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82680DD9-3F13-7979-5B5F-3D2375947C00}"/>
  <workbookPr codeName="ThisWorkbook" hidePivotFieldList="1"/>
  <mc:AlternateContent xmlns:mc="http://schemas.openxmlformats.org/markup-compatibility/2006">
    <mc:Choice Requires="x15">
      <x15ac:absPath xmlns:x15ac="http://schemas.microsoft.com/office/spreadsheetml/2010/11/ac" url="\\192.168.11.200\Share\2.生産管理\1.日程表\1.南陵工場\2026年\ENSIS\"/>
    </mc:Choice>
  </mc:AlternateContent>
  <bookViews>
    <workbookView xWindow="-108" yWindow="-108" windowWidth="23256" windowHeight="12456" tabRatio="595"/>
  </bookViews>
  <sheets>
    <sheet name="日程表" sheetId="14" r:id="rId1"/>
    <sheet name="カレンダー" sheetId="25" r:id="rId2"/>
    <sheet name="履歴カードデータ" sheetId="23" r:id="rId3"/>
    <sheet name="DETABASE" sheetId="19" r:id="rId4"/>
    <sheet name="ﾚｰｻﾞｰ系" sheetId="16" state="hidden" r:id="rId5"/>
    <sheet name="印刷用品種CD" sheetId="20" r:id="rId6"/>
  </sheets>
  <externalReferences>
    <externalReference r:id="rId7"/>
    <externalReference r:id="rId8"/>
  </externalReferences>
  <definedNames>
    <definedName name="_xlnm._FilterDatabase" localSheetId="0" hidden="1">日程表!$A$10:$FK$1202</definedName>
    <definedName name="ATC盤">#REF!</definedName>
    <definedName name="EGB日程表">#REF!</definedName>
    <definedName name="fana">#REF!</definedName>
    <definedName name="OPﾘｽﾄ">[1]注文・履歴カード管理表!$BD$7:$BE$31</definedName>
    <definedName name="_xlnm.Print_Area" localSheetId="3">DETABASE!$A$10:$C$35</definedName>
    <definedName name="_xlnm.Print_Area" localSheetId="5">印刷用品種CD!$A$3:$D$28</definedName>
    <definedName name="_xlnm.Print_Area" localSheetId="0">日程表!$E$615:$E$624</definedName>
    <definedName name="_xlnm.Print_Titles" localSheetId="0">日程表!$8:$10</definedName>
    <definedName name="ガント">[2]日程表!$W:$W,[2]日程表!$V:$V,[2]日程表!$U:$U,[2]日程表!$T:$T,[2]日程表!$S:$S,[2]日程表!$R:$R,[2]日程表!$Q:$Q,[2]日程表!$P:$P,[2]日程表!$O:$O,[2]日程表!$N:$N,[2]日程表!$M:$M,[2]日程表!$L:$L,[2]日程表!$K:$K,[2]日程表!$J:$J,[2]日程表!$I:$I</definedName>
    <definedName name="シリアル→出荷">#REF!</definedName>
    <definedName name="チェックボックス">[2]日程表!$CH:$CH,[2]日程表!$CG:$CG,[2]日程表!$I:$CF</definedName>
    <definedName name="ﾚｰｻﾞ">日程表!$1:$1048576</definedName>
    <definedName name="ﾚｰｻﾞOP">DETABASE!$A$10:$BQ$44</definedName>
    <definedName name="レーザーOP">DETABASE!$A$10:$BQ$44</definedName>
    <definedName name="ﾚｰｻﾞ使用" localSheetId="3">DETABASE!$A$10:$BD$25</definedName>
    <definedName name="ﾚｰｻﾞ使用">#REF!</definedName>
    <definedName name="客先">#REF!</definedName>
    <definedName name="休日" localSheetId="1">#REF!</definedName>
    <definedName name="休日">#REF!</definedName>
    <definedName name="検査">[2]日程表!$I:$I,[2]日程表!$J:$J,[2]日程表!$K:$K,[2]日程表!$L:$L,[2]日程表!$M:$M,[2]日程表!$R:$R,[2]日程表!$S:$S,[2]日程表!$N:$N,[2]日程表!$O:$O,[2]日程表!$P:$P,[2]日程表!$Q:$Q</definedName>
    <definedName name="仕様データ" localSheetId="3">DETABASE!$1:$1048576</definedName>
    <definedName name="仕様データ">#REF!</definedName>
    <definedName name="出荷日">[2]日程表!$I:$I,[2]日程表!$J:$J,[2]日程表!$K:$K,[2]日程表!$L:$L,[2]日程表!$M:$M,[2]日程表!$N:$N,[2]日程表!$O:$O,[2]日程表!$P:$P,[2]日程表!$Q:$Q,[2]日程表!$R:$R,[2]日程表!$S:$S,[2]日程表!$T:$T,[2]日程表!$U:$U</definedName>
    <definedName name="前加">[2]日程表!$I:$I,[2]日程表!$L:$L,[2]日程表!$M:$M,[2]日程表!$N:$N,[2]日程表!$O:$O,[2]日程表!$P:$P,[2]日程表!$Q:$Q,[2]日程表!$S:$S,[2]日程表!$T:$T,[2]日程表!$U:$U,[2]日程表!$V:$V,[2]日程表!$W:$W</definedName>
    <definedName name="中板">[2]日程表!$I:$I,[2]日程表!$J:$J,[2]日程表!$K:$K,[2]日程表!$L:$L,[2]日程表!$M:$M,[2]日程表!$P:$P,[2]日程表!$Q:$Q,[2]日程表!$R:$R,[2]日程表!$S:$S,[2]日程表!$T:$T,[2]日程表!$U:$U,[2]日程表!$V:$V,[2]日程表!$W:$W</definedName>
    <definedName name="日程表24">[1]日程表!$1:$1048576</definedName>
    <definedName name="本機履歴">#REF!</definedName>
    <definedName name="本体">[2]日程表!$I:$I,[2]日程表!$J:$J,[2]日程表!$K:$K,[2]日程表!$L:$L,[2]日程表!$M:$M,[2]日程表!$R:$R,[2]日程表!$S:$S,[2]日程表!$T:$T,[2]日程表!$U:$U,[2]日程表!$V:$V,[2]日程表!$W:$W,[2]日程表!$N:$N,[2]日程表!$O:$O</definedName>
    <definedName name="筐体">[2]日程表!$I:$I,[2]日程表!$J:$J,[2]日程表!$K:$K,[2]日程表!$N:$N,[2]日程表!$O:$O,[2]日程表!$P:$P,[2]日程表!$Q:$Q,[2]日程表!$R:$R,[2]日程表!$S:$S,[2]日程表!$T:$T,[2]日程表!$U:$U,[2]日程表!$V:$V,[2]日程表!$W:$W</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L1018" i="14" l="1"/>
  <c r="FJ1018" i="14"/>
  <c r="EV1018" i="14"/>
  <c r="ET1018" i="14"/>
  <c r="EO1018" i="14"/>
  <c r="EC1018" i="14"/>
  <c r="EA1018" i="14"/>
  <c r="DY1018" i="14"/>
  <c r="DW1018" i="14"/>
  <c r="DU1018" i="14"/>
  <c r="DS1018" i="14"/>
  <c r="DQ1018" i="14"/>
  <c r="DO1018" i="14"/>
  <c r="DI1018" i="14"/>
  <c r="DG1018" i="14"/>
  <c r="DE1018" i="14"/>
  <c r="DC1018" i="14"/>
  <c r="DA1018" i="14"/>
  <c r="CY1018" i="14"/>
  <c r="CW1018" i="14"/>
  <c r="CS1018" i="14"/>
  <c r="CQ1018" i="14"/>
  <c r="CO1018" i="14"/>
  <c r="CM1018" i="14"/>
  <c r="CK1018" i="14"/>
  <c r="CI1018" i="14"/>
  <c r="CG1018" i="14"/>
  <c r="CE1018" i="14"/>
  <c r="EM1018" i="14" s="1"/>
  <c r="CC1018" i="14"/>
  <c r="CA1018" i="14"/>
  <c r="BY1018" i="14"/>
  <c r="BW1018" i="14"/>
  <c r="BU1018" i="14"/>
  <c r="BS1018" i="14"/>
  <c r="BQ1018" i="14"/>
  <c r="BO1018" i="14"/>
  <c r="BM1018" i="14"/>
  <c r="BK1018" i="14"/>
  <c r="BI1018" i="14"/>
  <c r="BG1018" i="14"/>
  <c r="BE1018" i="14"/>
  <c r="BC1018" i="14"/>
  <c r="BA1018" i="14"/>
  <c r="AY1018" i="14"/>
  <c r="AW1018" i="14"/>
  <c r="AV1018" i="14"/>
  <c r="EE1018" i="14" s="1"/>
  <c r="AU1018" i="14"/>
  <c r="DM1018" i="14" s="1"/>
  <c r="AF1018" i="14"/>
  <c r="B1018" i="14" s="1"/>
  <c r="A1018" i="14"/>
  <c r="FL1017" i="14"/>
  <c r="FJ1017" i="14"/>
  <c r="EV1017" i="14"/>
  <c r="ET1017" i="14"/>
  <c r="EO1017" i="14"/>
  <c r="EC1017" i="14"/>
  <c r="EA1017" i="14"/>
  <c r="DY1017" i="14"/>
  <c r="DW1017" i="14"/>
  <c r="DU1017" i="14"/>
  <c r="DS1017" i="14"/>
  <c r="DQ1017" i="14"/>
  <c r="DO1017" i="14"/>
  <c r="DI1017" i="14"/>
  <c r="DG1017" i="14"/>
  <c r="DE1017" i="14"/>
  <c r="DC1017" i="14"/>
  <c r="DA1017" i="14"/>
  <c r="CY1017" i="14"/>
  <c r="CW1017" i="14"/>
  <c r="CS1017" i="14"/>
  <c r="CQ1017" i="14"/>
  <c r="CO1017" i="14"/>
  <c r="CM1017" i="14"/>
  <c r="CK1017" i="14"/>
  <c r="CI1017" i="14"/>
  <c r="CG1017" i="14"/>
  <c r="CE1017" i="14"/>
  <c r="EM1017" i="14" s="1"/>
  <c r="CC1017" i="14"/>
  <c r="CA1017" i="14"/>
  <c r="BY1017" i="14"/>
  <c r="BW1017" i="14"/>
  <c r="BU1017" i="14"/>
  <c r="BS1017" i="14"/>
  <c r="BQ1017" i="14"/>
  <c r="BO1017" i="14"/>
  <c r="BM1017" i="14"/>
  <c r="BK1017" i="14"/>
  <c r="BI1017" i="14"/>
  <c r="BG1017" i="14"/>
  <c r="BE1017" i="14"/>
  <c r="BC1017" i="14"/>
  <c r="BA1017" i="14"/>
  <c r="AY1017" i="14"/>
  <c r="AW1017" i="14"/>
  <c r="AV1017" i="14"/>
  <c r="EE1017" i="14" s="1"/>
  <c r="AU1017" i="14"/>
  <c r="DM1017" i="14" s="1"/>
  <c r="AF1017" i="14"/>
  <c r="B1017" i="14" s="1"/>
  <c r="A1017" i="14"/>
  <c r="DK1018" i="14" l="1"/>
  <c r="DK1017" i="14"/>
  <c r="DE881" i="14"/>
  <c r="AF990" i="14"/>
  <c r="B990" i="14" s="1"/>
  <c r="AF992" i="14"/>
  <c r="B992" i="14" s="1"/>
  <c r="FT1387" i="14" l="1"/>
  <c r="FS1388" i="14" s="1"/>
  <c r="FQ1387" i="14"/>
  <c r="FP1388" i="14" s="1"/>
  <c r="FO1387" i="14"/>
  <c r="FN1388" i="14" s="1"/>
  <c r="FM1387" i="14"/>
  <c r="FL1388" i="14" s="1"/>
  <c r="FK1387" i="14"/>
  <c r="FJ1388" i="14" s="1"/>
  <c r="FI1387" i="14"/>
  <c r="FH1388" i="14" s="1"/>
  <c r="FG1387" i="14"/>
  <c r="FF1388" i="14" s="1"/>
  <c r="FE1387" i="14"/>
  <c r="FD1388" i="14" s="1"/>
  <c r="FC1387" i="14"/>
  <c r="FB1388" i="14" s="1"/>
  <c r="FA1387" i="14"/>
  <c r="EZ1388" i="14" s="1"/>
  <c r="EY1387" i="14"/>
  <c r="EX1388" i="14" s="1"/>
  <c r="EW1387" i="14"/>
  <c r="EV1388" i="14" s="1"/>
  <c r="EU1387" i="14"/>
  <c r="ET1388" i="14" s="1"/>
  <c r="EP1387" i="14"/>
  <c r="EO1388" i="14" s="1"/>
  <c r="EN1387" i="14"/>
  <c r="EM1388" i="14" s="1"/>
  <c r="EF1387" i="14"/>
  <c r="EE1388" i="14" s="1"/>
  <c r="ED1387" i="14"/>
  <c r="EC1388" i="14" s="1"/>
  <c r="EB1387" i="14"/>
  <c r="EA1388" i="14" s="1"/>
  <c r="DZ1387" i="14"/>
  <c r="DY1388" i="14" s="1"/>
  <c r="DX1387" i="14"/>
  <c r="DW1388" i="14" s="1"/>
  <c r="DV1387" i="14"/>
  <c r="DU1388" i="14" s="1"/>
  <c r="DT1387" i="14"/>
  <c r="DS1388" i="14" s="1"/>
  <c r="DR1387" i="14"/>
  <c r="DQ1388" i="14" s="1"/>
  <c r="DP1387" i="14"/>
  <c r="DO1388" i="14" s="1"/>
  <c r="DN1387" i="14"/>
  <c r="DM1388" i="14" s="1"/>
  <c r="DL1387" i="14"/>
  <c r="DK1388" i="14" s="1"/>
  <c r="DJ1387" i="14"/>
  <c r="DI1388" i="14" s="1"/>
  <c r="DD1387" i="14"/>
  <c r="DC1388" i="14" s="1"/>
  <c r="DB1387" i="14"/>
  <c r="DA1388" i="14" s="1"/>
  <c r="CZ1387" i="14"/>
  <c r="CY1388" i="14" s="1"/>
  <c r="CX1387" i="14"/>
  <c r="CW1388" i="14" s="1"/>
  <c r="CT1387" i="14"/>
  <c r="CS1388" i="14" s="1"/>
  <c r="CR1387" i="14"/>
  <c r="CQ1388" i="14" s="1"/>
  <c r="CP1387" i="14"/>
  <c r="CO1388" i="14" s="1"/>
  <c r="CN1387" i="14"/>
  <c r="CM1388" i="14" s="1"/>
  <c r="CL1387" i="14"/>
  <c r="CK1388" i="14" s="1"/>
  <c r="CJ1387" i="14"/>
  <c r="CI1388" i="14" s="1"/>
  <c r="CH1387" i="14"/>
  <c r="CG1388" i="14" s="1"/>
  <c r="CF1387" i="14"/>
  <c r="CE1388" i="14" s="1"/>
  <c r="CD1387" i="14"/>
  <c r="CC1388" i="14" s="1"/>
  <c r="CB1387" i="14"/>
  <c r="CA1388" i="14" s="1"/>
  <c r="BZ1387" i="14"/>
  <c r="BY1388" i="14" s="1"/>
  <c r="BX1387" i="14"/>
  <c r="BW1388" i="14" s="1"/>
  <c r="BV1387" i="14"/>
  <c r="BU1388" i="14" s="1"/>
  <c r="BT1387" i="14"/>
  <c r="BS1388" i="14" s="1"/>
  <c r="BR1387" i="14"/>
  <c r="BQ1388" i="14" s="1"/>
  <c r="BP1387" i="14"/>
  <c r="BO1388" i="14" s="1"/>
  <c r="BN1387" i="14"/>
  <c r="BM1388" i="14" s="1"/>
  <c r="BL1387" i="14"/>
  <c r="BK1388" i="14" s="1"/>
  <c r="BJ1387" i="14"/>
  <c r="BI1388" i="14" s="1"/>
  <c r="BH1387" i="14"/>
  <c r="BG1388" i="14" s="1"/>
  <c r="BF1387" i="14"/>
  <c r="BE1388" i="14" s="1"/>
  <c r="BD1387" i="14"/>
  <c r="BC1388" i="14" s="1"/>
  <c r="BB1387" i="14"/>
  <c r="BA1388" i="14" s="1"/>
  <c r="AZ1387" i="14"/>
  <c r="AY1388" i="14" s="1"/>
  <c r="AX1387" i="14"/>
  <c r="AW1388" i="14" s="1"/>
  <c r="FT1383" i="14"/>
  <c r="FS1384" i="14" s="1"/>
  <c r="FQ1383" i="14"/>
  <c r="FP1384" i="14" s="1"/>
  <c r="FO1383" i="14"/>
  <c r="FN1384" i="14" s="1"/>
  <c r="FM1383" i="14"/>
  <c r="FL1384" i="14" s="1"/>
  <c r="FK1383" i="14"/>
  <c r="FJ1384" i="14" s="1"/>
  <c r="FI1383" i="14"/>
  <c r="FH1384" i="14" s="1"/>
  <c r="FG1383" i="14"/>
  <c r="FF1384" i="14" s="1"/>
  <c r="FE1383" i="14"/>
  <c r="FD1384" i="14" s="1"/>
  <c r="FC1383" i="14"/>
  <c r="FB1384" i="14" s="1"/>
  <c r="FA1383" i="14"/>
  <c r="EZ1384" i="14" s="1"/>
  <c r="EY1383" i="14"/>
  <c r="EX1384" i="14" s="1"/>
  <c r="EW1383" i="14"/>
  <c r="EV1384" i="14" s="1"/>
  <c r="EU1383" i="14"/>
  <c r="ET1384" i="14" s="1"/>
  <c r="EP1383" i="14"/>
  <c r="EO1384" i="14" s="1"/>
  <c r="EN1383" i="14"/>
  <c r="EM1384" i="14" s="1"/>
  <c r="EF1383" i="14"/>
  <c r="EE1384" i="14" s="1"/>
  <c r="ED1383" i="14"/>
  <c r="EC1384" i="14" s="1"/>
  <c r="EB1383" i="14"/>
  <c r="EA1384" i="14" s="1"/>
  <c r="DZ1383" i="14"/>
  <c r="DY1384" i="14" s="1"/>
  <c r="DX1383" i="14"/>
  <c r="DW1384" i="14" s="1"/>
  <c r="DV1383" i="14"/>
  <c r="DU1384" i="14" s="1"/>
  <c r="DT1383" i="14"/>
  <c r="DS1384" i="14" s="1"/>
  <c r="DR1383" i="14"/>
  <c r="DQ1384" i="14" s="1"/>
  <c r="DP1383" i="14"/>
  <c r="DO1384" i="14" s="1"/>
  <c r="DN1383" i="14"/>
  <c r="DM1384" i="14" s="1"/>
  <c r="DL1383" i="14"/>
  <c r="DK1384" i="14" s="1"/>
  <c r="DJ1383" i="14"/>
  <c r="DI1384" i="14" s="1"/>
  <c r="DD1383" i="14"/>
  <c r="DC1384" i="14" s="1"/>
  <c r="DB1383" i="14"/>
  <c r="DA1384" i="14" s="1"/>
  <c r="CZ1383" i="14"/>
  <c r="CY1384" i="14" s="1"/>
  <c r="CX1383" i="14"/>
  <c r="CW1384" i="14" s="1"/>
  <c r="CT1383" i="14"/>
  <c r="CS1384" i="14" s="1"/>
  <c r="CR1383" i="14"/>
  <c r="CQ1384" i="14" s="1"/>
  <c r="CP1383" i="14"/>
  <c r="CO1384" i="14" s="1"/>
  <c r="CN1383" i="14"/>
  <c r="CM1384" i="14" s="1"/>
  <c r="CL1383" i="14"/>
  <c r="CK1384" i="14" s="1"/>
  <c r="CJ1383" i="14"/>
  <c r="CI1384" i="14" s="1"/>
  <c r="CH1383" i="14"/>
  <c r="CG1384" i="14" s="1"/>
  <c r="CF1383" i="14"/>
  <c r="CE1384" i="14" s="1"/>
  <c r="CD1383" i="14"/>
  <c r="CC1384" i="14" s="1"/>
  <c r="CB1383" i="14"/>
  <c r="CA1384" i="14" s="1"/>
  <c r="BZ1383" i="14"/>
  <c r="BY1384" i="14" s="1"/>
  <c r="BX1383" i="14"/>
  <c r="BW1384" i="14" s="1"/>
  <c r="BV1383" i="14"/>
  <c r="BU1384" i="14" s="1"/>
  <c r="BT1383" i="14"/>
  <c r="BS1384" i="14" s="1"/>
  <c r="BR1383" i="14"/>
  <c r="BQ1384" i="14" s="1"/>
  <c r="BP1383" i="14"/>
  <c r="BO1384" i="14" s="1"/>
  <c r="BN1383" i="14"/>
  <c r="BM1384" i="14" s="1"/>
  <c r="BL1383" i="14"/>
  <c r="BK1384" i="14" s="1"/>
  <c r="BJ1383" i="14"/>
  <c r="BI1384" i="14" s="1"/>
  <c r="BH1383" i="14"/>
  <c r="BG1384" i="14" s="1"/>
  <c r="BF1383" i="14"/>
  <c r="BE1384" i="14" s="1"/>
  <c r="BD1383" i="14"/>
  <c r="BC1384" i="14" s="1"/>
  <c r="BB1383" i="14"/>
  <c r="BA1384" i="14" s="1"/>
  <c r="AZ1383" i="14"/>
  <c r="AY1384" i="14" s="1"/>
  <c r="AX1383" i="14"/>
  <c r="AW1384" i="14" s="1"/>
  <c r="FT1379" i="14"/>
  <c r="FS1380" i="14" s="1"/>
  <c r="FQ1379" i="14"/>
  <c r="FP1380" i="14" s="1"/>
  <c r="FO1379" i="14"/>
  <c r="FN1380" i="14" s="1"/>
  <c r="FM1379" i="14"/>
  <c r="FL1380" i="14" s="1"/>
  <c r="FK1379" i="14"/>
  <c r="FJ1380" i="14" s="1"/>
  <c r="FI1379" i="14"/>
  <c r="FH1380" i="14" s="1"/>
  <c r="FG1379" i="14"/>
  <c r="FF1380" i="14" s="1"/>
  <c r="FE1379" i="14"/>
  <c r="FD1380" i="14" s="1"/>
  <c r="FC1379" i="14"/>
  <c r="FB1380" i="14" s="1"/>
  <c r="FA1379" i="14"/>
  <c r="EZ1380" i="14" s="1"/>
  <c r="EY1379" i="14"/>
  <c r="EX1380" i="14" s="1"/>
  <c r="EW1379" i="14"/>
  <c r="EV1380" i="14" s="1"/>
  <c r="EU1379" i="14"/>
  <c r="ET1380" i="14" s="1"/>
  <c r="EP1379" i="14"/>
  <c r="EO1380" i="14" s="1"/>
  <c r="EN1379" i="14"/>
  <c r="EM1380" i="14" s="1"/>
  <c r="EF1379" i="14"/>
  <c r="EE1380" i="14" s="1"/>
  <c r="ED1379" i="14"/>
  <c r="EC1380" i="14" s="1"/>
  <c r="EB1379" i="14"/>
  <c r="EA1380" i="14" s="1"/>
  <c r="DZ1379" i="14"/>
  <c r="DY1380" i="14" s="1"/>
  <c r="DX1379" i="14"/>
  <c r="DW1380" i="14" s="1"/>
  <c r="DV1379" i="14"/>
  <c r="DU1380" i="14" s="1"/>
  <c r="DT1379" i="14"/>
  <c r="DS1380" i="14" s="1"/>
  <c r="DR1379" i="14"/>
  <c r="DQ1380" i="14" s="1"/>
  <c r="DP1379" i="14"/>
  <c r="DO1380" i="14" s="1"/>
  <c r="DN1379" i="14"/>
  <c r="DM1380" i="14" s="1"/>
  <c r="DL1379" i="14"/>
  <c r="DK1380" i="14" s="1"/>
  <c r="DJ1379" i="14"/>
  <c r="DI1380" i="14" s="1"/>
  <c r="DD1379" i="14"/>
  <c r="DC1380" i="14" s="1"/>
  <c r="DB1379" i="14"/>
  <c r="DA1380" i="14" s="1"/>
  <c r="CZ1379" i="14"/>
  <c r="CY1380" i="14" s="1"/>
  <c r="CX1379" i="14"/>
  <c r="CW1380" i="14" s="1"/>
  <c r="CT1379" i="14"/>
  <c r="CS1380" i="14" s="1"/>
  <c r="CR1379" i="14"/>
  <c r="CQ1380" i="14" s="1"/>
  <c r="CP1379" i="14"/>
  <c r="CO1380" i="14" s="1"/>
  <c r="CN1379" i="14"/>
  <c r="CM1380" i="14" s="1"/>
  <c r="CL1379" i="14"/>
  <c r="CK1380" i="14" s="1"/>
  <c r="CJ1379" i="14"/>
  <c r="CI1380" i="14" s="1"/>
  <c r="CH1379" i="14"/>
  <c r="CG1380" i="14" s="1"/>
  <c r="CF1379" i="14"/>
  <c r="CE1380" i="14" s="1"/>
  <c r="CD1379" i="14"/>
  <c r="CC1380" i="14" s="1"/>
  <c r="CB1379" i="14"/>
  <c r="CA1380" i="14" s="1"/>
  <c r="BZ1379" i="14"/>
  <c r="BY1380" i="14" s="1"/>
  <c r="BX1379" i="14"/>
  <c r="BW1380" i="14" s="1"/>
  <c r="BV1379" i="14"/>
  <c r="BU1380" i="14" s="1"/>
  <c r="BT1379" i="14"/>
  <c r="BS1380" i="14" s="1"/>
  <c r="BR1379" i="14"/>
  <c r="BQ1380" i="14" s="1"/>
  <c r="BP1379" i="14"/>
  <c r="BO1380" i="14" s="1"/>
  <c r="BN1379" i="14"/>
  <c r="BM1380" i="14" s="1"/>
  <c r="BL1379" i="14"/>
  <c r="BK1380" i="14" s="1"/>
  <c r="BJ1379" i="14"/>
  <c r="BI1380" i="14" s="1"/>
  <c r="BH1379" i="14"/>
  <c r="BG1380" i="14" s="1"/>
  <c r="BF1379" i="14"/>
  <c r="BE1380" i="14" s="1"/>
  <c r="BD1379" i="14"/>
  <c r="BC1380" i="14" s="1"/>
  <c r="BB1379" i="14"/>
  <c r="BA1380" i="14" s="1"/>
  <c r="AZ1379" i="14"/>
  <c r="AY1380" i="14" s="1"/>
  <c r="AX1379" i="14"/>
  <c r="AW1380" i="14" s="1"/>
  <c r="FT1375" i="14"/>
  <c r="FS1376" i="14" s="1"/>
  <c r="FQ1375" i="14"/>
  <c r="FP1376" i="14" s="1"/>
  <c r="FO1375" i="14"/>
  <c r="FN1376" i="14" s="1"/>
  <c r="FM1375" i="14"/>
  <c r="FL1376" i="14" s="1"/>
  <c r="FK1375" i="14"/>
  <c r="FJ1376" i="14" s="1"/>
  <c r="FI1375" i="14"/>
  <c r="FH1376" i="14" s="1"/>
  <c r="FG1375" i="14"/>
  <c r="FF1376" i="14" s="1"/>
  <c r="FE1375" i="14"/>
  <c r="FD1376" i="14" s="1"/>
  <c r="FC1375" i="14"/>
  <c r="FB1376" i="14" s="1"/>
  <c r="FA1375" i="14"/>
  <c r="EZ1376" i="14" s="1"/>
  <c r="EY1375" i="14"/>
  <c r="EX1376" i="14" s="1"/>
  <c r="EW1375" i="14"/>
  <c r="EV1376" i="14" s="1"/>
  <c r="EU1375" i="14"/>
  <c r="ET1376" i="14" s="1"/>
  <c r="EP1375" i="14"/>
  <c r="EO1376" i="14" s="1"/>
  <c r="EN1375" i="14"/>
  <c r="EM1376" i="14" s="1"/>
  <c r="EF1375" i="14"/>
  <c r="EE1376" i="14" s="1"/>
  <c r="ED1375" i="14"/>
  <c r="EC1376" i="14" s="1"/>
  <c r="EB1375" i="14"/>
  <c r="EA1376" i="14" s="1"/>
  <c r="DZ1375" i="14"/>
  <c r="DY1376" i="14" s="1"/>
  <c r="DX1375" i="14"/>
  <c r="DW1376" i="14" s="1"/>
  <c r="DV1375" i="14"/>
  <c r="DU1376" i="14" s="1"/>
  <c r="DT1375" i="14"/>
  <c r="DS1376" i="14" s="1"/>
  <c r="DR1375" i="14"/>
  <c r="DQ1376" i="14" s="1"/>
  <c r="DP1375" i="14"/>
  <c r="DO1376" i="14" s="1"/>
  <c r="DN1375" i="14"/>
  <c r="DM1376" i="14" s="1"/>
  <c r="DL1375" i="14"/>
  <c r="DK1376" i="14" s="1"/>
  <c r="DJ1375" i="14"/>
  <c r="DI1376" i="14" s="1"/>
  <c r="DD1375" i="14"/>
  <c r="DC1376" i="14" s="1"/>
  <c r="DB1375" i="14"/>
  <c r="DA1376" i="14" s="1"/>
  <c r="CZ1375" i="14"/>
  <c r="CY1376" i="14" s="1"/>
  <c r="CX1375" i="14"/>
  <c r="CW1376" i="14" s="1"/>
  <c r="CT1375" i="14"/>
  <c r="CS1376" i="14" s="1"/>
  <c r="CR1375" i="14"/>
  <c r="CQ1376" i="14" s="1"/>
  <c r="CP1375" i="14"/>
  <c r="CO1376" i="14" s="1"/>
  <c r="CN1375" i="14"/>
  <c r="CM1376" i="14" s="1"/>
  <c r="CL1375" i="14"/>
  <c r="CK1376" i="14" s="1"/>
  <c r="CJ1375" i="14"/>
  <c r="CI1376" i="14" s="1"/>
  <c r="CH1375" i="14"/>
  <c r="CG1376" i="14" s="1"/>
  <c r="CF1375" i="14"/>
  <c r="CE1376" i="14" s="1"/>
  <c r="CD1375" i="14"/>
  <c r="CC1376" i="14" s="1"/>
  <c r="CB1375" i="14"/>
  <c r="CA1376" i="14" s="1"/>
  <c r="BZ1375" i="14"/>
  <c r="BY1376" i="14" s="1"/>
  <c r="BX1375" i="14"/>
  <c r="BW1376" i="14" s="1"/>
  <c r="BV1375" i="14"/>
  <c r="BU1376" i="14" s="1"/>
  <c r="BT1375" i="14"/>
  <c r="BS1376" i="14" s="1"/>
  <c r="BR1375" i="14"/>
  <c r="BQ1376" i="14" s="1"/>
  <c r="BP1375" i="14"/>
  <c r="BO1376" i="14" s="1"/>
  <c r="BN1375" i="14"/>
  <c r="BM1376" i="14" s="1"/>
  <c r="BL1375" i="14"/>
  <c r="BK1376" i="14" s="1"/>
  <c r="BJ1375" i="14"/>
  <c r="BI1376" i="14" s="1"/>
  <c r="BH1375" i="14"/>
  <c r="BG1376" i="14" s="1"/>
  <c r="BF1375" i="14"/>
  <c r="BE1376" i="14" s="1"/>
  <c r="BD1375" i="14"/>
  <c r="BC1376" i="14" s="1"/>
  <c r="BB1375" i="14"/>
  <c r="BA1376" i="14" s="1"/>
  <c r="AZ1375" i="14"/>
  <c r="AY1376" i="14" s="1"/>
  <c r="AX1375" i="14"/>
  <c r="AW1376" i="14" s="1"/>
  <c r="FT1372" i="14"/>
  <c r="FS1373" i="14" s="1"/>
  <c r="FQ1372" i="14"/>
  <c r="FP1373" i="14" s="1"/>
  <c r="FO1372" i="14"/>
  <c r="FN1373" i="14" s="1"/>
  <c r="FM1372" i="14"/>
  <c r="FL1373" i="14" s="1"/>
  <c r="FK1372" i="14"/>
  <c r="FJ1373" i="14" s="1"/>
  <c r="FI1372" i="14"/>
  <c r="FH1373" i="14" s="1"/>
  <c r="FG1372" i="14"/>
  <c r="FF1373" i="14" s="1"/>
  <c r="FE1372" i="14"/>
  <c r="FD1373" i="14" s="1"/>
  <c r="FC1372" i="14"/>
  <c r="FB1373" i="14" s="1"/>
  <c r="FA1372" i="14"/>
  <c r="EZ1373" i="14" s="1"/>
  <c r="EY1372" i="14"/>
  <c r="EX1373" i="14" s="1"/>
  <c r="EW1372" i="14"/>
  <c r="EV1373" i="14" s="1"/>
  <c r="EU1372" i="14"/>
  <c r="ET1373" i="14" s="1"/>
  <c r="EP1372" i="14"/>
  <c r="EO1373" i="14" s="1"/>
  <c r="EN1372" i="14"/>
  <c r="EM1373" i="14" s="1"/>
  <c r="EF1372" i="14"/>
  <c r="EE1373" i="14" s="1"/>
  <c r="ED1372" i="14"/>
  <c r="EC1373" i="14" s="1"/>
  <c r="EB1372" i="14"/>
  <c r="EA1373" i="14" s="1"/>
  <c r="DZ1372" i="14"/>
  <c r="DY1373" i="14" s="1"/>
  <c r="DX1372" i="14"/>
  <c r="DW1373" i="14" s="1"/>
  <c r="DV1372" i="14"/>
  <c r="DU1373" i="14" s="1"/>
  <c r="DT1372" i="14"/>
  <c r="DS1373" i="14" s="1"/>
  <c r="DR1372" i="14"/>
  <c r="DQ1373" i="14" s="1"/>
  <c r="DP1372" i="14"/>
  <c r="DO1373" i="14" s="1"/>
  <c r="DN1372" i="14"/>
  <c r="DM1373" i="14" s="1"/>
  <c r="DL1372" i="14"/>
  <c r="DK1373" i="14" s="1"/>
  <c r="DJ1372" i="14"/>
  <c r="DI1373" i="14" s="1"/>
  <c r="DD1372" i="14"/>
  <c r="DC1373" i="14" s="1"/>
  <c r="DB1372" i="14"/>
  <c r="DA1373" i="14" s="1"/>
  <c r="CZ1372" i="14"/>
  <c r="CY1373" i="14" s="1"/>
  <c r="CX1372" i="14"/>
  <c r="CW1373" i="14" s="1"/>
  <c r="CT1372" i="14"/>
  <c r="CS1373" i="14" s="1"/>
  <c r="CR1372" i="14"/>
  <c r="CQ1373" i="14" s="1"/>
  <c r="CP1372" i="14"/>
  <c r="CO1373" i="14" s="1"/>
  <c r="CN1372" i="14"/>
  <c r="CM1373" i="14" s="1"/>
  <c r="CL1372" i="14"/>
  <c r="CK1373" i="14" s="1"/>
  <c r="CJ1372" i="14"/>
  <c r="CI1373" i="14" s="1"/>
  <c r="CH1372" i="14"/>
  <c r="CG1373" i="14" s="1"/>
  <c r="CF1372" i="14"/>
  <c r="CE1373" i="14" s="1"/>
  <c r="CD1372" i="14"/>
  <c r="CC1373" i="14" s="1"/>
  <c r="CB1372" i="14"/>
  <c r="CA1373" i="14" s="1"/>
  <c r="BZ1372" i="14"/>
  <c r="BY1373" i="14" s="1"/>
  <c r="BX1372" i="14"/>
  <c r="BW1373" i="14" s="1"/>
  <c r="BV1372" i="14"/>
  <c r="BU1373" i="14" s="1"/>
  <c r="BT1372" i="14"/>
  <c r="BS1373" i="14" s="1"/>
  <c r="BR1372" i="14"/>
  <c r="BQ1373" i="14" s="1"/>
  <c r="BP1372" i="14"/>
  <c r="BO1373" i="14" s="1"/>
  <c r="BN1372" i="14"/>
  <c r="BM1373" i="14" s="1"/>
  <c r="BL1372" i="14"/>
  <c r="BK1373" i="14" s="1"/>
  <c r="BJ1372" i="14"/>
  <c r="BI1373" i="14" s="1"/>
  <c r="BH1372" i="14"/>
  <c r="BG1373" i="14" s="1"/>
  <c r="BF1372" i="14"/>
  <c r="BE1373" i="14" s="1"/>
  <c r="BD1372" i="14"/>
  <c r="BC1373" i="14" s="1"/>
  <c r="BB1372" i="14"/>
  <c r="BA1373" i="14" s="1"/>
  <c r="AZ1372" i="14"/>
  <c r="AY1373" i="14" s="1"/>
  <c r="AX1372" i="14"/>
  <c r="AW1373" i="14" s="1"/>
  <c r="FT1368" i="14"/>
  <c r="FS1369" i="14" s="1"/>
  <c r="FQ1368" i="14"/>
  <c r="FP1369" i="14" s="1"/>
  <c r="FO1368" i="14"/>
  <c r="FN1369" i="14" s="1"/>
  <c r="FM1368" i="14"/>
  <c r="FL1369" i="14" s="1"/>
  <c r="FK1368" i="14"/>
  <c r="FJ1369" i="14" s="1"/>
  <c r="FI1368" i="14"/>
  <c r="FH1369" i="14" s="1"/>
  <c r="FG1368" i="14"/>
  <c r="FF1369" i="14" s="1"/>
  <c r="FE1368" i="14"/>
  <c r="FD1369" i="14" s="1"/>
  <c r="FC1368" i="14"/>
  <c r="FB1369" i="14" s="1"/>
  <c r="FA1368" i="14"/>
  <c r="EZ1369" i="14" s="1"/>
  <c r="EY1368" i="14"/>
  <c r="EX1369" i="14" s="1"/>
  <c r="EW1368" i="14"/>
  <c r="EV1369" i="14" s="1"/>
  <c r="EU1368" i="14"/>
  <c r="ET1369" i="14" s="1"/>
  <c r="EP1368" i="14"/>
  <c r="EO1369" i="14" s="1"/>
  <c r="EN1368" i="14"/>
  <c r="EM1369" i="14" s="1"/>
  <c r="EF1368" i="14"/>
  <c r="EE1369" i="14" s="1"/>
  <c r="ED1368" i="14"/>
  <c r="EC1369" i="14" s="1"/>
  <c r="EB1368" i="14"/>
  <c r="EA1369" i="14" s="1"/>
  <c r="DZ1368" i="14"/>
  <c r="DY1369" i="14" s="1"/>
  <c r="DX1368" i="14"/>
  <c r="DW1369" i="14" s="1"/>
  <c r="DV1368" i="14"/>
  <c r="DU1369" i="14" s="1"/>
  <c r="DT1368" i="14"/>
  <c r="DS1369" i="14" s="1"/>
  <c r="DR1368" i="14"/>
  <c r="DQ1369" i="14" s="1"/>
  <c r="DP1368" i="14"/>
  <c r="DO1369" i="14" s="1"/>
  <c r="DN1368" i="14"/>
  <c r="DM1369" i="14" s="1"/>
  <c r="DL1368" i="14"/>
  <c r="DK1369" i="14" s="1"/>
  <c r="DJ1368" i="14"/>
  <c r="DI1369" i="14" s="1"/>
  <c r="DD1368" i="14"/>
  <c r="DC1369" i="14" s="1"/>
  <c r="DB1368" i="14"/>
  <c r="DA1369" i="14" s="1"/>
  <c r="CZ1368" i="14"/>
  <c r="CY1369" i="14" s="1"/>
  <c r="CX1368" i="14"/>
  <c r="CW1369" i="14" s="1"/>
  <c r="CT1368" i="14"/>
  <c r="CS1369" i="14" s="1"/>
  <c r="CR1368" i="14"/>
  <c r="CQ1369" i="14" s="1"/>
  <c r="CP1368" i="14"/>
  <c r="CO1369" i="14" s="1"/>
  <c r="CN1368" i="14"/>
  <c r="CM1369" i="14" s="1"/>
  <c r="CL1368" i="14"/>
  <c r="CK1369" i="14" s="1"/>
  <c r="CJ1368" i="14"/>
  <c r="CI1369" i="14" s="1"/>
  <c r="CH1368" i="14"/>
  <c r="CG1369" i="14" s="1"/>
  <c r="CF1368" i="14"/>
  <c r="CE1369" i="14" s="1"/>
  <c r="CD1368" i="14"/>
  <c r="CC1369" i="14" s="1"/>
  <c r="CB1368" i="14"/>
  <c r="CA1369" i="14" s="1"/>
  <c r="BZ1368" i="14"/>
  <c r="BY1369" i="14" s="1"/>
  <c r="BX1368" i="14"/>
  <c r="BW1369" i="14" s="1"/>
  <c r="BV1368" i="14"/>
  <c r="BU1369" i="14" s="1"/>
  <c r="BT1368" i="14"/>
  <c r="BS1369" i="14" s="1"/>
  <c r="BR1368" i="14"/>
  <c r="BQ1369" i="14" s="1"/>
  <c r="BP1368" i="14"/>
  <c r="BO1369" i="14" s="1"/>
  <c r="BN1368" i="14"/>
  <c r="BM1369" i="14" s="1"/>
  <c r="BL1368" i="14"/>
  <c r="BK1369" i="14" s="1"/>
  <c r="BJ1368" i="14"/>
  <c r="BI1369" i="14" s="1"/>
  <c r="BH1368" i="14"/>
  <c r="BG1369" i="14" s="1"/>
  <c r="BF1368" i="14"/>
  <c r="BE1369" i="14" s="1"/>
  <c r="BD1368" i="14"/>
  <c r="BC1369" i="14" s="1"/>
  <c r="BB1368" i="14"/>
  <c r="BA1369" i="14" s="1"/>
  <c r="AZ1368" i="14"/>
  <c r="AY1369" i="14" s="1"/>
  <c r="AX1368" i="14"/>
  <c r="AW1369" i="14" s="1"/>
  <c r="FT1364" i="14"/>
  <c r="FS1365" i="14" s="1"/>
  <c r="FQ1364" i="14"/>
  <c r="FP1365" i="14" s="1"/>
  <c r="FO1364" i="14"/>
  <c r="FN1365" i="14" s="1"/>
  <c r="FM1364" i="14"/>
  <c r="FL1365" i="14" s="1"/>
  <c r="FK1364" i="14"/>
  <c r="FJ1365" i="14" s="1"/>
  <c r="FI1364" i="14"/>
  <c r="FH1365" i="14" s="1"/>
  <c r="FG1364" i="14"/>
  <c r="FF1365" i="14" s="1"/>
  <c r="FE1364" i="14"/>
  <c r="FD1365" i="14" s="1"/>
  <c r="FC1364" i="14"/>
  <c r="FB1365" i="14" s="1"/>
  <c r="FA1364" i="14"/>
  <c r="EZ1365" i="14" s="1"/>
  <c r="EY1364" i="14"/>
  <c r="EX1365" i="14" s="1"/>
  <c r="EW1364" i="14"/>
  <c r="EV1365" i="14" s="1"/>
  <c r="EU1364" i="14"/>
  <c r="ET1365" i="14" s="1"/>
  <c r="EP1364" i="14"/>
  <c r="EO1365" i="14" s="1"/>
  <c r="EN1364" i="14"/>
  <c r="EM1365" i="14" s="1"/>
  <c r="EF1364" i="14"/>
  <c r="EE1365" i="14" s="1"/>
  <c r="ED1364" i="14"/>
  <c r="EC1365" i="14" s="1"/>
  <c r="EB1364" i="14"/>
  <c r="EA1365" i="14" s="1"/>
  <c r="DZ1364" i="14"/>
  <c r="DY1365" i="14" s="1"/>
  <c r="DX1364" i="14"/>
  <c r="DW1365" i="14" s="1"/>
  <c r="DV1364" i="14"/>
  <c r="DU1365" i="14" s="1"/>
  <c r="DT1364" i="14"/>
  <c r="DS1365" i="14" s="1"/>
  <c r="DR1364" i="14"/>
  <c r="DQ1365" i="14" s="1"/>
  <c r="DP1364" i="14"/>
  <c r="DO1365" i="14" s="1"/>
  <c r="DN1364" i="14"/>
  <c r="DM1365" i="14" s="1"/>
  <c r="DL1364" i="14"/>
  <c r="DK1365" i="14" s="1"/>
  <c r="DJ1364" i="14"/>
  <c r="DI1365" i="14" s="1"/>
  <c r="DD1364" i="14"/>
  <c r="DC1365" i="14" s="1"/>
  <c r="DB1364" i="14"/>
  <c r="DA1365" i="14" s="1"/>
  <c r="CZ1364" i="14"/>
  <c r="CY1365" i="14" s="1"/>
  <c r="CX1364" i="14"/>
  <c r="CW1365" i="14" s="1"/>
  <c r="CT1364" i="14"/>
  <c r="CS1365" i="14" s="1"/>
  <c r="CR1364" i="14"/>
  <c r="CQ1365" i="14" s="1"/>
  <c r="CP1364" i="14"/>
  <c r="CO1365" i="14" s="1"/>
  <c r="CN1364" i="14"/>
  <c r="CM1365" i="14" s="1"/>
  <c r="CL1364" i="14"/>
  <c r="CK1365" i="14" s="1"/>
  <c r="CJ1364" i="14"/>
  <c r="CI1365" i="14" s="1"/>
  <c r="CH1364" i="14"/>
  <c r="CG1365" i="14" s="1"/>
  <c r="CF1364" i="14"/>
  <c r="CE1365" i="14" s="1"/>
  <c r="CD1364" i="14"/>
  <c r="CC1365" i="14" s="1"/>
  <c r="CB1364" i="14"/>
  <c r="CA1365" i="14" s="1"/>
  <c r="BZ1364" i="14"/>
  <c r="BY1365" i="14" s="1"/>
  <c r="BX1364" i="14"/>
  <c r="BW1365" i="14" s="1"/>
  <c r="BV1364" i="14"/>
  <c r="BU1365" i="14" s="1"/>
  <c r="BT1364" i="14"/>
  <c r="BS1365" i="14" s="1"/>
  <c r="BR1364" i="14"/>
  <c r="BQ1365" i="14" s="1"/>
  <c r="BP1364" i="14"/>
  <c r="BO1365" i="14" s="1"/>
  <c r="BN1364" i="14"/>
  <c r="BM1365" i="14" s="1"/>
  <c r="BL1364" i="14"/>
  <c r="BK1365" i="14" s="1"/>
  <c r="BJ1364" i="14"/>
  <c r="BI1365" i="14" s="1"/>
  <c r="BH1364" i="14"/>
  <c r="BG1365" i="14" s="1"/>
  <c r="BF1364" i="14"/>
  <c r="BE1365" i="14" s="1"/>
  <c r="BD1364" i="14"/>
  <c r="BC1365" i="14" s="1"/>
  <c r="BB1364" i="14"/>
  <c r="BA1365" i="14" s="1"/>
  <c r="AZ1364" i="14"/>
  <c r="AY1365" i="14" s="1"/>
  <c r="AX1364" i="14"/>
  <c r="AW1365" i="14" s="1"/>
  <c r="FT1360" i="14"/>
  <c r="FS1361" i="14" s="1"/>
  <c r="FQ1360" i="14"/>
  <c r="FP1361" i="14" s="1"/>
  <c r="FO1360" i="14"/>
  <c r="FN1361" i="14" s="1"/>
  <c r="FM1360" i="14"/>
  <c r="FL1361" i="14" s="1"/>
  <c r="FK1360" i="14"/>
  <c r="FJ1361" i="14" s="1"/>
  <c r="FI1360" i="14"/>
  <c r="FH1361" i="14" s="1"/>
  <c r="FG1360" i="14"/>
  <c r="FF1361" i="14" s="1"/>
  <c r="FE1360" i="14"/>
  <c r="FD1361" i="14" s="1"/>
  <c r="FC1360" i="14"/>
  <c r="FB1361" i="14" s="1"/>
  <c r="FA1360" i="14"/>
  <c r="EZ1361" i="14" s="1"/>
  <c r="EY1360" i="14"/>
  <c r="EX1361" i="14" s="1"/>
  <c r="EW1360" i="14"/>
  <c r="EV1361" i="14" s="1"/>
  <c r="EU1360" i="14"/>
  <c r="ET1361" i="14" s="1"/>
  <c r="EP1360" i="14"/>
  <c r="EO1361" i="14" s="1"/>
  <c r="EN1360" i="14"/>
  <c r="EM1361" i="14" s="1"/>
  <c r="EF1360" i="14"/>
  <c r="EE1361" i="14" s="1"/>
  <c r="ED1360" i="14"/>
  <c r="EC1361" i="14" s="1"/>
  <c r="EB1360" i="14"/>
  <c r="EA1361" i="14" s="1"/>
  <c r="DZ1360" i="14"/>
  <c r="DY1361" i="14" s="1"/>
  <c r="DX1360" i="14"/>
  <c r="DW1361" i="14" s="1"/>
  <c r="DV1360" i="14"/>
  <c r="DU1361" i="14" s="1"/>
  <c r="DT1360" i="14"/>
  <c r="DS1361" i="14" s="1"/>
  <c r="DR1360" i="14"/>
  <c r="DQ1361" i="14" s="1"/>
  <c r="DP1360" i="14"/>
  <c r="DO1361" i="14" s="1"/>
  <c r="DN1360" i="14"/>
  <c r="DM1361" i="14" s="1"/>
  <c r="DL1360" i="14"/>
  <c r="DK1361" i="14" s="1"/>
  <c r="DJ1360" i="14"/>
  <c r="DI1361" i="14" s="1"/>
  <c r="DD1360" i="14"/>
  <c r="DC1361" i="14" s="1"/>
  <c r="DB1360" i="14"/>
  <c r="DA1361" i="14" s="1"/>
  <c r="CZ1360" i="14"/>
  <c r="CY1361" i="14" s="1"/>
  <c r="CX1360" i="14"/>
  <c r="CW1361" i="14" s="1"/>
  <c r="CT1360" i="14"/>
  <c r="CS1361" i="14" s="1"/>
  <c r="CR1360" i="14"/>
  <c r="CQ1361" i="14" s="1"/>
  <c r="CP1360" i="14"/>
  <c r="CO1361" i="14" s="1"/>
  <c r="CN1360" i="14"/>
  <c r="CM1361" i="14" s="1"/>
  <c r="CL1360" i="14"/>
  <c r="CK1361" i="14" s="1"/>
  <c r="CJ1360" i="14"/>
  <c r="CI1361" i="14" s="1"/>
  <c r="CH1360" i="14"/>
  <c r="CG1361" i="14" s="1"/>
  <c r="CF1360" i="14"/>
  <c r="CE1361" i="14" s="1"/>
  <c r="CD1360" i="14"/>
  <c r="CC1361" i="14" s="1"/>
  <c r="CB1360" i="14"/>
  <c r="CA1361" i="14" s="1"/>
  <c r="BZ1360" i="14"/>
  <c r="BY1361" i="14" s="1"/>
  <c r="BX1360" i="14"/>
  <c r="BW1361" i="14" s="1"/>
  <c r="BV1360" i="14"/>
  <c r="BU1361" i="14" s="1"/>
  <c r="BT1360" i="14"/>
  <c r="BS1361" i="14" s="1"/>
  <c r="BR1360" i="14"/>
  <c r="BQ1361" i="14" s="1"/>
  <c r="BP1360" i="14"/>
  <c r="BO1361" i="14" s="1"/>
  <c r="BN1360" i="14"/>
  <c r="BM1361" i="14" s="1"/>
  <c r="BL1360" i="14"/>
  <c r="BK1361" i="14" s="1"/>
  <c r="BJ1360" i="14"/>
  <c r="BI1361" i="14" s="1"/>
  <c r="BH1360" i="14"/>
  <c r="BG1361" i="14" s="1"/>
  <c r="BF1360" i="14"/>
  <c r="BE1361" i="14" s="1"/>
  <c r="BD1360" i="14"/>
  <c r="BC1361" i="14" s="1"/>
  <c r="BB1360" i="14"/>
  <c r="BA1361" i="14" s="1"/>
  <c r="AZ1360" i="14"/>
  <c r="AY1361" i="14" s="1"/>
  <c r="AX1360" i="14"/>
  <c r="AW1361" i="14" s="1"/>
  <c r="AV992" i="14" l="1"/>
  <c r="EE992" i="14" s="1"/>
  <c r="AV990" i="14"/>
  <c r="EE990" i="14" s="1"/>
  <c r="A990" i="14" l="1"/>
  <c r="A992" i="14"/>
  <c r="AU895" i="14" l="1"/>
  <c r="A967" i="14" l="1"/>
  <c r="AF967" i="14"/>
  <c r="B967" i="14" s="1"/>
  <c r="AU967" i="14"/>
  <c r="DK967" i="14" s="1"/>
  <c r="AV967" i="14"/>
  <c r="EE967" i="14" s="1"/>
  <c r="AW967" i="14"/>
  <c r="AY967" i="14"/>
  <c r="BA967" i="14"/>
  <c r="BC967" i="14"/>
  <c r="BE967" i="14"/>
  <c r="BG967" i="14"/>
  <c r="BI967" i="14"/>
  <c r="BK967" i="14"/>
  <c r="BM967" i="14"/>
  <c r="BO967" i="14"/>
  <c r="BQ967" i="14"/>
  <c r="BS967" i="14"/>
  <c r="BU967" i="14"/>
  <c r="BW967" i="14"/>
  <c r="BY967" i="14"/>
  <c r="CA967" i="14"/>
  <c r="CC967" i="14"/>
  <c r="CE967" i="14"/>
  <c r="EM967" i="14" s="1"/>
  <c r="CG967" i="14"/>
  <c r="CI967" i="14"/>
  <c r="CK967" i="14"/>
  <c r="CM967" i="14"/>
  <c r="CO967" i="14"/>
  <c r="CQ967" i="14"/>
  <c r="CS967" i="14"/>
  <c r="CW967" i="14"/>
  <c r="CY967" i="14"/>
  <c r="DA967" i="14"/>
  <c r="DC967" i="14"/>
  <c r="DE967" i="14"/>
  <c r="DG967" i="14"/>
  <c r="DI967" i="14"/>
  <c r="DO967" i="14"/>
  <c r="DQ967" i="14"/>
  <c r="DS967" i="14"/>
  <c r="DU967" i="14"/>
  <c r="DW967" i="14"/>
  <c r="DY967" i="14"/>
  <c r="EA967" i="14"/>
  <c r="EC967" i="14"/>
  <c r="EO967" i="14"/>
  <c r="ET967" i="14"/>
  <c r="EV967" i="14"/>
  <c r="FJ967" i="14"/>
  <c r="FL967" i="14"/>
  <c r="DM967" i="14" l="1"/>
  <c r="AW883" i="14"/>
  <c r="FL826" i="14" l="1"/>
  <c r="AW866" i="14"/>
  <c r="AW867" i="14"/>
  <c r="AF922" i="14" l="1"/>
  <c r="B922" i="14" s="1"/>
  <c r="BB1337" i="14" l="1"/>
  <c r="H12" i="23" l="1"/>
  <c r="I12" i="23"/>
  <c r="J12" i="23"/>
  <c r="K12" i="23"/>
  <c r="H13" i="23"/>
  <c r="I13" i="23"/>
  <c r="J13" i="23"/>
  <c r="K13" i="23"/>
  <c r="H14" i="23"/>
  <c r="I14" i="23"/>
  <c r="J14" i="23"/>
  <c r="K14" i="23"/>
  <c r="H15" i="23"/>
  <c r="I15" i="23"/>
  <c r="J15" i="23"/>
  <c r="K15" i="23"/>
  <c r="H16" i="23"/>
  <c r="I16" i="23"/>
  <c r="J16" i="23"/>
  <c r="K16" i="23"/>
  <c r="H17" i="23"/>
  <c r="I17" i="23"/>
  <c r="J17" i="23"/>
  <c r="K17" i="23"/>
  <c r="H18" i="23"/>
  <c r="I18" i="23"/>
  <c r="J18" i="23"/>
  <c r="K18" i="23"/>
  <c r="H19" i="23"/>
  <c r="I19" i="23"/>
  <c r="J19" i="23"/>
  <c r="K19" i="23"/>
  <c r="G12" i="23"/>
  <c r="G13" i="23"/>
  <c r="G14" i="23"/>
  <c r="G15" i="23"/>
  <c r="G16" i="23"/>
  <c r="G17" i="23"/>
  <c r="G18" i="23"/>
  <c r="G19" i="23"/>
  <c r="F12" i="23"/>
  <c r="F13" i="23"/>
  <c r="F14" i="23"/>
  <c r="F15" i="23"/>
  <c r="F16" i="23"/>
  <c r="F17" i="23"/>
  <c r="F18" i="23"/>
  <c r="F19" i="23"/>
  <c r="E12" i="23"/>
  <c r="E13" i="23"/>
  <c r="E14" i="23"/>
  <c r="E15" i="23"/>
  <c r="E16" i="23"/>
  <c r="E17" i="23"/>
  <c r="E18" i="23"/>
  <c r="E19" i="23"/>
  <c r="D12" i="23"/>
  <c r="D13" i="23"/>
  <c r="D14" i="23"/>
  <c r="D15" i="23"/>
  <c r="D16" i="23"/>
  <c r="D17" i="23"/>
  <c r="D18" i="23"/>
  <c r="D19" i="23"/>
  <c r="C12" i="23"/>
  <c r="C13" i="23"/>
  <c r="C14" i="23"/>
  <c r="C15" i="23"/>
  <c r="C16" i="23"/>
  <c r="C17" i="23"/>
  <c r="C18" i="23"/>
  <c r="C19" i="23"/>
  <c r="C20" i="23"/>
  <c r="B12" i="23"/>
  <c r="B13" i="23"/>
  <c r="B14" i="23"/>
  <c r="B15" i="23"/>
  <c r="B16" i="23"/>
  <c r="B17" i="23"/>
  <c r="B18" i="23"/>
  <c r="B19" i="23"/>
  <c r="A763" i="14" l="1"/>
  <c r="EU1225" i="14" l="1"/>
  <c r="DY771" i="14" l="1"/>
  <c r="DK771" i="14"/>
  <c r="DM771" i="14"/>
  <c r="DO771" i="14"/>
  <c r="DQ771" i="14"/>
  <c r="DS771" i="14"/>
  <c r="DU771" i="14"/>
  <c r="DI771" i="14"/>
  <c r="DG771" i="14"/>
  <c r="DG772" i="14"/>
  <c r="DG773" i="14"/>
  <c r="DE771" i="14"/>
  <c r="BK771" i="14"/>
  <c r="BM771" i="14"/>
  <c r="BO771" i="14"/>
  <c r="BS771" i="14"/>
  <c r="BU771" i="14"/>
  <c r="BW771" i="14"/>
  <c r="BY771" i="14"/>
  <c r="CA771" i="14"/>
  <c r="CC771" i="14"/>
  <c r="CE771" i="14"/>
  <c r="CG771" i="14"/>
  <c r="CI771" i="14"/>
  <c r="CK771" i="14"/>
  <c r="CM771" i="14"/>
  <c r="CO771" i="14"/>
  <c r="CQ771" i="14"/>
  <c r="CS771" i="14"/>
  <c r="CW771" i="14"/>
  <c r="CY771" i="14"/>
  <c r="DA771" i="14"/>
  <c r="DC771" i="14"/>
  <c r="BI771" i="14"/>
  <c r="DG742" i="14"/>
  <c r="BI751" i="14" l="1"/>
  <c r="FT1357" i="14"/>
  <c r="FS1358" i="14" s="1"/>
  <c r="FQ1357" i="14"/>
  <c r="FP1358" i="14" s="1"/>
  <c r="FO1357" i="14"/>
  <c r="FN1358" i="14" s="1"/>
  <c r="FM1357" i="14"/>
  <c r="FL1358" i="14" s="1"/>
  <c r="FK1357" i="14"/>
  <c r="FJ1358" i="14" s="1"/>
  <c r="FI1357" i="14"/>
  <c r="FH1358" i="14" s="1"/>
  <c r="FG1357" i="14"/>
  <c r="FF1358" i="14" s="1"/>
  <c r="FE1357" i="14"/>
  <c r="FD1358" i="14" s="1"/>
  <c r="FC1357" i="14"/>
  <c r="FB1358" i="14" s="1"/>
  <c r="FA1357" i="14"/>
  <c r="EZ1358" i="14" s="1"/>
  <c r="EY1357" i="14"/>
  <c r="EX1358" i="14" s="1"/>
  <c r="EW1357" i="14"/>
  <c r="EV1358" i="14" s="1"/>
  <c r="EU1357" i="14"/>
  <c r="ET1358" i="14" s="1"/>
  <c r="EP1357" i="14"/>
  <c r="EO1358" i="14" s="1"/>
  <c r="EN1357" i="14"/>
  <c r="EM1358" i="14" s="1"/>
  <c r="EF1357" i="14"/>
  <c r="EE1358" i="14" s="1"/>
  <c r="ED1357" i="14"/>
  <c r="EC1358" i="14" s="1"/>
  <c r="EB1357" i="14"/>
  <c r="EA1358" i="14" s="1"/>
  <c r="DZ1357" i="14"/>
  <c r="DY1358" i="14" s="1"/>
  <c r="DX1357" i="14"/>
  <c r="DW1358" i="14" s="1"/>
  <c r="DV1357" i="14"/>
  <c r="DU1358" i="14" s="1"/>
  <c r="DT1357" i="14"/>
  <c r="DS1358" i="14" s="1"/>
  <c r="DR1357" i="14"/>
  <c r="DQ1358" i="14" s="1"/>
  <c r="DP1357" i="14"/>
  <c r="DO1358" i="14" s="1"/>
  <c r="DN1357" i="14"/>
  <c r="DM1358" i="14" s="1"/>
  <c r="DL1357" i="14"/>
  <c r="DK1358" i="14" s="1"/>
  <c r="DJ1357" i="14"/>
  <c r="DI1358" i="14" s="1"/>
  <c r="DD1357" i="14"/>
  <c r="DC1358" i="14" s="1"/>
  <c r="DB1357" i="14"/>
  <c r="DA1358" i="14" s="1"/>
  <c r="CZ1357" i="14"/>
  <c r="CY1358" i="14" s="1"/>
  <c r="CX1357" i="14"/>
  <c r="CW1358" i="14" s="1"/>
  <c r="CT1357" i="14"/>
  <c r="CS1358" i="14" s="1"/>
  <c r="CR1357" i="14"/>
  <c r="CQ1358" i="14" s="1"/>
  <c r="CP1357" i="14"/>
  <c r="CO1358" i="14" s="1"/>
  <c r="CN1357" i="14"/>
  <c r="CM1358" i="14" s="1"/>
  <c r="CL1357" i="14"/>
  <c r="CK1358" i="14" s="1"/>
  <c r="CJ1357" i="14"/>
  <c r="CI1358" i="14" s="1"/>
  <c r="CH1357" i="14"/>
  <c r="CG1358" i="14" s="1"/>
  <c r="CF1357" i="14"/>
  <c r="CE1358" i="14" s="1"/>
  <c r="CD1357" i="14"/>
  <c r="CC1358" i="14" s="1"/>
  <c r="CB1357" i="14"/>
  <c r="CA1358" i="14" s="1"/>
  <c r="BZ1357" i="14"/>
  <c r="BY1358" i="14" s="1"/>
  <c r="BX1357" i="14"/>
  <c r="BW1358" i="14" s="1"/>
  <c r="BV1357" i="14"/>
  <c r="BU1358" i="14" s="1"/>
  <c r="BT1357" i="14"/>
  <c r="BS1358" i="14" s="1"/>
  <c r="BR1357" i="14"/>
  <c r="BQ1358" i="14" s="1"/>
  <c r="BP1357" i="14"/>
  <c r="BO1358" i="14" s="1"/>
  <c r="BN1357" i="14"/>
  <c r="BM1358" i="14" s="1"/>
  <c r="BL1357" i="14"/>
  <c r="BK1358" i="14" s="1"/>
  <c r="BJ1357" i="14"/>
  <c r="BI1358" i="14" s="1"/>
  <c r="BH1357" i="14"/>
  <c r="BG1358" i="14" s="1"/>
  <c r="BF1357" i="14"/>
  <c r="BE1358" i="14" s="1"/>
  <c r="BD1357" i="14"/>
  <c r="BC1358" i="14" s="1"/>
  <c r="BB1357" i="14"/>
  <c r="BA1358" i="14" s="1"/>
  <c r="AZ1357" i="14"/>
  <c r="AY1358" i="14" s="1"/>
  <c r="AX1357" i="14"/>
  <c r="AW1358" i="14" s="1"/>
  <c r="FT1353" i="14"/>
  <c r="FS1354" i="14" s="1"/>
  <c r="FQ1353" i="14"/>
  <c r="FP1354" i="14" s="1"/>
  <c r="FO1353" i="14"/>
  <c r="FN1354" i="14" s="1"/>
  <c r="FM1353" i="14"/>
  <c r="FL1354" i="14" s="1"/>
  <c r="FK1353" i="14"/>
  <c r="FJ1354" i="14" s="1"/>
  <c r="FI1353" i="14"/>
  <c r="FH1354" i="14" s="1"/>
  <c r="FG1353" i="14"/>
  <c r="FF1354" i="14" s="1"/>
  <c r="FE1353" i="14"/>
  <c r="FD1354" i="14" s="1"/>
  <c r="FC1353" i="14"/>
  <c r="FB1354" i="14" s="1"/>
  <c r="FA1353" i="14"/>
  <c r="EZ1354" i="14" s="1"/>
  <c r="EY1353" i="14"/>
  <c r="EX1354" i="14" s="1"/>
  <c r="EW1353" i="14"/>
  <c r="EV1354" i="14" s="1"/>
  <c r="EU1353" i="14"/>
  <c r="ET1354" i="14" s="1"/>
  <c r="EP1353" i="14"/>
  <c r="EO1354" i="14" s="1"/>
  <c r="EN1353" i="14"/>
  <c r="EM1354" i="14" s="1"/>
  <c r="EF1353" i="14"/>
  <c r="EE1354" i="14" s="1"/>
  <c r="ED1353" i="14"/>
  <c r="EC1354" i="14" s="1"/>
  <c r="EB1353" i="14"/>
  <c r="EA1354" i="14" s="1"/>
  <c r="DZ1353" i="14"/>
  <c r="DY1354" i="14" s="1"/>
  <c r="DX1353" i="14"/>
  <c r="DW1354" i="14" s="1"/>
  <c r="DV1353" i="14"/>
  <c r="DU1354" i="14" s="1"/>
  <c r="DT1353" i="14"/>
  <c r="DS1354" i="14" s="1"/>
  <c r="DR1353" i="14"/>
  <c r="DQ1354" i="14" s="1"/>
  <c r="DP1353" i="14"/>
  <c r="DO1354" i="14" s="1"/>
  <c r="DN1353" i="14"/>
  <c r="DM1354" i="14" s="1"/>
  <c r="DL1353" i="14"/>
  <c r="DK1354" i="14" s="1"/>
  <c r="DJ1353" i="14"/>
  <c r="DI1354" i="14" s="1"/>
  <c r="DD1353" i="14"/>
  <c r="DC1354" i="14" s="1"/>
  <c r="DB1353" i="14"/>
  <c r="DA1354" i="14" s="1"/>
  <c r="CZ1353" i="14"/>
  <c r="CY1354" i="14" s="1"/>
  <c r="CX1353" i="14"/>
  <c r="CW1354" i="14" s="1"/>
  <c r="CT1353" i="14"/>
  <c r="CS1354" i="14" s="1"/>
  <c r="CR1353" i="14"/>
  <c r="CQ1354" i="14" s="1"/>
  <c r="CP1353" i="14"/>
  <c r="CO1354" i="14" s="1"/>
  <c r="CN1353" i="14"/>
  <c r="CM1354" i="14" s="1"/>
  <c r="CL1353" i="14"/>
  <c r="CK1354" i="14" s="1"/>
  <c r="CJ1353" i="14"/>
  <c r="CI1354" i="14" s="1"/>
  <c r="CH1353" i="14"/>
  <c r="CG1354" i="14" s="1"/>
  <c r="CF1353" i="14"/>
  <c r="CE1354" i="14" s="1"/>
  <c r="CD1353" i="14"/>
  <c r="CC1354" i="14" s="1"/>
  <c r="CB1353" i="14"/>
  <c r="CA1354" i="14" s="1"/>
  <c r="BZ1353" i="14"/>
  <c r="BY1354" i="14" s="1"/>
  <c r="BX1353" i="14"/>
  <c r="BW1354" i="14" s="1"/>
  <c r="BV1353" i="14"/>
  <c r="BU1354" i="14" s="1"/>
  <c r="BT1353" i="14"/>
  <c r="BS1354" i="14" s="1"/>
  <c r="BR1353" i="14"/>
  <c r="BQ1354" i="14" s="1"/>
  <c r="BP1353" i="14"/>
  <c r="BO1354" i="14" s="1"/>
  <c r="BN1353" i="14"/>
  <c r="BM1354" i="14" s="1"/>
  <c r="BL1353" i="14"/>
  <c r="BK1354" i="14" s="1"/>
  <c r="BJ1353" i="14"/>
  <c r="BI1354" i="14" s="1"/>
  <c r="BH1353" i="14"/>
  <c r="BG1354" i="14" s="1"/>
  <c r="BF1353" i="14"/>
  <c r="BE1354" i="14" s="1"/>
  <c r="BD1353" i="14"/>
  <c r="BC1354" i="14" s="1"/>
  <c r="BB1353" i="14"/>
  <c r="BA1354" i="14" s="1"/>
  <c r="AZ1353" i="14"/>
  <c r="AY1354" i="14" s="1"/>
  <c r="AX1353" i="14"/>
  <c r="AW1354" i="14" s="1"/>
  <c r="FT1349" i="14"/>
  <c r="FS1350" i="14" s="1"/>
  <c r="FQ1349" i="14"/>
  <c r="FP1350" i="14" s="1"/>
  <c r="FO1349" i="14"/>
  <c r="FN1350" i="14" s="1"/>
  <c r="FM1349" i="14"/>
  <c r="FL1350" i="14" s="1"/>
  <c r="FK1349" i="14"/>
  <c r="FJ1350" i="14" s="1"/>
  <c r="FI1349" i="14"/>
  <c r="FH1350" i="14" s="1"/>
  <c r="FG1349" i="14"/>
  <c r="FF1350" i="14" s="1"/>
  <c r="FE1349" i="14"/>
  <c r="FD1350" i="14" s="1"/>
  <c r="FC1349" i="14"/>
  <c r="FB1350" i="14" s="1"/>
  <c r="FA1349" i="14"/>
  <c r="EZ1350" i="14" s="1"/>
  <c r="EY1349" i="14"/>
  <c r="EX1350" i="14" s="1"/>
  <c r="EW1349" i="14"/>
  <c r="EV1350" i="14" s="1"/>
  <c r="EU1349" i="14"/>
  <c r="ET1350" i="14" s="1"/>
  <c r="EP1349" i="14"/>
  <c r="EO1350" i="14" s="1"/>
  <c r="EN1349" i="14"/>
  <c r="EM1350" i="14" s="1"/>
  <c r="EF1349" i="14"/>
  <c r="EE1350" i="14" s="1"/>
  <c r="ED1349" i="14"/>
  <c r="EC1350" i="14" s="1"/>
  <c r="EB1349" i="14"/>
  <c r="EA1350" i="14" s="1"/>
  <c r="DZ1349" i="14"/>
  <c r="DY1350" i="14" s="1"/>
  <c r="DX1349" i="14"/>
  <c r="DW1350" i="14" s="1"/>
  <c r="DV1349" i="14"/>
  <c r="DU1350" i="14" s="1"/>
  <c r="DT1349" i="14"/>
  <c r="DS1350" i="14" s="1"/>
  <c r="DR1349" i="14"/>
  <c r="DQ1350" i="14" s="1"/>
  <c r="DP1349" i="14"/>
  <c r="DO1350" i="14" s="1"/>
  <c r="DN1349" i="14"/>
  <c r="DM1350" i="14" s="1"/>
  <c r="DL1349" i="14"/>
  <c r="DK1350" i="14" s="1"/>
  <c r="DJ1349" i="14"/>
  <c r="DI1350" i="14" s="1"/>
  <c r="DD1349" i="14"/>
  <c r="DC1350" i="14" s="1"/>
  <c r="DB1349" i="14"/>
  <c r="DA1350" i="14" s="1"/>
  <c r="CZ1349" i="14"/>
  <c r="CY1350" i="14" s="1"/>
  <c r="CX1349" i="14"/>
  <c r="CW1350" i="14" s="1"/>
  <c r="CT1349" i="14"/>
  <c r="CS1350" i="14" s="1"/>
  <c r="CR1349" i="14"/>
  <c r="CQ1350" i="14" s="1"/>
  <c r="CP1349" i="14"/>
  <c r="CO1350" i="14" s="1"/>
  <c r="CN1349" i="14"/>
  <c r="CM1350" i="14" s="1"/>
  <c r="CL1349" i="14"/>
  <c r="CK1350" i="14" s="1"/>
  <c r="CJ1349" i="14"/>
  <c r="CI1350" i="14" s="1"/>
  <c r="CH1349" i="14"/>
  <c r="CG1350" i="14" s="1"/>
  <c r="CF1349" i="14"/>
  <c r="CE1350" i="14" s="1"/>
  <c r="CD1349" i="14"/>
  <c r="CC1350" i="14" s="1"/>
  <c r="CB1349" i="14"/>
  <c r="CA1350" i="14" s="1"/>
  <c r="BZ1349" i="14"/>
  <c r="BY1350" i="14" s="1"/>
  <c r="BX1349" i="14"/>
  <c r="BW1350" i="14" s="1"/>
  <c r="BV1349" i="14"/>
  <c r="BU1350" i="14" s="1"/>
  <c r="BT1349" i="14"/>
  <c r="BS1350" i="14" s="1"/>
  <c r="BR1349" i="14"/>
  <c r="BQ1350" i="14" s="1"/>
  <c r="BP1349" i="14"/>
  <c r="BO1350" i="14" s="1"/>
  <c r="BN1349" i="14"/>
  <c r="BM1350" i="14" s="1"/>
  <c r="BL1349" i="14"/>
  <c r="BK1350" i="14" s="1"/>
  <c r="BJ1349" i="14"/>
  <c r="BI1350" i="14" s="1"/>
  <c r="BH1349" i="14"/>
  <c r="BG1350" i="14" s="1"/>
  <c r="BF1349" i="14"/>
  <c r="BE1350" i="14" s="1"/>
  <c r="BD1349" i="14"/>
  <c r="BC1350" i="14" s="1"/>
  <c r="BB1349" i="14"/>
  <c r="BA1350" i="14" s="1"/>
  <c r="AZ1349" i="14"/>
  <c r="AY1350" i="14" s="1"/>
  <c r="AX1349" i="14"/>
  <c r="AW1350" i="14" s="1"/>
  <c r="FT1345" i="14"/>
  <c r="FS1346" i="14" s="1"/>
  <c r="FQ1345" i="14"/>
  <c r="FP1346" i="14" s="1"/>
  <c r="FO1345" i="14"/>
  <c r="FN1346" i="14" s="1"/>
  <c r="FM1345" i="14"/>
  <c r="FL1346" i="14" s="1"/>
  <c r="FK1345" i="14"/>
  <c r="FJ1346" i="14" s="1"/>
  <c r="FI1345" i="14"/>
  <c r="FH1346" i="14" s="1"/>
  <c r="FG1345" i="14"/>
  <c r="FF1346" i="14" s="1"/>
  <c r="FE1345" i="14"/>
  <c r="FD1346" i="14" s="1"/>
  <c r="FC1345" i="14"/>
  <c r="FB1346" i="14" s="1"/>
  <c r="FA1345" i="14"/>
  <c r="EZ1346" i="14" s="1"/>
  <c r="EY1345" i="14"/>
  <c r="EX1346" i="14" s="1"/>
  <c r="EW1345" i="14"/>
  <c r="EV1346" i="14" s="1"/>
  <c r="EU1345" i="14"/>
  <c r="ET1346" i="14" s="1"/>
  <c r="EP1345" i="14"/>
  <c r="EO1346" i="14" s="1"/>
  <c r="EN1345" i="14"/>
  <c r="EM1346" i="14" s="1"/>
  <c r="EF1345" i="14"/>
  <c r="EE1346" i="14" s="1"/>
  <c r="ED1345" i="14"/>
  <c r="EC1346" i="14" s="1"/>
  <c r="EB1345" i="14"/>
  <c r="EA1346" i="14" s="1"/>
  <c r="DZ1345" i="14"/>
  <c r="DY1346" i="14" s="1"/>
  <c r="DX1345" i="14"/>
  <c r="DW1346" i="14" s="1"/>
  <c r="DV1345" i="14"/>
  <c r="DU1346" i="14" s="1"/>
  <c r="DT1345" i="14"/>
  <c r="DS1346" i="14" s="1"/>
  <c r="DR1345" i="14"/>
  <c r="DQ1346" i="14" s="1"/>
  <c r="DP1345" i="14"/>
  <c r="DO1346" i="14" s="1"/>
  <c r="DN1345" i="14"/>
  <c r="DM1346" i="14" s="1"/>
  <c r="DL1345" i="14"/>
  <c r="DK1346" i="14" s="1"/>
  <c r="DJ1345" i="14"/>
  <c r="DI1346" i="14" s="1"/>
  <c r="DD1345" i="14"/>
  <c r="DC1346" i="14" s="1"/>
  <c r="DB1345" i="14"/>
  <c r="DA1346" i="14" s="1"/>
  <c r="CZ1345" i="14"/>
  <c r="CY1346" i="14" s="1"/>
  <c r="CX1345" i="14"/>
  <c r="CW1346" i="14" s="1"/>
  <c r="CT1345" i="14"/>
  <c r="CS1346" i="14" s="1"/>
  <c r="CR1345" i="14"/>
  <c r="CQ1346" i="14" s="1"/>
  <c r="CP1345" i="14"/>
  <c r="CO1346" i="14" s="1"/>
  <c r="CN1345" i="14"/>
  <c r="CM1346" i="14" s="1"/>
  <c r="CL1345" i="14"/>
  <c r="CK1346" i="14" s="1"/>
  <c r="CJ1345" i="14"/>
  <c r="CI1346" i="14" s="1"/>
  <c r="CH1345" i="14"/>
  <c r="CG1346" i="14" s="1"/>
  <c r="CF1345" i="14"/>
  <c r="CE1346" i="14" s="1"/>
  <c r="CD1345" i="14"/>
  <c r="CC1346" i="14" s="1"/>
  <c r="CB1345" i="14"/>
  <c r="CA1346" i="14" s="1"/>
  <c r="BZ1345" i="14"/>
  <c r="BY1346" i="14" s="1"/>
  <c r="BX1345" i="14"/>
  <c r="BW1346" i="14" s="1"/>
  <c r="BV1345" i="14"/>
  <c r="BU1346" i="14" s="1"/>
  <c r="BT1345" i="14"/>
  <c r="BS1346" i="14" s="1"/>
  <c r="BR1345" i="14"/>
  <c r="BQ1346" i="14" s="1"/>
  <c r="BP1345" i="14"/>
  <c r="BO1346" i="14" s="1"/>
  <c r="BN1345" i="14"/>
  <c r="BM1346" i="14" s="1"/>
  <c r="BL1345" i="14"/>
  <c r="BK1346" i="14" s="1"/>
  <c r="BJ1345" i="14"/>
  <c r="BI1346" i="14" s="1"/>
  <c r="BH1345" i="14"/>
  <c r="BG1346" i="14" s="1"/>
  <c r="BF1345" i="14"/>
  <c r="BE1346" i="14" s="1"/>
  <c r="BD1345" i="14"/>
  <c r="BC1346" i="14" s="1"/>
  <c r="BB1345" i="14"/>
  <c r="BA1346" i="14" s="1"/>
  <c r="AZ1345" i="14"/>
  <c r="AY1346" i="14" s="1"/>
  <c r="AX1345" i="14"/>
  <c r="AW1346" i="14" s="1"/>
  <c r="FT1341" i="14"/>
  <c r="FS1342" i="14" s="1"/>
  <c r="FQ1341" i="14"/>
  <c r="FP1342" i="14" s="1"/>
  <c r="FO1341" i="14"/>
  <c r="FN1342" i="14" s="1"/>
  <c r="FM1341" i="14"/>
  <c r="FL1342" i="14" s="1"/>
  <c r="FK1341" i="14"/>
  <c r="FJ1342" i="14" s="1"/>
  <c r="FI1341" i="14"/>
  <c r="FH1342" i="14" s="1"/>
  <c r="FG1341" i="14"/>
  <c r="FF1342" i="14" s="1"/>
  <c r="FE1341" i="14"/>
  <c r="FD1342" i="14" s="1"/>
  <c r="FC1341" i="14"/>
  <c r="FB1342" i="14" s="1"/>
  <c r="FA1341" i="14"/>
  <c r="EZ1342" i="14" s="1"/>
  <c r="EY1341" i="14"/>
  <c r="EX1342" i="14" s="1"/>
  <c r="EW1341" i="14"/>
  <c r="EV1342" i="14" s="1"/>
  <c r="EU1341" i="14"/>
  <c r="ET1342" i="14" s="1"/>
  <c r="EP1341" i="14"/>
  <c r="EO1342" i="14" s="1"/>
  <c r="EN1341" i="14"/>
  <c r="EM1342" i="14" s="1"/>
  <c r="EF1341" i="14"/>
  <c r="EE1342" i="14" s="1"/>
  <c r="ED1341" i="14"/>
  <c r="EC1342" i="14" s="1"/>
  <c r="EB1341" i="14"/>
  <c r="EA1342" i="14" s="1"/>
  <c r="DZ1341" i="14"/>
  <c r="DY1342" i="14" s="1"/>
  <c r="DX1341" i="14"/>
  <c r="DW1342" i="14" s="1"/>
  <c r="DV1341" i="14"/>
  <c r="DU1342" i="14" s="1"/>
  <c r="DT1341" i="14"/>
  <c r="DS1342" i="14" s="1"/>
  <c r="DR1341" i="14"/>
  <c r="DQ1342" i="14" s="1"/>
  <c r="DP1341" i="14"/>
  <c r="DO1342" i="14" s="1"/>
  <c r="DN1341" i="14"/>
  <c r="DM1342" i="14" s="1"/>
  <c r="DL1341" i="14"/>
  <c r="DK1342" i="14" s="1"/>
  <c r="DJ1341" i="14"/>
  <c r="DI1342" i="14" s="1"/>
  <c r="DD1341" i="14"/>
  <c r="DC1342" i="14" s="1"/>
  <c r="DB1341" i="14"/>
  <c r="DA1342" i="14" s="1"/>
  <c r="CZ1341" i="14"/>
  <c r="CY1342" i="14" s="1"/>
  <c r="CX1341" i="14"/>
  <c r="CW1342" i="14" s="1"/>
  <c r="CT1341" i="14"/>
  <c r="CS1342" i="14" s="1"/>
  <c r="CR1341" i="14"/>
  <c r="CQ1342" i="14" s="1"/>
  <c r="CP1341" i="14"/>
  <c r="CO1342" i="14" s="1"/>
  <c r="CN1341" i="14"/>
  <c r="CM1342" i="14" s="1"/>
  <c r="CL1341" i="14"/>
  <c r="CK1342" i="14" s="1"/>
  <c r="CJ1341" i="14"/>
  <c r="CI1342" i="14" s="1"/>
  <c r="CH1341" i="14"/>
  <c r="CG1342" i="14" s="1"/>
  <c r="CF1341" i="14"/>
  <c r="CE1342" i="14" s="1"/>
  <c r="CD1341" i="14"/>
  <c r="CC1342" i="14" s="1"/>
  <c r="CB1341" i="14"/>
  <c r="CA1342" i="14" s="1"/>
  <c r="BZ1341" i="14"/>
  <c r="BY1342" i="14" s="1"/>
  <c r="BX1341" i="14"/>
  <c r="BW1342" i="14" s="1"/>
  <c r="BV1341" i="14"/>
  <c r="BU1342" i="14" s="1"/>
  <c r="BT1341" i="14"/>
  <c r="BS1342" i="14" s="1"/>
  <c r="BR1341" i="14"/>
  <c r="BQ1342" i="14" s="1"/>
  <c r="BP1341" i="14"/>
  <c r="BO1342" i="14" s="1"/>
  <c r="BN1341" i="14"/>
  <c r="BM1342" i="14" s="1"/>
  <c r="BL1341" i="14"/>
  <c r="BK1342" i="14" s="1"/>
  <c r="BJ1341" i="14"/>
  <c r="BI1342" i="14" s="1"/>
  <c r="BH1341" i="14"/>
  <c r="BG1342" i="14" s="1"/>
  <c r="BF1341" i="14"/>
  <c r="BE1342" i="14" s="1"/>
  <c r="BD1341" i="14"/>
  <c r="BC1342" i="14" s="1"/>
  <c r="BB1341" i="14"/>
  <c r="BA1342" i="14" s="1"/>
  <c r="AZ1341" i="14"/>
  <c r="AY1342" i="14" s="1"/>
  <c r="AX1341" i="14"/>
  <c r="AW1342" i="14" s="1"/>
  <c r="FT1337" i="14"/>
  <c r="FS1338" i="14" s="1"/>
  <c r="FQ1337" i="14"/>
  <c r="FP1338" i="14" s="1"/>
  <c r="FO1337" i="14"/>
  <c r="FN1338" i="14" s="1"/>
  <c r="FM1337" i="14"/>
  <c r="FL1338" i="14" s="1"/>
  <c r="FK1337" i="14"/>
  <c r="FJ1338" i="14" s="1"/>
  <c r="FI1337" i="14"/>
  <c r="FH1338" i="14" s="1"/>
  <c r="FG1337" i="14"/>
  <c r="FF1338" i="14" s="1"/>
  <c r="FE1337" i="14"/>
  <c r="FD1338" i="14" s="1"/>
  <c r="FC1337" i="14"/>
  <c r="FB1338" i="14" s="1"/>
  <c r="FA1337" i="14"/>
  <c r="EZ1338" i="14" s="1"/>
  <c r="EY1337" i="14"/>
  <c r="EX1338" i="14" s="1"/>
  <c r="EW1337" i="14"/>
  <c r="EV1338" i="14" s="1"/>
  <c r="EU1337" i="14"/>
  <c r="ET1338" i="14" s="1"/>
  <c r="EP1337" i="14"/>
  <c r="EO1338" i="14" s="1"/>
  <c r="EN1337" i="14"/>
  <c r="EM1338" i="14" s="1"/>
  <c r="EF1337" i="14"/>
  <c r="EE1338" i="14" s="1"/>
  <c r="ED1337" i="14"/>
  <c r="EC1338" i="14" s="1"/>
  <c r="EB1337" i="14"/>
  <c r="EA1338" i="14" s="1"/>
  <c r="DZ1337" i="14"/>
  <c r="DY1338" i="14" s="1"/>
  <c r="DX1337" i="14"/>
  <c r="DW1338" i="14" s="1"/>
  <c r="DV1337" i="14"/>
  <c r="DU1338" i="14" s="1"/>
  <c r="DT1337" i="14"/>
  <c r="DS1338" i="14" s="1"/>
  <c r="DR1337" i="14"/>
  <c r="DQ1338" i="14" s="1"/>
  <c r="DP1337" i="14"/>
  <c r="DO1338" i="14" s="1"/>
  <c r="DN1337" i="14"/>
  <c r="DM1338" i="14" s="1"/>
  <c r="DL1337" i="14"/>
  <c r="DK1338" i="14" s="1"/>
  <c r="DJ1337" i="14"/>
  <c r="DI1338" i="14" s="1"/>
  <c r="DD1337" i="14"/>
  <c r="DC1338" i="14" s="1"/>
  <c r="DB1337" i="14"/>
  <c r="DA1338" i="14" s="1"/>
  <c r="CZ1337" i="14"/>
  <c r="CY1338" i="14" s="1"/>
  <c r="CX1337" i="14"/>
  <c r="CW1338" i="14" s="1"/>
  <c r="CT1337" i="14"/>
  <c r="CS1338" i="14" s="1"/>
  <c r="CR1337" i="14"/>
  <c r="CQ1338" i="14" s="1"/>
  <c r="CP1337" i="14"/>
  <c r="CO1338" i="14" s="1"/>
  <c r="CN1337" i="14"/>
  <c r="CM1338" i="14" s="1"/>
  <c r="CL1337" i="14"/>
  <c r="CK1338" i="14" s="1"/>
  <c r="CJ1337" i="14"/>
  <c r="CI1338" i="14" s="1"/>
  <c r="CH1337" i="14"/>
  <c r="CG1338" i="14" s="1"/>
  <c r="CF1337" i="14"/>
  <c r="CE1338" i="14" s="1"/>
  <c r="CD1337" i="14"/>
  <c r="CC1338" i="14" s="1"/>
  <c r="CB1337" i="14"/>
  <c r="CA1338" i="14" s="1"/>
  <c r="BZ1337" i="14"/>
  <c r="BY1338" i="14" s="1"/>
  <c r="BX1337" i="14"/>
  <c r="BW1338" i="14" s="1"/>
  <c r="BV1337" i="14"/>
  <c r="BU1338" i="14" s="1"/>
  <c r="BT1337" i="14"/>
  <c r="BS1338" i="14" s="1"/>
  <c r="BR1337" i="14"/>
  <c r="BQ1338" i="14" s="1"/>
  <c r="BP1337" i="14"/>
  <c r="BO1338" i="14" s="1"/>
  <c r="BN1337" i="14"/>
  <c r="BM1338" i="14" s="1"/>
  <c r="BL1337" i="14"/>
  <c r="BK1338" i="14" s="1"/>
  <c r="BJ1337" i="14"/>
  <c r="BI1338" i="14" s="1"/>
  <c r="BH1337" i="14"/>
  <c r="BG1338" i="14" s="1"/>
  <c r="BF1337" i="14"/>
  <c r="BE1338" i="14" s="1"/>
  <c r="BD1337" i="14"/>
  <c r="BC1338" i="14" s="1"/>
  <c r="BA1338" i="14"/>
  <c r="AZ1337" i="14"/>
  <c r="AY1338" i="14" s="1"/>
  <c r="AX1337" i="14"/>
  <c r="AW1338" i="14" s="1"/>
  <c r="FT1333" i="14"/>
  <c r="FS1334" i="14" s="1"/>
  <c r="FQ1333" i="14"/>
  <c r="FP1334" i="14" s="1"/>
  <c r="FO1333" i="14"/>
  <c r="FN1334" i="14" s="1"/>
  <c r="FM1333" i="14"/>
  <c r="FL1334" i="14" s="1"/>
  <c r="FK1333" i="14"/>
  <c r="FJ1334" i="14" s="1"/>
  <c r="FI1333" i="14"/>
  <c r="FH1334" i="14" s="1"/>
  <c r="FG1333" i="14"/>
  <c r="FF1334" i="14" s="1"/>
  <c r="FE1333" i="14"/>
  <c r="FD1334" i="14" s="1"/>
  <c r="FC1333" i="14"/>
  <c r="FB1334" i="14" s="1"/>
  <c r="FA1333" i="14"/>
  <c r="EZ1334" i="14" s="1"/>
  <c r="EY1333" i="14"/>
  <c r="EX1334" i="14" s="1"/>
  <c r="EW1333" i="14"/>
  <c r="EV1334" i="14" s="1"/>
  <c r="EU1333" i="14"/>
  <c r="ET1334" i="14" s="1"/>
  <c r="EP1333" i="14"/>
  <c r="EO1334" i="14" s="1"/>
  <c r="EN1333" i="14"/>
  <c r="EM1334" i="14" s="1"/>
  <c r="EF1333" i="14"/>
  <c r="EE1334" i="14" s="1"/>
  <c r="ED1333" i="14"/>
  <c r="EC1334" i="14" s="1"/>
  <c r="EB1333" i="14"/>
  <c r="EA1334" i="14" s="1"/>
  <c r="DZ1333" i="14"/>
  <c r="DY1334" i="14" s="1"/>
  <c r="DX1333" i="14"/>
  <c r="DW1334" i="14" s="1"/>
  <c r="DV1333" i="14"/>
  <c r="DU1334" i="14" s="1"/>
  <c r="DT1333" i="14"/>
  <c r="DS1334" i="14" s="1"/>
  <c r="DR1333" i="14"/>
  <c r="DQ1334" i="14" s="1"/>
  <c r="DP1333" i="14"/>
  <c r="DO1334" i="14" s="1"/>
  <c r="DN1333" i="14"/>
  <c r="DM1334" i="14" s="1"/>
  <c r="DL1333" i="14"/>
  <c r="DK1334" i="14" s="1"/>
  <c r="DJ1333" i="14"/>
  <c r="DI1334" i="14" s="1"/>
  <c r="DD1333" i="14"/>
  <c r="DC1334" i="14" s="1"/>
  <c r="DB1333" i="14"/>
  <c r="DA1334" i="14" s="1"/>
  <c r="CZ1333" i="14"/>
  <c r="CY1334" i="14" s="1"/>
  <c r="CX1333" i="14"/>
  <c r="CW1334" i="14" s="1"/>
  <c r="CT1333" i="14"/>
  <c r="CS1334" i="14" s="1"/>
  <c r="CR1333" i="14"/>
  <c r="CQ1334" i="14" s="1"/>
  <c r="CP1333" i="14"/>
  <c r="CO1334" i="14" s="1"/>
  <c r="CN1333" i="14"/>
  <c r="CM1334" i="14" s="1"/>
  <c r="CL1333" i="14"/>
  <c r="CK1334" i="14" s="1"/>
  <c r="CJ1333" i="14"/>
  <c r="CI1334" i="14" s="1"/>
  <c r="CH1333" i="14"/>
  <c r="CG1334" i="14" s="1"/>
  <c r="CF1333" i="14"/>
  <c r="CE1334" i="14" s="1"/>
  <c r="CD1333" i="14"/>
  <c r="CC1334" i="14" s="1"/>
  <c r="CB1333" i="14"/>
  <c r="CA1334" i="14" s="1"/>
  <c r="BZ1333" i="14"/>
  <c r="BY1334" i="14" s="1"/>
  <c r="BX1333" i="14"/>
  <c r="BW1334" i="14" s="1"/>
  <c r="BV1333" i="14"/>
  <c r="BU1334" i="14" s="1"/>
  <c r="BT1333" i="14"/>
  <c r="BS1334" i="14" s="1"/>
  <c r="BR1333" i="14"/>
  <c r="BQ1334" i="14" s="1"/>
  <c r="BP1333" i="14"/>
  <c r="BO1334" i="14" s="1"/>
  <c r="BN1333" i="14"/>
  <c r="BM1334" i="14" s="1"/>
  <c r="BL1333" i="14"/>
  <c r="BK1334" i="14" s="1"/>
  <c r="BJ1333" i="14"/>
  <c r="BI1334" i="14" s="1"/>
  <c r="BH1333" i="14"/>
  <c r="BG1334" i="14" s="1"/>
  <c r="BF1333" i="14"/>
  <c r="BE1334" i="14" s="1"/>
  <c r="BD1333" i="14"/>
  <c r="BC1334" i="14" s="1"/>
  <c r="BB1333" i="14"/>
  <c r="BA1334" i="14" s="1"/>
  <c r="AZ1333" i="14"/>
  <c r="AY1334" i="14" s="1"/>
  <c r="AX1333" i="14"/>
  <c r="AW1334" i="14" s="1"/>
  <c r="FT1329" i="14"/>
  <c r="FS1330" i="14" s="1"/>
  <c r="FQ1329" i="14"/>
  <c r="FP1330" i="14" s="1"/>
  <c r="FO1329" i="14"/>
  <c r="FN1330" i="14" s="1"/>
  <c r="FM1329" i="14"/>
  <c r="FL1330" i="14" s="1"/>
  <c r="FK1329" i="14"/>
  <c r="FJ1330" i="14" s="1"/>
  <c r="FI1329" i="14"/>
  <c r="FH1330" i="14" s="1"/>
  <c r="FG1329" i="14"/>
  <c r="FF1330" i="14" s="1"/>
  <c r="FE1329" i="14"/>
  <c r="FD1330" i="14" s="1"/>
  <c r="FC1329" i="14"/>
  <c r="FB1330" i="14" s="1"/>
  <c r="FA1329" i="14"/>
  <c r="EZ1330" i="14" s="1"/>
  <c r="EY1329" i="14"/>
  <c r="EX1330" i="14" s="1"/>
  <c r="EW1329" i="14"/>
  <c r="EV1330" i="14" s="1"/>
  <c r="EU1329" i="14"/>
  <c r="ET1330" i="14" s="1"/>
  <c r="EP1329" i="14"/>
  <c r="EO1330" i="14" s="1"/>
  <c r="EN1329" i="14"/>
  <c r="EM1330" i="14" s="1"/>
  <c r="EF1329" i="14"/>
  <c r="EE1330" i="14" s="1"/>
  <c r="ED1329" i="14"/>
  <c r="EC1330" i="14" s="1"/>
  <c r="EB1329" i="14"/>
  <c r="EA1330" i="14" s="1"/>
  <c r="DZ1329" i="14"/>
  <c r="DY1330" i="14" s="1"/>
  <c r="DX1329" i="14"/>
  <c r="DW1330" i="14" s="1"/>
  <c r="DV1329" i="14"/>
  <c r="DU1330" i="14" s="1"/>
  <c r="DT1329" i="14"/>
  <c r="DS1330" i="14" s="1"/>
  <c r="DR1329" i="14"/>
  <c r="DQ1330" i="14" s="1"/>
  <c r="DP1329" i="14"/>
  <c r="DO1330" i="14" s="1"/>
  <c r="DN1329" i="14"/>
  <c r="DM1330" i="14" s="1"/>
  <c r="DL1329" i="14"/>
  <c r="DK1330" i="14" s="1"/>
  <c r="DJ1329" i="14"/>
  <c r="DI1330" i="14" s="1"/>
  <c r="DD1329" i="14"/>
  <c r="DC1330" i="14" s="1"/>
  <c r="DB1329" i="14"/>
  <c r="DA1330" i="14" s="1"/>
  <c r="CZ1329" i="14"/>
  <c r="CY1330" i="14" s="1"/>
  <c r="CX1329" i="14"/>
  <c r="CW1330" i="14" s="1"/>
  <c r="CT1329" i="14"/>
  <c r="CS1330" i="14" s="1"/>
  <c r="CR1329" i="14"/>
  <c r="CQ1330" i="14" s="1"/>
  <c r="CP1329" i="14"/>
  <c r="CO1330" i="14" s="1"/>
  <c r="CN1329" i="14"/>
  <c r="CM1330" i="14" s="1"/>
  <c r="CL1329" i="14"/>
  <c r="CK1330" i="14" s="1"/>
  <c r="CJ1329" i="14"/>
  <c r="CI1330" i="14" s="1"/>
  <c r="CH1329" i="14"/>
  <c r="CG1330" i="14" s="1"/>
  <c r="CF1329" i="14"/>
  <c r="CE1330" i="14" s="1"/>
  <c r="CD1329" i="14"/>
  <c r="CC1330" i="14" s="1"/>
  <c r="CB1329" i="14"/>
  <c r="CA1330" i="14" s="1"/>
  <c r="BZ1329" i="14"/>
  <c r="BY1330" i="14" s="1"/>
  <c r="BX1329" i="14"/>
  <c r="BW1330" i="14" s="1"/>
  <c r="BV1329" i="14"/>
  <c r="BU1330" i="14" s="1"/>
  <c r="BT1329" i="14"/>
  <c r="BS1330" i="14" s="1"/>
  <c r="BR1329" i="14"/>
  <c r="BQ1330" i="14" s="1"/>
  <c r="BP1329" i="14"/>
  <c r="BO1330" i="14" s="1"/>
  <c r="BN1329" i="14"/>
  <c r="BM1330" i="14" s="1"/>
  <c r="BL1329" i="14"/>
  <c r="BK1330" i="14" s="1"/>
  <c r="BJ1329" i="14"/>
  <c r="BI1330" i="14" s="1"/>
  <c r="BH1329" i="14"/>
  <c r="BG1330" i="14" s="1"/>
  <c r="BF1329" i="14"/>
  <c r="BE1330" i="14" s="1"/>
  <c r="BD1329" i="14"/>
  <c r="BC1330" i="14" s="1"/>
  <c r="BB1329" i="14"/>
  <c r="BA1330" i="14" s="1"/>
  <c r="AZ1329" i="14"/>
  <c r="AY1330" i="14" s="1"/>
  <c r="AX1329" i="14"/>
  <c r="AW1330" i="14" s="1"/>
  <c r="A910" i="14" l="1"/>
  <c r="A757" i="14"/>
  <c r="A922" i="14"/>
  <c r="A936" i="14"/>
  <c r="A937" i="14"/>
  <c r="A928" i="14"/>
  <c r="A929" i="14"/>
  <c r="A930" i="14"/>
  <c r="A931" i="14"/>
  <c r="A938" i="14"/>
  <c r="A939" i="14"/>
  <c r="A958" i="14"/>
  <c r="A959" i="14"/>
  <c r="A960" i="14"/>
  <c r="A961" i="14"/>
  <c r="A962" i="14"/>
  <c r="A963" i="14"/>
  <c r="A964" i="14"/>
  <c r="A965" i="14"/>
  <c r="A966" i="14"/>
  <c r="A968" i="14"/>
  <c r="A969" i="14"/>
  <c r="A970" i="14"/>
  <c r="A971" i="14"/>
  <c r="A972" i="14"/>
  <c r="A973" i="14"/>
  <c r="A974" i="14"/>
  <c r="A975" i="14"/>
  <c r="A976" i="14"/>
  <c r="A977" i="14"/>
  <c r="A978" i="14"/>
  <c r="A979" i="14"/>
  <c r="A980" i="14"/>
  <c r="A981" i="14"/>
  <c r="A982" i="14"/>
  <c r="A983" i="14"/>
  <c r="A984" i="14"/>
  <c r="A985" i="14"/>
  <c r="A986" i="14"/>
  <c r="A987" i="14"/>
  <c r="A995" i="14"/>
  <c r="A999" i="14"/>
  <c r="A1000" i="14"/>
  <c r="A1002" i="14"/>
  <c r="A1003" i="14"/>
  <c r="A1005" i="14"/>
  <c r="A1006" i="14"/>
  <c r="A1008" i="14"/>
  <c r="A1009" i="14"/>
  <c r="A1011" i="14"/>
  <c r="A1012" i="14"/>
  <c r="A1014" i="14"/>
  <c r="A1015" i="14"/>
  <c r="A1019" i="14"/>
  <c r="A1020" i="14"/>
  <c r="A1021" i="14"/>
  <c r="A1022" i="14"/>
  <c r="A1023" i="14"/>
  <c r="A1024" i="14"/>
  <c r="A997" i="14"/>
  <c r="A988" i="14"/>
  <c r="A991" i="14"/>
  <c r="A994" i="14"/>
  <c r="A996" i="14"/>
  <c r="A998" i="14"/>
  <c r="A1001" i="14"/>
  <c r="A1004" i="14"/>
  <c r="A1007" i="14"/>
  <c r="A1010" i="14"/>
  <c r="A1013" i="14"/>
  <c r="A1016" i="14"/>
  <c r="A954" i="14"/>
  <c r="A955" i="14"/>
  <c r="A989" i="14"/>
  <c r="A1025" i="14"/>
  <c r="A1026" i="14"/>
  <c r="A1027" i="14"/>
  <c r="A1028" i="14"/>
  <c r="A1029" i="14"/>
  <c r="A1030" i="14"/>
  <c r="A1031" i="14"/>
  <c r="A1032" i="14"/>
  <c r="A1033" i="14"/>
  <c r="A1034" i="14"/>
  <c r="A1035" i="14"/>
  <c r="A1036" i="14"/>
  <c r="A1037" i="14"/>
  <c r="A1038" i="14"/>
  <c r="A1039" i="14"/>
  <c r="A1040" i="14"/>
  <c r="A1041" i="14"/>
  <c r="A1042" i="14"/>
  <c r="A1043" i="14"/>
  <c r="A1044" i="14"/>
  <c r="A1045" i="14"/>
  <c r="A1046" i="14"/>
  <c r="A1047" i="14"/>
  <c r="A1048" i="14"/>
  <c r="A1049" i="14"/>
  <c r="A1050" i="14"/>
  <c r="A1051" i="14"/>
  <c r="A1052" i="14"/>
  <c r="A1053" i="14"/>
  <c r="A1054" i="14"/>
  <c r="A1055" i="14"/>
  <c r="A1056" i="14"/>
  <c r="A1057" i="14"/>
  <c r="A1058" i="14"/>
  <c r="A1059" i="14"/>
  <c r="A1060" i="14"/>
  <c r="A1061" i="14"/>
  <c r="A1062" i="14"/>
  <c r="A1063" i="14"/>
  <c r="A1064" i="14"/>
  <c r="A1065" i="14"/>
  <c r="A1066" i="14"/>
  <c r="A1067" i="14"/>
  <c r="A1068" i="14"/>
  <c r="A1069" i="14"/>
  <c r="A1070" i="14"/>
  <c r="A1071" i="14"/>
  <c r="A1072" i="14"/>
  <c r="A1073" i="14"/>
  <c r="A1074" i="14"/>
  <c r="A1075" i="14"/>
  <c r="A1076" i="14"/>
  <c r="A1077" i="14"/>
  <c r="A1078" i="14"/>
  <c r="A1079" i="14"/>
  <c r="A1080" i="14"/>
  <c r="A1081" i="14"/>
  <c r="A1082" i="14"/>
  <c r="A1083" i="14"/>
  <c r="A1084" i="14"/>
  <c r="A1085" i="14"/>
  <c r="A1086" i="14"/>
  <c r="A1087" i="14"/>
  <c r="A1088" i="14"/>
  <c r="A1089" i="14"/>
  <c r="A1090" i="14"/>
  <c r="A1091" i="14"/>
  <c r="A1092" i="14"/>
  <c r="A1093" i="14"/>
  <c r="A1094" i="14"/>
  <c r="A1095" i="14"/>
  <c r="A1096" i="14"/>
  <c r="A1097" i="14"/>
  <c r="A1098" i="14"/>
  <c r="A1099" i="14"/>
  <c r="A1100" i="14"/>
  <c r="A1101" i="14"/>
  <c r="A1102" i="14"/>
  <c r="A1103" i="14"/>
  <c r="A1104" i="14"/>
  <c r="A1105" i="14"/>
  <c r="A1106" i="14"/>
  <c r="A1107" i="14"/>
  <c r="A1108" i="14"/>
  <c r="A1109" i="14"/>
  <c r="A1110" i="14"/>
  <c r="A1111" i="14"/>
  <c r="A1112" i="14"/>
  <c r="A1113" i="14"/>
  <c r="A1114" i="14"/>
  <c r="A1115" i="14"/>
  <c r="A1116" i="14"/>
  <c r="A1117" i="14"/>
  <c r="A1118" i="14"/>
  <c r="A1119" i="14"/>
  <c r="A1120" i="14"/>
  <c r="A1121" i="14"/>
  <c r="A1122" i="14"/>
  <c r="A1123" i="14"/>
  <c r="A1124" i="14"/>
  <c r="A1125" i="14"/>
  <c r="A1126" i="14"/>
  <c r="A1127" i="14"/>
  <c r="A1128" i="14"/>
  <c r="A1129" i="14"/>
  <c r="A1130" i="14"/>
  <c r="A1131" i="14"/>
  <c r="A1132" i="14"/>
  <c r="A1133" i="14"/>
  <c r="A1134" i="14"/>
  <c r="A1135" i="14"/>
  <c r="A1136" i="14"/>
  <c r="A1137" i="14"/>
  <c r="A1138" i="14"/>
  <c r="A1139" i="14"/>
  <c r="A1140" i="14"/>
  <c r="A1141" i="14"/>
  <c r="A1142" i="14"/>
  <c r="A1143" i="14"/>
  <c r="A1144" i="14"/>
  <c r="A1145" i="14"/>
  <c r="A1146" i="14"/>
  <c r="A1147" i="14"/>
  <c r="FL1135" i="14" l="1"/>
  <c r="FJ1135" i="14"/>
  <c r="EV1135" i="14"/>
  <c r="ET1135" i="14"/>
  <c r="EO1135" i="14"/>
  <c r="EC1135" i="14"/>
  <c r="EA1135" i="14"/>
  <c r="DY1135" i="14"/>
  <c r="DW1135" i="14"/>
  <c r="DU1135" i="14"/>
  <c r="DS1135" i="14"/>
  <c r="DQ1135" i="14"/>
  <c r="DO1135" i="14"/>
  <c r="DI1135" i="14"/>
  <c r="DG1135" i="14"/>
  <c r="DE1135" i="14"/>
  <c r="DC1135" i="14"/>
  <c r="DA1135" i="14"/>
  <c r="CY1135" i="14"/>
  <c r="CW1135" i="14"/>
  <c r="CS1135" i="14"/>
  <c r="CQ1135" i="14"/>
  <c r="CO1135" i="14"/>
  <c r="CM1135" i="14"/>
  <c r="CK1135" i="14"/>
  <c r="CI1135" i="14"/>
  <c r="CG1135" i="14"/>
  <c r="CE1135" i="14"/>
  <c r="EM1135" i="14" s="1"/>
  <c r="CC1135" i="14"/>
  <c r="CA1135" i="14"/>
  <c r="BY1135" i="14"/>
  <c r="BW1135" i="14"/>
  <c r="BU1135" i="14"/>
  <c r="BS1135" i="14"/>
  <c r="BQ1135" i="14"/>
  <c r="BO1135" i="14"/>
  <c r="BM1135" i="14"/>
  <c r="BK1135" i="14"/>
  <c r="BI1135" i="14"/>
  <c r="BG1135" i="14"/>
  <c r="BE1135" i="14"/>
  <c r="BC1135" i="14"/>
  <c r="BA1135" i="14"/>
  <c r="AY1135" i="14"/>
  <c r="AW1135" i="14"/>
  <c r="AV1135" i="14"/>
  <c r="EE1135" i="14" s="1"/>
  <c r="AU1135" i="14"/>
  <c r="DK1135" i="14" s="1"/>
  <c r="AF1135" i="14"/>
  <c r="B1135" i="14" s="1"/>
  <c r="FL1134" i="14"/>
  <c r="FJ1134" i="14"/>
  <c r="EV1134" i="14"/>
  <c r="ET1134" i="14"/>
  <c r="EO1134" i="14"/>
  <c r="EC1134" i="14"/>
  <c r="EA1134" i="14"/>
  <c r="DY1134" i="14"/>
  <c r="DW1134" i="14"/>
  <c r="DU1134" i="14"/>
  <c r="DS1134" i="14"/>
  <c r="DQ1134" i="14"/>
  <c r="DO1134" i="14"/>
  <c r="DI1134" i="14"/>
  <c r="DG1134" i="14"/>
  <c r="DE1134" i="14"/>
  <c r="DC1134" i="14"/>
  <c r="DA1134" i="14"/>
  <c r="CY1134" i="14"/>
  <c r="CW1134" i="14"/>
  <c r="CS1134" i="14"/>
  <c r="CQ1134" i="14"/>
  <c r="CO1134" i="14"/>
  <c r="CM1134" i="14"/>
  <c r="CK1134" i="14"/>
  <c r="CI1134" i="14"/>
  <c r="CG1134" i="14"/>
  <c r="CE1134" i="14"/>
  <c r="EM1134" i="14" s="1"/>
  <c r="CC1134" i="14"/>
  <c r="CA1134" i="14"/>
  <c r="BY1134" i="14"/>
  <c r="BW1134" i="14"/>
  <c r="BU1134" i="14"/>
  <c r="BS1134" i="14"/>
  <c r="BQ1134" i="14"/>
  <c r="BO1134" i="14"/>
  <c r="BM1134" i="14"/>
  <c r="BK1134" i="14"/>
  <c r="BI1134" i="14"/>
  <c r="BG1134" i="14"/>
  <c r="BE1134" i="14"/>
  <c r="BC1134" i="14"/>
  <c r="BA1134" i="14"/>
  <c r="AY1134" i="14"/>
  <c r="AW1134" i="14"/>
  <c r="AV1134" i="14"/>
  <c r="EE1134" i="14" s="1"/>
  <c r="AU1134" i="14"/>
  <c r="DK1134" i="14" s="1"/>
  <c r="AF1134" i="14"/>
  <c r="B1134" i="14" s="1"/>
  <c r="FL1133" i="14"/>
  <c r="FJ1133" i="14"/>
  <c r="EV1133" i="14"/>
  <c r="ET1133" i="14"/>
  <c r="EO1133" i="14"/>
  <c r="EC1133" i="14"/>
  <c r="EA1133" i="14"/>
  <c r="DY1133" i="14"/>
  <c r="DW1133" i="14"/>
  <c r="DU1133" i="14"/>
  <c r="DS1133" i="14"/>
  <c r="DQ1133" i="14"/>
  <c r="DO1133" i="14"/>
  <c r="DI1133" i="14"/>
  <c r="DG1133" i="14"/>
  <c r="DE1133" i="14"/>
  <c r="DC1133" i="14"/>
  <c r="DA1133" i="14"/>
  <c r="CY1133" i="14"/>
  <c r="CW1133" i="14"/>
  <c r="CS1133" i="14"/>
  <c r="CQ1133" i="14"/>
  <c r="CO1133" i="14"/>
  <c r="CM1133" i="14"/>
  <c r="CK1133" i="14"/>
  <c r="CI1133" i="14"/>
  <c r="CG1133" i="14"/>
  <c r="CE1133" i="14"/>
  <c r="EM1133" i="14" s="1"/>
  <c r="CC1133" i="14"/>
  <c r="CA1133" i="14"/>
  <c r="BY1133" i="14"/>
  <c r="BW1133" i="14"/>
  <c r="BU1133" i="14"/>
  <c r="BS1133" i="14"/>
  <c r="BQ1133" i="14"/>
  <c r="BO1133" i="14"/>
  <c r="BM1133" i="14"/>
  <c r="BK1133" i="14"/>
  <c r="BI1133" i="14"/>
  <c r="BG1133" i="14"/>
  <c r="BE1133" i="14"/>
  <c r="BC1133" i="14"/>
  <c r="BA1133" i="14"/>
  <c r="AY1133" i="14"/>
  <c r="AW1133" i="14"/>
  <c r="AV1133" i="14"/>
  <c r="EE1133" i="14" s="1"/>
  <c r="AU1133" i="14"/>
  <c r="DK1133" i="14" s="1"/>
  <c r="AF1133" i="14"/>
  <c r="B1133" i="14" s="1"/>
  <c r="FL1132" i="14"/>
  <c r="FJ1132" i="14"/>
  <c r="EV1132" i="14"/>
  <c r="ET1132" i="14"/>
  <c r="EO1132" i="14"/>
  <c r="EC1132" i="14"/>
  <c r="EA1132" i="14"/>
  <c r="DY1132" i="14"/>
  <c r="DW1132" i="14"/>
  <c r="DU1132" i="14"/>
  <c r="DS1132" i="14"/>
  <c r="DQ1132" i="14"/>
  <c r="DO1132" i="14"/>
  <c r="DI1132" i="14"/>
  <c r="DG1132" i="14"/>
  <c r="DE1132" i="14"/>
  <c r="DC1132" i="14"/>
  <c r="DA1132" i="14"/>
  <c r="CY1132" i="14"/>
  <c r="CW1132" i="14"/>
  <c r="CS1132" i="14"/>
  <c r="CQ1132" i="14"/>
  <c r="CO1132" i="14"/>
  <c r="CM1132" i="14"/>
  <c r="CK1132" i="14"/>
  <c r="CI1132" i="14"/>
  <c r="CG1132" i="14"/>
  <c r="CE1132" i="14"/>
  <c r="EM1132" i="14" s="1"/>
  <c r="CC1132" i="14"/>
  <c r="CA1132" i="14"/>
  <c r="BY1132" i="14"/>
  <c r="BW1132" i="14"/>
  <c r="BU1132" i="14"/>
  <c r="BS1132" i="14"/>
  <c r="BQ1132" i="14"/>
  <c r="BO1132" i="14"/>
  <c r="BM1132" i="14"/>
  <c r="BK1132" i="14"/>
  <c r="BI1132" i="14"/>
  <c r="BG1132" i="14"/>
  <c r="BE1132" i="14"/>
  <c r="BC1132" i="14"/>
  <c r="BA1132" i="14"/>
  <c r="AY1132" i="14"/>
  <c r="AW1132" i="14"/>
  <c r="AV1132" i="14"/>
  <c r="EE1132" i="14" s="1"/>
  <c r="AU1132" i="14"/>
  <c r="DM1132" i="14" s="1"/>
  <c r="AF1132" i="14"/>
  <c r="B1132" i="14" s="1"/>
  <c r="FL1131" i="14"/>
  <c r="FJ1131" i="14"/>
  <c r="EV1131" i="14"/>
  <c r="ET1131" i="14"/>
  <c r="EO1131" i="14"/>
  <c r="EC1131" i="14"/>
  <c r="EA1131" i="14"/>
  <c r="DY1131" i="14"/>
  <c r="DW1131" i="14"/>
  <c r="DU1131" i="14"/>
  <c r="DS1131" i="14"/>
  <c r="DQ1131" i="14"/>
  <c r="DO1131" i="14"/>
  <c r="DI1131" i="14"/>
  <c r="DG1131" i="14"/>
  <c r="DE1131" i="14"/>
  <c r="DC1131" i="14"/>
  <c r="DA1131" i="14"/>
  <c r="CY1131" i="14"/>
  <c r="CW1131" i="14"/>
  <c r="CS1131" i="14"/>
  <c r="CQ1131" i="14"/>
  <c r="CO1131" i="14"/>
  <c r="CM1131" i="14"/>
  <c r="CK1131" i="14"/>
  <c r="CI1131" i="14"/>
  <c r="CG1131" i="14"/>
  <c r="CE1131" i="14"/>
  <c r="EM1131" i="14" s="1"/>
  <c r="CC1131" i="14"/>
  <c r="CA1131" i="14"/>
  <c r="BY1131" i="14"/>
  <c r="BW1131" i="14"/>
  <c r="BU1131" i="14"/>
  <c r="BS1131" i="14"/>
  <c r="BQ1131" i="14"/>
  <c r="BO1131" i="14"/>
  <c r="BM1131" i="14"/>
  <c r="BK1131" i="14"/>
  <c r="BI1131" i="14"/>
  <c r="BG1131" i="14"/>
  <c r="BE1131" i="14"/>
  <c r="BC1131" i="14"/>
  <c r="BA1131" i="14"/>
  <c r="AY1131" i="14"/>
  <c r="AW1131" i="14"/>
  <c r="AV1131" i="14"/>
  <c r="EE1131" i="14" s="1"/>
  <c r="AU1131" i="14"/>
  <c r="DK1131" i="14" s="1"/>
  <c r="AF1131" i="14"/>
  <c r="B1131" i="14" s="1"/>
  <c r="FL1130" i="14"/>
  <c r="FJ1130" i="14"/>
  <c r="EV1130" i="14"/>
  <c r="ET1130" i="14"/>
  <c r="EO1130" i="14"/>
  <c r="EC1130" i="14"/>
  <c r="EA1130" i="14"/>
  <c r="DY1130" i="14"/>
  <c r="DW1130" i="14"/>
  <c r="DU1130" i="14"/>
  <c r="DS1130" i="14"/>
  <c r="DQ1130" i="14"/>
  <c r="DO1130" i="14"/>
  <c r="DI1130" i="14"/>
  <c r="DG1130" i="14"/>
  <c r="DE1130" i="14"/>
  <c r="DC1130" i="14"/>
  <c r="DA1130" i="14"/>
  <c r="CY1130" i="14"/>
  <c r="CW1130" i="14"/>
  <c r="CS1130" i="14"/>
  <c r="CQ1130" i="14"/>
  <c r="CO1130" i="14"/>
  <c r="CM1130" i="14"/>
  <c r="CK1130" i="14"/>
  <c r="CI1130" i="14"/>
  <c r="CG1130" i="14"/>
  <c r="CE1130" i="14"/>
  <c r="EM1130" i="14" s="1"/>
  <c r="CC1130" i="14"/>
  <c r="CA1130" i="14"/>
  <c r="BY1130" i="14"/>
  <c r="BW1130" i="14"/>
  <c r="BU1130" i="14"/>
  <c r="BS1130" i="14"/>
  <c r="BQ1130" i="14"/>
  <c r="BO1130" i="14"/>
  <c r="BM1130" i="14"/>
  <c r="BK1130" i="14"/>
  <c r="BI1130" i="14"/>
  <c r="BG1130" i="14"/>
  <c r="BE1130" i="14"/>
  <c r="BC1130" i="14"/>
  <c r="BA1130" i="14"/>
  <c r="AY1130" i="14"/>
  <c r="AW1130" i="14"/>
  <c r="AV1130" i="14"/>
  <c r="EE1130" i="14" s="1"/>
  <c r="AU1130" i="14"/>
  <c r="DK1130" i="14" s="1"/>
  <c r="AF1130" i="14"/>
  <c r="B1130" i="14" s="1"/>
  <c r="FL1129" i="14"/>
  <c r="FJ1129" i="14"/>
  <c r="EV1129" i="14"/>
  <c r="ET1129" i="14"/>
  <c r="EO1129" i="14"/>
  <c r="EC1129" i="14"/>
  <c r="EA1129" i="14"/>
  <c r="DY1129" i="14"/>
  <c r="DW1129" i="14"/>
  <c r="DU1129" i="14"/>
  <c r="DS1129" i="14"/>
  <c r="DQ1129" i="14"/>
  <c r="DO1129" i="14"/>
  <c r="DI1129" i="14"/>
  <c r="DG1129" i="14"/>
  <c r="DE1129" i="14"/>
  <c r="DC1129" i="14"/>
  <c r="DA1129" i="14"/>
  <c r="CY1129" i="14"/>
  <c r="CW1129" i="14"/>
  <c r="CS1129" i="14"/>
  <c r="CQ1129" i="14"/>
  <c r="CO1129" i="14"/>
  <c r="CM1129" i="14"/>
  <c r="CK1129" i="14"/>
  <c r="CI1129" i="14"/>
  <c r="CG1129" i="14"/>
  <c r="CE1129" i="14"/>
  <c r="EM1129" i="14" s="1"/>
  <c r="CC1129" i="14"/>
  <c r="CA1129" i="14"/>
  <c r="BY1129" i="14"/>
  <c r="BW1129" i="14"/>
  <c r="BU1129" i="14"/>
  <c r="BS1129" i="14"/>
  <c r="BQ1129" i="14"/>
  <c r="BO1129" i="14"/>
  <c r="BM1129" i="14"/>
  <c r="BK1129" i="14"/>
  <c r="BI1129" i="14"/>
  <c r="BG1129" i="14"/>
  <c r="BE1129" i="14"/>
  <c r="BC1129" i="14"/>
  <c r="BA1129" i="14"/>
  <c r="AY1129" i="14"/>
  <c r="AW1129" i="14"/>
  <c r="AV1129" i="14"/>
  <c r="EE1129" i="14" s="1"/>
  <c r="AU1129" i="14"/>
  <c r="DK1129" i="14" s="1"/>
  <c r="AF1129" i="14"/>
  <c r="B1129" i="14" s="1"/>
  <c r="FL1128" i="14"/>
  <c r="FJ1128" i="14"/>
  <c r="EV1128" i="14"/>
  <c r="ET1128" i="14"/>
  <c r="EO1128" i="14"/>
  <c r="EC1128" i="14"/>
  <c r="EA1128" i="14"/>
  <c r="DY1128" i="14"/>
  <c r="DW1128" i="14"/>
  <c r="DU1128" i="14"/>
  <c r="DS1128" i="14"/>
  <c r="DQ1128" i="14"/>
  <c r="DO1128" i="14"/>
  <c r="DI1128" i="14"/>
  <c r="DG1128" i="14"/>
  <c r="DE1128" i="14"/>
  <c r="DC1128" i="14"/>
  <c r="DA1128" i="14"/>
  <c r="CY1128" i="14"/>
  <c r="CW1128" i="14"/>
  <c r="CS1128" i="14"/>
  <c r="CQ1128" i="14"/>
  <c r="CO1128" i="14"/>
  <c r="CM1128" i="14"/>
  <c r="CK1128" i="14"/>
  <c r="CI1128" i="14"/>
  <c r="CG1128" i="14"/>
  <c r="CE1128" i="14"/>
  <c r="EM1128" i="14" s="1"/>
  <c r="CC1128" i="14"/>
  <c r="CA1128" i="14"/>
  <c r="BY1128" i="14"/>
  <c r="BW1128" i="14"/>
  <c r="BU1128" i="14"/>
  <c r="BS1128" i="14"/>
  <c r="BQ1128" i="14"/>
  <c r="BO1128" i="14"/>
  <c r="BM1128" i="14"/>
  <c r="BK1128" i="14"/>
  <c r="BI1128" i="14"/>
  <c r="BG1128" i="14"/>
  <c r="BE1128" i="14"/>
  <c r="BC1128" i="14"/>
  <c r="BA1128" i="14"/>
  <c r="AY1128" i="14"/>
  <c r="AW1128" i="14"/>
  <c r="AV1128" i="14"/>
  <c r="EE1128" i="14" s="1"/>
  <c r="AU1128" i="14"/>
  <c r="DM1128" i="14" s="1"/>
  <c r="AF1128" i="14"/>
  <c r="B1128" i="14" s="1"/>
  <c r="FL1127" i="14"/>
  <c r="FJ1127" i="14"/>
  <c r="EV1127" i="14"/>
  <c r="ET1127" i="14"/>
  <c r="EO1127" i="14"/>
  <c r="EC1127" i="14"/>
  <c r="EA1127" i="14"/>
  <c r="DY1127" i="14"/>
  <c r="DW1127" i="14"/>
  <c r="DU1127" i="14"/>
  <c r="DS1127" i="14"/>
  <c r="DQ1127" i="14"/>
  <c r="DO1127" i="14"/>
  <c r="DI1127" i="14"/>
  <c r="DG1127" i="14"/>
  <c r="DE1127" i="14"/>
  <c r="DC1127" i="14"/>
  <c r="DA1127" i="14"/>
  <c r="CY1127" i="14"/>
  <c r="CW1127" i="14"/>
  <c r="CS1127" i="14"/>
  <c r="CQ1127" i="14"/>
  <c r="CO1127" i="14"/>
  <c r="CM1127" i="14"/>
  <c r="CK1127" i="14"/>
  <c r="CI1127" i="14"/>
  <c r="CG1127" i="14"/>
  <c r="CE1127" i="14"/>
  <c r="EM1127" i="14" s="1"/>
  <c r="CC1127" i="14"/>
  <c r="CA1127" i="14"/>
  <c r="BY1127" i="14"/>
  <c r="BW1127" i="14"/>
  <c r="BU1127" i="14"/>
  <c r="BS1127" i="14"/>
  <c r="BQ1127" i="14"/>
  <c r="BO1127" i="14"/>
  <c r="BM1127" i="14"/>
  <c r="BK1127" i="14"/>
  <c r="BI1127" i="14"/>
  <c r="BG1127" i="14"/>
  <c r="BE1127" i="14"/>
  <c r="BC1127" i="14"/>
  <c r="BA1127" i="14"/>
  <c r="AY1127" i="14"/>
  <c r="AW1127" i="14"/>
  <c r="AV1127" i="14"/>
  <c r="EE1127" i="14" s="1"/>
  <c r="AU1127" i="14"/>
  <c r="DK1127" i="14" s="1"/>
  <c r="AF1127" i="14"/>
  <c r="B1127" i="14" s="1"/>
  <c r="FL1126" i="14"/>
  <c r="FJ1126" i="14"/>
  <c r="EV1126" i="14"/>
  <c r="ET1126" i="14"/>
  <c r="EO1126" i="14"/>
  <c r="EC1126" i="14"/>
  <c r="EA1126" i="14"/>
  <c r="DY1126" i="14"/>
  <c r="DW1126" i="14"/>
  <c r="DU1126" i="14"/>
  <c r="DS1126" i="14"/>
  <c r="DQ1126" i="14"/>
  <c r="DO1126" i="14"/>
  <c r="DI1126" i="14"/>
  <c r="DG1126" i="14"/>
  <c r="DE1126" i="14"/>
  <c r="DC1126" i="14"/>
  <c r="DA1126" i="14"/>
  <c r="CY1126" i="14"/>
  <c r="CW1126" i="14"/>
  <c r="CS1126" i="14"/>
  <c r="CQ1126" i="14"/>
  <c r="CO1126" i="14"/>
  <c r="CM1126" i="14"/>
  <c r="CK1126" i="14"/>
  <c r="CI1126" i="14"/>
  <c r="CG1126" i="14"/>
  <c r="CE1126" i="14"/>
  <c r="EM1126" i="14" s="1"/>
  <c r="CC1126" i="14"/>
  <c r="CA1126" i="14"/>
  <c r="BY1126" i="14"/>
  <c r="BW1126" i="14"/>
  <c r="BU1126" i="14"/>
  <c r="BS1126" i="14"/>
  <c r="BQ1126" i="14"/>
  <c r="BO1126" i="14"/>
  <c r="BM1126" i="14"/>
  <c r="BK1126" i="14"/>
  <c r="BI1126" i="14"/>
  <c r="BG1126" i="14"/>
  <c r="BE1126" i="14"/>
  <c r="BC1126" i="14"/>
  <c r="BA1126" i="14"/>
  <c r="AY1126" i="14"/>
  <c r="AW1126" i="14"/>
  <c r="AV1126" i="14"/>
  <c r="EE1126" i="14" s="1"/>
  <c r="AU1126" i="14"/>
  <c r="DK1126" i="14" s="1"/>
  <c r="AF1126" i="14"/>
  <c r="B1126" i="14" s="1"/>
  <c r="FL1125" i="14"/>
  <c r="FJ1125" i="14"/>
  <c r="EV1125" i="14"/>
  <c r="ET1125" i="14"/>
  <c r="EO1125" i="14"/>
  <c r="EC1125" i="14"/>
  <c r="EA1125" i="14"/>
  <c r="DY1125" i="14"/>
  <c r="DW1125" i="14"/>
  <c r="DU1125" i="14"/>
  <c r="DS1125" i="14"/>
  <c r="DQ1125" i="14"/>
  <c r="DO1125" i="14"/>
  <c r="DI1125" i="14"/>
  <c r="DG1125" i="14"/>
  <c r="DE1125" i="14"/>
  <c r="DC1125" i="14"/>
  <c r="DA1125" i="14"/>
  <c r="CY1125" i="14"/>
  <c r="CW1125" i="14"/>
  <c r="CS1125" i="14"/>
  <c r="CQ1125" i="14"/>
  <c r="CO1125" i="14"/>
  <c r="CM1125" i="14"/>
  <c r="CK1125" i="14"/>
  <c r="CI1125" i="14"/>
  <c r="CG1125" i="14"/>
  <c r="CE1125" i="14"/>
  <c r="EM1125" i="14" s="1"/>
  <c r="CC1125" i="14"/>
  <c r="CA1125" i="14"/>
  <c r="BY1125" i="14"/>
  <c r="BW1125" i="14"/>
  <c r="BU1125" i="14"/>
  <c r="BS1125" i="14"/>
  <c r="BQ1125" i="14"/>
  <c r="BO1125" i="14"/>
  <c r="BM1125" i="14"/>
  <c r="BK1125" i="14"/>
  <c r="BI1125" i="14"/>
  <c r="BG1125" i="14"/>
  <c r="BE1125" i="14"/>
  <c r="BC1125" i="14"/>
  <c r="BA1125" i="14"/>
  <c r="AY1125" i="14"/>
  <c r="AW1125" i="14"/>
  <c r="AV1125" i="14"/>
  <c r="EE1125" i="14" s="1"/>
  <c r="AU1125" i="14"/>
  <c r="DK1125" i="14" s="1"/>
  <c r="AF1125" i="14"/>
  <c r="B1125" i="14" s="1"/>
  <c r="FL1124" i="14"/>
  <c r="FJ1124" i="14"/>
  <c r="EV1124" i="14"/>
  <c r="ET1124" i="14"/>
  <c r="EO1124" i="14"/>
  <c r="EC1124" i="14"/>
  <c r="EA1124" i="14"/>
  <c r="DY1124" i="14"/>
  <c r="DW1124" i="14"/>
  <c r="DU1124" i="14"/>
  <c r="DS1124" i="14"/>
  <c r="DQ1124" i="14"/>
  <c r="DO1124" i="14"/>
  <c r="DI1124" i="14"/>
  <c r="DG1124" i="14"/>
  <c r="DE1124" i="14"/>
  <c r="DC1124" i="14"/>
  <c r="DA1124" i="14"/>
  <c r="CY1124" i="14"/>
  <c r="CW1124" i="14"/>
  <c r="CS1124" i="14"/>
  <c r="CQ1124" i="14"/>
  <c r="CO1124" i="14"/>
  <c r="CM1124" i="14"/>
  <c r="CK1124" i="14"/>
  <c r="CI1124" i="14"/>
  <c r="CG1124" i="14"/>
  <c r="CE1124" i="14"/>
  <c r="EM1124" i="14" s="1"/>
  <c r="CC1124" i="14"/>
  <c r="CA1124" i="14"/>
  <c r="BY1124" i="14"/>
  <c r="BW1124" i="14"/>
  <c r="BU1124" i="14"/>
  <c r="BS1124" i="14"/>
  <c r="BQ1124" i="14"/>
  <c r="BO1124" i="14"/>
  <c r="BM1124" i="14"/>
  <c r="BK1124" i="14"/>
  <c r="BI1124" i="14"/>
  <c r="BG1124" i="14"/>
  <c r="BE1124" i="14"/>
  <c r="BC1124" i="14"/>
  <c r="BA1124" i="14"/>
  <c r="AY1124" i="14"/>
  <c r="AW1124" i="14"/>
  <c r="AV1124" i="14"/>
  <c r="EE1124" i="14" s="1"/>
  <c r="AU1124" i="14"/>
  <c r="DM1124" i="14" s="1"/>
  <c r="AF1124" i="14"/>
  <c r="B1124" i="14" s="1"/>
  <c r="FL1123" i="14"/>
  <c r="FJ1123" i="14"/>
  <c r="EV1123" i="14"/>
  <c r="ET1123" i="14"/>
  <c r="EO1123" i="14"/>
  <c r="EC1123" i="14"/>
  <c r="EA1123" i="14"/>
  <c r="DY1123" i="14"/>
  <c r="DW1123" i="14"/>
  <c r="DU1123" i="14"/>
  <c r="DS1123" i="14"/>
  <c r="DQ1123" i="14"/>
  <c r="DO1123" i="14"/>
  <c r="DI1123" i="14"/>
  <c r="DG1123" i="14"/>
  <c r="DE1123" i="14"/>
  <c r="DC1123" i="14"/>
  <c r="DA1123" i="14"/>
  <c r="CY1123" i="14"/>
  <c r="CW1123" i="14"/>
  <c r="CS1123" i="14"/>
  <c r="CQ1123" i="14"/>
  <c r="CO1123" i="14"/>
  <c r="CM1123" i="14"/>
  <c r="CK1123" i="14"/>
  <c r="CI1123" i="14"/>
  <c r="CG1123" i="14"/>
  <c r="CE1123" i="14"/>
  <c r="EM1123" i="14" s="1"/>
  <c r="CC1123" i="14"/>
  <c r="CA1123" i="14"/>
  <c r="BY1123" i="14"/>
  <c r="BW1123" i="14"/>
  <c r="BU1123" i="14"/>
  <c r="BS1123" i="14"/>
  <c r="BQ1123" i="14"/>
  <c r="BO1123" i="14"/>
  <c r="BM1123" i="14"/>
  <c r="BK1123" i="14"/>
  <c r="BI1123" i="14"/>
  <c r="BG1123" i="14"/>
  <c r="BE1123" i="14"/>
  <c r="BC1123" i="14"/>
  <c r="BA1123" i="14"/>
  <c r="AY1123" i="14"/>
  <c r="AW1123" i="14"/>
  <c r="AV1123" i="14"/>
  <c r="EE1123" i="14" s="1"/>
  <c r="AU1123" i="14"/>
  <c r="DK1123" i="14" s="1"/>
  <c r="AF1123" i="14"/>
  <c r="B1123" i="14" s="1"/>
  <c r="FL1122" i="14"/>
  <c r="FJ1122" i="14"/>
  <c r="EV1122" i="14"/>
  <c r="ET1122" i="14"/>
  <c r="EO1122" i="14"/>
  <c r="EC1122" i="14"/>
  <c r="EA1122" i="14"/>
  <c r="DY1122" i="14"/>
  <c r="DW1122" i="14"/>
  <c r="DU1122" i="14"/>
  <c r="DS1122" i="14"/>
  <c r="DQ1122" i="14"/>
  <c r="DO1122" i="14"/>
  <c r="DI1122" i="14"/>
  <c r="DG1122" i="14"/>
  <c r="DE1122" i="14"/>
  <c r="DC1122" i="14"/>
  <c r="DA1122" i="14"/>
  <c r="CY1122" i="14"/>
  <c r="CW1122" i="14"/>
  <c r="CS1122" i="14"/>
  <c r="CQ1122" i="14"/>
  <c r="CO1122" i="14"/>
  <c r="CM1122" i="14"/>
  <c r="CK1122" i="14"/>
  <c r="CI1122" i="14"/>
  <c r="CG1122" i="14"/>
  <c r="CE1122" i="14"/>
  <c r="EM1122" i="14" s="1"/>
  <c r="CC1122" i="14"/>
  <c r="CA1122" i="14"/>
  <c r="BY1122" i="14"/>
  <c r="BW1122" i="14"/>
  <c r="BU1122" i="14"/>
  <c r="BS1122" i="14"/>
  <c r="BQ1122" i="14"/>
  <c r="BO1122" i="14"/>
  <c r="BM1122" i="14"/>
  <c r="BK1122" i="14"/>
  <c r="BI1122" i="14"/>
  <c r="BG1122" i="14"/>
  <c r="BE1122" i="14"/>
  <c r="BC1122" i="14"/>
  <c r="BA1122" i="14"/>
  <c r="AY1122" i="14"/>
  <c r="AW1122" i="14"/>
  <c r="AV1122" i="14"/>
  <c r="EE1122" i="14" s="1"/>
  <c r="AU1122" i="14"/>
  <c r="DK1122" i="14" s="1"/>
  <c r="AF1122" i="14"/>
  <c r="B1122" i="14" s="1"/>
  <c r="FL1121" i="14"/>
  <c r="FJ1121" i="14"/>
  <c r="EV1121" i="14"/>
  <c r="ET1121" i="14"/>
  <c r="EO1121" i="14"/>
  <c r="EC1121" i="14"/>
  <c r="EA1121" i="14"/>
  <c r="DY1121" i="14"/>
  <c r="DW1121" i="14"/>
  <c r="DU1121" i="14"/>
  <c r="DS1121" i="14"/>
  <c r="DQ1121" i="14"/>
  <c r="DO1121" i="14"/>
  <c r="DI1121" i="14"/>
  <c r="DG1121" i="14"/>
  <c r="DE1121" i="14"/>
  <c r="DC1121" i="14"/>
  <c r="DA1121" i="14"/>
  <c r="CY1121" i="14"/>
  <c r="CW1121" i="14"/>
  <c r="CS1121" i="14"/>
  <c r="CQ1121" i="14"/>
  <c r="CO1121" i="14"/>
  <c r="CM1121" i="14"/>
  <c r="CK1121" i="14"/>
  <c r="CI1121" i="14"/>
  <c r="CG1121" i="14"/>
  <c r="CE1121" i="14"/>
  <c r="EM1121" i="14" s="1"/>
  <c r="CC1121" i="14"/>
  <c r="CA1121" i="14"/>
  <c r="BY1121" i="14"/>
  <c r="BW1121" i="14"/>
  <c r="BU1121" i="14"/>
  <c r="BS1121" i="14"/>
  <c r="BQ1121" i="14"/>
  <c r="BO1121" i="14"/>
  <c r="BM1121" i="14"/>
  <c r="BK1121" i="14"/>
  <c r="BI1121" i="14"/>
  <c r="BG1121" i="14"/>
  <c r="BE1121" i="14"/>
  <c r="BC1121" i="14"/>
  <c r="BA1121" i="14"/>
  <c r="AY1121" i="14"/>
  <c r="AW1121" i="14"/>
  <c r="AV1121" i="14"/>
  <c r="EE1121" i="14" s="1"/>
  <c r="AU1121" i="14"/>
  <c r="DK1121" i="14" s="1"/>
  <c r="AF1121" i="14"/>
  <c r="B1121" i="14" s="1"/>
  <c r="FL1120" i="14"/>
  <c r="FJ1120" i="14"/>
  <c r="EV1120" i="14"/>
  <c r="ET1120" i="14"/>
  <c r="EO1120" i="14"/>
  <c r="EC1120" i="14"/>
  <c r="EA1120" i="14"/>
  <c r="DY1120" i="14"/>
  <c r="DW1120" i="14"/>
  <c r="DU1120" i="14"/>
  <c r="DS1120" i="14"/>
  <c r="DQ1120" i="14"/>
  <c r="DO1120" i="14"/>
  <c r="DI1120" i="14"/>
  <c r="DG1120" i="14"/>
  <c r="DE1120" i="14"/>
  <c r="DC1120" i="14"/>
  <c r="DA1120" i="14"/>
  <c r="CY1120" i="14"/>
  <c r="CW1120" i="14"/>
  <c r="CS1120" i="14"/>
  <c r="CQ1120" i="14"/>
  <c r="CO1120" i="14"/>
  <c r="CM1120" i="14"/>
  <c r="CK1120" i="14"/>
  <c r="CI1120" i="14"/>
  <c r="CG1120" i="14"/>
  <c r="CE1120" i="14"/>
  <c r="EM1120" i="14" s="1"/>
  <c r="CC1120" i="14"/>
  <c r="CA1120" i="14"/>
  <c r="BY1120" i="14"/>
  <c r="BW1120" i="14"/>
  <c r="BU1120" i="14"/>
  <c r="BS1120" i="14"/>
  <c r="BQ1120" i="14"/>
  <c r="BO1120" i="14"/>
  <c r="BM1120" i="14"/>
  <c r="BK1120" i="14"/>
  <c r="BI1120" i="14"/>
  <c r="BG1120" i="14"/>
  <c r="BE1120" i="14"/>
  <c r="BC1120" i="14"/>
  <c r="BA1120" i="14"/>
  <c r="AY1120" i="14"/>
  <c r="AW1120" i="14"/>
  <c r="AV1120" i="14"/>
  <c r="EE1120" i="14" s="1"/>
  <c r="AU1120" i="14"/>
  <c r="DM1120" i="14" s="1"/>
  <c r="AF1120" i="14"/>
  <c r="B1120" i="14" s="1"/>
  <c r="FL1119" i="14"/>
  <c r="FJ1119" i="14"/>
  <c r="EV1119" i="14"/>
  <c r="ET1119" i="14"/>
  <c r="EO1119" i="14"/>
  <c r="EC1119" i="14"/>
  <c r="EA1119" i="14"/>
  <c r="DY1119" i="14"/>
  <c r="DW1119" i="14"/>
  <c r="DU1119" i="14"/>
  <c r="DS1119" i="14"/>
  <c r="DQ1119" i="14"/>
  <c r="DO1119" i="14"/>
  <c r="DI1119" i="14"/>
  <c r="DG1119" i="14"/>
  <c r="DE1119" i="14"/>
  <c r="DC1119" i="14"/>
  <c r="DA1119" i="14"/>
  <c r="CY1119" i="14"/>
  <c r="CW1119" i="14"/>
  <c r="CS1119" i="14"/>
  <c r="CQ1119" i="14"/>
  <c r="CO1119" i="14"/>
  <c r="CM1119" i="14"/>
  <c r="CK1119" i="14"/>
  <c r="CI1119" i="14"/>
  <c r="CG1119" i="14"/>
  <c r="CE1119" i="14"/>
  <c r="EM1119" i="14" s="1"/>
  <c r="CC1119" i="14"/>
  <c r="CA1119" i="14"/>
  <c r="BY1119" i="14"/>
  <c r="BW1119" i="14"/>
  <c r="BU1119" i="14"/>
  <c r="BS1119" i="14"/>
  <c r="BQ1119" i="14"/>
  <c r="BO1119" i="14"/>
  <c r="BM1119" i="14"/>
  <c r="BK1119" i="14"/>
  <c r="BI1119" i="14"/>
  <c r="BG1119" i="14"/>
  <c r="BE1119" i="14"/>
  <c r="BC1119" i="14"/>
  <c r="BA1119" i="14"/>
  <c r="AY1119" i="14"/>
  <c r="AW1119" i="14"/>
  <c r="AV1119" i="14"/>
  <c r="EE1119" i="14" s="1"/>
  <c r="AU1119" i="14"/>
  <c r="DK1119" i="14" s="1"/>
  <c r="AF1119" i="14"/>
  <c r="B1119" i="14" s="1"/>
  <c r="FL1118" i="14"/>
  <c r="FJ1118" i="14"/>
  <c r="EV1118" i="14"/>
  <c r="ET1118" i="14"/>
  <c r="EO1118" i="14"/>
  <c r="EC1118" i="14"/>
  <c r="EA1118" i="14"/>
  <c r="DY1118" i="14"/>
  <c r="DW1118" i="14"/>
  <c r="DU1118" i="14"/>
  <c r="DS1118" i="14"/>
  <c r="DQ1118" i="14"/>
  <c r="DO1118" i="14"/>
  <c r="DI1118" i="14"/>
  <c r="DG1118" i="14"/>
  <c r="DE1118" i="14"/>
  <c r="DC1118" i="14"/>
  <c r="DA1118" i="14"/>
  <c r="CY1118" i="14"/>
  <c r="CW1118" i="14"/>
  <c r="CS1118" i="14"/>
  <c r="CQ1118" i="14"/>
  <c r="CO1118" i="14"/>
  <c r="CM1118" i="14"/>
  <c r="CK1118" i="14"/>
  <c r="CI1118" i="14"/>
  <c r="CG1118" i="14"/>
  <c r="CE1118" i="14"/>
  <c r="EM1118" i="14" s="1"/>
  <c r="CC1118" i="14"/>
  <c r="CA1118" i="14"/>
  <c r="BY1118" i="14"/>
  <c r="BW1118" i="14"/>
  <c r="BU1118" i="14"/>
  <c r="BS1118" i="14"/>
  <c r="BQ1118" i="14"/>
  <c r="BO1118" i="14"/>
  <c r="BM1118" i="14"/>
  <c r="BK1118" i="14"/>
  <c r="BI1118" i="14"/>
  <c r="BG1118" i="14"/>
  <c r="BE1118" i="14"/>
  <c r="BC1118" i="14"/>
  <c r="BA1118" i="14"/>
  <c r="AY1118" i="14"/>
  <c r="AW1118" i="14"/>
  <c r="AV1118" i="14"/>
  <c r="EE1118" i="14" s="1"/>
  <c r="AU1118" i="14"/>
  <c r="DK1118" i="14" s="1"/>
  <c r="AF1118" i="14"/>
  <c r="B1118" i="14" s="1"/>
  <c r="FL1117" i="14"/>
  <c r="FJ1117" i="14"/>
  <c r="EV1117" i="14"/>
  <c r="ET1117" i="14"/>
  <c r="EO1117" i="14"/>
  <c r="EC1117" i="14"/>
  <c r="EA1117" i="14"/>
  <c r="DY1117" i="14"/>
  <c r="DW1117" i="14"/>
  <c r="DU1117" i="14"/>
  <c r="DS1117" i="14"/>
  <c r="DQ1117" i="14"/>
  <c r="DO1117" i="14"/>
  <c r="DI1117" i="14"/>
  <c r="DG1117" i="14"/>
  <c r="DE1117" i="14"/>
  <c r="DC1117" i="14"/>
  <c r="DA1117" i="14"/>
  <c r="CY1117" i="14"/>
  <c r="CW1117" i="14"/>
  <c r="CS1117" i="14"/>
  <c r="CQ1117" i="14"/>
  <c r="CO1117" i="14"/>
  <c r="CM1117" i="14"/>
  <c r="CK1117" i="14"/>
  <c r="CI1117" i="14"/>
  <c r="CG1117" i="14"/>
  <c r="CE1117" i="14"/>
  <c r="EM1117" i="14" s="1"/>
  <c r="CC1117" i="14"/>
  <c r="CA1117" i="14"/>
  <c r="BY1117" i="14"/>
  <c r="BW1117" i="14"/>
  <c r="BU1117" i="14"/>
  <c r="BS1117" i="14"/>
  <c r="BQ1117" i="14"/>
  <c r="BO1117" i="14"/>
  <c r="BM1117" i="14"/>
  <c r="BK1117" i="14"/>
  <c r="BI1117" i="14"/>
  <c r="BG1117" i="14"/>
  <c r="BE1117" i="14"/>
  <c r="BC1117" i="14"/>
  <c r="BA1117" i="14"/>
  <c r="AY1117" i="14"/>
  <c r="AW1117" i="14"/>
  <c r="AV1117" i="14"/>
  <c r="EE1117" i="14" s="1"/>
  <c r="AU1117" i="14"/>
  <c r="DK1117" i="14" s="1"/>
  <c r="AF1117" i="14"/>
  <c r="B1117" i="14" s="1"/>
  <c r="FL1116" i="14"/>
  <c r="FJ1116" i="14"/>
  <c r="EV1116" i="14"/>
  <c r="ET1116" i="14"/>
  <c r="EO1116" i="14"/>
  <c r="EC1116" i="14"/>
  <c r="EA1116" i="14"/>
  <c r="DY1116" i="14"/>
  <c r="DW1116" i="14"/>
  <c r="DU1116" i="14"/>
  <c r="DS1116" i="14"/>
  <c r="DQ1116" i="14"/>
  <c r="DO1116" i="14"/>
  <c r="DI1116" i="14"/>
  <c r="DG1116" i="14"/>
  <c r="DE1116" i="14"/>
  <c r="DC1116" i="14"/>
  <c r="DA1116" i="14"/>
  <c r="CY1116" i="14"/>
  <c r="CW1116" i="14"/>
  <c r="CS1116" i="14"/>
  <c r="CQ1116" i="14"/>
  <c r="CO1116" i="14"/>
  <c r="CM1116" i="14"/>
  <c r="CK1116" i="14"/>
  <c r="CI1116" i="14"/>
  <c r="CG1116" i="14"/>
  <c r="CE1116" i="14"/>
  <c r="EM1116" i="14" s="1"/>
  <c r="CC1116" i="14"/>
  <c r="CA1116" i="14"/>
  <c r="BY1116" i="14"/>
  <c r="BW1116" i="14"/>
  <c r="BU1116" i="14"/>
  <c r="BS1116" i="14"/>
  <c r="BQ1116" i="14"/>
  <c r="BO1116" i="14"/>
  <c r="BM1116" i="14"/>
  <c r="BK1116" i="14"/>
  <c r="BI1116" i="14"/>
  <c r="BG1116" i="14"/>
  <c r="BE1116" i="14"/>
  <c r="BC1116" i="14"/>
  <c r="BA1116" i="14"/>
  <c r="AY1116" i="14"/>
  <c r="AW1116" i="14"/>
  <c r="AV1116" i="14"/>
  <c r="EE1116" i="14" s="1"/>
  <c r="AU1116" i="14"/>
  <c r="DM1116" i="14" s="1"/>
  <c r="AF1116" i="14"/>
  <c r="B1116" i="14" s="1"/>
  <c r="FL1115" i="14"/>
  <c r="FJ1115" i="14"/>
  <c r="EV1115" i="14"/>
  <c r="ET1115" i="14"/>
  <c r="EO1115" i="14"/>
  <c r="EC1115" i="14"/>
  <c r="EA1115" i="14"/>
  <c r="DY1115" i="14"/>
  <c r="DW1115" i="14"/>
  <c r="DU1115" i="14"/>
  <c r="DS1115" i="14"/>
  <c r="DQ1115" i="14"/>
  <c r="DO1115" i="14"/>
  <c r="DI1115" i="14"/>
  <c r="DG1115" i="14"/>
  <c r="DE1115" i="14"/>
  <c r="DC1115" i="14"/>
  <c r="DA1115" i="14"/>
  <c r="CY1115" i="14"/>
  <c r="CW1115" i="14"/>
  <c r="CS1115" i="14"/>
  <c r="CQ1115" i="14"/>
  <c r="CO1115" i="14"/>
  <c r="CM1115" i="14"/>
  <c r="CK1115" i="14"/>
  <c r="CI1115" i="14"/>
  <c r="CG1115" i="14"/>
  <c r="CE1115" i="14"/>
  <c r="EM1115" i="14" s="1"/>
  <c r="CC1115" i="14"/>
  <c r="CA1115" i="14"/>
  <c r="BY1115" i="14"/>
  <c r="BW1115" i="14"/>
  <c r="BU1115" i="14"/>
  <c r="BS1115" i="14"/>
  <c r="BQ1115" i="14"/>
  <c r="BO1115" i="14"/>
  <c r="BM1115" i="14"/>
  <c r="BK1115" i="14"/>
  <c r="BI1115" i="14"/>
  <c r="BG1115" i="14"/>
  <c r="BE1115" i="14"/>
  <c r="BC1115" i="14"/>
  <c r="BA1115" i="14"/>
  <c r="AY1115" i="14"/>
  <c r="AW1115" i="14"/>
  <c r="AV1115" i="14"/>
  <c r="EE1115" i="14" s="1"/>
  <c r="AU1115" i="14"/>
  <c r="DK1115" i="14" s="1"/>
  <c r="AF1115" i="14"/>
  <c r="B1115" i="14" s="1"/>
  <c r="FL1114" i="14"/>
  <c r="FJ1114" i="14"/>
  <c r="EV1114" i="14"/>
  <c r="ET1114" i="14"/>
  <c r="EO1114" i="14"/>
  <c r="EC1114" i="14"/>
  <c r="EA1114" i="14"/>
  <c r="DY1114" i="14"/>
  <c r="DW1114" i="14"/>
  <c r="DU1114" i="14"/>
  <c r="DS1114" i="14"/>
  <c r="DQ1114" i="14"/>
  <c r="DO1114" i="14"/>
  <c r="DI1114" i="14"/>
  <c r="DG1114" i="14"/>
  <c r="DE1114" i="14"/>
  <c r="DC1114" i="14"/>
  <c r="DA1114" i="14"/>
  <c r="CY1114" i="14"/>
  <c r="CW1114" i="14"/>
  <c r="CS1114" i="14"/>
  <c r="CQ1114" i="14"/>
  <c r="CO1114" i="14"/>
  <c r="CM1114" i="14"/>
  <c r="CK1114" i="14"/>
  <c r="CI1114" i="14"/>
  <c r="CG1114" i="14"/>
  <c r="CE1114" i="14"/>
  <c r="EM1114" i="14" s="1"/>
  <c r="CC1114" i="14"/>
  <c r="CA1114" i="14"/>
  <c r="BY1114" i="14"/>
  <c r="BW1114" i="14"/>
  <c r="BU1114" i="14"/>
  <c r="BS1114" i="14"/>
  <c r="BQ1114" i="14"/>
  <c r="BO1114" i="14"/>
  <c r="BM1114" i="14"/>
  <c r="BK1114" i="14"/>
  <c r="BI1114" i="14"/>
  <c r="BG1114" i="14"/>
  <c r="BE1114" i="14"/>
  <c r="BC1114" i="14"/>
  <c r="BA1114" i="14"/>
  <c r="AY1114" i="14"/>
  <c r="AW1114" i="14"/>
  <c r="AV1114" i="14"/>
  <c r="EE1114" i="14" s="1"/>
  <c r="AU1114" i="14"/>
  <c r="DM1114" i="14" s="1"/>
  <c r="AF1114" i="14"/>
  <c r="FL1113" i="14"/>
  <c r="FJ1113" i="14"/>
  <c r="EV1113" i="14"/>
  <c r="ET1113" i="14"/>
  <c r="EO1113" i="14"/>
  <c r="EC1113" i="14"/>
  <c r="EA1113" i="14"/>
  <c r="DY1113" i="14"/>
  <c r="DW1113" i="14"/>
  <c r="DU1113" i="14"/>
  <c r="DS1113" i="14"/>
  <c r="DQ1113" i="14"/>
  <c r="DO1113" i="14"/>
  <c r="DI1113" i="14"/>
  <c r="DG1113" i="14"/>
  <c r="DE1113" i="14"/>
  <c r="DC1113" i="14"/>
  <c r="DA1113" i="14"/>
  <c r="CY1113" i="14"/>
  <c r="CW1113" i="14"/>
  <c r="CS1113" i="14"/>
  <c r="CQ1113" i="14"/>
  <c r="CO1113" i="14"/>
  <c r="CM1113" i="14"/>
  <c r="CK1113" i="14"/>
  <c r="CI1113" i="14"/>
  <c r="CG1113" i="14"/>
  <c r="CE1113" i="14"/>
  <c r="EM1113" i="14" s="1"/>
  <c r="CC1113" i="14"/>
  <c r="CA1113" i="14"/>
  <c r="BY1113" i="14"/>
  <c r="BW1113" i="14"/>
  <c r="BU1113" i="14"/>
  <c r="BS1113" i="14"/>
  <c r="BQ1113" i="14"/>
  <c r="BO1113" i="14"/>
  <c r="BM1113" i="14"/>
  <c r="BK1113" i="14"/>
  <c r="BI1113" i="14"/>
  <c r="BG1113" i="14"/>
  <c r="BE1113" i="14"/>
  <c r="BC1113" i="14"/>
  <c r="BA1113" i="14"/>
  <c r="AY1113" i="14"/>
  <c r="AW1113" i="14"/>
  <c r="AV1113" i="14"/>
  <c r="EE1113" i="14" s="1"/>
  <c r="AU1113" i="14"/>
  <c r="DM1113" i="14" s="1"/>
  <c r="AF1113" i="14"/>
  <c r="B1113" i="14" s="1"/>
  <c r="FL1112" i="14"/>
  <c r="FJ1112" i="14"/>
  <c r="EV1112" i="14"/>
  <c r="ET1112" i="14"/>
  <c r="EO1112" i="14"/>
  <c r="EC1112" i="14"/>
  <c r="EA1112" i="14"/>
  <c r="DY1112" i="14"/>
  <c r="DW1112" i="14"/>
  <c r="DU1112" i="14"/>
  <c r="DS1112" i="14"/>
  <c r="DQ1112" i="14"/>
  <c r="DO1112" i="14"/>
  <c r="DI1112" i="14"/>
  <c r="DG1112" i="14"/>
  <c r="DE1112" i="14"/>
  <c r="DC1112" i="14"/>
  <c r="DA1112" i="14"/>
  <c r="CY1112" i="14"/>
  <c r="CW1112" i="14"/>
  <c r="CS1112" i="14"/>
  <c r="CQ1112" i="14"/>
  <c r="CO1112" i="14"/>
  <c r="CM1112" i="14"/>
  <c r="CK1112" i="14"/>
  <c r="CI1112" i="14"/>
  <c r="CG1112" i="14"/>
  <c r="CE1112" i="14"/>
  <c r="EM1112" i="14" s="1"/>
  <c r="CC1112" i="14"/>
  <c r="CA1112" i="14"/>
  <c r="BY1112" i="14"/>
  <c r="BW1112" i="14"/>
  <c r="BU1112" i="14"/>
  <c r="BS1112" i="14"/>
  <c r="BQ1112" i="14"/>
  <c r="BO1112" i="14"/>
  <c r="BM1112" i="14"/>
  <c r="BK1112" i="14"/>
  <c r="BI1112" i="14"/>
  <c r="BG1112" i="14"/>
  <c r="BE1112" i="14"/>
  <c r="BC1112" i="14"/>
  <c r="BA1112" i="14"/>
  <c r="AY1112" i="14"/>
  <c r="AW1112" i="14"/>
  <c r="AV1112" i="14"/>
  <c r="EE1112" i="14" s="1"/>
  <c r="AU1112" i="14"/>
  <c r="DM1112" i="14" s="1"/>
  <c r="AF1112" i="14"/>
  <c r="B1112" i="14" s="1"/>
  <c r="FL1111" i="14"/>
  <c r="FJ1111" i="14"/>
  <c r="EV1111" i="14"/>
  <c r="ET1111" i="14"/>
  <c r="EO1111" i="14"/>
  <c r="EC1111" i="14"/>
  <c r="EA1111" i="14"/>
  <c r="DY1111" i="14"/>
  <c r="DW1111" i="14"/>
  <c r="DU1111" i="14"/>
  <c r="DS1111" i="14"/>
  <c r="DQ1111" i="14"/>
  <c r="DO1111" i="14"/>
  <c r="DI1111" i="14"/>
  <c r="DG1111" i="14"/>
  <c r="DE1111" i="14"/>
  <c r="DC1111" i="14"/>
  <c r="DA1111" i="14"/>
  <c r="CY1111" i="14"/>
  <c r="CW1111" i="14"/>
  <c r="CS1111" i="14"/>
  <c r="CQ1111" i="14"/>
  <c r="CO1111" i="14"/>
  <c r="CM1111" i="14"/>
  <c r="CK1111" i="14"/>
  <c r="CI1111" i="14"/>
  <c r="CG1111" i="14"/>
  <c r="CE1111" i="14"/>
  <c r="EM1111" i="14" s="1"/>
  <c r="CC1111" i="14"/>
  <c r="CA1111" i="14"/>
  <c r="BY1111" i="14"/>
  <c r="BW1111" i="14"/>
  <c r="BU1111" i="14"/>
  <c r="BS1111" i="14"/>
  <c r="BQ1111" i="14"/>
  <c r="BO1111" i="14"/>
  <c r="BM1111" i="14"/>
  <c r="BK1111" i="14"/>
  <c r="BI1111" i="14"/>
  <c r="BG1111" i="14"/>
  <c r="BE1111" i="14"/>
  <c r="BC1111" i="14"/>
  <c r="BA1111" i="14"/>
  <c r="AY1111" i="14"/>
  <c r="AW1111" i="14"/>
  <c r="AV1111" i="14"/>
  <c r="EE1111" i="14" s="1"/>
  <c r="AU1111" i="14"/>
  <c r="DM1111" i="14" s="1"/>
  <c r="AF1111" i="14"/>
  <c r="B1111" i="14" s="1"/>
  <c r="FL1110" i="14"/>
  <c r="FJ1110" i="14"/>
  <c r="EV1110" i="14"/>
  <c r="ET1110" i="14"/>
  <c r="EO1110" i="14"/>
  <c r="EC1110" i="14"/>
  <c r="EA1110" i="14"/>
  <c r="DY1110" i="14"/>
  <c r="DW1110" i="14"/>
  <c r="DU1110" i="14"/>
  <c r="DS1110" i="14"/>
  <c r="DQ1110" i="14"/>
  <c r="DO1110" i="14"/>
  <c r="DI1110" i="14"/>
  <c r="DG1110" i="14"/>
  <c r="DE1110" i="14"/>
  <c r="DC1110" i="14"/>
  <c r="DA1110" i="14"/>
  <c r="CY1110" i="14"/>
  <c r="CW1110" i="14"/>
  <c r="CS1110" i="14"/>
  <c r="CQ1110" i="14"/>
  <c r="CO1110" i="14"/>
  <c r="CM1110" i="14"/>
  <c r="CK1110" i="14"/>
  <c r="CI1110" i="14"/>
  <c r="CG1110" i="14"/>
  <c r="CE1110" i="14"/>
  <c r="EM1110" i="14" s="1"/>
  <c r="CC1110" i="14"/>
  <c r="CA1110" i="14"/>
  <c r="BY1110" i="14"/>
  <c r="BW1110" i="14"/>
  <c r="BU1110" i="14"/>
  <c r="BS1110" i="14"/>
  <c r="BQ1110" i="14"/>
  <c r="BO1110" i="14"/>
  <c r="BM1110" i="14"/>
  <c r="BK1110" i="14"/>
  <c r="BI1110" i="14"/>
  <c r="BG1110" i="14"/>
  <c r="BE1110" i="14"/>
  <c r="BC1110" i="14"/>
  <c r="BA1110" i="14"/>
  <c r="AY1110" i="14"/>
  <c r="AW1110" i="14"/>
  <c r="AV1110" i="14"/>
  <c r="EE1110" i="14" s="1"/>
  <c r="AU1110" i="14"/>
  <c r="DK1110" i="14" s="1"/>
  <c r="AF1110" i="14"/>
  <c r="B1110" i="14" s="1"/>
  <c r="FL1109" i="14"/>
  <c r="FJ1109" i="14"/>
  <c r="EV1109" i="14"/>
  <c r="ET1109" i="14"/>
  <c r="EO1109" i="14"/>
  <c r="EC1109" i="14"/>
  <c r="EA1109" i="14"/>
  <c r="DY1109" i="14"/>
  <c r="DW1109" i="14"/>
  <c r="DU1109" i="14"/>
  <c r="DS1109" i="14"/>
  <c r="DQ1109" i="14"/>
  <c r="DO1109" i="14"/>
  <c r="DI1109" i="14"/>
  <c r="DG1109" i="14"/>
  <c r="DE1109" i="14"/>
  <c r="DC1109" i="14"/>
  <c r="DA1109" i="14"/>
  <c r="CY1109" i="14"/>
  <c r="CW1109" i="14"/>
  <c r="CS1109" i="14"/>
  <c r="CQ1109" i="14"/>
  <c r="CO1109" i="14"/>
  <c r="CM1109" i="14"/>
  <c r="CK1109" i="14"/>
  <c r="CI1109" i="14"/>
  <c r="CG1109" i="14"/>
  <c r="CE1109" i="14"/>
  <c r="EM1109" i="14" s="1"/>
  <c r="CC1109" i="14"/>
  <c r="CA1109" i="14"/>
  <c r="BY1109" i="14"/>
  <c r="BW1109" i="14"/>
  <c r="BU1109" i="14"/>
  <c r="BS1109" i="14"/>
  <c r="BQ1109" i="14"/>
  <c r="BO1109" i="14"/>
  <c r="BM1109" i="14"/>
  <c r="BK1109" i="14"/>
  <c r="BI1109" i="14"/>
  <c r="BG1109" i="14"/>
  <c r="BE1109" i="14"/>
  <c r="BC1109" i="14"/>
  <c r="BA1109" i="14"/>
  <c r="AY1109" i="14"/>
  <c r="AW1109" i="14"/>
  <c r="AV1109" i="14"/>
  <c r="EE1109" i="14" s="1"/>
  <c r="AU1109" i="14"/>
  <c r="DM1109" i="14" s="1"/>
  <c r="AF1109" i="14"/>
  <c r="B1109" i="14" s="1"/>
  <c r="FL1108" i="14"/>
  <c r="FJ1108" i="14"/>
  <c r="EV1108" i="14"/>
  <c r="ET1108" i="14"/>
  <c r="EO1108" i="14"/>
  <c r="EC1108" i="14"/>
  <c r="EA1108" i="14"/>
  <c r="DY1108" i="14"/>
  <c r="DW1108" i="14"/>
  <c r="DU1108" i="14"/>
  <c r="DS1108" i="14"/>
  <c r="DQ1108" i="14"/>
  <c r="DO1108" i="14"/>
  <c r="DI1108" i="14"/>
  <c r="DG1108" i="14"/>
  <c r="DE1108" i="14"/>
  <c r="DC1108" i="14"/>
  <c r="DA1108" i="14"/>
  <c r="CY1108" i="14"/>
  <c r="CW1108" i="14"/>
  <c r="CS1108" i="14"/>
  <c r="CQ1108" i="14"/>
  <c r="CO1108" i="14"/>
  <c r="CM1108" i="14"/>
  <c r="CK1108" i="14"/>
  <c r="CI1108" i="14"/>
  <c r="CG1108" i="14"/>
  <c r="CE1108" i="14"/>
  <c r="EM1108" i="14" s="1"/>
  <c r="CC1108" i="14"/>
  <c r="CA1108" i="14"/>
  <c r="BY1108" i="14"/>
  <c r="BW1108" i="14"/>
  <c r="BU1108" i="14"/>
  <c r="BS1108" i="14"/>
  <c r="BQ1108" i="14"/>
  <c r="BO1108" i="14"/>
  <c r="BM1108" i="14"/>
  <c r="BK1108" i="14"/>
  <c r="BI1108" i="14"/>
  <c r="BG1108" i="14"/>
  <c r="BE1108" i="14"/>
  <c r="BC1108" i="14"/>
  <c r="BA1108" i="14"/>
  <c r="AY1108" i="14"/>
  <c r="AW1108" i="14"/>
  <c r="AV1108" i="14"/>
  <c r="EE1108" i="14" s="1"/>
  <c r="AU1108" i="14"/>
  <c r="DK1108" i="14" s="1"/>
  <c r="AF1108" i="14"/>
  <c r="B1108" i="14" s="1"/>
  <c r="FL1107" i="14"/>
  <c r="FJ1107" i="14"/>
  <c r="EV1107" i="14"/>
  <c r="ET1107" i="14"/>
  <c r="EO1107" i="14"/>
  <c r="EC1107" i="14"/>
  <c r="EA1107" i="14"/>
  <c r="DY1107" i="14"/>
  <c r="DW1107" i="14"/>
  <c r="DU1107" i="14"/>
  <c r="DS1107" i="14"/>
  <c r="DQ1107" i="14"/>
  <c r="DO1107" i="14"/>
  <c r="DI1107" i="14"/>
  <c r="DG1107" i="14"/>
  <c r="DE1107" i="14"/>
  <c r="DC1107" i="14"/>
  <c r="DA1107" i="14"/>
  <c r="CY1107" i="14"/>
  <c r="CW1107" i="14"/>
  <c r="CS1107" i="14"/>
  <c r="CQ1107" i="14"/>
  <c r="CO1107" i="14"/>
  <c r="CM1107" i="14"/>
  <c r="CK1107" i="14"/>
  <c r="CI1107" i="14"/>
  <c r="CG1107" i="14"/>
  <c r="CE1107" i="14"/>
  <c r="EM1107" i="14" s="1"/>
  <c r="CC1107" i="14"/>
  <c r="CA1107" i="14"/>
  <c r="BY1107" i="14"/>
  <c r="BW1107" i="14"/>
  <c r="BU1107" i="14"/>
  <c r="BS1107" i="14"/>
  <c r="BQ1107" i="14"/>
  <c r="BO1107" i="14"/>
  <c r="BM1107" i="14"/>
  <c r="BK1107" i="14"/>
  <c r="BI1107" i="14"/>
  <c r="BG1107" i="14"/>
  <c r="BE1107" i="14"/>
  <c r="BC1107" i="14"/>
  <c r="BA1107" i="14"/>
  <c r="AY1107" i="14"/>
  <c r="AW1107" i="14"/>
  <c r="AV1107" i="14"/>
  <c r="EE1107" i="14" s="1"/>
  <c r="AU1107" i="14"/>
  <c r="DM1107" i="14" s="1"/>
  <c r="AF1107" i="14"/>
  <c r="B1107" i="14" s="1"/>
  <c r="FL1106" i="14"/>
  <c r="FJ1106" i="14"/>
  <c r="EV1106" i="14"/>
  <c r="ET1106" i="14"/>
  <c r="EO1106" i="14"/>
  <c r="EC1106" i="14"/>
  <c r="EA1106" i="14"/>
  <c r="DY1106" i="14"/>
  <c r="DW1106" i="14"/>
  <c r="DU1106" i="14"/>
  <c r="DS1106" i="14"/>
  <c r="DQ1106" i="14"/>
  <c r="DO1106" i="14"/>
  <c r="DI1106" i="14"/>
  <c r="DG1106" i="14"/>
  <c r="DE1106" i="14"/>
  <c r="DC1106" i="14"/>
  <c r="DA1106" i="14"/>
  <c r="CY1106" i="14"/>
  <c r="CW1106" i="14"/>
  <c r="CS1106" i="14"/>
  <c r="CQ1106" i="14"/>
  <c r="CO1106" i="14"/>
  <c r="CM1106" i="14"/>
  <c r="CK1106" i="14"/>
  <c r="CI1106" i="14"/>
  <c r="CG1106" i="14"/>
  <c r="CE1106" i="14"/>
  <c r="EM1106" i="14" s="1"/>
  <c r="CC1106" i="14"/>
  <c r="CA1106" i="14"/>
  <c r="BY1106" i="14"/>
  <c r="BW1106" i="14"/>
  <c r="BU1106" i="14"/>
  <c r="BS1106" i="14"/>
  <c r="BQ1106" i="14"/>
  <c r="BO1106" i="14"/>
  <c r="BM1106" i="14"/>
  <c r="BK1106" i="14"/>
  <c r="BI1106" i="14"/>
  <c r="BG1106" i="14"/>
  <c r="BE1106" i="14"/>
  <c r="BC1106" i="14"/>
  <c r="BA1106" i="14"/>
  <c r="AY1106" i="14"/>
  <c r="AW1106" i="14"/>
  <c r="AV1106" i="14"/>
  <c r="EE1106" i="14" s="1"/>
  <c r="AU1106" i="14"/>
  <c r="DK1106" i="14" s="1"/>
  <c r="AF1106" i="14"/>
  <c r="B1106" i="14" s="1"/>
  <c r="FL1105" i="14"/>
  <c r="FJ1105" i="14"/>
  <c r="EV1105" i="14"/>
  <c r="ET1105" i="14"/>
  <c r="EO1105" i="14"/>
  <c r="EC1105" i="14"/>
  <c r="EA1105" i="14"/>
  <c r="DY1105" i="14"/>
  <c r="DW1105" i="14"/>
  <c r="DU1105" i="14"/>
  <c r="DS1105" i="14"/>
  <c r="DQ1105" i="14"/>
  <c r="DO1105" i="14"/>
  <c r="DI1105" i="14"/>
  <c r="DG1105" i="14"/>
  <c r="DE1105" i="14"/>
  <c r="DC1105" i="14"/>
  <c r="DA1105" i="14"/>
  <c r="CY1105" i="14"/>
  <c r="CW1105" i="14"/>
  <c r="CS1105" i="14"/>
  <c r="CQ1105" i="14"/>
  <c r="CO1105" i="14"/>
  <c r="CM1105" i="14"/>
  <c r="CK1105" i="14"/>
  <c r="CI1105" i="14"/>
  <c r="CG1105" i="14"/>
  <c r="CE1105" i="14"/>
  <c r="EM1105" i="14" s="1"/>
  <c r="CC1105" i="14"/>
  <c r="CA1105" i="14"/>
  <c r="BY1105" i="14"/>
  <c r="BW1105" i="14"/>
  <c r="BU1105" i="14"/>
  <c r="BS1105" i="14"/>
  <c r="BQ1105" i="14"/>
  <c r="BO1105" i="14"/>
  <c r="BM1105" i="14"/>
  <c r="BK1105" i="14"/>
  <c r="BI1105" i="14"/>
  <c r="BG1105" i="14"/>
  <c r="BE1105" i="14"/>
  <c r="BC1105" i="14"/>
  <c r="BA1105" i="14"/>
  <c r="AY1105" i="14"/>
  <c r="AW1105" i="14"/>
  <c r="AV1105" i="14"/>
  <c r="EE1105" i="14" s="1"/>
  <c r="AU1105" i="14"/>
  <c r="DM1105" i="14" s="1"/>
  <c r="AF1105" i="14"/>
  <c r="B1105" i="14" s="1"/>
  <c r="FL1104" i="14"/>
  <c r="FJ1104" i="14"/>
  <c r="EV1104" i="14"/>
  <c r="ET1104" i="14"/>
  <c r="EO1104" i="14"/>
  <c r="EC1104" i="14"/>
  <c r="EA1104" i="14"/>
  <c r="DY1104" i="14"/>
  <c r="DW1104" i="14"/>
  <c r="DU1104" i="14"/>
  <c r="DS1104" i="14"/>
  <c r="DQ1104" i="14"/>
  <c r="DO1104" i="14"/>
  <c r="DI1104" i="14"/>
  <c r="DG1104" i="14"/>
  <c r="DE1104" i="14"/>
  <c r="DC1104" i="14"/>
  <c r="DA1104" i="14"/>
  <c r="CY1104" i="14"/>
  <c r="CW1104" i="14"/>
  <c r="CS1104" i="14"/>
  <c r="CQ1104" i="14"/>
  <c r="CO1104" i="14"/>
  <c r="CM1104" i="14"/>
  <c r="CK1104" i="14"/>
  <c r="CI1104" i="14"/>
  <c r="CG1104" i="14"/>
  <c r="CE1104" i="14"/>
  <c r="EM1104" i="14" s="1"/>
  <c r="CC1104" i="14"/>
  <c r="CA1104" i="14"/>
  <c r="BY1104" i="14"/>
  <c r="BW1104" i="14"/>
  <c r="BU1104" i="14"/>
  <c r="BS1104" i="14"/>
  <c r="BQ1104" i="14"/>
  <c r="BO1104" i="14"/>
  <c r="BM1104" i="14"/>
  <c r="BK1104" i="14"/>
  <c r="BI1104" i="14"/>
  <c r="BG1104" i="14"/>
  <c r="BE1104" i="14"/>
  <c r="BC1104" i="14"/>
  <c r="BA1104" i="14"/>
  <c r="AY1104" i="14"/>
  <c r="AW1104" i="14"/>
  <c r="AV1104" i="14"/>
  <c r="EE1104" i="14" s="1"/>
  <c r="AU1104" i="14"/>
  <c r="DK1104" i="14" s="1"/>
  <c r="AF1104" i="14"/>
  <c r="B1104" i="14" s="1"/>
  <c r="FL1103" i="14"/>
  <c r="FJ1103" i="14"/>
  <c r="EV1103" i="14"/>
  <c r="ET1103" i="14"/>
  <c r="EO1103" i="14"/>
  <c r="EC1103" i="14"/>
  <c r="EA1103" i="14"/>
  <c r="DY1103" i="14"/>
  <c r="DW1103" i="14"/>
  <c r="DU1103" i="14"/>
  <c r="DS1103" i="14"/>
  <c r="DQ1103" i="14"/>
  <c r="DO1103" i="14"/>
  <c r="DI1103" i="14"/>
  <c r="DG1103" i="14"/>
  <c r="DE1103" i="14"/>
  <c r="DC1103" i="14"/>
  <c r="DA1103" i="14"/>
  <c r="CY1103" i="14"/>
  <c r="CW1103" i="14"/>
  <c r="CS1103" i="14"/>
  <c r="CQ1103" i="14"/>
  <c r="CO1103" i="14"/>
  <c r="CM1103" i="14"/>
  <c r="CK1103" i="14"/>
  <c r="CI1103" i="14"/>
  <c r="CG1103" i="14"/>
  <c r="CE1103" i="14"/>
  <c r="EM1103" i="14" s="1"/>
  <c r="CC1103" i="14"/>
  <c r="CA1103" i="14"/>
  <c r="BY1103" i="14"/>
  <c r="BW1103" i="14"/>
  <c r="BU1103" i="14"/>
  <c r="BS1103" i="14"/>
  <c r="BQ1103" i="14"/>
  <c r="BO1103" i="14"/>
  <c r="BM1103" i="14"/>
  <c r="BK1103" i="14"/>
  <c r="BI1103" i="14"/>
  <c r="BG1103" i="14"/>
  <c r="BE1103" i="14"/>
  <c r="BC1103" i="14"/>
  <c r="BA1103" i="14"/>
  <c r="AY1103" i="14"/>
  <c r="AW1103" i="14"/>
  <c r="AV1103" i="14"/>
  <c r="EE1103" i="14" s="1"/>
  <c r="AU1103" i="14"/>
  <c r="DM1103" i="14" s="1"/>
  <c r="AF1103" i="14"/>
  <c r="B1103" i="14" s="1"/>
  <c r="FL1102" i="14"/>
  <c r="FJ1102" i="14"/>
  <c r="EV1102" i="14"/>
  <c r="ET1102" i="14"/>
  <c r="EO1102" i="14"/>
  <c r="EC1102" i="14"/>
  <c r="EA1102" i="14"/>
  <c r="DY1102" i="14"/>
  <c r="DW1102" i="14"/>
  <c r="DU1102" i="14"/>
  <c r="DS1102" i="14"/>
  <c r="DQ1102" i="14"/>
  <c r="DO1102" i="14"/>
  <c r="DI1102" i="14"/>
  <c r="DG1102" i="14"/>
  <c r="DE1102" i="14"/>
  <c r="DC1102" i="14"/>
  <c r="DA1102" i="14"/>
  <c r="CY1102" i="14"/>
  <c r="CW1102" i="14"/>
  <c r="CS1102" i="14"/>
  <c r="CQ1102" i="14"/>
  <c r="CO1102" i="14"/>
  <c r="CM1102" i="14"/>
  <c r="CK1102" i="14"/>
  <c r="CI1102" i="14"/>
  <c r="CG1102" i="14"/>
  <c r="CE1102" i="14"/>
  <c r="EM1102" i="14" s="1"/>
  <c r="CC1102" i="14"/>
  <c r="CA1102" i="14"/>
  <c r="BY1102" i="14"/>
  <c r="BW1102" i="14"/>
  <c r="BU1102" i="14"/>
  <c r="BS1102" i="14"/>
  <c r="BQ1102" i="14"/>
  <c r="BO1102" i="14"/>
  <c r="BM1102" i="14"/>
  <c r="BK1102" i="14"/>
  <c r="BI1102" i="14"/>
  <c r="BG1102" i="14"/>
  <c r="BE1102" i="14"/>
  <c r="BC1102" i="14"/>
  <c r="BA1102" i="14"/>
  <c r="AY1102" i="14"/>
  <c r="AW1102" i="14"/>
  <c r="AV1102" i="14"/>
  <c r="EE1102" i="14" s="1"/>
  <c r="AU1102" i="14"/>
  <c r="DK1102" i="14" s="1"/>
  <c r="AF1102" i="14"/>
  <c r="B1102" i="14" s="1"/>
  <c r="FL1101" i="14"/>
  <c r="FJ1101" i="14"/>
  <c r="EV1101" i="14"/>
  <c r="ET1101" i="14"/>
  <c r="EO1101" i="14"/>
  <c r="EC1101" i="14"/>
  <c r="EA1101" i="14"/>
  <c r="DY1101" i="14"/>
  <c r="DW1101" i="14"/>
  <c r="DU1101" i="14"/>
  <c r="DS1101" i="14"/>
  <c r="DQ1101" i="14"/>
  <c r="DO1101" i="14"/>
  <c r="DI1101" i="14"/>
  <c r="DG1101" i="14"/>
  <c r="DE1101" i="14"/>
  <c r="DC1101" i="14"/>
  <c r="DA1101" i="14"/>
  <c r="CY1101" i="14"/>
  <c r="CW1101" i="14"/>
  <c r="CS1101" i="14"/>
  <c r="CQ1101" i="14"/>
  <c r="CO1101" i="14"/>
  <c r="CM1101" i="14"/>
  <c r="CK1101" i="14"/>
  <c r="CI1101" i="14"/>
  <c r="CG1101" i="14"/>
  <c r="CE1101" i="14"/>
  <c r="EM1101" i="14" s="1"/>
  <c r="CC1101" i="14"/>
  <c r="CA1101" i="14"/>
  <c r="BY1101" i="14"/>
  <c r="BW1101" i="14"/>
  <c r="BU1101" i="14"/>
  <c r="BS1101" i="14"/>
  <c r="BQ1101" i="14"/>
  <c r="BO1101" i="14"/>
  <c r="BM1101" i="14"/>
  <c r="BK1101" i="14"/>
  <c r="BI1101" i="14"/>
  <c r="BG1101" i="14"/>
  <c r="BE1101" i="14"/>
  <c r="BC1101" i="14"/>
  <c r="BA1101" i="14"/>
  <c r="AY1101" i="14"/>
  <c r="AW1101" i="14"/>
  <c r="AV1101" i="14"/>
  <c r="EE1101" i="14" s="1"/>
  <c r="AU1101" i="14"/>
  <c r="DM1101" i="14" s="1"/>
  <c r="AF1101" i="14"/>
  <c r="B1101" i="14" s="1"/>
  <c r="FL1100" i="14"/>
  <c r="FJ1100" i="14"/>
  <c r="EV1100" i="14"/>
  <c r="ET1100" i="14"/>
  <c r="EO1100" i="14"/>
  <c r="EC1100" i="14"/>
  <c r="EA1100" i="14"/>
  <c r="DY1100" i="14"/>
  <c r="DW1100" i="14"/>
  <c r="DU1100" i="14"/>
  <c r="DS1100" i="14"/>
  <c r="DQ1100" i="14"/>
  <c r="DO1100" i="14"/>
  <c r="DI1100" i="14"/>
  <c r="DG1100" i="14"/>
  <c r="DE1100" i="14"/>
  <c r="DC1100" i="14"/>
  <c r="DA1100" i="14"/>
  <c r="CY1100" i="14"/>
  <c r="CW1100" i="14"/>
  <c r="CS1100" i="14"/>
  <c r="CQ1100" i="14"/>
  <c r="CO1100" i="14"/>
  <c r="CM1100" i="14"/>
  <c r="CK1100" i="14"/>
  <c r="CI1100" i="14"/>
  <c r="CG1100" i="14"/>
  <c r="CE1100" i="14"/>
  <c r="EM1100" i="14" s="1"/>
  <c r="CC1100" i="14"/>
  <c r="CA1100" i="14"/>
  <c r="BY1100" i="14"/>
  <c r="BW1100" i="14"/>
  <c r="BU1100" i="14"/>
  <c r="BS1100" i="14"/>
  <c r="BQ1100" i="14"/>
  <c r="BO1100" i="14"/>
  <c r="BM1100" i="14"/>
  <c r="BK1100" i="14"/>
  <c r="BI1100" i="14"/>
  <c r="BG1100" i="14"/>
  <c r="BE1100" i="14"/>
  <c r="BC1100" i="14"/>
  <c r="BA1100" i="14"/>
  <c r="AY1100" i="14"/>
  <c r="AW1100" i="14"/>
  <c r="AV1100" i="14"/>
  <c r="EE1100" i="14" s="1"/>
  <c r="AU1100" i="14"/>
  <c r="DM1100" i="14" s="1"/>
  <c r="AF1100" i="14"/>
  <c r="B1100" i="14" s="1"/>
  <c r="FL1099" i="14"/>
  <c r="FJ1099" i="14"/>
  <c r="EV1099" i="14"/>
  <c r="ET1099" i="14"/>
  <c r="EO1099" i="14"/>
  <c r="EC1099" i="14"/>
  <c r="EA1099" i="14"/>
  <c r="DY1099" i="14"/>
  <c r="DW1099" i="14"/>
  <c r="DU1099" i="14"/>
  <c r="DS1099" i="14"/>
  <c r="DQ1099" i="14"/>
  <c r="DO1099" i="14"/>
  <c r="DI1099" i="14"/>
  <c r="DG1099" i="14"/>
  <c r="DE1099" i="14"/>
  <c r="DC1099" i="14"/>
  <c r="DA1099" i="14"/>
  <c r="CY1099" i="14"/>
  <c r="CW1099" i="14"/>
  <c r="CS1099" i="14"/>
  <c r="CQ1099" i="14"/>
  <c r="CO1099" i="14"/>
  <c r="CM1099" i="14"/>
  <c r="CK1099" i="14"/>
  <c r="CI1099" i="14"/>
  <c r="CG1099" i="14"/>
  <c r="CE1099" i="14"/>
  <c r="EM1099" i="14" s="1"/>
  <c r="CC1099" i="14"/>
  <c r="CA1099" i="14"/>
  <c r="BY1099" i="14"/>
  <c r="BW1099" i="14"/>
  <c r="BU1099" i="14"/>
  <c r="BS1099" i="14"/>
  <c r="BQ1099" i="14"/>
  <c r="BO1099" i="14"/>
  <c r="BM1099" i="14"/>
  <c r="BK1099" i="14"/>
  <c r="BI1099" i="14"/>
  <c r="BG1099" i="14"/>
  <c r="BE1099" i="14"/>
  <c r="BC1099" i="14"/>
  <c r="BA1099" i="14"/>
  <c r="AY1099" i="14"/>
  <c r="AW1099" i="14"/>
  <c r="AV1099" i="14"/>
  <c r="EE1099" i="14" s="1"/>
  <c r="AU1099" i="14"/>
  <c r="DM1099" i="14" s="1"/>
  <c r="AF1099" i="14"/>
  <c r="B1099" i="14" s="1"/>
  <c r="FL1098" i="14"/>
  <c r="FJ1098" i="14"/>
  <c r="EV1098" i="14"/>
  <c r="ET1098" i="14"/>
  <c r="EO1098" i="14"/>
  <c r="EC1098" i="14"/>
  <c r="EA1098" i="14"/>
  <c r="DY1098" i="14"/>
  <c r="DW1098" i="14"/>
  <c r="DU1098" i="14"/>
  <c r="DS1098" i="14"/>
  <c r="DQ1098" i="14"/>
  <c r="DO1098" i="14"/>
  <c r="DI1098" i="14"/>
  <c r="DG1098" i="14"/>
  <c r="DE1098" i="14"/>
  <c r="DC1098" i="14"/>
  <c r="DA1098" i="14"/>
  <c r="CY1098" i="14"/>
  <c r="CW1098" i="14"/>
  <c r="CS1098" i="14"/>
  <c r="CQ1098" i="14"/>
  <c r="CO1098" i="14"/>
  <c r="CM1098" i="14"/>
  <c r="CK1098" i="14"/>
  <c r="CI1098" i="14"/>
  <c r="CG1098" i="14"/>
  <c r="CE1098" i="14"/>
  <c r="EM1098" i="14" s="1"/>
  <c r="CC1098" i="14"/>
  <c r="CA1098" i="14"/>
  <c r="BY1098" i="14"/>
  <c r="BW1098" i="14"/>
  <c r="BU1098" i="14"/>
  <c r="BS1098" i="14"/>
  <c r="BQ1098" i="14"/>
  <c r="BO1098" i="14"/>
  <c r="BM1098" i="14"/>
  <c r="BK1098" i="14"/>
  <c r="BI1098" i="14"/>
  <c r="BG1098" i="14"/>
  <c r="BE1098" i="14"/>
  <c r="BC1098" i="14"/>
  <c r="BA1098" i="14"/>
  <c r="AY1098" i="14"/>
  <c r="AW1098" i="14"/>
  <c r="AV1098" i="14"/>
  <c r="EE1098" i="14" s="1"/>
  <c r="AU1098" i="14"/>
  <c r="DK1098" i="14" s="1"/>
  <c r="AF1098" i="14"/>
  <c r="B1098" i="14" s="1"/>
  <c r="FL1097" i="14"/>
  <c r="FJ1097" i="14"/>
  <c r="EV1097" i="14"/>
  <c r="ET1097" i="14"/>
  <c r="EO1097" i="14"/>
  <c r="EC1097" i="14"/>
  <c r="EA1097" i="14"/>
  <c r="DY1097" i="14"/>
  <c r="DW1097" i="14"/>
  <c r="DU1097" i="14"/>
  <c r="DS1097" i="14"/>
  <c r="DQ1097" i="14"/>
  <c r="DO1097" i="14"/>
  <c r="DI1097" i="14"/>
  <c r="DG1097" i="14"/>
  <c r="DE1097" i="14"/>
  <c r="DC1097" i="14"/>
  <c r="DA1097" i="14"/>
  <c r="CY1097" i="14"/>
  <c r="CW1097" i="14"/>
  <c r="CS1097" i="14"/>
  <c r="CQ1097" i="14"/>
  <c r="CO1097" i="14"/>
  <c r="CM1097" i="14"/>
  <c r="CK1097" i="14"/>
  <c r="CI1097" i="14"/>
  <c r="CG1097" i="14"/>
  <c r="CE1097" i="14"/>
  <c r="EM1097" i="14" s="1"/>
  <c r="CC1097" i="14"/>
  <c r="CA1097" i="14"/>
  <c r="BY1097" i="14"/>
  <c r="BW1097" i="14"/>
  <c r="BU1097" i="14"/>
  <c r="BS1097" i="14"/>
  <c r="BQ1097" i="14"/>
  <c r="BO1097" i="14"/>
  <c r="BM1097" i="14"/>
  <c r="BK1097" i="14"/>
  <c r="BI1097" i="14"/>
  <c r="BG1097" i="14"/>
  <c r="BE1097" i="14"/>
  <c r="BC1097" i="14"/>
  <c r="BA1097" i="14"/>
  <c r="AY1097" i="14"/>
  <c r="AW1097" i="14"/>
  <c r="AV1097" i="14"/>
  <c r="EE1097" i="14" s="1"/>
  <c r="AU1097" i="14"/>
  <c r="DM1097" i="14" s="1"/>
  <c r="AF1097" i="14"/>
  <c r="B1097" i="14" s="1"/>
  <c r="FL1096" i="14"/>
  <c r="FJ1096" i="14"/>
  <c r="EV1096" i="14"/>
  <c r="ET1096" i="14"/>
  <c r="EO1096" i="14"/>
  <c r="EC1096" i="14"/>
  <c r="EA1096" i="14"/>
  <c r="DY1096" i="14"/>
  <c r="DW1096" i="14"/>
  <c r="DU1096" i="14"/>
  <c r="DS1096" i="14"/>
  <c r="DQ1096" i="14"/>
  <c r="DO1096" i="14"/>
  <c r="DI1096" i="14"/>
  <c r="DG1096" i="14"/>
  <c r="DE1096" i="14"/>
  <c r="DC1096" i="14"/>
  <c r="DA1096" i="14"/>
  <c r="CY1096" i="14"/>
  <c r="CW1096" i="14"/>
  <c r="CS1096" i="14"/>
  <c r="CQ1096" i="14"/>
  <c r="CO1096" i="14"/>
  <c r="CM1096" i="14"/>
  <c r="CK1096" i="14"/>
  <c r="CI1096" i="14"/>
  <c r="CG1096" i="14"/>
  <c r="CE1096" i="14"/>
  <c r="EM1096" i="14" s="1"/>
  <c r="CC1096" i="14"/>
  <c r="CA1096" i="14"/>
  <c r="BY1096" i="14"/>
  <c r="BW1096" i="14"/>
  <c r="BU1096" i="14"/>
  <c r="BS1096" i="14"/>
  <c r="BQ1096" i="14"/>
  <c r="BO1096" i="14"/>
  <c r="BM1096" i="14"/>
  <c r="BK1096" i="14"/>
  <c r="BI1096" i="14"/>
  <c r="BG1096" i="14"/>
  <c r="BE1096" i="14"/>
  <c r="BC1096" i="14"/>
  <c r="BA1096" i="14"/>
  <c r="AY1096" i="14"/>
  <c r="AW1096" i="14"/>
  <c r="AV1096" i="14"/>
  <c r="EE1096" i="14" s="1"/>
  <c r="AU1096" i="14"/>
  <c r="DM1096" i="14" s="1"/>
  <c r="AF1096" i="14"/>
  <c r="B1096" i="14" s="1"/>
  <c r="FL1095" i="14"/>
  <c r="FJ1095" i="14"/>
  <c r="EV1095" i="14"/>
  <c r="ET1095" i="14"/>
  <c r="EO1095" i="14"/>
  <c r="EC1095" i="14"/>
  <c r="EA1095" i="14"/>
  <c r="DY1095" i="14"/>
  <c r="DW1095" i="14"/>
  <c r="DU1095" i="14"/>
  <c r="DS1095" i="14"/>
  <c r="DQ1095" i="14"/>
  <c r="DO1095" i="14"/>
  <c r="DI1095" i="14"/>
  <c r="DG1095" i="14"/>
  <c r="DE1095" i="14"/>
  <c r="DC1095" i="14"/>
  <c r="DA1095" i="14"/>
  <c r="CY1095" i="14"/>
  <c r="CW1095" i="14"/>
  <c r="CS1095" i="14"/>
  <c r="CQ1095" i="14"/>
  <c r="CO1095" i="14"/>
  <c r="CM1095" i="14"/>
  <c r="CK1095" i="14"/>
  <c r="CI1095" i="14"/>
  <c r="CG1095" i="14"/>
  <c r="CE1095" i="14"/>
  <c r="EM1095" i="14" s="1"/>
  <c r="CC1095" i="14"/>
  <c r="CA1095" i="14"/>
  <c r="BY1095" i="14"/>
  <c r="BW1095" i="14"/>
  <c r="BU1095" i="14"/>
  <c r="BS1095" i="14"/>
  <c r="BQ1095" i="14"/>
  <c r="BO1095" i="14"/>
  <c r="BM1095" i="14"/>
  <c r="BK1095" i="14"/>
  <c r="BI1095" i="14"/>
  <c r="BG1095" i="14"/>
  <c r="BE1095" i="14"/>
  <c r="BC1095" i="14"/>
  <c r="BA1095" i="14"/>
  <c r="AY1095" i="14"/>
  <c r="AW1095" i="14"/>
  <c r="AV1095" i="14"/>
  <c r="EE1095" i="14" s="1"/>
  <c r="AU1095" i="14"/>
  <c r="DM1095" i="14" s="1"/>
  <c r="AF1095" i="14"/>
  <c r="B1095" i="14" s="1"/>
  <c r="FL1094" i="14"/>
  <c r="FJ1094" i="14"/>
  <c r="EV1094" i="14"/>
  <c r="ET1094" i="14"/>
  <c r="EO1094" i="14"/>
  <c r="EC1094" i="14"/>
  <c r="EA1094" i="14"/>
  <c r="DY1094" i="14"/>
  <c r="DW1094" i="14"/>
  <c r="DU1094" i="14"/>
  <c r="DS1094" i="14"/>
  <c r="DQ1094" i="14"/>
  <c r="DO1094" i="14"/>
  <c r="DI1094" i="14"/>
  <c r="DG1094" i="14"/>
  <c r="DE1094" i="14"/>
  <c r="DC1094" i="14"/>
  <c r="DA1094" i="14"/>
  <c r="CY1094" i="14"/>
  <c r="CW1094" i="14"/>
  <c r="CS1094" i="14"/>
  <c r="CQ1094" i="14"/>
  <c r="CO1094" i="14"/>
  <c r="CM1094" i="14"/>
  <c r="CK1094" i="14"/>
  <c r="CI1094" i="14"/>
  <c r="CG1094" i="14"/>
  <c r="CE1094" i="14"/>
  <c r="EM1094" i="14" s="1"/>
  <c r="CC1094" i="14"/>
  <c r="CA1094" i="14"/>
  <c r="BY1094" i="14"/>
  <c r="BW1094" i="14"/>
  <c r="BU1094" i="14"/>
  <c r="BS1094" i="14"/>
  <c r="BQ1094" i="14"/>
  <c r="BO1094" i="14"/>
  <c r="BM1094" i="14"/>
  <c r="BK1094" i="14"/>
  <c r="BI1094" i="14"/>
  <c r="BG1094" i="14"/>
  <c r="BE1094" i="14"/>
  <c r="BC1094" i="14"/>
  <c r="BA1094" i="14"/>
  <c r="AY1094" i="14"/>
  <c r="AW1094" i="14"/>
  <c r="AV1094" i="14"/>
  <c r="EE1094" i="14" s="1"/>
  <c r="AU1094" i="14"/>
  <c r="DK1094" i="14" s="1"/>
  <c r="AF1094" i="14"/>
  <c r="B1094" i="14" s="1"/>
  <c r="FL1093" i="14"/>
  <c r="FJ1093" i="14"/>
  <c r="EV1093" i="14"/>
  <c r="ET1093" i="14"/>
  <c r="EO1093" i="14"/>
  <c r="EC1093" i="14"/>
  <c r="EA1093" i="14"/>
  <c r="DY1093" i="14"/>
  <c r="DW1093" i="14"/>
  <c r="DU1093" i="14"/>
  <c r="DS1093" i="14"/>
  <c r="DQ1093" i="14"/>
  <c r="DO1093" i="14"/>
  <c r="DI1093" i="14"/>
  <c r="DG1093" i="14"/>
  <c r="DE1093" i="14"/>
  <c r="DC1093" i="14"/>
  <c r="DA1093" i="14"/>
  <c r="CY1093" i="14"/>
  <c r="CW1093" i="14"/>
  <c r="CS1093" i="14"/>
  <c r="CQ1093" i="14"/>
  <c r="CO1093" i="14"/>
  <c r="CM1093" i="14"/>
  <c r="CK1093" i="14"/>
  <c r="CI1093" i="14"/>
  <c r="CG1093" i="14"/>
  <c r="CE1093" i="14"/>
  <c r="EM1093" i="14" s="1"/>
  <c r="CC1093" i="14"/>
  <c r="CA1093" i="14"/>
  <c r="BY1093" i="14"/>
  <c r="BW1093" i="14"/>
  <c r="BU1093" i="14"/>
  <c r="BS1093" i="14"/>
  <c r="BQ1093" i="14"/>
  <c r="BO1093" i="14"/>
  <c r="BM1093" i="14"/>
  <c r="BK1093" i="14"/>
  <c r="BI1093" i="14"/>
  <c r="BG1093" i="14"/>
  <c r="BE1093" i="14"/>
  <c r="BC1093" i="14"/>
  <c r="BA1093" i="14"/>
  <c r="AY1093" i="14"/>
  <c r="AW1093" i="14"/>
  <c r="AV1093" i="14"/>
  <c r="EE1093" i="14" s="1"/>
  <c r="AU1093" i="14"/>
  <c r="DM1093" i="14" s="1"/>
  <c r="AF1093" i="14"/>
  <c r="B1093" i="14" s="1"/>
  <c r="FL1092" i="14"/>
  <c r="FJ1092" i="14"/>
  <c r="EV1092" i="14"/>
  <c r="ET1092" i="14"/>
  <c r="EO1092" i="14"/>
  <c r="EC1092" i="14"/>
  <c r="EA1092" i="14"/>
  <c r="DY1092" i="14"/>
  <c r="DW1092" i="14"/>
  <c r="DU1092" i="14"/>
  <c r="DS1092" i="14"/>
  <c r="DQ1092" i="14"/>
  <c r="DO1092" i="14"/>
  <c r="DI1092" i="14"/>
  <c r="DG1092" i="14"/>
  <c r="DE1092" i="14"/>
  <c r="DC1092" i="14"/>
  <c r="DA1092" i="14"/>
  <c r="CY1092" i="14"/>
  <c r="CW1092" i="14"/>
  <c r="CS1092" i="14"/>
  <c r="CQ1092" i="14"/>
  <c r="CO1092" i="14"/>
  <c r="CM1092" i="14"/>
  <c r="CK1092" i="14"/>
  <c r="CI1092" i="14"/>
  <c r="CG1092" i="14"/>
  <c r="CE1092" i="14"/>
  <c r="EM1092" i="14" s="1"/>
  <c r="CC1092" i="14"/>
  <c r="CA1092" i="14"/>
  <c r="BY1092" i="14"/>
  <c r="BW1092" i="14"/>
  <c r="BU1092" i="14"/>
  <c r="BS1092" i="14"/>
  <c r="BQ1092" i="14"/>
  <c r="BO1092" i="14"/>
  <c r="BM1092" i="14"/>
  <c r="BK1092" i="14"/>
  <c r="BI1092" i="14"/>
  <c r="BG1092" i="14"/>
  <c r="BE1092" i="14"/>
  <c r="BC1092" i="14"/>
  <c r="BA1092" i="14"/>
  <c r="AY1092" i="14"/>
  <c r="AW1092" i="14"/>
  <c r="AV1092" i="14"/>
  <c r="EE1092" i="14" s="1"/>
  <c r="AU1092" i="14"/>
  <c r="DM1092" i="14" s="1"/>
  <c r="AF1092" i="14"/>
  <c r="FL1091" i="14"/>
  <c r="FJ1091" i="14"/>
  <c r="EV1091" i="14"/>
  <c r="ET1091" i="14"/>
  <c r="EO1091" i="14"/>
  <c r="EC1091" i="14"/>
  <c r="EA1091" i="14"/>
  <c r="DY1091" i="14"/>
  <c r="DW1091" i="14"/>
  <c r="DU1091" i="14"/>
  <c r="DS1091" i="14"/>
  <c r="DQ1091" i="14"/>
  <c r="DO1091" i="14"/>
  <c r="DI1091" i="14"/>
  <c r="DG1091" i="14"/>
  <c r="DE1091" i="14"/>
  <c r="DC1091" i="14"/>
  <c r="DA1091" i="14"/>
  <c r="CY1091" i="14"/>
  <c r="CW1091" i="14"/>
  <c r="CS1091" i="14"/>
  <c r="CQ1091" i="14"/>
  <c r="CO1091" i="14"/>
  <c r="CM1091" i="14"/>
  <c r="CK1091" i="14"/>
  <c r="CI1091" i="14"/>
  <c r="CG1091" i="14"/>
  <c r="CE1091" i="14"/>
  <c r="EM1091" i="14" s="1"/>
  <c r="CC1091" i="14"/>
  <c r="CA1091" i="14"/>
  <c r="BY1091" i="14"/>
  <c r="BW1091" i="14"/>
  <c r="BU1091" i="14"/>
  <c r="BS1091" i="14"/>
  <c r="BQ1091" i="14"/>
  <c r="BO1091" i="14"/>
  <c r="BM1091" i="14"/>
  <c r="BK1091" i="14"/>
  <c r="BI1091" i="14"/>
  <c r="BG1091" i="14"/>
  <c r="BE1091" i="14"/>
  <c r="BC1091" i="14"/>
  <c r="BA1091" i="14"/>
  <c r="AY1091" i="14"/>
  <c r="AW1091" i="14"/>
  <c r="AV1091" i="14"/>
  <c r="EE1091" i="14" s="1"/>
  <c r="AU1091" i="14"/>
  <c r="DM1091" i="14" s="1"/>
  <c r="AF1091" i="14"/>
  <c r="B1091" i="14" s="1"/>
  <c r="FL1090" i="14"/>
  <c r="FJ1090" i="14"/>
  <c r="EV1090" i="14"/>
  <c r="ET1090" i="14"/>
  <c r="EO1090" i="14"/>
  <c r="EC1090" i="14"/>
  <c r="EA1090" i="14"/>
  <c r="DY1090" i="14"/>
  <c r="DW1090" i="14"/>
  <c r="DU1090" i="14"/>
  <c r="DS1090" i="14"/>
  <c r="DQ1090" i="14"/>
  <c r="DO1090" i="14"/>
  <c r="DI1090" i="14"/>
  <c r="DG1090" i="14"/>
  <c r="DE1090" i="14"/>
  <c r="DC1090" i="14"/>
  <c r="DA1090" i="14"/>
  <c r="CY1090" i="14"/>
  <c r="CW1090" i="14"/>
  <c r="CS1090" i="14"/>
  <c r="CQ1090" i="14"/>
  <c r="CO1090" i="14"/>
  <c r="CM1090" i="14"/>
  <c r="CK1090" i="14"/>
  <c r="CI1090" i="14"/>
  <c r="CG1090" i="14"/>
  <c r="CE1090" i="14"/>
  <c r="EM1090" i="14" s="1"/>
  <c r="CC1090" i="14"/>
  <c r="CA1090" i="14"/>
  <c r="BY1090" i="14"/>
  <c r="BW1090" i="14"/>
  <c r="BU1090" i="14"/>
  <c r="BS1090" i="14"/>
  <c r="BQ1090" i="14"/>
  <c r="BO1090" i="14"/>
  <c r="BM1090" i="14"/>
  <c r="BK1090" i="14"/>
  <c r="BI1090" i="14"/>
  <c r="BG1090" i="14"/>
  <c r="BE1090" i="14"/>
  <c r="BC1090" i="14"/>
  <c r="BA1090" i="14"/>
  <c r="AY1090" i="14"/>
  <c r="AW1090" i="14"/>
  <c r="AV1090" i="14"/>
  <c r="EE1090" i="14" s="1"/>
  <c r="AU1090" i="14"/>
  <c r="DM1090" i="14" s="1"/>
  <c r="AF1090" i="14"/>
  <c r="B1090" i="14" s="1"/>
  <c r="FL1089" i="14"/>
  <c r="FJ1089" i="14"/>
  <c r="EV1089" i="14"/>
  <c r="ET1089" i="14"/>
  <c r="EO1089" i="14"/>
  <c r="EC1089" i="14"/>
  <c r="EA1089" i="14"/>
  <c r="DY1089" i="14"/>
  <c r="DW1089" i="14"/>
  <c r="DU1089" i="14"/>
  <c r="DS1089" i="14"/>
  <c r="DQ1089" i="14"/>
  <c r="DO1089" i="14"/>
  <c r="DI1089" i="14"/>
  <c r="DG1089" i="14"/>
  <c r="DE1089" i="14"/>
  <c r="DC1089" i="14"/>
  <c r="DA1089" i="14"/>
  <c r="CY1089" i="14"/>
  <c r="CW1089" i="14"/>
  <c r="CS1089" i="14"/>
  <c r="CQ1089" i="14"/>
  <c r="CO1089" i="14"/>
  <c r="CM1089" i="14"/>
  <c r="CK1089" i="14"/>
  <c r="CI1089" i="14"/>
  <c r="CG1089" i="14"/>
  <c r="CE1089" i="14"/>
  <c r="EM1089" i="14" s="1"/>
  <c r="CC1089" i="14"/>
  <c r="CA1089" i="14"/>
  <c r="BY1089" i="14"/>
  <c r="BW1089" i="14"/>
  <c r="BU1089" i="14"/>
  <c r="BS1089" i="14"/>
  <c r="BQ1089" i="14"/>
  <c r="BO1089" i="14"/>
  <c r="BM1089" i="14"/>
  <c r="BK1089" i="14"/>
  <c r="BI1089" i="14"/>
  <c r="BG1089" i="14"/>
  <c r="BE1089" i="14"/>
  <c r="BC1089" i="14"/>
  <c r="BA1089" i="14"/>
  <c r="AY1089" i="14"/>
  <c r="AW1089" i="14"/>
  <c r="AV1089" i="14"/>
  <c r="EE1089" i="14" s="1"/>
  <c r="AU1089" i="14"/>
  <c r="DM1089" i="14" s="1"/>
  <c r="AF1089" i="14"/>
  <c r="B1089" i="14" s="1"/>
  <c r="FL1088" i="14"/>
  <c r="FJ1088" i="14"/>
  <c r="EV1088" i="14"/>
  <c r="ET1088" i="14"/>
  <c r="EO1088" i="14"/>
  <c r="EC1088" i="14"/>
  <c r="EA1088" i="14"/>
  <c r="DY1088" i="14"/>
  <c r="DW1088" i="14"/>
  <c r="DU1088" i="14"/>
  <c r="DS1088" i="14"/>
  <c r="DQ1088" i="14"/>
  <c r="DO1088" i="14"/>
  <c r="DI1088" i="14"/>
  <c r="DG1088" i="14"/>
  <c r="DE1088" i="14"/>
  <c r="DC1088" i="14"/>
  <c r="DA1088" i="14"/>
  <c r="CY1088" i="14"/>
  <c r="CW1088" i="14"/>
  <c r="CS1088" i="14"/>
  <c r="CQ1088" i="14"/>
  <c r="CO1088" i="14"/>
  <c r="CM1088" i="14"/>
  <c r="CK1088" i="14"/>
  <c r="CI1088" i="14"/>
  <c r="CG1088" i="14"/>
  <c r="CE1088" i="14"/>
  <c r="EM1088" i="14" s="1"/>
  <c r="CC1088" i="14"/>
  <c r="CA1088" i="14"/>
  <c r="BY1088" i="14"/>
  <c r="BW1088" i="14"/>
  <c r="BU1088" i="14"/>
  <c r="BS1088" i="14"/>
  <c r="BQ1088" i="14"/>
  <c r="BO1088" i="14"/>
  <c r="BM1088" i="14"/>
  <c r="BK1088" i="14"/>
  <c r="BI1088" i="14"/>
  <c r="BG1088" i="14"/>
  <c r="BE1088" i="14"/>
  <c r="BC1088" i="14"/>
  <c r="BA1088" i="14"/>
  <c r="AY1088" i="14"/>
  <c r="AW1088" i="14"/>
  <c r="AV1088" i="14"/>
  <c r="EE1088" i="14" s="1"/>
  <c r="AU1088" i="14"/>
  <c r="DM1088" i="14" s="1"/>
  <c r="AF1088" i="14"/>
  <c r="B1088" i="14" s="1"/>
  <c r="FL1087" i="14"/>
  <c r="FJ1087" i="14"/>
  <c r="EV1087" i="14"/>
  <c r="ET1087" i="14"/>
  <c r="EO1087" i="14"/>
  <c r="EC1087" i="14"/>
  <c r="EA1087" i="14"/>
  <c r="DY1087" i="14"/>
  <c r="DW1087" i="14"/>
  <c r="DU1087" i="14"/>
  <c r="DS1087" i="14"/>
  <c r="DQ1087" i="14"/>
  <c r="DO1087" i="14"/>
  <c r="DI1087" i="14"/>
  <c r="DG1087" i="14"/>
  <c r="DE1087" i="14"/>
  <c r="DC1087" i="14"/>
  <c r="DA1087" i="14"/>
  <c r="CY1087" i="14"/>
  <c r="CW1087" i="14"/>
  <c r="CS1087" i="14"/>
  <c r="CQ1087" i="14"/>
  <c r="CO1087" i="14"/>
  <c r="CM1087" i="14"/>
  <c r="CK1087" i="14"/>
  <c r="CI1087" i="14"/>
  <c r="CG1087" i="14"/>
  <c r="CE1087" i="14"/>
  <c r="EM1087" i="14" s="1"/>
  <c r="CC1087" i="14"/>
  <c r="CA1087" i="14"/>
  <c r="BY1087" i="14"/>
  <c r="BW1087" i="14"/>
  <c r="BU1087" i="14"/>
  <c r="BS1087" i="14"/>
  <c r="BQ1087" i="14"/>
  <c r="BO1087" i="14"/>
  <c r="BM1087" i="14"/>
  <c r="BK1087" i="14"/>
  <c r="BI1087" i="14"/>
  <c r="BG1087" i="14"/>
  <c r="BE1087" i="14"/>
  <c r="BC1087" i="14"/>
  <c r="BA1087" i="14"/>
  <c r="AY1087" i="14"/>
  <c r="AW1087" i="14"/>
  <c r="AV1087" i="14"/>
  <c r="EE1087" i="14" s="1"/>
  <c r="AU1087" i="14"/>
  <c r="DM1087" i="14" s="1"/>
  <c r="AF1087" i="14"/>
  <c r="B1087" i="14" s="1"/>
  <c r="FL1086" i="14"/>
  <c r="FJ1086" i="14"/>
  <c r="EV1086" i="14"/>
  <c r="ET1086" i="14"/>
  <c r="EO1086" i="14"/>
  <c r="EC1086" i="14"/>
  <c r="EA1086" i="14"/>
  <c r="DY1086" i="14"/>
  <c r="DW1086" i="14"/>
  <c r="DU1086" i="14"/>
  <c r="DS1086" i="14"/>
  <c r="DQ1086" i="14"/>
  <c r="DO1086" i="14"/>
  <c r="DI1086" i="14"/>
  <c r="DG1086" i="14"/>
  <c r="DE1086" i="14"/>
  <c r="DC1086" i="14"/>
  <c r="DA1086" i="14"/>
  <c r="CY1086" i="14"/>
  <c r="CW1086" i="14"/>
  <c r="CS1086" i="14"/>
  <c r="CQ1086" i="14"/>
  <c r="CO1086" i="14"/>
  <c r="CM1086" i="14"/>
  <c r="CK1086" i="14"/>
  <c r="CI1086" i="14"/>
  <c r="CG1086" i="14"/>
  <c r="CE1086" i="14"/>
  <c r="EM1086" i="14" s="1"/>
  <c r="CC1086" i="14"/>
  <c r="CA1086" i="14"/>
  <c r="BY1086" i="14"/>
  <c r="BW1086" i="14"/>
  <c r="BU1086" i="14"/>
  <c r="BS1086" i="14"/>
  <c r="BQ1086" i="14"/>
  <c r="BO1086" i="14"/>
  <c r="BM1086" i="14"/>
  <c r="BK1086" i="14"/>
  <c r="BI1086" i="14"/>
  <c r="BG1086" i="14"/>
  <c r="BE1086" i="14"/>
  <c r="BC1086" i="14"/>
  <c r="BA1086" i="14"/>
  <c r="AY1086" i="14"/>
  <c r="AW1086" i="14"/>
  <c r="AV1086" i="14"/>
  <c r="EE1086" i="14" s="1"/>
  <c r="AU1086" i="14"/>
  <c r="DM1086" i="14" s="1"/>
  <c r="AF1086" i="14"/>
  <c r="B1086" i="14" s="1"/>
  <c r="FL1085" i="14"/>
  <c r="FJ1085" i="14"/>
  <c r="EV1085" i="14"/>
  <c r="ET1085" i="14"/>
  <c r="EO1085" i="14"/>
  <c r="EC1085" i="14"/>
  <c r="EA1085" i="14"/>
  <c r="DY1085" i="14"/>
  <c r="DW1085" i="14"/>
  <c r="DU1085" i="14"/>
  <c r="DS1085" i="14"/>
  <c r="DQ1085" i="14"/>
  <c r="DO1085" i="14"/>
  <c r="DI1085" i="14"/>
  <c r="DG1085" i="14"/>
  <c r="DE1085" i="14"/>
  <c r="DC1085" i="14"/>
  <c r="DA1085" i="14"/>
  <c r="CY1085" i="14"/>
  <c r="CW1085" i="14"/>
  <c r="CS1085" i="14"/>
  <c r="CQ1085" i="14"/>
  <c r="CO1085" i="14"/>
  <c r="CM1085" i="14"/>
  <c r="CK1085" i="14"/>
  <c r="CI1085" i="14"/>
  <c r="CG1085" i="14"/>
  <c r="CE1085" i="14"/>
  <c r="EM1085" i="14" s="1"/>
  <c r="CC1085" i="14"/>
  <c r="CA1085" i="14"/>
  <c r="BY1085" i="14"/>
  <c r="BW1085" i="14"/>
  <c r="BU1085" i="14"/>
  <c r="BS1085" i="14"/>
  <c r="BQ1085" i="14"/>
  <c r="BO1085" i="14"/>
  <c r="BM1085" i="14"/>
  <c r="BK1085" i="14"/>
  <c r="BI1085" i="14"/>
  <c r="BG1085" i="14"/>
  <c r="BE1085" i="14"/>
  <c r="BC1085" i="14"/>
  <c r="BA1085" i="14"/>
  <c r="AY1085" i="14"/>
  <c r="AW1085" i="14"/>
  <c r="AV1085" i="14"/>
  <c r="EE1085" i="14" s="1"/>
  <c r="AU1085" i="14"/>
  <c r="DM1085" i="14" s="1"/>
  <c r="AF1085" i="14"/>
  <c r="B1085" i="14" s="1"/>
  <c r="FL1084" i="14"/>
  <c r="FJ1084" i="14"/>
  <c r="EV1084" i="14"/>
  <c r="ET1084" i="14"/>
  <c r="EO1084" i="14"/>
  <c r="EC1084" i="14"/>
  <c r="EA1084" i="14"/>
  <c r="DY1084" i="14"/>
  <c r="DW1084" i="14"/>
  <c r="DU1084" i="14"/>
  <c r="DS1084" i="14"/>
  <c r="DQ1084" i="14"/>
  <c r="DO1084" i="14"/>
  <c r="DI1084" i="14"/>
  <c r="DG1084" i="14"/>
  <c r="DE1084" i="14"/>
  <c r="DC1084" i="14"/>
  <c r="DA1084" i="14"/>
  <c r="CY1084" i="14"/>
  <c r="CW1084" i="14"/>
  <c r="CS1084" i="14"/>
  <c r="CQ1084" i="14"/>
  <c r="CO1084" i="14"/>
  <c r="CM1084" i="14"/>
  <c r="CK1084" i="14"/>
  <c r="CI1084" i="14"/>
  <c r="CG1084" i="14"/>
  <c r="CE1084" i="14"/>
  <c r="EM1084" i="14" s="1"/>
  <c r="CC1084" i="14"/>
  <c r="CA1084" i="14"/>
  <c r="BY1084" i="14"/>
  <c r="BW1084" i="14"/>
  <c r="BU1084" i="14"/>
  <c r="BS1084" i="14"/>
  <c r="BQ1084" i="14"/>
  <c r="BO1084" i="14"/>
  <c r="BM1084" i="14"/>
  <c r="BK1084" i="14"/>
  <c r="BI1084" i="14"/>
  <c r="BG1084" i="14"/>
  <c r="BE1084" i="14"/>
  <c r="BC1084" i="14"/>
  <c r="BA1084" i="14"/>
  <c r="AY1084" i="14"/>
  <c r="AW1084" i="14"/>
  <c r="AV1084" i="14"/>
  <c r="EE1084" i="14" s="1"/>
  <c r="AU1084" i="14"/>
  <c r="DM1084" i="14" s="1"/>
  <c r="AF1084" i="14"/>
  <c r="B1084" i="14" s="1"/>
  <c r="FL1083" i="14"/>
  <c r="FJ1083" i="14"/>
  <c r="EV1083" i="14"/>
  <c r="ET1083" i="14"/>
  <c r="EO1083" i="14"/>
  <c r="EC1083" i="14"/>
  <c r="EA1083" i="14"/>
  <c r="DY1083" i="14"/>
  <c r="DW1083" i="14"/>
  <c r="DU1083" i="14"/>
  <c r="DS1083" i="14"/>
  <c r="DQ1083" i="14"/>
  <c r="DO1083" i="14"/>
  <c r="DI1083" i="14"/>
  <c r="DG1083" i="14"/>
  <c r="DE1083" i="14"/>
  <c r="DC1083" i="14"/>
  <c r="DA1083" i="14"/>
  <c r="CY1083" i="14"/>
  <c r="CW1083" i="14"/>
  <c r="CS1083" i="14"/>
  <c r="CQ1083" i="14"/>
  <c r="CO1083" i="14"/>
  <c r="CM1083" i="14"/>
  <c r="CK1083" i="14"/>
  <c r="CI1083" i="14"/>
  <c r="CG1083" i="14"/>
  <c r="CE1083" i="14"/>
  <c r="EM1083" i="14" s="1"/>
  <c r="CC1083" i="14"/>
  <c r="CA1083" i="14"/>
  <c r="BY1083" i="14"/>
  <c r="BW1083" i="14"/>
  <c r="BU1083" i="14"/>
  <c r="BS1083" i="14"/>
  <c r="BQ1083" i="14"/>
  <c r="BO1083" i="14"/>
  <c r="BM1083" i="14"/>
  <c r="BK1083" i="14"/>
  <c r="BI1083" i="14"/>
  <c r="BG1083" i="14"/>
  <c r="BE1083" i="14"/>
  <c r="BC1083" i="14"/>
  <c r="BA1083" i="14"/>
  <c r="AY1083" i="14"/>
  <c r="AW1083" i="14"/>
  <c r="AV1083" i="14"/>
  <c r="EE1083" i="14" s="1"/>
  <c r="AU1083" i="14"/>
  <c r="DK1083" i="14" s="1"/>
  <c r="AF1083" i="14"/>
  <c r="B1083" i="14" s="1"/>
  <c r="FL1082" i="14"/>
  <c r="FJ1082" i="14"/>
  <c r="EV1082" i="14"/>
  <c r="ET1082" i="14"/>
  <c r="EO1082" i="14"/>
  <c r="EC1082" i="14"/>
  <c r="EA1082" i="14"/>
  <c r="DY1082" i="14"/>
  <c r="DW1082" i="14"/>
  <c r="DU1082" i="14"/>
  <c r="DS1082" i="14"/>
  <c r="DQ1082" i="14"/>
  <c r="DO1082" i="14"/>
  <c r="DI1082" i="14"/>
  <c r="DG1082" i="14"/>
  <c r="DE1082" i="14"/>
  <c r="DC1082" i="14"/>
  <c r="DA1082" i="14"/>
  <c r="CY1082" i="14"/>
  <c r="CW1082" i="14"/>
  <c r="CS1082" i="14"/>
  <c r="CQ1082" i="14"/>
  <c r="CO1082" i="14"/>
  <c r="CM1082" i="14"/>
  <c r="CK1082" i="14"/>
  <c r="CI1082" i="14"/>
  <c r="CG1082" i="14"/>
  <c r="CE1082" i="14"/>
  <c r="EM1082" i="14" s="1"/>
  <c r="CC1082" i="14"/>
  <c r="CA1082" i="14"/>
  <c r="BY1082" i="14"/>
  <c r="BW1082" i="14"/>
  <c r="BU1082" i="14"/>
  <c r="BS1082" i="14"/>
  <c r="BQ1082" i="14"/>
  <c r="BO1082" i="14"/>
  <c r="BM1082" i="14"/>
  <c r="BK1082" i="14"/>
  <c r="BI1082" i="14"/>
  <c r="BG1082" i="14"/>
  <c r="BE1082" i="14"/>
  <c r="BC1082" i="14"/>
  <c r="BA1082" i="14"/>
  <c r="AY1082" i="14"/>
  <c r="AW1082" i="14"/>
  <c r="AV1082" i="14"/>
  <c r="EE1082" i="14" s="1"/>
  <c r="AU1082" i="14"/>
  <c r="DM1082" i="14" s="1"/>
  <c r="AF1082" i="14"/>
  <c r="B1082" i="14" s="1"/>
  <c r="FL1081" i="14"/>
  <c r="FJ1081" i="14"/>
  <c r="EV1081" i="14"/>
  <c r="ET1081" i="14"/>
  <c r="EO1081" i="14"/>
  <c r="EC1081" i="14"/>
  <c r="EA1081" i="14"/>
  <c r="DY1081" i="14"/>
  <c r="DW1081" i="14"/>
  <c r="DU1081" i="14"/>
  <c r="DS1081" i="14"/>
  <c r="DQ1081" i="14"/>
  <c r="DO1081" i="14"/>
  <c r="DI1081" i="14"/>
  <c r="DG1081" i="14"/>
  <c r="DE1081" i="14"/>
  <c r="DC1081" i="14"/>
  <c r="DA1081" i="14"/>
  <c r="CY1081" i="14"/>
  <c r="CW1081" i="14"/>
  <c r="CS1081" i="14"/>
  <c r="CQ1081" i="14"/>
  <c r="CO1081" i="14"/>
  <c r="CM1081" i="14"/>
  <c r="CK1081" i="14"/>
  <c r="CI1081" i="14"/>
  <c r="CG1081" i="14"/>
  <c r="CE1081" i="14"/>
  <c r="EM1081" i="14" s="1"/>
  <c r="CC1081" i="14"/>
  <c r="CA1081" i="14"/>
  <c r="BY1081" i="14"/>
  <c r="BW1081" i="14"/>
  <c r="BU1081" i="14"/>
  <c r="BS1081" i="14"/>
  <c r="BQ1081" i="14"/>
  <c r="BO1081" i="14"/>
  <c r="BM1081" i="14"/>
  <c r="BK1081" i="14"/>
  <c r="BI1081" i="14"/>
  <c r="BG1081" i="14"/>
  <c r="BE1081" i="14"/>
  <c r="BC1081" i="14"/>
  <c r="BA1081" i="14"/>
  <c r="AY1081" i="14"/>
  <c r="AW1081" i="14"/>
  <c r="AV1081" i="14"/>
  <c r="EE1081" i="14" s="1"/>
  <c r="AU1081" i="14"/>
  <c r="DM1081" i="14" s="1"/>
  <c r="AF1081" i="14"/>
  <c r="B1081" i="14" s="1"/>
  <c r="FL1080" i="14"/>
  <c r="FJ1080" i="14"/>
  <c r="EV1080" i="14"/>
  <c r="ET1080" i="14"/>
  <c r="EO1080" i="14"/>
  <c r="EC1080" i="14"/>
  <c r="EA1080" i="14"/>
  <c r="DY1080" i="14"/>
  <c r="DW1080" i="14"/>
  <c r="DU1080" i="14"/>
  <c r="DS1080" i="14"/>
  <c r="DQ1080" i="14"/>
  <c r="DO1080" i="14"/>
  <c r="DI1080" i="14"/>
  <c r="DG1080" i="14"/>
  <c r="DE1080" i="14"/>
  <c r="DC1080" i="14"/>
  <c r="DA1080" i="14"/>
  <c r="CY1080" i="14"/>
  <c r="CW1080" i="14"/>
  <c r="CS1080" i="14"/>
  <c r="CQ1080" i="14"/>
  <c r="CO1080" i="14"/>
  <c r="CM1080" i="14"/>
  <c r="CK1080" i="14"/>
  <c r="CI1080" i="14"/>
  <c r="CG1080" i="14"/>
  <c r="CE1080" i="14"/>
  <c r="EM1080" i="14" s="1"/>
  <c r="CC1080" i="14"/>
  <c r="CA1080" i="14"/>
  <c r="BY1080" i="14"/>
  <c r="BW1080" i="14"/>
  <c r="BU1080" i="14"/>
  <c r="BS1080" i="14"/>
  <c r="BQ1080" i="14"/>
  <c r="BO1080" i="14"/>
  <c r="BM1080" i="14"/>
  <c r="BK1080" i="14"/>
  <c r="BI1080" i="14"/>
  <c r="BG1080" i="14"/>
  <c r="BE1080" i="14"/>
  <c r="BC1080" i="14"/>
  <c r="BA1080" i="14"/>
  <c r="AY1080" i="14"/>
  <c r="AW1080" i="14"/>
  <c r="AV1080" i="14"/>
  <c r="EE1080" i="14" s="1"/>
  <c r="AU1080" i="14"/>
  <c r="DM1080" i="14" s="1"/>
  <c r="AF1080" i="14"/>
  <c r="B1080" i="14" s="1"/>
  <c r="FL1079" i="14"/>
  <c r="FJ1079" i="14"/>
  <c r="EV1079" i="14"/>
  <c r="ET1079" i="14"/>
  <c r="EO1079" i="14"/>
  <c r="EC1079" i="14"/>
  <c r="EA1079" i="14"/>
  <c r="DY1079" i="14"/>
  <c r="DW1079" i="14"/>
  <c r="DU1079" i="14"/>
  <c r="DS1079" i="14"/>
  <c r="DQ1079" i="14"/>
  <c r="DO1079" i="14"/>
  <c r="DI1079" i="14"/>
  <c r="DG1079" i="14"/>
  <c r="DE1079" i="14"/>
  <c r="DC1079" i="14"/>
  <c r="DA1079" i="14"/>
  <c r="CY1079" i="14"/>
  <c r="CW1079" i="14"/>
  <c r="CS1079" i="14"/>
  <c r="CQ1079" i="14"/>
  <c r="CO1079" i="14"/>
  <c r="CM1079" i="14"/>
  <c r="CK1079" i="14"/>
  <c r="CI1079" i="14"/>
  <c r="CG1079" i="14"/>
  <c r="CE1079" i="14"/>
  <c r="EM1079" i="14" s="1"/>
  <c r="CC1079" i="14"/>
  <c r="CA1079" i="14"/>
  <c r="BY1079" i="14"/>
  <c r="BW1079" i="14"/>
  <c r="BU1079" i="14"/>
  <c r="BS1079" i="14"/>
  <c r="BQ1079" i="14"/>
  <c r="BO1079" i="14"/>
  <c r="BM1079" i="14"/>
  <c r="BK1079" i="14"/>
  <c r="BI1079" i="14"/>
  <c r="BG1079" i="14"/>
  <c r="BE1079" i="14"/>
  <c r="BC1079" i="14"/>
  <c r="BA1079" i="14"/>
  <c r="AY1079" i="14"/>
  <c r="AW1079" i="14"/>
  <c r="AV1079" i="14"/>
  <c r="EE1079" i="14" s="1"/>
  <c r="AU1079" i="14"/>
  <c r="DM1079" i="14" s="1"/>
  <c r="AF1079" i="14"/>
  <c r="B1079" i="14" s="1"/>
  <c r="FL1078" i="14"/>
  <c r="FJ1078" i="14"/>
  <c r="EV1078" i="14"/>
  <c r="ET1078" i="14"/>
  <c r="EO1078" i="14"/>
  <c r="EC1078" i="14"/>
  <c r="EA1078" i="14"/>
  <c r="DY1078" i="14"/>
  <c r="DW1078" i="14"/>
  <c r="DU1078" i="14"/>
  <c r="DS1078" i="14"/>
  <c r="DQ1078" i="14"/>
  <c r="DO1078" i="14"/>
  <c r="DI1078" i="14"/>
  <c r="DG1078" i="14"/>
  <c r="DE1078" i="14"/>
  <c r="DC1078" i="14"/>
  <c r="DA1078" i="14"/>
  <c r="CY1078" i="14"/>
  <c r="CW1078" i="14"/>
  <c r="CS1078" i="14"/>
  <c r="CQ1078" i="14"/>
  <c r="CO1078" i="14"/>
  <c r="CM1078" i="14"/>
  <c r="CK1078" i="14"/>
  <c r="CI1078" i="14"/>
  <c r="CG1078" i="14"/>
  <c r="CE1078" i="14"/>
  <c r="EM1078" i="14" s="1"/>
  <c r="CC1078" i="14"/>
  <c r="CA1078" i="14"/>
  <c r="BY1078" i="14"/>
  <c r="BW1078" i="14"/>
  <c r="BU1078" i="14"/>
  <c r="BS1078" i="14"/>
  <c r="BQ1078" i="14"/>
  <c r="BO1078" i="14"/>
  <c r="BM1078" i="14"/>
  <c r="BK1078" i="14"/>
  <c r="BI1078" i="14"/>
  <c r="BG1078" i="14"/>
  <c r="BE1078" i="14"/>
  <c r="BC1078" i="14"/>
  <c r="BA1078" i="14"/>
  <c r="AY1078" i="14"/>
  <c r="AW1078" i="14"/>
  <c r="AV1078" i="14"/>
  <c r="EE1078" i="14" s="1"/>
  <c r="AU1078" i="14"/>
  <c r="DM1078" i="14" s="1"/>
  <c r="AF1078" i="14"/>
  <c r="B1078" i="14" s="1"/>
  <c r="FL1077" i="14"/>
  <c r="FJ1077" i="14"/>
  <c r="EV1077" i="14"/>
  <c r="ET1077" i="14"/>
  <c r="EO1077" i="14"/>
  <c r="EC1077" i="14"/>
  <c r="EA1077" i="14"/>
  <c r="DY1077" i="14"/>
  <c r="DW1077" i="14"/>
  <c r="DU1077" i="14"/>
  <c r="DS1077" i="14"/>
  <c r="DQ1077" i="14"/>
  <c r="DO1077" i="14"/>
  <c r="DI1077" i="14"/>
  <c r="DG1077" i="14"/>
  <c r="DE1077" i="14"/>
  <c r="DC1077" i="14"/>
  <c r="DA1077" i="14"/>
  <c r="CY1077" i="14"/>
  <c r="CW1077" i="14"/>
  <c r="CS1077" i="14"/>
  <c r="CQ1077" i="14"/>
  <c r="CO1077" i="14"/>
  <c r="CM1077" i="14"/>
  <c r="CK1077" i="14"/>
  <c r="CI1077" i="14"/>
  <c r="CG1077" i="14"/>
  <c r="CE1077" i="14"/>
  <c r="EM1077" i="14" s="1"/>
  <c r="CC1077" i="14"/>
  <c r="CA1077" i="14"/>
  <c r="BY1077" i="14"/>
  <c r="BW1077" i="14"/>
  <c r="BU1077" i="14"/>
  <c r="BS1077" i="14"/>
  <c r="BQ1077" i="14"/>
  <c r="BO1077" i="14"/>
  <c r="BM1077" i="14"/>
  <c r="BK1077" i="14"/>
  <c r="BI1077" i="14"/>
  <c r="BG1077" i="14"/>
  <c r="BE1077" i="14"/>
  <c r="BC1077" i="14"/>
  <c r="BA1077" i="14"/>
  <c r="AY1077" i="14"/>
  <c r="AW1077" i="14"/>
  <c r="AV1077" i="14"/>
  <c r="EE1077" i="14" s="1"/>
  <c r="AU1077" i="14"/>
  <c r="DM1077" i="14" s="1"/>
  <c r="AF1077" i="14"/>
  <c r="B1077" i="14" s="1"/>
  <c r="FL1076" i="14"/>
  <c r="FJ1076" i="14"/>
  <c r="EV1076" i="14"/>
  <c r="ET1076" i="14"/>
  <c r="EO1076" i="14"/>
  <c r="EC1076" i="14"/>
  <c r="EA1076" i="14"/>
  <c r="DY1076" i="14"/>
  <c r="DW1076" i="14"/>
  <c r="DU1076" i="14"/>
  <c r="DS1076" i="14"/>
  <c r="DQ1076" i="14"/>
  <c r="DO1076" i="14"/>
  <c r="DI1076" i="14"/>
  <c r="DG1076" i="14"/>
  <c r="DE1076" i="14"/>
  <c r="DC1076" i="14"/>
  <c r="DA1076" i="14"/>
  <c r="CY1076" i="14"/>
  <c r="CW1076" i="14"/>
  <c r="CS1076" i="14"/>
  <c r="CQ1076" i="14"/>
  <c r="CO1076" i="14"/>
  <c r="CM1076" i="14"/>
  <c r="CK1076" i="14"/>
  <c r="CI1076" i="14"/>
  <c r="CG1076" i="14"/>
  <c r="CE1076" i="14"/>
  <c r="EM1076" i="14" s="1"/>
  <c r="CC1076" i="14"/>
  <c r="CA1076" i="14"/>
  <c r="BY1076" i="14"/>
  <c r="BW1076" i="14"/>
  <c r="BU1076" i="14"/>
  <c r="BS1076" i="14"/>
  <c r="BQ1076" i="14"/>
  <c r="BO1076" i="14"/>
  <c r="BM1076" i="14"/>
  <c r="BK1076" i="14"/>
  <c r="BI1076" i="14"/>
  <c r="BG1076" i="14"/>
  <c r="BE1076" i="14"/>
  <c r="BC1076" i="14"/>
  <c r="BA1076" i="14"/>
  <c r="AY1076" i="14"/>
  <c r="AW1076" i="14"/>
  <c r="AV1076" i="14"/>
  <c r="EE1076" i="14" s="1"/>
  <c r="AU1076" i="14"/>
  <c r="DM1076" i="14" s="1"/>
  <c r="AF1076" i="14"/>
  <c r="B1076" i="14" s="1"/>
  <c r="FL1075" i="14"/>
  <c r="FJ1075" i="14"/>
  <c r="EV1075" i="14"/>
  <c r="ET1075" i="14"/>
  <c r="EO1075" i="14"/>
  <c r="EC1075" i="14"/>
  <c r="EA1075" i="14"/>
  <c r="DY1075" i="14"/>
  <c r="DW1075" i="14"/>
  <c r="DU1075" i="14"/>
  <c r="DS1075" i="14"/>
  <c r="DQ1075" i="14"/>
  <c r="DO1075" i="14"/>
  <c r="DI1075" i="14"/>
  <c r="DG1075" i="14"/>
  <c r="DE1075" i="14"/>
  <c r="DC1075" i="14"/>
  <c r="DA1075" i="14"/>
  <c r="CY1075" i="14"/>
  <c r="CW1075" i="14"/>
  <c r="CS1075" i="14"/>
  <c r="CQ1075" i="14"/>
  <c r="CO1075" i="14"/>
  <c r="CM1075" i="14"/>
  <c r="CK1075" i="14"/>
  <c r="CI1075" i="14"/>
  <c r="CG1075" i="14"/>
  <c r="CE1075" i="14"/>
  <c r="EM1075" i="14" s="1"/>
  <c r="CC1075" i="14"/>
  <c r="CA1075" i="14"/>
  <c r="BY1075" i="14"/>
  <c r="BW1075" i="14"/>
  <c r="BU1075" i="14"/>
  <c r="BS1075" i="14"/>
  <c r="BQ1075" i="14"/>
  <c r="BO1075" i="14"/>
  <c r="BM1075" i="14"/>
  <c r="BK1075" i="14"/>
  <c r="BI1075" i="14"/>
  <c r="BG1075" i="14"/>
  <c r="BE1075" i="14"/>
  <c r="BC1075" i="14"/>
  <c r="BA1075" i="14"/>
  <c r="AY1075" i="14"/>
  <c r="AW1075" i="14"/>
  <c r="AV1075" i="14"/>
  <c r="EE1075" i="14" s="1"/>
  <c r="AU1075" i="14"/>
  <c r="DK1075" i="14" s="1"/>
  <c r="AF1075" i="14"/>
  <c r="B1075" i="14" s="1"/>
  <c r="FL1074" i="14"/>
  <c r="FJ1074" i="14"/>
  <c r="EV1074" i="14"/>
  <c r="ET1074" i="14"/>
  <c r="EO1074" i="14"/>
  <c r="EC1074" i="14"/>
  <c r="EA1074" i="14"/>
  <c r="DY1074" i="14"/>
  <c r="DW1074" i="14"/>
  <c r="DU1074" i="14"/>
  <c r="DS1074" i="14"/>
  <c r="DQ1074" i="14"/>
  <c r="DO1074" i="14"/>
  <c r="DI1074" i="14"/>
  <c r="DG1074" i="14"/>
  <c r="DE1074" i="14"/>
  <c r="DC1074" i="14"/>
  <c r="DA1074" i="14"/>
  <c r="CY1074" i="14"/>
  <c r="CW1074" i="14"/>
  <c r="CS1074" i="14"/>
  <c r="CQ1074" i="14"/>
  <c r="CO1074" i="14"/>
  <c r="CM1074" i="14"/>
  <c r="CK1074" i="14"/>
  <c r="CI1074" i="14"/>
  <c r="CG1074" i="14"/>
  <c r="CE1074" i="14"/>
  <c r="EM1074" i="14" s="1"/>
  <c r="CC1074" i="14"/>
  <c r="CA1074" i="14"/>
  <c r="BY1074" i="14"/>
  <c r="BW1074" i="14"/>
  <c r="BU1074" i="14"/>
  <c r="BS1074" i="14"/>
  <c r="BQ1074" i="14"/>
  <c r="BO1074" i="14"/>
  <c r="BM1074" i="14"/>
  <c r="BK1074" i="14"/>
  <c r="BI1074" i="14"/>
  <c r="BG1074" i="14"/>
  <c r="BE1074" i="14"/>
  <c r="BC1074" i="14"/>
  <c r="BA1074" i="14"/>
  <c r="AY1074" i="14"/>
  <c r="AW1074" i="14"/>
  <c r="AV1074" i="14"/>
  <c r="EE1074" i="14" s="1"/>
  <c r="AU1074" i="14"/>
  <c r="DM1074" i="14" s="1"/>
  <c r="AF1074" i="14"/>
  <c r="B1074" i="14" s="1"/>
  <c r="FL1073" i="14"/>
  <c r="FJ1073" i="14"/>
  <c r="EV1073" i="14"/>
  <c r="ET1073" i="14"/>
  <c r="EO1073" i="14"/>
  <c r="EC1073" i="14"/>
  <c r="EA1073" i="14"/>
  <c r="DY1073" i="14"/>
  <c r="DW1073" i="14"/>
  <c r="DU1073" i="14"/>
  <c r="DS1073" i="14"/>
  <c r="DQ1073" i="14"/>
  <c r="DO1073" i="14"/>
  <c r="DI1073" i="14"/>
  <c r="DG1073" i="14"/>
  <c r="DE1073" i="14"/>
  <c r="DC1073" i="14"/>
  <c r="DA1073" i="14"/>
  <c r="CY1073" i="14"/>
  <c r="CW1073" i="14"/>
  <c r="CS1073" i="14"/>
  <c r="CQ1073" i="14"/>
  <c r="CO1073" i="14"/>
  <c r="CM1073" i="14"/>
  <c r="CK1073" i="14"/>
  <c r="CI1073" i="14"/>
  <c r="CG1073" i="14"/>
  <c r="CE1073" i="14"/>
  <c r="EM1073" i="14" s="1"/>
  <c r="CC1073" i="14"/>
  <c r="CA1073" i="14"/>
  <c r="BY1073" i="14"/>
  <c r="BW1073" i="14"/>
  <c r="BU1073" i="14"/>
  <c r="BS1073" i="14"/>
  <c r="BQ1073" i="14"/>
  <c r="BO1073" i="14"/>
  <c r="BM1073" i="14"/>
  <c r="BK1073" i="14"/>
  <c r="BI1073" i="14"/>
  <c r="BG1073" i="14"/>
  <c r="BE1073" i="14"/>
  <c r="BC1073" i="14"/>
  <c r="BA1073" i="14"/>
  <c r="AY1073" i="14"/>
  <c r="AW1073" i="14"/>
  <c r="AV1073" i="14"/>
  <c r="EE1073" i="14" s="1"/>
  <c r="AU1073" i="14"/>
  <c r="DM1073" i="14" s="1"/>
  <c r="AF1073" i="14"/>
  <c r="B1073" i="14" s="1"/>
  <c r="FL1072" i="14"/>
  <c r="FJ1072" i="14"/>
  <c r="EV1072" i="14"/>
  <c r="ET1072" i="14"/>
  <c r="EO1072" i="14"/>
  <c r="EC1072" i="14"/>
  <c r="EA1072" i="14"/>
  <c r="DY1072" i="14"/>
  <c r="DW1072" i="14"/>
  <c r="DU1072" i="14"/>
  <c r="DS1072" i="14"/>
  <c r="DQ1072" i="14"/>
  <c r="DO1072" i="14"/>
  <c r="DI1072" i="14"/>
  <c r="DG1072" i="14"/>
  <c r="DE1072" i="14"/>
  <c r="DC1072" i="14"/>
  <c r="DA1072" i="14"/>
  <c r="CY1072" i="14"/>
  <c r="CW1072" i="14"/>
  <c r="CS1072" i="14"/>
  <c r="CQ1072" i="14"/>
  <c r="CO1072" i="14"/>
  <c r="CM1072" i="14"/>
  <c r="CK1072" i="14"/>
  <c r="CI1072" i="14"/>
  <c r="CG1072" i="14"/>
  <c r="CE1072" i="14"/>
  <c r="EM1072" i="14" s="1"/>
  <c r="CC1072" i="14"/>
  <c r="CA1072" i="14"/>
  <c r="BY1072" i="14"/>
  <c r="BW1072" i="14"/>
  <c r="BU1072" i="14"/>
  <c r="BS1072" i="14"/>
  <c r="BQ1072" i="14"/>
  <c r="BO1072" i="14"/>
  <c r="BM1072" i="14"/>
  <c r="BK1072" i="14"/>
  <c r="BI1072" i="14"/>
  <c r="BG1072" i="14"/>
  <c r="BE1072" i="14"/>
  <c r="BC1072" i="14"/>
  <c r="BA1072" i="14"/>
  <c r="AY1072" i="14"/>
  <c r="AW1072" i="14"/>
  <c r="AV1072" i="14"/>
  <c r="EE1072" i="14" s="1"/>
  <c r="AU1072" i="14"/>
  <c r="DM1072" i="14" s="1"/>
  <c r="AF1072" i="14"/>
  <c r="B1072" i="14" s="1"/>
  <c r="FL1071" i="14"/>
  <c r="FJ1071" i="14"/>
  <c r="EV1071" i="14"/>
  <c r="ET1071" i="14"/>
  <c r="EO1071" i="14"/>
  <c r="EC1071" i="14"/>
  <c r="EA1071" i="14"/>
  <c r="DY1071" i="14"/>
  <c r="DW1071" i="14"/>
  <c r="DU1071" i="14"/>
  <c r="DS1071" i="14"/>
  <c r="DQ1071" i="14"/>
  <c r="DO1071" i="14"/>
  <c r="DI1071" i="14"/>
  <c r="DG1071" i="14"/>
  <c r="DE1071" i="14"/>
  <c r="DC1071" i="14"/>
  <c r="DA1071" i="14"/>
  <c r="CY1071" i="14"/>
  <c r="CW1071" i="14"/>
  <c r="CS1071" i="14"/>
  <c r="CQ1071" i="14"/>
  <c r="CO1071" i="14"/>
  <c r="CM1071" i="14"/>
  <c r="CK1071" i="14"/>
  <c r="CI1071" i="14"/>
  <c r="CG1071" i="14"/>
  <c r="CE1071" i="14"/>
  <c r="EM1071" i="14" s="1"/>
  <c r="CC1071" i="14"/>
  <c r="CA1071" i="14"/>
  <c r="BY1071" i="14"/>
  <c r="BW1071" i="14"/>
  <c r="BU1071" i="14"/>
  <c r="BS1071" i="14"/>
  <c r="BQ1071" i="14"/>
  <c r="BO1071" i="14"/>
  <c r="BM1071" i="14"/>
  <c r="BK1071" i="14"/>
  <c r="BI1071" i="14"/>
  <c r="BG1071" i="14"/>
  <c r="BE1071" i="14"/>
  <c r="BC1071" i="14"/>
  <c r="BA1071" i="14"/>
  <c r="AY1071" i="14"/>
  <c r="AW1071" i="14"/>
  <c r="AV1071" i="14"/>
  <c r="EE1071" i="14" s="1"/>
  <c r="AU1071" i="14"/>
  <c r="DK1071" i="14" s="1"/>
  <c r="AF1071" i="14"/>
  <c r="B1071" i="14" s="1"/>
  <c r="FL1070" i="14"/>
  <c r="FJ1070" i="14"/>
  <c r="EV1070" i="14"/>
  <c r="ET1070" i="14"/>
  <c r="EO1070" i="14"/>
  <c r="EC1070" i="14"/>
  <c r="EA1070" i="14"/>
  <c r="DY1070" i="14"/>
  <c r="DW1070" i="14"/>
  <c r="DU1070" i="14"/>
  <c r="DS1070" i="14"/>
  <c r="DQ1070" i="14"/>
  <c r="DO1070" i="14"/>
  <c r="DI1070" i="14"/>
  <c r="DG1070" i="14"/>
  <c r="DE1070" i="14"/>
  <c r="DC1070" i="14"/>
  <c r="DA1070" i="14"/>
  <c r="CY1070" i="14"/>
  <c r="CW1070" i="14"/>
  <c r="CS1070" i="14"/>
  <c r="CQ1070" i="14"/>
  <c r="CO1070" i="14"/>
  <c r="CM1070" i="14"/>
  <c r="CK1070" i="14"/>
  <c r="CI1070" i="14"/>
  <c r="CG1070" i="14"/>
  <c r="CE1070" i="14"/>
  <c r="EM1070" i="14" s="1"/>
  <c r="CC1070" i="14"/>
  <c r="CA1070" i="14"/>
  <c r="BY1070" i="14"/>
  <c r="BW1070" i="14"/>
  <c r="BU1070" i="14"/>
  <c r="BS1070" i="14"/>
  <c r="BQ1070" i="14"/>
  <c r="BO1070" i="14"/>
  <c r="BM1070" i="14"/>
  <c r="BK1070" i="14"/>
  <c r="BI1070" i="14"/>
  <c r="BG1070" i="14"/>
  <c r="BE1070" i="14"/>
  <c r="BC1070" i="14"/>
  <c r="BA1070" i="14"/>
  <c r="AY1070" i="14"/>
  <c r="AW1070" i="14"/>
  <c r="AV1070" i="14"/>
  <c r="EE1070" i="14" s="1"/>
  <c r="AU1070" i="14"/>
  <c r="DM1070" i="14" s="1"/>
  <c r="AF1070" i="14"/>
  <c r="FL1069" i="14"/>
  <c r="FJ1069" i="14"/>
  <c r="EV1069" i="14"/>
  <c r="ET1069" i="14"/>
  <c r="EO1069" i="14"/>
  <c r="EC1069" i="14"/>
  <c r="EA1069" i="14"/>
  <c r="DY1069" i="14"/>
  <c r="DW1069" i="14"/>
  <c r="DU1069" i="14"/>
  <c r="DS1069" i="14"/>
  <c r="DQ1069" i="14"/>
  <c r="DO1069" i="14"/>
  <c r="DI1069" i="14"/>
  <c r="DG1069" i="14"/>
  <c r="DE1069" i="14"/>
  <c r="DC1069" i="14"/>
  <c r="DA1069" i="14"/>
  <c r="CY1069" i="14"/>
  <c r="CW1069" i="14"/>
  <c r="CS1069" i="14"/>
  <c r="CQ1069" i="14"/>
  <c r="CO1069" i="14"/>
  <c r="CM1069" i="14"/>
  <c r="CK1069" i="14"/>
  <c r="CI1069" i="14"/>
  <c r="CG1069" i="14"/>
  <c r="CE1069" i="14"/>
  <c r="EM1069" i="14" s="1"/>
  <c r="CC1069" i="14"/>
  <c r="CA1069" i="14"/>
  <c r="BY1069" i="14"/>
  <c r="BW1069" i="14"/>
  <c r="BU1069" i="14"/>
  <c r="BS1069" i="14"/>
  <c r="BQ1069" i="14"/>
  <c r="BO1069" i="14"/>
  <c r="BM1069" i="14"/>
  <c r="BK1069" i="14"/>
  <c r="BI1069" i="14"/>
  <c r="BG1069" i="14"/>
  <c r="BE1069" i="14"/>
  <c r="BC1069" i="14"/>
  <c r="BA1069" i="14"/>
  <c r="AY1069" i="14"/>
  <c r="AW1069" i="14"/>
  <c r="AV1069" i="14"/>
  <c r="EE1069" i="14" s="1"/>
  <c r="AU1069" i="14"/>
  <c r="DK1069" i="14" s="1"/>
  <c r="AF1069" i="14"/>
  <c r="B1069" i="14" s="1"/>
  <c r="FL1068" i="14"/>
  <c r="FJ1068" i="14"/>
  <c r="EV1068" i="14"/>
  <c r="ET1068" i="14"/>
  <c r="EO1068" i="14"/>
  <c r="EC1068" i="14"/>
  <c r="EA1068" i="14"/>
  <c r="DY1068" i="14"/>
  <c r="DW1068" i="14"/>
  <c r="DU1068" i="14"/>
  <c r="DS1068" i="14"/>
  <c r="DQ1068" i="14"/>
  <c r="DO1068" i="14"/>
  <c r="DI1068" i="14"/>
  <c r="DG1068" i="14"/>
  <c r="DE1068" i="14"/>
  <c r="DC1068" i="14"/>
  <c r="DA1068" i="14"/>
  <c r="CY1068" i="14"/>
  <c r="CW1068" i="14"/>
  <c r="CS1068" i="14"/>
  <c r="CQ1068" i="14"/>
  <c r="CO1068" i="14"/>
  <c r="CM1068" i="14"/>
  <c r="CK1068" i="14"/>
  <c r="CI1068" i="14"/>
  <c r="CG1068" i="14"/>
  <c r="CE1068" i="14"/>
  <c r="EM1068" i="14" s="1"/>
  <c r="CC1068" i="14"/>
  <c r="CA1068" i="14"/>
  <c r="BY1068" i="14"/>
  <c r="BW1068" i="14"/>
  <c r="BU1068" i="14"/>
  <c r="BS1068" i="14"/>
  <c r="BQ1068" i="14"/>
  <c r="BO1068" i="14"/>
  <c r="BM1068" i="14"/>
  <c r="BK1068" i="14"/>
  <c r="BI1068" i="14"/>
  <c r="BG1068" i="14"/>
  <c r="BE1068" i="14"/>
  <c r="BC1068" i="14"/>
  <c r="BA1068" i="14"/>
  <c r="AY1068" i="14"/>
  <c r="AW1068" i="14"/>
  <c r="AV1068" i="14"/>
  <c r="EE1068" i="14" s="1"/>
  <c r="AU1068" i="14"/>
  <c r="DM1068" i="14" s="1"/>
  <c r="AF1068" i="14"/>
  <c r="B1068" i="14" s="1"/>
  <c r="FL1067" i="14"/>
  <c r="FJ1067" i="14"/>
  <c r="EV1067" i="14"/>
  <c r="ET1067" i="14"/>
  <c r="EO1067" i="14"/>
  <c r="EC1067" i="14"/>
  <c r="EA1067" i="14"/>
  <c r="DY1067" i="14"/>
  <c r="DW1067" i="14"/>
  <c r="DU1067" i="14"/>
  <c r="DS1067" i="14"/>
  <c r="DQ1067" i="14"/>
  <c r="DO1067" i="14"/>
  <c r="DI1067" i="14"/>
  <c r="DG1067" i="14"/>
  <c r="DE1067" i="14"/>
  <c r="DC1067" i="14"/>
  <c r="DA1067" i="14"/>
  <c r="CY1067" i="14"/>
  <c r="CW1067" i="14"/>
  <c r="CS1067" i="14"/>
  <c r="CQ1067" i="14"/>
  <c r="CO1067" i="14"/>
  <c r="CM1067" i="14"/>
  <c r="CK1067" i="14"/>
  <c r="CI1067" i="14"/>
  <c r="CG1067" i="14"/>
  <c r="CE1067" i="14"/>
  <c r="EM1067" i="14" s="1"/>
  <c r="CC1067" i="14"/>
  <c r="CA1067" i="14"/>
  <c r="BY1067" i="14"/>
  <c r="BW1067" i="14"/>
  <c r="BU1067" i="14"/>
  <c r="BS1067" i="14"/>
  <c r="BQ1067" i="14"/>
  <c r="BO1067" i="14"/>
  <c r="BM1067" i="14"/>
  <c r="BK1067" i="14"/>
  <c r="BI1067" i="14"/>
  <c r="BG1067" i="14"/>
  <c r="BE1067" i="14"/>
  <c r="BC1067" i="14"/>
  <c r="BA1067" i="14"/>
  <c r="AY1067" i="14"/>
  <c r="AW1067" i="14"/>
  <c r="AV1067" i="14"/>
  <c r="EE1067" i="14" s="1"/>
  <c r="AU1067" i="14"/>
  <c r="DM1067" i="14" s="1"/>
  <c r="AF1067" i="14"/>
  <c r="B1067" i="14" s="1"/>
  <c r="FL1066" i="14"/>
  <c r="FJ1066" i="14"/>
  <c r="EV1066" i="14"/>
  <c r="ET1066" i="14"/>
  <c r="EO1066" i="14"/>
  <c r="EC1066" i="14"/>
  <c r="EA1066" i="14"/>
  <c r="DY1066" i="14"/>
  <c r="DW1066" i="14"/>
  <c r="DU1066" i="14"/>
  <c r="DS1066" i="14"/>
  <c r="DQ1066" i="14"/>
  <c r="DO1066" i="14"/>
  <c r="DI1066" i="14"/>
  <c r="DG1066" i="14"/>
  <c r="DE1066" i="14"/>
  <c r="DC1066" i="14"/>
  <c r="DA1066" i="14"/>
  <c r="CY1066" i="14"/>
  <c r="CW1066" i="14"/>
  <c r="CS1066" i="14"/>
  <c r="CQ1066" i="14"/>
  <c r="CO1066" i="14"/>
  <c r="CM1066" i="14"/>
  <c r="CK1066" i="14"/>
  <c r="CI1066" i="14"/>
  <c r="CG1066" i="14"/>
  <c r="CE1066" i="14"/>
  <c r="EM1066" i="14" s="1"/>
  <c r="CC1066" i="14"/>
  <c r="CA1066" i="14"/>
  <c r="BY1066" i="14"/>
  <c r="BW1066" i="14"/>
  <c r="BU1066" i="14"/>
  <c r="BS1066" i="14"/>
  <c r="BQ1066" i="14"/>
  <c r="BO1066" i="14"/>
  <c r="BM1066" i="14"/>
  <c r="BK1066" i="14"/>
  <c r="BI1066" i="14"/>
  <c r="BG1066" i="14"/>
  <c r="BE1066" i="14"/>
  <c r="BC1066" i="14"/>
  <c r="BA1066" i="14"/>
  <c r="AY1066" i="14"/>
  <c r="AW1066" i="14"/>
  <c r="AV1066" i="14"/>
  <c r="EE1066" i="14" s="1"/>
  <c r="AU1066" i="14"/>
  <c r="DM1066" i="14" s="1"/>
  <c r="AF1066" i="14"/>
  <c r="B1066" i="14" s="1"/>
  <c r="FL1065" i="14"/>
  <c r="FJ1065" i="14"/>
  <c r="EV1065" i="14"/>
  <c r="ET1065" i="14"/>
  <c r="EO1065" i="14"/>
  <c r="EC1065" i="14"/>
  <c r="EA1065" i="14"/>
  <c r="DY1065" i="14"/>
  <c r="DW1065" i="14"/>
  <c r="DU1065" i="14"/>
  <c r="DS1065" i="14"/>
  <c r="DQ1065" i="14"/>
  <c r="DO1065" i="14"/>
  <c r="DI1065" i="14"/>
  <c r="DG1065" i="14"/>
  <c r="DE1065" i="14"/>
  <c r="DC1065" i="14"/>
  <c r="DA1065" i="14"/>
  <c r="CY1065" i="14"/>
  <c r="CW1065" i="14"/>
  <c r="CS1065" i="14"/>
  <c r="CQ1065" i="14"/>
  <c r="CO1065" i="14"/>
  <c r="CM1065" i="14"/>
  <c r="CK1065" i="14"/>
  <c r="CI1065" i="14"/>
  <c r="CG1065" i="14"/>
  <c r="CE1065" i="14"/>
  <c r="EM1065" i="14" s="1"/>
  <c r="CC1065" i="14"/>
  <c r="CA1065" i="14"/>
  <c r="BY1065" i="14"/>
  <c r="BW1065" i="14"/>
  <c r="BU1065" i="14"/>
  <c r="BS1065" i="14"/>
  <c r="BQ1065" i="14"/>
  <c r="BO1065" i="14"/>
  <c r="BM1065" i="14"/>
  <c r="BK1065" i="14"/>
  <c r="BI1065" i="14"/>
  <c r="BG1065" i="14"/>
  <c r="BE1065" i="14"/>
  <c r="BC1065" i="14"/>
  <c r="BA1065" i="14"/>
  <c r="AY1065" i="14"/>
  <c r="AW1065" i="14"/>
  <c r="AV1065" i="14"/>
  <c r="EE1065" i="14" s="1"/>
  <c r="AU1065" i="14"/>
  <c r="DK1065" i="14" s="1"/>
  <c r="AF1065" i="14"/>
  <c r="B1065" i="14" s="1"/>
  <c r="FL1064" i="14"/>
  <c r="FJ1064" i="14"/>
  <c r="EV1064" i="14"/>
  <c r="ET1064" i="14"/>
  <c r="EO1064" i="14"/>
  <c r="EC1064" i="14"/>
  <c r="EA1064" i="14"/>
  <c r="DY1064" i="14"/>
  <c r="DW1064" i="14"/>
  <c r="DU1064" i="14"/>
  <c r="DS1064" i="14"/>
  <c r="DQ1064" i="14"/>
  <c r="DO1064" i="14"/>
  <c r="DI1064" i="14"/>
  <c r="DG1064" i="14"/>
  <c r="DE1064" i="14"/>
  <c r="DC1064" i="14"/>
  <c r="DA1064" i="14"/>
  <c r="CY1064" i="14"/>
  <c r="CW1064" i="14"/>
  <c r="CS1064" i="14"/>
  <c r="CQ1064" i="14"/>
  <c r="CO1064" i="14"/>
  <c r="CM1064" i="14"/>
  <c r="CK1064" i="14"/>
  <c r="CI1064" i="14"/>
  <c r="CG1064" i="14"/>
  <c r="CE1064" i="14"/>
  <c r="EM1064" i="14" s="1"/>
  <c r="CC1064" i="14"/>
  <c r="CA1064" i="14"/>
  <c r="BY1064" i="14"/>
  <c r="BW1064" i="14"/>
  <c r="BU1064" i="14"/>
  <c r="BS1064" i="14"/>
  <c r="BQ1064" i="14"/>
  <c r="BO1064" i="14"/>
  <c r="BM1064" i="14"/>
  <c r="BK1064" i="14"/>
  <c r="BI1064" i="14"/>
  <c r="BG1064" i="14"/>
  <c r="BE1064" i="14"/>
  <c r="BC1064" i="14"/>
  <c r="BA1064" i="14"/>
  <c r="AY1064" i="14"/>
  <c r="AW1064" i="14"/>
  <c r="AV1064" i="14"/>
  <c r="EE1064" i="14" s="1"/>
  <c r="AU1064" i="14"/>
  <c r="DM1064" i="14" s="1"/>
  <c r="AF1064" i="14"/>
  <c r="B1064" i="14" s="1"/>
  <c r="FL1063" i="14"/>
  <c r="FJ1063" i="14"/>
  <c r="EV1063" i="14"/>
  <c r="ET1063" i="14"/>
  <c r="EO1063" i="14"/>
  <c r="EC1063" i="14"/>
  <c r="EA1063" i="14"/>
  <c r="DY1063" i="14"/>
  <c r="DW1063" i="14"/>
  <c r="DU1063" i="14"/>
  <c r="DS1063" i="14"/>
  <c r="DQ1063" i="14"/>
  <c r="DO1063" i="14"/>
  <c r="DI1063" i="14"/>
  <c r="DG1063" i="14"/>
  <c r="DE1063" i="14"/>
  <c r="DC1063" i="14"/>
  <c r="DA1063" i="14"/>
  <c r="CY1063" i="14"/>
  <c r="CW1063" i="14"/>
  <c r="CS1063" i="14"/>
  <c r="CQ1063" i="14"/>
  <c r="CO1063" i="14"/>
  <c r="CM1063" i="14"/>
  <c r="CK1063" i="14"/>
  <c r="CI1063" i="14"/>
  <c r="CG1063" i="14"/>
  <c r="CE1063" i="14"/>
  <c r="EM1063" i="14" s="1"/>
  <c r="CC1063" i="14"/>
  <c r="CA1063" i="14"/>
  <c r="BY1063" i="14"/>
  <c r="BW1063" i="14"/>
  <c r="BU1063" i="14"/>
  <c r="BS1063" i="14"/>
  <c r="BQ1063" i="14"/>
  <c r="BO1063" i="14"/>
  <c r="BM1063" i="14"/>
  <c r="BK1063" i="14"/>
  <c r="BI1063" i="14"/>
  <c r="BG1063" i="14"/>
  <c r="BE1063" i="14"/>
  <c r="BC1063" i="14"/>
  <c r="BA1063" i="14"/>
  <c r="AY1063" i="14"/>
  <c r="AW1063" i="14"/>
  <c r="AV1063" i="14"/>
  <c r="EE1063" i="14" s="1"/>
  <c r="AU1063" i="14"/>
  <c r="DM1063" i="14" s="1"/>
  <c r="AF1063" i="14"/>
  <c r="B1063" i="14" s="1"/>
  <c r="FL1062" i="14"/>
  <c r="FJ1062" i="14"/>
  <c r="EV1062" i="14"/>
  <c r="ET1062" i="14"/>
  <c r="EO1062" i="14"/>
  <c r="EC1062" i="14"/>
  <c r="EA1062" i="14"/>
  <c r="DY1062" i="14"/>
  <c r="DW1062" i="14"/>
  <c r="DU1062" i="14"/>
  <c r="DS1062" i="14"/>
  <c r="DQ1062" i="14"/>
  <c r="DO1062" i="14"/>
  <c r="DI1062" i="14"/>
  <c r="DG1062" i="14"/>
  <c r="DE1062" i="14"/>
  <c r="DC1062" i="14"/>
  <c r="DA1062" i="14"/>
  <c r="CY1062" i="14"/>
  <c r="CW1062" i="14"/>
  <c r="CS1062" i="14"/>
  <c r="CQ1062" i="14"/>
  <c r="CO1062" i="14"/>
  <c r="CM1062" i="14"/>
  <c r="CK1062" i="14"/>
  <c r="CI1062" i="14"/>
  <c r="CG1062" i="14"/>
  <c r="CE1062" i="14"/>
  <c r="EM1062" i="14" s="1"/>
  <c r="CC1062" i="14"/>
  <c r="CA1062" i="14"/>
  <c r="BY1062" i="14"/>
  <c r="BW1062" i="14"/>
  <c r="BU1062" i="14"/>
  <c r="BS1062" i="14"/>
  <c r="BQ1062" i="14"/>
  <c r="BO1062" i="14"/>
  <c r="BM1062" i="14"/>
  <c r="BK1062" i="14"/>
  <c r="BI1062" i="14"/>
  <c r="BG1062" i="14"/>
  <c r="BE1062" i="14"/>
  <c r="BC1062" i="14"/>
  <c r="BA1062" i="14"/>
  <c r="AY1062" i="14"/>
  <c r="AW1062" i="14"/>
  <c r="AV1062" i="14"/>
  <c r="EE1062" i="14" s="1"/>
  <c r="AU1062" i="14"/>
  <c r="DM1062" i="14" s="1"/>
  <c r="AF1062" i="14"/>
  <c r="B1062" i="14" s="1"/>
  <c r="FL1061" i="14"/>
  <c r="FJ1061" i="14"/>
  <c r="EV1061" i="14"/>
  <c r="ET1061" i="14"/>
  <c r="EO1061" i="14"/>
  <c r="EC1061" i="14"/>
  <c r="EA1061" i="14"/>
  <c r="DY1061" i="14"/>
  <c r="DW1061" i="14"/>
  <c r="DU1061" i="14"/>
  <c r="DS1061" i="14"/>
  <c r="DQ1061" i="14"/>
  <c r="DO1061" i="14"/>
  <c r="DI1061" i="14"/>
  <c r="DG1061" i="14"/>
  <c r="DE1061" i="14"/>
  <c r="DC1061" i="14"/>
  <c r="DA1061" i="14"/>
  <c r="CY1061" i="14"/>
  <c r="CW1061" i="14"/>
  <c r="CS1061" i="14"/>
  <c r="CQ1061" i="14"/>
  <c r="CO1061" i="14"/>
  <c r="CM1061" i="14"/>
  <c r="CK1061" i="14"/>
  <c r="CI1061" i="14"/>
  <c r="CG1061" i="14"/>
  <c r="CE1061" i="14"/>
  <c r="EM1061" i="14" s="1"/>
  <c r="CC1061" i="14"/>
  <c r="CA1061" i="14"/>
  <c r="BY1061" i="14"/>
  <c r="BW1061" i="14"/>
  <c r="BU1061" i="14"/>
  <c r="BS1061" i="14"/>
  <c r="BQ1061" i="14"/>
  <c r="BO1061" i="14"/>
  <c r="BM1061" i="14"/>
  <c r="BK1061" i="14"/>
  <c r="BI1061" i="14"/>
  <c r="BG1061" i="14"/>
  <c r="BE1061" i="14"/>
  <c r="BC1061" i="14"/>
  <c r="BA1061" i="14"/>
  <c r="AY1061" i="14"/>
  <c r="AW1061" i="14"/>
  <c r="AV1061" i="14"/>
  <c r="EE1061" i="14" s="1"/>
  <c r="AU1061" i="14"/>
  <c r="DK1061" i="14" s="1"/>
  <c r="AF1061" i="14"/>
  <c r="B1061" i="14" s="1"/>
  <c r="FL1060" i="14"/>
  <c r="FJ1060" i="14"/>
  <c r="EV1060" i="14"/>
  <c r="ET1060" i="14"/>
  <c r="EO1060" i="14"/>
  <c r="EC1060" i="14"/>
  <c r="EA1060" i="14"/>
  <c r="DY1060" i="14"/>
  <c r="DW1060" i="14"/>
  <c r="DU1060" i="14"/>
  <c r="DS1060" i="14"/>
  <c r="DQ1060" i="14"/>
  <c r="DO1060" i="14"/>
  <c r="DI1060" i="14"/>
  <c r="DG1060" i="14"/>
  <c r="DE1060" i="14"/>
  <c r="DC1060" i="14"/>
  <c r="DA1060" i="14"/>
  <c r="CY1060" i="14"/>
  <c r="CW1060" i="14"/>
  <c r="CS1060" i="14"/>
  <c r="CQ1060" i="14"/>
  <c r="CO1060" i="14"/>
  <c r="CM1060" i="14"/>
  <c r="CK1060" i="14"/>
  <c r="CI1060" i="14"/>
  <c r="CG1060" i="14"/>
  <c r="CE1060" i="14"/>
  <c r="EM1060" i="14" s="1"/>
  <c r="CC1060" i="14"/>
  <c r="CA1060" i="14"/>
  <c r="BY1060" i="14"/>
  <c r="BW1060" i="14"/>
  <c r="BU1060" i="14"/>
  <c r="BS1060" i="14"/>
  <c r="BQ1060" i="14"/>
  <c r="BO1060" i="14"/>
  <c r="BM1060" i="14"/>
  <c r="BK1060" i="14"/>
  <c r="BI1060" i="14"/>
  <c r="BG1060" i="14"/>
  <c r="BE1060" i="14"/>
  <c r="BC1060" i="14"/>
  <c r="BA1060" i="14"/>
  <c r="AY1060" i="14"/>
  <c r="AW1060" i="14"/>
  <c r="AV1060" i="14"/>
  <c r="EE1060" i="14" s="1"/>
  <c r="AU1060" i="14"/>
  <c r="DM1060" i="14" s="1"/>
  <c r="AF1060" i="14"/>
  <c r="B1060" i="14" s="1"/>
  <c r="FL1059" i="14"/>
  <c r="FJ1059" i="14"/>
  <c r="EV1059" i="14"/>
  <c r="ET1059" i="14"/>
  <c r="EO1059" i="14"/>
  <c r="EC1059" i="14"/>
  <c r="EA1059" i="14"/>
  <c r="DY1059" i="14"/>
  <c r="DW1059" i="14"/>
  <c r="DU1059" i="14"/>
  <c r="DS1059" i="14"/>
  <c r="DQ1059" i="14"/>
  <c r="DO1059" i="14"/>
  <c r="DI1059" i="14"/>
  <c r="DG1059" i="14"/>
  <c r="DE1059" i="14"/>
  <c r="DC1059" i="14"/>
  <c r="DA1059" i="14"/>
  <c r="CY1059" i="14"/>
  <c r="CW1059" i="14"/>
  <c r="CS1059" i="14"/>
  <c r="CQ1059" i="14"/>
  <c r="CO1059" i="14"/>
  <c r="CM1059" i="14"/>
  <c r="CK1059" i="14"/>
  <c r="CI1059" i="14"/>
  <c r="CG1059" i="14"/>
  <c r="CE1059" i="14"/>
  <c r="EM1059" i="14" s="1"/>
  <c r="CC1059" i="14"/>
  <c r="CA1059" i="14"/>
  <c r="BY1059" i="14"/>
  <c r="BW1059" i="14"/>
  <c r="BU1059" i="14"/>
  <c r="BS1059" i="14"/>
  <c r="BQ1059" i="14"/>
  <c r="BO1059" i="14"/>
  <c r="BM1059" i="14"/>
  <c r="BK1059" i="14"/>
  <c r="BI1059" i="14"/>
  <c r="BG1059" i="14"/>
  <c r="BE1059" i="14"/>
  <c r="BC1059" i="14"/>
  <c r="BA1059" i="14"/>
  <c r="AY1059" i="14"/>
  <c r="AW1059" i="14"/>
  <c r="AV1059" i="14"/>
  <c r="EE1059" i="14" s="1"/>
  <c r="AU1059" i="14"/>
  <c r="DM1059" i="14" s="1"/>
  <c r="AF1059" i="14"/>
  <c r="B1059" i="14" s="1"/>
  <c r="FL1058" i="14"/>
  <c r="FJ1058" i="14"/>
  <c r="EV1058" i="14"/>
  <c r="ET1058" i="14"/>
  <c r="EO1058" i="14"/>
  <c r="EC1058" i="14"/>
  <c r="EA1058" i="14"/>
  <c r="DY1058" i="14"/>
  <c r="DW1058" i="14"/>
  <c r="DU1058" i="14"/>
  <c r="DS1058" i="14"/>
  <c r="DQ1058" i="14"/>
  <c r="DO1058" i="14"/>
  <c r="DI1058" i="14"/>
  <c r="DG1058" i="14"/>
  <c r="DE1058" i="14"/>
  <c r="DC1058" i="14"/>
  <c r="DA1058" i="14"/>
  <c r="CY1058" i="14"/>
  <c r="CW1058" i="14"/>
  <c r="CS1058" i="14"/>
  <c r="CQ1058" i="14"/>
  <c r="CO1058" i="14"/>
  <c r="CM1058" i="14"/>
  <c r="CK1058" i="14"/>
  <c r="CI1058" i="14"/>
  <c r="CG1058" i="14"/>
  <c r="CE1058" i="14"/>
  <c r="EM1058" i="14" s="1"/>
  <c r="CC1058" i="14"/>
  <c r="CA1058" i="14"/>
  <c r="BY1058" i="14"/>
  <c r="BW1058" i="14"/>
  <c r="BU1058" i="14"/>
  <c r="BS1058" i="14"/>
  <c r="BQ1058" i="14"/>
  <c r="BO1058" i="14"/>
  <c r="BM1058" i="14"/>
  <c r="BK1058" i="14"/>
  <c r="BI1058" i="14"/>
  <c r="BG1058" i="14"/>
  <c r="BE1058" i="14"/>
  <c r="BC1058" i="14"/>
  <c r="BA1058" i="14"/>
  <c r="AY1058" i="14"/>
  <c r="AW1058" i="14"/>
  <c r="AV1058" i="14"/>
  <c r="EE1058" i="14" s="1"/>
  <c r="AU1058" i="14"/>
  <c r="DM1058" i="14" s="1"/>
  <c r="AF1058" i="14"/>
  <c r="B1058" i="14" s="1"/>
  <c r="FL1057" i="14"/>
  <c r="FJ1057" i="14"/>
  <c r="EV1057" i="14"/>
  <c r="ET1057" i="14"/>
  <c r="EO1057" i="14"/>
  <c r="EC1057" i="14"/>
  <c r="EA1057" i="14"/>
  <c r="DY1057" i="14"/>
  <c r="DW1057" i="14"/>
  <c r="DU1057" i="14"/>
  <c r="DS1057" i="14"/>
  <c r="DQ1057" i="14"/>
  <c r="DO1057" i="14"/>
  <c r="DI1057" i="14"/>
  <c r="DG1057" i="14"/>
  <c r="DE1057" i="14"/>
  <c r="DC1057" i="14"/>
  <c r="DA1057" i="14"/>
  <c r="CY1057" i="14"/>
  <c r="CW1057" i="14"/>
  <c r="CS1057" i="14"/>
  <c r="CQ1057" i="14"/>
  <c r="CO1057" i="14"/>
  <c r="CM1057" i="14"/>
  <c r="CK1057" i="14"/>
  <c r="CI1057" i="14"/>
  <c r="CG1057" i="14"/>
  <c r="CE1057" i="14"/>
  <c r="EM1057" i="14" s="1"/>
  <c r="CC1057" i="14"/>
  <c r="CA1057" i="14"/>
  <c r="BY1057" i="14"/>
  <c r="BW1057" i="14"/>
  <c r="BU1057" i="14"/>
  <c r="BS1057" i="14"/>
  <c r="BQ1057" i="14"/>
  <c r="BO1057" i="14"/>
  <c r="BM1057" i="14"/>
  <c r="BK1057" i="14"/>
  <c r="BI1057" i="14"/>
  <c r="BG1057" i="14"/>
  <c r="BE1057" i="14"/>
  <c r="BC1057" i="14"/>
  <c r="BA1057" i="14"/>
  <c r="AY1057" i="14"/>
  <c r="AW1057" i="14"/>
  <c r="AV1057" i="14"/>
  <c r="EE1057" i="14" s="1"/>
  <c r="AU1057" i="14"/>
  <c r="DK1057" i="14" s="1"/>
  <c r="AF1057" i="14"/>
  <c r="B1057" i="14" s="1"/>
  <c r="FL1056" i="14"/>
  <c r="FJ1056" i="14"/>
  <c r="EV1056" i="14"/>
  <c r="ET1056" i="14"/>
  <c r="EO1056" i="14"/>
  <c r="EC1056" i="14"/>
  <c r="EA1056" i="14"/>
  <c r="DY1056" i="14"/>
  <c r="DW1056" i="14"/>
  <c r="DU1056" i="14"/>
  <c r="DS1056" i="14"/>
  <c r="DQ1056" i="14"/>
  <c r="DO1056" i="14"/>
  <c r="DI1056" i="14"/>
  <c r="DG1056" i="14"/>
  <c r="DE1056" i="14"/>
  <c r="DC1056" i="14"/>
  <c r="DA1056" i="14"/>
  <c r="CY1056" i="14"/>
  <c r="CW1056" i="14"/>
  <c r="CS1056" i="14"/>
  <c r="CQ1056" i="14"/>
  <c r="CO1056" i="14"/>
  <c r="CM1056" i="14"/>
  <c r="CK1056" i="14"/>
  <c r="CI1056" i="14"/>
  <c r="CG1056" i="14"/>
  <c r="CE1056" i="14"/>
  <c r="EM1056" i="14" s="1"/>
  <c r="CC1056" i="14"/>
  <c r="CA1056" i="14"/>
  <c r="BY1056" i="14"/>
  <c r="BW1056" i="14"/>
  <c r="BU1056" i="14"/>
  <c r="BS1056" i="14"/>
  <c r="BQ1056" i="14"/>
  <c r="BO1056" i="14"/>
  <c r="BM1056" i="14"/>
  <c r="BK1056" i="14"/>
  <c r="BI1056" i="14"/>
  <c r="BG1056" i="14"/>
  <c r="BE1056" i="14"/>
  <c r="BC1056" i="14"/>
  <c r="BA1056" i="14"/>
  <c r="AY1056" i="14"/>
  <c r="AW1056" i="14"/>
  <c r="AV1056" i="14"/>
  <c r="EE1056" i="14" s="1"/>
  <c r="AU1056" i="14"/>
  <c r="DM1056" i="14" s="1"/>
  <c r="AF1056" i="14"/>
  <c r="B1056" i="14" s="1"/>
  <c r="FL1055" i="14"/>
  <c r="FJ1055" i="14"/>
  <c r="EV1055" i="14"/>
  <c r="ET1055" i="14"/>
  <c r="EO1055" i="14"/>
  <c r="EC1055" i="14"/>
  <c r="EA1055" i="14"/>
  <c r="DY1055" i="14"/>
  <c r="DW1055" i="14"/>
  <c r="DU1055" i="14"/>
  <c r="DS1055" i="14"/>
  <c r="DQ1055" i="14"/>
  <c r="DO1055" i="14"/>
  <c r="DI1055" i="14"/>
  <c r="DG1055" i="14"/>
  <c r="DE1055" i="14"/>
  <c r="DC1055" i="14"/>
  <c r="DA1055" i="14"/>
  <c r="CY1055" i="14"/>
  <c r="CW1055" i="14"/>
  <c r="CS1055" i="14"/>
  <c r="CQ1055" i="14"/>
  <c r="CO1055" i="14"/>
  <c r="CM1055" i="14"/>
  <c r="CK1055" i="14"/>
  <c r="CI1055" i="14"/>
  <c r="CG1055" i="14"/>
  <c r="CE1055" i="14"/>
  <c r="EM1055" i="14" s="1"/>
  <c r="CC1055" i="14"/>
  <c r="CA1055" i="14"/>
  <c r="BY1055" i="14"/>
  <c r="BW1055" i="14"/>
  <c r="BU1055" i="14"/>
  <c r="BS1055" i="14"/>
  <c r="BQ1055" i="14"/>
  <c r="BO1055" i="14"/>
  <c r="BM1055" i="14"/>
  <c r="BK1055" i="14"/>
  <c r="BI1055" i="14"/>
  <c r="BG1055" i="14"/>
  <c r="BE1055" i="14"/>
  <c r="BC1055" i="14"/>
  <c r="BA1055" i="14"/>
  <c r="AY1055" i="14"/>
  <c r="AW1055" i="14"/>
  <c r="AV1055" i="14"/>
  <c r="EE1055" i="14" s="1"/>
  <c r="AU1055" i="14"/>
  <c r="DM1055" i="14" s="1"/>
  <c r="AF1055" i="14"/>
  <c r="B1055" i="14" s="1"/>
  <c r="FL1054" i="14"/>
  <c r="FJ1054" i="14"/>
  <c r="EV1054" i="14"/>
  <c r="ET1054" i="14"/>
  <c r="EO1054" i="14"/>
  <c r="EC1054" i="14"/>
  <c r="EA1054" i="14"/>
  <c r="DY1054" i="14"/>
  <c r="DW1054" i="14"/>
  <c r="DU1054" i="14"/>
  <c r="DS1054" i="14"/>
  <c r="DQ1054" i="14"/>
  <c r="DO1054" i="14"/>
  <c r="DI1054" i="14"/>
  <c r="DG1054" i="14"/>
  <c r="DE1054" i="14"/>
  <c r="DC1054" i="14"/>
  <c r="DA1054" i="14"/>
  <c r="CY1054" i="14"/>
  <c r="CW1054" i="14"/>
  <c r="CS1054" i="14"/>
  <c r="CQ1054" i="14"/>
  <c r="CO1054" i="14"/>
  <c r="CM1054" i="14"/>
  <c r="CK1054" i="14"/>
  <c r="CI1054" i="14"/>
  <c r="CG1054" i="14"/>
  <c r="CE1054" i="14"/>
  <c r="EM1054" i="14" s="1"/>
  <c r="CC1054" i="14"/>
  <c r="CA1054" i="14"/>
  <c r="BY1054" i="14"/>
  <c r="BW1054" i="14"/>
  <c r="BU1054" i="14"/>
  <c r="BS1054" i="14"/>
  <c r="BQ1054" i="14"/>
  <c r="BO1054" i="14"/>
  <c r="BM1054" i="14"/>
  <c r="BK1054" i="14"/>
  <c r="BI1054" i="14"/>
  <c r="BG1054" i="14"/>
  <c r="BE1054" i="14"/>
  <c r="BC1054" i="14"/>
  <c r="BA1054" i="14"/>
  <c r="AY1054" i="14"/>
  <c r="AW1054" i="14"/>
  <c r="AV1054" i="14"/>
  <c r="EE1054" i="14" s="1"/>
  <c r="AU1054" i="14"/>
  <c r="DM1054" i="14" s="1"/>
  <c r="AF1054" i="14"/>
  <c r="B1054" i="14" s="1"/>
  <c r="FL1053" i="14"/>
  <c r="FJ1053" i="14"/>
  <c r="EV1053" i="14"/>
  <c r="ET1053" i="14"/>
  <c r="EO1053" i="14"/>
  <c r="EC1053" i="14"/>
  <c r="EA1053" i="14"/>
  <c r="DY1053" i="14"/>
  <c r="DW1053" i="14"/>
  <c r="DU1053" i="14"/>
  <c r="DS1053" i="14"/>
  <c r="DQ1053" i="14"/>
  <c r="DO1053" i="14"/>
  <c r="DI1053" i="14"/>
  <c r="DG1053" i="14"/>
  <c r="DE1053" i="14"/>
  <c r="DC1053" i="14"/>
  <c r="DA1053" i="14"/>
  <c r="CY1053" i="14"/>
  <c r="CW1053" i="14"/>
  <c r="CS1053" i="14"/>
  <c r="CQ1053" i="14"/>
  <c r="CO1053" i="14"/>
  <c r="CM1053" i="14"/>
  <c r="CK1053" i="14"/>
  <c r="CI1053" i="14"/>
  <c r="CG1053" i="14"/>
  <c r="CE1053" i="14"/>
  <c r="EM1053" i="14" s="1"/>
  <c r="CC1053" i="14"/>
  <c r="CA1053" i="14"/>
  <c r="BY1053" i="14"/>
  <c r="BW1053" i="14"/>
  <c r="BU1053" i="14"/>
  <c r="BS1053" i="14"/>
  <c r="BQ1053" i="14"/>
  <c r="BO1053" i="14"/>
  <c r="BM1053" i="14"/>
  <c r="BK1053" i="14"/>
  <c r="BI1053" i="14"/>
  <c r="BG1053" i="14"/>
  <c r="BE1053" i="14"/>
  <c r="BC1053" i="14"/>
  <c r="BA1053" i="14"/>
  <c r="AY1053" i="14"/>
  <c r="AW1053" i="14"/>
  <c r="AV1053" i="14"/>
  <c r="EE1053" i="14" s="1"/>
  <c r="AU1053" i="14"/>
  <c r="DK1053" i="14" s="1"/>
  <c r="AF1053" i="14"/>
  <c r="B1053" i="14" s="1"/>
  <c r="FL1052" i="14"/>
  <c r="FJ1052" i="14"/>
  <c r="EV1052" i="14"/>
  <c r="ET1052" i="14"/>
  <c r="EO1052" i="14"/>
  <c r="EC1052" i="14"/>
  <c r="EA1052" i="14"/>
  <c r="DY1052" i="14"/>
  <c r="DW1052" i="14"/>
  <c r="DU1052" i="14"/>
  <c r="DS1052" i="14"/>
  <c r="DQ1052" i="14"/>
  <c r="DO1052" i="14"/>
  <c r="DI1052" i="14"/>
  <c r="DG1052" i="14"/>
  <c r="DE1052" i="14"/>
  <c r="DC1052" i="14"/>
  <c r="DA1052" i="14"/>
  <c r="CY1052" i="14"/>
  <c r="CW1052" i="14"/>
  <c r="CS1052" i="14"/>
  <c r="CQ1052" i="14"/>
  <c r="CO1052" i="14"/>
  <c r="CM1052" i="14"/>
  <c r="CK1052" i="14"/>
  <c r="CI1052" i="14"/>
  <c r="CG1052" i="14"/>
  <c r="CE1052" i="14"/>
  <c r="EM1052" i="14" s="1"/>
  <c r="CC1052" i="14"/>
  <c r="CA1052" i="14"/>
  <c r="BY1052" i="14"/>
  <c r="BW1052" i="14"/>
  <c r="BU1052" i="14"/>
  <c r="BS1052" i="14"/>
  <c r="BQ1052" i="14"/>
  <c r="BO1052" i="14"/>
  <c r="BM1052" i="14"/>
  <c r="BK1052" i="14"/>
  <c r="BI1052" i="14"/>
  <c r="BG1052" i="14"/>
  <c r="BE1052" i="14"/>
  <c r="BC1052" i="14"/>
  <c r="BA1052" i="14"/>
  <c r="AY1052" i="14"/>
  <c r="AW1052" i="14"/>
  <c r="AV1052" i="14"/>
  <c r="EE1052" i="14" s="1"/>
  <c r="AU1052" i="14"/>
  <c r="DM1052" i="14" s="1"/>
  <c r="AF1052" i="14"/>
  <c r="B1052" i="14" s="1"/>
  <c r="FL1051" i="14"/>
  <c r="FJ1051" i="14"/>
  <c r="EV1051" i="14"/>
  <c r="ET1051" i="14"/>
  <c r="EO1051" i="14"/>
  <c r="EC1051" i="14"/>
  <c r="EA1051" i="14"/>
  <c r="DY1051" i="14"/>
  <c r="DW1051" i="14"/>
  <c r="DU1051" i="14"/>
  <c r="DS1051" i="14"/>
  <c r="DQ1051" i="14"/>
  <c r="DO1051" i="14"/>
  <c r="DI1051" i="14"/>
  <c r="DG1051" i="14"/>
  <c r="DE1051" i="14"/>
  <c r="DC1051" i="14"/>
  <c r="DA1051" i="14"/>
  <c r="CY1051" i="14"/>
  <c r="CW1051" i="14"/>
  <c r="CS1051" i="14"/>
  <c r="CQ1051" i="14"/>
  <c r="CO1051" i="14"/>
  <c r="CM1051" i="14"/>
  <c r="CK1051" i="14"/>
  <c r="CI1051" i="14"/>
  <c r="CG1051" i="14"/>
  <c r="CE1051" i="14"/>
  <c r="EM1051" i="14" s="1"/>
  <c r="CC1051" i="14"/>
  <c r="CA1051" i="14"/>
  <c r="BY1051" i="14"/>
  <c r="BW1051" i="14"/>
  <c r="BU1051" i="14"/>
  <c r="BS1051" i="14"/>
  <c r="BQ1051" i="14"/>
  <c r="BO1051" i="14"/>
  <c r="BM1051" i="14"/>
  <c r="BK1051" i="14"/>
  <c r="BI1051" i="14"/>
  <c r="BG1051" i="14"/>
  <c r="BE1051" i="14"/>
  <c r="BC1051" i="14"/>
  <c r="BA1051" i="14"/>
  <c r="AY1051" i="14"/>
  <c r="AW1051" i="14"/>
  <c r="AV1051" i="14"/>
  <c r="EE1051" i="14" s="1"/>
  <c r="AU1051" i="14"/>
  <c r="DM1051" i="14" s="1"/>
  <c r="AF1051" i="14"/>
  <c r="B1051" i="14" s="1"/>
  <c r="FL1050" i="14"/>
  <c r="FJ1050" i="14"/>
  <c r="EV1050" i="14"/>
  <c r="ET1050" i="14"/>
  <c r="EO1050" i="14"/>
  <c r="EC1050" i="14"/>
  <c r="EA1050" i="14"/>
  <c r="DY1050" i="14"/>
  <c r="DW1050" i="14"/>
  <c r="DU1050" i="14"/>
  <c r="DS1050" i="14"/>
  <c r="DQ1050" i="14"/>
  <c r="DO1050" i="14"/>
  <c r="DI1050" i="14"/>
  <c r="DG1050" i="14"/>
  <c r="DE1050" i="14"/>
  <c r="DC1050" i="14"/>
  <c r="DA1050" i="14"/>
  <c r="CY1050" i="14"/>
  <c r="CW1050" i="14"/>
  <c r="CS1050" i="14"/>
  <c r="CQ1050" i="14"/>
  <c r="CO1050" i="14"/>
  <c r="CM1050" i="14"/>
  <c r="CK1050" i="14"/>
  <c r="CI1050" i="14"/>
  <c r="CG1050" i="14"/>
  <c r="CE1050" i="14"/>
  <c r="EM1050" i="14" s="1"/>
  <c r="CC1050" i="14"/>
  <c r="CA1050" i="14"/>
  <c r="BY1050" i="14"/>
  <c r="BW1050" i="14"/>
  <c r="BU1050" i="14"/>
  <c r="BS1050" i="14"/>
  <c r="BQ1050" i="14"/>
  <c r="BO1050" i="14"/>
  <c r="BM1050" i="14"/>
  <c r="BK1050" i="14"/>
  <c r="BI1050" i="14"/>
  <c r="BG1050" i="14"/>
  <c r="BE1050" i="14"/>
  <c r="BC1050" i="14"/>
  <c r="BA1050" i="14"/>
  <c r="AY1050" i="14"/>
  <c r="AW1050" i="14"/>
  <c r="AV1050" i="14"/>
  <c r="EE1050" i="14" s="1"/>
  <c r="AU1050" i="14"/>
  <c r="DM1050" i="14" s="1"/>
  <c r="AF1050" i="14"/>
  <c r="B1050" i="14" s="1"/>
  <c r="FL1049" i="14"/>
  <c r="FJ1049" i="14"/>
  <c r="EV1049" i="14"/>
  <c r="ET1049" i="14"/>
  <c r="EO1049" i="14"/>
  <c r="EC1049" i="14"/>
  <c r="EA1049" i="14"/>
  <c r="DY1049" i="14"/>
  <c r="DW1049" i="14"/>
  <c r="DU1049" i="14"/>
  <c r="DS1049" i="14"/>
  <c r="DQ1049" i="14"/>
  <c r="DO1049" i="14"/>
  <c r="DI1049" i="14"/>
  <c r="DG1049" i="14"/>
  <c r="DE1049" i="14"/>
  <c r="DC1049" i="14"/>
  <c r="DA1049" i="14"/>
  <c r="CY1049" i="14"/>
  <c r="CW1049" i="14"/>
  <c r="CS1049" i="14"/>
  <c r="CQ1049" i="14"/>
  <c r="CO1049" i="14"/>
  <c r="CM1049" i="14"/>
  <c r="CK1049" i="14"/>
  <c r="CI1049" i="14"/>
  <c r="CG1049" i="14"/>
  <c r="CE1049" i="14"/>
  <c r="EM1049" i="14" s="1"/>
  <c r="CC1049" i="14"/>
  <c r="CA1049" i="14"/>
  <c r="BY1049" i="14"/>
  <c r="BW1049" i="14"/>
  <c r="BU1049" i="14"/>
  <c r="BS1049" i="14"/>
  <c r="BQ1049" i="14"/>
  <c r="BO1049" i="14"/>
  <c r="BM1049" i="14"/>
  <c r="BK1049" i="14"/>
  <c r="BI1049" i="14"/>
  <c r="BG1049" i="14"/>
  <c r="BE1049" i="14"/>
  <c r="BC1049" i="14"/>
  <c r="BA1049" i="14"/>
  <c r="AY1049" i="14"/>
  <c r="AW1049" i="14"/>
  <c r="AV1049" i="14"/>
  <c r="EE1049" i="14" s="1"/>
  <c r="AU1049" i="14"/>
  <c r="DK1049" i="14" s="1"/>
  <c r="AF1049" i="14"/>
  <c r="B1049" i="14" s="1"/>
  <c r="FL1048" i="14"/>
  <c r="FJ1048" i="14"/>
  <c r="EV1048" i="14"/>
  <c r="ET1048" i="14"/>
  <c r="EO1048" i="14"/>
  <c r="EC1048" i="14"/>
  <c r="EA1048" i="14"/>
  <c r="DY1048" i="14"/>
  <c r="DW1048" i="14"/>
  <c r="DU1048" i="14"/>
  <c r="DS1048" i="14"/>
  <c r="DQ1048" i="14"/>
  <c r="DO1048" i="14"/>
  <c r="DI1048" i="14"/>
  <c r="DG1048" i="14"/>
  <c r="DE1048" i="14"/>
  <c r="DC1048" i="14"/>
  <c r="DA1048" i="14"/>
  <c r="CY1048" i="14"/>
  <c r="CW1048" i="14"/>
  <c r="CS1048" i="14"/>
  <c r="CQ1048" i="14"/>
  <c r="CO1048" i="14"/>
  <c r="CM1048" i="14"/>
  <c r="CK1048" i="14"/>
  <c r="CI1048" i="14"/>
  <c r="CG1048" i="14"/>
  <c r="CE1048" i="14"/>
  <c r="EM1048" i="14" s="1"/>
  <c r="CC1048" i="14"/>
  <c r="CA1048" i="14"/>
  <c r="BY1048" i="14"/>
  <c r="BW1048" i="14"/>
  <c r="BU1048" i="14"/>
  <c r="BS1048" i="14"/>
  <c r="BQ1048" i="14"/>
  <c r="BO1048" i="14"/>
  <c r="BM1048" i="14"/>
  <c r="BK1048" i="14"/>
  <c r="BI1048" i="14"/>
  <c r="BG1048" i="14"/>
  <c r="BE1048" i="14"/>
  <c r="BC1048" i="14"/>
  <c r="BA1048" i="14"/>
  <c r="AY1048" i="14"/>
  <c r="AW1048" i="14"/>
  <c r="AV1048" i="14"/>
  <c r="EE1048" i="14" s="1"/>
  <c r="AU1048" i="14"/>
  <c r="DM1048" i="14" s="1"/>
  <c r="AF1048" i="14"/>
  <c r="B1048" i="14" s="1"/>
  <c r="FL1047" i="14"/>
  <c r="FJ1047" i="14"/>
  <c r="EV1047" i="14"/>
  <c r="ET1047" i="14"/>
  <c r="EO1047" i="14"/>
  <c r="EC1047" i="14"/>
  <c r="EA1047" i="14"/>
  <c r="DY1047" i="14"/>
  <c r="DW1047" i="14"/>
  <c r="DU1047" i="14"/>
  <c r="DS1047" i="14"/>
  <c r="DQ1047" i="14"/>
  <c r="DO1047" i="14"/>
  <c r="DI1047" i="14"/>
  <c r="DG1047" i="14"/>
  <c r="DE1047" i="14"/>
  <c r="DC1047" i="14"/>
  <c r="DA1047" i="14"/>
  <c r="CY1047" i="14"/>
  <c r="CW1047" i="14"/>
  <c r="CS1047" i="14"/>
  <c r="CQ1047" i="14"/>
  <c r="CO1047" i="14"/>
  <c r="CM1047" i="14"/>
  <c r="CK1047" i="14"/>
  <c r="CI1047" i="14"/>
  <c r="CG1047" i="14"/>
  <c r="CE1047" i="14"/>
  <c r="EM1047" i="14" s="1"/>
  <c r="CC1047" i="14"/>
  <c r="CA1047" i="14"/>
  <c r="BY1047" i="14"/>
  <c r="BW1047" i="14"/>
  <c r="BU1047" i="14"/>
  <c r="BS1047" i="14"/>
  <c r="BQ1047" i="14"/>
  <c r="BO1047" i="14"/>
  <c r="BM1047" i="14"/>
  <c r="BK1047" i="14"/>
  <c r="BI1047" i="14"/>
  <c r="BG1047" i="14"/>
  <c r="BE1047" i="14"/>
  <c r="BC1047" i="14"/>
  <c r="BA1047" i="14"/>
  <c r="AY1047" i="14"/>
  <c r="AW1047" i="14"/>
  <c r="AV1047" i="14"/>
  <c r="EE1047" i="14" s="1"/>
  <c r="AU1047" i="14"/>
  <c r="DK1047" i="14" s="1"/>
  <c r="AF1047" i="14"/>
  <c r="B1047" i="14" s="1"/>
  <c r="FL1046" i="14"/>
  <c r="FJ1046" i="14"/>
  <c r="EV1046" i="14"/>
  <c r="ET1046" i="14"/>
  <c r="EO1046" i="14"/>
  <c r="EC1046" i="14"/>
  <c r="EA1046" i="14"/>
  <c r="DY1046" i="14"/>
  <c r="DW1046" i="14"/>
  <c r="DU1046" i="14"/>
  <c r="DS1046" i="14"/>
  <c r="DQ1046" i="14"/>
  <c r="DO1046" i="14"/>
  <c r="DI1046" i="14"/>
  <c r="DG1046" i="14"/>
  <c r="DE1046" i="14"/>
  <c r="DC1046" i="14"/>
  <c r="DA1046" i="14"/>
  <c r="CY1046" i="14"/>
  <c r="CW1046" i="14"/>
  <c r="CS1046" i="14"/>
  <c r="CQ1046" i="14"/>
  <c r="CO1046" i="14"/>
  <c r="CM1046" i="14"/>
  <c r="CK1046" i="14"/>
  <c r="CI1046" i="14"/>
  <c r="CG1046" i="14"/>
  <c r="CE1046" i="14"/>
  <c r="EM1046" i="14" s="1"/>
  <c r="CC1046" i="14"/>
  <c r="CA1046" i="14"/>
  <c r="BY1046" i="14"/>
  <c r="BW1046" i="14"/>
  <c r="BU1046" i="14"/>
  <c r="BS1046" i="14"/>
  <c r="BQ1046" i="14"/>
  <c r="BO1046" i="14"/>
  <c r="BM1046" i="14"/>
  <c r="BK1046" i="14"/>
  <c r="BI1046" i="14"/>
  <c r="BG1046" i="14"/>
  <c r="BE1046" i="14"/>
  <c r="BC1046" i="14"/>
  <c r="BA1046" i="14"/>
  <c r="AY1046" i="14"/>
  <c r="AW1046" i="14"/>
  <c r="AV1046" i="14"/>
  <c r="EE1046" i="14" s="1"/>
  <c r="AU1046" i="14"/>
  <c r="DM1046" i="14" s="1"/>
  <c r="AF1046" i="14"/>
  <c r="B1046" i="14" s="1"/>
  <c r="FL1045" i="14"/>
  <c r="FJ1045" i="14"/>
  <c r="EV1045" i="14"/>
  <c r="ET1045" i="14"/>
  <c r="EO1045" i="14"/>
  <c r="EC1045" i="14"/>
  <c r="EA1045" i="14"/>
  <c r="DY1045" i="14"/>
  <c r="DW1045" i="14"/>
  <c r="DU1045" i="14"/>
  <c r="DS1045" i="14"/>
  <c r="DQ1045" i="14"/>
  <c r="DO1045" i="14"/>
  <c r="DI1045" i="14"/>
  <c r="DG1045" i="14"/>
  <c r="DE1045" i="14"/>
  <c r="DC1045" i="14"/>
  <c r="DA1045" i="14"/>
  <c r="CY1045" i="14"/>
  <c r="CW1045" i="14"/>
  <c r="CS1045" i="14"/>
  <c r="CQ1045" i="14"/>
  <c r="CO1045" i="14"/>
  <c r="CM1045" i="14"/>
  <c r="CK1045" i="14"/>
  <c r="CI1045" i="14"/>
  <c r="CG1045" i="14"/>
  <c r="CE1045" i="14"/>
  <c r="EM1045" i="14" s="1"/>
  <c r="CC1045" i="14"/>
  <c r="CA1045" i="14"/>
  <c r="BY1045" i="14"/>
  <c r="BW1045" i="14"/>
  <c r="BU1045" i="14"/>
  <c r="BS1045" i="14"/>
  <c r="BQ1045" i="14"/>
  <c r="BO1045" i="14"/>
  <c r="BM1045" i="14"/>
  <c r="BK1045" i="14"/>
  <c r="BI1045" i="14"/>
  <c r="BG1045" i="14"/>
  <c r="BE1045" i="14"/>
  <c r="BC1045" i="14"/>
  <c r="BA1045" i="14"/>
  <c r="AY1045" i="14"/>
  <c r="AW1045" i="14"/>
  <c r="AV1045" i="14"/>
  <c r="EE1045" i="14" s="1"/>
  <c r="AU1045" i="14"/>
  <c r="DM1045" i="14" s="1"/>
  <c r="AF1045" i="14"/>
  <c r="B1045" i="14" s="1"/>
  <c r="FL1044" i="14"/>
  <c r="FJ1044" i="14"/>
  <c r="EV1044" i="14"/>
  <c r="ET1044" i="14"/>
  <c r="EO1044" i="14"/>
  <c r="EC1044" i="14"/>
  <c r="EA1044" i="14"/>
  <c r="DY1044" i="14"/>
  <c r="DW1044" i="14"/>
  <c r="DU1044" i="14"/>
  <c r="DS1044" i="14"/>
  <c r="DQ1044" i="14"/>
  <c r="DO1044" i="14"/>
  <c r="DI1044" i="14"/>
  <c r="DG1044" i="14"/>
  <c r="DE1044" i="14"/>
  <c r="DC1044" i="14"/>
  <c r="DA1044" i="14"/>
  <c r="CY1044" i="14"/>
  <c r="CW1044" i="14"/>
  <c r="CS1044" i="14"/>
  <c r="CQ1044" i="14"/>
  <c r="CO1044" i="14"/>
  <c r="CM1044" i="14"/>
  <c r="CK1044" i="14"/>
  <c r="CI1044" i="14"/>
  <c r="CG1044" i="14"/>
  <c r="CE1044" i="14"/>
  <c r="EM1044" i="14" s="1"/>
  <c r="CC1044" i="14"/>
  <c r="CA1044" i="14"/>
  <c r="BY1044" i="14"/>
  <c r="BW1044" i="14"/>
  <c r="BU1044" i="14"/>
  <c r="BS1044" i="14"/>
  <c r="BQ1044" i="14"/>
  <c r="BO1044" i="14"/>
  <c r="BM1044" i="14"/>
  <c r="BK1044" i="14"/>
  <c r="BI1044" i="14"/>
  <c r="BG1044" i="14"/>
  <c r="BE1044" i="14"/>
  <c r="BC1044" i="14"/>
  <c r="BA1044" i="14"/>
  <c r="AY1044" i="14"/>
  <c r="AW1044" i="14"/>
  <c r="AV1044" i="14"/>
  <c r="EE1044" i="14" s="1"/>
  <c r="AU1044" i="14"/>
  <c r="DM1044" i="14" s="1"/>
  <c r="AF1044" i="14"/>
  <c r="B1044" i="14" s="1"/>
  <c r="FL1043" i="14"/>
  <c r="FJ1043" i="14"/>
  <c r="EV1043" i="14"/>
  <c r="ET1043" i="14"/>
  <c r="EO1043" i="14"/>
  <c r="EC1043" i="14"/>
  <c r="EA1043" i="14"/>
  <c r="DY1043" i="14"/>
  <c r="DW1043" i="14"/>
  <c r="DU1043" i="14"/>
  <c r="DS1043" i="14"/>
  <c r="DQ1043" i="14"/>
  <c r="DO1043" i="14"/>
  <c r="DI1043" i="14"/>
  <c r="DG1043" i="14"/>
  <c r="DE1043" i="14"/>
  <c r="DC1043" i="14"/>
  <c r="DA1043" i="14"/>
  <c r="CY1043" i="14"/>
  <c r="CW1043" i="14"/>
  <c r="CS1043" i="14"/>
  <c r="CQ1043" i="14"/>
  <c r="CO1043" i="14"/>
  <c r="CM1043" i="14"/>
  <c r="CK1043" i="14"/>
  <c r="CI1043" i="14"/>
  <c r="CG1043" i="14"/>
  <c r="CE1043" i="14"/>
  <c r="EM1043" i="14" s="1"/>
  <c r="CC1043" i="14"/>
  <c r="CA1043" i="14"/>
  <c r="BY1043" i="14"/>
  <c r="BW1043" i="14"/>
  <c r="BU1043" i="14"/>
  <c r="BS1043" i="14"/>
  <c r="BQ1043" i="14"/>
  <c r="BO1043" i="14"/>
  <c r="BM1043" i="14"/>
  <c r="BK1043" i="14"/>
  <c r="BI1043" i="14"/>
  <c r="BG1043" i="14"/>
  <c r="BE1043" i="14"/>
  <c r="BC1043" i="14"/>
  <c r="BA1043" i="14"/>
  <c r="AY1043" i="14"/>
  <c r="AW1043" i="14"/>
  <c r="AV1043" i="14"/>
  <c r="EE1043" i="14" s="1"/>
  <c r="AU1043" i="14"/>
  <c r="DM1043" i="14" s="1"/>
  <c r="AF1043" i="14"/>
  <c r="B1043" i="14" s="1"/>
  <c r="FL1042" i="14"/>
  <c r="FJ1042" i="14"/>
  <c r="EV1042" i="14"/>
  <c r="ET1042" i="14"/>
  <c r="EO1042" i="14"/>
  <c r="EC1042" i="14"/>
  <c r="EA1042" i="14"/>
  <c r="DY1042" i="14"/>
  <c r="DW1042" i="14"/>
  <c r="DU1042" i="14"/>
  <c r="DS1042" i="14"/>
  <c r="DQ1042" i="14"/>
  <c r="DO1042" i="14"/>
  <c r="DI1042" i="14"/>
  <c r="DG1042" i="14"/>
  <c r="DE1042" i="14"/>
  <c r="DC1042" i="14"/>
  <c r="DA1042" i="14"/>
  <c r="CY1042" i="14"/>
  <c r="CW1042" i="14"/>
  <c r="CS1042" i="14"/>
  <c r="CQ1042" i="14"/>
  <c r="CO1042" i="14"/>
  <c r="CM1042" i="14"/>
  <c r="CK1042" i="14"/>
  <c r="CI1042" i="14"/>
  <c r="CG1042" i="14"/>
  <c r="CE1042" i="14"/>
  <c r="EM1042" i="14" s="1"/>
  <c r="CC1042" i="14"/>
  <c r="CA1042" i="14"/>
  <c r="BY1042" i="14"/>
  <c r="BW1042" i="14"/>
  <c r="BU1042" i="14"/>
  <c r="BS1042" i="14"/>
  <c r="BQ1042" i="14"/>
  <c r="BO1042" i="14"/>
  <c r="BM1042" i="14"/>
  <c r="BK1042" i="14"/>
  <c r="BI1042" i="14"/>
  <c r="BG1042" i="14"/>
  <c r="BE1042" i="14"/>
  <c r="BC1042" i="14"/>
  <c r="BA1042" i="14"/>
  <c r="AY1042" i="14"/>
  <c r="AW1042" i="14"/>
  <c r="AV1042" i="14"/>
  <c r="EE1042" i="14" s="1"/>
  <c r="AU1042" i="14"/>
  <c r="DM1042" i="14" s="1"/>
  <c r="AF1042" i="14"/>
  <c r="B1042" i="14" s="1"/>
  <c r="FL1041" i="14"/>
  <c r="FJ1041" i="14"/>
  <c r="EV1041" i="14"/>
  <c r="ET1041" i="14"/>
  <c r="EO1041" i="14"/>
  <c r="EC1041" i="14"/>
  <c r="EA1041" i="14"/>
  <c r="DY1041" i="14"/>
  <c r="DW1041" i="14"/>
  <c r="DU1041" i="14"/>
  <c r="DS1041" i="14"/>
  <c r="DQ1041" i="14"/>
  <c r="DO1041" i="14"/>
  <c r="DI1041" i="14"/>
  <c r="DG1041" i="14"/>
  <c r="DE1041" i="14"/>
  <c r="DC1041" i="14"/>
  <c r="DA1041" i="14"/>
  <c r="CY1041" i="14"/>
  <c r="CW1041" i="14"/>
  <c r="CS1041" i="14"/>
  <c r="CQ1041" i="14"/>
  <c r="CO1041" i="14"/>
  <c r="CM1041" i="14"/>
  <c r="CK1041" i="14"/>
  <c r="CI1041" i="14"/>
  <c r="CG1041" i="14"/>
  <c r="CE1041" i="14"/>
  <c r="EM1041" i="14" s="1"/>
  <c r="CC1041" i="14"/>
  <c r="CA1041" i="14"/>
  <c r="BY1041" i="14"/>
  <c r="BW1041" i="14"/>
  <c r="BU1041" i="14"/>
  <c r="BS1041" i="14"/>
  <c r="BQ1041" i="14"/>
  <c r="BO1041" i="14"/>
  <c r="BM1041" i="14"/>
  <c r="BK1041" i="14"/>
  <c r="BI1041" i="14"/>
  <c r="BG1041" i="14"/>
  <c r="BE1041" i="14"/>
  <c r="BC1041" i="14"/>
  <c r="BA1041" i="14"/>
  <c r="AY1041" i="14"/>
  <c r="AW1041" i="14"/>
  <c r="AV1041" i="14"/>
  <c r="EE1041" i="14" s="1"/>
  <c r="AU1041" i="14"/>
  <c r="DM1041" i="14" s="1"/>
  <c r="AF1041" i="14"/>
  <c r="B1041" i="14" s="1"/>
  <c r="FL1040" i="14"/>
  <c r="FJ1040" i="14"/>
  <c r="EV1040" i="14"/>
  <c r="ET1040" i="14"/>
  <c r="EO1040" i="14"/>
  <c r="EC1040" i="14"/>
  <c r="EA1040" i="14"/>
  <c r="DY1040" i="14"/>
  <c r="DW1040" i="14"/>
  <c r="DU1040" i="14"/>
  <c r="DS1040" i="14"/>
  <c r="DQ1040" i="14"/>
  <c r="DO1040" i="14"/>
  <c r="DI1040" i="14"/>
  <c r="DG1040" i="14"/>
  <c r="DE1040" i="14"/>
  <c r="DC1040" i="14"/>
  <c r="DA1040" i="14"/>
  <c r="CY1040" i="14"/>
  <c r="CW1040" i="14"/>
  <c r="CS1040" i="14"/>
  <c r="CQ1040" i="14"/>
  <c r="CO1040" i="14"/>
  <c r="CM1040" i="14"/>
  <c r="CK1040" i="14"/>
  <c r="CI1040" i="14"/>
  <c r="CG1040" i="14"/>
  <c r="CE1040" i="14"/>
  <c r="EM1040" i="14" s="1"/>
  <c r="CC1040" i="14"/>
  <c r="CA1040" i="14"/>
  <c r="BY1040" i="14"/>
  <c r="BW1040" i="14"/>
  <c r="BU1040" i="14"/>
  <c r="BS1040" i="14"/>
  <c r="BQ1040" i="14"/>
  <c r="BO1040" i="14"/>
  <c r="BM1040" i="14"/>
  <c r="BK1040" i="14"/>
  <c r="BI1040" i="14"/>
  <c r="BG1040" i="14"/>
  <c r="BE1040" i="14"/>
  <c r="BC1040" i="14"/>
  <c r="BA1040" i="14"/>
  <c r="AY1040" i="14"/>
  <c r="AW1040" i="14"/>
  <c r="AV1040" i="14"/>
  <c r="EE1040" i="14" s="1"/>
  <c r="AU1040" i="14"/>
  <c r="DM1040" i="14" s="1"/>
  <c r="AF1040" i="14"/>
  <c r="B1040" i="14" s="1"/>
  <c r="FL1039" i="14"/>
  <c r="FJ1039" i="14"/>
  <c r="EV1039" i="14"/>
  <c r="ET1039" i="14"/>
  <c r="EO1039" i="14"/>
  <c r="EC1039" i="14"/>
  <c r="EA1039" i="14"/>
  <c r="DY1039" i="14"/>
  <c r="DW1039" i="14"/>
  <c r="DU1039" i="14"/>
  <c r="DS1039" i="14"/>
  <c r="DQ1039" i="14"/>
  <c r="DO1039" i="14"/>
  <c r="DI1039" i="14"/>
  <c r="DG1039" i="14"/>
  <c r="DE1039" i="14"/>
  <c r="DC1039" i="14"/>
  <c r="DA1039" i="14"/>
  <c r="CY1039" i="14"/>
  <c r="CW1039" i="14"/>
  <c r="CS1039" i="14"/>
  <c r="CQ1039" i="14"/>
  <c r="CO1039" i="14"/>
  <c r="CM1039" i="14"/>
  <c r="CK1039" i="14"/>
  <c r="CI1039" i="14"/>
  <c r="CG1039" i="14"/>
  <c r="CE1039" i="14"/>
  <c r="EM1039" i="14" s="1"/>
  <c r="CC1039" i="14"/>
  <c r="CA1039" i="14"/>
  <c r="BY1039" i="14"/>
  <c r="BW1039" i="14"/>
  <c r="BU1039" i="14"/>
  <c r="BS1039" i="14"/>
  <c r="BQ1039" i="14"/>
  <c r="BO1039" i="14"/>
  <c r="BM1039" i="14"/>
  <c r="BK1039" i="14"/>
  <c r="BI1039" i="14"/>
  <c r="BG1039" i="14"/>
  <c r="BE1039" i="14"/>
  <c r="BC1039" i="14"/>
  <c r="BA1039" i="14"/>
  <c r="AY1039" i="14"/>
  <c r="AW1039" i="14"/>
  <c r="AV1039" i="14"/>
  <c r="EE1039" i="14" s="1"/>
  <c r="AU1039" i="14"/>
  <c r="DK1039" i="14" s="1"/>
  <c r="AF1039" i="14"/>
  <c r="B1039" i="14" s="1"/>
  <c r="FL1038" i="14"/>
  <c r="FJ1038" i="14"/>
  <c r="EV1038" i="14"/>
  <c r="ET1038" i="14"/>
  <c r="EO1038" i="14"/>
  <c r="EC1038" i="14"/>
  <c r="EA1038" i="14"/>
  <c r="DY1038" i="14"/>
  <c r="DW1038" i="14"/>
  <c r="DU1038" i="14"/>
  <c r="DS1038" i="14"/>
  <c r="DQ1038" i="14"/>
  <c r="DO1038" i="14"/>
  <c r="DI1038" i="14"/>
  <c r="DG1038" i="14"/>
  <c r="DE1038" i="14"/>
  <c r="DC1038" i="14"/>
  <c r="DA1038" i="14"/>
  <c r="CY1038" i="14"/>
  <c r="CW1038" i="14"/>
  <c r="CS1038" i="14"/>
  <c r="CQ1038" i="14"/>
  <c r="CO1038" i="14"/>
  <c r="CM1038" i="14"/>
  <c r="CK1038" i="14"/>
  <c r="CI1038" i="14"/>
  <c r="CG1038" i="14"/>
  <c r="CE1038" i="14"/>
  <c r="EM1038" i="14" s="1"/>
  <c r="CC1038" i="14"/>
  <c r="CA1038" i="14"/>
  <c r="BY1038" i="14"/>
  <c r="BW1038" i="14"/>
  <c r="BU1038" i="14"/>
  <c r="BS1038" i="14"/>
  <c r="BQ1038" i="14"/>
  <c r="BO1038" i="14"/>
  <c r="BM1038" i="14"/>
  <c r="BK1038" i="14"/>
  <c r="BI1038" i="14"/>
  <c r="BG1038" i="14"/>
  <c r="BE1038" i="14"/>
  <c r="BC1038" i="14"/>
  <c r="BA1038" i="14"/>
  <c r="AY1038" i="14"/>
  <c r="AW1038" i="14"/>
  <c r="AV1038" i="14"/>
  <c r="EE1038" i="14" s="1"/>
  <c r="AU1038" i="14"/>
  <c r="DM1038" i="14" s="1"/>
  <c r="AF1038" i="14"/>
  <c r="B1038" i="14" s="1"/>
  <c r="FL1037" i="14"/>
  <c r="FJ1037" i="14"/>
  <c r="EV1037" i="14"/>
  <c r="ET1037" i="14"/>
  <c r="EO1037" i="14"/>
  <c r="EC1037" i="14"/>
  <c r="EA1037" i="14"/>
  <c r="DY1037" i="14"/>
  <c r="DW1037" i="14"/>
  <c r="DU1037" i="14"/>
  <c r="DS1037" i="14"/>
  <c r="DQ1037" i="14"/>
  <c r="DO1037" i="14"/>
  <c r="DI1037" i="14"/>
  <c r="DG1037" i="14"/>
  <c r="DE1037" i="14"/>
  <c r="DC1037" i="14"/>
  <c r="DA1037" i="14"/>
  <c r="CY1037" i="14"/>
  <c r="CW1037" i="14"/>
  <c r="CS1037" i="14"/>
  <c r="CQ1037" i="14"/>
  <c r="CO1037" i="14"/>
  <c r="CM1037" i="14"/>
  <c r="CK1037" i="14"/>
  <c r="CI1037" i="14"/>
  <c r="CG1037" i="14"/>
  <c r="CE1037" i="14"/>
  <c r="EM1037" i="14" s="1"/>
  <c r="CC1037" i="14"/>
  <c r="CA1037" i="14"/>
  <c r="BY1037" i="14"/>
  <c r="BW1037" i="14"/>
  <c r="BU1037" i="14"/>
  <c r="BS1037" i="14"/>
  <c r="BQ1037" i="14"/>
  <c r="BO1037" i="14"/>
  <c r="BM1037" i="14"/>
  <c r="BK1037" i="14"/>
  <c r="BI1037" i="14"/>
  <c r="BG1037" i="14"/>
  <c r="BE1037" i="14"/>
  <c r="BC1037" i="14"/>
  <c r="BA1037" i="14"/>
  <c r="AY1037" i="14"/>
  <c r="AW1037" i="14"/>
  <c r="AV1037" i="14"/>
  <c r="EE1037" i="14" s="1"/>
  <c r="AU1037" i="14"/>
  <c r="DM1037" i="14" s="1"/>
  <c r="AF1037" i="14"/>
  <c r="B1037" i="14" s="1"/>
  <c r="FL1036" i="14"/>
  <c r="FJ1036" i="14"/>
  <c r="EV1036" i="14"/>
  <c r="ET1036" i="14"/>
  <c r="EO1036" i="14"/>
  <c r="EC1036" i="14"/>
  <c r="EA1036" i="14"/>
  <c r="DY1036" i="14"/>
  <c r="DW1036" i="14"/>
  <c r="DU1036" i="14"/>
  <c r="DS1036" i="14"/>
  <c r="DQ1036" i="14"/>
  <c r="DO1036" i="14"/>
  <c r="DI1036" i="14"/>
  <c r="DG1036" i="14"/>
  <c r="DE1036" i="14"/>
  <c r="DC1036" i="14"/>
  <c r="DA1036" i="14"/>
  <c r="CY1036" i="14"/>
  <c r="CW1036" i="14"/>
  <c r="CS1036" i="14"/>
  <c r="CQ1036" i="14"/>
  <c r="CO1036" i="14"/>
  <c r="CM1036" i="14"/>
  <c r="CK1036" i="14"/>
  <c r="CI1036" i="14"/>
  <c r="CG1036" i="14"/>
  <c r="CE1036" i="14"/>
  <c r="EM1036" i="14" s="1"/>
  <c r="CC1036" i="14"/>
  <c r="CA1036" i="14"/>
  <c r="BY1036" i="14"/>
  <c r="BW1036" i="14"/>
  <c r="BU1036" i="14"/>
  <c r="BS1036" i="14"/>
  <c r="BQ1036" i="14"/>
  <c r="BO1036" i="14"/>
  <c r="BM1036" i="14"/>
  <c r="BK1036" i="14"/>
  <c r="BI1036" i="14"/>
  <c r="BG1036" i="14"/>
  <c r="BE1036" i="14"/>
  <c r="BC1036" i="14"/>
  <c r="BA1036" i="14"/>
  <c r="AY1036" i="14"/>
  <c r="AW1036" i="14"/>
  <c r="AV1036" i="14"/>
  <c r="EE1036" i="14" s="1"/>
  <c r="AU1036" i="14"/>
  <c r="DM1036" i="14" s="1"/>
  <c r="AF1036" i="14"/>
  <c r="B1036" i="14" s="1"/>
  <c r="FL1035" i="14"/>
  <c r="FJ1035" i="14"/>
  <c r="EV1035" i="14"/>
  <c r="ET1035" i="14"/>
  <c r="EO1035" i="14"/>
  <c r="EC1035" i="14"/>
  <c r="EA1035" i="14"/>
  <c r="DY1035" i="14"/>
  <c r="DW1035" i="14"/>
  <c r="DU1035" i="14"/>
  <c r="DS1035" i="14"/>
  <c r="DQ1035" i="14"/>
  <c r="DO1035" i="14"/>
  <c r="DI1035" i="14"/>
  <c r="DG1035" i="14"/>
  <c r="DE1035" i="14"/>
  <c r="DC1035" i="14"/>
  <c r="DA1035" i="14"/>
  <c r="CY1035" i="14"/>
  <c r="CW1035" i="14"/>
  <c r="CS1035" i="14"/>
  <c r="CQ1035" i="14"/>
  <c r="CO1035" i="14"/>
  <c r="CM1035" i="14"/>
  <c r="CK1035" i="14"/>
  <c r="CI1035" i="14"/>
  <c r="CG1035" i="14"/>
  <c r="CE1035" i="14"/>
  <c r="EM1035" i="14" s="1"/>
  <c r="CC1035" i="14"/>
  <c r="CA1035" i="14"/>
  <c r="BY1035" i="14"/>
  <c r="BW1035" i="14"/>
  <c r="BU1035" i="14"/>
  <c r="BS1035" i="14"/>
  <c r="BQ1035" i="14"/>
  <c r="BO1035" i="14"/>
  <c r="BM1035" i="14"/>
  <c r="BK1035" i="14"/>
  <c r="BI1035" i="14"/>
  <c r="BG1035" i="14"/>
  <c r="BE1035" i="14"/>
  <c r="BC1035" i="14"/>
  <c r="BA1035" i="14"/>
  <c r="AY1035" i="14"/>
  <c r="AW1035" i="14"/>
  <c r="AV1035" i="14"/>
  <c r="EE1035" i="14" s="1"/>
  <c r="AU1035" i="14"/>
  <c r="DM1035" i="14" s="1"/>
  <c r="AF1035" i="14"/>
  <c r="B1035" i="14" s="1"/>
  <c r="FL1034" i="14"/>
  <c r="FJ1034" i="14"/>
  <c r="EV1034" i="14"/>
  <c r="ET1034" i="14"/>
  <c r="EO1034" i="14"/>
  <c r="EC1034" i="14"/>
  <c r="EA1034" i="14"/>
  <c r="DY1034" i="14"/>
  <c r="DW1034" i="14"/>
  <c r="DU1034" i="14"/>
  <c r="DS1034" i="14"/>
  <c r="DQ1034" i="14"/>
  <c r="DO1034" i="14"/>
  <c r="DI1034" i="14"/>
  <c r="DG1034" i="14"/>
  <c r="DE1034" i="14"/>
  <c r="DC1034" i="14"/>
  <c r="DA1034" i="14"/>
  <c r="CY1034" i="14"/>
  <c r="CW1034" i="14"/>
  <c r="CS1034" i="14"/>
  <c r="CQ1034" i="14"/>
  <c r="CO1034" i="14"/>
  <c r="CM1034" i="14"/>
  <c r="CK1034" i="14"/>
  <c r="CI1034" i="14"/>
  <c r="CG1034" i="14"/>
  <c r="CE1034" i="14"/>
  <c r="EM1034" i="14" s="1"/>
  <c r="CC1034" i="14"/>
  <c r="CA1034" i="14"/>
  <c r="BY1034" i="14"/>
  <c r="BW1034" i="14"/>
  <c r="BU1034" i="14"/>
  <c r="BS1034" i="14"/>
  <c r="BQ1034" i="14"/>
  <c r="BO1034" i="14"/>
  <c r="BM1034" i="14"/>
  <c r="BK1034" i="14"/>
  <c r="BI1034" i="14"/>
  <c r="BG1034" i="14"/>
  <c r="BE1034" i="14"/>
  <c r="BC1034" i="14"/>
  <c r="BA1034" i="14"/>
  <c r="AY1034" i="14"/>
  <c r="AW1034" i="14"/>
  <c r="AV1034" i="14"/>
  <c r="EE1034" i="14" s="1"/>
  <c r="AU1034" i="14"/>
  <c r="DM1034" i="14" s="1"/>
  <c r="AF1034" i="14"/>
  <c r="B1034" i="14" s="1"/>
  <c r="FL1033" i="14"/>
  <c r="FJ1033" i="14"/>
  <c r="EV1033" i="14"/>
  <c r="ET1033" i="14"/>
  <c r="EO1033" i="14"/>
  <c r="EC1033" i="14"/>
  <c r="EA1033" i="14"/>
  <c r="DY1033" i="14"/>
  <c r="DW1033" i="14"/>
  <c r="DU1033" i="14"/>
  <c r="DS1033" i="14"/>
  <c r="DQ1033" i="14"/>
  <c r="DO1033" i="14"/>
  <c r="DI1033" i="14"/>
  <c r="DG1033" i="14"/>
  <c r="DE1033" i="14"/>
  <c r="DC1033" i="14"/>
  <c r="DA1033" i="14"/>
  <c r="CY1033" i="14"/>
  <c r="CW1033" i="14"/>
  <c r="CS1033" i="14"/>
  <c r="CQ1033" i="14"/>
  <c r="CO1033" i="14"/>
  <c r="CM1033" i="14"/>
  <c r="CK1033" i="14"/>
  <c r="CI1033" i="14"/>
  <c r="CG1033" i="14"/>
  <c r="CE1033" i="14"/>
  <c r="EM1033" i="14" s="1"/>
  <c r="CC1033" i="14"/>
  <c r="CA1033" i="14"/>
  <c r="BY1033" i="14"/>
  <c r="BW1033" i="14"/>
  <c r="BU1033" i="14"/>
  <c r="BS1033" i="14"/>
  <c r="BQ1033" i="14"/>
  <c r="BO1033" i="14"/>
  <c r="BM1033" i="14"/>
  <c r="BK1033" i="14"/>
  <c r="BI1033" i="14"/>
  <c r="BG1033" i="14"/>
  <c r="BE1033" i="14"/>
  <c r="BC1033" i="14"/>
  <c r="BA1033" i="14"/>
  <c r="AY1033" i="14"/>
  <c r="AW1033" i="14"/>
  <c r="AV1033" i="14"/>
  <c r="EE1033" i="14" s="1"/>
  <c r="AU1033" i="14"/>
  <c r="DM1033" i="14" s="1"/>
  <c r="AF1033" i="14"/>
  <c r="B1033" i="14" s="1"/>
  <c r="FL1032" i="14"/>
  <c r="FJ1032" i="14"/>
  <c r="EV1032" i="14"/>
  <c r="ET1032" i="14"/>
  <c r="EO1032" i="14"/>
  <c r="EC1032" i="14"/>
  <c r="EA1032" i="14"/>
  <c r="DY1032" i="14"/>
  <c r="DW1032" i="14"/>
  <c r="DU1032" i="14"/>
  <c r="DS1032" i="14"/>
  <c r="DQ1032" i="14"/>
  <c r="DO1032" i="14"/>
  <c r="DI1032" i="14"/>
  <c r="DG1032" i="14"/>
  <c r="DE1032" i="14"/>
  <c r="DC1032" i="14"/>
  <c r="DA1032" i="14"/>
  <c r="CY1032" i="14"/>
  <c r="CW1032" i="14"/>
  <c r="CS1032" i="14"/>
  <c r="CQ1032" i="14"/>
  <c r="CO1032" i="14"/>
  <c r="CM1032" i="14"/>
  <c r="CK1032" i="14"/>
  <c r="CI1032" i="14"/>
  <c r="CG1032" i="14"/>
  <c r="CE1032" i="14"/>
  <c r="EM1032" i="14" s="1"/>
  <c r="CC1032" i="14"/>
  <c r="CA1032" i="14"/>
  <c r="BY1032" i="14"/>
  <c r="BW1032" i="14"/>
  <c r="BU1032" i="14"/>
  <c r="BS1032" i="14"/>
  <c r="BQ1032" i="14"/>
  <c r="BO1032" i="14"/>
  <c r="BM1032" i="14"/>
  <c r="BK1032" i="14"/>
  <c r="BI1032" i="14"/>
  <c r="BG1032" i="14"/>
  <c r="BE1032" i="14"/>
  <c r="BC1032" i="14"/>
  <c r="BA1032" i="14"/>
  <c r="AY1032" i="14"/>
  <c r="AW1032" i="14"/>
  <c r="AV1032" i="14"/>
  <c r="EE1032" i="14" s="1"/>
  <c r="AU1032" i="14"/>
  <c r="DM1032" i="14" s="1"/>
  <c r="AF1032" i="14"/>
  <c r="B1032" i="14" s="1"/>
  <c r="FL1031" i="14"/>
  <c r="FJ1031" i="14"/>
  <c r="EV1031" i="14"/>
  <c r="ET1031" i="14"/>
  <c r="EO1031" i="14"/>
  <c r="EC1031" i="14"/>
  <c r="EA1031" i="14"/>
  <c r="DY1031" i="14"/>
  <c r="DW1031" i="14"/>
  <c r="DU1031" i="14"/>
  <c r="DS1031" i="14"/>
  <c r="DQ1031" i="14"/>
  <c r="DO1031" i="14"/>
  <c r="DI1031" i="14"/>
  <c r="DG1031" i="14"/>
  <c r="DE1031" i="14"/>
  <c r="DC1031" i="14"/>
  <c r="DA1031" i="14"/>
  <c r="CY1031" i="14"/>
  <c r="CW1031" i="14"/>
  <c r="CS1031" i="14"/>
  <c r="CQ1031" i="14"/>
  <c r="CO1031" i="14"/>
  <c r="CM1031" i="14"/>
  <c r="CK1031" i="14"/>
  <c r="CI1031" i="14"/>
  <c r="CG1031" i="14"/>
  <c r="CE1031" i="14"/>
  <c r="EM1031" i="14" s="1"/>
  <c r="CC1031" i="14"/>
  <c r="CA1031" i="14"/>
  <c r="BY1031" i="14"/>
  <c r="BW1031" i="14"/>
  <c r="BU1031" i="14"/>
  <c r="BS1031" i="14"/>
  <c r="BQ1031" i="14"/>
  <c r="BO1031" i="14"/>
  <c r="BM1031" i="14"/>
  <c r="BK1031" i="14"/>
  <c r="BI1031" i="14"/>
  <c r="BG1031" i="14"/>
  <c r="BE1031" i="14"/>
  <c r="BC1031" i="14"/>
  <c r="BA1031" i="14"/>
  <c r="AY1031" i="14"/>
  <c r="AW1031" i="14"/>
  <c r="AV1031" i="14"/>
  <c r="EE1031" i="14" s="1"/>
  <c r="AU1031" i="14"/>
  <c r="DM1031" i="14" s="1"/>
  <c r="AF1031" i="14"/>
  <c r="B1031" i="14" s="1"/>
  <c r="FL1030" i="14"/>
  <c r="FJ1030" i="14"/>
  <c r="EV1030" i="14"/>
  <c r="ET1030" i="14"/>
  <c r="EO1030" i="14"/>
  <c r="EC1030" i="14"/>
  <c r="EA1030" i="14"/>
  <c r="DY1030" i="14"/>
  <c r="DW1030" i="14"/>
  <c r="DU1030" i="14"/>
  <c r="DS1030" i="14"/>
  <c r="DQ1030" i="14"/>
  <c r="DO1030" i="14"/>
  <c r="DI1030" i="14"/>
  <c r="DG1030" i="14"/>
  <c r="DE1030" i="14"/>
  <c r="DC1030" i="14"/>
  <c r="DA1030" i="14"/>
  <c r="CY1030" i="14"/>
  <c r="CW1030" i="14"/>
  <c r="CS1030" i="14"/>
  <c r="CQ1030" i="14"/>
  <c r="CO1030" i="14"/>
  <c r="CM1030" i="14"/>
  <c r="CK1030" i="14"/>
  <c r="CI1030" i="14"/>
  <c r="CG1030" i="14"/>
  <c r="CE1030" i="14"/>
  <c r="EM1030" i="14" s="1"/>
  <c r="CC1030" i="14"/>
  <c r="CA1030" i="14"/>
  <c r="BY1030" i="14"/>
  <c r="BW1030" i="14"/>
  <c r="BU1030" i="14"/>
  <c r="BS1030" i="14"/>
  <c r="BQ1030" i="14"/>
  <c r="BO1030" i="14"/>
  <c r="BM1030" i="14"/>
  <c r="BK1030" i="14"/>
  <c r="BI1030" i="14"/>
  <c r="BG1030" i="14"/>
  <c r="BE1030" i="14"/>
  <c r="BC1030" i="14"/>
  <c r="BA1030" i="14"/>
  <c r="AY1030" i="14"/>
  <c r="AW1030" i="14"/>
  <c r="AV1030" i="14"/>
  <c r="EE1030" i="14" s="1"/>
  <c r="AU1030" i="14"/>
  <c r="DK1030" i="14" s="1"/>
  <c r="AF1030" i="14"/>
  <c r="B1030" i="14" s="1"/>
  <c r="FL1029" i="14"/>
  <c r="FJ1029" i="14"/>
  <c r="EV1029" i="14"/>
  <c r="ET1029" i="14"/>
  <c r="EO1029" i="14"/>
  <c r="EC1029" i="14"/>
  <c r="EA1029" i="14"/>
  <c r="DY1029" i="14"/>
  <c r="DW1029" i="14"/>
  <c r="DU1029" i="14"/>
  <c r="DS1029" i="14"/>
  <c r="DQ1029" i="14"/>
  <c r="DO1029" i="14"/>
  <c r="DI1029" i="14"/>
  <c r="DG1029" i="14"/>
  <c r="DE1029" i="14"/>
  <c r="DC1029" i="14"/>
  <c r="DA1029" i="14"/>
  <c r="CY1029" i="14"/>
  <c r="CW1029" i="14"/>
  <c r="CS1029" i="14"/>
  <c r="CQ1029" i="14"/>
  <c r="CO1029" i="14"/>
  <c r="CM1029" i="14"/>
  <c r="CK1029" i="14"/>
  <c r="CI1029" i="14"/>
  <c r="CG1029" i="14"/>
  <c r="CE1029" i="14"/>
  <c r="EM1029" i="14" s="1"/>
  <c r="CC1029" i="14"/>
  <c r="CA1029" i="14"/>
  <c r="BY1029" i="14"/>
  <c r="BW1029" i="14"/>
  <c r="BU1029" i="14"/>
  <c r="BS1029" i="14"/>
  <c r="BQ1029" i="14"/>
  <c r="BO1029" i="14"/>
  <c r="BM1029" i="14"/>
  <c r="BK1029" i="14"/>
  <c r="BI1029" i="14"/>
  <c r="BG1029" i="14"/>
  <c r="BE1029" i="14"/>
  <c r="BC1029" i="14"/>
  <c r="BA1029" i="14"/>
  <c r="AY1029" i="14"/>
  <c r="AW1029" i="14"/>
  <c r="AV1029" i="14"/>
  <c r="EE1029" i="14" s="1"/>
  <c r="AU1029" i="14"/>
  <c r="DK1029" i="14" s="1"/>
  <c r="AF1029" i="14"/>
  <c r="B1029" i="14" s="1"/>
  <c r="FL1028" i="14"/>
  <c r="FJ1028" i="14"/>
  <c r="EV1028" i="14"/>
  <c r="ET1028" i="14"/>
  <c r="EO1028" i="14"/>
  <c r="EC1028" i="14"/>
  <c r="EA1028" i="14"/>
  <c r="DY1028" i="14"/>
  <c r="DW1028" i="14"/>
  <c r="DU1028" i="14"/>
  <c r="DS1028" i="14"/>
  <c r="DQ1028" i="14"/>
  <c r="DO1028" i="14"/>
  <c r="DI1028" i="14"/>
  <c r="DG1028" i="14"/>
  <c r="DE1028" i="14"/>
  <c r="DC1028" i="14"/>
  <c r="DA1028" i="14"/>
  <c r="CY1028" i="14"/>
  <c r="CW1028" i="14"/>
  <c r="CS1028" i="14"/>
  <c r="CQ1028" i="14"/>
  <c r="CO1028" i="14"/>
  <c r="CM1028" i="14"/>
  <c r="CK1028" i="14"/>
  <c r="CI1028" i="14"/>
  <c r="CG1028" i="14"/>
  <c r="CE1028" i="14"/>
  <c r="EM1028" i="14" s="1"/>
  <c r="CC1028" i="14"/>
  <c r="CA1028" i="14"/>
  <c r="BY1028" i="14"/>
  <c r="BW1028" i="14"/>
  <c r="BU1028" i="14"/>
  <c r="BS1028" i="14"/>
  <c r="BQ1028" i="14"/>
  <c r="BO1028" i="14"/>
  <c r="BM1028" i="14"/>
  <c r="BK1028" i="14"/>
  <c r="BI1028" i="14"/>
  <c r="BG1028" i="14"/>
  <c r="BE1028" i="14"/>
  <c r="BC1028" i="14"/>
  <c r="BA1028" i="14"/>
  <c r="AY1028" i="14"/>
  <c r="AW1028" i="14"/>
  <c r="AV1028" i="14"/>
  <c r="EE1028" i="14" s="1"/>
  <c r="AU1028" i="14"/>
  <c r="DM1028" i="14" s="1"/>
  <c r="AF1028" i="14"/>
  <c r="B1028" i="14" s="1"/>
  <c r="FL1027" i="14"/>
  <c r="FJ1027" i="14"/>
  <c r="EV1027" i="14"/>
  <c r="ET1027" i="14"/>
  <c r="EO1027" i="14"/>
  <c r="EC1027" i="14"/>
  <c r="EA1027" i="14"/>
  <c r="DY1027" i="14"/>
  <c r="DW1027" i="14"/>
  <c r="DU1027" i="14"/>
  <c r="DS1027" i="14"/>
  <c r="DQ1027" i="14"/>
  <c r="DO1027" i="14"/>
  <c r="DI1027" i="14"/>
  <c r="DG1027" i="14"/>
  <c r="DE1027" i="14"/>
  <c r="DC1027" i="14"/>
  <c r="DA1027" i="14"/>
  <c r="CY1027" i="14"/>
  <c r="CW1027" i="14"/>
  <c r="CS1027" i="14"/>
  <c r="CQ1027" i="14"/>
  <c r="CO1027" i="14"/>
  <c r="CM1027" i="14"/>
  <c r="CK1027" i="14"/>
  <c r="CI1027" i="14"/>
  <c r="CG1027" i="14"/>
  <c r="CE1027" i="14"/>
  <c r="EM1027" i="14" s="1"/>
  <c r="CC1027" i="14"/>
  <c r="CA1027" i="14"/>
  <c r="BY1027" i="14"/>
  <c r="BW1027" i="14"/>
  <c r="BU1027" i="14"/>
  <c r="BS1027" i="14"/>
  <c r="BQ1027" i="14"/>
  <c r="BO1027" i="14"/>
  <c r="BM1027" i="14"/>
  <c r="BK1027" i="14"/>
  <c r="BI1027" i="14"/>
  <c r="BG1027" i="14"/>
  <c r="BE1027" i="14"/>
  <c r="BC1027" i="14"/>
  <c r="BA1027" i="14"/>
  <c r="AY1027" i="14"/>
  <c r="AW1027" i="14"/>
  <c r="AV1027" i="14"/>
  <c r="EE1027" i="14" s="1"/>
  <c r="AU1027" i="14"/>
  <c r="DM1027" i="14" s="1"/>
  <c r="AF1027" i="14"/>
  <c r="B1027" i="14" s="1"/>
  <c r="FL1026" i="14"/>
  <c r="FJ1026" i="14"/>
  <c r="EV1026" i="14"/>
  <c r="ET1026" i="14"/>
  <c r="EO1026" i="14"/>
  <c r="EC1026" i="14"/>
  <c r="EA1026" i="14"/>
  <c r="DY1026" i="14"/>
  <c r="DW1026" i="14"/>
  <c r="DU1026" i="14"/>
  <c r="DS1026" i="14"/>
  <c r="DQ1026" i="14"/>
  <c r="DO1026" i="14"/>
  <c r="DI1026" i="14"/>
  <c r="DG1026" i="14"/>
  <c r="DE1026" i="14"/>
  <c r="DC1026" i="14"/>
  <c r="DA1026" i="14"/>
  <c r="CY1026" i="14"/>
  <c r="CW1026" i="14"/>
  <c r="CS1026" i="14"/>
  <c r="CQ1026" i="14"/>
  <c r="CO1026" i="14"/>
  <c r="CM1026" i="14"/>
  <c r="CK1026" i="14"/>
  <c r="CI1026" i="14"/>
  <c r="CG1026" i="14"/>
  <c r="CE1026" i="14"/>
  <c r="EM1026" i="14" s="1"/>
  <c r="CC1026" i="14"/>
  <c r="CA1026" i="14"/>
  <c r="BY1026" i="14"/>
  <c r="BW1026" i="14"/>
  <c r="BU1026" i="14"/>
  <c r="BS1026" i="14"/>
  <c r="BQ1026" i="14"/>
  <c r="BO1026" i="14"/>
  <c r="BM1026" i="14"/>
  <c r="BK1026" i="14"/>
  <c r="BI1026" i="14"/>
  <c r="BG1026" i="14"/>
  <c r="BE1026" i="14"/>
  <c r="BC1026" i="14"/>
  <c r="BA1026" i="14"/>
  <c r="AY1026" i="14"/>
  <c r="AW1026" i="14"/>
  <c r="AV1026" i="14"/>
  <c r="EE1026" i="14" s="1"/>
  <c r="AU1026" i="14"/>
  <c r="DK1026" i="14" s="1"/>
  <c r="AF1026" i="14"/>
  <c r="B1026" i="14" s="1"/>
  <c r="FL1025" i="14"/>
  <c r="FJ1025" i="14"/>
  <c r="EV1025" i="14"/>
  <c r="ET1025" i="14"/>
  <c r="EO1025" i="14"/>
  <c r="EC1025" i="14"/>
  <c r="EA1025" i="14"/>
  <c r="DY1025" i="14"/>
  <c r="DW1025" i="14"/>
  <c r="DU1025" i="14"/>
  <c r="DS1025" i="14"/>
  <c r="DQ1025" i="14"/>
  <c r="DO1025" i="14"/>
  <c r="DI1025" i="14"/>
  <c r="DG1025" i="14"/>
  <c r="DE1025" i="14"/>
  <c r="DC1025" i="14"/>
  <c r="DA1025" i="14"/>
  <c r="CY1025" i="14"/>
  <c r="CW1025" i="14"/>
  <c r="CS1025" i="14"/>
  <c r="CQ1025" i="14"/>
  <c r="CO1025" i="14"/>
  <c r="CM1025" i="14"/>
  <c r="CK1025" i="14"/>
  <c r="CI1025" i="14"/>
  <c r="CG1025" i="14"/>
  <c r="CE1025" i="14"/>
  <c r="EM1025" i="14" s="1"/>
  <c r="CC1025" i="14"/>
  <c r="CA1025" i="14"/>
  <c r="BY1025" i="14"/>
  <c r="BW1025" i="14"/>
  <c r="BU1025" i="14"/>
  <c r="BS1025" i="14"/>
  <c r="BQ1025" i="14"/>
  <c r="BO1025" i="14"/>
  <c r="BM1025" i="14"/>
  <c r="BK1025" i="14"/>
  <c r="BI1025" i="14"/>
  <c r="BG1025" i="14"/>
  <c r="BE1025" i="14"/>
  <c r="BC1025" i="14"/>
  <c r="BA1025" i="14"/>
  <c r="AY1025" i="14"/>
  <c r="AW1025" i="14"/>
  <c r="AV1025" i="14"/>
  <c r="EE1025" i="14" s="1"/>
  <c r="AU1025" i="14"/>
  <c r="DM1025" i="14" s="1"/>
  <c r="AF1025" i="14"/>
  <c r="B1025" i="14" s="1"/>
  <c r="FL989" i="14"/>
  <c r="FJ989" i="14"/>
  <c r="EV989" i="14"/>
  <c r="ET989" i="14"/>
  <c r="EO989" i="14"/>
  <c r="EC989" i="14"/>
  <c r="EA989" i="14"/>
  <c r="DY989" i="14"/>
  <c r="DW989" i="14"/>
  <c r="DU989" i="14"/>
  <c r="DS989" i="14"/>
  <c r="DQ989" i="14"/>
  <c r="DO989" i="14"/>
  <c r="DI989" i="14"/>
  <c r="DG989" i="14"/>
  <c r="DE989" i="14"/>
  <c r="DC989" i="14"/>
  <c r="DA989" i="14"/>
  <c r="CY989" i="14"/>
  <c r="CW989" i="14"/>
  <c r="CS989" i="14"/>
  <c r="CQ989" i="14"/>
  <c r="CO989" i="14"/>
  <c r="CM989" i="14"/>
  <c r="CK989" i="14"/>
  <c r="CI989" i="14"/>
  <c r="CG989" i="14"/>
  <c r="CE989" i="14"/>
  <c r="EM989" i="14" s="1"/>
  <c r="CC989" i="14"/>
  <c r="CA989" i="14"/>
  <c r="BY989" i="14"/>
  <c r="BW989" i="14"/>
  <c r="BU989" i="14"/>
  <c r="BS989" i="14"/>
  <c r="BQ989" i="14"/>
  <c r="BO989" i="14"/>
  <c r="BM989" i="14"/>
  <c r="BK989" i="14"/>
  <c r="BI989" i="14"/>
  <c r="BG989" i="14"/>
  <c r="BE989" i="14"/>
  <c r="BC989" i="14"/>
  <c r="BA989" i="14"/>
  <c r="AY989" i="14"/>
  <c r="AW989" i="14"/>
  <c r="AV989" i="14"/>
  <c r="EE989" i="14" s="1"/>
  <c r="AU989" i="14"/>
  <c r="DM989" i="14" s="1"/>
  <c r="AF989" i="14"/>
  <c r="B989" i="14" s="1"/>
  <c r="FL955" i="14"/>
  <c r="FJ955" i="14"/>
  <c r="EV955" i="14"/>
  <c r="ET955" i="14"/>
  <c r="EO955" i="14"/>
  <c r="EC955" i="14"/>
  <c r="EA955" i="14"/>
  <c r="DY955" i="14"/>
  <c r="DW955" i="14"/>
  <c r="DU955" i="14"/>
  <c r="DS955" i="14"/>
  <c r="DQ955" i="14"/>
  <c r="DO955" i="14"/>
  <c r="DI955" i="14"/>
  <c r="DG955" i="14"/>
  <c r="DE955" i="14"/>
  <c r="DC955" i="14"/>
  <c r="DA955" i="14"/>
  <c r="CY955" i="14"/>
  <c r="CW955" i="14"/>
  <c r="CS955" i="14"/>
  <c r="CQ955" i="14"/>
  <c r="CO955" i="14"/>
  <c r="CM955" i="14"/>
  <c r="CK955" i="14"/>
  <c r="CI955" i="14"/>
  <c r="CG955" i="14"/>
  <c r="CE955" i="14"/>
  <c r="EM955" i="14" s="1"/>
  <c r="CC955" i="14"/>
  <c r="CA955" i="14"/>
  <c r="BY955" i="14"/>
  <c r="BW955" i="14"/>
  <c r="BU955" i="14"/>
  <c r="BS955" i="14"/>
  <c r="BQ955" i="14"/>
  <c r="BO955" i="14"/>
  <c r="BM955" i="14"/>
  <c r="BK955" i="14"/>
  <c r="BI955" i="14"/>
  <c r="BG955" i="14"/>
  <c r="BE955" i="14"/>
  <c r="BC955" i="14"/>
  <c r="BA955" i="14"/>
  <c r="AY955" i="14"/>
  <c r="AW955" i="14"/>
  <c r="AV955" i="14"/>
  <c r="EE955" i="14" s="1"/>
  <c r="AU955" i="14"/>
  <c r="DM955" i="14" s="1"/>
  <c r="AF955" i="14"/>
  <c r="B955" i="14" s="1"/>
  <c r="FL954" i="14"/>
  <c r="FJ954" i="14"/>
  <c r="EV954" i="14"/>
  <c r="ET954" i="14"/>
  <c r="EO954" i="14"/>
  <c r="EC954" i="14"/>
  <c r="EA954" i="14"/>
  <c r="DY954" i="14"/>
  <c r="DW954" i="14"/>
  <c r="DU954" i="14"/>
  <c r="DS954" i="14"/>
  <c r="DQ954" i="14"/>
  <c r="DO954" i="14"/>
  <c r="DI954" i="14"/>
  <c r="DG954" i="14"/>
  <c r="DE954" i="14"/>
  <c r="DC954" i="14"/>
  <c r="DA954" i="14"/>
  <c r="CY954" i="14"/>
  <c r="CW954" i="14"/>
  <c r="CS954" i="14"/>
  <c r="CQ954" i="14"/>
  <c r="CO954" i="14"/>
  <c r="CM954" i="14"/>
  <c r="CK954" i="14"/>
  <c r="CI954" i="14"/>
  <c r="CG954" i="14"/>
  <c r="CE954" i="14"/>
  <c r="EM954" i="14" s="1"/>
  <c r="CC954" i="14"/>
  <c r="CA954" i="14"/>
  <c r="BY954" i="14"/>
  <c r="BW954" i="14"/>
  <c r="BU954" i="14"/>
  <c r="BS954" i="14"/>
  <c r="BQ954" i="14"/>
  <c r="BO954" i="14"/>
  <c r="BM954" i="14"/>
  <c r="BK954" i="14"/>
  <c r="BI954" i="14"/>
  <c r="BG954" i="14"/>
  <c r="BE954" i="14"/>
  <c r="BC954" i="14"/>
  <c r="BA954" i="14"/>
  <c r="AY954" i="14"/>
  <c r="AW954" i="14"/>
  <c r="AV954" i="14"/>
  <c r="EE954" i="14" s="1"/>
  <c r="AU954" i="14"/>
  <c r="DK954" i="14" s="1"/>
  <c r="AF954" i="14"/>
  <c r="B954" i="14" s="1"/>
  <c r="FL1016" i="14"/>
  <c r="FJ1016" i="14"/>
  <c r="EV1016" i="14"/>
  <c r="ET1016" i="14"/>
  <c r="EO1016" i="14"/>
  <c r="EC1016" i="14"/>
  <c r="EA1016" i="14"/>
  <c r="DY1016" i="14"/>
  <c r="DW1016" i="14"/>
  <c r="DU1016" i="14"/>
  <c r="DS1016" i="14"/>
  <c r="DQ1016" i="14"/>
  <c r="DO1016" i="14"/>
  <c r="DI1016" i="14"/>
  <c r="DG1016" i="14"/>
  <c r="DE1016" i="14"/>
  <c r="DC1016" i="14"/>
  <c r="DA1016" i="14"/>
  <c r="CY1016" i="14"/>
  <c r="CW1016" i="14"/>
  <c r="CS1016" i="14"/>
  <c r="CQ1016" i="14"/>
  <c r="CO1016" i="14"/>
  <c r="CM1016" i="14"/>
  <c r="CK1016" i="14"/>
  <c r="CI1016" i="14"/>
  <c r="CG1016" i="14"/>
  <c r="CE1016" i="14"/>
  <c r="EM1016" i="14" s="1"/>
  <c r="CC1016" i="14"/>
  <c r="CA1016" i="14"/>
  <c r="BY1016" i="14"/>
  <c r="BW1016" i="14"/>
  <c r="BU1016" i="14"/>
  <c r="BS1016" i="14"/>
  <c r="BQ1016" i="14"/>
  <c r="BO1016" i="14"/>
  <c r="BM1016" i="14"/>
  <c r="BK1016" i="14"/>
  <c r="BI1016" i="14"/>
  <c r="BG1016" i="14"/>
  <c r="BE1016" i="14"/>
  <c r="BC1016" i="14"/>
  <c r="BA1016" i="14"/>
  <c r="AY1016" i="14"/>
  <c r="AW1016" i="14"/>
  <c r="AV1016" i="14"/>
  <c r="EE1016" i="14" s="1"/>
  <c r="AU1016" i="14"/>
  <c r="DM1016" i="14" s="1"/>
  <c r="AF1016" i="14"/>
  <c r="B1016" i="14" s="1"/>
  <c r="FL1013" i="14"/>
  <c r="FJ1013" i="14"/>
  <c r="EV1013" i="14"/>
  <c r="ET1013" i="14"/>
  <c r="EO1013" i="14"/>
  <c r="EC1013" i="14"/>
  <c r="EA1013" i="14"/>
  <c r="DY1013" i="14"/>
  <c r="DW1013" i="14"/>
  <c r="DU1013" i="14"/>
  <c r="DS1013" i="14"/>
  <c r="DQ1013" i="14"/>
  <c r="DO1013" i="14"/>
  <c r="DI1013" i="14"/>
  <c r="DG1013" i="14"/>
  <c r="DE1013" i="14"/>
  <c r="DC1013" i="14"/>
  <c r="DA1013" i="14"/>
  <c r="CY1013" i="14"/>
  <c r="CW1013" i="14"/>
  <c r="CS1013" i="14"/>
  <c r="CQ1013" i="14"/>
  <c r="CO1013" i="14"/>
  <c r="CM1013" i="14"/>
  <c r="CK1013" i="14"/>
  <c r="CI1013" i="14"/>
  <c r="CG1013" i="14"/>
  <c r="CE1013" i="14"/>
  <c r="EM1013" i="14" s="1"/>
  <c r="CC1013" i="14"/>
  <c r="CA1013" i="14"/>
  <c r="BY1013" i="14"/>
  <c r="BW1013" i="14"/>
  <c r="BU1013" i="14"/>
  <c r="BS1013" i="14"/>
  <c r="BQ1013" i="14"/>
  <c r="BO1013" i="14"/>
  <c r="BM1013" i="14"/>
  <c r="BK1013" i="14"/>
  <c r="BI1013" i="14"/>
  <c r="BG1013" i="14"/>
  <c r="BE1013" i="14"/>
  <c r="BC1013" i="14"/>
  <c r="BA1013" i="14"/>
  <c r="AY1013" i="14"/>
  <c r="AW1013" i="14"/>
  <c r="AV1013" i="14"/>
  <c r="EE1013" i="14" s="1"/>
  <c r="AU1013" i="14"/>
  <c r="DM1013" i="14" s="1"/>
  <c r="AF1013" i="14"/>
  <c r="B1013" i="14" s="1"/>
  <c r="FL1010" i="14"/>
  <c r="FJ1010" i="14"/>
  <c r="EV1010" i="14"/>
  <c r="ET1010" i="14"/>
  <c r="EO1010" i="14"/>
  <c r="EC1010" i="14"/>
  <c r="EA1010" i="14"/>
  <c r="DY1010" i="14"/>
  <c r="DW1010" i="14"/>
  <c r="DU1010" i="14"/>
  <c r="DS1010" i="14"/>
  <c r="DQ1010" i="14"/>
  <c r="DO1010" i="14"/>
  <c r="DI1010" i="14"/>
  <c r="DG1010" i="14"/>
  <c r="DE1010" i="14"/>
  <c r="DC1010" i="14"/>
  <c r="DA1010" i="14"/>
  <c r="CY1010" i="14"/>
  <c r="CW1010" i="14"/>
  <c r="CS1010" i="14"/>
  <c r="CQ1010" i="14"/>
  <c r="CO1010" i="14"/>
  <c r="CM1010" i="14"/>
  <c r="CK1010" i="14"/>
  <c r="CI1010" i="14"/>
  <c r="CG1010" i="14"/>
  <c r="CE1010" i="14"/>
  <c r="EM1010" i="14" s="1"/>
  <c r="CC1010" i="14"/>
  <c r="CA1010" i="14"/>
  <c r="BY1010" i="14"/>
  <c r="BW1010" i="14"/>
  <c r="BU1010" i="14"/>
  <c r="BS1010" i="14"/>
  <c r="BQ1010" i="14"/>
  <c r="BO1010" i="14"/>
  <c r="BM1010" i="14"/>
  <c r="BK1010" i="14"/>
  <c r="BI1010" i="14"/>
  <c r="BG1010" i="14"/>
  <c r="BE1010" i="14"/>
  <c r="BC1010" i="14"/>
  <c r="BA1010" i="14"/>
  <c r="AY1010" i="14"/>
  <c r="AW1010" i="14"/>
  <c r="AV1010" i="14"/>
  <c r="EE1010" i="14" s="1"/>
  <c r="AU1010" i="14"/>
  <c r="DM1010" i="14" s="1"/>
  <c r="AF1010" i="14"/>
  <c r="B1010" i="14" s="1"/>
  <c r="FL1007" i="14"/>
  <c r="FJ1007" i="14"/>
  <c r="EV1007" i="14"/>
  <c r="ET1007" i="14"/>
  <c r="EO1007" i="14"/>
  <c r="EC1007" i="14"/>
  <c r="EA1007" i="14"/>
  <c r="DY1007" i="14"/>
  <c r="DW1007" i="14"/>
  <c r="DU1007" i="14"/>
  <c r="DS1007" i="14"/>
  <c r="DQ1007" i="14"/>
  <c r="DO1007" i="14"/>
  <c r="DI1007" i="14"/>
  <c r="DG1007" i="14"/>
  <c r="DE1007" i="14"/>
  <c r="DC1007" i="14"/>
  <c r="DA1007" i="14"/>
  <c r="CY1007" i="14"/>
  <c r="CW1007" i="14"/>
  <c r="CS1007" i="14"/>
  <c r="CQ1007" i="14"/>
  <c r="CO1007" i="14"/>
  <c r="CM1007" i="14"/>
  <c r="CK1007" i="14"/>
  <c r="CI1007" i="14"/>
  <c r="CG1007" i="14"/>
  <c r="CE1007" i="14"/>
  <c r="EM1007" i="14" s="1"/>
  <c r="CC1007" i="14"/>
  <c r="CA1007" i="14"/>
  <c r="BY1007" i="14"/>
  <c r="BW1007" i="14"/>
  <c r="BU1007" i="14"/>
  <c r="BS1007" i="14"/>
  <c r="BQ1007" i="14"/>
  <c r="BO1007" i="14"/>
  <c r="BM1007" i="14"/>
  <c r="BK1007" i="14"/>
  <c r="BI1007" i="14"/>
  <c r="BG1007" i="14"/>
  <c r="BE1007" i="14"/>
  <c r="BC1007" i="14"/>
  <c r="BA1007" i="14"/>
  <c r="AY1007" i="14"/>
  <c r="AW1007" i="14"/>
  <c r="AV1007" i="14"/>
  <c r="EE1007" i="14" s="1"/>
  <c r="AU1007" i="14"/>
  <c r="DK1007" i="14" s="1"/>
  <c r="AF1007" i="14"/>
  <c r="B1007" i="14" s="1"/>
  <c r="FL1004" i="14"/>
  <c r="FJ1004" i="14"/>
  <c r="EV1004" i="14"/>
  <c r="ET1004" i="14"/>
  <c r="EO1004" i="14"/>
  <c r="EC1004" i="14"/>
  <c r="EA1004" i="14"/>
  <c r="DY1004" i="14"/>
  <c r="DW1004" i="14"/>
  <c r="DU1004" i="14"/>
  <c r="DS1004" i="14"/>
  <c r="DQ1004" i="14"/>
  <c r="DO1004" i="14"/>
  <c r="DI1004" i="14"/>
  <c r="DG1004" i="14"/>
  <c r="DE1004" i="14"/>
  <c r="DC1004" i="14"/>
  <c r="DA1004" i="14"/>
  <c r="CY1004" i="14"/>
  <c r="CW1004" i="14"/>
  <c r="CS1004" i="14"/>
  <c r="CQ1004" i="14"/>
  <c r="CO1004" i="14"/>
  <c r="CM1004" i="14"/>
  <c r="CK1004" i="14"/>
  <c r="CI1004" i="14"/>
  <c r="CG1004" i="14"/>
  <c r="CE1004" i="14"/>
  <c r="EM1004" i="14" s="1"/>
  <c r="CC1004" i="14"/>
  <c r="CA1004" i="14"/>
  <c r="BY1004" i="14"/>
  <c r="BW1004" i="14"/>
  <c r="BU1004" i="14"/>
  <c r="BS1004" i="14"/>
  <c r="BQ1004" i="14"/>
  <c r="BO1004" i="14"/>
  <c r="BM1004" i="14"/>
  <c r="BK1004" i="14"/>
  <c r="BI1004" i="14"/>
  <c r="BG1004" i="14"/>
  <c r="BE1004" i="14"/>
  <c r="BC1004" i="14"/>
  <c r="BA1004" i="14"/>
  <c r="AY1004" i="14"/>
  <c r="AW1004" i="14"/>
  <c r="AV1004" i="14"/>
  <c r="EE1004" i="14" s="1"/>
  <c r="AU1004" i="14"/>
  <c r="DK1004" i="14" s="1"/>
  <c r="AF1004" i="14"/>
  <c r="B1004" i="14" s="1"/>
  <c r="FL1001" i="14"/>
  <c r="FJ1001" i="14"/>
  <c r="EV1001" i="14"/>
  <c r="ET1001" i="14"/>
  <c r="EO1001" i="14"/>
  <c r="EC1001" i="14"/>
  <c r="EA1001" i="14"/>
  <c r="DY1001" i="14"/>
  <c r="DW1001" i="14"/>
  <c r="DU1001" i="14"/>
  <c r="DS1001" i="14"/>
  <c r="DQ1001" i="14"/>
  <c r="DO1001" i="14"/>
  <c r="DI1001" i="14"/>
  <c r="DG1001" i="14"/>
  <c r="DE1001" i="14"/>
  <c r="DC1001" i="14"/>
  <c r="DA1001" i="14"/>
  <c r="CY1001" i="14"/>
  <c r="CW1001" i="14"/>
  <c r="CS1001" i="14"/>
  <c r="CQ1001" i="14"/>
  <c r="CO1001" i="14"/>
  <c r="CM1001" i="14"/>
  <c r="CK1001" i="14"/>
  <c r="CI1001" i="14"/>
  <c r="CG1001" i="14"/>
  <c r="CE1001" i="14"/>
  <c r="EM1001" i="14" s="1"/>
  <c r="CC1001" i="14"/>
  <c r="CA1001" i="14"/>
  <c r="BY1001" i="14"/>
  <c r="BW1001" i="14"/>
  <c r="BU1001" i="14"/>
  <c r="BS1001" i="14"/>
  <c r="BQ1001" i="14"/>
  <c r="BO1001" i="14"/>
  <c r="BM1001" i="14"/>
  <c r="BK1001" i="14"/>
  <c r="BI1001" i="14"/>
  <c r="BG1001" i="14"/>
  <c r="BE1001" i="14"/>
  <c r="BC1001" i="14"/>
  <c r="BA1001" i="14"/>
  <c r="AY1001" i="14"/>
  <c r="AW1001" i="14"/>
  <c r="AV1001" i="14"/>
  <c r="EE1001" i="14" s="1"/>
  <c r="AU1001" i="14"/>
  <c r="DM1001" i="14" s="1"/>
  <c r="AF1001" i="14"/>
  <c r="B1001" i="14" s="1"/>
  <c r="FL998" i="14"/>
  <c r="FJ998" i="14"/>
  <c r="EV998" i="14"/>
  <c r="ET998" i="14"/>
  <c r="EO998" i="14"/>
  <c r="EC998" i="14"/>
  <c r="EA998" i="14"/>
  <c r="DY998" i="14"/>
  <c r="DW998" i="14"/>
  <c r="DU998" i="14"/>
  <c r="DS998" i="14"/>
  <c r="DQ998" i="14"/>
  <c r="DO998" i="14"/>
  <c r="DI998" i="14"/>
  <c r="DG998" i="14"/>
  <c r="DE998" i="14"/>
  <c r="DC998" i="14"/>
  <c r="DA998" i="14"/>
  <c r="CY998" i="14"/>
  <c r="CW998" i="14"/>
  <c r="CS998" i="14"/>
  <c r="CQ998" i="14"/>
  <c r="CO998" i="14"/>
  <c r="CM998" i="14"/>
  <c r="CK998" i="14"/>
  <c r="CI998" i="14"/>
  <c r="CG998" i="14"/>
  <c r="CE998" i="14"/>
  <c r="EM998" i="14" s="1"/>
  <c r="CC998" i="14"/>
  <c r="CA998" i="14"/>
  <c r="BY998" i="14"/>
  <c r="BW998" i="14"/>
  <c r="BU998" i="14"/>
  <c r="BS998" i="14"/>
  <c r="BQ998" i="14"/>
  <c r="BO998" i="14"/>
  <c r="BM998" i="14"/>
  <c r="BK998" i="14"/>
  <c r="BI998" i="14"/>
  <c r="BG998" i="14"/>
  <c r="BE998" i="14"/>
  <c r="BC998" i="14"/>
  <c r="BA998" i="14"/>
  <c r="AY998" i="14"/>
  <c r="AW998" i="14"/>
  <c r="AV998" i="14"/>
  <c r="EE998" i="14" s="1"/>
  <c r="AU998" i="14"/>
  <c r="DM998" i="14" s="1"/>
  <c r="AF998" i="14"/>
  <c r="B998" i="14" s="1"/>
  <c r="FL996" i="14"/>
  <c r="FJ996" i="14"/>
  <c r="EV996" i="14"/>
  <c r="ET996" i="14"/>
  <c r="EO996" i="14"/>
  <c r="EC996" i="14"/>
  <c r="EA996" i="14"/>
  <c r="DY996" i="14"/>
  <c r="DW996" i="14"/>
  <c r="DU996" i="14"/>
  <c r="DS996" i="14"/>
  <c r="DQ996" i="14"/>
  <c r="DO996" i="14"/>
  <c r="DI996" i="14"/>
  <c r="DG996" i="14"/>
  <c r="DE996" i="14"/>
  <c r="DC996" i="14"/>
  <c r="DA996" i="14"/>
  <c r="CY996" i="14"/>
  <c r="CW996" i="14"/>
  <c r="CS996" i="14"/>
  <c r="CQ996" i="14"/>
  <c r="CO996" i="14"/>
  <c r="CM996" i="14"/>
  <c r="CK996" i="14"/>
  <c r="CI996" i="14"/>
  <c r="CG996" i="14"/>
  <c r="CE996" i="14"/>
  <c r="EM996" i="14" s="1"/>
  <c r="CC996" i="14"/>
  <c r="CA996" i="14"/>
  <c r="BY996" i="14"/>
  <c r="BW996" i="14"/>
  <c r="BU996" i="14"/>
  <c r="BS996" i="14"/>
  <c r="BQ996" i="14"/>
  <c r="BO996" i="14"/>
  <c r="BM996" i="14"/>
  <c r="BK996" i="14"/>
  <c r="BI996" i="14"/>
  <c r="BG996" i="14"/>
  <c r="BE996" i="14"/>
  <c r="BC996" i="14"/>
  <c r="BA996" i="14"/>
  <c r="AY996" i="14"/>
  <c r="AW996" i="14"/>
  <c r="AV996" i="14"/>
  <c r="EE996" i="14" s="1"/>
  <c r="AU996" i="14"/>
  <c r="DK996" i="14" s="1"/>
  <c r="AF996" i="14"/>
  <c r="B996" i="14" s="1"/>
  <c r="FL994" i="14"/>
  <c r="FJ994" i="14"/>
  <c r="EV994" i="14"/>
  <c r="ET994" i="14"/>
  <c r="EO994" i="14"/>
  <c r="EC994" i="14"/>
  <c r="EA994" i="14"/>
  <c r="DY994" i="14"/>
  <c r="DW994" i="14"/>
  <c r="DU994" i="14"/>
  <c r="DS994" i="14"/>
  <c r="DQ994" i="14"/>
  <c r="DO994" i="14"/>
  <c r="DI994" i="14"/>
  <c r="DG994" i="14"/>
  <c r="DE994" i="14"/>
  <c r="DC994" i="14"/>
  <c r="DA994" i="14"/>
  <c r="CY994" i="14"/>
  <c r="CW994" i="14"/>
  <c r="CS994" i="14"/>
  <c r="CQ994" i="14"/>
  <c r="CO994" i="14"/>
  <c r="CM994" i="14"/>
  <c r="CK994" i="14"/>
  <c r="CI994" i="14"/>
  <c r="CG994" i="14"/>
  <c r="CE994" i="14"/>
  <c r="EM994" i="14" s="1"/>
  <c r="CC994" i="14"/>
  <c r="CA994" i="14"/>
  <c r="BY994" i="14"/>
  <c r="BW994" i="14"/>
  <c r="BU994" i="14"/>
  <c r="BS994" i="14"/>
  <c r="BQ994" i="14"/>
  <c r="BO994" i="14"/>
  <c r="BM994" i="14"/>
  <c r="BK994" i="14"/>
  <c r="BI994" i="14"/>
  <c r="BG994" i="14"/>
  <c r="BE994" i="14"/>
  <c r="BC994" i="14"/>
  <c r="BA994" i="14"/>
  <c r="AY994" i="14"/>
  <c r="AW994" i="14"/>
  <c r="AV994" i="14"/>
  <c r="EE994" i="14" s="1"/>
  <c r="AU994" i="14"/>
  <c r="DK994" i="14" s="1"/>
  <c r="AF994" i="14"/>
  <c r="B994" i="14" s="1"/>
  <c r="FL991" i="14"/>
  <c r="FJ991" i="14"/>
  <c r="EV991" i="14"/>
  <c r="ET991" i="14"/>
  <c r="EO991" i="14"/>
  <c r="EC991" i="14"/>
  <c r="EA991" i="14"/>
  <c r="DY991" i="14"/>
  <c r="DW991" i="14"/>
  <c r="DU991" i="14"/>
  <c r="DS991" i="14"/>
  <c r="DQ991" i="14"/>
  <c r="DO991" i="14"/>
  <c r="DI991" i="14"/>
  <c r="DG991" i="14"/>
  <c r="DE991" i="14"/>
  <c r="DC991" i="14"/>
  <c r="DA991" i="14"/>
  <c r="CY991" i="14"/>
  <c r="CW991" i="14"/>
  <c r="CS991" i="14"/>
  <c r="CQ991" i="14"/>
  <c r="CO991" i="14"/>
  <c r="CM991" i="14"/>
  <c r="CK991" i="14"/>
  <c r="CI991" i="14"/>
  <c r="CG991" i="14"/>
  <c r="CE991" i="14"/>
  <c r="EM991" i="14" s="1"/>
  <c r="CC991" i="14"/>
  <c r="CA991" i="14"/>
  <c r="BY991" i="14"/>
  <c r="BW991" i="14"/>
  <c r="BU991" i="14"/>
  <c r="BS991" i="14"/>
  <c r="BQ991" i="14"/>
  <c r="BO991" i="14"/>
  <c r="BM991" i="14"/>
  <c r="BK991" i="14"/>
  <c r="BI991" i="14"/>
  <c r="BG991" i="14"/>
  <c r="BE991" i="14"/>
  <c r="BC991" i="14"/>
  <c r="BA991" i="14"/>
  <c r="AY991" i="14"/>
  <c r="AW991" i="14"/>
  <c r="AV991" i="14"/>
  <c r="EE991" i="14" s="1"/>
  <c r="AU991" i="14"/>
  <c r="DK991" i="14" s="1"/>
  <c r="AF991" i="14"/>
  <c r="B991" i="14" s="1"/>
  <c r="FL988" i="14"/>
  <c r="FJ988" i="14"/>
  <c r="EV988" i="14"/>
  <c r="ET988" i="14"/>
  <c r="EO988" i="14"/>
  <c r="EC988" i="14"/>
  <c r="EA988" i="14"/>
  <c r="DY988" i="14"/>
  <c r="DW988" i="14"/>
  <c r="DU988" i="14"/>
  <c r="DS988" i="14"/>
  <c r="DQ988" i="14"/>
  <c r="DO988" i="14"/>
  <c r="DI988" i="14"/>
  <c r="DG988" i="14"/>
  <c r="DE988" i="14"/>
  <c r="DC988" i="14"/>
  <c r="DA988" i="14"/>
  <c r="CY988" i="14"/>
  <c r="CW988" i="14"/>
  <c r="CS988" i="14"/>
  <c r="CQ988" i="14"/>
  <c r="CO988" i="14"/>
  <c r="CM988" i="14"/>
  <c r="CK988" i="14"/>
  <c r="CI988" i="14"/>
  <c r="CG988" i="14"/>
  <c r="CE988" i="14"/>
  <c r="EM988" i="14" s="1"/>
  <c r="CC988" i="14"/>
  <c r="CA988" i="14"/>
  <c r="BY988" i="14"/>
  <c r="BW988" i="14"/>
  <c r="BU988" i="14"/>
  <c r="BS988" i="14"/>
  <c r="BQ988" i="14"/>
  <c r="BO988" i="14"/>
  <c r="BM988" i="14"/>
  <c r="BK988" i="14"/>
  <c r="BI988" i="14"/>
  <c r="BG988" i="14"/>
  <c r="BE988" i="14"/>
  <c r="BC988" i="14"/>
  <c r="BA988" i="14"/>
  <c r="AY988" i="14"/>
  <c r="AW988" i="14"/>
  <c r="AV988" i="14"/>
  <c r="EE988" i="14" s="1"/>
  <c r="AU988" i="14"/>
  <c r="DM988" i="14" s="1"/>
  <c r="AF988" i="14"/>
  <c r="B988" i="14" s="1"/>
  <c r="FL997" i="14"/>
  <c r="FJ997" i="14"/>
  <c r="EV997" i="14"/>
  <c r="ET997" i="14"/>
  <c r="EO997" i="14"/>
  <c r="EC997" i="14"/>
  <c r="EA997" i="14"/>
  <c r="DY997" i="14"/>
  <c r="DW997" i="14"/>
  <c r="DU997" i="14"/>
  <c r="DS997" i="14"/>
  <c r="DQ997" i="14"/>
  <c r="DO997" i="14"/>
  <c r="DI997" i="14"/>
  <c r="DG997" i="14"/>
  <c r="DE997" i="14"/>
  <c r="DC997" i="14"/>
  <c r="DA997" i="14"/>
  <c r="CY997" i="14"/>
  <c r="CW997" i="14"/>
  <c r="CS997" i="14"/>
  <c r="CQ997" i="14"/>
  <c r="CO997" i="14"/>
  <c r="CM997" i="14"/>
  <c r="CK997" i="14"/>
  <c r="CI997" i="14"/>
  <c r="CG997" i="14"/>
  <c r="CE997" i="14"/>
  <c r="EM997" i="14" s="1"/>
  <c r="CC997" i="14"/>
  <c r="CA997" i="14"/>
  <c r="BY997" i="14"/>
  <c r="BW997" i="14"/>
  <c r="BU997" i="14"/>
  <c r="BS997" i="14"/>
  <c r="BQ997" i="14"/>
  <c r="BO997" i="14"/>
  <c r="BM997" i="14"/>
  <c r="BK997" i="14"/>
  <c r="BI997" i="14"/>
  <c r="BG997" i="14"/>
  <c r="BE997" i="14"/>
  <c r="BC997" i="14"/>
  <c r="BA997" i="14"/>
  <c r="AY997" i="14"/>
  <c r="AW997" i="14"/>
  <c r="AV997" i="14"/>
  <c r="EE997" i="14" s="1"/>
  <c r="AU997" i="14"/>
  <c r="DK997" i="14" s="1"/>
  <c r="AF997" i="14"/>
  <c r="B997" i="14" s="1"/>
  <c r="FL1024" i="14"/>
  <c r="FJ1024" i="14"/>
  <c r="EV1024" i="14"/>
  <c r="ET1024" i="14"/>
  <c r="EO1024" i="14"/>
  <c r="EC1024" i="14"/>
  <c r="EA1024" i="14"/>
  <c r="DY1024" i="14"/>
  <c r="DW1024" i="14"/>
  <c r="DU1024" i="14"/>
  <c r="DS1024" i="14"/>
  <c r="DQ1024" i="14"/>
  <c r="DO1024" i="14"/>
  <c r="DI1024" i="14"/>
  <c r="DG1024" i="14"/>
  <c r="DE1024" i="14"/>
  <c r="DC1024" i="14"/>
  <c r="DA1024" i="14"/>
  <c r="CY1024" i="14"/>
  <c r="CW1024" i="14"/>
  <c r="CS1024" i="14"/>
  <c r="CQ1024" i="14"/>
  <c r="CO1024" i="14"/>
  <c r="CM1024" i="14"/>
  <c r="CK1024" i="14"/>
  <c r="CI1024" i="14"/>
  <c r="CG1024" i="14"/>
  <c r="CE1024" i="14"/>
  <c r="EM1024" i="14" s="1"/>
  <c r="CC1024" i="14"/>
  <c r="CA1024" i="14"/>
  <c r="BY1024" i="14"/>
  <c r="BW1024" i="14"/>
  <c r="BU1024" i="14"/>
  <c r="BS1024" i="14"/>
  <c r="BQ1024" i="14"/>
  <c r="BO1024" i="14"/>
  <c r="BM1024" i="14"/>
  <c r="BK1024" i="14"/>
  <c r="BI1024" i="14"/>
  <c r="BG1024" i="14"/>
  <c r="BE1024" i="14"/>
  <c r="BC1024" i="14"/>
  <c r="BA1024" i="14"/>
  <c r="AY1024" i="14"/>
  <c r="AW1024" i="14"/>
  <c r="AV1024" i="14"/>
  <c r="EE1024" i="14" s="1"/>
  <c r="AU1024" i="14"/>
  <c r="DK1024" i="14" s="1"/>
  <c r="AF1024" i="14"/>
  <c r="B1024" i="14" s="1"/>
  <c r="FL1023" i="14"/>
  <c r="FJ1023" i="14"/>
  <c r="EV1023" i="14"/>
  <c r="ET1023" i="14"/>
  <c r="EO1023" i="14"/>
  <c r="EC1023" i="14"/>
  <c r="EA1023" i="14"/>
  <c r="DY1023" i="14"/>
  <c r="DW1023" i="14"/>
  <c r="DU1023" i="14"/>
  <c r="DS1023" i="14"/>
  <c r="DQ1023" i="14"/>
  <c r="DO1023" i="14"/>
  <c r="DI1023" i="14"/>
  <c r="DG1023" i="14"/>
  <c r="DE1023" i="14"/>
  <c r="DC1023" i="14"/>
  <c r="DA1023" i="14"/>
  <c r="CY1023" i="14"/>
  <c r="CW1023" i="14"/>
  <c r="CS1023" i="14"/>
  <c r="CQ1023" i="14"/>
  <c r="CO1023" i="14"/>
  <c r="CM1023" i="14"/>
  <c r="CK1023" i="14"/>
  <c r="CI1023" i="14"/>
  <c r="CG1023" i="14"/>
  <c r="CE1023" i="14"/>
  <c r="EM1023" i="14" s="1"/>
  <c r="CC1023" i="14"/>
  <c r="CA1023" i="14"/>
  <c r="BY1023" i="14"/>
  <c r="BW1023" i="14"/>
  <c r="BU1023" i="14"/>
  <c r="BS1023" i="14"/>
  <c r="BQ1023" i="14"/>
  <c r="BO1023" i="14"/>
  <c r="BM1023" i="14"/>
  <c r="BK1023" i="14"/>
  <c r="BI1023" i="14"/>
  <c r="BG1023" i="14"/>
  <c r="BE1023" i="14"/>
  <c r="BC1023" i="14"/>
  <c r="BA1023" i="14"/>
  <c r="AY1023" i="14"/>
  <c r="AW1023" i="14"/>
  <c r="AV1023" i="14"/>
  <c r="EE1023" i="14" s="1"/>
  <c r="AU1023" i="14"/>
  <c r="DM1023" i="14" s="1"/>
  <c r="AF1023" i="14"/>
  <c r="B1023" i="14" s="1"/>
  <c r="FL1022" i="14"/>
  <c r="FJ1022" i="14"/>
  <c r="EV1022" i="14"/>
  <c r="ET1022" i="14"/>
  <c r="EO1022" i="14"/>
  <c r="EC1022" i="14"/>
  <c r="EA1022" i="14"/>
  <c r="DY1022" i="14"/>
  <c r="DW1022" i="14"/>
  <c r="DU1022" i="14"/>
  <c r="DS1022" i="14"/>
  <c r="DQ1022" i="14"/>
  <c r="DO1022" i="14"/>
  <c r="DI1022" i="14"/>
  <c r="DG1022" i="14"/>
  <c r="DE1022" i="14"/>
  <c r="DC1022" i="14"/>
  <c r="DA1022" i="14"/>
  <c r="CY1022" i="14"/>
  <c r="CW1022" i="14"/>
  <c r="CS1022" i="14"/>
  <c r="CQ1022" i="14"/>
  <c r="CO1022" i="14"/>
  <c r="CM1022" i="14"/>
  <c r="CK1022" i="14"/>
  <c r="CI1022" i="14"/>
  <c r="CG1022" i="14"/>
  <c r="CE1022" i="14"/>
  <c r="EM1022" i="14" s="1"/>
  <c r="CC1022" i="14"/>
  <c r="CA1022" i="14"/>
  <c r="BY1022" i="14"/>
  <c r="BW1022" i="14"/>
  <c r="BU1022" i="14"/>
  <c r="BS1022" i="14"/>
  <c r="BQ1022" i="14"/>
  <c r="BO1022" i="14"/>
  <c r="BM1022" i="14"/>
  <c r="BK1022" i="14"/>
  <c r="BI1022" i="14"/>
  <c r="BG1022" i="14"/>
  <c r="BE1022" i="14"/>
  <c r="BC1022" i="14"/>
  <c r="BA1022" i="14"/>
  <c r="AY1022" i="14"/>
  <c r="AW1022" i="14"/>
  <c r="AV1022" i="14"/>
  <c r="EE1022" i="14" s="1"/>
  <c r="AU1022" i="14"/>
  <c r="DM1022" i="14" s="1"/>
  <c r="AF1022" i="14"/>
  <c r="B1022" i="14" s="1"/>
  <c r="FL1021" i="14"/>
  <c r="FJ1021" i="14"/>
  <c r="EV1021" i="14"/>
  <c r="ET1021" i="14"/>
  <c r="EO1021" i="14"/>
  <c r="EC1021" i="14"/>
  <c r="EA1021" i="14"/>
  <c r="DY1021" i="14"/>
  <c r="DW1021" i="14"/>
  <c r="DU1021" i="14"/>
  <c r="DS1021" i="14"/>
  <c r="DQ1021" i="14"/>
  <c r="DO1021" i="14"/>
  <c r="DI1021" i="14"/>
  <c r="DG1021" i="14"/>
  <c r="DE1021" i="14"/>
  <c r="DC1021" i="14"/>
  <c r="DA1021" i="14"/>
  <c r="CY1021" i="14"/>
  <c r="CW1021" i="14"/>
  <c r="CS1021" i="14"/>
  <c r="CQ1021" i="14"/>
  <c r="CO1021" i="14"/>
  <c r="CM1021" i="14"/>
  <c r="CK1021" i="14"/>
  <c r="CI1021" i="14"/>
  <c r="CG1021" i="14"/>
  <c r="CE1021" i="14"/>
  <c r="EM1021" i="14" s="1"/>
  <c r="CC1021" i="14"/>
  <c r="CA1021" i="14"/>
  <c r="BY1021" i="14"/>
  <c r="BW1021" i="14"/>
  <c r="BU1021" i="14"/>
  <c r="BS1021" i="14"/>
  <c r="BQ1021" i="14"/>
  <c r="BO1021" i="14"/>
  <c r="BM1021" i="14"/>
  <c r="BK1021" i="14"/>
  <c r="BI1021" i="14"/>
  <c r="BG1021" i="14"/>
  <c r="BE1021" i="14"/>
  <c r="BC1021" i="14"/>
  <c r="BA1021" i="14"/>
  <c r="AY1021" i="14"/>
  <c r="AW1021" i="14"/>
  <c r="AV1021" i="14"/>
  <c r="EE1021" i="14" s="1"/>
  <c r="AU1021" i="14"/>
  <c r="DM1021" i="14" s="1"/>
  <c r="AF1021" i="14"/>
  <c r="B1021" i="14" s="1"/>
  <c r="FL1020" i="14"/>
  <c r="FJ1020" i="14"/>
  <c r="EV1020" i="14"/>
  <c r="ET1020" i="14"/>
  <c r="EO1020" i="14"/>
  <c r="EC1020" i="14"/>
  <c r="EA1020" i="14"/>
  <c r="DY1020" i="14"/>
  <c r="DW1020" i="14"/>
  <c r="DU1020" i="14"/>
  <c r="DS1020" i="14"/>
  <c r="DQ1020" i="14"/>
  <c r="DO1020" i="14"/>
  <c r="DI1020" i="14"/>
  <c r="DG1020" i="14"/>
  <c r="DE1020" i="14"/>
  <c r="DC1020" i="14"/>
  <c r="DA1020" i="14"/>
  <c r="CY1020" i="14"/>
  <c r="CW1020" i="14"/>
  <c r="CS1020" i="14"/>
  <c r="CQ1020" i="14"/>
  <c r="CO1020" i="14"/>
  <c r="CM1020" i="14"/>
  <c r="CK1020" i="14"/>
  <c r="CI1020" i="14"/>
  <c r="CG1020" i="14"/>
  <c r="CE1020" i="14"/>
  <c r="EM1020" i="14" s="1"/>
  <c r="CC1020" i="14"/>
  <c r="CA1020" i="14"/>
  <c r="BY1020" i="14"/>
  <c r="BW1020" i="14"/>
  <c r="BU1020" i="14"/>
  <c r="BS1020" i="14"/>
  <c r="BQ1020" i="14"/>
  <c r="BO1020" i="14"/>
  <c r="BM1020" i="14"/>
  <c r="BK1020" i="14"/>
  <c r="BI1020" i="14"/>
  <c r="BG1020" i="14"/>
  <c r="BE1020" i="14"/>
  <c r="BC1020" i="14"/>
  <c r="BA1020" i="14"/>
  <c r="AY1020" i="14"/>
  <c r="AW1020" i="14"/>
  <c r="AV1020" i="14"/>
  <c r="EE1020" i="14" s="1"/>
  <c r="AU1020" i="14"/>
  <c r="DK1020" i="14" s="1"/>
  <c r="AF1020" i="14"/>
  <c r="B1020" i="14" s="1"/>
  <c r="FL1019" i="14"/>
  <c r="FJ1019" i="14"/>
  <c r="EV1019" i="14"/>
  <c r="ET1019" i="14"/>
  <c r="EO1019" i="14"/>
  <c r="EC1019" i="14"/>
  <c r="EA1019" i="14"/>
  <c r="DY1019" i="14"/>
  <c r="DW1019" i="14"/>
  <c r="DU1019" i="14"/>
  <c r="DS1019" i="14"/>
  <c r="DQ1019" i="14"/>
  <c r="DO1019" i="14"/>
  <c r="DI1019" i="14"/>
  <c r="DG1019" i="14"/>
  <c r="DE1019" i="14"/>
  <c r="DC1019" i="14"/>
  <c r="DA1019" i="14"/>
  <c r="CY1019" i="14"/>
  <c r="CW1019" i="14"/>
  <c r="CS1019" i="14"/>
  <c r="CQ1019" i="14"/>
  <c r="CO1019" i="14"/>
  <c r="CM1019" i="14"/>
  <c r="CK1019" i="14"/>
  <c r="CI1019" i="14"/>
  <c r="CG1019" i="14"/>
  <c r="CE1019" i="14"/>
  <c r="EM1019" i="14" s="1"/>
  <c r="CC1019" i="14"/>
  <c r="CA1019" i="14"/>
  <c r="BY1019" i="14"/>
  <c r="BW1019" i="14"/>
  <c r="BU1019" i="14"/>
  <c r="BS1019" i="14"/>
  <c r="BQ1019" i="14"/>
  <c r="BO1019" i="14"/>
  <c r="BM1019" i="14"/>
  <c r="BK1019" i="14"/>
  <c r="BI1019" i="14"/>
  <c r="BG1019" i="14"/>
  <c r="BE1019" i="14"/>
  <c r="BC1019" i="14"/>
  <c r="BA1019" i="14"/>
  <c r="AY1019" i="14"/>
  <c r="AW1019" i="14"/>
  <c r="AV1019" i="14"/>
  <c r="EE1019" i="14" s="1"/>
  <c r="AU1019" i="14"/>
  <c r="DM1019" i="14" s="1"/>
  <c r="AF1019" i="14"/>
  <c r="B1019" i="14" s="1"/>
  <c r="FL1015" i="14"/>
  <c r="FJ1015" i="14"/>
  <c r="EV1015" i="14"/>
  <c r="ET1015" i="14"/>
  <c r="EO1015" i="14"/>
  <c r="EC1015" i="14"/>
  <c r="EA1015" i="14"/>
  <c r="DY1015" i="14"/>
  <c r="DW1015" i="14"/>
  <c r="DU1015" i="14"/>
  <c r="DS1015" i="14"/>
  <c r="DQ1015" i="14"/>
  <c r="DO1015" i="14"/>
  <c r="DI1015" i="14"/>
  <c r="DG1015" i="14"/>
  <c r="DE1015" i="14"/>
  <c r="DC1015" i="14"/>
  <c r="DA1015" i="14"/>
  <c r="CY1015" i="14"/>
  <c r="CW1015" i="14"/>
  <c r="CS1015" i="14"/>
  <c r="CQ1015" i="14"/>
  <c r="CO1015" i="14"/>
  <c r="CM1015" i="14"/>
  <c r="CK1015" i="14"/>
  <c r="CI1015" i="14"/>
  <c r="CG1015" i="14"/>
  <c r="CE1015" i="14"/>
  <c r="EM1015" i="14" s="1"/>
  <c r="CC1015" i="14"/>
  <c r="CA1015" i="14"/>
  <c r="BY1015" i="14"/>
  <c r="BW1015" i="14"/>
  <c r="BU1015" i="14"/>
  <c r="BS1015" i="14"/>
  <c r="BQ1015" i="14"/>
  <c r="BO1015" i="14"/>
  <c r="BM1015" i="14"/>
  <c r="BK1015" i="14"/>
  <c r="BI1015" i="14"/>
  <c r="BG1015" i="14"/>
  <c r="BE1015" i="14"/>
  <c r="BC1015" i="14"/>
  <c r="BA1015" i="14"/>
  <c r="AY1015" i="14"/>
  <c r="AW1015" i="14"/>
  <c r="AV1015" i="14"/>
  <c r="EE1015" i="14" s="1"/>
  <c r="AU1015" i="14"/>
  <c r="DM1015" i="14" s="1"/>
  <c r="AF1015" i="14"/>
  <c r="B1015" i="14" s="1"/>
  <c r="FL1014" i="14"/>
  <c r="FJ1014" i="14"/>
  <c r="EV1014" i="14"/>
  <c r="ET1014" i="14"/>
  <c r="EO1014" i="14"/>
  <c r="EC1014" i="14"/>
  <c r="EA1014" i="14"/>
  <c r="DY1014" i="14"/>
  <c r="DW1014" i="14"/>
  <c r="DU1014" i="14"/>
  <c r="DS1014" i="14"/>
  <c r="DQ1014" i="14"/>
  <c r="DO1014" i="14"/>
  <c r="DI1014" i="14"/>
  <c r="DG1014" i="14"/>
  <c r="DE1014" i="14"/>
  <c r="DC1014" i="14"/>
  <c r="DA1014" i="14"/>
  <c r="CY1014" i="14"/>
  <c r="CW1014" i="14"/>
  <c r="CS1014" i="14"/>
  <c r="CQ1014" i="14"/>
  <c r="CO1014" i="14"/>
  <c r="CM1014" i="14"/>
  <c r="CK1014" i="14"/>
  <c r="CI1014" i="14"/>
  <c r="CG1014" i="14"/>
  <c r="CE1014" i="14"/>
  <c r="EM1014" i="14" s="1"/>
  <c r="CC1014" i="14"/>
  <c r="CA1014" i="14"/>
  <c r="BY1014" i="14"/>
  <c r="BW1014" i="14"/>
  <c r="BU1014" i="14"/>
  <c r="BS1014" i="14"/>
  <c r="BQ1014" i="14"/>
  <c r="BO1014" i="14"/>
  <c r="BM1014" i="14"/>
  <c r="BK1014" i="14"/>
  <c r="BI1014" i="14"/>
  <c r="BG1014" i="14"/>
  <c r="BE1014" i="14"/>
  <c r="BC1014" i="14"/>
  <c r="BA1014" i="14"/>
  <c r="AY1014" i="14"/>
  <c r="AW1014" i="14"/>
  <c r="AV1014" i="14"/>
  <c r="EE1014" i="14" s="1"/>
  <c r="AU1014" i="14"/>
  <c r="DK1014" i="14" s="1"/>
  <c r="AF1014" i="14"/>
  <c r="B1014" i="14" s="1"/>
  <c r="FL1012" i="14"/>
  <c r="FJ1012" i="14"/>
  <c r="EV1012" i="14"/>
  <c r="ET1012" i="14"/>
  <c r="EO1012" i="14"/>
  <c r="EC1012" i="14"/>
  <c r="EA1012" i="14"/>
  <c r="DY1012" i="14"/>
  <c r="DW1012" i="14"/>
  <c r="DU1012" i="14"/>
  <c r="DS1012" i="14"/>
  <c r="DQ1012" i="14"/>
  <c r="DO1012" i="14"/>
  <c r="DI1012" i="14"/>
  <c r="DG1012" i="14"/>
  <c r="DE1012" i="14"/>
  <c r="DC1012" i="14"/>
  <c r="DA1012" i="14"/>
  <c r="CY1012" i="14"/>
  <c r="CW1012" i="14"/>
  <c r="CS1012" i="14"/>
  <c r="CQ1012" i="14"/>
  <c r="CO1012" i="14"/>
  <c r="CM1012" i="14"/>
  <c r="CK1012" i="14"/>
  <c r="CI1012" i="14"/>
  <c r="CG1012" i="14"/>
  <c r="CE1012" i="14"/>
  <c r="EM1012" i="14" s="1"/>
  <c r="CC1012" i="14"/>
  <c r="CA1012" i="14"/>
  <c r="BY1012" i="14"/>
  <c r="BW1012" i="14"/>
  <c r="BU1012" i="14"/>
  <c r="BS1012" i="14"/>
  <c r="BQ1012" i="14"/>
  <c r="BO1012" i="14"/>
  <c r="BM1012" i="14"/>
  <c r="BK1012" i="14"/>
  <c r="BI1012" i="14"/>
  <c r="BG1012" i="14"/>
  <c r="BE1012" i="14"/>
  <c r="BC1012" i="14"/>
  <c r="BA1012" i="14"/>
  <c r="AY1012" i="14"/>
  <c r="AW1012" i="14"/>
  <c r="AV1012" i="14"/>
  <c r="EE1012" i="14" s="1"/>
  <c r="AU1012" i="14"/>
  <c r="DK1012" i="14" s="1"/>
  <c r="AF1012" i="14"/>
  <c r="B1012" i="14" s="1"/>
  <c r="FL1011" i="14"/>
  <c r="FJ1011" i="14"/>
  <c r="EV1011" i="14"/>
  <c r="ET1011" i="14"/>
  <c r="EO1011" i="14"/>
  <c r="EC1011" i="14"/>
  <c r="EA1011" i="14"/>
  <c r="DY1011" i="14"/>
  <c r="DW1011" i="14"/>
  <c r="DU1011" i="14"/>
  <c r="DS1011" i="14"/>
  <c r="DQ1011" i="14"/>
  <c r="DO1011" i="14"/>
  <c r="DI1011" i="14"/>
  <c r="DG1011" i="14"/>
  <c r="DE1011" i="14"/>
  <c r="DC1011" i="14"/>
  <c r="DA1011" i="14"/>
  <c r="CY1011" i="14"/>
  <c r="CW1011" i="14"/>
  <c r="CS1011" i="14"/>
  <c r="CQ1011" i="14"/>
  <c r="CO1011" i="14"/>
  <c r="CM1011" i="14"/>
  <c r="CK1011" i="14"/>
  <c r="CI1011" i="14"/>
  <c r="CG1011" i="14"/>
  <c r="CE1011" i="14"/>
  <c r="EM1011" i="14" s="1"/>
  <c r="CC1011" i="14"/>
  <c r="CA1011" i="14"/>
  <c r="BY1011" i="14"/>
  <c r="BW1011" i="14"/>
  <c r="BU1011" i="14"/>
  <c r="BS1011" i="14"/>
  <c r="BQ1011" i="14"/>
  <c r="BO1011" i="14"/>
  <c r="BM1011" i="14"/>
  <c r="BK1011" i="14"/>
  <c r="BI1011" i="14"/>
  <c r="BG1011" i="14"/>
  <c r="BE1011" i="14"/>
  <c r="BC1011" i="14"/>
  <c r="BA1011" i="14"/>
  <c r="AY1011" i="14"/>
  <c r="AW1011" i="14"/>
  <c r="AV1011" i="14"/>
  <c r="EE1011" i="14" s="1"/>
  <c r="AU1011" i="14"/>
  <c r="DM1011" i="14" s="1"/>
  <c r="AF1011" i="14"/>
  <c r="B1011" i="14" s="1"/>
  <c r="FL1009" i="14"/>
  <c r="FJ1009" i="14"/>
  <c r="EV1009" i="14"/>
  <c r="ET1009" i="14"/>
  <c r="EO1009" i="14"/>
  <c r="EC1009" i="14"/>
  <c r="EA1009" i="14"/>
  <c r="DY1009" i="14"/>
  <c r="DW1009" i="14"/>
  <c r="DU1009" i="14"/>
  <c r="DS1009" i="14"/>
  <c r="DQ1009" i="14"/>
  <c r="DO1009" i="14"/>
  <c r="DI1009" i="14"/>
  <c r="DG1009" i="14"/>
  <c r="DE1009" i="14"/>
  <c r="DC1009" i="14"/>
  <c r="DA1009" i="14"/>
  <c r="CY1009" i="14"/>
  <c r="CW1009" i="14"/>
  <c r="CS1009" i="14"/>
  <c r="CQ1009" i="14"/>
  <c r="CO1009" i="14"/>
  <c r="CM1009" i="14"/>
  <c r="CK1009" i="14"/>
  <c r="CI1009" i="14"/>
  <c r="CG1009" i="14"/>
  <c r="CE1009" i="14"/>
  <c r="EM1009" i="14" s="1"/>
  <c r="CC1009" i="14"/>
  <c r="CA1009" i="14"/>
  <c r="BY1009" i="14"/>
  <c r="BW1009" i="14"/>
  <c r="BU1009" i="14"/>
  <c r="BS1009" i="14"/>
  <c r="BQ1009" i="14"/>
  <c r="BO1009" i="14"/>
  <c r="BM1009" i="14"/>
  <c r="BK1009" i="14"/>
  <c r="BI1009" i="14"/>
  <c r="BG1009" i="14"/>
  <c r="BE1009" i="14"/>
  <c r="BC1009" i="14"/>
  <c r="BA1009" i="14"/>
  <c r="AY1009" i="14"/>
  <c r="AW1009" i="14"/>
  <c r="AV1009" i="14"/>
  <c r="EE1009" i="14" s="1"/>
  <c r="AU1009" i="14"/>
  <c r="DM1009" i="14" s="1"/>
  <c r="AF1009" i="14"/>
  <c r="B1009" i="14" s="1"/>
  <c r="FL1008" i="14"/>
  <c r="FJ1008" i="14"/>
  <c r="EV1008" i="14"/>
  <c r="ET1008" i="14"/>
  <c r="EO1008" i="14"/>
  <c r="EC1008" i="14"/>
  <c r="EA1008" i="14"/>
  <c r="DY1008" i="14"/>
  <c r="DW1008" i="14"/>
  <c r="DU1008" i="14"/>
  <c r="DS1008" i="14"/>
  <c r="DQ1008" i="14"/>
  <c r="DO1008" i="14"/>
  <c r="DI1008" i="14"/>
  <c r="DG1008" i="14"/>
  <c r="DE1008" i="14"/>
  <c r="DC1008" i="14"/>
  <c r="DA1008" i="14"/>
  <c r="CY1008" i="14"/>
  <c r="CW1008" i="14"/>
  <c r="CS1008" i="14"/>
  <c r="CQ1008" i="14"/>
  <c r="CO1008" i="14"/>
  <c r="CM1008" i="14"/>
  <c r="CK1008" i="14"/>
  <c r="CI1008" i="14"/>
  <c r="CG1008" i="14"/>
  <c r="CE1008" i="14"/>
  <c r="EM1008" i="14" s="1"/>
  <c r="CC1008" i="14"/>
  <c r="CA1008" i="14"/>
  <c r="BY1008" i="14"/>
  <c r="BW1008" i="14"/>
  <c r="BU1008" i="14"/>
  <c r="BS1008" i="14"/>
  <c r="BQ1008" i="14"/>
  <c r="BO1008" i="14"/>
  <c r="BM1008" i="14"/>
  <c r="BK1008" i="14"/>
  <c r="BI1008" i="14"/>
  <c r="BG1008" i="14"/>
  <c r="BE1008" i="14"/>
  <c r="BC1008" i="14"/>
  <c r="BA1008" i="14"/>
  <c r="AY1008" i="14"/>
  <c r="AW1008" i="14"/>
  <c r="AV1008" i="14"/>
  <c r="EE1008" i="14" s="1"/>
  <c r="AU1008" i="14"/>
  <c r="DM1008" i="14" s="1"/>
  <c r="AF1008" i="14"/>
  <c r="B1008" i="14" s="1"/>
  <c r="FL1006" i="14"/>
  <c r="FJ1006" i="14"/>
  <c r="EV1006" i="14"/>
  <c r="ET1006" i="14"/>
  <c r="EO1006" i="14"/>
  <c r="EC1006" i="14"/>
  <c r="EA1006" i="14"/>
  <c r="DY1006" i="14"/>
  <c r="DW1006" i="14"/>
  <c r="DU1006" i="14"/>
  <c r="DS1006" i="14"/>
  <c r="DQ1006" i="14"/>
  <c r="DO1006" i="14"/>
  <c r="DI1006" i="14"/>
  <c r="DG1006" i="14"/>
  <c r="DE1006" i="14"/>
  <c r="DC1006" i="14"/>
  <c r="DA1006" i="14"/>
  <c r="CY1006" i="14"/>
  <c r="CW1006" i="14"/>
  <c r="CS1006" i="14"/>
  <c r="CQ1006" i="14"/>
  <c r="CO1006" i="14"/>
  <c r="CM1006" i="14"/>
  <c r="CK1006" i="14"/>
  <c r="CI1006" i="14"/>
  <c r="CG1006" i="14"/>
  <c r="CE1006" i="14"/>
  <c r="EM1006" i="14" s="1"/>
  <c r="CC1006" i="14"/>
  <c r="CA1006" i="14"/>
  <c r="BY1006" i="14"/>
  <c r="BW1006" i="14"/>
  <c r="BU1006" i="14"/>
  <c r="BS1006" i="14"/>
  <c r="BQ1006" i="14"/>
  <c r="BO1006" i="14"/>
  <c r="BM1006" i="14"/>
  <c r="BK1006" i="14"/>
  <c r="BI1006" i="14"/>
  <c r="BG1006" i="14"/>
  <c r="BE1006" i="14"/>
  <c r="BC1006" i="14"/>
  <c r="BA1006" i="14"/>
  <c r="AY1006" i="14"/>
  <c r="AW1006" i="14"/>
  <c r="AV1006" i="14"/>
  <c r="EE1006" i="14" s="1"/>
  <c r="AU1006" i="14"/>
  <c r="DK1006" i="14" s="1"/>
  <c r="AF1006" i="14"/>
  <c r="B1006" i="14" s="1"/>
  <c r="FL1005" i="14"/>
  <c r="FJ1005" i="14"/>
  <c r="EV1005" i="14"/>
  <c r="ET1005" i="14"/>
  <c r="EO1005" i="14"/>
  <c r="EC1005" i="14"/>
  <c r="EA1005" i="14"/>
  <c r="DY1005" i="14"/>
  <c r="DW1005" i="14"/>
  <c r="DU1005" i="14"/>
  <c r="DS1005" i="14"/>
  <c r="DQ1005" i="14"/>
  <c r="DO1005" i="14"/>
  <c r="DI1005" i="14"/>
  <c r="DG1005" i="14"/>
  <c r="DE1005" i="14"/>
  <c r="DC1005" i="14"/>
  <c r="DA1005" i="14"/>
  <c r="CY1005" i="14"/>
  <c r="CW1005" i="14"/>
  <c r="CS1005" i="14"/>
  <c r="CQ1005" i="14"/>
  <c r="CO1005" i="14"/>
  <c r="CM1005" i="14"/>
  <c r="CK1005" i="14"/>
  <c r="CI1005" i="14"/>
  <c r="CG1005" i="14"/>
  <c r="CE1005" i="14"/>
  <c r="EM1005" i="14" s="1"/>
  <c r="CC1005" i="14"/>
  <c r="CA1005" i="14"/>
  <c r="BY1005" i="14"/>
  <c r="BW1005" i="14"/>
  <c r="BU1005" i="14"/>
  <c r="BS1005" i="14"/>
  <c r="BQ1005" i="14"/>
  <c r="BO1005" i="14"/>
  <c r="BM1005" i="14"/>
  <c r="BK1005" i="14"/>
  <c r="BI1005" i="14"/>
  <c r="BG1005" i="14"/>
  <c r="BE1005" i="14"/>
  <c r="BC1005" i="14"/>
  <c r="BA1005" i="14"/>
  <c r="AY1005" i="14"/>
  <c r="AW1005" i="14"/>
  <c r="AV1005" i="14"/>
  <c r="EE1005" i="14" s="1"/>
  <c r="AU1005" i="14"/>
  <c r="DM1005" i="14" s="1"/>
  <c r="AF1005" i="14"/>
  <c r="B1005" i="14" s="1"/>
  <c r="FL1003" i="14"/>
  <c r="FJ1003" i="14"/>
  <c r="EV1003" i="14"/>
  <c r="ET1003" i="14"/>
  <c r="EO1003" i="14"/>
  <c r="EC1003" i="14"/>
  <c r="EA1003" i="14"/>
  <c r="DY1003" i="14"/>
  <c r="DW1003" i="14"/>
  <c r="DU1003" i="14"/>
  <c r="DS1003" i="14"/>
  <c r="DQ1003" i="14"/>
  <c r="DO1003" i="14"/>
  <c r="DI1003" i="14"/>
  <c r="DG1003" i="14"/>
  <c r="DE1003" i="14"/>
  <c r="DC1003" i="14"/>
  <c r="DA1003" i="14"/>
  <c r="CY1003" i="14"/>
  <c r="CW1003" i="14"/>
  <c r="CS1003" i="14"/>
  <c r="CQ1003" i="14"/>
  <c r="CO1003" i="14"/>
  <c r="CM1003" i="14"/>
  <c r="CK1003" i="14"/>
  <c r="CI1003" i="14"/>
  <c r="CG1003" i="14"/>
  <c r="CE1003" i="14"/>
  <c r="EM1003" i="14" s="1"/>
  <c r="CC1003" i="14"/>
  <c r="CA1003" i="14"/>
  <c r="BY1003" i="14"/>
  <c r="BW1003" i="14"/>
  <c r="BU1003" i="14"/>
  <c r="BS1003" i="14"/>
  <c r="BQ1003" i="14"/>
  <c r="BO1003" i="14"/>
  <c r="BM1003" i="14"/>
  <c r="BK1003" i="14"/>
  <c r="BI1003" i="14"/>
  <c r="BG1003" i="14"/>
  <c r="BE1003" i="14"/>
  <c r="BC1003" i="14"/>
  <c r="BA1003" i="14"/>
  <c r="AY1003" i="14"/>
  <c r="AW1003" i="14"/>
  <c r="AV1003" i="14"/>
  <c r="EE1003" i="14" s="1"/>
  <c r="AU1003" i="14"/>
  <c r="DM1003" i="14" s="1"/>
  <c r="AF1003" i="14"/>
  <c r="B1003" i="14" s="1"/>
  <c r="FL1002" i="14"/>
  <c r="FJ1002" i="14"/>
  <c r="EV1002" i="14"/>
  <c r="ET1002" i="14"/>
  <c r="EO1002" i="14"/>
  <c r="EC1002" i="14"/>
  <c r="EA1002" i="14"/>
  <c r="DY1002" i="14"/>
  <c r="DW1002" i="14"/>
  <c r="DU1002" i="14"/>
  <c r="DS1002" i="14"/>
  <c r="DQ1002" i="14"/>
  <c r="DO1002" i="14"/>
  <c r="DI1002" i="14"/>
  <c r="DG1002" i="14"/>
  <c r="DE1002" i="14"/>
  <c r="DC1002" i="14"/>
  <c r="DA1002" i="14"/>
  <c r="CY1002" i="14"/>
  <c r="CW1002" i="14"/>
  <c r="CS1002" i="14"/>
  <c r="CQ1002" i="14"/>
  <c r="CO1002" i="14"/>
  <c r="CM1002" i="14"/>
  <c r="CK1002" i="14"/>
  <c r="CI1002" i="14"/>
  <c r="CG1002" i="14"/>
  <c r="CE1002" i="14"/>
  <c r="EM1002" i="14" s="1"/>
  <c r="CC1002" i="14"/>
  <c r="CA1002" i="14"/>
  <c r="BY1002" i="14"/>
  <c r="BW1002" i="14"/>
  <c r="BU1002" i="14"/>
  <c r="BS1002" i="14"/>
  <c r="BQ1002" i="14"/>
  <c r="BO1002" i="14"/>
  <c r="BM1002" i="14"/>
  <c r="BK1002" i="14"/>
  <c r="BI1002" i="14"/>
  <c r="BG1002" i="14"/>
  <c r="BE1002" i="14"/>
  <c r="BC1002" i="14"/>
  <c r="BA1002" i="14"/>
  <c r="AY1002" i="14"/>
  <c r="AW1002" i="14"/>
  <c r="AV1002" i="14"/>
  <c r="EE1002" i="14" s="1"/>
  <c r="AU1002" i="14"/>
  <c r="DM1002" i="14" s="1"/>
  <c r="AF1002" i="14"/>
  <c r="B1002" i="14" s="1"/>
  <c r="FL1000" i="14"/>
  <c r="FJ1000" i="14"/>
  <c r="EV1000" i="14"/>
  <c r="ET1000" i="14"/>
  <c r="EO1000" i="14"/>
  <c r="EC1000" i="14"/>
  <c r="EA1000" i="14"/>
  <c r="DY1000" i="14"/>
  <c r="DW1000" i="14"/>
  <c r="DU1000" i="14"/>
  <c r="DS1000" i="14"/>
  <c r="DQ1000" i="14"/>
  <c r="DO1000" i="14"/>
  <c r="DI1000" i="14"/>
  <c r="DG1000" i="14"/>
  <c r="DE1000" i="14"/>
  <c r="DC1000" i="14"/>
  <c r="DA1000" i="14"/>
  <c r="CY1000" i="14"/>
  <c r="CW1000" i="14"/>
  <c r="CS1000" i="14"/>
  <c r="CQ1000" i="14"/>
  <c r="CO1000" i="14"/>
  <c r="CM1000" i="14"/>
  <c r="CK1000" i="14"/>
  <c r="CI1000" i="14"/>
  <c r="CG1000" i="14"/>
  <c r="CE1000" i="14"/>
  <c r="EM1000" i="14" s="1"/>
  <c r="CC1000" i="14"/>
  <c r="CA1000" i="14"/>
  <c r="BY1000" i="14"/>
  <c r="BW1000" i="14"/>
  <c r="BU1000" i="14"/>
  <c r="BS1000" i="14"/>
  <c r="BQ1000" i="14"/>
  <c r="BO1000" i="14"/>
  <c r="BM1000" i="14"/>
  <c r="BK1000" i="14"/>
  <c r="BI1000" i="14"/>
  <c r="BG1000" i="14"/>
  <c r="BE1000" i="14"/>
  <c r="BC1000" i="14"/>
  <c r="BA1000" i="14"/>
  <c r="AY1000" i="14"/>
  <c r="AW1000" i="14"/>
  <c r="AV1000" i="14"/>
  <c r="EE1000" i="14" s="1"/>
  <c r="AU1000" i="14"/>
  <c r="DK1000" i="14" s="1"/>
  <c r="AF1000" i="14"/>
  <c r="B1000" i="14" s="1"/>
  <c r="FL999" i="14"/>
  <c r="FJ999" i="14"/>
  <c r="EV999" i="14"/>
  <c r="ET999" i="14"/>
  <c r="EO999" i="14"/>
  <c r="EC999" i="14"/>
  <c r="EA999" i="14"/>
  <c r="DY999" i="14"/>
  <c r="DW999" i="14"/>
  <c r="DU999" i="14"/>
  <c r="DS999" i="14"/>
  <c r="DQ999" i="14"/>
  <c r="DO999" i="14"/>
  <c r="DI999" i="14"/>
  <c r="DG999" i="14"/>
  <c r="DE999" i="14"/>
  <c r="DC999" i="14"/>
  <c r="DA999" i="14"/>
  <c r="CY999" i="14"/>
  <c r="CW999" i="14"/>
  <c r="CS999" i="14"/>
  <c r="CQ999" i="14"/>
  <c r="CO999" i="14"/>
  <c r="CM999" i="14"/>
  <c r="CK999" i="14"/>
  <c r="CI999" i="14"/>
  <c r="CG999" i="14"/>
  <c r="CE999" i="14"/>
  <c r="EM999" i="14" s="1"/>
  <c r="CC999" i="14"/>
  <c r="CA999" i="14"/>
  <c r="BY999" i="14"/>
  <c r="BW999" i="14"/>
  <c r="BU999" i="14"/>
  <c r="BS999" i="14"/>
  <c r="BQ999" i="14"/>
  <c r="BO999" i="14"/>
  <c r="BM999" i="14"/>
  <c r="BK999" i="14"/>
  <c r="BI999" i="14"/>
  <c r="BG999" i="14"/>
  <c r="BE999" i="14"/>
  <c r="BC999" i="14"/>
  <c r="BA999" i="14"/>
  <c r="AY999" i="14"/>
  <c r="AW999" i="14"/>
  <c r="AV999" i="14"/>
  <c r="EE999" i="14" s="1"/>
  <c r="AU999" i="14"/>
  <c r="DM999" i="14" s="1"/>
  <c r="AF999" i="14"/>
  <c r="FL995" i="14"/>
  <c r="FJ995" i="14"/>
  <c r="EV995" i="14"/>
  <c r="ET995" i="14"/>
  <c r="EO995" i="14"/>
  <c r="EC995" i="14"/>
  <c r="EA995" i="14"/>
  <c r="DY995" i="14"/>
  <c r="DW995" i="14"/>
  <c r="DU995" i="14"/>
  <c r="DS995" i="14"/>
  <c r="DQ995" i="14"/>
  <c r="DO995" i="14"/>
  <c r="DI995" i="14"/>
  <c r="DG995" i="14"/>
  <c r="DE995" i="14"/>
  <c r="DC995" i="14"/>
  <c r="DA995" i="14"/>
  <c r="CY995" i="14"/>
  <c r="CW995" i="14"/>
  <c r="CS995" i="14"/>
  <c r="CQ995" i="14"/>
  <c r="CO995" i="14"/>
  <c r="CM995" i="14"/>
  <c r="CK995" i="14"/>
  <c r="CI995" i="14"/>
  <c r="CG995" i="14"/>
  <c r="CE995" i="14"/>
  <c r="EM995" i="14" s="1"/>
  <c r="CC995" i="14"/>
  <c r="CA995" i="14"/>
  <c r="BY995" i="14"/>
  <c r="BW995" i="14"/>
  <c r="BU995" i="14"/>
  <c r="BS995" i="14"/>
  <c r="BQ995" i="14"/>
  <c r="BO995" i="14"/>
  <c r="BM995" i="14"/>
  <c r="BK995" i="14"/>
  <c r="BI995" i="14"/>
  <c r="BG995" i="14"/>
  <c r="BE995" i="14"/>
  <c r="BC995" i="14"/>
  <c r="BA995" i="14"/>
  <c r="AY995" i="14"/>
  <c r="AW995" i="14"/>
  <c r="AV995" i="14"/>
  <c r="EE995" i="14" s="1"/>
  <c r="AU995" i="14"/>
  <c r="DM995" i="14" s="1"/>
  <c r="AF995" i="14"/>
  <c r="B995" i="14" s="1"/>
  <c r="FL987" i="14"/>
  <c r="FJ987" i="14"/>
  <c r="EV987" i="14"/>
  <c r="ET987" i="14"/>
  <c r="EO987" i="14"/>
  <c r="EC987" i="14"/>
  <c r="EA987" i="14"/>
  <c r="DY987" i="14"/>
  <c r="DW987" i="14"/>
  <c r="DU987" i="14"/>
  <c r="DS987" i="14"/>
  <c r="DQ987" i="14"/>
  <c r="DO987" i="14"/>
  <c r="DI987" i="14"/>
  <c r="DG987" i="14"/>
  <c r="DE987" i="14"/>
  <c r="DC987" i="14"/>
  <c r="DA987" i="14"/>
  <c r="CY987" i="14"/>
  <c r="CW987" i="14"/>
  <c r="CS987" i="14"/>
  <c r="CQ987" i="14"/>
  <c r="CO987" i="14"/>
  <c r="CM987" i="14"/>
  <c r="CK987" i="14"/>
  <c r="CI987" i="14"/>
  <c r="CG987" i="14"/>
  <c r="CE987" i="14"/>
  <c r="EM987" i="14" s="1"/>
  <c r="CC987" i="14"/>
  <c r="CA987" i="14"/>
  <c r="BY987" i="14"/>
  <c r="BW987" i="14"/>
  <c r="BU987" i="14"/>
  <c r="BS987" i="14"/>
  <c r="BQ987" i="14"/>
  <c r="BO987" i="14"/>
  <c r="BM987" i="14"/>
  <c r="BK987" i="14"/>
  <c r="BI987" i="14"/>
  <c r="BG987" i="14"/>
  <c r="BE987" i="14"/>
  <c r="BC987" i="14"/>
  <c r="BA987" i="14"/>
  <c r="AY987" i="14"/>
  <c r="AW987" i="14"/>
  <c r="AV987" i="14"/>
  <c r="EE987" i="14" s="1"/>
  <c r="AU987" i="14"/>
  <c r="DK987" i="14" s="1"/>
  <c r="AF987" i="14"/>
  <c r="B987" i="14" s="1"/>
  <c r="FL986" i="14"/>
  <c r="FJ986" i="14"/>
  <c r="EV986" i="14"/>
  <c r="ET986" i="14"/>
  <c r="EO986" i="14"/>
  <c r="EC986" i="14"/>
  <c r="EA986" i="14"/>
  <c r="DY986" i="14"/>
  <c r="DW986" i="14"/>
  <c r="DU986" i="14"/>
  <c r="DS986" i="14"/>
  <c r="DQ986" i="14"/>
  <c r="DO986" i="14"/>
  <c r="DI986" i="14"/>
  <c r="DG986" i="14"/>
  <c r="DE986" i="14"/>
  <c r="DC986" i="14"/>
  <c r="DA986" i="14"/>
  <c r="CY986" i="14"/>
  <c r="CW986" i="14"/>
  <c r="CS986" i="14"/>
  <c r="CQ986" i="14"/>
  <c r="CO986" i="14"/>
  <c r="CM986" i="14"/>
  <c r="CK986" i="14"/>
  <c r="CI986" i="14"/>
  <c r="CG986" i="14"/>
  <c r="CE986" i="14"/>
  <c r="EM986" i="14" s="1"/>
  <c r="CC986" i="14"/>
  <c r="CA986" i="14"/>
  <c r="BY986" i="14"/>
  <c r="BW986" i="14"/>
  <c r="BU986" i="14"/>
  <c r="BS986" i="14"/>
  <c r="BQ986" i="14"/>
  <c r="BO986" i="14"/>
  <c r="BM986" i="14"/>
  <c r="BK986" i="14"/>
  <c r="BI986" i="14"/>
  <c r="BG986" i="14"/>
  <c r="BE986" i="14"/>
  <c r="BC986" i="14"/>
  <c r="BA986" i="14"/>
  <c r="AY986" i="14"/>
  <c r="AW986" i="14"/>
  <c r="AV986" i="14"/>
  <c r="EE986" i="14" s="1"/>
  <c r="AU986" i="14"/>
  <c r="DM986" i="14" s="1"/>
  <c r="AF986" i="14"/>
  <c r="B986" i="14" s="1"/>
  <c r="FL985" i="14"/>
  <c r="FJ985" i="14"/>
  <c r="EV985" i="14"/>
  <c r="ET985" i="14"/>
  <c r="EO985" i="14"/>
  <c r="EC985" i="14"/>
  <c r="EA985" i="14"/>
  <c r="DY985" i="14"/>
  <c r="DW985" i="14"/>
  <c r="DU985" i="14"/>
  <c r="DS985" i="14"/>
  <c r="DQ985" i="14"/>
  <c r="DO985" i="14"/>
  <c r="DI985" i="14"/>
  <c r="DG985" i="14"/>
  <c r="DE985" i="14"/>
  <c r="DC985" i="14"/>
  <c r="DA985" i="14"/>
  <c r="CY985" i="14"/>
  <c r="CW985" i="14"/>
  <c r="CS985" i="14"/>
  <c r="CQ985" i="14"/>
  <c r="CO985" i="14"/>
  <c r="CM985" i="14"/>
  <c r="CK985" i="14"/>
  <c r="CI985" i="14"/>
  <c r="CG985" i="14"/>
  <c r="CE985" i="14"/>
  <c r="EM985" i="14" s="1"/>
  <c r="CC985" i="14"/>
  <c r="CA985" i="14"/>
  <c r="BY985" i="14"/>
  <c r="BW985" i="14"/>
  <c r="BU985" i="14"/>
  <c r="BS985" i="14"/>
  <c r="BQ985" i="14"/>
  <c r="BO985" i="14"/>
  <c r="BM985" i="14"/>
  <c r="BK985" i="14"/>
  <c r="BI985" i="14"/>
  <c r="BG985" i="14"/>
  <c r="BE985" i="14"/>
  <c r="BC985" i="14"/>
  <c r="BA985" i="14"/>
  <c r="AY985" i="14"/>
  <c r="AW985" i="14"/>
  <c r="AV985" i="14"/>
  <c r="EE985" i="14" s="1"/>
  <c r="AU985" i="14"/>
  <c r="DM985" i="14" s="1"/>
  <c r="AF985" i="14"/>
  <c r="B985" i="14" s="1"/>
  <c r="FL984" i="14"/>
  <c r="FJ984" i="14"/>
  <c r="EV984" i="14"/>
  <c r="ET984" i="14"/>
  <c r="EO984" i="14"/>
  <c r="EC984" i="14"/>
  <c r="EA984" i="14"/>
  <c r="DY984" i="14"/>
  <c r="DW984" i="14"/>
  <c r="DU984" i="14"/>
  <c r="DS984" i="14"/>
  <c r="DQ984" i="14"/>
  <c r="DO984" i="14"/>
  <c r="DI984" i="14"/>
  <c r="DG984" i="14"/>
  <c r="DE984" i="14"/>
  <c r="DC984" i="14"/>
  <c r="DA984" i="14"/>
  <c r="CY984" i="14"/>
  <c r="CW984" i="14"/>
  <c r="CS984" i="14"/>
  <c r="CQ984" i="14"/>
  <c r="CO984" i="14"/>
  <c r="CM984" i="14"/>
  <c r="CK984" i="14"/>
  <c r="CI984" i="14"/>
  <c r="CG984" i="14"/>
  <c r="CE984" i="14"/>
  <c r="EM984" i="14" s="1"/>
  <c r="CC984" i="14"/>
  <c r="CA984" i="14"/>
  <c r="BY984" i="14"/>
  <c r="BW984" i="14"/>
  <c r="BU984" i="14"/>
  <c r="BS984" i="14"/>
  <c r="BQ984" i="14"/>
  <c r="BO984" i="14"/>
  <c r="BM984" i="14"/>
  <c r="BK984" i="14"/>
  <c r="BI984" i="14"/>
  <c r="BG984" i="14"/>
  <c r="BE984" i="14"/>
  <c r="BC984" i="14"/>
  <c r="BA984" i="14"/>
  <c r="AY984" i="14"/>
  <c r="AW984" i="14"/>
  <c r="AV984" i="14"/>
  <c r="EE984" i="14" s="1"/>
  <c r="AU984" i="14"/>
  <c r="DM984" i="14" s="1"/>
  <c r="AF984" i="14"/>
  <c r="B984" i="14" s="1"/>
  <c r="FL983" i="14"/>
  <c r="FJ983" i="14"/>
  <c r="EV983" i="14"/>
  <c r="ET983" i="14"/>
  <c r="EO983" i="14"/>
  <c r="EC983" i="14"/>
  <c r="EA983" i="14"/>
  <c r="DY983" i="14"/>
  <c r="DW983" i="14"/>
  <c r="DU983" i="14"/>
  <c r="DS983" i="14"/>
  <c r="DQ983" i="14"/>
  <c r="DO983" i="14"/>
  <c r="DI983" i="14"/>
  <c r="DG983" i="14"/>
  <c r="DE983" i="14"/>
  <c r="DC983" i="14"/>
  <c r="DA983" i="14"/>
  <c r="CY983" i="14"/>
  <c r="CW983" i="14"/>
  <c r="CS983" i="14"/>
  <c r="CQ983" i="14"/>
  <c r="CO983" i="14"/>
  <c r="CM983" i="14"/>
  <c r="CK983" i="14"/>
  <c r="CI983" i="14"/>
  <c r="CG983" i="14"/>
  <c r="CE983" i="14"/>
  <c r="EM983" i="14" s="1"/>
  <c r="CC983" i="14"/>
  <c r="CA983" i="14"/>
  <c r="BY983" i="14"/>
  <c r="BW983" i="14"/>
  <c r="BU983" i="14"/>
  <c r="BS983" i="14"/>
  <c r="BQ983" i="14"/>
  <c r="BO983" i="14"/>
  <c r="BM983" i="14"/>
  <c r="BK983" i="14"/>
  <c r="BI983" i="14"/>
  <c r="BG983" i="14"/>
  <c r="BE983" i="14"/>
  <c r="BC983" i="14"/>
  <c r="BA983" i="14"/>
  <c r="AY983" i="14"/>
  <c r="AW983" i="14"/>
  <c r="AV983" i="14"/>
  <c r="EE983" i="14" s="1"/>
  <c r="AU983" i="14"/>
  <c r="DM983" i="14" s="1"/>
  <c r="AF983" i="14"/>
  <c r="B983" i="14" s="1"/>
  <c r="FL982" i="14"/>
  <c r="FJ982" i="14"/>
  <c r="EV982" i="14"/>
  <c r="ET982" i="14"/>
  <c r="EO982" i="14"/>
  <c r="EC982" i="14"/>
  <c r="EA982" i="14"/>
  <c r="DY982" i="14"/>
  <c r="DW982" i="14"/>
  <c r="DU982" i="14"/>
  <c r="DS982" i="14"/>
  <c r="DQ982" i="14"/>
  <c r="DO982" i="14"/>
  <c r="DI982" i="14"/>
  <c r="DG982" i="14"/>
  <c r="DE982" i="14"/>
  <c r="DC982" i="14"/>
  <c r="DA982" i="14"/>
  <c r="CY982" i="14"/>
  <c r="CW982" i="14"/>
  <c r="CS982" i="14"/>
  <c r="CQ982" i="14"/>
  <c r="CO982" i="14"/>
  <c r="CM982" i="14"/>
  <c r="CK982" i="14"/>
  <c r="CI982" i="14"/>
  <c r="CG982" i="14"/>
  <c r="CE982" i="14"/>
  <c r="EM982" i="14" s="1"/>
  <c r="CC982" i="14"/>
  <c r="CA982" i="14"/>
  <c r="BY982" i="14"/>
  <c r="BW982" i="14"/>
  <c r="BU982" i="14"/>
  <c r="BS982" i="14"/>
  <c r="BQ982" i="14"/>
  <c r="BO982" i="14"/>
  <c r="BM982" i="14"/>
  <c r="BK982" i="14"/>
  <c r="BI982" i="14"/>
  <c r="BG982" i="14"/>
  <c r="BE982" i="14"/>
  <c r="BC982" i="14"/>
  <c r="BA982" i="14"/>
  <c r="AY982" i="14"/>
  <c r="AW982" i="14"/>
  <c r="AV982" i="14"/>
  <c r="EE982" i="14" s="1"/>
  <c r="AU982" i="14"/>
  <c r="DM982" i="14" s="1"/>
  <c r="AF982" i="14"/>
  <c r="B982" i="14" s="1"/>
  <c r="FL981" i="14"/>
  <c r="FJ981" i="14"/>
  <c r="EV981" i="14"/>
  <c r="ET981" i="14"/>
  <c r="EO981" i="14"/>
  <c r="EC981" i="14"/>
  <c r="EA981" i="14"/>
  <c r="DY981" i="14"/>
  <c r="DW981" i="14"/>
  <c r="DU981" i="14"/>
  <c r="DS981" i="14"/>
  <c r="DQ981" i="14"/>
  <c r="DO981" i="14"/>
  <c r="DI981" i="14"/>
  <c r="DG981" i="14"/>
  <c r="DE981" i="14"/>
  <c r="DC981" i="14"/>
  <c r="DA981" i="14"/>
  <c r="CY981" i="14"/>
  <c r="CW981" i="14"/>
  <c r="CS981" i="14"/>
  <c r="CQ981" i="14"/>
  <c r="CO981" i="14"/>
  <c r="CM981" i="14"/>
  <c r="CK981" i="14"/>
  <c r="CI981" i="14"/>
  <c r="CG981" i="14"/>
  <c r="CE981" i="14"/>
  <c r="EM981" i="14" s="1"/>
  <c r="CC981" i="14"/>
  <c r="CA981" i="14"/>
  <c r="BY981" i="14"/>
  <c r="BW981" i="14"/>
  <c r="BU981" i="14"/>
  <c r="BS981" i="14"/>
  <c r="BQ981" i="14"/>
  <c r="BO981" i="14"/>
  <c r="BM981" i="14"/>
  <c r="BK981" i="14"/>
  <c r="BI981" i="14"/>
  <c r="BG981" i="14"/>
  <c r="BE981" i="14"/>
  <c r="BC981" i="14"/>
  <c r="BA981" i="14"/>
  <c r="AY981" i="14"/>
  <c r="AW981" i="14"/>
  <c r="AV981" i="14"/>
  <c r="EE981" i="14" s="1"/>
  <c r="AU981" i="14"/>
  <c r="DM981" i="14" s="1"/>
  <c r="AF981" i="14"/>
  <c r="B981" i="14" s="1"/>
  <c r="FL980" i="14"/>
  <c r="FJ980" i="14"/>
  <c r="EV980" i="14"/>
  <c r="ET980" i="14"/>
  <c r="EO980" i="14"/>
  <c r="EC980" i="14"/>
  <c r="EA980" i="14"/>
  <c r="DY980" i="14"/>
  <c r="DW980" i="14"/>
  <c r="DU980" i="14"/>
  <c r="DS980" i="14"/>
  <c r="DQ980" i="14"/>
  <c r="DO980" i="14"/>
  <c r="DI980" i="14"/>
  <c r="DG980" i="14"/>
  <c r="DE980" i="14"/>
  <c r="DC980" i="14"/>
  <c r="DA980" i="14"/>
  <c r="CY980" i="14"/>
  <c r="CW980" i="14"/>
  <c r="CS980" i="14"/>
  <c r="CQ980" i="14"/>
  <c r="CO980" i="14"/>
  <c r="CM980" i="14"/>
  <c r="CK980" i="14"/>
  <c r="CI980" i="14"/>
  <c r="CG980" i="14"/>
  <c r="CE980" i="14"/>
  <c r="EM980" i="14" s="1"/>
  <c r="CC980" i="14"/>
  <c r="CA980" i="14"/>
  <c r="BY980" i="14"/>
  <c r="BW980" i="14"/>
  <c r="BU980" i="14"/>
  <c r="BS980" i="14"/>
  <c r="BQ980" i="14"/>
  <c r="BO980" i="14"/>
  <c r="BM980" i="14"/>
  <c r="BK980" i="14"/>
  <c r="BI980" i="14"/>
  <c r="BG980" i="14"/>
  <c r="BE980" i="14"/>
  <c r="BC980" i="14"/>
  <c r="BA980" i="14"/>
  <c r="AY980" i="14"/>
  <c r="AW980" i="14"/>
  <c r="AV980" i="14"/>
  <c r="EE980" i="14" s="1"/>
  <c r="AU980" i="14"/>
  <c r="DM980" i="14" s="1"/>
  <c r="AF980" i="14"/>
  <c r="B980" i="14" s="1"/>
  <c r="FL979" i="14"/>
  <c r="FJ979" i="14"/>
  <c r="EV979" i="14"/>
  <c r="ET979" i="14"/>
  <c r="EO979" i="14"/>
  <c r="EC979" i="14"/>
  <c r="EA979" i="14"/>
  <c r="DY979" i="14"/>
  <c r="DW979" i="14"/>
  <c r="DU979" i="14"/>
  <c r="DS979" i="14"/>
  <c r="DQ979" i="14"/>
  <c r="DO979" i="14"/>
  <c r="DI979" i="14"/>
  <c r="DG979" i="14"/>
  <c r="DE979" i="14"/>
  <c r="DC979" i="14"/>
  <c r="DA979" i="14"/>
  <c r="CY979" i="14"/>
  <c r="CW979" i="14"/>
  <c r="CS979" i="14"/>
  <c r="CQ979" i="14"/>
  <c r="CO979" i="14"/>
  <c r="CM979" i="14"/>
  <c r="CK979" i="14"/>
  <c r="CI979" i="14"/>
  <c r="CG979" i="14"/>
  <c r="CE979" i="14"/>
  <c r="EM979" i="14" s="1"/>
  <c r="CC979" i="14"/>
  <c r="CA979" i="14"/>
  <c r="BY979" i="14"/>
  <c r="BW979" i="14"/>
  <c r="BU979" i="14"/>
  <c r="BS979" i="14"/>
  <c r="BQ979" i="14"/>
  <c r="BO979" i="14"/>
  <c r="BM979" i="14"/>
  <c r="BK979" i="14"/>
  <c r="BI979" i="14"/>
  <c r="BG979" i="14"/>
  <c r="BE979" i="14"/>
  <c r="BC979" i="14"/>
  <c r="BA979" i="14"/>
  <c r="AY979" i="14"/>
  <c r="AW979" i="14"/>
  <c r="AV979" i="14"/>
  <c r="EE979" i="14" s="1"/>
  <c r="AU979" i="14"/>
  <c r="DM979" i="14" s="1"/>
  <c r="AF979" i="14"/>
  <c r="B979" i="14" s="1"/>
  <c r="FL978" i="14"/>
  <c r="FJ978" i="14"/>
  <c r="EV978" i="14"/>
  <c r="ET978" i="14"/>
  <c r="EO978" i="14"/>
  <c r="EC978" i="14"/>
  <c r="EA978" i="14"/>
  <c r="DY978" i="14"/>
  <c r="DW978" i="14"/>
  <c r="DU978" i="14"/>
  <c r="DS978" i="14"/>
  <c r="DQ978" i="14"/>
  <c r="DO978" i="14"/>
  <c r="DI978" i="14"/>
  <c r="DG978" i="14"/>
  <c r="DE978" i="14"/>
  <c r="DC978" i="14"/>
  <c r="DA978" i="14"/>
  <c r="CY978" i="14"/>
  <c r="CW978" i="14"/>
  <c r="CS978" i="14"/>
  <c r="CQ978" i="14"/>
  <c r="CO978" i="14"/>
  <c r="CM978" i="14"/>
  <c r="CK978" i="14"/>
  <c r="CI978" i="14"/>
  <c r="CG978" i="14"/>
  <c r="CE978" i="14"/>
  <c r="EM978" i="14" s="1"/>
  <c r="CC978" i="14"/>
  <c r="CA978" i="14"/>
  <c r="BY978" i="14"/>
  <c r="BW978" i="14"/>
  <c r="BU978" i="14"/>
  <c r="BS978" i="14"/>
  <c r="BQ978" i="14"/>
  <c r="BO978" i="14"/>
  <c r="BM978" i="14"/>
  <c r="BK978" i="14"/>
  <c r="BI978" i="14"/>
  <c r="BG978" i="14"/>
  <c r="BE978" i="14"/>
  <c r="BC978" i="14"/>
  <c r="BA978" i="14"/>
  <c r="AY978" i="14"/>
  <c r="AW978" i="14"/>
  <c r="AV978" i="14"/>
  <c r="EE978" i="14" s="1"/>
  <c r="AU978" i="14"/>
  <c r="DM978" i="14" s="1"/>
  <c r="AF978" i="14"/>
  <c r="B978" i="14" s="1"/>
  <c r="FL977" i="14"/>
  <c r="FJ977" i="14"/>
  <c r="EV977" i="14"/>
  <c r="ET977" i="14"/>
  <c r="EO977" i="14"/>
  <c r="EC977" i="14"/>
  <c r="EA977" i="14"/>
  <c r="DY977" i="14"/>
  <c r="DW977" i="14"/>
  <c r="DU977" i="14"/>
  <c r="DS977" i="14"/>
  <c r="DQ977" i="14"/>
  <c r="DO977" i="14"/>
  <c r="DI977" i="14"/>
  <c r="DG977" i="14"/>
  <c r="DE977" i="14"/>
  <c r="DC977" i="14"/>
  <c r="DA977" i="14"/>
  <c r="CY977" i="14"/>
  <c r="CW977" i="14"/>
  <c r="CS977" i="14"/>
  <c r="CQ977" i="14"/>
  <c r="CO977" i="14"/>
  <c r="CM977" i="14"/>
  <c r="CK977" i="14"/>
  <c r="CI977" i="14"/>
  <c r="CG977" i="14"/>
  <c r="CE977" i="14"/>
  <c r="EM977" i="14" s="1"/>
  <c r="CC977" i="14"/>
  <c r="CA977" i="14"/>
  <c r="BY977" i="14"/>
  <c r="BW977" i="14"/>
  <c r="BU977" i="14"/>
  <c r="BS977" i="14"/>
  <c r="BQ977" i="14"/>
  <c r="BO977" i="14"/>
  <c r="BM977" i="14"/>
  <c r="BK977" i="14"/>
  <c r="BI977" i="14"/>
  <c r="BG977" i="14"/>
  <c r="BE977" i="14"/>
  <c r="BC977" i="14"/>
  <c r="BA977" i="14"/>
  <c r="AY977" i="14"/>
  <c r="AW977" i="14"/>
  <c r="AV977" i="14"/>
  <c r="EE977" i="14" s="1"/>
  <c r="AU977" i="14"/>
  <c r="DM977" i="14" s="1"/>
  <c r="AF977" i="14"/>
  <c r="B977" i="14" s="1"/>
  <c r="FL976" i="14"/>
  <c r="FJ976" i="14"/>
  <c r="EV976" i="14"/>
  <c r="ET976" i="14"/>
  <c r="EO976" i="14"/>
  <c r="EC976" i="14"/>
  <c r="EA976" i="14"/>
  <c r="DY976" i="14"/>
  <c r="DW976" i="14"/>
  <c r="DU976" i="14"/>
  <c r="DS976" i="14"/>
  <c r="DQ976" i="14"/>
  <c r="DO976" i="14"/>
  <c r="DI976" i="14"/>
  <c r="DG976" i="14"/>
  <c r="DE976" i="14"/>
  <c r="DC976" i="14"/>
  <c r="DA976" i="14"/>
  <c r="CY976" i="14"/>
  <c r="CW976" i="14"/>
  <c r="CS976" i="14"/>
  <c r="CQ976" i="14"/>
  <c r="CO976" i="14"/>
  <c r="CM976" i="14"/>
  <c r="CK976" i="14"/>
  <c r="CI976" i="14"/>
  <c r="CG976" i="14"/>
  <c r="CE976" i="14"/>
  <c r="EM976" i="14" s="1"/>
  <c r="CC976" i="14"/>
  <c r="CA976" i="14"/>
  <c r="BY976" i="14"/>
  <c r="BW976" i="14"/>
  <c r="BU976" i="14"/>
  <c r="BS976" i="14"/>
  <c r="BQ976" i="14"/>
  <c r="BO976" i="14"/>
  <c r="BM976" i="14"/>
  <c r="BK976" i="14"/>
  <c r="BI976" i="14"/>
  <c r="BG976" i="14"/>
  <c r="BE976" i="14"/>
  <c r="BC976" i="14"/>
  <c r="BA976" i="14"/>
  <c r="AY976" i="14"/>
  <c r="AW976" i="14"/>
  <c r="AV976" i="14"/>
  <c r="EE976" i="14" s="1"/>
  <c r="AU976" i="14"/>
  <c r="DM976" i="14" s="1"/>
  <c r="AF976" i="14"/>
  <c r="B976" i="14" s="1"/>
  <c r="FL975" i="14"/>
  <c r="FJ975" i="14"/>
  <c r="EV975" i="14"/>
  <c r="ET975" i="14"/>
  <c r="EO975" i="14"/>
  <c r="EC975" i="14"/>
  <c r="EA975" i="14"/>
  <c r="DY975" i="14"/>
  <c r="DW975" i="14"/>
  <c r="DU975" i="14"/>
  <c r="DS975" i="14"/>
  <c r="DQ975" i="14"/>
  <c r="DO975" i="14"/>
  <c r="DI975" i="14"/>
  <c r="DG975" i="14"/>
  <c r="DE975" i="14"/>
  <c r="DC975" i="14"/>
  <c r="DA975" i="14"/>
  <c r="CY975" i="14"/>
  <c r="CW975" i="14"/>
  <c r="CS975" i="14"/>
  <c r="CQ975" i="14"/>
  <c r="CO975" i="14"/>
  <c r="CM975" i="14"/>
  <c r="CK975" i="14"/>
  <c r="CI975" i="14"/>
  <c r="CG975" i="14"/>
  <c r="CE975" i="14"/>
  <c r="EM975" i="14" s="1"/>
  <c r="CC975" i="14"/>
  <c r="CA975" i="14"/>
  <c r="BY975" i="14"/>
  <c r="BW975" i="14"/>
  <c r="BU975" i="14"/>
  <c r="BS975" i="14"/>
  <c r="BQ975" i="14"/>
  <c r="BO975" i="14"/>
  <c r="BM975" i="14"/>
  <c r="BK975" i="14"/>
  <c r="BI975" i="14"/>
  <c r="BG975" i="14"/>
  <c r="BE975" i="14"/>
  <c r="BC975" i="14"/>
  <c r="BA975" i="14"/>
  <c r="AY975" i="14"/>
  <c r="AW975" i="14"/>
  <c r="AV975" i="14"/>
  <c r="EE975" i="14" s="1"/>
  <c r="AU975" i="14"/>
  <c r="DM975" i="14" s="1"/>
  <c r="AF975" i="14"/>
  <c r="B975" i="14" s="1"/>
  <c r="FL974" i="14"/>
  <c r="FJ974" i="14"/>
  <c r="EV974" i="14"/>
  <c r="ET974" i="14"/>
  <c r="EO974" i="14"/>
  <c r="EC974" i="14"/>
  <c r="EA974" i="14"/>
  <c r="DY974" i="14"/>
  <c r="DW974" i="14"/>
  <c r="DU974" i="14"/>
  <c r="DS974" i="14"/>
  <c r="DQ974" i="14"/>
  <c r="DO974" i="14"/>
  <c r="DI974" i="14"/>
  <c r="DG974" i="14"/>
  <c r="DE974" i="14"/>
  <c r="DC974" i="14"/>
  <c r="DA974" i="14"/>
  <c r="CY974" i="14"/>
  <c r="CW974" i="14"/>
  <c r="CS974" i="14"/>
  <c r="CQ974" i="14"/>
  <c r="CO974" i="14"/>
  <c r="CM974" i="14"/>
  <c r="CK974" i="14"/>
  <c r="CI974" i="14"/>
  <c r="CG974" i="14"/>
  <c r="CE974" i="14"/>
  <c r="EM974" i="14" s="1"/>
  <c r="CC974" i="14"/>
  <c r="CA974" i="14"/>
  <c r="BY974" i="14"/>
  <c r="BW974" i="14"/>
  <c r="BU974" i="14"/>
  <c r="BS974" i="14"/>
  <c r="BQ974" i="14"/>
  <c r="BO974" i="14"/>
  <c r="BM974" i="14"/>
  <c r="BK974" i="14"/>
  <c r="BI974" i="14"/>
  <c r="BG974" i="14"/>
  <c r="BE974" i="14"/>
  <c r="BC974" i="14"/>
  <c r="BA974" i="14"/>
  <c r="AY974" i="14"/>
  <c r="AW974" i="14"/>
  <c r="AV974" i="14"/>
  <c r="EE974" i="14" s="1"/>
  <c r="AU974" i="14"/>
  <c r="DM974" i="14" s="1"/>
  <c r="AF974" i="14"/>
  <c r="B974" i="14" s="1"/>
  <c r="FL973" i="14"/>
  <c r="FJ973" i="14"/>
  <c r="EV973" i="14"/>
  <c r="ET973" i="14"/>
  <c r="EO973" i="14"/>
  <c r="EC973" i="14"/>
  <c r="EA973" i="14"/>
  <c r="DY973" i="14"/>
  <c r="DW973" i="14"/>
  <c r="DU973" i="14"/>
  <c r="DS973" i="14"/>
  <c r="DQ973" i="14"/>
  <c r="DO973" i="14"/>
  <c r="DI973" i="14"/>
  <c r="DG973" i="14"/>
  <c r="DE973" i="14"/>
  <c r="DC973" i="14"/>
  <c r="DA973" i="14"/>
  <c r="CY973" i="14"/>
  <c r="CW973" i="14"/>
  <c r="CS973" i="14"/>
  <c r="CQ973" i="14"/>
  <c r="CO973" i="14"/>
  <c r="CM973" i="14"/>
  <c r="CK973" i="14"/>
  <c r="CI973" i="14"/>
  <c r="CG973" i="14"/>
  <c r="CE973" i="14"/>
  <c r="EM973" i="14" s="1"/>
  <c r="CC973" i="14"/>
  <c r="CA973" i="14"/>
  <c r="BY973" i="14"/>
  <c r="BW973" i="14"/>
  <c r="BU973" i="14"/>
  <c r="BS973" i="14"/>
  <c r="BQ973" i="14"/>
  <c r="BO973" i="14"/>
  <c r="BM973" i="14"/>
  <c r="BK973" i="14"/>
  <c r="BI973" i="14"/>
  <c r="BG973" i="14"/>
  <c r="BE973" i="14"/>
  <c r="BC973" i="14"/>
  <c r="BA973" i="14"/>
  <c r="AY973" i="14"/>
  <c r="AW973" i="14"/>
  <c r="AV973" i="14"/>
  <c r="EE973" i="14" s="1"/>
  <c r="AU973" i="14"/>
  <c r="DM973" i="14" s="1"/>
  <c r="AF973" i="14"/>
  <c r="B973" i="14" s="1"/>
  <c r="FL972" i="14"/>
  <c r="FJ972" i="14"/>
  <c r="EV972" i="14"/>
  <c r="ET972" i="14"/>
  <c r="EO972" i="14"/>
  <c r="EC972" i="14"/>
  <c r="EA972" i="14"/>
  <c r="DY972" i="14"/>
  <c r="DW972" i="14"/>
  <c r="DU972" i="14"/>
  <c r="DS972" i="14"/>
  <c r="DQ972" i="14"/>
  <c r="DO972" i="14"/>
  <c r="DI972" i="14"/>
  <c r="DG972" i="14"/>
  <c r="DE972" i="14"/>
  <c r="DC972" i="14"/>
  <c r="DA972" i="14"/>
  <c r="CY972" i="14"/>
  <c r="CW972" i="14"/>
  <c r="CS972" i="14"/>
  <c r="CQ972" i="14"/>
  <c r="CO972" i="14"/>
  <c r="CM972" i="14"/>
  <c r="CK972" i="14"/>
  <c r="CI972" i="14"/>
  <c r="CG972" i="14"/>
  <c r="CE972" i="14"/>
  <c r="EM972" i="14" s="1"/>
  <c r="CC972" i="14"/>
  <c r="CA972" i="14"/>
  <c r="BY972" i="14"/>
  <c r="BW972" i="14"/>
  <c r="BU972" i="14"/>
  <c r="BS972" i="14"/>
  <c r="BQ972" i="14"/>
  <c r="BO972" i="14"/>
  <c r="BM972" i="14"/>
  <c r="BK972" i="14"/>
  <c r="BI972" i="14"/>
  <c r="BG972" i="14"/>
  <c r="BE972" i="14"/>
  <c r="BC972" i="14"/>
  <c r="BA972" i="14"/>
  <c r="AY972" i="14"/>
  <c r="AW972" i="14"/>
  <c r="AV972" i="14"/>
  <c r="EE972" i="14" s="1"/>
  <c r="AU972" i="14"/>
  <c r="DM972" i="14" s="1"/>
  <c r="AF972" i="14"/>
  <c r="B972" i="14" s="1"/>
  <c r="FL971" i="14"/>
  <c r="FJ971" i="14"/>
  <c r="EV971" i="14"/>
  <c r="ET971" i="14"/>
  <c r="EO971" i="14"/>
  <c r="EC971" i="14"/>
  <c r="EA971" i="14"/>
  <c r="DY971" i="14"/>
  <c r="DW971" i="14"/>
  <c r="DU971" i="14"/>
  <c r="DS971" i="14"/>
  <c r="DQ971" i="14"/>
  <c r="DO971" i="14"/>
  <c r="DI971" i="14"/>
  <c r="DG971" i="14"/>
  <c r="DE971" i="14"/>
  <c r="DC971" i="14"/>
  <c r="DA971" i="14"/>
  <c r="CY971" i="14"/>
  <c r="CW971" i="14"/>
  <c r="CS971" i="14"/>
  <c r="CQ971" i="14"/>
  <c r="CO971" i="14"/>
  <c r="CM971" i="14"/>
  <c r="CK971" i="14"/>
  <c r="CI971" i="14"/>
  <c r="CG971" i="14"/>
  <c r="CE971" i="14"/>
  <c r="EM971" i="14" s="1"/>
  <c r="CC971" i="14"/>
  <c r="CA971" i="14"/>
  <c r="BY971" i="14"/>
  <c r="BW971" i="14"/>
  <c r="BU971" i="14"/>
  <c r="BS971" i="14"/>
  <c r="BQ971" i="14"/>
  <c r="BO971" i="14"/>
  <c r="BM971" i="14"/>
  <c r="BK971" i="14"/>
  <c r="BI971" i="14"/>
  <c r="BG971" i="14"/>
  <c r="BE971" i="14"/>
  <c r="BC971" i="14"/>
  <c r="BA971" i="14"/>
  <c r="AY971" i="14"/>
  <c r="AW971" i="14"/>
  <c r="AV971" i="14"/>
  <c r="EE971" i="14" s="1"/>
  <c r="AU971" i="14"/>
  <c r="DM971" i="14" s="1"/>
  <c r="AF971" i="14"/>
  <c r="B971" i="14" s="1"/>
  <c r="FL970" i="14"/>
  <c r="FJ970" i="14"/>
  <c r="EV970" i="14"/>
  <c r="ET970" i="14"/>
  <c r="EO970" i="14"/>
  <c r="EC970" i="14"/>
  <c r="EA970" i="14"/>
  <c r="DY970" i="14"/>
  <c r="DW970" i="14"/>
  <c r="DU970" i="14"/>
  <c r="DS970" i="14"/>
  <c r="DQ970" i="14"/>
  <c r="DO970" i="14"/>
  <c r="DI970" i="14"/>
  <c r="DG970" i="14"/>
  <c r="DE970" i="14"/>
  <c r="DC970" i="14"/>
  <c r="DA970" i="14"/>
  <c r="CY970" i="14"/>
  <c r="CW970" i="14"/>
  <c r="CS970" i="14"/>
  <c r="CQ970" i="14"/>
  <c r="CO970" i="14"/>
  <c r="CM970" i="14"/>
  <c r="CK970" i="14"/>
  <c r="CI970" i="14"/>
  <c r="CG970" i="14"/>
  <c r="CE970" i="14"/>
  <c r="EM970" i="14" s="1"/>
  <c r="CC970" i="14"/>
  <c r="CA970" i="14"/>
  <c r="BY970" i="14"/>
  <c r="BW970" i="14"/>
  <c r="BU970" i="14"/>
  <c r="BS970" i="14"/>
  <c r="BQ970" i="14"/>
  <c r="BO970" i="14"/>
  <c r="BM970" i="14"/>
  <c r="BK970" i="14"/>
  <c r="BI970" i="14"/>
  <c r="BG970" i="14"/>
  <c r="BE970" i="14"/>
  <c r="BC970" i="14"/>
  <c r="BA970" i="14"/>
  <c r="AY970" i="14"/>
  <c r="AW970" i="14"/>
  <c r="AV970" i="14"/>
  <c r="EE970" i="14" s="1"/>
  <c r="AU970" i="14"/>
  <c r="DM970" i="14" s="1"/>
  <c r="AF970" i="14"/>
  <c r="B970" i="14" s="1"/>
  <c r="FL969" i="14"/>
  <c r="FJ969" i="14"/>
  <c r="EV969" i="14"/>
  <c r="ET969" i="14"/>
  <c r="EO969" i="14"/>
  <c r="EC969" i="14"/>
  <c r="EA969" i="14"/>
  <c r="DY969" i="14"/>
  <c r="DW969" i="14"/>
  <c r="DU969" i="14"/>
  <c r="DS969" i="14"/>
  <c r="DQ969" i="14"/>
  <c r="DO969" i="14"/>
  <c r="DI969" i="14"/>
  <c r="DG969" i="14"/>
  <c r="DE969" i="14"/>
  <c r="DC969" i="14"/>
  <c r="DA969" i="14"/>
  <c r="CY969" i="14"/>
  <c r="CW969" i="14"/>
  <c r="CS969" i="14"/>
  <c r="CQ969" i="14"/>
  <c r="CO969" i="14"/>
  <c r="CM969" i="14"/>
  <c r="CK969" i="14"/>
  <c r="CI969" i="14"/>
  <c r="CG969" i="14"/>
  <c r="CE969" i="14"/>
  <c r="EM969" i="14" s="1"/>
  <c r="CC969" i="14"/>
  <c r="CA969" i="14"/>
  <c r="BY969" i="14"/>
  <c r="BW969" i="14"/>
  <c r="BU969" i="14"/>
  <c r="BS969" i="14"/>
  <c r="BQ969" i="14"/>
  <c r="BO969" i="14"/>
  <c r="BM969" i="14"/>
  <c r="BK969" i="14"/>
  <c r="BI969" i="14"/>
  <c r="BG969" i="14"/>
  <c r="BE969" i="14"/>
  <c r="BC969" i="14"/>
  <c r="BA969" i="14"/>
  <c r="AY969" i="14"/>
  <c r="AW969" i="14"/>
  <c r="AV969" i="14"/>
  <c r="EE969" i="14" s="1"/>
  <c r="AU969" i="14"/>
  <c r="DM969" i="14" s="1"/>
  <c r="AF969" i="14"/>
  <c r="B969" i="14" s="1"/>
  <c r="FL968" i="14"/>
  <c r="FJ968" i="14"/>
  <c r="EV968" i="14"/>
  <c r="ET968" i="14"/>
  <c r="EO968" i="14"/>
  <c r="EC968" i="14"/>
  <c r="EA968" i="14"/>
  <c r="DY968" i="14"/>
  <c r="DW968" i="14"/>
  <c r="DU968" i="14"/>
  <c r="DS968" i="14"/>
  <c r="DQ968" i="14"/>
  <c r="DO968" i="14"/>
  <c r="DI968" i="14"/>
  <c r="DG968" i="14"/>
  <c r="DE968" i="14"/>
  <c r="DC968" i="14"/>
  <c r="DA968" i="14"/>
  <c r="CY968" i="14"/>
  <c r="CW968" i="14"/>
  <c r="CS968" i="14"/>
  <c r="CQ968" i="14"/>
  <c r="CO968" i="14"/>
  <c r="CM968" i="14"/>
  <c r="CK968" i="14"/>
  <c r="CI968" i="14"/>
  <c r="CG968" i="14"/>
  <c r="CE968" i="14"/>
  <c r="EM968" i="14" s="1"/>
  <c r="CC968" i="14"/>
  <c r="CA968" i="14"/>
  <c r="BY968" i="14"/>
  <c r="BW968" i="14"/>
  <c r="BU968" i="14"/>
  <c r="BS968" i="14"/>
  <c r="BQ968" i="14"/>
  <c r="BO968" i="14"/>
  <c r="BM968" i="14"/>
  <c r="BK968" i="14"/>
  <c r="BI968" i="14"/>
  <c r="BG968" i="14"/>
  <c r="BE968" i="14"/>
  <c r="BC968" i="14"/>
  <c r="BA968" i="14"/>
  <c r="AY968" i="14"/>
  <c r="AW968" i="14"/>
  <c r="AV968" i="14"/>
  <c r="EE968" i="14" s="1"/>
  <c r="AU968" i="14"/>
  <c r="DM968" i="14" s="1"/>
  <c r="AF968" i="14"/>
  <c r="B968" i="14" s="1"/>
  <c r="DK976" i="14" l="1"/>
  <c r="DM954" i="14"/>
  <c r="DK955" i="14"/>
  <c r="DK1093" i="14"/>
  <c r="DK1120" i="14"/>
  <c r="DK981" i="14"/>
  <c r="DK1033" i="14"/>
  <c r="DK1132" i="14"/>
  <c r="DK1060" i="14"/>
  <c r="DK1015" i="14"/>
  <c r="DK1064" i="14"/>
  <c r="DK1002" i="14"/>
  <c r="DK1008" i="14"/>
  <c r="DM996" i="14"/>
  <c r="DM1004" i="14"/>
  <c r="DK995" i="14"/>
  <c r="DM1000" i="14"/>
  <c r="DM994" i="14"/>
  <c r="DK1092" i="14"/>
  <c r="DM1006" i="14"/>
  <c r="DK1010" i="14"/>
  <c r="DK1038" i="14"/>
  <c r="DM1098" i="14"/>
  <c r="DK1046" i="14"/>
  <c r="DK1079" i="14"/>
  <c r="DK1105" i="14"/>
  <c r="DM1047" i="14"/>
  <c r="DK1087" i="14"/>
  <c r="DM987" i="14"/>
  <c r="DM997" i="14"/>
  <c r="DK1027" i="14"/>
  <c r="DK1112" i="14"/>
  <c r="DM1014" i="14"/>
  <c r="DM1108" i="14"/>
  <c r="DM1129" i="14"/>
  <c r="DM1121" i="14"/>
  <c r="DK979" i="14"/>
  <c r="DM1012" i="14"/>
  <c r="DM1020" i="14"/>
  <c r="DM991" i="14"/>
  <c r="DK1016" i="14"/>
  <c r="DK1025" i="14"/>
  <c r="DM1029" i="14"/>
  <c r="DM1039" i="14"/>
  <c r="DK1048" i="14"/>
  <c r="DK1068" i="14"/>
  <c r="DK1096" i="14"/>
  <c r="DK1101" i="14"/>
  <c r="DM1106" i="14"/>
  <c r="DK975" i="14"/>
  <c r="DK980" i="14"/>
  <c r="DK985" i="14"/>
  <c r="DK999" i="14"/>
  <c r="DM1024" i="14"/>
  <c r="DM1030" i="14"/>
  <c r="DM1075" i="14"/>
  <c r="DM1083" i="14"/>
  <c r="DK1097" i="14"/>
  <c r="DM1104" i="14"/>
  <c r="DM1117" i="14"/>
  <c r="DM1125" i="14"/>
  <c r="DM1071" i="14"/>
  <c r="DK977" i="14"/>
  <c r="DM1007" i="14"/>
  <c r="DK1074" i="14"/>
  <c r="DM1102" i="14"/>
  <c r="DK1113" i="14"/>
  <c r="DM1126" i="14"/>
  <c r="DK1086" i="14"/>
  <c r="DM1094" i="14"/>
  <c r="DK1116" i="14"/>
  <c r="DK1128" i="14"/>
  <c r="DK1031" i="14"/>
  <c r="DK1066" i="14"/>
  <c r="DK1078" i="14"/>
  <c r="DM1118" i="14"/>
  <c r="DM1130" i="14"/>
  <c r="DK1052" i="14"/>
  <c r="DK1090" i="14"/>
  <c r="DK972" i="14"/>
  <c r="DK1021" i="14"/>
  <c r="DK1034" i="14"/>
  <c r="DK1042" i="14"/>
  <c r="DK1091" i="14"/>
  <c r="DM1133" i="14"/>
  <c r="DK973" i="14"/>
  <c r="DK983" i="14"/>
  <c r="DK998" i="14"/>
  <c r="DM1026" i="14"/>
  <c r="DK1043" i="14"/>
  <c r="DK1056" i="14"/>
  <c r="DK1070" i="14"/>
  <c r="DK1082" i="14"/>
  <c r="DK1100" i="14"/>
  <c r="DK1109" i="14"/>
  <c r="DM1122" i="14"/>
  <c r="DM1134" i="14"/>
  <c r="DK984" i="14"/>
  <c r="DK1005" i="14"/>
  <c r="DK1022" i="14"/>
  <c r="DK1035" i="14"/>
  <c r="DM1110" i="14"/>
  <c r="DK1124" i="14"/>
  <c r="DM1115" i="14"/>
  <c r="DM1119" i="14"/>
  <c r="DM1123" i="14"/>
  <c r="DM1127" i="14"/>
  <c r="DM1131" i="14"/>
  <c r="DM1135" i="14"/>
  <c r="DK1114" i="14"/>
  <c r="DK1095" i="14"/>
  <c r="DK1099" i="14"/>
  <c r="DK1103" i="14"/>
  <c r="DK1107" i="14"/>
  <c r="DK1111" i="14"/>
  <c r="DK1073" i="14"/>
  <c r="DK1077" i="14"/>
  <c r="DK1081" i="14"/>
  <c r="DK1085" i="14"/>
  <c r="DK1089" i="14"/>
  <c r="DK1072" i="14"/>
  <c r="DK1076" i="14"/>
  <c r="DK1080" i="14"/>
  <c r="DK1084" i="14"/>
  <c r="DK1088" i="14"/>
  <c r="DM1049" i="14"/>
  <c r="DM1053" i="14"/>
  <c r="DM1057" i="14"/>
  <c r="DM1061" i="14"/>
  <c r="DM1065" i="14"/>
  <c r="DM1069" i="14"/>
  <c r="DK1051" i="14"/>
  <c r="DK1055" i="14"/>
  <c r="DK1059" i="14"/>
  <c r="DK1063" i="14"/>
  <c r="DK1067" i="14"/>
  <c r="DK1050" i="14"/>
  <c r="DK1054" i="14"/>
  <c r="DK1058" i="14"/>
  <c r="DK1062" i="14"/>
  <c r="DK1036" i="14"/>
  <c r="DK1041" i="14"/>
  <c r="DK1045" i="14"/>
  <c r="DK1037" i="14"/>
  <c r="DK1040" i="14"/>
  <c r="DK1044" i="14"/>
  <c r="DK1001" i="14"/>
  <c r="DK1013" i="14"/>
  <c r="DK989" i="14"/>
  <c r="DK1028" i="14"/>
  <c r="DK1032" i="14"/>
  <c r="DK971" i="14"/>
  <c r="DK1011" i="14"/>
  <c r="DK1019" i="14"/>
  <c r="DK1023" i="14"/>
  <c r="DK988" i="14"/>
  <c r="DK968" i="14"/>
  <c r="DK1003" i="14"/>
  <c r="DK1009" i="14"/>
  <c r="DK969" i="14"/>
  <c r="DK970" i="14"/>
  <c r="DK974" i="14"/>
  <c r="DK978" i="14"/>
  <c r="DK982" i="14"/>
  <c r="DK986" i="14"/>
  <c r="BI964" i="14"/>
  <c r="BG964" i="14"/>
  <c r="BE964" i="14"/>
  <c r="BE965" i="14"/>
  <c r="BC964" i="14"/>
  <c r="BC965" i="14"/>
  <c r="BA964" i="14"/>
  <c r="BA965" i="14"/>
  <c r="BA966" i="14"/>
  <c r="AY964" i="14"/>
  <c r="AW964" i="14"/>
  <c r="AW965" i="14"/>
  <c r="A687" i="14"/>
  <c r="BC935" i="14"/>
  <c r="BC940" i="14"/>
  <c r="BQ881" i="14" l="1"/>
  <c r="BQ882" i="14"/>
  <c r="BQ889" i="14"/>
  <c r="BQ890" i="14"/>
  <c r="BQ846" i="14"/>
  <c r="BQ842" i="14"/>
  <c r="BQ854" i="14"/>
  <c r="BQ877" i="14"/>
  <c r="BQ873" i="14"/>
  <c r="BQ909" i="14"/>
  <c r="BI893" i="14"/>
  <c r="BI894" i="14"/>
  <c r="BE860" i="14"/>
  <c r="BE864" i="14"/>
  <c r="BE868" i="14"/>
  <c r="BE825" i="14"/>
  <c r="BE872" i="14"/>
  <c r="BE817" i="14"/>
  <c r="BE876" i="14"/>
  <c r="BE815" i="14"/>
  <c r="BE879" i="14"/>
  <c r="BE886" i="14"/>
  <c r="BE892" i="14"/>
  <c r="BE832" i="14"/>
  <c r="BE896" i="14"/>
  <c r="BE849" i="14"/>
  <c r="BE897" i="14"/>
  <c r="BE899" i="14"/>
  <c r="BE836" i="14"/>
  <c r="BE852" i="14"/>
  <c r="BE840" i="14"/>
  <c r="BE847" i="14"/>
  <c r="BE904" i="14"/>
  <c r="BE905" i="14"/>
  <c r="BE906" i="14"/>
  <c r="BE911" i="14"/>
  <c r="BE915" i="14"/>
  <c r="BE918" i="14"/>
  <c r="BE861" i="14"/>
  <c r="BE883" i="14"/>
  <c r="BE856" i="14"/>
  <c r="BE884" i="14"/>
  <c r="BE873" i="14"/>
  <c r="BE909" i="14"/>
  <c r="BE912" i="14"/>
  <c r="BE867" i="14"/>
  <c r="BE866" i="14"/>
  <c r="BE869" i="14"/>
  <c r="BE870" i="14"/>
  <c r="BE924" i="14"/>
  <c r="BA800" i="14"/>
  <c r="BA802" i="14"/>
  <c r="BA803" i="14"/>
  <c r="BA851" i="14"/>
  <c r="BA855" i="14"/>
  <c r="BA858" i="14"/>
  <c r="BA809" i="14"/>
  <c r="BA819" i="14"/>
  <c r="BA860" i="14"/>
  <c r="BA864" i="14"/>
  <c r="BA868" i="14"/>
  <c r="BA825" i="14"/>
  <c r="BA872" i="14"/>
  <c r="BA817" i="14"/>
  <c r="BA876" i="14"/>
  <c r="BA879" i="14"/>
  <c r="BA886" i="14"/>
  <c r="BA892" i="14"/>
  <c r="BA832" i="14"/>
  <c r="BA896" i="14"/>
  <c r="BA849" i="14"/>
  <c r="BA897" i="14"/>
  <c r="BA899" i="14"/>
  <c r="BA836" i="14"/>
  <c r="BA852" i="14"/>
  <c r="BA840" i="14"/>
  <c r="BA904" i="14"/>
  <c r="BA905" i="14"/>
  <c r="BA906" i="14"/>
  <c r="BA911" i="14"/>
  <c r="BA915" i="14"/>
  <c r="BA918" i="14"/>
  <c r="BA861" i="14"/>
  <c r="BA883" i="14"/>
  <c r="BA856" i="14"/>
  <c r="BA884" i="14"/>
  <c r="BA873" i="14"/>
  <c r="BA909" i="14"/>
  <c r="BA912" i="14"/>
  <c r="BA867" i="14"/>
  <c r="BA866" i="14"/>
  <c r="BA869" i="14"/>
  <c r="BA870" i="14"/>
  <c r="BA924" i="14"/>
  <c r="BA901" i="14"/>
  <c r="BA891" i="14"/>
  <c r="BA934" i="14"/>
  <c r="BA932" i="14"/>
  <c r="BA935" i="14"/>
  <c r="BA940" i="14"/>
  <c r="BA907" i="14"/>
  <c r="BA943" i="14"/>
  <c r="BA948" i="14"/>
  <c r="BA950" i="14"/>
  <c r="BA944" i="14"/>
  <c r="BA951" i="14"/>
  <c r="BA919" i="14"/>
  <c r="BA946" i="14"/>
  <c r="BA952" i="14"/>
  <c r="BA953" i="14"/>
  <c r="BA947" i="14"/>
  <c r="BA956" i="14"/>
  <c r="BA941" i="14"/>
  <c r="BA993" i="14"/>
  <c r="BA926" i="14"/>
  <c r="BA942" i="14"/>
  <c r="BA949" i="14"/>
  <c r="BA945" i="14"/>
  <c r="BA923" i="14"/>
  <c r="BA957" i="14"/>
  <c r="BA933" i="14"/>
  <c r="BA920" i="14"/>
  <c r="BA834" i="14"/>
  <c r="BA835" i="14"/>
  <c r="AY876" i="14"/>
  <c r="AY879" i="14"/>
  <c r="AY886" i="14"/>
  <c r="AY892" i="14"/>
  <c r="AY832" i="14"/>
  <c r="AY896" i="14"/>
  <c r="AY849" i="14"/>
  <c r="AY858" i="14"/>
  <c r="AY809" i="14"/>
  <c r="AY819" i="14"/>
  <c r="AY860" i="14"/>
  <c r="AY864" i="14"/>
  <c r="AY868" i="14"/>
  <c r="AY825" i="14"/>
  <c r="AY872" i="14"/>
  <c r="AY817" i="14"/>
  <c r="AY802" i="14"/>
  <c r="AY803" i="14"/>
  <c r="AY851" i="14"/>
  <c r="AY855" i="14"/>
  <c r="AW792" i="14"/>
  <c r="AW793" i="14"/>
  <c r="AW794" i="14"/>
  <c r="AW796" i="14"/>
  <c r="AW797" i="14"/>
  <c r="AW800" i="14"/>
  <c r="AW802" i="14"/>
  <c r="AW803" i="14"/>
  <c r="AW851" i="14"/>
  <c r="AW855" i="14"/>
  <c r="AW858" i="14"/>
  <c r="AW809" i="14"/>
  <c r="AW819" i="14"/>
  <c r="AW860" i="14"/>
  <c r="AW864" i="14"/>
  <c r="AW868" i="14"/>
  <c r="AW825" i="14"/>
  <c r="AW872" i="14"/>
  <c r="AW817" i="14"/>
  <c r="AW876" i="14"/>
  <c r="AW879" i="14"/>
  <c r="AW886" i="14"/>
  <c r="AW892" i="14"/>
  <c r="AW832" i="14"/>
  <c r="AW896" i="14"/>
  <c r="AW849" i="14"/>
  <c r="AW780" i="14"/>
  <c r="AW781" i="14"/>
  <c r="AW783" i="14"/>
  <c r="AW785" i="14"/>
  <c r="AW786" i="14"/>
  <c r="AW787" i="14"/>
  <c r="ET961" i="14" l="1"/>
  <c r="ET963" i="14"/>
  <c r="FL757" i="14" l="1"/>
  <c r="EV757" i="14"/>
  <c r="EO757" i="14"/>
  <c r="EC757" i="14"/>
  <c r="EA757" i="14"/>
  <c r="DY757" i="14"/>
  <c r="DW757" i="14"/>
  <c r="DU757" i="14"/>
  <c r="DS757" i="14"/>
  <c r="DQ757" i="14"/>
  <c r="DO757" i="14"/>
  <c r="DI757" i="14"/>
  <c r="DG757" i="14"/>
  <c r="DE757" i="14"/>
  <c r="DC757" i="14"/>
  <c r="DA757" i="14"/>
  <c r="CY757" i="14"/>
  <c r="CW757" i="14"/>
  <c r="CS757" i="14"/>
  <c r="CQ757" i="14"/>
  <c r="CO757" i="14"/>
  <c r="CM757" i="14"/>
  <c r="CK757" i="14"/>
  <c r="CI757" i="14"/>
  <c r="CG757" i="14"/>
  <c r="CE757" i="14"/>
  <c r="EM757" i="14" s="1"/>
  <c r="CC757" i="14"/>
  <c r="CA757" i="14"/>
  <c r="BY757" i="14"/>
  <c r="BW757" i="14"/>
  <c r="BU757" i="14"/>
  <c r="BS757" i="14"/>
  <c r="BQ757" i="14"/>
  <c r="BO757" i="14"/>
  <c r="BM757" i="14"/>
  <c r="BK757" i="14"/>
  <c r="BI757" i="14"/>
  <c r="BG757" i="14"/>
  <c r="BE757" i="14"/>
  <c r="BC757" i="14"/>
  <c r="BA757" i="14"/>
  <c r="AY757" i="14"/>
  <c r="AW757" i="14"/>
  <c r="AV757" i="14"/>
  <c r="EE757" i="14" s="1"/>
  <c r="AU757" i="14"/>
  <c r="DM757" i="14" s="1"/>
  <c r="AF757" i="14"/>
  <c r="FL910" i="14"/>
  <c r="FJ910" i="14"/>
  <c r="EV910" i="14"/>
  <c r="ET910" i="14"/>
  <c r="EO910" i="14"/>
  <c r="EC910" i="14"/>
  <c r="DU910" i="14"/>
  <c r="DS910" i="14"/>
  <c r="DQ910" i="14"/>
  <c r="DO910" i="14"/>
  <c r="DI910" i="14"/>
  <c r="DG910" i="14"/>
  <c r="DE910" i="14"/>
  <c r="DC910" i="14"/>
  <c r="DA910" i="14"/>
  <c r="CY910" i="14"/>
  <c r="CW910" i="14"/>
  <c r="CS910" i="14"/>
  <c r="CQ910" i="14"/>
  <c r="CO910" i="14"/>
  <c r="CM910" i="14"/>
  <c r="CK910" i="14"/>
  <c r="CI910" i="14"/>
  <c r="CG910" i="14"/>
  <c r="CE910" i="14"/>
  <c r="EM910" i="14" s="1"/>
  <c r="CC910" i="14"/>
  <c r="CA910" i="14"/>
  <c r="BY910" i="14"/>
  <c r="BW910" i="14"/>
  <c r="BU910" i="14"/>
  <c r="BS910" i="14"/>
  <c r="BQ910" i="14"/>
  <c r="BO910" i="14"/>
  <c r="BM910" i="14"/>
  <c r="BK910" i="14"/>
  <c r="AV910" i="14"/>
  <c r="EE910" i="14" s="1"/>
  <c r="AU910" i="14"/>
  <c r="DM910" i="14" s="1"/>
  <c r="AF910" i="14"/>
  <c r="FL865" i="14"/>
  <c r="FJ865" i="14"/>
  <c r="EV865" i="14"/>
  <c r="ET865" i="14"/>
  <c r="EO865" i="14"/>
  <c r="DU865" i="14"/>
  <c r="DS865" i="14"/>
  <c r="DQ865" i="14"/>
  <c r="DO865" i="14"/>
  <c r="DG865" i="14"/>
  <c r="DE865" i="14"/>
  <c r="DC865" i="14"/>
  <c r="DA865" i="14"/>
  <c r="CY865" i="14"/>
  <c r="CW865" i="14"/>
  <c r="CS865" i="14"/>
  <c r="CQ865" i="14"/>
  <c r="CO865" i="14"/>
  <c r="CM865" i="14"/>
  <c r="CK865" i="14"/>
  <c r="CI865" i="14"/>
  <c r="CG865" i="14"/>
  <c r="CE865" i="14"/>
  <c r="EM865" i="14" s="1"/>
  <c r="CC865" i="14"/>
  <c r="CA865" i="14"/>
  <c r="BY865" i="14"/>
  <c r="BW865" i="14"/>
  <c r="BU865" i="14"/>
  <c r="BS865" i="14"/>
  <c r="BQ865" i="14"/>
  <c r="BO865" i="14"/>
  <c r="BM865" i="14"/>
  <c r="BK865" i="14"/>
  <c r="AV865" i="14"/>
  <c r="AU865" i="14"/>
  <c r="DM865" i="14" s="1"/>
  <c r="AF865" i="14"/>
  <c r="A865" i="14"/>
  <c r="FL898" i="14"/>
  <c r="FJ898" i="14"/>
  <c r="EV898" i="14"/>
  <c r="ET898" i="14"/>
  <c r="EO898" i="14"/>
  <c r="EC898" i="14"/>
  <c r="DU898" i="14"/>
  <c r="DS898" i="14"/>
  <c r="DQ898" i="14"/>
  <c r="DO898" i="14"/>
  <c r="DI898" i="14"/>
  <c r="DG898" i="14"/>
  <c r="DE898" i="14"/>
  <c r="DC898" i="14"/>
  <c r="DA898" i="14"/>
  <c r="CY898" i="14"/>
  <c r="CW898" i="14"/>
  <c r="CS898" i="14"/>
  <c r="CQ898" i="14"/>
  <c r="CO898" i="14"/>
  <c r="CM898" i="14"/>
  <c r="CK898" i="14"/>
  <c r="CI898" i="14"/>
  <c r="CG898" i="14"/>
  <c r="CE898" i="14"/>
  <c r="EM898" i="14" s="1"/>
  <c r="CC898" i="14"/>
  <c r="CA898" i="14"/>
  <c r="BY898" i="14"/>
  <c r="BW898" i="14"/>
  <c r="BU898" i="14"/>
  <c r="BS898" i="14"/>
  <c r="BQ898" i="14"/>
  <c r="BO898" i="14"/>
  <c r="BM898" i="14"/>
  <c r="BK898" i="14"/>
  <c r="AV898" i="14"/>
  <c r="EE898" i="14" s="1"/>
  <c r="AU898" i="14"/>
  <c r="DM898" i="14" s="1"/>
  <c r="AF898" i="14"/>
  <c r="B898" i="14" s="1"/>
  <c r="A898" i="14"/>
  <c r="FL843" i="14"/>
  <c r="FJ843" i="14"/>
  <c r="EV843" i="14"/>
  <c r="ET843" i="14"/>
  <c r="EO843" i="14"/>
  <c r="DU843" i="14"/>
  <c r="DS843" i="14"/>
  <c r="DQ843" i="14"/>
  <c r="DO843" i="14"/>
  <c r="DI843" i="14"/>
  <c r="DG843" i="14"/>
  <c r="DE843" i="14"/>
  <c r="DC843" i="14"/>
  <c r="DA843" i="14"/>
  <c r="CY843" i="14"/>
  <c r="CW843" i="14"/>
  <c r="CS843" i="14"/>
  <c r="CQ843" i="14"/>
  <c r="CO843" i="14"/>
  <c r="CM843" i="14"/>
  <c r="CK843" i="14"/>
  <c r="CI843" i="14"/>
  <c r="CG843" i="14"/>
  <c r="CE843" i="14"/>
  <c r="EM843" i="14" s="1"/>
  <c r="CC843" i="14"/>
  <c r="CA843" i="14"/>
  <c r="BY843" i="14"/>
  <c r="BW843" i="14"/>
  <c r="BU843" i="14"/>
  <c r="BS843" i="14"/>
  <c r="BQ843" i="14"/>
  <c r="BO843" i="14"/>
  <c r="BM843" i="14"/>
  <c r="BK843" i="14"/>
  <c r="AV843" i="14"/>
  <c r="AU843" i="14"/>
  <c r="DM843" i="14" s="1"/>
  <c r="AF843" i="14"/>
  <c r="B843" i="14" s="1"/>
  <c r="A843" i="14"/>
  <c r="FL848" i="14"/>
  <c r="FJ848" i="14"/>
  <c r="EV848" i="14"/>
  <c r="ET848" i="14"/>
  <c r="EO848" i="14"/>
  <c r="DU848" i="14"/>
  <c r="DS848" i="14"/>
  <c r="DQ848" i="14"/>
  <c r="DO848" i="14"/>
  <c r="DI848" i="14"/>
  <c r="DG848" i="14"/>
  <c r="DE848" i="14"/>
  <c r="DC848" i="14"/>
  <c r="DA848" i="14"/>
  <c r="CY848" i="14"/>
  <c r="CW848" i="14"/>
  <c r="CS848" i="14"/>
  <c r="CQ848" i="14"/>
  <c r="CO848" i="14"/>
  <c r="CM848" i="14"/>
  <c r="CK848" i="14"/>
  <c r="CI848" i="14"/>
  <c r="CG848" i="14"/>
  <c r="CE848" i="14"/>
  <c r="EM848" i="14" s="1"/>
  <c r="CC848" i="14"/>
  <c r="CA848" i="14"/>
  <c r="BY848" i="14"/>
  <c r="BW848" i="14"/>
  <c r="BU848" i="14"/>
  <c r="BS848" i="14"/>
  <c r="BQ848" i="14"/>
  <c r="BO848" i="14"/>
  <c r="BM848" i="14"/>
  <c r="BK848" i="14"/>
  <c r="AV848" i="14"/>
  <c r="AU848" i="14"/>
  <c r="DM848" i="14" s="1"/>
  <c r="AF848" i="14"/>
  <c r="B848" i="14" s="1"/>
  <c r="A848" i="14"/>
  <c r="FL846" i="14"/>
  <c r="FJ846" i="14"/>
  <c r="EV846" i="14"/>
  <c r="ET846" i="14"/>
  <c r="EO846" i="14"/>
  <c r="DU846" i="14"/>
  <c r="DS846" i="14"/>
  <c r="DQ846" i="14"/>
  <c r="DO846" i="14"/>
  <c r="DI846" i="14"/>
  <c r="DG846" i="14"/>
  <c r="DE846" i="14"/>
  <c r="DC846" i="14"/>
  <c r="DA846" i="14"/>
  <c r="CY846" i="14"/>
  <c r="CW846" i="14"/>
  <c r="CS846" i="14"/>
  <c r="CQ846" i="14"/>
  <c r="CO846" i="14"/>
  <c r="CM846" i="14"/>
  <c r="CK846" i="14"/>
  <c r="CI846" i="14"/>
  <c r="CG846" i="14"/>
  <c r="CE846" i="14"/>
  <c r="EM846" i="14" s="1"/>
  <c r="CC846" i="14"/>
  <c r="CA846" i="14"/>
  <c r="BY846" i="14"/>
  <c r="BW846" i="14"/>
  <c r="BU846" i="14"/>
  <c r="BS846" i="14"/>
  <c r="BO846" i="14"/>
  <c r="BM846" i="14"/>
  <c r="BK846" i="14"/>
  <c r="AV846" i="14"/>
  <c r="AU846" i="14"/>
  <c r="DM846" i="14" s="1"/>
  <c r="AF846" i="14"/>
  <c r="B846" i="14" s="1"/>
  <c r="A846" i="14"/>
  <c r="DK910" i="14" l="1"/>
  <c r="DK757" i="14"/>
  <c r="DK898" i="14"/>
  <c r="DK865" i="14"/>
  <c r="FL903" i="14"/>
  <c r="FJ903" i="14"/>
  <c r="EV903" i="14"/>
  <c r="ET903" i="14"/>
  <c r="EO903" i="14"/>
  <c r="EC903" i="14"/>
  <c r="DY903" i="14"/>
  <c r="DU903" i="14"/>
  <c r="DS903" i="14"/>
  <c r="DQ903" i="14"/>
  <c r="DO903" i="14"/>
  <c r="DI903" i="14"/>
  <c r="DG903" i="14"/>
  <c r="DE903" i="14"/>
  <c r="DC903" i="14"/>
  <c r="DA903" i="14"/>
  <c r="CY903" i="14"/>
  <c r="CW903" i="14"/>
  <c r="CS903" i="14"/>
  <c r="CQ903" i="14"/>
  <c r="CO903" i="14"/>
  <c r="CM903" i="14"/>
  <c r="CK903" i="14"/>
  <c r="CI903" i="14"/>
  <c r="CG903" i="14"/>
  <c r="CE903" i="14"/>
  <c r="EM903" i="14" s="1"/>
  <c r="CC903" i="14"/>
  <c r="CA903" i="14"/>
  <c r="BY903" i="14"/>
  <c r="BW903" i="14"/>
  <c r="BU903" i="14"/>
  <c r="BS903" i="14"/>
  <c r="BQ903" i="14"/>
  <c r="BO903" i="14"/>
  <c r="AV903" i="14"/>
  <c r="EE903" i="14" s="1"/>
  <c r="AU903" i="14"/>
  <c r="DM903" i="14" s="1"/>
  <c r="AF903" i="14"/>
  <c r="B903" i="14" s="1"/>
  <c r="A903" i="14"/>
  <c r="FL914" i="14"/>
  <c r="FJ914" i="14"/>
  <c r="EV914" i="14"/>
  <c r="ET914" i="14"/>
  <c r="EO914" i="14"/>
  <c r="EC914" i="14"/>
  <c r="EA914" i="14"/>
  <c r="DY914" i="14"/>
  <c r="DW914" i="14"/>
  <c r="DU914" i="14"/>
  <c r="DS914" i="14"/>
  <c r="DQ914" i="14"/>
  <c r="DO914" i="14"/>
  <c r="DI914" i="14"/>
  <c r="DG914" i="14"/>
  <c r="DE914" i="14"/>
  <c r="DC914" i="14"/>
  <c r="DA914" i="14"/>
  <c r="CY914" i="14"/>
  <c r="CW914" i="14"/>
  <c r="CS914" i="14"/>
  <c r="CQ914" i="14"/>
  <c r="CO914" i="14"/>
  <c r="CM914" i="14"/>
  <c r="CK914" i="14"/>
  <c r="CI914" i="14"/>
  <c r="CG914" i="14"/>
  <c r="CE914" i="14"/>
  <c r="EM914" i="14" s="1"/>
  <c r="CC914" i="14"/>
  <c r="CA914" i="14"/>
  <c r="BY914" i="14"/>
  <c r="BW914" i="14"/>
  <c r="BU914" i="14"/>
  <c r="BS914" i="14"/>
  <c r="BQ914" i="14"/>
  <c r="BO914" i="14"/>
  <c r="AY914" i="14"/>
  <c r="AV914" i="14"/>
  <c r="EE914" i="14" s="1"/>
  <c r="AU914" i="14"/>
  <c r="DM914" i="14" s="1"/>
  <c r="AF914" i="14"/>
  <c r="B914" i="14" s="1"/>
  <c r="A914" i="14"/>
  <c r="FL863" i="14"/>
  <c r="FJ863" i="14"/>
  <c r="EV863" i="14"/>
  <c r="ET863" i="14"/>
  <c r="EO863" i="14"/>
  <c r="DY863" i="14"/>
  <c r="DU863" i="14"/>
  <c r="DS863" i="14"/>
  <c r="DQ863" i="14"/>
  <c r="DO863" i="14"/>
  <c r="DI863" i="14"/>
  <c r="DG863" i="14"/>
  <c r="DE863" i="14"/>
  <c r="DC863" i="14"/>
  <c r="DA863" i="14"/>
  <c r="CY863" i="14"/>
  <c r="CW863" i="14"/>
  <c r="CS863" i="14"/>
  <c r="CQ863" i="14"/>
  <c r="CO863" i="14"/>
  <c r="CM863" i="14"/>
  <c r="CK863" i="14"/>
  <c r="CI863" i="14"/>
  <c r="CG863" i="14"/>
  <c r="CE863" i="14"/>
  <c r="EM863" i="14" s="1"/>
  <c r="CC863" i="14"/>
  <c r="CA863" i="14"/>
  <c r="BY863" i="14"/>
  <c r="BW863" i="14"/>
  <c r="BU863" i="14"/>
  <c r="BS863" i="14"/>
  <c r="BO863" i="14"/>
  <c r="BM863" i="14"/>
  <c r="BK863" i="14"/>
  <c r="BI863" i="14"/>
  <c r="AV863" i="14"/>
  <c r="EE863" i="14" s="1"/>
  <c r="AU863" i="14"/>
  <c r="DM863" i="14" s="1"/>
  <c r="AF863" i="14"/>
  <c r="B863" i="14" s="1"/>
  <c r="A863" i="14"/>
  <c r="FL810" i="14"/>
  <c r="FJ810" i="14"/>
  <c r="EV810" i="14"/>
  <c r="ET810" i="14"/>
  <c r="EO810" i="14"/>
  <c r="EA810" i="14"/>
  <c r="DY810" i="14"/>
  <c r="DU810" i="14"/>
  <c r="DS810" i="14"/>
  <c r="DQ810" i="14"/>
  <c r="DO810" i="14"/>
  <c r="DI810" i="14"/>
  <c r="DG810" i="14"/>
  <c r="DE810" i="14"/>
  <c r="DC810" i="14"/>
  <c r="DA810" i="14"/>
  <c r="CY810" i="14"/>
  <c r="CW810" i="14"/>
  <c r="CS810" i="14"/>
  <c r="CQ810" i="14"/>
  <c r="CO810" i="14"/>
  <c r="CM810" i="14"/>
  <c r="CK810" i="14"/>
  <c r="CI810" i="14"/>
  <c r="CG810" i="14"/>
  <c r="CE810" i="14"/>
  <c r="EM810" i="14" s="1"/>
  <c r="CC810" i="14"/>
  <c r="CA810" i="14"/>
  <c r="BY810" i="14"/>
  <c r="BW810" i="14"/>
  <c r="BU810" i="14"/>
  <c r="BS810" i="14"/>
  <c r="BQ810" i="14"/>
  <c r="BO810" i="14"/>
  <c r="BM810" i="14"/>
  <c r="BK810" i="14"/>
  <c r="AV810" i="14"/>
  <c r="EE810" i="14" s="1"/>
  <c r="AU810" i="14"/>
  <c r="DK810" i="14" s="1"/>
  <c r="AF810" i="14"/>
  <c r="B810" i="14" s="1"/>
  <c r="A810" i="14"/>
  <c r="FL815" i="14"/>
  <c r="FJ815" i="14"/>
  <c r="EV815" i="14"/>
  <c r="ET815" i="14"/>
  <c r="EO815" i="14"/>
  <c r="DY815" i="14"/>
  <c r="DU815" i="14"/>
  <c r="DS815" i="14"/>
  <c r="DQ815" i="14"/>
  <c r="DO815" i="14"/>
  <c r="DI815" i="14"/>
  <c r="DG815" i="14"/>
  <c r="DE815" i="14"/>
  <c r="DC815" i="14"/>
  <c r="DA815" i="14"/>
  <c r="CY815" i="14"/>
  <c r="CW815" i="14"/>
  <c r="CS815" i="14"/>
  <c r="CQ815" i="14"/>
  <c r="CO815" i="14"/>
  <c r="CM815" i="14"/>
  <c r="CK815" i="14"/>
  <c r="CI815" i="14"/>
  <c r="CG815" i="14"/>
  <c r="CE815" i="14"/>
  <c r="EM815" i="14" s="1"/>
  <c r="CC815" i="14"/>
  <c r="CA815" i="14"/>
  <c r="BY815" i="14"/>
  <c r="BW815" i="14"/>
  <c r="BU815" i="14"/>
  <c r="BS815" i="14"/>
  <c r="BQ815" i="14"/>
  <c r="BO815" i="14"/>
  <c r="BC815" i="14"/>
  <c r="AV815" i="14"/>
  <c r="AU815" i="14"/>
  <c r="DM815" i="14" s="1"/>
  <c r="AF815" i="14"/>
  <c r="B815" i="14" s="1"/>
  <c r="A815" i="14"/>
  <c r="FL828" i="14"/>
  <c r="FJ828" i="14"/>
  <c r="EV828" i="14"/>
  <c r="ET828" i="14"/>
  <c r="EO828" i="14"/>
  <c r="DY828" i="14"/>
  <c r="DU828" i="14"/>
  <c r="DS828" i="14"/>
  <c r="DQ828" i="14"/>
  <c r="DO828" i="14"/>
  <c r="DI828" i="14"/>
  <c r="DG828" i="14"/>
  <c r="DE828" i="14"/>
  <c r="DC828" i="14"/>
  <c r="DA828" i="14"/>
  <c r="CY828" i="14"/>
  <c r="CW828" i="14"/>
  <c r="CS828" i="14"/>
  <c r="CQ828" i="14"/>
  <c r="CO828" i="14"/>
  <c r="CM828" i="14"/>
  <c r="CK828" i="14"/>
  <c r="CI828" i="14"/>
  <c r="CG828" i="14"/>
  <c r="CE828" i="14"/>
  <c r="EM828" i="14" s="1"/>
  <c r="CC828" i="14"/>
  <c r="CA828" i="14"/>
  <c r="BY828" i="14"/>
  <c r="BW828" i="14"/>
  <c r="BU828" i="14"/>
  <c r="BS828" i="14"/>
  <c r="BQ828" i="14"/>
  <c r="BO828" i="14"/>
  <c r="BE828" i="14"/>
  <c r="BC828" i="14"/>
  <c r="AV828" i="14"/>
  <c r="AU828" i="14"/>
  <c r="DM828" i="14" s="1"/>
  <c r="AF828" i="14"/>
  <c r="B828" i="14" s="1"/>
  <c r="A828" i="14"/>
  <c r="BC847" i="14"/>
  <c r="BC832" i="14"/>
  <c r="BC896" i="14"/>
  <c r="BC849" i="14"/>
  <c r="BC897" i="14"/>
  <c r="BC899" i="14"/>
  <c r="BC872" i="14"/>
  <c r="BC817" i="14"/>
  <c r="BC876" i="14"/>
  <c r="BC879" i="14"/>
  <c r="BC886" i="14"/>
  <c r="BC892" i="14"/>
  <c r="BG892" i="14"/>
  <c r="AW899" i="14"/>
  <c r="AY899" i="14"/>
  <c r="DK815" i="14" l="1"/>
  <c r="DK914" i="14"/>
  <c r="DK828" i="14"/>
  <c r="DK903" i="14"/>
  <c r="DK863" i="14"/>
  <c r="FJ857" i="14"/>
  <c r="FL857" i="14"/>
  <c r="FJ862" i="14"/>
  <c r="FL862" i="14"/>
  <c r="FL883" i="14"/>
  <c r="FL856" i="14"/>
  <c r="FJ850" i="14"/>
  <c r="FL850" i="14"/>
  <c r="FL884" i="14"/>
  <c r="FJ854" i="14"/>
  <c r="FL854" i="14"/>
  <c r="FJ877" i="14"/>
  <c r="FL877" i="14"/>
  <c r="FL873" i="14"/>
  <c r="FL909" i="14"/>
  <c r="FJ845" i="14"/>
  <c r="FL845" i="14"/>
  <c r="FJ880" i="14"/>
  <c r="FL880" i="14"/>
  <c r="FL912" i="14"/>
  <c r="FL867" i="14"/>
  <c r="FL866" i="14"/>
  <c r="FJ869" i="14"/>
  <c r="FL869" i="14"/>
  <c r="FJ870" i="14"/>
  <c r="FL870" i="14"/>
  <c r="FJ924" i="14"/>
  <c r="FL924" i="14"/>
  <c r="FJ881" i="14"/>
  <c r="FL881" i="14"/>
  <c r="FJ882" i="14"/>
  <c r="FL882" i="14"/>
  <c r="FJ889" i="14"/>
  <c r="FL889" i="14"/>
  <c r="FJ890" i="14"/>
  <c r="FL890" i="14"/>
  <c r="FJ893" i="14"/>
  <c r="FL893" i="14"/>
  <c r="FJ894" i="14"/>
  <c r="FL894" i="14"/>
  <c r="FL901" i="14"/>
  <c r="FJ891" i="14"/>
  <c r="FL891" i="14"/>
  <c r="FJ916" i="14"/>
  <c r="FL916" i="14"/>
  <c r="FJ934" i="14"/>
  <c r="FL934" i="14"/>
  <c r="FL932" i="14"/>
  <c r="FL935" i="14"/>
  <c r="FL940" i="14"/>
  <c r="FJ917" i="14"/>
  <c r="FL917" i="14"/>
  <c r="FJ925" i="14"/>
  <c r="FL925" i="14"/>
  <c r="FJ907" i="14"/>
  <c r="FL907" i="14"/>
  <c r="FL943" i="14"/>
  <c r="FL948" i="14"/>
  <c r="FJ950" i="14"/>
  <c r="FL950" i="14"/>
  <c r="FJ944" i="14"/>
  <c r="FL944" i="14"/>
  <c r="FJ895" i="14"/>
  <c r="FL895" i="14"/>
  <c r="FJ951" i="14"/>
  <c r="FL951" i="14"/>
  <c r="FJ908" i="14"/>
  <c r="FL908" i="14"/>
  <c r="FJ963" i="14"/>
  <c r="FL963" i="14"/>
  <c r="FL919" i="14"/>
  <c r="FJ927" i="14"/>
  <c r="FL927" i="14"/>
  <c r="FJ946" i="14"/>
  <c r="FL946" i="14"/>
  <c r="FJ921" i="14"/>
  <c r="FL921" i="14"/>
  <c r="FJ952" i="14"/>
  <c r="FL952" i="14"/>
  <c r="FJ953" i="14"/>
  <c r="FL953" i="14"/>
  <c r="FL947" i="14"/>
  <c r="FJ956" i="14"/>
  <c r="FL956" i="14"/>
  <c r="FJ913" i="14"/>
  <c r="FL913" i="14"/>
  <c r="FJ941" i="14"/>
  <c r="FL941" i="14"/>
  <c r="FJ993" i="14"/>
  <c r="FL993" i="14"/>
  <c r="FJ900" i="14"/>
  <c r="FL900" i="14"/>
  <c r="FJ902" i="14"/>
  <c r="FL902" i="14"/>
  <c r="FL926" i="14"/>
  <c r="FL942" i="14"/>
  <c r="FJ949" i="14"/>
  <c r="FL949" i="14"/>
  <c r="FL945" i="14"/>
  <c r="FL923" i="14"/>
  <c r="FJ957" i="14"/>
  <c r="FL957" i="14"/>
  <c r="FL933" i="14"/>
  <c r="FJ834" i="14"/>
  <c r="FL834" i="14"/>
  <c r="FJ835" i="14"/>
  <c r="FL835" i="14"/>
  <c r="FJ793" i="14"/>
  <c r="FL793" i="14"/>
  <c r="FJ794" i="14"/>
  <c r="FL794" i="14"/>
  <c r="FJ786" i="14"/>
  <c r="FL786" i="14"/>
  <c r="FJ787" i="14"/>
  <c r="FL787" i="14"/>
  <c r="ET944" i="14"/>
  <c r="EV944" i="14"/>
  <c r="ET895" i="14"/>
  <c r="EV895" i="14"/>
  <c r="EV951" i="14"/>
  <c r="ET908" i="14"/>
  <c r="EV908" i="14"/>
  <c r="EV963" i="14"/>
  <c r="EV919" i="14"/>
  <c r="ET927" i="14"/>
  <c r="EV927" i="14"/>
  <c r="ET946" i="14"/>
  <c r="EV946" i="14"/>
  <c r="ET921" i="14"/>
  <c r="EV921" i="14"/>
  <c r="EV952" i="14"/>
  <c r="EV953" i="14"/>
  <c r="EV947" i="14"/>
  <c r="EV956" i="14"/>
  <c r="ET913" i="14"/>
  <c r="EV913" i="14"/>
  <c r="ET941" i="14"/>
  <c r="EV941" i="14"/>
  <c r="ET993" i="14"/>
  <c r="EV993" i="14"/>
  <c r="ET900" i="14"/>
  <c r="EV900" i="14"/>
  <c r="ET902" i="14"/>
  <c r="EV902" i="14"/>
  <c r="EV926" i="14"/>
  <c r="EV942" i="14"/>
  <c r="EV949" i="14"/>
  <c r="EV945" i="14"/>
  <c r="EV923" i="14"/>
  <c r="EV957" i="14"/>
  <c r="EV933" i="14"/>
  <c r="ET834" i="14"/>
  <c r="EV834" i="14"/>
  <c r="ET835" i="14"/>
  <c r="EV835" i="14"/>
  <c r="ET917" i="14"/>
  <c r="EV917" i="14"/>
  <c r="ET925" i="14"/>
  <c r="EV925" i="14"/>
  <c r="ET916" i="14"/>
  <c r="EV916" i="14"/>
  <c r="ET934" i="14"/>
  <c r="EV934" i="14"/>
  <c r="ET869" i="14"/>
  <c r="EV869" i="14"/>
  <c r="ET870" i="14"/>
  <c r="EV870" i="14"/>
  <c r="ET924" i="14"/>
  <c r="EV924" i="14"/>
  <c r="EE949" i="14"/>
  <c r="EE945" i="14"/>
  <c r="EE923" i="14"/>
  <c r="EE957" i="14"/>
  <c r="EE933" i="14"/>
  <c r="EE834" i="14"/>
  <c r="EE835" i="14"/>
  <c r="EE869" i="14"/>
  <c r="EE870" i="14"/>
  <c r="DS894" i="14"/>
  <c r="DU894" i="14"/>
  <c r="DW894" i="14"/>
  <c r="DY894" i="14"/>
  <c r="EC894" i="14"/>
  <c r="DS901" i="14"/>
  <c r="DU901" i="14"/>
  <c r="DW901" i="14"/>
  <c r="DY901" i="14"/>
  <c r="EA901" i="14"/>
  <c r="EC901" i="14"/>
  <c r="DS891" i="14"/>
  <c r="DU891" i="14"/>
  <c r="DW891" i="14"/>
  <c r="DY891" i="14"/>
  <c r="DS916" i="14"/>
  <c r="DU916" i="14"/>
  <c r="DW916" i="14"/>
  <c r="DY916" i="14"/>
  <c r="EA916" i="14"/>
  <c r="EC916" i="14"/>
  <c r="DS934" i="14"/>
  <c r="DU934" i="14"/>
  <c r="DW934" i="14"/>
  <c r="DY934" i="14"/>
  <c r="EA934" i="14"/>
  <c r="EC934" i="14"/>
  <c r="DS932" i="14"/>
  <c r="DU932" i="14"/>
  <c r="DW932" i="14"/>
  <c r="DY932" i="14"/>
  <c r="EA932" i="14"/>
  <c r="EC932" i="14"/>
  <c r="DS935" i="14"/>
  <c r="DU935" i="14"/>
  <c r="DW935" i="14"/>
  <c r="DY935" i="14"/>
  <c r="EA935" i="14"/>
  <c r="EC935" i="14"/>
  <c r="DS940" i="14"/>
  <c r="DU940" i="14"/>
  <c r="DW940" i="14"/>
  <c r="DY940" i="14"/>
  <c r="EA940" i="14"/>
  <c r="EC940" i="14"/>
  <c r="DS917" i="14"/>
  <c r="DU917" i="14"/>
  <c r="DW917" i="14"/>
  <c r="EA917" i="14"/>
  <c r="EC917" i="14"/>
  <c r="DS925" i="14"/>
  <c r="DU925" i="14"/>
  <c r="DW925" i="14"/>
  <c r="DY925" i="14"/>
  <c r="EA925" i="14"/>
  <c r="EC925" i="14"/>
  <c r="DS907" i="14"/>
  <c r="DU907" i="14"/>
  <c r="DW907" i="14"/>
  <c r="DY907" i="14"/>
  <c r="EC907" i="14"/>
  <c r="DS943" i="14"/>
  <c r="DU943" i="14"/>
  <c r="DW943" i="14"/>
  <c r="DY943" i="14"/>
  <c r="EA943" i="14"/>
  <c r="EC943" i="14"/>
  <c r="DS948" i="14"/>
  <c r="DU948" i="14"/>
  <c r="DW948" i="14"/>
  <c r="DY948" i="14"/>
  <c r="EA948" i="14"/>
  <c r="EC948" i="14"/>
  <c r="DS950" i="14"/>
  <c r="DU950" i="14"/>
  <c r="DW950" i="14"/>
  <c r="DY950" i="14"/>
  <c r="EA950" i="14"/>
  <c r="EC950" i="14"/>
  <c r="DS944" i="14"/>
  <c r="DU944" i="14"/>
  <c r="DW944" i="14"/>
  <c r="DY944" i="14"/>
  <c r="EA944" i="14"/>
  <c r="EC944" i="14"/>
  <c r="DS895" i="14"/>
  <c r="DU895" i="14"/>
  <c r="DY895" i="14"/>
  <c r="EC895" i="14"/>
  <c r="DS951" i="14"/>
  <c r="DU951" i="14"/>
  <c r="DW951" i="14"/>
  <c r="DY951" i="14"/>
  <c r="EA951" i="14"/>
  <c r="EC951" i="14"/>
  <c r="DS908" i="14"/>
  <c r="DU908" i="14"/>
  <c r="DY908" i="14"/>
  <c r="EC908" i="14"/>
  <c r="DS963" i="14"/>
  <c r="DU963" i="14"/>
  <c r="DW963" i="14"/>
  <c r="DY963" i="14"/>
  <c r="EA963" i="14"/>
  <c r="EC963" i="14"/>
  <c r="DS919" i="14"/>
  <c r="DU919" i="14"/>
  <c r="DW919" i="14"/>
  <c r="DY919" i="14"/>
  <c r="EA919" i="14"/>
  <c r="EC919" i="14"/>
  <c r="DS927" i="14"/>
  <c r="DU927" i="14"/>
  <c r="DW927" i="14"/>
  <c r="DY927" i="14"/>
  <c r="EA927" i="14"/>
  <c r="EC927" i="14"/>
  <c r="DS946" i="14"/>
  <c r="DU946" i="14"/>
  <c r="DW946" i="14"/>
  <c r="DY946" i="14"/>
  <c r="EA946" i="14"/>
  <c r="EC946" i="14"/>
  <c r="DS921" i="14"/>
  <c r="DU921" i="14"/>
  <c r="DW921" i="14"/>
  <c r="DY921" i="14"/>
  <c r="EA921" i="14"/>
  <c r="EC921" i="14"/>
  <c r="DS952" i="14"/>
  <c r="DU952" i="14"/>
  <c r="DW952" i="14"/>
  <c r="DY952" i="14"/>
  <c r="EA952" i="14"/>
  <c r="EC952" i="14"/>
  <c r="DS953" i="14"/>
  <c r="DU953" i="14"/>
  <c r="DW953" i="14"/>
  <c r="DY953" i="14"/>
  <c r="EA953" i="14"/>
  <c r="EC953" i="14"/>
  <c r="DS947" i="14"/>
  <c r="DU947" i="14"/>
  <c r="DW947" i="14"/>
  <c r="DY947" i="14"/>
  <c r="EA947" i="14"/>
  <c r="EC947" i="14"/>
  <c r="DS956" i="14"/>
  <c r="DU956" i="14"/>
  <c r="DW956" i="14"/>
  <c r="DY956" i="14"/>
  <c r="EA956" i="14"/>
  <c r="EC956" i="14"/>
  <c r="DS913" i="14"/>
  <c r="DU913" i="14"/>
  <c r="DY913" i="14"/>
  <c r="EA913" i="14"/>
  <c r="EC913" i="14"/>
  <c r="DS941" i="14"/>
  <c r="DU941" i="14"/>
  <c r="DW941" i="14"/>
  <c r="EA941" i="14"/>
  <c r="EC941" i="14"/>
  <c r="DS993" i="14"/>
  <c r="DU993" i="14"/>
  <c r="DW993" i="14"/>
  <c r="DY993" i="14"/>
  <c r="EA993" i="14"/>
  <c r="EC993" i="14"/>
  <c r="DS900" i="14"/>
  <c r="DU900" i="14"/>
  <c r="DY900" i="14"/>
  <c r="EC900" i="14"/>
  <c r="DS902" i="14"/>
  <c r="DU902" i="14"/>
  <c r="DY902" i="14"/>
  <c r="EC902" i="14"/>
  <c r="DS926" i="14"/>
  <c r="DU926" i="14"/>
  <c r="DW926" i="14"/>
  <c r="DY926" i="14"/>
  <c r="EA926" i="14"/>
  <c r="EC926" i="14"/>
  <c r="DS942" i="14"/>
  <c r="DU942" i="14"/>
  <c r="DW942" i="14"/>
  <c r="DY942" i="14"/>
  <c r="EA942" i="14"/>
  <c r="EC942" i="14"/>
  <c r="DS949" i="14"/>
  <c r="DU949" i="14"/>
  <c r="DW949" i="14"/>
  <c r="DY949" i="14"/>
  <c r="EA949" i="14"/>
  <c r="EC949" i="14"/>
  <c r="DS945" i="14"/>
  <c r="DU945" i="14"/>
  <c r="DW945" i="14"/>
  <c r="DY945" i="14"/>
  <c r="EA945" i="14"/>
  <c r="EC945" i="14"/>
  <c r="DS923" i="14"/>
  <c r="DU923" i="14"/>
  <c r="DW923" i="14"/>
  <c r="DY923" i="14"/>
  <c r="EA923" i="14"/>
  <c r="EC923" i="14"/>
  <c r="DS957" i="14"/>
  <c r="DU957" i="14"/>
  <c r="DW957" i="14"/>
  <c r="DY957" i="14"/>
  <c r="EA957" i="14"/>
  <c r="EC957" i="14"/>
  <c r="DS933" i="14"/>
  <c r="DU933" i="14"/>
  <c r="DW933" i="14"/>
  <c r="DY933" i="14"/>
  <c r="EA933" i="14"/>
  <c r="EC933" i="14"/>
  <c r="DS834" i="14"/>
  <c r="DU834" i="14"/>
  <c r="DW834" i="14"/>
  <c r="DY834" i="14"/>
  <c r="EA834" i="14"/>
  <c r="EC834" i="14"/>
  <c r="DS835" i="14"/>
  <c r="DU835" i="14"/>
  <c r="DW835" i="14"/>
  <c r="DY835" i="14"/>
  <c r="EA835" i="14"/>
  <c r="EC835" i="14"/>
  <c r="DY893" i="14"/>
  <c r="DW893" i="14"/>
  <c r="DU893" i="14"/>
  <c r="DS893" i="14"/>
  <c r="DS887" i="14"/>
  <c r="DU887" i="14"/>
  <c r="DY887" i="14"/>
  <c r="DS853" i="14"/>
  <c r="DU853" i="14"/>
  <c r="DS885" i="14"/>
  <c r="DU885" i="14"/>
  <c r="DY885" i="14"/>
  <c r="DS920" i="14"/>
  <c r="DU920" i="14"/>
  <c r="DW920" i="14"/>
  <c r="DY920" i="14"/>
  <c r="EA920" i="14"/>
  <c r="EC920" i="14"/>
  <c r="DS857" i="14"/>
  <c r="DU857" i="14"/>
  <c r="DY857" i="14"/>
  <c r="DS862" i="14"/>
  <c r="DU862" i="14"/>
  <c r="DS883" i="14"/>
  <c r="DU883" i="14"/>
  <c r="DW883" i="14"/>
  <c r="DY883" i="14"/>
  <c r="EA883" i="14"/>
  <c r="EC883" i="14"/>
  <c r="DS856" i="14"/>
  <c r="DU856" i="14"/>
  <c r="DW856" i="14"/>
  <c r="DY856" i="14"/>
  <c r="EA856" i="14"/>
  <c r="EC856" i="14"/>
  <c r="DS850" i="14"/>
  <c r="DU850" i="14"/>
  <c r="DY850" i="14"/>
  <c r="DS884" i="14"/>
  <c r="DU884" i="14"/>
  <c r="DW884" i="14"/>
  <c r="DY884" i="14"/>
  <c r="EA884" i="14"/>
  <c r="EC884" i="14"/>
  <c r="DS854" i="14"/>
  <c r="DU854" i="14"/>
  <c r="DY854" i="14"/>
  <c r="DS877" i="14"/>
  <c r="DU877" i="14"/>
  <c r="DY877" i="14"/>
  <c r="DS873" i="14"/>
  <c r="DU873" i="14"/>
  <c r="DW873" i="14"/>
  <c r="DY873" i="14"/>
  <c r="EA873" i="14"/>
  <c r="EC873" i="14"/>
  <c r="DS909" i="14"/>
  <c r="DU909" i="14"/>
  <c r="DW909" i="14"/>
  <c r="DY909" i="14"/>
  <c r="EA909" i="14"/>
  <c r="EC909" i="14"/>
  <c r="DS845" i="14"/>
  <c r="DU845" i="14"/>
  <c r="DY845" i="14"/>
  <c r="DS880" i="14"/>
  <c r="DU880" i="14"/>
  <c r="DY880" i="14"/>
  <c r="DS912" i="14"/>
  <c r="DU912" i="14"/>
  <c r="DW912" i="14"/>
  <c r="DY912" i="14"/>
  <c r="EA912" i="14"/>
  <c r="EC912" i="14"/>
  <c r="DS867" i="14"/>
  <c r="DU867" i="14"/>
  <c r="DW867" i="14"/>
  <c r="DY867" i="14"/>
  <c r="EA867" i="14"/>
  <c r="EC867" i="14"/>
  <c r="DS866" i="14"/>
  <c r="DU866" i="14"/>
  <c r="DW866" i="14"/>
  <c r="DY866" i="14"/>
  <c r="EA866" i="14"/>
  <c r="EC866" i="14"/>
  <c r="DS869" i="14"/>
  <c r="DU869" i="14"/>
  <c r="DW869" i="14"/>
  <c r="DY869" i="14"/>
  <c r="EA869" i="14"/>
  <c r="EC869" i="14"/>
  <c r="DS870" i="14"/>
  <c r="DU870" i="14"/>
  <c r="DW870" i="14"/>
  <c r="DY870" i="14"/>
  <c r="EA870" i="14"/>
  <c r="EC870" i="14"/>
  <c r="DS924" i="14"/>
  <c r="DU924" i="14"/>
  <c r="DW924" i="14"/>
  <c r="DY924" i="14"/>
  <c r="EA924" i="14"/>
  <c r="EC924" i="14"/>
  <c r="DO894" i="14"/>
  <c r="DQ894" i="14"/>
  <c r="DI901" i="14"/>
  <c r="DO901" i="14"/>
  <c r="DQ901" i="14"/>
  <c r="DI891" i="14"/>
  <c r="DO891" i="14"/>
  <c r="DQ891" i="14"/>
  <c r="DI916" i="14"/>
  <c r="DK916" i="14"/>
  <c r="DM916" i="14"/>
  <c r="DO916" i="14"/>
  <c r="DQ916" i="14"/>
  <c r="DI934" i="14"/>
  <c r="DK934" i="14"/>
  <c r="DM934" i="14"/>
  <c r="DO934" i="14"/>
  <c r="DQ934" i="14"/>
  <c r="DI932" i="14"/>
  <c r="DO932" i="14"/>
  <c r="DQ932" i="14"/>
  <c r="DI935" i="14"/>
  <c r="DO935" i="14"/>
  <c r="DQ935" i="14"/>
  <c r="DI940" i="14"/>
  <c r="DO940" i="14"/>
  <c r="DQ940" i="14"/>
  <c r="DI917" i="14"/>
  <c r="DK917" i="14"/>
  <c r="DM917" i="14"/>
  <c r="DO917" i="14"/>
  <c r="DQ917" i="14"/>
  <c r="DI925" i="14"/>
  <c r="DK925" i="14"/>
  <c r="DM925" i="14"/>
  <c r="DO925" i="14"/>
  <c r="DQ925" i="14"/>
  <c r="DI907" i="14"/>
  <c r="DO907" i="14"/>
  <c r="DQ907" i="14"/>
  <c r="DI943" i="14"/>
  <c r="DO943" i="14"/>
  <c r="DQ943" i="14"/>
  <c r="DI948" i="14"/>
  <c r="DO948" i="14"/>
  <c r="DQ948" i="14"/>
  <c r="DI950" i="14"/>
  <c r="DO950" i="14"/>
  <c r="DQ950" i="14"/>
  <c r="DI944" i="14"/>
  <c r="DK944" i="14"/>
  <c r="DM944" i="14"/>
  <c r="DO944" i="14"/>
  <c r="DQ944" i="14"/>
  <c r="DI895" i="14"/>
  <c r="DK895" i="14"/>
  <c r="DM895" i="14"/>
  <c r="DO895" i="14"/>
  <c r="DQ895" i="14"/>
  <c r="DI951" i="14"/>
  <c r="DO951" i="14"/>
  <c r="DQ951" i="14"/>
  <c r="DI908" i="14"/>
  <c r="DK908" i="14"/>
  <c r="DM908" i="14"/>
  <c r="DO908" i="14"/>
  <c r="DQ908" i="14"/>
  <c r="DI963" i="14"/>
  <c r="DO963" i="14"/>
  <c r="DQ963" i="14"/>
  <c r="DI919" i="14"/>
  <c r="DO919" i="14"/>
  <c r="DQ919" i="14"/>
  <c r="DI927" i="14"/>
  <c r="DK927" i="14"/>
  <c r="DM927" i="14"/>
  <c r="DO927" i="14"/>
  <c r="DQ927" i="14"/>
  <c r="DI946" i="14"/>
  <c r="DK946" i="14"/>
  <c r="DM946" i="14"/>
  <c r="DO946" i="14"/>
  <c r="DQ946" i="14"/>
  <c r="DI921" i="14"/>
  <c r="DK921" i="14"/>
  <c r="DM921" i="14"/>
  <c r="DO921" i="14"/>
  <c r="DQ921" i="14"/>
  <c r="DI952" i="14"/>
  <c r="DO952" i="14"/>
  <c r="DQ952" i="14"/>
  <c r="DI953" i="14"/>
  <c r="DO953" i="14"/>
  <c r="DQ953" i="14"/>
  <c r="DI947" i="14"/>
  <c r="DO947" i="14"/>
  <c r="DQ947" i="14"/>
  <c r="DI956" i="14"/>
  <c r="DO956" i="14"/>
  <c r="DQ956" i="14"/>
  <c r="DI913" i="14"/>
  <c r="DK913" i="14"/>
  <c r="DM913" i="14"/>
  <c r="DO913" i="14"/>
  <c r="DQ913" i="14"/>
  <c r="DI941" i="14"/>
  <c r="DK941" i="14"/>
  <c r="DM941" i="14"/>
  <c r="DO941" i="14"/>
  <c r="DQ941" i="14"/>
  <c r="DI993" i="14"/>
  <c r="DK993" i="14"/>
  <c r="DM993" i="14"/>
  <c r="DO993" i="14"/>
  <c r="DQ993" i="14"/>
  <c r="DI900" i="14"/>
  <c r="DK900" i="14"/>
  <c r="DM900" i="14"/>
  <c r="DO900" i="14"/>
  <c r="DQ900" i="14"/>
  <c r="DI902" i="14"/>
  <c r="DK902" i="14"/>
  <c r="DM902" i="14"/>
  <c r="DO902" i="14"/>
  <c r="DQ902" i="14"/>
  <c r="DI926" i="14"/>
  <c r="DO926" i="14"/>
  <c r="DQ926" i="14"/>
  <c r="DI942" i="14"/>
  <c r="DK942" i="14"/>
  <c r="DM942" i="14"/>
  <c r="DO942" i="14"/>
  <c r="DQ942" i="14"/>
  <c r="DI949" i="14"/>
  <c r="DK949" i="14"/>
  <c r="DM949" i="14"/>
  <c r="DO949" i="14"/>
  <c r="DQ949" i="14"/>
  <c r="DI945" i="14"/>
  <c r="DK945" i="14"/>
  <c r="DM945" i="14"/>
  <c r="DO945" i="14"/>
  <c r="DQ945" i="14"/>
  <c r="DI923" i="14"/>
  <c r="DK923" i="14"/>
  <c r="DM923" i="14"/>
  <c r="DO923" i="14"/>
  <c r="DQ923" i="14"/>
  <c r="DI957" i="14"/>
  <c r="DK957" i="14"/>
  <c r="DM957" i="14"/>
  <c r="DO957" i="14"/>
  <c r="DQ957" i="14"/>
  <c r="DI933" i="14"/>
  <c r="DK933" i="14"/>
  <c r="DM933" i="14"/>
  <c r="DO933" i="14"/>
  <c r="DQ933" i="14"/>
  <c r="DI834" i="14"/>
  <c r="DK834" i="14"/>
  <c r="DM834" i="14"/>
  <c r="DO834" i="14"/>
  <c r="DQ834" i="14"/>
  <c r="DI835" i="14"/>
  <c r="DK835" i="14"/>
  <c r="DM835" i="14"/>
  <c r="DO835" i="14"/>
  <c r="DQ835" i="14"/>
  <c r="DQ893" i="14"/>
  <c r="DO893" i="14"/>
  <c r="DI869" i="14"/>
  <c r="DK869" i="14"/>
  <c r="DM869" i="14"/>
  <c r="DO869" i="14"/>
  <c r="DQ869" i="14"/>
  <c r="DI870" i="14"/>
  <c r="DK870" i="14"/>
  <c r="DM870" i="14"/>
  <c r="DO870" i="14"/>
  <c r="DQ870" i="14"/>
  <c r="DI924" i="14"/>
  <c r="DO924" i="14"/>
  <c r="DQ924" i="14"/>
  <c r="DA869" i="14"/>
  <c r="DC869" i="14"/>
  <c r="DE869" i="14"/>
  <c r="DG869" i="14"/>
  <c r="DA870" i="14"/>
  <c r="DC870" i="14"/>
  <c r="DE870" i="14"/>
  <c r="DG870" i="14"/>
  <c r="DA924" i="14"/>
  <c r="DC924" i="14"/>
  <c r="DE924" i="14"/>
  <c r="DG924" i="14"/>
  <c r="DA881" i="14"/>
  <c r="DC881" i="14"/>
  <c r="DG881" i="14"/>
  <c r="DA882" i="14"/>
  <c r="DC882" i="14"/>
  <c r="DE882" i="14"/>
  <c r="DG882" i="14"/>
  <c r="DA889" i="14"/>
  <c r="DC889" i="14"/>
  <c r="DE889" i="14"/>
  <c r="DG889" i="14"/>
  <c r="DA890" i="14"/>
  <c r="DC890" i="14"/>
  <c r="DE890" i="14"/>
  <c r="DG890" i="14"/>
  <c r="DA893" i="14"/>
  <c r="DC893" i="14"/>
  <c r="DE893" i="14"/>
  <c r="DG893" i="14"/>
  <c r="DA894" i="14"/>
  <c r="DC894" i="14"/>
  <c r="DE894" i="14"/>
  <c r="DG894" i="14"/>
  <c r="DA901" i="14"/>
  <c r="DC901" i="14"/>
  <c r="DE901" i="14"/>
  <c r="DG901" i="14"/>
  <c r="DA891" i="14"/>
  <c r="DC891" i="14"/>
  <c r="DE891" i="14"/>
  <c r="DG891" i="14"/>
  <c r="DA916" i="14"/>
  <c r="DC916" i="14"/>
  <c r="DE916" i="14"/>
  <c r="DG916" i="14"/>
  <c r="DA934" i="14"/>
  <c r="DC934" i="14"/>
  <c r="DE934" i="14"/>
  <c r="DG934" i="14"/>
  <c r="DA932" i="14"/>
  <c r="DC932" i="14"/>
  <c r="DE932" i="14"/>
  <c r="DG932" i="14"/>
  <c r="DA935" i="14"/>
  <c r="DC935" i="14"/>
  <c r="DE935" i="14"/>
  <c r="DG935" i="14"/>
  <c r="DA940" i="14"/>
  <c r="DC940" i="14"/>
  <c r="DE940" i="14"/>
  <c r="DG940" i="14"/>
  <c r="DA917" i="14"/>
  <c r="DC917" i="14"/>
  <c r="DE917" i="14"/>
  <c r="DG917" i="14"/>
  <c r="DA925" i="14"/>
  <c r="DC925" i="14"/>
  <c r="DE925" i="14"/>
  <c r="DG925" i="14"/>
  <c r="DA907" i="14"/>
  <c r="DC907" i="14"/>
  <c r="DE907" i="14"/>
  <c r="DG907" i="14"/>
  <c r="DA943" i="14"/>
  <c r="DC943" i="14"/>
  <c r="DE943" i="14"/>
  <c r="DG943" i="14"/>
  <c r="DA948" i="14"/>
  <c r="DC948" i="14"/>
  <c r="DE948" i="14"/>
  <c r="DG948" i="14"/>
  <c r="DA950" i="14"/>
  <c r="DC950" i="14"/>
  <c r="DE950" i="14"/>
  <c r="DG950" i="14"/>
  <c r="DA944" i="14"/>
  <c r="DC944" i="14"/>
  <c r="DE944" i="14"/>
  <c r="DG944" i="14"/>
  <c r="DA895" i="14"/>
  <c r="DC895" i="14"/>
  <c r="DE895" i="14"/>
  <c r="DG895" i="14"/>
  <c r="DA951" i="14"/>
  <c r="DC951" i="14"/>
  <c r="DE951" i="14"/>
  <c r="DG951" i="14"/>
  <c r="DA908" i="14"/>
  <c r="DC908" i="14"/>
  <c r="DE908" i="14"/>
  <c r="DG908" i="14"/>
  <c r="DA963" i="14"/>
  <c r="DC963" i="14"/>
  <c r="DE963" i="14"/>
  <c r="DG963" i="14"/>
  <c r="DA919" i="14"/>
  <c r="DC919" i="14"/>
  <c r="DE919" i="14"/>
  <c r="DG919" i="14"/>
  <c r="DA927" i="14"/>
  <c r="DC927" i="14"/>
  <c r="DE927" i="14"/>
  <c r="DG927" i="14"/>
  <c r="DA946" i="14"/>
  <c r="DC946" i="14"/>
  <c r="DE946" i="14"/>
  <c r="DG946" i="14"/>
  <c r="DA921" i="14"/>
  <c r="DC921" i="14"/>
  <c r="DE921" i="14"/>
  <c r="DG921" i="14"/>
  <c r="DA952" i="14"/>
  <c r="DC952" i="14"/>
  <c r="DE952" i="14"/>
  <c r="DG952" i="14"/>
  <c r="DA953" i="14"/>
  <c r="DC953" i="14"/>
  <c r="DE953" i="14"/>
  <c r="DG953" i="14"/>
  <c r="DA947" i="14"/>
  <c r="DC947" i="14"/>
  <c r="DE947" i="14"/>
  <c r="DG947" i="14"/>
  <c r="DA956" i="14"/>
  <c r="DC956" i="14"/>
  <c r="DE956" i="14"/>
  <c r="DG956" i="14"/>
  <c r="DA913" i="14"/>
  <c r="DC913" i="14"/>
  <c r="DE913" i="14"/>
  <c r="DG913" i="14"/>
  <c r="DA941" i="14"/>
  <c r="DC941" i="14"/>
  <c r="DE941" i="14"/>
  <c r="DG941" i="14"/>
  <c r="DA993" i="14"/>
  <c r="DC993" i="14"/>
  <c r="DE993" i="14"/>
  <c r="DG993" i="14"/>
  <c r="DA900" i="14"/>
  <c r="DC900" i="14"/>
  <c r="DE900" i="14"/>
  <c r="DG900" i="14"/>
  <c r="DA902" i="14"/>
  <c r="DC902" i="14"/>
  <c r="DE902" i="14"/>
  <c r="DG902" i="14"/>
  <c r="DA926" i="14"/>
  <c r="DC926" i="14"/>
  <c r="DE926" i="14"/>
  <c r="DG926" i="14"/>
  <c r="DA942" i="14"/>
  <c r="DC942" i="14"/>
  <c r="DE942" i="14"/>
  <c r="DG942" i="14"/>
  <c r="DA949" i="14"/>
  <c r="DC949" i="14"/>
  <c r="DE949" i="14"/>
  <c r="DG949" i="14"/>
  <c r="DA945" i="14"/>
  <c r="DC945" i="14"/>
  <c r="DE945" i="14"/>
  <c r="DG945" i="14"/>
  <c r="DA923" i="14"/>
  <c r="DC923" i="14"/>
  <c r="DE923" i="14"/>
  <c r="DG923" i="14"/>
  <c r="DA957" i="14"/>
  <c r="DC957" i="14"/>
  <c r="DE957" i="14"/>
  <c r="DG957" i="14"/>
  <c r="DA933" i="14"/>
  <c r="DC933" i="14"/>
  <c r="DE933" i="14"/>
  <c r="DG933" i="14"/>
  <c r="DA834" i="14"/>
  <c r="DC834" i="14"/>
  <c r="DE834" i="14"/>
  <c r="DG834" i="14"/>
  <c r="DA835" i="14"/>
  <c r="DC835" i="14"/>
  <c r="DE835" i="14"/>
  <c r="DG835" i="14"/>
  <c r="CS887" i="14"/>
  <c r="CW887" i="14"/>
  <c r="CY887" i="14"/>
  <c r="CS853" i="14"/>
  <c r="CW853" i="14"/>
  <c r="CY853" i="14"/>
  <c r="CS885" i="14"/>
  <c r="CW885" i="14"/>
  <c r="CY885" i="14"/>
  <c r="CS920" i="14"/>
  <c r="CW920" i="14"/>
  <c r="CY920" i="14"/>
  <c r="CS857" i="14"/>
  <c r="CW857" i="14"/>
  <c r="CY857" i="14"/>
  <c r="CS862" i="14"/>
  <c r="CW862" i="14"/>
  <c r="CY862" i="14"/>
  <c r="CS883" i="14"/>
  <c r="CW883" i="14"/>
  <c r="CY883" i="14"/>
  <c r="CS856" i="14"/>
  <c r="CW856" i="14"/>
  <c r="CY856" i="14"/>
  <c r="CS850" i="14"/>
  <c r="CW850" i="14"/>
  <c r="CY850" i="14"/>
  <c r="CS884" i="14"/>
  <c r="CW884" i="14"/>
  <c r="CY884" i="14"/>
  <c r="CS854" i="14"/>
  <c r="CW854" i="14"/>
  <c r="CY854" i="14"/>
  <c r="CS877" i="14"/>
  <c r="CW877" i="14"/>
  <c r="CY877" i="14"/>
  <c r="CS873" i="14"/>
  <c r="CW873" i="14"/>
  <c r="CY873" i="14"/>
  <c r="CS909" i="14"/>
  <c r="CW909" i="14"/>
  <c r="CY909" i="14"/>
  <c r="CS845" i="14"/>
  <c r="CW845" i="14"/>
  <c r="CY845" i="14"/>
  <c r="CS880" i="14"/>
  <c r="CW880" i="14"/>
  <c r="CY880" i="14"/>
  <c r="CS912" i="14"/>
  <c r="CW912" i="14"/>
  <c r="CY912" i="14"/>
  <c r="CS867" i="14"/>
  <c r="CW867" i="14"/>
  <c r="CY867" i="14"/>
  <c r="CS866" i="14"/>
  <c r="CW866" i="14"/>
  <c r="CY866" i="14"/>
  <c r="CS869" i="14"/>
  <c r="CW869" i="14"/>
  <c r="CY869" i="14"/>
  <c r="CS870" i="14"/>
  <c r="CW870" i="14"/>
  <c r="CY870" i="14"/>
  <c r="CS924" i="14"/>
  <c r="CW924" i="14"/>
  <c r="CY924" i="14"/>
  <c r="CS881" i="14"/>
  <c r="CW881" i="14"/>
  <c r="CY881" i="14"/>
  <c r="CS882" i="14"/>
  <c r="CW882" i="14"/>
  <c r="CY882" i="14"/>
  <c r="CS889" i="14"/>
  <c r="CW889" i="14"/>
  <c r="CY889" i="14"/>
  <c r="CS890" i="14"/>
  <c r="CW890" i="14"/>
  <c r="CY890" i="14"/>
  <c r="CS893" i="14"/>
  <c r="CW893" i="14"/>
  <c r="CY893" i="14"/>
  <c r="CS894" i="14"/>
  <c r="CW894" i="14"/>
  <c r="CY894" i="14"/>
  <c r="CS901" i="14"/>
  <c r="CW901" i="14"/>
  <c r="CY901" i="14"/>
  <c r="CS891" i="14"/>
  <c r="CW891" i="14"/>
  <c r="CY891" i="14"/>
  <c r="CS916" i="14"/>
  <c r="CW916" i="14"/>
  <c r="CY916" i="14"/>
  <c r="CS934" i="14"/>
  <c r="CW934" i="14"/>
  <c r="CY934" i="14"/>
  <c r="CS932" i="14"/>
  <c r="CW932" i="14"/>
  <c r="CY932" i="14"/>
  <c r="CS935" i="14"/>
  <c r="CW935" i="14"/>
  <c r="CY935" i="14"/>
  <c r="CS940" i="14"/>
  <c r="CW940" i="14"/>
  <c r="CY940" i="14"/>
  <c r="CS917" i="14"/>
  <c r="CW917" i="14"/>
  <c r="CY917" i="14"/>
  <c r="CS925" i="14"/>
  <c r="CW925" i="14"/>
  <c r="CY925" i="14"/>
  <c r="CS907" i="14"/>
  <c r="CW907" i="14"/>
  <c r="CY907" i="14"/>
  <c r="CS943" i="14"/>
  <c r="CW943" i="14"/>
  <c r="CY943" i="14"/>
  <c r="CS948" i="14"/>
  <c r="CW948" i="14"/>
  <c r="CY948" i="14"/>
  <c r="CS950" i="14"/>
  <c r="CW950" i="14"/>
  <c r="CY950" i="14"/>
  <c r="CS944" i="14"/>
  <c r="CW944" i="14"/>
  <c r="CY944" i="14"/>
  <c r="CS895" i="14"/>
  <c r="CW895" i="14"/>
  <c r="CY895" i="14"/>
  <c r="CS951" i="14"/>
  <c r="CW951" i="14"/>
  <c r="CY951" i="14"/>
  <c r="CS908" i="14"/>
  <c r="CW908" i="14"/>
  <c r="CY908" i="14"/>
  <c r="CS963" i="14"/>
  <c r="CW963" i="14"/>
  <c r="CY963" i="14"/>
  <c r="CS919" i="14"/>
  <c r="CW919" i="14"/>
  <c r="CY919" i="14"/>
  <c r="CS927" i="14"/>
  <c r="CW927" i="14"/>
  <c r="CY927" i="14"/>
  <c r="CS946" i="14"/>
  <c r="CW946" i="14"/>
  <c r="CY946" i="14"/>
  <c r="CS921" i="14"/>
  <c r="CW921" i="14"/>
  <c r="CY921" i="14"/>
  <c r="CS952" i="14"/>
  <c r="CW952" i="14"/>
  <c r="CY952" i="14"/>
  <c r="CS953" i="14"/>
  <c r="CW953" i="14"/>
  <c r="CY953" i="14"/>
  <c r="CS947" i="14"/>
  <c r="CW947" i="14"/>
  <c r="CY947" i="14"/>
  <c r="CS956" i="14"/>
  <c r="CW956" i="14"/>
  <c r="CY956" i="14"/>
  <c r="CS913" i="14"/>
  <c r="CW913" i="14"/>
  <c r="CY913" i="14"/>
  <c r="CS941" i="14"/>
  <c r="CW941" i="14"/>
  <c r="CY941" i="14"/>
  <c r="CS993" i="14"/>
  <c r="CW993" i="14"/>
  <c r="CY993" i="14"/>
  <c r="CS900" i="14"/>
  <c r="CW900" i="14"/>
  <c r="CY900" i="14"/>
  <c r="CS902" i="14"/>
  <c r="CW902" i="14"/>
  <c r="CY902" i="14"/>
  <c r="CS926" i="14"/>
  <c r="CW926" i="14"/>
  <c r="CY926" i="14"/>
  <c r="CS942" i="14"/>
  <c r="CW942" i="14"/>
  <c r="CY942" i="14"/>
  <c r="CS949" i="14"/>
  <c r="CW949" i="14"/>
  <c r="CY949" i="14"/>
  <c r="CS945" i="14"/>
  <c r="CW945" i="14"/>
  <c r="CY945" i="14"/>
  <c r="CS923" i="14"/>
  <c r="CW923" i="14"/>
  <c r="CY923" i="14"/>
  <c r="CS957" i="14"/>
  <c r="CW957" i="14"/>
  <c r="CY957" i="14"/>
  <c r="CS933" i="14"/>
  <c r="CW933" i="14"/>
  <c r="CY933" i="14"/>
  <c r="CS834" i="14"/>
  <c r="CW834" i="14"/>
  <c r="CY834" i="14"/>
  <c r="CS835" i="14"/>
  <c r="CW835" i="14"/>
  <c r="CY835" i="14"/>
  <c r="BQ944" i="14"/>
  <c r="BS944" i="14"/>
  <c r="BU944" i="14"/>
  <c r="BW944" i="14"/>
  <c r="BY944" i="14"/>
  <c r="CA944" i="14"/>
  <c r="CC944" i="14"/>
  <c r="BS895" i="14"/>
  <c r="BU895" i="14"/>
  <c r="BW895" i="14"/>
  <c r="BY895" i="14"/>
  <c r="CA895" i="14"/>
  <c r="CC895" i="14"/>
  <c r="BQ951" i="14"/>
  <c r="BS951" i="14"/>
  <c r="BU951" i="14"/>
  <c r="BW951" i="14"/>
  <c r="BY951" i="14"/>
  <c r="CA951" i="14"/>
  <c r="CC951" i="14"/>
  <c r="BQ908" i="14"/>
  <c r="BS908" i="14"/>
  <c r="BU908" i="14"/>
  <c r="BW908" i="14"/>
  <c r="BY908" i="14"/>
  <c r="CA908" i="14"/>
  <c r="CC908" i="14"/>
  <c r="BQ963" i="14"/>
  <c r="BS963" i="14"/>
  <c r="BU963" i="14"/>
  <c r="BW963" i="14"/>
  <c r="BY963" i="14"/>
  <c r="CA963" i="14"/>
  <c r="CC963" i="14"/>
  <c r="BQ919" i="14"/>
  <c r="BS919" i="14"/>
  <c r="BU919" i="14"/>
  <c r="BW919" i="14"/>
  <c r="BY919" i="14"/>
  <c r="CA919" i="14"/>
  <c r="CC919" i="14"/>
  <c r="BQ927" i="14"/>
  <c r="BS927" i="14"/>
  <c r="BU927" i="14"/>
  <c r="BW927" i="14"/>
  <c r="BY927" i="14"/>
  <c r="CA927" i="14"/>
  <c r="CC927" i="14"/>
  <c r="BQ946" i="14"/>
  <c r="BS946" i="14"/>
  <c r="BU946" i="14"/>
  <c r="BW946" i="14"/>
  <c r="BY946" i="14"/>
  <c r="CA946" i="14"/>
  <c r="CC946" i="14"/>
  <c r="BS921" i="14"/>
  <c r="BU921" i="14"/>
  <c r="BW921" i="14"/>
  <c r="BY921" i="14"/>
  <c r="CA921" i="14"/>
  <c r="CC921" i="14"/>
  <c r="BQ952" i="14"/>
  <c r="BS952" i="14"/>
  <c r="BU952" i="14"/>
  <c r="BW952" i="14"/>
  <c r="BY952" i="14"/>
  <c r="CA952" i="14"/>
  <c r="CC952" i="14"/>
  <c r="BQ953" i="14"/>
  <c r="BS953" i="14"/>
  <c r="BU953" i="14"/>
  <c r="BW953" i="14"/>
  <c r="BY953" i="14"/>
  <c r="CA953" i="14"/>
  <c r="CC953" i="14"/>
  <c r="BQ947" i="14"/>
  <c r="BS947" i="14"/>
  <c r="BU947" i="14"/>
  <c r="BW947" i="14"/>
  <c r="BY947" i="14"/>
  <c r="CA947" i="14"/>
  <c r="CC947" i="14"/>
  <c r="BQ956" i="14"/>
  <c r="BS956" i="14"/>
  <c r="BU956" i="14"/>
  <c r="BW956" i="14"/>
  <c r="BY956" i="14"/>
  <c r="CA956" i="14"/>
  <c r="CC956" i="14"/>
  <c r="BQ913" i="14"/>
  <c r="BS913" i="14"/>
  <c r="BU913" i="14"/>
  <c r="BW913" i="14"/>
  <c r="BY913" i="14"/>
  <c r="CA913" i="14"/>
  <c r="CC913" i="14"/>
  <c r="BQ941" i="14"/>
  <c r="BS941" i="14"/>
  <c r="BU941" i="14"/>
  <c r="BW941" i="14"/>
  <c r="BY941" i="14"/>
  <c r="CA941" i="14"/>
  <c r="CC941" i="14"/>
  <c r="BQ993" i="14"/>
  <c r="BS993" i="14"/>
  <c r="BU993" i="14"/>
  <c r="BW993" i="14"/>
  <c r="BY993" i="14"/>
  <c r="CA993" i="14"/>
  <c r="CC993" i="14"/>
  <c r="BQ900" i="14"/>
  <c r="BS900" i="14"/>
  <c r="BU900" i="14"/>
  <c r="BW900" i="14"/>
  <c r="BY900" i="14"/>
  <c r="CA900" i="14"/>
  <c r="CC900" i="14"/>
  <c r="BQ902" i="14"/>
  <c r="BS902" i="14"/>
  <c r="BU902" i="14"/>
  <c r="BW902" i="14"/>
  <c r="BY902" i="14"/>
  <c r="CA902" i="14"/>
  <c r="CC902" i="14"/>
  <c r="BQ926" i="14"/>
  <c r="BS926" i="14"/>
  <c r="BU926" i="14"/>
  <c r="BW926" i="14"/>
  <c r="BY926" i="14"/>
  <c r="CA926" i="14"/>
  <c r="CC926" i="14"/>
  <c r="BQ942" i="14"/>
  <c r="BS942" i="14"/>
  <c r="BU942" i="14"/>
  <c r="BW942" i="14"/>
  <c r="BY942" i="14"/>
  <c r="CA942" i="14"/>
  <c r="CC942" i="14"/>
  <c r="BQ949" i="14"/>
  <c r="BS949" i="14"/>
  <c r="BU949" i="14"/>
  <c r="BW949" i="14"/>
  <c r="BY949" i="14"/>
  <c r="CA949" i="14"/>
  <c r="CC949" i="14"/>
  <c r="BQ945" i="14"/>
  <c r="BS945" i="14"/>
  <c r="BU945" i="14"/>
  <c r="BW945" i="14"/>
  <c r="BY945" i="14"/>
  <c r="CA945" i="14"/>
  <c r="CC945" i="14"/>
  <c r="BQ923" i="14"/>
  <c r="BS923" i="14"/>
  <c r="BU923" i="14"/>
  <c r="BW923" i="14"/>
  <c r="BY923" i="14"/>
  <c r="CA923" i="14"/>
  <c r="CC923" i="14"/>
  <c r="BQ957" i="14"/>
  <c r="BS957" i="14"/>
  <c r="BU957" i="14"/>
  <c r="BW957" i="14"/>
  <c r="BY957" i="14"/>
  <c r="CA957" i="14"/>
  <c r="CC957" i="14"/>
  <c r="BQ933" i="14"/>
  <c r="BS933" i="14"/>
  <c r="BU933" i="14"/>
  <c r="BW933" i="14"/>
  <c r="BY933" i="14"/>
  <c r="CA933" i="14"/>
  <c r="CC933" i="14"/>
  <c r="BQ834" i="14"/>
  <c r="BS834" i="14"/>
  <c r="BU834" i="14"/>
  <c r="BW834" i="14"/>
  <c r="BY834" i="14"/>
  <c r="CA834" i="14"/>
  <c r="CC834" i="14"/>
  <c r="BQ835" i="14"/>
  <c r="BS835" i="14"/>
  <c r="BU835" i="14"/>
  <c r="BW835" i="14"/>
  <c r="BY835" i="14"/>
  <c r="CA835" i="14"/>
  <c r="CC835" i="14"/>
  <c r="BQ917" i="14"/>
  <c r="BS917" i="14"/>
  <c r="BU917" i="14"/>
  <c r="BW917" i="14"/>
  <c r="BY917" i="14"/>
  <c r="CA917" i="14"/>
  <c r="CC917" i="14"/>
  <c r="BQ925" i="14"/>
  <c r="BS925" i="14"/>
  <c r="BU925" i="14"/>
  <c r="BW925" i="14"/>
  <c r="BY925" i="14"/>
  <c r="CA925" i="14"/>
  <c r="CC925" i="14"/>
  <c r="BQ916" i="14"/>
  <c r="BS916" i="14"/>
  <c r="BU916" i="14"/>
  <c r="BW916" i="14"/>
  <c r="BY916" i="14"/>
  <c r="CA916" i="14"/>
  <c r="CC916" i="14"/>
  <c r="BQ934" i="14"/>
  <c r="BS934" i="14"/>
  <c r="BU934" i="14"/>
  <c r="BW934" i="14"/>
  <c r="BY934" i="14"/>
  <c r="CA934" i="14"/>
  <c r="CC934" i="14"/>
  <c r="BK916" i="14"/>
  <c r="BM916" i="14"/>
  <c r="BO916" i="14"/>
  <c r="AY934" i="14"/>
  <c r="BK934" i="14"/>
  <c r="BM934" i="14"/>
  <c r="BO934" i="14"/>
  <c r="AY932" i="14"/>
  <c r="BC932" i="14"/>
  <c r="BE932" i="14"/>
  <c r="BG932" i="14"/>
  <c r="BI932" i="14"/>
  <c r="BK932" i="14"/>
  <c r="BM932" i="14"/>
  <c r="BO932" i="14"/>
  <c r="AY935" i="14"/>
  <c r="BE935" i="14"/>
  <c r="BG935" i="14"/>
  <c r="BI935" i="14"/>
  <c r="BK935" i="14"/>
  <c r="BM935" i="14"/>
  <c r="BO935" i="14"/>
  <c r="AY940" i="14"/>
  <c r="BE940" i="14"/>
  <c r="BG940" i="14"/>
  <c r="BI940" i="14"/>
  <c r="BK940" i="14"/>
  <c r="BM940" i="14"/>
  <c r="BO940" i="14"/>
  <c r="BK917" i="14"/>
  <c r="BM917" i="14"/>
  <c r="BO917" i="14"/>
  <c r="AY925" i="14"/>
  <c r="BK925" i="14"/>
  <c r="BM925" i="14"/>
  <c r="BO925" i="14"/>
  <c r="AY907" i="14"/>
  <c r="BC907" i="14"/>
  <c r="BE907" i="14"/>
  <c r="BG907" i="14"/>
  <c r="BI907" i="14"/>
  <c r="BK907" i="14"/>
  <c r="BM907" i="14"/>
  <c r="BO907" i="14"/>
  <c r="AY943" i="14"/>
  <c r="BC943" i="14"/>
  <c r="BE943" i="14"/>
  <c r="BG943" i="14"/>
  <c r="BI943" i="14"/>
  <c r="BK943" i="14"/>
  <c r="BM943" i="14"/>
  <c r="BO943" i="14"/>
  <c r="AY948" i="14"/>
  <c r="BC948" i="14"/>
  <c r="BE948" i="14"/>
  <c r="BG948" i="14"/>
  <c r="BI948" i="14"/>
  <c r="BK948" i="14"/>
  <c r="BM948" i="14"/>
  <c r="BO948" i="14"/>
  <c r="AY950" i="14"/>
  <c r="BC950" i="14"/>
  <c r="BE950" i="14"/>
  <c r="BG950" i="14"/>
  <c r="BI950" i="14"/>
  <c r="BK950" i="14"/>
  <c r="BM950" i="14"/>
  <c r="BO950" i="14"/>
  <c r="AY944" i="14"/>
  <c r="BC944" i="14"/>
  <c r="BE944" i="14"/>
  <c r="BK944" i="14"/>
  <c r="BM944" i="14"/>
  <c r="BO944" i="14"/>
  <c r="BI895" i="14"/>
  <c r="BK895" i="14"/>
  <c r="BM895" i="14"/>
  <c r="BO895" i="14"/>
  <c r="AY951" i="14"/>
  <c r="BC951" i="14"/>
  <c r="BE951" i="14"/>
  <c r="BG951" i="14"/>
  <c r="BI951" i="14"/>
  <c r="BK951" i="14"/>
  <c r="BM951" i="14"/>
  <c r="BO951" i="14"/>
  <c r="BK908" i="14"/>
  <c r="BM908" i="14"/>
  <c r="BO908" i="14"/>
  <c r="AY963" i="14"/>
  <c r="BA963" i="14"/>
  <c r="BC963" i="14"/>
  <c r="BE963" i="14"/>
  <c r="BI963" i="14"/>
  <c r="BK963" i="14"/>
  <c r="BM963" i="14"/>
  <c r="BO963" i="14"/>
  <c r="AY919" i="14"/>
  <c r="BC919" i="14"/>
  <c r="BE919" i="14"/>
  <c r="BG919" i="14"/>
  <c r="BI919" i="14"/>
  <c r="BK919" i="14"/>
  <c r="BM919" i="14"/>
  <c r="BO919" i="14"/>
  <c r="AY927" i="14"/>
  <c r="BK927" i="14"/>
  <c r="BM927" i="14"/>
  <c r="BO927" i="14"/>
  <c r="AY946" i="14"/>
  <c r="BC946" i="14"/>
  <c r="BE946" i="14"/>
  <c r="BK946" i="14"/>
  <c r="BM946" i="14"/>
  <c r="BO946" i="14"/>
  <c r="BI921" i="14"/>
  <c r="BK921" i="14"/>
  <c r="BM921" i="14"/>
  <c r="BO921" i="14"/>
  <c r="AY952" i="14"/>
  <c r="BC952" i="14"/>
  <c r="BE952" i="14"/>
  <c r="BG952" i="14"/>
  <c r="BI952" i="14"/>
  <c r="BK952" i="14"/>
  <c r="BM952" i="14"/>
  <c r="BO952" i="14"/>
  <c r="AY953" i="14"/>
  <c r="BC953" i="14"/>
  <c r="BE953" i="14"/>
  <c r="BG953" i="14"/>
  <c r="BI953" i="14"/>
  <c r="BK953" i="14"/>
  <c r="BM953" i="14"/>
  <c r="BO953" i="14"/>
  <c r="AY947" i="14"/>
  <c r="BC947" i="14"/>
  <c r="BE947" i="14"/>
  <c r="BG947" i="14"/>
  <c r="BI947" i="14"/>
  <c r="BK947" i="14"/>
  <c r="BM947" i="14"/>
  <c r="BO947" i="14"/>
  <c r="AY956" i="14"/>
  <c r="BC956" i="14"/>
  <c r="BE956" i="14"/>
  <c r="BG956" i="14"/>
  <c r="BI956" i="14"/>
  <c r="BK956" i="14"/>
  <c r="BM956" i="14"/>
  <c r="BO956" i="14"/>
  <c r="BK913" i="14"/>
  <c r="BM913" i="14"/>
  <c r="BO913" i="14"/>
  <c r="AY941" i="14"/>
  <c r="BC941" i="14"/>
  <c r="BE941" i="14"/>
  <c r="BK941" i="14"/>
  <c r="BM941" i="14"/>
  <c r="BO941" i="14"/>
  <c r="AY993" i="14"/>
  <c r="BC993" i="14"/>
  <c r="BE993" i="14"/>
  <c r="BI993" i="14"/>
  <c r="BK993" i="14"/>
  <c r="BM993" i="14"/>
  <c r="BO993" i="14"/>
  <c r="BK900" i="14"/>
  <c r="BM900" i="14"/>
  <c r="BO900" i="14"/>
  <c r="BK902" i="14"/>
  <c r="BM902" i="14"/>
  <c r="BO902" i="14"/>
  <c r="AY926" i="14"/>
  <c r="BC926" i="14"/>
  <c r="BE926" i="14"/>
  <c r="BG926" i="14"/>
  <c r="BI926" i="14"/>
  <c r="BK926" i="14"/>
  <c r="BM926" i="14"/>
  <c r="BO926" i="14"/>
  <c r="AY942" i="14"/>
  <c r="BC942" i="14"/>
  <c r="BE942" i="14"/>
  <c r="BG942" i="14"/>
  <c r="BI942" i="14"/>
  <c r="BK942" i="14"/>
  <c r="BM942" i="14"/>
  <c r="BO942" i="14"/>
  <c r="AY949" i="14"/>
  <c r="BC949" i="14"/>
  <c r="BE949" i="14"/>
  <c r="BG949" i="14"/>
  <c r="BI949" i="14"/>
  <c r="BK949" i="14"/>
  <c r="BM949" i="14"/>
  <c r="BO949" i="14"/>
  <c r="AY945" i="14"/>
  <c r="BC945" i="14"/>
  <c r="BE945" i="14"/>
  <c r="BG945" i="14"/>
  <c r="BI945" i="14"/>
  <c r="BK945" i="14"/>
  <c r="BM945" i="14"/>
  <c r="BO945" i="14"/>
  <c r="AY923" i="14"/>
  <c r="BC923" i="14"/>
  <c r="BE923" i="14"/>
  <c r="BG923" i="14"/>
  <c r="BI923" i="14"/>
  <c r="BK923" i="14"/>
  <c r="BM923" i="14"/>
  <c r="BO923" i="14"/>
  <c r="AY957" i="14"/>
  <c r="BC957" i="14"/>
  <c r="BE957" i="14"/>
  <c r="BG957" i="14"/>
  <c r="BI957" i="14"/>
  <c r="BK957" i="14"/>
  <c r="BM957" i="14"/>
  <c r="BO957" i="14"/>
  <c r="AY933" i="14"/>
  <c r="BC933" i="14"/>
  <c r="BE933" i="14"/>
  <c r="BG933" i="14"/>
  <c r="BI933" i="14"/>
  <c r="BK933" i="14"/>
  <c r="BM933" i="14"/>
  <c r="BO933" i="14"/>
  <c r="AY834" i="14"/>
  <c r="BC834" i="14"/>
  <c r="BE834" i="14"/>
  <c r="BG834" i="14"/>
  <c r="BI834" i="14"/>
  <c r="BK834" i="14"/>
  <c r="BM834" i="14"/>
  <c r="BO834" i="14"/>
  <c r="AY835" i="14"/>
  <c r="BC835" i="14"/>
  <c r="BE835" i="14"/>
  <c r="BG835" i="14"/>
  <c r="BI835" i="14"/>
  <c r="BK835" i="14"/>
  <c r="BM835" i="14"/>
  <c r="BO835" i="14"/>
  <c r="AY869" i="14"/>
  <c r="BC869" i="14"/>
  <c r="BG869" i="14"/>
  <c r="BI869" i="14"/>
  <c r="BK869" i="14"/>
  <c r="BM869" i="14"/>
  <c r="BO869" i="14"/>
  <c r="AY870" i="14"/>
  <c r="BC870" i="14"/>
  <c r="BG870" i="14"/>
  <c r="BI870" i="14"/>
  <c r="BK870" i="14"/>
  <c r="BM870" i="14"/>
  <c r="BO870" i="14"/>
  <c r="AY924" i="14"/>
  <c r="BC924" i="14"/>
  <c r="BG924" i="14"/>
  <c r="BI924" i="14"/>
  <c r="BK924" i="14"/>
  <c r="BM924" i="14"/>
  <c r="BO924" i="14"/>
  <c r="AW963" i="14"/>
  <c r="AW919" i="14"/>
  <c r="AW946" i="14"/>
  <c r="AW952" i="14"/>
  <c r="AW953" i="14"/>
  <c r="AW947" i="14"/>
  <c r="AW956" i="14"/>
  <c r="AW941" i="14"/>
  <c r="AW993" i="14"/>
  <c r="AW926" i="14"/>
  <c r="AW942" i="14"/>
  <c r="AW949" i="14"/>
  <c r="AW945" i="14"/>
  <c r="AW923" i="14"/>
  <c r="AW957" i="14"/>
  <c r="AW933" i="14"/>
  <c r="AW834" i="14"/>
  <c r="AW835" i="14"/>
  <c r="AW944" i="14"/>
  <c r="AW934" i="14"/>
  <c r="A834" i="14" l="1"/>
  <c r="B834" i="14"/>
  <c r="A835" i="14"/>
  <c r="B835" i="14"/>
  <c r="A869" i="14"/>
  <c r="B869" i="14"/>
  <c r="A870" i="14"/>
  <c r="B870" i="14"/>
  <c r="EV894" i="14"/>
  <c r="ET894" i="14"/>
  <c r="EO894" i="14"/>
  <c r="CQ894" i="14"/>
  <c r="CO894" i="14"/>
  <c r="CM894" i="14"/>
  <c r="CK894" i="14"/>
  <c r="CI894" i="14"/>
  <c r="CG894" i="14"/>
  <c r="CE894" i="14"/>
  <c r="EM894" i="14" s="1"/>
  <c r="CC894" i="14"/>
  <c r="CA894" i="14"/>
  <c r="BY894" i="14"/>
  <c r="BW894" i="14"/>
  <c r="BU894" i="14"/>
  <c r="BS894" i="14"/>
  <c r="BO894" i="14"/>
  <c r="BM894" i="14"/>
  <c r="BK894" i="14"/>
  <c r="AV894" i="14"/>
  <c r="EE894" i="14" s="1"/>
  <c r="AU894" i="14"/>
  <c r="AF894" i="14"/>
  <c r="B894" i="14" s="1"/>
  <c r="A894" i="14"/>
  <c r="EV893" i="14"/>
  <c r="ET893" i="14"/>
  <c r="EO893" i="14"/>
  <c r="CQ893" i="14"/>
  <c r="CO893" i="14"/>
  <c r="CM893" i="14"/>
  <c r="CK893" i="14"/>
  <c r="CI893" i="14"/>
  <c r="CG893" i="14"/>
  <c r="CE893" i="14"/>
  <c r="EM893" i="14" s="1"/>
  <c r="CC893" i="14"/>
  <c r="CA893" i="14"/>
  <c r="BY893" i="14"/>
  <c r="BW893" i="14"/>
  <c r="BU893" i="14"/>
  <c r="BS893" i="14"/>
  <c r="BO893" i="14"/>
  <c r="BM893" i="14"/>
  <c r="BK893" i="14"/>
  <c r="AV893" i="14"/>
  <c r="AU893" i="14"/>
  <c r="AF893" i="14"/>
  <c r="B893" i="14" s="1"/>
  <c r="A893" i="14"/>
  <c r="DM893" i="14" l="1"/>
  <c r="DK893" i="14"/>
  <c r="DM894" i="14"/>
  <c r="DK894" i="14"/>
  <c r="A686" i="14"/>
  <c r="EV890" i="14" l="1"/>
  <c r="ET890" i="14"/>
  <c r="EO890" i="14"/>
  <c r="DY890" i="14"/>
  <c r="DU890" i="14"/>
  <c r="DS890" i="14"/>
  <c r="DQ890" i="14"/>
  <c r="DO890" i="14"/>
  <c r="CQ890" i="14"/>
  <c r="CO890" i="14"/>
  <c r="CM890" i="14"/>
  <c r="CK890" i="14"/>
  <c r="CI890" i="14"/>
  <c r="CG890" i="14"/>
  <c r="CE890" i="14"/>
  <c r="EM890" i="14" s="1"/>
  <c r="CC890" i="14"/>
  <c r="CA890" i="14"/>
  <c r="BY890" i="14"/>
  <c r="BW890" i="14"/>
  <c r="BU890" i="14"/>
  <c r="BS890" i="14"/>
  <c r="BO890" i="14"/>
  <c r="BM890" i="14"/>
  <c r="BK890" i="14"/>
  <c r="AV890" i="14"/>
  <c r="AU890" i="14"/>
  <c r="DK890" i="14" s="1"/>
  <c r="AF890" i="14"/>
  <c r="B890" i="14" s="1"/>
  <c r="A890" i="14"/>
  <c r="EV889" i="14"/>
  <c r="ET889" i="14"/>
  <c r="EO889" i="14"/>
  <c r="DY889" i="14"/>
  <c r="DU889" i="14"/>
  <c r="DS889" i="14"/>
  <c r="DQ889" i="14"/>
  <c r="DO889" i="14"/>
  <c r="CQ889" i="14"/>
  <c r="CO889" i="14"/>
  <c r="CM889" i="14"/>
  <c r="CK889" i="14"/>
  <c r="CI889" i="14"/>
  <c r="CG889" i="14"/>
  <c r="CE889" i="14"/>
  <c r="EM889" i="14" s="1"/>
  <c r="CC889" i="14"/>
  <c r="CA889" i="14"/>
  <c r="BY889" i="14"/>
  <c r="BW889" i="14"/>
  <c r="BU889" i="14"/>
  <c r="BS889" i="14"/>
  <c r="BO889" i="14"/>
  <c r="BM889" i="14"/>
  <c r="BK889" i="14"/>
  <c r="AV889" i="14"/>
  <c r="AU889" i="14"/>
  <c r="DM889" i="14" s="1"/>
  <c r="AF889" i="14"/>
  <c r="B889" i="14" s="1"/>
  <c r="A889" i="14"/>
  <c r="EV882" i="14"/>
  <c r="ET882" i="14"/>
  <c r="EO882" i="14"/>
  <c r="DY882" i="14"/>
  <c r="DU882" i="14"/>
  <c r="DS882" i="14"/>
  <c r="DQ882" i="14"/>
  <c r="DO882" i="14"/>
  <c r="CQ882" i="14"/>
  <c r="CO882" i="14"/>
  <c r="CM882" i="14"/>
  <c r="CK882" i="14"/>
  <c r="CI882" i="14"/>
  <c r="CG882" i="14"/>
  <c r="CE882" i="14"/>
  <c r="EM882" i="14" s="1"/>
  <c r="CC882" i="14"/>
  <c r="CA882" i="14"/>
  <c r="BY882" i="14"/>
  <c r="BW882" i="14"/>
  <c r="BU882" i="14"/>
  <c r="BS882" i="14"/>
  <c r="BO882" i="14"/>
  <c r="BM882" i="14"/>
  <c r="BK882" i="14"/>
  <c r="AV882" i="14"/>
  <c r="AU882" i="14"/>
  <c r="DK882" i="14" s="1"/>
  <c r="AF882" i="14"/>
  <c r="B882" i="14" s="1"/>
  <c r="A882" i="14"/>
  <c r="EV881" i="14"/>
  <c r="ET881" i="14"/>
  <c r="EO881" i="14"/>
  <c r="DY881" i="14"/>
  <c r="DU881" i="14"/>
  <c r="DS881" i="14"/>
  <c r="DQ881" i="14"/>
  <c r="DO881" i="14"/>
  <c r="CQ881" i="14"/>
  <c r="CO881" i="14"/>
  <c r="CM881" i="14"/>
  <c r="CK881" i="14"/>
  <c r="CI881" i="14"/>
  <c r="CG881" i="14"/>
  <c r="CE881" i="14"/>
  <c r="EM881" i="14" s="1"/>
  <c r="CC881" i="14"/>
  <c r="CA881" i="14"/>
  <c r="BY881" i="14"/>
  <c r="BW881" i="14"/>
  <c r="BU881" i="14"/>
  <c r="BS881" i="14"/>
  <c r="BO881" i="14"/>
  <c r="BM881" i="14"/>
  <c r="BK881" i="14"/>
  <c r="AV881" i="14"/>
  <c r="AU881" i="14"/>
  <c r="DM881" i="14" s="1"/>
  <c r="AF881" i="14"/>
  <c r="B881" i="14" s="1"/>
  <c r="A881" i="14"/>
  <c r="AV942" i="14"/>
  <c r="EE942" i="14" s="1"/>
  <c r="AF942" i="14"/>
  <c r="B942" i="14" s="1"/>
  <c r="AF949" i="14"/>
  <c r="B949" i="14" s="1"/>
  <c r="AF945" i="14"/>
  <c r="B945" i="14" s="1"/>
  <c r="AF923" i="14"/>
  <c r="B923" i="14" s="1"/>
  <c r="AF957" i="14"/>
  <c r="B957" i="14" s="1"/>
  <c r="AF933" i="14"/>
  <c r="B933" i="14" s="1"/>
  <c r="A942" i="14"/>
  <c r="A949" i="14"/>
  <c r="A945" i="14"/>
  <c r="A923" i="14"/>
  <c r="A957" i="14"/>
  <c r="A933" i="14"/>
  <c r="EO926" i="14"/>
  <c r="CQ926" i="14"/>
  <c r="CO926" i="14"/>
  <c r="CM926" i="14"/>
  <c r="CK926" i="14"/>
  <c r="CI926" i="14"/>
  <c r="CG926" i="14"/>
  <c r="CE926" i="14"/>
  <c r="EM926" i="14" s="1"/>
  <c r="AV926" i="14"/>
  <c r="EE926" i="14" s="1"/>
  <c r="AU926" i="14"/>
  <c r="AF926" i="14"/>
  <c r="B926" i="14" s="1"/>
  <c r="A926" i="14"/>
  <c r="EO956" i="14"/>
  <c r="CQ956" i="14"/>
  <c r="CO956" i="14"/>
  <c r="CM956" i="14"/>
  <c r="CK956" i="14"/>
  <c r="CI956" i="14"/>
  <c r="CG956" i="14"/>
  <c r="CE956" i="14"/>
  <c r="EM956" i="14" s="1"/>
  <c r="AV956" i="14"/>
  <c r="EE956" i="14" s="1"/>
  <c r="AU956" i="14"/>
  <c r="AF956" i="14"/>
  <c r="B956" i="14" s="1"/>
  <c r="A956" i="14"/>
  <c r="EO947" i="14"/>
  <c r="CQ947" i="14"/>
  <c r="CO947" i="14"/>
  <c r="CM947" i="14"/>
  <c r="CK947" i="14"/>
  <c r="CI947" i="14"/>
  <c r="CG947" i="14"/>
  <c r="CE947" i="14"/>
  <c r="EM947" i="14" s="1"/>
  <c r="AV947" i="14"/>
  <c r="EE947" i="14" s="1"/>
  <c r="AU947" i="14"/>
  <c r="AF947" i="14"/>
  <c r="B947" i="14" s="1"/>
  <c r="A947" i="14"/>
  <c r="EO919" i="14"/>
  <c r="CQ919" i="14"/>
  <c r="CO919" i="14"/>
  <c r="CM919" i="14"/>
  <c r="CK919" i="14"/>
  <c r="CI919" i="14"/>
  <c r="CG919" i="14"/>
  <c r="CE919" i="14"/>
  <c r="EM919" i="14" s="1"/>
  <c r="AV919" i="14"/>
  <c r="EE919" i="14" s="1"/>
  <c r="AU919" i="14"/>
  <c r="AF919" i="14"/>
  <c r="B919" i="14" s="1"/>
  <c r="A919" i="14"/>
  <c r="EO963" i="14"/>
  <c r="CQ963" i="14"/>
  <c r="CO963" i="14"/>
  <c r="CM963" i="14"/>
  <c r="CK963" i="14"/>
  <c r="CI963" i="14"/>
  <c r="CG963" i="14"/>
  <c r="CE963" i="14"/>
  <c r="EM963" i="14" s="1"/>
  <c r="AV963" i="14"/>
  <c r="EE963" i="14" s="1"/>
  <c r="AU963" i="14"/>
  <c r="AF963" i="14"/>
  <c r="B963" i="14" s="1"/>
  <c r="EO951" i="14"/>
  <c r="CQ951" i="14"/>
  <c r="CO951" i="14"/>
  <c r="CM951" i="14"/>
  <c r="CK951" i="14"/>
  <c r="CI951" i="14"/>
  <c r="CG951" i="14"/>
  <c r="CE951" i="14"/>
  <c r="EM951" i="14" s="1"/>
  <c r="AW951" i="14"/>
  <c r="AV951" i="14"/>
  <c r="EE951" i="14" s="1"/>
  <c r="AU951" i="14"/>
  <c r="AF951" i="14"/>
  <c r="B951" i="14" s="1"/>
  <c r="A951" i="14"/>
  <c r="EV950" i="14"/>
  <c r="EO950" i="14"/>
  <c r="CQ950" i="14"/>
  <c r="CO950" i="14"/>
  <c r="CM950" i="14"/>
  <c r="CK950" i="14"/>
  <c r="CI950" i="14"/>
  <c r="CG950" i="14"/>
  <c r="CE950" i="14"/>
  <c r="EM950" i="14" s="1"/>
  <c r="CC950" i="14"/>
  <c r="CA950" i="14"/>
  <c r="BY950" i="14"/>
  <c r="BW950" i="14"/>
  <c r="BU950" i="14"/>
  <c r="BS950" i="14"/>
  <c r="BQ950" i="14"/>
  <c r="AW950" i="14"/>
  <c r="AV950" i="14"/>
  <c r="EE950" i="14" s="1"/>
  <c r="AU950" i="14"/>
  <c r="AF950" i="14"/>
  <c r="B950" i="14" s="1"/>
  <c r="A950" i="14"/>
  <c r="EV948" i="14"/>
  <c r="EO948" i="14"/>
  <c r="CQ948" i="14"/>
  <c r="CO948" i="14"/>
  <c r="CM948" i="14"/>
  <c r="CK948" i="14"/>
  <c r="CI948" i="14"/>
  <c r="CG948" i="14"/>
  <c r="CE948" i="14"/>
  <c r="EM948" i="14" s="1"/>
  <c r="CC948" i="14"/>
  <c r="CA948" i="14"/>
  <c r="BY948" i="14"/>
  <c r="BW948" i="14"/>
  <c r="BU948" i="14"/>
  <c r="BS948" i="14"/>
  <c r="BQ948" i="14"/>
  <c r="AW948" i="14"/>
  <c r="AV948" i="14"/>
  <c r="EE948" i="14" s="1"/>
  <c r="AU948" i="14"/>
  <c r="AF948" i="14"/>
  <c r="B948" i="14" s="1"/>
  <c r="A948" i="14"/>
  <c r="EV943" i="14"/>
  <c r="EO943" i="14"/>
  <c r="CQ943" i="14"/>
  <c r="CO943" i="14"/>
  <c r="CM943" i="14"/>
  <c r="CK943" i="14"/>
  <c r="CI943" i="14"/>
  <c r="CG943" i="14"/>
  <c r="CE943" i="14"/>
  <c r="EM943" i="14" s="1"/>
  <c r="CC943" i="14"/>
  <c r="CA943" i="14"/>
  <c r="BY943" i="14"/>
  <c r="BW943" i="14"/>
  <c r="BU943" i="14"/>
  <c r="BS943" i="14"/>
  <c r="BQ943" i="14"/>
  <c r="AW943" i="14"/>
  <c r="AV943" i="14"/>
  <c r="EE943" i="14" s="1"/>
  <c r="AU943" i="14"/>
  <c r="AF943" i="14"/>
  <c r="B943" i="14" s="1"/>
  <c r="A943" i="14"/>
  <c r="EV940" i="14"/>
  <c r="EO940" i="14"/>
  <c r="CQ940" i="14"/>
  <c r="CO940" i="14"/>
  <c r="CM940" i="14"/>
  <c r="CK940" i="14"/>
  <c r="CI940" i="14"/>
  <c r="CG940" i="14"/>
  <c r="CE940" i="14"/>
  <c r="EM940" i="14" s="1"/>
  <c r="CC940" i="14"/>
  <c r="CA940" i="14"/>
  <c r="BY940" i="14"/>
  <c r="BW940" i="14"/>
  <c r="BU940" i="14"/>
  <c r="BS940" i="14"/>
  <c r="BQ940" i="14"/>
  <c r="AW940" i="14"/>
  <c r="AV940" i="14"/>
  <c r="EE940" i="14" s="1"/>
  <c r="AU940" i="14"/>
  <c r="AF940" i="14"/>
  <c r="B940" i="14" s="1"/>
  <c r="A940" i="14"/>
  <c r="EV935" i="14"/>
  <c r="EO935" i="14"/>
  <c r="CQ935" i="14"/>
  <c r="CO935" i="14"/>
  <c r="CM935" i="14"/>
  <c r="CK935" i="14"/>
  <c r="CI935" i="14"/>
  <c r="CG935" i="14"/>
  <c r="CE935" i="14"/>
  <c r="EM935" i="14" s="1"/>
  <c r="CC935" i="14"/>
  <c r="CA935" i="14"/>
  <c r="BY935" i="14"/>
  <c r="BW935" i="14"/>
  <c r="BU935" i="14"/>
  <c r="BS935" i="14"/>
  <c r="BQ935" i="14"/>
  <c r="AW935" i="14"/>
  <c r="AV935" i="14"/>
  <c r="EE935" i="14" s="1"/>
  <c r="AU935" i="14"/>
  <c r="AF935" i="14"/>
  <c r="B935" i="14" s="1"/>
  <c r="A935" i="14"/>
  <c r="EV932" i="14"/>
  <c r="EO932" i="14"/>
  <c r="CQ932" i="14"/>
  <c r="CO932" i="14"/>
  <c r="CM932" i="14"/>
  <c r="CK932" i="14"/>
  <c r="CI932" i="14"/>
  <c r="CG932" i="14"/>
  <c r="CE932" i="14"/>
  <c r="EM932" i="14" s="1"/>
  <c r="CC932" i="14"/>
  <c r="CA932" i="14"/>
  <c r="BY932" i="14"/>
  <c r="BW932" i="14"/>
  <c r="BU932" i="14"/>
  <c r="BS932" i="14"/>
  <c r="BQ932" i="14"/>
  <c r="AW932" i="14"/>
  <c r="AV932" i="14"/>
  <c r="EE932" i="14" s="1"/>
  <c r="AU932" i="14"/>
  <c r="AF932" i="14"/>
  <c r="B932" i="14" s="1"/>
  <c r="A932" i="14"/>
  <c r="EV901" i="14"/>
  <c r="EO901" i="14"/>
  <c r="CQ901" i="14"/>
  <c r="CO901" i="14"/>
  <c r="CM901" i="14"/>
  <c r="CK901" i="14"/>
  <c r="CI901" i="14"/>
  <c r="CG901" i="14"/>
  <c r="CE901" i="14"/>
  <c r="EM901" i="14" s="1"/>
  <c r="CC901" i="14"/>
  <c r="CA901" i="14"/>
  <c r="BY901" i="14"/>
  <c r="BW901" i="14"/>
  <c r="BU901" i="14"/>
  <c r="BS901" i="14"/>
  <c r="BQ901" i="14"/>
  <c r="BO901" i="14"/>
  <c r="BM901" i="14"/>
  <c r="BK901" i="14"/>
  <c r="BI901" i="14"/>
  <c r="BG901" i="14"/>
  <c r="BE901" i="14"/>
  <c r="BC901" i="14"/>
  <c r="AY901" i="14"/>
  <c r="AW901" i="14"/>
  <c r="AV901" i="14"/>
  <c r="EE901" i="14" s="1"/>
  <c r="AU901" i="14"/>
  <c r="AF901" i="14"/>
  <c r="B901" i="14" s="1"/>
  <c r="A901" i="14"/>
  <c r="AV902" i="14"/>
  <c r="EE902" i="14" s="1"/>
  <c r="AV900" i="14"/>
  <c r="EE900" i="14" s="1"/>
  <c r="AV993" i="14"/>
  <c r="EE993" i="14" s="1"/>
  <c r="AV941" i="14"/>
  <c r="EE941" i="14" s="1"/>
  <c r="AV913" i="14"/>
  <c r="EE913" i="14" s="1"/>
  <c r="AV921" i="14"/>
  <c r="EE921" i="14" s="1"/>
  <c r="AV946" i="14"/>
  <c r="EE946" i="14" s="1"/>
  <c r="AV927" i="14"/>
  <c r="EE927" i="14" s="1"/>
  <c r="AV908" i="14"/>
  <c r="EE908" i="14" s="1"/>
  <c r="AV895" i="14"/>
  <c r="EE895" i="14" s="1"/>
  <c r="AF895" i="14"/>
  <c r="B895" i="14" s="1"/>
  <c r="AF908" i="14"/>
  <c r="B908" i="14" s="1"/>
  <c r="AF927" i="14"/>
  <c r="B927" i="14" s="1"/>
  <c r="AF946" i="14"/>
  <c r="B946" i="14" s="1"/>
  <c r="AF921" i="14"/>
  <c r="B921" i="14" s="1"/>
  <c r="AF913" i="14"/>
  <c r="B913" i="14" s="1"/>
  <c r="AF941" i="14"/>
  <c r="B941" i="14" s="1"/>
  <c r="AF993" i="14"/>
  <c r="B993" i="14" s="1"/>
  <c r="AF900" i="14"/>
  <c r="B900" i="14" s="1"/>
  <c r="AF902" i="14"/>
  <c r="B902" i="14" s="1"/>
  <c r="A895" i="14"/>
  <c r="A908" i="14"/>
  <c r="A927" i="14"/>
  <c r="A946" i="14"/>
  <c r="A921" i="14"/>
  <c r="A913" i="14"/>
  <c r="A941" i="14"/>
  <c r="A993" i="14"/>
  <c r="A900" i="14"/>
  <c r="A902" i="14"/>
  <c r="AV944" i="14"/>
  <c r="EE944" i="14" s="1"/>
  <c r="AF944" i="14"/>
  <c r="B944" i="14" s="1"/>
  <c r="A944" i="14"/>
  <c r="AF925" i="14"/>
  <c r="B925" i="14" s="1"/>
  <c r="AV925" i="14"/>
  <c r="EE925" i="14" s="1"/>
  <c r="A925" i="14"/>
  <c r="AF917" i="14"/>
  <c r="B917" i="14" s="1"/>
  <c r="AV917" i="14"/>
  <c r="EE917" i="14" s="1"/>
  <c r="A917" i="14"/>
  <c r="DM890" i="14" l="1"/>
  <c r="DK935" i="14"/>
  <c r="DM935" i="14"/>
  <c r="DK919" i="14"/>
  <c r="DM919" i="14"/>
  <c r="DM956" i="14"/>
  <c r="DK956" i="14"/>
  <c r="DM951" i="14"/>
  <c r="DK951" i="14"/>
  <c r="DK963" i="14"/>
  <c r="DM963" i="14"/>
  <c r="DM947" i="14"/>
  <c r="DK947" i="14"/>
  <c r="DK926" i="14"/>
  <c r="DM926" i="14"/>
  <c r="DK950" i="14"/>
  <c r="DM950" i="14"/>
  <c r="DM948" i="14"/>
  <c r="DK948" i="14"/>
  <c r="DM901" i="14"/>
  <c r="DK901" i="14"/>
  <c r="DK943" i="14"/>
  <c r="DM943" i="14"/>
  <c r="DK932" i="14"/>
  <c r="DM932" i="14"/>
  <c r="DK940" i="14"/>
  <c r="DM940" i="14"/>
  <c r="DM882" i="14"/>
  <c r="DK889" i="14"/>
  <c r="AF934" i="14"/>
  <c r="B934" i="14" s="1"/>
  <c r="AV934" i="14"/>
  <c r="EE934" i="14" s="1"/>
  <c r="A934" i="14"/>
  <c r="AF916" i="14"/>
  <c r="B916" i="14" s="1"/>
  <c r="AV916" i="14"/>
  <c r="EE916" i="14" s="1"/>
  <c r="A916" i="14"/>
  <c r="AF771" i="14" l="1"/>
  <c r="B771" i="14" s="1"/>
  <c r="A771" i="14"/>
  <c r="A688" i="14"/>
  <c r="EV907" i="14"/>
  <c r="ET907" i="14"/>
  <c r="EO907" i="14"/>
  <c r="CQ907" i="14"/>
  <c r="CO907" i="14"/>
  <c r="CM907" i="14"/>
  <c r="CK907" i="14"/>
  <c r="CI907" i="14"/>
  <c r="CG907" i="14"/>
  <c r="CE907" i="14"/>
  <c r="EM907" i="14" s="1"/>
  <c r="BQ907" i="14"/>
  <c r="AW907" i="14"/>
  <c r="AV907" i="14"/>
  <c r="EE907" i="14" s="1"/>
  <c r="AU907" i="14"/>
  <c r="AF907" i="14"/>
  <c r="B907" i="14" s="1"/>
  <c r="A907" i="14"/>
  <c r="EV891" i="14"/>
  <c r="ET891" i="14"/>
  <c r="EO891" i="14"/>
  <c r="CQ891" i="14"/>
  <c r="CO891" i="14"/>
  <c r="CM891" i="14"/>
  <c r="CK891" i="14"/>
  <c r="CI891" i="14"/>
  <c r="CG891" i="14"/>
  <c r="CE891" i="14"/>
  <c r="EM891" i="14" s="1"/>
  <c r="BQ891" i="14"/>
  <c r="BO891" i="14"/>
  <c r="BM891" i="14"/>
  <c r="BK891" i="14"/>
  <c r="BI891" i="14"/>
  <c r="BG891" i="14"/>
  <c r="BE891" i="14"/>
  <c r="BC891" i="14"/>
  <c r="AY891" i="14"/>
  <c r="AW891" i="14"/>
  <c r="AV891" i="14"/>
  <c r="AU891" i="14"/>
  <c r="AF891" i="14"/>
  <c r="B891" i="14" s="1"/>
  <c r="A891" i="14"/>
  <c r="DM891" i="14" l="1"/>
  <c r="DK891" i="14"/>
  <c r="DK907" i="14"/>
  <c r="DM907" i="14"/>
  <c r="EO924" i="14"/>
  <c r="CQ924" i="14"/>
  <c r="CO924" i="14"/>
  <c r="CM924" i="14"/>
  <c r="CK924" i="14"/>
  <c r="CI924" i="14"/>
  <c r="CG924" i="14"/>
  <c r="CE924" i="14"/>
  <c r="EM924" i="14" s="1"/>
  <c r="BQ924" i="14"/>
  <c r="AW924" i="14"/>
  <c r="AV924" i="14"/>
  <c r="EE924" i="14" s="1"/>
  <c r="AU924" i="14"/>
  <c r="AF924" i="14"/>
  <c r="B924" i="14" s="1"/>
  <c r="A924" i="14"/>
  <c r="A885" i="14"/>
  <c r="AF885" i="14"/>
  <c r="B885" i="14" s="1"/>
  <c r="AU885" i="14"/>
  <c r="DK885" i="14" s="1"/>
  <c r="AV885" i="14"/>
  <c r="BK885" i="14"/>
  <c r="BM885" i="14"/>
  <c r="BO885" i="14"/>
  <c r="BQ885" i="14"/>
  <c r="BS885" i="14"/>
  <c r="BU885" i="14"/>
  <c r="BW885" i="14"/>
  <c r="BY885" i="14"/>
  <c r="CA885" i="14"/>
  <c r="CC885" i="14"/>
  <c r="CE885" i="14"/>
  <c r="EM885" i="14" s="1"/>
  <c r="CG885" i="14"/>
  <c r="CI885" i="14"/>
  <c r="CK885" i="14"/>
  <c r="CM885" i="14"/>
  <c r="CO885" i="14"/>
  <c r="CQ885" i="14"/>
  <c r="DA885" i="14"/>
  <c r="DC885" i="14"/>
  <c r="DE885" i="14"/>
  <c r="DG885" i="14"/>
  <c r="DO885" i="14"/>
  <c r="DQ885" i="14"/>
  <c r="EO885" i="14"/>
  <c r="ET885" i="14"/>
  <c r="EV885" i="14"/>
  <c r="FJ885" i="14"/>
  <c r="FL885" i="14"/>
  <c r="DK924" i="14" l="1"/>
  <c r="DM924" i="14"/>
  <c r="DM885" i="14"/>
  <c r="ET854" i="14"/>
  <c r="DG728" i="14"/>
  <c r="DG729" i="14"/>
  <c r="DG725" i="14"/>
  <c r="BQ858" i="14"/>
  <c r="BQ803" i="14"/>
  <c r="BQ807" i="14"/>
  <c r="BQ819" i="14"/>
  <c r="BQ805" i="14"/>
  <c r="BQ806" i="14"/>
  <c r="BQ868" i="14"/>
  <c r="BQ812" i="14"/>
  <c r="BQ851" i="14"/>
  <c r="BQ872" i="14"/>
  <c r="BQ876" i="14"/>
  <c r="BQ820" i="14"/>
  <c r="BQ827" i="14"/>
  <c r="BQ886" i="14"/>
  <c r="BQ896" i="14"/>
  <c r="BQ822" i="14"/>
  <c r="BQ818" i="14"/>
  <c r="BQ892" i="14"/>
  <c r="BQ836" i="14"/>
  <c r="BQ897" i="14"/>
  <c r="BQ800" i="14"/>
  <c r="BQ823" i="14"/>
  <c r="BQ826" i="14"/>
  <c r="BQ860" i="14"/>
  <c r="BQ864" i="14"/>
  <c r="BQ855" i="14"/>
  <c r="BQ825" i="14"/>
  <c r="BQ833" i="14"/>
  <c r="BQ813" i="14"/>
  <c r="BQ878" i="14"/>
  <c r="BI696" i="14"/>
  <c r="AY800" i="14" l="1"/>
  <c r="AY959" i="14"/>
  <c r="AY960" i="14"/>
  <c r="AY965" i="14"/>
  <c r="BA959" i="14"/>
  <c r="BA960" i="14"/>
  <c r="BC959" i="14"/>
  <c r="BC960" i="14"/>
  <c r="BE959" i="14"/>
  <c r="BE960" i="14"/>
  <c r="BI959" i="14"/>
  <c r="AW959" i="14"/>
  <c r="BQ960" i="14" l="1"/>
  <c r="BQ817" i="14"/>
  <c r="BQ839" i="14"/>
  <c r="BQ814" i="14"/>
  <c r="BQ832" i="14"/>
  <c r="BQ899" i="14"/>
  <c r="BQ879" i="14"/>
  <c r="BQ821" i="14"/>
  <c r="BI799" i="14"/>
  <c r="BI824" i="14"/>
  <c r="BI800" i="14"/>
  <c r="BI858" i="14"/>
  <c r="BI819" i="14"/>
  <c r="BI855" i="14"/>
  <c r="BI868" i="14"/>
  <c r="BI811" i="14"/>
  <c r="BI896" i="14"/>
  <c r="BI851" i="14"/>
  <c r="BI872" i="14"/>
  <c r="BI876" i="14"/>
  <c r="BI886" i="14"/>
  <c r="BI892" i="14"/>
  <c r="BI836" i="14"/>
  <c r="BI879" i="14"/>
  <c r="BI804" i="14"/>
  <c r="BI897" i="14"/>
  <c r="BI860" i="14"/>
  <c r="BI825" i="14"/>
  <c r="BI864" i="14"/>
  <c r="BI899" i="14"/>
  <c r="BI832" i="14"/>
  <c r="BI817" i="14"/>
  <c r="BI831" i="14"/>
  <c r="BI816" i="14"/>
  <c r="BI794" i="14"/>
  <c r="BI793" i="14"/>
  <c r="BI809" i="14"/>
  <c r="BG817" i="14"/>
  <c r="BG832" i="14"/>
  <c r="BG899" i="14"/>
  <c r="BG864" i="14"/>
  <c r="BG825" i="14"/>
  <c r="BG860" i="14"/>
  <c r="BG897" i="14"/>
  <c r="BG879" i="14"/>
  <c r="BG836" i="14"/>
  <c r="BG886" i="14"/>
  <c r="BG876" i="14"/>
  <c r="BG872" i="14"/>
  <c r="BG851" i="14"/>
  <c r="BG896" i="14"/>
  <c r="BG868" i="14"/>
  <c r="BG855" i="14"/>
  <c r="BG819" i="14"/>
  <c r="BG858" i="14"/>
  <c r="BG800" i="14"/>
  <c r="BE851" i="14"/>
  <c r="BE855" i="14"/>
  <c r="BE819" i="14"/>
  <c r="BE858" i="14"/>
  <c r="BE800" i="14"/>
  <c r="BC864" i="14"/>
  <c r="BC825" i="14"/>
  <c r="BC860" i="14"/>
  <c r="BC836" i="14"/>
  <c r="BC851" i="14"/>
  <c r="BC868" i="14"/>
  <c r="BC855" i="14"/>
  <c r="BC819" i="14"/>
  <c r="BC858" i="14"/>
  <c r="BC800" i="14"/>
  <c r="AY897" i="14"/>
  <c r="AY836" i="14"/>
  <c r="AW897" i="14"/>
  <c r="AW836" i="14"/>
  <c r="BI808" i="14"/>
  <c r="BI787" i="14"/>
  <c r="BS811" i="14" l="1"/>
  <c r="BS812" i="14"/>
  <c r="BS820" i="14"/>
  <c r="BS827" i="14"/>
  <c r="BS818" i="14"/>
  <c r="BS804" i="14"/>
  <c r="BS823" i="14"/>
  <c r="BS826" i="14"/>
  <c r="BS960" i="14"/>
  <c r="BS833" i="14"/>
  <c r="BS814" i="14"/>
  <c r="BS839" i="14"/>
  <c r="BS841" i="14"/>
  <c r="BS853" i="14"/>
  <c r="BS871" i="14"/>
  <c r="BS874" i="14"/>
  <c r="BS845" i="14"/>
  <c r="BS857" i="14"/>
  <c r="BS844" i="14"/>
  <c r="BS887" i="14"/>
  <c r="BS859" i="14"/>
  <c r="BS862" i="14"/>
  <c r="BS850" i="14"/>
  <c r="BS877" i="14"/>
  <c r="BS854" i="14"/>
  <c r="BS806" i="14"/>
  <c r="BS824" i="14"/>
  <c r="BQ840" i="14"/>
  <c r="BQ849" i="14"/>
  <c r="BQ859" i="14"/>
  <c r="BQ887" i="14"/>
  <c r="BQ844" i="14"/>
  <c r="BQ871" i="14"/>
  <c r="BQ874" i="14"/>
  <c r="BQ845" i="14"/>
  <c r="BI960" i="14"/>
  <c r="BI849" i="14"/>
  <c r="BI841" i="14"/>
  <c r="BI853" i="14"/>
  <c r="BI840" i="14"/>
  <c r="BC840" i="14"/>
  <c r="AW960" i="14"/>
  <c r="FL817" i="14" l="1"/>
  <c r="FJ817" i="14"/>
  <c r="EV817" i="14"/>
  <c r="ET817" i="14"/>
  <c r="EO817" i="14"/>
  <c r="DY817" i="14"/>
  <c r="DW817" i="14"/>
  <c r="DU817" i="14"/>
  <c r="DS817" i="14"/>
  <c r="DQ817" i="14"/>
  <c r="DO817" i="14"/>
  <c r="DI817" i="14"/>
  <c r="DG817" i="14"/>
  <c r="DE817" i="14"/>
  <c r="DC817" i="14"/>
  <c r="DA817" i="14"/>
  <c r="CY817" i="14"/>
  <c r="CW817" i="14"/>
  <c r="CS817" i="14"/>
  <c r="CQ817" i="14"/>
  <c r="CO817" i="14"/>
  <c r="CM817" i="14"/>
  <c r="CK817" i="14"/>
  <c r="CI817" i="14"/>
  <c r="CG817" i="14"/>
  <c r="CE817" i="14"/>
  <c r="EM817" i="14" s="1"/>
  <c r="BO817" i="14"/>
  <c r="BM817" i="14"/>
  <c r="BK817" i="14"/>
  <c r="AV817" i="14"/>
  <c r="AU817" i="14"/>
  <c r="DK817" i="14" s="1"/>
  <c r="AF817" i="14"/>
  <c r="B817" i="14" s="1"/>
  <c r="A817" i="14"/>
  <c r="FL861" i="14"/>
  <c r="FJ861" i="14"/>
  <c r="EV861" i="14"/>
  <c r="ET861" i="14"/>
  <c r="EO861" i="14"/>
  <c r="DY861" i="14"/>
  <c r="DW861" i="14"/>
  <c r="DU861" i="14"/>
  <c r="DS861" i="14"/>
  <c r="DQ861" i="14"/>
  <c r="DO861" i="14"/>
  <c r="DI861" i="14"/>
  <c r="DG861" i="14"/>
  <c r="DE861" i="14"/>
  <c r="DC861" i="14"/>
  <c r="DA861" i="14"/>
  <c r="CY861" i="14"/>
  <c r="CW861" i="14"/>
  <c r="CS861" i="14"/>
  <c r="CQ861" i="14"/>
  <c r="CO861" i="14"/>
  <c r="CM861" i="14"/>
  <c r="CK861" i="14"/>
  <c r="CI861" i="14"/>
  <c r="CG861" i="14"/>
  <c r="CE861" i="14"/>
  <c r="EM861" i="14" s="1"/>
  <c r="BQ861" i="14"/>
  <c r="BO861" i="14"/>
  <c r="BM861" i="14"/>
  <c r="BK861" i="14"/>
  <c r="BI861" i="14"/>
  <c r="BG861" i="14"/>
  <c r="BC861" i="14"/>
  <c r="AY861" i="14"/>
  <c r="AW861" i="14"/>
  <c r="AV861" i="14"/>
  <c r="AU861" i="14"/>
  <c r="DM861" i="14" s="1"/>
  <c r="AF861" i="14"/>
  <c r="B861" i="14" s="1"/>
  <c r="A861" i="14"/>
  <c r="FL696" i="14"/>
  <c r="FJ696" i="14"/>
  <c r="EV696" i="14"/>
  <c r="ET696" i="14"/>
  <c r="EO696" i="14"/>
  <c r="DY696" i="14"/>
  <c r="DU696" i="14"/>
  <c r="DS696" i="14"/>
  <c r="DQ696" i="14"/>
  <c r="DO696" i="14"/>
  <c r="DI696" i="14"/>
  <c r="DG696" i="14"/>
  <c r="DE696" i="14"/>
  <c r="DC696" i="14"/>
  <c r="DA696" i="14"/>
  <c r="CY696" i="14"/>
  <c r="CW696" i="14"/>
  <c r="CS696" i="14"/>
  <c r="CQ696" i="14"/>
  <c r="CO696" i="14"/>
  <c r="CM696" i="14"/>
  <c r="CK696" i="14"/>
  <c r="CI696" i="14"/>
  <c r="CG696" i="14"/>
  <c r="CE696" i="14"/>
  <c r="EM696" i="14" s="1"/>
  <c r="CC696" i="14"/>
  <c r="CA696" i="14"/>
  <c r="BY696" i="14"/>
  <c r="BW696" i="14"/>
  <c r="BU696" i="14"/>
  <c r="BS696" i="14"/>
  <c r="BO696" i="14"/>
  <c r="BM696" i="14"/>
  <c r="BK696" i="14"/>
  <c r="AV696" i="14"/>
  <c r="AU696" i="14"/>
  <c r="DM696" i="14" s="1"/>
  <c r="AF696" i="14"/>
  <c r="B696" i="14" s="1"/>
  <c r="A696" i="14"/>
  <c r="FL831" i="14"/>
  <c r="FJ831" i="14"/>
  <c r="EV831" i="14"/>
  <c r="ET831" i="14"/>
  <c r="EO831" i="14"/>
  <c r="DY831" i="14"/>
  <c r="DU831" i="14"/>
  <c r="DS831" i="14"/>
  <c r="DQ831" i="14"/>
  <c r="DO831" i="14"/>
  <c r="DI831" i="14"/>
  <c r="DG831" i="14"/>
  <c r="DE831" i="14"/>
  <c r="DC831" i="14"/>
  <c r="DA831" i="14"/>
  <c r="CY831" i="14"/>
  <c r="CW831" i="14"/>
  <c r="CS831" i="14"/>
  <c r="CQ831" i="14"/>
  <c r="CO831" i="14"/>
  <c r="CM831" i="14"/>
  <c r="CK831" i="14"/>
  <c r="CI831" i="14"/>
  <c r="CG831" i="14"/>
  <c r="CE831" i="14"/>
  <c r="EM831" i="14" s="1"/>
  <c r="CC831" i="14"/>
  <c r="CA831" i="14"/>
  <c r="BY831" i="14"/>
  <c r="BW831" i="14"/>
  <c r="BU831" i="14"/>
  <c r="BS831" i="14"/>
  <c r="BO831" i="14"/>
  <c r="BM831" i="14"/>
  <c r="BK831" i="14"/>
  <c r="AV831" i="14"/>
  <c r="AU831" i="14"/>
  <c r="DM831" i="14" s="1"/>
  <c r="AF831" i="14"/>
  <c r="B831" i="14" s="1"/>
  <c r="A831" i="14"/>
  <c r="FL816" i="14"/>
  <c r="FJ816" i="14"/>
  <c r="EV816" i="14"/>
  <c r="ET816" i="14"/>
  <c r="EO816" i="14"/>
  <c r="DU816" i="14"/>
  <c r="DS816" i="14"/>
  <c r="DQ816" i="14"/>
  <c r="DO816" i="14"/>
  <c r="DG816" i="14"/>
  <c r="DE816" i="14"/>
  <c r="DC816" i="14"/>
  <c r="DA816" i="14"/>
  <c r="CY816" i="14"/>
  <c r="CW816" i="14"/>
  <c r="CS816" i="14"/>
  <c r="CQ816" i="14"/>
  <c r="CO816" i="14"/>
  <c r="CM816" i="14"/>
  <c r="CK816" i="14"/>
  <c r="CI816" i="14"/>
  <c r="CG816" i="14"/>
  <c r="CE816" i="14"/>
  <c r="EM816" i="14" s="1"/>
  <c r="CC816" i="14"/>
  <c r="CA816" i="14"/>
  <c r="BY816" i="14"/>
  <c r="BW816" i="14"/>
  <c r="BU816" i="14"/>
  <c r="BS816" i="14"/>
  <c r="BO816" i="14"/>
  <c r="BM816" i="14"/>
  <c r="BK816" i="14"/>
  <c r="AV816" i="14"/>
  <c r="AU816" i="14"/>
  <c r="DM816" i="14" s="1"/>
  <c r="AF816" i="14"/>
  <c r="B816" i="14" s="1"/>
  <c r="A816" i="14"/>
  <c r="EV880" i="14"/>
  <c r="ET880" i="14"/>
  <c r="EO880" i="14"/>
  <c r="DQ880" i="14"/>
  <c r="DO880" i="14"/>
  <c r="DI880" i="14"/>
  <c r="DG880" i="14"/>
  <c r="DE880" i="14"/>
  <c r="DC880" i="14"/>
  <c r="DA880" i="14"/>
  <c r="CQ880" i="14"/>
  <c r="CO880" i="14"/>
  <c r="CM880" i="14"/>
  <c r="CK880" i="14"/>
  <c r="CI880" i="14"/>
  <c r="CG880" i="14"/>
  <c r="CE880" i="14"/>
  <c r="EM880" i="14" s="1"/>
  <c r="CC880" i="14"/>
  <c r="CA880" i="14"/>
  <c r="BY880" i="14"/>
  <c r="BW880" i="14"/>
  <c r="BU880" i="14"/>
  <c r="BS880" i="14"/>
  <c r="BQ880" i="14"/>
  <c r="BO880" i="14"/>
  <c r="BM880" i="14"/>
  <c r="BK880" i="14"/>
  <c r="AV880" i="14"/>
  <c r="AU880" i="14"/>
  <c r="DM880" i="14" s="1"/>
  <c r="AF880" i="14"/>
  <c r="B880" i="14" s="1"/>
  <c r="A880" i="14"/>
  <c r="FL888" i="14"/>
  <c r="FJ888" i="14"/>
  <c r="EV888" i="14"/>
  <c r="ET888" i="14"/>
  <c r="EO888" i="14"/>
  <c r="EC888" i="14"/>
  <c r="EA888" i="14"/>
  <c r="DY888" i="14"/>
  <c r="DU888" i="14"/>
  <c r="DS888" i="14"/>
  <c r="DQ888" i="14"/>
  <c r="DO888" i="14"/>
  <c r="DI888" i="14"/>
  <c r="DG888" i="14"/>
  <c r="DE888" i="14"/>
  <c r="DC888" i="14"/>
  <c r="DA888" i="14"/>
  <c r="CY888" i="14"/>
  <c r="CW888" i="14"/>
  <c r="CS888" i="14"/>
  <c r="CQ888" i="14"/>
  <c r="CO888" i="14"/>
  <c r="CM888" i="14"/>
  <c r="CK888" i="14"/>
  <c r="CI888" i="14"/>
  <c r="CG888" i="14"/>
  <c r="CE888" i="14"/>
  <c r="EM888" i="14" s="1"/>
  <c r="CC888" i="14"/>
  <c r="CA888" i="14"/>
  <c r="BY888" i="14"/>
  <c r="BW888" i="14"/>
  <c r="BU888" i="14"/>
  <c r="BS888" i="14"/>
  <c r="BQ888" i="14"/>
  <c r="BO888" i="14"/>
  <c r="BM888" i="14"/>
  <c r="BK888" i="14"/>
  <c r="AV888" i="14"/>
  <c r="EE888" i="14" s="1"/>
  <c r="AU888" i="14"/>
  <c r="DM888" i="14" s="1"/>
  <c r="AF888" i="14"/>
  <c r="B888" i="14" s="1"/>
  <c r="A888" i="14"/>
  <c r="BI958" i="14"/>
  <c r="BG958" i="14"/>
  <c r="BG965" i="14"/>
  <c r="BE958" i="14"/>
  <c r="BC958" i="14"/>
  <c r="BA958" i="14"/>
  <c r="AY958" i="14"/>
  <c r="AW958" i="14"/>
  <c r="DM817" i="14" l="1"/>
  <c r="DK888" i="14"/>
  <c r="DK861" i="14"/>
  <c r="DK816" i="14"/>
  <c r="DK831" i="14"/>
  <c r="EC739" i="14"/>
  <c r="EC740" i="14"/>
  <c r="EC743" i="14"/>
  <c r="EC744" i="14"/>
  <c r="EC732" i="14"/>
  <c r="EC734" i="14"/>
  <c r="EC723" i="14"/>
  <c r="EC727" i="14"/>
  <c r="DE758" i="14"/>
  <c r="DE797" i="14"/>
  <c r="DE764" i="14"/>
  <c r="DE776" i="14"/>
  <c r="DE765" i="14"/>
  <c r="DE766" i="14"/>
  <c r="DE767" i="14"/>
  <c r="DE768" i="14"/>
  <c r="DE801" i="14"/>
  <c r="DE760" i="14"/>
  <c r="EA739" i="14"/>
  <c r="EA740" i="14"/>
  <c r="EA743" i="14"/>
  <c r="EA744" i="14"/>
  <c r="EA716" i="14"/>
  <c r="EA718" i="14"/>
  <c r="EA719" i="14"/>
  <c r="EA720" i="14"/>
  <c r="EA721" i="14"/>
  <c r="EA722" i="14"/>
  <c r="EA723" i="14"/>
  <c r="EA727" i="14"/>
  <c r="EA729" i="14"/>
  <c r="EA730" i="14"/>
  <c r="EA732" i="14"/>
  <c r="EA734" i="14"/>
  <c r="DY723" i="14"/>
  <c r="DY724" i="14"/>
  <c r="DY727" i="14"/>
  <c r="DY729" i="14"/>
  <c r="DY725" i="14"/>
  <c r="DY730" i="14"/>
  <c r="DY731" i="14"/>
  <c r="DY732" i="14"/>
  <c r="DW729" i="14"/>
  <c r="DW730" i="14"/>
  <c r="DW732" i="14"/>
  <c r="DW734" i="14"/>
  <c r="DW736" i="14"/>
  <c r="DW737" i="14"/>
  <c r="DW739" i="14"/>
  <c r="DW740" i="14"/>
  <c r="DW743" i="14"/>
  <c r="DW718" i="14"/>
  <c r="DW719" i="14"/>
  <c r="DW720" i="14"/>
  <c r="DW721" i="14"/>
  <c r="DW722" i="14"/>
  <c r="DW723" i="14"/>
  <c r="DW727" i="14"/>
  <c r="DI718" i="14"/>
  <c r="DI719" i="14"/>
  <c r="DI720" i="14"/>
  <c r="DI721" i="14"/>
  <c r="DI722" i="14"/>
  <c r="DI723" i="14"/>
  <c r="DI724" i="14"/>
  <c r="DI727" i="14"/>
  <c r="DI728" i="14"/>
  <c r="DI729" i="14"/>
  <c r="DI725" i="14"/>
  <c r="DI730" i="14"/>
  <c r="DI731" i="14"/>
  <c r="DG716" i="14"/>
  <c r="DG718" i="14"/>
  <c r="DG719" i="14"/>
  <c r="DG720" i="14"/>
  <c r="DG721" i="14"/>
  <c r="DG722" i="14"/>
  <c r="DG723" i="14"/>
  <c r="DG724" i="14"/>
  <c r="DG754" i="14"/>
  <c r="DG727" i="14"/>
  <c r="DG730" i="14"/>
  <c r="DG731" i="14"/>
  <c r="DG732" i="14"/>
  <c r="DG734" i="14"/>
  <c r="DG735" i="14"/>
  <c r="DG736" i="14"/>
  <c r="DG737" i="14"/>
  <c r="DG738" i="14"/>
  <c r="DG739" i="14"/>
  <c r="DG740" i="14"/>
  <c r="DG743" i="14"/>
  <c r="DG744" i="14"/>
  <c r="DG745" i="14"/>
  <c r="DG746" i="14"/>
  <c r="DG747" i="14"/>
  <c r="DG958" i="14"/>
  <c r="DG748" i="14"/>
  <c r="DG749" i="14"/>
  <c r="DG750" i="14"/>
  <c r="DG751" i="14"/>
  <c r="DG752" i="14"/>
  <c r="DG753" i="14"/>
  <c r="DG774" i="14"/>
  <c r="DE717" i="14"/>
  <c r="DE718" i="14"/>
  <c r="DE719" i="14"/>
  <c r="DE720" i="14"/>
  <c r="DE721" i="14"/>
  <c r="DE722" i="14"/>
  <c r="DE723" i="14"/>
  <c r="DE724" i="14"/>
  <c r="DE727" i="14"/>
  <c r="DE728" i="14"/>
  <c r="DE729" i="14"/>
  <c r="DE725" i="14"/>
  <c r="DE730" i="14"/>
  <c r="DE731" i="14"/>
  <c r="DE732" i="14"/>
  <c r="DE733" i="14"/>
  <c r="A676" i="14"/>
  <c r="BT1181" i="14" l="1"/>
  <c r="FL847" i="14" l="1"/>
  <c r="FJ847" i="14"/>
  <c r="EV847" i="14"/>
  <c r="ET847" i="14"/>
  <c r="EO847" i="14"/>
  <c r="EC847" i="14"/>
  <c r="EA847" i="14"/>
  <c r="DY847" i="14"/>
  <c r="DU847" i="14"/>
  <c r="DS847" i="14"/>
  <c r="DQ847" i="14"/>
  <c r="DO847" i="14"/>
  <c r="DI847" i="14"/>
  <c r="DG847" i="14"/>
  <c r="DE847" i="14"/>
  <c r="DC847" i="14"/>
  <c r="DA847" i="14"/>
  <c r="CY847" i="14"/>
  <c r="CW847" i="14"/>
  <c r="CS847" i="14"/>
  <c r="CQ847" i="14"/>
  <c r="CO847" i="14"/>
  <c r="CM847" i="14"/>
  <c r="CK847" i="14"/>
  <c r="CI847" i="14"/>
  <c r="CG847" i="14"/>
  <c r="CE847" i="14"/>
  <c r="EM847" i="14" s="1"/>
  <c r="CC847" i="14"/>
  <c r="CA847" i="14"/>
  <c r="BY847" i="14"/>
  <c r="BW847" i="14"/>
  <c r="BU847" i="14"/>
  <c r="BS847" i="14"/>
  <c r="BQ847" i="14"/>
  <c r="BO847" i="14"/>
  <c r="AV847" i="14"/>
  <c r="AU847" i="14"/>
  <c r="DM847" i="14" s="1"/>
  <c r="AF847" i="14"/>
  <c r="B847" i="14" s="1"/>
  <c r="A847" i="14"/>
  <c r="FL842" i="14"/>
  <c r="FJ842" i="14"/>
  <c r="EV842" i="14"/>
  <c r="ET842" i="14"/>
  <c r="EO842" i="14"/>
  <c r="EC842" i="14"/>
  <c r="DY842" i="14"/>
  <c r="DU842" i="14"/>
  <c r="DS842" i="14"/>
  <c r="DQ842" i="14"/>
  <c r="DO842" i="14"/>
  <c r="DI842" i="14"/>
  <c r="DG842" i="14"/>
  <c r="DE842" i="14"/>
  <c r="DC842" i="14"/>
  <c r="DA842" i="14"/>
  <c r="CY842" i="14"/>
  <c r="CW842" i="14"/>
  <c r="CS842" i="14"/>
  <c r="CQ842" i="14"/>
  <c r="CO842" i="14"/>
  <c r="CM842" i="14"/>
  <c r="CK842" i="14"/>
  <c r="CI842" i="14"/>
  <c r="CG842" i="14"/>
  <c r="CE842" i="14"/>
  <c r="EM842" i="14" s="1"/>
  <c r="CC842" i="14"/>
  <c r="CA842" i="14"/>
  <c r="BY842" i="14"/>
  <c r="BW842" i="14"/>
  <c r="BU842" i="14"/>
  <c r="BS842" i="14"/>
  <c r="BO842" i="14"/>
  <c r="BM842" i="14"/>
  <c r="BK842" i="14"/>
  <c r="AV842" i="14"/>
  <c r="EE842" i="14" s="1"/>
  <c r="AU842" i="14"/>
  <c r="DM842" i="14" s="1"/>
  <c r="AF842" i="14"/>
  <c r="B842" i="14" s="1"/>
  <c r="A842" i="14"/>
  <c r="FL878" i="14"/>
  <c r="FJ878" i="14"/>
  <c r="EV878" i="14"/>
  <c r="ET878" i="14"/>
  <c r="EO878" i="14"/>
  <c r="DU878" i="14"/>
  <c r="DS878" i="14"/>
  <c r="DQ878" i="14"/>
  <c r="DO878" i="14"/>
  <c r="DG878" i="14"/>
  <c r="DE878" i="14"/>
  <c r="DC878" i="14"/>
  <c r="DA878" i="14"/>
  <c r="CY878" i="14"/>
  <c r="CW878" i="14"/>
  <c r="CS878" i="14"/>
  <c r="CQ878" i="14"/>
  <c r="CO878" i="14"/>
  <c r="CM878" i="14"/>
  <c r="CK878" i="14"/>
  <c r="CI878" i="14"/>
  <c r="CG878" i="14"/>
  <c r="CE878" i="14"/>
  <c r="EM878" i="14" s="1"/>
  <c r="CC878" i="14"/>
  <c r="CA878" i="14"/>
  <c r="BY878" i="14"/>
  <c r="BW878" i="14"/>
  <c r="BU878" i="14"/>
  <c r="BS878" i="14"/>
  <c r="BO878" i="14"/>
  <c r="BM878" i="14"/>
  <c r="BK878" i="14"/>
  <c r="AV878" i="14"/>
  <c r="AU878" i="14"/>
  <c r="DM878" i="14" s="1"/>
  <c r="AF878" i="14"/>
  <c r="B878" i="14" s="1"/>
  <c r="A878" i="14"/>
  <c r="FL813" i="14"/>
  <c r="FJ813" i="14"/>
  <c r="EV813" i="14"/>
  <c r="ET813" i="14"/>
  <c r="EO813" i="14"/>
  <c r="DY813" i="14"/>
  <c r="DU813" i="14"/>
  <c r="DS813" i="14"/>
  <c r="DQ813" i="14"/>
  <c r="DO813" i="14"/>
  <c r="DI813" i="14"/>
  <c r="DG813" i="14"/>
  <c r="DE813" i="14"/>
  <c r="DC813" i="14"/>
  <c r="DA813" i="14"/>
  <c r="CY813" i="14"/>
  <c r="CW813" i="14"/>
  <c r="CS813" i="14"/>
  <c r="CQ813" i="14"/>
  <c r="CO813" i="14"/>
  <c r="CM813" i="14"/>
  <c r="CK813" i="14"/>
  <c r="CI813" i="14"/>
  <c r="CG813" i="14"/>
  <c r="CE813" i="14"/>
  <c r="EM813" i="14" s="1"/>
  <c r="CC813" i="14"/>
  <c r="CA813" i="14"/>
  <c r="BY813" i="14"/>
  <c r="BW813" i="14"/>
  <c r="BU813" i="14"/>
  <c r="BS813" i="14"/>
  <c r="BO813" i="14"/>
  <c r="BM813" i="14"/>
  <c r="BK813" i="14"/>
  <c r="AV813" i="14"/>
  <c r="AU813" i="14"/>
  <c r="AF813" i="14"/>
  <c r="B813" i="14" s="1"/>
  <c r="A813" i="14"/>
  <c r="DM813" i="14" l="1"/>
  <c r="DK847" i="14"/>
  <c r="DK878" i="14"/>
  <c r="EV884" i="14"/>
  <c r="EO884" i="14"/>
  <c r="DQ884" i="14"/>
  <c r="DO884" i="14"/>
  <c r="DI884" i="14"/>
  <c r="DG884" i="14"/>
  <c r="DE884" i="14"/>
  <c r="DC884" i="14"/>
  <c r="DA884" i="14"/>
  <c r="CQ884" i="14"/>
  <c r="CO884" i="14"/>
  <c r="CM884" i="14"/>
  <c r="CK884" i="14"/>
  <c r="CI884" i="14"/>
  <c r="CG884" i="14"/>
  <c r="CE884" i="14"/>
  <c r="EM884" i="14" s="1"/>
  <c r="CC884" i="14"/>
  <c r="CA884" i="14"/>
  <c r="BY884" i="14"/>
  <c r="BW884" i="14"/>
  <c r="BU884" i="14"/>
  <c r="BS884" i="14"/>
  <c r="BQ884" i="14"/>
  <c r="BO884" i="14"/>
  <c r="BM884" i="14"/>
  <c r="BK884" i="14"/>
  <c r="BI884" i="14"/>
  <c r="BG884" i="14"/>
  <c r="BC884" i="14"/>
  <c r="AY884" i="14"/>
  <c r="AW884" i="14"/>
  <c r="AV884" i="14"/>
  <c r="EE884" i="14" s="1"/>
  <c r="AU884" i="14"/>
  <c r="DM884" i="14" s="1"/>
  <c r="AF884" i="14"/>
  <c r="B884" i="14" s="1"/>
  <c r="A884" i="14"/>
  <c r="EV912" i="14"/>
  <c r="EO912" i="14"/>
  <c r="DQ912" i="14"/>
  <c r="DO912" i="14"/>
  <c r="DI912" i="14"/>
  <c r="DG912" i="14"/>
  <c r="DE912" i="14"/>
  <c r="DC912" i="14"/>
  <c r="DA912" i="14"/>
  <c r="CQ912" i="14"/>
  <c r="CO912" i="14"/>
  <c r="CM912" i="14"/>
  <c r="CK912" i="14"/>
  <c r="CI912" i="14"/>
  <c r="CG912" i="14"/>
  <c r="CE912" i="14"/>
  <c r="EM912" i="14" s="1"/>
  <c r="CC912" i="14"/>
  <c r="CA912" i="14"/>
  <c r="BY912" i="14"/>
  <c r="BW912" i="14"/>
  <c r="BU912" i="14"/>
  <c r="BS912" i="14"/>
  <c r="BQ912" i="14"/>
  <c r="BO912" i="14"/>
  <c r="BM912" i="14"/>
  <c r="BK912" i="14"/>
  <c r="BI912" i="14"/>
  <c r="BG912" i="14"/>
  <c r="BC912" i="14"/>
  <c r="AY912" i="14"/>
  <c r="AW912" i="14"/>
  <c r="AV912" i="14"/>
  <c r="EE912" i="14" s="1"/>
  <c r="AU912" i="14"/>
  <c r="DM912" i="14" s="1"/>
  <c r="AF912" i="14"/>
  <c r="B912" i="14" s="1"/>
  <c r="A912" i="14"/>
  <c r="EV909" i="14"/>
  <c r="EO909" i="14"/>
  <c r="DQ909" i="14"/>
  <c r="DO909" i="14"/>
  <c r="DI909" i="14"/>
  <c r="DG909" i="14"/>
  <c r="DE909" i="14"/>
  <c r="DC909" i="14"/>
  <c r="DA909" i="14"/>
  <c r="CQ909" i="14"/>
  <c r="CO909" i="14"/>
  <c r="CM909" i="14"/>
  <c r="CK909" i="14"/>
  <c r="CI909" i="14"/>
  <c r="CG909" i="14"/>
  <c r="CE909" i="14"/>
  <c r="EM909" i="14" s="1"/>
  <c r="CC909" i="14"/>
  <c r="CA909" i="14"/>
  <c r="BY909" i="14"/>
  <c r="BW909" i="14"/>
  <c r="BU909" i="14"/>
  <c r="BS909" i="14"/>
  <c r="BO909" i="14"/>
  <c r="BM909" i="14"/>
  <c r="BK909" i="14"/>
  <c r="BI909" i="14"/>
  <c r="BG909" i="14"/>
  <c r="BC909" i="14"/>
  <c r="AY909" i="14"/>
  <c r="AW909" i="14"/>
  <c r="AV909" i="14"/>
  <c r="EE909" i="14" s="1"/>
  <c r="AU909" i="14"/>
  <c r="DM909" i="14" s="1"/>
  <c r="AF909" i="14"/>
  <c r="B909" i="14" s="1"/>
  <c r="A909" i="14"/>
  <c r="EV873" i="14"/>
  <c r="EO873" i="14"/>
  <c r="DQ873" i="14"/>
  <c r="DO873" i="14"/>
  <c r="DI873" i="14"/>
  <c r="DG873" i="14"/>
  <c r="DE873" i="14"/>
  <c r="DC873" i="14"/>
  <c r="DA873" i="14"/>
  <c r="CQ873" i="14"/>
  <c r="CO873" i="14"/>
  <c r="CM873" i="14"/>
  <c r="CK873" i="14"/>
  <c r="CI873" i="14"/>
  <c r="CG873" i="14"/>
  <c r="CE873" i="14"/>
  <c r="EM873" i="14" s="1"/>
  <c r="CC873" i="14"/>
  <c r="CA873" i="14"/>
  <c r="BY873" i="14"/>
  <c r="BW873" i="14"/>
  <c r="BU873" i="14"/>
  <c r="BS873" i="14"/>
  <c r="BO873" i="14"/>
  <c r="BM873" i="14"/>
  <c r="BK873" i="14"/>
  <c r="BI873" i="14"/>
  <c r="BG873" i="14"/>
  <c r="BC873" i="14"/>
  <c r="AY873" i="14"/>
  <c r="AW873" i="14"/>
  <c r="AV873" i="14"/>
  <c r="EE873" i="14" s="1"/>
  <c r="AU873" i="14"/>
  <c r="DM873" i="14" s="1"/>
  <c r="AF873" i="14"/>
  <c r="B873" i="14" s="1"/>
  <c r="A873" i="14"/>
  <c r="EV856" i="14"/>
  <c r="EO856" i="14"/>
  <c r="DQ856" i="14"/>
  <c r="DO856" i="14"/>
  <c r="DI856" i="14"/>
  <c r="DG856" i="14"/>
  <c r="DE856" i="14"/>
  <c r="DC856" i="14"/>
  <c r="DA856" i="14"/>
  <c r="CQ856" i="14"/>
  <c r="CO856" i="14"/>
  <c r="CM856" i="14"/>
  <c r="CK856" i="14"/>
  <c r="CI856" i="14"/>
  <c r="CG856" i="14"/>
  <c r="CE856" i="14"/>
  <c r="EM856" i="14" s="1"/>
  <c r="CC856" i="14"/>
  <c r="CA856" i="14"/>
  <c r="BY856" i="14"/>
  <c r="BW856" i="14"/>
  <c r="BU856" i="14"/>
  <c r="BS856" i="14"/>
  <c r="BQ856" i="14"/>
  <c r="BO856" i="14"/>
  <c r="BM856" i="14"/>
  <c r="BK856" i="14"/>
  <c r="BI856" i="14"/>
  <c r="BG856" i="14"/>
  <c r="BC856" i="14"/>
  <c r="AY856" i="14"/>
  <c r="AW856" i="14"/>
  <c r="AV856" i="14"/>
  <c r="EE856" i="14" s="1"/>
  <c r="AU856" i="14"/>
  <c r="DM856" i="14" s="1"/>
  <c r="AF856" i="14"/>
  <c r="B856" i="14" s="1"/>
  <c r="A856" i="14"/>
  <c r="EV883" i="14"/>
  <c r="EO883" i="14"/>
  <c r="DQ883" i="14"/>
  <c r="DO883" i="14"/>
  <c r="DI883" i="14"/>
  <c r="DG883" i="14"/>
  <c r="DE883" i="14"/>
  <c r="DC883" i="14"/>
  <c r="DA883" i="14"/>
  <c r="CQ883" i="14"/>
  <c r="CO883" i="14"/>
  <c r="CM883" i="14"/>
  <c r="CK883" i="14"/>
  <c r="CI883" i="14"/>
  <c r="CG883" i="14"/>
  <c r="CE883" i="14"/>
  <c r="EM883" i="14" s="1"/>
  <c r="CC883" i="14"/>
  <c r="CA883" i="14"/>
  <c r="BY883" i="14"/>
  <c r="BW883" i="14"/>
  <c r="BU883" i="14"/>
  <c r="BS883" i="14"/>
  <c r="BQ883" i="14"/>
  <c r="BO883" i="14"/>
  <c r="BM883" i="14"/>
  <c r="BK883" i="14"/>
  <c r="BI883" i="14"/>
  <c r="BG883" i="14"/>
  <c r="BC883" i="14"/>
  <c r="AY883" i="14"/>
  <c r="AV883" i="14"/>
  <c r="EE883" i="14" s="1"/>
  <c r="AU883" i="14"/>
  <c r="DM883" i="14" s="1"/>
  <c r="AF883" i="14"/>
  <c r="B883" i="14" s="1"/>
  <c r="A883" i="14"/>
  <c r="FL920" i="14"/>
  <c r="EV920" i="14"/>
  <c r="EO920" i="14"/>
  <c r="DQ920" i="14"/>
  <c r="DO920" i="14"/>
  <c r="DI920" i="14"/>
  <c r="DG920" i="14"/>
  <c r="DE920" i="14"/>
  <c r="DC920" i="14"/>
  <c r="DA920" i="14"/>
  <c r="CQ920" i="14"/>
  <c r="CO920" i="14"/>
  <c r="CM920" i="14"/>
  <c r="CK920" i="14"/>
  <c r="CI920" i="14"/>
  <c r="CG920" i="14"/>
  <c r="CE920" i="14"/>
  <c r="EM920" i="14" s="1"/>
  <c r="CC920" i="14"/>
  <c r="CA920" i="14"/>
  <c r="BY920" i="14"/>
  <c r="BW920" i="14"/>
  <c r="BU920" i="14"/>
  <c r="BS920" i="14"/>
  <c r="BQ920" i="14"/>
  <c r="BO920" i="14"/>
  <c r="BM920" i="14"/>
  <c r="BK920" i="14"/>
  <c r="BI920" i="14"/>
  <c r="BG920" i="14"/>
  <c r="BE920" i="14"/>
  <c r="BC920" i="14"/>
  <c r="AY920" i="14"/>
  <c r="AW920" i="14"/>
  <c r="AV920" i="14"/>
  <c r="EE920" i="14" s="1"/>
  <c r="AU920" i="14"/>
  <c r="DM920" i="14" s="1"/>
  <c r="AF920" i="14"/>
  <c r="B920" i="14" s="1"/>
  <c r="A920" i="14"/>
  <c r="EO953" i="14"/>
  <c r="CQ953" i="14"/>
  <c r="CO953" i="14"/>
  <c r="CM953" i="14"/>
  <c r="CK953" i="14"/>
  <c r="CI953" i="14"/>
  <c r="CG953" i="14"/>
  <c r="CE953" i="14"/>
  <c r="EM953" i="14" s="1"/>
  <c r="AV953" i="14"/>
  <c r="EE953" i="14" s="1"/>
  <c r="AU953" i="14"/>
  <c r="AF953" i="14"/>
  <c r="B953" i="14" s="1"/>
  <c r="A953" i="14"/>
  <c r="EO952" i="14"/>
  <c r="CQ952" i="14"/>
  <c r="CO952" i="14"/>
  <c r="CM952" i="14"/>
  <c r="CK952" i="14"/>
  <c r="CI952" i="14"/>
  <c r="CG952" i="14"/>
  <c r="CE952" i="14"/>
  <c r="EM952" i="14" s="1"/>
  <c r="AV952" i="14"/>
  <c r="EE952" i="14" s="1"/>
  <c r="AU952" i="14"/>
  <c r="AF952" i="14"/>
  <c r="B952" i="14" s="1"/>
  <c r="A952" i="14"/>
  <c r="FL918" i="14"/>
  <c r="EV918" i="14"/>
  <c r="EO918" i="14"/>
  <c r="EC918" i="14"/>
  <c r="EA918" i="14"/>
  <c r="DY918" i="14"/>
  <c r="DW918" i="14"/>
  <c r="DU918" i="14"/>
  <c r="DS918" i="14"/>
  <c r="DQ918" i="14"/>
  <c r="DO918" i="14"/>
  <c r="DI918" i="14"/>
  <c r="DG918" i="14"/>
  <c r="DE918" i="14"/>
  <c r="DC918" i="14"/>
  <c r="DA918" i="14"/>
  <c r="CY918" i="14"/>
  <c r="CW918" i="14"/>
  <c r="CS918" i="14"/>
  <c r="CQ918" i="14"/>
  <c r="CO918" i="14"/>
  <c r="CM918" i="14"/>
  <c r="CK918" i="14"/>
  <c r="CI918" i="14"/>
  <c r="CG918" i="14"/>
  <c r="CE918" i="14"/>
  <c r="EM918" i="14" s="1"/>
  <c r="CC918" i="14"/>
  <c r="CA918" i="14"/>
  <c r="BY918" i="14"/>
  <c r="BW918" i="14"/>
  <c r="BU918" i="14"/>
  <c r="BS918" i="14"/>
  <c r="BQ918" i="14"/>
  <c r="BO918" i="14"/>
  <c r="BM918" i="14"/>
  <c r="BK918" i="14"/>
  <c r="BI918" i="14"/>
  <c r="BG918" i="14"/>
  <c r="BC918" i="14"/>
  <c r="AY918" i="14"/>
  <c r="AW918" i="14"/>
  <c r="AV918" i="14"/>
  <c r="EE918" i="14" s="1"/>
  <c r="AU918" i="14"/>
  <c r="DM918" i="14" s="1"/>
  <c r="AF918" i="14"/>
  <c r="B918" i="14" s="1"/>
  <c r="A918" i="14"/>
  <c r="FL915" i="14"/>
  <c r="EV915" i="14"/>
  <c r="EO915" i="14"/>
  <c r="EC915" i="14"/>
  <c r="EA915" i="14"/>
  <c r="DY915" i="14"/>
  <c r="DW915" i="14"/>
  <c r="DU915" i="14"/>
  <c r="DS915" i="14"/>
  <c r="DQ915" i="14"/>
  <c r="DO915" i="14"/>
  <c r="DI915" i="14"/>
  <c r="DG915" i="14"/>
  <c r="DE915" i="14"/>
  <c r="DC915" i="14"/>
  <c r="DA915" i="14"/>
  <c r="CY915" i="14"/>
  <c r="CW915" i="14"/>
  <c r="CS915" i="14"/>
  <c r="CQ915" i="14"/>
  <c r="CO915" i="14"/>
  <c r="CM915" i="14"/>
  <c r="CK915" i="14"/>
  <c r="CI915" i="14"/>
  <c r="CG915" i="14"/>
  <c r="CE915" i="14"/>
  <c r="EM915" i="14" s="1"/>
  <c r="CC915" i="14"/>
  <c r="CA915" i="14"/>
  <c r="BY915" i="14"/>
  <c r="BW915" i="14"/>
  <c r="BU915" i="14"/>
  <c r="BS915" i="14"/>
  <c r="BQ915" i="14"/>
  <c r="BO915" i="14"/>
  <c r="BM915" i="14"/>
  <c r="BK915" i="14"/>
  <c r="BI915" i="14"/>
  <c r="BG915" i="14"/>
  <c r="BC915" i="14"/>
  <c r="AY915" i="14"/>
  <c r="AW915" i="14"/>
  <c r="AV915" i="14"/>
  <c r="EE915" i="14" s="1"/>
  <c r="AU915" i="14"/>
  <c r="DK915" i="14" s="1"/>
  <c r="AF915" i="14"/>
  <c r="B915" i="14" s="1"/>
  <c r="A915" i="14"/>
  <c r="FL911" i="14"/>
  <c r="EV911" i="14"/>
  <c r="EO911" i="14"/>
  <c r="EC911" i="14"/>
  <c r="EA911" i="14"/>
  <c r="DY911" i="14"/>
  <c r="DW911" i="14"/>
  <c r="DU911" i="14"/>
  <c r="DS911" i="14"/>
  <c r="DQ911" i="14"/>
  <c r="DO911" i="14"/>
  <c r="DI911" i="14"/>
  <c r="DG911" i="14"/>
  <c r="DE911" i="14"/>
  <c r="DC911" i="14"/>
  <c r="DA911" i="14"/>
  <c r="CY911" i="14"/>
  <c r="CW911" i="14"/>
  <c r="CS911" i="14"/>
  <c r="CQ911" i="14"/>
  <c r="CO911" i="14"/>
  <c r="CM911" i="14"/>
  <c r="CK911" i="14"/>
  <c r="CI911" i="14"/>
  <c r="CG911" i="14"/>
  <c r="CE911" i="14"/>
  <c r="EM911" i="14" s="1"/>
  <c r="CC911" i="14"/>
  <c r="CA911" i="14"/>
  <c r="BY911" i="14"/>
  <c r="BW911" i="14"/>
  <c r="BU911" i="14"/>
  <c r="BS911" i="14"/>
  <c r="BQ911" i="14"/>
  <c r="BO911" i="14"/>
  <c r="BM911" i="14"/>
  <c r="BK911" i="14"/>
  <c r="BI911" i="14"/>
  <c r="BG911" i="14"/>
  <c r="BC911" i="14"/>
  <c r="AY911" i="14"/>
  <c r="AW911" i="14"/>
  <c r="AV911" i="14"/>
  <c r="EE911" i="14" s="1"/>
  <c r="AU911" i="14"/>
  <c r="DM911" i="14" s="1"/>
  <c r="AF911" i="14"/>
  <c r="B911" i="14" s="1"/>
  <c r="A911" i="14"/>
  <c r="FL906" i="14"/>
  <c r="EV906" i="14"/>
  <c r="EO906" i="14"/>
  <c r="EC906" i="14"/>
  <c r="EA906" i="14"/>
  <c r="DY906" i="14"/>
  <c r="DW906" i="14"/>
  <c r="DU906" i="14"/>
  <c r="DS906" i="14"/>
  <c r="DQ906" i="14"/>
  <c r="DO906" i="14"/>
  <c r="DI906" i="14"/>
  <c r="DG906" i="14"/>
  <c r="DE906" i="14"/>
  <c r="DC906" i="14"/>
  <c r="DA906" i="14"/>
  <c r="CY906" i="14"/>
  <c r="CW906" i="14"/>
  <c r="CS906" i="14"/>
  <c r="CQ906" i="14"/>
  <c r="CO906" i="14"/>
  <c r="CM906" i="14"/>
  <c r="CK906" i="14"/>
  <c r="CI906" i="14"/>
  <c r="CG906" i="14"/>
  <c r="CE906" i="14"/>
  <c r="EM906" i="14" s="1"/>
  <c r="CC906" i="14"/>
  <c r="CA906" i="14"/>
  <c r="BY906" i="14"/>
  <c r="BW906" i="14"/>
  <c r="BU906" i="14"/>
  <c r="BS906" i="14"/>
  <c r="BQ906" i="14"/>
  <c r="BO906" i="14"/>
  <c r="BM906" i="14"/>
  <c r="BK906" i="14"/>
  <c r="BI906" i="14"/>
  <c r="BG906" i="14"/>
  <c r="BC906" i="14"/>
  <c r="AY906" i="14"/>
  <c r="AW906" i="14"/>
  <c r="AV906" i="14"/>
  <c r="EE906" i="14" s="1"/>
  <c r="AU906" i="14"/>
  <c r="DK906" i="14" s="1"/>
  <c r="AF906" i="14"/>
  <c r="B906" i="14" s="1"/>
  <c r="A906" i="14"/>
  <c r="FL905" i="14"/>
  <c r="EV905" i="14"/>
  <c r="EO905" i="14"/>
  <c r="EC905" i="14"/>
  <c r="EA905" i="14"/>
  <c r="DY905" i="14"/>
  <c r="DW905" i="14"/>
  <c r="DU905" i="14"/>
  <c r="DS905" i="14"/>
  <c r="DQ905" i="14"/>
  <c r="DO905" i="14"/>
  <c r="DI905" i="14"/>
  <c r="DG905" i="14"/>
  <c r="DE905" i="14"/>
  <c r="DC905" i="14"/>
  <c r="DA905" i="14"/>
  <c r="CY905" i="14"/>
  <c r="CW905" i="14"/>
  <c r="CS905" i="14"/>
  <c r="CQ905" i="14"/>
  <c r="CO905" i="14"/>
  <c r="CM905" i="14"/>
  <c r="CK905" i="14"/>
  <c r="CI905" i="14"/>
  <c r="CG905" i="14"/>
  <c r="CE905" i="14"/>
  <c r="EM905" i="14" s="1"/>
  <c r="CC905" i="14"/>
  <c r="CA905" i="14"/>
  <c r="BY905" i="14"/>
  <c r="BW905" i="14"/>
  <c r="BU905" i="14"/>
  <c r="BS905" i="14"/>
  <c r="BQ905" i="14"/>
  <c r="BO905" i="14"/>
  <c r="BM905" i="14"/>
  <c r="BK905" i="14"/>
  <c r="BI905" i="14"/>
  <c r="BG905" i="14"/>
  <c r="BC905" i="14"/>
  <c r="AY905" i="14"/>
  <c r="AW905" i="14"/>
  <c r="AV905" i="14"/>
  <c r="EE905" i="14" s="1"/>
  <c r="AU905" i="14"/>
  <c r="DM905" i="14" s="1"/>
  <c r="AF905" i="14"/>
  <c r="B905" i="14" s="1"/>
  <c r="A905" i="14"/>
  <c r="FL962" i="14"/>
  <c r="FJ962" i="14"/>
  <c r="EV962" i="14"/>
  <c r="EO962" i="14"/>
  <c r="EC962" i="14"/>
  <c r="EA962" i="14"/>
  <c r="DY962" i="14"/>
  <c r="DW962" i="14"/>
  <c r="DU962" i="14"/>
  <c r="DS962" i="14"/>
  <c r="DQ962" i="14"/>
  <c r="DO962" i="14"/>
  <c r="DI962" i="14"/>
  <c r="DG962" i="14"/>
  <c r="DE962" i="14"/>
  <c r="DC962" i="14"/>
  <c r="DA962" i="14"/>
  <c r="CY962" i="14"/>
  <c r="CW962" i="14"/>
  <c r="CS962" i="14"/>
  <c r="CQ962" i="14"/>
  <c r="CO962" i="14"/>
  <c r="CM962" i="14"/>
  <c r="CK962" i="14"/>
  <c r="CI962" i="14"/>
  <c r="CG962" i="14"/>
  <c r="CE962" i="14"/>
  <c r="EM962" i="14" s="1"/>
  <c r="CC962" i="14"/>
  <c r="CA962" i="14"/>
  <c r="BY962" i="14"/>
  <c r="BW962" i="14"/>
  <c r="BU962" i="14"/>
  <c r="BS962" i="14"/>
  <c r="BQ962" i="14"/>
  <c r="BO962" i="14"/>
  <c r="BM962" i="14"/>
  <c r="BK962" i="14"/>
  <c r="BI962" i="14"/>
  <c r="BG962" i="14"/>
  <c r="BE962" i="14"/>
  <c r="BC962" i="14"/>
  <c r="BA962" i="14"/>
  <c r="AY962" i="14"/>
  <c r="AW962" i="14"/>
  <c r="AV962" i="14"/>
  <c r="EE962" i="14" s="1"/>
  <c r="AU962" i="14"/>
  <c r="DM962" i="14" s="1"/>
  <c r="AF962" i="14"/>
  <c r="B962" i="14" s="1"/>
  <c r="FL961" i="14"/>
  <c r="FJ961" i="14"/>
  <c r="EV961" i="14"/>
  <c r="EO961" i="14"/>
  <c r="EC961" i="14"/>
  <c r="EA961" i="14"/>
  <c r="DY961" i="14"/>
  <c r="DW961" i="14"/>
  <c r="DU961" i="14"/>
  <c r="DS961" i="14"/>
  <c r="DQ961" i="14"/>
  <c r="DO961" i="14"/>
  <c r="DI961" i="14"/>
  <c r="DG961" i="14"/>
  <c r="DE961" i="14"/>
  <c r="DC961" i="14"/>
  <c r="DA961" i="14"/>
  <c r="CY961" i="14"/>
  <c r="CW961" i="14"/>
  <c r="CS961" i="14"/>
  <c r="CQ961" i="14"/>
  <c r="CO961" i="14"/>
  <c r="CM961" i="14"/>
  <c r="CK961" i="14"/>
  <c r="CI961" i="14"/>
  <c r="CG961" i="14"/>
  <c r="CE961" i="14"/>
  <c r="EM961" i="14" s="1"/>
  <c r="CC961" i="14"/>
  <c r="CA961" i="14"/>
  <c r="BY961" i="14"/>
  <c r="BW961" i="14"/>
  <c r="BU961" i="14"/>
  <c r="BS961" i="14"/>
  <c r="BQ961" i="14"/>
  <c r="BO961" i="14"/>
  <c r="BM961" i="14"/>
  <c r="BK961" i="14"/>
  <c r="BI961" i="14"/>
  <c r="BE961" i="14"/>
  <c r="BC961" i="14"/>
  <c r="BA961" i="14"/>
  <c r="AY961" i="14"/>
  <c r="AW961" i="14"/>
  <c r="AV961" i="14"/>
  <c r="EE961" i="14" s="1"/>
  <c r="AU961" i="14"/>
  <c r="DK961" i="14" s="1"/>
  <c r="AF961" i="14"/>
  <c r="B961" i="14" s="1"/>
  <c r="DM952" i="14" l="1"/>
  <c r="DK952" i="14"/>
  <c r="DM953" i="14"/>
  <c r="DK953" i="14"/>
  <c r="DK912" i="14"/>
  <c r="DM961" i="14"/>
  <c r="DK883" i="14"/>
  <c r="DK884" i="14"/>
  <c r="DM915" i="14"/>
  <c r="DK856" i="14"/>
  <c r="DK962" i="14"/>
  <c r="DK909" i="14"/>
  <c r="DM906" i="14"/>
  <c r="DK911" i="14"/>
  <c r="DK920" i="14"/>
  <c r="DK905" i="14"/>
  <c r="DK873" i="14"/>
  <c r="DK918" i="14"/>
  <c r="FL859" i="14"/>
  <c r="FJ859" i="14"/>
  <c r="EV859" i="14"/>
  <c r="ET859" i="14"/>
  <c r="EO859" i="14"/>
  <c r="EA859" i="14"/>
  <c r="DY859" i="14"/>
  <c r="DU859" i="14"/>
  <c r="DS859" i="14"/>
  <c r="DQ859" i="14"/>
  <c r="DO859" i="14"/>
  <c r="DI859" i="14"/>
  <c r="DG859" i="14"/>
  <c r="DE859" i="14"/>
  <c r="DC859" i="14"/>
  <c r="DA859" i="14"/>
  <c r="CY859" i="14"/>
  <c r="CW859" i="14"/>
  <c r="CS859" i="14"/>
  <c r="CQ859" i="14"/>
  <c r="CO859" i="14"/>
  <c r="CM859" i="14"/>
  <c r="CK859" i="14"/>
  <c r="CI859" i="14"/>
  <c r="CG859" i="14"/>
  <c r="CE859" i="14"/>
  <c r="EM859" i="14" s="1"/>
  <c r="CC859" i="14"/>
  <c r="CA859" i="14"/>
  <c r="BY859" i="14"/>
  <c r="BW859" i="14"/>
  <c r="BU859" i="14"/>
  <c r="BO859" i="14"/>
  <c r="BM859" i="14"/>
  <c r="BK859" i="14"/>
  <c r="AV859" i="14"/>
  <c r="AU859" i="14"/>
  <c r="DM859" i="14" s="1"/>
  <c r="AF859" i="14"/>
  <c r="B859" i="14" s="1"/>
  <c r="A859" i="14"/>
  <c r="FL887" i="14"/>
  <c r="FJ887" i="14"/>
  <c r="EV887" i="14"/>
  <c r="ET887" i="14"/>
  <c r="EO887" i="14"/>
  <c r="DQ887" i="14"/>
  <c r="DO887" i="14"/>
  <c r="DI887" i="14"/>
  <c r="DG887" i="14"/>
  <c r="DE887" i="14"/>
  <c r="DC887" i="14"/>
  <c r="DA887" i="14"/>
  <c r="CQ887" i="14"/>
  <c r="CO887" i="14"/>
  <c r="CM887" i="14"/>
  <c r="CK887" i="14"/>
  <c r="CI887" i="14"/>
  <c r="CG887" i="14"/>
  <c r="CE887" i="14"/>
  <c r="EM887" i="14" s="1"/>
  <c r="CC887" i="14"/>
  <c r="CA887" i="14"/>
  <c r="BY887" i="14"/>
  <c r="BW887" i="14"/>
  <c r="BU887" i="14"/>
  <c r="BO887" i="14"/>
  <c r="BM887" i="14"/>
  <c r="BK887" i="14"/>
  <c r="AV887" i="14"/>
  <c r="AU887" i="14"/>
  <c r="DM887" i="14" s="1"/>
  <c r="AF887" i="14"/>
  <c r="B887" i="14" s="1"/>
  <c r="A887" i="14"/>
  <c r="FL844" i="14"/>
  <c r="FJ844" i="14"/>
  <c r="EV844" i="14"/>
  <c r="ET844" i="14"/>
  <c r="EO844" i="14"/>
  <c r="DY844" i="14"/>
  <c r="DU844" i="14"/>
  <c r="DS844" i="14"/>
  <c r="DQ844" i="14"/>
  <c r="DO844" i="14"/>
  <c r="DI844" i="14"/>
  <c r="DG844" i="14"/>
  <c r="DE844" i="14"/>
  <c r="DC844" i="14"/>
  <c r="DA844" i="14"/>
  <c r="CY844" i="14"/>
  <c r="CW844" i="14"/>
  <c r="CS844" i="14"/>
  <c r="CQ844" i="14"/>
  <c r="CO844" i="14"/>
  <c r="CM844" i="14"/>
  <c r="CK844" i="14"/>
  <c r="CI844" i="14"/>
  <c r="CG844" i="14"/>
  <c r="CE844" i="14"/>
  <c r="EM844" i="14" s="1"/>
  <c r="CC844" i="14"/>
  <c r="CA844" i="14"/>
  <c r="BY844" i="14"/>
  <c r="BW844" i="14"/>
  <c r="BU844" i="14"/>
  <c r="BO844" i="14"/>
  <c r="BM844" i="14"/>
  <c r="BK844" i="14"/>
  <c r="AV844" i="14"/>
  <c r="AU844" i="14"/>
  <c r="DK844" i="14" s="1"/>
  <c r="AF844" i="14"/>
  <c r="B844" i="14" s="1"/>
  <c r="A844" i="14"/>
  <c r="EV857" i="14"/>
  <c r="ET857" i="14"/>
  <c r="EO857" i="14"/>
  <c r="DQ857" i="14"/>
  <c r="DO857" i="14"/>
  <c r="DI857" i="14"/>
  <c r="DG857" i="14"/>
  <c r="DE857" i="14"/>
  <c r="DC857" i="14"/>
  <c r="DA857" i="14"/>
  <c r="CQ857" i="14"/>
  <c r="CO857" i="14"/>
  <c r="CM857" i="14"/>
  <c r="CK857" i="14"/>
  <c r="CI857" i="14"/>
  <c r="CG857" i="14"/>
  <c r="CE857" i="14"/>
  <c r="EM857" i="14" s="1"/>
  <c r="CC857" i="14"/>
  <c r="CA857" i="14"/>
  <c r="BY857" i="14"/>
  <c r="BW857" i="14"/>
  <c r="BU857" i="14"/>
  <c r="BO857" i="14"/>
  <c r="BM857" i="14"/>
  <c r="BK857" i="14"/>
  <c r="AV857" i="14"/>
  <c r="AU857" i="14"/>
  <c r="DM857" i="14" s="1"/>
  <c r="AF857" i="14"/>
  <c r="B857" i="14" s="1"/>
  <c r="A857" i="14"/>
  <c r="EV845" i="14"/>
  <c r="ET845" i="14"/>
  <c r="EO845" i="14"/>
  <c r="DQ845" i="14"/>
  <c r="DO845" i="14"/>
  <c r="DI845" i="14"/>
  <c r="DG845" i="14"/>
  <c r="DE845" i="14"/>
  <c r="DC845" i="14"/>
  <c r="DA845" i="14"/>
  <c r="CQ845" i="14"/>
  <c r="CO845" i="14"/>
  <c r="CM845" i="14"/>
  <c r="CK845" i="14"/>
  <c r="CI845" i="14"/>
  <c r="CG845" i="14"/>
  <c r="CE845" i="14"/>
  <c r="EM845" i="14" s="1"/>
  <c r="CC845" i="14"/>
  <c r="CA845" i="14"/>
  <c r="BY845" i="14"/>
  <c r="BW845" i="14"/>
  <c r="BU845" i="14"/>
  <c r="BO845" i="14"/>
  <c r="BM845" i="14"/>
  <c r="BK845" i="14"/>
  <c r="AV845" i="14"/>
  <c r="EE845" i="14" s="1"/>
  <c r="AU845" i="14"/>
  <c r="DM845" i="14" s="1"/>
  <c r="AF845" i="14"/>
  <c r="B845" i="14" s="1"/>
  <c r="A845" i="14"/>
  <c r="FL874" i="14"/>
  <c r="FJ874" i="14"/>
  <c r="EV874" i="14"/>
  <c r="ET874" i="14"/>
  <c r="EO874" i="14"/>
  <c r="DY874" i="14"/>
  <c r="DU874" i="14"/>
  <c r="DS874" i="14"/>
  <c r="DQ874" i="14"/>
  <c r="DO874" i="14"/>
  <c r="DG874" i="14"/>
  <c r="DE874" i="14"/>
  <c r="DC874" i="14"/>
  <c r="DA874" i="14"/>
  <c r="CY874" i="14"/>
  <c r="CW874" i="14"/>
  <c r="CS874" i="14"/>
  <c r="CQ874" i="14"/>
  <c r="CO874" i="14"/>
  <c r="CM874" i="14"/>
  <c r="CK874" i="14"/>
  <c r="CI874" i="14"/>
  <c r="CG874" i="14"/>
  <c r="CE874" i="14"/>
  <c r="EM874" i="14" s="1"/>
  <c r="CC874" i="14"/>
  <c r="CA874" i="14"/>
  <c r="BY874" i="14"/>
  <c r="BW874" i="14"/>
  <c r="BU874" i="14"/>
  <c r="BO874" i="14"/>
  <c r="BM874" i="14"/>
  <c r="BK874" i="14"/>
  <c r="AV874" i="14"/>
  <c r="AU874" i="14"/>
  <c r="DK874" i="14" s="1"/>
  <c r="AF874" i="14"/>
  <c r="B874" i="14" s="1"/>
  <c r="A874" i="14"/>
  <c r="FL904" i="14"/>
  <c r="EV904" i="14"/>
  <c r="EO904" i="14"/>
  <c r="EC904" i="14"/>
  <c r="EA904" i="14"/>
  <c r="DY904" i="14"/>
  <c r="DW904" i="14"/>
  <c r="DU904" i="14"/>
  <c r="DS904" i="14"/>
  <c r="DQ904" i="14"/>
  <c r="DO904" i="14"/>
  <c r="DI904" i="14"/>
  <c r="DG904" i="14"/>
  <c r="DE904" i="14"/>
  <c r="DC904" i="14"/>
  <c r="DA904" i="14"/>
  <c r="CY904" i="14"/>
  <c r="CW904" i="14"/>
  <c r="CS904" i="14"/>
  <c r="CQ904" i="14"/>
  <c r="CO904" i="14"/>
  <c r="CM904" i="14"/>
  <c r="CK904" i="14"/>
  <c r="CI904" i="14"/>
  <c r="CG904" i="14"/>
  <c r="CE904" i="14"/>
  <c r="EM904" i="14" s="1"/>
  <c r="CC904" i="14"/>
  <c r="CA904" i="14"/>
  <c r="BY904" i="14"/>
  <c r="BW904" i="14"/>
  <c r="BU904" i="14"/>
  <c r="BS904" i="14"/>
  <c r="BQ904" i="14"/>
  <c r="BO904" i="14"/>
  <c r="BM904" i="14"/>
  <c r="BK904" i="14"/>
  <c r="BI904" i="14"/>
  <c r="BG904" i="14"/>
  <c r="BC904" i="14"/>
  <c r="AY904" i="14"/>
  <c r="AW904" i="14"/>
  <c r="AV904" i="14"/>
  <c r="EE904" i="14" s="1"/>
  <c r="AU904" i="14"/>
  <c r="DM904" i="14" s="1"/>
  <c r="AF904" i="14"/>
  <c r="B904" i="14" s="1"/>
  <c r="A904" i="14"/>
  <c r="EV854" i="14"/>
  <c r="EO854" i="14"/>
  <c r="DQ854" i="14"/>
  <c r="DO854" i="14"/>
  <c r="DI854" i="14"/>
  <c r="DG854" i="14"/>
  <c r="DE854" i="14"/>
  <c r="DC854" i="14"/>
  <c r="DA854" i="14"/>
  <c r="CQ854" i="14"/>
  <c r="CO854" i="14"/>
  <c r="CM854" i="14"/>
  <c r="CK854" i="14"/>
  <c r="CI854" i="14"/>
  <c r="CG854" i="14"/>
  <c r="CE854" i="14"/>
  <c r="EM854" i="14" s="1"/>
  <c r="CC854" i="14"/>
  <c r="CA854" i="14"/>
  <c r="BY854" i="14"/>
  <c r="BW854" i="14"/>
  <c r="BU854" i="14"/>
  <c r="BO854" i="14"/>
  <c r="BM854" i="14"/>
  <c r="BK854" i="14"/>
  <c r="AV854" i="14"/>
  <c r="AU854" i="14"/>
  <c r="DM854" i="14" s="1"/>
  <c r="AF854" i="14"/>
  <c r="B854" i="14" s="1"/>
  <c r="A854" i="14"/>
  <c r="EV877" i="14"/>
  <c r="ET877" i="14"/>
  <c r="EO877" i="14"/>
  <c r="DQ877" i="14"/>
  <c r="DO877" i="14"/>
  <c r="DI877" i="14"/>
  <c r="DG877" i="14"/>
  <c r="DE877" i="14"/>
  <c r="DC877" i="14"/>
  <c r="DA877" i="14"/>
  <c r="CQ877" i="14"/>
  <c r="CO877" i="14"/>
  <c r="CM877" i="14"/>
  <c r="CK877" i="14"/>
  <c r="CI877" i="14"/>
  <c r="CG877" i="14"/>
  <c r="CE877" i="14"/>
  <c r="EM877" i="14" s="1"/>
  <c r="CC877" i="14"/>
  <c r="CA877" i="14"/>
  <c r="BY877" i="14"/>
  <c r="BW877" i="14"/>
  <c r="BU877" i="14"/>
  <c r="BO877" i="14"/>
  <c r="BM877" i="14"/>
  <c r="BK877" i="14"/>
  <c r="AV877" i="14"/>
  <c r="AU877" i="14"/>
  <c r="DM877" i="14" s="1"/>
  <c r="AF877" i="14"/>
  <c r="B877" i="14" s="1"/>
  <c r="A877" i="14"/>
  <c r="DM844" i="14" l="1"/>
  <c r="DK854" i="14"/>
  <c r="DM874" i="14"/>
  <c r="DK877" i="14"/>
  <c r="DK859" i="14"/>
  <c r="DK857" i="14"/>
  <c r="DK904" i="14"/>
  <c r="FT1321" i="14" l="1"/>
  <c r="FS1322" i="14" s="1"/>
  <c r="FQ1321" i="14"/>
  <c r="FP1322" i="14" s="1"/>
  <c r="FO1321" i="14"/>
  <c r="FN1322" i="14" s="1"/>
  <c r="FM1321" i="14"/>
  <c r="FL1322" i="14" s="1"/>
  <c r="FK1321" i="14"/>
  <c r="FJ1322" i="14" s="1"/>
  <c r="FI1321" i="14"/>
  <c r="FH1322" i="14" s="1"/>
  <c r="FG1321" i="14"/>
  <c r="FF1322" i="14" s="1"/>
  <c r="FE1321" i="14"/>
  <c r="FD1322" i="14" s="1"/>
  <c r="FC1321" i="14"/>
  <c r="FB1322" i="14" s="1"/>
  <c r="FA1321" i="14"/>
  <c r="EZ1322" i="14" s="1"/>
  <c r="EY1321" i="14"/>
  <c r="EX1322" i="14" s="1"/>
  <c r="EW1321" i="14"/>
  <c r="EV1322" i="14" s="1"/>
  <c r="EU1321" i="14"/>
  <c r="ET1322" i="14" s="1"/>
  <c r="EP1321" i="14"/>
  <c r="EO1322" i="14" s="1"/>
  <c r="EN1321" i="14"/>
  <c r="EM1322" i="14" s="1"/>
  <c r="EF1321" i="14"/>
  <c r="EE1322" i="14" s="1"/>
  <c r="ED1321" i="14"/>
  <c r="EC1322" i="14" s="1"/>
  <c r="EB1321" i="14"/>
  <c r="EA1322" i="14" s="1"/>
  <c r="DZ1321" i="14"/>
  <c r="DY1322" i="14" s="1"/>
  <c r="DX1321" i="14"/>
  <c r="DW1322" i="14" s="1"/>
  <c r="DV1321" i="14"/>
  <c r="DU1322" i="14" s="1"/>
  <c r="DT1321" i="14"/>
  <c r="DS1322" i="14" s="1"/>
  <c r="DR1321" i="14"/>
  <c r="DQ1322" i="14" s="1"/>
  <c r="DP1321" i="14"/>
  <c r="DO1322" i="14" s="1"/>
  <c r="DN1321" i="14"/>
  <c r="DM1322" i="14" s="1"/>
  <c r="DL1321" i="14"/>
  <c r="DK1322" i="14" s="1"/>
  <c r="DJ1321" i="14"/>
  <c r="DI1322" i="14" s="1"/>
  <c r="DD1321" i="14"/>
  <c r="DC1322" i="14" s="1"/>
  <c r="DB1321" i="14"/>
  <c r="DA1322" i="14" s="1"/>
  <c r="CZ1321" i="14"/>
  <c r="CY1322" i="14" s="1"/>
  <c r="CX1321" i="14"/>
  <c r="CW1322" i="14" s="1"/>
  <c r="CT1321" i="14"/>
  <c r="CS1322" i="14" s="1"/>
  <c r="CR1321" i="14"/>
  <c r="CQ1322" i="14" s="1"/>
  <c r="CP1321" i="14"/>
  <c r="CO1322" i="14" s="1"/>
  <c r="CN1321" i="14"/>
  <c r="CM1322" i="14" s="1"/>
  <c r="CL1321" i="14"/>
  <c r="CK1322" i="14" s="1"/>
  <c r="CJ1321" i="14"/>
  <c r="CI1322" i="14" s="1"/>
  <c r="CH1321" i="14"/>
  <c r="CG1322" i="14" s="1"/>
  <c r="CF1321" i="14"/>
  <c r="CE1322" i="14" s="1"/>
  <c r="CD1321" i="14"/>
  <c r="CC1322" i="14" s="1"/>
  <c r="CB1321" i="14"/>
  <c r="CA1322" i="14" s="1"/>
  <c r="BZ1321" i="14"/>
  <c r="BY1322" i="14" s="1"/>
  <c r="BX1321" i="14"/>
  <c r="BW1322" i="14" s="1"/>
  <c r="BV1321" i="14"/>
  <c r="BU1322" i="14" s="1"/>
  <c r="BT1321" i="14"/>
  <c r="BS1322" i="14" s="1"/>
  <c r="BR1321" i="14"/>
  <c r="BQ1322" i="14" s="1"/>
  <c r="BP1321" i="14"/>
  <c r="BO1322" i="14" s="1"/>
  <c r="BN1321" i="14"/>
  <c r="BM1322" i="14" s="1"/>
  <c r="BL1321" i="14"/>
  <c r="BK1322" i="14" s="1"/>
  <c r="BJ1321" i="14"/>
  <c r="BI1322" i="14" s="1"/>
  <c r="BH1321" i="14"/>
  <c r="BG1322" i="14" s="1"/>
  <c r="BF1321" i="14"/>
  <c r="BE1322" i="14" s="1"/>
  <c r="BD1321" i="14"/>
  <c r="BC1322" i="14" s="1"/>
  <c r="BB1321" i="14"/>
  <c r="BA1322" i="14" s="1"/>
  <c r="AZ1321" i="14"/>
  <c r="AY1322" i="14" s="1"/>
  <c r="AX1321" i="14"/>
  <c r="AW1322" i="14" s="1"/>
  <c r="FT1317" i="14"/>
  <c r="FS1318" i="14" s="1"/>
  <c r="FQ1317" i="14"/>
  <c r="FP1318" i="14" s="1"/>
  <c r="FO1317" i="14"/>
  <c r="FN1318" i="14" s="1"/>
  <c r="FM1317" i="14"/>
  <c r="FL1318" i="14" s="1"/>
  <c r="FK1317" i="14"/>
  <c r="FJ1318" i="14" s="1"/>
  <c r="FI1317" i="14"/>
  <c r="FH1318" i="14" s="1"/>
  <c r="FG1317" i="14"/>
  <c r="FF1318" i="14" s="1"/>
  <c r="FE1317" i="14"/>
  <c r="FD1318" i="14" s="1"/>
  <c r="FC1317" i="14"/>
  <c r="FB1318" i="14" s="1"/>
  <c r="FA1317" i="14"/>
  <c r="EZ1318" i="14" s="1"/>
  <c r="EY1317" i="14"/>
  <c r="EX1318" i="14" s="1"/>
  <c r="EW1317" i="14"/>
  <c r="EV1318" i="14" s="1"/>
  <c r="EU1317" i="14"/>
  <c r="ET1318" i="14" s="1"/>
  <c r="EP1317" i="14"/>
  <c r="EO1318" i="14" s="1"/>
  <c r="EN1317" i="14"/>
  <c r="EM1318" i="14" s="1"/>
  <c r="EF1317" i="14"/>
  <c r="EE1318" i="14" s="1"/>
  <c r="ED1317" i="14"/>
  <c r="EC1318" i="14" s="1"/>
  <c r="EB1317" i="14"/>
  <c r="EA1318" i="14" s="1"/>
  <c r="DZ1317" i="14"/>
  <c r="DY1318" i="14" s="1"/>
  <c r="DX1317" i="14"/>
  <c r="DW1318" i="14" s="1"/>
  <c r="DV1317" i="14"/>
  <c r="DU1318" i="14" s="1"/>
  <c r="DT1317" i="14"/>
  <c r="DS1318" i="14" s="1"/>
  <c r="DR1317" i="14"/>
  <c r="DQ1318" i="14" s="1"/>
  <c r="DP1317" i="14"/>
  <c r="DO1318" i="14" s="1"/>
  <c r="DN1317" i="14"/>
  <c r="DM1318" i="14" s="1"/>
  <c r="DL1317" i="14"/>
  <c r="DK1318" i="14" s="1"/>
  <c r="DJ1317" i="14"/>
  <c r="DI1318" i="14" s="1"/>
  <c r="DD1317" i="14"/>
  <c r="DC1318" i="14" s="1"/>
  <c r="DB1317" i="14"/>
  <c r="DA1318" i="14" s="1"/>
  <c r="CZ1317" i="14"/>
  <c r="CY1318" i="14" s="1"/>
  <c r="CX1317" i="14"/>
  <c r="CW1318" i="14" s="1"/>
  <c r="CT1317" i="14"/>
  <c r="CS1318" i="14" s="1"/>
  <c r="CR1317" i="14"/>
  <c r="CQ1318" i="14" s="1"/>
  <c r="CP1317" i="14"/>
  <c r="CO1318" i="14" s="1"/>
  <c r="CN1317" i="14"/>
  <c r="CM1318" i="14" s="1"/>
  <c r="CL1317" i="14"/>
  <c r="CK1318" i="14" s="1"/>
  <c r="CJ1317" i="14"/>
  <c r="CI1318" i="14" s="1"/>
  <c r="CH1317" i="14"/>
  <c r="CG1318" i="14" s="1"/>
  <c r="CF1317" i="14"/>
  <c r="CE1318" i="14" s="1"/>
  <c r="CD1317" i="14"/>
  <c r="CC1318" i="14" s="1"/>
  <c r="CB1317" i="14"/>
  <c r="CA1318" i="14" s="1"/>
  <c r="BZ1317" i="14"/>
  <c r="BY1318" i="14" s="1"/>
  <c r="BX1317" i="14"/>
  <c r="BW1318" i="14" s="1"/>
  <c r="BV1317" i="14"/>
  <c r="BU1318" i="14" s="1"/>
  <c r="BT1317" i="14"/>
  <c r="BS1318" i="14" s="1"/>
  <c r="BR1317" i="14"/>
  <c r="BQ1318" i="14" s="1"/>
  <c r="BP1317" i="14"/>
  <c r="BO1318" i="14" s="1"/>
  <c r="BN1317" i="14"/>
  <c r="BM1318" i="14" s="1"/>
  <c r="BL1317" i="14"/>
  <c r="BK1318" i="14" s="1"/>
  <c r="BJ1317" i="14"/>
  <c r="BI1318" i="14" s="1"/>
  <c r="BH1317" i="14"/>
  <c r="BG1318" i="14" s="1"/>
  <c r="BF1317" i="14"/>
  <c r="BE1318" i="14" s="1"/>
  <c r="BD1317" i="14"/>
  <c r="BC1318" i="14" s="1"/>
  <c r="BB1317" i="14"/>
  <c r="BA1318" i="14" s="1"/>
  <c r="AZ1317" i="14"/>
  <c r="AY1318" i="14" s="1"/>
  <c r="AX1317" i="14"/>
  <c r="AW1318" i="14" s="1"/>
  <c r="FT1313" i="14"/>
  <c r="FS1314" i="14" s="1"/>
  <c r="FQ1313" i="14"/>
  <c r="FP1314" i="14" s="1"/>
  <c r="FO1313" i="14"/>
  <c r="FN1314" i="14" s="1"/>
  <c r="FM1313" i="14"/>
  <c r="FL1314" i="14" s="1"/>
  <c r="FK1313" i="14"/>
  <c r="FJ1314" i="14" s="1"/>
  <c r="FI1313" i="14"/>
  <c r="FH1314" i="14" s="1"/>
  <c r="FG1313" i="14"/>
  <c r="FF1314" i="14" s="1"/>
  <c r="FE1313" i="14"/>
  <c r="FD1314" i="14" s="1"/>
  <c r="FC1313" i="14"/>
  <c r="FB1314" i="14" s="1"/>
  <c r="FA1313" i="14"/>
  <c r="EZ1314" i="14" s="1"/>
  <c r="EY1313" i="14"/>
  <c r="EX1314" i="14" s="1"/>
  <c r="EW1313" i="14"/>
  <c r="EV1314" i="14" s="1"/>
  <c r="EU1313" i="14"/>
  <c r="ET1314" i="14" s="1"/>
  <c r="EP1313" i="14"/>
  <c r="EO1314" i="14" s="1"/>
  <c r="EN1313" i="14"/>
  <c r="EM1314" i="14" s="1"/>
  <c r="EF1313" i="14"/>
  <c r="EE1314" i="14" s="1"/>
  <c r="ED1313" i="14"/>
  <c r="EC1314" i="14" s="1"/>
  <c r="EB1313" i="14"/>
  <c r="EA1314" i="14" s="1"/>
  <c r="DZ1313" i="14"/>
  <c r="DY1314" i="14" s="1"/>
  <c r="DX1313" i="14"/>
  <c r="DW1314" i="14" s="1"/>
  <c r="DV1313" i="14"/>
  <c r="DU1314" i="14" s="1"/>
  <c r="DT1313" i="14"/>
  <c r="DS1314" i="14" s="1"/>
  <c r="DR1313" i="14"/>
  <c r="DQ1314" i="14" s="1"/>
  <c r="DP1313" i="14"/>
  <c r="DO1314" i="14" s="1"/>
  <c r="DN1313" i="14"/>
  <c r="DM1314" i="14" s="1"/>
  <c r="DL1313" i="14"/>
  <c r="DK1314" i="14" s="1"/>
  <c r="DJ1313" i="14"/>
  <c r="DI1314" i="14" s="1"/>
  <c r="DD1313" i="14"/>
  <c r="DC1314" i="14" s="1"/>
  <c r="DB1313" i="14"/>
  <c r="DA1314" i="14" s="1"/>
  <c r="CZ1313" i="14"/>
  <c r="CY1314" i="14" s="1"/>
  <c r="CX1313" i="14"/>
  <c r="CW1314" i="14" s="1"/>
  <c r="CT1313" i="14"/>
  <c r="CS1314" i="14" s="1"/>
  <c r="CR1313" i="14"/>
  <c r="CQ1314" i="14" s="1"/>
  <c r="CP1313" i="14"/>
  <c r="CO1314" i="14" s="1"/>
  <c r="CN1313" i="14"/>
  <c r="CM1314" i="14" s="1"/>
  <c r="CL1313" i="14"/>
  <c r="CK1314" i="14" s="1"/>
  <c r="CJ1313" i="14"/>
  <c r="CI1314" i="14" s="1"/>
  <c r="CH1313" i="14"/>
  <c r="CG1314" i="14" s="1"/>
  <c r="CF1313" i="14"/>
  <c r="CE1314" i="14" s="1"/>
  <c r="CD1313" i="14"/>
  <c r="CC1314" i="14" s="1"/>
  <c r="CB1313" i="14"/>
  <c r="CA1314" i="14" s="1"/>
  <c r="BZ1313" i="14"/>
  <c r="BY1314" i="14" s="1"/>
  <c r="BX1313" i="14"/>
  <c r="BW1314" i="14" s="1"/>
  <c r="BV1313" i="14"/>
  <c r="BU1314" i="14" s="1"/>
  <c r="BT1313" i="14"/>
  <c r="BS1314" i="14" s="1"/>
  <c r="BR1313" i="14"/>
  <c r="BQ1314" i="14" s="1"/>
  <c r="BP1313" i="14"/>
  <c r="BO1314" i="14" s="1"/>
  <c r="BN1313" i="14"/>
  <c r="BM1314" i="14" s="1"/>
  <c r="BL1313" i="14"/>
  <c r="BK1314" i="14" s="1"/>
  <c r="BJ1313" i="14"/>
  <c r="BI1314" i="14" s="1"/>
  <c r="BH1313" i="14"/>
  <c r="BG1314" i="14" s="1"/>
  <c r="BF1313" i="14"/>
  <c r="BE1314" i="14" s="1"/>
  <c r="BD1313" i="14"/>
  <c r="BC1314" i="14" s="1"/>
  <c r="BB1313" i="14"/>
  <c r="BA1314" i="14" s="1"/>
  <c r="AZ1313" i="14"/>
  <c r="AY1314" i="14" s="1"/>
  <c r="AX1313" i="14"/>
  <c r="AW1314" i="14" s="1"/>
  <c r="AW840" i="14"/>
  <c r="DW938" i="14"/>
  <c r="DW939" i="14"/>
  <c r="DW617" i="14"/>
  <c r="ET960" i="14"/>
  <c r="ET833" i="14"/>
  <c r="ET814" i="14"/>
  <c r="ET839" i="14"/>
  <c r="AY939" i="14"/>
  <c r="AY966" i="14"/>
  <c r="BA939" i="14"/>
  <c r="BC939" i="14"/>
  <c r="BE939" i="14"/>
  <c r="AW939" i="14"/>
  <c r="DW691" i="14" l="1"/>
  <c r="BG755" i="14"/>
  <c r="BG758" i="14"/>
  <c r="AW765" i="14"/>
  <c r="BC783" i="14"/>
  <c r="BA767" i="14"/>
  <c r="BA768" i="14"/>
  <c r="AW767" i="14"/>
  <c r="AW768" i="14"/>
  <c r="FL838" i="14"/>
  <c r="FJ838" i="14"/>
  <c r="EV838" i="14"/>
  <c r="ET838" i="14"/>
  <c r="EO838" i="14"/>
  <c r="DY838" i="14"/>
  <c r="DW838" i="14"/>
  <c r="DU838" i="14"/>
  <c r="DS838" i="14"/>
  <c r="DQ838" i="14"/>
  <c r="DO838" i="14"/>
  <c r="DG838" i="14"/>
  <c r="DE838" i="14"/>
  <c r="DC838" i="14"/>
  <c r="DA838" i="14"/>
  <c r="CY838" i="14"/>
  <c r="CW838" i="14"/>
  <c r="CS838" i="14"/>
  <c r="CQ838" i="14"/>
  <c r="CO838" i="14"/>
  <c r="CM838" i="14"/>
  <c r="CK838" i="14"/>
  <c r="CI838" i="14"/>
  <c r="CG838" i="14"/>
  <c r="CE838" i="14"/>
  <c r="EM838" i="14" s="1"/>
  <c r="CC838" i="14"/>
  <c r="CA838" i="14"/>
  <c r="BY838" i="14"/>
  <c r="BW838" i="14"/>
  <c r="BU838" i="14"/>
  <c r="BS838" i="14"/>
  <c r="BO838" i="14"/>
  <c r="BM838" i="14"/>
  <c r="BK838" i="14"/>
  <c r="BI838" i="14"/>
  <c r="AV838" i="14"/>
  <c r="AU838" i="14"/>
  <c r="DM838" i="14" s="1"/>
  <c r="AF838" i="14"/>
  <c r="B838" i="14" s="1"/>
  <c r="A838" i="14"/>
  <c r="FL837" i="14"/>
  <c r="FJ837" i="14"/>
  <c r="EV837" i="14"/>
  <c r="ET837" i="14"/>
  <c r="EO837" i="14"/>
  <c r="DY837" i="14"/>
  <c r="DW837" i="14"/>
  <c r="DU837" i="14"/>
  <c r="DS837" i="14"/>
  <c r="DQ837" i="14"/>
  <c r="DO837" i="14"/>
  <c r="DG837" i="14"/>
  <c r="DE837" i="14"/>
  <c r="DC837" i="14"/>
  <c r="DA837" i="14"/>
  <c r="CY837" i="14"/>
  <c r="CW837" i="14"/>
  <c r="CS837" i="14"/>
  <c r="CQ837" i="14"/>
  <c r="CO837" i="14"/>
  <c r="CM837" i="14"/>
  <c r="CK837" i="14"/>
  <c r="CI837" i="14"/>
  <c r="CG837" i="14"/>
  <c r="CE837" i="14"/>
  <c r="EM837" i="14" s="1"/>
  <c r="CC837" i="14"/>
  <c r="CA837" i="14"/>
  <c r="BY837" i="14"/>
  <c r="BW837" i="14"/>
  <c r="BU837" i="14"/>
  <c r="BS837" i="14"/>
  <c r="BO837" i="14"/>
  <c r="BM837" i="14"/>
  <c r="BK837" i="14"/>
  <c r="BI837" i="14"/>
  <c r="AV837" i="14"/>
  <c r="AU837" i="14"/>
  <c r="DM837" i="14" s="1"/>
  <c r="AF837" i="14"/>
  <c r="B837" i="14" s="1"/>
  <c r="A837" i="14"/>
  <c r="FL830" i="14"/>
  <c r="FJ830" i="14"/>
  <c r="EV830" i="14"/>
  <c r="ET830" i="14"/>
  <c r="EO830" i="14"/>
  <c r="DY830" i="14"/>
  <c r="DW830" i="14"/>
  <c r="DU830" i="14"/>
  <c r="DS830" i="14"/>
  <c r="DQ830" i="14"/>
  <c r="DO830" i="14"/>
  <c r="DG830" i="14"/>
  <c r="DE830" i="14"/>
  <c r="DC830" i="14"/>
  <c r="DA830" i="14"/>
  <c r="CY830" i="14"/>
  <c r="CW830" i="14"/>
  <c r="CS830" i="14"/>
  <c r="CQ830" i="14"/>
  <c r="CO830" i="14"/>
  <c r="CM830" i="14"/>
  <c r="CK830" i="14"/>
  <c r="CI830" i="14"/>
  <c r="CG830" i="14"/>
  <c r="CE830" i="14"/>
  <c r="EM830" i="14" s="1"/>
  <c r="CC830" i="14"/>
  <c r="CA830" i="14"/>
  <c r="BY830" i="14"/>
  <c r="BW830" i="14"/>
  <c r="BU830" i="14"/>
  <c r="BS830" i="14"/>
  <c r="BQ830" i="14"/>
  <c r="BO830" i="14"/>
  <c r="BM830" i="14"/>
  <c r="BK830" i="14"/>
  <c r="AV830" i="14"/>
  <c r="AU830" i="14"/>
  <c r="DM830" i="14" s="1"/>
  <c r="AF830" i="14"/>
  <c r="B830" i="14" s="1"/>
  <c r="A830" i="14"/>
  <c r="FL829" i="14"/>
  <c r="FJ829" i="14"/>
  <c r="EV829" i="14"/>
  <c r="ET829" i="14"/>
  <c r="EO829" i="14"/>
  <c r="DY829" i="14"/>
  <c r="DW829" i="14"/>
  <c r="DU829" i="14"/>
  <c r="DS829" i="14"/>
  <c r="DQ829" i="14"/>
  <c r="DO829" i="14"/>
  <c r="DG829" i="14"/>
  <c r="DE829" i="14"/>
  <c r="DC829" i="14"/>
  <c r="DA829" i="14"/>
  <c r="CY829" i="14"/>
  <c r="CW829" i="14"/>
  <c r="CS829" i="14"/>
  <c r="CQ829" i="14"/>
  <c r="CO829" i="14"/>
  <c r="CM829" i="14"/>
  <c r="CK829" i="14"/>
  <c r="CI829" i="14"/>
  <c r="CG829" i="14"/>
  <c r="CE829" i="14"/>
  <c r="EM829" i="14" s="1"/>
  <c r="CC829" i="14"/>
  <c r="CA829" i="14"/>
  <c r="BY829" i="14"/>
  <c r="BW829" i="14"/>
  <c r="BU829" i="14"/>
  <c r="BS829" i="14"/>
  <c r="BQ829" i="14"/>
  <c r="BO829" i="14"/>
  <c r="BM829" i="14"/>
  <c r="BK829" i="14"/>
  <c r="AV829" i="14"/>
  <c r="AU829" i="14"/>
  <c r="DK829" i="14" s="1"/>
  <c r="AF829" i="14"/>
  <c r="B829" i="14" s="1"/>
  <c r="A829" i="14"/>
  <c r="EV850" i="14"/>
  <c r="ET850" i="14"/>
  <c r="EO850" i="14"/>
  <c r="DQ850" i="14"/>
  <c r="DO850" i="14"/>
  <c r="DI850" i="14"/>
  <c r="DG850" i="14"/>
  <c r="DE850" i="14"/>
  <c r="DC850" i="14"/>
  <c r="DA850" i="14"/>
  <c r="CQ850" i="14"/>
  <c r="CO850" i="14"/>
  <c r="CM850" i="14"/>
  <c r="CK850" i="14"/>
  <c r="CI850" i="14"/>
  <c r="CG850" i="14"/>
  <c r="CE850" i="14"/>
  <c r="EM850" i="14" s="1"/>
  <c r="CC850" i="14"/>
  <c r="CA850" i="14"/>
  <c r="BY850" i="14"/>
  <c r="BW850" i="14"/>
  <c r="BU850" i="14"/>
  <c r="BQ850" i="14"/>
  <c r="BO850" i="14"/>
  <c r="BM850" i="14"/>
  <c r="BK850" i="14"/>
  <c r="AV850" i="14"/>
  <c r="EE850" i="14" s="1"/>
  <c r="AU850" i="14"/>
  <c r="DM850" i="14" s="1"/>
  <c r="AF850" i="14"/>
  <c r="B850" i="14" s="1"/>
  <c r="A850" i="14"/>
  <c r="EV862" i="14"/>
  <c r="ET862" i="14"/>
  <c r="EO862" i="14"/>
  <c r="DQ862" i="14"/>
  <c r="DO862" i="14"/>
  <c r="DI862" i="14"/>
  <c r="DG862" i="14"/>
  <c r="DE862" i="14"/>
  <c r="DC862" i="14"/>
  <c r="DA862" i="14"/>
  <c r="CQ862" i="14"/>
  <c r="CO862" i="14"/>
  <c r="CM862" i="14"/>
  <c r="CK862" i="14"/>
  <c r="CI862" i="14"/>
  <c r="CG862" i="14"/>
  <c r="CE862" i="14"/>
  <c r="EM862" i="14" s="1"/>
  <c r="CC862" i="14"/>
  <c r="CA862" i="14"/>
  <c r="BY862" i="14"/>
  <c r="BW862" i="14"/>
  <c r="BU862" i="14"/>
  <c r="BQ862" i="14"/>
  <c r="BO862" i="14"/>
  <c r="BM862" i="14"/>
  <c r="BK862" i="14"/>
  <c r="AV862" i="14"/>
  <c r="AU862" i="14"/>
  <c r="AF862" i="14"/>
  <c r="B862" i="14" s="1"/>
  <c r="A862" i="14"/>
  <c r="FL871" i="14"/>
  <c r="FJ871" i="14"/>
  <c r="EV871" i="14"/>
  <c r="ET871" i="14"/>
  <c r="EO871" i="14"/>
  <c r="DY871" i="14"/>
  <c r="DU871" i="14"/>
  <c r="DS871" i="14"/>
  <c r="DQ871" i="14"/>
  <c r="DO871" i="14"/>
  <c r="DG871" i="14"/>
  <c r="DE871" i="14"/>
  <c r="DC871" i="14"/>
  <c r="DA871" i="14"/>
  <c r="CY871" i="14"/>
  <c r="CW871" i="14"/>
  <c r="CS871" i="14"/>
  <c r="CQ871" i="14"/>
  <c r="CO871" i="14"/>
  <c r="CM871" i="14"/>
  <c r="CK871" i="14"/>
  <c r="CI871" i="14"/>
  <c r="CG871" i="14"/>
  <c r="CE871" i="14"/>
  <c r="EM871" i="14" s="1"/>
  <c r="CC871" i="14"/>
  <c r="CA871" i="14"/>
  <c r="BY871" i="14"/>
  <c r="BW871" i="14"/>
  <c r="BU871" i="14"/>
  <c r="BO871" i="14"/>
  <c r="BM871" i="14"/>
  <c r="BK871" i="14"/>
  <c r="AV871" i="14"/>
  <c r="AU871" i="14"/>
  <c r="DM871" i="14" s="1"/>
  <c r="AF871" i="14"/>
  <c r="B871" i="14" s="1"/>
  <c r="A871" i="14"/>
  <c r="FL853" i="14"/>
  <c r="FJ853" i="14"/>
  <c r="EV853" i="14"/>
  <c r="ET853" i="14"/>
  <c r="EO853" i="14"/>
  <c r="DQ853" i="14"/>
  <c r="DO853" i="14"/>
  <c r="DI853" i="14"/>
  <c r="DG853" i="14"/>
  <c r="DE853" i="14"/>
  <c r="DC853" i="14"/>
  <c r="DA853" i="14"/>
  <c r="CQ853" i="14"/>
  <c r="CO853" i="14"/>
  <c r="CM853" i="14"/>
  <c r="CK853" i="14"/>
  <c r="CI853" i="14"/>
  <c r="CG853" i="14"/>
  <c r="CE853" i="14"/>
  <c r="EM853" i="14" s="1"/>
  <c r="CC853" i="14"/>
  <c r="CA853" i="14"/>
  <c r="BY853" i="14"/>
  <c r="BW853" i="14"/>
  <c r="BU853" i="14"/>
  <c r="BO853" i="14"/>
  <c r="BM853" i="14"/>
  <c r="BK853" i="14"/>
  <c r="AV853" i="14"/>
  <c r="AU853" i="14"/>
  <c r="DM853" i="14" s="1"/>
  <c r="AF853" i="14"/>
  <c r="B853" i="14" s="1"/>
  <c r="A853" i="14"/>
  <c r="FL841" i="14"/>
  <c r="FJ841" i="14"/>
  <c r="EV841" i="14"/>
  <c r="ET841" i="14"/>
  <c r="EO841" i="14"/>
  <c r="EC841" i="14"/>
  <c r="DY841" i="14"/>
  <c r="DU841" i="14"/>
  <c r="DS841" i="14"/>
  <c r="DQ841" i="14"/>
  <c r="DO841" i="14"/>
  <c r="DI841" i="14"/>
  <c r="DG841" i="14"/>
  <c r="DE841" i="14"/>
  <c r="DC841" i="14"/>
  <c r="DA841" i="14"/>
  <c r="CY841" i="14"/>
  <c r="CW841" i="14"/>
  <c r="CS841" i="14"/>
  <c r="CQ841" i="14"/>
  <c r="CO841" i="14"/>
  <c r="CM841" i="14"/>
  <c r="CK841" i="14"/>
  <c r="CI841" i="14"/>
  <c r="CG841" i="14"/>
  <c r="CE841" i="14"/>
  <c r="EM841" i="14" s="1"/>
  <c r="CC841" i="14"/>
  <c r="CA841" i="14"/>
  <c r="BY841" i="14"/>
  <c r="BW841" i="14"/>
  <c r="BU841" i="14"/>
  <c r="BO841" i="14"/>
  <c r="BM841" i="14"/>
  <c r="BK841" i="14"/>
  <c r="AV841" i="14"/>
  <c r="EE841" i="14" s="1"/>
  <c r="AU841" i="14"/>
  <c r="DM841" i="14" s="1"/>
  <c r="AF841" i="14"/>
  <c r="B841" i="14" s="1"/>
  <c r="A841" i="14"/>
  <c r="FL840" i="14"/>
  <c r="FJ840" i="14"/>
  <c r="EV840" i="14"/>
  <c r="ET840" i="14"/>
  <c r="EO840" i="14"/>
  <c r="DY840" i="14"/>
  <c r="DW840" i="14"/>
  <c r="DU840" i="14"/>
  <c r="DS840" i="14"/>
  <c r="DQ840" i="14"/>
  <c r="DO840" i="14"/>
  <c r="DI840" i="14"/>
  <c r="DG840" i="14"/>
  <c r="DE840" i="14"/>
  <c r="DC840" i="14"/>
  <c r="DA840" i="14"/>
  <c r="CY840" i="14"/>
  <c r="CW840" i="14"/>
  <c r="CS840" i="14"/>
  <c r="CQ840" i="14"/>
  <c r="CO840" i="14"/>
  <c r="CM840" i="14"/>
  <c r="CK840" i="14"/>
  <c r="CI840" i="14"/>
  <c r="CG840" i="14"/>
  <c r="CE840" i="14"/>
  <c r="EM840" i="14" s="1"/>
  <c r="BO840" i="14"/>
  <c r="BM840" i="14"/>
  <c r="BK840" i="14"/>
  <c r="BG840" i="14"/>
  <c r="AY840" i="14"/>
  <c r="AV840" i="14"/>
  <c r="AU840" i="14"/>
  <c r="DM840" i="14" s="1"/>
  <c r="AF840" i="14"/>
  <c r="B840" i="14" s="1"/>
  <c r="A840" i="14"/>
  <c r="FL849" i="14"/>
  <c r="FJ849" i="14"/>
  <c r="EV849" i="14"/>
  <c r="ET849" i="14"/>
  <c r="EO849" i="14"/>
  <c r="DY849" i="14"/>
  <c r="DW849" i="14"/>
  <c r="DU849" i="14"/>
  <c r="DS849" i="14"/>
  <c r="DQ849" i="14"/>
  <c r="DO849" i="14"/>
  <c r="DG849" i="14"/>
  <c r="DE849" i="14"/>
  <c r="DC849" i="14"/>
  <c r="DA849" i="14"/>
  <c r="CY849" i="14"/>
  <c r="CW849" i="14"/>
  <c r="CS849" i="14"/>
  <c r="CQ849" i="14"/>
  <c r="CO849" i="14"/>
  <c r="CM849" i="14"/>
  <c r="CK849" i="14"/>
  <c r="CI849" i="14"/>
  <c r="CG849" i="14"/>
  <c r="CE849" i="14"/>
  <c r="EM849" i="14" s="1"/>
  <c r="BO849" i="14"/>
  <c r="BM849" i="14"/>
  <c r="BK849" i="14"/>
  <c r="BG849" i="14"/>
  <c r="AV849" i="14"/>
  <c r="AU849" i="14"/>
  <c r="DK849" i="14" s="1"/>
  <c r="AF849" i="14"/>
  <c r="B849" i="14" s="1"/>
  <c r="A849" i="14"/>
  <c r="EC651" i="14"/>
  <c r="EC659" i="14"/>
  <c r="EC660" i="14"/>
  <c r="EC661" i="14"/>
  <c r="EC662" i="14"/>
  <c r="EC663" i="14"/>
  <c r="EC665" i="14"/>
  <c r="DK837" i="14" l="1"/>
  <c r="DM862" i="14"/>
  <c r="DK838" i="14"/>
  <c r="DM849" i="14"/>
  <c r="DK853" i="14"/>
  <c r="DM829" i="14"/>
  <c r="DK840" i="14"/>
  <c r="DK841" i="14"/>
  <c r="DK830" i="14"/>
  <c r="DK871" i="14"/>
  <c r="DK850" i="14"/>
  <c r="BG797" i="14"/>
  <c r="BG765" i="14"/>
  <c r="BG767" i="14"/>
  <c r="BG768" i="14"/>
  <c r="BG747" i="14"/>
  <c r="BE785" i="14"/>
  <c r="BA760" i="14"/>
  <c r="BA775" i="14"/>
  <c r="BA747" i="14"/>
  <c r="AY760" i="14"/>
  <c r="AY775" i="14"/>
  <c r="AW760" i="14"/>
  <c r="AW775" i="14"/>
  <c r="FJ811" i="14"/>
  <c r="FJ812" i="14"/>
  <c r="FJ820" i="14"/>
  <c r="FJ827" i="14"/>
  <c r="FJ818" i="14"/>
  <c r="FJ824" i="14"/>
  <c r="ET824" i="14"/>
  <c r="ET807" i="14"/>
  <c r="ET770" i="14"/>
  <c r="ET805" i="14"/>
  <c r="ET806" i="14"/>
  <c r="ET811" i="14"/>
  <c r="ET812" i="14"/>
  <c r="ET820" i="14"/>
  <c r="ET827" i="14"/>
  <c r="ET818" i="14"/>
  <c r="BI802" i="14"/>
  <c r="BI803" i="14"/>
  <c r="BG852" i="14"/>
  <c r="BG867" i="14"/>
  <c r="BG866" i="14"/>
  <c r="BE767" i="14"/>
  <c r="BE768" i="14"/>
  <c r="BE760" i="14"/>
  <c r="BE775" i="14"/>
  <c r="BE783" i="14"/>
  <c r="BE780" i="14"/>
  <c r="BE781" i="14"/>
  <c r="BC867" i="14"/>
  <c r="BC866" i="14"/>
  <c r="BC675" i="14"/>
  <c r="BC690" i="14"/>
  <c r="BC725" i="14"/>
  <c r="BC764" i="14"/>
  <c r="BC776" i="14"/>
  <c r="BA748" i="14"/>
  <c r="BA749" i="14"/>
  <c r="BA752" i="14"/>
  <c r="BA753" i="14"/>
  <c r="BA755" i="14"/>
  <c r="BA758" i="14"/>
  <c r="BA797" i="14"/>
  <c r="BA765" i="14"/>
  <c r="AW852" i="14"/>
  <c r="FL804" i="14"/>
  <c r="FJ804" i="14"/>
  <c r="EV804" i="14"/>
  <c r="ET804" i="14"/>
  <c r="EO804" i="14"/>
  <c r="DY804" i="14"/>
  <c r="DU804" i="14"/>
  <c r="DS804" i="14"/>
  <c r="DQ804" i="14"/>
  <c r="DO804" i="14"/>
  <c r="DI804" i="14"/>
  <c r="DG804" i="14"/>
  <c r="DE804" i="14"/>
  <c r="DC804" i="14"/>
  <c r="DA804" i="14"/>
  <c r="CY804" i="14"/>
  <c r="CW804" i="14"/>
  <c r="CS804" i="14"/>
  <c r="CQ804" i="14"/>
  <c r="CO804" i="14"/>
  <c r="CM804" i="14"/>
  <c r="CK804" i="14"/>
  <c r="CI804" i="14"/>
  <c r="CG804" i="14"/>
  <c r="CE804" i="14"/>
  <c r="EM804" i="14" s="1"/>
  <c r="CC804" i="14"/>
  <c r="CA804" i="14"/>
  <c r="BY804" i="14"/>
  <c r="BW804" i="14"/>
  <c r="BU804" i="14"/>
  <c r="BO804" i="14"/>
  <c r="BM804" i="14"/>
  <c r="BK804" i="14"/>
  <c r="AV804" i="14"/>
  <c r="AU804" i="14"/>
  <c r="DK804" i="14" s="1"/>
  <c r="AF804" i="14"/>
  <c r="B804" i="14" s="1"/>
  <c r="A804" i="14"/>
  <c r="FL800" i="14"/>
  <c r="FJ800" i="14"/>
  <c r="EV800" i="14"/>
  <c r="ET800" i="14"/>
  <c r="EO800" i="14"/>
  <c r="DY800" i="14"/>
  <c r="DW800" i="14"/>
  <c r="DU800" i="14"/>
  <c r="DS800" i="14"/>
  <c r="DQ800" i="14"/>
  <c r="DO800" i="14"/>
  <c r="DI800" i="14"/>
  <c r="DG800" i="14"/>
  <c r="DE800" i="14"/>
  <c r="DC800" i="14"/>
  <c r="DA800" i="14"/>
  <c r="CY800" i="14"/>
  <c r="CW800" i="14"/>
  <c r="CS800" i="14"/>
  <c r="CQ800" i="14"/>
  <c r="CO800" i="14"/>
  <c r="CM800" i="14"/>
  <c r="CK800" i="14"/>
  <c r="CI800" i="14"/>
  <c r="CG800" i="14"/>
  <c r="CE800" i="14"/>
  <c r="EM800" i="14" s="1"/>
  <c r="BO800" i="14"/>
  <c r="BM800" i="14"/>
  <c r="BK800" i="14"/>
  <c r="AV800" i="14"/>
  <c r="AU800" i="14"/>
  <c r="DM800" i="14" s="1"/>
  <c r="AF800" i="14"/>
  <c r="B800" i="14" s="1"/>
  <c r="A800" i="14"/>
  <c r="EV794" i="14"/>
  <c r="ET794" i="14"/>
  <c r="EO794" i="14"/>
  <c r="EC794" i="14"/>
  <c r="EA794" i="14"/>
  <c r="DY794" i="14"/>
  <c r="DW794" i="14"/>
  <c r="DU794" i="14"/>
  <c r="DS794" i="14"/>
  <c r="DQ794" i="14"/>
  <c r="DO794" i="14"/>
  <c r="DI794" i="14"/>
  <c r="DG794" i="14"/>
  <c r="DE794" i="14"/>
  <c r="DC794" i="14"/>
  <c r="DA794" i="14"/>
  <c r="CY794" i="14"/>
  <c r="CW794" i="14"/>
  <c r="CS794" i="14"/>
  <c r="CQ794" i="14"/>
  <c r="CO794" i="14"/>
  <c r="CM794" i="14"/>
  <c r="CK794" i="14"/>
  <c r="CI794" i="14"/>
  <c r="CG794" i="14"/>
  <c r="CE794" i="14"/>
  <c r="EM794" i="14" s="1"/>
  <c r="CC794" i="14"/>
  <c r="CA794" i="14"/>
  <c r="BY794" i="14"/>
  <c r="BW794" i="14"/>
  <c r="BU794" i="14"/>
  <c r="BS794" i="14"/>
  <c r="BQ794" i="14"/>
  <c r="BO794" i="14"/>
  <c r="BM794" i="14"/>
  <c r="BK794" i="14"/>
  <c r="BG794" i="14"/>
  <c r="BE794" i="14"/>
  <c r="BC794" i="14"/>
  <c r="BA794" i="14"/>
  <c r="AY794" i="14"/>
  <c r="AV794" i="14"/>
  <c r="EE794" i="14" s="1"/>
  <c r="AU794" i="14"/>
  <c r="DM794" i="14" s="1"/>
  <c r="AF794" i="14"/>
  <c r="B794" i="14" s="1"/>
  <c r="A794" i="14"/>
  <c r="EV793" i="14"/>
  <c r="ET793" i="14"/>
  <c r="EO793" i="14"/>
  <c r="EC793" i="14"/>
  <c r="EA793" i="14"/>
  <c r="DY793" i="14"/>
  <c r="DW793" i="14"/>
  <c r="DU793" i="14"/>
  <c r="DS793" i="14"/>
  <c r="DQ793" i="14"/>
  <c r="DO793" i="14"/>
  <c r="DI793" i="14"/>
  <c r="DG793" i="14"/>
  <c r="DE793" i="14"/>
  <c r="DC793" i="14"/>
  <c r="DA793" i="14"/>
  <c r="CY793" i="14"/>
  <c r="CW793" i="14"/>
  <c r="CS793" i="14"/>
  <c r="CQ793" i="14"/>
  <c r="CO793" i="14"/>
  <c r="CM793" i="14"/>
  <c r="CK793" i="14"/>
  <c r="CI793" i="14"/>
  <c r="CG793" i="14"/>
  <c r="CE793" i="14"/>
  <c r="EM793" i="14" s="1"/>
  <c r="CC793" i="14"/>
  <c r="CA793" i="14"/>
  <c r="BY793" i="14"/>
  <c r="BW793" i="14"/>
  <c r="BU793" i="14"/>
  <c r="BS793" i="14"/>
  <c r="BQ793" i="14"/>
  <c r="BO793" i="14"/>
  <c r="BM793" i="14"/>
  <c r="BK793" i="14"/>
  <c r="BG793" i="14"/>
  <c r="BE793" i="14"/>
  <c r="BC793" i="14"/>
  <c r="BA793" i="14"/>
  <c r="AY793" i="14"/>
  <c r="AV793" i="14"/>
  <c r="EE793" i="14" s="1"/>
  <c r="AU793" i="14"/>
  <c r="DM793" i="14" s="1"/>
  <c r="AF793" i="14"/>
  <c r="B793" i="14" s="1"/>
  <c r="A793" i="14"/>
  <c r="DM804" i="14" l="1"/>
  <c r="DK794" i="14"/>
  <c r="DK793" i="14"/>
  <c r="FL799" i="14"/>
  <c r="FJ799" i="14"/>
  <c r="EV799" i="14"/>
  <c r="ET799" i="14"/>
  <c r="EO799" i="14"/>
  <c r="DY799" i="14"/>
  <c r="DW799" i="14"/>
  <c r="DU799" i="14"/>
  <c r="DS799" i="14"/>
  <c r="DQ799" i="14"/>
  <c r="DO799" i="14"/>
  <c r="DG799" i="14"/>
  <c r="DC799" i="14"/>
  <c r="DA799" i="14"/>
  <c r="CY799" i="14"/>
  <c r="CW799" i="14"/>
  <c r="CS799" i="14"/>
  <c r="CQ799" i="14"/>
  <c r="CO799" i="14"/>
  <c r="CM799" i="14"/>
  <c r="CK799" i="14"/>
  <c r="CI799" i="14"/>
  <c r="CG799" i="14"/>
  <c r="CE799" i="14"/>
  <c r="EM799" i="14" s="1"/>
  <c r="CC799" i="14"/>
  <c r="CA799" i="14"/>
  <c r="BY799" i="14"/>
  <c r="BW799" i="14"/>
  <c r="BU799" i="14"/>
  <c r="BS799" i="14"/>
  <c r="BO799" i="14"/>
  <c r="BM799" i="14"/>
  <c r="BK799" i="14"/>
  <c r="AV799" i="14"/>
  <c r="AU799" i="14"/>
  <c r="DM799" i="14" s="1"/>
  <c r="AF799" i="14"/>
  <c r="B799" i="14" s="1"/>
  <c r="A799" i="14"/>
  <c r="FL808" i="14"/>
  <c r="FJ808" i="14"/>
  <c r="EV808" i="14"/>
  <c r="ET808" i="14"/>
  <c r="EO808" i="14"/>
  <c r="DY808" i="14"/>
  <c r="DW808" i="14"/>
  <c r="DU808" i="14"/>
  <c r="DS808" i="14"/>
  <c r="DQ808" i="14"/>
  <c r="DO808" i="14"/>
  <c r="DG808" i="14"/>
  <c r="DC808" i="14"/>
  <c r="DA808" i="14"/>
  <c r="CY808" i="14"/>
  <c r="CW808" i="14"/>
  <c r="CS808" i="14"/>
  <c r="CQ808" i="14"/>
  <c r="CO808" i="14"/>
  <c r="CM808" i="14"/>
  <c r="CK808" i="14"/>
  <c r="CI808" i="14"/>
  <c r="CG808" i="14"/>
  <c r="CE808" i="14"/>
  <c r="EM808" i="14" s="1"/>
  <c r="CC808" i="14"/>
  <c r="CA808" i="14"/>
  <c r="BY808" i="14"/>
  <c r="BW808" i="14"/>
  <c r="BU808" i="14"/>
  <c r="BS808" i="14"/>
  <c r="BO808" i="14"/>
  <c r="BM808" i="14"/>
  <c r="BK808" i="14"/>
  <c r="AV808" i="14"/>
  <c r="AU808" i="14"/>
  <c r="DM808" i="14" s="1"/>
  <c r="AF808" i="14"/>
  <c r="B808" i="14" s="1"/>
  <c r="A808" i="14"/>
  <c r="FL790" i="14"/>
  <c r="FJ790" i="14"/>
  <c r="EV790" i="14"/>
  <c r="ET790" i="14"/>
  <c r="EO790" i="14"/>
  <c r="DY790" i="14"/>
  <c r="DU790" i="14"/>
  <c r="DS790" i="14"/>
  <c r="DQ790" i="14"/>
  <c r="DO790" i="14"/>
  <c r="DG790" i="14"/>
  <c r="DC790" i="14"/>
  <c r="DA790" i="14"/>
  <c r="CY790" i="14"/>
  <c r="CW790" i="14"/>
  <c r="CS790" i="14"/>
  <c r="CQ790" i="14"/>
  <c r="CO790" i="14"/>
  <c r="CM790" i="14"/>
  <c r="CK790" i="14"/>
  <c r="CI790" i="14"/>
  <c r="CG790" i="14"/>
  <c r="CE790" i="14"/>
  <c r="EM790" i="14" s="1"/>
  <c r="CC790" i="14"/>
  <c r="CA790" i="14"/>
  <c r="BY790" i="14"/>
  <c r="BW790" i="14"/>
  <c r="BU790" i="14"/>
  <c r="BS790" i="14"/>
  <c r="BQ790" i="14"/>
  <c r="BO790" i="14"/>
  <c r="BM790" i="14"/>
  <c r="BK790" i="14"/>
  <c r="AV790" i="14"/>
  <c r="AU790" i="14"/>
  <c r="DM790" i="14" s="1"/>
  <c r="AF790" i="14"/>
  <c r="B790" i="14" s="1"/>
  <c r="A790" i="14"/>
  <c r="FL789" i="14"/>
  <c r="FJ789" i="14"/>
  <c r="EV789" i="14"/>
  <c r="ET789" i="14"/>
  <c r="EO789" i="14"/>
  <c r="DY789" i="14"/>
  <c r="DU789" i="14"/>
  <c r="DS789" i="14"/>
  <c r="DQ789" i="14"/>
  <c r="DO789" i="14"/>
  <c r="DG789" i="14"/>
  <c r="DC789" i="14"/>
  <c r="DA789" i="14"/>
  <c r="CY789" i="14"/>
  <c r="CW789" i="14"/>
  <c r="CS789" i="14"/>
  <c r="CQ789" i="14"/>
  <c r="CO789" i="14"/>
  <c r="CM789" i="14"/>
  <c r="CK789" i="14"/>
  <c r="CI789" i="14"/>
  <c r="CG789" i="14"/>
  <c r="CE789" i="14"/>
  <c r="EM789" i="14" s="1"/>
  <c r="CC789" i="14"/>
  <c r="CA789" i="14"/>
  <c r="BY789" i="14"/>
  <c r="BW789" i="14"/>
  <c r="BU789" i="14"/>
  <c r="BS789" i="14"/>
  <c r="BQ789" i="14"/>
  <c r="BO789" i="14"/>
  <c r="BM789" i="14"/>
  <c r="BK789" i="14"/>
  <c r="AV789" i="14"/>
  <c r="AU789" i="14"/>
  <c r="DK789" i="14" s="1"/>
  <c r="AF789" i="14"/>
  <c r="B789" i="14" s="1"/>
  <c r="A789" i="14"/>
  <c r="EV866" i="14"/>
  <c r="EO866" i="14"/>
  <c r="DQ866" i="14"/>
  <c r="DO866" i="14"/>
  <c r="DI866" i="14"/>
  <c r="DG866" i="14"/>
  <c r="DE866" i="14"/>
  <c r="DC866" i="14"/>
  <c r="DA866" i="14"/>
  <c r="CQ866" i="14"/>
  <c r="CO866" i="14"/>
  <c r="CM866" i="14"/>
  <c r="CK866" i="14"/>
  <c r="CI866" i="14"/>
  <c r="CG866" i="14"/>
  <c r="CE866" i="14"/>
  <c r="EM866" i="14" s="1"/>
  <c r="CC866" i="14"/>
  <c r="CA866" i="14"/>
  <c r="BY866" i="14"/>
  <c r="BW866" i="14"/>
  <c r="BU866" i="14"/>
  <c r="BS866" i="14"/>
  <c r="BQ866" i="14"/>
  <c r="BO866" i="14"/>
  <c r="BM866" i="14"/>
  <c r="BK866" i="14"/>
  <c r="BI866" i="14"/>
  <c r="AY866" i="14"/>
  <c r="AV866" i="14"/>
  <c r="EE866" i="14" s="1"/>
  <c r="AU866" i="14"/>
  <c r="DM866" i="14" s="1"/>
  <c r="AF866" i="14"/>
  <c r="B866" i="14" s="1"/>
  <c r="A866" i="14"/>
  <c r="EV867" i="14"/>
  <c r="EO867" i="14"/>
  <c r="DQ867" i="14"/>
  <c r="DO867" i="14"/>
  <c r="DI867" i="14"/>
  <c r="DG867" i="14"/>
  <c r="DE867" i="14"/>
  <c r="DC867" i="14"/>
  <c r="DA867" i="14"/>
  <c r="CQ867" i="14"/>
  <c r="CO867" i="14"/>
  <c r="CM867" i="14"/>
  <c r="CK867" i="14"/>
  <c r="CI867" i="14"/>
  <c r="CG867" i="14"/>
  <c r="CE867" i="14"/>
  <c r="EM867" i="14" s="1"/>
  <c r="CC867" i="14"/>
  <c r="CA867" i="14"/>
  <c r="BY867" i="14"/>
  <c r="BW867" i="14"/>
  <c r="BU867" i="14"/>
  <c r="BS867" i="14"/>
  <c r="BQ867" i="14"/>
  <c r="BO867" i="14"/>
  <c r="BM867" i="14"/>
  <c r="BK867" i="14"/>
  <c r="BI867" i="14"/>
  <c r="AY867" i="14"/>
  <c r="AV867" i="14"/>
  <c r="EE867" i="14" s="1"/>
  <c r="AU867" i="14"/>
  <c r="DM867" i="14" s="1"/>
  <c r="AF867" i="14"/>
  <c r="B867" i="14" s="1"/>
  <c r="A867" i="14"/>
  <c r="FL852" i="14"/>
  <c r="EV852" i="14"/>
  <c r="EO852" i="14"/>
  <c r="EC852" i="14"/>
  <c r="EA852" i="14"/>
  <c r="DY852" i="14"/>
  <c r="DW852" i="14"/>
  <c r="DU852" i="14"/>
  <c r="DS852" i="14"/>
  <c r="DQ852" i="14"/>
  <c r="DO852" i="14"/>
  <c r="DI852" i="14"/>
  <c r="DG852" i="14"/>
  <c r="DE852" i="14"/>
  <c r="DC852" i="14"/>
  <c r="DA852" i="14"/>
  <c r="CY852" i="14"/>
  <c r="CW852" i="14"/>
  <c r="CS852" i="14"/>
  <c r="CQ852" i="14"/>
  <c r="CO852" i="14"/>
  <c r="CM852" i="14"/>
  <c r="CK852" i="14"/>
  <c r="CI852" i="14"/>
  <c r="CG852" i="14"/>
  <c r="CE852" i="14"/>
  <c r="EM852" i="14" s="1"/>
  <c r="CC852" i="14"/>
  <c r="CA852" i="14"/>
  <c r="BY852" i="14"/>
  <c r="BW852" i="14"/>
  <c r="BU852" i="14"/>
  <c r="BS852" i="14"/>
  <c r="BQ852" i="14"/>
  <c r="BO852" i="14"/>
  <c r="BM852" i="14"/>
  <c r="BK852" i="14"/>
  <c r="BI852" i="14"/>
  <c r="BC852" i="14"/>
  <c r="AY852" i="14"/>
  <c r="AV852" i="14"/>
  <c r="EE852" i="14" s="1"/>
  <c r="AU852" i="14"/>
  <c r="DK852" i="14" s="1"/>
  <c r="AF852" i="14"/>
  <c r="B852" i="14" s="1"/>
  <c r="A852" i="14"/>
  <c r="DM789" i="14" l="1"/>
  <c r="DK808" i="14"/>
  <c r="DM852" i="14"/>
  <c r="DK867" i="14"/>
  <c r="DK799" i="14"/>
  <c r="DK866" i="14"/>
  <c r="DK790" i="14"/>
  <c r="EV787" i="14"/>
  <c r="ET787" i="14"/>
  <c r="EO787" i="14"/>
  <c r="EC787" i="14"/>
  <c r="EA787" i="14"/>
  <c r="DY787" i="14"/>
  <c r="DW787" i="14"/>
  <c r="DU787" i="14"/>
  <c r="DS787" i="14"/>
  <c r="DQ787" i="14"/>
  <c r="DO787" i="14"/>
  <c r="DI787" i="14"/>
  <c r="DG787" i="14"/>
  <c r="DE787" i="14"/>
  <c r="DC787" i="14"/>
  <c r="DA787" i="14"/>
  <c r="CY787" i="14"/>
  <c r="CW787" i="14"/>
  <c r="CS787" i="14"/>
  <c r="CQ787" i="14"/>
  <c r="CO787" i="14"/>
  <c r="CM787" i="14"/>
  <c r="CK787" i="14"/>
  <c r="CI787" i="14"/>
  <c r="CG787" i="14"/>
  <c r="CE787" i="14"/>
  <c r="EM787" i="14" s="1"/>
  <c r="CC787" i="14"/>
  <c r="CA787" i="14"/>
  <c r="BY787" i="14"/>
  <c r="BW787" i="14"/>
  <c r="BU787" i="14"/>
  <c r="BS787" i="14"/>
  <c r="BQ787" i="14"/>
  <c r="BO787" i="14"/>
  <c r="BM787" i="14"/>
  <c r="BK787" i="14"/>
  <c r="BG787" i="14"/>
  <c r="BE787" i="14"/>
  <c r="BC787" i="14"/>
  <c r="BA787" i="14"/>
  <c r="AY787" i="14"/>
  <c r="AV787" i="14"/>
  <c r="EE787" i="14" s="1"/>
  <c r="AU787" i="14"/>
  <c r="DM787" i="14" s="1"/>
  <c r="AF787" i="14"/>
  <c r="B787" i="14" s="1"/>
  <c r="A787" i="14"/>
  <c r="EV786" i="14"/>
  <c r="ET786" i="14"/>
  <c r="EO786" i="14"/>
  <c r="EC786" i="14"/>
  <c r="EA786" i="14"/>
  <c r="DY786" i="14"/>
  <c r="DW786" i="14"/>
  <c r="DU786" i="14"/>
  <c r="DS786" i="14"/>
  <c r="DQ786" i="14"/>
  <c r="DO786" i="14"/>
  <c r="DI786" i="14"/>
  <c r="DG786" i="14"/>
  <c r="DE786" i="14"/>
  <c r="DC786" i="14"/>
  <c r="DA786" i="14"/>
  <c r="CY786" i="14"/>
  <c r="CW786" i="14"/>
  <c r="CS786" i="14"/>
  <c r="CQ786" i="14"/>
  <c r="CO786" i="14"/>
  <c r="CM786" i="14"/>
  <c r="CK786" i="14"/>
  <c r="CI786" i="14"/>
  <c r="CG786" i="14"/>
  <c r="CE786" i="14"/>
  <c r="EM786" i="14" s="1"/>
  <c r="CC786" i="14"/>
  <c r="CA786" i="14"/>
  <c r="BY786" i="14"/>
  <c r="BW786" i="14"/>
  <c r="BU786" i="14"/>
  <c r="BS786" i="14"/>
  <c r="BQ786" i="14"/>
  <c r="BO786" i="14"/>
  <c r="BM786" i="14"/>
  <c r="BK786" i="14"/>
  <c r="BI786" i="14"/>
  <c r="BG786" i="14"/>
  <c r="BE786" i="14"/>
  <c r="BC786" i="14"/>
  <c r="BA786" i="14"/>
  <c r="AY786" i="14"/>
  <c r="AV786" i="14"/>
  <c r="EE786" i="14" s="1"/>
  <c r="AU786" i="14"/>
  <c r="DK786" i="14" s="1"/>
  <c r="AF786" i="14"/>
  <c r="B786" i="14" s="1"/>
  <c r="A786" i="14"/>
  <c r="FL832" i="14"/>
  <c r="EV832" i="14"/>
  <c r="EO832" i="14"/>
  <c r="EC832" i="14"/>
  <c r="EA832" i="14"/>
  <c r="DY832" i="14"/>
  <c r="DW832" i="14"/>
  <c r="DU832" i="14"/>
  <c r="DS832" i="14"/>
  <c r="DQ832" i="14"/>
  <c r="DO832" i="14"/>
  <c r="DI832" i="14"/>
  <c r="DG832" i="14"/>
  <c r="DE832" i="14"/>
  <c r="DC832" i="14"/>
  <c r="DA832" i="14"/>
  <c r="CY832" i="14"/>
  <c r="CW832" i="14"/>
  <c r="CS832" i="14"/>
  <c r="CQ832" i="14"/>
  <c r="CO832" i="14"/>
  <c r="CM832" i="14"/>
  <c r="CK832" i="14"/>
  <c r="CI832" i="14"/>
  <c r="CG832" i="14"/>
  <c r="CE832" i="14"/>
  <c r="EM832" i="14" s="1"/>
  <c r="CC832" i="14"/>
  <c r="CA832" i="14"/>
  <c r="BY832" i="14"/>
  <c r="BW832" i="14"/>
  <c r="BU832" i="14"/>
  <c r="BS832" i="14"/>
  <c r="BO832" i="14"/>
  <c r="BM832" i="14"/>
  <c r="BK832" i="14"/>
  <c r="AV832" i="14"/>
  <c r="EE832" i="14" s="1"/>
  <c r="AU832" i="14"/>
  <c r="DM832" i="14" s="1"/>
  <c r="AF832" i="14"/>
  <c r="B832" i="14" s="1"/>
  <c r="A832" i="14"/>
  <c r="FL899" i="14"/>
  <c r="EV899" i="14"/>
  <c r="EO899" i="14"/>
  <c r="EC899" i="14"/>
  <c r="EA899" i="14"/>
  <c r="DY899" i="14"/>
  <c r="DW899" i="14"/>
  <c r="DU899" i="14"/>
  <c r="DS899" i="14"/>
  <c r="DQ899" i="14"/>
  <c r="DO899" i="14"/>
  <c r="DI899" i="14"/>
  <c r="DG899" i="14"/>
  <c r="DE899" i="14"/>
  <c r="DC899" i="14"/>
  <c r="DA899" i="14"/>
  <c r="CY899" i="14"/>
  <c r="CW899" i="14"/>
  <c r="CS899" i="14"/>
  <c r="CQ899" i="14"/>
  <c r="CO899" i="14"/>
  <c r="CM899" i="14"/>
  <c r="CK899" i="14"/>
  <c r="CI899" i="14"/>
  <c r="CG899" i="14"/>
  <c r="CE899" i="14"/>
  <c r="EM899" i="14" s="1"/>
  <c r="CC899" i="14"/>
  <c r="CA899" i="14"/>
  <c r="BY899" i="14"/>
  <c r="BW899" i="14"/>
  <c r="BU899" i="14"/>
  <c r="BS899" i="14"/>
  <c r="BO899" i="14"/>
  <c r="BM899" i="14"/>
  <c r="BK899" i="14"/>
  <c r="AV899" i="14"/>
  <c r="EE899" i="14" s="1"/>
  <c r="AU899" i="14"/>
  <c r="DK899" i="14" s="1"/>
  <c r="AF899" i="14"/>
  <c r="B899" i="14" s="1"/>
  <c r="A899" i="14"/>
  <c r="FL864" i="14"/>
  <c r="EV864" i="14"/>
  <c r="EO864" i="14"/>
  <c r="EC864" i="14"/>
  <c r="EA864" i="14"/>
  <c r="DY864" i="14"/>
  <c r="DW864" i="14"/>
  <c r="DU864" i="14"/>
  <c r="DS864" i="14"/>
  <c r="DQ864" i="14"/>
  <c r="DO864" i="14"/>
  <c r="DI864" i="14"/>
  <c r="DG864" i="14"/>
  <c r="DE864" i="14"/>
  <c r="DC864" i="14"/>
  <c r="DA864" i="14"/>
  <c r="CY864" i="14"/>
  <c r="CW864" i="14"/>
  <c r="CS864" i="14"/>
  <c r="CQ864" i="14"/>
  <c r="CO864" i="14"/>
  <c r="CM864" i="14"/>
  <c r="CK864" i="14"/>
  <c r="CI864" i="14"/>
  <c r="CG864" i="14"/>
  <c r="CE864" i="14"/>
  <c r="EM864" i="14" s="1"/>
  <c r="CC864" i="14"/>
  <c r="CA864" i="14"/>
  <c r="BY864" i="14"/>
  <c r="BW864" i="14"/>
  <c r="BU864" i="14"/>
  <c r="BS864" i="14"/>
  <c r="BO864" i="14"/>
  <c r="BM864" i="14"/>
  <c r="BK864" i="14"/>
  <c r="AV864" i="14"/>
  <c r="EE864" i="14" s="1"/>
  <c r="AU864" i="14"/>
  <c r="DM864" i="14" s="1"/>
  <c r="AF864" i="14"/>
  <c r="B864" i="14" s="1"/>
  <c r="A864" i="14"/>
  <c r="FL860" i="14"/>
  <c r="EV860" i="14"/>
  <c r="EO860" i="14"/>
  <c r="EC860" i="14"/>
  <c r="EA860" i="14"/>
  <c r="DY860" i="14"/>
  <c r="DW860" i="14"/>
  <c r="DU860" i="14"/>
  <c r="DS860" i="14"/>
  <c r="DQ860" i="14"/>
  <c r="DO860" i="14"/>
  <c r="DI860" i="14"/>
  <c r="DG860" i="14"/>
  <c r="DE860" i="14"/>
  <c r="DC860" i="14"/>
  <c r="DA860" i="14"/>
  <c r="CY860" i="14"/>
  <c r="CW860" i="14"/>
  <c r="CS860" i="14"/>
  <c r="CQ860" i="14"/>
  <c r="CO860" i="14"/>
  <c r="CM860" i="14"/>
  <c r="CK860" i="14"/>
  <c r="CI860" i="14"/>
  <c r="CG860" i="14"/>
  <c r="CE860" i="14"/>
  <c r="EM860" i="14" s="1"/>
  <c r="CC860" i="14"/>
  <c r="CA860" i="14"/>
  <c r="BY860" i="14"/>
  <c r="BW860" i="14"/>
  <c r="BU860" i="14"/>
  <c r="BS860" i="14"/>
  <c r="BO860" i="14"/>
  <c r="BM860" i="14"/>
  <c r="BK860" i="14"/>
  <c r="AV860" i="14"/>
  <c r="EE860" i="14" s="1"/>
  <c r="AU860" i="14"/>
  <c r="DK860" i="14" s="1"/>
  <c r="AF860" i="14"/>
  <c r="B860" i="14" s="1"/>
  <c r="A860" i="14"/>
  <c r="FL897" i="14"/>
  <c r="EV897" i="14"/>
  <c r="EO897" i="14"/>
  <c r="EC897" i="14"/>
  <c r="EA897" i="14"/>
  <c r="DY897" i="14"/>
  <c r="DW897" i="14"/>
  <c r="DU897" i="14"/>
  <c r="DS897" i="14"/>
  <c r="DQ897" i="14"/>
  <c r="DO897" i="14"/>
  <c r="DI897" i="14"/>
  <c r="DG897" i="14"/>
  <c r="DE897" i="14"/>
  <c r="DC897" i="14"/>
  <c r="DA897" i="14"/>
  <c r="CY897" i="14"/>
  <c r="CW897" i="14"/>
  <c r="CS897" i="14"/>
  <c r="CQ897" i="14"/>
  <c r="CO897" i="14"/>
  <c r="CM897" i="14"/>
  <c r="CK897" i="14"/>
  <c r="CI897" i="14"/>
  <c r="CG897" i="14"/>
  <c r="CE897" i="14"/>
  <c r="EM897" i="14" s="1"/>
  <c r="CC897" i="14"/>
  <c r="CA897" i="14"/>
  <c r="BY897" i="14"/>
  <c r="BW897" i="14"/>
  <c r="BU897" i="14"/>
  <c r="BS897" i="14"/>
  <c r="BO897" i="14"/>
  <c r="BM897" i="14"/>
  <c r="BK897" i="14"/>
  <c r="AV897" i="14"/>
  <c r="EE897" i="14" s="1"/>
  <c r="AU897" i="14"/>
  <c r="DM897" i="14" s="1"/>
  <c r="AF897" i="14"/>
  <c r="B897" i="14" s="1"/>
  <c r="A897" i="14"/>
  <c r="FL879" i="14"/>
  <c r="EV879" i="14"/>
  <c r="EO879" i="14"/>
  <c r="EC879" i="14"/>
  <c r="EA879" i="14"/>
  <c r="DY879" i="14"/>
  <c r="DW879" i="14"/>
  <c r="DU879" i="14"/>
  <c r="DS879" i="14"/>
  <c r="DQ879" i="14"/>
  <c r="DO879" i="14"/>
  <c r="DI879" i="14"/>
  <c r="DG879" i="14"/>
  <c r="DE879" i="14"/>
  <c r="DC879" i="14"/>
  <c r="DA879" i="14"/>
  <c r="CY879" i="14"/>
  <c r="CW879" i="14"/>
  <c r="CS879" i="14"/>
  <c r="CQ879" i="14"/>
  <c r="CO879" i="14"/>
  <c r="CM879" i="14"/>
  <c r="CK879" i="14"/>
  <c r="CI879" i="14"/>
  <c r="CG879" i="14"/>
  <c r="CE879" i="14"/>
  <c r="EM879" i="14" s="1"/>
  <c r="CC879" i="14"/>
  <c r="CA879" i="14"/>
  <c r="BY879" i="14"/>
  <c r="BW879" i="14"/>
  <c r="BU879" i="14"/>
  <c r="BS879" i="14"/>
  <c r="BO879" i="14"/>
  <c r="BM879" i="14"/>
  <c r="BK879" i="14"/>
  <c r="AV879" i="14"/>
  <c r="EE879" i="14" s="1"/>
  <c r="AU879" i="14"/>
  <c r="DM879" i="14" s="1"/>
  <c r="AF879" i="14"/>
  <c r="B879" i="14" s="1"/>
  <c r="A879" i="14"/>
  <c r="FL892" i="14"/>
  <c r="EV892" i="14"/>
  <c r="EO892" i="14"/>
  <c r="EC892" i="14"/>
  <c r="EA892" i="14"/>
  <c r="DY892" i="14"/>
  <c r="DW892" i="14"/>
  <c r="DU892" i="14"/>
  <c r="DS892" i="14"/>
  <c r="DQ892" i="14"/>
  <c r="DO892" i="14"/>
  <c r="DI892" i="14"/>
  <c r="DG892" i="14"/>
  <c r="DE892" i="14"/>
  <c r="DC892" i="14"/>
  <c r="DA892" i="14"/>
  <c r="CY892" i="14"/>
  <c r="CW892" i="14"/>
  <c r="CS892" i="14"/>
  <c r="CQ892" i="14"/>
  <c r="CO892" i="14"/>
  <c r="CM892" i="14"/>
  <c r="CK892" i="14"/>
  <c r="CI892" i="14"/>
  <c r="CG892" i="14"/>
  <c r="CE892" i="14"/>
  <c r="EM892" i="14" s="1"/>
  <c r="CC892" i="14"/>
  <c r="CA892" i="14"/>
  <c r="BY892" i="14"/>
  <c r="BW892" i="14"/>
  <c r="BU892" i="14"/>
  <c r="BS892" i="14"/>
  <c r="BO892" i="14"/>
  <c r="BM892" i="14"/>
  <c r="BK892" i="14"/>
  <c r="AV892" i="14"/>
  <c r="EE892" i="14" s="1"/>
  <c r="AU892" i="14"/>
  <c r="DM892" i="14" s="1"/>
  <c r="AF892" i="14"/>
  <c r="B892" i="14" s="1"/>
  <c r="A892" i="14"/>
  <c r="DM786" i="14" l="1"/>
  <c r="DK892" i="14"/>
  <c r="DK787" i="14"/>
  <c r="DM860" i="14"/>
  <c r="DK864" i="14"/>
  <c r="DK879" i="14"/>
  <c r="DM899" i="14"/>
  <c r="DK897" i="14"/>
  <c r="DK832" i="14"/>
  <c r="FL833" i="14"/>
  <c r="FJ833" i="14"/>
  <c r="EV833" i="14"/>
  <c r="EO833" i="14"/>
  <c r="DY833" i="14"/>
  <c r="DU833" i="14"/>
  <c r="DS833" i="14"/>
  <c r="DQ833" i="14"/>
  <c r="DO833" i="14"/>
  <c r="DI833" i="14"/>
  <c r="DG833" i="14"/>
  <c r="DE833" i="14"/>
  <c r="DC833" i="14"/>
  <c r="DA833" i="14"/>
  <c r="CY833" i="14"/>
  <c r="CW833" i="14"/>
  <c r="CS833" i="14"/>
  <c r="CQ833" i="14"/>
  <c r="CO833" i="14"/>
  <c r="CM833" i="14"/>
  <c r="CK833" i="14"/>
  <c r="CI833" i="14"/>
  <c r="CG833" i="14"/>
  <c r="CE833" i="14"/>
  <c r="EM833" i="14" s="1"/>
  <c r="CC833" i="14"/>
  <c r="CA833" i="14"/>
  <c r="BY833" i="14"/>
  <c r="BW833" i="14"/>
  <c r="BU833" i="14"/>
  <c r="BO833" i="14"/>
  <c r="BM833" i="14"/>
  <c r="BK833" i="14"/>
  <c r="AV833" i="14"/>
  <c r="AU833" i="14"/>
  <c r="DM833" i="14" s="1"/>
  <c r="AF833" i="14"/>
  <c r="B833" i="14" s="1"/>
  <c r="A833" i="14"/>
  <c r="EV826" i="14"/>
  <c r="EO826" i="14"/>
  <c r="DU826" i="14"/>
  <c r="DS826" i="14"/>
  <c r="DQ826" i="14"/>
  <c r="DO826" i="14"/>
  <c r="DI826" i="14"/>
  <c r="DG826" i="14"/>
  <c r="DE826" i="14"/>
  <c r="DC826" i="14"/>
  <c r="DA826" i="14"/>
  <c r="CY826" i="14"/>
  <c r="CW826" i="14"/>
  <c r="CS826" i="14"/>
  <c r="CQ826" i="14"/>
  <c r="CO826" i="14"/>
  <c r="CM826" i="14"/>
  <c r="CK826" i="14"/>
  <c r="CI826" i="14"/>
  <c r="CG826" i="14"/>
  <c r="CE826" i="14"/>
  <c r="EM826" i="14" s="1"/>
  <c r="CC826" i="14"/>
  <c r="CA826" i="14"/>
  <c r="BY826" i="14"/>
  <c r="BW826" i="14"/>
  <c r="BU826" i="14"/>
  <c r="BO826" i="14"/>
  <c r="BM826" i="14"/>
  <c r="BK826" i="14"/>
  <c r="AU826" i="14"/>
  <c r="AF826" i="14"/>
  <c r="B826" i="14" s="1"/>
  <c r="A826" i="14"/>
  <c r="FL823" i="14"/>
  <c r="EV823" i="14"/>
  <c r="EO823" i="14"/>
  <c r="DU823" i="14"/>
  <c r="DS823" i="14"/>
  <c r="DQ823" i="14"/>
  <c r="DO823" i="14"/>
  <c r="DI823" i="14"/>
  <c r="DG823" i="14"/>
  <c r="DE823" i="14"/>
  <c r="DC823" i="14"/>
  <c r="DA823" i="14"/>
  <c r="CY823" i="14"/>
  <c r="CW823" i="14"/>
  <c r="CS823" i="14"/>
  <c r="CQ823" i="14"/>
  <c r="CO823" i="14"/>
  <c r="CM823" i="14"/>
  <c r="CK823" i="14"/>
  <c r="CI823" i="14"/>
  <c r="CG823" i="14"/>
  <c r="CE823" i="14"/>
  <c r="EM823" i="14" s="1"/>
  <c r="CC823" i="14"/>
  <c r="CA823" i="14"/>
  <c r="BY823" i="14"/>
  <c r="BW823" i="14"/>
  <c r="BU823" i="14"/>
  <c r="BO823" i="14"/>
  <c r="BM823" i="14"/>
  <c r="BK823" i="14"/>
  <c r="AV823" i="14"/>
  <c r="AU823" i="14"/>
  <c r="DM823" i="14" s="1"/>
  <c r="AF823" i="14"/>
  <c r="B823" i="14" s="1"/>
  <c r="A823" i="14"/>
  <c r="FL827" i="14"/>
  <c r="EV827" i="14"/>
  <c r="EO827" i="14"/>
  <c r="DY827" i="14"/>
  <c r="DU827" i="14"/>
  <c r="DS827" i="14"/>
  <c r="DQ827" i="14"/>
  <c r="DO827" i="14"/>
  <c r="DG827" i="14"/>
  <c r="DE827" i="14"/>
  <c r="DC827" i="14"/>
  <c r="DA827" i="14"/>
  <c r="CY827" i="14"/>
  <c r="CW827" i="14"/>
  <c r="CS827" i="14"/>
  <c r="CQ827" i="14"/>
  <c r="CO827" i="14"/>
  <c r="CM827" i="14"/>
  <c r="CK827" i="14"/>
  <c r="CI827" i="14"/>
  <c r="CG827" i="14"/>
  <c r="CE827" i="14"/>
  <c r="EM827" i="14" s="1"/>
  <c r="CC827" i="14"/>
  <c r="CA827" i="14"/>
  <c r="BY827" i="14"/>
  <c r="BW827" i="14"/>
  <c r="BU827" i="14"/>
  <c r="BO827" i="14"/>
  <c r="BM827" i="14"/>
  <c r="BK827" i="14"/>
  <c r="AV827" i="14"/>
  <c r="AU827" i="14"/>
  <c r="DM827" i="14" s="1"/>
  <c r="AF827" i="14"/>
  <c r="B827" i="14" s="1"/>
  <c r="A827" i="14"/>
  <c r="FL820" i="14"/>
  <c r="EV820" i="14"/>
  <c r="EO820" i="14"/>
  <c r="DY820" i="14"/>
  <c r="DU820" i="14"/>
  <c r="DS820" i="14"/>
  <c r="DQ820" i="14"/>
  <c r="DO820" i="14"/>
  <c r="DI820" i="14"/>
  <c r="DG820" i="14"/>
  <c r="DE820" i="14"/>
  <c r="DC820" i="14"/>
  <c r="DA820" i="14"/>
  <c r="CY820" i="14"/>
  <c r="CW820" i="14"/>
  <c r="CS820" i="14"/>
  <c r="CQ820" i="14"/>
  <c r="CO820" i="14"/>
  <c r="CM820" i="14"/>
  <c r="CK820" i="14"/>
  <c r="CI820" i="14"/>
  <c r="CG820" i="14"/>
  <c r="CE820" i="14"/>
  <c r="EM820" i="14" s="1"/>
  <c r="CC820" i="14"/>
  <c r="CA820" i="14"/>
  <c r="BY820" i="14"/>
  <c r="BW820" i="14"/>
  <c r="BU820" i="14"/>
  <c r="BO820" i="14"/>
  <c r="BM820" i="14"/>
  <c r="BK820" i="14"/>
  <c r="AV820" i="14"/>
  <c r="AU820" i="14"/>
  <c r="DM820" i="14" s="1"/>
  <c r="AF820" i="14"/>
  <c r="B820" i="14" s="1"/>
  <c r="A820" i="14"/>
  <c r="FL812" i="14"/>
  <c r="EV812" i="14"/>
  <c r="EO812" i="14"/>
  <c r="DY812" i="14"/>
  <c r="DU812" i="14"/>
  <c r="DS812" i="14"/>
  <c r="DQ812" i="14"/>
  <c r="DO812" i="14"/>
  <c r="DI812" i="14"/>
  <c r="DG812" i="14"/>
  <c r="DE812" i="14"/>
  <c r="DC812" i="14"/>
  <c r="DA812" i="14"/>
  <c r="CY812" i="14"/>
  <c r="CW812" i="14"/>
  <c r="CS812" i="14"/>
  <c r="CQ812" i="14"/>
  <c r="CO812" i="14"/>
  <c r="CM812" i="14"/>
  <c r="CK812" i="14"/>
  <c r="CI812" i="14"/>
  <c r="CG812" i="14"/>
  <c r="CE812" i="14"/>
  <c r="EM812" i="14" s="1"/>
  <c r="CC812" i="14"/>
  <c r="CA812" i="14"/>
  <c r="BY812" i="14"/>
  <c r="BW812" i="14"/>
  <c r="BU812" i="14"/>
  <c r="BO812" i="14"/>
  <c r="BM812" i="14"/>
  <c r="BK812" i="14"/>
  <c r="AV812" i="14"/>
  <c r="EE812" i="14" s="1"/>
  <c r="AU812" i="14"/>
  <c r="DM812" i="14" s="1"/>
  <c r="AF812" i="14"/>
  <c r="B812" i="14" s="1"/>
  <c r="A812" i="14"/>
  <c r="FL811" i="14"/>
  <c r="EV811" i="14"/>
  <c r="EO811" i="14"/>
  <c r="DY811" i="14"/>
  <c r="DU811" i="14"/>
  <c r="DS811" i="14"/>
  <c r="DQ811" i="14"/>
  <c r="DO811" i="14"/>
  <c r="DI811" i="14"/>
  <c r="DG811" i="14"/>
  <c r="DE811" i="14"/>
  <c r="DC811" i="14"/>
  <c r="DA811" i="14"/>
  <c r="CY811" i="14"/>
  <c r="CW811" i="14"/>
  <c r="CS811" i="14"/>
  <c r="CQ811" i="14"/>
  <c r="CO811" i="14"/>
  <c r="CM811" i="14"/>
  <c r="CK811" i="14"/>
  <c r="CI811" i="14"/>
  <c r="CG811" i="14"/>
  <c r="CE811" i="14"/>
  <c r="EM811" i="14" s="1"/>
  <c r="CC811" i="14"/>
  <c r="CA811" i="14"/>
  <c r="BY811" i="14"/>
  <c r="BW811" i="14"/>
  <c r="BU811" i="14"/>
  <c r="BO811" i="14"/>
  <c r="BM811" i="14"/>
  <c r="BK811" i="14"/>
  <c r="AV811" i="14"/>
  <c r="AU811" i="14"/>
  <c r="DK811" i="14" s="1"/>
  <c r="AF811" i="14"/>
  <c r="B811" i="14" s="1"/>
  <c r="A811" i="14"/>
  <c r="FL806" i="14"/>
  <c r="FJ806" i="14"/>
  <c r="EV806" i="14"/>
  <c r="EO806" i="14"/>
  <c r="DY806" i="14"/>
  <c r="DU806" i="14"/>
  <c r="DS806" i="14"/>
  <c r="DQ806" i="14"/>
  <c r="DO806" i="14"/>
  <c r="DI806" i="14"/>
  <c r="DG806" i="14"/>
  <c r="DE806" i="14"/>
  <c r="DC806" i="14"/>
  <c r="DA806" i="14"/>
  <c r="CY806" i="14"/>
  <c r="CW806" i="14"/>
  <c r="CS806" i="14"/>
  <c r="CQ806" i="14"/>
  <c r="CO806" i="14"/>
  <c r="CM806" i="14"/>
  <c r="CK806" i="14"/>
  <c r="CI806" i="14"/>
  <c r="CG806" i="14"/>
  <c r="CE806" i="14"/>
  <c r="EM806" i="14" s="1"/>
  <c r="CC806" i="14"/>
  <c r="CA806" i="14"/>
  <c r="BY806" i="14"/>
  <c r="BW806" i="14"/>
  <c r="BU806" i="14"/>
  <c r="BO806" i="14"/>
  <c r="BM806" i="14"/>
  <c r="BK806" i="14"/>
  <c r="AV806" i="14"/>
  <c r="AU806" i="14"/>
  <c r="DK806" i="14" s="1"/>
  <c r="AF806" i="14"/>
  <c r="B806" i="14" s="1"/>
  <c r="A806" i="14"/>
  <c r="FL805" i="14"/>
  <c r="FJ805" i="14"/>
  <c r="EV805" i="14"/>
  <c r="EO805" i="14"/>
  <c r="DY805" i="14"/>
  <c r="DU805" i="14"/>
  <c r="DS805" i="14"/>
  <c r="DQ805" i="14"/>
  <c r="DO805" i="14"/>
  <c r="DI805" i="14"/>
  <c r="DG805" i="14"/>
  <c r="DE805" i="14"/>
  <c r="DC805" i="14"/>
  <c r="DA805" i="14"/>
  <c r="CY805" i="14"/>
  <c r="CW805" i="14"/>
  <c r="CS805" i="14"/>
  <c r="CQ805" i="14"/>
  <c r="CO805" i="14"/>
  <c r="CM805" i="14"/>
  <c r="CK805" i="14"/>
  <c r="CI805" i="14"/>
  <c r="CG805" i="14"/>
  <c r="CE805" i="14"/>
  <c r="EM805" i="14" s="1"/>
  <c r="CC805" i="14"/>
  <c r="CA805" i="14"/>
  <c r="BY805" i="14"/>
  <c r="BW805" i="14"/>
  <c r="BU805" i="14"/>
  <c r="BS805" i="14"/>
  <c r="BO805" i="14"/>
  <c r="BM805" i="14"/>
  <c r="BK805" i="14"/>
  <c r="AV805" i="14"/>
  <c r="EE805" i="14" s="1"/>
  <c r="AU805" i="14"/>
  <c r="AF805" i="14"/>
  <c r="B805" i="14" s="1"/>
  <c r="A805" i="14"/>
  <c r="FL807" i="14"/>
  <c r="FJ807" i="14"/>
  <c r="EV807" i="14"/>
  <c r="EO807" i="14"/>
  <c r="DY807" i="14"/>
  <c r="DU807" i="14"/>
  <c r="DS807" i="14"/>
  <c r="DQ807" i="14"/>
  <c r="DO807" i="14"/>
  <c r="DG807" i="14"/>
  <c r="DE807" i="14"/>
  <c r="DC807" i="14"/>
  <c r="DA807" i="14"/>
  <c r="CY807" i="14"/>
  <c r="CW807" i="14"/>
  <c r="CS807" i="14"/>
  <c r="CQ807" i="14"/>
  <c r="CO807" i="14"/>
  <c r="CM807" i="14"/>
  <c r="CK807" i="14"/>
  <c r="CI807" i="14"/>
  <c r="CG807" i="14"/>
  <c r="CE807" i="14"/>
  <c r="EM807" i="14" s="1"/>
  <c r="CC807" i="14"/>
  <c r="CA807" i="14"/>
  <c r="BY807" i="14"/>
  <c r="BW807" i="14"/>
  <c r="BU807" i="14"/>
  <c r="BS807" i="14"/>
  <c r="BO807" i="14"/>
  <c r="BM807" i="14"/>
  <c r="BK807" i="14"/>
  <c r="AV807" i="14"/>
  <c r="AU807" i="14"/>
  <c r="DK807" i="14" s="1"/>
  <c r="AF807" i="14"/>
  <c r="B807" i="14" s="1"/>
  <c r="A807" i="14"/>
  <c r="FL824" i="14"/>
  <c r="EV824" i="14"/>
  <c r="EO824" i="14"/>
  <c r="DY824" i="14"/>
  <c r="DU824" i="14"/>
  <c r="DS824" i="14"/>
  <c r="DQ824" i="14"/>
  <c r="DO824" i="14"/>
  <c r="DI824" i="14"/>
  <c r="DG824" i="14"/>
  <c r="DE824" i="14"/>
  <c r="DC824" i="14"/>
  <c r="DA824" i="14"/>
  <c r="CY824" i="14"/>
  <c r="CW824" i="14"/>
  <c r="CS824" i="14"/>
  <c r="CQ824" i="14"/>
  <c r="CO824" i="14"/>
  <c r="CM824" i="14"/>
  <c r="CK824" i="14"/>
  <c r="CI824" i="14"/>
  <c r="CG824" i="14"/>
  <c r="CE824" i="14"/>
  <c r="EM824" i="14" s="1"/>
  <c r="CC824" i="14"/>
  <c r="CA824" i="14"/>
  <c r="BY824" i="14"/>
  <c r="BW824" i="14"/>
  <c r="BU824" i="14"/>
  <c r="BO824" i="14"/>
  <c r="BM824" i="14"/>
  <c r="BK824" i="14"/>
  <c r="AV824" i="14"/>
  <c r="AU824" i="14"/>
  <c r="AF824" i="14"/>
  <c r="B824" i="14" s="1"/>
  <c r="A824" i="14"/>
  <c r="DK824" i="14" l="1"/>
  <c r="DM807" i="14"/>
  <c r="DK826" i="14"/>
  <c r="DM806" i="14"/>
  <c r="DM811" i="14"/>
  <c r="DK820" i="14"/>
  <c r="DK827" i="14"/>
  <c r="DM805" i="14"/>
  <c r="DE644" i="14"/>
  <c r="DE645" i="14"/>
  <c r="DE643" i="14"/>
  <c r="DE650" i="14"/>
  <c r="DE651" i="14"/>
  <c r="DE660" i="14"/>
  <c r="DE661" i="14"/>
  <c r="DE662" i="14"/>
  <c r="DE663" i="14"/>
  <c r="DE658" i="14"/>
  <c r="DE659" i="14"/>
  <c r="DE664" i="14"/>
  <c r="DE665" i="14"/>
  <c r="DE666" i="14"/>
  <c r="DE667" i="14"/>
  <c r="DE668" i="14"/>
  <c r="DE669" i="14"/>
  <c r="DE670" i="14"/>
  <c r="DE671" i="14"/>
  <c r="DE672" i="14"/>
  <c r="DE673" i="14"/>
  <c r="DE674" i="14"/>
  <c r="DE676" i="14"/>
  <c r="DE678" i="14"/>
  <c r="DE726" i="14"/>
  <c r="DE679" i="14"/>
  <c r="DE939" i="14"/>
  <c r="DE681" i="14"/>
  <c r="DE682" i="14"/>
  <c r="DE683" i="14"/>
  <c r="DE685" i="14"/>
  <c r="DE686" i="14"/>
  <c r="DE687" i="14"/>
  <c r="DE684" i="14"/>
  <c r="DE689" i="14"/>
  <c r="DE691" i="14"/>
  <c r="DE692" i="14"/>
  <c r="DE836" i="14"/>
  <c r="DE675" i="14"/>
  <c r="DE690" i="14"/>
  <c r="AY767" i="14"/>
  <c r="AY768" i="14"/>
  <c r="BE792" i="14"/>
  <c r="BE796" i="14"/>
  <c r="BC780" i="14"/>
  <c r="BC781" i="14"/>
  <c r="FL600" i="14"/>
  <c r="FJ600" i="14"/>
  <c r="EV600" i="14"/>
  <c r="ET600" i="14"/>
  <c r="EO600" i="14"/>
  <c r="EC600" i="14"/>
  <c r="EA600" i="14"/>
  <c r="DY600" i="14"/>
  <c r="DW600" i="14"/>
  <c r="DU600" i="14"/>
  <c r="DS600" i="14"/>
  <c r="DQ600" i="14"/>
  <c r="DO600" i="14"/>
  <c r="DI600" i="14"/>
  <c r="DG600" i="14"/>
  <c r="DE600" i="14"/>
  <c r="DC600" i="14"/>
  <c r="DA600" i="14"/>
  <c r="CY600" i="14"/>
  <c r="CW600" i="14"/>
  <c r="CS600" i="14"/>
  <c r="CQ600" i="14"/>
  <c r="CO600" i="14"/>
  <c r="CM600" i="14"/>
  <c r="CK600" i="14"/>
  <c r="CI600" i="14"/>
  <c r="CG600" i="14"/>
  <c r="CE600" i="14"/>
  <c r="EM600" i="14" s="1"/>
  <c r="CC600" i="14"/>
  <c r="CA600" i="14"/>
  <c r="BY600" i="14"/>
  <c r="BW600" i="14"/>
  <c r="BU600" i="14"/>
  <c r="BS600" i="14"/>
  <c r="BO600" i="14"/>
  <c r="BM600" i="14"/>
  <c r="BK600" i="14"/>
  <c r="BI600" i="14"/>
  <c r="AV600" i="14"/>
  <c r="EE600" i="14" s="1"/>
  <c r="AU600" i="14"/>
  <c r="DM600" i="14" s="1"/>
  <c r="AF600" i="14"/>
  <c r="B600" i="14" s="1"/>
  <c r="A600" i="14"/>
  <c r="BI588" i="14"/>
  <c r="BI589" i="14"/>
  <c r="DK600" i="14" l="1"/>
  <c r="ET779" i="14"/>
  <c r="ET964" i="14"/>
  <c r="ET777" i="14"/>
  <c r="BI785" i="14"/>
  <c r="BI792" i="14"/>
  <c r="BI796" i="14"/>
  <c r="BI773" i="14"/>
  <c r="BG760" i="14"/>
  <c r="BG775" i="14"/>
  <c r="BG783" i="14"/>
  <c r="BG780" i="14"/>
  <c r="BG781" i="14"/>
  <c r="BG785" i="14"/>
  <c r="BG792" i="14"/>
  <c r="BG796" i="14"/>
  <c r="BG711" i="14"/>
  <c r="BG712" i="14"/>
  <c r="BG715" i="14"/>
  <c r="BG716" i="14"/>
  <c r="BG718" i="14"/>
  <c r="BG719" i="14"/>
  <c r="BG720" i="14"/>
  <c r="BG721" i="14"/>
  <c r="BG722" i="14"/>
  <c r="BG723" i="14"/>
  <c r="BE734" i="14"/>
  <c r="BE736" i="14"/>
  <c r="BE739" i="14"/>
  <c r="BE737" i="14"/>
  <c r="BE750" i="14"/>
  <c r="BE740" i="14"/>
  <c r="BE743" i="14"/>
  <c r="BE744" i="14"/>
  <c r="BE747" i="14"/>
  <c r="BE725" i="14"/>
  <c r="BE755" i="14"/>
  <c r="BE758" i="14"/>
  <c r="BE797" i="14"/>
  <c r="BE765" i="14"/>
  <c r="BE773" i="14"/>
  <c r="BE802" i="14"/>
  <c r="BE803" i="14"/>
  <c r="BE764" i="14"/>
  <c r="BC729" i="14"/>
  <c r="BC730" i="14"/>
  <c r="BC732" i="14"/>
  <c r="BC734" i="14"/>
  <c r="BC736" i="14"/>
  <c r="BC739" i="14"/>
  <c r="BC737" i="14"/>
  <c r="BC750" i="14"/>
  <c r="BC740" i="14"/>
  <c r="BC743" i="14"/>
  <c r="BC744" i="14"/>
  <c r="BC748" i="14"/>
  <c r="BC749" i="14"/>
  <c r="BC752" i="14"/>
  <c r="BC753" i="14"/>
  <c r="BC755" i="14"/>
  <c r="BC767" i="14"/>
  <c r="BC768" i="14"/>
  <c r="BC760" i="14"/>
  <c r="BC775" i="14"/>
  <c r="BC792" i="14"/>
  <c r="BC796" i="14"/>
  <c r="BC773" i="14"/>
  <c r="BC802" i="14"/>
  <c r="BC803" i="14"/>
  <c r="BA702" i="14"/>
  <c r="BA705" i="14"/>
  <c r="BA718" i="14"/>
  <c r="BA719" i="14"/>
  <c r="BA720" i="14"/>
  <c r="BA721" i="14"/>
  <c r="BA722" i="14"/>
  <c r="BA723" i="14"/>
  <c r="BA727" i="14"/>
  <c r="BA729" i="14"/>
  <c r="BA730" i="14"/>
  <c r="BA732" i="14"/>
  <c r="BA743" i="14"/>
  <c r="BA744" i="14"/>
  <c r="BA783" i="14"/>
  <c r="BA785" i="14"/>
  <c r="BA792" i="14"/>
  <c r="BA796" i="14"/>
  <c r="AY785" i="14"/>
  <c r="AY792" i="14"/>
  <c r="AY796" i="14"/>
  <c r="AY783" i="14"/>
  <c r="AY755" i="14"/>
  <c r="AY743" i="14"/>
  <c r="AY744" i="14"/>
  <c r="AY747" i="14"/>
  <c r="AY732" i="14"/>
  <c r="FL851" i="14" l="1"/>
  <c r="EV851" i="14"/>
  <c r="EO851" i="14"/>
  <c r="EC851" i="14"/>
  <c r="EA851" i="14"/>
  <c r="DY851" i="14"/>
  <c r="DW851" i="14"/>
  <c r="DU851" i="14"/>
  <c r="DS851" i="14"/>
  <c r="DQ851" i="14"/>
  <c r="DO851" i="14"/>
  <c r="DI851" i="14"/>
  <c r="DG851" i="14"/>
  <c r="DE851" i="14"/>
  <c r="DC851" i="14"/>
  <c r="DA851" i="14"/>
  <c r="CY851" i="14"/>
  <c r="CW851" i="14"/>
  <c r="CS851" i="14"/>
  <c r="CQ851" i="14"/>
  <c r="CO851" i="14"/>
  <c r="CM851" i="14"/>
  <c r="CK851" i="14"/>
  <c r="CI851" i="14"/>
  <c r="CG851" i="14"/>
  <c r="CE851" i="14"/>
  <c r="EM851" i="14" s="1"/>
  <c r="CC851" i="14"/>
  <c r="CA851" i="14"/>
  <c r="BY851" i="14"/>
  <c r="BW851" i="14"/>
  <c r="BU851" i="14"/>
  <c r="BS851" i="14"/>
  <c r="BO851" i="14"/>
  <c r="BM851" i="14"/>
  <c r="BK851" i="14"/>
  <c r="AV851" i="14"/>
  <c r="EE851" i="14" s="1"/>
  <c r="AU851" i="14"/>
  <c r="DM851" i="14" s="1"/>
  <c r="AF851" i="14"/>
  <c r="B851" i="14" s="1"/>
  <c r="A851" i="14"/>
  <c r="FL896" i="14"/>
  <c r="EV896" i="14"/>
  <c r="EO896" i="14"/>
  <c r="EC896" i="14"/>
  <c r="EA896" i="14"/>
  <c r="DY896" i="14"/>
  <c r="DW896" i="14"/>
  <c r="DU896" i="14"/>
  <c r="DS896" i="14"/>
  <c r="DQ896" i="14"/>
  <c r="DO896" i="14"/>
  <c r="DI896" i="14"/>
  <c r="DG896" i="14"/>
  <c r="DE896" i="14"/>
  <c r="DC896" i="14"/>
  <c r="DA896" i="14"/>
  <c r="CY896" i="14"/>
  <c r="CW896" i="14"/>
  <c r="CS896" i="14"/>
  <c r="CQ896" i="14"/>
  <c r="CO896" i="14"/>
  <c r="CM896" i="14"/>
  <c r="CK896" i="14"/>
  <c r="CI896" i="14"/>
  <c r="CG896" i="14"/>
  <c r="CE896" i="14"/>
  <c r="EM896" i="14" s="1"/>
  <c r="CC896" i="14"/>
  <c r="CA896" i="14"/>
  <c r="BY896" i="14"/>
  <c r="BW896" i="14"/>
  <c r="BU896" i="14"/>
  <c r="BS896" i="14"/>
  <c r="BO896" i="14"/>
  <c r="BM896" i="14"/>
  <c r="BK896" i="14"/>
  <c r="AV896" i="14"/>
  <c r="EE896" i="14" s="1"/>
  <c r="AU896" i="14"/>
  <c r="DK896" i="14" s="1"/>
  <c r="AF896" i="14"/>
  <c r="B896" i="14" s="1"/>
  <c r="A896" i="14"/>
  <c r="EO821" i="14"/>
  <c r="DU821" i="14"/>
  <c r="DS821" i="14"/>
  <c r="DQ821" i="14"/>
  <c r="DO821" i="14"/>
  <c r="DI821" i="14"/>
  <c r="DG821" i="14"/>
  <c r="DE821" i="14"/>
  <c r="DC821" i="14"/>
  <c r="DA821" i="14"/>
  <c r="CY821" i="14"/>
  <c r="CW821" i="14"/>
  <c r="CS821" i="14"/>
  <c r="CQ821" i="14"/>
  <c r="CO821" i="14"/>
  <c r="CM821" i="14"/>
  <c r="CK821" i="14"/>
  <c r="CI821" i="14"/>
  <c r="CG821" i="14"/>
  <c r="CE821" i="14"/>
  <c r="EM821" i="14" s="1"/>
  <c r="CC821" i="14"/>
  <c r="CA821" i="14"/>
  <c r="BY821" i="14"/>
  <c r="BW821" i="14"/>
  <c r="BU821" i="14"/>
  <c r="BS821" i="14"/>
  <c r="BO821" i="14"/>
  <c r="BM821" i="14"/>
  <c r="BK821" i="14"/>
  <c r="AV821" i="14"/>
  <c r="AU821" i="14"/>
  <c r="DM821" i="14" s="1"/>
  <c r="AF821" i="14"/>
  <c r="B821" i="14" s="1"/>
  <c r="A821" i="14"/>
  <c r="FL855" i="14"/>
  <c r="EV855" i="14"/>
  <c r="EO855" i="14"/>
  <c r="EC855" i="14"/>
  <c r="EA855" i="14"/>
  <c r="DY855" i="14"/>
  <c r="DW855" i="14"/>
  <c r="DU855" i="14"/>
  <c r="DS855" i="14"/>
  <c r="DQ855" i="14"/>
  <c r="DO855" i="14"/>
  <c r="DI855" i="14"/>
  <c r="DG855" i="14"/>
  <c r="DE855" i="14"/>
  <c r="DC855" i="14"/>
  <c r="DA855" i="14"/>
  <c r="CY855" i="14"/>
  <c r="CW855" i="14"/>
  <c r="CS855" i="14"/>
  <c r="CQ855" i="14"/>
  <c r="CO855" i="14"/>
  <c r="CM855" i="14"/>
  <c r="CK855" i="14"/>
  <c r="CI855" i="14"/>
  <c r="CG855" i="14"/>
  <c r="CE855" i="14"/>
  <c r="EM855" i="14" s="1"/>
  <c r="CC855" i="14"/>
  <c r="CA855" i="14"/>
  <c r="BY855" i="14"/>
  <c r="BW855" i="14"/>
  <c r="BU855" i="14"/>
  <c r="BS855" i="14"/>
  <c r="BO855" i="14"/>
  <c r="BM855" i="14"/>
  <c r="BK855" i="14"/>
  <c r="AV855" i="14"/>
  <c r="EE855" i="14" s="1"/>
  <c r="AU855" i="14"/>
  <c r="DK855" i="14" s="1"/>
  <c r="AF855" i="14"/>
  <c r="B855" i="14" s="1"/>
  <c r="A855" i="14"/>
  <c r="FL819" i="14"/>
  <c r="EV819" i="14"/>
  <c r="EO819" i="14"/>
  <c r="EC819" i="14"/>
  <c r="EA819" i="14"/>
  <c r="DY819" i="14"/>
  <c r="DW819" i="14"/>
  <c r="DU819" i="14"/>
  <c r="DS819" i="14"/>
  <c r="DQ819" i="14"/>
  <c r="DO819" i="14"/>
  <c r="DI819" i="14"/>
  <c r="DG819" i="14"/>
  <c r="DE819" i="14"/>
  <c r="DC819" i="14"/>
  <c r="DA819" i="14"/>
  <c r="CY819" i="14"/>
  <c r="CW819" i="14"/>
  <c r="CS819" i="14"/>
  <c r="CQ819" i="14"/>
  <c r="CO819" i="14"/>
  <c r="CM819" i="14"/>
  <c r="CK819" i="14"/>
  <c r="CI819" i="14"/>
  <c r="CG819" i="14"/>
  <c r="CE819" i="14"/>
  <c r="EM819" i="14" s="1"/>
  <c r="CC819" i="14"/>
  <c r="CA819" i="14"/>
  <c r="BY819" i="14"/>
  <c r="BW819" i="14"/>
  <c r="BU819" i="14"/>
  <c r="BS819" i="14"/>
  <c r="BO819" i="14"/>
  <c r="BM819" i="14"/>
  <c r="BK819" i="14"/>
  <c r="AV819" i="14"/>
  <c r="EE819" i="14" s="1"/>
  <c r="AU819" i="14"/>
  <c r="DM819" i="14" s="1"/>
  <c r="AF819" i="14"/>
  <c r="B819" i="14" s="1"/>
  <c r="A819" i="14"/>
  <c r="FL839" i="14"/>
  <c r="FJ839" i="14"/>
  <c r="EV839" i="14"/>
  <c r="EO839" i="14"/>
  <c r="DY839" i="14"/>
  <c r="DU839" i="14"/>
  <c r="DS839" i="14"/>
  <c r="DQ839" i="14"/>
  <c r="DO839" i="14"/>
  <c r="DI839" i="14"/>
  <c r="DG839" i="14"/>
  <c r="DE839" i="14"/>
  <c r="DC839" i="14"/>
  <c r="DA839" i="14"/>
  <c r="CY839" i="14"/>
  <c r="CW839" i="14"/>
  <c r="CS839" i="14"/>
  <c r="CQ839" i="14"/>
  <c r="CO839" i="14"/>
  <c r="CM839" i="14"/>
  <c r="CK839" i="14"/>
  <c r="CI839" i="14"/>
  <c r="CG839" i="14"/>
  <c r="CE839" i="14"/>
  <c r="EM839" i="14" s="1"/>
  <c r="CC839" i="14"/>
  <c r="CA839" i="14"/>
  <c r="BY839" i="14"/>
  <c r="BW839" i="14"/>
  <c r="BU839" i="14"/>
  <c r="BO839" i="14"/>
  <c r="BM839" i="14"/>
  <c r="BK839" i="14"/>
  <c r="AV839" i="14"/>
  <c r="AU839" i="14"/>
  <c r="DM839" i="14" s="1"/>
  <c r="AF839" i="14"/>
  <c r="B839" i="14" s="1"/>
  <c r="A839" i="14"/>
  <c r="FL814" i="14"/>
  <c r="FJ814" i="14"/>
  <c r="EV814" i="14"/>
  <c r="EO814" i="14"/>
  <c r="DU814" i="14"/>
  <c r="DS814" i="14"/>
  <c r="DQ814" i="14"/>
  <c r="DO814" i="14"/>
  <c r="DI814" i="14"/>
  <c r="DG814" i="14"/>
  <c r="DE814" i="14"/>
  <c r="DC814" i="14"/>
  <c r="DA814" i="14"/>
  <c r="CY814" i="14"/>
  <c r="CW814" i="14"/>
  <c r="CS814" i="14"/>
  <c r="CQ814" i="14"/>
  <c r="CO814" i="14"/>
  <c r="CM814" i="14"/>
  <c r="CK814" i="14"/>
  <c r="CI814" i="14"/>
  <c r="CG814" i="14"/>
  <c r="CE814" i="14"/>
  <c r="EM814" i="14" s="1"/>
  <c r="CC814" i="14"/>
  <c r="CA814" i="14"/>
  <c r="BY814" i="14"/>
  <c r="BW814" i="14"/>
  <c r="BU814" i="14"/>
  <c r="BO814" i="14"/>
  <c r="BM814" i="14"/>
  <c r="BK814" i="14"/>
  <c r="AV814" i="14"/>
  <c r="AU814" i="14"/>
  <c r="DM814" i="14" s="1"/>
  <c r="AF814" i="14"/>
  <c r="B814" i="14" s="1"/>
  <c r="A814" i="14"/>
  <c r="FL872" i="14"/>
  <c r="EV872" i="14"/>
  <c r="EO872" i="14"/>
  <c r="EC872" i="14"/>
  <c r="EA872" i="14"/>
  <c r="DY872" i="14"/>
  <c r="DW872" i="14"/>
  <c r="DU872" i="14"/>
  <c r="DS872" i="14"/>
  <c r="DQ872" i="14"/>
  <c r="DO872" i="14"/>
  <c r="DI872" i="14"/>
  <c r="DG872" i="14"/>
  <c r="DE872" i="14"/>
  <c r="DC872" i="14"/>
  <c r="DA872" i="14"/>
  <c r="CY872" i="14"/>
  <c r="CW872" i="14"/>
  <c r="CS872" i="14"/>
  <c r="CQ872" i="14"/>
  <c r="CO872" i="14"/>
  <c r="CM872" i="14"/>
  <c r="CK872" i="14"/>
  <c r="CI872" i="14"/>
  <c r="CG872" i="14"/>
  <c r="CE872" i="14"/>
  <c r="EM872" i="14" s="1"/>
  <c r="CC872" i="14"/>
  <c r="CA872" i="14"/>
  <c r="BY872" i="14"/>
  <c r="BW872" i="14"/>
  <c r="BU872" i="14"/>
  <c r="BS872" i="14"/>
  <c r="BO872" i="14"/>
  <c r="BM872" i="14"/>
  <c r="BK872" i="14"/>
  <c r="AV872" i="14"/>
  <c r="EE872" i="14" s="1"/>
  <c r="AU872" i="14"/>
  <c r="DM872" i="14" s="1"/>
  <c r="AF872" i="14"/>
  <c r="B872" i="14" s="1"/>
  <c r="A872" i="14"/>
  <c r="FL803" i="14"/>
  <c r="EV803" i="14"/>
  <c r="EO803" i="14"/>
  <c r="EC803" i="14"/>
  <c r="EA803" i="14"/>
  <c r="DY803" i="14"/>
  <c r="DW803" i="14"/>
  <c r="DU803" i="14"/>
  <c r="DS803" i="14"/>
  <c r="DQ803" i="14"/>
  <c r="DO803" i="14"/>
  <c r="DI803" i="14"/>
  <c r="DG803" i="14"/>
  <c r="DE803" i="14"/>
  <c r="DC803" i="14"/>
  <c r="DA803" i="14"/>
  <c r="CY803" i="14"/>
  <c r="CW803" i="14"/>
  <c r="CS803" i="14"/>
  <c r="CQ803" i="14"/>
  <c r="CO803" i="14"/>
  <c r="CM803" i="14"/>
  <c r="CK803" i="14"/>
  <c r="CI803" i="14"/>
  <c r="CG803" i="14"/>
  <c r="CE803" i="14"/>
  <c r="EM803" i="14" s="1"/>
  <c r="CC803" i="14"/>
  <c r="CA803" i="14"/>
  <c r="BY803" i="14"/>
  <c r="BW803" i="14"/>
  <c r="BU803" i="14"/>
  <c r="BS803" i="14"/>
  <c r="BO803" i="14"/>
  <c r="BM803" i="14"/>
  <c r="BK803" i="14"/>
  <c r="BG803" i="14"/>
  <c r="AV803" i="14"/>
  <c r="EE803" i="14" s="1"/>
  <c r="AU803" i="14"/>
  <c r="DM803" i="14" s="1"/>
  <c r="AF803" i="14"/>
  <c r="B803" i="14" s="1"/>
  <c r="A803" i="14"/>
  <c r="FL767" i="14"/>
  <c r="EV767" i="14"/>
  <c r="EO767" i="14"/>
  <c r="EC767" i="14"/>
  <c r="EA767" i="14"/>
  <c r="DY767" i="14"/>
  <c r="DW767" i="14"/>
  <c r="DU767" i="14"/>
  <c r="DS767" i="14"/>
  <c r="DQ767" i="14"/>
  <c r="DO767" i="14"/>
  <c r="DI767" i="14"/>
  <c r="DG767" i="14"/>
  <c r="DC767" i="14"/>
  <c r="DA767" i="14"/>
  <c r="CY767" i="14"/>
  <c r="CW767" i="14"/>
  <c r="CS767" i="14"/>
  <c r="CQ767" i="14"/>
  <c r="CO767" i="14"/>
  <c r="CM767" i="14"/>
  <c r="CK767" i="14"/>
  <c r="CI767" i="14"/>
  <c r="CG767" i="14"/>
  <c r="CE767" i="14"/>
  <c r="EM767" i="14" s="1"/>
  <c r="CC767" i="14"/>
  <c r="CA767" i="14"/>
  <c r="BY767" i="14"/>
  <c r="BW767" i="14"/>
  <c r="BU767" i="14"/>
  <c r="BS767" i="14"/>
  <c r="BQ767" i="14"/>
  <c r="BO767" i="14"/>
  <c r="BM767" i="14"/>
  <c r="BK767" i="14"/>
  <c r="BI767" i="14"/>
  <c r="AV767" i="14"/>
  <c r="EE767" i="14" s="1"/>
  <c r="AU767" i="14"/>
  <c r="DK767" i="14" s="1"/>
  <c r="AF767" i="14"/>
  <c r="B767" i="14" s="1"/>
  <c r="A767" i="14"/>
  <c r="FL795" i="14"/>
  <c r="FJ795" i="14"/>
  <c r="EV795" i="14"/>
  <c r="ET795" i="14"/>
  <c r="EO795" i="14"/>
  <c r="DY795" i="14"/>
  <c r="DU795" i="14"/>
  <c r="DS795" i="14"/>
  <c r="DQ795" i="14"/>
  <c r="DO795" i="14"/>
  <c r="DG795" i="14"/>
  <c r="DC795" i="14"/>
  <c r="DA795" i="14"/>
  <c r="CY795" i="14"/>
  <c r="CW795" i="14"/>
  <c r="CS795" i="14"/>
  <c r="CQ795" i="14"/>
  <c r="CO795" i="14"/>
  <c r="CM795" i="14"/>
  <c r="CK795" i="14"/>
  <c r="CI795" i="14"/>
  <c r="CG795" i="14"/>
  <c r="CE795" i="14"/>
  <c r="EM795" i="14" s="1"/>
  <c r="CC795" i="14"/>
  <c r="CA795" i="14"/>
  <c r="BY795" i="14"/>
  <c r="BW795" i="14"/>
  <c r="BU795" i="14"/>
  <c r="BS795" i="14"/>
  <c r="BQ795" i="14"/>
  <c r="BO795" i="14"/>
  <c r="BM795" i="14"/>
  <c r="BK795" i="14"/>
  <c r="AV795" i="14"/>
  <c r="AU795" i="14"/>
  <c r="DM795" i="14" s="1"/>
  <c r="AF795" i="14"/>
  <c r="B795" i="14" s="1"/>
  <c r="A795" i="14"/>
  <c r="FL784" i="14"/>
  <c r="FJ784" i="14"/>
  <c r="EV784" i="14"/>
  <c r="ET784" i="14"/>
  <c r="EO784" i="14"/>
  <c r="DY784" i="14"/>
  <c r="DU784" i="14"/>
  <c r="DS784" i="14"/>
  <c r="DQ784" i="14"/>
  <c r="DO784" i="14"/>
  <c r="DG784" i="14"/>
  <c r="DC784" i="14"/>
  <c r="DA784" i="14"/>
  <c r="CY784" i="14"/>
  <c r="CW784" i="14"/>
  <c r="CS784" i="14"/>
  <c r="CQ784" i="14"/>
  <c r="CO784" i="14"/>
  <c r="CM784" i="14"/>
  <c r="CK784" i="14"/>
  <c r="CI784" i="14"/>
  <c r="CG784" i="14"/>
  <c r="CE784" i="14"/>
  <c r="EM784" i="14" s="1"/>
  <c r="CC784" i="14"/>
  <c r="CA784" i="14"/>
  <c r="BY784" i="14"/>
  <c r="BW784" i="14"/>
  <c r="BU784" i="14"/>
  <c r="BS784" i="14"/>
  <c r="BQ784" i="14"/>
  <c r="BO784" i="14"/>
  <c r="BM784" i="14"/>
  <c r="BK784" i="14"/>
  <c r="AV784" i="14"/>
  <c r="AU784" i="14"/>
  <c r="DK784" i="14" s="1"/>
  <c r="AF784" i="14"/>
  <c r="B784" i="14" s="1"/>
  <c r="A784" i="14"/>
  <c r="FL772" i="14"/>
  <c r="FJ772" i="14"/>
  <c r="EV772" i="14"/>
  <c r="ET772" i="14"/>
  <c r="EO772" i="14"/>
  <c r="DY772" i="14"/>
  <c r="DU772" i="14"/>
  <c r="DS772" i="14"/>
  <c r="DQ772" i="14"/>
  <c r="DO772" i="14"/>
  <c r="DC772" i="14"/>
  <c r="DA772" i="14"/>
  <c r="CY772" i="14"/>
  <c r="CW772" i="14"/>
  <c r="CS772" i="14"/>
  <c r="CQ772" i="14"/>
  <c r="CO772" i="14"/>
  <c r="CM772" i="14"/>
  <c r="CK772" i="14"/>
  <c r="CI772" i="14"/>
  <c r="CG772" i="14"/>
  <c r="CE772" i="14"/>
  <c r="EM772" i="14" s="1"/>
  <c r="CC772" i="14"/>
  <c r="CA772" i="14"/>
  <c r="BY772" i="14"/>
  <c r="BW772" i="14"/>
  <c r="BU772" i="14"/>
  <c r="BS772" i="14"/>
  <c r="BQ772" i="14"/>
  <c r="BO772" i="14"/>
  <c r="BM772" i="14"/>
  <c r="BK772" i="14"/>
  <c r="AV772" i="14"/>
  <c r="AU772" i="14"/>
  <c r="DM772" i="14" s="1"/>
  <c r="AF772" i="14"/>
  <c r="B772" i="14" s="1"/>
  <c r="A772" i="14"/>
  <c r="FL762" i="14"/>
  <c r="FJ762" i="14"/>
  <c r="EV762" i="14"/>
  <c r="ET762" i="14"/>
  <c r="EO762" i="14"/>
  <c r="DY762" i="14"/>
  <c r="DU762" i="14"/>
  <c r="DS762" i="14"/>
  <c r="DQ762" i="14"/>
  <c r="DO762" i="14"/>
  <c r="DG762" i="14"/>
  <c r="DC762" i="14"/>
  <c r="DA762" i="14"/>
  <c r="CY762" i="14"/>
  <c r="CW762" i="14"/>
  <c r="CS762" i="14"/>
  <c r="CQ762" i="14"/>
  <c r="CO762" i="14"/>
  <c r="CM762" i="14"/>
  <c r="CK762" i="14"/>
  <c r="CI762" i="14"/>
  <c r="CG762" i="14"/>
  <c r="CE762" i="14"/>
  <c r="EM762" i="14" s="1"/>
  <c r="CC762" i="14"/>
  <c r="CA762" i="14"/>
  <c r="BY762" i="14"/>
  <c r="BW762" i="14"/>
  <c r="BU762" i="14"/>
  <c r="BS762" i="14"/>
  <c r="BQ762" i="14"/>
  <c r="BO762" i="14"/>
  <c r="BM762" i="14"/>
  <c r="BK762" i="14"/>
  <c r="AV762" i="14"/>
  <c r="AU762" i="14"/>
  <c r="DM762" i="14" s="1"/>
  <c r="AF762" i="14"/>
  <c r="B762" i="14" s="1"/>
  <c r="A762" i="14"/>
  <c r="FL759" i="14"/>
  <c r="FJ759" i="14"/>
  <c r="EV759" i="14"/>
  <c r="ET759" i="14"/>
  <c r="EO759" i="14"/>
  <c r="DY759" i="14"/>
  <c r="DU759" i="14"/>
  <c r="DS759" i="14"/>
  <c r="DQ759" i="14"/>
  <c r="DO759" i="14"/>
  <c r="DG759" i="14"/>
  <c r="DC759" i="14"/>
  <c r="DA759" i="14"/>
  <c r="CY759" i="14"/>
  <c r="CW759" i="14"/>
  <c r="CS759" i="14"/>
  <c r="CQ759" i="14"/>
  <c r="CO759" i="14"/>
  <c r="CM759" i="14"/>
  <c r="CK759" i="14"/>
  <c r="CI759" i="14"/>
  <c r="CG759" i="14"/>
  <c r="CE759" i="14"/>
  <c r="EM759" i="14" s="1"/>
  <c r="CC759" i="14"/>
  <c r="CA759" i="14"/>
  <c r="BY759" i="14"/>
  <c r="BW759" i="14"/>
  <c r="BU759" i="14"/>
  <c r="BS759" i="14"/>
  <c r="BQ759" i="14"/>
  <c r="BO759" i="14"/>
  <c r="BM759" i="14"/>
  <c r="BK759" i="14"/>
  <c r="AV759" i="14"/>
  <c r="AU759" i="14"/>
  <c r="DM759" i="14" s="1"/>
  <c r="AF759" i="14"/>
  <c r="B759" i="14" s="1"/>
  <c r="A759" i="14"/>
  <c r="DM896" i="14" l="1"/>
  <c r="DK851" i="14"/>
  <c r="DK819" i="14"/>
  <c r="DK814" i="14"/>
  <c r="DM855" i="14"/>
  <c r="DK839" i="14"/>
  <c r="DM767" i="14"/>
  <c r="DM784" i="14"/>
  <c r="DK872" i="14"/>
  <c r="DK759" i="14"/>
  <c r="DK795" i="14"/>
  <c r="DK772" i="14"/>
  <c r="DK762" i="14"/>
  <c r="DK803" i="14"/>
  <c r="FL706" i="14"/>
  <c r="FJ706" i="14"/>
  <c r="EV706" i="14"/>
  <c r="ET706" i="14"/>
  <c r="EO706" i="14"/>
  <c r="DY706" i="14"/>
  <c r="DU706" i="14"/>
  <c r="DS706" i="14"/>
  <c r="DQ706" i="14"/>
  <c r="DO706" i="14"/>
  <c r="DG706" i="14"/>
  <c r="DC706" i="14"/>
  <c r="DA706" i="14"/>
  <c r="CY706" i="14"/>
  <c r="CW706" i="14"/>
  <c r="CS706" i="14"/>
  <c r="CQ706" i="14"/>
  <c r="CO706" i="14"/>
  <c r="CM706" i="14"/>
  <c r="CK706" i="14"/>
  <c r="CI706" i="14"/>
  <c r="CG706" i="14"/>
  <c r="CE706" i="14"/>
  <c r="EM706" i="14" s="1"/>
  <c r="CC706" i="14"/>
  <c r="CA706" i="14"/>
  <c r="BY706" i="14"/>
  <c r="BW706" i="14"/>
  <c r="BU706" i="14"/>
  <c r="BS706" i="14"/>
  <c r="BQ706" i="14"/>
  <c r="BO706" i="14"/>
  <c r="BM706" i="14"/>
  <c r="BK706" i="14"/>
  <c r="AV706" i="14"/>
  <c r="AU706" i="14"/>
  <c r="DM706" i="14" s="1"/>
  <c r="AF706" i="14"/>
  <c r="B706" i="14" s="1"/>
  <c r="A706" i="14"/>
  <c r="FL703" i="14"/>
  <c r="FJ703" i="14"/>
  <c r="EV703" i="14"/>
  <c r="ET703" i="14"/>
  <c r="EO703" i="14"/>
  <c r="DY703" i="14"/>
  <c r="DU703" i="14"/>
  <c r="DS703" i="14"/>
  <c r="DQ703" i="14"/>
  <c r="DO703" i="14"/>
  <c r="DI703" i="14"/>
  <c r="DG703" i="14"/>
  <c r="DE703" i="14"/>
  <c r="DC703" i="14"/>
  <c r="DA703" i="14"/>
  <c r="CY703" i="14"/>
  <c r="CW703" i="14"/>
  <c r="CS703" i="14"/>
  <c r="CQ703" i="14"/>
  <c r="CO703" i="14"/>
  <c r="CM703" i="14"/>
  <c r="CK703" i="14"/>
  <c r="CI703" i="14"/>
  <c r="CG703" i="14"/>
  <c r="CE703" i="14"/>
  <c r="EM703" i="14" s="1"/>
  <c r="CC703" i="14"/>
  <c r="CA703" i="14"/>
  <c r="BY703" i="14"/>
  <c r="BW703" i="14"/>
  <c r="BU703" i="14"/>
  <c r="BS703" i="14"/>
  <c r="BQ703" i="14"/>
  <c r="BO703" i="14"/>
  <c r="BM703" i="14"/>
  <c r="BK703" i="14"/>
  <c r="AV703" i="14"/>
  <c r="EE703" i="14" s="1"/>
  <c r="AU703" i="14"/>
  <c r="DM703" i="14" s="1"/>
  <c r="AF703" i="14"/>
  <c r="B703" i="14" s="1"/>
  <c r="A703" i="14"/>
  <c r="FL776" i="14"/>
  <c r="FJ776" i="14"/>
  <c r="EV776" i="14"/>
  <c r="ET776" i="14"/>
  <c r="EO776" i="14"/>
  <c r="DY776" i="14"/>
  <c r="DU776" i="14"/>
  <c r="DS776" i="14"/>
  <c r="DQ776" i="14"/>
  <c r="DO776" i="14"/>
  <c r="DI776" i="14"/>
  <c r="DG776" i="14"/>
  <c r="DC776" i="14"/>
  <c r="DA776" i="14"/>
  <c r="CY776" i="14"/>
  <c r="CW776" i="14"/>
  <c r="CS776" i="14"/>
  <c r="CQ776" i="14"/>
  <c r="CO776" i="14"/>
  <c r="CM776" i="14"/>
  <c r="CK776" i="14"/>
  <c r="CI776" i="14"/>
  <c r="CG776" i="14"/>
  <c r="CE776" i="14"/>
  <c r="EM776" i="14" s="1"/>
  <c r="CC776" i="14"/>
  <c r="CA776" i="14"/>
  <c r="BY776" i="14"/>
  <c r="BW776" i="14"/>
  <c r="BU776" i="14"/>
  <c r="BS776" i="14"/>
  <c r="BQ776" i="14"/>
  <c r="BO776" i="14"/>
  <c r="BE776" i="14"/>
  <c r="AV776" i="14"/>
  <c r="AU776" i="14"/>
  <c r="DK776" i="14" s="1"/>
  <c r="AF776" i="14"/>
  <c r="B776" i="14" s="1"/>
  <c r="A776" i="14"/>
  <c r="FL764" i="14"/>
  <c r="FJ764" i="14"/>
  <c r="EV764" i="14"/>
  <c r="ET764" i="14"/>
  <c r="EO764" i="14"/>
  <c r="DY764" i="14"/>
  <c r="DU764" i="14"/>
  <c r="DS764" i="14"/>
  <c r="DQ764" i="14"/>
  <c r="DO764" i="14"/>
  <c r="DI764" i="14"/>
  <c r="DG764" i="14"/>
  <c r="DC764" i="14"/>
  <c r="DA764" i="14"/>
  <c r="CY764" i="14"/>
  <c r="CW764" i="14"/>
  <c r="CS764" i="14"/>
  <c r="CQ764" i="14"/>
  <c r="CO764" i="14"/>
  <c r="CM764" i="14"/>
  <c r="CK764" i="14"/>
  <c r="CI764" i="14"/>
  <c r="CG764" i="14"/>
  <c r="CE764" i="14"/>
  <c r="EM764" i="14" s="1"/>
  <c r="CC764" i="14"/>
  <c r="CA764" i="14"/>
  <c r="BY764" i="14"/>
  <c r="BW764" i="14"/>
  <c r="BU764" i="14"/>
  <c r="BS764" i="14"/>
  <c r="BQ764" i="14"/>
  <c r="BO764" i="14"/>
  <c r="AV764" i="14"/>
  <c r="AU764" i="14"/>
  <c r="DK764" i="14" s="1"/>
  <c r="AF764" i="14"/>
  <c r="B764" i="14" s="1"/>
  <c r="A764" i="14"/>
  <c r="FL774" i="14"/>
  <c r="FJ774" i="14"/>
  <c r="EV774" i="14"/>
  <c r="ET774" i="14"/>
  <c r="EO774" i="14"/>
  <c r="EA774" i="14"/>
  <c r="DY774" i="14"/>
  <c r="DU774" i="14"/>
  <c r="DS774" i="14"/>
  <c r="DQ774" i="14"/>
  <c r="DO774" i="14"/>
  <c r="DI774" i="14"/>
  <c r="DE774" i="14"/>
  <c r="DC774" i="14"/>
  <c r="DA774" i="14"/>
  <c r="CY774" i="14"/>
  <c r="CW774" i="14"/>
  <c r="CS774" i="14"/>
  <c r="CQ774" i="14"/>
  <c r="CO774" i="14"/>
  <c r="CM774" i="14"/>
  <c r="CK774" i="14"/>
  <c r="CI774" i="14"/>
  <c r="CG774" i="14"/>
  <c r="CE774" i="14"/>
  <c r="EM774" i="14" s="1"/>
  <c r="CC774" i="14"/>
  <c r="CA774" i="14"/>
  <c r="BY774" i="14"/>
  <c r="BW774" i="14"/>
  <c r="BU774" i="14"/>
  <c r="BS774" i="14"/>
  <c r="BQ774" i="14"/>
  <c r="BO774" i="14"/>
  <c r="BM774" i="14"/>
  <c r="BK774" i="14"/>
  <c r="AV774" i="14"/>
  <c r="EE774" i="14" s="1"/>
  <c r="AU774" i="14"/>
  <c r="DM774" i="14" s="1"/>
  <c r="AF774" i="14"/>
  <c r="B774" i="14" s="1"/>
  <c r="A774" i="14"/>
  <c r="FL725" i="14"/>
  <c r="FJ725" i="14"/>
  <c r="EV725" i="14"/>
  <c r="ET725" i="14"/>
  <c r="EO725" i="14"/>
  <c r="DU725" i="14"/>
  <c r="DS725" i="14"/>
  <c r="DQ725" i="14"/>
  <c r="DO725" i="14"/>
  <c r="DC725" i="14"/>
  <c r="DA725" i="14"/>
  <c r="CY725" i="14"/>
  <c r="CW725" i="14"/>
  <c r="CS725" i="14"/>
  <c r="CQ725" i="14"/>
  <c r="CO725" i="14"/>
  <c r="CM725" i="14"/>
  <c r="CK725" i="14"/>
  <c r="CI725" i="14"/>
  <c r="CG725" i="14"/>
  <c r="CE725" i="14"/>
  <c r="EM725" i="14" s="1"/>
  <c r="CC725" i="14"/>
  <c r="CA725" i="14"/>
  <c r="BY725" i="14"/>
  <c r="BW725" i="14"/>
  <c r="BU725" i="14"/>
  <c r="BS725" i="14"/>
  <c r="BQ725" i="14"/>
  <c r="BO725" i="14"/>
  <c r="AV725" i="14"/>
  <c r="AU725" i="14"/>
  <c r="DK725" i="14" s="1"/>
  <c r="AF725" i="14"/>
  <c r="B725" i="14" s="1"/>
  <c r="A725" i="14"/>
  <c r="FL690" i="14"/>
  <c r="FJ690" i="14"/>
  <c r="EV690" i="14"/>
  <c r="ET690" i="14"/>
  <c r="EO690" i="14"/>
  <c r="EA690" i="14"/>
  <c r="DY690" i="14"/>
  <c r="DU690" i="14"/>
  <c r="DS690" i="14"/>
  <c r="DQ690" i="14"/>
  <c r="DO690" i="14"/>
  <c r="DI690" i="14"/>
  <c r="DG690" i="14"/>
  <c r="DC690" i="14"/>
  <c r="DA690" i="14"/>
  <c r="CY690" i="14"/>
  <c r="CW690" i="14"/>
  <c r="CS690" i="14"/>
  <c r="CQ690" i="14"/>
  <c r="CO690" i="14"/>
  <c r="CM690" i="14"/>
  <c r="CK690" i="14"/>
  <c r="CI690" i="14"/>
  <c r="CG690" i="14"/>
  <c r="CE690" i="14"/>
  <c r="EM690" i="14" s="1"/>
  <c r="CC690" i="14"/>
  <c r="CA690" i="14"/>
  <c r="BY690" i="14"/>
  <c r="BW690" i="14"/>
  <c r="BU690" i="14"/>
  <c r="BS690" i="14"/>
  <c r="BQ690" i="14"/>
  <c r="BO690" i="14"/>
  <c r="BE690" i="14"/>
  <c r="AV690" i="14"/>
  <c r="EE690" i="14" s="1"/>
  <c r="AU690" i="14"/>
  <c r="DM690" i="14" s="1"/>
  <c r="AF690" i="14"/>
  <c r="B690" i="14" s="1"/>
  <c r="A690" i="14"/>
  <c r="BS710" i="14"/>
  <c r="DM725" i="14" l="1"/>
  <c r="DM776" i="14"/>
  <c r="DM764" i="14"/>
  <c r="DK690" i="14"/>
  <c r="DK774" i="14"/>
  <c r="DK706" i="14"/>
  <c r="BM938" i="14"/>
  <c r="BK938" i="14"/>
  <c r="BA938" i="14"/>
  <c r="AY938" i="14"/>
  <c r="AW938" i="14"/>
  <c r="DE715" i="14"/>
  <c r="DE716" i="14"/>
  <c r="DE695" i="14"/>
  <c r="DE688" i="14"/>
  <c r="DE700" i="14"/>
  <c r="DE809" i="14"/>
  <c r="DE702" i="14"/>
  <c r="DE705" i="14"/>
  <c r="DE699" i="14"/>
  <c r="DE709" i="14"/>
  <c r="DE711" i="14"/>
  <c r="DE712" i="14"/>
  <c r="DE782" i="14"/>
  <c r="DE734" i="14"/>
  <c r="DE739" i="14"/>
  <c r="DE740" i="14"/>
  <c r="DE744" i="14"/>
  <c r="DE751" i="14"/>
  <c r="DE788" i="14"/>
  <c r="DE822" i="14"/>
  <c r="DE737" i="14"/>
  <c r="DE742" i="14"/>
  <c r="DE746" i="14"/>
  <c r="DE798" i="14"/>
  <c r="DE736" i="14"/>
  <c r="DE750" i="14"/>
  <c r="DE743" i="14"/>
  <c r="DE958" i="14"/>
  <c r="DE778" i="14"/>
  <c r="DE747" i="14"/>
  <c r="DE825" i="14"/>
  <c r="DE738" i="14"/>
  <c r="DE748" i="14"/>
  <c r="DE858" i="14"/>
  <c r="DE818" i="14"/>
  <c r="DE775" i="14"/>
  <c r="DE781" i="14"/>
  <c r="DE960" i="14"/>
  <c r="DE796" i="14"/>
  <c r="DE868" i="14"/>
  <c r="DE959" i="14"/>
  <c r="DE755" i="14"/>
  <c r="DE876" i="14"/>
  <c r="DE964" i="14"/>
  <c r="DE791" i="14"/>
  <c r="DE783" i="14"/>
  <c r="DE780" i="14"/>
  <c r="DE710" i="14"/>
  <c r="DE785" i="14"/>
  <c r="DE792" i="14"/>
  <c r="DE749" i="14"/>
  <c r="DE773" i="14"/>
  <c r="DE752" i="14"/>
  <c r="DE777" i="14"/>
  <c r="DE802" i="14"/>
  <c r="DE753" i="14"/>
  <c r="DE756" i="14"/>
  <c r="DE886" i="14"/>
  <c r="DE922" i="14"/>
  <c r="DE936" i="14"/>
  <c r="DE937" i="14"/>
  <c r="DE928" i="14"/>
  <c r="DE929" i="14"/>
  <c r="DE930" i="14"/>
  <c r="DE931" i="14"/>
  <c r="DE741" i="14"/>
  <c r="DE745" i="14"/>
  <c r="DE735" i="14"/>
  <c r="DE965" i="14"/>
  <c r="DE966" i="14"/>
  <c r="DE1136" i="14"/>
  <c r="DE1137" i="14"/>
  <c r="DE1138" i="14"/>
  <c r="DE1139" i="14"/>
  <c r="DE1140" i="14"/>
  <c r="DE1141" i="14"/>
  <c r="DE1142" i="14"/>
  <c r="DE1143" i="14"/>
  <c r="DE1144" i="14"/>
  <c r="DE1145" i="14"/>
  <c r="DE1146" i="14"/>
  <c r="DE1147" i="14"/>
  <c r="DE637" i="14"/>
  <c r="DE638" i="14"/>
  <c r="DE639" i="14"/>
  <c r="DE640" i="14"/>
  <c r="DE641" i="14"/>
  <c r="DE642" i="14"/>
  <c r="DE634" i="14"/>
  <c r="DE622" i="14"/>
  <c r="DE623" i="14"/>
  <c r="DE625" i="14"/>
  <c r="DE626" i="14"/>
  <c r="DE624" i="14"/>
  <c r="DE630" i="14"/>
  <c r="DE627" i="14"/>
  <c r="DE938" i="14"/>
  <c r="DE628" i="14"/>
  <c r="DE631" i="14"/>
  <c r="DE632" i="14"/>
  <c r="DE629" i="14"/>
  <c r="DE633" i="14"/>
  <c r="AX1325" i="14"/>
  <c r="FT1309" i="14" l="1"/>
  <c r="FS1310" i="14" s="1"/>
  <c r="FQ1309" i="14"/>
  <c r="FP1310" i="14" s="1"/>
  <c r="FO1309" i="14"/>
  <c r="FN1310" i="14" s="1"/>
  <c r="FM1309" i="14"/>
  <c r="FL1310" i="14" s="1"/>
  <c r="FK1309" i="14"/>
  <c r="FJ1310" i="14" s="1"/>
  <c r="FI1309" i="14"/>
  <c r="FH1310" i="14" s="1"/>
  <c r="FG1309" i="14"/>
  <c r="FF1310" i="14" s="1"/>
  <c r="FE1309" i="14"/>
  <c r="FD1310" i="14" s="1"/>
  <c r="FC1309" i="14"/>
  <c r="FB1310" i="14" s="1"/>
  <c r="FA1309" i="14"/>
  <c r="EZ1310" i="14" s="1"/>
  <c r="EY1309" i="14"/>
  <c r="EX1310" i="14" s="1"/>
  <c r="EW1309" i="14"/>
  <c r="EV1310" i="14" s="1"/>
  <c r="EU1309" i="14"/>
  <c r="ET1310" i="14" s="1"/>
  <c r="EP1309" i="14"/>
  <c r="EO1310" i="14" s="1"/>
  <c r="EN1309" i="14"/>
  <c r="EM1310" i="14" s="1"/>
  <c r="EF1309" i="14"/>
  <c r="EE1310" i="14" s="1"/>
  <c r="ED1309" i="14"/>
  <c r="EC1310" i="14" s="1"/>
  <c r="EB1309" i="14"/>
  <c r="EA1310" i="14" s="1"/>
  <c r="DZ1309" i="14"/>
  <c r="DY1310" i="14" s="1"/>
  <c r="DX1309" i="14"/>
  <c r="DW1310" i="14" s="1"/>
  <c r="DV1309" i="14"/>
  <c r="DU1310" i="14" s="1"/>
  <c r="DT1309" i="14"/>
  <c r="DS1310" i="14" s="1"/>
  <c r="DR1309" i="14"/>
  <c r="DQ1310" i="14" s="1"/>
  <c r="DP1309" i="14"/>
  <c r="DO1310" i="14" s="1"/>
  <c r="DN1309" i="14"/>
  <c r="DM1310" i="14" s="1"/>
  <c r="DL1309" i="14"/>
  <c r="DK1310" i="14" s="1"/>
  <c r="DJ1309" i="14"/>
  <c r="DI1310" i="14" s="1"/>
  <c r="DD1309" i="14"/>
  <c r="DC1310" i="14" s="1"/>
  <c r="DB1309" i="14"/>
  <c r="DA1310" i="14" s="1"/>
  <c r="CZ1309" i="14"/>
  <c r="CY1310" i="14" s="1"/>
  <c r="CX1309" i="14"/>
  <c r="CW1310" i="14" s="1"/>
  <c r="CT1309" i="14"/>
  <c r="CS1310" i="14" s="1"/>
  <c r="CR1309" i="14"/>
  <c r="CQ1310" i="14" s="1"/>
  <c r="CP1309" i="14"/>
  <c r="CO1310" i="14" s="1"/>
  <c r="CN1309" i="14"/>
  <c r="CM1310" i="14" s="1"/>
  <c r="CL1309" i="14"/>
  <c r="CK1310" i="14" s="1"/>
  <c r="CJ1309" i="14"/>
  <c r="CI1310" i="14" s="1"/>
  <c r="CH1309" i="14"/>
  <c r="CG1310" i="14" s="1"/>
  <c r="CF1309" i="14"/>
  <c r="CE1310" i="14" s="1"/>
  <c r="CD1309" i="14"/>
  <c r="CC1310" i="14" s="1"/>
  <c r="CB1309" i="14"/>
  <c r="CA1310" i="14" s="1"/>
  <c r="BZ1309" i="14"/>
  <c r="BY1310" i="14" s="1"/>
  <c r="BX1309" i="14"/>
  <c r="BW1310" i="14" s="1"/>
  <c r="BV1309" i="14"/>
  <c r="BU1310" i="14" s="1"/>
  <c r="BT1309" i="14"/>
  <c r="BS1310" i="14" s="1"/>
  <c r="BR1309" i="14"/>
  <c r="BQ1310" i="14" s="1"/>
  <c r="BP1309" i="14"/>
  <c r="BO1310" i="14" s="1"/>
  <c r="BN1309" i="14"/>
  <c r="BM1310" i="14" s="1"/>
  <c r="BL1309" i="14"/>
  <c r="BK1310" i="14" s="1"/>
  <c r="BJ1309" i="14"/>
  <c r="BI1310" i="14" s="1"/>
  <c r="BH1309" i="14"/>
  <c r="BG1310" i="14" s="1"/>
  <c r="BF1309" i="14"/>
  <c r="BE1310" i="14" s="1"/>
  <c r="BD1309" i="14"/>
  <c r="BC1310" i="14" s="1"/>
  <c r="BB1309" i="14"/>
  <c r="BA1310" i="14" s="1"/>
  <c r="AZ1309" i="14"/>
  <c r="AY1310" i="14" s="1"/>
  <c r="AX1309" i="14"/>
  <c r="AW1310" i="14" s="1"/>
  <c r="FT1305" i="14"/>
  <c r="FS1306" i="14" s="1"/>
  <c r="FQ1305" i="14"/>
  <c r="FP1306" i="14" s="1"/>
  <c r="FO1305" i="14"/>
  <c r="FN1306" i="14" s="1"/>
  <c r="FM1305" i="14"/>
  <c r="FL1306" i="14" s="1"/>
  <c r="FK1305" i="14"/>
  <c r="FJ1306" i="14" s="1"/>
  <c r="FI1305" i="14"/>
  <c r="FH1306" i="14" s="1"/>
  <c r="FG1305" i="14"/>
  <c r="FF1306" i="14" s="1"/>
  <c r="FE1305" i="14"/>
  <c r="FD1306" i="14" s="1"/>
  <c r="FC1305" i="14"/>
  <c r="FB1306" i="14" s="1"/>
  <c r="FA1305" i="14"/>
  <c r="EZ1306" i="14" s="1"/>
  <c r="EY1305" i="14"/>
  <c r="EX1306" i="14" s="1"/>
  <c r="EW1305" i="14"/>
  <c r="EV1306" i="14" s="1"/>
  <c r="EU1305" i="14"/>
  <c r="ET1306" i="14" s="1"/>
  <c r="EP1305" i="14"/>
  <c r="EO1306" i="14" s="1"/>
  <c r="EN1305" i="14"/>
  <c r="EM1306" i="14" s="1"/>
  <c r="EF1305" i="14"/>
  <c r="EE1306" i="14" s="1"/>
  <c r="ED1305" i="14"/>
  <c r="EC1306" i="14" s="1"/>
  <c r="EB1305" i="14"/>
  <c r="EA1306" i="14" s="1"/>
  <c r="DZ1305" i="14"/>
  <c r="DY1306" i="14" s="1"/>
  <c r="DX1305" i="14"/>
  <c r="DW1306" i="14" s="1"/>
  <c r="DV1305" i="14"/>
  <c r="DU1306" i="14" s="1"/>
  <c r="DT1305" i="14"/>
  <c r="DS1306" i="14" s="1"/>
  <c r="DR1305" i="14"/>
  <c r="DQ1306" i="14" s="1"/>
  <c r="DP1305" i="14"/>
  <c r="DO1306" i="14" s="1"/>
  <c r="DN1305" i="14"/>
  <c r="DM1306" i="14" s="1"/>
  <c r="DL1305" i="14"/>
  <c r="DK1306" i="14" s="1"/>
  <c r="DJ1305" i="14"/>
  <c r="DI1306" i="14" s="1"/>
  <c r="DD1305" i="14"/>
  <c r="DC1306" i="14" s="1"/>
  <c r="DB1305" i="14"/>
  <c r="DA1306" i="14" s="1"/>
  <c r="CZ1305" i="14"/>
  <c r="CY1306" i="14" s="1"/>
  <c r="CX1305" i="14"/>
  <c r="CW1306" i="14" s="1"/>
  <c r="CT1305" i="14"/>
  <c r="CS1306" i="14" s="1"/>
  <c r="CR1305" i="14"/>
  <c r="CQ1306" i="14" s="1"/>
  <c r="CP1305" i="14"/>
  <c r="CO1306" i="14" s="1"/>
  <c r="CN1305" i="14"/>
  <c r="CM1306" i="14" s="1"/>
  <c r="CL1305" i="14"/>
  <c r="CK1306" i="14" s="1"/>
  <c r="CJ1305" i="14"/>
  <c r="CI1306" i="14" s="1"/>
  <c r="CH1305" i="14"/>
  <c r="CG1306" i="14" s="1"/>
  <c r="CF1305" i="14"/>
  <c r="CE1306" i="14" s="1"/>
  <c r="CD1305" i="14"/>
  <c r="CC1306" i="14" s="1"/>
  <c r="CB1305" i="14"/>
  <c r="CA1306" i="14" s="1"/>
  <c r="BZ1305" i="14"/>
  <c r="BY1306" i="14" s="1"/>
  <c r="BX1305" i="14"/>
  <c r="BW1306" i="14" s="1"/>
  <c r="BV1305" i="14"/>
  <c r="BU1306" i="14" s="1"/>
  <c r="BT1305" i="14"/>
  <c r="BS1306" i="14" s="1"/>
  <c r="BR1305" i="14"/>
  <c r="BQ1306" i="14" s="1"/>
  <c r="BP1305" i="14"/>
  <c r="BO1306" i="14" s="1"/>
  <c r="BN1305" i="14"/>
  <c r="BM1306" i="14" s="1"/>
  <c r="BL1305" i="14"/>
  <c r="BK1306" i="14" s="1"/>
  <c r="BJ1305" i="14"/>
  <c r="BI1306" i="14" s="1"/>
  <c r="BH1305" i="14"/>
  <c r="BG1306" i="14" s="1"/>
  <c r="BF1305" i="14"/>
  <c r="BE1306" i="14" s="1"/>
  <c r="BD1305" i="14"/>
  <c r="BC1306" i="14" s="1"/>
  <c r="BB1305" i="14"/>
  <c r="BA1306" i="14" s="1"/>
  <c r="AZ1305" i="14"/>
  <c r="AY1306" i="14" s="1"/>
  <c r="AX1305" i="14"/>
  <c r="AW1306" i="14" s="1"/>
  <c r="FT1301" i="14"/>
  <c r="FS1302" i="14" s="1"/>
  <c r="FQ1301" i="14"/>
  <c r="FP1302" i="14" s="1"/>
  <c r="FO1301" i="14"/>
  <c r="FN1302" i="14" s="1"/>
  <c r="FM1301" i="14"/>
  <c r="FL1302" i="14" s="1"/>
  <c r="FK1301" i="14"/>
  <c r="FJ1302" i="14" s="1"/>
  <c r="FI1301" i="14"/>
  <c r="FH1302" i="14" s="1"/>
  <c r="FG1301" i="14"/>
  <c r="FF1302" i="14" s="1"/>
  <c r="FE1301" i="14"/>
  <c r="FD1302" i="14" s="1"/>
  <c r="FC1301" i="14"/>
  <c r="FB1302" i="14" s="1"/>
  <c r="FA1301" i="14"/>
  <c r="EZ1302" i="14" s="1"/>
  <c r="EY1301" i="14"/>
  <c r="EX1302" i="14" s="1"/>
  <c r="EW1301" i="14"/>
  <c r="EV1302" i="14" s="1"/>
  <c r="EU1301" i="14"/>
  <c r="ET1302" i="14" s="1"/>
  <c r="EP1301" i="14"/>
  <c r="EO1302" i="14" s="1"/>
  <c r="EN1301" i="14"/>
  <c r="EM1302" i="14" s="1"/>
  <c r="EF1301" i="14"/>
  <c r="EE1302" i="14" s="1"/>
  <c r="ED1301" i="14"/>
  <c r="EC1302" i="14" s="1"/>
  <c r="EB1301" i="14"/>
  <c r="EA1302" i="14" s="1"/>
  <c r="DZ1301" i="14"/>
  <c r="DY1302" i="14" s="1"/>
  <c r="DX1301" i="14"/>
  <c r="DW1302" i="14" s="1"/>
  <c r="DV1301" i="14"/>
  <c r="DU1302" i="14" s="1"/>
  <c r="DT1301" i="14"/>
  <c r="DS1302" i="14" s="1"/>
  <c r="DR1301" i="14"/>
  <c r="DQ1302" i="14" s="1"/>
  <c r="DP1301" i="14"/>
  <c r="DO1302" i="14" s="1"/>
  <c r="DN1301" i="14"/>
  <c r="DM1302" i="14" s="1"/>
  <c r="DL1301" i="14"/>
  <c r="DK1302" i="14" s="1"/>
  <c r="DJ1301" i="14"/>
  <c r="DI1302" i="14" s="1"/>
  <c r="DD1301" i="14"/>
  <c r="DC1302" i="14" s="1"/>
  <c r="DB1301" i="14"/>
  <c r="DA1302" i="14" s="1"/>
  <c r="CZ1301" i="14"/>
  <c r="CY1302" i="14" s="1"/>
  <c r="CX1301" i="14"/>
  <c r="CW1302" i="14" s="1"/>
  <c r="CT1301" i="14"/>
  <c r="CS1302" i="14" s="1"/>
  <c r="CR1301" i="14"/>
  <c r="CQ1302" i="14" s="1"/>
  <c r="CP1301" i="14"/>
  <c r="CO1302" i="14" s="1"/>
  <c r="CN1301" i="14"/>
  <c r="CM1302" i="14" s="1"/>
  <c r="CL1301" i="14"/>
  <c r="CK1302" i="14" s="1"/>
  <c r="CJ1301" i="14"/>
  <c r="CI1302" i="14" s="1"/>
  <c r="CH1301" i="14"/>
  <c r="CG1302" i="14" s="1"/>
  <c r="CF1301" i="14"/>
  <c r="CE1302" i="14" s="1"/>
  <c r="CD1301" i="14"/>
  <c r="CC1302" i="14" s="1"/>
  <c r="CB1301" i="14"/>
  <c r="CA1302" i="14" s="1"/>
  <c r="BZ1301" i="14"/>
  <c r="BY1302" i="14" s="1"/>
  <c r="BX1301" i="14"/>
  <c r="BW1302" i="14" s="1"/>
  <c r="BV1301" i="14"/>
  <c r="BU1302" i="14" s="1"/>
  <c r="BT1301" i="14"/>
  <c r="BS1302" i="14" s="1"/>
  <c r="BR1301" i="14"/>
  <c r="BQ1302" i="14" s="1"/>
  <c r="BP1301" i="14"/>
  <c r="BO1302" i="14" s="1"/>
  <c r="BN1301" i="14"/>
  <c r="BM1302" i="14" s="1"/>
  <c r="BL1301" i="14"/>
  <c r="BK1302" i="14" s="1"/>
  <c r="BJ1301" i="14"/>
  <c r="BI1302" i="14" s="1"/>
  <c r="BH1301" i="14"/>
  <c r="BG1302" i="14" s="1"/>
  <c r="BF1301" i="14"/>
  <c r="BE1302" i="14" s="1"/>
  <c r="BD1301" i="14"/>
  <c r="BC1302" i="14" s="1"/>
  <c r="BB1301" i="14"/>
  <c r="BA1302" i="14" s="1"/>
  <c r="AZ1301" i="14"/>
  <c r="AY1302" i="14" s="1"/>
  <c r="AX1301" i="14"/>
  <c r="AW1302" i="14" s="1"/>
  <c r="BI685" i="14"/>
  <c r="BE730" i="14" l="1"/>
  <c r="BE723" i="14"/>
  <c r="FL756" i="14" l="1"/>
  <c r="FJ756" i="14"/>
  <c r="EV756" i="14"/>
  <c r="ET756" i="14"/>
  <c r="EO756" i="14"/>
  <c r="DY756" i="14"/>
  <c r="DU756" i="14"/>
  <c r="DS756" i="14"/>
  <c r="DQ756" i="14"/>
  <c r="DO756" i="14"/>
  <c r="DI756" i="14"/>
  <c r="DG756" i="14"/>
  <c r="DC756" i="14"/>
  <c r="DA756" i="14"/>
  <c r="CY756" i="14"/>
  <c r="CW756" i="14"/>
  <c r="CS756" i="14"/>
  <c r="CQ756" i="14"/>
  <c r="CO756" i="14"/>
  <c r="CM756" i="14"/>
  <c r="CK756" i="14"/>
  <c r="CI756" i="14"/>
  <c r="CG756" i="14"/>
  <c r="CE756" i="14"/>
  <c r="EM756" i="14" s="1"/>
  <c r="CC756" i="14"/>
  <c r="CA756" i="14"/>
  <c r="BY756" i="14"/>
  <c r="BW756" i="14"/>
  <c r="BU756" i="14"/>
  <c r="BS756" i="14"/>
  <c r="BQ756" i="14"/>
  <c r="BO756" i="14"/>
  <c r="BM756" i="14"/>
  <c r="BK756" i="14"/>
  <c r="AV756" i="14"/>
  <c r="EE756" i="14" s="1"/>
  <c r="AU756" i="14"/>
  <c r="DM756" i="14" s="1"/>
  <c r="AF756" i="14"/>
  <c r="B756" i="14" s="1"/>
  <c r="A756" i="14"/>
  <c r="FL724" i="14"/>
  <c r="FJ724" i="14"/>
  <c r="EV724" i="14"/>
  <c r="ET724" i="14"/>
  <c r="EO724" i="14"/>
  <c r="DU724" i="14"/>
  <c r="DS724" i="14"/>
  <c r="DQ724" i="14"/>
  <c r="DO724" i="14"/>
  <c r="DC724" i="14"/>
  <c r="DA724" i="14"/>
  <c r="CY724" i="14"/>
  <c r="CW724" i="14"/>
  <c r="CS724" i="14"/>
  <c r="CQ724" i="14"/>
  <c r="CO724" i="14"/>
  <c r="CM724" i="14"/>
  <c r="CK724" i="14"/>
  <c r="CI724" i="14"/>
  <c r="CG724" i="14"/>
  <c r="CE724" i="14"/>
  <c r="EM724" i="14" s="1"/>
  <c r="CC724" i="14"/>
  <c r="CA724" i="14"/>
  <c r="BY724" i="14"/>
  <c r="BW724" i="14"/>
  <c r="BU724" i="14"/>
  <c r="BS724" i="14"/>
  <c r="BQ724" i="14"/>
  <c r="BO724" i="14"/>
  <c r="BM724" i="14"/>
  <c r="BK724" i="14"/>
  <c r="AV724" i="14"/>
  <c r="AU724" i="14"/>
  <c r="AF724" i="14"/>
  <c r="B724" i="14" s="1"/>
  <c r="A724" i="14"/>
  <c r="FL675" i="14"/>
  <c r="FJ675" i="14"/>
  <c r="EV675" i="14"/>
  <c r="ET675" i="14"/>
  <c r="EO675" i="14"/>
  <c r="DY675" i="14"/>
  <c r="DU675" i="14"/>
  <c r="DS675" i="14"/>
  <c r="DQ675" i="14"/>
  <c r="DO675" i="14"/>
  <c r="DI675" i="14"/>
  <c r="DG675" i="14"/>
  <c r="DC675" i="14"/>
  <c r="DA675" i="14"/>
  <c r="CY675" i="14"/>
  <c r="CW675" i="14"/>
  <c r="CS675" i="14"/>
  <c r="CQ675" i="14"/>
  <c r="CO675" i="14"/>
  <c r="CM675" i="14"/>
  <c r="CK675" i="14"/>
  <c r="CI675" i="14"/>
  <c r="CG675" i="14"/>
  <c r="CE675" i="14"/>
  <c r="EM675" i="14" s="1"/>
  <c r="CC675" i="14"/>
  <c r="CA675" i="14"/>
  <c r="BY675" i="14"/>
  <c r="BW675" i="14"/>
  <c r="BU675" i="14"/>
  <c r="BS675" i="14"/>
  <c r="BQ675" i="14"/>
  <c r="BO675" i="14"/>
  <c r="BE675" i="14"/>
  <c r="AV675" i="14"/>
  <c r="AU675" i="14"/>
  <c r="DM675" i="14" s="1"/>
  <c r="AF675" i="14"/>
  <c r="B675" i="14" s="1"/>
  <c r="A675" i="14"/>
  <c r="FL886" i="14"/>
  <c r="EV886" i="14"/>
  <c r="EO886" i="14"/>
  <c r="EC886" i="14"/>
  <c r="EA886" i="14"/>
  <c r="DY886" i="14"/>
  <c r="DW886" i="14"/>
  <c r="DU886" i="14"/>
  <c r="DS886" i="14"/>
  <c r="DQ886" i="14"/>
  <c r="DO886" i="14"/>
  <c r="DI886" i="14"/>
  <c r="DG886" i="14"/>
  <c r="DC886" i="14"/>
  <c r="DA886" i="14"/>
  <c r="CY886" i="14"/>
  <c r="CW886" i="14"/>
  <c r="CS886" i="14"/>
  <c r="CQ886" i="14"/>
  <c r="CO886" i="14"/>
  <c r="CM886" i="14"/>
  <c r="CK886" i="14"/>
  <c r="CI886" i="14"/>
  <c r="CG886" i="14"/>
  <c r="CE886" i="14"/>
  <c r="EM886" i="14" s="1"/>
  <c r="CC886" i="14"/>
  <c r="CA886" i="14"/>
  <c r="BY886" i="14"/>
  <c r="BW886" i="14"/>
  <c r="BU886" i="14"/>
  <c r="BS886" i="14"/>
  <c r="BO886" i="14"/>
  <c r="BM886" i="14"/>
  <c r="BK886" i="14"/>
  <c r="AV886" i="14"/>
  <c r="EE886" i="14" s="1"/>
  <c r="AU886" i="14"/>
  <c r="DM886" i="14" s="1"/>
  <c r="AF886" i="14"/>
  <c r="B886" i="14" s="1"/>
  <c r="A886" i="14"/>
  <c r="FL710" i="14"/>
  <c r="FJ710" i="14"/>
  <c r="EV710" i="14"/>
  <c r="ET710" i="14"/>
  <c r="EO710" i="14"/>
  <c r="DY710" i="14"/>
  <c r="DU710" i="14"/>
  <c r="DS710" i="14"/>
  <c r="DQ710" i="14"/>
  <c r="DO710" i="14"/>
  <c r="DI710" i="14"/>
  <c r="DG710" i="14"/>
  <c r="DC710" i="14"/>
  <c r="DA710" i="14"/>
  <c r="CY710" i="14"/>
  <c r="CW710" i="14"/>
  <c r="CS710" i="14"/>
  <c r="CQ710" i="14"/>
  <c r="CO710" i="14"/>
  <c r="CM710" i="14"/>
  <c r="CK710" i="14"/>
  <c r="CI710" i="14"/>
  <c r="CG710" i="14"/>
  <c r="CE710" i="14"/>
  <c r="EM710" i="14" s="1"/>
  <c r="CC710" i="14"/>
  <c r="CA710" i="14"/>
  <c r="BY710" i="14"/>
  <c r="BW710" i="14"/>
  <c r="BU710" i="14"/>
  <c r="BQ710" i="14"/>
  <c r="BO710" i="14"/>
  <c r="BM710" i="14"/>
  <c r="BK710" i="14"/>
  <c r="AV710" i="14"/>
  <c r="EE710" i="14" s="1"/>
  <c r="AU710" i="14"/>
  <c r="DM710" i="14" s="1"/>
  <c r="AF710" i="14"/>
  <c r="B710" i="14" s="1"/>
  <c r="A710" i="14"/>
  <c r="FL753" i="14"/>
  <c r="FJ753" i="14"/>
  <c r="EV753" i="14"/>
  <c r="ET753" i="14"/>
  <c r="EO753" i="14"/>
  <c r="EC753" i="14"/>
  <c r="EA753" i="14"/>
  <c r="DY753" i="14"/>
  <c r="DW753" i="14"/>
  <c r="DU753" i="14"/>
  <c r="DS753" i="14"/>
  <c r="DQ753" i="14"/>
  <c r="DO753" i="14"/>
  <c r="DI753" i="14"/>
  <c r="DC753" i="14"/>
  <c r="DA753" i="14"/>
  <c r="CY753" i="14"/>
  <c r="CW753" i="14"/>
  <c r="CS753" i="14"/>
  <c r="CQ753" i="14"/>
  <c r="CO753" i="14"/>
  <c r="CM753" i="14"/>
  <c r="CK753" i="14"/>
  <c r="CI753" i="14"/>
  <c r="CG753" i="14"/>
  <c r="CE753" i="14"/>
  <c r="EM753" i="14" s="1"/>
  <c r="CC753" i="14"/>
  <c r="CA753" i="14"/>
  <c r="BY753" i="14"/>
  <c r="BW753" i="14"/>
  <c r="BU753" i="14"/>
  <c r="BS753" i="14"/>
  <c r="BQ753" i="14"/>
  <c r="BO753" i="14"/>
  <c r="BM753" i="14"/>
  <c r="BK753" i="14"/>
  <c r="BI753" i="14"/>
  <c r="BG753" i="14"/>
  <c r="BE753" i="14"/>
  <c r="AY753" i="14"/>
  <c r="AW753" i="14"/>
  <c r="AV753" i="14"/>
  <c r="EE753" i="14" s="1"/>
  <c r="AU753" i="14"/>
  <c r="DM753" i="14" s="1"/>
  <c r="AF753" i="14"/>
  <c r="B753" i="14" s="1"/>
  <c r="A753" i="14"/>
  <c r="FL749" i="14"/>
  <c r="FJ749" i="14"/>
  <c r="EV749" i="14"/>
  <c r="ET749" i="14"/>
  <c r="EO749" i="14"/>
  <c r="EC749" i="14"/>
  <c r="EA749" i="14"/>
  <c r="DY749" i="14"/>
  <c r="DW749" i="14"/>
  <c r="DU749" i="14"/>
  <c r="DS749" i="14"/>
  <c r="DQ749" i="14"/>
  <c r="DO749" i="14"/>
  <c r="DI749" i="14"/>
  <c r="DC749" i="14"/>
  <c r="DA749" i="14"/>
  <c r="CY749" i="14"/>
  <c r="CW749" i="14"/>
  <c r="CS749" i="14"/>
  <c r="CQ749" i="14"/>
  <c r="CO749" i="14"/>
  <c r="CM749" i="14"/>
  <c r="CK749" i="14"/>
  <c r="CI749" i="14"/>
  <c r="CG749" i="14"/>
  <c r="CE749" i="14"/>
  <c r="EM749" i="14" s="1"/>
  <c r="CC749" i="14"/>
  <c r="CA749" i="14"/>
  <c r="BY749" i="14"/>
  <c r="BW749" i="14"/>
  <c r="BU749" i="14"/>
  <c r="BS749" i="14"/>
  <c r="BQ749" i="14"/>
  <c r="BO749" i="14"/>
  <c r="BM749" i="14"/>
  <c r="BK749" i="14"/>
  <c r="BI749" i="14"/>
  <c r="BG749" i="14"/>
  <c r="BE749" i="14"/>
  <c r="AY749" i="14"/>
  <c r="AW749" i="14"/>
  <c r="AV749" i="14"/>
  <c r="EE749" i="14" s="1"/>
  <c r="AU749" i="14"/>
  <c r="DM749" i="14" s="1"/>
  <c r="AF749" i="14"/>
  <c r="B749" i="14" s="1"/>
  <c r="A749" i="14"/>
  <c r="FL748" i="14"/>
  <c r="FJ748" i="14"/>
  <c r="EV748" i="14"/>
  <c r="ET748" i="14"/>
  <c r="EO748" i="14"/>
  <c r="EC748" i="14"/>
  <c r="EA748" i="14"/>
  <c r="DY748" i="14"/>
  <c r="DW748" i="14"/>
  <c r="DU748" i="14"/>
  <c r="DS748" i="14"/>
  <c r="DQ748" i="14"/>
  <c r="DO748" i="14"/>
  <c r="DI748" i="14"/>
  <c r="DC748" i="14"/>
  <c r="DA748" i="14"/>
  <c r="CY748" i="14"/>
  <c r="CW748" i="14"/>
  <c r="CS748" i="14"/>
  <c r="CQ748" i="14"/>
  <c r="CO748" i="14"/>
  <c r="CM748" i="14"/>
  <c r="CK748" i="14"/>
  <c r="CI748" i="14"/>
  <c r="CG748" i="14"/>
  <c r="CE748" i="14"/>
  <c r="EM748" i="14" s="1"/>
  <c r="CC748" i="14"/>
  <c r="CA748" i="14"/>
  <c r="BY748" i="14"/>
  <c r="BW748" i="14"/>
  <c r="BU748" i="14"/>
  <c r="BS748" i="14"/>
  <c r="BQ748" i="14"/>
  <c r="BO748" i="14"/>
  <c r="BM748" i="14"/>
  <c r="BK748" i="14"/>
  <c r="BI748" i="14"/>
  <c r="BG748" i="14"/>
  <c r="BE748" i="14"/>
  <c r="AY748" i="14"/>
  <c r="AW748" i="14"/>
  <c r="AV748" i="14"/>
  <c r="EE748" i="14" s="1"/>
  <c r="AU748" i="14"/>
  <c r="DM748" i="14" s="1"/>
  <c r="AF748" i="14"/>
  <c r="B748" i="14" s="1"/>
  <c r="A748" i="14"/>
  <c r="FL770" i="14"/>
  <c r="FJ770" i="14"/>
  <c r="EV770" i="14"/>
  <c r="EO770" i="14"/>
  <c r="DY770" i="14"/>
  <c r="DW770" i="14"/>
  <c r="DU770" i="14"/>
  <c r="DS770" i="14"/>
  <c r="DQ770" i="14"/>
  <c r="DO770" i="14"/>
  <c r="DG770" i="14"/>
  <c r="DC770" i="14"/>
  <c r="DA770" i="14"/>
  <c r="CY770" i="14"/>
  <c r="CW770" i="14"/>
  <c r="CS770" i="14"/>
  <c r="CQ770" i="14"/>
  <c r="CO770" i="14"/>
  <c r="CM770" i="14"/>
  <c r="CK770" i="14"/>
  <c r="CI770" i="14"/>
  <c r="CG770" i="14"/>
  <c r="CE770" i="14"/>
  <c r="EM770" i="14" s="1"/>
  <c r="CC770" i="14"/>
  <c r="CA770" i="14"/>
  <c r="BY770" i="14"/>
  <c r="BW770" i="14"/>
  <c r="BU770" i="14"/>
  <c r="BS770" i="14"/>
  <c r="BQ770" i="14"/>
  <c r="BO770" i="14"/>
  <c r="BM770" i="14"/>
  <c r="BK770" i="14"/>
  <c r="AV770" i="14"/>
  <c r="AU770" i="14"/>
  <c r="DM770" i="14" s="1"/>
  <c r="AF770" i="14"/>
  <c r="B770" i="14" s="1"/>
  <c r="A770" i="14"/>
  <c r="FL769" i="14"/>
  <c r="FJ769" i="14"/>
  <c r="EV769" i="14"/>
  <c r="ET769" i="14"/>
  <c r="EO769" i="14"/>
  <c r="DY769" i="14"/>
  <c r="DW769" i="14"/>
  <c r="DU769" i="14"/>
  <c r="DS769" i="14"/>
  <c r="DQ769" i="14"/>
  <c r="DO769" i="14"/>
  <c r="DG769" i="14"/>
  <c r="DC769" i="14"/>
  <c r="DA769" i="14"/>
  <c r="CY769" i="14"/>
  <c r="CW769" i="14"/>
  <c r="CS769" i="14"/>
  <c r="CQ769" i="14"/>
  <c r="CO769" i="14"/>
  <c r="CM769" i="14"/>
  <c r="CK769" i="14"/>
  <c r="CI769" i="14"/>
  <c r="CG769" i="14"/>
  <c r="CE769" i="14"/>
  <c r="EM769" i="14" s="1"/>
  <c r="CC769" i="14"/>
  <c r="CA769" i="14"/>
  <c r="BY769" i="14"/>
  <c r="BW769" i="14"/>
  <c r="BU769" i="14"/>
  <c r="BS769" i="14"/>
  <c r="BQ769" i="14"/>
  <c r="BO769" i="14"/>
  <c r="BM769" i="14"/>
  <c r="BK769" i="14"/>
  <c r="AV769" i="14"/>
  <c r="AU769" i="14"/>
  <c r="DM769" i="14" s="1"/>
  <c r="AF769" i="14"/>
  <c r="B769" i="14" s="1"/>
  <c r="A769" i="14"/>
  <c r="FL763" i="14"/>
  <c r="FJ763" i="14"/>
  <c r="EV763" i="14"/>
  <c r="ET763" i="14"/>
  <c r="EO763" i="14"/>
  <c r="DY763" i="14"/>
  <c r="DU763" i="14"/>
  <c r="DS763" i="14"/>
  <c r="DQ763" i="14"/>
  <c r="DO763" i="14"/>
  <c r="DG763" i="14"/>
  <c r="DC763" i="14"/>
  <c r="DA763" i="14"/>
  <c r="CY763" i="14"/>
  <c r="CW763" i="14"/>
  <c r="CS763" i="14"/>
  <c r="CQ763" i="14"/>
  <c r="CO763" i="14"/>
  <c r="CM763" i="14"/>
  <c r="CK763" i="14"/>
  <c r="CI763" i="14"/>
  <c r="CG763" i="14"/>
  <c r="CE763" i="14"/>
  <c r="EM763" i="14" s="1"/>
  <c r="CC763" i="14"/>
  <c r="CA763" i="14"/>
  <c r="BY763" i="14"/>
  <c r="BW763" i="14"/>
  <c r="BU763" i="14"/>
  <c r="BS763" i="14"/>
  <c r="BO763" i="14"/>
  <c r="BM763" i="14"/>
  <c r="BK763" i="14"/>
  <c r="BI763" i="14"/>
  <c r="AV763" i="14"/>
  <c r="AU763" i="14"/>
  <c r="DK763" i="14" s="1"/>
  <c r="AF763" i="14"/>
  <c r="B763" i="14" s="1"/>
  <c r="FL761" i="14"/>
  <c r="FJ761" i="14"/>
  <c r="EV761" i="14"/>
  <c r="ET761" i="14"/>
  <c r="EO761" i="14"/>
  <c r="DY761" i="14"/>
  <c r="DU761" i="14"/>
  <c r="DS761" i="14"/>
  <c r="DQ761" i="14"/>
  <c r="DO761" i="14"/>
  <c r="DG761" i="14"/>
  <c r="DC761" i="14"/>
  <c r="DA761" i="14"/>
  <c r="CY761" i="14"/>
  <c r="CW761" i="14"/>
  <c r="CS761" i="14"/>
  <c r="CQ761" i="14"/>
  <c r="CO761" i="14"/>
  <c r="CM761" i="14"/>
  <c r="CK761" i="14"/>
  <c r="CI761" i="14"/>
  <c r="CG761" i="14"/>
  <c r="CE761" i="14"/>
  <c r="EM761" i="14" s="1"/>
  <c r="CC761" i="14"/>
  <c r="CA761" i="14"/>
  <c r="BY761" i="14"/>
  <c r="BW761" i="14"/>
  <c r="BU761" i="14"/>
  <c r="BS761" i="14"/>
  <c r="BO761" i="14"/>
  <c r="BM761" i="14"/>
  <c r="BK761" i="14"/>
  <c r="BI761" i="14"/>
  <c r="AV761" i="14"/>
  <c r="AU761" i="14"/>
  <c r="DK761" i="14" s="1"/>
  <c r="AF761" i="14"/>
  <c r="B761" i="14" s="1"/>
  <c r="A761" i="14"/>
  <c r="FL802" i="14"/>
  <c r="EV802" i="14"/>
  <c r="EO802" i="14"/>
  <c r="EC802" i="14"/>
  <c r="EA802" i="14"/>
  <c r="DY802" i="14"/>
  <c r="DW802" i="14"/>
  <c r="DU802" i="14"/>
  <c r="DS802" i="14"/>
  <c r="DQ802" i="14"/>
  <c r="DO802" i="14"/>
  <c r="DI802" i="14"/>
  <c r="DG802" i="14"/>
  <c r="DC802" i="14"/>
  <c r="DA802" i="14"/>
  <c r="CY802" i="14"/>
  <c r="CW802" i="14"/>
  <c r="CS802" i="14"/>
  <c r="CQ802" i="14"/>
  <c r="CO802" i="14"/>
  <c r="CM802" i="14"/>
  <c r="CK802" i="14"/>
  <c r="CI802" i="14"/>
  <c r="CG802" i="14"/>
  <c r="CE802" i="14"/>
  <c r="EM802" i="14" s="1"/>
  <c r="CC802" i="14"/>
  <c r="CA802" i="14"/>
  <c r="BY802" i="14"/>
  <c r="BW802" i="14"/>
  <c r="BU802" i="14"/>
  <c r="BS802" i="14"/>
  <c r="BQ802" i="14"/>
  <c r="BO802" i="14"/>
  <c r="BM802" i="14"/>
  <c r="BK802" i="14"/>
  <c r="BG802" i="14"/>
  <c r="AV802" i="14"/>
  <c r="EE802" i="14" s="1"/>
  <c r="AU802" i="14"/>
  <c r="DM802" i="14" s="1"/>
  <c r="AF802" i="14"/>
  <c r="B802" i="14" s="1"/>
  <c r="A802" i="14"/>
  <c r="FL773" i="14"/>
  <c r="EV773" i="14"/>
  <c r="EO773" i="14"/>
  <c r="EC773" i="14"/>
  <c r="EA773" i="14"/>
  <c r="DY773" i="14"/>
  <c r="DW773" i="14"/>
  <c r="DU773" i="14"/>
  <c r="DS773" i="14"/>
  <c r="DQ773" i="14"/>
  <c r="DO773" i="14"/>
  <c r="DI773" i="14"/>
  <c r="DC773" i="14"/>
  <c r="DA773" i="14"/>
  <c r="CY773" i="14"/>
  <c r="CW773" i="14"/>
  <c r="CS773" i="14"/>
  <c r="CQ773" i="14"/>
  <c r="CO773" i="14"/>
  <c r="CM773" i="14"/>
  <c r="CK773" i="14"/>
  <c r="CI773" i="14"/>
  <c r="CG773" i="14"/>
  <c r="CE773" i="14"/>
  <c r="EM773" i="14" s="1"/>
  <c r="CC773" i="14"/>
  <c r="CA773" i="14"/>
  <c r="BY773" i="14"/>
  <c r="BW773" i="14"/>
  <c r="BU773" i="14"/>
  <c r="BS773" i="14"/>
  <c r="BQ773" i="14"/>
  <c r="BO773" i="14"/>
  <c r="BM773" i="14"/>
  <c r="BK773" i="14"/>
  <c r="BG773" i="14"/>
  <c r="BA773" i="14"/>
  <c r="AY773" i="14"/>
  <c r="AW773" i="14"/>
  <c r="AV773" i="14"/>
  <c r="EE773" i="14" s="1"/>
  <c r="AU773" i="14"/>
  <c r="DM773" i="14" s="1"/>
  <c r="AF773" i="14"/>
  <c r="B773" i="14" s="1"/>
  <c r="A773" i="14"/>
  <c r="FL792" i="14"/>
  <c r="EV792" i="14"/>
  <c r="EO792" i="14"/>
  <c r="EC792" i="14"/>
  <c r="EA792" i="14"/>
  <c r="DY792" i="14"/>
  <c r="DW792" i="14"/>
  <c r="DU792" i="14"/>
  <c r="DS792" i="14"/>
  <c r="DQ792" i="14"/>
  <c r="DO792" i="14"/>
  <c r="DI792" i="14"/>
  <c r="DG792" i="14"/>
  <c r="DC792" i="14"/>
  <c r="DA792" i="14"/>
  <c r="CY792" i="14"/>
  <c r="CW792" i="14"/>
  <c r="CS792" i="14"/>
  <c r="CQ792" i="14"/>
  <c r="CO792" i="14"/>
  <c r="CM792" i="14"/>
  <c r="CK792" i="14"/>
  <c r="CI792" i="14"/>
  <c r="CG792" i="14"/>
  <c r="CE792" i="14"/>
  <c r="EM792" i="14" s="1"/>
  <c r="CC792" i="14"/>
  <c r="CA792" i="14"/>
  <c r="BY792" i="14"/>
  <c r="BW792" i="14"/>
  <c r="BU792" i="14"/>
  <c r="BS792" i="14"/>
  <c r="BQ792" i="14"/>
  <c r="BO792" i="14"/>
  <c r="BM792" i="14"/>
  <c r="BK792" i="14"/>
  <c r="AV792" i="14"/>
  <c r="EE792" i="14" s="1"/>
  <c r="AU792" i="14"/>
  <c r="DM792" i="14" s="1"/>
  <c r="AF792" i="14"/>
  <c r="B792" i="14" s="1"/>
  <c r="A792" i="14"/>
  <c r="FL785" i="14"/>
  <c r="EV785" i="14"/>
  <c r="EO785" i="14"/>
  <c r="EC785" i="14"/>
  <c r="EA785" i="14"/>
  <c r="DY785" i="14"/>
  <c r="DW785" i="14"/>
  <c r="DU785" i="14"/>
  <c r="DS785" i="14"/>
  <c r="DQ785" i="14"/>
  <c r="DO785" i="14"/>
  <c r="DI785" i="14"/>
  <c r="DG785" i="14"/>
  <c r="DC785" i="14"/>
  <c r="DA785" i="14"/>
  <c r="CY785" i="14"/>
  <c r="CW785" i="14"/>
  <c r="CS785" i="14"/>
  <c r="CQ785" i="14"/>
  <c r="CO785" i="14"/>
  <c r="CM785" i="14"/>
  <c r="CK785" i="14"/>
  <c r="CI785" i="14"/>
  <c r="CG785" i="14"/>
  <c r="CE785" i="14"/>
  <c r="EM785" i="14" s="1"/>
  <c r="CC785" i="14"/>
  <c r="CA785" i="14"/>
  <c r="BY785" i="14"/>
  <c r="BW785" i="14"/>
  <c r="BU785" i="14"/>
  <c r="BS785" i="14"/>
  <c r="BQ785" i="14"/>
  <c r="BO785" i="14"/>
  <c r="BM785" i="14"/>
  <c r="BK785" i="14"/>
  <c r="BC785" i="14"/>
  <c r="AV785" i="14"/>
  <c r="EE785" i="14" s="1"/>
  <c r="AU785" i="14"/>
  <c r="DM785" i="14" s="1"/>
  <c r="AF785" i="14"/>
  <c r="B785" i="14" s="1"/>
  <c r="A785" i="14"/>
  <c r="FL780" i="14"/>
  <c r="EV780" i="14"/>
  <c r="EO780" i="14"/>
  <c r="EC780" i="14"/>
  <c r="EA780" i="14"/>
  <c r="DY780" i="14"/>
  <c r="DW780" i="14"/>
  <c r="DU780" i="14"/>
  <c r="DS780" i="14"/>
  <c r="DQ780" i="14"/>
  <c r="DO780" i="14"/>
  <c r="DI780" i="14"/>
  <c r="DG780" i="14"/>
  <c r="DC780" i="14"/>
  <c r="DA780" i="14"/>
  <c r="CY780" i="14"/>
  <c r="CW780" i="14"/>
  <c r="CS780" i="14"/>
  <c r="CQ780" i="14"/>
  <c r="CO780" i="14"/>
  <c r="CM780" i="14"/>
  <c r="CK780" i="14"/>
  <c r="CI780" i="14"/>
  <c r="CG780" i="14"/>
  <c r="CE780" i="14"/>
  <c r="EM780" i="14" s="1"/>
  <c r="CC780" i="14"/>
  <c r="CA780" i="14"/>
  <c r="BY780" i="14"/>
  <c r="BW780" i="14"/>
  <c r="BU780" i="14"/>
  <c r="BS780" i="14"/>
  <c r="BQ780" i="14"/>
  <c r="BO780" i="14"/>
  <c r="BM780" i="14"/>
  <c r="BK780" i="14"/>
  <c r="BI780" i="14"/>
  <c r="BA780" i="14"/>
  <c r="AY780" i="14"/>
  <c r="AV780" i="14"/>
  <c r="EE780" i="14" s="1"/>
  <c r="AU780" i="14"/>
  <c r="DM780" i="14" s="1"/>
  <c r="AF780" i="14"/>
  <c r="B780" i="14" s="1"/>
  <c r="A780" i="14"/>
  <c r="FL760" i="14"/>
  <c r="EV760" i="14"/>
  <c r="EO760" i="14"/>
  <c r="EC760" i="14"/>
  <c r="EA760" i="14"/>
  <c r="DY760" i="14"/>
  <c r="DW760" i="14"/>
  <c r="DU760" i="14"/>
  <c r="DS760" i="14"/>
  <c r="DQ760" i="14"/>
  <c r="DO760" i="14"/>
  <c r="DI760" i="14"/>
  <c r="DG760" i="14"/>
  <c r="DC760" i="14"/>
  <c r="DA760" i="14"/>
  <c r="CY760" i="14"/>
  <c r="CW760" i="14"/>
  <c r="CS760" i="14"/>
  <c r="CQ760" i="14"/>
  <c r="CO760" i="14"/>
  <c r="CM760" i="14"/>
  <c r="CK760" i="14"/>
  <c r="CI760" i="14"/>
  <c r="CG760" i="14"/>
  <c r="CE760" i="14"/>
  <c r="EM760" i="14" s="1"/>
  <c r="CC760" i="14"/>
  <c r="CA760" i="14"/>
  <c r="BY760" i="14"/>
  <c r="BW760" i="14"/>
  <c r="BU760" i="14"/>
  <c r="BS760" i="14"/>
  <c r="BQ760" i="14"/>
  <c r="BO760" i="14"/>
  <c r="BM760" i="14"/>
  <c r="BK760" i="14"/>
  <c r="BI760" i="14"/>
  <c r="AV760" i="14"/>
  <c r="EE760" i="14" s="1"/>
  <c r="AU760" i="14"/>
  <c r="DM760" i="14" s="1"/>
  <c r="AF760" i="14"/>
  <c r="B760" i="14" s="1"/>
  <c r="A760" i="14"/>
  <c r="FL768" i="14"/>
  <c r="EV768" i="14"/>
  <c r="EO768" i="14"/>
  <c r="EC768" i="14"/>
  <c r="EA768" i="14"/>
  <c r="DY768" i="14"/>
  <c r="DW768" i="14"/>
  <c r="DU768" i="14"/>
  <c r="DS768" i="14"/>
  <c r="DQ768" i="14"/>
  <c r="DO768" i="14"/>
  <c r="DI768" i="14"/>
  <c r="DG768" i="14"/>
  <c r="DC768" i="14"/>
  <c r="DA768" i="14"/>
  <c r="CY768" i="14"/>
  <c r="CW768" i="14"/>
  <c r="CS768" i="14"/>
  <c r="CQ768" i="14"/>
  <c r="CO768" i="14"/>
  <c r="CM768" i="14"/>
  <c r="CK768" i="14"/>
  <c r="CI768" i="14"/>
  <c r="CG768" i="14"/>
  <c r="CE768" i="14"/>
  <c r="EM768" i="14" s="1"/>
  <c r="CC768" i="14"/>
  <c r="CA768" i="14"/>
  <c r="BY768" i="14"/>
  <c r="BW768" i="14"/>
  <c r="BU768" i="14"/>
  <c r="BS768" i="14"/>
  <c r="BQ768" i="14"/>
  <c r="BO768" i="14"/>
  <c r="BM768" i="14"/>
  <c r="BK768" i="14"/>
  <c r="BI768" i="14"/>
  <c r="AV768" i="14"/>
  <c r="EE768" i="14" s="1"/>
  <c r="AU768" i="14"/>
  <c r="DK768" i="14" s="1"/>
  <c r="AF768" i="14"/>
  <c r="B768" i="14" s="1"/>
  <c r="A768" i="14"/>
  <c r="FL797" i="14"/>
  <c r="EV797" i="14"/>
  <c r="EO797" i="14"/>
  <c r="EC797" i="14"/>
  <c r="EA797" i="14"/>
  <c r="DY797" i="14"/>
  <c r="DW797" i="14"/>
  <c r="DU797" i="14"/>
  <c r="DS797" i="14"/>
  <c r="DQ797" i="14"/>
  <c r="DO797" i="14"/>
  <c r="DI797" i="14"/>
  <c r="DG797" i="14"/>
  <c r="DC797" i="14"/>
  <c r="DA797" i="14"/>
  <c r="CY797" i="14"/>
  <c r="CW797" i="14"/>
  <c r="CS797" i="14"/>
  <c r="CQ797" i="14"/>
  <c r="CO797" i="14"/>
  <c r="CM797" i="14"/>
  <c r="CK797" i="14"/>
  <c r="CI797" i="14"/>
  <c r="CG797" i="14"/>
  <c r="CE797" i="14"/>
  <c r="EM797" i="14" s="1"/>
  <c r="CC797" i="14"/>
  <c r="CA797" i="14"/>
  <c r="BY797" i="14"/>
  <c r="BW797" i="14"/>
  <c r="BU797" i="14"/>
  <c r="BS797" i="14"/>
  <c r="BQ797" i="14"/>
  <c r="BO797" i="14"/>
  <c r="BM797" i="14"/>
  <c r="BK797" i="14"/>
  <c r="BI797" i="14"/>
  <c r="BC797" i="14"/>
  <c r="AY797" i="14"/>
  <c r="AV797" i="14"/>
  <c r="EE797" i="14" s="1"/>
  <c r="AU797" i="14"/>
  <c r="DM797" i="14" s="1"/>
  <c r="AF797" i="14"/>
  <c r="B797" i="14" s="1"/>
  <c r="A797" i="14"/>
  <c r="FL876" i="14"/>
  <c r="EV876" i="14"/>
  <c r="EO876" i="14"/>
  <c r="EC876" i="14"/>
  <c r="EA876" i="14"/>
  <c r="DY876" i="14"/>
  <c r="DW876" i="14"/>
  <c r="DU876" i="14"/>
  <c r="DS876" i="14"/>
  <c r="DQ876" i="14"/>
  <c r="DO876" i="14"/>
  <c r="DI876" i="14"/>
  <c r="DG876" i="14"/>
  <c r="DC876" i="14"/>
  <c r="DA876" i="14"/>
  <c r="CY876" i="14"/>
  <c r="CW876" i="14"/>
  <c r="CS876" i="14"/>
  <c r="CQ876" i="14"/>
  <c r="CO876" i="14"/>
  <c r="CM876" i="14"/>
  <c r="CK876" i="14"/>
  <c r="CI876" i="14"/>
  <c r="CG876" i="14"/>
  <c r="CE876" i="14"/>
  <c r="EM876" i="14" s="1"/>
  <c r="CC876" i="14"/>
  <c r="CA876" i="14"/>
  <c r="BY876" i="14"/>
  <c r="BW876" i="14"/>
  <c r="BU876" i="14"/>
  <c r="BS876" i="14"/>
  <c r="BO876" i="14"/>
  <c r="BM876" i="14"/>
  <c r="BK876" i="14"/>
  <c r="AV876" i="14"/>
  <c r="EE876" i="14" s="1"/>
  <c r="AU876" i="14"/>
  <c r="DM876" i="14" s="1"/>
  <c r="AF876" i="14"/>
  <c r="B876" i="14" s="1"/>
  <c r="A876" i="14"/>
  <c r="FL755" i="14"/>
  <c r="EV755" i="14"/>
  <c r="EO755" i="14"/>
  <c r="EC755" i="14"/>
  <c r="EA755" i="14"/>
  <c r="DY755" i="14"/>
  <c r="DW755" i="14"/>
  <c r="DU755" i="14"/>
  <c r="DS755" i="14"/>
  <c r="DQ755" i="14"/>
  <c r="DO755" i="14"/>
  <c r="DI755" i="14"/>
  <c r="DG755" i="14"/>
  <c r="DC755" i="14"/>
  <c r="DA755" i="14"/>
  <c r="CY755" i="14"/>
  <c r="CW755" i="14"/>
  <c r="CS755" i="14"/>
  <c r="CQ755" i="14"/>
  <c r="CO755" i="14"/>
  <c r="CM755" i="14"/>
  <c r="CK755" i="14"/>
  <c r="CI755" i="14"/>
  <c r="CG755" i="14"/>
  <c r="CE755" i="14"/>
  <c r="EM755" i="14" s="1"/>
  <c r="CC755" i="14"/>
  <c r="CA755" i="14"/>
  <c r="BY755" i="14"/>
  <c r="BW755" i="14"/>
  <c r="BU755" i="14"/>
  <c r="BS755" i="14"/>
  <c r="BQ755" i="14"/>
  <c r="BO755" i="14"/>
  <c r="BM755" i="14"/>
  <c r="BK755" i="14"/>
  <c r="BI755" i="14"/>
  <c r="AW755" i="14"/>
  <c r="AV755" i="14"/>
  <c r="EE755" i="14" s="1"/>
  <c r="AU755" i="14"/>
  <c r="DK755" i="14" s="1"/>
  <c r="AF755" i="14"/>
  <c r="B755" i="14" s="1"/>
  <c r="A755" i="14"/>
  <c r="FL868" i="14"/>
  <c r="EV868" i="14"/>
  <c r="EO868" i="14"/>
  <c r="EC868" i="14"/>
  <c r="EA868" i="14"/>
  <c r="DY868" i="14"/>
  <c r="DW868" i="14"/>
  <c r="DU868" i="14"/>
  <c r="DS868" i="14"/>
  <c r="DQ868" i="14"/>
  <c r="DO868" i="14"/>
  <c r="DI868" i="14"/>
  <c r="DG868" i="14"/>
  <c r="DC868" i="14"/>
  <c r="DA868" i="14"/>
  <c r="CY868" i="14"/>
  <c r="CW868" i="14"/>
  <c r="CS868" i="14"/>
  <c r="CQ868" i="14"/>
  <c r="CO868" i="14"/>
  <c r="CM868" i="14"/>
  <c r="CK868" i="14"/>
  <c r="CI868" i="14"/>
  <c r="CG868" i="14"/>
  <c r="CE868" i="14"/>
  <c r="EM868" i="14" s="1"/>
  <c r="CC868" i="14"/>
  <c r="CA868" i="14"/>
  <c r="BY868" i="14"/>
  <c r="BW868" i="14"/>
  <c r="BU868" i="14"/>
  <c r="BS868" i="14"/>
  <c r="BO868" i="14"/>
  <c r="BM868" i="14"/>
  <c r="BK868" i="14"/>
  <c r="AV868" i="14"/>
  <c r="EE868" i="14" s="1"/>
  <c r="AU868" i="14"/>
  <c r="DM868" i="14" s="1"/>
  <c r="AF868" i="14"/>
  <c r="B868" i="14" s="1"/>
  <c r="A868" i="14"/>
  <c r="FL796" i="14"/>
  <c r="EV796" i="14"/>
  <c r="EO796" i="14"/>
  <c r="EC796" i="14"/>
  <c r="EA796" i="14"/>
  <c r="DY796" i="14"/>
  <c r="DW796" i="14"/>
  <c r="DU796" i="14"/>
  <c r="DS796" i="14"/>
  <c r="DQ796" i="14"/>
  <c r="DO796" i="14"/>
  <c r="DI796" i="14"/>
  <c r="DG796" i="14"/>
  <c r="DC796" i="14"/>
  <c r="DA796" i="14"/>
  <c r="CY796" i="14"/>
  <c r="CW796" i="14"/>
  <c r="CS796" i="14"/>
  <c r="CQ796" i="14"/>
  <c r="CO796" i="14"/>
  <c r="CM796" i="14"/>
  <c r="CK796" i="14"/>
  <c r="CI796" i="14"/>
  <c r="CG796" i="14"/>
  <c r="CE796" i="14"/>
  <c r="EM796" i="14" s="1"/>
  <c r="CC796" i="14"/>
  <c r="CA796" i="14"/>
  <c r="BY796" i="14"/>
  <c r="BW796" i="14"/>
  <c r="BU796" i="14"/>
  <c r="BS796" i="14"/>
  <c r="BQ796" i="14"/>
  <c r="BO796" i="14"/>
  <c r="BM796" i="14"/>
  <c r="BK796" i="14"/>
  <c r="AV796" i="14"/>
  <c r="EE796" i="14" s="1"/>
  <c r="AU796" i="14"/>
  <c r="DK796" i="14" s="1"/>
  <c r="AF796" i="14"/>
  <c r="B796" i="14" s="1"/>
  <c r="A796" i="14"/>
  <c r="FL781" i="14"/>
  <c r="EV781" i="14"/>
  <c r="EO781" i="14"/>
  <c r="EC781" i="14"/>
  <c r="EA781" i="14"/>
  <c r="DY781" i="14"/>
  <c r="DW781" i="14"/>
  <c r="DU781" i="14"/>
  <c r="DS781" i="14"/>
  <c r="DQ781" i="14"/>
  <c r="DO781" i="14"/>
  <c r="DI781" i="14"/>
  <c r="DG781" i="14"/>
  <c r="DC781" i="14"/>
  <c r="DA781" i="14"/>
  <c r="CY781" i="14"/>
  <c r="CW781" i="14"/>
  <c r="CS781" i="14"/>
  <c r="CQ781" i="14"/>
  <c r="CO781" i="14"/>
  <c r="CM781" i="14"/>
  <c r="CK781" i="14"/>
  <c r="CI781" i="14"/>
  <c r="CG781" i="14"/>
  <c r="CE781" i="14"/>
  <c r="EM781" i="14" s="1"/>
  <c r="CC781" i="14"/>
  <c r="CA781" i="14"/>
  <c r="BY781" i="14"/>
  <c r="BW781" i="14"/>
  <c r="BU781" i="14"/>
  <c r="BS781" i="14"/>
  <c r="BQ781" i="14"/>
  <c r="BO781" i="14"/>
  <c r="BM781" i="14"/>
  <c r="BK781" i="14"/>
  <c r="BI781" i="14"/>
  <c r="BA781" i="14"/>
  <c r="AY781" i="14"/>
  <c r="AV781" i="14"/>
  <c r="EE781" i="14" s="1"/>
  <c r="AU781" i="14"/>
  <c r="DM781" i="14" s="1"/>
  <c r="AF781" i="14"/>
  <c r="B781" i="14" s="1"/>
  <c r="A781" i="14"/>
  <c r="FL775" i="14"/>
  <c r="EV775" i="14"/>
  <c r="EO775" i="14"/>
  <c r="EC775" i="14"/>
  <c r="EA775" i="14"/>
  <c r="DY775" i="14"/>
  <c r="DW775" i="14"/>
  <c r="DU775" i="14"/>
  <c r="DS775" i="14"/>
  <c r="DQ775" i="14"/>
  <c r="DO775" i="14"/>
  <c r="DI775" i="14"/>
  <c r="DG775" i="14"/>
  <c r="DC775" i="14"/>
  <c r="DA775" i="14"/>
  <c r="CY775" i="14"/>
  <c r="CW775" i="14"/>
  <c r="CS775" i="14"/>
  <c r="CQ775" i="14"/>
  <c r="CO775" i="14"/>
  <c r="CM775" i="14"/>
  <c r="CK775" i="14"/>
  <c r="CI775" i="14"/>
  <c r="CG775" i="14"/>
  <c r="CE775" i="14"/>
  <c r="EM775" i="14" s="1"/>
  <c r="CC775" i="14"/>
  <c r="CA775" i="14"/>
  <c r="BY775" i="14"/>
  <c r="BW775" i="14"/>
  <c r="BU775" i="14"/>
  <c r="BS775" i="14"/>
  <c r="BQ775" i="14"/>
  <c r="BO775" i="14"/>
  <c r="BM775" i="14"/>
  <c r="BK775" i="14"/>
  <c r="BI775" i="14"/>
  <c r="AV775" i="14"/>
  <c r="EE775" i="14" s="1"/>
  <c r="AU775" i="14"/>
  <c r="DM775" i="14" s="1"/>
  <c r="AF775" i="14"/>
  <c r="B775" i="14" s="1"/>
  <c r="A775" i="14"/>
  <c r="FL758" i="14"/>
  <c r="EV758" i="14"/>
  <c r="EO758" i="14"/>
  <c r="EC758" i="14"/>
  <c r="EA758" i="14"/>
  <c r="DY758" i="14"/>
  <c r="DW758" i="14"/>
  <c r="DU758" i="14"/>
  <c r="DS758" i="14"/>
  <c r="DQ758" i="14"/>
  <c r="DO758" i="14"/>
  <c r="DI758" i="14"/>
  <c r="DG758" i="14"/>
  <c r="DC758" i="14"/>
  <c r="DA758" i="14"/>
  <c r="CY758" i="14"/>
  <c r="CW758" i="14"/>
  <c r="CS758" i="14"/>
  <c r="CQ758" i="14"/>
  <c r="CO758" i="14"/>
  <c r="CM758" i="14"/>
  <c r="CK758" i="14"/>
  <c r="CI758" i="14"/>
  <c r="CG758" i="14"/>
  <c r="CE758" i="14"/>
  <c r="EM758" i="14" s="1"/>
  <c r="CC758" i="14"/>
  <c r="CA758" i="14"/>
  <c r="BY758" i="14"/>
  <c r="BW758" i="14"/>
  <c r="BU758" i="14"/>
  <c r="BS758" i="14"/>
  <c r="BQ758" i="14"/>
  <c r="BO758" i="14"/>
  <c r="BM758" i="14"/>
  <c r="BK758" i="14"/>
  <c r="BI758" i="14"/>
  <c r="BC758" i="14"/>
  <c r="AY758" i="14"/>
  <c r="AW758" i="14"/>
  <c r="AV758" i="14"/>
  <c r="EE758" i="14" s="1"/>
  <c r="AU758" i="14"/>
  <c r="DK758" i="14" s="1"/>
  <c r="AF758" i="14"/>
  <c r="B758" i="14" s="1"/>
  <c r="A758" i="14"/>
  <c r="FL858" i="14"/>
  <c r="EV858" i="14"/>
  <c r="EO858" i="14"/>
  <c r="EC858" i="14"/>
  <c r="EA858" i="14"/>
  <c r="DY858" i="14"/>
  <c r="DW858" i="14"/>
  <c r="DU858" i="14"/>
  <c r="DS858" i="14"/>
  <c r="DQ858" i="14"/>
  <c r="DO858" i="14"/>
  <c r="DI858" i="14"/>
  <c r="DG858" i="14"/>
  <c r="DC858" i="14"/>
  <c r="DA858" i="14"/>
  <c r="CY858" i="14"/>
  <c r="CW858" i="14"/>
  <c r="CS858" i="14"/>
  <c r="CQ858" i="14"/>
  <c r="CO858" i="14"/>
  <c r="CM858" i="14"/>
  <c r="CK858" i="14"/>
  <c r="CI858" i="14"/>
  <c r="CG858" i="14"/>
  <c r="CE858" i="14"/>
  <c r="EM858" i="14" s="1"/>
  <c r="CC858" i="14"/>
  <c r="CA858" i="14"/>
  <c r="BY858" i="14"/>
  <c r="BW858" i="14"/>
  <c r="BU858" i="14"/>
  <c r="BS858" i="14"/>
  <c r="BO858" i="14"/>
  <c r="BM858" i="14"/>
  <c r="BK858" i="14"/>
  <c r="AV858" i="14"/>
  <c r="EE858" i="14" s="1"/>
  <c r="AU858" i="14"/>
  <c r="DK858" i="14" s="1"/>
  <c r="AF858" i="14"/>
  <c r="B858" i="14" s="1"/>
  <c r="A858" i="14"/>
  <c r="DM724" i="14" l="1"/>
  <c r="DK724" i="14"/>
  <c r="DK675" i="14"/>
  <c r="DK886" i="14"/>
  <c r="DK753" i="14"/>
  <c r="DM761" i="14"/>
  <c r="DM763" i="14"/>
  <c r="DM768" i="14"/>
  <c r="DK748" i="14"/>
  <c r="DM758" i="14"/>
  <c r="DK780" i="14"/>
  <c r="DM755" i="14"/>
  <c r="DM796" i="14"/>
  <c r="DK749" i="14"/>
  <c r="DK802" i="14"/>
  <c r="DK769" i="14"/>
  <c r="DK868" i="14"/>
  <c r="DK760" i="14"/>
  <c r="DK773" i="14"/>
  <c r="DK770" i="14"/>
  <c r="DK785" i="14"/>
  <c r="DK797" i="14"/>
  <c r="DK792" i="14"/>
  <c r="DM858" i="14"/>
  <c r="DK781" i="14"/>
  <c r="DK775" i="14"/>
  <c r="DK876" i="14"/>
  <c r="FL783" i="14"/>
  <c r="EV783" i="14"/>
  <c r="EO783" i="14"/>
  <c r="EC783" i="14"/>
  <c r="EA783" i="14"/>
  <c r="DY783" i="14"/>
  <c r="DW783" i="14"/>
  <c r="DU783" i="14"/>
  <c r="DS783" i="14"/>
  <c r="DQ783" i="14"/>
  <c r="DO783" i="14"/>
  <c r="DI783" i="14"/>
  <c r="DG783" i="14"/>
  <c r="DC783" i="14"/>
  <c r="DA783" i="14"/>
  <c r="CY783" i="14"/>
  <c r="CW783" i="14"/>
  <c r="CS783" i="14"/>
  <c r="CQ783" i="14"/>
  <c r="CO783" i="14"/>
  <c r="CM783" i="14"/>
  <c r="CK783" i="14"/>
  <c r="CI783" i="14"/>
  <c r="CG783" i="14"/>
  <c r="CE783" i="14"/>
  <c r="EM783" i="14" s="1"/>
  <c r="CC783" i="14"/>
  <c r="CA783" i="14"/>
  <c r="BY783" i="14"/>
  <c r="BW783" i="14"/>
  <c r="BU783" i="14"/>
  <c r="BS783" i="14"/>
  <c r="BQ783" i="14"/>
  <c r="BO783" i="14"/>
  <c r="BM783" i="14"/>
  <c r="BK783" i="14"/>
  <c r="BI783" i="14"/>
  <c r="AV783" i="14"/>
  <c r="EE783" i="14" s="1"/>
  <c r="AU783" i="14"/>
  <c r="DM783" i="14" s="1"/>
  <c r="AF783" i="14"/>
  <c r="B783" i="14" s="1"/>
  <c r="A783" i="14"/>
  <c r="FL825" i="14"/>
  <c r="EV825" i="14"/>
  <c r="EO825" i="14"/>
  <c r="EC825" i="14"/>
  <c r="EA825" i="14"/>
  <c r="DY825" i="14"/>
  <c r="DW825" i="14"/>
  <c r="DU825" i="14"/>
  <c r="DS825" i="14"/>
  <c r="DQ825" i="14"/>
  <c r="DO825" i="14"/>
  <c r="DI825" i="14"/>
  <c r="DG825" i="14"/>
  <c r="DC825" i="14"/>
  <c r="DA825" i="14"/>
  <c r="CY825" i="14"/>
  <c r="CW825" i="14"/>
  <c r="CS825" i="14"/>
  <c r="CQ825" i="14"/>
  <c r="CO825" i="14"/>
  <c r="CM825" i="14"/>
  <c r="CK825" i="14"/>
  <c r="CI825" i="14"/>
  <c r="CG825" i="14"/>
  <c r="CE825" i="14"/>
  <c r="EM825" i="14" s="1"/>
  <c r="CC825" i="14"/>
  <c r="CA825" i="14"/>
  <c r="BY825" i="14"/>
  <c r="BW825" i="14"/>
  <c r="BU825" i="14"/>
  <c r="BS825" i="14"/>
  <c r="BO825" i="14"/>
  <c r="BM825" i="14"/>
  <c r="BK825" i="14"/>
  <c r="AV825" i="14"/>
  <c r="EE825" i="14" s="1"/>
  <c r="AU825" i="14"/>
  <c r="DM825" i="14" s="1"/>
  <c r="AF825" i="14"/>
  <c r="B825" i="14" s="1"/>
  <c r="A825" i="14"/>
  <c r="FL747" i="14"/>
  <c r="EV747" i="14"/>
  <c r="EO747" i="14"/>
  <c r="EC747" i="14"/>
  <c r="EA747" i="14"/>
  <c r="DY747" i="14"/>
  <c r="DW747" i="14"/>
  <c r="DU747" i="14"/>
  <c r="DS747" i="14"/>
  <c r="DQ747" i="14"/>
  <c r="DO747" i="14"/>
  <c r="DI747" i="14"/>
  <c r="DC747" i="14"/>
  <c r="DA747" i="14"/>
  <c r="CY747" i="14"/>
  <c r="CW747" i="14"/>
  <c r="CS747" i="14"/>
  <c r="CQ747" i="14"/>
  <c r="CO747" i="14"/>
  <c r="CM747" i="14"/>
  <c r="CK747" i="14"/>
  <c r="CI747" i="14"/>
  <c r="CG747" i="14"/>
  <c r="CE747" i="14"/>
  <c r="EM747" i="14" s="1"/>
  <c r="CC747" i="14"/>
  <c r="CA747" i="14"/>
  <c r="BY747" i="14"/>
  <c r="BW747" i="14"/>
  <c r="BU747" i="14"/>
  <c r="BS747" i="14"/>
  <c r="BQ747" i="14"/>
  <c r="BO747" i="14"/>
  <c r="BM747" i="14"/>
  <c r="BK747" i="14"/>
  <c r="BI747" i="14"/>
  <c r="BC747" i="14"/>
  <c r="AW747" i="14"/>
  <c r="AV747" i="14"/>
  <c r="EE747" i="14" s="1"/>
  <c r="AU747" i="14"/>
  <c r="AF747" i="14"/>
  <c r="B747" i="14" s="1"/>
  <c r="A747" i="14"/>
  <c r="FL743" i="14"/>
  <c r="EV743" i="14"/>
  <c r="EO743" i="14"/>
  <c r="DY743" i="14"/>
  <c r="DU743" i="14"/>
  <c r="DS743" i="14"/>
  <c r="DQ743" i="14"/>
  <c r="DO743" i="14"/>
  <c r="DI743" i="14"/>
  <c r="DC743" i="14"/>
  <c r="DA743" i="14"/>
  <c r="CY743" i="14"/>
  <c r="CW743" i="14"/>
  <c r="CS743" i="14"/>
  <c r="CQ743" i="14"/>
  <c r="CO743" i="14"/>
  <c r="CM743" i="14"/>
  <c r="CK743" i="14"/>
  <c r="CI743" i="14"/>
  <c r="CG743" i="14"/>
  <c r="CE743" i="14"/>
  <c r="EM743" i="14" s="1"/>
  <c r="CC743" i="14"/>
  <c r="CA743" i="14"/>
  <c r="BY743" i="14"/>
  <c r="BW743" i="14"/>
  <c r="BU743" i="14"/>
  <c r="BS743" i="14"/>
  <c r="BQ743" i="14"/>
  <c r="BO743" i="14"/>
  <c r="BM743" i="14"/>
  <c r="BK743" i="14"/>
  <c r="BI743" i="14"/>
  <c r="BG743" i="14"/>
  <c r="AW743" i="14"/>
  <c r="AV743" i="14"/>
  <c r="EE743" i="14" s="1"/>
  <c r="AU743" i="14"/>
  <c r="DK743" i="14" s="1"/>
  <c r="AF743" i="14"/>
  <c r="B743" i="14" s="1"/>
  <c r="A743" i="14"/>
  <c r="FL750" i="14"/>
  <c r="EV750" i="14"/>
  <c r="EO750" i="14"/>
  <c r="EC750" i="14"/>
  <c r="EA750" i="14"/>
  <c r="DY750" i="14"/>
  <c r="DW750" i="14"/>
  <c r="DU750" i="14"/>
  <c r="DS750" i="14"/>
  <c r="DQ750" i="14"/>
  <c r="DO750" i="14"/>
  <c r="DI750" i="14"/>
  <c r="DC750" i="14"/>
  <c r="DA750" i="14"/>
  <c r="CY750" i="14"/>
  <c r="CW750" i="14"/>
  <c r="CS750" i="14"/>
  <c r="CQ750" i="14"/>
  <c r="CO750" i="14"/>
  <c r="CM750" i="14"/>
  <c r="CK750" i="14"/>
  <c r="CI750" i="14"/>
  <c r="CG750" i="14"/>
  <c r="CE750" i="14"/>
  <c r="EM750" i="14" s="1"/>
  <c r="CC750" i="14"/>
  <c r="CA750" i="14"/>
  <c r="BY750" i="14"/>
  <c r="BW750" i="14"/>
  <c r="BU750" i="14"/>
  <c r="BS750" i="14"/>
  <c r="BQ750" i="14"/>
  <c r="BO750" i="14"/>
  <c r="BM750" i="14"/>
  <c r="BK750" i="14"/>
  <c r="BI750" i="14"/>
  <c r="BG750" i="14"/>
  <c r="BA750" i="14"/>
  <c r="AY750" i="14"/>
  <c r="AW750" i="14"/>
  <c r="AV750" i="14"/>
  <c r="EE750" i="14" s="1"/>
  <c r="AU750" i="14"/>
  <c r="DK750" i="14" s="1"/>
  <c r="AF750" i="14"/>
  <c r="B750" i="14" s="1"/>
  <c r="A750" i="14"/>
  <c r="FL736" i="14"/>
  <c r="EV736" i="14"/>
  <c r="EO736" i="14"/>
  <c r="EC736" i="14"/>
  <c r="EA736" i="14"/>
  <c r="DY736" i="14"/>
  <c r="DU736" i="14"/>
  <c r="DS736" i="14"/>
  <c r="DQ736" i="14"/>
  <c r="DO736" i="14"/>
  <c r="DI736" i="14"/>
  <c r="DC736" i="14"/>
  <c r="DA736" i="14"/>
  <c r="CY736" i="14"/>
  <c r="CW736" i="14"/>
  <c r="CS736" i="14"/>
  <c r="CQ736" i="14"/>
  <c r="CO736" i="14"/>
  <c r="CM736" i="14"/>
  <c r="CK736" i="14"/>
  <c r="CI736" i="14"/>
  <c r="CG736" i="14"/>
  <c r="CE736" i="14"/>
  <c r="EM736" i="14" s="1"/>
  <c r="CC736" i="14"/>
  <c r="CA736" i="14"/>
  <c r="BY736" i="14"/>
  <c r="BW736" i="14"/>
  <c r="BU736" i="14"/>
  <c r="BS736" i="14"/>
  <c r="BQ736" i="14"/>
  <c r="BO736" i="14"/>
  <c r="BM736" i="14"/>
  <c r="BK736" i="14"/>
  <c r="BI736" i="14"/>
  <c r="BG736" i="14"/>
  <c r="BA736" i="14"/>
  <c r="AY736" i="14"/>
  <c r="AW736" i="14"/>
  <c r="AV736" i="14"/>
  <c r="EE736" i="14" s="1"/>
  <c r="AU736" i="14"/>
  <c r="DM736" i="14" s="1"/>
  <c r="AF736" i="14"/>
  <c r="B736" i="14" s="1"/>
  <c r="A736" i="14"/>
  <c r="FL732" i="14"/>
  <c r="EV732" i="14"/>
  <c r="EO732" i="14"/>
  <c r="DU732" i="14"/>
  <c r="DS732" i="14"/>
  <c r="DQ732" i="14"/>
  <c r="DO732" i="14"/>
  <c r="DI732" i="14"/>
  <c r="DC732" i="14"/>
  <c r="DA732" i="14"/>
  <c r="CY732" i="14"/>
  <c r="CW732" i="14"/>
  <c r="CS732" i="14"/>
  <c r="CQ732" i="14"/>
  <c r="CO732" i="14"/>
  <c r="CM732" i="14"/>
  <c r="CK732" i="14"/>
  <c r="CI732" i="14"/>
  <c r="CG732" i="14"/>
  <c r="CE732" i="14"/>
  <c r="EM732" i="14" s="1"/>
  <c r="CC732" i="14"/>
  <c r="CA732" i="14"/>
  <c r="BY732" i="14"/>
  <c r="BW732" i="14"/>
  <c r="BU732" i="14"/>
  <c r="BS732" i="14"/>
  <c r="BQ732" i="14"/>
  <c r="BO732" i="14"/>
  <c r="BM732" i="14"/>
  <c r="BK732" i="14"/>
  <c r="BI732" i="14"/>
  <c r="BG732" i="14"/>
  <c r="BE732" i="14"/>
  <c r="AW732" i="14"/>
  <c r="AV732" i="14"/>
  <c r="EE732" i="14" s="1"/>
  <c r="AU732" i="14"/>
  <c r="DK732" i="14" s="1"/>
  <c r="AF732" i="14"/>
  <c r="B732" i="14" s="1"/>
  <c r="A732" i="14"/>
  <c r="FL729" i="14"/>
  <c r="EV729" i="14"/>
  <c r="EO729" i="14"/>
  <c r="EC729" i="14"/>
  <c r="DU729" i="14"/>
  <c r="DS729" i="14"/>
  <c r="DQ729" i="14"/>
  <c r="DO729" i="14"/>
  <c r="DC729" i="14"/>
  <c r="DA729" i="14"/>
  <c r="CY729" i="14"/>
  <c r="CW729" i="14"/>
  <c r="CS729" i="14"/>
  <c r="CQ729" i="14"/>
  <c r="CO729" i="14"/>
  <c r="CM729" i="14"/>
  <c r="CK729" i="14"/>
  <c r="CI729" i="14"/>
  <c r="CG729" i="14"/>
  <c r="CE729" i="14"/>
  <c r="EM729" i="14" s="1"/>
  <c r="CC729" i="14"/>
  <c r="CA729" i="14"/>
  <c r="BY729" i="14"/>
  <c r="BW729" i="14"/>
  <c r="BU729" i="14"/>
  <c r="BS729" i="14"/>
  <c r="BQ729" i="14"/>
  <c r="BO729" i="14"/>
  <c r="BM729" i="14"/>
  <c r="BK729" i="14"/>
  <c r="BI729" i="14"/>
  <c r="BG729" i="14"/>
  <c r="BE729" i="14"/>
  <c r="AY729" i="14"/>
  <c r="AW729" i="14"/>
  <c r="AV729" i="14"/>
  <c r="EE729" i="14" s="1"/>
  <c r="AU729" i="14"/>
  <c r="DK729" i="14" s="1"/>
  <c r="AF729" i="14"/>
  <c r="B729" i="14" s="1"/>
  <c r="A729" i="14"/>
  <c r="FL766" i="14"/>
  <c r="FJ766" i="14"/>
  <c r="EV766" i="14"/>
  <c r="ET766" i="14"/>
  <c r="EO766" i="14"/>
  <c r="DY766" i="14"/>
  <c r="DU766" i="14"/>
  <c r="DS766" i="14"/>
  <c r="DQ766" i="14"/>
  <c r="DO766" i="14"/>
  <c r="DI766" i="14"/>
  <c r="DG766" i="14"/>
  <c r="DC766" i="14"/>
  <c r="DA766" i="14"/>
  <c r="CY766" i="14"/>
  <c r="CW766" i="14"/>
  <c r="CS766" i="14"/>
  <c r="CQ766" i="14"/>
  <c r="CO766" i="14"/>
  <c r="CM766" i="14"/>
  <c r="CK766" i="14"/>
  <c r="CI766" i="14"/>
  <c r="CG766" i="14"/>
  <c r="CE766" i="14"/>
  <c r="EM766" i="14" s="1"/>
  <c r="CC766" i="14"/>
  <c r="CA766" i="14"/>
  <c r="BY766" i="14"/>
  <c r="BW766" i="14"/>
  <c r="BU766" i="14"/>
  <c r="BS766" i="14"/>
  <c r="BQ766" i="14"/>
  <c r="BO766" i="14"/>
  <c r="BM766" i="14"/>
  <c r="BK766" i="14"/>
  <c r="AV766" i="14"/>
  <c r="AU766" i="14"/>
  <c r="DM766" i="14" s="1"/>
  <c r="AF766" i="14"/>
  <c r="B766" i="14" s="1"/>
  <c r="A766" i="14"/>
  <c r="FL791" i="14"/>
  <c r="FJ791" i="14"/>
  <c r="EV791" i="14"/>
  <c r="ET791" i="14"/>
  <c r="EO791" i="14"/>
  <c r="DU791" i="14"/>
  <c r="DS791" i="14"/>
  <c r="DQ791" i="14"/>
  <c r="DO791" i="14"/>
  <c r="DI791" i="14"/>
  <c r="DG791" i="14"/>
  <c r="DC791" i="14"/>
  <c r="DA791" i="14"/>
  <c r="CY791" i="14"/>
  <c r="CW791" i="14"/>
  <c r="CS791" i="14"/>
  <c r="CQ791" i="14"/>
  <c r="CO791" i="14"/>
  <c r="CM791" i="14"/>
  <c r="CK791" i="14"/>
  <c r="CI791" i="14"/>
  <c r="CG791" i="14"/>
  <c r="CE791" i="14"/>
  <c r="EM791" i="14" s="1"/>
  <c r="CC791" i="14"/>
  <c r="CA791" i="14"/>
  <c r="BY791" i="14"/>
  <c r="BW791" i="14"/>
  <c r="BU791" i="14"/>
  <c r="BS791" i="14"/>
  <c r="BQ791" i="14"/>
  <c r="BO791" i="14"/>
  <c r="BM791" i="14"/>
  <c r="BK791" i="14"/>
  <c r="AV791" i="14"/>
  <c r="AU791" i="14"/>
  <c r="DM791" i="14" s="1"/>
  <c r="AF791" i="14"/>
  <c r="B791" i="14" s="1"/>
  <c r="A791" i="14"/>
  <c r="FL964" i="14"/>
  <c r="FJ964" i="14"/>
  <c r="EV964" i="14"/>
  <c r="EO964" i="14"/>
  <c r="EC964" i="14"/>
  <c r="EA964" i="14"/>
  <c r="DY964" i="14"/>
  <c r="DW964" i="14"/>
  <c r="DU964" i="14"/>
  <c r="DS964" i="14"/>
  <c r="DQ964" i="14"/>
  <c r="DO964" i="14"/>
  <c r="DI964" i="14"/>
  <c r="DG964" i="14"/>
  <c r="DC964" i="14"/>
  <c r="DA964" i="14"/>
  <c r="CY964" i="14"/>
  <c r="CW964" i="14"/>
  <c r="CS964" i="14"/>
  <c r="CQ964" i="14"/>
  <c r="CO964" i="14"/>
  <c r="CM964" i="14"/>
  <c r="CK964" i="14"/>
  <c r="CI964" i="14"/>
  <c r="CG964" i="14"/>
  <c r="CE964" i="14"/>
  <c r="EM964" i="14" s="1"/>
  <c r="CC964" i="14"/>
  <c r="CA964" i="14"/>
  <c r="BY964" i="14"/>
  <c r="BW964" i="14"/>
  <c r="BU964" i="14"/>
  <c r="BS964" i="14"/>
  <c r="BQ964" i="14"/>
  <c r="BO964" i="14"/>
  <c r="BM964" i="14"/>
  <c r="BK964" i="14"/>
  <c r="AV964" i="14"/>
  <c r="EE964" i="14" s="1"/>
  <c r="AU964" i="14"/>
  <c r="DM964" i="14" s="1"/>
  <c r="AF964" i="14"/>
  <c r="B964" i="14" s="1"/>
  <c r="FL959" i="14"/>
  <c r="FJ959" i="14"/>
  <c r="EV959" i="14"/>
  <c r="ET959" i="14"/>
  <c r="EO959" i="14"/>
  <c r="EC959" i="14"/>
  <c r="EA959" i="14"/>
  <c r="DY959" i="14"/>
  <c r="DW959" i="14"/>
  <c r="DU959" i="14"/>
  <c r="DS959" i="14"/>
  <c r="DQ959" i="14"/>
  <c r="DO959" i="14"/>
  <c r="DI959" i="14"/>
  <c r="DG959" i="14"/>
  <c r="DC959" i="14"/>
  <c r="DA959" i="14"/>
  <c r="CY959" i="14"/>
  <c r="CW959" i="14"/>
  <c r="CS959" i="14"/>
  <c r="CQ959" i="14"/>
  <c r="CO959" i="14"/>
  <c r="CM959" i="14"/>
  <c r="CK959" i="14"/>
  <c r="CI959" i="14"/>
  <c r="CG959" i="14"/>
  <c r="CE959" i="14"/>
  <c r="EM959" i="14" s="1"/>
  <c r="CC959" i="14"/>
  <c r="CA959" i="14"/>
  <c r="BY959" i="14"/>
  <c r="BW959" i="14"/>
  <c r="BU959" i="14"/>
  <c r="BS959" i="14"/>
  <c r="BQ959" i="14"/>
  <c r="BO959" i="14"/>
  <c r="BM959" i="14"/>
  <c r="BK959" i="14"/>
  <c r="AV959" i="14"/>
  <c r="EE959" i="14" s="1"/>
  <c r="AU959" i="14"/>
  <c r="DM959" i="14" s="1"/>
  <c r="AF959" i="14"/>
  <c r="B959" i="14" s="1"/>
  <c r="FL779" i="14"/>
  <c r="FJ779" i="14"/>
  <c r="EV779" i="14"/>
  <c r="EO779" i="14"/>
  <c r="DU779" i="14"/>
  <c r="DS779" i="14"/>
  <c r="DQ779" i="14"/>
  <c r="DO779" i="14"/>
  <c r="DG779" i="14"/>
  <c r="DC779" i="14"/>
  <c r="DA779" i="14"/>
  <c r="CY779" i="14"/>
  <c r="CW779" i="14"/>
  <c r="CS779" i="14"/>
  <c r="CQ779" i="14"/>
  <c r="CO779" i="14"/>
  <c r="CM779" i="14"/>
  <c r="CK779" i="14"/>
  <c r="CI779" i="14"/>
  <c r="CG779" i="14"/>
  <c r="CE779" i="14"/>
  <c r="EM779" i="14" s="1"/>
  <c r="CC779" i="14"/>
  <c r="CA779" i="14"/>
  <c r="BY779" i="14"/>
  <c r="BW779" i="14"/>
  <c r="BU779" i="14"/>
  <c r="BS779" i="14"/>
  <c r="BQ779" i="14"/>
  <c r="BO779" i="14"/>
  <c r="BM779" i="14"/>
  <c r="BK779" i="14"/>
  <c r="AV779" i="14"/>
  <c r="AU779" i="14"/>
  <c r="DM779" i="14" s="1"/>
  <c r="AF779" i="14"/>
  <c r="B779" i="14" s="1"/>
  <c r="A779" i="14"/>
  <c r="FL960" i="14"/>
  <c r="FJ960" i="14"/>
  <c r="EV960" i="14"/>
  <c r="EO960" i="14"/>
  <c r="EC960" i="14"/>
  <c r="EA960" i="14"/>
  <c r="DY960" i="14"/>
  <c r="DW960" i="14"/>
  <c r="DU960" i="14"/>
  <c r="DS960" i="14"/>
  <c r="DQ960" i="14"/>
  <c r="DO960" i="14"/>
  <c r="DI960" i="14"/>
  <c r="DG960" i="14"/>
  <c r="DC960" i="14"/>
  <c r="DA960" i="14"/>
  <c r="CY960" i="14"/>
  <c r="CW960" i="14"/>
  <c r="CS960" i="14"/>
  <c r="CQ960" i="14"/>
  <c r="CO960" i="14"/>
  <c r="CM960" i="14"/>
  <c r="CK960" i="14"/>
  <c r="CI960" i="14"/>
  <c r="CG960" i="14"/>
  <c r="CE960" i="14"/>
  <c r="EM960" i="14" s="1"/>
  <c r="CC960" i="14"/>
  <c r="CA960" i="14"/>
  <c r="BY960" i="14"/>
  <c r="BW960" i="14"/>
  <c r="BU960" i="14"/>
  <c r="BO960" i="14"/>
  <c r="BM960" i="14"/>
  <c r="BK960" i="14"/>
  <c r="AV960" i="14"/>
  <c r="EE960" i="14" s="1"/>
  <c r="AU960" i="14"/>
  <c r="DM960" i="14" s="1"/>
  <c r="AF960" i="14"/>
  <c r="B960" i="14" s="1"/>
  <c r="FL818" i="14"/>
  <c r="EV818" i="14"/>
  <c r="EO818" i="14"/>
  <c r="DY818" i="14"/>
  <c r="DU818" i="14"/>
  <c r="DS818" i="14"/>
  <c r="DQ818" i="14"/>
  <c r="DO818" i="14"/>
  <c r="DI818" i="14"/>
  <c r="DG818" i="14"/>
  <c r="DC818" i="14"/>
  <c r="DA818" i="14"/>
  <c r="CY818" i="14"/>
  <c r="CW818" i="14"/>
  <c r="CS818" i="14"/>
  <c r="CQ818" i="14"/>
  <c r="CO818" i="14"/>
  <c r="CM818" i="14"/>
  <c r="CK818" i="14"/>
  <c r="CI818" i="14"/>
  <c r="CG818" i="14"/>
  <c r="CE818" i="14"/>
  <c r="EM818" i="14" s="1"/>
  <c r="CC818" i="14"/>
  <c r="CA818" i="14"/>
  <c r="BY818" i="14"/>
  <c r="BW818" i="14"/>
  <c r="BU818" i="14"/>
  <c r="BO818" i="14"/>
  <c r="BM818" i="14"/>
  <c r="BK818" i="14"/>
  <c r="AV818" i="14"/>
  <c r="AU818" i="14"/>
  <c r="AF818" i="14"/>
  <c r="B818" i="14" s="1"/>
  <c r="A818" i="14"/>
  <c r="FL778" i="14"/>
  <c r="FJ778" i="14"/>
  <c r="EV778" i="14"/>
  <c r="ET778" i="14"/>
  <c r="EO778" i="14"/>
  <c r="DY778" i="14"/>
  <c r="DU778" i="14"/>
  <c r="DS778" i="14"/>
  <c r="DQ778" i="14"/>
  <c r="DO778" i="14"/>
  <c r="DI778" i="14"/>
  <c r="DG778" i="14"/>
  <c r="DC778" i="14"/>
  <c r="DA778" i="14"/>
  <c r="CY778" i="14"/>
  <c r="CW778" i="14"/>
  <c r="CS778" i="14"/>
  <c r="CQ778" i="14"/>
  <c r="CO778" i="14"/>
  <c r="CM778" i="14"/>
  <c r="CK778" i="14"/>
  <c r="CI778" i="14"/>
  <c r="CG778" i="14"/>
  <c r="CE778" i="14"/>
  <c r="EM778" i="14" s="1"/>
  <c r="CC778" i="14"/>
  <c r="CA778" i="14"/>
  <c r="BY778" i="14"/>
  <c r="BW778" i="14"/>
  <c r="BU778" i="14"/>
  <c r="BS778" i="14"/>
  <c r="BQ778" i="14"/>
  <c r="BO778" i="14"/>
  <c r="BM778" i="14"/>
  <c r="BK778" i="14"/>
  <c r="AV778" i="14"/>
  <c r="AU778" i="14"/>
  <c r="DM778" i="14" s="1"/>
  <c r="AF778" i="14"/>
  <c r="B778" i="14" s="1"/>
  <c r="A778" i="14"/>
  <c r="FL798" i="14"/>
  <c r="FJ798" i="14"/>
  <c r="EV798" i="14"/>
  <c r="ET798" i="14"/>
  <c r="EO798" i="14"/>
  <c r="DY798" i="14"/>
  <c r="DU798" i="14"/>
  <c r="DS798" i="14"/>
  <c r="DQ798" i="14"/>
  <c r="DO798" i="14"/>
  <c r="DI798" i="14"/>
  <c r="DG798" i="14"/>
  <c r="DC798" i="14"/>
  <c r="DA798" i="14"/>
  <c r="CY798" i="14"/>
  <c r="CW798" i="14"/>
  <c r="CS798" i="14"/>
  <c r="CQ798" i="14"/>
  <c r="CO798" i="14"/>
  <c r="CM798" i="14"/>
  <c r="CK798" i="14"/>
  <c r="CI798" i="14"/>
  <c r="CG798" i="14"/>
  <c r="CE798" i="14"/>
  <c r="EM798" i="14" s="1"/>
  <c r="CC798" i="14"/>
  <c r="CA798" i="14"/>
  <c r="BY798" i="14"/>
  <c r="BW798" i="14"/>
  <c r="BU798" i="14"/>
  <c r="BS798" i="14"/>
  <c r="BQ798" i="14"/>
  <c r="BO798" i="14"/>
  <c r="BM798" i="14"/>
  <c r="BK798" i="14"/>
  <c r="AV798" i="14"/>
  <c r="EE798" i="14" s="1"/>
  <c r="AU798" i="14"/>
  <c r="DM798" i="14" s="1"/>
  <c r="AF798" i="14"/>
  <c r="B798" i="14" s="1"/>
  <c r="A798" i="14"/>
  <c r="FL801" i="14"/>
  <c r="FJ801" i="14"/>
  <c r="EV801" i="14"/>
  <c r="ET801" i="14"/>
  <c r="EO801" i="14"/>
  <c r="DY801" i="14"/>
  <c r="DU801" i="14"/>
  <c r="DS801" i="14"/>
  <c r="DQ801" i="14"/>
  <c r="DO801" i="14"/>
  <c r="DI801" i="14"/>
  <c r="DC801" i="14"/>
  <c r="DA801" i="14"/>
  <c r="CY801" i="14"/>
  <c r="CW801" i="14"/>
  <c r="CS801" i="14"/>
  <c r="CQ801" i="14"/>
  <c r="CO801" i="14"/>
  <c r="CM801" i="14"/>
  <c r="CK801" i="14"/>
  <c r="CI801" i="14"/>
  <c r="CG801" i="14"/>
  <c r="CE801" i="14"/>
  <c r="EM801" i="14" s="1"/>
  <c r="CC801" i="14"/>
  <c r="CA801" i="14"/>
  <c r="BY801" i="14"/>
  <c r="BW801" i="14"/>
  <c r="BU801" i="14"/>
  <c r="BS801" i="14"/>
  <c r="BO801" i="14"/>
  <c r="BM801" i="14"/>
  <c r="BK801" i="14"/>
  <c r="BI801" i="14"/>
  <c r="AV801" i="14"/>
  <c r="AU801" i="14"/>
  <c r="DM801" i="14" s="1"/>
  <c r="AF801" i="14"/>
  <c r="B801" i="14" s="1"/>
  <c r="A801" i="14"/>
  <c r="FL788" i="14"/>
  <c r="FJ788" i="14"/>
  <c r="EV788" i="14"/>
  <c r="ET788" i="14"/>
  <c r="EO788" i="14"/>
  <c r="DY788" i="14"/>
  <c r="DU788" i="14"/>
  <c r="DS788" i="14"/>
  <c r="DQ788" i="14"/>
  <c r="DO788" i="14"/>
  <c r="DI788" i="14"/>
  <c r="DC788" i="14"/>
  <c r="DA788" i="14"/>
  <c r="CY788" i="14"/>
  <c r="CW788" i="14"/>
  <c r="CS788" i="14"/>
  <c r="CQ788" i="14"/>
  <c r="CO788" i="14"/>
  <c r="CM788" i="14"/>
  <c r="CK788" i="14"/>
  <c r="CI788" i="14"/>
  <c r="CG788" i="14"/>
  <c r="CE788" i="14"/>
  <c r="EM788" i="14" s="1"/>
  <c r="CC788" i="14"/>
  <c r="CA788" i="14"/>
  <c r="BY788" i="14"/>
  <c r="BW788" i="14"/>
  <c r="BU788" i="14"/>
  <c r="BS788" i="14"/>
  <c r="BO788" i="14"/>
  <c r="BM788" i="14"/>
  <c r="BK788" i="14"/>
  <c r="BI788" i="14"/>
  <c r="AV788" i="14"/>
  <c r="AU788" i="14"/>
  <c r="DM788" i="14" s="1"/>
  <c r="AF788" i="14"/>
  <c r="B788" i="14" s="1"/>
  <c r="A788" i="14"/>
  <c r="FL751" i="14"/>
  <c r="FJ751" i="14"/>
  <c r="EV751" i="14"/>
  <c r="ET751" i="14"/>
  <c r="EO751" i="14"/>
  <c r="EA751" i="14"/>
  <c r="DW751" i="14"/>
  <c r="DU751" i="14"/>
  <c r="DS751" i="14"/>
  <c r="DQ751" i="14"/>
  <c r="DO751" i="14"/>
  <c r="DI751" i="14"/>
  <c r="DC751" i="14"/>
  <c r="DA751" i="14"/>
  <c r="CY751" i="14"/>
  <c r="CW751" i="14"/>
  <c r="CS751" i="14"/>
  <c r="CQ751" i="14"/>
  <c r="CO751" i="14"/>
  <c r="CM751" i="14"/>
  <c r="CK751" i="14"/>
  <c r="CI751" i="14"/>
  <c r="CG751" i="14"/>
  <c r="CE751" i="14"/>
  <c r="EM751" i="14" s="1"/>
  <c r="CC751" i="14"/>
  <c r="CA751" i="14"/>
  <c r="BY751" i="14"/>
  <c r="BW751" i="14"/>
  <c r="BU751" i="14"/>
  <c r="BS751" i="14"/>
  <c r="BQ751" i="14"/>
  <c r="BO751" i="14"/>
  <c r="BM751" i="14"/>
  <c r="BK751" i="14"/>
  <c r="AV751" i="14"/>
  <c r="DM751" i="14"/>
  <c r="AF751" i="14"/>
  <c r="B751" i="14" s="1"/>
  <c r="A751" i="14"/>
  <c r="FL746" i="14"/>
  <c r="FJ746" i="14"/>
  <c r="EV746" i="14"/>
  <c r="ET746" i="14"/>
  <c r="EO746" i="14"/>
  <c r="DU746" i="14"/>
  <c r="DS746" i="14"/>
  <c r="DQ746" i="14"/>
  <c r="DO746" i="14"/>
  <c r="DI746" i="14"/>
  <c r="DC746" i="14"/>
  <c r="DA746" i="14"/>
  <c r="CY746" i="14"/>
  <c r="CW746" i="14"/>
  <c r="CS746" i="14"/>
  <c r="CQ746" i="14"/>
  <c r="CO746" i="14"/>
  <c r="CM746" i="14"/>
  <c r="CK746" i="14"/>
  <c r="CI746" i="14"/>
  <c r="CG746" i="14"/>
  <c r="CE746" i="14"/>
  <c r="EM746" i="14" s="1"/>
  <c r="CC746" i="14"/>
  <c r="CA746" i="14"/>
  <c r="BY746" i="14"/>
  <c r="BW746" i="14"/>
  <c r="BU746" i="14"/>
  <c r="BS746" i="14"/>
  <c r="BQ746" i="14"/>
  <c r="BO746" i="14"/>
  <c r="BM746" i="14"/>
  <c r="BK746" i="14"/>
  <c r="AV746" i="14"/>
  <c r="AU746" i="14"/>
  <c r="AF746" i="14"/>
  <c r="B746" i="14" s="1"/>
  <c r="A746" i="14"/>
  <c r="FL742" i="14"/>
  <c r="FJ742" i="14"/>
  <c r="EV742" i="14"/>
  <c r="ET742" i="14"/>
  <c r="EO742" i="14"/>
  <c r="DY742" i="14"/>
  <c r="DU742" i="14"/>
  <c r="DS742" i="14"/>
  <c r="DQ742" i="14"/>
  <c r="DO742" i="14"/>
  <c r="DI742" i="14"/>
  <c r="DC742" i="14"/>
  <c r="DA742" i="14"/>
  <c r="CY742" i="14"/>
  <c r="CW742" i="14"/>
  <c r="CS742" i="14"/>
  <c r="CQ742" i="14"/>
  <c r="CO742" i="14"/>
  <c r="CM742" i="14"/>
  <c r="CK742" i="14"/>
  <c r="CI742" i="14"/>
  <c r="CG742" i="14"/>
  <c r="CE742" i="14"/>
  <c r="EM742" i="14" s="1"/>
  <c r="CC742" i="14"/>
  <c r="CA742" i="14"/>
  <c r="BY742" i="14"/>
  <c r="BW742" i="14"/>
  <c r="BU742" i="14"/>
  <c r="BS742" i="14"/>
  <c r="BQ742" i="14"/>
  <c r="BO742" i="14"/>
  <c r="BM742" i="14"/>
  <c r="BK742" i="14"/>
  <c r="AV742" i="14"/>
  <c r="AU742" i="14"/>
  <c r="AF742" i="14"/>
  <c r="B742" i="14" s="1"/>
  <c r="A742" i="14"/>
  <c r="FL782" i="14"/>
  <c r="FJ782" i="14"/>
  <c r="EV782" i="14"/>
  <c r="ET782" i="14"/>
  <c r="EO782" i="14"/>
  <c r="DY782" i="14"/>
  <c r="DU782" i="14"/>
  <c r="DS782" i="14"/>
  <c r="DQ782" i="14"/>
  <c r="DO782" i="14"/>
  <c r="DI782" i="14"/>
  <c r="DC782" i="14"/>
  <c r="DA782" i="14"/>
  <c r="CY782" i="14"/>
  <c r="CW782" i="14"/>
  <c r="CS782" i="14"/>
  <c r="CQ782" i="14"/>
  <c r="CO782" i="14"/>
  <c r="CM782" i="14"/>
  <c r="CK782" i="14"/>
  <c r="CI782" i="14"/>
  <c r="CG782" i="14"/>
  <c r="CE782" i="14"/>
  <c r="EM782" i="14" s="1"/>
  <c r="CC782" i="14"/>
  <c r="CA782" i="14"/>
  <c r="BY782" i="14"/>
  <c r="BW782" i="14"/>
  <c r="BU782" i="14"/>
  <c r="BS782" i="14"/>
  <c r="BO782" i="14"/>
  <c r="BM782" i="14"/>
  <c r="BK782" i="14"/>
  <c r="BI782" i="14"/>
  <c r="AV782" i="14"/>
  <c r="AU782" i="14"/>
  <c r="DM782" i="14" s="1"/>
  <c r="AF782" i="14"/>
  <c r="B782" i="14" s="1"/>
  <c r="A782" i="14"/>
  <c r="FL733" i="14"/>
  <c r="FJ733" i="14"/>
  <c r="EV733" i="14"/>
  <c r="ET733" i="14"/>
  <c r="EO733" i="14"/>
  <c r="DY733" i="14"/>
  <c r="DU733" i="14"/>
  <c r="DS733" i="14"/>
  <c r="DQ733" i="14"/>
  <c r="DO733" i="14"/>
  <c r="DI733" i="14"/>
  <c r="DC733" i="14"/>
  <c r="DA733" i="14"/>
  <c r="CY733" i="14"/>
  <c r="CW733" i="14"/>
  <c r="CS733" i="14"/>
  <c r="CQ733" i="14"/>
  <c r="CO733" i="14"/>
  <c r="CM733" i="14"/>
  <c r="CK733" i="14"/>
  <c r="CI733" i="14"/>
  <c r="CG733" i="14"/>
  <c r="CE733" i="14"/>
  <c r="EM733" i="14" s="1"/>
  <c r="CC733" i="14"/>
  <c r="CA733" i="14"/>
  <c r="BY733" i="14"/>
  <c r="BW733" i="14"/>
  <c r="BU733" i="14"/>
  <c r="BS733" i="14"/>
  <c r="BO733" i="14"/>
  <c r="BM733" i="14"/>
  <c r="BK733" i="14"/>
  <c r="BI733" i="14"/>
  <c r="AV733" i="14"/>
  <c r="AU733" i="14"/>
  <c r="DK733" i="14" s="1"/>
  <c r="AF733" i="14"/>
  <c r="B733" i="14" s="1"/>
  <c r="A733" i="14"/>
  <c r="FL717" i="14"/>
  <c r="FJ717" i="14"/>
  <c r="EV717" i="14"/>
  <c r="ET717" i="14"/>
  <c r="EO717" i="14"/>
  <c r="EC717" i="14"/>
  <c r="DY717" i="14"/>
  <c r="DU717" i="14"/>
  <c r="DS717" i="14"/>
  <c r="DQ717" i="14"/>
  <c r="DO717" i="14"/>
  <c r="DI717" i="14"/>
  <c r="DC717" i="14"/>
  <c r="DA717" i="14"/>
  <c r="CY717" i="14"/>
  <c r="CW717" i="14"/>
  <c r="CS717" i="14"/>
  <c r="CQ717" i="14"/>
  <c r="CO717" i="14"/>
  <c r="CM717" i="14"/>
  <c r="CK717" i="14"/>
  <c r="CI717" i="14"/>
  <c r="CG717" i="14"/>
  <c r="CE717" i="14"/>
  <c r="EM717" i="14" s="1"/>
  <c r="CC717" i="14"/>
  <c r="CA717" i="14"/>
  <c r="BY717" i="14"/>
  <c r="BW717" i="14"/>
  <c r="BU717" i="14"/>
  <c r="BS717" i="14"/>
  <c r="BO717" i="14"/>
  <c r="BM717" i="14"/>
  <c r="BK717" i="14"/>
  <c r="BI717" i="14"/>
  <c r="AV717" i="14"/>
  <c r="EE717" i="14" s="1"/>
  <c r="AU717" i="14"/>
  <c r="DK717" i="14" s="1"/>
  <c r="AF717" i="14"/>
  <c r="B717" i="14" s="1"/>
  <c r="A717" i="14"/>
  <c r="FL754" i="14"/>
  <c r="FJ754" i="14"/>
  <c r="EV754" i="14"/>
  <c r="ET754" i="14"/>
  <c r="EO754" i="14"/>
  <c r="DU754" i="14"/>
  <c r="DS754" i="14"/>
  <c r="DQ754" i="14"/>
  <c r="DO754" i="14"/>
  <c r="DC754" i="14"/>
  <c r="DA754" i="14"/>
  <c r="CY754" i="14"/>
  <c r="CW754" i="14"/>
  <c r="CS754" i="14"/>
  <c r="CQ754" i="14"/>
  <c r="CO754" i="14"/>
  <c r="CM754" i="14"/>
  <c r="CK754" i="14"/>
  <c r="CI754" i="14"/>
  <c r="CG754" i="14"/>
  <c r="CE754" i="14"/>
  <c r="EM754" i="14" s="1"/>
  <c r="CC754" i="14"/>
  <c r="CA754" i="14"/>
  <c r="BY754" i="14"/>
  <c r="BW754" i="14"/>
  <c r="BU754" i="14"/>
  <c r="BS754" i="14"/>
  <c r="BO754" i="14"/>
  <c r="BM754" i="14"/>
  <c r="BK754" i="14"/>
  <c r="BI754" i="14"/>
  <c r="AV754" i="14"/>
  <c r="AU754" i="14"/>
  <c r="AF754" i="14"/>
  <c r="B754" i="14" s="1"/>
  <c r="A754" i="14"/>
  <c r="FL685" i="14"/>
  <c r="FJ685" i="14"/>
  <c r="EV685" i="14"/>
  <c r="ET685" i="14"/>
  <c r="EO685" i="14"/>
  <c r="DY685" i="14"/>
  <c r="DU685" i="14"/>
  <c r="DS685" i="14"/>
  <c r="DQ685" i="14"/>
  <c r="DO685" i="14"/>
  <c r="DI685" i="14"/>
  <c r="DC685" i="14"/>
  <c r="DA685" i="14"/>
  <c r="CY685" i="14"/>
  <c r="CW685" i="14"/>
  <c r="CS685" i="14"/>
  <c r="CQ685" i="14"/>
  <c r="CO685" i="14"/>
  <c r="CM685" i="14"/>
  <c r="CK685" i="14"/>
  <c r="CI685" i="14"/>
  <c r="CG685" i="14"/>
  <c r="CE685" i="14"/>
  <c r="EM685" i="14" s="1"/>
  <c r="CC685" i="14"/>
  <c r="CA685" i="14"/>
  <c r="BY685" i="14"/>
  <c r="BW685" i="14"/>
  <c r="BU685" i="14"/>
  <c r="BS685" i="14"/>
  <c r="BO685" i="14"/>
  <c r="BM685" i="14"/>
  <c r="BK685" i="14"/>
  <c r="AV685" i="14"/>
  <c r="AU685" i="14"/>
  <c r="DM685" i="14" s="1"/>
  <c r="AF685" i="14"/>
  <c r="B685" i="14" s="1"/>
  <c r="A685" i="14"/>
  <c r="DM747" i="14" l="1"/>
  <c r="DK747" i="14"/>
  <c r="DM754" i="14"/>
  <c r="DK754" i="14"/>
  <c r="DM742" i="14"/>
  <c r="DK959" i="14"/>
  <c r="DM732" i="14"/>
  <c r="DK766" i="14"/>
  <c r="DM818" i="14"/>
  <c r="DK960" i="14"/>
  <c r="DM729" i="14"/>
  <c r="DM750" i="14"/>
  <c r="DM743" i="14"/>
  <c r="DM746" i="14"/>
  <c r="DK736" i="14"/>
  <c r="DK783" i="14"/>
  <c r="DK798" i="14"/>
  <c r="DM733" i="14"/>
  <c r="DK779" i="14"/>
  <c r="DK825" i="14"/>
  <c r="DK964" i="14"/>
  <c r="DM717" i="14"/>
  <c r="DK782" i="14"/>
  <c r="DK685" i="14"/>
  <c r="DK788" i="14"/>
  <c r="DK801" i="14"/>
  <c r="FL682" i="14" l="1"/>
  <c r="FJ682" i="14"/>
  <c r="EV682" i="14"/>
  <c r="ET682" i="14"/>
  <c r="EO682" i="14"/>
  <c r="DY682" i="14"/>
  <c r="DW682" i="14"/>
  <c r="DU682" i="14"/>
  <c r="DS682" i="14"/>
  <c r="DQ682" i="14"/>
  <c r="DO682" i="14"/>
  <c r="DI682" i="14"/>
  <c r="DC682" i="14"/>
  <c r="DA682" i="14"/>
  <c r="CY682" i="14"/>
  <c r="CW682" i="14"/>
  <c r="CS682" i="14"/>
  <c r="CQ682" i="14"/>
  <c r="CO682" i="14"/>
  <c r="CM682" i="14"/>
  <c r="CK682" i="14"/>
  <c r="CI682" i="14"/>
  <c r="CG682" i="14"/>
  <c r="CE682" i="14"/>
  <c r="EM682" i="14" s="1"/>
  <c r="BQ682" i="14"/>
  <c r="BO682" i="14"/>
  <c r="BM682" i="14"/>
  <c r="BK682" i="14"/>
  <c r="BI682" i="14"/>
  <c r="BG682" i="14"/>
  <c r="BE682" i="14"/>
  <c r="BC682" i="14"/>
  <c r="BA682" i="14"/>
  <c r="AY682" i="14"/>
  <c r="AW682" i="14"/>
  <c r="AV682" i="14"/>
  <c r="AU682" i="14"/>
  <c r="DM682" i="14" s="1"/>
  <c r="AF682" i="14"/>
  <c r="B682" i="14" s="1"/>
  <c r="A682" i="14"/>
  <c r="FL715" i="14"/>
  <c r="FJ715" i="14"/>
  <c r="EV715" i="14"/>
  <c r="ET715" i="14"/>
  <c r="EO715" i="14"/>
  <c r="DY715" i="14"/>
  <c r="DW715" i="14"/>
  <c r="DU715" i="14"/>
  <c r="DS715" i="14"/>
  <c r="DQ715" i="14"/>
  <c r="DO715" i="14"/>
  <c r="DI715" i="14"/>
  <c r="DC715" i="14"/>
  <c r="DA715" i="14"/>
  <c r="CY715" i="14"/>
  <c r="CW715" i="14"/>
  <c r="CS715" i="14"/>
  <c r="CQ715" i="14"/>
  <c r="CO715" i="14"/>
  <c r="CM715" i="14"/>
  <c r="CK715" i="14"/>
  <c r="CI715" i="14"/>
  <c r="CG715" i="14"/>
  <c r="CE715" i="14"/>
  <c r="EM715" i="14" s="1"/>
  <c r="BQ715" i="14"/>
  <c r="BO715" i="14"/>
  <c r="BM715" i="14"/>
  <c r="BK715" i="14"/>
  <c r="BI715" i="14"/>
  <c r="BE715" i="14"/>
  <c r="BC715" i="14"/>
  <c r="BA715" i="14"/>
  <c r="AY715" i="14"/>
  <c r="AW715" i="14"/>
  <c r="AV715" i="14"/>
  <c r="AU715" i="14"/>
  <c r="DM715" i="14" s="1"/>
  <c r="AF715" i="14"/>
  <c r="B715" i="14" s="1"/>
  <c r="A715" i="14"/>
  <c r="FL629" i="14"/>
  <c r="FJ629" i="14"/>
  <c r="EV629" i="14"/>
  <c r="ET629" i="14"/>
  <c r="EO629" i="14"/>
  <c r="DY629" i="14"/>
  <c r="DU629" i="14"/>
  <c r="DS629" i="14"/>
  <c r="DQ629" i="14"/>
  <c r="DO629" i="14"/>
  <c r="DI629" i="14"/>
  <c r="DG629" i="14"/>
  <c r="DC629" i="14"/>
  <c r="DA629" i="14"/>
  <c r="CY629" i="14"/>
  <c r="CW629" i="14"/>
  <c r="CS629" i="14"/>
  <c r="CQ629" i="14"/>
  <c r="CO629" i="14"/>
  <c r="CM629" i="14"/>
  <c r="CK629" i="14"/>
  <c r="CI629" i="14"/>
  <c r="CG629" i="14"/>
  <c r="CE629" i="14"/>
  <c r="EM629" i="14" s="1"/>
  <c r="CC629" i="14"/>
  <c r="CA629" i="14"/>
  <c r="BY629" i="14"/>
  <c r="BW629" i="14"/>
  <c r="BU629" i="14"/>
  <c r="BS629" i="14"/>
  <c r="BQ629" i="14"/>
  <c r="BO629" i="14"/>
  <c r="BE629" i="14"/>
  <c r="BC629" i="14"/>
  <c r="AV629" i="14"/>
  <c r="AU629" i="14"/>
  <c r="DM629" i="14" s="1"/>
  <c r="AF629" i="14"/>
  <c r="B629" i="14" s="1"/>
  <c r="A629" i="14"/>
  <c r="FL585" i="14"/>
  <c r="FJ585" i="14"/>
  <c r="EV585" i="14"/>
  <c r="ET585" i="14"/>
  <c r="EO585" i="14"/>
  <c r="DY585" i="14"/>
  <c r="DU585" i="14"/>
  <c r="DS585" i="14"/>
  <c r="DQ585" i="14"/>
  <c r="DO585" i="14"/>
  <c r="DI585" i="14"/>
  <c r="DG585" i="14"/>
  <c r="DE585" i="14"/>
  <c r="DC585" i="14"/>
  <c r="DA585" i="14"/>
  <c r="CY585" i="14"/>
  <c r="CW585" i="14"/>
  <c r="CS585" i="14"/>
  <c r="CQ585" i="14"/>
  <c r="CO585" i="14"/>
  <c r="CM585" i="14"/>
  <c r="CK585" i="14"/>
  <c r="CI585" i="14"/>
  <c r="CG585" i="14"/>
  <c r="CE585" i="14"/>
  <c r="EM585" i="14" s="1"/>
  <c r="CC585" i="14"/>
  <c r="CA585" i="14"/>
  <c r="BY585" i="14"/>
  <c r="BW585" i="14"/>
  <c r="BU585" i="14"/>
  <c r="BS585" i="14"/>
  <c r="BQ585" i="14"/>
  <c r="BO585" i="14"/>
  <c r="BM585" i="14"/>
  <c r="BK585" i="14"/>
  <c r="AV585" i="14"/>
  <c r="AU585" i="14"/>
  <c r="DM585" i="14" s="1"/>
  <c r="AF585" i="14"/>
  <c r="B585" i="14" s="1"/>
  <c r="A585" i="14"/>
  <c r="FL591" i="14"/>
  <c r="FJ591" i="14"/>
  <c r="EV591" i="14"/>
  <c r="ET591" i="14"/>
  <c r="EO591" i="14"/>
  <c r="DY591" i="14"/>
  <c r="DU591" i="14"/>
  <c r="DS591" i="14"/>
  <c r="DQ591" i="14"/>
  <c r="DO591" i="14"/>
  <c r="DI591" i="14"/>
  <c r="DG591" i="14"/>
  <c r="DE591" i="14"/>
  <c r="DC591" i="14"/>
  <c r="DA591" i="14"/>
  <c r="CY591" i="14"/>
  <c r="CW591" i="14"/>
  <c r="CS591" i="14"/>
  <c r="CQ591" i="14"/>
  <c r="CO591" i="14"/>
  <c r="CM591" i="14"/>
  <c r="CK591" i="14"/>
  <c r="CI591" i="14"/>
  <c r="CG591" i="14"/>
  <c r="CE591" i="14"/>
  <c r="EM591" i="14" s="1"/>
  <c r="CC591" i="14"/>
  <c r="CA591" i="14"/>
  <c r="BY591" i="14"/>
  <c r="BW591" i="14"/>
  <c r="BU591" i="14"/>
  <c r="BS591" i="14"/>
  <c r="BQ591" i="14"/>
  <c r="BO591" i="14"/>
  <c r="BE591" i="14"/>
  <c r="BC591" i="14"/>
  <c r="AV591" i="14"/>
  <c r="AU591" i="14"/>
  <c r="DM591" i="14" s="1"/>
  <c r="AF591" i="14"/>
  <c r="B591" i="14" s="1"/>
  <c r="A591" i="14"/>
  <c r="DY566" i="14"/>
  <c r="DK715" i="14" l="1"/>
  <c r="DK682" i="14"/>
  <c r="DK629" i="14"/>
  <c r="DK591" i="14"/>
  <c r="FL722" i="14" l="1"/>
  <c r="FJ722" i="14"/>
  <c r="EV722" i="14"/>
  <c r="ET722" i="14"/>
  <c r="EO722" i="14"/>
  <c r="EC722" i="14"/>
  <c r="DY722" i="14"/>
  <c r="DU722" i="14"/>
  <c r="DS722" i="14"/>
  <c r="DQ722" i="14"/>
  <c r="DO722" i="14"/>
  <c r="DC722" i="14"/>
  <c r="DA722" i="14"/>
  <c r="CY722" i="14"/>
  <c r="CW722" i="14"/>
  <c r="CS722" i="14"/>
  <c r="CQ722" i="14"/>
  <c r="CO722" i="14"/>
  <c r="CM722" i="14"/>
  <c r="CK722" i="14"/>
  <c r="CI722" i="14"/>
  <c r="CG722" i="14"/>
  <c r="CE722" i="14"/>
  <c r="EM722" i="14" s="1"/>
  <c r="CC722" i="14"/>
  <c r="CA722" i="14"/>
  <c r="BY722" i="14"/>
  <c r="BW722" i="14"/>
  <c r="BU722" i="14"/>
  <c r="BS722" i="14"/>
  <c r="BQ722" i="14"/>
  <c r="BO722" i="14"/>
  <c r="BM722" i="14"/>
  <c r="BK722" i="14"/>
  <c r="BI722" i="14"/>
  <c r="BE722" i="14"/>
  <c r="BC722" i="14"/>
  <c r="AY722" i="14"/>
  <c r="AW722" i="14"/>
  <c r="AV722" i="14"/>
  <c r="EE722" i="14" s="1"/>
  <c r="AU722" i="14"/>
  <c r="AF722" i="14"/>
  <c r="B722" i="14" s="1"/>
  <c r="A722" i="14"/>
  <c r="FL721" i="14"/>
  <c r="FJ721" i="14"/>
  <c r="EV721" i="14"/>
  <c r="ET721" i="14"/>
  <c r="EO721" i="14"/>
  <c r="EC721" i="14"/>
  <c r="DY721" i="14"/>
  <c r="DU721" i="14"/>
  <c r="DS721" i="14"/>
  <c r="DQ721" i="14"/>
  <c r="DO721" i="14"/>
  <c r="DC721" i="14"/>
  <c r="DA721" i="14"/>
  <c r="CY721" i="14"/>
  <c r="CW721" i="14"/>
  <c r="CS721" i="14"/>
  <c r="CQ721" i="14"/>
  <c r="CO721" i="14"/>
  <c r="CM721" i="14"/>
  <c r="CK721" i="14"/>
  <c r="CI721" i="14"/>
  <c r="CG721" i="14"/>
  <c r="CE721" i="14"/>
  <c r="EM721" i="14" s="1"/>
  <c r="CC721" i="14"/>
  <c r="CA721" i="14"/>
  <c r="BY721" i="14"/>
  <c r="BW721" i="14"/>
  <c r="BU721" i="14"/>
  <c r="BS721" i="14"/>
  <c r="BQ721" i="14"/>
  <c r="BO721" i="14"/>
  <c r="BM721" i="14"/>
  <c r="BK721" i="14"/>
  <c r="BI721" i="14"/>
  <c r="BE721" i="14"/>
  <c r="BC721" i="14"/>
  <c r="AY721" i="14"/>
  <c r="AW721" i="14"/>
  <c r="AV721" i="14"/>
  <c r="EE721" i="14" s="1"/>
  <c r="AU721" i="14"/>
  <c r="AF721" i="14"/>
  <c r="B721" i="14" s="1"/>
  <c r="A721" i="14"/>
  <c r="FL719" i="14"/>
  <c r="FJ719" i="14"/>
  <c r="EV719" i="14"/>
  <c r="ET719" i="14"/>
  <c r="EO719" i="14"/>
  <c r="EC719" i="14"/>
  <c r="DY719" i="14"/>
  <c r="DU719" i="14"/>
  <c r="DS719" i="14"/>
  <c r="DQ719" i="14"/>
  <c r="DO719" i="14"/>
  <c r="DC719" i="14"/>
  <c r="DA719" i="14"/>
  <c r="CY719" i="14"/>
  <c r="CW719" i="14"/>
  <c r="CS719" i="14"/>
  <c r="CQ719" i="14"/>
  <c r="CO719" i="14"/>
  <c r="CM719" i="14"/>
  <c r="CK719" i="14"/>
  <c r="CI719" i="14"/>
  <c r="CG719" i="14"/>
  <c r="CE719" i="14"/>
  <c r="EM719" i="14" s="1"/>
  <c r="CC719" i="14"/>
  <c r="CA719" i="14"/>
  <c r="BY719" i="14"/>
  <c r="BW719" i="14"/>
  <c r="BU719" i="14"/>
  <c r="BS719" i="14"/>
  <c r="BQ719" i="14"/>
  <c r="BO719" i="14"/>
  <c r="BM719" i="14"/>
  <c r="BK719" i="14"/>
  <c r="BI719" i="14"/>
  <c r="BE719" i="14"/>
  <c r="BC719" i="14"/>
  <c r="AY719" i="14"/>
  <c r="AW719" i="14"/>
  <c r="AV719" i="14"/>
  <c r="EE719" i="14" s="1"/>
  <c r="AU719" i="14"/>
  <c r="AF719" i="14"/>
  <c r="B719" i="14" s="1"/>
  <c r="A719" i="14"/>
  <c r="FL718" i="14"/>
  <c r="FJ718" i="14"/>
  <c r="EV718" i="14"/>
  <c r="ET718" i="14"/>
  <c r="EO718" i="14"/>
  <c r="EC718" i="14"/>
  <c r="DY718" i="14"/>
  <c r="DU718" i="14"/>
  <c r="DS718" i="14"/>
  <c r="DQ718" i="14"/>
  <c r="DO718" i="14"/>
  <c r="DC718" i="14"/>
  <c r="DA718" i="14"/>
  <c r="CY718" i="14"/>
  <c r="CW718" i="14"/>
  <c r="CS718" i="14"/>
  <c r="CQ718" i="14"/>
  <c r="CO718" i="14"/>
  <c r="CM718" i="14"/>
  <c r="CK718" i="14"/>
  <c r="CI718" i="14"/>
  <c r="CG718" i="14"/>
  <c r="CE718" i="14"/>
  <c r="EM718" i="14" s="1"/>
  <c r="CC718" i="14"/>
  <c r="CA718" i="14"/>
  <c r="BY718" i="14"/>
  <c r="BW718" i="14"/>
  <c r="BU718" i="14"/>
  <c r="BS718" i="14"/>
  <c r="BQ718" i="14"/>
  <c r="BO718" i="14"/>
  <c r="BM718" i="14"/>
  <c r="BK718" i="14"/>
  <c r="BI718" i="14"/>
  <c r="BE718" i="14"/>
  <c r="BC718" i="14"/>
  <c r="AY718" i="14"/>
  <c r="AW718" i="14"/>
  <c r="AV718" i="14"/>
  <c r="EE718" i="14" s="1"/>
  <c r="AU718" i="14"/>
  <c r="AF718" i="14"/>
  <c r="B718" i="14" s="1"/>
  <c r="A718" i="14"/>
  <c r="FL712" i="14"/>
  <c r="FJ712" i="14"/>
  <c r="EV712" i="14"/>
  <c r="ET712" i="14"/>
  <c r="EO712" i="14"/>
  <c r="EC712" i="14"/>
  <c r="EA712" i="14"/>
  <c r="DY712" i="14"/>
  <c r="DW712" i="14"/>
  <c r="DU712" i="14"/>
  <c r="DS712" i="14"/>
  <c r="DQ712" i="14"/>
  <c r="DO712" i="14"/>
  <c r="DI712" i="14"/>
  <c r="DG712" i="14"/>
  <c r="DC712" i="14"/>
  <c r="DA712" i="14"/>
  <c r="CY712" i="14"/>
  <c r="CW712" i="14"/>
  <c r="CS712" i="14"/>
  <c r="CQ712" i="14"/>
  <c r="CO712" i="14"/>
  <c r="CM712" i="14"/>
  <c r="CK712" i="14"/>
  <c r="CI712" i="14"/>
  <c r="CG712" i="14"/>
  <c r="CE712" i="14"/>
  <c r="EM712" i="14" s="1"/>
  <c r="CC712" i="14"/>
  <c r="CA712" i="14"/>
  <c r="BY712" i="14"/>
  <c r="BW712" i="14"/>
  <c r="BU712" i="14"/>
  <c r="BS712" i="14"/>
  <c r="BQ712" i="14"/>
  <c r="BO712" i="14"/>
  <c r="BM712" i="14"/>
  <c r="BK712" i="14"/>
  <c r="BI712" i="14"/>
  <c r="BE712" i="14"/>
  <c r="BC712" i="14"/>
  <c r="BA712" i="14"/>
  <c r="AY712" i="14"/>
  <c r="AW712" i="14"/>
  <c r="AV712" i="14"/>
  <c r="EE712" i="14" s="1"/>
  <c r="AU712" i="14"/>
  <c r="DM712" i="14" s="1"/>
  <c r="AF712" i="14"/>
  <c r="B712" i="14" s="1"/>
  <c r="A712" i="14"/>
  <c r="FL711" i="14"/>
  <c r="FJ711" i="14"/>
  <c r="EV711" i="14"/>
  <c r="ET711" i="14"/>
  <c r="EO711" i="14"/>
  <c r="EC711" i="14"/>
  <c r="EA711" i="14"/>
  <c r="DY711" i="14"/>
  <c r="DW711" i="14"/>
  <c r="DU711" i="14"/>
  <c r="DS711" i="14"/>
  <c r="DQ711" i="14"/>
  <c r="DO711" i="14"/>
  <c r="DI711" i="14"/>
  <c r="DG711" i="14"/>
  <c r="DC711" i="14"/>
  <c r="DA711" i="14"/>
  <c r="CY711" i="14"/>
  <c r="CW711" i="14"/>
  <c r="CS711" i="14"/>
  <c r="CQ711" i="14"/>
  <c r="CO711" i="14"/>
  <c r="CM711" i="14"/>
  <c r="CK711" i="14"/>
  <c r="CI711" i="14"/>
  <c r="CG711" i="14"/>
  <c r="CE711" i="14"/>
  <c r="EM711" i="14" s="1"/>
  <c r="CC711" i="14"/>
  <c r="CA711" i="14"/>
  <c r="BY711" i="14"/>
  <c r="BW711" i="14"/>
  <c r="BU711" i="14"/>
  <c r="BS711" i="14"/>
  <c r="BQ711" i="14"/>
  <c r="BO711" i="14"/>
  <c r="BM711" i="14"/>
  <c r="BK711" i="14"/>
  <c r="BI711" i="14"/>
  <c r="BE711" i="14"/>
  <c r="BC711" i="14"/>
  <c r="BA711" i="14"/>
  <c r="AY711" i="14"/>
  <c r="AW711" i="14"/>
  <c r="AV711" i="14"/>
  <c r="EE711" i="14" s="1"/>
  <c r="AU711" i="14"/>
  <c r="DM711" i="14" s="1"/>
  <c r="AF711" i="14"/>
  <c r="B711" i="14" s="1"/>
  <c r="A711" i="14"/>
  <c r="FL694" i="14"/>
  <c r="FJ694" i="14"/>
  <c r="EV694" i="14"/>
  <c r="ET694" i="14"/>
  <c r="EO694" i="14"/>
  <c r="DY694" i="14"/>
  <c r="DW694" i="14"/>
  <c r="DU694" i="14"/>
  <c r="DS694" i="14"/>
  <c r="DQ694" i="14"/>
  <c r="DO694" i="14"/>
  <c r="DG694" i="14"/>
  <c r="DC694" i="14"/>
  <c r="DA694" i="14"/>
  <c r="CY694" i="14"/>
  <c r="CW694" i="14"/>
  <c r="CS694" i="14"/>
  <c r="CQ694" i="14"/>
  <c r="CO694" i="14"/>
  <c r="CM694" i="14"/>
  <c r="CK694" i="14"/>
  <c r="CI694" i="14"/>
  <c r="CG694" i="14"/>
  <c r="CE694" i="14"/>
  <c r="EM694" i="14" s="1"/>
  <c r="CC694" i="14"/>
  <c r="CA694" i="14"/>
  <c r="BY694" i="14"/>
  <c r="BW694" i="14"/>
  <c r="BU694" i="14"/>
  <c r="BS694" i="14"/>
  <c r="BQ694" i="14"/>
  <c r="BO694" i="14"/>
  <c r="BM694" i="14"/>
  <c r="BK694" i="14"/>
  <c r="AV694" i="14"/>
  <c r="AU694" i="14"/>
  <c r="DK694" i="14" s="1"/>
  <c r="AF694" i="14"/>
  <c r="B694" i="14" s="1"/>
  <c r="A694" i="14"/>
  <c r="FL707" i="14"/>
  <c r="FJ707" i="14"/>
  <c r="EV707" i="14"/>
  <c r="ET707" i="14"/>
  <c r="EO707" i="14"/>
  <c r="DY707" i="14"/>
  <c r="DU707" i="14"/>
  <c r="DS707" i="14"/>
  <c r="DQ707" i="14"/>
  <c r="DO707" i="14"/>
  <c r="DG707" i="14"/>
  <c r="DC707" i="14"/>
  <c r="DA707" i="14"/>
  <c r="CY707" i="14"/>
  <c r="CW707" i="14"/>
  <c r="CS707" i="14"/>
  <c r="CQ707" i="14"/>
  <c r="CO707" i="14"/>
  <c r="CM707" i="14"/>
  <c r="CK707" i="14"/>
  <c r="CI707" i="14"/>
  <c r="CG707" i="14"/>
  <c r="CE707" i="14"/>
  <c r="EM707" i="14" s="1"/>
  <c r="CC707" i="14"/>
  <c r="CA707" i="14"/>
  <c r="BY707" i="14"/>
  <c r="BW707" i="14"/>
  <c r="BU707" i="14"/>
  <c r="BS707" i="14"/>
  <c r="BO707" i="14"/>
  <c r="BM707" i="14"/>
  <c r="BK707" i="14"/>
  <c r="BI707" i="14"/>
  <c r="AV707" i="14"/>
  <c r="AU707" i="14"/>
  <c r="DM707" i="14" s="1"/>
  <c r="AF707" i="14"/>
  <c r="B707" i="14" s="1"/>
  <c r="A707" i="14"/>
  <c r="FL704" i="14"/>
  <c r="FJ704" i="14"/>
  <c r="EV704" i="14"/>
  <c r="ET704" i="14"/>
  <c r="EO704" i="14"/>
  <c r="DY704" i="14"/>
  <c r="DW704" i="14"/>
  <c r="DU704" i="14"/>
  <c r="DS704" i="14"/>
  <c r="DQ704" i="14"/>
  <c r="DO704" i="14"/>
  <c r="DG704" i="14"/>
  <c r="DC704" i="14"/>
  <c r="DA704" i="14"/>
  <c r="CY704" i="14"/>
  <c r="CW704" i="14"/>
  <c r="CS704" i="14"/>
  <c r="CQ704" i="14"/>
  <c r="CO704" i="14"/>
  <c r="CM704" i="14"/>
  <c r="CK704" i="14"/>
  <c r="CI704" i="14"/>
  <c r="CG704" i="14"/>
  <c r="CE704" i="14"/>
  <c r="EM704" i="14" s="1"/>
  <c r="CC704" i="14"/>
  <c r="CA704" i="14"/>
  <c r="BY704" i="14"/>
  <c r="BW704" i="14"/>
  <c r="BU704" i="14"/>
  <c r="BS704" i="14"/>
  <c r="BO704" i="14"/>
  <c r="BM704" i="14"/>
  <c r="BK704" i="14"/>
  <c r="BI704" i="14"/>
  <c r="AV704" i="14"/>
  <c r="AU704" i="14"/>
  <c r="DK704" i="14" s="1"/>
  <c r="AF704" i="14"/>
  <c r="B704" i="14" s="1"/>
  <c r="A704" i="14"/>
  <c r="FL701" i="14"/>
  <c r="FJ701" i="14"/>
  <c r="EV701" i="14"/>
  <c r="ET701" i="14"/>
  <c r="EO701" i="14"/>
  <c r="DY701" i="14"/>
  <c r="DW701" i="14"/>
  <c r="DU701" i="14"/>
  <c r="DS701" i="14"/>
  <c r="DQ701" i="14"/>
  <c r="DO701" i="14"/>
  <c r="DG701" i="14"/>
  <c r="DC701" i="14"/>
  <c r="DA701" i="14"/>
  <c r="CY701" i="14"/>
  <c r="CW701" i="14"/>
  <c r="CS701" i="14"/>
  <c r="CQ701" i="14"/>
  <c r="CO701" i="14"/>
  <c r="CM701" i="14"/>
  <c r="CK701" i="14"/>
  <c r="CI701" i="14"/>
  <c r="CG701" i="14"/>
  <c r="CE701" i="14"/>
  <c r="EM701" i="14" s="1"/>
  <c r="CC701" i="14"/>
  <c r="CA701" i="14"/>
  <c r="BY701" i="14"/>
  <c r="BW701" i="14"/>
  <c r="BU701" i="14"/>
  <c r="BS701" i="14"/>
  <c r="BO701" i="14"/>
  <c r="BM701" i="14"/>
  <c r="BK701" i="14"/>
  <c r="BI701" i="14"/>
  <c r="AV701" i="14"/>
  <c r="AU701" i="14"/>
  <c r="DK701" i="14" s="1"/>
  <c r="AF701" i="14"/>
  <c r="B701" i="14" s="1"/>
  <c r="A701" i="14"/>
  <c r="FL714" i="14"/>
  <c r="FJ714" i="14"/>
  <c r="EV714" i="14"/>
  <c r="ET714" i="14"/>
  <c r="EO714" i="14"/>
  <c r="DY714" i="14"/>
  <c r="DW714" i="14"/>
  <c r="DU714" i="14"/>
  <c r="DS714" i="14"/>
  <c r="DQ714" i="14"/>
  <c r="DO714" i="14"/>
  <c r="DG714" i="14"/>
  <c r="DC714" i="14"/>
  <c r="DA714" i="14"/>
  <c r="CY714" i="14"/>
  <c r="CW714" i="14"/>
  <c r="CS714" i="14"/>
  <c r="CQ714" i="14"/>
  <c r="CO714" i="14"/>
  <c r="CM714" i="14"/>
  <c r="CK714" i="14"/>
  <c r="CI714" i="14"/>
  <c r="CG714" i="14"/>
  <c r="CE714" i="14"/>
  <c r="EM714" i="14" s="1"/>
  <c r="CC714" i="14"/>
  <c r="CA714" i="14"/>
  <c r="BY714" i="14"/>
  <c r="BW714" i="14"/>
  <c r="BU714" i="14"/>
  <c r="BS714" i="14"/>
  <c r="BQ714" i="14"/>
  <c r="BO714" i="14"/>
  <c r="BM714" i="14"/>
  <c r="BK714" i="14"/>
  <c r="AV714" i="14"/>
  <c r="AU714" i="14"/>
  <c r="DK714" i="14" s="1"/>
  <c r="AF714" i="14"/>
  <c r="B714" i="14" s="1"/>
  <c r="A714" i="14"/>
  <c r="FL713" i="14"/>
  <c r="FJ713" i="14"/>
  <c r="EV713" i="14"/>
  <c r="ET713" i="14"/>
  <c r="EO713" i="14"/>
  <c r="DY713" i="14"/>
  <c r="DW713" i="14"/>
  <c r="DU713" i="14"/>
  <c r="DS713" i="14"/>
  <c r="DQ713" i="14"/>
  <c r="DO713" i="14"/>
  <c r="DG713" i="14"/>
  <c r="DC713" i="14"/>
  <c r="DA713" i="14"/>
  <c r="CY713" i="14"/>
  <c r="CW713" i="14"/>
  <c r="CS713" i="14"/>
  <c r="CQ713" i="14"/>
  <c r="CO713" i="14"/>
  <c r="CM713" i="14"/>
  <c r="CK713" i="14"/>
  <c r="CI713" i="14"/>
  <c r="CG713" i="14"/>
  <c r="CE713" i="14"/>
  <c r="EM713" i="14" s="1"/>
  <c r="CC713" i="14"/>
  <c r="CA713" i="14"/>
  <c r="BY713" i="14"/>
  <c r="BW713" i="14"/>
  <c r="BU713" i="14"/>
  <c r="BS713" i="14"/>
  <c r="BQ713" i="14"/>
  <c r="BO713" i="14"/>
  <c r="BM713" i="14"/>
  <c r="BK713" i="14"/>
  <c r="AV713" i="14"/>
  <c r="AU713" i="14"/>
  <c r="DK713" i="14" s="1"/>
  <c r="AF713" i="14"/>
  <c r="B713" i="14" s="1"/>
  <c r="A713" i="14"/>
  <c r="FL698" i="14"/>
  <c r="FJ698" i="14"/>
  <c r="EV698" i="14"/>
  <c r="ET698" i="14"/>
  <c r="EO698" i="14"/>
  <c r="DY698" i="14"/>
  <c r="DU698" i="14"/>
  <c r="DS698" i="14"/>
  <c r="DQ698" i="14"/>
  <c r="DO698" i="14"/>
  <c r="DG698" i="14"/>
  <c r="DC698" i="14"/>
  <c r="DA698" i="14"/>
  <c r="CY698" i="14"/>
  <c r="CW698" i="14"/>
  <c r="CS698" i="14"/>
  <c r="CQ698" i="14"/>
  <c r="CO698" i="14"/>
  <c r="CM698" i="14"/>
  <c r="CK698" i="14"/>
  <c r="CI698" i="14"/>
  <c r="CG698" i="14"/>
  <c r="CE698" i="14"/>
  <c r="EM698" i="14" s="1"/>
  <c r="CC698" i="14"/>
  <c r="CA698" i="14"/>
  <c r="BY698" i="14"/>
  <c r="BW698" i="14"/>
  <c r="BU698" i="14"/>
  <c r="BS698" i="14"/>
  <c r="BQ698" i="14"/>
  <c r="BO698" i="14"/>
  <c r="BM698" i="14"/>
  <c r="BK698" i="14"/>
  <c r="AV698" i="14"/>
  <c r="AU698" i="14"/>
  <c r="DM698" i="14" s="1"/>
  <c r="AF698" i="14"/>
  <c r="B698" i="14" s="1"/>
  <c r="A698" i="14"/>
  <c r="FL697" i="14"/>
  <c r="FJ697" i="14"/>
  <c r="EV697" i="14"/>
  <c r="ET697" i="14"/>
  <c r="EO697" i="14"/>
  <c r="DY697" i="14"/>
  <c r="DU697" i="14"/>
  <c r="DS697" i="14"/>
  <c r="DQ697" i="14"/>
  <c r="DO697" i="14"/>
  <c r="DG697" i="14"/>
  <c r="DC697" i="14"/>
  <c r="DA697" i="14"/>
  <c r="CY697" i="14"/>
  <c r="CW697" i="14"/>
  <c r="CS697" i="14"/>
  <c r="CQ697" i="14"/>
  <c r="CO697" i="14"/>
  <c r="CM697" i="14"/>
  <c r="CK697" i="14"/>
  <c r="CI697" i="14"/>
  <c r="CG697" i="14"/>
  <c r="CE697" i="14"/>
  <c r="EM697" i="14" s="1"/>
  <c r="CC697" i="14"/>
  <c r="CA697" i="14"/>
  <c r="BY697" i="14"/>
  <c r="BW697" i="14"/>
  <c r="BU697" i="14"/>
  <c r="BS697" i="14"/>
  <c r="BQ697" i="14"/>
  <c r="BO697" i="14"/>
  <c r="BM697" i="14"/>
  <c r="BK697" i="14"/>
  <c r="AV697" i="14"/>
  <c r="AU697" i="14"/>
  <c r="DM697" i="14" s="1"/>
  <c r="AF697" i="14"/>
  <c r="B697" i="14" s="1"/>
  <c r="A697" i="14"/>
  <c r="FL693" i="14"/>
  <c r="FJ693" i="14"/>
  <c r="EV693" i="14"/>
  <c r="ET693" i="14"/>
  <c r="EO693" i="14"/>
  <c r="DY693" i="14"/>
  <c r="DW693" i="14"/>
  <c r="DU693" i="14"/>
  <c r="DS693" i="14"/>
  <c r="DQ693" i="14"/>
  <c r="DO693" i="14"/>
  <c r="DG693" i="14"/>
  <c r="DC693" i="14"/>
  <c r="DA693" i="14"/>
  <c r="CY693" i="14"/>
  <c r="CW693" i="14"/>
  <c r="CS693" i="14"/>
  <c r="CQ693" i="14"/>
  <c r="CO693" i="14"/>
  <c r="CM693" i="14"/>
  <c r="CK693" i="14"/>
  <c r="CI693" i="14"/>
  <c r="CG693" i="14"/>
  <c r="CE693" i="14"/>
  <c r="EM693" i="14" s="1"/>
  <c r="CC693" i="14"/>
  <c r="CA693" i="14"/>
  <c r="BY693" i="14"/>
  <c r="BW693" i="14"/>
  <c r="BU693" i="14"/>
  <c r="BS693" i="14"/>
  <c r="BQ693" i="14"/>
  <c r="BO693" i="14"/>
  <c r="BM693" i="14"/>
  <c r="BK693" i="14"/>
  <c r="AV693" i="14"/>
  <c r="AU693" i="14"/>
  <c r="DM693" i="14" s="1"/>
  <c r="AF693" i="14"/>
  <c r="B693" i="14" s="1"/>
  <c r="A693" i="14"/>
  <c r="FL727" i="14"/>
  <c r="EV727" i="14"/>
  <c r="EO727" i="14"/>
  <c r="DU727" i="14"/>
  <c r="DS727" i="14"/>
  <c r="DQ727" i="14"/>
  <c r="DO727" i="14"/>
  <c r="DC727" i="14"/>
  <c r="DA727" i="14"/>
  <c r="CY727" i="14"/>
  <c r="CW727" i="14"/>
  <c r="CS727" i="14"/>
  <c r="CQ727" i="14"/>
  <c r="CO727" i="14"/>
  <c r="CM727" i="14"/>
  <c r="CK727" i="14"/>
  <c r="CI727" i="14"/>
  <c r="CG727" i="14"/>
  <c r="CE727" i="14"/>
  <c r="EM727" i="14" s="1"/>
  <c r="CC727" i="14"/>
  <c r="CA727" i="14"/>
  <c r="BY727" i="14"/>
  <c r="BW727" i="14"/>
  <c r="BU727" i="14"/>
  <c r="BS727" i="14"/>
  <c r="BQ727" i="14"/>
  <c r="BO727" i="14"/>
  <c r="BM727" i="14"/>
  <c r="BK727" i="14"/>
  <c r="BI727" i="14"/>
  <c r="BG727" i="14"/>
  <c r="BE727" i="14"/>
  <c r="BC727" i="14"/>
  <c r="AY727" i="14"/>
  <c r="AW727" i="14"/>
  <c r="AV727" i="14"/>
  <c r="EE727" i="14" s="1"/>
  <c r="AU727" i="14"/>
  <c r="DK727" i="14" s="1"/>
  <c r="AF727" i="14"/>
  <c r="B727" i="14" s="1"/>
  <c r="A727" i="14"/>
  <c r="EO822" i="14"/>
  <c r="DY822" i="14"/>
  <c r="DU822" i="14"/>
  <c r="DS822" i="14"/>
  <c r="DQ822" i="14"/>
  <c r="DO822" i="14"/>
  <c r="DI822" i="14"/>
  <c r="DG822" i="14"/>
  <c r="DC822" i="14"/>
  <c r="DA822" i="14"/>
  <c r="CY822" i="14"/>
  <c r="CW822" i="14"/>
  <c r="CS822" i="14"/>
  <c r="CQ822" i="14"/>
  <c r="CO822" i="14"/>
  <c r="CM822" i="14"/>
  <c r="CK822" i="14"/>
  <c r="CI822" i="14"/>
  <c r="CG822" i="14"/>
  <c r="CE822" i="14"/>
  <c r="EM822" i="14" s="1"/>
  <c r="CC822" i="14"/>
  <c r="CA822" i="14"/>
  <c r="BY822" i="14"/>
  <c r="BW822" i="14"/>
  <c r="BU822" i="14"/>
  <c r="BS822" i="14"/>
  <c r="BO822" i="14"/>
  <c r="BM822" i="14"/>
  <c r="BK822" i="14"/>
  <c r="AV822" i="14"/>
  <c r="AU822" i="14"/>
  <c r="DM822" i="14" s="1"/>
  <c r="AF822" i="14"/>
  <c r="B822" i="14" s="1"/>
  <c r="A822" i="14"/>
  <c r="FL723" i="14"/>
  <c r="EV723" i="14"/>
  <c r="EO723" i="14"/>
  <c r="DU723" i="14"/>
  <c r="DS723" i="14"/>
  <c r="DQ723" i="14"/>
  <c r="DO723" i="14"/>
  <c r="DC723" i="14"/>
  <c r="DA723" i="14"/>
  <c r="CY723" i="14"/>
  <c r="CW723" i="14"/>
  <c r="CS723" i="14"/>
  <c r="CQ723" i="14"/>
  <c r="CO723" i="14"/>
  <c r="CM723" i="14"/>
  <c r="CK723" i="14"/>
  <c r="CI723" i="14"/>
  <c r="CG723" i="14"/>
  <c r="CE723" i="14"/>
  <c r="EM723" i="14" s="1"/>
  <c r="CC723" i="14"/>
  <c r="CA723" i="14"/>
  <c r="BY723" i="14"/>
  <c r="BW723" i="14"/>
  <c r="BU723" i="14"/>
  <c r="BS723" i="14"/>
  <c r="BQ723" i="14"/>
  <c r="BO723" i="14"/>
  <c r="BM723" i="14"/>
  <c r="BK723" i="14"/>
  <c r="BI723" i="14"/>
  <c r="BC723" i="14"/>
  <c r="AY723" i="14"/>
  <c r="AW723" i="14"/>
  <c r="AV723" i="14"/>
  <c r="EE723" i="14" s="1"/>
  <c r="AU723" i="14"/>
  <c r="AF723" i="14"/>
  <c r="B723" i="14" s="1"/>
  <c r="A723" i="14"/>
  <c r="FL744" i="14"/>
  <c r="EV744" i="14"/>
  <c r="EO744" i="14"/>
  <c r="DY744" i="14"/>
  <c r="DW744" i="14"/>
  <c r="DU744" i="14"/>
  <c r="DS744" i="14"/>
  <c r="DQ744" i="14"/>
  <c r="DO744" i="14"/>
  <c r="DI744" i="14"/>
  <c r="DC744" i="14"/>
  <c r="DA744" i="14"/>
  <c r="CY744" i="14"/>
  <c r="CW744" i="14"/>
  <c r="CS744" i="14"/>
  <c r="CQ744" i="14"/>
  <c r="CO744" i="14"/>
  <c r="CM744" i="14"/>
  <c r="CK744" i="14"/>
  <c r="CI744" i="14"/>
  <c r="CG744" i="14"/>
  <c r="CE744" i="14"/>
  <c r="EM744" i="14" s="1"/>
  <c r="CC744" i="14"/>
  <c r="CA744" i="14"/>
  <c r="BY744" i="14"/>
  <c r="BW744" i="14"/>
  <c r="BU744" i="14"/>
  <c r="BS744" i="14"/>
  <c r="BQ744" i="14"/>
  <c r="BO744" i="14"/>
  <c r="BM744" i="14"/>
  <c r="BK744" i="14"/>
  <c r="BI744" i="14"/>
  <c r="BG744" i="14"/>
  <c r="AW744" i="14"/>
  <c r="AV744" i="14"/>
  <c r="EE744" i="14" s="1"/>
  <c r="AU744" i="14"/>
  <c r="DK744" i="14" s="1"/>
  <c r="AF744" i="14"/>
  <c r="B744" i="14" s="1"/>
  <c r="A744" i="14"/>
  <c r="FL740" i="14"/>
  <c r="EV740" i="14"/>
  <c r="EO740" i="14"/>
  <c r="DY740" i="14"/>
  <c r="DU740" i="14"/>
  <c r="DS740" i="14"/>
  <c r="DQ740" i="14"/>
  <c r="DO740" i="14"/>
  <c r="DI740" i="14"/>
  <c r="DC740" i="14"/>
  <c r="DA740" i="14"/>
  <c r="CY740" i="14"/>
  <c r="CW740" i="14"/>
  <c r="CS740" i="14"/>
  <c r="CQ740" i="14"/>
  <c r="CO740" i="14"/>
  <c r="CM740" i="14"/>
  <c r="CK740" i="14"/>
  <c r="CI740" i="14"/>
  <c r="CG740" i="14"/>
  <c r="CE740" i="14"/>
  <c r="EM740" i="14" s="1"/>
  <c r="CC740" i="14"/>
  <c r="CA740" i="14"/>
  <c r="BY740" i="14"/>
  <c r="BW740" i="14"/>
  <c r="BU740" i="14"/>
  <c r="BS740" i="14"/>
  <c r="BQ740" i="14"/>
  <c r="BO740" i="14"/>
  <c r="BM740" i="14"/>
  <c r="BK740" i="14"/>
  <c r="BI740" i="14"/>
  <c r="BG740" i="14"/>
  <c r="BA740" i="14"/>
  <c r="AY740" i="14"/>
  <c r="AW740" i="14"/>
  <c r="AV740" i="14"/>
  <c r="EE740" i="14" s="1"/>
  <c r="AU740" i="14"/>
  <c r="AF740" i="14"/>
  <c r="B740" i="14" s="1"/>
  <c r="A740" i="14"/>
  <c r="FL739" i="14"/>
  <c r="EV739" i="14"/>
  <c r="EO739" i="14"/>
  <c r="DY739" i="14"/>
  <c r="DU739" i="14"/>
  <c r="DS739" i="14"/>
  <c r="DQ739" i="14"/>
  <c r="DO739" i="14"/>
  <c r="DI739" i="14"/>
  <c r="DC739" i="14"/>
  <c r="DA739" i="14"/>
  <c r="CY739" i="14"/>
  <c r="CW739" i="14"/>
  <c r="CS739" i="14"/>
  <c r="CQ739" i="14"/>
  <c r="CO739" i="14"/>
  <c r="CM739" i="14"/>
  <c r="CK739" i="14"/>
  <c r="CI739" i="14"/>
  <c r="CG739" i="14"/>
  <c r="CE739" i="14"/>
  <c r="EM739" i="14" s="1"/>
  <c r="CC739" i="14"/>
  <c r="CA739" i="14"/>
  <c r="BY739" i="14"/>
  <c r="BW739" i="14"/>
  <c r="BU739" i="14"/>
  <c r="BS739" i="14"/>
  <c r="BQ739" i="14"/>
  <c r="BO739" i="14"/>
  <c r="BM739" i="14"/>
  <c r="BK739" i="14"/>
  <c r="BI739" i="14"/>
  <c r="BG739" i="14"/>
  <c r="BA739" i="14"/>
  <c r="AY739" i="14"/>
  <c r="AW739" i="14"/>
  <c r="AV739" i="14"/>
  <c r="EE739" i="14" s="1"/>
  <c r="AU739" i="14"/>
  <c r="AF739" i="14"/>
  <c r="B739" i="14" s="1"/>
  <c r="A739" i="14"/>
  <c r="FL708" i="14"/>
  <c r="FJ708" i="14"/>
  <c r="EV708" i="14"/>
  <c r="ET708" i="14"/>
  <c r="EO708" i="14"/>
  <c r="DY708" i="14"/>
  <c r="DU708" i="14"/>
  <c r="DS708" i="14"/>
  <c r="DQ708" i="14"/>
  <c r="DO708" i="14"/>
  <c r="DG708" i="14"/>
  <c r="DC708" i="14"/>
  <c r="DA708" i="14"/>
  <c r="CY708" i="14"/>
  <c r="CW708" i="14"/>
  <c r="CS708" i="14"/>
  <c r="CQ708" i="14"/>
  <c r="CO708" i="14"/>
  <c r="CM708" i="14"/>
  <c r="CK708" i="14"/>
  <c r="CI708" i="14"/>
  <c r="CG708" i="14"/>
  <c r="CE708" i="14"/>
  <c r="EM708" i="14" s="1"/>
  <c r="CC708" i="14"/>
  <c r="CA708" i="14"/>
  <c r="BY708" i="14"/>
  <c r="BW708" i="14"/>
  <c r="BU708" i="14"/>
  <c r="BS708" i="14"/>
  <c r="BO708" i="14"/>
  <c r="BM708" i="14"/>
  <c r="BK708" i="14"/>
  <c r="BI708" i="14"/>
  <c r="AV708" i="14"/>
  <c r="AU708" i="14"/>
  <c r="DM708" i="14" s="1"/>
  <c r="AF708" i="14"/>
  <c r="B708" i="14" s="1"/>
  <c r="A708" i="14"/>
  <c r="FL734" i="14"/>
  <c r="EV734" i="14"/>
  <c r="EO734" i="14"/>
  <c r="DY734" i="14"/>
  <c r="DU734" i="14"/>
  <c r="DS734" i="14"/>
  <c r="DQ734" i="14"/>
  <c r="DO734" i="14"/>
  <c r="DI734" i="14"/>
  <c r="DC734" i="14"/>
  <c r="DA734" i="14"/>
  <c r="CY734" i="14"/>
  <c r="CW734" i="14"/>
  <c r="CS734" i="14"/>
  <c r="CQ734" i="14"/>
  <c r="CO734" i="14"/>
  <c r="CM734" i="14"/>
  <c r="CK734" i="14"/>
  <c r="CI734" i="14"/>
  <c r="CG734" i="14"/>
  <c r="CE734" i="14"/>
  <c r="EM734" i="14" s="1"/>
  <c r="CC734" i="14"/>
  <c r="CA734" i="14"/>
  <c r="BY734" i="14"/>
  <c r="BW734" i="14"/>
  <c r="BU734" i="14"/>
  <c r="BS734" i="14"/>
  <c r="BQ734" i="14"/>
  <c r="BO734" i="14"/>
  <c r="BM734" i="14"/>
  <c r="BK734" i="14"/>
  <c r="BI734" i="14"/>
  <c r="BG734" i="14"/>
  <c r="BA734" i="14"/>
  <c r="AY734" i="14"/>
  <c r="AW734" i="14"/>
  <c r="AV734" i="14"/>
  <c r="EE734" i="14" s="1"/>
  <c r="AU734" i="14"/>
  <c r="DM734" i="14" s="1"/>
  <c r="AF734" i="14"/>
  <c r="B734" i="14" s="1"/>
  <c r="A734" i="14"/>
  <c r="FL730" i="14"/>
  <c r="EV730" i="14"/>
  <c r="EO730" i="14"/>
  <c r="EC730" i="14"/>
  <c r="DU730" i="14"/>
  <c r="DS730" i="14"/>
  <c r="DQ730" i="14"/>
  <c r="DO730" i="14"/>
  <c r="DC730" i="14"/>
  <c r="DA730" i="14"/>
  <c r="CY730" i="14"/>
  <c r="CW730" i="14"/>
  <c r="CS730" i="14"/>
  <c r="CQ730" i="14"/>
  <c r="CO730" i="14"/>
  <c r="CM730" i="14"/>
  <c r="CK730" i="14"/>
  <c r="CI730" i="14"/>
  <c r="CG730" i="14"/>
  <c r="CE730" i="14"/>
  <c r="EM730" i="14" s="1"/>
  <c r="CC730" i="14"/>
  <c r="CA730" i="14"/>
  <c r="BY730" i="14"/>
  <c r="BW730" i="14"/>
  <c r="BU730" i="14"/>
  <c r="BS730" i="14"/>
  <c r="BQ730" i="14"/>
  <c r="BO730" i="14"/>
  <c r="BM730" i="14"/>
  <c r="BK730" i="14"/>
  <c r="BI730" i="14"/>
  <c r="BG730" i="14"/>
  <c r="AY730" i="14"/>
  <c r="AW730" i="14"/>
  <c r="AV730" i="14"/>
  <c r="EE730" i="14" s="1"/>
  <c r="AU730" i="14"/>
  <c r="AF730" i="14"/>
  <c r="B730" i="14" s="1"/>
  <c r="A730" i="14"/>
  <c r="FL720" i="14"/>
  <c r="EV720" i="14"/>
  <c r="EO720" i="14"/>
  <c r="EC720" i="14"/>
  <c r="DY720" i="14"/>
  <c r="DU720" i="14"/>
  <c r="DS720" i="14"/>
  <c r="DQ720" i="14"/>
  <c r="DO720" i="14"/>
  <c r="DC720" i="14"/>
  <c r="DA720" i="14"/>
  <c r="CY720" i="14"/>
  <c r="CW720" i="14"/>
  <c r="CS720" i="14"/>
  <c r="CQ720" i="14"/>
  <c r="CO720" i="14"/>
  <c r="CM720" i="14"/>
  <c r="CK720" i="14"/>
  <c r="CI720" i="14"/>
  <c r="CG720" i="14"/>
  <c r="CE720" i="14"/>
  <c r="EM720" i="14" s="1"/>
  <c r="CC720" i="14"/>
  <c r="CA720" i="14"/>
  <c r="BY720" i="14"/>
  <c r="BW720" i="14"/>
  <c r="BU720" i="14"/>
  <c r="BS720" i="14"/>
  <c r="BQ720" i="14"/>
  <c r="BO720" i="14"/>
  <c r="BM720" i="14"/>
  <c r="BK720" i="14"/>
  <c r="BI720" i="14"/>
  <c r="BE720" i="14"/>
  <c r="BC720" i="14"/>
  <c r="AY720" i="14"/>
  <c r="AW720" i="14"/>
  <c r="AV720" i="14"/>
  <c r="EE720" i="14" s="1"/>
  <c r="AU720" i="14"/>
  <c r="DK720" i="14" s="1"/>
  <c r="AF720" i="14"/>
  <c r="B720" i="14" s="1"/>
  <c r="A720" i="14"/>
  <c r="FL691" i="14"/>
  <c r="EV691" i="14"/>
  <c r="EO691" i="14"/>
  <c r="EC691" i="14"/>
  <c r="EA691" i="14"/>
  <c r="DY691" i="14"/>
  <c r="DU691" i="14"/>
  <c r="DS691" i="14"/>
  <c r="DQ691" i="14"/>
  <c r="DO691" i="14"/>
  <c r="DI691" i="14"/>
  <c r="DG691" i="14"/>
  <c r="DC691" i="14"/>
  <c r="DA691" i="14"/>
  <c r="CY691" i="14"/>
  <c r="CW691" i="14"/>
  <c r="CS691" i="14"/>
  <c r="CQ691" i="14"/>
  <c r="CO691" i="14"/>
  <c r="CM691" i="14"/>
  <c r="CK691" i="14"/>
  <c r="CI691" i="14"/>
  <c r="CG691" i="14"/>
  <c r="CE691" i="14"/>
  <c r="EM691" i="14" s="1"/>
  <c r="CC691" i="14"/>
  <c r="CA691" i="14"/>
  <c r="BY691" i="14"/>
  <c r="BW691" i="14"/>
  <c r="BU691" i="14"/>
  <c r="BS691" i="14"/>
  <c r="BQ691" i="14"/>
  <c r="BO691" i="14"/>
  <c r="BM691" i="14"/>
  <c r="BK691" i="14"/>
  <c r="BI691" i="14"/>
  <c r="BG691" i="14"/>
  <c r="BE691" i="14"/>
  <c r="BC691" i="14"/>
  <c r="BA691" i="14"/>
  <c r="AY691" i="14"/>
  <c r="AW691" i="14"/>
  <c r="AV691" i="14"/>
  <c r="EE691" i="14" s="1"/>
  <c r="AU691" i="14"/>
  <c r="DK691" i="14" s="1"/>
  <c r="AF691" i="14"/>
  <c r="B691" i="14" s="1"/>
  <c r="A691" i="14"/>
  <c r="FL671" i="14"/>
  <c r="EV671" i="14"/>
  <c r="EO671" i="14"/>
  <c r="EC671" i="14"/>
  <c r="EA671" i="14"/>
  <c r="DY671" i="14"/>
  <c r="DW671" i="14"/>
  <c r="DU671" i="14"/>
  <c r="DS671" i="14"/>
  <c r="DQ671" i="14"/>
  <c r="DO671" i="14"/>
  <c r="DI671" i="14"/>
  <c r="DG671" i="14"/>
  <c r="DC671" i="14"/>
  <c r="DA671" i="14"/>
  <c r="CY671" i="14"/>
  <c r="CW671" i="14"/>
  <c r="CS671" i="14"/>
  <c r="CQ671" i="14"/>
  <c r="CO671" i="14"/>
  <c r="CM671" i="14"/>
  <c r="CK671" i="14"/>
  <c r="CI671" i="14"/>
  <c r="CG671" i="14"/>
  <c r="CE671" i="14"/>
  <c r="EM671" i="14" s="1"/>
  <c r="CC671" i="14"/>
  <c r="CA671" i="14"/>
  <c r="BY671" i="14"/>
  <c r="BW671" i="14"/>
  <c r="BU671" i="14"/>
  <c r="BS671" i="14"/>
  <c r="BQ671" i="14"/>
  <c r="BO671" i="14"/>
  <c r="BM671" i="14"/>
  <c r="BK671" i="14"/>
  <c r="BI671" i="14"/>
  <c r="BG671" i="14"/>
  <c r="BE671" i="14"/>
  <c r="BC671" i="14"/>
  <c r="BA671" i="14"/>
  <c r="AY671" i="14"/>
  <c r="AW671" i="14"/>
  <c r="AV671" i="14"/>
  <c r="EE671" i="14" s="1"/>
  <c r="AU671" i="14"/>
  <c r="DM671" i="14" s="1"/>
  <c r="AF671" i="14"/>
  <c r="B671" i="14" s="1"/>
  <c r="A671" i="14"/>
  <c r="FL709" i="14"/>
  <c r="EV709" i="14"/>
  <c r="EO709" i="14"/>
  <c r="EC709" i="14"/>
  <c r="EA709" i="14"/>
  <c r="DY709" i="14"/>
  <c r="DW709" i="14"/>
  <c r="DU709" i="14"/>
  <c r="DS709" i="14"/>
  <c r="DQ709" i="14"/>
  <c r="DO709" i="14"/>
  <c r="DI709" i="14"/>
  <c r="DG709" i="14"/>
  <c r="DC709" i="14"/>
  <c r="DA709" i="14"/>
  <c r="CY709" i="14"/>
  <c r="CW709" i="14"/>
  <c r="CS709" i="14"/>
  <c r="CQ709" i="14"/>
  <c r="CO709" i="14"/>
  <c r="CM709" i="14"/>
  <c r="CK709" i="14"/>
  <c r="CI709" i="14"/>
  <c r="CG709" i="14"/>
  <c r="CE709" i="14"/>
  <c r="EM709" i="14" s="1"/>
  <c r="CC709" i="14"/>
  <c r="CA709" i="14"/>
  <c r="BY709" i="14"/>
  <c r="BW709" i="14"/>
  <c r="BU709" i="14"/>
  <c r="BS709" i="14"/>
  <c r="BQ709" i="14"/>
  <c r="BO709" i="14"/>
  <c r="BM709" i="14"/>
  <c r="BK709" i="14"/>
  <c r="BI709" i="14"/>
  <c r="BG709" i="14"/>
  <c r="BE709" i="14"/>
  <c r="BC709" i="14"/>
  <c r="BA709" i="14"/>
  <c r="AY709" i="14"/>
  <c r="AW709" i="14"/>
  <c r="AV709" i="14"/>
  <c r="EE709" i="14" s="1"/>
  <c r="AU709" i="14"/>
  <c r="DM709" i="14" s="1"/>
  <c r="AF709" i="14"/>
  <c r="B709" i="14" s="1"/>
  <c r="A709" i="14"/>
  <c r="FL678" i="14"/>
  <c r="EV678" i="14"/>
  <c r="EO678" i="14"/>
  <c r="EC678" i="14"/>
  <c r="EA678" i="14"/>
  <c r="DY678" i="14"/>
  <c r="DW678" i="14"/>
  <c r="DU678" i="14"/>
  <c r="DS678" i="14"/>
  <c r="DQ678" i="14"/>
  <c r="DO678" i="14"/>
  <c r="DI678" i="14"/>
  <c r="DG678" i="14"/>
  <c r="DC678" i="14"/>
  <c r="DA678" i="14"/>
  <c r="CY678" i="14"/>
  <c r="CW678" i="14"/>
  <c r="CS678" i="14"/>
  <c r="CQ678" i="14"/>
  <c r="CO678" i="14"/>
  <c r="CM678" i="14"/>
  <c r="CK678" i="14"/>
  <c r="CI678" i="14"/>
  <c r="CG678" i="14"/>
  <c r="CE678" i="14"/>
  <c r="EM678" i="14" s="1"/>
  <c r="CC678" i="14"/>
  <c r="CA678" i="14"/>
  <c r="BY678" i="14"/>
  <c r="BW678" i="14"/>
  <c r="BU678" i="14"/>
  <c r="BS678" i="14"/>
  <c r="BQ678" i="14"/>
  <c r="BO678" i="14"/>
  <c r="BM678" i="14"/>
  <c r="BK678" i="14"/>
  <c r="BI678" i="14"/>
  <c r="BG678" i="14"/>
  <c r="BE678" i="14"/>
  <c r="BC678" i="14"/>
  <c r="BA678" i="14"/>
  <c r="AY678" i="14"/>
  <c r="AW678" i="14"/>
  <c r="AV678" i="14"/>
  <c r="EE678" i="14" s="1"/>
  <c r="AU678" i="14"/>
  <c r="DM678" i="14" s="1"/>
  <c r="AF678" i="14"/>
  <c r="B678" i="14" s="1"/>
  <c r="A678" i="14"/>
  <c r="FL702" i="14"/>
  <c r="EV702" i="14"/>
  <c r="EO702" i="14"/>
  <c r="EC702" i="14"/>
  <c r="EA702" i="14"/>
  <c r="DY702" i="14"/>
  <c r="DW702" i="14"/>
  <c r="DU702" i="14"/>
  <c r="DS702" i="14"/>
  <c r="DQ702" i="14"/>
  <c r="DO702" i="14"/>
  <c r="DI702" i="14"/>
  <c r="DG702" i="14"/>
  <c r="DC702" i="14"/>
  <c r="DA702" i="14"/>
  <c r="CY702" i="14"/>
  <c r="CW702" i="14"/>
  <c r="CS702" i="14"/>
  <c r="CQ702" i="14"/>
  <c r="CO702" i="14"/>
  <c r="CM702" i="14"/>
  <c r="CK702" i="14"/>
  <c r="CI702" i="14"/>
  <c r="CG702" i="14"/>
  <c r="CE702" i="14"/>
  <c r="EM702" i="14" s="1"/>
  <c r="CC702" i="14"/>
  <c r="CA702" i="14"/>
  <c r="BY702" i="14"/>
  <c r="BW702" i="14"/>
  <c r="BU702" i="14"/>
  <c r="BS702" i="14"/>
  <c r="BQ702" i="14"/>
  <c r="BO702" i="14"/>
  <c r="BM702" i="14"/>
  <c r="BK702" i="14"/>
  <c r="BI702" i="14"/>
  <c r="BG702" i="14"/>
  <c r="BE702" i="14"/>
  <c r="BC702" i="14"/>
  <c r="AY702" i="14"/>
  <c r="AW702" i="14"/>
  <c r="AV702" i="14"/>
  <c r="EE702" i="14" s="1"/>
  <c r="AU702" i="14"/>
  <c r="DK702" i="14" s="1"/>
  <c r="AF702" i="14"/>
  <c r="B702" i="14" s="1"/>
  <c r="A702" i="14"/>
  <c r="FL616" i="14"/>
  <c r="EV616" i="14"/>
  <c r="EO616" i="14"/>
  <c r="EC616" i="14"/>
  <c r="EA616" i="14"/>
  <c r="DY616" i="14"/>
  <c r="DW616" i="14"/>
  <c r="DU616" i="14"/>
  <c r="DS616" i="14"/>
  <c r="DQ616" i="14"/>
  <c r="DO616" i="14"/>
  <c r="DI616" i="14"/>
  <c r="DG616" i="14"/>
  <c r="DE616" i="14"/>
  <c r="DC616" i="14"/>
  <c r="DA616" i="14"/>
  <c r="CY616" i="14"/>
  <c r="CW616" i="14"/>
  <c r="CS616" i="14"/>
  <c r="CQ616" i="14"/>
  <c r="CO616" i="14"/>
  <c r="CM616" i="14"/>
  <c r="CK616" i="14"/>
  <c r="CI616" i="14"/>
  <c r="CG616" i="14"/>
  <c r="CE616" i="14"/>
  <c r="EM616" i="14" s="1"/>
  <c r="CC616" i="14"/>
  <c r="CA616" i="14"/>
  <c r="BY616" i="14"/>
  <c r="BW616" i="14"/>
  <c r="BU616" i="14"/>
  <c r="BS616" i="14"/>
  <c r="BQ616" i="14"/>
  <c r="BO616" i="14"/>
  <c r="BM616" i="14"/>
  <c r="BK616" i="14"/>
  <c r="BI616" i="14"/>
  <c r="BG616" i="14"/>
  <c r="BE616" i="14"/>
  <c r="BC616" i="14"/>
  <c r="BA616" i="14"/>
  <c r="AY616" i="14"/>
  <c r="AW616" i="14"/>
  <c r="AV616" i="14"/>
  <c r="EE616" i="14" s="1"/>
  <c r="AU616" i="14"/>
  <c r="DM616" i="14" s="1"/>
  <c r="AF616" i="14"/>
  <c r="B616" i="14" s="1"/>
  <c r="A616" i="14"/>
  <c r="FL615" i="14"/>
  <c r="EV615" i="14"/>
  <c r="EO615" i="14"/>
  <c r="EC615" i="14"/>
  <c r="EA615" i="14"/>
  <c r="DY615" i="14"/>
  <c r="DW615" i="14"/>
  <c r="DU615" i="14"/>
  <c r="DS615" i="14"/>
  <c r="DQ615" i="14"/>
  <c r="DO615" i="14"/>
  <c r="DI615" i="14"/>
  <c r="DG615" i="14"/>
  <c r="DE615" i="14"/>
  <c r="DC615" i="14"/>
  <c r="DA615" i="14"/>
  <c r="CY615" i="14"/>
  <c r="CW615" i="14"/>
  <c r="CS615" i="14"/>
  <c r="CQ615" i="14"/>
  <c r="CO615" i="14"/>
  <c r="CM615" i="14"/>
  <c r="CK615" i="14"/>
  <c r="CI615" i="14"/>
  <c r="CG615" i="14"/>
  <c r="CE615" i="14"/>
  <c r="EM615" i="14" s="1"/>
  <c r="CC615" i="14"/>
  <c r="CA615" i="14"/>
  <c r="BY615" i="14"/>
  <c r="BW615" i="14"/>
  <c r="BU615" i="14"/>
  <c r="BS615" i="14"/>
  <c r="BQ615" i="14"/>
  <c r="BO615" i="14"/>
  <c r="BM615" i="14"/>
  <c r="BK615" i="14"/>
  <c r="BI615" i="14"/>
  <c r="BG615" i="14"/>
  <c r="BE615" i="14"/>
  <c r="BC615" i="14"/>
  <c r="BA615" i="14"/>
  <c r="AY615" i="14"/>
  <c r="AW615" i="14"/>
  <c r="AV615" i="14"/>
  <c r="EE615" i="14" s="1"/>
  <c r="AU615" i="14"/>
  <c r="DM615" i="14" s="1"/>
  <c r="AF615" i="14"/>
  <c r="B615" i="14" s="1"/>
  <c r="A615" i="14"/>
  <c r="FL726" i="14"/>
  <c r="FJ726" i="14"/>
  <c r="EV726" i="14"/>
  <c r="ET726" i="14"/>
  <c r="EO726" i="14"/>
  <c r="DY726" i="14"/>
  <c r="DU726" i="14"/>
  <c r="DS726" i="14"/>
  <c r="DQ726" i="14"/>
  <c r="DO726" i="14"/>
  <c r="DI726" i="14"/>
  <c r="DC726" i="14"/>
  <c r="DA726" i="14"/>
  <c r="CY726" i="14"/>
  <c r="CW726" i="14"/>
  <c r="CS726" i="14"/>
  <c r="CQ726" i="14"/>
  <c r="CO726" i="14"/>
  <c r="CM726" i="14"/>
  <c r="CK726" i="14"/>
  <c r="CI726" i="14"/>
  <c r="CG726" i="14"/>
  <c r="CE726" i="14"/>
  <c r="EM726" i="14" s="1"/>
  <c r="CC726" i="14"/>
  <c r="CA726" i="14"/>
  <c r="BY726" i="14"/>
  <c r="BW726" i="14"/>
  <c r="BU726" i="14"/>
  <c r="BS726" i="14"/>
  <c r="BO726" i="14"/>
  <c r="BM726" i="14"/>
  <c r="BK726" i="14"/>
  <c r="BI726" i="14"/>
  <c r="AV726" i="14"/>
  <c r="AU726" i="14"/>
  <c r="DM726" i="14" s="1"/>
  <c r="AF726" i="14"/>
  <c r="B726" i="14" s="1"/>
  <c r="A726" i="14"/>
  <c r="FL737" i="14"/>
  <c r="FJ737" i="14"/>
  <c r="EV737" i="14"/>
  <c r="ET737" i="14"/>
  <c r="EO737" i="14"/>
  <c r="DY737" i="14"/>
  <c r="DU737" i="14"/>
  <c r="DS737" i="14"/>
  <c r="DQ737" i="14"/>
  <c r="DO737" i="14"/>
  <c r="DI737" i="14"/>
  <c r="DC737" i="14"/>
  <c r="DA737" i="14"/>
  <c r="CY737" i="14"/>
  <c r="CW737" i="14"/>
  <c r="CS737" i="14"/>
  <c r="CQ737" i="14"/>
  <c r="CO737" i="14"/>
  <c r="CM737" i="14"/>
  <c r="CK737" i="14"/>
  <c r="CI737" i="14"/>
  <c r="CG737" i="14"/>
  <c r="CE737" i="14"/>
  <c r="EM737" i="14" s="1"/>
  <c r="BQ737" i="14"/>
  <c r="BO737" i="14"/>
  <c r="BM737" i="14"/>
  <c r="BK737" i="14"/>
  <c r="BI737" i="14"/>
  <c r="BG737" i="14"/>
  <c r="BA737" i="14"/>
  <c r="AY737" i="14"/>
  <c r="AW737" i="14"/>
  <c r="AV737" i="14"/>
  <c r="AU737" i="14"/>
  <c r="DM737" i="14" s="1"/>
  <c r="AF737" i="14"/>
  <c r="B737" i="14" s="1"/>
  <c r="A737" i="14"/>
  <c r="FL958" i="14"/>
  <c r="FJ958" i="14"/>
  <c r="EV958" i="14"/>
  <c r="ET958" i="14"/>
  <c r="EO958" i="14"/>
  <c r="EC958" i="14"/>
  <c r="EA958" i="14"/>
  <c r="DY958" i="14"/>
  <c r="DW958" i="14"/>
  <c r="DU958" i="14"/>
  <c r="DS958" i="14"/>
  <c r="DQ958" i="14"/>
  <c r="DO958" i="14"/>
  <c r="DI958" i="14"/>
  <c r="DC958" i="14"/>
  <c r="DA958" i="14"/>
  <c r="CY958" i="14"/>
  <c r="CW958" i="14"/>
  <c r="CS958" i="14"/>
  <c r="CQ958" i="14"/>
  <c r="CO958" i="14"/>
  <c r="CM958" i="14"/>
  <c r="CK958" i="14"/>
  <c r="CI958" i="14"/>
  <c r="CG958" i="14"/>
  <c r="CE958" i="14"/>
  <c r="EM958" i="14" s="1"/>
  <c r="CC958" i="14"/>
  <c r="CA958" i="14"/>
  <c r="BY958" i="14"/>
  <c r="BW958" i="14"/>
  <c r="BU958" i="14"/>
  <c r="BS958" i="14"/>
  <c r="BQ958" i="14"/>
  <c r="BO958" i="14"/>
  <c r="BM958" i="14"/>
  <c r="BK958" i="14"/>
  <c r="AV958" i="14"/>
  <c r="EE958" i="14" s="1"/>
  <c r="AU958" i="14"/>
  <c r="B958" i="14"/>
  <c r="AY667" i="14"/>
  <c r="AY683" i="14"/>
  <c r="AY689" i="14"/>
  <c r="AY700" i="14"/>
  <c r="AY642" i="14"/>
  <c r="AY645" i="14"/>
  <c r="AY651" i="14"/>
  <c r="AY659" i="14"/>
  <c r="AY665" i="14"/>
  <c r="DM718" i="14" l="1"/>
  <c r="DK718" i="14"/>
  <c r="DM721" i="14"/>
  <c r="DK721" i="14"/>
  <c r="DM723" i="14"/>
  <c r="DK723" i="14"/>
  <c r="DM719" i="14"/>
  <c r="DK719" i="14"/>
  <c r="DM722" i="14"/>
  <c r="DK722" i="14"/>
  <c r="DM730" i="14"/>
  <c r="DK730" i="14"/>
  <c r="DM739" i="14"/>
  <c r="DK739" i="14"/>
  <c r="DM958" i="14"/>
  <c r="DK958" i="14"/>
  <c r="DM740" i="14"/>
  <c r="DK740" i="14"/>
  <c r="DM704" i="14"/>
  <c r="DK707" i="14"/>
  <c r="DK712" i="14"/>
  <c r="DK711" i="14"/>
  <c r="DM713" i="14"/>
  <c r="DM694" i="14"/>
  <c r="DK693" i="14"/>
  <c r="DM701" i="14"/>
  <c r="DK697" i="14"/>
  <c r="DK698" i="14"/>
  <c r="DM714" i="14"/>
  <c r="DK708" i="14"/>
  <c r="DK822" i="14"/>
  <c r="DM727" i="14"/>
  <c r="DK671" i="14"/>
  <c r="DM744" i="14"/>
  <c r="DM691" i="14"/>
  <c r="DM720" i="14"/>
  <c r="DK709" i="14"/>
  <c r="DK734" i="14"/>
  <c r="DK615" i="14"/>
  <c r="DM702" i="14"/>
  <c r="DK616" i="14"/>
  <c r="DK737" i="14"/>
  <c r="DK678" i="14"/>
  <c r="DK726" i="14"/>
  <c r="BC931" i="14"/>
  <c r="BA931" i="14"/>
  <c r="AY931" i="14"/>
  <c r="AW931" i="14"/>
  <c r="FL765" i="14" l="1"/>
  <c r="FJ765" i="14"/>
  <c r="EV765" i="14"/>
  <c r="ET765" i="14"/>
  <c r="EO765" i="14"/>
  <c r="DY765" i="14"/>
  <c r="DW765" i="14"/>
  <c r="DU765" i="14"/>
  <c r="DS765" i="14"/>
  <c r="DQ765" i="14"/>
  <c r="DO765" i="14"/>
  <c r="DI765" i="14"/>
  <c r="DG765" i="14"/>
  <c r="DC765" i="14"/>
  <c r="DA765" i="14"/>
  <c r="CY765" i="14"/>
  <c r="CW765" i="14"/>
  <c r="CS765" i="14"/>
  <c r="CQ765" i="14"/>
  <c r="CO765" i="14"/>
  <c r="CM765" i="14"/>
  <c r="CK765" i="14"/>
  <c r="CI765" i="14"/>
  <c r="CG765" i="14"/>
  <c r="CE765" i="14"/>
  <c r="EM765" i="14" s="1"/>
  <c r="BQ765" i="14"/>
  <c r="BO765" i="14"/>
  <c r="BM765" i="14"/>
  <c r="BK765" i="14"/>
  <c r="BI765" i="14"/>
  <c r="BC765" i="14"/>
  <c r="AY765" i="14"/>
  <c r="AV765" i="14"/>
  <c r="AU765" i="14"/>
  <c r="DK765" i="14" s="1"/>
  <c r="AF765" i="14"/>
  <c r="B765" i="14" s="1"/>
  <c r="A765" i="14"/>
  <c r="DE580" i="14"/>
  <c r="FJ626" i="14"/>
  <c r="FJ656" i="14"/>
  <c r="FJ688" i="14"/>
  <c r="FJ619" i="14"/>
  <c r="FJ448" i="14"/>
  <c r="FJ449" i="14"/>
  <c r="FJ450" i="14"/>
  <c r="FJ451" i="14"/>
  <c r="FJ604" i="14"/>
  <c r="FJ617" i="14"/>
  <c r="FJ621" i="14"/>
  <c r="DI571" i="14"/>
  <c r="DM765" i="14" l="1"/>
  <c r="FT1297" i="14"/>
  <c r="FS1298" i="14" s="1"/>
  <c r="FQ1297" i="14"/>
  <c r="FP1298" i="14" s="1"/>
  <c r="FO1297" i="14"/>
  <c r="FN1298" i="14" s="1"/>
  <c r="FM1297" i="14"/>
  <c r="FL1298" i="14" s="1"/>
  <c r="FK1297" i="14"/>
  <c r="FJ1298" i="14" s="1"/>
  <c r="FI1297" i="14"/>
  <c r="FH1298" i="14" s="1"/>
  <c r="FG1297" i="14"/>
  <c r="FF1298" i="14" s="1"/>
  <c r="FE1297" i="14"/>
  <c r="FD1298" i="14" s="1"/>
  <c r="FC1297" i="14"/>
  <c r="FB1298" i="14" s="1"/>
  <c r="FA1297" i="14"/>
  <c r="EZ1298" i="14" s="1"/>
  <c r="EY1297" i="14"/>
  <c r="EX1298" i="14" s="1"/>
  <c r="EW1297" i="14"/>
  <c r="EV1298" i="14" s="1"/>
  <c r="EU1297" i="14"/>
  <c r="ET1298" i="14" s="1"/>
  <c r="EP1297" i="14"/>
  <c r="EO1298" i="14" s="1"/>
  <c r="EN1297" i="14"/>
  <c r="EM1298" i="14" s="1"/>
  <c r="EF1297" i="14"/>
  <c r="EE1298" i="14" s="1"/>
  <c r="ED1297" i="14"/>
  <c r="EC1298" i="14" s="1"/>
  <c r="EB1297" i="14"/>
  <c r="EA1298" i="14" s="1"/>
  <c r="DZ1297" i="14"/>
  <c r="DY1298" i="14" s="1"/>
  <c r="DX1297" i="14"/>
  <c r="DW1298" i="14" s="1"/>
  <c r="DV1297" i="14"/>
  <c r="DU1298" i="14" s="1"/>
  <c r="DT1297" i="14"/>
  <c r="DS1298" i="14" s="1"/>
  <c r="DR1297" i="14"/>
  <c r="DQ1298" i="14" s="1"/>
  <c r="DP1297" i="14"/>
  <c r="DO1298" i="14" s="1"/>
  <c r="DN1297" i="14"/>
  <c r="DM1298" i="14" s="1"/>
  <c r="DL1297" i="14"/>
  <c r="DK1298" i="14" s="1"/>
  <c r="DJ1297" i="14"/>
  <c r="DI1298" i="14" s="1"/>
  <c r="DD1297" i="14"/>
  <c r="DC1298" i="14" s="1"/>
  <c r="DB1297" i="14"/>
  <c r="DA1298" i="14" s="1"/>
  <c r="CZ1297" i="14"/>
  <c r="CY1298" i="14" s="1"/>
  <c r="CX1297" i="14"/>
  <c r="CW1298" i="14" s="1"/>
  <c r="CT1297" i="14"/>
  <c r="CS1298" i="14" s="1"/>
  <c r="CR1297" i="14"/>
  <c r="CQ1298" i="14" s="1"/>
  <c r="CP1297" i="14"/>
  <c r="CO1298" i="14" s="1"/>
  <c r="CN1297" i="14"/>
  <c r="CM1298" i="14" s="1"/>
  <c r="CL1297" i="14"/>
  <c r="CK1298" i="14" s="1"/>
  <c r="CJ1297" i="14"/>
  <c r="CI1298" i="14" s="1"/>
  <c r="CH1297" i="14"/>
  <c r="CG1298" i="14" s="1"/>
  <c r="CF1297" i="14"/>
  <c r="CE1298" i="14" s="1"/>
  <c r="CD1297" i="14"/>
  <c r="CC1298" i="14" s="1"/>
  <c r="CB1297" i="14"/>
  <c r="CA1298" i="14" s="1"/>
  <c r="BZ1297" i="14"/>
  <c r="BY1298" i="14" s="1"/>
  <c r="BX1297" i="14"/>
  <c r="BW1298" i="14" s="1"/>
  <c r="BV1297" i="14"/>
  <c r="BU1298" i="14" s="1"/>
  <c r="BT1297" i="14"/>
  <c r="BS1298" i="14" s="1"/>
  <c r="BR1297" i="14"/>
  <c r="BQ1298" i="14" s="1"/>
  <c r="BP1297" i="14"/>
  <c r="BO1298" i="14" s="1"/>
  <c r="BN1297" i="14"/>
  <c r="BM1298" i="14" s="1"/>
  <c r="BL1297" i="14"/>
  <c r="BK1298" i="14" s="1"/>
  <c r="BJ1297" i="14"/>
  <c r="BI1298" i="14" s="1"/>
  <c r="BH1297" i="14"/>
  <c r="BG1298" i="14" s="1"/>
  <c r="BF1297" i="14"/>
  <c r="BE1298" i="14" s="1"/>
  <c r="BD1297" i="14"/>
  <c r="BC1298" i="14" s="1"/>
  <c r="BB1297" i="14"/>
  <c r="BA1298" i="14" s="1"/>
  <c r="AZ1297" i="14"/>
  <c r="AY1298" i="14" s="1"/>
  <c r="AX1297" i="14"/>
  <c r="AW1298" i="14" s="1"/>
  <c r="FT1293" i="14"/>
  <c r="FS1294" i="14" s="1"/>
  <c r="FQ1293" i="14"/>
  <c r="FP1294" i="14" s="1"/>
  <c r="FO1293" i="14"/>
  <c r="FN1294" i="14" s="1"/>
  <c r="FM1293" i="14"/>
  <c r="FL1294" i="14" s="1"/>
  <c r="FK1293" i="14"/>
  <c r="FJ1294" i="14" s="1"/>
  <c r="FI1293" i="14"/>
  <c r="FH1294" i="14" s="1"/>
  <c r="FG1293" i="14"/>
  <c r="FF1294" i="14" s="1"/>
  <c r="FE1293" i="14"/>
  <c r="FD1294" i="14" s="1"/>
  <c r="FC1293" i="14"/>
  <c r="FB1294" i="14" s="1"/>
  <c r="FA1293" i="14"/>
  <c r="EZ1294" i="14" s="1"/>
  <c r="EY1293" i="14"/>
  <c r="EX1294" i="14" s="1"/>
  <c r="EW1293" i="14"/>
  <c r="EV1294" i="14" s="1"/>
  <c r="EU1293" i="14"/>
  <c r="ET1294" i="14" s="1"/>
  <c r="EP1293" i="14"/>
  <c r="EO1294" i="14" s="1"/>
  <c r="EN1293" i="14"/>
  <c r="EM1294" i="14" s="1"/>
  <c r="EF1293" i="14"/>
  <c r="EE1294" i="14" s="1"/>
  <c r="ED1293" i="14"/>
  <c r="EC1294" i="14" s="1"/>
  <c r="EB1293" i="14"/>
  <c r="EA1294" i="14" s="1"/>
  <c r="DZ1293" i="14"/>
  <c r="DY1294" i="14" s="1"/>
  <c r="DX1293" i="14"/>
  <c r="DW1294" i="14" s="1"/>
  <c r="DV1293" i="14"/>
  <c r="DU1294" i="14" s="1"/>
  <c r="DT1293" i="14"/>
  <c r="DS1294" i="14" s="1"/>
  <c r="DR1293" i="14"/>
  <c r="DQ1294" i="14" s="1"/>
  <c r="DP1293" i="14"/>
  <c r="DO1294" i="14" s="1"/>
  <c r="DN1293" i="14"/>
  <c r="DM1294" i="14" s="1"/>
  <c r="DL1293" i="14"/>
  <c r="DK1294" i="14" s="1"/>
  <c r="DJ1293" i="14"/>
  <c r="DI1294" i="14" s="1"/>
  <c r="DD1293" i="14"/>
  <c r="DC1294" i="14" s="1"/>
  <c r="DB1293" i="14"/>
  <c r="DA1294" i="14" s="1"/>
  <c r="CZ1293" i="14"/>
  <c r="CY1294" i="14" s="1"/>
  <c r="CX1293" i="14"/>
  <c r="CW1294" i="14" s="1"/>
  <c r="CT1293" i="14"/>
  <c r="CS1294" i="14" s="1"/>
  <c r="CR1293" i="14"/>
  <c r="CQ1294" i="14" s="1"/>
  <c r="CP1293" i="14"/>
  <c r="CO1294" i="14" s="1"/>
  <c r="CN1293" i="14"/>
  <c r="CM1294" i="14" s="1"/>
  <c r="CL1293" i="14"/>
  <c r="CK1294" i="14" s="1"/>
  <c r="CJ1293" i="14"/>
  <c r="CI1294" i="14" s="1"/>
  <c r="CH1293" i="14"/>
  <c r="CG1294" i="14" s="1"/>
  <c r="CF1293" i="14"/>
  <c r="CE1294" i="14" s="1"/>
  <c r="CD1293" i="14"/>
  <c r="CC1294" i="14" s="1"/>
  <c r="CB1293" i="14"/>
  <c r="CA1294" i="14" s="1"/>
  <c r="BZ1293" i="14"/>
  <c r="BY1294" i="14" s="1"/>
  <c r="BX1293" i="14"/>
  <c r="BW1294" i="14" s="1"/>
  <c r="BV1293" i="14"/>
  <c r="BU1294" i="14" s="1"/>
  <c r="BT1293" i="14"/>
  <c r="BS1294" i="14" s="1"/>
  <c r="BR1293" i="14"/>
  <c r="BQ1294" i="14" s="1"/>
  <c r="BP1293" i="14"/>
  <c r="BO1294" i="14" s="1"/>
  <c r="BN1293" i="14"/>
  <c r="BM1294" i="14" s="1"/>
  <c r="BL1293" i="14"/>
  <c r="BK1294" i="14" s="1"/>
  <c r="BJ1293" i="14"/>
  <c r="BI1294" i="14" s="1"/>
  <c r="BH1293" i="14"/>
  <c r="BG1294" i="14" s="1"/>
  <c r="BF1293" i="14"/>
  <c r="BE1294" i="14" s="1"/>
  <c r="BD1293" i="14"/>
  <c r="BC1294" i="14" s="1"/>
  <c r="BB1293" i="14"/>
  <c r="BA1294" i="14" s="1"/>
  <c r="AZ1293" i="14"/>
  <c r="AY1294" i="14" s="1"/>
  <c r="AX1293" i="14"/>
  <c r="AW1294" i="14" s="1"/>
  <c r="FT1289" i="14"/>
  <c r="FS1290" i="14" s="1"/>
  <c r="FQ1289" i="14"/>
  <c r="FP1290" i="14" s="1"/>
  <c r="FO1289" i="14"/>
  <c r="FN1290" i="14" s="1"/>
  <c r="FM1289" i="14"/>
  <c r="FL1290" i="14" s="1"/>
  <c r="FK1289" i="14"/>
  <c r="FJ1290" i="14" s="1"/>
  <c r="FI1289" i="14"/>
  <c r="FH1290" i="14" s="1"/>
  <c r="FG1289" i="14"/>
  <c r="FF1290" i="14" s="1"/>
  <c r="FE1289" i="14"/>
  <c r="FD1290" i="14" s="1"/>
  <c r="FC1289" i="14"/>
  <c r="FB1290" i="14" s="1"/>
  <c r="FA1289" i="14"/>
  <c r="EZ1290" i="14" s="1"/>
  <c r="EY1289" i="14"/>
  <c r="EX1290" i="14" s="1"/>
  <c r="EW1289" i="14"/>
  <c r="EV1290" i="14" s="1"/>
  <c r="EU1289" i="14"/>
  <c r="ET1290" i="14" s="1"/>
  <c r="EP1289" i="14"/>
  <c r="EO1290" i="14" s="1"/>
  <c r="EN1289" i="14"/>
  <c r="EM1290" i="14" s="1"/>
  <c r="EF1289" i="14"/>
  <c r="EE1290" i="14" s="1"/>
  <c r="ED1289" i="14"/>
  <c r="EC1290" i="14" s="1"/>
  <c r="EB1289" i="14"/>
  <c r="EA1290" i="14" s="1"/>
  <c r="DZ1289" i="14"/>
  <c r="DY1290" i="14" s="1"/>
  <c r="DX1289" i="14"/>
  <c r="DW1290" i="14" s="1"/>
  <c r="DV1289" i="14"/>
  <c r="DU1290" i="14" s="1"/>
  <c r="DT1289" i="14"/>
  <c r="DS1290" i="14" s="1"/>
  <c r="DR1289" i="14"/>
  <c r="DQ1290" i="14" s="1"/>
  <c r="DP1289" i="14"/>
  <c r="DO1290" i="14" s="1"/>
  <c r="DN1289" i="14"/>
  <c r="DM1290" i="14" s="1"/>
  <c r="DL1289" i="14"/>
  <c r="DK1290" i="14" s="1"/>
  <c r="DJ1289" i="14"/>
  <c r="DI1290" i="14" s="1"/>
  <c r="DD1289" i="14"/>
  <c r="DC1290" i="14" s="1"/>
  <c r="DB1289" i="14"/>
  <c r="DA1290" i="14" s="1"/>
  <c r="CZ1289" i="14"/>
  <c r="CY1290" i="14" s="1"/>
  <c r="CX1289" i="14"/>
  <c r="CW1290" i="14" s="1"/>
  <c r="CT1289" i="14"/>
  <c r="CS1290" i="14" s="1"/>
  <c r="CR1289" i="14"/>
  <c r="CQ1290" i="14" s="1"/>
  <c r="CP1289" i="14"/>
  <c r="CO1290" i="14" s="1"/>
  <c r="CN1289" i="14"/>
  <c r="CM1290" i="14" s="1"/>
  <c r="CL1289" i="14"/>
  <c r="CK1290" i="14" s="1"/>
  <c r="CJ1289" i="14"/>
  <c r="CI1290" i="14" s="1"/>
  <c r="CH1289" i="14"/>
  <c r="CG1290" i="14" s="1"/>
  <c r="CF1289" i="14"/>
  <c r="CE1290" i="14" s="1"/>
  <c r="CD1289" i="14"/>
  <c r="CC1290" i="14" s="1"/>
  <c r="CB1289" i="14"/>
  <c r="CA1290" i="14" s="1"/>
  <c r="BZ1289" i="14"/>
  <c r="BY1290" i="14" s="1"/>
  <c r="BX1289" i="14"/>
  <c r="BW1290" i="14" s="1"/>
  <c r="BV1289" i="14"/>
  <c r="BU1290" i="14" s="1"/>
  <c r="BT1289" i="14"/>
  <c r="BS1290" i="14" s="1"/>
  <c r="BR1289" i="14"/>
  <c r="BQ1290" i="14" s="1"/>
  <c r="BP1289" i="14"/>
  <c r="BO1290" i="14" s="1"/>
  <c r="BN1289" i="14"/>
  <c r="BM1290" i="14" s="1"/>
  <c r="BL1289" i="14"/>
  <c r="BK1290" i="14" s="1"/>
  <c r="BJ1289" i="14"/>
  <c r="BI1290" i="14" s="1"/>
  <c r="BH1289" i="14"/>
  <c r="BG1290" i="14" s="1"/>
  <c r="BF1289" i="14"/>
  <c r="BE1290" i="14" s="1"/>
  <c r="BD1289" i="14"/>
  <c r="BC1290" i="14" s="1"/>
  <c r="BB1289" i="14"/>
  <c r="BA1290" i="14" s="1"/>
  <c r="AZ1289" i="14"/>
  <c r="AY1290" i="14" s="1"/>
  <c r="AX1289" i="14"/>
  <c r="AW1290" i="14" s="1"/>
  <c r="DE549" i="14" l="1"/>
  <c r="DE552" i="14"/>
  <c r="DE554" i="14"/>
  <c r="DE555" i="14"/>
  <c r="DE553" i="14"/>
  <c r="DE556" i="14"/>
  <c r="DE557" i="14"/>
  <c r="DE558" i="14"/>
  <c r="DE559" i="14"/>
  <c r="DE560" i="14"/>
  <c r="DE561" i="14"/>
  <c r="DE562" i="14"/>
  <c r="DE563" i="14"/>
  <c r="DE564" i="14"/>
  <c r="DE565" i="14"/>
  <c r="BA605" i="14"/>
  <c r="FL752" i="14"/>
  <c r="FJ752" i="14"/>
  <c r="EV752" i="14"/>
  <c r="ET752" i="14"/>
  <c r="EO752" i="14"/>
  <c r="EC752" i="14"/>
  <c r="EA752" i="14"/>
  <c r="DY752" i="14"/>
  <c r="DW752" i="14"/>
  <c r="DU752" i="14"/>
  <c r="DS752" i="14"/>
  <c r="DQ752" i="14"/>
  <c r="DO752" i="14"/>
  <c r="DI752" i="14"/>
  <c r="DC752" i="14"/>
  <c r="DA752" i="14"/>
  <c r="CY752" i="14"/>
  <c r="CW752" i="14"/>
  <c r="CS752" i="14"/>
  <c r="CQ752" i="14"/>
  <c r="CO752" i="14"/>
  <c r="CM752" i="14"/>
  <c r="CK752" i="14"/>
  <c r="CI752" i="14"/>
  <c r="CG752" i="14"/>
  <c r="CE752" i="14"/>
  <c r="EM752" i="14" s="1"/>
  <c r="CC752" i="14"/>
  <c r="CA752" i="14"/>
  <c r="BY752" i="14"/>
  <c r="BW752" i="14"/>
  <c r="BU752" i="14"/>
  <c r="BS752" i="14"/>
  <c r="BQ752" i="14"/>
  <c r="BO752" i="14"/>
  <c r="BM752" i="14"/>
  <c r="BK752" i="14"/>
  <c r="BI752" i="14"/>
  <c r="BG752" i="14"/>
  <c r="BE752" i="14"/>
  <c r="AY752" i="14"/>
  <c r="AW752" i="14"/>
  <c r="AV752" i="14"/>
  <c r="EE752" i="14" s="1"/>
  <c r="AU752" i="14"/>
  <c r="DM752" i="14" s="1"/>
  <c r="AF752" i="14"/>
  <c r="B752" i="14" s="1"/>
  <c r="A752" i="14"/>
  <c r="FL777" i="14"/>
  <c r="FJ777" i="14"/>
  <c r="EV777" i="14"/>
  <c r="EO777" i="14"/>
  <c r="DY777" i="14"/>
  <c r="DU777" i="14"/>
  <c r="DS777" i="14"/>
  <c r="DQ777" i="14"/>
  <c r="DO777" i="14"/>
  <c r="DI777" i="14"/>
  <c r="DG777" i="14"/>
  <c r="DC777" i="14"/>
  <c r="DA777" i="14"/>
  <c r="CY777" i="14"/>
  <c r="CW777" i="14"/>
  <c r="CS777" i="14"/>
  <c r="CQ777" i="14"/>
  <c r="CO777" i="14"/>
  <c r="CM777" i="14"/>
  <c r="CK777" i="14"/>
  <c r="CI777" i="14"/>
  <c r="CG777" i="14"/>
  <c r="CE777" i="14"/>
  <c r="EM777" i="14" s="1"/>
  <c r="CC777" i="14"/>
  <c r="CA777" i="14"/>
  <c r="BY777" i="14"/>
  <c r="BW777" i="14"/>
  <c r="BU777" i="14"/>
  <c r="BS777" i="14"/>
  <c r="BQ777" i="14"/>
  <c r="BO777" i="14"/>
  <c r="BM777" i="14"/>
  <c r="BK777" i="14"/>
  <c r="AV777" i="14"/>
  <c r="AU777" i="14"/>
  <c r="DM777" i="14" s="1"/>
  <c r="AF777" i="14"/>
  <c r="B777" i="14" s="1"/>
  <c r="A777" i="14"/>
  <c r="FL738" i="14"/>
  <c r="FJ738" i="14"/>
  <c r="EV738" i="14"/>
  <c r="ET738" i="14"/>
  <c r="EO738" i="14"/>
  <c r="DY738" i="14"/>
  <c r="DU738" i="14"/>
  <c r="DS738" i="14"/>
  <c r="DQ738" i="14"/>
  <c r="DO738" i="14"/>
  <c r="DI738" i="14"/>
  <c r="DC738" i="14"/>
  <c r="DA738" i="14"/>
  <c r="CY738" i="14"/>
  <c r="CW738" i="14"/>
  <c r="CS738" i="14"/>
  <c r="CQ738" i="14"/>
  <c r="CO738" i="14"/>
  <c r="CM738" i="14"/>
  <c r="CK738" i="14"/>
  <c r="CI738" i="14"/>
  <c r="CG738" i="14"/>
  <c r="CE738" i="14"/>
  <c r="EM738" i="14" s="1"/>
  <c r="CC738" i="14"/>
  <c r="CA738" i="14"/>
  <c r="BY738" i="14"/>
  <c r="BW738" i="14"/>
  <c r="BU738" i="14"/>
  <c r="BS738" i="14"/>
  <c r="BQ738" i="14"/>
  <c r="BO738" i="14"/>
  <c r="BM738" i="14"/>
  <c r="BK738" i="14"/>
  <c r="AV738" i="14"/>
  <c r="AU738" i="14"/>
  <c r="AF738" i="14"/>
  <c r="B738" i="14" s="1"/>
  <c r="A738" i="14"/>
  <c r="A625" i="14"/>
  <c r="AF625" i="14"/>
  <c r="B625" i="14" s="1"/>
  <c r="AU625" i="14"/>
  <c r="DM625" i="14" s="1"/>
  <c r="AV625" i="14"/>
  <c r="EE625" i="14" s="1"/>
  <c r="AW625" i="14"/>
  <c r="AY625" i="14"/>
  <c r="BA625" i="14"/>
  <c r="BC625" i="14"/>
  <c r="BE625" i="14"/>
  <c r="BG625" i="14"/>
  <c r="BI625" i="14"/>
  <c r="BK625" i="14"/>
  <c r="BM625" i="14"/>
  <c r="BO625" i="14"/>
  <c r="BQ625" i="14"/>
  <c r="BS625" i="14"/>
  <c r="BU625" i="14"/>
  <c r="BW625" i="14"/>
  <c r="BY625" i="14"/>
  <c r="CA625" i="14"/>
  <c r="CC625" i="14"/>
  <c r="CE625" i="14"/>
  <c r="EM625" i="14" s="1"/>
  <c r="CG625" i="14"/>
  <c r="CI625" i="14"/>
  <c r="CK625" i="14"/>
  <c r="CM625" i="14"/>
  <c r="CO625" i="14"/>
  <c r="CQ625" i="14"/>
  <c r="CS625" i="14"/>
  <c r="CW625" i="14"/>
  <c r="CY625" i="14"/>
  <c r="DA625" i="14"/>
  <c r="DC625" i="14"/>
  <c r="DG625" i="14"/>
  <c r="DI625" i="14"/>
  <c r="DO625" i="14"/>
  <c r="DQ625" i="14"/>
  <c r="DS625" i="14"/>
  <c r="DU625" i="14"/>
  <c r="DW625" i="14"/>
  <c r="DY625" i="14"/>
  <c r="EA625" i="14"/>
  <c r="EC625" i="14"/>
  <c r="EO625" i="14"/>
  <c r="ET625" i="14"/>
  <c r="EV625" i="14"/>
  <c r="FJ625" i="14"/>
  <c r="FL625" i="14"/>
  <c r="FL687" i="14"/>
  <c r="EV687" i="14"/>
  <c r="EO687" i="14"/>
  <c r="EC687" i="14"/>
  <c r="EA687" i="14"/>
  <c r="DY687" i="14"/>
  <c r="DW687" i="14"/>
  <c r="DU687" i="14"/>
  <c r="DS687" i="14"/>
  <c r="DQ687" i="14"/>
  <c r="DO687" i="14"/>
  <c r="DI687" i="14"/>
  <c r="DG687" i="14"/>
  <c r="DC687" i="14"/>
  <c r="DA687" i="14"/>
  <c r="CY687" i="14"/>
  <c r="CW687" i="14"/>
  <c r="CS687" i="14"/>
  <c r="CQ687" i="14"/>
  <c r="CO687" i="14"/>
  <c r="CM687" i="14"/>
  <c r="CK687" i="14"/>
  <c r="CI687" i="14"/>
  <c r="CG687" i="14"/>
  <c r="CE687" i="14"/>
  <c r="EM687" i="14" s="1"/>
  <c r="CC687" i="14"/>
  <c r="CA687" i="14"/>
  <c r="BY687" i="14"/>
  <c r="BW687" i="14"/>
  <c r="BU687" i="14"/>
  <c r="BS687" i="14"/>
  <c r="BQ687" i="14"/>
  <c r="BO687" i="14"/>
  <c r="BM687" i="14"/>
  <c r="BK687" i="14"/>
  <c r="BI687" i="14"/>
  <c r="BG687" i="14"/>
  <c r="BE687" i="14"/>
  <c r="BC687" i="14"/>
  <c r="BA687" i="14"/>
  <c r="AY687" i="14"/>
  <c r="AW687" i="14"/>
  <c r="AV687" i="14"/>
  <c r="EE687" i="14" s="1"/>
  <c r="AU687" i="14"/>
  <c r="DM687" i="14" s="1"/>
  <c r="AF687" i="14"/>
  <c r="B687" i="14" s="1"/>
  <c r="FL669" i="14"/>
  <c r="EV669" i="14"/>
  <c r="EO669" i="14"/>
  <c r="EC669" i="14"/>
  <c r="EA669" i="14"/>
  <c r="DY669" i="14"/>
  <c r="DW669" i="14"/>
  <c r="DU669" i="14"/>
  <c r="DS669" i="14"/>
  <c r="DQ669" i="14"/>
  <c r="DO669" i="14"/>
  <c r="DI669" i="14"/>
  <c r="DG669" i="14"/>
  <c r="DC669" i="14"/>
  <c r="DA669" i="14"/>
  <c r="CY669" i="14"/>
  <c r="CW669" i="14"/>
  <c r="CS669" i="14"/>
  <c r="CQ669" i="14"/>
  <c r="CO669" i="14"/>
  <c r="CM669" i="14"/>
  <c r="CK669" i="14"/>
  <c r="CI669" i="14"/>
  <c r="CG669" i="14"/>
  <c r="CE669" i="14"/>
  <c r="EM669" i="14" s="1"/>
  <c r="CC669" i="14"/>
  <c r="CA669" i="14"/>
  <c r="BY669" i="14"/>
  <c r="BW669" i="14"/>
  <c r="BU669" i="14"/>
  <c r="BS669" i="14"/>
  <c r="BQ669" i="14"/>
  <c r="BO669" i="14"/>
  <c r="BM669" i="14"/>
  <c r="BK669" i="14"/>
  <c r="BI669" i="14"/>
  <c r="BG669" i="14"/>
  <c r="BE669" i="14"/>
  <c r="BC669" i="14"/>
  <c r="BA669" i="14"/>
  <c r="AY669" i="14"/>
  <c r="AW669" i="14"/>
  <c r="AV669" i="14"/>
  <c r="EE669" i="14" s="1"/>
  <c r="AU669" i="14"/>
  <c r="DK669" i="14" s="1"/>
  <c r="AF669" i="14"/>
  <c r="B669" i="14" s="1"/>
  <c r="A669" i="14"/>
  <c r="FL716" i="14"/>
  <c r="EV716" i="14"/>
  <c r="EO716" i="14"/>
  <c r="EC716" i="14"/>
  <c r="DY716" i="14"/>
  <c r="DW716" i="14"/>
  <c r="DU716" i="14"/>
  <c r="DS716" i="14"/>
  <c r="DQ716" i="14"/>
  <c r="DO716" i="14"/>
  <c r="DI716" i="14"/>
  <c r="DC716" i="14"/>
  <c r="DA716" i="14"/>
  <c r="CY716" i="14"/>
  <c r="CW716" i="14"/>
  <c r="CS716" i="14"/>
  <c r="CQ716" i="14"/>
  <c r="CO716" i="14"/>
  <c r="CM716" i="14"/>
  <c r="CK716" i="14"/>
  <c r="CI716" i="14"/>
  <c r="CG716" i="14"/>
  <c r="CE716" i="14"/>
  <c r="EM716" i="14" s="1"/>
  <c r="CC716" i="14"/>
  <c r="CA716" i="14"/>
  <c r="BY716" i="14"/>
  <c r="BW716" i="14"/>
  <c r="BU716" i="14"/>
  <c r="BS716" i="14"/>
  <c r="BQ716" i="14"/>
  <c r="BO716" i="14"/>
  <c r="BM716" i="14"/>
  <c r="BK716" i="14"/>
  <c r="BI716" i="14"/>
  <c r="BE716" i="14"/>
  <c r="BC716" i="14"/>
  <c r="BA716" i="14"/>
  <c r="AY716" i="14"/>
  <c r="AW716" i="14"/>
  <c r="AV716" i="14"/>
  <c r="EE716" i="14" s="1"/>
  <c r="AU716" i="14"/>
  <c r="DM716" i="14" s="1"/>
  <c r="AF716" i="14"/>
  <c r="B716" i="14" s="1"/>
  <c r="A716" i="14"/>
  <c r="FL667" i="14"/>
  <c r="EV667" i="14"/>
  <c r="EO667" i="14"/>
  <c r="EC667" i="14"/>
  <c r="EA667" i="14"/>
  <c r="DY667" i="14"/>
  <c r="DW667" i="14"/>
  <c r="DU667" i="14"/>
  <c r="DS667" i="14"/>
  <c r="DQ667" i="14"/>
  <c r="DO667" i="14"/>
  <c r="DI667" i="14"/>
  <c r="DG667" i="14"/>
  <c r="DC667" i="14"/>
  <c r="DA667" i="14"/>
  <c r="CY667" i="14"/>
  <c r="CW667" i="14"/>
  <c r="CS667" i="14"/>
  <c r="CQ667" i="14"/>
  <c r="CO667" i="14"/>
  <c r="CM667" i="14"/>
  <c r="CK667" i="14"/>
  <c r="CI667" i="14"/>
  <c r="CG667" i="14"/>
  <c r="CE667" i="14"/>
  <c r="EM667" i="14" s="1"/>
  <c r="CC667" i="14"/>
  <c r="CA667" i="14"/>
  <c r="BY667" i="14"/>
  <c r="BW667" i="14"/>
  <c r="BU667" i="14"/>
  <c r="BS667" i="14"/>
  <c r="BQ667" i="14"/>
  <c r="BO667" i="14"/>
  <c r="BM667" i="14"/>
  <c r="BK667" i="14"/>
  <c r="BI667" i="14"/>
  <c r="BG667" i="14"/>
  <c r="BE667" i="14"/>
  <c r="BC667" i="14"/>
  <c r="BA667" i="14"/>
  <c r="AW667" i="14"/>
  <c r="AV667" i="14"/>
  <c r="EE667" i="14" s="1"/>
  <c r="AU667" i="14"/>
  <c r="DM667" i="14" s="1"/>
  <c r="AF667" i="14"/>
  <c r="B667" i="14" s="1"/>
  <c r="A667" i="14"/>
  <c r="FL672" i="14"/>
  <c r="FJ672" i="14"/>
  <c r="EV672" i="14"/>
  <c r="ET672" i="14"/>
  <c r="EO672" i="14"/>
  <c r="DY672" i="14"/>
  <c r="DU672" i="14"/>
  <c r="DS672" i="14"/>
  <c r="DQ672" i="14"/>
  <c r="DO672" i="14"/>
  <c r="DI672" i="14"/>
  <c r="DG672" i="14"/>
  <c r="DC672" i="14"/>
  <c r="DA672" i="14"/>
  <c r="CY672" i="14"/>
  <c r="CW672" i="14"/>
  <c r="CS672" i="14"/>
  <c r="CQ672" i="14"/>
  <c r="CO672" i="14"/>
  <c r="CM672" i="14"/>
  <c r="CK672" i="14"/>
  <c r="CI672" i="14"/>
  <c r="CG672" i="14"/>
  <c r="CE672" i="14"/>
  <c r="EM672" i="14" s="1"/>
  <c r="CC672" i="14"/>
  <c r="CA672" i="14"/>
  <c r="BY672" i="14"/>
  <c r="BW672" i="14"/>
  <c r="BU672" i="14"/>
  <c r="BS672" i="14"/>
  <c r="BQ672" i="14"/>
  <c r="BO672" i="14"/>
  <c r="BM672" i="14"/>
  <c r="BK672" i="14"/>
  <c r="AV672" i="14"/>
  <c r="EE672" i="14" s="1"/>
  <c r="AU672" i="14"/>
  <c r="DM672" i="14" s="1"/>
  <c r="AF672" i="14"/>
  <c r="B672" i="14" s="1"/>
  <c r="A672" i="14"/>
  <c r="FL668" i="14"/>
  <c r="FJ668" i="14"/>
  <c r="EV668" i="14"/>
  <c r="ET668" i="14"/>
  <c r="EO668" i="14"/>
  <c r="DY668" i="14"/>
  <c r="DU668" i="14"/>
  <c r="DS668" i="14"/>
  <c r="DQ668" i="14"/>
  <c r="DO668" i="14"/>
  <c r="DI668" i="14"/>
  <c r="DG668" i="14"/>
  <c r="DC668" i="14"/>
  <c r="DA668" i="14"/>
  <c r="CY668" i="14"/>
  <c r="CW668" i="14"/>
  <c r="CS668" i="14"/>
  <c r="CQ668" i="14"/>
  <c r="CO668" i="14"/>
  <c r="CM668" i="14"/>
  <c r="CK668" i="14"/>
  <c r="CI668" i="14"/>
  <c r="CG668" i="14"/>
  <c r="CE668" i="14"/>
  <c r="EM668" i="14" s="1"/>
  <c r="CC668" i="14"/>
  <c r="CA668" i="14"/>
  <c r="BY668" i="14"/>
  <c r="BW668" i="14"/>
  <c r="BU668" i="14"/>
  <c r="BS668" i="14"/>
  <c r="BQ668" i="14"/>
  <c r="BO668" i="14"/>
  <c r="BM668" i="14"/>
  <c r="BK668" i="14"/>
  <c r="AV668" i="14"/>
  <c r="EE668" i="14" s="1"/>
  <c r="AU668" i="14"/>
  <c r="AF668" i="14"/>
  <c r="B668" i="14" s="1"/>
  <c r="A668" i="14"/>
  <c r="FL674" i="14"/>
  <c r="FJ674" i="14"/>
  <c r="EV674" i="14"/>
  <c r="ET674" i="14"/>
  <c r="EO674" i="14"/>
  <c r="DY674" i="14"/>
  <c r="DU674" i="14"/>
  <c r="DS674" i="14"/>
  <c r="DQ674" i="14"/>
  <c r="DO674" i="14"/>
  <c r="DI674" i="14"/>
  <c r="DC674" i="14"/>
  <c r="DA674" i="14"/>
  <c r="CY674" i="14"/>
  <c r="CW674" i="14"/>
  <c r="CS674" i="14"/>
  <c r="CQ674" i="14"/>
  <c r="CO674" i="14"/>
  <c r="CM674" i="14"/>
  <c r="CK674" i="14"/>
  <c r="CI674" i="14"/>
  <c r="CG674" i="14"/>
  <c r="CE674" i="14"/>
  <c r="EM674" i="14" s="1"/>
  <c r="CC674" i="14"/>
  <c r="CA674" i="14"/>
  <c r="BY674" i="14"/>
  <c r="BW674" i="14"/>
  <c r="BU674" i="14"/>
  <c r="BS674" i="14"/>
  <c r="BO674" i="14"/>
  <c r="BM674" i="14"/>
  <c r="BK674" i="14"/>
  <c r="BI674" i="14"/>
  <c r="AV674" i="14"/>
  <c r="AU674" i="14"/>
  <c r="DK674" i="14" s="1"/>
  <c r="AF674" i="14"/>
  <c r="B674" i="14" s="1"/>
  <c r="A674" i="14"/>
  <c r="BI605" i="14"/>
  <c r="BG605" i="14"/>
  <c r="EC589" i="14"/>
  <c r="EC590" i="14"/>
  <c r="EC555" i="14"/>
  <c r="EC553" i="14"/>
  <c r="EC558" i="14"/>
  <c r="EC559" i="14"/>
  <c r="EC561" i="14"/>
  <c r="EC562" i="14"/>
  <c r="EC564" i="14"/>
  <c r="EC565" i="14"/>
  <c r="DM738" i="14" l="1"/>
  <c r="DK752" i="14"/>
  <c r="DK625" i="14"/>
  <c r="DM669" i="14"/>
  <c r="DM668" i="14"/>
  <c r="DK687" i="14"/>
  <c r="DM674" i="14"/>
  <c r="DK667" i="14"/>
  <c r="DK716" i="14"/>
  <c r="DE568" i="14"/>
  <c r="DE576" i="14"/>
  <c r="DE578" i="14"/>
  <c r="FL809" i="14"/>
  <c r="FJ809" i="14"/>
  <c r="EV809" i="14"/>
  <c r="ET809" i="14"/>
  <c r="EO809" i="14"/>
  <c r="DY809" i="14"/>
  <c r="DW809" i="14"/>
  <c r="DU809" i="14"/>
  <c r="DS809" i="14"/>
  <c r="DQ809" i="14"/>
  <c r="DO809" i="14"/>
  <c r="DG809" i="14"/>
  <c r="DC809" i="14"/>
  <c r="DA809" i="14"/>
  <c r="CY809" i="14"/>
  <c r="CW809" i="14"/>
  <c r="CS809" i="14"/>
  <c r="CQ809" i="14"/>
  <c r="CO809" i="14"/>
  <c r="CM809" i="14"/>
  <c r="CK809" i="14"/>
  <c r="CI809" i="14"/>
  <c r="CG809" i="14"/>
  <c r="CE809" i="14"/>
  <c r="EM809" i="14" s="1"/>
  <c r="BQ809" i="14"/>
  <c r="BO809" i="14"/>
  <c r="BM809" i="14"/>
  <c r="BK809" i="14"/>
  <c r="BG809" i="14"/>
  <c r="BE809" i="14"/>
  <c r="BC809" i="14"/>
  <c r="AV809" i="14"/>
  <c r="AU809" i="14"/>
  <c r="DM809" i="14" s="1"/>
  <c r="AF809" i="14"/>
  <c r="B809" i="14" s="1"/>
  <c r="A809" i="14"/>
  <c r="FL571" i="14"/>
  <c r="FJ571" i="14"/>
  <c r="EV571" i="14"/>
  <c r="ET571" i="14"/>
  <c r="EO571" i="14"/>
  <c r="DY571" i="14"/>
  <c r="DU571" i="14"/>
  <c r="DS571" i="14"/>
  <c r="DQ571" i="14"/>
  <c r="DO571" i="14"/>
  <c r="DG571" i="14"/>
  <c r="DE571" i="14"/>
  <c r="DC571" i="14"/>
  <c r="DA571" i="14"/>
  <c r="CY571" i="14"/>
  <c r="CW571" i="14"/>
  <c r="CS571" i="14"/>
  <c r="CQ571" i="14"/>
  <c r="CO571" i="14"/>
  <c r="CM571" i="14"/>
  <c r="CK571" i="14"/>
  <c r="CI571" i="14"/>
  <c r="CG571" i="14"/>
  <c r="CE571" i="14"/>
  <c r="EM571" i="14" s="1"/>
  <c r="CC571" i="14"/>
  <c r="CA571" i="14"/>
  <c r="BY571" i="14"/>
  <c r="BW571" i="14"/>
  <c r="BU571" i="14"/>
  <c r="BS571" i="14"/>
  <c r="BQ571" i="14"/>
  <c r="BO571" i="14"/>
  <c r="BE571" i="14"/>
  <c r="BC571" i="14"/>
  <c r="AV571" i="14"/>
  <c r="AU571" i="14"/>
  <c r="DM571" i="14" s="1"/>
  <c r="AF571" i="14"/>
  <c r="B571" i="14" s="1"/>
  <c r="A571" i="14"/>
  <c r="FL931" i="14"/>
  <c r="FJ931" i="14"/>
  <c r="EV931" i="14"/>
  <c r="ET931" i="14"/>
  <c r="EO931" i="14"/>
  <c r="EC931" i="14"/>
  <c r="EA931" i="14"/>
  <c r="DY931" i="14"/>
  <c r="DW931" i="14"/>
  <c r="DU931" i="14"/>
  <c r="DS931" i="14"/>
  <c r="DQ931" i="14"/>
  <c r="DO931" i="14"/>
  <c r="DI931" i="14"/>
  <c r="DG931" i="14"/>
  <c r="DC931" i="14"/>
  <c r="DA931" i="14"/>
  <c r="CY931" i="14"/>
  <c r="CW931" i="14"/>
  <c r="CS931" i="14"/>
  <c r="CQ931" i="14"/>
  <c r="CO931" i="14"/>
  <c r="CM931" i="14"/>
  <c r="CK931" i="14"/>
  <c r="CI931" i="14"/>
  <c r="CG931" i="14"/>
  <c r="CE931" i="14"/>
  <c r="EM931" i="14" s="1"/>
  <c r="CC931" i="14"/>
  <c r="CA931" i="14"/>
  <c r="BY931" i="14"/>
  <c r="BW931" i="14"/>
  <c r="BU931" i="14"/>
  <c r="BS931" i="14"/>
  <c r="BQ931" i="14"/>
  <c r="BO931" i="14"/>
  <c r="BM931" i="14"/>
  <c r="BK931" i="14"/>
  <c r="AV931" i="14"/>
  <c r="EE931" i="14" s="1"/>
  <c r="AU931" i="14"/>
  <c r="DM931" i="14" s="1"/>
  <c r="AF931" i="14"/>
  <c r="B931" i="14" s="1"/>
  <c r="FL553" i="14"/>
  <c r="FJ553" i="14"/>
  <c r="EV553" i="14"/>
  <c r="ET553" i="14"/>
  <c r="EO553" i="14"/>
  <c r="DY553" i="14"/>
  <c r="DU553" i="14"/>
  <c r="DS553" i="14"/>
  <c r="DQ553" i="14"/>
  <c r="DO553" i="14"/>
  <c r="DI553" i="14"/>
  <c r="DG553" i="14"/>
  <c r="DC553" i="14"/>
  <c r="DA553" i="14"/>
  <c r="CY553" i="14"/>
  <c r="CW553" i="14"/>
  <c r="CS553" i="14"/>
  <c r="CQ553" i="14"/>
  <c r="CO553" i="14"/>
  <c r="CM553" i="14"/>
  <c r="CK553" i="14"/>
  <c r="CI553" i="14"/>
  <c r="CG553" i="14"/>
  <c r="CE553" i="14"/>
  <c r="EM553" i="14" s="1"/>
  <c r="CC553" i="14"/>
  <c r="CA553" i="14"/>
  <c r="BY553" i="14"/>
  <c r="BW553" i="14"/>
  <c r="BU553" i="14"/>
  <c r="BS553" i="14"/>
  <c r="BQ553" i="14"/>
  <c r="BO553" i="14"/>
  <c r="BM553" i="14"/>
  <c r="BK553" i="14"/>
  <c r="AV553" i="14"/>
  <c r="EE553" i="14" s="1"/>
  <c r="AU553" i="14"/>
  <c r="DM553" i="14" s="1"/>
  <c r="AF553" i="14"/>
  <c r="B553" i="14" s="1"/>
  <c r="A553" i="14"/>
  <c r="FL663" i="14"/>
  <c r="FJ663" i="14"/>
  <c r="EV663" i="14"/>
  <c r="ET663" i="14"/>
  <c r="EO663" i="14"/>
  <c r="EA663" i="14"/>
  <c r="DY663" i="14"/>
  <c r="DW663" i="14"/>
  <c r="DU663" i="14"/>
  <c r="DS663" i="14"/>
  <c r="DQ663" i="14"/>
  <c r="DO663" i="14"/>
  <c r="DI663" i="14"/>
  <c r="DG663" i="14"/>
  <c r="DC663" i="14"/>
  <c r="DA663" i="14"/>
  <c r="CY663" i="14"/>
  <c r="CW663" i="14"/>
  <c r="CS663" i="14"/>
  <c r="CQ663" i="14"/>
  <c r="CO663" i="14"/>
  <c r="CM663" i="14"/>
  <c r="CK663" i="14"/>
  <c r="CI663" i="14"/>
  <c r="CG663" i="14"/>
  <c r="CE663" i="14"/>
  <c r="EM663" i="14" s="1"/>
  <c r="CC663" i="14"/>
  <c r="CA663" i="14"/>
  <c r="BY663" i="14"/>
  <c r="BW663" i="14"/>
  <c r="BU663" i="14"/>
  <c r="BS663" i="14"/>
  <c r="BQ663" i="14"/>
  <c r="BO663" i="14"/>
  <c r="BM663" i="14"/>
  <c r="BK663" i="14"/>
  <c r="BI663" i="14"/>
  <c r="BG663" i="14"/>
  <c r="BE663" i="14"/>
  <c r="BC663" i="14"/>
  <c r="BA663" i="14"/>
  <c r="AY663" i="14"/>
  <c r="AW663" i="14"/>
  <c r="AV663" i="14"/>
  <c r="EE663" i="14" s="1"/>
  <c r="AU663" i="14"/>
  <c r="DM663" i="14" s="1"/>
  <c r="AF663" i="14"/>
  <c r="B663" i="14" s="1"/>
  <c r="A663" i="14"/>
  <c r="FL662" i="14"/>
  <c r="FJ662" i="14"/>
  <c r="EV662" i="14"/>
  <c r="ET662" i="14"/>
  <c r="EO662" i="14"/>
  <c r="EA662" i="14"/>
  <c r="DY662" i="14"/>
  <c r="DW662" i="14"/>
  <c r="DU662" i="14"/>
  <c r="DS662" i="14"/>
  <c r="DQ662" i="14"/>
  <c r="DO662" i="14"/>
  <c r="DI662" i="14"/>
  <c r="DG662" i="14"/>
  <c r="DC662" i="14"/>
  <c r="DA662" i="14"/>
  <c r="CY662" i="14"/>
  <c r="CW662" i="14"/>
  <c r="CS662" i="14"/>
  <c r="CQ662" i="14"/>
  <c r="CO662" i="14"/>
  <c r="CM662" i="14"/>
  <c r="CK662" i="14"/>
  <c r="CI662" i="14"/>
  <c r="CG662" i="14"/>
  <c r="CE662" i="14"/>
  <c r="EM662" i="14" s="1"/>
  <c r="CC662" i="14"/>
  <c r="CA662" i="14"/>
  <c r="BY662" i="14"/>
  <c r="BW662" i="14"/>
  <c r="BU662" i="14"/>
  <c r="BS662" i="14"/>
  <c r="BQ662" i="14"/>
  <c r="BO662" i="14"/>
  <c r="BM662" i="14"/>
  <c r="BK662" i="14"/>
  <c r="BI662" i="14"/>
  <c r="BG662" i="14"/>
  <c r="BE662" i="14"/>
  <c r="BC662" i="14"/>
  <c r="BA662" i="14"/>
  <c r="AY662" i="14"/>
  <c r="AW662" i="14"/>
  <c r="AV662" i="14"/>
  <c r="EE662" i="14" s="1"/>
  <c r="AU662" i="14"/>
  <c r="DM662" i="14" s="1"/>
  <c r="AF662" i="14"/>
  <c r="B662" i="14" s="1"/>
  <c r="A662" i="14"/>
  <c r="FL661" i="14"/>
  <c r="FJ661" i="14"/>
  <c r="EV661" i="14"/>
  <c r="ET661" i="14"/>
  <c r="EO661" i="14"/>
  <c r="EA661" i="14"/>
  <c r="DY661" i="14"/>
  <c r="DW661" i="14"/>
  <c r="DU661" i="14"/>
  <c r="DS661" i="14"/>
  <c r="DQ661" i="14"/>
  <c r="DO661" i="14"/>
  <c r="DI661" i="14"/>
  <c r="DG661" i="14"/>
  <c r="DC661" i="14"/>
  <c r="DA661" i="14"/>
  <c r="CY661" i="14"/>
  <c r="CW661" i="14"/>
  <c r="CS661" i="14"/>
  <c r="CQ661" i="14"/>
  <c r="CO661" i="14"/>
  <c r="CM661" i="14"/>
  <c r="CK661" i="14"/>
  <c r="CI661" i="14"/>
  <c r="CG661" i="14"/>
  <c r="CE661" i="14"/>
  <c r="EM661" i="14" s="1"/>
  <c r="CC661" i="14"/>
  <c r="CA661" i="14"/>
  <c r="BY661" i="14"/>
  <c r="BW661" i="14"/>
  <c r="BU661" i="14"/>
  <c r="BS661" i="14"/>
  <c r="BQ661" i="14"/>
  <c r="BO661" i="14"/>
  <c r="BM661" i="14"/>
  <c r="BK661" i="14"/>
  <c r="BI661" i="14"/>
  <c r="BG661" i="14"/>
  <c r="BE661" i="14"/>
  <c r="BC661" i="14"/>
  <c r="BA661" i="14"/>
  <c r="AY661" i="14"/>
  <c r="AW661" i="14"/>
  <c r="AV661" i="14"/>
  <c r="EE661" i="14" s="1"/>
  <c r="AU661" i="14"/>
  <c r="DM661" i="14" s="1"/>
  <c r="AF661" i="14"/>
  <c r="B661" i="14" s="1"/>
  <c r="A661" i="14"/>
  <c r="FL646" i="14"/>
  <c r="FJ646" i="14"/>
  <c r="EV646" i="14"/>
  <c r="ET646" i="14"/>
  <c r="EO646" i="14"/>
  <c r="DY646" i="14"/>
  <c r="DW646" i="14"/>
  <c r="DU646" i="14"/>
  <c r="DS646" i="14"/>
  <c r="DQ646" i="14"/>
  <c r="DO646" i="14"/>
  <c r="DG646" i="14"/>
  <c r="DC646" i="14"/>
  <c r="DA646" i="14"/>
  <c r="CY646" i="14"/>
  <c r="CW646" i="14"/>
  <c r="CS646" i="14"/>
  <c r="CQ646" i="14"/>
  <c r="CO646" i="14"/>
  <c r="CM646" i="14"/>
  <c r="CK646" i="14"/>
  <c r="CI646" i="14"/>
  <c r="CG646" i="14"/>
  <c r="CE646" i="14"/>
  <c r="EM646" i="14" s="1"/>
  <c r="CC646" i="14"/>
  <c r="CA646" i="14"/>
  <c r="BY646" i="14"/>
  <c r="BW646" i="14"/>
  <c r="BU646" i="14"/>
  <c r="BS646" i="14"/>
  <c r="BQ646" i="14"/>
  <c r="BO646" i="14"/>
  <c r="BM646" i="14"/>
  <c r="BK646" i="14"/>
  <c r="AV646" i="14"/>
  <c r="AU646" i="14"/>
  <c r="DM646" i="14" s="1"/>
  <c r="AF646" i="14"/>
  <c r="B646" i="14" s="1"/>
  <c r="A646" i="14"/>
  <c r="FL647" i="14"/>
  <c r="FJ647" i="14"/>
  <c r="EV647" i="14"/>
  <c r="ET647" i="14"/>
  <c r="EO647" i="14"/>
  <c r="DY647" i="14"/>
  <c r="DW647" i="14"/>
  <c r="DU647" i="14"/>
  <c r="DS647" i="14"/>
  <c r="DQ647" i="14"/>
  <c r="DO647" i="14"/>
  <c r="DG647" i="14"/>
  <c r="DC647" i="14"/>
  <c r="DA647" i="14"/>
  <c r="CY647" i="14"/>
  <c r="CW647" i="14"/>
  <c r="CS647" i="14"/>
  <c r="CQ647" i="14"/>
  <c r="CO647" i="14"/>
  <c r="CM647" i="14"/>
  <c r="CK647" i="14"/>
  <c r="CI647" i="14"/>
  <c r="CG647" i="14"/>
  <c r="CE647" i="14"/>
  <c r="EM647" i="14" s="1"/>
  <c r="CC647" i="14"/>
  <c r="CA647" i="14"/>
  <c r="BY647" i="14"/>
  <c r="BW647" i="14"/>
  <c r="BU647" i="14"/>
  <c r="BS647" i="14"/>
  <c r="BQ647" i="14"/>
  <c r="BO647" i="14"/>
  <c r="BM647" i="14"/>
  <c r="BK647" i="14"/>
  <c r="AV647" i="14"/>
  <c r="AU647" i="14"/>
  <c r="DM647" i="14" s="1"/>
  <c r="AF647" i="14"/>
  <c r="B647" i="14" s="1"/>
  <c r="A647" i="14"/>
  <c r="FL649" i="14"/>
  <c r="FJ649" i="14"/>
  <c r="EV649" i="14"/>
  <c r="ET649" i="14"/>
  <c r="EO649" i="14"/>
  <c r="DY649" i="14"/>
  <c r="DU649" i="14"/>
  <c r="DS649" i="14"/>
  <c r="DQ649" i="14"/>
  <c r="DO649" i="14"/>
  <c r="DG649" i="14"/>
  <c r="DC649" i="14"/>
  <c r="DA649" i="14"/>
  <c r="CY649" i="14"/>
  <c r="CW649" i="14"/>
  <c r="CS649" i="14"/>
  <c r="CQ649" i="14"/>
  <c r="CO649" i="14"/>
  <c r="CM649" i="14"/>
  <c r="CK649" i="14"/>
  <c r="CI649" i="14"/>
  <c r="CG649" i="14"/>
  <c r="CE649" i="14"/>
  <c r="EM649" i="14" s="1"/>
  <c r="CC649" i="14"/>
  <c r="CA649" i="14"/>
  <c r="BY649" i="14"/>
  <c r="BW649" i="14"/>
  <c r="BU649" i="14"/>
  <c r="BS649" i="14"/>
  <c r="BQ649" i="14"/>
  <c r="BO649" i="14"/>
  <c r="BM649" i="14"/>
  <c r="BK649" i="14"/>
  <c r="AV649" i="14"/>
  <c r="AU649" i="14"/>
  <c r="DM649" i="14" s="1"/>
  <c r="AF649" i="14"/>
  <c r="B649" i="14" s="1"/>
  <c r="A649" i="14"/>
  <c r="FL648" i="14"/>
  <c r="FJ648" i="14"/>
  <c r="EV648" i="14"/>
  <c r="ET648" i="14"/>
  <c r="EO648" i="14"/>
  <c r="DY648" i="14"/>
  <c r="DU648" i="14"/>
  <c r="DS648" i="14"/>
  <c r="DQ648" i="14"/>
  <c r="DO648" i="14"/>
  <c r="DG648" i="14"/>
  <c r="DC648" i="14"/>
  <c r="DA648" i="14"/>
  <c r="CY648" i="14"/>
  <c r="CW648" i="14"/>
  <c r="CS648" i="14"/>
  <c r="CQ648" i="14"/>
  <c r="CO648" i="14"/>
  <c r="CM648" i="14"/>
  <c r="CK648" i="14"/>
  <c r="CI648" i="14"/>
  <c r="CG648" i="14"/>
  <c r="CE648" i="14"/>
  <c r="EM648" i="14" s="1"/>
  <c r="CC648" i="14"/>
  <c r="CA648" i="14"/>
  <c r="BY648" i="14"/>
  <c r="BW648" i="14"/>
  <c r="BU648" i="14"/>
  <c r="BS648" i="14"/>
  <c r="BQ648" i="14"/>
  <c r="BO648" i="14"/>
  <c r="BM648" i="14"/>
  <c r="BK648" i="14"/>
  <c r="AV648" i="14"/>
  <c r="AU648" i="14"/>
  <c r="DM648" i="14" s="1"/>
  <c r="AF648" i="14"/>
  <c r="B648" i="14" s="1"/>
  <c r="A648" i="14"/>
  <c r="FL657" i="14"/>
  <c r="FJ657" i="14"/>
  <c r="EV657" i="14"/>
  <c r="ET657" i="14"/>
  <c r="EO657" i="14"/>
  <c r="DY657" i="14"/>
  <c r="DW657" i="14"/>
  <c r="DU657" i="14"/>
  <c r="DS657" i="14"/>
  <c r="DQ657" i="14"/>
  <c r="DO657" i="14"/>
  <c r="DG657" i="14"/>
  <c r="DC657" i="14"/>
  <c r="DA657" i="14"/>
  <c r="CY657" i="14"/>
  <c r="CW657" i="14"/>
  <c r="CS657" i="14"/>
  <c r="CQ657" i="14"/>
  <c r="CO657" i="14"/>
  <c r="CM657" i="14"/>
  <c r="CK657" i="14"/>
  <c r="CI657" i="14"/>
  <c r="CG657" i="14"/>
  <c r="CE657" i="14"/>
  <c r="EM657" i="14" s="1"/>
  <c r="CC657" i="14"/>
  <c r="CA657" i="14"/>
  <c r="BY657" i="14"/>
  <c r="BW657" i="14"/>
  <c r="BU657" i="14"/>
  <c r="BS657" i="14"/>
  <c r="BQ657" i="14"/>
  <c r="BO657" i="14"/>
  <c r="BM657" i="14"/>
  <c r="BK657" i="14"/>
  <c r="AV657" i="14"/>
  <c r="AU657" i="14"/>
  <c r="DM657" i="14" s="1"/>
  <c r="AF657" i="14"/>
  <c r="B657" i="14" s="1"/>
  <c r="A657" i="14"/>
  <c r="FL656" i="14"/>
  <c r="EV656" i="14"/>
  <c r="ET656" i="14"/>
  <c r="EO656" i="14"/>
  <c r="DY656" i="14"/>
  <c r="DW656" i="14"/>
  <c r="DU656" i="14"/>
  <c r="DS656" i="14"/>
  <c r="DQ656" i="14"/>
  <c r="DO656" i="14"/>
  <c r="DG656" i="14"/>
  <c r="DC656" i="14"/>
  <c r="DA656" i="14"/>
  <c r="CY656" i="14"/>
  <c r="CW656" i="14"/>
  <c r="CS656" i="14"/>
  <c r="CQ656" i="14"/>
  <c r="CO656" i="14"/>
  <c r="CM656" i="14"/>
  <c r="CK656" i="14"/>
  <c r="CI656" i="14"/>
  <c r="CG656" i="14"/>
  <c r="CE656" i="14"/>
  <c r="EM656" i="14" s="1"/>
  <c r="CC656" i="14"/>
  <c r="CA656" i="14"/>
  <c r="BY656" i="14"/>
  <c r="BW656" i="14"/>
  <c r="BU656" i="14"/>
  <c r="BS656" i="14"/>
  <c r="BQ656" i="14"/>
  <c r="BO656" i="14"/>
  <c r="BM656" i="14"/>
  <c r="BK656" i="14"/>
  <c r="AV656" i="14"/>
  <c r="AU656" i="14"/>
  <c r="DK656" i="14" s="1"/>
  <c r="AF656" i="14"/>
  <c r="B656" i="14" s="1"/>
  <c r="A656" i="14"/>
  <c r="FL660" i="14"/>
  <c r="FJ660" i="14"/>
  <c r="EV660" i="14"/>
  <c r="ET660" i="14"/>
  <c r="EO660" i="14"/>
  <c r="EA660" i="14"/>
  <c r="DY660" i="14"/>
  <c r="DW660" i="14"/>
  <c r="DU660" i="14"/>
  <c r="DS660" i="14"/>
  <c r="DQ660" i="14"/>
  <c r="DO660" i="14"/>
  <c r="DI660" i="14"/>
  <c r="DG660" i="14"/>
  <c r="DC660" i="14"/>
  <c r="DA660" i="14"/>
  <c r="CY660" i="14"/>
  <c r="CW660" i="14"/>
  <c r="CS660" i="14"/>
  <c r="CQ660" i="14"/>
  <c r="CO660" i="14"/>
  <c r="CM660" i="14"/>
  <c r="CK660" i="14"/>
  <c r="CI660" i="14"/>
  <c r="CG660" i="14"/>
  <c r="CE660" i="14"/>
  <c r="EM660" i="14" s="1"/>
  <c r="CC660" i="14"/>
  <c r="CA660" i="14"/>
  <c r="BY660" i="14"/>
  <c r="BW660" i="14"/>
  <c r="BU660" i="14"/>
  <c r="BS660" i="14"/>
  <c r="BQ660" i="14"/>
  <c r="BO660" i="14"/>
  <c r="BM660" i="14"/>
  <c r="BK660" i="14"/>
  <c r="BI660" i="14"/>
  <c r="BG660" i="14"/>
  <c r="BE660" i="14"/>
  <c r="BC660" i="14"/>
  <c r="BA660" i="14"/>
  <c r="AY660" i="14"/>
  <c r="AW660" i="14"/>
  <c r="AV660" i="14"/>
  <c r="EE660" i="14" s="1"/>
  <c r="AU660" i="14"/>
  <c r="DM660" i="14" s="1"/>
  <c r="AF660" i="14"/>
  <c r="B660" i="14" s="1"/>
  <c r="A660" i="14"/>
  <c r="FL653" i="14"/>
  <c r="FJ653" i="14"/>
  <c r="EV653" i="14"/>
  <c r="ET653" i="14"/>
  <c r="EO653" i="14"/>
  <c r="DY653" i="14"/>
  <c r="DW653" i="14"/>
  <c r="DU653" i="14"/>
  <c r="DS653" i="14"/>
  <c r="DQ653" i="14"/>
  <c r="DO653" i="14"/>
  <c r="DG653" i="14"/>
  <c r="DC653" i="14"/>
  <c r="DA653" i="14"/>
  <c r="CY653" i="14"/>
  <c r="CW653" i="14"/>
  <c r="CS653" i="14"/>
  <c r="CQ653" i="14"/>
  <c r="CO653" i="14"/>
  <c r="CM653" i="14"/>
  <c r="CK653" i="14"/>
  <c r="CI653" i="14"/>
  <c r="CG653" i="14"/>
  <c r="CE653" i="14"/>
  <c r="EM653" i="14" s="1"/>
  <c r="CC653" i="14"/>
  <c r="CA653" i="14"/>
  <c r="BY653" i="14"/>
  <c r="BW653" i="14"/>
  <c r="BU653" i="14"/>
  <c r="BS653" i="14"/>
  <c r="BO653" i="14"/>
  <c r="BM653" i="14"/>
  <c r="BK653" i="14"/>
  <c r="BI653" i="14"/>
  <c r="AV653" i="14"/>
  <c r="AU653" i="14"/>
  <c r="DM653" i="14" s="1"/>
  <c r="AF653" i="14"/>
  <c r="B653" i="14" s="1"/>
  <c r="A653" i="14"/>
  <c r="FL652" i="14"/>
  <c r="FJ652" i="14"/>
  <c r="EV652" i="14"/>
  <c r="ET652" i="14"/>
  <c r="EO652" i="14"/>
  <c r="DY652" i="14"/>
  <c r="DW652" i="14"/>
  <c r="DU652" i="14"/>
  <c r="DS652" i="14"/>
  <c r="DQ652" i="14"/>
  <c r="DO652" i="14"/>
  <c r="DG652" i="14"/>
  <c r="DC652" i="14"/>
  <c r="DA652" i="14"/>
  <c r="CY652" i="14"/>
  <c r="CW652" i="14"/>
  <c r="CS652" i="14"/>
  <c r="CQ652" i="14"/>
  <c r="CO652" i="14"/>
  <c r="CM652" i="14"/>
  <c r="CK652" i="14"/>
  <c r="CI652" i="14"/>
  <c r="CG652" i="14"/>
  <c r="CE652" i="14"/>
  <c r="EM652" i="14" s="1"/>
  <c r="CC652" i="14"/>
  <c r="CA652" i="14"/>
  <c r="BY652" i="14"/>
  <c r="BW652" i="14"/>
  <c r="BU652" i="14"/>
  <c r="BS652" i="14"/>
  <c r="BO652" i="14"/>
  <c r="BM652" i="14"/>
  <c r="BK652" i="14"/>
  <c r="BI652" i="14"/>
  <c r="AV652" i="14"/>
  <c r="AU652" i="14"/>
  <c r="DK652" i="14" s="1"/>
  <c r="AF652" i="14"/>
  <c r="B652" i="14" s="1"/>
  <c r="A652" i="14"/>
  <c r="DK662" i="14" l="1"/>
  <c r="DK809" i="14"/>
  <c r="DK663" i="14"/>
  <c r="DK661" i="14"/>
  <c r="DK931" i="14"/>
  <c r="DK571" i="14"/>
  <c r="DK647" i="14"/>
  <c r="DM652" i="14"/>
  <c r="DM656" i="14"/>
  <c r="DK657" i="14"/>
  <c r="DK646" i="14"/>
  <c r="DK648" i="14"/>
  <c r="DK653" i="14"/>
  <c r="DK660" i="14"/>
  <c r="DK649" i="14"/>
  <c r="FL640" i="14"/>
  <c r="EV640" i="14"/>
  <c r="EO640" i="14"/>
  <c r="EC640" i="14"/>
  <c r="EA640" i="14"/>
  <c r="DY640" i="14"/>
  <c r="DW640" i="14"/>
  <c r="DU640" i="14"/>
  <c r="DS640" i="14"/>
  <c r="DQ640" i="14"/>
  <c r="DO640" i="14"/>
  <c r="DI640" i="14"/>
  <c r="DG640" i="14"/>
  <c r="DC640" i="14"/>
  <c r="DA640" i="14"/>
  <c r="CY640" i="14"/>
  <c r="CW640" i="14"/>
  <c r="CS640" i="14"/>
  <c r="CQ640" i="14"/>
  <c r="CO640" i="14"/>
  <c r="CM640" i="14"/>
  <c r="CK640" i="14"/>
  <c r="CI640" i="14"/>
  <c r="CG640" i="14"/>
  <c r="CE640" i="14"/>
  <c r="EM640" i="14" s="1"/>
  <c r="CC640" i="14"/>
  <c r="CA640" i="14"/>
  <c r="BY640" i="14"/>
  <c r="BW640" i="14"/>
  <c r="BU640" i="14"/>
  <c r="BS640" i="14"/>
  <c r="BQ640" i="14"/>
  <c r="BO640" i="14"/>
  <c r="BM640" i="14"/>
  <c r="BK640" i="14"/>
  <c r="BI640" i="14"/>
  <c r="BG640" i="14"/>
  <c r="BE640" i="14"/>
  <c r="BC640" i="14"/>
  <c r="BA640" i="14"/>
  <c r="AY640" i="14"/>
  <c r="AW640" i="14"/>
  <c r="AV640" i="14"/>
  <c r="EE640" i="14" s="1"/>
  <c r="AU640" i="14"/>
  <c r="DM640" i="14" s="1"/>
  <c r="AF640" i="14"/>
  <c r="B640" i="14" s="1"/>
  <c r="A640" i="14"/>
  <c r="FL681" i="14"/>
  <c r="EV681" i="14"/>
  <c r="EO681" i="14"/>
  <c r="EC681" i="14"/>
  <c r="EA681" i="14"/>
  <c r="DY681" i="14"/>
  <c r="DW681" i="14"/>
  <c r="DU681" i="14"/>
  <c r="DS681" i="14"/>
  <c r="DQ681" i="14"/>
  <c r="DO681" i="14"/>
  <c r="DI681" i="14"/>
  <c r="DG681" i="14"/>
  <c r="DC681" i="14"/>
  <c r="DA681" i="14"/>
  <c r="CY681" i="14"/>
  <c r="CW681" i="14"/>
  <c r="CS681" i="14"/>
  <c r="CQ681" i="14"/>
  <c r="CO681" i="14"/>
  <c r="CM681" i="14"/>
  <c r="CK681" i="14"/>
  <c r="CI681" i="14"/>
  <c r="CG681" i="14"/>
  <c r="CE681" i="14"/>
  <c r="EM681" i="14" s="1"/>
  <c r="CC681" i="14"/>
  <c r="CA681" i="14"/>
  <c r="BY681" i="14"/>
  <c r="BW681" i="14"/>
  <c r="BU681" i="14"/>
  <c r="BS681" i="14"/>
  <c r="BQ681" i="14"/>
  <c r="BO681" i="14"/>
  <c r="BM681" i="14"/>
  <c r="BK681" i="14"/>
  <c r="BI681" i="14"/>
  <c r="BG681" i="14"/>
  <c r="BE681" i="14"/>
  <c r="BC681" i="14"/>
  <c r="BA681" i="14"/>
  <c r="AY681" i="14"/>
  <c r="AW681" i="14"/>
  <c r="AV681" i="14"/>
  <c r="EE681" i="14" s="1"/>
  <c r="AU681" i="14"/>
  <c r="DM681" i="14" s="1"/>
  <c r="AF681" i="14"/>
  <c r="B681" i="14" s="1"/>
  <c r="A681" i="14"/>
  <c r="FL705" i="14"/>
  <c r="EV705" i="14"/>
  <c r="EO705" i="14"/>
  <c r="EC705" i="14"/>
  <c r="EA705" i="14"/>
  <c r="DY705" i="14"/>
  <c r="DW705" i="14"/>
  <c r="DU705" i="14"/>
  <c r="DS705" i="14"/>
  <c r="DQ705" i="14"/>
  <c r="DO705" i="14"/>
  <c r="DI705" i="14"/>
  <c r="DG705" i="14"/>
  <c r="DC705" i="14"/>
  <c r="DA705" i="14"/>
  <c r="CY705" i="14"/>
  <c r="CW705" i="14"/>
  <c r="CS705" i="14"/>
  <c r="CQ705" i="14"/>
  <c r="CO705" i="14"/>
  <c r="CM705" i="14"/>
  <c r="CK705" i="14"/>
  <c r="CI705" i="14"/>
  <c r="CG705" i="14"/>
  <c r="CE705" i="14"/>
  <c r="EM705" i="14" s="1"/>
  <c r="CC705" i="14"/>
  <c r="CA705" i="14"/>
  <c r="BY705" i="14"/>
  <c r="BW705" i="14"/>
  <c r="BU705" i="14"/>
  <c r="BS705" i="14"/>
  <c r="BQ705" i="14"/>
  <c r="BO705" i="14"/>
  <c r="BM705" i="14"/>
  <c r="BK705" i="14"/>
  <c r="BI705" i="14"/>
  <c r="BG705" i="14"/>
  <c r="BE705" i="14"/>
  <c r="BC705" i="14"/>
  <c r="AY705" i="14"/>
  <c r="AW705" i="14"/>
  <c r="AV705" i="14"/>
  <c r="EE705" i="14" s="1"/>
  <c r="AU705" i="14"/>
  <c r="DM705" i="14" s="1"/>
  <c r="AF705" i="14"/>
  <c r="B705" i="14" s="1"/>
  <c r="A705" i="14"/>
  <c r="FL679" i="14"/>
  <c r="EV679" i="14"/>
  <c r="EO679" i="14"/>
  <c r="EC679" i="14"/>
  <c r="EA679" i="14"/>
  <c r="DY679" i="14"/>
  <c r="DW679" i="14"/>
  <c r="DU679" i="14"/>
  <c r="DS679" i="14"/>
  <c r="DQ679" i="14"/>
  <c r="DO679" i="14"/>
  <c r="DI679" i="14"/>
  <c r="DG679" i="14"/>
  <c r="DC679" i="14"/>
  <c r="DA679" i="14"/>
  <c r="CY679" i="14"/>
  <c r="CW679" i="14"/>
  <c r="CS679" i="14"/>
  <c r="CQ679" i="14"/>
  <c r="CO679" i="14"/>
  <c r="CM679" i="14"/>
  <c r="CK679" i="14"/>
  <c r="CI679" i="14"/>
  <c r="CG679" i="14"/>
  <c r="CE679" i="14"/>
  <c r="EM679" i="14" s="1"/>
  <c r="CC679" i="14"/>
  <c r="CA679" i="14"/>
  <c r="BY679" i="14"/>
  <c r="BW679" i="14"/>
  <c r="BU679" i="14"/>
  <c r="BS679" i="14"/>
  <c r="BQ679" i="14"/>
  <c r="BO679" i="14"/>
  <c r="BM679" i="14"/>
  <c r="BK679" i="14"/>
  <c r="BI679" i="14"/>
  <c r="BG679" i="14"/>
  <c r="BE679" i="14"/>
  <c r="BC679" i="14"/>
  <c r="BA679" i="14"/>
  <c r="AY679" i="14"/>
  <c r="AW679" i="14"/>
  <c r="AV679" i="14"/>
  <c r="EE679" i="14" s="1"/>
  <c r="AU679" i="14"/>
  <c r="DM679" i="14" s="1"/>
  <c r="AF679" i="14"/>
  <c r="B679" i="14" s="1"/>
  <c r="A679" i="14"/>
  <c r="FL673" i="14"/>
  <c r="EV673" i="14"/>
  <c r="EO673" i="14"/>
  <c r="EC673" i="14"/>
  <c r="EA673" i="14"/>
  <c r="DY673" i="14"/>
  <c r="DW673" i="14"/>
  <c r="DU673" i="14"/>
  <c r="DS673" i="14"/>
  <c r="DQ673" i="14"/>
  <c r="DO673" i="14"/>
  <c r="DI673" i="14"/>
  <c r="DG673" i="14"/>
  <c r="DC673" i="14"/>
  <c r="DA673" i="14"/>
  <c r="CY673" i="14"/>
  <c r="CW673" i="14"/>
  <c r="CS673" i="14"/>
  <c r="CQ673" i="14"/>
  <c r="CO673" i="14"/>
  <c r="CM673" i="14"/>
  <c r="CK673" i="14"/>
  <c r="CI673" i="14"/>
  <c r="CG673" i="14"/>
  <c r="CE673" i="14"/>
  <c r="EM673" i="14" s="1"/>
  <c r="CC673" i="14"/>
  <c r="CA673" i="14"/>
  <c r="BY673" i="14"/>
  <c r="BW673" i="14"/>
  <c r="BU673" i="14"/>
  <c r="BS673" i="14"/>
  <c r="BQ673" i="14"/>
  <c r="BO673" i="14"/>
  <c r="BM673" i="14"/>
  <c r="BK673" i="14"/>
  <c r="BI673" i="14"/>
  <c r="BG673" i="14"/>
  <c r="BE673" i="14"/>
  <c r="BC673" i="14"/>
  <c r="BA673" i="14"/>
  <c r="AY673" i="14"/>
  <c r="AW673" i="14"/>
  <c r="AV673" i="14"/>
  <c r="EE673" i="14" s="1"/>
  <c r="AU673" i="14"/>
  <c r="DM673" i="14" s="1"/>
  <c r="AF673" i="14"/>
  <c r="B673" i="14" s="1"/>
  <c r="A673" i="14"/>
  <c r="FL676" i="14"/>
  <c r="EV676" i="14"/>
  <c r="EO676" i="14"/>
  <c r="EC676" i="14"/>
  <c r="EA676" i="14"/>
  <c r="DY676" i="14"/>
  <c r="DW676" i="14"/>
  <c r="DU676" i="14"/>
  <c r="DS676" i="14"/>
  <c r="DQ676" i="14"/>
  <c r="DO676" i="14"/>
  <c r="DI676" i="14"/>
  <c r="DG676" i="14"/>
  <c r="DC676" i="14"/>
  <c r="DA676" i="14"/>
  <c r="CY676" i="14"/>
  <c r="CW676" i="14"/>
  <c r="CS676" i="14"/>
  <c r="CQ676" i="14"/>
  <c r="CO676" i="14"/>
  <c r="CM676" i="14"/>
  <c r="CK676" i="14"/>
  <c r="CI676" i="14"/>
  <c r="CG676" i="14"/>
  <c r="CE676" i="14"/>
  <c r="EM676" i="14" s="1"/>
  <c r="CC676" i="14"/>
  <c r="CA676" i="14"/>
  <c r="BY676" i="14"/>
  <c r="BW676" i="14"/>
  <c r="BU676" i="14"/>
  <c r="BS676" i="14"/>
  <c r="BQ676" i="14"/>
  <c r="BO676" i="14"/>
  <c r="BM676" i="14"/>
  <c r="BK676" i="14"/>
  <c r="BI676" i="14"/>
  <c r="BG676" i="14"/>
  <c r="BE676" i="14"/>
  <c r="BC676" i="14"/>
  <c r="BA676" i="14"/>
  <c r="AY676" i="14"/>
  <c r="AW676" i="14"/>
  <c r="AV676" i="14"/>
  <c r="EE676" i="14" s="1"/>
  <c r="AU676" i="14"/>
  <c r="DM676" i="14" s="1"/>
  <c r="AF676" i="14"/>
  <c r="B676" i="14" s="1"/>
  <c r="FL836" i="14"/>
  <c r="EV836" i="14"/>
  <c r="EO836" i="14"/>
  <c r="EC836" i="14"/>
  <c r="EA836" i="14"/>
  <c r="DY836" i="14"/>
  <c r="DW836" i="14"/>
  <c r="DU836" i="14"/>
  <c r="DS836" i="14"/>
  <c r="DQ836" i="14"/>
  <c r="DO836" i="14"/>
  <c r="DI836" i="14"/>
  <c r="DG836" i="14"/>
  <c r="DC836" i="14"/>
  <c r="DA836" i="14"/>
  <c r="CY836" i="14"/>
  <c r="CW836" i="14"/>
  <c r="CS836" i="14"/>
  <c r="CQ836" i="14"/>
  <c r="CO836" i="14"/>
  <c r="CM836" i="14"/>
  <c r="CK836" i="14"/>
  <c r="CI836" i="14"/>
  <c r="CG836" i="14"/>
  <c r="CE836" i="14"/>
  <c r="EM836" i="14" s="1"/>
  <c r="CC836" i="14"/>
  <c r="CA836" i="14"/>
  <c r="BY836" i="14"/>
  <c r="BW836" i="14"/>
  <c r="BU836" i="14"/>
  <c r="BS836" i="14"/>
  <c r="BO836" i="14"/>
  <c r="BM836" i="14"/>
  <c r="BK836" i="14"/>
  <c r="AV836" i="14"/>
  <c r="EE836" i="14" s="1"/>
  <c r="AU836" i="14"/>
  <c r="DM836" i="14" s="1"/>
  <c r="AF836" i="14"/>
  <c r="B836" i="14" s="1"/>
  <c r="A836" i="14"/>
  <c r="FL700" i="14"/>
  <c r="EV700" i="14"/>
  <c r="EO700" i="14"/>
  <c r="EC700" i="14"/>
  <c r="EA700" i="14"/>
  <c r="DY700" i="14"/>
  <c r="DW700" i="14"/>
  <c r="DU700" i="14"/>
  <c r="DS700" i="14"/>
  <c r="DQ700" i="14"/>
  <c r="DO700" i="14"/>
  <c r="DI700" i="14"/>
  <c r="DG700" i="14"/>
  <c r="DC700" i="14"/>
  <c r="DA700" i="14"/>
  <c r="CY700" i="14"/>
  <c r="CW700" i="14"/>
  <c r="CS700" i="14"/>
  <c r="CQ700" i="14"/>
  <c r="CO700" i="14"/>
  <c r="CM700" i="14"/>
  <c r="CK700" i="14"/>
  <c r="CI700" i="14"/>
  <c r="CG700" i="14"/>
  <c r="CE700" i="14"/>
  <c r="EM700" i="14" s="1"/>
  <c r="CC700" i="14"/>
  <c r="CA700" i="14"/>
  <c r="BY700" i="14"/>
  <c r="BW700" i="14"/>
  <c r="BU700" i="14"/>
  <c r="BS700" i="14"/>
  <c r="BQ700" i="14"/>
  <c r="BO700" i="14"/>
  <c r="BM700" i="14"/>
  <c r="BK700" i="14"/>
  <c r="BI700" i="14"/>
  <c r="BG700" i="14"/>
  <c r="BE700" i="14"/>
  <c r="BC700" i="14"/>
  <c r="BA700" i="14"/>
  <c r="AW700" i="14"/>
  <c r="AV700" i="14"/>
  <c r="EE700" i="14" s="1"/>
  <c r="AU700" i="14"/>
  <c r="DM700" i="14" s="1"/>
  <c r="AF700" i="14"/>
  <c r="B700" i="14" s="1"/>
  <c r="A700" i="14"/>
  <c r="FL689" i="14"/>
  <c r="EV689" i="14"/>
  <c r="EO689" i="14"/>
  <c r="EC689" i="14"/>
  <c r="EA689" i="14"/>
  <c r="DY689" i="14"/>
  <c r="DW689" i="14"/>
  <c r="DU689" i="14"/>
  <c r="DS689" i="14"/>
  <c r="DQ689" i="14"/>
  <c r="DO689" i="14"/>
  <c r="DI689" i="14"/>
  <c r="DG689" i="14"/>
  <c r="DC689" i="14"/>
  <c r="DA689" i="14"/>
  <c r="CY689" i="14"/>
  <c r="CW689" i="14"/>
  <c r="CS689" i="14"/>
  <c r="CQ689" i="14"/>
  <c r="CO689" i="14"/>
  <c r="CM689" i="14"/>
  <c r="CK689" i="14"/>
  <c r="CI689" i="14"/>
  <c r="CG689" i="14"/>
  <c r="CE689" i="14"/>
  <c r="EM689" i="14" s="1"/>
  <c r="CC689" i="14"/>
  <c r="CA689" i="14"/>
  <c r="BY689" i="14"/>
  <c r="BW689" i="14"/>
  <c r="BU689" i="14"/>
  <c r="BS689" i="14"/>
  <c r="BQ689" i="14"/>
  <c r="BO689" i="14"/>
  <c r="BM689" i="14"/>
  <c r="BK689" i="14"/>
  <c r="BI689" i="14"/>
  <c r="BG689" i="14"/>
  <c r="BE689" i="14"/>
  <c r="BC689" i="14"/>
  <c r="BA689" i="14"/>
  <c r="AW689" i="14"/>
  <c r="AV689" i="14"/>
  <c r="EE689" i="14" s="1"/>
  <c r="AU689" i="14"/>
  <c r="DM689" i="14" s="1"/>
  <c r="AF689" i="14"/>
  <c r="B689" i="14" s="1"/>
  <c r="A689" i="14"/>
  <c r="FL683" i="14"/>
  <c r="EV683" i="14"/>
  <c r="EO683" i="14"/>
  <c r="EC683" i="14"/>
  <c r="EA683" i="14"/>
  <c r="DY683" i="14"/>
  <c r="DW683" i="14"/>
  <c r="DU683" i="14"/>
  <c r="DS683" i="14"/>
  <c r="DQ683" i="14"/>
  <c r="DO683" i="14"/>
  <c r="DI683" i="14"/>
  <c r="DG683" i="14"/>
  <c r="DC683" i="14"/>
  <c r="DA683" i="14"/>
  <c r="CY683" i="14"/>
  <c r="CW683" i="14"/>
  <c r="CS683" i="14"/>
  <c r="CQ683" i="14"/>
  <c r="CO683" i="14"/>
  <c r="CM683" i="14"/>
  <c r="CK683" i="14"/>
  <c r="CI683" i="14"/>
  <c r="CG683" i="14"/>
  <c r="CE683" i="14"/>
  <c r="EM683" i="14" s="1"/>
  <c r="CC683" i="14"/>
  <c r="CA683" i="14"/>
  <c r="BY683" i="14"/>
  <c r="BW683" i="14"/>
  <c r="BU683" i="14"/>
  <c r="BS683" i="14"/>
  <c r="BQ683" i="14"/>
  <c r="BO683" i="14"/>
  <c r="BM683" i="14"/>
  <c r="BK683" i="14"/>
  <c r="BI683" i="14"/>
  <c r="BG683" i="14"/>
  <c r="BE683" i="14"/>
  <c r="BC683" i="14"/>
  <c r="BA683" i="14"/>
  <c r="AW683" i="14"/>
  <c r="AV683" i="14"/>
  <c r="EE683" i="14" s="1"/>
  <c r="AU683" i="14"/>
  <c r="DM683" i="14" s="1"/>
  <c r="AF683" i="14"/>
  <c r="B683" i="14" s="1"/>
  <c r="A683" i="14"/>
  <c r="FL735" i="14"/>
  <c r="FJ735" i="14"/>
  <c r="EV735" i="14"/>
  <c r="ET735" i="14"/>
  <c r="EO735" i="14"/>
  <c r="DY735" i="14"/>
  <c r="DU735" i="14"/>
  <c r="DS735" i="14"/>
  <c r="DQ735" i="14"/>
  <c r="DO735" i="14"/>
  <c r="DI735" i="14"/>
  <c r="DC735" i="14"/>
  <c r="DA735" i="14"/>
  <c r="CY735" i="14"/>
  <c r="CW735" i="14"/>
  <c r="CS735" i="14"/>
  <c r="CQ735" i="14"/>
  <c r="CO735" i="14"/>
  <c r="CM735" i="14"/>
  <c r="CK735" i="14"/>
  <c r="CI735" i="14"/>
  <c r="CG735" i="14"/>
  <c r="CE735" i="14"/>
  <c r="EM735" i="14" s="1"/>
  <c r="CC735" i="14"/>
  <c r="CA735" i="14"/>
  <c r="BY735" i="14"/>
  <c r="BW735" i="14"/>
  <c r="BU735" i="14"/>
  <c r="BS735" i="14"/>
  <c r="BQ735" i="14"/>
  <c r="BO735" i="14"/>
  <c r="BM735" i="14"/>
  <c r="BK735" i="14"/>
  <c r="AV735" i="14"/>
  <c r="AU735" i="14"/>
  <c r="AF735" i="14"/>
  <c r="B735" i="14" s="1"/>
  <c r="A735" i="14"/>
  <c r="FL745" i="14"/>
  <c r="FJ745" i="14"/>
  <c r="EV745" i="14"/>
  <c r="ET745" i="14"/>
  <c r="EO745" i="14"/>
  <c r="DY745" i="14"/>
  <c r="DU745" i="14"/>
  <c r="DS745" i="14"/>
  <c r="DQ745" i="14"/>
  <c r="DO745" i="14"/>
  <c r="DI745" i="14"/>
  <c r="DC745" i="14"/>
  <c r="DA745" i="14"/>
  <c r="CY745" i="14"/>
  <c r="CW745" i="14"/>
  <c r="CS745" i="14"/>
  <c r="CQ745" i="14"/>
  <c r="CO745" i="14"/>
  <c r="CM745" i="14"/>
  <c r="CK745" i="14"/>
  <c r="CI745" i="14"/>
  <c r="CG745" i="14"/>
  <c r="CE745" i="14"/>
  <c r="EM745" i="14" s="1"/>
  <c r="CC745" i="14"/>
  <c r="CA745" i="14"/>
  <c r="BY745" i="14"/>
  <c r="BW745" i="14"/>
  <c r="BU745" i="14"/>
  <c r="BS745" i="14"/>
  <c r="BQ745" i="14"/>
  <c r="BO745" i="14"/>
  <c r="BM745" i="14"/>
  <c r="BK745" i="14"/>
  <c r="AV745" i="14"/>
  <c r="EE745" i="14" s="1"/>
  <c r="AU745" i="14"/>
  <c r="AF745" i="14"/>
  <c r="B745" i="14" s="1"/>
  <c r="A745" i="14"/>
  <c r="FL741" i="14"/>
  <c r="FJ741" i="14"/>
  <c r="EV741" i="14"/>
  <c r="ET741" i="14"/>
  <c r="EO741" i="14"/>
  <c r="DY741" i="14"/>
  <c r="DU741" i="14"/>
  <c r="DS741" i="14"/>
  <c r="DQ741" i="14"/>
  <c r="DO741" i="14"/>
  <c r="DI741" i="14"/>
  <c r="DC741" i="14"/>
  <c r="DA741" i="14"/>
  <c r="CY741" i="14"/>
  <c r="CW741" i="14"/>
  <c r="CS741" i="14"/>
  <c r="CQ741" i="14"/>
  <c r="CO741" i="14"/>
  <c r="CM741" i="14"/>
  <c r="CK741" i="14"/>
  <c r="CI741" i="14"/>
  <c r="CG741" i="14"/>
  <c r="CE741" i="14"/>
  <c r="EM741" i="14" s="1"/>
  <c r="CC741" i="14"/>
  <c r="CA741" i="14"/>
  <c r="BY741" i="14"/>
  <c r="BW741" i="14"/>
  <c r="BU741" i="14"/>
  <c r="BS741" i="14"/>
  <c r="BQ741" i="14"/>
  <c r="BO741" i="14"/>
  <c r="BM741" i="14"/>
  <c r="BK741" i="14"/>
  <c r="AV741" i="14"/>
  <c r="AU741" i="14"/>
  <c r="AF741" i="14"/>
  <c r="B741" i="14" s="1"/>
  <c r="A741" i="14"/>
  <c r="FL680" i="14"/>
  <c r="FJ680" i="14"/>
  <c r="EV680" i="14"/>
  <c r="ET680" i="14"/>
  <c r="EO680" i="14"/>
  <c r="DU680" i="14"/>
  <c r="DS680" i="14"/>
  <c r="DQ680" i="14"/>
  <c r="DO680" i="14"/>
  <c r="DG680" i="14"/>
  <c r="DC680" i="14"/>
  <c r="DA680" i="14"/>
  <c r="CY680" i="14"/>
  <c r="CW680" i="14"/>
  <c r="CS680" i="14"/>
  <c r="CQ680" i="14"/>
  <c r="CO680" i="14"/>
  <c r="CM680" i="14"/>
  <c r="CK680" i="14"/>
  <c r="CI680" i="14"/>
  <c r="CG680" i="14"/>
  <c r="CE680" i="14"/>
  <c r="EM680" i="14" s="1"/>
  <c r="CC680" i="14"/>
  <c r="CA680" i="14"/>
  <c r="BY680" i="14"/>
  <c r="BW680" i="14"/>
  <c r="BU680" i="14"/>
  <c r="BS680" i="14"/>
  <c r="BQ680" i="14"/>
  <c r="BO680" i="14"/>
  <c r="BM680" i="14"/>
  <c r="BK680" i="14"/>
  <c r="AV680" i="14"/>
  <c r="AU680" i="14"/>
  <c r="DM680" i="14" s="1"/>
  <c r="AF680" i="14"/>
  <c r="B680" i="14" s="1"/>
  <c r="A680" i="14"/>
  <c r="FL731" i="14"/>
  <c r="FJ731" i="14"/>
  <c r="EV731" i="14"/>
  <c r="ET731" i="14"/>
  <c r="EO731" i="14"/>
  <c r="DU731" i="14"/>
  <c r="DS731" i="14"/>
  <c r="DQ731" i="14"/>
  <c r="DO731" i="14"/>
  <c r="DC731" i="14"/>
  <c r="DA731" i="14"/>
  <c r="CY731" i="14"/>
  <c r="CW731" i="14"/>
  <c r="CS731" i="14"/>
  <c r="CQ731" i="14"/>
  <c r="CO731" i="14"/>
  <c r="CM731" i="14"/>
  <c r="CK731" i="14"/>
  <c r="CI731" i="14"/>
  <c r="CG731" i="14"/>
  <c r="CE731" i="14"/>
  <c r="EM731" i="14" s="1"/>
  <c r="CC731" i="14"/>
  <c r="CA731" i="14"/>
  <c r="BY731" i="14"/>
  <c r="BW731" i="14"/>
  <c r="BU731" i="14"/>
  <c r="BS731" i="14"/>
  <c r="BQ731" i="14"/>
  <c r="BO731" i="14"/>
  <c r="BM731" i="14"/>
  <c r="BK731" i="14"/>
  <c r="AV731" i="14"/>
  <c r="AU731" i="14"/>
  <c r="DK731" i="14" s="1"/>
  <c r="AF731" i="14"/>
  <c r="B731" i="14" s="1"/>
  <c r="A731" i="14"/>
  <c r="FL686" i="14"/>
  <c r="FJ686" i="14"/>
  <c r="EV686" i="14"/>
  <c r="ET686" i="14"/>
  <c r="EO686" i="14"/>
  <c r="DY686" i="14"/>
  <c r="DU686" i="14"/>
  <c r="DS686" i="14"/>
  <c r="DQ686" i="14"/>
  <c r="DO686" i="14"/>
  <c r="DI686" i="14"/>
  <c r="DG686" i="14"/>
  <c r="DC686" i="14"/>
  <c r="DA686" i="14"/>
  <c r="CY686" i="14"/>
  <c r="CW686" i="14"/>
  <c r="CS686" i="14"/>
  <c r="CQ686" i="14"/>
  <c r="CO686" i="14"/>
  <c r="CM686" i="14"/>
  <c r="CK686" i="14"/>
  <c r="CI686" i="14"/>
  <c r="CG686" i="14"/>
  <c r="CE686" i="14"/>
  <c r="EM686" i="14" s="1"/>
  <c r="CC686" i="14"/>
  <c r="CA686" i="14"/>
  <c r="BY686" i="14"/>
  <c r="BW686" i="14"/>
  <c r="BU686" i="14"/>
  <c r="BS686" i="14"/>
  <c r="BQ686" i="14"/>
  <c r="BO686" i="14"/>
  <c r="BM686" i="14"/>
  <c r="BK686" i="14"/>
  <c r="AV686" i="14"/>
  <c r="EE686" i="14" s="1"/>
  <c r="AU686" i="14"/>
  <c r="DM686" i="14" s="1"/>
  <c r="AF686" i="14"/>
  <c r="B686" i="14" s="1"/>
  <c r="FL670" i="14"/>
  <c r="FJ670" i="14"/>
  <c r="EV670" i="14"/>
  <c r="ET670" i="14"/>
  <c r="EO670" i="14"/>
  <c r="EA670" i="14"/>
  <c r="DY670" i="14"/>
  <c r="DU670" i="14"/>
  <c r="DS670" i="14"/>
  <c r="DQ670" i="14"/>
  <c r="DO670" i="14"/>
  <c r="DI670" i="14"/>
  <c r="DG670" i="14"/>
  <c r="DC670" i="14"/>
  <c r="DA670" i="14"/>
  <c r="CY670" i="14"/>
  <c r="CW670" i="14"/>
  <c r="CS670" i="14"/>
  <c r="CQ670" i="14"/>
  <c r="CO670" i="14"/>
  <c r="CM670" i="14"/>
  <c r="CK670" i="14"/>
  <c r="CI670" i="14"/>
  <c r="CG670" i="14"/>
  <c r="CE670" i="14"/>
  <c r="EM670" i="14" s="1"/>
  <c r="CC670" i="14"/>
  <c r="CA670" i="14"/>
  <c r="BY670" i="14"/>
  <c r="BW670" i="14"/>
  <c r="BU670" i="14"/>
  <c r="BS670" i="14"/>
  <c r="BQ670" i="14"/>
  <c r="BO670" i="14"/>
  <c r="BM670" i="14"/>
  <c r="BK670" i="14"/>
  <c r="AV670" i="14"/>
  <c r="AU670" i="14"/>
  <c r="DK670" i="14" s="1"/>
  <c r="AF670" i="14"/>
  <c r="B670" i="14" s="1"/>
  <c r="A670" i="14"/>
  <c r="FL677" i="14"/>
  <c r="FJ677" i="14"/>
  <c r="EV677" i="14"/>
  <c r="ET677" i="14"/>
  <c r="EO677" i="14"/>
  <c r="DY677" i="14"/>
  <c r="DU677" i="14"/>
  <c r="DS677" i="14"/>
  <c r="DQ677" i="14"/>
  <c r="DO677" i="14"/>
  <c r="DG677" i="14"/>
  <c r="DC677" i="14"/>
  <c r="DA677" i="14"/>
  <c r="CY677" i="14"/>
  <c r="CW677" i="14"/>
  <c r="CS677" i="14"/>
  <c r="CQ677" i="14"/>
  <c r="CO677" i="14"/>
  <c r="CM677" i="14"/>
  <c r="CK677" i="14"/>
  <c r="CI677" i="14"/>
  <c r="CG677" i="14"/>
  <c r="CE677" i="14"/>
  <c r="EM677" i="14" s="1"/>
  <c r="CC677" i="14"/>
  <c r="CA677" i="14"/>
  <c r="BY677" i="14"/>
  <c r="BW677" i="14"/>
  <c r="BU677" i="14"/>
  <c r="BS677" i="14"/>
  <c r="BQ677" i="14"/>
  <c r="BO677" i="14"/>
  <c r="BM677" i="14"/>
  <c r="BK677" i="14"/>
  <c r="AV677" i="14"/>
  <c r="AU677" i="14"/>
  <c r="DK677" i="14" s="1"/>
  <c r="AF677" i="14"/>
  <c r="B677" i="14" s="1"/>
  <c r="A677" i="14"/>
  <c r="FL692" i="14"/>
  <c r="FJ692" i="14"/>
  <c r="EV692" i="14"/>
  <c r="ET692" i="14"/>
  <c r="EO692" i="14"/>
  <c r="DU692" i="14"/>
  <c r="DS692" i="14"/>
  <c r="DQ692" i="14"/>
  <c r="DO692" i="14"/>
  <c r="DI692" i="14"/>
  <c r="DG692" i="14"/>
  <c r="DC692" i="14"/>
  <c r="DA692" i="14"/>
  <c r="CY692" i="14"/>
  <c r="CW692" i="14"/>
  <c r="CS692" i="14"/>
  <c r="CQ692" i="14"/>
  <c r="CO692" i="14"/>
  <c r="CM692" i="14"/>
  <c r="CK692" i="14"/>
  <c r="CI692" i="14"/>
  <c r="CG692" i="14"/>
  <c r="CE692" i="14"/>
  <c r="EM692" i="14" s="1"/>
  <c r="CC692" i="14"/>
  <c r="CA692" i="14"/>
  <c r="BY692" i="14"/>
  <c r="BW692" i="14"/>
  <c r="BU692" i="14"/>
  <c r="BS692" i="14"/>
  <c r="BQ692" i="14"/>
  <c r="BO692" i="14"/>
  <c r="BM692" i="14"/>
  <c r="BK692" i="14"/>
  <c r="AV692" i="14"/>
  <c r="AU692" i="14"/>
  <c r="DM692" i="14" s="1"/>
  <c r="AF692" i="14"/>
  <c r="B692" i="14" s="1"/>
  <c r="A692" i="14"/>
  <c r="FL684" i="14"/>
  <c r="FJ684" i="14"/>
  <c r="EV684" i="14"/>
  <c r="ET684" i="14"/>
  <c r="EO684" i="14"/>
  <c r="DY684" i="14"/>
  <c r="DU684" i="14"/>
  <c r="DS684" i="14"/>
  <c r="DQ684" i="14"/>
  <c r="DO684" i="14"/>
  <c r="DI684" i="14"/>
  <c r="DG684" i="14"/>
  <c r="DC684" i="14"/>
  <c r="DA684" i="14"/>
  <c r="CY684" i="14"/>
  <c r="CW684" i="14"/>
  <c r="CS684" i="14"/>
  <c r="CQ684" i="14"/>
  <c r="CO684" i="14"/>
  <c r="CM684" i="14"/>
  <c r="CK684" i="14"/>
  <c r="CI684" i="14"/>
  <c r="CG684" i="14"/>
  <c r="CE684" i="14"/>
  <c r="EM684" i="14" s="1"/>
  <c r="CC684" i="14"/>
  <c r="CA684" i="14"/>
  <c r="BY684" i="14"/>
  <c r="BW684" i="14"/>
  <c r="BU684" i="14"/>
  <c r="BS684" i="14"/>
  <c r="BO684" i="14"/>
  <c r="BM684" i="14"/>
  <c r="BK684" i="14"/>
  <c r="BI684" i="14"/>
  <c r="AV684" i="14"/>
  <c r="AU684" i="14"/>
  <c r="DM684" i="14" s="1"/>
  <c r="AF684" i="14"/>
  <c r="B684" i="14" s="1"/>
  <c r="A684" i="14"/>
  <c r="FL688" i="14"/>
  <c r="EV688" i="14"/>
  <c r="ET688" i="14"/>
  <c r="EO688" i="14"/>
  <c r="DY688" i="14"/>
  <c r="DU688" i="14"/>
  <c r="DS688" i="14"/>
  <c r="DQ688" i="14"/>
  <c r="DO688" i="14"/>
  <c r="DI688" i="14"/>
  <c r="DG688" i="14"/>
  <c r="DC688" i="14"/>
  <c r="DA688" i="14"/>
  <c r="CY688" i="14"/>
  <c r="CW688" i="14"/>
  <c r="CS688" i="14"/>
  <c r="CQ688" i="14"/>
  <c r="CO688" i="14"/>
  <c r="CM688" i="14"/>
  <c r="CK688" i="14"/>
  <c r="CI688" i="14"/>
  <c r="CG688" i="14"/>
  <c r="CE688" i="14"/>
  <c r="EM688" i="14" s="1"/>
  <c r="CC688" i="14"/>
  <c r="CA688" i="14"/>
  <c r="BY688" i="14"/>
  <c r="BW688" i="14"/>
  <c r="BU688" i="14"/>
  <c r="BS688" i="14"/>
  <c r="BO688" i="14"/>
  <c r="BM688" i="14"/>
  <c r="BK688" i="14"/>
  <c r="BI688" i="14"/>
  <c r="AV688" i="14"/>
  <c r="AU688" i="14"/>
  <c r="DM688" i="14" s="1"/>
  <c r="AF688" i="14"/>
  <c r="B688" i="14" s="1"/>
  <c r="DM741" i="14" l="1"/>
  <c r="DK640" i="14"/>
  <c r="DM745" i="14"/>
  <c r="DK705" i="14"/>
  <c r="DK689" i="14"/>
  <c r="DM731" i="14"/>
  <c r="DK681" i="14"/>
  <c r="DK836" i="14"/>
  <c r="DK683" i="14"/>
  <c r="DM677" i="14"/>
  <c r="DK676" i="14"/>
  <c r="DM735" i="14"/>
  <c r="DK700" i="14"/>
  <c r="DK673" i="14"/>
  <c r="DK680" i="14"/>
  <c r="DK679" i="14"/>
  <c r="FT1285" i="14"/>
  <c r="FS1286" i="14" s="1"/>
  <c r="FQ1285" i="14"/>
  <c r="FP1286" i="14" s="1"/>
  <c r="FO1285" i="14"/>
  <c r="FN1286" i="14" s="1"/>
  <c r="FM1285" i="14"/>
  <c r="FL1286" i="14" s="1"/>
  <c r="FK1285" i="14"/>
  <c r="FJ1286" i="14" s="1"/>
  <c r="FI1285" i="14"/>
  <c r="FH1286" i="14" s="1"/>
  <c r="FG1285" i="14"/>
  <c r="FF1286" i="14" s="1"/>
  <c r="FE1285" i="14"/>
  <c r="FD1286" i="14" s="1"/>
  <c r="FC1285" i="14"/>
  <c r="FB1286" i="14" s="1"/>
  <c r="FA1285" i="14"/>
  <c r="EZ1286" i="14" s="1"/>
  <c r="EY1285" i="14"/>
  <c r="EX1286" i="14" s="1"/>
  <c r="EW1285" i="14"/>
  <c r="EV1286" i="14" s="1"/>
  <c r="EU1285" i="14"/>
  <c r="ET1286" i="14" s="1"/>
  <c r="EP1285" i="14"/>
  <c r="EO1286" i="14" s="1"/>
  <c r="EN1285" i="14"/>
  <c r="EM1286" i="14" s="1"/>
  <c r="EF1285" i="14"/>
  <c r="EE1286" i="14" s="1"/>
  <c r="ED1285" i="14"/>
  <c r="EC1286" i="14" s="1"/>
  <c r="EB1285" i="14"/>
  <c r="EA1286" i="14" s="1"/>
  <c r="DZ1285" i="14"/>
  <c r="DY1286" i="14" s="1"/>
  <c r="DX1285" i="14"/>
  <c r="DW1286" i="14" s="1"/>
  <c r="DV1285" i="14"/>
  <c r="DU1286" i="14" s="1"/>
  <c r="DT1285" i="14"/>
  <c r="DS1286" i="14" s="1"/>
  <c r="DR1285" i="14"/>
  <c r="DQ1286" i="14" s="1"/>
  <c r="DP1285" i="14"/>
  <c r="DO1286" i="14" s="1"/>
  <c r="DN1285" i="14"/>
  <c r="DM1286" i="14" s="1"/>
  <c r="DL1285" i="14"/>
  <c r="DK1286" i="14" s="1"/>
  <c r="DJ1285" i="14"/>
  <c r="DI1286" i="14" s="1"/>
  <c r="DD1285" i="14"/>
  <c r="DC1286" i="14" s="1"/>
  <c r="DB1285" i="14"/>
  <c r="DA1286" i="14" s="1"/>
  <c r="CZ1285" i="14"/>
  <c r="CY1286" i="14" s="1"/>
  <c r="CX1285" i="14"/>
  <c r="CW1286" i="14" s="1"/>
  <c r="CT1285" i="14"/>
  <c r="CS1286" i="14" s="1"/>
  <c r="CR1285" i="14"/>
  <c r="CQ1286" i="14" s="1"/>
  <c r="CP1285" i="14"/>
  <c r="CO1286" i="14" s="1"/>
  <c r="CN1285" i="14"/>
  <c r="CM1286" i="14" s="1"/>
  <c r="CL1285" i="14"/>
  <c r="CK1286" i="14" s="1"/>
  <c r="CJ1285" i="14"/>
  <c r="CI1286" i="14" s="1"/>
  <c r="CH1285" i="14"/>
  <c r="CG1286" i="14" s="1"/>
  <c r="CF1285" i="14"/>
  <c r="CE1286" i="14" s="1"/>
  <c r="CD1285" i="14"/>
  <c r="CC1286" i="14" s="1"/>
  <c r="CB1285" i="14"/>
  <c r="CA1286" i="14" s="1"/>
  <c r="BZ1285" i="14"/>
  <c r="BY1286" i="14" s="1"/>
  <c r="BX1285" i="14"/>
  <c r="BW1286" i="14" s="1"/>
  <c r="BV1285" i="14"/>
  <c r="BU1286" i="14" s="1"/>
  <c r="BT1285" i="14"/>
  <c r="BS1286" i="14" s="1"/>
  <c r="BR1285" i="14"/>
  <c r="BQ1286" i="14" s="1"/>
  <c r="BP1285" i="14"/>
  <c r="BO1286" i="14" s="1"/>
  <c r="BN1285" i="14"/>
  <c r="BM1286" i="14" s="1"/>
  <c r="BL1285" i="14"/>
  <c r="BK1286" i="14" s="1"/>
  <c r="BJ1285" i="14"/>
  <c r="BI1286" i="14" s="1"/>
  <c r="BH1285" i="14"/>
  <c r="BG1286" i="14" s="1"/>
  <c r="BF1285" i="14"/>
  <c r="BE1286" i="14" s="1"/>
  <c r="BD1285" i="14"/>
  <c r="BC1286" i="14" s="1"/>
  <c r="BB1285" i="14"/>
  <c r="BA1286" i="14" s="1"/>
  <c r="AZ1285" i="14"/>
  <c r="AY1286" i="14" s="1"/>
  <c r="AX1285" i="14"/>
  <c r="AW1286" i="14" s="1"/>
  <c r="FT1281" i="14"/>
  <c r="FS1282" i="14" s="1"/>
  <c r="FQ1281" i="14"/>
  <c r="FP1282" i="14" s="1"/>
  <c r="FO1281" i="14"/>
  <c r="FN1282" i="14" s="1"/>
  <c r="FM1281" i="14"/>
  <c r="FL1282" i="14" s="1"/>
  <c r="FK1281" i="14"/>
  <c r="FJ1282" i="14" s="1"/>
  <c r="FI1281" i="14"/>
  <c r="FH1282" i="14" s="1"/>
  <c r="FG1281" i="14"/>
  <c r="FF1282" i="14" s="1"/>
  <c r="FE1281" i="14"/>
  <c r="FD1282" i="14" s="1"/>
  <c r="FC1281" i="14"/>
  <c r="FB1282" i="14" s="1"/>
  <c r="FA1281" i="14"/>
  <c r="EZ1282" i="14" s="1"/>
  <c r="EY1281" i="14"/>
  <c r="EX1282" i="14" s="1"/>
  <c r="EW1281" i="14"/>
  <c r="EV1282" i="14" s="1"/>
  <c r="EU1281" i="14"/>
  <c r="ET1282" i="14" s="1"/>
  <c r="EP1281" i="14"/>
  <c r="EO1282" i="14" s="1"/>
  <c r="EN1281" i="14"/>
  <c r="EM1282" i="14" s="1"/>
  <c r="EF1281" i="14"/>
  <c r="EE1282" i="14" s="1"/>
  <c r="ED1281" i="14"/>
  <c r="EC1282" i="14" s="1"/>
  <c r="EB1281" i="14"/>
  <c r="EA1282" i="14" s="1"/>
  <c r="DZ1281" i="14"/>
  <c r="DY1282" i="14" s="1"/>
  <c r="DX1281" i="14"/>
  <c r="DW1282" i="14" s="1"/>
  <c r="DV1281" i="14"/>
  <c r="DU1282" i="14" s="1"/>
  <c r="DT1281" i="14"/>
  <c r="DS1282" i="14" s="1"/>
  <c r="DR1281" i="14"/>
  <c r="DQ1282" i="14" s="1"/>
  <c r="DP1281" i="14"/>
  <c r="DO1282" i="14" s="1"/>
  <c r="DN1281" i="14"/>
  <c r="DM1282" i="14" s="1"/>
  <c r="DL1281" i="14"/>
  <c r="DK1282" i="14" s="1"/>
  <c r="DJ1281" i="14"/>
  <c r="DI1282" i="14" s="1"/>
  <c r="DD1281" i="14"/>
  <c r="DC1282" i="14" s="1"/>
  <c r="DB1281" i="14"/>
  <c r="DA1282" i="14" s="1"/>
  <c r="CZ1281" i="14"/>
  <c r="CY1282" i="14" s="1"/>
  <c r="CX1281" i="14"/>
  <c r="CW1282" i="14" s="1"/>
  <c r="CT1281" i="14"/>
  <c r="CS1282" i="14" s="1"/>
  <c r="CR1281" i="14"/>
  <c r="CQ1282" i="14" s="1"/>
  <c r="CP1281" i="14"/>
  <c r="CO1282" i="14" s="1"/>
  <c r="CN1281" i="14"/>
  <c r="CM1282" i="14" s="1"/>
  <c r="CL1281" i="14"/>
  <c r="CK1282" i="14" s="1"/>
  <c r="CJ1281" i="14"/>
  <c r="CI1282" i="14" s="1"/>
  <c r="CH1281" i="14"/>
  <c r="CG1282" i="14" s="1"/>
  <c r="CF1281" i="14"/>
  <c r="CE1282" i="14" s="1"/>
  <c r="CD1281" i="14"/>
  <c r="CC1282" i="14" s="1"/>
  <c r="CB1281" i="14"/>
  <c r="CA1282" i="14" s="1"/>
  <c r="BZ1281" i="14"/>
  <c r="BY1282" i="14" s="1"/>
  <c r="BX1281" i="14"/>
  <c r="BW1282" i="14" s="1"/>
  <c r="BV1281" i="14"/>
  <c r="BU1282" i="14" s="1"/>
  <c r="BT1281" i="14"/>
  <c r="BS1282" i="14" s="1"/>
  <c r="BR1281" i="14"/>
  <c r="BQ1282" i="14" s="1"/>
  <c r="BP1281" i="14"/>
  <c r="BO1282" i="14" s="1"/>
  <c r="BN1281" i="14"/>
  <c r="BM1282" i="14" s="1"/>
  <c r="BL1281" i="14"/>
  <c r="BK1282" i="14" s="1"/>
  <c r="BJ1281" i="14"/>
  <c r="BI1282" i="14" s="1"/>
  <c r="BH1281" i="14"/>
  <c r="BG1282" i="14" s="1"/>
  <c r="BF1281" i="14"/>
  <c r="BE1282" i="14" s="1"/>
  <c r="BD1281" i="14"/>
  <c r="BC1282" i="14" s="1"/>
  <c r="BB1281" i="14"/>
  <c r="BA1282" i="14" s="1"/>
  <c r="AZ1281" i="14"/>
  <c r="AY1282" i="14" s="1"/>
  <c r="AX1281" i="14"/>
  <c r="AW1282" i="14" s="1"/>
  <c r="DE515" i="14"/>
  <c r="DE516" i="14"/>
  <c r="DE517" i="14"/>
  <c r="DE518" i="14"/>
  <c r="DE519" i="14"/>
  <c r="DE521" i="14"/>
  <c r="DE522" i="14"/>
  <c r="DE523" i="14"/>
  <c r="DE520" i="14"/>
  <c r="DE524" i="14"/>
  <c r="DE525" i="14"/>
  <c r="DE527" i="14"/>
  <c r="DE528" i="14"/>
  <c r="DE529" i="14"/>
  <c r="DE530" i="14"/>
  <c r="DE531" i="14"/>
  <c r="DE526" i="14"/>
  <c r="DE533" i="14"/>
  <c r="DE539" i="14"/>
  <c r="DE536" i="14"/>
  <c r="DE532" i="14"/>
  <c r="DE541" i="14"/>
  <c r="DE542" i="14"/>
  <c r="DE543" i="14"/>
  <c r="DE544" i="14"/>
  <c r="DE582" i="14"/>
  <c r="DE583" i="14"/>
  <c r="DE584" i="14"/>
  <c r="DE586" i="14"/>
  <c r="DE587" i="14"/>
  <c r="DE589" i="14"/>
  <c r="DE590" i="14"/>
  <c r="DE592" i="14"/>
  <c r="DE593" i="14"/>
  <c r="DE594" i="14"/>
  <c r="DE595" i="14"/>
  <c r="DE596" i="14"/>
  <c r="DE617" i="14"/>
  <c r="DE597" i="14"/>
  <c r="DE598" i="14"/>
  <c r="DE601" i="14"/>
  <c r="DE588" i="14"/>
  <c r="DE603" i="14"/>
  <c r="DE608" i="14"/>
  <c r="DE599" i="14"/>
  <c r="DE605" i="14"/>
  <c r="DE621" i="14"/>
  <c r="DE611" i="14"/>
  <c r="DE636" i="14"/>
  <c r="DE492" i="14"/>
  <c r="DE493" i="14"/>
  <c r="DE494" i="14"/>
  <c r="DE496" i="14"/>
  <c r="DE497" i="14"/>
  <c r="DE498" i="14"/>
  <c r="DE495" i="14"/>
  <c r="DE499" i="14"/>
  <c r="DE500" i="14"/>
  <c r="DE501" i="14"/>
  <c r="DE502" i="14"/>
  <c r="DE503" i="14"/>
  <c r="DE504" i="14"/>
  <c r="DE505" i="14"/>
  <c r="DE507" i="14"/>
  <c r="DE508" i="14"/>
  <c r="DE506" i="14"/>
  <c r="DE509" i="14"/>
  <c r="DE510" i="14"/>
  <c r="DE512" i="14"/>
  <c r="DG534" i="14"/>
  <c r="DG535" i="14"/>
  <c r="DG528" i="14"/>
  <c r="DG537" i="14"/>
  <c r="DG538" i="14"/>
  <c r="DG529" i="14"/>
  <c r="DG540" i="14"/>
  <c r="DG545" i="14"/>
  <c r="DG530" i="14"/>
  <c r="DG546" i="14"/>
  <c r="DG531" i="14"/>
  <c r="DG526" i="14"/>
  <c r="DG533" i="14"/>
  <c r="DG547" i="14"/>
  <c r="DG548" i="14"/>
  <c r="DG539" i="14"/>
  <c r="DG536" i="14"/>
  <c r="DG532" i="14"/>
  <c r="DG541" i="14"/>
  <c r="DG542" i="14"/>
  <c r="DG543" i="14"/>
  <c r="DG544" i="14"/>
  <c r="DG549" i="14"/>
  <c r="DG550" i="14"/>
  <c r="DG551" i="14"/>
  <c r="DG552" i="14"/>
  <c r="DG554" i="14"/>
  <c r="DG555" i="14"/>
  <c r="DG556" i="14"/>
  <c r="DG558" i="14"/>
  <c r="DG559" i="14"/>
  <c r="DG562" i="14"/>
  <c r="DG563" i="14"/>
  <c r="DG564" i="14"/>
  <c r="DG565" i="14"/>
  <c r="DG567" i="14"/>
  <c r="DG566" i="14"/>
  <c r="DG568" i="14"/>
  <c r="DG569" i="14"/>
  <c r="DG570" i="14"/>
  <c r="DG572" i="14"/>
  <c r="DG573" i="14"/>
  <c r="DG574" i="14"/>
  <c r="DG575" i="14"/>
  <c r="DG576" i="14"/>
  <c r="DG577" i="14"/>
  <c r="DG578" i="14"/>
  <c r="DG579" i="14"/>
  <c r="DG580" i="14"/>
  <c r="DG581" i="14"/>
  <c r="DG582" i="14"/>
  <c r="DG583" i="14"/>
  <c r="DG642" i="14"/>
  <c r="DG584" i="14"/>
  <c r="DG618" i="14"/>
  <c r="DG586" i="14"/>
  <c r="DG613" i="14"/>
  <c r="DG587" i="14"/>
  <c r="DG589" i="14"/>
  <c r="DG590" i="14"/>
  <c r="DG592" i="14"/>
  <c r="DG624" i="14"/>
  <c r="DG644" i="14"/>
  <c r="DG593" i="14"/>
  <c r="DG594" i="14"/>
  <c r="DG595" i="14"/>
  <c r="DG596" i="14"/>
  <c r="DG617" i="14"/>
  <c r="DG598" i="14"/>
  <c r="DG602" i="14"/>
  <c r="DG641" i="14"/>
  <c r="DG601" i="14"/>
  <c r="DG604" i="14"/>
  <c r="DG603" i="14"/>
  <c r="DG608" i="14"/>
  <c r="DG599" i="14"/>
  <c r="DG605" i="14"/>
  <c r="DG621" i="14"/>
  <c r="DG611" i="14"/>
  <c r="DG623" i="14"/>
  <c r="DG938" i="14"/>
  <c r="DG631" i="14"/>
  <c r="DG619" i="14"/>
  <c r="DG639" i="14"/>
  <c r="DG620" i="14"/>
  <c r="DG635" i="14"/>
  <c r="DG634" i="14"/>
  <c r="DG609" i="14"/>
  <c r="DG637" i="14"/>
  <c r="DG636" i="14"/>
  <c r="DG610" i="14"/>
  <c r="DG638" i="14"/>
  <c r="DG612" i="14"/>
  <c r="DG650" i="14"/>
  <c r="DG658" i="14"/>
  <c r="DG614" i="14"/>
  <c r="DG645" i="14"/>
  <c r="DG664" i="14"/>
  <c r="DG643" i="14"/>
  <c r="DG666" i="14"/>
  <c r="DG651" i="14"/>
  <c r="DG606" i="14"/>
  <c r="DG939" i="14"/>
  <c r="DG659" i="14"/>
  <c r="DG607" i="14"/>
  <c r="DG632" i="14"/>
  <c r="DG699" i="14"/>
  <c r="DG654" i="14"/>
  <c r="DG627" i="14"/>
  <c r="DG665" i="14"/>
  <c r="DG655" i="14"/>
  <c r="DG630" i="14"/>
  <c r="DG626" i="14"/>
  <c r="DG695" i="14"/>
  <c r="DG922" i="14"/>
  <c r="DG936" i="14"/>
  <c r="DG937" i="14"/>
  <c r="DG928" i="14"/>
  <c r="DG929" i="14"/>
  <c r="DG930" i="14"/>
  <c r="DG965" i="14"/>
  <c r="DG521" i="14"/>
  <c r="DG522" i="14"/>
  <c r="DG523" i="14"/>
  <c r="DG520" i="14"/>
  <c r="DG524" i="14"/>
  <c r="DG517" i="14"/>
  <c r="DG494" i="14"/>
  <c r="DG496" i="14"/>
  <c r="DG497" i="14"/>
  <c r="DG498" i="14"/>
  <c r="DG495" i="14"/>
  <c r="DG499" i="14"/>
  <c r="DG500" i="14"/>
  <c r="DG501" i="14"/>
  <c r="DG502" i="14"/>
  <c r="DG503" i="14"/>
  <c r="DG504" i="14"/>
  <c r="DG505" i="14"/>
  <c r="DG507" i="14"/>
  <c r="DG508" i="14"/>
  <c r="DG506" i="14"/>
  <c r="DG509" i="14"/>
  <c r="DG510" i="14"/>
  <c r="DG512" i="14"/>
  <c r="DG513" i="14"/>
  <c r="DG514" i="14"/>
  <c r="DG511" i="14"/>
  <c r="DG515" i="14"/>
  <c r="DG516" i="14"/>
  <c r="BI603" i="14" l="1"/>
  <c r="AY605" i="14"/>
  <c r="AW605" i="14"/>
  <c r="BG598" i="14" l="1"/>
  <c r="FL624" i="14" l="1"/>
  <c r="FJ624" i="14"/>
  <c r="EV624" i="14"/>
  <c r="ET624" i="14"/>
  <c r="EO624" i="14"/>
  <c r="DY624" i="14"/>
  <c r="DU624" i="14"/>
  <c r="DS624" i="14"/>
  <c r="DQ624" i="14"/>
  <c r="DO624" i="14"/>
  <c r="DI624" i="14"/>
  <c r="DC624" i="14"/>
  <c r="DA624" i="14"/>
  <c r="CY624" i="14"/>
  <c r="CW624" i="14"/>
  <c r="CS624" i="14"/>
  <c r="CQ624" i="14"/>
  <c r="CO624" i="14"/>
  <c r="CM624" i="14"/>
  <c r="CK624" i="14"/>
  <c r="CI624" i="14"/>
  <c r="CG624" i="14"/>
  <c r="CE624" i="14"/>
  <c r="EM624" i="14" s="1"/>
  <c r="CC624" i="14"/>
  <c r="CA624" i="14"/>
  <c r="BY624" i="14"/>
  <c r="BW624" i="14"/>
  <c r="BU624" i="14"/>
  <c r="BS624" i="14"/>
  <c r="BQ624" i="14"/>
  <c r="BO624" i="14"/>
  <c r="AV624" i="14"/>
  <c r="AU624" i="14"/>
  <c r="DK624" i="14" s="1"/>
  <c r="AF624" i="14"/>
  <c r="B624" i="14" s="1"/>
  <c r="A624" i="14"/>
  <c r="DM624" i="14" l="1"/>
  <c r="BG603" i="14"/>
  <c r="BC930" i="14"/>
  <c r="BA930" i="14"/>
  <c r="AY930" i="14"/>
  <c r="AW930" i="14"/>
  <c r="FJ551" i="14" l="1"/>
  <c r="FJ938" i="14"/>
  <c r="FJ643" i="14"/>
  <c r="FJ922" i="14"/>
  <c r="FJ936" i="14"/>
  <c r="DG493" i="14"/>
  <c r="DG519" i="14"/>
  <c r="DG527" i="14"/>
  <c r="DG966" i="14"/>
  <c r="DG1136" i="14"/>
  <c r="DG1137" i="14"/>
  <c r="DG1138" i="14"/>
  <c r="DG1139" i="14"/>
  <c r="DG1140" i="14"/>
  <c r="DG1141" i="14"/>
  <c r="DG1142" i="14"/>
  <c r="DG1143" i="14"/>
  <c r="DG1144" i="14"/>
  <c r="DG1145" i="14"/>
  <c r="DG1146" i="14"/>
  <c r="DG1147" i="14"/>
  <c r="DE511" i="14"/>
  <c r="FL637" i="14" l="1"/>
  <c r="FJ637" i="14"/>
  <c r="EV637" i="14"/>
  <c r="ET637" i="14"/>
  <c r="EO637" i="14"/>
  <c r="DY637" i="14"/>
  <c r="DU637" i="14"/>
  <c r="DS637" i="14"/>
  <c r="DQ637" i="14"/>
  <c r="DO637" i="14"/>
  <c r="DI637" i="14"/>
  <c r="DC637" i="14"/>
  <c r="DA637" i="14"/>
  <c r="CY637" i="14"/>
  <c r="CW637" i="14"/>
  <c r="CS637" i="14"/>
  <c r="CQ637" i="14"/>
  <c r="CO637" i="14"/>
  <c r="CM637" i="14"/>
  <c r="CK637" i="14"/>
  <c r="CI637" i="14"/>
  <c r="CG637" i="14"/>
  <c r="CE637" i="14"/>
  <c r="EM637" i="14" s="1"/>
  <c r="CC637" i="14"/>
  <c r="CA637" i="14"/>
  <c r="BY637" i="14"/>
  <c r="BW637" i="14"/>
  <c r="BU637" i="14"/>
  <c r="BS637" i="14"/>
  <c r="BQ637" i="14"/>
  <c r="BO637" i="14"/>
  <c r="BM637" i="14"/>
  <c r="BK637" i="14"/>
  <c r="AV637" i="14"/>
  <c r="EE637" i="14" s="1"/>
  <c r="AU637" i="14"/>
  <c r="DK637" i="14" s="1"/>
  <c r="AF637" i="14"/>
  <c r="B637" i="14" s="1"/>
  <c r="A637" i="14"/>
  <c r="FL608" i="14"/>
  <c r="FJ608" i="14"/>
  <c r="EV608" i="14"/>
  <c r="ET608" i="14"/>
  <c r="EO608" i="14"/>
  <c r="DU608" i="14"/>
  <c r="DS608" i="14"/>
  <c r="DQ608" i="14"/>
  <c r="DO608" i="14"/>
  <c r="DI608" i="14"/>
  <c r="DC608" i="14"/>
  <c r="DA608" i="14"/>
  <c r="CY608" i="14"/>
  <c r="CW608" i="14"/>
  <c r="CS608" i="14"/>
  <c r="CQ608" i="14"/>
  <c r="CO608" i="14"/>
  <c r="CM608" i="14"/>
  <c r="CK608" i="14"/>
  <c r="CI608" i="14"/>
  <c r="CG608" i="14"/>
  <c r="CE608" i="14"/>
  <c r="EM608" i="14" s="1"/>
  <c r="CC608" i="14"/>
  <c r="CA608" i="14"/>
  <c r="BY608" i="14"/>
  <c r="BW608" i="14"/>
  <c r="BU608" i="14"/>
  <c r="BS608" i="14"/>
  <c r="BQ608" i="14"/>
  <c r="BO608" i="14"/>
  <c r="BM608" i="14"/>
  <c r="BK608" i="14"/>
  <c r="AV608" i="14"/>
  <c r="AU608" i="14"/>
  <c r="AF608" i="14"/>
  <c r="B608" i="14" s="1"/>
  <c r="A608" i="14"/>
  <c r="FL574" i="14"/>
  <c r="FJ574" i="14"/>
  <c r="EV574" i="14"/>
  <c r="ET574" i="14"/>
  <c r="EO574" i="14"/>
  <c r="DY574" i="14"/>
  <c r="DU574" i="14"/>
  <c r="DS574" i="14"/>
  <c r="DQ574" i="14"/>
  <c r="DO574" i="14"/>
  <c r="DC574" i="14"/>
  <c r="DA574" i="14"/>
  <c r="CY574" i="14"/>
  <c r="CW574" i="14"/>
  <c r="CS574" i="14"/>
  <c r="CQ574" i="14"/>
  <c r="CO574" i="14"/>
  <c r="CM574" i="14"/>
  <c r="CK574" i="14"/>
  <c r="CI574" i="14"/>
  <c r="CG574" i="14"/>
  <c r="CE574" i="14"/>
  <c r="EM574" i="14" s="1"/>
  <c r="CC574" i="14"/>
  <c r="CA574" i="14"/>
  <c r="BY574" i="14"/>
  <c r="BW574" i="14"/>
  <c r="BU574" i="14"/>
  <c r="BS574" i="14"/>
  <c r="BQ574" i="14"/>
  <c r="BO574" i="14"/>
  <c r="BM574" i="14"/>
  <c r="BK574" i="14"/>
  <c r="AV574" i="14"/>
  <c r="AU574" i="14"/>
  <c r="DK574" i="14" s="1"/>
  <c r="AF574" i="14"/>
  <c r="B574" i="14" s="1"/>
  <c r="A574" i="14"/>
  <c r="DM637" i="14" l="1"/>
  <c r="DM608" i="14"/>
  <c r="DM574" i="14"/>
  <c r="DA14" i="14"/>
  <c r="BA576" i="14" l="1"/>
  <c r="FL922" i="14" l="1"/>
  <c r="EV922" i="14"/>
  <c r="ET922" i="14"/>
  <c r="EO922" i="14"/>
  <c r="EC922" i="14"/>
  <c r="EA922" i="14"/>
  <c r="DY922" i="14"/>
  <c r="DW922" i="14"/>
  <c r="DU922" i="14"/>
  <c r="DS922" i="14"/>
  <c r="DQ922" i="14"/>
  <c r="DO922" i="14"/>
  <c r="DI922" i="14"/>
  <c r="DC922" i="14"/>
  <c r="DA922" i="14"/>
  <c r="CY922" i="14"/>
  <c r="CW922" i="14"/>
  <c r="CS922" i="14"/>
  <c r="CQ922" i="14"/>
  <c r="CO922" i="14"/>
  <c r="CM922" i="14"/>
  <c r="CK922" i="14"/>
  <c r="CI922" i="14"/>
  <c r="CG922" i="14"/>
  <c r="CE922" i="14"/>
  <c r="EM922" i="14" s="1"/>
  <c r="CC922" i="14"/>
  <c r="CA922" i="14"/>
  <c r="BY922" i="14"/>
  <c r="BW922" i="14"/>
  <c r="BU922" i="14"/>
  <c r="BS922" i="14"/>
  <c r="BQ922" i="14"/>
  <c r="BO922" i="14"/>
  <c r="BM922" i="14"/>
  <c r="BK922" i="14"/>
  <c r="BI922" i="14"/>
  <c r="BG922" i="14"/>
  <c r="BE922" i="14"/>
  <c r="BC922" i="14"/>
  <c r="BA922" i="14"/>
  <c r="AY922" i="14"/>
  <c r="AW922" i="14"/>
  <c r="AV922" i="14"/>
  <c r="EE922" i="14" s="1"/>
  <c r="AU922" i="14"/>
  <c r="DK922" i="14" s="1"/>
  <c r="FL695" i="14"/>
  <c r="EV695" i="14"/>
  <c r="EO695" i="14"/>
  <c r="EC695" i="14"/>
  <c r="EA695" i="14"/>
  <c r="DY695" i="14"/>
  <c r="DW695" i="14"/>
  <c r="DU695" i="14"/>
  <c r="DS695" i="14"/>
  <c r="DQ695" i="14"/>
  <c r="DO695" i="14"/>
  <c r="DI695" i="14"/>
  <c r="DC695" i="14"/>
  <c r="DA695" i="14"/>
  <c r="CY695" i="14"/>
  <c r="CW695" i="14"/>
  <c r="CS695" i="14"/>
  <c r="CQ695" i="14"/>
  <c r="CO695" i="14"/>
  <c r="CM695" i="14"/>
  <c r="CK695" i="14"/>
  <c r="CI695" i="14"/>
  <c r="CG695" i="14"/>
  <c r="CE695" i="14"/>
  <c r="EM695" i="14" s="1"/>
  <c r="CC695" i="14"/>
  <c r="CA695" i="14"/>
  <c r="BY695" i="14"/>
  <c r="BW695" i="14"/>
  <c r="BU695" i="14"/>
  <c r="BS695" i="14"/>
  <c r="BQ695" i="14"/>
  <c r="BO695" i="14"/>
  <c r="BM695" i="14"/>
  <c r="BK695" i="14"/>
  <c r="BI695" i="14"/>
  <c r="BG695" i="14"/>
  <c r="BE695" i="14"/>
  <c r="BC695" i="14"/>
  <c r="BA695" i="14"/>
  <c r="AY695" i="14"/>
  <c r="AW695" i="14"/>
  <c r="AV695" i="14"/>
  <c r="EE695" i="14" s="1"/>
  <c r="AU695" i="14"/>
  <c r="DK695" i="14" s="1"/>
  <c r="AF695" i="14"/>
  <c r="B695" i="14" s="1"/>
  <c r="A695" i="14"/>
  <c r="FL643" i="14"/>
  <c r="EV643" i="14"/>
  <c r="ET643" i="14"/>
  <c r="EO643" i="14"/>
  <c r="DY643" i="14"/>
  <c r="DU643" i="14"/>
  <c r="DS643" i="14"/>
  <c r="DQ643" i="14"/>
  <c r="DO643" i="14"/>
  <c r="DI643" i="14"/>
  <c r="DC643" i="14"/>
  <c r="DA643" i="14"/>
  <c r="CY643" i="14"/>
  <c r="CW643" i="14"/>
  <c r="CS643" i="14"/>
  <c r="CQ643" i="14"/>
  <c r="CO643" i="14"/>
  <c r="CM643" i="14"/>
  <c r="CK643" i="14"/>
  <c r="CI643" i="14"/>
  <c r="CG643" i="14"/>
  <c r="CE643" i="14"/>
  <c r="EM643" i="14" s="1"/>
  <c r="CC643" i="14"/>
  <c r="CA643" i="14"/>
  <c r="BY643" i="14"/>
  <c r="BW643" i="14"/>
  <c r="BU643" i="14"/>
  <c r="BS643" i="14"/>
  <c r="BQ643" i="14"/>
  <c r="BO643" i="14"/>
  <c r="BM643" i="14"/>
  <c r="BK643" i="14"/>
  <c r="AV643" i="14"/>
  <c r="AU643" i="14"/>
  <c r="DM643" i="14" s="1"/>
  <c r="AF643" i="14"/>
  <c r="B643" i="14" s="1"/>
  <c r="A643" i="14"/>
  <c r="FL938" i="14"/>
  <c r="EV938" i="14"/>
  <c r="ET938" i="14"/>
  <c r="EO938" i="14"/>
  <c r="EC938" i="14"/>
  <c r="EA938" i="14"/>
  <c r="DY938" i="14"/>
  <c r="DU938" i="14"/>
  <c r="DS938" i="14"/>
  <c r="DQ938" i="14"/>
  <c r="DO938" i="14"/>
  <c r="DI938" i="14"/>
  <c r="DC938" i="14"/>
  <c r="DA938" i="14"/>
  <c r="CY938" i="14"/>
  <c r="CW938" i="14"/>
  <c r="CS938" i="14"/>
  <c r="CQ938" i="14"/>
  <c r="CO938" i="14"/>
  <c r="CM938" i="14"/>
  <c r="CK938" i="14"/>
  <c r="CI938" i="14"/>
  <c r="CG938" i="14"/>
  <c r="CE938" i="14"/>
  <c r="EM938" i="14" s="1"/>
  <c r="CC938" i="14"/>
  <c r="CA938" i="14"/>
  <c r="BY938" i="14"/>
  <c r="BW938" i="14"/>
  <c r="BU938" i="14"/>
  <c r="BS938" i="14"/>
  <c r="BQ938" i="14"/>
  <c r="BO938" i="14"/>
  <c r="BC938" i="14"/>
  <c r="AV938" i="14"/>
  <c r="EE938" i="14" s="1"/>
  <c r="AU938" i="14"/>
  <c r="DK938" i="14" s="1"/>
  <c r="AF938" i="14"/>
  <c r="B938" i="14" s="1"/>
  <c r="A606" i="14"/>
  <c r="A569" i="14"/>
  <c r="DM938" i="14" l="1"/>
  <c r="DK643" i="14"/>
  <c r="DM695" i="14"/>
  <c r="DM922" i="14"/>
  <c r="FL526" i="14"/>
  <c r="FJ526" i="14"/>
  <c r="EV526" i="14"/>
  <c r="ET526" i="14"/>
  <c r="EO526" i="14"/>
  <c r="DY526" i="14"/>
  <c r="DU526" i="14"/>
  <c r="DS526" i="14"/>
  <c r="DQ526" i="14"/>
  <c r="DO526" i="14"/>
  <c r="DI526" i="14"/>
  <c r="DC526" i="14"/>
  <c r="DA526" i="14"/>
  <c r="CY526" i="14"/>
  <c r="CW526" i="14"/>
  <c r="CS526" i="14"/>
  <c r="CQ526" i="14"/>
  <c r="CO526" i="14"/>
  <c r="CM526" i="14"/>
  <c r="CK526" i="14"/>
  <c r="CI526" i="14"/>
  <c r="CG526" i="14"/>
  <c r="CE526" i="14"/>
  <c r="EM526" i="14" s="1"/>
  <c r="CC526" i="14"/>
  <c r="CA526" i="14"/>
  <c r="BY526" i="14"/>
  <c r="BW526" i="14"/>
  <c r="BU526" i="14"/>
  <c r="BS526" i="14"/>
  <c r="BQ526" i="14"/>
  <c r="BO526" i="14"/>
  <c r="BM526" i="14"/>
  <c r="BK526" i="14"/>
  <c r="AV526" i="14"/>
  <c r="AU526" i="14"/>
  <c r="DK526" i="14" s="1"/>
  <c r="AF526" i="14"/>
  <c r="B526" i="14" s="1"/>
  <c r="A526" i="14"/>
  <c r="FL520" i="14"/>
  <c r="FJ520" i="14"/>
  <c r="EV520" i="14"/>
  <c r="ET520" i="14"/>
  <c r="EO520" i="14"/>
  <c r="DY520" i="14"/>
  <c r="DU520" i="14"/>
  <c r="DS520" i="14"/>
  <c r="DQ520" i="14"/>
  <c r="DO520" i="14"/>
  <c r="DI520" i="14"/>
  <c r="DC520" i="14"/>
  <c r="DA520" i="14"/>
  <c r="CY520" i="14"/>
  <c r="CW520" i="14"/>
  <c r="CS520" i="14"/>
  <c r="CQ520" i="14"/>
  <c r="CO520" i="14"/>
  <c r="CM520" i="14"/>
  <c r="CK520" i="14"/>
  <c r="CI520" i="14"/>
  <c r="CG520" i="14"/>
  <c r="CE520" i="14"/>
  <c r="EM520" i="14" s="1"/>
  <c r="CC520" i="14"/>
  <c r="CA520" i="14"/>
  <c r="BY520" i="14"/>
  <c r="BW520" i="14"/>
  <c r="BU520" i="14"/>
  <c r="BS520" i="14"/>
  <c r="BQ520" i="14"/>
  <c r="BO520" i="14"/>
  <c r="BE520" i="14"/>
  <c r="BC520" i="14"/>
  <c r="AV520" i="14"/>
  <c r="AU520" i="14"/>
  <c r="DM520" i="14" s="1"/>
  <c r="AF520" i="14"/>
  <c r="B520" i="14" s="1"/>
  <c r="A520" i="14"/>
  <c r="FL511" i="14"/>
  <c r="FJ511" i="14"/>
  <c r="EV511" i="14"/>
  <c r="ET511" i="14"/>
  <c r="EO511" i="14"/>
  <c r="DY511" i="14"/>
  <c r="DU511" i="14"/>
  <c r="DS511" i="14"/>
  <c r="DQ511" i="14"/>
  <c r="DO511" i="14"/>
  <c r="DI511" i="14"/>
  <c r="DC511" i="14"/>
  <c r="DA511" i="14"/>
  <c r="CY511" i="14"/>
  <c r="CW511" i="14"/>
  <c r="CS511" i="14"/>
  <c r="CQ511" i="14"/>
  <c r="CO511" i="14"/>
  <c r="CM511" i="14"/>
  <c r="CK511" i="14"/>
  <c r="CI511" i="14"/>
  <c r="CG511" i="14"/>
  <c r="CE511" i="14"/>
  <c r="EM511" i="14" s="1"/>
  <c r="CC511" i="14"/>
  <c r="CA511" i="14"/>
  <c r="BY511" i="14"/>
  <c r="BW511" i="14"/>
  <c r="BU511" i="14"/>
  <c r="BS511" i="14"/>
  <c r="BQ511" i="14"/>
  <c r="BO511" i="14"/>
  <c r="BE511" i="14"/>
  <c r="BC511" i="14"/>
  <c r="AV511" i="14"/>
  <c r="AU511" i="14"/>
  <c r="DK511" i="14" s="1"/>
  <c r="AF511" i="14"/>
  <c r="B511" i="14" s="1"/>
  <c r="A511" i="14"/>
  <c r="FL626" i="14"/>
  <c r="EV626" i="14"/>
  <c r="ET626" i="14"/>
  <c r="EO626" i="14"/>
  <c r="EC626" i="14"/>
  <c r="EA626" i="14"/>
  <c r="DY626" i="14"/>
  <c r="DW626" i="14"/>
  <c r="DU626" i="14"/>
  <c r="DS626" i="14"/>
  <c r="DQ626" i="14"/>
  <c r="DO626" i="14"/>
  <c r="DI626" i="14"/>
  <c r="DC626" i="14"/>
  <c r="DA626" i="14"/>
  <c r="CY626" i="14"/>
  <c r="CW626" i="14"/>
  <c r="CS626" i="14"/>
  <c r="CQ626" i="14"/>
  <c r="CO626" i="14"/>
  <c r="CM626" i="14"/>
  <c r="CK626" i="14"/>
  <c r="CI626" i="14"/>
  <c r="CG626" i="14"/>
  <c r="CE626" i="14"/>
  <c r="EM626" i="14" s="1"/>
  <c r="CC626" i="14"/>
  <c r="CA626" i="14"/>
  <c r="BY626" i="14"/>
  <c r="BW626" i="14"/>
  <c r="BU626" i="14"/>
  <c r="BS626" i="14"/>
  <c r="BQ626" i="14"/>
  <c r="BO626" i="14"/>
  <c r="BM626" i="14"/>
  <c r="BK626" i="14"/>
  <c r="BI626" i="14"/>
  <c r="BG626" i="14"/>
  <c r="BE626" i="14"/>
  <c r="BC626" i="14"/>
  <c r="BA626" i="14"/>
  <c r="AY626" i="14"/>
  <c r="AW626" i="14"/>
  <c r="AV626" i="14"/>
  <c r="EE626" i="14" s="1"/>
  <c r="AU626" i="14"/>
  <c r="DM626" i="14" s="1"/>
  <c r="AF626" i="14"/>
  <c r="B626" i="14" s="1"/>
  <c r="A626" i="14"/>
  <c r="FL630" i="14"/>
  <c r="FJ630" i="14"/>
  <c r="EV630" i="14"/>
  <c r="ET630" i="14"/>
  <c r="EO630" i="14"/>
  <c r="EC630" i="14"/>
  <c r="EA630" i="14"/>
  <c r="DY630" i="14"/>
  <c r="DW630" i="14"/>
  <c r="DU630" i="14"/>
  <c r="DS630" i="14"/>
  <c r="DQ630" i="14"/>
  <c r="DO630" i="14"/>
  <c r="DI630" i="14"/>
  <c r="DC630" i="14"/>
  <c r="DA630" i="14"/>
  <c r="CY630" i="14"/>
  <c r="CW630" i="14"/>
  <c r="CS630" i="14"/>
  <c r="CQ630" i="14"/>
  <c r="CO630" i="14"/>
  <c r="CM630" i="14"/>
  <c r="CK630" i="14"/>
  <c r="CI630" i="14"/>
  <c r="CG630" i="14"/>
  <c r="CE630" i="14"/>
  <c r="EM630" i="14" s="1"/>
  <c r="CC630" i="14"/>
  <c r="CA630" i="14"/>
  <c r="BY630" i="14"/>
  <c r="BW630" i="14"/>
  <c r="BU630" i="14"/>
  <c r="BS630" i="14"/>
  <c r="BQ630" i="14"/>
  <c r="BO630" i="14"/>
  <c r="BM630" i="14"/>
  <c r="BK630" i="14"/>
  <c r="BI630" i="14"/>
  <c r="BG630" i="14"/>
  <c r="BE630" i="14"/>
  <c r="BC630" i="14"/>
  <c r="BA630" i="14"/>
  <c r="AY630" i="14"/>
  <c r="AW630" i="14"/>
  <c r="AV630" i="14"/>
  <c r="EE630" i="14" s="1"/>
  <c r="AU630" i="14"/>
  <c r="DK630" i="14" s="1"/>
  <c r="AF630" i="14"/>
  <c r="B630" i="14" s="1"/>
  <c r="A630" i="14"/>
  <c r="FL627" i="14"/>
  <c r="FJ627" i="14"/>
  <c r="EV627" i="14"/>
  <c r="ET627" i="14"/>
  <c r="EO627" i="14"/>
  <c r="EC627" i="14"/>
  <c r="EA627" i="14"/>
  <c r="DY627" i="14"/>
  <c r="DW627" i="14"/>
  <c r="DU627" i="14"/>
  <c r="DS627" i="14"/>
  <c r="DQ627" i="14"/>
  <c r="DO627" i="14"/>
  <c r="DI627" i="14"/>
  <c r="DC627" i="14"/>
  <c r="DA627" i="14"/>
  <c r="CY627" i="14"/>
  <c r="CW627" i="14"/>
  <c r="CS627" i="14"/>
  <c r="CQ627" i="14"/>
  <c r="CO627" i="14"/>
  <c r="CM627" i="14"/>
  <c r="CK627" i="14"/>
  <c r="CI627" i="14"/>
  <c r="CG627" i="14"/>
  <c r="CE627" i="14"/>
  <c r="EM627" i="14" s="1"/>
  <c r="CC627" i="14"/>
  <c r="CA627" i="14"/>
  <c r="BY627" i="14"/>
  <c r="BW627" i="14"/>
  <c r="BU627" i="14"/>
  <c r="BS627" i="14"/>
  <c r="BQ627" i="14"/>
  <c r="BO627" i="14"/>
  <c r="BM627" i="14"/>
  <c r="BK627" i="14"/>
  <c r="BI627" i="14"/>
  <c r="BG627" i="14"/>
  <c r="BE627" i="14"/>
  <c r="BC627" i="14"/>
  <c r="BA627" i="14"/>
  <c r="AY627" i="14"/>
  <c r="AW627" i="14"/>
  <c r="AV627" i="14"/>
  <c r="EE627" i="14" s="1"/>
  <c r="AU627" i="14"/>
  <c r="DM627" i="14" s="1"/>
  <c r="AF627" i="14"/>
  <c r="B627" i="14" s="1"/>
  <c r="A627" i="14"/>
  <c r="DM526" i="14" l="1"/>
  <c r="DK627" i="14"/>
  <c r="DM511" i="14"/>
  <c r="DK520" i="14"/>
  <c r="DM630" i="14"/>
  <c r="DK626" i="14"/>
  <c r="FL595" i="14"/>
  <c r="FJ595" i="14"/>
  <c r="EV595" i="14"/>
  <c r="ET595" i="14"/>
  <c r="EO595" i="14"/>
  <c r="DY595" i="14"/>
  <c r="DW595" i="14"/>
  <c r="DU595" i="14"/>
  <c r="DS595" i="14"/>
  <c r="DQ595" i="14"/>
  <c r="DO595" i="14"/>
  <c r="DI595" i="14"/>
  <c r="DC595" i="14"/>
  <c r="DA595" i="14"/>
  <c r="CY595" i="14"/>
  <c r="CW595" i="14"/>
  <c r="CS595" i="14"/>
  <c r="CQ595" i="14"/>
  <c r="CO595" i="14"/>
  <c r="CM595" i="14"/>
  <c r="CK595" i="14"/>
  <c r="CI595" i="14"/>
  <c r="CG595" i="14"/>
  <c r="CE595" i="14"/>
  <c r="EM595" i="14" s="1"/>
  <c r="BQ595" i="14"/>
  <c r="BO595" i="14"/>
  <c r="BM595" i="14"/>
  <c r="BK595" i="14"/>
  <c r="BI595" i="14"/>
  <c r="BG595" i="14"/>
  <c r="BE595" i="14"/>
  <c r="BC595" i="14"/>
  <c r="BA595" i="14"/>
  <c r="AY595" i="14"/>
  <c r="AW595" i="14"/>
  <c r="AV595" i="14"/>
  <c r="AU595" i="14"/>
  <c r="DK595" i="14" s="1"/>
  <c r="AF595" i="14"/>
  <c r="B595" i="14" s="1"/>
  <c r="A595" i="14"/>
  <c r="FL655" i="14"/>
  <c r="FJ655" i="14"/>
  <c r="EV655" i="14"/>
  <c r="ET655" i="14"/>
  <c r="EO655" i="14"/>
  <c r="DY655" i="14"/>
  <c r="DU655" i="14"/>
  <c r="DS655" i="14"/>
  <c r="DQ655" i="14"/>
  <c r="DO655" i="14"/>
  <c r="DC655" i="14"/>
  <c r="DA655" i="14"/>
  <c r="CY655" i="14"/>
  <c r="CW655" i="14"/>
  <c r="CS655" i="14"/>
  <c r="CQ655" i="14"/>
  <c r="CO655" i="14"/>
  <c r="CM655" i="14"/>
  <c r="CK655" i="14"/>
  <c r="CI655" i="14"/>
  <c r="CG655" i="14"/>
  <c r="CE655" i="14"/>
  <c r="EM655" i="14" s="1"/>
  <c r="CC655" i="14"/>
  <c r="CA655" i="14"/>
  <c r="BY655" i="14"/>
  <c r="BW655" i="14"/>
  <c r="BU655" i="14"/>
  <c r="BS655" i="14"/>
  <c r="BO655" i="14"/>
  <c r="BM655" i="14"/>
  <c r="BK655" i="14"/>
  <c r="BI655" i="14"/>
  <c r="AV655" i="14"/>
  <c r="AU655" i="14"/>
  <c r="DM655" i="14" s="1"/>
  <c r="AF655" i="14"/>
  <c r="B655" i="14" s="1"/>
  <c r="A655" i="14"/>
  <c r="FL654" i="14"/>
  <c r="FJ654" i="14"/>
  <c r="EV654" i="14"/>
  <c r="ET654" i="14"/>
  <c r="EO654" i="14"/>
  <c r="DY654" i="14"/>
  <c r="DU654" i="14"/>
  <c r="DS654" i="14"/>
  <c r="DQ654" i="14"/>
  <c r="DO654" i="14"/>
  <c r="DC654" i="14"/>
  <c r="DA654" i="14"/>
  <c r="CY654" i="14"/>
  <c r="CW654" i="14"/>
  <c r="CS654" i="14"/>
  <c r="CQ654" i="14"/>
  <c r="CO654" i="14"/>
  <c r="CM654" i="14"/>
  <c r="CK654" i="14"/>
  <c r="CI654" i="14"/>
  <c r="CG654" i="14"/>
  <c r="CE654" i="14"/>
  <c r="EM654" i="14" s="1"/>
  <c r="CC654" i="14"/>
  <c r="CA654" i="14"/>
  <c r="BY654" i="14"/>
  <c r="BW654" i="14"/>
  <c r="BU654" i="14"/>
  <c r="BS654" i="14"/>
  <c r="BO654" i="14"/>
  <c r="BM654" i="14"/>
  <c r="BK654" i="14"/>
  <c r="BI654" i="14"/>
  <c r="AV654" i="14"/>
  <c r="AU654" i="14"/>
  <c r="DK654" i="14" s="1"/>
  <c r="AF654" i="14"/>
  <c r="B654" i="14" s="1"/>
  <c r="A654" i="14"/>
  <c r="FL607" i="14"/>
  <c r="FJ607" i="14"/>
  <c r="EV607" i="14"/>
  <c r="ET607" i="14"/>
  <c r="EO607" i="14"/>
  <c r="DY607" i="14"/>
  <c r="DW607" i="14"/>
  <c r="DU607" i="14"/>
  <c r="DS607" i="14"/>
  <c r="DQ607" i="14"/>
  <c r="DO607" i="14"/>
  <c r="DC607" i="14"/>
  <c r="DA607" i="14"/>
  <c r="CY607" i="14"/>
  <c r="CW607" i="14"/>
  <c r="CS607" i="14"/>
  <c r="CQ607" i="14"/>
  <c r="CO607" i="14"/>
  <c r="CM607" i="14"/>
  <c r="CK607" i="14"/>
  <c r="CI607" i="14"/>
  <c r="CG607" i="14"/>
  <c r="CE607" i="14"/>
  <c r="EM607" i="14" s="1"/>
  <c r="CC607" i="14"/>
  <c r="CA607" i="14"/>
  <c r="BY607" i="14"/>
  <c r="BW607" i="14"/>
  <c r="BU607" i="14"/>
  <c r="BS607" i="14"/>
  <c r="BQ607" i="14"/>
  <c r="BO607" i="14"/>
  <c r="BM607" i="14"/>
  <c r="BK607" i="14"/>
  <c r="AV607" i="14"/>
  <c r="AU607" i="14"/>
  <c r="DM607" i="14" s="1"/>
  <c r="AF607" i="14"/>
  <c r="B607" i="14" s="1"/>
  <c r="A607" i="14"/>
  <c r="FL606" i="14"/>
  <c r="FJ606" i="14"/>
  <c r="EV606" i="14"/>
  <c r="ET606" i="14"/>
  <c r="EO606" i="14"/>
  <c r="DY606" i="14"/>
  <c r="DW606" i="14"/>
  <c r="DU606" i="14"/>
  <c r="DS606" i="14"/>
  <c r="DQ606" i="14"/>
  <c r="DO606" i="14"/>
  <c r="DC606" i="14"/>
  <c r="DA606" i="14"/>
  <c r="CY606" i="14"/>
  <c r="CW606" i="14"/>
  <c r="CS606" i="14"/>
  <c r="CQ606" i="14"/>
  <c r="CO606" i="14"/>
  <c r="CM606" i="14"/>
  <c r="CK606" i="14"/>
  <c r="CI606" i="14"/>
  <c r="CG606" i="14"/>
  <c r="CE606" i="14"/>
  <c r="EM606" i="14" s="1"/>
  <c r="CC606" i="14"/>
  <c r="CA606" i="14"/>
  <c r="BY606" i="14"/>
  <c r="BW606" i="14"/>
  <c r="BU606" i="14"/>
  <c r="BS606" i="14"/>
  <c r="BQ606" i="14"/>
  <c r="BO606" i="14"/>
  <c r="BM606" i="14"/>
  <c r="BK606" i="14"/>
  <c r="AV606" i="14"/>
  <c r="AU606" i="14"/>
  <c r="DK606" i="14" s="1"/>
  <c r="AF606" i="14"/>
  <c r="B606" i="14" s="1"/>
  <c r="DM606" i="14" l="1"/>
  <c r="DM654" i="14"/>
  <c r="DM595" i="14"/>
  <c r="DK607" i="14"/>
  <c r="DK655" i="14"/>
  <c r="FL551" i="14"/>
  <c r="EV551" i="14"/>
  <c r="ET551" i="14"/>
  <c r="EO551" i="14"/>
  <c r="DU551" i="14"/>
  <c r="DS551" i="14"/>
  <c r="DQ551" i="14"/>
  <c r="DO551" i="14"/>
  <c r="DC551" i="14"/>
  <c r="DA551" i="14"/>
  <c r="CY551" i="14"/>
  <c r="CW551" i="14"/>
  <c r="CS551" i="14"/>
  <c r="CQ551" i="14"/>
  <c r="CO551" i="14"/>
  <c r="CM551" i="14"/>
  <c r="CK551" i="14"/>
  <c r="CI551" i="14"/>
  <c r="CG551" i="14"/>
  <c r="CE551" i="14"/>
  <c r="EM551" i="14" s="1"/>
  <c r="CC551" i="14"/>
  <c r="CA551" i="14"/>
  <c r="BY551" i="14"/>
  <c r="BW551" i="14"/>
  <c r="BU551" i="14"/>
  <c r="BS551" i="14"/>
  <c r="BQ551" i="14"/>
  <c r="BO551" i="14"/>
  <c r="BM551" i="14"/>
  <c r="BK551" i="14"/>
  <c r="AV551" i="14"/>
  <c r="AU551" i="14"/>
  <c r="DM551" i="14" s="1"/>
  <c r="AF551" i="14"/>
  <c r="B551" i="14" s="1"/>
  <c r="A551" i="14"/>
  <c r="FL614" i="14"/>
  <c r="FJ614" i="14"/>
  <c r="EV614" i="14"/>
  <c r="ET614" i="14"/>
  <c r="EO614" i="14"/>
  <c r="DY614" i="14"/>
  <c r="DW614" i="14"/>
  <c r="DU614" i="14"/>
  <c r="DS614" i="14"/>
  <c r="DQ614" i="14"/>
  <c r="DO614" i="14"/>
  <c r="DC614" i="14"/>
  <c r="DA614" i="14"/>
  <c r="CY614" i="14"/>
  <c r="CW614" i="14"/>
  <c r="CS614" i="14"/>
  <c r="CQ614" i="14"/>
  <c r="CO614" i="14"/>
  <c r="CM614" i="14"/>
  <c r="CK614" i="14"/>
  <c r="CI614" i="14"/>
  <c r="CG614" i="14"/>
  <c r="CE614" i="14"/>
  <c r="EM614" i="14" s="1"/>
  <c r="CC614" i="14"/>
  <c r="CA614" i="14"/>
  <c r="BY614" i="14"/>
  <c r="BW614" i="14"/>
  <c r="BU614" i="14"/>
  <c r="BS614" i="14"/>
  <c r="BO614" i="14"/>
  <c r="BM614" i="14"/>
  <c r="BK614" i="14"/>
  <c r="BI614" i="14"/>
  <c r="AV614" i="14"/>
  <c r="AU614" i="14"/>
  <c r="DK614" i="14" s="1"/>
  <c r="AF614" i="14"/>
  <c r="B614" i="14" s="1"/>
  <c r="A614" i="14"/>
  <c r="FL612" i="14"/>
  <c r="FJ612" i="14"/>
  <c r="EV612" i="14"/>
  <c r="ET612" i="14"/>
  <c r="EO612" i="14"/>
  <c r="DY612" i="14"/>
  <c r="DW612" i="14"/>
  <c r="DU612" i="14"/>
  <c r="DS612" i="14"/>
  <c r="DQ612" i="14"/>
  <c r="DO612" i="14"/>
  <c r="DC612" i="14"/>
  <c r="DA612" i="14"/>
  <c r="CY612" i="14"/>
  <c r="CW612" i="14"/>
  <c r="CS612" i="14"/>
  <c r="CQ612" i="14"/>
  <c r="CO612" i="14"/>
  <c r="CM612" i="14"/>
  <c r="CK612" i="14"/>
  <c r="CI612" i="14"/>
  <c r="CG612" i="14"/>
  <c r="CE612" i="14"/>
  <c r="EM612" i="14" s="1"/>
  <c r="CC612" i="14"/>
  <c r="CA612" i="14"/>
  <c r="BY612" i="14"/>
  <c r="BW612" i="14"/>
  <c r="BU612" i="14"/>
  <c r="BS612" i="14"/>
  <c r="BO612" i="14"/>
  <c r="BM612" i="14"/>
  <c r="BK612" i="14"/>
  <c r="BI612" i="14"/>
  <c r="AV612" i="14"/>
  <c r="AU612" i="14"/>
  <c r="DM612" i="14" s="1"/>
  <c r="AF612" i="14"/>
  <c r="B612" i="14" s="1"/>
  <c r="A612" i="14"/>
  <c r="FL610" i="14"/>
  <c r="FJ610" i="14"/>
  <c r="EV610" i="14"/>
  <c r="ET610" i="14"/>
  <c r="EO610" i="14"/>
  <c r="DY610" i="14"/>
  <c r="DW610" i="14"/>
  <c r="DU610" i="14"/>
  <c r="DS610" i="14"/>
  <c r="DQ610" i="14"/>
  <c r="DO610" i="14"/>
  <c r="DC610" i="14"/>
  <c r="DA610" i="14"/>
  <c r="CY610" i="14"/>
  <c r="CW610" i="14"/>
  <c r="CS610" i="14"/>
  <c r="CQ610" i="14"/>
  <c r="CO610" i="14"/>
  <c r="CM610" i="14"/>
  <c r="CK610" i="14"/>
  <c r="CI610" i="14"/>
  <c r="CG610" i="14"/>
  <c r="CE610" i="14"/>
  <c r="EM610" i="14" s="1"/>
  <c r="CC610" i="14"/>
  <c r="CA610" i="14"/>
  <c r="BY610" i="14"/>
  <c r="BW610" i="14"/>
  <c r="BU610" i="14"/>
  <c r="BS610" i="14"/>
  <c r="BO610" i="14"/>
  <c r="BM610" i="14"/>
  <c r="BK610" i="14"/>
  <c r="BI610" i="14"/>
  <c r="AV610" i="14"/>
  <c r="AU610" i="14"/>
  <c r="DK610" i="14" s="1"/>
  <c r="AF610" i="14"/>
  <c r="B610" i="14" s="1"/>
  <c r="A610" i="14"/>
  <c r="FL609" i="14"/>
  <c r="FJ609" i="14"/>
  <c r="EV609" i="14"/>
  <c r="ET609" i="14"/>
  <c r="EO609" i="14"/>
  <c r="DY609" i="14"/>
  <c r="DW609" i="14"/>
  <c r="DU609" i="14"/>
  <c r="DS609" i="14"/>
  <c r="DQ609" i="14"/>
  <c r="DO609" i="14"/>
  <c r="DC609" i="14"/>
  <c r="DA609" i="14"/>
  <c r="CY609" i="14"/>
  <c r="CW609" i="14"/>
  <c r="CS609" i="14"/>
  <c r="CQ609" i="14"/>
  <c r="CO609" i="14"/>
  <c r="CM609" i="14"/>
  <c r="CK609" i="14"/>
  <c r="CI609" i="14"/>
  <c r="CG609" i="14"/>
  <c r="CE609" i="14"/>
  <c r="EM609" i="14" s="1"/>
  <c r="CC609" i="14"/>
  <c r="CA609" i="14"/>
  <c r="BY609" i="14"/>
  <c r="BW609" i="14"/>
  <c r="BU609" i="14"/>
  <c r="BS609" i="14"/>
  <c r="BO609" i="14"/>
  <c r="BM609" i="14"/>
  <c r="BK609" i="14"/>
  <c r="BI609" i="14"/>
  <c r="AV609" i="14"/>
  <c r="AU609" i="14"/>
  <c r="DK609" i="14" s="1"/>
  <c r="AF609" i="14"/>
  <c r="B609" i="14" s="1"/>
  <c r="A609" i="14"/>
  <c r="FL620" i="14"/>
  <c r="FJ620" i="14"/>
  <c r="EV620" i="14"/>
  <c r="ET620" i="14"/>
  <c r="EO620" i="14"/>
  <c r="DY620" i="14"/>
  <c r="DW620" i="14"/>
  <c r="DU620" i="14"/>
  <c r="DS620" i="14"/>
  <c r="DQ620" i="14"/>
  <c r="DO620" i="14"/>
  <c r="DC620" i="14"/>
  <c r="DA620" i="14"/>
  <c r="CY620" i="14"/>
  <c r="CW620" i="14"/>
  <c r="CS620" i="14"/>
  <c r="CQ620" i="14"/>
  <c r="CO620" i="14"/>
  <c r="CM620" i="14"/>
  <c r="CK620" i="14"/>
  <c r="CI620" i="14"/>
  <c r="CG620" i="14"/>
  <c r="CE620" i="14"/>
  <c r="EM620" i="14" s="1"/>
  <c r="CC620" i="14"/>
  <c r="CA620" i="14"/>
  <c r="BY620" i="14"/>
  <c r="BW620" i="14"/>
  <c r="BU620" i="14"/>
  <c r="BS620" i="14"/>
  <c r="BQ620" i="14"/>
  <c r="BO620" i="14"/>
  <c r="BM620" i="14"/>
  <c r="BK620" i="14"/>
  <c r="AV620" i="14"/>
  <c r="AU620" i="14"/>
  <c r="DK620" i="14" s="1"/>
  <c r="AF620" i="14"/>
  <c r="B620" i="14" s="1"/>
  <c r="A620" i="14"/>
  <c r="FL619" i="14"/>
  <c r="EV619" i="14"/>
  <c r="ET619" i="14"/>
  <c r="EO619" i="14"/>
  <c r="DY619" i="14"/>
  <c r="DW619" i="14"/>
  <c r="DU619" i="14"/>
  <c r="DS619" i="14"/>
  <c r="DQ619" i="14"/>
  <c r="DO619" i="14"/>
  <c r="DC619" i="14"/>
  <c r="DA619" i="14"/>
  <c r="CY619" i="14"/>
  <c r="CW619" i="14"/>
  <c r="CS619" i="14"/>
  <c r="CQ619" i="14"/>
  <c r="CO619" i="14"/>
  <c r="CM619" i="14"/>
  <c r="CK619" i="14"/>
  <c r="CI619" i="14"/>
  <c r="CG619" i="14"/>
  <c r="CE619" i="14"/>
  <c r="EM619" i="14" s="1"/>
  <c r="CC619" i="14"/>
  <c r="CA619" i="14"/>
  <c r="BY619" i="14"/>
  <c r="BW619" i="14"/>
  <c r="BU619" i="14"/>
  <c r="BS619" i="14"/>
  <c r="BQ619" i="14"/>
  <c r="BO619" i="14"/>
  <c r="BM619" i="14"/>
  <c r="BK619" i="14"/>
  <c r="AV619" i="14"/>
  <c r="AU619" i="14"/>
  <c r="DK619" i="14" s="1"/>
  <c r="AF619" i="14"/>
  <c r="B619" i="14" s="1"/>
  <c r="A619" i="14"/>
  <c r="FL636" i="14"/>
  <c r="EV636" i="14"/>
  <c r="EO636" i="14"/>
  <c r="EC636" i="14"/>
  <c r="EA636" i="14"/>
  <c r="DY636" i="14"/>
  <c r="DW636" i="14"/>
  <c r="DU636" i="14"/>
  <c r="DS636" i="14"/>
  <c r="DQ636" i="14"/>
  <c r="DO636" i="14"/>
  <c r="DI636" i="14"/>
  <c r="DC636" i="14"/>
  <c r="DA636" i="14"/>
  <c r="CY636" i="14"/>
  <c r="CW636" i="14"/>
  <c r="CS636" i="14"/>
  <c r="CQ636" i="14"/>
  <c r="CO636" i="14"/>
  <c r="CM636" i="14"/>
  <c r="CK636" i="14"/>
  <c r="CI636" i="14"/>
  <c r="CG636" i="14"/>
  <c r="CE636" i="14"/>
  <c r="EM636" i="14" s="1"/>
  <c r="CC636" i="14"/>
  <c r="CA636" i="14"/>
  <c r="BY636" i="14"/>
  <c r="BW636" i="14"/>
  <c r="BU636" i="14"/>
  <c r="BS636" i="14"/>
  <c r="BQ636" i="14"/>
  <c r="BO636" i="14"/>
  <c r="BM636" i="14"/>
  <c r="BK636" i="14"/>
  <c r="BI636" i="14"/>
  <c r="BG636" i="14"/>
  <c r="BE636" i="14"/>
  <c r="BC636" i="14"/>
  <c r="BA636" i="14"/>
  <c r="AY636" i="14"/>
  <c r="AW636" i="14"/>
  <c r="AV636" i="14"/>
  <c r="EE636" i="14" s="1"/>
  <c r="AU636" i="14"/>
  <c r="DK636" i="14" s="1"/>
  <c r="AF636" i="14"/>
  <c r="B636" i="14" s="1"/>
  <c r="A636" i="14"/>
  <c r="FL659" i="14"/>
  <c r="EV659" i="14"/>
  <c r="EO659" i="14"/>
  <c r="EA659" i="14"/>
  <c r="DY659" i="14"/>
  <c r="DW659" i="14"/>
  <c r="DU659" i="14"/>
  <c r="DS659" i="14"/>
  <c r="DQ659" i="14"/>
  <c r="DO659" i="14"/>
  <c r="DI659" i="14"/>
  <c r="DC659" i="14"/>
  <c r="DA659" i="14"/>
  <c r="CY659" i="14"/>
  <c r="CW659" i="14"/>
  <c r="CS659" i="14"/>
  <c r="CQ659" i="14"/>
  <c r="CO659" i="14"/>
  <c r="CM659" i="14"/>
  <c r="CK659" i="14"/>
  <c r="CI659" i="14"/>
  <c r="CG659" i="14"/>
  <c r="CE659" i="14"/>
  <c r="EM659" i="14" s="1"/>
  <c r="CC659" i="14"/>
  <c r="CA659" i="14"/>
  <c r="BY659" i="14"/>
  <c r="BW659" i="14"/>
  <c r="BU659" i="14"/>
  <c r="BS659" i="14"/>
  <c r="BQ659" i="14"/>
  <c r="BO659" i="14"/>
  <c r="BM659" i="14"/>
  <c r="BK659" i="14"/>
  <c r="BI659" i="14"/>
  <c r="BG659" i="14"/>
  <c r="BE659" i="14"/>
  <c r="BC659" i="14"/>
  <c r="BA659" i="14"/>
  <c r="AW659" i="14"/>
  <c r="AV659" i="14"/>
  <c r="EE659" i="14" s="1"/>
  <c r="AU659" i="14"/>
  <c r="DK659" i="14" s="1"/>
  <c r="AF659" i="14"/>
  <c r="B659" i="14" s="1"/>
  <c r="A659" i="14"/>
  <c r="FL651" i="14"/>
  <c r="EV651" i="14"/>
  <c r="EO651" i="14"/>
  <c r="EA651" i="14"/>
  <c r="DY651" i="14"/>
  <c r="DW651" i="14"/>
  <c r="DU651" i="14"/>
  <c r="DS651" i="14"/>
  <c r="DQ651" i="14"/>
  <c r="DO651" i="14"/>
  <c r="DI651" i="14"/>
  <c r="DC651" i="14"/>
  <c r="DA651" i="14"/>
  <c r="CY651" i="14"/>
  <c r="CW651" i="14"/>
  <c r="CS651" i="14"/>
  <c r="CQ651" i="14"/>
  <c r="CO651" i="14"/>
  <c r="CM651" i="14"/>
  <c r="CK651" i="14"/>
  <c r="CI651" i="14"/>
  <c r="CG651" i="14"/>
  <c r="CE651" i="14"/>
  <c r="EM651" i="14" s="1"/>
  <c r="CC651" i="14"/>
  <c r="CA651" i="14"/>
  <c r="BY651" i="14"/>
  <c r="BW651" i="14"/>
  <c r="BU651" i="14"/>
  <c r="BS651" i="14"/>
  <c r="BQ651" i="14"/>
  <c r="BO651" i="14"/>
  <c r="BM651" i="14"/>
  <c r="BK651" i="14"/>
  <c r="BI651" i="14"/>
  <c r="BG651" i="14"/>
  <c r="BE651" i="14"/>
  <c r="BC651" i="14"/>
  <c r="BA651" i="14"/>
  <c r="AW651" i="14"/>
  <c r="AV651" i="14"/>
  <c r="EE651" i="14" s="1"/>
  <c r="AU651" i="14"/>
  <c r="DM651" i="14" s="1"/>
  <c r="AF651" i="14"/>
  <c r="B651" i="14" s="1"/>
  <c r="A651" i="14"/>
  <c r="FL645" i="14"/>
  <c r="EV645" i="14"/>
  <c r="EO645" i="14"/>
  <c r="EC645" i="14"/>
  <c r="EA645" i="14"/>
  <c r="DY645" i="14"/>
  <c r="DW645" i="14"/>
  <c r="DU645" i="14"/>
  <c r="DS645" i="14"/>
  <c r="DQ645" i="14"/>
  <c r="DO645" i="14"/>
  <c r="DI645" i="14"/>
  <c r="DC645" i="14"/>
  <c r="DA645" i="14"/>
  <c r="CY645" i="14"/>
  <c r="CW645" i="14"/>
  <c r="CS645" i="14"/>
  <c r="CQ645" i="14"/>
  <c r="CO645" i="14"/>
  <c r="CM645" i="14"/>
  <c r="CK645" i="14"/>
  <c r="CI645" i="14"/>
  <c r="CG645" i="14"/>
  <c r="CE645" i="14"/>
  <c r="EM645" i="14" s="1"/>
  <c r="CC645" i="14"/>
  <c r="CA645" i="14"/>
  <c r="BY645" i="14"/>
  <c r="BW645" i="14"/>
  <c r="BU645" i="14"/>
  <c r="BS645" i="14"/>
  <c r="BQ645" i="14"/>
  <c r="BO645" i="14"/>
  <c r="BM645" i="14"/>
  <c r="BK645" i="14"/>
  <c r="BI645" i="14"/>
  <c r="BG645" i="14"/>
  <c r="BE645" i="14"/>
  <c r="BC645" i="14"/>
  <c r="BA645" i="14"/>
  <c r="AW645" i="14"/>
  <c r="AV645" i="14"/>
  <c r="EE645" i="14" s="1"/>
  <c r="AU645" i="14"/>
  <c r="DK645" i="14" s="1"/>
  <c r="AF645" i="14"/>
  <c r="B645" i="14" s="1"/>
  <c r="A645" i="14"/>
  <c r="FL638" i="14"/>
  <c r="EV638" i="14"/>
  <c r="EO638" i="14"/>
  <c r="EC638" i="14"/>
  <c r="EA638" i="14"/>
  <c r="DY638" i="14"/>
  <c r="DW638" i="14"/>
  <c r="DU638" i="14"/>
  <c r="DS638" i="14"/>
  <c r="DQ638" i="14"/>
  <c r="DO638" i="14"/>
  <c r="DI638" i="14"/>
  <c r="DC638" i="14"/>
  <c r="DA638" i="14"/>
  <c r="CY638" i="14"/>
  <c r="CW638" i="14"/>
  <c r="CS638" i="14"/>
  <c r="CQ638" i="14"/>
  <c r="CO638" i="14"/>
  <c r="CM638" i="14"/>
  <c r="CK638" i="14"/>
  <c r="CI638" i="14"/>
  <c r="CG638" i="14"/>
  <c r="CE638" i="14"/>
  <c r="EM638" i="14" s="1"/>
  <c r="CC638" i="14"/>
  <c r="CA638" i="14"/>
  <c r="BY638" i="14"/>
  <c r="BW638" i="14"/>
  <c r="BU638" i="14"/>
  <c r="BS638" i="14"/>
  <c r="BQ638" i="14"/>
  <c r="BO638" i="14"/>
  <c r="BM638" i="14"/>
  <c r="BK638" i="14"/>
  <c r="BI638" i="14"/>
  <c r="BG638" i="14"/>
  <c r="BE638" i="14"/>
  <c r="BC638" i="14"/>
  <c r="BA638" i="14"/>
  <c r="AY638" i="14"/>
  <c r="AW638" i="14"/>
  <c r="AV638" i="14"/>
  <c r="EE638" i="14" s="1"/>
  <c r="AU638" i="14"/>
  <c r="DM638" i="14" s="1"/>
  <c r="AF638" i="14"/>
  <c r="B638" i="14" s="1"/>
  <c r="A638" i="14"/>
  <c r="FL665" i="14"/>
  <c r="EV665" i="14"/>
  <c r="EO665" i="14"/>
  <c r="EA665" i="14"/>
  <c r="DY665" i="14"/>
  <c r="DW665" i="14"/>
  <c r="DU665" i="14"/>
  <c r="DS665" i="14"/>
  <c r="DQ665" i="14"/>
  <c r="DO665" i="14"/>
  <c r="DI665" i="14"/>
  <c r="DC665" i="14"/>
  <c r="DA665" i="14"/>
  <c r="CY665" i="14"/>
  <c r="CW665" i="14"/>
  <c r="CS665" i="14"/>
  <c r="CQ665" i="14"/>
  <c r="CO665" i="14"/>
  <c r="CM665" i="14"/>
  <c r="CK665" i="14"/>
  <c r="CI665" i="14"/>
  <c r="CG665" i="14"/>
  <c r="CE665" i="14"/>
  <c r="EM665" i="14" s="1"/>
  <c r="CC665" i="14"/>
  <c r="CA665" i="14"/>
  <c r="BY665" i="14"/>
  <c r="BW665" i="14"/>
  <c r="BU665" i="14"/>
  <c r="BS665" i="14"/>
  <c r="BQ665" i="14"/>
  <c r="BO665" i="14"/>
  <c r="BM665" i="14"/>
  <c r="BK665" i="14"/>
  <c r="BI665" i="14"/>
  <c r="BG665" i="14"/>
  <c r="BE665" i="14"/>
  <c r="BC665" i="14"/>
  <c r="BA665" i="14"/>
  <c r="AW665" i="14"/>
  <c r="AV665" i="14"/>
  <c r="EE665" i="14" s="1"/>
  <c r="AU665" i="14"/>
  <c r="DK665" i="14" s="1"/>
  <c r="AF665" i="14"/>
  <c r="B665" i="14" s="1"/>
  <c r="A665" i="14"/>
  <c r="FL634" i="14"/>
  <c r="EV634" i="14"/>
  <c r="EO634" i="14"/>
  <c r="EC634" i="14"/>
  <c r="EA634" i="14"/>
  <c r="DY634" i="14"/>
  <c r="DW634" i="14"/>
  <c r="DU634" i="14"/>
  <c r="DS634" i="14"/>
  <c r="DQ634" i="14"/>
  <c r="DO634" i="14"/>
  <c r="DI634" i="14"/>
  <c r="DC634" i="14"/>
  <c r="DA634" i="14"/>
  <c r="CY634" i="14"/>
  <c r="CW634" i="14"/>
  <c r="CS634" i="14"/>
  <c r="CQ634" i="14"/>
  <c r="CO634" i="14"/>
  <c r="CM634" i="14"/>
  <c r="CK634" i="14"/>
  <c r="CI634" i="14"/>
  <c r="CG634" i="14"/>
  <c r="CE634" i="14"/>
  <c r="EM634" i="14" s="1"/>
  <c r="CC634" i="14"/>
  <c r="CA634" i="14"/>
  <c r="BY634" i="14"/>
  <c r="BW634" i="14"/>
  <c r="BU634" i="14"/>
  <c r="BS634" i="14"/>
  <c r="BQ634" i="14"/>
  <c r="BO634" i="14"/>
  <c r="BM634" i="14"/>
  <c r="BK634" i="14"/>
  <c r="BI634" i="14"/>
  <c r="BG634" i="14"/>
  <c r="BE634" i="14"/>
  <c r="BC634" i="14"/>
  <c r="BA634" i="14"/>
  <c r="AY634" i="14"/>
  <c r="AW634" i="14"/>
  <c r="AV634" i="14"/>
  <c r="EE634" i="14" s="1"/>
  <c r="AU634" i="14"/>
  <c r="DM634" i="14" s="1"/>
  <c r="AF634" i="14"/>
  <c r="B634" i="14" s="1"/>
  <c r="A634" i="14"/>
  <c r="FL631" i="14"/>
  <c r="EV631" i="14"/>
  <c r="EO631" i="14"/>
  <c r="EC631" i="14"/>
  <c r="EA631" i="14"/>
  <c r="DY631" i="14"/>
  <c r="DW631" i="14"/>
  <c r="DU631" i="14"/>
  <c r="DS631" i="14"/>
  <c r="DQ631" i="14"/>
  <c r="DO631" i="14"/>
  <c r="DI631" i="14"/>
  <c r="DC631" i="14"/>
  <c r="DA631" i="14"/>
  <c r="CY631" i="14"/>
  <c r="CW631" i="14"/>
  <c r="CS631" i="14"/>
  <c r="CQ631" i="14"/>
  <c r="CO631" i="14"/>
  <c r="CM631" i="14"/>
  <c r="CK631" i="14"/>
  <c r="CI631" i="14"/>
  <c r="CG631" i="14"/>
  <c r="CE631" i="14"/>
  <c r="EM631" i="14" s="1"/>
  <c r="CC631" i="14"/>
  <c r="CA631" i="14"/>
  <c r="BY631" i="14"/>
  <c r="BW631" i="14"/>
  <c r="BU631" i="14"/>
  <c r="BS631" i="14"/>
  <c r="BQ631" i="14"/>
  <c r="BO631" i="14"/>
  <c r="BM631" i="14"/>
  <c r="BK631" i="14"/>
  <c r="BI631" i="14"/>
  <c r="BG631" i="14"/>
  <c r="BE631" i="14"/>
  <c r="BC631" i="14"/>
  <c r="BA631" i="14"/>
  <c r="AY631" i="14"/>
  <c r="AW631" i="14"/>
  <c r="AV631" i="14"/>
  <c r="EE631" i="14" s="1"/>
  <c r="AU631" i="14"/>
  <c r="DK631" i="14" s="1"/>
  <c r="AF631" i="14"/>
  <c r="B631" i="14" s="1"/>
  <c r="A631" i="14"/>
  <c r="FL623" i="14"/>
  <c r="EV623" i="14"/>
  <c r="EO623" i="14"/>
  <c r="EC623" i="14"/>
  <c r="EA623" i="14"/>
  <c r="DY623" i="14"/>
  <c r="DW623" i="14"/>
  <c r="DU623" i="14"/>
  <c r="DS623" i="14"/>
  <c r="DQ623" i="14"/>
  <c r="DO623" i="14"/>
  <c r="DI623" i="14"/>
  <c r="DC623" i="14"/>
  <c r="DA623" i="14"/>
  <c r="CY623" i="14"/>
  <c r="CW623" i="14"/>
  <c r="CS623" i="14"/>
  <c r="CQ623" i="14"/>
  <c r="CO623" i="14"/>
  <c r="CM623" i="14"/>
  <c r="CK623" i="14"/>
  <c r="CI623" i="14"/>
  <c r="CG623" i="14"/>
  <c r="CE623" i="14"/>
  <c r="EM623" i="14" s="1"/>
  <c r="CC623" i="14"/>
  <c r="CA623" i="14"/>
  <c r="BY623" i="14"/>
  <c r="BW623" i="14"/>
  <c r="BU623" i="14"/>
  <c r="BS623" i="14"/>
  <c r="BQ623" i="14"/>
  <c r="BO623" i="14"/>
  <c r="BM623" i="14"/>
  <c r="BK623" i="14"/>
  <c r="BI623" i="14"/>
  <c r="BG623" i="14"/>
  <c r="BE623" i="14"/>
  <c r="BC623" i="14"/>
  <c r="BA623" i="14"/>
  <c r="AY623" i="14"/>
  <c r="AW623" i="14"/>
  <c r="AV623" i="14"/>
  <c r="EE623" i="14" s="1"/>
  <c r="AU623" i="14"/>
  <c r="DM623" i="14" s="1"/>
  <c r="AF623" i="14"/>
  <c r="B623" i="14" s="1"/>
  <c r="A623" i="14"/>
  <c r="FL598" i="14"/>
  <c r="EV598" i="14"/>
  <c r="EO598" i="14"/>
  <c r="EC598" i="14"/>
  <c r="EA598" i="14"/>
  <c r="DY598" i="14"/>
  <c r="DW598" i="14"/>
  <c r="DU598" i="14"/>
  <c r="DS598" i="14"/>
  <c r="DQ598" i="14"/>
  <c r="DO598" i="14"/>
  <c r="DI598" i="14"/>
  <c r="DC598" i="14"/>
  <c r="DA598" i="14"/>
  <c r="CY598" i="14"/>
  <c r="CW598" i="14"/>
  <c r="CS598" i="14"/>
  <c r="CQ598" i="14"/>
  <c r="CO598" i="14"/>
  <c r="CM598" i="14"/>
  <c r="CK598" i="14"/>
  <c r="CI598" i="14"/>
  <c r="CG598" i="14"/>
  <c r="CE598" i="14"/>
  <c r="EM598" i="14" s="1"/>
  <c r="CC598" i="14"/>
  <c r="CA598" i="14"/>
  <c r="BY598" i="14"/>
  <c r="BW598" i="14"/>
  <c r="BU598" i="14"/>
  <c r="BS598" i="14"/>
  <c r="BQ598" i="14"/>
  <c r="BO598" i="14"/>
  <c r="BM598" i="14"/>
  <c r="BK598" i="14"/>
  <c r="BI598" i="14"/>
  <c r="BE598" i="14"/>
  <c r="BC598" i="14"/>
  <c r="BA598" i="14"/>
  <c r="AY598" i="14"/>
  <c r="AW598" i="14"/>
  <c r="AV598" i="14"/>
  <c r="EE598" i="14" s="1"/>
  <c r="AU598" i="14"/>
  <c r="DK598" i="14" s="1"/>
  <c r="AF598" i="14"/>
  <c r="B598" i="14" s="1"/>
  <c r="A598" i="14"/>
  <c r="FL596" i="14"/>
  <c r="EV596" i="14"/>
  <c r="EO596" i="14"/>
  <c r="EC596" i="14"/>
  <c r="EA596" i="14"/>
  <c r="DY596" i="14"/>
  <c r="DW596" i="14"/>
  <c r="DU596" i="14"/>
  <c r="DS596" i="14"/>
  <c r="DQ596" i="14"/>
  <c r="DO596" i="14"/>
  <c r="DI596" i="14"/>
  <c r="DC596" i="14"/>
  <c r="DA596" i="14"/>
  <c r="CY596" i="14"/>
  <c r="CW596" i="14"/>
  <c r="CS596" i="14"/>
  <c r="CQ596" i="14"/>
  <c r="CO596" i="14"/>
  <c r="CM596" i="14"/>
  <c r="CK596" i="14"/>
  <c r="CI596" i="14"/>
  <c r="CG596" i="14"/>
  <c r="CE596" i="14"/>
  <c r="EM596" i="14" s="1"/>
  <c r="CC596" i="14"/>
  <c r="CA596" i="14"/>
  <c r="BY596" i="14"/>
  <c r="BW596" i="14"/>
  <c r="BU596" i="14"/>
  <c r="BS596" i="14"/>
  <c r="BQ596" i="14"/>
  <c r="BO596" i="14"/>
  <c r="BM596" i="14"/>
  <c r="BK596" i="14"/>
  <c r="BI596" i="14"/>
  <c r="BG596" i="14"/>
  <c r="BE596" i="14"/>
  <c r="BC596" i="14"/>
  <c r="BA596" i="14"/>
  <c r="AY596" i="14"/>
  <c r="AW596" i="14"/>
  <c r="AV596" i="14"/>
  <c r="EE596" i="14" s="1"/>
  <c r="AU596" i="14"/>
  <c r="DM596" i="14" s="1"/>
  <c r="AF596" i="14"/>
  <c r="B596" i="14" s="1"/>
  <c r="A596" i="14"/>
  <c r="FL593" i="14"/>
  <c r="EV593" i="14"/>
  <c r="EO593" i="14"/>
  <c r="EC593" i="14"/>
  <c r="EA593" i="14"/>
  <c r="DY593" i="14"/>
  <c r="DW593" i="14"/>
  <c r="DU593" i="14"/>
  <c r="DS593" i="14"/>
  <c r="DQ593" i="14"/>
  <c r="DO593" i="14"/>
  <c r="DI593" i="14"/>
  <c r="DC593" i="14"/>
  <c r="DA593" i="14"/>
  <c r="CY593" i="14"/>
  <c r="CW593" i="14"/>
  <c r="CS593" i="14"/>
  <c r="CQ593" i="14"/>
  <c r="CO593" i="14"/>
  <c r="CM593" i="14"/>
  <c r="CK593" i="14"/>
  <c r="CI593" i="14"/>
  <c r="CG593" i="14"/>
  <c r="CE593" i="14"/>
  <c r="EM593" i="14" s="1"/>
  <c r="CC593" i="14"/>
  <c r="CA593" i="14"/>
  <c r="BY593" i="14"/>
  <c r="BW593" i="14"/>
  <c r="BU593" i="14"/>
  <c r="BS593" i="14"/>
  <c r="BQ593" i="14"/>
  <c r="BO593" i="14"/>
  <c r="BM593" i="14"/>
  <c r="BK593" i="14"/>
  <c r="BI593" i="14"/>
  <c r="BG593" i="14"/>
  <c r="BE593" i="14"/>
  <c r="BC593" i="14"/>
  <c r="BA593" i="14"/>
  <c r="AY593" i="14"/>
  <c r="AW593" i="14"/>
  <c r="AV593" i="14"/>
  <c r="EE593" i="14" s="1"/>
  <c r="AU593" i="14"/>
  <c r="DK593" i="14" s="1"/>
  <c r="AF593" i="14"/>
  <c r="B593" i="14" s="1"/>
  <c r="A593" i="14"/>
  <c r="FL601" i="14"/>
  <c r="EV601" i="14"/>
  <c r="EO601" i="14"/>
  <c r="EC601" i="14"/>
  <c r="EA601" i="14"/>
  <c r="DY601" i="14"/>
  <c r="DW601" i="14"/>
  <c r="DU601" i="14"/>
  <c r="DS601" i="14"/>
  <c r="DQ601" i="14"/>
  <c r="DO601" i="14"/>
  <c r="DI601" i="14"/>
  <c r="DC601" i="14"/>
  <c r="DA601" i="14"/>
  <c r="CY601" i="14"/>
  <c r="CW601" i="14"/>
  <c r="CS601" i="14"/>
  <c r="CQ601" i="14"/>
  <c r="CO601" i="14"/>
  <c r="CM601" i="14"/>
  <c r="CK601" i="14"/>
  <c r="CI601" i="14"/>
  <c r="CG601" i="14"/>
  <c r="CE601" i="14"/>
  <c r="EM601" i="14" s="1"/>
  <c r="CC601" i="14"/>
  <c r="CA601" i="14"/>
  <c r="BY601" i="14"/>
  <c r="BW601" i="14"/>
  <c r="BU601" i="14"/>
  <c r="BS601" i="14"/>
  <c r="BQ601" i="14"/>
  <c r="BO601" i="14"/>
  <c r="BM601" i="14"/>
  <c r="BK601" i="14"/>
  <c r="BI601" i="14"/>
  <c r="BG601" i="14"/>
  <c r="BE601" i="14"/>
  <c r="BC601" i="14"/>
  <c r="BA601" i="14"/>
  <c r="AY601" i="14"/>
  <c r="AW601" i="14"/>
  <c r="AV601" i="14"/>
  <c r="EE601" i="14" s="1"/>
  <c r="AU601" i="14"/>
  <c r="DM601" i="14" s="1"/>
  <c r="AF601" i="14"/>
  <c r="B601" i="14" s="1"/>
  <c r="A601" i="14"/>
  <c r="FL562" i="14"/>
  <c r="EV562" i="14"/>
  <c r="EO562" i="14"/>
  <c r="EA562" i="14"/>
  <c r="DY562" i="14"/>
  <c r="DW562" i="14"/>
  <c r="DU562" i="14"/>
  <c r="DS562" i="14"/>
  <c r="DQ562" i="14"/>
  <c r="DO562" i="14"/>
  <c r="DI562" i="14"/>
  <c r="DC562" i="14"/>
  <c r="DA562" i="14"/>
  <c r="CY562" i="14"/>
  <c r="CW562" i="14"/>
  <c r="CS562" i="14"/>
  <c r="CQ562" i="14"/>
  <c r="CO562" i="14"/>
  <c r="CM562" i="14"/>
  <c r="CK562" i="14"/>
  <c r="CI562" i="14"/>
  <c r="CG562" i="14"/>
  <c r="CE562" i="14"/>
  <c r="EM562" i="14" s="1"/>
  <c r="CC562" i="14"/>
  <c r="CA562" i="14"/>
  <c r="BY562" i="14"/>
  <c r="BW562" i="14"/>
  <c r="BU562" i="14"/>
  <c r="BS562" i="14"/>
  <c r="BQ562" i="14"/>
  <c r="BO562" i="14"/>
  <c r="BM562" i="14"/>
  <c r="BK562" i="14"/>
  <c r="BI562" i="14"/>
  <c r="BG562" i="14"/>
  <c r="BE562" i="14"/>
  <c r="BC562" i="14"/>
  <c r="BA562" i="14"/>
  <c r="AY562" i="14"/>
  <c r="AW562" i="14"/>
  <c r="AV562" i="14"/>
  <c r="EE562" i="14" s="1"/>
  <c r="AU562" i="14"/>
  <c r="DK562" i="14" s="1"/>
  <c r="AF562" i="14"/>
  <c r="B562" i="14" s="1"/>
  <c r="A562" i="14"/>
  <c r="FL580" i="14"/>
  <c r="EV580" i="14"/>
  <c r="EO580" i="14"/>
  <c r="EC580" i="14"/>
  <c r="EA580" i="14"/>
  <c r="DY580" i="14"/>
  <c r="DW580" i="14"/>
  <c r="DU580" i="14"/>
  <c r="DS580" i="14"/>
  <c r="DQ580" i="14"/>
  <c r="DO580" i="14"/>
  <c r="DI580" i="14"/>
  <c r="DC580" i="14"/>
  <c r="DA580" i="14"/>
  <c r="CY580" i="14"/>
  <c r="CW580" i="14"/>
  <c r="CS580" i="14"/>
  <c r="CQ580" i="14"/>
  <c r="CO580" i="14"/>
  <c r="CM580" i="14"/>
  <c r="CK580" i="14"/>
  <c r="CI580" i="14"/>
  <c r="CG580" i="14"/>
  <c r="CE580" i="14"/>
  <c r="EM580" i="14" s="1"/>
  <c r="CC580" i="14"/>
  <c r="CA580" i="14"/>
  <c r="BY580" i="14"/>
  <c r="BW580" i="14"/>
  <c r="BU580" i="14"/>
  <c r="BS580" i="14"/>
  <c r="BQ580" i="14"/>
  <c r="BO580" i="14"/>
  <c r="BM580" i="14"/>
  <c r="BK580" i="14"/>
  <c r="BI580" i="14"/>
  <c r="BG580" i="14"/>
  <c r="BE580" i="14"/>
  <c r="BC580" i="14"/>
  <c r="BA580" i="14"/>
  <c r="AY580" i="14"/>
  <c r="AW580" i="14"/>
  <c r="AV580" i="14"/>
  <c r="EE580" i="14" s="1"/>
  <c r="AU580" i="14"/>
  <c r="DM580" i="14" s="1"/>
  <c r="AF580" i="14"/>
  <c r="B580" i="14" s="1"/>
  <c r="A580" i="14"/>
  <c r="FL576" i="14"/>
  <c r="EV576" i="14"/>
  <c r="EO576" i="14"/>
  <c r="EC576" i="14"/>
  <c r="EA576" i="14"/>
  <c r="DY576" i="14"/>
  <c r="DW576" i="14"/>
  <c r="DU576" i="14"/>
  <c r="DS576" i="14"/>
  <c r="DQ576" i="14"/>
  <c r="DO576" i="14"/>
  <c r="DI576" i="14"/>
  <c r="DC576" i="14"/>
  <c r="DA576" i="14"/>
  <c r="CY576" i="14"/>
  <c r="CW576" i="14"/>
  <c r="CS576" i="14"/>
  <c r="CQ576" i="14"/>
  <c r="CO576" i="14"/>
  <c r="CM576" i="14"/>
  <c r="CK576" i="14"/>
  <c r="CI576" i="14"/>
  <c r="CG576" i="14"/>
  <c r="CE576" i="14"/>
  <c r="EM576" i="14" s="1"/>
  <c r="CC576" i="14"/>
  <c r="CA576" i="14"/>
  <c r="BY576" i="14"/>
  <c r="BW576" i="14"/>
  <c r="BU576" i="14"/>
  <c r="BS576" i="14"/>
  <c r="BQ576" i="14"/>
  <c r="BO576" i="14"/>
  <c r="BM576" i="14"/>
  <c r="BK576" i="14"/>
  <c r="BI576" i="14"/>
  <c r="BG576" i="14"/>
  <c r="BE576" i="14"/>
  <c r="BC576" i="14"/>
  <c r="AY576" i="14"/>
  <c r="AW576" i="14"/>
  <c r="AV576" i="14"/>
  <c r="EE576" i="14" s="1"/>
  <c r="AU576" i="14"/>
  <c r="DK576" i="14" s="1"/>
  <c r="AF576" i="14"/>
  <c r="B576" i="14" s="1"/>
  <c r="A576" i="14"/>
  <c r="FL568" i="14"/>
  <c r="EV568" i="14"/>
  <c r="EO568" i="14"/>
  <c r="EC568" i="14"/>
  <c r="EA568" i="14"/>
  <c r="DY568" i="14"/>
  <c r="DW568" i="14"/>
  <c r="DU568" i="14"/>
  <c r="DS568" i="14"/>
  <c r="DQ568" i="14"/>
  <c r="DO568" i="14"/>
  <c r="DI568" i="14"/>
  <c r="DC568" i="14"/>
  <c r="DA568" i="14"/>
  <c r="CY568" i="14"/>
  <c r="CW568" i="14"/>
  <c r="CS568" i="14"/>
  <c r="CQ568" i="14"/>
  <c r="CO568" i="14"/>
  <c r="CM568" i="14"/>
  <c r="CK568" i="14"/>
  <c r="CI568" i="14"/>
  <c r="CG568" i="14"/>
  <c r="CE568" i="14"/>
  <c r="EM568" i="14" s="1"/>
  <c r="CC568" i="14"/>
  <c r="CA568" i="14"/>
  <c r="BY568" i="14"/>
  <c r="BW568" i="14"/>
  <c r="BU568" i="14"/>
  <c r="BS568" i="14"/>
  <c r="BQ568" i="14"/>
  <c r="BO568" i="14"/>
  <c r="BM568" i="14"/>
  <c r="BK568" i="14"/>
  <c r="BI568" i="14"/>
  <c r="BG568" i="14"/>
  <c r="BE568" i="14"/>
  <c r="BC568" i="14"/>
  <c r="BA568" i="14"/>
  <c r="AY568" i="14"/>
  <c r="AW568" i="14"/>
  <c r="AV568" i="14"/>
  <c r="EE568" i="14" s="1"/>
  <c r="AU568" i="14"/>
  <c r="DM568" i="14" s="1"/>
  <c r="AF568" i="14"/>
  <c r="B568" i="14" s="1"/>
  <c r="A568" i="14"/>
  <c r="FL605" i="14"/>
  <c r="EV605" i="14"/>
  <c r="EO605" i="14"/>
  <c r="EC605" i="14"/>
  <c r="EA605" i="14"/>
  <c r="DY605" i="14"/>
  <c r="DW605" i="14"/>
  <c r="DU605" i="14"/>
  <c r="DS605" i="14"/>
  <c r="DQ605" i="14"/>
  <c r="DO605" i="14"/>
  <c r="DI605" i="14"/>
  <c r="DC605" i="14"/>
  <c r="DA605" i="14"/>
  <c r="CY605" i="14"/>
  <c r="CW605" i="14"/>
  <c r="CS605" i="14"/>
  <c r="CQ605" i="14"/>
  <c r="CO605" i="14"/>
  <c r="CM605" i="14"/>
  <c r="CK605" i="14"/>
  <c r="CI605" i="14"/>
  <c r="CG605" i="14"/>
  <c r="CE605" i="14"/>
  <c r="EM605" i="14" s="1"/>
  <c r="CC605" i="14"/>
  <c r="CA605" i="14"/>
  <c r="BY605" i="14"/>
  <c r="BW605" i="14"/>
  <c r="BU605" i="14"/>
  <c r="BS605" i="14"/>
  <c r="BQ605" i="14"/>
  <c r="BO605" i="14"/>
  <c r="BM605" i="14"/>
  <c r="BK605" i="14"/>
  <c r="BE605" i="14"/>
  <c r="BC605" i="14"/>
  <c r="AV605" i="14"/>
  <c r="EE605" i="14" s="1"/>
  <c r="AU605" i="14"/>
  <c r="DK605" i="14" s="1"/>
  <c r="AF605" i="14"/>
  <c r="B605" i="14" s="1"/>
  <c r="A605" i="14"/>
  <c r="FL603" i="14"/>
  <c r="EV603" i="14"/>
  <c r="EO603" i="14"/>
  <c r="EC603" i="14"/>
  <c r="EA603" i="14"/>
  <c r="DY603" i="14"/>
  <c r="DW603" i="14"/>
  <c r="DU603" i="14"/>
  <c r="DS603" i="14"/>
  <c r="DQ603" i="14"/>
  <c r="DO603" i="14"/>
  <c r="DI603" i="14"/>
  <c r="DC603" i="14"/>
  <c r="DA603" i="14"/>
  <c r="CY603" i="14"/>
  <c r="CW603" i="14"/>
  <c r="CS603" i="14"/>
  <c r="CQ603" i="14"/>
  <c r="CO603" i="14"/>
  <c r="CM603" i="14"/>
  <c r="CK603" i="14"/>
  <c r="CI603" i="14"/>
  <c r="CG603" i="14"/>
  <c r="CE603" i="14"/>
  <c r="EM603" i="14" s="1"/>
  <c r="CC603" i="14"/>
  <c r="CA603" i="14"/>
  <c r="BY603" i="14"/>
  <c r="BW603" i="14"/>
  <c r="BU603" i="14"/>
  <c r="BS603" i="14"/>
  <c r="BQ603" i="14"/>
  <c r="BO603" i="14"/>
  <c r="BM603" i="14"/>
  <c r="BK603" i="14"/>
  <c r="BE603" i="14"/>
  <c r="BC603" i="14"/>
  <c r="BA603" i="14"/>
  <c r="AY603" i="14"/>
  <c r="AW603" i="14"/>
  <c r="AV603" i="14"/>
  <c r="EE603" i="14" s="1"/>
  <c r="AU603" i="14"/>
  <c r="DM603" i="14" s="1"/>
  <c r="AF603" i="14"/>
  <c r="B603" i="14" s="1"/>
  <c r="A603" i="14"/>
  <c r="FL590" i="14"/>
  <c r="EV590" i="14"/>
  <c r="EO590" i="14"/>
  <c r="EA590" i="14"/>
  <c r="DY590" i="14"/>
  <c r="DW590" i="14"/>
  <c r="DU590" i="14"/>
  <c r="DS590" i="14"/>
  <c r="DQ590" i="14"/>
  <c r="DO590" i="14"/>
  <c r="DI590" i="14"/>
  <c r="DC590" i="14"/>
  <c r="DA590" i="14"/>
  <c r="CY590" i="14"/>
  <c r="CW590" i="14"/>
  <c r="CS590" i="14"/>
  <c r="CQ590" i="14"/>
  <c r="CO590" i="14"/>
  <c r="CM590" i="14"/>
  <c r="CK590" i="14"/>
  <c r="CI590" i="14"/>
  <c r="CG590" i="14"/>
  <c r="CE590" i="14"/>
  <c r="EM590" i="14" s="1"/>
  <c r="CC590" i="14"/>
  <c r="CA590" i="14"/>
  <c r="BY590" i="14"/>
  <c r="BW590" i="14"/>
  <c r="BU590" i="14"/>
  <c r="BS590" i="14"/>
  <c r="BQ590" i="14"/>
  <c r="BO590" i="14"/>
  <c r="BM590" i="14"/>
  <c r="BK590" i="14"/>
  <c r="BI590" i="14"/>
  <c r="BG590" i="14"/>
  <c r="BE590" i="14"/>
  <c r="BC590" i="14"/>
  <c r="BA590" i="14"/>
  <c r="AY590" i="14"/>
  <c r="AW590" i="14"/>
  <c r="AV590" i="14"/>
  <c r="EE590" i="14" s="1"/>
  <c r="AU590" i="14"/>
  <c r="DK590" i="14" s="1"/>
  <c r="AF590" i="14"/>
  <c r="B590" i="14" s="1"/>
  <c r="A590" i="14"/>
  <c r="FL565" i="14"/>
  <c r="EV565" i="14"/>
  <c r="EO565" i="14"/>
  <c r="EA565" i="14"/>
  <c r="DY565" i="14"/>
  <c r="DW565" i="14"/>
  <c r="DU565" i="14"/>
  <c r="DS565" i="14"/>
  <c r="DQ565" i="14"/>
  <c r="DO565" i="14"/>
  <c r="DI565" i="14"/>
  <c r="DC565" i="14"/>
  <c r="DA565" i="14"/>
  <c r="CY565" i="14"/>
  <c r="CW565" i="14"/>
  <c r="CS565" i="14"/>
  <c r="CQ565" i="14"/>
  <c r="CO565" i="14"/>
  <c r="CM565" i="14"/>
  <c r="CK565" i="14"/>
  <c r="CI565" i="14"/>
  <c r="CG565" i="14"/>
  <c r="CE565" i="14"/>
  <c r="EM565" i="14" s="1"/>
  <c r="CC565" i="14"/>
  <c r="CA565" i="14"/>
  <c r="BY565" i="14"/>
  <c r="BW565" i="14"/>
  <c r="BU565" i="14"/>
  <c r="BS565" i="14"/>
  <c r="BQ565" i="14"/>
  <c r="BO565" i="14"/>
  <c r="BM565" i="14"/>
  <c r="BK565" i="14"/>
  <c r="BI565" i="14"/>
  <c r="BG565" i="14"/>
  <c r="BE565" i="14"/>
  <c r="BC565" i="14"/>
  <c r="BA565" i="14"/>
  <c r="AY565" i="14"/>
  <c r="AW565" i="14"/>
  <c r="AV565" i="14"/>
  <c r="EE565" i="14" s="1"/>
  <c r="AU565" i="14"/>
  <c r="DM565" i="14" s="1"/>
  <c r="AF565" i="14"/>
  <c r="B565" i="14" s="1"/>
  <c r="A565" i="14"/>
  <c r="FL584" i="14"/>
  <c r="EV584" i="14"/>
  <c r="EO584" i="14"/>
  <c r="EC584" i="14"/>
  <c r="EA584" i="14"/>
  <c r="DY584" i="14"/>
  <c r="DW584" i="14"/>
  <c r="DU584" i="14"/>
  <c r="DS584" i="14"/>
  <c r="DQ584" i="14"/>
  <c r="DO584" i="14"/>
  <c r="DI584" i="14"/>
  <c r="DC584" i="14"/>
  <c r="DA584" i="14"/>
  <c r="CY584" i="14"/>
  <c r="CW584" i="14"/>
  <c r="CS584" i="14"/>
  <c r="CQ584" i="14"/>
  <c r="CO584" i="14"/>
  <c r="CM584" i="14"/>
  <c r="CK584" i="14"/>
  <c r="CI584" i="14"/>
  <c r="CG584" i="14"/>
  <c r="CE584" i="14"/>
  <c r="EM584" i="14" s="1"/>
  <c r="CC584" i="14"/>
  <c r="CA584" i="14"/>
  <c r="BY584" i="14"/>
  <c r="BW584" i="14"/>
  <c r="BU584" i="14"/>
  <c r="BS584" i="14"/>
  <c r="BQ584" i="14"/>
  <c r="BO584" i="14"/>
  <c r="BM584" i="14"/>
  <c r="BK584" i="14"/>
  <c r="BI584" i="14"/>
  <c r="BG584" i="14"/>
  <c r="BE584" i="14"/>
  <c r="BC584" i="14"/>
  <c r="BA584" i="14"/>
  <c r="AY584" i="14"/>
  <c r="AW584" i="14"/>
  <c r="AV584" i="14"/>
  <c r="EE584" i="14" s="1"/>
  <c r="AU584" i="14"/>
  <c r="DK584" i="14" s="1"/>
  <c r="AF584" i="14"/>
  <c r="B584" i="14" s="1"/>
  <c r="A584" i="14"/>
  <c r="FL559" i="14"/>
  <c r="EV559" i="14"/>
  <c r="EO559" i="14"/>
  <c r="EA559" i="14"/>
  <c r="DY559" i="14"/>
  <c r="DW559" i="14"/>
  <c r="DU559" i="14"/>
  <c r="DS559" i="14"/>
  <c r="DQ559" i="14"/>
  <c r="DO559" i="14"/>
  <c r="DI559" i="14"/>
  <c r="DC559" i="14"/>
  <c r="DA559" i="14"/>
  <c r="CY559" i="14"/>
  <c r="CW559" i="14"/>
  <c r="CS559" i="14"/>
  <c r="CQ559" i="14"/>
  <c r="CO559" i="14"/>
  <c r="CM559" i="14"/>
  <c r="CK559" i="14"/>
  <c r="CI559" i="14"/>
  <c r="CG559" i="14"/>
  <c r="CE559" i="14"/>
  <c r="EM559" i="14" s="1"/>
  <c r="CC559" i="14"/>
  <c r="CA559" i="14"/>
  <c r="BY559" i="14"/>
  <c r="BW559" i="14"/>
  <c r="BU559" i="14"/>
  <c r="BS559" i="14"/>
  <c r="BQ559" i="14"/>
  <c r="BO559" i="14"/>
  <c r="BM559" i="14"/>
  <c r="BK559" i="14"/>
  <c r="BI559" i="14"/>
  <c r="BG559" i="14"/>
  <c r="BE559" i="14"/>
  <c r="BC559" i="14"/>
  <c r="BA559" i="14"/>
  <c r="AY559" i="14"/>
  <c r="AW559" i="14"/>
  <c r="AV559" i="14"/>
  <c r="EE559" i="14" s="1"/>
  <c r="AU559" i="14"/>
  <c r="DM559" i="14" s="1"/>
  <c r="AF559" i="14"/>
  <c r="B559" i="14" s="1"/>
  <c r="A559" i="14"/>
  <c r="FL558" i="14"/>
  <c r="EV558" i="14"/>
  <c r="EO558" i="14"/>
  <c r="EA558" i="14"/>
  <c r="DY558" i="14"/>
  <c r="DW558" i="14"/>
  <c r="DU558" i="14"/>
  <c r="DS558" i="14"/>
  <c r="DQ558" i="14"/>
  <c r="DO558" i="14"/>
  <c r="DI558" i="14"/>
  <c r="DC558" i="14"/>
  <c r="DA558" i="14"/>
  <c r="CY558" i="14"/>
  <c r="CW558" i="14"/>
  <c r="CS558" i="14"/>
  <c r="CQ558" i="14"/>
  <c r="CO558" i="14"/>
  <c r="CM558" i="14"/>
  <c r="CK558" i="14"/>
  <c r="CI558" i="14"/>
  <c r="CG558" i="14"/>
  <c r="CE558" i="14"/>
  <c r="EM558" i="14" s="1"/>
  <c r="CC558" i="14"/>
  <c r="CA558" i="14"/>
  <c r="BY558" i="14"/>
  <c r="BW558" i="14"/>
  <c r="BU558" i="14"/>
  <c r="BS558" i="14"/>
  <c r="BQ558" i="14"/>
  <c r="BO558" i="14"/>
  <c r="BM558" i="14"/>
  <c r="BK558" i="14"/>
  <c r="BI558" i="14"/>
  <c r="BG558" i="14"/>
  <c r="BE558" i="14"/>
  <c r="BC558" i="14"/>
  <c r="BA558" i="14"/>
  <c r="AY558" i="14"/>
  <c r="AW558" i="14"/>
  <c r="AV558" i="14"/>
  <c r="EE558" i="14" s="1"/>
  <c r="AU558" i="14"/>
  <c r="DK558" i="14" s="1"/>
  <c r="AF558" i="14"/>
  <c r="B558" i="14" s="1"/>
  <c r="A558" i="14"/>
  <c r="FL555" i="14"/>
  <c r="EV555" i="14"/>
  <c r="EO555" i="14"/>
  <c r="EA555" i="14"/>
  <c r="DY555" i="14"/>
  <c r="DW555" i="14"/>
  <c r="DU555" i="14"/>
  <c r="DS555" i="14"/>
  <c r="DQ555" i="14"/>
  <c r="DO555" i="14"/>
  <c r="DI555" i="14"/>
  <c r="DC555" i="14"/>
  <c r="DA555" i="14"/>
  <c r="CY555" i="14"/>
  <c r="CW555" i="14"/>
  <c r="CS555" i="14"/>
  <c r="CQ555" i="14"/>
  <c r="CO555" i="14"/>
  <c r="CM555" i="14"/>
  <c r="CK555" i="14"/>
  <c r="CI555" i="14"/>
  <c r="CG555" i="14"/>
  <c r="CE555" i="14"/>
  <c r="EM555" i="14" s="1"/>
  <c r="CC555" i="14"/>
  <c r="CA555" i="14"/>
  <c r="BY555" i="14"/>
  <c r="BW555" i="14"/>
  <c r="BU555" i="14"/>
  <c r="BS555" i="14"/>
  <c r="BQ555" i="14"/>
  <c r="BO555" i="14"/>
  <c r="BM555" i="14"/>
  <c r="BK555" i="14"/>
  <c r="BI555" i="14"/>
  <c r="BG555" i="14"/>
  <c r="BE555" i="14"/>
  <c r="BC555" i="14"/>
  <c r="BA555" i="14"/>
  <c r="AY555" i="14"/>
  <c r="AW555" i="14"/>
  <c r="AV555" i="14"/>
  <c r="EE555" i="14" s="1"/>
  <c r="AU555" i="14"/>
  <c r="DM555" i="14" s="1"/>
  <c r="AF555" i="14"/>
  <c r="B555" i="14" s="1"/>
  <c r="A555" i="14"/>
  <c r="FL699" i="14"/>
  <c r="FJ699" i="14"/>
  <c r="EV699" i="14"/>
  <c r="ET699" i="14"/>
  <c r="EO699" i="14"/>
  <c r="DY699" i="14"/>
  <c r="DU699" i="14"/>
  <c r="DS699" i="14"/>
  <c r="DQ699" i="14"/>
  <c r="DO699" i="14"/>
  <c r="DI699" i="14"/>
  <c r="DC699" i="14"/>
  <c r="DA699" i="14"/>
  <c r="CY699" i="14"/>
  <c r="CW699" i="14"/>
  <c r="CS699" i="14"/>
  <c r="CQ699" i="14"/>
  <c r="CO699" i="14"/>
  <c r="CM699" i="14"/>
  <c r="CK699" i="14"/>
  <c r="CI699" i="14"/>
  <c r="CG699" i="14"/>
  <c r="CE699" i="14"/>
  <c r="EM699" i="14" s="1"/>
  <c r="CC699" i="14"/>
  <c r="CA699" i="14"/>
  <c r="BY699" i="14"/>
  <c r="BW699" i="14"/>
  <c r="BU699" i="14"/>
  <c r="BS699" i="14"/>
  <c r="BQ699" i="14"/>
  <c r="BO699" i="14"/>
  <c r="BM699" i="14"/>
  <c r="BK699" i="14"/>
  <c r="AV699" i="14"/>
  <c r="AU699" i="14"/>
  <c r="DK699" i="14" s="1"/>
  <c r="AF699" i="14"/>
  <c r="B699" i="14" s="1"/>
  <c r="A699" i="14"/>
  <c r="FL632" i="14"/>
  <c r="FJ632" i="14"/>
  <c r="EV632" i="14"/>
  <c r="ET632" i="14"/>
  <c r="EO632" i="14"/>
  <c r="DY632" i="14"/>
  <c r="DU632" i="14"/>
  <c r="DS632" i="14"/>
  <c r="DQ632" i="14"/>
  <c r="DO632" i="14"/>
  <c r="DI632" i="14"/>
  <c r="DC632" i="14"/>
  <c r="DA632" i="14"/>
  <c r="CY632" i="14"/>
  <c r="CW632" i="14"/>
  <c r="CS632" i="14"/>
  <c r="CQ632" i="14"/>
  <c r="CO632" i="14"/>
  <c r="CM632" i="14"/>
  <c r="CK632" i="14"/>
  <c r="CI632" i="14"/>
  <c r="CG632" i="14"/>
  <c r="CE632" i="14"/>
  <c r="EM632" i="14" s="1"/>
  <c r="CC632" i="14"/>
  <c r="CA632" i="14"/>
  <c r="BY632" i="14"/>
  <c r="BW632" i="14"/>
  <c r="BU632" i="14"/>
  <c r="BS632" i="14"/>
  <c r="BQ632" i="14"/>
  <c r="BO632" i="14"/>
  <c r="BM632" i="14"/>
  <c r="BK632" i="14"/>
  <c r="AV632" i="14"/>
  <c r="EE632" i="14" s="1"/>
  <c r="AU632" i="14"/>
  <c r="DM632" i="14" s="1"/>
  <c r="AF632" i="14"/>
  <c r="B632" i="14" s="1"/>
  <c r="A632" i="14"/>
  <c r="FL939" i="14"/>
  <c r="FJ939" i="14"/>
  <c r="EV939" i="14"/>
  <c r="ET939" i="14"/>
  <c r="EO939" i="14"/>
  <c r="EC939" i="14"/>
  <c r="EA939" i="14"/>
  <c r="DY939" i="14"/>
  <c r="DU939" i="14"/>
  <c r="DS939" i="14"/>
  <c r="DQ939" i="14"/>
  <c r="DO939" i="14"/>
  <c r="DI939" i="14"/>
  <c r="DC939" i="14"/>
  <c r="DA939" i="14"/>
  <c r="CY939" i="14"/>
  <c r="CW939" i="14"/>
  <c r="CS939" i="14"/>
  <c r="CQ939" i="14"/>
  <c r="CO939" i="14"/>
  <c r="CM939" i="14"/>
  <c r="CK939" i="14"/>
  <c r="CI939" i="14"/>
  <c r="CG939" i="14"/>
  <c r="CE939" i="14"/>
  <c r="EM939" i="14" s="1"/>
  <c r="CC939" i="14"/>
  <c r="CA939" i="14"/>
  <c r="BY939" i="14"/>
  <c r="BW939" i="14"/>
  <c r="BU939" i="14"/>
  <c r="BS939" i="14"/>
  <c r="BQ939" i="14"/>
  <c r="BO939" i="14"/>
  <c r="BM939" i="14"/>
  <c r="BK939" i="14"/>
  <c r="AV939" i="14"/>
  <c r="EE939" i="14" s="1"/>
  <c r="AU939" i="14"/>
  <c r="DK939" i="14" s="1"/>
  <c r="AF939" i="14"/>
  <c r="B939" i="14" s="1"/>
  <c r="DK580" i="14" l="1"/>
  <c r="DM593" i="14"/>
  <c r="DM576" i="14"/>
  <c r="DM631" i="14"/>
  <c r="DM598" i="14"/>
  <c r="DK638" i="14"/>
  <c r="DK634" i="14"/>
  <c r="DM620" i="14"/>
  <c r="DM636" i="14"/>
  <c r="DK601" i="14"/>
  <c r="DM665" i="14"/>
  <c r="DM619" i="14"/>
  <c r="DM610" i="14"/>
  <c r="DM614" i="14"/>
  <c r="DK568" i="14"/>
  <c r="DM562" i="14"/>
  <c r="DK596" i="14"/>
  <c r="DM609" i="14"/>
  <c r="DK612" i="14"/>
  <c r="DK551" i="14"/>
  <c r="DK623" i="14"/>
  <c r="DM659" i="14"/>
  <c r="DM645" i="14"/>
  <c r="DK651" i="14"/>
  <c r="DK555" i="14"/>
  <c r="DM699" i="14"/>
  <c r="DM939" i="14"/>
  <c r="DM605" i="14"/>
  <c r="DM558" i="14"/>
  <c r="DK559" i="14"/>
  <c r="DM584" i="14"/>
  <c r="DK565" i="14"/>
  <c r="DM590" i="14"/>
  <c r="DK603" i="14"/>
  <c r="FL658" i="14"/>
  <c r="FJ658" i="14"/>
  <c r="EV658" i="14"/>
  <c r="ET658" i="14"/>
  <c r="EO658" i="14"/>
  <c r="DY658" i="14"/>
  <c r="DU658" i="14"/>
  <c r="DS658" i="14"/>
  <c r="DQ658" i="14"/>
  <c r="DO658" i="14"/>
  <c r="DI658" i="14"/>
  <c r="DC658" i="14"/>
  <c r="DA658" i="14"/>
  <c r="CY658" i="14"/>
  <c r="CW658" i="14"/>
  <c r="CS658" i="14"/>
  <c r="CQ658" i="14"/>
  <c r="CO658" i="14"/>
  <c r="CM658" i="14"/>
  <c r="CK658" i="14"/>
  <c r="CI658" i="14"/>
  <c r="CG658" i="14"/>
  <c r="CE658" i="14"/>
  <c r="EM658" i="14" s="1"/>
  <c r="CC658" i="14"/>
  <c r="CA658" i="14"/>
  <c r="BY658" i="14"/>
  <c r="BW658" i="14"/>
  <c r="BU658" i="14"/>
  <c r="BS658" i="14"/>
  <c r="BQ658" i="14"/>
  <c r="BO658" i="14"/>
  <c r="BM658" i="14"/>
  <c r="BK658" i="14"/>
  <c r="AV658" i="14"/>
  <c r="AU658" i="14"/>
  <c r="DM658" i="14" s="1"/>
  <c r="AF658" i="14"/>
  <c r="B658" i="14" s="1"/>
  <c r="A658" i="14"/>
  <c r="FL650" i="14"/>
  <c r="FJ650" i="14"/>
  <c r="EV650" i="14"/>
  <c r="ET650" i="14"/>
  <c r="EO650" i="14"/>
  <c r="DY650" i="14"/>
  <c r="DU650" i="14"/>
  <c r="DS650" i="14"/>
  <c r="DQ650" i="14"/>
  <c r="DO650" i="14"/>
  <c r="DI650" i="14"/>
  <c r="DC650" i="14"/>
  <c r="DA650" i="14"/>
  <c r="CY650" i="14"/>
  <c r="CW650" i="14"/>
  <c r="CS650" i="14"/>
  <c r="CQ650" i="14"/>
  <c r="CO650" i="14"/>
  <c r="CM650" i="14"/>
  <c r="CK650" i="14"/>
  <c r="CI650" i="14"/>
  <c r="CG650" i="14"/>
  <c r="CE650" i="14"/>
  <c r="EM650" i="14" s="1"/>
  <c r="CC650" i="14"/>
  <c r="CA650" i="14"/>
  <c r="BY650" i="14"/>
  <c r="BW650" i="14"/>
  <c r="BU650" i="14"/>
  <c r="BS650" i="14"/>
  <c r="BQ650" i="14"/>
  <c r="BO650" i="14"/>
  <c r="BM650" i="14"/>
  <c r="BK650" i="14"/>
  <c r="AV650" i="14"/>
  <c r="AU650" i="14"/>
  <c r="DM650" i="14" s="1"/>
  <c r="AF650" i="14"/>
  <c r="B650" i="14" s="1"/>
  <c r="A650" i="14"/>
  <c r="FL728" i="14"/>
  <c r="FJ728" i="14"/>
  <c r="EV728" i="14"/>
  <c r="ET728" i="14"/>
  <c r="EO728" i="14"/>
  <c r="DU728" i="14"/>
  <c r="DS728" i="14"/>
  <c r="DQ728" i="14"/>
  <c r="DO728" i="14"/>
  <c r="DC728" i="14"/>
  <c r="DA728" i="14"/>
  <c r="CY728" i="14"/>
  <c r="CW728" i="14"/>
  <c r="CS728" i="14"/>
  <c r="CQ728" i="14"/>
  <c r="CO728" i="14"/>
  <c r="CM728" i="14"/>
  <c r="CK728" i="14"/>
  <c r="CI728" i="14"/>
  <c r="CG728" i="14"/>
  <c r="CE728" i="14"/>
  <c r="EM728" i="14" s="1"/>
  <c r="CC728" i="14"/>
  <c r="CA728" i="14"/>
  <c r="BY728" i="14"/>
  <c r="BW728" i="14"/>
  <c r="BU728" i="14"/>
  <c r="BS728" i="14"/>
  <c r="BQ728" i="14"/>
  <c r="BO728" i="14"/>
  <c r="BM728" i="14"/>
  <c r="BK728" i="14"/>
  <c r="AV728" i="14"/>
  <c r="AU728" i="14"/>
  <c r="AF728" i="14"/>
  <c r="B728" i="14" s="1"/>
  <c r="A728" i="14"/>
  <c r="DM728" i="14" l="1"/>
  <c r="FL633" i="14"/>
  <c r="FJ633" i="14"/>
  <c r="EV633" i="14"/>
  <c r="ET633" i="14"/>
  <c r="EO633" i="14"/>
  <c r="DY633" i="14"/>
  <c r="DU633" i="14"/>
  <c r="DS633" i="14"/>
  <c r="DQ633" i="14"/>
  <c r="DO633" i="14"/>
  <c r="DI633" i="14"/>
  <c r="DC633" i="14"/>
  <c r="DA633" i="14"/>
  <c r="CY633" i="14"/>
  <c r="CW633" i="14"/>
  <c r="CS633" i="14"/>
  <c r="CQ633" i="14"/>
  <c r="CO633" i="14"/>
  <c r="CM633" i="14"/>
  <c r="CK633" i="14"/>
  <c r="CI633" i="14"/>
  <c r="CG633" i="14"/>
  <c r="CE633" i="14"/>
  <c r="EM633" i="14" s="1"/>
  <c r="CC633" i="14"/>
  <c r="CA633" i="14"/>
  <c r="BY633" i="14"/>
  <c r="BW633" i="14"/>
  <c r="BU633" i="14"/>
  <c r="BS633" i="14"/>
  <c r="BQ633" i="14"/>
  <c r="BO633" i="14"/>
  <c r="BM633" i="14"/>
  <c r="BK633" i="14"/>
  <c r="AV633" i="14"/>
  <c r="AU633" i="14"/>
  <c r="DM633" i="14" s="1"/>
  <c r="AF633" i="14"/>
  <c r="B633" i="14" s="1"/>
  <c r="A633" i="14"/>
  <c r="FL635" i="14"/>
  <c r="FJ635" i="14"/>
  <c r="EV635" i="14"/>
  <c r="ET635" i="14"/>
  <c r="EO635" i="14"/>
  <c r="DY635" i="14"/>
  <c r="DU635" i="14"/>
  <c r="DS635" i="14"/>
  <c r="DQ635" i="14"/>
  <c r="DO635" i="14"/>
  <c r="DC635" i="14"/>
  <c r="DA635" i="14"/>
  <c r="CY635" i="14"/>
  <c r="CW635" i="14"/>
  <c r="CS635" i="14"/>
  <c r="CQ635" i="14"/>
  <c r="CO635" i="14"/>
  <c r="CM635" i="14"/>
  <c r="CK635" i="14"/>
  <c r="CI635" i="14"/>
  <c r="CG635" i="14"/>
  <c r="CE635" i="14"/>
  <c r="EM635" i="14" s="1"/>
  <c r="CC635" i="14"/>
  <c r="CA635" i="14"/>
  <c r="BY635" i="14"/>
  <c r="BW635" i="14"/>
  <c r="BU635" i="14"/>
  <c r="BS635" i="14"/>
  <c r="BQ635" i="14"/>
  <c r="BO635" i="14"/>
  <c r="BM635" i="14"/>
  <c r="BK635" i="14"/>
  <c r="AV635" i="14"/>
  <c r="AU635" i="14"/>
  <c r="DK635" i="14" s="1"/>
  <c r="AF635" i="14"/>
  <c r="B635" i="14" s="1"/>
  <c r="A635" i="14"/>
  <c r="FL628" i="14"/>
  <c r="FJ628" i="14"/>
  <c r="EV628" i="14"/>
  <c r="ET628" i="14"/>
  <c r="EO628" i="14"/>
  <c r="EC628" i="14"/>
  <c r="DY628" i="14"/>
  <c r="DU628" i="14"/>
  <c r="DS628" i="14"/>
  <c r="DQ628" i="14"/>
  <c r="DO628" i="14"/>
  <c r="DI628" i="14"/>
  <c r="DC628" i="14"/>
  <c r="DA628" i="14"/>
  <c r="CY628" i="14"/>
  <c r="CW628" i="14"/>
  <c r="CS628" i="14"/>
  <c r="CQ628" i="14"/>
  <c r="CO628" i="14"/>
  <c r="CM628" i="14"/>
  <c r="CK628" i="14"/>
  <c r="CI628" i="14"/>
  <c r="CG628" i="14"/>
  <c r="CE628" i="14"/>
  <c r="EM628" i="14" s="1"/>
  <c r="CC628" i="14"/>
  <c r="CA628" i="14"/>
  <c r="BY628" i="14"/>
  <c r="BW628" i="14"/>
  <c r="BU628" i="14"/>
  <c r="BS628" i="14"/>
  <c r="BO628" i="14"/>
  <c r="BM628" i="14"/>
  <c r="BK628" i="14"/>
  <c r="BI628" i="14"/>
  <c r="AV628" i="14"/>
  <c r="EE628" i="14" s="1"/>
  <c r="AU628" i="14"/>
  <c r="DK628" i="14" s="1"/>
  <c r="AF628" i="14"/>
  <c r="B628" i="14" s="1"/>
  <c r="A628" i="14"/>
  <c r="FL639" i="14"/>
  <c r="FJ639" i="14"/>
  <c r="EV639" i="14"/>
  <c r="ET639" i="14"/>
  <c r="EO639" i="14"/>
  <c r="DY639" i="14"/>
  <c r="DU639" i="14"/>
  <c r="DS639" i="14"/>
  <c r="DQ639" i="14"/>
  <c r="DO639" i="14"/>
  <c r="DI639" i="14"/>
  <c r="DC639" i="14"/>
  <c r="DA639" i="14"/>
  <c r="CY639" i="14"/>
  <c r="CW639" i="14"/>
  <c r="CS639" i="14"/>
  <c r="CQ639" i="14"/>
  <c r="CO639" i="14"/>
  <c r="CM639" i="14"/>
  <c r="CK639" i="14"/>
  <c r="CI639" i="14"/>
  <c r="CG639" i="14"/>
  <c r="CE639" i="14"/>
  <c r="EM639" i="14" s="1"/>
  <c r="CC639" i="14"/>
  <c r="CA639" i="14"/>
  <c r="BY639" i="14"/>
  <c r="BW639" i="14"/>
  <c r="BU639" i="14"/>
  <c r="BS639" i="14"/>
  <c r="BQ639" i="14"/>
  <c r="BO639" i="14"/>
  <c r="BM639" i="14"/>
  <c r="BK639" i="14"/>
  <c r="AV639" i="14"/>
  <c r="AU639" i="14"/>
  <c r="AF639" i="14"/>
  <c r="B639" i="14" s="1"/>
  <c r="A639" i="14"/>
  <c r="FL621" i="14"/>
  <c r="EV621" i="14"/>
  <c r="ET621" i="14"/>
  <c r="EO621" i="14"/>
  <c r="DY621" i="14"/>
  <c r="DU621" i="14"/>
  <c r="DS621" i="14"/>
  <c r="DQ621" i="14"/>
  <c r="DO621" i="14"/>
  <c r="DI621" i="14"/>
  <c r="DC621" i="14"/>
  <c r="DA621" i="14"/>
  <c r="CY621" i="14"/>
  <c r="CW621" i="14"/>
  <c r="CS621" i="14"/>
  <c r="CQ621" i="14"/>
  <c r="CO621" i="14"/>
  <c r="CM621" i="14"/>
  <c r="CK621" i="14"/>
  <c r="CI621" i="14"/>
  <c r="CG621" i="14"/>
  <c r="CE621" i="14"/>
  <c r="EM621" i="14" s="1"/>
  <c r="CC621" i="14"/>
  <c r="CA621" i="14"/>
  <c r="BY621" i="14"/>
  <c r="BW621" i="14"/>
  <c r="BU621" i="14"/>
  <c r="BS621" i="14"/>
  <c r="BQ621" i="14"/>
  <c r="BO621" i="14"/>
  <c r="BM621" i="14"/>
  <c r="BK621" i="14"/>
  <c r="AV621" i="14"/>
  <c r="EE621" i="14" s="1"/>
  <c r="AU621" i="14"/>
  <c r="DM621" i="14" s="1"/>
  <c r="AF621" i="14"/>
  <c r="B621" i="14" s="1"/>
  <c r="A621" i="14"/>
  <c r="FL599" i="14"/>
  <c r="FJ599" i="14"/>
  <c r="EV599" i="14"/>
  <c r="ET599" i="14"/>
  <c r="EO599" i="14"/>
  <c r="DY599" i="14"/>
  <c r="DU599" i="14"/>
  <c r="DS599" i="14"/>
  <c r="DQ599" i="14"/>
  <c r="DO599" i="14"/>
  <c r="DI599" i="14"/>
  <c r="DC599" i="14"/>
  <c r="DA599" i="14"/>
  <c r="CY599" i="14"/>
  <c r="CW599" i="14"/>
  <c r="CS599" i="14"/>
  <c r="CQ599" i="14"/>
  <c r="CO599" i="14"/>
  <c r="CM599" i="14"/>
  <c r="CK599" i="14"/>
  <c r="CI599" i="14"/>
  <c r="CG599" i="14"/>
  <c r="CE599" i="14"/>
  <c r="EM599" i="14" s="1"/>
  <c r="CC599" i="14"/>
  <c r="CA599" i="14"/>
  <c r="BY599" i="14"/>
  <c r="BW599" i="14"/>
  <c r="BU599" i="14"/>
  <c r="BS599" i="14"/>
  <c r="BQ599" i="14"/>
  <c r="BO599" i="14"/>
  <c r="BM599" i="14"/>
  <c r="BK599" i="14"/>
  <c r="AV599" i="14"/>
  <c r="AU599" i="14"/>
  <c r="AF599" i="14"/>
  <c r="B599" i="14" s="1"/>
  <c r="A599" i="14"/>
  <c r="FL664" i="14"/>
  <c r="FJ664" i="14"/>
  <c r="EV664" i="14"/>
  <c r="ET664" i="14"/>
  <c r="EO664" i="14"/>
  <c r="DY664" i="14"/>
  <c r="DU664" i="14"/>
  <c r="DS664" i="14"/>
  <c r="DQ664" i="14"/>
  <c r="DO664" i="14"/>
  <c r="DI664" i="14"/>
  <c r="DC664" i="14"/>
  <c r="DA664" i="14"/>
  <c r="CY664" i="14"/>
  <c r="CW664" i="14"/>
  <c r="CS664" i="14"/>
  <c r="CQ664" i="14"/>
  <c r="CO664" i="14"/>
  <c r="CM664" i="14"/>
  <c r="CK664" i="14"/>
  <c r="CI664" i="14"/>
  <c r="CG664" i="14"/>
  <c r="CE664" i="14"/>
  <c r="EM664" i="14" s="1"/>
  <c r="CC664" i="14"/>
  <c r="CA664" i="14"/>
  <c r="BY664" i="14"/>
  <c r="BW664" i="14"/>
  <c r="BU664" i="14"/>
  <c r="BS664" i="14"/>
  <c r="BQ664" i="14"/>
  <c r="BO664" i="14"/>
  <c r="BM664" i="14"/>
  <c r="BK664" i="14"/>
  <c r="AV664" i="14"/>
  <c r="AU664" i="14"/>
  <c r="DK664" i="14" s="1"/>
  <c r="AF664" i="14"/>
  <c r="B664" i="14" s="1"/>
  <c r="A664" i="14"/>
  <c r="FL588" i="14"/>
  <c r="FJ588" i="14"/>
  <c r="EV588" i="14"/>
  <c r="ET588" i="14"/>
  <c r="EO588" i="14"/>
  <c r="DY588" i="14"/>
  <c r="DU588" i="14"/>
  <c r="DS588" i="14"/>
  <c r="DQ588" i="14"/>
  <c r="DO588" i="14"/>
  <c r="DI588" i="14"/>
  <c r="DC588" i="14"/>
  <c r="DA588" i="14"/>
  <c r="CY588" i="14"/>
  <c r="CW588" i="14"/>
  <c r="CS588" i="14"/>
  <c r="CQ588" i="14"/>
  <c r="CO588" i="14"/>
  <c r="CM588" i="14"/>
  <c r="CK588" i="14"/>
  <c r="CI588" i="14"/>
  <c r="CG588" i="14"/>
  <c r="CE588" i="14"/>
  <c r="EM588" i="14" s="1"/>
  <c r="CC588" i="14"/>
  <c r="CA588" i="14"/>
  <c r="BY588" i="14"/>
  <c r="BW588" i="14"/>
  <c r="BU588" i="14"/>
  <c r="BS588" i="14"/>
  <c r="BO588" i="14"/>
  <c r="BM588" i="14"/>
  <c r="BK588" i="14"/>
  <c r="AV588" i="14"/>
  <c r="AU588" i="14"/>
  <c r="DK588" i="14" s="1"/>
  <c r="AF588" i="14"/>
  <c r="B588" i="14" s="1"/>
  <c r="A588" i="14"/>
  <c r="FL604" i="14"/>
  <c r="EV604" i="14"/>
  <c r="ET604" i="14"/>
  <c r="EO604" i="14"/>
  <c r="DU604" i="14"/>
  <c r="DS604" i="14"/>
  <c r="DQ604" i="14"/>
  <c r="DO604" i="14"/>
  <c r="DC604" i="14"/>
  <c r="DA604" i="14"/>
  <c r="CY604" i="14"/>
  <c r="CW604" i="14"/>
  <c r="CS604" i="14"/>
  <c r="CQ604" i="14"/>
  <c r="CO604" i="14"/>
  <c r="CM604" i="14"/>
  <c r="CK604" i="14"/>
  <c r="CI604" i="14"/>
  <c r="CG604" i="14"/>
  <c r="CE604" i="14"/>
  <c r="EM604" i="14" s="1"/>
  <c r="CC604" i="14"/>
  <c r="CA604" i="14"/>
  <c r="BY604" i="14"/>
  <c r="BW604" i="14"/>
  <c r="BU604" i="14"/>
  <c r="BS604" i="14"/>
  <c r="BQ604" i="14"/>
  <c r="BO604" i="14"/>
  <c r="BM604" i="14"/>
  <c r="BK604" i="14"/>
  <c r="AV604" i="14"/>
  <c r="AU604" i="14"/>
  <c r="DM604" i="14" s="1"/>
  <c r="AF604" i="14"/>
  <c r="B604" i="14" s="1"/>
  <c r="A604" i="14"/>
  <c r="FL602" i="14"/>
  <c r="FJ602" i="14"/>
  <c r="EV602" i="14"/>
  <c r="ET602" i="14"/>
  <c r="EO602" i="14"/>
  <c r="DY602" i="14"/>
  <c r="DU602" i="14"/>
  <c r="DS602" i="14"/>
  <c r="DQ602" i="14"/>
  <c r="DO602" i="14"/>
  <c r="DC602" i="14"/>
  <c r="DA602" i="14"/>
  <c r="CY602" i="14"/>
  <c r="CW602" i="14"/>
  <c r="CS602" i="14"/>
  <c r="CQ602" i="14"/>
  <c r="CO602" i="14"/>
  <c r="CM602" i="14"/>
  <c r="CK602" i="14"/>
  <c r="CI602" i="14"/>
  <c r="CG602" i="14"/>
  <c r="CE602" i="14"/>
  <c r="EM602" i="14" s="1"/>
  <c r="CC602" i="14"/>
  <c r="CA602" i="14"/>
  <c r="BY602" i="14"/>
  <c r="BW602" i="14"/>
  <c r="BU602" i="14"/>
  <c r="BS602" i="14"/>
  <c r="BQ602" i="14"/>
  <c r="BO602" i="14"/>
  <c r="BM602" i="14"/>
  <c r="BK602" i="14"/>
  <c r="AV602" i="14"/>
  <c r="AU602" i="14"/>
  <c r="DK602" i="14" s="1"/>
  <c r="AF602" i="14"/>
  <c r="B602" i="14" s="1"/>
  <c r="A602" i="14"/>
  <c r="FL597" i="14"/>
  <c r="FJ597" i="14"/>
  <c r="EV597" i="14"/>
  <c r="ET597" i="14"/>
  <c r="EO597" i="14"/>
  <c r="DY597" i="14"/>
  <c r="DU597" i="14"/>
  <c r="DS597" i="14"/>
  <c r="DQ597" i="14"/>
  <c r="DO597" i="14"/>
  <c r="DI597" i="14"/>
  <c r="DC597" i="14"/>
  <c r="DA597" i="14"/>
  <c r="CY597" i="14"/>
  <c r="CW597" i="14"/>
  <c r="CS597" i="14"/>
  <c r="CQ597" i="14"/>
  <c r="CO597" i="14"/>
  <c r="CM597" i="14"/>
  <c r="CK597" i="14"/>
  <c r="CI597" i="14"/>
  <c r="CG597" i="14"/>
  <c r="CE597" i="14"/>
  <c r="EM597" i="14" s="1"/>
  <c r="CC597" i="14"/>
  <c r="CA597" i="14"/>
  <c r="BY597" i="14"/>
  <c r="BW597" i="14"/>
  <c r="BU597" i="14"/>
  <c r="BS597" i="14"/>
  <c r="BQ597" i="14"/>
  <c r="BO597" i="14"/>
  <c r="BM597" i="14"/>
  <c r="BK597" i="14"/>
  <c r="AV597" i="14"/>
  <c r="AU597" i="14"/>
  <c r="DM597" i="14" s="1"/>
  <c r="AF597" i="14"/>
  <c r="B597" i="14" s="1"/>
  <c r="A597" i="14"/>
  <c r="FL594" i="14"/>
  <c r="FJ594" i="14"/>
  <c r="EV594" i="14"/>
  <c r="ET594" i="14"/>
  <c r="EO594" i="14"/>
  <c r="DY594" i="14"/>
  <c r="DU594" i="14"/>
  <c r="DS594" i="14"/>
  <c r="DQ594" i="14"/>
  <c r="DO594" i="14"/>
  <c r="DI594" i="14"/>
  <c r="DC594" i="14"/>
  <c r="DA594" i="14"/>
  <c r="CY594" i="14"/>
  <c r="CW594" i="14"/>
  <c r="CS594" i="14"/>
  <c r="CQ594" i="14"/>
  <c r="CO594" i="14"/>
  <c r="CM594" i="14"/>
  <c r="CK594" i="14"/>
  <c r="CI594" i="14"/>
  <c r="CG594" i="14"/>
  <c r="CE594" i="14"/>
  <c r="EM594" i="14" s="1"/>
  <c r="CC594" i="14"/>
  <c r="CA594" i="14"/>
  <c r="BY594" i="14"/>
  <c r="BW594" i="14"/>
  <c r="BU594" i="14"/>
  <c r="BS594" i="14"/>
  <c r="BQ594" i="14"/>
  <c r="BO594" i="14"/>
  <c r="BM594" i="14"/>
  <c r="BK594" i="14"/>
  <c r="AV594" i="14"/>
  <c r="EE594" i="14" s="1"/>
  <c r="AU594" i="14"/>
  <c r="DK594" i="14" s="1"/>
  <c r="AF594" i="14"/>
  <c r="B594" i="14" s="1"/>
  <c r="A594" i="14"/>
  <c r="FL641" i="14"/>
  <c r="FJ641" i="14"/>
  <c r="EV641" i="14"/>
  <c r="ET641" i="14"/>
  <c r="EO641" i="14"/>
  <c r="DY641" i="14"/>
  <c r="DU641" i="14"/>
  <c r="DS641" i="14"/>
  <c r="DQ641" i="14"/>
  <c r="DO641" i="14"/>
  <c r="DI641" i="14"/>
  <c r="DC641" i="14"/>
  <c r="DA641" i="14"/>
  <c r="CY641" i="14"/>
  <c r="CW641" i="14"/>
  <c r="CS641" i="14"/>
  <c r="CQ641" i="14"/>
  <c r="CO641" i="14"/>
  <c r="CM641" i="14"/>
  <c r="CK641" i="14"/>
  <c r="CI641" i="14"/>
  <c r="CG641" i="14"/>
  <c r="CE641" i="14"/>
  <c r="EM641" i="14" s="1"/>
  <c r="CC641" i="14"/>
  <c r="CA641" i="14"/>
  <c r="BY641" i="14"/>
  <c r="BW641" i="14"/>
  <c r="BU641" i="14"/>
  <c r="BS641" i="14"/>
  <c r="BQ641" i="14"/>
  <c r="BO641" i="14"/>
  <c r="BM641" i="14"/>
  <c r="BK641" i="14"/>
  <c r="AV641" i="14"/>
  <c r="AU641" i="14"/>
  <c r="DK641" i="14" s="1"/>
  <c r="AF641" i="14"/>
  <c r="B641" i="14" s="1"/>
  <c r="A641" i="14"/>
  <c r="DM664" i="14" l="1"/>
  <c r="DM628" i="14"/>
  <c r="DM639" i="14"/>
  <c r="DM635" i="14"/>
  <c r="DM599" i="14"/>
  <c r="DK633" i="14"/>
  <c r="DM588" i="14"/>
  <c r="DK604" i="14"/>
  <c r="DM594" i="14"/>
  <c r="DM602" i="14"/>
  <c r="DK597" i="14"/>
  <c r="DM641" i="14"/>
  <c r="FL644" i="14"/>
  <c r="FJ644" i="14"/>
  <c r="EV644" i="14"/>
  <c r="ET644" i="14"/>
  <c r="EO644" i="14"/>
  <c r="DY644" i="14"/>
  <c r="DU644" i="14"/>
  <c r="DS644" i="14"/>
  <c r="DQ644" i="14"/>
  <c r="DO644" i="14"/>
  <c r="DI644" i="14"/>
  <c r="DC644" i="14"/>
  <c r="DA644" i="14"/>
  <c r="CY644" i="14"/>
  <c r="CW644" i="14"/>
  <c r="CS644" i="14"/>
  <c r="CQ644" i="14"/>
  <c r="CO644" i="14"/>
  <c r="CM644" i="14"/>
  <c r="CK644" i="14"/>
  <c r="CI644" i="14"/>
  <c r="CG644" i="14"/>
  <c r="CE644" i="14"/>
  <c r="EM644" i="14" s="1"/>
  <c r="CC644" i="14"/>
  <c r="CA644" i="14"/>
  <c r="BY644" i="14"/>
  <c r="BW644" i="14"/>
  <c r="BU644" i="14"/>
  <c r="BS644" i="14"/>
  <c r="BQ644" i="14"/>
  <c r="BO644" i="14"/>
  <c r="BM644" i="14"/>
  <c r="BK644" i="14"/>
  <c r="AV644" i="14"/>
  <c r="AU644" i="14"/>
  <c r="DK644" i="14" s="1"/>
  <c r="AF644" i="14"/>
  <c r="B644" i="14" s="1"/>
  <c r="A644" i="14"/>
  <c r="FL592" i="14"/>
  <c r="FJ592" i="14"/>
  <c r="EV592" i="14"/>
  <c r="ET592" i="14"/>
  <c r="EO592" i="14"/>
  <c r="DY592" i="14"/>
  <c r="DU592" i="14"/>
  <c r="DS592" i="14"/>
  <c r="DQ592" i="14"/>
  <c r="DO592" i="14"/>
  <c r="DI592" i="14"/>
  <c r="DC592" i="14"/>
  <c r="DA592" i="14"/>
  <c r="CY592" i="14"/>
  <c r="CW592" i="14"/>
  <c r="CS592" i="14"/>
  <c r="CQ592" i="14"/>
  <c r="CO592" i="14"/>
  <c r="CM592" i="14"/>
  <c r="CK592" i="14"/>
  <c r="CI592" i="14"/>
  <c r="CG592" i="14"/>
  <c r="CE592" i="14"/>
  <c r="EM592" i="14" s="1"/>
  <c r="CC592" i="14"/>
  <c r="CA592" i="14"/>
  <c r="BY592" i="14"/>
  <c r="BW592" i="14"/>
  <c r="BU592" i="14"/>
  <c r="BS592" i="14"/>
  <c r="BQ592" i="14"/>
  <c r="BO592" i="14"/>
  <c r="BM592" i="14"/>
  <c r="BK592" i="14"/>
  <c r="AV592" i="14"/>
  <c r="EE592" i="14" s="1"/>
  <c r="AU592" i="14"/>
  <c r="AF592" i="14"/>
  <c r="B592" i="14" s="1"/>
  <c r="A592" i="14"/>
  <c r="FL583" i="14"/>
  <c r="FJ583" i="14"/>
  <c r="EV583" i="14"/>
  <c r="ET583" i="14"/>
  <c r="EO583" i="14"/>
  <c r="DY583" i="14"/>
  <c r="DU583" i="14"/>
  <c r="DS583" i="14"/>
  <c r="DQ583" i="14"/>
  <c r="DO583" i="14"/>
  <c r="DI583" i="14"/>
  <c r="DC583" i="14"/>
  <c r="DA583" i="14"/>
  <c r="CY583" i="14"/>
  <c r="CW583" i="14"/>
  <c r="CS583" i="14"/>
  <c r="CQ583" i="14"/>
  <c r="CO583" i="14"/>
  <c r="CM583" i="14"/>
  <c r="CK583" i="14"/>
  <c r="CI583" i="14"/>
  <c r="CG583" i="14"/>
  <c r="CE583" i="14"/>
  <c r="EM583" i="14" s="1"/>
  <c r="CC583" i="14"/>
  <c r="CA583" i="14"/>
  <c r="BY583" i="14"/>
  <c r="BW583" i="14"/>
  <c r="BU583" i="14"/>
  <c r="BS583" i="14"/>
  <c r="BQ583" i="14"/>
  <c r="BO583" i="14"/>
  <c r="BM583" i="14"/>
  <c r="BK583" i="14"/>
  <c r="AV583" i="14"/>
  <c r="AU583" i="14"/>
  <c r="DK583" i="14" s="1"/>
  <c r="AF583" i="14"/>
  <c r="B583" i="14" s="1"/>
  <c r="A583" i="14"/>
  <c r="FL578" i="14"/>
  <c r="FJ578" i="14"/>
  <c r="EV578" i="14"/>
  <c r="ET578" i="14"/>
  <c r="EO578" i="14"/>
  <c r="DY578" i="14"/>
  <c r="DU578" i="14"/>
  <c r="DS578" i="14"/>
  <c r="DQ578" i="14"/>
  <c r="DO578" i="14"/>
  <c r="DI578" i="14"/>
  <c r="DC578" i="14"/>
  <c r="DA578" i="14"/>
  <c r="CY578" i="14"/>
  <c r="CW578" i="14"/>
  <c r="CS578" i="14"/>
  <c r="CQ578" i="14"/>
  <c r="CO578" i="14"/>
  <c r="CM578" i="14"/>
  <c r="CK578" i="14"/>
  <c r="CI578" i="14"/>
  <c r="CG578" i="14"/>
  <c r="CE578" i="14"/>
  <c r="EM578" i="14" s="1"/>
  <c r="CC578" i="14"/>
  <c r="CA578" i="14"/>
  <c r="BY578" i="14"/>
  <c r="BW578" i="14"/>
  <c r="BU578" i="14"/>
  <c r="BS578" i="14"/>
  <c r="BQ578" i="14"/>
  <c r="BO578" i="14"/>
  <c r="BM578" i="14"/>
  <c r="BK578" i="14"/>
  <c r="AV578" i="14"/>
  <c r="AU578" i="14"/>
  <c r="AF578" i="14"/>
  <c r="B578" i="14" s="1"/>
  <c r="A578" i="14"/>
  <c r="FL572" i="14"/>
  <c r="FJ572" i="14"/>
  <c r="EV572" i="14"/>
  <c r="ET572" i="14"/>
  <c r="EO572" i="14"/>
  <c r="DY572" i="14"/>
  <c r="DU572" i="14"/>
  <c r="DS572" i="14"/>
  <c r="DQ572" i="14"/>
  <c r="DO572" i="14"/>
  <c r="DC572" i="14"/>
  <c r="DA572" i="14"/>
  <c r="CY572" i="14"/>
  <c r="CW572" i="14"/>
  <c r="CS572" i="14"/>
  <c r="CQ572" i="14"/>
  <c r="CO572" i="14"/>
  <c r="CM572" i="14"/>
  <c r="CK572" i="14"/>
  <c r="CI572" i="14"/>
  <c r="CG572" i="14"/>
  <c r="CE572" i="14"/>
  <c r="EM572" i="14" s="1"/>
  <c r="CC572" i="14"/>
  <c r="CA572" i="14"/>
  <c r="BY572" i="14"/>
  <c r="BW572" i="14"/>
  <c r="BU572" i="14"/>
  <c r="BS572" i="14"/>
  <c r="BQ572" i="14"/>
  <c r="BO572" i="14"/>
  <c r="BM572" i="14"/>
  <c r="BK572" i="14"/>
  <c r="AV572" i="14"/>
  <c r="AU572" i="14"/>
  <c r="DK572" i="14" s="1"/>
  <c r="AF572" i="14"/>
  <c r="B572" i="14" s="1"/>
  <c r="A572" i="14"/>
  <c r="FL569" i="14"/>
  <c r="FJ569" i="14"/>
  <c r="EV569" i="14"/>
  <c r="ET569" i="14"/>
  <c r="EO569" i="14"/>
  <c r="DU569" i="14"/>
  <c r="DS569" i="14"/>
  <c r="DQ569" i="14"/>
  <c r="DO569" i="14"/>
  <c r="DC569" i="14"/>
  <c r="DA569" i="14"/>
  <c r="CY569" i="14"/>
  <c r="CW569" i="14"/>
  <c r="CS569" i="14"/>
  <c r="CQ569" i="14"/>
  <c r="CO569" i="14"/>
  <c r="CM569" i="14"/>
  <c r="CK569" i="14"/>
  <c r="CI569" i="14"/>
  <c r="CG569" i="14"/>
  <c r="CE569" i="14"/>
  <c r="EM569" i="14" s="1"/>
  <c r="CC569" i="14"/>
  <c r="CA569" i="14"/>
  <c r="BY569" i="14"/>
  <c r="BW569" i="14"/>
  <c r="BU569" i="14"/>
  <c r="BS569" i="14"/>
  <c r="BQ569" i="14"/>
  <c r="BO569" i="14"/>
  <c r="BM569" i="14"/>
  <c r="BK569" i="14"/>
  <c r="AV569" i="14"/>
  <c r="AU569" i="14"/>
  <c r="DK569" i="14" s="1"/>
  <c r="AF569" i="14"/>
  <c r="B569" i="14" s="1"/>
  <c r="FL563" i="14"/>
  <c r="FJ563" i="14"/>
  <c r="EV563" i="14"/>
  <c r="ET563" i="14"/>
  <c r="EO563" i="14"/>
  <c r="DY563" i="14"/>
  <c r="DU563" i="14"/>
  <c r="DS563" i="14"/>
  <c r="DQ563" i="14"/>
  <c r="DO563" i="14"/>
  <c r="DI563" i="14"/>
  <c r="DC563" i="14"/>
  <c r="DA563" i="14"/>
  <c r="CY563" i="14"/>
  <c r="CW563" i="14"/>
  <c r="CS563" i="14"/>
  <c r="CQ563" i="14"/>
  <c r="CO563" i="14"/>
  <c r="CM563" i="14"/>
  <c r="CK563" i="14"/>
  <c r="CI563" i="14"/>
  <c r="CG563" i="14"/>
  <c r="CE563" i="14"/>
  <c r="EM563" i="14" s="1"/>
  <c r="CC563" i="14"/>
  <c r="CA563" i="14"/>
  <c r="BY563" i="14"/>
  <c r="BW563" i="14"/>
  <c r="BU563" i="14"/>
  <c r="BS563" i="14"/>
  <c r="BQ563" i="14"/>
  <c r="BO563" i="14"/>
  <c r="BM563" i="14"/>
  <c r="BK563" i="14"/>
  <c r="AV563" i="14"/>
  <c r="AU563" i="14"/>
  <c r="DK563" i="14" s="1"/>
  <c r="AF563" i="14"/>
  <c r="B563" i="14" s="1"/>
  <c r="A563" i="14"/>
  <c r="DM644" i="14" l="1"/>
  <c r="DM583" i="14"/>
  <c r="DM578" i="14"/>
  <c r="DM592" i="14"/>
  <c r="DM569" i="14"/>
  <c r="DM563" i="14"/>
  <c r="DM572" i="14"/>
  <c r="FL930" i="14"/>
  <c r="FJ930" i="14"/>
  <c r="EV930" i="14"/>
  <c r="ET930" i="14"/>
  <c r="EO930" i="14"/>
  <c r="EC930" i="14"/>
  <c r="EA930" i="14"/>
  <c r="DY930" i="14"/>
  <c r="DW930" i="14"/>
  <c r="DU930" i="14"/>
  <c r="DS930" i="14"/>
  <c r="DQ930" i="14"/>
  <c r="DO930" i="14"/>
  <c r="DI930" i="14"/>
  <c r="DC930" i="14"/>
  <c r="DA930" i="14"/>
  <c r="CY930" i="14"/>
  <c r="CW930" i="14"/>
  <c r="CS930" i="14"/>
  <c r="CQ930" i="14"/>
  <c r="CO930" i="14"/>
  <c r="CM930" i="14"/>
  <c r="CK930" i="14"/>
  <c r="CI930" i="14"/>
  <c r="CG930" i="14"/>
  <c r="CE930" i="14"/>
  <c r="EM930" i="14" s="1"/>
  <c r="CC930" i="14"/>
  <c r="CA930" i="14"/>
  <c r="BY930" i="14"/>
  <c r="BW930" i="14"/>
  <c r="BU930" i="14"/>
  <c r="BS930" i="14"/>
  <c r="BQ930" i="14"/>
  <c r="BO930" i="14"/>
  <c r="BM930" i="14"/>
  <c r="BK930" i="14"/>
  <c r="AV930" i="14"/>
  <c r="EE930" i="14" s="1"/>
  <c r="AU930" i="14"/>
  <c r="DK930" i="14" s="1"/>
  <c r="AF930" i="14"/>
  <c r="B930" i="14" s="1"/>
  <c r="FL622" i="14"/>
  <c r="FJ622" i="14"/>
  <c r="EV622" i="14"/>
  <c r="ET622" i="14"/>
  <c r="EO622" i="14"/>
  <c r="DY622" i="14"/>
  <c r="DW622" i="14"/>
  <c r="DU622" i="14"/>
  <c r="DS622" i="14"/>
  <c r="DQ622" i="14"/>
  <c r="DO622" i="14"/>
  <c r="DI622" i="14"/>
  <c r="DC622" i="14"/>
  <c r="DA622" i="14"/>
  <c r="CY622" i="14"/>
  <c r="CW622" i="14"/>
  <c r="CS622" i="14"/>
  <c r="CQ622" i="14"/>
  <c r="CO622" i="14"/>
  <c r="CM622" i="14"/>
  <c r="CK622" i="14"/>
  <c r="CI622" i="14"/>
  <c r="CG622" i="14"/>
  <c r="CE622" i="14"/>
  <c r="EM622" i="14" s="1"/>
  <c r="BQ622" i="14"/>
  <c r="BO622" i="14"/>
  <c r="BM622" i="14"/>
  <c r="BK622" i="14"/>
  <c r="BI622" i="14"/>
  <c r="BG622" i="14"/>
  <c r="BE622" i="14"/>
  <c r="BC622" i="14"/>
  <c r="BA622" i="14"/>
  <c r="AY622" i="14"/>
  <c r="AW622" i="14"/>
  <c r="AV622" i="14"/>
  <c r="AU622" i="14"/>
  <c r="DK622" i="14" s="1"/>
  <c r="AF622" i="14"/>
  <c r="B622" i="14" s="1"/>
  <c r="A622" i="14"/>
  <c r="FL642" i="14"/>
  <c r="FJ642" i="14"/>
  <c r="EV642" i="14"/>
  <c r="ET642" i="14"/>
  <c r="EO642" i="14"/>
  <c r="DY642" i="14"/>
  <c r="DW642" i="14"/>
  <c r="DU642" i="14"/>
  <c r="DS642" i="14"/>
  <c r="DQ642" i="14"/>
  <c r="DO642" i="14"/>
  <c r="DI642" i="14"/>
  <c r="DC642" i="14"/>
  <c r="DA642" i="14"/>
  <c r="CY642" i="14"/>
  <c r="CW642" i="14"/>
  <c r="CS642" i="14"/>
  <c r="CQ642" i="14"/>
  <c r="CO642" i="14"/>
  <c r="CM642" i="14"/>
  <c r="CK642" i="14"/>
  <c r="CI642" i="14"/>
  <c r="CG642" i="14"/>
  <c r="CE642" i="14"/>
  <c r="EM642" i="14" s="1"/>
  <c r="BQ642" i="14"/>
  <c r="BO642" i="14"/>
  <c r="BM642" i="14"/>
  <c r="BK642" i="14"/>
  <c r="BI642" i="14"/>
  <c r="BG642" i="14"/>
  <c r="BE642" i="14"/>
  <c r="BC642" i="14"/>
  <c r="BA642" i="14"/>
  <c r="AW642" i="14"/>
  <c r="AV642" i="14"/>
  <c r="AU642" i="14"/>
  <c r="DK642" i="14" s="1"/>
  <c r="AF642" i="14"/>
  <c r="B642" i="14" s="1"/>
  <c r="A642" i="14"/>
  <c r="DM930" i="14" l="1"/>
  <c r="DM642" i="14"/>
  <c r="DM622" i="14"/>
  <c r="DG474" i="14"/>
  <c r="DG477" i="14"/>
  <c r="FL589" i="14" l="1"/>
  <c r="FJ589" i="14"/>
  <c r="EV589" i="14"/>
  <c r="ET589" i="14"/>
  <c r="EO589" i="14"/>
  <c r="EA589" i="14"/>
  <c r="DY589" i="14"/>
  <c r="DW589" i="14"/>
  <c r="DU589" i="14"/>
  <c r="DS589" i="14"/>
  <c r="DQ589" i="14"/>
  <c r="DO589" i="14"/>
  <c r="DI589" i="14"/>
  <c r="DC589" i="14"/>
  <c r="DA589" i="14"/>
  <c r="CY589" i="14"/>
  <c r="CW589" i="14"/>
  <c r="CS589" i="14"/>
  <c r="CQ589" i="14"/>
  <c r="CO589" i="14"/>
  <c r="CM589" i="14"/>
  <c r="CK589" i="14"/>
  <c r="CI589" i="14"/>
  <c r="CG589" i="14"/>
  <c r="CE589" i="14"/>
  <c r="EM589" i="14" s="1"/>
  <c r="CC589" i="14"/>
  <c r="CA589" i="14"/>
  <c r="BY589" i="14"/>
  <c r="BW589" i="14"/>
  <c r="BU589" i="14"/>
  <c r="BS589" i="14"/>
  <c r="BQ589" i="14"/>
  <c r="BO589" i="14"/>
  <c r="BM589" i="14"/>
  <c r="BK589" i="14"/>
  <c r="BG589" i="14"/>
  <c r="BE589" i="14"/>
  <c r="BC589" i="14"/>
  <c r="BA589" i="14"/>
  <c r="AY589" i="14"/>
  <c r="AW589" i="14"/>
  <c r="AV589" i="14"/>
  <c r="EE589" i="14" s="1"/>
  <c r="AU589" i="14"/>
  <c r="DM589" i="14" s="1"/>
  <c r="AF589" i="14"/>
  <c r="B589" i="14" s="1"/>
  <c r="A589" i="14"/>
  <c r="FL587" i="14"/>
  <c r="FJ587" i="14"/>
  <c r="EV587" i="14"/>
  <c r="ET587" i="14"/>
  <c r="EO587" i="14"/>
  <c r="EC587" i="14"/>
  <c r="EA587" i="14"/>
  <c r="DY587" i="14"/>
  <c r="DW587" i="14"/>
  <c r="DU587" i="14"/>
  <c r="DS587" i="14"/>
  <c r="DQ587" i="14"/>
  <c r="DO587" i="14"/>
  <c r="DI587" i="14"/>
  <c r="DC587" i="14"/>
  <c r="DA587" i="14"/>
  <c r="CY587" i="14"/>
  <c r="CW587" i="14"/>
  <c r="CS587" i="14"/>
  <c r="CQ587" i="14"/>
  <c r="CO587" i="14"/>
  <c r="CM587" i="14"/>
  <c r="CK587" i="14"/>
  <c r="CI587" i="14"/>
  <c r="CG587" i="14"/>
  <c r="CE587" i="14"/>
  <c r="EM587" i="14" s="1"/>
  <c r="CC587" i="14"/>
  <c r="CA587" i="14"/>
  <c r="BY587" i="14"/>
  <c r="BW587" i="14"/>
  <c r="BU587" i="14"/>
  <c r="BS587" i="14"/>
  <c r="BQ587" i="14"/>
  <c r="BO587" i="14"/>
  <c r="BM587" i="14"/>
  <c r="BK587" i="14"/>
  <c r="BI587" i="14"/>
  <c r="BG587" i="14"/>
  <c r="BE587" i="14"/>
  <c r="BC587" i="14"/>
  <c r="BA587" i="14"/>
  <c r="AY587" i="14"/>
  <c r="AW587" i="14"/>
  <c r="AV587" i="14"/>
  <c r="EE587" i="14" s="1"/>
  <c r="AU587" i="14"/>
  <c r="DM587" i="14" s="1"/>
  <c r="AF587" i="14"/>
  <c r="B587" i="14" s="1"/>
  <c r="A587" i="14"/>
  <c r="DK589" i="14" l="1"/>
  <c r="DK587" i="14"/>
  <c r="BG523" i="14"/>
  <c r="AW536" i="14" l="1"/>
  <c r="BI456" i="14" l="1"/>
  <c r="BI457" i="14"/>
  <c r="DE491" i="14" l="1"/>
  <c r="DE477" i="14"/>
  <c r="DE474" i="14"/>
  <c r="DE466" i="14"/>
  <c r="DE467" i="14"/>
  <c r="DE468" i="14"/>
  <c r="DE469" i="14"/>
  <c r="DE470" i="14"/>
  <c r="DE472" i="14"/>
  <c r="DE480" i="14"/>
  <c r="DE473" i="14"/>
  <c r="DE475" i="14"/>
  <c r="DE476" i="14"/>
  <c r="DE478" i="14"/>
  <c r="DE479" i="14"/>
  <c r="DE485" i="14"/>
  <c r="DE481" i="14"/>
  <c r="DE483" i="14"/>
  <c r="DE486" i="14"/>
  <c r="DE487" i="14"/>
  <c r="DE488" i="14"/>
  <c r="DG479" i="14"/>
  <c r="DG485" i="14"/>
  <c r="DG481" i="14"/>
  <c r="DG482" i="14"/>
  <c r="DG483" i="14"/>
  <c r="DG484" i="14"/>
  <c r="DG486" i="14"/>
  <c r="DG487" i="14"/>
  <c r="DG488" i="14"/>
  <c r="DG489" i="14"/>
  <c r="DG490" i="14"/>
  <c r="DG491" i="14"/>
  <c r="DG449" i="14"/>
  <c r="DG450" i="14"/>
  <c r="DG451" i="14"/>
  <c r="DG452" i="14"/>
  <c r="DG453" i="14"/>
  <c r="DG454" i="14"/>
  <c r="DG455" i="14"/>
  <c r="DG456" i="14"/>
  <c r="DG457" i="14"/>
  <c r="DG458" i="14"/>
  <c r="DG459" i="14"/>
  <c r="DG460" i="14"/>
  <c r="DG461" i="14"/>
  <c r="DG462" i="14"/>
  <c r="DG463" i="14"/>
  <c r="DG464" i="14"/>
  <c r="DG465" i="14"/>
  <c r="DG466" i="14"/>
  <c r="DG467" i="14"/>
  <c r="DG468" i="14"/>
  <c r="DG469" i="14"/>
  <c r="DG470" i="14"/>
  <c r="DG472" i="14"/>
  <c r="DG480" i="14"/>
  <c r="DG473" i="14"/>
  <c r="DG475" i="14"/>
  <c r="DG476" i="14"/>
  <c r="A442" i="14" l="1"/>
  <c r="A443" i="14"/>
  <c r="AW929" i="14" l="1"/>
  <c r="FT1277" i="14"/>
  <c r="FS1278" i="14" s="1"/>
  <c r="FQ1277" i="14"/>
  <c r="FP1278" i="14" s="1"/>
  <c r="FO1277" i="14"/>
  <c r="FN1278" i="14" s="1"/>
  <c r="FM1277" i="14"/>
  <c r="FL1278" i="14" s="1"/>
  <c r="FK1277" i="14"/>
  <c r="FJ1278" i="14" s="1"/>
  <c r="FI1277" i="14"/>
  <c r="FH1278" i="14" s="1"/>
  <c r="FG1277" i="14"/>
  <c r="FF1278" i="14" s="1"/>
  <c r="FE1277" i="14"/>
  <c r="FD1278" i="14" s="1"/>
  <c r="FC1277" i="14"/>
  <c r="FB1278" i="14" s="1"/>
  <c r="FA1277" i="14"/>
  <c r="EZ1278" i="14" s="1"/>
  <c r="EY1277" i="14"/>
  <c r="EX1278" i="14" s="1"/>
  <c r="EW1277" i="14"/>
  <c r="EV1278" i="14" s="1"/>
  <c r="EU1277" i="14"/>
  <c r="ET1278" i="14" s="1"/>
  <c r="EP1277" i="14"/>
  <c r="EO1278" i="14" s="1"/>
  <c r="EN1277" i="14"/>
  <c r="EM1278" i="14" s="1"/>
  <c r="EF1277" i="14"/>
  <c r="EE1278" i="14" s="1"/>
  <c r="ED1277" i="14"/>
  <c r="EC1278" i="14" s="1"/>
  <c r="EB1277" i="14"/>
  <c r="EA1278" i="14" s="1"/>
  <c r="DZ1277" i="14"/>
  <c r="DY1278" i="14" s="1"/>
  <c r="DX1277" i="14"/>
  <c r="DW1278" i="14" s="1"/>
  <c r="DV1277" i="14"/>
  <c r="DU1278" i="14" s="1"/>
  <c r="DT1277" i="14"/>
  <c r="DS1278" i="14" s="1"/>
  <c r="DR1277" i="14"/>
  <c r="DQ1278" i="14" s="1"/>
  <c r="DP1277" i="14"/>
  <c r="DO1278" i="14" s="1"/>
  <c r="DN1277" i="14"/>
  <c r="DM1278" i="14" s="1"/>
  <c r="DL1277" i="14"/>
  <c r="DK1278" i="14" s="1"/>
  <c r="DJ1277" i="14"/>
  <c r="DI1278" i="14" s="1"/>
  <c r="DD1277" i="14"/>
  <c r="DC1278" i="14" s="1"/>
  <c r="DB1277" i="14"/>
  <c r="DA1278" i="14" s="1"/>
  <c r="CZ1277" i="14"/>
  <c r="CY1278" i="14" s="1"/>
  <c r="CX1277" i="14"/>
  <c r="CW1278" i="14" s="1"/>
  <c r="CT1277" i="14"/>
  <c r="CS1278" i="14" s="1"/>
  <c r="CR1277" i="14"/>
  <c r="CQ1278" i="14" s="1"/>
  <c r="CP1277" i="14"/>
  <c r="CO1278" i="14" s="1"/>
  <c r="CN1277" i="14"/>
  <c r="CM1278" i="14" s="1"/>
  <c r="CL1277" i="14"/>
  <c r="CK1278" i="14" s="1"/>
  <c r="CJ1277" i="14"/>
  <c r="CI1278" i="14" s="1"/>
  <c r="CH1277" i="14"/>
  <c r="CG1278" i="14" s="1"/>
  <c r="CF1277" i="14"/>
  <c r="CE1278" i="14" s="1"/>
  <c r="CD1277" i="14"/>
  <c r="CC1278" i="14" s="1"/>
  <c r="CB1277" i="14"/>
  <c r="CA1278" i="14" s="1"/>
  <c r="BZ1277" i="14"/>
  <c r="BY1278" i="14" s="1"/>
  <c r="BX1277" i="14"/>
  <c r="BW1278" i="14" s="1"/>
  <c r="BV1277" i="14"/>
  <c r="BU1278" i="14" s="1"/>
  <c r="BT1277" i="14"/>
  <c r="BS1278" i="14" s="1"/>
  <c r="BR1277" i="14"/>
  <c r="BQ1278" i="14" s="1"/>
  <c r="BP1277" i="14"/>
  <c r="BO1278" i="14" s="1"/>
  <c r="BN1277" i="14"/>
  <c r="BM1278" i="14" s="1"/>
  <c r="BL1277" i="14"/>
  <c r="BK1278" i="14" s="1"/>
  <c r="BJ1277" i="14"/>
  <c r="BI1278" i="14" s="1"/>
  <c r="BH1277" i="14"/>
  <c r="BG1278" i="14" s="1"/>
  <c r="BF1277" i="14"/>
  <c r="BE1278" i="14" s="1"/>
  <c r="BD1277" i="14"/>
  <c r="BC1278" i="14" s="1"/>
  <c r="BB1277" i="14"/>
  <c r="BA1278" i="14" s="1"/>
  <c r="AZ1277" i="14"/>
  <c r="AY1278" i="14" s="1"/>
  <c r="AX1277" i="14"/>
  <c r="AW1278" i="14" s="1"/>
  <c r="FT1273" i="14"/>
  <c r="FS1274" i="14" s="1"/>
  <c r="FQ1273" i="14"/>
  <c r="FP1274" i="14" s="1"/>
  <c r="FO1273" i="14"/>
  <c r="FN1274" i="14" s="1"/>
  <c r="FM1273" i="14"/>
  <c r="FL1274" i="14" s="1"/>
  <c r="FK1273" i="14"/>
  <c r="FJ1274" i="14" s="1"/>
  <c r="FI1273" i="14"/>
  <c r="FH1274" i="14" s="1"/>
  <c r="FG1273" i="14"/>
  <c r="FF1274" i="14" s="1"/>
  <c r="FE1273" i="14"/>
  <c r="FD1274" i="14" s="1"/>
  <c r="FC1273" i="14"/>
  <c r="FB1274" i="14" s="1"/>
  <c r="FA1273" i="14"/>
  <c r="EZ1274" i="14" s="1"/>
  <c r="EY1273" i="14"/>
  <c r="EX1274" i="14" s="1"/>
  <c r="EW1273" i="14"/>
  <c r="EV1274" i="14" s="1"/>
  <c r="EU1273" i="14"/>
  <c r="ET1274" i="14" s="1"/>
  <c r="EP1273" i="14"/>
  <c r="EO1274" i="14" s="1"/>
  <c r="EN1273" i="14"/>
  <c r="EM1274" i="14" s="1"/>
  <c r="EF1273" i="14"/>
  <c r="EE1274" i="14" s="1"/>
  <c r="ED1273" i="14"/>
  <c r="EC1274" i="14" s="1"/>
  <c r="EB1273" i="14"/>
  <c r="EA1274" i="14" s="1"/>
  <c r="DZ1273" i="14"/>
  <c r="DY1274" i="14" s="1"/>
  <c r="DX1273" i="14"/>
  <c r="DW1274" i="14" s="1"/>
  <c r="DV1273" i="14"/>
  <c r="DU1274" i="14" s="1"/>
  <c r="DT1273" i="14"/>
  <c r="DS1274" i="14" s="1"/>
  <c r="DR1273" i="14"/>
  <c r="DQ1274" i="14" s="1"/>
  <c r="DP1273" i="14"/>
  <c r="DO1274" i="14" s="1"/>
  <c r="DN1273" i="14"/>
  <c r="DM1274" i="14" s="1"/>
  <c r="DL1273" i="14"/>
  <c r="DK1274" i="14" s="1"/>
  <c r="DJ1273" i="14"/>
  <c r="DI1274" i="14" s="1"/>
  <c r="DD1273" i="14"/>
  <c r="DC1274" i="14" s="1"/>
  <c r="DB1273" i="14"/>
  <c r="DA1274" i="14" s="1"/>
  <c r="CZ1273" i="14"/>
  <c r="CY1274" i="14" s="1"/>
  <c r="CX1273" i="14"/>
  <c r="CW1274" i="14" s="1"/>
  <c r="CT1273" i="14"/>
  <c r="CS1274" i="14" s="1"/>
  <c r="CR1273" i="14"/>
  <c r="CQ1274" i="14" s="1"/>
  <c r="CP1273" i="14"/>
  <c r="CO1274" i="14" s="1"/>
  <c r="CN1273" i="14"/>
  <c r="CM1274" i="14" s="1"/>
  <c r="CL1273" i="14"/>
  <c r="CK1274" i="14" s="1"/>
  <c r="CJ1273" i="14"/>
  <c r="CI1274" i="14" s="1"/>
  <c r="CH1273" i="14"/>
  <c r="CG1274" i="14" s="1"/>
  <c r="CF1273" i="14"/>
  <c r="CE1274" i="14" s="1"/>
  <c r="CD1273" i="14"/>
  <c r="CC1274" i="14" s="1"/>
  <c r="CB1273" i="14"/>
  <c r="CA1274" i="14" s="1"/>
  <c r="BZ1273" i="14"/>
  <c r="BY1274" i="14" s="1"/>
  <c r="BX1273" i="14"/>
  <c r="BW1274" i="14" s="1"/>
  <c r="BV1273" i="14"/>
  <c r="BU1274" i="14" s="1"/>
  <c r="BT1273" i="14"/>
  <c r="BS1274" i="14" s="1"/>
  <c r="BR1273" i="14"/>
  <c r="BQ1274" i="14" s="1"/>
  <c r="BP1273" i="14"/>
  <c r="BO1274" i="14" s="1"/>
  <c r="BN1273" i="14"/>
  <c r="BM1274" i="14" s="1"/>
  <c r="BL1273" i="14"/>
  <c r="BK1274" i="14" s="1"/>
  <c r="BJ1273" i="14"/>
  <c r="BI1274" i="14" s="1"/>
  <c r="BH1273" i="14"/>
  <c r="BG1274" i="14" s="1"/>
  <c r="BF1273" i="14"/>
  <c r="BE1274" i="14" s="1"/>
  <c r="BD1273" i="14"/>
  <c r="BC1274" i="14" s="1"/>
  <c r="BB1273" i="14"/>
  <c r="BA1274" i="14" s="1"/>
  <c r="AZ1273" i="14"/>
  <c r="AY1274" i="14" s="1"/>
  <c r="AX1273" i="14"/>
  <c r="AW1274" i="14" s="1"/>
  <c r="A409" i="14" l="1"/>
  <c r="FL560" i="14" l="1"/>
  <c r="FJ560" i="14"/>
  <c r="EV560" i="14"/>
  <c r="ET560" i="14"/>
  <c r="EO560" i="14"/>
  <c r="DY560" i="14"/>
  <c r="DW560" i="14"/>
  <c r="DU560" i="14"/>
  <c r="DS560" i="14"/>
  <c r="DQ560" i="14"/>
  <c r="DO560" i="14"/>
  <c r="DI560" i="14"/>
  <c r="DC560" i="14"/>
  <c r="DA560" i="14"/>
  <c r="CY560" i="14"/>
  <c r="CW560" i="14"/>
  <c r="CS560" i="14"/>
  <c r="CQ560" i="14"/>
  <c r="CO560" i="14"/>
  <c r="CM560" i="14"/>
  <c r="CK560" i="14"/>
  <c r="CI560" i="14"/>
  <c r="CG560" i="14"/>
  <c r="CE560" i="14"/>
  <c r="EM560" i="14" s="1"/>
  <c r="BQ560" i="14"/>
  <c r="BO560" i="14"/>
  <c r="BM560" i="14"/>
  <c r="BK560" i="14"/>
  <c r="BI560" i="14"/>
  <c r="BG560" i="14"/>
  <c r="BE560" i="14"/>
  <c r="BC560" i="14"/>
  <c r="BA560" i="14"/>
  <c r="AY560" i="14"/>
  <c r="AW560" i="14"/>
  <c r="AV560" i="14"/>
  <c r="AU560" i="14"/>
  <c r="DK560" i="14" s="1"/>
  <c r="AF560" i="14"/>
  <c r="B560" i="14" s="1"/>
  <c r="A560" i="14"/>
  <c r="FL535" i="14"/>
  <c r="FJ535" i="14"/>
  <c r="EV535" i="14"/>
  <c r="ET535" i="14"/>
  <c r="EO535" i="14"/>
  <c r="DY535" i="14"/>
  <c r="DU535" i="14"/>
  <c r="DS535" i="14"/>
  <c r="DQ535" i="14"/>
  <c r="DO535" i="14"/>
  <c r="DC535" i="14"/>
  <c r="DA535" i="14"/>
  <c r="CY535" i="14"/>
  <c r="CW535" i="14"/>
  <c r="CS535" i="14"/>
  <c r="CQ535" i="14"/>
  <c r="CO535" i="14"/>
  <c r="CM535" i="14"/>
  <c r="CK535" i="14"/>
  <c r="CI535" i="14"/>
  <c r="CG535" i="14"/>
  <c r="CE535" i="14"/>
  <c r="EM535" i="14" s="1"/>
  <c r="CC535" i="14"/>
  <c r="CA535" i="14"/>
  <c r="BY535" i="14"/>
  <c r="BW535" i="14"/>
  <c r="BU535" i="14"/>
  <c r="BS535" i="14"/>
  <c r="BQ535" i="14"/>
  <c r="BO535" i="14"/>
  <c r="BM535" i="14"/>
  <c r="BK535" i="14"/>
  <c r="AV535" i="14"/>
  <c r="AU535" i="14"/>
  <c r="DK535" i="14" s="1"/>
  <c r="AF535" i="14"/>
  <c r="B535" i="14" s="1"/>
  <c r="A535" i="14"/>
  <c r="DM535" i="14" l="1"/>
  <c r="DM560" i="14"/>
  <c r="DW472" i="14"/>
  <c r="DW476" i="14"/>
  <c r="DW479" i="14"/>
  <c r="DW482" i="14"/>
  <c r="DW483" i="14"/>
  <c r="DW484" i="14"/>
  <c r="DW486" i="14"/>
  <c r="DW489" i="14"/>
  <c r="DW490" i="14"/>
  <c r="DW501" i="14"/>
  <c r="DW502" i="14"/>
  <c r="DW503" i="14"/>
  <c r="DW504" i="14"/>
  <c r="DW494" i="14"/>
  <c r="DW507" i="14"/>
  <c r="DW508" i="14"/>
  <c r="DW496" i="14"/>
  <c r="DW498" i="14"/>
  <c r="DW512" i="14"/>
  <c r="DW500" i="14"/>
  <c r="DW505" i="14"/>
  <c r="DW509" i="14"/>
  <c r="DW513" i="14"/>
  <c r="DW514" i="14"/>
  <c r="DW515" i="14"/>
  <c r="DW516" i="14"/>
  <c r="DW517" i="14"/>
  <c r="DW519" i="14"/>
  <c r="DW522" i="14"/>
  <c r="DW533" i="14"/>
  <c r="DW527" i="14"/>
  <c r="DW536" i="14"/>
  <c r="DW532" i="14"/>
  <c r="DW552" i="14"/>
  <c r="DW543" i="14"/>
  <c r="DW531" i="14"/>
  <c r="DW523" i="14"/>
  <c r="DW530" i="14"/>
  <c r="DW544" i="14"/>
  <c r="DW547" i="14"/>
  <c r="DW548" i="14"/>
  <c r="DW537" i="14"/>
  <c r="DW538" i="14"/>
  <c r="DW540" i="14"/>
  <c r="DW545" i="14"/>
  <c r="DW546" i="14"/>
  <c r="DW575" i="14"/>
  <c r="DW577" i="14"/>
  <c r="DW579" i="14"/>
  <c r="DW581" i="14"/>
  <c r="DW570" i="14"/>
  <c r="DW573" i="14"/>
  <c r="DW586" i="14"/>
  <c r="DW582" i="14"/>
  <c r="DW529" i="14"/>
  <c r="DW611" i="14"/>
  <c r="DW936" i="14"/>
  <c r="DW937" i="14"/>
  <c r="DW928" i="14"/>
  <c r="DW929" i="14"/>
  <c r="DW965" i="14"/>
  <c r="DW966" i="14"/>
  <c r="DW1136" i="14"/>
  <c r="DW1137" i="14"/>
  <c r="DW1138" i="14"/>
  <c r="DW1139" i="14"/>
  <c r="DW1140" i="14"/>
  <c r="DW1141" i="14"/>
  <c r="DW469" i="14"/>
  <c r="DW461" i="14"/>
  <c r="DW462" i="14"/>
  <c r="DW463" i="14"/>
  <c r="DW464" i="14"/>
  <c r="DW465" i="14"/>
  <c r="DW457" i="14"/>
  <c r="DW444" i="14"/>
  <c r="DW451" i="14"/>
  <c r="DW452" i="14"/>
  <c r="DW453" i="14"/>
  <c r="DW454" i="14"/>
  <c r="FL570" i="14" l="1"/>
  <c r="FJ570" i="14"/>
  <c r="EV570" i="14"/>
  <c r="ET570" i="14"/>
  <c r="EO570" i="14"/>
  <c r="DY570" i="14"/>
  <c r="DU570" i="14"/>
  <c r="DS570" i="14"/>
  <c r="DQ570" i="14"/>
  <c r="DO570" i="14"/>
  <c r="DC570" i="14"/>
  <c r="DA570" i="14"/>
  <c r="CY570" i="14"/>
  <c r="CW570" i="14"/>
  <c r="CS570" i="14"/>
  <c r="CQ570" i="14"/>
  <c r="CO570" i="14"/>
  <c r="CM570" i="14"/>
  <c r="CK570" i="14"/>
  <c r="CI570" i="14"/>
  <c r="CG570" i="14"/>
  <c r="CE570" i="14"/>
  <c r="EM570" i="14" s="1"/>
  <c r="CC570" i="14"/>
  <c r="CA570" i="14"/>
  <c r="BY570" i="14"/>
  <c r="BW570" i="14"/>
  <c r="BU570" i="14"/>
  <c r="BS570" i="14"/>
  <c r="BQ570" i="14"/>
  <c r="BO570" i="14"/>
  <c r="BM570" i="14"/>
  <c r="BK570" i="14"/>
  <c r="AV570" i="14"/>
  <c r="AU570" i="14"/>
  <c r="DM570" i="14" s="1"/>
  <c r="AF570" i="14"/>
  <c r="B570" i="14" s="1"/>
  <c r="A570" i="14"/>
  <c r="FL581" i="14"/>
  <c r="FJ581" i="14"/>
  <c r="EV581" i="14"/>
  <c r="ET581" i="14"/>
  <c r="EO581" i="14"/>
  <c r="DY581" i="14"/>
  <c r="DU581" i="14"/>
  <c r="DS581" i="14"/>
  <c r="DQ581" i="14"/>
  <c r="DO581" i="14"/>
  <c r="DC581" i="14"/>
  <c r="DA581" i="14"/>
  <c r="CY581" i="14"/>
  <c r="CW581" i="14"/>
  <c r="CS581" i="14"/>
  <c r="CQ581" i="14"/>
  <c r="CO581" i="14"/>
  <c r="CM581" i="14"/>
  <c r="CK581" i="14"/>
  <c r="CI581" i="14"/>
  <c r="CG581" i="14"/>
  <c r="CE581" i="14"/>
  <c r="EM581" i="14" s="1"/>
  <c r="CC581" i="14"/>
  <c r="CA581" i="14"/>
  <c r="BY581" i="14"/>
  <c r="BW581" i="14"/>
  <c r="BU581" i="14"/>
  <c r="BS581" i="14"/>
  <c r="BQ581" i="14"/>
  <c r="BO581" i="14"/>
  <c r="BM581" i="14"/>
  <c r="BK581" i="14"/>
  <c r="AV581" i="14"/>
  <c r="AU581" i="14"/>
  <c r="DM581" i="14" s="1"/>
  <c r="AF581" i="14"/>
  <c r="B581" i="14" s="1"/>
  <c r="A581" i="14"/>
  <c r="FL579" i="14"/>
  <c r="FJ579" i="14"/>
  <c r="EV579" i="14"/>
  <c r="ET579" i="14"/>
  <c r="EO579" i="14"/>
  <c r="DY579" i="14"/>
  <c r="DU579" i="14"/>
  <c r="DS579" i="14"/>
  <c r="DQ579" i="14"/>
  <c r="DO579" i="14"/>
  <c r="DC579" i="14"/>
  <c r="DA579" i="14"/>
  <c r="CY579" i="14"/>
  <c r="CW579" i="14"/>
  <c r="CS579" i="14"/>
  <c r="CQ579" i="14"/>
  <c r="CO579" i="14"/>
  <c r="CM579" i="14"/>
  <c r="CK579" i="14"/>
  <c r="CI579" i="14"/>
  <c r="CG579" i="14"/>
  <c r="CE579" i="14"/>
  <c r="EM579" i="14" s="1"/>
  <c r="CC579" i="14"/>
  <c r="CA579" i="14"/>
  <c r="BY579" i="14"/>
  <c r="BW579" i="14"/>
  <c r="BU579" i="14"/>
  <c r="BS579" i="14"/>
  <c r="BQ579" i="14"/>
  <c r="BO579" i="14"/>
  <c r="BM579" i="14"/>
  <c r="BK579" i="14"/>
  <c r="AV579" i="14"/>
  <c r="AU579" i="14"/>
  <c r="DK579" i="14" s="1"/>
  <c r="AF579" i="14"/>
  <c r="B579" i="14" s="1"/>
  <c r="A579" i="14"/>
  <c r="FL577" i="14"/>
  <c r="FJ577" i="14"/>
  <c r="EV577" i="14"/>
  <c r="ET577" i="14"/>
  <c r="EO577" i="14"/>
  <c r="DY577" i="14"/>
  <c r="DU577" i="14"/>
  <c r="DS577" i="14"/>
  <c r="DQ577" i="14"/>
  <c r="DO577" i="14"/>
  <c r="DC577" i="14"/>
  <c r="DA577" i="14"/>
  <c r="CY577" i="14"/>
  <c r="CW577" i="14"/>
  <c r="CS577" i="14"/>
  <c r="CQ577" i="14"/>
  <c r="CO577" i="14"/>
  <c r="CM577" i="14"/>
  <c r="CK577" i="14"/>
  <c r="CI577" i="14"/>
  <c r="CG577" i="14"/>
  <c r="CE577" i="14"/>
  <c r="EM577" i="14" s="1"/>
  <c r="CC577" i="14"/>
  <c r="CA577" i="14"/>
  <c r="BY577" i="14"/>
  <c r="BW577" i="14"/>
  <c r="BU577" i="14"/>
  <c r="BS577" i="14"/>
  <c r="BQ577" i="14"/>
  <c r="BO577" i="14"/>
  <c r="BM577" i="14"/>
  <c r="BK577" i="14"/>
  <c r="AV577" i="14"/>
  <c r="AU577" i="14"/>
  <c r="DM577" i="14" s="1"/>
  <c r="AF577" i="14"/>
  <c r="B577" i="14" s="1"/>
  <c r="A577" i="14"/>
  <c r="FL575" i="14"/>
  <c r="FJ575" i="14"/>
  <c r="EV575" i="14"/>
  <c r="ET575" i="14"/>
  <c r="EO575" i="14"/>
  <c r="DY575" i="14"/>
  <c r="DU575" i="14"/>
  <c r="DS575" i="14"/>
  <c r="DQ575" i="14"/>
  <c r="DO575" i="14"/>
  <c r="DC575" i="14"/>
  <c r="DA575" i="14"/>
  <c r="CY575" i="14"/>
  <c r="CW575" i="14"/>
  <c r="CS575" i="14"/>
  <c r="CQ575" i="14"/>
  <c r="CO575" i="14"/>
  <c r="CM575" i="14"/>
  <c r="CK575" i="14"/>
  <c r="CI575" i="14"/>
  <c r="CG575" i="14"/>
  <c r="CE575" i="14"/>
  <c r="EM575" i="14" s="1"/>
  <c r="CC575" i="14"/>
  <c r="CA575" i="14"/>
  <c r="BY575" i="14"/>
  <c r="BW575" i="14"/>
  <c r="BU575" i="14"/>
  <c r="BS575" i="14"/>
  <c r="BQ575" i="14"/>
  <c r="BO575" i="14"/>
  <c r="BM575" i="14"/>
  <c r="BK575" i="14"/>
  <c r="AV575" i="14"/>
  <c r="AU575" i="14"/>
  <c r="DK575" i="14" s="1"/>
  <c r="AF575" i="14"/>
  <c r="B575" i="14" s="1"/>
  <c r="A575" i="14"/>
  <c r="DM575" i="14" l="1"/>
  <c r="DK570" i="14"/>
  <c r="DK581" i="14"/>
  <c r="DM579" i="14"/>
  <c r="DK577" i="14"/>
  <c r="BE515" i="14" l="1"/>
  <c r="FL617" i="14" l="1"/>
  <c r="EV617" i="14"/>
  <c r="ET617" i="14"/>
  <c r="EO617" i="14"/>
  <c r="EC617" i="14"/>
  <c r="DY617" i="14"/>
  <c r="DU617" i="14"/>
  <c r="DS617" i="14"/>
  <c r="DQ617" i="14"/>
  <c r="DO617" i="14"/>
  <c r="DI617" i="14"/>
  <c r="DC617" i="14"/>
  <c r="DA617" i="14"/>
  <c r="CY617" i="14"/>
  <c r="CW617" i="14"/>
  <c r="CS617" i="14"/>
  <c r="CQ617" i="14"/>
  <c r="CO617" i="14"/>
  <c r="CM617" i="14"/>
  <c r="CK617" i="14"/>
  <c r="CI617" i="14"/>
  <c r="CG617" i="14"/>
  <c r="CE617" i="14"/>
  <c r="EM617" i="14" s="1"/>
  <c r="CC617" i="14"/>
  <c r="CA617" i="14"/>
  <c r="BY617" i="14"/>
  <c r="BW617" i="14"/>
  <c r="BU617" i="14"/>
  <c r="BS617" i="14"/>
  <c r="BQ617" i="14"/>
  <c r="BO617" i="14"/>
  <c r="BM617" i="14"/>
  <c r="BK617" i="14"/>
  <c r="AV617" i="14"/>
  <c r="EE617" i="14" s="1"/>
  <c r="AU617" i="14"/>
  <c r="DM617" i="14" s="1"/>
  <c r="AF617" i="14"/>
  <c r="B617" i="14" s="1"/>
  <c r="A617" i="14"/>
  <c r="FL474" i="14"/>
  <c r="FJ474" i="14"/>
  <c r="EV474" i="14"/>
  <c r="ET474" i="14"/>
  <c r="EO474" i="14"/>
  <c r="EC474" i="14"/>
  <c r="DY474" i="14"/>
  <c r="DU474" i="14"/>
  <c r="DS474" i="14"/>
  <c r="DQ474" i="14"/>
  <c r="DO474" i="14"/>
  <c r="DI474" i="14"/>
  <c r="DC474" i="14"/>
  <c r="DA474" i="14"/>
  <c r="CY474" i="14"/>
  <c r="CW474" i="14"/>
  <c r="CS474" i="14"/>
  <c r="CQ474" i="14"/>
  <c r="CO474" i="14"/>
  <c r="CM474" i="14"/>
  <c r="CK474" i="14"/>
  <c r="CI474" i="14"/>
  <c r="CG474" i="14"/>
  <c r="CE474" i="14"/>
  <c r="EM474" i="14" s="1"/>
  <c r="CC474" i="14"/>
  <c r="CA474" i="14"/>
  <c r="BY474" i="14"/>
  <c r="BW474" i="14"/>
  <c r="BU474" i="14"/>
  <c r="BS474" i="14"/>
  <c r="BQ474" i="14"/>
  <c r="BO474" i="14"/>
  <c r="BM474" i="14"/>
  <c r="BK474" i="14"/>
  <c r="AV474" i="14"/>
  <c r="EE474" i="14" s="1"/>
  <c r="AU474" i="14"/>
  <c r="DM474" i="14" s="1"/>
  <c r="AF474" i="14"/>
  <c r="B474" i="14" s="1"/>
  <c r="A474" i="14"/>
  <c r="FL495" i="14"/>
  <c r="FJ495" i="14"/>
  <c r="EV495" i="14"/>
  <c r="ET495" i="14"/>
  <c r="EO495" i="14"/>
  <c r="DY495" i="14"/>
  <c r="DU495" i="14"/>
  <c r="DS495" i="14"/>
  <c r="DQ495" i="14"/>
  <c r="DO495" i="14"/>
  <c r="DI495" i="14"/>
  <c r="DC495" i="14"/>
  <c r="DA495" i="14"/>
  <c r="CY495" i="14"/>
  <c r="CW495" i="14"/>
  <c r="CS495" i="14"/>
  <c r="CQ495" i="14"/>
  <c r="CO495" i="14"/>
  <c r="CM495" i="14"/>
  <c r="CK495" i="14"/>
  <c r="CI495" i="14"/>
  <c r="CG495" i="14"/>
  <c r="CE495" i="14"/>
  <c r="EM495" i="14" s="1"/>
  <c r="CC495" i="14"/>
  <c r="CA495" i="14"/>
  <c r="BY495" i="14"/>
  <c r="BW495" i="14"/>
  <c r="BU495" i="14"/>
  <c r="BS495" i="14"/>
  <c r="BQ495" i="14"/>
  <c r="BO495" i="14"/>
  <c r="BM495" i="14"/>
  <c r="BK495" i="14"/>
  <c r="AV495" i="14"/>
  <c r="AU495" i="14"/>
  <c r="DK495" i="14" s="1"/>
  <c r="AF495" i="14"/>
  <c r="B495" i="14" s="1"/>
  <c r="A495" i="14"/>
  <c r="FL477" i="14"/>
  <c r="FJ477" i="14"/>
  <c r="EV477" i="14"/>
  <c r="ET477" i="14"/>
  <c r="EO477" i="14"/>
  <c r="DY477" i="14"/>
  <c r="DU477" i="14"/>
  <c r="DS477" i="14"/>
  <c r="DQ477" i="14"/>
  <c r="DO477" i="14"/>
  <c r="DI477" i="14"/>
  <c r="DC477" i="14"/>
  <c r="DA477" i="14"/>
  <c r="CY477" i="14"/>
  <c r="CW477" i="14"/>
  <c r="CS477" i="14"/>
  <c r="CQ477" i="14"/>
  <c r="CO477" i="14"/>
  <c r="CM477" i="14"/>
  <c r="CK477" i="14"/>
  <c r="CI477" i="14"/>
  <c r="CG477" i="14"/>
  <c r="CE477" i="14"/>
  <c r="EM477" i="14" s="1"/>
  <c r="CC477" i="14"/>
  <c r="CA477" i="14"/>
  <c r="BY477" i="14"/>
  <c r="BW477" i="14"/>
  <c r="BU477" i="14"/>
  <c r="BS477" i="14"/>
  <c r="BQ477" i="14"/>
  <c r="BO477" i="14"/>
  <c r="BE477" i="14"/>
  <c r="BC477" i="14"/>
  <c r="AV477" i="14"/>
  <c r="AU477" i="14"/>
  <c r="DM477" i="14" s="1"/>
  <c r="AF477" i="14"/>
  <c r="B477" i="14" s="1"/>
  <c r="A477" i="14"/>
  <c r="FL491" i="14"/>
  <c r="FJ491" i="14"/>
  <c r="EV491" i="14"/>
  <c r="ET491" i="14"/>
  <c r="EO491" i="14"/>
  <c r="DY491" i="14"/>
  <c r="DU491" i="14"/>
  <c r="DS491" i="14"/>
  <c r="DQ491" i="14"/>
  <c r="DO491" i="14"/>
  <c r="DI491" i="14"/>
  <c r="DC491" i="14"/>
  <c r="DA491" i="14"/>
  <c r="CY491" i="14"/>
  <c r="CW491" i="14"/>
  <c r="CS491" i="14"/>
  <c r="CQ491" i="14"/>
  <c r="CO491" i="14"/>
  <c r="CM491" i="14"/>
  <c r="CK491" i="14"/>
  <c r="CI491" i="14"/>
  <c r="CG491" i="14"/>
  <c r="CE491" i="14"/>
  <c r="EM491" i="14" s="1"/>
  <c r="CC491" i="14"/>
  <c r="CA491" i="14"/>
  <c r="BY491" i="14"/>
  <c r="BW491" i="14"/>
  <c r="BU491" i="14"/>
  <c r="BS491" i="14"/>
  <c r="BQ491" i="14"/>
  <c r="BO491" i="14"/>
  <c r="BE491" i="14"/>
  <c r="BC491" i="14"/>
  <c r="AV491" i="14"/>
  <c r="AU491" i="14"/>
  <c r="DK491" i="14" s="1"/>
  <c r="AF491" i="14"/>
  <c r="B491" i="14" s="1"/>
  <c r="A491" i="14"/>
  <c r="FL485" i="14"/>
  <c r="FJ485" i="14"/>
  <c r="EV485" i="14"/>
  <c r="ET485" i="14"/>
  <c r="EO485" i="14"/>
  <c r="DY485" i="14"/>
  <c r="DU485" i="14"/>
  <c r="DS485" i="14"/>
  <c r="DQ485" i="14"/>
  <c r="DO485" i="14"/>
  <c r="DI485" i="14"/>
  <c r="DC485" i="14"/>
  <c r="DA485" i="14"/>
  <c r="CY485" i="14"/>
  <c r="CW485" i="14"/>
  <c r="CS485" i="14"/>
  <c r="CQ485" i="14"/>
  <c r="CO485" i="14"/>
  <c r="CM485" i="14"/>
  <c r="CK485" i="14"/>
  <c r="CI485" i="14"/>
  <c r="CG485" i="14"/>
  <c r="CE485" i="14"/>
  <c r="EM485" i="14" s="1"/>
  <c r="CC485" i="14"/>
  <c r="CA485" i="14"/>
  <c r="BY485" i="14"/>
  <c r="BW485" i="14"/>
  <c r="BU485" i="14"/>
  <c r="BS485" i="14"/>
  <c r="BQ485" i="14"/>
  <c r="BO485" i="14"/>
  <c r="BE485" i="14"/>
  <c r="BC485" i="14"/>
  <c r="AV485" i="14"/>
  <c r="AU485" i="14"/>
  <c r="DM485" i="14" s="1"/>
  <c r="AF485" i="14"/>
  <c r="B485" i="14" s="1"/>
  <c r="A485" i="14"/>
  <c r="FL586" i="14"/>
  <c r="FJ586" i="14"/>
  <c r="EV586" i="14"/>
  <c r="ET586" i="14"/>
  <c r="EO586" i="14"/>
  <c r="EC586" i="14"/>
  <c r="EA586" i="14"/>
  <c r="DY586" i="14"/>
  <c r="DU586" i="14"/>
  <c r="DS586" i="14"/>
  <c r="DQ586" i="14"/>
  <c r="DO586" i="14"/>
  <c r="DI586" i="14"/>
  <c r="DC586" i="14"/>
  <c r="DA586" i="14"/>
  <c r="CY586" i="14"/>
  <c r="CW586" i="14"/>
  <c r="CS586" i="14"/>
  <c r="CQ586" i="14"/>
  <c r="CO586" i="14"/>
  <c r="CM586" i="14"/>
  <c r="CK586" i="14"/>
  <c r="CI586" i="14"/>
  <c r="CG586" i="14"/>
  <c r="CE586" i="14"/>
  <c r="EM586" i="14" s="1"/>
  <c r="CC586" i="14"/>
  <c r="CA586" i="14"/>
  <c r="BY586" i="14"/>
  <c r="BW586" i="14"/>
  <c r="BU586" i="14"/>
  <c r="BS586" i="14"/>
  <c r="BQ586" i="14"/>
  <c r="BO586" i="14"/>
  <c r="BM586" i="14"/>
  <c r="BK586" i="14"/>
  <c r="BI586" i="14"/>
  <c r="BG586" i="14"/>
  <c r="BE586" i="14"/>
  <c r="BC586" i="14"/>
  <c r="BA586" i="14"/>
  <c r="AY586" i="14"/>
  <c r="AW586" i="14"/>
  <c r="AV586" i="14"/>
  <c r="EE586" i="14" s="1"/>
  <c r="AU586" i="14"/>
  <c r="DM586" i="14" s="1"/>
  <c r="AF586" i="14"/>
  <c r="B586" i="14" s="1"/>
  <c r="A586" i="14"/>
  <c r="FL534" i="14"/>
  <c r="FJ534" i="14"/>
  <c r="EV534" i="14"/>
  <c r="ET534" i="14"/>
  <c r="EO534" i="14"/>
  <c r="DY534" i="14"/>
  <c r="DU534" i="14"/>
  <c r="DS534" i="14"/>
  <c r="DQ534" i="14"/>
  <c r="DO534" i="14"/>
  <c r="DC534" i="14"/>
  <c r="DA534" i="14"/>
  <c r="CY534" i="14"/>
  <c r="CW534" i="14"/>
  <c r="CS534" i="14"/>
  <c r="CQ534" i="14"/>
  <c r="CO534" i="14"/>
  <c r="CM534" i="14"/>
  <c r="CK534" i="14"/>
  <c r="CI534" i="14"/>
  <c r="CG534" i="14"/>
  <c r="CE534" i="14"/>
  <c r="EM534" i="14" s="1"/>
  <c r="CC534" i="14"/>
  <c r="CA534" i="14"/>
  <c r="BY534" i="14"/>
  <c r="BW534" i="14"/>
  <c r="BU534" i="14"/>
  <c r="BS534" i="14"/>
  <c r="BQ534" i="14"/>
  <c r="BO534" i="14"/>
  <c r="BM534" i="14"/>
  <c r="BK534" i="14"/>
  <c r="AV534" i="14"/>
  <c r="AU534" i="14"/>
  <c r="DM534" i="14" s="1"/>
  <c r="AF534" i="14"/>
  <c r="B534" i="14" s="1"/>
  <c r="A534" i="14"/>
  <c r="FL573" i="14"/>
  <c r="FJ573" i="14"/>
  <c r="EV573" i="14"/>
  <c r="ET573" i="14"/>
  <c r="EO573" i="14"/>
  <c r="DY573" i="14"/>
  <c r="DU573" i="14"/>
  <c r="DS573" i="14"/>
  <c r="DQ573" i="14"/>
  <c r="DO573" i="14"/>
  <c r="DC573" i="14"/>
  <c r="DA573" i="14"/>
  <c r="CY573" i="14"/>
  <c r="CW573" i="14"/>
  <c r="CS573" i="14"/>
  <c r="CQ573" i="14"/>
  <c r="CO573" i="14"/>
  <c r="CM573" i="14"/>
  <c r="CK573" i="14"/>
  <c r="CI573" i="14"/>
  <c r="CG573" i="14"/>
  <c r="CE573" i="14"/>
  <c r="EM573" i="14" s="1"/>
  <c r="CC573" i="14"/>
  <c r="CA573" i="14"/>
  <c r="BY573" i="14"/>
  <c r="BW573" i="14"/>
  <c r="BU573" i="14"/>
  <c r="BS573" i="14"/>
  <c r="BQ573" i="14"/>
  <c r="BO573" i="14"/>
  <c r="BM573" i="14"/>
  <c r="BK573" i="14"/>
  <c r="AV573" i="14"/>
  <c r="AU573" i="14"/>
  <c r="DM573" i="14" s="1"/>
  <c r="AF573" i="14"/>
  <c r="B573" i="14" s="1"/>
  <c r="A573" i="14"/>
  <c r="FL473" i="14"/>
  <c r="FJ473" i="14"/>
  <c r="EV473" i="14"/>
  <c r="ET473" i="14"/>
  <c r="EO473" i="14"/>
  <c r="EC473" i="14"/>
  <c r="DY473" i="14"/>
  <c r="DU473" i="14"/>
  <c r="DS473" i="14"/>
  <c r="DQ473" i="14"/>
  <c r="DO473" i="14"/>
  <c r="DI473" i="14"/>
  <c r="DC473" i="14"/>
  <c r="DA473" i="14"/>
  <c r="CY473" i="14"/>
  <c r="CW473" i="14"/>
  <c r="CS473" i="14"/>
  <c r="CQ473" i="14"/>
  <c r="CO473" i="14"/>
  <c r="CM473" i="14"/>
  <c r="CK473" i="14"/>
  <c r="CI473" i="14"/>
  <c r="CG473" i="14"/>
  <c r="CE473" i="14"/>
  <c r="EM473" i="14" s="1"/>
  <c r="CC473" i="14"/>
  <c r="CA473" i="14"/>
  <c r="BY473" i="14"/>
  <c r="BW473" i="14"/>
  <c r="BU473" i="14"/>
  <c r="BS473" i="14"/>
  <c r="BQ473" i="14"/>
  <c r="BO473" i="14"/>
  <c r="BM473" i="14"/>
  <c r="BK473" i="14"/>
  <c r="AV473" i="14"/>
  <c r="EE473" i="14" s="1"/>
  <c r="AU473" i="14"/>
  <c r="AF473" i="14"/>
  <c r="B473" i="14" s="1"/>
  <c r="A473" i="14"/>
  <c r="FL666" i="14"/>
  <c r="FJ666" i="14"/>
  <c r="EV666" i="14"/>
  <c r="ET666" i="14"/>
  <c r="EO666" i="14"/>
  <c r="DY666" i="14"/>
  <c r="DU666" i="14"/>
  <c r="DS666" i="14"/>
  <c r="DQ666" i="14"/>
  <c r="DO666" i="14"/>
  <c r="DI666" i="14"/>
  <c r="DC666" i="14"/>
  <c r="DA666" i="14"/>
  <c r="CY666" i="14"/>
  <c r="CW666" i="14"/>
  <c r="CS666" i="14"/>
  <c r="CQ666" i="14"/>
  <c r="CO666" i="14"/>
  <c r="CM666" i="14"/>
  <c r="CK666" i="14"/>
  <c r="CI666" i="14"/>
  <c r="CG666" i="14"/>
  <c r="CE666" i="14"/>
  <c r="EM666" i="14" s="1"/>
  <c r="CC666" i="14"/>
  <c r="CA666" i="14"/>
  <c r="BY666" i="14"/>
  <c r="BW666" i="14"/>
  <c r="BU666" i="14"/>
  <c r="BS666" i="14"/>
  <c r="BQ666" i="14"/>
  <c r="BO666" i="14"/>
  <c r="BM666" i="14"/>
  <c r="BK666" i="14"/>
  <c r="AV666" i="14"/>
  <c r="AU666" i="14"/>
  <c r="AF666" i="14"/>
  <c r="B666" i="14" s="1"/>
  <c r="A666" i="14"/>
  <c r="FL557" i="14"/>
  <c r="FJ557" i="14"/>
  <c r="EV557" i="14"/>
  <c r="ET557" i="14"/>
  <c r="EO557" i="14"/>
  <c r="DY557" i="14"/>
  <c r="DU557" i="14"/>
  <c r="DS557" i="14"/>
  <c r="DQ557" i="14"/>
  <c r="DO557" i="14"/>
  <c r="DI557" i="14"/>
  <c r="DC557" i="14"/>
  <c r="DA557" i="14"/>
  <c r="CY557" i="14"/>
  <c r="CW557" i="14"/>
  <c r="CS557" i="14"/>
  <c r="CQ557" i="14"/>
  <c r="CO557" i="14"/>
  <c r="CM557" i="14"/>
  <c r="CK557" i="14"/>
  <c r="CI557" i="14"/>
  <c r="CG557" i="14"/>
  <c r="CE557" i="14"/>
  <c r="EM557" i="14" s="1"/>
  <c r="CC557" i="14"/>
  <c r="CA557" i="14"/>
  <c r="BY557" i="14"/>
  <c r="BW557" i="14"/>
  <c r="BU557" i="14"/>
  <c r="BS557" i="14"/>
  <c r="BO557" i="14"/>
  <c r="BM557" i="14"/>
  <c r="BK557" i="14"/>
  <c r="BI557" i="14"/>
  <c r="AV557" i="14"/>
  <c r="AU557" i="14"/>
  <c r="DK557" i="14" s="1"/>
  <c r="AF557" i="14"/>
  <c r="B557" i="14" s="1"/>
  <c r="A557" i="14"/>
  <c r="FL529" i="14"/>
  <c r="FJ529" i="14"/>
  <c r="EV529" i="14"/>
  <c r="ET529" i="14"/>
  <c r="EO529" i="14"/>
  <c r="DY529" i="14"/>
  <c r="DU529" i="14"/>
  <c r="DS529" i="14"/>
  <c r="DQ529" i="14"/>
  <c r="DO529" i="14"/>
  <c r="DI529" i="14"/>
  <c r="DC529" i="14"/>
  <c r="DA529" i="14"/>
  <c r="CY529" i="14"/>
  <c r="CW529" i="14"/>
  <c r="CS529" i="14"/>
  <c r="CQ529" i="14"/>
  <c r="CO529" i="14"/>
  <c r="CM529" i="14"/>
  <c r="CK529" i="14"/>
  <c r="CI529" i="14"/>
  <c r="CG529" i="14"/>
  <c r="CE529" i="14"/>
  <c r="EM529" i="14" s="1"/>
  <c r="BQ529" i="14"/>
  <c r="BO529" i="14"/>
  <c r="BM529" i="14"/>
  <c r="BK529" i="14"/>
  <c r="BI529" i="14"/>
  <c r="BG529" i="14"/>
  <c r="BE529" i="14"/>
  <c r="BC529" i="14"/>
  <c r="BA529" i="14"/>
  <c r="AY529" i="14"/>
  <c r="AW529" i="14"/>
  <c r="AV529" i="14"/>
  <c r="AU529" i="14"/>
  <c r="DK529" i="14" s="1"/>
  <c r="AF529" i="14"/>
  <c r="B529" i="14" s="1"/>
  <c r="A529" i="14"/>
  <c r="FL480" i="14"/>
  <c r="FJ480" i="14"/>
  <c r="EV480" i="14"/>
  <c r="ET480" i="14"/>
  <c r="EO480" i="14"/>
  <c r="DY480" i="14"/>
  <c r="DU480" i="14"/>
  <c r="DS480" i="14"/>
  <c r="DQ480" i="14"/>
  <c r="DO480" i="14"/>
  <c r="DI480" i="14"/>
  <c r="DC480" i="14"/>
  <c r="DA480" i="14"/>
  <c r="CY480" i="14"/>
  <c r="CW480" i="14"/>
  <c r="CS480" i="14"/>
  <c r="CQ480" i="14"/>
  <c r="CO480" i="14"/>
  <c r="CM480" i="14"/>
  <c r="CK480" i="14"/>
  <c r="CI480" i="14"/>
  <c r="CG480" i="14"/>
  <c r="CE480" i="14"/>
  <c r="EM480" i="14" s="1"/>
  <c r="CC480" i="14"/>
  <c r="CA480" i="14"/>
  <c r="BY480" i="14"/>
  <c r="BW480" i="14"/>
  <c r="BU480" i="14"/>
  <c r="BS480" i="14"/>
  <c r="BQ480" i="14"/>
  <c r="BO480" i="14"/>
  <c r="BE480" i="14"/>
  <c r="BC480" i="14"/>
  <c r="AV480" i="14"/>
  <c r="AU480" i="14"/>
  <c r="DK480" i="14" s="1"/>
  <c r="AF480" i="14"/>
  <c r="B480" i="14" s="1"/>
  <c r="A480" i="14"/>
  <c r="DM473" i="14" l="1"/>
  <c r="DM491" i="14"/>
  <c r="DM495" i="14"/>
  <c r="DK573" i="14"/>
  <c r="DM529" i="14"/>
  <c r="DM557" i="14"/>
  <c r="DK586" i="14"/>
  <c r="DK485" i="14"/>
  <c r="DK477" i="14"/>
  <c r="DK534" i="14"/>
  <c r="DM666" i="14"/>
  <c r="DM480" i="14"/>
  <c r="FL550" i="14"/>
  <c r="FJ550" i="14"/>
  <c r="EV550" i="14"/>
  <c r="ET550" i="14"/>
  <c r="EO550" i="14"/>
  <c r="EC550" i="14"/>
  <c r="EA550" i="14"/>
  <c r="DY550" i="14"/>
  <c r="DU550" i="14"/>
  <c r="DS550" i="14"/>
  <c r="DQ550" i="14"/>
  <c r="DO550" i="14"/>
  <c r="DC550" i="14"/>
  <c r="DA550" i="14"/>
  <c r="CY550" i="14"/>
  <c r="CW550" i="14"/>
  <c r="CS550" i="14"/>
  <c r="CQ550" i="14"/>
  <c r="CO550" i="14"/>
  <c r="CM550" i="14"/>
  <c r="CK550" i="14"/>
  <c r="CI550" i="14"/>
  <c r="CG550" i="14"/>
  <c r="CE550" i="14"/>
  <c r="EM550" i="14" s="1"/>
  <c r="CC550" i="14"/>
  <c r="CA550" i="14"/>
  <c r="BY550" i="14"/>
  <c r="BW550" i="14"/>
  <c r="BU550" i="14"/>
  <c r="BS550" i="14"/>
  <c r="BO550" i="14"/>
  <c r="BM550" i="14"/>
  <c r="BK550" i="14"/>
  <c r="BI550" i="14"/>
  <c r="AV550" i="14"/>
  <c r="EE550" i="14" s="1"/>
  <c r="AU550" i="14"/>
  <c r="DK550" i="14" s="1"/>
  <c r="AF550" i="14"/>
  <c r="B550" i="14" s="1"/>
  <c r="A550" i="14"/>
  <c r="FL618" i="14"/>
  <c r="FJ618" i="14"/>
  <c r="EV618" i="14"/>
  <c r="ET618" i="14"/>
  <c r="EO618" i="14"/>
  <c r="DY618" i="14"/>
  <c r="DU618" i="14"/>
  <c r="DS618" i="14"/>
  <c r="DQ618" i="14"/>
  <c r="DO618" i="14"/>
  <c r="DC618" i="14"/>
  <c r="DA618" i="14"/>
  <c r="CY618" i="14"/>
  <c r="CW618" i="14"/>
  <c r="CS618" i="14"/>
  <c r="CQ618" i="14"/>
  <c r="CO618" i="14"/>
  <c r="CM618" i="14"/>
  <c r="CK618" i="14"/>
  <c r="CI618" i="14"/>
  <c r="CG618" i="14"/>
  <c r="CE618" i="14"/>
  <c r="EM618" i="14" s="1"/>
  <c r="CC618" i="14"/>
  <c r="CA618" i="14"/>
  <c r="BY618" i="14"/>
  <c r="BW618" i="14"/>
  <c r="BU618" i="14"/>
  <c r="BS618" i="14"/>
  <c r="BO618" i="14"/>
  <c r="BM618" i="14"/>
  <c r="BK618" i="14"/>
  <c r="BI618" i="14"/>
  <c r="AV618" i="14"/>
  <c r="AU618" i="14"/>
  <c r="DM618" i="14" s="1"/>
  <c r="AF618" i="14"/>
  <c r="B618" i="14" s="1"/>
  <c r="A618" i="14"/>
  <c r="FL613" i="14"/>
  <c r="FJ613" i="14"/>
  <c r="EV613" i="14"/>
  <c r="ET613" i="14"/>
  <c r="EO613" i="14"/>
  <c r="DY613" i="14"/>
  <c r="DU613" i="14"/>
  <c r="DS613" i="14"/>
  <c r="DQ613" i="14"/>
  <c r="DO613" i="14"/>
  <c r="DC613" i="14"/>
  <c r="DA613" i="14"/>
  <c r="CY613" i="14"/>
  <c r="CW613" i="14"/>
  <c r="CS613" i="14"/>
  <c r="CQ613" i="14"/>
  <c r="CO613" i="14"/>
  <c r="CM613" i="14"/>
  <c r="CK613" i="14"/>
  <c r="CI613" i="14"/>
  <c r="CG613" i="14"/>
  <c r="CE613" i="14"/>
  <c r="EM613" i="14" s="1"/>
  <c r="CC613" i="14"/>
  <c r="CA613" i="14"/>
  <c r="BY613" i="14"/>
  <c r="BW613" i="14"/>
  <c r="BU613" i="14"/>
  <c r="BS613" i="14"/>
  <c r="BO613" i="14"/>
  <c r="BM613" i="14"/>
  <c r="BK613" i="14"/>
  <c r="BI613" i="14"/>
  <c r="AV613" i="14"/>
  <c r="AU613" i="14"/>
  <c r="DM613" i="14" s="1"/>
  <c r="AF613" i="14"/>
  <c r="B613" i="14" s="1"/>
  <c r="A613" i="14"/>
  <c r="DM550" i="14" l="1"/>
  <c r="DK618" i="14"/>
  <c r="DK613" i="14"/>
  <c r="FL546" i="14"/>
  <c r="FJ546" i="14"/>
  <c r="EV546" i="14"/>
  <c r="ET546" i="14"/>
  <c r="EO546" i="14"/>
  <c r="DY546" i="14"/>
  <c r="DU546" i="14"/>
  <c r="DS546" i="14"/>
  <c r="DQ546" i="14"/>
  <c r="DO546" i="14"/>
  <c r="DC546" i="14"/>
  <c r="DA546" i="14"/>
  <c r="CY546" i="14"/>
  <c r="CW546" i="14"/>
  <c r="CS546" i="14"/>
  <c r="CQ546" i="14"/>
  <c r="CO546" i="14"/>
  <c r="CM546" i="14"/>
  <c r="CK546" i="14"/>
  <c r="CI546" i="14"/>
  <c r="CG546" i="14"/>
  <c r="CE546" i="14"/>
  <c r="EM546" i="14" s="1"/>
  <c r="CC546" i="14"/>
  <c r="CA546" i="14"/>
  <c r="BY546" i="14"/>
  <c r="BW546" i="14"/>
  <c r="BU546" i="14"/>
  <c r="BS546" i="14"/>
  <c r="BO546" i="14"/>
  <c r="BM546" i="14"/>
  <c r="BK546" i="14"/>
  <c r="BI546" i="14"/>
  <c r="AV546" i="14"/>
  <c r="AU546" i="14"/>
  <c r="DM546" i="14" s="1"/>
  <c r="AF546" i="14"/>
  <c r="B546" i="14" s="1"/>
  <c r="A546" i="14"/>
  <c r="FL545" i="14"/>
  <c r="FJ545" i="14"/>
  <c r="EV545" i="14"/>
  <c r="ET545" i="14"/>
  <c r="EO545" i="14"/>
  <c r="DY545" i="14"/>
  <c r="DU545" i="14"/>
  <c r="DS545" i="14"/>
  <c r="DQ545" i="14"/>
  <c r="DO545" i="14"/>
  <c r="DC545" i="14"/>
  <c r="DA545" i="14"/>
  <c r="CY545" i="14"/>
  <c r="CW545" i="14"/>
  <c r="CS545" i="14"/>
  <c r="CQ545" i="14"/>
  <c r="CO545" i="14"/>
  <c r="CM545" i="14"/>
  <c r="CK545" i="14"/>
  <c r="CI545" i="14"/>
  <c r="CG545" i="14"/>
  <c r="CE545" i="14"/>
  <c r="EM545" i="14" s="1"/>
  <c r="CC545" i="14"/>
  <c r="CA545" i="14"/>
  <c r="BY545" i="14"/>
  <c r="BW545" i="14"/>
  <c r="BU545" i="14"/>
  <c r="BS545" i="14"/>
  <c r="BO545" i="14"/>
  <c r="BM545" i="14"/>
  <c r="BK545" i="14"/>
  <c r="BI545" i="14"/>
  <c r="AV545" i="14"/>
  <c r="AU545" i="14"/>
  <c r="DK545" i="14" s="1"/>
  <c r="AF545" i="14"/>
  <c r="B545" i="14" s="1"/>
  <c r="A545" i="14"/>
  <c r="FL514" i="14"/>
  <c r="FJ514" i="14"/>
  <c r="EV514" i="14"/>
  <c r="ET514" i="14"/>
  <c r="EO514" i="14"/>
  <c r="DY514" i="14"/>
  <c r="DU514" i="14"/>
  <c r="DS514" i="14"/>
  <c r="DQ514" i="14"/>
  <c r="DO514" i="14"/>
  <c r="DC514" i="14"/>
  <c r="DA514" i="14"/>
  <c r="CY514" i="14"/>
  <c r="CW514" i="14"/>
  <c r="CS514" i="14"/>
  <c r="CQ514" i="14"/>
  <c r="CO514" i="14"/>
  <c r="CM514" i="14"/>
  <c r="CK514" i="14"/>
  <c r="CI514" i="14"/>
  <c r="CG514" i="14"/>
  <c r="CE514" i="14"/>
  <c r="EM514" i="14" s="1"/>
  <c r="CC514" i="14"/>
  <c r="CA514" i="14"/>
  <c r="BY514" i="14"/>
  <c r="BW514" i="14"/>
  <c r="BU514" i="14"/>
  <c r="BS514" i="14"/>
  <c r="BO514" i="14"/>
  <c r="BM514" i="14"/>
  <c r="BK514" i="14"/>
  <c r="BI514" i="14"/>
  <c r="AV514" i="14"/>
  <c r="AU514" i="14"/>
  <c r="DM514" i="14" s="1"/>
  <c r="AF514" i="14"/>
  <c r="B514" i="14" s="1"/>
  <c r="A514" i="14"/>
  <c r="DM545" i="14" l="1"/>
  <c r="DK546" i="14"/>
  <c r="DK514" i="14"/>
  <c r="FL538" i="14"/>
  <c r="FJ538" i="14"/>
  <c r="EV538" i="14"/>
  <c r="ET538" i="14"/>
  <c r="EO538" i="14"/>
  <c r="DY538" i="14"/>
  <c r="DU538" i="14"/>
  <c r="DS538" i="14"/>
  <c r="DQ538" i="14"/>
  <c r="DO538" i="14"/>
  <c r="DC538" i="14"/>
  <c r="DA538" i="14"/>
  <c r="CY538" i="14"/>
  <c r="CW538" i="14"/>
  <c r="CS538" i="14"/>
  <c r="CQ538" i="14"/>
  <c r="CO538" i="14"/>
  <c r="CM538" i="14"/>
  <c r="CK538" i="14"/>
  <c r="CI538" i="14"/>
  <c r="CG538" i="14"/>
  <c r="CE538" i="14"/>
  <c r="EM538" i="14" s="1"/>
  <c r="CC538" i="14"/>
  <c r="CA538" i="14"/>
  <c r="BY538" i="14"/>
  <c r="BW538" i="14"/>
  <c r="BU538" i="14"/>
  <c r="BS538" i="14"/>
  <c r="BO538" i="14"/>
  <c r="BM538" i="14"/>
  <c r="BK538" i="14"/>
  <c r="BI538" i="14"/>
  <c r="AV538" i="14"/>
  <c r="AU538" i="14"/>
  <c r="DM538" i="14" s="1"/>
  <c r="AF538" i="14"/>
  <c r="B538" i="14" s="1"/>
  <c r="A538" i="14"/>
  <c r="FL513" i="14"/>
  <c r="FJ513" i="14"/>
  <c r="EV513" i="14"/>
  <c r="ET513" i="14"/>
  <c r="EO513" i="14"/>
  <c r="DY513" i="14"/>
  <c r="DU513" i="14"/>
  <c r="DS513" i="14"/>
  <c r="DQ513" i="14"/>
  <c r="DO513" i="14"/>
  <c r="DC513" i="14"/>
  <c r="DA513" i="14"/>
  <c r="CY513" i="14"/>
  <c r="CW513" i="14"/>
  <c r="CS513" i="14"/>
  <c r="CQ513" i="14"/>
  <c r="CO513" i="14"/>
  <c r="CM513" i="14"/>
  <c r="CK513" i="14"/>
  <c r="CI513" i="14"/>
  <c r="CG513" i="14"/>
  <c r="CE513" i="14"/>
  <c r="EM513" i="14" s="1"/>
  <c r="CC513" i="14"/>
  <c r="CA513" i="14"/>
  <c r="BY513" i="14"/>
  <c r="BW513" i="14"/>
  <c r="BU513" i="14"/>
  <c r="BS513" i="14"/>
  <c r="BO513" i="14"/>
  <c r="BM513" i="14"/>
  <c r="BK513" i="14"/>
  <c r="BI513" i="14"/>
  <c r="AV513" i="14"/>
  <c r="AU513" i="14"/>
  <c r="DM513" i="14" s="1"/>
  <c r="AF513" i="14"/>
  <c r="B513" i="14" s="1"/>
  <c r="A513" i="14"/>
  <c r="DK538" i="14" l="1"/>
  <c r="DK513" i="14"/>
  <c r="BE544" i="14"/>
  <c r="BE486" i="14"/>
  <c r="BE390" i="14"/>
  <c r="BE391" i="14"/>
  <c r="BI492" i="14" l="1"/>
  <c r="AW512" i="14" l="1"/>
  <c r="BM929" i="14" l="1"/>
  <c r="BK929" i="14"/>
  <c r="BA929" i="14"/>
  <c r="AY929" i="14"/>
  <c r="BC929" i="14"/>
  <c r="BC937" i="14" l="1"/>
  <c r="BA937" i="14"/>
  <c r="AY937" i="14"/>
  <c r="AW937" i="14"/>
  <c r="FL508" i="14"/>
  <c r="FJ508" i="14"/>
  <c r="EV508" i="14"/>
  <c r="ET508" i="14"/>
  <c r="EO508" i="14"/>
  <c r="EC508" i="14"/>
  <c r="EA508" i="14"/>
  <c r="DY508" i="14"/>
  <c r="DU508" i="14"/>
  <c r="DS508" i="14"/>
  <c r="DQ508" i="14"/>
  <c r="DO508" i="14"/>
  <c r="DI508" i="14"/>
  <c r="DC508" i="14"/>
  <c r="DA508" i="14"/>
  <c r="CY508" i="14"/>
  <c r="CW508" i="14"/>
  <c r="CS508" i="14"/>
  <c r="CQ508" i="14"/>
  <c r="CO508" i="14"/>
  <c r="CM508" i="14"/>
  <c r="CK508" i="14"/>
  <c r="CI508" i="14"/>
  <c r="CG508" i="14"/>
  <c r="CE508" i="14"/>
  <c r="EM508" i="14" s="1"/>
  <c r="CC508" i="14"/>
  <c r="CA508" i="14"/>
  <c r="BY508" i="14"/>
  <c r="BW508" i="14"/>
  <c r="BU508" i="14"/>
  <c r="BS508" i="14"/>
  <c r="BQ508" i="14"/>
  <c r="BO508" i="14"/>
  <c r="BM508" i="14"/>
  <c r="BK508" i="14"/>
  <c r="BI508" i="14"/>
  <c r="BG508" i="14"/>
  <c r="BE508" i="14"/>
  <c r="BC508" i="14"/>
  <c r="BA508" i="14"/>
  <c r="AY508" i="14"/>
  <c r="AW508" i="14"/>
  <c r="AV508" i="14"/>
  <c r="EE508" i="14" s="1"/>
  <c r="AU508" i="14"/>
  <c r="DM508" i="14" s="1"/>
  <c r="AF508" i="14"/>
  <c r="B508" i="14" s="1"/>
  <c r="A508" i="14"/>
  <c r="FL507" i="14"/>
  <c r="FJ507" i="14"/>
  <c r="EV507" i="14"/>
  <c r="ET507" i="14"/>
  <c r="EO507" i="14"/>
  <c r="EC507" i="14"/>
  <c r="EA507" i="14"/>
  <c r="DY507" i="14"/>
  <c r="DU507" i="14"/>
  <c r="DS507" i="14"/>
  <c r="DQ507" i="14"/>
  <c r="DO507" i="14"/>
  <c r="DI507" i="14"/>
  <c r="DC507" i="14"/>
  <c r="DA507" i="14"/>
  <c r="CY507" i="14"/>
  <c r="CW507" i="14"/>
  <c r="CS507" i="14"/>
  <c r="CQ507" i="14"/>
  <c r="CO507" i="14"/>
  <c r="CM507" i="14"/>
  <c r="CK507" i="14"/>
  <c r="CI507" i="14"/>
  <c r="CG507" i="14"/>
  <c r="CE507" i="14"/>
  <c r="EM507" i="14" s="1"/>
  <c r="CC507" i="14"/>
  <c r="CA507" i="14"/>
  <c r="BY507" i="14"/>
  <c r="BW507" i="14"/>
  <c r="BU507" i="14"/>
  <c r="BS507" i="14"/>
  <c r="BQ507" i="14"/>
  <c r="BO507" i="14"/>
  <c r="BM507" i="14"/>
  <c r="BK507" i="14"/>
  <c r="BI507" i="14"/>
  <c r="BG507" i="14"/>
  <c r="BE507" i="14"/>
  <c r="BC507" i="14"/>
  <c r="BA507" i="14"/>
  <c r="AY507" i="14"/>
  <c r="AW507" i="14"/>
  <c r="AV507" i="14"/>
  <c r="EE507" i="14" s="1"/>
  <c r="AU507" i="14"/>
  <c r="DM507" i="14" s="1"/>
  <c r="AF507" i="14"/>
  <c r="B507" i="14" s="1"/>
  <c r="A507" i="14"/>
  <c r="FL1136" i="14"/>
  <c r="FJ1136" i="14"/>
  <c r="EV1136" i="14"/>
  <c r="ET1136" i="14"/>
  <c r="EO1136" i="14"/>
  <c r="EC1136" i="14"/>
  <c r="EA1136" i="14"/>
  <c r="DY1136" i="14"/>
  <c r="DU1136" i="14"/>
  <c r="DS1136" i="14"/>
  <c r="DQ1136" i="14"/>
  <c r="DO1136" i="14"/>
  <c r="DI1136" i="14"/>
  <c r="DC1136" i="14"/>
  <c r="DA1136" i="14"/>
  <c r="CY1136" i="14"/>
  <c r="CW1136" i="14"/>
  <c r="CS1136" i="14"/>
  <c r="CQ1136" i="14"/>
  <c r="CO1136" i="14"/>
  <c r="CM1136" i="14"/>
  <c r="CK1136" i="14"/>
  <c r="CI1136" i="14"/>
  <c r="CG1136" i="14"/>
  <c r="CE1136" i="14"/>
  <c r="EM1136" i="14" s="1"/>
  <c r="CC1136" i="14"/>
  <c r="CA1136" i="14"/>
  <c r="BY1136" i="14"/>
  <c r="BW1136" i="14"/>
  <c r="BU1136" i="14"/>
  <c r="BS1136" i="14"/>
  <c r="BQ1136" i="14"/>
  <c r="BO1136" i="14"/>
  <c r="BM1136" i="14"/>
  <c r="BK1136" i="14"/>
  <c r="BI1136" i="14"/>
  <c r="BG1136" i="14"/>
  <c r="BE1136" i="14"/>
  <c r="BC1136" i="14"/>
  <c r="BA1136" i="14"/>
  <c r="AY1136" i="14"/>
  <c r="AW1136" i="14"/>
  <c r="AV1136" i="14"/>
  <c r="EE1136" i="14" s="1"/>
  <c r="AU1136" i="14"/>
  <c r="DM1136" i="14" s="1"/>
  <c r="AF1136" i="14"/>
  <c r="B1136" i="14" s="1"/>
  <c r="FL966" i="14"/>
  <c r="FJ966" i="14"/>
  <c r="EV966" i="14"/>
  <c r="ET966" i="14"/>
  <c r="EO966" i="14"/>
  <c r="EC966" i="14"/>
  <c r="EA966" i="14"/>
  <c r="DY966" i="14"/>
  <c r="DU966" i="14"/>
  <c r="DS966" i="14"/>
  <c r="DQ966" i="14"/>
  <c r="DO966" i="14"/>
  <c r="DI966" i="14"/>
  <c r="DC966" i="14"/>
  <c r="DA966" i="14"/>
  <c r="CY966" i="14"/>
  <c r="CW966" i="14"/>
  <c r="CS966" i="14"/>
  <c r="CQ966" i="14"/>
  <c r="CO966" i="14"/>
  <c r="CM966" i="14"/>
  <c r="CK966" i="14"/>
  <c r="CI966" i="14"/>
  <c r="CG966" i="14"/>
  <c r="CE966" i="14"/>
  <c r="EM966" i="14" s="1"/>
  <c r="CC966" i="14"/>
  <c r="CA966" i="14"/>
  <c r="BY966" i="14"/>
  <c r="BW966" i="14"/>
  <c r="BU966" i="14"/>
  <c r="BS966" i="14"/>
  <c r="BQ966" i="14"/>
  <c r="BO966" i="14"/>
  <c r="BM966" i="14"/>
  <c r="BK966" i="14"/>
  <c r="BI966" i="14"/>
  <c r="BG966" i="14"/>
  <c r="BE966" i="14"/>
  <c r="BC966" i="14"/>
  <c r="AW966" i="14"/>
  <c r="AV966" i="14"/>
  <c r="EE966" i="14" s="1"/>
  <c r="AU966" i="14"/>
  <c r="DM966" i="14" s="1"/>
  <c r="AF966" i="14"/>
  <c r="B966" i="14" s="1"/>
  <c r="FL532" i="14"/>
  <c r="FJ532" i="14"/>
  <c r="EV532" i="14"/>
  <c r="ET532" i="14"/>
  <c r="EO532" i="14"/>
  <c r="EC532" i="14"/>
  <c r="EA532" i="14"/>
  <c r="DY532" i="14"/>
  <c r="DU532" i="14"/>
  <c r="DS532" i="14"/>
  <c r="DQ532" i="14"/>
  <c r="DO532" i="14"/>
  <c r="DI532" i="14"/>
  <c r="DC532" i="14"/>
  <c r="DA532" i="14"/>
  <c r="CY532" i="14"/>
  <c r="CW532" i="14"/>
  <c r="CS532" i="14"/>
  <c r="CQ532" i="14"/>
  <c r="CO532" i="14"/>
  <c r="CM532" i="14"/>
  <c r="CK532" i="14"/>
  <c r="CI532" i="14"/>
  <c r="CG532" i="14"/>
  <c r="CE532" i="14"/>
  <c r="EM532" i="14" s="1"/>
  <c r="CC532" i="14"/>
  <c r="CA532" i="14"/>
  <c r="BY532" i="14"/>
  <c r="BW532" i="14"/>
  <c r="BU532" i="14"/>
  <c r="BS532" i="14"/>
  <c r="BQ532" i="14"/>
  <c r="BO532" i="14"/>
  <c r="BM532" i="14"/>
  <c r="BK532" i="14"/>
  <c r="BI532" i="14"/>
  <c r="BG532" i="14"/>
  <c r="BE532" i="14"/>
  <c r="BC532" i="14"/>
  <c r="BA532" i="14"/>
  <c r="AY532" i="14"/>
  <c r="AW532" i="14"/>
  <c r="AV532" i="14"/>
  <c r="EE532" i="14" s="1"/>
  <c r="AU532" i="14"/>
  <c r="DM532" i="14" s="1"/>
  <c r="AF532" i="14"/>
  <c r="B532" i="14" s="1"/>
  <c r="A532" i="14"/>
  <c r="FL536" i="14"/>
  <c r="FJ536" i="14"/>
  <c r="EV536" i="14"/>
  <c r="ET536" i="14"/>
  <c r="EO536" i="14"/>
  <c r="EC536" i="14"/>
  <c r="EA536" i="14"/>
  <c r="DY536" i="14"/>
  <c r="DU536" i="14"/>
  <c r="DS536" i="14"/>
  <c r="DQ536" i="14"/>
  <c r="DO536" i="14"/>
  <c r="DI536" i="14"/>
  <c r="DC536" i="14"/>
  <c r="DA536" i="14"/>
  <c r="CY536" i="14"/>
  <c r="CW536" i="14"/>
  <c r="CS536" i="14"/>
  <c r="CQ536" i="14"/>
  <c r="CO536" i="14"/>
  <c r="CM536" i="14"/>
  <c r="CK536" i="14"/>
  <c r="CI536" i="14"/>
  <c r="CG536" i="14"/>
  <c r="CE536" i="14"/>
  <c r="EM536" i="14" s="1"/>
  <c r="CC536" i="14"/>
  <c r="CA536" i="14"/>
  <c r="BY536" i="14"/>
  <c r="BW536" i="14"/>
  <c r="BU536" i="14"/>
  <c r="BS536" i="14"/>
  <c r="BQ536" i="14"/>
  <c r="BO536" i="14"/>
  <c r="BM536" i="14"/>
  <c r="BK536" i="14"/>
  <c r="BI536" i="14"/>
  <c r="BG536" i="14"/>
  <c r="BE536" i="14"/>
  <c r="BC536" i="14"/>
  <c r="BA536" i="14"/>
  <c r="AY536" i="14"/>
  <c r="AV536" i="14"/>
  <c r="EE536" i="14" s="1"/>
  <c r="AU536" i="14"/>
  <c r="DM536" i="14" s="1"/>
  <c r="AF536" i="14"/>
  <c r="B536" i="14" s="1"/>
  <c r="A536" i="14"/>
  <c r="DK966" i="14" l="1"/>
  <c r="DK508" i="14"/>
  <c r="DK507" i="14"/>
  <c r="DK1136" i="14"/>
  <c r="DK532" i="14"/>
  <c r="DK536" i="14"/>
  <c r="ET936" i="14" l="1"/>
  <c r="EA463" i="14" l="1"/>
  <c r="AO44" i="23" l="1"/>
  <c r="AO46" i="23"/>
  <c r="AO47" i="23"/>
  <c r="AO48" i="23"/>
  <c r="AO49" i="23"/>
  <c r="AO50" i="23"/>
  <c r="AO51" i="23"/>
  <c r="AO52" i="23"/>
  <c r="AP44" i="23"/>
  <c r="AP46" i="23"/>
  <c r="AP47" i="23"/>
  <c r="AP48" i="23"/>
  <c r="AP49" i="23"/>
  <c r="AP50" i="23"/>
  <c r="AP51" i="23"/>
  <c r="AP52" i="23"/>
  <c r="AP53" i="23"/>
  <c r="DI371" i="14" l="1"/>
  <c r="A397" i="14" l="1"/>
  <c r="AF397" i="14"/>
  <c r="B397" i="14" s="1"/>
  <c r="AU397" i="14"/>
  <c r="DK397" i="14" s="1"/>
  <c r="AV397" i="14"/>
  <c r="EE397" i="14" s="1"/>
  <c r="AW397" i="14"/>
  <c r="AY397" i="14"/>
  <c r="BA397" i="14"/>
  <c r="BC397" i="14"/>
  <c r="BE397" i="14"/>
  <c r="BG397" i="14"/>
  <c r="BI397" i="14"/>
  <c r="BK397" i="14"/>
  <c r="BM397" i="14"/>
  <c r="BO397" i="14"/>
  <c r="BQ397" i="14"/>
  <c r="BS397" i="14"/>
  <c r="BU397" i="14"/>
  <c r="BW397" i="14"/>
  <c r="BY397" i="14"/>
  <c r="CA397" i="14"/>
  <c r="CC397" i="14"/>
  <c r="CE397" i="14"/>
  <c r="EM397" i="14" s="1"/>
  <c r="CG397" i="14"/>
  <c r="CI397" i="14"/>
  <c r="CK397" i="14"/>
  <c r="CM397" i="14"/>
  <c r="CO397" i="14"/>
  <c r="CQ397" i="14"/>
  <c r="CS397" i="14"/>
  <c r="CW397" i="14"/>
  <c r="CY397" i="14"/>
  <c r="DA397" i="14"/>
  <c r="DC397" i="14"/>
  <c r="DE397" i="14"/>
  <c r="DG397" i="14"/>
  <c r="DI397" i="14"/>
  <c r="DO397" i="14"/>
  <c r="DQ397" i="14"/>
  <c r="DS397" i="14"/>
  <c r="DU397" i="14"/>
  <c r="DW397" i="14"/>
  <c r="DY397" i="14"/>
  <c r="EA397" i="14"/>
  <c r="EC397" i="14"/>
  <c r="EO397" i="14"/>
  <c r="FL397" i="14"/>
  <c r="DM397" i="14" l="1"/>
  <c r="BM452" i="14"/>
  <c r="BM453" i="14"/>
  <c r="BM454" i="14"/>
  <c r="BM462" i="14"/>
  <c r="BM456" i="14"/>
  <c r="BM457" i="14"/>
  <c r="BM458" i="14"/>
  <c r="BM470" i="14"/>
  <c r="BM460" i="14"/>
  <c r="BM461" i="14"/>
  <c r="BM463" i="14"/>
  <c r="BM464" i="14"/>
  <c r="CW393" i="14" l="1"/>
  <c r="CS393" i="14"/>
  <c r="CS392" i="14"/>
  <c r="CM393" i="14"/>
  <c r="CM392" i="14"/>
  <c r="CI391" i="14"/>
  <c r="CI393" i="14"/>
  <c r="CI392" i="14"/>
  <c r="CG393" i="14"/>
  <c r="CE393" i="14"/>
  <c r="CE392" i="14"/>
  <c r="CE394" i="14"/>
  <c r="FL459" i="14" l="1"/>
  <c r="FJ459" i="14"/>
  <c r="EV459" i="14"/>
  <c r="ET459" i="14"/>
  <c r="EO459" i="14"/>
  <c r="DY459" i="14"/>
  <c r="DU459" i="14"/>
  <c r="DS459" i="14"/>
  <c r="DQ459" i="14"/>
  <c r="DO459" i="14"/>
  <c r="DI459" i="14"/>
  <c r="DE459" i="14"/>
  <c r="DC459" i="14"/>
  <c r="DA459" i="14"/>
  <c r="CY459" i="14"/>
  <c r="CW459" i="14"/>
  <c r="CS459" i="14"/>
  <c r="CQ459" i="14"/>
  <c r="CO459" i="14"/>
  <c r="CM459" i="14"/>
  <c r="CK459" i="14"/>
  <c r="CI459" i="14"/>
  <c r="CG459" i="14"/>
  <c r="CE459" i="14"/>
  <c r="EM459" i="14" s="1"/>
  <c r="CC459" i="14"/>
  <c r="CA459" i="14"/>
  <c r="BY459" i="14"/>
  <c r="BW459" i="14"/>
  <c r="BU459" i="14"/>
  <c r="BS459" i="14"/>
  <c r="BQ459" i="14"/>
  <c r="BO459" i="14"/>
  <c r="BM459" i="14"/>
  <c r="BK459" i="14"/>
  <c r="AV459" i="14"/>
  <c r="AU459" i="14"/>
  <c r="DM459" i="14" s="1"/>
  <c r="AF459" i="14"/>
  <c r="B459" i="14" s="1"/>
  <c r="A459" i="14"/>
  <c r="FL451" i="14"/>
  <c r="EV451" i="14"/>
  <c r="ET451" i="14"/>
  <c r="EO451" i="14"/>
  <c r="DU451" i="14"/>
  <c r="DS451" i="14"/>
  <c r="DQ451" i="14"/>
  <c r="DO451" i="14"/>
  <c r="DI451" i="14"/>
  <c r="DE451" i="14"/>
  <c r="DC451" i="14"/>
  <c r="DA451" i="14"/>
  <c r="CY451" i="14"/>
  <c r="CW451" i="14"/>
  <c r="CS451" i="14"/>
  <c r="CQ451" i="14"/>
  <c r="CO451" i="14"/>
  <c r="CM451" i="14"/>
  <c r="CK451" i="14"/>
  <c r="CI451" i="14"/>
  <c r="CG451" i="14"/>
  <c r="CE451" i="14"/>
  <c r="CC451" i="14"/>
  <c r="CA451" i="14"/>
  <c r="BY451" i="14"/>
  <c r="BW451" i="14"/>
  <c r="BU451" i="14"/>
  <c r="BS451" i="14"/>
  <c r="BQ451" i="14"/>
  <c r="BO451" i="14"/>
  <c r="BM451" i="14"/>
  <c r="BK451" i="14"/>
  <c r="AV451" i="14"/>
  <c r="EE451" i="14" s="1"/>
  <c r="AU451" i="14"/>
  <c r="AF451" i="14"/>
  <c r="B451" i="14" s="1"/>
  <c r="A451" i="14"/>
  <c r="FL442" i="14"/>
  <c r="FJ442" i="14"/>
  <c r="EV442" i="14"/>
  <c r="ET442" i="14"/>
  <c r="EO442" i="14"/>
  <c r="EC442" i="14"/>
  <c r="DY442" i="14"/>
  <c r="DU442" i="14"/>
  <c r="DS442" i="14"/>
  <c r="DQ442" i="14"/>
  <c r="DO442" i="14"/>
  <c r="DI442" i="14"/>
  <c r="DG442" i="14"/>
  <c r="DE442" i="14"/>
  <c r="DC442" i="14"/>
  <c r="DA442" i="14"/>
  <c r="CY442" i="14"/>
  <c r="CW442" i="14"/>
  <c r="CS442" i="14"/>
  <c r="CQ442" i="14"/>
  <c r="CO442" i="14"/>
  <c r="CM442" i="14"/>
  <c r="CK442" i="14"/>
  <c r="CI442" i="14"/>
  <c r="CG442" i="14"/>
  <c r="CE442" i="14"/>
  <c r="EM442" i="14" s="1"/>
  <c r="CC442" i="14"/>
  <c r="CA442" i="14"/>
  <c r="BY442" i="14"/>
  <c r="BW442" i="14"/>
  <c r="BU442" i="14"/>
  <c r="BS442" i="14"/>
  <c r="BQ442" i="14"/>
  <c r="BO442" i="14"/>
  <c r="AV442" i="14"/>
  <c r="EE442" i="14" s="1"/>
  <c r="AU442" i="14"/>
  <c r="DM442" i="14" s="1"/>
  <c r="AF442" i="14"/>
  <c r="B442" i="14" s="1"/>
  <c r="FL450" i="14"/>
  <c r="EV450" i="14"/>
  <c r="ET450" i="14"/>
  <c r="EO450" i="14"/>
  <c r="DY450" i="14"/>
  <c r="DU450" i="14"/>
  <c r="DS450" i="14"/>
  <c r="DQ450" i="14"/>
  <c r="DO450" i="14"/>
  <c r="DI450" i="14"/>
  <c r="DE450" i="14"/>
  <c r="DC450" i="14"/>
  <c r="DA450" i="14"/>
  <c r="CY450" i="14"/>
  <c r="CW450" i="14"/>
  <c r="CS450" i="14"/>
  <c r="CQ450" i="14"/>
  <c r="CO450" i="14"/>
  <c r="CM450" i="14"/>
  <c r="CK450" i="14"/>
  <c r="CI450" i="14"/>
  <c r="CG450" i="14"/>
  <c r="CE450" i="14"/>
  <c r="EM450" i="14" s="1"/>
  <c r="CC450" i="14"/>
  <c r="CA450" i="14"/>
  <c r="BY450" i="14"/>
  <c r="BW450" i="14"/>
  <c r="BU450" i="14"/>
  <c r="BS450" i="14"/>
  <c r="BQ450" i="14"/>
  <c r="BO450" i="14"/>
  <c r="BE450" i="14"/>
  <c r="BC450" i="14"/>
  <c r="AV450" i="14"/>
  <c r="AU450" i="14"/>
  <c r="DM450" i="14" s="1"/>
  <c r="AF450" i="14"/>
  <c r="B450" i="14" s="1"/>
  <c r="A450" i="14"/>
  <c r="FL564" i="14"/>
  <c r="FJ564" i="14"/>
  <c r="EV564" i="14"/>
  <c r="ET564" i="14"/>
  <c r="EO564" i="14"/>
  <c r="DY564" i="14"/>
  <c r="DU564" i="14"/>
  <c r="DS564" i="14"/>
  <c r="DQ564" i="14"/>
  <c r="DO564" i="14"/>
  <c r="DI564" i="14"/>
  <c r="DC564" i="14"/>
  <c r="DA564" i="14"/>
  <c r="CY564" i="14"/>
  <c r="CW564" i="14"/>
  <c r="CS564" i="14"/>
  <c r="CQ564" i="14"/>
  <c r="CO564" i="14"/>
  <c r="CM564" i="14"/>
  <c r="CK564" i="14"/>
  <c r="CI564" i="14"/>
  <c r="CG564" i="14"/>
  <c r="CE564" i="14"/>
  <c r="EM564" i="14" s="1"/>
  <c r="CC564" i="14"/>
  <c r="CA564" i="14"/>
  <c r="BY564" i="14"/>
  <c r="BW564" i="14"/>
  <c r="BU564" i="14"/>
  <c r="BS564" i="14"/>
  <c r="BQ564" i="14"/>
  <c r="BO564" i="14"/>
  <c r="BM564" i="14"/>
  <c r="BK564" i="14"/>
  <c r="AV564" i="14"/>
  <c r="EE564" i="14" s="1"/>
  <c r="AU564" i="14"/>
  <c r="DM564" i="14" s="1"/>
  <c r="AF564" i="14"/>
  <c r="B564" i="14" s="1"/>
  <c r="A564" i="14"/>
  <c r="FL540" i="14"/>
  <c r="FJ540" i="14"/>
  <c r="EV540" i="14"/>
  <c r="ET540" i="14"/>
  <c r="EO540" i="14"/>
  <c r="DY540" i="14"/>
  <c r="DU540" i="14"/>
  <c r="DS540" i="14"/>
  <c r="DQ540" i="14"/>
  <c r="DO540" i="14"/>
  <c r="DC540" i="14"/>
  <c r="DA540" i="14"/>
  <c r="CY540" i="14"/>
  <c r="CW540" i="14"/>
  <c r="CS540" i="14"/>
  <c r="CQ540" i="14"/>
  <c r="CO540" i="14"/>
  <c r="CM540" i="14"/>
  <c r="CK540" i="14"/>
  <c r="CI540" i="14"/>
  <c r="CG540" i="14"/>
  <c r="CE540" i="14"/>
  <c r="EM540" i="14" s="1"/>
  <c r="CC540" i="14"/>
  <c r="CA540" i="14"/>
  <c r="BY540" i="14"/>
  <c r="BW540" i="14"/>
  <c r="BU540" i="14"/>
  <c r="BS540" i="14"/>
  <c r="BO540" i="14"/>
  <c r="BM540" i="14"/>
  <c r="BK540" i="14"/>
  <c r="BI540" i="14"/>
  <c r="AV540" i="14"/>
  <c r="AU540" i="14"/>
  <c r="DM540" i="14" s="1"/>
  <c r="AF540" i="14"/>
  <c r="B540" i="14" s="1"/>
  <c r="A540" i="14"/>
  <c r="DM451" i="14" l="1"/>
  <c r="DK459" i="14"/>
  <c r="DK450" i="14"/>
  <c r="DK540" i="14"/>
  <c r="FL582" i="14"/>
  <c r="FJ582" i="14"/>
  <c r="EV582" i="14"/>
  <c r="ET582" i="14"/>
  <c r="EO582" i="14"/>
  <c r="EC582" i="14"/>
  <c r="EA582" i="14"/>
  <c r="DY582" i="14"/>
  <c r="DU582" i="14"/>
  <c r="DS582" i="14"/>
  <c r="DQ582" i="14"/>
  <c r="DO582" i="14"/>
  <c r="DI582" i="14"/>
  <c r="DC582" i="14"/>
  <c r="DA582" i="14"/>
  <c r="CY582" i="14"/>
  <c r="CW582" i="14"/>
  <c r="CS582" i="14"/>
  <c r="CQ582" i="14"/>
  <c r="CO582" i="14"/>
  <c r="CM582" i="14"/>
  <c r="CK582" i="14"/>
  <c r="CI582" i="14"/>
  <c r="CG582" i="14"/>
  <c r="CE582" i="14"/>
  <c r="EM582" i="14" s="1"/>
  <c r="CC582" i="14"/>
  <c r="CA582" i="14"/>
  <c r="BY582" i="14"/>
  <c r="BW582" i="14"/>
  <c r="BU582" i="14"/>
  <c r="BS582" i="14"/>
  <c r="BQ582" i="14"/>
  <c r="BO582" i="14"/>
  <c r="BM582" i="14"/>
  <c r="BK582" i="14"/>
  <c r="BI582" i="14"/>
  <c r="BG582" i="14"/>
  <c r="BE582" i="14"/>
  <c r="BC582" i="14"/>
  <c r="BA582" i="14"/>
  <c r="AY582" i="14"/>
  <c r="AW582" i="14"/>
  <c r="AV582" i="14"/>
  <c r="EE582" i="14" s="1"/>
  <c r="AU582" i="14"/>
  <c r="DM582" i="14" s="1"/>
  <c r="AF582" i="14"/>
  <c r="B582" i="14" s="1"/>
  <c r="A582" i="14"/>
  <c r="FL537" i="14"/>
  <c r="FJ537" i="14"/>
  <c r="EV537" i="14"/>
  <c r="ET537" i="14"/>
  <c r="EO537" i="14"/>
  <c r="DY537" i="14"/>
  <c r="DU537" i="14"/>
  <c r="DS537" i="14"/>
  <c r="DQ537" i="14"/>
  <c r="DO537" i="14"/>
  <c r="DC537" i="14"/>
  <c r="DA537" i="14"/>
  <c r="CY537" i="14"/>
  <c r="CW537" i="14"/>
  <c r="CS537" i="14"/>
  <c r="CQ537" i="14"/>
  <c r="CO537" i="14"/>
  <c r="CM537" i="14"/>
  <c r="CK537" i="14"/>
  <c r="CI537" i="14"/>
  <c r="CG537" i="14"/>
  <c r="CE537" i="14"/>
  <c r="EM537" i="14" s="1"/>
  <c r="CC537" i="14"/>
  <c r="CA537" i="14"/>
  <c r="BY537" i="14"/>
  <c r="BW537" i="14"/>
  <c r="BU537" i="14"/>
  <c r="BS537" i="14"/>
  <c r="BQ537" i="14"/>
  <c r="BO537" i="14"/>
  <c r="BM537" i="14"/>
  <c r="BK537" i="14"/>
  <c r="AV537" i="14"/>
  <c r="AU537" i="14"/>
  <c r="DM537" i="14" s="1"/>
  <c r="AF537" i="14"/>
  <c r="B537" i="14" s="1"/>
  <c r="A537" i="14"/>
  <c r="FL548" i="14"/>
  <c r="FJ548" i="14"/>
  <c r="EV548" i="14"/>
  <c r="ET548" i="14"/>
  <c r="EO548" i="14"/>
  <c r="DY548" i="14"/>
  <c r="DU548" i="14"/>
  <c r="DS548" i="14"/>
  <c r="DQ548" i="14"/>
  <c r="DO548" i="14"/>
  <c r="DC548" i="14"/>
  <c r="DA548" i="14"/>
  <c r="CY548" i="14"/>
  <c r="CW548" i="14"/>
  <c r="CS548" i="14"/>
  <c r="CQ548" i="14"/>
  <c r="CO548" i="14"/>
  <c r="CM548" i="14"/>
  <c r="CK548" i="14"/>
  <c r="CI548" i="14"/>
  <c r="CG548" i="14"/>
  <c r="CE548" i="14"/>
  <c r="EM548" i="14" s="1"/>
  <c r="CC548" i="14"/>
  <c r="CA548" i="14"/>
  <c r="BY548" i="14"/>
  <c r="BW548" i="14"/>
  <c r="BU548" i="14"/>
  <c r="BS548" i="14"/>
  <c r="BQ548" i="14"/>
  <c r="BO548" i="14"/>
  <c r="BM548" i="14"/>
  <c r="BK548" i="14"/>
  <c r="AV548" i="14"/>
  <c r="AU548" i="14"/>
  <c r="DK548" i="14" s="1"/>
  <c r="AF548" i="14"/>
  <c r="B548" i="14" s="1"/>
  <c r="A548" i="14"/>
  <c r="FL547" i="14"/>
  <c r="FJ547" i="14"/>
  <c r="EV547" i="14"/>
  <c r="ET547" i="14"/>
  <c r="EO547" i="14"/>
  <c r="DY547" i="14"/>
  <c r="DU547" i="14"/>
  <c r="DS547" i="14"/>
  <c r="DQ547" i="14"/>
  <c r="DO547" i="14"/>
  <c r="DC547" i="14"/>
  <c r="DA547" i="14"/>
  <c r="CY547" i="14"/>
  <c r="CW547" i="14"/>
  <c r="CS547" i="14"/>
  <c r="CQ547" i="14"/>
  <c r="CO547" i="14"/>
  <c r="CM547" i="14"/>
  <c r="CK547" i="14"/>
  <c r="CI547" i="14"/>
  <c r="CG547" i="14"/>
  <c r="CE547" i="14"/>
  <c r="EM547" i="14" s="1"/>
  <c r="CC547" i="14"/>
  <c r="CA547" i="14"/>
  <c r="BY547" i="14"/>
  <c r="BW547" i="14"/>
  <c r="BU547" i="14"/>
  <c r="BS547" i="14"/>
  <c r="BQ547" i="14"/>
  <c r="BO547" i="14"/>
  <c r="BM547" i="14"/>
  <c r="BK547" i="14"/>
  <c r="AV547" i="14"/>
  <c r="AU547" i="14"/>
  <c r="DM547" i="14" s="1"/>
  <c r="AF547" i="14"/>
  <c r="B547" i="14" s="1"/>
  <c r="A547" i="14"/>
  <c r="DK582" i="14" l="1"/>
  <c r="DM548" i="14"/>
  <c r="DK547" i="14"/>
  <c r="DK537" i="14"/>
  <c r="DG434" i="14"/>
  <c r="DG444" i="14" l="1"/>
  <c r="DG443" i="14"/>
  <c r="DG436" i="14"/>
  <c r="DG437" i="14"/>
  <c r="DG438" i="14"/>
  <c r="DG446" i="14"/>
  <c r="DG440" i="14"/>
  <c r="DG441" i="14"/>
  <c r="BC928" i="14" l="1"/>
  <c r="BA928" i="14"/>
  <c r="AY928" i="14"/>
  <c r="AW928" i="14"/>
  <c r="EV522" i="14"/>
  <c r="FL512" i="14" l="1"/>
  <c r="FJ512" i="14"/>
  <c r="EV512" i="14"/>
  <c r="ET512" i="14"/>
  <c r="EO512" i="14"/>
  <c r="EC512" i="14"/>
  <c r="EA512" i="14"/>
  <c r="DY512" i="14"/>
  <c r="DU512" i="14"/>
  <c r="DS512" i="14"/>
  <c r="DQ512" i="14"/>
  <c r="DO512" i="14"/>
  <c r="DI512" i="14"/>
  <c r="DC512" i="14"/>
  <c r="DA512" i="14"/>
  <c r="CY512" i="14"/>
  <c r="CW512" i="14"/>
  <c r="CS512" i="14"/>
  <c r="CQ512" i="14"/>
  <c r="CO512" i="14"/>
  <c r="CM512" i="14"/>
  <c r="CK512" i="14"/>
  <c r="CI512" i="14"/>
  <c r="CG512" i="14"/>
  <c r="CE512" i="14"/>
  <c r="EM512" i="14" s="1"/>
  <c r="CC512" i="14"/>
  <c r="CA512" i="14"/>
  <c r="BY512" i="14"/>
  <c r="BW512" i="14"/>
  <c r="BU512" i="14"/>
  <c r="BS512" i="14"/>
  <c r="BQ512" i="14"/>
  <c r="BO512" i="14"/>
  <c r="BM512" i="14"/>
  <c r="BK512" i="14"/>
  <c r="BI512" i="14"/>
  <c r="BG512" i="14"/>
  <c r="BE512" i="14"/>
  <c r="BC512" i="14"/>
  <c r="BA512" i="14"/>
  <c r="AY512" i="14"/>
  <c r="AV512" i="14"/>
  <c r="EE512" i="14" s="1"/>
  <c r="AU512" i="14"/>
  <c r="DM512" i="14" s="1"/>
  <c r="AF512" i="14"/>
  <c r="B512" i="14" s="1"/>
  <c r="A512" i="14"/>
  <c r="FL479" i="14"/>
  <c r="EO479" i="14"/>
  <c r="EC479" i="14"/>
  <c r="EA479" i="14"/>
  <c r="DY479" i="14"/>
  <c r="DU479" i="14"/>
  <c r="DS479" i="14"/>
  <c r="DQ479" i="14"/>
  <c r="DO479" i="14"/>
  <c r="DI479" i="14"/>
  <c r="DC479" i="14"/>
  <c r="DA479" i="14"/>
  <c r="CY479" i="14"/>
  <c r="CW479" i="14"/>
  <c r="CS479" i="14"/>
  <c r="CQ479" i="14"/>
  <c r="CO479" i="14"/>
  <c r="CM479" i="14"/>
  <c r="CK479" i="14"/>
  <c r="CI479" i="14"/>
  <c r="CG479" i="14"/>
  <c r="CE479" i="14"/>
  <c r="EM479" i="14" s="1"/>
  <c r="CC479" i="14"/>
  <c r="CA479" i="14"/>
  <c r="BY479" i="14"/>
  <c r="BW479" i="14"/>
  <c r="BU479" i="14"/>
  <c r="BS479" i="14"/>
  <c r="BQ479" i="14"/>
  <c r="BO479" i="14"/>
  <c r="BM479" i="14"/>
  <c r="BK479" i="14"/>
  <c r="BI479" i="14"/>
  <c r="BG479" i="14"/>
  <c r="BE479" i="14"/>
  <c r="BC479" i="14"/>
  <c r="BA479" i="14"/>
  <c r="AY479" i="14"/>
  <c r="AW479" i="14"/>
  <c r="AV479" i="14"/>
  <c r="EE479" i="14" s="1"/>
  <c r="AU479" i="14"/>
  <c r="DM479" i="14" s="1"/>
  <c r="AF479" i="14"/>
  <c r="B479" i="14" s="1"/>
  <c r="A479" i="14"/>
  <c r="DK512" i="14" l="1"/>
  <c r="DK479" i="14"/>
  <c r="DG398" i="14" l="1"/>
  <c r="DG395" i="14"/>
  <c r="DG393" i="14"/>
  <c r="DG389" i="14"/>
  <c r="DG385" i="14"/>
  <c r="DG383" i="14"/>
  <c r="DG380" i="14"/>
  <c r="DG377" i="14"/>
  <c r="DG370" i="14"/>
  <c r="DG369" i="14"/>
  <c r="DG366" i="14"/>
  <c r="DG364" i="14"/>
  <c r="DE395" i="14"/>
  <c r="DE393" i="14"/>
  <c r="DE389" i="14"/>
  <c r="DE385" i="14"/>
  <c r="DE383" i="14"/>
  <c r="DE380" i="14"/>
  <c r="DE377" i="14"/>
  <c r="DE370" i="14"/>
  <c r="DE369" i="14"/>
  <c r="DE366" i="14"/>
  <c r="DE364" i="14"/>
  <c r="DE361" i="14"/>
  <c r="DI395" i="14"/>
  <c r="DI389" i="14"/>
  <c r="DI380" i="14"/>
  <c r="DI361" i="14"/>
  <c r="EC428" i="14" l="1"/>
  <c r="EC395" i="14"/>
  <c r="EC393" i="14"/>
  <c r="EC389" i="14"/>
  <c r="EC380" i="14"/>
  <c r="EC377" i="14"/>
  <c r="EC366" i="14"/>
  <c r="EC364" i="14"/>
  <c r="EC361" i="14"/>
  <c r="EA377" i="14"/>
  <c r="EA369" i="14"/>
  <c r="EA364" i="14"/>
  <c r="A561" i="14" l="1"/>
  <c r="A364" i="14"/>
  <c r="FJ965" i="14" l="1"/>
  <c r="FJ1137" i="14"/>
  <c r="FJ1138" i="14"/>
  <c r="FJ1139" i="14"/>
  <c r="FJ1140" i="14"/>
  <c r="FJ1141" i="14"/>
  <c r="FJ1142" i="14"/>
  <c r="FJ528" i="14"/>
  <c r="FJ552" i="14"/>
  <c r="FJ554" i="14"/>
  <c r="FJ556" i="14"/>
  <c r="FJ539" i="14"/>
  <c r="FJ542" i="14"/>
  <c r="FJ521" i="14"/>
  <c r="FJ561" i="14"/>
  <c r="FJ439" i="14"/>
  <c r="FJ567" i="14"/>
  <c r="FJ566" i="14"/>
  <c r="FJ506" i="14"/>
  <c r="FJ482" i="14"/>
  <c r="FJ487" i="14"/>
  <c r="FJ502" i="14"/>
  <c r="FJ504" i="14"/>
  <c r="FJ503" i="14"/>
  <c r="FJ518" i="14"/>
  <c r="FJ489" i="14"/>
  <c r="FJ549" i="14"/>
  <c r="FJ524" i="14"/>
  <c r="FJ541" i="14"/>
  <c r="FJ525" i="14"/>
  <c r="FJ490" i="14"/>
  <c r="FJ492" i="14"/>
  <c r="FJ493" i="14"/>
  <c r="FJ457" i="14"/>
  <c r="FJ484" i="14"/>
  <c r="FJ501" i="14"/>
  <c r="FJ497" i="14"/>
  <c r="FJ499" i="14"/>
  <c r="FJ928" i="14"/>
  <c r="FJ455" i="14"/>
  <c r="FJ460" i="14"/>
  <c r="FJ461" i="14"/>
  <c r="FJ471" i="14"/>
  <c r="FJ464" i="14"/>
  <c r="FJ465" i="14"/>
  <c r="FJ475" i="14"/>
  <c r="FJ478" i="14"/>
  <c r="FJ481" i="14"/>
  <c r="FJ516" i="14"/>
  <c r="FJ510" i="14"/>
  <c r="FJ488" i="14"/>
  <c r="FJ466" i="14"/>
  <c r="FJ447" i="14"/>
  <c r="FJ443" i="14"/>
  <c r="FJ440" i="14"/>
  <c r="FJ441" i="14"/>
  <c r="FJ468" i="14"/>
  <c r="FJ937" i="14"/>
  <c r="FJ329" i="14"/>
  <c r="FJ330" i="14"/>
  <c r="FJ331" i="14"/>
  <c r="FJ332" i="14"/>
  <c r="FJ929" i="14"/>
  <c r="BG501" i="14"/>
  <c r="BG360" i="14"/>
  <c r="BG361" i="14"/>
  <c r="BI533" i="14" l="1"/>
  <c r="BI504" i="14"/>
  <c r="BI503" i="14"/>
  <c r="BI517" i="14"/>
  <c r="BI518" i="14"/>
  <c r="BI519" i="14"/>
  <c r="BI501" i="14"/>
  <c r="BI497" i="14"/>
  <c r="BI498" i="14"/>
  <c r="BI494" i="14"/>
  <c r="BI496" i="14"/>
  <c r="BI478" i="14"/>
  <c r="BI500" i="14"/>
  <c r="AF510" i="14" l="1"/>
  <c r="FL561" i="14" l="1"/>
  <c r="EV561" i="14"/>
  <c r="ET561" i="14"/>
  <c r="EO561" i="14"/>
  <c r="DY561" i="14"/>
  <c r="DU561" i="14"/>
  <c r="DS561" i="14"/>
  <c r="DQ561" i="14"/>
  <c r="DO561" i="14"/>
  <c r="DI561" i="14"/>
  <c r="DC561" i="14"/>
  <c r="DA561" i="14"/>
  <c r="CY561" i="14"/>
  <c r="CW561" i="14"/>
  <c r="CS561" i="14"/>
  <c r="CQ561" i="14"/>
  <c r="CO561" i="14"/>
  <c r="CM561" i="14"/>
  <c r="CK561" i="14"/>
  <c r="CI561" i="14"/>
  <c r="CG561" i="14"/>
  <c r="CE561" i="14"/>
  <c r="EM561" i="14" s="1"/>
  <c r="CC561" i="14"/>
  <c r="CA561" i="14"/>
  <c r="BY561" i="14"/>
  <c r="BW561" i="14"/>
  <c r="BU561" i="14"/>
  <c r="BS561" i="14"/>
  <c r="BQ561" i="14"/>
  <c r="BO561" i="14"/>
  <c r="BM561" i="14"/>
  <c r="BK561" i="14"/>
  <c r="AV561" i="14"/>
  <c r="EE561" i="14" s="1"/>
  <c r="AU561" i="14"/>
  <c r="DK561" i="14" s="1"/>
  <c r="AF561" i="14"/>
  <c r="B561" i="14" s="1"/>
  <c r="FL490" i="14"/>
  <c r="EV490" i="14"/>
  <c r="ET490" i="14"/>
  <c r="EO490" i="14"/>
  <c r="DY490" i="14"/>
  <c r="DU490" i="14"/>
  <c r="DS490" i="14"/>
  <c r="DQ490" i="14"/>
  <c r="DO490" i="14"/>
  <c r="DC490" i="14"/>
  <c r="DA490" i="14"/>
  <c r="CY490" i="14"/>
  <c r="CW490" i="14"/>
  <c r="CS490" i="14"/>
  <c r="CQ490" i="14"/>
  <c r="CO490" i="14"/>
  <c r="CM490" i="14"/>
  <c r="CK490" i="14"/>
  <c r="CI490" i="14"/>
  <c r="CG490" i="14"/>
  <c r="CE490" i="14"/>
  <c r="EM490" i="14" s="1"/>
  <c r="CC490" i="14"/>
  <c r="CA490" i="14"/>
  <c r="BY490" i="14"/>
  <c r="BW490" i="14"/>
  <c r="BU490" i="14"/>
  <c r="BS490" i="14"/>
  <c r="BQ490" i="14"/>
  <c r="BO490" i="14"/>
  <c r="BM490" i="14"/>
  <c r="BK490" i="14"/>
  <c r="AV490" i="14"/>
  <c r="AU490" i="14"/>
  <c r="DM490" i="14" s="1"/>
  <c r="AF490" i="14"/>
  <c r="B490" i="14" s="1"/>
  <c r="A490" i="14"/>
  <c r="FL465" i="14"/>
  <c r="EV465" i="14"/>
  <c r="ET465" i="14"/>
  <c r="EO465" i="14"/>
  <c r="DY465" i="14"/>
  <c r="DU465" i="14"/>
  <c r="DS465" i="14"/>
  <c r="DQ465" i="14"/>
  <c r="DO465" i="14"/>
  <c r="DC465" i="14"/>
  <c r="DA465" i="14"/>
  <c r="CY465" i="14"/>
  <c r="CW465" i="14"/>
  <c r="CS465" i="14"/>
  <c r="CQ465" i="14"/>
  <c r="CO465" i="14"/>
  <c r="CM465" i="14"/>
  <c r="CK465" i="14"/>
  <c r="CI465" i="14"/>
  <c r="CG465" i="14"/>
  <c r="CE465" i="14"/>
  <c r="EM465" i="14" s="1"/>
  <c r="CC465" i="14"/>
  <c r="CA465" i="14"/>
  <c r="BY465" i="14"/>
  <c r="BW465" i="14"/>
  <c r="BU465" i="14"/>
  <c r="BS465" i="14"/>
  <c r="BQ465" i="14"/>
  <c r="BO465" i="14"/>
  <c r="BM465" i="14"/>
  <c r="BK465" i="14"/>
  <c r="AV465" i="14"/>
  <c r="AU465" i="14"/>
  <c r="AF465" i="14"/>
  <c r="B465" i="14" s="1"/>
  <c r="A465" i="14"/>
  <c r="FL464" i="14"/>
  <c r="EV464" i="14"/>
  <c r="ET464" i="14"/>
  <c r="EO464" i="14"/>
  <c r="DY464" i="14"/>
  <c r="DU464" i="14"/>
  <c r="DS464" i="14"/>
  <c r="DQ464" i="14"/>
  <c r="DO464" i="14"/>
  <c r="DC464" i="14"/>
  <c r="DA464" i="14"/>
  <c r="CY464" i="14"/>
  <c r="CW464" i="14"/>
  <c r="CS464" i="14"/>
  <c r="CQ464" i="14"/>
  <c r="CO464" i="14"/>
  <c r="CM464" i="14"/>
  <c r="CK464" i="14"/>
  <c r="CI464" i="14"/>
  <c r="CG464" i="14"/>
  <c r="CE464" i="14"/>
  <c r="EM464" i="14" s="1"/>
  <c r="CC464" i="14"/>
  <c r="CA464" i="14"/>
  <c r="BY464" i="14"/>
  <c r="BW464" i="14"/>
  <c r="BU464" i="14"/>
  <c r="BS464" i="14"/>
  <c r="BQ464" i="14"/>
  <c r="BO464" i="14"/>
  <c r="BK464" i="14"/>
  <c r="AV464" i="14"/>
  <c r="AU464" i="14"/>
  <c r="DK464" i="14" s="1"/>
  <c r="AF464" i="14"/>
  <c r="B464" i="14" s="1"/>
  <c r="A464" i="14"/>
  <c r="FL460" i="14"/>
  <c r="EV460" i="14"/>
  <c r="ET460" i="14"/>
  <c r="EO460" i="14"/>
  <c r="DY460" i="14"/>
  <c r="DW460" i="14"/>
  <c r="DU460" i="14"/>
  <c r="DS460" i="14"/>
  <c r="DQ460" i="14"/>
  <c r="DO460" i="14"/>
  <c r="DC460" i="14"/>
  <c r="DA460" i="14"/>
  <c r="CY460" i="14"/>
  <c r="CW460" i="14"/>
  <c r="CS460" i="14"/>
  <c r="CQ460" i="14"/>
  <c r="CO460" i="14"/>
  <c r="CM460" i="14"/>
  <c r="CK460" i="14"/>
  <c r="CI460" i="14"/>
  <c r="CG460" i="14"/>
  <c r="CE460" i="14"/>
  <c r="EM460" i="14" s="1"/>
  <c r="CC460" i="14"/>
  <c r="CA460" i="14"/>
  <c r="BY460" i="14"/>
  <c r="BW460" i="14"/>
  <c r="BU460" i="14"/>
  <c r="BS460" i="14"/>
  <c r="BQ460" i="14"/>
  <c r="BO460" i="14"/>
  <c r="BK460" i="14"/>
  <c r="AV460" i="14"/>
  <c r="AU460" i="14"/>
  <c r="DK460" i="14" s="1"/>
  <c r="AF460" i="14"/>
  <c r="B460" i="14" s="1"/>
  <c r="A460" i="14"/>
  <c r="DM465" i="14" l="1"/>
  <c r="DK465" i="14"/>
  <c r="DK490" i="14"/>
  <c r="DM561" i="14"/>
  <c r="DM464" i="14"/>
  <c r="DM460" i="14"/>
  <c r="FL489" i="14"/>
  <c r="EV489" i="14"/>
  <c r="ET489" i="14"/>
  <c r="EO489" i="14"/>
  <c r="DY489" i="14"/>
  <c r="DU489" i="14"/>
  <c r="DS489" i="14"/>
  <c r="DQ489" i="14"/>
  <c r="DO489" i="14"/>
  <c r="DC489" i="14"/>
  <c r="DA489" i="14"/>
  <c r="CY489" i="14"/>
  <c r="CW489" i="14"/>
  <c r="CS489" i="14"/>
  <c r="CQ489" i="14"/>
  <c r="CO489" i="14"/>
  <c r="CM489" i="14"/>
  <c r="CK489" i="14"/>
  <c r="CI489" i="14"/>
  <c r="CG489" i="14"/>
  <c r="CE489" i="14"/>
  <c r="EM489" i="14" s="1"/>
  <c r="CC489" i="14"/>
  <c r="CA489" i="14"/>
  <c r="BY489" i="14"/>
  <c r="BW489" i="14"/>
  <c r="BU489" i="14"/>
  <c r="BS489" i="14"/>
  <c r="BQ489" i="14"/>
  <c r="BO489" i="14"/>
  <c r="BM489" i="14"/>
  <c r="BK489" i="14"/>
  <c r="AV489" i="14"/>
  <c r="AU489" i="14"/>
  <c r="DK489" i="14" s="1"/>
  <c r="AF489" i="14"/>
  <c r="B489" i="14" s="1"/>
  <c r="A489" i="14"/>
  <c r="DM489" i="14" l="1"/>
  <c r="FJ1143" i="14"/>
  <c r="FJ1144" i="14"/>
  <c r="FJ1145" i="14"/>
  <c r="FJ1146" i="14"/>
  <c r="FJ1147" i="14"/>
  <c r="FJ456" i="14"/>
  <c r="BQ504" i="14" l="1"/>
  <c r="BQ503" i="14"/>
  <c r="BQ517" i="14"/>
  <c r="BQ519" i="14"/>
  <c r="BQ506" i="14"/>
  <c r="BQ509" i="14"/>
  <c r="BQ487" i="14"/>
  <c r="AU401" i="14" l="1"/>
  <c r="AV401" i="14"/>
  <c r="AU402" i="14"/>
  <c r="AV402" i="14"/>
  <c r="EE402" i="14" s="1"/>
  <c r="AU403" i="14"/>
  <c r="AV403" i="14"/>
  <c r="EE403" i="14" s="1"/>
  <c r="AU404" i="14"/>
  <c r="AV404" i="14"/>
  <c r="AU405" i="14"/>
  <c r="AV405" i="14"/>
  <c r="EE405" i="14" s="1"/>
  <c r="AU406" i="14"/>
  <c r="AV406" i="14"/>
  <c r="AU407" i="14"/>
  <c r="AV407" i="14"/>
  <c r="EE407" i="14" s="1"/>
  <c r="AU408" i="14"/>
  <c r="AV408" i="14"/>
  <c r="EE408" i="14" s="1"/>
  <c r="AU409" i="14"/>
  <c r="AV409" i="14"/>
  <c r="EE409" i="14" s="1"/>
  <c r="AU410" i="14"/>
  <c r="AV410" i="14"/>
  <c r="AU411" i="14"/>
  <c r="AV411" i="14"/>
  <c r="AU412" i="14"/>
  <c r="AV412" i="14"/>
  <c r="AU413" i="14"/>
  <c r="AV413" i="14"/>
  <c r="EE413" i="14" s="1"/>
  <c r="AU414" i="14"/>
  <c r="AV414" i="14"/>
  <c r="EE414" i="14" s="1"/>
  <c r="AU417" i="14"/>
  <c r="AV417" i="14"/>
  <c r="AU418" i="14"/>
  <c r="AV418" i="14"/>
  <c r="AU421" i="14"/>
  <c r="AV421" i="14"/>
  <c r="AU422" i="14"/>
  <c r="AV422" i="14"/>
  <c r="EE422" i="14" s="1"/>
  <c r="AU423" i="14"/>
  <c r="AV423" i="14"/>
  <c r="AU425" i="14"/>
  <c r="AV425" i="14"/>
  <c r="EE425" i="14" s="1"/>
  <c r="AU426" i="14"/>
  <c r="AV426" i="14"/>
  <c r="AU427" i="14"/>
  <c r="AV427" i="14"/>
  <c r="EE427" i="14" s="1"/>
  <c r="AU428" i="14"/>
  <c r="AV428" i="14"/>
  <c r="EE428" i="14" s="1"/>
  <c r="AU430" i="14"/>
  <c r="AV430" i="14"/>
  <c r="AU431" i="14"/>
  <c r="AV431" i="14"/>
  <c r="EE431" i="14" s="1"/>
  <c r="AU432" i="14"/>
  <c r="AV432" i="14"/>
  <c r="EE432" i="14" s="1"/>
  <c r="AU433" i="14"/>
  <c r="AV433" i="14"/>
  <c r="AU434" i="14"/>
  <c r="AV434" i="14"/>
  <c r="EE434" i="14" s="1"/>
  <c r="AU435" i="14"/>
  <c r="AV435" i="14"/>
  <c r="AU436" i="14"/>
  <c r="AV436" i="14"/>
  <c r="EE436" i="14" s="1"/>
  <c r="AU437" i="14"/>
  <c r="AV437" i="14"/>
  <c r="EE437" i="14" s="1"/>
  <c r="AU438" i="14"/>
  <c r="AV438" i="14"/>
  <c r="AU446" i="14"/>
  <c r="AV446" i="14"/>
  <c r="EE446" i="14" s="1"/>
  <c r="AU440" i="14"/>
  <c r="AV440" i="14"/>
  <c r="AU441" i="14"/>
  <c r="AV441" i="14"/>
  <c r="EE441" i="14" s="1"/>
  <c r="AU468" i="14"/>
  <c r="DK468" i="14" s="1"/>
  <c r="AV468" i="14"/>
  <c r="AU937" i="14"/>
  <c r="AV937" i="14"/>
  <c r="EE937" i="14" s="1"/>
  <c r="AU444" i="14"/>
  <c r="AV444" i="14"/>
  <c r="EE444" i="14" s="1"/>
  <c r="AU445" i="14"/>
  <c r="DK445" i="14" s="1"/>
  <c r="AV445" i="14"/>
  <c r="AU447" i="14"/>
  <c r="DK447" i="14" s="1"/>
  <c r="AV447" i="14"/>
  <c r="AU443" i="14"/>
  <c r="AV443" i="14"/>
  <c r="AU448" i="14"/>
  <c r="AV448" i="14"/>
  <c r="AU449" i="14"/>
  <c r="AV449" i="14"/>
  <c r="AU452" i="14"/>
  <c r="AV452" i="14"/>
  <c r="EE452" i="14" s="1"/>
  <c r="AU466" i="14"/>
  <c r="DK466" i="14" s="1"/>
  <c r="AV466" i="14"/>
  <c r="AU462" i="14"/>
  <c r="DK462" i="14" s="1"/>
  <c r="AV462" i="14"/>
  <c r="EE462" i="14" s="1"/>
  <c r="AU458" i="14"/>
  <c r="AV458" i="14"/>
  <c r="AU470" i="14"/>
  <c r="DK470" i="14" s="1"/>
  <c r="AV470" i="14"/>
  <c r="AU463" i="14"/>
  <c r="DK463" i="14" s="1"/>
  <c r="AV463" i="14"/>
  <c r="EE463" i="14" s="1"/>
  <c r="AU467" i="14"/>
  <c r="DK467" i="14" s="1"/>
  <c r="AV467" i="14"/>
  <c r="AU929" i="14"/>
  <c r="AV929" i="14"/>
  <c r="EE929" i="14" s="1"/>
  <c r="AU469" i="14"/>
  <c r="DK469" i="14" s="1"/>
  <c r="AV469" i="14"/>
  <c r="EE469" i="14" s="1"/>
  <c r="AU455" i="14"/>
  <c r="AV455" i="14"/>
  <c r="AU472" i="14"/>
  <c r="DK472" i="14" s="1"/>
  <c r="AV472" i="14"/>
  <c r="EE472" i="14" s="1"/>
  <c r="AU475" i="14"/>
  <c r="AV475" i="14"/>
  <c r="AU496" i="14"/>
  <c r="AV496" i="14"/>
  <c r="EE496" i="14" s="1"/>
  <c r="AU478" i="14"/>
  <c r="AV478" i="14"/>
  <c r="AU500" i="14"/>
  <c r="AV500" i="14"/>
  <c r="EE500" i="14" s="1"/>
  <c r="AU483" i="14"/>
  <c r="AV483" i="14"/>
  <c r="EE483" i="14" s="1"/>
  <c r="AU481" i="14"/>
  <c r="AV481" i="14"/>
  <c r="AU516" i="14"/>
  <c r="AV516" i="14"/>
  <c r="AU510" i="14"/>
  <c r="AV510" i="14"/>
  <c r="AU488" i="14"/>
  <c r="AV488" i="14"/>
  <c r="AU486" i="14"/>
  <c r="AV486" i="14"/>
  <c r="EE486" i="14" s="1"/>
  <c r="AU494" i="14"/>
  <c r="AV494" i="14"/>
  <c r="EE494" i="14" s="1"/>
  <c r="AU492" i="14"/>
  <c r="AV492" i="14"/>
  <c r="AU493" i="14"/>
  <c r="AV493" i="14"/>
  <c r="AU484" i="14"/>
  <c r="AV484" i="14"/>
  <c r="AU476" i="14"/>
  <c r="AV476" i="14"/>
  <c r="EE476" i="14" s="1"/>
  <c r="AU501" i="14"/>
  <c r="AV501" i="14"/>
  <c r="EE501" i="14" s="1"/>
  <c r="AU528" i="14"/>
  <c r="AV528" i="14"/>
  <c r="AU498" i="14"/>
  <c r="AV498" i="14"/>
  <c r="EE498" i="14" s="1"/>
  <c r="AU499" i="14"/>
  <c r="AV499" i="14"/>
  <c r="AU928" i="14"/>
  <c r="AV928" i="14"/>
  <c r="EE928" i="14" s="1"/>
  <c r="AU505" i="14"/>
  <c r="AV505" i="14"/>
  <c r="EE505" i="14" s="1"/>
  <c r="AU506" i="14"/>
  <c r="AV506" i="14"/>
  <c r="EE506" i="14" s="1"/>
  <c r="AU509" i="14"/>
  <c r="AV509" i="14"/>
  <c r="EE509" i="14" s="1"/>
  <c r="AU487" i="14"/>
  <c r="AV487" i="14"/>
  <c r="EE487" i="14" s="1"/>
  <c r="AU502" i="14"/>
  <c r="AV502" i="14"/>
  <c r="EE502" i="14" s="1"/>
  <c r="AU515" i="14"/>
  <c r="AV515" i="14"/>
  <c r="EE515" i="14" s="1"/>
  <c r="AU504" i="14"/>
  <c r="AV504" i="14"/>
  <c r="EE504" i="14" s="1"/>
  <c r="AU497" i="14"/>
  <c r="AV497" i="14"/>
  <c r="AU503" i="14"/>
  <c r="AV503" i="14"/>
  <c r="EE503" i="14" s="1"/>
  <c r="AU517" i="14"/>
  <c r="AV517" i="14"/>
  <c r="EE517" i="14" s="1"/>
  <c r="AU519" i="14"/>
  <c r="AV519" i="14"/>
  <c r="EE519" i="14" s="1"/>
  <c r="AU518" i="14"/>
  <c r="AV518" i="14"/>
  <c r="AU549" i="14"/>
  <c r="AV549" i="14"/>
  <c r="AU533" i="14"/>
  <c r="AV533" i="14"/>
  <c r="EE533" i="14" s="1"/>
  <c r="AU524" i="14"/>
  <c r="AV524" i="14"/>
  <c r="AU541" i="14"/>
  <c r="AV541" i="14"/>
  <c r="AU527" i="14"/>
  <c r="AV527" i="14"/>
  <c r="EE527" i="14" s="1"/>
  <c r="AU525" i="14"/>
  <c r="AV525" i="14"/>
  <c r="AU482" i="14"/>
  <c r="AV482" i="14"/>
  <c r="AU552" i="14"/>
  <c r="AV552" i="14"/>
  <c r="AU543" i="14"/>
  <c r="AV543" i="14"/>
  <c r="EE543" i="14" s="1"/>
  <c r="AU554" i="14"/>
  <c r="AV554" i="14"/>
  <c r="AU556" i="14"/>
  <c r="AV556" i="14"/>
  <c r="AU531" i="14"/>
  <c r="AV531" i="14"/>
  <c r="EE531" i="14" s="1"/>
  <c r="AU539" i="14"/>
  <c r="AV539" i="14"/>
  <c r="AU542" i="14"/>
  <c r="AV542" i="14"/>
  <c r="AU544" i="14"/>
  <c r="AV544" i="14"/>
  <c r="EE544" i="14" s="1"/>
  <c r="AU522" i="14"/>
  <c r="AV522" i="14"/>
  <c r="EE522" i="14" s="1"/>
  <c r="AU530" i="14"/>
  <c r="AV530" i="14"/>
  <c r="EE530" i="14" s="1"/>
  <c r="AU523" i="14"/>
  <c r="AV523" i="14"/>
  <c r="EE523" i="14" s="1"/>
  <c r="AU521" i="14"/>
  <c r="AV521" i="14"/>
  <c r="AU439" i="14"/>
  <c r="AV439" i="14"/>
  <c r="EE439" i="14" s="1"/>
  <c r="AU611" i="14"/>
  <c r="AV611" i="14"/>
  <c r="EE611" i="14" s="1"/>
  <c r="AU936" i="14"/>
  <c r="AV936" i="14"/>
  <c r="EE936" i="14" s="1"/>
  <c r="AU415" i="14"/>
  <c r="AV415" i="14"/>
  <c r="AU416" i="14"/>
  <c r="AV416" i="14"/>
  <c r="AU419" i="14"/>
  <c r="AV419" i="14"/>
  <c r="AU420" i="14"/>
  <c r="AV420" i="14"/>
  <c r="AU424" i="14"/>
  <c r="AV424" i="14"/>
  <c r="AU567" i="14"/>
  <c r="AV567" i="14"/>
  <c r="AU566" i="14"/>
  <c r="AV566" i="14"/>
  <c r="AU454" i="14"/>
  <c r="AV454" i="14"/>
  <c r="AU453" i="14"/>
  <c r="AV453" i="14"/>
  <c r="AU457" i="14"/>
  <c r="AV457" i="14"/>
  <c r="AU456" i="14"/>
  <c r="AV456" i="14"/>
  <c r="AU461" i="14"/>
  <c r="DK461" i="14" s="1"/>
  <c r="AV461" i="14"/>
  <c r="AU965" i="14"/>
  <c r="AV965" i="14"/>
  <c r="EE965" i="14" s="1"/>
  <c r="AU1137" i="14"/>
  <c r="AV1137" i="14"/>
  <c r="EE1137" i="14" s="1"/>
  <c r="AU1138" i="14"/>
  <c r="AV1138" i="14"/>
  <c r="EE1138" i="14" s="1"/>
  <c r="AU1139" i="14"/>
  <c r="AV1139" i="14"/>
  <c r="EE1139" i="14" s="1"/>
  <c r="AU1140" i="14"/>
  <c r="AV1140" i="14"/>
  <c r="EE1140" i="14" s="1"/>
  <c r="AU1141" i="14"/>
  <c r="AV1141" i="14"/>
  <c r="EE1141" i="14" s="1"/>
  <c r="AU1142" i="14"/>
  <c r="AV1142" i="14"/>
  <c r="EE1142" i="14" s="1"/>
  <c r="AU1143" i="14"/>
  <c r="AV1143" i="14"/>
  <c r="EE1143" i="14" s="1"/>
  <c r="AU1144" i="14"/>
  <c r="AV1144" i="14"/>
  <c r="EE1144" i="14" s="1"/>
  <c r="AU1145" i="14"/>
  <c r="AV1145" i="14"/>
  <c r="EE1145" i="14" s="1"/>
  <c r="AU1146" i="14"/>
  <c r="AV1146" i="14"/>
  <c r="EE1146" i="14" s="1"/>
  <c r="AU371" i="14"/>
  <c r="AV371" i="14"/>
  <c r="AU372" i="14"/>
  <c r="AV372" i="14"/>
  <c r="AU373" i="14"/>
  <c r="AV373" i="14"/>
  <c r="AU374" i="14"/>
  <c r="AV374" i="14"/>
  <c r="AU375" i="14"/>
  <c r="AV375" i="14"/>
  <c r="AU376" i="14"/>
  <c r="AV376" i="14"/>
  <c r="AU377" i="14"/>
  <c r="AV377" i="14"/>
  <c r="EE377" i="14" s="1"/>
  <c r="AU380" i="14"/>
  <c r="AV380" i="14"/>
  <c r="EE380" i="14" s="1"/>
  <c r="AU378" i="14"/>
  <c r="AV378" i="14"/>
  <c r="AU379" i="14"/>
  <c r="AV379" i="14"/>
  <c r="AU381" i="14"/>
  <c r="AV381" i="14"/>
  <c r="AU382" i="14"/>
  <c r="AV382" i="14"/>
  <c r="AU383" i="14"/>
  <c r="AV383" i="14"/>
  <c r="EE383" i="14" s="1"/>
  <c r="AU384" i="14"/>
  <c r="AV384" i="14"/>
  <c r="AU385" i="14"/>
  <c r="AV385" i="14"/>
  <c r="AU386" i="14"/>
  <c r="AV386" i="14"/>
  <c r="AU389" i="14"/>
  <c r="AV389" i="14"/>
  <c r="AU388" i="14"/>
  <c r="AV388" i="14"/>
  <c r="AU390" i="14"/>
  <c r="AV390" i="14"/>
  <c r="AU391" i="14"/>
  <c r="AU393" i="14"/>
  <c r="AV393" i="14"/>
  <c r="EE393" i="14" s="1"/>
  <c r="AU392" i="14"/>
  <c r="AV392" i="14"/>
  <c r="AU394" i="14"/>
  <c r="AV394" i="14"/>
  <c r="AU395" i="14"/>
  <c r="AV395" i="14"/>
  <c r="EE395" i="14" s="1"/>
  <c r="AU398" i="14"/>
  <c r="AV398" i="14"/>
  <c r="EE398" i="14" s="1"/>
  <c r="AU396" i="14"/>
  <c r="AV396" i="14"/>
  <c r="AU399" i="14"/>
  <c r="AV399" i="14"/>
  <c r="AU400" i="14"/>
  <c r="AV400" i="14"/>
  <c r="AU355" i="14"/>
  <c r="AV355" i="14"/>
  <c r="AU354" i="14"/>
  <c r="AV354" i="14"/>
  <c r="AU356" i="14"/>
  <c r="AV356" i="14"/>
  <c r="AU357" i="14"/>
  <c r="AV357" i="14"/>
  <c r="AU358" i="14"/>
  <c r="AV358" i="14"/>
  <c r="AU359" i="14"/>
  <c r="AU360" i="14"/>
  <c r="AV360" i="14"/>
  <c r="AU361" i="14"/>
  <c r="AV361" i="14"/>
  <c r="AU362" i="14"/>
  <c r="AV362" i="14"/>
  <c r="AU363" i="14"/>
  <c r="AV363" i="14"/>
  <c r="AU364" i="14"/>
  <c r="AV364" i="14"/>
  <c r="AU365" i="14"/>
  <c r="AV365" i="14"/>
  <c r="AU366" i="14"/>
  <c r="AV366" i="14"/>
  <c r="AU367" i="14"/>
  <c r="AV367" i="14"/>
  <c r="AU368" i="14"/>
  <c r="AV368" i="14"/>
  <c r="AU369" i="14"/>
  <c r="AV369" i="14"/>
  <c r="EE369" i="14" s="1"/>
  <c r="AU370" i="14"/>
  <c r="AV370" i="14"/>
  <c r="EE370" i="14" s="1"/>
  <c r="AU345" i="14"/>
  <c r="AV345" i="14"/>
  <c r="AU347" i="14"/>
  <c r="AV347" i="14"/>
  <c r="AU346" i="14"/>
  <c r="AV346" i="14"/>
  <c r="AU348" i="14"/>
  <c r="AV348" i="14"/>
  <c r="AU349" i="14"/>
  <c r="AV349" i="14"/>
  <c r="AU350" i="14"/>
  <c r="AV350" i="14"/>
  <c r="AU351" i="14"/>
  <c r="AV351" i="14"/>
  <c r="AU352" i="14"/>
  <c r="AV352" i="14"/>
  <c r="AU353" i="14"/>
  <c r="AV353" i="14"/>
  <c r="AU340" i="14"/>
  <c r="AV340" i="14"/>
  <c r="AU341" i="14"/>
  <c r="AV341" i="14"/>
  <c r="AU342" i="14"/>
  <c r="AV342" i="14"/>
  <c r="AU343" i="14"/>
  <c r="AV343" i="14"/>
  <c r="AU344" i="14"/>
  <c r="AV344" i="14"/>
  <c r="AV336" i="14"/>
  <c r="FJ454" i="14" l="1"/>
  <c r="EV454" i="14"/>
  <c r="ET454" i="14"/>
  <c r="FL443" i="14" l="1"/>
  <c r="EV443" i="14"/>
  <c r="ET443" i="14"/>
  <c r="EO443" i="14"/>
  <c r="DY443" i="14"/>
  <c r="DU443" i="14"/>
  <c r="DS443" i="14"/>
  <c r="DQ443" i="14"/>
  <c r="DO443" i="14"/>
  <c r="DI443" i="14"/>
  <c r="DE443" i="14"/>
  <c r="DC443" i="14"/>
  <c r="DA443" i="14"/>
  <c r="CY443" i="14"/>
  <c r="CW443" i="14"/>
  <c r="CS443" i="14"/>
  <c r="CQ443" i="14"/>
  <c r="CO443" i="14"/>
  <c r="CM443" i="14"/>
  <c r="CK443" i="14"/>
  <c r="CI443" i="14"/>
  <c r="CG443" i="14"/>
  <c r="CE443" i="14"/>
  <c r="EM443" i="14" s="1"/>
  <c r="CC443" i="14"/>
  <c r="CA443" i="14"/>
  <c r="BY443" i="14"/>
  <c r="BW443" i="14"/>
  <c r="BU443" i="14"/>
  <c r="BS443" i="14"/>
  <c r="BQ443" i="14"/>
  <c r="BO443" i="14"/>
  <c r="BE443" i="14"/>
  <c r="BC443" i="14"/>
  <c r="DM443" i="14"/>
  <c r="AF443" i="14"/>
  <c r="B443" i="14" s="1"/>
  <c r="FL468" i="14"/>
  <c r="EV468" i="14"/>
  <c r="ET468" i="14"/>
  <c r="EO468" i="14"/>
  <c r="DY468" i="14"/>
  <c r="DU468" i="14"/>
  <c r="DS468" i="14"/>
  <c r="DQ468" i="14"/>
  <c r="DO468" i="14"/>
  <c r="DI468" i="14"/>
  <c r="DC468" i="14"/>
  <c r="DA468" i="14"/>
  <c r="CY468" i="14"/>
  <c r="CW468" i="14"/>
  <c r="CS468" i="14"/>
  <c r="CQ468" i="14"/>
  <c r="CO468" i="14"/>
  <c r="CM468" i="14"/>
  <c r="CK468" i="14"/>
  <c r="CI468" i="14"/>
  <c r="CG468" i="14"/>
  <c r="CE468" i="14"/>
  <c r="EM468" i="14" s="1"/>
  <c r="CC468" i="14"/>
  <c r="CA468" i="14"/>
  <c r="BY468" i="14"/>
  <c r="BW468" i="14"/>
  <c r="BU468" i="14"/>
  <c r="BS468" i="14"/>
  <c r="BQ468" i="14"/>
  <c r="BO468" i="14"/>
  <c r="BE468" i="14"/>
  <c r="BC468" i="14"/>
  <c r="AF468" i="14"/>
  <c r="B468" i="14" s="1"/>
  <c r="A468" i="14"/>
  <c r="FL523" i="14"/>
  <c r="EV523" i="14"/>
  <c r="EO523" i="14"/>
  <c r="EC523" i="14"/>
  <c r="EA523" i="14"/>
  <c r="DY523" i="14"/>
  <c r="DU523" i="14"/>
  <c r="DS523" i="14"/>
  <c r="DQ523" i="14"/>
  <c r="DO523" i="14"/>
  <c r="DI523" i="14"/>
  <c r="DC523" i="14"/>
  <c r="DA523" i="14"/>
  <c r="CY523" i="14"/>
  <c r="CW523" i="14"/>
  <c r="CS523" i="14"/>
  <c r="CQ523" i="14"/>
  <c r="CO523" i="14"/>
  <c r="CM523" i="14"/>
  <c r="CK523" i="14"/>
  <c r="CI523" i="14"/>
  <c r="CG523" i="14"/>
  <c r="CE523" i="14"/>
  <c r="EM523" i="14" s="1"/>
  <c r="CC523" i="14"/>
  <c r="CA523" i="14"/>
  <c r="BY523" i="14"/>
  <c r="BW523" i="14"/>
  <c r="BU523" i="14"/>
  <c r="BS523" i="14"/>
  <c r="BQ523" i="14"/>
  <c r="BO523" i="14"/>
  <c r="BM523" i="14"/>
  <c r="BK523" i="14"/>
  <c r="BI523" i="14"/>
  <c r="BE523" i="14"/>
  <c r="BC523" i="14"/>
  <c r="BA523" i="14"/>
  <c r="AY523" i="14"/>
  <c r="AW523" i="14"/>
  <c r="DM523" i="14"/>
  <c r="AF523" i="14"/>
  <c r="B523" i="14" s="1"/>
  <c r="A523" i="14"/>
  <c r="FL521" i="14"/>
  <c r="EV521" i="14"/>
  <c r="ET521" i="14"/>
  <c r="EO521" i="14"/>
  <c r="DU521" i="14"/>
  <c r="DS521" i="14"/>
  <c r="DQ521" i="14"/>
  <c r="DO521" i="14"/>
  <c r="DI521" i="14"/>
  <c r="DC521" i="14"/>
  <c r="DA521" i="14"/>
  <c r="CY521" i="14"/>
  <c r="CW521" i="14"/>
  <c r="CS521" i="14"/>
  <c r="CQ521" i="14"/>
  <c r="CO521" i="14"/>
  <c r="CM521" i="14"/>
  <c r="CK521" i="14"/>
  <c r="CI521" i="14"/>
  <c r="CG521" i="14"/>
  <c r="CE521" i="14"/>
  <c r="EM521" i="14" s="1"/>
  <c r="CC521" i="14"/>
  <c r="CA521" i="14"/>
  <c r="BY521" i="14"/>
  <c r="BW521" i="14"/>
  <c r="BU521" i="14"/>
  <c r="BS521" i="14"/>
  <c r="BQ521" i="14"/>
  <c r="BO521" i="14"/>
  <c r="BM521" i="14"/>
  <c r="BK521" i="14"/>
  <c r="DM521" i="14"/>
  <c r="AF521" i="14"/>
  <c r="B521" i="14" s="1"/>
  <c r="A521" i="14"/>
  <c r="DM468" i="14" l="1"/>
  <c r="DK443" i="14"/>
  <c r="DK523" i="14"/>
  <c r="A466" i="14"/>
  <c r="AF466" i="14"/>
  <c r="B466" i="14" s="1"/>
  <c r="BC466" i="14"/>
  <c r="BE466" i="14"/>
  <c r="BO466" i="14"/>
  <c r="BQ466" i="14"/>
  <c r="BS466" i="14"/>
  <c r="BU466" i="14"/>
  <c r="BW466" i="14"/>
  <c r="BY466" i="14"/>
  <c r="CA466" i="14"/>
  <c r="CC466" i="14"/>
  <c r="CE466" i="14"/>
  <c r="EM466" i="14" s="1"/>
  <c r="CG466" i="14"/>
  <c r="CI466" i="14"/>
  <c r="CK466" i="14"/>
  <c r="CM466" i="14"/>
  <c r="CO466" i="14"/>
  <c r="CQ466" i="14"/>
  <c r="CS466" i="14"/>
  <c r="CW466" i="14"/>
  <c r="CY466" i="14"/>
  <c r="DA466" i="14"/>
  <c r="DC466" i="14"/>
  <c r="DI466" i="14"/>
  <c r="DO466" i="14"/>
  <c r="DQ466" i="14"/>
  <c r="DS466" i="14"/>
  <c r="DU466" i="14"/>
  <c r="DY466" i="14"/>
  <c r="EO466" i="14"/>
  <c r="ET466" i="14"/>
  <c r="EV466" i="14"/>
  <c r="FL466" i="14"/>
  <c r="DM466" i="14" l="1"/>
  <c r="FL929" i="14"/>
  <c r="EV929" i="14"/>
  <c r="ET929" i="14"/>
  <c r="EO929" i="14"/>
  <c r="EC929" i="14"/>
  <c r="EA929" i="14"/>
  <c r="DY929" i="14"/>
  <c r="DU929" i="14"/>
  <c r="DS929" i="14"/>
  <c r="DQ929" i="14"/>
  <c r="DO929" i="14"/>
  <c r="DI929" i="14"/>
  <c r="DC929" i="14"/>
  <c r="DA929" i="14"/>
  <c r="CY929" i="14"/>
  <c r="CW929" i="14"/>
  <c r="CS929" i="14"/>
  <c r="CQ929" i="14"/>
  <c r="CO929" i="14"/>
  <c r="CM929" i="14"/>
  <c r="CK929" i="14"/>
  <c r="CI929" i="14"/>
  <c r="CG929" i="14"/>
  <c r="CE929" i="14"/>
  <c r="EM929" i="14" s="1"/>
  <c r="CC929" i="14"/>
  <c r="CA929" i="14"/>
  <c r="BY929" i="14"/>
  <c r="BW929" i="14"/>
  <c r="BU929" i="14"/>
  <c r="BS929" i="14"/>
  <c r="BQ929" i="14"/>
  <c r="BO929" i="14"/>
  <c r="DM929" i="14"/>
  <c r="AF929" i="14"/>
  <c r="B929" i="14" s="1"/>
  <c r="FL439" i="14"/>
  <c r="EV439" i="14"/>
  <c r="ET439" i="14"/>
  <c r="EO439" i="14"/>
  <c r="DW439" i="14"/>
  <c r="DU439" i="14"/>
  <c r="DS439" i="14"/>
  <c r="DQ439" i="14"/>
  <c r="DO439" i="14"/>
  <c r="DI439" i="14"/>
  <c r="DG439" i="14"/>
  <c r="DE439" i="14"/>
  <c r="DC439" i="14"/>
  <c r="DA439" i="14"/>
  <c r="CY439" i="14"/>
  <c r="CW439" i="14"/>
  <c r="CS439" i="14"/>
  <c r="CQ439" i="14"/>
  <c r="CO439" i="14"/>
  <c r="CM439" i="14"/>
  <c r="CK439" i="14"/>
  <c r="CI439" i="14"/>
  <c r="CG439" i="14"/>
  <c r="CE439" i="14"/>
  <c r="CC439" i="14"/>
  <c r="CA439" i="14"/>
  <c r="BY439" i="14"/>
  <c r="BW439" i="14"/>
  <c r="BU439" i="14"/>
  <c r="BS439" i="14"/>
  <c r="BQ439" i="14"/>
  <c r="BO439" i="14"/>
  <c r="BM439" i="14"/>
  <c r="BK439" i="14"/>
  <c r="DM439" i="14"/>
  <c r="AF439" i="14"/>
  <c r="B439" i="14" s="1"/>
  <c r="A439" i="14"/>
  <c r="CC445" i="14"/>
  <c r="CA445" i="14"/>
  <c r="BY445" i="14"/>
  <c r="BW445" i="14"/>
  <c r="BU445" i="14"/>
  <c r="BS445" i="14"/>
  <c r="BA407" i="14"/>
  <c r="FL530" i="14"/>
  <c r="EV530" i="14"/>
  <c r="EO530" i="14"/>
  <c r="EC530" i="14"/>
  <c r="EA530" i="14"/>
  <c r="DY530" i="14"/>
  <c r="DU530" i="14"/>
  <c r="DS530" i="14"/>
  <c r="DQ530" i="14"/>
  <c r="DO530" i="14"/>
  <c r="DI530" i="14"/>
  <c r="DC530" i="14"/>
  <c r="DA530" i="14"/>
  <c r="CY530" i="14"/>
  <c r="CW530" i="14"/>
  <c r="CS530" i="14"/>
  <c r="CQ530" i="14"/>
  <c r="CO530" i="14"/>
  <c r="CM530" i="14"/>
  <c r="CK530" i="14"/>
  <c r="CI530" i="14"/>
  <c r="CG530" i="14"/>
  <c r="CE530" i="14"/>
  <c r="EM530" i="14" s="1"/>
  <c r="CC530" i="14"/>
  <c r="CA530" i="14"/>
  <c r="BY530" i="14"/>
  <c r="BW530" i="14"/>
  <c r="BU530" i="14"/>
  <c r="BS530" i="14"/>
  <c r="BQ530" i="14"/>
  <c r="BO530" i="14"/>
  <c r="BM530" i="14"/>
  <c r="BK530" i="14"/>
  <c r="BI530" i="14"/>
  <c r="BG530" i="14"/>
  <c r="BE530" i="14"/>
  <c r="BC530" i="14"/>
  <c r="BA530" i="14"/>
  <c r="AY530" i="14"/>
  <c r="AW530" i="14"/>
  <c r="AF530" i="14"/>
  <c r="B530" i="14" s="1"/>
  <c r="A530" i="14"/>
  <c r="FL503" i="14"/>
  <c r="EV503" i="14"/>
  <c r="ET503" i="14"/>
  <c r="EO503" i="14"/>
  <c r="EC503" i="14"/>
  <c r="EA503" i="14"/>
  <c r="DY503" i="14"/>
  <c r="DU503" i="14"/>
  <c r="DS503" i="14"/>
  <c r="DQ503" i="14"/>
  <c r="DO503" i="14"/>
  <c r="DI503" i="14"/>
  <c r="DC503" i="14"/>
  <c r="DA503" i="14"/>
  <c r="CY503" i="14"/>
  <c r="CW503" i="14"/>
  <c r="CS503" i="14"/>
  <c r="CQ503" i="14"/>
  <c r="CO503" i="14"/>
  <c r="CM503" i="14"/>
  <c r="CK503" i="14"/>
  <c r="CI503" i="14"/>
  <c r="CG503" i="14"/>
  <c r="CE503" i="14"/>
  <c r="EM503" i="14" s="1"/>
  <c r="CC503" i="14"/>
  <c r="CA503" i="14"/>
  <c r="BY503" i="14"/>
  <c r="BW503" i="14"/>
  <c r="BU503" i="14"/>
  <c r="BS503" i="14"/>
  <c r="BO503" i="14"/>
  <c r="BM503" i="14"/>
  <c r="BK503" i="14"/>
  <c r="BG503" i="14"/>
  <c r="BE503" i="14"/>
  <c r="BC503" i="14"/>
  <c r="BA503" i="14"/>
  <c r="AY503" i="14"/>
  <c r="AW503" i="14"/>
  <c r="AF503" i="14"/>
  <c r="B503" i="14" s="1"/>
  <c r="A503" i="14"/>
  <c r="FL504" i="14"/>
  <c r="EV504" i="14"/>
  <c r="ET504" i="14"/>
  <c r="EO504" i="14"/>
  <c r="EC504" i="14"/>
  <c r="EA504" i="14"/>
  <c r="DY504" i="14"/>
  <c r="DU504" i="14"/>
  <c r="DS504" i="14"/>
  <c r="DQ504" i="14"/>
  <c r="DO504" i="14"/>
  <c r="DI504" i="14"/>
  <c r="DC504" i="14"/>
  <c r="DA504" i="14"/>
  <c r="CY504" i="14"/>
  <c r="CW504" i="14"/>
  <c r="CS504" i="14"/>
  <c r="CQ504" i="14"/>
  <c r="CO504" i="14"/>
  <c r="CM504" i="14"/>
  <c r="CK504" i="14"/>
  <c r="CI504" i="14"/>
  <c r="CG504" i="14"/>
  <c r="CE504" i="14"/>
  <c r="EM504" i="14" s="1"/>
  <c r="CC504" i="14"/>
  <c r="CA504" i="14"/>
  <c r="BY504" i="14"/>
  <c r="BW504" i="14"/>
  <c r="BU504" i="14"/>
  <c r="BS504" i="14"/>
  <c r="BO504" i="14"/>
  <c r="BM504" i="14"/>
  <c r="BK504" i="14"/>
  <c r="BG504" i="14"/>
  <c r="BE504" i="14"/>
  <c r="BC504" i="14"/>
  <c r="BA504" i="14"/>
  <c r="AY504" i="14"/>
  <c r="AW504" i="14"/>
  <c r="AF504" i="14"/>
  <c r="B504" i="14" s="1"/>
  <c r="A504" i="14"/>
  <c r="FL502" i="14"/>
  <c r="EV502" i="14"/>
  <c r="ET502" i="14"/>
  <c r="EO502" i="14"/>
  <c r="EC502" i="14"/>
  <c r="EA502" i="14"/>
  <c r="DY502" i="14"/>
  <c r="DU502" i="14"/>
  <c r="DS502" i="14"/>
  <c r="DQ502" i="14"/>
  <c r="DO502" i="14"/>
  <c r="DI502" i="14"/>
  <c r="DC502" i="14"/>
  <c r="DA502" i="14"/>
  <c r="CY502" i="14"/>
  <c r="CW502" i="14"/>
  <c r="CS502" i="14"/>
  <c r="CQ502" i="14"/>
  <c r="CO502" i="14"/>
  <c r="CM502" i="14"/>
  <c r="CK502" i="14"/>
  <c r="CI502" i="14"/>
  <c r="CG502" i="14"/>
  <c r="CE502" i="14"/>
  <c r="EM502" i="14" s="1"/>
  <c r="CC502" i="14"/>
  <c r="CA502" i="14"/>
  <c r="BY502" i="14"/>
  <c r="BW502" i="14"/>
  <c r="BU502" i="14"/>
  <c r="BS502" i="14"/>
  <c r="BQ502" i="14"/>
  <c r="BO502" i="14"/>
  <c r="BM502" i="14"/>
  <c r="BK502" i="14"/>
  <c r="BI502" i="14"/>
  <c r="BG502" i="14"/>
  <c r="BE502" i="14"/>
  <c r="BC502" i="14"/>
  <c r="BA502" i="14"/>
  <c r="AY502" i="14"/>
  <c r="AW502" i="14"/>
  <c r="DM502" i="14"/>
  <c r="AF502" i="14"/>
  <c r="B502" i="14" s="1"/>
  <c r="A502" i="14"/>
  <c r="FL501" i="14"/>
  <c r="EV501" i="14"/>
  <c r="ET501" i="14"/>
  <c r="EO501" i="14"/>
  <c r="EC501" i="14"/>
  <c r="EA501" i="14"/>
  <c r="DY501" i="14"/>
  <c r="DU501" i="14"/>
  <c r="DS501" i="14"/>
  <c r="DQ501" i="14"/>
  <c r="DO501" i="14"/>
  <c r="DI501" i="14"/>
  <c r="DC501" i="14"/>
  <c r="DA501" i="14"/>
  <c r="CY501" i="14"/>
  <c r="CW501" i="14"/>
  <c r="CS501" i="14"/>
  <c r="CQ501" i="14"/>
  <c r="CO501" i="14"/>
  <c r="CM501" i="14"/>
  <c r="CK501" i="14"/>
  <c r="CI501" i="14"/>
  <c r="CG501" i="14"/>
  <c r="CE501" i="14"/>
  <c r="EM501" i="14" s="1"/>
  <c r="CC501" i="14"/>
  <c r="CA501" i="14"/>
  <c r="BY501" i="14"/>
  <c r="BW501" i="14"/>
  <c r="BU501" i="14"/>
  <c r="BS501" i="14"/>
  <c r="BQ501" i="14"/>
  <c r="BO501" i="14"/>
  <c r="BM501" i="14"/>
  <c r="BK501" i="14"/>
  <c r="BE501" i="14"/>
  <c r="BC501" i="14"/>
  <c r="BA501" i="14"/>
  <c r="AY501" i="14"/>
  <c r="AW501" i="14"/>
  <c r="AF501" i="14"/>
  <c r="B501" i="14" s="1"/>
  <c r="A501" i="14"/>
  <c r="AO391" i="14"/>
  <c r="DY391" i="14" s="1"/>
  <c r="AN391" i="14"/>
  <c r="DW391" i="14" s="1"/>
  <c r="DK391" i="14"/>
  <c r="AS391" i="14"/>
  <c r="FL539" i="14"/>
  <c r="EV539" i="14"/>
  <c r="ET539" i="14"/>
  <c r="EO539" i="14"/>
  <c r="DY539" i="14"/>
  <c r="DU539" i="14"/>
  <c r="DS539" i="14"/>
  <c r="DQ539" i="14"/>
  <c r="DO539" i="14"/>
  <c r="DI539" i="14"/>
  <c r="DC539" i="14"/>
  <c r="DA539" i="14"/>
  <c r="CY539" i="14"/>
  <c r="CW539" i="14"/>
  <c r="CS539" i="14"/>
  <c r="CQ539" i="14"/>
  <c r="CO539" i="14"/>
  <c r="CM539" i="14"/>
  <c r="CK539" i="14"/>
  <c r="CI539" i="14"/>
  <c r="CG539" i="14"/>
  <c r="CE539" i="14"/>
  <c r="EM539" i="14" s="1"/>
  <c r="CC539" i="14"/>
  <c r="CA539" i="14"/>
  <c r="BY539" i="14"/>
  <c r="BW539" i="14"/>
  <c r="BU539" i="14"/>
  <c r="BS539" i="14"/>
  <c r="BQ539" i="14"/>
  <c r="BO539" i="14"/>
  <c r="BM539" i="14"/>
  <c r="BK539" i="14"/>
  <c r="DM539" i="14"/>
  <c r="AF539" i="14"/>
  <c r="B539" i="14" s="1"/>
  <c r="A539" i="14"/>
  <c r="FL611" i="14"/>
  <c r="EV611" i="14"/>
  <c r="EO611" i="14"/>
  <c r="EC611" i="14"/>
  <c r="EA611" i="14"/>
  <c r="DY611" i="14"/>
  <c r="DU611" i="14"/>
  <c r="DS611" i="14"/>
  <c r="DQ611" i="14"/>
  <c r="DO611" i="14"/>
  <c r="DI611" i="14"/>
  <c r="DC611" i="14"/>
  <c r="DA611" i="14"/>
  <c r="CY611" i="14"/>
  <c r="CW611" i="14"/>
  <c r="CS611" i="14"/>
  <c r="CQ611" i="14"/>
  <c r="CO611" i="14"/>
  <c r="CM611" i="14"/>
  <c r="CK611" i="14"/>
  <c r="CI611" i="14"/>
  <c r="CG611" i="14"/>
  <c r="CE611" i="14"/>
  <c r="EM611" i="14" s="1"/>
  <c r="CC611" i="14"/>
  <c r="CA611" i="14"/>
  <c r="BY611" i="14"/>
  <c r="BW611" i="14"/>
  <c r="BU611" i="14"/>
  <c r="BS611" i="14"/>
  <c r="BQ611" i="14"/>
  <c r="BO611" i="14"/>
  <c r="BM611" i="14"/>
  <c r="BK611" i="14"/>
  <c r="BI611" i="14"/>
  <c r="BG611" i="14"/>
  <c r="BE611" i="14"/>
  <c r="BC611" i="14"/>
  <c r="BA611" i="14"/>
  <c r="AY611" i="14"/>
  <c r="AW611" i="14"/>
  <c r="DM611" i="14"/>
  <c r="AF611" i="14"/>
  <c r="B611" i="14" s="1"/>
  <c r="A611" i="14"/>
  <c r="FL554" i="14"/>
  <c r="EV554" i="14"/>
  <c r="ET554" i="14"/>
  <c r="EO554" i="14"/>
  <c r="DY554" i="14"/>
  <c r="DU554" i="14"/>
  <c r="DS554" i="14"/>
  <c r="DQ554" i="14"/>
  <c r="DO554" i="14"/>
  <c r="DI554" i="14"/>
  <c r="DC554" i="14"/>
  <c r="DA554" i="14"/>
  <c r="CY554" i="14"/>
  <c r="CW554" i="14"/>
  <c r="CS554" i="14"/>
  <c r="CQ554" i="14"/>
  <c r="CO554" i="14"/>
  <c r="CM554" i="14"/>
  <c r="CK554" i="14"/>
  <c r="CI554" i="14"/>
  <c r="CG554" i="14"/>
  <c r="CE554" i="14"/>
  <c r="EM554" i="14" s="1"/>
  <c r="CC554" i="14"/>
  <c r="CA554" i="14"/>
  <c r="BY554" i="14"/>
  <c r="BW554" i="14"/>
  <c r="BU554" i="14"/>
  <c r="BS554" i="14"/>
  <c r="BQ554" i="14"/>
  <c r="BO554" i="14"/>
  <c r="BM554" i="14"/>
  <c r="BK554" i="14"/>
  <c r="DM554" i="14"/>
  <c r="AF554" i="14"/>
  <c r="B554" i="14" s="1"/>
  <c r="A554" i="14"/>
  <c r="FL541" i="14"/>
  <c r="EV541" i="14"/>
  <c r="ET541" i="14"/>
  <c r="EO541" i="14"/>
  <c r="DY541" i="14"/>
  <c r="DU541" i="14"/>
  <c r="DS541" i="14"/>
  <c r="DQ541" i="14"/>
  <c r="DO541" i="14"/>
  <c r="DI541" i="14"/>
  <c r="DC541" i="14"/>
  <c r="DA541" i="14"/>
  <c r="CY541" i="14"/>
  <c r="CW541" i="14"/>
  <c r="CS541" i="14"/>
  <c r="CQ541" i="14"/>
  <c r="CO541" i="14"/>
  <c r="CM541" i="14"/>
  <c r="CK541" i="14"/>
  <c r="CI541" i="14"/>
  <c r="CG541" i="14"/>
  <c r="CE541" i="14"/>
  <c r="EM541" i="14" s="1"/>
  <c r="CC541" i="14"/>
  <c r="CA541" i="14"/>
  <c r="BY541" i="14"/>
  <c r="BW541" i="14"/>
  <c r="BU541" i="14"/>
  <c r="BS541" i="14"/>
  <c r="BQ541" i="14"/>
  <c r="BO541" i="14"/>
  <c r="BM541" i="14"/>
  <c r="BK541" i="14"/>
  <c r="AF541" i="14"/>
  <c r="B541" i="14" s="1"/>
  <c r="A541" i="14"/>
  <c r="FL497" i="14"/>
  <c r="EV497" i="14"/>
  <c r="ET497" i="14"/>
  <c r="EO497" i="14"/>
  <c r="DY497" i="14"/>
  <c r="DU497" i="14"/>
  <c r="DS497" i="14"/>
  <c r="DQ497" i="14"/>
  <c r="DO497" i="14"/>
  <c r="DI497" i="14"/>
  <c r="DC497" i="14"/>
  <c r="DA497" i="14"/>
  <c r="CY497" i="14"/>
  <c r="CW497" i="14"/>
  <c r="CS497" i="14"/>
  <c r="CQ497" i="14"/>
  <c r="CO497" i="14"/>
  <c r="CM497" i="14"/>
  <c r="CK497" i="14"/>
  <c r="CI497" i="14"/>
  <c r="CG497" i="14"/>
  <c r="CE497" i="14"/>
  <c r="EM497" i="14" s="1"/>
  <c r="CC497" i="14"/>
  <c r="CA497" i="14"/>
  <c r="BY497" i="14"/>
  <c r="BW497" i="14"/>
  <c r="BU497" i="14"/>
  <c r="BS497" i="14"/>
  <c r="BO497" i="14"/>
  <c r="BM497" i="14"/>
  <c r="BK497" i="14"/>
  <c r="DM497" i="14"/>
  <c r="AF497" i="14"/>
  <c r="B497" i="14" s="1"/>
  <c r="A497" i="14"/>
  <c r="FL542" i="14"/>
  <c r="EV542" i="14"/>
  <c r="ET542" i="14"/>
  <c r="EO542" i="14"/>
  <c r="DY542" i="14"/>
  <c r="DU542" i="14"/>
  <c r="DS542" i="14"/>
  <c r="DQ542" i="14"/>
  <c r="DO542" i="14"/>
  <c r="DI542" i="14"/>
  <c r="DC542" i="14"/>
  <c r="DA542" i="14"/>
  <c r="CY542" i="14"/>
  <c r="CW542" i="14"/>
  <c r="CS542" i="14"/>
  <c r="CQ542" i="14"/>
  <c r="CO542" i="14"/>
  <c r="CM542" i="14"/>
  <c r="CK542" i="14"/>
  <c r="CI542" i="14"/>
  <c r="CG542" i="14"/>
  <c r="CE542" i="14"/>
  <c r="EM542" i="14" s="1"/>
  <c r="CC542" i="14"/>
  <c r="CA542" i="14"/>
  <c r="BY542" i="14"/>
  <c r="BW542" i="14"/>
  <c r="BU542" i="14"/>
  <c r="BS542" i="14"/>
  <c r="BQ542" i="14"/>
  <c r="BO542" i="14"/>
  <c r="BM542" i="14"/>
  <c r="BK542" i="14"/>
  <c r="DM542" i="14"/>
  <c r="AF542" i="14"/>
  <c r="B542" i="14" s="1"/>
  <c r="A542" i="14"/>
  <c r="FL1139" i="14"/>
  <c r="EV1139" i="14"/>
  <c r="ET1139" i="14"/>
  <c r="EO1139" i="14"/>
  <c r="EC1139" i="14"/>
  <c r="EA1139" i="14"/>
  <c r="DY1139" i="14"/>
  <c r="DU1139" i="14"/>
  <c r="DS1139" i="14"/>
  <c r="DQ1139" i="14"/>
  <c r="DO1139" i="14"/>
  <c r="DI1139" i="14"/>
  <c r="DC1139" i="14"/>
  <c r="DA1139" i="14"/>
  <c r="CY1139" i="14"/>
  <c r="CW1139" i="14"/>
  <c r="CS1139" i="14"/>
  <c r="CQ1139" i="14"/>
  <c r="CO1139" i="14"/>
  <c r="CM1139" i="14"/>
  <c r="CK1139" i="14"/>
  <c r="CI1139" i="14"/>
  <c r="CG1139" i="14"/>
  <c r="CE1139" i="14"/>
  <c r="EM1139" i="14" s="1"/>
  <c r="CC1139" i="14"/>
  <c r="CA1139" i="14"/>
  <c r="BY1139" i="14"/>
  <c r="BW1139" i="14"/>
  <c r="BU1139" i="14"/>
  <c r="BS1139" i="14"/>
  <c r="BQ1139" i="14"/>
  <c r="BO1139" i="14"/>
  <c r="BM1139" i="14"/>
  <c r="BK1139" i="14"/>
  <c r="BI1139" i="14"/>
  <c r="BG1139" i="14"/>
  <c r="BE1139" i="14"/>
  <c r="BC1139" i="14"/>
  <c r="BA1139" i="14"/>
  <c r="AY1139" i="14"/>
  <c r="AW1139" i="14"/>
  <c r="DM1139" i="14"/>
  <c r="AF1139" i="14"/>
  <c r="B1139" i="14" s="1"/>
  <c r="FL1138" i="14"/>
  <c r="EV1138" i="14"/>
  <c r="ET1138" i="14"/>
  <c r="EO1138" i="14"/>
  <c r="EC1138" i="14"/>
  <c r="EA1138" i="14"/>
  <c r="DY1138" i="14"/>
  <c r="DU1138" i="14"/>
  <c r="DS1138" i="14"/>
  <c r="DQ1138" i="14"/>
  <c r="DO1138" i="14"/>
  <c r="DI1138" i="14"/>
  <c r="DC1138" i="14"/>
  <c r="DA1138" i="14"/>
  <c r="CY1138" i="14"/>
  <c r="CW1138" i="14"/>
  <c r="CS1138" i="14"/>
  <c r="CQ1138" i="14"/>
  <c r="CO1138" i="14"/>
  <c r="CM1138" i="14"/>
  <c r="CK1138" i="14"/>
  <c r="CI1138" i="14"/>
  <c r="CG1138" i="14"/>
  <c r="CE1138" i="14"/>
  <c r="EM1138" i="14" s="1"/>
  <c r="CC1138" i="14"/>
  <c r="CA1138" i="14"/>
  <c r="BY1138" i="14"/>
  <c r="BW1138" i="14"/>
  <c r="BU1138" i="14"/>
  <c r="BS1138" i="14"/>
  <c r="BQ1138" i="14"/>
  <c r="BO1138" i="14"/>
  <c r="BM1138" i="14"/>
  <c r="BK1138" i="14"/>
  <c r="BI1138" i="14"/>
  <c r="BG1138" i="14"/>
  <c r="BE1138" i="14"/>
  <c r="BC1138" i="14"/>
  <c r="BA1138" i="14"/>
  <c r="AY1138" i="14"/>
  <c r="AW1138" i="14"/>
  <c r="AF1138" i="14"/>
  <c r="B1138" i="14" s="1"/>
  <c r="FL1137" i="14"/>
  <c r="EV1137" i="14"/>
  <c r="ET1137" i="14"/>
  <c r="EO1137" i="14"/>
  <c r="EC1137" i="14"/>
  <c r="EA1137" i="14"/>
  <c r="DY1137" i="14"/>
  <c r="DU1137" i="14"/>
  <c r="DS1137" i="14"/>
  <c r="DQ1137" i="14"/>
  <c r="DO1137" i="14"/>
  <c r="DI1137" i="14"/>
  <c r="DC1137" i="14"/>
  <c r="DA1137" i="14"/>
  <c r="CY1137" i="14"/>
  <c r="CW1137" i="14"/>
  <c r="CS1137" i="14"/>
  <c r="CQ1137" i="14"/>
  <c r="CO1137" i="14"/>
  <c r="CM1137" i="14"/>
  <c r="CK1137" i="14"/>
  <c r="CI1137" i="14"/>
  <c r="CG1137" i="14"/>
  <c r="CE1137" i="14"/>
  <c r="EM1137" i="14" s="1"/>
  <c r="CC1137" i="14"/>
  <c r="CA1137" i="14"/>
  <c r="BY1137" i="14"/>
  <c r="BW1137" i="14"/>
  <c r="BU1137" i="14"/>
  <c r="BS1137" i="14"/>
  <c r="BQ1137" i="14"/>
  <c r="BO1137" i="14"/>
  <c r="BM1137" i="14"/>
  <c r="BK1137" i="14"/>
  <c r="BI1137" i="14"/>
  <c r="BG1137" i="14"/>
  <c r="BE1137" i="14"/>
  <c r="BC1137" i="14"/>
  <c r="BA1137" i="14"/>
  <c r="AY1137" i="14"/>
  <c r="AW1137" i="14"/>
  <c r="AF1137" i="14"/>
  <c r="B1137" i="14" s="1"/>
  <c r="FL965" i="14"/>
  <c r="EV965" i="14"/>
  <c r="ET965" i="14"/>
  <c r="EO965" i="14"/>
  <c r="EC965" i="14"/>
  <c r="EA965" i="14"/>
  <c r="DY965" i="14"/>
  <c r="DU965" i="14"/>
  <c r="DS965" i="14"/>
  <c r="DQ965" i="14"/>
  <c r="DO965" i="14"/>
  <c r="DI965" i="14"/>
  <c r="DC965" i="14"/>
  <c r="DA965" i="14"/>
  <c r="CY965" i="14"/>
  <c r="CW965" i="14"/>
  <c r="CS965" i="14"/>
  <c r="CQ965" i="14"/>
  <c r="CO965" i="14"/>
  <c r="CM965" i="14"/>
  <c r="CK965" i="14"/>
  <c r="CI965" i="14"/>
  <c r="CG965" i="14"/>
  <c r="CE965" i="14"/>
  <c r="EM965" i="14" s="1"/>
  <c r="CC965" i="14"/>
  <c r="CA965" i="14"/>
  <c r="BY965" i="14"/>
  <c r="BW965" i="14"/>
  <c r="BU965" i="14"/>
  <c r="BS965" i="14"/>
  <c r="BQ965" i="14"/>
  <c r="BO965" i="14"/>
  <c r="BM965" i="14"/>
  <c r="BK965" i="14"/>
  <c r="BI965" i="14"/>
  <c r="AF965" i="14"/>
  <c r="B965" i="14" s="1"/>
  <c r="FL556" i="14"/>
  <c r="EV556" i="14"/>
  <c r="ET556" i="14"/>
  <c r="EO556" i="14"/>
  <c r="DY556" i="14"/>
  <c r="DU556" i="14"/>
  <c r="DS556" i="14"/>
  <c r="DQ556" i="14"/>
  <c r="DO556" i="14"/>
  <c r="DI556" i="14"/>
  <c r="DC556" i="14"/>
  <c r="DA556" i="14"/>
  <c r="CY556" i="14"/>
  <c r="CW556" i="14"/>
  <c r="CS556" i="14"/>
  <c r="CQ556" i="14"/>
  <c r="CO556" i="14"/>
  <c r="CM556" i="14"/>
  <c r="CK556" i="14"/>
  <c r="CI556" i="14"/>
  <c r="CG556" i="14"/>
  <c r="CE556" i="14"/>
  <c r="EM556" i="14" s="1"/>
  <c r="CC556" i="14"/>
  <c r="CA556" i="14"/>
  <c r="BY556" i="14"/>
  <c r="BW556" i="14"/>
  <c r="BU556" i="14"/>
  <c r="BS556" i="14"/>
  <c r="BQ556" i="14"/>
  <c r="BO556" i="14"/>
  <c r="BM556" i="14"/>
  <c r="BK556" i="14"/>
  <c r="DM556" i="14"/>
  <c r="AF556" i="14"/>
  <c r="B556" i="14" s="1"/>
  <c r="A556" i="14"/>
  <c r="DN1153" i="14"/>
  <c r="DM1154" i="14" s="1"/>
  <c r="AW1141" i="14"/>
  <c r="AF234" i="14"/>
  <c r="B234" i="14" s="1"/>
  <c r="AF233" i="14"/>
  <c r="B233" i="14" s="1"/>
  <c r="AF175" i="14"/>
  <c r="B175" i="14" s="1"/>
  <c r="AF174" i="14"/>
  <c r="B174" i="14" s="1"/>
  <c r="CY423" i="14"/>
  <c r="CW423" i="14"/>
  <c r="CS423" i="14"/>
  <c r="CQ423" i="14"/>
  <c r="CO423" i="14"/>
  <c r="CM423" i="14"/>
  <c r="CK423" i="14"/>
  <c r="CI423" i="14"/>
  <c r="CG423" i="14"/>
  <c r="CE423" i="14"/>
  <c r="EM423" i="14" s="1"/>
  <c r="CY411" i="14"/>
  <c r="CW411" i="14"/>
  <c r="CS411" i="14"/>
  <c r="CQ411" i="14"/>
  <c r="CO411" i="14"/>
  <c r="CM411" i="14"/>
  <c r="CK411" i="14"/>
  <c r="CI411" i="14"/>
  <c r="CG411" i="14"/>
  <c r="CE411" i="14"/>
  <c r="EM411" i="14" s="1"/>
  <c r="CY417" i="14"/>
  <c r="CW417" i="14"/>
  <c r="CS417" i="14"/>
  <c r="CQ417" i="14"/>
  <c r="CO417" i="14"/>
  <c r="CM417" i="14"/>
  <c r="CK417" i="14"/>
  <c r="CI417" i="14"/>
  <c r="CG417" i="14"/>
  <c r="CE417" i="14"/>
  <c r="EM417" i="14" s="1"/>
  <c r="CY405" i="14"/>
  <c r="CW405" i="14"/>
  <c r="CS405" i="14"/>
  <c r="CQ405" i="14"/>
  <c r="CO405" i="14"/>
  <c r="CM405" i="14"/>
  <c r="CK405" i="14"/>
  <c r="CI405" i="14"/>
  <c r="CG405" i="14"/>
  <c r="CE405" i="14"/>
  <c r="EM405" i="14" s="1"/>
  <c r="CY400" i="14"/>
  <c r="CW400" i="14"/>
  <c r="CS400" i="14"/>
  <c r="CQ400" i="14"/>
  <c r="CO400" i="14"/>
  <c r="CM400" i="14"/>
  <c r="CK400" i="14"/>
  <c r="CI400" i="14"/>
  <c r="CG400" i="14"/>
  <c r="CE400" i="14"/>
  <c r="EM400" i="14" s="1"/>
  <c r="BO423" i="14"/>
  <c r="BO411" i="14"/>
  <c r="BE423" i="14"/>
  <c r="BC423" i="14"/>
  <c r="BE411" i="14"/>
  <c r="BC411" i="14"/>
  <c r="FL453" i="14"/>
  <c r="FT1325" i="14"/>
  <c r="FS1326" i="14" s="1"/>
  <c r="FQ1325" i="14"/>
  <c r="FP1326" i="14" s="1"/>
  <c r="FO1325" i="14"/>
  <c r="FN1326" i="14" s="1"/>
  <c r="FM1325" i="14"/>
  <c r="FL1326" i="14" s="1"/>
  <c r="FK1325" i="14"/>
  <c r="FJ1326" i="14" s="1"/>
  <c r="FI1325" i="14"/>
  <c r="FH1326" i="14" s="1"/>
  <c r="FG1325" i="14"/>
  <c r="FF1326" i="14" s="1"/>
  <c r="FE1325" i="14"/>
  <c r="FD1326" i="14" s="1"/>
  <c r="FC1325" i="14"/>
  <c r="FB1326" i="14" s="1"/>
  <c r="FA1325" i="14"/>
  <c r="EZ1326" i="14" s="1"/>
  <c r="EY1325" i="14"/>
  <c r="EX1326" i="14" s="1"/>
  <c r="EW1325" i="14"/>
  <c r="EV1326" i="14" s="1"/>
  <c r="EU1325" i="14"/>
  <c r="ET1326" i="14" s="1"/>
  <c r="EP1325" i="14"/>
  <c r="EO1326" i="14" s="1"/>
  <c r="EN1325" i="14"/>
  <c r="EM1326" i="14" s="1"/>
  <c r="EF1325" i="14"/>
  <c r="EE1326" i="14" s="1"/>
  <c r="ED1325" i="14"/>
  <c r="EC1326" i="14" s="1"/>
  <c r="EB1325" i="14"/>
  <c r="EA1326" i="14" s="1"/>
  <c r="DZ1325" i="14"/>
  <c r="DY1326" i="14" s="1"/>
  <c r="DX1325" i="14"/>
  <c r="DW1326" i="14" s="1"/>
  <c r="DV1325" i="14"/>
  <c r="DU1326" i="14" s="1"/>
  <c r="DT1325" i="14"/>
  <c r="DS1326" i="14" s="1"/>
  <c r="DR1325" i="14"/>
  <c r="DQ1326" i="14" s="1"/>
  <c r="DP1325" i="14"/>
  <c r="DO1326" i="14" s="1"/>
  <c r="DN1325" i="14"/>
  <c r="DM1326" i="14" s="1"/>
  <c r="DL1325" i="14"/>
  <c r="DK1326" i="14" s="1"/>
  <c r="DJ1325" i="14"/>
  <c r="DI1326" i="14" s="1"/>
  <c r="DD1325" i="14"/>
  <c r="DC1326" i="14" s="1"/>
  <c r="DB1325" i="14"/>
  <c r="DA1326" i="14" s="1"/>
  <c r="CZ1325" i="14"/>
  <c r="CY1326" i="14" s="1"/>
  <c r="CX1325" i="14"/>
  <c r="CW1326" i="14" s="1"/>
  <c r="CT1325" i="14"/>
  <c r="CS1326" i="14" s="1"/>
  <c r="CR1325" i="14"/>
  <c r="CQ1326" i="14" s="1"/>
  <c r="CP1325" i="14"/>
  <c r="CO1326" i="14" s="1"/>
  <c r="CN1325" i="14"/>
  <c r="CM1326" i="14" s="1"/>
  <c r="CL1325" i="14"/>
  <c r="CK1326" i="14" s="1"/>
  <c r="CJ1325" i="14"/>
  <c r="CI1326" i="14" s="1"/>
  <c r="CH1325" i="14"/>
  <c r="CG1326" i="14" s="1"/>
  <c r="CF1325" i="14"/>
  <c r="CE1326" i="14" s="1"/>
  <c r="CD1325" i="14"/>
  <c r="CC1326" i="14" s="1"/>
  <c r="CB1325" i="14"/>
  <c r="CA1326" i="14" s="1"/>
  <c r="BZ1325" i="14"/>
  <c r="BY1326" i="14" s="1"/>
  <c r="BX1325" i="14"/>
  <c r="BW1326" i="14" s="1"/>
  <c r="BV1325" i="14"/>
  <c r="BU1326" i="14" s="1"/>
  <c r="BT1325" i="14"/>
  <c r="BS1326" i="14" s="1"/>
  <c r="BR1325" i="14"/>
  <c r="BQ1326" i="14" s="1"/>
  <c r="BP1325" i="14"/>
  <c r="BO1326" i="14" s="1"/>
  <c r="BN1325" i="14"/>
  <c r="BM1326" i="14" s="1"/>
  <c r="BL1325" i="14"/>
  <c r="BK1326" i="14" s="1"/>
  <c r="BJ1325" i="14"/>
  <c r="BI1326" i="14" s="1"/>
  <c r="BH1325" i="14"/>
  <c r="BG1326" i="14" s="1"/>
  <c r="BF1325" i="14"/>
  <c r="BE1326" i="14" s="1"/>
  <c r="BD1325" i="14"/>
  <c r="BC1326" i="14" s="1"/>
  <c r="BB1325" i="14"/>
  <c r="BA1326" i="14" s="1"/>
  <c r="AZ1325" i="14"/>
  <c r="AY1326" i="14" s="1"/>
  <c r="AW1326" i="14"/>
  <c r="FT1269" i="14"/>
  <c r="FS1270" i="14" s="1"/>
  <c r="FQ1269" i="14"/>
  <c r="FP1270" i="14" s="1"/>
  <c r="FO1269" i="14"/>
  <c r="FN1270" i="14" s="1"/>
  <c r="FM1269" i="14"/>
  <c r="FL1270" i="14" s="1"/>
  <c r="FK1269" i="14"/>
  <c r="FJ1270" i="14" s="1"/>
  <c r="FI1269" i="14"/>
  <c r="FH1270" i="14" s="1"/>
  <c r="FG1269" i="14"/>
  <c r="FF1270" i="14" s="1"/>
  <c r="FE1269" i="14"/>
  <c r="FD1270" i="14" s="1"/>
  <c r="FC1269" i="14"/>
  <c r="FB1270" i="14" s="1"/>
  <c r="FA1269" i="14"/>
  <c r="EZ1270" i="14" s="1"/>
  <c r="EY1269" i="14"/>
  <c r="EX1270" i="14" s="1"/>
  <c r="EW1269" i="14"/>
  <c r="EV1270" i="14" s="1"/>
  <c r="EU1269" i="14"/>
  <c r="ET1270" i="14" s="1"/>
  <c r="EP1269" i="14"/>
  <c r="EO1270" i="14" s="1"/>
  <c r="EN1269" i="14"/>
  <c r="EM1270" i="14" s="1"/>
  <c r="EF1269" i="14"/>
  <c r="EE1270" i="14" s="1"/>
  <c r="ED1269" i="14"/>
  <c r="EC1270" i="14" s="1"/>
  <c r="EB1269" i="14"/>
  <c r="EA1270" i="14" s="1"/>
  <c r="DZ1269" i="14"/>
  <c r="DY1270" i="14" s="1"/>
  <c r="DX1269" i="14"/>
  <c r="DW1270" i="14" s="1"/>
  <c r="DV1269" i="14"/>
  <c r="DU1270" i="14" s="1"/>
  <c r="DT1269" i="14"/>
  <c r="DS1270" i="14" s="1"/>
  <c r="DR1269" i="14"/>
  <c r="DQ1270" i="14" s="1"/>
  <c r="DP1269" i="14"/>
  <c r="DO1270" i="14" s="1"/>
  <c r="DN1269" i="14"/>
  <c r="DM1270" i="14" s="1"/>
  <c r="DL1269" i="14"/>
  <c r="DK1270" i="14" s="1"/>
  <c r="DJ1269" i="14"/>
  <c r="DI1270" i="14" s="1"/>
  <c r="DD1269" i="14"/>
  <c r="DC1270" i="14" s="1"/>
  <c r="DB1269" i="14"/>
  <c r="DA1270" i="14" s="1"/>
  <c r="CZ1269" i="14"/>
  <c r="CY1270" i="14" s="1"/>
  <c r="CX1269" i="14"/>
  <c r="CW1270" i="14" s="1"/>
  <c r="CT1269" i="14"/>
  <c r="CS1270" i="14" s="1"/>
  <c r="CR1269" i="14"/>
  <c r="CQ1270" i="14" s="1"/>
  <c r="CP1269" i="14"/>
  <c r="CO1270" i="14" s="1"/>
  <c r="CN1269" i="14"/>
  <c r="CM1270" i="14" s="1"/>
  <c r="CL1269" i="14"/>
  <c r="CK1270" i="14" s="1"/>
  <c r="CJ1269" i="14"/>
  <c r="CI1270" i="14" s="1"/>
  <c r="CH1269" i="14"/>
  <c r="CG1270" i="14" s="1"/>
  <c r="CF1269" i="14"/>
  <c r="CE1270" i="14" s="1"/>
  <c r="CD1269" i="14"/>
  <c r="CC1270" i="14" s="1"/>
  <c r="CB1269" i="14"/>
  <c r="CA1270" i="14" s="1"/>
  <c r="BZ1269" i="14"/>
  <c r="BY1270" i="14" s="1"/>
  <c r="BX1269" i="14"/>
  <c r="BW1270" i="14" s="1"/>
  <c r="BV1269" i="14"/>
  <c r="BU1270" i="14" s="1"/>
  <c r="BT1269" i="14"/>
  <c r="BS1270" i="14" s="1"/>
  <c r="BR1269" i="14"/>
  <c r="BQ1270" i="14" s="1"/>
  <c r="BP1269" i="14"/>
  <c r="BO1270" i="14" s="1"/>
  <c r="BN1269" i="14"/>
  <c r="BM1270" i="14" s="1"/>
  <c r="BL1269" i="14"/>
  <c r="BK1270" i="14" s="1"/>
  <c r="BJ1269" i="14"/>
  <c r="BI1270" i="14" s="1"/>
  <c r="BH1269" i="14"/>
  <c r="BG1270" i="14" s="1"/>
  <c r="BF1269" i="14"/>
  <c r="BE1270" i="14" s="1"/>
  <c r="BD1269" i="14"/>
  <c r="BC1270" i="14" s="1"/>
  <c r="BB1269" i="14"/>
  <c r="BA1270" i="14" s="1"/>
  <c r="AZ1269" i="14"/>
  <c r="AY1270" i="14" s="1"/>
  <c r="AX1269" i="14"/>
  <c r="AW1270" i="14" s="1"/>
  <c r="BC472" i="14"/>
  <c r="BE472" i="14"/>
  <c r="BC446" i="14"/>
  <c r="BE446" i="14"/>
  <c r="BC496" i="14"/>
  <c r="BE496" i="14"/>
  <c r="BC519" i="14"/>
  <c r="BE519" i="14"/>
  <c r="BC533" i="14"/>
  <c r="BE533" i="14"/>
  <c r="BC500" i="14"/>
  <c r="BE500" i="14"/>
  <c r="BC527" i="14"/>
  <c r="BE527" i="14"/>
  <c r="BC483" i="14"/>
  <c r="BE483" i="14"/>
  <c r="BC543" i="14"/>
  <c r="BE543" i="14"/>
  <c r="BC486" i="14"/>
  <c r="BC531" i="14"/>
  <c r="BE531" i="14"/>
  <c r="BC494" i="14"/>
  <c r="BE494" i="14"/>
  <c r="BC544" i="14"/>
  <c r="BC476" i="14"/>
  <c r="BE476" i="14"/>
  <c r="BC498" i="14"/>
  <c r="BE498" i="14"/>
  <c r="BC552" i="14"/>
  <c r="BE552" i="14"/>
  <c r="BC471" i="14"/>
  <c r="BE471" i="14"/>
  <c r="BC505" i="14"/>
  <c r="BE505" i="14"/>
  <c r="BC509" i="14"/>
  <c r="BE509" i="14"/>
  <c r="BC517" i="14"/>
  <c r="BE517" i="14"/>
  <c r="BC515" i="14"/>
  <c r="BC522" i="14"/>
  <c r="BE522" i="14"/>
  <c r="AF492" i="14"/>
  <c r="B492" i="14" s="1"/>
  <c r="AF472" i="14"/>
  <c r="B472" i="14" s="1"/>
  <c r="AF440" i="14"/>
  <c r="B440" i="14" s="1"/>
  <c r="A440" i="14"/>
  <c r="AF549" i="14"/>
  <c r="B549" i="14" s="1"/>
  <c r="AF516" i="14"/>
  <c r="B516" i="14" s="1"/>
  <c r="AF475" i="14"/>
  <c r="B475" i="14" s="1"/>
  <c r="B510" i="14"/>
  <c r="AF441" i="14"/>
  <c r="B441" i="14" s="1"/>
  <c r="AF448" i="14"/>
  <c r="B448" i="14" s="1"/>
  <c r="AF428" i="14"/>
  <c r="B428" i="14" s="1"/>
  <c r="AF366" i="14"/>
  <c r="B366" i="14" s="1"/>
  <c r="FL549" i="14"/>
  <c r="EV549" i="14"/>
  <c r="ET549" i="14"/>
  <c r="FL487" i="14"/>
  <c r="EV487" i="14"/>
  <c r="ET487" i="14"/>
  <c r="ET492" i="14"/>
  <c r="EV492" i="14"/>
  <c r="FL492" i="14"/>
  <c r="FL472" i="14"/>
  <c r="FL440" i="14"/>
  <c r="EV440" i="14"/>
  <c r="ET440" i="14"/>
  <c r="FJ453" i="14"/>
  <c r="EV453" i="14"/>
  <c r="ET453" i="14"/>
  <c r="FL516" i="14"/>
  <c r="EV516" i="14"/>
  <c r="ET516" i="14"/>
  <c r="FL475" i="14"/>
  <c r="EV475" i="14"/>
  <c r="ET475" i="14"/>
  <c r="FL510" i="14"/>
  <c r="EV510" i="14"/>
  <c r="ET510" i="14"/>
  <c r="FL441" i="14"/>
  <c r="EV441" i="14"/>
  <c r="ET441" i="14"/>
  <c r="FL448" i="14"/>
  <c r="EV448" i="14"/>
  <c r="ET448" i="14"/>
  <c r="FL428" i="14"/>
  <c r="ET411" i="14"/>
  <c r="EV411" i="14"/>
  <c r="FJ411" i="14"/>
  <c r="FL411" i="14"/>
  <c r="ET429" i="14"/>
  <c r="EV429" i="14"/>
  <c r="FJ429" i="14"/>
  <c r="FL429" i="14"/>
  <c r="ET430" i="14"/>
  <c r="EV430" i="14"/>
  <c r="FJ430" i="14"/>
  <c r="FL430" i="14"/>
  <c r="FL366" i="14"/>
  <c r="ET367" i="14"/>
  <c r="EV367" i="14"/>
  <c r="FJ367" i="14"/>
  <c r="FL367" i="14"/>
  <c r="ET368" i="14"/>
  <c r="EV368" i="14"/>
  <c r="FJ368" i="14"/>
  <c r="FL368" i="14"/>
  <c r="ET363" i="14"/>
  <c r="EV363" i="14"/>
  <c r="FJ363" i="14"/>
  <c r="FL363" i="14"/>
  <c r="ET327" i="14"/>
  <c r="ET356" i="14"/>
  <c r="EV356" i="14"/>
  <c r="FJ356" i="14"/>
  <c r="FL356" i="14"/>
  <c r="CE549" i="14"/>
  <c r="EM549" i="14" s="1"/>
  <c r="EO549" i="14"/>
  <c r="DY509" i="14"/>
  <c r="EA509" i="14"/>
  <c r="EC509" i="14"/>
  <c r="CE509" i="14"/>
  <c r="EM509" i="14" s="1"/>
  <c r="EO509" i="14"/>
  <c r="CE499" i="14"/>
  <c r="EM499" i="14" s="1"/>
  <c r="EO499" i="14"/>
  <c r="DY517" i="14"/>
  <c r="EA517" i="14"/>
  <c r="EC517" i="14"/>
  <c r="CE517" i="14"/>
  <c r="EM517" i="14" s="1"/>
  <c r="EO517" i="14"/>
  <c r="DY515" i="14"/>
  <c r="EA515" i="14"/>
  <c r="EC515" i="14"/>
  <c r="CE515" i="14"/>
  <c r="EM515" i="14" s="1"/>
  <c r="EO515" i="14"/>
  <c r="DY522" i="14"/>
  <c r="EA522" i="14"/>
  <c r="EC522" i="14"/>
  <c r="CE522" i="14"/>
  <c r="EM522" i="14" s="1"/>
  <c r="EO522" i="14"/>
  <c r="DY481" i="14"/>
  <c r="CE481" i="14"/>
  <c r="EM481" i="14" s="1"/>
  <c r="EO481" i="14"/>
  <c r="DW431" i="14"/>
  <c r="DY431" i="14"/>
  <c r="EA431" i="14"/>
  <c r="EC431" i="14"/>
  <c r="CE431" i="14"/>
  <c r="EM431" i="14" s="1"/>
  <c r="EO431" i="14"/>
  <c r="DW424" i="14"/>
  <c r="DY424" i="14"/>
  <c r="CE424" i="14"/>
  <c r="EM424" i="14" s="1"/>
  <c r="EO424" i="14"/>
  <c r="DY423" i="14"/>
  <c r="EO423" i="14"/>
  <c r="DW432" i="14"/>
  <c r="DY432" i="14"/>
  <c r="EA432" i="14"/>
  <c r="EC432" i="14"/>
  <c r="CE432" i="14"/>
  <c r="EM432" i="14" s="1"/>
  <c r="EO432" i="14"/>
  <c r="DY433" i="14"/>
  <c r="CE433" i="14"/>
  <c r="EM433" i="14" s="1"/>
  <c r="EO433" i="14"/>
  <c r="DW434" i="14"/>
  <c r="DY434" i="14"/>
  <c r="EA434" i="14"/>
  <c r="EC434" i="14"/>
  <c r="CE434" i="14"/>
  <c r="EM434" i="14" s="1"/>
  <c r="EO434" i="14"/>
  <c r="DY435" i="14"/>
  <c r="CE435" i="14"/>
  <c r="EM435" i="14" s="1"/>
  <c r="EO435" i="14"/>
  <c r="DW436" i="14"/>
  <c r="DY436" i="14"/>
  <c r="EA436" i="14"/>
  <c r="EC436" i="14"/>
  <c r="CE436" i="14"/>
  <c r="EM436" i="14" s="1"/>
  <c r="EO436" i="14"/>
  <c r="DW437" i="14"/>
  <c r="DY437" i="14"/>
  <c r="EA437" i="14"/>
  <c r="EC437" i="14"/>
  <c r="CE437" i="14"/>
  <c r="EM437" i="14" s="1"/>
  <c r="EO437" i="14"/>
  <c r="DY438" i="14"/>
  <c r="CE438" i="14"/>
  <c r="EM438" i="14" s="1"/>
  <c r="EO438" i="14"/>
  <c r="DY467" i="14"/>
  <c r="CE467" i="14"/>
  <c r="EM467" i="14" s="1"/>
  <c r="EO467" i="14"/>
  <c r="DY478" i="14"/>
  <c r="CE478" i="14"/>
  <c r="EM478" i="14" s="1"/>
  <c r="EO478" i="14"/>
  <c r="DY937" i="14"/>
  <c r="EA937" i="14"/>
  <c r="EC937" i="14"/>
  <c r="CE937" i="14"/>
  <c r="EM937" i="14" s="1"/>
  <c r="EO937" i="14"/>
  <c r="DW448" i="14"/>
  <c r="DY448" i="14"/>
  <c r="CE448" i="14"/>
  <c r="EM448" i="14" s="1"/>
  <c r="EO448" i="14"/>
  <c r="DY444" i="14"/>
  <c r="EA444" i="14"/>
  <c r="EC444" i="14"/>
  <c r="CE444" i="14"/>
  <c r="EM444" i="14" s="1"/>
  <c r="EO444" i="14"/>
  <c r="DY567" i="14"/>
  <c r="CE567" i="14"/>
  <c r="EM567" i="14" s="1"/>
  <c r="EO567" i="14"/>
  <c r="DY455" i="14"/>
  <c r="CE455" i="14"/>
  <c r="EM455" i="14" s="1"/>
  <c r="EO455" i="14"/>
  <c r="DY470" i="14"/>
  <c r="CE470" i="14"/>
  <c r="EM470" i="14" s="1"/>
  <c r="EO470" i="14"/>
  <c r="CE566" i="14"/>
  <c r="EM566" i="14" s="1"/>
  <c r="EO566" i="14"/>
  <c r="DY518" i="14"/>
  <c r="CE518" i="14"/>
  <c r="EM518" i="14" s="1"/>
  <c r="EO518" i="14"/>
  <c r="DW441" i="14"/>
  <c r="DY441" i="14"/>
  <c r="CE441" i="14"/>
  <c r="EM441" i="14" s="1"/>
  <c r="EO441" i="14"/>
  <c r="DY510" i="14"/>
  <c r="EA510" i="14"/>
  <c r="EC510" i="14"/>
  <c r="CE510" i="14"/>
  <c r="EM510" i="14" s="1"/>
  <c r="EO510" i="14"/>
  <c r="DY452" i="14"/>
  <c r="EA452" i="14"/>
  <c r="EC452" i="14"/>
  <c r="CE452" i="14"/>
  <c r="EM452" i="14" s="1"/>
  <c r="EO452" i="14"/>
  <c r="DY454" i="14"/>
  <c r="CE454" i="14"/>
  <c r="EM454" i="14" s="1"/>
  <c r="EO454" i="14"/>
  <c r="DY462" i="14"/>
  <c r="EA462" i="14"/>
  <c r="EC462" i="14"/>
  <c r="CE462" i="14"/>
  <c r="EM462" i="14" s="1"/>
  <c r="EO462" i="14"/>
  <c r="DY524" i="14"/>
  <c r="CE524" i="14"/>
  <c r="EM524" i="14" s="1"/>
  <c r="EO524" i="14"/>
  <c r="DY475" i="14"/>
  <c r="CE475" i="14"/>
  <c r="EM475" i="14" s="1"/>
  <c r="EO475" i="14"/>
  <c r="DY445" i="14"/>
  <c r="CE445" i="14"/>
  <c r="EM445" i="14" s="1"/>
  <c r="EO445" i="14"/>
  <c r="DY516" i="14"/>
  <c r="EA516" i="14"/>
  <c r="CE516" i="14"/>
  <c r="EM516" i="14" s="1"/>
  <c r="EO516" i="14"/>
  <c r="DY447" i="14"/>
  <c r="CE447" i="14"/>
  <c r="EM447" i="14" s="1"/>
  <c r="EO447" i="14"/>
  <c r="DY463" i="14"/>
  <c r="EC463" i="14"/>
  <c r="CE463" i="14"/>
  <c r="EM463" i="14" s="1"/>
  <c r="EO463" i="14"/>
  <c r="DY453" i="14"/>
  <c r="CE453" i="14"/>
  <c r="EM453" i="14" s="1"/>
  <c r="EO453" i="14"/>
  <c r="DY469" i="14"/>
  <c r="EA469" i="14"/>
  <c r="EC469" i="14"/>
  <c r="CE469" i="14"/>
  <c r="EM469" i="14" s="1"/>
  <c r="EO469" i="14"/>
  <c r="DY449" i="14"/>
  <c r="CE449" i="14"/>
  <c r="EM449" i="14" s="1"/>
  <c r="EO449" i="14"/>
  <c r="CE440" i="14"/>
  <c r="EM440" i="14" s="1"/>
  <c r="EO440" i="14"/>
  <c r="DY472" i="14"/>
  <c r="EA472" i="14"/>
  <c r="EC472" i="14"/>
  <c r="CE472" i="14"/>
  <c r="EM472" i="14" s="1"/>
  <c r="EO472" i="14"/>
  <c r="DY492" i="14"/>
  <c r="CE492" i="14"/>
  <c r="EM492" i="14" s="1"/>
  <c r="EO492" i="14"/>
  <c r="DW446" i="14"/>
  <c r="DY446" i="14"/>
  <c r="EA446" i="14"/>
  <c r="EC446" i="14"/>
  <c r="CE446" i="14"/>
  <c r="EM446" i="14" s="1"/>
  <c r="EO446" i="14"/>
  <c r="DY458" i="14"/>
  <c r="CE458" i="14"/>
  <c r="EM458" i="14" s="1"/>
  <c r="EO458" i="14"/>
  <c r="DY488" i="14"/>
  <c r="CE488" i="14"/>
  <c r="EM488" i="14" s="1"/>
  <c r="EO488" i="14"/>
  <c r="DY457" i="14"/>
  <c r="CE457" i="14"/>
  <c r="EM457" i="14" s="1"/>
  <c r="EO457" i="14"/>
  <c r="DY496" i="14"/>
  <c r="EA496" i="14"/>
  <c r="EC496" i="14"/>
  <c r="CE496" i="14"/>
  <c r="EM496" i="14" s="1"/>
  <c r="EO496" i="14"/>
  <c r="DY519" i="14"/>
  <c r="EA519" i="14"/>
  <c r="EC519" i="14"/>
  <c r="CE519" i="14"/>
  <c r="EM519" i="14" s="1"/>
  <c r="EO519" i="14"/>
  <c r="DY533" i="14"/>
  <c r="EA533" i="14"/>
  <c r="EC533" i="14"/>
  <c r="CE533" i="14"/>
  <c r="EM533" i="14" s="1"/>
  <c r="EO533" i="14"/>
  <c r="DY500" i="14"/>
  <c r="EA500" i="14"/>
  <c r="EC500" i="14"/>
  <c r="CE500" i="14"/>
  <c r="EM500" i="14" s="1"/>
  <c r="EO500" i="14"/>
  <c r="DY487" i="14"/>
  <c r="EA487" i="14"/>
  <c r="EC487" i="14"/>
  <c r="CE487" i="14"/>
  <c r="EM487" i="14" s="1"/>
  <c r="EO487" i="14"/>
  <c r="DY527" i="14"/>
  <c r="EA527" i="14"/>
  <c r="EC527" i="14"/>
  <c r="CE527" i="14"/>
  <c r="EM527" i="14" s="1"/>
  <c r="EO527" i="14"/>
  <c r="DY483" i="14"/>
  <c r="EA483" i="14"/>
  <c r="EC483" i="14"/>
  <c r="CE483" i="14"/>
  <c r="EM483" i="14" s="1"/>
  <c r="EO483" i="14"/>
  <c r="DY493" i="14"/>
  <c r="CE493" i="14"/>
  <c r="EM493" i="14" s="1"/>
  <c r="EO493" i="14"/>
  <c r="DW456" i="14"/>
  <c r="DY456" i="14"/>
  <c r="CE456" i="14"/>
  <c r="EM456" i="14" s="1"/>
  <c r="EO456" i="14"/>
  <c r="DY543" i="14"/>
  <c r="EA543" i="14"/>
  <c r="EC543" i="14"/>
  <c r="CE543" i="14"/>
  <c r="EM543" i="14" s="1"/>
  <c r="EO543" i="14"/>
  <c r="DY486" i="14"/>
  <c r="EA486" i="14"/>
  <c r="EC486" i="14"/>
  <c r="CE486" i="14"/>
  <c r="EM486" i="14" s="1"/>
  <c r="EO486" i="14"/>
  <c r="DY531" i="14"/>
  <c r="EA531" i="14"/>
  <c r="EC531" i="14"/>
  <c r="CE531" i="14"/>
  <c r="EM531" i="14" s="1"/>
  <c r="EO531" i="14"/>
  <c r="DY506" i="14"/>
  <c r="EA506" i="14"/>
  <c r="EC506" i="14"/>
  <c r="CE506" i="14"/>
  <c r="EM506" i="14" s="1"/>
  <c r="EO506" i="14"/>
  <c r="DY494" i="14"/>
  <c r="EA494" i="14"/>
  <c r="EC494" i="14"/>
  <c r="CE494" i="14"/>
  <c r="EM494" i="14" s="1"/>
  <c r="EO494" i="14"/>
  <c r="DY461" i="14"/>
  <c r="CE461" i="14"/>
  <c r="EM461" i="14" s="1"/>
  <c r="EO461" i="14"/>
  <c r="CE528" i="14"/>
  <c r="EM528" i="14" s="1"/>
  <c r="EO528" i="14"/>
  <c r="DY544" i="14"/>
  <c r="EA544" i="14"/>
  <c r="EC544" i="14"/>
  <c r="CE544" i="14"/>
  <c r="EM544" i="14" s="1"/>
  <c r="EO544" i="14"/>
  <c r="DY476" i="14"/>
  <c r="EA476" i="14"/>
  <c r="EC476" i="14"/>
  <c r="CE476" i="14"/>
  <c r="EM476" i="14" s="1"/>
  <c r="EO476" i="14"/>
  <c r="DY498" i="14"/>
  <c r="EA498" i="14"/>
  <c r="EC498" i="14"/>
  <c r="CE498" i="14"/>
  <c r="EM498" i="14" s="1"/>
  <c r="EO498" i="14"/>
  <c r="DY552" i="14"/>
  <c r="CE552" i="14"/>
  <c r="EM552" i="14" s="1"/>
  <c r="EO552" i="14"/>
  <c r="DW393" i="14"/>
  <c r="DY393" i="14"/>
  <c r="EA393" i="14"/>
  <c r="EM393" i="14"/>
  <c r="EO393" i="14"/>
  <c r="DY390" i="14"/>
  <c r="CE390" i="14"/>
  <c r="EM390" i="14" s="1"/>
  <c r="EO390" i="14"/>
  <c r="EO391" i="14"/>
  <c r="DY388" i="14"/>
  <c r="CE388" i="14"/>
  <c r="EM388" i="14" s="1"/>
  <c r="EO388" i="14"/>
  <c r="DY392" i="14"/>
  <c r="EM392" i="14"/>
  <c r="EO392" i="14"/>
  <c r="DY394" i="14"/>
  <c r="EM394" i="14"/>
  <c r="EO394" i="14"/>
  <c r="DW398" i="14"/>
  <c r="DY398" i="14"/>
  <c r="EA398" i="14"/>
  <c r="EC398" i="14"/>
  <c r="CE398" i="14"/>
  <c r="EM398" i="14" s="1"/>
  <c r="EO398" i="14"/>
  <c r="DY396" i="14"/>
  <c r="EA396" i="14"/>
  <c r="CE396" i="14"/>
  <c r="EM396" i="14" s="1"/>
  <c r="EO396" i="14"/>
  <c r="DY399" i="14"/>
  <c r="CE399" i="14"/>
  <c r="EM399" i="14" s="1"/>
  <c r="EO399" i="14"/>
  <c r="DY400" i="14"/>
  <c r="EO400" i="14"/>
  <c r="CE401" i="14"/>
  <c r="EM401" i="14" s="1"/>
  <c r="EO401" i="14"/>
  <c r="DW402" i="14"/>
  <c r="DY402" i="14"/>
  <c r="EA402" i="14"/>
  <c r="EC402" i="14"/>
  <c r="CE402" i="14"/>
  <c r="EM402" i="14" s="1"/>
  <c r="EO402" i="14"/>
  <c r="DW403" i="14"/>
  <c r="DY403" i="14"/>
  <c r="EA403" i="14"/>
  <c r="EC403" i="14"/>
  <c r="CE403" i="14"/>
  <c r="EM403" i="14" s="1"/>
  <c r="EO403" i="14"/>
  <c r="DY404" i="14"/>
  <c r="CE404" i="14"/>
  <c r="EM404" i="14" s="1"/>
  <c r="EO404" i="14"/>
  <c r="DY405" i="14"/>
  <c r="EO405" i="14"/>
  <c r="DY406" i="14"/>
  <c r="CE406" i="14"/>
  <c r="EM406" i="14" s="1"/>
  <c r="EO406" i="14"/>
  <c r="DW407" i="14"/>
  <c r="DY407" i="14"/>
  <c r="EA407" i="14"/>
  <c r="EC407" i="14"/>
  <c r="CE407" i="14"/>
  <c r="EM407" i="14" s="1"/>
  <c r="EO407" i="14"/>
  <c r="DW408" i="14"/>
  <c r="DY408" i="14"/>
  <c r="EA408" i="14"/>
  <c r="EC408" i="14"/>
  <c r="CE408" i="14"/>
  <c r="EM408" i="14" s="1"/>
  <c r="EO408" i="14"/>
  <c r="DY409" i="14"/>
  <c r="EA409" i="14"/>
  <c r="EC409" i="14"/>
  <c r="CE409" i="14"/>
  <c r="EM409" i="14" s="1"/>
  <c r="EO409" i="14"/>
  <c r="DY410" i="14"/>
  <c r="CE410" i="14"/>
  <c r="EM410" i="14" s="1"/>
  <c r="EO410" i="14"/>
  <c r="DY412" i="14"/>
  <c r="CE412" i="14"/>
  <c r="EM412" i="14" s="1"/>
  <c r="EO412" i="14"/>
  <c r="DW413" i="14"/>
  <c r="DY413" i="14"/>
  <c r="EA413" i="14"/>
  <c r="EC413" i="14"/>
  <c r="CE413" i="14"/>
  <c r="EM413" i="14" s="1"/>
  <c r="EO413" i="14"/>
  <c r="DW414" i="14"/>
  <c r="DY414" i="14"/>
  <c r="EA414" i="14"/>
  <c r="EC414" i="14"/>
  <c r="CE414" i="14"/>
  <c r="EM414" i="14" s="1"/>
  <c r="EO414" i="14"/>
  <c r="DY417" i="14"/>
  <c r="EO417" i="14"/>
  <c r="DY418" i="14"/>
  <c r="CE418" i="14"/>
  <c r="EM418" i="14" s="1"/>
  <c r="EO418" i="14"/>
  <c r="DY421" i="14"/>
  <c r="CE421" i="14"/>
  <c r="EM421" i="14" s="1"/>
  <c r="EO421" i="14"/>
  <c r="DW422" i="14"/>
  <c r="DY422" i="14"/>
  <c r="EA422" i="14"/>
  <c r="EC422" i="14"/>
  <c r="CE422" i="14"/>
  <c r="EM422" i="14" s="1"/>
  <c r="EO422" i="14"/>
  <c r="DW425" i="14"/>
  <c r="DY425" i="14"/>
  <c r="EA425" i="14"/>
  <c r="EC425" i="14"/>
  <c r="CE425" i="14"/>
  <c r="EM425" i="14" s="1"/>
  <c r="EO425" i="14"/>
  <c r="CE426" i="14"/>
  <c r="EM426" i="14" s="1"/>
  <c r="EO426" i="14"/>
  <c r="DW415" i="14"/>
  <c r="DY415" i="14"/>
  <c r="CE415" i="14"/>
  <c r="EM415" i="14" s="1"/>
  <c r="EO415" i="14"/>
  <c r="DW416" i="14"/>
  <c r="DY416" i="14"/>
  <c r="CE416" i="14"/>
  <c r="EM416" i="14" s="1"/>
  <c r="EO416" i="14"/>
  <c r="DW419" i="14"/>
  <c r="DY419" i="14"/>
  <c r="CE419" i="14"/>
  <c r="EM419" i="14" s="1"/>
  <c r="EO419" i="14"/>
  <c r="DW420" i="14"/>
  <c r="DY420" i="14"/>
  <c r="CE420" i="14"/>
  <c r="EM420" i="14" s="1"/>
  <c r="EO420" i="14"/>
  <c r="DY427" i="14"/>
  <c r="CE427" i="14"/>
  <c r="EM427" i="14" s="1"/>
  <c r="EO427" i="14"/>
  <c r="DW428" i="14"/>
  <c r="DY428" i="14"/>
  <c r="EA428" i="14"/>
  <c r="CE428" i="14"/>
  <c r="EM428" i="14" s="1"/>
  <c r="EO428" i="14"/>
  <c r="DY411" i="14"/>
  <c r="EO411" i="14"/>
  <c r="DW361" i="14"/>
  <c r="DY361" i="14"/>
  <c r="EA361" i="14"/>
  <c r="EE361" i="14"/>
  <c r="CE361" i="14"/>
  <c r="EM361" i="14" s="1"/>
  <c r="EO361" i="14"/>
  <c r="DY362" i="14"/>
  <c r="CE362" i="14"/>
  <c r="EM362" i="14" s="1"/>
  <c r="EO362" i="14"/>
  <c r="DY363" i="14"/>
  <c r="EA363" i="14"/>
  <c r="CE363" i="14"/>
  <c r="EM363" i="14" s="1"/>
  <c r="EO363" i="14"/>
  <c r="DW364" i="14"/>
  <c r="DY364" i="14"/>
  <c r="EE364" i="14"/>
  <c r="CE364" i="14"/>
  <c r="EM364" i="14" s="1"/>
  <c r="EO364" i="14"/>
  <c r="DY365" i="14"/>
  <c r="CE365" i="14"/>
  <c r="EM365" i="14" s="1"/>
  <c r="EO365" i="14"/>
  <c r="DW366" i="14"/>
  <c r="DY366" i="14"/>
  <c r="EA366" i="14"/>
  <c r="EE366" i="14"/>
  <c r="CE366" i="14"/>
  <c r="EM366" i="14" s="1"/>
  <c r="EO366" i="14"/>
  <c r="CE367" i="14"/>
  <c r="EM367" i="14" s="1"/>
  <c r="EO367" i="14"/>
  <c r="DY368" i="14"/>
  <c r="CE368" i="14"/>
  <c r="EM368" i="14" s="1"/>
  <c r="EO368" i="14"/>
  <c r="DW369" i="14"/>
  <c r="DY369" i="14"/>
  <c r="EC369" i="14"/>
  <c r="CE369" i="14"/>
  <c r="EM369" i="14" s="1"/>
  <c r="EO369" i="14"/>
  <c r="DW370" i="14"/>
  <c r="DY370" i="14"/>
  <c r="EA370" i="14"/>
  <c r="EC370" i="14"/>
  <c r="CE370" i="14"/>
  <c r="EM370" i="14" s="1"/>
  <c r="EO370" i="14"/>
  <c r="DY371" i="14"/>
  <c r="CE371" i="14"/>
  <c r="EM371" i="14" s="1"/>
  <c r="EO371" i="14"/>
  <c r="DW372" i="14"/>
  <c r="DY372" i="14"/>
  <c r="CE372" i="14"/>
  <c r="EM372" i="14" s="1"/>
  <c r="EO372" i="14"/>
  <c r="DW373" i="14"/>
  <c r="DY373" i="14"/>
  <c r="CE373" i="14"/>
  <c r="EM373" i="14" s="1"/>
  <c r="EO373" i="14"/>
  <c r="DY374" i="14"/>
  <c r="EC374" i="14"/>
  <c r="CE374" i="14"/>
  <c r="EM374" i="14" s="1"/>
  <c r="EO374" i="14"/>
  <c r="DW375" i="14"/>
  <c r="DY375" i="14"/>
  <c r="CE375" i="14"/>
  <c r="EM375" i="14" s="1"/>
  <c r="EO375" i="14"/>
  <c r="DW376" i="14"/>
  <c r="DY376" i="14"/>
  <c r="CE376" i="14"/>
  <c r="EM376" i="14" s="1"/>
  <c r="EO376" i="14"/>
  <c r="DW377" i="14"/>
  <c r="DY377" i="14"/>
  <c r="CE377" i="14"/>
  <c r="EM377" i="14" s="1"/>
  <c r="EO377" i="14"/>
  <c r="DW380" i="14"/>
  <c r="DY380" i="14"/>
  <c r="EA380" i="14"/>
  <c r="CE380" i="14"/>
  <c r="EM380" i="14" s="1"/>
  <c r="EO380" i="14"/>
  <c r="DW378" i="14"/>
  <c r="DY378" i="14"/>
  <c r="CE378" i="14"/>
  <c r="EM378" i="14" s="1"/>
  <c r="EO378" i="14"/>
  <c r="DW379" i="14"/>
  <c r="DY379" i="14"/>
  <c r="CE379" i="14"/>
  <c r="EM379" i="14" s="1"/>
  <c r="EO379" i="14"/>
  <c r="DY381" i="14"/>
  <c r="CE381" i="14"/>
  <c r="EM381" i="14" s="1"/>
  <c r="EO381" i="14"/>
  <c r="DY382" i="14"/>
  <c r="CE382" i="14"/>
  <c r="EM382" i="14" s="1"/>
  <c r="EO382" i="14"/>
  <c r="DW383" i="14"/>
  <c r="DY383" i="14"/>
  <c r="EA383" i="14"/>
  <c r="EC383" i="14"/>
  <c r="CE383" i="14"/>
  <c r="EM383" i="14" s="1"/>
  <c r="EO383" i="14"/>
  <c r="DW385" i="14"/>
  <c r="DY385" i="14"/>
  <c r="EA385" i="14"/>
  <c r="EC385" i="14"/>
  <c r="EE385" i="14"/>
  <c r="CE385" i="14"/>
  <c r="EM385" i="14" s="1"/>
  <c r="EO385" i="14"/>
  <c r="DY384" i="14"/>
  <c r="CE384" i="14"/>
  <c r="EM384" i="14" s="1"/>
  <c r="EO384" i="14"/>
  <c r="DY386" i="14"/>
  <c r="CE386" i="14"/>
  <c r="EM386" i="14" s="1"/>
  <c r="EO386" i="14"/>
  <c r="DY356" i="14"/>
  <c r="EC356" i="14"/>
  <c r="EE356" i="14"/>
  <c r="CE356" i="14"/>
  <c r="EM356" i="14" s="1"/>
  <c r="EO356" i="14"/>
  <c r="DW357" i="14"/>
  <c r="DY357" i="14"/>
  <c r="EA357" i="14"/>
  <c r="EC357" i="14"/>
  <c r="EE357" i="14"/>
  <c r="CE357" i="14"/>
  <c r="EM357" i="14" s="1"/>
  <c r="EO357" i="14"/>
  <c r="DW395" i="14"/>
  <c r="DY395" i="14"/>
  <c r="EA395" i="14"/>
  <c r="CE395" i="14"/>
  <c r="EM395" i="14" s="1"/>
  <c r="EO395" i="14"/>
  <c r="DY358" i="14"/>
  <c r="CE358" i="14"/>
  <c r="EM358" i="14" s="1"/>
  <c r="EO358" i="14"/>
  <c r="DA357" i="14"/>
  <c r="DC357" i="14"/>
  <c r="DE357" i="14"/>
  <c r="DG357" i="14"/>
  <c r="DI357" i="14"/>
  <c r="DM357" i="14"/>
  <c r="DO357" i="14"/>
  <c r="DQ357" i="14"/>
  <c r="DS357" i="14"/>
  <c r="DU357" i="14"/>
  <c r="DA395" i="14"/>
  <c r="DC395" i="14"/>
  <c r="DK395" i="14"/>
  <c r="DM395" i="14"/>
  <c r="DO395" i="14"/>
  <c r="DQ395" i="14"/>
  <c r="DS395" i="14"/>
  <c r="DU395" i="14"/>
  <c r="DA358" i="14"/>
  <c r="DC358" i="14"/>
  <c r="DE358" i="14"/>
  <c r="DG358" i="14"/>
  <c r="DI358" i="14"/>
  <c r="DO358" i="14"/>
  <c r="DQ358" i="14"/>
  <c r="DS358" i="14"/>
  <c r="DU358" i="14"/>
  <c r="DA359" i="14"/>
  <c r="DC359" i="14"/>
  <c r="AG359" i="14"/>
  <c r="DI359" i="14" s="1"/>
  <c r="AH359" i="14"/>
  <c r="DG359" i="14" s="1"/>
  <c r="AJ359" i="14"/>
  <c r="DO359" i="14" s="1"/>
  <c r="AK359" i="14"/>
  <c r="DQ359" i="14" s="1"/>
  <c r="DS359" i="14"/>
  <c r="DU359" i="14"/>
  <c r="DA360" i="14"/>
  <c r="DC360" i="14"/>
  <c r="DE360" i="14"/>
  <c r="DG360" i="14"/>
  <c r="DI360" i="14"/>
  <c r="DK360" i="14"/>
  <c r="DO360" i="14"/>
  <c r="DQ360" i="14"/>
  <c r="DS360" i="14"/>
  <c r="DU360" i="14"/>
  <c r="DA361" i="14"/>
  <c r="DC361" i="14"/>
  <c r="DG361" i="14"/>
  <c r="DK361" i="14"/>
  <c r="DO361" i="14"/>
  <c r="DQ361" i="14"/>
  <c r="DS361" i="14"/>
  <c r="DU361" i="14"/>
  <c r="DA362" i="14"/>
  <c r="DC362" i="14"/>
  <c r="DE362" i="14"/>
  <c r="DG362" i="14"/>
  <c r="DI362" i="14"/>
  <c r="DM362" i="14"/>
  <c r="DO362" i="14"/>
  <c r="DQ362" i="14"/>
  <c r="DS362" i="14"/>
  <c r="DU362" i="14"/>
  <c r="DA363" i="14"/>
  <c r="DC363" i="14"/>
  <c r="DE363" i="14"/>
  <c r="DG363" i="14"/>
  <c r="DI363" i="14"/>
  <c r="DK363" i="14"/>
  <c r="DM363" i="14"/>
  <c r="DO363" i="14"/>
  <c r="DQ363" i="14"/>
  <c r="DS363" i="14"/>
  <c r="DU363" i="14"/>
  <c r="DA364" i="14"/>
  <c r="DC364" i="14"/>
  <c r="DI364" i="14"/>
  <c r="DK364" i="14"/>
  <c r="DO364" i="14"/>
  <c r="DQ364" i="14"/>
  <c r="DS364" i="14"/>
  <c r="DU364" i="14"/>
  <c r="DA365" i="14"/>
  <c r="DC365" i="14"/>
  <c r="DG365" i="14"/>
  <c r="DK365" i="14"/>
  <c r="DO365" i="14"/>
  <c r="DQ365" i="14"/>
  <c r="DS365" i="14"/>
  <c r="DU365" i="14"/>
  <c r="DA366" i="14"/>
  <c r="DC366" i="14"/>
  <c r="DI366" i="14"/>
  <c r="DK366" i="14"/>
  <c r="DM366" i="14"/>
  <c r="DO366" i="14"/>
  <c r="DQ366" i="14"/>
  <c r="DS366" i="14"/>
  <c r="DU366" i="14"/>
  <c r="DA367" i="14"/>
  <c r="DC367" i="14"/>
  <c r="DE367" i="14"/>
  <c r="DG367" i="14"/>
  <c r="DI367" i="14"/>
  <c r="DO367" i="14"/>
  <c r="DQ367" i="14"/>
  <c r="DS367" i="14"/>
  <c r="DU367" i="14"/>
  <c r="DA368" i="14"/>
  <c r="DC368" i="14"/>
  <c r="DE368" i="14"/>
  <c r="DG368" i="14"/>
  <c r="DI368" i="14"/>
  <c r="DK368" i="14"/>
  <c r="DM368" i="14"/>
  <c r="DO368" i="14"/>
  <c r="DQ368" i="14"/>
  <c r="DS368" i="14"/>
  <c r="DU368" i="14"/>
  <c r="DA369" i="14"/>
  <c r="DC369" i="14"/>
  <c r="DI369" i="14"/>
  <c r="DM369" i="14"/>
  <c r="DO369" i="14"/>
  <c r="DQ369" i="14"/>
  <c r="DS369" i="14"/>
  <c r="DU369" i="14"/>
  <c r="DA370" i="14"/>
  <c r="DC370" i="14"/>
  <c r="DI370" i="14"/>
  <c r="DM370" i="14"/>
  <c r="DO370" i="14"/>
  <c r="DQ370" i="14"/>
  <c r="DS370" i="14"/>
  <c r="DU370" i="14"/>
  <c r="DA371" i="14"/>
  <c r="DC371" i="14"/>
  <c r="DG371" i="14"/>
  <c r="DM371" i="14"/>
  <c r="DO371" i="14"/>
  <c r="DQ371" i="14"/>
  <c r="DS371" i="14"/>
  <c r="DU371" i="14"/>
  <c r="DA372" i="14"/>
  <c r="DC372" i="14"/>
  <c r="DG372" i="14"/>
  <c r="DK372" i="14"/>
  <c r="DM372" i="14"/>
  <c r="DO372" i="14"/>
  <c r="DQ372" i="14"/>
  <c r="DS372" i="14"/>
  <c r="DU372" i="14"/>
  <c r="DA373" i="14"/>
  <c r="DC373" i="14"/>
  <c r="DG373" i="14"/>
  <c r="DK373" i="14"/>
  <c r="DM373" i="14"/>
  <c r="DO373" i="14"/>
  <c r="DQ373" i="14"/>
  <c r="DS373" i="14"/>
  <c r="DU373" i="14"/>
  <c r="DA374" i="14"/>
  <c r="DC374" i="14"/>
  <c r="DE374" i="14"/>
  <c r="DG374" i="14"/>
  <c r="DI374" i="14"/>
  <c r="DM374" i="14"/>
  <c r="DO374" i="14"/>
  <c r="DQ374" i="14"/>
  <c r="DS374" i="14"/>
  <c r="DU374" i="14"/>
  <c r="DA375" i="14"/>
  <c r="DC375" i="14"/>
  <c r="DG375" i="14"/>
  <c r="DK375" i="14"/>
  <c r="DM375" i="14"/>
  <c r="DO375" i="14"/>
  <c r="DQ375" i="14"/>
  <c r="DS375" i="14"/>
  <c r="DU375" i="14"/>
  <c r="DA376" i="14"/>
  <c r="DC376" i="14"/>
  <c r="DG376" i="14"/>
  <c r="DK376" i="14"/>
  <c r="DM376" i="14"/>
  <c r="DO376" i="14"/>
  <c r="DQ376" i="14"/>
  <c r="DS376" i="14"/>
  <c r="DU376" i="14"/>
  <c r="DA377" i="14"/>
  <c r="DC377" i="14"/>
  <c r="DI377" i="14"/>
  <c r="DM377" i="14"/>
  <c r="DO377" i="14"/>
  <c r="DQ377" i="14"/>
  <c r="DS377" i="14"/>
  <c r="DU377" i="14"/>
  <c r="DA380" i="14"/>
  <c r="DC380" i="14"/>
  <c r="DM380" i="14"/>
  <c r="DO380" i="14"/>
  <c r="DQ380" i="14"/>
  <c r="DS380" i="14"/>
  <c r="DU380" i="14"/>
  <c r="DA378" i="14"/>
  <c r="DC378" i="14"/>
  <c r="DG378" i="14"/>
  <c r="DK378" i="14"/>
  <c r="DM378" i="14"/>
  <c r="DO378" i="14"/>
  <c r="DQ378" i="14"/>
  <c r="DS378" i="14"/>
  <c r="DU378" i="14"/>
  <c r="DA379" i="14"/>
  <c r="DC379" i="14"/>
  <c r="DG379" i="14"/>
  <c r="DK379" i="14"/>
  <c r="DM379" i="14"/>
  <c r="DO379" i="14"/>
  <c r="DQ379" i="14"/>
  <c r="DS379" i="14"/>
  <c r="DU379" i="14"/>
  <c r="DA381" i="14"/>
  <c r="DC381" i="14"/>
  <c r="DE381" i="14"/>
  <c r="DG381" i="14"/>
  <c r="DI381" i="14"/>
  <c r="DM381" i="14"/>
  <c r="DO381" i="14"/>
  <c r="DQ381" i="14"/>
  <c r="DS381" i="14"/>
  <c r="DU381" i="14"/>
  <c r="DA382" i="14"/>
  <c r="DC382" i="14"/>
  <c r="DE382" i="14"/>
  <c r="DG382" i="14"/>
  <c r="DI382" i="14"/>
  <c r="DK382" i="14"/>
  <c r="DM382" i="14"/>
  <c r="DO382" i="14"/>
  <c r="DQ382" i="14"/>
  <c r="DS382" i="14"/>
  <c r="DU382" i="14"/>
  <c r="DA383" i="14"/>
  <c r="DC383" i="14"/>
  <c r="DI383" i="14"/>
  <c r="DK383" i="14"/>
  <c r="DO383" i="14"/>
  <c r="DQ383" i="14"/>
  <c r="DS383" i="14"/>
  <c r="DU383" i="14"/>
  <c r="DA385" i="14"/>
  <c r="DC385" i="14"/>
  <c r="DI385" i="14"/>
  <c r="DK385" i="14"/>
  <c r="DO385" i="14"/>
  <c r="DQ385" i="14"/>
  <c r="DS385" i="14"/>
  <c r="DU385" i="14"/>
  <c r="DA384" i="14"/>
  <c r="DC384" i="14"/>
  <c r="DE384" i="14"/>
  <c r="DG384" i="14"/>
  <c r="DI384" i="14"/>
  <c r="DO384" i="14"/>
  <c r="DQ384" i="14"/>
  <c r="DS384" i="14"/>
  <c r="DU384" i="14"/>
  <c r="DA386" i="14"/>
  <c r="DC386" i="14"/>
  <c r="DE386" i="14"/>
  <c r="DI386" i="14"/>
  <c r="DK386" i="14"/>
  <c r="DO386" i="14"/>
  <c r="DQ386" i="14"/>
  <c r="DS386" i="14"/>
  <c r="DU386" i="14"/>
  <c r="DA387" i="14"/>
  <c r="DC387" i="14"/>
  <c r="AG387" i="14"/>
  <c r="DI387" i="14" s="1"/>
  <c r="AH387" i="14"/>
  <c r="DG387" i="14" s="1"/>
  <c r="AI387" i="14"/>
  <c r="AJ387" i="14"/>
  <c r="DO387" i="14" s="1"/>
  <c r="AK387" i="14"/>
  <c r="DQ387" i="14" s="1"/>
  <c r="DS387" i="14"/>
  <c r="DU387" i="14"/>
  <c r="DA389" i="14"/>
  <c r="DC389" i="14"/>
  <c r="DM389" i="14"/>
  <c r="DO389" i="14"/>
  <c r="DQ389" i="14"/>
  <c r="DS389" i="14"/>
  <c r="DU389" i="14"/>
  <c r="DA393" i="14"/>
  <c r="DC393" i="14"/>
  <c r="DI393" i="14"/>
  <c r="DM393" i="14"/>
  <c r="DO393" i="14"/>
  <c r="DQ393" i="14"/>
  <c r="DS393" i="14"/>
  <c r="DU393" i="14"/>
  <c r="DA390" i="14"/>
  <c r="DC390" i="14"/>
  <c r="DE390" i="14"/>
  <c r="DG390" i="14"/>
  <c r="DI390" i="14"/>
  <c r="DK390" i="14"/>
  <c r="DM390" i="14"/>
  <c r="DO390" i="14"/>
  <c r="DQ390" i="14"/>
  <c r="DS390" i="14"/>
  <c r="DU390" i="14"/>
  <c r="DC391" i="14"/>
  <c r="DG391" i="14"/>
  <c r="DO391" i="14"/>
  <c r="DQ391" i="14"/>
  <c r="DS391" i="14"/>
  <c r="DU391" i="14"/>
  <c r="DA388" i="14"/>
  <c r="DC388" i="14"/>
  <c r="DE388" i="14"/>
  <c r="DG388" i="14"/>
  <c r="DI388" i="14"/>
  <c r="DM388" i="14"/>
  <c r="DO388" i="14"/>
  <c r="DQ388" i="14"/>
  <c r="DS388" i="14"/>
  <c r="DU388" i="14"/>
  <c r="DA392" i="14"/>
  <c r="DC392" i="14"/>
  <c r="DE392" i="14"/>
  <c r="DG392" i="14"/>
  <c r="DI392" i="14"/>
  <c r="DM392" i="14"/>
  <c r="DO392" i="14"/>
  <c r="DQ392" i="14"/>
  <c r="DS392" i="14"/>
  <c r="DU392" i="14"/>
  <c r="DA394" i="14"/>
  <c r="DC394" i="14"/>
  <c r="DE394" i="14"/>
  <c r="DG394" i="14"/>
  <c r="DI394" i="14"/>
  <c r="DM394" i="14"/>
  <c r="DO394" i="14"/>
  <c r="DQ394" i="14"/>
  <c r="DS394" i="14"/>
  <c r="DU394" i="14"/>
  <c r="DA398" i="14"/>
  <c r="DC398" i="14"/>
  <c r="DE398" i="14"/>
  <c r="DI398" i="14"/>
  <c r="DM398" i="14"/>
  <c r="DO398" i="14"/>
  <c r="DQ398" i="14"/>
  <c r="DS398" i="14"/>
  <c r="DU398" i="14"/>
  <c r="DA396" i="14"/>
  <c r="DC396" i="14"/>
  <c r="DE396" i="14"/>
  <c r="DG396" i="14"/>
  <c r="DI396" i="14"/>
  <c r="DM396" i="14"/>
  <c r="DO396" i="14"/>
  <c r="DQ396" i="14"/>
  <c r="DS396" i="14"/>
  <c r="DU396" i="14"/>
  <c r="DA399" i="14"/>
  <c r="DC399" i="14"/>
  <c r="DG399" i="14"/>
  <c r="DM399" i="14"/>
  <c r="DO399" i="14"/>
  <c r="DQ399" i="14"/>
  <c r="DS399" i="14"/>
  <c r="DU399" i="14"/>
  <c r="DA400" i="14"/>
  <c r="DC400" i="14"/>
  <c r="DE400" i="14"/>
  <c r="DG400" i="14"/>
  <c r="DI400" i="14"/>
  <c r="DM400" i="14"/>
  <c r="DO400" i="14"/>
  <c r="DQ400" i="14"/>
  <c r="DS400" i="14"/>
  <c r="DU400" i="14"/>
  <c r="DA401" i="14"/>
  <c r="DC401" i="14"/>
  <c r="DE401" i="14"/>
  <c r="DG401" i="14"/>
  <c r="DI401" i="14"/>
  <c r="DO401" i="14"/>
  <c r="DQ401" i="14"/>
  <c r="DS401" i="14"/>
  <c r="DU401" i="14"/>
  <c r="DA402" i="14"/>
  <c r="DC402" i="14"/>
  <c r="DE402" i="14"/>
  <c r="DG402" i="14"/>
  <c r="DI402" i="14"/>
  <c r="DM402" i="14"/>
  <c r="DO402" i="14"/>
  <c r="DQ402" i="14"/>
  <c r="DS402" i="14"/>
  <c r="DU402" i="14"/>
  <c r="DA403" i="14"/>
  <c r="DC403" i="14"/>
  <c r="DE403" i="14"/>
  <c r="DG403" i="14"/>
  <c r="DI403" i="14"/>
  <c r="DK403" i="14"/>
  <c r="DO403" i="14"/>
  <c r="DQ403" i="14"/>
  <c r="DS403" i="14"/>
  <c r="DU403" i="14"/>
  <c r="DA404" i="14"/>
  <c r="DC404" i="14"/>
  <c r="DE404" i="14"/>
  <c r="DG404" i="14"/>
  <c r="DI404" i="14"/>
  <c r="DK404" i="14"/>
  <c r="DO404" i="14"/>
  <c r="DQ404" i="14"/>
  <c r="DS404" i="14"/>
  <c r="DU404" i="14"/>
  <c r="DA405" i="14"/>
  <c r="DC405" i="14"/>
  <c r="DE405" i="14"/>
  <c r="DG405" i="14"/>
  <c r="DI405" i="14"/>
  <c r="DM405" i="14"/>
  <c r="DO405" i="14"/>
  <c r="DQ405" i="14"/>
  <c r="DS405" i="14"/>
  <c r="DU405" i="14"/>
  <c r="DA406" i="14"/>
  <c r="DC406" i="14"/>
  <c r="DE406" i="14"/>
  <c r="DG406" i="14"/>
  <c r="DI406" i="14"/>
  <c r="DO406" i="14"/>
  <c r="DQ406" i="14"/>
  <c r="DS406" i="14"/>
  <c r="DU406" i="14"/>
  <c r="DA407" i="14"/>
  <c r="DC407" i="14"/>
  <c r="DE407" i="14"/>
  <c r="DG407" i="14"/>
  <c r="DI407" i="14"/>
  <c r="DK407" i="14"/>
  <c r="DO407" i="14"/>
  <c r="DQ407" i="14"/>
  <c r="DS407" i="14"/>
  <c r="DU407" i="14"/>
  <c r="DA408" i="14"/>
  <c r="DC408" i="14"/>
  <c r="DE408" i="14"/>
  <c r="DG408" i="14"/>
  <c r="DI408" i="14"/>
  <c r="DK408" i="14"/>
  <c r="DO408" i="14"/>
  <c r="DQ408" i="14"/>
  <c r="DS408" i="14"/>
  <c r="DU408" i="14"/>
  <c r="DA409" i="14"/>
  <c r="DC409" i="14"/>
  <c r="DE409" i="14"/>
  <c r="DG409" i="14"/>
  <c r="DI409" i="14"/>
  <c r="DK409" i="14"/>
  <c r="DO409" i="14"/>
  <c r="DQ409" i="14"/>
  <c r="DS409" i="14"/>
  <c r="DU409" i="14"/>
  <c r="DA410" i="14"/>
  <c r="DC410" i="14"/>
  <c r="DE410" i="14"/>
  <c r="DG410" i="14"/>
  <c r="DI410" i="14"/>
  <c r="DK410" i="14"/>
  <c r="DO410" i="14"/>
  <c r="DQ410" i="14"/>
  <c r="DS410" i="14"/>
  <c r="DU410" i="14"/>
  <c r="DA412" i="14"/>
  <c r="DC412" i="14"/>
  <c r="DE412" i="14"/>
  <c r="DG412" i="14"/>
  <c r="DI412" i="14"/>
  <c r="DO412" i="14"/>
  <c r="DQ412" i="14"/>
  <c r="DS412" i="14"/>
  <c r="DU412" i="14"/>
  <c r="DA413" i="14"/>
  <c r="DC413" i="14"/>
  <c r="DE413" i="14"/>
  <c r="DG413" i="14"/>
  <c r="DI413" i="14"/>
  <c r="DK413" i="14"/>
  <c r="DO413" i="14"/>
  <c r="DQ413" i="14"/>
  <c r="DS413" i="14"/>
  <c r="DU413" i="14"/>
  <c r="DA414" i="14"/>
  <c r="DC414" i="14"/>
  <c r="DE414" i="14"/>
  <c r="DG414" i="14"/>
  <c r="DI414" i="14"/>
  <c r="DK414" i="14"/>
  <c r="DO414" i="14"/>
  <c r="DQ414" i="14"/>
  <c r="DS414" i="14"/>
  <c r="DU414" i="14"/>
  <c r="DA417" i="14"/>
  <c r="DC417" i="14"/>
  <c r="DE417" i="14"/>
  <c r="DG417" i="14"/>
  <c r="DI417" i="14"/>
  <c r="DM417" i="14"/>
  <c r="DO417" i="14"/>
  <c r="DQ417" i="14"/>
  <c r="DS417" i="14"/>
  <c r="DU417" i="14"/>
  <c r="DA418" i="14"/>
  <c r="DC418" i="14"/>
  <c r="DE418" i="14"/>
  <c r="DG418" i="14"/>
  <c r="DI418" i="14"/>
  <c r="DO418" i="14"/>
  <c r="DQ418" i="14"/>
  <c r="DS418" i="14"/>
  <c r="DU418" i="14"/>
  <c r="DA421" i="14"/>
  <c r="DC421" i="14"/>
  <c r="DE421" i="14"/>
  <c r="DG421" i="14"/>
  <c r="DI421" i="14"/>
  <c r="DK421" i="14"/>
  <c r="DO421" i="14"/>
  <c r="DQ421" i="14"/>
  <c r="DS421" i="14"/>
  <c r="DU421" i="14"/>
  <c r="DA422" i="14"/>
  <c r="DC422" i="14"/>
  <c r="DE422" i="14"/>
  <c r="DG422" i="14"/>
  <c r="DI422" i="14"/>
  <c r="DK422" i="14"/>
  <c r="DO422" i="14"/>
  <c r="DQ422" i="14"/>
  <c r="DS422" i="14"/>
  <c r="DU422" i="14"/>
  <c r="DA425" i="14"/>
  <c r="DC425" i="14"/>
  <c r="DE425" i="14"/>
  <c r="DG425" i="14"/>
  <c r="DI425" i="14"/>
  <c r="DK425" i="14"/>
  <c r="DO425" i="14"/>
  <c r="DQ425" i="14"/>
  <c r="DS425" i="14"/>
  <c r="DU425" i="14"/>
  <c r="DA426" i="14"/>
  <c r="DC426" i="14"/>
  <c r="DE426" i="14"/>
  <c r="DG426" i="14"/>
  <c r="DI426" i="14"/>
  <c r="DO426" i="14"/>
  <c r="DQ426" i="14"/>
  <c r="DS426" i="14"/>
  <c r="DU426" i="14"/>
  <c r="DA415" i="14"/>
  <c r="DC415" i="14"/>
  <c r="DG415" i="14"/>
  <c r="DK415" i="14"/>
  <c r="DM415" i="14"/>
  <c r="DO415" i="14"/>
  <c r="DQ415" i="14"/>
  <c r="DS415" i="14"/>
  <c r="DU415" i="14"/>
  <c r="DA416" i="14"/>
  <c r="DC416" i="14"/>
  <c r="DG416" i="14"/>
  <c r="DK416" i="14"/>
  <c r="DM416" i="14"/>
  <c r="DO416" i="14"/>
  <c r="DQ416" i="14"/>
  <c r="DS416" i="14"/>
  <c r="DU416" i="14"/>
  <c r="DA419" i="14"/>
  <c r="DC419" i="14"/>
  <c r="DG419" i="14"/>
  <c r="DK419" i="14"/>
  <c r="DM419" i="14"/>
  <c r="DO419" i="14"/>
  <c r="DQ419" i="14"/>
  <c r="DS419" i="14"/>
  <c r="DU419" i="14"/>
  <c r="DA420" i="14"/>
  <c r="DC420" i="14"/>
  <c r="DG420" i="14"/>
  <c r="DK420" i="14"/>
  <c r="DM420" i="14"/>
  <c r="DO420" i="14"/>
  <c r="DQ420" i="14"/>
  <c r="DS420" i="14"/>
  <c r="DU420" i="14"/>
  <c r="DA427" i="14"/>
  <c r="DC427" i="14"/>
  <c r="DE427" i="14"/>
  <c r="DG427" i="14"/>
  <c r="DI427" i="14"/>
  <c r="DO427" i="14"/>
  <c r="DQ427" i="14"/>
  <c r="DS427" i="14"/>
  <c r="DU427" i="14"/>
  <c r="DA428" i="14"/>
  <c r="DC428" i="14"/>
  <c r="DE428" i="14"/>
  <c r="DG428" i="14"/>
  <c r="DI428" i="14"/>
  <c r="DK428" i="14"/>
  <c r="DM428" i="14"/>
  <c r="DO428" i="14"/>
  <c r="DQ428" i="14"/>
  <c r="DS428" i="14"/>
  <c r="DU428" i="14"/>
  <c r="DA411" i="14"/>
  <c r="DC411" i="14"/>
  <c r="DE411" i="14"/>
  <c r="DG411" i="14"/>
  <c r="DI411" i="14"/>
  <c r="DK411" i="14"/>
  <c r="DM411" i="14"/>
  <c r="DO411" i="14"/>
  <c r="DQ411" i="14"/>
  <c r="DS411" i="14"/>
  <c r="DU411" i="14"/>
  <c r="DA429" i="14"/>
  <c r="DC429" i="14"/>
  <c r="AG429" i="14"/>
  <c r="DI429" i="14" s="1"/>
  <c r="AH429" i="14"/>
  <c r="AI429" i="14"/>
  <c r="AU429" i="14" s="1"/>
  <c r="DM429" i="14" s="1"/>
  <c r="AJ429" i="14"/>
  <c r="DO429" i="14" s="1"/>
  <c r="AK429" i="14"/>
  <c r="DQ429" i="14" s="1"/>
  <c r="DS429" i="14"/>
  <c r="DU429" i="14"/>
  <c r="DA430" i="14"/>
  <c r="DC430" i="14"/>
  <c r="DE430" i="14"/>
  <c r="DG430" i="14"/>
  <c r="DI430" i="14"/>
  <c r="DM430" i="14"/>
  <c r="DO430" i="14"/>
  <c r="DQ430" i="14"/>
  <c r="DS430" i="14"/>
  <c r="DU430" i="14"/>
  <c r="DA431" i="14"/>
  <c r="DC431" i="14"/>
  <c r="DE431" i="14"/>
  <c r="DG431" i="14"/>
  <c r="DI431" i="14"/>
  <c r="DM431" i="14"/>
  <c r="DO431" i="14"/>
  <c r="DQ431" i="14"/>
  <c r="DS431" i="14"/>
  <c r="DU431" i="14"/>
  <c r="DA424" i="14"/>
  <c r="DC424" i="14"/>
  <c r="DG424" i="14"/>
  <c r="DK424" i="14"/>
  <c r="DM424" i="14"/>
  <c r="DO424" i="14"/>
  <c r="DQ424" i="14"/>
  <c r="DS424" i="14"/>
  <c r="DU424" i="14"/>
  <c r="DA423" i="14"/>
  <c r="DC423" i="14"/>
  <c r="DE423" i="14"/>
  <c r="DG423" i="14"/>
  <c r="DI423" i="14"/>
  <c r="DK423" i="14"/>
  <c r="DM423" i="14"/>
  <c r="DO423" i="14"/>
  <c r="DQ423" i="14"/>
  <c r="DS423" i="14"/>
  <c r="DU423" i="14"/>
  <c r="DA432" i="14"/>
  <c r="DC432" i="14"/>
  <c r="DE432" i="14"/>
  <c r="DG432" i="14"/>
  <c r="DI432" i="14"/>
  <c r="DK432" i="14"/>
  <c r="DO432" i="14"/>
  <c r="DQ432" i="14"/>
  <c r="DS432" i="14"/>
  <c r="DU432" i="14"/>
  <c r="DA433" i="14"/>
  <c r="DC433" i="14"/>
  <c r="DE433" i="14"/>
  <c r="DI433" i="14"/>
  <c r="DK433" i="14"/>
  <c r="DO433" i="14"/>
  <c r="DQ433" i="14"/>
  <c r="DS433" i="14"/>
  <c r="DU433" i="14"/>
  <c r="DA434" i="14"/>
  <c r="DC434" i="14"/>
  <c r="DE434" i="14"/>
  <c r="DI434" i="14"/>
  <c r="DK434" i="14"/>
  <c r="DO434" i="14"/>
  <c r="DQ434" i="14"/>
  <c r="DS434" i="14"/>
  <c r="DU434" i="14"/>
  <c r="DA435" i="14"/>
  <c r="DC435" i="14"/>
  <c r="DE435" i="14"/>
  <c r="DI435" i="14"/>
  <c r="DK435" i="14"/>
  <c r="DO435" i="14"/>
  <c r="DQ435" i="14"/>
  <c r="DS435" i="14"/>
  <c r="DU435" i="14"/>
  <c r="DA436" i="14"/>
  <c r="DC436" i="14"/>
  <c r="DE436" i="14"/>
  <c r="DI436" i="14"/>
  <c r="DK436" i="14"/>
  <c r="DO436" i="14"/>
  <c r="DQ436" i="14"/>
  <c r="DS436" i="14"/>
  <c r="DU436" i="14"/>
  <c r="DA437" i="14"/>
  <c r="DC437" i="14"/>
  <c r="DE437" i="14"/>
  <c r="DI437" i="14"/>
  <c r="DK437" i="14"/>
  <c r="DO437" i="14"/>
  <c r="DQ437" i="14"/>
  <c r="DS437" i="14"/>
  <c r="DU437" i="14"/>
  <c r="DA438" i="14"/>
  <c r="DC438" i="14"/>
  <c r="DE438" i="14"/>
  <c r="DI438" i="14"/>
  <c r="DK438" i="14"/>
  <c r="DO438" i="14"/>
  <c r="DQ438" i="14"/>
  <c r="DS438" i="14"/>
  <c r="DU438" i="14"/>
  <c r="DA467" i="14"/>
  <c r="DC467" i="14"/>
  <c r="DI467" i="14"/>
  <c r="DM467" i="14"/>
  <c r="DO467" i="14"/>
  <c r="DQ467" i="14"/>
  <c r="DS467" i="14"/>
  <c r="DU467" i="14"/>
  <c r="DA478" i="14"/>
  <c r="DC478" i="14"/>
  <c r="DI478" i="14"/>
  <c r="DK478" i="14"/>
  <c r="DM478" i="14"/>
  <c r="DO478" i="14"/>
  <c r="DQ478" i="14"/>
  <c r="DS478" i="14"/>
  <c r="DU478" i="14"/>
  <c r="DA937" i="14"/>
  <c r="DC937" i="14"/>
  <c r="DI937" i="14"/>
  <c r="DM937" i="14"/>
  <c r="DO937" i="14"/>
  <c r="DQ937" i="14"/>
  <c r="DS937" i="14"/>
  <c r="DU937" i="14"/>
  <c r="DA448" i="14"/>
  <c r="DC448" i="14"/>
  <c r="DE448" i="14"/>
  <c r="DI448" i="14"/>
  <c r="DK448" i="14"/>
  <c r="DM448" i="14"/>
  <c r="DO448" i="14"/>
  <c r="DQ448" i="14"/>
  <c r="DS448" i="14"/>
  <c r="DU448" i="14"/>
  <c r="DA444" i="14"/>
  <c r="DC444" i="14"/>
  <c r="DE444" i="14"/>
  <c r="DI444" i="14"/>
  <c r="DK444" i="14"/>
  <c r="DM444" i="14"/>
  <c r="DO444" i="14"/>
  <c r="DQ444" i="14"/>
  <c r="DS444" i="14"/>
  <c r="DU444" i="14"/>
  <c r="DA567" i="14"/>
  <c r="DC567" i="14"/>
  <c r="DK567" i="14"/>
  <c r="DM567" i="14"/>
  <c r="DO567" i="14"/>
  <c r="DQ567" i="14"/>
  <c r="DS567" i="14"/>
  <c r="DU567" i="14"/>
  <c r="DA455" i="14"/>
  <c r="DC455" i="14"/>
  <c r="DE455" i="14"/>
  <c r="DI455" i="14"/>
  <c r="DK455" i="14"/>
  <c r="DM455" i="14"/>
  <c r="DO455" i="14"/>
  <c r="DQ455" i="14"/>
  <c r="DS455" i="14"/>
  <c r="DU455" i="14"/>
  <c r="DA470" i="14"/>
  <c r="DC470" i="14"/>
  <c r="DI470" i="14"/>
  <c r="DM470" i="14"/>
  <c r="DO470" i="14"/>
  <c r="DQ470" i="14"/>
  <c r="DS470" i="14"/>
  <c r="DU470" i="14"/>
  <c r="DA566" i="14"/>
  <c r="DC566" i="14"/>
  <c r="DK566" i="14"/>
  <c r="DM566" i="14"/>
  <c r="DO566" i="14"/>
  <c r="DQ566" i="14"/>
  <c r="DS566" i="14"/>
  <c r="DU566" i="14"/>
  <c r="DA518" i="14"/>
  <c r="DC518" i="14"/>
  <c r="DI518" i="14"/>
  <c r="DK518" i="14"/>
  <c r="DM518" i="14"/>
  <c r="DO518" i="14"/>
  <c r="DQ518" i="14"/>
  <c r="DS518" i="14"/>
  <c r="DU518" i="14"/>
  <c r="DA441" i="14"/>
  <c r="DC441" i="14"/>
  <c r="DE441" i="14"/>
  <c r="DI441" i="14"/>
  <c r="DK441" i="14"/>
  <c r="DM441" i="14"/>
  <c r="DO441" i="14"/>
  <c r="DQ441" i="14"/>
  <c r="DS441" i="14"/>
  <c r="DU441" i="14"/>
  <c r="DA510" i="14"/>
  <c r="DC510" i="14"/>
  <c r="DI510" i="14"/>
  <c r="DK510" i="14"/>
  <c r="DM510" i="14"/>
  <c r="DO510" i="14"/>
  <c r="DQ510" i="14"/>
  <c r="DS510" i="14"/>
  <c r="DU510" i="14"/>
  <c r="DA452" i="14"/>
  <c r="DC452" i="14"/>
  <c r="DE452" i="14"/>
  <c r="DI452" i="14"/>
  <c r="DK452" i="14"/>
  <c r="DM452" i="14"/>
  <c r="DO452" i="14"/>
  <c r="DQ452" i="14"/>
  <c r="DS452" i="14"/>
  <c r="DU452" i="14"/>
  <c r="DA454" i="14"/>
  <c r="DC454" i="14"/>
  <c r="DK454" i="14"/>
  <c r="DM454" i="14"/>
  <c r="DO454" i="14"/>
  <c r="DQ454" i="14"/>
  <c r="DS454" i="14"/>
  <c r="DU454" i="14"/>
  <c r="DA462" i="14"/>
  <c r="DC462" i="14"/>
  <c r="DE462" i="14"/>
  <c r="DI462" i="14"/>
  <c r="DM462" i="14"/>
  <c r="DO462" i="14"/>
  <c r="DQ462" i="14"/>
  <c r="DS462" i="14"/>
  <c r="DU462" i="14"/>
  <c r="DA524" i="14"/>
  <c r="DC524" i="14"/>
  <c r="DI524" i="14"/>
  <c r="DM524" i="14"/>
  <c r="DO524" i="14"/>
  <c r="DQ524" i="14"/>
  <c r="DS524" i="14"/>
  <c r="DU524" i="14"/>
  <c r="DA475" i="14"/>
  <c r="DC475" i="14"/>
  <c r="DI475" i="14"/>
  <c r="DM475" i="14"/>
  <c r="DO475" i="14"/>
  <c r="DQ475" i="14"/>
  <c r="DS475" i="14"/>
  <c r="DU475" i="14"/>
  <c r="DA445" i="14"/>
  <c r="DC445" i="14"/>
  <c r="DE445" i="14"/>
  <c r="DI445" i="14"/>
  <c r="DM445" i="14"/>
  <c r="DO445" i="14"/>
  <c r="DQ445" i="14"/>
  <c r="DS445" i="14"/>
  <c r="DU445" i="14"/>
  <c r="DA516" i="14"/>
  <c r="DC516" i="14"/>
  <c r="DI516" i="14"/>
  <c r="DK516" i="14"/>
  <c r="DO516" i="14"/>
  <c r="DQ516" i="14"/>
  <c r="DS516" i="14"/>
  <c r="DU516" i="14"/>
  <c r="DA447" i="14"/>
  <c r="DC447" i="14"/>
  <c r="DE447" i="14"/>
  <c r="DI447" i="14"/>
  <c r="DM447" i="14"/>
  <c r="DO447" i="14"/>
  <c r="DQ447" i="14"/>
  <c r="DS447" i="14"/>
  <c r="DU447" i="14"/>
  <c r="DA463" i="14"/>
  <c r="DC463" i="14"/>
  <c r="DE463" i="14"/>
  <c r="DI463" i="14"/>
  <c r="DM463" i="14"/>
  <c r="DO463" i="14"/>
  <c r="DQ463" i="14"/>
  <c r="DS463" i="14"/>
  <c r="DU463" i="14"/>
  <c r="DA453" i="14"/>
  <c r="DC453" i="14"/>
  <c r="DK453" i="14"/>
  <c r="DM453" i="14"/>
  <c r="DO453" i="14"/>
  <c r="DQ453" i="14"/>
  <c r="DS453" i="14"/>
  <c r="DU453" i="14"/>
  <c r="DA469" i="14"/>
  <c r="DC469" i="14"/>
  <c r="DI469" i="14"/>
  <c r="DM469" i="14"/>
  <c r="DO469" i="14"/>
  <c r="DQ469" i="14"/>
  <c r="DS469" i="14"/>
  <c r="DU469" i="14"/>
  <c r="DA449" i="14"/>
  <c r="DC449" i="14"/>
  <c r="DE449" i="14"/>
  <c r="DI449" i="14"/>
  <c r="DM449" i="14"/>
  <c r="DO449" i="14"/>
  <c r="DQ449" i="14"/>
  <c r="DS449" i="14"/>
  <c r="DU449" i="14"/>
  <c r="DA440" i="14"/>
  <c r="DC440" i="14"/>
  <c r="DE440" i="14"/>
  <c r="DI440" i="14"/>
  <c r="DM440" i="14"/>
  <c r="DO440" i="14"/>
  <c r="DQ440" i="14"/>
  <c r="DS440" i="14"/>
  <c r="DU440" i="14"/>
  <c r="DA472" i="14"/>
  <c r="DC472" i="14"/>
  <c r="DI472" i="14"/>
  <c r="DM472" i="14"/>
  <c r="DO472" i="14"/>
  <c r="DQ472" i="14"/>
  <c r="DS472" i="14"/>
  <c r="DU472" i="14"/>
  <c r="DA492" i="14"/>
  <c r="DC492" i="14"/>
  <c r="DI492" i="14"/>
  <c r="DK492" i="14"/>
  <c r="DM492" i="14"/>
  <c r="DO492" i="14"/>
  <c r="DQ492" i="14"/>
  <c r="DS492" i="14"/>
  <c r="DU492" i="14"/>
  <c r="DA446" i="14"/>
  <c r="DC446" i="14"/>
  <c r="DE446" i="14"/>
  <c r="DI446" i="14"/>
  <c r="DK446" i="14"/>
  <c r="DO446" i="14"/>
  <c r="DQ446" i="14"/>
  <c r="DS446" i="14"/>
  <c r="DU446" i="14"/>
  <c r="DA458" i="14"/>
  <c r="DC458" i="14"/>
  <c r="DE458" i="14"/>
  <c r="DI458" i="14"/>
  <c r="DM458" i="14"/>
  <c r="DO458" i="14"/>
  <c r="DQ458" i="14"/>
  <c r="DS458" i="14"/>
  <c r="DU458" i="14"/>
  <c r="DA488" i="14"/>
  <c r="DC488" i="14"/>
  <c r="DI488" i="14"/>
  <c r="DK488" i="14"/>
  <c r="DM488" i="14"/>
  <c r="DO488" i="14"/>
  <c r="DQ488" i="14"/>
  <c r="DS488" i="14"/>
  <c r="DU488" i="14"/>
  <c r="DA457" i="14"/>
  <c r="DC457" i="14"/>
  <c r="DK457" i="14"/>
  <c r="DM457" i="14"/>
  <c r="DO457" i="14"/>
  <c r="DQ457" i="14"/>
  <c r="DS457" i="14"/>
  <c r="DU457" i="14"/>
  <c r="DA496" i="14"/>
  <c r="DC496" i="14"/>
  <c r="DI496" i="14"/>
  <c r="DK496" i="14"/>
  <c r="DM496" i="14"/>
  <c r="DO496" i="14"/>
  <c r="DQ496" i="14"/>
  <c r="DS496" i="14"/>
  <c r="DU496" i="14"/>
  <c r="DA519" i="14"/>
  <c r="DC519" i="14"/>
  <c r="DI519" i="14"/>
  <c r="DK519" i="14"/>
  <c r="DM519" i="14"/>
  <c r="DO519" i="14"/>
  <c r="DQ519" i="14"/>
  <c r="DS519" i="14"/>
  <c r="DU519" i="14"/>
  <c r="DA533" i="14"/>
  <c r="DC533" i="14"/>
  <c r="DI533" i="14"/>
  <c r="DK533" i="14"/>
  <c r="DM533" i="14"/>
  <c r="DO533" i="14"/>
  <c r="DQ533" i="14"/>
  <c r="DS533" i="14"/>
  <c r="DU533" i="14"/>
  <c r="DA500" i="14"/>
  <c r="DC500" i="14"/>
  <c r="DI500" i="14"/>
  <c r="DK500" i="14"/>
  <c r="DM500" i="14"/>
  <c r="DO500" i="14"/>
  <c r="DQ500" i="14"/>
  <c r="DS500" i="14"/>
  <c r="DU500" i="14"/>
  <c r="DA487" i="14"/>
  <c r="DC487" i="14"/>
  <c r="DI487" i="14"/>
  <c r="DK487" i="14"/>
  <c r="DO487" i="14"/>
  <c r="DQ487" i="14"/>
  <c r="DS487" i="14"/>
  <c r="DU487" i="14"/>
  <c r="DA527" i="14"/>
  <c r="DC527" i="14"/>
  <c r="DI527" i="14"/>
  <c r="DK527" i="14"/>
  <c r="DM527" i="14"/>
  <c r="DO527" i="14"/>
  <c r="DQ527" i="14"/>
  <c r="DS527" i="14"/>
  <c r="DU527" i="14"/>
  <c r="DA483" i="14"/>
  <c r="DC483" i="14"/>
  <c r="DI483" i="14"/>
  <c r="DK483" i="14"/>
  <c r="DM483" i="14"/>
  <c r="DO483" i="14"/>
  <c r="DQ483" i="14"/>
  <c r="DS483" i="14"/>
  <c r="DU483" i="14"/>
  <c r="DA493" i="14"/>
  <c r="DC493" i="14"/>
  <c r="DI493" i="14"/>
  <c r="DM493" i="14"/>
  <c r="DO493" i="14"/>
  <c r="DQ493" i="14"/>
  <c r="DS493" i="14"/>
  <c r="DU493" i="14"/>
  <c r="DA456" i="14"/>
  <c r="DC456" i="14"/>
  <c r="DK456" i="14"/>
  <c r="DM456" i="14"/>
  <c r="DO456" i="14"/>
  <c r="DQ456" i="14"/>
  <c r="DS456" i="14"/>
  <c r="DU456" i="14"/>
  <c r="DA543" i="14"/>
  <c r="DC543" i="14"/>
  <c r="DI543" i="14"/>
  <c r="DK543" i="14"/>
  <c r="DM543" i="14"/>
  <c r="DO543" i="14"/>
  <c r="DQ543" i="14"/>
  <c r="DS543" i="14"/>
  <c r="DU543" i="14"/>
  <c r="DA486" i="14"/>
  <c r="DC486" i="14"/>
  <c r="DI486" i="14"/>
  <c r="DK486" i="14"/>
  <c r="DM486" i="14"/>
  <c r="DO486" i="14"/>
  <c r="DQ486" i="14"/>
  <c r="DS486" i="14"/>
  <c r="DU486" i="14"/>
  <c r="DA531" i="14"/>
  <c r="DC531" i="14"/>
  <c r="DI531" i="14"/>
  <c r="DK531" i="14"/>
  <c r="DM531" i="14"/>
  <c r="DO531" i="14"/>
  <c r="DQ531" i="14"/>
  <c r="DS531" i="14"/>
  <c r="DU531" i="14"/>
  <c r="DA506" i="14"/>
  <c r="DC506" i="14"/>
  <c r="DI506" i="14"/>
  <c r="DK506" i="14"/>
  <c r="DO506" i="14"/>
  <c r="DQ506" i="14"/>
  <c r="DS506" i="14"/>
  <c r="DU506" i="14"/>
  <c r="DA494" i="14"/>
  <c r="DC494" i="14"/>
  <c r="DI494" i="14"/>
  <c r="DK494" i="14"/>
  <c r="DM494" i="14"/>
  <c r="DO494" i="14"/>
  <c r="DQ494" i="14"/>
  <c r="DS494" i="14"/>
  <c r="DU494" i="14"/>
  <c r="DA461" i="14"/>
  <c r="DC461" i="14"/>
  <c r="DM461" i="14"/>
  <c r="DO461" i="14"/>
  <c r="DQ461" i="14"/>
  <c r="DS461" i="14"/>
  <c r="DU461" i="14"/>
  <c r="DA528" i="14"/>
  <c r="DC528" i="14"/>
  <c r="DI528" i="14"/>
  <c r="DM528" i="14"/>
  <c r="DO528" i="14"/>
  <c r="DQ528" i="14"/>
  <c r="DS528" i="14"/>
  <c r="DU528" i="14"/>
  <c r="DA544" i="14"/>
  <c r="DC544" i="14"/>
  <c r="DI544" i="14"/>
  <c r="DK544" i="14"/>
  <c r="DM544" i="14"/>
  <c r="DO544" i="14"/>
  <c r="DQ544" i="14"/>
  <c r="DS544" i="14"/>
  <c r="DU544" i="14"/>
  <c r="DA476" i="14"/>
  <c r="DC476" i="14"/>
  <c r="DI476" i="14"/>
  <c r="DK476" i="14"/>
  <c r="DM476" i="14"/>
  <c r="DO476" i="14"/>
  <c r="DQ476" i="14"/>
  <c r="DS476" i="14"/>
  <c r="DU476" i="14"/>
  <c r="DA498" i="14"/>
  <c r="DC498" i="14"/>
  <c r="DI498" i="14"/>
  <c r="DK498" i="14"/>
  <c r="DM498" i="14"/>
  <c r="DO498" i="14"/>
  <c r="DQ498" i="14"/>
  <c r="DS498" i="14"/>
  <c r="DU498" i="14"/>
  <c r="DA552" i="14"/>
  <c r="DC552" i="14"/>
  <c r="DI552" i="14"/>
  <c r="DM552" i="14"/>
  <c r="DO552" i="14"/>
  <c r="DQ552" i="14"/>
  <c r="DS552" i="14"/>
  <c r="DU552" i="14"/>
  <c r="DA471" i="14"/>
  <c r="DC471" i="14"/>
  <c r="AG471" i="14"/>
  <c r="DE471" i="14" s="1"/>
  <c r="AH471" i="14"/>
  <c r="DG471" i="14" s="1"/>
  <c r="AI471" i="14"/>
  <c r="AJ471" i="14"/>
  <c r="DO471" i="14" s="1"/>
  <c r="AK471" i="14"/>
  <c r="DQ471" i="14" s="1"/>
  <c r="DS471" i="14"/>
  <c r="DU471" i="14"/>
  <c r="DA928" i="14"/>
  <c r="DC928" i="14"/>
  <c r="DI928" i="14"/>
  <c r="DK928" i="14"/>
  <c r="DM928" i="14"/>
  <c r="DO928" i="14"/>
  <c r="DQ928" i="14"/>
  <c r="DS928" i="14"/>
  <c r="DU928" i="14"/>
  <c r="DA505" i="14"/>
  <c r="DC505" i="14"/>
  <c r="DI505" i="14"/>
  <c r="DK505" i="14"/>
  <c r="DM505" i="14"/>
  <c r="DO505" i="14"/>
  <c r="DQ505" i="14"/>
  <c r="DS505" i="14"/>
  <c r="DU505" i="14"/>
  <c r="DA549" i="14"/>
  <c r="DC549" i="14"/>
  <c r="DI549" i="14"/>
  <c r="DM549" i="14"/>
  <c r="DO549" i="14"/>
  <c r="DQ549" i="14"/>
  <c r="DS549" i="14"/>
  <c r="DU549" i="14"/>
  <c r="DA509" i="14"/>
  <c r="DC509" i="14"/>
  <c r="DI509" i="14"/>
  <c r="DK509" i="14"/>
  <c r="DM509" i="14"/>
  <c r="DO509" i="14"/>
  <c r="DQ509" i="14"/>
  <c r="DS509" i="14"/>
  <c r="DU509" i="14"/>
  <c r="DA499" i="14"/>
  <c r="DC499" i="14"/>
  <c r="DI499" i="14"/>
  <c r="DO499" i="14"/>
  <c r="DQ499" i="14"/>
  <c r="DS499" i="14"/>
  <c r="DU499" i="14"/>
  <c r="DA517" i="14"/>
  <c r="DC517" i="14"/>
  <c r="DI517" i="14"/>
  <c r="DK517" i="14"/>
  <c r="DM517" i="14"/>
  <c r="DO517" i="14"/>
  <c r="DQ517" i="14"/>
  <c r="DS517" i="14"/>
  <c r="DU517" i="14"/>
  <c r="DA515" i="14"/>
  <c r="DC515" i="14"/>
  <c r="DI515" i="14"/>
  <c r="DK515" i="14"/>
  <c r="DM515" i="14"/>
  <c r="DO515" i="14"/>
  <c r="DQ515" i="14"/>
  <c r="DS515" i="14"/>
  <c r="DU515" i="14"/>
  <c r="DA522" i="14"/>
  <c r="DC522" i="14"/>
  <c r="DI522" i="14"/>
  <c r="DK522" i="14"/>
  <c r="DM522" i="14"/>
  <c r="DO522" i="14"/>
  <c r="DQ522" i="14"/>
  <c r="DS522" i="14"/>
  <c r="DU522" i="14"/>
  <c r="DA481" i="14"/>
  <c r="DC481" i="14"/>
  <c r="DI481" i="14"/>
  <c r="DM481" i="14"/>
  <c r="DO481" i="14"/>
  <c r="DQ481" i="14"/>
  <c r="DS481" i="14"/>
  <c r="DU481" i="14"/>
  <c r="CG516" i="14"/>
  <c r="CI516" i="14"/>
  <c r="CK516" i="14"/>
  <c r="CM516" i="14"/>
  <c r="CO516" i="14"/>
  <c r="CQ516" i="14"/>
  <c r="CS516" i="14"/>
  <c r="CW516" i="14"/>
  <c r="CY516" i="14"/>
  <c r="CG447" i="14"/>
  <c r="CI447" i="14"/>
  <c r="CK447" i="14"/>
  <c r="CM447" i="14"/>
  <c r="CO447" i="14"/>
  <c r="CQ447" i="14"/>
  <c r="CS447" i="14"/>
  <c r="CW447" i="14"/>
  <c r="CY447" i="14"/>
  <c r="CG463" i="14"/>
  <c r="CI463" i="14"/>
  <c r="CK463" i="14"/>
  <c r="CM463" i="14"/>
  <c r="CO463" i="14"/>
  <c r="CQ463" i="14"/>
  <c r="CS463" i="14"/>
  <c r="CW463" i="14"/>
  <c r="CY463" i="14"/>
  <c r="CG453" i="14"/>
  <c r="CI453" i="14"/>
  <c r="CK453" i="14"/>
  <c r="CM453" i="14"/>
  <c r="CO453" i="14"/>
  <c r="CQ453" i="14"/>
  <c r="CS453" i="14"/>
  <c r="CW453" i="14"/>
  <c r="CY453" i="14"/>
  <c r="CG469" i="14"/>
  <c r="CI469" i="14"/>
  <c r="CK469" i="14"/>
  <c r="CM469" i="14"/>
  <c r="CO469" i="14"/>
  <c r="CQ469" i="14"/>
  <c r="CS469" i="14"/>
  <c r="CW469" i="14"/>
  <c r="CY469" i="14"/>
  <c r="CG449" i="14"/>
  <c r="CI449" i="14"/>
  <c r="CK449" i="14"/>
  <c r="CM449" i="14"/>
  <c r="CO449" i="14"/>
  <c r="CQ449" i="14"/>
  <c r="CS449" i="14"/>
  <c r="CW449" i="14"/>
  <c r="CY449" i="14"/>
  <c r="CG440" i="14"/>
  <c r="CI440" i="14"/>
  <c r="CK440" i="14"/>
  <c r="CM440" i="14"/>
  <c r="CO440" i="14"/>
  <c r="CQ440" i="14"/>
  <c r="CS440" i="14"/>
  <c r="CW440" i="14"/>
  <c r="CY440" i="14"/>
  <c r="CG472" i="14"/>
  <c r="CI472" i="14"/>
  <c r="CK472" i="14"/>
  <c r="CM472" i="14"/>
  <c r="CO472" i="14"/>
  <c r="CQ472" i="14"/>
  <c r="CS472" i="14"/>
  <c r="CW472" i="14"/>
  <c r="CY472" i="14"/>
  <c r="CG492" i="14"/>
  <c r="CI492" i="14"/>
  <c r="CK492" i="14"/>
  <c r="CM492" i="14"/>
  <c r="CO492" i="14"/>
  <c r="CQ492" i="14"/>
  <c r="CS492" i="14"/>
  <c r="CW492" i="14"/>
  <c r="CY492" i="14"/>
  <c r="CG446" i="14"/>
  <c r="CI446" i="14"/>
  <c r="CK446" i="14"/>
  <c r="CM446" i="14"/>
  <c r="CO446" i="14"/>
  <c r="CQ446" i="14"/>
  <c r="CS446" i="14"/>
  <c r="CW446" i="14"/>
  <c r="CY446" i="14"/>
  <c r="CG458" i="14"/>
  <c r="CI458" i="14"/>
  <c r="CK458" i="14"/>
  <c r="CM458" i="14"/>
  <c r="CO458" i="14"/>
  <c r="CQ458" i="14"/>
  <c r="CS458" i="14"/>
  <c r="CW458" i="14"/>
  <c r="CY458" i="14"/>
  <c r="CG488" i="14"/>
  <c r="CI488" i="14"/>
  <c r="CK488" i="14"/>
  <c r="CM488" i="14"/>
  <c r="CO488" i="14"/>
  <c r="CQ488" i="14"/>
  <c r="CS488" i="14"/>
  <c r="CW488" i="14"/>
  <c r="CY488" i="14"/>
  <c r="CG457" i="14"/>
  <c r="CI457" i="14"/>
  <c r="CK457" i="14"/>
  <c r="CM457" i="14"/>
  <c r="CO457" i="14"/>
  <c r="CQ457" i="14"/>
  <c r="CS457" i="14"/>
  <c r="CW457" i="14"/>
  <c r="CY457" i="14"/>
  <c r="CG496" i="14"/>
  <c r="CI496" i="14"/>
  <c r="CK496" i="14"/>
  <c r="CM496" i="14"/>
  <c r="CO496" i="14"/>
  <c r="CQ496" i="14"/>
  <c r="CS496" i="14"/>
  <c r="CW496" i="14"/>
  <c r="CY496" i="14"/>
  <c r="CG519" i="14"/>
  <c r="CI519" i="14"/>
  <c r="CK519" i="14"/>
  <c r="CM519" i="14"/>
  <c r="CO519" i="14"/>
  <c r="CQ519" i="14"/>
  <c r="CS519" i="14"/>
  <c r="CW519" i="14"/>
  <c r="CY519" i="14"/>
  <c r="CG533" i="14"/>
  <c r="CI533" i="14"/>
  <c r="CK533" i="14"/>
  <c r="CM533" i="14"/>
  <c r="CO533" i="14"/>
  <c r="CQ533" i="14"/>
  <c r="CS533" i="14"/>
  <c r="CW533" i="14"/>
  <c r="CY533" i="14"/>
  <c r="CG500" i="14"/>
  <c r="CI500" i="14"/>
  <c r="CK500" i="14"/>
  <c r="CM500" i="14"/>
  <c r="CO500" i="14"/>
  <c r="CQ500" i="14"/>
  <c r="CS500" i="14"/>
  <c r="CW500" i="14"/>
  <c r="CY500" i="14"/>
  <c r="CG487" i="14"/>
  <c r="CI487" i="14"/>
  <c r="CK487" i="14"/>
  <c r="CM487" i="14"/>
  <c r="CO487" i="14"/>
  <c r="CQ487" i="14"/>
  <c r="CS487" i="14"/>
  <c r="CW487" i="14"/>
  <c r="CY487" i="14"/>
  <c r="CG527" i="14"/>
  <c r="CI527" i="14"/>
  <c r="CK527" i="14"/>
  <c r="CM527" i="14"/>
  <c r="CO527" i="14"/>
  <c r="CQ527" i="14"/>
  <c r="CS527" i="14"/>
  <c r="CW527" i="14"/>
  <c r="CY527" i="14"/>
  <c r="CG483" i="14"/>
  <c r="CI483" i="14"/>
  <c r="CK483" i="14"/>
  <c r="CM483" i="14"/>
  <c r="CO483" i="14"/>
  <c r="CQ483" i="14"/>
  <c r="CS483" i="14"/>
  <c r="CW483" i="14"/>
  <c r="CY483" i="14"/>
  <c r="CG493" i="14"/>
  <c r="CI493" i="14"/>
  <c r="CK493" i="14"/>
  <c r="CM493" i="14"/>
  <c r="CO493" i="14"/>
  <c r="CQ493" i="14"/>
  <c r="CS493" i="14"/>
  <c r="CW493" i="14"/>
  <c r="CY493" i="14"/>
  <c r="CG456" i="14"/>
  <c r="CI456" i="14"/>
  <c r="CK456" i="14"/>
  <c r="CM456" i="14"/>
  <c r="CO456" i="14"/>
  <c r="CQ456" i="14"/>
  <c r="CS456" i="14"/>
  <c r="CW456" i="14"/>
  <c r="CY456" i="14"/>
  <c r="CG543" i="14"/>
  <c r="CI543" i="14"/>
  <c r="CK543" i="14"/>
  <c r="CM543" i="14"/>
  <c r="CO543" i="14"/>
  <c r="CQ543" i="14"/>
  <c r="CS543" i="14"/>
  <c r="CW543" i="14"/>
  <c r="CY543" i="14"/>
  <c r="CG486" i="14"/>
  <c r="CI486" i="14"/>
  <c r="CK486" i="14"/>
  <c r="CM486" i="14"/>
  <c r="CO486" i="14"/>
  <c r="CQ486" i="14"/>
  <c r="CS486" i="14"/>
  <c r="CW486" i="14"/>
  <c r="CY486" i="14"/>
  <c r="CG531" i="14"/>
  <c r="CI531" i="14"/>
  <c r="CK531" i="14"/>
  <c r="CM531" i="14"/>
  <c r="CO531" i="14"/>
  <c r="CQ531" i="14"/>
  <c r="CS531" i="14"/>
  <c r="CW531" i="14"/>
  <c r="CY531" i="14"/>
  <c r="CG506" i="14"/>
  <c r="CI506" i="14"/>
  <c r="CK506" i="14"/>
  <c r="CM506" i="14"/>
  <c r="CO506" i="14"/>
  <c r="CQ506" i="14"/>
  <c r="CS506" i="14"/>
  <c r="CW506" i="14"/>
  <c r="CY506" i="14"/>
  <c r="CG494" i="14"/>
  <c r="CI494" i="14"/>
  <c r="CK494" i="14"/>
  <c r="CM494" i="14"/>
  <c r="CO494" i="14"/>
  <c r="CQ494" i="14"/>
  <c r="CS494" i="14"/>
  <c r="CW494" i="14"/>
  <c r="CY494" i="14"/>
  <c r="CG461" i="14"/>
  <c r="CI461" i="14"/>
  <c r="CK461" i="14"/>
  <c r="CM461" i="14"/>
  <c r="CO461" i="14"/>
  <c r="CQ461" i="14"/>
  <c r="CS461" i="14"/>
  <c r="CW461" i="14"/>
  <c r="CY461" i="14"/>
  <c r="CG528" i="14"/>
  <c r="CI528" i="14"/>
  <c r="CK528" i="14"/>
  <c r="CM528" i="14"/>
  <c r="CO528" i="14"/>
  <c r="CQ528" i="14"/>
  <c r="CS528" i="14"/>
  <c r="CW528" i="14"/>
  <c r="CY528" i="14"/>
  <c r="CG544" i="14"/>
  <c r="CI544" i="14"/>
  <c r="CK544" i="14"/>
  <c r="CM544" i="14"/>
  <c r="CO544" i="14"/>
  <c r="CQ544" i="14"/>
  <c r="CS544" i="14"/>
  <c r="CW544" i="14"/>
  <c r="CY544" i="14"/>
  <c r="CG476" i="14"/>
  <c r="CI476" i="14"/>
  <c r="CK476" i="14"/>
  <c r="CM476" i="14"/>
  <c r="CO476" i="14"/>
  <c r="CQ476" i="14"/>
  <c r="CS476" i="14"/>
  <c r="CW476" i="14"/>
  <c r="CY476" i="14"/>
  <c r="CG498" i="14"/>
  <c r="CI498" i="14"/>
  <c r="CK498" i="14"/>
  <c r="CM498" i="14"/>
  <c r="CO498" i="14"/>
  <c r="CQ498" i="14"/>
  <c r="CS498" i="14"/>
  <c r="CW498" i="14"/>
  <c r="CY498" i="14"/>
  <c r="CG552" i="14"/>
  <c r="CI552" i="14"/>
  <c r="CK552" i="14"/>
  <c r="CM552" i="14"/>
  <c r="CO552" i="14"/>
  <c r="CQ552" i="14"/>
  <c r="CS552" i="14"/>
  <c r="CW552" i="14"/>
  <c r="CY552" i="14"/>
  <c r="CE471" i="14"/>
  <c r="EM471" i="14" s="1"/>
  <c r="CG471" i="14"/>
  <c r="CI471" i="14"/>
  <c r="CK471" i="14"/>
  <c r="CM471" i="14"/>
  <c r="CO471" i="14"/>
  <c r="CQ471" i="14"/>
  <c r="CS471" i="14"/>
  <c r="CW471" i="14"/>
  <c r="CY471" i="14"/>
  <c r="CE928" i="14"/>
  <c r="EM928" i="14" s="1"/>
  <c r="CG928" i="14"/>
  <c r="CI928" i="14"/>
  <c r="CK928" i="14"/>
  <c r="CM928" i="14"/>
  <c r="CO928" i="14"/>
  <c r="CQ928" i="14"/>
  <c r="CS928" i="14"/>
  <c r="CW928" i="14"/>
  <c r="CY928" i="14"/>
  <c r="CE505" i="14"/>
  <c r="EM505" i="14" s="1"/>
  <c r="CG505" i="14"/>
  <c r="CI505" i="14"/>
  <c r="CK505" i="14"/>
  <c r="CM505" i="14"/>
  <c r="CO505" i="14"/>
  <c r="CQ505" i="14"/>
  <c r="CS505" i="14"/>
  <c r="CW505" i="14"/>
  <c r="CY505" i="14"/>
  <c r="CG549" i="14"/>
  <c r="CI549" i="14"/>
  <c r="CK549" i="14"/>
  <c r="CM549" i="14"/>
  <c r="CO549" i="14"/>
  <c r="CQ549" i="14"/>
  <c r="CS549" i="14"/>
  <c r="CW549" i="14"/>
  <c r="CY549" i="14"/>
  <c r="CG509" i="14"/>
  <c r="CI509" i="14"/>
  <c r="CK509" i="14"/>
  <c r="CM509" i="14"/>
  <c r="CO509" i="14"/>
  <c r="CQ509" i="14"/>
  <c r="CS509" i="14"/>
  <c r="CW509" i="14"/>
  <c r="CY509" i="14"/>
  <c r="CG499" i="14"/>
  <c r="CI499" i="14"/>
  <c r="CK499" i="14"/>
  <c r="CM499" i="14"/>
  <c r="CO499" i="14"/>
  <c r="CQ499" i="14"/>
  <c r="CS499" i="14"/>
  <c r="CW499" i="14"/>
  <c r="CY499" i="14"/>
  <c r="CG517" i="14"/>
  <c r="CI517" i="14"/>
  <c r="CK517" i="14"/>
  <c r="CM517" i="14"/>
  <c r="CO517" i="14"/>
  <c r="CQ517" i="14"/>
  <c r="CS517" i="14"/>
  <c r="CW517" i="14"/>
  <c r="CY517" i="14"/>
  <c r="CG515" i="14"/>
  <c r="CI515" i="14"/>
  <c r="CK515" i="14"/>
  <c r="CM515" i="14"/>
  <c r="CO515" i="14"/>
  <c r="CQ515" i="14"/>
  <c r="CS515" i="14"/>
  <c r="CW515" i="14"/>
  <c r="CY515" i="14"/>
  <c r="CG522" i="14"/>
  <c r="CI522" i="14"/>
  <c r="CK522" i="14"/>
  <c r="CM522" i="14"/>
  <c r="CO522" i="14"/>
  <c r="CQ522" i="14"/>
  <c r="CS522" i="14"/>
  <c r="CW522" i="14"/>
  <c r="CY522" i="14"/>
  <c r="CG481" i="14"/>
  <c r="CI481" i="14"/>
  <c r="CK481" i="14"/>
  <c r="CM481" i="14"/>
  <c r="CO481" i="14"/>
  <c r="CQ481" i="14"/>
  <c r="CS481" i="14"/>
  <c r="CW481" i="14"/>
  <c r="CY481" i="14"/>
  <c r="CE525" i="14"/>
  <c r="EM525" i="14" s="1"/>
  <c r="CG525" i="14"/>
  <c r="CI525" i="14"/>
  <c r="CK525" i="14"/>
  <c r="CM525" i="14"/>
  <c r="CO525" i="14"/>
  <c r="CQ525" i="14"/>
  <c r="CS525" i="14"/>
  <c r="CW525" i="14"/>
  <c r="CY525" i="14"/>
  <c r="CE936" i="14"/>
  <c r="EM936" i="14" s="1"/>
  <c r="CG936" i="14"/>
  <c r="CI936" i="14"/>
  <c r="CK936" i="14"/>
  <c r="CM936" i="14"/>
  <c r="CO936" i="14"/>
  <c r="CQ936" i="14"/>
  <c r="CS936" i="14"/>
  <c r="CW936" i="14"/>
  <c r="CY936" i="14"/>
  <c r="CE484" i="14"/>
  <c r="EM484" i="14" s="1"/>
  <c r="CG484" i="14"/>
  <c r="CI484" i="14"/>
  <c r="CK484" i="14"/>
  <c r="CM484" i="14"/>
  <c r="CO484" i="14"/>
  <c r="CQ484" i="14"/>
  <c r="CS484" i="14"/>
  <c r="CW484" i="14"/>
  <c r="CY484" i="14"/>
  <c r="CE482" i="14"/>
  <c r="EM482" i="14" s="1"/>
  <c r="CG482" i="14"/>
  <c r="CI482" i="14"/>
  <c r="CK482" i="14"/>
  <c r="CM482" i="14"/>
  <c r="CO482" i="14"/>
  <c r="CQ482" i="14"/>
  <c r="CS482" i="14"/>
  <c r="CW482" i="14"/>
  <c r="CY482" i="14"/>
  <c r="CG475" i="14"/>
  <c r="CI475" i="14"/>
  <c r="CK475" i="14"/>
  <c r="CM475" i="14"/>
  <c r="CO475" i="14"/>
  <c r="CQ475" i="14"/>
  <c r="CS475" i="14"/>
  <c r="CW475" i="14"/>
  <c r="CY475" i="14"/>
  <c r="CG510" i="14"/>
  <c r="CI510" i="14"/>
  <c r="CK510" i="14"/>
  <c r="CM510" i="14"/>
  <c r="CO510" i="14"/>
  <c r="CQ510" i="14"/>
  <c r="CS510" i="14"/>
  <c r="CW510" i="14"/>
  <c r="CY510" i="14"/>
  <c r="CG441" i="14"/>
  <c r="CI441" i="14"/>
  <c r="CK441" i="14"/>
  <c r="CM441" i="14"/>
  <c r="CO441" i="14"/>
  <c r="CQ441" i="14"/>
  <c r="CS441" i="14"/>
  <c r="CW441" i="14"/>
  <c r="CY441" i="14"/>
  <c r="CG448" i="14"/>
  <c r="CI448" i="14"/>
  <c r="CK448" i="14"/>
  <c r="CM448" i="14"/>
  <c r="CO448" i="14"/>
  <c r="CQ448" i="14"/>
  <c r="CS448" i="14"/>
  <c r="CW448" i="14"/>
  <c r="CY448" i="14"/>
  <c r="CG428" i="14"/>
  <c r="CI428" i="14"/>
  <c r="CK428" i="14"/>
  <c r="CM428" i="14"/>
  <c r="CO428" i="14"/>
  <c r="CQ428" i="14"/>
  <c r="CS428" i="14"/>
  <c r="CW428" i="14"/>
  <c r="CY428" i="14"/>
  <c r="CG390" i="14"/>
  <c r="CI390" i="14"/>
  <c r="CK390" i="14"/>
  <c r="CM390" i="14"/>
  <c r="CO390" i="14"/>
  <c r="CQ390" i="14"/>
  <c r="CS390" i="14"/>
  <c r="CW390" i="14"/>
  <c r="CY390" i="14"/>
  <c r="BO390" i="14"/>
  <c r="BQ390" i="14"/>
  <c r="BS390" i="14"/>
  <c r="BU390" i="14"/>
  <c r="BW390" i="14"/>
  <c r="BY390" i="14"/>
  <c r="CA390" i="14"/>
  <c r="CC390" i="14"/>
  <c r="BK428" i="14"/>
  <c r="BM428" i="14"/>
  <c r="BO428" i="14"/>
  <c r="BQ428" i="14"/>
  <c r="BS428" i="14"/>
  <c r="BU428" i="14"/>
  <c r="BW428" i="14"/>
  <c r="BY428" i="14"/>
  <c r="CA428" i="14"/>
  <c r="CC428" i="14"/>
  <c r="BI448" i="14"/>
  <c r="BK448" i="14"/>
  <c r="BM448" i="14"/>
  <c r="BO448" i="14"/>
  <c r="BQ448" i="14"/>
  <c r="BK441" i="14"/>
  <c r="BM441" i="14"/>
  <c r="BO441" i="14"/>
  <c r="BQ441" i="14"/>
  <c r="BK510" i="14"/>
  <c r="BM510" i="14"/>
  <c r="BO510" i="14"/>
  <c r="BQ510" i="14"/>
  <c r="BS510" i="14"/>
  <c r="BU510" i="14"/>
  <c r="BW510" i="14"/>
  <c r="BY510" i="14"/>
  <c r="CA510" i="14"/>
  <c r="CC510" i="14"/>
  <c r="BK475" i="14"/>
  <c r="BM475" i="14"/>
  <c r="BO475" i="14"/>
  <c r="BQ475" i="14"/>
  <c r="BS475" i="14"/>
  <c r="BU475" i="14"/>
  <c r="BW475" i="14"/>
  <c r="BY475" i="14"/>
  <c r="CA475" i="14"/>
  <c r="CC475" i="14"/>
  <c r="BK516" i="14"/>
  <c r="BM516" i="14"/>
  <c r="BO516" i="14"/>
  <c r="BQ516" i="14"/>
  <c r="BK440" i="14"/>
  <c r="BM440" i="14"/>
  <c r="BO440" i="14"/>
  <c r="BQ440" i="14"/>
  <c r="BS440" i="14"/>
  <c r="BU440" i="14"/>
  <c r="BW440" i="14"/>
  <c r="BY440" i="14"/>
  <c r="CA440" i="14"/>
  <c r="CC440" i="14"/>
  <c r="BK472" i="14"/>
  <c r="BM472" i="14"/>
  <c r="BO472" i="14"/>
  <c r="BQ472" i="14"/>
  <c r="BS472" i="14"/>
  <c r="BU472" i="14"/>
  <c r="BW472" i="14"/>
  <c r="BY472" i="14"/>
  <c r="CA472" i="14"/>
  <c r="CC472" i="14"/>
  <c r="BK492" i="14"/>
  <c r="BM492" i="14"/>
  <c r="BO492" i="14"/>
  <c r="BS492" i="14"/>
  <c r="BU492" i="14"/>
  <c r="BW492" i="14"/>
  <c r="BY492" i="14"/>
  <c r="CA492" i="14"/>
  <c r="CC492" i="14"/>
  <c r="BK488" i="14"/>
  <c r="BM488" i="14"/>
  <c r="BO488" i="14"/>
  <c r="BQ488" i="14"/>
  <c r="BS488" i="14"/>
  <c r="BU488" i="14"/>
  <c r="BW488" i="14"/>
  <c r="BY488" i="14"/>
  <c r="CA488" i="14"/>
  <c r="CC488" i="14"/>
  <c r="BK487" i="14"/>
  <c r="BM487" i="14"/>
  <c r="BO487" i="14"/>
  <c r="BS487" i="14"/>
  <c r="BU487" i="14"/>
  <c r="BW487" i="14"/>
  <c r="BY487" i="14"/>
  <c r="CA487" i="14"/>
  <c r="CC487" i="14"/>
  <c r="BK549" i="14"/>
  <c r="BM549" i="14"/>
  <c r="BO549" i="14"/>
  <c r="BQ549" i="14"/>
  <c r="BS549" i="14"/>
  <c r="BU549" i="14"/>
  <c r="BW549" i="14"/>
  <c r="BY549" i="14"/>
  <c r="CA549" i="14"/>
  <c r="CC549" i="14"/>
  <c r="AW472" i="14"/>
  <c r="AY472" i="14"/>
  <c r="BA472" i="14"/>
  <c r="BG472" i="14"/>
  <c r="BI472" i="14"/>
  <c r="AW516" i="14"/>
  <c r="AY516" i="14"/>
  <c r="BA516" i="14"/>
  <c r="BC516" i="14"/>
  <c r="BE516" i="14"/>
  <c r="BG516" i="14"/>
  <c r="BI516" i="14"/>
  <c r="AW441" i="14"/>
  <c r="AY441" i="14"/>
  <c r="BA441" i="14"/>
  <c r="BC441" i="14"/>
  <c r="BE441" i="14"/>
  <c r="BG441" i="14"/>
  <c r="BI441" i="14"/>
  <c r="AW448" i="14"/>
  <c r="AY448" i="14"/>
  <c r="BA448" i="14"/>
  <c r="BC448" i="14"/>
  <c r="BE448" i="14"/>
  <c r="BG448" i="14"/>
  <c r="AW444" i="14"/>
  <c r="AY444" i="14"/>
  <c r="BA444" i="14"/>
  <c r="BC444" i="14"/>
  <c r="BE444" i="14"/>
  <c r="BG444" i="14"/>
  <c r="BI444" i="14"/>
  <c r="FL423" i="14"/>
  <c r="FJ423" i="14"/>
  <c r="EV423" i="14"/>
  <c r="ET423" i="14"/>
  <c r="ET372" i="14"/>
  <c r="ET373" i="14"/>
  <c r="ET382" i="14"/>
  <c r="CY366" i="14"/>
  <c r="CW366" i="14"/>
  <c r="CS366" i="14"/>
  <c r="CQ366" i="14"/>
  <c r="CO366" i="14"/>
  <c r="CM366" i="14"/>
  <c r="CK366" i="14"/>
  <c r="CI366" i="14"/>
  <c r="CG366" i="14"/>
  <c r="CC366" i="14"/>
  <c r="CA366" i="14"/>
  <c r="BY366" i="14"/>
  <c r="BW366" i="14"/>
  <c r="BU366" i="14"/>
  <c r="BS366" i="14"/>
  <c r="BQ366" i="14"/>
  <c r="BO366" i="14"/>
  <c r="BM366" i="14"/>
  <c r="BK366" i="14"/>
  <c r="BI366" i="14"/>
  <c r="BG366" i="14"/>
  <c r="BE366" i="14"/>
  <c r="BC366" i="14"/>
  <c r="BA366" i="14"/>
  <c r="AY366" i="14"/>
  <c r="AW366" i="14"/>
  <c r="FL327" i="14"/>
  <c r="FJ327" i="14"/>
  <c r="EV327" i="14"/>
  <c r="EV329" i="14"/>
  <c r="FL329" i="14"/>
  <c r="EV330" i="14"/>
  <c r="FL330" i="14"/>
  <c r="EV331" i="14"/>
  <c r="FL331" i="14"/>
  <c r="EV332" i="14"/>
  <c r="FL332" i="14"/>
  <c r="FL372" i="14"/>
  <c r="FJ372" i="14"/>
  <c r="EV372" i="14"/>
  <c r="FL371" i="14"/>
  <c r="FJ371" i="14"/>
  <c r="EV371" i="14"/>
  <c r="FL373" i="14"/>
  <c r="FJ373" i="14"/>
  <c r="EV373" i="14"/>
  <c r="FL382" i="14"/>
  <c r="FJ382" i="14"/>
  <c r="EV382" i="14"/>
  <c r="FL390" i="14"/>
  <c r="FJ390" i="14"/>
  <c r="EV390" i="14"/>
  <c r="ET390" i="14"/>
  <c r="FL391" i="14"/>
  <c r="FJ391" i="14"/>
  <c r="EV391" i="14"/>
  <c r="ET391" i="14"/>
  <c r="FL400" i="14"/>
  <c r="FJ400" i="14"/>
  <c r="EV400" i="14"/>
  <c r="ET400" i="14"/>
  <c r="FL405" i="14"/>
  <c r="FJ405" i="14"/>
  <c r="EV405" i="14"/>
  <c r="ET405" i="14"/>
  <c r="FL417" i="14"/>
  <c r="FJ417" i="14"/>
  <c r="EV417" i="14"/>
  <c r="ET417" i="14"/>
  <c r="FL415" i="14"/>
  <c r="FJ415" i="14"/>
  <c r="EV415" i="14"/>
  <c r="ET415" i="14"/>
  <c r="CY415" i="14"/>
  <c r="CW415" i="14"/>
  <c r="CS415" i="14"/>
  <c r="CQ415" i="14"/>
  <c r="CO415" i="14"/>
  <c r="CM415" i="14"/>
  <c r="CK415" i="14"/>
  <c r="CI415" i="14"/>
  <c r="CG415" i="14"/>
  <c r="CC415" i="14"/>
  <c r="CA415" i="14"/>
  <c r="BY415" i="14"/>
  <c r="BW415" i="14"/>
  <c r="BU415" i="14"/>
  <c r="BS415" i="14"/>
  <c r="BQ415" i="14"/>
  <c r="BO415" i="14"/>
  <c r="BM415" i="14"/>
  <c r="BK415" i="14"/>
  <c r="AF415" i="14"/>
  <c r="B415" i="14" s="1"/>
  <c r="A415" i="14"/>
  <c r="A472" i="14"/>
  <c r="A428" i="14"/>
  <c r="A366" i="14"/>
  <c r="A492" i="14"/>
  <c r="A549" i="14"/>
  <c r="A525" i="14"/>
  <c r="AF525" i="14"/>
  <c r="B525" i="14" s="1"/>
  <c r="DM525" i="14"/>
  <c r="BK525" i="14"/>
  <c r="BM525" i="14"/>
  <c r="BO525" i="14"/>
  <c r="BQ525" i="14"/>
  <c r="BS525" i="14"/>
  <c r="BU525" i="14"/>
  <c r="BW525" i="14"/>
  <c r="BY525" i="14"/>
  <c r="CA525" i="14"/>
  <c r="CC525" i="14"/>
  <c r="DA525" i="14"/>
  <c r="DC525" i="14"/>
  <c r="DI525" i="14"/>
  <c r="DO525" i="14"/>
  <c r="DQ525" i="14"/>
  <c r="DS525" i="14"/>
  <c r="DU525" i="14"/>
  <c r="DY525" i="14"/>
  <c r="EO525" i="14"/>
  <c r="ET525" i="14"/>
  <c r="EV525" i="14"/>
  <c r="FL525" i="14"/>
  <c r="A475" i="14"/>
  <c r="A510" i="14"/>
  <c r="A446" i="14"/>
  <c r="AF446" i="14"/>
  <c r="B446" i="14" s="1"/>
  <c r="AW446" i="14"/>
  <c r="AY446" i="14"/>
  <c r="BA446" i="14"/>
  <c r="BG446" i="14"/>
  <c r="BI446" i="14"/>
  <c r="BK446" i="14"/>
  <c r="BM446" i="14"/>
  <c r="BO446" i="14"/>
  <c r="BQ446" i="14"/>
  <c r="BS446" i="14"/>
  <c r="BU446" i="14"/>
  <c r="BW446" i="14"/>
  <c r="BY446" i="14"/>
  <c r="CA446" i="14"/>
  <c r="CC446" i="14"/>
  <c r="FL446" i="14"/>
  <c r="A516" i="14"/>
  <c r="A441" i="14"/>
  <c r="A448" i="14"/>
  <c r="AF423" i="14"/>
  <c r="B423" i="14" s="1"/>
  <c r="AF411" i="14"/>
  <c r="B411" i="14" s="1"/>
  <c r="AF417" i="14"/>
  <c r="B417" i="14" s="1"/>
  <c r="AF405" i="14"/>
  <c r="B405" i="14" s="1"/>
  <c r="AF400" i="14"/>
  <c r="B400" i="14" s="1"/>
  <c r="A400" i="14"/>
  <c r="A417" i="14"/>
  <c r="A405" i="14"/>
  <c r="A411" i="14"/>
  <c r="A423" i="14"/>
  <c r="A302" i="14"/>
  <c r="AF302" i="14"/>
  <c r="B302" i="14" s="1"/>
  <c r="AU302" i="14"/>
  <c r="DM302" i="14" s="1"/>
  <c r="AV302" i="14"/>
  <c r="EE302" i="14" s="1"/>
  <c r="AW302" i="14"/>
  <c r="AY302" i="14"/>
  <c r="BA302" i="14"/>
  <c r="BC302" i="14"/>
  <c r="BE302" i="14"/>
  <c r="BG302" i="14"/>
  <c r="BI302" i="14"/>
  <c r="BK302" i="14"/>
  <c r="BM302" i="14"/>
  <c r="BO302" i="14"/>
  <c r="BQ302" i="14"/>
  <c r="BS302" i="14"/>
  <c r="BU302" i="14"/>
  <c r="BW302" i="14"/>
  <c r="BY302" i="14"/>
  <c r="CA302" i="14"/>
  <c r="CC302" i="14"/>
  <c r="CE302" i="14"/>
  <c r="EM302" i="14" s="1"/>
  <c r="CG302" i="14"/>
  <c r="CI302" i="14"/>
  <c r="CK302" i="14"/>
  <c r="CM302" i="14"/>
  <c r="CO302" i="14"/>
  <c r="CQ302" i="14"/>
  <c r="CS302" i="14"/>
  <c r="CW302" i="14"/>
  <c r="CY302" i="14"/>
  <c r="DA302" i="14"/>
  <c r="DC302" i="14"/>
  <c r="DE302" i="14"/>
  <c r="DG302" i="14"/>
  <c r="DI302" i="14"/>
  <c r="DO302" i="14"/>
  <c r="DQ302" i="14"/>
  <c r="DS302" i="14"/>
  <c r="DU302" i="14"/>
  <c r="DW302" i="14"/>
  <c r="DY302" i="14"/>
  <c r="EA302" i="14"/>
  <c r="EC302" i="14"/>
  <c r="EO302" i="14"/>
  <c r="FL302" i="14"/>
  <c r="A331" i="14"/>
  <c r="B331" i="14"/>
  <c r="A332" i="14"/>
  <c r="B332" i="14"/>
  <c r="A329" i="14"/>
  <c r="B329" i="14"/>
  <c r="A330" i="14"/>
  <c r="B330" i="14"/>
  <c r="AW395" i="14"/>
  <c r="AY395" i="14"/>
  <c r="BA395" i="14"/>
  <c r="BC395" i="14"/>
  <c r="BE395" i="14"/>
  <c r="BG395" i="14"/>
  <c r="BI395" i="14"/>
  <c r="BK395" i="14"/>
  <c r="BM395" i="14"/>
  <c r="BO395" i="14"/>
  <c r="BQ395" i="14"/>
  <c r="BS395" i="14"/>
  <c r="BU395" i="14"/>
  <c r="BW395" i="14"/>
  <c r="BY395" i="14"/>
  <c r="CA395" i="14"/>
  <c r="CC395" i="14"/>
  <c r="CG395" i="14"/>
  <c r="CI395" i="14"/>
  <c r="CK395" i="14"/>
  <c r="CM395" i="14"/>
  <c r="CO395" i="14"/>
  <c r="CQ395" i="14"/>
  <c r="CS395" i="14"/>
  <c r="CW395" i="14"/>
  <c r="CY395" i="14"/>
  <c r="FL395" i="14"/>
  <c r="AF395" i="14"/>
  <c r="B395" i="14" s="1"/>
  <c r="A395" i="14"/>
  <c r="ET457" i="14"/>
  <c r="EV457" i="14"/>
  <c r="FL457" i="14"/>
  <c r="ET456" i="14"/>
  <c r="EV456" i="14"/>
  <c r="FL456" i="14"/>
  <c r="FL496" i="14"/>
  <c r="FL519" i="14"/>
  <c r="EV533" i="14"/>
  <c r="FL533" i="14"/>
  <c r="FL500" i="14"/>
  <c r="ET493" i="14"/>
  <c r="EV493" i="14"/>
  <c r="FL493" i="14"/>
  <c r="EV527" i="14"/>
  <c r="FL527" i="14"/>
  <c r="ET461" i="14"/>
  <c r="EV461" i="14"/>
  <c r="FL461" i="14"/>
  <c r="FL483" i="14"/>
  <c r="EV543" i="14"/>
  <c r="FL543" i="14"/>
  <c r="ET506" i="14"/>
  <c r="EV506" i="14"/>
  <c r="FL506" i="14"/>
  <c r="FL486" i="14"/>
  <c r="ET484" i="14"/>
  <c r="EV484" i="14"/>
  <c r="FL484" i="14"/>
  <c r="ET482" i="14"/>
  <c r="EV482" i="14"/>
  <c r="FL482" i="14"/>
  <c r="EV531" i="14"/>
  <c r="FL531" i="14"/>
  <c r="ET528" i="14"/>
  <c r="EV528" i="14"/>
  <c r="FL528" i="14"/>
  <c r="FL494" i="14"/>
  <c r="EV544" i="14"/>
  <c r="FL544" i="14"/>
  <c r="ET928" i="14"/>
  <c r="EV928" i="14"/>
  <c r="FL928" i="14"/>
  <c r="FL476" i="14"/>
  <c r="FL498" i="14"/>
  <c r="ET552" i="14"/>
  <c r="EV552" i="14"/>
  <c r="FL552" i="14"/>
  <c r="FL505" i="14"/>
  <c r="ET481" i="14"/>
  <c r="EV481" i="14"/>
  <c r="FL481" i="14"/>
  <c r="FL509" i="14"/>
  <c r="FL517" i="14"/>
  <c r="FL515" i="14"/>
  <c r="FL522" i="14"/>
  <c r="ET499" i="14"/>
  <c r="EV499" i="14"/>
  <c r="FL499" i="14"/>
  <c r="FL488" i="14"/>
  <c r="EV488" i="14"/>
  <c r="ET488" i="14"/>
  <c r="AW483" i="14"/>
  <c r="AY483" i="14"/>
  <c r="BA483" i="14"/>
  <c r="BG483" i="14"/>
  <c r="BI483" i="14"/>
  <c r="BK483" i="14"/>
  <c r="BM483" i="14"/>
  <c r="BO483" i="14"/>
  <c r="BQ483" i="14"/>
  <c r="BS483" i="14"/>
  <c r="BU483" i="14"/>
  <c r="BW483" i="14"/>
  <c r="BY483" i="14"/>
  <c r="CA483" i="14"/>
  <c r="CC483" i="14"/>
  <c r="AW543" i="14"/>
  <c r="AY543" i="14"/>
  <c r="BA543" i="14"/>
  <c r="BG543" i="14"/>
  <c r="BI543" i="14"/>
  <c r="BK543" i="14"/>
  <c r="BM543" i="14"/>
  <c r="BO543" i="14"/>
  <c r="BQ543" i="14"/>
  <c r="BS543" i="14"/>
  <c r="BU543" i="14"/>
  <c r="BW543" i="14"/>
  <c r="BY543" i="14"/>
  <c r="CA543" i="14"/>
  <c r="CC543" i="14"/>
  <c r="BK506" i="14"/>
  <c r="BM506" i="14"/>
  <c r="BO506" i="14"/>
  <c r="BS506" i="14"/>
  <c r="BU506" i="14"/>
  <c r="BW506" i="14"/>
  <c r="BY506" i="14"/>
  <c r="CA506" i="14"/>
  <c r="CC506" i="14"/>
  <c r="AW486" i="14"/>
  <c r="AY486" i="14"/>
  <c r="BA486" i="14"/>
  <c r="BG486" i="14"/>
  <c r="BI486" i="14"/>
  <c r="BK486" i="14"/>
  <c r="BM486" i="14"/>
  <c r="BO486" i="14"/>
  <c r="BQ486" i="14"/>
  <c r="BS486" i="14"/>
  <c r="BU486" i="14"/>
  <c r="BW486" i="14"/>
  <c r="BY486" i="14"/>
  <c r="CA486" i="14"/>
  <c r="CC486" i="14"/>
  <c r="BK484" i="14"/>
  <c r="BM484" i="14"/>
  <c r="BO484" i="14"/>
  <c r="BQ484" i="14"/>
  <c r="BS484" i="14"/>
  <c r="BU484" i="14"/>
  <c r="BW484" i="14"/>
  <c r="BY484" i="14"/>
  <c r="CA484" i="14"/>
  <c r="CC484" i="14"/>
  <c r="DA484" i="14"/>
  <c r="DC484" i="14"/>
  <c r="DK484" i="14"/>
  <c r="DM484" i="14"/>
  <c r="DO484" i="14"/>
  <c r="DQ484" i="14"/>
  <c r="DS484" i="14"/>
  <c r="DU484" i="14"/>
  <c r="DY484" i="14"/>
  <c r="EO484" i="14"/>
  <c r="BK482" i="14"/>
  <c r="BM482" i="14"/>
  <c r="BO482" i="14"/>
  <c r="BQ482" i="14"/>
  <c r="BS482" i="14"/>
  <c r="BU482" i="14"/>
  <c r="BW482" i="14"/>
  <c r="BY482" i="14"/>
  <c r="CA482" i="14"/>
  <c r="CC482" i="14"/>
  <c r="DA482" i="14"/>
  <c r="DC482" i="14"/>
  <c r="DK482" i="14"/>
  <c r="DM482" i="14"/>
  <c r="DO482" i="14"/>
  <c r="DQ482" i="14"/>
  <c r="DS482" i="14"/>
  <c r="DU482" i="14"/>
  <c r="DY482" i="14"/>
  <c r="EO482" i="14"/>
  <c r="AW531" i="14"/>
  <c r="AY531" i="14"/>
  <c r="BA531" i="14"/>
  <c r="BG531" i="14"/>
  <c r="BI531" i="14"/>
  <c r="BK531" i="14"/>
  <c r="BM531" i="14"/>
  <c r="BO531" i="14"/>
  <c r="BQ531" i="14"/>
  <c r="BS531" i="14"/>
  <c r="BU531" i="14"/>
  <c r="BW531" i="14"/>
  <c r="BY531" i="14"/>
  <c r="CA531" i="14"/>
  <c r="CC531" i="14"/>
  <c r="BK528" i="14"/>
  <c r="BM528" i="14"/>
  <c r="BO528" i="14"/>
  <c r="BQ528" i="14"/>
  <c r="BS528" i="14"/>
  <c r="BU528" i="14"/>
  <c r="BW528" i="14"/>
  <c r="BY528" i="14"/>
  <c r="CA528" i="14"/>
  <c r="CC528" i="14"/>
  <c r="AW494" i="14"/>
  <c r="AY494" i="14"/>
  <c r="BA494" i="14"/>
  <c r="BG494" i="14"/>
  <c r="BK494" i="14"/>
  <c r="BM494" i="14"/>
  <c r="BO494" i="14"/>
  <c r="BQ494" i="14"/>
  <c r="BS494" i="14"/>
  <c r="BU494" i="14"/>
  <c r="BW494" i="14"/>
  <c r="BY494" i="14"/>
  <c r="CA494" i="14"/>
  <c r="CC494" i="14"/>
  <c r="AW544" i="14"/>
  <c r="AY544" i="14"/>
  <c r="BA544" i="14"/>
  <c r="BG544" i="14"/>
  <c r="BI544" i="14"/>
  <c r="BK544" i="14"/>
  <c r="BM544" i="14"/>
  <c r="BO544" i="14"/>
  <c r="BQ544" i="14"/>
  <c r="BS544" i="14"/>
  <c r="BU544" i="14"/>
  <c r="BW544" i="14"/>
  <c r="BY544" i="14"/>
  <c r="CA544" i="14"/>
  <c r="CC544" i="14"/>
  <c r="BK928" i="14"/>
  <c r="BM928" i="14"/>
  <c r="BO928" i="14"/>
  <c r="BQ928" i="14"/>
  <c r="BS928" i="14"/>
  <c r="BU928" i="14"/>
  <c r="BW928" i="14"/>
  <c r="BY928" i="14"/>
  <c r="CA928" i="14"/>
  <c r="CC928" i="14"/>
  <c r="DY928" i="14"/>
  <c r="EA928" i="14"/>
  <c r="EC928" i="14"/>
  <c r="EO928" i="14"/>
  <c r="AW476" i="14"/>
  <c r="AY476" i="14"/>
  <c r="BA476" i="14"/>
  <c r="BG476" i="14"/>
  <c r="BI476" i="14"/>
  <c r="BK476" i="14"/>
  <c r="BM476" i="14"/>
  <c r="BO476" i="14"/>
  <c r="BQ476" i="14"/>
  <c r="BS476" i="14"/>
  <c r="BU476" i="14"/>
  <c r="BW476" i="14"/>
  <c r="BY476" i="14"/>
  <c r="CA476" i="14"/>
  <c r="CC476" i="14"/>
  <c r="AW498" i="14"/>
  <c r="AY498" i="14"/>
  <c r="BA498" i="14"/>
  <c r="BG498" i="14"/>
  <c r="BK498" i="14"/>
  <c r="BM498" i="14"/>
  <c r="BO498" i="14"/>
  <c r="BQ498" i="14"/>
  <c r="BS498" i="14"/>
  <c r="BU498" i="14"/>
  <c r="BW498" i="14"/>
  <c r="BY498" i="14"/>
  <c r="CA498" i="14"/>
  <c r="CC498" i="14"/>
  <c r="AW552" i="14"/>
  <c r="AY552" i="14"/>
  <c r="BA552" i="14"/>
  <c r="BG552" i="14"/>
  <c r="BI552" i="14"/>
  <c r="BK552" i="14"/>
  <c r="BM552" i="14"/>
  <c r="BO552" i="14"/>
  <c r="BQ552" i="14"/>
  <c r="AW505" i="14"/>
  <c r="AY505" i="14"/>
  <c r="BA505" i="14"/>
  <c r="BG505" i="14"/>
  <c r="BI505" i="14"/>
  <c r="BK505" i="14"/>
  <c r="BM505" i="14"/>
  <c r="BO505" i="14"/>
  <c r="BQ505" i="14"/>
  <c r="BS505" i="14"/>
  <c r="BU505" i="14"/>
  <c r="BW505" i="14"/>
  <c r="BY505" i="14"/>
  <c r="CA505" i="14"/>
  <c r="CC505" i="14"/>
  <c r="DY505" i="14"/>
  <c r="EA505" i="14"/>
  <c r="EC505" i="14"/>
  <c r="EO505" i="14"/>
  <c r="BK481" i="14"/>
  <c r="BM481" i="14"/>
  <c r="BO481" i="14"/>
  <c r="BQ481" i="14"/>
  <c r="BS481" i="14"/>
  <c r="BU481" i="14"/>
  <c r="BW481" i="14"/>
  <c r="BY481" i="14"/>
  <c r="CA481" i="14"/>
  <c r="CC481" i="14"/>
  <c r="AW509" i="14"/>
  <c r="AY509" i="14"/>
  <c r="BA509" i="14"/>
  <c r="BG509" i="14"/>
  <c r="BI509" i="14"/>
  <c r="BK509" i="14"/>
  <c r="BM509" i="14"/>
  <c r="BO509" i="14"/>
  <c r="BS509" i="14"/>
  <c r="BU509" i="14"/>
  <c r="BW509" i="14"/>
  <c r="BY509" i="14"/>
  <c r="CA509" i="14"/>
  <c r="CC509" i="14"/>
  <c r="AW517" i="14"/>
  <c r="AY517" i="14"/>
  <c r="BA517" i="14"/>
  <c r="BG517" i="14"/>
  <c r="BK517" i="14"/>
  <c r="BM517" i="14"/>
  <c r="BO517" i="14"/>
  <c r="BS517" i="14"/>
  <c r="BU517" i="14"/>
  <c r="BW517" i="14"/>
  <c r="BY517" i="14"/>
  <c r="CA517" i="14"/>
  <c r="CC517" i="14"/>
  <c r="AW515" i="14"/>
  <c r="AY515" i="14"/>
  <c r="BA515" i="14"/>
  <c r="BG515" i="14"/>
  <c r="BI515" i="14"/>
  <c r="BK515" i="14"/>
  <c r="BM515" i="14"/>
  <c r="BO515" i="14"/>
  <c r="BQ515" i="14"/>
  <c r="BS515" i="14"/>
  <c r="BU515" i="14"/>
  <c r="BW515" i="14"/>
  <c r="BY515" i="14"/>
  <c r="CA515" i="14"/>
  <c r="CC515" i="14"/>
  <c r="AW522" i="14"/>
  <c r="AY522" i="14"/>
  <c r="BA522" i="14"/>
  <c r="BG522" i="14"/>
  <c r="BI522" i="14"/>
  <c r="BK522" i="14"/>
  <c r="BM522" i="14"/>
  <c r="BO522" i="14"/>
  <c r="BQ522" i="14"/>
  <c r="BS522" i="14"/>
  <c r="BU522" i="14"/>
  <c r="BW522" i="14"/>
  <c r="BY522" i="14"/>
  <c r="CA522" i="14"/>
  <c r="CC522" i="14"/>
  <c r="BK499" i="14"/>
  <c r="BM499" i="14"/>
  <c r="BO499" i="14"/>
  <c r="BQ499" i="14"/>
  <c r="BS499" i="14"/>
  <c r="BU499" i="14"/>
  <c r="BW499" i="14"/>
  <c r="BY499" i="14"/>
  <c r="CA499" i="14"/>
  <c r="CC499" i="14"/>
  <c r="AW496" i="14"/>
  <c r="AY496" i="14"/>
  <c r="BA496" i="14"/>
  <c r="BG496" i="14"/>
  <c r="BK496" i="14"/>
  <c r="BM496" i="14"/>
  <c r="BO496" i="14"/>
  <c r="BQ496" i="14"/>
  <c r="BS496" i="14"/>
  <c r="BU496" i="14"/>
  <c r="BW496" i="14"/>
  <c r="BY496" i="14"/>
  <c r="CA496" i="14"/>
  <c r="CC496" i="14"/>
  <c r="AW519" i="14"/>
  <c r="AY519" i="14"/>
  <c r="BA519" i="14"/>
  <c r="BG519" i="14"/>
  <c r="BK519" i="14"/>
  <c r="BM519" i="14"/>
  <c r="BO519" i="14"/>
  <c r="BS519" i="14"/>
  <c r="BU519" i="14"/>
  <c r="BW519" i="14"/>
  <c r="BY519" i="14"/>
  <c r="CA519" i="14"/>
  <c r="CC519" i="14"/>
  <c r="AW533" i="14"/>
  <c r="AY533" i="14"/>
  <c r="BA533" i="14"/>
  <c r="BG533" i="14"/>
  <c r="BK533" i="14"/>
  <c r="BM533" i="14"/>
  <c r="BO533" i="14"/>
  <c r="BQ533" i="14"/>
  <c r="BS533" i="14"/>
  <c r="BU533" i="14"/>
  <c r="BW533" i="14"/>
  <c r="BY533" i="14"/>
  <c r="CA533" i="14"/>
  <c r="CC533" i="14"/>
  <c r="AW500" i="14"/>
  <c r="AY500" i="14"/>
  <c r="BA500" i="14"/>
  <c r="BG500" i="14"/>
  <c r="BK500" i="14"/>
  <c r="BM500" i="14"/>
  <c r="BO500" i="14"/>
  <c r="BQ500" i="14"/>
  <c r="BS500" i="14"/>
  <c r="BU500" i="14"/>
  <c r="BW500" i="14"/>
  <c r="BY500" i="14"/>
  <c r="CA500" i="14"/>
  <c r="CC500" i="14"/>
  <c r="BK493" i="14"/>
  <c r="BM493" i="14"/>
  <c r="BO493" i="14"/>
  <c r="BQ493" i="14"/>
  <c r="BS493" i="14"/>
  <c r="BU493" i="14"/>
  <c r="BW493" i="14"/>
  <c r="BY493" i="14"/>
  <c r="CA493" i="14"/>
  <c r="CC493" i="14"/>
  <c r="AW527" i="14"/>
  <c r="AY527" i="14"/>
  <c r="BA527" i="14"/>
  <c r="BG527" i="14"/>
  <c r="BI527" i="14"/>
  <c r="BK527" i="14"/>
  <c r="BM527" i="14"/>
  <c r="BO527" i="14"/>
  <c r="BQ527" i="14"/>
  <c r="BS527" i="14"/>
  <c r="BU527" i="14"/>
  <c r="BW527" i="14"/>
  <c r="BY527" i="14"/>
  <c r="CA527" i="14"/>
  <c r="CC527" i="14"/>
  <c r="AF527" i="14"/>
  <c r="B527" i="14" s="1"/>
  <c r="AF461" i="14"/>
  <c r="B461" i="14" s="1"/>
  <c r="AF483" i="14"/>
  <c r="B483" i="14" s="1"/>
  <c r="AF543" i="14"/>
  <c r="B543" i="14" s="1"/>
  <c r="AF506" i="14"/>
  <c r="B506" i="14" s="1"/>
  <c r="AF486" i="14"/>
  <c r="B486" i="14" s="1"/>
  <c r="AF484" i="14"/>
  <c r="B484" i="14" s="1"/>
  <c r="AF482" i="14"/>
  <c r="B482" i="14" s="1"/>
  <c r="AF531" i="14"/>
  <c r="B531" i="14" s="1"/>
  <c r="AF528" i="14"/>
  <c r="B528" i="14" s="1"/>
  <c r="AF494" i="14"/>
  <c r="B494" i="14" s="1"/>
  <c r="AF544" i="14"/>
  <c r="B544" i="14" s="1"/>
  <c r="AF928" i="14"/>
  <c r="B928" i="14" s="1"/>
  <c r="AF476" i="14"/>
  <c r="B476" i="14" s="1"/>
  <c r="AF498" i="14"/>
  <c r="B498" i="14" s="1"/>
  <c r="AF552" i="14"/>
  <c r="B552" i="14" s="1"/>
  <c r="AF505" i="14"/>
  <c r="B505" i="14" s="1"/>
  <c r="AF481" i="14"/>
  <c r="B481" i="14" s="1"/>
  <c r="AF509" i="14"/>
  <c r="B509" i="14" s="1"/>
  <c r="AF517" i="14"/>
  <c r="B517" i="14" s="1"/>
  <c r="AF515" i="14"/>
  <c r="B515" i="14" s="1"/>
  <c r="AF522" i="14"/>
  <c r="B522" i="14" s="1"/>
  <c r="AF499" i="14"/>
  <c r="B499" i="14" s="1"/>
  <c r="AF496" i="14"/>
  <c r="B496" i="14" s="1"/>
  <c r="AF519" i="14"/>
  <c r="B519" i="14" s="1"/>
  <c r="AF533" i="14"/>
  <c r="B533" i="14" s="1"/>
  <c r="AF500" i="14"/>
  <c r="B500" i="14" s="1"/>
  <c r="A522" i="14"/>
  <c r="A515" i="14"/>
  <c r="A517" i="14"/>
  <c r="A509" i="14"/>
  <c r="A505" i="14"/>
  <c r="A498" i="14"/>
  <c r="A476" i="14"/>
  <c r="A544" i="14"/>
  <c r="A494" i="14"/>
  <c r="A531" i="14"/>
  <c r="A486" i="14"/>
  <c r="A543" i="14"/>
  <c r="A483" i="14"/>
  <c r="A527" i="14"/>
  <c r="A500" i="14"/>
  <c r="A533" i="14"/>
  <c r="A519" i="14"/>
  <c r="A496" i="14"/>
  <c r="AF487" i="14"/>
  <c r="B487" i="14" s="1"/>
  <c r="AF458" i="14"/>
  <c r="B458" i="14" s="1"/>
  <c r="AF469" i="14"/>
  <c r="B469" i="14" s="1"/>
  <c r="AF488" i="14"/>
  <c r="B488" i="14" s="1"/>
  <c r="AF457" i="14"/>
  <c r="B457" i="14" s="1"/>
  <c r="AF456" i="14"/>
  <c r="B456" i="14" s="1"/>
  <c r="AF493" i="14"/>
  <c r="B493" i="14" s="1"/>
  <c r="A481" i="14"/>
  <c r="A528" i="14"/>
  <c r="A506" i="14"/>
  <c r="A493" i="14"/>
  <c r="A488" i="14"/>
  <c r="A487" i="14"/>
  <c r="A552" i="14"/>
  <c r="BK457" i="14"/>
  <c r="BO457" i="14"/>
  <c r="BS457" i="14"/>
  <c r="BU457" i="14"/>
  <c r="BW457" i="14"/>
  <c r="BY457" i="14"/>
  <c r="CA457" i="14"/>
  <c r="CC457" i="14"/>
  <c r="BK456" i="14"/>
  <c r="BO456" i="14"/>
  <c r="BS456" i="14"/>
  <c r="BU456" i="14"/>
  <c r="BW456" i="14"/>
  <c r="BY456" i="14"/>
  <c r="CA456" i="14"/>
  <c r="CC456" i="14"/>
  <c r="BI461" i="14"/>
  <c r="BK461" i="14"/>
  <c r="BO461" i="14"/>
  <c r="BS461" i="14"/>
  <c r="BU461" i="14"/>
  <c r="BW461" i="14"/>
  <c r="BY461" i="14"/>
  <c r="CA461" i="14"/>
  <c r="CC461" i="14"/>
  <c r="BK453" i="14"/>
  <c r="BO453" i="14"/>
  <c r="BQ453" i="14"/>
  <c r="BS453" i="14"/>
  <c r="BU453" i="14"/>
  <c r="BW453" i="14"/>
  <c r="BY453" i="14"/>
  <c r="CA453" i="14"/>
  <c r="CC453" i="14"/>
  <c r="BK454" i="14"/>
  <c r="BO454" i="14"/>
  <c r="BQ454" i="14"/>
  <c r="BS454" i="14"/>
  <c r="BU454" i="14"/>
  <c r="BW454" i="14"/>
  <c r="BY454" i="14"/>
  <c r="CA454" i="14"/>
  <c r="CC454" i="14"/>
  <c r="CG454" i="14"/>
  <c r="CI454" i="14"/>
  <c r="CK454" i="14"/>
  <c r="CM454" i="14"/>
  <c r="CO454" i="14"/>
  <c r="CQ454" i="14"/>
  <c r="CS454" i="14"/>
  <c r="CW454" i="14"/>
  <c r="CY454" i="14"/>
  <c r="FL454" i="14"/>
  <c r="AF453" i="14"/>
  <c r="B453" i="14" s="1"/>
  <c r="AF454" i="14"/>
  <c r="B454" i="14" s="1"/>
  <c r="A482" i="14"/>
  <c r="A461" i="14"/>
  <c r="A484" i="14"/>
  <c r="A453" i="14"/>
  <c r="A457" i="14"/>
  <c r="A456" i="14"/>
  <c r="A454" i="14"/>
  <c r="BI422" i="14"/>
  <c r="BA413" i="14"/>
  <c r="BA431" i="14"/>
  <c r="AY407" i="14"/>
  <c r="AY413" i="14"/>
  <c r="AY431" i="14"/>
  <c r="AW407" i="14"/>
  <c r="AW413" i="14"/>
  <c r="AW431" i="14"/>
  <c r="BA414" i="14"/>
  <c r="BA432" i="14"/>
  <c r="BA422" i="14"/>
  <c r="AY414" i="14"/>
  <c r="AY432" i="14"/>
  <c r="AY422" i="14"/>
  <c r="AW414" i="14"/>
  <c r="AW432" i="14"/>
  <c r="AW422" i="14"/>
  <c r="A368" i="14"/>
  <c r="A382" i="14"/>
  <c r="A391" i="14"/>
  <c r="A390" i="14"/>
  <c r="A363" i="14"/>
  <c r="A356" i="14"/>
  <c r="AF368" i="14"/>
  <c r="B368" i="14" s="1"/>
  <c r="AF382" i="14"/>
  <c r="B382" i="14" s="1"/>
  <c r="AF391" i="14"/>
  <c r="B391" i="14" s="1"/>
  <c r="AF390" i="14"/>
  <c r="B390" i="14" s="1"/>
  <c r="AF363" i="14"/>
  <c r="B363" i="14" s="1"/>
  <c r="AF356" i="14"/>
  <c r="B356" i="14" s="1"/>
  <c r="BS368" i="14"/>
  <c r="BU368" i="14"/>
  <c r="BW368" i="14"/>
  <c r="BY368" i="14"/>
  <c r="CA368" i="14"/>
  <c r="CC368" i="14"/>
  <c r="CG368" i="14"/>
  <c r="CI368" i="14"/>
  <c r="CK368" i="14"/>
  <c r="CM368" i="14"/>
  <c r="CO368" i="14"/>
  <c r="CQ368" i="14"/>
  <c r="CS368" i="14"/>
  <c r="CW368" i="14"/>
  <c r="CY368" i="14"/>
  <c r="BQ368" i="14"/>
  <c r="BO368" i="14"/>
  <c r="BE368" i="14"/>
  <c r="BC368" i="14"/>
  <c r="BS382" i="14"/>
  <c r="BU382" i="14"/>
  <c r="BW382" i="14"/>
  <c r="BY382" i="14"/>
  <c r="CA382" i="14"/>
  <c r="CC382" i="14"/>
  <c r="CG382" i="14"/>
  <c r="CI382" i="14"/>
  <c r="CK382" i="14"/>
  <c r="CM382" i="14"/>
  <c r="CO382" i="14"/>
  <c r="CQ382" i="14"/>
  <c r="CS382" i="14"/>
  <c r="CW382" i="14"/>
  <c r="CY382" i="14"/>
  <c r="BC382" i="14"/>
  <c r="BE382" i="14"/>
  <c r="BO382" i="14"/>
  <c r="BQ382" i="14"/>
  <c r="BK391" i="14"/>
  <c r="BM391" i="14"/>
  <c r="BO391" i="14"/>
  <c r="BQ391" i="14"/>
  <c r="BS391" i="14"/>
  <c r="BU391" i="14"/>
  <c r="BW391" i="14"/>
  <c r="BY391" i="14"/>
  <c r="CA391" i="14"/>
  <c r="CC391" i="14"/>
  <c r="CK391" i="14"/>
  <c r="CO391" i="14"/>
  <c r="CQ391" i="14"/>
  <c r="CY391" i="14"/>
  <c r="BI391" i="14"/>
  <c r="BG391" i="14"/>
  <c r="BC391" i="14"/>
  <c r="BA391" i="14"/>
  <c r="AY391" i="14"/>
  <c r="AW391" i="14"/>
  <c r="BC390" i="14"/>
  <c r="BC363" i="14"/>
  <c r="BE363" i="14"/>
  <c r="BO363" i="14"/>
  <c r="BQ363" i="14"/>
  <c r="BS363" i="14"/>
  <c r="BU363" i="14"/>
  <c r="BW363" i="14"/>
  <c r="BY363" i="14"/>
  <c r="CA363" i="14"/>
  <c r="CC363" i="14"/>
  <c r="CG363" i="14"/>
  <c r="CI363" i="14"/>
  <c r="CK363" i="14"/>
  <c r="CM363" i="14"/>
  <c r="CO363" i="14"/>
  <c r="CQ363" i="14"/>
  <c r="CS363" i="14"/>
  <c r="CW363" i="14"/>
  <c r="CY363" i="14"/>
  <c r="BK356" i="14"/>
  <c r="BM356" i="14"/>
  <c r="BO356" i="14"/>
  <c r="BQ356" i="14"/>
  <c r="BS356" i="14"/>
  <c r="BU356" i="14"/>
  <c r="BW356" i="14"/>
  <c r="BY356" i="14"/>
  <c r="CA356" i="14"/>
  <c r="CC356" i="14"/>
  <c r="CG356" i="14"/>
  <c r="CI356" i="14"/>
  <c r="CK356" i="14"/>
  <c r="CM356" i="14"/>
  <c r="CO356" i="14"/>
  <c r="CQ356" i="14"/>
  <c r="CS356" i="14"/>
  <c r="CW356" i="14"/>
  <c r="CY356" i="14"/>
  <c r="DA356" i="14"/>
  <c r="DC356" i="14"/>
  <c r="DE356" i="14"/>
  <c r="DG356" i="14"/>
  <c r="DI356" i="14"/>
  <c r="DM356" i="14"/>
  <c r="DO356" i="14"/>
  <c r="DQ356" i="14"/>
  <c r="DS356" i="14"/>
  <c r="DU356" i="14"/>
  <c r="BI425" i="14"/>
  <c r="BI434" i="14"/>
  <c r="BI436" i="14"/>
  <c r="BI437" i="14"/>
  <c r="BI408" i="14"/>
  <c r="BG429" i="14"/>
  <c r="BG425" i="14"/>
  <c r="BG434" i="14"/>
  <c r="BG436" i="14"/>
  <c r="BG437" i="14"/>
  <c r="BG408" i="14"/>
  <c r="BE377" i="14"/>
  <c r="BE380" i="14"/>
  <c r="BE436" i="14"/>
  <c r="BE437" i="14"/>
  <c r="BE398" i="14"/>
  <c r="BE402" i="14"/>
  <c r="BE403" i="14"/>
  <c r="BC429" i="14"/>
  <c r="BC425" i="14"/>
  <c r="BC434" i="14"/>
  <c r="BC436" i="14"/>
  <c r="BC437" i="14"/>
  <c r="BC408" i="14"/>
  <c r="BA429" i="14"/>
  <c r="BA425" i="14"/>
  <c r="BA434" i="14"/>
  <c r="BA436" i="14"/>
  <c r="BA437" i="14"/>
  <c r="BA408" i="14"/>
  <c r="BA383" i="14"/>
  <c r="BA385" i="14"/>
  <c r="AY429" i="14"/>
  <c r="AY425" i="14"/>
  <c r="AY434" i="14"/>
  <c r="AY436" i="14"/>
  <c r="AY437" i="14"/>
  <c r="AY377" i="14"/>
  <c r="AY380" i="14"/>
  <c r="AY383" i="14"/>
  <c r="AY385" i="14"/>
  <c r="EV567" i="14"/>
  <c r="AW425" i="14"/>
  <c r="AW434" i="14"/>
  <c r="AW436" i="14"/>
  <c r="AW437" i="14"/>
  <c r="ET416" i="14"/>
  <c r="EV416" i="14"/>
  <c r="FJ416" i="14"/>
  <c r="FL416" i="14"/>
  <c r="ET410" i="14"/>
  <c r="EV410" i="14"/>
  <c r="FJ410" i="14"/>
  <c r="FL410" i="14"/>
  <c r="ET419" i="14"/>
  <c r="EV419" i="14"/>
  <c r="FJ419" i="14"/>
  <c r="FL419" i="14"/>
  <c r="ET420" i="14"/>
  <c r="EV420" i="14"/>
  <c r="FJ420" i="14"/>
  <c r="FL420" i="14"/>
  <c r="FL425" i="14"/>
  <c r="FL434" i="14"/>
  <c r="ET426" i="14"/>
  <c r="EV426" i="14"/>
  <c r="FJ426" i="14"/>
  <c r="FL426" i="14"/>
  <c r="ET427" i="14"/>
  <c r="EV427" i="14"/>
  <c r="FJ427" i="14"/>
  <c r="FL427" i="14"/>
  <c r="FL436" i="14"/>
  <c r="FL437" i="14"/>
  <c r="ET406" i="14"/>
  <c r="EV406" i="14"/>
  <c r="FJ406" i="14"/>
  <c r="FL406" i="14"/>
  <c r="ET418" i="14"/>
  <c r="EV418" i="14"/>
  <c r="FJ418" i="14"/>
  <c r="FL418" i="14"/>
  <c r="FL408" i="14"/>
  <c r="ET467" i="14"/>
  <c r="EV467" i="14"/>
  <c r="FJ467" i="14"/>
  <c r="FL467" i="14"/>
  <c r="ET478" i="14"/>
  <c r="EV478" i="14"/>
  <c r="FL478" i="14"/>
  <c r="ET937" i="14"/>
  <c r="EV937" i="14"/>
  <c r="FL937" i="14"/>
  <c r="FL444" i="14"/>
  <c r="ET567" i="14"/>
  <c r="FL567" i="14"/>
  <c r="ET455" i="14"/>
  <c r="EV455" i="14"/>
  <c r="FL455" i="14"/>
  <c r="ET566" i="14"/>
  <c r="EV566" i="14"/>
  <c r="FL566" i="14"/>
  <c r="ET518" i="14"/>
  <c r="EV518" i="14"/>
  <c r="FL518" i="14"/>
  <c r="ET470" i="14"/>
  <c r="EV470" i="14"/>
  <c r="FJ470" i="14"/>
  <c r="FL470" i="14"/>
  <c r="ET424" i="14"/>
  <c r="EV424" i="14"/>
  <c r="FJ424" i="14"/>
  <c r="FL424" i="14"/>
  <c r="FL452" i="14"/>
  <c r="ET524" i="14"/>
  <c r="EV524" i="14"/>
  <c r="FL524" i="14"/>
  <c r="ET445" i="14"/>
  <c r="EV445" i="14"/>
  <c r="FJ445" i="14"/>
  <c r="FL445" i="14"/>
  <c r="FL462" i="14"/>
  <c r="ET447" i="14"/>
  <c r="EV447" i="14"/>
  <c r="FL447" i="14"/>
  <c r="ET449" i="14"/>
  <c r="EV449" i="14"/>
  <c r="FL449" i="14"/>
  <c r="FL463" i="14"/>
  <c r="ET458" i="14"/>
  <c r="EV458" i="14"/>
  <c r="FJ458" i="14"/>
  <c r="FL458" i="14"/>
  <c r="FL469" i="14"/>
  <c r="ET378" i="14"/>
  <c r="EV378" i="14"/>
  <c r="FJ378" i="14"/>
  <c r="FL378" i="14"/>
  <c r="ET379" i="14"/>
  <c r="EV379" i="14"/>
  <c r="FJ379" i="14"/>
  <c r="FL379" i="14"/>
  <c r="FL376" i="14"/>
  <c r="FJ376" i="14"/>
  <c r="EV376" i="14"/>
  <c r="ET376" i="14"/>
  <c r="FL375" i="14"/>
  <c r="FJ375" i="14"/>
  <c r="EV375" i="14"/>
  <c r="ET375" i="14"/>
  <c r="EO387" i="14"/>
  <c r="DW389" i="14"/>
  <c r="DY389" i="14"/>
  <c r="EA389" i="14"/>
  <c r="EO389" i="14"/>
  <c r="EO471" i="14"/>
  <c r="EO429" i="14"/>
  <c r="DY430" i="14"/>
  <c r="EO430" i="14"/>
  <c r="CS328" i="14"/>
  <c r="CW328" i="14"/>
  <c r="CY328" i="14"/>
  <c r="DA328" i="14"/>
  <c r="DC328" i="14"/>
  <c r="CS339" i="14"/>
  <c r="CW339" i="14"/>
  <c r="CY339" i="14"/>
  <c r="DA339" i="14"/>
  <c r="DC339" i="14"/>
  <c r="CS334" i="14"/>
  <c r="CW334" i="14"/>
  <c r="CY334" i="14"/>
  <c r="DA334" i="14"/>
  <c r="DC334" i="14"/>
  <c r="CS335" i="14"/>
  <c r="CW335" i="14"/>
  <c r="CY335" i="14"/>
  <c r="DA335" i="14"/>
  <c r="DC335" i="14"/>
  <c r="CS336" i="14"/>
  <c r="CW336" i="14"/>
  <c r="CY336" i="14"/>
  <c r="DA336" i="14"/>
  <c r="DC336" i="14"/>
  <c r="CS337" i="14"/>
  <c r="CW337" i="14"/>
  <c r="CY337" i="14"/>
  <c r="DA337" i="14"/>
  <c r="DC337" i="14"/>
  <c r="CS338" i="14"/>
  <c r="CW338" i="14"/>
  <c r="CY338" i="14"/>
  <c r="DA338" i="14"/>
  <c r="DC338" i="14"/>
  <c r="CS340" i="14"/>
  <c r="CW340" i="14"/>
  <c r="CY340" i="14"/>
  <c r="DA340" i="14"/>
  <c r="DC340" i="14"/>
  <c r="CS341" i="14"/>
  <c r="CW341" i="14"/>
  <c r="CY341" i="14"/>
  <c r="DA341" i="14"/>
  <c r="DC341" i="14"/>
  <c r="CS348" i="14"/>
  <c r="CW348" i="14"/>
  <c r="CY348" i="14"/>
  <c r="DA348" i="14"/>
  <c r="DC348" i="14"/>
  <c r="CS342" i="14"/>
  <c r="CW342" i="14"/>
  <c r="CY342" i="14"/>
  <c r="DA342" i="14"/>
  <c r="DC342" i="14"/>
  <c r="CS343" i="14"/>
  <c r="CW343" i="14"/>
  <c r="CY343" i="14"/>
  <c r="DA343" i="14"/>
  <c r="DC343" i="14"/>
  <c r="CS344" i="14"/>
  <c r="CW344" i="14"/>
  <c r="CY344" i="14"/>
  <c r="DA344" i="14"/>
  <c r="DC344" i="14"/>
  <c r="CS345" i="14"/>
  <c r="CW345" i="14"/>
  <c r="CY345" i="14"/>
  <c r="DA345" i="14"/>
  <c r="DC345" i="14"/>
  <c r="CS347" i="14"/>
  <c r="CW347" i="14"/>
  <c r="CY347" i="14"/>
  <c r="DA347" i="14"/>
  <c r="DC347" i="14"/>
  <c r="CS346" i="14"/>
  <c r="CW346" i="14"/>
  <c r="CY346" i="14"/>
  <c r="DA346" i="14"/>
  <c r="DC346" i="14"/>
  <c r="CS349" i="14"/>
  <c r="CW349" i="14"/>
  <c r="CY349" i="14"/>
  <c r="DA349" i="14"/>
  <c r="DC349" i="14"/>
  <c r="CS350" i="14"/>
  <c r="CW350" i="14"/>
  <c r="CY350" i="14"/>
  <c r="DA350" i="14"/>
  <c r="DC350" i="14"/>
  <c r="CS359" i="14"/>
  <c r="CW359" i="14"/>
  <c r="CY359" i="14"/>
  <c r="CS351" i="14"/>
  <c r="CW351" i="14"/>
  <c r="CY351" i="14"/>
  <c r="DA351" i="14"/>
  <c r="DC351" i="14"/>
  <c r="CS352" i="14"/>
  <c r="CW352" i="14"/>
  <c r="CY352" i="14"/>
  <c r="DA352" i="14"/>
  <c r="DC352" i="14"/>
  <c r="CS353" i="14"/>
  <c r="CW353" i="14"/>
  <c r="CY353" i="14"/>
  <c r="DA353" i="14"/>
  <c r="DC353" i="14"/>
  <c r="CS355" i="14"/>
  <c r="CW355" i="14"/>
  <c r="CY355" i="14"/>
  <c r="DA355" i="14"/>
  <c r="DC355" i="14"/>
  <c r="CS354" i="14"/>
  <c r="CW354" i="14"/>
  <c r="CY354" i="14"/>
  <c r="DA354" i="14"/>
  <c r="DC354" i="14"/>
  <c r="CS357" i="14"/>
  <c r="CW357" i="14"/>
  <c r="CY357" i="14"/>
  <c r="CS358" i="14"/>
  <c r="CW358" i="14"/>
  <c r="CY358" i="14"/>
  <c r="CS360" i="14"/>
  <c r="CW360" i="14"/>
  <c r="CY360" i="14"/>
  <c r="CS361" i="14"/>
  <c r="CW361" i="14"/>
  <c r="CY361" i="14"/>
  <c r="CS362" i="14"/>
  <c r="CW362" i="14"/>
  <c r="CY362" i="14"/>
  <c r="CS364" i="14"/>
  <c r="CW364" i="14"/>
  <c r="CY364" i="14"/>
  <c r="CS365" i="14"/>
  <c r="CW365" i="14"/>
  <c r="CY365" i="14"/>
  <c r="CS367" i="14"/>
  <c r="CW367" i="14"/>
  <c r="CY367" i="14"/>
  <c r="CS369" i="14"/>
  <c r="CW369" i="14"/>
  <c r="CY369" i="14"/>
  <c r="CS370" i="14"/>
  <c r="CW370" i="14"/>
  <c r="CY370" i="14"/>
  <c r="CS371" i="14"/>
  <c r="CW371" i="14"/>
  <c r="CY371" i="14"/>
  <c r="CS372" i="14"/>
  <c r="CW372" i="14"/>
  <c r="CY372" i="14"/>
  <c r="CS373" i="14"/>
  <c r="CW373" i="14"/>
  <c r="CY373" i="14"/>
  <c r="CS374" i="14"/>
  <c r="CW374" i="14"/>
  <c r="CY374" i="14"/>
  <c r="CS375" i="14"/>
  <c r="CW375" i="14"/>
  <c r="CY375" i="14"/>
  <c r="CS376" i="14"/>
  <c r="CW376" i="14"/>
  <c r="CY376" i="14"/>
  <c r="CS377" i="14"/>
  <c r="CW377" i="14"/>
  <c r="CY377" i="14"/>
  <c r="CS380" i="14"/>
  <c r="CW380" i="14"/>
  <c r="CY380" i="14"/>
  <c r="CS378" i="14"/>
  <c r="CW378" i="14"/>
  <c r="CY378" i="14"/>
  <c r="CS379" i="14"/>
  <c r="CW379" i="14"/>
  <c r="CY379" i="14"/>
  <c r="CS381" i="14"/>
  <c r="CW381" i="14"/>
  <c r="CY381" i="14"/>
  <c r="CS383" i="14"/>
  <c r="CW383" i="14"/>
  <c r="CY383" i="14"/>
  <c r="CS385" i="14"/>
  <c r="CW385" i="14"/>
  <c r="CY385" i="14"/>
  <c r="CS384" i="14"/>
  <c r="CW384" i="14"/>
  <c r="CY384" i="14"/>
  <c r="CS386" i="14"/>
  <c r="CW386" i="14"/>
  <c r="CY386" i="14"/>
  <c r="CS387" i="14"/>
  <c r="CW387" i="14"/>
  <c r="CY387" i="14"/>
  <c r="CS389" i="14"/>
  <c r="CW389" i="14"/>
  <c r="CY389" i="14"/>
  <c r="CY393" i="14"/>
  <c r="CS388" i="14"/>
  <c r="CW388" i="14"/>
  <c r="CY388" i="14"/>
  <c r="CW392" i="14"/>
  <c r="CY392" i="14"/>
  <c r="CS394" i="14"/>
  <c r="CW394" i="14"/>
  <c r="CY394" i="14"/>
  <c r="CS398" i="14"/>
  <c r="CW398" i="14"/>
  <c r="CY398" i="14"/>
  <c r="CS396" i="14"/>
  <c r="CW396" i="14"/>
  <c r="CY396" i="14"/>
  <c r="CS399" i="14"/>
  <c r="CW399" i="14"/>
  <c r="CY399" i="14"/>
  <c r="CS401" i="14"/>
  <c r="CW401" i="14"/>
  <c r="CY401" i="14"/>
  <c r="CS402" i="14"/>
  <c r="CW402" i="14"/>
  <c r="CY402" i="14"/>
  <c r="CS403" i="14"/>
  <c r="CW403" i="14"/>
  <c r="CY403" i="14"/>
  <c r="CS404" i="14"/>
  <c r="CW404" i="14"/>
  <c r="CY404" i="14"/>
  <c r="CS409" i="14"/>
  <c r="CW409" i="14"/>
  <c r="CY409" i="14"/>
  <c r="CS407" i="14"/>
  <c r="CW407" i="14"/>
  <c r="CY407" i="14"/>
  <c r="CS435" i="14"/>
  <c r="CW435" i="14"/>
  <c r="CY435" i="14"/>
  <c r="CS412" i="14"/>
  <c r="CW412" i="14"/>
  <c r="CY412" i="14"/>
  <c r="CS413" i="14"/>
  <c r="CW413" i="14"/>
  <c r="CY413" i="14"/>
  <c r="CS431" i="14"/>
  <c r="CW431" i="14"/>
  <c r="CY431" i="14"/>
  <c r="CS438" i="14"/>
  <c r="CW438" i="14"/>
  <c r="CY438" i="14"/>
  <c r="CS414" i="14"/>
  <c r="CW414" i="14"/>
  <c r="CY414" i="14"/>
  <c r="CS421" i="14"/>
  <c r="CW421" i="14"/>
  <c r="CY421" i="14"/>
  <c r="CS432" i="14"/>
  <c r="CW432" i="14"/>
  <c r="CY432" i="14"/>
  <c r="CS433" i="14"/>
  <c r="CW433" i="14"/>
  <c r="CY433" i="14"/>
  <c r="CS422" i="14"/>
  <c r="CW422" i="14"/>
  <c r="CY422" i="14"/>
  <c r="CS416" i="14"/>
  <c r="CW416" i="14"/>
  <c r="CY416" i="14"/>
  <c r="CS410" i="14"/>
  <c r="CW410" i="14"/>
  <c r="CY410" i="14"/>
  <c r="CS419" i="14"/>
  <c r="CW419" i="14"/>
  <c r="CY419" i="14"/>
  <c r="CS420" i="14"/>
  <c r="CW420" i="14"/>
  <c r="CY420" i="14"/>
  <c r="CS429" i="14"/>
  <c r="CW429" i="14"/>
  <c r="CY429" i="14"/>
  <c r="CS425" i="14"/>
  <c r="CW425" i="14"/>
  <c r="CY425" i="14"/>
  <c r="CS430" i="14"/>
  <c r="CW430" i="14"/>
  <c r="CY430" i="14"/>
  <c r="CS434" i="14"/>
  <c r="CW434" i="14"/>
  <c r="CY434" i="14"/>
  <c r="CS426" i="14"/>
  <c r="CW426" i="14"/>
  <c r="CY426" i="14"/>
  <c r="CS427" i="14"/>
  <c r="CW427" i="14"/>
  <c r="CY427" i="14"/>
  <c r="CS436" i="14"/>
  <c r="CW436" i="14"/>
  <c r="CY436" i="14"/>
  <c r="CS437" i="14"/>
  <c r="CW437" i="14"/>
  <c r="CY437" i="14"/>
  <c r="CS406" i="14"/>
  <c r="CW406" i="14"/>
  <c r="CY406" i="14"/>
  <c r="CS418" i="14"/>
  <c r="CW418" i="14"/>
  <c r="CY418" i="14"/>
  <c r="CS408" i="14"/>
  <c r="CW408" i="14"/>
  <c r="CY408" i="14"/>
  <c r="CS467" i="14"/>
  <c r="CW467" i="14"/>
  <c r="CY467" i="14"/>
  <c r="CS478" i="14"/>
  <c r="CW478" i="14"/>
  <c r="CY478" i="14"/>
  <c r="CS937" i="14"/>
  <c r="CW937" i="14"/>
  <c r="CY937" i="14"/>
  <c r="CS444" i="14"/>
  <c r="CW444" i="14"/>
  <c r="CY444" i="14"/>
  <c r="CS567" i="14"/>
  <c r="CW567" i="14"/>
  <c r="CY567" i="14"/>
  <c r="CS455" i="14"/>
  <c r="CW455" i="14"/>
  <c r="CY455" i="14"/>
  <c r="CS566" i="14"/>
  <c r="CW566" i="14"/>
  <c r="CY566" i="14"/>
  <c r="CS518" i="14"/>
  <c r="CW518" i="14"/>
  <c r="CY518" i="14"/>
  <c r="CS470" i="14"/>
  <c r="CW470" i="14"/>
  <c r="CY470" i="14"/>
  <c r="CS424" i="14"/>
  <c r="CW424" i="14"/>
  <c r="CY424" i="14"/>
  <c r="CS452" i="14"/>
  <c r="CW452" i="14"/>
  <c r="CY452" i="14"/>
  <c r="CS524" i="14"/>
  <c r="CW524" i="14"/>
  <c r="CY524" i="14"/>
  <c r="CS445" i="14"/>
  <c r="CW445" i="14"/>
  <c r="CY445" i="14"/>
  <c r="CS462" i="14"/>
  <c r="CW462" i="14"/>
  <c r="CY462" i="14"/>
  <c r="CE328" i="14"/>
  <c r="EM328" i="14" s="1"/>
  <c r="CG328" i="14"/>
  <c r="CI328" i="14"/>
  <c r="CK328" i="14"/>
  <c r="CM328" i="14"/>
  <c r="CO328" i="14"/>
  <c r="CQ328" i="14"/>
  <c r="CE339" i="14"/>
  <c r="EM339" i="14" s="1"/>
  <c r="CG339" i="14"/>
  <c r="CI339" i="14"/>
  <c r="CK339" i="14"/>
  <c r="CM339" i="14"/>
  <c r="CO339" i="14"/>
  <c r="CQ339" i="14"/>
  <c r="CE334" i="14"/>
  <c r="EM334" i="14" s="1"/>
  <c r="CG334" i="14"/>
  <c r="CI334" i="14"/>
  <c r="CK334" i="14"/>
  <c r="CM334" i="14"/>
  <c r="CO334" i="14"/>
  <c r="CQ334" i="14"/>
  <c r="CE335" i="14"/>
  <c r="EM335" i="14" s="1"/>
  <c r="CG335" i="14"/>
  <c r="CI335" i="14"/>
  <c r="CK335" i="14"/>
  <c r="CM335" i="14"/>
  <c r="CO335" i="14"/>
  <c r="CQ335" i="14"/>
  <c r="CE336" i="14"/>
  <c r="EM336" i="14" s="1"/>
  <c r="CG336" i="14"/>
  <c r="CI336" i="14"/>
  <c r="CK336" i="14"/>
  <c r="CM336" i="14"/>
  <c r="CO336" i="14"/>
  <c r="CQ336" i="14"/>
  <c r="CE337" i="14"/>
  <c r="EM337" i="14" s="1"/>
  <c r="CG337" i="14"/>
  <c r="CI337" i="14"/>
  <c r="CK337" i="14"/>
  <c r="CM337" i="14"/>
  <c r="CO337" i="14"/>
  <c r="CQ337" i="14"/>
  <c r="CE338" i="14"/>
  <c r="EM338" i="14" s="1"/>
  <c r="CG338" i="14"/>
  <c r="CI338" i="14"/>
  <c r="CK338" i="14"/>
  <c r="CM338" i="14"/>
  <c r="CO338" i="14"/>
  <c r="CQ338" i="14"/>
  <c r="CE340" i="14"/>
  <c r="EM340" i="14" s="1"/>
  <c r="CG340" i="14"/>
  <c r="CI340" i="14"/>
  <c r="CK340" i="14"/>
  <c r="CM340" i="14"/>
  <c r="CO340" i="14"/>
  <c r="CQ340" i="14"/>
  <c r="CE341" i="14"/>
  <c r="EM341" i="14" s="1"/>
  <c r="CG341" i="14"/>
  <c r="CI341" i="14"/>
  <c r="CK341" i="14"/>
  <c r="CM341" i="14"/>
  <c r="CO341" i="14"/>
  <c r="CQ341" i="14"/>
  <c r="CE348" i="14"/>
  <c r="EM348" i="14" s="1"/>
  <c r="CG348" i="14"/>
  <c r="CI348" i="14"/>
  <c r="CK348" i="14"/>
  <c r="CM348" i="14"/>
  <c r="CO348" i="14"/>
  <c r="CQ348" i="14"/>
  <c r="CE342" i="14"/>
  <c r="EM342" i="14" s="1"/>
  <c r="CG342" i="14"/>
  <c r="CI342" i="14"/>
  <c r="CK342" i="14"/>
  <c r="CM342" i="14"/>
  <c r="CO342" i="14"/>
  <c r="CQ342" i="14"/>
  <c r="CE343" i="14"/>
  <c r="EM343" i="14" s="1"/>
  <c r="CG343" i="14"/>
  <c r="CI343" i="14"/>
  <c r="CK343" i="14"/>
  <c r="CM343" i="14"/>
  <c r="CO343" i="14"/>
  <c r="CQ343" i="14"/>
  <c r="CE344" i="14"/>
  <c r="EM344" i="14" s="1"/>
  <c r="CG344" i="14"/>
  <c r="CI344" i="14"/>
  <c r="CK344" i="14"/>
  <c r="CM344" i="14"/>
  <c r="CO344" i="14"/>
  <c r="CQ344" i="14"/>
  <c r="CE345" i="14"/>
  <c r="EM345" i="14" s="1"/>
  <c r="CG345" i="14"/>
  <c r="CI345" i="14"/>
  <c r="CK345" i="14"/>
  <c r="CM345" i="14"/>
  <c r="CO345" i="14"/>
  <c r="CQ345" i="14"/>
  <c r="CE347" i="14"/>
  <c r="EM347" i="14" s="1"/>
  <c r="CG347" i="14"/>
  <c r="CI347" i="14"/>
  <c r="CK347" i="14"/>
  <c r="CM347" i="14"/>
  <c r="CO347" i="14"/>
  <c r="CQ347" i="14"/>
  <c r="CE346" i="14"/>
  <c r="EM346" i="14" s="1"/>
  <c r="CG346" i="14"/>
  <c r="CI346" i="14"/>
  <c r="CK346" i="14"/>
  <c r="CM346" i="14"/>
  <c r="CO346" i="14"/>
  <c r="CQ346" i="14"/>
  <c r="CE349" i="14"/>
  <c r="EM349" i="14" s="1"/>
  <c r="CG349" i="14"/>
  <c r="CI349" i="14"/>
  <c r="CK349" i="14"/>
  <c r="CM349" i="14"/>
  <c r="CO349" i="14"/>
  <c r="CQ349" i="14"/>
  <c r="CE350" i="14"/>
  <c r="EM350" i="14" s="1"/>
  <c r="CG350" i="14"/>
  <c r="CI350" i="14"/>
  <c r="CK350" i="14"/>
  <c r="CM350" i="14"/>
  <c r="CO350" i="14"/>
  <c r="CQ350" i="14"/>
  <c r="CE359" i="14"/>
  <c r="EM359" i="14" s="1"/>
  <c r="CG359" i="14"/>
  <c r="CI359" i="14"/>
  <c r="CK359" i="14"/>
  <c r="CM359" i="14"/>
  <c r="CO359" i="14"/>
  <c r="CQ359" i="14"/>
  <c r="CE351" i="14"/>
  <c r="EM351" i="14" s="1"/>
  <c r="CG351" i="14"/>
  <c r="CI351" i="14"/>
  <c r="CK351" i="14"/>
  <c r="CM351" i="14"/>
  <c r="CO351" i="14"/>
  <c r="CQ351" i="14"/>
  <c r="CE352" i="14"/>
  <c r="EM352" i="14" s="1"/>
  <c r="CG352" i="14"/>
  <c r="CI352" i="14"/>
  <c r="CK352" i="14"/>
  <c r="CM352" i="14"/>
  <c r="CO352" i="14"/>
  <c r="CQ352" i="14"/>
  <c r="CE353" i="14"/>
  <c r="EM353" i="14" s="1"/>
  <c r="CG353" i="14"/>
  <c r="CI353" i="14"/>
  <c r="CK353" i="14"/>
  <c r="CM353" i="14"/>
  <c r="CO353" i="14"/>
  <c r="CQ353" i="14"/>
  <c r="CE355" i="14"/>
  <c r="EM355" i="14" s="1"/>
  <c r="CG355" i="14"/>
  <c r="CI355" i="14"/>
  <c r="CK355" i="14"/>
  <c r="CM355" i="14"/>
  <c r="CO355" i="14"/>
  <c r="CQ355" i="14"/>
  <c r="CE354" i="14"/>
  <c r="EM354" i="14" s="1"/>
  <c r="CG354" i="14"/>
  <c r="CI354" i="14"/>
  <c r="CK354" i="14"/>
  <c r="CM354" i="14"/>
  <c r="CO354" i="14"/>
  <c r="CQ354" i="14"/>
  <c r="CG357" i="14"/>
  <c r="CI357" i="14"/>
  <c r="CK357" i="14"/>
  <c r="CM357" i="14"/>
  <c r="CO357" i="14"/>
  <c r="CQ357" i="14"/>
  <c r="CG358" i="14"/>
  <c r="CI358" i="14"/>
  <c r="CK358" i="14"/>
  <c r="CM358" i="14"/>
  <c r="CO358" i="14"/>
  <c r="CQ358" i="14"/>
  <c r="CE360" i="14"/>
  <c r="EM360" i="14" s="1"/>
  <c r="CG360" i="14"/>
  <c r="CI360" i="14"/>
  <c r="CK360" i="14"/>
  <c r="CM360" i="14"/>
  <c r="CO360" i="14"/>
  <c r="CQ360" i="14"/>
  <c r="CG361" i="14"/>
  <c r="CI361" i="14"/>
  <c r="CK361" i="14"/>
  <c r="CM361" i="14"/>
  <c r="CO361" i="14"/>
  <c r="CQ361" i="14"/>
  <c r="CG362" i="14"/>
  <c r="CI362" i="14"/>
  <c r="CK362" i="14"/>
  <c r="CM362" i="14"/>
  <c r="CO362" i="14"/>
  <c r="CQ362" i="14"/>
  <c r="CG364" i="14"/>
  <c r="CI364" i="14"/>
  <c r="CK364" i="14"/>
  <c r="CM364" i="14"/>
  <c r="CO364" i="14"/>
  <c r="CQ364" i="14"/>
  <c r="CG365" i="14"/>
  <c r="CI365" i="14"/>
  <c r="CK365" i="14"/>
  <c r="CM365" i="14"/>
  <c r="CO365" i="14"/>
  <c r="CQ365" i="14"/>
  <c r="CG367" i="14"/>
  <c r="CI367" i="14"/>
  <c r="CK367" i="14"/>
  <c r="CM367" i="14"/>
  <c r="CO367" i="14"/>
  <c r="CQ367" i="14"/>
  <c r="CG369" i="14"/>
  <c r="CI369" i="14"/>
  <c r="CK369" i="14"/>
  <c r="CM369" i="14"/>
  <c r="CO369" i="14"/>
  <c r="CQ369" i="14"/>
  <c r="CG370" i="14"/>
  <c r="CI370" i="14"/>
  <c r="CK370" i="14"/>
  <c r="CM370" i="14"/>
  <c r="CO370" i="14"/>
  <c r="CQ370" i="14"/>
  <c r="CG371" i="14"/>
  <c r="CI371" i="14"/>
  <c r="CK371" i="14"/>
  <c r="CM371" i="14"/>
  <c r="CO371" i="14"/>
  <c r="CQ371" i="14"/>
  <c r="CG372" i="14"/>
  <c r="CI372" i="14"/>
  <c r="CK372" i="14"/>
  <c r="CM372" i="14"/>
  <c r="CO372" i="14"/>
  <c r="CQ372" i="14"/>
  <c r="CG373" i="14"/>
  <c r="CI373" i="14"/>
  <c r="CK373" i="14"/>
  <c r="CM373" i="14"/>
  <c r="CO373" i="14"/>
  <c r="CQ373" i="14"/>
  <c r="CG374" i="14"/>
  <c r="CI374" i="14"/>
  <c r="CK374" i="14"/>
  <c r="CM374" i="14"/>
  <c r="CO374" i="14"/>
  <c r="CQ374" i="14"/>
  <c r="CG375" i="14"/>
  <c r="CI375" i="14"/>
  <c r="CK375" i="14"/>
  <c r="CM375" i="14"/>
  <c r="CO375" i="14"/>
  <c r="CQ375" i="14"/>
  <c r="CG376" i="14"/>
  <c r="CI376" i="14"/>
  <c r="CK376" i="14"/>
  <c r="CM376" i="14"/>
  <c r="CO376" i="14"/>
  <c r="CQ376" i="14"/>
  <c r="CG377" i="14"/>
  <c r="CI377" i="14"/>
  <c r="CK377" i="14"/>
  <c r="CM377" i="14"/>
  <c r="CO377" i="14"/>
  <c r="CQ377" i="14"/>
  <c r="CG380" i="14"/>
  <c r="CI380" i="14"/>
  <c r="CK380" i="14"/>
  <c r="CM380" i="14"/>
  <c r="CO380" i="14"/>
  <c r="CQ380" i="14"/>
  <c r="CG378" i="14"/>
  <c r="CI378" i="14"/>
  <c r="CK378" i="14"/>
  <c r="CM378" i="14"/>
  <c r="CO378" i="14"/>
  <c r="CQ378" i="14"/>
  <c r="CG379" i="14"/>
  <c r="CI379" i="14"/>
  <c r="CK379" i="14"/>
  <c r="CM379" i="14"/>
  <c r="CO379" i="14"/>
  <c r="CQ379" i="14"/>
  <c r="CG381" i="14"/>
  <c r="CI381" i="14"/>
  <c r="CK381" i="14"/>
  <c r="CM381" i="14"/>
  <c r="CO381" i="14"/>
  <c r="CQ381" i="14"/>
  <c r="CG383" i="14"/>
  <c r="CI383" i="14"/>
  <c r="CK383" i="14"/>
  <c r="CM383" i="14"/>
  <c r="CO383" i="14"/>
  <c r="CQ383" i="14"/>
  <c r="CG385" i="14"/>
  <c r="CI385" i="14"/>
  <c r="CK385" i="14"/>
  <c r="CM385" i="14"/>
  <c r="CO385" i="14"/>
  <c r="CQ385" i="14"/>
  <c r="CG384" i="14"/>
  <c r="CI384" i="14"/>
  <c r="CK384" i="14"/>
  <c r="CM384" i="14"/>
  <c r="CO384" i="14"/>
  <c r="CQ384" i="14"/>
  <c r="CG386" i="14"/>
  <c r="CI386" i="14"/>
  <c r="CK386" i="14"/>
  <c r="CM386" i="14"/>
  <c r="CO386" i="14"/>
  <c r="CQ386" i="14"/>
  <c r="CE387" i="14"/>
  <c r="EM387" i="14" s="1"/>
  <c r="CG387" i="14"/>
  <c r="CI387" i="14"/>
  <c r="CK387" i="14"/>
  <c r="CM387" i="14"/>
  <c r="CO387" i="14"/>
  <c r="CQ387" i="14"/>
  <c r="CE389" i="14"/>
  <c r="EM389" i="14" s="1"/>
  <c r="CG389" i="14"/>
  <c r="CI389" i="14"/>
  <c r="CK389" i="14"/>
  <c r="CM389" i="14"/>
  <c r="CO389" i="14"/>
  <c r="CQ389" i="14"/>
  <c r="CK393" i="14"/>
  <c r="CO393" i="14"/>
  <c r="CQ393" i="14"/>
  <c r="CG388" i="14"/>
  <c r="CI388" i="14"/>
  <c r="CK388" i="14"/>
  <c r="CM388" i="14"/>
  <c r="CO388" i="14"/>
  <c r="CQ388" i="14"/>
  <c r="CG392" i="14"/>
  <c r="CK392" i="14"/>
  <c r="CO392" i="14"/>
  <c r="CQ392" i="14"/>
  <c r="CG394" i="14"/>
  <c r="CI394" i="14"/>
  <c r="CK394" i="14"/>
  <c r="CM394" i="14"/>
  <c r="CO394" i="14"/>
  <c r="CQ394" i="14"/>
  <c r="CG398" i="14"/>
  <c r="CI398" i="14"/>
  <c r="CK398" i="14"/>
  <c r="CM398" i="14"/>
  <c r="CO398" i="14"/>
  <c r="CQ398" i="14"/>
  <c r="CG396" i="14"/>
  <c r="CI396" i="14"/>
  <c r="CK396" i="14"/>
  <c r="CM396" i="14"/>
  <c r="CO396" i="14"/>
  <c r="CQ396" i="14"/>
  <c r="CG399" i="14"/>
  <c r="CI399" i="14"/>
  <c r="CK399" i="14"/>
  <c r="CM399" i="14"/>
  <c r="CO399" i="14"/>
  <c r="CQ399" i="14"/>
  <c r="CG401" i="14"/>
  <c r="CI401" i="14"/>
  <c r="CK401" i="14"/>
  <c r="CM401" i="14"/>
  <c r="CO401" i="14"/>
  <c r="CQ401" i="14"/>
  <c r="CG402" i="14"/>
  <c r="CI402" i="14"/>
  <c r="CK402" i="14"/>
  <c r="CM402" i="14"/>
  <c r="CO402" i="14"/>
  <c r="CQ402" i="14"/>
  <c r="CG403" i="14"/>
  <c r="CI403" i="14"/>
  <c r="CK403" i="14"/>
  <c r="CM403" i="14"/>
  <c r="CO403" i="14"/>
  <c r="CQ403" i="14"/>
  <c r="CG404" i="14"/>
  <c r="CI404" i="14"/>
  <c r="CK404" i="14"/>
  <c r="CM404" i="14"/>
  <c r="CO404" i="14"/>
  <c r="CQ404" i="14"/>
  <c r="CG409" i="14"/>
  <c r="CI409" i="14"/>
  <c r="CK409" i="14"/>
  <c r="CM409" i="14"/>
  <c r="CO409" i="14"/>
  <c r="CQ409" i="14"/>
  <c r="CG407" i="14"/>
  <c r="CI407" i="14"/>
  <c r="CK407" i="14"/>
  <c r="CM407" i="14"/>
  <c r="CO407" i="14"/>
  <c r="CQ407" i="14"/>
  <c r="CG435" i="14"/>
  <c r="CI435" i="14"/>
  <c r="CK435" i="14"/>
  <c r="CM435" i="14"/>
  <c r="CO435" i="14"/>
  <c r="CQ435" i="14"/>
  <c r="CG412" i="14"/>
  <c r="CI412" i="14"/>
  <c r="CK412" i="14"/>
  <c r="CM412" i="14"/>
  <c r="CO412" i="14"/>
  <c r="CQ412" i="14"/>
  <c r="CG413" i="14"/>
  <c r="CI413" i="14"/>
  <c r="CK413" i="14"/>
  <c r="CM413" i="14"/>
  <c r="CO413" i="14"/>
  <c r="CQ413" i="14"/>
  <c r="CG431" i="14"/>
  <c r="CI431" i="14"/>
  <c r="CK431" i="14"/>
  <c r="CM431" i="14"/>
  <c r="CO431" i="14"/>
  <c r="CQ431" i="14"/>
  <c r="CG438" i="14"/>
  <c r="CI438" i="14"/>
  <c r="CK438" i="14"/>
  <c r="CM438" i="14"/>
  <c r="CO438" i="14"/>
  <c r="CQ438" i="14"/>
  <c r="CG414" i="14"/>
  <c r="CI414" i="14"/>
  <c r="CK414" i="14"/>
  <c r="CM414" i="14"/>
  <c r="CO414" i="14"/>
  <c r="CQ414" i="14"/>
  <c r="CG421" i="14"/>
  <c r="CI421" i="14"/>
  <c r="CK421" i="14"/>
  <c r="CM421" i="14"/>
  <c r="CO421" i="14"/>
  <c r="CQ421" i="14"/>
  <c r="CG432" i="14"/>
  <c r="CI432" i="14"/>
  <c r="CK432" i="14"/>
  <c r="CM432" i="14"/>
  <c r="CO432" i="14"/>
  <c r="CQ432" i="14"/>
  <c r="CG433" i="14"/>
  <c r="CI433" i="14"/>
  <c r="CK433" i="14"/>
  <c r="CM433" i="14"/>
  <c r="CO433" i="14"/>
  <c r="CQ433" i="14"/>
  <c r="CG422" i="14"/>
  <c r="CI422" i="14"/>
  <c r="CK422" i="14"/>
  <c r="CM422" i="14"/>
  <c r="CO422" i="14"/>
  <c r="CQ422" i="14"/>
  <c r="CG416" i="14"/>
  <c r="CI416" i="14"/>
  <c r="CK416" i="14"/>
  <c r="CM416" i="14"/>
  <c r="CO416" i="14"/>
  <c r="CQ416" i="14"/>
  <c r="CG410" i="14"/>
  <c r="CI410" i="14"/>
  <c r="CK410" i="14"/>
  <c r="CM410" i="14"/>
  <c r="CO410" i="14"/>
  <c r="CQ410" i="14"/>
  <c r="CG419" i="14"/>
  <c r="CI419" i="14"/>
  <c r="CK419" i="14"/>
  <c r="CM419" i="14"/>
  <c r="CO419" i="14"/>
  <c r="CQ419" i="14"/>
  <c r="CG420" i="14"/>
  <c r="CI420" i="14"/>
  <c r="CK420" i="14"/>
  <c r="CM420" i="14"/>
  <c r="CO420" i="14"/>
  <c r="CQ420" i="14"/>
  <c r="CE429" i="14"/>
  <c r="EM429" i="14" s="1"/>
  <c r="CG429" i="14"/>
  <c r="CI429" i="14"/>
  <c r="CK429" i="14"/>
  <c r="CM429" i="14"/>
  <c r="CO429" i="14"/>
  <c r="CQ429" i="14"/>
  <c r="CG425" i="14"/>
  <c r="CI425" i="14"/>
  <c r="CK425" i="14"/>
  <c r="CM425" i="14"/>
  <c r="CO425" i="14"/>
  <c r="CQ425" i="14"/>
  <c r="CE430" i="14"/>
  <c r="EM430" i="14" s="1"/>
  <c r="CG430" i="14"/>
  <c r="CI430" i="14"/>
  <c r="CK430" i="14"/>
  <c r="CM430" i="14"/>
  <c r="CO430" i="14"/>
  <c r="CQ430" i="14"/>
  <c r="CG434" i="14"/>
  <c r="CI434" i="14"/>
  <c r="CK434" i="14"/>
  <c r="CM434" i="14"/>
  <c r="CO434" i="14"/>
  <c r="CQ434" i="14"/>
  <c r="CG426" i="14"/>
  <c r="CI426" i="14"/>
  <c r="CK426" i="14"/>
  <c r="CM426" i="14"/>
  <c r="CO426" i="14"/>
  <c r="CQ426" i="14"/>
  <c r="CG427" i="14"/>
  <c r="CI427" i="14"/>
  <c r="CK427" i="14"/>
  <c r="CM427" i="14"/>
  <c r="CO427" i="14"/>
  <c r="CQ427" i="14"/>
  <c r="CG436" i="14"/>
  <c r="CI436" i="14"/>
  <c r="CK436" i="14"/>
  <c r="CM436" i="14"/>
  <c r="CO436" i="14"/>
  <c r="CQ436" i="14"/>
  <c r="CG437" i="14"/>
  <c r="CI437" i="14"/>
  <c r="CK437" i="14"/>
  <c r="CM437" i="14"/>
  <c r="CO437" i="14"/>
  <c r="CQ437" i="14"/>
  <c r="CG406" i="14"/>
  <c r="CI406" i="14"/>
  <c r="CK406" i="14"/>
  <c r="CM406" i="14"/>
  <c r="CO406" i="14"/>
  <c r="CQ406" i="14"/>
  <c r="CG418" i="14"/>
  <c r="CI418" i="14"/>
  <c r="CK418" i="14"/>
  <c r="CM418" i="14"/>
  <c r="CO418" i="14"/>
  <c r="CQ418" i="14"/>
  <c r="CG408" i="14"/>
  <c r="CI408" i="14"/>
  <c r="CK408" i="14"/>
  <c r="CM408" i="14"/>
  <c r="CO408" i="14"/>
  <c r="CQ408" i="14"/>
  <c r="CG467" i="14"/>
  <c r="CI467" i="14"/>
  <c r="CK467" i="14"/>
  <c r="CM467" i="14"/>
  <c r="CO467" i="14"/>
  <c r="CQ467" i="14"/>
  <c r="CG478" i="14"/>
  <c r="CI478" i="14"/>
  <c r="CK478" i="14"/>
  <c r="CM478" i="14"/>
  <c r="CO478" i="14"/>
  <c r="CQ478" i="14"/>
  <c r="CG937" i="14"/>
  <c r="CI937" i="14"/>
  <c r="CK937" i="14"/>
  <c r="CM937" i="14"/>
  <c r="CO937" i="14"/>
  <c r="CQ937" i="14"/>
  <c r="CG444" i="14"/>
  <c r="CI444" i="14"/>
  <c r="CK444" i="14"/>
  <c r="CM444" i="14"/>
  <c r="CO444" i="14"/>
  <c r="CQ444" i="14"/>
  <c r="CG567" i="14"/>
  <c r="CI567" i="14"/>
  <c r="CK567" i="14"/>
  <c r="CM567" i="14"/>
  <c r="CO567" i="14"/>
  <c r="CQ567" i="14"/>
  <c r="CG455" i="14"/>
  <c r="CI455" i="14"/>
  <c r="CK455" i="14"/>
  <c r="CM455" i="14"/>
  <c r="CO455" i="14"/>
  <c r="CQ455" i="14"/>
  <c r="CG566" i="14"/>
  <c r="CI566" i="14"/>
  <c r="CK566" i="14"/>
  <c r="CM566" i="14"/>
  <c r="CO566" i="14"/>
  <c r="CQ566" i="14"/>
  <c r="CG518" i="14"/>
  <c r="CI518" i="14"/>
  <c r="CK518" i="14"/>
  <c r="CM518" i="14"/>
  <c r="CO518" i="14"/>
  <c r="CQ518" i="14"/>
  <c r="CG470" i="14"/>
  <c r="CI470" i="14"/>
  <c r="CK470" i="14"/>
  <c r="CM470" i="14"/>
  <c r="CO470" i="14"/>
  <c r="CQ470" i="14"/>
  <c r="CG424" i="14"/>
  <c r="CI424" i="14"/>
  <c r="CK424" i="14"/>
  <c r="CM424" i="14"/>
  <c r="CO424" i="14"/>
  <c r="CQ424" i="14"/>
  <c r="CG452" i="14"/>
  <c r="CI452" i="14"/>
  <c r="CK452" i="14"/>
  <c r="CM452" i="14"/>
  <c r="CO452" i="14"/>
  <c r="CQ452" i="14"/>
  <c r="CG524" i="14"/>
  <c r="CI524" i="14"/>
  <c r="CK524" i="14"/>
  <c r="CM524" i="14"/>
  <c r="CO524" i="14"/>
  <c r="CQ524" i="14"/>
  <c r="CG445" i="14"/>
  <c r="CI445" i="14"/>
  <c r="CK445" i="14"/>
  <c r="CM445" i="14"/>
  <c r="CO445" i="14"/>
  <c r="CQ445" i="14"/>
  <c r="CG462" i="14"/>
  <c r="CI462" i="14"/>
  <c r="CK462" i="14"/>
  <c r="CM462" i="14"/>
  <c r="CO462" i="14"/>
  <c r="CQ462" i="14"/>
  <c r="BQ447" i="14"/>
  <c r="BS447" i="14"/>
  <c r="BU447" i="14"/>
  <c r="BW447" i="14"/>
  <c r="BY447" i="14"/>
  <c r="CA447" i="14"/>
  <c r="CC447" i="14"/>
  <c r="BQ449" i="14"/>
  <c r="BS449" i="14"/>
  <c r="BU449" i="14"/>
  <c r="BW449" i="14"/>
  <c r="BY449" i="14"/>
  <c r="CA449" i="14"/>
  <c r="CC449" i="14"/>
  <c r="BQ463" i="14"/>
  <c r="BS463" i="14"/>
  <c r="BU463" i="14"/>
  <c r="BW463" i="14"/>
  <c r="BY463" i="14"/>
  <c r="CA463" i="14"/>
  <c r="CC463" i="14"/>
  <c r="BQ458" i="14"/>
  <c r="BS458" i="14"/>
  <c r="BU458" i="14"/>
  <c r="BW458" i="14"/>
  <c r="BY458" i="14"/>
  <c r="CA458" i="14"/>
  <c r="CC458" i="14"/>
  <c r="BQ469" i="14"/>
  <c r="BS469" i="14"/>
  <c r="BU469" i="14"/>
  <c r="BW469" i="14"/>
  <c r="BY469" i="14"/>
  <c r="CA469" i="14"/>
  <c r="CC469" i="14"/>
  <c r="CC462" i="14"/>
  <c r="CA462" i="14"/>
  <c r="BY462" i="14"/>
  <c r="BW462" i="14"/>
  <c r="BU462" i="14"/>
  <c r="BS462" i="14"/>
  <c r="BQ462" i="14"/>
  <c r="BQ467" i="14"/>
  <c r="BS467" i="14"/>
  <c r="BU467" i="14"/>
  <c r="BW467" i="14"/>
  <c r="BY467" i="14"/>
  <c r="CA467" i="14"/>
  <c r="CC467" i="14"/>
  <c r="BS478" i="14"/>
  <c r="BU478" i="14"/>
  <c r="BW478" i="14"/>
  <c r="BY478" i="14"/>
  <c r="CA478" i="14"/>
  <c r="CC478" i="14"/>
  <c r="BQ937" i="14"/>
  <c r="BS937" i="14"/>
  <c r="BU937" i="14"/>
  <c r="BW937" i="14"/>
  <c r="BY937" i="14"/>
  <c r="CA937" i="14"/>
  <c r="CC937" i="14"/>
  <c r="BQ444" i="14"/>
  <c r="BS444" i="14"/>
  <c r="BU444" i="14"/>
  <c r="BW444" i="14"/>
  <c r="BY444" i="14"/>
  <c r="CA444" i="14"/>
  <c r="CC444" i="14"/>
  <c r="BQ567" i="14"/>
  <c r="BS567" i="14"/>
  <c r="BU567" i="14"/>
  <c r="BW567" i="14"/>
  <c r="BY567" i="14"/>
  <c r="CA567" i="14"/>
  <c r="CC567" i="14"/>
  <c r="BQ455" i="14"/>
  <c r="BS455" i="14"/>
  <c r="BU455" i="14"/>
  <c r="BW455" i="14"/>
  <c r="BY455" i="14"/>
  <c r="CA455" i="14"/>
  <c r="CC455" i="14"/>
  <c r="BQ566" i="14"/>
  <c r="BS566" i="14"/>
  <c r="BU566" i="14"/>
  <c r="BW566" i="14"/>
  <c r="BY566" i="14"/>
  <c r="CA566" i="14"/>
  <c r="CC566" i="14"/>
  <c r="BS518" i="14"/>
  <c r="BU518" i="14"/>
  <c r="BW518" i="14"/>
  <c r="BY518" i="14"/>
  <c r="CA518" i="14"/>
  <c r="CC518" i="14"/>
  <c r="BQ470" i="14"/>
  <c r="BS470" i="14"/>
  <c r="BU470" i="14"/>
  <c r="BW470" i="14"/>
  <c r="BY470" i="14"/>
  <c r="CA470" i="14"/>
  <c r="CC470" i="14"/>
  <c r="BQ424" i="14"/>
  <c r="BS424" i="14"/>
  <c r="BU424" i="14"/>
  <c r="BW424" i="14"/>
  <c r="BY424" i="14"/>
  <c r="CA424" i="14"/>
  <c r="CC424" i="14"/>
  <c r="BQ452" i="14"/>
  <c r="BS452" i="14"/>
  <c r="BU452" i="14"/>
  <c r="BW452" i="14"/>
  <c r="BY452" i="14"/>
  <c r="CA452" i="14"/>
  <c r="CC452" i="14"/>
  <c r="BQ524" i="14"/>
  <c r="BS524" i="14"/>
  <c r="BU524" i="14"/>
  <c r="BW524" i="14"/>
  <c r="BY524" i="14"/>
  <c r="CA524" i="14"/>
  <c r="CC524" i="14"/>
  <c r="BQ416" i="14"/>
  <c r="BS416" i="14"/>
  <c r="BU416" i="14"/>
  <c r="BW416" i="14"/>
  <c r="BY416" i="14"/>
  <c r="CA416" i="14"/>
  <c r="CC416" i="14"/>
  <c r="BQ410" i="14"/>
  <c r="BS410" i="14"/>
  <c r="BU410" i="14"/>
  <c r="BW410" i="14"/>
  <c r="BY410" i="14"/>
  <c r="CA410" i="14"/>
  <c r="CC410" i="14"/>
  <c r="BQ372" i="14"/>
  <c r="BS372" i="14"/>
  <c r="BU372" i="14"/>
  <c r="BW372" i="14"/>
  <c r="BY372" i="14"/>
  <c r="CA372" i="14"/>
  <c r="CC372" i="14"/>
  <c r="BQ373" i="14"/>
  <c r="BS373" i="14"/>
  <c r="BU373" i="14"/>
  <c r="BW373" i="14"/>
  <c r="BY373" i="14"/>
  <c r="CA373" i="14"/>
  <c r="CC373" i="14"/>
  <c r="BQ374" i="14"/>
  <c r="BS374" i="14"/>
  <c r="BU374" i="14"/>
  <c r="BW374" i="14"/>
  <c r="BY374" i="14"/>
  <c r="CA374" i="14"/>
  <c r="CC374" i="14"/>
  <c r="BQ375" i="14"/>
  <c r="BS375" i="14"/>
  <c r="BU375" i="14"/>
  <c r="BW375" i="14"/>
  <c r="BY375" i="14"/>
  <c r="CA375" i="14"/>
  <c r="CC375" i="14"/>
  <c r="BQ376" i="14"/>
  <c r="BS376" i="14"/>
  <c r="BU376" i="14"/>
  <c r="BW376" i="14"/>
  <c r="BY376" i="14"/>
  <c r="CA376" i="14"/>
  <c r="CC376" i="14"/>
  <c r="BQ377" i="14"/>
  <c r="BS377" i="14"/>
  <c r="BU377" i="14"/>
  <c r="BW377" i="14"/>
  <c r="BY377" i="14"/>
  <c r="CA377" i="14"/>
  <c r="CC377" i="14"/>
  <c r="BQ380" i="14"/>
  <c r="BS380" i="14"/>
  <c r="BU380" i="14"/>
  <c r="BW380" i="14"/>
  <c r="BY380" i="14"/>
  <c r="CA380" i="14"/>
  <c r="CC380" i="14"/>
  <c r="BS378" i="14"/>
  <c r="BU378" i="14"/>
  <c r="BW378" i="14"/>
  <c r="BY378" i="14"/>
  <c r="CA378" i="14"/>
  <c r="CC378" i="14"/>
  <c r="BS379" i="14"/>
  <c r="BU379" i="14"/>
  <c r="BW379" i="14"/>
  <c r="BY379" i="14"/>
  <c r="CA379" i="14"/>
  <c r="CC379" i="14"/>
  <c r="BQ381" i="14"/>
  <c r="BS381" i="14"/>
  <c r="BU381" i="14"/>
  <c r="BW381" i="14"/>
  <c r="BY381" i="14"/>
  <c r="CA381" i="14"/>
  <c r="CC381" i="14"/>
  <c r="BQ383" i="14"/>
  <c r="BS383" i="14"/>
  <c r="BU383" i="14"/>
  <c r="BW383" i="14"/>
  <c r="BY383" i="14"/>
  <c r="CA383" i="14"/>
  <c r="CC383" i="14"/>
  <c r="BQ385" i="14"/>
  <c r="BS385" i="14"/>
  <c r="BU385" i="14"/>
  <c r="BW385" i="14"/>
  <c r="BY385" i="14"/>
  <c r="CA385" i="14"/>
  <c r="CC385" i="14"/>
  <c r="BQ384" i="14"/>
  <c r="BS384" i="14"/>
  <c r="BU384" i="14"/>
  <c r="BW384" i="14"/>
  <c r="BY384" i="14"/>
  <c r="CA384" i="14"/>
  <c r="CC384" i="14"/>
  <c r="BQ386" i="14"/>
  <c r="BS386" i="14"/>
  <c r="BU386" i="14"/>
  <c r="BW386" i="14"/>
  <c r="BY386" i="14"/>
  <c r="CA386" i="14"/>
  <c r="CC386" i="14"/>
  <c r="BK345" i="14"/>
  <c r="BM345" i="14"/>
  <c r="BO345" i="14"/>
  <c r="BK347" i="14"/>
  <c r="BM347" i="14"/>
  <c r="BO347" i="14"/>
  <c r="BK346" i="14"/>
  <c r="BM346" i="14"/>
  <c r="BO346" i="14"/>
  <c r="BK349" i="14"/>
  <c r="BM349" i="14"/>
  <c r="BO349" i="14"/>
  <c r="BK350" i="14"/>
  <c r="BM350" i="14"/>
  <c r="BO350" i="14"/>
  <c r="BK359" i="14"/>
  <c r="BM359" i="14"/>
  <c r="BO359" i="14"/>
  <c r="BK351" i="14"/>
  <c r="BM351" i="14"/>
  <c r="BO351" i="14"/>
  <c r="BK352" i="14"/>
  <c r="BM352" i="14"/>
  <c r="BO352" i="14"/>
  <c r="BK353" i="14"/>
  <c r="BM353" i="14"/>
  <c r="BO353" i="14"/>
  <c r="BK355" i="14"/>
  <c r="BM355" i="14"/>
  <c r="BO355" i="14"/>
  <c r="BK354" i="14"/>
  <c r="BM354" i="14"/>
  <c r="BO354" i="14"/>
  <c r="BK357" i="14"/>
  <c r="BM357" i="14"/>
  <c r="BO357" i="14"/>
  <c r="BK358" i="14"/>
  <c r="BM358" i="14"/>
  <c r="BO358" i="14"/>
  <c r="BK360" i="14"/>
  <c r="BM360" i="14"/>
  <c r="BO360" i="14"/>
  <c r="BK361" i="14"/>
  <c r="BM361" i="14"/>
  <c r="BO361" i="14"/>
  <c r="BK362" i="14"/>
  <c r="BM362" i="14"/>
  <c r="BO362" i="14"/>
  <c r="BK364" i="14"/>
  <c r="BM364" i="14"/>
  <c r="BO364" i="14"/>
  <c r="BK365" i="14"/>
  <c r="BM365" i="14"/>
  <c r="BO365" i="14"/>
  <c r="BK367" i="14"/>
  <c r="BM367" i="14"/>
  <c r="BO367" i="14"/>
  <c r="BK369" i="14"/>
  <c r="BM369" i="14"/>
  <c r="BO369" i="14"/>
  <c r="BK370" i="14"/>
  <c r="BM370" i="14"/>
  <c r="BO370" i="14"/>
  <c r="BK371" i="14"/>
  <c r="BM371" i="14"/>
  <c r="BO371" i="14"/>
  <c r="BK372" i="14"/>
  <c r="BM372" i="14"/>
  <c r="BO372" i="14"/>
  <c r="BK373" i="14"/>
  <c r="BM373" i="14"/>
  <c r="BO373" i="14"/>
  <c r="BK374" i="14"/>
  <c r="BM374" i="14"/>
  <c r="BO374" i="14"/>
  <c r="BK375" i="14"/>
  <c r="BM375" i="14"/>
  <c r="BO375" i="14"/>
  <c r="BK376" i="14"/>
  <c r="BM376" i="14"/>
  <c r="BO376" i="14"/>
  <c r="BK377" i="14"/>
  <c r="BM377" i="14"/>
  <c r="BO377" i="14"/>
  <c r="BK380" i="14"/>
  <c r="BM380" i="14"/>
  <c r="BO380" i="14"/>
  <c r="BK378" i="14"/>
  <c r="BM378" i="14"/>
  <c r="BO378" i="14"/>
  <c r="BK379" i="14"/>
  <c r="BM379" i="14"/>
  <c r="BO379" i="14"/>
  <c r="BK381" i="14"/>
  <c r="BM381" i="14"/>
  <c r="BO381" i="14"/>
  <c r="BK383" i="14"/>
  <c r="BM383" i="14"/>
  <c r="BO383" i="14"/>
  <c r="BK385" i="14"/>
  <c r="BM385" i="14"/>
  <c r="BO385" i="14"/>
  <c r="BK384" i="14"/>
  <c r="BM384" i="14"/>
  <c r="BO384" i="14"/>
  <c r="BK386" i="14"/>
  <c r="BM386" i="14"/>
  <c r="BO386" i="14"/>
  <c r="BK387" i="14"/>
  <c r="BM387" i="14"/>
  <c r="BO387" i="14"/>
  <c r="BK389" i="14"/>
  <c r="BM389" i="14"/>
  <c r="BO389" i="14"/>
  <c r="BK393" i="14"/>
  <c r="BM393" i="14"/>
  <c r="BO393" i="14"/>
  <c r="BK388" i="14"/>
  <c r="BM388" i="14"/>
  <c r="BO388" i="14"/>
  <c r="BK392" i="14"/>
  <c r="BM392" i="14"/>
  <c r="BO392" i="14"/>
  <c r="BK394" i="14"/>
  <c r="BM394" i="14"/>
  <c r="BO394" i="14"/>
  <c r="BK471" i="14"/>
  <c r="BM471" i="14"/>
  <c r="BO471" i="14"/>
  <c r="BK398" i="14"/>
  <c r="BM398" i="14"/>
  <c r="BO398" i="14"/>
  <c r="BK396" i="14"/>
  <c r="BM396" i="14"/>
  <c r="BO396" i="14"/>
  <c r="BK399" i="14"/>
  <c r="BM399" i="14"/>
  <c r="BO399" i="14"/>
  <c r="BK401" i="14"/>
  <c r="BM401" i="14"/>
  <c r="BO401" i="14"/>
  <c r="BK402" i="14"/>
  <c r="BM402" i="14"/>
  <c r="BO402" i="14"/>
  <c r="BK403" i="14"/>
  <c r="BM403" i="14"/>
  <c r="BO403" i="14"/>
  <c r="BK404" i="14"/>
  <c r="BM404" i="14"/>
  <c r="BO404" i="14"/>
  <c r="BK409" i="14"/>
  <c r="BM409" i="14"/>
  <c r="BO409" i="14"/>
  <c r="BK407" i="14"/>
  <c r="BM407" i="14"/>
  <c r="BO407" i="14"/>
  <c r="BK435" i="14"/>
  <c r="BM435" i="14"/>
  <c r="BO435" i="14"/>
  <c r="BK412" i="14"/>
  <c r="BM412" i="14"/>
  <c r="BO412" i="14"/>
  <c r="BK413" i="14"/>
  <c r="BM413" i="14"/>
  <c r="BO413" i="14"/>
  <c r="BK431" i="14"/>
  <c r="BM431" i="14"/>
  <c r="BO431" i="14"/>
  <c r="BK438" i="14"/>
  <c r="BM438" i="14"/>
  <c r="BO438" i="14"/>
  <c r="BK414" i="14"/>
  <c r="BM414" i="14"/>
  <c r="BO414" i="14"/>
  <c r="BK421" i="14"/>
  <c r="BM421" i="14"/>
  <c r="BO421" i="14"/>
  <c r="BK432" i="14"/>
  <c r="BM432" i="14"/>
  <c r="BO432" i="14"/>
  <c r="BK433" i="14"/>
  <c r="BM433" i="14"/>
  <c r="BO433" i="14"/>
  <c r="BK422" i="14"/>
  <c r="BM422" i="14"/>
  <c r="BO422" i="14"/>
  <c r="BK416" i="14"/>
  <c r="BM416" i="14"/>
  <c r="BO416" i="14"/>
  <c r="BK410" i="14"/>
  <c r="BM410" i="14"/>
  <c r="BO410" i="14"/>
  <c r="BK419" i="14"/>
  <c r="BM419" i="14"/>
  <c r="BO419" i="14"/>
  <c r="BK420" i="14"/>
  <c r="BM420" i="14"/>
  <c r="BO420" i="14"/>
  <c r="BK429" i="14"/>
  <c r="BM429" i="14"/>
  <c r="BO429" i="14"/>
  <c r="BK425" i="14"/>
  <c r="BM425" i="14"/>
  <c r="BO425" i="14"/>
  <c r="BK430" i="14"/>
  <c r="BM430" i="14"/>
  <c r="BO430" i="14"/>
  <c r="BK434" i="14"/>
  <c r="BM434" i="14"/>
  <c r="BO434" i="14"/>
  <c r="BK426" i="14"/>
  <c r="BM426" i="14"/>
  <c r="BO426" i="14"/>
  <c r="BK427" i="14"/>
  <c r="BM427" i="14"/>
  <c r="BO427" i="14"/>
  <c r="BK436" i="14"/>
  <c r="BM436" i="14"/>
  <c r="BO436" i="14"/>
  <c r="BK437" i="14"/>
  <c r="BM437" i="14"/>
  <c r="BO437" i="14"/>
  <c r="BK406" i="14"/>
  <c r="BM406" i="14"/>
  <c r="BO406" i="14"/>
  <c r="BK418" i="14"/>
  <c r="BM418" i="14"/>
  <c r="BO418" i="14"/>
  <c r="BK408" i="14"/>
  <c r="BM408" i="14"/>
  <c r="BO408" i="14"/>
  <c r="BK467" i="14"/>
  <c r="BM467" i="14"/>
  <c r="BO467" i="14"/>
  <c r="BK478" i="14"/>
  <c r="BM478" i="14"/>
  <c r="BO478" i="14"/>
  <c r="BK937" i="14"/>
  <c r="BM937" i="14"/>
  <c r="BO937" i="14"/>
  <c r="BK444" i="14"/>
  <c r="BM444" i="14"/>
  <c r="BO444" i="14"/>
  <c r="BK567" i="14"/>
  <c r="BM567" i="14"/>
  <c r="BO567" i="14"/>
  <c r="BK455" i="14"/>
  <c r="BM455" i="14"/>
  <c r="BO455" i="14"/>
  <c r="BK566" i="14"/>
  <c r="BM566" i="14"/>
  <c r="BO566" i="14"/>
  <c r="BK518" i="14"/>
  <c r="BM518" i="14"/>
  <c r="BO518" i="14"/>
  <c r="BK470" i="14"/>
  <c r="BO470" i="14"/>
  <c r="BK424" i="14"/>
  <c r="BM424" i="14"/>
  <c r="BO424" i="14"/>
  <c r="BK452" i="14"/>
  <c r="BO452" i="14"/>
  <c r="BK524" i="14"/>
  <c r="BM524" i="14"/>
  <c r="BO524" i="14"/>
  <c r="BK445" i="14"/>
  <c r="BM445" i="14"/>
  <c r="BO445" i="14"/>
  <c r="BK462" i="14"/>
  <c r="BO462" i="14"/>
  <c r="BK447" i="14"/>
  <c r="BM447" i="14"/>
  <c r="BO447" i="14"/>
  <c r="BK449" i="14"/>
  <c r="BM449" i="14"/>
  <c r="BO449" i="14"/>
  <c r="BK463" i="14"/>
  <c r="BO463" i="14"/>
  <c r="BK458" i="14"/>
  <c r="BO458" i="14"/>
  <c r="BK469" i="14"/>
  <c r="BM469" i="14"/>
  <c r="BO469" i="14"/>
  <c r="AW452" i="14"/>
  <c r="AY452" i="14"/>
  <c r="BA452" i="14"/>
  <c r="BC452" i="14"/>
  <c r="BE452" i="14"/>
  <c r="BG452" i="14"/>
  <c r="BI452" i="14"/>
  <c r="AW462" i="14"/>
  <c r="AY462" i="14"/>
  <c r="BA462" i="14"/>
  <c r="BC462" i="14"/>
  <c r="BE462" i="14"/>
  <c r="BG462" i="14"/>
  <c r="BI462" i="14"/>
  <c r="AW463" i="14"/>
  <c r="AY463" i="14"/>
  <c r="BA463" i="14"/>
  <c r="BC463" i="14"/>
  <c r="BE463" i="14"/>
  <c r="BG463" i="14"/>
  <c r="BI463" i="14"/>
  <c r="AW469" i="14"/>
  <c r="AY469" i="14"/>
  <c r="BA469" i="14"/>
  <c r="BC469" i="14"/>
  <c r="BE469" i="14"/>
  <c r="BG469" i="14"/>
  <c r="BI469" i="14"/>
  <c r="BI379" i="14"/>
  <c r="BI378" i="14"/>
  <c r="BI419" i="14"/>
  <c r="BI420" i="14"/>
  <c r="AF420" i="14"/>
  <c r="B420" i="14" s="1"/>
  <c r="AF419" i="14"/>
  <c r="B419" i="14" s="1"/>
  <c r="AF379" i="14"/>
  <c r="B379" i="14" s="1"/>
  <c r="AF378" i="14"/>
  <c r="B378" i="14" s="1"/>
  <c r="AF566" i="14"/>
  <c r="B566" i="14" s="1"/>
  <c r="AF567" i="14"/>
  <c r="B567" i="14" s="1"/>
  <c r="AF416" i="14"/>
  <c r="B416" i="14" s="1"/>
  <c r="AF376" i="14"/>
  <c r="B376" i="14" s="1"/>
  <c r="AF375" i="14"/>
  <c r="B375" i="14" s="1"/>
  <c r="AF373" i="14"/>
  <c r="B373" i="14" s="1"/>
  <c r="AF372" i="14"/>
  <c r="B372" i="14" s="1"/>
  <c r="AF424" i="14"/>
  <c r="B424" i="14" s="1"/>
  <c r="A424" i="14"/>
  <c r="A566" i="14"/>
  <c r="A567" i="14"/>
  <c r="A420" i="14"/>
  <c r="A419" i="14"/>
  <c r="A416" i="14"/>
  <c r="A379" i="14"/>
  <c r="A378" i="14"/>
  <c r="A376" i="14"/>
  <c r="A375" i="14"/>
  <c r="A373" i="14"/>
  <c r="A372" i="14"/>
  <c r="A469" i="14"/>
  <c r="AF455" i="14"/>
  <c r="B455" i="14" s="1"/>
  <c r="AF518" i="14"/>
  <c r="B518" i="14" s="1"/>
  <c r="AF470" i="14"/>
  <c r="B470" i="14" s="1"/>
  <c r="AF452" i="14"/>
  <c r="B452" i="14" s="1"/>
  <c r="AF524" i="14"/>
  <c r="B524" i="14" s="1"/>
  <c r="AF445" i="14"/>
  <c r="B445" i="14" s="1"/>
  <c r="AF462" i="14"/>
  <c r="B462" i="14" s="1"/>
  <c r="AF447" i="14"/>
  <c r="B447" i="14" s="1"/>
  <c r="AF449" i="14"/>
  <c r="B449" i="14" s="1"/>
  <c r="AF463" i="14"/>
  <c r="B463" i="14" s="1"/>
  <c r="A463" i="14"/>
  <c r="A462" i="14"/>
  <c r="A452" i="14"/>
  <c r="AF444" i="14"/>
  <c r="B444" i="14" s="1"/>
  <c r="A444" i="14"/>
  <c r="AF467" i="14"/>
  <c r="B467" i="14" s="1"/>
  <c r="AF478" i="14"/>
  <c r="B478" i="14" s="1"/>
  <c r="AF937" i="14"/>
  <c r="B937" i="14" s="1"/>
  <c r="A447" i="14"/>
  <c r="A449" i="14"/>
  <c r="A458" i="14"/>
  <c r="A467" i="14"/>
  <c r="A478" i="14"/>
  <c r="A455" i="14"/>
  <c r="A518" i="14"/>
  <c r="A470" i="14"/>
  <c r="A524" i="14"/>
  <c r="AV44" i="23"/>
  <c r="W44" i="23" s="1"/>
  <c r="AW44" i="23"/>
  <c r="X44" i="23" s="1"/>
  <c r="AX44" i="23"/>
  <c r="Y44" i="23" s="1"/>
  <c r="AY44" i="23"/>
  <c r="Z44" i="23" s="1"/>
  <c r="AZ44" i="23"/>
  <c r="AA44" i="23" s="1"/>
  <c r="BA44" i="23"/>
  <c r="BB44" i="23"/>
  <c r="AB44" i="23" s="1"/>
  <c r="BC44" i="23"/>
  <c r="AC44" i="23" s="1"/>
  <c r="AV46" i="23"/>
  <c r="W46" i="23" s="1"/>
  <c r="AW46" i="23"/>
  <c r="X46" i="23" s="1"/>
  <c r="AX46" i="23"/>
  <c r="Y46" i="23" s="1"/>
  <c r="AY46" i="23"/>
  <c r="Z46" i="23" s="1"/>
  <c r="AZ46" i="23"/>
  <c r="AA46" i="23" s="1"/>
  <c r="BA46" i="23"/>
  <c r="BB46" i="23"/>
  <c r="AB46" i="23" s="1"/>
  <c r="BC46" i="23"/>
  <c r="AC46" i="23" s="1"/>
  <c r="AV47" i="23"/>
  <c r="W47" i="23" s="1"/>
  <c r="AW47" i="23"/>
  <c r="X47" i="23" s="1"/>
  <c r="AX47" i="23"/>
  <c r="Y47" i="23" s="1"/>
  <c r="AY47" i="23"/>
  <c r="Z47" i="23" s="1"/>
  <c r="AZ47" i="23"/>
  <c r="AA47" i="23" s="1"/>
  <c r="BA47" i="23"/>
  <c r="BB47" i="23"/>
  <c r="AB47" i="23" s="1"/>
  <c r="BC47" i="23"/>
  <c r="AC47" i="23" s="1"/>
  <c r="AV48" i="23"/>
  <c r="W48" i="23" s="1"/>
  <c r="AW48" i="23"/>
  <c r="X48" i="23" s="1"/>
  <c r="AX48" i="23"/>
  <c r="Y48" i="23" s="1"/>
  <c r="AY48" i="23"/>
  <c r="Z48" i="23" s="1"/>
  <c r="AZ48" i="23"/>
  <c r="AA48" i="23" s="1"/>
  <c r="BA48" i="23"/>
  <c r="BB48" i="23"/>
  <c r="AB48" i="23" s="1"/>
  <c r="BC48" i="23"/>
  <c r="AC48" i="23" s="1"/>
  <c r="AV49" i="23"/>
  <c r="W49" i="23" s="1"/>
  <c r="AW49" i="23"/>
  <c r="X49" i="23" s="1"/>
  <c r="AX49" i="23"/>
  <c r="Y49" i="23" s="1"/>
  <c r="AY49" i="23"/>
  <c r="Z49" i="23" s="1"/>
  <c r="AZ49" i="23"/>
  <c r="AA49" i="23" s="1"/>
  <c r="BA49" i="23"/>
  <c r="BB49" i="23"/>
  <c r="AB49" i="23" s="1"/>
  <c r="BC49" i="23"/>
  <c r="AC49" i="23" s="1"/>
  <c r="AV50" i="23"/>
  <c r="W50" i="23" s="1"/>
  <c r="AW50" i="23"/>
  <c r="X50" i="23" s="1"/>
  <c r="AX50" i="23"/>
  <c r="Y50" i="23" s="1"/>
  <c r="AY50" i="23"/>
  <c r="Z50" i="23" s="1"/>
  <c r="AZ50" i="23"/>
  <c r="AA50" i="23" s="1"/>
  <c r="BA50" i="23"/>
  <c r="BB50" i="23"/>
  <c r="AB50" i="23" s="1"/>
  <c r="BC50" i="23"/>
  <c r="AC50" i="23" s="1"/>
  <c r="AV51" i="23"/>
  <c r="W51" i="23" s="1"/>
  <c r="AW51" i="23"/>
  <c r="X51" i="23" s="1"/>
  <c r="AX51" i="23"/>
  <c r="Y51" i="23" s="1"/>
  <c r="AY51" i="23"/>
  <c r="Z51" i="23" s="1"/>
  <c r="AZ51" i="23"/>
  <c r="AA51" i="23" s="1"/>
  <c r="BA51" i="23"/>
  <c r="BB51" i="23"/>
  <c r="AB51" i="23" s="1"/>
  <c r="BC51" i="23"/>
  <c r="AC51" i="23" s="1"/>
  <c r="AV52" i="23"/>
  <c r="W52" i="23" s="1"/>
  <c r="AW52" i="23"/>
  <c r="X52" i="23" s="1"/>
  <c r="AX52" i="23"/>
  <c r="Y52" i="23" s="1"/>
  <c r="AY52" i="23"/>
  <c r="Z52" i="23" s="1"/>
  <c r="AZ52" i="23"/>
  <c r="AA52" i="23" s="1"/>
  <c r="BA52" i="23"/>
  <c r="BB52" i="23"/>
  <c r="AB52" i="23" s="1"/>
  <c r="BC52" i="23"/>
  <c r="AC52" i="23" s="1"/>
  <c r="AV53" i="23"/>
  <c r="W53" i="23" s="1"/>
  <c r="AW53" i="23"/>
  <c r="X53" i="23" s="1"/>
  <c r="AX53" i="23"/>
  <c r="Y53" i="23" s="1"/>
  <c r="AY53" i="23"/>
  <c r="Z53" i="23" s="1"/>
  <c r="AZ53" i="23"/>
  <c r="AA53" i="23" s="1"/>
  <c r="BA53" i="23"/>
  <c r="BB53" i="23"/>
  <c r="AB53" i="23" s="1"/>
  <c r="BC53" i="23"/>
  <c r="AC53" i="23" s="1"/>
  <c r="AH299" i="14"/>
  <c r="AS429" i="14"/>
  <c r="AO429" i="14"/>
  <c r="DY429" i="14" s="1"/>
  <c r="AN429" i="14"/>
  <c r="DW429" i="14" s="1"/>
  <c r="AS471" i="14"/>
  <c r="AO471" i="14"/>
  <c r="DY471" i="14" s="1"/>
  <c r="AN471" i="14"/>
  <c r="DW471" i="14" s="1"/>
  <c r="AS387" i="14"/>
  <c r="AV387" i="14" s="1"/>
  <c r="AO387" i="14"/>
  <c r="DY387" i="14" s="1"/>
  <c r="AN387" i="14"/>
  <c r="DW387" i="14" s="1"/>
  <c r="AS359" i="14"/>
  <c r="AV359" i="14" s="1"/>
  <c r="AO359" i="14"/>
  <c r="DY359" i="14" s="1"/>
  <c r="AN359" i="14"/>
  <c r="DW359" i="14" s="1"/>
  <c r="AS325" i="14"/>
  <c r="AR325" i="14"/>
  <c r="AO325" i="14"/>
  <c r="DY325" i="14" s="1"/>
  <c r="AN325" i="14"/>
  <c r="DW325" i="14" s="1"/>
  <c r="AK325" i="14"/>
  <c r="DQ325" i="14" s="1"/>
  <c r="AJ325" i="14"/>
  <c r="DO325" i="14" s="1"/>
  <c r="AI325" i="14"/>
  <c r="AU325" i="14" s="1"/>
  <c r="DK325" i="14" s="1"/>
  <c r="AH325" i="14"/>
  <c r="DG325" i="14" s="1"/>
  <c r="AG325" i="14"/>
  <c r="DI325" i="14" s="1"/>
  <c r="AS299" i="14"/>
  <c r="AV299" i="14" s="1"/>
  <c r="AO299" i="14"/>
  <c r="DY299" i="14" s="1"/>
  <c r="AN299" i="14"/>
  <c r="DW299" i="14" s="1"/>
  <c r="AK299" i="14"/>
  <c r="DQ299" i="14" s="1"/>
  <c r="AJ299" i="14"/>
  <c r="DO299" i="14" s="1"/>
  <c r="AI299" i="14"/>
  <c r="AU299" i="14" s="1"/>
  <c r="DM299" i="14" s="1"/>
  <c r="AG299" i="14"/>
  <c r="DI299" i="14" s="1"/>
  <c r="FJ285" i="14"/>
  <c r="FJ274" i="14"/>
  <c r="FJ275" i="14"/>
  <c r="FJ276" i="14"/>
  <c r="FJ277" i="14"/>
  <c r="FJ272" i="14"/>
  <c r="FJ278" i="14"/>
  <c r="FJ281" i="14"/>
  <c r="FJ283" i="14"/>
  <c r="FJ263" i="14"/>
  <c r="FJ264" i="14"/>
  <c r="FJ267" i="14"/>
  <c r="FJ268" i="14"/>
  <c r="FJ269" i="14"/>
  <c r="FJ271" i="14"/>
  <c r="FJ286" i="14"/>
  <c r="FJ293" i="14"/>
  <c r="FJ298" i="14"/>
  <c r="FJ299" i="14"/>
  <c r="FJ301" i="14"/>
  <c r="FJ305" i="14"/>
  <c r="FJ307" i="14"/>
  <c r="FJ309" i="14"/>
  <c r="FJ311" i="14"/>
  <c r="FJ312" i="14"/>
  <c r="FJ313" i="14"/>
  <c r="FJ314" i="14"/>
  <c r="FJ315" i="14"/>
  <c r="FJ316" i="14"/>
  <c r="FJ318" i="14"/>
  <c r="FJ319" i="14"/>
  <c r="FJ320" i="14"/>
  <c r="FJ321" i="14"/>
  <c r="FJ324" i="14"/>
  <c r="FJ333" i="14"/>
  <c r="FJ325" i="14"/>
  <c r="FJ295" i="14"/>
  <c r="FJ296" i="14"/>
  <c r="FJ326" i="14"/>
  <c r="FJ328" i="14"/>
  <c r="FJ339" i="14"/>
  <c r="FJ336" i="14"/>
  <c r="FJ337" i="14"/>
  <c r="FJ338" i="14"/>
  <c r="FJ340" i="14"/>
  <c r="FJ341" i="14"/>
  <c r="FJ348" i="14"/>
  <c r="FJ342" i="14"/>
  <c r="FJ343" i="14"/>
  <c r="FJ344" i="14"/>
  <c r="FJ346" i="14"/>
  <c r="FJ349" i="14"/>
  <c r="FJ350" i="14"/>
  <c r="FJ359" i="14"/>
  <c r="FJ353" i="14"/>
  <c r="FJ355" i="14"/>
  <c r="FJ354" i="14"/>
  <c r="FJ358" i="14"/>
  <c r="FJ362" i="14"/>
  <c r="FJ365" i="14"/>
  <c r="FJ374" i="14"/>
  <c r="FJ381" i="14"/>
  <c r="FJ384" i="14"/>
  <c r="FJ386" i="14"/>
  <c r="FJ387" i="14"/>
  <c r="FJ388" i="14"/>
  <c r="FJ392" i="14"/>
  <c r="FJ394" i="14"/>
  <c r="FJ396" i="14"/>
  <c r="FJ399" i="14"/>
  <c r="FJ401" i="14"/>
  <c r="FJ404" i="14"/>
  <c r="FJ409" i="14"/>
  <c r="FJ435" i="14"/>
  <c r="FJ412" i="14"/>
  <c r="FJ438" i="14"/>
  <c r="FJ421" i="14"/>
  <c r="FJ433" i="14"/>
  <c r="FJ262" i="14"/>
  <c r="EV336" i="14"/>
  <c r="FT1257" i="14"/>
  <c r="FS1258" i="14" s="1"/>
  <c r="FQ1257" i="14"/>
  <c r="FP1258" i="14" s="1"/>
  <c r="FO1257" i="14"/>
  <c r="FN1258" i="14" s="1"/>
  <c r="FM1257" i="14"/>
  <c r="FL1258" i="14" s="1"/>
  <c r="FK1257" i="14"/>
  <c r="FJ1258" i="14" s="1"/>
  <c r="FI1257" i="14"/>
  <c r="FH1258" i="14" s="1"/>
  <c r="FG1257" i="14"/>
  <c r="FF1258" i="14" s="1"/>
  <c r="FE1257" i="14"/>
  <c r="FD1258" i="14" s="1"/>
  <c r="FC1257" i="14"/>
  <c r="FB1258" i="14" s="1"/>
  <c r="FA1257" i="14"/>
  <c r="EZ1258" i="14" s="1"/>
  <c r="EY1257" i="14"/>
  <c r="EX1258" i="14" s="1"/>
  <c r="EW1257" i="14"/>
  <c r="EV1258" i="14" s="1"/>
  <c r="EU1257" i="14"/>
  <c r="ET1258" i="14" s="1"/>
  <c r="EP1257" i="14"/>
  <c r="EO1258" i="14" s="1"/>
  <c r="EN1257" i="14"/>
  <c r="EM1258" i="14" s="1"/>
  <c r="EF1257" i="14"/>
  <c r="EE1258" i="14" s="1"/>
  <c r="ED1257" i="14"/>
  <c r="EC1258" i="14" s="1"/>
  <c r="EB1257" i="14"/>
  <c r="EA1258" i="14" s="1"/>
  <c r="DZ1257" i="14"/>
  <c r="DY1258" i="14" s="1"/>
  <c r="DX1257" i="14"/>
  <c r="DW1258" i="14" s="1"/>
  <c r="DV1257" i="14"/>
  <c r="DU1258" i="14" s="1"/>
  <c r="DT1257" i="14"/>
  <c r="DS1258" i="14" s="1"/>
  <c r="DR1257" i="14"/>
  <c r="DQ1258" i="14" s="1"/>
  <c r="DP1257" i="14"/>
  <c r="DO1258" i="14" s="1"/>
  <c r="DN1257" i="14"/>
  <c r="DM1258" i="14" s="1"/>
  <c r="DL1257" i="14"/>
  <c r="DK1258" i="14" s="1"/>
  <c r="DJ1257" i="14"/>
  <c r="DI1258" i="14" s="1"/>
  <c r="DD1257" i="14"/>
  <c r="DC1258" i="14" s="1"/>
  <c r="DB1257" i="14"/>
  <c r="DA1258" i="14" s="1"/>
  <c r="CZ1257" i="14"/>
  <c r="CY1258" i="14" s="1"/>
  <c r="CX1257" i="14"/>
  <c r="CW1258" i="14" s="1"/>
  <c r="CT1257" i="14"/>
  <c r="CS1258" i="14" s="1"/>
  <c r="CR1257" i="14"/>
  <c r="CQ1258" i="14" s="1"/>
  <c r="CP1257" i="14"/>
  <c r="CO1258" i="14" s="1"/>
  <c r="CN1257" i="14"/>
  <c r="CM1258" i="14" s="1"/>
  <c r="CL1257" i="14"/>
  <c r="CK1258" i="14" s="1"/>
  <c r="CJ1257" i="14"/>
  <c r="CI1258" i="14" s="1"/>
  <c r="CH1257" i="14"/>
  <c r="CG1258" i="14" s="1"/>
  <c r="CF1257" i="14"/>
  <c r="CE1258" i="14" s="1"/>
  <c r="CD1257" i="14"/>
  <c r="CC1258" i="14" s="1"/>
  <c r="CB1257" i="14"/>
  <c r="CA1258" i="14" s="1"/>
  <c r="BZ1257" i="14"/>
  <c r="BY1258" i="14" s="1"/>
  <c r="BX1257" i="14"/>
  <c r="BW1258" i="14" s="1"/>
  <c r="BV1257" i="14"/>
  <c r="BU1258" i="14" s="1"/>
  <c r="BT1257" i="14"/>
  <c r="BS1258" i="14" s="1"/>
  <c r="BR1257" i="14"/>
  <c r="BQ1258" i="14" s="1"/>
  <c r="BP1257" i="14"/>
  <c r="BO1258" i="14" s="1"/>
  <c r="BN1257" i="14"/>
  <c r="BM1258" i="14" s="1"/>
  <c r="BL1257" i="14"/>
  <c r="BK1258" i="14" s="1"/>
  <c r="BJ1257" i="14"/>
  <c r="BI1258" i="14" s="1"/>
  <c r="BH1257" i="14"/>
  <c r="BG1258" i="14" s="1"/>
  <c r="BF1257" i="14"/>
  <c r="BE1258" i="14" s="1"/>
  <c r="BD1257" i="14"/>
  <c r="BC1258" i="14" s="1"/>
  <c r="BB1257" i="14"/>
  <c r="BA1258" i="14" s="1"/>
  <c r="AZ1257" i="14"/>
  <c r="AY1258" i="14" s="1"/>
  <c r="AX1257" i="14"/>
  <c r="AW1258" i="14" s="1"/>
  <c r="FT1253" i="14"/>
  <c r="FS1254" i="14" s="1"/>
  <c r="FQ1253" i="14"/>
  <c r="FP1254" i="14" s="1"/>
  <c r="FO1253" i="14"/>
  <c r="FN1254" i="14" s="1"/>
  <c r="FM1253" i="14"/>
  <c r="FL1254" i="14" s="1"/>
  <c r="FK1253" i="14"/>
  <c r="FJ1254" i="14" s="1"/>
  <c r="FI1253" i="14"/>
  <c r="FH1254" i="14" s="1"/>
  <c r="FG1253" i="14"/>
  <c r="FF1254" i="14" s="1"/>
  <c r="FE1253" i="14"/>
  <c r="FD1254" i="14" s="1"/>
  <c r="FC1253" i="14"/>
  <c r="FB1254" i="14" s="1"/>
  <c r="FA1253" i="14"/>
  <c r="EZ1254" i="14" s="1"/>
  <c r="EY1253" i="14"/>
  <c r="EX1254" i="14" s="1"/>
  <c r="EW1253" i="14"/>
  <c r="EV1254" i="14" s="1"/>
  <c r="EU1253" i="14"/>
  <c r="ET1254" i="14" s="1"/>
  <c r="EP1253" i="14"/>
  <c r="EO1254" i="14" s="1"/>
  <c r="EN1253" i="14"/>
  <c r="EM1254" i="14" s="1"/>
  <c r="EF1253" i="14"/>
  <c r="EE1254" i="14" s="1"/>
  <c r="ED1253" i="14"/>
  <c r="EC1254" i="14" s="1"/>
  <c r="EB1253" i="14"/>
  <c r="EA1254" i="14" s="1"/>
  <c r="DZ1253" i="14"/>
  <c r="DY1254" i="14" s="1"/>
  <c r="DX1253" i="14"/>
  <c r="DW1254" i="14" s="1"/>
  <c r="DV1253" i="14"/>
  <c r="DU1254" i="14" s="1"/>
  <c r="DT1253" i="14"/>
  <c r="DS1254" i="14" s="1"/>
  <c r="DR1253" i="14"/>
  <c r="DQ1254" i="14" s="1"/>
  <c r="DP1253" i="14"/>
  <c r="DO1254" i="14" s="1"/>
  <c r="DN1253" i="14"/>
  <c r="DM1254" i="14" s="1"/>
  <c r="DL1253" i="14"/>
  <c r="DK1254" i="14" s="1"/>
  <c r="DJ1253" i="14"/>
  <c r="DI1254" i="14" s="1"/>
  <c r="DD1253" i="14"/>
  <c r="DC1254" i="14" s="1"/>
  <c r="DB1253" i="14"/>
  <c r="DA1254" i="14" s="1"/>
  <c r="CZ1253" i="14"/>
  <c r="CY1254" i="14" s="1"/>
  <c r="CX1253" i="14"/>
  <c r="CW1254" i="14" s="1"/>
  <c r="CT1253" i="14"/>
  <c r="CS1254" i="14" s="1"/>
  <c r="CR1253" i="14"/>
  <c r="CQ1254" i="14" s="1"/>
  <c r="CP1253" i="14"/>
  <c r="CO1254" i="14" s="1"/>
  <c r="CN1253" i="14"/>
  <c r="CM1254" i="14" s="1"/>
  <c r="CL1253" i="14"/>
  <c r="CK1254" i="14" s="1"/>
  <c r="CJ1253" i="14"/>
  <c r="CI1254" i="14" s="1"/>
  <c r="CH1253" i="14"/>
  <c r="CG1254" i="14" s="1"/>
  <c r="CF1253" i="14"/>
  <c r="CE1254" i="14" s="1"/>
  <c r="CD1253" i="14"/>
  <c r="CC1254" i="14" s="1"/>
  <c r="CB1253" i="14"/>
  <c r="CA1254" i="14" s="1"/>
  <c r="BZ1253" i="14"/>
  <c r="BY1254" i="14" s="1"/>
  <c r="BX1253" i="14"/>
  <c r="BW1254" i="14" s="1"/>
  <c r="BV1253" i="14"/>
  <c r="BU1254" i="14" s="1"/>
  <c r="BT1253" i="14"/>
  <c r="BS1254" i="14" s="1"/>
  <c r="BR1253" i="14"/>
  <c r="BQ1254" i="14" s="1"/>
  <c r="BP1253" i="14"/>
  <c r="BO1254" i="14" s="1"/>
  <c r="BN1253" i="14"/>
  <c r="BM1254" i="14" s="1"/>
  <c r="BL1253" i="14"/>
  <c r="BK1254" i="14" s="1"/>
  <c r="BJ1253" i="14"/>
  <c r="BI1254" i="14" s="1"/>
  <c r="BH1253" i="14"/>
  <c r="BG1254" i="14" s="1"/>
  <c r="BF1253" i="14"/>
  <c r="BE1254" i="14" s="1"/>
  <c r="BD1253" i="14"/>
  <c r="BC1254" i="14" s="1"/>
  <c r="BB1253" i="14"/>
  <c r="BA1254" i="14" s="1"/>
  <c r="AZ1253" i="14"/>
  <c r="AY1254" i="14" s="1"/>
  <c r="AX1253" i="14"/>
  <c r="AW1254" i="14" s="1"/>
  <c r="FT1261" i="14"/>
  <c r="FS1262" i="14" s="1"/>
  <c r="FQ1261" i="14"/>
  <c r="FP1262" i="14" s="1"/>
  <c r="FO1261" i="14"/>
  <c r="FN1262" i="14" s="1"/>
  <c r="FM1261" i="14"/>
  <c r="FL1262" i="14" s="1"/>
  <c r="FK1261" i="14"/>
  <c r="FJ1262" i="14" s="1"/>
  <c r="FI1261" i="14"/>
  <c r="FH1262" i="14" s="1"/>
  <c r="FG1261" i="14"/>
  <c r="FF1262" i="14" s="1"/>
  <c r="FE1261" i="14"/>
  <c r="FD1262" i="14" s="1"/>
  <c r="FC1261" i="14"/>
  <c r="FB1262" i="14" s="1"/>
  <c r="FA1261" i="14"/>
  <c r="EZ1262" i="14" s="1"/>
  <c r="EY1261" i="14"/>
  <c r="EX1262" i="14" s="1"/>
  <c r="EW1261" i="14"/>
  <c r="EV1262" i="14" s="1"/>
  <c r="EU1261" i="14"/>
  <c r="ET1262" i="14" s="1"/>
  <c r="EP1261" i="14"/>
  <c r="EO1262" i="14" s="1"/>
  <c r="EN1261" i="14"/>
  <c r="EM1262" i="14" s="1"/>
  <c r="EF1261" i="14"/>
  <c r="EE1262" i="14" s="1"/>
  <c r="ED1261" i="14"/>
  <c r="EC1262" i="14" s="1"/>
  <c r="EB1261" i="14"/>
  <c r="EA1262" i="14" s="1"/>
  <c r="DZ1261" i="14"/>
  <c r="DY1262" i="14" s="1"/>
  <c r="DX1261" i="14"/>
  <c r="DW1262" i="14" s="1"/>
  <c r="DV1261" i="14"/>
  <c r="DU1262" i="14" s="1"/>
  <c r="DT1261" i="14"/>
  <c r="DS1262" i="14" s="1"/>
  <c r="DR1261" i="14"/>
  <c r="DQ1262" i="14" s="1"/>
  <c r="DP1261" i="14"/>
  <c r="DO1262" i="14" s="1"/>
  <c r="DN1261" i="14"/>
  <c r="DM1262" i="14" s="1"/>
  <c r="DL1261" i="14"/>
  <c r="DK1262" i="14" s="1"/>
  <c r="DJ1261" i="14"/>
  <c r="DI1262" i="14" s="1"/>
  <c r="DD1261" i="14"/>
  <c r="DC1262" i="14" s="1"/>
  <c r="DB1261" i="14"/>
  <c r="DA1262" i="14" s="1"/>
  <c r="CZ1261" i="14"/>
  <c r="CY1262" i="14" s="1"/>
  <c r="CX1261" i="14"/>
  <c r="CW1262" i="14" s="1"/>
  <c r="CT1261" i="14"/>
  <c r="CS1262" i="14" s="1"/>
  <c r="CR1261" i="14"/>
  <c r="CQ1262" i="14" s="1"/>
  <c r="CP1261" i="14"/>
  <c r="CO1262" i="14" s="1"/>
  <c r="CN1261" i="14"/>
  <c r="CM1262" i="14" s="1"/>
  <c r="CL1261" i="14"/>
  <c r="CK1262" i="14" s="1"/>
  <c r="CJ1261" i="14"/>
  <c r="CI1262" i="14" s="1"/>
  <c r="CH1261" i="14"/>
  <c r="CG1262" i="14" s="1"/>
  <c r="CF1261" i="14"/>
  <c r="CE1262" i="14" s="1"/>
  <c r="CD1261" i="14"/>
  <c r="CC1262" i="14" s="1"/>
  <c r="CB1261" i="14"/>
  <c r="CA1262" i="14" s="1"/>
  <c r="BZ1261" i="14"/>
  <c r="BY1262" i="14" s="1"/>
  <c r="BX1261" i="14"/>
  <c r="BW1262" i="14" s="1"/>
  <c r="BV1261" i="14"/>
  <c r="BU1262" i="14" s="1"/>
  <c r="BT1261" i="14"/>
  <c r="BS1262" i="14" s="1"/>
  <c r="BR1261" i="14"/>
  <c r="BQ1262" i="14" s="1"/>
  <c r="BP1261" i="14"/>
  <c r="BO1262" i="14" s="1"/>
  <c r="BN1261" i="14"/>
  <c r="BM1262" i="14" s="1"/>
  <c r="BL1261" i="14"/>
  <c r="BK1262" i="14" s="1"/>
  <c r="BJ1261" i="14"/>
  <c r="BI1262" i="14" s="1"/>
  <c r="BH1261" i="14"/>
  <c r="BG1262" i="14" s="1"/>
  <c r="BF1261" i="14"/>
  <c r="BE1262" i="14" s="1"/>
  <c r="BD1261" i="14"/>
  <c r="BC1262" i="14" s="1"/>
  <c r="BB1261" i="14"/>
  <c r="BA1262" i="14" s="1"/>
  <c r="AZ1261" i="14"/>
  <c r="AY1262" i="14" s="1"/>
  <c r="AX1261" i="14"/>
  <c r="AW1262" i="14" s="1"/>
  <c r="EO336" i="14"/>
  <c r="EO337" i="14"/>
  <c r="EO338" i="14"/>
  <c r="EO340" i="14"/>
  <c r="EO341" i="14"/>
  <c r="EO348" i="14"/>
  <c r="EO342" i="14"/>
  <c r="EO326" i="14"/>
  <c r="EO328" i="14"/>
  <c r="EO305" i="14"/>
  <c r="EO311" i="14"/>
  <c r="EO312" i="14"/>
  <c r="EO313" i="14"/>
  <c r="EO314" i="14"/>
  <c r="EO315" i="14"/>
  <c r="DW326" i="14"/>
  <c r="DY326" i="14"/>
  <c r="DW327" i="14"/>
  <c r="DY327" i="14"/>
  <c r="DY339" i="14"/>
  <c r="DW334" i="14"/>
  <c r="DY334" i="14"/>
  <c r="EA334" i="14"/>
  <c r="EC334" i="14"/>
  <c r="DW335" i="14"/>
  <c r="DY335" i="14"/>
  <c r="EA335" i="14"/>
  <c r="EC335" i="14"/>
  <c r="DW336" i="14"/>
  <c r="DY336" i="14"/>
  <c r="DW337" i="14"/>
  <c r="DY337" i="14"/>
  <c r="DY338" i="14"/>
  <c r="DW340" i="14"/>
  <c r="DY340" i="14"/>
  <c r="DW341" i="14"/>
  <c r="DY341" i="14"/>
  <c r="DY348" i="14"/>
  <c r="DW342" i="14"/>
  <c r="DY342" i="14"/>
  <c r="DO312" i="14"/>
  <c r="DQ312" i="14"/>
  <c r="DS312" i="14"/>
  <c r="DU312" i="14"/>
  <c r="DW312" i="14"/>
  <c r="DY312" i="14"/>
  <c r="DO313" i="14"/>
  <c r="DQ313" i="14"/>
  <c r="DS313" i="14"/>
  <c r="DU313" i="14"/>
  <c r="DW313" i="14"/>
  <c r="DY313" i="14"/>
  <c r="DO314" i="14"/>
  <c r="DQ314" i="14"/>
  <c r="DS314" i="14"/>
  <c r="DU314" i="14"/>
  <c r="DW314" i="14"/>
  <c r="DY314" i="14"/>
  <c r="DO315" i="14"/>
  <c r="DQ315" i="14"/>
  <c r="DS315" i="14"/>
  <c r="DU315" i="14"/>
  <c r="DW315" i="14"/>
  <c r="DY315" i="14"/>
  <c r="CS312" i="14"/>
  <c r="CW312" i="14"/>
  <c r="CY312" i="14"/>
  <c r="DA312" i="14"/>
  <c r="DC312" i="14"/>
  <c r="DG312" i="14"/>
  <c r="CS313" i="14"/>
  <c r="CW313" i="14"/>
  <c r="CY313" i="14"/>
  <c r="DA313" i="14"/>
  <c r="DC313" i="14"/>
  <c r="DG313" i="14"/>
  <c r="CS314" i="14"/>
  <c r="CW314" i="14"/>
  <c r="CY314" i="14"/>
  <c r="DA314" i="14"/>
  <c r="DC314" i="14"/>
  <c r="DG314" i="14"/>
  <c r="CS315" i="14"/>
  <c r="CW315" i="14"/>
  <c r="CY315" i="14"/>
  <c r="DA315" i="14"/>
  <c r="DC315" i="14"/>
  <c r="DG315" i="14"/>
  <c r="CE312" i="14"/>
  <c r="EM312" i="14" s="1"/>
  <c r="CG312" i="14"/>
  <c r="CI312" i="14"/>
  <c r="CK312" i="14"/>
  <c r="CM312" i="14"/>
  <c r="CO312" i="14"/>
  <c r="CQ312" i="14"/>
  <c r="CE313" i="14"/>
  <c r="EM313" i="14" s="1"/>
  <c r="CG313" i="14"/>
  <c r="CI313" i="14"/>
  <c r="CK313" i="14"/>
  <c r="CM313" i="14"/>
  <c r="CO313" i="14"/>
  <c r="CQ313" i="14"/>
  <c r="CE314" i="14"/>
  <c r="EM314" i="14" s="1"/>
  <c r="CG314" i="14"/>
  <c r="CI314" i="14"/>
  <c r="CK314" i="14"/>
  <c r="CM314" i="14"/>
  <c r="CO314" i="14"/>
  <c r="CQ314" i="14"/>
  <c r="CE315" i="14"/>
  <c r="EM315" i="14" s="1"/>
  <c r="CG315" i="14"/>
  <c r="CI315" i="14"/>
  <c r="CK315" i="14"/>
  <c r="CM315" i="14"/>
  <c r="CO315" i="14"/>
  <c r="CQ315" i="14"/>
  <c r="CE316" i="14"/>
  <c r="EM316" i="14" s="1"/>
  <c r="CG316" i="14"/>
  <c r="CI316" i="14"/>
  <c r="CK316" i="14"/>
  <c r="CM316" i="14"/>
  <c r="CO316" i="14"/>
  <c r="CQ316" i="14"/>
  <c r="CE295" i="14"/>
  <c r="CG295" i="14"/>
  <c r="CI295" i="14"/>
  <c r="CK295" i="14"/>
  <c r="CM295" i="14"/>
  <c r="CO295" i="14"/>
  <c r="CQ295" i="14"/>
  <c r="CS295" i="14"/>
  <c r="CW295" i="14"/>
  <c r="CY295" i="14"/>
  <c r="DA295" i="14"/>
  <c r="DC295" i="14"/>
  <c r="DE295" i="14"/>
  <c r="CE296" i="14"/>
  <c r="CG296" i="14"/>
  <c r="CI296" i="14"/>
  <c r="CK296" i="14"/>
  <c r="CM296" i="14"/>
  <c r="CO296" i="14"/>
  <c r="CQ296" i="14"/>
  <c r="CS296" i="14"/>
  <c r="CW296" i="14"/>
  <c r="CY296" i="14"/>
  <c r="DA296" i="14"/>
  <c r="DC296" i="14"/>
  <c r="DE296" i="14"/>
  <c r="CE326" i="14"/>
  <c r="EM326" i="14" s="1"/>
  <c r="CG326" i="14"/>
  <c r="CI326" i="14"/>
  <c r="CK326" i="14"/>
  <c r="CM326" i="14"/>
  <c r="CO326" i="14"/>
  <c r="CQ326" i="14"/>
  <c r="CS326" i="14"/>
  <c r="CW326" i="14"/>
  <c r="CY326" i="14"/>
  <c r="DA326" i="14"/>
  <c r="DC326" i="14"/>
  <c r="DG326" i="14"/>
  <c r="DO326" i="14"/>
  <c r="DQ326" i="14"/>
  <c r="DS326" i="14"/>
  <c r="DU326" i="14"/>
  <c r="CE327" i="14"/>
  <c r="EM327" i="14" s="1"/>
  <c r="CG327" i="14"/>
  <c r="CI327" i="14"/>
  <c r="CK327" i="14"/>
  <c r="CM327" i="14"/>
  <c r="CO327" i="14"/>
  <c r="CQ327" i="14"/>
  <c r="CS327" i="14"/>
  <c r="CW327" i="14"/>
  <c r="CY327" i="14"/>
  <c r="DA327" i="14"/>
  <c r="DC327" i="14"/>
  <c r="DG327" i="14"/>
  <c r="DO327" i="14"/>
  <c r="DQ327" i="14"/>
  <c r="DS327" i="14"/>
  <c r="DU327" i="14"/>
  <c r="DE339" i="14"/>
  <c r="DG339" i="14"/>
  <c r="DI339" i="14"/>
  <c r="DO339" i="14"/>
  <c r="DQ339" i="14"/>
  <c r="DS339" i="14"/>
  <c r="DU339" i="14"/>
  <c r="DE334" i="14"/>
  <c r="DG334" i="14"/>
  <c r="DI334" i="14"/>
  <c r="DO334" i="14"/>
  <c r="DQ334" i="14"/>
  <c r="DS334" i="14"/>
  <c r="DU334" i="14"/>
  <c r="DE335" i="14"/>
  <c r="DG335" i="14"/>
  <c r="DI335" i="14"/>
  <c r="DO335" i="14"/>
  <c r="DQ335" i="14"/>
  <c r="DS335" i="14"/>
  <c r="DU335" i="14"/>
  <c r="DG336" i="14"/>
  <c r="DO336" i="14"/>
  <c r="DQ336" i="14"/>
  <c r="DS336" i="14"/>
  <c r="DU336" i="14"/>
  <c r="DG337" i="14"/>
  <c r="DO337" i="14"/>
  <c r="DQ337" i="14"/>
  <c r="DS337" i="14"/>
  <c r="DU337" i="14"/>
  <c r="DE338" i="14"/>
  <c r="DG338" i="14"/>
  <c r="DI338" i="14"/>
  <c r="DO338" i="14"/>
  <c r="DQ338" i="14"/>
  <c r="DS338" i="14"/>
  <c r="DU338" i="14"/>
  <c r="DG340" i="14"/>
  <c r="DO340" i="14"/>
  <c r="DQ340" i="14"/>
  <c r="DS340" i="14"/>
  <c r="DU340" i="14"/>
  <c r="DG341" i="14"/>
  <c r="DO341" i="14"/>
  <c r="DQ341" i="14"/>
  <c r="DS341" i="14"/>
  <c r="DU341" i="14"/>
  <c r="DE348" i="14"/>
  <c r="DI348" i="14"/>
  <c r="DO348" i="14"/>
  <c r="DQ348" i="14"/>
  <c r="DS348" i="14"/>
  <c r="DU348" i="14"/>
  <c r="DG342" i="14"/>
  <c r="DO342" i="14"/>
  <c r="DQ342" i="14"/>
  <c r="DS342" i="14"/>
  <c r="DU342" i="14"/>
  <c r="DE343" i="14"/>
  <c r="DG343" i="14"/>
  <c r="DI343" i="14"/>
  <c r="DO343" i="14"/>
  <c r="DQ343" i="14"/>
  <c r="DS343" i="14"/>
  <c r="DU343" i="14"/>
  <c r="DG344" i="14"/>
  <c r="DO344" i="14"/>
  <c r="DQ344" i="14"/>
  <c r="DS344" i="14"/>
  <c r="DU344" i="14"/>
  <c r="DE345" i="14"/>
  <c r="DG345" i="14"/>
  <c r="DI345" i="14"/>
  <c r="DO345" i="14"/>
  <c r="DQ345" i="14"/>
  <c r="DS345" i="14"/>
  <c r="DU345" i="14"/>
  <c r="DE347" i="14"/>
  <c r="DG347" i="14"/>
  <c r="DI347" i="14"/>
  <c r="DO347" i="14"/>
  <c r="DQ347" i="14"/>
  <c r="DS347" i="14"/>
  <c r="DU347" i="14"/>
  <c r="DE346" i="14"/>
  <c r="DG346" i="14"/>
  <c r="DI346" i="14"/>
  <c r="DO346" i="14"/>
  <c r="DQ346" i="14"/>
  <c r="DS346" i="14"/>
  <c r="DU346" i="14"/>
  <c r="DE349" i="14"/>
  <c r="DI349" i="14"/>
  <c r="DO349" i="14"/>
  <c r="DQ349" i="14"/>
  <c r="DS349" i="14"/>
  <c r="DU349" i="14"/>
  <c r="DE350" i="14"/>
  <c r="DG350" i="14"/>
  <c r="DI350" i="14"/>
  <c r="DO350" i="14"/>
  <c r="DQ350" i="14"/>
  <c r="DS350" i="14"/>
  <c r="DU350" i="14"/>
  <c r="DE351" i="14"/>
  <c r="DG351" i="14"/>
  <c r="DI351" i="14"/>
  <c r="DO351" i="14"/>
  <c r="DQ351" i="14"/>
  <c r="DS351" i="14"/>
  <c r="DU351" i="14"/>
  <c r="DE352" i="14"/>
  <c r="DG352" i="14"/>
  <c r="DI352" i="14"/>
  <c r="DO352" i="14"/>
  <c r="DQ352" i="14"/>
  <c r="DS352" i="14"/>
  <c r="DU352" i="14"/>
  <c r="DE353" i="14"/>
  <c r="DG353" i="14"/>
  <c r="DI353" i="14"/>
  <c r="DO353" i="14"/>
  <c r="DQ353" i="14"/>
  <c r="DS353" i="14"/>
  <c r="DU353" i="14"/>
  <c r="DE355" i="14"/>
  <c r="DG355" i="14"/>
  <c r="DI355" i="14"/>
  <c r="DO355" i="14"/>
  <c r="DQ355" i="14"/>
  <c r="DS355" i="14"/>
  <c r="DU355" i="14"/>
  <c r="DE354" i="14"/>
  <c r="DI354" i="14"/>
  <c r="DO354" i="14"/>
  <c r="DQ354" i="14"/>
  <c r="DS354" i="14"/>
  <c r="DU354" i="14"/>
  <c r="BS336" i="14"/>
  <c r="BU336" i="14"/>
  <c r="BW336" i="14"/>
  <c r="BY336" i="14"/>
  <c r="CA336" i="14"/>
  <c r="CC336" i="14"/>
  <c r="BS337" i="14"/>
  <c r="BU337" i="14"/>
  <c r="BW337" i="14"/>
  <c r="BY337" i="14"/>
  <c r="CA337" i="14"/>
  <c r="CC337" i="14"/>
  <c r="BS338" i="14"/>
  <c r="BU338" i="14"/>
  <c r="BW338" i="14"/>
  <c r="BY338" i="14"/>
  <c r="CA338" i="14"/>
  <c r="CC338" i="14"/>
  <c r="BS340" i="14"/>
  <c r="BU340" i="14"/>
  <c r="BW340" i="14"/>
  <c r="BY340" i="14"/>
  <c r="CA340" i="14"/>
  <c r="CC340" i="14"/>
  <c r="BS341" i="14"/>
  <c r="BU341" i="14"/>
  <c r="BW341" i="14"/>
  <c r="BY341" i="14"/>
  <c r="CA341" i="14"/>
  <c r="CC341" i="14"/>
  <c r="BS348" i="14"/>
  <c r="BU348" i="14"/>
  <c r="BW348" i="14"/>
  <c r="BY348" i="14"/>
  <c r="CA348" i="14"/>
  <c r="CC348" i="14"/>
  <c r="BS342" i="14"/>
  <c r="BU342" i="14"/>
  <c r="BW342" i="14"/>
  <c r="BY342" i="14"/>
  <c r="CA342" i="14"/>
  <c r="CC342" i="14"/>
  <c r="BQ326" i="14"/>
  <c r="BS326" i="14"/>
  <c r="BU326" i="14"/>
  <c r="BW326" i="14"/>
  <c r="BY326" i="14"/>
  <c r="CA326" i="14"/>
  <c r="CC326" i="14"/>
  <c r="BM328" i="14"/>
  <c r="BO328" i="14"/>
  <c r="BS328" i="14"/>
  <c r="BU328" i="14"/>
  <c r="BW328" i="14"/>
  <c r="BY328" i="14"/>
  <c r="CA328" i="14"/>
  <c r="CC328" i="14"/>
  <c r="BM305" i="14"/>
  <c r="BO305" i="14"/>
  <c r="BQ305" i="14"/>
  <c r="BS305" i="14"/>
  <c r="BU305" i="14"/>
  <c r="BW305" i="14"/>
  <c r="BY305" i="14"/>
  <c r="CA305" i="14"/>
  <c r="CC305" i="14"/>
  <c r="BM306" i="14"/>
  <c r="BO306" i="14"/>
  <c r="BQ306" i="14"/>
  <c r="BS306" i="14"/>
  <c r="BU306" i="14"/>
  <c r="BW306" i="14"/>
  <c r="BY306" i="14"/>
  <c r="CA306" i="14"/>
  <c r="CC306" i="14"/>
  <c r="BM307" i="14"/>
  <c r="BO307" i="14"/>
  <c r="BQ307" i="14"/>
  <c r="BS307" i="14"/>
  <c r="BU307" i="14"/>
  <c r="BW307" i="14"/>
  <c r="BY307" i="14"/>
  <c r="CA307" i="14"/>
  <c r="CC307" i="14"/>
  <c r="BM308" i="14"/>
  <c r="BO308" i="14"/>
  <c r="BQ308" i="14"/>
  <c r="BS308" i="14"/>
  <c r="BU308" i="14"/>
  <c r="BW308" i="14"/>
  <c r="BY308" i="14"/>
  <c r="CA308" i="14"/>
  <c r="CC308" i="14"/>
  <c r="BM309" i="14"/>
  <c r="BO309" i="14"/>
  <c r="BQ309" i="14"/>
  <c r="BS309" i="14"/>
  <c r="BU309" i="14"/>
  <c r="BW309" i="14"/>
  <c r="BY309" i="14"/>
  <c r="CA309" i="14"/>
  <c r="CC309" i="14"/>
  <c r="BM310" i="14"/>
  <c r="BO310" i="14"/>
  <c r="BQ310" i="14"/>
  <c r="BS310" i="14"/>
  <c r="BU310" i="14"/>
  <c r="BW310" i="14"/>
  <c r="BY310" i="14"/>
  <c r="CA310" i="14"/>
  <c r="CC310" i="14"/>
  <c r="BM311" i="14"/>
  <c r="BO311" i="14"/>
  <c r="BQ311" i="14"/>
  <c r="BS311" i="14"/>
  <c r="BU311" i="14"/>
  <c r="BW311" i="14"/>
  <c r="BY311" i="14"/>
  <c r="CA311" i="14"/>
  <c r="CC311" i="14"/>
  <c r="BM312" i="14"/>
  <c r="BO312" i="14"/>
  <c r="BQ312" i="14"/>
  <c r="BS312" i="14"/>
  <c r="BU312" i="14"/>
  <c r="BW312" i="14"/>
  <c r="BY312" i="14"/>
  <c r="CA312" i="14"/>
  <c r="CC312" i="14"/>
  <c r="BM313" i="14"/>
  <c r="BO313" i="14"/>
  <c r="BQ313" i="14"/>
  <c r="BS313" i="14"/>
  <c r="BU313" i="14"/>
  <c r="BW313" i="14"/>
  <c r="BY313" i="14"/>
  <c r="CA313" i="14"/>
  <c r="CC313" i="14"/>
  <c r="BM314" i="14"/>
  <c r="BO314" i="14"/>
  <c r="BQ314" i="14"/>
  <c r="BS314" i="14"/>
  <c r="BU314" i="14"/>
  <c r="BW314" i="14"/>
  <c r="BY314" i="14"/>
  <c r="CA314" i="14"/>
  <c r="CC314" i="14"/>
  <c r="BM315" i="14"/>
  <c r="BO315" i="14"/>
  <c r="BQ315" i="14"/>
  <c r="BS315" i="14"/>
  <c r="BU315" i="14"/>
  <c r="BW315" i="14"/>
  <c r="BY315" i="14"/>
  <c r="CA315" i="14"/>
  <c r="CC315" i="14"/>
  <c r="BK312" i="14"/>
  <c r="BK313" i="14"/>
  <c r="BK314" i="14"/>
  <c r="BK315" i="14"/>
  <c r="BK316" i="14"/>
  <c r="BM316" i="14"/>
  <c r="BO316" i="14"/>
  <c r="BK317" i="14"/>
  <c r="BM317" i="14"/>
  <c r="BO317" i="14"/>
  <c r="BK318" i="14"/>
  <c r="BM318" i="14"/>
  <c r="BO318" i="14"/>
  <c r="BK319" i="14"/>
  <c r="BM319" i="14"/>
  <c r="BO319" i="14"/>
  <c r="BK320" i="14"/>
  <c r="BM320" i="14"/>
  <c r="BO320" i="14"/>
  <c r="BK321" i="14"/>
  <c r="BM321" i="14"/>
  <c r="BO321" i="14"/>
  <c r="BK322" i="14"/>
  <c r="BM322" i="14"/>
  <c r="BO322" i="14"/>
  <c r="BK323" i="14"/>
  <c r="BM323" i="14"/>
  <c r="BO323" i="14"/>
  <c r="BK324" i="14"/>
  <c r="BM324" i="14"/>
  <c r="BO324" i="14"/>
  <c r="BK333" i="14"/>
  <c r="BM333" i="14"/>
  <c r="BO333" i="14"/>
  <c r="BK325" i="14"/>
  <c r="BM325" i="14"/>
  <c r="BO325" i="14"/>
  <c r="BK295" i="14"/>
  <c r="BM295" i="14"/>
  <c r="BO295" i="14"/>
  <c r="BK296" i="14"/>
  <c r="BM296" i="14"/>
  <c r="BO296" i="14"/>
  <c r="BK326" i="14"/>
  <c r="BM326" i="14"/>
  <c r="BO326" i="14"/>
  <c r="BK327" i="14"/>
  <c r="BM327" i="14"/>
  <c r="BO327" i="14"/>
  <c r="BK339" i="14"/>
  <c r="BM339" i="14"/>
  <c r="BO339" i="14"/>
  <c r="BK334" i="14"/>
  <c r="BM334" i="14"/>
  <c r="BO334" i="14"/>
  <c r="BK335" i="14"/>
  <c r="BM335" i="14"/>
  <c r="BO335" i="14"/>
  <c r="BK336" i="14"/>
  <c r="BM336" i="14"/>
  <c r="BO336" i="14"/>
  <c r="BK337" i="14"/>
  <c r="BM337" i="14"/>
  <c r="BO337" i="14"/>
  <c r="BK338" i="14"/>
  <c r="BM338" i="14"/>
  <c r="BO338" i="14"/>
  <c r="BK340" i="14"/>
  <c r="BM340" i="14"/>
  <c r="BO340" i="14"/>
  <c r="BK341" i="14"/>
  <c r="BM341" i="14"/>
  <c r="BO341" i="14"/>
  <c r="BK348" i="14"/>
  <c r="BM348" i="14"/>
  <c r="BO348" i="14"/>
  <c r="BK342" i="14"/>
  <c r="BM342" i="14"/>
  <c r="BO342" i="14"/>
  <c r="AY359" i="14"/>
  <c r="BA359" i="14"/>
  <c r="AY351" i="14"/>
  <c r="BA351" i="14"/>
  <c r="AY352" i="14"/>
  <c r="BA352" i="14"/>
  <c r="AY357" i="14"/>
  <c r="BA357" i="14"/>
  <c r="AY360" i="14"/>
  <c r="BA360" i="14"/>
  <c r="AY361" i="14"/>
  <c r="BA361" i="14"/>
  <c r="AY364" i="14"/>
  <c r="BA364" i="14"/>
  <c r="AY325" i="14"/>
  <c r="BA325" i="14"/>
  <c r="AY295" i="14"/>
  <c r="BA295" i="14"/>
  <c r="AY296" i="14"/>
  <c r="BA296" i="14"/>
  <c r="AY334" i="14"/>
  <c r="BA334" i="14"/>
  <c r="AY335" i="14"/>
  <c r="BA335" i="14"/>
  <c r="BA317" i="14"/>
  <c r="AY317" i="14"/>
  <c r="AY322" i="14"/>
  <c r="BA322" i="14"/>
  <c r="AY323" i="14"/>
  <c r="BA323" i="14"/>
  <c r="BA310" i="14"/>
  <c r="AY310" i="14"/>
  <c r="AW310" i="14"/>
  <c r="AW317" i="14"/>
  <c r="EC266" i="14"/>
  <c r="EW1265" i="14"/>
  <c r="EV1266" i="14" s="1"/>
  <c r="EW1249" i="14"/>
  <c r="EV1250" i="14" s="1"/>
  <c r="EW1245" i="14"/>
  <c r="EV1246" i="14" s="1"/>
  <c r="EW1241" i="14"/>
  <c r="EV1242" i="14" s="1"/>
  <c r="EW1237" i="14"/>
  <c r="EV1238" i="14" s="1"/>
  <c r="EW1233" i="14"/>
  <c r="EV1234" i="14" s="1"/>
  <c r="EW1229" i="14"/>
  <c r="EV1230" i="14" s="1"/>
  <c r="EW1225" i="14"/>
  <c r="EV1226" i="14" s="1"/>
  <c r="EW1221" i="14"/>
  <c r="EV1222" i="14" s="1"/>
  <c r="EW1217" i="14"/>
  <c r="EV1218" i="14" s="1"/>
  <c r="EW1213" i="14"/>
  <c r="EV1214" i="14" s="1"/>
  <c r="EW1209" i="14"/>
  <c r="EV1210" i="14" s="1"/>
  <c r="EW1205" i="14"/>
  <c r="EV1206" i="14" s="1"/>
  <c r="EW1201" i="14"/>
  <c r="EV1202" i="14" s="1"/>
  <c r="EW1197" i="14"/>
  <c r="EV1198" i="14" s="1"/>
  <c r="EW1193" i="14"/>
  <c r="EV1194" i="14" s="1"/>
  <c r="EW1189" i="14"/>
  <c r="EV1190" i="14" s="1"/>
  <c r="EW1185" i="14"/>
  <c r="EV1186" i="14" s="1"/>
  <c r="EW1181" i="14"/>
  <c r="EV1182" i="14" s="1"/>
  <c r="EW1177" i="14"/>
  <c r="EV1178" i="14" s="1"/>
  <c r="EW1173" i="14"/>
  <c r="EV1174" i="14" s="1"/>
  <c r="EW1169" i="14"/>
  <c r="EV1170" i="14" s="1"/>
  <c r="EW1165" i="14"/>
  <c r="EV1166" i="14" s="1"/>
  <c r="EW1161" i="14"/>
  <c r="EV1162" i="14" s="1"/>
  <c r="EW1157" i="14"/>
  <c r="EV1158" i="14" s="1"/>
  <c r="EW1153" i="14"/>
  <c r="EV1154" i="14" s="1"/>
  <c r="EW1149" i="14"/>
  <c r="EV1150" i="14" s="1"/>
  <c r="EV1147" i="14"/>
  <c r="EV1146" i="14"/>
  <c r="EV1145" i="14"/>
  <c r="EV1144" i="14"/>
  <c r="EV1143" i="14"/>
  <c r="EV1142" i="14"/>
  <c r="EV1141" i="14"/>
  <c r="EV1140" i="14"/>
  <c r="EV936" i="14"/>
  <c r="EV433" i="14"/>
  <c r="EV421" i="14"/>
  <c r="EV438" i="14"/>
  <c r="EV412" i="14"/>
  <c r="EV435" i="14"/>
  <c r="EV409" i="14"/>
  <c r="EV404" i="14"/>
  <c r="EV401" i="14"/>
  <c r="EV399" i="14"/>
  <c r="EV396" i="14"/>
  <c r="EV471" i="14"/>
  <c r="EV394" i="14"/>
  <c r="EV392" i="14"/>
  <c r="EV388" i="14"/>
  <c r="EV387" i="14"/>
  <c r="EV386" i="14"/>
  <c r="EV384" i="14"/>
  <c r="EV381" i="14"/>
  <c r="EV374" i="14"/>
  <c r="EV365" i="14"/>
  <c r="EV362" i="14"/>
  <c r="EV358" i="14"/>
  <c r="EV354" i="14"/>
  <c r="EV355" i="14"/>
  <c r="EV353" i="14"/>
  <c r="EV359" i="14"/>
  <c r="EV350" i="14"/>
  <c r="EV349" i="14"/>
  <c r="EV346" i="14"/>
  <c r="EV344" i="14"/>
  <c r="EV343" i="14"/>
  <c r="EV342" i="14"/>
  <c r="EV348" i="14"/>
  <c r="EV341" i="14"/>
  <c r="EV340" i="14"/>
  <c r="EV338" i="14"/>
  <c r="EV337" i="14"/>
  <c r="EV339" i="14"/>
  <c r="EV296" i="14"/>
  <c r="EV295" i="14"/>
  <c r="EV325" i="14"/>
  <c r="EV333" i="14"/>
  <c r="EV324" i="14"/>
  <c r="EV321" i="14"/>
  <c r="EV320" i="14"/>
  <c r="EV319" i="14"/>
  <c r="EV318" i="14"/>
  <c r="EV316" i="14"/>
  <c r="EV311" i="14"/>
  <c r="EV309" i="14"/>
  <c r="EV307" i="14"/>
  <c r="EV305" i="14"/>
  <c r="EV328" i="14"/>
  <c r="EV315" i="14"/>
  <c r="EV314" i="14"/>
  <c r="EV326" i="14"/>
  <c r="EV313" i="14"/>
  <c r="EV312" i="14"/>
  <c r="EV301" i="14"/>
  <c r="EV299" i="14"/>
  <c r="EV298" i="14"/>
  <c r="EV272" i="14"/>
  <c r="EV293" i="14"/>
  <c r="EV286" i="14"/>
  <c r="EV285" i="14"/>
  <c r="EV283" i="14"/>
  <c r="EV281" i="14"/>
  <c r="EV278" i="14"/>
  <c r="EV277" i="14"/>
  <c r="EV276" i="14"/>
  <c r="EV275" i="14"/>
  <c r="EV274" i="14"/>
  <c r="EV271" i="14"/>
  <c r="EV269" i="14"/>
  <c r="EV268" i="14"/>
  <c r="EV267" i="14"/>
  <c r="EV264" i="14"/>
  <c r="EV263" i="14"/>
  <c r="EV262" i="14"/>
  <c r="EV259" i="14"/>
  <c r="EV256" i="14"/>
  <c r="EV253" i="14"/>
  <c r="EV250" i="14"/>
  <c r="EV249" i="14"/>
  <c r="EV246" i="14"/>
  <c r="EV244" i="14"/>
  <c r="EV242" i="14"/>
  <c r="EV239" i="14"/>
  <c r="EV236" i="14"/>
  <c r="EV235" i="14"/>
  <c r="EV234" i="14"/>
  <c r="EV233" i="14"/>
  <c r="EV229" i="14"/>
  <c r="EV228" i="14"/>
  <c r="EV226" i="14"/>
  <c r="EV223" i="14"/>
  <c r="EV221" i="14"/>
  <c r="EV217" i="14"/>
  <c r="EV216" i="14"/>
  <c r="EV213" i="14"/>
  <c r="EV212" i="14"/>
  <c r="EV211" i="14"/>
  <c r="EV210" i="14"/>
  <c r="EV209" i="14"/>
  <c r="EV206" i="14"/>
  <c r="EV205" i="14"/>
  <c r="EV204" i="14"/>
  <c r="EV203" i="14"/>
  <c r="EV202" i="14"/>
  <c r="EV199" i="14"/>
  <c r="EV197" i="14"/>
  <c r="EV196" i="14"/>
  <c r="EV193" i="14"/>
  <c r="EV190" i="14"/>
  <c r="EV189" i="14"/>
  <c r="EV186" i="14"/>
  <c r="EV185" i="14"/>
  <c r="EV182" i="14"/>
  <c r="EV181" i="14"/>
  <c r="EV179" i="14"/>
  <c r="EV178" i="14"/>
  <c r="EV177" i="14"/>
  <c r="EV176" i="14"/>
  <c r="EV175" i="14"/>
  <c r="EV174" i="14"/>
  <c r="EV170" i="14"/>
  <c r="EV165" i="14"/>
  <c r="EV162" i="14"/>
  <c r="EV161" i="14"/>
  <c r="EV160" i="14"/>
  <c r="EV157" i="14"/>
  <c r="EV153" i="14"/>
  <c r="EV152" i="14"/>
  <c r="EV151" i="14"/>
  <c r="EV150" i="14"/>
  <c r="EV147" i="14"/>
  <c r="EV146" i="14"/>
  <c r="EV145" i="14"/>
  <c r="EV142" i="14"/>
  <c r="EV141" i="14"/>
  <c r="EV140" i="14"/>
  <c r="EV139" i="14"/>
  <c r="EV138" i="14"/>
  <c r="EV137" i="14"/>
  <c r="EV136" i="14"/>
  <c r="EV133" i="14"/>
  <c r="EV132" i="14"/>
  <c r="EV131" i="14"/>
  <c r="EV130" i="14"/>
  <c r="EV129" i="14"/>
  <c r="EV128" i="14"/>
  <c r="EV125" i="14"/>
  <c r="EV122" i="14"/>
  <c r="EV120" i="14"/>
  <c r="EV115" i="14"/>
  <c r="EV114" i="14"/>
  <c r="EV111" i="14"/>
  <c r="EV110" i="14"/>
  <c r="EV107" i="14"/>
  <c r="EV106" i="14"/>
  <c r="EV105" i="14"/>
  <c r="EV104" i="14"/>
  <c r="EV103" i="14"/>
  <c r="EV102" i="14"/>
  <c r="EV101" i="14"/>
  <c r="EV99" i="14"/>
  <c r="EV97" i="14"/>
  <c r="EV96" i="14"/>
  <c r="EV92" i="14"/>
  <c r="EV91" i="14"/>
  <c r="EV90" i="14"/>
  <c r="EV89" i="14"/>
  <c r="EV88" i="14"/>
  <c r="EV87" i="14"/>
  <c r="EV86" i="14"/>
  <c r="EV85" i="14"/>
  <c r="EV84" i="14"/>
  <c r="EV80" i="14"/>
  <c r="EV78" i="14"/>
  <c r="EV77" i="14"/>
  <c r="EV76" i="14"/>
  <c r="EV74" i="14"/>
  <c r="EV73" i="14"/>
  <c r="EV72" i="14"/>
  <c r="EV71" i="14"/>
  <c r="EV70" i="14"/>
  <c r="EV69" i="14"/>
  <c r="EV68" i="14"/>
  <c r="EV67" i="14"/>
  <c r="EV66" i="14"/>
  <c r="EV65" i="14"/>
  <c r="EV64" i="14"/>
  <c r="EV63" i="14"/>
  <c r="EV62" i="14"/>
  <c r="EV61" i="14"/>
  <c r="EV58" i="14"/>
  <c r="EV57" i="14"/>
  <c r="EV54" i="14"/>
  <c r="EV53" i="14"/>
  <c r="EV52" i="14"/>
  <c r="EV51" i="14"/>
  <c r="EV50" i="14"/>
  <c r="EV49" i="14"/>
  <c r="EV48" i="14"/>
  <c r="EV47" i="14"/>
  <c r="EV46" i="14"/>
  <c r="EV45" i="14"/>
  <c r="EV44" i="14"/>
  <c r="EV43" i="14"/>
  <c r="EV42" i="14"/>
  <c r="EV41" i="14"/>
  <c r="EV40" i="14"/>
  <c r="EV39" i="14"/>
  <c r="EV38" i="14"/>
  <c r="EV37" i="14"/>
  <c r="EV36" i="14"/>
  <c r="EV35" i="14"/>
  <c r="EV34" i="14"/>
  <c r="EV33" i="14"/>
  <c r="EV32" i="14"/>
  <c r="EV31" i="14"/>
  <c r="EV30" i="14"/>
  <c r="EV29" i="14"/>
  <c r="EV28" i="14"/>
  <c r="EV27" i="14"/>
  <c r="EV26" i="14"/>
  <c r="EV25" i="14"/>
  <c r="EV24" i="14"/>
  <c r="EV23" i="14"/>
  <c r="EV22" i="14"/>
  <c r="EV21" i="14"/>
  <c r="EV20" i="14"/>
  <c r="EV19" i="14"/>
  <c r="EV18" i="14"/>
  <c r="EV17" i="14"/>
  <c r="EV16" i="14"/>
  <c r="EV15" i="14"/>
  <c r="EV14" i="14"/>
  <c r="EV13" i="14"/>
  <c r="EV12" i="14"/>
  <c r="EV11" i="14"/>
  <c r="ET295" i="14"/>
  <c r="FL295" i="14"/>
  <c r="ET296" i="14"/>
  <c r="FL296" i="14"/>
  <c r="ET339" i="14"/>
  <c r="FL339" i="14"/>
  <c r="FL334" i="14"/>
  <c r="FL335" i="14"/>
  <c r="ET336" i="14"/>
  <c r="FL336" i="14"/>
  <c r="ET337" i="14"/>
  <c r="FL337" i="14"/>
  <c r="ET338" i="14"/>
  <c r="FL338" i="14"/>
  <c r="ET340" i="14"/>
  <c r="FL340" i="14"/>
  <c r="ET341" i="14"/>
  <c r="FL341" i="14"/>
  <c r="ET348" i="14"/>
  <c r="FL348" i="14"/>
  <c r="ET342" i="14"/>
  <c r="FL342" i="14"/>
  <c r="ET343" i="14"/>
  <c r="FL343" i="14"/>
  <c r="ET344" i="14"/>
  <c r="FL344" i="14"/>
  <c r="FL345" i="14"/>
  <c r="FL347" i="14"/>
  <c r="ET346" i="14"/>
  <c r="FL346" i="14"/>
  <c r="ET349" i="14"/>
  <c r="FL349" i="14"/>
  <c r="ET350" i="14"/>
  <c r="FL350" i="14"/>
  <c r="ET359" i="14"/>
  <c r="FL359" i="14"/>
  <c r="FL351" i="14"/>
  <c r="FL352" i="14"/>
  <c r="ET353" i="14"/>
  <c r="FL353" i="14"/>
  <c r="ET355" i="14"/>
  <c r="FL355" i="14"/>
  <c r="ET354" i="14"/>
  <c r="FL354" i="14"/>
  <c r="FL357" i="14"/>
  <c r="ET358" i="14"/>
  <c r="FL358" i="14"/>
  <c r="FL360" i="14"/>
  <c r="FL361" i="14"/>
  <c r="ET362" i="14"/>
  <c r="FL362" i="14"/>
  <c r="FL364" i="14"/>
  <c r="ET365" i="14"/>
  <c r="FL365" i="14"/>
  <c r="FL369" i="14"/>
  <c r="FL370" i="14"/>
  <c r="ET371" i="14"/>
  <c r="ET374" i="14"/>
  <c r="FL374" i="14"/>
  <c r="FL377" i="14"/>
  <c r="FL380" i="14"/>
  <c r="ET381" i="14"/>
  <c r="FL381" i="14"/>
  <c r="FL383" i="14"/>
  <c r="FL385" i="14"/>
  <c r="ET384" i="14"/>
  <c r="FL384" i="14"/>
  <c r="ET386" i="14"/>
  <c r="FL386" i="14"/>
  <c r="ET387" i="14"/>
  <c r="FL387" i="14"/>
  <c r="FL389" i="14"/>
  <c r="FL393" i="14"/>
  <c r="ET388" i="14"/>
  <c r="FL388" i="14"/>
  <c r="ET392" i="14"/>
  <c r="FL392" i="14"/>
  <c r="ET394" i="14"/>
  <c r="FL394" i="14"/>
  <c r="ET471" i="14"/>
  <c r="FL471" i="14"/>
  <c r="FL398" i="14"/>
  <c r="ET396" i="14"/>
  <c r="FL396" i="14"/>
  <c r="ET399" i="14"/>
  <c r="FL399" i="14"/>
  <c r="ET401" i="14"/>
  <c r="FL401" i="14"/>
  <c r="FL402" i="14"/>
  <c r="FL403" i="14"/>
  <c r="ET404" i="14"/>
  <c r="FL404" i="14"/>
  <c r="ET409" i="14"/>
  <c r="FL409" i="14"/>
  <c r="FL407" i="14"/>
  <c r="ET435" i="14"/>
  <c r="FL435" i="14"/>
  <c r="ET412" i="14"/>
  <c r="FL412" i="14"/>
  <c r="FL413" i="14"/>
  <c r="FL431" i="14"/>
  <c r="ET438" i="14"/>
  <c r="FL438" i="14"/>
  <c r="FL414" i="14"/>
  <c r="ET421" i="14"/>
  <c r="FL421" i="14"/>
  <c r="FL432" i="14"/>
  <c r="ET433" i="14"/>
  <c r="FL433" i="14"/>
  <c r="FL422" i="14"/>
  <c r="ET312" i="14"/>
  <c r="ET313" i="14"/>
  <c r="ET326" i="14"/>
  <c r="ET314" i="14"/>
  <c r="FL314" i="14"/>
  <c r="ET315" i="14"/>
  <c r="FL315" i="14"/>
  <c r="ET328" i="14"/>
  <c r="FL328" i="14"/>
  <c r="BQ388" i="14"/>
  <c r="BS388" i="14"/>
  <c r="BU388" i="14"/>
  <c r="BW388" i="14"/>
  <c r="BY388" i="14"/>
  <c r="CA388" i="14"/>
  <c r="CC388" i="14"/>
  <c r="BQ392" i="14"/>
  <c r="BS392" i="14"/>
  <c r="BU392" i="14"/>
  <c r="BW392" i="14"/>
  <c r="BY392" i="14"/>
  <c r="CA392" i="14"/>
  <c r="CC392" i="14"/>
  <c r="BQ394" i="14"/>
  <c r="BS394" i="14"/>
  <c r="BU394" i="14"/>
  <c r="BW394" i="14"/>
  <c r="BY394" i="14"/>
  <c r="CA394" i="14"/>
  <c r="CC394" i="14"/>
  <c r="AW471" i="14"/>
  <c r="AY471" i="14"/>
  <c r="BA471" i="14"/>
  <c r="BG471" i="14"/>
  <c r="BI471" i="14"/>
  <c r="BQ471" i="14"/>
  <c r="AW398" i="14"/>
  <c r="AY398" i="14"/>
  <c r="BA398" i="14"/>
  <c r="BC398" i="14"/>
  <c r="BG398" i="14"/>
  <c r="BI398" i="14"/>
  <c r="BQ398" i="14"/>
  <c r="BS398" i="14"/>
  <c r="BU398" i="14"/>
  <c r="BW398" i="14"/>
  <c r="BY398" i="14"/>
  <c r="CA398" i="14"/>
  <c r="CC398" i="14"/>
  <c r="BQ396" i="14"/>
  <c r="BS396" i="14"/>
  <c r="BU396" i="14"/>
  <c r="BW396" i="14"/>
  <c r="BY396" i="14"/>
  <c r="CA396" i="14"/>
  <c r="CC396" i="14"/>
  <c r="BQ399" i="14"/>
  <c r="BS399" i="14"/>
  <c r="BU399" i="14"/>
  <c r="BW399" i="14"/>
  <c r="BY399" i="14"/>
  <c r="CA399" i="14"/>
  <c r="CC399" i="14"/>
  <c r="BQ401" i="14"/>
  <c r="BS401" i="14"/>
  <c r="BU401" i="14"/>
  <c r="BW401" i="14"/>
  <c r="BY401" i="14"/>
  <c r="CA401" i="14"/>
  <c r="CC401" i="14"/>
  <c r="AW402" i="14"/>
  <c r="AY402" i="14"/>
  <c r="BA402" i="14"/>
  <c r="BC402" i="14"/>
  <c r="BG402" i="14"/>
  <c r="BI402" i="14"/>
  <c r="BQ402" i="14"/>
  <c r="BS402" i="14"/>
  <c r="BU402" i="14"/>
  <c r="BW402" i="14"/>
  <c r="BY402" i="14"/>
  <c r="CA402" i="14"/>
  <c r="CC402" i="14"/>
  <c r="AW403" i="14"/>
  <c r="AY403" i="14"/>
  <c r="BA403" i="14"/>
  <c r="BC403" i="14"/>
  <c r="BG403" i="14"/>
  <c r="BI403" i="14"/>
  <c r="BQ403" i="14"/>
  <c r="BS403" i="14"/>
  <c r="BU403" i="14"/>
  <c r="BW403" i="14"/>
  <c r="BY403" i="14"/>
  <c r="CA403" i="14"/>
  <c r="CC403" i="14"/>
  <c r="BQ404" i="14"/>
  <c r="BS404" i="14"/>
  <c r="BU404" i="14"/>
  <c r="BW404" i="14"/>
  <c r="BY404" i="14"/>
  <c r="CA404" i="14"/>
  <c r="CC404" i="14"/>
  <c r="BQ409" i="14"/>
  <c r="BS409" i="14"/>
  <c r="BU409" i="14"/>
  <c r="BW409" i="14"/>
  <c r="BY409" i="14"/>
  <c r="CA409" i="14"/>
  <c r="CC409" i="14"/>
  <c r="BC407" i="14"/>
  <c r="BE407" i="14"/>
  <c r="BG407" i="14"/>
  <c r="BI407" i="14"/>
  <c r="BQ407" i="14"/>
  <c r="BS407" i="14"/>
  <c r="BU407" i="14"/>
  <c r="BW407" i="14"/>
  <c r="BY407" i="14"/>
  <c r="CA407" i="14"/>
  <c r="CC407" i="14"/>
  <c r="BQ435" i="14"/>
  <c r="BS435" i="14"/>
  <c r="BU435" i="14"/>
  <c r="BW435" i="14"/>
  <c r="BY435" i="14"/>
  <c r="CA435" i="14"/>
  <c r="CC435" i="14"/>
  <c r="BQ412" i="14"/>
  <c r="BS412" i="14"/>
  <c r="BU412" i="14"/>
  <c r="BW412" i="14"/>
  <c r="BY412" i="14"/>
  <c r="CA412" i="14"/>
  <c r="CC412" i="14"/>
  <c r="BC413" i="14"/>
  <c r="BE413" i="14"/>
  <c r="BG413" i="14"/>
  <c r="BI413" i="14"/>
  <c r="BQ413" i="14"/>
  <c r="BS413" i="14"/>
  <c r="BU413" i="14"/>
  <c r="BW413" i="14"/>
  <c r="BY413" i="14"/>
  <c r="CA413" i="14"/>
  <c r="CC413" i="14"/>
  <c r="BC431" i="14"/>
  <c r="BE431" i="14"/>
  <c r="BG431" i="14"/>
  <c r="BI431" i="14"/>
  <c r="BQ431" i="14"/>
  <c r="BS431" i="14"/>
  <c r="BU431" i="14"/>
  <c r="BW431" i="14"/>
  <c r="BY431" i="14"/>
  <c r="CA431" i="14"/>
  <c r="CC431" i="14"/>
  <c r="BQ438" i="14"/>
  <c r="BS438" i="14"/>
  <c r="BU438" i="14"/>
  <c r="BW438" i="14"/>
  <c r="BY438" i="14"/>
  <c r="CA438" i="14"/>
  <c r="CC438" i="14"/>
  <c r="BC414" i="14"/>
  <c r="BE414" i="14"/>
  <c r="BG414" i="14"/>
  <c r="BI414" i="14"/>
  <c r="BQ414" i="14"/>
  <c r="BS414" i="14"/>
  <c r="BU414" i="14"/>
  <c r="BW414" i="14"/>
  <c r="BY414" i="14"/>
  <c r="CA414" i="14"/>
  <c r="CC414" i="14"/>
  <c r="BQ421" i="14"/>
  <c r="BS421" i="14"/>
  <c r="BU421" i="14"/>
  <c r="BW421" i="14"/>
  <c r="BY421" i="14"/>
  <c r="CA421" i="14"/>
  <c r="CC421" i="14"/>
  <c r="BC432" i="14"/>
  <c r="BE432" i="14"/>
  <c r="BG432" i="14"/>
  <c r="BI432" i="14"/>
  <c r="BQ432" i="14"/>
  <c r="BS432" i="14"/>
  <c r="BU432" i="14"/>
  <c r="BW432" i="14"/>
  <c r="BY432" i="14"/>
  <c r="CA432" i="14"/>
  <c r="CC432" i="14"/>
  <c r="BQ433" i="14"/>
  <c r="BS433" i="14"/>
  <c r="BU433" i="14"/>
  <c r="BW433" i="14"/>
  <c r="BY433" i="14"/>
  <c r="CA433" i="14"/>
  <c r="CC433" i="14"/>
  <c r="BC422" i="14"/>
  <c r="BE422" i="14"/>
  <c r="BG422" i="14"/>
  <c r="BQ422" i="14"/>
  <c r="BS422" i="14"/>
  <c r="BU422" i="14"/>
  <c r="BW422" i="14"/>
  <c r="BY422" i="14"/>
  <c r="CA422" i="14"/>
  <c r="CC422" i="14"/>
  <c r="AW429" i="14"/>
  <c r="BE429" i="14"/>
  <c r="BI429" i="14"/>
  <c r="BQ429" i="14"/>
  <c r="BE425" i="14"/>
  <c r="BQ425" i="14"/>
  <c r="BS425" i="14"/>
  <c r="BU425" i="14"/>
  <c r="BW425" i="14"/>
  <c r="BY425" i="14"/>
  <c r="CA425" i="14"/>
  <c r="CC425" i="14"/>
  <c r="BQ430" i="14"/>
  <c r="BS430" i="14"/>
  <c r="BU430" i="14"/>
  <c r="BW430" i="14"/>
  <c r="BY430" i="14"/>
  <c r="CA430" i="14"/>
  <c r="CC430" i="14"/>
  <c r="BE434" i="14"/>
  <c r="BQ434" i="14"/>
  <c r="BS434" i="14"/>
  <c r="BU434" i="14"/>
  <c r="BW434" i="14"/>
  <c r="BY434" i="14"/>
  <c r="CA434" i="14"/>
  <c r="CC434" i="14"/>
  <c r="BQ426" i="14"/>
  <c r="BS426" i="14"/>
  <c r="BU426" i="14"/>
  <c r="BW426" i="14"/>
  <c r="BY426" i="14"/>
  <c r="CA426" i="14"/>
  <c r="CC426" i="14"/>
  <c r="BQ427" i="14"/>
  <c r="BS427" i="14"/>
  <c r="BU427" i="14"/>
  <c r="BW427" i="14"/>
  <c r="BY427" i="14"/>
  <c r="CA427" i="14"/>
  <c r="CC427" i="14"/>
  <c r="BQ436" i="14"/>
  <c r="BS436" i="14"/>
  <c r="BU436" i="14"/>
  <c r="BW436" i="14"/>
  <c r="BY436" i="14"/>
  <c r="CA436" i="14"/>
  <c r="CC436" i="14"/>
  <c r="BQ437" i="14"/>
  <c r="BS437" i="14"/>
  <c r="BU437" i="14"/>
  <c r="BW437" i="14"/>
  <c r="BY437" i="14"/>
  <c r="CA437" i="14"/>
  <c r="CC437" i="14"/>
  <c r="BQ406" i="14"/>
  <c r="BS406" i="14"/>
  <c r="BU406" i="14"/>
  <c r="BW406" i="14"/>
  <c r="BY406" i="14"/>
  <c r="CA406" i="14"/>
  <c r="CC406" i="14"/>
  <c r="BQ418" i="14"/>
  <c r="BS418" i="14"/>
  <c r="BU418" i="14"/>
  <c r="BW418" i="14"/>
  <c r="BY418" i="14"/>
  <c r="CA418" i="14"/>
  <c r="CC418" i="14"/>
  <c r="AW408" i="14"/>
  <c r="AY408" i="14"/>
  <c r="BE408" i="14"/>
  <c r="BQ408" i="14"/>
  <c r="BS408" i="14"/>
  <c r="BU408" i="14"/>
  <c r="BW408" i="14"/>
  <c r="BY408" i="14"/>
  <c r="CA408" i="14"/>
  <c r="CC408" i="14"/>
  <c r="AW385" i="14"/>
  <c r="BC385" i="14"/>
  <c r="BE385" i="14"/>
  <c r="BG385" i="14"/>
  <c r="BI385" i="14"/>
  <c r="BQ360" i="14"/>
  <c r="BS360" i="14"/>
  <c r="BU360" i="14"/>
  <c r="BW360" i="14"/>
  <c r="BY360" i="14"/>
  <c r="CA360" i="14"/>
  <c r="CC360" i="14"/>
  <c r="DW360" i="14"/>
  <c r="DY360" i="14"/>
  <c r="EA360" i="14"/>
  <c r="EC360" i="14"/>
  <c r="EE360" i="14"/>
  <c r="EO360" i="14"/>
  <c r="AW360" i="14"/>
  <c r="BC360" i="14"/>
  <c r="BE360" i="14"/>
  <c r="BI360" i="14"/>
  <c r="AW295" i="14"/>
  <c r="BC295" i="14"/>
  <c r="BE295" i="14"/>
  <c r="BG295" i="14"/>
  <c r="BI295" i="14"/>
  <c r="BQ295" i="14"/>
  <c r="BS295" i="14"/>
  <c r="BU295" i="14"/>
  <c r="BW295" i="14"/>
  <c r="BY295" i="14"/>
  <c r="CA295" i="14"/>
  <c r="CC295" i="14"/>
  <c r="AW296" i="14"/>
  <c r="BC296" i="14"/>
  <c r="BE296" i="14"/>
  <c r="BG296" i="14"/>
  <c r="BI296" i="14"/>
  <c r="BQ296" i="14"/>
  <c r="BS296" i="14"/>
  <c r="BU296" i="14"/>
  <c r="BW296" i="14"/>
  <c r="BY296" i="14"/>
  <c r="CA296" i="14"/>
  <c r="CC296" i="14"/>
  <c r="BI327" i="14"/>
  <c r="BS327" i="14"/>
  <c r="BU327" i="14"/>
  <c r="BW327" i="14"/>
  <c r="BY327" i="14"/>
  <c r="CA327" i="14"/>
  <c r="CC327" i="14"/>
  <c r="EO327" i="14"/>
  <c r="EO343" i="14"/>
  <c r="DY343" i="14"/>
  <c r="CC343" i="14"/>
  <c r="CA343" i="14"/>
  <c r="BY343" i="14"/>
  <c r="BW343" i="14"/>
  <c r="BU343" i="14"/>
  <c r="BS343" i="14"/>
  <c r="BQ343" i="14"/>
  <c r="BO343" i="14"/>
  <c r="BE343" i="14"/>
  <c r="BC343" i="14"/>
  <c r="DK343" i="14"/>
  <c r="AF343" i="14"/>
  <c r="B343" i="14" s="1"/>
  <c r="A343" i="14"/>
  <c r="FL321" i="14"/>
  <c r="ET321" i="14"/>
  <c r="EO321" i="14"/>
  <c r="DY321" i="14"/>
  <c r="DU321" i="14"/>
  <c r="DS321" i="14"/>
  <c r="DQ321" i="14"/>
  <c r="DO321" i="14"/>
  <c r="DI321" i="14"/>
  <c r="DG321" i="14"/>
  <c r="DE321" i="14"/>
  <c r="DC321" i="14"/>
  <c r="DA321" i="14"/>
  <c r="CY321" i="14"/>
  <c r="CW321" i="14"/>
  <c r="CS321" i="14"/>
  <c r="CQ321" i="14"/>
  <c r="CO321" i="14"/>
  <c r="CM321" i="14"/>
  <c r="CK321" i="14"/>
  <c r="CI321" i="14"/>
  <c r="CG321" i="14"/>
  <c r="CE321" i="14"/>
  <c r="EM321" i="14" s="1"/>
  <c r="CC321" i="14"/>
  <c r="CA321" i="14"/>
  <c r="BY321" i="14"/>
  <c r="BW321" i="14"/>
  <c r="BU321" i="14"/>
  <c r="BS321" i="14"/>
  <c r="BQ321" i="14"/>
  <c r="AV321" i="14"/>
  <c r="AU321" i="14"/>
  <c r="DM321" i="14" s="1"/>
  <c r="AF321" i="14"/>
  <c r="B321" i="14" s="1"/>
  <c r="A321" i="14"/>
  <c r="BQ339" i="14"/>
  <c r="BQ334" i="14"/>
  <c r="BQ335" i="14"/>
  <c r="BQ336" i="14"/>
  <c r="BQ337" i="14"/>
  <c r="BQ338" i="14"/>
  <c r="BQ340" i="14"/>
  <c r="BQ341" i="14"/>
  <c r="BQ342" i="14"/>
  <c r="BK304" i="14"/>
  <c r="BK328" i="14"/>
  <c r="BI304" i="14"/>
  <c r="BI328" i="14"/>
  <c r="BG304" i="14"/>
  <c r="BE304" i="14"/>
  <c r="BC304" i="14"/>
  <c r="BA304" i="14"/>
  <c r="AY304" i="14"/>
  <c r="AU334" i="14"/>
  <c r="DK334" i="14" s="1"/>
  <c r="AU335" i="14"/>
  <c r="DM335" i="14" s="1"/>
  <c r="AU336" i="14"/>
  <c r="DK336" i="14" s="1"/>
  <c r="AU337" i="14"/>
  <c r="DM337" i="14" s="1"/>
  <c r="AU338" i="14"/>
  <c r="DM338" i="14" s="1"/>
  <c r="DK340" i="14"/>
  <c r="DK341" i="14"/>
  <c r="DK348" i="14"/>
  <c r="DK342" i="14"/>
  <c r="DM344" i="14"/>
  <c r="DM347" i="14"/>
  <c r="DM346" i="14"/>
  <c r="DK349" i="14"/>
  <c r="DM350" i="14"/>
  <c r="DM351" i="14"/>
  <c r="DM352" i="14"/>
  <c r="DM353" i="14"/>
  <c r="DM355" i="14"/>
  <c r="DK354" i="14"/>
  <c r="DM936" i="14"/>
  <c r="DM1140" i="14"/>
  <c r="DK1141" i="14"/>
  <c r="DM1142" i="14"/>
  <c r="DK1143" i="14"/>
  <c r="DK1144" i="14"/>
  <c r="DM1145" i="14"/>
  <c r="DM1146" i="14"/>
  <c r="AU1147" i="14"/>
  <c r="DM1147" i="14" s="1"/>
  <c r="AU312" i="14"/>
  <c r="DK312" i="14" s="1"/>
  <c r="AU313" i="14"/>
  <c r="DK313" i="14" s="1"/>
  <c r="AU326" i="14"/>
  <c r="DK326" i="14" s="1"/>
  <c r="AU304" i="14"/>
  <c r="DK304" i="14" s="1"/>
  <c r="AU314" i="14"/>
  <c r="DM314" i="14" s="1"/>
  <c r="AU315" i="14"/>
  <c r="DM315" i="14" s="1"/>
  <c r="AU328" i="14"/>
  <c r="AU305" i="14"/>
  <c r="DM305" i="14" s="1"/>
  <c r="AU306" i="14"/>
  <c r="DM306" i="14" s="1"/>
  <c r="AU307" i="14"/>
  <c r="DK307" i="14" s="1"/>
  <c r="AU308" i="14"/>
  <c r="DK308" i="14" s="1"/>
  <c r="AU327" i="14"/>
  <c r="DM327" i="14" s="1"/>
  <c r="AU309" i="14"/>
  <c r="DM309" i="14" s="1"/>
  <c r="AU310" i="14"/>
  <c r="DM310" i="14" s="1"/>
  <c r="AU311" i="14"/>
  <c r="DM311" i="14" s="1"/>
  <c r="AU316" i="14"/>
  <c r="DK316" i="14" s="1"/>
  <c r="AU317" i="14"/>
  <c r="DK317" i="14" s="1"/>
  <c r="AU318" i="14"/>
  <c r="DM318" i="14" s="1"/>
  <c r="AU319" i="14"/>
  <c r="DK319" i="14" s="1"/>
  <c r="AU320" i="14"/>
  <c r="DM320" i="14" s="1"/>
  <c r="AU322" i="14"/>
  <c r="DK322" i="14" s="1"/>
  <c r="AU323" i="14"/>
  <c r="DK323" i="14" s="1"/>
  <c r="AU324" i="14"/>
  <c r="DM324" i="14" s="1"/>
  <c r="AU333" i="14"/>
  <c r="DK333" i="14" s="1"/>
  <c r="AU295" i="14"/>
  <c r="AU296" i="14"/>
  <c r="AU339" i="14"/>
  <c r="DM339" i="14" s="1"/>
  <c r="AF408" i="14"/>
  <c r="B408" i="14" s="1"/>
  <c r="AF437" i="14"/>
  <c r="B437" i="14" s="1"/>
  <c r="AF436" i="14"/>
  <c r="B436" i="14" s="1"/>
  <c r="AF434" i="14"/>
  <c r="B434" i="14" s="1"/>
  <c r="AF425" i="14"/>
  <c r="B425" i="14" s="1"/>
  <c r="AF422" i="14"/>
  <c r="B422" i="14" s="1"/>
  <c r="AF432" i="14"/>
  <c r="B432" i="14" s="1"/>
  <c r="AF414" i="14"/>
  <c r="B414" i="14" s="1"/>
  <c r="AF431" i="14"/>
  <c r="B431" i="14" s="1"/>
  <c r="AF413" i="14"/>
  <c r="B413" i="14" s="1"/>
  <c r="AF407" i="14"/>
  <c r="B407" i="14" s="1"/>
  <c r="AF403" i="14"/>
  <c r="B403" i="14" s="1"/>
  <c r="AF402" i="14"/>
  <c r="B402" i="14" s="1"/>
  <c r="AF398" i="14"/>
  <c r="B398" i="14" s="1"/>
  <c r="AF393" i="14"/>
  <c r="B393" i="14" s="1"/>
  <c r="AF389" i="14"/>
  <c r="B389" i="14" s="1"/>
  <c r="AF385" i="14"/>
  <c r="B385" i="14" s="1"/>
  <c r="AF383" i="14"/>
  <c r="B383" i="14" s="1"/>
  <c r="AF380" i="14"/>
  <c r="B380" i="14" s="1"/>
  <c r="AF377" i="14"/>
  <c r="B377" i="14" s="1"/>
  <c r="AF370" i="14"/>
  <c r="B370" i="14" s="1"/>
  <c r="AF369" i="14"/>
  <c r="B369" i="14" s="1"/>
  <c r="AF364" i="14"/>
  <c r="B364" i="14" s="1"/>
  <c r="AF361" i="14"/>
  <c r="B361" i="14" s="1"/>
  <c r="AF360" i="14"/>
  <c r="B360" i="14" s="1"/>
  <c r="AF357" i="14"/>
  <c r="B357" i="14" s="1"/>
  <c r="AF352" i="14"/>
  <c r="B352" i="14" s="1"/>
  <c r="AF351" i="14"/>
  <c r="B351" i="14" s="1"/>
  <c r="AF401" i="14"/>
  <c r="B401" i="14" s="1"/>
  <c r="AF404" i="14"/>
  <c r="B404" i="14" s="1"/>
  <c r="AF409" i="14"/>
  <c r="B409" i="14" s="1"/>
  <c r="AF435" i="14"/>
  <c r="B435" i="14" s="1"/>
  <c r="AF412" i="14"/>
  <c r="B412" i="14" s="1"/>
  <c r="AF438" i="14"/>
  <c r="B438" i="14" s="1"/>
  <c r="AF421" i="14"/>
  <c r="B421" i="14" s="1"/>
  <c r="AF433" i="14"/>
  <c r="B433" i="14" s="1"/>
  <c r="AF410" i="14"/>
  <c r="B410" i="14" s="1"/>
  <c r="AF429" i="14"/>
  <c r="B429" i="14" s="1"/>
  <c r="AF430" i="14"/>
  <c r="B430" i="14" s="1"/>
  <c r="AF426" i="14"/>
  <c r="B426" i="14" s="1"/>
  <c r="AF427" i="14"/>
  <c r="B427" i="14" s="1"/>
  <c r="AF406" i="14"/>
  <c r="B406" i="14" s="1"/>
  <c r="AF418" i="14"/>
  <c r="B418" i="14" s="1"/>
  <c r="AF336" i="14"/>
  <c r="B336" i="14" s="1"/>
  <c r="AF337" i="14"/>
  <c r="B337" i="14" s="1"/>
  <c r="AF338" i="14"/>
  <c r="B338" i="14" s="1"/>
  <c r="AF340" i="14"/>
  <c r="B340" i="14" s="1"/>
  <c r="AF341" i="14"/>
  <c r="B341" i="14" s="1"/>
  <c r="AF348" i="14"/>
  <c r="B348" i="14" s="1"/>
  <c r="AF342" i="14"/>
  <c r="B342" i="14" s="1"/>
  <c r="AV327" i="14"/>
  <c r="AV328" i="14"/>
  <c r="AV315" i="14"/>
  <c r="AV314" i="14"/>
  <c r="AV326" i="14"/>
  <c r="AV313" i="14"/>
  <c r="AV312" i="14"/>
  <c r="A295" i="14"/>
  <c r="A296" i="14"/>
  <c r="A316" i="14"/>
  <c r="A336" i="14"/>
  <c r="A337" i="14"/>
  <c r="A338" i="14"/>
  <c r="A340" i="14"/>
  <c r="A341" i="14"/>
  <c r="A348" i="14"/>
  <c r="A342" i="14"/>
  <c r="A344" i="14"/>
  <c r="A406" i="14"/>
  <c r="A418" i="14"/>
  <c r="A427" i="14"/>
  <c r="A426" i="14"/>
  <c r="A430" i="14"/>
  <c r="A410" i="14"/>
  <c r="A433" i="14"/>
  <c r="A421" i="14"/>
  <c r="A438" i="14"/>
  <c r="A412" i="14"/>
  <c r="A435" i="14"/>
  <c r="A404" i="14"/>
  <c r="A401" i="14"/>
  <c r="A402" i="14"/>
  <c r="A403" i="14"/>
  <c r="A407" i="14"/>
  <c r="A413" i="14"/>
  <c r="A431" i="14"/>
  <c r="A414" i="14"/>
  <c r="A432" i="14"/>
  <c r="A422" i="14"/>
  <c r="A425" i="14"/>
  <c r="A434" i="14"/>
  <c r="A436" i="14"/>
  <c r="A437" i="14"/>
  <c r="A408" i="14"/>
  <c r="AF303" i="14"/>
  <c r="B303" i="14" s="1"/>
  <c r="AF312" i="14"/>
  <c r="B312" i="14" s="1"/>
  <c r="AF313" i="14"/>
  <c r="B313" i="14" s="1"/>
  <c r="AF326" i="14"/>
  <c r="B326" i="14" s="1"/>
  <c r="AF304" i="14"/>
  <c r="B304" i="14" s="1"/>
  <c r="AF314" i="14"/>
  <c r="B314" i="14" s="1"/>
  <c r="AF315" i="14"/>
  <c r="B315" i="14" s="1"/>
  <c r="AF328" i="14"/>
  <c r="B328" i="14" s="1"/>
  <c r="AF305" i="14"/>
  <c r="B305" i="14" s="1"/>
  <c r="AF306" i="14"/>
  <c r="B306" i="14" s="1"/>
  <c r="AF307" i="14"/>
  <c r="B307" i="14" s="1"/>
  <c r="AF308" i="14"/>
  <c r="B308" i="14" s="1"/>
  <c r="AF309" i="14"/>
  <c r="B309" i="14" s="1"/>
  <c r="AF310" i="14"/>
  <c r="B310" i="14" s="1"/>
  <c r="AF327" i="14"/>
  <c r="B327" i="14" s="1"/>
  <c r="AF295" i="14"/>
  <c r="B295" i="14" s="1"/>
  <c r="AF296" i="14"/>
  <c r="B296" i="14" s="1"/>
  <c r="AF311" i="14"/>
  <c r="B311" i="14" s="1"/>
  <c r="AF316" i="14"/>
  <c r="B316" i="14" s="1"/>
  <c r="AF317" i="14"/>
  <c r="B317" i="14" s="1"/>
  <c r="AF318" i="14"/>
  <c r="B318" i="14" s="1"/>
  <c r="AF319" i="14"/>
  <c r="B319" i="14" s="1"/>
  <c r="AF320" i="14"/>
  <c r="B320" i="14" s="1"/>
  <c r="AF322" i="14"/>
  <c r="B322" i="14" s="1"/>
  <c r="AF323" i="14"/>
  <c r="B323" i="14" s="1"/>
  <c r="AF324" i="14"/>
  <c r="B324" i="14" s="1"/>
  <c r="AF333" i="14"/>
  <c r="B333" i="14" s="1"/>
  <c r="AF325" i="14"/>
  <c r="B325" i="14" s="1"/>
  <c r="AF339" i="14"/>
  <c r="B339" i="14" s="1"/>
  <c r="AF334" i="14"/>
  <c r="B334" i="14" s="1"/>
  <c r="AF335" i="14"/>
  <c r="B335" i="14" s="1"/>
  <c r="AF344" i="14"/>
  <c r="B344" i="14" s="1"/>
  <c r="AF345" i="14"/>
  <c r="B345" i="14" s="1"/>
  <c r="AF347" i="14"/>
  <c r="B347" i="14" s="1"/>
  <c r="AF346" i="14"/>
  <c r="B346" i="14" s="1"/>
  <c r="AF349" i="14"/>
  <c r="B349" i="14" s="1"/>
  <c r="AF350" i="14"/>
  <c r="B350" i="14" s="1"/>
  <c r="AF359" i="14"/>
  <c r="B359" i="14" s="1"/>
  <c r="AF353" i="14"/>
  <c r="B353" i="14" s="1"/>
  <c r="AF355" i="14"/>
  <c r="B355" i="14" s="1"/>
  <c r="AF354" i="14"/>
  <c r="B354" i="14" s="1"/>
  <c r="AF358" i="14"/>
  <c r="B358" i="14" s="1"/>
  <c r="AF362" i="14"/>
  <c r="B362" i="14" s="1"/>
  <c r="AF365" i="14"/>
  <c r="B365" i="14" s="1"/>
  <c r="AF367" i="14"/>
  <c r="B367" i="14" s="1"/>
  <c r="AF371" i="14"/>
  <c r="B371" i="14" s="1"/>
  <c r="AF374" i="14"/>
  <c r="B374" i="14" s="1"/>
  <c r="AF381" i="14"/>
  <c r="B381" i="14" s="1"/>
  <c r="AF384" i="14"/>
  <c r="B384" i="14" s="1"/>
  <c r="AF386" i="14"/>
  <c r="B386" i="14" s="1"/>
  <c r="AF387" i="14"/>
  <c r="B387" i="14" s="1"/>
  <c r="AF388" i="14"/>
  <c r="B388" i="14" s="1"/>
  <c r="AF392" i="14"/>
  <c r="B392" i="14" s="1"/>
  <c r="AF394" i="14"/>
  <c r="B394" i="14" s="1"/>
  <c r="AF471" i="14"/>
  <c r="B471" i="14" s="1"/>
  <c r="AF396" i="14"/>
  <c r="B396" i="14" s="1"/>
  <c r="AF399" i="14"/>
  <c r="B399" i="14" s="1"/>
  <c r="AF936" i="14"/>
  <c r="B936" i="14" s="1"/>
  <c r="A385" i="14"/>
  <c r="A360" i="14"/>
  <c r="A399" i="14"/>
  <c r="A388" i="14"/>
  <c r="FL1147" i="14"/>
  <c r="FL1146" i="14"/>
  <c r="FL1145" i="14"/>
  <c r="FL1144" i="14"/>
  <c r="FL1143" i="14"/>
  <c r="FL1142" i="14"/>
  <c r="FL1141" i="14"/>
  <c r="FL1140" i="14"/>
  <c r="FL936" i="14"/>
  <c r="FL325" i="14"/>
  <c r="FL333" i="14"/>
  <c r="FL324" i="14"/>
  <c r="FL323" i="14"/>
  <c r="FL322" i="14"/>
  <c r="FL320" i="14"/>
  <c r="FL319" i="14"/>
  <c r="FL318" i="14"/>
  <c r="FL317" i="14"/>
  <c r="FL316" i="14"/>
  <c r="FL311" i="14"/>
  <c r="FL326" i="14"/>
  <c r="FL313" i="14"/>
  <c r="FL312" i="14"/>
  <c r="FL310" i="14"/>
  <c r="FL309" i="14"/>
  <c r="FL308" i="14"/>
  <c r="FL307" i="14"/>
  <c r="FL306" i="14"/>
  <c r="FL305" i="14"/>
  <c r="FL304" i="14"/>
  <c r="FL303" i="14"/>
  <c r="FL301" i="14"/>
  <c r="FL300" i="14"/>
  <c r="FL299" i="14"/>
  <c r="FL298" i="14"/>
  <c r="FL272" i="14"/>
  <c r="FL297" i="14"/>
  <c r="FL294" i="14"/>
  <c r="FL293" i="14"/>
  <c r="FL292" i="14"/>
  <c r="FL291" i="14"/>
  <c r="FL290" i="14"/>
  <c r="FL289" i="14"/>
  <c r="FL288" i="14"/>
  <c r="FL287" i="14"/>
  <c r="FL286" i="14"/>
  <c r="FL285" i="14"/>
  <c r="FL284" i="14"/>
  <c r="FL283" i="14"/>
  <c r="FL282" i="14"/>
  <c r="FL281" i="14"/>
  <c r="FL280" i="14"/>
  <c r="FL279" i="14"/>
  <c r="FL278" i="14"/>
  <c r="FL277" i="14"/>
  <c r="FL276" i="14"/>
  <c r="FL275" i="14"/>
  <c r="FL274" i="14"/>
  <c r="FL273" i="14"/>
  <c r="FL271" i="14"/>
  <c r="FL270" i="14"/>
  <c r="FL269" i="14"/>
  <c r="FL268" i="14"/>
  <c r="FL267" i="14"/>
  <c r="FL266" i="14"/>
  <c r="FL265" i="14"/>
  <c r="FL264" i="14"/>
  <c r="FL263" i="14"/>
  <c r="FL262" i="14"/>
  <c r="A312" i="14"/>
  <c r="A313" i="14"/>
  <c r="A314" i="14"/>
  <c r="A315" i="14"/>
  <c r="A326" i="14"/>
  <c r="A328" i="14"/>
  <c r="A327" i="14"/>
  <c r="BC252" i="14"/>
  <c r="BE252" i="14"/>
  <c r="BK258" i="14"/>
  <c r="BM258" i="14"/>
  <c r="BK259" i="14"/>
  <c r="BM259" i="14"/>
  <c r="BK260" i="14"/>
  <c r="BM260" i="14"/>
  <c r="BK261" i="14"/>
  <c r="BM261" i="14"/>
  <c r="BK262" i="14"/>
  <c r="BM262" i="14"/>
  <c r="BK263" i="14"/>
  <c r="BM263" i="14"/>
  <c r="BK264" i="14"/>
  <c r="BM264" i="14"/>
  <c r="BK265" i="14"/>
  <c r="BM265" i="14"/>
  <c r="BK266" i="14"/>
  <c r="BM266" i="14"/>
  <c r="BK267" i="14"/>
  <c r="BM267" i="14"/>
  <c r="BK268" i="14"/>
  <c r="BM268" i="14"/>
  <c r="BK269" i="14"/>
  <c r="BM269" i="14"/>
  <c r="BK270" i="14"/>
  <c r="BM270" i="14"/>
  <c r="BK271" i="14"/>
  <c r="BM271" i="14"/>
  <c r="BK273" i="14"/>
  <c r="BM273" i="14"/>
  <c r="BK274" i="14"/>
  <c r="BM274" i="14"/>
  <c r="BK275" i="14"/>
  <c r="BM275" i="14"/>
  <c r="BK276" i="14"/>
  <c r="BM276" i="14"/>
  <c r="BK277" i="14"/>
  <c r="BM277" i="14"/>
  <c r="BK278" i="14"/>
  <c r="BM278" i="14"/>
  <c r="BK279" i="14"/>
  <c r="BM279" i="14"/>
  <c r="BK280" i="14"/>
  <c r="BM280" i="14"/>
  <c r="BK281" i="14"/>
  <c r="BM281" i="14"/>
  <c r="BK282" i="14"/>
  <c r="BM282" i="14"/>
  <c r="BK283" i="14"/>
  <c r="BM283" i="14"/>
  <c r="BK284" i="14"/>
  <c r="BM284" i="14"/>
  <c r="BK287" i="14"/>
  <c r="BM287" i="14"/>
  <c r="BK288" i="14"/>
  <c r="BM288" i="14"/>
  <c r="BK289" i="14"/>
  <c r="BM289" i="14"/>
  <c r="BK286" i="14"/>
  <c r="BM286" i="14"/>
  <c r="BK290" i="14"/>
  <c r="BM290" i="14"/>
  <c r="BK291" i="14"/>
  <c r="BM291" i="14"/>
  <c r="BK292" i="14"/>
  <c r="BM292" i="14"/>
  <c r="BK293" i="14"/>
  <c r="BM293" i="14"/>
  <c r="BK294" i="14"/>
  <c r="BM294" i="14"/>
  <c r="BK297" i="14"/>
  <c r="BM297" i="14"/>
  <c r="BK298" i="14"/>
  <c r="BM298" i="14"/>
  <c r="BK299" i="14"/>
  <c r="BM299" i="14"/>
  <c r="BK300" i="14"/>
  <c r="BM300" i="14"/>
  <c r="BK301" i="14"/>
  <c r="BM301" i="14"/>
  <c r="BK303" i="14"/>
  <c r="BM303" i="14"/>
  <c r="BM304" i="14"/>
  <c r="BK305" i="14"/>
  <c r="BK306" i="14"/>
  <c r="BK307" i="14"/>
  <c r="BK308" i="14"/>
  <c r="BK309" i="14"/>
  <c r="BC310" i="14"/>
  <c r="BE310" i="14"/>
  <c r="BG310" i="14"/>
  <c r="BI310" i="14"/>
  <c r="A265" i="14"/>
  <c r="AW258" i="14"/>
  <c r="AY258" i="14"/>
  <c r="BA258" i="14"/>
  <c r="BC258" i="14"/>
  <c r="BE258" i="14"/>
  <c r="BG258" i="14"/>
  <c r="BI258" i="14"/>
  <c r="AW260" i="14"/>
  <c r="AY260" i="14"/>
  <c r="BA260" i="14"/>
  <c r="BC260" i="14"/>
  <c r="BE260" i="14"/>
  <c r="BG260" i="14"/>
  <c r="BI260" i="14"/>
  <c r="AW261" i="14"/>
  <c r="AY261" i="14"/>
  <c r="BA261" i="14"/>
  <c r="BC261" i="14"/>
  <c r="BE261" i="14"/>
  <c r="BG261" i="14"/>
  <c r="BI261" i="14"/>
  <c r="BI262" i="14"/>
  <c r="AW265" i="14"/>
  <c r="AY265" i="14"/>
  <c r="BA265" i="14"/>
  <c r="BC265" i="14"/>
  <c r="BE265" i="14"/>
  <c r="BG265" i="14"/>
  <c r="BI265" i="14"/>
  <c r="AW266" i="14"/>
  <c r="AY266" i="14"/>
  <c r="BA266" i="14"/>
  <c r="BC266" i="14"/>
  <c r="BE266" i="14"/>
  <c r="BG266" i="14"/>
  <c r="BI266" i="14"/>
  <c r="AW270" i="14"/>
  <c r="AY270" i="14"/>
  <c r="BA270" i="14"/>
  <c r="BC270" i="14"/>
  <c r="BE270" i="14"/>
  <c r="BG270" i="14"/>
  <c r="BI270" i="14"/>
  <c r="AW273" i="14"/>
  <c r="AY273" i="14"/>
  <c r="BA273" i="14"/>
  <c r="BC273" i="14"/>
  <c r="BE273" i="14"/>
  <c r="BG273" i="14"/>
  <c r="BI273" i="14"/>
  <c r="AW274" i="14"/>
  <c r="AY274" i="14"/>
  <c r="BA274" i="14"/>
  <c r="BC274" i="14"/>
  <c r="BE274" i="14"/>
  <c r="BG274" i="14"/>
  <c r="BI274" i="14"/>
  <c r="AW275" i="14"/>
  <c r="AY275" i="14"/>
  <c r="BA275" i="14"/>
  <c r="BC275" i="14"/>
  <c r="BE275" i="14"/>
  <c r="BG275" i="14"/>
  <c r="BI275" i="14"/>
  <c r="AW276" i="14"/>
  <c r="AY276" i="14"/>
  <c r="BA276" i="14"/>
  <c r="BC276" i="14"/>
  <c r="BE276" i="14"/>
  <c r="BG276" i="14"/>
  <c r="BI276" i="14"/>
  <c r="AW277" i="14"/>
  <c r="AY277" i="14"/>
  <c r="BA277" i="14"/>
  <c r="BC277" i="14"/>
  <c r="BE277" i="14"/>
  <c r="BG277" i="14"/>
  <c r="BI277" i="14"/>
  <c r="AW279" i="14"/>
  <c r="AY279" i="14"/>
  <c r="BA279" i="14"/>
  <c r="BC279" i="14"/>
  <c r="BE279" i="14"/>
  <c r="BG279" i="14"/>
  <c r="BI279" i="14"/>
  <c r="AW280" i="14"/>
  <c r="AY280" i="14"/>
  <c r="BA280" i="14"/>
  <c r="BC280" i="14"/>
  <c r="BE280" i="14"/>
  <c r="BG280" i="14"/>
  <c r="BI280" i="14"/>
  <c r="AW282" i="14"/>
  <c r="AY282" i="14"/>
  <c r="BA282" i="14"/>
  <c r="BC282" i="14"/>
  <c r="BE282" i="14"/>
  <c r="BG282" i="14"/>
  <c r="BI282" i="14"/>
  <c r="AW284" i="14"/>
  <c r="AY284" i="14"/>
  <c r="BA284" i="14"/>
  <c r="BC284" i="14"/>
  <c r="BE284" i="14"/>
  <c r="BG284" i="14"/>
  <c r="BI284" i="14"/>
  <c r="AW287" i="14"/>
  <c r="AY287" i="14"/>
  <c r="BA287" i="14"/>
  <c r="BC287" i="14"/>
  <c r="BE287" i="14"/>
  <c r="BG287" i="14"/>
  <c r="BI287" i="14"/>
  <c r="AW288" i="14"/>
  <c r="AY288" i="14"/>
  <c r="BA288" i="14"/>
  <c r="BC288" i="14"/>
  <c r="BE288" i="14"/>
  <c r="BG288" i="14"/>
  <c r="BI288" i="14"/>
  <c r="AW289" i="14"/>
  <c r="AY289" i="14"/>
  <c r="BA289" i="14"/>
  <c r="BC289" i="14"/>
  <c r="BE289" i="14"/>
  <c r="BG289" i="14"/>
  <c r="BI289" i="14"/>
  <c r="AW290" i="14"/>
  <c r="AY290" i="14"/>
  <c r="BA290" i="14"/>
  <c r="BC290" i="14"/>
  <c r="BE290" i="14"/>
  <c r="BG290" i="14"/>
  <c r="BI290" i="14"/>
  <c r="BC285" i="14"/>
  <c r="BE285" i="14"/>
  <c r="AW291" i="14"/>
  <c r="AY291" i="14"/>
  <c r="BA291" i="14"/>
  <c r="BC291" i="14"/>
  <c r="BE291" i="14"/>
  <c r="BG291" i="14"/>
  <c r="BI291" i="14"/>
  <c r="AW292" i="14"/>
  <c r="AY292" i="14"/>
  <c r="BA292" i="14"/>
  <c r="BC292" i="14"/>
  <c r="BE292" i="14"/>
  <c r="BG292" i="14"/>
  <c r="BI292" i="14"/>
  <c r="AW294" i="14"/>
  <c r="AY294" i="14"/>
  <c r="BA294" i="14"/>
  <c r="BC294" i="14"/>
  <c r="BE294" i="14"/>
  <c r="BG294" i="14"/>
  <c r="BI294" i="14"/>
  <c r="AW297" i="14"/>
  <c r="AY297" i="14"/>
  <c r="BA297" i="14"/>
  <c r="BC297" i="14"/>
  <c r="BE297" i="14"/>
  <c r="BG297" i="14"/>
  <c r="BI297" i="14"/>
  <c r="BC272" i="14"/>
  <c r="BE272" i="14"/>
  <c r="AW299" i="14"/>
  <c r="AY299" i="14"/>
  <c r="BA299" i="14"/>
  <c r="BC299" i="14"/>
  <c r="BE299" i="14"/>
  <c r="BG299" i="14"/>
  <c r="BI299" i="14"/>
  <c r="AW300" i="14"/>
  <c r="AY300" i="14"/>
  <c r="BA300" i="14"/>
  <c r="BC300" i="14"/>
  <c r="BE300" i="14"/>
  <c r="BG300" i="14"/>
  <c r="BI300" i="14"/>
  <c r="BI301" i="14"/>
  <c r="AW303" i="14"/>
  <c r="AY303" i="14"/>
  <c r="BA303" i="14"/>
  <c r="BC303" i="14"/>
  <c r="BE303" i="14"/>
  <c r="BG303" i="14"/>
  <c r="BI303" i="14"/>
  <c r="AW304" i="14"/>
  <c r="AW306" i="14"/>
  <c r="AY306" i="14"/>
  <c r="BA306" i="14"/>
  <c r="BC306" i="14"/>
  <c r="BE306" i="14"/>
  <c r="BG306" i="14"/>
  <c r="AW308" i="14"/>
  <c r="AY308" i="14"/>
  <c r="BA308" i="14"/>
  <c r="BC308" i="14"/>
  <c r="BE308" i="14"/>
  <c r="BG308" i="14"/>
  <c r="BI308" i="14"/>
  <c r="ER232" i="14"/>
  <c r="ER233" i="14"/>
  <c r="ER234" i="14"/>
  <c r="ER235" i="14"/>
  <c r="ER236" i="14"/>
  <c r="ER237" i="14"/>
  <c r="AV232" i="14"/>
  <c r="AV233" i="14"/>
  <c r="EE233" i="14" s="1"/>
  <c r="AV234" i="14"/>
  <c r="EE234" i="14" s="1"/>
  <c r="AV235" i="14"/>
  <c r="EE235" i="14" s="1"/>
  <c r="BC232" i="14"/>
  <c r="BE232" i="14"/>
  <c r="AW233" i="14"/>
  <c r="AY233" i="14"/>
  <c r="BA233" i="14"/>
  <c r="BC233" i="14"/>
  <c r="BE233" i="14"/>
  <c r="BG233" i="14"/>
  <c r="BI233" i="14"/>
  <c r="AW234" i="14"/>
  <c r="AY234" i="14"/>
  <c r="BA234" i="14"/>
  <c r="BC234" i="14"/>
  <c r="BE234" i="14"/>
  <c r="BG234" i="14"/>
  <c r="BI234" i="14"/>
  <c r="EN1173" i="14"/>
  <c r="EM1174" i="14" s="1"/>
  <c r="FT1265" i="14"/>
  <c r="FS1266" i="14" s="1"/>
  <c r="FQ1265" i="14"/>
  <c r="FP1266" i="14" s="1"/>
  <c r="FO1265" i="14"/>
  <c r="FN1266" i="14" s="1"/>
  <c r="FM1265" i="14"/>
  <c r="FL1266" i="14" s="1"/>
  <c r="FK1265" i="14"/>
  <c r="FJ1266" i="14" s="1"/>
  <c r="FI1265" i="14"/>
  <c r="FH1266" i="14" s="1"/>
  <c r="FG1265" i="14"/>
  <c r="FF1266" i="14" s="1"/>
  <c r="FE1265" i="14"/>
  <c r="FD1266" i="14" s="1"/>
  <c r="FC1265" i="14"/>
  <c r="FB1266" i="14" s="1"/>
  <c r="FA1265" i="14"/>
  <c r="EZ1266" i="14" s="1"/>
  <c r="EY1265" i="14"/>
  <c r="EX1266" i="14" s="1"/>
  <c r="EU1265" i="14"/>
  <c r="ET1266" i="14" s="1"/>
  <c r="EP1265" i="14"/>
  <c r="EO1266" i="14" s="1"/>
  <c r="EN1265" i="14"/>
  <c r="EM1266" i="14" s="1"/>
  <c r="EF1265" i="14"/>
  <c r="EE1266" i="14" s="1"/>
  <c r="ED1265" i="14"/>
  <c r="EC1266" i="14" s="1"/>
  <c r="EB1265" i="14"/>
  <c r="EA1266" i="14" s="1"/>
  <c r="DZ1265" i="14"/>
  <c r="DY1266" i="14" s="1"/>
  <c r="DX1265" i="14"/>
  <c r="DW1266" i="14" s="1"/>
  <c r="DV1265" i="14"/>
  <c r="DU1266" i="14" s="1"/>
  <c r="DT1265" i="14"/>
  <c r="DS1266" i="14" s="1"/>
  <c r="DR1265" i="14"/>
  <c r="DQ1266" i="14" s="1"/>
  <c r="DP1265" i="14"/>
  <c r="DO1266" i="14" s="1"/>
  <c r="DN1265" i="14"/>
  <c r="DM1266" i="14" s="1"/>
  <c r="DL1265" i="14"/>
  <c r="DK1266" i="14" s="1"/>
  <c r="DJ1265" i="14"/>
  <c r="DI1266" i="14" s="1"/>
  <c r="DD1265" i="14"/>
  <c r="DC1266" i="14" s="1"/>
  <c r="DB1265" i="14"/>
  <c r="DA1266" i="14" s="1"/>
  <c r="CZ1265" i="14"/>
  <c r="CY1266" i="14" s="1"/>
  <c r="CX1265" i="14"/>
  <c r="CW1266" i="14" s="1"/>
  <c r="CT1265" i="14"/>
  <c r="CS1266" i="14" s="1"/>
  <c r="CR1265" i="14"/>
  <c r="CQ1266" i="14" s="1"/>
  <c r="CP1265" i="14"/>
  <c r="CO1266" i="14" s="1"/>
  <c r="CN1265" i="14"/>
  <c r="CM1266" i="14" s="1"/>
  <c r="CL1265" i="14"/>
  <c r="CK1266" i="14" s="1"/>
  <c r="CJ1265" i="14"/>
  <c r="CI1266" i="14" s="1"/>
  <c r="CH1265" i="14"/>
  <c r="CG1266" i="14" s="1"/>
  <c r="CF1265" i="14"/>
  <c r="CE1266" i="14" s="1"/>
  <c r="CD1265" i="14"/>
  <c r="CC1266" i="14" s="1"/>
  <c r="CB1265" i="14"/>
  <c r="CA1266" i="14" s="1"/>
  <c r="BZ1265" i="14"/>
  <c r="BY1266" i="14" s="1"/>
  <c r="BX1265" i="14"/>
  <c r="BW1266" i="14" s="1"/>
  <c r="BV1265" i="14"/>
  <c r="BU1266" i="14" s="1"/>
  <c r="BT1265" i="14"/>
  <c r="BS1266" i="14" s="1"/>
  <c r="BR1265" i="14"/>
  <c r="BQ1266" i="14" s="1"/>
  <c r="BP1265" i="14"/>
  <c r="BO1266" i="14" s="1"/>
  <c r="BN1265" i="14"/>
  <c r="BM1266" i="14" s="1"/>
  <c r="BL1265" i="14"/>
  <c r="BK1266" i="14" s="1"/>
  <c r="BJ1265" i="14"/>
  <c r="BI1266" i="14" s="1"/>
  <c r="BH1265" i="14"/>
  <c r="BG1266" i="14" s="1"/>
  <c r="BF1265" i="14"/>
  <c r="BE1266" i="14" s="1"/>
  <c r="BD1265" i="14"/>
  <c r="BC1266" i="14" s="1"/>
  <c r="BB1265" i="14"/>
  <c r="BA1266" i="14" s="1"/>
  <c r="AZ1265" i="14"/>
  <c r="AY1266" i="14" s="1"/>
  <c r="AX1265" i="14"/>
  <c r="AW1266" i="14" s="1"/>
  <c r="FT1249" i="14"/>
  <c r="FS1250" i="14" s="1"/>
  <c r="FQ1249" i="14"/>
  <c r="FP1250" i="14" s="1"/>
  <c r="FO1249" i="14"/>
  <c r="FN1250" i="14" s="1"/>
  <c r="FM1249" i="14"/>
  <c r="FL1250" i="14" s="1"/>
  <c r="FK1249" i="14"/>
  <c r="FJ1250" i="14" s="1"/>
  <c r="FI1249" i="14"/>
  <c r="FH1250" i="14" s="1"/>
  <c r="FG1249" i="14"/>
  <c r="FF1250" i="14" s="1"/>
  <c r="FE1249" i="14"/>
  <c r="FD1250" i="14" s="1"/>
  <c r="FC1249" i="14"/>
  <c r="FB1250" i="14" s="1"/>
  <c r="FA1249" i="14"/>
  <c r="EZ1250" i="14" s="1"/>
  <c r="EY1249" i="14"/>
  <c r="EX1250" i="14" s="1"/>
  <c r="EU1249" i="14"/>
  <c r="ET1250" i="14" s="1"/>
  <c r="EP1249" i="14"/>
  <c r="EO1250" i="14" s="1"/>
  <c r="EN1249" i="14"/>
  <c r="EM1250" i="14" s="1"/>
  <c r="EF1249" i="14"/>
  <c r="EE1250" i="14" s="1"/>
  <c r="ED1249" i="14"/>
  <c r="EC1250" i="14" s="1"/>
  <c r="EB1249" i="14"/>
  <c r="EA1250" i="14" s="1"/>
  <c r="DZ1249" i="14"/>
  <c r="DY1250" i="14" s="1"/>
  <c r="DX1249" i="14"/>
  <c r="DW1250" i="14" s="1"/>
  <c r="DV1249" i="14"/>
  <c r="DU1250" i="14" s="1"/>
  <c r="DT1249" i="14"/>
  <c r="DS1250" i="14" s="1"/>
  <c r="DR1249" i="14"/>
  <c r="DQ1250" i="14" s="1"/>
  <c r="DP1249" i="14"/>
  <c r="DO1250" i="14" s="1"/>
  <c r="DN1249" i="14"/>
  <c r="DM1250" i="14" s="1"/>
  <c r="DL1249" i="14"/>
  <c r="DK1250" i="14" s="1"/>
  <c r="DJ1249" i="14"/>
  <c r="DI1250" i="14" s="1"/>
  <c r="DD1249" i="14"/>
  <c r="DC1250" i="14" s="1"/>
  <c r="DB1249" i="14"/>
  <c r="DA1250" i="14" s="1"/>
  <c r="CZ1249" i="14"/>
  <c r="CY1250" i="14" s="1"/>
  <c r="CX1249" i="14"/>
  <c r="CW1250" i="14" s="1"/>
  <c r="CT1249" i="14"/>
  <c r="CS1250" i="14" s="1"/>
  <c r="CR1249" i="14"/>
  <c r="CQ1250" i="14" s="1"/>
  <c r="CP1249" i="14"/>
  <c r="CO1250" i="14" s="1"/>
  <c r="CN1249" i="14"/>
  <c r="CM1250" i="14" s="1"/>
  <c r="CL1249" i="14"/>
  <c r="CK1250" i="14" s="1"/>
  <c r="CJ1249" i="14"/>
  <c r="CI1250" i="14" s="1"/>
  <c r="CH1249" i="14"/>
  <c r="CG1250" i="14" s="1"/>
  <c r="CF1249" i="14"/>
  <c r="CE1250" i="14" s="1"/>
  <c r="CD1249" i="14"/>
  <c r="CC1250" i="14" s="1"/>
  <c r="CB1249" i="14"/>
  <c r="CA1250" i="14" s="1"/>
  <c r="BZ1249" i="14"/>
  <c r="BY1250" i="14" s="1"/>
  <c r="BX1249" i="14"/>
  <c r="BW1250" i="14" s="1"/>
  <c r="BV1249" i="14"/>
  <c r="BU1250" i="14" s="1"/>
  <c r="BT1249" i="14"/>
  <c r="BS1250" i="14" s="1"/>
  <c r="BR1249" i="14"/>
  <c r="BQ1250" i="14" s="1"/>
  <c r="BP1249" i="14"/>
  <c r="BO1250" i="14" s="1"/>
  <c r="BN1249" i="14"/>
  <c r="BM1250" i="14" s="1"/>
  <c r="BL1249" i="14"/>
  <c r="BK1250" i="14" s="1"/>
  <c r="BJ1249" i="14"/>
  <c r="BI1250" i="14" s="1"/>
  <c r="BH1249" i="14"/>
  <c r="BG1250" i="14" s="1"/>
  <c r="BF1249" i="14"/>
  <c r="BE1250" i="14" s="1"/>
  <c r="BD1249" i="14"/>
  <c r="BC1250" i="14" s="1"/>
  <c r="BB1249" i="14"/>
  <c r="BA1250" i="14" s="1"/>
  <c r="AZ1249" i="14"/>
  <c r="AY1250" i="14" s="1"/>
  <c r="AX1249" i="14"/>
  <c r="AW1250" i="14" s="1"/>
  <c r="FT1245" i="14"/>
  <c r="FS1246" i="14" s="1"/>
  <c r="FQ1245" i="14"/>
  <c r="FP1246" i="14" s="1"/>
  <c r="FO1245" i="14"/>
  <c r="FN1246" i="14" s="1"/>
  <c r="FM1245" i="14"/>
  <c r="FL1246" i="14" s="1"/>
  <c r="FK1245" i="14"/>
  <c r="FJ1246" i="14" s="1"/>
  <c r="FI1245" i="14"/>
  <c r="FH1246" i="14" s="1"/>
  <c r="FG1245" i="14"/>
  <c r="FF1246" i="14" s="1"/>
  <c r="FE1245" i="14"/>
  <c r="FD1246" i="14" s="1"/>
  <c r="FC1245" i="14"/>
  <c r="FB1246" i="14" s="1"/>
  <c r="FA1245" i="14"/>
  <c r="EZ1246" i="14" s="1"/>
  <c r="EY1245" i="14"/>
  <c r="EX1246" i="14" s="1"/>
  <c r="EU1245" i="14"/>
  <c r="ET1246" i="14" s="1"/>
  <c r="EP1245" i="14"/>
  <c r="EO1246" i="14" s="1"/>
  <c r="EN1245" i="14"/>
  <c r="EM1246" i="14" s="1"/>
  <c r="EF1245" i="14"/>
  <c r="EE1246" i="14" s="1"/>
  <c r="ED1245" i="14"/>
  <c r="EC1246" i="14" s="1"/>
  <c r="EB1245" i="14"/>
  <c r="EA1246" i="14" s="1"/>
  <c r="DZ1245" i="14"/>
  <c r="DY1246" i="14" s="1"/>
  <c r="DX1245" i="14"/>
  <c r="DW1246" i="14" s="1"/>
  <c r="DV1245" i="14"/>
  <c r="DU1246" i="14" s="1"/>
  <c r="DT1245" i="14"/>
  <c r="DS1246" i="14" s="1"/>
  <c r="DR1245" i="14"/>
  <c r="DQ1246" i="14" s="1"/>
  <c r="DP1245" i="14"/>
  <c r="DO1246" i="14" s="1"/>
  <c r="DN1245" i="14"/>
  <c r="DM1246" i="14" s="1"/>
  <c r="DL1245" i="14"/>
  <c r="DK1246" i="14" s="1"/>
  <c r="DJ1245" i="14"/>
  <c r="DI1246" i="14" s="1"/>
  <c r="DD1245" i="14"/>
  <c r="DC1246" i="14" s="1"/>
  <c r="DB1245" i="14"/>
  <c r="DA1246" i="14" s="1"/>
  <c r="CZ1245" i="14"/>
  <c r="CY1246" i="14" s="1"/>
  <c r="CX1245" i="14"/>
  <c r="CW1246" i="14" s="1"/>
  <c r="CT1245" i="14"/>
  <c r="CS1246" i="14" s="1"/>
  <c r="CR1245" i="14"/>
  <c r="CQ1246" i="14" s="1"/>
  <c r="CP1245" i="14"/>
  <c r="CO1246" i="14" s="1"/>
  <c r="CN1245" i="14"/>
  <c r="CM1246" i="14" s="1"/>
  <c r="CL1245" i="14"/>
  <c r="CK1246" i="14" s="1"/>
  <c r="CJ1245" i="14"/>
  <c r="CI1246" i="14" s="1"/>
  <c r="CH1245" i="14"/>
  <c r="CG1246" i="14" s="1"/>
  <c r="CF1245" i="14"/>
  <c r="CE1246" i="14" s="1"/>
  <c r="CD1245" i="14"/>
  <c r="CC1246" i="14" s="1"/>
  <c r="CB1245" i="14"/>
  <c r="CA1246" i="14" s="1"/>
  <c r="BZ1245" i="14"/>
  <c r="BY1246" i="14" s="1"/>
  <c r="BX1245" i="14"/>
  <c r="BW1246" i="14" s="1"/>
  <c r="BV1245" i="14"/>
  <c r="BU1246" i="14" s="1"/>
  <c r="BT1245" i="14"/>
  <c r="BS1246" i="14" s="1"/>
  <c r="BR1245" i="14"/>
  <c r="BQ1246" i="14" s="1"/>
  <c r="BP1245" i="14"/>
  <c r="BO1246" i="14" s="1"/>
  <c r="BN1245" i="14"/>
  <c r="BM1246" i="14" s="1"/>
  <c r="BL1245" i="14"/>
  <c r="BK1246" i="14" s="1"/>
  <c r="BJ1245" i="14"/>
  <c r="BI1246" i="14" s="1"/>
  <c r="BH1245" i="14"/>
  <c r="BG1246" i="14" s="1"/>
  <c r="BF1245" i="14"/>
  <c r="BE1246" i="14" s="1"/>
  <c r="BD1245" i="14"/>
  <c r="BC1246" i="14" s="1"/>
  <c r="BB1245" i="14"/>
  <c r="BA1246" i="14" s="1"/>
  <c r="AZ1245" i="14"/>
  <c r="AY1246" i="14" s="1"/>
  <c r="AX1245" i="14"/>
  <c r="AW1246" i="14" s="1"/>
  <c r="ET283" i="14"/>
  <c r="ET281" i="14"/>
  <c r="ET278" i="14"/>
  <c r="ET277" i="14"/>
  <c r="ET276" i="14"/>
  <c r="ET275" i="14"/>
  <c r="ET274" i="14"/>
  <c r="ET271" i="14"/>
  <c r="ET269" i="14"/>
  <c r="ET268" i="14"/>
  <c r="ET267" i="14"/>
  <c r="ET1147" i="14"/>
  <c r="EO1147" i="14"/>
  <c r="EC1147" i="14"/>
  <c r="EA1147" i="14"/>
  <c r="DY1147" i="14"/>
  <c r="DW1147" i="14"/>
  <c r="DU1147" i="14"/>
  <c r="DS1147" i="14"/>
  <c r="DQ1147" i="14"/>
  <c r="DO1147" i="14"/>
  <c r="DI1147" i="14"/>
  <c r="DC1147" i="14"/>
  <c r="DA1147" i="14"/>
  <c r="CY1147" i="14"/>
  <c r="CW1147" i="14"/>
  <c r="CS1147" i="14"/>
  <c r="CQ1147" i="14"/>
  <c r="CO1147" i="14"/>
  <c r="CM1147" i="14"/>
  <c r="CK1147" i="14"/>
  <c r="CI1147" i="14"/>
  <c r="CG1147" i="14"/>
  <c r="CE1147" i="14"/>
  <c r="EM1147" i="14" s="1"/>
  <c r="CC1147" i="14"/>
  <c r="CA1147" i="14"/>
  <c r="BY1147" i="14"/>
  <c r="BW1147" i="14"/>
  <c r="BU1147" i="14"/>
  <c r="BS1147" i="14"/>
  <c r="BQ1147" i="14"/>
  <c r="BO1147" i="14"/>
  <c r="BM1147" i="14"/>
  <c r="BK1147" i="14"/>
  <c r="BI1147" i="14"/>
  <c r="BG1147" i="14"/>
  <c r="BE1147" i="14"/>
  <c r="BC1147" i="14"/>
  <c r="BA1147" i="14"/>
  <c r="AY1147" i="14"/>
  <c r="AW1147" i="14"/>
  <c r="AV1147" i="14"/>
  <c r="EE1147" i="14" s="1"/>
  <c r="ET1146" i="14"/>
  <c r="EO1146" i="14"/>
  <c r="EC1146" i="14"/>
  <c r="EA1146" i="14"/>
  <c r="DY1146" i="14"/>
  <c r="DW1146" i="14"/>
  <c r="DU1146" i="14"/>
  <c r="DS1146" i="14"/>
  <c r="DQ1146" i="14"/>
  <c r="DO1146" i="14"/>
  <c r="DI1146" i="14"/>
  <c r="DC1146" i="14"/>
  <c r="DA1146" i="14"/>
  <c r="CY1146" i="14"/>
  <c r="CW1146" i="14"/>
  <c r="CS1146" i="14"/>
  <c r="CQ1146" i="14"/>
  <c r="CO1146" i="14"/>
  <c r="CM1146" i="14"/>
  <c r="CK1146" i="14"/>
  <c r="CI1146" i="14"/>
  <c r="CG1146" i="14"/>
  <c r="CE1146" i="14"/>
  <c r="EM1146" i="14" s="1"/>
  <c r="CC1146" i="14"/>
  <c r="CA1146" i="14"/>
  <c r="BY1146" i="14"/>
  <c r="BW1146" i="14"/>
  <c r="BU1146" i="14"/>
  <c r="BS1146" i="14"/>
  <c r="BQ1146" i="14"/>
  <c r="BO1146" i="14"/>
  <c r="BM1146" i="14"/>
  <c r="BK1146" i="14"/>
  <c r="BI1146" i="14"/>
  <c r="BG1146" i="14"/>
  <c r="BE1146" i="14"/>
  <c r="BC1146" i="14"/>
  <c r="BA1146" i="14"/>
  <c r="AY1146" i="14"/>
  <c r="AW1146" i="14"/>
  <c r="ET1145" i="14"/>
  <c r="EO1145" i="14"/>
  <c r="EC1145" i="14"/>
  <c r="EA1145" i="14"/>
  <c r="DY1145" i="14"/>
  <c r="DW1145" i="14"/>
  <c r="DU1145" i="14"/>
  <c r="DS1145" i="14"/>
  <c r="DQ1145" i="14"/>
  <c r="DO1145" i="14"/>
  <c r="DI1145" i="14"/>
  <c r="DC1145" i="14"/>
  <c r="DA1145" i="14"/>
  <c r="CY1145" i="14"/>
  <c r="CW1145" i="14"/>
  <c r="CS1145" i="14"/>
  <c r="CQ1145" i="14"/>
  <c r="CO1145" i="14"/>
  <c r="CM1145" i="14"/>
  <c r="CK1145" i="14"/>
  <c r="CI1145" i="14"/>
  <c r="CG1145" i="14"/>
  <c r="CE1145" i="14"/>
  <c r="EM1145" i="14" s="1"/>
  <c r="CC1145" i="14"/>
  <c r="CA1145" i="14"/>
  <c r="BY1145" i="14"/>
  <c r="BW1145" i="14"/>
  <c r="BU1145" i="14"/>
  <c r="BS1145" i="14"/>
  <c r="BQ1145" i="14"/>
  <c r="BO1145" i="14"/>
  <c r="BM1145" i="14"/>
  <c r="BK1145" i="14"/>
  <c r="BI1145" i="14"/>
  <c r="BG1145" i="14"/>
  <c r="BE1145" i="14"/>
  <c r="BC1145" i="14"/>
  <c r="BA1145" i="14"/>
  <c r="AY1145" i="14"/>
  <c r="AW1145" i="14"/>
  <c r="ET1144" i="14"/>
  <c r="EO1144" i="14"/>
  <c r="EC1144" i="14"/>
  <c r="EA1144" i="14"/>
  <c r="DY1144" i="14"/>
  <c r="DW1144" i="14"/>
  <c r="DU1144" i="14"/>
  <c r="DS1144" i="14"/>
  <c r="DQ1144" i="14"/>
  <c r="DO1144" i="14"/>
  <c r="DI1144" i="14"/>
  <c r="DC1144" i="14"/>
  <c r="DA1144" i="14"/>
  <c r="CY1144" i="14"/>
  <c r="CW1144" i="14"/>
  <c r="CS1144" i="14"/>
  <c r="CQ1144" i="14"/>
  <c r="CO1144" i="14"/>
  <c r="CM1144" i="14"/>
  <c r="CK1144" i="14"/>
  <c r="CI1144" i="14"/>
  <c r="CG1144" i="14"/>
  <c r="CE1144" i="14"/>
  <c r="EM1144" i="14" s="1"/>
  <c r="CC1144" i="14"/>
  <c r="CA1144" i="14"/>
  <c r="BY1144" i="14"/>
  <c r="BW1144" i="14"/>
  <c r="BU1144" i="14"/>
  <c r="BS1144" i="14"/>
  <c r="BQ1144" i="14"/>
  <c r="BO1144" i="14"/>
  <c r="BM1144" i="14"/>
  <c r="BK1144" i="14"/>
  <c r="BI1144" i="14"/>
  <c r="BG1144" i="14"/>
  <c r="BE1144" i="14"/>
  <c r="BC1144" i="14"/>
  <c r="BA1144" i="14"/>
  <c r="AY1144" i="14"/>
  <c r="AW1144" i="14"/>
  <c r="ET1143" i="14"/>
  <c r="EO1143" i="14"/>
  <c r="EC1143" i="14"/>
  <c r="EA1143" i="14"/>
  <c r="DY1143" i="14"/>
  <c r="DW1143" i="14"/>
  <c r="DU1143" i="14"/>
  <c r="DS1143" i="14"/>
  <c r="DQ1143" i="14"/>
  <c r="DO1143" i="14"/>
  <c r="DI1143" i="14"/>
  <c r="DC1143" i="14"/>
  <c r="DA1143" i="14"/>
  <c r="CY1143" i="14"/>
  <c r="CW1143" i="14"/>
  <c r="CS1143" i="14"/>
  <c r="CQ1143" i="14"/>
  <c r="CO1143" i="14"/>
  <c r="CM1143" i="14"/>
  <c r="CK1143" i="14"/>
  <c r="CI1143" i="14"/>
  <c r="CG1143" i="14"/>
  <c r="CE1143" i="14"/>
  <c r="EM1143" i="14" s="1"/>
  <c r="CC1143" i="14"/>
  <c r="CA1143" i="14"/>
  <c r="BY1143" i="14"/>
  <c r="BW1143" i="14"/>
  <c r="BU1143" i="14"/>
  <c r="BS1143" i="14"/>
  <c r="BQ1143" i="14"/>
  <c r="BO1143" i="14"/>
  <c r="BM1143" i="14"/>
  <c r="BK1143" i="14"/>
  <c r="BI1143" i="14"/>
  <c r="BG1143" i="14"/>
  <c r="BE1143" i="14"/>
  <c r="BC1143" i="14"/>
  <c r="BA1143" i="14"/>
  <c r="AY1143" i="14"/>
  <c r="AW1143" i="14"/>
  <c r="ET1142" i="14"/>
  <c r="EO1142" i="14"/>
  <c r="EC1142" i="14"/>
  <c r="EA1142" i="14"/>
  <c r="DY1142" i="14"/>
  <c r="DW1142" i="14"/>
  <c r="DU1142" i="14"/>
  <c r="DS1142" i="14"/>
  <c r="DQ1142" i="14"/>
  <c r="DO1142" i="14"/>
  <c r="DI1142" i="14"/>
  <c r="DC1142" i="14"/>
  <c r="DA1142" i="14"/>
  <c r="CY1142" i="14"/>
  <c r="CW1142" i="14"/>
  <c r="CS1142" i="14"/>
  <c r="CQ1142" i="14"/>
  <c r="CO1142" i="14"/>
  <c r="CM1142" i="14"/>
  <c r="CK1142" i="14"/>
  <c r="CI1142" i="14"/>
  <c r="CG1142" i="14"/>
  <c r="CE1142" i="14"/>
  <c r="EM1142" i="14" s="1"/>
  <c r="CC1142" i="14"/>
  <c r="CA1142" i="14"/>
  <c r="BY1142" i="14"/>
  <c r="BW1142" i="14"/>
  <c r="BU1142" i="14"/>
  <c r="BS1142" i="14"/>
  <c r="BQ1142" i="14"/>
  <c r="BO1142" i="14"/>
  <c r="BM1142" i="14"/>
  <c r="BK1142" i="14"/>
  <c r="BI1142" i="14"/>
  <c r="BG1142" i="14"/>
  <c r="BE1142" i="14"/>
  <c r="BC1142" i="14"/>
  <c r="BA1142" i="14"/>
  <c r="AY1142" i="14"/>
  <c r="AW1142" i="14"/>
  <c r="ET1141" i="14"/>
  <c r="EO1141" i="14"/>
  <c r="EC1141" i="14"/>
  <c r="EA1141" i="14"/>
  <c r="DY1141" i="14"/>
  <c r="DU1141" i="14"/>
  <c r="DS1141" i="14"/>
  <c r="DQ1141" i="14"/>
  <c r="DO1141" i="14"/>
  <c r="DI1141" i="14"/>
  <c r="DC1141" i="14"/>
  <c r="DA1141" i="14"/>
  <c r="CY1141" i="14"/>
  <c r="CW1141" i="14"/>
  <c r="CS1141" i="14"/>
  <c r="CQ1141" i="14"/>
  <c r="CO1141" i="14"/>
  <c r="CM1141" i="14"/>
  <c r="CK1141" i="14"/>
  <c r="CI1141" i="14"/>
  <c r="CG1141" i="14"/>
  <c r="CE1141" i="14"/>
  <c r="EM1141" i="14" s="1"/>
  <c r="CC1141" i="14"/>
  <c r="CA1141" i="14"/>
  <c r="BY1141" i="14"/>
  <c r="BW1141" i="14"/>
  <c r="BU1141" i="14"/>
  <c r="BS1141" i="14"/>
  <c r="BQ1141" i="14"/>
  <c r="BO1141" i="14"/>
  <c r="BM1141" i="14"/>
  <c r="BK1141" i="14"/>
  <c r="BI1141" i="14"/>
  <c r="BG1141" i="14"/>
  <c r="BE1141" i="14"/>
  <c r="BC1141" i="14"/>
  <c r="BA1141" i="14"/>
  <c r="AY1141" i="14"/>
  <c r="ET1140" i="14"/>
  <c r="EO1140" i="14"/>
  <c r="EC1140" i="14"/>
  <c r="EA1140" i="14"/>
  <c r="DY1140" i="14"/>
  <c r="DU1140" i="14"/>
  <c r="DS1140" i="14"/>
  <c r="DQ1140" i="14"/>
  <c r="DO1140" i="14"/>
  <c r="DI1140" i="14"/>
  <c r="DC1140" i="14"/>
  <c r="DA1140" i="14"/>
  <c r="CY1140" i="14"/>
  <c r="CW1140" i="14"/>
  <c r="CS1140" i="14"/>
  <c r="CQ1140" i="14"/>
  <c r="CO1140" i="14"/>
  <c r="CM1140" i="14"/>
  <c r="CK1140" i="14"/>
  <c r="CI1140" i="14"/>
  <c r="CG1140" i="14"/>
  <c r="CE1140" i="14"/>
  <c r="EM1140" i="14" s="1"/>
  <c r="CC1140" i="14"/>
  <c r="CA1140" i="14"/>
  <c r="BY1140" i="14"/>
  <c r="BW1140" i="14"/>
  <c r="BU1140" i="14"/>
  <c r="BS1140" i="14"/>
  <c r="BQ1140" i="14"/>
  <c r="BO1140" i="14"/>
  <c r="BM1140" i="14"/>
  <c r="BK1140" i="14"/>
  <c r="BI1140" i="14"/>
  <c r="BG1140" i="14"/>
  <c r="BE1140" i="14"/>
  <c r="BC1140" i="14"/>
  <c r="BA1140" i="14"/>
  <c r="AY1140" i="14"/>
  <c r="AW1140" i="14"/>
  <c r="BQ445" i="14"/>
  <c r="BI380" i="14"/>
  <c r="BG380" i="14"/>
  <c r="BC380" i="14"/>
  <c r="BA380" i="14"/>
  <c r="AW380" i="14"/>
  <c r="CC369" i="14"/>
  <c r="CA369" i="14"/>
  <c r="BY369" i="14"/>
  <c r="BW369" i="14"/>
  <c r="BU369" i="14"/>
  <c r="BS369" i="14"/>
  <c r="BQ369" i="14"/>
  <c r="BI369" i="14"/>
  <c r="BG369" i="14"/>
  <c r="BE369" i="14"/>
  <c r="BC369" i="14"/>
  <c r="BA369" i="14"/>
  <c r="AY369" i="14"/>
  <c r="AW369" i="14"/>
  <c r="CC367" i="14"/>
  <c r="CA367" i="14"/>
  <c r="BY367" i="14"/>
  <c r="BW367" i="14"/>
  <c r="BU367" i="14"/>
  <c r="BS367" i="14"/>
  <c r="BQ367" i="14"/>
  <c r="BI383" i="14"/>
  <c r="BG383" i="14"/>
  <c r="BE383" i="14"/>
  <c r="BC383" i="14"/>
  <c r="AW383" i="14"/>
  <c r="CC361" i="14"/>
  <c r="CA361" i="14"/>
  <c r="BY361" i="14"/>
  <c r="BW361" i="14"/>
  <c r="BU361" i="14"/>
  <c r="BS361" i="14"/>
  <c r="BQ361" i="14"/>
  <c r="BI361" i="14"/>
  <c r="BE361" i="14"/>
  <c r="BC361" i="14"/>
  <c r="AW361" i="14"/>
  <c r="CC364" i="14"/>
  <c r="CA364" i="14"/>
  <c r="BY364" i="14"/>
  <c r="BW364" i="14"/>
  <c r="BU364" i="14"/>
  <c r="BS364" i="14"/>
  <c r="BQ364" i="14"/>
  <c r="BI364" i="14"/>
  <c r="BG364" i="14"/>
  <c r="BE364" i="14"/>
  <c r="BC364" i="14"/>
  <c r="AW364" i="14"/>
  <c r="BQ387" i="14"/>
  <c r="BI387" i="14"/>
  <c r="BG387" i="14"/>
  <c r="BE387" i="14"/>
  <c r="BC387" i="14"/>
  <c r="BA387" i="14"/>
  <c r="AY387" i="14"/>
  <c r="AW387" i="14"/>
  <c r="BI377" i="14"/>
  <c r="BG377" i="14"/>
  <c r="BC377" i="14"/>
  <c r="BA377" i="14"/>
  <c r="AW377" i="14"/>
  <c r="EO936" i="14"/>
  <c r="EC936" i="14"/>
  <c r="EA936" i="14"/>
  <c r="DY936" i="14"/>
  <c r="DU936" i="14"/>
  <c r="DS936" i="14"/>
  <c r="DQ936" i="14"/>
  <c r="DO936" i="14"/>
  <c r="DI936" i="14"/>
  <c r="DC936" i="14"/>
  <c r="DA936" i="14"/>
  <c r="CC936" i="14"/>
  <c r="CA936" i="14"/>
  <c r="BY936" i="14"/>
  <c r="BW936" i="14"/>
  <c r="BU936" i="14"/>
  <c r="BS936" i="14"/>
  <c r="BQ936" i="14"/>
  <c r="BO936" i="14"/>
  <c r="BM936" i="14"/>
  <c r="BK936" i="14"/>
  <c r="BA936" i="14"/>
  <c r="AY936" i="14"/>
  <c r="AW936" i="14"/>
  <c r="CC371" i="14"/>
  <c r="CA371" i="14"/>
  <c r="BY371" i="14"/>
  <c r="BW371" i="14"/>
  <c r="BU371" i="14"/>
  <c r="BS371" i="14"/>
  <c r="BQ371" i="14"/>
  <c r="CC393" i="14"/>
  <c r="CA393" i="14"/>
  <c r="BY393" i="14"/>
  <c r="BW393" i="14"/>
  <c r="BU393" i="14"/>
  <c r="BS393" i="14"/>
  <c r="BQ393" i="14"/>
  <c r="BI393" i="14"/>
  <c r="BG393" i="14"/>
  <c r="BE393" i="14"/>
  <c r="BC393" i="14"/>
  <c r="BA393" i="14"/>
  <c r="AY393" i="14"/>
  <c r="AW393" i="14"/>
  <c r="CC389" i="14"/>
  <c r="CA389" i="14"/>
  <c r="BY389" i="14"/>
  <c r="BW389" i="14"/>
  <c r="BU389" i="14"/>
  <c r="BS389" i="14"/>
  <c r="BQ389" i="14"/>
  <c r="BI389" i="14"/>
  <c r="BG389" i="14"/>
  <c r="BE389" i="14"/>
  <c r="BC389" i="14"/>
  <c r="BA389" i="14"/>
  <c r="AY389" i="14"/>
  <c r="AW389" i="14"/>
  <c r="EE389" i="14"/>
  <c r="CC365" i="14"/>
  <c r="CA365" i="14"/>
  <c r="BY365" i="14"/>
  <c r="BW365" i="14"/>
  <c r="BU365" i="14"/>
  <c r="BS365" i="14"/>
  <c r="BQ365" i="14"/>
  <c r="CC362" i="14"/>
  <c r="CA362" i="14"/>
  <c r="BY362" i="14"/>
  <c r="BW362" i="14"/>
  <c r="BU362" i="14"/>
  <c r="BS362" i="14"/>
  <c r="BQ362" i="14"/>
  <c r="CC370" i="14"/>
  <c r="CA370" i="14"/>
  <c r="BY370" i="14"/>
  <c r="BW370" i="14"/>
  <c r="BU370" i="14"/>
  <c r="BS370" i="14"/>
  <c r="BQ370" i="14"/>
  <c r="BI370" i="14"/>
  <c r="BG370" i="14"/>
  <c r="BE370" i="14"/>
  <c r="BC370" i="14"/>
  <c r="BA370" i="14"/>
  <c r="AY370" i="14"/>
  <c r="AW370" i="14"/>
  <c r="CC358" i="14"/>
  <c r="CA358" i="14"/>
  <c r="BY358" i="14"/>
  <c r="BW358" i="14"/>
  <c r="BU358" i="14"/>
  <c r="BS358" i="14"/>
  <c r="BQ358" i="14"/>
  <c r="CC357" i="14"/>
  <c r="CA357" i="14"/>
  <c r="BY357" i="14"/>
  <c r="BW357" i="14"/>
  <c r="BU357" i="14"/>
  <c r="BS357" i="14"/>
  <c r="BQ357" i="14"/>
  <c r="BI357" i="14"/>
  <c r="BG357" i="14"/>
  <c r="BE357" i="14"/>
  <c r="BC357" i="14"/>
  <c r="AW357" i="14"/>
  <c r="EO354" i="14"/>
  <c r="DY354" i="14"/>
  <c r="CC354" i="14"/>
  <c r="CA354" i="14"/>
  <c r="BY354" i="14"/>
  <c r="BW354" i="14"/>
  <c r="BU354" i="14"/>
  <c r="BS354" i="14"/>
  <c r="BI354" i="14"/>
  <c r="EO355" i="14"/>
  <c r="DY355" i="14"/>
  <c r="CC355" i="14"/>
  <c r="CA355" i="14"/>
  <c r="BY355" i="14"/>
  <c r="BW355" i="14"/>
  <c r="BU355" i="14"/>
  <c r="BS355" i="14"/>
  <c r="BQ355" i="14"/>
  <c r="EO353" i="14"/>
  <c r="CC353" i="14"/>
  <c r="CA353" i="14"/>
  <c r="BY353" i="14"/>
  <c r="BW353" i="14"/>
  <c r="BU353" i="14"/>
  <c r="BS353" i="14"/>
  <c r="BQ353" i="14"/>
  <c r="EE353" i="14"/>
  <c r="EO352" i="14"/>
  <c r="EC352" i="14"/>
  <c r="EA352" i="14"/>
  <c r="DY352" i="14"/>
  <c r="DW352" i="14"/>
  <c r="CC352" i="14"/>
  <c r="CA352" i="14"/>
  <c r="BY352" i="14"/>
  <c r="BW352" i="14"/>
  <c r="BU352" i="14"/>
  <c r="BS352" i="14"/>
  <c r="BQ352" i="14"/>
  <c r="BI352" i="14"/>
  <c r="BG352" i="14"/>
  <c r="BE352" i="14"/>
  <c r="BC352" i="14"/>
  <c r="AW352" i="14"/>
  <c r="EE352" i="14"/>
  <c r="EO351" i="14"/>
  <c r="EC351" i="14"/>
  <c r="EA351" i="14"/>
  <c r="DY351" i="14"/>
  <c r="DW351" i="14"/>
  <c r="CC351" i="14"/>
  <c r="CA351" i="14"/>
  <c r="BY351" i="14"/>
  <c r="BW351" i="14"/>
  <c r="BU351" i="14"/>
  <c r="BS351" i="14"/>
  <c r="BQ351" i="14"/>
  <c r="BI351" i="14"/>
  <c r="BG351" i="14"/>
  <c r="BE351" i="14"/>
  <c r="BC351" i="14"/>
  <c r="AW351" i="14"/>
  <c r="EE351" i="14"/>
  <c r="EO359" i="14"/>
  <c r="BQ359" i="14"/>
  <c r="BI359" i="14"/>
  <c r="BG359" i="14"/>
  <c r="BE359" i="14"/>
  <c r="BC359" i="14"/>
  <c r="AW359" i="14"/>
  <c r="EO350" i="14"/>
  <c r="DY350" i="14"/>
  <c r="CC350" i="14"/>
  <c r="CA350" i="14"/>
  <c r="BY350" i="14"/>
  <c r="BW350" i="14"/>
  <c r="BU350" i="14"/>
  <c r="BS350" i="14"/>
  <c r="BQ350" i="14"/>
  <c r="AV338" i="14"/>
  <c r="EO346" i="14"/>
  <c r="DY346" i="14"/>
  <c r="CC346" i="14"/>
  <c r="CA346" i="14"/>
  <c r="BY346" i="14"/>
  <c r="BW346" i="14"/>
  <c r="BU346" i="14"/>
  <c r="BS346" i="14"/>
  <c r="BQ346" i="14"/>
  <c r="EO347" i="14"/>
  <c r="EC347" i="14"/>
  <c r="EA347" i="14"/>
  <c r="DY347" i="14"/>
  <c r="DW347" i="14"/>
  <c r="CC347" i="14"/>
  <c r="CA347" i="14"/>
  <c r="BY347" i="14"/>
  <c r="BW347" i="14"/>
  <c r="BU347" i="14"/>
  <c r="BS347" i="14"/>
  <c r="BQ347" i="14"/>
  <c r="BI347" i="14"/>
  <c r="BG347" i="14"/>
  <c r="BE347" i="14"/>
  <c r="BC347" i="14"/>
  <c r="BA347" i="14"/>
  <c r="AY347" i="14"/>
  <c r="AW347" i="14"/>
  <c r="EE347" i="14"/>
  <c r="EO345" i="14"/>
  <c r="EC345" i="14"/>
  <c r="EA345" i="14"/>
  <c r="DY345" i="14"/>
  <c r="DW345" i="14"/>
  <c r="CC345" i="14"/>
  <c r="CA345" i="14"/>
  <c r="BY345" i="14"/>
  <c r="BW345" i="14"/>
  <c r="BU345" i="14"/>
  <c r="BS345" i="14"/>
  <c r="BQ345" i="14"/>
  <c r="BI345" i="14"/>
  <c r="BG345" i="14"/>
  <c r="BE345" i="14"/>
  <c r="BC345" i="14"/>
  <c r="BA345" i="14"/>
  <c r="AY345" i="14"/>
  <c r="AW345" i="14"/>
  <c r="EE345" i="14"/>
  <c r="EO344" i="14"/>
  <c r="CC344" i="14"/>
  <c r="CA344" i="14"/>
  <c r="BY344" i="14"/>
  <c r="BW344" i="14"/>
  <c r="BU344" i="14"/>
  <c r="BS344" i="14"/>
  <c r="BQ344" i="14"/>
  <c r="BO344" i="14"/>
  <c r="BM344" i="14"/>
  <c r="BK344" i="14"/>
  <c r="BI348" i="14"/>
  <c r="EO349" i="14"/>
  <c r="DY349" i="14"/>
  <c r="CC349" i="14"/>
  <c r="CA349" i="14"/>
  <c r="BY349" i="14"/>
  <c r="BW349" i="14"/>
  <c r="BU349" i="14"/>
  <c r="BS349" i="14"/>
  <c r="BQ349" i="14"/>
  <c r="EO335" i="14"/>
  <c r="CC335" i="14"/>
  <c r="CA335" i="14"/>
  <c r="BY335" i="14"/>
  <c r="BW335" i="14"/>
  <c r="BU335" i="14"/>
  <c r="BS335" i="14"/>
  <c r="BI335" i="14"/>
  <c r="BG335" i="14"/>
  <c r="BE335" i="14"/>
  <c r="BC335" i="14"/>
  <c r="AW335" i="14"/>
  <c r="AV335" i="14"/>
  <c r="EE335" i="14" s="1"/>
  <c r="EO334" i="14"/>
  <c r="CC334" i="14"/>
  <c r="CA334" i="14"/>
  <c r="BY334" i="14"/>
  <c r="BW334" i="14"/>
  <c r="BU334" i="14"/>
  <c r="BS334" i="14"/>
  <c r="BI334" i="14"/>
  <c r="BG334" i="14"/>
  <c r="BE334" i="14"/>
  <c r="BC334" i="14"/>
  <c r="AW334" i="14"/>
  <c r="AV334" i="14"/>
  <c r="EE334" i="14" s="1"/>
  <c r="EO339" i="14"/>
  <c r="CC339" i="14"/>
  <c r="CA339" i="14"/>
  <c r="BY339" i="14"/>
  <c r="BW339" i="14"/>
  <c r="BU339" i="14"/>
  <c r="BS339" i="14"/>
  <c r="AV339" i="14"/>
  <c r="ET325" i="14"/>
  <c r="EO325" i="14"/>
  <c r="EA325" i="14"/>
  <c r="DU325" i="14"/>
  <c r="DS325" i="14"/>
  <c r="DC325" i="14"/>
  <c r="DA325" i="14"/>
  <c r="CY325" i="14"/>
  <c r="CW325" i="14"/>
  <c r="CS325" i="14"/>
  <c r="CQ325" i="14"/>
  <c r="CO325" i="14"/>
  <c r="CM325" i="14"/>
  <c r="CK325" i="14"/>
  <c r="CI325" i="14"/>
  <c r="CG325" i="14"/>
  <c r="CE325" i="14"/>
  <c r="EM325" i="14" s="1"/>
  <c r="BQ325" i="14"/>
  <c r="BI325" i="14"/>
  <c r="BG325" i="14"/>
  <c r="BE325" i="14"/>
  <c r="BC325" i="14"/>
  <c r="AW325" i="14"/>
  <c r="ET333" i="14"/>
  <c r="EO333" i="14"/>
  <c r="EA333" i="14"/>
  <c r="DY333" i="14"/>
  <c r="DU333" i="14"/>
  <c r="DS333" i="14"/>
  <c r="DQ333" i="14"/>
  <c r="DO333" i="14"/>
  <c r="DI333" i="14"/>
  <c r="DG333" i="14"/>
  <c r="DE333" i="14"/>
  <c r="DC333" i="14"/>
  <c r="DA333" i="14"/>
  <c r="CY333" i="14"/>
  <c r="CW333" i="14"/>
  <c r="CS333" i="14"/>
  <c r="CQ333" i="14"/>
  <c r="CO333" i="14"/>
  <c r="CM333" i="14"/>
  <c r="CK333" i="14"/>
  <c r="CI333" i="14"/>
  <c r="CG333" i="14"/>
  <c r="CE333" i="14"/>
  <c r="EM333" i="14" s="1"/>
  <c r="CC333" i="14"/>
  <c r="CA333" i="14"/>
  <c r="BY333" i="14"/>
  <c r="BW333" i="14"/>
  <c r="BU333" i="14"/>
  <c r="BS333" i="14"/>
  <c r="BQ333" i="14"/>
  <c r="AV333" i="14"/>
  <c r="ET324" i="14"/>
  <c r="EO324" i="14"/>
  <c r="DU324" i="14"/>
  <c r="DS324" i="14"/>
  <c r="DQ324" i="14"/>
  <c r="DO324" i="14"/>
  <c r="DI324" i="14"/>
  <c r="DG324" i="14"/>
  <c r="DE324" i="14"/>
  <c r="DC324" i="14"/>
  <c r="DA324" i="14"/>
  <c r="CY324" i="14"/>
  <c r="CW324" i="14"/>
  <c r="CS324" i="14"/>
  <c r="CQ324" i="14"/>
  <c r="CO324" i="14"/>
  <c r="CM324" i="14"/>
  <c r="CK324" i="14"/>
  <c r="CI324" i="14"/>
  <c r="CG324" i="14"/>
  <c r="CE324" i="14"/>
  <c r="EM324" i="14" s="1"/>
  <c r="CC324" i="14"/>
  <c r="CA324" i="14"/>
  <c r="BY324" i="14"/>
  <c r="BW324" i="14"/>
  <c r="BU324" i="14"/>
  <c r="BS324" i="14"/>
  <c r="BI324" i="14"/>
  <c r="AV324" i="14"/>
  <c r="EO323" i="14"/>
  <c r="EC323" i="14"/>
  <c r="EA323" i="14"/>
  <c r="DY323" i="14"/>
  <c r="DW323" i="14"/>
  <c r="DU323" i="14"/>
  <c r="DS323" i="14"/>
  <c r="DQ323" i="14"/>
  <c r="DO323" i="14"/>
  <c r="DI323" i="14"/>
  <c r="DG323" i="14"/>
  <c r="DE323" i="14"/>
  <c r="DC323" i="14"/>
  <c r="DA323" i="14"/>
  <c r="CY323" i="14"/>
  <c r="CW323" i="14"/>
  <c r="CS323" i="14"/>
  <c r="CQ323" i="14"/>
  <c r="CO323" i="14"/>
  <c r="CM323" i="14"/>
  <c r="CK323" i="14"/>
  <c r="CI323" i="14"/>
  <c r="CG323" i="14"/>
  <c r="CE323" i="14"/>
  <c r="EM323" i="14" s="1"/>
  <c r="CC323" i="14"/>
  <c r="CA323" i="14"/>
  <c r="BY323" i="14"/>
  <c r="BW323" i="14"/>
  <c r="BU323" i="14"/>
  <c r="BS323" i="14"/>
  <c r="BQ323" i="14"/>
  <c r="BI323" i="14"/>
  <c r="BG323" i="14"/>
  <c r="BE323" i="14"/>
  <c r="BC323" i="14"/>
  <c r="AW323" i="14"/>
  <c r="AV323" i="14"/>
  <c r="EE323" i="14" s="1"/>
  <c r="EO322" i="14"/>
  <c r="EC322" i="14"/>
  <c r="EA322" i="14"/>
  <c r="DY322" i="14"/>
  <c r="DW322" i="14"/>
  <c r="DU322" i="14"/>
  <c r="DS322" i="14"/>
  <c r="DQ322" i="14"/>
  <c r="DO322" i="14"/>
  <c r="DI322" i="14"/>
  <c r="DG322" i="14"/>
  <c r="DE322" i="14"/>
  <c r="DC322" i="14"/>
  <c r="DA322" i="14"/>
  <c r="CY322" i="14"/>
  <c r="CW322" i="14"/>
  <c r="CS322" i="14"/>
  <c r="CQ322" i="14"/>
  <c r="CO322" i="14"/>
  <c r="CM322" i="14"/>
  <c r="CK322" i="14"/>
  <c r="CI322" i="14"/>
  <c r="CG322" i="14"/>
  <c r="CE322" i="14"/>
  <c r="EM322" i="14" s="1"/>
  <c r="CC322" i="14"/>
  <c r="CA322" i="14"/>
  <c r="BY322" i="14"/>
  <c r="BW322" i="14"/>
  <c r="BU322" i="14"/>
  <c r="BS322" i="14"/>
  <c r="BQ322" i="14"/>
  <c r="BI322" i="14"/>
  <c r="BG322" i="14"/>
  <c r="BE322" i="14"/>
  <c r="BC322" i="14"/>
  <c r="AW322" i="14"/>
  <c r="AV322" i="14"/>
  <c r="EE322" i="14" s="1"/>
  <c r="ET320" i="14"/>
  <c r="EO320" i="14"/>
  <c r="EC320" i="14"/>
  <c r="DU320" i="14"/>
  <c r="DS320" i="14"/>
  <c r="DQ320" i="14"/>
  <c r="DO320" i="14"/>
  <c r="DI320" i="14"/>
  <c r="DG320" i="14"/>
  <c r="DE320" i="14"/>
  <c r="DC320" i="14"/>
  <c r="DA320" i="14"/>
  <c r="CY320" i="14"/>
  <c r="CW320" i="14"/>
  <c r="CS320" i="14"/>
  <c r="CQ320" i="14"/>
  <c r="CO320" i="14"/>
  <c r="CM320" i="14"/>
  <c r="CK320" i="14"/>
  <c r="CI320" i="14"/>
  <c r="CG320" i="14"/>
  <c r="CE320" i="14"/>
  <c r="EM320" i="14" s="1"/>
  <c r="CC320" i="14"/>
  <c r="CA320" i="14"/>
  <c r="BY320" i="14"/>
  <c r="BW320" i="14"/>
  <c r="BU320" i="14"/>
  <c r="BS320" i="14"/>
  <c r="BQ320" i="14"/>
  <c r="AV320" i="14"/>
  <c r="EE320" i="14" s="1"/>
  <c r="ET319" i="14"/>
  <c r="EO319" i="14"/>
  <c r="DY319" i="14"/>
  <c r="DU319" i="14"/>
  <c r="DS319" i="14"/>
  <c r="DQ319" i="14"/>
  <c r="DO319" i="14"/>
  <c r="DI319" i="14"/>
  <c r="DG319" i="14"/>
  <c r="DE319" i="14"/>
  <c r="DC319" i="14"/>
  <c r="DA319" i="14"/>
  <c r="CY319" i="14"/>
  <c r="CW319" i="14"/>
  <c r="CS319" i="14"/>
  <c r="CQ319" i="14"/>
  <c r="CO319" i="14"/>
  <c r="CM319" i="14"/>
  <c r="CK319" i="14"/>
  <c r="CI319" i="14"/>
  <c r="CG319" i="14"/>
  <c r="CE319" i="14"/>
  <c r="EM319" i="14" s="1"/>
  <c r="CC319" i="14"/>
  <c r="CA319" i="14"/>
  <c r="BY319" i="14"/>
  <c r="BW319" i="14"/>
  <c r="BU319" i="14"/>
  <c r="BS319" i="14"/>
  <c r="BQ319" i="14"/>
  <c r="AV319" i="14"/>
  <c r="ET318" i="14"/>
  <c r="EO318" i="14"/>
  <c r="DY318" i="14"/>
  <c r="DU318" i="14"/>
  <c r="DS318" i="14"/>
  <c r="DQ318" i="14"/>
  <c r="DO318" i="14"/>
  <c r="DI318" i="14"/>
  <c r="DG318" i="14"/>
  <c r="DE318" i="14"/>
  <c r="DC318" i="14"/>
  <c r="DA318" i="14"/>
  <c r="CY318" i="14"/>
  <c r="CW318" i="14"/>
  <c r="CS318" i="14"/>
  <c r="CQ318" i="14"/>
  <c r="CO318" i="14"/>
  <c r="CM318" i="14"/>
  <c r="CK318" i="14"/>
  <c r="CI318" i="14"/>
  <c r="CG318" i="14"/>
  <c r="CE318" i="14"/>
  <c r="EM318" i="14" s="1"/>
  <c r="CC318" i="14"/>
  <c r="CA318" i="14"/>
  <c r="BY318" i="14"/>
  <c r="BW318" i="14"/>
  <c r="BU318" i="14"/>
  <c r="BS318" i="14"/>
  <c r="BQ318" i="14"/>
  <c r="AV318" i="14"/>
  <c r="EO317" i="14"/>
  <c r="EC317" i="14"/>
  <c r="EA317" i="14"/>
  <c r="DY317" i="14"/>
  <c r="DW317" i="14"/>
  <c r="DU317" i="14"/>
  <c r="DS317" i="14"/>
  <c r="DQ317" i="14"/>
  <c r="DO317" i="14"/>
  <c r="DI317" i="14"/>
  <c r="DG317" i="14"/>
  <c r="DE317" i="14"/>
  <c r="DC317" i="14"/>
  <c r="DA317" i="14"/>
  <c r="CY317" i="14"/>
  <c r="CW317" i="14"/>
  <c r="CS317" i="14"/>
  <c r="CQ317" i="14"/>
  <c r="CO317" i="14"/>
  <c r="CM317" i="14"/>
  <c r="CK317" i="14"/>
  <c r="CI317" i="14"/>
  <c r="CG317" i="14"/>
  <c r="CE317" i="14"/>
  <c r="EM317" i="14" s="1"/>
  <c r="CC317" i="14"/>
  <c r="CA317" i="14"/>
  <c r="BY317" i="14"/>
  <c r="BW317" i="14"/>
  <c r="BU317" i="14"/>
  <c r="BS317" i="14"/>
  <c r="BQ317" i="14"/>
  <c r="BI317" i="14"/>
  <c r="BG317" i="14"/>
  <c r="BE317" i="14"/>
  <c r="BC317" i="14"/>
  <c r="AV317" i="14"/>
  <c r="EE317" i="14" s="1"/>
  <c r="ET316" i="14"/>
  <c r="EO316" i="14"/>
  <c r="DY316" i="14"/>
  <c r="DU316" i="14"/>
  <c r="DS316" i="14"/>
  <c r="DQ316" i="14"/>
  <c r="DO316" i="14"/>
  <c r="DG316" i="14"/>
  <c r="DC316" i="14"/>
  <c r="DA316" i="14"/>
  <c r="CY316" i="14"/>
  <c r="CW316" i="14"/>
  <c r="CS316" i="14"/>
  <c r="CC316" i="14"/>
  <c r="CA316" i="14"/>
  <c r="BY316" i="14"/>
  <c r="BW316" i="14"/>
  <c r="BU316" i="14"/>
  <c r="BS316" i="14"/>
  <c r="BQ316" i="14"/>
  <c r="AV316" i="14"/>
  <c r="ET311" i="14"/>
  <c r="DY311" i="14"/>
  <c r="DU311" i="14"/>
  <c r="DS311" i="14"/>
  <c r="DQ311" i="14"/>
  <c r="DO311" i="14"/>
  <c r="DI311" i="14"/>
  <c r="DG311" i="14"/>
  <c r="DE311" i="14"/>
  <c r="DC311" i="14"/>
  <c r="DA311" i="14"/>
  <c r="CY311" i="14"/>
  <c r="CW311" i="14"/>
  <c r="CS311" i="14"/>
  <c r="CQ311" i="14"/>
  <c r="CO311" i="14"/>
  <c r="CM311" i="14"/>
  <c r="CK311" i="14"/>
  <c r="CI311" i="14"/>
  <c r="CG311" i="14"/>
  <c r="CE311" i="14"/>
  <c r="EM311" i="14" s="1"/>
  <c r="BK311" i="14"/>
  <c r="AV311" i="14"/>
  <c r="EO310" i="14"/>
  <c r="EC310" i="14"/>
  <c r="EA310" i="14"/>
  <c r="DY310" i="14"/>
  <c r="DW310" i="14"/>
  <c r="DU310" i="14"/>
  <c r="DS310" i="14"/>
  <c r="DQ310" i="14"/>
  <c r="DO310" i="14"/>
  <c r="DI310" i="14"/>
  <c r="DG310" i="14"/>
  <c r="DE310" i="14"/>
  <c r="DC310" i="14"/>
  <c r="DA310" i="14"/>
  <c r="CY310" i="14"/>
  <c r="CW310" i="14"/>
  <c r="CS310" i="14"/>
  <c r="CQ310" i="14"/>
  <c r="CO310" i="14"/>
  <c r="CM310" i="14"/>
  <c r="CK310" i="14"/>
  <c r="CI310" i="14"/>
  <c r="CG310" i="14"/>
  <c r="CE310" i="14"/>
  <c r="EM310" i="14" s="1"/>
  <c r="BK310" i="14"/>
  <c r="AV310" i="14"/>
  <c r="EE310" i="14" s="1"/>
  <c r="ET309" i="14"/>
  <c r="EO309" i="14"/>
  <c r="EC309" i="14"/>
  <c r="DY309" i="14"/>
  <c r="DU309" i="14"/>
  <c r="DS309" i="14"/>
  <c r="DQ309" i="14"/>
  <c r="DO309" i="14"/>
  <c r="DI309" i="14"/>
  <c r="DG309" i="14"/>
  <c r="DE309" i="14"/>
  <c r="DC309" i="14"/>
  <c r="DA309" i="14"/>
  <c r="CY309" i="14"/>
  <c r="CW309" i="14"/>
  <c r="CS309" i="14"/>
  <c r="CQ309" i="14"/>
  <c r="CO309" i="14"/>
  <c r="CM309" i="14"/>
  <c r="CK309" i="14"/>
  <c r="CI309" i="14"/>
  <c r="CG309" i="14"/>
  <c r="CE309" i="14"/>
  <c r="EM309" i="14" s="1"/>
  <c r="AV309" i="14"/>
  <c r="EE309" i="14" s="1"/>
  <c r="EO308" i="14"/>
  <c r="EC308" i="14"/>
  <c r="EA308" i="14"/>
  <c r="DY308" i="14"/>
  <c r="DW308" i="14"/>
  <c r="DU308" i="14"/>
  <c r="DS308" i="14"/>
  <c r="DQ308" i="14"/>
  <c r="DO308" i="14"/>
  <c r="DI308" i="14"/>
  <c r="DG308" i="14"/>
  <c r="DE308" i="14"/>
  <c r="DC308" i="14"/>
  <c r="DA308" i="14"/>
  <c r="CY308" i="14"/>
  <c r="CW308" i="14"/>
  <c r="CS308" i="14"/>
  <c r="CQ308" i="14"/>
  <c r="CO308" i="14"/>
  <c r="CM308" i="14"/>
  <c r="CK308" i="14"/>
  <c r="CI308" i="14"/>
  <c r="CG308" i="14"/>
  <c r="CE308" i="14"/>
  <c r="EM308" i="14" s="1"/>
  <c r="AV308" i="14"/>
  <c r="EE308" i="14" s="1"/>
  <c r="ET307" i="14"/>
  <c r="EO307" i="14"/>
  <c r="DY307" i="14"/>
  <c r="DU307" i="14"/>
  <c r="DS307" i="14"/>
  <c r="DQ307" i="14"/>
  <c r="DO307" i="14"/>
  <c r="DG307" i="14"/>
  <c r="DC307" i="14"/>
  <c r="DA307" i="14"/>
  <c r="CY307" i="14"/>
  <c r="CW307" i="14"/>
  <c r="CS307" i="14"/>
  <c r="CQ307" i="14"/>
  <c r="CO307" i="14"/>
  <c r="CM307" i="14"/>
  <c r="CK307" i="14"/>
  <c r="CI307" i="14"/>
  <c r="CG307" i="14"/>
  <c r="CE307" i="14"/>
  <c r="EM307" i="14" s="1"/>
  <c r="AV307" i="14"/>
  <c r="EO306" i="14"/>
  <c r="EC306" i="14"/>
  <c r="EA306" i="14"/>
  <c r="DY306" i="14"/>
  <c r="DW306" i="14"/>
  <c r="DU306" i="14"/>
  <c r="DS306" i="14"/>
  <c r="DQ306" i="14"/>
  <c r="DO306" i="14"/>
  <c r="DI306" i="14"/>
  <c r="DG306" i="14"/>
  <c r="DE306" i="14"/>
  <c r="DC306" i="14"/>
  <c r="DA306" i="14"/>
  <c r="CY306" i="14"/>
  <c r="CW306" i="14"/>
  <c r="CS306" i="14"/>
  <c r="CQ306" i="14"/>
  <c r="CO306" i="14"/>
  <c r="CM306" i="14"/>
  <c r="CK306" i="14"/>
  <c r="CI306" i="14"/>
  <c r="CG306" i="14"/>
  <c r="CE306" i="14"/>
  <c r="EM306" i="14" s="1"/>
  <c r="AV306" i="14"/>
  <c r="EE306" i="14" s="1"/>
  <c r="ET305" i="14"/>
  <c r="DY305" i="14"/>
  <c r="DU305" i="14"/>
  <c r="DS305" i="14"/>
  <c r="DQ305" i="14"/>
  <c r="DO305" i="14"/>
  <c r="DI305" i="14"/>
  <c r="DG305" i="14"/>
  <c r="DE305" i="14"/>
  <c r="DC305" i="14"/>
  <c r="DA305" i="14"/>
  <c r="CY305" i="14"/>
  <c r="CW305" i="14"/>
  <c r="CS305" i="14"/>
  <c r="CQ305" i="14"/>
  <c r="CO305" i="14"/>
  <c r="CM305" i="14"/>
  <c r="CK305" i="14"/>
  <c r="CI305" i="14"/>
  <c r="CG305" i="14"/>
  <c r="CE305" i="14"/>
  <c r="EM305" i="14" s="1"/>
  <c r="AV305" i="14"/>
  <c r="EE305" i="14" s="1"/>
  <c r="EO304" i="14"/>
  <c r="EC304" i="14"/>
  <c r="EA304" i="14"/>
  <c r="DY304" i="14"/>
  <c r="DW304" i="14"/>
  <c r="DU304" i="14"/>
  <c r="DS304" i="14"/>
  <c r="DQ304" i="14"/>
  <c r="DO304" i="14"/>
  <c r="DI304" i="14"/>
  <c r="DG304" i="14"/>
  <c r="DE304" i="14"/>
  <c r="DC304" i="14"/>
  <c r="DA304" i="14"/>
  <c r="CY304" i="14"/>
  <c r="CW304" i="14"/>
  <c r="CS304" i="14"/>
  <c r="CQ304" i="14"/>
  <c r="CO304" i="14"/>
  <c r="CM304" i="14"/>
  <c r="CK304" i="14"/>
  <c r="CI304" i="14"/>
  <c r="CG304" i="14"/>
  <c r="CE304" i="14"/>
  <c r="EM304" i="14" s="1"/>
  <c r="CC304" i="14"/>
  <c r="CA304" i="14"/>
  <c r="BY304" i="14"/>
  <c r="BW304" i="14"/>
  <c r="BU304" i="14"/>
  <c r="BS304" i="14"/>
  <c r="BQ304" i="14"/>
  <c r="BO304" i="14"/>
  <c r="AV304" i="14"/>
  <c r="EE304" i="14" s="1"/>
  <c r="EO303" i="14"/>
  <c r="EC303" i="14"/>
  <c r="EA303" i="14"/>
  <c r="DY303" i="14"/>
  <c r="DW303" i="14"/>
  <c r="DU303" i="14"/>
  <c r="DS303" i="14"/>
  <c r="DQ303" i="14"/>
  <c r="DO303" i="14"/>
  <c r="DI303" i="14"/>
  <c r="DG303" i="14"/>
  <c r="DE303" i="14"/>
  <c r="DC303" i="14"/>
  <c r="DA303" i="14"/>
  <c r="CY303" i="14"/>
  <c r="CW303" i="14"/>
  <c r="CS303" i="14"/>
  <c r="CQ303" i="14"/>
  <c r="CO303" i="14"/>
  <c r="CM303" i="14"/>
  <c r="CK303" i="14"/>
  <c r="CI303" i="14"/>
  <c r="CG303" i="14"/>
  <c r="CE303" i="14"/>
  <c r="EM303" i="14" s="1"/>
  <c r="CC303" i="14"/>
  <c r="CA303" i="14"/>
  <c r="BY303" i="14"/>
  <c r="BW303" i="14"/>
  <c r="BU303" i="14"/>
  <c r="BS303" i="14"/>
  <c r="BQ303" i="14"/>
  <c r="BO303" i="14"/>
  <c r="AV303" i="14"/>
  <c r="EE303" i="14" s="1"/>
  <c r="AU303" i="14"/>
  <c r="DM303" i="14" s="1"/>
  <c r="ET301" i="14"/>
  <c r="EO301" i="14"/>
  <c r="EC301" i="14"/>
  <c r="DU301" i="14"/>
  <c r="DS301" i="14"/>
  <c r="DQ301" i="14"/>
  <c r="DO301" i="14"/>
  <c r="DI301" i="14"/>
  <c r="DG301" i="14"/>
  <c r="DE301" i="14"/>
  <c r="DC301" i="14"/>
  <c r="DA301" i="14"/>
  <c r="CY301" i="14"/>
  <c r="CW301" i="14"/>
  <c r="CS301" i="14"/>
  <c r="CQ301" i="14"/>
  <c r="CO301" i="14"/>
  <c r="CM301" i="14"/>
  <c r="CK301" i="14"/>
  <c r="CI301" i="14"/>
  <c r="CG301" i="14"/>
  <c r="CE301" i="14"/>
  <c r="EM301" i="14" s="1"/>
  <c r="CC301" i="14"/>
  <c r="CA301" i="14"/>
  <c r="BY301" i="14"/>
  <c r="BW301" i="14"/>
  <c r="BU301" i="14"/>
  <c r="BS301" i="14"/>
  <c r="BO301" i="14"/>
  <c r="AV301" i="14"/>
  <c r="AU301" i="14"/>
  <c r="DM301" i="14" s="1"/>
  <c r="EO300" i="14"/>
  <c r="EC300" i="14"/>
  <c r="EA300" i="14"/>
  <c r="DY300" i="14"/>
  <c r="DW300" i="14"/>
  <c r="DU300" i="14"/>
  <c r="DS300" i="14"/>
  <c r="DQ300" i="14"/>
  <c r="DO300" i="14"/>
  <c r="DI300" i="14"/>
  <c r="DG300" i="14"/>
  <c r="DE300" i="14"/>
  <c r="DC300" i="14"/>
  <c r="DA300" i="14"/>
  <c r="CY300" i="14"/>
  <c r="CW300" i="14"/>
  <c r="CS300" i="14"/>
  <c r="CQ300" i="14"/>
  <c r="CO300" i="14"/>
  <c r="CM300" i="14"/>
  <c r="CK300" i="14"/>
  <c r="CI300" i="14"/>
  <c r="CG300" i="14"/>
  <c r="CE300" i="14"/>
  <c r="EM300" i="14" s="1"/>
  <c r="CC300" i="14"/>
  <c r="CA300" i="14"/>
  <c r="BY300" i="14"/>
  <c r="BW300" i="14"/>
  <c r="BU300" i="14"/>
  <c r="BS300" i="14"/>
  <c r="BQ300" i="14"/>
  <c r="BO300" i="14"/>
  <c r="AV300" i="14"/>
  <c r="EE300" i="14" s="1"/>
  <c r="AU300" i="14"/>
  <c r="DK300" i="14" s="1"/>
  <c r="ET299" i="14"/>
  <c r="EO299" i="14"/>
  <c r="DU299" i="14"/>
  <c r="DS299" i="14"/>
  <c r="DC299" i="14"/>
  <c r="DA299" i="14"/>
  <c r="CY299" i="14"/>
  <c r="CW299" i="14"/>
  <c r="CS299" i="14"/>
  <c r="CQ299" i="14"/>
  <c r="CO299" i="14"/>
  <c r="CM299" i="14"/>
  <c r="CK299" i="14"/>
  <c r="CI299" i="14"/>
  <c r="CG299" i="14"/>
  <c r="CE299" i="14"/>
  <c r="EM299" i="14" s="1"/>
  <c r="BQ299" i="14"/>
  <c r="BO299" i="14"/>
  <c r="ET298" i="14"/>
  <c r="EO298" i="14"/>
  <c r="EA298" i="14"/>
  <c r="DU298" i="14"/>
  <c r="DS298" i="14"/>
  <c r="DQ298" i="14"/>
  <c r="DO298" i="14"/>
  <c r="DI298" i="14"/>
  <c r="DG298" i="14"/>
  <c r="DE298" i="14"/>
  <c r="DC298" i="14"/>
  <c r="DA298" i="14"/>
  <c r="CY298" i="14"/>
  <c r="CW298" i="14"/>
  <c r="CS298" i="14"/>
  <c r="CQ298" i="14"/>
  <c r="CO298" i="14"/>
  <c r="CM298" i="14"/>
  <c r="CK298" i="14"/>
  <c r="CI298" i="14"/>
  <c r="CG298" i="14"/>
  <c r="CE298" i="14"/>
  <c r="EM298" i="14" s="1"/>
  <c r="CC298" i="14"/>
  <c r="CA298" i="14"/>
  <c r="BY298" i="14"/>
  <c r="BW298" i="14"/>
  <c r="BU298" i="14"/>
  <c r="BS298" i="14"/>
  <c r="BQ298" i="14"/>
  <c r="BO298" i="14"/>
  <c r="AV298" i="14"/>
  <c r="AU298" i="14"/>
  <c r="DK298" i="14" s="1"/>
  <c r="ET272" i="14"/>
  <c r="EO272" i="14"/>
  <c r="DY272" i="14"/>
  <c r="DU272" i="14"/>
  <c r="DS272" i="14"/>
  <c r="DQ272" i="14"/>
  <c r="DO272" i="14"/>
  <c r="DI272" i="14"/>
  <c r="DG272" i="14"/>
  <c r="DE272" i="14"/>
  <c r="DC272" i="14"/>
  <c r="DA272" i="14"/>
  <c r="CY272" i="14"/>
  <c r="CW272" i="14"/>
  <c r="CS272" i="14"/>
  <c r="CQ272" i="14"/>
  <c r="CO272" i="14"/>
  <c r="CM272" i="14"/>
  <c r="CK272" i="14"/>
  <c r="CI272" i="14"/>
  <c r="CG272" i="14"/>
  <c r="CE272" i="14"/>
  <c r="EM272" i="14" s="1"/>
  <c r="CC272" i="14"/>
  <c r="CA272" i="14"/>
  <c r="BY272" i="14"/>
  <c r="BW272" i="14"/>
  <c r="BU272" i="14"/>
  <c r="BS272" i="14"/>
  <c r="BQ272" i="14"/>
  <c r="BO272" i="14"/>
  <c r="AV272" i="14"/>
  <c r="AU272" i="14"/>
  <c r="DM272" i="14" s="1"/>
  <c r="EO297" i="14"/>
  <c r="EC297" i="14"/>
  <c r="EA297" i="14"/>
  <c r="DY297" i="14"/>
  <c r="DW297" i="14"/>
  <c r="DU297" i="14"/>
  <c r="DS297" i="14"/>
  <c r="DQ297" i="14"/>
  <c r="DO297" i="14"/>
  <c r="DI297" i="14"/>
  <c r="DG297" i="14"/>
  <c r="DE297" i="14"/>
  <c r="DC297" i="14"/>
  <c r="DA297" i="14"/>
  <c r="CY297" i="14"/>
  <c r="CW297" i="14"/>
  <c r="CS297" i="14"/>
  <c r="CQ297" i="14"/>
  <c r="CO297" i="14"/>
  <c r="CM297" i="14"/>
  <c r="CK297" i="14"/>
  <c r="CI297" i="14"/>
  <c r="CG297" i="14"/>
  <c r="CE297" i="14"/>
  <c r="EM297" i="14" s="1"/>
  <c r="CC297" i="14"/>
  <c r="CA297" i="14"/>
  <c r="BY297" i="14"/>
  <c r="BW297" i="14"/>
  <c r="BU297" i="14"/>
  <c r="BS297" i="14"/>
  <c r="BQ297" i="14"/>
  <c r="BO297" i="14"/>
  <c r="AV297" i="14"/>
  <c r="EE297" i="14" s="1"/>
  <c r="AU297" i="14"/>
  <c r="DM297" i="14" s="1"/>
  <c r="EO294" i="14"/>
  <c r="EC294" i="14"/>
  <c r="EA294" i="14"/>
  <c r="DY294" i="14"/>
  <c r="DW294" i="14"/>
  <c r="DU294" i="14"/>
  <c r="DS294" i="14"/>
  <c r="DQ294" i="14"/>
  <c r="DO294" i="14"/>
  <c r="DI294" i="14"/>
  <c r="DG294" i="14"/>
  <c r="DE294" i="14"/>
  <c r="DC294" i="14"/>
  <c r="DA294" i="14"/>
  <c r="CY294" i="14"/>
  <c r="CW294" i="14"/>
  <c r="CS294" i="14"/>
  <c r="CQ294" i="14"/>
  <c r="CO294" i="14"/>
  <c r="CM294" i="14"/>
  <c r="CK294" i="14"/>
  <c r="CI294" i="14"/>
  <c r="CG294" i="14"/>
  <c r="CE294" i="14"/>
  <c r="EM294" i="14" s="1"/>
  <c r="CC294" i="14"/>
  <c r="CA294" i="14"/>
  <c r="BY294" i="14"/>
  <c r="BW294" i="14"/>
  <c r="BU294" i="14"/>
  <c r="BS294" i="14"/>
  <c r="BQ294" i="14"/>
  <c r="BO294" i="14"/>
  <c r="AV294" i="14"/>
  <c r="EE294" i="14" s="1"/>
  <c r="AU294" i="14"/>
  <c r="DM294" i="14" s="1"/>
  <c r="ET293" i="14"/>
  <c r="EO293" i="14"/>
  <c r="DY293" i="14"/>
  <c r="DU293" i="14"/>
  <c r="DS293" i="14"/>
  <c r="DQ293" i="14"/>
  <c r="DO293" i="14"/>
  <c r="DI293" i="14"/>
  <c r="DE293" i="14"/>
  <c r="DC293" i="14"/>
  <c r="DA293" i="14"/>
  <c r="CY293" i="14"/>
  <c r="CW293" i="14"/>
  <c r="CS293" i="14"/>
  <c r="CQ293" i="14"/>
  <c r="CO293" i="14"/>
  <c r="CM293" i="14"/>
  <c r="CK293" i="14"/>
  <c r="CI293" i="14"/>
  <c r="CG293" i="14"/>
  <c r="CE293" i="14"/>
  <c r="EM293" i="14" s="1"/>
  <c r="CC293" i="14"/>
  <c r="CA293" i="14"/>
  <c r="BY293" i="14"/>
  <c r="BW293" i="14"/>
  <c r="BU293" i="14"/>
  <c r="BS293" i="14"/>
  <c r="BQ293" i="14"/>
  <c r="BO293" i="14"/>
  <c r="AV293" i="14"/>
  <c r="AU293" i="14"/>
  <c r="DM293" i="14" s="1"/>
  <c r="EO292" i="14"/>
  <c r="EC292" i="14"/>
  <c r="EA292" i="14"/>
  <c r="DY292" i="14"/>
  <c r="DW292" i="14"/>
  <c r="DU292" i="14"/>
  <c r="DS292" i="14"/>
  <c r="DQ292" i="14"/>
  <c r="DO292" i="14"/>
  <c r="DI292" i="14"/>
  <c r="DG292" i="14"/>
  <c r="DE292" i="14"/>
  <c r="DC292" i="14"/>
  <c r="DA292" i="14"/>
  <c r="CY292" i="14"/>
  <c r="CW292" i="14"/>
  <c r="CS292" i="14"/>
  <c r="CQ292" i="14"/>
  <c r="CO292" i="14"/>
  <c r="CM292" i="14"/>
  <c r="CK292" i="14"/>
  <c r="CI292" i="14"/>
  <c r="CG292" i="14"/>
  <c r="CE292" i="14"/>
  <c r="EM292" i="14" s="1"/>
  <c r="CC292" i="14"/>
  <c r="CA292" i="14"/>
  <c r="BY292" i="14"/>
  <c r="BW292" i="14"/>
  <c r="BU292" i="14"/>
  <c r="BS292" i="14"/>
  <c r="BQ292" i="14"/>
  <c r="BO292" i="14"/>
  <c r="AV292" i="14"/>
  <c r="EE292" i="14" s="1"/>
  <c r="AU292" i="14"/>
  <c r="DM292" i="14" s="1"/>
  <c r="EO291" i="14"/>
  <c r="EC291" i="14"/>
  <c r="EA291" i="14"/>
  <c r="DY291" i="14"/>
  <c r="DW291" i="14"/>
  <c r="DU291" i="14"/>
  <c r="DS291" i="14"/>
  <c r="DQ291" i="14"/>
  <c r="DO291" i="14"/>
  <c r="DI291" i="14"/>
  <c r="DG291" i="14"/>
  <c r="DE291" i="14"/>
  <c r="DC291" i="14"/>
  <c r="DA291" i="14"/>
  <c r="CY291" i="14"/>
  <c r="CW291" i="14"/>
  <c r="CS291" i="14"/>
  <c r="CQ291" i="14"/>
  <c r="CO291" i="14"/>
  <c r="CM291" i="14"/>
  <c r="CK291" i="14"/>
  <c r="CI291" i="14"/>
  <c r="CG291" i="14"/>
  <c r="CE291" i="14"/>
  <c r="EM291" i="14" s="1"/>
  <c r="CC291" i="14"/>
  <c r="CA291" i="14"/>
  <c r="BY291" i="14"/>
  <c r="BW291" i="14"/>
  <c r="BU291" i="14"/>
  <c r="BS291" i="14"/>
  <c r="BQ291" i="14"/>
  <c r="BO291" i="14"/>
  <c r="AV291" i="14"/>
  <c r="EE291" i="14" s="1"/>
  <c r="AU291" i="14"/>
  <c r="DM291" i="14" s="1"/>
  <c r="ET285" i="14"/>
  <c r="EO285" i="14"/>
  <c r="DY285" i="14"/>
  <c r="DU285" i="14"/>
  <c r="DS285" i="14"/>
  <c r="DQ285" i="14"/>
  <c r="DO285" i="14"/>
  <c r="DI285" i="14"/>
  <c r="DG285" i="14"/>
  <c r="DE285" i="14"/>
  <c r="DC285" i="14"/>
  <c r="DA285" i="14"/>
  <c r="CY285" i="14"/>
  <c r="CW285" i="14"/>
  <c r="CS285" i="14"/>
  <c r="CQ285" i="14"/>
  <c r="CO285" i="14"/>
  <c r="CM285" i="14"/>
  <c r="CK285" i="14"/>
  <c r="CI285" i="14"/>
  <c r="CG285" i="14"/>
  <c r="CE285" i="14"/>
  <c r="EM285" i="14" s="1"/>
  <c r="CC285" i="14"/>
  <c r="CA285" i="14"/>
  <c r="BY285" i="14"/>
  <c r="BW285" i="14"/>
  <c r="BU285" i="14"/>
  <c r="BS285" i="14"/>
  <c r="BQ285" i="14"/>
  <c r="BO285" i="14"/>
  <c r="AV285" i="14"/>
  <c r="AU285" i="14"/>
  <c r="DM285" i="14" s="1"/>
  <c r="EO290" i="14"/>
  <c r="EC290" i="14"/>
  <c r="EA290" i="14"/>
  <c r="DY290" i="14"/>
  <c r="DW290" i="14"/>
  <c r="DU290" i="14"/>
  <c r="DS290" i="14"/>
  <c r="DQ290" i="14"/>
  <c r="DO290" i="14"/>
  <c r="DI290" i="14"/>
  <c r="DG290" i="14"/>
  <c r="DE290" i="14"/>
  <c r="DC290" i="14"/>
  <c r="DA290" i="14"/>
  <c r="CY290" i="14"/>
  <c r="CW290" i="14"/>
  <c r="CS290" i="14"/>
  <c r="CQ290" i="14"/>
  <c r="CO290" i="14"/>
  <c r="CM290" i="14"/>
  <c r="CK290" i="14"/>
  <c r="CI290" i="14"/>
  <c r="CG290" i="14"/>
  <c r="CE290" i="14"/>
  <c r="EM290" i="14" s="1"/>
  <c r="CC290" i="14"/>
  <c r="CA290" i="14"/>
  <c r="BY290" i="14"/>
  <c r="BW290" i="14"/>
  <c r="BU290" i="14"/>
  <c r="BS290" i="14"/>
  <c r="BQ290" i="14"/>
  <c r="BO290" i="14"/>
  <c r="AV290" i="14"/>
  <c r="EE290" i="14" s="1"/>
  <c r="AU290" i="14"/>
  <c r="DM290" i="14" s="1"/>
  <c r="ET286" i="14"/>
  <c r="EO286" i="14"/>
  <c r="EC286" i="14"/>
  <c r="EA286" i="14"/>
  <c r="DY286" i="14"/>
  <c r="DU286" i="14"/>
  <c r="DS286" i="14"/>
  <c r="DQ286" i="14"/>
  <c r="DO286" i="14"/>
  <c r="DI286" i="14"/>
  <c r="DG286" i="14"/>
  <c r="DE286" i="14"/>
  <c r="DC286" i="14"/>
  <c r="DA286" i="14"/>
  <c r="CY286" i="14"/>
  <c r="CW286" i="14"/>
  <c r="CS286" i="14"/>
  <c r="CQ286" i="14"/>
  <c r="CO286" i="14"/>
  <c r="CM286" i="14"/>
  <c r="CK286" i="14"/>
  <c r="CI286" i="14"/>
  <c r="CG286" i="14"/>
  <c r="CE286" i="14"/>
  <c r="EM286" i="14" s="1"/>
  <c r="CC286" i="14"/>
  <c r="CA286" i="14"/>
  <c r="BY286" i="14"/>
  <c r="BW286" i="14"/>
  <c r="BU286" i="14"/>
  <c r="BS286" i="14"/>
  <c r="BQ286" i="14"/>
  <c r="BO286" i="14"/>
  <c r="AV286" i="14"/>
  <c r="EE286" i="14" s="1"/>
  <c r="AU286" i="14"/>
  <c r="DK286" i="14" s="1"/>
  <c r="EO289" i="14"/>
  <c r="EC289" i="14"/>
  <c r="EA289" i="14"/>
  <c r="DY289" i="14"/>
  <c r="DW289" i="14"/>
  <c r="DU289" i="14"/>
  <c r="DS289" i="14"/>
  <c r="DQ289" i="14"/>
  <c r="DO289" i="14"/>
  <c r="DI289" i="14"/>
  <c r="DG289" i="14"/>
  <c r="DE289" i="14"/>
  <c r="DC289" i="14"/>
  <c r="DA289" i="14"/>
  <c r="CY289" i="14"/>
  <c r="CW289" i="14"/>
  <c r="CS289" i="14"/>
  <c r="CQ289" i="14"/>
  <c r="CO289" i="14"/>
  <c r="CM289" i="14"/>
  <c r="CK289" i="14"/>
  <c r="CI289" i="14"/>
  <c r="CG289" i="14"/>
  <c r="CE289" i="14"/>
  <c r="EM289" i="14" s="1"/>
  <c r="CC289" i="14"/>
  <c r="CA289" i="14"/>
  <c r="BY289" i="14"/>
  <c r="BW289" i="14"/>
  <c r="BU289" i="14"/>
  <c r="BS289" i="14"/>
  <c r="BQ289" i="14"/>
  <c r="BO289" i="14"/>
  <c r="AV289" i="14"/>
  <c r="EE289" i="14" s="1"/>
  <c r="AU289" i="14"/>
  <c r="DM289" i="14" s="1"/>
  <c r="EO288" i="14"/>
  <c r="EC288" i="14"/>
  <c r="EA288" i="14"/>
  <c r="DY288" i="14"/>
  <c r="DW288" i="14"/>
  <c r="DU288" i="14"/>
  <c r="DS288" i="14"/>
  <c r="DQ288" i="14"/>
  <c r="DO288" i="14"/>
  <c r="DI288" i="14"/>
  <c r="DG288" i="14"/>
  <c r="DE288" i="14"/>
  <c r="DC288" i="14"/>
  <c r="DA288" i="14"/>
  <c r="CY288" i="14"/>
  <c r="CW288" i="14"/>
  <c r="CS288" i="14"/>
  <c r="CQ288" i="14"/>
  <c r="CO288" i="14"/>
  <c r="CM288" i="14"/>
  <c r="CK288" i="14"/>
  <c r="CI288" i="14"/>
  <c r="CG288" i="14"/>
  <c r="CE288" i="14"/>
  <c r="EM288" i="14" s="1"/>
  <c r="CC288" i="14"/>
  <c r="CA288" i="14"/>
  <c r="BY288" i="14"/>
  <c r="BW288" i="14"/>
  <c r="BU288" i="14"/>
  <c r="BS288" i="14"/>
  <c r="BQ288" i="14"/>
  <c r="BO288" i="14"/>
  <c r="AV288" i="14"/>
  <c r="EE288" i="14" s="1"/>
  <c r="AU288" i="14"/>
  <c r="DK288" i="14" s="1"/>
  <c r="EO287" i="14"/>
  <c r="EC287" i="14"/>
  <c r="EA287" i="14"/>
  <c r="DY287" i="14"/>
  <c r="DW287" i="14"/>
  <c r="DU287" i="14"/>
  <c r="DS287" i="14"/>
  <c r="DQ287" i="14"/>
  <c r="DO287" i="14"/>
  <c r="DI287" i="14"/>
  <c r="DG287" i="14"/>
  <c r="DE287" i="14"/>
  <c r="DC287" i="14"/>
  <c r="DA287" i="14"/>
  <c r="CY287" i="14"/>
  <c r="CW287" i="14"/>
  <c r="CS287" i="14"/>
  <c r="CQ287" i="14"/>
  <c r="CO287" i="14"/>
  <c r="CM287" i="14"/>
  <c r="CK287" i="14"/>
  <c r="CI287" i="14"/>
  <c r="CG287" i="14"/>
  <c r="CE287" i="14"/>
  <c r="EM287" i="14" s="1"/>
  <c r="CC287" i="14"/>
  <c r="CA287" i="14"/>
  <c r="BY287" i="14"/>
  <c r="BW287" i="14"/>
  <c r="BU287" i="14"/>
  <c r="BS287" i="14"/>
  <c r="BQ287" i="14"/>
  <c r="BO287" i="14"/>
  <c r="AV287" i="14"/>
  <c r="EE287" i="14" s="1"/>
  <c r="AU287" i="14"/>
  <c r="DM287" i="14" s="1"/>
  <c r="EO284" i="14"/>
  <c r="EC284" i="14"/>
  <c r="EA284" i="14"/>
  <c r="DY284" i="14"/>
  <c r="DW284" i="14"/>
  <c r="DU284" i="14"/>
  <c r="DS284" i="14"/>
  <c r="DQ284" i="14"/>
  <c r="DO284" i="14"/>
  <c r="DI284" i="14"/>
  <c r="DE284" i="14"/>
  <c r="DC284" i="14"/>
  <c r="DA284" i="14"/>
  <c r="CY284" i="14"/>
  <c r="CW284" i="14"/>
  <c r="CS284" i="14"/>
  <c r="CQ284" i="14"/>
  <c r="CO284" i="14"/>
  <c r="CM284" i="14"/>
  <c r="CK284" i="14"/>
  <c r="CI284" i="14"/>
  <c r="CG284" i="14"/>
  <c r="CE284" i="14"/>
  <c r="EM284" i="14" s="1"/>
  <c r="CC284" i="14"/>
  <c r="CA284" i="14"/>
  <c r="BY284" i="14"/>
  <c r="BW284" i="14"/>
  <c r="BU284" i="14"/>
  <c r="BS284" i="14"/>
  <c r="BQ284" i="14"/>
  <c r="BO284" i="14"/>
  <c r="AV284" i="14"/>
  <c r="EE284" i="14" s="1"/>
  <c r="AU284" i="14"/>
  <c r="DM284" i="14" s="1"/>
  <c r="EO283" i="14"/>
  <c r="DY283" i="14"/>
  <c r="DU283" i="14"/>
  <c r="DS283" i="14"/>
  <c r="DQ283" i="14"/>
  <c r="DO283" i="14"/>
  <c r="DI283" i="14"/>
  <c r="DG283" i="14"/>
  <c r="DE283" i="14"/>
  <c r="DC283" i="14"/>
  <c r="DA283" i="14"/>
  <c r="CY283" i="14"/>
  <c r="CW283" i="14"/>
  <c r="CS283" i="14"/>
  <c r="CQ283" i="14"/>
  <c r="CO283" i="14"/>
  <c r="CM283" i="14"/>
  <c r="CK283" i="14"/>
  <c r="CI283" i="14"/>
  <c r="CG283" i="14"/>
  <c r="CE283" i="14"/>
  <c r="EM283" i="14" s="1"/>
  <c r="CC283" i="14"/>
  <c r="CA283" i="14"/>
  <c r="BY283" i="14"/>
  <c r="BW283" i="14"/>
  <c r="BU283" i="14"/>
  <c r="BS283" i="14"/>
  <c r="BQ283" i="14"/>
  <c r="BO283" i="14"/>
  <c r="AV283" i="14"/>
  <c r="AU283" i="14"/>
  <c r="DM283" i="14" s="1"/>
  <c r="EO282" i="14"/>
  <c r="EC282" i="14"/>
  <c r="EA282" i="14"/>
  <c r="DY282" i="14"/>
  <c r="DW282" i="14"/>
  <c r="DU282" i="14"/>
  <c r="DS282" i="14"/>
  <c r="DQ282" i="14"/>
  <c r="DO282" i="14"/>
  <c r="DI282" i="14"/>
  <c r="DG282" i="14"/>
  <c r="DE282" i="14"/>
  <c r="DC282" i="14"/>
  <c r="DA282" i="14"/>
  <c r="CY282" i="14"/>
  <c r="CW282" i="14"/>
  <c r="CS282" i="14"/>
  <c r="CQ282" i="14"/>
  <c r="CO282" i="14"/>
  <c r="CM282" i="14"/>
  <c r="CK282" i="14"/>
  <c r="CI282" i="14"/>
  <c r="CG282" i="14"/>
  <c r="CE282" i="14"/>
  <c r="EM282" i="14" s="1"/>
  <c r="CC282" i="14"/>
  <c r="CA282" i="14"/>
  <c r="BY282" i="14"/>
  <c r="BW282" i="14"/>
  <c r="BU282" i="14"/>
  <c r="BS282" i="14"/>
  <c r="BQ282" i="14"/>
  <c r="BO282" i="14"/>
  <c r="AV282" i="14"/>
  <c r="EE282" i="14" s="1"/>
  <c r="AU282" i="14"/>
  <c r="DM282" i="14" s="1"/>
  <c r="EO281" i="14"/>
  <c r="DY281" i="14"/>
  <c r="DU281" i="14"/>
  <c r="DS281" i="14"/>
  <c r="DQ281" i="14"/>
  <c r="DO281" i="14"/>
  <c r="DI281" i="14"/>
  <c r="DG281" i="14"/>
  <c r="DE281" i="14"/>
  <c r="DC281" i="14"/>
  <c r="DA281" i="14"/>
  <c r="CY281" i="14"/>
  <c r="CW281" i="14"/>
  <c r="CS281" i="14"/>
  <c r="CQ281" i="14"/>
  <c r="CO281" i="14"/>
  <c r="CM281" i="14"/>
  <c r="CK281" i="14"/>
  <c r="CI281" i="14"/>
  <c r="CG281" i="14"/>
  <c r="CE281" i="14"/>
  <c r="EM281" i="14" s="1"/>
  <c r="CC281" i="14"/>
  <c r="CA281" i="14"/>
  <c r="BY281" i="14"/>
  <c r="BW281" i="14"/>
  <c r="BU281" i="14"/>
  <c r="BS281" i="14"/>
  <c r="BQ281" i="14"/>
  <c r="BO281" i="14"/>
  <c r="AV281" i="14"/>
  <c r="AU281" i="14"/>
  <c r="DM281" i="14" s="1"/>
  <c r="EO280" i="14"/>
  <c r="EC280" i="14"/>
  <c r="EA280" i="14"/>
  <c r="DY280" i="14"/>
  <c r="DW280" i="14"/>
  <c r="DU280" i="14"/>
  <c r="DS280" i="14"/>
  <c r="DQ280" i="14"/>
  <c r="DO280" i="14"/>
  <c r="DI280" i="14"/>
  <c r="DG280" i="14"/>
  <c r="DE280" i="14"/>
  <c r="DC280" i="14"/>
  <c r="DA280" i="14"/>
  <c r="CY280" i="14"/>
  <c r="CW280" i="14"/>
  <c r="CS280" i="14"/>
  <c r="CQ280" i="14"/>
  <c r="CO280" i="14"/>
  <c r="CM280" i="14"/>
  <c r="CK280" i="14"/>
  <c r="CI280" i="14"/>
  <c r="CG280" i="14"/>
  <c r="CE280" i="14"/>
  <c r="EM280" i="14" s="1"/>
  <c r="CC280" i="14"/>
  <c r="CA280" i="14"/>
  <c r="BY280" i="14"/>
  <c r="BW280" i="14"/>
  <c r="BU280" i="14"/>
  <c r="BS280" i="14"/>
  <c r="BQ280" i="14"/>
  <c r="BO280" i="14"/>
  <c r="AV280" i="14"/>
  <c r="EE280" i="14" s="1"/>
  <c r="AU280" i="14"/>
  <c r="DM280" i="14" s="1"/>
  <c r="EO279" i="14"/>
  <c r="EC279" i="14"/>
  <c r="EA279" i="14"/>
  <c r="DY279" i="14"/>
  <c r="DW279" i="14"/>
  <c r="DU279" i="14"/>
  <c r="DS279" i="14"/>
  <c r="DQ279" i="14"/>
  <c r="DO279" i="14"/>
  <c r="DI279" i="14"/>
  <c r="DG279" i="14"/>
  <c r="DE279" i="14"/>
  <c r="DC279" i="14"/>
  <c r="DA279" i="14"/>
  <c r="CY279" i="14"/>
  <c r="CW279" i="14"/>
  <c r="CS279" i="14"/>
  <c r="CQ279" i="14"/>
  <c r="CO279" i="14"/>
  <c r="CM279" i="14"/>
  <c r="CK279" i="14"/>
  <c r="CI279" i="14"/>
  <c r="CG279" i="14"/>
  <c r="CE279" i="14"/>
  <c r="EM279" i="14" s="1"/>
  <c r="CC279" i="14"/>
  <c r="CA279" i="14"/>
  <c r="BY279" i="14"/>
  <c r="BW279" i="14"/>
  <c r="BU279" i="14"/>
  <c r="BS279" i="14"/>
  <c r="BQ279" i="14"/>
  <c r="BO279" i="14"/>
  <c r="AV279" i="14"/>
  <c r="EE279" i="14" s="1"/>
  <c r="AU279" i="14"/>
  <c r="DM279" i="14" s="1"/>
  <c r="EO278" i="14"/>
  <c r="DY278" i="14"/>
  <c r="DU278" i="14"/>
  <c r="DS278" i="14"/>
  <c r="DQ278" i="14"/>
  <c r="DO278" i="14"/>
  <c r="DI278" i="14"/>
  <c r="DG278" i="14"/>
  <c r="DE278" i="14"/>
  <c r="DC278" i="14"/>
  <c r="DA278" i="14"/>
  <c r="CY278" i="14"/>
  <c r="CW278" i="14"/>
  <c r="CS278" i="14"/>
  <c r="CQ278" i="14"/>
  <c r="CO278" i="14"/>
  <c r="CM278" i="14"/>
  <c r="CK278" i="14"/>
  <c r="CI278" i="14"/>
  <c r="CG278" i="14"/>
  <c r="CE278" i="14"/>
  <c r="EM278" i="14" s="1"/>
  <c r="CC278" i="14"/>
  <c r="CA278" i="14"/>
  <c r="BY278" i="14"/>
  <c r="BW278" i="14"/>
  <c r="BU278" i="14"/>
  <c r="BS278" i="14"/>
  <c r="BQ278" i="14"/>
  <c r="BO278" i="14"/>
  <c r="AV278" i="14"/>
  <c r="AU278" i="14"/>
  <c r="DM278" i="14" s="1"/>
  <c r="EO277" i="14"/>
  <c r="DC277" i="14"/>
  <c r="DA277" i="14"/>
  <c r="CY277" i="14"/>
  <c r="CW277" i="14"/>
  <c r="CS277" i="14"/>
  <c r="CQ277" i="14"/>
  <c r="CO277" i="14"/>
  <c r="CM277" i="14"/>
  <c r="CK277" i="14"/>
  <c r="CI277" i="14"/>
  <c r="CG277" i="14"/>
  <c r="CE277" i="14"/>
  <c r="CC277" i="14"/>
  <c r="CA277" i="14"/>
  <c r="BY277" i="14"/>
  <c r="BW277" i="14"/>
  <c r="BU277" i="14"/>
  <c r="BS277" i="14"/>
  <c r="BQ277" i="14"/>
  <c r="BO277" i="14"/>
  <c r="AV277" i="14"/>
  <c r="AU277" i="14"/>
  <c r="EO276" i="14"/>
  <c r="DC276" i="14"/>
  <c r="DA276" i="14"/>
  <c r="CY276" i="14"/>
  <c r="CW276" i="14"/>
  <c r="CS276" i="14"/>
  <c r="CQ276" i="14"/>
  <c r="CO276" i="14"/>
  <c r="CM276" i="14"/>
  <c r="CK276" i="14"/>
  <c r="CI276" i="14"/>
  <c r="CG276" i="14"/>
  <c r="CE276" i="14"/>
  <c r="CC276" i="14"/>
  <c r="CA276" i="14"/>
  <c r="BY276" i="14"/>
  <c r="BW276" i="14"/>
  <c r="BU276" i="14"/>
  <c r="BS276" i="14"/>
  <c r="BQ276" i="14"/>
  <c r="BO276" i="14"/>
  <c r="AV276" i="14"/>
  <c r="AU276" i="14"/>
  <c r="EO275" i="14"/>
  <c r="DC275" i="14"/>
  <c r="DA275" i="14"/>
  <c r="CY275" i="14"/>
  <c r="CW275" i="14"/>
  <c r="CS275" i="14"/>
  <c r="CQ275" i="14"/>
  <c r="CO275" i="14"/>
  <c r="CM275" i="14"/>
  <c r="CK275" i="14"/>
  <c r="CI275" i="14"/>
  <c r="CG275" i="14"/>
  <c r="CE275" i="14"/>
  <c r="CC275" i="14"/>
  <c r="CA275" i="14"/>
  <c r="BY275" i="14"/>
  <c r="BW275" i="14"/>
  <c r="BU275" i="14"/>
  <c r="BS275" i="14"/>
  <c r="BQ275" i="14"/>
  <c r="BO275" i="14"/>
  <c r="AV275" i="14"/>
  <c r="AU275" i="14"/>
  <c r="EO274" i="14"/>
  <c r="DC274" i="14"/>
  <c r="DA274" i="14"/>
  <c r="CY274" i="14"/>
  <c r="CW274" i="14"/>
  <c r="CS274" i="14"/>
  <c r="CQ274" i="14"/>
  <c r="CO274" i="14"/>
  <c r="CM274" i="14"/>
  <c r="CK274" i="14"/>
  <c r="CI274" i="14"/>
  <c r="CG274" i="14"/>
  <c r="CE274" i="14"/>
  <c r="CC274" i="14"/>
  <c r="CA274" i="14"/>
  <c r="BY274" i="14"/>
  <c r="BW274" i="14"/>
  <c r="BU274" i="14"/>
  <c r="BS274" i="14"/>
  <c r="BQ274" i="14"/>
  <c r="BO274" i="14"/>
  <c r="AV274" i="14"/>
  <c r="AU274" i="14"/>
  <c r="EO273" i="14"/>
  <c r="EC273" i="14"/>
  <c r="EA273" i="14"/>
  <c r="DY273" i="14"/>
  <c r="DW273" i="14"/>
  <c r="DU273" i="14"/>
  <c r="DS273" i="14"/>
  <c r="DQ273" i="14"/>
  <c r="DO273" i="14"/>
  <c r="DI273" i="14"/>
  <c r="DG273" i="14"/>
  <c r="DE273" i="14"/>
  <c r="DC273" i="14"/>
  <c r="DA273" i="14"/>
  <c r="CY273" i="14"/>
  <c r="CW273" i="14"/>
  <c r="CS273" i="14"/>
  <c r="CQ273" i="14"/>
  <c r="CO273" i="14"/>
  <c r="CM273" i="14"/>
  <c r="CK273" i="14"/>
  <c r="CI273" i="14"/>
  <c r="CG273" i="14"/>
  <c r="CE273" i="14"/>
  <c r="EM273" i="14" s="1"/>
  <c r="CC273" i="14"/>
  <c r="CA273" i="14"/>
  <c r="BY273" i="14"/>
  <c r="BW273" i="14"/>
  <c r="BU273" i="14"/>
  <c r="BS273" i="14"/>
  <c r="BQ273" i="14"/>
  <c r="BO273" i="14"/>
  <c r="AV273" i="14"/>
  <c r="EE273" i="14" s="1"/>
  <c r="AU273" i="14"/>
  <c r="DK273" i="14" s="1"/>
  <c r="EO271" i="14"/>
  <c r="DY271" i="14"/>
  <c r="DU271" i="14"/>
  <c r="DS271" i="14"/>
  <c r="DQ271" i="14"/>
  <c r="DO271" i="14"/>
  <c r="DI271" i="14"/>
  <c r="DG271" i="14"/>
  <c r="DE271" i="14"/>
  <c r="DC271" i="14"/>
  <c r="DA271" i="14"/>
  <c r="CY271" i="14"/>
  <c r="CW271" i="14"/>
  <c r="CS271" i="14"/>
  <c r="CQ271" i="14"/>
  <c r="CO271" i="14"/>
  <c r="CM271" i="14"/>
  <c r="CK271" i="14"/>
  <c r="CI271" i="14"/>
  <c r="CG271" i="14"/>
  <c r="CE271" i="14"/>
  <c r="EM271" i="14" s="1"/>
  <c r="CC271" i="14"/>
  <c r="CA271" i="14"/>
  <c r="BY271" i="14"/>
  <c r="BW271" i="14"/>
  <c r="BU271" i="14"/>
  <c r="BS271" i="14"/>
  <c r="BQ271" i="14"/>
  <c r="BO271" i="14"/>
  <c r="AV271" i="14"/>
  <c r="AU271" i="14"/>
  <c r="DM271" i="14" s="1"/>
  <c r="EO270" i="14"/>
  <c r="EC270" i="14"/>
  <c r="EA270" i="14"/>
  <c r="DY270" i="14"/>
  <c r="DW270" i="14"/>
  <c r="DU270" i="14"/>
  <c r="DS270" i="14"/>
  <c r="DQ270" i="14"/>
  <c r="DO270" i="14"/>
  <c r="DI270" i="14"/>
  <c r="DG270" i="14"/>
  <c r="DE270" i="14"/>
  <c r="DC270" i="14"/>
  <c r="DA270" i="14"/>
  <c r="CY270" i="14"/>
  <c r="CW270" i="14"/>
  <c r="CS270" i="14"/>
  <c r="CQ270" i="14"/>
  <c r="CO270" i="14"/>
  <c r="CM270" i="14"/>
  <c r="CK270" i="14"/>
  <c r="CI270" i="14"/>
  <c r="CG270" i="14"/>
  <c r="CE270" i="14"/>
  <c r="EM270" i="14" s="1"/>
  <c r="CC270" i="14"/>
  <c r="CA270" i="14"/>
  <c r="BY270" i="14"/>
  <c r="BW270" i="14"/>
  <c r="BU270" i="14"/>
  <c r="BS270" i="14"/>
  <c r="BQ270" i="14"/>
  <c r="BO270" i="14"/>
  <c r="AV270" i="14"/>
  <c r="EE270" i="14" s="1"/>
  <c r="AU270" i="14"/>
  <c r="DM270" i="14" s="1"/>
  <c r="EO269" i="14"/>
  <c r="DY269" i="14"/>
  <c r="DU269" i="14"/>
  <c r="DS269" i="14"/>
  <c r="DQ269" i="14"/>
  <c r="DO269" i="14"/>
  <c r="DI269" i="14"/>
  <c r="DG269" i="14"/>
  <c r="DE269" i="14"/>
  <c r="DC269" i="14"/>
  <c r="DA269" i="14"/>
  <c r="CY269" i="14"/>
  <c r="CW269" i="14"/>
  <c r="CS269" i="14"/>
  <c r="CQ269" i="14"/>
  <c r="CO269" i="14"/>
  <c r="CM269" i="14"/>
  <c r="CK269" i="14"/>
  <c r="CI269" i="14"/>
  <c r="CG269" i="14"/>
  <c r="CE269" i="14"/>
  <c r="EM269" i="14" s="1"/>
  <c r="CC269" i="14"/>
  <c r="CA269" i="14"/>
  <c r="BY269" i="14"/>
  <c r="BW269" i="14"/>
  <c r="BU269" i="14"/>
  <c r="BS269" i="14"/>
  <c r="BQ269" i="14"/>
  <c r="BO269" i="14"/>
  <c r="AV269" i="14"/>
  <c r="AU269" i="14"/>
  <c r="DK269" i="14" s="1"/>
  <c r="EO268" i="14"/>
  <c r="DY268" i="14"/>
  <c r="DW268" i="14"/>
  <c r="DU268" i="14"/>
  <c r="DS268" i="14"/>
  <c r="DQ268" i="14"/>
  <c r="DO268" i="14"/>
  <c r="DG268" i="14"/>
  <c r="DC268" i="14"/>
  <c r="DA268" i="14"/>
  <c r="CY268" i="14"/>
  <c r="CW268" i="14"/>
  <c r="CS268" i="14"/>
  <c r="CQ268" i="14"/>
  <c r="CO268" i="14"/>
  <c r="CM268" i="14"/>
  <c r="CK268" i="14"/>
  <c r="CI268" i="14"/>
  <c r="CG268" i="14"/>
  <c r="CE268" i="14"/>
  <c r="EM268" i="14" s="1"/>
  <c r="CC268" i="14"/>
  <c r="CA268" i="14"/>
  <c r="BY268" i="14"/>
  <c r="BW268" i="14"/>
  <c r="BU268" i="14"/>
  <c r="BS268" i="14"/>
  <c r="BQ268" i="14"/>
  <c r="BO268" i="14"/>
  <c r="AV268" i="14"/>
  <c r="AU268" i="14"/>
  <c r="DK268" i="14" s="1"/>
  <c r="EO267" i="14"/>
  <c r="DY267" i="14"/>
  <c r="DW267" i="14"/>
  <c r="DU267" i="14"/>
  <c r="DS267" i="14"/>
  <c r="DQ267" i="14"/>
  <c r="DO267" i="14"/>
  <c r="DG267" i="14"/>
  <c r="DC267" i="14"/>
  <c r="DA267" i="14"/>
  <c r="CY267" i="14"/>
  <c r="CW267" i="14"/>
  <c r="CS267" i="14"/>
  <c r="CQ267" i="14"/>
  <c r="CO267" i="14"/>
  <c r="CM267" i="14"/>
  <c r="CK267" i="14"/>
  <c r="CI267" i="14"/>
  <c r="CG267" i="14"/>
  <c r="CE267" i="14"/>
  <c r="EM267" i="14" s="1"/>
  <c r="CC267" i="14"/>
  <c r="CA267" i="14"/>
  <c r="BY267" i="14"/>
  <c r="BW267" i="14"/>
  <c r="BU267" i="14"/>
  <c r="BS267" i="14"/>
  <c r="BQ267" i="14"/>
  <c r="BO267" i="14"/>
  <c r="AV267" i="14"/>
  <c r="AU267" i="14"/>
  <c r="DK267" i="14" s="1"/>
  <c r="EO266" i="14"/>
  <c r="EA266" i="14"/>
  <c r="DY266" i="14"/>
  <c r="DW266" i="14"/>
  <c r="DU266" i="14"/>
  <c r="DS266" i="14"/>
  <c r="DQ266" i="14"/>
  <c r="DO266" i="14"/>
  <c r="DI266" i="14"/>
  <c r="DG266" i="14"/>
  <c r="DE266" i="14"/>
  <c r="DC266" i="14"/>
  <c r="DA266" i="14"/>
  <c r="CY266" i="14"/>
  <c r="CW266" i="14"/>
  <c r="CS266" i="14"/>
  <c r="CQ266" i="14"/>
  <c r="CO266" i="14"/>
  <c r="CM266" i="14"/>
  <c r="CK266" i="14"/>
  <c r="CI266" i="14"/>
  <c r="CG266" i="14"/>
  <c r="CE266" i="14"/>
  <c r="EM266" i="14" s="1"/>
  <c r="CC266" i="14"/>
  <c r="CA266" i="14"/>
  <c r="BY266" i="14"/>
  <c r="BW266" i="14"/>
  <c r="BU266" i="14"/>
  <c r="BS266" i="14"/>
  <c r="BQ266" i="14"/>
  <c r="BO266" i="14"/>
  <c r="AV266" i="14"/>
  <c r="EE266" i="14" s="1"/>
  <c r="AU266" i="14"/>
  <c r="DM266" i="14" s="1"/>
  <c r="EO265" i="14"/>
  <c r="EC265" i="14"/>
  <c r="EA265" i="14"/>
  <c r="DY265" i="14"/>
  <c r="DW265" i="14"/>
  <c r="DU265" i="14"/>
  <c r="DS265" i="14"/>
  <c r="DQ265" i="14"/>
  <c r="DO265" i="14"/>
  <c r="DI265" i="14"/>
  <c r="DG265" i="14"/>
  <c r="DE265" i="14"/>
  <c r="DC265" i="14"/>
  <c r="DA265" i="14"/>
  <c r="CY265" i="14"/>
  <c r="CW265" i="14"/>
  <c r="CS265" i="14"/>
  <c r="CQ265" i="14"/>
  <c r="CO265" i="14"/>
  <c r="CM265" i="14"/>
  <c r="CK265" i="14"/>
  <c r="CI265" i="14"/>
  <c r="CG265" i="14"/>
  <c r="CE265" i="14"/>
  <c r="EM265" i="14" s="1"/>
  <c r="CC265" i="14"/>
  <c r="CA265" i="14"/>
  <c r="BY265" i="14"/>
  <c r="BW265" i="14"/>
  <c r="BU265" i="14"/>
  <c r="BS265" i="14"/>
  <c r="BQ265" i="14"/>
  <c r="BO265" i="14"/>
  <c r="AV265" i="14"/>
  <c r="EE265" i="14" s="1"/>
  <c r="AU265" i="14"/>
  <c r="DK265" i="14" s="1"/>
  <c r="ET264" i="14"/>
  <c r="EO264" i="14"/>
  <c r="DY264" i="14"/>
  <c r="DU264" i="14"/>
  <c r="DS264" i="14"/>
  <c r="DQ264" i="14"/>
  <c r="DO264" i="14"/>
  <c r="DI264" i="14"/>
  <c r="DG264" i="14"/>
  <c r="DE264" i="14"/>
  <c r="DC264" i="14"/>
  <c r="DA264" i="14"/>
  <c r="CY264" i="14"/>
  <c r="CW264" i="14"/>
  <c r="CS264" i="14"/>
  <c r="CQ264" i="14"/>
  <c r="CO264" i="14"/>
  <c r="CM264" i="14"/>
  <c r="CK264" i="14"/>
  <c r="CI264" i="14"/>
  <c r="CG264" i="14"/>
  <c r="CE264" i="14"/>
  <c r="EM264" i="14" s="1"/>
  <c r="CC264" i="14"/>
  <c r="CA264" i="14"/>
  <c r="BY264" i="14"/>
  <c r="BW264" i="14"/>
  <c r="BU264" i="14"/>
  <c r="BS264" i="14"/>
  <c r="BQ264" i="14"/>
  <c r="BO264" i="14"/>
  <c r="AV264" i="14"/>
  <c r="AU264" i="14"/>
  <c r="DM264" i="14" s="1"/>
  <c r="ET263" i="14"/>
  <c r="EO263" i="14"/>
  <c r="DY263" i="14"/>
  <c r="DU263" i="14"/>
  <c r="DS263" i="14"/>
  <c r="DQ263" i="14"/>
  <c r="DO263" i="14"/>
  <c r="DI263" i="14"/>
  <c r="DG263" i="14"/>
  <c r="DE263" i="14"/>
  <c r="DC263" i="14"/>
  <c r="DA263" i="14"/>
  <c r="CY263" i="14"/>
  <c r="CW263" i="14"/>
  <c r="CS263" i="14"/>
  <c r="CQ263" i="14"/>
  <c r="CO263" i="14"/>
  <c r="CM263" i="14"/>
  <c r="CK263" i="14"/>
  <c r="CI263" i="14"/>
  <c r="CG263" i="14"/>
  <c r="CE263" i="14"/>
  <c r="EM263" i="14" s="1"/>
  <c r="CC263" i="14"/>
  <c r="CA263" i="14"/>
  <c r="BY263" i="14"/>
  <c r="BW263" i="14"/>
  <c r="BU263" i="14"/>
  <c r="BS263" i="14"/>
  <c r="BQ263" i="14"/>
  <c r="BO263" i="14"/>
  <c r="AV263" i="14"/>
  <c r="AU263" i="14"/>
  <c r="DM263" i="14" s="1"/>
  <c r="ET262" i="14"/>
  <c r="EO262" i="14"/>
  <c r="DY262" i="14"/>
  <c r="DU262" i="14"/>
  <c r="DS262" i="14"/>
  <c r="DQ262" i="14"/>
  <c r="DO262" i="14"/>
  <c r="DI262" i="14"/>
  <c r="DE262" i="14"/>
  <c r="DC262" i="14"/>
  <c r="DA262" i="14"/>
  <c r="CY262" i="14"/>
  <c r="CW262" i="14"/>
  <c r="CS262" i="14"/>
  <c r="CQ262" i="14"/>
  <c r="CO262" i="14"/>
  <c r="CM262" i="14"/>
  <c r="CK262" i="14"/>
  <c r="CI262" i="14"/>
  <c r="CG262" i="14"/>
  <c r="CE262" i="14"/>
  <c r="EM262" i="14" s="1"/>
  <c r="CC262" i="14"/>
  <c r="CA262" i="14"/>
  <c r="BY262" i="14"/>
  <c r="BW262" i="14"/>
  <c r="BU262" i="14"/>
  <c r="BS262" i="14"/>
  <c r="BO262" i="14"/>
  <c r="AV262" i="14"/>
  <c r="AU262" i="14"/>
  <c r="DM262" i="14" s="1"/>
  <c r="AF262" i="14"/>
  <c r="B262" i="14" s="1"/>
  <c r="AF263" i="14"/>
  <c r="AF264" i="14"/>
  <c r="AF265" i="14"/>
  <c r="B265" i="14" s="1"/>
  <c r="AF266" i="14"/>
  <c r="B266" i="14" s="1"/>
  <c r="AF267" i="14"/>
  <c r="B267" i="14" s="1"/>
  <c r="AF268" i="14"/>
  <c r="B268" i="14" s="1"/>
  <c r="AF269" i="14"/>
  <c r="B269" i="14" s="1"/>
  <c r="AF270" i="14"/>
  <c r="B270" i="14" s="1"/>
  <c r="AF271" i="14"/>
  <c r="B271" i="14" s="1"/>
  <c r="AF273" i="14"/>
  <c r="B273" i="14" s="1"/>
  <c r="AF274" i="14"/>
  <c r="B274" i="14" s="1"/>
  <c r="AF275" i="14"/>
  <c r="B275" i="14" s="1"/>
  <c r="AF276" i="14"/>
  <c r="B276" i="14" s="1"/>
  <c r="AF277" i="14"/>
  <c r="B277" i="14" s="1"/>
  <c r="AF278" i="14"/>
  <c r="B278" i="14" s="1"/>
  <c r="AF279" i="14"/>
  <c r="B279" i="14" s="1"/>
  <c r="AF280" i="14"/>
  <c r="B280" i="14" s="1"/>
  <c r="AF281" i="14"/>
  <c r="B281" i="14" s="1"/>
  <c r="AF282" i="14"/>
  <c r="B282" i="14" s="1"/>
  <c r="AF283" i="14"/>
  <c r="B283" i="14" s="1"/>
  <c r="AF284" i="14"/>
  <c r="B284" i="14" s="1"/>
  <c r="AF287" i="14"/>
  <c r="B287" i="14" s="1"/>
  <c r="AF288" i="14"/>
  <c r="B288" i="14" s="1"/>
  <c r="AF289" i="14"/>
  <c r="B289" i="14" s="1"/>
  <c r="AF286" i="14"/>
  <c r="B286" i="14" s="1"/>
  <c r="AF290" i="14"/>
  <c r="B290" i="14" s="1"/>
  <c r="AF285" i="14"/>
  <c r="B285" i="14" s="1"/>
  <c r="AF291" i="14"/>
  <c r="B291" i="14" s="1"/>
  <c r="AF292" i="14"/>
  <c r="B292" i="14" s="1"/>
  <c r="AF293" i="14"/>
  <c r="B293" i="14" s="1"/>
  <c r="AF294" i="14"/>
  <c r="B294" i="14" s="1"/>
  <c r="AF297" i="14"/>
  <c r="B297" i="14" s="1"/>
  <c r="AF272" i="14"/>
  <c r="B272" i="14" s="1"/>
  <c r="AF298" i="14"/>
  <c r="B298" i="14" s="1"/>
  <c r="AF299" i="14"/>
  <c r="B299" i="14" s="1"/>
  <c r="AF300" i="14"/>
  <c r="B300" i="14" s="1"/>
  <c r="AF301" i="14"/>
  <c r="B301" i="14" s="1"/>
  <c r="AF1140" i="14"/>
  <c r="AF1141" i="14"/>
  <c r="AF1142" i="14"/>
  <c r="AF1143" i="14"/>
  <c r="AF1144" i="14"/>
  <c r="AF1145" i="14"/>
  <c r="AF1146" i="14"/>
  <c r="AF1147" i="14"/>
  <c r="A263" i="14"/>
  <c r="A285" i="14"/>
  <c r="A272" i="14"/>
  <c r="AV220" i="14"/>
  <c r="DE220" i="14"/>
  <c r="DG220" i="14"/>
  <c r="DI220" i="14"/>
  <c r="DK220" i="14"/>
  <c r="DM220" i="14"/>
  <c r="DO220" i="14"/>
  <c r="DQ220" i="14"/>
  <c r="DS220" i="14"/>
  <c r="DU220" i="14"/>
  <c r="DY220" i="14"/>
  <c r="BJ1217" i="14"/>
  <c r="BI1218" i="14" s="1"/>
  <c r="BC220" i="14"/>
  <c r="BE220" i="14"/>
  <c r="A393" i="14"/>
  <c r="A371" i="14"/>
  <c r="A374" i="14"/>
  <c r="A381" i="14"/>
  <c r="A377" i="14"/>
  <c r="A386" i="14"/>
  <c r="A387" i="14"/>
  <c r="A398" i="14"/>
  <c r="A317" i="14"/>
  <c r="A318" i="14"/>
  <c r="A319" i="14"/>
  <c r="A320" i="14"/>
  <c r="A322" i="14"/>
  <c r="A323" i="14"/>
  <c r="A324" i="14"/>
  <c r="A333" i="14"/>
  <c r="A335" i="14"/>
  <c r="A349" i="14"/>
  <c r="A345" i="14"/>
  <c r="A347" i="14"/>
  <c r="A346" i="14"/>
  <c r="A350" i="14"/>
  <c r="A359" i="14"/>
  <c r="A351" i="14"/>
  <c r="A352" i="14"/>
  <c r="A353" i="14"/>
  <c r="A355" i="14"/>
  <c r="A354" i="14"/>
  <c r="A357" i="14"/>
  <c r="A358" i="14"/>
  <c r="A370" i="14"/>
  <c r="A389" i="14"/>
  <c r="A384" i="14"/>
  <c r="A396" i="14"/>
  <c r="A392" i="14"/>
  <c r="A361" i="14"/>
  <c r="A383" i="14"/>
  <c r="A367" i="14"/>
  <c r="A369" i="14"/>
  <c r="A380" i="14"/>
  <c r="A471" i="14"/>
  <c r="A429" i="14"/>
  <c r="A264" i="14"/>
  <c r="A266" i="14"/>
  <c r="A269" i="14"/>
  <c r="A270" i="14"/>
  <c r="A271" i="14"/>
  <c r="A273" i="14"/>
  <c r="A278" i="14"/>
  <c r="A279" i="14"/>
  <c r="A280" i="14"/>
  <c r="A281" i="14"/>
  <c r="A282" i="14"/>
  <c r="A283" i="14"/>
  <c r="A284" i="14"/>
  <c r="A287" i="14"/>
  <c r="A288" i="14"/>
  <c r="A289" i="14"/>
  <c r="A286" i="14"/>
  <c r="A290" i="14"/>
  <c r="A291" i="14"/>
  <c r="A292" i="14"/>
  <c r="A293" i="14"/>
  <c r="A294" i="14"/>
  <c r="A297" i="14"/>
  <c r="A299" i="14"/>
  <c r="A262" i="14"/>
  <c r="A300" i="14"/>
  <c r="A301" i="14"/>
  <c r="A303" i="14"/>
  <c r="A304" i="14"/>
  <c r="A305" i="14"/>
  <c r="A306" i="14"/>
  <c r="A307" i="14"/>
  <c r="A308" i="14"/>
  <c r="A309" i="14"/>
  <c r="A310" i="14"/>
  <c r="A311" i="14"/>
  <c r="A325" i="14"/>
  <c r="A339" i="14"/>
  <c r="A334" i="14"/>
  <c r="A362" i="14"/>
  <c r="A365" i="14"/>
  <c r="A394" i="14"/>
  <c r="A445" i="14"/>
  <c r="FT10" i="14"/>
  <c r="FT1241" i="14"/>
  <c r="FS1242" i="14" s="1"/>
  <c r="FT1237" i="14"/>
  <c r="FS1238" i="14" s="1"/>
  <c r="FT1233" i="14"/>
  <c r="FS1234" i="14" s="1"/>
  <c r="FT1229" i="14"/>
  <c r="FS1230" i="14" s="1"/>
  <c r="FT1225" i="14"/>
  <c r="FS1226" i="14" s="1"/>
  <c r="FT1221" i="14"/>
  <c r="FS1222" i="14" s="1"/>
  <c r="FT1217" i="14"/>
  <c r="FS1218" i="14" s="1"/>
  <c r="FT1213" i="14"/>
  <c r="FS1214" i="14" s="1"/>
  <c r="FT1209" i="14"/>
  <c r="FS1210" i="14" s="1"/>
  <c r="FT1205" i="14"/>
  <c r="FS1206" i="14" s="1"/>
  <c r="FT1201" i="14"/>
  <c r="FS1202" i="14" s="1"/>
  <c r="FT1197" i="14"/>
  <c r="FS1198" i="14" s="1"/>
  <c r="FT1193" i="14"/>
  <c r="FS1194" i="14" s="1"/>
  <c r="FT1189" i="14"/>
  <c r="FS1190" i="14" s="1"/>
  <c r="FT1185" i="14"/>
  <c r="FS1186" i="14" s="1"/>
  <c r="FT1181" i="14"/>
  <c r="FS1182" i="14" s="1"/>
  <c r="FT1177" i="14"/>
  <c r="FS1178" i="14" s="1"/>
  <c r="FT1173" i="14"/>
  <c r="FS1174" i="14" s="1"/>
  <c r="FT1169" i="14"/>
  <c r="FS1170" i="14" s="1"/>
  <c r="FT1165" i="14"/>
  <c r="FS1166" i="14" s="1"/>
  <c r="FT1161" i="14"/>
  <c r="FS1162" i="14" s="1"/>
  <c r="FT1157" i="14"/>
  <c r="FS1158" i="14" s="1"/>
  <c r="FT1153" i="14"/>
  <c r="FS1154" i="14" s="1"/>
  <c r="FT1149" i="14"/>
  <c r="FS1150" i="14" s="1"/>
  <c r="Q44" i="23"/>
  <c r="Q46" i="23"/>
  <c r="Q47" i="23"/>
  <c r="Q48" i="23"/>
  <c r="Q49" i="23"/>
  <c r="Q50" i="23"/>
  <c r="Q51" i="23"/>
  <c r="Q52" i="23"/>
  <c r="FL180" i="14"/>
  <c r="A298" i="14"/>
  <c r="A267" i="14"/>
  <c r="A268" i="14"/>
  <c r="A274" i="14"/>
  <c r="A275" i="14"/>
  <c r="A276" i="14"/>
  <c r="A277" i="14"/>
  <c r="EX183" i="14"/>
  <c r="EX184" i="14"/>
  <c r="EZ191" i="14"/>
  <c r="EZ192" i="14"/>
  <c r="EZ194" i="14"/>
  <c r="EZ195" i="14"/>
  <c r="EZ207" i="14"/>
  <c r="EZ225" i="14"/>
  <c r="EZ230" i="14"/>
  <c r="EZ231" i="14"/>
  <c r="EZ238" i="14"/>
  <c r="EZ240" i="14"/>
  <c r="EZ241" i="14"/>
  <c r="EZ243" i="14"/>
  <c r="EZ245" i="14"/>
  <c r="EZ247" i="14"/>
  <c r="EZ248" i="14"/>
  <c r="EZ254" i="14"/>
  <c r="EZ255" i="14"/>
  <c r="EZ257" i="14"/>
  <c r="EZ258" i="14"/>
  <c r="EZ260" i="14"/>
  <c r="EZ261" i="14"/>
  <c r="DY252" i="14"/>
  <c r="EE252" i="14"/>
  <c r="DW233" i="14"/>
  <c r="DY233" i="14"/>
  <c r="EA233" i="14"/>
  <c r="EC233" i="14"/>
  <c r="DW234" i="14"/>
  <c r="DY234" i="14"/>
  <c r="EA234" i="14"/>
  <c r="EC234" i="14"/>
  <c r="DW235" i="14"/>
  <c r="DY235" i="14"/>
  <c r="EA235" i="14"/>
  <c r="EC235" i="14"/>
  <c r="DW236" i="14"/>
  <c r="DY236" i="14"/>
  <c r="EA236" i="14"/>
  <c r="EC236" i="14"/>
  <c r="DM252" i="14"/>
  <c r="DM232" i="14"/>
  <c r="DK252" i="14"/>
  <c r="DK232" i="14"/>
  <c r="DG252" i="14"/>
  <c r="DG233" i="14"/>
  <c r="DG234" i="14"/>
  <c r="DG235" i="14"/>
  <c r="DG236" i="14"/>
  <c r="DG237" i="14"/>
  <c r="DG232" i="14"/>
  <c r="DE252" i="14"/>
  <c r="DE233" i="14"/>
  <c r="DE234" i="14"/>
  <c r="DE235" i="14"/>
  <c r="DE236" i="14"/>
  <c r="DE232" i="14"/>
  <c r="DI232" i="14"/>
  <c r="AF219" i="14"/>
  <c r="B219" i="14" s="1"/>
  <c r="AF216" i="14"/>
  <c r="B216" i="14" s="1"/>
  <c r="AF220" i="14"/>
  <c r="B220" i="14" s="1"/>
  <c r="AF221" i="14"/>
  <c r="B221" i="14" s="1"/>
  <c r="AF222" i="14"/>
  <c r="B222" i="14" s="1"/>
  <c r="AF223" i="14"/>
  <c r="B223" i="14" s="1"/>
  <c r="AF224" i="14"/>
  <c r="B224" i="14" s="1"/>
  <c r="AF225" i="14"/>
  <c r="B225" i="14" s="1"/>
  <c r="AF226" i="14"/>
  <c r="B226" i="14" s="1"/>
  <c r="AF227" i="14"/>
  <c r="B227" i="14" s="1"/>
  <c r="AF228" i="14"/>
  <c r="B228" i="14" s="1"/>
  <c r="AF229" i="14"/>
  <c r="B229" i="14" s="1"/>
  <c r="AF230" i="14"/>
  <c r="B230" i="14" s="1"/>
  <c r="AF231" i="14"/>
  <c r="B231" i="14" s="1"/>
  <c r="AF252" i="14"/>
  <c r="B252" i="14" s="1"/>
  <c r="AF235" i="14"/>
  <c r="B235" i="14" s="1"/>
  <c r="AF236" i="14"/>
  <c r="B236" i="14" s="1"/>
  <c r="AF237" i="14"/>
  <c r="B237" i="14" s="1"/>
  <c r="AF238" i="14"/>
  <c r="B238" i="14" s="1"/>
  <c r="AF239" i="14"/>
  <c r="B239" i="14" s="1"/>
  <c r="AF240" i="14"/>
  <c r="B240" i="14" s="1"/>
  <c r="AF241" i="14"/>
  <c r="B241" i="14" s="1"/>
  <c r="AF242" i="14"/>
  <c r="B242" i="14" s="1"/>
  <c r="AF243" i="14"/>
  <c r="B243" i="14" s="1"/>
  <c r="AF244" i="14"/>
  <c r="B244" i="14" s="1"/>
  <c r="AF232" i="14"/>
  <c r="B232" i="14" s="1"/>
  <c r="AF245" i="14"/>
  <c r="B245" i="14" s="1"/>
  <c r="AF246" i="14"/>
  <c r="B246" i="14" s="1"/>
  <c r="AF247" i="14"/>
  <c r="B247" i="14" s="1"/>
  <c r="AF248" i="14"/>
  <c r="B248" i="14" s="1"/>
  <c r="AF249" i="14"/>
  <c r="B249" i="14" s="1"/>
  <c r="AF250" i="14"/>
  <c r="B250" i="14" s="1"/>
  <c r="AF251" i="14"/>
  <c r="B251" i="14" s="1"/>
  <c r="AF253" i="14"/>
  <c r="B253" i="14" s="1"/>
  <c r="AF254" i="14"/>
  <c r="B254" i="14" s="1"/>
  <c r="AF255" i="14"/>
  <c r="B255" i="14" s="1"/>
  <c r="AF256" i="14"/>
  <c r="B256" i="14" s="1"/>
  <c r="AF257" i="14"/>
  <c r="B257" i="14" s="1"/>
  <c r="AF258" i="14"/>
  <c r="B258" i="14" s="1"/>
  <c r="AF259" i="14"/>
  <c r="B259" i="14" s="1"/>
  <c r="AF260" i="14"/>
  <c r="B260" i="14" s="1"/>
  <c r="AF261" i="14"/>
  <c r="B261" i="14" s="1"/>
  <c r="AR253" i="14"/>
  <c r="FQ1169" i="14"/>
  <c r="FP1170" i="14" s="1"/>
  <c r="FQ1173" i="14"/>
  <c r="FP1174" i="14" s="1"/>
  <c r="FQ1177" i="14"/>
  <c r="FP1178" i="14" s="1"/>
  <c r="FQ1181" i="14"/>
  <c r="FP1182" i="14" s="1"/>
  <c r="FQ1185" i="14"/>
  <c r="FP1186" i="14" s="1"/>
  <c r="FQ1189" i="14"/>
  <c r="FP1190" i="14" s="1"/>
  <c r="FQ1193" i="14"/>
  <c r="FP1194" i="14" s="1"/>
  <c r="FQ1197" i="14"/>
  <c r="FP1198" i="14" s="1"/>
  <c r="FQ1201" i="14"/>
  <c r="FP1202" i="14" s="1"/>
  <c r="FQ1205" i="14"/>
  <c r="FP1206" i="14" s="1"/>
  <c r="FQ1209" i="14"/>
  <c r="FP1210" i="14" s="1"/>
  <c r="FQ1213" i="14"/>
  <c r="FP1214" i="14" s="1"/>
  <c r="FQ1217" i="14"/>
  <c r="FP1218" i="14" s="1"/>
  <c r="FQ1221" i="14"/>
  <c r="FP1222" i="14" s="1"/>
  <c r="FQ1225" i="14"/>
  <c r="FP1226" i="14" s="1"/>
  <c r="FQ1229" i="14"/>
  <c r="FP1230" i="14" s="1"/>
  <c r="FQ1233" i="14"/>
  <c r="FP1234" i="14" s="1"/>
  <c r="FQ1237" i="14"/>
  <c r="FP1238" i="14" s="1"/>
  <c r="FQ1241" i="14"/>
  <c r="FP1242" i="14" s="1"/>
  <c r="FQ1149" i="14"/>
  <c r="FP1150" i="14" s="1"/>
  <c r="FQ1157" i="14"/>
  <c r="FP1158" i="14" s="1"/>
  <c r="FQ1161" i="14"/>
  <c r="FP1162" i="14" s="1"/>
  <c r="FQ1165" i="14"/>
  <c r="FP1166" i="14" s="1"/>
  <c r="FQ1153" i="14"/>
  <c r="FP1154" i="14" s="1"/>
  <c r="FQ10" i="14"/>
  <c r="A232" i="14"/>
  <c r="A220" i="14"/>
  <c r="A229" i="14"/>
  <c r="A230" i="14"/>
  <c r="A231" i="14"/>
  <c r="A252" i="14"/>
  <c r="BK186" i="14"/>
  <c r="BM186" i="14"/>
  <c r="BO186" i="14"/>
  <c r="BQ186" i="14"/>
  <c r="BS186" i="14"/>
  <c r="BU186" i="14"/>
  <c r="BW186" i="14"/>
  <c r="BY186" i="14"/>
  <c r="CA186" i="14"/>
  <c r="CC186" i="14"/>
  <c r="BK187" i="14"/>
  <c r="BM187" i="14"/>
  <c r="BO187" i="14"/>
  <c r="BQ187" i="14"/>
  <c r="BS187" i="14"/>
  <c r="BU187" i="14"/>
  <c r="BW187" i="14"/>
  <c r="BY187" i="14"/>
  <c r="CA187" i="14"/>
  <c r="CC187" i="14"/>
  <c r="BK188" i="14"/>
  <c r="BM188" i="14"/>
  <c r="BO188" i="14"/>
  <c r="BQ188" i="14"/>
  <c r="BS188" i="14"/>
  <c r="BU188" i="14"/>
  <c r="BW188" i="14"/>
  <c r="BY188" i="14"/>
  <c r="CA188" i="14"/>
  <c r="CC188" i="14"/>
  <c r="BO189" i="14"/>
  <c r="BQ189" i="14"/>
  <c r="BS189" i="14"/>
  <c r="BU189" i="14"/>
  <c r="BW189" i="14"/>
  <c r="BY189" i="14"/>
  <c r="CA189" i="14"/>
  <c r="CC189" i="14"/>
  <c r="BK196" i="14"/>
  <c r="BM196" i="14"/>
  <c r="BO196" i="14"/>
  <c r="BQ196" i="14"/>
  <c r="BS196" i="14"/>
  <c r="BU196" i="14"/>
  <c r="BW196" i="14"/>
  <c r="BY196" i="14"/>
  <c r="CA196" i="14"/>
  <c r="CC196" i="14"/>
  <c r="CE196" i="14"/>
  <c r="EM196" i="14" s="1"/>
  <c r="CG196" i="14"/>
  <c r="CI196" i="14"/>
  <c r="CK196" i="14"/>
  <c r="CM196" i="14"/>
  <c r="CO196" i="14"/>
  <c r="CQ196" i="14"/>
  <c r="BC181" i="14"/>
  <c r="BE181" i="14"/>
  <c r="BO181" i="14"/>
  <c r="BQ181" i="14"/>
  <c r="BS181" i="14"/>
  <c r="BU181" i="14"/>
  <c r="BW181" i="14"/>
  <c r="BY181" i="14"/>
  <c r="CA181" i="14"/>
  <c r="CC181" i="14"/>
  <c r="CE181" i="14"/>
  <c r="EM181" i="14" s="1"/>
  <c r="CG181" i="14"/>
  <c r="CI181" i="14"/>
  <c r="CK181" i="14"/>
  <c r="CM181" i="14"/>
  <c r="CO181" i="14"/>
  <c r="CQ181" i="14"/>
  <c r="CS181" i="14"/>
  <c r="CW181" i="14"/>
  <c r="CY181" i="14"/>
  <c r="DA181" i="14"/>
  <c r="DC181" i="14"/>
  <c r="BK167" i="14"/>
  <c r="BM167" i="14"/>
  <c r="BO167" i="14"/>
  <c r="BQ167" i="14"/>
  <c r="BS167" i="14"/>
  <c r="BU167" i="14"/>
  <c r="BW167" i="14"/>
  <c r="BY167" i="14"/>
  <c r="CA167" i="14"/>
  <c r="CC167" i="14"/>
  <c r="CE167" i="14"/>
  <c r="CG167" i="14"/>
  <c r="CI167" i="14"/>
  <c r="CK167" i="14"/>
  <c r="CM167" i="14"/>
  <c r="CO167" i="14"/>
  <c r="CQ167" i="14"/>
  <c r="CS167" i="14"/>
  <c r="CW167" i="14"/>
  <c r="CY167" i="14"/>
  <c r="DA167" i="14"/>
  <c r="DC167" i="14"/>
  <c r="BK168" i="14"/>
  <c r="BM168" i="14"/>
  <c r="BO168" i="14"/>
  <c r="BQ168" i="14"/>
  <c r="BS168" i="14"/>
  <c r="BU168" i="14"/>
  <c r="BW168" i="14"/>
  <c r="BY168" i="14"/>
  <c r="CA168" i="14"/>
  <c r="CC168" i="14"/>
  <c r="CE168" i="14"/>
  <c r="EM168" i="14" s="1"/>
  <c r="CG168" i="14"/>
  <c r="CI168" i="14"/>
  <c r="CK168" i="14"/>
  <c r="CM168" i="14"/>
  <c r="CO168" i="14"/>
  <c r="CQ168" i="14"/>
  <c r="CS168" i="14"/>
  <c r="CW168" i="14"/>
  <c r="CY168" i="14"/>
  <c r="DA168" i="14"/>
  <c r="DC168" i="14"/>
  <c r="BK169" i="14"/>
  <c r="BM169" i="14"/>
  <c r="BO169" i="14"/>
  <c r="BQ169" i="14"/>
  <c r="BS169" i="14"/>
  <c r="BU169" i="14"/>
  <c r="BW169" i="14"/>
  <c r="BY169" i="14"/>
  <c r="CA169" i="14"/>
  <c r="CC169" i="14"/>
  <c r="CE169" i="14"/>
  <c r="EM169" i="14" s="1"/>
  <c r="CG169" i="14"/>
  <c r="CI169" i="14"/>
  <c r="CK169" i="14"/>
  <c r="CM169" i="14"/>
  <c r="CO169" i="14"/>
  <c r="CQ169" i="14"/>
  <c r="CS169" i="14"/>
  <c r="CW169" i="14"/>
  <c r="CY169" i="14"/>
  <c r="DA169" i="14"/>
  <c r="DC169" i="14"/>
  <c r="BK170" i="14"/>
  <c r="BM170" i="14"/>
  <c r="BO170" i="14"/>
  <c r="BQ170" i="14"/>
  <c r="BS170" i="14"/>
  <c r="BU170" i="14"/>
  <c r="BW170" i="14"/>
  <c r="BY170" i="14"/>
  <c r="CA170" i="14"/>
  <c r="CC170" i="14"/>
  <c r="CE170" i="14"/>
  <c r="EM170" i="14" s="1"/>
  <c r="CG170" i="14"/>
  <c r="CI170" i="14"/>
  <c r="CK170" i="14"/>
  <c r="CM170" i="14"/>
  <c r="CO170" i="14"/>
  <c r="CQ170" i="14"/>
  <c r="CS170" i="14"/>
  <c r="CW170" i="14"/>
  <c r="CY170" i="14"/>
  <c r="DA170" i="14"/>
  <c r="DC170" i="14"/>
  <c r="BK171" i="14"/>
  <c r="BM171" i="14"/>
  <c r="BO171" i="14"/>
  <c r="BQ171" i="14"/>
  <c r="BS171" i="14"/>
  <c r="BU171" i="14"/>
  <c r="BW171" i="14"/>
  <c r="BY171" i="14"/>
  <c r="CA171" i="14"/>
  <c r="CC171" i="14"/>
  <c r="CE171" i="14"/>
  <c r="EM171" i="14" s="1"/>
  <c r="CG171" i="14"/>
  <c r="CI171" i="14"/>
  <c r="CK171" i="14"/>
  <c r="CM171" i="14"/>
  <c r="CO171" i="14"/>
  <c r="CQ171" i="14"/>
  <c r="CS171" i="14"/>
  <c r="CW171" i="14"/>
  <c r="CY171" i="14"/>
  <c r="DA171" i="14"/>
  <c r="DC171" i="14"/>
  <c r="DG167" i="14"/>
  <c r="DG171" i="14"/>
  <c r="DG174" i="14"/>
  <c r="DG175" i="14"/>
  <c r="DG176" i="14"/>
  <c r="DG177" i="14"/>
  <c r="DG178" i="14"/>
  <c r="DG181" i="14"/>
  <c r="DG186" i="14"/>
  <c r="DG187" i="14"/>
  <c r="DG188" i="14"/>
  <c r="DG189" i="14"/>
  <c r="DG196" i="14"/>
  <c r="DG202" i="14"/>
  <c r="DG203" i="14"/>
  <c r="DG204" i="14"/>
  <c r="DG205" i="14"/>
  <c r="DG209" i="14"/>
  <c r="DG210" i="14"/>
  <c r="DG211" i="14"/>
  <c r="DG212" i="14"/>
  <c r="DE158" i="14"/>
  <c r="DE167" i="14"/>
  <c r="DE174" i="14"/>
  <c r="DE175" i="14"/>
  <c r="DE176" i="14"/>
  <c r="DE177" i="14"/>
  <c r="DE178" i="14"/>
  <c r="DE181" i="14"/>
  <c r="DE187" i="14"/>
  <c r="DE188" i="14"/>
  <c r="DE189" i="14"/>
  <c r="DE196" i="14"/>
  <c r="DW187" i="14"/>
  <c r="DW188" i="14"/>
  <c r="DW202" i="14"/>
  <c r="DW203" i="14"/>
  <c r="DW204" i="14"/>
  <c r="DW205" i="14"/>
  <c r="DW174" i="14"/>
  <c r="DY174" i="14"/>
  <c r="EA174" i="14"/>
  <c r="EC174" i="14"/>
  <c r="DW175" i="14"/>
  <c r="DY175" i="14"/>
  <c r="EA175" i="14"/>
  <c r="EC175" i="14"/>
  <c r="DW176" i="14"/>
  <c r="DY176" i="14"/>
  <c r="EA176" i="14"/>
  <c r="EC176" i="14"/>
  <c r="DW177" i="14"/>
  <c r="DY177" i="14"/>
  <c r="EA177" i="14"/>
  <c r="EC177" i="14"/>
  <c r="DW178" i="14"/>
  <c r="DY178" i="14"/>
  <c r="EA178" i="14"/>
  <c r="EC178" i="14"/>
  <c r="EC167" i="14"/>
  <c r="DY171" i="14"/>
  <c r="EC171" i="14"/>
  <c r="B176" i="14"/>
  <c r="B177" i="14"/>
  <c r="B178" i="14"/>
  <c r="AF181" i="14"/>
  <c r="B181" i="14" s="1"/>
  <c r="AF182" i="14"/>
  <c r="B182" i="14" s="1"/>
  <c r="AF183" i="14"/>
  <c r="B183" i="14" s="1"/>
  <c r="AF184" i="14"/>
  <c r="B184" i="14" s="1"/>
  <c r="AF185" i="14"/>
  <c r="B185" i="14" s="1"/>
  <c r="AF186" i="14"/>
  <c r="B186" i="14" s="1"/>
  <c r="AF187" i="14"/>
  <c r="B187" i="14" s="1"/>
  <c r="AF188" i="14"/>
  <c r="B188" i="14" s="1"/>
  <c r="AF189" i="14"/>
  <c r="B189" i="14" s="1"/>
  <c r="AF190" i="14"/>
  <c r="B190" i="14" s="1"/>
  <c r="AF191" i="14"/>
  <c r="B191" i="14" s="1"/>
  <c r="AF192" i="14"/>
  <c r="B192" i="14" s="1"/>
  <c r="AF193" i="14"/>
  <c r="B193" i="14" s="1"/>
  <c r="AF194" i="14"/>
  <c r="B194" i="14" s="1"/>
  <c r="AF195" i="14"/>
  <c r="B195" i="14" s="1"/>
  <c r="AF196" i="14"/>
  <c r="B196" i="14" s="1"/>
  <c r="AF197" i="14"/>
  <c r="B197" i="14" s="1"/>
  <c r="AF198" i="14"/>
  <c r="B198" i="14" s="1"/>
  <c r="AF199" i="14"/>
  <c r="B199" i="14" s="1"/>
  <c r="AF200" i="14"/>
  <c r="B200" i="14" s="1"/>
  <c r="AF201" i="14"/>
  <c r="B201" i="14" s="1"/>
  <c r="AF202" i="14"/>
  <c r="B202" i="14" s="1"/>
  <c r="AF203" i="14"/>
  <c r="B203" i="14" s="1"/>
  <c r="AF204" i="14"/>
  <c r="B204" i="14" s="1"/>
  <c r="AF205" i="14"/>
  <c r="B205" i="14" s="1"/>
  <c r="AF206" i="14"/>
  <c r="B206" i="14" s="1"/>
  <c r="AF207" i="14"/>
  <c r="B207" i="14" s="1"/>
  <c r="AF208" i="14"/>
  <c r="B208" i="14" s="1"/>
  <c r="AF209" i="14"/>
  <c r="B209" i="14" s="1"/>
  <c r="AF210" i="14"/>
  <c r="B210" i="14" s="1"/>
  <c r="AF211" i="14"/>
  <c r="B211" i="14" s="1"/>
  <c r="AF212" i="14"/>
  <c r="B212" i="14" s="1"/>
  <c r="AF213" i="14"/>
  <c r="B213" i="14" s="1"/>
  <c r="AF214" i="14"/>
  <c r="B214" i="14" s="1"/>
  <c r="AF215" i="14"/>
  <c r="B215" i="14" s="1"/>
  <c r="AF217" i="14"/>
  <c r="B217" i="14" s="1"/>
  <c r="AF218" i="14"/>
  <c r="B218" i="14" s="1"/>
  <c r="AF167" i="14"/>
  <c r="B167" i="14" s="1"/>
  <c r="AF168" i="14"/>
  <c r="B168" i="14" s="1"/>
  <c r="AF169" i="14"/>
  <c r="B169" i="14" s="1"/>
  <c r="AF170" i="14"/>
  <c r="B170" i="14" s="1"/>
  <c r="AF171" i="14"/>
  <c r="B171" i="14" s="1"/>
  <c r="AF172" i="14"/>
  <c r="B172" i="14" s="1"/>
  <c r="ER171" i="14"/>
  <c r="ER167" i="14"/>
  <c r="FO1241" i="14"/>
  <c r="FN1242" i="14" s="1"/>
  <c r="FM1241" i="14"/>
  <c r="FL1242" i="14" s="1"/>
  <c r="FK1241" i="14"/>
  <c r="FJ1242" i="14" s="1"/>
  <c r="FI1241" i="14"/>
  <c r="FH1242" i="14" s="1"/>
  <c r="FG1241" i="14"/>
  <c r="FF1242" i="14" s="1"/>
  <c r="FE1241" i="14"/>
  <c r="FD1242" i="14" s="1"/>
  <c r="FC1241" i="14"/>
  <c r="FB1242" i="14" s="1"/>
  <c r="FA1241" i="14"/>
  <c r="EZ1242" i="14" s="1"/>
  <c r="EY1241" i="14"/>
  <c r="EX1242" i="14" s="1"/>
  <c r="EU1241" i="14"/>
  <c r="ET1242" i="14" s="1"/>
  <c r="EP1241" i="14"/>
  <c r="EO1242" i="14" s="1"/>
  <c r="EN1241" i="14"/>
  <c r="EM1242" i="14" s="1"/>
  <c r="EF1241" i="14"/>
  <c r="EE1242" i="14" s="1"/>
  <c r="ED1241" i="14"/>
  <c r="EC1242" i="14" s="1"/>
  <c r="EB1241" i="14"/>
  <c r="EA1242" i="14" s="1"/>
  <c r="DZ1241" i="14"/>
  <c r="DY1242" i="14" s="1"/>
  <c r="DX1241" i="14"/>
  <c r="DW1242" i="14" s="1"/>
  <c r="DV1241" i="14"/>
  <c r="DU1242" i="14" s="1"/>
  <c r="DT1241" i="14"/>
  <c r="DS1242" i="14" s="1"/>
  <c r="DR1241" i="14"/>
  <c r="DQ1242" i="14" s="1"/>
  <c r="DP1241" i="14"/>
  <c r="DO1242" i="14" s="1"/>
  <c r="DN1241" i="14"/>
  <c r="DM1242" i="14" s="1"/>
  <c r="DL1241" i="14"/>
  <c r="DK1242" i="14" s="1"/>
  <c r="DJ1241" i="14"/>
  <c r="DI1242" i="14" s="1"/>
  <c r="DD1241" i="14"/>
  <c r="DC1242" i="14" s="1"/>
  <c r="DB1241" i="14"/>
  <c r="DA1242" i="14" s="1"/>
  <c r="CZ1241" i="14"/>
  <c r="CY1242" i="14" s="1"/>
  <c r="CX1241" i="14"/>
  <c r="CW1242" i="14" s="1"/>
  <c r="CT1241" i="14"/>
  <c r="CS1242" i="14" s="1"/>
  <c r="CR1241" i="14"/>
  <c r="CQ1242" i="14" s="1"/>
  <c r="CP1241" i="14"/>
  <c r="CO1242" i="14" s="1"/>
  <c r="CN1241" i="14"/>
  <c r="CM1242" i="14" s="1"/>
  <c r="CL1241" i="14"/>
  <c r="CK1242" i="14" s="1"/>
  <c r="CJ1241" i="14"/>
  <c r="CI1242" i="14" s="1"/>
  <c r="CH1241" i="14"/>
  <c r="CG1242" i="14" s="1"/>
  <c r="CF1241" i="14"/>
  <c r="CE1242" i="14" s="1"/>
  <c r="CD1241" i="14"/>
  <c r="CC1242" i="14" s="1"/>
  <c r="CB1241" i="14"/>
  <c r="CA1242" i="14" s="1"/>
  <c r="BZ1241" i="14"/>
  <c r="BY1242" i="14" s="1"/>
  <c r="BX1241" i="14"/>
  <c r="BW1242" i="14" s="1"/>
  <c r="BV1241" i="14"/>
  <c r="BU1242" i="14" s="1"/>
  <c r="BT1241" i="14"/>
  <c r="BS1242" i="14" s="1"/>
  <c r="BR1241" i="14"/>
  <c r="BQ1242" i="14" s="1"/>
  <c r="BP1241" i="14"/>
  <c r="BO1242" i="14" s="1"/>
  <c r="BN1241" i="14"/>
  <c r="BM1242" i="14" s="1"/>
  <c r="BL1241" i="14"/>
  <c r="BK1242" i="14" s="1"/>
  <c r="BJ1241" i="14"/>
  <c r="BI1242" i="14" s="1"/>
  <c r="BH1241" i="14"/>
  <c r="BG1242" i="14" s="1"/>
  <c r="BF1241" i="14"/>
  <c r="BE1242" i="14" s="1"/>
  <c r="BD1241" i="14"/>
  <c r="BC1242" i="14" s="1"/>
  <c r="BB1241" i="14"/>
  <c r="BA1242" i="14" s="1"/>
  <c r="AZ1241" i="14"/>
  <c r="AY1242" i="14" s="1"/>
  <c r="AX1241" i="14"/>
  <c r="AW1242" i="14" s="1"/>
  <c r="FO1237" i="14"/>
  <c r="FN1238" i="14" s="1"/>
  <c r="FO1233" i="14"/>
  <c r="FN1234" i="14" s="1"/>
  <c r="FO1229" i="14"/>
  <c r="FN1230" i="14" s="1"/>
  <c r="FO1225" i="14"/>
  <c r="FN1226" i="14" s="1"/>
  <c r="FO1221" i="14"/>
  <c r="FN1222" i="14" s="1"/>
  <c r="FO1217" i="14"/>
  <c r="FN1218" i="14" s="1"/>
  <c r="FO1213" i="14"/>
  <c r="FN1214" i="14" s="1"/>
  <c r="FO1209" i="14"/>
  <c r="FN1210" i="14" s="1"/>
  <c r="FO1205" i="14"/>
  <c r="FN1206" i="14" s="1"/>
  <c r="FO1201" i="14"/>
  <c r="FN1202" i="14" s="1"/>
  <c r="FO1197" i="14"/>
  <c r="FN1198" i="14" s="1"/>
  <c r="FO1193" i="14"/>
  <c r="FN1194" i="14" s="1"/>
  <c r="FO1189" i="14"/>
  <c r="FN1190" i="14" s="1"/>
  <c r="FO1185" i="14"/>
  <c r="FN1186" i="14" s="1"/>
  <c r="FO1181" i="14"/>
  <c r="FN1182" i="14" s="1"/>
  <c r="FO1177" i="14"/>
  <c r="FN1178" i="14" s="1"/>
  <c r="FO1173" i="14"/>
  <c r="FN1174" i="14" s="1"/>
  <c r="FO1169" i="14"/>
  <c r="FN1170" i="14" s="1"/>
  <c r="FO1165" i="14"/>
  <c r="FN1166" i="14" s="1"/>
  <c r="FO1161" i="14"/>
  <c r="FN1162" i="14" s="1"/>
  <c r="FO1157" i="14"/>
  <c r="FN1158" i="14" s="1"/>
  <c r="FO1153" i="14"/>
  <c r="FN1154" i="14" s="1"/>
  <c r="FO1149" i="14"/>
  <c r="FN1150" i="14" s="1"/>
  <c r="FO10" i="14"/>
  <c r="BR1193" i="14"/>
  <c r="BQ1194" i="14" s="1"/>
  <c r="AW214" i="14"/>
  <c r="AW215" i="14"/>
  <c r="BQ213" i="14"/>
  <c r="BQ214" i="14"/>
  <c r="ER208" i="14"/>
  <c r="ER213" i="14"/>
  <c r="ER214" i="14"/>
  <c r="ER215" i="14"/>
  <c r="ER217" i="14"/>
  <c r="ER218" i="14"/>
  <c r="ER219" i="14"/>
  <c r="ER221" i="14"/>
  <c r="ER222" i="14"/>
  <c r="ER223" i="14"/>
  <c r="ER224" i="14"/>
  <c r="ER225" i="14"/>
  <c r="CE180" i="14"/>
  <c r="EM180" i="14" s="1"/>
  <c r="CE182" i="14"/>
  <c r="EM182" i="14" s="1"/>
  <c r="CE183" i="14"/>
  <c r="EM183" i="14" s="1"/>
  <c r="CE184" i="14"/>
  <c r="EM184" i="14" s="1"/>
  <c r="CE185" i="14"/>
  <c r="EM185" i="14" s="1"/>
  <c r="CE186" i="14"/>
  <c r="EM186" i="14" s="1"/>
  <c r="CE187" i="14"/>
  <c r="EM187" i="14" s="1"/>
  <c r="CE172" i="14"/>
  <c r="EM172" i="14" s="1"/>
  <c r="CE173" i="14"/>
  <c r="EM173" i="14" s="1"/>
  <c r="CE174" i="14"/>
  <c r="EM174" i="14" s="1"/>
  <c r="CE175" i="14"/>
  <c r="EM175" i="14" s="1"/>
  <c r="CE176" i="14"/>
  <c r="EM176" i="14" s="1"/>
  <c r="CE177" i="14"/>
  <c r="EM177" i="14" s="1"/>
  <c r="CE178" i="14"/>
  <c r="EM178" i="14" s="1"/>
  <c r="CE179" i="14"/>
  <c r="EM179" i="14" s="1"/>
  <c r="CE188" i="14"/>
  <c r="EM188" i="14" s="1"/>
  <c r="CE189" i="14"/>
  <c r="EM189" i="14" s="1"/>
  <c r="CE190" i="14"/>
  <c r="EM190" i="14" s="1"/>
  <c r="CE191" i="14"/>
  <c r="EM191" i="14" s="1"/>
  <c r="CE192" i="14"/>
  <c r="EM192" i="14" s="1"/>
  <c r="CE193" i="14"/>
  <c r="EM193" i="14" s="1"/>
  <c r="CE194" i="14"/>
  <c r="EM194" i="14" s="1"/>
  <c r="CE195" i="14"/>
  <c r="EM195" i="14" s="1"/>
  <c r="CE197" i="14"/>
  <c r="EM197" i="14" s="1"/>
  <c r="CE198" i="14"/>
  <c r="EM198" i="14" s="1"/>
  <c r="CE199" i="14"/>
  <c r="EM199" i="14" s="1"/>
  <c r="CE200" i="14"/>
  <c r="EM200" i="14" s="1"/>
  <c r="CE201" i="14"/>
  <c r="EM201" i="14" s="1"/>
  <c r="CE202" i="14"/>
  <c r="EM202" i="14" s="1"/>
  <c r="CE203" i="14"/>
  <c r="EM203" i="14" s="1"/>
  <c r="CE204" i="14"/>
  <c r="EM204" i="14" s="1"/>
  <c r="CE205" i="14"/>
  <c r="EM205" i="14" s="1"/>
  <c r="CE206" i="14"/>
  <c r="EM206" i="14" s="1"/>
  <c r="CE207" i="14"/>
  <c r="EM207" i="14" s="1"/>
  <c r="CE208" i="14"/>
  <c r="EM208" i="14" s="1"/>
  <c r="CE209" i="14"/>
  <c r="EM209" i="14" s="1"/>
  <c r="CE210" i="14"/>
  <c r="EM210" i="14" s="1"/>
  <c r="CE211" i="14"/>
  <c r="EM211" i="14" s="1"/>
  <c r="CE212" i="14"/>
  <c r="EM212" i="14" s="1"/>
  <c r="CE213" i="14"/>
  <c r="EM213" i="14" s="1"/>
  <c r="CE214" i="14"/>
  <c r="EM214" i="14" s="1"/>
  <c r="CE215" i="14"/>
  <c r="EM215" i="14" s="1"/>
  <c r="CE217" i="14"/>
  <c r="EM217" i="14" s="1"/>
  <c r="CE218" i="14"/>
  <c r="EM218" i="14" s="1"/>
  <c r="CE219" i="14"/>
  <c r="EM219" i="14" s="1"/>
  <c r="CE221" i="14"/>
  <c r="EM221" i="14" s="1"/>
  <c r="CE222" i="14"/>
  <c r="EM222" i="14" s="1"/>
  <c r="CE223" i="14"/>
  <c r="EM223" i="14" s="1"/>
  <c r="CE224" i="14"/>
  <c r="EM224" i="14" s="1"/>
  <c r="CE225" i="14"/>
  <c r="EM225" i="14" s="1"/>
  <c r="CE227" i="14"/>
  <c r="EM227" i="14" s="1"/>
  <c r="CE233" i="14"/>
  <c r="EM233" i="14" s="1"/>
  <c r="CE234" i="14"/>
  <c r="EM234" i="14" s="1"/>
  <c r="CE235" i="14"/>
  <c r="EM235" i="14" s="1"/>
  <c r="CE236" i="14"/>
  <c r="EM236" i="14" s="1"/>
  <c r="CE216" i="14"/>
  <c r="CE249" i="14"/>
  <c r="EM249" i="14" s="1"/>
  <c r="CE226" i="14"/>
  <c r="EM226" i="14" s="1"/>
  <c r="CE228" i="14"/>
  <c r="EM228" i="14" s="1"/>
  <c r="CE229" i="14"/>
  <c r="EM229" i="14" s="1"/>
  <c r="CE230" i="14"/>
  <c r="EM230" i="14" s="1"/>
  <c r="CE231" i="14"/>
  <c r="EM231" i="14" s="1"/>
  <c r="CE246" i="14"/>
  <c r="EM246" i="14" s="1"/>
  <c r="CE238" i="14"/>
  <c r="EM238" i="14" s="1"/>
  <c r="AU160" i="14"/>
  <c r="DM160" i="14" s="1"/>
  <c r="AU162" i="14"/>
  <c r="DM162" i="14" s="1"/>
  <c r="AU150" i="14"/>
  <c r="DM150" i="14" s="1"/>
  <c r="AU167" i="14"/>
  <c r="AV167" i="14"/>
  <c r="EE167" i="14" s="1"/>
  <c r="AU170" i="14"/>
  <c r="DM170" i="14" s="1"/>
  <c r="AU171" i="14"/>
  <c r="DK171" i="14" s="1"/>
  <c r="AV171" i="14"/>
  <c r="EE171" i="14" s="1"/>
  <c r="AU174" i="14"/>
  <c r="DK174" i="14" s="1"/>
  <c r="AV174" i="14"/>
  <c r="EE174" i="14" s="1"/>
  <c r="AU175" i="14"/>
  <c r="DM175" i="14" s="1"/>
  <c r="AV175" i="14"/>
  <c r="EE175" i="14" s="1"/>
  <c r="AU176" i="14"/>
  <c r="DK176" i="14" s="1"/>
  <c r="AV176" i="14"/>
  <c r="EE176" i="14" s="1"/>
  <c r="AU177" i="14"/>
  <c r="DK177" i="14" s="1"/>
  <c r="AV177" i="14"/>
  <c r="EE177" i="14" s="1"/>
  <c r="AU178" i="14"/>
  <c r="DK178" i="14" s="1"/>
  <c r="AV178" i="14"/>
  <c r="EE178" i="14" s="1"/>
  <c r="AU179" i="14"/>
  <c r="DM179" i="14" s="1"/>
  <c r="AU181" i="14"/>
  <c r="DK181" i="14" s="1"/>
  <c r="AV181" i="14"/>
  <c r="AU182" i="14"/>
  <c r="DM182" i="14" s="1"/>
  <c r="AU186" i="14"/>
  <c r="DM186" i="14" s="1"/>
  <c r="AV186" i="14"/>
  <c r="AU187" i="14"/>
  <c r="DM187" i="14" s="1"/>
  <c r="AV187" i="14"/>
  <c r="EE187" i="14" s="1"/>
  <c r="AU188" i="14"/>
  <c r="DM188" i="14" s="1"/>
  <c r="AV188" i="14"/>
  <c r="EE188" i="14" s="1"/>
  <c r="AU189" i="14"/>
  <c r="DM189" i="14" s="1"/>
  <c r="AV189" i="14"/>
  <c r="AU190" i="14"/>
  <c r="DM190" i="14" s="1"/>
  <c r="AU193" i="14"/>
  <c r="DM193" i="14" s="1"/>
  <c r="AU196" i="14"/>
  <c r="DK196" i="14" s="1"/>
  <c r="AV196" i="14"/>
  <c r="AU199" i="14"/>
  <c r="DM199" i="14" s="1"/>
  <c r="AU202" i="14"/>
  <c r="DK202" i="14" s="1"/>
  <c r="AV202" i="14"/>
  <c r="AU203" i="14"/>
  <c r="DK203" i="14" s="1"/>
  <c r="AV203" i="14"/>
  <c r="AU204" i="14"/>
  <c r="DM204" i="14" s="1"/>
  <c r="AV204" i="14"/>
  <c r="AU205" i="14"/>
  <c r="DM205" i="14" s="1"/>
  <c r="AV205" i="14"/>
  <c r="AU209" i="14"/>
  <c r="DM209" i="14" s="1"/>
  <c r="AV209" i="14"/>
  <c r="AU210" i="14"/>
  <c r="DK210" i="14" s="1"/>
  <c r="AV210" i="14"/>
  <c r="AU211" i="14"/>
  <c r="DK211" i="14" s="1"/>
  <c r="AV211" i="14"/>
  <c r="AU212" i="14"/>
  <c r="DK212" i="14" s="1"/>
  <c r="AV212" i="14"/>
  <c r="AU213" i="14"/>
  <c r="DM213" i="14" s="1"/>
  <c r="AU217" i="14"/>
  <c r="DM217" i="14" s="1"/>
  <c r="AU233" i="14"/>
  <c r="DK233" i="14" s="1"/>
  <c r="AU234" i="14"/>
  <c r="DK234" i="14" s="1"/>
  <c r="AU235" i="14"/>
  <c r="DK235" i="14" s="1"/>
  <c r="AU236" i="14"/>
  <c r="DM236" i="14" s="1"/>
  <c r="AV236" i="14"/>
  <c r="EE236" i="14" s="1"/>
  <c r="AU237" i="14"/>
  <c r="DM237" i="14" s="1"/>
  <c r="AV237" i="14"/>
  <c r="AV216" i="14"/>
  <c r="EE216" i="14" s="1"/>
  <c r="DY202" i="14"/>
  <c r="DY203" i="14"/>
  <c r="DY204" i="14"/>
  <c r="DY205" i="14"/>
  <c r="DY209" i="14"/>
  <c r="DY210" i="14"/>
  <c r="DY211" i="14"/>
  <c r="DY212" i="14"/>
  <c r="AW200" i="14"/>
  <c r="AY200" i="14"/>
  <c r="BA200" i="14"/>
  <c r="BC200" i="14"/>
  <c r="BE200" i="14"/>
  <c r="BG200" i="14"/>
  <c r="BI200" i="14"/>
  <c r="AW201" i="14"/>
  <c r="AY201" i="14"/>
  <c r="BA201" i="14"/>
  <c r="BC201" i="14"/>
  <c r="BE201" i="14"/>
  <c r="BG201" i="14"/>
  <c r="BI201" i="14"/>
  <c r="AW207" i="14"/>
  <c r="AY207" i="14"/>
  <c r="BA207" i="14"/>
  <c r="BC207" i="14"/>
  <c r="BE207" i="14"/>
  <c r="BG207" i="14"/>
  <c r="BI207" i="14"/>
  <c r="AW208" i="14"/>
  <c r="AY208" i="14"/>
  <c r="BA208" i="14"/>
  <c r="BC208" i="14"/>
  <c r="BE208" i="14"/>
  <c r="BG208" i="14"/>
  <c r="BI208" i="14"/>
  <c r="BI209" i="14"/>
  <c r="BI210" i="14"/>
  <c r="BI211" i="14"/>
  <c r="BI212" i="14"/>
  <c r="AW222" i="14"/>
  <c r="AY222" i="14"/>
  <c r="BA222" i="14"/>
  <c r="BC222" i="14"/>
  <c r="BE222" i="14"/>
  <c r="BG222" i="14"/>
  <c r="BI222" i="14"/>
  <c r="AW224" i="14"/>
  <c r="AY224" i="14"/>
  <c r="BA224" i="14"/>
  <c r="BC224" i="14"/>
  <c r="BE224" i="14"/>
  <c r="BG224" i="14"/>
  <c r="BI224" i="14"/>
  <c r="AW225" i="14"/>
  <c r="AY225" i="14"/>
  <c r="BA225" i="14"/>
  <c r="BC225" i="14"/>
  <c r="BE225" i="14"/>
  <c r="BG225" i="14"/>
  <c r="BI225" i="14"/>
  <c r="AW227" i="14"/>
  <c r="AY227" i="14"/>
  <c r="BA227" i="14"/>
  <c r="BC227" i="14"/>
  <c r="BE227" i="14"/>
  <c r="BG227" i="14"/>
  <c r="BI227" i="14"/>
  <c r="AY214" i="14"/>
  <c r="BA214" i="14"/>
  <c r="BC214" i="14"/>
  <c r="BE214" i="14"/>
  <c r="BG214" i="14"/>
  <c r="BI214" i="14"/>
  <c r="AY215" i="14"/>
  <c r="BA215" i="14"/>
  <c r="BC215" i="14"/>
  <c r="BE215" i="14"/>
  <c r="BG215" i="14"/>
  <c r="BI215" i="14"/>
  <c r="AW218" i="14"/>
  <c r="AY218" i="14"/>
  <c r="BA218" i="14"/>
  <c r="BC218" i="14"/>
  <c r="BE218" i="14"/>
  <c r="BG218" i="14"/>
  <c r="BI218" i="14"/>
  <c r="AW219" i="14"/>
  <c r="AY219" i="14"/>
  <c r="BA219" i="14"/>
  <c r="BC219" i="14"/>
  <c r="BE219" i="14"/>
  <c r="BG219" i="14"/>
  <c r="BI219" i="14"/>
  <c r="AW235" i="14"/>
  <c r="AY235" i="14"/>
  <c r="BA235" i="14"/>
  <c r="BC235" i="14"/>
  <c r="BE235" i="14"/>
  <c r="BG235" i="14"/>
  <c r="BI235" i="14"/>
  <c r="AW236" i="14"/>
  <c r="AY236" i="14"/>
  <c r="BA236" i="14"/>
  <c r="BC236" i="14"/>
  <c r="BE236" i="14"/>
  <c r="BG236" i="14"/>
  <c r="BI236" i="14"/>
  <c r="AW184" i="14"/>
  <c r="AY184" i="14"/>
  <c r="BA184" i="14"/>
  <c r="BC184" i="14"/>
  <c r="BE184" i="14"/>
  <c r="BG184" i="14"/>
  <c r="BI184" i="14"/>
  <c r="AW187" i="14"/>
  <c r="AY187" i="14"/>
  <c r="BA187" i="14"/>
  <c r="BC187" i="14"/>
  <c r="BE187" i="14"/>
  <c r="BG187" i="14"/>
  <c r="BI187" i="14"/>
  <c r="AW188" i="14"/>
  <c r="AY188" i="14"/>
  <c r="BA188" i="14"/>
  <c r="BC188" i="14"/>
  <c r="BE188" i="14"/>
  <c r="BG188" i="14"/>
  <c r="BI188" i="14"/>
  <c r="BC189" i="14"/>
  <c r="BE189" i="14"/>
  <c r="BI179" i="14"/>
  <c r="BK179" i="14"/>
  <c r="BM179" i="14"/>
  <c r="BO179" i="14"/>
  <c r="BS179" i="14"/>
  <c r="BU179" i="14"/>
  <c r="BW179" i="14"/>
  <c r="BY179" i="14"/>
  <c r="CA179" i="14"/>
  <c r="CC179" i="14"/>
  <c r="CG179" i="14"/>
  <c r="CI179" i="14"/>
  <c r="CK179" i="14"/>
  <c r="CM179" i="14"/>
  <c r="CO179" i="14"/>
  <c r="CQ179" i="14"/>
  <c r="CS179" i="14"/>
  <c r="CW179" i="14"/>
  <c r="CY179" i="14"/>
  <c r="AW180" i="14"/>
  <c r="AY180" i="14"/>
  <c r="BA180" i="14"/>
  <c r="BC180" i="14"/>
  <c r="BE180" i="14"/>
  <c r="BG180" i="14"/>
  <c r="BI180" i="14"/>
  <c r="BK180" i="14"/>
  <c r="BM180" i="14"/>
  <c r="BO180" i="14"/>
  <c r="BQ180" i="14"/>
  <c r="BS180" i="14"/>
  <c r="BU180" i="14"/>
  <c r="BW180" i="14"/>
  <c r="BY180" i="14"/>
  <c r="CA180" i="14"/>
  <c r="CC180" i="14"/>
  <c r="CG180" i="14"/>
  <c r="CI180" i="14"/>
  <c r="CK180" i="14"/>
  <c r="CM180" i="14"/>
  <c r="CO180" i="14"/>
  <c r="CQ180" i="14"/>
  <c r="CS180" i="14"/>
  <c r="CW180" i="14"/>
  <c r="CY180" i="14"/>
  <c r="BK182" i="14"/>
  <c r="BM182" i="14"/>
  <c r="BO182" i="14"/>
  <c r="BQ182" i="14"/>
  <c r="BS182" i="14"/>
  <c r="BU182" i="14"/>
  <c r="BW182" i="14"/>
  <c r="BY182" i="14"/>
  <c r="CA182" i="14"/>
  <c r="CC182" i="14"/>
  <c r="CG182" i="14"/>
  <c r="CI182" i="14"/>
  <c r="CK182" i="14"/>
  <c r="CM182" i="14"/>
  <c r="CO182" i="14"/>
  <c r="CQ182" i="14"/>
  <c r="CS182" i="14"/>
  <c r="CW182" i="14"/>
  <c r="CY182" i="14"/>
  <c r="AW183" i="14"/>
  <c r="AY183" i="14"/>
  <c r="BA183" i="14"/>
  <c r="BC183" i="14"/>
  <c r="BE183" i="14"/>
  <c r="BG183" i="14"/>
  <c r="BI183" i="14"/>
  <c r="BK183" i="14"/>
  <c r="BM183" i="14"/>
  <c r="BO183" i="14"/>
  <c r="BQ183" i="14"/>
  <c r="BS183" i="14"/>
  <c r="BU183" i="14"/>
  <c r="BW183" i="14"/>
  <c r="BY183" i="14"/>
  <c r="CA183" i="14"/>
  <c r="CC183" i="14"/>
  <c r="CG183" i="14"/>
  <c r="CI183" i="14"/>
  <c r="CK183" i="14"/>
  <c r="CM183" i="14"/>
  <c r="CO183" i="14"/>
  <c r="CQ183" i="14"/>
  <c r="CS183" i="14"/>
  <c r="CW183" i="14"/>
  <c r="CY183" i="14"/>
  <c r="BK184" i="14"/>
  <c r="BM184" i="14"/>
  <c r="BO184" i="14"/>
  <c r="BQ184" i="14"/>
  <c r="BS184" i="14"/>
  <c r="BU184" i="14"/>
  <c r="BW184" i="14"/>
  <c r="BY184" i="14"/>
  <c r="CA184" i="14"/>
  <c r="CC184" i="14"/>
  <c r="CG184" i="14"/>
  <c r="CI184" i="14"/>
  <c r="CK184" i="14"/>
  <c r="CM184" i="14"/>
  <c r="CO184" i="14"/>
  <c r="CQ184" i="14"/>
  <c r="CS184" i="14"/>
  <c r="CW184" i="14"/>
  <c r="CY184" i="14"/>
  <c r="BK185" i="14"/>
  <c r="BM185" i="14"/>
  <c r="BO185" i="14"/>
  <c r="BQ185" i="14"/>
  <c r="BS185" i="14"/>
  <c r="BU185" i="14"/>
  <c r="BW185" i="14"/>
  <c r="BY185" i="14"/>
  <c r="CA185" i="14"/>
  <c r="CC185" i="14"/>
  <c r="CG185" i="14"/>
  <c r="CI185" i="14"/>
  <c r="CK185" i="14"/>
  <c r="CM185" i="14"/>
  <c r="CO185" i="14"/>
  <c r="CQ185" i="14"/>
  <c r="CS185" i="14"/>
  <c r="CW185" i="14"/>
  <c r="CY185" i="14"/>
  <c r="BK190" i="14"/>
  <c r="BM190" i="14"/>
  <c r="BO190" i="14"/>
  <c r="BQ190" i="14"/>
  <c r="BS190" i="14"/>
  <c r="BU190" i="14"/>
  <c r="BW190" i="14"/>
  <c r="BY190" i="14"/>
  <c r="CA190" i="14"/>
  <c r="CC190" i="14"/>
  <c r="CG190" i="14"/>
  <c r="CI190" i="14"/>
  <c r="CK190" i="14"/>
  <c r="CM190" i="14"/>
  <c r="CO190" i="14"/>
  <c r="CQ190" i="14"/>
  <c r="CS190" i="14"/>
  <c r="CW190" i="14"/>
  <c r="CY190" i="14"/>
  <c r="AW191" i="14"/>
  <c r="AY191" i="14"/>
  <c r="BA191" i="14"/>
  <c r="BC191" i="14"/>
  <c r="BE191" i="14"/>
  <c r="BG191" i="14"/>
  <c r="BI191" i="14"/>
  <c r="BK191" i="14"/>
  <c r="BM191" i="14"/>
  <c r="BO191" i="14"/>
  <c r="BQ191" i="14"/>
  <c r="BS191" i="14"/>
  <c r="BU191" i="14"/>
  <c r="BW191" i="14"/>
  <c r="BY191" i="14"/>
  <c r="CA191" i="14"/>
  <c r="CC191" i="14"/>
  <c r="CG191" i="14"/>
  <c r="CI191" i="14"/>
  <c r="CK191" i="14"/>
  <c r="CM191" i="14"/>
  <c r="CO191" i="14"/>
  <c r="CQ191" i="14"/>
  <c r="CS191" i="14"/>
  <c r="CW191" i="14"/>
  <c r="CY191" i="14"/>
  <c r="AW192" i="14"/>
  <c r="AY192" i="14"/>
  <c r="BA192" i="14"/>
  <c r="BC192" i="14"/>
  <c r="BE192" i="14"/>
  <c r="BG192" i="14"/>
  <c r="BI192" i="14"/>
  <c r="BK192" i="14"/>
  <c r="BM192" i="14"/>
  <c r="BO192" i="14"/>
  <c r="BQ192" i="14"/>
  <c r="BS192" i="14"/>
  <c r="BU192" i="14"/>
  <c r="BW192" i="14"/>
  <c r="BY192" i="14"/>
  <c r="CA192" i="14"/>
  <c r="CC192" i="14"/>
  <c r="CG192" i="14"/>
  <c r="CI192" i="14"/>
  <c r="CK192" i="14"/>
  <c r="CM192" i="14"/>
  <c r="CO192" i="14"/>
  <c r="CQ192" i="14"/>
  <c r="CS192" i="14"/>
  <c r="CW192" i="14"/>
  <c r="CY192" i="14"/>
  <c r="BK193" i="14"/>
  <c r="BM193" i="14"/>
  <c r="BO193" i="14"/>
  <c r="BQ193" i="14"/>
  <c r="BS193" i="14"/>
  <c r="BU193" i="14"/>
  <c r="BW193" i="14"/>
  <c r="BY193" i="14"/>
  <c r="CA193" i="14"/>
  <c r="CC193" i="14"/>
  <c r="CG193" i="14"/>
  <c r="CI193" i="14"/>
  <c r="CK193" i="14"/>
  <c r="CM193" i="14"/>
  <c r="CO193" i="14"/>
  <c r="CQ193" i="14"/>
  <c r="CS193" i="14"/>
  <c r="CW193" i="14"/>
  <c r="CY193" i="14"/>
  <c r="AW194" i="14"/>
  <c r="AY194" i="14"/>
  <c r="BA194" i="14"/>
  <c r="BC194" i="14"/>
  <c r="BE194" i="14"/>
  <c r="BG194" i="14"/>
  <c r="BI194" i="14"/>
  <c r="BK194" i="14"/>
  <c r="BM194" i="14"/>
  <c r="BO194" i="14"/>
  <c r="BQ194" i="14"/>
  <c r="BS194" i="14"/>
  <c r="BU194" i="14"/>
  <c r="BW194" i="14"/>
  <c r="BY194" i="14"/>
  <c r="CA194" i="14"/>
  <c r="CC194" i="14"/>
  <c r="CG194" i="14"/>
  <c r="CI194" i="14"/>
  <c r="CK194" i="14"/>
  <c r="CM194" i="14"/>
  <c r="CO194" i="14"/>
  <c r="CQ194" i="14"/>
  <c r="CS194" i="14"/>
  <c r="CW194" i="14"/>
  <c r="CY194" i="14"/>
  <c r="AW195" i="14"/>
  <c r="AY195" i="14"/>
  <c r="BA195" i="14"/>
  <c r="BC195" i="14"/>
  <c r="BE195" i="14"/>
  <c r="BG195" i="14"/>
  <c r="BI195" i="14"/>
  <c r="BK195" i="14"/>
  <c r="BM195" i="14"/>
  <c r="BO195" i="14"/>
  <c r="BQ195" i="14"/>
  <c r="BS195" i="14"/>
  <c r="BU195" i="14"/>
  <c r="BW195" i="14"/>
  <c r="BY195" i="14"/>
  <c r="CA195" i="14"/>
  <c r="CC195" i="14"/>
  <c r="CG195" i="14"/>
  <c r="CI195" i="14"/>
  <c r="CK195" i="14"/>
  <c r="CM195" i="14"/>
  <c r="CO195" i="14"/>
  <c r="CQ195" i="14"/>
  <c r="CS195" i="14"/>
  <c r="CW195" i="14"/>
  <c r="CY195" i="14"/>
  <c r="BK197" i="14"/>
  <c r="BM197" i="14"/>
  <c r="BO197" i="14"/>
  <c r="BQ197" i="14"/>
  <c r="BS197" i="14"/>
  <c r="BU197" i="14"/>
  <c r="BW197" i="14"/>
  <c r="BY197" i="14"/>
  <c r="CA197" i="14"/>
  <c r="CC197" i="14"/>
  <c r="CG197" i="14"/>
  <c r="CI197" i="14"/>
  <c r="CK197" i="14"/>
  <c r="CM197" i="14"/>
  <c r="CO197" i="14"/>
  <c r="CQ197" i="14"/>
  <c r="CS197" i="14"/>
  <c r="CW197" i="14"/>
  <c r="CY197" i="14"/>
  <c r="AW198" i="14"/>
  <c r="AY198" i="14"/>
  <c r="BA198" i="14"/>
  <c r="BC198" i="14"/>
  <c r="BE198" i="14"/>
  <c r="BG198" i="14"/>
  <c r="BI198" i="14"/>
  <c r="BK198" i="14"/>
  <c r="BM198" i="14"/>
  <c r="BO198" i="14"/>
  <c r="BQ198" i="14"/>
  <c r="BS198" i="14"/>
  <c r="BU198" i="14"/>
  <c r="BW198" i="14"/>
  <c r="BY198" i="14"/>
  <c r="CA198" i="14"/>
  <c r="CC198" i="14"/>
  <c r="CG198" i="14"/>
  <c r="CI198" i="14"/>
  <c r="CK198" i="14"/>
  <c r="CM198" i="14"/>
  <c r="CO198" i="14"/>
  <c r="CQ198" i="14"/>
  <c r="CS198" i="14"/>
  <c r="CW198" i="14"/>
  <c r="CY198" i="14"/>
  <c r="BK199" i="14"/>
  <c r="BM199" i="14"/>
  <c r="BO199" i="14"/>
  <c r="BQ199" i="14"/>
  <c r="BS199" i="14"/>
  <c r="BU199" i="14"/>
  <c r="BW199" i="14"/>
  <c r="BY199" i="14"/>
  <c r="CA199" i="14"/>
  <c r="CC199" i="14"/>
  <c r="CG199" i="14"/>
  <c r="CI199" i="14"/>
  <c r="CK199" i="14"/>
  <c r="CM199" i="14"/>
  <c r="CO199" i="14"/>
  <c r="CQ199" i="14"/>
  <c r="CS199" i="14"/>
  <c r="CW199" i="14"/>
  <c r="CY199" i="14"/>
  <c r="BK200" i="14"/>
  <c r="BM200" i="14"/>
  <c r="BO200" i="14"/>
  <c r="BQ200" i="14"/>
  <c r="BS200" i="14"/>
  <c r="BU200" i="14"/>
  <c r="BW200" i="14"/>
  <c r="BY200" i="14"/>
  <c r="CA200" i="14"/>
  <c r="CC200" i="14"/>
  <c r="CG200" i="14"/>
  <c r="CI200" i="14"/>
  <c r="CK200" i="14"/>
  <c r="CM200" i="14"/>
  <c r="CO200" i="14"/>
  <c r="CQ200" i="14"/>
  <c r="CS200" i="14"/>
  <c r="CW200" i="14"/>
  <c r="CY200" i="14"/>
  <c r="BK201" i="14"/>
  <c r="BM201" i="14"/>
  <c r="BO201" i="14"/>
  <c r="BQ201" i="14"/>
  <c r="BS201" i="14"/>
  <c r="BU201" i="14"/>
  <c r="BW201" i="14"/>
  <c r="BY201" i="14"/>
  <c r="CA201" i="14"/>
  <c r="CC201" i="14"/>
  <c r="CG201" i="14"/>
  <c r="CI201" i="14"/>
  <c r="CK201" i="14"/>
  <c r="CM201" i="14"/>
  <c r="CO201" i="14"/>
  <c r="CQ201" i="14"/>
  <c r="CS201" i="14"/>
  <c r="CW201" i="14"/>
  <c r="CY201" i="14"/>
  <c r="BK202" i="14"/>
  <c r="BM202" i="14"/>
  <c r="BO202" i="14"/>
  <c r="BQ202" i="14"/>
  <c r="BS202" i="14"/>
  <c r="BU202" i="14"/>
  <c r="BW202" i="14"/>
  <c r="BY202" i="14"/>
  <c r="CA202" i="14"/>
  <c r="CC202" i="14"/>
  <c r="CG202" i="14"/>
  <c r="CI202" i="14"/>
  <c r="CK202" i="14"/>
  <c r="CM202" i="14"/>
  <c r="CO202" i="14"/>
  <c r="CQ202" i="14"/>
  <c r="CS202" i="14"/>
  <c r="CW202" i="14"/>
  <c r="CY202" i="14"/>
  <c r="BK203" i="14"/>
  <c r="BM203" i="14"/>
  <c r="BO203" i="14"/>
  <c r="BQ203" i="14"/>
  <c r="BS203" i="14"/>
  <c r="BU203" i="14"/>
  <c r="BW203" i="14"/>
  <c r="BY203" i="14"/>
  <c r="CA203" i="14"/>
  <c r="CC203" i="14"/>
  <c r="CG203" i="14"/>
  <c r="CI203" i="14"/>
  <c r="CK203" i="14"/>
  <c r="CM203" i="14"/>
  <c r="CO203" i="14"/>
  <c r="CQ203" i="14"/>
  <c r="CS203" i="14"/>
  <c r="CW203" i="14"/>
  <c r="CY203" i="14"/>
  <c r="BK204" i="14"/>
  <c r="BM204" i="14"/>
  <c r="BO204" i="14"/>
  <c r="BQ204" i="14"/>
  <c r="BS204" i="14"/>
  <c r="BU204" i="14"/>
  <c r="BW204" i="14"/>
  <c r="BY204" i="14"/>
  <c r="CA204" i="14"/>
  <c r="CC204" i="14"/>
  <c r="CG204" i="14"/>
  <c r="CI204" i="14"/>
  <c r="CK204" i="14"/>
  <c r="CM204" i="14"/>
  <c r="CO204" i="14"/>
  <c r="CQ204" i="14"/>
  <c r="CS204" i="14"/>
  <c r="CW204" i="14"/>
  <c r="CY204" i="14"/>
  <c r="BK205" i="14"/>
  <c r="BM205" i="14"/>
  <c r="BO205" i="14"/>
  <c r="BQ205" i="14"/>
  <c r="BS205" i="14"/>
  <c r="BU205" i="14"/>
  <c r="BW205" i="14"/>
  <c r="BY205" i="14"/>
  <c r="CA205" i="14"/>
  <c r="CC205" i="14"/>
  <c r="CG205" i="14"/>
  <c r="CI205" i="14"/>
  <c r="CK205" i="14"/>
  <c r="CM205" i="14"/>
  <c r="CO205" i="14"/>
  <c r="CQ205" i="14"/>
  <c r="CS205" i="14"/>
  <c r="CW205" i="14"/>
  <c r="CY205" i="14"/>
  <c r="BK206" i="14"/>
  <c r="BM206" i="14"/>
  <c r="BO206" i="14"/>
  <c r="BQ206" i="14"/>
  <c r="BS206" i="14"/>
  <c r="BU206" i="14"/>
  <c r="BW206" i="14"/>
  <c r="BY206" i="14"/>
  <c r="CA206" i="14"/>
  <c r="CC206" i="14"/>
  <c r="CG206" i="14"/>
  <c r="CI206" i="14"/>
  <c r="CK206" i="14"/>
  <c r="CM206" i="14"/>
  <c r="CO206" i="14"/>
  <c r="CQ206" i="14"/>
  <c r="CS206" i="14"/>
  <c r="CW206" i="14"/>
  <c r="CY206" i="14"/>
  <c r="BK207" i="14"/>
  <c r="BM207" i="14"/>
  <c r="BO207" i="14"/>
  <c r="BQ207" i="14"/>
  <c r="BS207" i="14"/>
  <c r="BU207" i="14"/>
  <c r="BW207" i="14"/>
  <c r="BY207" i="14"/>
  <c r="CA207" i="14"/>
  <c r="CC207" i="14"/>
  <c r="CG207" i="14"/>
  <c r="CI207" i="14"/>
  <c r="CK207" i="14"/>
  <c r="CM207" i="14"/>
  <c r="CO207" i="14"/>
  <c r="CQ207" i="14"/>
  <c r="CS207" i="14"/>
  <c r="CW207" i="14"/>
  <c r="CY207" i="14"/>
  <c r="BK208" i="14"/>
  <c r="BM208" i="14"/>
  <c r="BO208" i="14"/>
  <c r="BQ208" i="14"/>
  <c r="BS208" i="14"/>
  <c r="BU208" i="14"/>
  <c r="BW208" i="14"/>
  <c r="BY208" i="14"/>
  <c r="CA208" i="14"/>
  <c r="CC208" i="14"/>
  <c r="CG208" i="14"/>
  <c r="CI208" i="14"/>
  <c r="CK208" i="14"/>
  <c r="CM208" i="14"/>
  <c r="CO208" i="14"/>
  <c r="CQ208" i="14"/>
  <c r="CS208" i="14"/>
  <c r="CW208" i="14"/>
  <c r="CY208" i="14"/>
  <c r="BK209" i="14"/>
  <c r="BM209" i="14"/>
  <c r="BO209" i="14"/>
  <c r="BS209" i="14"/>
  <c r="BU209" i="14"/>
  <c r="BW209" i="14"/>
  <c r="BY209" i="14"/>
  <c r="CA209" i="14"/>
  <c r="CC209" i="14"/>
  <c r="CG209" i="14"/>
  <c r="CI209" i="14"/>
  <c r="CK209" i="14"/>
  <c r="CM209" i="14"/>
  <c r="CO209" i="14"/>
  <c r="CQ209" i="14"/>
  <c r="CS209" i="14"/>
  <c r="CW209" i="14"/>
  <c r="CY209" i="14"/>
  <c r="BK210" i="14"/>
  <c r="BM210" i="14"/>
  <c r="BO210" i="14"/>
  <c r="BS210" i="14"/>
  <c r="BU210" i="14"/>
  <c r="BW210" i="14"/>
  <c r="BY210" i="14"/>
  <c r="CA210" i="14"/>
  <c r="CC210" i="14"/>
  <c r="CG210" i="14"/>
  <c r="CI210" i="14"/>
  <c r="CK210" i="14"/>
  <c r="CM210" i="14"/>
  <c r="CO210" i="14"/>
  <c r="CQ210" i="14"/>
  <c r="CS210" i="14"/>
  <c r="CW210" i="14"/>
  <c r="CY210" i="14"/>
  <c r="BK211" i="14"/>
  <c r="BM211" i="14"/>
  <c r="BO211" i="14"/>
  <c r="BS211" i="14"/>
  <c r="BU211" i="14"/>
  <c r="BW211" i="14"/>
  <c r="BY211" i="14"/>
  <c r="CA211" i="14"/>
  <c r="CC211" i="14"/>
  <c r="CG211" i="14"/>
  <c r="CI211" i="14"/>
  <c r="CK211" i="14"/>
  <c r="CM211" i="14"/>
  <c r="CO211" i="14"/>
  <c r="CQ211" i="14"/>
  <c r="CS211" i="14"/>
  <c r="CW211" i="14"/>
  <c r="CY211" i="14"/>
  <c r="BK212" i="14"/>
  <c r="BM212" i="14"/>
  <c r="BO212" i="14"/>
  <c r="BS212" i="14"/>
  <c r="BU212" i="14"/>
  <c r="BW212" i="14"/>
  <c r="BY212" i="14"/>
  <c r="CA212" i="14"/>
  <c r="CC212" i="14"/>
  <c r="CG212" i="14"/>
  <c r="CI212" i="14"/>
  <c r="CK212" i="14"/>
  <c r="CM212" i="14"/>
  <c r="CO212" i="14"/>
  <c r="CQ212" i="14"/>
  <c r="CS212" i="14"/>
  <c r="CW212" i="14"/>
  <c r="CY212" i="14"/>
  <c r="BK213" i="14"/>
  <c r="BM213" i="14"/>
  <c r="BO213" i="14"/>
  <c r="BS213" i="14"/>
  <c r="BU213" i="14"/>
  <c r="BW213" i="14"/>
  <c r="BY213" i="14"/>
  <c r="CA213" i="14"/>
  <c r="CC213" i="14"/>
  <c r="CG213" i="14"/>
  <c r="CI213" i="14"/>
  <c r="CK213" i="14"/>
  <c r="CM213" i="14"/>
  <c r="CO213" i="14"/>
  <c r="CQ213" i="14"/>
  <c r="CS213" i="14"/>
  <c r="CW213" i="14"/>
  <c r="CY213" i="14"/>
  <c r="BK214" i="14"/>
  <c r="BM214" i="14"/>
  <c r="BO214" i="14"/>
  <c r="BS214" i="14"/>
  <c r="BU214" i="14"/>
  <c r="BW214" i="14"/>
  <c r="BY214" i="14"/>
  <c r="CA214" i="14"/>
  <c r="CC214" i="14"/>
  <c r="CG214" i="14"/>
  <c r="CI214" i="14"/>
  <c r="CK214" i="14"/>
  <c r="CM214" i="14"/>
  <c r="CO214" i="14"/>
  <c r="CQ214" i="14"/>
  <c r="CS214" i="14"/>
  <c r="CW214" i="14"/>
  <c r="CY214" i="14"/>
  <c r="BK215" i="14"/>
  <c r="BM215" i="14"/>
  <c r="BO215" i="14"/>
  <c r="BQ215" i="14"/>
  <c r="BS215" i="14"/>
  <c r="BU215" i="14"/>
  <c r="BW215" i="14"/>
  <c r="BY215" i="14"/>
  <c r="CA215" i="14"/>
  <c r="CC215" i="14"/>
  <c r="CG215" i="14"/>
  <c r="CI215" i="14"/>
  <c r="CK215" i="14"/>
  <c r="CM215" i="14"/>
  <c r="CO215" i="14"/>
  <c r="CQ215" i="14"/>
  <c r="CS215" i="14"/>
  <c r="CW215" i="14"/>
  <c r="CY215" i="14"/>
  <c r="BK217" i="14"/>
  <c r="BM217" i="14"/>
  <c r="BO217" i="14"/>
  <c r="BQ217" i="14"/>
  <c r="BS217" i="14"/>
  <c r="BU217" i="14"/>
  <c r="BW217" i="14"/>
  <c r="BY217" i="14"/>
  <c r="CA217" i="14"/>
  <c r="CC217" i="14"/>
  <c r="CG217" i="14"/>
  <c r="CI217" i="14"/>
  <c r="CK217" i="14"/>
  <c r="CM217" i="14"/>
  <c r="CO217" i="14"/>
  <c r="CQ217" i="14"/>
  <c r="CS217" i="14"/>
  <c r="CW217" i="14"/>
  <c r="CY217" i="14"/>
  <c r="BK218" i="14"/>
  <c r="BM218" i="14"/>
  <c r="BO218" i="14"/>
  <c r="BQ218" i="14"/>
  <c r="BS218" i="14"/>
  <c r="BU218" i="14"/>
  <c r="BW218" i="14"/>
  <c r="BY218" i="14"/>
  <c r="CA218" i="14"/>
  <c r="CC218" i="14"/>
  <c r="CG218" i="14"/>
  <c r="CI218" i="14"/>
  <c r="CK218" i="14"/>
  <c r="CM218" i="14"/>
  <c r="CO218" i="14"/>
  <c r="CQ218" i="14"/>
  <c r="CS218" i="14"/>
  <c r="CW218" i="14"/>
  <c r="CY218" i="14"/>
  <c r="BK219" i="14"/>
  <c r="BM219" i="14"/>
  <c r="BO219" i="14"/>
  <c r="BQ219" i="14"/>
  <c r="BS219" i="14"/>
  <c r="BU219" i="14"/>
  <c r="BW219" i="14"/>
  <c r="BY219" i="14"/>
  <c r="CA219" i="14"/>
  <c r="CC219" i="14"/>
  <c r="CG219" i="14"/>
  <c r="CI219" i="14"/>
  <c r="CK219" i="14"/>
  <c r="CM219" i="14"/>
  <c r="CO219" i="14"/>
  <c r="CQ219" i="14"/>
  <c r="CS219" i="14"/>
  <c r="CW219" i="14"/>
  <c r="CY219" i="14"/>
  <c r="BK221" i="14"/>
  <c r="BM221" i="14"/>
  <c r="BO221" i="14"/>
  <c r="BQ221" i="14"/>
  <c r="BS221" i="14"/>
  <c r="BU221" i="14"/>
  <c r="BW221" i="14"/>
  <c r="BY221" i="14"/>
  <c r="CA221" i="14"/>
  <c r="CC221" i="14"/>
  <c r="CG221" i="14"/>
  <c r="CI221" i="14"/>
  <c r="CK221" i="14"/>
  <c r="CM221" i="14"/>
  <c r="CO221" i="14"/>
  <c r="CQ221" i="14"/>
  <c r="CS221" i="14"/>
  <c r="CW221" i="14"/>
  <c r="CY221" i="14"/>
  <c r="BK222" i="14"/>
  <c r="BM222" i="14"/>
  <c r="BO222" i="14"/>
  <c r="BQ222" i="14"/>
  <c r="BS222" i="14"/>
  <c r="BU222" i="14"/>
  <c r="BW222" i="14"/>
  <c r="BY222" i="14"/>
  <c r="CA222" i="14"/>
  <c r="CC222" i="14"/>
  <c r="CG222" i="14"/>
  <c r="CI222" i="14"/>
  <c r="CK222" i="14"/>
  <c r="CM222" i="14"/>
  <c r="CO222" i="14"/>
  <c r="CQ222" i="14"/>
  <c r="CS222" i="14"/>
  <c r="CW222" i="14"/>
  <c r="CY222" i="14"/>
  <c r="BK223" i="14"/>
  <c r="BM223" i="14"/>
  <c r="BO223" i="14"/>
  <c r="BQ223" i="14"/>
  <c r="BS223" i="14"/>
  <c r="BU223" i="14"/>
  <c r="BW223" i="14"/>
  <c r="BY223" i="14"/>
  <c r="CA223" i="14"/>
  <c r="CC223" i="14"/>
  <c r="CG223" i="14"/>
  <c r="CI223" i="14"/>
  <c r="CK223" i="14"/>
  <c r="CM223" i="14"/>
  <c r="CO223" i="14"/>
  <c r="CQ223" i="14"/>
  <c r="CS223" i="14"/>
  <c r="CW223" i="14"/>
  <c r="CY223" i="14"/>
  <c r="BK224" i="14"/>
  <c r="BM224" i="14"/>
  <c r="BO224" i="14"/>
  <c r="BQ224" i="14"/>
  <c r="BS224" i="14"/>
  <c r="BU224" i="14"/>
  <c r="BW224" i="14"/>
  <c r="BY224" i="14"/>
  <c r="CA224" i="14"/>
  <c r="CC224" i="14"/>
  <c r="CG224" i="14"/>
  <c r="CI224" i="14"/>
  <c r="CK224" i="14"/>
  <c r="CM224" i="14"/>
  <c r="CO224" i="14"/>
  <c r="CQ224" i="14"/>
  <c r="CS224" i="14"/>
  <c r="CW224" i="14"/>
  <c r="CY224" i="14"/>
  <c r="BK225" i="14"/>
  <c r="BM225" i="14"/>
  <c r="BO225" i="14"/>
  <c r="BQ225" i="14"/>
  <c r="BS225" i="14"/>
  <c r="BU225" i="14"/>
  <c r="BW225" i="14"/>
  <c r="BY225" i="14"/>
  <c r="CA225" i="14"/>
  <c r="CC225" i="14"/>
  <c r="CG225" i="14"/>
  <c r="CI225" i="14"/>
  <c r="CK225" i="14"/>
  <c r="CM225" i="14"/>
  <c r="CO225" i="14"/>
  <c r="CQ225" i="14"/>
  <c r="CS225" i="14"/>
  <c r="CW225" i="14"/>
  <c r="CY225" i="14"/>
  <c r="BK227" i="14"/>
  <c r="BM227" i="14"/>
  <c r="BO227" i="14"/>
  <c r="BQ227" i="14"/>
  <c r="BS227" i="14"/>
  <c r="BU227" i="14"/>
  <c r="BW227" i="14"/>
  <c r="BY227" i="14"/>
  <c r="CA227" i="14"/>
  <c r="CC227" i="14"/>
  <c r="CG227" i="14"/>
  <c r="CI227" i="14"/>
  <c r="CK227" i="14"/>
  <c r="CM227" i="14"/>
  <c r="CO227" i="14"/>
  <c r="CQ227" i="14"/>
  <c r="CS227" i="14"/>
  <c r="CW227" i="14"/>
  <c r="CY227" i="14"/>
  <c r="DI233" i="14"/>
  <c r="DI167" i="14"/>
  <c r="DI174" i="14"/>
  <c r="DI175" i="14"/>
  <c r="DI176" i="14"/>
  <c r="DI177" i="14"/>
  <c r="DI178" i="14"/>
  <c r="DI181" i="14"/>
  <c r="DI187" i="14"/>
  <c r="DI188" i="14"/>
  <c r="DI189" i="14"/>
  <c r="DI196" i="14"/>
  <c r="DO174" i="14"/>
  <c r="DO175" i="14"/>
  <c r="DO176" i="14"/>
  <c r="DO177" i="14"/>
  <c r="DO178" i="14"/>
  <c r="DO181" i="14"/>
  <c r="DO186" i="14"/>
  <c r="DO187" i="14"/>
  <c r="DQ174" i="14"/>
  <c r="DS174" i="14"/>
  <c r="DU174" i="14"/>
  <c r="DQ175" i="14"/>
  <c r="DS175" i="14"/>
  <c r="DU175" i="14"/>
  <c r="DQ176" i="14"/>
  <c r="DS176" i="14"/>
  <c r="DU176" i="14"/>
  <c r="DQ177" i="14"/>
  <c r="DS177" i="14"/>
  <c r="DU177" i="14"/>
  <c r="DQ178" i="14"/>
  <c r="DS178" i="14"/>
  <c r="DU178" i="14"/>
  <c r="DS179" i="14"/>
  <c r="DU179" i="14"/>
  <c r="DS180" i="14"/>
  <c r="DU180" i="14"/>
  <c r="DQ181" i="14"/>
  <c r="DS181" i="14"/>
  <c r="DU181" i="14"/>
  <c r="DS182" i="14"/>
  <c r="DU182" i="14"/>
  <c r="DS183" i="14"/>
  <c r="DU183" i="14"/>
  <c r="DS184" i="14"/>
  <c r="DU184" i="14"/>
  <c r="DS185" i="14"/>
  <c r="DU185" i="14"/>
  <c r="DQ186" i="14"/>
  <c r="DS186" i="14"/>
  <c r="DU186" i="14"/>
  <c r="DQ187" i="14"/>
  <c r="DS187" i="14"/>
  <c r="DU187" i="14"/>
  <c r="DO188" i="14"/>
  <c r="DQ188" i="14"/>
  <c r="DS188" i="14"/>
  <c r="DU188" i="14"/>
  <c r="DO189" i="14"/>
  <c r="DQ189" i="14"/>
  <c r="DS189" i="14"/>
  <c r="DU189" i="14"/>
  <c r="DS190" i="14"/>
  <c r="DU190" i="14"/>
  <c r="DS191" i="14"/>
  <c r="DU191" i="14"/>
  <c r="DS192" i="14"/>
  <c r="DU192" i="14"/>
  <c r="DS193" i="14"/>
  <c r="DU193" i="14"/>
  <c r="DS194" i="14"/>
  <c r="DU194" i="14"/>
  <c r="DS195" i="14"/>
  <c r="DU195" i="14"/>
  <c r="DO196" i="14"/>
  <c r="DQ196" i="14"/>
  <c r="DS196" i="14"/>
  <c r="DU196" i="14"/>
  <c r="DS197" i="14"/>
  <c r="DU197" i="14"/>
  <c r="DS198" i="14"/>
  <c r="DU198" i="14"/>
  <c r="DU172" i="14"/>
  <c r="DU173" i="14"/>
  <c r="DY181" i="14"/>
  <c r="DY186" i="14"/>
  <c r="DY187" i="14"/>
  <c r="EA187" i="14"/>
  <c r="EC187" i="14"/>
  <c r="DY188" i="14"/>
  <c r="EA188" i="14"/>
  <c r="EC188" i="14"/>
  <c r="DY189" i="14"/>
  <c r="DY196" i="14"/>
  <c r="DU199" i="14"/>
  <c r="DU200" i="14"/>
  <c r="DU201" i="14"/>
  <c r="DU171" i="14"/>
  <c r="DU155" i="14"/>
  <c r="DU156" i="14"/>
  <c r="DU157" i="14"/>
  <c r="DU158" i="14"/>
  <c r="DU159" i="14"/>
  <c r="DU160" i="14"/>
  <c r="DU161" i="14"/>
  <c r="DU162" i="14"/>
  <c r="DU163" i="14"/>
  <c r="DU164" i="14"/>
  <c r="DU150" i="14"/>
  <c r="DU166" i="14"/>
  <c r="DU168" i="14"/>
  <c r="DU169" i="14"/>
  <c r="DU170" i="14"/>
  <c r="ET236" i="14"/>
  <c r="ET235" i="14"/>
  <c r="ET234" i="14"/>
  <c r="ET233" i="14"/>
  <c r="ET223" i="14"/>
  <c r="ET221" i="14"/>
  <c r="ET196" i="14"/>
  <c r="ET217" i="14"/>
  <c r="ET212" i="14"/>
  <c r="ET211" i="14"/>
  <c r="ET210" i="14"/>
  <c r="ET209" i="14"/>
  <c r="ET205" i="14"/>
  <c r="ET204" i="14"/>
  <c r="ET203" i="14"/>
  <c r="ET202" i="14"/>
  <c r="ET213" i="14"/>
  <c r="ET206" i="14"/>
  <c r="ET199" i="14"/>
  <c r="ET189" i="14"/>
  <c r="ET197" i="14"/>
  <c r="ET193" i="14"/>
  <c r="ET190" i="14"/>
  <c r="ET186" i="14"/>
  <c r="ET185" i="14"/>
  <c r="ET182" i="14"/>
  <c r="ET181" i="14"/>
  <c r="ET179" i="14"/>
  <c r="ET178" i="14"/>
  <c r="ET177" i="14"/>
  <c r="ET176" i="14"/>
  <c r="ET175" i="14"/>
  <c r="ET174" i="14"/>
  <c r="ER186" i="14"/>
  <c r="A174" i="14"/>
  <c r="A175" i="14"/>
  <c r="A176" i="14"/>
  <c r="A177" i="14"/>
  <c r="A178" i="14"/>
  <c r="A186" i="14"/>
  <c r="A187" i="14"/>
  <c r="A188" i="14"/>
  <c r="P44" i="23"/>
  <c r="P46" i="23"/>
  <c r="P47" i="23"/>
  <c r="P48" i="23"/>
  <c r="P49" i="23"/>
  <c r="P50" i="23"/>
  <c r="P51" i="23"/>
  <c r="P52" i="23"/>
  <c r="A167" i="14"/>
  <c r="A171" i="14"/>
  <c r="A181" i="14"/>
  <c r="A189" i="14"/>
  <c r="A196" i="14"/>
  <c r="EN1185" i="14"/>
  <c r="EM1186" i="14" s="1"/>
  <c r="EN1181" i="14"/>
  <c r="EM1182" i="14" s="1"/>
  <c r="EN1177" i="14"/>
  <c r="EM1178" i="14" s="1"/>
  <c r="EN1169" i="14"/>
  <c r="EM1170" i="14" s="1"/>
  <c r="EN1165" i="14"/>
  <c r="EM1166" i="14" s="1"/>
  <c r="EF1165" i="14"/>
  <c r="EE1166" i="14" s="1"/>
  <c r="DA182" i="14"/>
  <c r="DC182" i="14"/>
  <c r="DA183" i="14"/>
  <c r="DC183" i="14"/>
  <c r="DA221" i="14"/>
  <c r="DC221" i="14"/>
  <c r="DA184" i="14"/>
  <c r="DC184" i="14"/>
  <c r="DA202" i="14"/>
  <c r="DC202" i="14"/>
  <c r="DA203" i="14"/>
  <c r="DC203" i="14"/>
  <c r="DA204" i="14"/>
  <c r="DC204" i="14"/>
  <c r="DA205" i="14"/>
  <c r="DC205" i="14"/>
  <c r="DA209" i="14"/>
  <c r="DC209" i="14"/>
  <c r="DA210" i="14"/>
  <c r="DC210" i="14"/>
  <c r="DA211" i="14"/>
  <c r="DC211" i="14"/>
  <c r="DA212" i="14"/>
  <c r="DC212" i="14"/>
  <c r="BK233" i="14"/>
  <c r="BM233" i="14"/>
  <c r="BO233" i="14"/>
  <c r="BQ233" i="14"/>
  <c r="BS233" i="14"/>
  <c r="BU233" i="14"/>
  <c r="BW233" i="14"/>
  <c r="BY233" i="14"/>
  <c r="CA233" i="14"/>
  <c r="CC233" i="14"/>
  <c r="CG233" i="14"/>
  <c r="CI233" i="14"/>
  <c r="CK233" i="14"/>
  <c r="CM233" i="14"/>
  <c r="CO233" i="14"/>
  <c r="CQ233" i="14"/>
  <c r="CS233" i="14"/>
  <c r="CW233" i="14"/>
  <c r="CY233" i="14"/>
  <c r="DA233" i="14"/>
  <c r="DC233" i="14"/>
  <c r="BK234" i="14"/>
  <c r="BM234" i="14"/>
  <c r="BO234" i="14"/>
  <c r="BQ234" i="14"/>
  <c r="BS234" i="14"/>
  <c r="BU234" i="14"/>
  <c r="BW234" i="14"/>
  <c r="BY234" i="14"/>
  <c r="CA234" i="14"/>
  <c r="CC234" i="14"/>
  <c r="CG234" i="14"/>
  <c r="CI234" i="14"/>
  <c r="CK234" i="14"/>
  <c r="CM234" i="14"/>
  <c r="CO234" i="14"/>
  <c r="CQ234" i="14"/>
  <c r="CS234" i="14"/>
  <c r="CW234" i="14"/>
  <c r="CY234" i="14"/>
  <c r="DA234" i="14"/>
  <c r="DC234" i="14"/>
  <c r="BK235" i="14"/>
  <c r="BM235" i="14"/>
  <c r="BO235" i="14"/>
  <c r="BQ235" i="14"/>
  <c r="BS235" i="14"/>
  <c r="BU235" i="14"/>
  <c r="BW235" i="14"/>
  <c r="BY235" i="14"/>
  <c r="CA235" i="14"/>
  <c r="CC235" i="14"/>
  <c r="CG235" i="14"/>
  <c r="CI235" i="14"/>
  <c r="CK235" i="14"/>
  <c r="CM235" i="14"/>
  <c r="CO235" i="14"/>
  <c r="CQ235" i="14"/>
  <c r="CS235" i="14"/>
  <c r="CW235" i="14"/>
  <c r="CY235" i="14"/>
  <c r="DA235" i="14"/>
  <c r="DC235" i="14"/>
  <c r="BK236" i="14"/>
  <c r="BM236" i="14"/>
  <c r="BO236" i="14"/>
  <c r="BQ236" i="14"/>
  <c r="BS236" i="14"/>
  <c r="BU236" i="14"/>
  <c r="BW236" i="14"/>
  <c r="BY236" i="14"/>
  <c r="CA236" i="14"/>
  <c r="CC236" i="14"/>
  <c r="CG236" i="14"/>
  <c r="CI236" i="14"/>
  <c r="CK236" i="14"/>
  <c r="CM236" i="14"/>
  <c r="CO236" i="14"/>
  <c r="CQ236" i="14"/>
  <c r="CS236" i="14"/>
  <c r="CW236" i="14"/>
  <c r="CY236" i="14"/>
  <c r="DA236" i="14"/>
  <c r="DC236" i="14"/>
  <c r="DS173" i="14"/>
  <c r="DS221" i="14"/>
  <c r="DU221" i="14"/>
  <c r="EO221" i="14"/>
  <c r="DO202" i="14"/>
  <c r="DQ202" i="14"/>
  <c r="DS202" i="14"/>
  <c r="DU202" i="14"/>
  <c r="EO202" i="14"/>
  <c r="DO203" i="14"/>
  <c r="DQ203" i="14"/>
  <c r="DS203" i="14"/>
  <c r="DU203" i="14"/>
  <c r="EO203" i="14"/>
  <c r="DO204" i="14"/>
  <c r="DQ204" i="14"/>
  <c r="DS204" i="14"/>
  <c r="DU204" i="14"/>
  <c r="EO204" i="14"/>
  <c r="DO205" i="14"/>
  <c r="DQ205" i="14"/>
  <c r="DS205" i="14"/>
  <c r="DU205" i="14"/>
  <c r="EO205" i="14"/>
  <c r="DO209" i="14"/>
  <c r="DQ209" i="14"/>
  <c r="DS209" i="14"/>
  <c r="DU209" i="14"/>
  <c r="DW209" i="14"/>
  <c r="EO209" i="14"/>
  <c r="DO210" i="14"/>
  <c r="DQ210" i="14"/>
  <c r="DS210" i="14"/>
  <c r="DU210" i="14"/>
  <c r="DW210" i="14"/>
  <c r="EO210" i="14"/>
  <c r="DO211" i="14"/>
  <c r="DQ211" i="14"/>
  <c r="DS211" i="14"/>
  <c r="DU211" i="14"/>
  <c r="DW211" i="14"/>
  <c r="EO211" i="14"/>
  <c r="DO212" i="14"/>
  <c r="DQ212" i="14"/>
  <c r="DS212" i="14"/>
  <c r="DU212" i="14"/>
  <c r="DW212" i="14"/>
  <c r="EO212" i="14"/>
  <c r="DO233" i="14"/>
  <c r="DQ233" i="14"/>
  <c r="DS233" i="14"/>
  <c r="DU233" i="14"/>
  <c r="EO233" i="14"/>
  <c r="DI234" i="14"/>
  <c r="DO234" i="14"/>
  <c r="DQ234" i="14"/>
  <c r="DS234" i="14"/>
  <c r="DU234" i="14"/>
  <c r="EO234" i="14"/>
  <c r="DI235" i="14"/>
  <c r="DO235" i="14"/>
  <c r="DQ235" i="14"/>
  <c r="DS235" i="14"/>
  <c r="DU235" i="14"/>
  <c r="EO235" i="14"/>
  <c r="DI236" i="14"/>
  <c r="DO236" i="14"/>
  <c r="DQ236" i="14"/>
  <c r="DS236" i="14"/>
  <c r="DU236" i="14"/>
  <c r="EO236" i="14"/>
  <c r="A202" i="14"/>
  <c r="A203" i="14"/>
  <c r="A204" i="14"/>
  <c r="A205" i="14"/>
  <c r="A209" i="14"/>
  <c r="A210" i="14"/>
  <c r="A211" i="14"/>
  <c r="A212" i="14"/>
  <c r="A233" i="14"/>
  <c r="A234" i="14"/>
  <c r="A235" i="14"/>
  <c r="A236" i="14"/>
  <c r="A237" i="14"/>
  <c r="BM140" i="14"/>
  <c r="BK140" i="14"/>
  <c r="AF140" i="14"/>
  <c r="B140" i="14" s="1"/>
  <c r="AG140" i="14"/>
  <c r="DE140" i="14" s="1"/>
  <c r="FM1237" i="14"/>
  <c r="FL1238" i="14" s="1"/>
  <c r="FK1237" i="14"/>
  <c r="FJ1238" i="14" s="1"/>
  <c r="FI1237" i="14"/>
  <c r="FH1238" i="14" s="1"/>
  <c r="FG1237" i="14"/>
  <c r="FF1238" i="14" s="1"/>
  <c r="FE1237" i="14"/>
  <c r="FD1238" i="14" s="1"/>
  <c r="FC1237" i="14"/>
  <c r="FB1238" i="14" s="1"/>
  <c r="FA1237" i="14"/>
  <c r="EZ1238" i="14" s="1"/>
  <c r="EY1237" i="14"/>
  <c r="EX1238" i="14" s="1"/>
  <c r="EU1237" i="14"/>
  <c r="ET1238" i="14" s="1"/>
  <c r="EP1237" i="14"/>
  <c r="EO1238" i="14" s="1"/>
  <c r="EN1237" i="14"/>
  <c r="EM1238" i="14" s="1"/>
  <c r="EF1237" i="14"/>
  <c r="EE1238" i="14" s="1"/>
  <c r="ED1237" i="14"/>
  <c r="EC1238" i="14" s="1"/>
  <c r="EB1237" i="14"/>
  <c r="EA1238" i="14" s="1"/>
  <c r="DZ1237" i="14"/>
  <c r="DY1238" i="14" s="1"/>
  <c r="DX1237" i="14"/>
  <c r="DW1238" i="14" s="1"/>
  <c r="DV1237" i="14"/>
  <c r="DU1238" i="14" s="1"/>
  <c r="DT1237" i="14"/>
  <c r="DS1238" i="14" s="1"/>
  <c r="DR1237" i="14"/>
  <c r="DQ1238" i="14" s="1"/>
  <c r="DP1237" i="14"/>
  <c r="DO1238" i="14" s="1"/>
  <c r="DN1237" i="14"/>
  <c r="DM1238" i="14" s="1"/>
  <c r="DL1237" i="14"/>
  <c r="DK1238" i="14" s="1"/>
  <c r="DJ1237" i="14"/>
  <c r="DI1238" i="14" s="1"/>
  <c r="DD1237" i="14"/>
  <c r="DC1238" i="14" s="1"/>
  <c r="DB1237" i="14"/>
  <c r="DA1238" i="14" s="1"/>
  <c r="CZ1237" i="14"/>
  <c r="CY1238" i="14" s="1"/>
  <c r="CX1237" i="14"/>
  <c r="CW1238" i="14" s="1"/>
  <c r="CT1237" i="14"/>
  <c r="CS1238" i="14" s="1"/>
  <c r="CR1237" i="14"/>
  <c r="CQ1238" i="14" s="1"/>
  <c r="CP1237" i="14"/>
  <c r="CO1238" i="14" s="1"/>
  <c r="CN1237" i="14"/>
  <c r="CM1238" i="14" s="1"/>
  <c r="CL1237" i="14"/>
  <c r="CK1238" i="14" s="1"/>
  <c r="CJ1237" i="14"/>
  <c r="CI1238" i="14" s="1"/>
  <c r="CH1237" i="14"/>
  <c r="CG1238" i="14" s="1"/>
  <c r="CF1237" i="14"/>
  <c r="CE1238" i="14" s="1"/>
  <c r="CD1237" i="14"/>
  <c r="CC1238" i="14" s="1"/>
  <c r="CB1237" i="14"/>
  <c r="CA1238" i="14" s="1"/>
  <c r="BZ1237" i="14"/>
  <c r="BY1238" i="14" s="1"/>
  <c r="BX1237" i="14"/>
  <c r="BW1238" i="14" s="1"/>
  <c r="BV1237" i="14"/>
  <c r="BU1238" i="14" s="1"/>
  <c r="BT1237" i="14"/>
  <c r="BS1238" i="14" s="1"/>
  <c r="BR1237" i="14"/>
  <c r="BQ1238" i="14" s="1"/>
  <c r="BP1237" i="14"/>
  <c r="BO1238" i="14" s="1"/>
  <c r="BN1237" i="14"/>
  <c r="BM1238" i="14" s="1"/>
  <c r="BL1237" i="14"/>
  <c r="BK1238" i="14" s="1"/>
  <c r="BJ1237" i="14"/>
  <c r="BI1238" i="14" s="1"/>
  <c r="BH1237" i="14"/>
  <c r="BG1238" i="14" s="1"/>
  <c r="BF1237" i="14"/>
  <c r="BE1238" i="14" s="1"/>
  <c r="BD1237" i="14"/>
  <c r="BC1238" i="14" s="1"/>
  <c r="BB1237" i="14"/>
  <c r="BA1238" i="14" s="1"/>
  <c r="AZ1237" i="14"/>
  <c r="AY1238" i="14" s="1"/>
  <c r="AX1237" i="14"/>
  <c r="AW1238" i="14" s="1"/>
  <c r="FM1233" i="14"/>
  <c r="FL1234" i="14" s="1"/>
  <c r="FK1233" i="14"/>
  <c r="FJ1234" i="14" s="1"/>
  <c r="FI1233" i="14"/>
  <c r="FH1234" i="14" s="1"/>
  <c r="FG1233" i="14"/>
  <c r="FF1234" i="14" s="1"/>
  <c r="FE1233" i="14"/>
  <c r="FD1234" i="14" s="1"/>
  <c r="FC1233" i="14"/>
  <c r="FB1234" i="14" s="1"/>
  <c r="FA1233" i="14"/>
  <c r="EZ1234" i="14" s="1"/>
  <c r="EY1233" i="14"/>
  <c r="EX1234" i="14" s="1"/>
  <c r="EU1233" i="14"/>
  <c r="ET1234" i="14" s="1"/>
  <c r="EP1233" i="14"/>
  <c r="EO1234" i="14" s="1"/>
  <c r="EN1233" i="14"/>
  <c r="EM1234" i="14" s="1"/>
  <c r="EF1233" i="14"/>
  <c r="EE1234" i="14" s="1"/>
  <c r="ED1233" i="14"/>
  <c r="EC1234" i="14" s="1"/>
  <c r="EB1233" i="14"/>
  <c r="EA1234" i="14" s="1"/>
  <c r="DZ1233" i="14"/>
  <c r="DY1234" i="14" s="1"/>
  <c r="DX1233" i="14"/>
  <c r="DW1234" i="14" s="1"/>
  <c r="DV1233" i="14"/>
  <c r="DU1234" i="14" s="1"/>
  <c r="DT1233" i="14"/>
  <c r="DS1234" i="14" s="1"/>
  <c r="DR1233" i="14"/>
  <c r="DQ1234" i="14" s="1"/>
  <c r="DP1233" i="14"/>
  <c r="DO1234" i="14" s="1"/>
  <c r="DN1233" i="14"/>
  <c r="DM1234" i="14" s="1"/>
  <c r="DL1233" i="14"/>
  <c r="DK1234" i="14" s="1"/>
  <c r="DJ1233" i="14"/>
  <c r="DI1234" i="14" s="1"/>
  <c r="DD1233" i="14"/>
  <c r="DC1234" i="14" s="1"/>
  <c r="DB1233" i="14"/>
  <c r="DA1234" i="14" s="1"/>
  <c r="CZ1233" i="14"/>
  <c r="CY1234" i="14" s="1"/>
  <c r="CX1233" i="14"/>
  <c r="CW1234" i="14" s="1"/>
  <c r="CT1233" i="14"/>
  <c r="CS1234" i="14" s="1"/>
  <c r="CR1233" i="14"/>
  <c r="CQ1234" i="14" s="1"/>
  <c r="CP1233" i="14"/>
  <c r="CO1234" i="14" s="1"/>
  <c r="CN1233" i="14"/>
  <c r="CM1234" i="14" s="1"/>
  <c r="CL1233" i="14"/>
  <c r="CK1234" i="14" s="1"/>
  <c r="CJ1233" i="14"/>
  <c r="CI1234" i="14" s="1"/>
  <c r="CH1233" i="14"/>
  <c r="CG1234" i="14" s="1"/>
  <c r="CF1233" i="14"/>
  <c r="CE1234" i="14" s="1"/>
  <c r="CD1233" i="14"/>
  <c r="CC1234" i="14" s="1"/>
  <c r="CB1233" i="14"/>
  <c r="CA1234" i="14" s="1"/>
  <c r="BZ1233" i="14"/>
  <c r="BY1234" i="14" s="1"/>
  <c r="BX1233" i="14"/>
  <c r="BW1234" i="14" s="1"/>
  <c r="BV1233" i="14"/>
  <c r="BU1234" i="14" s="1"/>
  <c r="BT1233" i="14"/>
  <c r="BS1234" i="14" s="1"/>
  <c r="BR1233" i="14"/>
  <c r="BQ1234" i="14" s="1"/>
  <c r="BP1233" i="14"/>
  <c r="BO1234" i="14" s="1"/>
  <c r="BN1233" i="14"/>
  <c r="BM1234" i="14" s="1"/>
  <c r="BL1233" i="14"/>
  <c r="BK1234" i="14" s="1"/>
  <c r="BJ1233" i="14"/>
  <c r="BI1234" i="14" s="1"/>
  <c r="BH1233" i="14"/>
  <c r="BG1234" i="14" s="1"/>
  <c r="BF1233" i="14"/>
  <c r="BE1234" i="14" s="1"/>
  <c r="BD1233" i="14"/>
  <c r="BC1234" i="14" s="1"/>
  <c r="BB1233" i="14"/>
  <c r="BA1234" i="14" s="1"/>
  <c r="AZ1233" i="14"/>
  <c r="AY1234" i="14" s="1"/>
  <c r="AX1233" i="14"/>
  <c r="AW1234" i="14" s="1"/>
  <c r="AF150" i="14"/>
  <c r="B150" i="14" s="1"/>
  <c r="AG150" i="14"/>
  <c r="DE150" i="14" s="1"/>
  <c r="FJ110" i="14"/>
  <c r="FJ111" i="14"/>
  <c r="FJ114" i="14"/>
  <c r="FJ115" i="14"/>
  <c r="FJ120" i="14"/>
  <c r="FJ122" i="14"/>
  <c r="FJ125" i="14"/>
  <c r="FJ128" i="14"/>
  <c r="FJ129" i="14"/>
  <c r="FJ130" i="14"/>
  <c r="FJ131" i="14"/>
  <c r="FJ132" i="14"/>
  <c r="FJ133" i="14"/>
  <c r="FJ136" i="14"/>
  <c r="FJ137" i="14"/>
  <c r="FJ138" i="14"/>
  <c r="FJ139" i="14"/>
  <c r="FJ141" i="14"/>
  <c r="FJ142" i="14"/>
  <c r="FJ140" i="14"/>
  <c r="FJ145" i="14"/>
  <c r="FJ146" i="14"/>
  <c r="FJ147" i="14"/>
  <c r="FJ151" i="14"/>
  <c r="FJ153" i="14"/>
  <c r="FJ165" i="14"/>
  <c r="FJ152" i="14"/>
  <c r="FJ160" i="14"/>
  <c r="FJ161" i="14"/>
  <c r="FJ162" i="14"/>
  <c r="FJ157" i="14"/>
  <c r="FJ150" i="14"/>
  <c r="FJ170" i="14"/>
  <c r="FJ179" i="14"/>
  <c r="FJ182" i="14"/>
  <c r="FJ221" i="14"/>
  <c r="FJ190" i="14"/>
  <c r="FJ193" i="14"/>
  <c r="FJ197" i="14"/>
  <c r="FJ199" i="14"/>
  <c r="FJ216" i="14"/>
  <c r="FJ249" i="14"/>
  <c r="FJ206" i="14"/>
  <c r="FJ213" i="14"/>
  <c r="FJ217" i="14"/>
  <c r="FJ185" i="14"/>
  <c r="FL75" i="14"/>
  <c r="FL140" i="14"/>
  <c r="FL151" i="14"/>
  <c r="FL259" i="14"/>
  <c r="FL242" i="14"/>
  <c r="FL253" i="14"/>
  <c r="FL250" i="14"/>
  <c r="FL244" i="14"/>
  <c r="FL256" i="14"/>
  <c r="FL239" i="14"/>
  <c r="FL246" i="14"/>
  <c r="FL229" i="14"/>
  <c r="FL228" i="14"/>
  <c r="FL225" i="14"/>
  <c r="FL226" i="14"/>
  <c r="FL224" i="14"/>
  <c r="FL223" i="14"/>
  <c r="FL185" i="14"/>
  <c r="FL219" i="14"/>
  <c r="FL218" i="14"/>
  <c r="FL217" i="14"/>
  <c r="FL214" i="14"/>
  <c r="FL213" i="14"/>
  <c r="FL208" i="14"/>
  <c r="FL207" i="14"/>
  <c r="FL206" i="14"/>
  <c r="FL221" i="14"/>
  <c r="FL249" i="14"/>
  <c r="FL216" i="14"/>
  <c r="FL201" i="14"/>
  <c r="FL200" i="14"/>
  <c r="FL199" i="14"/>
  <c r="FL198" i="14"/>
  <c r="FL194" i="14"/>
  <c r="FL193" i="14"/>
  <c r="FL192" i="14"/>
  <c r="FL191" i="14"/>
  <c r="FL190" i="14"/>
  <c r="FL182" i="14"/>
  <c r="FL179" i="14"/>
  <c r="FL170" i="14"/>
  <c r="FL169" i="14"/>
  <c r="FL195" i="14"/>
  <c r="FL168" i="14"/>
  <c r="FL157" i="14"/>
  <c r="FL150" i="14"/>
  <c r="FL166" i="14"/>
  <c r="FL197" i="14"/>
  <c r="FL164" i="14"/>
  <c r="FL163" i="14"/>
  <c r="FL162" i="14"/>
  <c r="FL161" i="14"/>
  <c r="FL184" i="14"/>
  <c r="FL159" i="14"/>
  <c r="FL183" i="14"/>
  <c r="FL158" i="14"/>
  <c r="FL160" i="14"/>
  <c r="FL156" i="14"/>
  <c r="FL155" i="14"/>
  <c r="FL154" i="14"/>
  <c r="FL165" i="14"/>
  <c r="FL153" i="14"/>
  <c r="FL149" i="14"/>
  <c r="FL148" i="14"/>
  <c r="FL147" i="14"/>
  <c r="FL146" i="14"/>
  <c r="FL145" i="14"/>
  <c r="FL144" i="14"/>
  <c r="FL143" i="14"/>
  <c r="FL152" i="14"/>
  <c r="FL142" i="14"/>
  <c r="FL141" i="14"/>
  <c r="FL139" i="14"/>
  <c r="FL138" i="14"/>
  <c r="FL137" i="14"/>
  <c r="FL136" i="14"/>
  <c r="FL135" i="14"/>
  <c r="FL134" i="14"/>
  <c r="FL133" i="14"/>
  <c r="FL132" i="14"/>
  <c r="FL131" i="14"/>
  <c r="FL130" i="14"/>
  <c r="FL129" i="14"/>
  <c r="FL128" i="14"/>
  <c r="FL127" i="14"/>
  <c r="FL126" i="14"/>
  <c r="FL125" i="14"/>
  <c r="FL124" i="14"/>
  <c r="FL123" i="14"/>
  <c r="FL122" i="14"/>
  <c r="FL121" i="14"/>
  <c r="FL120" i="14"/>
  <c r="FL119" i="14"/>
  <c r="FL118" i="14"/>
  <c r="FL117" i="14"/>
  <c r="FL116" i="14"/>
  <c r="FL115" i="14"/>
  <c r="FL114" i="14"/>
  <c r="FL113" i="14"/>
  <c r="FL112" i="14"/>
  <c r="FL111" i="14"/>
  <c r="FL110" i="14"/>
  <c r="FL109" i="14"/>
  <c r="FL108" i="14"/>
  <c r="FL107" i="14"/>
  <c r="FL106" i="14"/>
  <c r="FL105" i="14"/>
  <c r="FL104" i="14"/>
  <c r="FL103" i="14"/>
  <c r="FL102" i="14"/>
  <c r="FL101" i="14"/>
  <c r="FL100" i="14"/>
  <c r="FL99" i="14"/>
  <c r="FL98" i="14"/>
  <c r="FL97" i="14"/>
  <c r="FL96" i="14"/>
  <c r="FL95" i="14"/>
  <c r="FL94" i="14"/>
  <c r="FL92" i="14"/>
  <c r="FL91" i="14"/>
  <c r="FL90" i="14"/>
  <c r="FL89" i="14"/>
  <c r="FL88" i="14"/>
  <c r="FL87" i="14"/>
  <c r="FL86" i="14"/>
  <c r="FL85" i="14"/>
  <c r="FL84" i="14"/>
  <c r="FL83" i="14"/>
  <c r="FL82" i="14"/>
  <c r="FL81" i="14"/>
  <c r="FL80" i="14"/>
  <c r="FL79" i="14"/>
  <c r="FL78" i="14"/>
  <c r="FL77" i="14"/>
  <c r="FL76" i="14"/>
  <c r="FL74" i="14"/>
  <c r="FL73" i="14"/>
  <c r="FL72" i="14"/>
  <c r="FL71" i="14"/>
  <c r="FL70" i="14"/>
  <c r="FL69" i="14"/>
  <c r="FL68" i="14"/>
  <c r="FL67" i="14"/>
  <c r="FL66" i="14"/>
  <c r="FL65" i="14"/>
  <c r="FL64" i="14"/>
  <c r="FL63" i="14"/>
  <c r="FL62" i="14"/>
  <c r="FL61" i="14"/>
  <c r="FL60" i="14"/>
  <c r="FL59" i="14"/>
  <c r="FL58" i="14"/>
  <c r="FL57" i="14"/>
  <c r="FL54" i="14"/>
  <c r="FL53" i="14"/>
  <c r="FL52" i="14"/>
  <c r="FL51" i="14"/>
  <c r="FL50" i="14"/>
  <c r="FL49" i="14"/>
  <c r="FL48" i="14"/>
  <c r="FL47" i="14"/>
  <c r="FL46" i="14"/>
  <c r="FL45" i="14"/>
  <c r="FL44" i="14"/>
  <c r="FL43" i="14"/>
  <c r="FL42" i="14"/>
  <c r="FL41" i="14"/>
  <c r="FL40" i="14"/>
  <c r="FL39" i="14"/>
  <c r="FL38" i="14"/>
  <c r="FL37" i="14"/>
  <c r="FL36" i="14"/>
  <c r="FL35" i="14"/>
  <c r="FL34" i="14"/>
  <c r="FL33" i="14"/>
  <c r="FL32" i="14"/>
  <c r="FL31" i="14"/>
  <c r="FL30" i="14"/>
  <c r="FL29" i="14"/>
  <c r="FL28" i="14"/>
  <c r="FL27" i="14"/>
  <c r="FL26" i="14"/>
  <c r="FL25" i="14"/>
  <c r="FL24" i="14"/>
  <c r="FL23" i="14"/>
  <c r="FL22" i="14"/>
  <c r="FL21" i="14"/>
  <c r="FL20" i="14"/>
  <c r="FL19" i="14"/>
  <c r="FL18" i="14"/>
  <c r="FL17" i="14"/>
  <c r="FL16" i="14"/>
  <c r="FL15" i="14"/>
  <c r="FL14" i="14"/>
  <c r="FL13" i="14"/>
  <c r="FL12" i="14"/>
  <c r="FL11" i="14"/>
  <c r="AF151" i="14"/>
  <c r="B151" i="14" s="1"/>
  <c r="AF180" i="14"/>
  <c r="B180" i="14" s="1"/>
  <c r="AF179" i="14"/>
  <c r="B179" i="14" s="1"/>
  <c r="AF173" i="14"/>
  <c r="B173" i="14" s="1"/>
  <c r="AF157" i="14"/>
  <c r="B157" i="14" s="1"/>
  <c r="AF166" i="14"/>
  <c r="B166" i="14" s="1"/>
  <c r="AF164" i="14"/>
  <c r="B164" i="14" s="1"/>
  <c r="AF163" i="14"/>
  <c r="B163" i="14" s="1"/>
  <c r="AF162" i="14"/>
  <c r="B162" i="14" s="1"/>
  <c r="AF161" i="14"/>
  <c r="B161" i="14" s="1"/>
  <c r="AF159" i="14"/>
  <c r="B159" i="14" s="1"/>
  <c r="AF158" i="14"/>
  <c r="B158" i="14" s="1"/>
  <c r="AF160" i="14"/>
  <c r="B160" i="14" s="1"/>
  <c r="AF156" i="14"/>
  <c r="B156" i="14" s="1"/>
  <c r="AF155" i="14"/>
  <c r="B155" i="14" s="1"/>
  <c r="AF154" i="14"/>
  <c r="B154" i="14" s="1"/>
  <c r="AF165" i="14"/>
  <c r="B165" i="14" s="1"/>
  <c r="AF153" i="14"/>
  <c r="B153" i="14" s="1"/>
  <c r="AF149" i="14"/>
  <c r="B149" i="14" s="1"/>
  <c r="AF148" i="14"/>
  <c r="B148" i="14" s="1"/>
  <c r="AF147" i="14"/>
  <c r="B147" i="14" s="1"/>
  <c r="AF146" i="14"/>
  <c r="B146" i="14" s="1"/>
  <c r="AF145" i="14"/>
  <c r="B145" i="14" s="1"/>
  <c r="AF144" i="14"/>
  <c r="B144" i="14" s="1"/>
  <c r="AF143" i="14"/>
  <c r="B143" i="14" s="1"/>
  <c r="AF152" i="14"/>
  <c r="B152" i="14" s="1"/>
  <c r="AF142" i="14"/>
  <c r="B142" i="14" s="1"/>
  <c r="AF141" i="14"/>
  <c r="B141" i="14" s="1"/>
  <c r="AF139" i="14"/>
  <c r="B139" i="14" s="1"/>
  <c r="AF138" i="14"/>
  <c r="B138" i="14" s="1"/>
  <c r="AF137" i="14"/>
  <c r="B137" i="14" s="1"/>
  <c r="AF136" i="14"/>
  <c r="B136" i="14" s="1"/>
  <c r="AF135" i="14"/>
  <c r="B135" i="14" s="1"/>
  <c r="AF134" i="14"/>
  <c r="B134" i="14" s="1"/>
  <c r="AF133" i="14"/>
  <c r="B133" i="14" s="1"/>
  <c r="AF132" i="14"/>
  <c r="B132" i="14" s="1"/>
  <c r="AF131" i="14"/>
  <c r="B131" i="14" s="1"/>
  <c r="AF130" i="14"/>
  <c r="B130" i="14" s="1"/>
  <c r="AF129" i="14"/>
  <c r="B129" i="14" s="1"/>
  <c r="AF128" i="14"/>
  <c r="B128" i="14" s="1"/>
  <c r="AF127" i="14"/>
  <c r="B127" i="14" s="1"/>
  <c r="AF126" i="14"/>
  <c r="B126" i="14" s="1"/>
  <c r="AF125" i="14"/>
  <c r="B125" i="14" s="1"/>
  <c r="AF124" i="14"/>
  <c r="B124" i="14" s="1"/>
  <c r="AF123" i="14"/>
  <c r="B123" i="14" s="1"/>
  <c r="AF122" i="14"/>
  <c r="B122" i="14" s="1"/>
  <c r="AF121" i="14"/>
  <c r="B121" i="14" s="1"/>
  <c r="AF120" i="14"/>
  <c r="B120" i="14" s="1"/>
  <c r="AF119" i="14"/>
  <c r="B119" i="14" s="1"/>
  <c r="AF118" i="14"/>
  <c r="B118" i="14" s="1"/>
  <c r="AF117" i="14"/>
  <c r="B117" i="14" s="1"/>
  <c r="AF116" i="14"/>
  <c r="B116" i="14" s="1"/>
  <c r="AF115" i="14"/>
  <c r="B115" i="14" s="1"/>
  <c r="AF114" i="14"/>
  <c r="B114" i="14" s="1"/>
  <c r="AF113" i="14"/>
  <c r="B113" i="14" s="1"/>
  <c r="AF112" i="14"/>
  <c r="B112" i="14" s="1"/>
  <c r="AF111" i="14"/>
  <c r="B111" i="14" s="1"/>
  <c r="AF110" i="14"/>
  <c r="B110" i="14" s="1"/>
  <c r="AF109" i="14"/>
  <c r="B109" i="14" s="1"/>
  <c r="AF108" i="14"/>
  <c r="B108" i="14" s="1"/>
  <c r="AF107" i="14"/>
  <c r="B107" i="14" s="1"/>
  <c r="AF106" i="14"/>
  <c r="B106" i="14" s="1"/>
  <c r="AF105" i="14"/>
  <c r="B105" i="14" s="1"/>
  <c r="AF104" i="14"/>
  <c r="B104" i="14" s="1"/>
  <c r="AF103" i="14"/>
  <c r="B103" i="14" s="1"/>
  <c r="AF102" i="14"/>
  <c r="B102" i="14" s="1"/>
  <c r="AF101" i="14"/>
  <c r="B101" i="14" s="1"/>
  <c r="AF100" i="14"/>
  <c r="B100" i="14" s="1"/>
  <c r="AF99" i="14"/>
  <c r="B99" i="14" s="1"/>
  <c r="AF98" i="14"/>
  <c r="B98" i="14" s="1"/>
  <c r="AF97" i="14"/>
  <c r="B97" i="14" s="1"/>
  <c r="AF96" i="14"/>
  <c r="B96" i="14" s="1"/>
  <c r="AF95" i="14"/>
  <c r="B95" i="14" s="1"/>
  <c r="AF94" i="14"/>
  <c r="B94" i="14" s="1"/>
  <c r="AF93" i="14"/>
  <c r="B93" i="14" s="1"/>
  <c r="AF92" i="14"/>
  <c r="B92" i="14" s="1"/>
  <c r="AF91" i="14"/>
  <c r="B91" i="14" s="1"/>
  <c r="AF90" i="14"/>
  <c r="B90" i="14" s="1"/>
  <c r="AF89" i="14"/>
  <c r="B89" i="14" s="1"/>
  <c r="AF88" i="14"/>
  <c r="B88" i="14" s="1"/>
  <c r="AF87" i="14"/>
  <c r="B87" i="14" s="1"/>
  <c r="AF86" i="14"/>
  <c r="B86" i="14" s="1"/>
  <c r="AF85" i="14"/>
  <c r="B85" i="14" s="1"/>
  <c r="AF84" i="14"/>
  <c r="B84" i="14" s="1"/>
  <c r="AF83" i="14"/>
  <c r="B83" i="14" s="1"/>
  <c r="AF82" i="14"/>
  <c r="B82" i="14" s="1"/>
  <c r="AF81" i="14"/>
  <c r="B81" i="14" s="1"/>
  <c r="AF80" i="14"/>
  <c r="B80" i="14" s="1"/>
  <c r="AF79" i="14"/>
  <c r="B79" i="14" s="1"/>
  <c r="AF78" i="14"/>
  <c r="B78" i="14" s="1"/>
  <c r="AF77" i="14"/>
  <c r="B77" i="14" s="1"/>
  <c r="AF76" i="14"/>
  <c r="B76" i="14" s="1"/>
  <c r="AF75" i="14"/>
  <c r="B75" i="14" s="1"/>
  <c r="AF74" i="14"/>
  <c r="B74" i="14" s="1"/>
  <c r="AF73" i="14"/>
  <c r="B73" i="14" s="1"/>
  <c r="AF72" i="14"/>
  <c r="B72" i="14" s="1"/>
  <c r="AF71" i="14"/>
  <c r="B71" i="14" s="1"/>
  <c r="AF70" i="14"/>
  <c r="B70" i="14" s="1"/>
  <c r="AF69" i="14"/>
  <c r="B69" i="14" s="1"/>
  <c r="AF68" i="14"/>
  <c r="B68" i="14" s="1"/>
  <c r="AF67" i="14"/>
  <c r="B67" i="14" s="1"/>
  <c r="AF66" i="14"/>
  <c r="B66" i="14" s="1"/>
  <c r="AF65" i="14"/>
  <c r="B65" i="14" s="1"/>
  <c r="AF64" i="14"/>
  <c r="B64" i="14" s="1"/>
  <c r="AF63" i="14"/>
  <c r="B63" i="14" s="1"/>
  <c r="AF62" i="14"/>
  <c r="B62" i="14" s="1"/>
  <c r="AF61" i="14"/>
  <c r="B61" i="14" s="1"/>
  <c r="AF60" i="14"/>
  <c r="B60" i="14" s="1"/>
  <c r="AF59" i="14"/>
  <c r="B59" i="14" s="1"/>
  <c r="AF58" i="14"/>
  <c r="B58" i="14" s="1"/>
  <c r="AF57" i="14"/>
  <c r="B57" i="14" s="1"/>
  <c r="AF56" i="14"/>
  <c r="B56" i="14" s="1"/>
  <c r="AF55" i="14"/>
  <c r="B55" i="14" s="1"/>
  <c r="AF54" i="14"/>
  <c r="B54" i="14" s="1"/>
  <c r="AF53" i="14"/>
  <c r="B53" i="14" s="1"/>
  <c r="AF52" i="14"/>
  <c r="B52" i="14" s="1"/>
  <c r="AF51" i="14"/>
  <c r="B51" i="14" s="1"/>
  <c r="AF50" i="14"/>
  <c r="AF49" i="14"/>
  <c r="B49" i="14" s="1"/>
  <c r="AF48" i="14"/>
  <c r="B48" i="14" s="1"/>
  <c r="AF47" i="14"/>
  <c r="B47" i="14" s="1"/>
  <c r="AF46" i="14"/>
  <c r="B46" i="14" s="1"/>
  <c r="AF45" i="14"/>
  <c r="B45" i="14" s="1"/>
  <c r="AF44" i="14"/>
  <c r="B44" i="14" s="1"/>
  <c r="AF43" i="14"/>
  <c r="B43" i="14" s="1"/>
  <c r="AF42" i="14"/>
  <c r="B42" i="14" s="1"/>
  <c r="AF41" i="14"/>
  <c r="B41" i="14" s="1"/>
  <c r="AF40" i="14"/>
  <c r="B40" i="14" s="1"/>
  <c r="AF39" i="14"/>
  <c r="B39" i="14" s="1"/>
  <c r="AF38" i="14"/>
  <c r="B38" i="14" s="1"/>
  <c r="AF37" i="14"/>
  <c r="B37" i="14" s="1"/>
  <c r="AF36" i="14"/>
  <c r="B36" i="14" s="1"/>
  <c r="AF35" i="14"/>
  <c r="B35" i="14" s="1"/>
  <c r="AF34" i="14"/>
  <c r="B34" i="14" s="1"/>
  <c r="AF33" i="14"/>
  <c r="B33" i="14" s="1"/>
  <c r="AF32" i="14"/>
  <c r="B32" i="14" s="1"/>
  <c r="AF31" i="14"/>
  <c r="B31" i="14" s="1"/>
  <c r="AF30" i="14"/>
  <c r="B30" i="14" s="1"/>
  <c r="AF29" i="14"/>
  <c r="B29" i="14" s="1"/>
  <c r="AF28" i="14"/>
  <c r="B28" i="14" s="1"/>
  <c r="AF27" i="14"/>
  <c r="B27" i="14" s="1"/>
  <c r="AF26" i="14"/>
  <c r="B26" i="14" s="1"/>
  <c r="AF25" i="14"/>
  <c r="B25" i="14" s="1"/>
  <c r="AF24" i="14"/>
  <c r="B24" i="14" s="1"/>
  <c r="AF23" i="14"/>
  <c r="B23" i="14" s="1"/>
  <c r="AF22" i="14"/>
  <c r="B22" i="14" s="1"/>
  <c r="AF21" i="14"/>
  <c r="B21" i="14" s="1"/>
  <c r="AF20" i="14"/>
  <c r="B20" i="14" s="1"/>
  <c r="AF19" i="14"/>
  <c r="B19" i="14" s="1"/>
  <c r="AF18" i="14"/>
  <c r="B18" i="14" s="1"/>
  <c r="AF17" i="14"/>
  <c r="B17" i="14" s="1"/>
  <c r="AF16" i="14"/>
  <c r="B16" i="14" s="1"/>
  <c r="AF15" i="14"/>
  <c r="B15" i="14" s="1"/>
  <c r="AF14" i="14"/>
  <c r="B14" i="14" s="1"/>
  <c r="AF13" i="14"/>
  <c r="B13" i="14" s="1"/>
  <c r="AF12" i="14"/>
  <c r="B12" i="14" s="1"/>
  <c r="AF11" i="14"/>
  <c r="B11" i="14" s="1"/>
  <c r="FM1229" i="14"/>
  <c r="FL1230" i="14" s="1"/>
  <c r="FM1225" i="14"/>
  <c r="FL1226" i="14" s="1"/>
  <c r="FM1221" i="14"/>
  <c r="FL1222" i="14" s="1"/>
  <c r="FM1217" i="14"/>
  <c r="FL1218" i="14" s="1"/>
  <c r="FM1213" i="14"/>
  <c r="FL1214" i="14" s="1"/>
  <c r="FM1209" i="14"/>
  <c r="FL1210" i="14" s="1"/>
  <c r="FM1205" i="14"/>
  <c r="FL1206" i="14" s="1"/>
  <c r="FM1201" i="14"/>
  <c r="FL1202" i="14" s="1"/>
  <c r="FM1197" i="14"/>
  <c r="FL1198" i="14" s="1"/>
  <c r="FM1193" i="14"/>
  <c r="FL1194" i="14" s="1"/>
  <c r="FM1189" i="14"/>
  <c r="FL1190" i="14" s="1"/>
  <c r="FM1185" i="14"/>
  <c r="FL1186" i="14" s="1"/>
  <c r="FM1181" i="14"/>
  <c r="FL1182" i="14" s="1"/>
  <c r="FM1177" i="14"/>
  <c r="FL1178" i="14" s="1"/>
  <c r="FM1173" i="14"/>
  <c r="FL1174" i="14" s="1"/>
  <c r="FM1169" i="14"/>
  <c r="FL1170" i="14" s="1"/>
  <c r="FM1165" i="14"/>
  <c r="FL1166" i="14" s="1"/>
  <c r="FM1161" i="14"/>
  <c r="FL1162" i="14" s="1"/>
  <c r="FM1157" i="14"/>
  <c r="FL1158" i="14" s="1"/>
  <c r="FM1153" i="14"/>
  <c r="FL1154" i="14" s="1"/>
  <c r="FM1149" i="14"/>
  <c r="FL1150" i="14" s="1"/>
  <c r="AG229" i="14"/>
  <c r="DI229" i="14" s="1"/>
  <c r="AI229" i="14"/>
  <c r="AU229" i="14" s="1"/>
  <c r="DM229" i="14" s="1"/>
  <c r="AJ229" i="14"/>
  <c r="DO229" i="14" s="1"/>
  <c r="AK229" i="14"/>
  <c r="DQ229" i="14" s="1"/>
  <c r="AO229" i="14"/>
  <c r="DY229" i="14" s="1"/>
  <c r="AS229" i="14"/>
  <c r="AV229" i="14" s="1"/>
  <c r="BI229" i="14"/>
  <c r="BK229" i="14"/>
  <c r="FH261" i="14"/>
  <c r="FF261" i="14"/>
  <c r="FB261" i="14"/>
  <c r="ER261" i="14"/>
  <c r="EO261" i="14"/>
  <c r="DU261" i="14"/>
  <c r="DS261" i="14"/>
  <c r="DC261" i="14"/>
  <c r="DA261" i="14"/>
  <c r="CY261" i="14"/>
  <c r="CW261" i="14"/>
  <c r="CS261" i="14"/>
  <c r="CQ261" i="14"/>
  <c r="CO261" i="14"/>
  <c r="CM261" i="14"/>
  <c r="CK261" i="14"/>
  <c r="CI261" i="14"/>
  <c r="CG261" i="14"/>
  <c r="CE261" i="14"/>
  <c r="EM261" i="14" s="1"/>
  <c r="CC261" i="14"/>
  <c r="CA261" i="14"/>
  <c r="BY261" i="14"/>
  <c r="BW261" i="14"/>
  <c r="BU261" i="14"/>
  <c r="BS261" i="14"/>
  <c r="BQ261" i="14"/>
  <c r="BO261" i="14"/>
  <c r="AS261" i="14"/>
  <c r="AR261" i="14"/>
  <c r="AQ261" i="14"/>
  <c r="EC261" i="14" s="1"/>
  <c r="AP261" i="14"/>
  <c r="EA261" i="14" s="1"/>
  <c r="AO261" i="14"/>
  <c r="DY261" i="14" s="1"/>
  <c r="AN261" i="14"/>
  <c r="DW261" i="14" s="1"/>
  <c r="AK261" i="14"/>
  <c r="DQ261" i="14" s="1"/>
  <c r="AJ261" i="14"/>
  <c r="DO261" i="14" s="1"/>
  <c r="AI261" i="14"/>
  <c r="AU261" i="14" s="1"/>
  <c r="DK261" i="14" s="1"/>
  <c r="AH261" i="14"/>
  <c r="DG261" i="14" s="1"/>
  <c r="AG261" i="14"/>
  <c r="DI261" i="14" s="1"/>
  <c r="A261" i="14"/>
  <c r="FH260" i="14"/>
  <c r="FF260" i="14"/>
  <c r="FB260" i="14"/>
  <c r="ER260" i="14"/>
  <c r="EO260" i="14"/>
  <c r="DU260" i="14"/>
  <c r="DS260" i="14"/>
  <c r="DC260" i="14"/>
  <c r="DA260" i="14"/>
  <c r="CY260" i="14"/>
  <c r="CW260" i="14"/>
  <c r="CS260" i="14"/>
  <c r="CQ260" i="14"/>
  <c r="CO260" i="14"/>
  <c r="CM260" i="14"/>
  <c r="CK260" i="14"/>
  <c r="CI260" i="14"/>
  <c r="CG260" i="14"/>
  <c r="CE260" i="14"/>
  <c r="EM260" i="14" s="1"/>
  <c r="CC260" i="14"/>
  <c r="CA260" i="14"/>
  <c r="BY260" i="14"/>
  <c r="BW260" i="14"/>
  <c r="BU260" i="14"/>
  <c r="BS260" i="14"/>
  <c r="BQ260" i="14"/>
  <c r="BO260" i="14"/>
  <c r="AS260" i="14"/>
  <c r="AR260" i="14"/>
  <c r="AQ260" i="14"/>
  <c r="EC260" i="14" s="1"/>
  <c r="AP260" i="14"/>
  <c r="EA260" i="14" s="1"/>
  <c r="AO260" i="14"/>
  <c r="DY260" i="14" s="1"/>
  <c r="AN260" i="14"/>
  <c r="DW260" i="14" s="1"/>
  <c r="AK260" i="14"/>
  <c r="DQ260" i="14" s="1"/>
  <c r="AJ260" i="14"/>
  <c r="DO260" i="14" s="1"/>
  <c r="AI260" i="14"/>
  <c r="AU260" i="14" s="1"/>
  <c r="DM260" i="14" s="1"/>
  <c r="AH260" i="14"/>
  <c r="DG260" i="14" s="1"/>
  <c r="AG260" i="14"/>
  <c r="DE260" i="14" s="1"/>
  <c r="A260" i="14"/>
  <c r="FJ259" i="14"/>
  <c r="FH259" i="14"/>
  <c r="FF259" i="14"/>
  <c r="FD259" i="14"/>
  <c r="FB259" i="14"/>
  <c r="EZ259" i="14"/>
  <c r="ET259" i="14"/>
  <c r="ER259" i="14"/>
  <c r="EO259" i="14"/>
  <c r="DU259" i="14"/>
  <c r="DS259" i="14"/>
  <c r="DC259" i="14"/>
  <c r="DA259" i="14"/>
  <c r="CY259" i="14"/>
  <c r="CW259" i="14"/>
  <c r="CS259" i="14"/>
  <c r="CQ259" i="14"/>
  <c r="CO259" i="14"/>
  <c r="CM259" i="14"/>
  <c r="CK259" i="14"/>
  <c r="CI259" i="14"/>
  <c r="CG259" i="14"/>
  <c r="CE259" i="14"/>
  <c r="EM259" i="14" s="1"/>
  <c r="CC259" i="14"/>
  <c r="CA259" i="14"/>
  <c r="BY259" i="14"/>
  <c r="BW259" i="14"/>
  <c r="BU259" i="14"/>
  <c r="BS259" i="14"/>
  <c r="BQ259" i="14"/>
  <c r="BO259" i="14"/>
  <c r="AS259" i="14"/>
  <c r="AV259" i="14" s="1"/>
  <c r="AO259" i="14"/>
  <c r="DY259" i="14" s="1"/>
  <c r="AK259" i="14"/>
  <c r="DQ259" i="14" s="1"/>
  <c r="AJ259" i="14"/>
  <c r="DO259" i="14" s="1"/>
  <c r="AI259" i="14"/>
  <c r="AU259" i="14" s="1"/>
  <c r="AH259" i="14"/>
  <c r="DG259" i="14" s="1"/>
  <c r="AG259" i="14"/>
  <c r="DE259" i="14" s="1"/>
  <c r="A259" i="14"/>
  <c r="FH258" i="14"/>
  <c r="FF258" i="14"/>
  <c r="FB258" i="14"/>
  <c r="ER258" i="14"/>
  <c r="EO258" i="14"/>
  <c r="DU258" i="14"/>
  <c r="DS258" i="14"/>
  <c r="DC258" i="14"/>
  <c r="DA258" i="14"/>
  <c r="CY258" i="14"/>
  <c r="CW258" i="14"/>
  <c r="CS258" i="14"/>
  <c r="CQ258" i="14"/>
  <c r="CO258" i="14"/>
  <c r="CM258" i="14"/>
  <c r="CK258" i="14"/>
  <c r="CI258" i="14"/>
  <c r="CG258" i="14"/>
  <c r="CE258" i="14"/>
  <c r="EM258" i="14" s="1"/>
  <c r="CC258" i="14"/>
  <c r="CA258" i="14"/>
  <c r="BY258" i="14"/>
  <c r="BW258" i="14"/>
  <c r="BU258" i="14"/>
  <c r="BS258" i="14"/>
  <c r="BQ258" i="14"/>
  <c r="BO258" i="14"/>
  <c r="AS258" i="14"/>
  <c r="AR258" i="14"/>
  <c r="AQ258" i="14"/>
  <c r="EC258" i="14" s="1"/>
  <c r="AP258" i="14"/>
  <c r="EA258" i="14" s="1"/>
  <c r="AO258" i="14"/>
  <c r="DY258" i="14" s="1"/>
  <c r="AN258" i="14"/>
  <c r="DW258" i="14" s="1"/>
  <c r="AK258" i="14"/>
  <c r="DQ258" i="14" s="1"/>
  <c r="AJ258" i="14"/>
  <c r="DO258" i="14" s="1"/>
  <c r="AI258" i="14"/>
  <c r="AU258" i="14" s="1"/>
  <c r="DM258" i="14" s="1"/>
  <c r="AH258" i="14"/>
  <c r="DG258" i="14" s="1"/>
  <c r="AG258" i="14"/>
  <c r="DI258" i="14" s="1"/>
  <c r="A258" i="14"/>
  <c r="FH257" i="14"/>
  <c r="FF257" i="14"/>
  <c r="FB257" i="14"/>
  <c r="ER257" i="14"/>
  <c r="EO257" i="14"/>
  <c r="DU257" i="14"/>
  <c r="DS257" i="14"/>
  <c r="DC257" i="14"/>
  <c r="DA257" i="14"/>
  <c r="CY257" i="14"/>
  <c r="CW257" i="14"/>
  <c r="CS257" i="14"/>
  <c r="CQ257" i="14"/>
  <c r="CO257" i="14"/>
  <c r="CM257" i="14"/>
  <c r="CK257" i="14"/>
  <c r="CI257" i="14"/>
  <c r="CG257" i="14"/>
  <c r="CE257" i="14"/>
  <c r="EM257" i="14" s="1"/>
  <c r="CC257" i="14"/>
  <c r="CA257" i="14"/>
  <c r="BY257" i="14"/>
  <c r="BW257" i="14"/>
  <c r="BU257" i="14"/>
  <c r="BS257" i="14"/>
  <c r="BQ257" i="14"/>
  <c r="BO257" i="14"/>
  <c r="BM257" i="14"/>
  <c r="BK257" i="14"/>
  <c r="BI257" i="14"/>
  <c r="BG257" i="14"/>
  <c r="BE257" i="14"/>
  <c r="BC257" i="14"/>
  <c r="BA257" i="14"/>
  <c r="AY257" i="14"/>
  <c r="AW257" i="14"/>
  <c r="AS257" i="14"/>
  <c r="AR257" i="14"/>
  <c r="AQ257" i="14"/>
  <c r="EC257" i="14" s="1"/>
  <c r="AP257" i="14"/>
  <c r="EA257" i="14" s="1"/>
  <c r="AO257" i="14"/>
  <c r="DY257" i="14" s="1"/>
  <c r="AN257" i="14"/>
  <c r="DW257" i="14" s="1"/>
  <c r="AK257" i="14"/>
  <c r="DQ257" i="14" s="1"/>
  <c r="AJ257" i="14"/>
  <c r="DO257" i="14" s="1"/>
  <c r="AI257" i="14"/>
  <c r="AU257" i="14" s="1"/>
  <c r="DK257" i="14" s="1"/>
  <c r="AH257" i="14"/>
  <c r="DG257" i="14" s="1"/>
  <c r="AG257" i="14"/>
  <c r="DE257" i="14" s="1"/>
  <c r="A257" i="14"/>
  <c r="FJ242" i="14"/>
  <c r="FH242" i="14"/>
  <c r="FF242" i="14"/>
  <c r="FD242" i="14"/>
  <c r="FB242" i="14"/>
  <c r="EZ242" i="14"/>
  <c r="ET242" i="14"/>
  <c r="ER242" i="14"/>
  <c r="EO242" i="14"/>
  <c r="DU242" i="14"/>
  <c r="DS242" i="14"/>
  <c r="DC242" i="14"/>
  <c r="DA242" i="14"/>
  <c r="CY242" i="14"/>
  <c r="CW242" i="14"/>
  <c r="CS242" i="14"/>
  <c r="CQ242" i="14"/>
  <c r="CO242" i="14"/>
  <c r="CM242" i="14"/>
  <c r="CK242" i="14"/>
  <c r="CI242" i="14"/>
  <c r="CG242" i="14"/>
  <c r="CE242" i="14"/>
  <c r="EM242" i="14" s="1"/>
  <c r="CC242" i="14"/>
  <c r="CA242" i="14"/>
  <c r="BY242" i="14"/>
  <c r="BW242" i="14"/>
  <c r="BU242" i="14"/>
  <c r="BS242" i="14"/>
  <c r="BQ242" i="14"/>
  <c r="BO242" i="14"/>
  <c r="BM242" i="14"/>
  <c r="BK242" i="14"/>
  <c r="AS242" i="14"/>
  <c r="AV242" i="14" s="1"/>
  <c r="AO242" i="14"/>
  <c r="DY242" i="14" s="1"/>
  <c r="AK242" i="14"/>
  <c r="DQ242" i="14" s="1"/>
  <c r="AJ242" i="14"/>
  <c r="DO242" i="14" s="1"/>
  <c r="AU242" i="14"/>
  <c r="DM242" i="14" s="1"/>
  <c r="AH242" i="14"/>
  <c r="DG242" i="14" s="1"/>
  <c r="AG242" i="14"/>
  <c r="DI242" i="14" s="1"/>
  <c r="A242" i="14"/>
  <c r="FF255" i="14"/>
  <c r="FB255" i="14"/>
  <c r="ER255" i="14"/>
  <c r="EO255" i="14"/>
  <c r="DU255" i="14"/>
  <c r="DS255" i="14"/>
  <c r="DC255" i="14"/>
  <c r="DA255" i="14"/>
  <c r="CY255" i="14"/>
  <c r="CW255" i="14"/>
  <c r="CS255" i="14"/>
  <c r="CQ255" i="14"/>
  <c r="CO255" i="14"/>
  <c r="CM255" i="14"/>
  <c r="CK255" i="14"/>
  <c r="CI255" i="14"/>
  <c r="CG255" i="14"/>
  <c r="CE255" i="14"/>
  <c r="EM255" i="14" s="1"/>
  <c r="CC255" i="14"/>
  <c r="CA255" i="14"/>
  <c r="BY255" i="14"/>
  <c r="BW255" i="14"/>
  <c r="BU255" i="14"/>
  <c r="BS255" i="14"/>
  <c r="BQ255" i="14"/>
  <c r="BO255" i="14"/>
  <c r="BM255" i="14"/>
  <c r="BK255" i="14"/>
  <c r="BI255" i="14"/>
  <c r="BG255" i="14"/>
  <c r="BE255" i="14"/>
  <c r="BC255" i="14"/>
  <c r="BA255" i="14"/>
  <c r="AY255" i="14"/>
  <c r="AW255" i="14"/>
  <c r="AS255" i="14"/>
  <c r="AR255" i="14"/>
  <c r="AQ255" i="14"/>
  <c r="EC255" i="14" s="1"/>
  <c r="AP255" i="14"/>
  <c r="EA255" i="14" s="1"/>
  <c r="AO255" i="14"/>
  <c r="DY255" i="14" s="1"/>
  <c r="AN255" i="14"/>
  <c r="DW255" i="14" s="1"/>
  <c r="AK255" i="14"/>
  <c r="DQ255" i="14" s="1"/>
  <c r="AJ255" i="14"/>
  <c r="DO255" i="14" s="1"/>
  <c r="AI255" i="14"/>
  <c r="AU255" i="14" s="1"/>
  <c r="DM255" i="14" s="1"/>
  <c r="AH255" i="14"/>
  <c r="DG255" i="14" s="1"/>
  <c r="AG255" i="14"/>
  <c r="DI255" i="14" s="1"/>
  <c r="A255" i="14"/>
  <c r="FH254" i="14"/>
  <c r="FF254" i="14"/>
  <c r="FB254" i="14"/>
  <c r="ER254" i="14"/>
  <c r="EO254" i="14"/>
  <c r="DU254" i="14"/>
  <c r="DS254" i="14"/>
  <c r="DC254" i="14"/>
  <c r="DA254" i="14"/>
  <c r="CY254" i="14"/>
  <c r="CW254" i="14"/>
  <c r="CS254" i="14"/>
  <c r="CQ254" i="14"/>
  <c r="CO254" i="14"/>
  <c r="CM254" i="14"/>
  <c r="CK254" i="14"/>
  <c r="CI254" i="14"/>
  <c r="CG254" i="14"/>
  <c r="CE254" i="14"/>
  <c r="EM254" i="14" s="1"/>
  <c r="CC254" i="14"/>
  <c r="CA254" i="14"/>
  <c r="BY254" i="14"/>
  <c r="BW254" i="14"/>
  <c r="BU254" i="14"/>
  <c r="BS254" i="14"/>
  <c r="BQ254" i="14"/>
  <c r="BO254" i="14"/>
  <c r="BM254" i="14"/>
  <c r="BK254" i="14"/>
  <c r="BI254" i="14"/>
  <c r="BG254" i="14"/>
  <c r="BE254" i="14"/>
  <c r="BC254" i="14"/>
  <c r="BA254" i="14"/>
  <c r="AY254" i="14"/>
  <c r="AW254" i="14"/>
  <c r="AS254" i="14"/>
  <c r="AR254" i="14"/>
  <c r="AQ254" i="14"/>
  <c r="EC254" i="14" s="1"/>
  <c r="AP254" i="14"/>
  <c r="EA254" i="14" s="1"/>
  <c r="AO254" i="14"/>
  <c r="DY254" i="14" s="1"/>
  <c r="AN254" i="14"/>
  <c r="DW254" i="14" s="1"/>
  <c r="AK254" i="14"/>
  <c r="DQ254" i="14" s="1"/>
  <c r="AJ254" i="14"/>
  <c r="DO254" i="14" s="1"/>
  <c r="AI254" i="14"/>
  <c r="AU254" i="14" s="1"/>
  <c r="DM254" i="14" s="1"/>
  <c r="AH254" i="14"/>
  <c r="DG254" i="14" s="1"/>
  <c r="AG254" i="14"/>
  <c r="DE254" i="14" s="1"/>
  <c r="A254" i="14"/>
  <c r="FJ253" i="14"/>
  <c r="FH253" i="14"/>
  <c r="FF253" i="14"/>
  <c r="FD253" i="14"/>
  <c r="FB253" i="14"/>
  <c r="EZ253" i="14"/>
  <c r="ET253" i="14"/>
  <c r="ER253" i="14"/>
  <c r="EO253" i="14"/>
  <c r="DU253" i="14"/>
  <c r="DS253" i="14"/>
  <c r="DC253" i="14"/>
  <c r="DA253" i="14"/>
  <c r="CY253" i="14"/>
  <c r="CW253" i="14"/>
  <c r="CS253" i="14"/>
  <c r="CQ253" i="14"/>
  <c r="CO253" i="14"/>
  <c r="CM253" i="14"/>
  <c r="CK253" i="14"/>
  <c r="CI253" i="14"/>
  <c r="CG253" i="14"/>
  <c r="CE253" i="14"/>
  <c r="EM253" i="14" s="1"/>
  <c r="CC253" i="14"/>
  <c r="CA253" i="14"/>
  <c r="BY253" i="14"/>
  <c r="BW253" i="14"/>
  <c r="BU253" i="14"/>
  <c r="BS253" i="14"/>
  <c r="BQ253" i="14"/>
  <c r="BO253" i="14"/>
  <c r="BM253" i="14"/>
  <c r="BK253" i="14"/>
  <c r="AS253" i="14"/>
  <c r="AO253" i="14"/>
  <c r="DY253" i="14" s="1"/>
  <c r="AK253" i="14"/>
  <c r="DQ253" i="14" s="1"/>
  <c r="AJ253" i="14"/>
  <c r="DO253" i="14" s="1"/>
  <c r="AU253" i="14"/>
  <c r="DM253" i="14" s="1"/>
  <c r="AH253" i="14"/>
  <c r="DG253" i="14" s="1"/>
  <c r="AG253" i="14"/>
  <c r="DE253" i="14" s="1"/>
  <c r="A253" i="14"/>
  <c r="FH251" i="14"/>
  <c r="FF251" i="14"/>
  <c r="FD251" i="14"/>
  <c r="ER251" i="14"/>
  <c r="EO251" i="14"/>
  <c r="DU251" i="14"/>
  <c r="DS251" i="14"/>
  <c r="DC251" i="14"/>
  <c r="DA251" i="14"/>
  <c r="CY251" i="14"/>
  <c r="CW251" i="14"/>
  <c r="CS251" i="14"/>
  <c r="CQ251" i="14"/>
  <c r="CO251" i="14"/>
  <c r="CM251" i="14"/>
  <c r="CK251" i="14"/>
  <c r="CI251" i="14"/>
  <c r="CG251" i="14"/>
  <c r="CE251" i="14"/>
  <c r="EM251" i="14" s="1"/>
  <c r="CC251" i="14"/>
  <c r="CA251" i="14"/>
  <c r="BY251" i="14"/>
  <c r="BW251" i="14"/>
  <c r="BU251" i="14"/>
  <c r="BS251" i="14"/>
  <c r="BQ251" i="14"/>
  <c r="BO251" i="14"/>
  <c r="BM251" i="14"/>
  <c r="BK251" i="14"/>
  <c r="BI251" i="14"/>
  <c r="BG251" i="14"/>
  <c r="BE251" i="14"/>
  <c r="BC251" i="14"/>
  <c r="BA251" i="14"/>
  <c r="AY251" i="14"/>
  <c r="AW251" i="14"/>
  <c r="AS251" i="14"/>
  <c r="AR251" i="14"/>
  <c r="AQ251" i="14"/>
  <c r="EC251" i="14" s="1"/>
  <c r="AP251" i="14"/>
  <c r="EA251" i="14" s="1"/>
  <c r="AO251" i="14"/>
  <c r="DY251" i="14" s="1"/>
  <c r="AN251" i="14"/>
  <c r="DW251" i="14" s="1"/>
  <c r="AK251" i="14"/>
  <c r="DQ251" i="14" s="1"/>
  <c r="AJ251" i="14"/>
  <c r="DO251" i="14" s="1"/>
  <c r="AI251" i="14"/>
  <c r="AU251" i="14" s="1"/>
  <c r="DK251" i="14" s="1"/>
  <c r="AH251" i="14"/>
  <c r="DG251" i="14" s="1"/>
  <c r="AG251" i="14"/>
  <c r="DI251" i="14" s="1"/>
  <c r="A251" i="14"/>
  <c r="FH248" i="14"/>
  <c r="FF248" i="14"/>
  <c r="FD248" i="14"/>
  <c r="ER248" i="14"/>
  <c r="EO248" i="14"/>
  <c r="DU248" i="14"/>
  <c r="DS248" i="14"/>
  <c r="DC248" i="14"/>
  <c r="DA248" i="14"/>
  <c r="CY248" i="14"/>
  <c r="CW248" i="14"/>
  <c r="CS248" i="14"/>
  <c r="CQ248" i="14"/>
  <c r="CO248" i="14"/>
  <c r="CM248" i="14"/>
  <c r="CK248" i="14"/>
  <c r="CI248" i="14"/>
  <c r="CG248" i="14"/>
  <c r="CE248" i="14"/>
  <c r="EM248" i="14" s="1"/>
  <c r="CC248" i="14"/>
  <c r="CA248" i="14"/>
  <c r="BY248" i="14"/>
  <c r="BW248" i="14"/>
  <c r="BU248" i="14"/>
  <c r="BS248" i="14"/>
  <c r="BQ248" i="14"/>
  <c r="BO248" i="14"/>
  <c r="BM248" i="14"/>
  <c r="BK248" i="14"/>
  <c r="BI248" i="14"/>
  <c r="BG248" i="14"/>
  <c r="BE248" i="14"/>
  <c r="BC248" i="14"/>
  <c r="BA248" i="14"/>
  <c r="AY248" i="14"/>
  <c r="AW248" i="14"/>
  <c r="AS248" i="14"/>
  <c r="AR248" i="14"/>
  <c r="AQ248" i="14"/>
  <c r="EC248" i="14" s="1"/>
  <c r="AP248" i="14"/>
  <c r="EA248" i="14" s="1"/>
  <c r="AO248" i="14"/>
  <c r="DY248" i="14" s="1"/>
  <c r="AN248" i="14"/>
  <c r="DW248" i="14" s="1"/>
  <c r="AK248" i="14"/>
  <c r="DQ248" i="14" s="1"/>
  <c r="AJ248" i="14"/>
  <c r="DO248" i="14" s="1"/>
  <c r="AI248" i="14"/>
  <c r="AU248" i="14" s="1"/>
  <c r="AH248" i="14"/>
  <c r="DG248" i="14" s="1"/>
  <c r="AG248" i="14"/>
  <c r="DE248" i="14" s="1"/>
  <c r="A248" i="14"/>
  <c r="FJ250" i="14"/>
  <c r="FH250" i="14"/>
  <c r="FF250" i="14"/>
  <c r="FD250" i="14"/>
  <c r="FB250" i="14"/>
  <c r="EZ250" i="14"/>
  <c r="ET250" i="14"/>
  <c r="ER250" i="14"/>
  <c r="EO250" i="14"/>
  <c r="DU250" i="14"/>
  <c r="DS250" i="14"/>
  <c r="DC250" i="14"/>
  <c r="DA250" i="14"/>
  <c r="CY250" i="14"/>
  <c r="CW250" i="14"/>
  <c r="CS250" i="14"/>
  <c r="CQ250" i="14"/>
  <c r="CO250" i="14"/>
  <c r="CM250" i="14"/>
  <c r="CK250" i="14"/>
  <c r="CI250" i="14"/>
  <c r="CG250" i="14"/>
  <c r="CE250" i="14"/>
  <c r="EM250" i="14" s="1"/>
  <c r="CC250" i="14"/>
  <c r="CA250" i="14"/>
  <c r="BY250" i="14"/>
  <c r="BW250" i="14"/>
  <c r="BU250" i="14"/>
  <c r="BS250" i="14"/>
  <c r="BQ250" i="14"/>
  <c r="BO250" i="14"/>
  <c r="BM250" i="14"/>
  <c r="BK250" i="14"/>
  <c r="AS250" i="14"/>
  <c r="AV250" i="14" s="1"/>
  <c r="AO250" i="14"/>
  <c r="DY250" i="14" s="1"/>
  <c r="AK250" i="14"/>
  <c r="DQ250" i="14" s="1"/>
  <c r="AJ250" i="14"/>
  <c r="DO250" i="14" s="1"/>
  <c r="AI250" i="14"/>
  <c r="AU250" i="14" s="1"/>
  <c r="DM250" i="14" s="1"/>
  <c r="AH250" i="14"/>
  <c r="DG250" i="14" s="1"/>
  <c r="AG250" i="14"/>
  <c r="DE250" i="14" s="1"/>
  <c r="A250" i="14"/>
  <c r="FH247" i="14"/>
  <c r="FF247" i="14"/>
  <c r="FB247" i="14"/>
  <c r="ER247" i="14"/>
  <c r="EO247" i="14"/>
  <c r="DU247" i="14"/>
  <c r="DS247" i="14"/>
  <c r="DC247" i="14"/>
  <c r="DA247" i="14"/>
  <c r="CY247" i="14"/>
  <c r="CW247" i="14"/>
  <c r="CS247" i="14"/>
  <c r="CQ247" i="14"/>
  <c r="CO247" i="14"/>
  <c r="CM247" i="14"/>
  <c r="CK247" i="14"/>
  <c r="CI247" i="14"/>
  <c r="CG247" i="14"/>
  <c r="CE247" i="14"/>
  <c r="EM247" i="14" s="1"/>
  <c r="CC247" i="14"/>
  <c r="CA247" i="14"/>
  <c r="BY247" i="14"/>
  <c r="BW247" i="14"/>
  <c r="BU247" i="14"/>
  <c r="BS247" i="14"/>
  <c r="BQ247" i="14"/>
  <c r="BO247" i="14"/>
  <c r="BM247" i="14"/>
  <c r="BK247" i="14"/>
  <c r="BI247" i="14"/>
  <c r="BG247" i="14"/>
  <c r="BE247" i="14"/>
  <c r="BC247" i="14"/>
  <c r="BA247" i="14"/>
  <c r="AY247" i="14"/>
  <c r="AW247" i="14"/>
  <c r="AS247" i="14"/>
  <c r="AR247" i="14"/>
  <c r="AQ247" i="14"/>
  <c r="EC247" i="14" s="1"/>
  <c r="AP247" i="14"/>
  <c r="EA247" i="14" s="1"/>
  <c r="AO247" i="14"/>
  <c r="DY247" i="14" s="1"/>
  <c r="AN247" i="14"/>
  <c r="DW247" i="14" s="1"/>
  <c r="AK247" i="14"/>
  <c r="DQ247" i="14" s="1"/>
  <c r="AJ247" i="14"/>
  <c r="DO247" i="14" s="1"/>
  <c r="AI247" i="14"/>
  <c r="AU247" i="14" s="1"/>
  <c r="DK247" i="14" s="1"/>
  <c r="AH247" i="14"/>
  <c r="DG247" i="14" s="1"/>
  <c r="AG247" i="14"/>
  <c r="DE247" i="14" s="1"/>
  <c r="A247" i="14"/>
  <c r="FF245" i="14"/>
  <c r="FB245" i="14"/>
  <c r="ER245" i="14"/>
  <c r="EO245" i="14"/>
  <c r="DU245" i="14"/>
  <c r="DS245" i="14"/>
  <c r="DC245" i="14"/>
  <c r="DA245" i="14"/>
  <c r="CY245" i="14"/>
  <c r="CW245" i="14"/>
  <c r="CS245" i="14"/>
  <c r="CQ245" i="14"/>
  <c r="CO245" i="14"/>
  <c r="CM245" i="14"/>
  <c r="CK245" i="14"/>
  <c r="CI245" i="14"/>
  <c r="CG245" i="14"/>
  <c r="CE245" i="14"/>
  <c r="EM245" i="14" s="1"/>
  <c r="CC245" i="14"/>
  <c r="CA245" i="14"/>
  <c r="BY245" i="14"/>
  <c r="BW245" i="14"/>
  <c r="BU245" i="14"/>
  <c r="BS245" i="14"/>
  <c r="BQ245" i="14"/>
  <c r="BO245" i="14"/>
  <c r="BM245" i="14"/>
  <c r="BK245" i="14"/>
  <c r="BI245" i="14"/>
  <c r="BG245" i="14"/>
  <c r="BE245" i="14"/>
  <c r="BC245" i="14"/>
  <c r="BA245" i="14"/>
  <c r="AY245" i="14"/>
  <c r="AW245" i="14"/>
  <c r="AS245" i="14"/>
  <c r="AR245" i="14"/>
  <c r="AQ245" i="14"/>
  <c r="EC245" i="14" s="1"/>
  <c r="AP245" i="14"/>
  <c r="EA245" i="14" s="1"/>
  <c r="AO245" i="14"/>
  <c r="DY245" i="14" s="1"/>
  <c r="AN245" i="14"/>
  <c r="DW245" i="14" s="1"/>
  <c r="AK245" i="14"/>
  <c r="DQ245" i="14" s="1"/>
  <c r="AJ245" i="14"/>
  <c r="DO245" i="14" s="1"/>
  <c r="AI245" i="14"/>
  <c r="AU245" i="14" s="1"/>
  <c r="DK245" i="14" s="1"/>
  <c r="AH245" i="14"/>
  <c r="DG245" i="14" s="1"/>
  <c r="AG245" i="14"/>
  <c r="DI245" i="14" s="1"/>
  <c r="A245" i="14"/>
  <c r="FJ244" i="14"/>
  <c r="FH244" i="14"/>
  <c r="FF244" i="14"/>
  <c r="FD244" i="14"/>
  <c r="FB244" i="14"/>
  <c r="EZ244" i="14"/>
  <c r="ET244" i="14"/>
  <c r="ER244" i="14"/>
  <c r="EO244" i="14"/>
  <c r="DU244" i="14"/>
  <c r="DS244" i="14"/>
  <c r="DC244" i="14"/>
  <c r="DA244" i="14"/>
  <c r="CY244" i="14"/>
  <c r="CW244" i="14"/>
  <c r="CS244" i="14"/>
  <c r="CQ244" i="14"/>
  <c r="CO244" i="14"/>
  <c r="CM244" i="14"/>
  <c r="CK244" i="14"/>
  <c r="CI244" i="14"/>
  <c r="CG244" i="14"/>
  <c r="CE244" i="14"/>
  <c r="EM244" i="14" s="1"/>
  <c r="CC244" i="14"/>
  <c r="CA244" i="14"/>
  <c r="BY244" i="14"/>
  <c r="BW244" i="14"/>
  <c r="BU244" i="14"/>
  <c r="BS244" i="14"/>
  <c r="BQ244" i="14"/>
  <c r="BO244" i="14"/>
  <c r="BM244" i="14"/>
  <c r="BK244" i="14"/>
  <c r="AS244" i="14"/>
  <c r="AV244" i="14" s="1"/>
  <c r="AO244" i="14"/>
  <c r="DY244" i="14" s="1"/>
  <c r="AK244" i="14"/>
  <c r="DQ244" i="14" s="1"/>
  <c r="AJ244" i="14"/>
  <c r="DO244" i="14" s="1"/>
  <c r="AU244" i="14"/>
  <c r="DM244" i="14" s="1"/>
  <c r="AH244" i="14"/>
  <c r="DG244" i="14" s="1"/>
  <c r="AG244" i="14"/>
  <c r="DI244" i="14" s="1"/>
  <c r="A244" i="14"/>
  <c r="FF243" i="14"/>
  <c r="FB243" i="14"/>
  <c r="ER243" i="14"/>
  <c r="EO243" i="14"/>
  <c r="DU243" i="14"/>
  <c r="DS243" i="14"/>
  <c r="DC243" i="14"/>
  <c r="DA243" i="14"/>
  <c r="CY243" i="14"/>
  <c r="CW243" i="14"/>
  <c r="CS243" i="14"/>
  <c r="CQ243" i="14"/>
  <c r="CO243" i="14"/>
  <c r="CM243" i="14"/>
  <c r="CK243" i="14"/>
  <c r="CI243" i="14"/>
  <c r="CG243" i="14"/>
  <c r="CE243" i="14"/>
  <c r="EM243" i="14" s="1"/>
  <c r="CC243" i="14"/>
  <c r="CA243" i="14"/>
  <c r="BY243" i="14"/>
  <c r="BW243" i="14"/>
  <c r="BU243" i="14"/>
  <c r="BS243" i="14"/>
  <c r="BQ243" i="14"/>
  <c r="BO243" i="14"/>
  <c r="BM243" i="14"/>
  <c r="BK243" i="14"/>
  <c r="BI243" i="14"/>
  <c r="BG243" i="14"/>
  <c r="BE243" i="14"/>
  <c r="BC243" i="14"/>
  <c r="BA243" i="14"/>
  <c r="AY243" i="14"/>
  <c r="AW243" i="14"/>
  <c r="AS243" i="14"/>
  <c r="AR243" i="14"/>
  <c r="AQ243" i="14"/>
  <c r="EC243" i="14" s="1"/>
  <c r="AP243" i="14"/>
  <c r="EA243" i="14" s="1"/>
  <c r="AO243" i="14"/>
  <c r="DY243" i="14" s="1"/>
  <c r="AN243" i="14"/>
  <c r="DW243" i="14" s="1"/>
  <c r="AK243" i="14"/>
  <c r="DQ243" i="14" s="1"/>
  <c r="AJ243" i="14"/>
  <c r="DO243" i="14" s="1"/>
  <c r="AI243" i="14"/>
  <c r="AU243" i="14" s="1"/>
  <c r="DM243" i="14" s="1"/>
  <c r="AH243" i="14"/>
  <c r="DG243" i="14" s="1"/>
  <c r="AG243" i="14"/>
  <c r="DE243" i="14" s="1"/>
  <c r="A243" i="14"/>
  <c r="FF241" i="14"/>
  <c r="FB241" i="14"/>
  <c r="ER241" i="14"/>
  <c r="EO241" i="14"/>
  <c r="DU241" i="14"/>
  <c r="DS241" i="14"/>
  <c r="DC241" i="14"/>
  <c r="DA241" i="14"/>
  <c r="CY241" i="14"/>
  <c r="CW241" i="14"/>
  <c r="CS241" i="14"/>
  <c r="CQ241" i="14"/>
  <c r="CO241" i="14"/>
  <c r="CM241" i="14"/>
  <c r="CK241" i="14"/>
  <c r="CI241" i="14"/>
  <c r="CG241" i="14"/>
  <c r="CE241" i="14"/>
  <c r="EM241" i="14" s="1"/>
  <c r="CC241" i="14"/>
  <c r="CA241" i="14"/>
  <c r="BY241" i="14"/>
  <c r="BW241" i="14"/>
  <c r="BU241" i="14"/>
  <c r="BS241" i="14"/>
  <c r="BQ241" i="14"/>
  <c r="BO241" i="14"/>
  <c r="BM241" i="14"/>
  <c r="BK241" i="14"/>
  <c r="BI241" i="14"/>
  <c r="BG241" i="14"/>
  <c r="BE241" i="14"/>
  <c r="BC241" i="14"/>
  <c r="BA241" i="14"/>
  <c r="AY241" i="14"/>
  <c r="AW241" i="14"/>
  <c r="AS241" i="14"/>
  <c r="AR241" i="14"/>
  <c r="AQ241" i="14"/>
  <c r="EC241" i="14" s="1"/>
  <c r="AP241" i="14"/>
  <c r="EA241" i="14" s="1"/>
  <c r="AO241" i="14"/>
  <c r="DY241" i="14" s="1"/>
  <c r="AN241" i="14"/>
  <c r="DW241" i="14" s="1"/>
  <c r="AK241" i="14"/>
  <c r="DQ241" i="14" s="1"/>
  <c r="AJ241" i="14"/>
  <c r="DO241" i="14" s="1"/>
  <c r="AI241" i="14"/>
  <c r="AU241" i="14" s="1"/>
  <c r="DM241" i="14" s="1"/>
  <c r="AH241" i="14"/>
  <c r="DG241" i="14" s="1"/>
  <c r="AG241" i="14"/>
  <c r="DE241" i="14" s="1"/>
  <c r="A241" i="14"/>
  <c r="FJ256" i="14"/>
  <c r="FH256" i="14"/>
  <c r="FF256" i="14"/>
  <c r="FD256" i="14"/>
  <c r="FB256" i="14"/>
  <c r="EZ256" i="14"/>
  <c r="ET256" i="14"/>
  <c r="ER256" i="14"/>
  <c r="EO256" i="14"/>
  <c r="DU256" i="14"/>
  <c r="DS256" i="14"/>
  <c r="DC256" i="14"/>
  <c r="DA256" i="14"/>
  <c r="CY256" i="14"/>
  <c r="CW256" i="14"/>
  <c r="CS256" i="14"/>
  <c r="CQ256" i="14"/>
  <c r="CO256" i="14"/>
  <c r="CM256" i="14"/>
  <c r="CK256" i="14"/>
  <c r="CI256" i="14"/>
  <c r="CG256" i="14"/>
  <c r="CE256" i="14"/>
  <c r="EM256" i="14" s="1"/>
  <c r="CC256" i="14"/>
  <c r="CA256" i="14"/>
  <c r="BY256" i="14"/>
  <c r="BW256" i="14"/>
  <c r="BU256" i="14"/>
  <c r="BS256" i="14"/>
  <c r="BQ256" i="14"/>
  <c r="BO256" i="14"/>
  <c r="BM256" i="14"/>
  <c r="BK256" i="14"/>
  <c r="AS256" i="14"/>
  <c r="AV256" i="14" s="1"/>
  <c r="AO256" i="14"/>
  <c r="DY256" i="14" s="1"/>
  <c r="AK256" i="14"/>
  <c r="DQ256" i="14" s="1"/>
  <c r="AJ256" i="14"/>
  <c r="DO256" i="14" s="1"/>
  <c r="AI256" i="14"/>
  <c r="AU256" i="14" s="1"/>
  <c r="DK256" i="14" s="1"/>
  <c r="AH256" i="14"/>
  <c r="DG256" i="14" s="1"/>
  <c r="A256" i="14"/>
  <c r="FF240" i="14"/>
  <c r="FB240" i="14"/>
  <c r="ER240" i="14"/>
  <c r="EO240" i="14"/>
  <c r="DU240" i="14"/>
  <c r="DS240" i="14"/>
  <c r="DC240" i="14"/>
  <c r="DA240" i="14"/>
  <c r="CY240" i="14"/>
  <c r="CW240" i="14"/>
  <c r="CS240" i="14"/>
  <c r="CQ240" i="14"/>
  <c r="CO240" i="14"/>
  <c r="CM240" i="14"/>
  <c r="CK240" i="14"/>
  <c r="CI240" i="14"/>
  <c r="CG240" i="14"/>
  <c r="CE240" i="14"/>
  <c r="EM240" i="14" s="1"/>
  <c r="CC240" i="14"/>
  <c r="CA240" i="14"/>
  <c r="BY240" i="14"/>
  <c r="BW240" i="14"/>
  <c r="BU240" i="14"/>
  <c r="BS240" i="14"/>
  <c r="BQ240" i="14"/>
  <c r="BO240" i="14"/>
  <c r="BM240" i="14"/>
  <c r="BK240" i="14"/>
  <c r="BI240" i="14"/>
  <c r="BG240" i="14"/>
  <c r="BE240" i="14"/>
  <c r="BC240" i="14"/>
  <c r="BA240" i="14"/>
  <c r="AY240" i="14"/>
  <c r="AW240" i="14"/>
  <c r="AS240" i="14"/>
  <c r="AR240" i="14"/>
  <c r="AQ240" i="14"/>
  <c r="EC240" i="14" s="1"/>
  <c r="AP240" i="14"/>
  <c r="EA240" i="14" s="1"/>
  <c r="AO240" i="14"/>
  <c r="DY240" i="14" s="1"/>
  <c r="AN240" i="14"/>
  <c r="DW240" i="14" s="1"/>
  <c r="AK240" i="14"/>
  <c r="DQ240" i="14" s="1"/>
  <c r="AJ240" i="14"/>
  <c r="DO240" i="14" s="1"/>
  <c r="AI240" i="14"/>
  <c r="AU240" i="14" s="1"/>
  <c r="DM240" i="14" s="1"/>
  <c r="AH240" i="14"/>
  <c r="DG240" i="14" s="1"/>
  <c r="AG240" i="14"/>
  <c r="DI240" i="14" s="1"/>
  <c r="A240" i="14"/>
  <c r="FJ239" i="14"/>
  <c r="FH239" i="14"/>
  <c r="FF239" i="14"/>
  <c r="FD239" i="14"/>
  <c r="FB239" i="14"/>
  <c r="EZ239" i="14"/>
  <c r="ET239" i="14"/>
  <c r="ER239" i="14"/>
  <c r="EO239" i="14"/>
  <c r="DU239" i="14"/>
  <c r="DS239" i="14"/>
  <c r="DC239" i="14"/>
  <c r="DA239" i="14"/>
  <c r="CY239" i="14"/>
  <c r="CW239" i="14"/>
  <c r="CS239" i="14"/>
  <c r="CQ239" i="14"/>
  <c r="CO239" i="14"/>
  <c r="CM239" i="14"/>
  <c r="CK239" i="14"/>
  <c r="CI239" i="14"/>
  <c r="CG239" i="14"/>
  <c r="CE239" i="14"/>
  <c r="CC239" i="14"/>
  <c r="CA239" i="14"/>
  <c r="BY239" i="14"/>
  <c r="BW239" i="14"/>
  <c r="BU239" i="14"/>
  <c r="BS239" i="14"/>
  <c r="BQ239" i="14"/>
  <c r="BO239" i="14"/>
  <c r="BM239" i="14"/>
  <c r="BK239" i="14"/>
  <c r="BI239" i="14"/>
  <c r="BG239" i="14"/>
  <c r="BE239" i="14"/>
  <c r="BC239" i="14"/>
  <c r="BA239" i="14"/>
  <c r="AY239" i="14"/>
  <c r="AW239" i="14"/>
  <c r="AV239" i="14"/>
  <c r="EE239" i="14" s="1"/>
  <c r="AS239" i="14"/>
  <c r="AR239" i="14"/>
  <c r="AQ239" i="14"/>
  <c r="EC239" i="14" s="1"/>
  <c r="AP239" i="14"/>
  <c r="EA239" i="14" s="1"/>
  <c r="AO239" i="14"/>
  <c r="DY239" i="14" s="1"/>
  <c r="AN239" i="14"/>
  <c r="DW239" i="14" s="1"/>
  <c r="AK239" i="14"/>
  <c r="DQ239" i="14" s="1"/>
  <c r="AJ239" i="14"/>
  <c r="DO239" i="14" s="1"/>
  <c r="AI239" i="14"/>
  <c r="AU239" i="14" s="1"/>
  <c r="DK239" i="14" s="1"/>
  <c r="AH239" i="14"/>
  <c r="DG239" i="14" s="1"/>
  <c r="AG239" i="14"/>
  <c r="DI239" i="14" s="1"/>
  <c r="A239" i="14"/>
  <c r="FH238" i="14"/>
  <c r="FF238" i="14"/>
  <c r="FD238" i="14"/>
  <c r="ER238" i="14"/>
  <c r="EO238" i="14"/>
  <c r="DU238" i="14"/>
  <c r="DS238" i="14"/>
  <c r="DC238" i="14"/>
  <c r="DA238" i="14"/>
  <c r="CY238" i="14"/>
  <c r="CW238" i="14"/>
  <c r="CS238" i="14"/>
  <c r="CQ238" i="14"/>
  <c r="CO238" i="14"/>
  <c r="CM238" i="14"/>
  <c r="CK238" i="14"/>
  <c r="CI238" i="14"/>
  <c r="CG238" i="14"/>
  <c r="CC238" i="14"/>
  <c r="CA238" i="14"/>
  <c r="BY238" i="14"/>
  <c r="BW238" i="14"/>
  <c r="BU238" i="14"/>
  <c r="BS238" i="14"/>
  <c r="BQ238" i="14"/>
  <c r="BO238" i="14"/>
  <c r="BM238" i="14"/>
  <c r="BK238" i="14"/>
  <c r="BI238" i="14"/>
  <c r="BG238" i="14"/>
  <c r="BE238" i="14"/>
  <c r="BC238" i="14"/>
  <c r="BA238" i="14"/>
  <c r="AY238" i="14"/>
  <c r="AW238" i="14"/>
  <c r="AS238" i="14"/>
  <c r="AR238" i="14"/>
  <c r="AQ238" i="14"/>
  <c r="EC238" i="14" s="1"/>
  <c r="AP238" i="14"/>
  <c r="EA238" i="14" s="1"/>
  <c r="AO238" i="14"/>
  <c r="DY238" i="14" s="1"/>
  <c r="AN238" i="14"/>
  <c r="DW238" i="14" s="1"/>
  <c r="AK238" i="14"/>
  <c r="DQ238" i="14" s="1"/>
  <c r="AJ238" i="14"/>
  <c r="DO238" i="14" s="1"/>
  <c r="AI238" i="14"/>
  <c r="AU238" i="14" s="1"/>
  <c r="DM238" i="14" s="1"/>
  <c r="AH238" i="14"/>
  <c r="DG238" i="14" s="1"/>
  <c r="AG238" i="14"/>
  <c r="DE238" i="14" s="1"/>
  <c r="A238" i="14"/>
  <c r="FJ246" i="14"/>
  <c r="FH246" i="14"/>
  <c r="FF246" i="14"/>
  <c r="FD246" i="14"/>
  <c r="FB246" i="14"/>
  <c r="EZ246" i="14"/>
  <c r="ET246" i="14"/>
  <c r="ER246" i="14"/>
  <c r="EO246" i="14"/>
  <c r="DU246" i="14"/>
  <c r="DS246" i="14"/>
  <c r="DC246" i="14"/>
  <c r="DA246" i="14"/>
  <c r="CY246" i="14"/>
  <c r="CW246" i="14"/>
  <c r="CS246" i="14"/>
  <c r="CQ246" i="14"/>
  <c r="CO246" i="14"/>
  <c r="CM246" i="14"/>
  <c r="CK246" i="14"/>
  <c r="CI246" i="14"/>
  <c r="CG246" i="14"/>
  <c r="CC246" i="14"/>
  <c r="CA246" i="14"/>
  <c r="BY246" i="14"/>
  <c r="BW246" i="14"/>
  <c r="BU246" i="14"/>
  <c r="BS246" i="14"/>
  <c r="BO246" i="14"/>
  <c r="BM246" i="14"/>
  <c r="BK246" i="14"/>
  <c r="BI246" i="14"/>
  <c r="AS246" i="14"/>
  <c r="AV246" i="14" s="1"/>
  <c r="AO246" i="14"/>
  <c r="DY246" i="14" s="1"/>
  <c r="AK246" i="14"/>
  <c r="DQ246" i="14" s="1"/>
  <c r="AJ246" i="14"/>
  <c r="DO246" i="14" s="1"/>
  <c r="AI246" i="14"/>
  <c r="AU246" i="14" s="1"/>
  <c r="DK246" i="14" s="1"/>
  <c r="AG246" i="14"/>
  <c r="DI246" i="14" s="1"/>
  <c r="A246" i="14"/>
  <c r="FH231" i="14"/>
  <c r="FF231" i="14"/>
  <c r="FD231" i="14"/>
  <c r="ER231" i="14"/>
  <c r="EO231" i="14"/>
  <c r="DU231" i="14"/>
  <c r="DS231" i="14"/>
  <c r="DC231" i="14"/>
  <c r="DA231" i="14"/>
  <c r="CY231" i="14"/>
  <c r="CW231" i="14"/>
  <c r="CS231" i="14"/>
  <c r="CQ231" i="14"/>
  <c r="CO231" i="14"/>
  <c r="CM231" i="14"/>
  <c r="CK231" i="14"/>
  <c r="CI231" i="14"/>
  <c r="CG231" i="14"/>
  <c r="CC231" i="14"/>
  <c r="CA231" i="14"/>
  <c r="BY231" i="14"/>
  <c r="BW231" i="14"/>
  <c r="BU231" i="14"/>
  <c r="BS231" i="14"/>
  <c r="BQ231" i="14"/>
  <c r="BO231" i="14"/>
  <c r="BM231" i="14"/>
  <c r="BK231" i="14"/>
  <c r="BI231" i="14"/>
  <c r="BG231" i="14"/>
  <c r="BE231" i="14"/>
  <c r="BC231" i="14"/>
  <c r="BA231" i="14"/>
  <c r="AY231" i="14"/>
  <c r="AW231" i="14"/>
  <c r="AS231" i="14"/>
  <c r="AR231" i="14"/>
  <c r="AQ231" i="14"/>
  <c r="EC231" i="14" s="1"/>
  <c r="AP231" i="14"/>
  <c r="EA231" i="14" s="1"/>
  <c r="AO231" i="14"/>
  <c r="DY231" i="14" s="1"/>
  <c r="AN231" i="14"/>
  <c r="DW231" i="14" s="1"/>
  <c r="AK231" i="14"/>
  <c r="DQ231" i="14" s="1"/>
  <c r="AJ231" i="14"/>
  <c r="DO231" i="14" s="1"/>
  <c r="AI231" i="14"/>
  <c r="AU231" i="14" s="1"/>
  <c r="DM231" i="14" s="1"/>
  <c r="AH231" i="14"/>
  <c r="DG231" i="14" s="1"/>
  <c r="AG231" i="14"/>
  <c r="DI231" i="14" s="1"/>
  <c r="FH230" i="14"/>
  <c r="FF230" i="14"/>
  <c r="FB230" i="14"/>
  <c r="ER230" i="14"/>
  <c r="EO230" i="14"/>
  <c r="DU230" i="14"/>
  <c r="DS230" i="14"/>
  <c r="DC230" i="14"/>
  <c r="DA230" i="14"/>
  <c r="CY230" i="14"/>
  <c r="CW230" i="14"/>
  <c r="CS230" i="14"/>
  <c r="CQ230" i="14"/>
  <c r="CO230" i="14"/>
  <c r="CM230" i="14"/>
  <c r="CK230" i="14"/>
  <c r="CI230" i="14"/>
  <c r="CG230" i="14"/>
  <c r="CC230" i="14"/>
  <c r="CA230" i="14"/>
  <c r="BY230" i="14"/>
  <c r="BW230" i="14"/>
  <c r="BU230" i="14"/>
  <c r="BS230" i="14"/>
  <c r="BQ230" i="14"/>
  <c r="BO230" i="14"/>
  <c r="BM230" i="14"/>
  <c r="BK230" i="14"/>
  <c r="BI230" i="14"/>
  <c r="BG230" i="14"/>
  <c r="BE230" i="14"/>
  <c r="BC230" i="14"/>
  <c r="BA230" i="14"/>
  <c r="AY230" i="14"/>
  <c r="AW230" i="14"/>
  <c r="AS230" i="14"/>
  <c r="AR230" i="14"/>
  <c r="AQ230" i="14"/>
  <c r="EC230" i="14" s="1"/>
  <c r="AP230" i="14"/>
  <c r="EA230" i="14" s="1"/>
  <c r="AO230" i="14"/>
  <c r="DY230" i="14" s="1"/>
  <c r="AN230" i="14"/>
  <c r="DW230" i="14" s="1"/>
  <c r="AK230" i="14"/>
  <c r="DQ230" i="14" s="1"/>
  <c r="AJ230" i="14"/>
  <c r="DO230" i="14" s="1"/>
  <c r="AI230" i="14"/>
  <c r="AU230" i="14" s="1"/>
  <c r="DK230" i="14" s="1"/>
  <c r="AH230" i="14"/>
  <c r="DG230" i="14" s="1"/>
  <c r="AG230" i="14"/>
  <c r="DI230" i="14" s="1"/>
  <c r="FJ229" i="14"/>
  <c r="FH229" i="14"/>
  <c r="FF229" i="14"/>
  <c r="FD229" i="14"/>
  <c r="FB229" i="14"/>
  <c r="EZ229" i="14"/>
  <c r="ET229" i="14"/>
  <c r="ER229" i="14"/>
  <c r="EO229" i="14"/>
  <c r="DU229" i="14"/>
  <c r="DS229" i="14"/>
  <c r="DC229" i="14"/>
  <c r="DA229" i="14"/>
  <c r="CY229" i="14"/>
  <c r="CW229" i="14"/>
  <c r="CS229" i="14"/>
  <c r="CQ229" i="14"/>
  <c r="CO229" i="14"/>
  <c r="CM229" i="14"/>
  <c r="CK229" i="14"/>
  <c r="CI229" i="14"/>
  <c r="CG229" i="14"/>
  <c r="CC229" i="14"/>
  <c r="CA229" i="14"/>
  <c r="BY229" i="14"/>
  <c r="BW229" i="14"/>
  <c r="BU229" i="14"/>
  <c r="BS229" i="14"/>
  <c r="BO229" i="14"/>
  <c r="BM229" i="14"/>
  <c r="FH227" i="14"/>
  <c r="FF227" i="14"/>
  <c r="FD227" i="14"/>
  <c r="EZ227" i="14"/>
  <c r="ER227" i="14"/>
  <c r="EO227" i="14"/>
  <c r="DU227" i="14"/>
  <c r="DS227" i="14"/>
  <c r="DC227" i="14"/>
  <c r="DA227" i="14"/>
  <c r="AS227" i="14"/>
  <c r="AR227" i="14"/>
  <c r="AQ227" i="14"/>
  <c r="EC227" i="14" s="1"/>
  <c r="AP227" i="14"/>
  <c r="EA227" i="14" s="1"/>
  <c r="AO227" i="14"/>
  <c r="DY227" i="14" s="1"/>
  <c r="AN227" i="14"/>
  <c r="DW227" i="14" s="1"/>
  <c r="AK227" i="14"/>
  <c r="DQ227" i="14" s="1"/>
  <c r="AJ227" i="14"/>
  <c r="DO227" i="14" s="1"/>
  <c r="AI227" i="14"/>
  <c r="AU227" i="14" s="1"/>
  <c r="AH227" i="14"/>
  <c r="DG227" i="14" s="1"/>
  <c r="AG227" i="14"/>
  <c r="DE227" i="14" s="1"/>
  <c r="A227" i="14"/>
  <c r="FJ228" i="14"/>
  <c r="FH228" i="14"/>
  <c r="FF228" i="14"/>
  <c r="FD228" i="14"/>
  <c r="FB228" i="14"/>
  <c r="EZ228" i="14"/>
  <c r="ET228" i="14"/>
  <c r="ER228" i="14"/>
  <c r="EO228" i="14"/>
  <c r="DU228" i="14"/>
  <c r="DS228" i="14"/>
  <c r="DC228" i="14"/>
  <c r="DA228" i="14"/>
  <c r="CY228" i="14"/>
  <c r="CW228" i="14"/>
  <c r="CS228" i="14"/>
  <c r="CQ228" i="14"/>
  <c r="CO228" i="14"/>
  <c r="CM228" i="14"/>
  <c r="CK228" i="14"/>
  <c r="CI228" i="14"/>
  <c r="CG228" i="14"/>
  <c r="CC228" i="14"/>
  <c r="CA228" i="14"/>
  <c r="BY228" i="14"/>
  <c r="BW228" i="14"/>
  <c r="BU228" i="14"/>
  <c r="BS228" i="14"/>
  <c r="BO228" i="14"/>
  <c r="BM228" i="14"/>
  <c r="BK228" i="14"/>
  <c r="BI228" i="14"/>
  <c r="AS228" i="14"/>
  <c r="AR228" i="14"/>
  <c r="AQ228" i="14"/>
  <c r="EC228" i="14" s="1"/>
  <c r="AO228" i="14"/>
  <c r="DY228" i="14" s="1"/>
  <c r="AK228" i="14"/>
  <c r="DQ228" i="14" s="1"/>
  <c r="AJ228" i="14"/>
  <c r="DO228" i="14" s="1"/>
  <c r="AI228" i="14"/>
  <c r="AU228" i="14" s="1"/>
  <c r="DK228" i="14" s="1"/>
  <c r="AG228" i="14"/>
  <c r="DE228" i="14" s="1"/>
  <c r="A228" i="14"/>
  <c r="FF225" i="14"/>
  <c r="FB225" i="14"/>
  <c r="EO225" i="14"/>
  <c r="DU225" i="14"/>
  <c r="DS225" i="14"/>
  <c r="DC225" i="14"/>
  <c r="DA225" i="14"/>
  <c r="AS225" i="14"/>
  <c r="AR225" i="14"/>
  <c r="AQ225" i="14"/>
  <c r="EC225" i="14" s="1"/>
  <c r="AP225" i="14"/>
  <c r="EA225" i="14" s="1"/>
  <c r="AO225" i="14"/>
  <c r="DY225" i="14" s="1"/>
  <c r="AN225" i="14"/>
  <c r="DW225" i="14" s="1"/>
  <c r="AK225" i="14"/>
  <c r="DQ225" i="14" s="1"/>
  <c r="AJ225" i="14"/>
  <c r="DO225" i="14" s="1"/>
  <c r="AI225" i="14"/>
  <c r="AU225" i="14" s="1"/>
  <c r="DM225" i="14" s="1"/>
  <c r="AH225" i="14"/>
  <c r="DG225" i="14" s="1"/>
  <c r="AG225" i="14"/>
  <c r="DE225" i="14" s="1"/>
  <c r="A225" i="14"/>
  <c r="FJ226" i="14"/>
  <c r="FH226" i="14"/>
  <c r="FF226" i="14"/>
  <c r="FD226" i="14"/>
  <c r="FB226" i="14"/>
  <c r="EZ226" i="14"/>
  <c r="ET226" i="14"/>
  <c r="ER226" i="14"/>
  <c r="EO226" i="14"/>
  <c r="DU226" i="14"/>
  <c r="DS226" i="14"/>
  <c r="DC226" i="14"/>
  <c r="DA226" i="14"/>
  <c r="CY226" i="14"/>
  <c r="CW226" i="14"/>
  <c r="CS226" i="14"/>
  <c r="CQ226" i="14"/>
  <c r="CO226" i="14"/>
  <c r="CM226" i="14"/>
  <c r="CK226" i="14"/>
  <c r="CI226" i="14"/>
  <c r="CG226" i="14"/>
  <c r="CC226" i="14"/>
  <c r="CA226" i="14"/>
  <c r="BY226" i="14"/>
  <c r="BW226" i="14"/>
  <c r="BU226" i="14"/>
  <c r="BS226" i="14"/>
  <c r="BO226" i="14"/>
  <c r="BM226" i="14"/>
  <c r="BK226" i="14"/>
  <c r="BI226" i="14"/>
  <c r="AS226" i="14"/>
  <c r="AV226" i="14" s="1"/>
  <c r="AQ226" i="14"/>
  <c r="EC226" i="14" s="1"/>
  <c r="AO226" i="14"/>
  <c r="DY226" i="14" s="1"/>
  <c r="AK226" i="14"/>
  <c r="DQ226" i="14" s="1"/>
  <c r="AJ226" i="14"/>
  <c r="DO226" i="14" s="1"/>
  <c r="AU226" i="14"/>
  <c r="DM226" i="14" s="1"/>
  <c r="AH226" i="14"/>
  <c r="DG226" i="14" s="1"/>
  <c r="AG226" i="14"/>
  <c r="DE226" i="14" s="1"/>
  <c r="A226" i="14"/>
  <c r="FH224" i="14"/>
  <c r="FF224" i="14"/>
  <c r="FB224" i="14"/>
  <c r="EZ224" i="14"/>
  <c r="EO224" i="14"/>
  <c r="DU224" i="14"/>
  <c r="DS224" i="14"/>
  <c r="DC224" i="14"/>
  <c r="DA224" i="14"/>
  <c r="AS224" i="14"/>
  <c r="AR224" i="14"/>
  <c r="AQ224" i="14"/>
  <c r="EC224" i="14" s="1"/>
  <c r="AP224" i="14"/>
  <c r="EA224" i="14" s="1"/>
  <c r="AO224" i="14"/>
  <c r="DY224" i="14" s="1"/>
  <c r="AN224" i="14"/>
  <c r="DW224" i="14" s="1"/>
  <c r="AK224" i="14"/>
  <c r="DQ224" i="14" s="1"/>
  <c r="AJ224" i="14"/>
  <c r="DO224" i="14" s="1"/>
  <c r="AI224" i="14"/>
  <c r="AU224" i="14" s="1"/>
  <c r="DM224" i="14" s="1"/>
  <c r="AH224" i="14"/>
  <c r="DG224" i="14" s="1"/>
  <c r="AG224" i="14"/>
  <c r="DI224" i="14" s="1"/>
  <c r="A224" i="14"/>
  <c r="FJ223" i="14"/>
  <c r="FH223" i="14"/>
  <c r="FF223" i="14"/>
  <c r="FD223" i="14"/>
  <c r="FB223" i="14"/>
  <c r="EZ223" i="14"/>
  <c r="EO223" i="14"/>
  <c r="DU223" i="14"/>
  <c r="DS223" i="14"/>
  <c r="DC223" i="14"/>
  <c r="DA223" i="14"/>
  <c r="AS223" i="14"/>
  <c r="AV223" i="14" s="1"/>
  <c r="AO223" i="14"/>
  <c r="DY223" i="14" s="1"/>
  <c r="AK223" i="14"/>
  <c r="DQ223" i="14" s="1"/>
  <c r="AJ223" i="14"/>
  <c r="DO223" i="14" s="1"/>
  <c r="AI223" i="14"/>
  <c r="AU223" i="14" s="1"/>
  <c r="DK223" i="14" s="1"/>
  <c r="AH223" i="14"/>
  <c r="DG223" i="14" s="1"/>
  <c r="A223" i="14"/>
  <c r="FH222" i="14"/>
  <c r="FF222" i="14"/>
  <c r="FD222" i="14"/>
  <c r="EZ222" i="14"/>
  <c r="EO222" i="14"/>
  <c r="DU222" i="14"/>
  <c r="DS222" i="14"/>
  <c r="DC222" i="14"/>
  <c r="DA222" i="14"/>
  <c r="AS222" i="14"/>
  <c r="AR222" i="14"/>
  <c r="AQ222" i="14"/>
  <c r="EC222" i="14" s="1"/>
  <c r="AP222" i="14"/>
  <c r="EA222" i="14" s="1"/>
  <c r="AO222" i="14"/>
  <c r="DY222" i="14" s="1"/>
  <c r="AN222" i="14"/>
  <c r="DW222" i="14" s="1"/>
  <c r="AK222" i="14"/>
  <c r="DQ222" i="14" s="1"/>
  <c r="AJ222" i="14"/>
  <c r="DO222" i="14" s="1"/>
  <c r="AI222" i="14"/>
  <c r="AU222" i="14" s="1"/>
  <c r="DK222" i="14" s="1"/>
  <c r="AH222" i="14"/>
  <c r="DG222" i="14" s="1"/>
  <c r="AG222" i="14"/>
  <c r="DE222" i="14" s="1"/>
  <c r="A222" i="14"/>
  <c r="FH185" i="14"/>
  <c r="FF185" i="14"/>
  <c r="FD185" i="14"/>
  <c r="FB185" i="14"/>
  <c r="EZ185" i="14"/>
  <c r="EX185" i="14"/>
  <c r="ER185" i="14"/>
  <c r="DC185" i="14"/>
  <c r="DA185" i="14"/>
  <c r="AS185" i="14"/>
  <c r="AR185" i="14"/>
  <c r="AO185" i="14"/>
  <c r="DY185" i="14" s="1"/>
  <c r="AK185" i="14"/>
  <c r="DQ185" i="14" s="1"/>
  <c r="AJ185" i="14"/>
  <c r="DO185" i="14" s="1"/>
  <c r="AI185" i="14"/>
  <c r="AU185" i="14" s="1"/>
  <c r="DM185" i="14" s="1"/>
  <c r="AH185" i="14"/>
  <c r="DG185" i="14" s="1"/>
  <c r="AG185" i="14"/>
  <c r="DE185" i="14" s="1"/>
  <c r="A185" i="14"/>
  <c r="FH219" i="14"/>
  <c r="FF219" i="14"/>
  <c r="FB219" i="14"/>
  <c r="EZ219" i="14"/>
  <c r="EO219" i="14"/>
  <c r="DU219" i="14"/>
  <c r="DS219" i="14"/>
  <c r="DC219" i="14"/>
  <c r="DA219" i="14"/>
  <c r="AS219" i="14"/>
  <c r="AR219" i="14"/>
  <c r="AQ219" i="14"/>
  <c r="EC219" i="14" s="1"/>
  <c r="AP219" i="14"/>
  <c r="EA219" i="14" s="1"/>
  <c r="AO219" i="14"/>
  <c r="DY219" i="14" s="1"/>
  <c r="AN219" i="14"/>
  <c r="DW219" i="14" s="1"/>
  <c r="AK219" i="14"/>
  <c r="DQ219" i="14" s="1"/>
  <c r="AJ219" i="14"/>
  <c r="DO219" i="14" s="1"/>
  <c r="AI219" i="14"/>
  <c r="AU219" i="14" s="1"/>
  <c r="DM219" i="14" s="1"/>
  <c r="AH219" i="14"/>
  <c r="DG219" i="14" s="1"/>
  <c r="AG219" i="14"/>
  <c r="DI219" i="14" s="1"/>
  <c r="A219" i="14"/>
  <c r="FH218" i="14"/>
  <c r="FF218" i="14"/>
  <c r="FD218" i="14"/>
  <c r="EZ218" i="14"/>
  <c r="EO218" i="14"/>
  <c r="DU218" i="14"/>
  <c r="DS218" i="14"/>
  <c r="DC218" i="14"/>
  <c r="DA218" i="14"/>
  <c r="AS218" i="14"/>
  <c r="AR218" i="14"/>
  <c r="AQ218" i="14"/>
  <c r="EC218" i="14" s="1"/>
  <c r="AP218" i="14"/>
  <c r="EA218" i="14" s="1"/>
  <c r="AO218" i="14"/>
  <c r="DY218" i="14" s="1"/>
  <c r="AN218" i="14"/>
  <c r="DW218" i="14" s="1"/>
  <c r="AK218" i="14"/>
  <c r="DQ218" i="14" s="1"/>
  <c r="AJ218" i="14"/>
  <c r="DO218" i="14" s="1"/>
  <c r="AI218" i="14"/>
  <c r="AU218" i="14" s="1"/>
  <c r="DK218" i="14" s="1"/>
  <c r="AH218" i="14"/>
  <c r="DG218" i="14" s="1"/>
  <c r="AG218" i="14"/>
  <c r="DE218" i="14" s="1"/>
  <c r="A218" i="14"/>
  <c r="FH217" i="14"/>
  <c r="FF217" i="14"/>
  <c r="FD217" i="14"/>
  <c r="FB217" i="14"/>
  <c r="EZ217" i="14"/>
  <c r="EO217" i="14"/>
  <c r="DU217" i="14"/>
  <c r="DS217" i="14"/>
  <c r="DC217" i="14"/>
  <c r="DA217" i="14"/>
  <c r="AS217" i="14"/>
  <c r="AV217" i="14" s="1"/>
  <c r="AK217" i="14"/>
  <c r="DQ217" i="14" s="1"/>
  <c r="AJ217" i="14"/>
  <c r="DO217" i="14" s="1"/>
  <c r="AH217" i="14"/>
  <c r="DG217" i="14" s="1"/>
  <c r="AG217" i="14"/>
  <c r="DE217" i="14" s="1"/>
  <c r="A217" i="14"/>
  <c r="FH213" i="14"/>
  <c r="FF213" i="14"/>
  <c r="FD213" i="14"/>
  <c r="FB213" i="14"/>
  <c r="EZ213" i="14"/>
  <c r="EO213" i="14"/>
  <c r="DU213" i="14"/>
  <c r="DS213" i="14"/>
  <c r="DC213" i="14"/>
  <c r="DA213" i="14"/>
  <c r="AS213" i="14"/>
  <c r="AV213" i="14" s="1"/>
  <c r="AK213" i="14"/>
  <c r="DQ213" i="14" s="1"/>
  <c r="AJ213" i="14"/>
  <c r="DO213" i="14" s="1"/>
  <c r="AH213" i="14"/>
  <c r="DG213" i="14" s="1"/>
  <c r="AG213" i="14"/>
  <c r="DE213" i="14" s="1"/>
  <c r="A213" i="14"/>
  <c r="FH208" i="14"/>
  <c r="FF208" i="14"/>
  <c r="FD208" i="14"/>
  <c r="EO208" i="14"/>
  <c r="DU208" i="14"/>
  <c r="DS208" i="14"/>
  <c r="DC208" i="14"/>
  <c r="DA208" i="14"/>
  <c r="AS208" i="14"/>
  <c r="AR208" i="14"/>
  <c r="AQ208" i="14"/>
  <c r="EC208" i="14" s="1"/>
  <c r="AP208" i="14"/>
  <c r="EA208" i="14" s="1"/>
  <c r="AO208" i="14"/>
  <c r="DY208" i="14" s="1"/>
  <c r="AN208" i="14"/>
  <c r="DW208" i="14" s="1"/>
  <c r="AK208" i="14"/>
  <c r="DQ208" i="14" s="1"/>
  <c r="AJ208" i="14"/>
  <c r="DO208" i="14" s="1"/>
  <c r="AI208" i="14"/>
  <c r="AU208" i="14" s="1"/>
  <c r="AH208" i="14"/>
  <c r="DG208" i="14" s="1"/>
  <c r="AG208" i="14"/>
  <c r="DI208" i="14" s="1"/>
  <c r="A208" i="14"/>
  <c r="FF207" i="14"/>
  <c r="FB207" i="14"/>
  <c r="ER207" i="14"/>
  <c r="EO207" i="14"/>
  <c r="DU207" i="14"/>
  <c r="DS207" i="14"/>
  <c r="DC207" i="14"/>
  <c r="DA207" i="14"/>
  <c r="AS207" i="14"/>
  <c r="AR207" i="14"/>
  <c r="AQ207" i="14"/>
  <c r="EC207" i="14" s="1"/>
  <c r="AP207" i="14"/>
  <c r="EA207" i="14" s="1"/>
  <c r="AO207" i="14"/>
  <c r="DY207" i="14" s="1"/>
  <c r="AN207" i="14"/>
  <c r="DW207" i="14" s="1"/>
  <c r="AK207" i="14"/>
  <c r="DQ207" i="14" s="1"/>
  <c r="AJ207" i="14"/>
  <c r="DO207" i="14" s="1"/>
  <c r="AI207" i="14"/>
  <c r="AU207" i="14" s="1"/>
  <c r="DK207" i="14" s="1"/>
  <c r="AH207" i="14"/>
  <c r="DG207" i="14" s="1"/>
  <c r="AG207" i="14"/>
  <c r="DE207" i="14" s="1"/>
  <c r="A207" i="14"/>
  <c r="FH206" i="14"/>
  <c r="FF206" i="14"/>
  <c r="FD206" i="14"/>
  <c r="FB206" i="14"/>
  <c r="EZ206" i="14"/>
  <c r="ER206" i="14"/>
  <c r="EO206" i="14"/>
  <c r="DU206" i="14"/>
  <c r="DS206" i="14"/>
  <c r="DC206" i="14"/>
  <c r="DA206" i="14"/>
  <c r="AS206" i="14"/>
  <c r="AV206" i="14" s="1"/>
  <c r="AO206" i="14"/>
  <c r="DY206" i="14" s="1"/>
  <c r="AK206" i="14"/>
  <c r="DQ206" i="14" s="1"/>
  <c r="AJ206" i="14"/>
  <c r="DO206" i="14" s="1"/>
  <c r="AI206" i="14"/>
  <c r="AU206" i="14" s="1"/>
  <c r="DK206" i="14" s="1"/>
  <c r="AH206" i="14"/>
  <c r="DG206" i="14" s="1"/>
  <c r="AG206" i="14"/>
  <c r="DE206" i="14" s="1"/>
  <c r="A206" i="14"/>
  <c r="FH221" i="14"/>
  <c r="FF221" i="14"/>
  <c r="FD221" i="14"/>
  <c r="FB221" i="14"/>
  <c r="EZ221" i="14"/>
  <c r="AS221" i="14"/>
  <c r="AR221" i="14"/>
  <c r="AO221" i="14"/>
  <c r="DY221" i="14" s="1"/>
  <c r="AK221" i="14"/>
  <c r="DQ221" i="14" s="1"/>
  <c r="AJ221" i="14"/>
  <c r="DO221" i="14" s="1"/>
  <c r="AI221" i="14"/>
  <c r="AU221" i="14" s="1"/>
  <c r="DM221" i="14" s="1"/>
  <c r="AH221" i="14"/>
  <c r="DG221" i="14" s="1"/>
  <c r="AG221" i="14"/>
  <c r="DE221" i="14" s="1"/>
  <c r="A221" i="14"/>
  <c r="FH249" i="14"/>
  <c r="FF249" i="14"/>
  <c r="FD249" i="14"/>
  <c r="FB249" i="14"/>
  <c r="EZ249" i="14"/>
  <c r="ET249" i="14"/>
  <c r="ER249" i="14"/>
  <c r="EO249" i="14"/>
  <c r="DU249" i="14"/>
  <c r="DS249" i="14"/>
  <c r="DC249" i="14"/>
  <c r="DA249" i="14"/>
  <c r="CY249" i="14"/>
  <c r="CW249" i="14"/>
  <c r="CS249" i="14"/>
  <c r="CQ249" i="14"/>
  <c r="CO249" i="14"/>
  <c r="CM249" i="14"/>
  <c r="CK249" i="14"/>
  <c r="CI249" i="14"/>
  <c r="CG249" i="14"/>
  <c r="BQ249" i="14"/>
  <c r="BO249" i="14"/>
  <c r="BM249" i="14"/>
  <c r="BK249" i="14"/>
  <c r="BI249" i="14"/>
  <c r="BG249" i="14"/>
  <c r="BE249" i="14"/>
  <c r="BC249" i="14"/>
  <c r="BA249" i="14"/>
  <c r="AY249" i="14"/>
  <c r="AW249" i="14"/>
  <c r="AS249" i="14"/>
  <c r="AR249" i="14"/>
  <c r="AQ249" i="14"/>
  <c r="EC249" i="14" s="1"/>
  <c r="AO249" i="14"/>
  <c r="DY249" i="14" s="1"/>
  <c r="AN249" i="14"/>
  <c r="DW249" i="14" s="1"/>
  <c r="AK249" i="14"/>
  <c r="DQ249" i="14" s="1"/>
  <c r="AJ249" i="14"/>
  <c r="DO249" i="14" s="1"/>
  <c r="AI249" i="14"/>
  <c r="AU249" i="14" s="1"/>
  <c r="DM249" i="14" s="1"/>
  <c r="AH249" i="14"/>
  <c r="DG249" i="14" s="1"/>
  <c r="AG249" i="14"/>
  <c r="DI249" i="14" s="1"/>
  <c r="A249" i="14"/>
  <c r="FH216" i="14"/>
  <c r="FF216" i="14"/>
  <c r="FD216" i="14"/>
  <c r="FB216" i="14"/>
  <c r="EZ216" i="14"/>
  <c r="ET216" i="14"/>
  <c r="ER216" i="14"/>
  <c r="EO216" i="14"/>
  <c r="DU216" i="14"/>
  <c r="DS216" i="14"/>
  <c r="DC216" i="14"/>
  <c r="DA216" i="14"/>
  <c r="CY216" i="14"/>
  <c r="CW216" i="14"/>
  <c r="CS216" i="14"/>
  <c r="CQ216" i="14"/>
  <c r="CO216" i="14"/>
  <c r="CM216" i="14"/>
  <c r="CK216" i="14"/>
  <c r="CI216" i="14"/>
  <c r="CG216" i="14"/>
  <c r="CC216" i="14"/>
  <c r="CA216" i="14"/>
  <c r="BY216" i="14"/>
  <c r="BW216" i="14"/>
  <c r="BU216" i="14"/>
  <c r="BS216" i="14"/>
  <c r="BQ216" i="14"/>
  <c r="BO216" i="14"/>
  <c r="BM216" i="14"/>
  <c r="BK216" i="14"/>
  <c r="BI216" i="14"/>
  <c r="BG216" i="14"/>
  <c r="BE216" i="14"/>
  <c r="BC216" i="14"/>
  <c r="BA216" i="14"/>
  <c r="AY216" i="14"/>
  <c r="AW216" i="14"/>
  <c r="AS216" i="14"/>
  <c r="AR216" i="14"/>
  <c r="AQ216" i="14"/>
  <c r="EC216" i="14" s="1"/>
  <c r="AP216" i="14"/>
  <c r="EA216" i="14" s="1"/>
  <c r="AO216" i="14"/>
  <c r="DY216" i="14" s="1"/>
  <c r="AN216" i="14"/>
  <c r="DW216" i="14" s="1"/>
  <c r="AK216" i="14"/>
  <c r="DQ216" i="14" s="1"/>
  <c r="AJ216" i="14"/>
  <c r="DO216" i="14" s="1"/>
  <c r="AI216" i="14"/>
  <c r="AU216" i="14" s="1"/>
  <c r="AH216" i="14"/>
  <c r="DG216" i="14" s="1"/>
  <c r="AG216" i="14"/>
  <c r="DI216" i="14" s="1"/>
  <c r="A216" i="14"/>
  <c r="FH201" i="14"/>
  <c r="FF201" i="14"/>
  <c r="FD201" i="14"/>
  <c r="EZ201" i="14"/>
  <c r="ER201" i="14"/>
  <c r="DS201" i="14"/>
  <c r="DC201" i="14"/>
  <c r="DA201" i="14"/>
  <c r="AS201" i="14"/>
  <c r="AR201" i="14"/>
  <c r="AQ201" i="14"/>
  <c r="EC201" i="14" s="1"/>
  <c r="AP201" i="14"/>
  <c r="EA201" i="14" s="1"/>
  <c r="AO201" i="14"/>
  <c r="DY201" i="14" s="1"/>
  <c r="AN201" i="14"/>
  <c r="DW201" i="14" s="1"/>
  <c r="AK201" i="14"/>
  <c r="DQ201" i="14" s="1"/>
  <c r="AJ201" i="14"/>
  <c r="DO201" i="14" s="1"/>
  <c r="AI201" i="14"/>
  <c r="AU201" i="14" s="1"/>
  <c r="DM201" i="14" s="1"/>
  <c r="AH201" i="14"/>
  <c r="DG201" i="14" s="1"/>
  <c r="AG201" i="14"/>
  <c r="DE201" i="14" s="1"/>
  <c r="A201" i="14"/>
  <c r="FH200" i="14"/>
  <c r="FF200" i="14"/>
  <c r="FB200" i="14"/>
  <c r="EZ200" i="14"/>
  <c r="ER200" i="14"/>
  <c r="DS200" i="14"/>
  <c r="DC200" i="14"/>
  <c r="DA200" i="14"/>
  <c r="AS200" i="14"/>
  <c r="AR200" i="14"/>
  <c r="AQ200" i="14"/>
  <c r="EC200" i="14" s="1"/>
  <c r="AP200" i="14"/>
  <c r="EA200" i="14" s="1"/>
  <c r="AO200" i="14"/>
  <c r="DY200" i="14" s="1"/>
  <c r="AN200" i="14"/>
  <c r="DW200" i="14" s="1"/>
  <c r="AK200" i="14"/>
  <c r="DQ200" i="14" s="1"/>
  <c r="AJ200" i="14"/>
  <c r="DO200" i="14" s="1"/>
  <c r="AI200" i="14"/>
  <c r="AU200" i="14" s="1"/>
  <c r="DM200" i="14" s="1"/>
  <c r="AH200" i="14"/>
  <c r="DG200" i="14" s="1"/>
  <c r="AG200" i="14"/>
  <c r="DE200" i="14" s="1"/>
  <c r="A200" i="14"/>
  <c r="FH199" i="14"/>
  <c r="FF199" i="14"/>
  <c r="FD199" i="14"/>
  <c r="FB199" i="14"/>
  <c r="EZ199" i="14"/>
  <c r="ER199" i="14"/>
  <c r="DS199" i="14"/>
  <c r="DC199" i="14"/>
  <c r="DA199" i="14"/>
  <c r="AS199" i="14"/>
  <c r="AR199" i="14"/>
  <c r="AQ199" i="14"/>
  <c r="EC199" i="14" s="1"/>
  <c r="AO199" i="14"/>
  <c r="DY199" i="14" s="1"/>
  <c r="AK199" i="14"/>
  <c r="DQ199" i="14" s="1"/>
  <c r="AJ199" i="14"/>
  <c r="DO199" i="14" s="1"/>
  <c r="AH199" i="14"/>
  <c r="DG199" i="14" s="1"/>
  <c r="AG199" i="14"/>
  <c r="DE199" i="14" s="1"/>
  <c r="A199" i="14"/>
  <c r="FF194" i="14"/>
  <c r="FB194" i="14"/>
  <c r="ER194" i="14"/>
  <c r="DC194" i="14"/>
  <c r="DA194" i="14"/>
  <c r="AS194" i="14"/>
  <c r="AR194" i="14"/>
  <c r="AQ194" i="14"/>
  <c r="EC194" i="14" s="1"/>
  <c r="AP194" i="14"/>
  <c r="EA194" i="14" s="1"/>
  <c r="AO194" i="14"/>
  <c r="DY194" i="14" s="1"/>
  <c r="AN194" i="14"/>
  <c r="DW194" i="14" s="1"/>
  <c r="AK194" i="14"/>
  <c r="DQ194" i="14" s="1"/>
  <c r="AJ194" i="14"/>
  <c r="DO194" i="14" s="1"/>
  <c r="AI194" i="14"/>
  <c r="AU194" i="14" s="1"/>
  <c r="DK194" i="14" s="1"/>
  <c r="AH194" i="14"/>
  <c r="DG194" i="14" s="1"/>
  <c r="AG194" i="14"/>
  <c r="DI194" i="14" s="1"/>
  <c r="A194" i="14"/>
  <c r="FH193" i="14"/>
  <c r="FF193" i="14"/>
  <c r="FD193" i="14"/>
  <c r="FB193" i="14"/>
  <c r="EZ193" i="14"/>
  <c r="ER193" i="14"/>
  <c r="DC193" i="14"/>
  <c r="DA193" i="14"/>
  <c r="AS193" i="14"/>
  <c r="AV193" i="14" s="1"/>
  <c r="AO193" i="14"/>
  <c r="DY193" i="14" s="1"/>
  <c r="AK193" i="14"/>
  <c r="DQ193" i="14" s="1"/>
  <c r="AJ193" i="14"/>
  <c r="DO193" i="14" s="1"/>
  <c r="AH193" i="14"/>
  <c r="DG193" i="14" s="1"/>
  <c r="AG193" i="14"/>
  <c r="DE193" i="14" s="1"/>
  <c r="A193" i="14"/>
  <c r="FF192" i="14"/>
  <c r="FB192" i="14"/>
  <c r="ER192" i="14"/>
  <c r="DC192" i="14"/>
  <c r="DA192" i="14"/>
  <c r="AS192" i="14"/>
  <c r="AR192" i="14"/>
  <c r="AQ192" i="14"/>
  <c r="EC192" i="14" s="1"/>
  <c r="AP192" i="14"/>
  <c r="EA192" i="14" s="1"/>
  <c r="AO192" i="14"/>
  <c r="DY192" i="14" s="1"/>
  <c r="AN192" i="14"/>
  <c r="DW192" i="14" s="1"/>
  <c r="AK192" i="14"/>
  <c r="DQ192" i="14" s="1"/>
  <c r="AJ192" i="14"/>
  <c r="DO192" i="14" s="1"/>
  <c r="AI192" i="14"/>
  <c r="AU192" i="14" s="1"/>
  <c r="DK192" i="14" s="1"/>
  <c r="AH192" i="14"/>
  <c r="DG192" i="14" s="1"/>
  <c r="AG192" i="14"/>
  <c r="DE192" i="14" s="1"/>
  <c r="A192" i="14"/>
  <c r="FF191" i="14"/>
  <c r="FB191" i="14"/>
  <c r="ER191" i="14"/>
  <c r="DC191" i="14"/>
  <c r="DA191" i="14"/>
  <c r="AS191" i="14"/>
  <c r="AR191" i="14"/>
  <c r="AQ191" i="14"/>
  <c r="EC191" i="14" s="1"/>
  <c r="AP191" i="14"/>
  <c r="EA191" i="14" s="1"/>
  <c r="AO191" i="14"/>
  <c r="DY191" i="14" s="1"/>
  <c r="AN191" i="14"/>
  <c r="DW191" i="14" s="1"/>
  <c r="AK191" i="14"/>
  <c r="DQ191" i="14" s="1"/>
  <c r="AJ191" i="14"/>
  <c r="DO191" i="14" s="1"/>
  <c r="AI191" i="14"/>
  <c r="AU191" i="14" s="1"/>
  <c r="DK191" i="14" s="1"/>
  <c r="AH191" i="14"/>
  <c r="DG191" i="14" s="1"/>
  <c r="AG191" i="14"/>
  <c r="DI191" i="14" s="1"/>
  <c r="A191" i="14"/>
  <c r="EA100" i="14"/>
  <c r="AW143" i="14"/>
  <c r="AW144" i="14"/>
  <c r="AW148" i="14"/>
  <c r="AW149" i="14"/>
  <c r="AW154" i="14"/>
  <c r="AW155" i="14"/>
  <c r="AW156" i="14"/>
  <c r="AW158" i="14"/>
  <c r="AW159" i="14"/>
  <c r="AW163" i="14"/>
  <c r="AW164" i="14"/>
  <c r="AW166" i="14"/>
  <c r="AW168" i="14"/>
  <c r="A84" i="14"/>
  <c r="A13" i="14"/>
  <c r="EX75" i="14"/>
  <c r="EZ75" i="14"/>
  <c r="FB75" i="14"/>
  <c r="FF75" i="14"/>
  <c r="FH75" i="14"/>
  <c r="A26" i="14"/>
  <c r="EX55" i="14"/>
  <c r="AQ75" i="14"/>
  <c r="EC75" i="14" s="1"/>
  <c r="AU53" i="23"/>
  <c r="AT53" i="23"/>
  <c r="U53" i="23" s="1"/>
  <c r="AS53" i="23"/>
  <c r="T53" i="23" s="1"/>
  <c r="AR53" i="23"/>
  <c r="S53" i="23" s="1"/>
  <c r="AQ53" i="23"/>
  <c r="R53" i="23" s="1"/>
  <c r="Q53" i="23"/>
  <c r="AO53" i="23"/>
  <c r="P53" i="23" s="1"/>
  <c r="AN53" i="23"/>
  <c r="O53" i="23" s="1"/>
  <c r="AM53" i="23"/>
  <c r="N53" i="23" s="1"/>
  <c r="AL53" i="23"/>
  <c r="M53" i="23" s="1"/>
  <c r="AK53" i="23"/>
  <c r="L53" i="23" s="1"/>
  <c r="K53" i="23"/>
  <c r="J53" i="23"/>
  <c r="I53" i="23"/>
  <c r="H53" i="23"/>
  <c r="G53" i="23"/>
  <c r="F53" i="23"/>
  <c r="E53" i="23"/>
  <c r="D53" i="23"/>
  <c r="C53" i="23"/>
  <c r="B53" i="23"/>
  <c r="AU52" i="23"/>
  <c r="AT52" i="23"/>
  <c r="U52" i="23" s="1"/>
  <c r="AS52" i="23"/>
  <c r="T52" i="23" s="1"/>
  <c r="AR52" i="23"/>
  <c r="S52" i="23" s="1"/>
  <c r="AQ52" i="23"/>
  <c r="R52" i="23" s="1"/>
  <c r="AN52" i="23"/>
  <c r="O52" i="23" s="1"/>
  <c r="AM52" i="23"/>
  <c r="N52" i="23" s="1"/>
  <c r="AL52" i="23"/>
  <c r="M52" i="23" s="1"/>
  <c r="AK52" i="23"/>
  <c r="L52" i="23" s="1"/>
  <c r="K52" i="23"/>
  <c r="J52" i="23"/>
  <c r="I52" i="23"/>
  <c r="H52" i="23"/>
  <c r="G52" i="23"/>
  <c r="F52" i="23"/>
  <c r="E52" i="23"/>
  <c r="D52" i="23"/>
  <c r="C52" i="23"/>
  <c r="B52" i="23"/>
  <c r="AU51" i="23"/>
  <c r="AT51" i="23"/>
  <c r="U51" i="23" s="1"/>
  <c r="AS51" i="23"/>
  <c r="T51" i="23" s="1"/>
  <c r="AR51" i="23"/>
  <c r="S51" i="23" s="1"/>
  <c r="AQ51" i="23"/>
  <c r="R51" i="23" s="1"/>
  <c r="AN51" i="23"/>
  <c r="O51" i="23" s="1"/>
  <c r="AM51" i="23"/>
  <c r="N51" i="23" s="1"/>
  <c r="AL51" i="23"/>
  <c r="M51" i="23" s="1"/>
  <c r="AK51" i="23"/>
  <c r="L51" i="23" s="1"/>
  <c r="K51" i="23"/>
  <c r="J51" i="23"/>
  <c r="I51" i="23"/>
  <c r="H51" i="23"/>
  <c r="G51" i="23"/>
  <c r="F51" i="23"/>
  <c r="E51" i="23"/>
  <c r="D51" i="23"/>
  <c r="C51" i="23"/>
  <c r="B51" i="23"/>
  <c r="AU50" i="23"/>
  <c r="AT50" i="23"/>
  <c r="AS50" i="23"/>
  <c r="T50" i="23" s="1"/>
  <c r="AR50" i="23"/>
  <c r="S50" i="23" s="1"/>
  <c r="AQ50" i="23"/>
  <c r="R50" i="23" s="1"/>
  <c r="AN50" i="23"/>
  <c r="O50" i="23" s="1"/>
  <c r="AM50" i="23"/>
  <c r="N50" i="23" s="1"/>
  <c r="AL50" i="23"/>
  <c r="M50" i="23" s="1"/>
  <c r="AK50" i="23"/>
  <c r="L50" i="23" s="1"/>
  <c r="K50" i="23"/>
  <c r="J50" i="23"/>
  <c r="I50" i="23"/>
  <c r="H50" i="23"/>
  <c r="G50" i="23"/>
  <c r="F50" i="23"/>
  <c r="E50" i="23"/>
  <c r="D50" i="23"/>
  <c r="C50" i="23"/>
  <c r="B50" i="23"/>
  <c r="AU49" i="23"/>
  <c r="AT49" i="23"/>
  <c r="U49" i="23" s="1"/>
  <c r="AS49" i="23"/>
  <c r="T49" i="23" s="1"/>
  <c r="AR49" i="23"/>
  <c r="S49" i="23" s="1"/>
  <c r="AQ49" i="23"/>
  <c r="R49" i="23" s="1"/>
  <c r="AN49" i="23"/>
  <c r="O49" i="23" s="1"/>
  <c r="AM49" i="23"/>
  <c r="N49" i="23" s="1"/>
  <c r="AL49" i="23"/>
  <c r="M49" i="23" s="1"/>
  <c r="AK49" i="23"/>
  <c r="L49" i="23" s="1"/>
  <c r="K49" i="23"/>
  <c r="J49" i="23"/>
  <c r="I49" i="23"/>
  <c r="H49" i="23"/>
  <c r="G49" i="23"/>
  <c r="F49" i="23"/>
  <c r="E49" i="23"/>
  <c r="D49" i="23"/>
  <c r="C49" i="23"/>
  <c r="B49" i="23"/>
  <c r="AU48" i="23"/>
  <c r="AT48" i="23"/>
  <c r="U48" i="23" s="1"/>
  <c r="AS48" i="23"/>
  <c r="T48" i="23" s="1"/>
  <c r="AR48" i="23"/>
  <c r="S48" i="23" s="1"/>
  <c r="AQ48" i="23"/>
  <c r="R48" i="23" s="1"/>
  <c r="AN48" i="23"/>
  <c r="O48" i="23" s="1"/>
  <c r="AM48" i="23"/>
  <c r="N48" i="23" s="1"/>
  <c r="AL48" i="23"/>
  <c r="M48" i="23" s="1"/>
  <c r="AK48" i="23"/>
  <c r="L48" i="23" s="1"/>
  <c r="K48" i="23"/>
  <c r="J48" i="23"/>
  <c r="I48" i="23"/>
  <c r="H48" i="23"/>
  <c r="G48" i="23"/>
  <c r="F48" i="23"/>
  <c r="E48" i="23"/>
  <c r="D48" i="23"/>
  <c r="C48" i="23"/>
  <c r="B48" i="23"/>
  <c r="AU47" i="23"/>
  <c r="AT47" i="23"/>
  <c r="U47" i="23" s="1"/>
  <c r="AS47" i="23"/>
  <c r="T47" i="23" s="1"/>
  <c r="AR47" i="23"/>
  <c r="S47" i="23" s="1"/>
  <c r="AQ47" i="23"/>
  <c r="R47" i="23" s="1"/>
  <c r="AN47" i="23"/>
  <c r="O47" i="23" s="1"/>
  <c r="AM47" i="23"/>
  <c r="N47" i="23" s="1"/>
  <c r="AL47" i="23"/>
  <c r="M47" i="23" s="1"/>
  <c r="AK47" i="23"/>
  <c r="L47" i="23" s="1"/>
  <c r="K47" i="23"/>
  <c r="J47" i="23"/>
  <c r="I47" i="23"/>
  <c r="H47" i="23"/>
  <c r="G47" i="23"/>
  <c r="F47" i="23"/>
  <c r="E47" i="23"/>
  <c r="D47" i="23"/>
  <c r="C47" i="23"/>
  <c r="B47" i="23"/>
  <c r="AU46" i="23"/>
  <c r="AT46" i="23"/>
  <c r="U46" i="23" s="1"/>
  <c r="AS46" i="23"/>
  <c r="T46" i="23" s="1"/>
  <c r="AR46" i="23"/>
  <c r="S46" i="23" s="1"/>
  <c r="AQ46" i="23"/>
  <c r="R46" i="23" s="1"/>
  <c r="AN46" i="23"/>
  <c r="O46" i="23" s="1"/>
  <c r="AM46" i="23"/>
  <c r="N46" i="23" s="1"/>
  <c r="AL46" i="23"/>
  <c r="M46" i="23" s="1"/>
  <c r="AK46" i="23"/>
  <c r="L46" i="23" s="1"/>
  <c r="K46" i="23"/>
  <c r="J46" i="23"/>
  <c r="I46" i="23"/>
  <c r="H46" i="23"/>
  <c r="G46" i="23"/>
  <c r="F46" i="23"/>
  <c r="E46" i="23"/>
  <c r="D46" i="23"/>
  <c r="C46" i="23"/>
  <c r="B46" i="23"/>
  <c r="AU44" i="23"/>
  <c r="AT44" i="23"/>
  <c r="U44" i="23" s="1"/>
  <c r="AS44" i="23"/>
  <c r="T44" i="23" s="1"/>
  <c r="AR44" i="23"/>
  <c r="S44" i="23" s="1"/>
  <c r="AQ44" i="23"/>
  <c r="R44" i="23" s="1"/>
  <c r="AN44" i="23"/>
  <c r="O44" i="23" s="1"/>
  <c r="AM44" i="23"/>
  <c r="N44" i="23" s="1"/>
  <c r="AL44" i="23"/>
  <c r="M44" i="23" s="1"/>
  <c r="AK44" i="23"/>
  <c r="L44" i="23" s="1"/>
  <c r="K44" i="23"/>
  <c r="J44" i="23"/>
  <c r="I44" i="23"/>
  <c r="H44" i="23"/>
  <c r="G44" i="23"/>
  <c r="F44" i="23"/>
  <c r="E44" i="23"/>
  <c r="D44" i="23"/>
  <c r="C44" i="23"/>
  <c r="B44" i="23"/>
  <c r="FJ74" i="14"/>
  <c r="FH74" i="14"/>
  <c r="FF74" i="14"/>
  <c r="FD74" i="14"/>
  <c r="FB74" i="14"/>
  <c r="EZ74" i="14"/>
  <c r="EX74" i="14"/>
  <c r="ET74" i="14"/>
  <c r="FJ73" i="14"/>
  <c r="FH73" i="14"/>
  <c r="FF73" i="14"/>
  <c r="FD73" i="14"/>
  <c r="FB73" i="14"/>
  <c r="EZ73" i="14"/>
  <c r="EX73" i="14"/>
  <c r="ET73" i="14"/>
  <c r="FJ72" i="14"/>
  <c r="FH72" i="14"/>
  <c r="FF72" i="14"/>
  <c r="FD72" i="14"/>
  <c r="FB72" i="14"/>
  <c r="EZ72" i="14"/>
  <c r="EX72" i="14"/>
  <c r="ET72" i="14"/>
  <c r="FJ71" i="14"/>
  <c r="FH71" i="14"/>
  <c r="FF71" i="14"/>
  <c r="FD71" i="14"/>
  <c r="FB71" i="14"/>
  <c r="EZ71" i="14"/>
  <c r="EX71" i="14"/>
  <c r="ET71" i="14"/>
  <c r="FJ70" i="14"/>
  <c r="FH70" i="14"/>
  <c r="FF70" i="14"/>
  <c r="FD70" i="14"/>
  <c r="FB70" i="14"/>
  <c r="EZ70" i="14"/>
  <c r="EX70" i="14"/>
  <c r="ET70" i="14"/>
  <c r="FJ69" i="14"/>
  <c r="FH69" i="14"/>
  <c r="FF69" i="14"/>
  <c r="FD69" i="14"/>
  <c r="FB69" i="14"/>
  <c r="EZ69" i="14"/>
  <c r="EX69" i="14"/>
  <c r="ET69" i="14"/>
  <c r="FJ68" i="14"/>
  <c r="FH68" i="14"/>
  <c r="FF68" i="14"/>
  <c r="FD68" i="14"/>
  <c r="FB68" i="14"/>
  <c r="EZ68" i="14"/>
  <c r="EX68" i="14"/>
  <c r="ET68" i="14"/>
  <c r="FJ67" i="14"/>
  <c r="FH67" i="14"/>
  <c r="FF67" i="14"/>
  <c r="FD67" i="14"/>
  <c r="FB67" i="14"/>
  <c r="EZ67" i="14"/>
  <c r="EX67" i="14"/>
  <c r="ET67" i="14"/>
  <c r="FJ66" i="14"/>
  <c r="FH66" i="14"/>
  <c r="FF66" i="14"/>
  <c r="FD66" i="14"/>
  <c r="FB66" i="14"/>
  <c r="EZ66" i="14"/>
  <c r="EX66" i="14"/>
  <c r="ET66" i="14"/>
  <c r="FJ65" i="14"/>
  <c r="FH65" i="14"/>
  <c r="FF65" i="14"/>
  <c r="FD65" i="14"/>
  <c r="FB65" i="14"/>
  <c r="EZ65" i="14"/>
  <c r="EX65" i="14"/>
  <c r="ET65" i="14"/>
  <c r="FJ64" i="14"/>
  <c r="FH64" i="14"/>
  <c r="FF64" i="14"/>
  <c r="FD64" i="14"/>
  <c r="FB64" i="14"/>
  <c r="EZ64" i="14"/>
  <c r="EX64" i="14"/>
  <c r="ET64" i="14"/>
  <c r="FJ63" i="14"/>
  <c r="FH63" i="14"/>
  <c r="FF63" i="14"/>
  <c r="FD63" i="14"/>
  <c r="FB63" i="14"/>
  <c r="EZ63" i="14"/>
  <c r="EX63" i="14"/>
  <c r="ET63" i="14"/>
  <c r="FJ62" i="14"/>
  <c r="FH62" i="14"/>
  <c r="FF62" i="14"/>
  <c r="FD62" i="14"/>
  <c r="FB62" i="14"/>
  <c r="EZ62" i="14"/>
  <c r="EX62" i="14"/>
  <c r="ET62" i="14"/>
  <c r="FJ61" i="14"/>
  <c r="FH61" i="14"/>
  <c r="FF61" i="14"/>
  <c r="FD61" i="14"/>
  <c r="FB61" i="14"/>
  <c r="EZ61" i="14"/>
  <c r="EX61" i="14"/>
  <c r="ET61" i="14"/>
  <c r="FH60" i="14"/>
  <c r="FF60" i="14"/>
  <c r="FB60" i="14"/>
  <c r="EZ60" i="14"/>
  <c r="EX60" i="14"/>
  <c r="FH59" i="14"/>
  <c r="FF59" i="14"/>
  <c r="FD59" i="14"/>
  <c r="EZ59" i="14"/>
  <c r="EX59" i="14"/>
  <c r="FJ50" i="14"/>
  <c r="FH50" i="14"/>
  <c r="FF50" i="14"/>
  <c r="FD50" i="14"/>
  <c r="FB50" i="14"/>
  <c r="EZ50" i="14"/>
  <c r="EX50" i="14"/>
  <c r="ET50" i="14"/>
  <c r="FJ58" i="14"/>
  <c r="FH58" i="14"/>
  <c r="FF58" i="14"/>
  <c r="FD58" i="14"/>
  <c r="FB58" i="14"/>
  <c r="EZ58" i="14"/>
  <c r="EX58" i="14"/>
  <c r="ET58" i="14"/>
  <c r="FJ57" i="14"/>
  <c r="FH57" i="14"/>
  <c r="FF57" i="14"/>
  <c r="FD57" i="14"/>
  <c r="FB57" i="14"/>
  <c r="EZ57" i="14"/>
  <c r="EX57" i="14"/>
  <c r="ET57" i="14"/>
  <c r="FJ56" i="14"/>
  <c r="FH56" i="14"/>
  <c r="FF56" i="14"/>
  <c r="FD56" i="14"/>
  <c r="EZ56" i="14"/>
  <c r="EX56" i="14"/>
  <c r="FH55" i="14"/>
  <c r="FF55" i="14"/>
  <c r="FD55" i="14"/>
  <c r="EZ55" i="14"/>
  <c r="FJ54" i="14"/>
  <c r="FH54" i="14"/>
  <c r="FF54" i="14"/>
  <c r="FD54" i="14"/>
  <c r="FB54" i="14"/>
  <c r="EZ54" i="14"/>
  <c r="EX54" i="14"/>
  <c r="ET54" i="14"/>
  <c r="FJ53" i="14"/>
  <c r="FH53" i="14"/>
  <c r="FF53" i="14"/>
  <c r="FD53" i="14"/>
  <c r="FB53" i="14"/>
  <c r="EZ53" i="14"/>
  <c r="EX53" i="14"/>
  <c r="ET53" i="14"/>
  <c r="FJ52" i="14"/>
  <c r="FH52" i="14"/>
  <c r="FF52" i="14"/>
  <c r="FD52" i="14"/>
  <c r="FB52" i="14"/>
  <c r="EZ52" i="14"/>
  <c r="EX52" i="14"/>
  <c r="ET52" i="14"/>
  <c r="FJ51" i="14"/>
  <c r="FH51" i="14"/>
  <c r="FF51" i="14"/>
  <c r="FD51" i="14"/>
  <c r="FB51" i="14"/>
  <c r="EZ51" i="14"/>
  <c r="EX51" i="14"/>
  <c r="ET51" i="14"/>
  <c r="FJ49" i="14"/>
  <c r="FH49" i="14"/>
  <c r="FF49" i="14"/>
  <c r="FD49" i="14"/>
  <c r="FB49" i="14"/>
  <c r="EZ49" i="14"/>
  <c r="EX49" i="14"/>
  <c r="ET49" i="14"/>
  <c r="FJ48" i="14"/>
  <c r="FH48" i="14"/>
  <c r="FF48" i="14"/>
  <c r="FD48" i="14"/>
  <c r="FB48" i="14"/>
  <c r="EZ48" i="14"/>
  <c r="EX48" i="14"/>
  <c r="ET48" i="14"/>
  <c r="FJ47" i="14"/>
  <c r="FH47" i="14"/>
  <c r="FF47" i="14"/>
  <c r="FD47" i="14"/>
  <c r="FB47" i="14"/>
  <c r="EZ47" i="14"/>
  <c r="EX47" i="14"/>
  <c r="ET47" i="14"/>
  <c r="FJ46" i="14"/>
  <c r="FH46" i="14"/>
  <c r="FF46" i="14"/>
  <c r="FD46" i="14"/>
  <c r="FB46" i="14"/>
  <c r="EZ46" i="14"/>
  <c r="EX46" i="14"/>
  <c r="ET46" i="14"/>
  <c r="FJ45" i="14"/>
  <c r="FH45" i="14"/>
  <c r="FF45" i="14"/>
  <c r="FD45" i="14"/>
  <c r="FB45" i="14"/>
  <c r="EZ45" i="14"/>
  <c r="EX45" i="14"/>
  <c r="ET45" i="14"/>
  <c r="FJ107" i="14"/>
  <c r="FH107" i="14"/>
  <c r="FF107" i="14"/>
  <c r="FD107" i="14"/>
  <c r="FB107" i="14"/>
  <c r="EZ107" i="14"/>
  <c r="EX107" i="14"/>
  <c r="ET107" i="14"/>
  <c r="FJ44" i="14"/>
  <c r="FH44" i="14"/>
  <c r="FF44" i="14"/>
  <c r="FD44" i="14"/>
  <c r="FB44" i="14"/>
  <c r="EZ44" i="14"/>
  <c r="EX44" i="14"/>
  <c r="ET44" i="14"/>
  <c r="FJ43" i="14"/>
  <c r="FH43" i="14"/>
  <c r="FF43" i="14"/>
  <c r="FD43" i="14"/>
  <c r="FB43" i="14"/>
  <c r="EZ43" i="14"/>
  <c r="EX43" i="14"/>
  <c r="ET43" i="14"/>
  <c r="FJ42" i="14"/>
  <c r="FH42" i="14"/>
  <c r="FF42" i="14"/>
  <c r="FD42" i="14"/>
  <c r="FB42" i="14"/>
  <c r="EZ42" i="14"/>
  <c r="EX42" i="14"/>
  <c r="ET42" i="14"/>
  <c r="FJ41" i="14"/>
  <c r="FH41" i="14"/>
  <c r="FF41" i="14"/>
  <c r="FD41" i="14"/>
  <c r="FB41" i="14"/>
  <c r="EZ41" i="14"/>
  <c r="EX41" i="14"/>
  <c r="ET41" i="14"/>
  <c r="FJ40" i="14"/>
  <c r="FH40" i="14"/>
  <c r="FF40" i="14"/>
  <c r="FD40" i="14"/>
  <c r="FB40" i="14"/>
  <c r="EZ40" i="14"/>
  <c r="EX40" i="14"/>
  <c r="ET40" i="14"/>
  <c r="FJ39" i="14"/>
  <c r="FH39" i="14"/>
  <c r="FF39" i="14"/>
  <c r="FD39" i="14"/>
  <c r="FB39" i="14"/>
  <c r="EZ39" i="14"/>
  <c r="EX39" i="14"/>
  <c r="ET39" i="14"/>
  <c r="FJ38" i="14"/>
  <c r="FH38" i="14"/>
  <c r="FF38" i="14"/>
  <c r="FD38" i="14"/>
  <c r="FB38" i="14"/>
  <c r="EZ38" i="14"/>
  <c r="EX38" i="14"/>
  <c r="ET38" i="14"/>
  <c r="FJ37" i="14"/>
  <c r="FH37" i="14"/>
  <c r="FF37" i="14"/>
  <c r="FD37" i="14"/>
  <c r="FB37" i="14"/>
  <c r="EZ37" i="14"/>
  <c r="EX37" i="14"/>
  <c r="ET37" i="14"/>
  <c r="FJ36" i="14"/>
  <c r="FH36" i="14"/>
  <c r="FF36" i="14"/>
  <c r="FD36" i="14"/>
  <c r="FB36" i="14"/>
  <c r="EZ36" i="14"/>
  <c r="EX36" i="14"/>
  <c r="ET36" i="14"/>
  <c r="FJ35" i="14"/>
  <c r="FH35" i="14"/>
  <c r="FF35" i="14"/>
  <c r="FD35" i="14"/>
  <c r="FB35" i="14"/>
  <c r="EZ35" i="14"/>
  <c r="EX35" i="14"/>
  <c r="ET35" i="14"/>
  <c r="FJ34" i="14"/>
  <c r="FH34" i="14"/>
  <c r="FF34" i="14"/>
  <c r="FD34" i="14"/>
  <c r="FB34" i="14"/>
  <c r="EZ34" i="14"/>
  <c r="EX34" i="14"/>
  <c r="ET34" i="14"/>
  <c r="FJ33" i="14"/>
  <c r="FH33" i="14"/>
  <c r="FF33" i="14"/>
  <c r="FD33" i="14"/>
  <c r="FB33" i="14"/>
  <c r="EZ33" i="14"/>
  <c r="EX33" i="14"/>
  <c r="ET33" i="14"/>
  <c r="FJ32" i="14"/>
  <c r="FH32" i="14"/>
  <c r="FF32" i="14"/>
  <c r="FD32" i="14"/>
  <c r="FB32" i="14"/>
  <c r="EZ32" i="14"/>
  <c r="EX32" i="14"/>
  <c r="ET32" i="14"/>
  <c r="FJ31" i="14"/>
  <c r="FH31" i="14"/>
  <c r="FF31" i="14"/>
  <c r="FD31" i="14"/>
  <c r="FB31" i="14"/>
  <c r="EZ31" i="14"/>
  <c r="EX31" i="14"/>
  <c r="ET31" i="14"/>
  <c r="FJ30" i="14"/>
  <c r="FH30" i="14"/>
  <c r="FF30" i="14"/>
  <c r="FD30" i="14"/>
  <c r="FB30" i="14"/>
  <c r="EZ30" i="14"/>
  <c r="EX30" i="14"/>
  <c r="ET30" i="14"/>
  <c r="FJ29" i="14"/>
  <c r="FH29" i="14"/>
  <c r="FF29" i="14"/>
  <c r="FD29" i="14"/>
  <c r="FB29" i="14"/>
  <c r="EZ29" i="14"/>
  <c r="EX29" i="14"/>
  <c r="ET29" i="14"/>
  <c r="FJ28" i="14"/>
  <c r="FH28" i="14"/>
  <c r="FF28" i="14"/>
  <c r="FD28" i="14"/>
  <c r="FB28" i="14"/>
  <c r="EZ28" i="14"/>
  <c r="EX28" i="14"/>
  <c r="ET28" i="14"/>
  <c r="FJ27" i="14"/>
  <c r="FH27" i="14"/>
  <c r="FF27" i="14"/>
  <c r="FD27" i="14"/>
  <c r="FB27" i="14"/>
  <c r="EZ27" i="14"/>
  <c r="EX27" i="14"/>
  <c r="ET27" i="14"/>
  <c r="FJ26" i="14"/>
  <c r="FH26" i="14"/>
  <c r="FF26" i="14"/>
  <c r="FD26" i="14"/>
  <c r="FB26" i="14"/>
  <c r="EZ26" i="14"/>
  <c r="EX26" i="14"/>
  <c r="ET26" i="14"/>
  <c r="FJ25" i="14"/>
  <c r="FH25" i="14"/>
  <c r="FF25" i="14"/>
  <c r="FD25" i="14"/>
  <c r="FB25" i="14"/>
  <c r="EZ25" i="14"/>
  <c r="EX25" i="14"/>
  <c r="ET25" i="14"/>
  <c r="FJ24" i="14"/>
  <c r="FH24" i="14"/>
  <c r="FF24" i="14"/>
  <c r="FD24" i="14"/>
  <c r="FB24" i="14"/>
  <c r="EZ24" i="14"/>
  <c r="EX24" i="14"/>
  <c r="ET24" i="14"/>
  <c r="FJ23" i="14"/>
  <c r="FH23" i="14"/>
  <c r="FF23" i="14"/>
  <c r="FD23" i="14"/>
  <c r="FB23" i="14"/>
  <c r="EZ23" i="14"/>
  <c r="EX23" i="14"/>
  <c r="ET23" i="14"/>
  <c r="FJ22" i="14"/>
  <c r="FH22" i="14"/>
  <c r="FF22" i="14"/>
  <c r="FD22" i="14"/>
  <c r="FB22" i="14"/>
  <c r="EZ22" i="14"/>
  <c r="EX22" i="14"/>
  <c r="ET22" i="14"/>
  <c r="FJ21" i="14"/>
  <c r="FH21" i="14"/>
  <c r="FF21" i="14"/>
  <c r="FD21" i="14"/>
  <c r="FB21" i="14"/>
  <c r="EZ21" i="14"/>
  <c r="EX21" i="14"/>
  <c r="ET21" i="14"/>
  <c r="FJ20" i="14"/>
  <c r="FH20" i="14"/>
  <c r="FF20" i="14"/>
  <c r="FD20" i="14"/>
  <c r="FB20" i="14"/>
  <c r="EZ20" i="14"/>
  <c r="EX20" i="14"/>
  <c r="ET20" i="14"/>
  <c r="FJ19" i="14"/>
  <c r="FH19" i="14"/>
  <c r="FF19" i="14"/>
  <c r="FD19" i="14"/>
  <c r="FB19" i="14"/>
  <c r="EZ19" i="14"/>
  <c r="EX19" i="14"/>
  <c r="ET19" i="14"/>
  <c r="FJ18" i="14"/>
  <c r="FH18" i="14"/>
  <c r="FF18" i="14"/>
  <c r="FD18" i="14"/>
  <c r="FB18" i="14"/>
  <c r="EZ18" i="14"/>
  <c r="EX18" i="14"/>
  <c r="ET18" i="14"/>
  <c r="FJ17" i="14"/>
  <c r="FH17" i="14"/>
  <c r="FF17" i="14"/>
  <c r="FD17" i="14"/>
  <c r="FB17" i="14"/>
  <c r="EZ17" i="14"/>
  <c r="EX17" i="14"/>
  <c r="ET17" i="14"/>
  <c r="FJ16" i="14"/>
  <c r="FH16" i="14"/>
  <c r="FF16" i="14"/>
  <c r="FD16" i="14"/>
  <c r="FB16" i="14"/>
  <c r="EZ16" i="14"/>
  <c r="EX16" i="14"/>
  <c r="ET16" i="14"/>
  <c r="FJ15" i="14"/>
  <c r="FH15" i="14"/>
  <c r="FF15" i="14"/>
  <c r="FD15" i="14"/>
  <c r="FB15" i="14"/>
  <c r="EZ15" i="14"/>
  <c r="EX15" i="14"/>
  <c r="ET15" i="14"/>
  <c r="FJ14" i="14"/>
  <c r="FH14" i="14"/>
  <c r="FF14" i="14"/>
  <c r="FD14" i="14"/>
  <c r="FB14" i="14"/>
  <c r="EZ14" i="14"/>
  <c r="EX14" i="14"/>
  <c r="ET14" i="14"/>
  <c r="FJ13" i="14"/>
  <c r="FH13" i="14"/>
  <c r="FF13" i="14"/>
  <c r="FD13" i="14"/>
  <c r="FB13" i="14"/>
  <c r="EZ13" i="14"/>
  <c r="EX13" i="14"/>
  <c r="ET13" i="14"/>
  <c r="FJ12" i="14"/>
  <c r="FH12" i="14"/>
  <c r="FF12" i="14"/>
  <c r="FD12" i="14"/>
  <c r="FB12" i="14"/>
  <c r="EZ12" i="14"/>
  <c r="EX12" i="14"/>
  <c r="ET12" i="14"/>
  <c r="FJ11" i="14"/>
  <c r="FH11" i="14"/>
  <c r="FF11" i="14"/>
  <c r="FD11" i="14"/>
  <c r="FB11" i="14"/>
  <c r="EZ11" i="14"/>
  <c r="EX11" i="14"/>
  <c r="ET11" i="14"/>
  <c r="FH140" i="14"/>
  <c r="FF140" i="14"/>
  <c r="FD140" i="14"/>
  <c r="FB140" i="14"/>
  <c r="EZ140" i="14"/>
  <c r="EX140" i="14"/>
  <c r="ET140" i="14"/>
  <c r="FH151" i="14"/>
  <c r="FF151" i="14"/>
  <c r="FD151" i="14"/>
  <c r="FB151" i="14"/>
  <c r="EZ151" i="14"/>
  <c r="EX151" i="14"/>
  <c r="ET151" i="14"/>
  <c r="FH190" i="14"/>
  <c r="FF190" i="14"/>
  <c r="FD190" i="14"/>
  <c r="FB190" i="14"/>
  <c r="EZ190" i="14"/>
  <c r="FH182" i="14"/>
  <c r="FF182" i="14"/>
  <c r="FD182" i="14"/>
  <c r="FB182" i="14"/>
  <c r="EZ182" i="14"/>
  <c r="EX182" i="14"/>
  <c r="FH179" i="14"/>
  <c r="FF179" i="14"/>
  <c r="FD179" i="14"/>
  <c r="FB179" i="14"/>
  <c r="EZ179" i="14"/>
  <c r="EX179" i="14"/>
  <c r="FF195" i="14"/>
  <c r="FB195" i="14"/>
  <c r="FH197" i="14"/>
  <c r="FF197" i="14"/>
  <c r="FD197" i="14"/>
  <c r="FB197" i="14"/>
  <c r="EZ197" i="14"/>
  <c r="FH184" i="14"/>
  <c r="FF184" i="14"/>
  <c r="FB184" i="14"/>
  <c r="FH183" i="14"/>
  <c r="FF183" i="14"/>
  <c r="FB183" i="14"/>
  <c r="FH147" i="14"/>
  <c r="FF147" i="14"/>
  <c r="FD147" i="14"/>
  <c r="FB147" i="14"/>
  <c r="EZ147" i="14"/>
  <c r="EX147" i="14"/>
  <c r="ET147" i="14"/>
  <c r="FH146" i="14"/>
  <c r="FF146" i="14"/>
  <c r="FD146" i="14"/>
  <c r="FB146" i="14"/>
  <c r="EZ146" i="14"/>
  <c r="EX146" i="14"/>
  <c r="ET146" i="14"/>
  <c r="FH145" i="14"/>
  <c r="FF145" i="14"/>
  <c r="FD145" i="14"/>
  <c r="FB145" i="14"/>
  <c r="EZ145" i="14"/>
  <c r="EX145" i="14"/>
  <c r="ET145" i="14"/>
  <c r="FH215" i="14"/>
  <c r="FF215" i="14"/>
  <c r="FB215" i="14"/>
  <c r="EZ215" i="14"/>
  <c r="FH139" i="14"/>
  <c r="FF139" i="14"/>
  <c r="FD139" i="14"/>
  <c r="FB139" i="14"/>
  <c r="EZ139" i="14"/>
  <c r="EX139" i="14"/>
  <c r="ET139" i="14"/>
  <c r="FH138" i="14"/>
  <c r="FF138" i="14"/>
  <c r="FD138" i="14"/>
  <c r="FB138" i="14"/>
  <c r="EZ138" i="14"/>
  <c r="EX138" i="14"/>
  <c r="ET138" i="14"/>
  <c r="FH137" i="14"/>
  <c r="FF137" i="14"/>
  <c r="FD137" i="14"/>
  <c r="FB137" i="14"/>
  <c r="EZ137" i="14"/>
  <c r="EX137" i="14"/>
  <c r="ET137" i="14"/>
  <c r="FH136" i="14"/>
  <c r="FF136" i="14"/>
  <c r="FD136" i="14"/>
  <c r="FB136" i="14"/>
  <c r="EZ136" i="14"/>
  <c r="EX136" i="14"/>
  <c r="ET136" i="14"/>
  <c r="FH131" i="14"/>
  <c r="FF131" i="14"/>
  <c r="FD131" i="14"/>
  <c r="FB131" i="14"/>
  <c r="EZ131" i="14"/>
  <c r="EX131" i="14"/>
  <c r="ET131" i="14"/>
  <c r="FH130" i="14"/>
  <c r="FF130" i="14"/>
  <c r="FD130" i="14"/>
  <c r="FB130" i="14"/>
  <c r="EZ130" i="14"/>
  <c r="EX130" i="14"/>
  <c r="ET130" i="14"/>
  <c r="FH129" i="14"/>
  <c r="FF129" i="14"/>
  <c r="FD129" i="14"/>
  <c r="FB129" i="14"/>
  <c r="EZ129" i="14"/>
  <c r="EX129" i="14"/>
  <c r="ET129" i="14"/>
  <c r="FH128" i="14"/>
  <c r="FF128" i="14"/>
  <c r="FD128" i="14"/>
  <c r="FB128" i="14"/>
  <c r="EZ128" i="14"/>
  <c r="EX128" i="14"/>
  <c r="ET128" i="14"/>
  <c r="FJ97" i="14"/>
  <c r="FH97" i="14"/>
  <c r="FF97" i="14"/>
  <c r="FD97" i="14"/>
  <c r="FB97" i="14"/>
  <c r="EZ97" i="14"/>
  <c r="EX97" i="14"/>
  <c r="ET97" i="14"/>
  <c r="FJ106" i="14"/>
  <c r="FH106" i="14"/>
  <c r="FF106" i="14"/>
  <c r="FD106" i="14"/>
  <c r="FB106" i="14"/>
  <c r="EZ106" i="14"/>
  <c r="EX106" i="14"/>
  <c r="ET106" i="14"/>
  <c r="FJ105" i="14"/>
  <c r="FH105" i="14"/>
  <c r="FF105" i="14"/>
  <c r="FD105" i="14"/>
  <c r="FB105" i="14"/>
  <c r="EZ105" i="14"/>
  <c r="EX105" i="14"/>
  <c r="ET105" i="14"/>
  <c r="FH214" i="14"/>
  <c r="FF214" i="14"/>
  <c r="FB214" i="14"/>
  <c r="FH180" i="14"/>
  <c r="FF180" i="14"/>
  <c r="FB180" i="14"/>
  <c r="EZ180" i="14"/>
  <c r="EX180" i="14"/>
  <c r="FH173" i="14"/>
  <c r="FF173" i="14"/>
  <c r="FB173" i="14"/>
  <c r="EZ173" i="14"/>
  <c r="EX173" i="14"/>
  <c r="FF158" i="14"/>
  <c r="FB158" i="14"/>
  <c r="EX158" i="14"/>
  <c r="FH170" i="14"/>
  <c r="FF170" i="14"/>
  <c r="FD170" i="14"/>
  <c r="FB170" i="14"/>
  <c r="EZ170" i="14"/>
  <c r="EX170" i="14"/>
  <c r="ET170" i="14"/>
  <c r="FH172" i="14"/>
  <c r="FF172" i="14"/>
  <c r="FD172" i="14"/>
  <c r="EZ172" i="14"/>
  <c r="EX172" i="14"/>
  <c r="FH156" i="14"/>
  <c r="FF156" i="14"/>
  <c r="FB156" i="14"/>
  <c r="EZ156" i="14"/>
  <c r="EX156" i="14"/>
  <c r="FH157" i="14"/>
  <c r="FF157" i="14"/>
  <c r="FD157" i="14"/>
  <c r="FB157" i="14"/>
  <c r="EZ157" i="14"/>
  <c r="EX157" i="14"/>
  <c r="ET157" i="14"/>
  <c r="FH169" i="14"/>
  <c r="FF169" i="14"/>
  <c r="FD169" i="14"/>
  <c r="EX169" i="14"/>
  <c r="FH150" i="14"/>
  <c r="FF150" i="14"/>
  <c r="FD150" i="14"/>
  <c r="FB150" i="14"/>
  <c r="EZ150" i="14"/>
  <c r="EX150" i="14"/>
  <c r="ET150" i="14"/>
  <c r="FH168" i="14"/>
  <c r="FF168" i="14"/>
  <c r="FB168" i="14"/>
  <c r="EX168" i="14"/>
  <c r="FH166" i="14"/>
  <c r="FF166" i="14"/>
  <c r="FB166" i="14"/>
  <c r="EZ166" i="14"/>
  <c r="EX166" i="14"/>
  <c r="FH162" i="14"/>
  <c r="FF162" i="14"/>
  <c r="FD162" i="14"/>
  <c r="FB162" i="14"/>
  <c r="EZ162" i="14"/>
  <c r="EX162" i="14"/>
  <c r="ET162" i="14"/>
  <c r="FH161" i="14"/>
  <c r="FF161" i="14"/>
  <c r="FD161" i="14"/>
  <c r="FB161" i="14"/>
  <c r="EZ161" i="14"/>
  <c r="EX161" i="14"/>
  <c r="ET161" i="14"/>
  <c r="FH164" i="14"/>
  <c r="FF164" i="14"/>
  <c r="FD164" i="14"/>
  <c r="EZ164" i="14"/>
  <c r="EX164" i="14"/>
  <c r="FH160" i="14"/>
  <c r="FF160" i="14"/>
  <c r="FD160" i="14"/>
  <c r="FB160" i="14"/>
  <c r="EZ160" i="14"/>
  <c r="EX160" i="14"/>
  <c r="ET160" i="14"/>
  <c r="FH163" i="14"/>
  <c r="FF163" i="14"/>
  <c r="FD163" i="14"/>
  <c r="EZ163" i="14"/>
  <c r="EX163" i="14"/>
  <c r="FH149" i="14"/>
  <c r="FF149" i="14"/>
  <c r="FB149" i="14"/>
  <c r="EZ149" i="14"/>
  <c r="EX149" i="14"/>
  <c r="FF148" i="14"/>
  <c r="FB148" i="14"/>
  <c r="EX148" i="14"/>
  <c r="FH159" i="14"/>
  <c r="FF159" i="14"/>
  <c r="EX159" i="14"/>
  <c r="FH165" i="14"/>
  <c r="FF165" i="14"/>
  <c r="FD165" i="14"/>
  <c r="FB165" i="14"/>
  <c r="EZ165" i="14"/>
  <c r="EX165" i="14"/>
  <c r="ET165" i="14"/>
  <c r="FF144" i="14"/>
  <c r="FB144" i="14"/>
  <c r="EX144" i="14"/>
  <c r="FH153" i="14"/>
  <c r="FF153" i="14"/>
  <c r="FD153" i="14"/>
  <c r="FB153" i="14"/>
  <c r="EZ153" i="14"/>
  <c r="EX153" i="14"/>
  <c r="ET153" i="14"/>
  <c r="FF143" i="14"/>
  <c r="FB143" i="14"/>
  <c r="EX143" i="14"/>
  <c r="FH155" i="14"/>
  <c r="FF155" i="14"/>
  <c r="FD155" i="14"/>
  <c r="EZ155" i="14"/>
  <c r="EX155" i="14"/>
  <c r="FH154" i="14"/>
  <c r="FF154" i="14"/>
  <c r="FD154" i="14"/>
  <c r="EZ154" i="14"/>
  <c r="EX154" i="14"/>
  <c r="FH152" i="14"/>
  <c r="FF152" i="14"/>
  <c r="FD152" i="14"/>
  <c r="FB152" i="14"/>
  <c r="EZ152" i="14"/>
  <c r="EX152" i="14"/>
  <c r="ET152" i="14"/>
  <c r="FH142" i="14"/>
  <c r="FF142" i="14"/>
  <c r="FD142" i="14"/>
  <c r="FB142" i="14"/>
  <c r="EZ142" i="14"/>
  <c r="EX142" i="14"/>
  <c r="ET142" i="14"/>
  <c r="FH141" i="14"/>
  <c r="FF141" i="14"/>
  <c r="FD141" i="14"/>
  <c r="FB141" i="14"/>
  <c r="EZ141" i="14"/>
  <c r="EX141" i="14"/>
  <c r="ET141" i="14"/>
  <c r="FH133" i="14"/>
  <c r="FF133" i="14"/>
  <c r="FD133" i="14"/>
  <c r="FB133" i="14"/>
  <c r="EZ133" i="14"/>
  <c r="EX133" i="14"/>
  <c r="ET133" i="14"/>
  <c r="FH134" i="14"/>
  <c r="FF134" i="14"/>
  <c r="FD134" i="14"/>
  <c r="EX134" i="14"/>
  <c r="FH121" i="14"/>
  <c r="FF121" i="14"/>
  <c r="FB121" i="14"/>
  <c r="EZ121" i="14"/>
  <c r="EX121" i="14"/>
  <c r="FH132" i="14"/>
  <c r="FF132" i="14"/>
  <c r="FD132" i="14"/>
  <c r="FB132" i="14"/>
  <c r="EZ132" i="14"/>
  <c r="EX132" i="14"/>
  <c r="ET132" i="14"/>
  <c r="FF119" i="14"/>
  <c r="FB119" i="14"/>
  <c r="EX119" i="14"/>
  <c r="FH124" i="14"/>
  <c r="FF124" i="14"/>
  <c r="FD124" i="14"/>
  <c r="EZ124" i="14"/>
  <c r="EX124" i="14"/>
  <c r="FH125" i="14"/>
  <c r="FF125" i="14"/>
  <c r="FD125" i="14"/>
  <c r="FB125" i="14"/>
  <c r="EZ125" i="14"/>
  <c r="EX125" i="14"/>
  <c r="ET125" i="14"/>
  <c r="FH123" i="14"/>
  <c r="FF123" i="14"/>
  <c r="FD123" i="14"/>
  <c r="EZ123" i="14"/>
  <c r="EX123" i="14"/>
  <c r="FH135" i="14"/>
  <c r="FF135" i="14"/>
  <c r="FD135" i="14"/>
  <c r="EX135" i="14"/>
  <c r="FH122" i="14"/>
  <c r="FF122" i="14"/>
  <c r="FD122" i="14"/>
  <c r="FB122" i="14"/>
  <c r="EZ122" i="14"/>
  <c r="EX122" i="14"/>
  <c r="ET122" i="14"/>
  <c r="FH127" i="14"/>
  <c r="FF127" i="14"/>
  <c r="FD127" i="14"/>
  <c r="EZ127" i="14"/>
  <c r="EX127" i="14"/>
  <c r="FH126" i="14"/>
  <c r="FF126" i="14"/>
  <c r="FD126" i="14"/>
  <c r="EZ126" i="14"/>
  <c r="EX126" i="14"/>
  <c r="FH120" i="14"/>
  <c r="FF120" i="14"/>
  <c r="FD120" i="14"/>
  <c r="FB120" i="14"/>
  <c r="EZ120" i="14"/>
  <c r="EX120" i="14"/>
  <c r="ET120" i="14"/>
  <c r="FH118" i="14"/>
  <c r="FF118" i="14"/>
  <c r="FD118" i="14"/>
  <c r="EZ118" i="14"/>
  <c r="EX118" i="14"/>
  <c r="FH117" i="14"/>
  <c r="FF117" i="14"/>
  <c r="FD117" i="14"/>
  <c r="EX117" i="14"/>
  <c r="FH115" i="14"/>
  <c r="FF115" i="14"/>
  <c r="FD115" i="14"/>
  <c r="FB115" i="14"/>
  <c r="EZ115" i="14"/>
  <c r="EX115" i="14"/>
  <c r="ET115" i="14"/>
  <c r="FH116" i="14"/>
  <c r="FF116" i="14"/>
  <c r="FB116" i="14"/>
  <c r="EZ116" i="14"/>
  <c r="EX116" i="14"/>
  <c r="FH114" i="14"/>
  <c r="FF114" i="14"/>
  <c r="FD114" i="14"/>
  <c r="FB114" i="14"/>
  <c r="EZ114" i="14"/>
  <c r="EX114" i="14"/>
  <c r="ET114" i="14"/>
  <c r="FH113" i="14"/>
  <c r="FF113" i="14"/>
  <c r="FB113" i="14"/>
  <c r="EX113" i="14"/>
  <c r="FJ78" i="14"/>
  <c r="FH78" i="14"/>
  <c r="FF78" i="14"/>
  <c r="FD78" i="14"/>
  <c r="FB78" i="14"/>
  <c r="EZ78" i="14"/>
  <c r="EX78" i="14"/>
  <c r="ET78" i="14"/>
  <c r="FF112" i="14"/>
  <c r="FB112" i="14"/>
  <c r="EX112" i="14"/>
  <c r="FH111" i="14"/>
  <c r="FF111" i="14"/>
  <c r="FD111" i="14"/>
  <c r="FB111" i="14"/>
  <c r="EZ111" i="14"/>
  <c r="EX111" i="14"/>
  <c r="ET111" i="14"/>
  <c r="FF109" i="14"/>
  <c r="FB109" i="14"/>
  <c r="EX109" i="14"/>
  <c r="FH110" i="14"/>
  <c r="FF110" i="14"/>
  <c r="FD110" i="14"/>
  <c r="FB110" i="14"/>
  <c r="EZ110" i="14"/>
  <c r="EX110" i="14"/>
  <c r="ET110" i="14"/>
  <c r="FH108" i="14"/>
  <c r="FF108" i="14"/>
  <c r="FB108" i="14"/>
  <c r="EZ108" i="14"/>
  <c r="EX108" i="14"/>
  <c r="FH198" i="14"/>
  <c r="FF198" i="14"/>
  <c r="FB198" i="14"/>
  <c r="EZ198" i="14"/>
  <c r="FJ101" i="14"/>
  <c r="FH101" i="14"/>
  <c r="FF101" i="14"/>
  <c r="FD101" i="14"/>
  <c r="FB101" i="14"/>
  <c r="EZ101" i="14"/>
  <c r="EX101" i="14"/>
  <c r="ET101" i="14"/>
  <c r="FJ104" i="14"/>
  <c r="FH104" i="14"/>
  <c r="FF104" i="14"/>
  <c r="FD104" i="14"/>
  <c r="FB104" i="14"/>
  <c r="EZ104" i="14"/>
  <c r="EX104" i="14"/>
  <c r="ET104" i="14"/>
  <c r="FJ103" i="14"/>
  <c r="FH103" i="14"/>
  <c r="FF103" i="14"/>
  <c r="FD103" i="14"/>
  <c r="FB103" i="14"/>
  <c r="EZ103" i="14"/>
  <c r="EX103" i="14"/>
  <c r="ET103" i="14"/>
  <c r="FJ102" i="14"/>
  <c r="FH102" i="14"/>
  <c r="FF102" i="14"/>
  <c r="FD102" i="14"/>
  <c r="FB102" i="14"/>
  <c r="EZ102" i="14"/>
  <c r="EX102" i="14"/>
  <c r="ET102" i="14"/>
  <c r="FH100" i="14"/>
  <c r="FF100" i="14"/>
  <c r="FB100" i="14"/>
  <c r="EZ100" i="14"/>
  <c r="EX100" i="14"/>
  <c r="FH94" i="14"/>
  <c r="FF94" i="14"/>
  <c r="FB94" i="14"/>
  <c r="EZ94" i="14"/>
  <c r="EX94" i="14"/>
  <c r="FJ99" i="14"/>
  <c r="FH99" i="14"/>
  <c r="FF99" i="14"/>
  <c r="FD99" i="14"/>
  <c r="FB99" i="14"/>
  <c r="EZ99" i="14"/>
  <c r="EX99" i="14"/>
  <c r="ET99" i="14"/>
  <c r="FJ96" i="14"/>
  <c r="FH96" i="14"/>
  <c r="FF96" i="14"/>
  <c r="FD96" i="14"/>
  <c r="FB96" i="14"/>
  <c r="EZ96" i="14"/>
  <c r="EX96" i="14"/>
  <c r="ET96" i="14"/>
  <c r="FH98" i="14"/>
  <c r="FF98" i="14"/>
  <c r="FD98" i="14"/>
  <c r="EZ98" i="14"/>
  <c r="EX98" i="14"/>
  <c r="FH95" i="14"/>
  <c r="FF95" i="14"/>
  <c r="EZ95" i="14"/>
  <c r="EX95" i="14"/>
  <c r="FH82" i="14"/>
  <c r="FF82" i="14"/>
  <c r="FD82" i="14"/>
  <c r="EX82" i="14"/>
  <c r="FJ77" i="14"/>
  <c r="FH77" i="14"/>
  <c r="FF77" i="14"/>
  <c r="FD77" i="14"/>
  <c r="FB77" i="14"/>
  <c r="EZ77" i="14"/>
  <c r="EX77" i="14"/>
  <c r="ET77" i="14"/>
  <c r="FJ92" i="14"/>
  <c r="FH92" i="14"/>
  <c r="FF92" i="14"/>
  <c r="FD92" i="14"/>
  <c r="FB92" i="14"/>
  <c r="EZ92" i="14"/>
  <c r="EX92" i="14"/>
  <c r="ET92" i="14"/>
  <c r="FJ91" i="14"/>
  <c r="FH91" i="14"/>
  <c r="FF91" i="14"/>
  <c r="FD91" i="14"/>
  <c r="FB91" i="14"/>
  <c r="EZ91" i="14"/>
  <c r="EX91" i="14"/>
  <c r="ET91" i="14"/>
  <c r="FJ90" i="14"/>
  <c r="FH90" i="14"/>
  <c r="FF90" i="14"/>
  <c r="FD90" i="14"/>
  <c r="FB90" i="14"/>
  <c r="EZ90" i="14"/>
  <c r="EX90" i="14"/>
  <c r="ET90" i="14"/>
  <c r="FJ89" i="14"/>
  <c r="FH89" i="14"/>
  <c r="FF89" i="14"/>
  <c r="FD89" i="14"/>
  <c r="FB89" i="14"/>
  <c r="EZ89" i="14"/>
  <c r="EX89" i="14"/>
  <c r="ET89" i="14"/>
  <c r="FJ88" i="14"/>
  <c r="FH88" i="14"/>
  <c r="FF88" i="14"/>
  <c r="FD88" i="14"/>
  <c r="FB88" i="14"/>
  <c r="EZ88" i="14"/>
  <c r="EX88" i="14"/>
  <c r="ET88" i="14"/>
  <c r="FJ87" i="14"/>
  <c r="FH87" i="14"/>
  <c r="FF87" i="14"/>
  <c r="FD87" i="14"/>
  <c r="FB87" i="14"/>
  <c r="EZ87" i="14"/>
  <c r="EX87" i="14"/>
  <c r="ET87" i="14"/>
  <c r="FJ86" i="14"/>
  <c r="FH86" i="14"/>
  <c r="FF86" i="14"/>
  <c r="FD86" i="14"/>
  <c r="FB86" i="14"/>
  <c r="EZ86" i="14"/>
  <c r="EX86" i="14"/>
  <c r="ET86" i="14"/>
  <c r="FJ85" i="14"/>
  <c r="FH85" i="14"/>
  <c r="FF85" i="14"/>
  <c r="FD85" i="14"/>
  <c r="FB85" i="14"/>
  <c r="EZ85" i="14"/>
  <c r="EX85" i="14"/>
  <c r="ET85" i="14"/>
  <c r="FJ84" i="14"/>
  <c r="FH84" i="14"/>
  <c r="FF84" i="14"/>
  <c r="FD84" i="14"/>
  <c r="FB84" i="14"/>
  <c r="EZ84" i="14"/>
  <c r="EX84" i="14"/>
  <c r="ET84" i="14"/>
  <c r="FH81" i="14"/>
  <c r="FF81" i="14"/>
  <c r="FD81" i="14"/>
  <c r="EZ81" i="14"/>
  <c r="EX81" i="14"/>
  <c r="FH93" i="14"/>
  <c r="FF93" i="14"/>
  <c r="FD93" i="14"/>
  <c r="EZ93" i="14"/>
  <c r="EX93" i="14"/>
  <c r="FJ76" i="14"/>
  <c r="FH76" i="14"/>
  <c r="FF76" i="14"/>
  <c r="FD76" i="14"/>
  <c r="FB76" i="14"/>
  <c r="EZ76" i="14"/>
  <c r="EX76" i="14"/>
  <c r="ET76" i="14"/>
  <c r="FH83" i="14"/>
  <c r="FF83" i="14"/>
  <c r="FD83" i="14"/>
  <c r="EZ83" i="14"/>
  <c r="EX83" i="14"/>
  <c r="FJ80" i="14"/>
  <c r="FH80" i="14"/>
  <c r="FF80" i="14"/>
  <c r="FD80" i="14"/>
  <c r="FB80" i="14"/>
  <c r="EZ80" i="14"/>
  <c r="EX80" i="14"/>
  <c r="ET80" i="14"/>
  <c r="FH79" i="14"/>
  <c r="FF79" i="14"/>
  <c r="FB79" i="14"/>
  <c r="EZ79" i="14"/>
  <c r="EX79" i="14"/>
  <c r="FK1157" i="14"/>
  <c r="FJ1158" i="14" s="1"/>
  <c r="FK1153" i="14"/>
  <c r="FJ1154" i="14" s="1"/>
  <c r="FK1149" i="14"/>
  <c r="FJ1150" i="14" s="1"/>
  <c r="FG1157" i="14"/>
  <c r="FF1158" i="14" s="1"/>
  <c r="FG1153" i="14"/>
  <c r="FF1154" i="14" s="1"/>
  <c r="FG1149" i="14"/>
  <c r="FF1150" i="14" s="1"/>
  <c r="FA1157" i="14"/>
  <c r="EZ1158" i="14" s="1"/>
  <c r="FA1153" i="14"/>
  <c r="EZ1154" i="14" s="1"/>
  <c r="FA1149" i="14"/>
  <c r="EZ1150" i="14" s="1"/>
  <c r="FK1165" i="14"/>
  <c r="FJ1166" i="14" s="1"/>
  <c r="FI1165" i="14"/>
  <c r="FH1166" i="14" s="1"/>
  <c r="FG1165" i="14"/>
  <c r="FF1166" i="14" s="1"/>
  <c r="FE1165" i="14"/>
  <c r="FD1166" i="14" s="1"/>
  <c r="FC1165" i="14"/>
  <c r="FB1166" i="14" s="1"/>
  <c r="FA1165" i="14"/>
  <c r="EZ1166" i="14" s="1"/>
  <c r="EY1165" i="14"/>
  <c r="EX1166" i="14" s="1"/>
  <c r="EU1165" i="14"/>
  <c r="ET1166" i="14" s="1"/>
  <c r="FK1161" i="14"/>
  <c r="FJ1162" i="14" s="1"/>
  <c r="FI1161" i="14"/>
  <c r="FH1162" i="14" s="1"/>
  <c r="FG1161" i="14"/>
  <c r="FF1162" i="14" s="1"/>
  <c r="FE1161" i="14"/>
  <c r="FD1162" i="14" s="1"/>
  <c r="FC1161" i="14"/>
  <c r="FB1162" i="14" s="1"/>
  <c r="FA1161" i="14"/>
  <c r="EZ1162" i="14" s="1"/>
  <c r="EY1161" i="14"/>
  <c r="EX1162" i="14" s="1"/>
  <c r="EU1161" i="14"/>
  <c r="ET1162" i="14" s="1"/>
  <c r="FI1157" i="14"/>
  <c r="FH1158" i="14" s="1"/>
  <c r="FE1157" i="14"/>
  <c r="FD1158" i="14" s="1"/>
  <c r="FC1157" i="14"/>
  <c r="FB1158" i="14" s="1"/>
  <c r="EY1157" i="14"/>
  <c r="EX1158" i="14" s="1"/>
  <c r="EU1157" i="14"/>
  <c r="ET1158" i="14" s="1"/>
  <c r="FI1153" i="14"/>
  <c r="FH1154" i="14" s="1"/>
  <c r="FE1153" i="14"/>
  <c r="FD1154" i="14" s="1"/>
  <c r="FC1153" i="14"/>
  <c r="FB1154" i="14" s="1"/>
  <c r="EY1153" i="14"/>
  <c r="EX1154" i="14" s="1"/>
  <c r="EU1153" i="14"/>
  <c r="ET1154" i="14" s="1"/>
  <c r="FI1149" i="14"/>
  <c r="FH1150" i="14" s="1"/>
  <c r="FE1149" i="14"/>
  <c r="FD1150" i="14" s="1"/>
  <c r="FC1149" i="14"/>
  <c r="FB1150" i="14" s="1"/>
  <c r="EY1149" i="14"/>
  <c r="EX1150" i="14" s="1"/>
  <c r="EU1149" i="14"/>
  <c r="ET1150" i="14" s="1"/>
  <c r="FK1229" i="14"/>
  <c r="FJ1230" i="14" s="1"/>
  <c r="FI1229" i="14"/>
  <c r="FH1230" i="14" s="1"/>
  <c r="FK1225" i="14"/>
  <c r="FJ1226" i="14" s="1"/>
  <c r="FI1225" i="14"/>
  <c r="FH1226" i="14" s="1"/>
  <c r="FK1221" i="14"/>
  <c r="FJ1222" i="14" s="1"/>
  <c r="FI1221" i="14"/>
  <c r="FH1222" i="14" s="1"/>
  <c r="FK1217" i="14"/>
  <c r="FJ1218" i="14" s="1"/>
  <c r="FI1217" i="14"/>
  <c r="FH1218" i="14" s="1"/>
  <c r="FK1213" i="14"/>
  <c r="FJ1214" i="14" s="1"/>
  <c r="FI1213" i="14"/>
  <c r="FH1214" i="14" s="1"/>
  <c r="FK1209" i="14"/>
  <c r="FJ1210" i="14" s="1"/>
  <c r="FI1209" i="14"/>
  <c r="FH1210" i="14" s="1"/>
  <c r="FK1205" i="14"/>
  <c r="FJ1206" i="14" s="1"/>
  <c r="FI1205" i="14"/>
  <c r="FH1206" i="14" s="1"/>
  <c r="FK1201" i="14"/>
  <c r="FJ1202" i="14" s="1"/>
  <c r="FI1201" i="14"/>
  <c r="FH1202" i="14" s="1"/>
  <c r="FK1197" i="14"/>
  <c r="FJ1198" i="14" s="1"/>
  <c r="FI1197" i="14"/>
  <c r="FH1198" i="14" s="1"/>
  <c r="FK1193" i="14"/>
  <c r="FJ1194" i="14" s="1"/>
  <c r="FI1193" i="14"/>
  <c r="FH1194" i="14" s="1"/>
  <c r="FK1189" i="14"/>
  <c r="FJ1190" i="14" s="1"/>
  <c r="FI1189" i="14"/>
  <c r="FH1190" i="14" s="1"/>
  <c r="FK1185" i="14"/>
  <c r="FJ1186" i="14" s="1"/>
  <c r="FI1185" i="14"/>
  <c r="FH1186" i="14" s="1"/>
  <c r="FK1181" i="14"/>
  <c r="FJ1182" i="14" s="1"/>
  <c r="FI1181" i="14"/>
  <c r="FH1182" i="14" s="1"/>
  <c r="FK1177" i="14"/>
  <c r="FJ1178" i="14" s="1"/>
  <c r="FI1177" i="14"/>
  <c r="FH1178" i="14" s="1"/>
  <c r="FK1173" i="14"/>
  <c r="FJ1174" i="14" s="1"/>
  <c r="FI1173" i="14"/>
  <c r="FH1174" i="14" s="1"/>
  <c r="FK1169" i="14"/>
  <c r="FJ1170" i="14" s="1"/>
  <c r="FI1169" i="14"/>
  <c r="FH1170" i="14" s="1"/>
  <c r="FG1229" i="14"/>
  <c r="FF1230" i="14" s="1"/>
  <c r="FE1229" i="14"/>
  <c r="FD1230" i="14" s="1"/>
  <c r="FC1229" i="14"/>
  <c r="FB1230" i="14" s="1"/>
  <c r="FG1225" i="14"/>
  <c r="FF1226" i="14" s="1"/>
  <c r="FE1225" i="14"/>
  <c r="FD1226" i="14" s="1"/>
  <c r="FC1225" i="14"/>
  <c r="FB1226" i="14" s="1"/>
  <c r="FG1221" i="14"/>
  <c r="FF1222" i="14" s="1"/>
  <c r="FE1221" i="14"/>
  <c r="FD1222" i="14" s="1"/>
  <c r="FC1221" i="14"/>
  <c r="FB1222" i="14" s="1"/>
  <c r="FG1217" i="14"/>
  <c r="FF1218" i="14" s="1"/>
  <c r="FE1217" i="14"/>
  <c r="FD1218" i="14" s="1"/>
  <c r="FC1217" i="14"/>
  <c r="FB1218" i="14" s="1"/>
  <c r="FG1213" i="14"/>
  <c r="FF1214" i="14" s="1"/>
  <c r="FE1213" i="14"/>
  <c r="FD1214" i="14" s="1"/>
  <c r="FC1213" i="14"/>
  <c r="FB1214" i="14" s="1"/>
  <c r="FG1209" i="14"/>
  <c r="FF1210" i="14" s="1"/>
  <c r="FE1209" i="14"/>
  <c r="FD1210" i="14" s="1"/>
  <c r="FC1209" i="14"/>
  <c r="FB1210" i="14" s="1"/>
  <c r="FG1205" i="14"/>
  <c r="FF1206" i="14" s="1"/>
  <c r="FE1205" i="14"/>
  <c r="FD1206" i="14" s="1"/>
  <c r="FC1205" i="14"/>
  <c r="FB1206" i="14" s="1"/>
  <c r="FG1201" i="14"/>
  <c r="FF1202" i="14" s="1"/>
  <c r="FE1201" i="14"/>
  <c r="FD1202" i="14" s="1"/>
  <c r="FC1201" i="14"/>
  <c r="FB1202" i="14" s="1"/>
  <c r="FG1197" i="14"/>
  <c r="FF1198" i="14" s="1"/>
  <c r="FE1197" i="14"/>
  <c r="FD1198" i="14" s="1"/>
  <c r="FC1197" i="14"/>
  <c r="FB1198" i="14" s="1"/>
  <c r="FG1193" i="14"/>
  <c r="FF1194" i="14" s="1"/>
  <c r="FE1193" i="14"/>
  <c r="FD1194" i="14" s="1"/>
  <c r="FC1193" i="14"/>
  <c r="FB1194" i="14" s="1"/>
  <c r="FG1189" i="14"/>
  <c r="FF1190" i="14" s="1"/>
  <c r="FE1189" i="14"/>
  <c r="FD1190" i="14" s="1"/>
  <c r="FC1189" i="14"/>
  <c r="FB1190" i="14" s="1"/>
  <c r="FG1185" i="14"/>
  <c r="FF1186" i="14" s="1"/>
  <c r="FE1185" i="14"/>
  <c r="FD1186" i="14" s="1"/>
  <c r="FC1185" i="14"/>
  <c r="FB1186" i="14" s="1"/>
  <c r="FG1181" i="14"/>
  <c r="FF1182" i="14" s="1"/>
  <c r="FE1181" i="14"/>
  <c r="FD1182" i="14" s="1"/>
  <c r="FC1181" i="14"/>
  <c r="FB1182" i="14" s="1"/>
  <c r="FG1177" i="14"/>
  <c r="FF1178" i="14" s="1"/>
  <c r="FE1177" i="14"/>
  <c r="FD1178" i="14" s="1"/>
  <c r="FC1177" i="14"/>
  <c r="FB1178" i="14" s="1"/>
  <c r="FG1173" i="14"/>
  <c r="FF1174" i="14" s="1"/>
  <c r="FE1173" i="14"/>
  <c r="FD1174" i="14" s="1"/>
  <c r="FC1173" i="14"/>
  <c r="FB1174" i="14" s="1"/>
  <c r="FG1169" i="14"/>
  <c r="FF1170" i="14" s="1"/>
  <c r="FE1169" i="14"/>
  <c r="FD1170" i="14" s="1"/>
  <c r="FC1169" i="14"/>
  <c r="FB1170" i="14" s="1"/>
  <c r="FA1229" i="14"/>
  <c r="EZ1230" i="14" s="1"/>
  <c r="EY1229" i="14"/>
  <c r="EX1230" i="14" s="1"/>
  <c r="EU1229" i="14"/>
  <c r="ET1230" i="14" s="1"/>
  <c r="FA1225" i="14"/>
  <c r="EZ1226" i="14" s="1"/>
  <c r="EY1225" i="14"/>
  <c r="EX1226" i="14" s="1"/>
  <c r="ET1226" i="14"/>
  <c r="FA1221" i="14"/>
  <c r="EZ1222" i="14" s="1"/>
  <c r="EY1221" i="14"/>
  <c r="EX1222" i="14" s="1"/>
  <c r="EU1221" i="14"/>
  <c r="ET1222" i="14" s="1"/>
  <c r="FA1217" i="14"/>
  <c r="EZ1218" i="14" s="1"/>
  <c r="EY1217" i="14"/>
  <c r="EX1218" i="14" s="1"/>
  <c r="EU1217" i="14"/>
  <c r="ET1218" i="14" s="1"/>
  <c r="FA1213" i="14"/>
  <c r="EZ1214" i="14" s="1"/>
  <c r="EY1213" i="14"/>
  <c r="EX1214" i="14" s="1"/>
  <c r="EU1213" i="14"/>
  <c r="ET1214" i="14" s="1"/>
  <c r="FA1209" i="14"/>
  <c r="EZ1210" i="14" s="1"/>
  <c r="EY1209" i="14"/>
  <c r="EX1210" i="14" s="1"/>
  <c r="EU1209" i="14"/>
  <c r="ET1210" i="14" s="1"/>
  <c r="FA1205" i="14"/>
  <c r="EZ1206" i="14" s="1"/>
  <c r="EY1205" i="14"/>
  <c r="EX1206" i="14" s="1"/>
  <c r="EU1205" i="14"/>
  <c r="ET1206" i="14" s="1"/>
  <c r="FA1201" i="14"/>
  <c r="EZ1202" i="14" s="1"/>
  <c r="EY1201" i="14"/>
  <c r="EX1202" i="14" s="1"/>
  <c r="EU1201" i="14"/>
  <c r="ET1202" i="14" s="1"/>
  <c r="FA1197" i="14"/>
  <c r="EZ1198" i="14" s="1"/>
  <c r="EY1197" i="14"/>
  <c r="EX1198" i="14" s="1"/>
  <c r="EU1197" i="14"/>
  <c r="ET1198" i="14" s="1"/>
  <c r="FA1193" i="14"/>
  <c r="EZ1194" i="14" s="1"/>
  <c r="EY1193" i="14"/>
  <c r="EX1194" i="14" s="1"/>
  <c r="EU1193" i="14"/>
  <c r="ET1194" i="14" s="1"/>
  <c r="FA1189" i="14"/>
  <c r="EZ1190" i="14" s="1"/>
  <c r="EY1189" i="14"/>
  <c r="EX1190" i="14" s="1"/>
  <c r="EU1189" i="14"/>
  <c r="ET1190" i="14" s="1"/>
  <c r="FA1185" i="14"/>
  <c r="EZ1186" i="14" s="1"/>
  <c r="EY1185" i="14"/>
  <c r="EX1186" i="14" s="1"/>
  <c r="EU1185" i="14"/>
  <c r="ET1186" i="14" s="1"/>
  <c r="FA1181" i="14"/>
  <c r="EZ1182" i="14" s="1"/>
  <c r="EY1181" i="14"/>
  <c r="EX1182" i="14" s="1"/>
  <c r="EU1181" i="14"/>
  <c r="ET1182" i="14" s="1"/>
  <c r="FA1177" i="14"/>
  <c r="EZ1178" i="14" s="1"/>
  <c r="EY1177" i="14"/>
  <c r="EX1178" i="14" s="1"/>
  <c r="EU1177" i="14"/>
  <c r="ET1178" i="14" s="1"/>
  <c r="FA1173" i="14"/>
  <c r="EZ1174" i="14" s="1"/>
  <c r="EY1173" i="14"/>
  <c r="EX1174" i="14" s="1"/>
  <c r="EU1173" i="14"/>
  <c r="ET1174" i="14" s="1"/>
  <c r="FA1169" i="14"/>
  <c r="EZ1170" i="14" s="1"/>
  <c r="EY1169" i="14"/>
  <c r="EX1170" i="14" s="1"/>
  <c r="EU1169" i="14"/>
  <c r="ET1170" i="14" s="1"/>
  <c r="AG36" i="14"/>
  <c r="DE36" i="14" s="1"/>
  <c r="A50" i="14"/>
  <c r="A43" i="14"/>
  <c r="ER37" i="14"/>
  <c r="EO37" i="14"/>
  <c r="DU37" i="14"/>
  <c r="DS37" i="14"/>
  <c r="DC37" i="14"/>
  <c r="DA37" i="14"/>
  <c r="CY37" i="14"/>
  <c r="CW37" i="14"/>
  <c r="CS37" i="14"/>
  <c r="CQ37" i="14"/>
  <c r="CO37" i="14"/>
  <c r="CM37" i="14"/>
  <c r="CK37" i="14"/>
  <c r="CI37" i="14"/>
  <c r="CG37" i="14"/>
  <c r="CE37" i="14"/>
  <c r="EM37" i="14" s="1"/>
  <c r="CC37" i="14"/>
  <c r="CA37" i="14"/>
  <c r="BY37" i="14"/>
  <c r="BW37" i="14"/>
  <c r="BU37" i="14"/>
  <c r="BS37" i="14"/>
  <c r="BQ37" i="14"/>
  <c r="BO37" i="14"/>
  <c r="BE37" i="14"/>
  <c r="BC37" i="14"/>
  <c r="AS37" i="14"/>
  <c r="AR37" i="14"/>
  <c r="AP37" i="14"/>
  <c r="EA37" i="14" s="1"/>
  <c r="AO37" i="14"/>
  <c r="DY37" i="14" s="1"/>
  <c r="AK37" i="14"/>
  <c r="DQ37" i="14" s="1"/>
  <c r="AJ37" i="14"/>
  <c r="DO37" i="14" s="1"/>
  <c r="AI37" i="14"/>
  <c r="AU37" i="14" s="1"/>
  <c r="DK37" i="14" s="1"/>
  <c r="AH37" i="14"/>
  <c r="DG37" i="14" s="1"/>
  <c r="AG37" i="14"/>
  <c r="DI37" i="14" s="1"/>
  <c r="A37" i="14"/>
  <c r="A100" i="14"/>
  <c r="A101" i="14"/>
  <c r="AG101" i="14"/>
  <c r="DI101" i="14" s="1"/>
  <c r="AH101" i="14"/>
  <c r="DG101" i="14" s="1"/>
  <c r="AU101" i="14"/>
  <c r="DM101" i="14" s="1"/>
  <c r="AJ101" i="14"/>
  <c r="DO101" i="14" s="1"/>
  <c r="AK101" i="14"/>
  <c r="DQ101" i="14" s="1"/>
  <c r="AS101" i="14"/>
  <c r="AV101" i="14" s="1"/>
  <c r="BK101" i="14"/>
  <c r="BM101" i="14"/>
  <c r="BO101" i="14"/>
  <c r="BQ101" i="14"/>
  <c r="BS101" i="14"/>
  <c r="BU101" i="14"/>
  <c r="BW101" i="14"/>
  <c r="BY101" i="14"/>
  <c r="CA101" i="14"/>
  <c r="CC101" i="14"/>
  <c r="CE101" i="14"/>
  <c r="EM101" i="14" s="1"/>
  <c r="CG101" i="14"/>
  <c r="CI101" i="14"/>
  <c r="CK101" i="14"/>
  <c r="CM101" i="14"/>
  <c r="CO101" i="14"/>
  <c r="CQ101" i="14"/>
  <c r="CS101" i="14"/>
  <c r="CW101" i="14"/>
  <c r="CY101" i="14"/>
  <c r="DA101" i="14"/>
  <c r="DC101" i="14"/>
  <c r="DS101" i="14"/>
  <c r="DU101" i="14"/>
  <c r="EO101" i="14"/>
  <c r="ER101" i="14"/>
  <c r="EP1229" i="14"/>
  <c r="EO1230" i="14" s="1"/>
  <c r="EN1229" i="14"/>
  <c r="EM1230" i="14" s="1"/>
  <c r="EF1229" i="14"/>
  <c r="EE1230" i="14" s="1"/>
  <c r="ED1229" i="14"/>
  <c r="EC1230" i="14" s="1"/>
  <c r="EB1229" i="14"/>
  <c r="EA1230" i="14" s="1"/>
  <c r="DZ1229" i="14"/>
  <c r="DY1230" i="14" s="1"/>
  <c r="DX1229" i="14"/>
  <c r="DW1230" i="14" s="1"/>
  <c r="DV1229" i="14"/>
  <c r="DU1230" i="14" s="1"/>
  <c r="DT1229" i="14"/>
  <c r="DS1230" i="14" s="1"/>
  <c r="DR1229" i="14"/>
  <c r="DQ1230" i="14" s="1"/>
  <c r="DP1229" i="14"/>
  <c r="DO1230" i="14" s="1"/>
  <c r="DN1229" i="14"/>
  <c r="DM1230" i="14" s="1"/>
  <c r="DL1229" i="14"/>
  <c r="DK1230" i="14" s="1"/>
  <c r="DJ1229" i="14"/>
  <c r="DI1230" i="14" s="1"/>
  <c r="DD1229" i="14"/>
  <c r="DC1230" i="14" s="1"/>
  <c r="DB1229" i="14"/>
  <c r="DA1230" i="14" s="1"/>
  <c r="CZ1229" i="14"/>
  <c r="CY1230" i="14" s="1"/>
  <c r="CX1229" i="14"/>
  <c r="CW1230" i="14" s="1"/>
  <c r="CT1229" i="14"/>
  <c r="CS1230" i="14" s="1"/>
  <c r="CR1229" i="14"/>
  <c r="CQ1230" i="14" s="1"/>
  <c r="CP1229" i="14"/>
  <c r="CO1230" i="14" s="1"/>
  <c r="CN1229" i="14"/>
  <c r="CM1230" i="14" s="1"/>
  <c r="CL1229" i="14"/>
  <c r="CK1230" i="14" s="1"/>
  <c r="CJ1229" i="14"/>
  <c r="CI1230" i="14" s="1"/>
  <c r="CH1229" i="14"/>
  <c r="CG1230" i="14" s="1"/>
  <c r="CF1229" i="14"/>
  <c r="CE1230" i="14" s="1"/>
  <c r="CD1229" i="14"/>
  <c r="CC1230" i="14" s="1"/>
  <c r="CB1229" i="14"/>
  <c r="CA1230" i="14" s="1"/>
  <c r="BZ1229" i="14"/>
  <c r="BY1230" i="14" s="1"/>
  <c r="BX1229" i="14"/>
  <c r="BW1230" i="14" s="1"/>
  <c r="BV1229" i="14"/>
  <c r="BU1230" i="14" s="1"/>
  <c r="BT1229" i="14"/>
  <c r="BS1230" i="14" s="1"/>
  <c r="BR1229" i="14"/>
  <c r="BQ1230" i="14" s="1"/>
  <c r="BP1229" i="14"/>
  <c r="BO1230" i="14" s="1"/>
  <c r="BN1229" i="14"/>
  <c r="BM1230" i="14" s="1"/>
  <c r="BL1229" i="14"/>
  <c r="BK1230" i="14" s="1"/>
  <c r="BJ1229" i="14"/>
  <c r="BI1230" i="14" s="1"/>
  <c r="BH1229" i="14"/>
  <c r="BG1230" i="14" s="1"/>
  <c r="BF1229" i="14"/>
  <c r="BE1230" i="14" s="1"/>
  <c r="BD1229" i="14"/>
  <c r="BC1230" i="14" s="1"/>
  <c r="BB1229" i="14"/>
  <c r="BA1230" i="14" s="1"/>
  <c r="AZ1229" i="14"/>
  <c r="AY1230" i="14" s="1"/>
  <c r="AX1229" i="14"/>
  <c r="AW1230" i="14" s="1"/>
  <c r="EP1225" i="14"/>
  <c r="EO1226" i="14" s="1"/>
  <c r="EN1225" i="14"/>
  <c r="EM1226" i="14" s="1"/>
  <c r="EF1225" i="14"/>
  <c r="EE1226" i="14" s="1"/>
  <c r="ED1225" i="14"/>
  <c r="EC1226" i="14" s="1"/>
  <c r="EB1225" i="14"/>
  <c r="EA1226" i="14" s="1"/>
  <c r="DZ1225" i="14"/>
  <c r="DY1226" i="14" s="1"/>
  <c r="DX1225" i="14"/>
  <c r="DW1226" i="14" s="1"/>
  <c r="DV1225" i="14"/>
  <c r="DU1226" i="14" s="1"/>
  <c r="DT1225" i="14"/>
  <c r="DS1226" i="14" s="1"/>
  <c r="DR1225" i="14"/>
  <c r="DQ1226" i="14" s="1"/>
  <c r="DP1225" i="14"/>
  <c r="DO1226" i="14" s="1"/>
  <c r="DN1225" i="14"/>
  <c r="DM1226" i="14" s="1"/>
  <c r="DL1225" i="14"/>
  <c r="DK1226" i="14" s="1"/>
  <c r="DJ1225" i="14"/>
  <c r="DI1226" i="14" s="1"/>
  <c r="DD1225" i="14"/>
  <c r="DC1226" i="14" s="1"/>
  <c r="DB1225" i="14"/>
  <c r="DA1226" i="14" s="1"/>
  <c r="CZ1225" i="14"/>
  <c r="CY1226" i="14" s="1"/>
  <c r="CX1225" i="14"/>
  <c r="CW1226" i="14" s="1"/>
  <c r="CT1225" i="14"/>
  <c r="CS1226" i="14" s="1"/>
  <c r="CR1225" i="14"/>
  <c r="CQ1226" i="14" s="1"/>
  <c r="CP1225" i="14"/>
  <c r="CO1226" i="14" s="1"/>
  <c r="CN1225" i="14"/>
  <c r="CM1226" i="14" s="1"/>
  <c r="CL1225" i="14"/>
  <c r="CK1226" i="14" s="1"/>
  <c r="CJ1225" i="14"/>
  <c r="CI1226" i="14" s="1"/>
  <c r="CH1225" i="14"/>
  <c r="CG1226" i="14" s="1"/>
  <c r="CF1225" i="14"/>
  <c r="CE1226" i="14" s="1"/>
  <c r="CD1225" i="14"/>
  <c r="CC1226" i="14" s="1"/>
  <c r="CB1225" i="14"/>
  <c r="CA1226" i="14" s="1"/>
  <c r="BZ1225" i="14"/>
  <c r="BY1226" i="14" s="1"/>
  <c r="BX1225" i="14"/>
  <c r="BW1226" i="14" s="1"/>
  <c r="BV1225" i="14"/>
  <c r="BU1226" i="14" s="1"/>
  <c r="BT1225" i="14"/>
  <c r="BS1226" i="14" s="1"/>
  <c r="BR1225" i="14"/>
  <c r="BQ1226" i="14" s="1"/>
  <c r="BP1225" i="14"/>
  <c r="BO1226" i="14" s="1"/>
  <c r="BN1225" i="14"/>
  <c r="BM1226" i="14" s="1"/>
  <c r="BL1225" i="14"/>
  <c r="BK1226" i="14" s="1"/>
  <c r="BJ1225" i="14"/>
  <c r="BI1226" i="14" s="1"/>
  <c r="BH1225" i="14"/>
  <c r="BG1226" i="14" s="1"/>
  <c r="BF1225" i="14"/>
  <c r="BE1226" i="14" s="1"/>
  <c r="BD1225" i="14"/>
  <c r="BC1226" i="14" s="1"/>
  <c r="BB1225" i="14"/>
  <c r="BA1226" i="14" s="1"/>
  <c r="AZ1225" i="14"/>
  <c r="AY1226" i="14" s="1"/>
  <c r="AX1225" i="14"/>
  <c r="AW1226" i="14" s="1"/>
  <c r="EP1221" i="14"/>
  <c r="EO1222" i="14" s="1"/>
  <c r="EN1221" i="14"/>
  <c r="EM1222" i="14" s="1"/>
  <c r="EF1221" i="14"/>
  <c r="EE1222" i="14" s="1"/>
  <c r="ED1221" i="14"/>
  <c r="EC1222" i="14" s="1"/>
  <c r="EB1221" i="14"/>
  <c r="EA1222" i="14" s="1"/>
  <c r="DZ1221" i="14"/>
  <c r="DY1222" i="14" s="1"/>
  <c r="DX1221" i="14"/>
  <c r="DW1222" i="14" s="1"/>
  <c r="DV1221" i="14"/>
  <c r="DU1222" i="14" s="1"/>
  <c r="DT1221" i="14"/>
  <c r="DS1222" i="14" s="1"/>
  <c r="DR1221" i="14"/>
  <c r="DQ1222" i="14" s="1"/>
  <c r="DP1221" i="14"/>
  <c r="DO1222" i="14" s="1"/>
  <c r="DN1221" i="14"/>
  <c r="DM1222" i="14" s="1"/>
  <c r="DL1221" i="14"/>
  <c r="DK1222" i="14" s="1"/>
  <c r="DJ1221" i="14"/>
  <c r="DI1222" i="14" s="1"/>
  <c r="DD1221" i="14"/>
  <c r="DC1222" i="14" s="1"/>
  <c r="DB1221" i="14"/>
  <c r="DA1222" i="14" s="1"/>
  <c r="CZ1221" i="14"/>
  <c r="CY1222" i="14" s="1"/>
  <c r="CX1221" i="14"/>
  <c r="CW1222" i="14" s="1"/>
  <c r="CT1221" i="14"/>
  <c r="CS1222" i="14" s="1"/>
  <c r="CR1221" i="14"/>
  <c r="CQ1222" i="14" s="1"/>
  <c r="CP1221" i="14"/>
  <c r="CO1222" i="14" s="1"/>
  <c r="CN1221" i="14"/>
  <c r="CM1222" i="14" s="1"/>
  <c r="CL1221" i="14"/>
  <c r="CK1222" i="14" s="1"/>
  <c r="CJ1221" i="14"/>
  <c r="CI1222" i="14" s="1"/>
  <c r="CH1221" i="14"/>
  <c r="CG1222" i="14" s="1"/>
  <c r="CF1221" i="14"/>
  <c r="CE1222" i="14" s="1"/>
  <c r="CD1221" i="14"/>
  <c r="CC1222" i="14" s="1"/>
  <c r="CB1221" i="14"/>
  <c r="CA1222" i="14" s="1"/>
  <c r="BZ1221" i="14"/>
  <c r="BY1222" i="14" s="1"/>
  <c r="BX1221" i="14"/>
  <c r="BW1222" i="14" s="1"/>
  <c r="BV1221" i="14"/>
  <c r="BU1222" i="14" s="1"/>
  <c r="BT1221" i="14"/>
  <c r="BS1222" i="14" s="1"/>
  <c r="BR1221" i="14"/>
  <c r="BQ1222" i="14" s="1"/>
  <c r="BP1221" i="14"/>
  <c r="BO1222" i="14" s="1"/>
  <c r="BN1221" i="14"/>
  <c r="BM1222" i="14" s="1"/>
  <c r="BL1221" i="14"/>
  <c r="BK1222" i="14" s="1"/>
  <c r="BJ1221" i="14"/>
  <c r="BI1222" i="14" s="1"/>
  <c r="BH1221" i="14"/>
  <c r="BG1222" i="14" s="1"/>
  <c r="BF1221" i="14"/>
  <c r="BE1222" i="14" s="1"/>
  <c r="BD1221" i="14"/>
  <c r="BC1222" i="14" s="1"/>
  <c r="BB1221" i="14"/>
  <c r="BA1222" i="14" s="1"/>
  <c r="AZ1221" i="14"/>
  <c r="AY1222" i="14" s="1"/>
  <c r="AX1221" i="14"/>
  <c r="AW1222" i="14" s="1"/>
  <c r="AX1217" i="14"/>
  <c r="AW1218" i="14" s="1"/>
  <c r="EP1217" i="14"/>
  <c r="EO1218" i="14" s="1"/>
  <c r="EN1217" i="14"/>
  <c r="EM1218" i="14" s="1"/>
  <c r="EF1217" i="14"/>
  <c r="EE1218" i="14" s="1"/>
  <c r="ED1217" i="14"/>
  <c r="EC1218" i="14" s="1"/>
  <c r="EB1217" i="14"/>
  <c r="EA1218" i="14" s="1"/>
  <c r="DZ1217" i="14"/>
  <c r="DY1218" i="14" s="1"/>
  <c r="DX1217" i="14"/>
  <c r="DW1218" i="14" s="1"/>
  <c r="DV1217" i="14"/>
  <c r="DU1218" i="14" s="1"/>
  <c r="DT1217" i="14"/>
  <c r="DS1218" i="14" s="1"/>
  <c r="DR1217" i="14"/>
  <c r="DQ1218" i="14" s="1"/>
  <c r="DP1217" i="14"/>
  <c r="DO1218" i="14" s="1"/>
  <c r="DN1217" i="14"/>
  <c r="DM1218" i="14" s="1"/>
  <c r="DL1217" i="14"/>
  <c r="DK1218" i="14" s="1"/>
  <c r="DJ1217" i="14"/>
  <c r="DI1218" i="14" s="1"/>
  <c r="DD1217" i="14"/>
  <c r="DC1218" i="14" s="1"/>
  <c r="DB1217" i="14"/>
  <c r="DA1218" i="14" s="1"/>
  <c r="CZ1217" i="14"/>
  <c r="CY1218" i="14" s="1"/>
  <c r="CX1217" i="14"/>
  <c r="CW1218" i="14" s="1"/>
  <c r="CT1217" i="14"/>
  <c r="CS1218" i="14" s="1"/>
  <c r="CR1217" i="14"/>
  <c r="CQ1218" i="14" s="1"/>
  <c r="CP1217" i="14"/>
  <c r="CO1218" i="14" s="1"/>
  <c r="CN1217" i="14"/>
  <c r="CM1218" i="14" s="1"/>
  <c r="CL1217" i="14"/>
  <c r="CK1218" i="14" s="1"/>
  <c r="CJ1217" i="14"/>
  <c r="CI1218" i="14" s="1"/>
  <c r="CH1217" i="14"/>
  <c r="CG1218" i="14" s="1"/>
  <c r="CF1217" i="14"/>
  <c r="CE1218" i="14" s="1"/>
  <c r="CD1217" i="14"/>
  <c r="CC1218" i="14" s="1"/>
  <c r="CB1217" i="14"/>
  <c r="CA1218" i="14" s="1"/>
  <c r="BZ1217" i="14"/>
  <c r="BY1218" i="14" s="1"/>
  <c r="BX1217" i="14"/>
  <c r="BW1218" i="14" s="1"/>
  <c r="BV1217" i="14"/>
  <c r="BU1218" i="14" s="1"/>
  <c r="BT1217" i="14"/>
  <c r="BS1218" i="14" s="1"/>
  <c r="BR1217" i="14"/>
  <c r="BQ1218" i="14" s="1"/>
  <c r="BP1217" i="14"/>
  <c r="BO1218" i="14" s="1"/>
  <c r="BN1217" i="14"/>
  <c r="BM1218" i="14" s="1"/>
  <c r="BL1217" i="14"/>
  <c r="BK1218" i="14" s="1"/>
  <c r="BH1217" i="14"/>
  <c r="BG1218" i="14" s="1"/>
  <c r="BF1217" i="14"/>
  <c r="BE1218" i="14" s="1"/>
  <c r="BD1217" i="14"/>
  <c r="BC1218" i="14" s="1"/>
  <c r="BB1217" i="14"/>
  <c r="BA1218" i="14" s="1"/>
  <c r="AZ1217" i="14"/>
  <c r="AY1218" i="14" s="1"/>
  <c r="AY82" i="14"/>
  <c r="AY95" i="14"/>
  <c r="AY98" i="14"/>
  <c r="AY94" i="14"/>
  <c r="ER73" i="14"/>
  <c r="EO73" i="14"/>
  <c r="DU73" i="14"/>
  <c r="DS73" i="14"/>
  <c r="DC73" i="14"/>
  <c r="DA73" i="14"/>
  <c r="CY73" i="14"/>
  <c r="CW73" i="14"/>
  <c r="CS73" i="14"/>
  <c r="CQ73" i="14"/>
  <c r="CO73" i="14"/>
  <c r="CM73" i="14"/>
  <c r="CK73" i="14"/>
  <c r="CI73" i="14"/>
  <c r="CG73" i="14"/>
  <c r="CE73" i="14"/>
  <c r="EM73" i="14" s="1"/>
  <c r="CC73" i="14"/>
  <c r="CA73" i="14"/>
  <c r="BY73" i="14"/>
  <c r="BW73" i="14"/>
  <c r="BU73" i="14"/>
  <c r="BS73" i="14"/>
  <c r="BO73" i="14"/>
  <c r="BM73" i="14"/>
  <c r="BK73" i="14"/>
  <c r="BI73" i="14"/>
  <c r="AS73" i="14"/>
  <c r="AV73" i="14" s="1"/>
  <c r="AO73" i="14"/>
  <c r="DY73" i="14" s="1"/>
  <c r="AK73" i="14"/>
  <c r="DQ73" i="14" s="1"/>
  <c r="AJ73" i="14"/>
  <c r="DO73" i="14" s="1"/>
  <c r="AI73" i="14"/>
  <c r="AU73" i="14" s="1"/>
  <c r="DK73" i="14" s="1"/>
  <c r="AH73" i="14"/>
  <c r="DG73" i="14" s="1"/>
  <c r="A73" i="14"/>
  <c r="ER72" i="14"/>
  <c r="EO72" i="14"/>
  <c r="DU72" i="14"/>
  <c r="DS72" i="14"/>
  <c r="DC72" i="14"/>
  <c r="DA72" i="14"/>
  <c r="CY72" i="14"/>
  <c r="CW72" i="14"/>
  <c r="CS72" i="14"/>
  <c r="CQ72" i="14"/>
  <c r="CO72" i="14"/>
  <c r="CM72" i="14"/>
  <c r="CK72" i="14"/>
  <c r="CI72" i="14"/>
  <c r="CG72" i="14"/>
  <c r="CE72" i="14"/>
  <c r="EM72" i="14" s="1"/>
  <c r="CC72" i="14"/>
  <c r="CA72" i="14"/>
  <c r="BY72" i="14"/>
  <c r="BW72" i="14"/>
  <c r="BU72" i="14"/>
  <c r="BS72" i="14"/>
  <c r="BO72" i="14"/>
  <c r="BM72" i="14"/>
  <c r="BK72" i="14"/>
  <c r="BI72" i="14"/>
  <c r="AS72" i="14"/>
  <c r="AV72" i="14" s="1"/>
  <c r="AO72" i="14"/>
  <c r="DY72" i="14" s="1"/>
  <c r="AK72" i="14"/>
  <c r="DQ72" i="14" s="1"/>
  <c r="AJ72" i="14"/>
  <c r="DO72" i="14" s="1"/>
  <c r="AI72" i="14"/>
  <c r="AU72" i="14" s="1"/>
  <c r="DM72" i="14" s="1"/>
  <c r="AH72" i="14"/>
  <c r="DG72" i="14" s="1"/>
  <c r="A72" i="14"/>
  <c r="ER71" i="14"/>
  <c r="EO71" i="14"/>
  <c r="DU71" i="14"/>
  <c r="DS71" i="14"/>
  <c r="DC71" i="14"/>
  <c r="DA71" i="14"/>
  <c r="CY71" i="14"/>
  <c r="CW71" i="14"/>
  <c r="CS71" i="14"/>
  <c r="CQ71" i="14"/>
  <c r="CO71" i="14"/>
  <c r="CM71" i="14"/>
  <c r="CK71" i="14"/>
  <c r="CI71" i="14"/>
  <c r="CG71" i="14"/>
  <c r="CE71" i="14"/>
  <c r="EM71" i="14" s="1"/>
  <c r="CC71" i="14"/>
  <c r="CA71" i="14"/>
  <c r="BY71" i="14"/>
  <c r="BW71" i="14"/>
  <c r="BU71" i="14"/>
  <c r="BS71" i="14"/>
  <c r="BO71" i="14"/>
  <c r="BM71" i="14"/>
  <c r="BK71" i="14"/>
  <c r="BI71" i="14"/>
  <c r="AS71" i="14"/>
  <c r="AV71" i="14" s="1"/>
  <c r="AO71" i="14"/>
  <c r="DY71" i="14" s="1"/>
  <c r="AN71" i="14"/>
  <c r="DW71" i="14" s="1"/>
  <c r="AK71" i="14"/>
  <c r="DQ71" i="14" s="1"/>
  <c r="AJ71" i="14"/>
  <c r="DO71" i="14" s="1"/>
  <c r="AI71" i="14"/>
  <c r="AU71" i="14" s="1"/>
  <c r="DM71" i="14" s="1"/>
  <c r="AH71" i="14"/>
  <c r="DG71" i="14" s="1"/>
  <c r="A71" i="14"/>
  <c r="ER70" i="14"/>
  <c r="EO70" i="14"/>
  <c r="DU70" i="14"/>
  <c r="DS70" i="14"/>
  <c r="DC70" i="14"/>
  <c r="DA70" i="14"/>
  <c r="CY70" i="14"/>
  <c r="CW70" i="14"/>
  <c r="CS70" i="14"/>
  <c r="CQ70" i="14"/>
  <c r="CO70" i="14"/>
  <c r="CM70" i="14"/>
  <c r="CK70" i="14"/>
  <c r="CI70" i="14"/>
  <c r="CG70" i="14"/>
  <c r="CE70" i="14"/>
  <c r="EM70" i="14" s="1"/>
  <c r="CC70" i="14"/>
  <c r="CA70" i="14"/>
  <c r="BY70" i="14"/>
  <c r="BW70" i="14"/>
  <c r="BU70" i="14"/>
  <c r="BS70" i="14"/>
  <c r="BO70" i="14"/>
  <c r="BM70" i="14"/>
  <c r="BK70" i="14"/>
  <c r="BI70" i="14"/>
  <c r="AS70" i="14"/>
  <c r="AV70" i="14" s="1"/>
  <c r="AO70" i="14"/>
  <c r="DY70" i="14" s="1"/>
  <c r="AN70" i="14"/>
  <c r="DW70" i="14" s="1"/>
  <c r="AK70" i="14"/>
  <c r="DQ70" i="14" s="1"/>
  <c r="AJ70" i="14"/>
  <c r="DO70" i="14" s="1"/>
  <c r="AI70" i="14"/>
  <c r="AU70" i="14" s="1"/>
  <c r="DM70" i="14" s="1"/>
  <c r="AH70" i="14"/>
  <c r="DG70" i="14" s="1"/>
  <c r="A70" i="14"/>
  <c r="ER69" i="14"/>
  <c r="EO69" i="14"/>
  <c r="DU69" i="14"/>
  <c r="DS69" i="14"/>
  <c r="DC69" i="14"/>
  <c r="DA69" i="14"/>
  <c r="CY69" i="14"/>
  <c r="CW69" i="14"/>
  <c r="CS69" i="14"/>
  <c r="CQ69" i="14"/>
  <c r="CO69" i="14"/>
  <c r="CM69" i="14"/>
  <c r="CK69" i="14"/>
  <c r="CI69" i="14"/>
  <c r="CG69" i="14"/>
  <c r="CE69" i="14"/>
  <c r="EM69" i="14" s="1"/>
  <c r="CC69" i="14"/>
  <c r="CA69" i="14"/>
  <c r="BY69" i="14"/>
  <c r="BW69" i="14"/>
  <c r="BU69" i="14"/>
  <c r="BS69" i="14"/>
  <c r="BO69" i="14"/>
  <c r="BM69" i="14"/>
  <c r="BK69" i="14"/>
  <c r="BI69" i="14"/>
  <c r="AS69" i="14"/>
  <c r="AV69" i="14" s="1"/>
  <c r="AO69" i="14"/>
  <c r="DY69" i="14" s="1"/>
  <c r="AN69" i="14"/>
  <c r="DW69" i="14" s="1"/>
  <c r="AK69" i="14"/>
  <c r="DQ69" i="14" s="1"/>
  <c r="AJ69" i="14"/>
  <c r="DO69" i="14" s="1"/>
  <c r="AI69" i="14"/>
  <c r="AU69" i="14" s="1"/>
  <c r="DM69" i="14" s="1"/>
  <c r="AH69" i="14"/>
  <c r="DG69" i="14" s="1"/>
  <c r="A69" i="14"/>
  <c r="ER68" i="14"/>
  <c r="EO68" i="14"/>
  <c r="DU68" i="14"/>
  <c r="DS68" i="14"/>
  <c r="DC68" i="14"/>
  <c r="DA68" i="14"/>
  <c r="CY68" i="14"/>
  <c r="CW68" i="14"/>
  <c r="CS68" i="14"/>
  <c r="CQ68" i="14"/>
  <c r="CO68" i="14"/>
  <c r="CM68" i="14"/>
  <c r="CK68" i="14"/>
  <c r="CI68" i="14"/>
  <c r="CG68" i="14"/>
  <c r="CE68" i="14"/>
  <c r="EM68" i="14" s="1"/>
  <c r="CC68" i="14"/>
  <c r="CA68" i="14"/>
  <c r="BY68" i="14"/>
  <c r="BW68" i="14"/>
  <c r="BU68" i="14"/>
  <c r="BS68" i="14"/>
  <c r="BO68" i="14"/>
  <c r="BM68" i="14"/>
  <c r="BK68" i="14"/>
  <c r="BI68" i="14"/>
  <c r="AS68" i="14"/>
  <c r="AV68" i="14" s="1"/>
  <c r="AO68" i="14"/>
  <c r="DY68" i="14" s="1"/>
  <c r="AN68" i="14"/>
  <c r="DW68" i="14" s="1"/>
  <c r="AK68" i="14"/>
  <c r="DQ68" i="14" s="1"/>
  <c r="AJ68" i="14"/>
  <c r="DO68" i="14" s="1"/>
  <c r="AI68" i="14"/>
  <c r="AU68" i="14" s="1"/>
  <c r="DK68" i="14" s="1"/>
  <c r="AH68" i="14"/>
  <c r="DG68" i="14" s="1"/>
  <c r="A68" i="14"/>
  <c r="A59" i="14"/>
  <c r="AG59" i="14"/>
  <c r="DE59" i="14" s="1"/>
  <c r="AH59" i="14"/>
  <c r="DG59" i="14" s="1"/>
  <c r="AI59" i="14"/>
  <c r="AU59" i="14" s="1"/>
  <c r="DM59" i="14" s="1"/>
  <c r="AJ59" i="14"/>
  <c r="DO59" i="14" s="1"/>
  <c r="AK59" i="14"/>
  <c r="DQ59" i="14" s="1"/>
  <c r="AN59" i="14"/>
  <c r="DW59" i="14" s="1"/>
  <c r="AO59" i="14"/>
  <c r="DY59" i="14" s="1"/>
  <c r="AP59" i="14"/>
  <c r="EA59" i="14" s="1"/>
  <c r="AQ59" i="14"/>
  <c r="EC59" i="14" s="1"/>
  <c r="AR59" i="14"/>
  <c r="AS59" i="14"/>
  <c r="AW59" i="14"/>
  <c r="AY59" i="14"/>
  <c r="BA59" i="14"/>
  <c r="BC59" i="14"/>
  <c r="BE59" i="14"/>
  <c r="BG59" i="14"/>
  <c r="BI59" i="14"/>
  <c r="BK59" i="14"/>
  <c r="BM59" i="14"/>
  <c r="BO59" i="14"/>
  <c r="BQ59" i="14"/>
  <c r="BS59" i="14"/>
  <c r="BU59" i="14"/>
  <c r="BW59" i="14"/>
  <c r="BY59" i="14"/>
  <c r="CA59" i="14"/>
  <c r="CC59" i="14"/>
  <c r="CE59" i="14"/>
  <c r="EM59" i="14" s="1"/>
  <c r="CG59" i="14"/>
  <c r="CI59" i="14"/>
  <c r="CK59" i="14"/>
  <c r="CM59" i="14"/>
  <c r="CO59" i="14"/>
  <c r="CQ59" i="14"/>
  <c r="CS59" i="14"/>
  <c r="CW59" i="14"/>
  <c r="CY59" i="14"/>
  <c r="DA59" i="14"/>
  <c r="DC59" i="14"/>
  <c r="DS59" i="14"/>
  <c r="DU59" i="14"/>
  <c r="EO59" i="14"/>
  <c r="ER59" i="14"/>
  <c r="A67" i="14"/>
  <c r="AG67" i="14"/>
  <c r="DI67" i="14" s="1"/>
  <c r="AH67" i="14"/>
  <c r="DG67" i="14" s="1"/>
  <c r="AI67" i="14"/>
  <c r="AU67" i="14" s="1"/>
  <c r="DK67" i="14" s="1"/>
  <c r="AJ67" i="14"/>
  <c r="DO67" i="14" s="1"/>
  <c r="AK67" i="14"/>
  <c r="DQ67" i="14" s="1"/>
  <c r="AO67" i="14"/>
  <c r="DY67" i="14" s="1"/>
  <c r="AS67" i="14"/>
  <c r="AV67" i="14" s="1"/>
  <c r="BK67" i="14"/>
  <c r="BM67" i="14"/>
  <c r="BO67" i="14"/>
  <c r="BQ67" i="14"/>
  <c r="BS67" i="14"/>
  <c r="BU67" i="14"/>
  <c r="BW67" i="14"/>
  <c r="BY67" i="14"/>
  <c r="CA67" i="14"/>
  <c r="CC67" i="14"/>
  <c r="CE67" i="14"/>
  <c r="EM67" i="14" s="1"/>
  <c r="CG67" i="14"/>
  <c r="CI67" i="14"/>
  <c r="CK67" i="14"/>
  <c r="CM67" i="14"/>
  <c r="CO67" i="14"/>
  <c r="CQ67" i="14"/>
  <c r="CS67" i="14"/>
  <c r="CW67" i="14"/>
  <c r="CY67" i="14"/>
  <c r="DA67" i="14"/>
  <c r="DC67" i="14"/>
  <c r="DS67" i="14"/>
  <c r="DU67" i="14"/>
  <c r="EO67" i="14"/>
  <c r="ER67" i="14"/>
  <c r="A56" i="14"/>
  <c r="AG56" i="14"/>
  <c r="DI56" i="14" s="1"/>
  <c r="AH56" i="14"/>
  <c r="DG56" i="14" s="1"/>
  <c r="AI56" i="14"/>
  <c r="AU56" i="14" s="1"/>
  <c r="DK56" i="14" s="1"/>
  <c r="AJ56" i="14"/>
  <c r="DO56" i="14" s="1"/>
  <c r="AK56" i="14"/>
  <c r="DQ56" i="14" s="1"/>
  <c r="AN56" i="14"/>
  <c r="DW56" i="14" s="1"/>
  <c r="AO56" i="14"/>
  <c r="DY56" i="14" s="1"/>
  <c r="AP56" i="14"/>
  <c r="EA56" i="14" s="1"/>
  <c r="AQ56" i="14"/>
  <c r="EC56" i="14" s="1"/>
  <c r="AR56" i="14"/>
  <c r="AS56" i="14"/>
  <c r="AW56" i="14"/>
  <c r="AY56" i="14"/>
  <c r="BA56" i="14"/>
  <c r="BC56" i="14"/>
  <c r="BE56" i="14"/>
  <c r="BG56" i="14"/>
  <c r="BI56" i="14"/>
  <c r="BK56" i="14"/>
  <c r="BM56" i="14"/>
  <c r="BO56" i="14"/>
  <c r="BQ56" i="14"/>
  <c r="BS56" i="14"/>
  <c r="BU56" i="14"/>
  <c r="BW56" i="14"/>
  <c r="BY56" i="14"/>
  <c r="CA56" i="14"/>
  <c r="CC56" i="14"/>
  <c r="CE56" i="14"/>
  <c r="EM56" i="14" s="1"/>
  <c r="CG56" i="14"/>
  <c r="CI56" i="14"/>
  <c r="CK56" i="14"/>
  <c r="CM56" i="14"/>
  <c r="CO56" i="14"/>
  <c r="CQ56" i="14"/>
  <c r="CS56" i="14"/>
  <c r="CW56" i="14"/>
  <c r="CY56" i="14"/>
  <c r="DA56" i="14"/>
  <c r="DC56" i="14"/>
  <c r="DS56" i="14"/>
  <c r="DU56" i="14"/>
  <c r="EO56" i="14"/>
  <c r="ER56" i="14"/>
  <c r="A55" i="14"/>
  <c r="AG55" i="14"/>
  <c r="DE55" i="14" s="1"/>
  <c r="AH55" i="14"/>
  <c r="DG55" i="14" s="1"/>
  <c r="AI55" i="14"/>
  <c r="AU55" i="14" s="1"/>
  <c r="DK55" i="14" s="1"/>
  <c r="AJ55" i="14"/>
  <c r="DO55" i="14" s="1"/>
  <c r="AK55" i="14"/>
  <c r="DQ55" i="14" s="1"/>
  <c r="AN55" i="14"/>
  <c r="DW55" i="14" s="1"/>
  <c r="AO55" i="14"/>
  <c r="DY55" i="14" s="1"/>
  <c r="AP55" i="14"/>
  <c r="EA55" i="14" s="1"/>
  <c r="AQ55" i="14"/>
  <c r="EC55" i="14" s="1"/>
  <c r="AR55" i="14"/>
  <c r="AS55" i="14"/>
  <c r="AW55" i="14"/>
  <c r="AY55" i="14"/>
  <c r="BA55" i="14"/>
  <c r="BC55" i="14"/>
  <c r="BE55" i="14"/>
  <c r="BG55" i="14"/>
  <c r="BI55" i="14"/>
  <c r="BK55" i="14"/>
  <c r="BM55" i="14"/>
  <c r="BO55" i="14"/>
  <c r="BQ55" i="14"/>
  <c r="BS55" i="14"/>
  <c r="BU55" i="14"/>
  <c r="BW55" i="14"/>
  <c r="BY55" i="14"/>
  <c r="CA55" i="14"/>
  <c r="CC55" i="14"/>
  <c r="CE55" i="14"/>
  <c r="EM55" i="14" s="1"/>
  <c r="CG55" i="14"/>
  <c r="CI55" i="14"/>
  <c r="CK55" i="14"/>
  <c r="CM55" i="14"/>
  <c r="CO55" i="14"/>
  <c r="CQ55" i="14"/>
  <c r="CS55" i="14"/>
  <c r="CW55" i="14"/>
  <c r="CY55" i="14"/>
  <c r="DA55" i="14"/>
  <c r="DC55" i="14"/>
  <c r="DS55" i="14"/>
  <c r="DU55" i="14"/>
  <c r="EO55" i="14"/>
  <c r="ER55" i="14"/>
  <c r="A60" i="14"/>
  <c r="AG60" i="14"/>
  <c r="DI60" i="14" s="1"/>
  <c r="AH60" i="14"/>
  <c r="DG60" i="14" s="1"/>
  <c r="AI60" i="14"/>
  <c r="AU60" i="14" s="1"/>
  <c r="DK60" i="14" s="1"/>
  <c r="AJ60" i="14"/>
  <c r="DO60" i="14" s="1"/>
  <c r="AK60" i="14"/>
  <c r="DQ60" i="14" s="1"/>
  <c r="AN60" i="14"/>
  <c r="DW60" i="14" s="1"/>
  <c r="AO60" i="14"/>
  <c r="DY60" i="14" s="1"/>
  <c r="AP60" i="14"/>
  <c r="EA60" i="14" s="1"/>
  <c r="AQ60" i="14"/>
  <c r="EC60" i="14" s="1"/>
  <c r="AR60" i="14"/>
  <c r="AS60" i="14"/>
  <c r="AW60" i="14"/>
  <c r="AY60" i="14"/>
  <c r="BA60" i="14"/>
  <c r="BC60" i="14"/>
  <c r="BE60" i="14"/>
  <c r="BG60" i="14"/>
  <c r="BI60" i="14"/>
  <c r="BK60" i="14"/>
  <c r="BM60" i="14"/>
  <c r="BO60" i="14"/>
  <c r="BQ60" i="14"/>
  <c r="BS60" i="14"/>
  <c r="BU60" i="14"/>
  <c r="BW60" i="14"/>
  <c r="BY60" i="14"/>
  <c r="CA60" i="14"/>
  <c r="CC60" i="14"/>
  <c r="CE60" i="14"/>
  <c r="EM60" i="14" s="1"/>
  <c r="CG60" i="14"/>
  <c r="CI60" i="14"/>
  <c r="CK60" i="14"/>
  <c r="CM60" i="14"/>
  <c r="CO60" i="14"/>
  <c r="CQ60" i="14"/>
  <c r="CS60" i="14"/>
  <c r="CW60" i="14"/>
  <c r="CY60" i="14"/>
  <c r="DA60" i="14"/>
  <c r="DC60" i="14"/>
  <c r="DS60" i="14"/>
  <c r="DU60" i="14"/>
  <c r="EO60" i="14"/>
  <c r="ER60" i="14"/>
  <c r="A74" i="14"/>
  <c r="AH74" i="14"/>
  <c r="DG74" i="14" s="1"/>
  <c r="AI74" i="14"/>
  <c r="AU74" i="14" s="1"/>
  <c r="DK74" i="14" s="1"/>
  <c r="AJ74" i="14"/>
  <c r="DO74" i="14" s="1"/>
  <c r="AK74" i="14"/>
  <c r="DQ74" i="14" s="1"/>
  <c r="AS74" i="14"/>
  <c r="AV74" i="14" s="1"/>
  <c r="BK74" i="14"/>
  <c r="BM74" i="14"/>
  <c r="BO74" i="14"/>
  <c r="BQ74" i="14"/>
  <c r="BS74" i="14"/>
  <c r="BU74" i="14"/>
  <c r="BW74" i="14"/>
  <c r="BY74" i="14"/>
  <c r="CA74" i="14"/>
  <c r="CC74" i="14"/>
  <c r="CE74" i="14"/>
  <c r="EM74" i="14" s="1"/>
  <c r="CG74" i="14"/>
  <c r="CI74" i="14"/>
  <c r="CK74" i="14"/>
  <c r="CM74" i="14"/>
  <c r="CO74" i="14"/>
  <c r="CQ74" i="14"/>
  <c r="CS74" i="14"/>
  <c r="CW74" i="14"/>
  <c r="CY74" i="14"/>
  <c r="DA74" i="14"/>
  <c r="DC74" i="14"/>
  <c r="DS74" i="14"/>
  <c r="DU74" i="14"/>
  <c r="EO74" i="14"/>
  <c r="ER74" i="14"/>
  <c r="ER64" i="14"/>
  <c r="EO64" i="14"/>
  <c r="DU64" i="14"/>
  <c r="DS64" i="14"/>
  <c r="DC64" i="14"/>
  <c r="DA64" i="14"/>
  <c r="CY64" i="14"/>
  <c r="CW64" i="14"/>
  <c r="CS64" i="14"/>
  <c r="CQ64" i="14"/>
  <c r="CO64" i="14"/>
  <c r="CM64" i="14"/>
  <c r="CK64" i="14"/>
  <c r="CI64" i="14"/>
  <c r="CG64" i="14"/>
  <c r="CE64" i="14"/>
  <c r="EM64" i="14" s="1"/>
  <c r="CC64" i="14"/>
  <c r="CA64" i="14"/>
  <c r="BY64" i="14"/>
  <c r="BW64" i="14"/>
  <c r="BU64" i="14"/>
  <c r="BS64" i="14"/>
  <c r="BQ64" i="14"/>
  <c r="BO64" i="14"/>
  <c r="BM64" i="14"/>
  <c r="BK64" i="14"/>
  <c r="AS64" i="14"/>
  <c r="AV64" i="14" s="1"/>
  <c r="AO64" i="14"/>
  <c r="DY64" i="14" s="1"/>
  <c r="AK64" i="14"/>
  <c r="DQ64" i="14" s="1"/>
  <c r="AJ64" i="14"/>
  <c r="DO64" i="14" s="1"/>
  <c r="AI64" i="14"/>
  <c r="AU64" i="14" s="1"/>
  <c r="DM64" i="14" s="1"/>
  <c r="AH64" i="14"/>
  <c r="DG64" i="14" s="1"/>
  <c r="A64" i="14"/>
  <c r="ER63" i="14"/>
  <c r="EO63" i="14"/>
  <c r="DU63" i="14"/>
  <c r="DS63" i="14"/>
  <c r="DC63" i="14"/>
  <c r="DA63" i="14"/>
  <c r="CY63" i="14"/>
  <c r="CW63" i="14"/>
  <c r="CS63" i="14"/>
  <c r="CQ63" i="14"/>
  <c r="CO63" i="14"/>
  <c r="CM63" i="14"/>
  <c r="CK63" i="14"/>
  <c r="CI63" i="14"/>
  <c r="CG63" i="14"/>
  <c r="CE63" i="14"/>
  <c r="EM63" i="14" s="1"/>
  <c r="CC63" i="14"/>
  <c r="CA63" i="14"/>
  <c r="BY63" i="14"/>
  <c r="BW63" i="14"/>
  <c r="BU63" i="14"/>
  <c r="BS63" i="14"/>
  <c r="BQ63" i="14"/>
  <c r="BO63" i="14"/>
  <c r="BM63" i="14"/>
  <c r="BK63" i="14"/>
  <c r="AS63" i="14"/>
  <c r="AV63" i="14" s="1"/>
  <c r="AO63" i="14"/>
  <c r="DY63" i="14" s="1"/>
  <c r="AK63" i="14"/>
  <c r="DQ63" i="14" s="1"/>
  <c r="AJ63" i="14"/>
  <c r="DO63" i="14" s="1"/>
  <c r="AI63" i="14"/>
  <c r="AU63" i="14" s="1"/>
  <c r="DM63" i="14" s="1"/>
  <c r="AH63" i="14"/>
  <c r="DG63" i="14" s="1"/>
  <c r="A63" i="14"/>
  <c r="ER62" i="14"/>
  <c r="EO62" i="14"/>
  <c r="DU62" i="14"/>
  <c r="DS62" i="14"/>
  <c r="DC62" i="14"/>
  <c r="DA62" i="14"/>
  <c r="CY62" i="14"/>
  <c r="CW62" i="14"/>
  <c r="CS62" i="14"/>
  <c r="CQ62" i="14"/>
  <c r="CO62" i="14"/>
  <c r="CM62" i="14"/>
  <c r="CK62" i="14"/>
  <c r="CI62" i="14"/>
  <c r="CG62" i="14"/>
  <c r="CE62" i="14"/>
  <c r="EM62" i="14" s="1"/>
  <c r="CC62" i="14"/>
  <c r="CA62" i="14"/>
  <c r="BY62" i="14"/>
  <c r="BW62" i="14"/>
  <c r="BU62" i="14"/>
  <c r="BS62" i="14"/>
  <c r="BQ62" i="14"/>
  <c r="BO62" i="14"/>
  <c r="BM62" i="14"/>
  <c r="BK62" i="14"/>
  <c r="AS62" i="14"/>
  <c r="AV62" i="14" s="1"/>
  <c r="AO62" i="14"/>
  <c r="DY62" i="14" s="1"/>
  <c r="AN62" i="14"/>
  <c r="DW62" i="14" s="1"/>
  <c r="AK62" i="14"/>
  <c r="DQ62" i="14" s="1"/>
  <c r="AJ62" i="14"/>
  <c r="DO62" i="14" s="1"/>
  <c r="AI62" i="14"/>
  <c r="AU62" i="14" s="1"/>
  <c r="DK62" i="14" s="1"/>
  <c r="AH62" i="14"/>
  <c r="DG62" i="14" s="1"/>
  <c r="A62" i="14"/>
  <c r="ER61" i="14"/>
  <c r="EO61" i="14"/>
  <c r="DU61" i="14"/>
  <c r="DS61" i="14"/>
  <c r="DC61" i="14"/>
  <c r="DA61" i="14"/>
  <c r="CY61" i="14"/>
  <c r="CW61" i="14"/>
  <c r="CS61" i="14"/>
  <c r="CQ61" i="14"/>
  <c r="CO61" i="14"/>
  <c r="CM61" i="14"/>
  <c r="CK61" i="14"/>
  <c r="CI61" i="14"/>
  <c r="CG61" i="14"/>
  <c r="CE61" i="14"/>
  <c r="EM61" i="14" s="1"/>
  <c r="CC61" i="14"/>
  <c r="CA61" i="14"/>
  <c r="BY61" i="14"/>
  <c r="BW61" i="14"/>
  <c r="BU61" i="14"/>
  <c r="BS61" i="14"/>
  <c r="BQ61" i="14"/>
  <c r="BO61" i="14"/>
  <c r="BM61" i="14"/>
  <c r="BK61" i="14"/>
  <c r="AS61" i="14"/>
  <c r="AV61" i="14" s="1"/>
  <c r="AO61" i="14"/>
  <c r="DY61" i="14" s="1"/>
  <c r="AN61" i="14"/>
  <c r="DW61" i="14" s="1"/>
  <c r="AK61" i="14"/>
  <c r="DQ61" i="14" s="1"/>
  <c r="AJ61" i="14"/>
  <c r="DO61" i="14" s="1"/>
  <c r="AI61" i="14"/>
  <c r="AU61" i="14" s="1"/>
  <c r="DM61" i="14" s="1"/>
  <c r="AH61" i="14"/>
  <c r="DG61" i="14" s="1"/>
  <c r="A61" i="14"/>
  <c r="A65" i="14"/>
  <c r="AH65" i="14"/>
  <c r="DG65" i="14" s="1"/>
  <c r="AI65" i="14"/>
  <c r="AU65" i="14" s="1"/>
  <c r="DK65" i="14" s="1"/>
  <c r="AJ65" i="14"/>
  <c r="DO65" i="14" s="1"/>
  <c r="AK65" i="14"/>
  <c r="DQ65" i="14" s="1"/>
  <c r="AS65" i="14"/>
  <c r="AV65" i="14" s="1"/>
  <c r="BK65" i="14"/>
  <c r="BM65" i="14"/>
  <c r="BO65" i="14"/>
  <c r="BQ65" i="14"/>
  <c r="BS65" i="14"/>
  <c r="BU65" i="14"/>
  <c r="BW65" i="14"/>
  <c r="BY65" i="14"/>
  <c r="CA65" i="14"/>
  <c r="CC65" i="14"/>
  <c r="CE65" i="14"/>
  <c r="EM65" i="14" s="1"/>
  <c r="CG65" i="14"/>
  <c r="CI65" i="14"/>
  <c r="CK65" i="14"/>
  <c r="CM65" i="14"/>
  <c r="CO65" i="14"/>
  <c r="CQ65" i="14"/>
  <c r="CS65" i="14"/>
  <c r="CW65" i="14"/>
  <c r="CY65" i="14"/>
  <c r="DA65" i="14"/>
  <c r="DC65" i="14"/>
  <c r="DS65" i="14"/>
  <c r="DU65" i="14"/>
  <c r="EO65" i="14"/>
  <c r="ER65" i="14"/>
  <c r="A66" i="14"/>
  <c r="AG66" i="14"/>
  <c r="DI66" i="14" s="1"/>
  <c r="AH66" i="14"/>
  <c r="DG66" i="14" s="1"/>
  <c r="AU66" i="14"/>
  <c r="DM66" i="14" s="1"/>
  <c r="AJ66" i="14"/>
  <c r="DO66" i="14" s="1"/>
  <c r="AK66" i="14"/>
  <c r="DQ66" i="14" s="1"/>
  <c r="AO66" i="14"/>
  <c r="DY66" i="14" s="1"/>
  <c r="AS66" i="14"/>
  <c r="AV66" i="14" s="1"/>
  <c r="BK66" i="14"/>
  <c r="BM66" i="14"/>
  <c r="BO66" i="14"/>
  <c r="BQ66" i="14"/>
  <c r="BS66" i="14"/>
  <c r="BU66" i="14"/>
  <c r="BW66" i="14"/>
  <c r="BY66" i="14"/>
  <c r="CA66" i="14"/>
  <c r="CC66" i="14"/>
  <c r="CE66" i="14"/>
  <c r="EM66" i="14" s="1"/>
  <c r="CG66" i="14"/>
  <c r="CI66" i="14"/>
  <c r="CK66" i="14"/>
  <c r="CM66" i="14"/>
  <c r="CO66" i="14"/>
  <c r="CQ66" i="14"/>
  <c r="CS66" i="14"/>
  <c r="CW66" i="14"/>
  <c r="CY66" i="14"/>
  <c r="DA66" i="14"/>
  <c r="DC66" i="14"/>
  <c r="DS66" i="14"/>
  <c r="DU66" i="14"/>
  <c r="EO66" i="14"/>
  <c r="ER66" i="14"/>
  <c r="ER108" i="14"/>
  <c r="EO108" i="14"/>
  <c r="DU108" i="14"/>
  <c r="DS108" i="14"/>
  <c r="DC108" i="14"/>
  <c r="DA108" i="14"/>
  <c r="CY108" i="14"/>
  <c r="CW108" i="14"/>
  <c r="CS108" i="14"/>
  <c r="CQ108" i="14"/>
  <c r="CO108" i="14"/>
  <c r="CM108" i="14"/>
  <c r="CK108" i="14"/>
  <c r="CI108" i="14"/>
  <c r="CG108" i="14"/>
  <c r="CE108" i="14"/>
  <c r="EM108" i="14" s="1"/>
  <c r="CC108" i="14"/>
  <c r="CA108" i="14"/>
  <c r="BY108" i="14"/>
  <c r="BW108" i="14"/>
  <c r="BU108" i="14"/>
  <c r="BS108" i="14"/>
  <c r="BQ108" i="14"/>
  <c r="BO108" i="14"/>
  <c r="BM108" i="14"/>
  <c r="BK108" i="14"/>
  <c r="BI108" i="14"/>
  <c r="BG108" i="14"/>
  <c r="BE108" i="14"/>
  <c r="BC108" i="14"/>
  <c r="BA108" i="14"/>
  <c r="AY108" i="14"/>
  <c r="AW108" i="14"/>
  <c r="AS108" i="14"/>
  <c r="AR108" i="14"/>
  <c r="AQ108" i="14"/>
  <c r="EC108" i="14" s="1"/>
  <c r="AP108" i="14"/>
  <c r="EA108" i="14" s="1"/>
  <c r="AO108" i="14"/>
  <c r="DY108" i="14" s="1"/>
  <c r="AN108" i="14"/>
  <c r="DW108" i="14" s="1"/>
  <c r="AK108" i="14"/>
  <c r="DQ108" i="14" s="1"/>
  <c r="AJ108" i="14"/>
  <c r="DO108" i="14" s="1"/>
  <c r="AI108" i="14"/>
  <c r="AU108" i="14" s="1"/>
  <c r="DK108" i="14" s="1"/>
  <c r="AH108" i="14"/>
  <c r="DG108" i="14" s="1"/>
  <c r="AG108" i="14"/>
  <c r="DE108" i="14" s="1"/>
  <c r="A108" i="14"/>
  <c r="ER93" i="14"/>
  <c r="EO93" i="14"/>
  <c r="DU93" i="14"/>
  <c r="DS93" i="14"/>
  <c r="DC93" i="14"/>
  <c r="DA93" i="14"/>
  <c r="CY93" i="14"/>
  <c r="CW93" i="14"/>
  <c r="CS93" i="14"/>
  <c r="CQ93" i="14"/>
  <c r="CO93" i="14"/>
  <c r="CM93" i="14"/>
  <c r="CK93" i="14"/>
  <c r="CI93" i="14"/>
  <c r="CG93" i="14"/>
  <c r="CE93" i="14"/>
  <c r="EM93" i="14" s="1"/>
  <c r="CC93" i="14"/>
  <c r="CA93" i="14"/>
  <c r="BY93" i="14"/>
  <c r="BW93" i="14"/>
  <c r="BU93" i="14"/>
  <c r="BS93" i="14"/>
  <c r="BQ93" i="14"/>
  <c r="BO93" i="14"/>
  <c r="BM93" i="14"/>
  <c r="BK93" i="14"/>
  <c r="BI93" i="14"/>
  <c r="BG93" i="14"/>
  <c r="BE93" i="14"/>
  <c r="BC93" i="14"/>
  <c r="BA93" i="14"/>
  <c r="AY93" i="14"/>
  <c r="AW93" i="14"/>
  <c r="AS93" i="14"/>
  <c r="AR93" i="14"/>
  <c r="AQ93" i="14"/>
  <c r="EC93" i="14" s="1"/>
  <c r="AP93" i="14"/>
  <c r="EA93" i="14" s="1"/>
  <c r="AO93" i="14"/>
  <c r="DY93" i="14" s="1"/>
  <c r="AN93" i="14"/>
  <c r="DW93" i="14" s="1"/>
  <c r="AK93" i="14"/>
  <c r="DQ93" i="14" s="1"/>
  <c r="AJ93" i="14"/>
  <c r="DO93" i="14" s="1"/>
  <c r="AI93" i="14"/>
  <c r="AU93" i="14" s="1"/>
  <c r="DM93" i="14" s="1"/>
  <c r="AH93" i="14"/>
  <c r="DG93" i="14" s="1"/>
  <c r="AG93" i="14"/>
  <c r="DE93" i="14" s="1"/>
  <c r="A93" i="14"/>
  <c r="ER99" i="14"/>
  <c r="EO99" i="14"/>
  <c r="DU99" i="14"/>
  <c r="DS99" i="14"/>
  <c r="DC99" i="14"/>
  <c r="DA99" i="14"/>
  <c r="CY99" i="14"/>
  <c r="CW99" i="14"/>
  <c r="CS99" i="14"/>
  <c r="CQ99" i="14"/>
  <c r="CO99" i="14"/>
  <c r="CM99" i="14"/>
  <c r="CK99" i="14"/>
  <c r="CI99" i="14"/>
  <c r="CG99" i="14"/>
  <c r="CE99" i="14"/>
  <c r="EM99" i="14" s="1"/>
  <c r="CC99" i="14"/>
  <c r="CA99" i="14"/>
  <c r="BY99" i="14"/>
  <c r="BW99" i="14"/>
  <c r="BU99" i="14"/>
  <c r="BS99" i="14"/>
  <c r="BQ99" i="14"/>
  <c r="BO99" i="14"/>
  <c r="BM99" i="14"/>
  <c r="BK99" i="14"/>
  <c r="AS99" i="14"/>
  <c r="AR99" i="14"/>
  <c r="AO99" i="14"/>
  <c r="DY99" i="14" s="1"/>
  <c r="AK99" i="14"/>
  <c r="DQ99" i="14" s="1"/>
  <c r="AJ99" i="14"/>
  <c r="DO99" i="14" s="1"/>
  <c r="AI99" i="14"/>
  <c r="AU99" i="14" s="1"/>
  <c r="DM99" i="14" s="1"/>
  <c r="AH99" i="14"/>
  <c r="DG99" i="14" s="1"/>
  <c r="AG99" i="14"/>
  <c r="DE99" i="14" s="1"/>
  <c r="A99" i="14"/>
  <c r="ER96" i="14"/>
  <c r="EO96" i="14"/>
  <c r="DU96" i="14"/>
  <c r="DS96" i="14"/>
  <c r="DC96" i="14"/>
  <c r="DA96" i="14"/>
  <c r="CY96" i="14"/>
  <c r="CW96" i="14"/>
  <c r="CS96" i="14"/>
  <c r="CQ96" i="14"/>
  <c r="CO96" i="14"/>
  <c r="CM96" i="14"/>
  <c r="CK96" i="14"/>
  <c r="CI96" i="14"/>
  <c r="CG96" i="14"/>
  <c r="CE96" i="14"/>
  <c r="EM96" i="14" s="1"/>
  <c r="CC96" i="14"/>
  <c r="CA96" i="14"/>
  <c r="BY96" i="14"/>
  <c r="BW96" i="14"/>
  <c r="BU96" i="14"/>
  <c r="BS96" i="14"/>
  <c r="BQ96" i="14"/>
  <c r="BO96" i="14"/>
  <c r="BM96" i="14"/>
  <c r="BK96" i="14"/>
  <c r="AS96" i="14"/>
  <c r="AV96" i="14" s="1"/>
  <c r="AK96" i="14"/>
  <c r="DQ96" i="14" s="1"/>
  <c r="AJ96" i="14"/>
  <c r="DO96" i="14" s="1"/>
  <c r="AI96" i="14"/>
  <c r="AU96" i="14" s="1"/>
  <c r="DM96" i="14" s="1"/>
  <c r="AH96" i="14"/>
  <c r="DG96" i="14" s="1"/>
  <c r="A96" i="14"/>
  <c r="ER98" i="14"/>
  <c r="EO98" i="14"/>
  <c r="DU98" i="14"/>
  <c r="DS98" i="14"/>
  <c r="DC98" i="14"/>
  <c r="DA98" i="14"/>
  <c r="CY98" i="14"/>
  <c r="CW98" i="14"/>
  <c r="CS98" i="14"/>
  <c r="CQ98" i="14"/>
  <c r="CO98" i="14"/>
  <c r="CM98" i="14"/>
  <c r="CK98" i="14"/>
  <c r="CI98" i="14"/>
  <c r="CG98" i="14"/>
  <c r="CE98" i="14"/>
  <c r="EM98" i="14" s="1"/>
  <c r="CC98" i="14"/>
  <c r="CA98" i="14"/>
  <c r="BY98" i="14"/>
  <c r="BW98" i="14"/>
  <c r="BU98" i="14"/>
  <c r="BS98" i="14"/>
  <c r="BQ98" i="14"/>
  <c r="BO98" i="14"/>
  <c r="BM98" i="14"/>
  <c r="BK98" i="14"/>
  <c r="BI98" i="14"/>
  <c r="BG98" i="14"/>
  <c r="BE98" i="14"/>
  <c r="BC98" i="14"/>
  <c r="BA98" i="14"/>
  <c r="AW98" i="14"/>
  <c r="AS98" i="14"/>
  <c r="AR98" i="14"/>
  <c r="AQ98" i="14"/>
  <c r="EC98" i="14" s="1"/>
  <c r="AP98" i="14"/>
  <c r="EA98" i="14" s="1"/>
  <c r="AO98" i="14"/>
  <c r="DY98" i="14" s="1"/>
  <c r="AN98" i="14"/>
  <c r="DW98" i="14" s="1"/>
  <c r="AK98" i="14"/>
  <c r="DQ98" i="14" s="1"/>
  <c r="AJ98" i="14"/>
  <c r="DO98" i="14" s="1"/>
  <c r="AI98" i="14"/>
  <c r="AU98" i="14" s="1"/>
  <c r="DK98" i="14" s="1"/>
  <c r="AH98" i="14"/>
  <c r="DG98" i="14" s="1"/>
  <c r="AG98" i="14"/>
  <c r="DI98" i="14" s="1"/>
  <c r="A98" i="14"/>
  <c r="ER95" i="14"/>
  <c r="EO95" i="14"/>
  <c r="DU95" i="14"/>
  <c r="DS95" i="14"/>
  <c r="DC95" i="14"/>
  <c r="DA95" i="14"/>
  <c r="CY95" i="14"/>
  <c r="CW95" i="14"/>
  <c r="CS95" i="14"/>
  <c r="CQ95" i="14"/>
  <c r="CO95" i="14"/>
  <c r="CM95" i="14"/>
  <c r="CK95" i="14"/>
  <c r="CI95" i="14"/>
  <c r="CG95" i="14"/>
  <c r="CE95" i="14"/>
  <c r="EM95" i="14" s="1"/>
  <c r="CC95" i="14"/>
  <c r="CA95" i="14"/>
  <c r="BY95" i="14"/>
  <c r="BW95" i="14"/>
  <c r="BU95" i="14"/>
  <c r="BS95" i="14"/>
  <c r="BQ95" i="14"/>
  <c r="BO95" i="14"/>
  <c r="BM95" i="14"/>
  <c r="BK95" i="14"/>
  <c r="BI95" i="14"/>
  <c r="BG95" i="14"/>
  <c r="BE95" i="14"/>
  <c r="BC95" i="14"/>
  <c r="BA95" i="14"/>
  <c r="AW95" i="14"/>
  <c r="AS95" i="14"/>
  <c r="AR95" i="14"/>
  <c r="AQ95" i="14"/>
  <c r="EC95" i="14" s="1"/>
  <c r="AP95" i="14"/>
  <c r="EA95" i="14" s="1"/>
  <c r="AO95" i="14"/>
  <c r="DY95" i="14" s="1"/>
  <c r="AN95" i="14"/>
  <c r="DW95" i="14" s="1"/>
  <c r="AK95" i="14"/>
  <c r="DQ95" i="14" s="1"/>
  <c r="AJ95" i="14"/>
  <c r="DO95" i="14" s="1"/>
  <c r="AI95" i="14"/>
  <c r="AU95" i="14" s="1"/>
  <c r="AH95" i="14"/>
  <c r="DG95" i="14" s="1"/>
  <c r="AG95" i="14"/>
  <c r="DI95" i="14" s="1"/>
  <c r="A95" i="14"/>
  <c r="ER82" i="14"/>
  <c r="EO82" i="14"/>
  <c r="DU82" i="14"/>
  <c r="DS82" i="14"/>
  <c r="DC82" i="14"/>
  <c r="DA82" i="14"/>
  <c r="CY82" i="14"/>
  <c r="CW82" i="14"/>
  <c r="CS82" i="14"/>
  <c r="CQ82" i="14"/>
  <c r="CO82" i="14"/>
  <c r="CM82" i="14"/>
  <c r="CK82" i="14"/>
  <c r="CI82" i="14"/>
  <c r="CG82" i="14"/>
  <c r="CE82" i="14"/>
  <c r="EM82" i="14" s="1"/>
  <c r="CC82" i="14"/>
  <c r="CA82" i="14"/>
  <c r="BY82" i="14"/>
  <c r="BW82" i="14"/>
  <c r="BU82" i="14"/>
  <c r="BS82" i="14"/>
  <c r="BQ82" i="14"/>
  <c r="BO82" i="14"/>
  <c r="BM82" i="14"/>
  <c r="BK82" i="14"/>
  <c r="BI82" i="14"/>
  <c r="BG82" i="14"/>
  <c r="BE82" i="14"/>
  <c r="BC82" i="14"/>
  <c r="BA82" i="14"/>
  <c r="AW82" i="14"/>
  <c r="AS82" i="14"/>
  <c r="AR82" i="14"/>
  <c r="AQ82" i="14"/>
  <c r="EC82" i="14" s="1"/>
  <c r="AP82" i="14"/>
  <c r="EA82" i="14" s="1"/>
  <c r="AO82" i="14"/>
  <c r="DY82" i="14" s="1"/>
  <c r="AN82" i="14"/>
  <c r="DW82" i="14" s="1"/>
  <c r="AK82" i="14"/>
  <c r="DQ82" i="14" s="1"/>
  <c r="AJ82" i="14"/>
  <c r="DO82" i="14" s="1"/>
  <c r="AI82" i="14"/>
  <c r="AU82" i="14" s="1"/>
  <c r="DM82" i="14" s="1"/>
  <c r="AH82" i="14"/>
  <c r="DG82" i="14" s="1"/>
  <c r="AG82" i="14"/>
  <c r="DI82" i="14" s="1"/>
  <c r="A82" i="14"/>
  <c r="ER84" i="14"/>
  <c r="EO84" i="14"/>
  <c r="DU84" i="14"/>
  <c r="DS84" i="14"/>
  <c r="DC84" i="14"/>
  <c r="DA84" i="14"/>
  <c r="CY84" i="14"/>
  <c r="CW84" i="14"/>
  <c r="CS84" i="14"/>
  <c r="CQ84" i="14"/>
  <c r="CO84" i="14"/>
  <c r="CM84" i="14"/>
  <c r="CK84" i="14"/>
  <c r="CI84" i="14"/>
  <c r="CG84" i="14"/>
  <c r="CE84" i="14"/>
  <c r="EM84" i="14" s="1"/>
  <c r="CC84" i="14"/>
  <c r="CA84" i="14"/>
  <c r="BY84" i="14"/>
  <c r="BW84" i="14"/>
  <c r="BU84" i="14"/>
  <c r="BS84" i="14"/>
  <c r="BQ84" i="14"/>
  <c r="BO84" i="14"/>
  <c r="BM84" i="14"/>
  <c r="BK84" i="14"/>
  <c r="AS84" i="14"/>
  <c r="AV84" i="14" s="1"/>
  <c r="AO84" i="14"/>
  <c r="DY84" i="14" s="1"/>
  <c r="AK84" i="14"/>
  <c r="DQ84" i="14" s="1"/>
  <c r="AJ84" i="14"/>
  <c r="DO84" i="14" s="1"/>
  <c r="AI84" i="14"/>
  <c r="AU84" i="14" s="1"/>
  <c r="DM84" i="14" s="1"/>
  <c r="AH84" i="14"/>
  <c r="DG84" i="14" s="1"/>
  <c r="AG84" i="14"/>
  <c r="DE84" i="14" s="1"/>
  <c r="ER81" i="14"/>
  <c r="EO81" i="14"/>
  <c r="DU81" i="14"/>
  <c r="DS81" i="14"/>
  <c r="DC81" i="14"/>
  <c r="DA81" i="14"/>
  <c r="CY81" i="14"/>
  <c r="CW81" i="14"/>
  <c r="CS81" i="14"/>
  <c r="CQ81" i="14"/>
  <c r="CO81" i="14"/>
  <c r="CM81" i="14"/>
  <c r="CK81" i="14"/>
  <c r="CI81" i="14"/>
  <c r="CG81" i="14"/>
  <c r="CE81" i="14"/>
  <c r="EM81" i="14" s="1"/>
  <c r="CC81" i="14"/>
  <c r="CA81" i="14"/>
  <c r="BY81" i="14"/>
  <c r="BW81" i="14"/>
  <c r="BU81" i="14"/>
  <c r="BS81" i="14"/>
  <c r="BQ81" i="14"/>
  <c r="BO81" i="14"/>
  <c r="BM81" i="14"/>
  <c r="BK81" i="14"/>
  <c r="BI81" i="14"/>
  <c r="BG81" i="14"/>
  <c r="BE81" i="14"/>
  <c r="BC81" i="14"/>
  <c r="BA81" i="14"/>
  <c r="AY81" i="14"/>
  <c r="AW81" i="14"/>
  <c r="AS81" i="14"/>
  <c r="AR81" i="14"/>
  <c r="AQ81" i="14"/>
  <c r="EC81" i="14" s="1"/>
  <c r="AP81" i="14"/>
  <c r="EA81" i="14" s="1"/>
  <c r="AO81" i="14"/>
  <c r="DY81" i="14" s="1"/>
  <c r="AN81" i="14"/>
  <c r="DW81" i="14" s="1"/>
  <c r="AK81" i="14"/>
  <c r="DQ81" i="14" s="1"/>
  <c r="AJ81" i="14"/>
  <c r="DO81" i="14" s="1"/>
  <c r="AI81" i="14"/>
  <c r="AU81" i="14" s="1"/>
  <c r="DK81" i="14" s="1"/>
  <c r="AH81" i="14"/>
  <c r="DG81" i="14" s="1"/>
  <c r="AG81" i="14"/>
  <c r="DE81" i="14" s="1"/>
  <c r="A81" i="14"/>
  <c r="ER76" i="14"/>
  <c r="EO76" i="14"/>
  <c r="DU76" i="14"/>
  <c r="DS76" i="14"/>
  <c r="DC76" i="14"/>
  <c r="DA76" i="14"/>
  <c r="CY76" i="14"/>
  <c r="CW76" i="14"/>
  <c r="CS76" i="14"/>
  <c r="CQ76" i="14"/>
  <c r="CO76" i="14"/>
  <c r="CM76" i="14"/>
  <c r="CK76" i="14"/>
  <c r="CI76" i="14"/>
  <c r="CG76" i="14"/>
  <c r="CE76" i="14"/>
  <c r="EM76" i="14" s="1"/>
  <c r="CC76" i="14"/>
  <c r="CA76" i="14"/>
  <c r="BY76" i="14"/>
  <c r="BW76" i="14"/>
  <c r="BU76" i="14"/>
  <c r="BS76" i="14"/>
  <c r="BQ76" i="14"/>
  <c r="AS76" i="14"/>
  <c r="AV76" i="14" s="1"/>
  <c r="AO76" i="14"/>
  <c r="DY76" i="14" s="1"/>
  <c r="AK76" i="14"/>
  <c r="DQ76" i="14" s="1"/>
  <c r="AJ76" i="14"/>
  <c r="DO76" i="14" s="1"/>
  <c r="AI76" i="14"/>
  <c r="AU76" i="14" s="1"/>
  <c r="DK76" i="14" s="1"/>
  <c r="AH76" i="14"/>
  <c r="DG76" i="14" s="1"/>
  <c r="AG76" i="14"/>
  <c r="DE76" i="14" s="1"/>
  <c r="A76" i="14"/>
  <c r="ER80" i="14"/>
  <c r="EO80" i="14"/>
  <c r="DU80" i="14"/>
  <c r="DS80" i="14"/>
  <c r="DC80" i="14"/>
  <c r="DA80" i="14"/>
  <c r="CY80" i="14"/>
  <c r="CW80" i="14"/>
  <c r="CS80" i="14"/>
  <c r="CQ80" i="14"/>
  <c r="CO80" i="14"/>
  <c r="CM80" i="14"/>
  <c r="CK80" i="14"/>
  <c r="CI80" i="14"/>
  <c r="CG80" i="14"/>
  <c r="CE80" i="14"/>
  <c r="EM80" i="14" s="1"/>
  <c r="CC80" i="14"/>
  <c r="CA80" i="14"/>
  <c r="BY80" i="14"/>
  <c r="BW80" i="14"/>
  <c r="BU80" i="14"/>
  <c r="BS80" i="14"/>
  <c r="BQ80" i="14"/>
  <c r="BO80" i="14"/>
  <c r="BM80" i="14"/>
  <c r="BK80" i="14"/>
  <c r="AS80" i="14"/>
  <c r="AR80" i="14"/>
  <c r="AQ80" i="14"/>
  <c r="EC80" i="14" s="1"/>
  <c r="AP80" i="14"/>
  <c r="EA80" i="14" s="1"/>
  <c r="AO80" i="14"/>
  <c r="DY80" i="14" s="1"/>
  <c r="AK80" i="14"/>
  <c r="DQ80" i="14" s="1"/>
  <c r="AJ80" i="14"/>
  <c r="DO80" i="14" s="1"/>
  <c r="AH80" i="14"/>
  <c r="DG80" i="14" s="1"/>
  <c r="AG80" i="14"/>
  <c r="DE80" i="14" s="1"/>
  <c r="A80" i="14"/>
  <c r="ER83" i="14"/>
  <c r="EO83" i="14"/>
  <c r="DU83" i="14"/>
  <c r="DS83" i="14"/>
  <c r="DC83" i="14"/>
  <c r="DA83" i="14"/>
  <c r="CY83" i="14"/>
  <c r="CW83" i="14"/>
  <c r="CS83" i="14"/>
  <c r="CQ83" i="14"/>
  <c r="CO83" i="14"/>
  <c r="CM83" i="14"/>
  <c r="CK83" i="14"/>
  <c r="CI83" i="14"/>
  <c r="CG83" i="14"/>
  <c r="CE83" i="14"/>
  <c r="EM83" i="14" s="1"/>
  <c r="CC83" i="14"/>
  <c r="CA83" i="14"/>
  <c r="BY83" i="14"/>
  <c r="BW83" i="14"/>
  <c r="BU83" i="14"/>
  <c r="BS83" i="14"/>
  <c r="BQ83" i="14"/>
  <c r="BO83" i="14"/>
  <c r="BM83" i="14"/>
  <c r="BK83" i="14"/>
  <c r="BI83" i="14"/>
  <c r="BG83" i="14"/>
  <c r="BE83" i="14"/>
  <c r="BC83" i="14"/>
  <c r="BA83" i="14"/>
  <c r="AY83" i="14"/>
  <c r="AW83" i="14"/>
  <c r="AS83" i="14"/>
  <c r="AR83" i="14"/>
  <c r="AQ83" i="14"/>
  <c r="EC83" i="14" s="1"/>
  <c r="AP83" i="14"/>
  <c r="EA83" i="14" s="1"/>
  <c r="AO83" i="14"/>
  <c r="DY83" i="14" s="1"/>
  <c r="AN83" i="14"/>
  <c r="DW83" i="14" s="1"/>
  <c r="AK83" i="14"/>
  <c r="DQ83" i="14" s="1"/>
  <c r="AJ83" i="14"/>
  <c r="DO83" i="14" s="1"/>
  <c r="AI83" i="14"/>
  <c r="AU83" i="14" s="1"/>
  <c r="DK83" i="14" s="1"/>
  <c r="AH83" i="14"/>
  <c r="DG83" i="14" s="1"/>
  <c r="AG83" i="14"/>
  <c r="DI83" i="14" s="1"/>
  <c r="A83" i="14"/>
  <c r="ER79" i="14"/>
  <c r="EO79" i="14"/>
  <c r="DU79" i="14"/>
  <c r="DS79" i="14"/>
  <c r="DC79" i="14"/>
  <c r="DA79" i="14"/>
  <c r="CY79" i="14"/>
  <c r="CW79" i="14"/>
  <c r="CS79" i="14"/>
  <c r="CQ79" i="14"/>
  <c r="CO79" i="14"/>
  <c r="CM79" i="14"/>
  <c r="CK79" i="14"/>
  <c r="CI79" i="14"/>
  <c r="CG79" i="14"/>
  <c r="CE79" i="14"/>
  <c r="EM79" i="14" s="1"/>
  <c r="CC79" i="14"/>
  <c r="CA79" i="14"/>
  <c r="BY79" i="14"/>
  <c r="BW79" i="14"/>
  <c r="BU79" i="14"/>
  <c r="BS79" i="14"/>
  <c r="BQ79" i="14"/>
  <c r="BO79" i="14"/>
  <c r="BM79" i="14"/>
  <c r="BK79" i="14"/>
  <c r="BI79" i="14"/>
  <c r="BG79" i="14"/>
  <c r="BE79" i="14"/>
  <c r="BC79" i="14"/>
  <c r="BA79" i="14"/>
  <c r="AY79" i="14"/>
  <c r="AW79" i="14"/>
  <c r="AS79" i="14"/>
  <c r="AR79" i="14"/>
  <c r="AQ79" i="14"/>
  <c r="EC79" i="14" s="1"/>
  <c r="AP79" i="14"/>
  <c r="EA79" i="14" s="1"/>
  <c r="AO79" i="14"/>
  <c r="DY79" i="14" s="1"/>
  <c r="AN79" i="14"/>
  <c r="DW79" i="14" s="1"/>
  <c r="AK79" i="14"/>
  <c r="DQ79" i="14" s="1"/>
  <c r="AJ79" i="14"/>
  <c r="DO79" i="14" s="1"/>
  <c r="AI79" i="14"/>
  <c r="AU79" i="14" s="1"/>
  <c r="DK79" i="14" s="1"/>
  <c r="AH79" i="14"/>
  <c r="DG79" i="14" s="1"/>
  <c r="AG79" i="14"/>
  <c r="DI79" i="14" s="1"/>
  <c r="A79" i="14"/>
  <c r="ER75" i="14"/>
  <c r="EO75" i="14"/>
  <c r="DU75" i="14"/>
  <c r="DS75" i="14"/>
  <c r="DC75" i="14"/>
  <c r="DA75" i="14"/>
  <c r="CY75" i="14"/>
  <c r="CW75" i="14"/>
  <c r="CS75" i="14"/>
  <c r="CQ75" i="14"/>
  <c r="CO75" i="14"/>
  <c r="CM75" i="14"/>
  <c r="CK75" i="14"/>
  <c r="CI75" i="14"/>
  <c r="CG75" i="14"/>
  <c r="CE75" i="14"/>
  <c r="EM75" i="14" s="1"/>
  <c r="CC75" i="14"/>
  <c r="CA75" i="14"/>
  <c r="BY75" i="14"/>
  <c r="BW75" i="14"/>
  <c r="BU75" i="14"/>
  <c r="BS75" i="14"/>
  <c r="BQ75" i="14"/>
  <c r="BO75" i="14"/>
  <c r="BI75" i="14"/>
  <c r="BG75" i="14"/>
  <c r="BE75" i="14"/>
  <c r="BC75" i="14"/>
  <c r="BA75" i="14"/>
  <c r="AY75" i="14"/>
  <c r="AW75" i="14"/>
  <c r="AS75" i="14"/>
  <c r="AR75" i="14"/>
  <c r="AP75" i="14"/>
  <c r="EA75" i="14" s="1"/>
  <c r="AO75" i="14"/>
  <c r="DY75" i="14" s="1"/>
  <c r="AN75" i="14"/>
  <c r="DW75" i="14" s="1"/>
  <c r="AK75" i="14"/>
  <c r="DQ75" i="14" s="1"/>
  <c r="AJ75" i="14"/>
  <c r="DO75" i="14" s="1"/>
  <c r="AI75" i="14"/>
  <c r="AU75" i="14" s="1"/>
  <c r="DM75" i="14" s="1"/>
  <c r="AH75" i="14"/>
  <c r="DG75" i="14" s="1"/>
  <c r="AG75" i="14"/>
  <c r="DE75" i="14" s="1"/>
  <c r="A75" i="14"/>
  <c r="CW14" i="14"/>
  <c r="CM14" i="14"/>
  <c r="AG33" i="14"/>
  <c r="DE33" i="14" s="1"/>
  <c r="A33" i="14"/>
  <c r="AH110" i="14"/>
  <c r="DG110" i="14" s="1"/>
  <c r="AI110" i="14"/>
  <c r="AU110" i="14" s="1"/>
  <c r="DK110" i="14" s="1"/>
  <c r="AJ110" i="14"/>
  <c r="DO110" i="14" s="1"/>
  <c r="AK110" i="14"/>
  <c r="DQ110" i="14" s="1"/>
  <c r="AS110" i="14"/>
  <c r="AV110" i="14" s="1"/>
  <c r="DE109" i="14"/>
  <c r="AH109" i="14"/>
  <c r="DG109" i="14" s="1"/>
  <c r="AI109" i="14"/>
  <c r="AU109" i="14" s="1"/>
  <c r="DM109" i="14" s="1"/>
  <c r="AJ109" i="14"/>
  <c r="DO109" i="14" s="1"/>
  <c r="AK109" i="14"/>
  <c r="DQ109" i="14" s="1"/>
  <c r="AN109" i="14"/>
  <c r="DW109" i="14" s="1"/>
  <c r="AO109" i="14"/>
  <c r="DY109" i="14" s="1"/>
  <c r="AP109" i="14"/>
  <c r="EA109" i="14" s="1"/>
  <c r="AQ109" i="14"/>
  <c r="EC109" i="14" s="1"/>
  <c r="AR109" i="14"/>
  <c r="AS109" i="14"/>
  <c r="AW109" i="14"/>
  <c r="AY109" i="14"/>
  <c r="AG111" i="14"/>
  <c r="DE111" i="14" s="1"/>
  <c r="AI111" i="14"/>
  <c r="AU111" i="14" s="1"/>
  <c r="DK111" i="14" s="1"/>
  <c r="AJ111" i="14"/>
  <c r="DO111" i="14" s="1"/>
  <c r="AK111" i="14"/>
  <c r="DQ111" i="14" s="1"/>
  <c r="AO111" i="14"/>
  <c r="DY111" i="14" s="1"/>
  <c r="AS111" i="14"/>
  <c r="AV111" i="14" s="1"/>
  <c r="AG112" i="14"/>
  <c r="DI112" i="14" s="1"/>
  <c r="AH112" i="14"/>
  <c r="DG112" i="14" s="1"/>
  <c r="AI112" i="14"/>
  <c r="AU112" i="14" s="1"/>
  <c r="DM112" i="14" s="1"/>
  <c r="AJ112" i="14"/>
  <c r="DO112" i="14" s="1"/>
  <c r="AK112" i="14"/>
  <c r="DQ112" i="14" s="1"/>
  <c r="AN112" i="14"/>
  <c r="DW112" i="14" s="1"/>
  <c r="AO112" i="14"/>
  <c r="DY112" i="14" s="1"/>
  <c r="AP112" i="14"/>
  <c r="EA112" i="14" s="1"/>
  <c r="AQ112" i="14"/>
  <c r="EC112" i="14" s="1"/>
  <c r="AR112" i="14"/>
  <c r="AS112" i="14"/>
  <c r="AW112" i="14"/>
  <c r="AY112" i="14"/>
  <c r="AG78" i="14"/>
  <c r="DI78" i="14" s="1"/>
  <c r="AH78" i="14"/>
  <c r="DG78" i="14" s="1"/>
  <c r="AI78" i="14"/>
  <c r="AU78" i="14" s="1"/>
  <c r="DK78" i="14" s="1"/>
  <c r="AJ78" i="14"/>
  <c r="DO78" i="14" s="1"/>
  <c r="AK78" i="14"/>
  <c r="DQ78" i="14" s="1"/>
  <c r="AO78" i="14"/>
  <c r="DY78" i="14" s="1"/>
  <c r="AS78" i="14"/>
  <c r="AV78" i="14" s="1"/>
  <c r="AG117" i="14"/>
  <c r="DI117" i="14" s="1"/>
  <c r="AH117" i="14"/>
  <c r="DG117" i="14" s="1"/>
  <c r="AI117" i="14"/>
  <c r="AU117" i="14" s="1"/>
  <c r="DK117" i="14" s="1"/>
  <c r="AJ117" i="14"/>
  <c r="DO117" i="14" s="1"/>
  <c r="AK117" i="14"/>
  <c r="DQ117" i="14" s="1"/>
  <c r="AN117" i="14"/>
  <c r="DW117" i="14" s="1"/>
  <c r="AO117" i="14"/>
  <c r="DY117" i="14" s="1"/>
  <c r="AP117" i="14"/>
  <c r="EA117" i="14" s="1"/>
  <c r="AQ117" i="14"/>
  <c r="EC117" i="14" s="1"/>
  <c r="AR117" i="14"/>
  <c r="AS117" i="14"/>
  <c r="AW117" i="14"/>
  <c r="AY117" i="14"/>
  <c r="AG118" i="14"/>
  <c r="DI118" i="14" s="1"/>
  <c r="AH118" i="14"/>
  <c r="DG118" i="14" s="1"/>
  <c r="AI118" i="14"/>
  <c r="AU118" i="14" s="1"/>
  <c r="DM118" i="14" s="1"/>
  <c r="AJ118" i="14"/>
  <c r="DO118" i="14" s="1"/>
  <c r="AK118" i="14"/>
  <c r="DQ118" i="14" s="1"/>
  <c r="AN118" i="14"/>
  <c r="DW118" i="14" s="1"/>
  <c r="AO118" i="14"/>
  <c r="DY118" i="14" s="1"/>
  <c r="AP118" i="14"/>
  <c r="EA118" i="14" s="1"/>
  <c r="AQ118" i="14"/>
  <c r="EC118" i="14" s="1"/>
  <c r="AR118" i="14"/>
  <c r="AS118" i="14"/>
  <c r="AW118" i="14"/>
  <c r="AY118" i="14"/>
  <c r="AG116" i="14"/>
  <c r="DI116" i="14" s="1"/>
  <c r="AH116" i="14"/>
  <c r="DG116" i="14" s="1"/>
  <c r="AI116" i="14"/>
  <c r="AU116" i="14" s="1"/>
  <c r="DK116" i="14" s="1"/>
  <c r="AJ116" i="14"/>
  <c r="DO116" i="14" s="1"/>
  <c r="AK116" i="14"/>
  <c r="DQ116" i="14" s="1"/>
  <c r="AN116" i="14"/>
  <c r="DW116" i="14" s="1"/>
  <c r="AO116" i="14"/>
  <c r="DY116" i="14" s="1"/>
  <c r="AP116" i="14"/>
  <c r="EA116" i="14" s="1"/>
  <c r="AQ116" i="14"/>
  <c r="EC116" i="14" s="1"/>
  <c r="AR116" i="14"/>
  <c r="AS116" i="14"/>
  <c r="AW116" i="14"/>
  <c r="AY116" i="14"/>
  <c r="AG113" i="14"/>
  <c r="DI113" i="14" s="1"/>
  <c r="AH113" i="14"/>
  <c r="DG113" i="14" s="1"/>
  <c r="AI113" i="14"/>
  <c r="AU113" i="14" s="1"/>
  <c r="DM113" i="14" s="1"/>
  <c r="AJ113" i="14"/>
  <c r="DO113" i="14" s="1"/>
  <c r="AK113" i="14"/>
  <c r="DQ113" i="14" s="1"/>
  <c r="AN113" i="14"/>
  <c r="DW113" i="14" s="1"/>
  <c r="AO113" i="14"/>
  <c r="DY113" i="14" s="1"/>
  <c r="AP113" i="14"/>
  <c r="EA113" i="14" s="1"/>
  <c r="AQ113" i="14"/>
  <c r="EC113" i="14" s="1"/>
  <c r="AR113" i="14"/>
  <c r="AS113" i="14"/>
  <c r="AW113" i="14"/>
  <c r="AY113" i="14"/>
  <c r="AG115" i="14"/>
  <c r="DI115" i="14" s="1"/>
  <c r="AH115" i="14"/>
  <c r="DG115" i="14" s="1"/>
  <c r="AJ115" i="14"/>
  <c r="DO115" i="14" s="1"/>
  <c r="AK115" i="14"/>
  <c r="DQ115" i="14" s="1"/>
  <c r="AO115" i="14"/>
  <c r="DY115" i="14" s="1"/>
  <c r="AP115" i="14"/>
  <c r="EA115" i="14" s="1"/>
  <c r="AQ115" i="14"/>
  <c r="EC115" i="14" s="1"/>
  <c r="AR115" i="14"/>
  <c r="AS115" i="14"/>
  <c r="AG120" i="14"/>
  <c r="DI120" i="14" s="1"/>
  <c r="AH120" i="14"/>
  <c r="DG120" i="14" s="1"/>
  <c r="AU120" i="14"/>
  <c r="DM120" i="14" s="1"/>
  <c r="AJ120" i="14"/>
  <c r="DO120" i="14" s="1"/>
  <c r="AK120" i="14"/>
  <c r="DQ120" i="14" s="1"/>
  <c r="AO120" i="14"/>
  <c r="DY120" i="14" s="1"/>
  <c r="AS120" i="14"/>
  <c r="AV120" i="14" s="1"/>
  <c r="AG126" i="14"/>
  <c r="DI126" i="14" s="1"/>
  <c r="AH126" i="14"/>
  <c r="DG126" i="14" s="1"/>
  <c r="AI126" i="14"/>
  <c r="AU126" i="14" s="1"/>
  <c r="DK126" i="14" s="1"/>
  <c r="AJ126" i="14"/>
  <c r="DO126" i="14" s="1"/>
  <c r="AK126" i="14"/>
  <c r="DQ126" i="14" s="1"/>
  <c r="AN126" i="14"/>
  <c r="DW126" i="14" s="1"/>
  <c r="AO126" i="14"/>
  <c r="DY126" i="14" s="1"/>
  <c r="AP126" i="14"/>
  <c r="EA126" i="14" s="1"/>
  <c r="AQ126" i="14"/>
  <c r="EC126" i="14" s="1"/>
  <c r="AR126" i="14"/>
  <c r="AS126" i="14"/>
  <c r="AW126" i="14"/>
  <c r="AY126" i="14"/>
  <c r="AG127" i="14"/>
  <c r="DI127" i="14" s="1"/>
  <c r="AH127" i="14"/>
  <c r="DG127" i="14" s="1"/>
  <c r="AI127" i="14"/>
  <c r="AU127" i="14" s="1"/>
  <c r="DM127" i="14" s="1"/>
  <c r="AJ127" i="14"/>
  <c r="DO127" i="14" s="1"/>
  <c r="AK127" i="14"/>
  <c r="DQ127" i="14" s="1"/>
  <c r="AN127" i="14"/>
  <c r="DW127" i="14" s="1"/>
  <c r="AO127" i="14"/>
  <c r="DY127" i="14" s="1"/>
  <c r="AP127" i="14"/>
  <c r="EA127" i="14" s="1"/>
  <c r="AQ127" i="14"/>
  <c r="EC127" i="14" s="1"/>
  <c r="AR127" i="14"/>
  <c r="AS127" i="14"/>
  <c r="AW127" i="14"/>
  <c r="AY127" i="14"/>
  <c r="AH122" i="14"/>
  <c r="DG122" i="14" s="1"/>
  <c r="AI122" i="14"/>
  <c r="AU122" i="14" s="1"/>
  <c r="DM122" i="14" s="1"/>
  <c r="AJ122" i="14"/>
  <c r="DO122" i="14" s="1"/>
  <c r="AK122" i="14"/>
  <c r="DQ122" i="14" s="1"/>
  <c r="AS122" i="14"/>
  <c r="AV122" i="14" s="1"/>
  <c r="AG135" i="14"/>
  <c r="DE135" i="14" s="1"/>
  <c r="AH135" i="14"/>
  <c r="DG135" i="14" s="1"/>
  <c r="AI135" i="14"/>
  <c r="AU135" i="14" s="1"/>
  <c r="DM135" i="14" s="1"/>
  <c r="AJ135" i="14"/>
  <c r="DO135" i="14" s="1"/>
  <c r="AK135" i="14"/>
  <c r="DQ135" i="14" s="1"/>
  <c r="AN135" i="14"/>
  <c r="DW135" i="14" s="1"/>
  <c r="AO135" i="14"/>
  <c r="DY135" i="14" s="1"/>
  <c r="AP135" i="14"/>
  <c r="EA135" i="14" s="1"/>
  <c r="AQ135" i="14"/>
  <c r="EC135" i="14" s="1"/>
  <c r="AR135" i="14"/>
  <c r="AS135" i="14"/>
  <c r="AW135" i="14"/>
  <c r="AY135" i="14"/>
  <c r="AG123" i="14"/>
  <c r="DI123" i="14" s="1"/>
  <c r="AH123" i="14"/>
  <c r="DG123" i="14" s="1"/>
  <c r="AI123" i="14"/>
  <c r="AU123" i="14" s="1"/>
  <c r="DM123" i="14" s="1"/>
  <c r="AJ123" i="14"/>
  <c r="DO123" i="14" s="1"/>
  <c r="AK123" i="14"/>
  <c r="DQ123" i="14" s="1"/>
  <c r="AN123" i="14"/>
  <c r="DW123" i="14" s="1"/>
  <c r="AO123" i="14"/>
  <c r="DY123" i="14" s="1"/>
  <c r="AP123" i="14"/>
  <c r="EA123" i="14" s="1"/>
  <c r="AQ123" i="14"/>
  <c r="EC123" i="14" s="1"/>
  <c r="AR123" i="14"/>
  <c r="AS123" i="14"/>
  <c r="AW123" i="14"/>
  <c r="AY123" i="14"/>
  <c r="AG125" i="14"/>
  <c r="DI125" i="14" s="1"/>
  <c r="AH125" i="14"/>
  <c r="DG125" i="14" s="1"/>
  <c r="AU125" i="14"/>
  <c r="DM125" i="14" s="1"/>
  <c r="AJ125" i="14"/>
  <c r="DO125" i="14" s="1"/>
  <c r="AK125" i="14"/>
  <c r="DQ125" i="14" s="1"/>
  <c r="AO125" i="14"/>
  <c r="DY125" i="14" s="1"/>
  <c r="AS125" i="14"/>
  <c r="AV125" i="14" s="1"/>
  <c r="AG124" i="14"/>
  <c r="DE124" i="14" s="1"/>
  <c r="AH124" i="14"/>
  <c r="DG124" i="14" s="1"/>
  <c r="AI124" i="14"/>
  <c r="AU124" i="14" s="1"/>
  <c r="DM124" i="14" s="1"/>
  <c r="AJ124" i="14"/>
  <c r="DO124" i="14" s="1"/>
  <c r="AK124" i="14"/>
  <c r="DQ124" i="14" s="1"/>
  <c r="AN124" i="14"/>
  <c r="DW124" i="14" s="1"/>
  <c r="AO124" i="14"/>
  <c r="DY124" i="14" s="1"/>
  <c r="AP124" i="14"/>
  <c r="EA124" i="14" s="1"/>
  <c r="AQ124" i="14"/>
  <c r="EC124" i="14" s="1"/>
  <c r="AR124" i="14"/>
  <c r="AS124" i="14"/>
  <c r="AW124" i="14"/>
  <c r="AY124" i="14"/>
  <c r="DI119" i="14"/>
  <c r="AH119" i="14"/>
  <c r="DG119" i="14" s="1"/>
  <c r="AI119" i="14"/>
  <c r="AU119" i="14" s="1"/>
  <c r="DM119" i="14" s="1"/>
  <c r="AJ119" i="14"/>
  <c r="DO119" i="14" s="1"/>
  <c r="AK119" i="14"/>
  <c r="DQ119" i="14" s="1"/>
  <c r="AN119" i="14"/>
  <c r="DW119" i="14" s="1"/>
  <c r="AO119" i="14"/>
  <c r="DY119" i="14" s="1"/>
  <c r="AP119" i="14"/>
  <c r="EA119" i="14" s="1"/>
  <c r="AQ119" i="14"/>
  <c r="EC119" i="14" s="1"/>
  <c r="AR119" i="14"/>
  <c r="AS119" i="14"/>
  <c r="AW119" i="14"/>
  <c r="AY119" i="14"/>
  <c r="AG132" i="14"/>
  <c r="DI132" i="14" s="1"/>
  <c r="AH132" i="14"/>
  <c r="DG132" i="14" s="1"/>
  <c r="AU132" i="14"/>
  <c r="DM132" i="14" s="1"/>
  <c r="AJ132" i="14"/>
  <c r="DO132" i="14" s="1"/>
  <c r="AK132" i="14"/>
  <c r="DQ132" i="14" s="1"/>
  <c r="AO132" i="14"/>
  <c r="DY132" i="14" s="1"/>
  <c r="AR132" i="14"/>
  <c r="AS132" i="14"/>
  <c r="AG121" i="14"/>
  <c r="DE121" i="14" s="1"/>
  <c r="AH121" i="14"/>
  <c r="DG121" i="14" s="1"/>
  <c r="AI121" i="14"/>
  <c r="AU121" i="14" s="1"/>
  <c r="DK121" i="14" s="1"/>
  <c r="AJ121" i="14"/>
  <c r="DO121" i="14" s="1"/>
  <c r="AK121" i="14"/>
  <c r="DQ121" i="14" s="1"/>
  <c r="AN121" i="14"/>
  <c r="DW121" i="14" s="1"/>
  <c r="AO121" i="14"/>
  <c r="DY121" i="14" s="1"/>
  <c r="AP121" i="14"/>
  <c r="EA121" i="14" s="1"/>
  <c r="AQ121" i="14"/>
  <c r="EC121" i="14" s="1"/>
  <c r="AR121" i="14"/>
  <c r="AS121" i="14"/>
  <c r="AW121" i="14"/>
  <c r="AY121" i="14"/>
  <c r="AG134" i="14"/>
  <c r="DI134" i="14" s="1"/>
  <c r="AH134" i="14"/>
  <c r="DG134" i="14" s="1"/>
  <c r="AI134" i="14"/>
  <c r="AU134" i="14" s="1"/>
  <c r="DK134" i="14" s="1"/>
  <c r="AJ134" i="14"/>
  <c r="DO134" i="14" s="1"/>
  <c r="AK134" i="14"/>
  <c r="DQ134" i="14" s="1"/>
  <c r="AN134" i="14"/>
  <c r="DW134" i="14" s="1"/>
  <c r="AO134" i="14"/>
  <c r="DY134" i="14" s="1"/>
  <c r="AP134" i="14"/>
  <c r="EA134" i="14" s="1"/>
  <c r="AQ134" i="14"/>
  <c r="EC134" i="14" s="1"/>
  <c r="AR134" i="14"/>
  <c r="AS134" i="14"/>
  <c r="AW134" i="14"/>
  <c r="AY134" i="14"/>
  <c r="AG133" i="14"/>
  <c r="DI133" i="14" s="1"/>
  <c r="AH133" i="14"/>
  <c r="DG133" i="14" s="1"/>
  <c r="AU133" i="14"/>
  <c r="DM133" i="14" s="1"/>
  <c r="AJ133" i="14"/>
  <c r="DO133" i="14" s="1"/>
  <c r="AK133" i="14"/>
  <c r="DQ133" i="14" s="1"/>
  <c r="AS133" i="14"/>
  <c r="AV133" i="14" s="1"/>
  <c r="AH141" i="14"/>
  <c r="DG141" i="14" s="1"/>
  <c r="AI141" i="14"/>
  <c r="AU141" i="14" s="1"/>
  <c r="DK141" i="14" s="1"/>
  <c r="AJ141" i="14"/>
  <c r="DO141" i="14" s="1"/>
  <c r="AK141" i="14"/>
  <c r="DQ141" i="14" s="1"/>
  <c r="AS141" i="14"/>
  <c r="AV141" i="14" s="1"/>
  <c r="AG142" i="14"/>
  <c r="DI142" i="14" s="1"/>
  <c r="AH142" i="14"/>
  <c r="DG142" i="14" s="1"/>
  <c r="AI142" i="14"/>
  <c r="AU142" i="14" s="1"/>
  <c r="DK142" i="14" s="1"/>
  <c r="AJ142" i="14"/>
  <c r="DO142" i="14" s="1"/>
  <c r="AK142" i="14"/>
  <c r="DQ142" i="14" s="1"/>
  <c r="AN142" i="14"/>
  <c r="DW142" i="14" s="1"/>
  <c r="AO142" i="14"/>
  <c r="DY142" i="14" s="1"/>
  <c r="AS142" i="14"/>
  <c r="AV142" i="14" s="1"/>
  <c r="AW142" i="14"/>
  <c r="AY142" i="14"/>
  <c r="AG152" i="14"/>
  <c r="DI152" i="14" s="1"/>
  <c r="AH152" i="14"/>
  <c r="DG152" i="14" s="1"/>
  <c r="AI152" i="14"/>
  <c r="AU152" i="14" s="1"/>
  <c r="AJ152" i="14"/>
  <c r="DO152" i="14" s="1"/>
  <c r="AK152" i="14"/>
  <c r="DQ152" i="14" s="1"/>
  <c r="AO152" i="14"/>
  <c r="DY152" i="14" s="1"/>
  <c r="AS152" i="14"/>
  <c r="AV152" i="14" s="1"/>
  <c r="AG154" i="14"/>
  <c r="DI154" i="14" s="1"/>
  <c r="AH154" i="14"/>
  <c r="DG154" i="14" s="1"/>
  <c r="AI154" i="14"/>
  <c r="AU154" i="14" s="1"/>
  <c r="DK154" i="14" s="1"/>
  <c r="AJ154" i="14"/>
  <c r="DO154" i="14" s="1"/>
  <c r="AK154" i="14"/>
  <c r="DQ154" i="14" s="1"/>
  <c r="AN154" i="14"/>
  <c r="DW154" i="14" s="1"/>
  <c r="AO154" i="14"/>
  <c r="DY154" i="14" s="1"/>
  <c r="AP154" i="14"/>
  <c r="EA154" i="14" s="1"/>
  <c r="AQ154" i="14"/>
  <c r="EC154" i="14" s="1"/>
  <c r="AR154" i="14"/>
  <c r="AS154" i="14"/>
  <c r="AY154" i="14"/>
  <c r="AG155" i="14"/>
  <c r="DE155" i="14" s="1"/>
  <c r="AH155" i="14"/>
  <c r="DG155" i="14" s="1"/>
  <c r="AI155" i="14"/>
  <c r="AU155" i="14" s="1"/>
  <c r="DM155" i="14" s="1"/>
  <c r="AJ155" i="14"/>
  <c r="DO155" i="14" s="1"/>
  <c r="AK155" i="14"/>
  <c r="DQ155" i="14" s="1"/>
  <c r="AN155" i="14"/>
  <c r="DW155" i="14" s="1"/>
  <c r="AO155" i="14"/>
  <c r="DY155" i="14" s="1"/>
  <c r="AP155" i="14"/>
  <c r="EA155" i="14" s="1"/>
  <c r="AQ155" i="14"/>
  <c r="EC155" i="14" s="1"/>
  <c r="AR155" i="14"/>
  <c r="AS155" i="14"/>
  <c r="AY155" i="14"/>
  <c r="DI143" i="14"/>
  <c r="AH143" i="14"/>
  <c r="DG143" i="14" s="1"/>
  <c r="AI143" i="14"/>
  <c r="AU143" i="14" s="1"/>
  <c r="DM143" i="14" s="1"/>
  <c r="AJ143" i="14"/>
  <c r="DO143" i="14" s="1"/>
  <c r="AK143" i="14"/>
  <c r="DQ143" i="14" s="1"/>
  <c r="AN143" i="14"/>
  <c r="DW143" i="14" s="1"/>
  <c r="AO143" i="14"/>
  <c r="DY143" i="14" s="1"/>
  <c r="AP143" i="14"/>
  <c r="EA143" i="14" s="1"/>
  <c r="AQ143" i="14"/>
  <c r="EC143" i="14" s="1"/>
  <c r="AR143" i="14"/>
  <c r="AS143" i="14"/>
  <c r="AY143" i="14"/>
  <c r="AG153" i="14"/>
  <c r="DE153" i="14" s="1"/>
  <c r="AH153" i="14"/>
  <c r="DG153" i="14" s="1"/>
  <c r="AU153" i="14"/>
  <c r="DM153" i="14" s="1"/>
  <c r="AJ153" i="14"/>
  <c r="DO153" i="14" s="1"/>
  <c r="AK153" i="14"/>
  <c r="DQ153" i="14" s="1"/>
  <c r="AO153" i="14"/>
  <c r="DY153" i="14" s="1"/>
  <c r="AS153" i="14"/>
  <c r="AV153" i="14" s="1"/>
  <c r="DI144" i="14"/>
  <c r="AH144" i="14"/>
  <c r="DG144" i="14" s="1"/>
  <c r="AI144" i="14"/>
  <c r="AU144" i="14" s="1"/>
  <c r="DM144" i="14" s="1"/>
  <c r="AJ144" i="14"/>
  <c r="DO144" i="14" s="1"/>
  <c r="AK144" i="14"/>
  <c r="DQ144" i="14" s="1"/>
  <c r="AN144" i="14"/>
  <c r="DW144" i="14" s="1"/>
  <c r="AO144" i="14"/>
  <c r="DY144" i="14" s="1"/>
  <c r="AP144" i="14"/>
  <c r="EA144" i="14" s="1"/>
  <c r="AQ144" i="14"/>
  <c r="EC144" i="14" s="1"/>
  <c r="AR144" i="14"/>
  <c r="AS144" i="14"/>
  <c r="AY144" i="14"/>
  <c r="AG165" i="14"/>
  <c r="DI165" i="14" s="1"/>
  <c r="AH165" i="14"/>
  <c r="DG165" i="14" s="1"/>
  <c r="AU165" i="14"/>
  <c r="DM165" i="14" s="1"/>
  <c r="AJ165" i="14"/>
  <c r="DO165" i="14" s="1"/>
  <c r="AK165" i="14"/>
  <c r="DQ165" i="14" s="1"/>
  <c r="AO165" i="14"/>
  <c r="DY165" i="14" s="1"/>
  <c r="AS165" i="14"/>
  <c r="AV165" i="14" s="1"/>
  <c r="AG159" i="14"/>
  <c r="DE159" i="14" s="1"/>
  <c r="AH159" i="14"/>
  <c r="DG159" i="14" s="1"/>
  <c r="AI159" i="14"/>
  <c r="AU159" i="14" s="1"/>
  <c r="DM159" i="14" s="1"/>
  <c r="AJ159" i="14"/>
  <c r="DO159" i="14" s="1"/>
  <c r="AK159" i="14"/>
  <c r="DQ159" i="14" s="1"/>
  <c r="AN159" i="14"/>
  <c r="DW159" i="14" s="1"/>
  <c r="AO159" i="14"/>
  <c r="DY159" i="14" s="1"/>
  <c r="AP159" i="14"/>
  <c r="EA159" i="14" s="1"/>
  <c r="AQ159" i="14"/>
  <c r="EC159" i="14" s="1"/>
  <c r="AR159" i="14"/>
  <c r="AS159" i="14"/>
  <c r="AY159" i="14"/>
  <c r="DE148" i="14"/>
  <c r="AH148" i="14"/>
  <c r="DG148" i="14" s="1"/>
  <c r="AI148" i="14"/>
  <c r="AU148" i="14" s="1"/>
  <c r="DK148" i="14" s="1"/>
  <c r="AJ148" i="14"/>
  <c r="DO148" i="14" s="1"/>
  <c r="AK148" i="14"/>
  <c r="DQ148" i="14" s="1"/>
  <c r="AN148" i="14"/>
  <c r="DW148" i="14" s="1"/>
  <c r="AO148" i="14"/>
  <c r="DY148" i="14" s="1"/>
  <c r="AP148" i="14"/>
  <c r="EA148" i="14" s="1"/>
  <c r="AQ148" i="14"/>
  <c r="EC148" i="14" s="1"/>
  <c r="AR148" i="14"/>
  <c r="AS148" i="14"/>
  <c r="AY148" i="14"/>
  <c r="AG149" i="14"/>
  <c r="DI149" i="14" s="1"/>
  <c r="AH149" i="14"/>
  <c r="DG149" i="14" s="1"/>
  <c r="AI149" i="14"/>
  <c r="AU149" i="14" s="1"/>
  <c r="DM149" i="14" s="1"/>
  <c r="AJ149" i="14"/>
  <c r="DO149" i="14" s="1"/>
  <c r="AK149" i="14"/>
  <c r="DQ149" i="14" s="1"/>
  <c r="AN149" i="14"/>
  <c r="DW149" i="14" s="1"/>
  <c r="AO149" i="14"/>
  <c r="DY149" i="14" s="1"/>
  <c r="AP149" i="14"/>
  <c r="EA149" i="14" s="1"/>
  <c r="AQ149" i="14"/>
  <c r="EC149" i="14" s="1"/>
  <c r="AR149" i="14"/>
  <c r="AS149" i="14"/>
  <c r="AY149" i="14"/>
  <c r="AG163" i="14"/>
  <c r="DE163" i="14" s="1"/>
  <c r="AH163" i="14"/>
  <c r="DG163" i="14" s="1"/>
  <c r="AI163" i="14"/>
  <c r="AU163" i="14" s="1"/>
  <c r="DM163" i="14" s="1"/>
  <c r="AJ163" i="14"/>
  <c r="DO163" i="14" s="1"/>
  <c r="AK163" i="14"/>
  <c r="DQ163" i="14" s="1"/>
  <c r="AN163" i="14"/>
  <c r="DW163" i="14" s="1"/>
  <c r="AO163" i="14"/>
  <c r="DY163" i="14" s="1"/>
  <c r="AP163" i="14"/>
  <c r="EA163" i="14" s="1"/>
  <c r="AQ163" i="14"/>
  <c r="EC163" i="14" s="1"/>
  <c r="AR163" i="14"/>
  <c r="AS163" i="14"/>
  <c r="AY163" i="14"/>
  <c r="AG160" i="14"/>
  <c r="DE160" i="14" s="1"/>
  <c r="AH160" i="14"/>
  <c r="DG160" i="14" s="1"/>
  <c r="AJ160" i="14"/>
  <c r="DO160" i="14" s="1"/>
  <c r="AK160" i="14"/>
  <c r="DQ160" i="14" s="1"/>
  <c r="AO160" i="14"/>
  <c r="DY160" i="14" s="1"/>
  <c r="AS160" i="14"/>
  <c r="AV160" i="14" s="1"/>
  <c r="AG164" i="14"/>
  <c r="DE164" i="14" s="1"/>
  <c r="AH164" i="14"/>
  <c r="DG164" i="14" s="1"/>
  <c r="AI164" i="14"/>
  <c r="AU164" i="14" s="1"/>
  <c r="DM164" i="14" s="1"/>
  <c r="AJ164" i="14"/>
  <c r="DO164" i="14" s="1"/>
  <c r="AK164" i="14"/>
  <c r="DQ164" i="14" s="1"/>
  <c r="AN164" i="14"/>
  <c r="DW164" i="14" s="1"/>
  <c r="AO164" i="14"/>
  <c r="DY164" i="14" s="1"/>
  <c r="AP164" i="14"/>
  <c r="EA164" i="14" s="1"/>
  <c r="AQ164" i="14"/>
  <c r="EC164" i="14" s="1"/>
  <c r="AR164" i="14"/>
  <c r="AS164" i="14"/>
  <c r="AY164" i="14"/>
  <c r="AG161" i="14"/>
  <c r="DI161" i="14" s="1"/>
  <c r="AH161" i="14"/>
  <c r="DG161" i="14" s="1"/>
  <c r="AI161" i="14"/>
  <c r="AU161" i="14" s="1"/>
  <c r="DM161" i="14" s="1"/>
  <c r="AJ161" i="14"/>
  <c r="DO161" i="14" s="1"/>
  <c r="AK161" i="14"/>
  <c r="DQ161" i="14" s="1"/>
  <c r="AO161" i="14"/>
  <c r="DY161" i="14" s="1"/>
  <c r="AS161" i="14"/>
  <c r="AV161" i="14" s="1"/>
  <c r="AH162" i="14"/>
  <c r="DG162" i="14" s="1"/>
  <c r="AJ162" i="14"/>
  <c r="DO162" i="14" s="1"/>
  <c r="AK162" i="14"/>
  <c r="DQ162" i="14" s="1"/>
  <c r="AS162" i="14"/>
  <c r="AV162" i="14" s="1"/>
  <c r="AG166" i="14"/>
  <c r="DE166" i="14" s="1"/>
  <c r="AH166" i="14"/>
  <c r="DG166" i="14" s="1"/>
  <c r="AI166" i="14"/>
  <c r="AU166" i="14" s="1"/>
  <c r="DK166" i="14" s="1"/>
  <c r="AJ166" i="14"/>
  <c r="DO166" i="14" s="1"/>
  <c r="AK166" i="14"/>
  <c r="DQ166" i="14" s="1"/>
  <c r="AN166" i="14"/>
  <c r="DW166" i="14" s="1"/>
  <c r="AO166" i="14"/>
  <c r="DY166" i="14" s="1"/>
  <c r="AP166" i="14"/>
  <c r="EA166" i="14" s="1"/>
  <c r="AQ166" i="14"/>
  <c r="EC166" i="14" s="1"/>
  <c r="AR166" i="14"/>
  <c r="AS166" i="14"/>
  <c r="AY166" i="14"/>
  <c r="AG168" i="14"/>
  <c r="DE168" i="14" s="1"/>
  <c r="AH168" i="14"/>
  <c r="DG168" i="14" s="1"/>
  <c r="AI168" i="14"/>
  <c r="AU168" i="14" s="1"/>
  <c r="DK168" i="14" s="1"/>
  <c r="AJ168" i="14"/>
  <c r="DO168" i="14" s="1"/>
  <c r="AK168" i="14"/>
  <c r="DQ168" i="14" s="1"/>
  <c r="AN168" i="14"/>
  <c r="DW168" i="14" s="1"/>
  <c r="AO168" i="14"/>
  <c r="DY168" i="14" s="1"/>
  <c r="AP168" i="14"/>
  <c r="EA168" i="14" s="1"/>
  <c r="AQ168" i="14"/>
  <c r="EC168" i="14" s="1"/>
  <c r="AR168" i="14"/>
  <c r="AS168" i="14"/>
  <c r="AY168" i="14"/>
  <c r="AH150" i="14"/>
  <c r="DG150" i="14" s="1"/>
  <c r="AJ150" i="14"/>
  <c r="DO150" i="14" s="1"/>
  <c r="AK150" i="14"/>
  <c r="DQ150" i="14" s="1"/>
  <c r="AO150" i="14"/>
  <c r="DY150" i="14" s="1"/>
  <c r="AS150" i="14"/>
  <c r="AV150" i="14" s="1"/>
  <c r="AG169" i="14"/>
  <c r="DE169" i="14" s="1"/>
  <c r="AH169" i="14"/>
  <c r="DG169" i="14" s="1"/>
  <c r="AI169" i="14"/>
  <c r="AU169" i="14" s="1"/>
  <c r="DK169" i="14" s="1"/>
  <c r="AJ169" i="14"/>
  <c r="DO169" i="14" s="1"/>
  <c r="AK169" i="14"/>
  <c r="DQ169" i="14" s="1"/>
  <c r="AN169" i="14"/>
  <c r="DW169" i="14" s="1"/>
  <c r="AO169" i="14"/>
  <c r="DY169" i="14" s="1"/>
  <c r="AP169" i="14"/>
  <c r="EA169" i="14" s="1"/>
  <c r="AQ169" i="14"/>
  <c r="EC169" i="14" s="1"/>
  <c r="AR169" i="14"/>
  <c r="AS169" i="14"/>
  <c r="AW169" i="14"/>
  <c r="AY169" i="14"/>
  <c r="AG157" i="14"/>
  <c r="DI157" i="14" s="1"/>
  <c r="AH157" i="14"/>
  <c r="DG157" i="14" s="1"/>
  <c r="AI157" i="14"/>
  <c r="AU157" i="14" s="1"/>
  <c r="DK157" i="14" s="1"/>
  <c r="AJ157" i="14"/>
  <c r="DO157" i="14" s="1"/>
  <c r="AK157" i="14"/>
  <c r="DQ157" i="14" s="1"/>
  <c r="AO157" i="14"/>
  <c r="DY157" i="14" s="1"/>
  <c r="AS157" i="14"/>
  <c r="AV157" i="14" s="1"/>
  <c r="AG156" i="14"/>
  <c r="DI156" i="14" s="1"/>
  <c r="AH156" i="14"/>
  <c r="DG156" i="14" s="1"/>
  <c r="AI156" i="14"/>
  <c r="AU156" i="14" s="1"/>
  <c r="DK156" i="14" s="1"/>
  <c r="AJ156" i="14"/>
  <c r="DO156" i="14" s="1"/>
  <c r="AK156" i="14"/>
  <c r="DQ156" i="14" s="1"/>
  <c r="AN156" i="14"/>
  <c r="DW156" i="14" s="1"/>
  <c r="AO156" i="14"/>
  <c r="DY156" i="14" s="1"/>
  <c r="AP156" i="14"/>
  <c r="EA156" i="14" s="1"/>
  <c r="AQ156" i="14"/>
  <c r="EC156" i="14" s="1"/>
  <c r="AR156" i="14"/>
  <c r="AS156" i="14"/>
  <c r="AY156" i="14"/>
  <c r="AG172" i="14"/>
  <c r="DE172" i="14" s="1"/>
  <c r="AH172" i="14"/>
  <c r="DG172" i="14" s="1"/>
  <c r="AI172" i="14"/>
  <c r="AU172" i="14" s="1"/>
  <c r="DK172" i="14" s="1"/>
  <c r="AJ172" i="14"/>
  <c r="DO172" i="14" s="1"/>
  <c r="AK172" i="14"/>
  <c r="DQ172" i="14" s="1"/>
  <c r="AN172" i="14"/>
  <c r="DW172" i="14" s="1"/>
  <c r="AO172" i="14"/>
  <c r="DY172" i="14" s="1"/>
  <c r="AP172" i="14"/>
  <c r="EA172" i="14" s="1"/>
  <c r="AQ172" i="14"/>
  <c r="EC172" i="14" s="1"/>
  <c r="AR172" i="14"/>
  <c r="AS172" i="14"/>
  <c r="AW172" i="14"/>
  <c r="AY172" i="14"/>
  <c r="AG170" i="14"/>
  <c r="DE170" i="14" s="1"/>
  <c r="AH170" i="14"/>
  <c r="DG170" i="14" s="1"/>
  <c r="AJ170" i="14"/>
  <c r="DO170" i="14" s="1"/>
  <c r="AK170" i="14"/>
  <c r="DQ170" i="14" s="1"/>
  <c r="AS170" i="14"/>
  <c r="AV170" i="14" s="1"/>
  <c r="AH158" i="14"/>
  <c r="DG158" i="14" s="1"/>
  <c r="AI158" i="14"/>
  <c r="AU158" i="14" s="1"/>
  <c r="DM158" i="14" s="1"/>
  <c r="AJ158" i="14"/>
  <c r="DO158" i="14" s="1"/>
  <c r="AK158" i="14"/>
  <c r="DQ158" i="14" s="1"/>
  <c r="AN158" i="14"/>
  <c r="DW158" i="14" s="1"/>
  <c r="AO158" i="14"/>
  <c r="DY158" i="14" s="1"/>
  <c r="AP158" i="14"/>
  <c r="EA158" i="14" s="1"/>
  <c r="AQ158" i="14"/>
  <c r="EC158" i="14" s="1"/>
  <c r="AR158" i="14"/>
  <c r="AS158" i="14"/>
  <c r="AY158" i="14"/>
  <c r="AG173" i="14"/>
  <c r="DE173" i="14" s="1"/>
  <c r="AH173" i="14"/>
  <c r="DG173" i="14" s="1"/>
  <c r="AI173" i="14"/>
  <c r="AU173" i="14" s="1"/>
  <c r="DM173" i="14" s="1"/>
  <c r="AJ173" i="14"/>
  <c r="DO173" i="14" s="1"/>
  <c r="AK173" i="14"/>
  <c r="DQ173" i="14" s="1"/>
  <c r="AN173" i="14"/>
  <c r="DW173" i="14" s="1"/>
  <c r="AO173" i="14"/>
  <c r="DY173" i="14" s="1"/>
  <c r="AP173" i="14"/>
  <c r="EA173" i="14" s="1"/>
  <c r="AQ173" i="14"/>
  <c r="EC173" i="14" s="1"/>
  <c r="AR173" i="14"/>
  <c r="AS173" i="14"/>
  <c r="AW173" i="14"/>
  <c r="AY173" i="14"/>
  <c r="ER85" i="14"/>
  <c r="EO85" i="14"/>
  <c r="DU85" i="14"/>
  <c r="DS85" i="14"/>
  <c r="DC85" i="14"/>
  <c r="DA85" i="14"/>
  <c r="CY85" i="14"/>
  <c r="CW85" i="14"/>
  <c r="CS85" i="14"/>
  <c r="CQ85" i="14"/>
  <c r="CO85" i="14"/>
  <c r="CM85" i="14"/>
  <c r="CK85" i="14"/>
  <c r="CI85" i="14"/>
  <c r="CG85" i="14"/>
  <c r="CE85" i="14"/>
  <c r="EM85" i="14" s="1"/>
  <c r="CC85" i="14"/>
  <c r="CA85" i="14"/>
  <c r="BY85" i="14"/>
  <c r="BW85" i="14"/>
  <c r="BU85" i="14"/>
  <c r="BS85" i="14"/>
  <c r="BQ85" i="14"/>
  <c r="BO85" i="14"/>
  <c r="BM85" i="14"/>
  <c r="BK85" i="14"/>
  <c r="AS85" i="14"/>
  <c r="AV85" i="14" s="1"/>
  <c r="AO85" i="14"/>
  <c r="DY85" i="14" s="1"/>
  <c r="AN85" i="14"/>
  <c r="DW85" i="14" s="1"/>
  <c r="AK85" i="14"/>
  <c r="DQ85" i="14" s="1"/>
  <c r="AJ85" i="14"/>
  <c r="DO85" i="14" s="1"/>
  <c r="AI85" i="14"/>
  <c r="AU85" i="14" s="1"/>
  <c r="DM85" i="14" s="1"/>
  <c r="AH85" i="14"/>
  <c r="DG85" i="14" s="1"/>
  <c r="A85" i="14"/>
  <c r="EO214" i="14"/>
  <c r="DU214" i="14"/>
  <c r="DS214" i="14"/>
  <c r="DC214" i="14"/>
  <c r="DA214" i="14"/>
  <c r="AS214" i="14"/>
  <c r="AR214" i="14"/>
  <c r="AQ214" i="14"/>
  <c r="EC214" i="14" s="1"/>
  <c r="AP214" i="14"/>
  <c r="EA214" i="14" s="1"/>
  <c r="AO214" i="14"/>
  <c r="DY214" i="14" s="1"/>
  <c r="AN214" i="14"/>
  <c r="DW214" i="14" s="1"/>
  <c r="AK214" i="14"/>
  <c r="DQ214" i="14" s="1"/>
  <c r="AJ214" i="14"/>
  <c r="DO214" i="14" s="1"/>
  <c r="AI214" i="14"/>
  <c r="AU214" i="14" s="1"/>
  <c r="DM214" i="14" s="1"/>
  <c r="AH214" i="14"/>
  <c r="DG214" i="14" s="1"/>
  <c r="AG214" i="14"/>
  <c r="DE214" i="14" s="1"/>
  <c r="A214" i="14"/>
  <c r="ER41" i="14"/>
  <c r="EO41" i="14"/>
  <c r="DU41" i="14"/>
  <c r="DS41" i="14"/>
  <c r="DC41" i="14"/>
  <c r="DA41" i="14"/>
  <c r="CY41" i="14"/>
  <c r="CQ41" i="14"/>
  <c r="CO41" i="14"/>
  <c r="CK41" i="14"/>
  <c r="CG41" i="14"/>
  <c r="CC41" i="14"/>
  <c r="CA41" i="14"/>
  <c r="BY41" i="14"/>
  <c r="BW41" i="14"/>
  <c r="BU41" i="14"/>
  <c r="BS41" i="14"/>
  <c r="BQ41" i="14"/>
  <c r="BO41" i="14"/>
  <c r="BM41" i="14"/>
  <c r="BK41" i="14"/>
  <c r="BI41" i="14"/>
  <c r="BG41" i="14"/>
  <c r="BE41" i="14"/>
  <c r="BC41" i="14"/>
  <c r="BA41" i="14"/>
  <c r="AY41" i="14"/>
  <c r="AW41" i="14"/>
  <c r="AS41" i="14"/>
  <c r="AR41" i="14"/>
  <c r="EM41" i="14" s="1"/>
  <c r="AQ41" i="14"/>
  <c r="EC41" i="14" s="1"/>
  <c r="AP41" i="14"/>
  <c r="EA41" i="14" s="1"/>
  <c r="AO41" i="14"/>
  <c r="DY41" i="14" s="1"/>
  <c r="AN41" i="14"/>
  <c r="DW41" i="14" s="1"/>
  <c r="AK41" i="14"/>
  <c r="DQ41" i="14" s="1"/>
  <c r="AJ41" i="14"/>
  <c r="DO41" i="14" s="1"/>
  <c r="AI41" i="14"/>
  <c r="AU41" i="14" s="1"/>
  <c r="DM41" i="14" s="1"/>
  <c r="AH41" i="14"/>
  <c r="DG41" i="14" s="1"/>
  <c r="AG41" i="14"/>
  <c r="A41" i="14"/>
  <c r="ER36" i="14"/>
  <c r="EO36" i="14"/>
  <c r="DU36" i="14"/>
  <c r="DS36" i="14"/>
  <c r="DC36" i="14"/>
  <c r="DA36" i="14"/>
  <c r="CY36" i="14"/>
  <c r="CW36" i="14"/>
  <c r="CS36" i="14"/>
  <c r="CQ36" i="14"/>
  <c r="CO36" i="14"/>
  <c r="CM36" i="14"/>
  <c r="CK36" i="14"/>
  <c r="CI36" i="14"/>
  <c r="CG36" i="14"/>
  <c r="CE36" i="14"/>
  <c r="EM36" i="14" s="1"/>
  <c r="CC36" i="14"/>
  <c r="CA36" i="14"/>
  <c r="BY36" i="14"/>
  <c r="BW36" i="14"/>
  <c r="BU36" i="14"/>
  <c r="BS36" i="14"/>
  <c r="BQ36" i="14"/>
  <c r="BO36" i="14"/>
  <c r="BM36" i="14"/>
  <c r="BK36" i="14"/>
  <c r="AS36" i="14"/>
  <c r="AV36" i="14" s="1"/>
  <c r="AO36" i="14"/>
  <c r="DY36" i="14" s="1"/>
  <c r="AK36" i="14"/>
  <c r="DQ36" i="14" s="1"/>
  <c r="AJ36" i="14"/>
  <c r="DO36" i="14" s="1"/>
  <c r="AI36" i="14"/>
  <c r="AU36" i="14" s="1"/>
  <c r="DM36" i="14" s="1"/>
  <c r="AH36" i="14"/>
  <c r="DG36" i="14" s="1"/>
  <c r="A36" i="14"/>
  <c r="ER29" i="14"/>
  <c r="EO29" i="14"/>
  <c r="DU29" i="14"/>
  <c r="DS29" i="14"/>
  <c r="DC29" i="14"/>
  <c r="DA29" i="14"/>
  <c r="CY29" i="14"/>
  <c r="CQ29" i="14"/>
  <c r="CO29" i="14"/>
  <c r="CK29" i="14"/>
  <c r="CG29" i="14"/>
  <c r="CC29" i="14"/>
  <c r="CA29" i="14"/>
  <c r="BY29" i="14"/>
  <c r="BW29" i="14"/>
  <c r="BU29" i="14"/>
  <c r="BS29" i="14"/>
  <c r="BQ29" i="14"/>
  <c r="BO29" i="14"/>
  <c r="BM29" i="14"/>
  <c r="BK29" i="14"/>
  <c r="BI29" i="14"/>
  <c r="BG29" i="14"/>
  <c r="BE29" i="14"/>
  <c r="BC29" i="14"/>
  <c r="BA29" i="14"/>
  <c r="AY29" i="14"/>
  <c r="AW29" i="14"/>
  <c r="AS29" i="14"/>
  <c r="AR29" i="14"/>
  <c r="EM29" i="14" s="1"/>
  <c r="AQ29" i="14"/>
  <c r="EC29" i="14" s="1"/>
  <c r="AP29" i="14"/>
  <c r="EA29" i="14" s="1"/>
  <c r="AO29" i="14"/>
  <c r="DY29" i="14" s="1"/>
  <c r="AN29" i="14"/>
  <c r="DW29" i="14" s="1"/>
  <c r="AK29" i="14"/>
  <c r="DQ29" i="14" s="1"/>
  <c r="AJ29" i="14"/>
  <c r="DO29" i="14" s="1"/>
  <c r="AI29" i="14"/>
  <c r="AU29" i="14" s="1"/>
  <c r="DK29" i="14" s="1"/>
  <c r="AH29" i="14"/>
  <c r="DG29" i="14" s="1"/>
  <c r="AG29" i="14"/>
  <c r="A29" i="14"/>
  <c r="ER180" i="14"/>
  <c r="DC180" i="14"/>
  <c r="DA180" i="14"/>
  <c r="AS180" i="14"/>
  <c r="AR180" i="14"/>
  <c r="AQ180" i="14"/>
  <c r="EC180" i="14" s="1"/>
  <c r="AP180" i="14"/>
  <c r="EA180" i="14" s="1"/>
  <c r="AO180" i="14"/>
  <c r="DY180" i="14" s="1"/>
  <c r="AN180" i="14"/>
  <c r="DW180" i="14" s="1"/>
  <c r="AK180" i="14"/>
  <c r="DQ180" i="14" s="1"/>
  <c r="AJ180" i="14"/>
  <c r="DO180" i="14" s="1"/>
  <c r="AI180" i="14"/>
  <c r="AU180" i="14" s="1"/>
  <c r="AH180" i="14"/>
  <c r="DG180" i="14" s="1"/>
  <c r="AG180" i="14"/>
  <c r="DE180" i="14" s="1"/>
  <c r="A180" i="14"/>
  <c r="ER173" i="14"/>
  <c r="DC173" i="14"/>
  <c r="DA173" i="14"/>
  <c r="CY173" i="14"/>
  <c r="CW173" i="14"/>
  <c r="CS173" i="14"/>
  <c r="CQ173" i="14"/>
  <c r="CO173" i="14"/>
  <c r="CM173" i="14"/>
  <c r="CK173" i="14"/>
  <c r="CI173" i="14"/>
  <c r="CG173" i="14"/>
  <c r="CC173" i="14"/>
  <c r="CA173" i="14"/>
  <c r="BY173" i="14"/>
  <c r="BW173" i="14"/>
  <c r="BU173" i="14"/>
  <c r="BS173" i="14"/>
  <c r="BQ173" i="14"/>
  <c r="BO173" i="14"/>
  <c r="BM173" i="14"/>
  <c r="BK173" i="14"/>
  <c r="BI173" i="14"/>
  <c r="BG173" i="14"/>
  <c r="BE173" i="14"/>
  <c r="BC173" i="14"/>
  <c r="BA173" i="14"/>
  <c r="A173" i="14"/>
  <c r="ER158" i="14"/>
  <c r="EO158" i="14"/>
  <c r="DS158" i="14"/>
  <c r="DC158" i="14"/>
  <c r="DA158" i="14"/>
  <c r="CY158" i="14"/>
  <c r="CW158" i="14"/>
  <c r="CS158" i="14"/>
  <c r="CQ158" i="14"/>
  <c r="CO158" i="14"/>
  <c r="CM158" i="14"/>
  <c r="CK158" i="14"/>
  <c r="CI158" i="14"/>
  <c r="CG158" i="14"/>
  <c r="CE158" i="14"/>
  <c r="EM158" i="14" s="1"/>
  <c r="CC158" i="14"/>
  <c r="CA158" i="14"/>
  <c r="BY158" i="14"/>
  <c r="BW158" i="14"/>
  <c r="BU158" i="14"/>
  <c r="BS158" i="14"/>
  <c r="BQ158" i="14"/>
  <c r="BO158" i="14"/>
  <c r="BM158" i="14"/>
  <c r="BK158" i="14"/>
  <c r="BI158" i="14"/>
  <c r="BG158" i="14"/>
  <c r="BE158" i="14"/>
  <c r="BC158" i="14"/>
  <c r="BA158" i="14"/>
  <c r="A158" i="14"/>
  <c r="ER170" i="14"/>
  <c r="EO170" i="14"/>
  <c r="DS170" i="14"/>
  <c r="A170" i="14"/>
  <c r="ER172" i="14"/>
  <c r="DS172" i="14"/>
  <c r="DC172" i="14"/>
  <c r="DA172" i="14"/>
  <c r="CY172" i="14"/>
  <c r="CW172" i="14"/>
  <c r="CS172" i="14"/>
  <c r="CQ172" i="14"/>
  <c r="CO172" i="14"/>
  <c r="CM172" i="14"/>
  <c r="CK172" i="14"/>
  <c r="CI172" i="14"/>
  <c r="CG172" i="14"/>
  <c r="CC172" i="14"/>
  <c r="CA172" i="14"/>
  <c r="BY172" i="14"/>
  <c r="BW172" i="14"/>
  <c r="BU172" i="14"/>
  <c r="BS172" i="14"/>
  <c r="BQ172" i="14"/>
  <c r="BO172" i="14"/>
  <c r="BM172" i="14"/>
  <c r="BK172" i="14"/>
  <c r="BI172" i="14"/>
  <c r="BG172" i="14"/>
  <c r="BE172" i="14"/>
  <c r="BC172" i="14"/>
  <c r="BA172" i="14"/>
  <c r="A172" i="14"/>
  <c r="ER156" i="14"/>
  <c r="EO156" i="14"/>
  <c r="DS156" i="14"/>
  <c r="DC156" i="14"/>
  <c r="DA156" i="14"/>
  <c r="CY156" i="14"/>
  <c r="CW156" i="14"/>
  <c r="CS156" i="14"/>
  <c r="CQ156" i="14"/>
  <c r="CO156" i="14"/>
  <c r="CM156" i="14"/>
  <c r="CK156" i="14"/>
  <c r="CI156" i="14"/>
  <c r="CG156" i="14"/>
  <c r="CE156" i="14"/>
  <c r="EM156" i="14" s="1"/>
  <c r="CC156" i="14"/>
  <c r="CA156" i="14"/>
  <c r="BY156" i="14"/>
  <c r="BW156" i="14"/>
  <c r="BU156" i="14"/>
  <c r="BS156" i="14"/>
  <c r="BQ156" i="14"/>
  <c r="BO156" i="14"/>
  <c r="BM156" i="14"/>
  <c r="BK156" i="14"/>
  <c r="BI156" i="14"/>
  <c r="BG156" i="14"/>
  <c r="BE156" i="14"/>
  <c r="BC156" i="14"/>
  <c r="BA156" i="14"/>
  <c r="A156" i="14"/>
  <c r="ER157" i="14"/>
  <c r="EO157" i="14"/>
  <c r="DS157" i="14"/>
  <c r="DC157" i="14"/>
  <c r="DA157" i="14"/>
  <c r="CY157" i="14"/>
  <c r="CW157" i="14"/>
  <c r="CS157" i="14"/>
  <c r="CQ157" i="14"/>
  <c r="CO157" i="14"/>
  <c r="CM157" i="14"/>
  <c r="CK157" i="14"/>
  <c r="CI157" i="14"/>
  <c r="CG157" i="14"/>
  <c r="CE157" i="14"/>
  <c r="EM157" i="14" s="1"/>
  <c r="CC157" i="14"/>
  <c r="CA157" i="14"/>
  <c r="BY157" i="14"/>
  <c r="BW157" i="14"/>
  <c r="BU157" i="14"/>
  <c r="BS157" i="14"/>
  <c r="BQ157" i="14"/>
  <c r="BO157" i="14"/>
  <c r="BE157" i="14"/>
  <c r="BC157" i="14"/>
  <c r="A157" i="14"/>
  <c r="ER169" i="14"/>
  <c r="EO169" i="14"/>
  <c r="DS169" i="14"/>
  <c r="BI169" i="14"/>
  <c r="BG169" i="14"/>
  <c r="BE169" i="14"/>
  <c r="BC169" i="14"/>
  <c r="BA169" i="14"/>
  <c r="A169" i="14"/>
  <c r="ER150" i="14"/>
  <c r="EO150" i="14"/>
  <c r="DS150" i="14"/>
  <c r="DC150" i="14"/>
  <c r="DA150" i="14"/>
  <c r="CY150" i="14"/>
  <c r="CW150" i="14"/>
  <c r="CS150" i="14"/>
  <c r="CQ150" i="14"/>
  <c r="CO150" i="14"/>
  <c r="CM150" i="14"/>
  <c r="CK150" i="14"/>
  <c r="CI150" i="14"/>
  <c r="CG150" i="14"/>
  <c r="CE150" i="14"/>
  <c r="EM150" i="14" s="1"/>
  <c r="CC150" i="14"/>
  <c r="CA150" i="14"/>
  <c r="BY150" i="14"/>
  <c r="BW150" i="14"/>
  <c r="BU150" i="14"/>
  <c r="BS150" i="14"/>
  <c r="BQ150" i="14"/>
  <c r="BO150" i="14"/>
  <c r="BM150" i="14"/>
  <c r="BK150" i="14"/>
  <c r="A150" i="14"/>
  <c r="ER168" i="14"/>
  <c r="EO168" i="14"/>
  <c r="DS168" i="14"/>
  <c r="BI168" i="14"/>
  <c r="BG168" i="14"/>
  <c r="BE168" i="14"/>
  <c r="BC168" i="14"/>
  <c r="BA168" i="14"/>
  <c r="A168" i="14"/>
  <c r="ER166" i="14"/>
  <c r="EO166" i="14"/>
  <c r="DS166" i="14"/>
  <c r="DC166" i="14"/>
  <c r="DA166" i="14"/>
  <c r="CY166" i="14"/>
  <c r="CW166" i="14"/>
  <c r="CS166" i="14"/>
  <c r="CQ166" i="14"/>
  <c r="CO166" i="14"/>
  <c r="CM166" i="14"/>
  <c r="CK166" i="14"/>
  <c r="CI166" i="14"/>
  <c r="CG166" i="14"/>
  <c r="CE166" i="14"/>
  <c r="EM166" i="14" s="1"/>
  <c r="CC166" i="14"/>
  <c r="CA166" i="14"/>
  <c r="BY166" i="14"/>
  <c r="BW166" i="14"/>
  <c r="BU166" i="14"/>
  <c r="BS166" i="14"/>
  <c r="BQ166" i="14"/>
  <c r="BO166" i="14"/>
  <c r="BM166" i="14"/>
  <c r="BK166" i="14"/>
  <c r="BI166" i="14"/>
  <c r="BG166" i="14"/>
  <c r="BE166" i="14"/>
  <c r="BC166" i="14"/>
  <c r="BA166" i="14"/>
  <c r="A166" i="14"/>
  <c r="ER162" i="14"/>
  <c r="EO162" i="14"/>
  <c r="DS162" i="14"/>
  <c r="DC162" i="14"/>
  <c r="DA162" i="14"/>
  <c r="CY162" i="14"/>
  <c r="CW162" i="14"/>
  <c r="CS162" i="14"/>
  <c r="CQ162" i="14"/>
  <c r="CO162" i="14"/>
  <c r="CM162" i="14"/>
  <c r="CK162" i="14"/>
  <c r="CI162" i="14"/>
  <c r="CG162" i="14"/>
  <c r="CE162" i="14"/>
  <c r="EM162" i="14" s="1"/>
  <c r="CC162" i="14"/>
  <c r="CA162" i="14"/>
  <c r="BY162" i="14"/>
  <c r="BW162" i="14"/>
  <c r="BU162" i="14"/>
  <c r="BS162" i="14"/>
  <c r="BQ162" i="14"/>
  <c r="BO162" i="14"/>
  <c r="BM162" i="14"/>
  <c r="BK162" i="14"/>
  <c r="A162" i="14"/>
  <c r="ER161" i="14"/>
  <c r="EO161" i="14"/>
  <c r="DS161" i="14"/>
  <c r="DC161" i="14"/>
  <c r="DA161" i="14"/>
  <c r="CY161" i="14"/>
  <c r="CW161" i="14"/>
  <c r="CS161" i="14"/>
  <c r="CQ161" i="14"/>
  <c r="CO161" i="14"/>
  <c r="CM161" i="14"/>
  <c r="CK161" i="14"/>
  <c r="CI161" i="14"/>
  <c r="CG161" i="14"/>
  <c r="CE161" i="14"/>
  <c r="EM161" i="14" s="1"/>
  <c r="CC161" i="14"/>
  <c r="CA161" i="14"/>
  <c r="BY161" i="14"/>
  <c r="BW161" i="14"/>
  <c r="BU161" i="14"/>
  <c r="BS161" i="14"/>
  <c r="BQ161" i="14"/>
  <c r="BO161" i="14"/>
  <c r="BM161" i="14"/>
  <c r="BK161" i="14"/>
  <c r="A161" i="14"/>
  <c r="ER164" i="14"/>
  <c r="EO164" i="14"/>
  <c r="DS164" i="14"/>
  <c r="DC164" i="14"/>
  <c r="DA164" i="14"/>
  <c r="CY164" i="14"/>
  <c r="CW164" i="14"/>
  <c r="CS164" i="14"/>
  <c r="CQ164" i="14"/>
  <c r="CO164" i="14"/>
  <c r="CM164" i="14"/>
  <c r="CK164" i="14"/>
  <c r="CI164" i="14"/>
  <c r="CG164" i="14"/>
  <c r="CE164" i="14"/>
  <c r="EM164" i="14" s="1"/>
  <c r="CC164" i="14"/>
  <c r="CA164" i="14"/>
  <c r="BY164" i="14"/>
  <c r="BW164" i="14"/>
  <c r="BU164" i="14"/>
  <c r="BS164" i="14"/>
  <c r="BQ164" i="14"/>
  <c r="BO164" i="14"/>
  <c r="BM164" i="14"/>
  <c r="BK164" i="14"/>
  <c r="BI164" i="14"/>
  <c r="BG164" i="14"/>
  <c r="BE164" i="14"/>
  <c r="BC164" i="14"/>
  <c r="BA164" i="14"/>
  <c r="A164" i="14"/>
  <c r="ER160" i="14"/>
  <c r="EO160" i="14"/>
  <c r="DS160" i="14"/>
  <c r="DC160" i="14"/>
  <c r="DA160" i="14"/>
  <c r="CY160" i="14"/>
  <c r="CW160" i="14"/>
  <c r="CS160" i="14"/>
  <c r="CQ160" i="14"/>
  <c r="CO160" i="14"/>
  <c r="CM160" i="14"/>
  <c r="CK160" i="14"/>
  <c r="CI160" i="14"/>
  <c r="CG160" i="14"/>
  <c r="CE160" i="14"/>
  <c r="EM160" i="14" s="1"/>
  <c r="CC160" i="14"/>
  <c r="CA160" i="14"/>
  <c r="BY160" i="14"/>
  <c r="BW160" i="14"/>
  <c r="BU160" i="14"/>
  <c r="BS160" i="14"/>
  <c r="BQ160" i="14"/>
  <c r="BO160" i="14"/>
  <c r="BM160" i="14"/>
  <c r="BK160" i="14"/>
  <c r="A160" i="14"/>
  <c r="ER163" i="14"/>
  <c r="EO163" i="14"/>
  <c r="DS163" i="14"/>
  <c r="DC163" i="14"/>
  <c r="DA163" i="14"/>
  <c r="CY163" i="14"/>
  <c r="CW163" i="14"/>
  <c r="CS163" i="14"/>
  <c r="CQ163" i="14"/>
  <c r="CO163" i="14"/>
  <c r="CM163" i="14"/>
  <c r="CK163" i="14"/>
  <c r="CI163" i="14"/>
  <c r="CG163" i="14"/>
  <c r="CE163" i="14"/>
  <c r="EM163" i="14" s="1"/>
  <c r="CC163" i="14"/>
  <c r="CA163" i="14"/>
  <c r="BY163" i="14"/>
  <c r="BW163" i="14"/>
  <c r="BU163" i="14"/>
  <c r="BS163" i="14"/>
  <c r="BQ163" i="14"/>
  <c r="BO163" i="14"/>
  <c r="BM163" i="14"/>
  <c r="BK163" i="14"/>
  <c r="BI163" i="14"/>
  <c r="BG163" i="14"/>
  <c r="BE163" i="14"/>
  <c r="BC163" i="14"/>
  <c r="BA163" i="14"/>
  <c r="A163" i="14"/>
  <c r="ER149" i="14"/>
  <c r="EO149" i="14"/>
  <c r="DU149" i="14"/>
  <c r="DS149" i="14"/>
  <c r="DC149" i="14"/>
  <c r="DA149" i="14"/>
  <c r="CY149" i="14"/>
  <c r="CW149" i="14"/>
  <c r="CS149" i="14"/>
  <c r="CQ149" i="14"/>
  <c r="CO149" i="14"/>
  <c r="CM149" i="14"/>
  <c r="CK149" i="14"/>
  <c r="CI149" i="14"/>
  <c r="CG149" i="14"/>
  <c r="CE149" i="14"/>
  <c r="EM149" i="14" s="1"/>
  <c r="CC149" i="14"/>
  <c r="CA149" i="14"/>
  <c r="BY149" i="14"/>
  <c r="BW149" i="14"/>
  <c r="BU149" i="14"/>
  <c r="BS149" i="14"/>
  <c r="BQ149" i="14"/>
  <c r="BO149" i="14"/>
  <c r="BM149" i="14"/>
  <c r="BK149" i="14"/>
  <c r="BI149" i="14"/>
  <c r="BG149" i="14"/>
  <c r="BE149" i="14"/>
  <c r="BC149" i="14"/>
  <c r="BA149" i="14"/>
  <c r="A149" i="14"/>
  <c r="ER148" i="14"/>
  <c r="EO148" i="14"/>
  <c r="DU148" i="14"/>
  <c r="DS148" i="14"/>
  <c r="DC148" i="14"/>
  <c r="DA148" i="14"/>
  <c r="CY148" i="14"/>
  <c r="CW148" i="14"/>
  <c r="CS148" i="14"/>
  <c r="CQ148" i="14"/>
  <c r="CO148" i="14"/>
  <c r="CM148" i="14"/>
  <c r="CK148" i="14"/>
  <c r="CI148" i="14"/>
  <c r="CG148" i="14"/>
  <c r="CE148" i="14"/>
  <c r="EM148" i="14" s="1"/>
  <c r="CC148" i="14"/>
  <c r="CA148" i="14"/>
  <c r="BY148" i="14"/>
  <c r="BW148" i="14"/>
  <c r="BU148" i="14"/>
  <c r="BS148" i="14"/>
  <c r="BQ148" i="14"/>
  <c r="BO148" i="14"/>
  <c r="BM148" i="14"/>
  <c r="BK148" i="14"/>
  <c r="BI148" i="14"/>
  <c r="BG148" i="14"/>
  <c r="BE148" i="14"/>
  <c r="BC148" i="14"/>
  <c r="BA148" i="14"/>
  <c r="A148" i="14"/>
  <c r="ER159" i="14"/>
  <c r="EO159" i="14"/>
  <c r="DS159" i="14"/>
  <c r="DC159" i="14"/>
  <c r="DA159" i="14"/>
  <c r="CY159" i="14"/>
  <c r="CW159" i="14"/>
  <c r="CS159" i="14"/>
  <c r="CQ159" i="14"/>
  <c r="CO159" i="14"/>
  <c r="CM159" i="14"/>
  <c r="CK159" i="14"/>
  <c r="CI159" i="14"/>
  <c r="CG159" i="14"/>
  <c r="CE159" i="14"/>
  <c r="EM159" i="14" s="1"/>
  <c r="CC159" i="14"/>
  <c r="CA159" i="14"/>
  <c r="BY159" i="14"/>
  <c r="BW159" i="14"/>
  <c r="BU159" i="14"/>
  <c r="BS159" i="14"/>
  <c r="BQ159" i="14"/>
  <c r="BO159" i="14"/>
  <c r="BM159" i="14"/>
  <c r="BK159" i="14"/>
  <c r="BI159" i="14"/>
  <c r="BG159" i="14"/>
  <c r="BE159" i="14"/>
  <c r="BC159" i="14"/>
  <c r="BA159" i="14"/>
  <c r="A159" i="14"/>
  <c r="ER165" i="14"/>
  <c r="EO165" i="14"/>
  <c r="DU165" i="14"/>
  <c r="DS165" i="14"/>
  <c r="DC165" i="14"/>
  <c r="DA165" i="14"/>
  <c r="CY165" i="14"/>
  <c r="CW165" i="14"/>
  <c r="CS165" i="14"/>
  <c r="CQ165" i="14"/>
  <c r="CO165" i="14"/>
  <c r="CM165" i="14"/>
  <c r="CK165" i="14"/>
  <c r="CI165" i="14"/>
  <c r="CG165" i="14"/>
  <c r="CE165" i="14"/>
  <c r="EM165" i="14" s="1"/>
  <c r="CC165" i="14"/>
  <c r="CA165" i="14"/>
  <c r="BY165" i="14"/>
  <c r="BW165" i="14"/>
  <c r="BU165" i="14"/>
  <c r="BS165" i="14"/>
  <c r="BQ165" i="14"/>
  <c r="BO165" i="14"/>
  <c r="BM165" i="14"/>
  <c r="BK165" i="14"/>
  <c r="A165" i="14"/>
  <c r="ER144" i="14"/>
  <c r="EO144" i="14"/>
  <c r="DU144" i="14"/>
  <c r="DS144" i="14"/>
  <c r="DC144" i="14"/>
  <c r="DA144" i="14"/>
  <c r="CY144" i="14"/>
  <c r="CW144" i="14"/>
  <c r="CS144" i="14"/>
  <c r="CQ144" i="14"/>
  <c r="CO144" i="14"/>
  <c r="CM144" i="14"/>
  <c r="CK144" i="14"/>
  <c r="CI144" i="14"/>
  <c r="CG144" i="14"/>
  <c r="CE144" i="14"/>
  <c r="EM144" i="14" s="1"/>
  <c r="CC144" i="14"/>
  <c r="CA144" i="14"/>
  <c r="BY144" i="14"/>
  <c r="BW144" i="14"/>
  <c r="BU144" i="14"/>
  <c r="BS144" i="14"/>
  <c r="BQ144" i="14"/>
  <c r="BO144" i="14"/>
  <c r="BM144" i="14"/>
  <c r="BK144" i="14"/>
  <c r="BI144" i="14"/>
  <c r="BG144" i="14"/>
  <c r="BE144" i="14"/>
  <c r="BC144" i="14"/>
  <c r="BA144" i="14"/>
  <c r="A144" i="14"/>
  <c r="ER153" i="14"/>
  <c r="EO153" i="14"/>
  <c r="DU153" i="14"/>
  <c r="DS153" i="14"/>
  <c r="DC153" i="14"/>
  <c r="DA153" i="14"/>
  <c r="CY153" i="14"/>
  <c r="CW153" i="14"/>
  <c r="CS153" i="14"/>
  <c r="CQ153" i="14"/>
  <c r="CO153" i="14"/>
  <c r="CM153" i="14"/>
  <c r="CK153" i="14"/>
  <c r="CI153" i="14"/>
  <c r="CG153" i="14"/>
  <c r="CE153" i="14"/>
  <c r="EM153" i="14" s="1"/>
  <c r="CC153" i="14"/>
  <c r="CA153" i="14"/>
  <c r="BY153" i="14"/>
  <c r="BW153" i="14"/>
  <c r="BU153" i="14"/>
  <c r="BS153" i="14"/>
  <c r="BQ153" i="14"/>
  <c r="BO153" i="14"/>
  <c r="BM153" i="14"/>
  <c r="BK153" i="14"/>
  <c r="A153" i="14"/>
  <c r="ER143" i="14"/>
  <c r="EO143" i="14"/>
  <c r="DU143" i="14"/>
  <c r="DS143" i="14"/>
  <c r="DC143" i="14"/>
  <c r="DA143" i="14"/>
  <c r="CY143" i="14"/>
  <c r="CW143" i="14"/>
  <c r="CS143" i="14"/>
  <c r="CQ143" i="14"/>
  <c r="CO143" i="14"/>
  <c r="CM143" i="14"/>
  <c r="CK143" i="14"/>
  <c r="CI143" i="14"/>
  <c r="CG143" i="14"/>
  <c r="CE143" i="14"/>
  <c r="EM143" i="14" s="1"/>
  <c r="CC143" i="14"/>
  <c r="CA143" i="14"/>
  <c r="BY143" i="14"/>
  <c r="BW143" i="14"/>
  <c r="BU143" i="14"/>
  <c r="BS143" i="14"/>
  <c r="BQ143" i="14"/>
  <c r="BO143" i="14"/>
  <c r="BM143" i="14"/>
  <c r="BK143" i="14"/>
  <c r="BI143" i="14"/>
  <c r="BG143" i="14"/>
  <c r="BE143" i="14"/>
  <c r="BC143" i="14"/>
  <c r="BA143" i="14"/>
  <c r="A143" i="14"/>
  <c r="ER155" i="14"/>
  <c r="EO155" i="14"/>
  <c r="DS155" i="14"/>
  <c r="DC155" i="14"/>
  <c r="DA155" i="14"/>
  <c r="CY155" i="14"/>
  <c r="CW155" i="14"/>
  <c r="CS155" i="14"/>
  <c r="CQ155" i="14"/>
  <c r="CO155" i="14"/>
  <c r="CM155" i="14"/>
  <c r="CK155" i="14"/>
  <c r="CI155" i="14"/>
  <c r="CG155" i="14"/>
  <c r="CE155" i="14"/>
  <c r="EM155" i="14" s="1"/>
  <c r="CC155" i="14"/>
  <c r="CA155" i="14"/>
  <c r="BY155" i="14"/>
  <c r="BW155" i="14"/>
  <c r="BU155" i="14"/>
  <c r="BS155" i="14"/>
  <c r="BQ155" i="14"/>
  <c r="BO155" i="14"/>
  <c r="BM155" i="14"/>
  <c r="BK155" i="14"/>
  <c r="BI155" i="14"/>
  <c r="BG155" i="14"/>
  <c r="BE155" i="14"/>
  <c r="BC155" i="14"/>
  <c r="BA155" i="14"/>
  <c r="A155" i="14"/>
  <c r="ER154" i="14"/>
  <c r="EO154" i="14"/>
  <c r="DU154" i="14"/>
  <c r="DS154" i="14"/>
  <c r="DC154" i="14"/>
  <c r="DA154" i="14"/>
  <c r="CY154" i="14"/>
  <c r="CW154" i="14"/>
  <c r="CS154" i="14"/>
  <c r="CQ154" i="14"/>
  <c r="CO154" i="14"/>
  <c r="CM154" i="14"/>
  <c r="CK154" i="14"/>
  <c r="CI154" i="14"/>
  <c r="CG154" i="14"/>
  <c r="CE154" i="14"/>
  <c r="EM154" i="14" s="1"/>
  <c r="CC154" i="14"/>
  <c r="CA154" i="14"/>
  <c r="BY154" i="14"/>
  <c r="BW154" i="14"/>
  <c r="BU154" i="14"/>
  <c r="BS154" i="14"/>
  <c r="BQ154" i="14"/>
  <c r="BO154" i="14"/>
  <c r="BM154" i="14"/>
  <c r="BK154" i="14"/>
  <c r="BI154" i="14"/>
  <c r="BG154" i="14"/>
  <c r="BE154" i="14"/>
  <c r="BC154" i="14"/>
  <c r="BA154" i="14"/>
  <c r="A154" i="14"/>
  <c r="ER152" i="14"/>
  <c r="EO152" i="14"/>
  <c r="DU152" i="14"/>
  <c r="DS152" i="14"/>
  <c r="DC152" i="14"/>
  <c r="DA152" i="14"/>
  <c r="CY152" i="14"/>
  <c r="CW152" i="14"/>
  <c r="CS152" i="14"/>
  <c r="CQ152" i="14"/>
  <c r="CO152" i="14"/>
  <c r="CM152" i="14"/>
  <c r="CK152" i="14"/>
  <c r="CI152" i="14"/>
  <c r="CG152" i="14"/>
  <c r="CE152" i="14"/>
  <c r="EM152" i="14" s="1"/>
  <c r="CC152" i="14"/>
  <c r="CA152" i="14"/>
  <c r="BY152" i="14"/>
  <c r="BW152" i="14"/>
  <c r="BU152" i="14"/>
  <c r="BS152" i="14"/>
  <c r="BQ152" i="14"/>
  <c r="BE152" i="14"/>
  <c r="BC152" i="14"/>
  <c r="A152" i="14"/>
  <c r="ER142" i="14"/>
  <c r="EO142" i="14"/>
  <c r="DU142" i="14"/>
  <c r="DS142" i="14"/>
  <c r="DC142" i="14"/>
  <c r="DA142" i="14"/>
  <c r="CY142" i="14"/>
  <c r="CW142" i="14"/>
  <c r="CS142" i="14"/>
  <c r="CQ142" i="14"/>
  <c r="CO142" i="14"/>
  <c r="CM142" i="14"/>
  <c r="CK142" i="14"/>
  <c r="CI142" i="14"/>
  <c r="CG142" i="14"/>
  <c r="CE142" i="14"/>
  <c r="EM142" i="14" s="1"/>
  <c r="BQ142" i="14"/>
  <c r="BO142" i="14"/>
  <c r="BM142" i="14"/>
  <c r="BK142" i="14"/>
  <c r="BI142" i="14"/>
  <c r="BG142" i="14"/>
  <c r="BE142" i="14"/>
  <c r="BC142" i="14"/>
  <c r="BA142" i="14"/>
  <c r="A142" i="14"/>
  <c r="ER141" i="14"/>
  <c r="EO141" i="14"/>
  <c r="DU141" i="14"/>
  <c r="DS141" i="14"/>
  <c r="DC141" i="14"/>
  <c r="DA141" i="14"/>
  <c r="CY141" i="14"/>
  <c r="CW141" i="14"/>
  <c r="CS141" i="14"/>
  <c r="CQ141" i="14"/>
  <c r="CO141" i="14"/>
  <c r="CM141" i="14"/>
  <c r="CK141" i="14"/>
  <c r="CI141" i="14"/>
  <c r="CG141" i="14"/>
  <c r="CE141" i="14"/>
  <c r="EM141" i="14" s="1"/>
  <c r="CC141" i="14"/>
  <c r="CA141" i="14"/>
  <c r="BY141" i="14"/>
  <c r="BW141" i="14"/>
  <c r="BU141" i="14"/>
  <c r="BS141" i="14"/>
  <c r="BO141" i="14"/>
  <c r="BM141" i="14"/>
  <c r="BK141" i="14"/>
  <c r="BI141" i="14"/>
  <c r="A141" i="14"/>
  <c r="ER133" i="14"/>
  <c r="EO133" i="14"/>
  <c r="DU133" i="14"/>
  <c r="DS133" i="14"/>
  <c r="DC133" i="14"/>
  <c r="DA133" i="14"/>
  <c r="CY133" i="14"/>
  <c r="CW133" i="14"/>
  <c r="CS133" i="14"/>
  <c r="CQ133" i="14"/>
  <c r="CO133" i="14"/>
  <c r="CM133" i="14"/>
  <c r="CK133" i="14"/>
  <c r="CI133" i="14"/>
  <c r="CG133" i="14"/>
  <c r="CE133" i="14"/>
  <c r="EM133" i="14" s="1"/>
  <c r="CC133" i="14"/>
  <c r="CA133" i="14"/>
  <c r="BY133" i="14"/>
  <c r="BW133" i="14"/>
  <c r="BU133" i="14"/>
  <c r="BS133" i="14"/>
  <c r="BQ133" i="14"/>
  <c r="BO133" i="14"/>
  <c r="BM133" i="14"/>
  <c r="BK133" i="14"/>
  <c r="A133" i="14"/>
  <c r="ER134" i="14"/>
  <c r="EO134" i="14"/>
  <c r="DU134" i="14"/>
  <c r="DS134" i="14"/>
  <c r="DC134" i="14"/>
  <c r="DA134" i="14"/>
  <c r="CY134" i="14"/>
  <c r="CW134" i="14"/>
  <c r="CS134" i="14"/>
  <c r="CQ134" i="14"/>
  <c r="CO134" i="14"/>
  <c r="CM134" i="14"/>
  <c r="CK134" i="14"/>
  <c r="CI134" i="14"/>
  <c r="CG134" i="14"/>
  <c r="CE134" i="14"/>
  <c r="EM134" i="14" s="1"/>
  <c r="CC134" i="14"/>
  <c r="CA134" i="14"/>
  <c r="BY134" i="14"/>
  <c r="BW134" i="14"/>
  <c r="BU134" i="14"/>
  <c r="BS134" i="14"/>
  <c r="BQ134" i="14"/>
  <c r="BO134" i="14"/>
  <c r="BM134" i="14"/>
  <c r="BK134" i="14"/>
  <c r="BI134" i="14"/>
  <c r="BG134" i="14"/>
  <c r="BE134" i="14"/>
  <c r="BC134" i="14"/>
  <c r="BA134" i="14"/>
  <c r="A134" i="14"/>
  <c r="ER121" i="14"/>
  <c r="EO121" i="14"/>
  <c r="DU121" i="14"/>
  <c r="DS121" i="14"/>
  <c r="DC121" i="14"/>
  <c r="DA121" i="14"/>
  <c r="CY121" i="14"/>
  <c r="CW121" i="14"/>
  <c r="CS121" i="14"/>
  <c r="CQ121" i="14"/>
  <c r="CO121" i="14"/>
  <c r="CM121" i="14"/>
  <c r="CK121" i="14"/>
  <c r="CI121" i="14"/>
  <c r="CG121" i="14"/>
  <c r="CE121" i="14"/>
  <c r="EM121" i="14" s="1"/>
  <c r="CC121" i="14"/>
  <c r="CA121" i="14"/>
  <c r="BY121" i="14"/>
  <c r="BW121" i="14"/>
  <c r="BU121" i="14"/>
  <c r="BS121" i="14"/>
  <c r="BQ121" i="14"/>
  <c r="BO121" i="14"/>
  <c r="BM121" i="14"/>
  <c r="BK121" i="14"/>
  <c r="BI121" i="14"/>
  <c r="BG121" i="14"/>
  <c r="BE121" i="14"/>
  <c r="BC121" i="14"/>
  <c r="BA121" i="14"/>
  <c r="A121" i="14"/>
  <c r="ER132" i="14"/>
  <c r="EO132" i="14"/>
  <c r="DU132" i="14"/>
  <c r="DS132" i="14"/>
  <c r="DC132" i="14"/>
  <c r="DA132" i="14"/>
  <c r="CY132" i="14"/>
  <c r="CW132" i="14"/>
  <c r="CS132" i="14"/>
  <c r="CQ132" i="14"/>
  <c r="CO132" i="14"/>
  <c r="CM132" i="14"/>
  <c r="CK132" i="14"/>
  <c r="CI132" i="14"/>
  <c r="CG132" i="14"/>
  <c r="CE132" i="14"/>
  <c r="EM132" i="14" s="1"/>
  <c r="CC132" i="14"/>
  <c r="CA132" i="14"/>
  <c r="BY132" i="14"/>
  <c r="BW132" i="14"/>
  <c r="BU132" i="14"/>
  <c r="BS132" i="14"/>
  <c r="BQ132" i="14"/>
  <c r="BO132" i="14"/>
  <c r="BM132" i="14"/>
  <c r="BK132" i="14"/>
  <c r="A132" i="14"/>
  <c r="ER119" i="14"/>
  <c r="EO119" i="14"/>
  <c r="DU119" i="14"/>
  <c r="DS119" i="14"/>
  <c r="DC119" i="14"/>
  <c r="DA119" i="14"/>
  <c r="CY119" i="14"/>
  <c r="CW119" i="14"/>
  <c r="CS119" i="14"/>
  <c r="CQ119" i="14"/>
  <c r="CO119" i="14"/>
  <c r="CM119" i="14"/>
  <c r="CK119" i="14"/>
  <c r="CI119" i="14"/>
  <c r="CG119" i="14"/>
  <c r="CE119" i="14"/>
  <c r="EM119" i="14" s="1"/>
  <c r="CC119" i="14"/>
  <c r="CA119" i="14"/>
  <c r="BY119" i="14"/>
  <c r="BW119" i="14"/>
  <c r="BU119" i="14"/>
  <c r="BS119" i="14"/>
  <c r="BQ119" i="14"/>
  <c r="BO119" i="14"/>
  <c r="BM119" i="14"/>
  <c r="BK119" i="14"/>
  <c r="BI119" i="14"/>
  <c r="BG119" i="14"/>
  <c r="BE119" i="14"/>
  <c r="BC119" i="14"/>
  <c r="BA119" i="14"/>
  <c r="A119" i="14"/>
  <c r="ER124" i="14"/>
  <c r="EO124" i="14"/>
  <c r="DU124" i="14"/>
  <c r="DS124" i="14"/>
  <c r="DC124" i="14"/>
  <c r="DA124" i="14"/>
  <c r="CY124" i="14"/>
  <c r="CW124" i="14"/>
  <c r="CS124" i="14"/>
  <c r="CQ124" i="14"/>
  <c r="CO124" i="14"/>
  <c r="CM124" i="14"/>
  <c r="CK124" i="14"/>
  <c r="CI124" i="14"/>
  <c r="CG124" i="14"/>
  <c r="CE124" i="14"/>
  <c r="EM124" i="14" s="1"/>
  <c r="CC124" i="14"/>
  <c r="CA124" i="14"/>
  <c r="BY124" i="14"/>
  <c r="BW124" i="14"/>
  <c r="BU124" i="14"/>
  <c r="BS124" i="14"/>
  <c r="BQ124" i="14"/>
  <c r="BO124" i="14"/>
  <c r="BM124" i="14"/>
  <c r="BK124" i="14"/>
  <c r="BI124" i="14"/>
  <c r="BG124" i="14"/>
  <c r="BE124" i="14"/>
  <c r="BC124" i="14"/>
  <c r="BA124" i="14"/>
  <c r="A124" i="14"/>
  <c r="ER125" i="14"/>
  <c r="EO125" i="14"/>
  <c r="DU125" i="14"/>
  <c r="DS125" i="14"/>
  <c r="DC125" i="14"/>
  <c r="DA125" i="14"/>
  <c r="CY125" i="14"/>
  <c r="CW125" i="14"/>
  <c r="CS125" i="14"/>
  <c r="CQ125" i="14"/>
  <c r="CO125" i="14"/>
  <c r="CM125" i="14"/>
  <c r="CK125" i="14"/>
  <c r="CI125" i="14"/>
  <c r="CG125" i="14"/>
  <c r="CE125" i="14"/>
  <c r="EM125" i="14" s="1"/>
  <c r="CC125" i="14"/>
  <c r="CA125" i="14"/>
  <c r="BY125" i="14"/>
  <c r="BW125" i="14"/>
  <c r="BU125" i="14"/>
  <c r="BS125" i="14"/>
  <c r="BQ125" i="14"/>
  <c r="BO125" i="14"/>
  <c r="BM125" i="14"/>
  <c r="BK125" i="14"/>
  <c r="A125" i="14"/>
  <c r="ER123" i="14"/>
  <c r="EO123" i="14"/>
  <c r="DU123" i="14"/>
  <c r="DS123" i="14"/>
  <c r="DC123" i="14"/>
  <c r="DA123" i="14"/>
  <c r="CY123" i="14"/>
  <c r="CW123" i="14"/>
  <c r="CS123" i="14"/>
  <c r="CQ123" i="14"/>
  <c r="CO123" i="14"/>
  <c r="CM123" i="14"/>
  <c r="CK123" i="14"/>
  <c r="CI123" i="14"/>
  <c r="CG123" i="14"/>
  <c r="CE123" i="14"/>
  <c r="EM123" i="14" s="1"/>
  <c r="CC123" i="14"/>
  <c r="CA123" i="14"/>
  <c r="BY123" i="14"/>
  <c r="BW123" i="14"/>
  <c r="BU123" i="14"/>
  <c r="BS123" i="14"/>
  <c r="BQ123" i="14"/>
  <c r="BO123" i="14"/>
  <c r="BM123" i="14"/>
  <c r="BK123" i="14"/>
  <c r="BI123" i="14"/>
  <c r="BG123" i="14"/>
  <c r="BE123" i="14"/>
  <c r="BC123" i="14"/>
  <c r="BA123" i="14"/>
  <c r="A123" i="14"/>
  <c r="ER135" i="14"/>
  <c r="EO135" i="14"/>
  <c r="DU135" i="14"/>
  <c r="DS135" i="14"/>
  <c r="DC135" i="14"/>
  <c r="DA135" i="14"/>
  <c r="CY135" i="14"/>
  <c r="CW135" i="14"/>
  <c r="CS135" i="14"/>
  <c r="CQ135" i="14"/>
  <c r="CO135" i="14"/>
  <c r="CM135" i="14"/>
  <c r="CK135" i="14"/>
  <c r="CI135" i="14"/>
  <c r="CG135" i="14"/>
  <c r="CE135" i="14"/>
  <c r="EM135" i="14" s="1"/>
  <c r="CC135" i="14"/>
  <c r="CA135" i="14"/>
  <c r="BY135" i="14"/>
  <c r="BW135" i="14"/>
  <c r="BU135" i="14"/>
  <c r="BS135" i="14"/>
  <c r="BQ135" i="14"/>
  <c r="BO135" i="14"/>
  <c r="BM135" i="14"/>
  <c r="BK135" i="14"/>
  <c r="BI135" i="14"/>
  <c r="BG135" i="14"/>
  <c r="BE135" i="14"/>
  <c r="BC135" i="14"/>
  <c r="BA135" i="14"/>
  <c r="A135" i="14"/>
  <c r="ER122" i="14"/>
  <c r="EO122" i="14"/>
  <c r="DU122" i="14"/>
  <c r="DS122" i="14"/>
  <c r="DC122" i="14"/>
  <c r="DA122" i="14"/>
  <c r="CY122" i="14"/>
  <c r="CW122" i="14"/>
  <c r="CS122" i="14"/>
  <c r="CQ122" i="14"/>
  <c r="CO122" i="14"/>
  <c r="CM122" i="14"/>
  <c r="CK122" i="14"/>
  <c r="CI122" i="14"/>
  <c r="CG122" i="14"/>
  <c r="CE122" i="14"/>
  <c r="EM122" i="14" s="1"/>
  <c r="CC122" i="14"/>
  <c r="CA122" i="14"/>
  <c r="BY122" i="14"/>
  <c r="BW122" i="14"/>
  <c r="BU122" i="14"/>
  <c r="BS122" i="14"/>
  <c r="BQ122" i="14"/>
  <c r="BO122" i="14"/>
  <c r="BM122" i="14"/>
  <c r="BK122" i="14"/>
  <c r="A122" i="14"/>
  <c r="ER127" i="14"/>
  <c r="EO127" i="14"/>
  <c r="DU127" i="14"/>
  <c r="DS127" i="14"/>
  <c r="DC127" i="14"/>
  <c r="DA127" i="14"/>
  <c r="CY127" i="14"/>
  <c r="CW127" i="14"/>
  <c r="CS127" i="14"/>
  <c r="CQ127" i="14"/>
  <c r="CO127" i="14"/>
  <c r="CM127" i="14"/>
  <c r="CK127" i="14"/>
  <c r="CI127" i="14"/>
  <c r="CG127" i="14"/>
  <c r="CE127" i="14"/>
  <c r="EM127" i="14" s="1"/>
  <c r="CC127" i="14"/>
  <c r="CA127" i="14"/>
  <c r="BY127" i="14"/>
  <c r="BW127" i="14"/>
  <c r="BU127" i="14"/>
  <c r="BS127" i="14"/>
  <c r="BQ127" i="14"/>
  <c r="BO127" i="14"/>
  <c r="BM127" i="14"/>
  <c r="BK127" i="14"/>
  <c r="BI127" i="14"/>
  <c r="BG127" i="14"/>
  <c r="BE127" i="14"/>
  <c r="BC127" i="14"/>
  <c r="BA127" i="14"/>
  <c r="A127" i="14"/>
  <c r="ER126" i="14"/>
  <c r="EO126" i="14"/>
  <c r="DU126" i="14"/>
  <c r="DS126" i="14"/>
  <c r="DC126" i="14"/>
  <c r="DA126" i="14"/>
  <c r="CY126" i="14"/>
  <c r="CW126" i="14"/>
  <c r="CS126" i="14"/>
  <c r="CQ126" i="14"/>
  <c r="CO126" i="14"/>
  <c r="CM126" i="14"/>
  <c r="CK126" i="14"/>
  <c r="CI126" i="14"/>
  <c r="CG126" i="14"/>
  <c r="CE126" i="14"/>
  <c r="EM126" i="14" s="1"/>
  <c r="CC126" i="14"/>
  <c r="CA126" i="14"/>
  <c r="BY126" i="14"/>
  <c r="BW126" i="14"/>
  <c r="BU126" i="14"/>
  <c r="BS126" i="14"/>
  <c r="BQ126" i="14"/>
  <c r="BO126" i="14"/>
  <c r="BM126" i="14"/>
  <c r="BK126" i="14"/>
  <c r="BI126" i="14"/>
  <c r="BG126" i="14"/>
  <c r="BE126" i="14"/>
  <c r="BC126" i="14"/>
  <c r="BA126" i="14"/>
  <c r="A126" i="14"/>
  <c r="ER120" i="14"/>
  <c r="EO120" i="14"/>
  <c r="DU120" i="14"/>
  <c r="DS120" i="14"/>
  <c r="DC120" i="14"/>
  <c r="DA120" i="14"/>
  <c r="CY120" i="14"/>
  <c r="CW120" i="14"/>
  <c r="CS120" i="14"/>
  <c r="CQ120" i="14"/>
  <c r="CO120" i="14"/>
  <c r="CM120" i="14"/>
  <c r="CK120" i="14"/>
  <c r="CI120" i="14"/>
  <c r="CG120" i="14"/>
  <c r="CE120" i="14"/>
  <c r="EM120" i="14" s="1"/>
  <c r="CC120" i="14"/>
  <c r="CA120" i="14"/>
  <c r="BY120" i="14"/>
  <c r="BW120" i="14"/>
  <c r="BU120" i="14"/>
  <c r="BS120" i="14"/>
  <c r="BQ120" i="14"/>
  <c r="BO120" i="14"/>
  <c r="BM120" i="14"/>
  <c r="BK120" i="14"/>
  <c r="A120" i="14"/>
  <c r="ER115" i="14"/>
  <c r="EO115" i="14"/>
  <c r="DU115" i="14"/>
  <c r="DS115" i="14"/>
  <c r="DC115" i="14"/>
  <c r="DA115" i="14"/>
  <c r="CY115" i="14"/>
  <c r="CW115" i="14"/>
  <c r="CS115" i="14"/>
  <c r="CQ115" i="14"/>
  <c r="CO115" i="14"/>
  <c r="CM115" i="14"/>
  <c r="CK115" i="14"/>
  <c r="CI115" i="14"/>
  <c r="CG115" i="14"/>
  <c r="CE115" i="14"/>
  <c r="EM115" i="14" s="1"/>
  <c r="CC115" i="14"/>
  <c r="CA115" i="14"/>
  <c r="BY115" i="14"/>
  <c r="BW115" i="14"/>
  <c r="BU115" i="14"/>
  <c r="BS115" i="14"/>
  <c r="BQ115" i="14"/>
  <c r="BO115" i="14"/>
  <c r="BM115" i="14"/>
  <c r="BK115" i="14"/>
  <c r="A115" i="14"/>
  <c r="ER113" i="14"/>
  <c r="EO113" i="14"/>
  <c r="DU113" i="14"/>
  <c r="DS113" i="14"/>
  <c r="DC113" i="14"/>
  <c r="DA113" i="14"/>
  <c r="CY113" i="14"/>
  <c r="CW113" i="14"/>
  <c r="CS113" i="14"/>
  <c r="CQ113" i="14"/>
  <c r="CO113" i="14"/>
  <c r="CM113" i="14"/>
  <c r="CK113" i="14"/>
  <c r="CI113" i="14"/>
  <c r="CG113" i="14"/>
  <c r="CE113" i="14"/>
  <c r="EM113" i="14" s="1"/>
  <c r="CC113" i="14"/>
  <c r="CA113" i="14"/>
  <c r="BY113" i="14"/>
  <c r="BW113" i="14"/>
  <c r="BU113" i="14"/>
  <c r="BS113" i="14"/>
  <c r="BQ113" i="14"/>
  <c r="BO113" i="14"/>
  <c r="BM113" i="14"/>
  <c r="BK113" i="14"/>
  <c r="BI113" i="14"/>
  <c r="BG113" i="14"/>
  <c r="BE113" i="14"/>
  <c r="BC113" i="14"/>
  <c r="BA113" i="14"/>
  <c r="A113" i="14"/>
  <c r="ER116" i="14"/>
  <c r="EO116" i="14"/>
  <c r="DU116" i="14"/>
  <c r="DS116" i="14"/>
  <c r="DC116" i="14"/>
  <c r="DA116" i="14"/>
  <c r="CY116" i="14"/>
  <c r="CW116" i="14"/>
  <c r="CS116" i="14"/>
  <c r="CQ116" i="14"/>
  <c r="CO116" i="14"/>
  <c r="CM116" i="14"/>
  <c r="CK116" i="14"/>
  <c r="CI116" i="14"/>
  <c r="CG116" i="14"/>
  <c r="CE116" i="14"/>
  <c r="EM116" i="14" s="1"/>
  <c r="CC116" i="14"/>
  <c r="CA116" i="14"/>
  <c r="BY116" i="14"/>
  <c r="BW116" i="14"/>
  <c r="BU116" i="14"/>
  <c r="BS116" i="14"/>
  <c r="BQ116" i="14"/>
  <c r="BO116" i="14"/>
  <c r="BM116" i="14"/>
  <c r="BK116" i="14"/>
  <c r="BI116" i="14"/>
  <c r="BG116" i="14"/>
  <c r="BE116" i="14"/>
  <c r="BC116" i="14"/>
  <c r="BA116" i="14"/>
  <c r="A116" i="14"/>
  <c r="ER118" i="14"/>
  <c r="EO118" i="14"/>
  <c r="DU118" i="14"/>
  <c r="DS118" i="14"/>
  <c r="DC118" i="14"/>
  <c r="DA118" i="14"/>
  <c r="CY118" i="14"/>
  <c r="CW118" i="14"/>
  <c r="CS118" i="14"/>
  <c r="CQ118" i="14"/>
  <c r="CO118" i="14"/>
  <c r="CM118" i="14"/>
  <c r="CK118" i="14"/>
  <c r="CI118" i="14"/>
  <c r="CG118" i="14"/>
  <c r="CE118" i="14"/>
  <c r="EM118" i="14" s="1"/>
  <c r="CC118" i="14"/>
  <c r="CA118" i="14"/>
  <c r="BY118" i="14"/>
  <c r="BW118" i="14"/>
  <c r="BU118" i="14"/>
  <c r="BS118" i="14"/>
  <c r="BQ118" i="14"/>
  <c r="BO118" i="14"/>
  <c r="BM118" i="14"/>
  <c r="BK118" i="14"/>
  <c r="BI118" i="14"/>
  <c r="BG118" i="14"/>
  <c r="BE118" i="14"/>
  <c r="BC118" i="14"/>
  <c r="BA118" i="14"/>
  <c r="A118" i="14"/>
  <c r="ER117" i="14"/>
  <c r="EO117" i="14"/>
  <c r="DU117" i="14"/>
  <c r="DS117" i="14"/>
  <c r="DC117" i="14"/>
  <c r="DA117" i="14"/>
  <c r="CY117" i="14"/>
  <c r="CW117" i="14"/>
  <c r="CS117" i="14"/>
  <c r="CQ117" i="14"/>
  <c r="CO117" i="14"/>
  <c r="CM117" i="14"/>
  <c r="CK117" i="14"/>
  <c r="CI117" i="14"/>
  <c r="CG117" i="14"/>
  <c r="CE117" i="14"/>
  <c r="EM117" i="14" s="1"/>
  <c r="CC117" i="14"/>
  <c r="CA117" i="14"/>
  <c r="BY117" i="14"/>
  <c r="BW117" i="14"/>
  <c r="BU117" i="14"/>
  <c r="BS117" i="14"/>
  <c r="BQ117" i="14"/>
  <c r="BO117" i="14"/>
  <c r="BM117" i="14"/>
  <c r="BK117" i="14"/>
  <c r="BI117" i="14"/>
  <c r="BG117" i="14"/>
  <c r="BE117" i="14"/>
  <c r="BC117" i="14"/>
  <c r="BA117" i="14"/>
  <c r="A117" i="14"/>
  <c r="ER78" i="14"/>
  <c r="EO78" i="14"/>
  <c r="DU78" i="14"/>
  <c r="DS78" i="14"/>
  <c r="DC78" i="14"/>
  <c r="DA78" i="14"/>
  <c r="CY78" i="14"/>
  <c r="CW78" i="14"/>
  <c r="CS78" i="14"/>
  <c r="CQ78" i="14"/>
  <c r="CO78" i="14"/>
  <c r="CM78" i="14"/>
  <c r="CK78" i="14"/>
  <c r="CI78" i="14"/>
  <c r="CG78" i="14"/>
  <c r="CE78" i="14"/>
  <c r="EM78" i="14" s="1"/>
  <c r="CC78" i="14"/>
  <c r="CA78" i="14"/>
  <c r="BY78" i="14"/>
  <c r="BW78" i="14"/>
  <c r="BU78" i="14"/>
  <c r="BS78" i="14"/>
  <c r="BQ78" i="14"/>
  <c r="A78" i="14"/>
  <c r="ER112" i="14"/>
  <c r="EO112" i="14"/>
  <c r="DU112" i="14"/>
  <c r="DS112" i="14"/>
  <c r="DC112" i="14"/>
  <c r="DA112" i="14"/>
  <c r="CY112" i="14"/>
  <c r="CW112" i="14"/>
  <c r="CS112" i="14"/>
  <c r="CQ112" i="14"/>
  <c r="CO112" i="14"/>
  <c r="CM112" i="14"/>
  <c r="CK112" i="14"/>
  <c r="CI112" i="14"/>
  <c r="CG112" i="14"/>
  <c r="CE112" i="14"/>
  <c r="EM112" i="14" s="1"/>
  <c r="CC112" i="14"/>
  <c r="CA112" i="14"/>
  <c r="BY112" i="14"/>
  <c r="BW112" i="14"/>
  <c r="BU112" i="14"/>
  <c r="BS112" i="14"/>
  <c r="BQ112" i="14"/>
  <c r="BO112" i="14"/>
  <c r="BM112" i="14"/>
  <c r="BK112" i="14"/>
  <c r="BI112" i="14"/>
  <c r="BG112" i="14"/>
  <c r="BE112" i="14"/>
  <c r="BC112" i="14"/>
  <c r="BA112" i="14"/>
  <c r="A112" i="14"/>
  <c r="ER111" i="14"/>
  <c r="EO111" i="14"/>
  <c r="DU111" i="14"/>
  <c r="DS111" i="14"/>
  <c r="DC111" i="14"/>
  <c r="DA111" i="14"/>
  <c r="CY111" i="14"/>
  <c r="CW111" i="14"/>
  <c r="CS111" i="14"/>
  <c r="CQ111" i="14"/>
  <c r="CO111" i="14"/>
  <c r="CM111" i="14"/>
  <c r="CK111" i="14"/>
  <c r="CI111" i="14"/>
  <c r="CG111" i="14"/>
  <c r="CE111" i="14"/>
  <c r="EM111" i="14" s="1"/>
  <c r="CC111" i="14"/>
  <c r="CA111" i="14"/>
  <c r="BY111" i="14"/>
  <c r="BW111" i="14"/>
  <c r="BU111" i="14"/>
  <c r="BS111" i="14"/>
  <c r="BO111" i="14"/>
  <c r="BM111" i="14"/>
  <c r="BK111" i="14"/>
  <c r="BI111" i="14"/>
  <c r="A111" i="14"/>
  <c r="ER109" i="14"/>
  <c r="EO109" i="14"/>
  <c r="DU109" i="14"/>
  <c r="DS109" i="14"/>
  <c r="DC109" i="14"/>
  <c r="DA109" i="14"/>
  <c r="CY109" i="14"/>
  <c r="CW109" i="14"/>
  <c r="CS109" i="14"/>
  <c r="CQ109" i="14"/>
  <c r="CO109" i="14"/>
  <c r="CM109" i="14"/>
  <c r="CK109" i="14"/>
  <c r="CI109" i="14"/>
  <c r="CG109" i="14"/>
  <c r="CE109" i="14"/>
  <c r="EM109" i="14" s="1"/>
  <c r="CC109" i="14"/>
  <c r="CA109" i="14"/>
  <c r="BY109" i="14"/>
  <c r="BW109" i="14"/>
  <c r="BU109" i="14"/>
  <c r="BS109" i="14"/>
  <c r="BQ109" i="14"/>
  <c r="BO109" i="14"/>
  <c r="BM109" i="14"/>
  <c r="BK109" i="14"/>
  <c r="BI109" i="14"/>
  <c r="BG109" i="14"/>
  <c r="BE109" i="14"/>
  <c r="BC109" i="14"/>
  <c r="BA109" i="14"/>
  <c r="A109" i="14"/>
  <c r="ER110" i="14"/>
  <c r="EO110" i="14"/>
  <c r="DU110" i="14"/>
  <c r="DS110" i="14"/>
  <c r="DC110" i="14"/>
  <c r="DA110" i="14"/>
  <c r="CY110" i="14"/>
  <c r="CW110" i="14"/>
  <c r="CS110" i="14"/>
  <c r="CQ110" i="14"/>
  <c r="CO110" i="14"/>
  <c r="CM110" i="14"/>
  <c r="CK110" i="14"/>
  <c r="CI110" i="14"/>
  <c r="CG110" i="14"/>
  <c r="CE110" i="14"/>
  <c r="EM110" i="14" s="1"/>
  <c r="CC110" i="14"/>
  <c r="CA110" i="14"/>
  <c r="BY110" i="14"/>
  <c r="BW110" i="14"/>
  <c r="BU110" i="14"/>
  <c r="BS110" i="14"/>
  <c r="BO110" i="14"/>
  <c r="BM110" i="14"/>
  <c r="BK110" i="14"/>
  <c r="BI110" i="14"/>
  <c r="A110" i="14"/>
  <c r="ER182" i="14"/>
  <c r="AS182" i="14"/>
  <c r="AV182" i="14" s="1"/>
  <c r="AK182" i="14"/>
  <c r="DQ182" i="14" s="1"/>
  <c r="AJ182" i="14"/>
  <c r="DO182" i="14" s="1"/>
  <c r="AH182" i="14"/>
  <c r="DG182" i="14" s="1"/>
  <c r="AG182" i="14"/>
  <c r="DE182" i="14" s="1"/>
  <c r="A182" i="14"/>
  <c r="ER179" i="14"/>
  <c r="DC179" i="14"/>
  <c r="DA179" i="14"/>
  <c r="AS179" i="14"/>
  <c r="AV179" i="14" s="1"/>
  <c r="AQ179" i="14"/>
  <c r="EC179" i="14" s="1"/>
  <c r="AK179" i="14"/>
  <c r="DQ179" i="14" s="1"/>
  <c r="AJ179" i="14"/>
  <c r="DO179" i="14" s="1"/>
  <c r="AH179" i="14"/>
  <c r="DG179" i="14" s="1"/>
  <c r="AG179" i="14"/>
  <c r="DE179" i="14" s="1"/>
  <c r="A179" i="14"/>
  <c r="ER195" i="14"/>
  <c r="DC195" i="14"/>
  <c r="DA195" i="14"/>
  <c r="AS195" i="14"/>
  <c r="AR195" i="14"/>
  <c r="AQ195" i="14"/>
  <c r="EC195" i="14" s="1"/>
  <c r="AP195" i="14"/>
  <c r="EA195" i="14" s="1"/>
  <c r="AO195" i="14"/>
  <c r="DY195" i="14" s="1"/>
  <c r="AN195" i="14"/>
  <c r="DW195" i="14" s="1"/>
  <c r="AK195" i="14"/>
  <c r="DQ195" i="14" s="1"/>
  <c r="AJ195" i="14"/>
  <c r="DO195" i="14" s="1"/>
  <c r="AI195" i="14"/>
  <c r="AU195" i="14" s="1"/>
  <c r="DM195" i="14" s="1"/>
  <c r="AH195" i="14"/>
  <c r="DG195" i="14" s="1"/>
  <c r="AG195" i="14"/>
  <c r="DE195" i="14" s="1"/>
  <c r="A195" i="14"/>
  <c r="ER197" i="14"/>
  <c r="DC197" i="14"/>
  <c r="DA197" i="14"/>
  <c r="AS197" i="14"/>
  <c r="AV197" i="14" s="1"/>
  <c r="AK197" i="14"/>
  <c r="DQ197" i="14" s="1"/>
  <c r="AJ197" i="14"/>
  <c r="DO197" i="14" s="1"/>
  <c r="AI197" i="14"/>
  <c r="AU197" i="14" s="1"/>
  <c r="DK197" i="14" s="1"/>
  <c r="AH197" i="14"/>
  <c r="DG197" i="14" s="1"/>
  <c r="A197" i="14"/>
  <c r="ER184" i="14"/>
  <c r="AS184" i="14"/>
  <c r="AR184" i="14"/>
  <c r="AQ184" i="14"/>
  <c r="EC184" i="14" s="1"/>
  <c r="AP184" i="14"/>
  <c r="EA184" i="14" s="1"/>
  <c r="AO184" i="14"/>
  <c r="DY184" i="14" s="1"/>
  <c r="AN184" i="14"/>
  <c r="DW184" i="14" s="1"/>
  <c r="AK184" i="14"/>
  <c r="DQ184" i="14" s="1"/>
  <c r="AJ184" i="14"/>
  <c r="DO184" i="14" s="1"/>
  <c r="AI184" i="14"/>
  <c r="AU184" i="14" s="1"/>
  <c r="DM184" i="14" s="1"/>
  <c r="AH184" i="14"/>
  <c r="DG184" i="14" s="1"/>
  <c r="AG184" i="14"/>
  <c r="DE184" i="14" s="1"/>
  <c r="A184" i="14"/>
  <c r="ER183" i="14"/>
  <c r="AS183" i="14"/>
  <c r="AR183" i="14"/>
  <c r="AQ183" i="14"/>
  <c r="EC183" i="14" s="1"/>
  <c r="AP183" i="14"/>
  <c r="EA183" i="14" s="1"/>
  <c r="AO183" i="14"/>
  <c r="DY183" i="14" s="1"/>
  <c r="AN183" i="14"/>
  <c r="DW183" i="14" s="1"/>
  <c r="AK183" i="14"/>
  <c r="DQ183" i="14" s="1"/>
  <c r="AJ183" i="14"/>
  <c r="DO183" i="14" s="1"/>
  <c r="AI183" i="14"/>
  <c r="AU183" i="14" s="1"/>
  <c r="DM183" i="14" s="1"/>
  <c r="AH183" i="14"/>
  <c r="DG183" i="14" s="1"/>
  <c r="AG183" i="14"/>
  <c r="DE183" i="14" s="1"/>
  <c r="A183" i="14"/>
  <c r="ER147" i="14"/>
  <c r="EO147" i="14"/>
  <c r="DU147" i="14"/>
  <c r="DS147" i="14"/>
  <c r="DC147" i="14"/>
  <c r="DA147" i="14"/>
  <c r="CY147" i="14"/>
  <c r="CW147" i="14"/>
  <c r="CS147" i="14"/>
  <c r="CQ147" i="14"/>
  <c r="CO147" i="14"/>
  <c r="CM147" i="14"/>
  <c r="CK147" i="14"/>
  <c r="CI147" i="14"/>
  <c r="CG147" i="14"/>
  <c r="CE147" i="14"/>
  <c r="CC147" i="14"/>
  <c r="CA147" i="14"/>
  <c r="BY147" i="14"/>
  <c r="BW147" i="14"/>
  <c r="BU147" i="14"/>
  <c r="BS147" i="14"/>
  <c r="BQ147" i="14"/>
  <c r="BO147" i="14"/>
  <c r="BM147" i="14"/>
  <c r="BK147" i="14"/>
  <c r="BI147" i="14"/>
  <c r="BG147" i="14"/>
  <c r="BE147" i="14"/>
  <c r="BC147" i="14"/>
  <c r="BA147" i="14"/>
  <c r="AY147" i="14"/>
  <c r="AW147" i="14"/>
  <c r="AV147" i="14"/>
  <c r="EE147" i="14" s="1"/>
  <c r="AS147" i="14"/>
  <c r="AR147" i="14"/>
  <c r="AQ147" i="14"/>
  <c r="EC147" i="14" s="1"/>
  <c r="AP147" i="14"/>
  <c r="EA147" i="14" s="1"/>
  <c r="AO147" i="14"/>
  <c r="DY147" i="14" s="1"/>
  <c r="AN147" i="14"/>
  <c r="DW147" i="14" s="1"/>
  <c r="AK147" i="14"/>
  <c r="DQ147" i="14" s="1"/>
  <c r="AJ147" i="14"/>
  <c r="DO147" i="14" s="1"/>
  <c r="AI147" i="14"/>
  <c r="AU147" i="14" s="1"/>
  <c r="DM147" i="14" s="1"/>
  <c r="AH147" i="14"/>
  <c r="DG147" i="14" s="1"/>
  <c r="AG147" i="14"/>
  <c r="DE147" i="14" s="1"/>
  <c r="A147" i="14"/>
  <c r="ER146" i="14"/>
  <c r="EO146" i="14"/>
  <c r="DU146" i="14"/>
  <c r="DS146" i="14"/>
  <c r="DC146" i="14"/>
  <c r="DA146" i="14"/>
  <c r="CY146" i="14"/>
  <c r="CW146" i="14"/>
  <c r="CS146" i="14"/>
  <c r="CQ146" i="14"/>
  <c r="CO146" i="14"/>
  <c r="CM146" i="14"/>
  <c r="CK146" i="14"/>
  <c r="CI146" i="14"/>
  <c r="CG146" i="14"/>
  <c r="CE146" i="14"/>
  <c r="CC146" i="14"/>
  <c r="CA146" i="14"/>
  <c r="BY146" i="14"/>
  <c r="BW146" i="14"/>
  <c r="BU146" i="14"/>
  <c r="BS146" i="14"/>
  <c r="BQ146" i="14"/>
  <c r="BO146" i="14"/>
  <c r="BM146" i="14"/>
  <c r="BK146" i="14"/>
  <c r="BI146" i="14"/>
  <c r="BG146" i="14"/>
  <c r="BE146" i="14"/>
  <c r="BC146" i="14"/>
  <c r="BA146" i="14"/>
  <c r="AY146" i="14"/>
  <c r="AW146" i="14"/>
  <c r="AV146" i="14"/>
  <c r="EE146" i="14" s="1"/>
  <c r="AS146" i="14"/>
  <c r="AR146" i="14"/>
  <c r="AQ146" i="14"/>
  <c r="EC146" i="14" s="1"/>
  <c r="AP146" i="14"/>
  <c r="EA146" i="14" s="1"/>
  <c r="AO146" i="14"/>
  <c r="DY146" i="14" s="1"/>
  <c r="AN146" i="14"/>
  <c r="DW146" i="14" s="1"/>
  <c r="AK146" i="14"/>
  <c r="DQ146" i="14" s="1"/>
  <c r="AJ146" i="14"/>
  <c r="DO146" i="14" s="1"/>
  <c r="AI146" i="14"/>
  <c r="AU146" i="14" s="1"/>
  <c r="DK146" i="14" s="1"/>
  <c r="AH146" i="14"/>
  <c r="DG146" i="14" s="1"/>
  <c r="AG146" i="14"/>
  <c r="DE146" i="14" s="1"/>
  <c r="A146" i="14"/>
  <c r="ER145" i="14"/>
  <c r="EO145" i="14"/>
  <c r="DU145" i="14"/>
  <c r="DS145" i="14"/>
  <c r="DC145" i="14"/>
  <c r="DA145" i="14"/>
  <c r="CY145" i="14"/>
  <c r="CW145" i="14"/>
  <c r="CS145" i="14"/>
  <c r="CQ145" i="14"/>
  <c r="CO145" i="14"/>
  <c r="CM145" i="14"/>
  <c r="CK145" i="14"/>
  <c r="CI145" i="14"/>
  <c r="CG145" i="14"/>
  <c r="CE145" i="14"/>
  <c r="CC145" i="14"/>
  <c r="CA145" i="14"/>
  <c r="BY145" i="14"/>
  <c r="BW145" i="14"/>
  <c r="BU145" i="14"/>
  <c r="BS145" i="14"/>
  <c r="BQ145" i="14"/>
  <c r="BO145" i="14"/>
  <c r="BM145" i="14"/>
  <c r="BK145" i="14"/>
  <c r="BI145" i="14"/>
  <c r="BG145" i="14"/>
  <c r="BE145" i="14"/>
  <c r="BC145" i="14"/>
  <c r="BA145" i="14"/>
  <c r="AY145" i="14"/>
  <c r="AW145" i="14"/>
  <c r="AV145" i="14"/>
  <c r="EE145" i="14" s="1"/>
  <c r="AS145" i="14"/>
  <c r="AR145" i="14"/>
  <c r="AQ145" i="14"/>
  <c r="EC145" i="14" s="1"/>
  <c r="AP145" i="14"/>
  <c r="EA145" i="14" s="1"/>
  <c r="AO145" i="14"/>
  <c r="DY145" i="14" s="1"/>
  <c r="AN145" i="14"/>
  <c r="DW145" i="14" s="1"/>
  <c r="AK145" i="14"/>
  <c r="DQ145" i="14" s="1"/>
  <c r="AJ145" i="14"/>
  <c r="DO145" i="14" s="1"/>
  <c r="AI145" i="14"/>
  <c r="AU145" i="14" s="1"/>
  <c r="DM145" i="14" s="1"/>
  <c r="AH145" i="14"/>
  <c r="DG145" i="14" s="1"/>
  <c r="AG145" i="14"/>
  <c r="DI145" i="14" s="1"/>
  <c r="A145" i="14"/>
  <c r="EO215" i="14"/>
  <c r="DU215" i="14"/>
  <c r="DS215" i="14"/>
  <c r="DC215" i="14"/>
  <c r="DA215" i="14"/>
  <c r="AS215" i="14"/>
  <c r="AR215" i="14"/>
  <c r="AQ215" i="14"/>
  <c r="EC215" i="14" s="1"/>
  <c r="AP215" i="14"/>
  <c r="EA215" i="14" s="1"/>
  <c r="AO215" i="14"/>
  <c r="DY215" i="14" s="1"/>
  <c r="AN215" i="14"/>
  <c r="DW215" i="14" s="1"/>
  <c r="AK215" i="14"/>
  <c r="DQ215" i="14" s="1"/>
  <c r="AJ215" i="14"/>
  <c r="DO215" i="14" s="1"/>
  <c r="AI215" i="14"/>
  <c r="AU215" i="14" s="1"/>
  <c r="DM215" i="14" s="1"/>
  <c r="AH215" i="14"/>
  <c r="DG215" i="14" s="1"/>
  <c r="AG215" i="14"/>
  <c r="DE215" i="14" s="1"/>
  <c r="A215" i="14"/>
  <c r="ER139" i="14"/>
  <c r="EO139" i="14"/>
  <c r="DU139" i="14"/>
  <c r="DS139" i="14"/>
  <c r="DC139" i="14"/>
  <c r="DA139" i="14"/>
  <c r="CY139" i="14"/>
  <c r="CW139" i="14"/>
  <c r="CS139" i="14"/>
  <c r="CQ139" i="14"/>
  <c r="CO139" i="14"/>
  <c r="CM139" i="14"/>
  <c r="CK139" i="14"/>
  <c r="CI139" i="14"/>
  <c r="CG139" i="14"/>
  <c r="CE139" i="14"/>
  <c r="EM139" i="14" s="1"/>
  <c r="CC139" i="14"/>
  <c r="CA139" i="14"/>
  <c r="BY139" i="14"/>
  <c r="BW139" i="14"/>
  <c r="BU139" i="14"/>
  <c r="BS139" i="14"/>
  <c r="BQ139" i="14"/>
  <c r="BO139" i="14"/>
  <c r="BM139" i="14"/>
  <c r="BK139" i="14"/>
  <c r="AS139" i="14"/>
  <c r="AV139" i="14" s="1"/>
  <c r="AO139" i="14"/>
  <c r="DY139" i="14" s="1"/>
  <c r="AN139" i="14"/>
  <c r="DW139" i="14" s="1"/>
  <c r="AK139" i="14"/>
  <c r="DQ139" i="14" s="1"/>
  <c r="AJ139" i="14"/>
  <c r="DO139" i="14" s="1"/>
  <c r="AI139" i="14"/>
  <c r="AU139" i="14" s="1"/>
  <c r="AH139" i="14"/>
  <c r="DG139" i="14" s="1"/>
  <c r="A139" i="14"/>
  <c r="ER138" i="14"/>
  <c r="EO138" i="14"/>
  <c r="DU138" i="14"/>
  <c r="DS138" i="14"/>
  <c r="DC138" i="14"/>
  <c r="DA138" i="14"/>
  <c r="CY138" i="14"/>
  <c r="CW138" i="14"/>
  <c r="CS138" i="14"/>
  <c r="CQ138" i="14"/>
  <c r="CO138" i="14"/>
  <c r="CM138" i="14"/>
  <c r="CK138" i="14"/>
  <c r="CI138" i="14"/>
  <c r="CG138" i="14"/>
  <c r="CE138" i="14"/>
  <c r="EM138" i="14" s="1"/>
  <c r="CC138" i="14"/>
  <c r="CA138" i="14"/>
  <c r="BY138" i="14"/>
  <c r="BW138" i="14"/>
  <c r="BU138" i="14"/>
  <c r="BS138" i="14"/>
  <c r="BQ138" i="14"/>
  <c r="BO138" i="14"/>
  <c r="BM138" i="14"/>
  <c r="BK138" i="14"/>
  <c r="AS138" i="14"/>
  <c r="AV138" i="14" s="1"/>
  <c r="AO138" i="14"/>
  <c r="DY138" i="14" s="1"/>
  <c r="AN138" i="14"/>
  <c r="DW138" i="14" s="1"/>
  <c r="AK138" i="14"/>
  <c r="DQ138" i="14" s="1"/>
  <c r="AJ138" i="14"/>
  <c r="DO138" i="14" s="1"/>
  <c r="AI138" i="14"/>
  <c r="AU138" i="14" s="1"/>
  <c r="DM138" i="14" s="1"/>
  <c r="AH138" i="14"/>
  <c r="DG138" i="14" s="1"/>
  <c r="A138" i="14"/>
  <c r="ER137" i="14"/>
  <c r="EO137" i="14"/>
  <c r="DU137" i="14"/>
  <c r="DS137" i="14"/>
  <c r="DC137" i="14"/>
  <c r="DA137" i="14"/>
  <c r="CY137" i="14"/>
  <c r="CW137" i="14"/>
  <c r="CS137" i="14"/>
  <c r="CQ137" i="14"/>
  <c r="CO137" i="14"/>
  <c r="CM137" i="14"/>
  <c r="CK137" i="14"/>
  <c r="CI137" i="14"/>
  <c r="CG137" i="14"/>
  <c r="CE137" i="14"/>
  <c r="EM137" i="14" s="1"/>
  <c r="CC137" i="14"/>
  <c r="CA137" i="14"/>
  <c r="BY137" i="14"/>
  <c r="BW137" i="14"/>
  <c r="BU137" i="14"/>
  <c r="BS137" i="14"/>
  <c r="BO137" i="14"/>
  <c r="BM137" i="14"/>
  <c r="BK137" i="14"/>
  <c r="BI137" i="14"/>
  <c r="AS137" i="14"/>
  <c r="AV137" i="14" s="1"/>
  <c r="AO137" i="14"/>
  <c r="DY137" i="14" s="1"/>
  <c r="AN137" i="14"/>
  <c r="DW137" i="14" s="1"/>
  <c r="AK137" i="14"/>
  <c r="DQ137" i="14" s="1"/>
  <c r="AJ137" i="14"/>
  <c r="DO137" i="14" s="1"/>
  <c r="AI137" i="14"/>
  <c r="AU137" i="14" s="1"/>
  <c r="DM137" i="14" s="1"/>
  <c r="AH137" i="14"/>
  <c r="DG137" i="14" s="1"/>
  <c r="A137" i="14"/>
  <c r="ER136" i="14"/>
  <c r="EO136" i="14"/>
  <c r="DU136" i="14"/>
  <c r="DS136" i="14"/>
  <c r="DC136" i="14"/>
  <c r="DA136" i="14"/>
  <c r="CY136" i="14"/>
  <c r="CW136" i="14"/>
  <c r="CS136" i="14"/>
  <c r="CQ136" i="14"/>
  <c r="CO136" i="14"/>
  <c r="CM136" i="14"/>
  <c r="CK136" i="14"/>
  <c r="CI136" i="14"/>
  <c r="CG136" i="14"/>
  <c r="CE136" i="14"/>
  <c r="EM136" i="14" s="1"/>
  <c r="CC136" i="14"/>
  <c r="CA136" i="14"/>
  <c r="BY136" i="14"/>
  <c r="BW136" i="14"/>
  <c r="BU136" i="14"/>
  <c r="BS136" i="14"/>
  <c r="BO136" i="14"/>
  <c r="BM136" i="14"/>
  <c r="BK136" i="14"/>
  <c r="BI136" i="14"/>
  <c r="AS136" i="14"/>
  <c r="AV136" i="14" s="1"/>
  <c r="AO136" i="14"/>
  <c r="DY136" i="14" s="1"/>
  <c r="AN136" i="14"/>
  <c r="DW136" i="14" s="1"/>
  <c r="AK136" i="14"/>
  <c r="DQ136" i="14" s="1"/>
  <c r="AJ136" i="14"/>
  <c r="DO136" i="14" s="1"/>
  <c r="AI136" i="14"/>
  <c r="AU136" i="14" s="1"/>
  <c r="DM136" i="14" s="1"/>
  <c r="AH136" i="14"/>
  <c r="DG136" i="14" s="1"/>
  <c r="A136" i="14"/>
  <c r="ER131" i="14"/>
  <c r="EO131" i="14"/>
  <c r="DU131" i="14"/>
  <c r="DS131" i="14"/>
  <c r="DC131" i="14"/>
  <c r="DA131" i="14"/>
  <c r="CY131" i="14"/>
  <c r="CW131" i="14"/>
  <c r="CS131" i="14"/>
  <c r="CQ131" i="14"/>
  <c r="CO131" i="14"/>
  <c r="CM131" i="14"/>
  <c r="CK131" i="14"/>
  <c r="CI131" i="14"/>
  <c r="CG131" i="14"/>
  <c r="CE131" i="14"/>
  <c r="EM131" i="14" s="1"/>
  <c r="CC131" i="14"/>
  <c r="CA131" i="14"/>
  <c r="BY131" i="14"/>
  <c r="BW131" i="14"/>
  <c r="BU131" i="14"/>
  <c r="BS131" i="14"/>
  <c r="BQ131" i="14"/>
  <c r="BO131" i="14"/>
  <c r="BM131" i="14"/>
  <c r="BK131" i="14"/>
  <c r="AS131" i="14"/>
  <c r="AV131" i="14" s="1"/>
  <c r="AO131" i="14"/>
  <c r="DY131" i="14" s="1"/>
  <c r="AK131" i="14"/>
  <c r="DQ131" i="14" s="1"/>
  <c r="AJ131" i="14"/>
  <c r="DO131" i="14" s="1"/>
  <c r="AI131" i="14"/>
  <c r="AU131" i="14" s="1"/>
  <c r="DM131" i="14" s="1"/>
  <c r="AH131" i="14"/>
  <c r="DG131" i="14" s="1"/>
  <c r="A131" i="14"/>
  <c r="ER130" i="14"/>
  <c r="EO130" i="14"/>
  <c r="DU130" i="14"/>
  <c r="DS130" i="14"/>
  <c r="DC130" i="14"/>
  <c r="DA130" i="14"/>
  <c r="CY130" i="14"/>
  <c r="CW130" i="14"/>
  <c r="CS130" i="14"/>
  <c r="CQ130" i="14"/>
  <c r="CO130" i="14"/>
  <c r="CM130" i="14"/>
  <c r="CK130" i="14"/>
  <c r="CI130" i="14"/>
  <c r="CG130" i="14"/>
  <c r="CE130" i="14"/>
  <c r="EM130" i="14" s="1"/>
  <c r="CC130" i="14"/>
  <c r="CA130" i="14"/>
  <c r="BY130" i="14"/>
  <c r="BW130" i="14"/>
  <c r="BU130" i="14"/>
  <c r="BS130" i="14"/>
  <c r="BQ130" i="14"/>
  <c r="BO130" i="14"/>
  <c r="BM130" i="14"/>
  <c r="BK130" i="14"/>
  <c r="AS130" i="14"/>
  <c r="AV130" i="14" s="1"/>
  <c r="AO130" i="14"/>
  <c r="DY130" i="14" s="1"/>
  <c r="AK130" i="14"/>
  <c r="DQ130" i="14" s="1"/>
  <c r="AJ130" i="14"/>
  <c r="DO130" i="14" s="1"/>
  <c r="AI130" i="14"/>
  <c r="AU130" i="14" s="1"/>
  <c r="DK130" i="14" s="1"/>
  <c r="AH130" i="14"/>
  <c r="DG130" i="14" s="1"/>
  <c r="A130" i="14"/>
  <c r="ER129" i="14"/>
  <c r="EO129" i="14"/>
  <c r="DU129" i="14"/>
  <c r="DS129" i="14"/>
  <c r="DC129" i="14"/>
  <c r="DA129" i="14"/>
  <c r="CY129" i="14"/>
  <c r="CW129" i="14"/>
  <c r="CS129" i="14"/>
  <c r="CQ129" i="14"/>
  <c r="CO129" i="14"/>
  <c r="CM129" i="14"/>
  <c r="CK129" i="14"/>
  <c r="CI129" i="14"/>
  <c r="CG129" i="14"/>
  <c r="CE129" i="14"/>
  <c r="EM129" i="14" s="1"/>
  <c r="CC129" i="14"/>
  <c r="CA129" i="14"/>
  <c r="BY129" i="14"/>
  <c r="BW129" i="14"/>
  <c r="BU129" i="14"/>
  <c r="BS129" i="14"/>
  <c r="BQ129" i="14"/>
  <c r="BO129" i="14"/>
  <c r="BM129" i="14"/>
  <c r="BK129" i="14"/>
  <c r="AS129" i="14"/>
  <c r="AV129" i="14" s="1"/>
  <c r="AO129" i="14"/>
  <c r="DY129" i="14" s="1"/>
  <c r="AN129" i="14"/>
  <c r="DW129" i="14" s="1"/>
  <c r="AK129" i="14"/>
  <c r="DQ129" i="14" s="1"/>
  <c r="AJ129" i="14"/>
  <c r="DO129" i="14" s="1"/>
  <c r="AI129" i="14"/>
  <c r="AU129" i="14" s="1"/>
  <c r="DM129" i="14" s="1"/>
  <c r="AH129" i="14"/>
  <c r="DG129" i="14" s="1"/>
  <c r="A129" i="14"/>
  <c r="ER128" i="14"/>
  <c r="EO128" i="14"/>
  <c r="DU128" i="14"/>
  <c r="DS128" i="14"/>
  <c r="DC128" i="14"/>
  <c r="DA128" i="14"/>
  <c r="CY128" i="14"/>
  <c r="CW128" i="14"/>
  <c r="CS128" i="14"/>
  <c r="CQ128" i="14"/>
  <c r="CO128" i="14"/>
  <c r="CM128" i="14"/>
  <c r="CK128" i="14"/>
  <c r="CI128" i="14"/>
  <c r="CG128" i="14"/>
  <c r="CE128" i="14"/>
  <c r="EM128" i="14" s="1"/>
  <c r="CC128" i="14"/>
  <c r="CA128" i="14"/>
  <c r="BY128" i="14"/>
  <c r="BW128" i="14"/>
  <c r="BU128" i="14"/>
  <c r="BS128" i="14"/>
  <c r="BQ128" i="14"/>
  <c r="BO128" i="14"/>
  <c r="BM128" i="14"/>
  <c r="BK128" i="14"/>
  <c r="AS128" i="14"/>
  <c r="AV128" i="14" s="1"/>
  <c r="AO128" i="14"/>
  <c r="DY128" i="14" s="1"/>
  <c r="AN128" i="14"/>
  <c r="DW128" i="14" s="1"/>
  <c r="AK128" i="14"/>
  <c r="DQ128" i="14" s="1"/>
  <c r="AJ128" i="14"/>
  <c r="DO128" i="14" s="1"/>
  <c r="AI128" i="14"/>
  <c r="AU128" i="14" s="1"/>
  <c r="AH128" i="14"/>
  <c r="DG128" i="14" s="1"/>
  <c r="A128" i="14"/>
  <c r="ER97" i="14"/>
  <c r="EO97" i="14"/>
  <c r="DU97" i="14"/>
  <c r="DS97" i="14"/>
  <c r="DC97" i="14"/>
  <c r="DA97" i="14"/>
  <c r="CY97" i="14"/>
  <c r="CW97" i="14"/>
  <c r="CS97" i="14"/>
  <c r="CQ97" i="14"/>
  <c r="CO97" i="14"/>
  <c r="CM97" i="14"/>
  <c r="CK97" i="14"/>
  <c r="CI97" i="14"/>
  <c r="CG97" i="14"/>
  <c r="CE97" i="14"/>
  <c r="EM97" i="14" s="1"/>
  <c r="CC97" i="14"/>
  <c r="CA97" i="14"/>
  <c r="BY97" i="14"/>
  <c r="BW97" i="14"/>
  <c r="BU97" i="14"/>
  <c r="BS97" i="14"/>
  <c r="BQ97" i="14"/>
  <c r="AS97" i="14"/>
  <c r="AV97" i="14" s="1"/>
  <c r="AO97" i="14"/>
  <c r="DY97" i="14" s="1"/>
  <c r="AK97" i="14"/>
  <c r="DQ97" i="14" s="1"/>
  <c r="AJ97" i="14"/>
  <c r="DO97" i="14" s="1"/>
  <c r="AI97" i="14"/>
  <c r="AU97" i="14" s="1"/>
  <c r="AH97" i="14"/>
  <c r="DG97" i="14" s="1"/>
  <c r="AG97" i="14"/>
  <c r="DE97" i="14" s="1"/>
  <c r="A97" i="14"/>
  <c r="ER106" i="14"/>
  <c r="EO106" i="14"/>
  <c r="DU106" i="14"/>
  <c r="DS106" i="14"/>
  <c r="DC106" i="14"/>
  <c r="DA106" i="14"/>
  <c r="CY106" i="14"/>
  <c r="CW106" i="14"/>
  <c r="CS106" i="14"/>
  <c r="CQ106" i="14"/>
  <c r="CO106" i="14"/>
  <c r="CM106" i="14"/>
  <c r="CK106" i="14"/>
  <c r="CI106" i="14"/>
  <c r="CG106" i="14"/>
  <c r="CE106" i="14"/>
  <c r="CC106" i="14"/>
  <c r="CA106" i="14"/>
  <c r="BY106" i="14"/>
  <c r="BW106" i="14"/>
  <c r="BU106" i="14"/>
  <c r="BS106" i="14"/>
  <c r="BQ106" i="14"/>
  <c r="BO106" i="14"/>
  <c r="BM106" i="14"/>
  <c r="BK106" i="14"/>
  <c r="BI106" i="14"/>
  <c r="BG106" i="14"/>
  <c r="BE106" i="14"/>
  <c r="BC106" i="14"/>
  <c r="BA106" i="14"/>
  <c r="AY106" i="14"/>
  <c r="AW106" i="14"/>
  <c r="AV106" i="14"/>
  <c r="EE106" i="14" s="1"/>
  <c r="AS106" i="14"/>
  <c r="AR106" i="14"/>
  <c r="AQ106" i="14"/>
  <c r="EC106" i="14" s="1"/>
  <c r="AP106" i="14"/>
  <c r="EA106" i="14" s="1"/>
  <c r="AO106" i="14"/>
  <c r="DY106" i="14" s="1"/>
  <c r="AN106" i="14"/>
  <c r="DW106" i="14" s="1"/>
  <c r="AK106" i="14"/>
  <c r="DQ106" i="14" s="1"/>
  <c r="AJ106" i="14"/>
  <c r="DO106" i="14" s="1"/>
  <c r="AI106" i="14"/>
  <c r="AU106" i="14" s="1"/>
  <c r="DM106" i="14" s="1"/>
  <c r="AH106" i="14"/>
  <c r="DG106" i="14" s="1"/>
  <c r="AG106" i="14"/>
  <c r="DE106" i="14" s="1"/>
  <c r="A106" i="14"/>
  <c r="ER105" i="14"/>
  <c r="EO105" i="14"/>
  <c r="DU105" i="14"/>
  <c r="DS105" i="14"/>
  <c r="DC105" i="14"/>
  <c r="DA105" i="14"/>
  <c r="CY105" i="14"/>
  <c r="CW105" i="14"/>
  <c r="CS105" i="14"/>
  <c r="CQ105" i="14"/>
  <c r="CO105" i="14"/>
  <c r="CM105" i="14"/>
  <c r="CK105" i="14"/>
  <c r="CI105" i="14"/>
  <c r="CG105" i="14"/>
  <c r="CE105" i="14"/>
  <c r="CC105" i="14"/>
  <c r="CA105" i="14"/>
  <c r="BY105" i="14"/>
  <c r="BW105" i="14"/>
  <c r="BU105" i="14"/>
  <c r="BS105" i="14"/>
  <c r="BQ105" i="14"/>
  <c r="BO105" i="14"/>
  <c r="BM105" i="14"/>
  <c r="BK105" i="14"/>
  <c r="BI105" i="14"/>
  <c r="BG105" i="14"/>
  <c r="BE105" i="14"/>
  <c r="BC105" i="14"/>
  <c r="AY105" i="14"/>
  <c r="AW105" i="14"/>
  <c r="AV105" i="14"/>
  <c r="EE105" i="14" s="1"/>
  <c r="AS105" i="14"/>
  <c r="AR105" i="14"/>
  <c r="AQ105" i="14"/>
  <c r="EC105" i="14" s="1"/>
  <c r="AP105" i="14"/>
  <c r="EA105" i="14" s="1"/>
  <c r="AO105" i="14"/>
  <c r="DY105" i="14" s="1"/>
  <c r="AN105" i="14"/>
  <c r="DW105" i="14" s="1"/>
  <c r="AK105" i="14"/>
  <c r="DQ105" i="14" s="1"/>
  <c r="AJ105" i="14"/>
  <c r="DO105" i="14" s="1"/>
  <c r="AI105" i="14"/>
  <c r="AU105" i="14" s="1"/>
  <c r="DK105" i="14" s="1"/>
  <c r="AH105" i="14"/>
  <c r="DG105" i="14" s="1"/>
  <c r="AG105" i="14"/>
  <c r="DI105" i="14" s="1"/>
  <c r="A105" i="14"/>
  <c r="ER104" i="14"/>
  <c r="EO104" i="14"/>
  <c r="DU104" i="14"/>
  <c r="DS104" i="14"/>
  <c r="DC104" i="14"/>
  <c r="DA104" i="14"/>
  <c r="CY104" i="14"/>
  <c r="CW104" i="14"/>
  <c r="CS104" i="14"/>
  <c r="CQ104" i="14"/>
  <c r="CO104" i="14"/>
  <c r="CM104" i="14"/>
  <c r="CK104" i="14"/>
  <c r="CI104" i="14"/>
  <c r="CG104" i="14"/>
  <c r="CE104" i="14"/>
  <c r="EM104" i="14" s="1"/>
  <c r="CC104" i="14"/>
  <c r="CA104" i="14"/>
  <c r="BY104" i="14"/>
  <c r="BW104" i="14"/>
  <c r="BU104" i="14"/>
  <c r="BS104" i="14"/>
  <c r="BO104" i="14"/>
  <c r="BM104" i="14"/>
  <c r="BK104" i="14"/>
  <c r="BI104" i="14"/>
  <c r="AS104" i="14"/>
  <c r="AV104" i="14" s="1"/>
  <c r="AO104" i="14"/>
  <c r="DY104" i="14" s="1"/>
  <c r="AK104" i="14"/>
  <c r="DQ104" i="14" s="1"/>
  <c r="AJ104" i="14"/>
  <c r="DO104" i="14" s="1"/>
  <c r="AI104" i="14"/>
  <c r="AU104" i="14" s="1"/>
  <c r="DM104" i="14" s="1"/>
  <c r="AH104" i="14"/>
  <c r="DG104" i="14" s="1"/>
  <c r="A104" i="14"/>
  <c r="ER103" i="14"/>
  <c r="EO103" i="14"/>
  <c r="DU103" i="14"/>
  <c r="DS103" i="14"/>
  <c r="DC103" i="14"/>
  <c r="DA103" i="14"/>
  <c r="CY103" i="14"/>
  <c r="CW103" i="14"/>
  <c r="CS103" i="14"/>
  <c r="CQ103" i="14"/>
  <c r="CO103" i="14"/>
  <c r="CM103" i="14"/>
  <c r="CK103" i="14"/>
  <c r="CI103" i="14"/>
  <c r="CG103" i="14"/>
  <c r="CE103" i="14"/>
  <c r="EM103" i="14" s="1"/>
  <c r="CC103" i="14"/>
  <c r="CA103" i="14"/>
  <c r="BY103" i="14"/>
  <c r="BW103" i="14"/>
  <c r="BU103" i="14"/>
  <c r="BS103" i="14"/>
  <c r="BO103" i="14"/>
  <c r="BM103" i="14"/>
  <c r="BK103" i="14"/>
  <c r="BI103" i="14"/>
  <c r="AS103" i="14"/>
  <c r="AV103" i="14" s="1"/>
  <c r="AO103" i="14"/>
  <c r="DY103" i="14" s="1"/>
  <c r="AN103" i="14"/>
  <c r="DW103" i="14" s="1"/>
  <c r="AK103" i="14"/>
  <c r="DQ103" i="14" s="1"/>
  <c r="AJ103" i="14"/>
  <c r="DO103" i="14" s="1"/>
  <c r="AI103" i="14"/>
  <c r="AU103" i="14" s="1"/>
  <c r="DM103" i="14" s="1"/>
  <c r="AH103" i="14"/>
  <c r="DG103" i="14" s="1"/>
  <c r="A103" i="14"/>
  <c r="ER102" i="14"/>
  <c r="EO102" i="14"/>
  <c r="DU102" i="14"/>
  <c r="DS102" i="14"/>
  <c r="DC102" i="14"/>
  <c r="DA102" i="14"/>
  <c r="CY102" i="14"/>
  <c r="CW102" i="14"/>
  <c r="CS102" i="14"/>
  <c r="CQ102" i="14"/>
  <c r="CO102" i="14"/>
  <c r="CM102" i="14"/>
  <c r="CK102" i="14"/>
  <c r="CI102" i="14"/>
  <c r="CG102" i="14"/>
  <c r="CE102" i="14"/>
  <c r="EM102" i="14" s="1"/>
  <c r="CC102" i="14"/>
  <c r="CA102" i="14"/>
  <c r="BY102" i="14"/>
  <c r="BW102" i="14"/>
  <c r="BU102" i="14"/>
  <c r="BS102" i="14"/>
  <c r="BO102" i="14"/>
  <c r="BM102" i="14"/>
  <c r="BK102" i="14"/>
  <c r="BI102" i="14"/>
  <c r="AS102" i="14"/>
  <c r="AV102" i="14" s="1"/>
  <c r="AO102" i="14"/>
  <c r="DY102" i="14" s="1"/>
  <c r="AN102" i="14"/>
  <c r="DW102" i="14" s="1"/>
  <c r="AK102" i="14"/>
  <c r="DQ102" i="14" s="1"/>
  <c r="AJ102" i="14"/>
  <c r="DO102" i="14" s="1"/>
  <c r="AI102" i="14"/>
  <c r="AU102" i="14" s="1"/>
  <c r="DM102" i="14" s="1"/>
  <c r="AH102" i="14"/>
  <c r="DG102" i="14" s="1"/>
  <c r="A102" i="14"/>
  <c r="ER92" i="14"/>
  <c r="EO92" i="14"/>
  <c r="DU92" i="14"/>
  <c r="DS92" i="14"/>
  <c r="DC92" i="14"/>
  <c r="DA92" i="14"/>
  <c r="CY92" i="14"/>
  <c r="CW92" i="14"/>
  <c r="CS92" i="14"/>
  <c r="CQ92" i="14"/>
  <c r="CO92" i="14"/>
  <c r="CM92" i="14"/>
  <c r="CK92" i="14"/>
  <c r="CI92" i="14"/>
  <c r="CG92" i="14"/>
  <c r="CE92" i="14"/>
  <c r="EM92" i="14" s="1"/>
  <c r="CC92" i="14"/>
  <c r="CA92" i="14"/>
  <c r="BY92" i="14"/>
  <c r="BW92" i="14"/>
  <c r="BU92" i="14"/>
  <c r="BS92" i="14"/>
  <c r="BQ92" i="14"/>
  <c r="BO92" i="14"/>
  <c r="BM92" i="14"/>
  <c r="BK92" i="14"/>
  <c r="AS92" i="14"/>
  <c r="AV92" i="14" s="1"/>
  <c r="AO92" i="14"/>
  <c r="DY92" i="14" s="1"/>
  <c r="AN92" i="14"/>
  <c r="DW92" i="14" s="1"/>
  <c r="AK92" i="14"/>
  <c r="DQ92" i="14" s="1"/>
  <c r="AJ92" i="14"/>
  <c r="DO92" i="14" s="1"/>
  <c r="AI92" i="14"/>
  <c r="AU92" i="14" s="1"/>
  <c r="DK92" i="14" s="1"/>
  <c r="AH92" i="14"/>
  <c r="DG92" i="14" s="1"/>
  <c r="A92" i="14"/>
  <c r="ER91" i="14"/>
  <c r="EO91" i="14"/>
  <c r="DU91" i="14"/>
  <c r="DS91" i="14"/>
  <c r="DC91" i="14"/>
  <c r="DA91" i="14"/>
  <c r="CY91" i="14"/>
  <c r="CW91" i="14"/>
  <c r="CS91" i="14"/>
  <c r="CQ91" i="14"/>
  <c r="CO91" i="14"/>
  <c r="CM91" i="14"/>
  <c r="CK91" i="14"/>
  <c r="CI91" i="14"/>
  <c r="CG91" i="14"/>
  <c r="CE91" i="14"/>
  <c r="EM91" i="14" s="1"/>
  <c r="CC91" i="14"/>
  <c r="CA91" i="14"/>
  <c r="BY91" i="14"/>
  <c r="BW91" i="14"/>
  <c r="BU91" i="14"/>
  <c r="BS91" i="14"/>
  <c r="BQ91" i="14"/>
  <c r="BO91" i="14"/>
  <c r="BM91" i="14"/>
  <c r="BK91" i="14"/>
  <c r="AS91" i="14"/>
  <c r="AV91" i="14" s="1"/>
  <c r="AO91" i="14"/>
  <c r="DY91" i="14" s="1"/>
  <c r="AN91" i="14"/>
  <c r="DW91" i="14" s="1"/>
  <c r="AK91" i="14"/>
  <c r="DQ91" i="14" s="1"/>
  <c r="AJ91" i="14"/>
  <c r="DO91" i="14" s="1"/>
  <c r="AI91" i="14"/>
  <c r="AU91" i="14" s="1"/>
  <c r="DM91" i="14" s="1"/>
  <c r="AH91" i="14"/>
  <c r="DG91" i="14" s="1"/>
  <c r="A91" i="14"/>
  <c r="ER90" i="14"/>
  <c r="EO90" i="14"/>
  <c r="DU90" i="14"/>
  <c r="DS90" i="14"/>
  <c r="DC90" i="14"/>
  <c r="DA90" i="14"/>
  <c r="CY90" i="14"/>
  <c r="CW90" i="14"/>
  <c r="CS90" i="14"/>
  <c r="CQ90" i="14"/>
  <c r="CO90" i="14"/>
  <c r="CM90" i="14"/>
  <c r="CK90" i="14"/>
  <c r="CI90" i="14"/>
  <c r="CG90" i="14"/>
  <c r="CE90" i="14"/>
  <c r="EM90" i="14" s="1"/>
  <c r="CC90" i="14"/>
  <c r="CA90" i="14"/>
  <c r="BY90" i="14"/>
  <c r="BW90" i="14"/>
  <c r="BU90" i="14"/>
  <c r="BS90" i="14"/>
  <c r="BQ90" i="14"/>
  <c r="BO90" i="14"/>
  <c r="BM90" i="14"/>
  <c r="BK90" i="14"/>
  <c r="AS90" i="14"/>
  <c r="AV90" i="14" s="1"/>
  <c r="AO90" i="14"/>
  <c r="DY90" i="14" s="1"/>
  <c r="AN90" i="14"/>
  <c r="DW90" i="14" s="1"/>
  <c r="AK90" i="14"/>
  <c r="DQ90" i="14" s="1"/>
  <c r="AJ90" i="14"/>
  <c r="DO90" i="14" s="1"/>
  <c r="AI90" i="14"/>
  <c r="AU90" i="14" s="1"/>
  <c r="DM90" i="14" s="1"/>
  <c r="AH90" i="14"/>
  <c r="DG90" i="14" s="1"/>
  <c r="A90" i="14"/>
  <c r="ER89" i="14"/>
  <c r="EO89" i="14"/>
  <c r="DU89" i="14"/>
  <c r="DS89" i="14"/>
  <c r="DC89" i="14"/>
  <c r="DA89" i="14"/>
  <c r="CY89" i="14"/>
  <c r="CW89" i="14"/>
  <c r="CS89" i="14"/>
  <c r="CQ89" i="14"/>
  <c r="CO89" i="14"/>
  <c r="CM89" i="14"/>
  <c r="CK89" i="14"/>
  <c r="CI89" i="14"/>
  <c r="CG89" i="14"/>
  <c r="CE89" i="14"/>
  <c r="EM89" i="14" s="1"/>
  <c r="CC89" i="14"/>
  <c r="CA89" i="14"/>
  <c r="BY89" i="14"/>
  <c r="BW89" i="14"/>
  <c r="BU89" i="14"/>
  <c r="BS89" i="14"/>
  <c r="BQ89" i="14"/>
  <c r="BO89" i="14"/>
  <c r="BM89" i="14"/>
  <c r="BK89" i="14"/>
  <c r="AS89" i="14"/>
  <c r="AV89" i="14" s="1"/>
  <c r="AO89" i="14"/>
  <c r="DY89" i="14" s="1"/>
  <c r="AN89" i="14"/>
  <c r="DW89" i="14" s="1"/>
  <c r="AK89" i="14"/>
  <c r="DQ89" i="14" s="1"/>
  <c r="AJ89" i="14"/>
  <c r="DO89" i="14" s="1"/>
  <c r="AI89" i="14"/>
  <c r="AU89" i="14" s="1"/>
  <c r="DK89" i="14" s="1"/>
  <c r="AH89" i="14"/>
  <c r="DG89" i="14" s="1"/>
  <c r="A89" i="14"/>
  <c r="ER88" i="14"/>
  <c r="EO88" i="14"/>
  <c r="DU88" i="14"/>
  <c r="DS88" i="14"/>
  <c r="DC88" i="14"/>
  <c r="DA88" i="14"/>
  <c r="CY88" i="14"/>
  <c r="CW88" i="14"/>
  <c r="CS88" i="14"/>
  <c r="CQ88" i="14"/>
  <c r="CO88" i="14"/>
  <c r="CM88" i="14"/>
  <c r="CK88" i="14"/>
  <c r="CI88" i="14"/>
  <c r="CG88" i="14"/>
  <c r="CE88" i="14"/>
  <c r="EM88" i="14" s="1"/>
  <c r="CC88" i="14"/>
  <c r="CA88" i="14"/>
  <c r="BY88" i="14"/>
  <c r="BW88" i="14"/>
  <c r="BU88" i="14"/>
  <c r="BS88" i="14"/>
  <c r="BQ88" i="14"/>
  <c r="BO88" i="14"/>
  <c r="BM88" i="14"/>
  <c r="BK88" i="14"/>
  <c r="AS88" i="14"/>
  <c r="AV88" i="14" s="1"/>
  <c r="AO88" i="14"/>
  <c r="DY88" i="14" s="1"/>
  <c r="AN88" i="14"/>
  <c r="DW88" i="14" s="1"/>
  <c r="AK88" i="14"/>
  <c r="DQ88" i="14" s="1"/>
  <c r="AJ88" i="14"/>
  <c r="DO88" i="14" s="1"/>
  <c r="AI88" i="14"/>
  <c r="AU88" i="14" s="1"/>
  <c r="DM88" i="14" s="1"/>
  <c r="AH88" i="14"/>
  <c r="DG88" i="14" s="1"/>
  <c r="A88" i="14"/>
  <c r="ER87" i="14"/>
  <c r="EO87" i="14"/>
  <c r="DU87" i="14"/>
  <c r="DS87" i="14"/>
  <c r="DC87" i="14"/>
  <c r="DA87" i="14"/>
  <c r="CY87" i="14"/>
  <c r="CW87" i="14"/>
  <c r="CS87" i="14"/>
  <c r="CQ87" i="14"/>
  <c r="CO87" i="14"/>
  <c r="CM87" i="14"/>
  <c r="CK87" i="14"/>
  <c r="CI87" i="14"/>
  <c r="CG87" i="14"/>
  <c r="CE87" i="14"/>
  <c r="EM87" i="14" s="1"/>
  <c r="CC87" i="14"/>
  <c r="CA87" i="14"/>
  <c r="BY87" i="14"/>
  <c r="BW87" i="14"/>
  <c r="BU87" i="14"/>
  <c r="BS87" i="14"/>
  <c r="BQ87" i="14"/>
  <c r="BO87" i="14"/>
  <c r="BM87" i="14"/>
  <c r="BK87" i="14"/>
  <c r="AS87" i="14"/>
  <c r="AV87" i="14" s="1"/>
  <c r="AO87" i="14"/>
  <c r="DY87" i="14" s="1"/>
  <c r="AN87" i="14"/>
  <c r="DW87" i="14" s="1"/>
  <c r="AK87" i="14"/>
  <c r="DQ87" i="14" s="1"/>
  <c r="AJ87" i="14"/>
  <c r="DO87" i="14" s="1"/>
  <c r="AI87" i="14"/>
  <c r="AU87" i="14" s="1"/>
  <c r="DK87" i="14" s="1"/>
  <c r="AH87" i="14"/>
  <c r="DG87" i="14" s="1"/>
  <c r="A87" i="14"/>
  <c r="ER86" i="14"/>
  <c r="EO86" i="14"/>
  <c r="DU86" i="14"/>
  <c r="DS86" i="14"/>
  <c r="DC86" i="14"/>
  <c r="DA86" i="14"/>
  <c r="CY86" i="14"/>
  <c r="CW86" i="14"/>
  <c r="CS86" i="14"/>
  <c r="CQ86" i="14"/>
  <c r="CO86" i="14"/>
  <c r="CM86" i="14"/>
  <c r="CK86" i="14"/>
  <c r="CI86" i="14"/>
  <c r="CG86" i="14"/>
  <c r="CE86" i="14"/>
  <c r="EM86" i="14" s="1"/>
  <c r="CC86" i="14"/>
  <c r="CA86" i="14"/>
  <c r="BY86" i="14"/>
  <c r="BW86" i="14"/>
  <c r="BU86" i="14"/>
  <c r="BS86" i="14"/>
  <c r="BQ86" i="14"/>
  <c r="BO86" i="14"/>
  <c r="BM86" i="14"/>
  <c r="BK86" i="14"/>
  <c r="AS86" i="14"/>
  <c r="AV86" i="14" s="1"/>
  <c r="AO86" i="14"/>
  <c r="DY86" i="14" s="1"/>
  <c r="AN86" i="14"/>
  <c r="DW86" i="14" s="1"/>
  <c r="AK86" i="14"/>
  <c r="DQ86" i="14" s="1"/>
  <c r="AJ86" i="14"/>
  <c r="DO86" i="14" s="1"/>
  <c r="AI86" i="14"/>
  <c r="AU86" i="14" s="1"/>
  <c r="DM86" i="14" s="1"/>
  <c r="AH86" i="14"/>
  <c r="DG86" i="14" s="1"/>
  <c r="A86" i="14"/>
  <c r="DE144" i="14"/>
  <c r="DI109" i="14"/>
  <c r="DI158" i="14"/>
  <c r="DE119" i="14"/>
  <c r="DE143" i="14"/>
  <c r="DI148" i="14"/>
  <c r="A499" i="14"/>
  <c r="ER140" i="14"/>
  <c r="EO140" i="14"/>
  <c r="DU140" i="14"/>
  <c r="DS140" i="14"/>
  <c r="DC140" i="14"/>
  <c r="DA140" i="14"/>
  <c r="CY140" i="14"/>
  <c r="CW140" i="14"/>
  <c r="CS140" i="14"/>
  <c r="CQ140" i="14"/>
  <c r="CO140" i="14"/>
  <c r="CM140" i="14"/>
  <c r="CK140" i="14"/>
  <c r="CI140" i="14"/>
  <c r="CG140" i="14"/>
  <c r="CE140" i="14"/>
  <c r="EM140" i="14" s="1"/>
  <c r="CC140" i="14"/>
  <c r="CA140" i="14"/>
  <c r="BY140" i="14"/>
  <c r="BW140" i="14"/>
  <c r="BU140" i="14"/>
  <c r="BS140" i="14"/>
  <c r="BQ140" i="14"/>
  <c r="BO140" i="14"/>
  <c r="AS140" i="14"/>
  <c r="AR140" i="14"/>
  <c r="AQ140" i="14"/>
  <c r="EC140" i="14" s="1"/>
  <c r="AO140" i="14"/>
  <c r="DY140" i="14" s="1"/>
  <c r="AK140" i="14"/>
  <c r="DQ140" i="14" s="1"/>
  <c r="AJ140" i="14"/>
  <c r="DO140" i="14" s="1"/>
  <c r="AU140" i="14"/>
  <c r="DM140" i="14" s="1"/>
  <c r="AH140" i="14"/>
  <c r="DG140" i="14" s="1"/>
  <c r="A140" i="14"/>
  <c r="ER151" i="14"/>
  <c r="EO151" i="14"/>
  <c r="DU151" i="14"/>
  <c r="DS151" i="14"/>
  <c r="DC151" i="14"/>
  <c r="DA151" i="14"/>
  <c r="CY151" i="14"/>
  <c r="CW151" i="14"/>
  <c r="CS151" i="14"/>
  <c r="CQ151" i="14"/>
  <c r="CO151" i="14"/>
  <c r="CM151" i="14"/>
  <c r="CK151" i="14"/>
  <c r="CI151" i="14"/>
  <c r="CG151" i="14"/>
  <c r="CE151" i="14"/>
  <c r="CC151" i="14"/>
  <c r="CA151" i="14"/>
  <c r="BY151" i="14"/>
  <c r="BW151" i="14"/>
  <c r="BU151" i="14"/>
  <c r="BS151" i="14"/>
  <c r="BQ151" i="14"/>
  <c r="BO151" i="14"/>
  <c r="BM151" i="14"/>
  <c r="BK151" i="14"/>
  <c r="BI151" i="14"/>
  <c r="BG151" i="14"/>
  <c r="BE151" i="14"/>
  <c r="BC151" i="14"/>
  <c r="BA151" i="14"/>
  <c r="AY151" i="14"/>
  <c r="AW151" i="14"/>
  <c r="AV151" i="14"/>
  <c r="EE151" i="14" s="1"/>
  <c r="AS151" i="14"/>
  <c r="AR151" i="14"/>
  <c r="AQ151" i="14"/>
  <c r="EC151" i="14" s="1"/>
  <c r="AP151" i="14"/>
  <c r="EA151" i="14" s="1"/>
  <c r="AO151" i="14"/>
  <c r="DY151" i="14" s="1"/>
  <c r="AN151" i="14"/>
  <c r="DW151" i="14" s="1"/>
  <c r="AK151" i="14"/>
  <c r="DQ151" i="14" s="1"/>
  <c r="AJ151" i="14"/>
  <c r="DO151" i="14" s="1"/>
  <c r="AI151" i="14"/>
  <c r="AU151" i="14" s="1"/>
  <c r="DK151" i="14" s="1"/>
  <c r="AH151" i="14"/>
  <c r="DG151" i="14" s="1"/>
  <c r="AG151" i="14"/>
  <c r="DE151" i="14" s="1"/>
  <c r="A151" i="14"/>
  <c r="ER190" i="14"/>
  <c r="DC190" i="14"/>
  <c r="DA190" i="14"/>
  <c r="AS190" i="14"/>
  <c r="AR190" i="14"/>
  <c r="AO190" i="14"/>
  <c r="DY190" i="14" s="1"/>
  <c r="AK190" i="14"/>
  <c r="DQ190" i="14" s="1"/>
  <c r="AJ190" i="14"/>
  <c r="DO190" i="14" s="1"/>
  <c r="AH190" i="14"/>
  <c r="DG190" i="14" s="1"/>
  <c r="AG190" i="14"/>
  <c r="DI190" i="14" s="1"/>
  <c r="A190" i="14"/>
  <c r="ER114" i="14"/>
  <c r="EO114" i="14"/>
  <c r="DU114" i="14"/>
  <c r="DS114" i="14"/>
  <c r="DC114" i="14"/>
  <c r="DA114" i="14"/>
  <c r="CY114" i="14"/>
  <c r="CW114" i="14"/>
  <c r="CS114" i="14"/>
  <c r="CQ114" i="14"/>
  <c r="CO114" i="14"/>
  <c r="CM114" i="14"/>
  <c r="CK114" i="14"/>
  <c r="CI114" i="14"/>
  <c r="CG114" i="14"/>
  <c r="CE114" i="14"/>
  <c r="EM114" i="14" s="1"/>
  <c r="CC114" i="14"/>
  <c r="CA114" i="14"/>
  <c r="BY114" i="14"/>
  <c r="BW114" i="14"/>
  <c r="BU114" i="14"/>
  <c r="BS114" i="14"/>
  <c r="BQ114" i="14"/>
  <c r="BO114" i="14"/>
  <c r="BM114" i="14"/>
  <c r="BK114" i="14"/>
  <c r="AS114" i="14"/>
  <c r="AV114" i="14" s="1"/>
  <c r="AO114" i="14"/>
  <c r="DY114" i="14" s="1"/>
  <c r="AK114" i="14"/>
  <c r="DQ114" i="14" s="1"/>
  <c r="AJ114" i="14"/>
  <c r="DO114" i="14" s="1"/>
  <c r="AU114" i="14"/>
  <c r="DM114" i="14" s="1"/>
  <c r="AH114" i="14"/>
  <c r="DG114" i="14" s="1"/>
  <c r="AG114" i="14"/>
  <c r="DI114" i="14" s="1"/>
  <c r="A114" i="14"/>
  <c r="ER198" i="14"/>
  <c r="DC198" i="14"/>
  <c r="DA198" i="14"/>
  <c r="AS198" i="14"/>
  <c r="AR198" i="14"/>
  <c r="AQ198" i="14"/>
  <c r="EC198" i="14" s="1"/>
  <c r="AP198" i="14"/>
  <c r="EA198" i="14" s="1"/>
  <c r="AO198" i="14"/>
  <c r="DY198" i="14" s="1"/>
  <c r="AN198" i="14"/>
  <c r="DW198" i="14" s="1"/>
  <c r="AK198" i="14"/>
  <c r="DQ198" i="14" s="1"/>
  <c r="AJ198" i="14"/>
  <c r="DO198" i="14" s="1"/>
  <c r="AI198" i="14"/>
  <c r="AU198" i="14" s="1"/>
  <c r="DK198" i="14" s="1"/>
  <c r="AH198" i="14"/>
  <c r="DG198" i="14" s="1"/>
  <c r="AG198" i="14"/>
  <c r="DE198" i="14" s="1"/>
  <c r="A198" i="14"/>
  <c r="ER53" i="14"/>
  <c r="EO53" i="14"/>
  <c r="DU53" i="14"/>
  <c r="DS53" i="14"/>
  <c r="DC53" i="14"/>
  <c r="DA53" i="14"/>
  <c r="CY53" i="14"/>
  <c r="CW53" i="14"/>
  <c r="CS53" i="14"/>
  <c r="CQ53" i="14"/>
  <c r="CO53" i="14"/>
  <c r="CM53" i="14"/>
  <c r="CK53" i="14"/>
  <c r="CI53" i="14"/>
  <c r="CG53" i="14"/>
  <c r="CE53" i="14"/>
  <c r="EM53" i="14" s="1"/>
  <c r="BQ53" i="14"/>
  <c r="BO53" i="14"/>
  <c r="BM53" i="14"/>
  <c r="BK53" i="14"/>
  <c r="BI53" i="14"/>
  <c r="BG53" i="14"/>
  <c r="BE53" i="14"/>
  <c r="BC53" i="14"/>
  <c r="BA53" i="14"/>
  <c r="AY53" i="14"/>
  <c r="AW53" i="14"/>
  <c r="AS53" i="14"/>
  <c r="AV53" i="14" s="1"/>
  <c r="AO53" i="14"/>
  <c r="DY53" i="14" s="1"/>
  <c r="AN53" i="14"/>
  <c r="DW53" i="14" s="1"/>
  <c r="AK53" i="14"/>
  <c r="DQ53" i="14" s="1"/>
  <c r="AJ53" i="14"/>
  <c r="DO53" i="14" s="1"/>
  <c r="AI53" i="14"/>
  <c r="AU53" i="14" s="1"/>
  <c r="DK53" i="14" s="1"/>
  <c r="AH53" i="14"/>
  <c r="DG53" i="14" s="1"/>
  <c r="AG53" i="14"/>
  <c r="DE53" i="14" s="1"/>
  <c r="A53" i="14"/>
  <c r="ER94" i="14"/>
  <c r="EO94" i="14"/>
  <c r="DU94" i="14"/>
  <c r="DS94" i="14"/>
  <c r="DC94" i="14"/>
  <c r="DA94" i="14"/>
  <c r="CY94" i="14"/>
  <c r="CW94" i="14"/>
  <c r="CS94" i="14"/>
  <c r="CQ94" i="14"/>
  <c r="CO94" i="14"/>
  <c r="CM94" i="14"/>
  <c r="CK94" i="14"/>
  <c r="CI94" i="14"/>
  <c r="CG94" i="14"/>
  <c r="CE94" i="14"/>
  <c r="EM94" i="14" s="1"/>
  <c r="CC94" i="14"/>
  <c r="CA94" i="14"/>
  <c r="BY94" i="14"/>
  <c r="BW94" i="14"/>
  <c r="BU94" i="14"/>
  <c r="BS94" i="14"/>
  <c r="BQ94" i="14"/>
  <c r="BO94" i="14"/>
  <c r="BM94" i="14"/>
  <c r="BK94" i="14"/>
  <c r="BI94" i="14"/>
  <c r="BG94" i="14"/>
  <c r="BE94" i="14"/>
  <c r="BC94" i="14"/>
  <c r="BA94" i="14"/>
  <c r="AW94" i="14"/>
  <c r="AS94" i="14"/>
  <c r="AR94" i="14"/>
  <c r="AQ94" i="14"/>
  <c r="EC94" i="14" s="1"/>
  <c r="AP94" i="14"/>
  <c r="EA94" i="14" s="1"/>
  <c r="AO94" i="14"/>
  <c r="DY94" i="14" s="1"/>
  <c r="AN94" i="14"/>
  <c r="DW94" i="14" s="1"/>
  <c r="AK94" i="14"/>
  <c r="DQ94" i="14" s="1"/>
  <c r="AJ94" i="14"/>
  <c r="DO94" i="14" s="1"/>
  <c r="AI94" i="14"/>
  <c r="AU94" i="14" s="1"/>
  <c r="AH94" i="14"/>
  <c r="DG94" i="14" s="1"/>
  <c r="AG94" i="14"/>
  <c r="DE94" i="14" s="1"/>
  <c r="A94" i="14"/>
  <c r="ER58" i="14"/>
  <c r="EO58" i="14"/>
  <c r="DU58" i="14"/>
  <c r="DS58" i="14"/>
  <c r="DC58" i="14"/>
  <c r="DA58" i="14"/>
  <c r="CY58" i="14"/>
  <c r="CW58" i="14"/>
  <c r="CS58" i="14"/>
  <c r="CQ58" i="14"/>
  <c r="CO58" i="14"/>
  <c r="CM58" i="14"/>
  <c r="CK58" i="14"/>
  <c r="CI58" i="14"/>
  <c r="CG58" i="14"/>
  <c r="CE58" i="14"/>
  <c r="EM58" i="14" s="1"/>
  <c r="CC58" i="14"/>
  <c r="CA58" i="14"/>
  <c r="BY58" i="14"/>
  <c r="BW58" i="14"/>
  <c r="BU58" i="14"/>
  <c r="BS58" i="14"/>
  <c r="BQ58" i="14"/>
  <c r="BO58" i="14"/>
  <c r="BM58" i="14"/>
  <c r="BK58" i="14"/>
  <c r="AS58" i="14"/>
  <c r="AV58" i="14" s="1"/>
  <c r="AO58" i="14"/>
  <c r="DY58" i="14" s="1"/>
  <c r="AK58" i="14"/>
  <c r="DQ58" i="14" s="1"/>
  <c r="AJ58" i="14"/>
  <c r="DO58" i="14" s="1"/>
  <c r="AU58" i="14"/>
  <c r="DM58" i="14" s="1"/>
  <c r="AH58" i="14"/>
  <c r="DG58" i="14" s="1"/>
  <c r="AG58" i="14"/>
  <c r="DE58" i="14" s="1"/>
  <c r="A58" i="14"/>
  <c r="ER57" i="14"/>
  <c r="EO57" i="14"/>
  <c r="DU57" i="14"/>
  <c r="DS57" i="14"/>
  <c r="DC57" i="14"/>
  <c r="DA57" i="14"/>
  <c r="CY57" i="14"/>
  <c r="CW57" i="14"/>
  <c r="CS57" i="14"/>
  <c r="CQ57" i="14"/>
  <c r="CO57" i="14"/>
  <c r="CM57" i="14"/>
  <c r="CK57" i="14"/>
  <c r="CI57" i="14"/>
  <c r="CG57" i="14"/>
  <c r="CE57" i="14"/>
  <c r="EM57" i="14" s="1"/>
  <c r="CC57" i="14"/>
  <c r="CA57" i="14"/>
  <c r="BY57" i="14"/>
  <c r="BW57" i="14"/>
  <c r="BU57" i="14"/>
  <c r="BS57" i="14"/>
  <c r="BQ57" i="14"/>
  <c r="BO57" i="14"/>
  <c r="BM57" i="14"/>
  <c r="BK57" i="14"/>
  <c r="AS57" i="14"/>
  <c r="AR57" i="14"/>
  <c r="AQ57" i="14"/>
  <c r="EC57" i="14" s="1"/>
  <c r="AP57" i="14"/>
  <c r="EA57" i="14" s="1"/>
  <c r="AO57" i="14"/>
  <c r="DY57" i="14" s="1"/>
  <c r="AK57" i="14"/>
  <c r="DQ57" i="14" s="1"/>
  <c r="AJ57" i="14"/>
  <c r="DO57" i="14" s="1"/>
  <c r="AH57" i="14"/>
  <c r="DG57" i="14" s="1"/>
  <c r="AG57" i="14"/>
  <c r="DE57" i="14" s="1"/>
  <c r="A57" i="14"/>
  <c r="ER23" i="14"/>
  <c r="EO23" i="14"/>
  <c r="DU23" i="14"/>
  <c r="DS23" i="14"/>
  <c r="DC23" i="14"/>
  <c r="DA23" i="14"/>
  <c r="CY23" i="14"/>
  <c r="CW23" i="14"/>
  <c r="CS23" i="14"/>
  <c r="CQ23" i="14"/>
  <c r="CO23" i="14"/>
  <c r="CM23" i="14"/>
  <c r="CK23" i="14"/>
  <c r="CI23" i="14"/>
  <c r="CG23" i="14"/>
  <c r="CE23" i="14"/>
  <c r="CC23" i="14"/>
  <c r="CA23" i="14"/>
  <c r="BY23" i="14"/>
  <c r="BW23" i="14"/>
  <c r="BU23" i="14"/>
  <c r="BS23" i="14"/>
  <c r="BQ23" i="14"/>
  <c r="BO23" i="14"/>
  <c r="BM23" i="14"/>
  <c r="BK23" i="14"/>
  <c r="BI23" i="14"/>
  <c r="BG23" i="14"/>
  <c r="BE23" i="14"/>
  <c r="BC23" i="14"/>
  <c r="BA23" i="14"/>
  <c r="AY23" i="14"/>
  <c r="AW23" i="14"/>
  <c r="AV23" i="14"/>
  <c r="EE23" i="14" s="1"/>
  <c r="AS23" i="14"/>
  <c r="AR23" i="14"/>
  <c r="AQ23" i="14"/>
  <c r="EC23" i="14" s="1"/>
  <c r="AP23" i="14"/>
  <c r="EA23" i="14" s="1"/>
  <c r="AO23" i="14"/>
  <c r="DY23" i="14" s="1"/>
  <c r="AN23" i="14"/>
  <c r="DW23" i="14" s="1"/>
  <c r="AK23" i="14"/>
  <c r="DQ23" i="14" s="1"/>
  <c r="AJ23" i="14"/>
  <c r="DO23" i="14" s="1"/>
  <c r="AI23" i="14"/>
  <c r="DG23" i="14" s="1"/>
  <c r="AH23" i="14"/>
  <c r="AG23" i="14"/>
  <c r="DE23" i="14" s="1"/>
  <c r="A23" i="14"/>
  <c r="ER32" i="14"/>
  <c r="EO32" i="14"/>
  <c r="DU32" i="14"/>
  <c r="DS32" i="14"/>
  <c r="DC32" i="14"/>
  <c r="DA32" i="14"/>
  <c r="CY32" i="14"/>
  <c r="CW32" i="14"/>
  <c r="CS32" i="14"/>
  <c r="CQ32" i="14"/>
  <c r="CO32" i="14"/>
  <c r="CM32" i="14"/>
  <c r="CK32" i="14"/>
  <c r="CI32" i="14"/>
  <c r="CG32" i="14"/>
  <c r="CE32" i="14"/>
  <c r="EM32" i="14" s="1"/>
  <c r="CC32" i="14"/>
  <c r="CA32" i="14"/>
  <c r="BY32" i="14"/>
  <c r="BW32" i="14"/>
  <c r="BU32" i="14"/>
  <c r="BS32" i="14"/>
  <c r="BQ32" i="14"/>
  <c r="BO32" i="14"/>
  <c r="BM32" i="14"/>
  <c r="BK32" i="14"/>
  <c r="AS32" i="14"/>
  <c r="AV32" i="14" s="1"/>
  <c r="DY32" i="14"/>
  <c r="AN32" i="14"/>
  <c r="DW32" i="14" s="1"/>
  <c r="AK32" i="14"/>
  <c r="DQ32" i="14" s="1"/>
  <c r="AJ32" i="14"/>
  <c r="DO32" i="14" s="1"/>
  <c r="AI32" i="14"/>
  <c r="AU32" i="14" s="1"/>
  <c r="AH32" i="14"/>
  <c r="DG32" i="14" s="1"/>
  <c r="A32" i="14"/>
  <c r="ER31" i="14"/>
  <c r="EO31" i="14"/>
  <c r="DU31" i="14"/>
  <c r="DS31" i="14"/>
  <c r="DC31" i="14"/>
  <c r="DA31" i="14"/>
  <c r="CY31" i="14"/>
  <c r="CW31" i="14"/>
  <c r="CS31" i="14"/>
  <c r="CQ31" i="14"/>
  <c r="CO31" i="14"/>
  <c r="CM31" i="14"/>
  <c r="CK31" i="14"/>
  <c r="CI31" i="14"/>
  <c r="CG31" i="14"/>
  <c r="CE31" i="14"/>
  <c r="EM31" i="14" s="1"/>
  <c r="CC31" i="14"/>
  <c r="CA31" i="14"/>
  <c r="BY31" i="14"/>
  <c r="BW31" i="14"/>
  <c r="BU31" i="14"/>
  <c r="BS31" i="14"/>
  <c r="BQ31" i="14"/>
  <c r="BO31" i="14"/>
  <c r="BM31" i="14"/>
  <c r="BK31" i="14"/>
  <c r="AS31" i="14"/>
  <c r="AV31" i="14" s="1"/>
  <c r="DY31" i="14"/>
  <c r="AN31" i="14"/>
  <c r="DW31" i="14" s="1"/>
  <c r="AK31" i="14"/>
  <c r="DQ31" i="14" s="1"/>
  <c r="AJ31" i="14"/>
  <c r="DO31" i="14" s="1"/>
  <c r="AI31" i="14"/>
  <c r="AU31" i="14" s="1"/>
  <c r="DM31" i="14" s="1"/>
  <c r="AH31" i="14"/>
  <c r="DG31" i="14" s="1"/>
  <c r="A31" i="14"/>
  <c r="EP1213" i="14"/>
  <c r="EO1214" i="14" s="1"/>
  <c r="EN1213" i="14"/>
  <c r="EM1214" i="14" s="1"/>
  <c r="EF1213" i="14"/>
  <c r="EE1214" i="14" s="1"/>
  <c r="ED1213" i="14"/>
  <c r="EC1214" i="14" s="1"/>
  <c r="EB1213" i="14"/>
  <c r="EA1214" i="14" s="1"/>
  <c r="DZ1213" i="14"/>
  <c r="DY1214" i="14" s="1"/>
  <c r="DX1213" i="14"/>
  <c r="DW1214" i="14" s="1"/>
  <c r="DV1213" i="14"/>
  <c r="DU1214" i="14" s="1"/>
  <c r="DT1213" i="14"/>
  <c r="DS1214" i="14" s="1"/>
  <c r="DR1213" i="14"/>
  <c r="DQ1214" i="14" s="1"/>
  <c r="DP1213" i="14"/>
  <c r="DO1214" i="14" s="1"/>
  <c r="DN1213" i="14"/>
  <c r="DM1214" i="14" s="1"/>
  <c r="DL1213" i="14"/>
  <c r="DK1214" i="14" s="1"/>
  <c r="DJ1213" i="14"/>
  <c r="DI1214" i="14" s="1"/>
  <c r="DD1213" i="14"/>
  <c r="DC1214" i="14" s="1"/>
  <c r="DB1213" i="14"/>
  <c r="DA1214" i="14" s="1"/>
  <c r="CZ1213" i="14"/>
  <c r="CY1214" i="14" s="1"/>
  <c r="CX1213" i="14"/>
  <c r="CW1214" i="14" s="1"/>
  <c r="CT1213" i="14"/>
  <c r="CS1214" i="14" s="1"/>
  <c r="CR1213" i="14"/>
  <c r="CQ1214" i="14" s="1"/>
  <c r="CP1213" i="14"/>
  <c r="CO1214" i="14" s="1"/>
  <c r="CN1213" i="14"/>
  <c r="CM1214" i="14" s="1"/>
  <c r="CL1213" i="14"/>
  <c r="CK1214" i="14" s="1"/>
  <c r="CJ1213" i="14"/>
  <c r="CI1214" i="14" s="1"/>
  <c r="CH1213" i="14"/>
  <c r="CG1214" i="14" s="1"/>
  <c r="CF1213" i="14"/>
  <c r="CE1214" i="14" s="1"/>
  <c r="CD1213" i="14"/>
  <c r="CC1214" i="14" s="1"/>
  <c r="CB1213" i="14"/>
  <c r="CA1214" i="14" s="1"/>
  <c r="BZ1213" i="14"/>
  <c r="BY1214" i="14" s="1"/>
  <c r="BX1213" i="14"/>
  <c r="BW1214" i="14" s="1"/>
  <c r="BV1213" i="14"/>
  <c r="BU1214" i="14" s="1"/>
  <c r="BT1213" i="14"/>
  <c r="BS1214" i="14" s="1"/>
  <c r="BR1213" i="14"/>
  <c r="BQ1214" i="14" s="1"/>
  <c r="BP1213" i="14"/>
  <c r="BO1214" i="14" s="1"/>
  <c r="BN1213" i="14"/>
  <c r="BM1214" i="14" s="1"/>
  <c r="BL1213" i="14"/>
  <c r="BK1214" i="14" s="1"/>
  <c r="BJ1213" i="14"/>
  <c r="BI1214" i="14" s="1"/>
  <c r="BH1213" i="14"/>
  <c r="BG1214" i="14" s="1"/>
  <c r="BF1213" i="14"/>
  <c r="BE1214" i="14" s="1"/>
  <c r="BD1213" i="14"/>
  <c r="BC1214" i="14" s="1"/>
  <c r="BB1213" i="14"/>
  <c r="BA1214" i="14" s="1"/>
  <c r="AZ1213" i="14"/>
  <c r="AY1214" i="14" s="1"/>
  <c r="AX1213" i="14"/>
  <c r="AW1214" i="14" s="1"/>
  <c r="EP1209" i="14"/>
  <c r="EO1210" i="14" s="1"/>
  <c r="EN1209" i="14"/>
  <c r="EM1210" i="14" s="1"/>
  <c r="EE1210" i="14"/>
  <c r="ED1209" i="14"/>
  <c r="EC1210" i="14" s="1"/>
  <c r="EB1209" i="14"/>
  <c r="EA1210" i="14" s="1"/>
  <c r="DZ1209" i="14"/>
  <c r="DY1210" i="14" s="1"/>
  <c r="DX1209" i="14"/>
  <c r="DW1210" i="14" s="1"/>
  <c r="DV1209" i="14"/>
  <c r="DU1210" i="14" s="1"/>
  <c r="DT1209" i="14"/>
  <c r="DS1210" i="14" s="1"/>
  <c r="DR1209" i="14"/>
  <c r="DQ1210" i="14" s="1"/>
  <c r="DP1209" i="14"/>
  <c r="DO1210" i="14" s="1"/>
  <c r="DN1209" i="14"/>
  <c r="DM1210" i="14" s="1"/>
  <c r="DL1209" i="14"/>
  <c r="DK1210" i="14" s="1"/>
  <c r="DJ1209" i="14"/>
  <c r="DI1210" i="14" s="1"/>
  <c r="DD1209" i="14"/>
  <c r="DC1210" i="14" s="1"/>
  <c r="DB1209" i="14"/>
  <c r="DA1210" i="14" s="1"/>
  <c r="CZ1209" i="14"/>
  <c r="CY1210" i="14" s="1"/>
  <c r="CX1209" i="14"/>
  <c r="CW1210" i="14" s="1"/>
  <c r="CT1209" i="14"/>
  <c r="CS1210" i="14" s="1"/>
  <c r="CR1209" i="14"/>
  <c r="CQ1210" i="14" s="1"/>
  <c r="CP1209" i="14"/>
  <c r="CO1210" i="14" s="1"/>
  <c r="CN1209" i="14"/>
  <c r="CM1210" i="14" s="1"/>
  <c r="CL1209" i="14"/>
  <c r="CK1210" i="14" s="1"/>
  <c r="CJ1209" i="14"/>
  <c r="CI1210" i="14" s="1"/>
  <c r="CH1209" i="14"/>
  <c r="CG1210" i="14" s="1"/>
  <c r="CF1209" i="14"/>
  <c r="CE1210" i="14" s="1"/>
  <c r="CD1209" i="14"/>
  <c r="CC1210" i="14" s="1"/>
  <c r="CB1209" i="14"/>
  <c r="CA1210" i="14" s="1"/>
  <c r="BZ1209" i="14"/>
  <c r="BY1210" i="14" s="1"/>
  <c r="BX1209" i="14"/>
  <c r="BW1210" i="14" s="1"/>
  <c r="BV1209" i="14"/>
  <c r="BU1210" i="14" s="1"/>
  <c r="BT1209" i="14"/>
  <c r="BS1210" i="14" s="1"/>
  <c r="BR1209" i="14"/>
  <c r="BQ1210" i="14" s="1"/>
  <c r="BP1209" i="14"/>
  <c r="BO1210" i="14" s="1"/>
  <c r="BN1209" i="14"/>
  <c r="BM1210" i="14" s="1"/>
  <c r="BL1209" i="14"/>
  <c r="BK1210" i="14" s="1"/>
  <c r="BJ1209" i="14"/>
  <c r="BI1210" i="14" s="1"/>
  <c r="BH1209" i="14"/>
  <c r="BG1210" i="14" s="1"/>
  <c r="BF1209" i="14"/>
  <c r="BE1210" i="14" s="1"/>
  <c r="BD1209" i="14"/>
  <c r="BC1210" i="14" s="1"/>
  <c r="BB1209" i="14"/>
  <c r="BA1210" i="14" s="1"/>
  <c r="AZ1209" i="14"/>
  <c r="AY1210" i="14" s="1"/>
  <c r="AX1209" i="14"/>
  <c r="AW1210" i="14" s="1"/>
  <c r="EP1205" i="14"/>
  <c r="EO1206" i="14" s="1"/>
  <c r="EN1205" i="14"/>
  <c r="EM1206" i="14" s="1"/>
  <c r="EF1205" i="14"/>
  <c r="EE1206" i="14" s="1"/>
  <c r="ED1205" i="14"/>
  <c r="EC1206" i="14" s="1"/>
  <c r="EB1205" i="14"/>
  <c r="EA1206" i="14" s="1"/>
  <c r="DZ1205" i="14"/>
  <c r="DY1206" i="14" s="1"/>
  <c r="DX1205" i="14"/>
  <c r="DW1206" i="14" s="1"/>
  <c r="DV1205" i="14"/>
  <c r="DU1206" i="14" s="1"/>
  <c r="DT1205" i="14"/>
  <c r="DS1206" i="14" s="1"/>
  <c r="DR1205" i="14"/>
  <c r="DQ1206" i="14" s="1"/>
  <c r="DP1205" i="14"/>
  <c r="DO1206" i="14" s="1"/>
  <c r="DN1205" i="14"/>
  <c r="DM1206" i="14" s="1"/>
  <c r="DL1205" i="14"/>
  <c r="DK1206" i="14" s="1"/>
  <c r="DJ1205" i="14"/>
  <c r="DI1206" i="14" s="1"/>
  <c r="DD1205" i="14"/>
  <c r="DC1206" i="14" s="1"/>
  <c r="DB1205" i="14"/>
  <c r="DA1206" i="14" s="1"/>
  <c r="CZ1205" i="14"/>
  <c r="CY1206" i="14" s="1"/>
  <c r="CX1205" i="14"/>
  <c r="CW1206" i="14" s="1"/>
  <c r="CT1205" i="14"/>
  <c r="CS1206" i="14" s="1"/>
  <c r="CR1205" i="14"/>
  <c r="CQ1206" i="14" s="1"/>
  <c r="CP1205" i="14"/>
  <c r="CO1206" i="14" s="1"/>
  <c r="CN1205" i="14"/>
  <c r="CM1206" i="14" s="1"/>
  <c r="CL1205" i="14"/>
  <c r="CK1206" i="14" s="1"/>
  <c r="CJ1205" i="14"/>
  <c r="CI1206" i="14" s="1"/>
  <c r="CH1205" i="14"/>
  <c r="CG1206" i="14" s="1"/>
  <c r="CF1205" i="14"/>
  <c r="CE1206" i="14" s="1"/>
  <c r="CD1205" i="14"/>
  <c r="CC1206" i="14" s="1"/>
  <c r="CB1205" i="14"/>
  <c r="CA1206" i="14" s="1"/>
  <c r="BZ1205" i="14"/>
  <c r="BY1206" i="14" s="1"/>
  <c r="BX1205" i="14"/>
  <c r="BW1206" i="14" s="1"/>
  <c r="BV1205" i="14"/>
  <c r="BU1206" i="14" s="1"/>
  <c r="BT1205" i="14"/>
  <c r="BS1206" i="14" s="1"/>
  <c r="BR1205" i="14"/>
  <c r="BQ1206" i="14" s="1"/>
  <c r="BP1205" i="14"/>
  <c r="BO1206" i="14" s="1"/>
  <c r="BN1205" i="14"/>
  <c r="BM1206" i="14" s="1"/>
  <c r="BL1205" i="14"/>
  <c r="BK1206" i="14" s="1"/>
  <c r="BJ1205" i="14"/>
  <c r="BI1206" i="14" s="1"/>
  <c r="BH1205" i="14"/>
  <c r="BG1206" i="14" s="1"/>
  <c r="BF1205" i="14"/>
  <c r="BE1206" i="14" s="1"/>
  <c r="BD1205" i="14"/>
  <c r="BC1206" i="14" s="1"/>
  <c r="BB1205" i="14"/>
  <c r="BA1206" i="14" s="1"/>
  <c r="AZ1205" i="14"/>
  <c r="AY1206" i="14" s="1"/>
  <c r="AX1205" i="14"/>
  <c r="AW1206" i="14" s="1"/>
  <c r="EP1201" i="14"/>
  <c r="EO1202" i="14" s="1"/>
  <c r="EN1201" i="14"/>
  <c r="EM1202" i="14" s="1"/>
  <c r="EF1201" i="14"/>
  <c r="EE1202" i="14" s="1"/>
  <c r="ED1201" i="14"/>
  <c r="EC1202" i="14" s="1"/>
  <c r="EB1201" i="14"/>
  <c r="EA1202" i="14" s="1"/>
  <c r="DZ1201" i="14"/>
  <c r="DY1202" i="14" s="1"/>
  <c r="DX1201" i="14"/>
  <c r="DW1202" i="14" s="1"/>
  <c r="DV1201" i="14"/>
  <c r="DU1202" i="14" s="1"/>
  <c r="DT1201" i="14"/>
  <c r="DS1202" i="14" s="1"/>
  <c r="DR1201" i="14"/>
  <c r="DQ1202" i="14" s="1"/>
  <c r="DP1201" i="14"/>
  <c r="DO1202" i="14" s="1"/>
  <c r="DN1201" i="14"/>
  <c r="DM1202" i="14" s="1"/>
  <c r="DL1201" i="14"/>
  <c r="DK1202" i="14" s="1"/>
  <c r="DJ1201" i="14"/>
  <c r="DI1202" i="14" s="1"/>
  <c r="DD1201" i="14"/>
  <c r="DC1202" i="14" s="1"/>
  <c r="DB1201" i="14"/>
  <c r="DA1202" i="14" s="1"/>
  <c r="CZ1201" i="14"/>
  <c r="CY1202" i="14" s="1"/>
  <c r="CX1201" i="14"/>
  <c r="CW1202" i="14" s="1"/>
  <c r="CT1201" i="14"/>
  <c r="CS1202" i="14" s="1"/>
  <c r="CR1201" i="14"/>
  <c r="CQ1202" i="14" s="1"/>
  <c r="CP1201" i="14"/>
  <c r="CO1202" i="14" s="1"/>
  <c r="CN1201" i="14"/>
  <c r="CM1202" i="14" s="1"/>
  <c r="CL1201" i="14"/>
  <c r="CK1202" i="14" s="1"/>
  <c r="CJ1201" i="14"/>
  <c r="CI1202" i="14" s="1"/>
  <c r="CH1201" i="14"/>
  <c r="CG1202" i="14" s="1"/>
  <c r="CF1201" i="14"/>
  <c r="CE1202" i="14" s="1"/>
  <c r="CD1201" i="14"/>
  <c r="CC1202" i="14" s="1"/>
  <c r="CB1201" i="14"/>
  <c r="CA1202" i="14" s="1"/>
  <c r="BZ1201" i="14"/>
  <c r="BY1202" i="14" s="1"/>
  <c r="BX1201" i="14"/>
  <c r="BW1202" i="14" s="1"/>
  <c r="BV1201" i="14"/>
  <c r="BU1202" i="14" s="1"/>
  <c r="BT1201" i="14"/>
  <c r="BS1202" i="14" s="1"/>
  <c r="BR1201" i="14"/>
  <c r="BQ1202" i="14" s="1"/>
  <c r="BP1201" i="14"/>
  <c r="BO1202" i="14" s="1"/>
  <c r="BN1201" i="14"/>
  <c r="BM1202" i="14" s="1"/>
  <c r="BL1201" i="14"/>
  <c r="BK1202" i="14" s="1"/>
  <c r="BJ1201" i="14"/>
  <c r="BI1202" i="14" s="1"/>
  <c r="BH1201" i="14"/>
  <c r="BG1202" i="14" s="1"/>
  <c r="BF1201" i="14"/>
  <c r="BE1202" i="14" s="1"/>
  <c r="BD1201" i="14"/>
  <c r="BC1202" i="14" s="1"/>
  <c r="BB1201" i="14"/>
  <c r="BA1202" i="14" s="1"/>
  <c r="AZ1201" i="14"/>
  <c r="AY1202" i="14" s="1"/>
  <c r="AX1201" i="14"/>
  <c r="AW1202" i="14" s="1"/>
  <c r="EP1197" i="14"/>
  <c r="EO1198" i="14" s="1"/>
  <c r="EN1197" i="14"/>
  <c r="EM1198" i="14" s="1"/>
  <c r="EF1197" i="14"/>
  <c r="EE1198" i="14" s="1"/>
  <c r="ED1197" i="14"/>
  <c r="EC1198" i="14" s="1"/>
  <c r="EB1197" i="14"/>
  <c r="EA1198" i="14" s="1"/>
  <c r="DZ1197" i="14"/>
  <c r="DY1198" i="14" s="1"/>
  <c r="DX1197" i="14"/>
  <c r="DW1198" i="14" s="1"/>
  <c r="DV1197" i="14"/>
  <c r="DU1198" i="14" s="1"/>
  <c r="DT1197" i="14"/>
  <c r="DS1198" i="14" s="1"/>
  <c r="DR1197" i="14"/>
  <c r="DQ1198" i="14" s="1"/>
  <c r="DP1197" i="14"/>
  <c r="DO1198" i="14" s="1"/>
  <c r="DN1197" i="14"/>
  <c r="DM1198" i="14" s="1"/>
  <c r="DL1197" i="14"/>
  <c r="DK1198" i="14" s="1"/>
  <c r="DJ1197" i="14"/>
  <c r="DI1198" i="14" s="1"/>
  <c r="DD1197" i="14"/>
  <c r="DC1198" i="14" s="1"/>
  <c r="DB1197" i="14"/>
  <c r="DA1198" i="14" s="1"/>
  <c r="CZ1197" i="14"/>
  <c r="CY1198" i="14" s="1"/>
  <c r="CX1197" i="14"/>
  <c r="CW1198" i="14" s="1"/>
  <c r="CT1197" i="14"/>
  <c r="CS1198" i="14" s="1"/>
  <c r="CR1197" i="14"/>
  <c r="CQ1198" i="14" s="1"/>
  <c r="CP1197" i="14"/>
  <c r="CO1198" i="14" s="1"/>
  <c r="CN1197" i="14"/>
  <c r="CM1198" i="14" s="1"/>
  <c r="CL1197" i="14"/>
  <c r="CK1198" i="14" s="1"/>
  <c r="CJ1197" i="14"/>
  <c r="CI1198" i="14" s="1"/>
  <c r="CH1197" i="14"/>
  <c r="CG1198" i="14" s="1"/>
  <c r="CF1197" i="14"/>
  <c r="CE1198" i="14" s="1"/>
  <c r="CD1197" i="14"/>
  <c r="CC1198" i="14" s="1"/>
  <c r="CB1197" i="14"/>
  <c r="CA1198" i="14" s="1"/>
  <c r="BZ1197" i="14"/>
  <c r="BY1198" i="14" s="1"/>
  <c r="BX1197" i="14"/>
  <c r="BW1198" i="14" s="1"/>
  <c r="BV1197" i="14"/>
  <c r="BU1198" i="14" s="1"/>
  <c r="BT1197" i="14"/>
  <c r="BS1198" i="14" s="1"/>
  <c r="BR1197" i="14"/>
  <c r="BQ1198" i="14" s="1"/>
  <c r="BP1197" i="14"/>
  <c r="BO1198" i="14" s="1"/>
  <c r="BN1197" i="14"/>
  <c r="BM1198" i="14" s="1"/>
  <c r="BL1197" i="14"/>
  <c r="BK1198" i="14" s="1"/>
  <c r="BJ1197" i="14"/>
  <c r="BI1198" i="14" s="1"/>
  <c r="BH1197" i="14"/>
  <c r="BG1198" i="14" s="1"/>
  <c r="BF1197" i="14"/>
  <c r="BE1198" i="14" s="1"/>
  <c r="BD1197" i="14"/>
  <c r="BC1198" i="14" s="1"/>
  <c r="BB1197" i="14"/>
  <c r="BA1198" i="14" s="1"/>
  <c r="AZ1197" i="14"/>
  <c r="AY1198" i="14" s="1"/>
  <c r="AX1197" i="14"/>
  <c r="AW1198" i="14" s="1"/>
  <c r="EP1193" i="14"/>
  <c r="EO1194" i="14" s="1"/>
  <c r="EN1193" i="14"/>
  <c r="EM1194" i="14" s="1"/>
  <c r="EF1193" i="14"/>
  <c r="EE1194" i="14" s="1"/>
  <c r="ED1193" i="14"/>
  <c r="EC1194" i="14" s="1"/>
  <c r="EB1193" i="14"/>
  <c r="EA1194" i="14" s="1"/>
  <c r="DZ1193" i="14"/>
  <c r="DY1194" i="14" s="1"/>
  <c r="DX1193" i="14"/>
  <c r="DW1194" i="14" s="1"/>
  <c r="DV1193" i="14"/>
  <c r="DU1194" i="14" s="1"/>
  <c r="DT1193" i="14"/>
  <c r="DS1194" i="14" s="1"/>
  <c r="DR1193" i="14"/>
  <c r="DQ1194" i="14" s="1"/>
  <c r="DP1193" i="14"/>
  <c r="DO1194" i="14" s="1"/>
  <c r="DN1193" i="14"/>
  <c r="DM1194" i="14" s="1"/>
  <c r="DL1193" i="14"/>
  <c r="DK1194" i="14" s="1"/>
  <c r="DJ1193" i="14"/>
  <c r="DI1194" i="14" s="1"/>
  <c r="DD1193" i="14"/>
  <c r="DC1194" i="14" s="1"/>
  <c r="DB1193" i="14"/>
  <c r="DA1194" i="14" s="1"/>
  <c r="CZ1193" i="14"/>
  <c r="CY1194" i="14" s="1"/>
  <c r="CX1193" i="14"/>
  <c r="CW1194" i="14" s="1"/>
  <c r="CT1193" i="14"/>
  <c r="CS1194" i="14" s="1"/>
  <c r="CR1193" i="14"/>
  <c r="CQ1194" i="14" s="1"/>
  <c r="CP1193" i="14"/>
  <c r="CO1194" i="14" s="1"/>
  <c r="CN1193" i="14"/>
  <c r="CM1194" i="14" s="1"/>
  <c r="CL1193" i="14"/>
  <c r="CK1194" i="14" s="1"/>
  <c r="CJ1193" i="14"/>
  <c r="CI1194" i="14" s="1"/>
  <c r="CH1193" i="14"/>
  <c r="CG1194" i="14" s="1"/>
  <c r="CF1193" i="14"/>
  <c r="CE1194" i="14" s="1"/>
  <c r="CD1193" i="14"/>
  <c r="CC1194" i="14" s="1"/>
  <c r="CB1193" i="14"/>
  <c r="CA1194" i="14" s="1"/>
  <c r="BZ1193" i="14"/>
  <c r="BY1194" i="14" s="1"/>
  <c r="BX1193" i="14"/>
  <c r="BW1194" i="14" s="1"/>
  <c r="BV1193" i="14"/>
  <c r="BU1194" i="14" s="1"/>
  <c r="BT1193" i="14"/>
  <c r="BS1194" i="14" s="1"/>
  <c r="BP1193" i="14"/>
  <c r="BO1194" i="14" s="1"/>
  <c r="BN1193" i="14"/>
  <c r="BM1194" i="14" s="1"/>
  <c r="BL1193" i="14"/>
  <c r="BK1194" i="14" s="1"/>
  <c r="BJ1193" i="14"/>
  <c r="BI1194" i="14" s="1"/>
  <c r="BH1193" i="14"/>
  <c r="BG1194" i="14" s="1"/>
  <c r="BF1193" i="14"/>
  <c r="BE1194" i="14" s="1"/>
  <c r="BD1193" i="14"/>
  <c r="BC1194" i="14" s="1"/>
  <c r="BB1193" i="14"/>
  <c r="BA1194" i="14" s="1"/>
  <c r="AZ1193" i="14"/>
  <c r="AY1194" i="14" s="1"/>
  <c r="AX1193" i="14"/>
  <c r="AW1194" i="14" s="1"/>
  <c r="EP1189" i="14"/>
  <c r="EO1190" i="14" s="1"/>
  <c r="EN1189" i="14"/>
  <c r="EM1190" i="14" s="1"/>
  <c r="EF1189" i="14"/>
  <c r="EE1190" i="14" s="1"/>
  <c r="ED1189" i="14"/>
  <c r="EC1190" i="14" s="1"/>
  <c r="EB1189" i="14"/>
  <c r="EA1190" i="14" s="1"/>
  <c r="DZ1189" i="14"/>
  <c r="DY1190" i="14" s="1"/>
  <c r="DX1189" i="14"/>
  <c r="DW1190" i="14" s="1"/>
  <c r="DV1189" i="14"/>
  <c r="DU1190" i="14" s="1"/>
  <c r="DT1189" i="14"/>
  <c r="DS1190" i="14" s="1"/>
  <c r="DR1189" i="14"/>
  <c r="DQ1190" i="14" s="1"/>
  <c r="DP1189" i="14"/>
  <c r="DO1190" i="14" s="1"/>
  <c r="DN1189" i="14"/>
  <c r="DM1190" i="14" s="1"/>
  <c r="DL1189" i="14"/>
  <c r="DK1190" i="14" s="1"/>
  <c r="DJ1189" i="14"/>
  <c r="DI1190" i="14" s="1"/>
  <c r="DD1189" i="14"/>
  <c r="DC1190" i="14" s="1"/>
  <c r="DB1189" i="14"/>
  <c r="DA1190" i="14" s="1"/>
  <c r="CZ1189" i="14"/>
  <c r="CY1190" i="14" s="1"/>
  <c r="CX1189" i="14"/>
  <c r="CW1190" i="14" s="1"/>
  <c r="CT1189" i="14"/>
  <c r="CS1190" i="14" s="1"/>
  <c r="CR1189" i="14"/>
  <c r="CQ1190" i="14" s="1"/>
  <c r="CP1189" i="14"/>
  <c r="CO1190" i="14" s="1"/>
  <c r="CN1189" i="14"/>
  <c r="CM1190" i="14" s="1"/>
  <c r="CL1189" i="14"/>
  <c r="CK1190" i="14" s="1"/>
  <c r="CJ1189" i="14"/>
  <c r="CI1190" i="14" s="1"/>
  <c r="CH1189" i="14"/>
  <c r="CG1190" i="14" s="1"/>
  <c r="CF1189" i="14"/>
  <c r="CE1190" i="14" s="1"/>
  <c r="CD1189" i="14"/>
  <c r="CC1190" i="14" s="1"/>
  <c r="CB1189" i="14"/>
  <c r="CA1190" i="14" s="1"/>
  <c r="BZ1189" i="14"/>
  <c r="BY1190" i="14" s="1"/>
  <c r="BX1189" i="14"/>
  <c r="BW1190" i="14" s="1"/>
  <c r="BV1189" i="14"/>
  <c r="BU1190" i="14" s="1"/>
  <c r="BT1189" i="14"/>
  <c r="BS1190" i="14" s="1"/>
  <c r="BR1189" i="14"/>
  <c r="BQ1190" i="14" s="1"/>
  <c r="BP1189" i="14"/>
  <c r="BO1190" i="14" s="1"/>
  <c r="BN1189" i="14"/>
  <c r="BM1190" i="14" s="1"/>
  <c r="BL1189" i="14"/>
  <c r="BK1190" i="14" s="1"/>
  <c r="BJ1189" i="14"/>
  <c r="BI1190" i="14" s="1"/>
  <c r="BH1189" i="14"/>
  <c r="BG1190" i="14" s="1"/>
  <c r="BF1189" i="14"/>
  <c r="BE1190" i="14" s="1"/>
  <c r="BD1189" i="14"/>
  <c r="BC1190" i="14" s="1"/>
  <c r="BB1189" i="14"/>
  <c r="BA1190" i="14" s="1"/>
  <c r="AZ1189" i="14"/>
  <c r="AY1190" i="14" s="1"/>
  <c r="AX1189" i="14"/>
  <c r="AW1190" i="14" s="1"/>
  <c r="EP1185" i="14"/>
  <c r="EO1186" i="14" s="1"/>
  <c r="EF1185" i="14"/>
  <c r="EE1186" i="14" s="1"/>
  <c r="ED1185" i="14"/>
  <c r="EC1186" i="14" s="1"/>
  <c r="EB1185" i="14"/>
  <c r="EA1186" i="14" s="1"/>
  <c r="DZ1185" i="14"/>
  <c r="DY1186" i="14" s="1"/>
  <c r="DX1185" i="14"/>
  <c r="DW1186" i="14" s="1"/>
  <c r="DV1185" i="14"/>
  <c r="DU1186" i="14" s="1"/>
  <c r="DT1185" i="14"/>
  <c r="DS1186" i="14" s="1"/>
  <c r="DR1185" i="14"/>
  <c r="DQ1186" i="14" s="1"/>
  <c r="DP1185" i="14"/>
  <c r="DO1186" i="14" s="1"/>
  <c r="DN1185" i="14"/>
  <c r="DM1186" i="14" s="1"/>
  <c r="DL1185" i="14"/>
  <c r="DK1186" i="14" s="1"/>
  <c r="DJ1185" i="14"/>
  <c r="DI1186" i="14" s="1"/>
  <c r="DD1185" i="14"/>
  <c r="DC1186" i="14" s="1"/>
  <c r="DB1185" i="14"/>
  <c r="DA1186" i="14" s="1"/>
  <c r="CZ1185" i="14"/>
  <c r="CY1186" i="14" s="1"/>
  <c r="CX1185" i="14"/>
  <c r="CW1186" i="14" s="1"/>
  <c r="CT1185" i="14"/>
  <c r="CS1186" i="14" s="1"/>
  <c r="CR1185" i="14"/>
  <c r="CQ1186" i="14" s="1"/>
  <c r="CP1185" i="14"/>
  <c r="CO1186" i="14" s="1"/>
  <c r="CN1185" i="14"/>
  <c r="CM1186" i="14" s="1"/>
  <c r="CL1185" i="14"/>
  <c r="CK1186" i="14" s="1"/>
  <c r="CJ1185" i="14"/>
  <c r="CI1186" i="14" s="1"/>
  <c r="CH1185" i="14"/>
  <c r="CG1186" i="14" s="1"/>
  <c r="CF1185" i="14"/>
  <c r="CE1186" i="14" s="1"/>
  <c r="CD1185" i="14"/>
  <c r="CC1186" i="14" s="1"/>
  <c r="CB1185" i="14"/>
  <c r="CA1186" i="14" s="1"/>
  <c r="BZ1185" i="14"/>
  <c r="BY1186" i="14" s="1"/>
  <c r="BX1185" i="14"/>
  <c r="BW1186" i="14" s="1"/>
  <c r="BV1185" i="14"/>
  <c r="BU1186" i="14" s="1"/>
  <c r="BU1187" i="14" s="1"/>
  <c r="BT1185" i="14"/>
  <c r="BS1186" i="14" s="1"/>
  <c r="BR1185" i="14"/>
  <c r="BQ1186" i="14" s="1"/>
  <c r="BP1185" i="14"/>
  <c r="BO1186" i="14" s="1"/>
  <c r="BN1185" i="14"/>
  <c r="BM1186" i="14" s="1"/>
  <c r="BL1185" i="14"/>
  <c r="BK1186" i="14" s="1"/>
  <c r="BJ1185" i="14"/>
  <c r="BI1186" i="14" s="1"/>
  <c r="BH1185" i="14"/>
  <c r="BG1186" i="14" s="1"/>
  <c r="BF1185" i="14"/>
  <c r="BE1186" i="14" s="1"/>
  <c r="BD1185" i="14"/>
  <c r="BC1186" i="14" s="1"/>
  <c r="BB1185" i="14"/>
  <c r="BA1186" i="14" s="1"/>
  <c r="AZ1185" i="14"/>
  <c r="AY1186" i="14" s="1"/>
  <c r="AX1185" i="14"/>
  <c r="AW1186" i="14" s="1"/>
  <c r="EP1181" i="14"/>
  <c r="EO1182" i="14" s="1"/>
  <c r="EF1181" i="14"/>
  <c r="EE1182" i="14" s="1"/>
  <c r="ED1181" i="14"/>
  <c r="EC1182" i="14" s="1"/>
  <c r="EB1181" i="14"/>
  <c r="EA1182" i="14" s="1"/>
  <c r="DZ1181" i="14"/>
  <c r="DY1182" i="14" s="1"/>
  <c r="DX1181" i="14"/>
  <c r="DW1182" i="14" s="1"/>
  <c r="DV1181" i="14"/>
  <c r="DU1182" i="14" s="1"/>
  <c r="DT1181" i="14"/>
  <c r="DS1182" i="14" s="1"/>
  <c r="DR1181" i="14"/>
  <c r="DQ1182" i="14" s="1"/>
  <c r="DP1181" i="14"/>
  <c r="DO1182" i="14" s="1"/>
  <c r="DN1181" i="14"/>
  <c r="DM1182" i="14" s="1"/>
  <c r="DL1181" i="14"/>
  <c r="DK1182" i="14" s="1"/>
  <c r="DJ1181" i="14"/>
  <c r="DI1182" i="14" s="1"/>
  <c r="DD1181" i="14"/>
  <c r="DC1182" i="14" s="1"/>
  <c r="DB1181" i="14"/>
  <c r="DA1182" i="14" s="1"/>
  <c r="CZ1181" i="14"/>
  <c r="CY1182" i="14" s="1"/>
  <c r="CX1181" i="14"/>
  <c r="CW1182" i="14" s="1"/>
  <c r="CT1181" i="14"/>
  <c r="CS1182" i="14" s="1"/>
  <c r="CR1181" i="14"/>
  <c r="CQ1182" i="14" s="1"/>
  <c r="CP1181" i="14"/>
  <c r="CO1182" i="14" s="1"/>
  <c r="CN1181" i="14"/>
  <c r="CM1182" i="14" s="1"/>
  <c r="CL1181" i="14"/>
  <c r="CK1182" i="14" s="1"/>
  <c r="CJ1181" i="14"/>
  <c r="CI1182" i="14" s="1"/>
  <c r="CH1181" i="14"/>
  <c r="CG1182" i="14" s="1"/>
  <c r="CF1181" i="14"/>
  <c r="CE1182" i="14" s="1"/>
  <c r="CD1181" i="14"/>
  <c r="CC1182" i="14" s="1"/>
  <c r="CB1181" i="14"/>
  <c r="CA1182" i="14" s="1"/>
  <c r="BZ1181" i="14"/>
  <c r="BY1182" i="14" s="1"/>
  <c r="BX1181" i="14"/>
  <c r="BW1182" i="14" s="1"/>
  <c r="BV1181" i="14"/>
  <c r="BU1182" i="14" s="1"/>
  <c r="BS1182" i="14"/>
  <c r="BR1181" i="14"/>
  <c r="BQ1182" i="14" s="1"/>
  <c r="BP1181" i="14"/>
  <c r="BO1182" i="14" s="1"/>
  <c r="BN1181" i="14"/>
  <c r="BM1182" i="14" s="1"/>
  <c r="BL1181" i="14"/>
  <c r="BK1182" i="14" s="1"/>
  <c r="BJ1181" i="14"/>
  <c r="BI1182" i="14" s="1"/>
  <c r="BH1181" i="14"/>
  <c r="BG1182" i="14" s="1"/>
  <c r="BF1181" i="14"/>
  <c r="BE1182" i="14" s="1"/>
  <c r="BD1181" i="14"/>
  <c r="BC1182" i="14" s="1"/>
  <c r="BB1181" i="14"/>
  <c r="BA1182" i="14" s="1"/>
  <c r="AZ1181" i="14"/>
  <c r="AY1182" i="14" s="1"/>
  <c r="AX1181" i="14"/>
  <c r="AW1182" i="14" s="1"/>
  <c r="EP1177" i="14"/>
  <c r="EO1178" i="14" s="1"/>
  <c r="EF1177" i="14"/>
  <c r="EE1178" i="14" s="1"/>
  <c r="ED1177" i="14"/>
  <c r="EC1178" i="14" s="1"/>
  <c r="EB1177" i="14"/>
  <c r="EA1178" i="14" s="1"/>
  <c r="DZ1177" i="14"/>
  <c r="DY1178" i="14" s="1"/>
  <c r="DX1177" i="14"/>
  <c r="DW1178" i="14" s="1"/>
  <c r="DV1177" i="14"/>
  <c r="DU1178" i="14" s="1"/>
  <c r="DT1177" i="14"/>
  <c r="DS1178" i="14" s="1"/>
  <c r="DR1177" i="14"/>
  <c r="DQ1178" i="14" s="1"/>
  <c r="DP1177" i="14"/>
  <c r="DO1178" i="14" s="1"/>
  <c r="DN1177" i="14"/>
  <c r="DM1178" i="14" s="1"/>
  <c r="DL1177" i="14"/>
  <c r="DK1178" i="14" s="1"/>
  <c r="DJ1177" i="14"/>
  <c r="DI1178" i="14" s="1"/>
  <c r="DD1177" i="14"/>
  <c r="DC1178" i="14" s="1"/>
  <c r="DB1177" i="14"/>
  <c r="DA1178" i="14" s="1"/>
  <c r="CZ1177" i="14"/>
  <c r="CY1178" i="14" s="1"/>
  <c r="CX1177" i="14"/>
  <c r="CW1178" i="14" s="1"/>
  <c r="CT1177" i="14"/>
  <c r="CS1178" i="14" s="1"/>
  <c r="CR1177" i="14"/>
  <c r="CQ1178" i="14" s="1"/>
  <c r="CP1177" i="14"/>
  <c r="CO1178" i="14" s="1"/>
  <c r="CN1177" i="14"/>
  <c r="CM1178" i="14" s="1"/>
  <c r="CL1177" i="14"/>
  <c r="CK1178" i="14" s="1"/>
  <c r="CJ1177" i="14"/>
  <c r="CI1178" i="14" s="1"/>
  <c r="CH1177" i="14"/>
  <c r="CG1178" i="14" s="1"/>
  <c r="CF1177" i="14"/>
  <c r="CE1178" i="14" s="1"/>
  <c r="CD1177" i="14"/>
  <c r="CC1178" i="14" s="1"/>
  <c r="CB1177" i="14"/>
  <c r="CA1178" i="14" s="1"/>
  <c r="BZ1177" i="14"/>
  <c r="BY1178" i="14" s="1"/>
  <c r="BX1177" i="14"/>
  <c r="BW1178" i="14" s="1"/>
  <c r="BV1177" i="14"/>
  <c r="BU1178" i="14" s="1"/>
  <c r="BT1177" i="14"/>
  <c r="BS1178" i="14" s="1"/>
  <c r="BR1177" i="14"/>
  <c r="BQ1178" i="14" s="1"/>
  <c r="BP1177" i="14"/>
  <c r="BO1178" i="14" s="1"/>
  <c r="BN1177" i="14"/>
  <c r="BM1178" i="14" s="1"/>
  <c r="BL1177" i="14"/>
  <c r="BK1178" i="14" s="1"/>
  <c r="BJ1177" i="14"/>
  <c r="BI1178" i="14" s="1"/>
  <c r="BH1177" i="14"/>
  <c r="BG1178" i="14" s="1"/>
  <c r="BF1177" i="14"/>
  <c r="BE1178" i="14" s="1"/>
  <c r="BD1177" i="14"/>
  <c r="BC1178" i="14" s="1"/>
  <c r="BB1177" i="14"/>
  <c r="BA1178" i="14" s="1"/>
  <c r="AZ1177" i="14"/>
  <c r="AY1178" i="14" s="1"/>
  <c r="AX1177" i="14"/>
  <c r="AW1178" i="14" s="1"/>
  <c r="EP1173" i="14"/>
  <c r="EO1174" i="14" s="1"/>
  <c r="EF1173" i="14"/>
  <c r="EE1174" i="14" s="1"/>
  <c r="ED1173" i="14"/>
  <c r="EC1174" i="14" s="1"/>
  <c r="EB1173" i="14"/>
  <c r="EA1174" i="14" s="1"/>
  <c r="DZ1173" i="14"/>
  <c r="DY1174" i="14" s="1"/>
  <c r="DX1173" i="14"/>
  <c r="DW1174" i="14" s="1"/>
  <c r="DV1173" i="14"/>
  <c r="DU1174" i="14" s="1"/>
  <c r="DT1173" i="14"/>
  <c r="DS1174" i="14" s="1"/>
  <c r="DR1173" i="14"/>
  <c r="DQ1174" i="14" s="1"/>
  <c r="DP1173" i="14"/>
  <c r="DO1174" i="14" s="1"/>
  <c r="DN1173" i="14"/>
  <c r="DM1174" i="14" s="1"/>
  <c r="DL1173" i="14"/>
  <c r="DK1174" i="14" s="1"/>
  <c r="DJ1173" i="14"/>
  <c r="DI1174" i="14" s="1"/>
  <c r="DD1173" i="14"/>
  <c r="DC1174" i="14" s="1"/>
  <c r="DB1173" i="14"/>
  <c r="DA1174" i="14" s="1"/>
  <c r="CZ1173" i="14"/>
  <c r="CY1174" i="14" s="1"/>
  <c r="CX1173" i="14"/>
  <c r="CW1174" i="14" s="1"/>
  <c r="CT1173" i="14"/>
  <c r="CS1174" i="14" s="1"/>
  <c r="CR1173" i="14"/>
  <c r="CQ1174" i="14" s="1"/>
  <c r="CP1173" i="14"/>
  <c r="CO1174" i="14" s="1"/>
  <c r="CN1173" i="14"/>
  <c r="CM1174" i="14" s="1"/>
  <c r="CL1173" i="14"/>
  <c r="CK1174" i="14" s="1"/>
  <c r="CJ1173" i="14"/>
  <c r="CI1174" i="14" s="1"/>
  <c r="CH1173" i="14"/>
  <c r="CG1174" i="14" s="1"/>
  <c r="CF1173" i="14"/>
  <c r="CE1174" i="14" s="1"/>
  <c r="CD1173" i="14"/>
  <c r="CC1174" i="14" s="1"/>
  <c r="CB1173" i="14"/>
  <c r="CA1174" i="14" s="1"/>
  <c r="BZ1173" i="14"/>
  <c r="BY1174" i="14" s="1"/>
  <c r="BX1173" i="14"/>
  <c r="BW1174" i="14" s="1"/>
  <c r="BV1173" i="14"/>
  <c r="BU1174" i="14" s="1"/>
  <c r="BT1173" i="14"/>
  <c r="BS1174" i="14" s="1"/>
  <c r="BR1173" i="14"/>
  <c r="BQ1174" i="14" s="1"/>
  <c r="BP1173" i="14"/>
  <c r="BO1174" i="14" s="1"/>
  <c r="BN1173" i="14"/>
  <c r="BM1174" i="14" s="1"/>
  <c r="BL1173" i="14"/>
  <c r="BK1174" i="14" s="1"/>
  <c r="BJ1173" i="14"/>
  <c r="BI1174" i="14" s="1"/>
  <c r="BH1173" i="14"/>
  <c r="BG1174" i="14" s="1"/>
  <c r="BF1173" i="14"/>
  <c r="BE1174" i="14" s="1"/>
  <c r="BD1173" i="14"/>
  <c r="BC1174" i="14" s="1"/>
  <c r="BB1173" i="14"/>
  <c r="BA1174" i="14" s="1"/>
  <c r="AZ1173" i="14"/>
  <c r="AY1174" i="14" s="1"/>
  <c r="AX1173" i="14"/>
  <c r="AW1174" i="14" s="1"/>
  <c r="EP1169" i="14"/>
  <c r="EO1170" i="14" s="1"/>
  <c r="EF1169" i="14"/>
  <c r="EE1170" i="14" s="1"/>
  <c r="ED1169" i="14"/>
  <c r="EC1170" i="14" s="1"/>
  <c r="EB1169" i="14"/>
  <c r="EA1170" i="14" s="1"/>
  <c r="DZ1169" i="14"/>
  <c r="DY1170" i="14" s="1"/>
  <c r="DX1169" i="14"/>
  <c r="DW1170" i="14" s="1"/>
  <c r="DV1169" i="14"/>
  <c r="DU1170" i="14" s="1"/>
  <c r="DT1169" i="14"/>
  <c r="DS1170" i="14" s="1"/>
  <c r="DR1169" i="14"/>
  <c r="DQ1170" i="14" s="1"/>
  <c r="DP1169" i="14"/>
  <c r="DO1170" i="14" s="1"/>
  <c r="DN1169" i="14"/>
  <c r="DM1170" i="14" s="1"/>
  <c r="DL1169" i="14"/>
  <c r="DK1170" i="14" s="1"/>
  <c r="DJ1169" i="14"/>
  <c r="DI1170" i="14" s="1"/>
  <c r="DD1169" i="14"/>
  <c r="DC1170" i="14" s="1"/>
  <c r="DB1169" i="14"/>
  <c r="DA1170" i="14" s="1"/>
  <c r="CZ1169" i="14"/>
  <c r="CY1170" i="14" s="1"/>
  <c r="CX1169" i="14"/>
  <c r="CW1170" i="14" s="1"/>
  <c r="CT1169" i="14"/>
  <c r="CS1170" i="14" s="1"/>
  <c r="CR1169" i="14"/>
  <c r="CQ1170" i="14" s="1"/>
  <c r="CP1169" i="14"/>
  <c r="CO1170" i="14" s="1"/>
  <c r="CN1169" i="14"/>
  <c r="CM1170" i="14" s="1"/>
  <c r="CL1169" i="14"/>
  <c r="CK1170" i="14" s="1"/>
  <c r="CJ1169" i="14"/>
  <c r="CI1170" i="14" s="1"/>
  <c r="CH1169" i="14"/>
  <c r="CG1170" i="14" s="1"/>
  <c r="CF1169" i="14"/>
  <c r="CE1170" i="14" s="1"/>
  <c r="CD1169" i="14"/>
  <c r="CC1170" i="14" s="1"/>
  <c r="CB1169" i="14"/>
  <c r="CA1170" i="14" s="1"/>
  <c r="BZ1169" i="14"/>
  <c r="BY1170" i="14" s="1"/>
  <c r="BX1169" i="14"/>
  <c r="BW1170" i="14" s="1"/>
  <c r="BV1169" i="14"/>
  <c r="BU1170" i="14" s="1"/>
  <c r="BT1169" i="14"/>
  <c r="BS1170" i="14" s="1"/>
  <c r="BR1169" i="14"/>
  <c r="BQ1170" i="14" s="1"/>
  <c r="BP1169" i="14"/>
  <c r="BO1170" i="14" s="1"/>
  <c r="BN1169" i="14"/>
  <c r="BM1170" i="14" s="1"/>
  <c r="BL1169" i="14"/>
  <c r="BK1170" i="14" s="1"/>
  <c r="BJ1169" i="14"/>
  <c r="BI1170" i="14" s="1"/>
  <c r="BH1169" i="14"/>
  <c r="BG1170" i="14" s="1"/>
  <c r="BF1169" i="14"/>
  <c r="BE1170" i="14" s="1"/>
  <c r="BD1169" i="14"/>
  <c r="BC1170" i="14" s="1"/>
  <c r="BB1169" i="14"/>
  <c r="BA1170" i="14" s="1"/>
  <c r="AZ1169" i="14"/>
  <c r="AY1170" i="14" s="1"/>
  <c r="AX1169" i="14"/>
  <c r="AW1170" i="14" s="1"/>
  <c r="EP1165" i="14"/>
  <c r="EO1166" i="14" s="1"/>
  <c r="ED1165" i="14"/>
  <c r="EC1166" i="14" s="1"/>
  <c r="EB1165" i="14"/>
  <c r="EA1166" i="14" s="1"/>
  <c r="DZ1165" i="14"/>
  <c r="DY1166" i="14" s="1"/>
  <c r="DX1165" i="14"/>
  <c r="DW1166" i="14" s="1"/>
  <c r="DV1165" i="14"/>
  <c r="DU1166" i="14" s="1"/>
  <c r="DT1165" i="14"/>
  <c r="DS1166" i="14" s="1"/>
  <c r="DR1165" i="14"/>
  <c r="DQ1166" i="14" s="1"/>
  <c r="DP1165" i="14"/>
  <c r="DO1166" i="14" s="1"/>
  <c r="DN1165" i="14"/>
  <c r="DM1166" i="14" s="1"/>
  <c r="DL1165" i="14"/>
  <c r="DK1166" i="14" s="1"/>
  <c r="DJ1165" i="14"/>
  <c r="DI1166" i="14" s="1"/>
  <c r="DD1165" i="14"/>
  <c r="DC1166" i="14" s="1"/>
  <c r="DB1165" i="14"/>
  <c r="DA1166" i="14" s="1"/>
  <c r="CZ1165" i="14"/>
  <c r="CY1166" i="14" s="1"/>
  <c r="CX1165" i="14"/>
  <c r="CW1166" i="14" s="1"/>
  <c r="CT1165" i="14"/>
  <c r="CS1166" i="14" s="1"/>
  <c r="CR1165" i="14"/>
  <c r="CQ1166" i="14" s="1"/>
  <c r="CP1165" i="14"/>
  <c r="CO1166" i="14" s="1"/>
  <c r="CN1165" i="14"/>
  <c r="CM1166" i="14" s="1"/>
  <c r="CL1165" i="14"/>
  <c r="CK1166" i="14" s="1"/>
  <c r="CJ1165" i="14"/>
  <c r="CI1166" i="14" s="1"/>
  <c r="CH1165" i="14"/>
  <c r="CG1166" i="14" s="1"/>
  <c r="CF1165" i="14"/>
  <c r="CE1166" i="14" s="1"/>
  <c r="CD1165" i="14"/>
  <c r="CC1166" i="14" s="1"/>
  <c r="CB1165" i="14"/>
  <c r="CA1166" i="14" s="1"/>
  <c r="BZ1165" i="14"/>
  <c r="BY1166" i="14" s="1"/>
  <c r="BX1165" i="14"/>
  <c r="BW1166" i="14" s="1"/>
  <c r="BV1165" i="14"/>
  <c r="BU1166" i="14" s="1"/>
  <c r="BT1165" i="14"/>
  <c r="BS1166" i="14" s="1"/>
  <c r="BR1165" i="14"/>
  <c r="BQ1166" i="14" s="1"/>
  <c r="BP1165" i="14"/>
  <c r="BO1166" i="14" s="1"/>
  <c r="BN1165" i="14"/>
  <c r="BM1166" i="14" s="1"/>
  <c r="BL1165" i="14"/>
  <c r="BK1166" i="14" s="1"/>
  <c r="BJ1165" i="14"/>
  <c r="BI1166" i="14" s="1"/>
  <c r="BH1165" i="14"/>
  <c r="BG1166" i="14" s="1"/>
  <c r="BF1165" i="14"/>
  <c r="BE1166" i="14" s="1"/>
  <c r="BD1165" i="14"/>
  <c r="BC1166" i="14" s="1"/>
  <c r="BB1165" i="14"/>
  <c r="BA1166" i="14" s="1"/>
  <c r="AZ1165" i="14"/>
  <c r="AY1166" i="14" s="1"/>
  <c r="AX1165" i="14"/>
  <c r="AW1166" i="14" s="1"/>
  <c r="EP1161" i="14"/>
  <c r="EO1162" i="14" s="1"/>
  <c r="EN1161" i="14"/>
  <c r="EM1162" i="14" s="1"/>
  <c r="EF1161" i="14"/>
  <c r="EE1162" i="14" s="1"/>
  <c r="ED1161" i="14"/>
  <c r="EC1162" i="14" s="1"/>
  <c r="EB1161" i="14"/>
  <c r="EA1162" i="14" s="1"/>
  <c r="DZ1161" i="14"/>
  <c r="DY1162" i="14" s="1"/>
  <c r="DX1161" i="14"/>
  <c r="DW1162" i="14" s="1"/>
  <c r="DV1161" i="14"/>
  <c r="DU1162" i="14" s="1"/>
  <c r="DT1161" i="14"/>
  <c r="DS1162" i="14" s="1"/>
  <c r="DR1161" i="14"/>
  <c r="DQ1162" i="14" s="1"/>
  <c r="DP1161" i="14"/>
  <c r="DO1162" i="14" s="1"/>
  <c r="DN1161" i="14"/>
  <c r="DM1162" i="14" s="1"/>
  <c r="DL1161" i="14"/>
  <c r="DK1162" i="14" s="1"/>
  <c r="DJ1161" i="14"/>
  <c r="DI1162" i="14" s="1"/>
  <c r="DD1161" i="14"/>
  <c r="DC1162" i="14" s="1"/>
  <c r="DB1161" i="14"/>
  <c r="DA1162" i="14" s="1"/>
  <c r="CZ1161" i="14"/>
  <c r="CY1162" i="14" s="1"/>
  <c r="CX1161" i="14"/>
  <c r="CW1162" i="14" s="1"/>
  <c r="CT1161" i="14"/>
  <c r="CS1162" i="14" s="1"/>
  <c r="CR1161" i="14"/>
  <c r="CQ1162" i="14" s="1"/>
  <c r="CP1161" i="14"/>
  <c r="CO1162" i="14" s="1"/>
  <c r="CN1161" i="14"/>
  <c r="CM1162" i="14" s="1"/>
  <c r="CL1161" i="14"/>
  <c r="CK1162" i="14" s="1"/>
  <c r="CJ1161" i="14"/>
  <c r="CI1162" i="14" s="1"/>
  <c r="CH1161" i="14"/>
  <c r="CG1162" i="14" s="1"/>
  <c r="CF1161" i="14"/>
  <c r="CE1162" i="14" s="1"/>
  <c r="CD1161" i="14"/>
  <c r="CC1162" i="14" s="1"/>
  <c r="CB1161" i="14"/>
  <c r="CA1162" i="14" s="1"/>
  <c r="BZ1161" i="14"/>
  <c r="BY1162" i="14" s="1"/>
  <c r="BX1161" i="14"/>
  <c r="BW1162" i="14" s="1"/>
  <c r="BV1161" i="14"/>
  <c r="BU1162" i="14" s="1"/>
  <c r="BT1161" i="14"/>
  <c r="BS1162" i="14" s="1"/>
  <c r="BR1161" i="14"/>
  <c r="BQ1162" i="14" s="1"/>
  <c r="BP1161" i="14"/>
  <c r="BO1162" i="14" s="1"/>
  <c r="BN1161" i="14"/>
  <c r="BM1162" i="14" s="1"/>
  <c r="BL1161" i="14"/>
  <c r="BK1162" i="14" s="1"/>
  <c r="BJ1161" i="14"/>
  <c r="BI1162" i="14" s="1"/>
  <c r="BH1161" i="14"/>
  <c r="BG1162" i="14" s="1"/>
  <c r="BF1161" i="14"/>
  <c r="BE1162" i="14" s="1"/>
  <c r="BD1161" i="14"/>
  <c r="BC1162" i="14" s="1"/>
  <c r="BB1161" i="14"/>
  <c r="BA1162" i="14" s="1"/>
  <c r="AZ1161" i="14"/>
  <c r="AY1162" i="14" s="1"/>
  <c r="AX1161" i="14"/>
  <c r="AW1162" i="14" s="1"/>
  <c r="EP1157" i="14"/>
  <c r="EO1158" i="14" s="1"/>
  <c r="EN1157" i="14"/>
  <c r="EM1158" i="14" s="1"/>
  <c r="EL1157" i="14"/>
  <c r="EK1158" i="14" s="1"/>
  <c r="EF1157" i="14"/>
  <c r="EE1158" i="14" s="1"/>
  <c r="ED1157" i="14"/>
  <c r="EC1158" i="14" s="1"/>
  <c r="EB1157" i="14"/>
  <c r="EA1158" i="14" s="1"/>
  <c r="DZ1157" i="14"/>
  <c r="DY1158" i="14" s="1"/>
  <c r="DX1157" i="14"/>
  <c r="DW1158" i="14" s="1"/>
  <c r="DV1157" i="14"/>
  <c r="DU1158" i="14" s="1"/>
  <c r="DT1157" i="14"/>
  <c r="DS1158" i="14" s="1"/>
  <c r="DR1157" i="14"/>
  <c r="DQ1158" i="14" s="1"/>
  <c r="DP1157" i="14"/>
  <c r="DO1158" i="14" s="1"/>
  <c r="DN1157" i="14"/>
  <c r="DM1158" i="14" s="1"/>
  <c r="DL1157" i="14"/>
  <c r="DK1158" i="14" s="1"/>
  <c r="DJ1157" i="14"/>
  <c r="DI1158" i="14" s="1"/>
  <c r="DD1157" i="14"/>
  <c r="DC1158" i="14" s="1"/>
  <c r="DB1157" i="14"/>
  <c r="DA1158" i="14" s="1"/>
  <c r="CZ1157" i="14"/>
  <c r="CY1158" i="14" s="1"/>
  <c r="CX1157" i="14"/>
  <c r="CW1158" i="14" s="1"/>
  <c r="CT1157" i="14"/>
  <c r="CS1158" i="14" s="1"/>
  <c r="CR1157" i="14"/>
  <c r="CQ1158" i="14" s="1"/>
  <c r="CP1157" i="14"/>
  <c r="CO1158" i="14" s="1"/>
  <c r="CN1157" i="14"/>
  <c r="CM1158" i="14" s="1"/>
  <c r="CL1157" i="14"/>
  <c r="CK1158" i="14" s="1"/>
  <c r="CJ1157" i="14"/>
  <c r="CI1158" i="14" s="1"/>
  <c r="CH1157" i="14"/>
  <c r="CG1158" i="14" s="1"/>
  <c r="CF1157" i="14"/>
  <c r="CE1158" i="14" s="1"/>
  <c r="CD1157" i="14"/>
  <c r="CC1158" i="14" s="1"/>
  <c r="CB1157" i="14"/>
  <c r="CA1158" i="14" s="1"/>
  <c r="BZ1157" i="14"/>
  <c r="BY1158" i="14" s="1"/>
  <c r="BX1157" i="14"/>
  <c r="BW1158" i="14" s="1"/>
  <c r="BV1157" i="14"/>
  <c r="BU1158" i="14" s="1"/>
  <c r="BT1157" i="14"/>
  <c r="BS1158" i="14" s="1"/>
  <c r="BR1157" i="14"/>
  <c r="BQ1158" i="14" s="1"/>
  <c r="BP1157" i="14"/>
  <c r="BO1158" i="14" s="1"/>
  <c r="BN1157" i="14"/>
  <c r="BM1158" i="14" s="1"/>
  <c r="BL1157" i="14"/>
  <c r="BK1158" i="14" s="1"/>
  <c r="BJ1157" i="14"/>
  <c r="BI1158" i="14" s="1"/>
  <c r="BH1157" i="14"/>
  <c r="BG1158" i="14" s="1"/>
  <c r="BF1157" i="14"/>
  <c r="BE1158" i="14" s="1"/>
  <c r="BD1157" i="14"/>
  <c r="BC1158" i="14" s="1"/>
  <c r="BB1157" i="14"/>
  <c r="BA1158" i="14" s="1"/>
  <c r="AZ1157" i="14"/>
  <c r="AY1158" i="14" s="1"/>
  <c r="AX1157" i="14"/>
  <c r="AW1158" i="14" s="1"/>
  <c r="EP1153" i="14"/>
  <c r="EO1154" i="14" s="1"/>
  <c r="EN1153" i="14"/>
  <c r="EM1154" i="14" s="1"/>
  <c r="EL1153" i="14"/>
  <c r="EK1154" i="14" s="1"/>
  <c r="EJ1153" i="14"/>
  <c r="EI1154" i="14" s="1"/>
  <c r="EI1390" i="14" s="1"/>
  <c r="EH1153" i="14"/>
  <c r="EG1154" i="14" s="1"/>
  <c r="EG1390" i="14" s="1"/>
  <c r="EF1153" i="14"/>
  <c r="EE1154" i="14" s="1"/>
  <c r="ED1153" i="14"/>
  <c r="EC1154" i="14" s="1"/>
  <c r="EB1153" i="14"/>
  <c r="EA1154" i="14" s="1"/>
  <c r="DZ1153" i="14"/>
  <c r="DY1154" i="14" s="1"/>
  <c r="DX1153" i="14"/>
  <c r="DW1154" i="14" s="1"/>
  <c r="DV1153" i="14"/>
  <c r="DU1154" i="14" s="1"/>
  <c r="DT1153" i="14"/>
  <c r="DS1154" i="14" s="1"/>
  <c r="DR1153" i="14"/>
  <c r="DQ1154" i="14" s="1"/>
  <c r="DP1153" i="14"/>
  <c r="DO1154" i="14" s="1"/>
  <c r="DL1153" i="14"/>
  <c r="DK1154" i="14" s="1"/>
  <c r="DJ1153" i="14"/>
  <c r="DI1154" i="14" s="1"/>
  <c r="DD1153" i="14"/>
  <c r="DC1154" i="14" s="1"/>
  <c r="DB1153" i="14"/>
  <c r="DA1154" i="14" s="1"/>
  <c r="CZ1153" i="14"/>
  <c r="CY1154" i="14" s="1"/>
  <c r="CX1153" i="14"/>
  <c r="CW1154" i="14" s="1"/>
  <c r="CT1153" i="14"/>
  <c r="CS1154" i="14" s="1"/>
  <c r="CR1153" i="14"/>
  <c r="CQ1154" i="14" s="1"/>
  <c r="CP1153" i="14"/>
  <c r="CO1154" i="14" s="1"/>
  <c r="CN1153" i="14"/>
  <c r="CM1154" i="14" s="1"/>
  <c r="CL1153" i="14"/>
  <c r="CK1154" i="14" s="1"/>
  <c r="CJ1153" i="14"/>
  <c r="CI1154" i="14" s="1"/>
  <c r="CH1153" i="14"/>
  <c r="CG1154" i="14" s="1"/>
  <c r="CF1153" i="14"/>
  <c r="CE1154" i="14" s="1"/>
  <c r="CD1153" i="14"/>
  <c r="CC1154" i="14" s="1"/>
  <c r="CB1153" i="14"/>
  <c r="CA1154" i="14" s="1"/>
  <c r="BZ1153" i="14"/>
  <c r="BY1154" i="14" s="1"/>
  <c r="BX1153" i="14"/>
  <c r="BW1154" i="14" s="1"/>
  <c r="BV1153" i="14"/>
  <c r="BU1154" i="14" s="1"/>
  <c r="BT1153" i="14"/>
  <c r="BS1154" i="14" s="1"/>
  <c r="BR1153" i="14"/>
  <c r="BQ1154" i="14" s="1"/>
  <c r="BP1153" i="14"/>
  <c r="BO1154" i="14" s="1"/>
  <c r="BN1153" i="14"/>
  <c r="BM1154" i="14" s="1"/>
  <c r="BL1153" i="14"/>
  <c r="BK1154" i="14" s="1"/>
  <c r="BJ1153" i="14"/>
  <c r="BI1154" i="14" s="1"/>
  <c r="BH1153" i="14"/>
  <c r="BG1154" i="14" s="1"/>
  <c r="BF1153" i="14"/>
  <c r="BE1154" i="14" s="1"/>
  <c r="BD1153" i="14"/>
  <c r="BC1154" i="14" s="1"/>
  <c r="BB1153" i="14"/>
  <c r="BA1154" i="14" s="1"/>
  <c r="AZ1153" i="14"/>
  <c r="AY1154" i="14" s="1"/>
  <c r="AX1153" i="14"/>
  <c r="AW1154" i="14" s="1"/>
  <c r="EP1149" i="14"/>
  <c r="EO1150" i="14" s="1"/>
  <c r="EN1149" i="14"/>
  <c r="EM1150" i="14" s="1"/>
  <c r="EL1149" i="14"/>
  <c r="EK1150" i="14" s="1"/>
  <c r="EJ1149" i="14"/>
  <c r="EI1150" i="14" s="1"/>
  <c r="EH1149" i="14"/>
  <c r="EG1150" i="14" s="1"/>
  <c r="EF1149" i="14"/>
  <c r="EE1150" i="14" s="1"/>
  <c r="ED1149" i="14"/>
  <c r="EC1150" i="14" s="1"/>
  <c r="EB1149" i="14"/>
  <c r="EA1150" i="14" s="1"/>
  <c r="DZ1149" i="14"/>
  <c r="DY1150" i="14" s="1"/>
  <c r="DX1149" i="14"/>
  <c r="DW1150" i="14" s="1"/>
  <c r="DV1149" i="14"/>
  <c r="DU1150" i="14" s="1"/>
  <c r="DT1149" i="14"/>
  <c r="DS1150" i="14" s="1"/>
  <c r="DR1149" i="14"/>
  <c r="DQ1150" i="14" s="1"/>
  <c r="DP1149" i="14"/>
  <c r="DO1150" i="14" s="1"/>
  <c r="DN1149" i="14"/>
  <c r="DM1150" i="14" s="1"/>
  <c r="DL1149" i="14"/>
  <c r="DK1150" i="14" s="1"/>
  <c r="DJ1149" i="14"/>
  <c r="DI1150" i="14" s="1"/>
  <c r="DD1149" i="14"/>
  <c r="DC1150" i="14" s="1"/>
  <c r="DB1149" i="14"/>
  <c r="DA1150" i="14" s="1"/>
  <c r="CZ1149" i="14"/>
  <c r="CY1150" i="14" s="1"/>
  <c r="CX1149" i="14"/>
  <c r="CW1150" i="14" s="1"/>
  <c r="CT1149" i="14"/>
  <c r="CS1150" i="14" s="1"/>
  <c r="CR1149" i="14"/>
  <c r="CQ1150" i="14" s="1"/>
  <c r="CP1149" i="14"/>
  <c r="CO1150" i="14" s="1"/>
  <c r="CN1149" i="14"/>
  <c r="CM1150" i="14" s="1"/>
  <c r="CL1149" i="14"/>
  <c r="CK1150" i="14" s="1"/>
  <c r="CJ1149" i="14"/>
  <c r="CI1150" i="14" s="1"/>
  <c r="CH1149" i="14"/>
  <c r="CG1150" i="14" s="1"/>
  <c r="CF1149" i="14"/>
  <c r="CE1150" i="14" s="1"/>
  <c r="CD1149" i="14"/>
  <c r="CC1150" i="14" s="1"/>
  <c r="CB1149" i="14"/>
  <c r="CA1150" i="14" s="1"/>
  <c r="BZ1149" i="14"/>
  <c r="BY1150" i="14" s="1"/>
  <c r="BX1149" i="14"/>
  <c r="BW1150" i="14" s="1"/>
  <c r="BV1149" i="14"/>
  <c r="BU1150" i="14" s="1"/>
  <c r="BT1149" i="14"/>
  <c r="BS1150" i="14" s="1"/>
  <c r="BR1149" i="14"/>
  <c r="BQ1150" i="14" s="1"/>
  <c r="BP1149" i="14"/>
  <c r="BO1150" i="14" s="1"/>
  <c r="BN1149" i="14"/>
  <c r="BM1150" i="14" s="1"/>
  <c r="BL1149" i="14"/>
  <c r="BK1150" i="14" s="1"/>
  <c r="BJ1149" i="14"/>
  <c r="BI1150" i="14" s="1"/>
  <c r="BH1149" i="14"/>
  <c r="BG1150" i="14" s="1"/>
  <c r="BF1149" i="14"/>
  <c r="BE1150" i="14" s="1"/>
  <c r="BD1149" i="14"/>
  <c r="BC1150" i="14" s="1"/>
  <c r="BB1149" i="14"/>
  <c r="BA1150" i="14" s="1"/>
  <c r="AZ1149" i="14"/>
  <c r="AY1150" i="14" s="1"/>
  <c r="AX1149" i="14"/>
  <c r="AW1150" i="14" s="1"/>
  <c r="A44" i="14"/>
  <c r="AG44" i="14"/>
  <c r="DI44" i="14" s="1"/>
  <c r="AH44" i="14"/>
  <c r="DG44" i="14" s="1"/>
  <c r="AU44" i="14"/>
  <c r="DM44" i="14" s="1"/>
  <c r="AJ44" i="14"/>
  <c r="DO44" i="14" s="1"/>
  <c r="AK44" i="14"/>
  <c r="DQ44" i="14" s="1"/>
  <c r="AO44" i="14"/>
  <c r="DY44" i="14" s="1"/>
  <c r="AS44" i="14"/>
  <c r="AV44" i="14" s="1"/>
  <c r="BI44" i="14"/>
  <c r="BK44" i="14"/>
  <c r="BM44" i="14"/>
  <c r="BO44" i="14"/>
  <c r="BS44" i="14"/>
  <c r="BU44" i="14"/>
  <c r="BW44" i="14"/>
  <c r="BY44" i="14"/>
  <c r="CA44" i="14"/>
  <c r="CC44" i="14"/>
  <c r="CE44" i="14"/>
  <c r="EM44" i="14" s="1"/>
  <c r="CG44" i="14"/>
  <c r="CI44" i="14"/>
  <c r="CK44" i="14"/>
  <c r="CM44" i="14"/>
  <c r="CO44" i="14"/>
  <c r="CQ44" i="14"/>
  <c r="CS44" i="14"/>
  <c r="CW44" i="14"/>
  <c r="CY44" i="14"/>
  <c r="DA44" i="14"/>
  <c r="DC44" i="14"/>
  <c r="DS44" i="14"/>
  <c r="DU44" i="14"/>
  <c r="EO44" i="14"/>
  <c r="ER44" i="14"/>
  <c r="ER14" i="14"/>
  <c r="EO14" i="14"/>
  <c r="DU14" i="14"/>
  <c r="DS14" i="14"/>
  <c r="DC14" i="14"/>
  <c r="CY14" i="14"/>
  <c r="CQ14" i="14"/>
  <c r="CO14" i="14"/>
  <c r="CG14" i="14"/>
  <c r="CC14" i="14"/>
  <c r="CA14" i="14"/>
  <c r="BY14" i="14"/>
  <c r="BW14" i="14"/>
  <c r="BU14" i="14"/>
  <c r="BS14" i="14"/>
  <c r="BQ14" i="14"/>
  <c r="BO14" i="14"/>
  <c r="BM14" i="14"/>
  <c r="BK14" i="14"/>
  <c r="BI14" i="14"/>
  <c r="BG14" i="14"/>
  <c r="BE14" i="14"/>
  <c r="BC14" i="14"/>
  <c r="BA14" i="14"/>
  <c r="AY14" i="14"/>
  <c r="AW14" i="14"/>
  <c r="AS14" i="14"/>
  <c r="AR14" i="14"/>
  <c r="AQ14" i="14"/>
  <c r="EC14" i="14" s="1"/>
  <c r="AP14" i="14"/>
  <c r="EA14" i="14" s="1"/>
  <c r="AO14" i="14"/>
  <c r="DY14" i="14" s="1"/>
  <c r="AN14" i="14"/>
  <c r="DW14" i="14" s="1"/>
  <c r="AK14" i="14"/>
  <c r="DQ14" i="14" s="1"/>
  <c r="AJ14" i="14"/>
  <c r="DO14" i="14" s="1"/>
  <c r="AI14" i="14"/>
  <c r="AU14" i="14" s="1"/>
  <c r="DM14" i="14" s="1"/>
  <c r="AH14" i="14"/>
  <c r="DG14" i="14" s="1"/>
  <c r="AG14" i="14"/>
  <c r="A14" i="14"/>
  <c r="ER27" i="14"/>
  <c r="EO27" i="14"/>
  <c r="DU27" i="14"/>
  <c r="DS27" i="14"/>
  <c r="DC27" i="14"/>
  <c r="DA27" i="14"/>
  <c r="CY27" i="14"/>
  <c r="CW27" i="14"/>
  <c r="CS27" i="14"/>
  <c r="CQ27" i="14"/>
  <c r="CO27" i="14"/>
  <c r="CM27" i="14"/>
  <c r="CK27" i="14"/>
  <c r="CI27" i="14"/>
  <c r="CG27" i="14"/>
  <c r="CE27" i="14"/>
  <c r="EM27" i="14" s="1"/>
  <c r="CC27" i="14"/>
  <c r="CA27" i="14"/>
  <c r="BY27" i="14"/>
  <c r="BW27" i="14"/>
  <c r="BU27" i="14"/>
  <c r="BS27" i="14"/>
  <c r="BQ27" i="14"/>
  <c r="BO27" i="14"/>
  <c r="BM27" i="14"/>
  <c r="BK27" i="14"/>
  <c r="AS27" i="14"/>
  <c r="AV27" i="14" s="1"/>
  <c r="AO27" i="14"/>
  <c r="DY27" i="14" s="1"/>
  <c r="AN27" i="14"/>
  <c r="DW27" i="14" s="1"/>
  <c r="AK27" i="14"/>
  <c r="DQ27" i="14" s="1"/>
  <c r="AJ27" i="14"/>
  <c r="DO27" i="14" s="1"/>
  <c r="AI27" i="14"/>
  <c r="AU27" i="14" s="1"/>
  <c r="AH27" i="14"/>
  <c r="DG27" i="14" s="1"/>
  <c r="A27" i="14"/>
  <c r="ER26" i="14"/>
  <c r="EO26" i="14"/>
  <c r="DU26" i="14"/>
  <c r="DS26" i="14"/>
  <c r="DC26" i="14"/>
  <c r="DA26" i="14"/>
  <c r="CY26" i="14"/>
  <c r="CW26" i="14"/>
  <c r="CS26" i="14"/>
  <c r="CQ26" i="14"/>
  <c r="CO26" i="14"/>
  <c r="CM26" i="14"/>
  <c r="CK26" i="14"/>
  <c r="CI26" i="14"/>
  <c r="CG26" i="14"/>
  <c r="CE26" i="14"/>
  <c r="EM26" i="14" s="1"/>
  <c r="CC26" i="14"/>
  <c r="CA26" i="14"/>
  <c r="BY26" i="14"/>
  <c r="BW26" i="14"/>
  <c r="BU26" i="14"/>
  <c r="BS26" i="14"/>
  <c r="BQ26" i="14"/>
  <c r="BO26" i="14"/>
  <c r="BM26" i="14"/>
  <c r="BK26" i="14"/>
  <c r="AS26" i="14"/>
  <c r="AV26" i="14" s="1"/>
  <c r="AO26" i="14"/>
  <c r="DY26" i="14" s="1"/>
  <c r="AN26" i="14"/>
  <c r="DW26" i="14" s="1"/>
  <c r="AK26" i="14"/>
  <c r="DQ26" i="14" s="1"/>
  <c r="AJ26" i="14"/>
  <c r="DO26" i="14" s="1"/>
  <c r="AI26" i="14"/>
  <c r="AU26" i="14" s="1"/>
  <c r="DM26" i="14" s="1"/>
  <c r="AH26" i="14"/>
  <c r="DG26" i="14" s="1"/>
  <c r="ER30" i="14"/>
  <c r="EO30" i="14"/>
  <c r="DU30" i="14"/>
  <c r="DS30" i="14"/>
  <c r="DC30" i="14"/>
  <c r="DA30" i="14"/>
  <c r="CY30" i="14"/>
  <c r="CW30" i="14"/>
  <c r="CS30" i="14"/>
  <c r="CQ30" i="14"/>
  <c r="CO30" i="14"/>
  <c r="CM30" i="14"/>
  <c r="CK30" i="14"/>
  <c r="CI30" i="14"/>
  <c r="CG30" i="14"/>
  <c r="CE30" i="14"/>
  <c r="EM30" i="14" s="1"/>
  <c r="CC30" i="14"/>
  <c r="CA30" i="14"/>
  <c r="BY30" i="14"/>
  <c r="BW30" i="14"/>
  <c r="BU30" i="14"/>
  <c r="BS30" i="14"/>
  <c r="BQ30" i="14"/>
  <c r="BO30" i="14"/>
  <c r="BM30" i="14"/>
  <c r="BK30" i="14"/>
  <c r="AS30" i="14"/>
  <c r="AV30" i="14" s="1"/>
  <c r="AO30" i="14"/>
  <c r="DY30" i="14" s="1"/>
  <c r="AN30" i="14"/>
  <c r="DW30" i="14" s="1"/>
  <c r="AK30" i="14"/>
  <c r="DQ30" i="14" s="1"/>
  <c r="AJ30" i="14"/>
  <c r="DO30" i="14" s="1"/>
  <c r="AI30" i="14"/>
  <c r="AU30" i="14" s="1"/>
  <c r="DK30" i="14" s="1"/>
  <c r="AH30" i="14"/>
  <c r="DG30" i="14" s="1"/>
  <c r="A30" i="14"/>
  <c r="ER28" i="14"/>
  <c r="EO28" i="14"/>
  <c r="DU28" i="14"/>
  <c r="DS28" i="14"/>
  <c r="DC28" i="14"/>
  <c r="DA28" i="14"/>
  <c r="CY28" i="14"/>
  <c r="CW28" i="14"/>
  <c r="CS28" i="14"/>
  <c r="CQ28" i="14"/>
  <c r="CO28" i="14"/>
  <c r="CM28" i="14"/>
  <c r="CK28" i="14"/>
  <c r="CI28" i="14"/>
  <c r="CG28" i="14"/>
  <c r="CE28" i="14"/>
  <c r="EM28" i="14" s="1"/>
  <c r="CC28" i="14"/>
  <c r="CA28" i="14"/>
  <c r="BY28" i="14"/>
  <c r="BW28" i="14"/>
  <c r="BU28" i="14"/>
  <c r="BS28" i="14"/>
  <c r="BQ28" i="14"/>
  <c r="BO28" i="14"/>
  <c r="BM28" i="14"/>
  <c r="BK28" i="14"/>
  <c r="AS28" i="14"/>
  <c r="AV28" i="14" s="1"/>
  <c r="AO28" i="14"/>
  <c r="DY28" i="14" s="1"/>
  <c r="AN28" i="14"/>
  <c r="DW28" i="14" s="1"/>
  <c r="AK28" i="14"/>
  <c r="DQ28" i="14" s="1"/>
  <c r="AJ28" i="14"/>
  <c r="DO28" i="14" s="1"/>
  <c r="AI28" i="14"/>
  <c r="AU28" i="14" s="1"/>
  <c r="DM28" i="14" s="1"/>
  <c r="AH28" i="14"/>
  <c r="DG28" i="14" s="1"/>
  <c r="A28" i="14"/>
  <c r="ER45" i="14"/>
  <c r="EO45" i="14"/>
  <c r="DU45" i="14"/>
  <c r="DS45" i="14"/>
  <c r="DC45" i="14"/>
  <c r="DA45" i="14"/>
  <c r="CY45" i="14"/>
  <c r="CW45" i="14"/>
  <c r="CS45" i="14"/>
  <c r="CQ45" i="14"/>
  <c r="CO45" i="14"/>
  <c r="CM45" i="14"/>
  <c r="CK45" i="14"/>
  <c r="CI45" i="14"/>
  <c r="CG45" i="14"/>
  <c r="CE45" i="14"/>
  <c r="EM45" i="14" s="1"/>
  <c r="CC45" i="14"/>
  <c r="CA45" i="14"/>
  <c r="BY45" i="14"/>
  <c r="BW45" i="14"/>
  <c r="BU45" i="14"/>
  <c r="BS45" i="14"/>
  <c r="BQ45" i="14"/>
  <c r="BO45" i="14"/>
  <c r="BM45" i="14"/>
  <c r="BK45" i="14"/>
  <c r="AS45" i="14"/>
  <c r="AV45" i="14" s="1"/>
  <c r="AO45" i="14"/>
  <c r="DY45" i="14" s="1"/>
  <c r="AK45" i="14"/>
  <c r="DQ45" i="14" s="1"/>
  <c r="AJ45" i="14"/>
  <c r="DO45" i="14" s="1"/>
  <c r="AH45" i="14"/>
  <c r="DG45" i="14" s="1"/>
  <c r="AG45" i="14"/>
  <c r="DE45" i="14" s="1"/>
  <c r="A45" i="14"/>
  <c r="ER51" i="14"/>
  <c r="EO51" i="14"/>
  <c r="DU51" i="14"/>
  <c r="DS51" i="14"/>
  <c r="DC51" i="14"/>
  <c r="DA51" i="14"/>
  <c r="CY51" i="14"/>
  <c r="CW51" i="14"/>
  <c r="CS51" i="14"/>
  <c r="CQ51" i="14"/>
  <c r="CO51" i="14"/>
  <c r="CM51" i="14"/>
  <c r="CK51" i="14"/>
  <c r="CI51" i="14"/>
  <c r="CG51" i="14"/>
  <c r="CE51" i="14"/>
  <c r="EM51" i="14" s="1"/>
  <c r="CC51" i="14"/>
  <c r="CA51" i="14"/>
  <c r="BY51" i="14"/>
  <c r="BW51" i="14"/>
  <c r="BU51" i="14"/>
  <c r="BS51" i="14"/>
  <c r="BQ51" i="14"/>
  <c r="BO51" i="14"/>
  <c r="BM51" i="14"/>
  <c r="BK51" i="14"/>
  <c r="AS51" i="14"/>
  <c r="AR51" i="14"/>
  <c r="AQ51" i="14"/>
  <c r="EC51" i="14" s="1"/>
  <c r="AP51" i="14"/>
  <c r="EA51" i="14" s="1"/>
  <c r="AO51" i="14"/>
  <c r="DY51" i="14" s="1"/>
  <c r="AN51" i="14"/>
  <c r="DW51" i="14" s="1"/>
  <c r="AK51" i="14"/>
  <c r="DQ51" i="14" s="1"/>
  <c r="AJ51" i="14"/>
  <c r="DO51" i="14" s="1"/>
  <c r="AI51" i="14"/>
  <c r="AU51" i="14" s="1"/>
  <c r="DK51" i="14" s="1"/>
  <c r="AH51" i="14"/>
  <c r="DG51" i="14" s="1"/>
  <c r="AG51" i="14"/>
  <c r="DE51" i="14" s="1"/>
  <c r="A51" i="14"/>
  <c r="AU45" i="14"/>
  <c r="DM45" i="14" s="1"/>
  <c r="EO18" i="14"/>
  <c r="DU18" i="14"/>
  <c r="DS18" i="14"/>
  <c r="DC18" i="14"/>
  <c r="DA18" i="14"/>
  <c r="CY18" i="14"/>
  <c r="CW18" i="14"/>
  <c r="CS18" i="14"/>
  <c r="CQ18" i="14"/>
  <c r="CO18" i="14"/>
  <c r="CM18" i="14"/>
  <c r="CK18" i="14"/>
  <c r="CI18" i="14"/>
  <c r="CG18" i="14"/>
  <c r="CE18" i="14"/>
  <c r="EM18" i="14" s="1"/>
  <c r="CC18" i="14"/>
  <c r="CA18" i="14"/>
  <c r="BY18" i="14"/>
  <c r="BW18" i="14"/>
  <c r="BU18" i="14"/>
  <c r="BS18" i="14"/>
  <c r="BQ18" i="14"/>
  <c r="BO18" i="14"/>
  <c r="BM18" i="14"/>
  <c r="BK18" i="14"/>
  <c r="AN33" i="23"/>
  <c r="S33" i="23" s="1"/>
  <c r="AN32" i="23"/>
  <c r="S32" i="23" s="1"/>
  <c r="AN31" i="23"/>
  <c r="S31" i="23" s="1"/>
  <c r="AN30" i="23"/>
  <c r="S30" i="23" s="1"/>
  <c r="AN29" i="23"/>
  <c r="S29" i="23" s="1"/>
  <c r="AN28" i="23"/>
  <c r="S28" i="23" s="1"/>
  <c r="AN27" i="23"/>
  <c r="S27" i="23" s="1"/>
  <c r="ER13" i="14"/>
  <c r="ER54" i="14"/>
  <c r="ER52" i="14"/>
  <c r="ER48" i="14"/>
  <c r="ER107" i="14"/>
  <c r="ER47" i="14"/>
  <c r="ER46" i="14"/>
  <c r="ER49" i="14"/>
  <c r="ER42" i="14"/>
  <c r="ER40" i="14"/>
  <c r="ER39" i="14"/>
  <c r="ER38" i="14"/>
  <c r="ER43" i="14"/>
  <c r="ER16" i="14"/>
  <c r="ER35" i="14"/>
  <c r="ER24" i="14"/>
  <c r="ER34" i="14"/>
  <c r="ER25" i="14"/>
  <c r="ER22" i="14"/>
  <c r="ER21" i="14"/>
  <c r="ER20" i="14"/>
  <c r="ER12" i="14"/>
  <c r="ER15" i="14"/>
  <c r="ER17" i="14"/>
  <c r="ER11" i="14"/>
  <c r="ER19" i="14"/>
  <c r="ER77" i="14"/>
  <c r="ER33" i="14"/>
  <c r="ER18" i="14"/>
  <c r="EO13" i="14"/>
  <c r="DU13" i="14"/>
  <c r="DS13" i="14"/>
  <c r="DC13" i="14"/>
  <c r="DA13" i="14"/>
  <c r="CY13" i="14"/>
  <c r="CW13" i="14"/>
  <c r="CS13" i="14"/>
  <c r="CQ13" i="14"/>
  <c r="CO13" i="14"/>
  <c r="CM13" i="14"/>
  <c r="CK13" i="14"/>
  <c r="CI13" i="14"/>
  <c r="CG13" i="14"/>
  <c r="CE13" i="14"/>
  <c r="EM13" i="14" s="1"/>
  <c r="CC13" i="14"/>
  <c r="CA13" i="14"/>
  <c r="BY13" i="14"/>
  <c r="BW13" i="14"/>
  <c r="BU13" i="14"/>
  <c r="BS13" i="14"/>
  <c r="BQ13" i="14"/>
  <c r="BO13" i="14"/>
  <c r="BM13" i="14"/>
  <c r="BK13" i="14"/>
  <c r="AS13" i="14"/>
  <c r="AV13" i="14" s="1"/>
  <c r="AO13" i="14"/>
  <c r="DY13" i="14" s="1"/>
  <c r="AK13" i="14"/>
  <c r="DQ13" i="14" s="1"/>
  <c r="AJ13" i="14"/>
  <c r="DO13" i="14" s="1"/>
  <c r="AI13" i="14"/>
  <c r="AU13" i="14" s="1"/>
  <c r="DM13" i="14" s="1"/>
  <c r="AH13" i="14"/>
  <c r="DG13" i="14" s="1"/>
  <c r="AG13" i="14"/>
  <c r="DI13" i="14" s="1"/>
  <c r="EO54" i="14"/>
  <c r="DU54" i="14"/>
  <c r="DS54" i="14"/>
  <c r="DC54" i="14"/>
  <c r="DA54" i="14"/>
  <c r="CY54" i="14"/>
  <c r="CW54" i="14"/>
  <c r="CS54" i="14"/>
  <c r="CQ54" i="14"/>
  <c r="CO54" i="14"/>
  <c r="CM54" i="14"/>
  <c r="CK54" i="14"/>
  <c r="CI54" i="14"/>
  <c r="CG54" i="14"/>
  <c r="CE54" i="14"/>
  <c r="EM54" i="14" s="1"/>
  <c r="CC54" i="14"/>
  <c r="CA54" i="14"/>
  <c r="BY54" i="14"/>
  <c r="BW54" i="14"/>
  <c r="BU54" i="14"/>
  <c r="BS54" i="14"/>
  <c r="BQ54" i="14"/>
  <c r="BO54" i="14"/>
  <c r="BM54" i="14"/>
  <c r="BK54" i="14"/>
  <c r="AS54" i="14"/>
  <c r="AV54" i="14" s="1"/>
  <c r="AO54" i="14"/>
  <c r="DY54" i="14" s="1"/>
  <c r="AK54" i="14"/>
  <c r="DQ54" i="14" s="1"/>
  <c r="AJ54" i="14"/>
  <c r="DO54" i="14" s="1"/>
  <c r="AH54" i="14"/>
  <c r="DG54" i="14" s="1"/>
  <c r="AG54" i="14"/>
  <c r="DE54" i="14" s="1"/>
  <c r="EO52" i="14"/>
  <c r="DU52" i="14"/>
  <c r="DS52" i="14"/>
  <c r="DC52" i="14"/>
  <c r="DA52" i="14"/>
  <c r="CY52" i="14"/>
  <c r="CW52" i="14"/>
  <c r="CS52" i="14"/>
  <c r="CQ52" i="14"/>
  <c r="CO52" i="14"/>
  <c r="CM52" i="14"/>
  <c r="CK52" i="14"/>
  <c r="CI52" i="14"/>
  <c r="CG52" i="14"/>
  <c r="CE52" i="14"/>
  <c r="EM52" i="14" s="1"/>
  <c r="CC52" i="14"/>
  <c r="CA52" i="14"/>
  <c r="BY52" i="14"/>
  <c r="BW52" i="14"/>
  <c r="BU52" i="14"/>
  <c r="BS52" i="14"/>
  <c r="BQ52" i="14"/>
  <c r="BO52" i="14"/>
  <c r="BM52" i="14"/>
  <c r="BK52" i="14"/>
  <c r="AS52" i="14"/>
  <c r="AV52" i="14" s="1"/>
  <c r="AQ52" i="14"/>
  <c r="EC52" i="14" s="1"/>
  <c r="AK52" i="14"/>
  <c r="DQ52" i="14" s="1"/>
  <c r="AJ52" i="14"/>
  <c r="DO52" i="14" s="1"/>
  <c r="AH52" i="14"/>
  <c r="DG52" i="14" s="1"/>
  <c r="AG52" i="14"/>
  <c r="DE52" i="14" s="1"/>
  <c r="EO48" i="14"/>
  <c r="DU48" i="14"/>
  <c r="DS48" i="14"/>
  <c r="DC48" i="14"/>
  <c r="DA48" i="14"/>
  <c r="CY48" i="14"/>
  <c r="CW48" i="14"/>
  <c r="CS48" i="14"/>
  <c r="CQ48" i="14"/>
  <c r="CO48" i="14"/>
  <c r="CM48" i="14"/>
  <c r="CK48" i="14"/>
  <c r="CI48" i="14"/>
  <c r="CG48" i="14"/>
  <c r="CE48" i="14"/>
  <c r="EM48" i="14" s="1"/>
  <c r="CC48" i="14"/>
  <c r="CA48" i="14"/>
  <c r="BY48" i="14"/>
  <c r="BW48" i="14"/>
  <c r="BU48" i="14"/>
  <c r="BS48" i="14"/>
  <c r="BQ48" i="14"/>
  <c r="BO48" i="14"/>
  <c r="BM48" i="14"/>
  <c r="BK48" i="14"/>
  <c r="AS48" i="14"/>
  <c r="AV48" i="14" s="1"/>
  <c r="AO48" i="14"/>
  <c r="DY48" i="14" s="1"/>
  <c r="AK48" i="14"/>
  <c r="DQ48" i="14" s="1"/>
  <c r="AJ48" i="14"/>
  <c r="DO48" i="14" s="1"/>
  <c r="AH48" i="14"/>
  <c r="DG48" i="14" s="1"/>
  <c r="AG48" i="14"/>
  <c r="DE48" i="14" s="1"/>
  <c r="EO107" i="14"/>
  <c r="DU107" i="14"/>
  <c r="DS107" i="14"/>
  <c r="DC107" i="14"/>
  <c r="DA107" i="14"/>
  <c r="CY107" i="14"/>
  <c r="CW107" i="14"/>
  <c r="CS107" i="14"/>
  <c r="CQ107" i="14"/>
  <c r="CO107" i="14"/>
  <c r="CM107" i="14"/>
  <c r="CK107" i="14"/>
  <c r="CI107" i="14"/>
  <c r="CG107" i="14"/>
  <c r="CE107" i="14"/>
  <c r="EM107" i="14" s="1"/>
  <c r="CC107" i="14"/>
  <c r="CA107" i="14"/>
  <c r="BY107" i="14"/>
  <c r="BW107" i="14"/>
  <c r="BU107" i="14"/>
  <c r="BS107" i="14"/>
  <c r="BQ107" i="14"/>
  <c r="BO107" i="14"/>
  <c r="BM107" i="14"/>
  <c r="BK107" i="14"/>
  <c r="AS107" i="14"/>
  <c r="AV107" i="14" s="1"/>
  <c r="AO107" i="14"/>
  <c r="DY107" i="14" s="1"/>
  <c r="AK107" i="14"/>
  <c r="DQ107" i="14" s="1"/>
  <c r="AJ107" i="14"/>
  <c r="DO107" i="14" s="1"/>
  <c r="AH107" i="14"/>
  <c r="DG107" i="14" s="1"/>
  <c r="AG107" i="14"/>
  <c r="DE107" i="14" s="1"/>
  <c r="EO47" i="14"/>
  <c r="DU47" i="14"/>
  <c r="DS47" i="14"/>
  <c r="DC47" i="14"/>
  <c r="DA47" i="14"/>
  <c r="CY47" i="14"/>
  <c r="CW47" i="14"/>
  <c r="CS47" i="14"/>
  <c r="CQ47" i="14"/>
  <c r="CO47" i="14"/>
  <c r="CM47" i="14"/>
  <c r="CK47" i="14"/>
  <c r="CI47" i="14"/>
  <c r="CG47" i="14"/>
  <c r="CE47" i="14"/>
  <c r="EM47" i="14" s="1"/>
  <c r="BQ47" i="14"/>
  <c r="BO47" i="14"/>
  <c r="BM47" i="14"/>
  <c r="BK47" i="14"/>
  <c r="BI47" i="14"/>
  <c r="BG47" i="14"/>
  <c r="BE47" i="14"/>
  <c r="BC47" i="14"/>
  <c r="BA47" i="14"/>
  <c r="AY47" i="14"/>
  <c r="AW47" i="14"/>
  <c r="AS47" i="14"/>
  <c r="AV47" i="14" s="1"/>
  <c r="AO47" i="14"/>
  <c r="DY47" i="14" s="1"/>
  <c r="AN47" i="14"/>
  <c r="DW47" i="14" s="1"/>
  <c r="AK47" i="14"/>
  <c r="DQ47" i="14" s="1"/>
  <c r="AJ47" i="14"/>
  <c r="DO47" i="14" s="1"/>
  <c r="AI47" i="14"/>
  <c r="AU47" i="14" s="1"/>
  <c r="AH47" i="14"/>
  <c r="DG47" i="14" s="1"/>
  <c r="AG47" i="14"/>
  <c r="DE47" i="14" s="1"/>
  <c r="EO46" i="14"/>
  <c r="DU46" i="14"/>
  <c r="DS46" i="14"/>
  <c r="DC46" i="14"/>
  <c r="DA46" i="14"/>
  <c r="CY46" i="14"/>
  <c r="CW46" i="14"/>
  <c r="CS46" i="14"/>
  <c r="CQ46" i="14"/>
  <c r="CO46" i="14"/>
  <c r="CM46" i="14"/>
  <c r="CK46" i="14"/>
  <c r="CI46" i="14"/>
  <c r="CG46" i="14"/>
  <c r="CE46" i="14"/>
  <c r="EM46" i="14" s="1"/>
  <c r="CC46" i="14"/>
  <c r="CA46" i="14"/>
  <c r="BY46" i="14"/>
  <c r="BW46" i="14"/>
  <c r="BU46" i="14"/>
  <c r="BS46" i="14"/>
  <c r="BO46" i="14"/>
  <c r="BM46" i="14"/>
  <c r="BK46" i="14"/>
  <c r="BI46" i="14"/>
  <c r="AS46" i="14"/>
  <c r="AV46" i="14" s="1"/>
  <c r="AO46" i="14"/>
  <c r="DY46" i="14" s="1"/>
  <c r="AK46" i="14"/>
  <c r="DQ46" i="14" s="1"/>
  <c r="AJ46" i="14"/>
  <c r="DO46" i="14" s="1"/>
  <c r="AI46" i="14"/>
  <c r="AU46" i="14" s="1"/>
  <c r="DM46" i="14" s="1"/>
  <c r="AG46" i="14"/>
  <c r="DI46" i="14" s="1"/>
  <c r="EO49" i="14"/>
  <c r="DU49" i="14"/>
  <c r="DS49" i="14"/>
  <c r="DC49" i="14"/>
  <c r="DA49" i="14"/>
  <c r="CY49" i="14"/>
  <c r="CW49" i="14"/>
  <c r="CS49" i="14"/>
  <c r="CQ49" i="14"/>
  <c r="CO49" i="14"/>
  <c r="CM49" i="14"/>
  <c r="CK49" i="14"/>
  <c r="CI49" i="14"/>
  <c r="CG49" i="14"/>
  <c r="CE49" i="14"/>
  <c r="EM49" i="14" s="1"/>
  <c r="BQ49" i="14"/>
  <c r="BO49" i="14"/>
  <c r="BM49" i="14"/>
  <c r="BK49" i="14"/>
  <c r="BI49" i="14"/>
  <c r="BG49" i="14"/>
  <c r="BE49" i="14"/>
  <c r="BC49" i="14"/>
  <c r="BA49" i="14"/>
  <c r="AY49" i="14"/>
  <c r="AW49" i="14"/>
  <c r="AS49" i="14"/>
  <c r="AV49" i="14" s="1"/>
  <c r="AO49" i="14"/>
  <c r="DY49" i="14" s="1"/>
  <c r="AN49" i="14"/>
  <c r="DW49" i="14" s="1"/>
  <c r="AK49" i="14"/>
  <c r="DQ49" i="14" s="1"/>
  <c r="AJ49" i="14"/>
  <c r="DO49" i="14" s="1"/>
  <c r="AI49" i="14"/>
  <c r="AU49" i="14" s="1"/>
  <c r="AH49" i="14"/>
  <c r="AG49" i="14"/>
  <c r="DE49" i="14" s="1"/>
  <c r="EO42" i="14"/>
  <c r="DU42" i="14"/>
  <c r="DS42" i="14"/>
  <c r="DC42" i="14"/>
  <c r="DA42" i="14"/>
  <c r="CY42" i="14"/>
  <c r="CW42" i="14"/>
  <c r="CS42" i="14"/>
  <c r="CQ42" i="14"/>
  <c r="CO42" i="14"/>
  <c r="CM42" i="14"/>
  <c r="CK42" i="14"/>
  <c r="CI42" i="14"/>
  <c r="CG42" i="14"/>
  <c r="CE42" i="14"/>
  <c r="EM42" i="14" s="1"/>
  <c r="CC42" i="14"/>
  <c r="CA42" i="14"/>
  <c r="BY42" i="14"/>
  <c r="BW42" i="14"/>
  <c r="BU42" i="14"/>
  <c r="BS42" i="14"/>
  <c r="BQ42" i="14"/>
  <c r="BO42" i="14"/>
  <c r="BE42" i="14"/>
  <c r="BC42" i="14"/>
  <c r="AS42" i="14"/>
  <c r="AV42" i="14" s="1"/>
  <c r="AO42" i="14"/>
  <c r="DY42" i="14" s="1"/>
  <c r="AK42" i="14"/>
  <c r="DQ42" i="14" s="1"/>
  <c r="AJ42" i="14"/>
  <c r="DO42" i="14" s="1"/>
  <c r="AI42" i="14"/>
  <c r="AU42" i="14" s="1"/>
  <c r="DK42" i="14" s="1"/>
  <c r="AH42" i="14"/>
  <c r="DG42" i="14" s="1"/>
  <c r="AG42" i="14"/>
  <c r="DE42" i="14" s="1"/>
  <c r="EO40" i="14"/>
  <c r="DU40" i="14"/>
  <c r="DS40" i="14"/>
  <c r="DC40" i="14"/>
  <c r="DA40" i="14"/>
  <c r="CY40" i="14"/>
  <c r="CW40" i="14"/>
  <c r="CS40" i="14"/>
  <c r="CQ40" i="14"/>
  <c r="CO40" i="14"/>
  <c r="CM40" i="14"/>
  <c r="CK40" i="14"/>
  <c r="CI40" i="14"/>
  <c r="CG40" i="14"/>
  <c r="CE40" i="14"/>
  <c r="EM40" i="14" s="1"/>
  <c r="CC40" i="14"/>
  <c r="CA40" i="14"/>
  <c r="BY40" i="14"/>
  <c r="BW40" i="14"/>
  <c r="BU40" i="14"/>
  <c r="BS40" i="14"/>
  <c r="BO40" i="14"/>
  <c r="BM40" i="14"/>
  <c r="BK40" i="14"/>
  <c r="BI40" i="14"/>
  <c r="AS40" i="14"/>
  <c r="AV40" i="14" s="1"/>
  <c r="AO40" i="14"/>
  <c r="DY40" i="14" s="1"/>
  <c r="AK40" i="14"/>
  <c r="DQ40" i="14" s="1"/>
  <c r="AJ40" i="14"/>
  <c r="DO40" i="14" s="1"/>
  <c r="AH40" i="14"/>
  <c r="DG40" i="14" s="1"/>
  <c r="AG40" i="14"/>
  <c r="DE40" i="14" s="1"/>
  <c r="EO39" i="14"/>
  <c r="DU39" i="14"/>
  <c r="DS39" i="14"/>
  <c r="DC39" i="14"/>
  <c r="DA39" i="14"/>
  <c r="CY39" i="14"/>
  <c r="CW39" i="14"/>
  <c r="CS39" i="14"/>
  <c r="CQ39" i="14"/>
  <c r="CO39" i="14"/>
  <c r="CM39" i="14"/>
  <c r="CK39" i="14"/>
  <c r="CI39" i="14"/>
  <c r="CG39" i="14"/>
  <c r="CE39" i="14"/>
  <c r="EM39" i="14" s="1"/>
  <c r="CC39" i="14"/>
  <c r="CA39" i="14"/>
  <c r="BY39" i="14"/>
  <c r="BW39" i="14"/>
  <c r="BU39" i="14"/>
  <c r="BS39" i="14"/>
  <c r="BO39" i="14"/>
  <c r="BM39" i="14"/>
  <c r="BK39" i="14"/>
  <c r="BI39" i="14"/>
  <c r="AS39" i="14"/>
  <c r="AV39" i="14" s="1"/>
  <c r="AO39" i="14"/>
  <c r="DY39" i="14" s="1"/>
  <c r="AK39" i="14"/>
  <c r="DQ39" i="14" s="1"/>
  <c r="AJ39" i="14"/>
  <c r="DO39" i="14" s="1"/>
  <c r="AI39" i="14"/>
  <c r="AU39" i="14" s="1"/>
  <c r="AG39" i="14"/>
  <c r="DE39" i="14" s="1"/>
  <c r="EO38" i="14"/>
  <c r="DU38" i="14"/>
  <c r="DS38" i="14"/>
  <c r="DC38" i="14"/>
  <c r="DA38" i="14"/>
  <c r="CY38" i="14"/>
  <c r="CW38" i="14"/>
  <c r="CS38" i="14"/>
  <c r="CQ38" i="14"/>
  <c r="CO38" i="14"/>
  <c r="CM38" i="14"/>
  <c r="CK38" i="14"/>
  <c r="CI38" i="14"/>
  <c r="CG38" i="14"/>
  <c r="CE38" i="14"/>
  <c r="EM38" i="14" s="1"/>
  <c r="CC38" i="14"/>
  <c r="CA38" i="14"/>
  <c r="BY38" i="14"/>
  <c r="BW38" i="14"/>
  <c r="BU38" i="14"/>
  <c r="BS38" i="14"/>
  <c r="BQ38" i="14"/>
  <c r="BO38" i="14"/>
  <c r="BM38" i="14"/>
  <c r="BK38" i="14"/>
  <c r="AS38" i="14"/>
  <c r="AV38" i="14" s="1"/>
  <c r="AO38" i="14"/>
  <c r="DY38" i="14" s="1"/>
  <c r="AK38" i="14"/>
  <c r="DQ38" i="14" s="1"/>
  <c r="AJ38" i="14"/>
  <c r="DO38" i="14" s="1"/>
  <c r="AI38" i="14"/>
  <c r="AU38" i="14" s="1"/>
  <c r="AH38" i="14"/>
  <c r="DG38" i="14" s="1"/>
  <c r="AG38" i="14"/>
  <c r="DE38" i="14" s="1"/>
  <c r="EO43" i="14"/>
  <c r="DU43" i="14"/>
  <c r="DS43" i="14"/>
  <c r="DC43" i="14"/>
  <c r="DA43" i="14"/>
  <c r="CY43" i="14"/>
  <c r="CW43" i="14"/>
  <c r="CS43" i="14"/>
  <c r="CQ43" i="14"/>
  <c r="CO43" i="14"/>
  <c r="CM43" i="14"/>
  <c r="CK43" i="14"/>
  <c r="CI43" i="14"/>
  <c r="CG43" i="14"/>
  <c r="CE43" i="14"/>
  <c r="EM43" i="14" s="1"/>
  <c r="CC43" i="14"/>
  <c r="CA43" i="14"/>
  <c r="BY43" i="14"/>
  <c r="BW43" i="14"/>
  <c r="BU43" i="14"/>
  <c r="BS43" i="14"/>
  <c r="BQ43" i="14"/>
  <c r="BO43" i="14"/>
  <c r="BE43" i="14"/>
  <c r="BC43" i="14"/>
  <c r="AS43" i="14"/>
  <c r="AV43" i="14" s="1"/>
  <c r="AO43" i="14"/>
  <c r="DY43" i="14" s="1"/>
  <c r="AK43" i="14"/>
  <c r="DQ43" i="14" s="1"/>
  <c r="AJ43" i="14"/>
  <c r="DO43" i="14" s="1"/>
  <c r="AI43" i="14"/>
  <c r="AU43" i="14" s="1"/>
  <c r="AH43" i="14"/>
  <c r="DG43" i="14" s="1"/>
  <c r="AG43" i="14"/>
  <c r="DI43" i="14" s="1"/>
  <c r="EO16" i="14"/>
  <c r="DU16" i="14"/>
  <c r="DS16" i="14"/>
  <c r="DC16" i="14"/>
  <c r="DA16" i="14"/>
  <c r="CY16" i="14"/>
  <c r="CW16" i="14"/>
  <c r="CS16" i="14"/>
  <c r="CQ16" i="14"/>
  <c r="CO16" i="14"/>
  <c r="CM16" i="14"/>
  <c r="CK16" i="14"/>
  <c r="CI16" i="14"/>
  <c r="CG16" i="14"/>
  <c r="CE16" i="14"/>
  <c r="EM16" i="14" s="1"/>
  <c r="CC16" i="14"/>
  <c r="CA16" i="14"/>
  <c r="BY16" i="14"/>
  <c r="BW16" i="14"/>
  <c r="BU16" i="14"/>
  <c r="BS16" i="14"/>
  <c r="BQ16" i="14"/>
  <c r="BO16" i="14"/>
  <c r="BM16" i="14"/>
  <c r="BK16" i="14"/>
  <c r="AS16" i="14"/>
  <c r="AV16" i="14" s="1"/>
  <c r="AO16" i="14"/>
  <c r="DY16" i="14" s="1"/>
  <c r="AK16" i="14"/>
  <c r="DQ16" i="14" s="1"/>
  <c r="AJ16" i="14"/>
  <c r="DO16" i="14" s="1"/>
  <c r="AI16" i="14"/>
  <c r="AU16" i="14" s="1"/>
  <c r="DK16" i="14" s="1"/>
  <c r="AH16" i="14"/>
  <c r="DG16" i="14" s="1"/>
  <c r="AG16" i="14"/>
  <c r="DE16" i="14" s="1"/>
  <c r="EO35" i="14"/>
  <c r="DU35" i="14"/>
  <c r="DS35" i="14"/>
  <c r="DC35" i="14"/>
  <c r="DA35" i="14"/>
  <c r="CY35" i="14"/>
  <c r="CW35" i="14"/>
  <c r="CS35" i="14"/>
  <c r="CQ35" i="14"/>
  <c r="CO35" i="14"/>
  <c r="CM35" i="14"/>
  <c r="CK35" i="14"/>
  <c r="CI35" i="14"/>
  <c r="CG35" i="14"/>
  <c r="CE35" i="14"/>
  <c r="EM35" i="14" s="1"/>
  <c r="CC35" i="14"/>
  <c r="CA35" i="14"/>
  <c r="BY35" i="14"/>
  <c r="BW35" i="14"/>
  <c r="BU35" i="14"/>
  <c r="BS35" i="14"/>
  <c r="BQ35" i="14"/>
  <c r="BO35" i="14"/>
  <c r="BM35" i="14"/>
  <c r="BK35" i="14"/>
  <c r="AS35" i="14"/>
  <c r="AV35" i="14" s="1"/>
  <c r="AO35" i="14"/>
  <c r="DY35" i="14" s="1"/>
  <c r="AK35" i="14"/>
  <c r="DQ35" i="14" s="1"/>
  <c r="AJ35" i="14"/>
  <c r="DO35" i="14" s="1"/>
  <c r="AI35" i="14"/>
  <c r="AU35" i="14" s="1"/>
  <c r="AH35" i="14"/>
  <c r="DG35" i="14" s="1"/>
  <c r="AG35" i="14"/>
  <c r="DE35" i="14" s="1"/>
  <c r="EO24" i="14"/>
  <c r="DU24" i="14"/>
  <c r="DS24" i="14"/>
  <c r="DC24" i="14"/>
  <c r="DA24" i="14"/>
  <c r="CY24" i="14"/>
  <c r="CW24" i="14"/>
  <c r="CS24" i="14"/>
  <c r="CQ24" i="14"/>
  <c r="CO24" i="14"/>
  <c r="CM24" i="14"/>
  <c r="CK24" i="14"/>
  <c r="CI24" i="14"/>
  <c r="CG24" i="14"/>
  <c r="CE24" i="14"/>
  <c r="CC24" i="14"/>
  <c r="CA24" i="14"/>
  <c r="BY24" i="14"/>
  <c r="BW24" i="14"/>
  <c r="BU24" i="14"/>
  <c r="BS24" i="14"/>
  <c r="BQ24" i="14"/>
  <c r="BO24" i="14"/>
  <c r="BM24" i="14"/>
  <c r="BK24" i="14"/>
  <c r="BI24" i="14"/>
  <c r="BG24" i="14"/>
  <c r="BE24" i="14"/>
  <c r="BC24" i="14"/>
  <c r="BA24" i="14"/>
  <c r="AY24" i="14"/>
  <c r="AW24" i="14"/>
  <c r="AV24" i="14"/>
  <c r="EE24" i="14" s="1"/>
  <c r="AS24" i="14"/>
  <c r="AR24" i="14"/>
  <c r="AQ24" i="14"/>
  <c r="EC24" i="14" s="1"/>
  <c r="AP24" i="14"/>
  <c r="EA24" i="14" s="1"/>
  <c r="AO24" i="14"/>
  <c r="DY24" i="14" s="1"/>
  <c r="AN24" i="14"/>
  <c r="DW24" i="14" s="1"/>
  <c r="AK24" i="14"/>
  <c r="DQ24" i="14" s="1"/>
  <c r="AJ24" i="14"/>
  <c r="DO24" i="14" s="1"/>
  <c r="AI24" i="14"/>
  <c r="AU24" i="14" s="1"/>
  <c r="DM24" i="14" s="1"/>
  <c r="AH24" i="14"/>
  <c r="DG24" i="14" s="1"/>
  <c r="AG24" i="14"/>
  <c r="DE24" i="14" s="1"/>
  <c r="EO34" i="14"/>
  <c r="DU34" i="14"/>
  <c r="DS34" i="14"/>
  <c r="DC34" i="14"/>
  <c r="DA34" i="14"/>
  <c r="CY34" i="14"/>
  <c r="CW34" i="14"/>
  <c r="CS34" i="14"/>
  <c r="CQ34" i="14"/>
  <c r="CO34" i="14"/>
  <c r="CM34" i="14"/>
  <c r="CK34" i="14"/>
  <c r="CI34" i="14"/>
  <c r="CG34" i="14"/>
  <c r="CE34" i="14"/>
  <c r="EM34" i="14" s="1"/>
  <c r="CC34" i="14"/>
  <c r="CA34" i="14"/>
  <c r="BY34" i="14"/>
  <c r="BW34" i="14"/>
  <c r="BU34" i="14"/>
  <c r="BS34" i="14"/>
  <c r="BQ34" i="14"/>
  <c r="BO34" i="14"/>
  <c r="BM34" i="14"/>
  <c r="BK34" i="14"/>
  <c r="AS34" i="14"/>
  <c r="AR34" i="14"/>
  <c r="AQ34" i="14"/>
  <c r="EC34" i="14" s="1"/>
  <c r="AO34" i="14"/>
  <c r="DY34" i="14" s="1"/>
  <c r="AK34" i="14"/>
  <c r="DQ34" i="14" s="1"/>
  <c r="AJ34" i="14"/>
  <c r="DO34" i="14" s="1"/>
  <c r="AH34" i="14"/>
  <c r="DG34" i="14" s="1"/>
  <c r="AG34" i="14"/>
  <c r="DE34" i="14" s="1"/>
  <c r="EO25" i="14"/>
  <c r="DU25" i="14"/>
  <c r="DS25" i="14"/>
  <c r="DC25" i="14"/>
  <c r="DA25" i="14"/>
  <c r="CY25" i="14"/>
  <c r="CW25" i="14"/>
  <c r="CS25" i="14"/>
  <c r="CQ25" i="14"/>
  <c r="CO25" i="14"/>
  <c r="CM25" i="14"/>
  <c r="CK25" i="14"/>
  <c r="CI25" i="14"/>
  <c r="CG25" i="14"/>
  <c r="CE25" i="14"/>
  <c r="EM25" i="14" s="1"/>
  <c r="CC25" i="14"/>
  <c r="CA25" i="14"/>
  <c r="BY25" i="14"/>
  <c r="BW25" i="14"/>
  <c r="BU25" i="14"/>
  <c r="BS25" i="14"/>
  <c r="BQ25" i="14"/>
  <c r="BO25" i="14"/>
  <c r="BM25" i="14"/>
  <c r="BK25" i="14"/>
  <c r="AS25" i="14"/>
  <c r="AR25" i="14"/>
  <c r="AO25" i="14"/>
  <c r="DY25" i="14" s="1"/>
  <c r="AK25" i="14"/>
  <c r="DQ25" i="14" s="1"/>
  <c r="AJ25" i="14"/>
  <c r="DO25" i="14" s="1"/>
  <c r="AH25" i="14"/>
  <c r="DG25" i="14" s="1"/>
  <c r="AG25" i="14"/>
  <c r="DI25" i="14" s="1"/>
  <c r="EO22" i="14"/>
  <c r="DU22" i="14"/>
  <c r="DS22" i="14"/>
  <c r="DC22" i="14"/>
  <c r="DA22" i="14"/>
  <c r="CY22" i="14"/>
  <c r="CW22" i="14"/>
  <c r="CS22" i="14"/>
  <c r="CQ22" i="14"/>
  <c r="CO22" i="14"/>
  <c r="CM22" i="14"/>
  <c r="CK22" i="14"/>
  <c r="CI22" i="14"/>
  <c r="CG22" i="14"/>
  <c r="CE22" i="14"/>
  <c r="EM22" i="14" s="1"/>
  <c r="CC22" i="14"/>
  <c r="CA22" i="14"/>
  <c r="BY22" i="14"/>
  <c r="BW22" i="14"/>
  <c r="BU22" i="14"/>
  <c r="BS22" i="14"/>
  <c r="BQ22" i="14"/>
  <c r="BO22" i="14"/>
  <c r="BM22" i="14"/>
  <c r="BK22" i="14"/>
  <c r="AS22" i="14"/>
  <c r="AR22" i="14"/>
  <c r="AO22" i="14"/>
  <c r="DY22" i="14" s="1"/>
  <c r="AK22" i="14"/>
  <c r="DQ22" i="14" s="1"/>
  <c r="AJ22" i="14"/>
  <c r="DO22" i="14" s="1"/>
  <c r="AH22" i="14"/>
  <c r="DG22" i="14" s="1"/>
  <c r="AG22" i="14"/>
  <c r="DE22" i="14" s="1"/>
  <c r="EO21" i="14"/>
  <c r="DU21" i="14"/>
  <c r="DS21" i="14"/>
  <c r="DC21" i="14"/>
  <c r="DA21" i="14"/>
  <c r="CY21" i="14"/>
  <c r="CW21" i="14"/>
  <c r="CS21" i="14"/>
  <c r="CQ21" i="14"/>
  <c r="CO21" i="14"/>
  <c r="CM21" i="14"/>
  <c r="CK21" i="14"/>
  <c r="CI21" i="14"/>
  <c r="CG21" i="14"/>
  <c r="CE21" i="14"/>
  <c r="EM21" i="14" s="1"/>
  <c r="CC21" i="14"/>
  <c r="CA21" i="14"/>
  <c r="BY21" i="14"/>
  <c r="BW21" i="14"/>
  <c r="BU21" i="14"/>
  <c r="BS21" i="14"/>
  <c r="BQ21" i="14"/>
  <c r="BO21" i="14"/>
  <c r="BM21" i="14"/>
  <c r="BK21" i="14"/>
  <c r="AS21" i="14"/>
  <c r="AV21" i="14" s="1"/>
  <c r="AO21" i="14"/>
  <c r="DY21" i="14" s="1"/>
  <c r="AK21" i="14"/>
  <c r="DQ21" i="14" s="1"/>
  <c r="AJ21" i="14"/>
  <c r="DO21" i="14" s="1"/>
  <c r="AH21" i="14"/>
  <c r="DG21" i="14" s="1"/>
  <c r="AG21" i="14"/>
  <c r="DE21" i="14" s="1"/>
  <c r="EO20" i="14"/>
  <c r="DU20" i="14"/>
  <c r="DS20" i="14"/>
  <c r="DC20" i="14"/>
  <c r="DA20" i="14"/>
  <c r="CY20" i="14"/>
  <c r="CW20" i="14"/>
  <c r="CS20" i="14"/>
  <c r="CQ20" i="14"/>
  <c r="CO20" i="14"/>
  <c r="CM20" i="14"/>
  <c r="CK20" i="14"/>
  <c r="CI20" i="14"/>
  <c r="CG20" i="14"/>
  <c r="CE20" i="14"/>
  <c r="EM20" i="14" s="1"/>
  <c r="CC20" i="14"/>
  <c r="CA20" i="14"/>
  <c r="BY20" i="14"/>
  <c r="BW20" i="14"/>
  <c r="BU20" i="14"/>
  <c r="BS20" i="14"/>
  <c r="BQ20" i="14"/>
  <c r="BO20" i="14"/>
  <c r="BE20" i="14"/>
  <c r="BC20" i="14"/>
  <c r="AS20" i="14"/>
  <c r="AV20" i="14" s="1"/>
  <c r="AO20" i="14"/>
  <c r="DY20" i="14" s="1"/>
  <c r="AK20" i="14"/>
  <c r="DQ20" i="14" s="1"/>
  <c r="AJ20" i="14"/>
  <c r="DO20" i="14" s="1"/>
  <c r="AI20" i="14"/>
  <c r="AU20" i="14" s="1"/>
  <c r="DM20" i="14" s="1"/>
  <c r="AH20" i="14"/>
  <c r="DG20" i="14" s="1"/>
  <c r="AG20" i="14"/>
  <c r="DE20" i="14" s="1"/>
  <c r="EO12" i="14"/>
  <c r="DU12" i="14"/>
  <c r="DS12" i="14"/>
  <c r="DC12" i="14"/>
  <c r="DA12" i="14"/>
  <c r="CY12" i="14"/>
  <c r="CW12" i="14"/>
  <c r="CS12" i="14"/>
  <c r="CQ12" i="14"/>
  <c r="CO12" i="14"/>
  <c r="CM12" i="14"/>
  <c r="CK12" i="14"/>
  <c r="CI12" i="14"/>
  <c r="CG12" i="14"/>
  <c r="CE12" i="14"/>
  <c r="EM12" i="14" s="1"/>
  <c r="CC12" i="14"/>
  <c r="CA12" i="14"/>
  <c r="BY12" i="14"/>
  <c r="BW12" i="14"/>
  <c r="BU12" i="14"/>
  <c r="BS12" i="14"/>
  <c r="BO12" i="14"/>
  <c r="BM12" i="14"/>
  <c r="BK12" i="14"/>
  <c r="BI12" i="14"/>
  <c r="AO12" i="14"/>
  <c r="DY12" i="14" s="1"/>
  <c r="AK12" i="14"/>
  <c r="DQ12" i="14" s="1"/>
  <c r="AJ12" i="14"/>
  <c r="DO12" i="14" s="1"/>
  <c r="AI12" i="14"/>
  <c r="AU12" i="14" s="1"/>
  <c r="AG12" i="14"/>
  <c r="EO15" i="14"/>
  <c r="DU15" i="14"/>
  <c r="DS15" i="14"/>
  <c r="DC15" i="14"/>
  <c r="DA15" i="14"/>
  <c r="CY15" i="14"/>
  <c r="CW15" i="14"/>
  <c r="CS15" i="14"/>
  <c r="CQ15" i="14"/>
  <c r="CO15" i="14"/>
  <c r="CM15" i="14"/>
  <c r="CK15" i="14"/>
  <c r="CI15" i="14"/>
  <c r="CG15" i="14"/>
  <c r="CE15" i="14"/>
  <c r="EM15" i="14" s="1"/>
  <c r="BQ15" i="14"/>
  <c r="BO15" i="14"/>
  <c r="BM15" i="14"/>
  <c r="BK15" i="14"/>
  <c r="BI15" i="14"/>
  <c r="BG15" i="14"/>
  <c r="BE15" i="14"/>
  <c r="BC15" i="14"/>
  <c r="BA15" i="14"/>
  <c r="AY15" i="14"/>
  <c r="AW15" i="14"/>
  <c r="AS15" i="14"/>
  <c r="AV15" i="14" s="1"/>
  <c r="AO15" i="14"/>
  <c r="DY15" i="14" s="1"/>
  <c r="AN15" i="14"/>
  <c r="DW15" i="14" s="1"/>
  <c r="AK15" i="14"/>
  <c r="DQ15" i="14" s="1"/>
  <c r="AJ15" i="14"/>
  <c r="DO15" i="14" s="1"/>
  <c r="AI15" i="14"/>
  <c r="AU15" i="14" s="1"/>
  <c r="AH15" i="14"/>
  <c r="DG15" i="14" s="1"/>
  <c r="EO17" i="14"/>
  <c r="DU17" i="14"/>
  <c r="DS17" i="14"/>
  <c r="DC17" i="14"/>
  <c r="DA17" i="14"/>
  <c r="CY17" i="14"/>
  <c r="CW17" i="14"/>
  <c r="CS17" i="14"/>
  <c r="CQ17" i="14"/>
  <c r="CO17" i="14"/>
  <c r="CM17" i="14"/>
  <c r="CK17" i="14"/>
  <c r="CI17" i="14"/>
  <c r="CG17" i="14"/>
  <c r="CE17" i="14"/>
  <c r="EM17" i="14" s="1"/>
  <c r="CC17" i="14"/>
  <c r="CA17" i="14"/>
  <c r="BY17" i="14"/>
  <c r="BW17" i="14"/>
  <c r="BU17" i="14"/>
  <c r="BS17" i="14"/>
  <c r="BO17" i="14"/>
  <c r="BM17" i="14"/>
  <c r="BK17" i="14"/>
  <c r="BI17" i="14"/>
  <c r="AS17" i="14"/>
  <c r="AV17" i="14" s="1"/>
  <c r="AO17" i="14"/>
  <c r="DY17" i="14" s="1"/>
  <c r="AK17" i="14"/>
  <c r="DQ17" i="14" s="1"/>
  <c r="AJ17" i="14"/>
  <c r="DO17" i="14" s="1"/>
  <c r="AI17" i="14"/>
  <c r="AU17" i="14" s="1"/>
  <c r="DM17" i="14" s="1"/>
  <c r="AG17" i="14"/>
  <c r="DI17" i="14" s="1"/>
  <c r="EO11" i="14"/>
  <c r="DU11" i="14"/>
  <c r="DS11" i="14"/>
  <c r="DC11" i="14"/>
  <c r="DA11" i="14"/>
  <c r="CY11" i="14"/>
  <c r="CW11" i="14"/>
  <c r="CS11" i="14"/>
  <c r="CQ11" i="14"/>
  <c r="CO11" i="14"/>
  <c r="CM11" i="14"/>
  <c r="CK11" i="14"/>
  <c r="CI11" i="14"/>
  <c r="CG11" i="14"/>
  <c r="CE11" i="14"/>
  <c r="EM11" i="14" s="1"/>
  <c r="CC11" i="14"/>
  <c r="CA11" i="14"/>
  <c r="BY11" i="14"/>
  <c r="BW11" i="14"/>
  <c r="BU11" i="14"/>
  <c r="BS11" i="14"/>
  <c r="BQ11" i="14"/>
  <c r="BO11" i="14"/>
  <c r="BE11" i="14"/>
  <c r="BC11" i="14"/>
  <c r="AS11" i="14"/>
  <c r="AR11" i="14"/>
  <c r="AO11" i="14"/>
  <c r="DY11" i="14" s="1"/>
  <c r="AK11" i="14"/>
  <c r="DQ11" i="14" s="1"/>
  <c r="AJ11" i="14"/>
  <c r="DO11" i="14" s="1"/>
  <c r="AI11" i="14"/>
  <c r="AU11" i="14" s="1"/>
  <c r="AH11" i="14"/>
  <c r="DG11" i="14" s="1"/>
  <c r="AG11" i="14"/>
  <c r="DE11" i="14" s="1"/>
  <c r="EO19" i="14"/>
  <c r="DU19" i="14"/>
  <c r="DS19" i="14"/>
  <c r="DC19" i="14"/>
  <c r="DA19" i="14"/>
  <c r="CY19" i="14"/>
  <c r="CW19" i="14"/>
  <c r="CS19" i="14"/>
  <c r="CQ19" i="14"/>
  <c r="CO19" i="14"/>
  <c r="CM19" i="14"/>
  <c r="CK19" i="14"/>
  <c r="CI19" i="14"/>
  <c r="CG19" i="14"/>
  <c r="CE19" i="14"/>
  <c r="EM19" i="14" s="1"/>
  <c r="CC19" i="14"/>
  <c r="CA19" i="14"/>
  <c r="BY19" i="14"/>
  <c r="BW19" i="14"/>
  <c r="BU19" i="14"/>
  <c r="BS19" i="14"/>
  <c r="BO19" i="14"/>
  <c r="BM19" i="14"/>
  <c r="BK19" i="14"/>
  <c r="BI19" i="14"/>
  <c r="AS19" i="14"/>
  <c r="AR19" i="14"/>
  <c r="AO19" i="14"/>
  <c r="DY19" i="14" s="1"/>
  <c r="AK19" i="14"/>
  <c r="DQ19" i="14" s="1"/>
  <c r="AJ19" i="14"/>
  <c r="DO19" i="14" s="1"/>
  <c r="AI19" i="14"/>
  <c r="AU19" i="14" s="1"/>
  <c r="DK19" i="14" s="1"/>
  <c r="AH19" i="14"/>
  <c r="DG19" i="14" s="1"/>
  <c r="AG19" i="14"/>
  <c r="DE19" i="14" s="1"/>
  <c r="EO77" i="14"/>
  <c r="DU77" i="14"/>
  <c r="DS77" i="14"/>
  <c r="DC77" i="14"/>
  <c r="DA77" i="14"/>
  <c r="CY77" i="14"/>
  <c r="CW77" i="14"/>
  <c r="CS77" i="14"/>
  <c r="CQ77" i="14"/>
  <c r="CO77" i="14"/>
  <c r="CM77" i="14"/>
  <c r="CK77" i="14"/>
  <c r="CI77" i="14"/>
  <c r="CG77" i="14"/>
  <c r="CE77" i="14"/>
  <c r="EM77" i="14" s="1"/>
  <c r="CC77" i="14"/>
  <c r="CA77" i="14"/>
  <c r="BY77" i="14"/>
  <c r="BW77" i="14"/>
  <c r="BU77" i="14"/>
  <c r="BS77" i="14"/>
  <c r="BQ77" i="14"/>
  <c r="AS77" i="14"/>
  <c r="AV77" i="14" s="1"/>
  <c r="AO77" i="14"/>
  <c r="DY77" i="14" s="1"/>
  <c r="AK77" i="14"/>
  <c r="DQ77" i="14" s="1"/>
  <c r="AJ77" i="14"/>
  <c r="DO77" i="14" s="1"/>
  <c r="AI77" i="14"/>
  <c r="AU77" i="14" s="1"/>
  <c r="AH77" i="14"/>
  <c r="DG77" i="14" s="1"/>
  <c r="AG77" i="14"/>
  <c r="DI77" i="14" s="1"/>
  <c r="EO33" i="14"/>
  <c r="DU33" i="14"/>
  <c r="DS33" i="14"/>
  <c r="DC33" i="14"/>
  <c r="DA33" i="14"/>
  <c r="CY33" i="14"/>
  <c r="CW33" i="14"/>
  <c r="CS33" i="14"/>
  <c r="CQ33" i="14"/>
  <c r="CO33" i="14"/>
  <c r="CM33" i="14"/>
  <c r="CK33" i="14"/>
  <c r="CI33" i="14"/>
  <c r="CG33" i="14"/>
  <c r="CE33" i="14"/>
  <c r="EM33" i="14" s="1"/>
  <c r="CC33" i="14"/>
  <c r="CA33" i="14"/>
  <c r="BY33" i="14"/>
  <c r="BW33" i="14"/>
  <c r="BU33" i="14"/>
  <c r="BS33" i="14"/>
  <c r="BQ33" i="14"/>
  <c r="BO33" i="14"/>
  <c r="BM33" i="14"/>
  <c r="BK33" i="14"/>
  <c r="AS33" i="14"/>
  <c r="AV33" i="14" s="1"/>
  <c r="AO33" i="14"/>
  <c r="DY33" i="14" s="1"/>
  <c r="AK33" i="14"/>
  <c r="DQ33" i="14" s="1"/>
  <c r="AJ33" i="14"/>
  <c r="DO33" i="14" s="1"/>
  <c r="AI33" i="14"/>
  <c r="AU33" i="14" s="1"/>
  <c r="AH33" i="14"/>
  <c r="DG33" i="14" s="1"/>
  <c r="AS18" i="14"/>
  <c r="AV18" i="14" s="1"/>
  <c r="AO18" i="14"/>
  <c r="DY18" i="14" s="1"/>
  <c r="AK18" i="14"/>
  <c r="DQ18" i="14" s="1"/>
  <c r="AJ18" i="14"/>
  <c r="DO18" i="14" s="1"/>
  <c r="AI18" i="14"/>
  <c r="AU18" i="14" s="1"/>
  <c r="AG18" i="14"/>
  <c r="AV12" i="14"/>
  <c r="AU52" i="14"/>
  <c r="DM52" i="14" s="1"/>
  <c r="AU22" i="14"/>
  <c r="DM22" i="14" s="1"/>
  <c r="AU21" i="14"/>
  <c r="DM21" i="14" s="1"/>
  <c r="AU34" i="14"/>
  <c r="AU40" i="14"/>
  <c r="DM40" i="14" s="1"/>
  <c r="AU48" i="14"/>
  <c r="DM48" i="14" s="1"/>
  <c r="AU25" i="14"/>
  <c r="DM25" i="14" s="1"/>
  <c r="AU54" i="14"/>
  <c r="DM54" i="14" s="1"/>
  <c r="AU107" i="14"/>
  <c r="DM107" i="14" s="1"/>
  <c r="A18" i="14"/>
  <c r="A77" i="14"/>
  <c r="A19" i="14"/>
  <c r="A11" i="14"/>
  <c r="A17" i="14"/>
  <c r="A15" i="14"/>
  <c r="A12" i="14"/>
  <c r="A20" i="14"/>
  <c r="A21" i="14"/>
  <c r="A22" i="14"/>
  <c r="A25" i="14"/>
  <c r="A34" i="14"/>
  <c r="A24" i="14"/>
  <c r="A35" i="14"/>
  <c r="A16" i="14"/>
  <c r="A38" i="14"/>
  <c r="A39" i="14"/>
  <c r="A40" i="14"/>
  <c r="A42" i="14"/>
  <c r="A49" i="14"/>
  <c r="A46" i="14"/>
  <c r="A47" i="14"/>
  <c r="A107" i="14"/>
  <c r="A48" i="14"/>
  <c r="A52" i="14"/>
  <c r="A54" i="14"/>
  <c r="AN26" i="23"/>
  <c r="S26" i="23" s="1"/>
  <c r="AN25" i="23"/>
  <c r="S25" i="23" s="1"/>
  <c r="AS29" i="23"/>
  <c r="K29" i="23" s="1"/>
  <c r="AS30" i="23"/>
  <c r="K30" i="23" s="1"/>
  <c r="AS31" i="23"/>
  <c r="K31" i="23" s="1"/>
  <c r="AS32" i="23"/>
  <c r="K32" i="23" s="1"/>
  <c r="AS33" i="23"/>
  <c r="K33" i="23" s="1"/>
  <c r="L29" i="23"/>
  <c r="L30" i="23"/>
  <c r="L31" i="23"/>
  <c r="L32" i="23"/>
  <c r="L33" i="23"/>
  <c r="AU19" i="23"/>
  <c r="AT19" i="23"/>
  <c r="U19" i="23" s="1"/>
  <c r="AS19" i="23"/>
  <c r="T19" i="23" s="1"/>
  <c r="AR19" i="23"/>
  <c r="S19" i="23" s="1"/>
  <c r="AQ19" i="23"/>
  <c r="R19" i="23" s="1"/>
  <c r="AP19" i="23"/>
  <c r="Q19" i="23" s="1"/>
  <c r="AO19" i="23"/>
  <c r="P19" i="23" s="1"/>
  <c r="AN19" i="23"/>
  <c r="O19" i="23" s="1"/>
  <c r="AM19" i="23"/>
  <c r="N19" i="23" s="1"/>
  <c r="AL19" i="23"/>
  <c r="M19" i="23" s="1"/>
  <c r="AK19" i="23"/>
  <c r="L19" i="23" s="1"/>
  <c r="AR33" i="23"/>
  <c r="AQ33" i="23"/>
  <c r="AP33" i="23"/>
  <c r="U33" i="23" s="1"/>
  <c r="AO33" i="23"/>
  <c r="T33" i="23" s="1"/>
  <c r="AM33" i="23"/>
  <c r="R33" i="23" s="1"/>
  <c r="AL33" i="23"/>
  <c r="AK33" i="23"/>
  <c r="AJ33" i="23"/>
  <c r="AI33" i="23"/>
  <c r="AH33" i="23"/>
  <c r="O33" i="23" s="1"/>
  <c r="AG33" i="23"/>
  <c r="N33" i="23" s="1"/>
  <c r="AF33" i="23"/>
  <c r="M33" i="23" s="1"/>
  <c r="J33" i="23"/>
  <c r="I33" i="23"/>
  <c r="H33" i="23"/>
  <c r="G33" i="23"/>
  <c r="F33" i="23"/>
  <c r="E33" i="23"/>
  <c r="D33" i="23"/>
  <c r="C33" i="23"/>
  <c r="B33" i="23"/>
  <c r="AR32" i="23"/>
  <c r="AQ32" i="23"/>
  <c r="V32" i="23" s="1"/>
  <c r="AP32" i="23"/>
  <c r="U32" i="23" s="1"/>
  <c r="AO32" i="23"/>
  <c r="T32" i="23" s="1"/>
  <c r="AM32" i="23"/>
  <c r="R32" i="23" s="1"/>
  <c r="AL32" i="23"/>
  <c r="AK32" i="23"/>
  <c r="AJ32" i="23"/>
  <c r="AI32" i="23"/>
  <c r="AH32" i="23"/>
  <c r="O32" i="23" s="1"/>
  <c r="AG32" i="23"/>
  <c r="N32" i="23" s="1"/>
  <c r="AF32" i="23"/>
  <c r="M32" i="23" s="1"/>
  <c r="J32" i="23"/>
  <c r="I32" i="23"/>
  <c r="H32" i="23"/>
  <c r="G32" i="23"/>
  <c r="F32" i="23"/>
  <c r="E32" i="23"/>
  <c r="D32" i="23"/>
  <c r="C32" i="23"/>
  <c r="B32" i="23"/>
  <c r="AR31" i="23"/>
  <c r="AQ31" i="23"/>
  <c r="V31" i="23" s="1"/>
  <c r="AP31" i="23"/>
  <c r="U31" i="23" s="1"/>
  <c r="AO31" i="23"/>
  <c r="T31" i="23" s="1"/>
  <c r="AM31" i="23"/>
  <c r="R31" i="23" s="1"/>
  <c r="AL31" i="23"/>
  <c r="AK31" i="23"/>
  <c r="AJ31" i="23"/>
  <c r="AI31" i="23"/>
  <c r="AH31" i="23"/>
  <c r="O31" i="23" s="1"/>
  <c r="AG31" i="23"/>
  <c r="N31" i="23" s="1"/>
  <c r="AF31" i="23"/>
  <c r="M31" i="23" s="1"/>
  <c r="J31" i="23"/>
  <c r="I31" i="23"/>
  <c r="H31" i="23"/>
  <c r="G31" i="23"/>
  <c r="F31" i="23"/>
  <c r="E31" i="23"/>
  <c r="D31" i="23"/>
  <c r="C31" i="23"/>
  <c r="B31" i="23"/>
  <c r="AR30" i="23"/>
  <c r="AQ30" i="23"/>
  <c r="V30" i="23" s="1"/>
  <c r="AP30" i="23"/>
  <c r="U30" i="23" s="1"/>
  <c r="AO30" i="23"/>
  <c r="T30" i="23" s="1"/>
  <c r="AM30" i="23"/>
  <c r="R30" i="23" s="1"/>
  <c r="AL30" i="23"/>
  <c r="AK30" i="23"/>
  <c r="AJ30" i="23"/>
  <c r="AI30" i="23"/>
  <c r="AH30" i="23"/>
  <c r="O30" i="23" s="1"/>
  <c r="AG30" i="23"/>
  <c r="N30" i="23" s="1"/>
  <c r="AF30" i="23"/>
  <c r="M30" i="23" s="1"/>
  <c r="J30" i="23"/>
  <c r="I30" i="23"/>
  <c r="H30" i="23"/>
  <c r="G30" i="23"/>
  <c r="F30" i="23"/>
  <c r="E30" i="23"/>
  <c r="D30" i="23"/>
  <c r="C30" i="23"/>
  <c r="B30" i="23"/>
  <c r="AR29" i="23"/>
  <c r="AQ29" i="23"/>
  <c r="V29" i="23" s="1"/>
  <c r="AP29" i="23"/>
  <c r="U29" i="23" s="1"/>
  <c r="AO29" i="23"/>
  <c r="T29" i="23" s="1"/>
  <c r="AM29" i="23"/>
  <c r="R29" i="23" s="1"/>
  <c r="AL29" i="23"/>
  <c r="AK29" i="23"/>
  <c r="AJ29" i="23"/>
  <c r="AI29" i="23"/>
  <c r="AH29" i="23"/>
  <c r="O29" i="23" s="1"/>
  <c r="AG29" i="23"/>
  <c r="N29" i="23" s="1"/>
  <c r="AF29" i="23"/>
  <c r="M29" i="23" s="1"/>
  <c r="J29" i="23"/>
  <c r="I29" i="23"/>
  <c r="H29" i="23"/>
  <c r="G29" i="23"/>
  <c r="F29" i="23"/>
  <c r="E29" i="23"/>
  <c r="D29" i="23"/>
  <c r="C29" i="23"/>
  <c r="B29" i="23"/>
  <c r="AH28" i="23"/>
  <c r="O28" i="23" s="1"/>
  <c r="AH27" i="23"/>
  <c r="O27" i="23" s="1"/>
  <c r="AH26" i="23"/>
  <c r="O26" i="23" s="1"/>
  <c r="AH25" i="23"/>
  <c r="O25" i="23" s="1"/>
  <c r="AH24" i="23"/>
  <c r="O24" i="23" s="1"/>
  <c r="DI1426" i="14"/>
  <c r="DI1425" i="14"/>
  <c r="DI1418" i="14"/>
  <c r="DI1416" i="14"/>
  <c r="DI1417" i="14" s="1"/>
  <c r="DI1419" i="14" s="1"/>
  <c r="DI1402" i="14"/>
  <c r="DI1399" i="14"/>
  <c r="DI1395" i="14"/>
  <c r="BG8" i="19"/>
  <c r="BF8" i="19"/>
  <c r="BE8" i="19"/>
  <c r="DA1422" i="14"/>
  <c r="DC1422" i="14"/>
  <c r="DE1422" i="14"/>
  <c r="DG1422" i="14"/>
  <c r="AW1418" i="14"/>
  <c r="BA1425" i="14"/>
  <c r="BC1425" i="14"/>
  <c r="BE1425" i="14"/>
  <c r="BG1425" i="14"/>
  <c r="BI1425" i="14"/>
  <c r="BQ1425" i="14"/>
  <c r="BS1425" i="14"/>
  <c r="BU1425" i="14"/>
  <c r="BW1425" i="14"/>
  <c r="BY1425" i="14"/>
  <c r="CA1425" i="14"/>
  <c r="CC1425" i="14"/>
  <c r="CE1425" i="14"/>
  <c r="CG1425" i="14"/>
  <c r="CI1425" i="14"/>
  <c r="CK1425" i="14"/>
  <c r="CM1425" i="14"/>
  <c r="CO1425" i="14"/>
  <c r="CQ1425" i="14"/>
  <c r="CS1425" i="14"/>
  <c r="CU1425" i="14"/>
  <c r="CW1425" i="14"/>
  <c r="CY1425" i="14"/>
  <c r="DA1425" i="14"/>
  <c r="DC1425" i="14"/>
  <c r="DE1425" i="14"/>
  <c r="DG1425" i="14"/>
  <c r="DK1425" i="14"/>
  <c r="DM1425" i="14"/>
  <c r="DO1425" i="14"/>
  <c r="DQ1425" i="14"/>
  <c r="DS1425" i="14"/>
  <c r="DU1425" i="14"/>
  <c r="DW1425" i="14"/>
  <c r="DY1425" i="14"/>
  <c r="EA1425" i="14"/>
  <c r="EC1425" i="14"/>
  <c r="EE1425" i="14"/>
  <c r="EG1425" i="14"/>
  <c r="EI1425" i="14"/>
  <c r="EK1425" i="14"/>
  <c r="EM1425" i="14"/>
  <c r="BA1426" i="14"/>
  <c r="BC1426" i="14"/>
  <c r="BE1426" i="14"/>
  <c r="BG1426" i="14"/>
  <c r="BI1426" i="14"/>
  <c r="BQ1426" i="14"/>
  <c r="BS1426" i="14"/>
  <c r="BU1426" i="14"/>
  <c r="BW1426" i="14"/>
  <c r="BY1426" i="14"/>
  <c r="CA1426" i="14"/>
  <c r="CC1426" i="14"/>
  <c r="CE1426" i="14"/>
  <c r="CG1426" i="14"/>
  <c r="CI1426" i="14"/>
  <c r="CK1426" i="14"/>
  <c r="CM1426" i="14"/>
  <c r="CO1426" i="14"/>
  <c r="CQ1426" i="14"/>
  <c r="CS1426" i="14"/>
  <c r="CU1426" i="14"/>
  <c r="CW1426" i="14"/>
  <c r="CY1426" i="14"/>
  <c r="DA1426" i="14"/>
  <c r="DC1426" i="14"/>
  <c r="DE1426" i="14"/>
  <c r="DG1426" i="14"/>
  <c r="DK1426" i="14"/>
  <c r="DM1426" i="14"/>
  <c r="DO1426" i="14"/>
  <c r="DQ1426" i="14"/>
  <c r="DS1426" i="14"/>
  <c r="DU1426" i="14"/>
  <c r="DW1426" i="14"/>
  <c r="DY1426" i="14"/>
  <c r="EA1426" i="14"/>
  <c r="EC1426" i="14"/>
  <c r="EE1426" i="14"/>
  <c r="EG1426" i="14"/>
  <c r="EI1426" i="14"/>
  <c r="EK1426" i="14"/>
  <c r="EM1426" i="14"/>
  <c r="AY1425" i="14"/>
  <c r="AY1426" i="14"/>
  <c r="AW1426" i="14"/>
  <c r="AW1425" i="14"/>
  <c r="AW1432" i="14"/>
  <c r="AY1416" i="14"/>
  <c r="AY1417" i="14" s="1"/>
  <c r="AY1419" i="14" s="1"/>
  <c r="BA1416" i="14"/>
  <c r="BA1417" i="14" s="1"/>
  <c r="BA1419" i="14" s="1"/>
  <c r="BC1416" i="14"/>
  <c r="BC1417" i="14" s="1"/>
  <c r="BC1419" i="14" s="1"/>
  <c r="BE1416" i="14"/>
  <c r="BE1417" i="14" s="1"/>
  <c r="BE1419" i="14" s="1"/>
  <c r="BG1416" i="14"/>
  <c r="BG1417" i="14" s="1"/>
  <c r="BG1419" i="14" s="1"/>
  <c r="BI1416" i="14"/>
  <c r="BI1417" i="14" s="1"/>
  <c r="BI1419" i="14" s="1"/>
  <c r="BQ1416" i="14"/>
  <c r="BQ1417" i="14" s="1"/>
  <c r="BQ1419" i="14" s="1"/>
  <c r="BS1416" i="14"/>
  <c r="BS1417" i="14" s="1"/>
  <c r="BS1419" i="14" s="1"/>
  <c r="BU1416" i="14"/>
  <c r="BU1417" i="14" s="1"/>
  <c r="BU1419" i="14" s="1"/>
  <c r="BW1416" i="14"/>
  <c r="BY1416" i="14"/>
  <c r="CA1416" i="14"/>
  <c r="CA1417" i="14" s="1"/>
  <c r="CA1419" i="14" s="1"/>
  <c r="CC1416" i="14"/>
  <c r="CC1417" i="14" s="1"/>
  <c r="CC1419" i="14" s="1"/>
  <c r="CE1416" i="14"/>
  <c r="CG1416" i="14"/>
  <c r="CG1417" i="14" s="1"/>
  <c r="CG1419" i="14" s="1"/>
  <c r="CI1416" i="14"/>
  <c r="CI1417" i="14" s="1"/>
  <c r="CI1419" i="14" s="1"/>
  <c r="CK1416" i="14"/>
  <c r="CK1417" i="14" s="1"/>
  <c r="CK1419" i="14" s="1"/>
  <c r="CM1416" i="14"/>
  <c r="CM1417" i="14" s="1"/>
  <c r="CM1419" i="14" s="1"/>
  <c r="CO1416" i="14"/>
  <c r="CO1417" i="14" s="1"/>
  <c r="CO1419" i="14" s="1"/>
  <c r="CS1416" i="14"/>
  <c r="CS1417" i="14" s="1"/>
  <c r="CS1419" i="14" s="1"/>
  <c r="CU1416" i="14"/>
  <c r="CU1417" i="14" s="1"/>
  <c r="CU1419" i="14" s="1"/>
  <c r="CW1416" i="14"/>
  <c r="CW1417" i="14" s="1"/>
  <c r="CW1419" i="14" s="1"/>
  <c r="DA1416" i="14"/>
  <c r="DC1416" i="14"/>
  <c r="DC1417" i="14" s="1"/>
  <c r="DC1419" i="14" s="1"/>
  <c r="DE1416" i="14"/>
  <c r="DE1417" i="14" s="1"/>
  <c r="DE1419" i="14" s="1"/>
  <c r="DG1416" i="14"/>
  <c r="DG1417" i="14" s="1"/>
  <c r="DG1419" i="14" s="1"/>
  <c r="DK1416" i="14"/>
  <c r="DK1417" i="14" s="1"/>
  <c r="DK1419" i="14" s="1"/>
  <c r="DM1416" i="14"/>
  <c r="DO1416" i="14"/>
  <c r="DO1417" i="14" s="1"/>
  <c r="DO1419" i="14" s="1"/>
  <c r="DQ1416" i="14"/>
  <c r="DS1416" i="14"/>
  <c r="DS1417" i="14" s="1"/>
  <c r="DS1419" i="14" s="1"/>
  <c r="DU1416" i="14"/>
  <c r="DU1417" i="14" s="1"/>
  <c r="DU1419" i="14" s="1"/>
  <c r="DW1416" i="14"/>
  <c r="DW1417" i="14" s="1"/>
  <c r="DW1419" i="14" s="1"/>
  <c r="DY1416" i="14"/>
  <c r="EA1416" i="14"/>
  <c r="EC1416" i="14"/>
  <c r="EC1417" i="14" s="1"/>
  <c r="EC1419" i="14" s="1"/>
  <c r="EE1416" i="14"/>
  <c r="EE1420" i="14" s="1"/>
  <c r="EM1416" i="14"/>
  <c r="EM1417" i="14" s="1"/>
  <c r="EM1419" i="14" s="1"/>
  <c r="AY1418" i="14"/>
  <c r="BA1418" i="14"/>
  <c r="BC1418" i="14"/>
  <c r="BE1418" i="14"/>
  <c r="BG1418" i="14"/>
  <c r="BI1418" i="14"/>
  <c r="BQ1418" i="14"/>
  <c r="BS1418" i="14"/>
  <c r="BU1418" i="14"/>
  <c r="BW1418" i="14"/>
  <c r="BY1418" i="14"/>
  <c r="CA1418" i="14"/>
  <c r="CC1418" i="14"/>
  <c r="CE1418" i="14"/>
  <c r="CG1418" i="14"/>
  <c r="CI1418" i="14"/>
  <c r="CK1418" i="14"/>
  <c r="CM1418" i="14"/>
  <c r="CO1418" i="14"/>
  <c r="CS1418" i="14"/>
  <c r="CU1418" i="14"/>
  <c r="CW1418" i="14"/>
  <c r="DA1418" i="14"/>
  <c r="DC1418" i="14"/>
  <c r="DE1418" i="14"/>
  <c r="DG1418" i="14"/>
  <c r="DK1418" i="14"/>
  <c r="DM1418" i="14"/>
  <c r="DO1418" i="14"/>
  <c r="DQ1418" i="14"/>
  <c r="DS1418" i="14"/>
  <c r="DU1418" i="14"/>
  <c r="DW1418" i="14"/>
  <c r="DY1418" i="14"/>
  <c r="EA1418" i="14"/>
  <c r="EC1418" i="14"/>
  <c r="EM1418" i="14"/>
  <c r="AW1416" i="14"/>
  <c r="AW1417" i="14" s="1"/>
  <c r="AW1419" i="14" s="1"/>
  <c r="DU1399" i="14"/>
  <c r="DS1399" i="14"/>
  <c r="DU1395" i="14"/>
  <c r="DS1395" i="14"/>
  <c r="DE1395" i="14"/>
  <c r="DG1395" i="14"/>
  <c r="DE1399" i="14"/>
  <c r="DG1399" i="14"/>
  <c r="DG1390" i="14"/>
  <c r="DE1390" i="14"/>
  <c r="EK1398" i="14"/>
  <c r="EI1398" i="14"/>
  <c r="EK1397" i="14"/>
  <c r="EI1397" i="14"/>
  <c r="EK1396" i="14"/>
  <c r="EI1396" i="14"/>
  <c r="AY1402" i="14"/>
  <c r="BA1402" i="14" s="1"/>
  <c r="BC1402" i="14" s="1"/>
  <c r="BE1402" i="14" s="1"/>
  <c r="CY1402" i="14"/>
  <c r="DE1402" i="14" s="1"/>
  <c r="EM1399" i="14"/>
  <c r="DK1399" i="14"/>
  <c r="DM1399" i="14"/>
  <c r="DO1399" i="14"/>
  <c r="DQ1399" i="14"/>
  <c r="DW1399" i="14"/>
  <c r="DY1399" i="14"/>
  <c r="EA1399" i="14"/>
  <c r="EC1399" i="14"/>
  <c r="EG1399" i="14"/>
  <c r="EE1399" i="14" s="1"/>
  <c r="AW1395" i="14"/>
  <c r="AY1395" i="14"/>
  <c r="BA1395" i="14"/>
  <c r="BC1395" i="14"/>
  <c r="BE1395" i="14"/>
  <c r="BG1395" i="14"/>
  <c r="BI1395" i="14"/>
  <c r="BQ1395" i="14"/>
  <c r="BS1395" i="14"/>
  <c r="BU1395" i="14"/>
  <c r="BW1395" i="14"/>
  <c r="BY1395" i="14"/>
  <c r="CA1395" i="14"/>
  <c r="CC1395" i="14"/>
  <c r="CE1395" i="14"/>
  <c r="CG1395" i="14"/>
  <c r="CI1395" i="14"/>
  <c r="CK1395" i="14"/>
  <c r="CM1395" i="14"/>
  <c r="CO1395" i="14"/>
  <c r="CQ1395" i="14"/>
  <c r="CS1395" i="14"/>
  <c r="CU1395" i="14"/>
  <c r="CW1395" i="14"/>
  <c r="CY1395" i="14"/>
  <c r="DK1395" i="14"/>
  <c r="DM1395" i="14"/>
  <c r="DO1395" i="14"/>
  <c r="DQ1395" i="14"/>
  <c r="DW1395" i="14"/>
  <c r="DY1395" i="14"/>
  <c r="EA1395" i="14"/>
  <c r="EC1395" i="14"/>
  <c r="EE1395" i="14"/>
  <c r="EG1395" i="14"/>
  <c r="EI1395" i="14"/>
  <c r="EK1395" i="14"/>
  <c r="EM1395" i="14"/>
  <c r="CU1390" i="14"/>
  <c r="CK1399" i="14"/>
  <c r="AX4" i="19"/>
  <c r="F4" i="19"/>
  <c r="G4" i="19"/>
  <c r="H4" i="19"/>
  <c r="I4" i="19"/>
  <c r="J4" i="19"/>
  <c r="K4" i="19"/>
  <c r="L4" i="19"/>
  <c r="M4" i="19"/>
  <c r="N4" i="19"/>
  <c r="O4" i="19"/>
  <c r="P4" i="19"/>
  <c r="Q4" i="19"/>
  <c r="R4" i="19"/>
  <c r="S4" i="19"/>
  <c r="T4" i="19"/>
  <c r="U4" i="19"/>
  <c r="V4" i="19"/>
  <c r="W4" i="19"/>
  <c r="X4" i="19"/>
  <c r="Y4" i="19"/>
  <c r="Z4" i="19"/>
  <c r="AA4" i="19"/>
  <c r="AB4" i="19"/>
  <c r="AC4" i="19"/>
  <c r="AD4" i="19"/>
  <c r="AE4" i="19"/>
  <c r="AF4" i="19"/>
  <c r="AG4" i="19"/>
  <c r="AH4" i="19"/>
  <c r="E4" i="19"/>
  <c r="AN12" i="23"/>
  <c r="O12" i="23" s="1"/>
  <c r="B27" i="23"/>
  <c r="AS15" i="23"/>
  <c r="T15" i="23" s="1"/>
  <c r="AS27" i="23"/>
  <c r="K27" i="23" s="1"/>
  <c r="AQ12" i="23"/>
  <c r="R12" i="23" s="1"/>
  <c r="AS14" i="23"/>
  <c r="T14" i="23" s="1"/>
  <c r="AK14" i="23"/>
  <c r="L14" i="23" s="1"/>
  <c r="C27" i="23"/>
  <c r="AK12" i="23"/>
  <c r="L12" i="23" s="1"/>
  <c r="AG26" i="23"/>
  <c r="N26" i="23" s="1"/>
  <c r="AS13" i="23"/>
  <c r="T13" i="23" s="1"/>
  <c r="AQ28" i="23"/>
  <c r="V28" i="23" s="1"/>
  <c r="AO17" i="23"/>
  <c r="P17" i="23" s="1"/>
  <c r="AK13" i="23"/>
  <c r="L13" i="23" s="1"/>
  <c r="AL28" i="23"/>
  <c r="AJ25" i="23"/>
  <c r="AT15" i="23"/>
  <c r="U15" i="23" s="1"/>
  <c r="AK25" i="23"/>
  <c r="AK28" i="23"/>
  <c r="D25" i="23"/>
  <c r="AI27" i="23"/>
  <c r="AN14" i="23"/>
  <c r="O14" i="23" s="1"/>
  <c r="AL18" i="23"/>
  <c r="M18" i="23" s="1"/>
  <c r="AM13" i="23"/>
  <c r="N13" i="23" s="1"/>
  <c r="D28" i="23"/>
  <c r="C25" i="23"/>
  <c r="B25" i="23"/>
  <c r="AK18" i="23"/>
  <c r="L18" i="23" s="1"/>
  <c r="AT13" i="23"/>
  <c r="U13" i="23" s="1"/>
  <c r="AN15" i="23"/>
  <c r="O15" i="23" s="1"/>
  <c r="AM14" i="23"/>
  <c r="N14" i="23" s="1"/>
  <c r="AQ15" i="23"/>
  <c r="R15" i="23" s="1"/>
  <c r="B26" i="23"/>
  <c r="AO14" i="23"/>
  <c r="P14" i="23" s="1"/>
  <c r="AL14" i="23"/>
  <c r="M14" i="23" s="1"/>
  <c r="AN13" i="23"/>
  <c r="O13" i="23" s="1"/>
  <c r="E26" i="23"/>
  <c r="J28" i="23"/>
  <c r="AT14" i="23"/>
  <c r="U14" i="23" s="1"/>
  <c r="AL26" i="23"/>
  <c r="AK15" i="23"/>
  <c r="L15" i="23" s="1"/>
  <c r="AI28" i="23"/>
  <c r="AQ13" i="23"/>
  <c r="R13" i="23" s="1"/>
  <c r="AU14" i="23"/>
  <c r="AK26" i="23"/>
  <c r="I25" i="23"/>
  <c r="AQ16" i="23"/>
  <c r="R16" i="23" s="1"/>
  <c r="AP15" i="23"/>
  <c r="Q15" i="23" s="1"/>
  <c r="D27" i="23"/>
  <c r="D26" i="23"/>
  <c r="AI25" i="23"/>
  <c r="AM17" i="23"/>
  <c r="N17" i="23" s="1"/>
  <c r="L26" i="23"/>
  <c r="AL16" i="23"/>
  <c r="M16" i="23" s="1"/>
  <c r="AL15" i="23"/>
  <c r="M15" i="23" s="1"/>
  <c r="AM26" i="23"/>
  <c r="R26" i="23" s="1"/>
  <c r="AM15" i="23"/>
  <c r="N15" i="23" s="1"/>
  <c r="AM12" i="23"/>
  <c r="N12" i="23" s="1"/>
  <c r="AP25" i="23"/>
  <c r="U25" i="23" s="1"/>
  <c r="AP16" i="23"/>
  <c r="Q16" i="23" s="1"/>
  <c r="AR16" i="23"/>
  <c r="S16" i="23" s="1"/>
  <c r="AS16" i="23"/>
  <c r="T16" i="23" s="1"/>
  <c r="F28" i="23"/>
  <c r="AR15" i="23"/>
  <c r="S15" i="23" s="1"/>
  <c r="AM27" i="23"/>
  <c r="R27" i="23" s="1"/>
  <c r="F27" i="23"/>
  <c r="AP14" i="23"/>
  <c r="Q14" i="23" s="1"/>
  <c r="G27" i="23"/>
  <c r="AS12" i="23"/>
  <c r="T12" i="23" s="1"/>
  <c r="F25" i="23"/>
  <c r="AJ27" i="23"/>
  <c r="AM16" i="23"/>
  <c r="N16" i="23" s="1"/>
  <c r="AP12" i="23"/>
  <c r="Q12" i="23" s="1"/>
  <c r="AU13" i="23"/>
  <c r="AR25" i="23"/>
  <c r="F26" i="23"/>
  <c r="AR18" i="23"/>
  <c r="S18" i="23" s="1"/>
  <c r="H25" i="23"/>
  <c r="AR14" i="23"/>
  <c r="S14" i="23" s="1"/>
  <c r="AF26" i="23"/>
  <c r="M26" i="23" s="1"/>
  <c r="AU17" i="23"/>
  <c r="H28" i="23"/>
  <c r="AP18" i="23"/>
  <c r="Q18" i="23" s="1"/>
  <c r="AO27" i="23"/>
  <c r="T27" i="23" s="1"/>
  <c r="AM25" i="23"/>
  <c r="R25" i="23" s="1"/>
  <c r="AP13" i="23"/>
  <c r="Q13" i="23" s="1"/>
  <c r="G25" i="23"/>
  <c r="AN16" i="23"/>
  <c r="O16" i="23" s="1"/>
  <c r="AO25" i="23"/>
  <c r="T25" i="23" s="1"/>
  <c r="AO16" i="23"/>
  <c r="P16" i="23" s="1"/>
  <c r="AN17" i="23"/>
  <c r="O17" i="23" s="1"/>
  <c r="AR26" i="23"/>
  <c r="AS17" i="23"/>
  <c r="T17" i="23" s="1"/>
  <c r="E28" i="23"/>
  <c r="AG25" i="23"/>
  <c r="N25" i="23" s="1"/>
  <c r="C26" i="23"/>
  <c r="AT16" i="23"/>
  <c r="U16" i="23" s="1"/>
  <c r="AO28" i="23"/>
  <c r="T28" i="23" s="1"/>
  <c r="I28" i="23"/>
  <c r="L28" i="23"/>
  <c r="H26" i="23"/>
  <c r="AR27" i="23"/>
  <c r="AS26" i="23"/>
  <c r="K26" i="23" s="1"/>
  <c r="I27" i="23"/>
  <c r="AO26" i="23"/>
  <c r="T26" i="23" s="1"/>
  <c r="AP17" i="23"/>
  <c r="Q17" i="23" s="1"/>
  <c r="AP27" i="23"/>
  <c r="U27" i="23" s="1"/>
  <c r="AK16" i="23"/>
  <c r="L16" i="23" s="1"/>
  <c r="C28" i="23"/>
  <c r="AI26" i="23"/>
  <c r="AM18" i="23"/>
  <c r="N18" i="23" s="1"/>
  <c r="AJ26" i="23"/>
  <c r="AK17" i="23"/>
  <c r="L17" i="23" s="1"/>
  <c r="AU16" i="23"/>
  <c r="AL12" i="23"/>
  <c r="M12" i="23" s="1"/>
  <c r="I26" i="23"/>
  <c r="AQ17" i="23"/>
  <c r="R17" i="23" s="1"/>
  <c r="AQ26" i="23"/>
  <c r="V26" i="23" s="1"/>
  <c r="AR17" i="23"/>
  <c r="S17" i="23" s="1"/>
  <c r="AJ28" i="23"/>
  <c r="AK27" i="23"/>
  <c r="E27" i="23"/>
  <c r="AL17" i="23"/>
  <c r="M17" i="23" s="1"/>
  <c r="J27" i="23"/>
  <c r="AP26" i="23"/>
  <c r="U26" i="23" s="1"/>
  <c r="AQ18" i="23"/>
  <c r="R18" i="23" s="1"/>
  <c r="AG27" i="23"/>
  <c r="N27" i="23" s="1"/>
  <c r="AR12" i="23"/>
  <c r="S12" i="23" s="1"/>
  <c r="AM28" i="23"/>
  <c r="R28" i="23" s="1"/>
  <c r="AU12" i="23"/>
  <c r="AL27" i="23"/>
  <c r="AN18" i="23"/>
  <c r="O18" i="23" s="1"/>
  <c r="AO13" i="23"/>
  <c r="P13" i="23" s="1"/>
  <c r="J25" i="23"/>
  <c r="AF28" i="23"/>
  <c r="M28" i="23" s="1"/>
  <c r="AQ27" i="23"/>
  <c r="V27" i="23" s="1"/>
  <c r="AS18" i="23"/>
  <c r="T18" i="23" s="1"/>
  <c r="J26" i="23"/>
  <c r="AS25" i="23"/>
  <c r="K25" i="23" s="1"/>
  <c r="AP28" i="23"/>
  <c r="U28" i="23" s="1"/>
  <c r="L27" i="23"/>
  <c r="AU15" i="23"/>
  <c r="G26" i="23"/>
  <c r="AT12" i="23"/>
  <c r="U12" i="23" s="1"/>
  <c r="AQ25" i="23"/>
  <c r="V25" i="23" s="1"/>
  <c r="AL25" i="23"/>
  <c r="AR28" i="23"/>
  <c r="AF27" i="23"/>
  <c r="M27" i="23" s="1"/>
  <c r="AT18" i="23"/>
  <c r="U18" i="23" s="1"/>
  <c r="E25" i="23"/>
  <c r="B28" i="23"/>
  <c r="AU18" i="23"/>
  <c r="AF25" i="23"/>
  <c r="M25" i="23" s="1"/>
  <c r="AL13" i="23"/>
  <c r="M13" i="23" s="1"/>
  <c r="G28" i="23"/>
  <c r="AS28" i="23"/>
  <c r="K28" i="23" s="1"/>
  <c r="AO18" i="23"/>
  <c r="P18" i="23" s="1"/>
  <c r="AT17" i="23"/>
  <c r="U17" i="23" s="1"/>
  <c r="AG28" i="23"/>
  <c r="N28" i="23" s="1"/>
  <c r="AO12" i="23"/>
  <c r="P12" i="23" s="1"/>
  <c r="AQ14" i="23"/>
  <c r="R14" i="23" s="1"/>
  <c r="H27" i="23"/>
  <c r="AO15" i="23"/>
  <c r="P15" i="23" s="1"/>
  <c r="L25" i="23"/>
  <c r="AR13" i="23"/>
  <c r="S13" i="23" s="1"/>
  <c r="DM1144" i="14"/>
  <c r="DK357" i="14"/>
  <c r="BI1398" i="14"/>
  <c r="AY1397" i="14"/>
  <c r="BA1396" i="14"/>
  <c r="AY1396" i="14"/>
  <c r="CU1397" i="14"/>
  <c r="CY1397" i="14"/>
  <c r="CS1397" i="14"/>
  <c r="BC1398" i="14"/>
  <c r="BU1398" i="14"/>
  <c r="AW1398" i="14"/>
  <c r="BY1397" i="14"/>
  <c r="CI1397" i="14"/>
  <c r="CC1397" i="14"/>
  <c r="BG1398" i="14"/>
  <c r="CM1397" i="14"/>
  <c r="CQ1397" i="14"/>
  <c r="CG1396" i="14"/>
  <c r="BE1397" i="14"/>
  <c r="BU1397" i="14"/>
  <c r="AY1398" i="14"/>
  <c r="CC1396" i="14"/>
  <c r="BU1396" i="14"/>
  <c r="CI1398" i="14"/>
  <c r="CY1398" i="14"/>
  <c r="BW1398" i="14"/>
  <c r="CE1398" i="14"/>
  <c r="BW1396" i="14"/>
  <c r="AW1396" i="14"/>
  <c r="BY1396" i="14"/>
  <c r="BA1397" i="14"/>
  <c r="CU1398" i="14"/>
  <c r="CW1398" i="14"/>
  <c r="BA1398" i="14"/>
  <c r="BQ1398" i="14"/>
  <c r="BY1398" i="14"/>
  <c r="CO1398" i="14"/>
  <c r="CM1398" i="14"/>
  <c r="BE1398" i="14"/>
  <c r="CG1398" i="14"/>
  <c r="CS1398" i="14"/>
  <c r="AW1397" i="14"/>
  <c r="BG1397" i="14"/>
  <c r="CA1397" i="14"/>
  <c r="CC1398" i="14"/>
  <c r="BQ1397" i="14"/>
  <c r="DM1143" i="14"/>
  <c r="CV10" i="14"/>
  <c r="CU1422" i="14" s="1"/>
  <c r="CA1398" i="14"/>
  <c r="CQ1398" i="14"/>
  <c r="BS1398" i="14"/>
  <c r="BS1396" i="14"/>
  <c r="CI1396" i="14"/>
  <c r="CY1396" i="14"/>
  <c r="CM1396" i="14"/>
  <c r="BI1396" i="14"/>
  <c r="CA1396" i="14"/>
  <c r="CQ1396" i="14"/>
  <c r="CE1396" i="14"/>
  <c r="BQ1396" i="14"/>
  <c r="BE1396" i="14"/>
  <c r="BG1396" i="14"/>
  <c r="CS1396" i="14"/>
  <c r="BS1397" i="14"/>
  <c r="BW1397" i="14"/>
  <c r="CG1397" i="14"/>
  <c r="CW1397" i="14"/>
  <c r="BI1397" i="14"/>
  <c r="BC1397" i="14"/>
  <c r="CO1397" i="14"/>
  <c r="CE1397" i="14"/>
  <c r="DK1145" i="14"/>
  <c r="CU1396" i="14"/>
  <c r="CO1396" i="14"/>
  <c r="CW1396" i="14"/>
  <c r="BC1396" i="14"/>
  <c r="DM341" i="14"/>
  <c r="DM343" i="14"/>
  <c r="DK1140" i="14"/>
  <c r="DM422" i="14"/>
  <c r="DK937" i="14"/>
  <c r="DM434" i="14"/>
  <c r="DK399" i="14"/>
  <c r="DK344" i="14"/>
  <c r="DK352" i="14"/>
  <c r="DM432" i="14"/>
  <c r="DM418" i="14"/>
  <c r="DK398" i="14"/>
  <c r="DK431" i="14"/>
  <c r="DK402" i="14"/>
  <c r="DK1142" i="14"/>
  <c r="DM401" i="14"/>
  <c r="DM403" i="14"/>
  <c r="DK389" i="14"/>
  <c r="DM364" i="14"/>
  <c r="DM361" i="14"/>
  <c r="DM436" i="14"/>
  <c r="DM426" i="14"/>
  <c r="DM414" i="14"/>
  <c r="DK345" i="14"/>
  <c r="DM345" i="14"/>
  <c r="DM421" i="14"/>
  <c r="DK392" i="14"/>
  <c r="DK369" i="14"/>
  <c r="DM342" i="14"/>
  <c r="DM435" i="14"/>
  <c r="DM433" i="14"/>
  <c r="DK430" i="14"/>
  <c r="DM446" i="14"/>
  <c r="DM413" i="14"/>
  <c r="DM410" i="14"/>
  <c r="DM408" i="14"/>
  <c r="DM406" i="14"/>
  <c r="DM365" i="14"/>
  <c r="DK396" i="14"/>
  <c r="DK393" i="14"/>
  <c r="DM360" i="14"/>
  <c r="DM354" i="14"/>
  <c r="DM499" i="14"/>
  <c r="DM386" i="14"/>
  <c r="DM384" i="14"/>
  <c r="DM383" i="14"/>
  <c r="DK525" i="14"/>
  <c r="DM438" i="14"/>
  <c r="DM427" i="14"/>
  <c r="DM367" i="14"/>
  <c r="DM359" i="14"/>
  <c r="DM358" i="14"/>
  <c r="EJ10" i="14"/>
  <c r="EI1422" i="14" s="1"/>
  <c r="EH10" i="14"/>
  <c r="EG1422" i="14" s="1"/>
  <c r="EL10" i="14"/>
  <c r="EK1422" i="14" s="1"/>
  <c r="V19" i="23" l="1"/>
  <c r="V15" i="23"/>
  <c r="V17" i="23"/>
  <c r="V18" i="23"/>
  <c r="V12" i="23"/>
  <c r="V14" i="23"/>
  <c r="V16" i="23"/>
  <c r="V13" i="23"/>
  <c r="H11" i="23"/>
  <c r="E11" i="23"/>
  <c r="D9" i="23"/>
  <c r="C7" i="23"/>
  <c r="D6" i="23"/>
  <c r="F11" i="23"/>
  <c r="D8" i="23"/>
  <c r="I11" i="23"/>
  <c r="D10" i="23"/>
  <c r="C8" i="23"/>
  <c r="C11" i="23"/>
  <c r="F6" i="23"/>
  <c r="F7" i="23"/>
  <c r="G10" i="23"/>
  <c r="E6" i="23"/>
  <c r="G11" i="23"/>
  <c r="F10" i="23"/>
  <c r="D7" i="23"/>
  <c r="C6" i="23"/>
  <c r="J11" i="23"/>
  <c r="D11" i="23"/>
  <c r="C9" i="23"/>
  <c r="B6" i="23"/>
  <c r="K11" i="23"/>
  <c r="G6" i="23"/>
  <c r="C10" i="23"/>
  <c r="B7" i="23"/>
  <c r="G7" i="23"/>
  <c r="B8" i="23"/>
  <c r="G8" i="23"/>
  <c r="B9" i="23"/>
  <c r="G9" i="23"/>
  <c r="B10" i="23"/>
  <c r="F8" i="23"/>
  <c r="B11" i="23"/>
  <c r="F9" i="23"/>
  <c r="E7" i="23"/>
  <c r="E8" i="23"/>
  <c r="E9" i="23"/>
  <c r="E10" i="23"/>
  <c r="T69" i="23"/>
  <c r="T68" i="23"/>
  <c r="T67" i="23"/>
  <c r="T66" i="23"/>
  <c r="S69" i="23"/>
  <c r="S68" i="23"/>
  <c r="S67" i="23"/>
  <c r="S66" i="23"/>
  <c r="AB69" i="23"/>
  <c r="X69" i="23"/>
  <c r="P69" i="23"/>
  <c r="L69" i="23"/>
  <c r="H69" i="23"/>
  <c r="D69" i="23"/>
  <c r="Z68" i="23"/>
  <c r="V68" i="23"/>
  <c r="R68" i="23"/>
  <c r="N68" i="23"/>
  <c r="J68" i="23"/>
  <c r="F68" i="23"/>
  <c r="AB67" i="23"/>
  <c r="X67" i="23"/>
  <c r="P67" i="23"/>
  <c r="L67" i="23"/>
  <c r="H67" i="23"/>
  <c r="D67" i="23"/>
  <c r="Z66" i="23"/>
  <c r="V66" i="23"/>
  <c r="R66" i="23"/>
  <c r="N66" i="23"/>
  <c r="J66" i="23"/>
  <c r="F66" i="23"/>
  <c r="B69" i="23"/>
  <c r="U69" i="23"/>
  <c r="I69" i="23"/>
  <c r="AA68" i="23"/>
  <c r="O68" i="23"/>
  <c r="C68" i="23"/>
  <c r="Q67" i="23"/>
  <c r="E67" i="23"/>
  <c r="O66" i="23"/>
  <c r="G66" i="23"/>
  <c r="AA69" i="23"/>
  <c r="W69" i="23"/>
  <c r="O69" i="23"/>
  <c r="K69" i="23"/>
  <c r="G69" i="23"/>
  <c r="C69" i="23"/>
  <c r="Y68" i="23"/>
  <c r="U68" i="23"/>
  <c r="Q68" i="23"/>
  <c r="M68" i="23"/>
  <c r="I68" i="23"/>
  <c r="E68" i="23"/>
  <c r="AA67" i="23"/>
  <c r="W67" i="23"/>
  <c r="O67" i="23"/>
  <c r="K67" i="23"/>
  <c r="G67" i="23"/>
  <c r="C67" i="23"/>
  <c r="Y66" i="23"/>
  <c r="U66" i="23"/>
  <c r="Q66" i="23"/>
  <c r="M66" i="23"/>
  <c r="I66" i="23"/>
  <c r="E66" i="23"/>
  <c r="B68" i="23"/>
  <c r="Q69" i="23"/>
  <c r="E69" i="23"/>
  <c r="G68" i="23"/>
  <c r="U67" i="23"/>
  <c r="I67" i="23"/>
  <c r="W66" i="23"/>
  <c r="K66" i="23"/>
  <c r="B66" i="23"/>
  <c r="Z69" i="23"/>
  <c r="V69" i="23"/>
  <c r="R69" i="23"/>
  <c r="N69" i="23"/>
  <c r="J69" i="23"/>
  <c r="F69" i="23"/>
  <c r="AB68" i="23"/>
  <c r="X68" i="23"/>
  <c r="P68" i="23"/>
  <c r="L68" i="23"/>
  <c r="H68" i="23"/>
  <c r="D68" i="23"/>
  <c r="Z67" i="23"/>
  <c r="V67" i="23"/>
  <c r="R67" i="23"/>
  <c r="N67" i="23"/>
  <c r="J67" i="23"/>
  <c r="F67" i="23"/>
  <c r="AB66" i="23"/>
  <c r="X66" i="23"/>
  <c r="P66" i="23"/>
  <c r="L66" i="23"/>
  <c r="H66" i="23"/>
  <c r="D66" i="23"/>
  <c r="B67" i="23"/>
  <c r="Y69" i="23"/>
  <c r="M69" i="23"/>
  <c r="W68" i="23"/>
  <c r="K68" i="23"/>
  <c r="Y67" i="23"/>
  <c r="M67" i="23"/>
  <c r="AA66" i="23"/>
  <c r="C66" i="23"/>
  <c r="AT45" i="23"/>
  <c r="U45" i="23" s="1"/>
  <c r="H45" i="23"/>
  <c r="I45" i="23"/>
  <c r="AU45" i="23"/>
  <c r="AK45" i="23"/>
  <c r="L45" i="23" s="1"/>
  <c r="C45" i="23"/>
  <c r="BB45" i="23"/>
  <c r="AB45" i="23" s="1"/>
  <c r="D45" i="23"/>
  <c r="AQ45" i="23"/>
  <c r="R45" i="23" s="1"/>
  <c r="BA45" i="23"/>
  <c r="B45" i="23"/>
  <c r="BC45" i="23"/>
  <c r="AC45" i="23" s="1"/>
  <c r="E45" i="23"/>
  <c r="AR45" i="23"/>
  <c r="S45" i="23" s="1"/>
  <c r="AZ45" i="23"/>
  <c r="AA45" i="23" s="1"/>
  <c r="J45" i="23"/>
  <c r="K45" i="23"/>
  <c r="F45" i="23"/>
  <c r="AS45" i="23"/>
  <c r="T45" i="23" s="1"/>
  <c r="AY45" i="23"/>
  <c r="Z45" i="23" s="1"/>
  <c r="AL45" i="23"/>
  <c r="M45" i="23" s="1"/>
  <c r="AM45" i="23"/>
  <c r="N45" i="23" s="1"/>
  <c r="AN45" i="23"/>
  <c r="O45" i="23" s="1"/>
  <c r="G45" i="23"/>
  <c r="AP45" i="23"/>
  <c r="Q45" i="23" s="1"/>
  <c r="AO45" i="23"/>
  <c r="P45" i="23" s="1"/>
  <c r="AX45" i="23"/>
  <c r="Y45" i="23" s="1"/>
  <c r="AW45" i="23"/>
  <c r="X45" i="23" s="1"/>
  <c r="AV45" i="23"/>
  <c r="W45" i="23" s="1"/>
  <c r="AM10" i="23"/>
  <c r="N10" i="23" s="1"/>
  <c r="AP11" i="23"/>
  <c r="Q11" i="23" s="1"/>
  <c r="AT10" i="23"/>
  <c r="U10" i="23" s="1"/>
  <c r="AQ11" i="23"/>
  <c r="R11" i="23" s="1"/>
  <c r="AP10" i="23"/>
  <c r="Q10" i="23" s="1"/>
  <c r="AN11" i="23"/>
  <c r="O11" i="23" s="1"/>
  <c r="AQ10" i="23"/>
  <c r="R10" i="23" s="1"/>
  <c r="AU11" i="23"/>
  <c r="AU10" i="23"/>
  <c r="AL11" i="23"/>
  <c r="M11" i="23" s="1"/>
  <c r="AM11" i="23"/>
  <c r="N11" i="23" s="1"/>
  <c r="AK11" i="23"/>
  <c r="L11" i="23" s="1"/>
  <c r="AK10" i="23"/>
  <c r="L10" i="23" s="1"/>
  <c r="AL10" i="23"/>
  <c r="M10" i="23" s="1"/>
  <c r="AR10" i="23"/>
  <c r="S10" i="23" s="1"/>
  <c r="AO11" i="23"/>
  <c r="P11" i="23" s="1"/>
  <c r="AT11" i="23"/>
  <c r="U11" i="23" s="1"/>
  <c r="AN10" i="23"/>
  <c r="O10" i="23" s="1"/>
  <c r="AR11" i="23"/>
  <c r="S11" i="23" s="1"/>
  <c r="K10" i="23"/>
  <c r="DK429" i="14"/>
  <c r="AO10" i="23"/>
  <c r="P10" i="23" s="1"/>
  <c r="AS10" i="23"/>
  <c r="T10" i="23" s="1"/>
  <c r="AS11" i="23"/>
  <c r="T11" i="23" s="1"/>
  <c r="J10" i="23"/>
  <c r="I10" i="23"/>
  <c r="H10" i="23"/>
  <c r="AG61" i="23"/>
  <c r="AC61" i="23"/>
  <c r="Y61" i="23"/>
  <c r="U61" i="23"/>
  <c r="N61" i="23"/>
  <c r="J61" i="23"/>
  <c r="F61" i="23"/>
  <c r="B61" i="23"/>
  <c r="AJ61" i="23"/>
  <c r="AF61" i="23"/>
  <c r="AB61" i="23"/>
  <c r="X61" i="23"/>
  <c r="T61" i="23"/>
  <c r="M61" i="23"/>
  <c r="I61" i="23"/>
  <c r="E61" i="23"/>
  <c r="AI61" i="23"/>
  <c r="AE61" i="23"/>
  <c r="AA61" i="23"/>
  <c r="W61" i="23"/>
  <c r="S61" i="23"/>
  <c r="L61" i="23"/>
  <c r="H61" i="23"/>
  <c r="D61" i="23"/>
  <c r="AH61" i="23"/>
  <c r="AD61" i="23"/>
  <c r="Z61" i="23"/>
  <c r="V61" i="23"/>
  <c r="O61" i="23"/>
  <c r="K61" i="23"/>
  <c r="G61" i="23"/>
  <c r="C61" i="23"/>
  <c r="DE325" i="14"/>
  <c r="AL9" i="23"/>
  <c r="M9" i="23" s="1"/>
  <c r="AT8" i="23"/>
  <c r="U8" i="23" s="1"/>
  <c r="AN9" i="23"/>
  <c r="O9" i="23" s="1"/>
  <c r="AK9" i="23"/>
  <c r="L9" i="23" s="1"/>
  <c r="AQ9" i="23"/>
  <c r="R9" i="23" s="1"/>
  <c r="AP9" i="23"/>
  <c r="Q9" i="23" s="1"/>
  <c r="AO9" i="23"/>
  <c r="P9" i="23" s="1"/>
  <c r="AU9" i="23"/>
  <c r="AM9" i="23"/>
  <c r="N9" i="23" s="1"/>
  <c r="AR9" i="23"/>
  <c r="S9" i="23" s="1"/>
  <c r="AS9" i="23"/>
  <c r="T9" i="23" s="1"/>
  <c r="AT9" i="23"/>
  <c r="U9" i="23" s="1"/>
  <c r="H9" i="23"/>
  <c r="K9" i="23"/>
  <c r="J9" i="23"/>
  <c r="I9" i="23"/>
  <c r="AK8" i="23"/>
  <c r="L8" i="23" s="1"/>
  <c r="AM8" i="23"/>
  <c r="N8" i="23" s="1"/>
  <c r="AN8" i="23"/>
  <c r="O8" i="23" s="1"/>
  <c r="AU8" i="23"/>
  <c r="AL8" i="23"/>
  <c r="M8" i="23" s="1"/>
  <c r="AP8" i="23"/>
  <c r="Q8" i="23" s="1"/>
  <c r="AS8" i="23"/>
  <c r="T8" i="23" s="1"/>
  <c r="AR8" i="23"/>
  <c r="S8" i="23" s="1"/>
  <c r="AO8" i="23"/>
  <c r="P8" i="23" s="1"/>
  <c r="AQ8" i="23"/>
  <c r="R8" i="23" s="1"/>
  <c r="H8" i="23"/>
  <c r="J8" i="23"/>
  <c r="I8" i="23"/>
  <c r="K8" i="23"/>
  <c r="AU5" i="23"/>
  <c r="AQ5" i="23"/>
  <c r="R5" i="23" s="1"/>
  <c r="AM5" i="23"/>
  <c r="N5" i="23" s="1"/>
  <c r="C5" i="23"/>
  <c r="G5" i="23"/>
  <c r="K5" i="23"/>
  <c r="B5" i="23"/>
  <c r="AT5" i="23"/>
  <c r="U5" i="23" s="1"/>
  <c r="AP5" i="23"/>
  <c r="Q5" i="23" s="1"/>
  <c r="AL5" i="23"/>
  <c r="M5" i="23" s="1"/>
  <c r="D5" i="23"/>
  <c r="H5" i="23"/>
  <c r="AR5" i="23"/>
  <c r="S5" i="23" s="1"/>
  <c r="J5" i="23"/>
  <c r="AS5" i="23"/>
  <c r="T5" i="23" s="1"/>
  <c r="AO5" i="23"/>
  <c r="P5" i="23" s="1"/>
  <c r="AK5" i="23"/>
  <c r="L5" i="23" s="1"/>
  <c r="E5" i="23"/>
  <c r="I5" i="23"/>
  <c r="AN5" i="23"/>
  <c r="O5" i="23" s="1"/>
  <c r="F5" i="23"/>
  <c r="D59" i="23"/>
  <c r="H59" i="23"/>
  <c r="L59" i="23"/>
  <c r="S59" i="23"/>
  <c r="W59" i="23"/>
  <c r="AA59" i="23"/>
  <c r="AI59" i="23"/>
  <c r="I59" i="23"/>
  <c r="M59" i="23"/>
  <c r="X59" i="23"/>
  <c r="AB59" i="23"/>
  <c r="AF59" i="23"/>
  <c r="B59" i="23"/>
  <c r="J59" i="23"/>
  <c r="U59" i="23"/>
  <c r="G59" i="23"/>
  <c r="O59" i="23"/>
  <c r="V59" i="23"/>
  <c r="AD59" i="23"/>
  <c r="E59" i="23"/>
  <c r="T59" i="23"/>
  <c r="AJ59" i="23"/>
  <c r="F59" i="23"/>
  <c r="N59" i="23"/>
  <c r="Y59" i="23"/>
  <c r="AG59" i="23"/>
  <c r="C59" i="23"/>
  <c r="K59" i="23"/>
  <c r="Z59" i="23"/>
  <c r="AH59" i="23"/>
  <c r="DM326" i="14"/>
  <c r="DM308" i="14"/>
  <c r="DM319" i="14"/>
  <c r="H6" i="23"/>
  <c r="I6" i="23"/>
  <c r="J6" i="23"/>
  <c r="K6" i="23"/>
  <c r="DK279" i="14"/>
  <c r="DM300" i="14"/>
  <c r="AO39" i="23"/>
  <c r="AO40" i="23"/>
  <c r="AO41" i="23"/>
  <c r="AO42" i="23"/>
  <c r="AO43" i="23"/>
  <c r="AP42" i="23"/>
  <c r="Q42" i="23" s="1"/>
  <c r="AP43" i="23"/>
  <c r="Q43" i="23" s="1"/>
  <c r="AP40" i="23"/>
  <c r="Q40" i="23" s="1"/>
  <c r="AP39" i="23"/>
  <c r="Q39" i="23" s="1"/>
  <c r="AP41" i="23"/>
  <c r="Q41" i="23" s="1"/>
  <c r="C62" i="23"/>
  <c r="K62" i="23"/>
  <c r="V62" i="23"/>
  <c r="AD62" i="23"/>
  <c r="Y62" i="23"/>
  <c r="AG62" i="23"/>
  <c r="AI62" i="23"/>
  <c r="AB62" i="23"/>
  <c r="U62" i="23"/>
  <c r="D62" i="23"/>
  <c r="L62" i="23"/>
  <c r="W62" i="23"/>
  <c r="AE62" i="23"/>
  <c r="N62" i="23"/>
  <c r="S62" i="23"/>
  <c r="I62" i="23"/>
  <c r="J62" i="23"/>
  <c r="E62" i="23"/>
  <c r="M62" i="23"/>
  <c r="X62" i="23"/>
  <c r="AF62" i="23"/>
  <c r="F62" i="23"/>
  <c r="AA62" i="23"/>
  <c r="AJ62" i="23"/>
  <c r="AC62" i="23"/>
  <c r="G62" i="23"/>
  <c r="O62" i="23"/>
  <c r="Z62" i="23"/>
  <c r="AH62" i="23"/>
  <c r="H62" i="23"/>
  <c r="T62" i="23"/>
  <c r="B62" i="23"/>
  <c r="DM312" i="14"/>
  <c r="DM233" i="14"/>
  <c r="J7" i="23"/>
  <c r="AM7" i="23"/>
  <c r="N7" i="23" s="1"/>
  <c r="DK299" i="14"/>
  <c r="DM325" i="14"/>
  <c r="AS7" i="23"/>
  <c r="T7" i="23" s="1"/>
  <c r="AU7" i="23"/>
  <c r="AT7" i="23"/>
  <c r="U7" i="23" s="1"/>
  <c r="AK7" i="23"/>
  <c r="L7" i="23" s="1"/>
  <c r="AN7" i="23"/>
  <c r="O7" i="23" s="1"/>
  <c r="AL7" i="23"/>
  <c r="M7" i="23" s="1"/>
  <c r="AO7" i="23"/>
  <c r="P7" i="23" s="1"/>
  <c r="AR7" i="23"/>
  <c r="S7" i="23" s="1"/>
  <c r="AP7" i="23"/>
  <c r="Q7" i="23" s="1"/>
  <c r="AQ7" i="23"/>
  <c r="R7" i="23" s="1"/>
  <c r="H7" i="23"/>
  <c r="K7" i="23"/>
  <c r="I7" i="23"/>
  <c r="DM317" i="14"/>
  <c r="DM203" i="14"/>
  <c r="DM210" i="14"/>
  <c r="DK306" i="14"/>
  <c r="DK255" i="14"/>
  <c r="DE229" i="14"/>
  <c r="DI471" i="14"/>
  <c r="DM234" i="14"/>
  <c r="DM177" i="14"/>
  <c r="DK186" i="14"/>
  <c r="DE387" i="14"/>
  <c r="AV325" i="14"/>
  <c r="EE325" i="14" s="1"/>
  <c r="DK187" i="14"/>
  <c r="DK315" i="14"/>
  <c r="DK310" i="14"/>
  <c r="DM336" i="14"/>
  <c r="DM323" i="14"/>
  <c r="DM178" i="14"/>
  <c r="DK236" i="14"/>
  <c r="DK337" i="14"/>
  <c r="DK321" i="14"/>
  <c r="DM196" i="14"/>
  <c r="DM174" i="14"/>
  <c r="DM261" i="14"/>
  <c r="DK292" i="14"/>
  <c r="DK303" i="14"/>
  <c r="DK289" i="14"/>
  <c r="DM246" i="14"/>
  <c r="DM222" i="14"/>
  <c r="DK278" i="14"/>
  <c r="DM245" i="14"/>
  <c r="DK221" i="14"/>
  <c r="DK241" i="14"/>
  <c r="DK258" i="14"/>
  <c r="DM273" i="14"/>
  <c r="DE299" i="14"/>
  <c r="DK282" i="14"/>
  <c r="DK293" i="14"/>
  <c r="DM269" i="14"/>
  <c r="DE230" i="14"/>
  <c r="DK243" i="14"/>
  <c r="AU57" i="14"/>
  <c r="DK57" i="14" s="1"/>
  <c r="DE359" i="14"/>
  <c r="DM322" i="14"/>
  <c r="DK335" i="14"/>
  <c r="DK314" i="14"/>
  <c r="DK285" i="14"/>
  <c r="DM304" i="14"/>
  <c r="DM288" i="14"/>
  <c r="DM267" i="14"/>
  <c r="DK291" i="14"/>
  <c r="DK327" i="14"/>
  <c r="DM334" i="14"/>
  <c r="AV254" i="14"/>
  <c r="EE254" i="14" s="1"/>
  <c r="AV255" i="14"/>
  <c r="EE255" i="14" s="1"/>
  <c r="AV471" i="14"/>
  <c r="AV391" i="14"/>
  <c r="DK205" i="14"/>
  <c r="AV429" i="14"/>
  <c r="AU471" i="14"/>
  <c r="AU387" i="14"/>
  <c r="DK387" i="14" s="1"/>
  <c r="DK254" i="14"/>
  <c r="DI225" i="14"/>
  <c r="DK238" i="14"/>
  <c r="DE231" i="14"/>
  <c r="DI259" i="14"/>
  <c r="DI248" i="14"/>
  <c r="DK249" i="14"/>
  <c r="DE60" i="14"/>
  <c r="DE251" i="14"/>
  <c r="DE242" i="14"/>
  <c r="DI243" i="14"/>
  <c r="DE191" i="14"/>
  <c r="DI253" i="14"/>
  <c r="DE245" i="14"/>
  <c r="DM348" i="14"/>
  <c r="DM307" i="14"/>
  <c r="DK270" i="14"/>
  <c r="DK294" i="14"/>
  <c r="DM313" i="14"/>
  <c r="DE101" i="14"/>
  <c r="DK351" i="14"/>
  <c r="DK280" i="14"/>
  <c r="DM1141" i="14"/>
  <c r="AV207" i="14"/>
  <c r="EE207" i="14" s="1"/>
  <c r="AV218" i="14"/>
  <c r="EE218" i="14" s="1"/>
  <c r="DM425" i="14"/>
  <c r="DM437" i="14"/>
  <c r="DM218" i="14"/>
  <c r="DM404" i="14"/>
  <c r="DI200" i="14"/>
  <c r="DM385" i="14"/>
  <c r="DE67" i="14"/>
  <c r="DM176" i="14"/>
  <c r="DK377" i="14"/>
  <c r="DK370" i="14"/>
  <c r="DM207" i="14"/>
  <c r="DK189" i="14"/>
  <c r="DM223" i="14"/>
  <c r="DE216" i="14"/>
  <c r="DI36" i="14"/>
  <c r="DK36" i="14"/>
  <c r="DI185" i="14"/>
  <c r="DK272" i="14"/>
  <c r="DK136" i="14"/>
  <c r="DM146" i="14"/>
  <c r="DK109" i="14"/>
  <c r="DK290" i="14"/>
  <c r="DK936" i="14"/>
  <c r="DK188" i="14"/>
  <c r="DK1146" i="14"/>
  <c r="DI228" i="14"/>
  <c r="DK287" i="14"/>
  <c r="DM268" i="14"/>
  <c r="DE261" i="14"/>
  <c r="DK175" i="14"/>
  <c r="DK283" i="14"/>
  <c r="DE208" i="14"/>
  <c r="DK237" i="14"/>
  <c r="DI222" i="14"/>
  <c r="EM216" i="14"/>
  <c r="DO1400" i="14"/>
  <c r="BW1399" i="14"/>
  <c r="BW1400" i="14" s="1"/>
  <c r="BY1399" i="14"/>
  <c r="BY1400" i="14" s="1"/>
  <c r="CC1420" i="14"/>
  <c r="CC1421" i="14" s="1"/>
  <c r="CS1420" i="14"/>
  <c r="CS1421" i="14" s="1"/>
  <c r="AY1420" i="14"/>
  <c r="AY1421" i="14" s="1"/>
  <c r="CI1420" i="14"/>
  <c r="CI1421" i="14" s="1"/>
  <c r="BS1420" i="14"/>
  <c r="BS1421" i="14" s="1"/>
  <c r="DQ1420" i="14"/>
  <c r="DW1420" i="14"/>
  <c r="DW1421" i="14" s="1"/>
  <c r="CG1399" i="14"/>
  <c r="CG1400" i="14" s="1"/>
  <c r="EA1400" i="14"/>
  <c r="DS1400" i="14"/>
  <c r="CE1420" i="14"/>
  <c r="EM1420" i="14"/>
  <c r="EM1421" i="14" s="1"/>
  <c r="DO1420" i="14"/>
  <c r="DO1421" i="14" s="1"/>
  <c r="BG1420" i="14"/>
  <c r="BG1421" i="14" s="1"/>
  <c r="BI1420" i="14"/>
  <c r="BI1421" i="14" s="1"/>
  <c r="DG1400" i="14"/>
  <c r="DE1420" i="14"/>
  <c r="DE1421" i="14" s="1"/>
  <c r="DE1423" i="14" s="1"/>
  <c r="DE1428" i="14" s="1"/>
  <c r="DE1429" i="14" s="1"/>
  <c r="DI84" i="14"/>
  <c r="DM108" i="14"/>
  <c r="DM55" i="14"/>
  <c r="DE123" i="14"/>
  <c r="DE117" i="14"/>
  <c r="AV261" i="14"/>
  <c r="EE261" i="14" s="1"/>
  <c r="DM239" i="14"/>
  <c r="DE246" i="14"/>
  <c r="DM73" i="14"/>
  <c r="DI238" i="14"/>
  <c r="DK200" i="14"/>
  <c r="DK93" i="14"/>
  <c r="DK224" i="14"/>
  <c r="AV228" i="14"/>
  <c r="EE228" i="14" s="1"/>
  <c r="DM89" i="14"/>
  <c r="DM407" i="14"/>
  <c r="DK302" i="14"/>
  <c r="DM412" i="14"/>
  <c r="DE429" i="14"/>
  <c r="DK380" i="14"/>
  <c r="DK1147" i="14"/>
  <c r="DM316" i="14"/>
  <c r="AV200" i="14"/>
  <c r="EE200" i="14" s="1"/>
  <c r="AV253" i="14"/>
  <c r="EE253" i="14" s="1"/>
  <c r="EW10" i="14"/>
  <c r="DE66" i="14"/>
  <c r="DK305" i="14"/>
  <c r="DM265" i="14"/>
  <c r="DK271" i="14"/>
  <c r="DM349" i="14"/>
  <c r="DK284" i="14"/>
  <c r="DK263" i="14"/>
  <c r="DK264" i="14"/>
  <c r="DK297" i="14"/>
  <c r="DM202" i="14"/>
  <c r="DK209" i="14"/>
  <c r="DM181" i="14"/>
  <c r="DM340" i="14"/>
  <c r="DE82" i="14"/>
  <c r="DK112" i="14"/>
  <c r="DM121" i="14"/>
  <c r="DM148" i="14"/>
  <c r="DM62" i="14"/>
  <c r="DE224" i="14"/>
  <c r="DK225" i="14"/>
  <c r="CO1399" i="14"/>
  <c r="CO1400" i="14" s="1"/>
  <c r="BE1399" i="14"/>
  <c r="BE1400" i="14" s="1"/>
  <c r="BE1403" i="14" s="1"/>
  <c r="BQ1420" i="14"/>
  <c r="BQ1421" i="14" s="1"/>
  <c r="AY1399" i="14"/>
  <c r="AY1400" i="14" s="1"/>
  <c r="AY1403" i="14" s="1"/>
  <c r="CU1399" i="14"/>
  <c r="CU1400" i="14" s="1"/>
  <c r="CQ1399" i="14"/>
  <c r="CQ1400" i="14" s="1"/>
  <c r="DW1400" i="14"/>
  <c r="AK6" i="23"/>
  <c r="L6" i="23" s="1"/>
  <c r="BI1399" i="14"/>
  <c r="BI1400" i="14" s="1"/>
  <c r="EC1420" i="14"/>
  <c r="EC1421" i="14" s="1"/>
  <c r="DS1420" i="14"/>
  <c r="DS1421" i="14" s="1"/>
  <c r="CM1399" i="14"/>
  <c r="CM1400" i="14" s="1"/>
  <c r="DK59" i="14"/>
  <c r="DE132" i="14"/>
  <c r="DK161" i="14"/>
  <c r="DE161" i="14"/>
  <c r="AV93" i="14"/>
  <c r="EE93" i="14" s="1"/>
  <c r="DM172" i="14"/>
  <c r="DM197" i="14"/>
  <c r="DK143" i="14"/>
  <c r="DM68" i="14"/>
  <c r="DI53" i="14"/>
  <c r="DM126" i="14"/>
  <c r="DI111" i="14"/>
  <c r="DI121" i="14"/>
  <c r="DK84" i="14"/>
  <c r="DI195" i="14"/>
  <c r="DI55" i="14"/>
  <c r="DK63" i="14"/>
  <c r="DM169" i="14"/>
  <c r="DK86" i="14"/>
  <c r="DK149" i="14"/>
  <c r="DI163" i="14"/>
  <c r="DK214" i="14"/>
  <c r="AV116" i="14"/>
  <c r="EE116" i="14" s="1"/>
  <c r="AV59" i="14"/>
  <c r="EE59" i="14" s="1"/>
  <c r="AV208" i="14"/>
  <c r="EE208" i="14" s="1"/>
  <c r="AV222" i="14"/>
  <c r="EE222" i="14" s="1"/>
  <c r="AV238" i="14"/>
  <c r="EE238" i="14" s="1"/>
  <c r="AV37" i="14"/>
  <c r="EE37" i="14" s="1"/>
  <c r="DM87" i="14"/>
  <c r="DE120" i="14"/>
  <c r="DI124" i="14"/>
  <c r="DE83" i="14"/>
  <c r="DE115" i="14"/>
  <c r="AU23" i="14"/>
  <c r="DM23" i="14" s="1"/>
  <c r="AV219" i="14"/>
  <c r="EE219" i="14" s="1"/>
  <c r="AV227" i="14"/>
  <c r="EE227" i="14" s="1"/>
  <c r="AV231" i="14"/>
  <c r="EE231" i="14" s="1"/>
  <c r="AV245" i="14"/>
  <c r="EE245" i="14" s="1"/>
  <c r="AV247" i="14"/>
  <c r="EE247" i="14" s="1"/>
  <c r="AV251" i="14"/>
  <c r="EE251" i="14" s="1"/>
  <c r="AV260" i="14"/>
  <c r="EE260" i="14" s="1"/>
  <c r="DI169" i="14"/>
  <c r="DM151" i="14"/>
  <c r="DE219" i="14"/>
  <c r="DK266" i="14"/>
  <c r="DK69" i="14"/>
  <c r="DI172" i="14"/>
  <c r="DK262" i="14"/>
  <c r="DM212" i="14"/>
  <c r="DI260" i="14"/>
  <c r="DM116" i="14"/>
  <c r="DI206" i="14"/>
  <c r="DE244" i="14"/>
  <c r="DI250" i="14"/>
  <c r="DK195" i="14"/>
  <c r="DI247" i="14"/>
  <c r="DI150" i="14"/>
  <c r="DI81" i="14"/>
  <c r="DE154" i="14"/>
  <c r="DI215" i="14"/>
  <c r="DI57" i="14"/>
  <c r="AV39" i="23"/>
  <c r="W39" i="23" s="1"/>
  <c r="DE156" i="14"/>
  <c r="DK204" i="14"/>
  <c r="D42" i="23"/>
  <c r="DE258" i="14"/>
  <c r="DM211" i="14"/>
  <c r="DM235" i="14"/>
  <c r="AQ42" i="23"/>
  <c r="R42" i="23" s="1"/>
  <c r="DM247" i="14"/>
  <c r="B39" i="23"/>
  <c r="DI241" i="14"/>
  <c r="E40" i="23"/>
  <c r="DK260" i="14"/>
  <c r="DI254" i="14"/>
  <c r="D41" i="23"/>
  <c r="DI257" i="14"/>
  <c r="DK250" i="14"/>
  <c r="BA39" i="23"/>
  <c r="P39" i="23" s="1"/>
  <c r="AS42" i="23"/>
  <c r="T42" i="23" s="1"/>
  <c r="AX41" i="23"/>
  <c r="Y41" i="23" s="1"/>
  <c r="DE194" i="14"/>
  <c r="DK219" i="14"/>
  <c r="D60" i="23"/>
  <c r="AQ40" i="23"/>
  <c r="R40" i="23" s="1"/>
  <c r="BB40" i="23"/>
  <c r="AB40" i="23" s="1"/>
  <c r="B60" i="23"/>
  <c r="AI60" i="23"/>
  <c r="BA42" i="23"/>
  <c r="P42" i="23" s="1"/>
  <c r="DI221" i="14"/>
  <c r="DM156" i="14"/>
  <c r="EM239" i="14"/>
  <c r="DK155" i="14"/>
  <c r="DE17" i="14"/>
  <c r="DK164" i="14"/>
  <c r="DK70" i="14"/>
  <c r="DE116" i="14"/>
  <c r="AQ6" i="23"/>
  <c r="R6" i="23" s="1"/>
  <c r="AL6" i="23"/>
  <c r="M6" i="23" s="1"/>
  <c r="DE95" i="14"/>
  <c r="AY40" i="23"/>
  <c r="Z40" i="23" s="1"/>
  <c r="AS39" i="23"/>
  <c r="T39" i="23" s="1"/>
  <c r="AT41" i="23"/>
  <c r="U41" i="23" s="1"/>
  <c r="DM92" i="14"/>
  <c r="DK61" i="14"/>
  <c r="DK123" i="14"/>
  <c r="DK88" i="14"/>
  <c r="DM83" i="14"/>
  <c r="DI94" i="14"/>
  <c r="DM117" i="14"/>
  <c r="J42" i="23"/>
  <c r="G41" i="23"/>
  <c r="DI108" i="14"/>
  <c r="DM206" i="14"/>
  <c r="DI159" i="14"/>
  <c r="DI33" i="14"/>
  <c r="DI59" i="14"/>
  <c r="DM105" i="14"/>
  <c r="DK215" i="14"/>
  <c r="J60" i="23"/>
  <c r="C43" i="23"/>
  <c r="AV42" i="23"/>
  <c r="W42" i="23" s="1"/>
  <c r="I41" i="23"/>
  <c r="DI99" i="14"/>
  <c r="H24" i="23"/>
  <c r="AU80" i="14"/>
  <c r="DK80" i="14" s="1"/>
  <c r="DI23" i="14"/>
  <c r="DM111" i="14"/>
  <c r="DK129" i="14"/>
  <c r="AV243" i="14"/>
  <c r="EE243" i="14" s="1"/>
  <c r="EM145" i="14"/>
  <c r="EM147" i="14"/>
  <c r="AV156" i="14"/>
  <c r="EE156" i="14" s="1"/>
  <c r="AV164" i="14"/>
  <c r="EE164" i="14" s="1"/>
  <c r="AV155" i="14"/>
  <c r="EE155" i="14" s="1"/>
  <c r="AV201" i="14"/>
  <c r="EE201" i="14" s="1"/>
  <c r="AV148" i="14"/>
  <c r="EE148" i="14" s="1"/>
  <c r="AV121" i="14"/>
  <c r="EE121" i="14" s="1"/>
  <c r="DK163" i="14"/>
  <c r="DK102" i="14"/>
  <c r="DI155" i="14"/>
  <c r="EM14" i="14"/>
  <c r="DI153" i="14"/>
  <c r="DE133" i="14"/>
  <c r="AV57" i="14"/>
  <c r="EE57" i="14" s="1"/>
  <c r="AV94" i="14"/>
  <c r="EE94" i="14" s="1"/>
  <c r="AV166" i="14"/>
  <c r="EE166" i="14" s="1"/>
  <c r="AV95" i="14"/>
  <c r="EE95" i="14" s="1"/>
  <c r="FK10" i="14"/>
  <c r="AV241" i="14"/>
  <c r="EE241" i="14" s="1"/>
  <c r="AV257" i="14"/>
  <c r="EE257" i="14" s="1"/>
  <c r="AV79" i="14"/>
  <c r="EE79" i="14" s="1"/>
  <c r="AV80" i="14"/>
  <c r="EE80" i="14" s="1"/>
  <c r="AV55" i="14"/>
  <c r="EE55" i="14" s="1"/>
  <c r="DE127" i="14"/>
  <c r="DM191" i="14"/>
  <c r="DK229" i="14"/>
  <c r="DK138" i="14"/>
  <c r="DI140" i="14"/>
  <c r="DM256" i="14"/>
  <c r="DK103" i="14"/>
  <c r="DI151" i="14"/>
  <c r="DK231" i="14"/>
  <c r="DI218" i="14"/>
  <c r="DI207" i="14"/>
  <c r="DK118" i="14"/>
  <c r="DI226" i="14"/>
  <c r="DE240" i="14"/>
  <c r="DM79" i="14"/>
  <c r="DI214" i="14"/>
  <c r="DI93" i="14"/>
  <c r="DE113" i="14"/>
  <c r="DM141" i="14"/>
  <c r="DI179" i="14"/>
  <c r="DK96" i="14"/>
  <c r="DM166" i="14"/>
  <c r="DE56" i="14"/>
  <c r="DM67" i="14"/>
  <c r="DI170" i="14"/>
  <c r="DM74" i="14"/>
  <c r="DE79" i="14"/>
  <c r="DE190" i="14"/>
  <c r="DI173" i="14"/>
  <c r="DK137" i="14"/>
  <c r="DK75" i="14"/>
  <c r="DK24" i="14"/>
  <c r="AV230" i="14"/>
  <c r="EE230" i="14" s="1"/>
  <c r="AV169" i="14"/>
  <c r="EE169" i="14" s="1"/>
  <c r="AV143" i="14"/>
  <c r="EE143" i="14" s="1"/>
  <c r="DK85" i="14"/>
  <c r="DM134" i="14"/>
  <c r="DE118" i="14"/>
  <c r="DK106" i="14"/>
  <c r="DM142" i="14"/>
  <c r="DK135" i="14"/>
  <c r="AV168" i="14"/>
  <c r="EE168" i="14" s="1"/>
  <c r="AV135" i="14"/>
  <c r="EE135" i="14" s="1"/>
  <c r="AV126" i="14"/>
  <c r="EE126" i="14" s="1"/>
  <c r="AV112" i="14"/>
  <c r="EE112" i="14" s="1"/>
  <c r="AV56" i="14"/>
  <c r="EE56" i="14" s="1"/>
  <c r="DE77" i="14"/>
  <c r="AV258" i="14"/>
  <c r="EE258" i="14" s="1"/>
  <c r="EM105" i="14"/>
  <c r="DE125" i="14"/>
  <c r="DE152" i="14"/>
  <c r="DM168" i="14"/>
  <c r="AV158" i="14"/>
  <c r="EE158" i="14" s="1"/>
  <c r="DM110" i="14"/>
  <c r="AV180" i="14"/>
  <c r="EE180" i="14" s="1"/>
  <c r="AV214" i="14"/>
  <c r="EE214" i="14" s="1"/>
  <c r="AV51" i="14"/>
  <c r="EE51" i="14" s="1"/>
  <c r="AV14" i="14"/>
  <c r="EE14" i="14" s="1"/>
  <c r="AV215" i="14"/>
  <c r="EE215" i="14" s="1"/>
  <c r="AV98" i="14"/>
  <c r="EE98" i="14" s="1"/>
  <c r="AV99" i="14"/>
  <c r="EE99" i="14" s="1"/>
  <c r="DK131" i="14"/>
  <c r="DK28" i="14"/>
  <c r="DK91" i="14"/>
  <c r="DI184" i="14"/>
  <c r="AV29" i="14"/>
  <c r="EE29" i="14" s="1"/>
  <c r="AV163" i="14"/>
  <c r="EE163" i="14" s="1"/>
  <c r="DI58" i="14"/>
  <c r="DE13" i="14"/>
  <c r="DK20" i="14"/>
  <c r="AV198" i="14"/>
  <c r="EE198" i="14" s="1"/>
  <c r="AV123" i="14"/>
  <c r="EE123" i="14" s="1"/>
  <c r="AV221" i="14"/>
  <c r="EE221" i="14" s="1"/>
  <c r="DE145" i="14"/>
  <c r="DM30" i="14"/>
  <c r="DE112" i="14"/>
  <c r="DK26" i="14"/>
  <c r="AV183" i="14"/>
  <c r="EE183" i="14" s="1"/>
  <c r="AV185" i="14"/>
  <c r="EE185" i="14" s="1"/>
  <c r="AV194" i="14"/>
  <c r="EE194" i="14" s="1"/>
  <c r="DE44" i="14"/>
  <c r="AV60" i="14"/>
  <c r="EE60" i="14" s="1"/>
  <c r="DI107" i="14"/>
  <c r="AV108" i="14"/>
  <c r="EE108" i="14" s="1"/>
  <c r="AV224" i="14"/>
  <c r="EE224" i="14" s="1"/>
  <c r="AV225" i="14"/>
  <c r="EE225" i="14" s="1"/>
  <c r="AV199" i="14"/>
  <c r="EE199" i="14" s="1"/>
  <c r="DI147" i="14"/>
  <c r="DI106" i="14"/>
  <c r="EY10" i="14"/>
  <c r="DK183" i="14"/>
  <c r="DE46" i="14"/>
  <c r="AV149" i="14"/>
  <c r="EE149" i="14" s="1"/>
  <c r="AV119" i="14"/>
  <c r="EE119" i="14" s="1"/>
  <c r="AV127" i="14"/>
  <c r="EE127" i="14" s="1"/>
  <c r="AV115" i="14"/>
  <c r="EE115" i="14" s="1"/>
  <c r="AV75" i="14"/>
  <c r="EE75" i="14" s="1"/>
  <c r="AV83" i="14"/>
  <c r="EE83" i="14" s="1"/>
  <c r="AV248" i="14"/>
  <c r="EE248" i="14" s="1"/>
  <c r="DM230" i="14"/>
  <c r="DK72" i="14"/>
  <c r="DI135" i="14"/>
  <c r="DK14" i="14"/>
  <c r="DK240" i="14"/>
  <c r="DM194" i="14"/>
  <c r="DE134" i="14"/>
  <c r="DK145" i="14"/>
  <c r="DM157" i="14"/>
  <c r="DK201" i="14"/>
  <c r="DM60" i="14"/>
  <c r="DK127" i="14"/>
  <c r="AV190" i="14"/>
  <c r="EE190" i="14" s="1"/>
  <c r="DM192" i="14"/>
  <c r="DM198" i="14"/>
  <c r="DK173" i="14"/>
  <c r="DI97" i="14"/>
  <c r="AV249" i="14"/>
  <c r="EE249" i="14" s="1"/>
  <c r="DK185" i="14"/>
  <c r="DK119" i="14"/>
  <c r="DE165" i="14"/>
  <c r="AV240" i="14"/>
  <c r="EE240" i="14" s="1"/>
  <c r="DK502" i="14"/>
  <c r="DM228" i="14"/>
  <c r="DE105" i="14"/>
  <c r="DM257" i="14"/>
  <c r="AV191" i="14"/>
  <c r="EE191" i="14" s="1"/>
  <c r="AV192" i="14"/>
  <c r="EE192" i="14" s="1"/>
  <c r="DK158" i="14"/>
  <c r="DM98" i="14"/>
  <c r="DI213" i="14"/>
  <c r="DK104" i="14"/>
  <c r="DI76" i="14"/>
  <c r="DK144" i="14"/>
  <c r="DI21" i="14"/>
  <c r="DI47" i="14"/>
  <c r="AV184" i="14"/>
  <c r="EE184" i="14" s="1"/>
  <c r="AV159" i="14"/>
  <c r="EE159" i="14" s="1"/>
  <c r="DI75" i="14"/>
  <c r="DM29" i="14"/>
  <c r="DE239" i="14"/>
  <c r="DI146" i="14"/>
  <c r="DI42" i="14"/>
  <c r="DK64" i="14"/>
  <c r="DK147" i="14"/>
  <c r="DK31" i="14"/>
  <c r="DI201" i="14"/>
  <c r="DM51" i="14"/>
  <c r="DI192" i="14"/>
  <c r="DM391" i="14"/>
  <c r="DK113" i="14"/>
  <c r="DI39" i="14"/>
  <c r="AV109" i="14"/>
  <c r="EE109" i="14" s="1"/>
  <c r="DM97" i="14"/>
  <c r="DK97" i="14"/>
  <c r="FC10" i="14"/>
  <c r="FE10" i="14"/>
  <c r="FG10" i="14"/>
  <c r="DI49" i="14"/>
  <c r="AV34" i="14"/>
  <c r="EE34" i="14" s="1"/>
  <c r="AV140" i="14"/>
  <c r="EE140" i="14" s="1"/>
  <c r="EM146" i="14"/>
  <c r="AV132" i="14"/>
  <c r="EE132" i="14" s="1"/>
  <c r="BJ10" i="14"/>
  <c r="BI1422" i="14" s="1"/>
  <c r="CJ10" i="14"/>
  <c r="CI1422" i="14" s="1"/>
  <c r="EM106" i="14"/>
  <c r="AV172" i="14"/>
  <c r="EE172" i="14" s="1"/>
  <c r="FM10" i="14"/>
  <c r="CP10" i="14"/>
  <c r="CO1422" i="14" s="1"/>
  <c r="BF10" i="14"/>
  <c r="BE1422" i="14" s="1"/>
  <c r="AV113" i="14"/>
  <c r="EE113" i="14" s="1"/>
  <c r="AV117" i="14"/>
  <c r="EE117" i="14" s="1"/>
  <c r="DK259" i="14"/>
  <c r="DM259" i="14"/>
  <c r="DK152" i="14"/>
  <c r="DM152" i="14"/>
  <c r="DM94" i="14"/>
  <c r="DK94" i="14"/>
  <c r="DK32" i="14"/>
  <c r="DM32" i="14"/>
  <c r="DE255" i="14"/>
  <c r="DI198" i="14"/>
  <c r="DK99" i="14"/>
  <c r="AU115" i="14"/>
  <c r="DK115" i="14" s="1"/>
  <c r="DI217" i="14"/>
  <c r="DI38" i="14"/>
  <c r="BL10" i="14"/>
  <c r="AV173" i="14"/>
  <c r="EE173" i="14" s="1"/>
  <c r="AV134" i="14"/>
  <c r="EE134" i="14" s="1"/>
  <c r="AV81" i="14"/>
  <c r="EE81" i="14" s="1"/>
  <c r="AV82" i="14"/>
  <c r="EE82" i="14" s="1"/>
  <c r="DI199" i="14"/>
  <c r="DM81" i="14"/>
  <c r="DI183" i="14"/>
  <c r="DK159" i="14"/>
  <c r="DE249" i="14"/>
  <c r="BB10" i="14"/>
  <c r="BA1422" i="14" s="1"/>
  <c r="BR10" i="14"/>
  <c r="BQ1422" i="14" s="1"/>
  <c r="CT10" i="14"/>
  <c r="CS1422" i="14" s="1"/>
  <c r="EM151" i="14"/>
  <c r="AV118" i="14"/>
  <c r="EE118" i="14" s="1"/>
  <c r="BN10" i="14"/>
  <c r="DI80" i="14"/>
  <c r="DM251" i="14"/>
  <c r="DK184" i="14"/>
  <c r="DI193" i="14"/>
  <c r="DI227" i="14"/>
  <c r="DI52" i="14"/>
  <c r="EM23" i="14"/>
  <c r="AV154" i="14"/>
  <c r="EE154" i="14" s="1"/>
  <c r="FI10" i="14"/>
  <c r="FA10" i="14"/>
  <c r="EU10" i="14"/>
  <c r="DK90" i="14"/>
  <c r="DM19" i="14"/>
  <c r="DM37" i="14"/>
  <c r="DI160" i="14"/>
  <c r="DM78" i="14"/>
  <c r="DM42" i="14"/>
  <c r="DI166" i="14"/>
  <c r="BT10" i="14"/>
  <c r="BS1422" i="14" s="1"/>
  <c r="AV22" i="14"/>
  <c r="EE22" i="14" s="1"/>
  <c r="BH10" i="14"/>
  <c r="BG1422" i="14" s="1"/>
  <c r="DE114" i="14"/>
  <c r="DI180" i="14"/>
  <c r="DK122" i="14"/>
  <c r="EM24" i="14"/>
  <c r="CZ10" i="14"/>
  <c r="CY1422" i="14" s="1"/>
  <c r="DM76" i="14"/>
  <c r="DK82" i="14"/>
  <c r="DM53" i="14"/>
  <c r="DM130" i="14"/>
  <c r="DK46" i="14"/>
  <c r="AV11" i="14"/>
  <c r="EE11" i="14" s="1"/>
  <c r="AV195" i="14"/>
  <c r="EE195" i="14" s="1"/>
  <c r="AV144" i="14"/>
  <c r="EE144" i="14" s="1"/>
  <c r="AV124" i="14"/>
  <c r="EE124" i="14" s="1"/>
  <c r="DK139" i="14"/>
  <c r="DM139" i="14"/>
  <c r="ED10" i="14"/>
  <c r="EC1422" i="14" s="1"/>
  <c r="BW1390" i="14"/>
  <c r="DM128" i="14"/>
  <c r="DK128" i="14"/>
  <c r="DK227" i="14"/>
  <c r="DM227" i="14"/>
  <c r="DM15" i="14"/>
  <c r="DK15" i="14"/>
  <c r="DM39" i="14"/>
  <c r="DK39" i="14"/>
  <c r="DK208" i="14"/>
  <c r="DM208" i="14"/>
  <c r="DK95" i="14"/>
  <c r="DM95" i="14"/>
  <c r="DM216" i="14"/>
  <c r="DK216" i="14"/>
  <c r="DM35" i="14"/>
  <c r="DK35" i="14"/>
  <c r="DM248" i="14"/>
  <c r="DK248" i="14"/>
  <c r="DK1139" i="14"/>
  <c r="AV41" i="14"/>
  <c r="EE41" i="14" s="1"/>
  <c r="DE37" i="14"/>
  <c r="DM16" i="14"/>
  <c r="DE142" i="14"/>
  <c r="DK71" i="14"/>
  <c r="DE98" i="14"/>
  <c r="DI182" i="14"/>
  <c r="DK124" i="14"/>
  <c r="DM56" i="14"/>
  <c r="DI164" i="14"/>
  <c r="DI51" i="14"/>
  <c r="DI168" i="14"/>
  <c r="DI20" i="14"/>
  <c r="DI24" i="14"/>
  <c r="DI48" i="14"/>
  <c r="AV25" i="14"/>
  <c r="EE25" i="14" s="1"/>
  <c r="DV10" i="14"/>
  <c r="DU1422" i="14" s="1"/>
  <c r="DE157" i="14"/>
  <c r="DM65" i="14"/>
  <c r="DE149" i="14"/>
  <c r="DI45" i="14"/>
  <c r="DI54" i="14"/>
  <c r="DK41" i="14"/>
  <c r="DE126" i="14"/>
  <c r="DE78" i="14"/>
  <c r="DI35" i="14"/>
  <c r="AV19" i="14"/>
  <c r="EE19" i="14" s="1"/>
  <c r="BV10" i="14"/>
  <c r="BU1422" i="14" s="1"/>
  <c r="CL10" i="14"/>
  <c r="CK1422" i="14" s="1"/>
  <c r="DT10" i="14"/>
  <c r="DS1422" i="14" s="1"/>
  <c r="AX10" i="14"/>
  <c r="AW1422" i="14" s="1"/>
  <c r="CB10" i="14"/>
  <c r="CA1422" i="14" s="1"/>
  <c r="CR10" i="14"/>
  <c r="CQ1422" i="14" s="1"/>
  <c r="EP10" i="14"/>
  <c r="BD10" i="14"/>
  <c r="BC1422" i="14" s="1"/>
  <c r="AZ10" i="14"/>
  <c r="AY1422" i="14" s="1"/>
  <c r="BZ10" i="14"/>
  <c r="BY1422" i="14" s="1"/>
  <c r="DI40" i="14"/>
  <c r="V52" i="23"/>
  <c r="V47" i="23"/>
  <c r="BC39" i="23"/>
  <c r="AC39" i="23" s="1"/>
  <c r="H39" i="23"/>
  <c r="AN39" i="23"/>
  <c r="O39" i="23" s="1"/>
  <c r="H60" i="23"/>
  <c r="C39" i="23"/>
  <c r="O60" i="23"/>
  <c r="C41" i="23"/>
  <c r="AZ42" i="23"/>
  <c r="AA42" i="23" s="1"/>
  <c r="K41" i="23"/>
  <c r="AZ40" i="23"/>
  <c r="AA40" i="23" s="1"/>
  <c r="G40" i="23"/>
  <c r="B43" i="23"/>
  <c r="K40" i="23"/>
  <c r="AQ43" i="23"/>
  <c r="R43" i="23" s="1"/>
  <c r="C40" i="23"/>
  <c r="I43" i="23"/>
  <c r="H40" i="23"/>
  <c r="N60" i="23"/>
  <c r="I39" i="23"/>
  <c r="D24" i="23"/>
  <c r="K42" i="23"/>
  <c r="AW1399" i="14"/>
  <c r="AW1400" i="14" s="1"/>
  <c r="AW1403" i="14" s="1"/>
  <c r="AJ24" i="23"/>
  <c r="AZ41" i="23"/>
  <c r="AA41" i="23" s="1"/>
  <c r="AM39" i="23"/>
  <c r="N39" i="23" s="1"/>
  <c r="AS24" i="23"/>
  <c r="K24" i="23" s="1"/>
  <c r="CK1420" i="14"/>
  <c r="CK1421" i="14" s="1"/>
  <c r="BU1420" i="14"/>
  <c r="BU1421" i="14" s="1"/>
  <c r="CE1417" i="14"/>
  <c r="CE1419" i="14" s="1"/>
  <c r="AQ24" i="23"/>
  <c r="V24" i="23" s="1"/>
  <c r="AG24" i="23"/>
  <c r="N24" i="23" s="1"/>
  <c r="AR6" i="23"/>
  <c r="S6" i="23" s="1"/>
  <c r="AR24" i="23"/>
  <c r="AI24" i="23"/>
  <c r="AF24" i="23"/>
  <c r="M24" i="23" s="1"/>
  <c r="AK43" i="23"/>
  <c r="L43" i="23" s="1"/>
  <c r="AL39" i="23"/>
  <c r="M39" i="23" s="1"/>
  <c r="E24" i="23"/>
  <c r="AS41" i="23"/>
  <c r="T41" i="23" s="1"/>
  <c r="AM42" i="23"/>
  <c r="N42" i="23" s="1"/>
  <c r="AR40" i="23"/>
  <c r="S40" i="23" s="1"/>
  <c r="AU39" i="23"/>
  <c r="F39" i="23"/>
  <c r="G24" i="23"/>
  <c r="AY39" i="23"/>
  <c r="Z39" i="23" s="1"/>
  <c r="AY42" i="23"/>
  <c r="Z42" i="23" s="1"/>
  <c r="CF10" i="14"/>
  <c r="CE1422" i="14" s="1"/>
  <c r="AK24" i="23"/>
  <c r="AO24" i="23"/>
  <c r="T24" i="23" s="1"/>
  <c r="AN6" i="23"/>
  <c r="O6" i="23" s="1"/>
  <c r="DI11" i="14"/>
  <c r="DE18" i="14"/>
  <c r="DI18" i="14"/>
  <c r="CD10" i="14"/>
  <c r="CC1422" i="14" s="1"/>
  <c r="DZ10" i="14"/>
  <c r="DY1422" i="14" s="1"/>
  <c r="BB42" i="23"/>
  <c r="AB42" i="23" s="1"/>
  <c r="G60" i="23"/>
  <c r="AT40" i="23"/>
  <c r="U40" i="23" s="1"/>
  <c r="AS43" i="23"/>
  <c r="T43" i="23" s="1"/>
  <c r="D39" i="23"/>
  <c r="K43" i="23"/>
  <c r="K39" i="23"/>
  <c r="C60" i="23"/>
  <c r="J41" i="23"/>
  <c r="AX43" i="23"/>
  <c r="Y43" i="23" s="1"/>
  <c r="F42" i="23"/>
  <c r="AM43" i="23"/>
  <c r="N43" i="23" s="1"/>
  <c r="B40" i="23"/>
  <c r="AU43" i="23"/>
  <c r="AU40" i="23"/>
  <c r="AL43" i="23"/>
  <c r="M43" i="23" s="1"/>
  <c r="AM40" i="23"/>
  <c r="N40" i="23" s="1"/>
  <c r="H43" i="23"/>
  <c r="J40" i="23"/>
  <c r="G43" i="23"/>
  <c r="AR39" i="23"/>
  <c r="S39" i="23" s="1"/>
  <c r="AV43" i="23"/>
  <c r="W43" i="23" s="1"/>
  <c r="AL24" i="23"/>
  <c r="AO6" i="23"/>
  <c r="P6" i="23" s="1"/>
  <c r="AT6" i="23"/>
  <c r="U6" i="23" s="1"/>
  <c r="DI22" i="14"/>
  <c r="DI19" i="14"/>
  <c r="CG1420" i="14"/>
  <c r="CG1421" i="14" s="1"/>
  <c r="DK18" i="14"/>
  <c r="DM18" i="14"/>
  <c r="BP10" i="14"/>
  <c r="CX10" i="14"/>
  <c r="CW1422" i="14" s="1"/>
  <c r="DY1420" i="14"/>
  <c r="DY1417" i="14"/>
  <c r="DY1419" i="14" s="1"/>
  <c r="DI12" i="14"/>
  <c r="DE12" i="14"/>
  <c r="D43" i="23"/>
  <c r="T60" i="23"/>
  <c r="F60" i="23"/>
  <c r="I24" i="23"/>
  <c r="Z60" i="23"/>
  <c r="BB41" i="23"/>
  <c r="AB41" i="23" s="1"/>
  <c r="F43" i="23"/>
  <c r="L60" i="23"/>
  <c r="J39" i="23"/>
  <c r="AB60" i="23"/>
  <c r="AJ60" i="23"/>
  <c r="L24" i="23"/>
  <c r="AT39" i="23"/>
  <c r="U39" i="23" s="1"/>
  <c r="AC60" i="23"/>
  <c r="AN41" i="23"/>
  <c r="O41" i="23" s="1"/>
  <c r="AX40" i="23"/>
  <c r="Y40" i="23" s="1"/>
  <c r="AU42" i="23"/>
  <c r="AY43" i="23"/>
  <c r="Z43" i="23" s="1"/>
  <c r="AN40" i="23"/>
  <c r="O40" i="23" s="1"/>
  <c r="J43" i="23"/>
  <c r="G39" i="23"/>
  <c r="F24" i="23"/>
  <c r="I60" i="23"/>
  <c r="J24" i="23"/>
  <c r="X60" i="23"/>
  <c r="C24" i="23"/>
  <c r="AV40" i="23"/>
  <c r="W40" i="23" s="1"/>
  <c r="E41" i="23"/>
  <c r="AE60" i="23"/>
  <c r="AW42" i="23"/>
  <c r="X42" i="23" s="1"/>
  <c r="Y60" i="23"/>
  <c r="AQ41" i="23"/>
  <c r="R41" i="23" s="1"/>
  <c r="BB43" i="23"/>
  <c r="AB43" i="23" s="1"/>
  <c r="AK41" i="23"/>
  <c r="L41" i="23" s="1"/>
  <c r="BC41" i="23"/>
  <c r="AC41" i="23" s="1"/>
  <c r="B42" i="23"/>
  <c r="AN43" i="23"/>
  <c r="O43" i="23" s="1"/>
  <c r="D40" i="23"/>
  <c r="K60" i="23"/>
  <c r="B24" i="23"/>
  <c r="AN24" i="23"/>
  <c r="S24" i="23" s="1"/>
  <c r="AG60" i="23"/>
  <c r="AH60" i="23"/>
  <c r="AW43" i="23"/>
  <c r="X43" i="23" s="1"/>
  <c r="E60" i="23"/>
  <c r="H41" i="23"/>
  <c r="AZ43" i="23"/>
  <c r="AA43" i="23" s="1"/>
  <c r="AN42" i="23"/>
  <c r="O42" i="23" s="1"/>
  <c r="DM154" i="14"/>
  <c r="AL41" i="23"/>
  <c r="M41" i="23" s="1"/>
  <c r="AA60" i="23"/>
  <c r="U60" i="23"/>
  <c r="CS1399" i="14"/>
  <c r="CS1400" i="14" s="1"/>
  <c r="BU1399" i="14"/>
  <c r="BU1400" i="14" s="1"/>
  <c r="AM6" i="23"/>
  <c r="N6" i="23" s="1"/>
  <c r="AP24" i="23"/>
  <c r="U24" i="23" s="1"/>
  <c r="DI34" i="14"/>
  <c r="DE25" i="14"/>
  <c r="DQ1417" i="14"/>
  <c r="DQ1419" i="14" s="1"/>
  <c r="CH10" i="14"/>
  <c r="CG1422" i="14" s="1"/>
  <c r="AQ39" i="23"/>
  <c r="R39" i="23" s="1"/>
  <c r="AP6" i="23"/>
  <c r="Q6" i="23" s="1"/>
  <c r="BB39" i="23"/>
  <c r="AB39" i="23" s="1"/>
  <c r="M60" i="23"/>
  <c r="AR41" i="23"/>
  <c r="S41" i="23" s="1"/>
  <c r="AW41" i="23"/>
  <c r="X41" i="23" s="1"/>
  <c r="V60" i="23"/>
  <c r="G42" i="23"/>
  <c r="AW39" i="23"/>
  <c r="X39" i="23" s="1"/>
  <c r="E42" i="23"/>
  <c r="AK40" i="23"/>
  <c r="L40" i="23" s="1"/>
  <c r="AR43" i="23"/>
  <c r="S43" i="23" s="1"/>
  <c r="E39" i="23"/>
  <c r="AY41" i="23"/>
  <c r="Z41" i="23" s="1"/>
  <c r="F41" i="23"/>
  <c r="AW40" i="23"/>
  <c r="X40" i="23" s="1"/>
  <c r="AD60" i="23"/>
  <c r="AM41" i="23"/>
  <c r="N41" i="23" s="1"/>
  <c r="BA41" i="23"/>
  <c r="P41" i="23" s="1"/>
  <c r="S60" i="23"/>
  <c r="B41" i="23"/>
  <c r="AZ39" i="23"/>
  <c r="AA39" i="23" s="1"/>
  <c r="H42" i="23"/>
  <c r="AV41" i="23"/>
  <c r="W41" i="23" s="1"/>
  <c r="AF60" i="23"/>
  <c r="AR42" i="23"/>
  <c r="S42" i="23" s="1"/>
  <c r="BA1420" i="14"/>
  <c r="BA1421" i="14" s="1"/>
  <c r="DK180" i="14"/>
  <c r="DM180" i="14"/>
  <c r="BC43" i="23"/>
  <c r="AC43" i="23" s="1"/>
  <c r="C42" i="23"/>
  <c r="BA40" i="23"/>
  <c r="P40" i="23" s="1"/>
  <c r="AL40" i="23"/>
  <c r="M40" i="23" s="1"/>
  <c r="AS40" i="23"/>
  <c r="T40" i="23" s="1"/>
  <c r="W60" i="23"/>
  <c r="AK39" i="23"/>
  <c r="L39" i="23" s="1"/>
  <c r="AX39" i="23"/>
  <c r="Y39" i="23" s="1"/>
  <c r="AU41" i="23"/>
  <c r="BA43" i="23"/>
  <c r="P43" i="23" s="1"/>
  <c r="AL42" i="23"/>
  <c r="M42" i="23" s="1"/>
  <c r="AX42" i="23"/>
  <c r="Y42" i="23" s="1"/>
  <c r="AK42" i="23"/>
  <c r="L42" i="23" s="1"/>
  <c r="BC40" i="23"/>
  <c r="AC40" i="23" s="1"/>
  <c r="I42" i="23"/>
  <c r="E43" i="23"/>
  <c r="F40" i="23"/>
  <c r="AT43" i="23"/>
  <c r="U43" i="23" s="1"/>
  <c r="I40" i="23"/>
  <c r="AT42" i="23"/>
  <c r="U42" i="23" s="1"/>
  <c r="BC42" i="23"/>
  <c r="AC42" i="23" s="1"/>
  <c r="BQ1399" i="14"/>
  <c r="BQ1400" i="14" s="1"/>
  <c r="AU6" i="23"/>
  <c r="AS6" i="23"/>
  <c r="T6" i="23" s="1"/>
  <c r="AM24" i="23"/>
  <c r="R24" i="23" s="1"/>
  <c r="P28" i="23"/>
  <c r="CK1400" i="14"/>
  <c r="EE1400" i="14"/>
  <c r="DK1400" i="14"/>
  <c r="DK1420" i="14"/>
  <c r="DK1421" i="14" s="1"/>
  <c r="DM1420" i="14"/>
  <c r="BW1420" i="14"/>
  <c r="BW1417" i="14"/>
  <c r="BW1419" i="14" s="1"/>
  <c r="BX10" i="14"/>
  <c r="BW1422" i="14" s="1"/>
  <c r="CN10" i="14"/>
  <c r="CM1422" i="14" s="1"/>
  <c r="DI16" i="14"/>
  <c r="AW1420" i="14"/>
  <c r="AW1421" i="14" s="1"/>
  <c r="EB10" i="14"/>
  <c r="EA1422" i="14" s="1"/>
  <c r="DK17" i="14"/>
  <c r="DE43" i="14"/>
  <c r="EM1400" i="14"/>
  <c r="DX10" i="14"/>
  <c r="DW1422" i="14" s="1"/>
  <c r="DI1390" i="14"/>
  <c r="CI1390" i="14"/>
  <c r="AW1390" i="14"/>
  <c r="BI1390" i="14"/>
  <c r="DM1390" i="14"/>
  <c r="DG1402" i="14"/>
  <c r="DK1402" i="14" s="1"/>
  <c r="DM1402" i="14" s="1"/>
  <c r="DM27" i="14"/>
  <c r="DK27" i="14"/>
  <c r="DY1390" i="14"/>
  <c r="CE1390" i="14"/>
  <c r="DK49" i="14"/>
  <c r="DM49" i="14"/>
  <c r="EM1390" i="14"/>
  <c r="DA1390" i="14"/>
  <c r="BG1390" i="14"/>
  <c r="BU1390" i="14"/>
  <c r="CG1390" i="14"/>
  <c r="DO1390" i="14"/>
  <c r="EA1390" i="14"/>
  <c r="DK38" i="14"/>
  <c r="DM38" i="14"/>
  <c r="DC1390" i="14"/>
  <c r="CW1390" i="14"/>
  <c r="BA1390" i="14"/>
  <c r="BY1390" i="14"/>
  <c r="CK1390" i="14"/>
  <c r="EC1390" i="14"/>
  <c r="DK12" i="14"/>
  <c r="DM12" i="14"/>
  <c r="DU1390" i="14"/>
  <c r="CY1390" i="14"/>
  <c r="CA1390" i="14"/>
  <c r="DS1390" i="14"/>
  <c r="EE1390" i="14"/>
  <c r="DM11" i="14"/>
  <c r="DK11" i="14"/>
  <c r="DP10" i="14"/>
  <c r="DO1422" i="14" s="1"/>
  <c r="DK47" i="14"/>
  <c r="DM47" i="14"/>
  <c r="DW1390" i="14"/>
  <c r="AY1390" i="14"/>
  <c r="DQ1390" i="14"/>
  <c r="CC1390" i="14"/>
  <c r="CO1390" i="14"/>
  <c r="BC1390" i="14"/>
  <c r="CM1390" i="14"/>
  <c r="CQ1390" i="14"/>
  <c r="BE1390" i="14"/>
  <c r="BS1390" i="14"/>
  <c r="CS1390" i="14"/>
  <c r="DR10" i="14"/>
  <c r="DQ1422" i="14" s="1"/>
  <c r="BQ1390" i="14"/>
  <c r="EO1390" i="14"/>
  <c r="DK1390" i="14"/>
  <c r="DY1400" i="14"/>
  <c r="EC1400" i="14"/>
  <c r="EK1399" i="14"/>
  <c r="EK1400" i="14" s="1"/>
  <c r="DE1400" i="14"/>
  <c r="DE1403" i="14" s="1"/>
  <c r="DE1404" i="14" s="1"/>
  <c r="CE1399" i="14"/>
  <c r="CE1400" i="14" s="1"/>
  <c r="DG1420" i="14"/>
  <c r="DG1421" i="14" s="1"/>
  <c r="DG1423" i="14" s="1"/>
  <c r="DG1428" i="14" s="1"/>
  <c r="DG1429" i="14" s="1"/>
  <c r="EG1400" i="14"/>
  <c r="CM1420" i="14"/>
  <c r="CM1421" i="14" s="1"/>
  <c r="DI1420" i="14"/>
  <c r="DI1421" i="14" s="1"/>
  <c r="BC1399" i="14"/>
  <c r="BC1400" i="14" s="1"/>
  <c r="BC1403" i="14" s="1"/>
  <c r="BG1399" i="14"/>
  <c r="BG1400" i="14" s="1"/>
  <c r="CY1399" i="14"/>
  <c r="CY1400" i="14" s="1"/>
  <c r="CY1403" i="14" s="1"/>
  <c r="BS1399" i="14"/>
  <c r="BS1400" i="14" s="1"/>
  <c r="CC1399" i="14"/>
  <c r="CC1400" i="14" s="1"/>
  <c r="CW1399" i="14"/>
  <c r="CW1400" i="14" s="1"/>
  <c r="CW1403" i="14" s="1"/>
  <c r="DM1400" i="14"/>
  <c r="DQ1400" i="14"/>
  <c r="DU1400" i="14"/>
  <c r="DI1400" i="14"/>
  <c r="DI1403" i="14" s="1"/>
  <c r="CW1420" i="14"/>
  <c r="CW1421" i="14" s="1"/>
  <c r="DM1417" i="14"/>
  <c r="DM1419" i="14" s="1"/>
  <c r="CU1420" i="14"/>
  <c r="CU1421" i="14" s="1"/>
  <c r="CU1423" i="14" s="1"/>
  <c r="CU1428" i="14" s="1"/>
  <c r="CU1429" i="14" s="1"/>
  <c r="CA1420" i="14"/>
  <c r="CA1421" i="14" s="1"/>
  <c r="BE1420" i="14"/>
  <c r="BE1421" i="14" s="1"/>
  <c r="EK1390" i="14"/>
  <c r="DK611" i="14"/>
  <c r="V50" i="23"/>
  <c r="W29" i="23"/>
  <c r="W31" i="23"/>
  <c r="W26" i="23"/>
  <c r="W25" i="23"/>
  <c r="V46" i="23"/>
  <c r="W27" i="23"/>
  <c r="Q31" i="23"/>
  <c r="P32" i="23"/>
  <c r="Q33" i="23"/>
  <c r="V48" i="23"/>
  <c r="P26" i="23"/>
  <c r="Q28" i="23"/>
  <c r="W33" i="23"/>
  <c r="V44" i="23"/>
  <c r="Q30" i="23"/>
  <c r="P29" i="23"/>
  <c r="Q32" i="23"/>
  <c r="U50" i="23"/>
  <c r="W32" i="23"/>
  <c r="V33" i="23"/>
  <c r="P33" i="23"/>
  <c r="W30" i="23"/>
  <c r="V49" i="23"/>
  <c r="Q29" i="23"/>
  <c r="P30" i="23"/>
  <c r="V53" i="23"/>
  <c r="V51" i="23"/>
  <c r="W28" i="23"/>
  <c r="Q26" i="23"/>
  <c r="P31" i="23"/>
  <c r="P25" i="23"/>
  <c r="Q27" i="23"/>
  <c r="P27" i="23"/>
  <c r="Q25" i="23"/>
  <c r="BG1402" i="14"/>
  <c r="EA1417" i="14"/>
  <c r="EA1419" i="14" s="1"/>
  <c r="EA1420" i="14"/>
  <c r="BY1417" i="14"/>
  <c r="BY1419" i="14" s="1"/>
  <c r="BY1420" i="14"/>
  <c r="DK33" i="14"/>
  <c r="DM33" i="14"/>
  <c r="DU1420" i="14"/>
  <c r="DU1421" i="14" s="1"/>
  <c r="DK77" i="14"/>
  <c r="DM77" i="14"/>
  <c r="CA1399" i="14"/>
  <c r="CA1400" i="14" s="1"/>
  <c r="BA1399" i="14"/>
  <c r="BA1400" i="14" s="1"/>
  <c r="BA1403" i="14" s="1"/>
  <c r="EI1399" i="14"/>
  <c r="EI1400" i="14" s="1"/>
  <c r="DA1417" i="14"/>
  <c r="DA1419" i="14" s="1"/>
  <c r="DA1420" i="14"/>
  <c r="DC1420" i="14"/>
  <c r="DC1421" i="14" s="1"/>
  <c r="DC1423" i="14" s="1"/>
  <c r="DC1428" i="14" s="1"/>
  <c r="DC1429" i="14" s="1"/>
  <c r="BC1420" i="14"/>
  <c r="BC1421" i="14" s="1"/>
  <c r="CO1420" i="14"/>
  <c r="CO1421" i="14" s="1"/>
  <c r="CI1399" i="14"/>
  <c r="CI1400" i="14" s="1"/>
  <c r="EE1417" i="14"/>
  <c r="EE1419" i="14" s="1"/>
  <c r="EE1421" i="14" s="1"/>
  <c r="DM43" i="14"/>
  <c r="DK43" i="14"/>
  <c r="DK965" i="14"/>
  <c r="DM965" i="14"/>
  <c r="DK503" i="14"/>
  <c r="DM503" i="14"/>
  <c r="DK1137" i="14"/>
  <c r="DM1137" i="14"/>
  <c r="DM501" i="14"/>
  <c r="DK501" i="14"/>
  <c r="DM530" i="14"/>
  <c r="DK530" i="14"/>
  <c r="DM1138" i="14"/>
  <c r="DK1138" i="14"/>
  <c r="DM541" i="14"/>
  <c r="DK504" i="14"/>
  <c r="DM504" i="14"/>
  <c r="AC59" i="23" s="1"/>
  <c r="DK554" i="14"/>
  <c r="DK929" i="14"/>
  <c r="DK556" i="14"/>
  <c r="DK497" i="14"/>
  <c r="DK539" i="14"/>
  <c r="V11" i="23" l="1"/>
  <c r="AE59" i="23"/>
  <c r="V45" i="23"/>
  <c r="DQ1421" i="14"/>
  <c r="DQ1423" i="14" s="1"/>
  <c r="DQ1428" i="14" s="1"/>
  <c r="DQ1429" i="14" s="1"/>
  <c r="V10" i="23"/>
  <c r="V8" i="23"/>
  <c r="V9" i="23"/>
  <c r="V5" i="23"/>
  <c r="W24" i="23"/>
  <c r="V43" i="23"/>
  <c r="DM471" i="14"/>
  <c r="DK471" i="14"/>
  <c r="V42" i="23"/>
  <c r="V6" i="23"/>
  <c r="AW1404" i="14"/>
  <c r="AW1409" i="14" s="1"/>
  <c r="AW1410" i="14" s="1"/>
  <c r="V7" i="23"/>
  <c r="V41" i="23"/>
  <c r="V40" i="23"/>
  <c r="V39" i="23"/>
  <c r="CY1404" i="14"/>
  <c r="CY1405" i="14" s="1"/>
  <c r="CE1421" i="14"/>
  <c r="CE1423" i="14" s="1"/>
  <c r="CE1428" i="14" s="1"/>
  <c r="CE1429" i="14" s="1"/>
  <c r="BW1421" i="14"/>
  <c r="BW1423" i="14" s="1"/>
  <c r="BW1428" i="14" s="1"/>
  <c r="BW1429" i="14" s="1"/>
  <c r="AY1404" i="14"/>
  <c r="AY1409" i="14" s="1"/>
  <c r="AY1410" i="14" s="1"/>
  <c r="DM387" i="14"/>
  <c r="DG1403" i="14"/>
  <c r="DG1404" i="14" s="1"/>
  <c r="DG1405" i="14" s="1"/>
  <c r="DK1403" i="14"/>
  <c r="DK1404" i="14" s="1"/>
  <c r="DK1409" i="14" s="1"/>
  <c r="DK1410" i="14" s="1"/>
  <c r="BA1423" i="14"/>
  <c r="BA1428" i="14" s="1"/>
  <c r="BA1429" i="14" s="1"/>
  <c r="DY1421" i="14"/>
  <c r="DY1423" i="14" s="1"/>
  <c r="DY1428" i="14" s="1"/>
  <c r="DY1429" i="14" s="1"/>
  <c r="BC1423" i="14"/>
  <c r="BC1428" i="14" s="1"/>
  <c r="BC1429" i="14" s="1"/>
  <c r="BU1423" i="14"/>
  <c r="BU1428" i="14" s="1"/>
  <c r="BU1429" i="14" s="1"/>
  <c r="BQ1423" i="14"/>
  <c r="BQ1428" i="14" s="1"/>
  <c r="BQ1429" i="14" s="1"/>
  <c r="BE1423" i="14"/>
  <c r="BE1428" i="14" s="1"/>
  <c r="BE1429" i="14" s="1"/>
  <c r="CO1423" i="14"/>
  <c r="CO1428" i="14" s="1"/>
  <c r="CO1429" i="14" s="1"/>
  <c r="BG1423" i="14"/>
  <c r="BG1428" i="14" s="1"/>
  <c r="BG1429" i="14" s="1"/>
  <c r="DK23" i="14"/>
  <c r="BI1423" i="14"/>
  <c r="BI1428" i="14" s="1"/>
  <c r="BI1429" i="14" s="1"/>
  <c r="BC1404" i="14"/>
  <c r="BC1405" i="14" s="1"/>
  <c r="AY1423" i="14"/>
  <c r="AY1428" i="14" s="1"/>
  <c r="AY1429" i="14" s="1"/>
  <c r="CG1423" i="14"/>
  <c r="CG1428" i="14" s="1"/>
  <c r="CG1429" i="14" s="1"/>
  <c r="CC1423" i="14"/>
  <c r="CC1428" i="14" s="1"/>
  <c r="CC1429" i="14" s="1"/>
  <c r="DS1423" i="14"/>
  <c r="DS1428" i="14" s="1"/>
  <c r="DS1429" i="14" s="1"/>
  <c r="CK1423" i="14"/>
  <c r="CK1428" i="14" s="1"/>
  <c r="CK1429" i="14" s="1"/>
  <c r="EN10" i="14"/>
  <c r="EM1422" i="14" s="1"/>
  <c r="EM1423" i="14" s="1"/>
  <c r="EM1428" i="14" s="1"/>
  <c r="EM1429" i="14" s="1"/>
  <c r="CI1423" i="14"/>
  <c r="CI1428" i="14" s="1"/>
  <c r="CI1429" i="14" s="1"/>
  <c r="DU1423" i="14"/>
  <c r="DU1428" i="14" s="1"/>
  <c r="DU1429" i="14" s="1"/>
  <c r="Q24" i="23"/>
  <c r="CS1423" i="14"/>
  <c r="CS1428" i="14" s="1"/>
  <c r="CS1429" i="14" s="1"/>
  <c r="EC1423" i="14"/>
  <c r="EC1428" i="14" s="1"/>
  <c r="EC1429" i="14" s="1"/>
  <c r="AW1423" i="14"/>
  <c r="AW1428" i="14" s="1"/>
  <c r="AW1429" i="14" s="1"/>
  <c r="BS1423" i="14"/>
  <c r="BS1428" i="14" s="1"/>
  <c r="BS1429" i="14" s="1"/>
  <c r="BE1404" i="14"/>
  <c r="BE1405" i="14" s="1"/>
  <c r="DI1404" i="14"/>
  <c r="DI1405" i="14" s="1"/>
  <c r="EF10" i="14"/>
  <c r="EE1422" i="14" s="1"/>
  <c r="EE1423" i="14" s="1"/>
  <c r="EE1428" i="14" s="1"/>
  <c r="EE1429" i="14" s="1"/>
  <c r="CA1423" i="14"/>
  <c r="CA1428" i="14" s="1"/>
  <c r="CA1429" i="14" s="1"/>
  <c r="DJ10" i="14"/>
  <c r="DI1422" i="14" s="1"/>
  <c r="DI1423" i="14" s="1"/>
  <c r="DI1428" i="14" s="1"/>
  <c r="DI1429" i="14" s="1"/>
  <c r="BA1404" i="14"/>
  <c r="BA1405" i="14" s="1"/>
  <c r="CW1404" i="14"/>
  <c r="P24" i="23"/>
  <c r="DW1423" i="14"/>
  <c r="DW1428" i="14" s="1"/>
  <c r="DW1429" i="14" s="1"/>
  <c r="DO1423" i="14"/>
  <c r="DO1428" i="14" s="1"/>
  <c r="DO1429" i="14" s="1"/>
  <c r="DM1421" i="14"/>
  <c r="CM1423" i="14"/>
  <c r="CM1428" i="14" s="1"/>
  <c r="CM1429" i="14" s="1"/>
  <c r="CW1423" i="14"/>
  <c r="CW1428" i="14" s="1"/>
  <c r="CW1429" i="14" s="1"/>
  <c r="DE1409" i="14"/>
  <c r="DE1410" i="14" s="1"/>
  <c r="DE1405" i="14"/>
  <c r="DA1421" i="14"/>
  <c r="DA1423" i="14" s="1"/>
  <c r="DA1428" i="14" s="1"/>
  <c r="DA1429" i="14" s="1"/>
  <c r="BY1421" i="14"/>
  <c r="BY1423" i="14" s="1"/>
  <c r="BY1428" i="14" s="1"/>
  <c r="BY1429" i="14" s="1"/>
  <c r="BG1403" i="14"/>
  <c r="BG1404" i="14" s="1"/>
  <c r="BI1402" i="14"/>
  <c r="DO1402" i="14"/>
  <c r="DM1403" i="14"/>
  <c r="DM1404" i="14" s="1"/>
  <c r="EA1421" i="14"/>
  <c r="EA1423" i="14" s="1"/>
  <c r="EA1428" i="14" s="1"/>
  <c r="EA1429" i="14" s="1"/>
  <c r="DN10" i="14" l="1"/>
  <c r="DM1422" i="14" s="1"/>
  <c r="DM1423" i="14" s="1"/>
  <c r="DM1428" i="14" s="1"/>
  <c r="DM1429" i="14" s="1"/>
  <c r="AW1405" i="14"/>
  <c r="DL10" i="14"/>
  <c r="DK1422" i="14" s="1"/>
  <c r="DK1423" i="14" s="1"/>
  <c r="DK1428" i="14" s="1"/>
  <c r="DK1429" i="14" s="1"/>
  <c r="CY1409" i="14"/>
  <c r="CY1410" i="14" s="1"/>
  <c r="AY1405" i="14"/>
  <c r="DG1409" i="14"/>
  <c r="DG1410" i="14" s="1"/>
  <c r="BC1409" i="14"/>
  <c r="BC1410" i="14" s="1"/>
  <c r="DK1405" i="14"/>
  <c r="BE1409" i="14"/>
  <c r="BE1410" i="14" s="1"/>
  <c r="BA1409" i="14"/>
  <c r="BA1410" i="14" s="1"/>
  <c r="DI1409" i="14"/>
  <c r="DI1410" i="14" s="1"/>
  <c r="CW1405" i="14"/>
  <c r="CW1409" i="14"/>
  <c r="CW1410" i="14" s="1"/>
  <c r="DM1409" i="14"/>
  <c r="DM1410" i="14" s="1"/>
  <c r="DM1405" i="14"/>
  <c r="DQ1402" i="14"/>
  <c r="DO1403" i="14"/>
  <c r="DO1404" i="14" s="1"/>
  <c r="BG1405" i="14"/>
  <c r="BG1409" i="14"/>
  <c r="BG1410" i="14" s="1"/>
  <c r="BQ1402" i="14"/>
  <c r="BI1403" i="14"/>
  <c r="BI1404" i="14" s="1"/>
  <c r="BI1405" i="14" l="1"/>
  <c r="BI1409" i="14"/>
  <c r="BI1410" i="14" s="1"/>
  <c r="DS1402" i="14"/>
  <c r="DW1402" i="14"/>
  <c r="DQ1403" i="14"/>
  <c r="DQ1404" i="14" s="1"/>
  <c r="DO1405" i="14"/>
  <c r="DO1409" i="14"/>
  <c r="DO1410" i="14" s="1"/>
  <c r="BQ1403" i="14"/>
  <c r="BQ1404" i="14" s="1"/>
  <c r="BS1402" i="14"/>
  <c r="BQ1409" i="14" l="1"/>
  <c r="BQ1410" i="14" s="1"/>
  <c r="BQ1405" i="14"/>
  <c r="DW1403" i="14"/>
  <c r="DW1404" i="14" s="1"/>
  <c r="DY1402" i="14"/>
  <c r="DS1403" i="14"/>
  <c r="DS1404" i="14" s="1"/>
  <c r="DU1402" i="14"/>
  <c r="DU1403" i="14" s="1"/>
  <c r="DU1404" i="14" s="1"/>
  <c r="BS1403" i="14"/>
  <c r="BS1404" i="14" s="1"/>
  <c r="BU1402" i="14"/>
  <c r="DQ1405" i="14"/>
  <c r="DQ1409" i="14"/>
  <c r="DQ1410" i="14" s="1"/>
  <c r="BW1402" i="14" l="1"/>
  <c r="BU1403" i="14"/>
  <c r="BU1404" i="14" s="1"/>
  <c r="EA1402" i="14"/>
  <c r="DY1403" i="14"/>
  <c r="DY1404" i="14" s="1"/>
  <c r="BS1409" i="14"/>
  <c r="BS1410" i="14" s="1"/>
  <c r="BS1405" i="14"/>
  <c r="DW1409" i="14"/>
  <c r="DW1410" i="14" s="1"/>
  <c r="DW1405" i="14"/>
  <c r="DU1405" i="14"/>
  <c r="DU1409" i="14"/>
  <c r="DU1410" i="14" s="1"/>
  <c r="DS1405" i="14"/>
  <c r="DS1409" i="14"/>
  <c r="DS1410" i="14" s="1"/>
  <c r="DY1405" i="14" l="1"/>
  <c r="DY1409" i="14"/>
  <c r="DY1410" i="14" s="1"/>
  <c r="EA1403" i="14"/>
  <c r="EA1404" i="14" s="1"/>
  <c r="EC1402" i="14"/>
  <c r="BU1409" i="14"/>
  <c r="BU1410" i="14" s="1"/>
  <c r="BU1405" i="14"/>
  <c r="BW1403" i="14"/>
  <c r="BW1404" i="14" s="1"/>
  <c r="BY1402" i="14"/>
  <c r="CA1402" i="14" l="1"/>
  <c r="BY1403" i="14"/>
  <c r="BY1404" i="14" s="1"/>
  <c r="EC1403" i="14"/>
  <c r="EC1404" i="14" s="1"/>
  <c r="EE1402" i="14"/>
  <c r="BW1405" i="14"/>
  <c r="BW1409" i="14"/>
  <c r="BW1410" i="14" s="1"/>
  <c r="EA1409" i="14"/>
  <c r="EA1410" i="14" s="1"/>
  <c r="EA1405" i="14"/>
  <c r="EC1405" i="14" l="1"/>
  <c r="EC1409" i="14"/>
  <c r="EC1410" i="14" s="1"/>
  <c r="BY1405" i="14"/>
  <c r="BY1409" i="14"/>
  <c r="BY1410" i="14" s="1"/>
  <c r="EE1403" i="14"/>
  <c r="EE1404" i="14" s="1"/>
  <c r="EG1402" i="14"/>
  <c r="CA1403" i="14"/>
  <c r="CA1404" i="14" s="1"/>
  <c r="CC1402" i="14"/>
  <c r="CE1402" i="14" l="1"/>
  <c r="CC1403" i="14"/>
  <c r="CC1404" i="14" s="1"/>
  <c r="CA1405" i="14"/>
  <c r="CA1409" i="14"/>
  <c r="CA1410" i="14" s="1"/>
  <c r="EI1402" i="14"/>
  <c r="EG1403" i="14"/>
  <c r="EG1404" i="14" s="1"/>
  <c r="EE1409" i="14"/>
  <c r="EE1410" i="14" s="1"/>
  <c r="EE1405" i="14"/>
  <c r="EG1405" i="14" l="1"/>
  <c r="EG1409" i="14"/>
  <c r="EG1410" i="14" s="1"/>
  <c r="CC1405" i="14"/>
  <c r="CC1409" i="14"/>
  <c r="CC1410" i="14" s="1"/>
  <c r="EI1403" i="14"/>
  <c r="EI1404" i="14" s="1"/>
  <c r="EK1402" i="14"/>
  <c r="CG1402" i="14"/>
  <c r="CE1403" i="14"/>
  <c r="CE1404" i="14" s="1"/>
  <c r="CE1409" i="14" l="1"/>
  <c r="CE1410" i="14" s="1"/>
  <c r="CE1405" i="14"/>
  <c r="CI1402" i="14"/>
  <c r="CG1403" i="14"/>
  <c r="CG1404" i="14" s="1"/>
  <c r="EM1402" i="14"/>
  <c r="EM1403" i="14" s="1"/>
  <c r="EM1404" i="14" s="1"/>
  <c r="EK1403" i="14"/>
  <c r="EK1404" i="14" s="1"/>
  <c r="EI1409" i="14"/>
  <c r="EI1410" i="14" s="1"/>
  <c r="EI1405" i="14"/>
  <c r="CG1409" i="14" l="1"/>
  <c r="CG1410" i="14" s="1"/>
  <c r="CG1405" i="14"/>
  <c r="EK1409" i="14"/>
  <c r="EK1410" i="14" s="1"/>
  <c r="EK1405" i="14"/>
  <c r="CK1402" i="14"/>
  <c r="CI1403" i="14"/>
  <c r="CI1404" i="14" s="1"/>
  <c r="EM1409" i="14"/>
  <c r="EM1410" i="14" s="1"/>
  <c r="EM1405" i="14"/>
  <c r="CI1409" i="14" l="1"/>
  <c r="CI1410" i="14" s="1"/>
  <c r="CI1405" i="14"/>
  <c r="CM1402" i="14"/>
  <c r="CK1403" i="14"/>
  <c r="CK1404" i="14" s="1"/>
  <c r="CK1405" i="14" l="1"/>
  <c r="CK1409" i="14"/>
  <c r="CK1410" i="14" s="1"/>
  <c r="CM1403" i="14"/>
  <c r="CM1404" i="14" s="1"/>
  <c r="CO1402" i="14"/>
  <c r="CM1405" i="14" l="1"/>
  <c r="CM1409" i="14"/>
  <c r="CM1410" i="14" s="1"/>
  <c r="CO1403" i="14"/>
  <c r="CO1404" i="14" s="1"/>
  <c r="CQ1402" i="14"/>
  <c r="CO1405" i="14" l="1"/>
  <c r="CO1409" i="14"/>
  <c r="CO1410" i="14" s="1"/>
  <c r="CS1402" i="14"/>
  <c r="CS1403" i="14" s="1"/>
  <c r="CS1404" i="14" s="1"/>
  <c r="CQ1403" i="14"/>
  <c r="CQ1404" i="14" s="1"/>
  <c r="CQ1405" i="14" l="1"/>
  <c r="CQ1409" i="14"/>
  <c r="CQ1410" i="14" s="1"/>
  <c r="CS1409" i="14"/>
  <c r="CS1410" i="14" s="1"/>
  <c r="CS1405" i="14"/>
</calcChain>
</file>

<file path=xl/comments1.xml><?xml version="1.0" encoding="utf-8"?>
<comments xmlns="http://schemas.openxmlformats.org/spreadsheetml/2006/main">
  <authors>
    <author>廣瀬　未季</author>
    <author>検査係</author>
    <author>中西　左京</author>
    <author>0010</author>
    <author>製造課　高橋</author>
    <author>製造共有2F_2</author>
    <author>資材 2Fピッキング</author>
    <author>鈴木 康二</author>
    <author>製造共有2F_1</author>
    <author>生産管理　佐野学</author>
    <author>0024</author>
    <author>南陵 生産管理 佐野</author>
    <author>検査共用_1</author>
    <author>0065</author>
    <author>生産管理　佐藤　千里</author>
    <author>検査係1</author>
    <author>ﾋﾟｯｷﾝｸﾞ</author>
    <author>生産管理　髙木</author>
    <author>tc={21772946-A0A5-4B28-9E84-B93975D836BB}</author>
    <author>製造課 髙橋 正典</author>
    <author>田中　真奈美</author>
    <author>0036</author>
  </authors>
  <commentList>
    <comment ref="EX9" authorId="0" shapeId="0">
      <text>
        <r>
          <rPr>
            <sz val="12"/>
            <color indexed="81"/>
            <rFont val="MS P ゴシック"/>
            <family val="3"/>
            <charset val="128"/>
          </rPr>
          <t xml:space="preserve">イーサネット有
Vモニター無
</t>
        </r>
      </text>
    </comment>
    <comment ref="EZ9" authorId="0" shapeId="0">
      <text>
        <r>
          <rPr>
            <sz val="12"/>
            <color indexed="81"/>
            <rFont val="MS P ゴシック"/>
            <family val="3"/>
            <charset val="128"/>
          </rPr>
          <t>Vモニター有</t>
        </r>
        <r>
          <rPr>
            <b/>
            <sz val="12"/>
            <color indexed="81"/>
            <rFont val="MS P ゴシック"/>
            <family val="3"/>
            <charset val="128"/>
          </rPr>
          <t xml:space="preserve">
</t>
        </r>
      </text>
    </comment>
    <comment ref="FB9" authorId="0" shapeId="0">
      <text>
        <r>
          <rPr>
            <b/>
            <sz val="12"/>
            <color indexed="81"/>
            <rFont val="MS P ゴシック"/>
            <family val="3"/>
            <charset val="128"/>
          </rPr>
          <t>i-cas無</t>
        </r>
      </text>
    </comment>
    <comment ref="FD9" authorId="0" shapeId="0">
      <text>
        <r>
          <rPr>
            <b/>
            <sz val="12"/>
            <color indexed="81"/>
            <rFont val="MS P ゴシック"/>
            <family val="3"/>
            <charset val="128"/>
          </rPr>
          <t>i-cas有</t>
        </r>
        <r>
          <rPr>
            <sz val="12"/>
            <color indexed="81"/>
            <rFont val="MS P ゴシック"/>
            <family val="3"/>
            <charset val="128"/>
          </rPr>
          <t xml:space="preserve">
</t>
        </r>
      </text>
    </comment>
    <comment ref="E13" authorId="1" shapeId="0">
      <text>
        <r>
          <rPr>
            <b/>
            <sz val="9"/>
            <color indexed="81"/>
            <rFont val="ＭＳ Ｐゴシック"/>
            <family val="3"/>
            <charset val="128"/>
          </rPr>
          <t>検査係:</t>
        </r>
        <r>
          <rPr>
            <sz val="9"/>
            <color indexed="81"/>
            <rFont val="ＭＳ Ｐゴシック"/>
            <family val="3"/>
            <charset val="128"/>
          </rPr>
          <t xml:space="preserve">
基板未実装</t>
        </r>
      </text>
    </comment>
    <comment ref="E14" authorId="2" shapeId="0">
      <text>
        <r>
          <rPr>
            <b/>
            <sz val="9"/>
            <color indexed="81"/>
            <rFont val="MS P ゴシック"/>
            <family val="3"/>
            <charset val="128"/>
          </rPr>
          <t>土岐戻り機を使用する。</t>
        </r>
        <r>
          <rPr>
            <sz val="9"/>
            <color indexed="81"/>
            <rFont val="MS P ゴシック"/>
            <family val="3"/>
            <charset val="128"/>
          </rPr>
          <t xml:space="preserve">
</t>
        </r>
      </text>
    </comment>
    <comment ref="F16" authorId="3" shapeId="0">
      <text>
        <r>
          <rPr>
            <sz val="9"/>
            <color indexed="81"/>
            <rFont val="ＭＳ Ｐゴシック"/>
            <family val="3"/>
            <charset val="128"/>
          </rPr>
          <t xml:space="preserve">四條
FANUC欠品
</t>
        </r>
      </text>
    </comment>
    <comment ref="F22" authorId="3" shapeId="0">
      <text>
        <r>
          <rPr>
            <sz val="9"/>
            <color indexed="81"/>
            <rFont val="ＭＳ Ｐゴシック"/>
            <family val="3"/>
            <charset val="128"/>
          </rPr>
          <t xml:space="preserve">四條
NC「AEZ30386」にて使用の為「AC21661」を使用
</t>
        </r>
      </text>
    </comment>
    <comment ref="F29" authorId="0" shapeId="0">
      <text>
        <r>
          <rPr>
            <b/>
            <sz val="9"/>
            <color indexed="81"/>
            <rFont val="MS P ゴシック"/>
            <family val="3"/>
            <charset val="128"/>
          </rPr>
          <t>廣瀬　未季:</t>
        </r>
        <r>
          <rPr>
            <sz val="9"/>
            <color indexed="81"/>
            <rFont val="MS P ゴシック"/>
            <family val="3"/>
            <charset val="128"/>
          </rPr>
          <t xml:space="preserve">
</t>
        </r>
        <r>
          <rPr>
            <sz val="14"/>
            <color indexed="81"/>
            <rFont val="MS P ゴシック"/>
            <family val="3"/>
            <charset val="128"/>
          </rPr>
          <t>AC指定なし
NC：AC21979
付属品：AC25083</t>
        </r>
      </text>
    </comment>
    <comment ref="F36" authorId="3" shapeId="0">
      <text>
        <r>
          <rPr>
            <sz val="9"/>
            <color indexed="81"/>
            <rFont val="ＭＳ Ｐゴシック"/>
            <family val="3"/>
            <charset val="128"/>
          </rPr>
          <t xml:space="preserve">四條
</t>
        </r>
        <r>
          <rPr>
            <sz val="12"/>
            <color indexed="81"/>
            <rFont val="ＭＳ Ｐゴシック"/>
            <family val="3"/>
            <charset val="128"/>
          </rPr>
          <t>AC25118(NC、AMP)</t>
        </r>
        <r>
          <rPr>
            <sz val="9"/>
            <color indexed="81"/>
            <rFont val="ＭＳ Ｐゴシック"/>
            <family val="3"/>
            <charset val="128"/>
          </rPr>
          <t xml:space="preserve">
</t>
        </r>
      </text>
    </comment>
    <comment ref="X47" authorId="1" shapeId="0">
      <text>
        <r>
          <rPr>
            <b/>
            <sz val="9"/>
            <color indexed="81"/>
            <rFont val="ＭＳ Ｐゴシック"/>
            <family val="3"/>
            <charset val="128"/>
          </rPr>
          <t>検査係:</t>
        </r>
        <r>
          <rPr>
            <sz val="9"/>
            <color indexed="81"/>
            <rFont val="ＭＳ Ｐゴシック"/>
            <family val="3"/>
            <charset val="128"/>
          </rPr>
          <t xml:space="preserve">
PLC　　実機検証</t>
        </r>
      </text>
    </comment>
    <comment ref="Z49" authorId="2" shapeId="0">
      <text>
        <r>
          <rPr>
            <b/>
            <sz val="9"/>
            <color indexed="81"/>
            <rFont val="MS P ゴシック"/>
            <family val="3"/>
            <charset val="128"/>
          </rPr>
          <t>3/4⇒3/5変更</t>
        </r>
        <r>
          <rPr>
            <sz val="9"/>
            <color indexed="81"/>
            <rFont val="MS P ゴシック"/>
            <family val="3"/>
            <charset val="128"/>
          </rPr>
          <t xml:space="preserve">
</t>
        </r>
      </text>
    </comment>
    <comment ref="E51" authorId="2" shapeId="0">
      <text>
        <r>
          <rPr>
            <b/>
            <sz val="14"/>
            <color indexed="81"/>
            <rFont val="MS P ゴシック"/>
            <family val="3"/>
            <charset val="128"/>
          </rPr>
          <t xml:space="preserve">出荷済み
</t>
        </r>
      </text>
    </comment>
    <comment ref="E52" authorId="3" shapeId="0">
      <text>
        <r>
          <rPr>
            <sz val="9"/>
            <color indexed="81"/>
            <rFont val="ＭＳ Ｐゴシック"/>
            <family val="3"/>
            <charset val="128"/>
          </rPr>
          <t xml:space="preserve">四條
NC変更
AC24632
</t>
        </r>
      </text>
    </comment>
    <comment ref="E54" authorId="3" shapeId="0">
      <text>
        <r>
          <rPr>
            <sz val="9"/>
            <color indexed="81"/>
            <rFont val="ＭＳ Ｐゴシック"/>
            <family val="3"/>
            <charset val="128"/>
          </rPr>
          <t xml:space="preserve">四條
NC変更
AC24633
</t>
        </r>
      </text>
    </comment>
    <comment ref="E55" authorId="2" shapeId="0">
      <text>
        <r>
          <rPr>
            <b/>
            <sz val="14"/>
            <color indexed="81"/>
            <rFont val="MS P ゴシック"/>
            <family val="3"/>
            <charset val="128"/>
          </rPr>
          <t xml:space="preserve">（制御盤　AMD納期　3/7）
（大型プリンター　2/18実施　立ち合い有）
板金　塗装なし　2/14入
塗装あり　2/21入
ハーネス　2/20入
パネルPC　2/20入
部品　2/18入　一部確認中
</t>
        </r>
      </text>
    </comment>
    <comment ref="E57" authorId="3" shapeId="0">
      <text>
        <r>
          <rPr>
            <b/>
            <sz val="9"/>
            <color indexed="81"/>
            <rFont val="ＭＳ Ｐゴシック"/>
            <family val="3"/>
            <charset val="128"/>
          </rPr>
          <t xml:space="preserve">四條
NC変更
AC24634
</t>
        </r>
      </text>
    </comment>
    <comment ref="E58" authorId="3" shapeId="0">
      <text>
        <r>
          <rPr>
            <sz val="9"/>
            <color indexed="81"/>
            <rFont val="ＭＳ Ｐゴシック"/>
            <family val="3"/>
            <charset val="128"/>
          </rPr>
          <t xml:space="preserve">四條
NC変更
AC24635
</t>
        </r>
      </text>
    </comment>
    <comment ref="E61" authorId="3" shapeId="0">
      <text>
        <r>
          <rPr>
            <sz val="9"/>
            <color indexed="81"/>
            <rFont val="ＭＳ Ｐゴシック"/>
            <family val="3"/>
            <charset val="128"/>
          </rPr>
          <t xml:space="preserve">四條
NC変更
AC25257
</t>
        </r>
      </text>
    </comment>
    <comment ref="F65" authorId="3" shapeId="0">
      <text>
        <r>
          <rPr>
            <sz val="9"/>
            <color indexed="81"/>
            <rFont val="ＭＳ Ｐゴシック"/>
            <family val="3"/>
            <charset val="128"/>
          </rPr>
          <t xml:space="preserve">四條
NC変更「AC25311」を使用
</t>
        </r>
      </text>
    </comment>
    <comment ref="F66" authorId="3" shapeId="0">
      <text>
        <r>
          <rPr>
            <sz val="9"/>
            <color indexed="81"/>
            <rFont val="ＭＳ Ｐゴシック"/>
            <family val="3"/>
            <charset val="128"/>
          </rPr>
          <t xml:space="preserve">四條
NC「AC24636」を使用
</t>
        </r>
      </text>
    </comment>
    <comment ref="F67" authorId="3" shapeId="0">
      <text>
        <r>
          <rPr>
            <sz val="9"/>
            <color indexed="81"/>
            <rFont val="ＭＳ Ｐゴシック"/>
            <family val="3"/>
            <charset val="128"/>
          </rPr>
          <t xml:space="preserve">四條
NC「AC24637」を使用
</t>
        </r>
      </text>
    </comment>
    <comment ref="F74" authorId="3" shapeId="0">
      <text>
        <r>
          <rPr>
            <sz val="9"/>
            <color indexed="81"/>
            <rFont val="ＭＳ Ｐゴシック"/>
            <family val="3"/>
            <charset val="128"/>
          </rPr>
          <t xml:space="preserve">四條
NC変更「AC25357」
</t>
        </r>
      </text>
    </comment>
    <comment ref="F77" authorId="3" shapeId="0">
      <text>
        <r>
          <rPr>
            <sz val="9"/>
            <color indexed="81"/>
            <rFont val="ＭＳ Ｐゴシック"/>
            <family val="3"/>
            <charset val="128"/>
          </rPr>
          <t xml:space="preserve">四條
NC変更「AC25356」
</t>
        </r>
      </text>
    </comment>
    <comment ref="F78" authorId="3" shapeId="0">
      <text>
        <r>
          <rPr>
            <sz val="9"/>
            <color indexed="81"/>
            <rFont val="ＭＳ Ｐゴシック"/>
            <family val="3"/>
            <charset val="128"/>
          </rPr>
          <t xml:space="preserve">四條
NC変更「AC25286」
</t>
        </r>
      </text>
    </comment>
    <comment ref="F80" authorId="3" shapeId="0">
      <text>
        <r>
          <rPr>
            <sz val="9"/>
            <color indexed="81"/>
            <rFont val="ＭＳ Ｐゴシック"/>
            <family val="3"/>
            <charset val="128"/>
          </rPr>
          <t xml:space="preserve">四條
NC変更「AC24651」
</t>
        </r>
      </text>
    </comment>
    <comment ref="F84" authorId="3" shapeId="0">
      <text>
        <r>
          <rPr>
            <sz val="9"/>
            <color indexed="81"/>
            <rFont val="ＭＳ Ｐゴシック"/>
            <family val="3"/>
            <charset val="128"/>
          </rPr>
          <t xml:space="preserve">四條
NC変更「AC24682」
</t>
        </r>
      </text>
    </comment>
    <comment ref="F85" authorId="3" shapeId="0">
      <text>
        <r>
          <rPr>
            <sz val="9"/>
            <color indexed="81"/>
            <rFont val="ＭＳ Ｐゴシック"/>
            <family val="3"/>
            <charset val="128"/>
          </rPr>
          <t xml:space="preserve">四條
NC変更「AC25355」
</t>
        </r>
      </text>
    </comment>
    <comment ref="F96" authorId="3" shapeId="0">
      <text>
        <r>
          <rPr>
            <sz val="9"/>
            <color indexed="81"/>
            <rFont val="ＭＳ Ｐゴシック"/>
            <family val="3"/>
            <charset val="128"/>
          </rPr>
          <t xml:space="preserve">四條
NC変更「AC24683」
</t>
        </r>
      </text>
    </comment>
    <comment ref="F99" authorId="3" shapeId="0">
      <text>
        <r>
          <rPr>
            <sz val="9"/>
            <color indexed="81"/>
            <rFont val="ＭＳ Ｐゴシック"/>
            <family val="3"/>
            <charset val="128"/>
          </rPr>
          <t xml:space="preserve">四條
NC変更「AC24684」
</t>
        </r>
      </text>
    </comment>
    <comment ref="F101" authorId="3" shapeId="0">
      <text>
        <r>
          <rPr>
            <sz val="9"/>
            <color indexed="81"/>
            <rFont val="ＭＳ Ｐゴシック"/>
            <family val="3"/>
            <charset val="128"/>
          </rPr>
          <t xml:space="preserve">四條
NC変更「AC24693」
</t>
        </r>
      </text>
    </comment>
    <comment ref="F102" authorId="3" shapeId="0">
      <text>
        <r>
          <rPr>
            <b/>
            <sz val="9"/>
            <color indexed="81"/>
            <rFont val="ＭＳ Ｐゴシック"/>
            <family val="3"/>
            <charset val="128"/>
          </rPr>
          <t>四條
NC変更「AC25347」</t>
        </r>
      </text>
    </comment>
    <comment ref="F103" authorId="3" shapeId="0">
      <text>
        <r>
          <rPr>
            <sz val="9"/>
            <color indexed="81"/>
            <rFont val="ＭＳ Ｐゴシック"/>
            <family val="3"/>
            <charset val="128"/>
          </rPr>
          <t xml:space="preserve">四條
NC変更「AC25365」
</t>
        </r>
      </text>
    </comment>
    <comment ref="F104" authorId="3" shapeId="0">
      <text>
        <r>
          <rPr>
            <sz val="9"/>
            <color indexed="81"/>
            <rFont val="ＭＳ Ｐゴシック"/>
            <family val="3"/>
            <charset val="128"/>
          </rPr>
          <t xml:space="preserve">四條
NC変更「AC25366」
</t>
        </r>
      </text>
    </comment>
    <comment ref="F107" authorId="3" shapeId="0">
      <text>
        <r>
          <rPr>
            <sz val="9"/>
            <color indexed="81"/>
            <rFont val="ＭＳ Ｐゴシック"/>
            <family val="3"/>
            <charset val="128"/>
          </rPr>
          <t xml:space="preserve">四條
NC変更「AC25398」
</t>
        </r>
      </text>
    </comment>
    <comment ref="X108" authorId="4" shapeId="0">
      <text>
        <r>
          <rPr>
            <b/>
            <sz val="9"/>
            <color indexed="81"/>
            <rFont val="ＭＳ Ｐゴシック"/>
            <family val="3"/>
            <charset val="128"/>
          </rPr>
          <t>製造課　高橋:</t>
        </r>
        <r>
          <rPr>
            <sz val="9"/>
            <color indexed="81"/>
            <rFont val="ＭＳ Ｐゴシック"/>
            <family val="3"/>
            <charset val="128"/>
          </rPr>
          <t xml:space="preserve">
2025年05月生産
ソフト改訂ここから対応を開始する音！
</t>
        </r>
      </text>
    </comment>
    <comment ref="F111" authorId="3" shapeId="0">
      <text>
        <r>
          <rPr>
            <sz val="9"/>
            <color indexed="81"/>
            <rFont val="ＭＳ Ｐゴシック"/>
            <family val="3"/>
            <charset val="128"/>
          </rPr>
          <t xml:space="preserve">四條
NC変更「AC24694」
</t>
        </r>
      </text>
    </comment>
    <comment ref="E114" authorId="2" shapeId="0">
      <text>
        <r>
          <rPr>
            <b/>
            <sz val="16"/>
            <color indexed="81"/>
            <rFont val="MS P ゴシック"/>
            <family val="3"/>
            <charset val="128"/>
          </rPr>
          <t xml:space="preserve">84510213と入れ替え
</t>
        </r>
      </text>
    </comment>
    <comment ref="F114" authorId="3" shapeId="0">
      <text>
        <r>
          <rPr>
            <sz val="9"/>
            <color indexed="81"/>
            <rFont val="ＭＳ Ｐゴシック"/>
            <family val="3"/>
            <charset val="128"/>
          </rPr>
          <t xml:space="preserve">四條
NC変更「AC24696」
</t>
        </r>
      </text>
    </comment>
    <comment ref="V114" authorId="5" shapeId="0">
      <text>
        <r>
          <rPr>
            <b/>
            <sz val="9"/>
            <color indexed="81"/>
            <rFont val="MS P ゴシック"/>
            <family val="3"/>
            <charset val="128"/>
          </rPr>
          <t>製造共有2F_2:</t>
        </r>
        <r>
          <rPr>
            <sz val="9"/>
            <color indexed="81"/>
            <rFont val="MS P ゴシック"/>
            <family val="3"/>
            <charset val="128"/>
          </rPr>
          <t xml:space="preserve">
OVS基板欠品
4/17納品予定
</t>
        </r>
      </text>
    </comment>
    <comment ref="F115" authorId="3" shapeId="0">
      <text>
        <r>
          <rPr>
            <b/>
            <sz val="9"/>
            <color indexed="81"/>
            <rFont val="ＭＳ Ｐゴシック"/>
            <family val="3"/>
            <charset val="128"/>
          </rPr>
          <t>四條
NC変更「AC25094」</t>
        </r>
      </text>
    </comment>
    <comment ref="X119" authorId="4" shapeId="0">
      <text>
        <r>
          <rPr>
            <b/>
            <sz val="9"/>
            <color indexed="81"/>
            <rFont val="ＭＳ Ｐゴシック"/>
            <family val="3"/>
            <charset val="128"/>
          </rPr>
          <t>製造課　高橋:</t>
        </r>
        <r>
          <rPr>
            <sz val="9"/>
            <color indexed="81"/>
            <rFont val="ＭＳ Ｐゴシック"/>
            <family val="3"/>
            <charset val="128"/>
          </rPr>
          <t xml:space="preserve">
８ｋｗ発振器の件
加工条件は空でお願いします
（５月末ころ、出図予定とのこと）
検査成績書の特記事項にその旨記載願います</t>
        </r>
      </text>
    </comment>
    <comment ref="F125" authorId="3" shapeId="0">
      <text>
        <r>
          <rPr>
            <sz val="9"/>
            <color indexed="81"/>
            <rFont val="ＭＳ Ｐゴシック"/>
            <family val="3"/>
            <charset val="128"/>
          </rPr>
          <t xml:space="preserve">四條
NC変更「AC24734」
</t>
        </r>
      </text>
    </comment>
    <comment ref="F129" authorId="3" shapeId="0">
      <text>
        <r>
          <rPr>
            <sz val="9"/>
            <color indexed="81"/>
            <rFont val="ＭＳ Ｐゴシック"/>
            <family val="3"/>
            <charset val="128"/>
          </rPr>
          <t xml:space="preserve">四條
NC変更「AC25421」
</t>
        </r>
      </text>
    </comment>
    <comment ref="E132" authorId="2" shapeId="0">
      <text>
        <r>
          <rPr>
            <b/>
            <sz val="14"/>
            <color indexed="81"/>
            <rFont val="MS P ゴシック"/>
            <family val="3"/>
            <charset val="128"/>
          </rPr>
          <t>84510212と入れ替え</t>
        </r>
        <r>
          <rPr>
            <sz val="14"/>
            <color indexed="81"/>
            <rFont val="MS P ゴシック"/>
            <family val="3"/>
            <charset val="128"/>
          </rPr>
          <t xml:space="preserve">
</t>
        </r>
      </text>
    </comment>
    <comment ref="F137" authorId="3" shapeId="0">
      <text>
        <r>
          <rPr>
            <sz val="9"/>
            <color indexed="81"/>
            <rFont val="ＭＳ Ｐゴシック"/>
            <family val="3"/>
            <charset val="128"/>
          </rPr>
          <t xml:space="preserve">四條
NC変更「AC25439」
</t>
        </r>
      </text>
    </comment>
    <comment ref="F138" authorId="3" shapeId="0">
      <text>
        <r>
          <rPr>
            <sz val="9"/>
            <color indexed="81"/>
            <rFont val="ＭＳ Ｐゴシック"/>
            <family val="3"/>
            <charset val="128"/>
          </rPr>
          <t xml:space="preserve">四條
NC変更「AC24710」
</t>
        </r>
      </text>
    </comment>
    <comment ref="F139" authorId="3" shapeId="0">
      <text>
        <r>
          <rPr>
            <sz val="9"/>
            <color indexed="81"/>
            <rFont val="ＭＳ Ｐゴシック"/>
            <family val="3"/>
            <charset val="128"/>
          </rPr>
          <t>四條
NC変更「AC24711」</t>
        </r>
      </text>
    </comment>
    <comment ref="F141" authorId="3" shapeId="0">
      <text>
        <r>
          <rPr>
            <sz val="9"/>
            <color indexed="81"/>
            <rFont val="ＭＳ Ｐゴシック"/>
            <family val="3"/>
            <charset val="128"/>
          </rPr>
          <t xml:space="preserve">四條
NC変更「AC25471」
</t>
        </r>
      </text>
    </comment>
    <comment ref="X142" authorId="4" shapeId="0">
      <text>
        <r>
          <rPr>
            <b/>
            <sz val="9"/>
            <color indexed="81"/>
            <rFont val="ＭＳ Ｐゴシック"/>
            <family val="3"/>
            <charset val="128"/>
          </rPr>
          <t>製造課　高橋:</t>
        </r>
        <r>
          <rPr>
            <sz val="9"/>
            <color indexed="81"/>
            <rFont val="ＭＳ Ｐゴシック"/>
            <family val="3"/>
            <charset val="128"/>
          </rPr>
          <t xml:space="preserve">
RI-BOX PLCユニット動作検証
①20分間の放置状態にさせる
②SYSMAC-STUDIOをNC電源を
落とす前に接続して、期機内に
蓄積したイベントログを解析して
エラー（軽度フォールト、重度フォールト）の発生状況を整合させる
検査時に　髙橋宛に連絡ください。</t>
        </r>
      </text>
    </comment>
    <comment ref="E152" authorId="3" shapeId="0">
      <text>
        <r>
          <rPr>
            <sz val="9"/>
            <color indexed="81"/>
            <rFont val="ＭＳ Ｐゴシック"/>
            <family val="3"/>
            <charset val="128"/>
          </rPr>
          <t xml:space="preserve">四條
5/14に62510045をシリアル変更
</t>
        </r>
      </text>
    </comment>
    <comment ref="M152" authorId="2" shapeId="0">
      <text>
        <r>
          <rPr>
            <b/>
            <sz val="9"/>
            <color indexed="81"/>
            <rFont val="MS P ゴシック"/>
            <family val="3"/>
            <charset val="128"/>
          </rPr>
          <t>部品納期
5/14</t>
        </r>
        <r>
          <rPr>
            <sz val="9"/>
            <color indexed="81"/>
            <rFont val="MS P ゴシック"/>
            <family val="3"/>
            <charset val="128"/>
          </rPr>
          <t xml:space="preserve">
</t>
        </r>
      </text>
    </comment>
    <comment ref="FE159" authorId="0" shapeId="0">
      <text>
        <r>
          <rPr>
            <b/>
            <sz val="9"/>
            <color indexed="81"/>
            <rFont val="MS P ゴシック"/>
            <family val="3"/>
            <charset val="128"/>
          </rPr>
          <t>廣瀬　未季:</t>
        </r>
        <r>
          <rPr>
            <sz val="9"/>
            <color indexed="81"/>
            <rFont val="MS P ゴシック"/>
            <family val="3"/>
            <charset val="128"/>
          </rPr>
          <t xml:space="preserve">
</t>
        </r>
        <r>
          <rPr>
            <sz val="12"/>
            <color indexed="81"/>
            <rFont val="MS P ゴシック"/>
            <family val="3"/>
            <charset val="128"/>
          </rPr>
          <t>仕様変更
4/23連絡あり
i-CAS無→有</t>
        </r>
        <r>
          <rPr>
            <sz val="9"/>
            <color indexed="81"/>
            <rFont val="MS P ゴシック"/>
            <family val="3"/>
            <charset val="128"/>
          </rPr>
          <t xml:space="preserve">
</t>
        </r>
      </text>
    </comment>
    <comment ref="AG162" authorId="0" shapeId="0">
      <text>
        <r>
          <rPr>
            <sz val="11"/>
            <color indexed="81"/>
            <rFont val="MS P ゴシック"/>
            <family val="3"/>
            <charset val="128"/>
          </rPr>
          <t>イーサネット→
デバイスネット
変更連絡あり(4/12)</t>
        </r>
      </text>
    </comment>
    <comment ref="X167" authorId="4" shapeId="0">
      <text>
        <r>
          <rPr>
            <b/>
            <sz val="9"/>
            <color indexed="81"/>
            <rFont val="ＭＳ Ｐゴシック"/>
            <family val="3"/>
            <charset val="128"/>
          </rPr>
          <t>製造課　高橋:</t>
        </r>
        <r>
          <rPr>
            <sz val="9"/>
            <color indexed="81"/>
            <rFont val="ＭＳ Ｐゴシック"/>
            <family val="3"/>
            <charset val="128"/>
          </rPr>
          <t xml:space="preserve">
ソフト改訂あり</t>
        </r>
      </text>
    </comment>
    <comment ref="X181" authorId="4" shapeId="0">
      <text>
        <r>
          <rPr>
            <b/>
            <sz val="9"/>
            <color indexed="81"/>
            <rFont val="ＭＳ Ｐゴシック"/>
            <family val="3"/>
            <charset val="128"/>
          </rPr>
          <t>製造課　高橋:</t>
        </r>
        <r>
          <rPr>
            <sz val="9"/>
            <color indexed="81"/>
            <rFont val="ＭＳ Ｐゴシック"/>
            <family val="3"/>
            <charset val="128"/>
          </rPr>
          <t xml:space="preserve">
ソフト改訂　あり</t>
        </r>
      </text>
    </comment>
    <comment ref="F182" authorId="6" shapeId="0">
      <text>
        <r>
          <rPr>
            <b/>
            <sz val="9"/>
            <color indexed="81"/>
            <rFont val="ＭＳ Ｐゴシック"/>
            <family val="3"/>
            <charset val="128"/>
          </rPr>
          <t>資材 2Fピッキング:</t>
        </r>
        <r>
          <rPr>
            <sz val="9"/>
            <color indexed="81"/>
            <rFont val="ＭＳ Ｐゴシック"/>
            <family val="3"/>
            <charset val="128"/>
          </rPr>
          <t xml:space="preserve">
NC変更「AC25538」
</t>
        </r>
      </text>
    </comment>
    <comment ref="X183" authorId="4" shapeId="0">
      <text>
        <r>
          <rPr>
            <b/>
            <sz val="9"/>
            <color indexed="81"/>
            <rFont val="ＭＳ Ｐゴシック"/>
            <family val="3"/>
            <charset val="128"/>
          </rPr>
          <t>製造課　高橋:</t>
        </r>
        <r>
          <rPr>
            <sz val="9"/>
            <color indexed="81"/>
            <rFont val="ＭＳ Ｐゴシック"/>
            <family val="3"/>
            <charset val="128"/>
          </rPr>
          <t xml:space="preserve">
ソフト改訂あり
パネルPC　SSDイメージも改訂されているのでUSBメモリ差し替え</t>
        </r>
      </text>
    </comment>
    <comment ref="X185" authorId="4" shapeId="0">
      <text>
        <r>
          <rPr>
            <b/>
            <sz val="9"/>
            <color indexed="81"/>
            <rFont val="ＭＳ Ｐゴシック"/>
            <family val="3"/>
            <charset val="128"/>
          </rPr>
          <t>製造課　高橋:</t>
        </r>
        <r>
          <rPr>
            <sz val="9"/>
            <color indexed="81"/>
            <rFont val="ＭＳ Ｐゴシック"/>
            <family val="3"/>
            <charset val="128"/>
          </rPr>
          <t xml:space="preserve">
ソフト改訂　あり</t>
        </r>
      </text>
    </comment>
    <comment ref="U186" authorId="0" shapeId="0">
      <text>
        <r>
          <rPr>
            <b/>
            <sz val="9"/>
            <color indexed="81"/>
            <rFont val="MS P ゴシック"/>
            <family val="3"/>
            <charset val="128"/>
          </rPr>
          <t>廣瀬　未季:</t>
        </r>
        <r>
          <rPr>
            <sz val="9"/>
            <color indexed="81"/>
            <rFont val="MS P ゴシック"/>
            <family val="3"/>
            <charset val="128"/>
          </rPr>
          <t xml:space="preserve">
デバイスネット支給日</t>
        </r>
      </text>
    </comment>
    <comment ref="F232" authorId="6" shapeId="0">
      <text>
        <r>
          <rPr>
            <b/>
            <sz val="9"/>
            <color indexed="81"/>
            <rFont val="ＭＳ Ｐゴシック"/>
            <family val="3"/>
            <charset val="128"/>
          </rPr>
          <t>資材 2Fピッキング:</t>
        </r>
        <r>
          <rPr>
            <sz val="9"/>
            <color indexed="81"/>
            <rFont val="ＭＳ Ｐゴシック"/>
            <family val="3"/>
            <charset val="128"/>
          </rPr>
          <t xml:space="preserve">
NC変更「AC25584」</t>
        </r>
      </text>
    </comment>
    <comment ref="AB272" authorId="7" shapeId="0">
      <text>
        <r>
          <rPr>
            <b/>
            <sz val="9"/>
            <color indexed="81"/>
            <rFont val="ＭＳ Ｐゴシック"/>
            <family val="3"/>
            <charset val="128"/>
          </rPr>
          <t>鈴木 康二:</t>
        </r>
        <r>
          <rPr>
            <sz val="9"/>
            <color indexed="81"/>
            <rFont val="ＭＳ Ｐゴシック"/>
            <family val="3"/>
            <charset val="128"/>
          </rPr>
          <t xml:space="preserve">
土岐組立開始日8/22</t>
        </r>
      </text>
    </comment>
    <comment ref="V284" authorId="8" shapeId="0">
      <text>
        <r>
          <rPr>
            <b/>
            <sz val="9"/>
            <color indexed="81"/>
            <rFont val="MS P ゴシック"/>
            <family val="3"/>
            <charset val="128"/>
          </rPr>
          <t>製造共有2F_1:</t>
        </r>
        <r>
          <rPr>
            <sz val="9"/>
            <color indexed="81"/>
            <rFont val="MS P ゴシック"/>
            <family val="3"/>
            <charset val="128"/>
          </rPr>
          <t xml:space="preserve">
サーキットブレーカここから欠品9/3入荷予定</t>
        </r>
      </text>
    </comment>
    <comment ref="E305" authorId="7" shapeId="0">
      <text>
        <r>
          <rPr>
            <b/>
            <sz val="9"/>
            <color indexed="81"/>
            <rFont val="ＭＳ Ｐゴシック"/>
            <family val="3"/>
            <charset val="128"/>
          </rPr>
          <t>鈴木 康二:</t>
        </r>
        <r>
          <rPr>
            <sz val="9"/>
            <color indexed="81"/>
            <rFont val="ＭＳ Ｐゴシック"/>
            <family val="3"/>
            <charset val="128"/>
          </rPr>
          <t xml:space="preserve">
84510237→84515237修正</t>
        </r>
      </text>
    </comment>
    <comment ref="F308" authorId="7" shapeId="0">
      <text>
        <r>
          <rPr>
            <b/>
            <sz val="9"/>
            <color indexed="81"/>
            <rFont val="ＭＳ Ｐゴシック"/>
            <family val="3"/>
            <charset val="128"/>
          </rPr>
          <t>鈴木 康二:</t>
        </r>
        <r>
          <rPr>
            <sz val="9"/>
            <color indexed="81"/>
            <rFont val="ＭＳ Ｐゴシック"/>
            <family val="3"/>
            <charset val="128"/>
          </rPr>
          <t xml:space="preserve">
</t>
        </r>
        <r>
          <rPr>
            <sz val="12"/>
            <color indexed="81"/>
            <rFont val="ＭＳ Ｐゴシック"/>
            <family val="3"/>
            <charset val="128"/>
          </rPr>
          <t>NC借用
Ser89610160</t>
        </r>
      </text>
    </comment>
    <comment ref="G308" authorId="0" shapeId="0">
      <text>
        <r>
          <rPr>
            <b/>
            <sz val="9"/>
            <color indexed="81"/>
            <rFont val="MS P ゴシック"/>
            <family val="3"/>
            <charset val="128"/>
          </rPr>
          <t>廣瀬　未季:</t>
        </r>
        <r>
          <rPr>
            <sz val="9"/>
            <color indexed="81"/>
            <rFont val="MS P ゴシック"/>
            <family val="3"/>
            <charset val="128"/>
          </rPr>
          <t xml:space="preserve">
</t>
        </r>
        <r>
          <rPr>
            <sz val="12"/>
            <color indexed="81"/>
            <rFont val="MS P ゴシック"/>
            <family val="3"/>
            <charset val="128"/>
          </rPr>
          <t>NC借用
Ser.89610066</t>
        </r>
      </text>
    </comment>
    <comment ref="V310" authorId="8" shapeId="0">
      <text>
        <r>
          <rPr>
            <b/>
            <sz val="9"/>
            <color indexed="81"/>
            <rFont val="MS P ゴシック"/>
            <family val="3"/>
            <charset val="128"/>
          </rPr>
          <t>製造共有2F_1:
新規製番ここから</t>
        </r>
        <r>
          <rPr>
            <sz val="9"/>
            <color indexed="81"/>
            <rFont val="MS P ゴシック"/>
            <family val="3"/>
            <charset val="128"/>
          </rPr>
          <t xml:space="preserve">
板金一部・部材9/3予定
一部板金（CPR行き含む）9/5予定
ﾊｰﾈｽ9/5予定</t>
        </r>
      </text>
    </comment>
    <comment ref="F313" authorId="6" shapeId="0">
      <text>
        <r>
          <rPr>
            <b/>
            <sz val="9"/>
            <color indexed="81"/>
            <rFont val="ＭＳ Ｐゴシック"/>
            <family val="3"/>
            <charset val="128"/>
          </rPr>
          <t>資材 2Fピッキング:</t>
        </r>
        <r>
          <rPr>
            <sz val="9"/>
            <color indexed="81"/>
            <rFont val="ＭＳ Ｐゴシック"/>
            <family val="3"/>
            <charset val="128"/>
          </rPr>
          <t xml:space="preserve">
NC変更「AC25679」</t>
        </r>
      </text>
    </comment>
    <comment ref="E316" authorId="7" shapeId="0">
      <text>
        <r>
          <rPr>
            <b/>
            <sz val="9"/>
            <color indexed="81"/>
            <rFont val="ＭＳ Ｐゴシック"/>
            <family val="3"/>
            <charset val="128"/>
          </rPr>
          <t>鈴木 康二:</t>
        </r>
        <r>
          <rPr>
            <sz val="9"/>
            <color indexed="81"/>
            <rFont val="ＭＳ Ｐゴシック"/>
            <family val="3"/>
            <charset val="128"/>
          </rPr>
          <t xml:space="preserve">
72510091→72515091修正</t>
        </r>
      </text>
    </comment>
    <comment ref="E349" authorId="7" shapeId="0">
      <text>
        <r>
          <rPr>
            <b/>
            <sz val="9"/>
            <color indexed="81"/>
            <rFont val="ＭＳ Ｐゴシック"/>
            <family val="3"/>
            <charset val="128"/>
          </rPr>
          <t>鈴木 康二:</t>
        </r>
        <r>
          <rPr>
            <sz val="9"/>
            <color indexed="81"/>
            <rFont val="ＭＳ Ｐゴシック"/>
            <family val="3"/>
            <charset val="128"/>
          </rPr>
          <t xml:space="preserve">
84510251→84515251修正</t>
        </r>
      </text>
    </comment>
    <comment ref="E354" authorId="7" shapeId="0">
      <text>
        <r>
          <rPr>
            <b/>
            <sz val="9"/>
            <color indexed="81"/>
            <rFont val="ＭＳ Ｐゴシック"/>
            <family val="3"/>
            <charset val="128"/>
          </rPr>
          <t>鈴木 康二:</t>
        </r>
        <r>
          <rPr>
            <sz val="9"/>
            <color indexed="81"/>
            <rFont val="ＭＳ Ｐゴシック"/>
            <family val="3"/>
            <charset val="128"/>
          </rPr>
          <t xml:space="preserve">
84420043→84425043修正</t>
        </r>
      </text>
    </comment>
    <comment ref="X360" authorId="4" shapeId="0">
      <text>
        <r>
          <rPr>
            <b/>
            <sz val="9"/>
            <color indexed="81"/>
            <rFont val="ＭＳ Ｐゴシック"/>
            <family val="3"/>
            <charset val="128"/>
          </rPr>
          <t>製造課　高橋:</t>
        </r>
        <r>
          <rPr>
            <sz val="9"/>
            <color indexed="81"/>
            <rFont val="ＭＳ Ｐゴシック"/>
            <family val="3"/>
            <charset val="128"/>
          </rPr>
          <t xml:space="preserve">
ソフト改訂あり
USB作成すデータメンテ方法を10/10PMに移動を行う</t>
        </r>
      </text>
    </comment>
    <comment ref="F366" authorId="7" shapeId="0">
      <text>
        <r>
          <rPr>
            <b/>
            <sz val="9"/>
            <color indexed="81"/>
            <rFont val="ＭＳ Ｐゴシック"/>
            <family val="3"/>
            <charset val="128"/>
          </rPr>
          <t>鈴木 康二:</t>
        </r>
        <r>
          <rPr>
            <sz val="9"/>
            <color indexed="81"/>
            <rFont val="ＭＳ Ｐゴシック"/>
            <family val="3"/>
            <charset val="128"/>
          </rPr>
          <t xml:space="preserve">
89610159分借用</t>
        </r>
      </text>
    </comment>
    <comment ref="Z369" authorId="9" shapeId="0">
      <text>
        <r>
          <rPr>
            <b/>
            <sz val="9"/>
            <color indexed="81"/>
            <rFont val="MS P ゴシック"/>
            <family val="3"/>
            <charset val="128"/>
          </rPr>
          <t>生産管理　佐野学:</t>
        </r>
        <r>
          <rPr>
            <sz val="9"/>
            <color indexed="81"/>
            <rFont val="MS P ゴシック"/>
            <family val="3"/>
            <charset val="128"/>
          </rPr>
          <t xml:space="preserve">
10/23 富士宮納品日　決定</t>
        </r>
      </text>
    </comment>
    <comment ref="Z370" authorId="9" shapeId="0">
      <text>
        <r>
          <rPr>
            <b/>
            <sz val="9"/>
            <color indexed="81"/>
            <rFont val="MS P ゴシック"/>
            <family val="3"/>
            <charset val="128"/>
          </rPr>
          <t>生産管理　佐野学:</t>
        </r>
        <r>
          <rPr>
            <sz val="9"/>
            <color indexed="81"/>
            <rFont val="MS P ゴシック"/>
            <family val="3"/>
            <charset val="128"/>
          </rPr>
          <t xml:space="preserve">
10/23　富士宮納品日決定</t>
        </r>
      </text>
    </comment>
    <comment ref="Y372" authorId="9" shapeId="0">
      <text>
        <r>
          <rPr>
            <b/>
            <sz val="9"/>
            <color indexed="81"/>
            <rFont val="MS P ゴシック"/>
            <family val="3"/>
            <charset val="128"/>
          </rPr>
          <t>生産管理　佐野学:</t>
        </r>
        <r>
          <rPr>
            <sz val="9"/>
            <color indexed="81"/>
            <rFont val="MS P ゴシック"/>
            <family val="3"/>
            <charset val="128"/>
          </rPr>
          <t xml:space="preserve">
10/29 アマダ送付日程表で納期変更有り、
11/4となる
</t>
        </r>
      </text>
    </comment>
    <comment ref="Y373" authorId="9" shapeId="0">
      <text>
        <r>
          <rPr>
            <b/>
            <sz val="9"/>
            <color indexed="81"/>
            <rFont val="MS P ゴシック"/>
            <family val="3"/>
            <charset val="128"/>
          </rPr>
          <t>生産管理　佐野学:</t>
        </r>
        <r>
          <rPr>
            <sz val="9"/>
            <color indexed="81"/>
            <rFont val="MS P ゴシック"/>
            <family val="3"/>
            <charset val="128"/>
          </rPr>
          <t xml:space="preserve">
10/29 アマダ送付日程表で納期変更有り、
11/4となる
</t>
        </r>
      </text>
    </comment>
    <comment ref="Y375" authorId="9" shapeId="0">
      <text>
        <r>
          <rPr>
            <b/>
            <sz val="9"/>
            <color indexed="81"/>
            <rFont val="MS P ゴシック"/>
            <family val="3"/>
            <charset val="128"/>
          </rPr>
          <t>生産管理　佐野学:</t>
        </r>
        <r>
          <rPr>
            <sz val="9"/>
            <color indexed="81"/>
            <rFont val="MS P ゴシック"/>
            <family val="3"/>
            <charset val="128"/>
          </rPr>
          <t xml:space="preserve">
10/29 アマダ送付日程表で納期変更有り、
11/4となる
</t>
        </r>
      </text>
    </comment>
    <comment ref="Y376" authorId="9" shapeId="0">
      <text>
        <r>
          <rPr>
            <b/>
            <sz val="9"/>
            <color indexed="81"/>
            <rFont val="MS P ゴシック"/>
            <family val="3"/>
            <charset val="128"/>
          </rPr>
          <t>生産管理　佐野学:</t>
        </r>
        <r>
          <rPr>
            <sz val="9"/>
            <color indexed="81"/>
            <rFont val="MS P ゴシック"/>
            <family val="3"/>
            <charset val="128"/>
          </rPr>
          <t xml:space="preserve">
10/29 アマダ送付日程表で納期変更有り、
11/4となる
</t>
        </r>
      </text>
    </comment>
    <comment ref="Z377" authorId="9" shapeId="0">
      <text>
        <r>
          <rPr>
            <b/>
            <sz val="9"/>
            <color indexed="81"/>
            <rFont val="MS P ゴシック"/>
            <family val="3"/>
            <charset val="128"/>
          </rPr>
          <t>生産管理　佐野学:</t>
        </r>
        <r>
          <rPr>
            <sz val="9"/>
            <color indexed="81"/>
            <rFont val="MS P ゴシック"/>
            <family val="3"/>
            <charset val="128"/>
          </rPr>
          <t xml:space="preserve">
10/23　富士宮納品日決定</t>
        </r>
      </text>
    </comment>
    <comment ref="Y378" authorId="9" shapeId="0">
      <text>
        <r>
          <rPr>
            <b/>
            <sz val="9"/>
            <color indexed="81"/>
            <rFont val="MS P ゴシック"/>
            <family val="3"/>
            <charset val="128"/>
          </rPr>
          <t>生産管理　佐野学:</t>
        </r>
        <r>
          <rPr>
            <sz val="9"/>
            <color indexed="81"/>
            <rFont val="MS P ゴシック"/>
            <family val="3"/>
            <charset val="128"/>
          </rPr>
          <t xml:space="preserve">
10/29 アマダ送付日程表で納期変更有り、
11/4となる
</t>
        </r>
      </text>
    </comment>
    <comment ref="Y379" authorId="9" shapeId="0">
      <text>
        <r>
          <rPr>
            <b/>
            <sz val="9"/>
            <color indexed="81"/>
            <rFont val="MS P ゴシック"/>
            <family val="3"/>
            <charset val="128"/>
          </rPr>
          <t>生産管理　佐野学:</t>
        </r>
        <r>
          <rPr>
            <sz val="9"/>
            <color indexed="81"/>
            <rFont val="MS P ゴシック"/>
            <family val="3"/>
            <charset val="128"/>
          </rPr>
          <t xml:space="preserve">
10/29 アマダ送付日程表で納期変更有り、
11/4となる
</t>
        </r>
      </text>
    </comment>
    <comment ref="Z380" authorId="9" shapeId="0">
      <text>
        <r>
          <rPr>
            <b/>
            <sz val="9"/>
            <color indexed="81"/>
            <rFont val="MS P ゴシック"/>
            <family val="3"/>
            <charset val="128"/>
          </rPr>
          <t>生産管理　佐野学:</t>
        </r>
        <r>
          <rPr>
            <sz val="9"/>
            <color indexed="81"/>
            <rFont val="MS P ゴシック"/>
            <family val="3"/>
            <charset val="128"/>
          </rPr>
          <t xml:space="preserve">
10/23　富士宮納品日決定</t>
        </r>
      </text>
    </comment>
    <comment ref="Z383" authorId="9" shapeId="0">
      <text>
        <r>
          <rPr>
            <b/>
            <sz val="9"/>
            <color indexed="81"/>
            <rFont val="MS P ゴシック"/>
            <family val="3"/>
            <charset val="128"/>
          </rPr>
          <t>生産管理　佐野学:</t>
        </r>
        <r>
          <rPr>
            <sz val="9"/>
            <color indexed="81"/>
            <rFont val="MS P ゴシック"/>
            <family val="3"/>
            <charset val="128"/>
          </rPr>
          <t xml:space="preserve">
10/23　富士宮納品日決定</t>
        </r>
      </text>
    </comment>
    <comment ref="Z385" authorId="9" shapeId="0">
      <text>
        <r>
          <rPr>
            <b/>
            <sz val="9"/>
            <color indexed="81"/>
            <rFont val="MS P ゴシック"/>
            <family val="3"/>
            <charset val="128"/>
          </rPr>
          <t>生産管理　佐野学:</t>
        </r>
        <r>
          <rPr>
            <sz val="9"/>
            <color indexed="81"/>
            <rFont val="MS P ゴシック"/>
            <family val="3"/>
            <charset val="128"/>
          </rPr>
          <t xml:space="preserve">
10/23　富士宮納品日決定</t>
        </r>
      </text>
    </comment>
    <comment ref="E386" authorId="7" shapeId="0">
      <text>
        <r>
          <rPr>
            <b/>
            <sz val="9"/>
            <color indexed="81"/>
            <rFont val="ＭＳ Ｐゴシック"/>
            <family val="3"/>
            <charset val="128"/>
          </rPr>
          <t>鈴木 康二:</t>
        </r>
        <r>
          <rPr>
            <sz val="9"/>
            <color indexed="81"/>
            <rFont val="ＭＳ Ｐゴシック"/>
            <family val="3"/>
            <charset val="128"/>
          </rPr>
          <t xml:space="preserve">
84510262→84515262修正</t>
        </r>
      </text>
    </comment>
    <comment ref="Y387" authorId="9" shapeId="0">
      <text>
        <r>
          <rPr>
            <b/>
            <sz val="9"/>
            <color indexed="81"/>
            <rFont val="MS P ゴシック"/>
            <family val="3"/>
            <charset val="128"/>
          </rPr>
          <t>生産管理　佐野学:</t>
        </r>
        <r>
          <rPr>
            <sz val="9"/>
            <color indexed="81"/>
            <rFont val="MS P ゴシック"/>
            <family val="3"/>
            <charset val="128"/>
          </rPr>
          <t xml:space="preserve">
11/1 Xｺﾝﾍﾞｱﾅｼ　部材無いため、後日納品</t>
        </r>
      </text>
    </comment>
    <comment ref="Z389" authorId="9" shapeId="0">
      <text>
        <r>
          <rPr>
            <b/>
            <sz val="9"/>
            <color indexed="81"/>
            <rFont val="MS P ゴシック"/>
            <family val="3"/>
            <charset val="128"/>
          </rPr>
          <t>生産管理　佐野学:
10/23　富士宮納品日決定</t>
        </r>
      </text>
    </comment>
    <comment ref="E391" authorId="9" shapeId="0">
      <text>
        <r>
          <rPr>
            <b/>
            <sz val="9"/>
            <color indexed="81"/>
            <rFont val="MS P ゴシック"/>
            <family val="3"/>
            <charset val="128"/>
          </rPr>
          <t>生産管理　佐野学:</t>
        </r>
        <r>
          <rPr>
            <sz val="9"/>
            <color indexed="81"/>
            <rFont val="MS P ゴシック"/>
            <family val="3"/>
            <charset val="128"/>
          </rPr>
          <t xml:space="preserve">
11/1時点でNC不明</t>
        </r>
      </text>
    </comment>
    <comment ref="G391" authorId="9" shapeId="0">
      <text>
        <r>
          <rPr>
            <b/>
            <sz val="9"/>
            <color indexed="81"/>
            <rFont val="MS P ゴシック"/>
            <family val="3"/>
            <charset val="128"/>
          </rPr>
          <t>生産管理　佐野学:</t>
        </r>
        <r>
          <rPr>
            <sz val="9"/>
            <color indexed="81"/>
            <rFont val="MS P ゴシック"/>
            <family val="3"/>
            <charset val="128"/>
          </rPr>
          <t xml:space="preserve">
11/4　ソフト書き換え使用
※</t>
        </r>
      </text>
    </comment>
    <comment ref="AA391" authorId="9" shapeId="0">
      <text>
        <r>
          <rPr>
            <b/>
            <sz val="9"/>
            <color indexed="81"/>
            <rFont val="MS P ゴシック"/>
            <family val="3"/>
            <charset val="128"/>
          </rPr>
          <t>生産管理　佐野学:</t>
        </r>
        <r>
          <rPr>
            <sz val="9"/>
            <color indexed="81"/>
            <rFont val="MS P ゴシック"/>
            <family val="3"/>
            <charset val="128"/>
          </rPr>
          <t xml:space="preserve">
11/1　NC不明の為、11/4積込み出来ず</t>
        </r>
      </text>
    </comment>
    <comment ref="Z393" authorId="9" shapeId="0">
      <text>
        <r>
          <rPr>
            <b/>
            <sz val="9"/>
            <color indexed="81"/>
            <rFont val="MS P ゴシック"/>
            <family val="3"/>
            <charset val="128"/>
          </rPr>
          <t>生産管理　佐野学:</t>
        </r>
        <r>
          <rPr>
            <sz val="9"/>
            <color indexed="81"/>
            <rFont val="MS P ゴシック"/>
            <family val="3"/>
            <charset val="128"/>
          </rPr>
          <t xml:space="preserve">
10/23　富士宮王品日決定</t>
        </r>
      </text>
    </comment>
    <comment ref="Z395" authorId="9" shapeId="0">
      <text>
        <r>
          <rPr>
            <b/>
            <sz val="9"/>
            <color indexed="81"/>
            <rFont val="MS P ゴシック"/>
            <family val="3"/>
            <charset val="128"/>
          </rPr>
          <t>生産管理　佐野学:</t>
        </r>
        <r>
          <rPr>
            <sz val="9"/>
            <color indexed="81"/>
            <rFont val="MS P ゴシック"/>
            <family val="3"/>
            <charset val="128"/>
          </rPr>
          <t xml:space="preserve">
10/23　富士宮納品日決定　10/29　納期11/8に変更</t>
        </r>
      </text>
    </comment>
    <comment ref="Z397" authorId="9" shapeId="0">
      <text>
        <r>
          <rPr>
            <b/>
            <sz val="9"/>
            <color indexed="81"/>
            <rFont val="MS P ゴシック"/>
            <family val="3"/>
            <charset val="128"/>
          </rPr>
          <t>生産管理　佐野学:</t>
        </r>
        <r>
          <rPr>
            <sz val="9"/>
            <color indexed="81"/>
            <rFont val="MS P ゴシック"/>
            <family val="3"/>
            <charset val="128"/>
          </rPr>
          <t xml:space="preserve">
10/23　富士宮納品日決定
</t>
        </r>
      </text>
    </comment>
    <comment ref="Z398" authorId="9" shapeId="0">
      <text>
        <r>
          <rPr>
            <b/>
            <sz val="9"/>
            <color indexed="81"/>
            <rFont val="MS P ゴシック"/>
            <family val="3"/>
            <charset val="128"/>
          </rPr>
          <t>生産管理　佐野学:</t>
        </r>
        <r>
          <rPr>
            <sz val="9"/>
            <color indexed="81"/>
            <rFont val="MS P ゴシック"/>
            <family val="3"/>
            <charset val="128"/>
          </rPr>
          <t xml:space="preserve">
10/23　富士宮納品日決定</t>
        </r>
      </text>
    </comment>
    <comment ref="BF401" authorId="9" shapeId="0">
      <text>
        <r>
          <rPr>
            <b/>
            <sz val="9"/>
            <color indexed="81"/>
            <rFont val="MS P ゴシック"/>
            <family val="3"/>
            <charset val="128"/>
          </rPr>
          <t>生産管理　佐野学:</t>
        </r>
        <r>
          <rPr>
            <sz val="9"/>
            <color indexed="81"/>
            <rFont val="MS P ゴシック"/>
            <family val="3"/>
            <charset val="128"/>
          </rPr>
          <t xml:space="preserve">
11/4　在庫確認
84510264　11/１終了
4163331　3台
4163345　23台在庫</t>
        </r>
      </text>
    </comment>
    <comment ref="DX411" authorId="9" shapeId="0">
      <text>
        <r>
          <rPr>
            <b/>
            <sz val="9"/>
            <color indexed="81"/>
            <rFont val="MS P ゴシック"/>
            <family val="3"/>
            <charset val="128"/>
          </rPr>
          <t>生産管理　佐野学:</t>
        </r>
        <r>
          <rPr>
            <sz val="9"/>
            <color indexed="81"/>
            <rFont val="MS P ゴシック"/>
            <family val="3"/>
            <charset val="128"/>
          </rPr>
          <t xml:space="preserve">
11/7　製番4163333　ｾﾝｻﾞｲ→0、製番4163306　ｾﾝｻﾞｲ→5、XC→18、IN30→5
製番4163306　ｾﾝｻﾞｲとIN30　13購入し、18台分確保した。
プラス5台分取付済みで合計23台分確保となる</t>
        </r>
      </text>
    </comment>
    <comment ref="X415" authorId="4" shapeId="0">
      <text>
        <r>
          <rPr>
            <b/>
            <sz val="9"/>
            <color indexed="81"/>
            <rFont val="ＭＳ Ｐゴシック"/>
            <family val="3"/>
            <charset val="128"/>
          </rPr>
          <t>製造課　高橋:</t>
        </r>
        <r>
          <rPr>
            <sz val="9"/>
            <color indexed="81"/>
            <rFont val="ＭＳ Ｐゴシック"/>
            <family val="3"/>
            <charset val="128"/>
          </rPr>
          <t xml:space="preserve">
2026年1月からソフト改訂あり</t>
        </r>
      </text>
    </comment>
    <comment ref="E418" authorId="7" shapeId="0">
      <text>
        <r>
          <rPr>
            <b/>
            <sz val="9"/>
            <color indexed="81"/>
            <rFont val="ＭＳ Ｐゴシック"/>
            <family val="3"/>
            <charset val="128"/>
          </rPr>
          <t>鈴木 康二:</t>
        </r>
        <r>
          <rPr>
            <sz val="9"/>
            <color indexed="81"/>
            <rFont val="ＭＳ Ｐゴシック"/>
            <family val="3"/>
            <charset val="128"/>
          </rPr>
          <t xml:space="preserve">
84510273→84515273修正</t>
        </r>
      </text>
    </comment>
    <comment ref="X424" authorId="4" shapeId="0">
      <text>
        <r>
          <rPr>
            <b/>
            <sz val="9"/>
            <color indexed="81"/>
            <rFont val="ＭＳ Ｐゴシック"/>
            <family val="3"/>
            <charset val="128"/>
          </rPr>
          <t>製造課　高橋:
２０２６年１月　ソフト改訂あり</t>
        </r>
      </text>
    </comment>
    <comment ref="DX426" authorId="9" shapeId="0">
      <text>
        <r>
          <rPr>
            <b/>
            <sz val="9"/>
            <color indexed="81"/>
            <rFont val="MS P ゴシック"/>
            <family val="3"/>
            <charset val="128"/>
          </rPr>
          <t>生産管理　佐野学:</t>
        </r>
        <r>
          <rPr>
            <sz val="9"/>
            <color indexed="81"/>
            <rFont val="MS P ゴシック"/>
            <family val="3"/>
            <charset val="128"/>
          </rPr>
          <t xml:space="preserve">
11/19　ハーネス在庫確認
あと7台（太字）まで</t>
        </r>
      </text>
    </comment>
    <comment ref="E433" authorId="7" shapeId="0">
      <text>
        <r>
          <rPr>
            <b/>
            <sz val="9"/>
            <color indexed="81"/>
            <rFont val="ＭＳ Ｐゴシック"/>
            <family val="3"/>
            <charset val="128"/>
          </rPr>
          <t>鈴木 康二:</t>
        </r>
        <r>
          <rPr>
            <sz val="9"/>
            <color indexed="81"/>
            <rFont val="ＭＳ Ｐゴシック"/>
            <family val="3"/>
            <charset val="128"/>
          </rPr>
          <t xml:space="preserve">
84510271→84515271修正</t>
        </r>
      </text>
    </comment>
    <comment ref="E435" authorId="7" shapeId="0">
      <text>
        <r>
          <rPr>
            <b/>
            <sz val="9"/>
            <color indexed="81"/>
            <rFont val="ＭＳ Ｐゴシック"/>
            <family val="3"/>
            <charset val="128"/>
          </rPr>
          <t>鈴木 康二:</t>
        </r>
        <r>
          <rPr>
            <sz val="9"/>
            <color indexed="81"/>
            <rFont val="ＭＳ Ｐゴシック"/>
            <family val="3"/>
            <charset val="128"/>
          </rPr>
          <t xml:space="preserve">
84510272→84515272修正</t>
        </r>
      </text>
    </comment>
    <comment ref="F436" authorId="10" shapeId="0">
      <text>
        <r>
          <rPr>
            <b/>
            <sz val="9"/>
            <color indexed="81"/>
            <rFont val="MS P ゴシック"/>
            <family val="3"/>
            <charset val="128"/>
          </rPr>
          <t>0024:</t>
        </r>
        <r>
          <rPr>
            <sz val="9"/>
            <color indexed="81"/>
            <rFont val="MS P ゴシック"/>
            <family val="3"/>
            <charset val="128"/>
          </rPr>
          <t xml:space="preserve">
</t>
        </r>
        <r>
          <rPr>
            <sz val="16"/>
            <color indexed="81"/>
            <rFont val="MS P ゴシック"/>
            <family val="3"/>
            <charset val="128"/>
          </rPr>
          <t>AC25836の代品で使用した　※89610114でAC25836使用のため</t>
        </r>
        <r>
          <rPr>
            <sz val="9"/>
            <color indexed="81"/>
            <rFont val="MS P ゴシック"/>
            <family val="3"/>
            <charset val="128"/>
          </rPr>
          <t xml:space="preserve">
</t>
        </r>
      </text>
    </comment>
    <comment ref="DZ439" authorId="9" shapeId="0">
      <text>
        <r>
          <rPr>
            <b/>
            <sz val="9"/>
            <color indexed="81"/>
            <rFont val="MS P ゴシック"/>
            <family val="3"/>
            <charset val="128"/>
          </rPr>
          <t>生産管理　佐野学:</t>
        </r>
        <r>
          <rPr>
            <sz val="9"/>
            <color indexed="81"/>
            <rFont val="MS P ゴシック"/>
            <family val="3"/>
            <charset val="128"/>
          </rPr>
          <t xml:space="preserve">
10/25 VN6225</t>
        </r>
      </text>
    </comment>
    <comment ref="ED439" authorId="9" shapeId="0">
      <text>
        <r>
          <rPr>
            <b/>
            <sz val="9"/>
            <color indexed="81"/>
            <rFont val="MS P ゴシック"/>
            <family val="3"/>
            <charset val="128"/>
          </rPr>
          <t>生産管理　佐野学:</t>
        </r>
        <r>
          <rPr>
            <sz val="9"/>
            <color indexed="81"/>
            <rFont val="MS P ゴシック"/>
            <family val="3"/>
            <charset val="128"/>
          </rPr>
          <t xml:space="preserve">
10/25 VN6225
</t>
        </r>
      </text>
    </comment>
    <comment ref="EN439" authorId="9" shapeId="0">
      <text>
        <r>
          <rPr>
            <b/>
            <sz val="9"/>
            <color indexed="81"/>
            <rFont val="MS P ゴシック"/>
            <family val="3"/>
            <charset val="128"/>
          </rPr>
          <t>生産管理　佐野学:</t>
        </r>
        <r>
          <rPr>
            <sz val="9"/>
            <color indexed="81"/>
            <rFont val="MS P ゴシック"/>
            <family val="3"/>
            <charset val="128"/>
          </rPr>
          <t xml:space="preserve">
10/25 VN6225
</t>
        </r>
      </text>
    </comment>
    <comment ref="X441" authorId="4" shapeId="0">
      <text>
        <r>
          <rPr>
            <b/>
            <sz val="9"/>
            <color indexed="81"/>
            <rFont val="ＭＳ Ｐゴシック"/>
            <family val="3"/>
            <charset val="128"/>
          </rPr>
          <t>製造課　高橋:</t>
        </r>
        <r>
          <rPr>
            <sz val="9"/>
            <color indexed="81"/>
            <rFont val="ＭＳ Ｐゴシック"/>
            <family val="3"/>
            <charset val="128"/>
          </rPr>
          <t xml:space="preserve">
２０２６年０１月　ソフト改訂あり</t>
        </r>
      </text>
    </comment>
    <comment ref="E442" authorId="10" shapeId="0">
      <text>
        <r>
          <rPr>
            <b/>
            <sz val="9"/>
            <color indexed="81"/>
            <rFont val="MS P ゴシック"/>
            <family val="3"/>
            <charset val="128"/>
          </rPr>
          <t>0024:</t>
        </r>
        <r>
          <rPr>
            <sz val="9"/>
            <color indexed="81"/>
            <rFont val="MS P ゴシック"/>
            <family val="3"/>
            <charset val="128"/>
          </rPr>
          <t xml:space="preserve">
62510068→62511068へ修正
</t>
        </r>
      </text>
    </comment>
    <comment ref="BE445" authorId="9" shapeId="0">
      <text>
        <r>
          <rPr>
            <b/>
            <sz val="9"/>
            <color indexed="81"/>
            <rFont val="MS P ゴシック"/>
            <family val="3"/>
            <charset val="128"/>
          </rPr>
          <t>生産管理　佐野学:</t>
        </r>
        <r>
          <rPr>
            <sz val="9"/>
            <color indexed="81"/>
            <rFont val="MS P ゴシック"/>
            <family val="3"/>
            <charset val="128"/>
          </rPr>
          <t xml:space="preserve">
11/4 納期遅延依頼で
11/12→11/26
</t>
        </r>
      </text>
    </comment>
    <comment ref="DX445" authorId="9" shapeId="0">
      <text>
        <r>
          <rPr>
            <b/>
            <sz val="9"/>
            <color indexed="81"/>
            <rFont val="MS P ゴシック"/>
            <family val="3"/>
            <charset val="128"/>
          </rPr>
          <t>生産管理　佐野学:</t>
        </r>
        <r>
          <rPr>
            <sz val="9"/>
            <color indexed="81"/>
            <rFont val="MS P ゴシック"/>
            <family val="3"/>
            <charset val="128"/>
          </rPr>
          <t xml:space="preserve">
11/19　ハーネス11/21で発注するも、12/2</t>
        </r>
      </text>
    </comment>
    <comment ref="EF447" authorId="10" shapeId="0">
      <text>
        <r>
          <rPr>
            <b/>
            <sz val="9"/>
            <color indexed="81"/>
            <rFont val="MS P ゴシック"/>
            <family val="3"/>
            <charset val="128"/>
          </rPr>
          <t>0024:</t>
        </r>
        <r>
          <rPr>
            <sz val="9"/>
            <color indexed="81"/>
            <rFont val="MS P ゴシック"/>
            <family val="3"/>
            <charset val="128"/>
          </rPr>
          <t xml:space="preserve">
四條さんから連絡あり。12/5終了で残18台分あり</t>
        </r>
      </text>
    </comment>
    <comment ref="E449" authorId="9" shapeId="0">
      <text>
        <r>
          <rPr>
            <b/>
            <sz val="9"/>
            <color indexed="81"/>
            <rFont val="MS P ゴシック"/>
            <family val="3"/>
            <charset val="128"/>
          </rPr>
          <t>生産管理　佐野学:</t>
        </r>
        <r>
          <rPr>
            <sz val="9"/>
            <color indexed="81"/>
            <rFont val="MS P ゴシック"/>
            <family val="3"/>
            <charset val="128"/>
          </rPr>
          <t xml:space="preserve">
84510284→84511284に修正</t>
        </r>
      </text>
    </comment>
    <comment ref="DZ451" authorId="9" shapeId="0">
      <text>
        <r>
          <rPr>
            <b/>
            <sz val="9"/>
            <color indexed="81"/>
            <rFont val="MS P ゴシック"/>
            <family val="3"/>
            <charset val="128"/>
          </rPr>
          <t>生産管理　佐野学:</t>
        </r>
        <r>
          <rPr>
            <sz val="9"/>
            <color indexed="81"/>
            <rFont val="MS P ゴシック"/>
            <family val="3"/>
            <charset val="128"/>
          </rPr>
          <t xml:space="preserve">
10/25 VN6225</t>
        </r>
      </text>
    </comment>
    <comment ref="ED451" authorId="9" shapeId="0">
      <text>
        <r>
          <rPr>
            <b/>
            <sz val="9"/>
            <color indexed="81"/>
            <rFont val="MS P ゴシック"/>
            <family val="3"/>
            <charset val="128"/>
          </rPr>
          <t>生産管理　佐野学:</t>
        </r>
        <r>
          <rPr>
            <sz val="9"/>
            <color indexed="81"/>
            <rFont val="MS P ゴシック"/>
            <family val="3"/>
            <charset val="128"/>
          </rPr>
          <t xml:space="preserve">
10/25 VN6225
</t>
        </r>
      </text>
    </comment>
    <comment ref="EN451" authorId="9" shapeId="0">
      <text>
        <r>
          <rPr>
            <b/>
            <sz val="9"/>
            <color indexed="81"/>
            <rFont val="MS P ゴシック"/>
            <family val="3"/>
            <charset val="128"/>
          </rPr>
          <t>生産管理　佐野学:</t>
        </r>
        <r>
          <rPr>
            <sz val="9"/>
            <color indexed="81"/>
            <rFont val="MS P ゴシック"/>
            <family val="3"/>
            <charset val="128"/>
          </rPr>
          <t xml:space="preserve">
10/25 VN6225
</t>
        </r>
      </text>
    </comment>
    <comment ref="E455" authorId="9" shapeId="0">
      <text>
        <r>
          <rPr>
            <b/>
            <sz val="9"/>
            <color indexed="81"/>
            <rFont val="MS P ゴシック"/>
            <family val="3"/>
            <charset val="128"/>
          </rPr>
          <t>生産管理　佐野学:</t>
        </r>
        <r>
          <rPr>
            <sz val="9"/>
            <color indexed="81"/>
            <rFont val="MS P ゴシック"/>
            <family val="3"/>
            <charset val="128"/>
          </rPr>
          <t xml:space="preserve">
84510280→84511280に修正</t>
        </r>
      </text>
    </comment>
    <comment ref="M458" authorId="10" shapeId="0">
      <text>
        <r>
          <rPr>
            <b/>
            <sz val="9"/>
            <color indexed="81"/>
            <rFont val="MS P ゴシック"/>
            <family val="3"/>
            <charset val="128"/>
          </rPr>
          <t>0024:</t>
        </r>
        <r>
          <rPr>
            <sz val="9"/>
            <color indexed="81"/>
            <rFont val="MS P ゴシック"/>
            <family val="3"/>
            <charset val="128"/>
          </rPr>
          <t xml:space="preserve">
12/16　
イーサネット入荷</t>
        </r>
      </text>
    </comment>
    <comment ref="E467" authorId="9" shapeId="0">
      <text>
        <r>
          <rPr>
            <b/>
            <sz val="9"/>
            <color indexed="81"/>
            <rFont val="MS P ゴシック"/>
            <family val="3"/>
            <charset val="128"/>
          </rPr>
          <t>生産管理　佐野学:</t>
        </r>
        <r>
          <rPr>
            <sz val="9"/>
            <color indexed="81"/>
            <rFont val="MS P ゴシック"/>
            <family val="3"/>
            <charset val="128"/>
          </rPr>
          <t xml:space="preserve">
84510279→84511279に修正</t>
        </r>
      </text>
    </comment>
    <comment ref="E470" authorId="9" shapeId="0">
      <text>
        <r>
          <rPr>
            <b/>
            <sz val="9"/>
            <color indexed="81"/>
            <rFont val="MS P ゴシック"/>
            <family val="3"/>
            <charset val="128"/>
          </rPr>
          <t>生産管理　佐野学:</t>
        </r>
        <r>
          <rPr>
            <sz val="9"/>
            <color indexed="81"/>
            <rFont val="MS P ゴシック"/>
            <family val="3"/>
            <charset val="128"/>
          </rPr>
          <t xml:space="preserve">
84510281→84511281に修正</t>
        </r>
      </text>
    </comment>
    <comment ref="E473" authorId="11" shapeId="0">
      <text>
        <r>
          <rPr>
            <b/>
            <sz val="9"/>
            <color indexed="81"/>
            <rFont val="MS P ゴシック"/>
            <family val="3"/>
            <charset val="128"/>
          </rPr>
          <t>南陵 生産管理 佐野:</t>
        </r>
        <r>
          <rPr>
            <sz val="9"/>
            <color indexed="81"/>
            <rFont val="MS P ゴシック"/>
            <family val="3"/>
            <charset val="128"/>
          </rPr>
          <t xml:space="preserve">
62510072から修正</t>
        </r>
      </text>
    </comment>
    <comment ref="E475" authorId="9" shapeId="0">
      <text>
        <r>
          <rPr>
            <b/>
            <sz val="9"/>
            <color indexed="81"/>
            <rFont val="MS P ゴシック"/>
            <family val="3"/>
            <charset val="128"/>
          </rPr>
          <t>生産管理　佐野学:</t>
        </r>
        <r>
          <rPr>
            <sz val="9"/>
            <color indexed="81"/>
            <rFont val="MS P ゴシック"/>
            <family val="3"/>
            <charset val="128"/>
          </rPr>
          <t xml:space="preserve">
84510283→84511283に修正
</t>
        </r>
      </text>
    </comment>
    <comment ref="X476" authorId="12" shapeId="0">
      <text>
        <r>
          <rPr>
            <b/>
            <sz val="9"/>
            <color indexed="81"/>
            <rFont val="MS P ゴシック"/>
            <family val="3"/>
            <charset val="128"/>
          </rPr>
          <t>イーサネットIP
LANケーブル欠品</t>
        </r>
      </text>
    </comment>
    <comment ref="E478" authorId="9" shapeId="0">
      <text>
        <r>
          <rPr>
            <b/>
            <sz val="9"/>
            <color indexed="81"/>
            <rFont val="MS P ゴシック"/>
            <family val="3"/>
            <charset val="128"/>
          </rPr>
          <t>生産管理　佐野学:</t>
        </r>
        <r>
          <rPr>
            <sz val="9"/>
            <color indexed="81"/>
            <rFont val="MS P ゴシック"/>
            <family val="3"/>
            <charset val="128"/>
          </rPr>
          <t xml:space="preserve">
84420044→84421044に変更</t>
        </r>
      </text>
    </comment>
    <comment ref="E487" authorId="9" shapeId="0">
      <text>
        <r>
          <rPr>
            <b/>
            <sz val="9"/>
            <color indexed="81"/>
            <rFont val="MS P ゴシック"/>
            <family val="3"/>
            <charset val="128"/>
          </rPr>
          <t>生産管理　佐野学:</t>
        </r>
        <r>
          <rPr>
            <sz val="9"/>
            <color indexed="81"/>
            <rFont val="MS P ゴシック"/>
            <family val="3"/>
            <charset val="128"/>
          </rPr>
          <t xml:space="preserve">
84510285→84511285に周世宇</t>
        </r>
      </text>
    </comment>
    <comment ref="E492" authorId="9" shapeId="0">
      <text>
        <r>
          <rPr>
            <b/>
            <sz val="9"/>
            <color indexed="81"/>
            <rFont val="MS P ゴシック"/>
            <family val="3"/>
            <charset val="128"/>
          </rPr>
          <t>生産管理　佐野学:</t>
        </r>
        <r>
          <rPr>
            <sz val="9"/>
            <color indexed="81"/>
            <rFont val="MS P ゴシック"/>
            <family val="3"/>
            <charset val="128"/>
          </rPr>
          <t xml:space="preserve">
84420045→84421045変更</t>
        </r>
      </text>
    </comment>
    <comment ref="E493" authorId="9" shapeId="0">
      <text>
        <r>
          <rPr>
            <b/>
            <sz val="9"/>
            <color indexed="81"/>
            <rFont val="MS P ゴシック"/>
            <family val="3"/>
            <charset val="128"/>
          </rPr>
          <t>生産管理　佐野学:</t>
        </r>
        <r>
          <rPr>
            <sz val="9"/>
            <color indexed="81"/>
            <rFont val="MS P ゴシック"/>
            <family val="3"/>
            <charset val="128"/>
          </rPr>
          <t xml:space="preserve">
84510286→84511286に修正</t>
        </r>
      </text>
    </comment>
    <comment ref="E495" authorId="11" shapeId="0">
      <text>
        <r>
          <rPr>
            <b/>
            <sz val="9"/>
            <color indexed="81"/>
            <rFont val="MS P ゴシック"/>
            <family val="3"/>
            <charset val="128"/>
          </rPr>
          <t>南陵 生産管理 佐野:</t>
        </r>
        <r>
          <rPr>
            <sz val="9"/>
            <color indexed="81"/>
            <rFont val="MS P ゴシック"/>
            <family val="3"/>
            <charset val="128"/>
          </rPr>
          <t xml:space="preserve">
62510071から修正</t>
        </r>
      </text>
    </comment>
    <comment ref="E506" authorId="9" shapeId="0">
      <text>
        <r>
          <rPr>
            <b/>
            <sz val="9"/>
            <color indexed="81"/>
            <rFont val="MS P ゴシック"/>
            <family val="3"/>
            <charset val="128"/>
          </rPr>
          <t>生産管理　佐野学:</t>
        </r>
        <r>
          <rPr>
            <sz val="9"/>
            <color indexed="81"/>
            <rFont val="MS P ゴシック"/>
            <family val="3"/>
            <charset val="128"/>
          </rPr>
          <t xml:space="preserve">
84510287→84511287に修正
</t>
        </r>
      </text>
    </comment>
    <comment ref="E510" authorId="9" shapeId="0">
      <text>
        <r>
          <rPr>
            <b/>
            <sz val="9"/>
            <color indexed="81"/>
            <rFont val="MS P ゴシック"/>
            <family val="3"/>
            <charset val="128"/>
          </rPr>
          <t>生産管理　佐野学:</t>
        </r>
        <r>
          <rPr>
            <sz val="9"/>
            <color indexed="81"/>
            <rFont val="MS P ゴシック"/>
            <family val="3"/>
            <charset val="128"/>
          </rPr>
          <t xml:space="preserve">
84510282→84511282に修正</t>
        </r>
      </text>
    </comment>
    <comment ref="G513" authorId="13" shapeId="0">
      <text>
        <r>
          <rPr>
            <b/>
            <sz val="9"/>
            <color indexed="81"/>
            <rFont val="MS P ゴシック"/>
            <family val="3"/>
            <charset val="128"/>
          </rPr>
          <t>0065:</t>
        </r>
        <r>
          <rPr>
            <sz val="9"/>
            <color indexed="81"/>
            <rFont val="MS P ゴシック"/>
            <family val="3"/>
            <charset val="128"/>
          </rPr>
          <t xml:space="preserve">
</t>
        </r>
        <r>
          <rPr>
            <sz val="10"/>
            <color indexed="81"/>
            <rFont val="MS P ゴシック"/>
            <family val="3"/>
            <charset val="128"/>
          </rPr>
          <t>AC26156引当有るも、入荷されず→品番が同じこの後使用するFANUCを使用</t>
        </r>
      </text>
    </comment>
    <comment ref="G514" authorId="13" shapeId="0">
      <text>
        <r>
          <rPr>
            <b/>
            <sz val="9"/>
            <color indexed="81"/>
            <rFont val="MS P ゴシック"/>
            <family val="3"/>
            <charset val="128"/>
          </rPr>
          <t>0065:</t>
        </r>
        <r>
          <rPr>
            <sz val="9"/>
            <color indexed="81"/>
            <rFont val="MS P ゴシック"/>
            <family val="3"/>
            <charset val="128"/>
          </rPr>
          <t xml:space="preserve">
</t>
        </r>
        <r>
          <rPr>
            <sz val="10"/>
            <color indexed="81"/>
            <rFont val="MS P ゴシック"/>
            <family val="3"/>
            <charset val="128"/>
          </rPr>
          <t>AC26156引当有るも、入荷されず→品番が同じこの後使用するFANUCを使用</t>
        </r>
      </text>
    </comment>
    <comment ref="E518" authorId="9" shapeId="0">
      <text>
        <r>
          <rPr>
            <b/>
            <sz val="9"/>
            <color indexed="81"/>
            <rFont val="MS P ゴシック"/>
            <family val="3"/>
            <charset val="128"/>
          </rPr>
          <t>生産管理　佐野学:</t>
        </r>
        <r>
          <rPr>
            <sz val="9"/>
            <color indexed="81"/>
            <rFont val="MS P ゴシック"/>
            <family val="3"/>
            <charset val="128"/>
          </rPr>
          <t xml:space="preserve">
84420046→84421046に変更</t>
        </r>
      </text>
    </comment>
    <comment ref="G518" authorId="13" shapeId="0">
      <text>
        <r>
          <rPr>
            <b/>
            <sz val="9"/>
            <color indexed="81"/>
            <rFont val="MS P ゴシック"/>
            <family val="3"/>
            <charset val="128"/>
          </rPr>
          <t>0065:</t>
        </r>
        <r>
          <rPr>
            <sz val="9"/>
            <color indexed="81"/>
            <rFont val="MS P ゴシック"/>
            <family val="3"/>
            <charset val="128"/>
          </rPr>
          <t xml:space="preserve">
</t>
        </r>
        <r>
          <rPr>
            <sz val="11"/>
            <color indexed="81"/>
            <rFont val="MS P ゴシック"/>
            <family val="3"/>
            <charset val="128"/>
          </rPr>
          <t>過去にAC25812使用済(84510246)
以前台帳にAC25796引当られていたため、今回使用。品番確認OK</t>
        </r>
      </text>
    </comment>
    <comment ref="G524" authorId="13" shapeId="0">
      <text>
        <r>
          <rPr>
            <b/>
            <sz val="9"/>
            <color indexed="81"/>
            <rFont val="MS P ゴシック"/>
            <family val="3"/>
            <charset val="128"/>
          </rPr>
          <t>0065:</t>
        </r>
        <r>
          <rPr>
            <sz val="9"/>
            <color indexed="81"/>
            <rFont val="MS P ゴシック"/>
            <family val="3"/>
            <charset val="128"/>
          </rPr>
          <t xml:space="preserve">
</t>
        </r>
        <r>
          <rPr>
            <sz val="12"/>
            <color indexed="81"/>
            <rFont val="MS P ゴシック"/>
            <family val="3"/>
            <charset val="128"/>
          </rPr>
          <t>過去にAC25813使用済(84510248)
以前台帳にAC25796引当られていたため、今回使用。品番確認OK</t>
        </r>
      </text>
    </comment>
    <comment ref="E526" authorId="11" shapeId="0">
      <text>
        <r>
          <rPr>
            <b/>
            <sz val="9"/>
            <color indexed="81"/>
            <rFont val="MS P ゴシック"/>
            <family val="3"/>
            <charset val="128"/>
          </rPr>
          <t>南陵 生産管理 佐野:</t>
        </r>
        <r>
          <rPr>
            <sz val="9"/>
            <color indexed="81"/>
            <rFont val="MS P ゴシック"/>
            <family val="3"/>
            <charset val="128"/>
          </rPr>
          <t xml:space="preserve">
62510075から
修正</t>
        </r>
      </text>
    </comment>
    <comment ref="E528" authorId="9" shapeId="0">
      <text>
        <r>
          <rPr>
            <b/>
            <sz val="12"/>
            <color indexed="81"/>
            <rFont val="MS P ゴシック"/>
            <family val="3"/>
            <charset val="128"/>
          </rPr>
          <t>生産管理　佐野学:</t>
        </r>
        <r>
          <rPr>
            <sz val="12"/>
            <color indexed="81"/>
            <rFont val="MS P ゴシック"/>
            <family val="3"/>
            <charset val="128"/>
          </rPr>
          <t xml:space="preserve">
84510288→84511288に修正</t>
        </r>
      </text>
    </comment>
    <comment ref="X534" authorId="14" shapeId="0">
      <text>
        <r>
          <rPr>
            <b/>
            <sz val="9"/>
            <color indexed="81"/>
            <rFont val="MS P ゴシック"/>
            <family val="3"/>
            <charset val="128"/>
          </rPr>
          <t>生産管理　佐藤　千里:</t>
        </r>
        <r>
          <rPr>
            <sz val="9"/>
            <color indexed="81"/>
            <rFont val="MS P ゴシック"/>
            <family val="3"/>
            <charset val="128"/>
          </rPr>
          <t xml:space="preserve">
ソフト改訂　2026.04</t>
        </r>
      </text>
    </comment>
    <comment ref="G539" authorId="6" shapeId="0">
      <text>
        <r>
          <rPr>
            <b/>
            <sz val="9"/>
            <color indexed="81"/>
            <rFont val="ＭＳ Ｐゴシック"/>
            <family val="3"/>
            <charset val="128"/>
          </rPr>
          <t>資材 2Fピッキング:</t>
        </r>
        <r>
          <rPr>
            <sz val="9"/>
            <color indexed="81"/>
            <rFont val="ＭＳ Ｐゴシック"/>
            <family val="3"/>
            <charset val="128"/>
          </rPr>
          <t xml:space="preserve">
AC26077をAEZ40172にて使用のため。</t>
        </r>
      </text>
    </comment>
    <comment ref="X547" authorId="14" shapeId="0">
      <text>
        <r>
          <rPr>
            <b/>
            <sz val="9"/>
            <color indexed="81"/>
            <rFont val="MS P ゴシック"/>
            <family val="3"/>
            <charset val="128"/>
          </rPr>
          <t>生産管理　佐藤　千里:</t>
        </r>
        <r>
          <rPr>
            <sz val="9"/>
            <color indexed="81"/>
            <rFont val="MS P ゴシック"/>
            <family val="3"/>
            <charset val="128"/>
          </rPr>
          <t xml:space="preserve">
ソフト改訂
2026.04</t>
        </r>
      </text>
    </comment>
    <comment ref="EC548" authorId="13" shapeId="0">
      <text>
        <r>
          <rPr>
            <b/>
            <sz val="9"/>
            <color indexed="81"/>
            <rFont val="MS P ゴシック"/>
            <family val="3"/>
            <charset val="128"/>
          </rPr>
          <t>0065:</t>
        </r>
        <r>
          <rPr>
            <sz val="9"/>
            <color indexed="81"/>
            <rFont val="MS P ゴシック"/>
            <family val="3"/>
            <charset val="128"/>
          </rPr>
          <t xml:space="preserve">
2/17　不足発生で3/10分
前倒しで依頼
20台口　分納で入荷予定</t>
        </r>
      </text>
    </comment>
    <comment ref="G551" authorId="13" shapeId="0">
      <text>
        <r>
          <rPr>
            <b/>
            <sz val="9"/>
            <color indexed="81"/>
            <rFont val="MS P ゴシック"/>
            <family val="3"/>
            <charset val="128"/>
          </rPr>
          <t>0065:</t>
        </r>
        <r>
          <rPr>
            <sz val="9"/>
            <color indexed="81"/>
            <rFont val="MS P ゴシック"/>
            <family val="3"/>
            <charset val="128"/>
          </rPr>
          <t xml:space="preserve">
2/20　元々72511120引当も、このシリアルで使用</t>
        </r>
      </text>
    </comment>
    <comment ref="X552" authorId="14" shapeId="0">
      <text>
        <r>
          <rPr>
            <b/>
            <sz val="9"/>
            <color indexed="81"/>
            <rFont val="MS P ゴシック"/>
            <family val="3"/>
            <charset val="128"/>
          </rPr>
          <t>生産管理　佐藤　千里:</t>
        </r>
        <r>
          <rPr>
            <sz val="9"/>
            <color indexed="81"/>
            <rFont val="MS P ゴシック"/>
            <family val="3"/>
            <charset val="128"/>
          </rPr>
          <t xml:space="preserve">
ソフト改訂　2026.04</t>
        </r>
      </text>
    </comment>
    <comment ref="E553" authorId="13" shapeId="0">
      <text>
        <r>
          <rPr>
            <b/>
            <sz val="9"/>
            <color indexed="81"/>
            <rFont val="MS P ゴシック"/>
            <family val="3"/>
            <charset val="128"/>
          </rPr>
          <t>0065:</t>
        </r>
        <r>
          <rPr>
            <sz val="9"/>
            <color indexed="81"/>
            <rFont val="MS P ゴシック"/>
            <family val="3"/>
            <charset val="128"/>
          </rPr>
          <t xml:space="preserve">
1/31　河田さんからメールあり
変更依頼書
62511073→62511080に変更</t>
        </r>
      </text>
    </comment>
    <comment ref="X555" authorId="14" shapeId="0">
      <text>
        <r>
          <rPr>
            <b/>
            <sz val="9"/>
            <color indexed="81"/>
            <rFont val="MS P ゴシック"/>
            <family val="3"/>
            <charset val="128"/>
          </rPr>
          <t>生産管理　佐藤　千里:</t>
        </r>
        <r>
          <rPr>
            <sz val="9"/>
            <color indexed="81"/>
            <rFont val="MS P ゴシック"/>
            <family val="3"/>
            <charset val="128"/>
          </rPr>
          <t xml:space="preserve">
ソフト改訂　2026.04</t>
        </r>
      </text>
    </comment>
    <comment ref="E571" authorId="13" shapeId="0">
      <text>
        <r>
          <rPr>
            <b/>
            <sz val="11"/>
            <color indexed="81"/>
            <rFont val="MS P ゴシック"/>
            <family val="3"/>
            <charset val="128"/>
          </rPr>
          <t>0065:</t>
        </r>
        <r>
          <rPr>
            <sz val="11"/>
            <color indexed="81"/>
            <rFont val="MS P ゴシック"/>
            <family val="3"/>
            <charset val="128"/>
          </rPr>
          <t xml:space="preserve">
1/31　河田さんから連絡あり
62510068→62510078へ変更</t>
        </r>
      </text>
    </comment>
    <comment ref="E574" authorId="13" shapeId="0">
      <text>
        <r>
          <rPr>
            <b/>
            <sz val="12"/>
            <color indexed="81"/>
            <rFont val="MS P ゴシック"/>
            <family val="3"/>
            <charset val="128"/>
          </rPr>
          <t>0065:</t>
        </r>
        <r>
          <rPr>
            <sz val="12"/>
            <color indexed="81"/>
            <rFont val="MS P ゴシック"/>
            <family val="3"/>
            <charset val="128"/>
          </rPr>
          <t xml:space="preserve">
72511118→72515118に修正</t>
        </r>
      </text>
    </comment>
    <comment ref="G577" authorId="11" shapeId="0">
      <text>
        <r>
          <rPr>
            <b/>
            <sz val="9"/>
            <color indexed="81"/>
            <rFont val="MS P ゴシック"/>
            <family val="3"/>
            <charset val="128"/>
          </rPr>
          <t>南陵 生産管理 佐野:</t>
        </r>
        <r>
          <rPr>
            <sz val="9"/>
            <color indexed="81"/>
            <rFont val="MS P ゴシック"/>
            <family val="3"/>
            <charset val="128"/>
          </rPr>
          <t xml:space="preserve">
台帳引当無しのため、在庫から使用する
</t>
        </r>
      </text>
    </comment>
    <comment ref="G579" authorId="11" shapeId="0">
      <text>
        <r>
          <rPr>
            <b/>
            <sz val="9"/>
            <color indexed="81"/>
            <rFont val="MS P ゴシック"/>
            <family val="3"/>
            <charset val="128"/>
          </rPr>
          <t>南陵 生産管理 佐野:</t>
        </r>
        <r>
          <rPr>
            <sz val="9"/>
            <color indexed="81"/>
            <rFont val="MS P ゴシック"/>
            <family val="3"/>
            <charset val="128"/>
          </rPr>
          <t xml:space="preserve">
台帳引当無しのため、在庫から使用する
</t>
        </r>
      </text>
    </comment>
    <comment ref="X590" authorId="14" shapeId="0">
      <text>
        <r>
          <rPr>
            <b/>
            <sz val="10"/>
            <color indexed="81"/>
            <rFont val="MS P ゴシック"/>
            <family val="3"/>
            <charset val="128"/>
          </rPr>
          <t>生産管理　佐藤　千里:</t>
        </r>
        <r>
          <rPr>
            <sz val="10"/>
            <color indexed="81"/>
            <rFont val="MS P ゴシック"/>
            <family val="3"/>
            <charset val="128"/>
          </rPr>
          <t xml:space="preserve">
HMI イメージ改訂
２５版</t>
        </r>
      </text>
    </comment>
    <comment ref="G599" authorId="11" shapeId="0">
      <text>
        <r>
          <rPr>
            <b/>
            <sz val="9"/>
            <color indexed="81"/>
            <rFont val="MS P ゴシック"/>
            <family val="3"/>
            <charset val="128"/>
          </rPr>
          <t>南陵 生産管理 佐野:</t>
        </r>
        <r>
          <rPr>
            <sz val="9"/>
            <color indexed="81"/>
            <rFont val="MS P ゴシック"/>
            <family val="3"/>
            <charset val="128"/>
          </rPr>
          <t xml:space="preserve">
117号機で　AC26120　で使用していたため、AC26221を使用
</t>
        </r>
      </text>
    </comment>
    <comment ref="X615" authorId="15" shapeId="0">
      <text>
        <r>
          <rPr>
            <b/>
            <sz val="9"/>
            <color indexed="81"/>
            <rFont val="ＭＳ Ｐゴシック"/>
            <family val="3"/>
            <charset val="128"/>
          </rPr>
          <t>検査係1:
デジタルドキュメント改訂</t>
        </r>
      </text>
    </comment>
    <comment ref="E624" authorId="13" shapeId="0">
      <text>
        <r>
          <rPr>
            <b/>
            <sz val="9"/>
            <color indexed="81"/>
            <rFont val="MS P ゴシック"/>
            <family val="3"/>
            <charset val="128"/>
          </rPr>
          <t>0065:</t>
        </r>
        <r>
          <rPr>
            <sz val="9"/>
            <color indexed="81"/>
            <rFont val="MS P ゴシック"/>
            <family val="3"/>
            <charset val="128"/>
          </rPr>
          <t xml:space="preserve">
特殊機</t>
        </r>
      </text>
    </comment>
    <comment ref="G629" authorId="11" shapeId="0">
      <text>
        <r>
          <rPr>
            <b/>
            <sz val="9"/>
            <color indexed="81"/>
            <rFont val="MS P ゴシック"/>
            <family val="3"/>
            <charset val="128"/>
          </rPr>
          <t>南陵 生産管理 佐野:</t>
        </r>
        <r>
          <rPr>
            <sz val="9"/>
            <color indexed="81"/>
            <rFont val="MS P ゴシック"/>
            <family val="3"/>
            <charset val="128"/>
          </rPr>
          <t xml:space="preserve">
土岐で使用
</t>
        </r>
      </text>
    </comment>
    <comment ref="F639" authorId="7" shapeId="0">
      <text>
        <r>
          <rPr>
            <b/>
            <sz val="9"/>
            <color indexed="81"/>
            <rFont val="MS P ゴシック"/>
            <family val="3"/>
            <charset val="128"/>
          </rPr>
          <t>鈴木 康二:</t>
        </r>
        <r>
          <rPr>
            <sz val="9"/>
            <color indexed="81"/>
            <rFont val="MS P ゴシック"/>
            <family val="3"/>
            <charset val="128"/>
          </rPr>
          <t xml:space="preserve">
</t>
        </r>
        <r>
          <rPr>
            <sz val="11"/>
            <color indexed="81"/>
            <rFont val="MS P ゴシック"/>
            <family val="3"/>
            <charset val="128"/>
          </rPr>
          <t>アマダから返却のNCを使用</t>
        </r>
      </text>
    </comment>
    <comment ref="G643" authorId="11" shapeId="0">
      <text>
        <r>
          <rPr>
            <b/>
            <sz val="9"/>
            <color indexed="81"/>
            <rFont val="MS P ゴシック"/>
            <family val="3"/>
            <charset val="128"/>
          </rPr>
          <t>南陵 生産管理 佐野:</t>
        </r>
        <r>
          <rPr>
            <sz val="9"/>
            <color indexed="81"/>
            <rFont val="MS P ゴシック"/>
            <family val="3"/>
            <charset val="128"/>
          </rPr>
          <t xml:space="preserve">
引当なし
四條さん在庫確認し、古い番号使用</t>
        </r>
      </text>
    </comment>
    <comment ref="F659" authorId="16" shapeId="0">
      <text>
        <r>
          <rPr>
            <b/>
            <sz val="9"/>
            <color indexed="81"/>
            <rFont val="MS P ゴシック"/>
            <family val="3"/>
            <charset val="128"/>
          </rPr>
          <t>ﾋﾟｯｷﾝｸﾞ:</t>
        </r>
        <r>
          <rPr>
            <sz val="9"/>
            <color indexed="81"/>
            <rFont val="MS P ゴシック"/>
            <family val="3"/>
            <charset val="128"/>
          </rPr>
          <t xml:space="preserve">
</t>
        </r>
        <r>
          <rPr>
            <sz val="12"/>
            <color indexed="81"/>
            <rFont val="MS P ゴシック"/>
            <family val="3"/>
            <charset val="128"/>
          </rPr>
          <t>FANUC欠品
5/15 NC25736を使用。他部材買い集め使用</t>
        </r>
      </text>
    </comment>
    <comment ref="G665" authorId="11" shapeId="0">
      <text>
        <r>
          <rPr>
            <b/>
            <sz val="9"/>
            <color indexed="81"/>
            <rFont val="MS P ゴシック"/>
            <family val="3"/>
            <charset val="128"/>
          </rPr>
          <t>南陵 生産管理 佐野:</t>
        </r>
        <r>
          <rPr>
            <sz val="9"/>
            <color indexed="81"/>
            <rFont val="MS P ゴシック"/>
            <family val="3"/>
            <charset val="128"/>
          </rPr>
          <t xml:space="preserve">
89610288分のAC26297を使用</t>
        </r>
      </text>
    </comment>
    <comment ref="G669" authorId="11" shapeId="0">
      <text>
        <r>
          <rPr>
            <b/>
            <sz val="9"/>
            <color indexed="81"/>
            <rFont val="MS P ゴシック"/>
            <family val="3"/>
            <charset val="128"/>
          </rPr>
          <t>南陵 生産管理 佐野:</t>
        </r>
        <r>
          <rPr>
            <sz val="9"/>
            <color indexed="81"/>
            <rFont val="MS P ゴシック"/>
            <family val="3"/>
            <charset val="128"/>
          </rPr>
          <t xml:space="preserve">
5/28　16台入荷　引当ないため、入荷一番最後の番号を使用した</t>
        </r>
      </text>
    </comment>
    <comment ref="E675" authorId="11" shapeId="0">
      <text>
        <r>
          <rPr>
            <b/>
            <sz val="11"/>
            <color indexed="81"/>
            <rFont val="MS P ゴシック"/>
            <family val="3"/>
            <charset val="128"/>
          </rPr>
          <t>南陵 生産管理 佐野:OVS-D仕様</t>
        </r>
        <r>
          <rPr>
            <sz val="11"/>
            <color indexed="81"/>
            <rFont val="MS P ゴシック"/>
            <family val="3"/>
            <charset val="128"/>
          </rPr>
          <t xml:space="preserve">
</t>
        </r>
      </text>
    </comment>
    <comment ref="G675" authorId="11" shapeId="0">
      <text>
        <r>
          <rPr>
            <b/>
            <sz val="11"/>
            <color indexed="81"/>
            <rFont val="MS P ゴシック"/>
            <family val="3"/>
            <charset val="128"/>
          </rPr>
          <t>南陵 生産管理 佐野:</t>
        </r>
        <r>
          <rPr>
            <sz val="11"/>
            <color indexed="81"/>
            <rFont val="MS P ゴシック"/>
            <family val="3"/>
            <charset val="128"/>
          </rPr>
          <t xml:space="preserve">
引当ない。四條さんに在庫確認し、AC26034</t>
        </r>
      </text>
    </comment>
    <comment ref="G690" authorId="11" shapeId="0">
      <text>
        <r>
          <rPr>
            <b/>
            <sz val="11"/>
            <color indexed="81"/>
            <rFont val="MS P ゴシック"/>
            <family val="3"/>
            <charset val="128"/>
          </rPr>
          <t>南陵 生産管理 佐野:</t>
        </r>
        <r>
          <rPr>
            <sz val="11"/>
            <color indexed="81"/>
            <rFont val="MS P ゴシック"/>
            <family val="3"/>
            <charset val="128"/>
          </rPr>
          <t xml:space="preserve">
引当ない。四條さんに在庫確認し、AC26034</t>
        </r>
      </text>
    </comment>
    <comment ref="F715" authorId="11" shapeId="0">
      <text>
        <r>
          <rPr>
            <b/>
            <sz val="11"/>
            <color indexed="81"/>
            <rFont val="MS P ゴシック"/>
            <family val="3"/>
            <charset val="128"/>
          </rPr>
          <t>南陵 生産管理 佐野:</t>
        </r>
        <r>
          <rPr>
            <sz val="11"/>
            <color indexed="81"/>
            <rFont val="MS P ゴシック"/>
            <family val="3"/>
            <charset val="128"/>
          </rPr>
          <t xml:space="preserve">
台帳AC26212あるも、92510042で使用済
</t>
        </r>
      </text>
    </comment>
    <comment ref="E732" authorId="17" shapeId="0">
      <text>
        <r>
          <rPr>
            <b/>
            <sz val="9"/>
            <color indexed="81"/>
            <rFont val="MS P ゴシック"/>
            <family val="3"/>
            <charset val="128"/>
          </rPr>
          <t>生産管理　髙木:</t>
        </r>
        <r>
          <rPr>
            <sz val="9"/>
            <color indexed="81"/>
            <rFont val="MS P ゴシック"/>
            <family val="3"/>
            <charset val="128"/>
          </rPr>
          <t xml:space="preserve">
パネルPC
検査成績書無し
滝口様連絡済み</t>
        </r>
      </text>
    </comment>
    <comment ref="E733" authorId="17" shapeId="0">
      <text>
        <r>
          <rPr>
            <b/>
            <sz val="9"/>
            <color indexed="81"/>
            <rFont val="MS P ゴシック"/>
            <family val="3"/>
            <charset val="128"/>
          </rPr>
          <t>生産管理　髙木:</t>
        </r>
        <r>
          <rPr>
            <sz val="9"/>
            <color indexed="81"/>
            <rFont val="MS P ゴシック"/>
            <family val="3"/>
            <charset val="128"/>
          </rPr>
          <t xml:space="preserve">
84421053として
生産変更</t>
        </r>
      </text>
    </comment>
    <comment ref="E741" authorId="17" shapeId="0">
      <text>
        <r>
          <rPr>
            <b/>
            <sz val="9"/>
            <color indexed="81"/>
            <rFont val="MS P ゴシック"/>
            <family val="3"/>
            <charset val="128"/>
          </rPr>
          <t>生産管理　髙木:</t>
        </r>
        <r>
          <rPr>
            <sz val="9"/>
            <color indexed="81"/>
            <rFont val="MS P ゴシック"/>
            <family val="3"/>
            <charset val="128"/>
          </rPr>
          <t xml:space="preserve">
84421057として載せ替え対応
2026.7.22
このSERは4Qに移動</t>
        </r>
      </text>
    </comment>
    <comment ref="G750" authorId="18" shapeId="0">
      <text>
        <r>
          <rPr>
            <sz val="11"/>
            <rFont val="ＭＳ Ｐゴシック"/>
            <family val="3"/>
            <charset val="128"/>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NC欠品</t>
        </r>
      </text>
    </comment>
    <comment ref="X750" authorId="19" shapeId="0">
      <text>
        <r>
          <rPr>
            <b/>
            <sz val="9"/>
            <color indexed="81"/>
            <rFont val="MS P ゴシック"/>
            <family val="3"/>
            <charset val="128"/>
          </rPr>
          <t>製造課 髙橋 正典:</t>
        </r>
        <r>
          <rPr>
            <sz val="9"/>
            <color indexed="81"/>
            <rFont val="MS P ゴシック"/>
            <family val="3"/>
            <charset val="128"/>
          </rPr>
          <t xml:space="preserve">
ORSUS加工条件の改訂はメカ側のノズル変更と同期させる必要があります。
メカ側の切り替えが89610260からと聞いていますので、89420003は従来の加工条件で対応してください。
(2026年9月改訂は取り込まない
〇：A版　×：B版</t>
        </r>
      </text>
    </comment>
    <comment ref="X751" authorId="19" shapeId="0">
      <text>
        <r>
          <rPr>
            <b/>
            <sz val="9"/>
            <color indexed="81"/>
            <rFont val="MS P ゴシック"/>
            <family val="3"/>
            <charset val="128"/>
          </rPr>
          <t>製造課 髙橋 正典:</t>
        </r>
        <r>
          <rPr>
            <sz val="9"/>
            <color indexed="81"/>
            <rFont val="MS P ゴシック"/>
            <family val="3"/>
            <charset val="128"/>
          </rPr>
          <t xml:space="preserve">
ソフト改訂をアマダ様に確認中</t>
        </r>
      </text>
    </comment>
    <comment ref="X755" authorId="19" shapeId="0">
      <text>
        <r>
          <rPr>
            <b/>
            <sz val="9"/>
            <color indexed="81"/>
            <rFont val="MS P ゴシック"/>
            <family val="3"/>
            <charset val="128"/>
          </rPr>
          <t>製造課 髙橋 正典:</t>
        </r>
        <r>
          <rPr>
            <sz val="9"/>
            <color indexed="81"/>
            <rFont val="MS P ゴシック"/>
            <family val="3"/>
            <charset val="128"/>
          </rPr>
          <t xml:space="preserve">
9月生産実施として先日送りましたORSUS 6kw、8kwの加工条件データは、
以下のシリアルから対応してください。
　生産月：9月生産
　シリアル：89610260</t>
        </r>
      </text>
    </comment>
    <comment ref="D764" authorId="20" shapeId="0">
      <text>
        <r>
          <rPr>
            <b/>
            <sz val="9"/>
            <color indexed="81"/>
            <rFont val="ＭＳ Ｐゴシック"/>
            <family val="3"/>
            <charset val="128"/>
          </rPr>
          <t>田中　真奈美:</t>
        </r>
        <r>
          <rPr>
            <sz val="9"/>
            <color indexed="81"/>
            <rFont val="ＭＳ Ｐゴシック"/>
            <family val="3"/>
            <charset val="128"/>
          </rPr>
          <t xml:space="preserve">
特殊機</t>
        </r>
      </text>
    </comment>
    <comment ref="Y776" authorId="20" shapeId="0">
      <text>
        <r>
          <rPr>
            <b/>
            <sz val="9"/>
            <color indexed="81"/>
            <rFont val="ＭＳ Ｐゴシック"/>
            <family val="3"/>
            <charset val="128"/>
          </rPr>
          <t>8/26積み込み予定</t>
        </r>
      </text>
    </comment>
    <comment ref="X789" authorId="19" shapeId="0">
      <text>
        <r>
          <rPr>
            <b/>
            <sz val="9"/>
            <color indexed="81"/>
            <rFont val="MS P ゴシック"/>
            <family val="3"/>
            <charset val="128"/>
          </rPr>
          <t>製造課 髙橋 正典:</t>
        </r>
        <r>
          <rPr>
            <sz val="9"/>
            <color indexed="81"/>
            <rFont val="MS P ゴシック"/>
            <family val="3"/>
            <charset val="128"/>
          </rPr>
          <t xml:space="preserve">
2026年10月ソフト改訂</t>
        </r>
      </text>
    </comment>
    <comment ref="X851" authorId="19" shapeId="0">
      <text>
        <r>
          <rPr>
            <b/>
            <sz val="9"/>
            <color indexed="81"/>
            <rFont val="MS P ゴシック"/>
            <family val="3"/>
            <charset val="128"/>
          </rPr>
          <t>製造課 髙橋 正典:</t>
        </r>
        <r>
          <rPr>
            <sz val="9"/>
            <color indexed="81"/>
            <rFont val="MS P ゴシック"/>
            <family val="3"/>
            <charset val="128"/>
          </rPr>
          <t xml:space="preserve">
2026年10月ソフト改訂
・NCソフト
・HMI-APL</t>
        </r>
      </text>
    </comment>
    <comment ref="E1138" authorId="9" shapeId="0">
      <text>
        <r>
          <rPr>
            <b/>
            <sz val="9"/>
            <color indexed="81"/>
            <rFont val="MS P ゴシック"/>
            <family val="3"/>
            <charset val="128"/>
          </rPr>
          <t>生産管理　佐野学:</t>
        </r>
        <r>
          <rPr>
            <sz val="9"/>
            <color indexed="81"/>
            <rFont val="MS P ゴシック"/>
            <family val="3"/>
            <charset val="128"/>
          </rPr>
          <t xml:space="preserve">
84510276→84511276に修正</t>
        </r>
      </text>
    </comment>
    <comment ref="E1139" authorId="9" shapeId="0">
      <text>
        <r>
          <rPr>
            <b/>
            <sz val="9"/>
            <color indexed="81"/>
            <rFont val="MS P ゴシック"/>
            <family val="3"/>
            <charset val="128"/>
          </rPr>
          <t>生産管理　佐野学:</t>
        </r>
        <r>
          <rPr>
            <sz val="9"/>
            <color indexed="81"/>
            <rFont val="MS P ゴシック"/>
            <family val="3"/>
            <charset val="128"/>
          </rPr>
          <t xml:space="preserve">
84510289→84511289に修正</t>
        </r>
      </text>
    </comment>
    <comment ref="M1148" authorId="21" shapeId="0">
      <text>
        <r>
          <rPr>
            <b/>
            <sz val="18"/>
            <color indexed="81"/>
            <rFont val="MS P ゴシック"/>
            <family val="3"/>
            <charset val="128"/>
          </rPr>
          <t>履歴カード
仕様書
配布済み</t>
        </r>
      </text>
    </comment>
    <comment ref="BK1162" authorId="9" shapeId="0">
      <text>
        <r>
          <rPr>
            <b/>
            <sz val="9"/>
            <color indexed="81"/>
            <rFont val="MS P ゴシック"/>
            <family val="3"/>
            <charset val="128"/>
          </rPr>
          <t>生産管理　佐野学:</t>
        </r>
        <r>
          <rPr>
            <sz val="9"/>
            <color indexed="81"/>
            <rFont val="MS P ゴシック"/>
            <family val="3"/>
            <charset val="128"/>
          </rPr>
          <t xml:space="preserve">
在庫確認し、調整</t>
        </r>
      </text>
    </comment>
    <comment ref="BM1162" authorId="9" shapeId="0">
      <text>
        <r>
          <rPr>
            <b/>
            <sz val="9"/>
            <color indexed="81"/>
            <rFont val="MS P ゴシック"/>
            <family val="3"/>
            <charset val="128"/>
          </rPr>
          <t>生産管理　佐野学:</t>
        </r>
        <r>
          <rPr>
            <sz val="9"/>
            <color indexed="81"/>
            <rFont val="MS P ゴシック"/>
            <family val="3"/>
            <charset val="128"/>
          </rPr>
          <t xml:space="preserve">
在庫確認し、調整</t>
        </r>
      </text>
    </comment>
    <comment ref="BM1168" authorId="9" shapeId="0">
      <text>
        <r>
          <rPr>
            <sz val="9"/>
            <color indexed="81"/>
            <rFont val="MS P ゴシック"/>
            <family val="3"/>
            <charset val="128"/>
          </rPr>
          <t>ハーネス12/2</t>
        </r>
      </text>
    </comment>
    <comment ref="DI1170" authorId="9" shapeId="0">
      <text>
        <r>
          <rPr>
            <b/>
            <sz val="9"/>
            <color indexed="81"/>
            <rFont val="MS P ゴシック"/>
            <family val="3"/>
            <charset val="128"/>
          </rPr>
          <t>生産管理　佐野学:</t>
        </r>
        <r>
          <rPr>
            <sz val="9"/>
            <color indexed="81"/>
            <rFont val="MS P ゴシック"/>
            <family val="3"/>
            <charset val="128"/>
          </rPr>
          <t xml:space="preserve">
在庫確認し、調整
</t>
        </r>
      </text>
    </comment>
    <comment ref="BM1172" authorId="9" shapeId="0">
      <text>
        <r>
          <rPr>
            <b/>
            <sz val="9"/>
            <color indexed="81"/>
            <rFont val="MS P ゴシック"/>
            <family val="3"/>
            <charset val="128"/>
          </rPr>
          <t>生産管理　佐野学:</t>
        </r>
        <r>
          <rPr>
            <sz val="9"/>
            <color indexed="81"/>
            <rFont val="MS P ゴシック"/>
            <family val="3"/>
            <charset val="128"/>
          </rPr>
          <t xml:space="preserve">
11/19　納期12/12で依頼するも、板金12/20、ハーネス12/23納期となる</t>
        </r>
      </text>
    </comment>
    <comment ref="EM1174" authorId="9" shapeId="0">
      <text>
        <r>
          <rPr>
            <b/>
            <sz val="9"/>
            <color indexed="81"/>
            <rFont val="MS P ゴシック"/>
            <family val="3"/>
            <charset val="128"/>
          </rPr>
          <t>生産管理　佐野学:</t>
        </r>
        <r>
          <rPr>
            <sz val="9"/>
            <color indexed="81"/>
            <rFont val="MS P ゴシック"/>
            <family val="3"/>
            <charset val="128"/>
          </rPr>
          <t xml:space="preserve">
在庫確認し、調整
</t>
        </r>
      </text>
    </comment>
    <comment ref="DJ1180" authorId="13" shapeId="0">
      <text>
        <r>
          <rPr>
            <b/>
            <sz val="9"/>
            <color indexed="81"/>
            <rFont val="MS P ゴシック"/>
            <family val="3"/>
            <charset val="128"/>
          </rPr>
          <t>0065:</t>
        </r>
        <r>
          <rPr>
            <sz val="9"/>
            <color indexed="81"/>
            <rFont val="MS P ゴシック"/>
            <family val="3"/>
            <charset val="128"/>
          </rPr>
          <t xml:space="preserve">
FDハーネス　2/16納期</t>
        </r>
      </text>
    </comment>
    <comment ref="DK1186" authorId="9" shapeId="0">
      <text>
        <r>
          <rPr>
            <b/>
            <sz val="9"/>
            <color indexed="81"/>
            <rFont val="MS P ゴシック"/>
            <family val="3"/>
            <charset val="128"/>
          </rPr>
          <t>生産管理　佐野学:</t>
        </r>
        <r>
          <rPr>
            <sz val="9"/>
            <color indexed="81"/>
            <rFont val="MS P ゴシック"/>
            <family val="3"/>
            <charset val="128"/>
          </rPr>
          <t xml:space="preserve">
在庫確認し、調整
</t>
        </r>
      </text>
    </comment>
    <comment ref="EM1186" authorId="10" shapeId="0">
      <text>
        <r>
          <rPr>
            <b/>
            <sz val="9"/>
            <color indexed="81"/>
            <rFont val="MS P ゴシック"/>
            <family val="3"/>
            <charset val="128"/>
          </rPr>
          <t>0024:</t>
        </r>
        <r>
          <rPr>
            <sz val="9"/>
            <color indexed="81"/>
            <rFont val="MS P ゴシック"/>
            <family val="3"/>
            <charset val="128"/>
          </rPr>
          <t xml:space="preserve">
12/5　四條さんより連絡あり。在庫調整
</t>
        </r>
      </text>
    </comment>
    <comment ref="DY1194" authorId="9" shapeId="0">
      <text>
        <r>
          <rPr>
            <b/>
            <sz val="9"/>
            <color indexed="81"/>
            <rFont val="MS P ゴシック"/>
            <family val="3"/>
            <charset val="128"/>
          </rPr>
          <t>生産管理　佐野学:</t>
        </r>
        <r>
          <rPr>
            <sz val="9"/>
            <color indexed="81"/>
            <rFont val="MS P ゴシック"/>
            <family val="3"/>
            <charset val="128"/>
          </rPr>
          <t xml:space="preserve">
在庫確認し、調整</t>
        </r>
      </text>
    </comment>
    <comment ref="DW1202" authorId="9" shapeId="0">
      <text>
        <r>
          <rPr>
            <b/>
            <sz val="9"/>
            <color indexed="81"/>
            <rFont val="MS P ゴシック"/>
            <family val="3"/>
            <charset val="128"/>
          </rPr>
          <t>生産管理　佐野学:</t>
        </r>
        <r>
          <rPr>
            <sz val="9"/>
            <color indexed="81"/>
            <rFont val="MS P ゴシック"/>
            <family val="3"/>
            <charset val="128"/>
          </rPr>
          <t xml:space="preserve">
在庫確認し、調整</t>
        </r>
      </text>
    </comment>
    <comment ref="DY1202" authorId="13" shapeId="0">
      <text>
        <r>
          <rPr>
            <b/>
            <sz val="9"/>
            <color indexed="81"/>
            <rFont val="MS P ゴシック"/>
            <family val="3"/>
            <charset val="128"/>
          </rPr>
          <t>0065:</t>
        </r>
        <r>
          <rPr>
            <sz val="9"/>
            <color indexed="81"/>
            <rFont val="MS P ゴシック"/>
            <family val="3"/>
            <charset val="128"/>
          </rPr>
          <t xml:space="preserve">
3/14(土)四條さんから連絡あり
在庫調整</t>
        </r>
      </text>
    </comment>
    <comment ref="DW1206" authorId="9" shapeId="0">
      <text>
        <r>
          <rPr>
            <b/>
            <sz val="9"/>
            <color indexed="81"/>
            <rFont val="MS P ゴシック"/>
            <family val="3"/>
            <charset val="128"/>
          </rPr>
          <t>生産管理　佐野学:</t>
        </r>
        <r>
          <rPr>
            <sz val="9"/>
            <color indexed="81"/>
            <rFont val="MS P ゴシック"/>
            <family val="3"/>
            <charset val="128"/>
          </rPr>
          <t xml:space="preserve">
11/7 四條さんより連絡有り。在庫調整</t>
        </r>
      </text>
    </comment>
    <comment ref="DW1210" authorId="9" shapeId="0">
      <text>
        <r>
          <rPr>
            <b/>
            <sz val="9"/>
            <color indexed="81"/>
            <rFont val="MS P ゴシック"/>
            <family val="3"/>
            <charset val="128"/>
          </rPr>
          <t>生産管理　佐野学:</t>
        </r>
        <r>
          <rPr>
            <sz val="9"/>
            <color indexed="81"/>
            <rFont val="MS P ゴシック"/>
            <family val="3"/>
            <charset val="128"/>
          </rPr>
          <t xml:space="preserve">
11/19　追加でハーネス等追加注文　13台分
マイナス13　で追加分消化</t>
        </r>
      </text>
    </comment>
    <comment ref="DW1214" authorId="9" shapeId="0">
      <text>
        <r>
          <rPr>
            <b/>
            <sz val="9"/>
            <color indexed="81"/>
            <rFont val="MS P ゴシック"/>
            <family val="3"/>
            <charset val="128"/>
          </rPr>
          <t xml:space="preserve">生産管理　佐野学:
数値10　も、実際は11/19時点でゼロ
</t>
        </r>
      </text>
    </comment>
    <comment ref="EA1214" authorId="9" shapeId="0">
      <text>
        <r>
          <rPr>
            <b/>
            <sz val="9"/>
            <color indexed="81"/>
            <rFont val="MS P ゴシック"/>
            <family val="3"/>
            <charset val="128"/>
          </rPr>
          <t>生産管理　佐野学:</t>
        </r>
        <r>
          <rPr>
            <sz val="9"/>
            <color indexed="81"/>
            <rFont val="MS P ゴシック"/>
            <family val="3"/>
            <charset val="128"/>
          </rPr>
          <t xml:space="preserve">
在庫確認し、調整
</t>
        </r>
      </text>
    </comment>
    <comment ref="EC1214" authorId="9" shapeId="0">
      <text>
        <r>
          <rPr>
            <b/>
            <sz val="9"/>
            <color indexed="81"/>
            <rFont val="MS P ゴシック"/>
            <family val="3"/>
            <charset val="128"/>
          </rPr>
          <t>生産管理　佐野学:</t>
        </r>
        <r>
          <rPr>
            <sz val="9"/>
            <color indexed="81"/>
            <rFont val="MS P ゴシック"/>
            <family val="3"/>
            <charset val="128"/>
          </rPr>
          <t xml:space="preserve">
在庫確認し、調整
</t>
        </r>
      </text>
    </comment>
    <comment ref="BI1222" authorId="9" shapeId="0">
      <text>
        <r>
          <rPr>
            <b/>
            <sz val="9"/>
            <color indexed="81"/>
            <rFont val="MS P ゴシック"/>
            <family val="3"/>
            <charset val="128"/>
          </rPr>
          <t>生産管理　佐野学:</t>
        </r>
        <r>
          <rPr>
            <sz val="9"/>
            <color indexed="81"/>
            <rFont val="MS P ゴシック"/>
            <family val="3"/>
            <charset val="128"/>
          </rPr>
          <t xml:space="preserve">
在庫確認し、調整
</t>
        </r>
      </text>
    </comment>
    <comment ref="EC1238" authorId="13" shapeId="0">
      <text>
        <r>
          <rPr>
            <b/>
            <sz val="9"/>
            <color indexed="81"/>
            <rFont val="MS P ゴシック"/>
            <family val="3"/>
            <charset val="128"/>
          </rPr>
          <t>0065:</t>
        </r>
        <r>
          <rPr>
            <sz val="9"/>
            <color indexed="81"/>
            <rFont val="MS P ゴシック"/>
            <family val="3"/>
            <charset val="128"/>
          </rPr>
          <t xml:space="preserve">
2/17　確認　
在庫なし</t>
        </r>
      </text>
    </comment>
    <comment ref="BA1246" authorId="9" shapeId="0">
      <text>
        <r>
          <rPr>
            <b/>
            <sz val="9"/>
            <color indexed="81"/>
            <rFont val="MS P ゴシック"/>
            <family val="3"/>
            <charset val="128"/>
          </rPr>
          <t>生産管理　佐野学:</t>
        </r>
        <r>
          <rPr>
            <sz val="9"/>
            <color indexed="81"/>
            <rFont val="MS P ゴシック"/>
            <family val="3"/>
            <charset val="128"/>
          </rPr>
          <t xml:space="preserve">
在庫確認し、調整</t>
        </r>
      </text>
    </comment>
    <comment ref="BG1246" authorId="9" shapeId="0">
      <text>
        <r>
          <rPr>
            <b/>
            <sz val="9"/>
            <color indexed="81"/>
            <rFont val="MS P ゴシック"/>
            <family val="3"/>
            <charset val="128"/>
          </rPr>
          <t>生産管理　佐野学:</t>
        </r>
        <r>
          <rPr>
            <sz val="9"/>
            <color indexed="81"/>
            <rFont val="MS P ゴシック"/>
            <family val="3"/>
            <charset val="128"/>
          </rPr>
          <t xml:space="preserve">
在庫確認し、調整</t>
        </r>
      </text>
    </comment>
    <comment ref="AW1250" authorId="9" shapeId="0">
      <text>
        <r>
          <rPr>
            <b/>
            <sz val="9"/>
            <color indexed="81"/>
            <rFont val="MS P ゴシック"/>
            <family val="3"/>
            <charset val="128"/>
          </rPr>
          <t>生産管理　佐野学:</t>
        </r>
        <r>
          <rPr>
            <sz val="9"/>
            <color indexed="81"/>
            <rFont val="MS P ゴシック"/>
            <family val="3"/>
            <charset val="128"/>
          </rPr>
          <t xml:space="preserve">
在庫確認し調整</t>
        </r>
      </text>
    </comment>
    <comment ref="AY1250" authorId="9" shapeId="0">
      <text>
        <r>
          <rPr>
            <b/>
            <sz val="9"/>
            <color indexed="81"/>
            <rFont val="MS P ゴシック"/>
            <family val="3"/>
            <charset val="128"/>
          </rPr>
          <t>生産管理　佐野学:</t>
        </r>
        <r>
          <rPr>
            <sz val="9"/>
            <color indexed="81"/>
            <rFont val="MS P ゴシック"/>
            <family val="3"/>
            <charset val="128"/>
          </rPr>
          <t xml:space="preserve">
在庫確認し、調整
</t>
        </r>
      </text>
    </comment>
    <comment ref="BE1250" authorId="9" shapeId="0">
      <text>
        <r>
          <rPr>
            <b/>
            <sz val="9"/>
            <color indexed="81"/>
            <rFont val="MS P ゴシック"/>
            <family val="3"/>
            <charset val="128"/>
          </rPr>
          <t>生産管理　佐野学:</t>
        </r>
        <r>
          <rPr>
            <sz val="9"/>
            <color indexed="81"/>
            <rFont val="MS P ゴシック"/>
            <family val="3"/>
            <charset val="128"/>
          </rPr>
          <t xml:space="preserve">
11/4　在庫確認
84510264　11/１終了
4163331　3台
4163345　23台在庫</t>
        </r>
      </text>
    </comment>
    <comment ref="BE1256" authorId="9" shapeId="0">
      <text>
        <r>
          <rPr>
            <b/>
            <sz val="9"/>
            <color indexed="81"/>
            <rFont val="MS P ゴシック"/>
            <family val="3"/>
            <charset val="128"/>
          </rPr>
          <t>生産管理　佐野学:</t>
        </r>
        <r>
          <rPr>
            <sz val="9"/>
            <color indexed="81"/>
            <rFont val="MS P ゴシック"/>
            <family val="3"/>
            <charset val="128"/>
          </rPr>
          <t xml:space="preserve">
11/4 納期遅延依頼で
11/12→11/26
</t>
        </r>
      </text>
    </comment>
  </commentList>
</comments>
</file>

<file path=xl/comments2.xml><?xml version="1.0" encoding="utf-8"?>
<comments xmlns="http://schemas.openxmlformats.org/spreadsheetml/2006/main">
  <authors>
    <author>大多和 信行</author>
  </authors>
  <commentList>
    <comment ref="AK4" authorId="0" shapeId="0">
      <text>
        <r>
          <rPr>
            <b/>
            <sz val="14"/>
            <color indexed="81"/>
            <rFont val="ＭＳ Ｐゴシック"/>
            <family val="3"/>
            <charset val="128"/>
          </rPr>
          <t>Xｺﾝﾍﾞｱｾｲｷﾞﾖとして一つのL番ﾘｽﾄで手配可能</t>
        </r>
        <r>
          <rPr>
            <b/>
            <sz val="9"/>
            <color indexed="81"/>
            <rFont val="ＭＳ Ｐゴシック"/>
            <family val="3"/>
            <charset val="128"/>
          </rPr>
          <t xml:space="preserve">
</t>
        </r>
      </text>
    </comment>
  </commentList>
</comments>
</file>

<file path=xl/sharedStrings.xml><?xml version="1.0" encoding="utf-8"?>
<sst xmlns="http://schemas.openxmlformats.org/spreadsheetml/2006/main" count="9991" uniqueCount="2616">
  <si>
    <t>AAI</t>
  </si>
  <si>
    <t>-</t>
  </si>
  <si>
    <t>CE</t>
    <phoneticPr fontId="19"/>
  </si>
  <si>
    <t>EXP</t>
    <phoneticPr fontId="19"/>
  </si>
  <si>
    <t>前加工</t>
    <rPh sb="0" eb="1">
      <t>マエ</t>
    </rPh>
    <rPh sb="1" eb="3">
      <t>カコウ</t>
    </rPh>
    <phoneticPr fontId="19"/>
  </si>
  <si>
    <t>FANUC</t>
    <phoneticPr fontId="19"/>
  </si>
  <si>
    <t>Ｎｏ</t>
  </si>
  <si>
    <t>LIS</t>
    <phoneticPr fontId="19"/>
  </si>
  <si>
    <t>生産年月</t>
  </si>
  <si>
    <t>機種品名</t>
    <phoneticPr fontId="19"/>
  </si>
  <si>
    <t>A-NO</t>
    <phoneticPr fontId="19"/>
  </si>
  <si>
    <t>富士宮</t>
  </si>
  <si>
    <t>仕向け</t>
    <rPh sb="0" eb="2">
      <t>シム</t>
    </rPh>
    <phoneticPr fontId="19"/>
  </si>
  <si>
    <t>ＣＨＩＮＡ</t>
  </si>
  <si>
    <t>ＡＭＡＤＡ　ＴＡＩＷＡＮ　ＩＮＣ．</t>
  </si>
  <si>
    <t>ＡＭＡＤＡ　ＣＡＮＡＤＡ　ＬＴＤ．</t>
  </si>
  <si>
    <t>ＳＥＲ</t>
  </si>
  <si>
    <t>計画</t>
    <rPh sb="0" eb="2">
      <t>ケイカク</t>
    </rPh>
    <phoneticPr fontId="19"/>
  </si>
  <si>
    <t>実績</t>
    <rPh sb="0" eb="2">
      <t>ジッセキ</t>
    </rPh>
    <phoneticPr fontId="19"/>
  </si>
  <si>
    <t>引当先</t>
    <rPh sb="0" eb="2">
      <t>ヒキアテ</t>
    </rPh>
    <rPh sb="2" eb="3">
      <t>サキ</t>
    </rPh>
    <phoneticPr fontId="19"/>
  </si>
  <si>
    <t>ＡＭＡＤＡ　ＡＭＥＲＩＣＡ　ＩＮＣ．</t>
  </si>
  <si>
    <t>ＡＭＡＤＡ　ＥＵＲＯＰＥ　Ｓ．Ａ．</t>
  </si>
  <si>
    <t>ＡＡＩ</t>
  </si>
  <si>
    <t>確定仕様書
No</t>
    <rPh sb="0" eb="2">
      <t>カクテイ</t>
    </rPh>
    <rPh sb="2" eb="4">
      <t>シヨウ</t>
    </rPh>
    <rPh sb="4" eb="5">
      <t>ショ</t>
    </rPh>
    <phoneticPr fontId="19"/>
  </si>
  <si>
    <t>製造制御盤</t>
    <rPh sb="0" eb="2">
      <t>セイゾウ</t>
    </rPh>
    <rPh sb="2" eb="4">
      <t>セイギョ</t>
    </rPh>
    <rPh sb="4" eb="5">
      <t>バン</t>
    </rPh>
    <phoneticPr fontId="19"/>
  </si>
  <si>
    <t>VS3015AJ EXP</t>
  </si>
  <si>
    <t>Ａｍａｄａ　ｄｏ　Ｂｒａｓｉｌ　Ｌｔｄａ</t>
  </si>
  <si>
    <t>着地</t>
    <rPh sb="0" eb="2">
      <t>チャクチ</t>
    </rPh>
    <phoneticPr fontId="19"/>
  </si>
  <si>
    <t>土岐
積載日</t>
    <rPh sb="0" eb="2">
      <t>トキ</t>
    </rPh>
    <rPh sb="3" eb="5">
      <t>セキサイ</t>
    </rPh>
    <rPh sb="5" eb="6">
      <t>ビ</t>
    </rPh>
    <phoneticPr fontId="19"/>
  </si>
  <si>
    <t>VN4020AJE CE</t>
  </si>
  <si>
    <t>VN3015AJE EXP</t>
  </si>
  <si>
    <t>VN3015AJE CE</t>
  </si>
  <si>
    <t>EN3015RIE</t>
  </si>
  <si>
    <t>（株）アマダ　ブランキング販売部</t>
  </si>
  <si>
    <t>VN3015AJE</t>
  </si>
  <si>
    <t>EN3015RIE ZOOM</t>
  </si>
  <si>
    <t>EN3015AJE ZOOM EXP</t>
  </si>
  <si>
    <t>Ａｍａｄａ　（Ｉｎｄｉａ）　Ｐｖｔ．　Ｌ</t>
  </si>
  <si>
    <t>ＡＭＡＤＡ　ＫＯＲＥＡ　ＣＯ．，ＬＴＤ．</t>
  </si>
  <si>
    <t>EN4020AJE ZOOM AAI</t>
  </si>
  <si>
    <t>EN3015AJE ZOOM AAI</t>
  </si>
  <si>
    <t>ピッキング</t>
    <phoneticPr fontId="19"/>
  </si>
  <si>
    <t>モジュール</t>
    <phoneticPr fontId="19"/>
  </si>
  <si>
    <t>本体（組完）</t>
    <rPh sb="0" eb="2">
      <t>ホンタイ</t>
    </rPh>
    <rPh sb="3" eb="4">
      <t>クミ</t>
    </rPh>
    <rPh sb="4" eb="5">
      <t>カン</t>
    </rPh>
    <phoneticPr fontId="19"/>
  </si>
  <si>
    <t>検査
完了日</t>
    <rPh sb="0" eb="2">
      <t>ケンサ</t>
    </rPh>
    <rPh sb="3" eb="6">
      <t>カンリョウビ</t>
    </rPh>
    <phoneticPr fontId="19"/>
  </si>
  <si>
    <t>出荷日</t>
    <rPh sb="0" eb="3">
      <t>シュッカビ</t>
    </rPh>
    <phoneticPr fontId="19"/>
  </si>
  <si>
    <t>-</t>
    <phoneticPr fontId="19"/>
  </si>
  <si>
    <t>土岐
着日</t>
    <rPh sb="0" eb="2">
      <t>トキ</t>
    </rPh>
    <rPh sb="3" eb="5">
      <t>チャクビ</t>
    </rPh>
    <phoneticPr fontId="19"/>
  </si>
  <si>
    <t>米国</t>
    <rPh sb="0" eb="2">
      <t>ベイコク</t>
    </rPh>
    <phoneticPr fontId="19"/>
  </si>
  <si>
    <t>日本</t>
    <rPh sb="0" eb="2">
      <t>ニホン</t>
    </rPh>
    <phoneticPr fontId="19"/>
  </si>
  <si>
    <t>EN3015AJE</t>
    <phoneticPr fontId="19"/>
  </si>
  <si>
    <t>インド</t>
    <phoneticPr fontId="19"/>
  </si>
  <si>
    <t>フランス</t>
    <phoneticPr fontId="19"/>
  </si>
  <si>
    <t>台湾</t>
    <rPh sb="0" eb="2">
      <t>タイワン</t>
    </rPh>
    <phoneticPr fontId="19"/>
  </si>
  <si>
    <t>オーストラリア</t>
    <phoneticPr fontId="19"/>
  </si>
  <si>
    <t>VN3015AJE AESA</t>
  </si>
  <si>
    <t>アマダヨーロッパＳＡ</t>
  </si>
  <si>
    <t>EN3015AJE EXP</t>
  </si>
  <si>
    <t>EN3015RIE ZOOM EXP</t>
  </si>
  <si>
    <t>アマダカナダ</t>
  </si>
  <si>
    <t>VN4020AJE</t>
  </si>
  <si>
    <t>国内</t>
  </si>
  <si>
    <t>EN3015AJE ZOOM</t>
  </si>
  <si>
    <t>オーバーシーズ</t>
  </si>
  <si>
    <t>アマダアメリカ</t>
  </si>
  <si>
    <t>小野建（株）</t>
  </si>
  <si>
    <t>韓国</t>
  </si>
  <si>
    <t>EN3015RIE EXP</t>
  </si>
  <si>
    <t>カナダ</t>
    <phoneticPr fontId="19"/>
  </si>
  <si>
    <t>AC24734</t>
  </si>
  <si>
    <t>AC24732</t>
  </si>
  <si>
    <t>AC24731</t>
  </si>
  <si>
    <t>AC24730</t>
  </si>
  <si>
    <t>AC24729</t>
  </si>
  <si>
    <t>AC24728</t>
  </si>
  <si>
    <t>AC24727</t>
  </si>
  <si>
    <t>AC24726</t>
  </si>
  <si>
    <t>AC24725</t>
  </si>
  <si>
    <t>AC24720</t>
  </si>
  <si>
    <t>AC24717</t>
  </si>
  <si>
    <t>AC24709</t>
  </si>
  <si>
    <t>AC24708</t>
  </si>
  <si>
    <t>AC24703</t>
  </si>
  <si>
    <t>AC24702</t>
  </si>
  <si>
    <t>AC24701</t>
  </si>
  <si>
    <t>AC24700</t>
  </si>
  <si>
    <t>AC24699</t>
  </si>
  <si>
    <t>AC24698</t>
  </si>
  <si>
    <t>AC24696</t>
  </si>
  <si>
    <t>AC24694</t>
  </si>
  <si>
    <t>AC24693</t>
  </si>
  <si>
    <t>AC24684</t>
  </si>
  <si>
    <t>AC24683</t>
  </si>
  <si>
    <t>AC24682</t>
  </si>
  <si>
    <t>AAI</t>
    <phoneticPr fontId="19"/>
  </si>
  <si>
    <t>AC24651</t>
  </si>
  <si>
    <t>AESA</t>
    <phoneticPr fontId="19"/>
  </si>
  <si>
    <t>土岐</t>
  </si>
  <si>
    <t>本体制御盤</t>
    <rPh sb="0" eb="2">
      <t>ホンタイ</t>
    </rPh>
    <rPh sb="2" eb="5">
      <t>セイギョバン</t>
    </rPh>
    <phoneticPr fontId="38"/>
  </si>
  <si>
    <t>別BOX</t>
    <rPh sb="0" eb="1">
      <t>ベツ</t>
    </rPh>
    <phoneticPr fontId="47"/>
  </si>
  <si>
    <t>ｵﾌﾟｼｮﾝ</t>
    <phoneticPr fontId="38"/>
  </si>
  <si>
    <t>EN-RIE ｾｲｷﾞｮ(Common) ASSY</t>
    <phoneticPr fontId="38"/>
  </si>
  <si>
    <t>ﾊﾂｼﾝｷﾌﾞﾚｰｶﾎﾞﾂｸｽASSY</t>
    <phoneticPr fontId="47"/>
  </si>
  <si>
    <t>IFﾁﾕｳｹｲﾎﾞﾂｸｽ</t>
    <phoneticPr fontId="47"/>
  </si>
  <si>
    <t>Fﾁﾕｳｹｲﾎﾞﾂｸｽ</t>
    <phoneticPr fontId="47"/>
  </si>
  <si>
    <t>ﾊﾟﾚｸﾄｲﾝﾀ-ﾌｴｲｽﾄﾘﾂｹ</t>
    <phoneticPr fontId="38"/>
  </si>
  <si>
    <t>ｾｲｷﾞﾖﾎﾞﾂｸｽｸﾐﾂｹｽﾞ</t>
    <phoneticPr fontId="38"/>
  </si>
  <si>
    <t>NCﾌﾞﾋﾝｸﾐﾂｹｽﾞ</t>
    <phoneticPr fontId="38"/>
  </si>
  <si>
    <t>XｺﾝﾍﾞｱｾｲｷﾞﾖｹｰﾌﾞﾙASSY</t>
    <phoneticPr fontId="38"/>
  </si>
  <si>
    <t>ｺﾝﾍﾞｱｼﾖﾂｸﾘﾚｰｾｲｷﾞﾖASSY</t>
    <phoneticPr fontId="38"/>
  </si>
  <si>
    <t>YｺﾝﾍﾞｱｾｲｷﾞﾖｹｰﾌﾞﾙASSY</t>
    <phoneticPr fontId="38"/>
  </si>
  <si>
    <t>ｾｲｷﾞﾖﾎﾞﾂｸｽｸﾐﾂｹｽﾞ(i-CAS)</t>
    <phoneticPr fontId="38"/>
  </si>
  <si>
    <t>ｾｲｷﾞﾖｹｰﾌﾞﾙASSY(i-CAS)</t>
    <phoneticPr fontId="38"/>
  </si>
  <si>
    <t>OVSｾｲｷﾞﾖｸﾐﾂｹｽﾞ</t>
    <phoneticPr fontId="38"/>
  </si>
  <si>
    <t>OVSｾｲｷﾞﾖｹｰﾌﾞﾙASSY</t>
    <phoneticPr fontId="38"/>
  </si>
  <si>
    <t>NODｾｲｷﾞﾖｹｰﾌﾞﾙASSY</t>
    <phoneticPr fontId="38"/>
  </si>
  <si>
    <t>NODｾｲｷﾞﾖASSY</t>
    <phoneticPr fontId="47"/>
  </si>
  <si>
    <t>RIﾎﾞｯｸｽASSY</t>
    <phoneticPr fontId="38"/>
  </si>
  <si>
    <t>ML0124286</t>
    <phoneticPr fontId="47"/>
  </si>
  <si>
    <t>DAE6395</t>
    <phoneticPr fontId="47"/>
  </si>
  <si>
    <t>DAE6288</t>
    <phoneticPr fontId="47"/>
  </si>
  <si>
    <t>ML0122899</t>
    <phoneticPr fontId="38"/>
  </si>
  <si>
    <t>DAA6119</t>
    <phoneticPr fontId="38"/>
  </si>
  <si>
    <t>DAA5221</t>
    <phoneticPr fontId="38"/>
  </si>
  <si>
    <t>DAJ7043</t>
    <phoneticPr fontId="47"/>
  </si>
  <si>
    <t>DAJ6143</t>
    <phoneticPr fontId="38"/>
  </si>
  <si>
    <t>DAJ6151</t>
    <phoneticPr fontId="38"/>
  </si>
  <si>
    <t>DAJ6144</t>
    <phoneticPr fontId="38"/>
  </si>
  <si>
    <t>DAJ6146</t>
    <phoneticPr fontId="38"/>
  </si>
  <si>
    <t>DAJ6035</t>
    <phoneticPr fontId="38"/>
  </si>
  <si>
    <t>DAJ5086</t>
    <phoneticPr fontId="38"/>
  </si>
  <si>
    <t>DAJ6027</t>
    <phoneticPr fontId="38"/>
  </si>
  <si>
    <t>DAJ6028</t>
    <phoneticPr fontId="38"/>
  </si>
  <si>
    <t>DAJ5022</t>
    <phoneticPr fontId="38"/>
  </si>
  <si>
    <t>DAE6299</t>
    <phoneticPr fontId="47"/>
  </si>
  <si>
    <t>ML0122076</t>
    <phoneticPr fontId="38"/>
  </si>
  <si>
    <t>ML0122600</t>
    <phoneticPr fontId="38"/>
  </si>
  <si>
    <t>ML0116731</t>
    <phoneticPr fontId="38"/>
  </si>
  <si>
    <t>ML0116403</t>
    <phoneticPr fontId="38"/>
  </si>
  <si>
    <t>ﾓｼﾞｭｰﾙ</t>
  </si>
  <si>
    <t>前加工</t>
    <rPh sb="0" eb="3">
      <t>マエカコウ</t>
    </rPh>
    <phoneticPr fontId="47"/>
  </si>
  <si>
    <t>中板
ﾌﾛﾝﾄ</t>
    <rPh sb="0" eb="2">
      <t>ナカイタ</t>
    </rPh>
    <phoneticPr fontId="47"/>
  </si>
  <si>
    <t>中板
ﾘｱ</t>
    <rPh sb="0" eb="2">
      <t>ナカイタ</t>
    </rPh>
    <phoneticPr fontId="47"/>
  </si>
  <si>
    <t>本体</t>
    <rPh sb="0" eb="2">
      <t>ホンタイ</t>
    </rPh>
    <phoneticPr fontId="47"/>
  </si>
  <si>
    <t>ﾌﾞﾚｰｶｰ
ﾎﾞｯｸｽ</t>
    <phoneticPr fontId="47"/>
  </si>
  <si>
    <t>ﾌﾞﾚｰｶｰﾎﾞｯｸｽｹｰﾌﾞﾙASSY</t>
    <phoneticPr fontId="47"/>
  </si>
  <si>
    <t>ﾌﾞﾚｰｶｰ
ﾎﾞｯｸｽ</t>
  </si>
  <si>
    <t>ﾌﾞﾚｰｶｰﾎﾞｯｸｽｹｰﾌﾞﾙASSY</t>
    <phoneticPr fontId="47"/>
  </si>
  <si>
    <t>ﾓｼﾞｭｰﾙ</t>
    <phoneticPr fontId="47"/>
  </si>
  <si>
    <t>制御盤</t>
    <rPh sb="0" eb="3">
      <t>セイギョバン</t>
    </rPh>
    <phoneticPr fontId="47"/>
  </si>
  <si>
    <t>ﾌﾞﾚｰｶｰ
ﾎﾞｯｸｽ
(DMS)</t>
    <phoneticPr fontId="47"/>
  </si>
  <si>
    <t>ﾌﾞﾚｰｶｰﾎﾞｯｸｽｹｰﾌﾞﾙASSY</t>
    <phoneticPr fontId="47"/>
  </si>
  <si>
    <t>6225部材</t>
    <rPh sb="4" eb="6">
      <t>ブザイ</t>
    </rPh>
    <phoneticPr fontId="47"/>
  </si>
  <si>
    <t>ﾌﾞﾚｰｶｰ
ﾎﾞｯｸｽ
(DMS)</t>
    <phoneticPr fontId="47"/>
  </si>
  <si>
    <t>発振器
ﾌﾞﾚｰｶｰ
ﾎﾞｯｸｽ</t>
    <rPh sb="0" eb="3">
      <t>ハッシンキ</t>
    </rPh>
    <phoneticPr fontId="47"/>
  </si>
  <si>
    <t>発振器
ﾌﾞﾚｰｶｰ
ﾎﾞｯｸｽ
ｹｰﾌﾞﾙ</t>
    <rPh sb="0" eb="3">
      <t>ハッシンキ</t>
    </rPh>
    <phoneticPr fontId="47"/>
  </si>
  <si>
    <t>ﾊﾟﾚｸﾄｲﾝﾀｰﾌｪｲｽ
取付作業費</t>
    <phoneticPr fontId="47"/>
  </si>
  <si>
    <t>(不明)</t>
    <rPh sb="1" eb="3">
      <t>フメイ</t>
    </rPh>
    <phoneticPr fontId="47"/>
  </si>
  <si>
    <t>ﾌﾟﾛﾌｨﾊﾞｽ</t>
    <phoneticPr fontId="38"/>
  </si>
  <si>
    <t>ｵｰﾄﾒｰｼｮﾝ(R)
ﾃﾞﾊﾞｲｽﾈｯﾄ</t>
    <phoneticPr fontId="38"/>
  </si>
  <si>
    <t>Xｺﾝﾍﾞｱ
制御ASSY</t>
    <phoneticPr fontId="38"/>
  </si>
  <si>
    <t>Xｺﾝﾍﾞｱｹｰﾌﾞﾙ
制御ASSY</t>
    <phoneticPr fontId="38"/>
  </si>
  <si>
    <t>Xｺﾝﾍﾞｱｼｮｯｸﾘﾚｰ
制御ASSY</t>
    <phoneticPr fontId="38"/>
  </si>
  <si>
    <t>Yｺﾝﾍﾞｱ
制御ASSY</t>
    <phoneticPr fontId="38"/>
  </si>
  <si>
    <t>ｾｲｷﾞｮﾎﾞｯｸｽ
ｸﾐﾂｹｽﾞ</t>
    <phoneticPr fontId="38"/>
  </si>
  <si>
    <t>ｾｲｷﾞｮﾎﾞｯｸｽｹｰﾌﾞﾙ</t>
    <phoneticPr fontId="38"/>
  </si>
  <si>
    <t>ｾｲｷﾞｮ
ｸﾐﾂｹｽﾞ</t>
    <phoneticPr fontId="38"/>
  </si>
  <si>
    <t>ｾｲｷﾞｮｹｰﾌﾞﾙ</t>
    <phoneticPr fontId="38"/>
  </si>
  <si>
    <t>-</t>
    <phoneticPr fontId="38"/>
  </si>
  <si>
    <t>L00F30937A</t>
    <phoneticPr fontId="38"/>
  </si>
  <si>
    <t>L00F30941A</t>
    <phoneticPr fontId="38"/>
  </si>
  <si>
    <t>L00F30942A</t>
    <phoneticPr fontId="38"/>
  </si>
  <si>
    <t>L00F30761</t>
    <phoneticPr fontId="38"/>
  </si>
  <si>
    <t>L00F30942A</t>
    <phoneticPr fontId="38"/>
  </si>
  <si>
    <t>L00F30937A</t>
    <phoneticPr fontId="38"/>
  </si>
  <si>
    <t>L00F309510</t>
    <phoneticPr fontId="38"/>
  </si>
  <si>
    <t>L00F309530</t>
  </si>
  <si>
    <t>L00F309540</t>
  </si>
  <si>
    <t>L00F309550</t>
  </si>
  <si>
    <t>L00F309560</t>
  </si>
  <si>
    <t>L00F30810I</t>
    <phoneticPr fontId="47"/>
  </si>
  <si>
    <t>L00F308830</t>
    <phoneticPr fontId="47"/>
  </si>
  <si>
    <t>(不明)</t>
    <rPh sb="1" eb="3">
      <t>フメイ</t>
    </rPh>
    <phoneticPr fontId="38"/>
  </si>
  <si>
    <t>支給品管理</t>
    <rPh sb="0" eb="3">
      <t>シキュウヒン</t>
    </rPh>
    <rPh sb="3" eb="5">
      <t>カンリ</t>
    </rPh>
    <phoneticPr fontId="38"/>
  </si>
  <si>
    <t>L00F309740</t>
    <phoneticPr fontId="47"/>
  </si>
  <si>
    <t>L00F30751</t>
    <phoneticPr fontId="38"/>
  </si>
  <si>
    <t>L00F30758</t>
    <phoneticPr fontId="38"/>
  </si>
  <si>
    <t>L00F30756</t>
    <phoneticPr fontId="38"/>
  </si>
  <si>
    <t>L00F30748</t>
    <phoneticPr fontId="38"/>
  </si>
  <si>
    <t>L00F30749</t>
    <phoneticPr fontId="38"/>
  </si>
  <si>
    <t>L00F30847B</t>
    <phoneticPr fontId="47"/>
  </si>
  <si>
    <t>本社組立</t>
    <rPh sb="0" eb="2">
      <t>ホンシャ</t>
    </rPh>
    <rPh sb="2" eb="4">
      <t>クミタテ</t>
    </rPh>
    <phoneticPr fontId="38"/>
  </si>
  <si>
    <t>生産
C/D</t>
    <rPh sb="0" eb="2">
      <t>セイサン</t>
    </rPh>
    <phoneticPr fontId="19"/>
  </si>
  <si>
    <t>不足分</t>
    <rPh sb="0" eb="2">
      <t>フソク</t>
    </rPh>
    <rPh sb="2" eb="3">
      <t>ブン</t>
    </rPh>
    <phoneticPr fontId="19"/>
  </si>
  <si>
    <t>○...確定</t>
    <rPh sb="4" eb="6">
      <t>カクテイ</t>
    </rPh>
    <phoneticPr fontId="38"/>
  </si>
  <si>
    <t>DM...国内仕様(DMS)</t>
    <rPh sb="5" eb="7">
      <t>コクナイ</t>
    </rPh>
    <rPh sb="7" eb="9">
      <t>シヨウ</t>
    </rPh>
    <phoneticPr fontId="47"/>
  </si>
  <si>
    <t>ｵﾌﾟｼｮﾝ</t>
    <phoneticPr fontId="38"/>
  </si>
  <si>
    <t>☆...選択</t>
    <rPh sb="4" eb="6">
      <t>センタク</t>
    </rPh>
    <phoneticPr fontId="38"/>
  </si>
  <si>
    <t>CE...欧州仕様(CE)</t>
    <rPh sb="5" eb="7">
      <t>オウシュウ</t>
    </rPh>
    <rPh sb="7" eb="9">
      <t>シヨウ</t>
    </rPh>
    <phoneticPr fontId="47"/>
  </si>
  <si>
    <t>ENSIS3015AJE ｾｲｷﾞｮ(Common) ASSY</t>
    <phoneticPr fontId="38"/>
  </si>
  <si>
    <t>EN3015AJE-Z ｾｲｷﾞｮ(Common) ASSY</t>
    <phoneticPr fontId="38"/>
  </si>
  <si>
    <t>VN3015AJE ｾｲｷﾞｮ(Common) ASSY</t>
    <phoneticPr fontId="38"/>
  </si>
  <si>
    <t>EN4020AJE ｾｲｷﾞｮ(Common) ASSY</t>
    <phoneticPr fontId="47"/>
  </si>
  <si>
    <t>EN4020AJE-Z ｾｲｷﾞｮ(Common) ASSY</t>
    <phoneticPr fontId="47"/>
  </si>
  <si>
    <t>VN4020AJE ｾｲｷﾞｮ(Common) ASSY</t>
    <phoneticPr fontId="38"/>
  </si>
  <si>
    <t>EN-RIE ｾｲｷﾞｮ(Common) ASSY</t>
    <phoneticPr fontId="38"/>
  </si>
  <si>
    <t>EN-RIE-Z ｾｲｷﾞｮ(Common) ASSY</t>
    <phoneticPr fontId="38"/>
  </si>
  <si>
    <t>PL3015 ｾｲｷﾞｮASSY</t>
    <phoneticPr fontId="47"/>
  </si>
  <si>
    <t>PL6225AJ ｾｲｷﾞｮ(Common)ASSY</t>
    <phoneticPr fontId="47"/>
  </si>
  <si>
    <t>ﾊﾂｼﾝｷﾌﾞﾚｰｶﾎﾞﾂｸｽASSY</t>
    <phoneticPr fontId="47"/>
  </si>
  <si>
    <t>ﾊﾂｼﾝｷﾌﾞﾚｰｶﾎﾞﾂｸｽASSY</t>
    <phoneticPr fontId="47"/>
  </si>
  <si>
    <t>ﾊﾂｼﾝｷﾌﾞﾚｰｶﾎﾞﾂｸｽASSY</t>
    <phoneticPr fontId="47"/>
  </si>
  <si>
    <t>IFﾁﾕｳｹｲﾎﾞﾂｸｽ</t>
    <phoneticPr fontId="47"/>
  </si>
  <si>
    <t>Fﾁﾕｳｹｲﾎﾞﾂｸｽ</t>
    <phoneticPr fontId="47"/>
  </si>
  <si>
    <t>ﾊﾟﾚｸﾄｲﾝﾀ-ﾌｴｲｽﾄﾘﾂｹ</t>
    <phoneticPr fontId="38"/>
  </si>
  <si>
    <t>ｾｲｷﾞﾖﾎﾞﾂｸｽｸﾐﾂｹｽﾞ</t>
    <phoneticPr fontId="38"/>
  </si>
  <si>
    <t>ｻｰﾎﾞﾓｰﾀ</t>
    <phoneticPr fontId="38"/>
  </si>
  <si>
    <t>NCﾌﾞﾋﾝｸﾐﾂｹｽﾞ</t>
    <phoneticPr fontId="38"/>
  </si>
  <si>
    <t>XｺﾝﾍﾞｱｾｲｷﾞﾖASSY</t>
    <phoneticPr fontId="38"/>
  </si>
  <si>
    <t>XｺﾝﾍﾞｱｾｲｷﾞﾖｹｰﾌﾞﾙASSY</t>
    <phoneticPr fontId="38"/>
  </si>
  <si>
    <t>ｺﾝﾍﾞｱｼﾖﾂｸﾘﾚｰｾｲｷﾞﾖASSY</t>
    <phoneticPr fontId="38"/>
  </si>
  <si>
    <t>YｺﾝﾍﾞｱｾｲｷﾞﾖASSY</t>
    <phoneticPr fontId="38"/>
  </si>
  <si>
    <t>ｾｲｷﾞﾖﾎﾞﾂｸｽｸﾐﾂｹｽﾞ</t>
    <phoneticPr fontId="38"/>
  </si>
  <si>
    <t>ｾｲｷﾞﾖｹｰﾌﾞﾙASSY</t>
    <phoneticPr fontId="38"/>
  </si>
  <si>
    <t>ｾｲｷﾞﾖﾎﾞﾂｸｽｸﾐﾂｹｽﾞ(i-CAS)</t>
    <phoneticPr fontId="38"/>
  </si>
  <si>
    <t>ｾｲｷﾞﾖｹｰﾌﾞﾙASSY(i-CAS)</t>
    <phoneticPr fontId="38"/>
  </si>
  <si>
    <t>OVSｾｲｷﾞﾖｸﾐﾂｹｽﾞ</t>
    <phoneticPr fontId="38"/>
  </si>
  <si>
    <t>OVSｾｲｷﾞﾖｹｰﾌﾞﾙASSY</t>
    <phoneticPr fontId="38"/>
  </si>
  <si>
    <t>NODｾｲｷﾞﾖｹｰﾌﾞﾙASSY</t>
    <phoneticPr fontId="38"/>
  </si>
  <si>
    <t>NODｾｲｷﾞﾖASSY</t>
    <phoneticPr fontId="47"/>
  </si>
  <si>
    <t>ｽﾞｰﾑﾎﾞｯｸｽ</t>
    <phoneticPr fontId="38"/>
  </si>
  <si>
    <t>ｽﾞｰﾑﾎﾞｯｸｽ_RI</t>
    <phoneticPr fontId="38"/>
  </si>
  <si>
    <t>LBCｾｲｷﾞﾖﾎﾞﾂｸｽ</t>
    <phoneticPr fontId="38"/>
  </si>
  <si>
    <t>RIﾎﾞｯｸｽASSY</t>
    <phoneticPr fontId="38"/>
  </si>
  <si>
    <t>右...確定右出し</t>
    <rPh sb="0" eb="1">
      <t>ミギ</t>
    </rPh>
    <rPh sb="6" eb="7">
      <t>ミギ</t>
    </rPh>
    <rPh sb="7" eb="8">
      <t>ダ</t>
    </rPh>
    <phoneticPr fontId="38"/>
  </si>
  <si>
    <t>KD…ﾉｯｸﾀﾞｳﾝ輸出品</t>
    <rPh sb="9" eb="11">
      <t>ユシュツ</t>
    </rPh>
    <rPh sb="10" eb="12">
      <t>ユシュツ</t>
    </rPh>
    <rPh sb="12" eb="13">
      <t>ヒン</t>
    </rPh>
    <phoneticPr fontId="47"/>
  </si>
  <si>
    <t>ML0126134</t>
    <phoneticPr fontId="38"/>
  </si>
  <si>
    <t>ML0126135</t>
    <phoneticPr fontId="38"/>
  </si>
  <si>
    <t>ML0126031</t>
    <phoneticPr fontId="38"/>
  </si>
  <si>
    <t>ML0126237-</t>
    <phoneticPr fontId="38"/>
  </si>
  <si>
    <t>ML0126238</t>
    <phoneticPr fontId="47"/>
  </si>
  <si>
    <t>ML0125968</t>
    <phoneticPr fontId="38"/>
  </si>
  <si>
    <t>ML0126268</t>
    <phoneticPr fontId="38"/>
  </si>
  <si>
    <t>ML0126269</t>
    <phoneticPr fontId="38"/>
  </si>
  <si>
    <t>ML0124286</t>
    <phoneticPr fontId="47"/>
  </si>
  <si>
    <t>ML0122824</t>
    <phoneticPr fontId="47"/>
  </si>
  <si>
    <t>DAE6395</t>
    <phoneticPr fontId="47"/>
  </si>
  <si>
    <t>DAE6124</t>
    <phoneticPr fontId="47"/>
  </si>
  <si>
    <t>DAE6123</t>
    <phoneticPr fontId="47"/>
  </si>
  <si>
    <t>DAE6436</t>
    <phoneticPr fontId="47"/>
  </si>
  <si>
    <t>DAE6288</t>
    <phoneticPr fontId="47"/>
  </si>
  <si>
    <t>ML0122899</t>
    <phoneticPr fontId="38"/>
  </si>
  <si>
    <t>DAA6119</t>
    <phoneticPr fontId="38"/>
  </si>
  <si>
    <t>P714018421</t>
    <phoneticPr fontId="38"/>
  </si>
  <si>
    <t>DAA5222</t>
    <phoneticPr fontId="38"/>
  </si>
  <si>
    <t>DAA5221</t>
    <phoneticPr fontId="38"/>
  </si>
  <si>
    <t>DAJ7042</t>
    <phoneticPr fontId="47"/>
  </si>
  <si>
    <t>DAJ7043</t>
    <phoneticPr fontId="47"/>
  </si>
  <si>
    <t>DAJ6143</t>
    <phoneticPr fontId="38"/>
  </si>
  <si>
    <t>DAJ6151</t>
    <phoneticPr fontId="38"/>
  </si>
  <si>
    <t>DAJ6144</t>
    <phoneticPr fontId="38"/>
  </si>
  <si>
    <t>DAJ6146</t>
    <phoneticPr fontId="38"/>
  </si>
  <si>
    <t>DAJ6152</t>
    <phoneticPr fontId="38"/>
  </si>
  <si>
    <t>DAJ6147</t>
    <phoneticPr fontId="38"/>
  </si>
  <si>
    <t>DAJ6035</t>
    <phoneticPr fontId="38"/>
  </si>
  <si>
    <t>DAJ7047</t>
    <phoneticPr fontId="38"/>
  </si>
  <si>
    <t>DAJ5086</t>
    <phoneticPr fontId="38"/>
  </si>
  <si>
    <t>DAJ7046</t>
    <phoneticPr fontId="38"/>
  </si>
  <si>
    <t>DAJ6027</t>
    <phoneticPr fontId="38"/>
  </si>
  <si>
    <t>DAJ6028</t>
    <phoneticPr fontId="38"/>
  </si>
  <si>
    <t>DAJ5022</t>
    <phoneticPr fontId="38"/>
  </si>
  <si>
    <t>DAE6299</t>
    <phoneticPr fontId="47"/>
  </si>
  <si>
    <t>ML0122076</t>
    <phoneticPr fontId="38"/>
  </si>
  <si>
    <t>ML0122600</t>
    <phoneticPr fontId="38"/>
  </si>
  <si>
    <t>ML0116731</t>
    <phoneticPr fontId="38"/>
  </si>
  <si>
    <t>ML0116403</t>
    <phoneticPr fontId="38"/>
  </si>
  <si>
    <t>左...確定左出し</t>
    <rPh sb="0" eb="1">
      <t>ヒダリ</t>
    </rPh>
    <rPh sb="6" eb="7">
      <t>ヒダリ</t>
    </rPh>
    <rPh sb="7" eb="8">
      <t>ダ</t>
    </rPh>
    <phoneticPr fontId="38"/>
  </si>
  <si>
    <t>ﾌﾞﾚｰｶｰ
ﾎﾞｯｸｽ</t>
    <phoneticPr fontId="47"/>
  </si>
  <si>
    <t>ﾌﾞﾚｰｶｰﾎﾞｯｸｽｹｰﾌﾞﾙASSY</t>
    <phoneticPr fontId="47"/>
  </si>
  <si>
    <t>ﾓｼﾞｭｰﾙ</t>
    <phoneticPr fontId="47"/>
  </si>
  <si>
    <t>ﾓｼﾞｭｰﾙ</t>
    <phoneticPr fontId="47"/>
  </si>
  <si>
    <t>ﾓｼﾞｭｰﾙ</t>
    <phoneticPr fontId="47"/>
  </si>
  <si>
    <t>ﾓｼﾞｭｰﾙ</t>
    <phoneticPr fontId="47"/>
  </si>
  <si>
    <t>ﾌﾞﾚｰｶｰ
ﾎﾞｯｸｽ
(EXP,CE)</t>
    <phoneticPr fontId="47"/>
  </si>
  <si>
    <t>ﾌﾞﾚｰｶｰ
ﾎﾞｯｸｽ
(EXP,CE)</t>
    <phoneticPr fontId="47"/>
  </si>
  <si>
    <t>IFﾁﾕｳｹｲﾎﾞﾂｸｽ</t>
    <phoneticPr fontId="47"/>
  </si>
  <si>
    <t>Fﾁﾕｳｹｲﾎﾞﾂｸｽ</t>
    <phoneticPr fontId="47"/>
  </si>
  <si>
    <t>ﾊﾟﾚｸﾄｲﾝﾀｰﾌｪｲｽ
取付作業費</t>
    <phoneticPr fontId="47"/>
  </si>
  <si>
    <t>ﾌﾟﾛﾌｨﾊﾞｽ</t>
    <phoneticPr fontId="38"/>
  </si>
  <si>
    <t>ﾌﾟﾛﾌｨﾊﾞｽ</t>
    <phoneticPr fontId="38"/>
  </si>
  <si>
    <t>Xｺﾝﾍﾞｱ
制御ASSY</t>
    <phoneticPr fontId="38"/>
  </si>
  <si>
    <t>Xｺﾝﾍﾞｱｹｰﾌﾞﾙ
制御ASSY</t>
    <phoneticPr fontId="38"/>
  </si>
  <si>
    <t>Xｺﾝﾍﾞｱｼｮｯｸﾘﾚｰ
制御ASSY</t>
    <phoneticPr fontId="38"/>
  </si>
  <si>
    <t>Yｺﾝﾍﾞｱ
制御ASSY</t>
    <phoneticPr fontId="38"/>
  </si>
  <si>
    <t>Yｺﾝﾍﾞｱｹｰﾌﾞﾙ
制御ASSY</t>
    <phoneticPr fontId="38"/>
  </si>
  <si>
    <t>Yｺﾝﾍﾞｱｼｮｯｸﾘﾚｰ
制御ASSY</t>
    <phoneticPr fontId="38"/>
  </si>
  <si>
    <t>ｾｲｷﾞｮｹｰﾌﾞﾙ
ASSY</t>
    <phoneticPr fontId="38"/>
  </si>
  <si>
    <t>ｾｲｷﾞｮﾎﾞｯｸｽ
ｸﾐﾂｹｽﾞ</t>
    <phoneticPr fontId="38"/>
  </si>
  <si>
    <t>ｾｲｷﾞｮﾎﾞｯｸｽｹｰﾌﾞﾙ</t>
    <phoneticPr fontId="38"/>
  </si>
  <si>
    <t>NODｾｲｷﾞﾖASSY</t>
    <phoneticPr fontId="47"/>
  </si>
  <si>
    <t>-</t>
    <phoneticPr fontId="38"/>
  </si>
  <si>
    <t>-</t>
    <phoneticPr fontId="38"/>
  </si>
  <si>
    <t>-</t>
    <phoneticPr fontId="38"/>
  </si>
  <si>
    <t>L00F30937A</t>
    <phoneticPr fontId="38"/>
  </si>
  <si>
    <t>L00F30938A</t>
    <phoneticPr fontId="38"/>
  </si>
  <si>
    <t>L00F30939A</t>
    <phoneticPr fontId="38"/>
  </si>
  <si>
    <t>L00F30940A</t>
    <phoneticPr fontId="38"/>
  </si>
  <si>
    <t>L00F30941A</t>
    <phoneticPr fontId="38"/>
  </si>
  <si>
    <t>L00F30761</t>
    <phoneticPr fontId="38"/>
  </si>
  <si>
    <t>L00F30937A</t>
    <phoneticPr fontId="38"/>
  </si>
  <si>
    <t>L00F30939A</t>
    <phoneticPr fontId="38"/>
  </si>
  <si>
    <t>L00F30940A</t>
    <phoneticPr fontId="38"/>
  </si>
  <si>
    <t>L00F30941A</t>
    <phoneticPr fontId="38"/>
  </si>
  <si>
    <t>L00F30942A</t>
    <phoneticPr fontId="38"/>
  </si>
  <si>
    <t>L00F30761</t>
    <phoneticPr fontId="38"/>
  </si>
  <si>
    <t>L00F30937A</t>
    <phoneticPr fontId="38"/>
  </si>
  <si>
    <t>L00F30938A</t>
    <phoneticPr fontId="38"/>
  </si>
  <si>
    <t>L00F30940A</t>
    <phoneticPr fontId="38"/>
  </si>
  <si>
    <t>L00F30941A</t>
    <phoneticPr fontId="38"/>
  </si>
  <si>
    <t>L00F30938A</t>
    <phoneticPr fontId="38"/>
  </si>
  <si>
    <t>L00F30942A</t>
    <phoneticPr fontId="38"/>
  </si>
  <si>
    <t>L00F30763</t>
    <phoneticPr fontId="38"/>
  </si>
  <si>
    <t>L00F30940A</t>
    <phoneticPr fontId="38"/>
  </si>
  <si>
    <t>L00F30942A</t>
    <phoneticPr fontId="38"/>
  </si>
  <si>
    <t>L00F30763</t>
    <phoneticPr fontId="38"/>
  </si>
  <si>
    <t>L00F30939A</t>
    <phoneticPr fontId="38"/>
  </si>
  <si>
    <t>L00F30941A</t>
    <phoneticPr fontId="38"/>
  </si>
  <si>
    <t>L00F309510</t>
    <phoneticPr fontId="38"/>
  </si>
  <si>
    <t>L00F309520</t>
    <phoneticPr fontId="38"/>
  </si>
  <si>
    <t>L00F309510</t>
    <phoneticPr fontId="38"/>
  </si>
  <si>
    <t>L00F309520</t>
    <phoneticPr fontId="38"/>
  </si>
  <si>
    <t>L00F30810I</t>
    <phoneticPr fontId="47"/>
  </si>
  <si>
    <t>L00F30650B</t>
    <phoneticPr fontId="47"/>
  </si>
  <si>
    <t>L00F30875A</t>
    <phoneticPr fontId="47"/>
  </si>
  <si>
    <t>L00F308840</t>
    <phoneticPr fontId="47"/>
  </si>
  <si>
    <t>L00F308850</t>
    <phoneticPr fontId="47"/>
  </si>
  <si>
    <t>L00F309670</t>
    <phoneticPr fontId="47"/>
  </si>
  <si>
    <t>L00F30650B</t>
    <phoneticPr fontId="47"/>
  </si>
  <si>
    <t>L00F30875A</t>
    <phoneticPr fontId="47"/>
  </si>
  <si>
    <t>L00F308860</t>
    <phoneticPr fontId="47"/>
  </si>
  <si>
    <t>L00F308830</t>
    <phoneticPr fontId="47"/>
  </si>
  <si>
    <t>L00F308840</t>
    <phoneticPr fontId="47"/>
  </si>
  <si>
    <t>L00F308850</t>
    <phoneticPr fontId="47"/>
  </si>
  <si>
    <t>L00F308830</t>
    <phoneticPr fontId="47"/>
  </si>
  <si>
    <t>L00F30733F</t>
    <phoneticPr fontId="47"/>
  </si>
  <si>
    <t>L00F30734A</t>
    <phoneticPr fontId="47"/>
  </si>
  <si>
    <t>-</t>
    <phoneticPr fontId="38"/>
  </si>
  <si>
    <t>L00F30244</t>
    <phoneticPr fontId="38"/>
  </si>
  <si>
    <t>L00F30245</t>
    <phoneticPr fontId="38"/>
  </si>
  <si>
    <t>L00F309740</t>
    <phoneticPr fontId="47"/>
  </si>
  <si>
    <t>L00F30750</t>
    <phoneticPr fontId="38"/>
  </si>
  <si>
    <t>L00F30751</t>
    <phoneticPr fontId="38"/>
  </si>
  <si>
    <t>L00F30754</t>
    <phoneticPr fontId="38"/>
  </si>
  <si>
    <t>L00F30752</t>
    <phoneticPr fontId="38"/>
  </si>
  <si>
    <t>L00F30753</t>
    <phoneticPr fontId="38"/>
  </si>
  <si>
    <t>L00F30755</t>
    <phoneticPr fontId="38"/>
  </si>
  <si>
    <t>L00F30759</t>
    <phoneticPr fontId="38"/>
  </si>
  <si>
    <t>L00F30757</t>
    <phoneticPr fontId="38"/>
  </si>
  <si>
    <t>L00F30758</t>
    <phoneticPr fontId="38"/>
  </si>
  <si>
    <t>L00F30756</t>
    <phoneticPr fontId="38"/>
  </si>
  <si>
    <t>L00F30747</t>
    <phoneticPr fontId="38"/>
  </si>
  <si>
    <t>L00F30748</t>
    <phoneticPr fontId="38"/>
  </si>
  <si>
    <t>L00F30749</t>
    <phoneticPr fontId="38"/>
  </si>
  <si>
    <t>L00F30847B</t>
    <phoneticPr fontId="47"/>
  </si>
  <si>
    <t>機種</t>
    <rPh sb="0" eb="2">
      <t>キシュ</t>
    </rPh>
    <phoneticPr fontId="38"/>
  </si>
  <si>
    <t>シリアル</t>
    <phoneticPr fontId="38"/>
  </si>
  <si>
    <t>.</t>
    <phoneticPr fontId="47"/>
  </si>
  <si>
    <t>VC-BOX</t>
    <phoneticPr fontId="38"/>
  </si>
  <si>
    <t>ｵｰﾄﾒｰｼｮﾝ(R)</t>
    <phoneticPr fontId="38"/>
  </si>
  <si>
    <t>ﾌﾟﾛﾌｨﾊﾞｽ</t>
    <phoneticPr fontId="38"/>
  </si>
  <si>
    <t>ｵｰﾄﾒｰｼｮﾝ(R)</t>
    <phoneticPr fontId="38"/>
  </si>
  <si>
    <t>X方向ｺﾝﾍﾞｱ</t>
    <rPh sb="1" eb="3">
      <t>ホウコウ</t>
    </rPh>
    <phoneticPr fontId="38"/>
  </si>
  <si>
    <t>Y方向ｺﾝﾍﾞｱ</t>
    <rPh sb="1" eb="3">
      <t>ホウコウ</t>
    </rPh>
    <phoneticPr fontId="38"/>
  </si>
  <si>
    <t>Vﾓﾆﾀｰ</t>
    <phoneticPr fontId="38"/>
  </si>
  <si>
    <t>i-Camera Assisted System(i-CAS)</t>
    <phoneticPr fontId="38"/>
  </si>
  <si>
    <t>i-Nozzle Checker/OVS-D</t>
    <phoneticPr fontId="38"/>
  </si>
  <si>
    <t>i-Nozzle Checker</t>
    <phoneticPr fontId="38"/>
  </si>
  <si>
    <t>EN3015AJE</t>
    <phoneticPr fontId="38"/>
  </si>
  <si>
    <t>78515***/AEN30***</t>
    <phoneticPr fontId="38"/>
  </si>
  <si>
    <t>○</t>
    <phoneticPr fontId="38"/>
  </si>
  <si>
    <t>○</t>
  </si>
  <si>
    <t>☆</t>
  </si>
  <si>
    <t>CE☆</t>
    <phoneticPr fontId="38"/>
  </si>
  <si>
    <t>☆</t>
    <phoneticPr fontId="38"/>
  </si>
  <si>
    <t>☆</t>
    <phoneticPr fontId="38"/>
  </si>
  <si>
    <t>☆</t>
    <phoneticPr fontId="38"/>
  </si>
  <si>
    <t>☆</t>
    <phoneticPr fontId="38"/>
  </si>
  <si>
    <t>☆</t>
    <phoneticPr fontId="38"/>
  </si>
  <si>
    <t>☆</t>
    <phoneticPr fontId="38"/>
  </si>
  <si>
    <t>EN3015AJE-Z</t>
    <phoneticPr fontId="38"/>
  </si>
  <si>
    <t>73515***/AEZ30***</t>
    <phoneticPr fontId="38"/>
  </si>
  <si>
    <t>○</t>
    <phoneticPr fontId="38"/>
  </si>
  <si>
    <t>CE☆</t>
    <phoneticPr fontId="38"/>
  </si>
  <si>
    <t>☆</t>
    <phoneticPr fontId="38"/>
  </si>
  <si>
    <t>VN3015AJE</t>
    <phoneticPr fontId="38"/>
  </si>
  <si>
    <t>74515***/AVN30***</t>
    <phoneticPr fontId="38"/>
  </si>
  <si>
    <t>○</t>
    <phoneticPr fontId="38"/>
  </si>
  <si>
    <t>CE☆</t>
    <phoneticPr fontId="38"/>
  </si>
  <si>
    <t>☆</t>
    <phoneticPr fontId="38"/>
  </si>
  <si>
    <t>EN4020AJE</t>
    <phoneticPr fontId="38"/>
  </si>
  <si>
    <t>78425***/AEN40***</t>
    <phoneticPr fontId="38"/>
  </si>
  <si>
    <t>CE☆</t>
    <phoneticPr fontId="38"/>
  </si>
  <si>
    <t>EN4020AJE-Z</t>
    <phoneticPr fontId="38"/>
  </si>
  <si>
    <t>73425***/AEZ40***</t>
    <phoneticPr fontId="38"/>
  </si>
  <si>
    <t>☆</t>
    <phoneticPr fontId="38"/>
  </si>
  <si>
    <t>☆</t>
    <phoneticPr fontId="38"/>
  </si>
  <si>
    <t>VN4020AJE</t>
    <phoneticPr fontId="38"/>
  </si>
  <si>
    <t>74425***/AVN40***</t>
    <phoneticPr fontId="38"/>
  </si>
  <si>
    <t>EN3015RIE</t>
    <phoneticPr fontId="38"/>
  </si>
  <si>
    <t>88515***</t>
    <phoneticPr fontId="38"/>
  </si>
  <si>
    <t>CE○</t>
    <phoneticPr fontId="38"/>
  </si>
  <si>
    <t>EN3015RIE-Z</t>
    <phoneticPr fontId="38"/>
  </si>
  <si>
    <t>98510***</t>
    <phoneticPr fontId="38"/>
  </si>
  <si>
    <t>CE○</t>
    <phoneticPr fontId="38"/>
  </si>
  <si>
    <t>VS3015AJM 3KW</t>
    <phoneticPr fontId="47"/>
  </si>
  <si>
    <t>85100***</t>
    <phoneticPr fontId="47"/>
  </si>
  <si>
    <t>DM○</t>
    <phoneticPr fontId="38"/>
  </si>
  <si>
    <t>VS3015AJM 6KW</t>
    <phoneticPr fontId="47"/>
  </si>
  <si>
    <t>85100***</t>
    <phoneticPr fontId="47"/>
  </si>
  <si>
    <t>VS3015AJM EXP 3KW</t>
    <phoneticPr fontId="47"/>
  </si>
  <si>
    <t>89512***</t>
    <phoneticPr fontId="47"/>
  </si>
  <si>
    <t>VS3015AJM EXP 6KW</t>
    <phoneticPr fontId="47"/>
  </si>
  <si>
    <t>VS6225AJM</t>
    <phoneticPr fontId="47"/>
  </si>
  <si>
    <t>88200***</t>
    <phoneticPr fontId="47"/>
  </si>
  <si>
    <t>VS6225AJM EXP</t>
    <phoneticPr fontId="47"/>
  </si>
  <si>
    <t>88200***</t>
    <phoneticPr fontId="47"/>
  </si>
  <si>
    <t>EN6225AJ</t>
    <phoneticPr fontId="47"/>
  </si>
  <si>
    <t>6225****</t>
    <phoneticPr fontId="47"/>
  </si>
  <si>
    <t>韓国</t>
    <phoneticPr fontId="19"/>
  </si>
  <si>
    <t>ML0126134</t>
  </si>
  <si>
    <t>ML0126135</t>
  </si>
  <si>
    <t>ML0126031</t>
  </si>
  <si>
    <t>ML0126237-</t>
  </si>
  <si>
    <t>ML0126238</t>
  </si>
  <si>
    <t>ML0125968</t>
  </si>
  <si>
    <t>ML0126268</t>
  </si>
  <si>
    <t>ML0126269</t>
  </si>
  <si>
    <t>ML0124286</t>
  </si>
  <si>
    <t>ML0122824</t>
  </si>
  <si>
    <t>L00F30940A</t>
  </si>
  <si>
    <t>L00F308830</t>
  </si>
  <si>
    <t>ﾌﾞﾚｰｶｰﾎﾞｯｸｽｹｰﾌﾞﾙASSY</t>
  </si>
  <si>
    <t>ﾌﾞﾚｰｶｰ
ﾎﾞｯｸｽ
(DMS)</t>
  </si>
  <si>
    <t>IFﾁﾕｳｹｲﾎﾞﾂｸｽ</t>
  </si>
  <si>
    <t>Fﾁﾕｳｹｲﾎﾞﾂｸｽ</t>
  </si>
  <si>
    <t>前加工</t>
  </si>
  <si>
    <t>中板
ﾌﾛﾝﾄ</t>
  </si>
  <si>
    <t>中板
ﾘｱ</t>
  </si>
  <si>
    <t>本体</t>
  </si>
  <si>
    <t>6225部材</t>
  </si>
  <si>
    <t>発振器
ﾌﾞﾚｰｶｰ
ﾎﾞｯｸｽ</t>
  </si>
  <si>
    <r>
      <t>EN3015RIE-Z　</t>
    </r>
    <r>
      <rPr>
        <sz val="11"/>
        <color theme="1"/>
        <rFont val="ＭＳ Ｐゴシック"/>
        <family val="2"/>
        <charset val="128"/>
        <scheme val="minor"/>
      </rPr>
      <t>CE</t>
    </r>
    <phoneticPr fontId="38"/>
  </si>
  <si>
    <r>
      <t>EN3015RIE　</t>
    </r>
    <r>
      <rPr>
        <sz val="11"/>
        <color theme="1"/>
        <rFont val="ＭＳ Ｐゴシック"/>
        <family val="2"/>
        <charset val="128"/>
        <scheme val="minor"/>
      </rPr>
      <t>CE</t>
    </r>
    <phoneticPr fontId="38"/>
  </si>
  <si>
    <t>-</t>
    <phoneticPr fontId="19"/>
  </si>
  <si>
    <t>-</t>
    <phoneticPr fontId="19"/>
  </si>
  <si>
    <t>発振器ﾌﾞﾚｰｶｰ
ﾎﾞｯｸｽｹｰﾌﾞﾙ</t>
    <phoneticPr fontId="19"/>
  </si>
  <si>
    <t>ﾌﾞﾚｰｶｰﾎﾞｯｸｽ
(EXP,CE)</t>
    <phoneticPr fontId="19"/>
  </si>
  <si>
    <t>入力
必要</t>
    <rPh sb="0" eb="2">
      <t>ニュウリョク</t>
    </rPh>
    <rPh sb="3" eb="5">
      <t>ヒツヨウ</t>
    </rPh>
    <phoneticPr fontId="19"/>
  </si>
  <si>
    <t>IFﾁﾕｳｹｲ
ﾎﾞﾂｸｽ</t>
    <phoneticPr fontId="47"/>
  </si>
  <si>
    <t>Fﾁﾕｳｹｲ
ﾎﾞﾂｸｽ</t>
    <phoneticPr fontId="47"/>
  </si>
  <si>
    <t>4IE</t>
    <phoneticPr fontId="19"/>
  </si>
  <si>
    <t>LIS</t>
    <phoneticPr fontId="19"/>
  </si>
  <si>
    <t>Ver.</t>
    <phoneticPr fontId="19"/>
  </si>
  <si>
    <t>Ver.</t>
    <phoneticPr fontId="19"/>
  </si>
  <si>
    <t>EN3015AJE</t>
    <phoneticPr fontId="38"/>
  </si>
  <si>
    <t>78515***/AEN30***</t>
    <phoneticPr fontId="38"/>
  </si>
  <si>
    <t>EN3015AJE-Z</t>
    <phoneticPr fontId="38"/>
  </si>
  <si>
    <t>73515***/AEZ30***</t>
    <phoneticPr fontId="38"/>
  </si>
  <si>
    <t>VN3015AJE</t>
    <phoneticPr fontId="38"/>
  </si>
  <si>
    <t>74515***/AVN30***</t>
    <phoneticPr fontId="38"/>
  </si>
  <si>
    <t>EN4020AJE</t>
    <phoneticPr fontId="38"/>
  </si>
  <si>
    <t>78425***/AEN40***</t>
    <phoneticPr fontId="38"/>
  </si>
  <si>
    <t>EN4020AJE-Z</t>
    <phoneticPr fontId="38"/>
  </si>
  <si>
    <t>73425***/AEZ40***</t>
    <phoneticPr fontId="38"/>
  </si>
  <si>
    <t>VN4020AJE</t>
    <phoneticPr fontId="38"/>
  </si>
  <si>
    <t>74425***/AVN40***</t>
    <phoneticPr fontId="38"/>
  </si>
  <si>
    <t>EN3015RIE</t>
    <phoneticPr fontId="38"/>
  </si>
  <si>
    <t>88515***</t>
    <phoneticPr fontId="38"/>
  </si>
  <si>
    <r>
      <t>EN3015RIE　</t>
    </r>
    <r>
      <rPr>
        <sz val="11"/>
        <color theme="1"/>
        <rFont val="ＭＳ Ｐゴシック"/>
        <family val="2"/>
        <charset val="128"/>
        <scheme val="minor"/>
      </rPr>
      <t>CE</t>
    </r>
    <phoneticPr fontId="38"/>
  </si>
  <si>
    <t>EN3015RIE-Z</t>
    <phoneticPr fontId="38"/>
  </si>
  <si>
    <t>98510***</t>
    <phoneticPr fontId="38"/>
  </si>
  <si>
    <r>
      <t>EN3015RIE-Z　</t>
    </r>
    <r>
      <rPr>
        <sz val="11"/>
        <color theme="1"/>
        <rFont val="ＭＳ Ｐゴシック"/>
        <family val="2"/>
        <charset val="128"/>
        <scheme val="minor"/>
      </rPr>
      <t>CE</t>
    </r>
    <phoneticPr fontId="38"/>
  </si>
  <si>
    <t>VS3015AJM 3KW</t>
    <phoneticPr fontId="47"/>
  </si>
  <si>
    <t>85100***</t>
    <phoneticPr fontId="47"/>
  </si>
  <si>
    <t>VS3015AJM 6KW</t>
    <phoneticPr fontId="47"/>
  </si>
  <si>
    <t>VS3015AJM EXP 3KW</t>
    <phoneticPr fontId="47"/>
  </si>
  <si>
    <t>89512***</t>
    <phoneticPr fontId="47"/>
  </si>
  <si>
    <t>VS3015AJM EXP 6KW</t>
    <phoneticPr fontId="47"/>
  </si>
  <si>
    <t>VS6225AJM</t>
    <phoneticPr fontId="47"/>
  </si>
  <si>
    <t>88200***</t>
    <phoneticPr fontId="47"/>
  </si>
  <si>
    <t>VS6225AJM EXP</t>
    <phoneticPr fontId="47"/>
  </si>
  <si>
    <t>S47528</t>
  </si>
  <si>
    <t>機種名</t>
    <rPh sb="0" eb="2">
      <t>キシュ</t>
    </rPh>
    <rPh sb="2" eb="3">
      <t>メイ</t>
    </rPh>
    <phoneticPr fontId="19"/>
  </si>
  <si>
    <t>EN4020AJE ZOOM EXP</t>
  </si>
  <si>
    <t>EN3015AJE ZOOM(ﾀﾝﾀｲ)</t>
  </si>
  <si>
    <t>EN4020AJE ZOOM</t>
  </si>
  <si>
    <t>都ステンレス工業（株）</t>
  </si>
  <si>
    <t>ＡＥＳＡ</t>
  </si>
  <si>
    <t>EN3015AJE</t>
  </si>
  <si>
    <t>DAJ6027</t>
    <phoneticPr fontId="38"/>
  </si>
  <si>
    <t>L00F30750A</t>
    <phoneticPr fontId="38"/>
  </si>
  <si>
    <t>中国</t>
    <rPh sb="0" eb="2">
      <t>チュウゴク</t>
    </rPh>
    <phoneticPr fontId="19"/>
  </si>
  <si>
    <t>VN4020AJE EXP</t>
  </si>
  <si>
    <t>AAI/平井</t>
  </si>
  <si>
    <t>制御盤
必要日
(JIT)</t>
    <rPh sb="0" eb="2">
      <t>セイギョ</t>
    </rPh>
    <rPh sb="2" eb="3">
      <t>バン</t>
    </rPh>
    <rPh sb="4" eb="6">
      <t>ヒツヨウ</t>
    </rPh>
    <rPh sb="6" eb="7">
      <t>ビ</t>
    </rPh>
    <phoneticPr fontId="19"/>
  </si>
  <si>
    <t>ブラジル</t>
    <phoneticPr fontId="19"/>
  </si>
  <si>
    <t>国内</t>
    <phoneticPr fontId="19"/>
  </si>
  <si>
    <t>南アフリカ共和国</t>
    <rPh sb="0" eb="1">
      <t>ミナミ</t>
    </rPh>
    <rPh sb="5" eb="8">
      <t>キョウワコク</t>
    </rPh>
    <phoneticPr fontId="19"/>
  </si>
  <si>
    <t>AESA</t>
  </si>
  <si>
    <t>L00F30976A</t>
    <phoneticPr fontId="19"/>
  </si>
  <si>
    <t>L00F30939B</t>
    <phoneticPr fontId="38"/>
  </si>
  <si>
    <t>L00F30810L</t>
    <phoneticPr fontId="47"/>
  </si>
  <si>
    <t>L00F30650C</t>
    <phoneticPr fontId="47"/>
  </si>
  <si>
    <t>L00F30875B</t>
    <phoneticPr fontId="47"/>
  </si>
  <si>
    <t>L00F30885A</t>
    <phoneticPr fontId="47"/>
  </si>
  <si>
    <t>L00F30733G</t>
    <phoneticPr fontId="47"/>
  </si>
  <si>
    <t>L00F30977A</t>
    <phoneticPr fontId="19"/>
  </si>
  <si>
    <t>L00F309430</t>
    <phoneticPr fontId="19"/>
  </si>
  <si>
    <t>L00F309440</t>
    <phoneticPr fontId="19"/>
  </si>
  <si>
    <r>
      <t xml:space="preserve">ｾｲｷﾞｮｸﾐﾂｹｽﾞ
</t>
    </r>
    <r>
      <rPr>
        <b/>
        <sz val="11"/>
        <color rgb="FFFF0000"/>
        <rFont val="ＭＳ Ｐゴシック"/>
        <family val="3"/>
        <charset val="128"/>
        <scheme val="minor"/>
      </rPr>
      <t>（I-NOZZLE or OVS)</t>
    </r>
    <phoneticPr fontId="38"/>
  </si>
  <si>
    <r>
      <t xml:space="preserve">ｾｲｷﾞｮｹｰﾌﾞﾙ
</t>
    </r>
    <r>
      <rPr>
        <b/>
        <sz val="11"/>
        <color rgb="FFFF0000"/>
        <rFont val="ＭＳ Ｐゴシック"/>
        <family val="3"/>
        <charset val="128"/>
        <scheme val="minor"/>
      </rPr>
      <t>(I-NOZZLE or OVS)</t>
    </r>
    <phoneticPr fontId="38"/>
  </si>
  <si>
    <r>
      <t xml:space="preserve">ｾｲｷﾞｮｹｰﾌﾞﾙ
</t>
    </r>
    <r>
      <rPr>
        <b/>
        <sz val="11"/>
        <color rgb="FFFF0000"/>
        <rFont val="ＭＳ Ｐゴシック"/>
        <family val="3"/>
        <charset val="128"/>
        <scheme val="minor"/>
      </rPr>
      <t>(INOZZLE or OVS)</t>
    </r>
    <phoneticPr fontId="38"/>
  </si>
  <si>
    <r>
      <t xml:space="preserve">NODｾｲｷﾞﾖASSY
</t>
    </r>
    <r>
      <rPr>
        <b/>
        <sz val="11"/>
        <color rgb="FFFF0000"/>
        <rFont val="ＭＳ Ｐゴシック"/>
        <family val="3"/>
        <charset val="128"/>
        <scheme val="minor"/>
      </rPr>
      <t>(INOZZLE)</t>
    </r>
    <phoneticPr fontId="47"/>
  </si>
  <si>
    <t>L00F309780</t>
    <phoneticPr fontId="19"/>
  </si>
  <si>
    <t>Xｺﾝﾍﾞｱｾｲｷﾞﾖ</t>
    <phoneticPr fontId="38"/>
  </si>
  <si>
    <t>Xｺﾝﾍﾞｱ
制御</t>
    <phoneticPr fontId="38"/>
  </si>
  <si>
    <t>Yｺﾝﾍﾞｱｾｲｷﾞﾖ</t>
    <phoneticPr fontId="38"/>
  </si>
  <si>
    <t>Yｺﾝﾍﾞｱ
制御</t>
    <phoneticPr fontId="38"/>
  </si>
  <si>
    <t>NOD</t>
    <phoneticPr fontId="38"/>
  </si>
  <si>
    <r>
      <t xml:space="preserve">ｾｲｷﾞｮｹｰﾌﾞﾙ
</t>
    </r>
    <r>
      <rPr>
        <b/>
        <sz val="11"/>
        <color rgb="FFFF0000"/>
        <rFont val="ＭＳ Ｐゴシック"/>
        <family val="3"/>
        <charset val="128"/>
      </rPr>
      <t>(I-NOZZLE or OVS)</t>
    </r>
    <phoneticPr fontId="19"/>
  </si>
  <si>
    <r>
      <t xml:space="preserve">ｾｲｷﾞｮｹｰﾌﾞﾙ
</t>
    </r>
    <r>
      <rPr>
        <b/>
        <sz val="11"/>
        <color rgb="FFFF0000"/>
        <rFont val="ＭＳ Ｐゴシック"/>
        <family val="3"/>
        <charset val="128"/>
      </rPr>
      <t>(I-NOZZLE or OVS)</t>
    </r>
    <phoneticPr fontId="19"/>
  </si>
  <si>
    <t>I-CAS</t>
    <phoneticPr fontId="38"/>
  </si>
  <si>
    <t>I-CAS</t>
    <phoneticPr fontId="38"/>
  </si>
  <si>
    <t>しばらく在庫出し</t>
    <rPh sb="4" eb="6">
      <t>ザイコ</t>
    </rPh>
    <rPh sb="6" eb="7">
      <t>ダ</t>
    </rPh>
    <phoneticPr fontId="38"/>
  </si>
  <si>
    <t>ｿｹｯﾄ×2個
VS-08-BU-RJ45/BU</t>
    <rPh sb="6" eb="7">
      <t>コ</t>
    </rPh>
    <phoneticPr fontId="47"/>
  </si>
  <si>
    <t>在庫管理外</t>
    <rPh sb="0" eb="2">
      <t>ザイコ</t>
    </rPh>
    <rPh sb="2" eb="4">
      <t>カンリ</t>
    </rPh>
    <rPh sb="4" eb="5">
      <t>ガイ</t>
    </rPh>
    <phoneticPr fontId="19"/>
  </si>
  <si>
    <t>在庫出し</t>
    <rPh sb="0" eb="2">
      <t>ザイコ</t>
    </rPh>
    <rPh sb="2" eb="3">
      <t>ダ</t>
    </rPh>
    <phoneticPr fontId="19"/>
  </si>
  <si>
    <t>ｿｹｯﾄ×2個
VS-08-BU-RJ45/BU</t>
    <phoneticPr fontId="38"/>
  </si>
  <si>
    <t>VS（DMS)
+VCBOX</t>
    <phoneticPr fontId="47"/>
  </si>
  <si>
    <t>オートメーション
（R)
ﾃﾞﾊﾞｲｽネット</t>
    <phoneticPr fontId="19"/>
  </si>
  <si>
    <t>Xｺﾝﾍﾞｱ</t>
    <phoneticPr fontId="19"/>
  </si>
  <si>
    <t>Yｺﾝﾍﾞｱ</t>
    <phoneticPr fontId="19"/>
  </si>
  <si>
    <t>Vﾓﾆﾀｰ</t>
    <phoneticPr fontId="19"/>
  </si>
  <si>
    <t>i-CAS</t>
    <phoneticPr fontId="19"/>
  </si>
  <si>
    <t>OVS</t>
    <phoneticPr fontId="19"/>
  </si>
  <si>
    <t>LPT-S</t>
    <phoneticPr fontId="19"/>
  </si>
  <si>
    <t>LPT-D</t>
    <phoneticPr fontId="19"/>
  </si>
  <si>
    <t>LPT-S</t>
    <phoneticPr fontId="47"/>
  </si>
  <si>
    <t>LPT-D</t>
    <phoneticPr fontId="47"/>
  </si>
  <si>
    <t>ｲｰｻﾈｯﾄIP(V有)</t>
    <rPh sb="10" eb="11">
      <t>アリ</t>
    </rPh>
    <phoneticPr fontId="19"/>
  </si>
  <si>
    <t>ｲｰｻﾈｯﾄIP(V無)</t>
    <rPh sb="10" eb="11">
      <t>ム</t>
    </rPh>
    <phoneticPr fontId="19"/>
  </si>
  <si>
    <t>イーサネット</t>
    <phoneticPr fontId="19"/>
  </si>
  <si>
    <t>L00F30245</t>
  </si>
  <si>
    <t>イーサネット</t>
    <phoneticPr fontId="19"/>
  </si>
  <si>
    <t>ﾌﾟﾛﾌｨﾊﾞｽ</t>
    <phoneticPr fontId="19"/>
  </si>
  <si>
    <t>ｲｰｻﾈｯﾄIP</t>
    <phoneticPr fontId="19"/>
  </si>
  <si>
    <t>LPT-S</t>
  </si>
  <si>
    <t>LPT-D</t>
  </si>
  <si>
    <t>LPT-S</t>
    <phoneticPr fontId="19"/>
  </si>
  <si>
    <t>Vﾓﾆﾀ-
ｾｲｷﾞｮﾎﾞｯｸｽ
ｸﾐﾂｹｽﾞ</t>
    <phoneticPr fontId="38"/>
  </si>
  <si>
    <r>
      <rPr>
        <b/>
        <sz val="11"/>
        <color rgb="FFFF0000"/>
        <rFont val="ＭＳ Ｐゴシック"/>
        <family val="3"/>
        <charset val="128"/>
      </rPr>
      <t>NOD</t>
    </r>
    <r>
      <rPr>
        <b/>
        <sz val="11"/>
        <rFont val="ＭＳ Ｐゴシック"/>
        <family val="3"/>
        <charset val="128"/>
      </rPr>
      <t xml:space="preserve">
i-NOZZLE CHECKER</t>
    </r>
    <phoneticPr fontId="19"/>
  </si>
  <si>
    <r>
      <rPr>
        <b/>
        <sz val="11"/>
        <color theme="1"/>
        <rFont val="ＭＳ Ｐゴシック"/>
        <family val="3"/>
        <charset val="128"/>
      </rPr>
      <t>i-NOZZLE CHECKER</t>
    </r>
    <r>
      <rPr>
        <b/>
        <sz val="11"/>
        <color rgb="FFFF0000"/>
        <rFont val="ＭＳ Ｐゴシック"/>
        <family val="3"/>
        <charset val="128"/>
      </rPr>
      <t xml:space="preserve">
NOD</t>
    </r>
    <phoneticPr fontId="19"/>
  </si>
  <si>
    <r>
      <t xml:space="preserve">ｲｰｻﾈｯﾄIP
</t>
    </r>
    <r>
      <rPr>
        <b/>
        <sz val="11"/>
        <color rgb="FFFF0000"/>
        <rFont val="ＭＳ Ｐゴシック"/>
        <family val="3"/>
        <charset val="128"/>
      </rPr>
      <t>(Vﾓﾆﾀ-無し)</t>
    </r>
    <rPh sb="15" eb="16">
      <t>ナ</t>
    </rPh>
    <phoneticPr fontId="19"/>
  </si>
  <si>
    <r>
      <t xml:space="preserve">ｲｰｻﾈｯﾄIP
</t>
    </r>
    <r>
      <rPr>
        <b/>
        <sz val="11"/>
        <color rgb="FFFF0000"/>
        <rFont val="ＭＳ Ｐゴシック"/>
        <family val="3"/>
        <charset val="128"/>
      </rPr>
      <t>(Vﾓﾆﾀ-有り)</t>
    </r>
    <phoneticPr fontId="19"/>
  </si>
  <si>
    <t>不要</t>
    <rPh sb="0" eb="2">
      <t>フヨウ</t>
    </rPh>
    <phoneticPr fontId="19"/>
  </si>
  <si>
    <t>イーサ
計算
フォーム</t>
    <rPh sb="4" eb="6">
      <t>ケイサン</t>
    </rPh>
    <phoneticPr fontId="19"/>
  </si>
  <si>
    <t>Inozzle
+OVS
計算</t>
    <rPh sb="13" eb="15">
      <t>ケイサン</t>
    </rPh>
    <phoneticPr fontId="19"/>
  </si>
  <si>
    <t>特殊機</t>
    <rPh sb="0" eb="2">
      <t>トクシュ</t>
    </rPh>
    <rPh sb="2" eb="3">
      <t>キ</t>
    </rPh>
    <phoneticPr fontId="19"/>
  </si>
  <si>
    <r>
      <t xml:space="preserve">NODｾｲｷﾞﾖASSY
</t>
    </r>
    <r>
      <rPr>
        <b/>
        <sz val="11"/>
        <color rgb="FFFF0000"/>
        <rFont val="ＭＳ Ｐゴシック"/>
        <family val="3"/>
        <charset val="128"/>
      </rPr>
      <t>(I-NOZZLE)</t>
    </r>
    <phoneticPr fontId="19"/>
  </si>
  <si>
    <t>-</t>
    <phoneticPr fontId="19"/>
  </si>
  <si>
    <t>-</t>
    <phoneticPr fontId="19"/>
  </si>
  <si>
    <t>-</t>
    <phoneticPr fontId="19"/>
  </si>
  <si>
    <t>-</t>
    <phoneticPr fontId="19"/>
  </si>
  <si>
    <t>非管理</t>
    <rPh sb="0" eb="1">
      <t>ヒ</t>
    </rPh>
    <rPh sb="1" eb="3">
      <t>カンリ</t>
    </rPh>
    <phoneticPr fontId="19"/>
  </si>
  <si>
    <r>
      <t xml:space="preserve">ｾｲｷﾞｮｸﾐﾂｹｽﾞ
</t>
    </r>
    <r>
      <rPr>
        <b/>
        <sz val="11"/>
        <color rgb="FFFF0000"/>
        <rFont val="ＭＳ Ｐゴシック"/>
        <family val="3"/>
        <charset val="128"/>
      </rPr>
      <t>（I-NOZZLE or OVS)</t>
    </r>
    <phoneticPr fontId="19"/>
  </si>
  <si>
    <t>OVSｾｲｷﾞﾖｸﾐﾂｹｽﾞ</t>
    <phoneticPr fontId="38"/>
  </si>
  <si>
    <t>OVSｾｲｷﾞﾖｹｰﾌﾞﾙASSY</t>
    <phoneticPr fontId="38"/>
  </si>
  <si>
    <t>生産数</t>
    <rPh sb="0" eb="2">
      <t>セイサン</t>
    </rPh>
    <rPh sb="2" eb="3">
      <t>スウ</t>
    </rPh>
    <phoneticPr fontId="19"/>
  </si>
  <si>
    <t>使用数</t>
    <rPh sb="0" eb="2">
      <t>シヨウ</t>
    </rPh>
    <rPh sb="2" eb="3">
      <t>スウ</t>
    </rPh>
    <phoneticPr fontId="19"/>
  </si>
  <si>
    <t>2月</t>
    <rPh sb="1" eb="2">
      <t>ガツ</t>
    </rPh>
    <phoneticPr fontId="19"/>
  </si>
  <si>
    <t>4月</t>
  </si>
  <si>
    <t>3月</t>
  </si>
  <si>
    <t>結果</t>
    <rPh sb="0" eb="2">
      <t>ケッカ</t>
    </rPh>
    <phoneticPr fontId="19"/>
  </si>
  <si>
    <t>在庫</t>
    <rPh sb="0" eb="2">
      <t>ザイコ</t>
    </rPh>
    <phoneticPr fontId="19"/>
  </si>
  <si>
    <t>5月</t>
    <rPh sb="1" eb="2">
      <t>ガツ</t>
    </rPh>
    <phoneticPr fontId="19"/>
  </si>
  <si>
    <t>使用比率</t>
    <rPh sb="0" eb="2">
      <t>シヨウ</t>
    </rPh>
    <rPh sb="2" eb="4">
      <t>ヒリツ</t>
    </rPh>
    <phoneticPr fontId="19"/>
  </si>
  <si>
    <t>使用量</t>
    <rPh sb="0" eb="2">
      <t>シヨウ</t>
    </rPh>
    <rPh sb="2" eb="3">
      <t>リョウ</t>
    </rPh>
    <phoneticPr fontId="19"/>
  </si>
  <si>
    <t>在庫比</t>
    <rPh sb="0" eb="2">
      <t>ザイコ</t>
    </rPh>
    <rPh sb="2" eb="3">
      <t>ヒ</t>
    </rPh>
    <phoneticPr fontId="19"/>
  </si>
  <si>
    <t>使用予測</t>
    <rPh sb="0" eb="2">
      <t>シヨウ</t>
    </rPh>
    <rPh sb="2" eb="4">
      <t>ヨソク</t>
    </rPh>
    <phoneticPr fontId="19"/>
  </si>
  <si>
    <t>手配数</t>
    <rPh sb="0" eb="2">
      <t>テハイ</t>
    </rPh>
    <rPh sb="2" eb="3">
      <t>スウ</t>
    </rPh>
    <phoneticPr fontId="19"/>
  </si>
  <si>
    <t>5月終了時在庫</t>
    <rPh sb="1" eb="2">
      <t>ガツ</t>
    </rPh>
    <rPh sb="2" eb="4">
      <t>シュウリョウ</t>
    </rPh>
    <rPh sb="4" eb="5">
      <t>ジ</t>
    </rPh>
    <rPh sb="5" eb="7">
      <t>ザイコ</t>
    </rPh>
    <phoneticPr fontId="19"/>
  </si>
  <si>
    <t>4/3着</t>
    <rPh sb="3" eb="4">
      <t>チャク</t>
    </rPh>
    <phoneticPr fontId="19"/>
  </si>
  <si>
    <t>4/10着</t>
    <rPh sb="4" eb="5">
      <t>チャク</t>
    </rPh>
    <phoneticPr fontId="19"/>
  </si>
  <si>
    <t>ﾌﾟﾛﾌｨﾊﾞｽ</t>
    <phoneticPr fontId="19"/>
  </si>
  <si>
    <t>L番なし</t>
    <rPh sb="1" eb="2">
      <t>バン</t>
    </rPh>
    <phoneticPr fontId="19"/>
  </si>
  <si>
    <t>VS3015</t>
    <phoneticPr fontId="19"/>
  </si>
  <si>
    <t>VS6025</t>
    <phoneticPr fontId="19"/>
  </si>
  <si>
    <t>VS3015選択</t>
    <rPh sb="6" eb="8">
      <t>センタク</t>
    </rPh>
    <phoneticPr fontId="19"/>
  </si>
  <si>
    <t/>
  </si>
  <si>
    <t>在庫管理はCD列
L00F308840</t>
    <rPh sb="0" eb="2">
      <t>ザイコ</t>
    </rPh>
    <rPh sb="2" eb="4">
      <t>カンリ</t>
    </rPh>
    <rPh sb="7" eb="8">
      <t>レツ</t>
    </rPh>
    <phoneticPr fontId="19"/>
  </si>
  <si>
    <t>4月生産</t>
    <rPh sb="1" eb="2">
      <t>ガツ</t>
    </rPh>
    <rPh sb="2" eb="4">
      <t>セイサン</t>
    </rPh>
    <phoneticPr fontId="19"/>
  </si>
  <si>
    <t>5月生産</t>
    <rPh sb="1" eb="2">
      <t>ガツ</t>
    </rPh>
    <rPh sb="2" eb="4">
      <t>セイサン</t>
    </rPh>
    <phoneticPr fontId="19"/>
  </si>
  <si>
    <t>6月生産</t>
    <rPh sb="1" eb="2">
      <t>ガツ</t>
    </rPh>
    <rPh sb="2" eb="4">
      <t>セイサン</t>
    </rPh>
    <phoneticPr fontId="19"/>
  </si>
  <si>
    <t>使用計</t>
    <rPh sb="0" eb="2">
      <t>シヨウ</t>
    </rPh>
    <rPh sb="2" eb="3">
      <t>ケイ</t>
    </rPh>
    <phoneticPr fontId="19"/>
  </si>
  <si>
    <t>計</t>
    <rPh sb="0" eb="1">
      <t>ケイ</t>
    </rPh>
    <phoneticPr fontId="19"/>
  </si>
  <si>
    <t>月平均</t>
    <rPh sb="0" eb="3">
      <t>ツキヘイキン</t>
    </rPh>
    <phoneticPr fontId="19"/>
  </si>
  <si>
    <t>7月予測</t>
    <rPh sb="1" eb="2">
      <t>ガツ</t>
    </rPh>
    <rPh sb="2" eb="4">
      <t>ヨソク</t>
    </rPh>
    <phoneticPr fontId="19"/>
  </si>
  <si>
    <t>部材比</t>
    <rPh sb="0" eb="2">
      <t>ブザイ</t>
    </rPh>
    <rPh sb="2" eb="3">
      <t>ヒ</t>
    </rPh>
    <phoneticPr fontId="19"/>
  </si>
  <si>
    <t>在庫数</t>
    <rPh sb="0" eb="2">
      <t>ザイコ</t>
    </rPh>
    <rPh sb="2" eb="3">
      <t>スウ</t>
    </rPh>
    <phoneticPr fontId="19"/>
  </si>
  <si>
    <t>不足量</t>
    <rPh sb="0" eb="2">
      <t>フソク</t>
    </rPh>
    <rPh sb="2" eb="3">
      <t>リョウ</t>
    </rPh>
    <phoneticPr fontId="19"/>
  </si>
  <si>
    <t>部材量</t>
    <rPh sb="0" eb="2">
      <t>ブザイ</t>
    </rPh>
    <rPh sb="2" eb="3">
      <t>リョウ</t>
    </rPh>
    <phoneticPr fontId="19"/>
  </si>
  <si>
    <t>7月終了時</t>
    <rPh sb="1" eb="2">
      <t>ガツ</t>
    </rPh>
    <rPh sb="2" eb="4">
      <t>シュウリョウ</t>
    </rPh>
    <rPh sb="4" eb="5">
      <t>ジ</t>
    </rPh>
    <phoneticPr fontId="19"/>
  </si>
  <si>
    <t>6/5着</t>
    <rPh sb="3" eb="4">
      <t>チャク</t>
    </rPh>
    <phoneticPr fontId="19"/>
  </si>
  <si>
    <t>月数</t>
    <rPh sb="0" eb="2">
      <t>ツキスウ</t>
    </rPh>
    <phoneticPr fontId="19"/>
  </si>
  <si>
    <t>台湾</t>
  </si>
  <si>
    <t>VN3015AJE AAI</t>
  </si>
  <si>
    <t>U83889</t>
  </si>
  <si>
    <t>U85599</t>
  </si>
  <si>
    <t>AAI</t>
    <phoneticPr fontId="19"/>
  </si>
  <si>
    <t>U08450</t>
  </si>
  <si>
    <t>EN6225AJ</t>
  </si>
  <si>
    <t>ＡＭＡＤＡ　（ＵＫ）　ＪＯＨＡＮＮＥＳＢ</t>
  </si>
  <si>
    <t>Ａｍａｄａ　Ａｓｉａ　Ｐａｃｉｆｉｃ　Ｃ</t>
  </si>
  <si>
    <t>EN3015AJE(ﾀﾝﾀｲ)</t>
  </si>
  <si>
    <t>EN3015AJE AESA</t>
  </si>
  <si>
    <t>倣い
ｷﾊﾞﾝ対象品</t>
    <rPh sb="0" eb="1">
      <t>ナラ</t>
    </rPh>
    <rPh sb="7" eb="9">
      <t>タイショウ</t>
    </rPh>
    <rPh sb="9" eb="10">
      <t>ヒン</t>
    </rPh>
    <phoneticPr fontId="19"/>
  </si>
  <si>
    <t>NEW</t>
    <phoneticPr fontId="19"/>
  </si>
  <si>
    <t>〇</t>
    <phoneticPr fontId="19"/>
  </si>
  <si>
    <t>タイ</t>
    <phoneticPr fontId="19"/>
  </si>
  <si>
    <t>CE</t>
  </si>
  <si>
    <t>EXP</t>
  </si>
  <si>
    <t>DMS</t>
  </si>
  <si>
    <t>DMS</t>
    <phoneticPr fontId="19"/>
  </si>
  <si>
    <t>〇</t>
  </si>
  <si>
    <t>L00F30967A</t>
    <phoneticPr fontId="47"/>
  </si>
  <si>
    <t>VS制御盤</t>
    <phoneticPr fontId="19"/>
  </si>
  <si>
    <t>LPT-S</t>
    <phoneticPr fontId="19"/>
  </si>
  <si>
    <t>LPT-D</t>
    <phoneticPr fontId="19"/>
  </si>
  <si>
    <t>ENSIS/VENTIS</t>
    <phoneticPr fontId="19"/>
  </si>
  <si>
    <t>ENSIS-RI</t>
    <phoneticPr fontId="19"/>
  </si>
  <si>
    <t>VALSTER</t>
    <phoneticPr fontId="19"/>
  </si>
  <si>
    <t>VS3015AJ</t>
  </si>
  <si>
    <t>62510***</t>
  </si>
  <si>
    <t>EN3015AJE-Z(ﾀﾝﾀｲ)</t>
  </si>
  <si>
    <t>72510***</t>
  </si>
  <si>
    <t>ENSIS3015AJE ｾｲｷﾞｮ(Common) ASSY　/　ENSISﾀﾝﾀｲｾｲｷﾞｮ（Common)ASSY</t>
    <phoneticPr fontId="38"/>
  </si>
  <si>
    <r>
      <t>ML0126134　</t>
    </r>
    <r>
      <rPr>
        <sz val="11"/>
        <color theme="1"/>
        <rFont val="ＭＳ Ｐゴシック"/>
        <family val="2"/>
        <charset val="128"/>
        <scheme val="minor"/>
      </rPr>
      <t>/　ML012157</t>
    </r>
    <phoneticPr fontId="38"/>
  </si>
  <si>
    <t>4IE</t>
  </si>
  <si>
    <t>中板ﾘｱ</t>
    <phoneticPr fontId="38"/>
  </si>
  <si>
    <t>ENSIS3015単体機専用</t>
    <rPh sb="9" eb="11">
      <t>タンタイ</t>
    </rPh>
    <rPh sb="11" eb="12">
      <t>キ</t>
    </rPh>
    <rPh sb="12" eb="14">
      <t>センヨウ</t>
    </rPh>
    <phoneticPr fontId="19"/>
  </si>
  <si>
    <t>単体機差分</t>
    <rPh sb="0" eb="2">
      <t>タンタイ</t>
    </rPh>
    <rPh sb="2" eb="3">
      <t>キ</t>
    </rPh>
    <rPh sb="3" eb="5">
      <t>サブン</t>
    </rPh>
    <phoneticPr fontId="19"/>
  </si>
  <si>
    <r>
      <t xml:space="preserve">EN3015AJE 
</t>
    </r>
    <r>
      <rPr>
        <b/>
        <sz val="11"/>
        <color rgb="FFFF0000"/>
        <rFont val="ＭＳ Ｐゴシック"/>
        <family val="3"/>
        <charset val="128"/>
        <scheme val="minor"/>
      </rPr>
      <t>単体機用
リア部品</t>
    </r>
    <rPh sb="18" eb="20">
      <t>ブヒン</t>
    </rPh>
    <phoneticPr fontId="38"/>
  </si>
  <si>
    <r>
      <t xml:space="preserve">EN3015AJE 
</t>
    </r>
    <r>
      <rPr>
        <b/>
        <sz val="11"/>
        <color rgb="FFFF0000"/>
        <rFont val="ＭＳ Ｐゴシック"/>
        <family val="3"/>
        <charset val="128"/>
        <scheme val="minor"/>
      </rPr>
      <t>単体機用
本体部品</t>
    </r>
    <rPh sb="16" eb="18">
      <t>ホンタイ</t>
    </rPh>
    <rPh sb="18" eb="20">
      <t>ブヒン</t>
    </rPh>
    <phoneticPr fontId="38"/>
  </si>
  <si>
    <r>
      <t xml:space="preserve">EN3015AJE 
</t>
    </r>
    <r>
      <rPr>
        <b/>
        <sz val="11"/>
        <color rgb="FFFF0000"/>
        <rFont val="ＭＳ Ｐゴシック"/>
        <family val="3"/>
        <charset val="128"/>
        <scheme val="minor"/>
      </rPr>
      <t>単体機用
追加部品
（一過性）</t>
    </r>
    <rPh sb="22" eb="25">
      <t>イッカセイ</t>
    </rPh>
    <phoneticPr fontId="38"/>
  </si>
  <si>
    <t>ENSISﾀﾝﾀｲ　/　ENSISﾀﾝﾀｲZOOM</t>
    <phoneticPr fontId="19"/>
  </si>
  <si>
    <t>中板ﾘｱ</t>
    <phoneticPr fontId="19"/>
  </si>
  <si>
    <t>本体</t>
    <phoneticPr fontId="38"/>
  </si>
  <si>
    <t>本体</t>
    <phoneticPr fontId="19"/>
  </si>
  <si>
    <t>追加</t>
    <rPh sb="0" eb="2">
      <t>ツイカ</t>
    </rPh>
    <phoneticPr fontId="38"/>
  </si>
  <si>
    <t>L00F310370</t>
    <phoneticPr fontId="38"/>
  </si>
  <si>
    <t>L00F310380</t>
    <phoneticPr fontId="38"/>
  </si>
  <si>
    <t>L00F31034A</t>
    <phoneticPr fontId="38"/>
  </si>
  <si>
    <t>EN3015AJE(ﾀﾝﾀｲ)初期</t>
    <rPh sb="15" eb="17">
      <t>ショキ</t>
    </rPh>
    <phoneticPr fontId="19"/>
  </si>
  <si>
    <t>EN3015AJE-Z(ﾀﾝﾀｲ)初期</t>
    <rPh sb="17" eb="19">
      <t>ショキ</t>
    </rPh>
    <phoneticPr fontId="19"/>
  </si>
  <si>
    <t>差分追加
（一過性）</t>
    <rPh sb="0" eb="2">
      <t>サブン</t>
    </rPh>
    <rPh sb="6" eb="9">
      <t>イッカセイ</t>
    </rPh>
    <phoneticPr fontId="19"/>
  </si>
  <si>
    <t>差分で生産</t>
    <rPh sb="0" eb="2">
      <t>サブン</t>
    </rPh>
    <rPh sb="3" eb="5">
      <t>セイサン</t>
    </rPh>
    <phoneticPr fontId="19"/>
  </si>
  <si>
    <t>X07302</t>
  </si>
  <si>
    <t>U78291</t>
  </si>
  <si>
    <t>オートメーション
（R)
ﾃﾞﾊﾞｲｽネット</t>
    <phoneticPr fontId="19"/>
  </si>
  <si>
    <t>ﾃﾞﾊﾞｲｽネット</t>
    <phoneticPr fontId="19"/>
  </si>
  <si>
    <t>VS専用</t>
    <rPh sb="2" eb="4">
      <t>センヨウ</t>
    </rPh>
    <phoneticPr fontId="47"/>
  </si>
  <si>
    <t>NC№</t>
    <phoneticPr fontId="19"/>
  </si>
  <si>
    <t>X07304</t>
  </si>
  <si>
    <t>72510040</t>
  </si>
  <si>
    <t>VNE30221</t>
  </si>
  <si>
    <t>VNE30220</t>
  </si>
  <si>
    <t>VNE30222</t>
  </si>
  <si>
    <t>AVN30066</t>
  </si>
  <si>
    <t>AVN30067</t>
  </si>
  <si>
    <t>VNE30223</t>
  </si>
  <si>
    <t>VNE30228</t>
  </si>
  <si>
    <t>VNE30229</t>
  </si>
  <si>
    <t>AVN30068</t>
  </si>
  <si>
    <t>62250034</t>
  </si>
  <si>
    <t>U84796</t>
  </si>
  <si>
    <t>VNE30224</t>
  </si>
  <si>
    <t>VNE30225</t>
  </si>
  <si>
    <t>VNE30226</t>
  </si>
  <si>
    <t>VNE30227</t>
  </si>
  <si>
    <t>№</t>
    <phoneticPr fontId="19"/>
  </si>
  <si>
    <t>Var</t>
    <phoneticPr fontId="19"/>
  </si>
  <si>
    <t>生産月</t>
    <rPh sb="0" eb="2">
      <t>セイサン</t>
    </rPh>
    <rPh sb="2" eb="3">
      <t>ツキ</t>
    </rPh>
    <phoneticPr fontId="19"/>
  </si>
  <si>
    <t>SRE.</t>
    <phoneticPr fontId="19"/>
  </si>
  <si>
    <t>仕向</t>
    <rPh sb="0" eb="2">
      <t>シムケ</t>
    </rPh>
    <phoneticPr fontId="19"/>
  </si>
  <si>
    <t>国名</t>
    <rPh sb="0" eb="2">
      <t>コクメイ</t>
    </rPh>
    <phoneticPr fontId="19"/>
  </si>
  <si>
    <t>ﾋﾟｯｷﾝｸﾞ</t>
    <phoneticPr fontId="19"/>
  </si>
  <si>
    <t>完成日</t>
    <rPh sb="0" eb="2">
      <t>カンセイ</t>
    </rPh>
    <rPh sb="2" eb="3">
      <t>ビ</t>
    </rPh>
    <phoneticPr fontId="19"/>
  </si>
  <si>
    <t>筐体</t>
    <rPh sb="0" eb="2">
      <t>キョウタイ</t>
    </rPh>
    <phoneticPr fontId="19"/>
  </si>
  <si>
    <t>中板ﾌﾛﾝﾄ</t>
    <rPh sb="0" eb="1">
      <t>ナカ</t>
    </rPh>
    <rPh sb="1" eb="2">
      <t>イタ</t>
    </rPh>
    <phoneticPr fontId="19"/>
  </si>
  <si>
    <t>中板ﾘｱ</t>
    <rPh sb="0" eb="1">
      <t>ナカ</t>
    </rPh>
    <rPh sb="1" eb="2">
      <t>イタ</t>
    </rPh>
    <phoneticPr fontId="19"/>
  </si>
  <si>
    <t>本体</t>
    <rPh sb="0" eb="2">
      <t>ホンタイ</t>
    </rPh>
    <phoneticPr fontId="19"/>
  </si>
  <si>
    <t xml:space="preserve">ﾌﾞﾚｰｶｰ
BOX </t>
    <phoneticPr fontId="19"/>
  </si>
  <si>
    <t>制御盤時の製番(不要)</t>
    <rPh sb="0" eb="3">
      <t>セイギョバン</t>
    </rPh>
    <rPh sb="3" eb="4">
      <t>ジ</t>
    </rPh>
    <rPh sb="5" eb="7">
      <t>セイバン</t>
    </rPh>
    <rPh sb="8" eb="10">
      <t>フヨウ</t>
    </rPh>
    <phoneticPr fontId="19"/>
  </si>
  <si>
    <t>倣い
ｷﾊﾞﾝ</t>
    <rPh sb="0" eb="1">
      <t>ナラ</t>
    </rPh>
    <phoneticPr fontId="19"/>
  </si>
  <si>
    <t>Xｺﾝﾍﾞｱ</t>
    <phoneticPr fontId="19"/>
  </si>
  <si>
    <t>Yｺﾝﾍﾞｱ</t>
    <phoneticPr fontId="19"/>
  </si>
  <si>
    <t>OVS-D</t>
    <phoneticPr fontId="19"/>
  </si>
  <si>
    <t>ﾃﾞﾊﾞｲｽ
ﾈｯﾄ</t>
    <phoneticPr fontId="19"/>
  </si>
  <si>
    <t>i-Cas</t>
    <phoneticPr fontId="19"/>
  </si>
  <si>
    <t>NOD</t>
    <phoneticPr fontId="19"/>
  </si>
  <si>
    <t>A№</t>
    <phoneticPr fontId="19"/>
  </si>
  <si>
    <t>NC№</t>
    <phoneticPr fontId="19"/>
  </si>
  <si>
    <t>ｲｰｻﾈｯﾄ
IP</t>
    <phoneticPr fontId="19"/>
  </si>
  <si>
    <t>ﾌﾟﾛﾌｨﾊﾞｽ</t>
    <phoneticPr fontId="19"/>
  </si>
  <si>
    <t>ﾊﾞｰｺｰﾄﾞﾘｰﾀﾞｰ</t>
    <phoneticPr fontId="19"/>
  </si>
  <si>
    <t>LPT-S</t>
    <phoneticPr fontId="19"/>
  </si>
  <si>
    <t>LPT-D</t>
    <phoneticPr fontId="19"/>
  </si>
  <si>
    <t>OVS-D</t>
    <phoneticPr fontId="19"/>
  </si>
  <si>
    <t>VCBOX</t>
    <phoneticPr fontId="19"/>
  </si>
  <si>
    <t>NOD</t>
    <phoneticPr fontId="19"/>
  </si>
  <si>
    <t>IF中継
BOX</t>
    <rPh sb="2" eb="4">
      <t>チュウケイ</t>
    </rPh>
    <phoneticPr fontId="19"/>
  </si>
  <si>
    <t>ｵｰﾄﾒｰｼｮﾝ(R)/(L)
ﾃﾞﾊﾞｲｽﾈｯﾄ</t>
    <phoneticPr fontId="19"/>
  </si>
  <si>
    <t>VS履歴カード用</t>
    <rPh sb="2" eb="4">
      <t>リレキ</t>
    </rPh>
    <rPh sb="7" eb="8">
      <t>ヨウ</t>
    </rPh>
    <phoneticPr fontId="19"/>
  </si>
  <si>
    <t>ENSIS/VENTIS履歴ｶｰﾄﾞ用</t>
    <rPh sb="12" eb="14">
      <t>リレキ</t>
    </rPh>
    <rPh sb="18" eb="19">
      <t>ヨウ</t>
    </rPh>
    <phoneticPr fontId="19"/>
  </si>
  <si>
    <t>重量</t>
    <rPh sb="0" eb="2">
      <t>ジュウリョウ</t>
    </rPh>
    <phoneticPr fontId="19"/>
  </si>
  <si>
    <r>
      <t>VS3015AJM 3KW　</t>
    </r>
    <r>
      <rPr>
        <sz val="11"/>
        <color theme="1"/>
        <rFont val="ＭＳ Ｐゴシック"/>
        <family val="2"/>
        <charset val="128"/>
        <scheme val="minor"/>
      </rPr>
      <t>CE</t>
    </r>
    <phoneticPr fontId="47"/>
  </si>
  <si>
    <r>
      <t>VS3015AJM 6KW　</t>
    </r>
    <r>
      <rPr>
        <sz val="11"/>
        <color theme="1"/>
        <rFont val="ＭＳ Ｐゴシック"/>
        <family val="2"/>
        <charset val="128"/>
        <scheme val="minor"/>
      </rPr>
      <t>CE</t>
    </r>
    <phoneticPr fontId="47"/>
  </si>
  <si>
    <r>
      <t>VS6225AJM　</t>
    </r>
    <r>
      <rPr>
        <sz val="11"/>
        <color theme="1"/>
        <rFont val="ＭＳ Ｐゴシック"/>
        <family val="2"/>
        <charset val="128"/>
        <scheme val="minor"/>
      </rPr>
      <t>CE</t>
    </r>
    <phoneticPr fontId="47"/>
  </si>
  <si>
    <r>
      <t>VS6225AJM</t>
    </r>
    <r>
      <rPr>
        <sz val="11"/>
        <color theme="1"/>
        <rFont val="ＭＳ Ｐゴシック"/>
        <family val="2"/>
        <charset val="128"/>
        <scheme val="minor"/>
      </rPr>
      <t>CE</t>
    </r>
    <phoneticPr fontId="47"/>
  </si>
  <si>
    <t>VS3015AJM 3KW　CE</t>
  </si>
  <si>
    <t>VS3015AJM 6KW　CE</t>
  </si>
  <si>
    <t>VS6225AJM　CE</t>
  </si>
  <si>
    <t>VS6225AJMCE</t>
  </si>
  <si>
    <t>NC№</t>
  </si>
  <si>
    <t>VS3015</t>
  </si>
  <si>
    <t>VS6025</t>
  </si>
  <si>
    <t>国内</t>
    <phoneticPr fontId="19"/>
  </si>
  <si>
    <t>定格
出力</t>
    <rPh sb="0" eb="2">
      <t>テイカク</t>
    </rPh>
    <rPh sb="3" eb="5">
      <t>シュツリョク</t>
    </rPh>
    <phoneticPr fontId="19"/>
  </si>
  <si>
    <t>VS6225選択</t>
    <rPh sb="6" eb="8">
      <t>センタク</t>
    </rPh>
    <phoneticPr fontId="19"/>
  </si>
  <si>
    <t>92510028</t>
  </si>
  <si>
    <t>84510191</t>
  </si>
  <si>
    <t>72510071</t>
  </si>
  <si>
    <t>EN3015RIE ZOOM CE</t>
  </si>
  <si>
    <t>7/4：仮投入</t>
  </si>
  <si>
    <t>（株）モキ製作所</t>
  </si>
  <si>
    <t>【ACL】Sperling Industries</t>
  </si>
  <si>
    <t>（株）TKG</t>
  </si>
  <si>
    <t>（有）日比野サイン</t>
  </si>
  <si>
    <t>キンキスチール（株）</t>
  </si>
  <si>
    <t>【AGIC枠】</t>
  </si>
  <si>
    <t>【モニター15kw枠】</t>
  </si>
  <si>
    <t>モニター9kw枠</t>
  </si>
  <si>
    <t>納期/製番</t>
  </si>
  <si>
    <t>　　在庫管理はブレーカーBOXにて実施</t>
  </si>
  <si>
    <t>手配/使用</t>
  </si>
  <si>
    <t>在庫</t>
  </si>
  <si>
    <t>39期使用8個</t>
  </si>
  <si>
    <t>39期使用5個</t>
  </si>
  <si>
    <t>39期使用10個</t>
  </si>
  <si>
    <t>39期使用1個</t>
  </si>
  <si>
    <t>保留</t>
  </si>
  <si>
    <t>↑最終追加↑</t>
  </si>
  <si>
    <t>L00F30938B</t>
  </si>
  <si>
    <t>L00F30941C</t>
  </si>
  <si>
    <t>L00F310370</t>
  </si>
  <si>
    <t>L00F31034A</t>
  </si>
  <si>
    <t>L00F30951A</t>
  </si>
  <si>
    <t>L00F30952A</t>
  </si>
  <si>
    <t>L00F30953B</t>
  </si>
  <si>
    <t>L00F309540A</t>
  </si>
  <si>
    <t>L00F30955B</t>
  </si>
  <si>
    <t>L00F30956A</t>
  </si>
  <si>
    <t>L00F30650C</t>
  </si>
  <si>
    <t>L00F30875B</t>
  </si>
  <si>
    <t>L00F308860</t>
  </si>
  <si>
    <t>L00F30733G</t>
  </si>
  <si>
    <t>L00F30734A</t>
  </si>
  <si>
    <t>L00F309910</t>
  </si>
  <si>
    <t>L00F30990A</t>
  </si>
  <si>
    <t>L00F308620</t>
  </si>
  <si>
    <t>L00F308640</t>
  </si>
  <si>
    <t>L00F308630</t>
  </si>
  <si>
    <t>L00F308650</t>
  </si>
  <si>
    <t>L00F309780</t>
  </si>
  <si>
    <t>L00F307470</t>
  </si>
  <si>
    <t>L00F307480</t>
  </si>
  <si>
    <t>L00F307490</t>
  </si>
  <si>
    <t>L00F30847B</t>
  </si>
  <si>
    <t>VCBOX</t>
  </si>
  <si>
    <t>情報</t>
  </si>
  <si>
    <t>L00F308840</t>
    <phoneticPr fontId="19"/>
  </si>
  <si>
    <t>L00F30885A</t>
    <phoneticPr fontId="19"/>
  </si>
  <si>
    <t>ﾊｯｼﾝｷﾌﾞﾚｰｶｰﾎﾞｯｸｽｹｰﾌﾞﾙASSY3kw</t>
    <phoneticPr fontId="19"/>
  </si>
  <si>
    <t>ﾊｯｼﾝｷﾌﾞﾚｰｶｰﾎﾞｯｸｽｹｰﾌﾞﾙASSY6kw</t>
    <phoneticPr fontId="19"/>
  </si>
  <si>
    <t>L00F30967B</t>
    <phoneticPr fontId="19"/>
  </si>
  <si>
    <t>L00F30810M</t>
    <phoneticPr fontId="19"/>
  </si>
  <si>
    <t>L00F30939E</t>
    <phoneticPr fontId="19"/>
  </si>
  <si>
    <t>三協則武鋼業（株）</t>
  </si>
  <si>
    <t>L00F31040A</t>
    <phoneticPr fontId="19"/>
  </si>
  <si>
    <t>AC25237</t>
  </si>
  <si>
    <t>AC25242</t>
  </si>
  <si>
    <t>AC25243</t>
  </si>
  <si>
    <t>ＡＭＡＤＡ　（ＵＫ）　ＪＯＨＡＮＮＥＳＢＵＲＧ　ＢＲＡＮＣＨ</t>
  </si>
  <si>
    <t>CE</t>
    <phoneticPr fontId="19"/>
  </si>
  <si>
    <t>フランス</t>
    <phoneticPr fontId="19"/>
  </si>
  <si>
    <t>南アフリカ共和国</t>
    <rPh sb="0" eb="1">
      <t>ミナミ</t>
    </rPh>
    <rPh sb="5" eb="8">
      <t>キョウワコク</t>
    </rPh>
    <phoneticPr fontId="19"/>
  </si>
  <si>
    <t>EN4020AJE AESA</t>
    <phoneticPr fontId="19"/>
  </si>
  <si>
    <t>ENZ40023</t>
    <phoneticPr fontId="19"/>
  </si>
  <si>
    <t>AC24830</t>
    <phoneticPr fontId="19"/>
  </si>
  <si>
    <t>引当製番</t>
    <rPh sb="0" eb="2">
      <t>ヒキアテ</t>
    </rPh>
    <rPh sb="2" eb="4">
      <t>セイバン</t>
    </rPh>
    <phoneticPr fontId="19"/>
  </si>
  <si>
    <t>OTS3015AJE EXP</t>
  </si>
  <si>
    <t>89610003</t>
  </si>
  <si>
    <t>89610008</t>
  </si>
  <si>
    <t>89610010</t>
  </si>
  <si>
    <t>【タイ】6kw</t>
  </si>
  <si>
    <t>11/29投入</t>
  </si>
  <si>
    <t>【インド】3kw</t>
  </si>
  <si>
    <t>【韓国】6kw</t>
  </si>
  <si>
    <t>【AGIC SITE01 AS-C】</t>
  </si>
  <si>
    <t>【タイ】3kw</t>
  </si>
  <si>
    <t>【AGIC LABO LST】</t>
  </si>
  <si>
    <t>【ベトナム】6kw</t>
  </si>
  <si>
    <t>【インド】8kw</t>
  </si>
  <si>
    <t>【中国】6kw</t>
  </si>
  <si>
    <t>【インド】6kw</t>
  </si>
  <si>
    <t>【ブラジル】6kw</t>
  </si>
  <si>
    <t>【韓国】8kw</t>
  </si>
  <si>
    <t>DMS</t>
    <phoneticPr fontId="19"/>
  </si>
  <si>
    <t>EXP</t>
    <phoneticPr fontId="19"/>
  </si>
  <si>
    <t>DMS</t>
    <phoneticPr fontId="19"/>
  </si>
  <si>
    <t>EXP</t>
    <phoneticPr fontId="19"/>
  </si>
  <si>
    <t>DMS</t>
    <phoneticPr fontId="19"/>
  </si>
  <si>
    <t>EXP</t>
    <phoneticPr fontId="19"/>
  </si>
  <si>
    <r>
      <t>8</t>
    </r>
    <r>
      <rPr>
        <sz val="11"/>
        <color theme="1"/>
        <rFont val="ＭＳ Ｐゴシック"/>
        <family val="2"/>
        <charset val="128"/>
        <scheme val="minor"/>
      </rPr>
      <t>9610***</t>
    </r>
    <phoneticPr fontId="19"/>
  </si>
  <si>
    <t>AC25245</t>
  </si>
  <si>
    <t>AC25177</t>
    <phoneticPr fontId="19"/>
  </si>
  <si>
    <t>AC25227</t>
    <phoneticPr fontId="19"/>
  </si>
  <si>
    <t>AC25228</t>
    <phoneticPr fontId="19"/>
  </si>
  <si>
    <t>DMS</t>
    <phoneticPr fontId="19"/>
  </si>
  <si>
    <t>[AGIC枠]4月頭完成</t>
  </si>
  <si>
    <t>国内</t>
    <phoneticPr fontId="19"/>
  </si>
  <si>
    <t>【AAI】6kw</t>
  </si>
  <si>
    <t>【マレーシア】6kw</t>
  </si>
  <si>
    <t>【AAI】8kw</t>
  </si>
  <si>
    <t>【ミドルイースト】6kw</t>
  </si>
  <si>
    <t>11/28投入</t>
  </si>
  <si>
    <t>AC25229</t>
    <phoneticPr fontId="19"/>
  </si>
  <si>
    <t>AC25230</t>
    <phoneticPr fontId="19"/>
  </si>
  <si>
    <t>89512165</t>
  </si>
  <si>
    <t>Ａｍａｄａ　ｄｏ　Ｂｒａｓｉｌ　Ｌｔｄａ，</t>
  </si>
  <si>
    <t>（株）テクノスマート</t>
  </si>
  <si>
    <t>AC25232</t>
    <phoneticPr fontId="19"/>
  </si>
  <si>
    <t>AC25178</t>
    <phoneticPr fontId="19"/>
  </si>
  <si>
    <t>㈱五光製作所</t>
    <rPh sb="1" eb="2">
      <t>ゴ</t>
    </rPh>
    <rPh sb="2" eb="3">
      <t>ミツ</t>
    </rPh>
    <rPh sb="3" eb="6">
      <t>セイサクジョ</t>
    </rPh>
    <phoneticPr fontId="19"/>
  </si>
  <si>
    <t>(有)柿迫鈑金</t>
    <rPh sb="0" eb="3">
      <t>ユウゲンガイシャ</t>
    </rPh>
    <rPh sb="3" eb="4">
      <t>カキ</t>
    </rPh>
    <rPh sb="4" eb="5">
      <t>ハク</t>
    </rPh>
    <rPh sb="5" eb="7">
      <t>バンキン</t>
    </rPh>
    <phoneticPr fontId="19"/>
  </si>
  <si>
    <t>㈱本多電機製作所</t>
    <rPh sb="1" eb="5">
      <t>ホンタデンキ</t>
    </rPh>
    <rPh sb="5" eb="8">
      <t>セイサクジョ</t>
    </rPh>
    <phoneticPr fontId="19"/>
  </si>
  <si>
    <t>㈱奥村工業所</t>
    <rPh sb="1" eb="3">
      <t>オクムラ</t>
    </rPh>
    <rPh sb="3" eb="6">
      <t>コウギョウジョ</t>
    </rPh>
    <phoneticPr fontId="19"/>
  </si>
  <si>
    <t>㈱一ノ坪製作所</t>
    <rPh sb="1" eb="2">
      <t>イチ</t>
    </rPh>
    <rPh sb="3" eb="4">
      <t>ツボ</t>
    </rPh>
    <rPh sb="4" eb="7">
      <t>セイサクジョ</t>
    </rPh>
    <phoneticPr fontId="19"/>
  </si>
  <si>
    <t>ﾌﾞﾗｼﾞﾙ</t>
  </si>
  <si>
    <t>-</t>
    <phoneticPr fontId="19"/>
  </si>
  <si>
    <t>AC25234</t>
    <phoneticPr fontId="19"/>
  </si>
  <si>
    <t>AC25235</t>
    <phoneticPr fontId="19"/>
  </si>
  <si>
    <t>AC25241</t>
    <phoneticPr fontId="19"/>
  </si>
  <si>
    <t>7/4：仮投入</t>
    <phoneticPr fontId="19"/>
  </si>
  <si>
    <t>[シンガポール]6kw</t>
  </si>
  <si>
    <t>AVN30069</t>
    <phoneticPr fontId="19"/>
  </si>
  <si>
    <t>AC25222</t>
    <phoneticPr fontId="19"/>
  </si>
  <si>
    <t>AVN30070</t>
    <phoneticPr fontId="19"/>
  </si>
  <si>
    <t>AC25231</t>
    <phoneticPr fontId="19"/>
  </si>
  <si>
    <t>AVN30071</t>
    <phoneticPr fontId="19"/>
  </si>
  <si>
    <t>AC25240</t>
    <phoneticPr fontId="19"/>
  </si>
  <si>
    <t>VN3015AJE CE</t>
    <phoneticPr fontId="19"/>
  </si>
  <si>
    <t>AC25275</t>
  </si>
  <si>
    <t>X57065</t>
  </si>
  <si>
    <t>AC25274</t>
  </si>
  <si>
    <t>AC25271</t>
  </si>
  <si>
    <t>AC25278</t>
  </si>
  <si>
    <t>AC25322</t>
  </si>
  <si>
    <t>AC25323</t>
  </si>
  <si>
    <t>AC25277</t>
  </si>
  <si>
    <t>AC25276</t>
  </si>
  <si>
    <t>AC25273</t>
  </si>
  <si>
    <t>AC25281</t>
  </si>
  <si>
    <t>AC25279</t>
  </si>
  <si>
    <t>L00F309440</t>
    <phoneticPr fontId="19"/>
  </si>
  <si>
    <t>-</t>
    <phoneticPr fontId="19"/>
  </si>
  <si>
    <t>-</t>
    <phoneticPr fontId="19"/>
  </si>
  <si>
    <t>-</t>
    <phoneticPr fontId="19"/>
  </si>
  <si>
    <t>-</t>
    <phoneticPr fontId="19"/>
  </si>
  <si>
    <t>AC25244</t>
    <phoneticPr fontId="19"/>
  </si>
  <si>
    <t>AC25254</t>
    <phoneticPr fontId="19"/>
  </si>
  <si>
    <t>AC25256</t>
    <phoneticPr fontId="19"/>
  </si>
  <si>
    <t>AC25259</t>
    <phoneticPr fontId="19"/>
  </si>
  <si>
    <t>AC25260</t>
    <phoneticPr fontId="19"/>
  </si>
  <si>
    <t>AEZ30396</t>
  </si>
  <si>
    <t>AEZ30377</t>
    <phoneticPr fontId="19"/>
  </si>
  <si>
    <t>EN3015AJE ZOOM AAI</t>
    <phoneticPr fontId="19"/>
  </si>
  <si>
    <t>土岐</t>
    <phoneticPr fontId="19"/>
  </si>
  <si>
    <t>U84796</t>
    <phoneticPr fontId="19"/>
  </si>
  <si>
    <t>Ａｍａｄａ　Ｏｃｅａｎｉａ　Ｐｔｙ　Ｌｔ</t>
  </si>
  <si>
    <t>（株）ＳＡＫＯＤＡ</t>
  </si>
  <si>
    <t>（株）石栄製作所</t>
  </si>
  <si>
    <t>【TAIWAN】台湾康肯環保設備股分有限公司</t>
  </si>
  <si>
    <t>72510078から機種変更</t>
  </si>
  <si>
    <t>石原工作（株）</t>
  </si>
  <si>
    <t>【シンガポール】6kw</t>
  </si>
  <si>
    <t>制御盤</t>
    <rPh sb="0" eb="3">
      <t>セイギョバン</t>
    </rPh>
    <phoneticPr fontId="19"/>
  </si>
  <si>
    <t>L00F310610</t>
    <phoneticPr fontId="19"/>
  </si>
  <si>
    <t>HUB3-E</t>
    <phoneticPr fontId="19"/>
  </si>
  <si>
    <t>HUB3-P</t>
    <phoneticPr fontId="19"/>
  </si>
  <si>
    <t>HUB4-STD</t>
    <phoneticPr fontId="19"/>
  </si>
  <si>
    <t>HUB4-POE</t>
    <phoneticPr fontId="19"/>
  </si>
  <si>
    <t>OVS</t>
    <phoneticPr fontId="19"/>
  </si>
  <si>
    <t>DNET</t>
    <phoneticPr fontId="19"/>
  </si>
  <si>
    <t>ORTUS-AJe</t>
    <phoneticPr fontId="19"/>
  </si>
  <si>
    <t>ORTUS-AJe</t>
    <phoneticPr fontId="19"/>
  </si>
  <si>
    <t>制御盤</t>
    <rPh sb="0" eb="3">
      <t>セイギョバン</t>
    </rPh>
    <phoneticPr fontId="19"/>
  </si>
  <si>
    <t>L00F31007C</t>
    <phoneticPr fontId="19"/>
  </si>
  <si>
    <t>VN3015AJE EXP</t>
    <phoneticPr fontId="19"/>
  </si>
  <si>
    <t>ORTUS履歴ｶｰﾄﾞ用</t>
    <rPh sb="5" eb="7">
      <t>リレキ</t>
    </rPh>
    <rPh sb="11" eb="12">
      <t>ヨウ</t>
    </rPh>
    <phoneticPr fontId="19"/>
  </si>
  <si>
    <t>HUB3-E</t>
    <phoneticPr fontId="19"/>
  </si>
  <si>
    <t>HUB3-P</t>
    <phoneticPr fontId="19"/>
  </si>
  <si>
    <t>OVS</t>
    <phoneticPr fontId="19"/>
  </si>
  <si>
    <t>HUB4-S</t>
    <phoneticPr fontId="19"/>
  </si>
  <si>
    <t>HUB4-P</t>
    <phoneticPr fontId="19"/>
  </si>
  <si>
    <t>HUB3-E</t>
    <phoneticPr fontId="19"/>
  </si>
  <si>
    <t>HUB4-S</t>
    <phoneticPr fontId="19"/>
  </si>
  <si>
    <t>HUB4-P</t>
    <phoneticPr fontId="19"/>
  </si>
  <si>
    <t>OVS</t>
    <phoneticPr fontId="19"/>
  </si>
  <si>
    <t>AC25255</t>
    <phoneticPr fontId="19"/>
  </si>
  <si>
    <t>AC25261</t>
    <phoneticPr fontId="19"/>
  </si>
  <si>
    <t>AC25257</t>
    <phoneticPr fontId="19"/>
  </si>
  <si>
    <t>AC25262</t>
    <phoneticPr fontId="19"/>
  </si>
  <si>
    <t>AC25263</t>
    <phoneticPr fontId="19"/>
  </si>
  <si>
    <t>AC25179</t>
    <phoneticPr fontId="19"/>
  </si>
  <si>
    <t>AC22699改</t>
    <phoneticPr fontId="19"/>
  </si>
  <si>
    <t>AC23981改</t>
    <phoneticPr fontId="19"/>
  </si>
  <si>
    <t>AC25264</t>
  </si>
  <si>
    <t>AC25167</t>
    <phoneticPr fontId="19"/>
  </si>
  <si>
    <t>AC25265</t>
    <phoneticPr fontId="19"/>
  </si>
  <si>
    <t>AC25247</t>
    <phoneticPr fontId="19"/>
  </si>
  <si>
    <t>AC25321</t>
    <phoneticPr fontId="19"/>
  </si>
  <si>
    <t>在庫引当</t>
    <rPh sb="0" eb="4">
      <t>ザイコヒキアテ</t>
    </rPh>
    <phoneticPr fontId="19"/>
  </si>
  <si>
    <t>AEZ40169</t>
    <phoneticPr fontId="19"/>
  </si>
  <si>
    <t>ENE30391</t>
  </si>
  <si>
    <t>X83440</t>
  </si>
  <si>
    <t>X57888</t>
  </si>
  <si>
    <t>AEZ30389</t>
  </si>
  <si>
    <t>EN3015AJE ZOOM AAI</t>
    <phoneticPr fontId="19"/>
  </si>
  <si>
    <t>AEZ30391</t>
  </si>
  <si>
    <t>AEZ40178</t>
  </si>
  <si>
    <t>AVN30073</t>
  </si>
  <si>
    <t>EN4020AJE ZOOM AAI</t>
    <phoneticPr fontId="19"/>
  </si>
  <si>
    <t>VN3015AJE ZOOM AAI</t>
    <phoneticPr fontId="19"/>
  </si>
  <si>
    <t>AEZ30374</t>
    <phoneticPr fontId="19"/>
  </si>
  <si>
    <t>AC25236</t>
    <phoneticPr fontId="19"/>
  </si>
  <si>
    <t>AEZ30375</t>
    <phoneticPr fontId="19"/>
  </si>
  <si>
    <t>AC25258</t>
    <phoneticPr fontId="19"/>
  </si>
  <si>
    <t>AEZ30387</t>
    <phoneticPr fontId="19"/>
  </si>
  <si>
    <t>AC25310</t>
    <phoneticPr fontId="19"/>
  </si>
  <si>
    <t>AEZ30388</t>
    <phoneticPr fontId="19"/>
  </si>
  <si>
    <t>AC25308</t>
    <phoneticPr fontId="19"/>
  </si>
  <si>
    <t>AC25347</t>
    <phoneticPr fontId="19"/>
  </si>
  <si>
    <t>-</t>
    <phoneticPr fontId="19"/>
  </si>
  <si>
    <t>-</t>
    <phoneticPr fontId="19"/>
  </si>
  <si>
    <t>マレーシア</t>
    <phoneticPr fontId="19"/>
  </si>
  <si>
    <t>韓国</t>
    <phoneticPr fontId="19"/>
  </si>
  <si>
    <t>ブラジル</t>
    <phoneticPr fontId="19"/>
  </si>
  <si>
    <t>台湾</t>
    <rPh sb="0" eb="2">
      <t>タイワン</t>
    </rPh>
    <phoneticPr fontId="19"/>
  </si>
  <si>
    <t>AEZ40167</t>
    <phoneticPr fontId="19"/>
  </si>
  <si>
    <t>AC25309</t>
    <phoneticPr fontId="19"/>
  </si>
  <si>
    <t>AEZ40168</t>
    <phoneticPr fontId="19"/>
  </si>
  <si>
    <t>AC25307</t>
    <phoneticPr fontId="19"/>
  </si>
  <si>
    <t>AEZ40175</t>
    <phoneticPr fontId="19"/>
  </si>
  <si>
    <t>AC25343</t>
    <phoneticPr fontId="19"/>
  </si>
  <si>
    <t>AEZ40176</t>
    <phoneticPr fontId="19"/>
  </si>
  <si>
    <t>AC25344</t>
    <phoneticPr fontId="19"/>
  </si>
  <si>
    <t>AEZ40182</t>
    <phoneticPr fontId="19"/>
  </si>
  <si>
    <t>AC25345</t>
    <phoneticPr fontId="19"/>
  </si>
  <si>
    <t>AEZ40183</t>
    <phoneticPr fontId="19"/>
  </si>
  <si>
    <t>AC25346</t>
    <phoneticPr fontId="19"/>
  </si>
  <si>
    <t>AC25365</t>
    <phoneticPr fontId="19"/>
  </si>
  <si>
    <t>AC25306</t>
    <phoneticPr fontId="19"/>
  </si>
  <si>
    <t>AC25311</t>
    <phoneticPr fontId="19"/>
  </si>
  <si>
    <t>AC25400</t>
    <phoneticPr fontId="19"/>
  </si>
  <si>
    <t>AEZ40177</t>
    <phoneticPr fontId="19"/>
  </si>
  <si>
    <t>AEZ40184</t>
    <phoneticPr fontId="19"/>
  </si>
  <si>
    <t>ENE30390</t>
    <phoneticPr fontId="19"/>
  </si>
  <si>
    <t>ENE30389</t>
    <phoneticPr fontId="19"/>
  </si>
  <si>
    <t>AESA</t>
    <phoneticPr fontId="19"/>
  </si>
  <si>
    <t>OR3015AJE CE</t>
  </si>
  <si>
    <t>EXP</t>
    <phoneticPr fontId="19"/>
  </si>
  <si>
    <t>ヨーロッパＳＡ</t>
  </si>
  <si>
    <t>AC24634</t>
    <phoneticPr fontId="19"/>
  </si>
  <si>
    <t>AC24635</t>
    <phoneticPr fontId="19"/>
  </si>
  <si>
    <t>AEZ30378</t>
    <phoneticPr fontId="19"/>
  </si>
  <si>
    <t>AEZ30379</t>
    <phoneticPr fontId="19"/>
  </si>
  <si>
    <t>-</t>
    <phoneticPr fontId="19"/>
  </si>
  <si>
    <t>-</t>
    <phoneticPr fontId="19"/>
  </si>
  <si>
    <t>-</t>
    <phoneticPr fontId="19"/>
  </si>
  <si>
    <t>-</t>
    <phoneticPr fontId="19"/>
  </si>
  <si>
    <t>-</t>
    <phoneticPr fontId="19"/>
  </si>
  <si>
    <t>-</t>
    <phoneticPr fontId="19"/>
  </si>
  <si>
    <t>-</t>
    <phoneticPr fontId="19"/>
  </si>
  <si>
    <t>PSAなし</t>
    <phoneticPr fontId="19"/>
  </si>
  <si>
    <t>バーコードリーダ</t>
    <phoneticPr fontId="19"/>
  </si>
  <si>
    <t>支給品</t>
    <rPh sb="0" eb="3">
      <t>シキュウヒン</t>
    </rPh>
    <phoneticPr fontId="19"/>
  </si>
  <si>
    <t>PSAﾅｼ</t>
    <phoneticPr fontId="19"/>
  </si>
  <si>
    <t>ﾊﾞｰｺﾞｰﾄﾞ</t>
    <phoneticPr fontId="19"/>
  </si>
  <si>
    <t>PSAﾅｼ</t>
    <phoneticPr fontId="19"/>
  </si>
  <si>
    <t>ﾊﾞｰｺﾞｰﾄﾞ</t>
    <phoneticPr fontId="19"/>
  </si>
  <si>
    <t>AEZ30381</t>
    <phoneticPr fontId="19"/>
  </si>
  <si>
    <t>AEZ30382</t>
    <phoneticPr fontId="19"/>
  </si>
  <si>
    <t>AEZ30383</t>
    <phoneticPr fontId="19"/>
  </si>
  <si>
    <t>AEZ30384</t>
    <phoneticPr fontId="19"/>
  </si>
  <si>
    <t>AC25272</t>
    <phoneticPr fontId="19"/>
  </si>
  <si>
    <t>AC24636</t>
    <phoneticPr fontId="19"/>
  </si>
  <si>
    <t>AC25270</t>
    <phoneticPr fontId="19"/>
  </si>
  <si>
    <t>AC25280</t>
    <phoneticPr fontId="19"/>
  </si>
  <si>
    <t>AC25360</t>
    <phoneticPr fontId="19"/>
  </si>
  <si>
    <t>AC24637</t>
    <phoneticPr fontId="19"/>
  </si>
  <si>
    <t>DMS</t>
    <phoneticPr fontId="19"/>
  </si>
  <si>
    <t>日本</t>
    <rPh sb="0" eb="2">
      <t>ニホン</t>
    </rPh>
    <phoneticPr fontId="19"/>
  </si>
  <si>
    <t>EN6225AJ.CE</t>
  </si>
  <si>
    <t>OR3015AJE EXP</t>
  </si>
  <si>
    <t>VN6225AJE</t>
  </si>
  <si>
    <t>AC25282</t>
    <phoneticPr fontId="19"/>
  </si>
  <si>
    <t>AC25283</t>
    <phoneticPr fontId="19"/>
  </si>
  <si>
    <t>アラブ首長国連邦</t>
    <rPh sb="3" eb="8">
      <t>シュチョウコクレンポウ</t>
    </rPh>
    <phoneticPr fontId="19"/>
  </si>
  <si>
    <t>タイ</t>
    <phoneticPr fontId="19"/>
  </si>
  <si>
    <t>台湾</t>
    <rPh sb="0" eb="2">
      <t>タイワン</t>
    </rPh>
    <phoneticPr fontId="19"/>
  </si>
  <si>
    <t>オーストラリア</t>
    <phoneticPr fontId="19"/>
  </si>
  <si>
    <t>ブラジル</t>
    <phoneticPr fontId="19"/>
  </si>
  <si>
    <t>シンガポール</t>
    <phoneticPr fontId="19"/>
  </si>
  <si>
    <t>L00F30937B</t>
    <phoneticPr fontId="19"/>
  </si>
  <si>
    <t>AC25361</t>
  </si>
  <si>
    <t>オプション入力（有りの場合は1）共通</t>
    <rPh sb="5" eb="7">
      <t>ニュウリョク</t>
    </rPh>
    <rPh sb="8" eb="9">
      <t>ア</t>
    </rPh>
    <rPh sb="11" eb="13">
      <t>バアイ</t>
    </rPh>
    <rPh sb="16" eb="18">
      <t>キョウツウ</t>
    </rPh>
    <phoneticPr fontId="19"/>
  </si>
  <si>
    <t>行No.</t>
    <rPh sb="0" eb="1">
      <t>ギョウ</t>
    </rPh>
    <phoneticPr fontId="78"/>
  </si>
  <si>
    <t>機種名</t>
    <rPh sb="0" eb="3">
      <t>キシュメイ</t>
    </rPh>
    <phoneticPr fontId="78"/>
  </si>
  <si>
    <t>SER.</t>
    <phoneticPr fontId="78"/>
  </si>
  <si>
    <t>FANUC</t>
    <phoneticPr fontId="78"/>
  </si>
  <si>
    <t>FANUC＋</t>
    <phoneticPr fontId="78"/>
  </si>
  <si>
    <t>納期</t>
    <rPh sb="0" eb="2">
      <t>ノウキ</t>
    </rPh>
    <phoneticPr fontId="78"/>
  </si>
  <si>
    <t>ﾓｼﾞｭｰﾙ</t>
    <phoneticPr fontId="78"/>
  </si>
  <si>
    <t>前加工</t>
    <rPh sb="0" eb="3">
      <t>マエカコウ</t>
    </rPh>
    <phoneticPr fontId="78"/>
  </si>
  <si>
    <t>中板F</t>
    <rPh sb="0" eb="1">
      <t>ナカ</t>
    </rPh>
    <rPh sb="1" eb="2">
      <t>イタ</t>
    </rPh>
    <phoneticPr fontId="78"/>
  </si>
  <si>
    <t>中板R</t>
    <rPh sb="0" eb="1">
      <t>ナカ</t>
    </rPh>
    <rPh sb="1" eb="2">
      <t>イタ</t>
    </rPh>
    <phoneticPr fontId="78"/>
  </si>
  <si>
    <t>本体</t>
    <rPh sb="0" eb="2">
      <t>ホンタイ</t>
    </rPh>
    <phoneticPr fontId="78"/>
  </si>
  <si>
    <t>アイシステム</t>
    <phoneticPr fontId="78"/>
  </si>
  <si>
    <t>朝比奈</t>
    <rPh sb="0" eb="3">
      <t>アサヒナ</t>
    </rPh>
    <phoneticPr fontId="78"/>
  </si>
  <si>
    <t>i-cas</t>
    <phoneticPr fontId="78"/>
  </si>
  <si>
    <t>NOD</t>
    <phoneticPr fontId="78"/>
  </si>
  <si>
    <t>Vモニター</t>
    <phoneticPr fontId="78"/>
  </si>
  <si>
    <t>Xコンベア</t>
    <phoneticPr fontId="78"/>
  </si>
  <si>
    <t>Yコンベア</t>
    <phoneticPr fontId="78"/>
  </si>
  <si>
    <t>ｲｰｻﾈｯﾄ(Vﾓﾆﾀ無)</t>
    <rPh sb="11" eb="12">
      <t>ナ</t>
    </rPh>
    <phoneticPr fontId="78"/>
  </si>
  <si>
    <t>ｲｰｻﾈｯﾄ(Vﾓﾆﾀ有)</t>
    <rPh sb="11" eb="12">
      <t>アリ</t>
    </rPh>
    <phoneticPr fontId="78"/>
  </si>
  <si>
    <t>ﾃﾞﾊﾞｲｽﾈｯﾄIF</t>
    <phoneticPr fontId="78"/>
  </si>
  <si>
    <t>ﾌﾟﾛﾌｨﾊﾞｽ</t>
    <phoneticPr fontId="78"/>
  </si>
  <si>
    <t>台数</t>
    <rPh sb="0" eb="2">
      <t>ダイスウ</t>
    </rPh>
    <phoneticPr fontId="78"/>
  </si>
  <si>
    <t>EN3015AJE</t>
    <phoneticPr fontId="19"/>
  </si>
  <si>
    <t>台数</t>
  </si>
  <si>
    <t>EN4020AJE</t>
  </si>
  <si>
    <t>ﾊｰﾈｽ⇒</t>
    <phoneticPr fontId="19"/>
  </si>
  <si>
    <t>無</t>
    <rPh sb="0" eb="1">
      <t>ナ</t>
    </rPh>
    <phoneticPr fontId="19"/>
  </si>
  <si>
    <t>AC25430</t>
  </si>
  <si>
    <t>AC25431</t>
  </si>
  <si>
    <t>ENE30394</t>
  </si>
  <si>
    <t>ENE30395</t>
  </si>
  <si>
    <t>AAI</t>
    <phoneticPr fontId="19"/>
  </si>
  <si>
    <t>AESA</t>
    <phoneticPr fontId="19"/>
  </si>
  <si>
    <t>AEZ30392</t>
    <phoneticPr fontId="19"/>
  </si>
  <si>
    <t>AEZ30411</t>
    <phoneticPr fontId="19"/>
  </si>
  <si>
    <t>AEZ30412</t>
    <phoneticPr fontId="19"/>
  </si>
  <si>
    <t>【中東】RISCO</t>
  </si>
  <si>
    <t>（有）栄精機</t>
  </si>
  <si>
    <t>ENE30392</t>
  </si>
  <si>
    <t>ENE30393</t>
  </si>
  <si>
    <t>仮投入</t>
  </si>
  <si>
    <t>生産月変更5→7 【ベトナム】3kw</t>
  </si>
  <si>
    <t>（株）三原金属工業</t>
  </si>
  <si>
    <t>3/7投入</t>
  </si>
  <si>
    <t>ベトナム</t>
  </si>
  <si>
    <t>AEZ40170</t>
    <phoneticPr fontId="19"/>
  </si>
  <si>
    <t>AVN30072</t>
    <phoneticPr fontId="19"/>
  </si>
  <si>
    <t>〇</t>
    <phoneticPr fontId="19"/>
  </si>
  <si>
    <t>（株）ヤマシタ</t>
  </si>
  <si>
    <t>丘山産業（株）</t>
  </si>
  <si>
    <t>（有）齋藤製作所</t>
  </si>
  <si>
    <t>CHINA</t>
  </si>
  <si>
    <t>TAIWAN</t>
  </si>
  <si>
    <t>（有）夏見金属工業</t>
  </si>
  <si>
    <t>-</t>
    <phoneticPr fontId="19"/>
  </si>
  <si>
    <t>-</t>
    <phoneticPr fontId="19"/>
  </si>
  <si>
    <t>-</t>
    <phoneticPr fontId="19"/>
  </si>
  <si>
    <t>-</t>
    <phoneticPr fontId="19"/>
  </si>
  <si>
    <t>本体</t>
    <phoneticPr fontId="19"/>
  </si>
  <si>
    <t>AC25500</t>
  </si>
  <si>
    <t>AC25501</t>
  </si>
  <si>
    <t>AC25533</t>
  </si>
  <si>
    <t>AC25503</t>
  </si>
  <si>
    <t>AC25502</t>
  </si>
  <si>
    <t>L00F307630</t>
    <phoneticPr fontId="19"/>
  </si>
  <si>
    <t>不足分</t>
  </si>
  <si>
    <t>UL仕様ブレーカー</t>
    <rPh sb="2" eb="4">
      <t>シヨウ</t>
    </rPh>
    <phoneticPr fontId="19"/>
  </si>
  <si>
    <t>アラブ首長国連邦</t>
    <rPh sb="3" eb="8">
      <t>シュチョウコクレンポウ</t>
    </rPh>
    <phoneticPr fontId="19"/>
  </si>
  <si>
    <t>カナダ</t>
    <phoneticPr fontId="19"/>
  </si>
  <si>
    <t>AGIC展示機</t>
  </si>
  <si>
    <t>（株）キヨシゲ</t>
  </si>
  <si>
    <t>倉敷動力工業（株）</t>
  </si>
  <si>
    <t>【ブラジル】HCC</t>
  </si>
  <si>
    <t>（株）モリデンキ</t>
  </si>
  <si>
    <t>アベメイカーズ（株）</t>
  </si>
  <si>
    <t>ＪｐｎＴＥＣＨイノベーション（株）</t>
  </si>
  <si>
    <t>田村プラント工業（株）</t>
  </si>
  <si>
    <t>AMADA TAIWAN</t>
  </si>
  <si>
    <t>（株）山本製作所</t>
  </si>
  <si>
    <t>（株）森山製作所</t>
  </si>
  <si>
    <t>アマダアジアパシフィック</t>
  </si>
  <si>
    <t>中国</t>
  </si>
  <si>
    <t>EN3015RIE</t>
    <phoneticPr fontId="19"/>
  </si>
  <si>
    <t>OTS3015AJE CE</t>
    <phoneticPr fontId="19"/>
  </si>
  <si>
    <t>CE</t>
    <phoneticPr fontId="19"/>
  </si>
  <si>
    <t>-</t>
    <phoneticPr fontId="19"/>
  </si>
  <si>
    <t>-</t>
    <phoneticPr fontId="19"/>
  </si>
  <si>
    <t>ピッキングリストこぴぺさん EN/VN</t>
    <phoneticPr fontId="19"/>
  </si>
  <si>
    <t>プロフィバス</t>
    <phoneticPr fontId="19"/>
  </si>
  <si>
    <t>AEZ30415</t>
  </si>
  <si>
    <t>AEZ30416</t>
  </si>
  <si>
    <t>ENE30396</t>
  </si>
  <si>
    <t>ENE30397</t>
  </si>
  <si>
    <t>EN3015AJE ZOOM AAI</t>
    <phoneticPr fontId="19"/>
  </si>
  <si>
    <t>EN4020AJE ZOOM AAI</t>
    <phoneticPr fontId="19"/>
  </si>
  <si>
    <t>VN6225AJE</t>
    <phoneticPr fontId="19"/>
  </si>
  <si>
    <t>（株）アマダ　ブランキング販売部</t>
    <phoneticPr fontId="19"/>
  </si>
  <si>
    <t>（株）マブチステンレス</t>
  </si>
  <si>
    <t>ヤマシタ工業（株）</t>
  </si>
  <si>
    <t>3/12投入</t>
  </si>
  <si>
    <t>日新産業（株）</t>
  </si>
  <si>
    <t>（株）矢代工業所</t>
  </si>
  <si>
    <t>八州電工（株）</t>
  </si>
  <si>
    <t>東海運輸機材（株）</t>
  </si>
  <si>
    <t>【AESA】METALLFORUM METTALLBAU</t>
  </si>
  <si>
    <t>カツシロマテックス（株）</t>
  </si>
  <si>
    <t>4/19投入</t>
  </si>
  <si>
    <t>AEZ30393</t>
    <phoneticPr fontId="19"/>
  </si>
  <si>
    <t>AEZ30394</t>
    <phoneticPr fontId="19"/>
  </si>
  <si>
    <t>AEZ30395</t>
    <phoneticPr fontId="19"/>
  </si>
  <si>
    <t>3/11投入</t>
    <phoneticPr fontId="19"/>
  </si>
  <si>
    <t>仮投入</t>
    <phoneticPr fontId="19"/>
  </si>
  <si>
    <t>AEZ40128</t>
    <phoneticPr fontId="19"/>
  </si>
  <si>
    <t>AEZ40129</t>
    <phoneticPr fontId="19"/>
  </si>
  <si>
    <t>AEZ40126</t>
    <phoneticPr fontId="19"/>
  </si>
  <si>
    <t>AEZ40127</t>
    <phoneticPr fontId="19"/>
  </si>
  <si>
    <t>84510252</t>
  </si>
  <si>
    <t>89610119</t>
  </si>
  <si>
    <t>84510254</t>
  </si>
  <si>
    <t>84510246</t>
  </si>
  <si>
    <t>89610124</t>
  </si>
  <si>
    <t>89610129</t>
  </si>
  <si>
    <t>84420041</t>
  </si>
  <si>
    <t>84510248</t>
  </si>
  <si>
    <t>92510033</t>
  </si>
  <si>
    <t>72510092</t>
  </si>
  <si>
    <t>89610131</t>
  </si>
  <si>
    <t>89610132</t>
  </si>
  <si>
    <t>84420042</t>
  </si>
  <si>
    <t>72510090</t>
  </si>
  <si>
    <t>89610125</t>
  </si>
  <si>
    <t>89610126</t>
  </si>
  <si>
    <t>72510093</t>
  </si>
  <si>
    <t>84510247</t>
  </si>
  <si>
    <t>84510245</t>
  </si>
  <si>
    <t>92510034</t>
  </si>
  <si>
    <t>89610128</t>
  </si>
  <si>
    <t>89610123</t>
  </si>
  <si>
    <t>84510250</t>
  </si>
  <si>
    <t>84510249</t>
  </si>
  <si>
    <t>89610130</t>
  </si>
  <si>
    <t>84510258</t>
  </si>
  <si>
    <t>89610134</t>
  </si>
  <si>
    <t>84510255</t>
  </si>
  <si>
    <t>89610144</t>
  </si>
  <si>
    <t>72510096</t>
  </si>
  <si>
    <t>84510256</t>
  </si>
  <si>
    <t>89610137</t>
  </si>
  <si>
    <t>89610135</t>
  </si>
  <si>
    <t>84510260</t>
  </si>
  <si>
    <t>89610138</t>
  </si>
  <si>
    <t>89610147</t>
  </si>
  <si>
    <t>84510261</t>
  </si>
  <si>
    <t>89610117</t>
  </si>
  <si>
    <t>89610140</t>
  </si>
  <si>
    <t>潤和工業（有）</t>
  </si>
  <si>
    <t>森川金属工業（株）</t>
  </si>
  <si>
    <t>（有）多田工業所</t>
  </si>
  <si>
    <t>5/30投入</t>
  </si>
  <si>
    <t>（株）ＩＳＥＫＩ　Ｍ＆Ｄ</t>
  </si>
  <si>
    <t>（株）ＡＩＫＩリオテック</t>
  </si>
  <si>
    <t>田渕工業（株）</t>
  </si>
  <si>
    <t>（株）サカベ工業</t>
  </si>
  <si>
    <t>（株）東亜</t>
  </si>
  <si>
    <t>（株）徳永製作所</t>
  </si>
  <si>
    <t>AC25535</t>
  </si>
  <si>
    <t>62510055</t>
  </si>
  <si>
    <t>72510086</t>
  </si>
  <si>
    <t>（株）翔和</t>
  </si>
  <si>
    <t>L00F310560</t>
    <phoneticPr fontId="19"/>
  </si>
  <si>
    <t>L00F310570</t>
    <phoneticPr fontId="19"/>
  </si>
  <si>
    <t>L00F31038A</t>
    <phoneticPr fontId="19"/>
  </si>
  <si>
    <t>VN6225AJE</t>
    <phoneticPr fontId="19"/>
  </si>
  <si>
    <t>AC25534</t>
    <phoneticPr fontId="19"/>
  </si>
  <si>
    <t>EN3015AJE ZOOM</t>
    <phoneticPr fontId="19"/>
  </si>
  <si>
    <t>AC25618</t>
  </si>
  <si>
    <t>AC25651</t>
  </si>
  <si>
    <t>AEZ30397</t>
  </si>
  <si>
    <t>AEZ30398</t>
  </si>
  <si>
    <t>AEZ30417</t>
  </si>
  <si>
    <t>AEZ30418</t>
  </si>
  <si>
    <t>AEZ40139</t>
  </si>
  <si>
    <t>AEZ40141</t>
  </si>
  <si>
    <t>AEZ40171</t>
  </si>
  <si>
    <t>【インド】Reliable Engineering Services</t>
  </si>
  <si>
    <t>89610120</t>
  </si>
  <si>
    <t>89610139</t>
  </si>
  <si>
    <t>89610141</t>
  </si>
  <si>
    <t>89610163</t>
  </si>
  <si>
    <t>89610136</t>
  </si>
  <si>
    <t>89610152</t>
  </si>
  <si>
    <t>89610164</t>
  </si>
  <si>
    <t>（株）ムカイ</t>
  </si>
  <si>
    <t>（株）酒井製作所</t>
  </si>
  <si>
    <t>（株）ダイニチ</t>
  </si>
  <si>
    <t>東神鋲螺工業（株）</t>
  </si>
  <si>
    <t>（株）アラキ</t>
  </si>
  <si>
    <t>中本工業（株）</t>
  </si>
  <si>
    <t>和同産業（株）</t>
  </si>
  <si>
    <t>（有）浜部製作所</t>
  </si>
  <si>
    <t>（有）イマムラ鉄工所</t>
  </si>
  <si>
    <t>（株）精電社</t>
  </si>
  <si>
    <t>84510264</t>
  </si>
  <si>
    <t>（株）ステンレス光</t>
  </si>
  <si>
    <t>84510277</t>
  </si>
  <si>
    <t>84510268</t>
  </si>
  <si>
    <t>大徳工産（株）</t>
  </si>
  <si>
    <t>三邦工業（株）</t>
  </si>
  <si>
    <t>（株）国松鉄工</t>
  </si>
  <si>
    <t>72510102</t>
  </si>
  <si>
    <t>AEZ30399</t>
  </si>
  <si>
    <t>AEZ30410</t>
  </si>
  <si>
    <t>AEZ30419</t>
  </si>
  <si>
    <t>AEZ30420</t>
  </si>
  <si>
    <t>AEZ30425</t>
  </si>
  <si>
    <t>（有）興梠製作所</t>
  </si>
  <si>
    <t>（有）天野鉄工所</t>
  </si>
  <si>
    <t>（株）三森</t>
  </si>
  <si>
    <t>（株）ウエノテクニカ</t>
  </si>
  <si>
    <t>小山工業（株）</t>
  </si>
  <si>
    <t>富士フイルムビジネスイノベーション（株）</t>
  </si>
  <si>
    <t>L00F311110</t>
    <phoneticPr fontId="19"/>
  </si>
  <si>
    <t>制御盤板金</t>
    <rPh sb="0" eb="3">
      <t>セイギョバン</t>
    </rPh>
    <rPh sb="3" eb="5">
      <t>バンキン</t>
    </rPh>
    <phoneticPr fontId="19"/>
  </si>
  <si>
    <t>AC25735</t>
    <phoneticPr fontId="19"/>
  </si>
  <si>
    <t>AC25716</t>
    <phoneticPr fontId="19"/>
  </si>
  <si>
    <t>AC25717</t>
    <phoneticPr fontId="19"/>
  </si>
  <si>
    <t>AC25684</t>
    <phoneticPr fontId="19"/>
  </si>
  <si>
    <t>AC25734</t>
    <phoneticPr fontId="19"/>
  </si>
  <si>
    <t>AC25737</t>
    <phoneticPr fontId="19"/>
  </si>
  <si>
    <t>AC25739</t>
    <phoneticPr fontId="19"/>
  </si>
  <si>
    <t>AC25740</t>
    <phoneticPr fontId="19"/>
  </si>
  <si>
    <t>AC25741</t>
  </si>
  <si>
    <t>AC25742</t>
  </si>
  <si>
    <t>AC25743</t>
  </si>
  <si>
    <t>AC25744</t>
    <phoneticPr fontId="19"/>
  </si>
  <si>
    <t>AC25745</t>
    <phoneticPr fontId="19"/>
  </si>
  <si>
    <t>AC25746</t>
    <phoneticPr fontId="19"/>
  </si>
  <si>
    <t>AC25747</t>
    <phoneticPr fontId="19"/>
  </si>
  <si>
    <t>AC25597</t>
  </si>
  <si>
    <t>AC25599</t>
  </si>
  <si>
    <t>AC25633</t>
  </si>
  <si>
    <t>AC25582</t>
  </si>
  <si>
    <t>AC25583</t>
  </si>
  <si>
    <t>AC25634</t>
  </si>
  <si>
    <t>AC25638</t>
  </si>
  <si>
    <t>AC25598</t>
  </si>
  <si>
    <t>AC25639</t>
  </si>
  <si>
    <t>AC25675</t>
  </si>
  <si>
    <t>AC25807</t>
  </si>
  <si>
    <t>AC25677</t>
  </si>
  <si>
    <t>AC25659</t>
  </si>
  <si>
    <t>AC25665</t>
  </si>
  <si>
    <t>AC25812</t>
  </si>
  <si>
    <t>AC25672</t>
  </si>
  <si>
    <t>AC25813</t>
  </si>
  <si>
    <t>AC25685</t>
  </si>
  <si>
    <t>AC25666</t>
  </si>
  <si>
    <t>AC25686</t>
  </si>
  <si>
    <t>AC25671</t>
  </si>
  <si>
    <t>AC25667</t>
  </si>
  <si>
    <t>AC25687</t>
  </si>
  <si>
    <t>AC25688</t>
  </si>
  <si>
    <t>AC25695</t>
  </si>
  <si>
    <t>AC25689</t>
  </si>
  <si>
    <t>AC25690</t>
  </si>
  <si>
    <t>AC25670</t>
  </si>
  <si>
    <t>AC25673</t>
  </si>
  <si>
    <t>AC25664</t>
  </si>
  <si>
    <t>AC25669</t>
  </si>
  <si>
    <t>DNET</t>
    <phoneticPr fontId="78"/>
  </si>
  <si>
    <t>AEZ30422</t>
    <phoneticPr fontId="19"/>
  </si>
  <si>
    <t>AEZ30426</t>
    <phoneticPr fontId="19"/>
  </si>
  <si>
    <t>AEZ30427</t>
    <phoneticPr fontId="19"/>
  </si>
  <si>
    <t>AEZ40143</t>
    <phoneticPr fontId="19"/>
  </si>
  <si>
    <t>AEZ30429</t>
    <phoneticPr fontId="19"/>
  </si>
  <si>
    <t>AEZ40146</t>
    <phoneticPr fontId="19"/>
  </si>
  <si>
    <t>AEZ30423</t>
    <phoneticPr fontId="19"/>
  </si>
  <si>
    <t>AEZ30424</t>
    <phoneticPr fontId="19"/>
  </si>
  <si>
    <t>VN3015AJE AAI</t>
    <phoneticPr fontId="19"/>
  </si>
  <si>
    <t>AVN30074</t>
    <phoneticPr fontId="19"/>
  </si>
  <si>
    <t>AC25591</t>
  </si>
  <si>
    <t>AC25590</t>
  </si>
  <si>
    <t>AC25536</t>
  </si>
  <si>
    <t xml:space="preserve">EN3015AJE ZOOM(ﾀﾝﾀｲ) </t>
  </si>
  <si>
    <t>（株）シー・エス・ケイ</t>
  </si>
  <si>
    <t>AEZ40145</t>
    <phoneticPr fontId="19"/>
  </si>
  <si>
    <t>AEZ30433</t>
  </si>
  <si>
    <t>AC25792</t>
  </si>
  <si>
    <t>AC25748</t>
  </si>
  <si>
    <t>AC25738</t>
  </si>
  <si>
    <t>AC25749</t>
  </si>
  <si>
    <t>OR4020AJE EXP</t>
  </si>
  <si>
    <t>89420001</t>
  </si>
  <si>
    <t>AC25524</t>
  </si>
  <si>
    <t>AC25827</t>
  </si>
  <si>
    <t>AC25825</t>
  </si>
  <si>
    <t>AC25642</t>
  </si>
  <si>
    <t>AC25754</t>
  </si>
  <si>
    <t>AC25644</t>
  </si>
  <si>
    <t>AC25824</t>
  </si>
  <si>
    <t>AC25767</t>
  </si>
  <si>
    <t>AC25832</t>
  </si>
  <si>
    <t>AC25826</t>
  </si>
  <si>
    <t>AC25819</t>
  </si>
  <si>
    <t>AC25771</t>
  </si>
  <si>
    <t>AC25823</t>
  </si>
  <si>
    <t>AC25773</t>
  </si>
  <si>
    <t>AC25774</t>
  </si>
  <si>
    <t>AC25828</t>
  </si>
  <si>
    <t>AC25775</t>
  </si>
  <si>
    <t>AC25759</t>
  </si>
  <si>
    <t>AC25875</t>
  </si>
  <si>
    <t>AC25643</t>
  </si>
  <si>
    <t>AC25674</t>
  </si>
  <si>
    <t>AC25640</t>
  </si>
  <si>
    <t>AC25641</t>
  </si>
  <si>
    <t>AC25676</t>
  </si>
  <si>
    <t>AC25757</t>
  </si>
  <si>
    <t>AC25762</t>
  </si>
  <si>
    <t>AC25763</t>
  </si>
  <si>
    <t>AC25752</t>
  </si>
  <si>
    <t>AC25753</t>
  </si>
  <si>
    <t>AC25589</t>
  </si>
  <si>
    <t>AC25822</t>
  </si>
  <si>
    <t>AC25829</t>
  </si>
  <si>
    <t>VNE30230</t>
  </si>
  <si>
    <t>ENE30398</t>
  </si>
  <si>
    <t>ENE30399</t>
  </si>
  <si>
    <t>AC25836</t>
    <phoneticPr fontId="19"/>
  </si>
  <si>
    <t>（株）アマダ　ブランキン</t>
  </si>
  <si>
    <t>阪和興業（株）</t>
  </si>
  <si>
    <t>アマダタイランド</t>
  </si>
  <si>
    <t>AMADA THAILAND</t>
  </si>
  <si>
    <t>ＡＭＡＤＡ　ＴＡＩＷＡＮ</t>
  </si>
  <si>
    <t>（株）シャープ工業所</t>
  </si>
  <si>
    <t>船山工業（有）</t>
  </si>
  <si>
    <t>AC25883</t>
    <phoneticPr fontId="19"/>
  </si>
  <si>
    <t>AC25939</t>
    <phoneticPr fontId="19"/>
  </si>
  <si>
    <t>ベトナム</t>
    <phoneticPr fontId="19"/>
  </si>
  <si>
    <t>【オセアニア】Catten Industries</t>
  </si>
  <si>
    <t>EXP</t>
    <phoneticPr fontId="19"/>
  </si>
  <si>
    <t>白銅（株）</t>
  </si>
  <si>
    <t>72511106</t>
  </si>
  <si>
    <t>CE</t>
    <phoneticPr fontId="19"/>
  </si>
  <si>
    <t>89610122</t>
  </si>
  <si>
    <t>AEZ40142</t>
    <phoneticPr fontId="19"/>
  </si>
  <si>
    <t>AC25617</t>
    <phoneticPr fontId="19"/>
  </si>
  <si>
    <t>L00F310630</t>
    <phoneticPr fontId="19"/>
  </si>
  <si>
    <t>CE</t>
    <phoneticPr fontId="19"/>
  </si>
  <si>
    <t>ヨーロッパＳＡ</t>
    <phoneticPr fontId="19"/>
  </si>
  <si>
    <t>EN3015AJE ZOOM CE</t>
    <phoneticPr fontId="19"/>
  </si>
  <si>
    <t>アマダシンガポール</t>
    <phoneticPr fontId="19"/>
  </si>
  <si>
    <t>アマダタイランド</t>
    <phoneticPr fontId="19"/>
  </si>
  <si>
    <t>オーバーシーズ</t>
    <phoneticPr fontId="19"/>
  </si>
  <si>
    <t>OR3015AJE CE</t>
    <phoneticPr fontId="19"/>
  </si>
  <si>
    <t>CE</t>
    <phoneticPr fontId="19"/>
  </si>
  <si>
    <t>ヨーロッパＳＡ</t>
    <phoneticPr fontId="19"/>
  </si>
  <si>
    <t>韓国</t>
    <phoneticPr fontId="19"/>
  </si>
  <si>
    <t>オーバーシーズ</t>
    <phoneticPr fontId="19"/>
  </si>
  <si>
    <t>CE</t>
    <phoneticPr fontId="19"/>
  </si>
  <si>
    <t>EN3015AJE ZOOM</t>
    <phoneticPr fontId="19"/>
  </si>
  <si>
    <t>OR3015AJE CE</t>
    <phoneticPr fontId="19"/>
  </si>
  <si>
    <t>CE</t>
    <phoneticPr fontId="19"/>
  </si>
  <si>
    <t>VN4020AJE CE</t>
    <phoneticPr fontId="19"/>
  </si>
  <si>
    <t>VN3015AJE</t>
    <phoneticPr fontId="19"/>
  </si>
  <si>
    <t>国内</t>
    <phoneticPr fontId="19"/>
  </si>
  <si>
    <t>ＡＭＤ2025年2月-2026年01月生産　ENSIS制御盤日程表</t>
    <rPh sb="7" eb="8">
      <t>ネン</t>
    </rPh>
    <rPh sb="9" eb="10">
      <t>ガツ</t>
    </rPh>
    <rPh sb="15" eb="16">
      <t>ネン</t>
    </rPh>
    <rPh sb="18" eb="19">
      <t>ガツ</t>
    </rPh>
    <rPh sb="19" eb="21">
      <t>セイサン</t>
    </rPh>
    <rPh sb="27" eb="30">
      <t>セイギョバン</t>
    </rPh>
    <rPh sb="30" eb="33">
      <t>ニッテイヒョウ</t>
    </rPh>
    <phoneticPr fontId="19"/>
  </si>
  <si>
    <t>AC25523</t>
    <phoneticPr fontId="19"/>
  </si>
  <si>
    <t>VN3015AJE AESA</t>
    <phoneticPr fontId="19"/>
  </si>
  <si>
    <t>VNE30231</t>
    <phoneticPr fontId="19"/>
  </si>
  <si>
    <t>VNE30232</t>
    <phoneticPr fontId="19"/>
  </si>
  <si>
    <t>VNE30233</t>
    <phoneticPr fontId="19"/>
  </si>
  <si>
    <t>VNE30234</t>
    <phoneticPr fontId="19"/>
  </si>
  <si>
    <t>VN4020AJE CE</t>
    <phoneticPr fontId="19"/>
  </si>
  <si>
    <t>EN3015AJE ZOOM CE</t>
    <phoneticPr fontId="19"/>
  </si>
  <si>
    <t>8/20.</t>
    <phoneticPr fontId="19"/>
  </si>
  <si>
    <t>東神鋲螺工業（株）</t>
    <phoneticPr fontId="19"/>
  </si>
  <si>
    <t>【AESA】ZUMBRUNN (SWISS 274686)</t>
  </si>
  <si>
    <t>大陽日酸（株）</t>
  </si>
  <si>
    <t>（株）カワセテック</t>
  </si>
  <si>
    <t>（株）島田鉄工</t>
  </si>
  <si>
    <t>（株）大一製作所</t>
  </si>
  <si>
    <t>（株）ベクトル</t>
  </si>
  <si>
    <t>（株）阪村機械製作所</t>
  </si>
  <si>
    <t>神戸鈑金工業（株）</t>
  </si>
  <si>
    <t>EN3015AJE ZOOM AAI</t>
    <phoneticPr fontId="19"/>
  </si>
  <si>
    <t>（株）飯田製作所</t>
  </si>
  <si>
    <t>大広産業機械（株）</t>
  </si>
  <si>
    <t>Ａｍａｄａ　Ｏｃｅａｎｉ</t>
  </si>
  <si>
    <t>（株）誠和テック</t>
  </si>
  <si>
    <t>（有）上原製作所</t>
  </si>
  <si>
    <t>（株）庄内スティール製作所</t>
  </si>
  <si>
    <t>【ベトナム】Tanaka Vietnam Co., Ltd</t>
  </si>
  <si>
    <t>【ブラジル】AGUIA SISTEMAS</t>
  </si>
  <si>
    <t>【AESA】HSC or TCL (GMBH 264445)</t>
  </si>
  <si>
    <t>東洋農機（株）</t>
  </si>
  <si>
    <t>89610191</t>
  </si>
  <si>
    <t>L00F309430</t>
    <phoneticPr fontId="19"/>
  </si>
  <si>
    <t>AC25835</t>
    <phoneticPr fontId="19"/>
  </si>
  <si>
    <t>【シンガポール】Wentel</t>
  </si>
  <si>
    <t>10/2:2→3月生産、手配日込,仮投入</t>
  </si>
  <si>
    <t>【タイ】Longze</t>
  </si>
  <si>
    <t>AVN30075</t>
    <phoneticPr fontId="19"/>
  </si>
  <si>
    <t>AVN30076</t>
    <phoneticPr fontId="19"/>
  </si>
  <si>
    <t>AVN30077</t>
    <phoneticPr fontId="19"/>
  </si>
  <si>
    <t>VN3015AJE AAI</t>
    <phoneticPr fontId="19"/>
  </si>
  <si>
    <t>AVN30078</t>
    <phoneticPr fontId="19"/>
  </si>
  <si>
    <t>AVN30079</t>
    <phoneticPr fontId="19"/>
  </si>
  <si>
    <t>AC25984</t>
    <phoneticPr fontId="19"/>
  </si>
  <si>
    <t>AC25940</t>
  </si>
  <si>
    <t>AC25764</t>
  </si>
  <si>
    <t>AC25765</t>
  </si>
  <si>
    <t>AC25652</t>
  </si>
  <si>
    <t>AC25860</t>
  </si>
  <si>
    <t>AC25868</t>
  </si>
  <si>
    <t>AC25965</t>
  </si>
  <si>
    <t>AC25966</t>
  </si>
  <si>
    <t>AC25967</t>
  </si>
  <si>
    <t>AC25968</t>
  </si>
  <si>
    <t>AC25658</t>
  </si>
  <si>
    <t>AC25668</t>
  </si>
  <si>
    <t>AC25969</t>
  </si>
  <si>
    <t>AC25973</t>
  </si>
  <si>
    <t>AC25975</t>
  </si>
  <si>
    <t>AC25898</t>
  </si>
  <si>
    <t>AC26055</t>
  </si>
  <si>
    <t>AC25660</t>
  </si>
  <si>
    <t>AC26019</t>
  </si>
  <si>
    <t>AC26042</t>
  </si>
  <si>
    <t>AC25557</t>
    <phoneticPr fontId="19"/>
  </si>
  <si>
    <t>AC25558</t>
    <phoneticPr fontId="19"/>
  </si>
  <si>
    <t>AEZ30421</t>
    <phoneticPr fontId="19"/>
  </si>
  <si>
    <t>AC25756</t>
    <phoneticPr fontId="19"/>
  </si>
  <si>
    <t>【AESA】 HANS HUNDEGGER AG (GMBH 281781)</t>
  </si>
  <si>
    <t>CE</t>
    <phoneticPr fontId="19"/>
  </si>
  <si>
    <t>加藤鉄工（株）</t>
  </si>
  <si>
    <t>（有）幸田工業</t>
  </si>
  <si>
    <t>（株）安秀工業</t>
  </si>
  <si>
    <t>【フィリピン】Niagara　Industrial Equipm</t>
  </si>
  <si>
    <t>EN4020AJE ZOOM AESA</t>
    <phoneticPr fontId="19"/>
  </si>
  <si>
    <t>ENZ40024</t>
    <phoneticPr fontId="19"/>
  </si>
  <si>
    <t>L00F30942A</t>
    <phoneticPr fontId="19"/>
  </si>
  <si>
    <t>L00F307610</t>
    <phoneticPr fontId="19"/>
  </si>
  <si>
    <t>AC25830</t>
    <phoneticPr fontId="19"/>
  </si>
  <si>
    <t>AC25791</t>
    <phoneticPr fontId="19"/>
  </si>
  <si>
    <t>AC25793</t>
    <phoneticPr fontId="19"/>
  </si>
  <si>
    <t>AC25818</t>
    <phoneticPr fontId="19"/>
  </si>
  <si>
    <t>AC25821</t>
    <phoneticPr fontId="19"/>
  </si>
  <si>
    <t>AC26039</t>
    <phoneticPr fontId="19"/>
  </si>
  <si>
    <t>AC25700</t>
    <phoneticPr fontId="19"/>
  </si>
  <si>
    <t>AC26076</t>
    <phoneticPr fontId="19"/>
  </si>
  <si>
    <t>AC25692</t>
    <phoneticPr fontId="19"/>
  </si>
  <si>
    <t>AC26077</t>
    <phoneticPr fontId="19"/>
  </si>
  <si>
    <t>AC25693</t>
    <phoneticPr fontId="19"/>
  </si>
  <si>
    <t>AC25696</t>
    <phoneticPr fontId="19"/>
  </si>
  <si>
    <t>AC25691</t>
    <phoneticPr fontId="19"/>
  </si>
  <si>
    <t>CE</t>
    <phoneticPr fontId="19"/>
  </si>
  <si>
    <t>【韓国】SIMTOS出展機</t>
  </si>
  <si>
    <t>AVN30080</t>
    <phoneticPr fontId="19"/>
  </si>
  <si>
    <t>AVN30081</t>
    <phoneticPr fontId="19"/>
  </si>
  <si>
    <t>ジャパンライフ（株）</t>
  </si>
  <si>
    <t>EN3015AJE ZOOM AAI</t>
    <phoneticPr fontId="19"/>
  </si>
  <si>
    <t>AC25635</t>
    <phoneticPr fontId="19"/>
  </si>
  <si>
    <t>（株）樫本商店</t>
  </si>
  <si>
    <t>AC25854</t>
    <phoneticPr fontId="19"/>
  </si>
  <si>
    <t>AC25855</t>
    <phoneticPr fontId="19"/>
  </si>
  <si>
    <t>AC25768</t>
    <phoneticPr fontId="19"/>
  </si>
  <si>
    <t>AC25770</t>
    <phoneticPr fontId="19"/>
  </si>
  <si>
    <t>ミクロカット工業（株）</t>
  </si>
  <si>
    <t>【AESA】MC-TECH METALLBAU (GMBH 282479)</t>
  </si>
  <si>
    <t>【AESA】MC-TECH METALLBAU (GMBH 282487)</t>
  </si>
  <si>
    <t>浜本工業（株）</t>
  </si>
  <si>
    <t>（株）生澤製作所</t>
  </si>
  <si>
    <t>（株）イムロ</t>
  </si>
  <si>
    <t>AC25559</t>
    <phoneticPr fontId="19"/>
  </si>
  <si>
    <t>AC25596</t>
    <phoneticPr fontId="19"/>
  </si>
  <si>
    <t>AC25777</t>
    <phoneticPr fontId="19"/>
  </si>
  <si>
    <t>AC25772</t>
    <phoneticPr fontId="19"/>
  </si>
  <si>
    <t>AEZ30428</t>
    <phoneticPr fontId="19"/>
  </si>
  <si>
    <t>AC25637</t>
    <phoneticPr fontId="19"/>
  </si>
  <si>
    <t>AEZ40147</t>
    <phoneticPr fontId="19"/>
  </si>
  <si>
    <t>AC25636</t>
    <phoneticPr fontId="19"/>
  </si>
  <si>
    <t>AC25820</t>
    <phoneticPr fontId="19"/>
  </si>
  <si>
    <t>AC25833</t>
    <phoneticPr fontId="19"/>
  </si>
  <si>
    <t>AC22425</t>
    <phoneticPr fontId="19"/>
  </si>
  <si>
    <t>VNE30235</t>
    <phoneticPr fontId="19"/>
  </si>
  <si>
    <t>AC25831</t>
    <phoneticPr fontId="19"/>
  </si>
  <si>
    <t>AC25834</t>
    <phoneticPr fontId="19"/>
  </si>
  <si>
    <t>EN3015AJE EXP</t>
    <phoneticPr fontId="19"/>
  </si>
  <si>
    <t>AC25780</t>
    <phoneticPr fontId="19"/>
  </si>
  <si>
    <t>AC25560</t>
    <phoneticPr fontId="19"/>
  </si>
  <si>
    <t>AC25561</t>
    <phoneticPr fontId="19"/>
  </si>
  <si>
    <t>AC25678</t>
    <phoneticPr fontId="19"/>
  </si>
  <si>
    <t>L00F30976B</t>
    <phoneticPr fontId="19"/>
  </si>
  <si>
    <t>AC25758</t>
    <phoneticPr fontId="19"/>
  </si>
  <si>
    <t>AC26075</t>
    <phoneticPr fontId="19"/>
  </si>
  <si>
    <t>AC25779</t>
    <phoneticPr fontId="19"/>
  </si>
  <si>
    <t>AC25778</t>
    <phoneticPr fontId="19"/>
  </si>
  <si>
    <t>AC25835</t>
    <phoneticPr fontId="19"/>
  </si>
  <si>
    <t>AC25874</t>
    <phoneticPr fontId="19"/>
  </si>
  <si>
    <t>AC25876</t>
    <phoneticPr fontId="19"/>
  </si>
  <si>
    <t>AC25562</t>
    <phoneticPr fontId="19"/>
  </si>
  <si>
    <t>AC25563</t>
    <phoneticPr fontId="19"/>
  </si>
  <si>
    <t>AEZ40149</t>
    <phoneticPr fontId="19"/>
  </si>
  <si>
    <t>AEZ30448</t>
    <phoneticPr fontId="19"/>
  </si>
  <si>
    <t>富士宮
納品日</t>
    <phoneticPr fontId="19"/>
  </si>
  <si>
    <t>AEZ40173</t>
    <phoneticPr fontId="19"/>
  </si>
  <si>
    <t>AEZ40174</t>
    <phoneticPr fontId="19"/>
  </si>
  <si>
    <t>AEZ40181</t>
    <phoneticPr fontId="19"/>
  </si>
  <si>
    <t>AEZ40186</t>
    <phoneticPr fontId="19"/>
  </si>
  <si>
    <t>AEZ40172</t>
    <phoneticPr fontId="19"/>
  </si>
  <si>
    <t>AC25859</t>
    <phoneticPr fontId="19"/>
  </si>
  <si>
    <t>AC25963</t>
    <phoneticPr fontId="19"/>
  </si>
  <si>
    <t>AC25964</t>
    <phoneticPr fontId="19"/>
  </si>
  <si>
    <t>（株）バリアス</t>
  </si>
  <si>
    <t>自動車精工（株）</t>
  </si>
  <si>
    <t>（有）尾中鉄工所</t>
  </si>
  <si>
    <t>三穂インダストリー（有）</t>
  </si>
  <si>
    <t>11/11:増産 12kwエンジンをどうするか？</t>
  </si>
  <si>
    <t>AEZ30434</t>
    <phoneticPr fontId="19"/>
  </si>
  <si>
    <t>AVN30082</t>
    <phoneticPr fontId="19"/>
  </si>
  <si>
    <t>AVN30083</t>
    <phoneticPr fontId="19"/>
  </si>
  <si>
    <t>AVN30084</t>
    <phoneticPr fontId="19"/>
  </si>
  <si>
    <t>AVN30085</t>
    <phoneticPr fontId="19"/>
  </si>
  <si>
    <t>VNE30236</t>
    <phoneticPr fontId="19"/>
  </si>
  <si>
    <t>VNE30237</t>
    <phoneticPr fontId="19"/>
  </si>
  <si>
    <t>VNE30238</t>
    <phoneticPr fontId="19"/>
  </si>
  <si>
    <t>（株）赤土製作所</t>
  </si>
  <si>
    <t>（有）久保田溶接工業所</t>
  </si>
  <si>
    <t>AEZ40185</t>
    <phoneticPr fontId="19"/>
  </si>
  <si>
    <t>AEZ40193</t>
    <phoneticPr fontId="19"/>
  </si>
  <si>
    <t>AEZ30413</t>
    <phoneticPr fontId="19"/>
  </si>
  <si>
    <t>AEZ30414</t>
    <phoneticPr fontId="19"/>
  </si>
  <si>
    <t>AEZ30431</t>
    <phoneticPr fontId="19"/>
  </si>
  <si>
    <t>AC25896</t>
    <phoneticPr fontId="19"/>
  </si>
  <si>
    <t>AEZ30430</t>
    <phoneticPr fontId="19"/>
  </si>
  <si>
    <t>AC25869</t>
    <phoneticPr fontId="19"/>
  </si>
  <si>
    <t>AC25663</t>
    <phoneticPr fontId="19"/>
  </si>
  <si>
    <t>AC26047</t>
    <phoneticPr fontId="19"/>
  </si>
  <si>
    <t>AC25589</t>
    <phoneticPr fontId="19"/>
  </si>
  <si>
    <t>AC25861</t>
    <phoneticPr fontId="19"/>
  </si>
  <si>
    <t>AC25976</t>
    <phoneticPr fontId="19"/>
  </si>
  <si>
    <t>AEZ40144</t>
    <phoneticPr fontId="19"/>
  </si>
  <si>
    <t>AC25897</t>
    <phoneticPr fontId="19"/>
  </si>
  <si>
    <t>AC25895</t>
    <phoneticPr fontId="19"/>
  </si>
  <si>
    <t>AEZ40148</t>
    <phoneticPr fontId="19"/>
  </si>
  <si>
    <t>AC26076</t>
    <phoneticPr fontId="19"/>
  </si>
  <si>
    <t>AC25751</t>
    <phoneticPr fontId="19"/>
  </si>
  <si>
    <t>AC25662</t>
    <phoneticPr fontId="19"/>
  </si>
  <si>
    <t>AC25661</t>
    <phoneticPr fontId="19"/>
  </si>
  <si>
    <t>EN3015AJE ZOOM EXP</t>
    <phoneticPr fontId="19"/>
  </si>
  <si>
    <t>AC25755</t>
    <phoneticPr fontId="19"/>
  </si>
  <si>
    <t>AC26092</t>
    <phoneticPr fontId="19"/>
  </si>
  <si>
    <t>AC25974</t>
    <phoneticPr fontId="19"/>
  </si>
  <si>
    <t>AC25971</t>
    <phoneticPr fontId="19"/>
  </si>
  <si>
    <t>AC25972</t>
    <phoneticPr fontId="19"/>
  </si>
  <si>
    <t>AC25653</t>
    <phoneticPr fontId="19"/>
  </si>
  <si>
    <t>青谷工業（株）</t>
  </si>
  <si>
    <t>九州内田鍛工（株）</t>
  </si>
  <si>
    <t>O社P引当、11/25投入(カナダ)</t>
  </si>
  <si>
    <t>（株）ニッポー技研</t>
  </si>
  <si>
    <t>EXP</t>
    <phoneticPr fontId="19"/>
  </si>
  <si>
    <t>DMS</t>
    <phoneticPr fontId="19"/>
  </si>
  <si>
    <t>OR3015AJE EXP</t>
    <phoneticPr fontId="19"/>
  </si>
  <si>
    <t>OR3015AJE CE</t>
    <phoneticPr fontId="19"/>
  </si>
  <si>
    <t>AVN30086</t>
    <phoneticPr fontId="19"/>
  </si>
  <si>
    <t>AVN30087</t>
  </si>
  <si>
    <t>AEZ40179</t>
    <phoneticPr fontId="19"/>
  </si>
  <si>
    <t>AEZ40180</t>
  </si>
  <si>
    <t>AEZ40187</t>
    <phoneticPr fontId="19"/>
  </si>
  <si>
    <t>AEZ40188</t>
    <phoneticPr fontId="19"/>
  </si>
  <si>
    <t>AEZ30436</t>
    <phoneticPr fontId="19"/>
  </si>
  <si>
    <t>AEZ30437</t>
    <phoneticPr fontId="19"/>
  </si>
  <si>
    <t>AEZ40194</t>
    <phoneticPr fontId="19"/>
  </si>
  <si>
    <t>AEZ40195</t>
    <phoneticPr fontId="19"/>
  </si>
  <si>
    <t>（株）白川電機製作所</t>
  </si>
  <si>
    <t>済</t>
    <rPh sb="0" eb="1">
      <t>スミ</t>
    </rPh>
    <phoneticPr fontId="19"/>
  </si>
  <si>
    <t>AEZ30432</t>
    <phoneticPr fontId="19"/>
  </si>
  <si>
    <t>AC26040</t>
    <phoneticPr fontId="19"/>
  </si>
  <si>
    <t>AC25977</t>
    <phoneticPr fontId="19"/>
  </si>
  <si>
    <t>AC25857</t>
    <phoneticPr fontId="19"/>
  </si>
  <si>
    <t>AC26094</t>
    <phoneticPr fontId="19"/>
  </si>
  <si>
    <t>AC26095</t>
    <phoneticPr fontId="19"/>
  </si>
  <si>
    <t>AC26097</t>
    <phoneticPr fontId="19"/>
  </si>
  <si>
    <t>（株）内山製作所</t>
  </si>
  <si>
    <t>AC25755</t>
    <phoneticPr fontId="19"/>
  </si>
  <si>
    <t>AC25653</t>
    <phoneticPr fontId="19"/>
  </si>
  <si>
    <t>AC25862</t>
    <phoneticPr fontId="19"/>
  </si>
  <si>
    <t>AC25867</t>
    <phoneticPr fontId="19"/>
  </si>
  <si>
    <t>AC26043</t>
  </si>
  <si>
    <t>AC25979</t>
  </si>
  <si>
    <t>AC25997</t>
  </si>
  <si>
    <t>AC26044</t>
  </si>
  <si>
    <t>（有）酒井製作所</t>
  </si>
  <si>
    <t>【AESA】JARROBS (UK 284227)</t>
  </si>
  <si>
    <t>【CHINA】青島高通</t>
  </si>
  <si>
    <t>三協プレス工業（株）</t>
  </si>
  <si>
    <t>北越プレス加工（株）</t>
  </si>
  <si>
    <t>AC25776</t>
    <phoneticPr fontId="19"/>
  </si>
  <si>
    <t>AC26053</t>
    <phoneticPr fontId="19"/>
  </si>
  <si>
    <t>AC25694</t>
    <phoneticPr fontId="19"/>
  </si>
  <si>
    <t>EN3015AJE(ﾀﾝﾀｲ)</t>
    <phoneticPr fontId="19"/>
  </si>
  <si>
    <t>【インド】Systemair</t>
  </si>
  <si>
    <t>VNE30239</t>
  </si>
  <si>
    <t>VNE30240</t>
  </si>
  <si>
    <t>VNE30241</t>
  </si>
  <si>
    <t>VNE30242</t>
  </si>
  <si>
    <t>AC25866</t>
    <phoneticPr fontId="19"/>
  </si>
  <si>
    <t>AC25902</t>
    <phoneticPr fontId="19"/>
  </si>
  <si>
    <t>AC25761</t>
    <phoneticPr fontId="19"/>
  </si>
  <si>
    <t>AC25903</t>
    <phoneticPr fontId="19"/>
  </si>
  <si>
    <t>AC25906</t>
    <phoneticPr fontId="19"/>
  </si>
  <si>
    <t>AC26041</t>
    <phoneticPr fontId="19"/>
  </si>
  <si>
    <t>AC25856</t>
    <phoneticPr fontId="19"/>
  </si>
  <si>
    <t>AC25970</t>
    <phoneticPr fontId="19"/>
  </si>
  <si>
    <t>AC26015</t>
    <phoneticPr fontId="19"/>
  </si>
  <si>
    <t>AC26016</t>
    <phoneticPr fontId="19"/>
  </si>
  <si>
    <t>AC26017</t>
    <phoneticPr fontId="19"/>
  </si>
  <si>
    <t>AC25760</t>
    <phoneticPr fontId="19"/>
  </si>
  <si>
    <t>（株）井浦製作所</t>
  </si>
  <si>
    <t>AC26093</t>
    <phoneticPr fontId="19"/>
  </si>
  <si>
    <t>アマダアメリカ</t>
    <phoneticPr fontId="19"/>
  </si>
  <si>
    <t>AC25907</t>
    <phoneticPr fontId="19"/>
  </si>
  <si>
    <t>AC26018</t>
    <phoneticPr fontId="19"/>
  </si>
  <si>
    <t>AC26156</t>
  </si>
  <si>
    <t>AC26166</t>
  </si>
  <si>
    <t>AC26167</t>
  </si>
  <si>
    <t>AC26119</t>
  </si>
  <si>
    <t>AC26171</t>
  </si>
  <si>
    <t>12/10投入</t>
  </si>
  <si>
    <t>84511319</t>
  </si>
  <si>
    <t>84511321</t>
  </si>
  <si>
    <t>84511324</t>
  </si>
  <si>
    <t>89420002</t>
  </si>
  <si>
    <t>OR4020AJE EXP</t>
    <phoneticPr fontId="19"/>
  </si>
  <si>
    <t>89610221</t>
  </si>
  <si>
    <t>89610223</t>
  </si>
  <si>
    <t>89610224</t>
  </si>
  <si>
    <t>OR3015AJE CE</t>
    <phoneticPr fontId="19"/>
  </si>
  <si>
    <t>89610226</t>
  </si>
  <si>
    <t>EN4020AJE ZOOM</t>
    <phoneticPr fontId="19"/>
  </si>
  <si>
    <t>AEZ40189</t>
    <phoneticPr fontId="19"/>
  </si>
  <si>
    <t>AEZ40190</t>
    <phoneticPr fontId="19"/>
  </si>
  <si>
    <t>VN4020AJE</t>
    <phoneticPr fontId="19"/>
  </si>
  <si>
    <t>EN3015AJE ZOOM</t>
    <phoneticPr fontId="19"/>
  </si>
  <si>
    <t>AEZ30440</t>
    <phoneticPr fontId="19"/>
  </si>
  <si>
    <t>AEZ30441</t>
    <phoneticPr fontId="19"/>
  </si>
  <si>
    <t>AEZ30438</t>
    <phoneticPr fontId="19"/>
  </si>
  <si>
    <t>AEZ30439</t>
    <phoneticPr fontId="19"/>
  </si>
  <si>
    <t>AVN30088</t>
    <phoneticPr fontId="19"/>
  </si>
  <si>
    <t>AVN30089</t>
    <phoneticPr fontId="19"/>
  </si>
  <si>
    <t>AC25871</t>
    <phoneticPr fontId="19"/>
  </si>
  <si>
    <t>AC26121</t>
    <phoneticPr fontId="19"/>
  </si>
  <si>
    <t>AC26122</t>
    <phoneticPr fontId="19"/>
  </si>
  <si>
    <t>【AESA】Denmark</t>
  </si>
  <si>
    <t>（株）大奉金属</t>
  </si>
  <si>
    <t>特殊機</t>
    <rPh sb="0" eb="2">
      <t>トクシュキ</t>
    </rPh>
    <phoneticPr fontId="19"/>
  </si>
  <si>
    <t>AC25796</t>
    <phoneticPr fontId="19"/>
  </si>
  <si>
    <t>AC25797</t>
    <phoneticPr fontId="19"/>
  </si>
  <si>
    <t>AC26021</t>
    <phoneticPr fontId="19"/>
  </si>
  <si>
    <t>AC26045</t>
    <phoneticPr fontId="19"/>
  </si>
  <si>
    <t>AC26023</t>
    <phoneticPr fontId="19"/>
  </si>
  <si>
    <t>AC26020</t>
    <phoneticPr fontId="19"/>
  </si>
  <si>
    <t>AC26054</t>
    <phoneticPr fontId="19"/>
  </si>
  <si>
    <t>仮_1/27</t>
  </si>
  <si>
    <t>1/30：生産月手配日変更6月→7月,12/9投入</t>
  </si>
  <si>
    <t>VNE30243</t>
    <phoneticPr fontId="19"/>
  </si>
  <si>
    <t>VNE30245</t>
    <phoneticPr fontId="19"/>
  </si>
  <si>
    <t>VNE30246</t>
    <phoneticPr fontId="19"/>
  </si>
  <si>
    <t>VNE30244</t>
    <phoneticPr fontId="19"/>
  </si>
  <si>
    <t>あと2台</t>
    <rPh sb="3" eb="4">
      <t>ダイ</t>
    </rPh>
    <phoneticPr fontId="19"/>
  </si>
  <si>
    <t>AC26151</t>
    <phoneticPr fontId="19"/>
  </si>
  <si>
    <t>AC25781</t>
    <phoneticPr fontId="19"/>
  </si>
  <si>
    <t>AC26127</t>
    <phoneticPr fontId="19"/>
  </si>
  <si>
    <t>AC26128</t>
    <phoneticPr fontId="19"/>
  </si>
  <si>
    <t>AC26022</t>
    <phoneticPr fontId="19"/>
  </si>
  <si>
    <t>AC26024</t>
    <phoneticPr fontId="19"/>
  </si>
  <si>
    <t>AC25915</t>
    <phoneticPr fontId="19"/>
  </si>
  <si>
    <t>中板</t>
    <rPh sb="0" eb="2">
      <t>ナカイタ</t>
    </rPh>
    <phoneticPr fontId="19"/>
  </si>
  <si>
    <t>AC25870</t>
    <phoneticPr fontId="19"/>
  </si>
  <si>
    <t>AC25999</t>
    <phoneticPr fontId="19"/>
  </si>
  <si>
    <t>AC25998</t>
    <phoneticPr fontId="19"/>
  </si>
  <si>
    <t>AC26137</t>
    <phoneticPr fontId="19"/>
  </si>
  <si>
    <t>AC26136</t>
    <phoneticPr fontId="19"/>
  </si>
  <si>
    <t>EN3015AJE ZOOM EXP</t>
    <phoneticPr fontId="19"/>
  </si>
  <si>
    <t>AC26000</t>
    <phoneticPr fontId="19"/>
  </si>
  <si>
    <t>AC26054</t>
    <phoneticPr fontId="19"/>
  </si>
  <si>
    <t>AC25872</t>
    <phoneticPr fontId="19"/>
  </si>
  <si>
    <t>AC25873</t>
    <phoneticPr fontId="19"/>
  </si>
  <si>
    <t>AC26083</t>
    <phoneticPr fontId="19"/>
  </si>
  <si>
    <t>L・O</t>
    <phoneticPr fontId="19"/>
  </si>
  <si>
    <t>AC26084</t>
    <phoneticPr fontId="19"/>
  </si>
  <si>
    <t>AC26086</t>
    <phoneticPr fontId="19"/>
  </si>
  <si>
    <t>AC26085</t>
    <phoneticPr fontId="19"/>
  </si>
  <si>
    <t>（株）イワサキ</t>
  </si>
  <si>
    <t>VN3015AJE</t>
    <phoneticPr fontId="19"/>
  </si>
  <si>
    <t>AEZ40191</t>
  </si>
  <si>
    <t>AEZ40192</t>
  </si>
  <si>
    <t>AEZ40196</t>
  </si>
  <si>
    <t>AEZ40197</t>
  </si>
  <si>
    <t>AESA</t>
    <phoneticPr fontId="19"/>
  </si>
  <si>
    <t>AC26166</t>
    <phoneticPr fontId="19"/>
  </si>
  <si>
    <t>AC25900</t>
    <phoneticPr fontId="19"/>
  </si>
  <si>
    <t>AC26046</t>
    <phoneticPr fontId="19"/>
  </si>
  <si>
    <t>AC25941</t>
    <phoneticPr fontId="19"/>
  </si>
  <si>
    <t>AC25942</t>
    <phoneticPr fontId="19"/>
  </si>
  <si>
    <t>AC25944</t>
    <phoneticPr fontId="19"/>
  </si>
  <si>
    <t>AC26120</t>
    <phoneticPr fontId="19"/>
  </si>
  <si>
    <t>AC26164</t>
  </si>
  <si>
    <t>AMADA OCEANIA</t>
  </si>
  <si>
    <t>（株）長島製作所</t>
  </si>
  <si>
    <t>AOR30001</t>
    <phoneticPr fontId="19"/>
  </si>
  <si>
    <t>AOR30002</t>
    <phoneticPr fontId="19"/>
  </si>
  <si>
    <t>OR3015AJE AAI</t>
    <phoneticPr fontId="19"/>
  </si>
  <si>
    <t>AC26174</t>
    <phoneticPr fontId="19"/>
  </si>
  <si>
    <t>（有）鈴清鉄工所</t>
  </si>
  <si>
    <t>（株）シンテックホズミ</t>
  </si>
  <si>
    <t>AC25943</t>
  </si>
  <si>
    <t>AC25945</t>
  </si>
  <si>
    <t>AC25947</t>
    <phoneticPr fontId="19"/>
  </si>
  <si>
    <t>AC26172</t>
    <phoneticPr fontId="19"/>
  </si>
  <si>
    <t>AC26169</t>
    <phoneticPr fontId="19"/>
  </si>
  <si>
    <t>AC26177</t>
    <phoneticPr fontId="19"/>
  </si>
  <si>
    <t>L00F31054A</t>
    <phoneticPr fontId="19"/>
  </si>
  <si>
    <t>AEZ30435</t>
    <phoneticPr fontId="19"/>
  </si>
  <si>
    <t>AC26173</t>
    <phoneticPr fontId="19"/>
  </si>
  <si>
    <t>AC26170</t>
    <phoneticPr fontId="19"/>
  </si>
  <si>
    <t>AC26180</t>
    <phoneticPr fontId="19"/>
  </si>
  <si>
    <t>L00F30977B</t>
    <phoneticPr fontId="19"/>
  </si>
  <si>
    <t>AC26222</t>
  </si>
  <si>
    <t>AC25948</t>
    <phoneticPr fontId="19"/>
  </si>
  <si>
    <t>AC25946</t>
  </si>
  <si>
    <t>AC26224</t>
  </si>
  <si>
    <t>AC25949</t>
  </si>
  <si>
    <t>AC25950</t>
  </si>
  <si>
    <t>AC25951</t>
  </si>
  <si>
    <t>AC25952</t>
  </si>
  <si>
    <t>AC25953</t>
  </si>
  <si>
    <t>AC26225</t>
  </si>
  <si>
    <t>AC26209</t>
  </si>
  <si>
    <t>AC26210</t>
  </si>
  <si>
    <t>AC26211</t>
  </si>
  <si>
    <t>AC25954</t>
  </si>
  <si>
    <t>AC26231</t>
  </si>
  <si>
    <t>AC26232</t>
  </si>
  <si>
    <t>AC26233</t>
  </si>
  <si>
    <t>AC26262</t>
  </si>
  <si>
    <t>AC25956</t>
  </si>
  <si>
    <t>AC25957</t>
  </si>
  <si>
    <t>AC25960</t>
  </si>
  <si>
    <t>AC26263</t>
  </si>
  <si>
    <t>AC25962</t>
  </si>
  <si>
    <t>AC25955</t>
  </si>
  <si>
    <t>AC26234</t>
  </si>
  <si>
    <t>AC26100</t>
  </si>
  <si>
    <t>AC26101</t>
  </si>
  <si>
    <t>AC26265</t>
  </si>
  <si>
    <t>AC26266</t>
  </si>
  <si>
    <t>AC26267</t>
  </si>
  <si>
    <t>AC26178</t>
    <phoneticPr fontId="19"/>
  </si>
  <si>
    <t>AC26025</t>
    <phoneticPr fontId="19"/>
  </si>
  <si>
    <t>AC25947</t>
  </si>
  <si>
    <t>AC26179</t>
    <phoneticPr fontId="19"/>
  </si>
  <si>
    <t>AC26223</t>
    <phoneticPr fontId="19"/>
  </si>
  <si>
    <t>3/11:座席投入</t>
  </si>
  <si>
    <t>CE</t>
    <phoneticPr fontId="19"/>
  </si>
  <si>
    <t>VN4020AJE CE</t>
    <phoneticPr fontId="19"/>
  </si>
  <si>
    <t>ＴＫＫ（株）</t>
  </si>
  <si>
    <t>84511326</t>
  </si>
  <si>
    <t>VN3015AJE</t>
    <phoneticPr fontId="19"/>
  </si>
  <si>
    <t>OR4020AJE CE</t>
    <phoneticPr fontId="19"/>
  </si>
  <si>
    <t>OR3015AJE CE</t>
    <phoneticPr fontId="19"/>
  </si>
  <si>
    <t>AEZ30442</t>
  </si>
  <si>
    <t>AEZ30443</t>
  </si>
  <si>
    <t>AEZ30444</t>
  </si>
  <si>
    <t>AEZ30445</t>
  </si>
  <si>
    <t>AVN30090</t>
  </si>
  <si>
    <t>AVN30091</t>
  </si>
  <si>
    <t>AEZ40198</t>
    <phoneticPr fontId="19"/>
  </si>
  <si>
    <t>AEZ40199</t>
    <phoneticPr fontId="19"/>
  </si>
  <si>
    <t>AVN30092</t>
    <phoneticPr fontId="19"/>
  </si>
  <si>
    <t>AVN30093</t>
    <phoneticPr fontId="19"/>
  </si>
  <si>
    <t>VNE30247</t>
  </si>
  <si>
    <t>VNE30248</t>
    <phoneticPr fontId="19"/>
  </si>
  <si>
    <t>VNE30249</t>
    <phoneticPr fontId="19"/>
  </si>
  <si>
    <t>VNE30250</t>
  </si>
  <si>
    <t>VNE30251</t>
  </si>
  <si>
    <t>VNE30252</t>
  </si>
  <si>
    <t>VNE30253</t>
  </si>
  <si>
    <t>VNE30254</t>
  </si>
  <si>
    <t>VNE30255</t>
  </si>
  <si>
    <t>VNE30256</t>
  </si>
  <si>
    <t>AC26191</t>
    <phoneticPr fontId="19"/>
  </si>
  <si>
    <t>AC25657</t>
    <phoneticPr fontId="19"/>
  </si>
  <si>
    <t>AC25697</t>
    <phoneticPr fontId="19"/>
  </si>
  <si>
    <t>Fujitec India Pvt Ltd,</t>
  </si>
  <si>
    <t>AC26132</t>
    <phoneticPr fontId="19"/>
  </si>
  <si>
    <t>AC26134</t>
    <phoneticPr fontId="19"/>
  </si>
  <si>
    <t>AC26165</t>
    <phoneticPr fontId="19"/>
  </si>
  <si>
    <t>AC25782</t>
    <phoneticPr fontId="19"/>
  </si>
  <si>
    <t>AC25783</t>
    <phoneticPr fontId="19"/>
  </si>
  <si>
    <t>AC25784</t>
    <phoneticPr fontId="19"/>
  </si>
  <si>
    <t>AC25785</t>
    <phoneticPr fontId="19"/>
  </si>
  <si>
    <t>AC26221</t>
    <phoneticPr fontId="19"/>
  </si>
  <si>
    <t>L　発無</t>
    <rPh sb="2" eb="3">
      <t>ハツ</t>
    </rPh>
    <rPh sb="3" eb="4">
      <t>ナ</t>
    </rPh>
    <phoneticPr fontId="19"/>
  </si>
  <si>
    <t>L・O　発済</t>
    <rPh sb="4" eb="5">
      <t>ハツ</t>
    </rPh>
    <rPh sb="5" eb="6">
      <t>スミ</t>
    </rPh>
    <phoneticPr fontId="19"/>
  </si>
  <si>
    <t>シム技研（株）</t>
  </si>
  <si>
    <t>（株）トモナガ製作所</t>
  </si>
  <si>
    <t>【ベトナム】Vina Dea-A</t>
  </si>
  <si>
    <t>4/1：座席追加</t>
  </si>
  <si>
    <t>岩木工業（株）</t>
  </si>
  <si>
    <t>（株）ファスコナガノ</t>
  </si>
  <si>
    <t>（株）ダイリツ</t>
  </si>
  <si>
    <t>VNE30258</t>
    <phoneticPr fontId="19"/>
  </si>
  <si>
    <t>VNE30259</t>
  </si>
  <si>
    <t>VNE30257</t>
    <phoneticPr fontId="19"/>
  </si>
  <si>
    <t>VNE30260</t>
  </si>
  <si>
    <t>L・O 発済</t>
    <rPh sb="4" eb="5">
      <t>ハツ</t>
    </rPh>
    <rPh sb="5" eb="6">
      <t>スミ</t>
    </rPh>
    <phoneticPr fontId="19"/>
  </si>
  <si>
    <t>AC25786</t>
    <phoneticPr fontId="19"/>
  </si>
  <si>
    <t>AC25958</t>
    <phoneticPr fontId="19"/>
  </si>
  <si>
    <t>AC25959</t>
    <phoneticPr fontId="19"/>
  </si>
  <si>
    <t>オカネツ金属工業（株）</t>
  </si>
  <si>
    <t>4/8：生産月変更8月→9月,3/11:座席投入</t>
  </si>
  <si>
    <t>00000000</t>
    <phoneticPr fontId="19"/>
  </si>
  <si>
    <t>EN4020AJE-Z KD(AESA)</t>
    <phoneticPr fontId="19"/>
  </si>
  <si>
    <t>AC25899</t>
    <phoneticPr fontId="19"/>
  </si>
  <si>
    <t>平井倉庫納品</t>
    <rPh sb="0" eb="4">
      <t>ヒライソウコ</t>
    </rPh>
    <rPh sb="4" eb="6">
      <t>ノウヒン</t>
    </rPh>
    <phoneticPr fontId="19"/>
  </si>
  <si>
    <t>L・O 未発</t>
    <rPh sb="4" eb="5">
      <t>ミ</t>
    </rPh>
    <rPh sb="5" eb="6">
      <t>ハツ</t>
    </rPh>
    <phoneticPr fontId="19"/>
  </si>
  <si>
    <t>AC25787</t>
    <phoneticPr fontId="19"/>
  </si>
  <si>
    <t>AC25769</t>
    <phoneticPr fontId="19"/>
  </si>
  <si>
    <t>AC25701</t>
    <phoneticPr fontId="19"/>
  </si>
  <si>
    <t>部品要求品・OPなし</t>
    <phoneticPr fontId="19"/>
  </si>
  <si>
    <t>確定仕様書なし</t>
    <rPh sb="0" eb="4">
      <t>カクテイシヨウショ</t>
    </rPh>
    <phoneticPr fontId="19"/>
  </si>
  <si>
    <t>SER.</t>
    <phoneticPr fontId="78"/>
  </si>
  <si>
    <t>FANUC</t>
    <phoneticPr fontId="78"/>
  </si>
  <si>
    <t>FANUC＋</t>
    <phoneticPr fontId="78"/>
  </si>
  <si>
    <t>制御盤</t>
    <rPh sb="0" eb="3">
      <t>セイギョバン</t>
    </rPh>
    <phoneticPr fontId="78"/>
  </si>
  <si>
    <t>ピッキング日</t>
    <rPh sb="5" eb="6">
      <t>ヒ</t>
    </rPh>
    <phoneticPr fontId="78"/>
  </si>
  <si>
    <t>HUB4-STD</t>
    <phoneticPr fontId="78"/>
  </si>
  <si>
    <t>HUB4-POE</t>
    <phoneticPr fontId="78"/>
  </si>
  <si>
    <t>HUB3-E</t>
    <phoneticPr fontId="78"/>
  </si>
  <si>
    <t>HUB3-POE</t>
    <phoneticPr fontId="78"/>
  </si>
  <si>
    <t>OVS</t>
    <phoneticPr fontId="78"/>
  </si>
  <si>
    <t>ﾃﾞﾊﾞｲｽﾈｯﾄ</t>
    <phoneticPr fontId="78"/>
  </si>
  <si>
    <t>ｲｰｻﾈｯﾄ</t>
    <phoneticPr fontId="78"/>
  </si>
  <si>
    <t>ﾌﾟﾛﾌｨﾊﾞｽ</t>
    <phoneticPr fontId="78"/>
  </si>
  <si>
    <t>PSAなし</t>
    <phoneticPr fontId="78"/>
  </si>
  <si>
    <t>バーコードリーダー</t>
    <phoneticPr fontId="78"/>
  </si>
  <si>
    <t>ピッキングリストこぴぺさん ORSUS</t>
    <phoneticPr fontId="19"/>
  </si>
  <si>
    <t>プラズマテック（株）</t>
  </si>
  <si>
    <t>（株）三協リール</t>
  </si>
  <si>
    <t>エース商会（株）</t>
  </si>
  <si>
    <t>玉造（株）</t>
  </si>
  <si>
    <t>AC26212</t>
    <phoneticPr fontId="19"/>
  </si>
  <si>
    <t>日成工機（株）</t>
  </si>
  <si>
    <t>4/3：座席追加</t>
  </si>
  <si>
    <t>AEZ30446</t>
    <phoneticPr fontId="19"/>
  </si>
  <si>
    <t>AEZ30447</t>
    <phoneticPr fontId="19"/>
  </si>
  <si>
    <t>AEZ40200</t>
    <phoneticPr fontId="19"/>
  </si>
  <si>
    <t>VNE30261</t>
    <phoneticPr fontId="19"/>
  </si>
  <si>
    <t>VNE30262</t>
    <phoneticPr fontId="19"/>
  </si>
  <si>
    <t>VNE30263</t>
    <phoneticPr fontId="19"/>
  </si>
  <si>
    <t>VNE30264</t>
    <phoneticPr fontId="19"/>
  </si>
  <si>
    <t>福西電機（株）</t>
  </si>
  <si>
    <t>AC25978</t>
    <phoneticPr fontId="19"/>
  </si>
  <si>
    <t>AC26081</t>
    <phoneticPr fontId="19"/>
  </si>
  <si>
    <t>AC26082</t>
    <phoneticPr fontId="19"/>
  </si>
  <si>
    <t>AC25901</t>
    <phoneticPr fontId="19"/>
  </si>
  <si>
    <t>AC26377</t>
    <phoneticPr fontId="19"/>
  </si>
  <si>
    <t>AC26378</t>
    <phoneticPr fontId="19"/>
  </si>
  <si>
    <t>AC26290</t>
    <phoneticPr fontId="19"/>
  </si>
  <si>
    <t>AC26289</t>
  </si>
  <si>
    <t>AC26288</t>
    <phoneticPr fontId="19"/>
  </si>
  <si>
    <t>AC26379</t>
    <phoneticPr fontId="19"/>
  </si>
  <si>
    <t>AC26292</t>
  </si>
  <si>
    <t>AC26293</t>
    <phoneticPr fontId="19"/>
  </si>
  <si>
    <t>AC26380</t>
  </si>
  <si>
    <t>AC26381</t>
  </si>
  <si>
    <t>AC26382</t>
  </si>
  <si>
    <t>AC26383</t>
  </si>
  <si>
    <t>AC26296</t>
  </si>
  <si>
    <t>AC26295</t>
  </si>
  <si>
    <t>AC26384</t>
  </si>
  <si>
    <t>AC26313</t>
  </si>
  <si>
    <t>AC26385</t>
  </si>
  <si>
    <t>AC26314</t>
  </si>
  <si>
    <t>AC26315</t>
  </si>
  <si>
    <t>AC26387</t>
  </si>
  <si>
    <t>AC26388</t>
  </si>
  <si>
    <t>AC26220</t>
    <phoneticPr fontId="19"/>
  </si>
  <si>
    <t>4/275</t>
    <phoneticPr fontId="19"/>
  </si>
  <si>
    <t>AEZ40201</t>
    <phoneticPr fontId="19"/>
  </si>
  <si>
    <t>O　発済</t>
    <rPh sb="1" eb="2">
      <t>ハツ</t>
    </rPh>
    <rPh sb="3" eb="4">
      <t>スミ</t>
    </rPh>
    <phoneticPr fontId="19"/>
  </si>
  <si>
    <t>AC24468</t>
    <phoneticPr fontId="19"/>
  </si>
  <si>
    <t>AC26033</t>
    <phoneticPr fontId="19"/>
  </si>
  <si>
    <t>AC24713</t>
    <phoneticPr fontId="19"/>
  </si>
  <si>
    <t>AC25736</t>
    <phoneticPr fontId="19"/>
  </si>
  <si>
    <t>AC26297</t>
    <phoneticPr fontId="19"/>
  </si>
  <si>
    <t>AC25322</t>
    <phoneticPr fontId="19"/>
  </si>
  <si>
    <t>AC25323</t>
    <phoneticPr fontId="19"/>
  </si>
  <si>
    <t>AC21661</t>
    <phoneticPr fontId="19"/>
  </si>
  <si>
    <t>AC24714</t>
    <phoneticPr fontId="19"/>
  </si>
  <si>
    <t>AC24715</t>
    <phoneticPr fontId="19"/>
  </si>
  <si>
    <t>AC24718</t>
    <phoneticPr fontId="19"/>
  </si>
  <si>
    <t>AC24721</t>
    <phoneticPr fontId="19"/>
  </si>
  <si>
    <t>AC24722</t>
    <phoneticPr fontId="19"/>
  </si>
  <si>
    <t>AC24723</t>
    <phoneticPr fontId="19"/>
  </si>
  <si>
    <t>AC24724</t>
    <phoneticPr fontId="19"/>
  </si>
  <si>
    <t>（有）ティーエス製作所</t>
  </si>
  <si>
    <t>（有）正木精密板金工作所</t>
  </si>
  <si>
    <t>AC26307</t>
  </si>
  <si>
    <t>AC26308</t>
  </si>
  <si>
    <t>AC26323</t>
  </si>
  <si>
    <t>AC26309</t>
  </si>
  <si>
    <t>AC26310</t>
  </si>
  <si>
    <t>AC26392</t>
  </si>
  <si>
    <t>AC26324</t>
  </si>
  <si>
    <t>AC26312</t>
  </si>
  <si>
    <t>AC26311</t>
  </si>
  <si>
    <t>AC26329</t>
  </si>
  <si>
    <t>AC32739</t>
  </si>
  <si>
    <t>AC26325</t>
  </si>
  <si>
    <t>AC26393</t>
  </si>
  <si>
    <t>AC26326</t>
  </si>
  <si>
    <t>AC26395</t>
  </si>
  <si>
    <t>AC26396</t>
  </si>
  <si>
    <t>AC26394</t>
  </si>
  <si>
    <t>AC26327</t>
  </si>
  <si>
    <t>AC26397</t>
  </si>
  <si>
    <t>AC26328</t>
  </si>
  <si>
    <t>AC26398</t>
  </si>
  <si>
    <t>AC26446</t>
  </si>
  <si>
    <t>AC26437</t>
  </si>
  <si>
    <t>AC26438</t>
  </si>
  <si>
    <t>AC26448</t>
  </si>
  <si>
    <t>AC26439</t>
  </si>
  <si>
    <t>AC26449</t>
  </si>
  <si>
    <t>AC26450</t>
  </si>
  <si>
    <t>AC26440</t>
    <phoneticPr fontId="19"/>
  </si>
  <si>
    <t>AC26451</t>
  </si>
  <si>
    <t>AC26441</t>
  </si>
  <si>
    <t>AC26452</t>
  </si>
  <si>
    <t>AC26442</t>
  </si>
  <si>
    <t>AC26453</t>
  </si>
  <si>
    <t>AC26443</t>
  </si>
  <si>
    <t>AC26454</t>
  </si>
  <si>
    <t>AC26456</t>
  </si>
  <si>
    <t>AC26444</t>
  </si>
  <si>
    <t>（株）真田工業所</t>
  </si>
  <si>
    <t>AVN30094</t>
    <phoneticPr fontId="19"/>
  </si>
  <si>
    <t>AVN30095</t>
    <phoneticPr fontId="19"/>
  </si>
  <si>
    <t>AEZ40202</t>
    <phoneticPr fontId="19"/>
  </si>
  <si>
    <t>AEZ40203</t>
    <phoneticPr fontId="19"/>
  </si>
  <si>
    <t>VNE30267</t>
    <phoneticPr fontId="19"/>
  </si>
  <si>
    <t>VNE30268</t>
    <phoneticPr fontId="19"/>
  </si>
  <si>
    <t>AC26386</t>
    <phoneticPr fontId="19"/>
  </si>
  <si>
    <t>AC26287</t>
    <phoneticPr fontId="19"/>
  </si>
  <si>
    <t>AC26034</t>
    <phoneticPr fontId="19"/>
  </si>
  <si>
    <t>AC26316</t>
    <phoneticPr fontId="19"/>
  </si>
  <si>
    <t>AC26317</t>
    <phoneticPr fontId="19"/>
  </si>
  <si>
    <t>AC26318</t>
    <phoneticPr fontId="19"/>
  </si>
  <si>
    <t>（株）佐々木工業</t>
  </si>
  <si>
    <t>AC26328</t>
    <phoneticPr fontId="19"/>
  </si>
  <si>
    <t>日本</t>
    <rPh sb="0" eb="2">
      <t>ニホン</t>
    </rPh>
    <phoneticPr fontId="19"/>
  </si>
  <si>
    <t>米国</t>
    <rPh sb="0" eb="2">
      <t>ベイコク</t>
    </rPh>
    <phoneticPr fontId="19"/>
  </si>
  <si>
    <t>AC26098</t>
    <phoneticPr fontId="19"/>
  </si>
  <si>
    <t>AC26389</t>
    <phoneticPr fontId="19"/>
  </si>
  <si>
    <t>AC26390</t>
    <phoneticPr fontId="19"/>
  </si>
  <si>
    <t>AC26391</t>
    <phoneticPr fontId="19"/>
  </si>
  <si>
    <t>AC26286</t>
    <phoneticPr fontId="19"/>
  </si>
  <si>
    <t>AC26319</t>
    <phoneticPr fontId="19"/>
  </si>
  <si>
    <t>AC26320</t>
    <phoneticPr fontId="19"/>
  </si>
  <si>
    <t>AC26321</t>
    <phoneticPr fontId="19"/>
  </si>
  <si>
    <t>AC26322</t>
    <phoneticPr fontId="19"/>
  </si>
  <si>
    <t>AC26035</t>
    <phoneticPr fontId="19"/>
  </si>
  <si>
    <t>6/4：座席追加</t>
  </si>
  <si>
    <t>92510048</t>
  </si>
  <si>
    <t>92510049</t>
  </si>
  <si>
    <t>92510050</t>
  </si>
  <si>
    <t>72425026</t>
  </si>
  <si>
    <t>15kw(12kwで仮設定),6/4：座席追加</t>
  </si>
  <si>
    <t>84511348</t>
  </si>
  <si>
    <t>84511350</t>
  </si>
  <si>
    <t>72511136</t>
  </si>
  <si>
    <t>84511346</t>
  </si>
  <si>
    <t>84511345</t>
  </si>
  <si>
    <t>84511347</t>
  </si>
  <si>
    <t>84421063</t>
  </si>
  <si>
    <t>72511135</t>
  </si>
  <si>
    <t>72511137</t>
  </si>
  <si>
    <t>84421065</t>
  </si>
  <si>
    <t>84421066</t>
  </si>
  <si>
    <t>84421067</t>
  </si>
  <si>
    <t>72515139</t>
  </si>
  <si>
    <t>84511358</t>
  </si>
  <si>
    <t>84511356</t>
  </si>
  <si>
    <t>84511351</t>
  </si>
  <si>
    <t>84511353</t>
  </si>
  <si>
    <t>84511352</t>
  </si>
  <si>
    <t>72511141</t>
  </si>
  <si>
    <t>72511142</t>
  </si>
  <si>
    <t>89420005</t>
  </si>
  <si>
    <t>89610274</t>
  </si>
  <si>
    <t>89610275</t>
  </si>
  <si>
    <t>89610276</t>
  </si>
  <si>
    <t>89610277</t>
  </si>
  <si>
    <t>89610278</t>
  </si>
  <si>
    <t>89610279</t>
  </si>
  <si>
    <t>89610280</t>
  </si>
  <si>
    <t>89610281</t>
  </si>
  <si>
    <t>6/5：座席追加</t>
  </si>
  <si>
    <t>89610283</t>
  </si>
  <si>
    <t>89420006</t>
  </si>
  <si>
    <t>89610297</t>
  </si>
  <si>
    <t>89610298</t>
  </si>
  <si>
    <t>89610299</t>
  </si>
  <si>
    <t>89610286</t>
  </si>
  <si>
    <t>89610287</t>
  </si>
  <si>
    <t>89610288</t>
  </si>
  <si>
    <t>89610289</t>
  </si>
  <si>
    <t>89610290</t>
  </si>
  <si>
    <t>89610291</t>
  </si>
  <si>
    <t>89610292</t>
  </si>
  <si>
    <t>89610296</t>
  </si>
  <si>
    <t>89610293</t>
  </si>
  <si>
    <t>89610273</t>
  </si>
  <si>
    <t>89610294</t>
  </si>
  <si>
    <t>89610300</t>
  </si>
  <si>
    <t>89610301</t>
  </si>
  <si>
    <t>89610302</t>
  </si>
  <si>
    <t>89610303</t>
  </si>
  <si>
    <t>89610305</t>
  </si>
  <si>
    <t>89610304</t>
  </si>
  <si>
    <t>EN3015RIE ZOOM EXP</t>
    <phoneticPr fontId="19"/>
  </si>
  <si>
    <t>EN3015RIE ZOOM</t>
    <phoneticPr fontId="19"/>
  </si>
  <si>
    <t>EN3015RIE ZOOM CE</t>
    <phoneticPr fontId="19"/>
  </si>
  <si>
    <t>72421027</t>
  </si>
  <si>
    <t>（株）ＯＫＡＧＥＮ</t>
  </si>
  <si>
    <t>VN3015AJE EXP</t>
    <phoneticPr fontId="19"/>
  </si>
  <si>
    <t>ワコースチール（株）</t>
  </si>
  <si>
    <t>72515145</t>
  </si>
  <si>
    <t>トヨタ自動車（株）</t>
  </si>
  <si>
    <t>84511363</t>
  </si>
  <si>
    <t>84421069</t>
  </si>
  <si>
    <t>84511359</t>
  </si>
  <si>
    <t>72511146</t>
  </si>
  <si>
    <t>84511360</t>
  </si>
  <si>
    <t>84421070</t>
  </si>
  <si>
    <t>84511361</t>
  </si>
  <si>
    <t>72511143</t>
  </si>
  <si>
    <t>84511362</t>
  </si>
  <si>
    <t>84511365</t>
  </si>
  <si>
    <t>72511144</t>
  </si>
  <si>
    <t>OR3015AJE EXP</t>
    <phoneticPr fontId="19"/>
  </si>
  <si>
    <t>中国</t>
    <rPh sb="0" eb="2">
      <t>チュウゴク</t>
    </rPh>
    <phoneticPr fontId="19"/>
  </si>
  <si>
    <t>89610318</t>
  </si>
  <si>
    <t>89610319</t>
  </si>
  <si>
    <t>89610321</t>
  </si>
  <si>
    <t>89610320</t>
  </si>
  <si>
    <t>89610322</t>
  </si>
  <si>
    <t>AEZ30449</t>
    <phoneticPr fontId="19"/>
  </si>
  <si>
    <t>AEZ30451</t>
    <phoneticPr fontId="19"/>
  </si>
  <si>
    <t>AEZ30452</t>
    <phoneticPr fontId="19"/>
  </si>
  <si>
    <t>AEZ40206</t>
    <phoneticPr fontId="19"/>
  </si>
  <si>
    <t>AEZ40205</t>
    <phoneticPr fontId="19"/>
  </si>
  <si>
    <t>AC26370</t>
    <phoneticPr fontId="19"/>
  </si>
  <si>
    <t>（有）溝渕溶工</t>
  </si>
  <si>
    <t>（有）太洋金属工業</t>
  </si>
  <si>
    <t>VNE30269</t>
    <phoneticPr fontId="19"/>
  </si>
  <si>
    <t>VNE30270</t>
    <phoneticPr fontId="19"/>
  </si>
  <si>
    <t>VNE30265</t>
    <phoneticPr fontId="19"/>
  </si>
  <si>
    <t>VNE30266</t>
    <phoneticPr fontId="19"/>
  </si>
  <si>
    <t>AC25366</t>
  </si>
  <si>
    <t>AC25348</t>
  </si>
  <si>
    <t>AC25349</t>
  </si>
  <si>
    <t>AC25350</t>
  </si>
  <si>
    <t>AC25351</t>
  </si>
  <si>
    <t>AC25352</t>
  </si>
  <si>
    <t>AC25353</t>
  </si>
  <si>
    <t>AC25354</t>
  </si>
  <si>
    <t>AC25355</t>
  </si>
  <si>
    <t>AC25356</t>
  </si>
  <si>
    <t>AC25357</t>
  </si>
  <si>
    <t>AC25389</t>
  </si>
  <si>
    <t>AC25390</t>
  </si>
  <si>
    <t>AC25397</t>
  </si>
  <si>
    <t>AC25391</t>
  </si>
  <si>
    <t>AC25392</t>
  </si>
  <si>
    <t>AC25393</t>
  </si>
  <si>
    <t>AC25394</t>
  </si>
  <si>
    <t>AC25395</t>
  </si>
  <si>
    <t>AC25405</t>
  </si>
  <si>
    <t>AC25422</t>
  </si>
  <si>
    <t>AC25406</t>
  </si>
  <si>
    <t>AC25423</t>
  </si>
  <si>
    <t>AC25403</t>
  </si>
  <si>
    <t>AC25404</t>
  </si>
  <si>
    <t>AC25396</t>
  </si>
  <si>
    <t>AC25401</t>
  </si>
  <si>
    <t>AC25407</t>
  </si>
  <si>
    <t>AC25402</t>
  </si>
  <si>
    <t>AC25399</t>
  </si>
  <si>
    <t>AC25398</t>
  </si>
  <si>
    <t>AC25418</t>
  </si>
  <si>
    <t>AC25419</t>
  </si>
  <si>
    <t>AC25420</t>
  </si>
  <si>
    <t>AC25421</t>
  </si>
  <si>
    <t>AC25439</t>
  </si>
  <si>
    <t>AC25248</t>
  </si>
  <si>
    <t>AC25440</t>
  </si>
  <si>
    <t>AC25441</t>
  </si>
  <si>
    <t>AC25442</t>
  </si>
  <si>
    <t>AC25443</t>
  </si>
  <si>
    <t>AC25438</t>
  </si>
  <si>
    <t>AC25444</t>
  </si>
  <si>
    <t>AC25445</t>
  </si>
  <si>
    <t>AC25446</t>
  </si>
  <si>
    <t>AC25447</t>
  </si>
  <si>
    <t>AC25448</t>
  </si>
  <si>
    <t>AC25463</t>
  </si>
  <si>
    <t>AC25464</t>
  </si>
  <si>
    <t>AC25465</t>
  </si>
  <si>
    <t>AC25466</t>
  </si>
  <si>
    <t>AC25467</t>
  </si>
  <si>
    <t>AC25499</t>
  </si>
  <si>
    <t>AC25468</t>
  </si>
  <si>
    <t>AC25469</t>
  </si>
  <si>
    <t>AC25537</t>
  </si>
  <si>
    <t>AC25470</t>
  </si>
  <si>
    <t>AC25284</t>
  </si>
  <si>
    <t>AC25479</t>
  </si>
  <si>
    <t>AC25480</t>
  </si>
  <si>
    <t>AC25481</t>
  </si>
  <si>
    <t>AC25482</t>
  </si>
  <si>
    <t>AC25483</t>
  </si>
  <si>
    <t>AC25538</t>
  </si>
  <si>
    <t>AC25484</t>
  </si>
  <si>
    <t>AC25485</t>
  </si>
  <si>
    <t>AC25542</t>
  </si>
  <si>
    <t>AC25486</t>
  </si>
  <si>
    <t>AC25543</t>
  </si>
  <si>
    <t>AC25487</t>
  </si>
  <si>
    <t>AC25488</t>
  </si>
  <si>
    <t>AC25539</t>
  </si>
  <si>
    <t>AC25551</t>
  </si>
  <si>
    <t>AC25553</t>
  </si>
  <si>
    <t>AC25554</t>
  </si>
  <si>
    <t>AC25489</t>
  </si>
  <si>
    <t>AC25490</t>
  </si>
  <si>
    <t>AC25540</t>
  </si>
  <si>
    <t>AC25575</t>
  </si>
  <si>
    <t>AC25552</t>
  </si>
  <si>
    <t>AC25574</t>
  </si>
  <si>
    <t>AC25492</t>
  </si>
  <si>
    <t>AC25494</t>
  </si>
  <si>
    <t>AC25495</t>
  </si>
  <si>
    <t>AC25496</t>
  </si>
  <si>
    <t>AC25497</t>
  </si>
  <si>
    <t>AC25576</t>
  </si>
  <si>
    <t>AC25498</t>
  </si>
  <si>
    <t>AC25491</t>
  </si>
  <si>
    <t>AC25493</t>
  </si>
  <si>
    <t>AC25607</t>
  </si>
  <si>
    <t>AC25608</t>
  </si>
  <si>
    <t>AC25601</t>
  </si>
  <si>
    <t>AC25602</t>
  </si>
  <si>
    <t>AC25565</t>
  </si>
  <si>
    <t>AC25603</t>
  </si>
  <si>
    <t>AC25604</t>
  </si>
  <si>
    <t>AC25605</t>
  </si>
  <si>
    <t>AC25577</t>
  </si>
  <si>
    <t>AC25606</t>
  </si>
  <si>
    <t>AC25564</t>
  </si>
  <si>
    <t>AC25610</t>
  </si>
  <si>
    <t>AC25609</t>
  </si>
  <si>
    <t>AC25611</t>
  </si>
  <si>
    <t>AC25612</t>
  </si>
  <si>
    <t>AC25794</t>
  </si>
  <si>
    <t>AC25566</t>
  </si>
  <si>
    <t>AC25613</t>
  </si>
  <si>
    <t>AC25567</t>
  </si>
  <si>
    <t>AC25614</t>
  </si>
  <si>
    <t>AC25615</t>
  </si>
  <si>
    <t>AC25580</t>
  </si>
  <si>
    <t>AC25646</t>
  </si>
  <si>
    <t>AC25647</t>
  </si>
  <si>
    <t>AC25568</t>
  </si>
  <si>
    <t>AC25648</t>
  </si>
  <si>
    <t>AC25702</t>
  </si>
  <si>
    <t>AC25569</t>
  </si>
  <si>
    <t>AC25650</t>
  </si>
  <si>
    <t>AC25683</t>
  </si>
  <si>
    <t>AC25709</t>
  </si>
  <si>
    <t>AC25578</t>
  </si>
  <si>
    <t>AC25579</t>
  </si>
  <si>
    <t>AC25581</t>
  </si>
  <si>
    <t>AC25704</t>
  </si>
  <si>
    <t>AC25616</t>
  </si>
  <si>
    <t>AC25705</t>
  </si>
  <si>
    <t>AC25572</t>
  </si>
  <si>
    <t>AC25706</t>
  </si>
  <si>
    <t>AC25707</t>
  </si>
  <si>
    <t>AC25570</t>
  </si>
  <si>
    <t>AC25708</t>
  </si>
  <si>
    <t>AC25703</t>
  </si>
  <si>
    <t>AC25571</t>
  </si>
  <si>
    <t>AC25600</t>
  </si>
  <si>
    <t>AC25710</t>
  </si>
  <si>
    <t>AC25711</t>
  </si>
  <si>
    <t>AC25713</t>
  </si>
  <si>
    <t>AC25712</t>
  </si>
  <si>
    <t>AC25714</t>
  </si>
  <si>
    <t>AC25680</t>
  </si>
  <si>
    <t>AC25681</t>
  </si>
  <si>
    <t>AC25649</t>
  </si>
  <si>
    <t>AC25682</t>
  </si>
  <si>
    <t>AC25584</t>
  </si>
  <si>
    <t>AC25715</t>
  </si>
  <si>
    <t>AC25573</t>
  </si>
  <si>
    <t>L00F31053Aへ</t>
    <phoneticPr fontId="19"/>
  </si>
  <si>
    <t>L00F31057Aへ</t>
    <phoneticPr fontId="19"/>
  </si>
  <si>
    <t>L00F31055Aへ</t>
    <phoneticPr fontId="19"/>
  </si>
  <si>
    <t>L00F31055A</t>
    <phoneticPr fontId="19"/>
  </si>
  <si>
    <t>L00F31053A</t>
    <phoneticPr fontId="19"/>
  </si>
  <si>
    <t>L00F31061Aへ</t>
    <phoneticPr fontId="19"/>
  </si>
  <si>
    <t>6/25：機種変更REG→VN,仮_1/27</t>
  </si>
  <si>
    <t>84511370</t>
  </si>
  <si>
    <t>（株）エステック</t>
  </si>
  <si>
    <t>3/14:増産</t>
  </si>
  <si>
    <t>【CHINA】Foxconn天津</t>
  </si>
  <si>
    <t>（株）サトウプロダクト</t>
  </si>
  <si>
    <t>（有）マサカツ鋼材</t>
  </si>
  <si>
    <t>（株）青鋼</t>
  </si>
  <si>
    <t>山陰総業（有）</t>
  </si>
  <si>
    <t>嶋﨑工業（株）</t>
  </si>
  <si>
    <t>小野産業システム（株）</t>
  </si>
  <si>
    <t>（株）日鋼スチール</t>
  </si>
  <si>
    <t>（有）多田機工</t>
  </si>
  <si>
    <t>OR4020AJE CE</t>
  </si>
  <si>
    <t>89610263</t>
  </si>
  <si>
    <t>84511322</t>
  </si>
  <si>
    <t>AC25916</t>
    <phoneticPr fontId="19"/>
  </si>
  <si>
    <t>AC26361</t>
    <phoneticPr fontId="19"/>
  </si>
  <si>
    <t>AC26400</t>
    <phoneticPr fontId="19"/>
  </si>
  <si>
    <t>AC26362</t>
    <phoneticPr fontId="19"/>
  </si>
  <si>
    <t>AC26363</t>
    <phoneticPr fontId="19"/>
  </si>
  <si>
    <t>ﾁｬｯｸｲﾝﾃﾞｯｸｽ</t>
    <phoneticPr fontId="19"/>
  </si>
  <si>
    <t>AC26364</t>
    <phoneticPr fontId="19"/>
  </si>
  <si>
    <t>AC26365</t>
    <phoneticPr fontId="19"/>
  </si>
  <si>
    <t>-</t>
    <phoneticPr fontId="19"/>
  </si>
  <si>
    <t>AC26471</t>
    <phoneticPr fontId="19"/>
  </si>
  <si>
    <t>AC26038</t>
    <phoneticPr fontId="19"/>
  </si>
  <si>
    <t>AC26366</t>
    <phoneticPr fontId="19"/>
  </si>
  <si>
    <t>AC26367</t>
    <phoneticPr fontId="19"/>
  </si>
  <si>
    <t>AC26445</t>
    <phoneticPr fontId="19"/>
  </si>
  <si>
    <t>タイ</t>
    <phoneticPr fontId="19"/>
  </si>
  <si>
    <t>ﾀｯﾁﾊﾟﾈﾙここまで</t>
    <phoneticPr fontId="19"/>
  </si>
  <si>
    <t>ﾌｧﾅｯｸここまで</t>
    <phoneticPr fontId="19"/>
  </si>
  <si>
    <t>-</t>
    <phoneticPr fontId="19"/>
  </si>
  <si>
    <t>AC26368</t>
    <phoneticPr fontId="19"/>
  </si>
  <si>
    <t>AC26369</t>
    <phoneticPr fontId="19"/>
  </si>
  <si>
    <t>4IE</t>
    <phoneticPr fontId="19"/>
  </si>
  <si>
    <t>【ベトナム】Foxconnベトナム</t>
  </si>
  <si>
    <t>豊栄工業（株）</t>
  </si>
  <si>
    <t>4IE</t>
    <phoneticPr fontId="19"/>
  </si>
  <si>
    <t>日軽北海道（株）</t>
  </si>
  <si>
    <t>台湾</t>
    <rPh sb="0" eb="2">
      <t>タイワン</t>
    </rPh>
    <phoneticPr fontId="19"/>
  </si>
  <si>
    <t>4IE</t>
    <phoneticPr fontId="19"/>
  </si>
  <si>
    <t>EN6225AJE EXP</t>
  </si>
  <si>
    <t>62252048</t>
  </si>
  <si>
    <t>AC26399</t>
    <phoneticPr fontId="19"/>
  </si>
  <si>
    <t>AC26455</t>
    <phoneticPr fontId="19"/>
  </si>
  <si>
    <t>ﾌｧﾅｯｸ1部ここまで</t>
    <rPh sb="6" eb="7">
      <t>ブ</t>
    </rPh>
    <phoneticPr fontId="19"/>
  </si>
  <si>
    <t>AC26371</t>
    <phoneticPr fontId="19"/>
  </si>
  <si>
    <t>AC26372</t>
    <phoneticPr fontId="19"/>
  </si>
  <si>
    <t>AC26447</t>
    <phoneticPr fontId="19"/>
  </si>
  <si>
    <t>AC26373</t>
    <phoneticPr fontId="19"/>
  </si>
  <si>
    <t>AC26012</t>
    <phoneticPr fontId="19"/>
  </si>
  <si>
    <t>NC欠品中</t>
    <rPh sb="2" eb="5">
      <t>ケッピンチュウ</t>
    </rPh>
    <phoneticPr fontId="19"/>
  </si>
  <si>
    <t>L・O 発</t>
    <rPh sb="4" eb="5">
      <t>ハツ</t>
    </rPh>
    <phoneticPr fontId="19"/>
  </si>
  <si>
    <t>L発</t>
    <rPh sb="1" eb="2">
      <t>ハツ</t>
    </rPh>
    <phoneticPr fontId="19"/>
  </si>
  <si>
    <t>AC26168</t>
    <phoneticPr fontId="19"/>
  </si>
  <si>
    <t>AC26374</t>
    <phoneticPr fontId="19"/>
  </si>
  <si>
    <t xml:space="preserve">EN3015AJE (ﾀﾝﾀｲ) </t>
    <phoneticPr fontId="19"/>
  </si>
  <si>
    <t>AC26457</t>
    <phoneticPr fontId="19"/>
  </si>
  <si>
    <t>外注（朝比奈）</t>
    <rPh sb="0" eb="2">
      <t>ガイチュウ</t>
    </rPh>
    <rPh sb="3" eb="6">
      <t>アサヒナ</t>
    </rPh>
    <phoneticPr fontId="19"/>
  </si>
  <si>
    <t>AC26457</t>
    <phoneticPr fontId="19"/>
  </si>
  <si>
    <t>L00F31007J</t>
    <phoneticPr fontId="19"/>
  </si>
  <si>
    <t>AC32740</t>
    <phoneticPr fontId="19"/>
  </si>
  <si>
    <t>AC26639</t>
    <phoneticPr fontId="19"/>
  </si>
  <si>
    <t>AC26231</t>
    <phoneticPr fontId="19"/>
  </si>
  <si>
    <t>AC26593</t>
    <phoneticPr fontId="19"/>
  </si>
  <si>
    <t>AC26549</t>
    <phoneticPr fontId="19"/>
  </si>
  <si>
    <t>AC26542</t>
    <phoneticPr fontId="19"/>
  </si>
  <si>
    <t>AC26640</t>
    <phoneticPr fontId="19"/>
  </si>
  <si>
    <t>AC26561</t>
    <phoneticPr fontId="19"/>
  </si>
  <si>
    <t>AC26515</t>
    <phoneticPr fontId="19"/>
  </si>
  <si>
    <t>AC26563</t>
    <phoneticPr fontId="19"/>
  </si>
  <si>
    <t>AC26291</t>
    <phoneticPr fontId="19"/>
  </si>
  <si>
    <t>AC26545</t>
    <phoneticPr fontId="19"/>
  </si>
  <si>
    <t>AC26562</t>
    <phoneticPr fontId="19"/>
  </si>
  <si>
    <t>AC26376</t>
    <phoneticPr fontId="19"/>
  </si>
  <si>
    <t>AC26544</t>
    <phoneticPr fontId="19"/>
  </si>
  <si>
    <t>AC26516</t>
    <phoneticPr fontId="19"/>
  </si>
  <si>
    <t>AC26594</t>
    <phoneticPr fontId="19"/>
  </si>
  <si>
    <t>AC26501</t>
    <phoneticPr fontId="19"/>
  </si>
  <si>
    <t>AC26502</t>
    <phoneticPr fontId="19"/>
  </si>
  <si>
    <t>AC26375</t>
    <phoneticPr fontId="19"/>
  </si>
  <si>
    <t>AC26546</t>
    <phoneticPr fontId="19"/>
  </si>
  <si>
    <t>AC26500</t>
    <phoneticPr fontId="19"/>
  </si>
  <si>
    <t>AC26547</t>
    <phoneticPr fontId="19"/>
  </si>
  <si>
    <t>AC26548</t>
  </si>
  <si>
    <t>AC26503</t>
    <phoneticPr fontId="19"/>
  </si>
  <si>
    <t>AC26504</t>
  </si>
  <si>
    <t>AC26617</t>
    <phoneticPr fontId="19"/>
  </si>
  <si>
    <t>AC26595</t>
    <phoneticPr fontId="19"/>
  </si>
  <si>
    <t>AC26550</t>
    <phoneticPr fontId="19"/>
  </si>
  <si>
    <t>AC26551</t>
  </si>
  <si>
    <t>AC26552</t>
    <phoneticPr fontId="19"/>
  </si>
  <si>
    <t>AC26505</t>
    <phoneticPr fontId="19"/>
  </si>
  <si>
    <t>AC26553</t>
    <phoneticPr fontId="19"/>
  </si>
  <si>
    <t>AC26554</t>
    <phoneticPr fontId="19"/>
  </si>
  <si>
    <t>AC26618</t>
    <phoneticPr fontId="19"/>
  </si>
  <si>
    <t>AC26555</t>
    <phoneticPr fontId="19"/>
  </si>
  <si>
    <t>AC26564</t>
    <phoneticPr fontId="19"/>
  </si>
  <si>
    <t>AC26565</t>
    <phoneticPr fontId="19"/>
  </si>
  <si>
    <t>AC26506</t>
    <phoneticPr fontId="19"/>
  </si>
  <si>
    <t>AC26567</t>
    <phoneticPr fontId="19"/>
  </si>
  <si>
    <t>AC26507</t>
    <phoneticPr fontId="19"/>
  </si>
  <si>
    <t>AC26568</t>
    <phoneticPr fontId="19"/>
  </si>
  <si>
    <t>AC26619</t>
    <phoneticPr fontId="19"/>
  </si>
  <si>
    <t>AC26508</t>
    <phoneticPr fontId="19"/>
  </si>
  <si>
    <t>AC26569</t>
    <phoneticPr fontId="19"/>
  </si>
  <si>
    <t>AC26382</t>
    <phoneticPr fontId="19"/>
  </si>
  <si>
    <t>AC26603</t>
    <phoneticPr fontId="19"/>
  </si>
  <si>
    <t>AC26604</t>
    <phoneticPr fontId="19"/>
  </si>
  <si>
    <t>AC26605</t>
    <phoneticPr fontId="19"/>
  </si>
  <si>
    <t>AC26491</t>
    <phoneticPr fontId="19"/>
  </si>
  <si>
    <t>AC26509</t>
    <phoneticPr fontId="19"/>
  </si>
  <si>
    <t>AC26492</t>
    <phoneticPr fontId="19"/>
  </si>
  <si>
    <t>AC26493</t>
  </si>
  <si>
    <t>AC26383</t>
    <phoneticPr fontId="19"/>
  </si>
  <si>
    <t>AC26597</t>
    <phoneticPr fontId="19"/>
  </si>
  <si>
    <t>AC26495</t>
    <phoneticPr fontId="19"/>
  </si>
  <si>
    <t>AC26496</t>
    <phoneticPr fontId="19"/>
  </si>
  <si>
    <t>LHC0203</t>
    <phoneticPr fontId="19"/>
  </si>
  <si>
    <t>AC26379</t>
    <phoneticPr fontId="19"/>
  </si>
  <si>
    <t>AC26011</t>
    <phoneticPr fontId="19"/>
  </si>
  <si>
    <t>AC26381</t>
    <phoneticPr fontId="19"/>
  </si>
  <si>
    <t>AC26036</t>
    <phoneticPr fontId="19"/>
  </si>
  <si>
    <t>未定</t>
    <rPh sb="0" eb="2">
      <t>ミテイ</t>
    </rPh>
    <phoneticPr fontId="19"/>
  </si>
  <si>
    <t>土井鋼材（株）</t>
  </si>
  <si>
    <t>AC26030</t>
    <phoneticPr fontId="19"/>
  </si>
  <si>
    <t>タイ</t>
    <phoneticPr fontId="19"/>
  </si>
  <si>
    <t>ニュージーランド</t>
    <phoneticPr fontId="19"/>
  </si>
  <si>
    <t>ﾊﾟｿｺﾝ側ここまで</t>
    <rPh sb="4" eb="5">
      <t>ガワ</t>
    </rPh>
    <phoneticPr fontId="19"/>
  </si>
  <si>
    <t>AC26013</t>
    <phoneticPr fontId="19"/>
  </si>
  <si>
    <t>AC26556</t>
    <phoneticPr fontId="19"/>
  </si>
  <si>
    <t>AC26557</t>
    <phoneticPr fontId="19"/>
  </si>
  <si>
    <t>AC26294</t>
    <phoneticPr fontId="19"/>
  </si>
  <si>
    <t>AC26306</t>
    <phoneticPr fontId="19"/>
  </si>
  <si>
    <t>AC26558</t>
    <phoneticPr fontId="19"/>
  </si>
  <si>
    <t>AC26559</t>
    <phoneticPr fontId="19"/>
  </si>
  <si>
    <t>AC26382</t>
    <phoneticPr fontId="19"/>
  </si>
  <si>
    <t>AC32740</t>
    <phoneticPr fontId="19"/>
  </si>
  <si>
    <t>AC26483</t>
    <phoneticPr fontId="19"/>
  </si>
  <si>
    <t>AC32741</t>
    <phoneticPr fontId="19"/>
  </si>
  <si>
    <t>タイ</t>
    <phoneticPr fontId="19"/>
  </si>
  <si>
    <t>ベトナム</t>
    <phoneticPr fontId="19"/>
  </si>
  <si>
    <t>AC26384</t>
    <phoneticPr fontId="19"/>
  </si>
  <si>
    <t>AC26385</t>
    <phoneticPr fontId="19"/>
  </si>
  <si>
    <t>AC26387</t>
    <phoneticPr fontId="19"/>
  </si>
  <si>
    <t>AC26059</t>
    <phoneticPr fontId="19"/>
  </si>
  <si>
    <t>AC26388</t>
    <phoneticPr fontId="19"/>
  </si>
  <si>
    <t>AVN30096</t>
  </si>
  <si>
    <t>AVN30097</t>
  </si>
  <si>
    <t>AAI</t>
    <phoneticPr fontId="19"/>
  </si>
  <si>
    <t>AAI</t>
    <phoneticPr fontId="19"/>
  </si>
  <si>
    <t>-</t>
    <phoneticPr fontId="19"/>
  </si>
  <si>
    <t>-</t>
    <phoneticPr fontId="19"/>
  </si>
  <si>
    <t>-</t>
    <phoneticPr fontId="19"/>
  </si>
  <si>
    <t>-</t>
    <phoneticPr fontId="19"/>
  </si>
  <si>
    <t>-</t>
    <phoneticPr fontId="19"/>
  </si>
  <si>
    <t>台湾</t>
    <rPh sb="0" eb="2">
      <t>タイワン</t>
    </rPh>
    <phoneticPr fontId="19"/>
  </si>
  <si>
    <t>アルゼンチン</t>
    <phoneticPr fontId="19"/>
  </si>
  <si>
    <t>タイ</t>
    <phoneticPr fontId="19"/>
  </si>
  <si>
    <t>AC26571</t>
    <phoneticPr fontId="19"/>
  </si>
  <si>
    <t>AC26595</t>
    <phoneticPr fontId="19"/>
  </si>
  <si>
    <t>AEZ30454</t>
  </si>
  <si>
    <t>AEZ30455</t>
  </si>
  <si>
    <t>AEZ30457</t>
  </si>
  <si>
    <t>AEZ30456</t>
  </si>
  <si>
    <t>AVN30099</t>
  </si>
  <si>
    <t>AVN30098</t>
  </si>
  <si>
    <t xml:space="preserve">EN3015AJE (ﾀﾝﾀｲ) </t>
    <phoneticPr fontId="19"/>
  </si>
  <si>
    <t>AC26062</t>
    <phoneticPr fontId="19"/>
  </si>
  <si>
    <t>AC26061</t>
    <phoneticPr fontId="19"/>
  </si>
  <si>
    <t>AC26438</t>
    <phoneticPr fontId="19"/>
  </si>
  <si>
    <t>AC26439</t>
    <phoneticPr fontId="19"/>
  </si>
  <si>
    <t>AC26440</t>
  </si>
  <si>
    <t>AC26442</t>
    <phoneticPr fontId="19"/>
  </si>
  <si>
    <t>AC26445</t>
    <phoneticPr fontId="19"/>
  </si>
  <si>
    <t>AC26560</t>
    <phoneticPr fontId="19"/>
  </si>
  <si>
    <t>AC26561</t>
  </si>
  <si>
    <t>AC26574</t>
    <phoneticPr fontId="19"/>
  </si>
  <si>
    <t>AC26575</t>
    <phoneticPr fontId="19"/>
  </si>
  <si>
    <t>AC26573</t>
    <phoneticPr fontId="19"/>
  </si>
  <si>
    <t>AC26621</t>
    <phoneticPr fontId="19"/>
  </si>
  <si>
    <t>AC26598</t>
    <phoneticPr fontId="19"/>
  </si>
  <si>
    <t>AC26867</t>
    <phoneticPr fontId="19"/>
  </si>
  <si>
    <t>AC26600</t>
    <phoneticPr fontId="19"/>
  </si>
  <si>
    <t>AC26864</t>
    <phoneticPr fontId="19"/>
  </si>
  <si>
    <t>AC26866</t>
    <phoneticPr fontId="19"/>
  </si>
  <si>
    <t>AC26865</t>
    <phoneticPr fontId="19"/>
  </si>
  <si>
    <t>AC26620</t>
    <phoneticPr fontId="19"/>
  </si>
  <si>
    <t>AC26701</t>
    <phoneticPr fontId="19"/>
  </si>
  <si>
    <t>AC26666</t>
    <phoneticPr fontId="19"/>
  </si>
  <si>
    <t>-</t>
    <phoneticPr fontId="19"/>
  </si>
  <si>
    <t>-</t>
    <phoneticPr fontId="19"/>
  </si>
  <si>
    <t>-</t>
    <phoneticPr fontId="19"/>
  </si>
  <si>
    <t>-</t>
    <phoneticPr fontId="19"/>
  </si>
  <si>
    <t>AC26562</t>
  </si>
  <si>
    <t>AC26555</t>
    <phoneticPr fontId="19"/>
  </si>
  <si>
    <t xml:space="preserve">EN3015RIE ZOOM </t>
    <phoneticPr fontId="19"/>
  </si>
  <si>
    <t>島根自動機（株）</t>
  </si>
  <si>
    <t>84425072</t>
  </si>
  <si>
    <t>84511372</t>
  </si>
  <si>
    <t>72511149</t>
  </si>
  <si>
    <t>84515371</t>
  </si>
  <si>
    <t>89610295</t>
  </si>
  <si>
    <t>84515375</t>
  </si>
  <si>
    <t>89610328</t>
  </si>
  <si>
    <t>89610326</t>
  </si>
  <si>
    <t>89610330</t>
  </si>
  <si>
    <t>72515148</t>
  </si>
  <si>
    <t>89610327</t>
  </si>
  <si>
    <t>84511373</t>
  </si>
  <si>
    <t>-</t>
    <phoneticPr fontId="19"/>
  </si>
  <si>
    <t>（株）ヒラサワ</t>
  </si>
  <si>
    <t>92510054</t>
  </si>
  <si>
    <t>84515376</t>
  </si>
  <si>
    <t>8/29：座席投入</t>
  </si>
  <si>
    <t>89610315</t>
  </si>
  <si>
    <t>84421073</t>
  </si>
  <si>
    <t>8/19：座席投入</t>
  </si>
  <si>
    <t>89610329</t>
  </si>
  <si>
    <t>AVN30103</t>
  </si>
  <si>
    <t>AVN30102</t>
  </si>
  <si>
    <t>AVN30100</t>
  </si>
  <si>
    <t>7/1；増産</t>
  </si>
  <si>
    <t>AVN30101</t>
  </si>
  <si>
    <t>AEZ30453</t>
  </si>
  <si>
    <t>7/1:増産</t>
  </si>
  <si>
    <t>AEZ30458</t>
  </si>
  <si>
    <t>84515377</t>
  </si>
  <si>
    <t>8/19：座席投入仮</t>
  </si>
  <si>
    <t>89610325</t>
  </si>
  <si>
    <t>川崎車両（株）</t>
  </si>
  <si>
    <t>アマダマレーシア</t>
  </si>
  <si>
    <t>89610323</t>
  </si>
  <si>
    <t>89610324</t>
  </si>
  <si>
    <t>89610332</t>
  </si>
  <si>
    <t>89610337</t>
  </si>
  <si>
    <t>89610339</t>
  </si>
  <si>
    <t>89610347</t>
  </si>
  <si>
    <t>89610349</t>
  </si>
  <si>
    <t>89610345</t>
  </si>
  <si>
    <t>89610338</t>
  </si>
  <si>
    <t>89610346</t>
  </si>
  <si>
    <t>89610340</t>
  </si>
  <si>
    <t>89610341</t>
  </si>
  <si>
    <t>89610358</t>
  </si>
  <si>
    <t>89610342</t>
  </si>
  <si>
    <t>89610334</t>
  </si>
  <si>
    <t>89610343</t>
  </si>
  <si>
    <t>89610333</t>
  </si>
  <si>
    <t>89610344</t>
  </si>
  <si>
    <t>89610335</t>
  </si>
  <si>
    <t>89610348</t>
  </si>
  <si>
    <t>89610336</t>
  </si>
  <si>
    <t>9/17：機種変VN30→OR30,8/19：座席投入</t>
  </si>
  <si>
    <t>89420008</t>
  </si>
  <si>
    <t>72511150</t>
  </si>
  <si>
    <t>92510056</t>
  </si>
  <si>
    <t>84511374</t>
  </si>
  <si>
    <t>84421074</t>
  </si>
  <si>
    <t>72515152</t>
  </si>
  <si>
    <t>84511379</t>
  </si>
  <si>
    <t>84515382</t>
  </si>
  <si>
    <t>72511151</t>
  </si>
  <si>
    <t>84511380</t>
  </si>
  <si>
    <t>84511381</t>
  </si>
  <si>
    <t>84511326-</t>
    <phoneticPr fontId="19"/>
  </si>
  <si>
    <t>神戸衡機（株）</t>
  </si>
  <si>
    <t>（株）ＳＴＮ</t>
  </si>
  <si>
    <t>AC26104</t>
    <phoneticPr fontId="19"/>
  </si>
  <si>
    <t>AC26594</t>
    <phoneticPr fontId="19"/>
  </si>
  <si>
    <t>AC26595</t>
    <phoneticPr fontId="19"/>
  </si>
  <si>
    <t>AC26596</t>
    <phoneticPr fontId="19"/>
  </si>
  <si>
    <t>AC26105</t>
    <phoneticPr fontId="19"/>
  </si>
  <si>
    <t>AC26597</t>
    <phoneticPr fontId="19"/>
  </si>
  <si>
    <t>AC26599</t>
    <phoneticPr fontId="19"/>
  </si>
  <si>
    <t>AC26133</t>
    <phoneticPr fontId="19"/>
  </si>
  <si>
    <t>AC26624</t>
    <phoneticPr fontId="19"/>
  </si>
  <si>
    <t>AC26623</t>
    <phoneticPr fontId="19"/>
  </si>
  <si>
    <t>AC26655</t>
    <phoneticPr fontId="19"/>
  </si>
  <si>
    <t>AC26668</t>
    <phoneticPr fontId="19"/>
  </si>
  <si>
    <t>AC26567</t>
  </si>
  <si>
    <t>AC26626</t>
    <phoneticPr fontId="19"/>
  </si>
  <si>
    <t>AC26531</t>
    <phoneticPr fontId="19"/>
  </si>
  <si>
    <t>AC26530</t>
    <phoneticPr fontId="19"/>
  </si>
  <si>
    <t>AC26497</t>
    <phoneticPr fontId="19"/>
  </si>
  <si>
    <t>AC26498</t>
    <phoneticPr fontId="19"/>
  </si>
  <si>
    <t>AC26570</t>
    <phoneticPr fontId="19"/>
  </si>
  <si>
    <t>AC26567</t>
    <phoneticPr fontId="19"/>
  </si>
  <si>
    <t>AC26566</t>
    <phoneticPr fontId="19"/>
  </si>
  <si>
    <t>ﾌﾞﾚｰｶｰﾎﾞｯｸｽｹｰﾌﾞﾙ
ASSY(4020)</t>
    <phoneticPr fontId="19"/>
  </si>
  <si>
    <t>OR3015AJE AESA</t>
  </si>
  <si>
    <t>EOR36001</t>
  </si>
  <si>
    <t>EOR38001</t>
  </si>
  <si>
    <t>引当解除 2026-09-16仮座席_9/11</t>
  </si>
  <si>
    <t>!</t>
    <phoneticPr fontId="19"/>
  </si>
  <si>
    <t>SER変更</t>
    <rPh sb="3" eb="5">
      <t>ヘンコウ</t>
    </rPh>
    <phoneticPr fontId="19"/>
  </si>
  <si>
    <t>【タイ】Karwin</t>
  </si>
  <si>
    <t>【ベトナム】TGT SHEET PROCESSING JSC</t>
  </si>
  <si>
    <t>89610331</t>
  </si>
  <si>
    <t>登尾鉄工（株）</t>
  </si>
  <si>
    <t>AEZ30460</t>
  </si>
  <si>
    <t>AEZ30461</t>
  </si>
  <si>
    <t>AEZ30459</t>
  </si>
  <si>
    <t>AEZ30462</t>
  </si>
  <si>
    <t>AVN30105</t>
  </si>
  <si>
    <t>AVN30104</t>
  </si>
  <si>
    <t>AVN30106</t>
  </si>
  <si>
    <t>AVN30107</t>
  </si>
  <si>
    <t>AEZ40207</t>
  </si>
  <si>
    <t>AEZ40208</t>
  </si>
  <si>
    <t>72421028</t>
  </si>
  <si>
    <t>84515383</t>
  </si>
  <si>
    <t>84421075</t>
  </si>
  <si>
    <t>84515388</t>
  </si>
  <si>
    <t>89610351</t>
  </si>
  <si>
    <t>84515389</t>
  </si>
  <si>
    <t>89420009</t>
  </si>
  <si>
    <t>84421076</t>
  </si>
  <si>
    <t>89610350</t>
  </si>
  <si>
    <t>72511153</t>
  </si>
  <si>
    <t>89610352</t>
  </si>
  <si>
    <t>84511384</t>
  </si>
  <si>
    <t>89610353</t>
  </si>
  <si>
    <t>84421077</t>
  </si>
  <si>
    <t>89610354</t>
  </si>
  <si>
    <t>84511385</t>
  </si>
  <si>
    <t>89610356</t>
  </si>
  <si>
    <t>84511386</t>
  </si>
  <si>
    <t>89610355</t>
  </si>
  <si>
    <t>84511387</t>
  </si>
  <si>
    <t>89610357</t>
  </si>
  <si>
    <t>1/17:投入</t>
  </si>
  <si>
    <t>8/18:増産</t>
  </si>
  <si>
    <t>8/18：投入</t>
  </si>
  <si>
    <t>（株）モーリレーザ</t>
  </si>
  <si>
    <t>AC26868</t>
    <phoneticPr fontId="19"/>
  </si>
  <si>
    <t>AC26863</t>
    <phoneticPr fontId="19"/>
  </si>
  <si>
    <t>AC26667</t>
    <phoneticPr fontId="19"/>
  </si>
  <si>
    <t>AC26871</t>
    <phoneticPr fontId="19"/>
  </si>
  <si>
    <t>AC26494</t>
    <phoneticPr fontId="19"/>
  </si>
  <si>
    <t>AEZ30450</t>
    <phoneticPr fontId="19"/>
  </si>
  <si>
    <t>特殊機</t>
    <rPh sb="0" eb="1">
      <t>トクシュキ</t>
    </rPh>
    <phoneticPr fontId="19"/>
  </si>
  <si>
    <t>EN4020AJE EXP</t>
  </si>
  <si>
    <t>62421009</t>
  </si>
  <si>
    <t>台湾</t>
    <rPh sb="0" eb="2">
      <t>タイワン</t>
    </rPh>
    <phoneticPr fontId="19"/>
  </si>
  <si>
    <t>未定</t>
    <rPh sb="0" eb="2">
      <t>ミテイ</t>
    </rPh>
    <phoneticPr fontId="19"/>
  </si>
  <si>
    <t>62510095</t>
  </si>
  <si>
    <t>国内</t>
    <phoneticPr fontId="19"/>
  </si>
  <si>
    <t>62510096</t>
  </si>
  <si>
    <t>72510122</t>
  </si>
  <si>
    <t>20/28</t>
    <phoneticPr fontId="1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</si>
</sst>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m/d;@"/>
    <numFmt numFmtId="177" formatCode="0_);[Red]\(0\)"/>
    <numFmt numFmtId="178" formatCode="m/d"/>
    <numFmt numFmtId="179" formatCode="yyyy/mm"/>
    <numFmt numFmtId="180" formatCode="0_ "/>
    <numFmt numFmtId="181" formatCode="yyyy&quot;年&quot;m&quot;月&quot;;@"/>
    <numFmt numFmtId="182" formatCode="#,##0.0;[Red]\-#,##0.0"/>
    <numFmt numFmtId="183" formatCode="yyyy/m/d;@"/>
  </numFmts>
  <fonts count="92">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11"/>
      <color indexed="8"/>
      <name val="ＭＳ Ｐゴシック"/>
      <family val="3"/>
      <charset val="128"/>
    </font>
    <font>
      <sz val="9"/>
      <name val="ＭＳ Ｐゴシック"/>
      <family val="3"/>
      <charset val="128"/>
    </font>
    <font>
      <sz val="11"/>
      <name val="Arial"/>
      <family val="2"/>
    </font>
    <font>
      <sz val="11"/>
      <color rgb="FF000000"/>
      <name val="ＭＳ Ｐゴシック"/>
      <family val="2"/>
      <charset val="128"/>
      <scheme val="minor"/>
    </font>
    <font>
      <sz val="11"/>
      <color rgb="FF000000"/>
      <name val="ＭＳ Ｐゴシック"/>
      <family val="3"/>
      <charset val="128"/>
    </font>
    <font>
      <b/>
      <sz val="16"/>
      <color theme="1"/>
      <name val="ＭＳ Ｐゴシック"/>
      <family val="3"/>
      <charset val="128"/>
    </font>
    <font>
      <sz val="24"/>
      <name val="ＭＳ Ｐゴシック"/>
      <family val="3"/>
      <charset val="128"/>
    </font>
    <font>
      <b/>
      <sz val="11"/>
      <name val="ＭＳ Ｐゴシック"/>
      <family val="3"/>
      <charset val="128"/>
    </font>
    <font>
      <b/>
      <sz val="11"/>
      <color rgb="FFFF0000"/>
      <name val="ＭＳ Ｐゴシック"/>
      <family val="3"/>
      <charset val="128"/>
    </font>
    <font>
      <sz val="11"/>
      <color rgb="FFFF0000"/>
      <name val="ＭＳ Ｐゴシック"/>
      <family val="3"/>
      <charset val="128"/>
    </font>
    <font>
      <sz val="16"/>
      <color theme="1"/>
      <name val="ＭＳ Ｐゴシック"/>
      <family val="3"/>
      <charset val="128"/>
    </font>
    <font>
      <b/>
      <sz val="9"/>
      <color indexed="81"/>
      <name val="ＭＳ Ｐゴシック"/>
      <family val="3"/>
      <charset val="128"/>
    </font>
    <font>
      <sz val="9"/>
      <color indexed="81"/>
      <name val="ＭＳ Ｐゴシック"/>
      <family val="3"/>
      <charset val="128"/>
    </font>
    <font>
      <sz val="11"/>
      <color theme="1"/>
      <name val="ＭＳ Ｐゴシック"/>
      <family val="2"/>
      <scheme val="minor"/>
    </font>
    <font>
      <sz val="11"/>
      <color indexed="20"/>
      <name val="ＭＳ Ｐゴシック"/>
      <family val="3"/>
      <charset val="128"/>
    </font>
    <font>
      <sz val="11"/>
      <name val="ＭＳ Ｐゴシック"/>
      <family val="3"/>
      <charset val="128"/>
      <scheme val="minor"/>
    </font>
    <font>
      <b/>
      <sz val="11"/>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ＭＳ Ｐゴシック"/>
      <family val="3"/>
      <charset val="128"/>
      <scheme val="minor"/>
    </font>
    <font>
      <sz val="11"/>
      <name val="ＭＳ ゴシック"/>
      <family val="3"/>
      <charset val="128"/>
    </font>
    <font>
      <sz val="9"/>
      <color indexed="81"/>
      <name val="MS P ゴシック"/>
      <family val="3"/>
      <charset val="128"/>
    </font>
    <font>
      <b/>
      <sz val="9"/>
      <color indexed="81"/>
      <name val="MS P ゴシック"/>
      <family val="3"/>
      <charset val="128"/>
    </font>
    <font>
      <b/>
      <sz val="11"/>
      <color theme="3"/>
      <name val="ＭＳ Ｐゴシック"/>
      <family val="3"/>
      <charset val="128"/>
      <scheme val="minor"/>
    </font>
    <font>
      <sz val="28"/>
      <name val="ＭＳ Ｐゴシック"/>
      <family val="3"/>
      <charset val="128"/>
    </font>
    <font>
      <b/>
      <sz val="11"/>
      <color rgb="FFFF0000"/>
      <name val="ＭＳ Ｐゴシック"/>
      <family val="3"/>
      <charset val="128"/>
      <scheme val="minor"/>
    </font>
    <font>
      <b/>
      <sz val="14"/>
      <name val="ＭＳ Ｐゴシック"/>
      <family val="3"/>
      <charset val="128"/>
    </font>
    <font>
      <b/>
      <sz val="13"/>
      <color theme="3"/>
      <name val="ＭＳ Ｐゴシック"/>
      <family val="2"/>
      <charset val="128"/>
      <scheme val="minor"/>
    </font>
    <font>
      <sz val="14"/>
      <name val="ＭＳ Ｐゴシック"/>
      <family val="3"/>
      <charset val="128"/>
    </font>
    <font>
      <b/>
      <sz val="11"/>
      <color theme="1"/>
      <name val="ＭＳ Ｐゴシック"/>
      <family val="3"/>
      <charset val="128"/>
    </font>
    <font>
      <b/>
      <sz val="11"/>
      <color theme="8" tint="-0.499984740745262"/>
      <name val="ＭＳ Ｐゴシック"/>
      <family val="3"/>
      <charset val="128"/>
    </font>
    <font>
      <sz val="9"/>
      <name val="ＭＳ ゴシック"/>
      <family val="3"/>
      <charset val="128"/>
    </font>
    <font>
      <sz val="16"/>
      <name val="ＭＳ Ｐゴシック"/>
      <family val="3"/>
      <charset val="128"/>
    </font>
    <font>
      <b/>
      <sz val="16"/>
      <name val="ＭＳ Ｐゴシック"/>
      <family val="3"/>
      <charset val="128"/>
    </font>
    <font>
      <b/>
      <sz val="14"/>
      <color indexed="81"/>
      <name val="ＭＳ Ｐゴシック"/>
      <family val="3"/>
      <charset val="128"/>
    </font>
    <font>
      <b/>
      <strike/>
      <sz val="11"/>
      <color rgb="FFFF0000"/>
      <name val="ＭＳ Ｐゴシック"/>
      <family val="3"/>
      <charset val="128"/>
      <scheme val="minor"/>
    </font>
    <font>
      <b/>
      <sz val="11"/>
      <color theme="0"/>
      <name val="ＭＳ Ｐゴシック"/>
      <family val="3"/>
      <charset val="128"/>
      <scheme val="minor"/>
    </font>
    <font>
      <b/>
      <sz val="18"/>
      <name val="ＭＳ Ｐゴシック"/>
      <family val="3"/>
      <charset val="128"/>
    </font>
    <font>
      <b/>
      <strike/>
      <sz val="11"/>
      <color rgb="FFFF0000"/>
      <name val="ＭＳ Ｐゴシック"/>
      <family val="3"/>
      <charset val="128"/>
    </font>
    <font>
      <strike/>
      <sz val="11"/>
      <color rgb="FFFF0000"/>
      <name val="ＭＳ Ｐゴシック"/>
      <family val="3"/>
      <charset val="128"/>
    </font>
    <font>
      <b/>
      <sz val="14"/>
      <color rgb="FFFF0000"/>
      <name val="ＭＳ Ｐゴシック"/>
      <family val="3"/>
      <charset val="128"/>
    </font>
    <font>
      <b/>
      <sz val="16"/>
      <color rgb="FFFF0000"/>
      <name val="ＭＳ Ｐゴシック"/>
      <family val="3"/>
      <charset val="128"/>
    </font>
    <font>
      <sz val="12"/>
      <name val="ＭＳ Ｐゴシック"/>
      <family val="3"/>
      <charset val="128"/>
    </font>
    <font>
      <b/>
      <sz val="11"/>
      <color theme="0"/>
      <name val="ＭＳ Ｐゴシック"/>
      <family val="3"/>
      <charset val="128"/>
    </font>
    <font>
      <sz val="11"/>
      <color theme="1"/>
      <name val="ＭＳ Ｐゴシック"/>
      <family val="3"/>
      <charset val="128"/>
    </font>
    <font>
      <sz val="24"/>
      <color theme="0"/>
      <name val="ＭＳ Ｐゴシック"/>
      <family val="3"/>
      <charset val="128"/>
    </font>
    <font>
      <b/>
      <strike/>
      <sz val="11"/>
      <name val="ＭＳ Ｐゴシック"/>
      <family val="3"/>
      <charset val="128"/>
      <scheme val="minor"/>
    </font>
    <font>
      <sz val="11"/>
      <name val="ＭＳ Ｐゴシック"/>
      <family val="2"/>
      <charset val="128"/>
      <scheme val="minor"/>
    </font>
    <font>
      <b/>
      <sz val="20"/>
      <name val="ＭＳ Ｐゴシック"/>
      <family val="3"/>
      <charset val="128"/>
    </font>
    <font>
      <b/>
      <sz val="18"/>
      <color indexed="81"/>
      <name val="MS P ゴシック"/>
      <family val="3"/>
      <charset val="128"/>
    </font>
    <font>
      <strike/>
      <sz val="11"/>
      <color theme="1"/>
      <name val="ＭＳ Ｐゴシック"/>
      <family val="3"/>
      <charset val="128"/>
      <scheme val="minor"/>
    </font>
    <font>
      <b/>
      <strike/>
      <sz val="11"/>
      <color theme="1"/>
      <name val="ＭＳ Ｐゴシック"/>
      <family val="3"/>
      <charset val="128"/>
      <scheme val="minor"/>
    </font>
    <font>
      <strike/>
      <sz val="11"/>
      <name val="ＭＳ Ｐゴシック"/>
      <family val="3"/>
      <charset val="128"/>
    </font>
    <font>
      <sz val="14"/>
      <color indexed="81"/>
      <name val="MS P ゴシック"/>
      <family val="3"/>
      <charset val="128"/>
    </font>
    <font>
      <b/>
      <sz val="14"/>
      <color indexed="81"/>
      <name val="MS P ゴシック"/>
      <family val="3"/>
      <charset val="128"/>
    </font>
    <font>
      <sz val="12"/>
      <color indexed="81"/>
      <name val="ＭＳ Ｐゴシック"/>
      <family val="3"/>
      <charset val="128"/>
    </font>
    <font>
      <sz val="12"/>
      <color indexed="81"/>
      <name val="MS P ゴシック"/>
      <family val="3"/>
      <charset val="128"/>
    </font>
    <font>
      <b/>
      <sz val="12"/>
      <color indexed="81"/>
      <name val="MS P ゴシック"/>
      <family val="3"/>
      <charset val="128"/>
    </font>
    <font>
      <sz val="6"/>
      <name val="ＭＳ Ｐゴシック"/>
      <family val="3"/>
      <charset val="128"/>
      <scheme val="minor"/>
    </font>
    <font>
      <sz val="11"/>
      <color indexed="81"/>
      <name val="MS P ゴシック"/>
      <family val="3"/>
      <charset val="128"/>
    </font>
    <font>
      <b/>
      <sz val="16"/>
      <color indexed="81"/>
      <name val="MS P ゴシック"/>
      <family val="3"/>
      <charset val="128"/>
    </font>
    <font>
      <b/>
      <sz val="11"/>
      <color theme="7" tint="-0.499984740745262"/>
      <name val="ＭＳ Ｐゴシック"/>
      <family val="3"/>
      <charset val="128"/>
      <scheme val="minor"/>
    </font>
    <font>
      <sz val="12"/>
      <name val="ＭＳ ゴシック"/>
      <family val="3"/>
      <charset val="128"/>
    </font>
    <font>
      <b/>
      <sz val="11"/>
      <color rgb="FF006600"/>
      <name val="ＭＳ Ｐゴシック"/>
      <family val="3"/>
      <charset val="128"/>
    </font>
    <font>
      <sz val="10"/>
      <color indexed="81"/>
      <name val="MS P ゴシック"/>
      <family val="3"/>
      <charset val="128"/>
    </font>
    <font>
      <sz val="11"/>
      <color rgb="FF0070C0"/>
      <name val="ＭＳ Ｐゴシック"/>
      <family val="3"/>
      <charset val="128"/>
    </font>
    <font>
      <sz val="16"/>
      <color indexed="81"/>
      <name val="MS P ゴシック"/>
      <family val="3"/>
      <charset val="128"/>
    </font>
    <font>
      <b/>
      <sz val="11"/>
      <color indexed="81"/>
      <name val="MS P ゴシック"/>
      <family val="3"/>
      <charset val="128"/>
    </font>
    <font>
      <b/>
      <sz val="10"/>
      <color indexed="81"/>
      <name val="MS P ゴシック"/>
      <family val="3"/>
      <charset val="128"/>
    </font>
    <font>
      <sz val="10"/>
      <name val="ＭＳ Ｐゴシック"/>
      <family val="3"/>
      <charset val="128"/>
    </font>
    <font>
      <b/>
      <sz val="11"/>
      <color rgb="FF00B050"/>
      <name val="ＭＳ Ｐゴシック"/>
      <family val="3"/>
      <charset val="128"/>
    </font>
    <font>
      <b/>
      <sz val="11"/>
      <color theme="3"/>
      <name val="ＭＳ Ｐゴシック"/>
      <family val="3"/>
      <charset val="128"/>
    </font>
  </fonts>
  <fills count="51">
    <fill>
      <patternFill patternType="none"/>
    </fill>
    <fill>
      <patternFill patternType="gray125"/>
    </fill>
    <fill>
      <patternFill patternType="solid">
        <fgColor rgb="FFFFFF00"/>
        <bgColor indexed="64"/>
      </patternFill>
    </fill>
    <fill>
      <patternFill patternType="solid">
        <fgColor rgb="FFFFCCFF"/>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9" tint="0.79998168889431442"/>
        <bgColor indexed="64"/>
      </patternFill>
    </fill>
    <fill>
      <patternFill patternType="solid">
        <fgColor rgb="FFFFC000"/>
        <bgColor indexed="64"/>
      </patternFill>
    </fill>
    <fill>
      <patternFill patternType="solid">
        <fgColor rgb="FF92D050"/>
        <bgColor indexed="64"/>
      </patternFill>
    </fill>
    <fill>
      <patternFill patternType="solid">
        <fgColor rgb="FF00FFFF"/>
        <bgColor indexed="64"/>
      </patternFill>
    </fill>
    <fill>
      <patternFill patternType="solid">
        <fgColor theme="0"/>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indexed="45"/>
      </patternFill>
    </fill>
    <fill>
      <patternFill patternType="solid">
        <fgColor indexed="43"/>
        <bgColor indexed="64"/>
      </patternFill>
    </fill>
    <fill>
      <patternFill patternType="solid">
        <fgColor theme="4" tint="-9.9978637043366805E-2"/>
        <bgColor indexed="64"/>
      </patternFill>
    </fill>
    <fill>
      <patternFill patternType="solid">
        <fgColor theme="5" tint="-9.9978637043366805E-2"/>
        <bgColor indexed="64"/>
      </patternFill>
    </fill>
    <fill>
      <patternFill patternType="solid">
        <fgColor theme="8" tint="0.59999389629810485"/>
        <bgColor indexed="64"/>
      </patternFill>
    </fill>
    <fill>
      <patternFill patternType="solid">
        <fgColor theme="4"/>
        <bgColor indexed="64"/>
      </patternFill>
    </fill>
    <fill>
      <patternFill patternType="solid">
        <fgColor theme="7" tint="0.79998168889431442"/>
        <bgColor indexed="64"/>
      </patternFill>
    </fill>
    <fill>
      <patternFill patternType="solid">
        <fgColor theme="6" tint="-0.249977111117893"/>
        <bgColor indexed="64"/>
      </patternFill>
    </fill>
    <fill>
      <patternFill patternType="solid">
        <fgColor rgb="FFCCECFF"/>
        <bgColor indexed="64"/>
      </patternFill>
    </fill>
    <fill>
      <patternFill patternType="solid">
        <fgColor rgb="FFFFCCCC"/>
        <bgColor indexed="64"/>
      </patternFill>
    </fill>
    <fill>
      <patternFill patternType="solid">
        <fgColor rgb="FFCCFFCC"/>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rgb="FF00B050"/>
        <bgColor indexed="64"/>
      </patternFill>
    </fill>
    <fill>
      <patternFill patternType="solid">
        <fgColor rgb="FFFFFF99"/>
        <bgColor indexed="64"/>
      </patternFill>
    </fill>
    <fill>
      <patternFill patternType="solid">
        <fgColor rgb="FFFFCC66"/>
        <bgColor indexed="64"/>
      </patternFill>
    </fill>
    <fill>
      <patternFill patternType="solid">
        <fgColor theme="5"/>
        <bgColor indexed="64"/>
      </patternFill>
    </fill>
    <fill>
      <patternFill patternType="solid">
        <fgColor theme="6" tint="-9.9978637043366805E-2"/>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9" tint="-0.249977111117893"/>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9"/>
        <bgColor indexed="64"/>
      </patternFill>
    </fill>
    <fill>
      <patternFill patternType="solid">
        <fgColor rgb="FF99FF66"/>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8"/>
        <bgColor indexed="64"/>
      </patternFill>
    </fill>
    <fill>
      <patternFill patternType="solid">
        <fgColor theme="4" tint="-0.249977111117893"/>
        <bgColor indexed="64"/>
      </patternFill>
    </fill>
    <fill>
      <patternFill patternType="solid">
        <fgColor theme="2"/>
        <bgColor indexed="64"/>
      </patternFill>
    </fill>
  </fills>
  <borders count="4792">
    <border>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auto="1"/>
      </left>
      <right style="medium">
        <color indexed="64"/>
      </right>
      <top/>
      <bottom style="medium">
        <color indexed="64"/>
      </bottom>
      <diagonal/>
    </border>
    <border>
      <left/>
      <right style="medium">
        <color auto="1"/>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auto="1"/>
      </top>
      <bottom/>
      <diagonal/>
    </border>
    <border>
      <left style="dotted">
        <color auto="1"/>
      </left>
      <right style="medium">
        <color auto="1"/>
      </right>
      <top/>
      <bottom/>
      <diagonal/>
    </border>
    <border>
      <left style="medium">
        <color auto="1"/>
      </left>
      <right/>
      <top/>
      <bottom/>
      <diagonal/>
    </border>
    <border>
      <left style="medium">
        <color auto="1"/>
      </left>
      <right style="dotted">
        <color auto="1"/>
      </right>
      <top style="medium">
        <color auto="1"/>
      </top>
      <bottom style="double">
        <color indexed="8"/>
      </bottom>
      <diagonal/>
    </border>
    <border>
      <left style="dotted">
        <color auto="1"/>
      </left>
      <right style="medium">
        <color auto="1"/>
      </right>
      <top style="medium">
        <color auto="1"/>
      </top>
      <bottom style="double">
        <color indexed="8"/>
      </bottom>
      <diagonal/>
    </border>
    <border>
      <left/>
      <right/>
      <top/>
      <bottom style="medium">
        <color indexed="64"/>
      </bottom>
      <diagonal/>
    </border>
    <border>
      <left style="medium">
        <color auto="1"/>
      </left>
      <right style="medium">
        <color auto="1"/>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auto="1"/>
      </left>
      <right style="dotted">
        <color auto="1"/>
      </right>
      <top/>
      <bottom/>
      <diagonal/>
    </border>
    <border>
      <left style="medium">
        <color auto="1"/>
      </left>
      <right style="dotted">
        <color auto="1"/>
      </right>
      <top style="medium">
        <color auto="1"/>
      </top>
      <bottom style="double">
        <color auto="1"/>
      </bottom>
      <diagonal/>
    </border>
    <border>
      <left style="medium">
        <color indexed="64"/>
      </left>
      <right style="thin">
        <color indexed="64"/>
      </right>
      <top style="medium">
        <color indexed="64"/>
      </top>
      <bottom style="double">
        <color auto="1"/>
      </bottom>
      <diagonal/>
    </border>
    <border>
      <left/>
      <right/>
      <top style="medium">
        <color auto="1"/>
      </top>
      <bottom style="medium">
        <color auto="1"/>
      </bottom>
      <diagonal/>
    </border>
    <border>
      <left style="dotted">
        <color auto="1"/>
      </left>
      <right/>
      <top style="medium">
        <color auto="1"/>
      </top>
      <bottom style="double">
        <color auto="1"/>
      </bottom>
      <diagonal/>
    </border>
    <border>
      <left style="thin">
        <color auto="1"/>
      </left>
      <right/>
      <top style="medium">
        <color indexed="64"/>
      </top>
      <bottom style="double">
        <color indexed="8"/>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auto="1"/>
      </top>
      <bottom/>
      <diagonal/>
    </border>
    <border>
      <left style="medium">
        <color indexed="64"/>
      </left>
      <right/>
      <top style="medium">
        <color auto="1"/>
      </top>
      <bottom/>
      <diagonal/>
    </border>
    <border>
      <left style="medium">
        <color auto="1"/>
      </left>
      <right/>
      <top/>
      <bottom style="medium">
        <color auto="1"/>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dotted">
        <color auto="1"/>
      </left>
      <right style="medium">
        <color auto="1"/>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bottom/>
      <diagonal/>
    </border>
    <border>
      <left style="thin">
        <color rgb="FF000000"/>
      </left>
      <right/>
      <top/>
      <bottom/>
      <diagonal/>
    </border>
    <border>
      <left style="thin">
        <color indexed="8"/>
      </left>
      <right/>
      <top/>
      <bottom/>
      <diagonal/>
    </border>
    <border>
      <left style="medium">
        <color auto="1"/>
      </left>
      <right style="medium">
        <color auto="1"/>
      </right>
      <top/>
      <bottom style="thin">
        <color indexed="64"/>
      </bottom>
      <diagonal/>
    </border>
    <border>
      <left style="medium">
        <color indexed="64"/>
      </left>
      <right/>
      <top/>
      <bottom style="thin">
        <color indexed="64"/>
      </bottom>
      <diagonal/>
    </border>
    <border>
      <left style="dotted">
        <color auto="1"/>
      </left>
      <right style="medium">
        <color auto="1"/>
      </right>
      <top/>
      <bottom style="thin">
        <color indexed="64"/>
      </bottom>
      <diagonal/>
    </border>
    <border>
      <left/>
      <right style="dotted">
        <color auto="1"/>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style="thin">
        <color indexed="64"/>
      </bottom>
      <diagonal/>
    </border>
    <border>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style="thin">
        <color indexed="64"/>
      </bottom>
      <diagonal/>
    </border>
    <border>
      <left/>
      <right style="medium">
        <color indexed="64"/>
      </right>
      <top/>
      <bottom style="thin">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medium">
        <color auto="1"/>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ck">
        <color rgb="FFFF0000"/>
      </bottom>
      <diagonal/>
    </border>
    <border>
      <left style="thin">
        <color indexed="64"/>
      </left>
      <right/>
      <top/>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thick">
        <color rgb="FFFF0000"/>
      </left>
      <right style="thin">
        <color indexed="64"/>
      </right>
      <top style="thick">
        <color rgb="FFFF0000"/>
      </top>
      <bottom style="thin">
        <color indexed="64"/>
      </bottom>
      <diagonal/>
    </border>
    <border>
      <left style="thin">
        <color indexed="64"/>
      </left>
      <right style="thick">
        <color rgb="FFFF0000"/>
      </right>
      <top style="thick">
        <color rgb="FFFF0000"/>
      </top>
      <bottom style="thin">
        <color indexed="64"/>
      </bottom>
      <diagonal/>
    </border>
    <border>
      <left style="thick">
        <color rgb="FFFF0000"/>
      </left>
      <right style="thin">
        <color indexed="64"/>
      </right>
      <top style="thin">
        <color indexed="64"/>
      </top>
      <bottom style="thin">
        <color indexed="64"/>
      </bottom>
      <diagonal/>
    </border>
    <border>
      <left style="thick">
        <color rgb="FFFF0000"/>
      </left>
      <right style="thin">
        <color indexed="64"/>
      </right>
      <top style="thin">
        <color indexed="64"/>
      </top>
      <bottom style="thick">
        <color rgb="FFFF0000"/>
      </bottom>
      <diagonal/>
    </border>
    <border>
      <left style="thin">
        <color indexed="64"/>
      </left>
      <right style="thick">
        <color rgb="FFFF0000"/>
      </right>
      <top style="thin">
        <color indexed="64"/>
      </top>
      <bottom style="thick">
        <color rgb="FFFF0000"/>
      </bottom>
      <diagonal/>
    </border>
    <border>
      <left style="medium">
        <color auto="1"/>
      </left>
      <right style="medium">
        <color auto="1"/>
      </right>
      <top style="thin">
        <color indexed="64"/>
      </top>
      <bottom style="thin">
        <color indexed="64"/>
      </bottom>
      <diagonal/>
    </border>
    <border>
      <left style="medium">
        <color auto="1"/>
      </left>
      <right style="dotted">
        <color auto="1"/>
      </right>
      <top style="thin">
        <color indexed="64"/>
      </top>
      <bottom style="thin">
        <color auto="1"/>
      </bottom>
      <diagonal/>
    </border>
    <border>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style="thick">
        <color rgb="FFFF0000"/>
      </left>
      <right/>
      <top style="medium">
        <color indexed="64"/>
      </top>
      <bottom style="medium">
        <color indexed="64"/>
      </bottom>
      <diagonal/>
    </border>
    <border>
      <left style="thick">
        <color rgb="FFFF0000"/>
      </left>
      <right/>
      <top/>
      <bottom style="medium">
        <color indexed="64"/>
      </bottom>
      <diagonal/>
    </border>
    <border>
      <left style="thick">
        <color rgb="FFFF0000"/>
      </left>
      <right/>
      <top style="medium">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ck">
        <color rgb="FFFF0000"/>
      </left>
      <right style="thin">
        <color indexed="64"/>
      </right>
      <top/>
      <bottom style="thin">
        <color indexed="64"/>
      </bottom>
      <diagonal/>
    </border>
    <border>
      <left style="medium">
        <color indexed="64"/>
      </left>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ck">
        <color theme="3"/>
      </left>
      <right style="thin">
        <color indexed="64"/>
      </right>
      <top style="thin">
        <color indexed="64"/>
      </top>
      <bottom style="thin">
        <color indexed="64"/>
      </bottom>
      <diagonal/>
    </border>
    <border>
      <left style="thin">
        <color indexed="64"/>
      </left>
      <right style="thick">
        <color theme="3"/>
      </right>
      <top style="thin">
        <color indexed="64"/>
      </top>
      <bottom style="thin">
        <color indexed="64"/>
      </bottom>
      <diagonal/>
    </border>
    <border>
      <left style="thick">
        <color theme="3"/>
      </left>
      <right/>
      <top/>
      <bottom/>
      <diagonal/>
    </border>
    <border>
      <left/>
      <right style="thick">
        <color theme="3"/>
      </right>
      <top/>
      <bottom/>
      <diagonal/>
    </border>
    <border>
      <left style="thick">
        <color theme="3"/>
      </left>
      <right style="thin">
        <color indexed="64"/>
      </right>
      <top style="thick">
        <color rgb="FFFF0000"/>
      </top>
      <bottom style="thin">
        <color indexed="64"/>
      </bottom>
      <diagonal/>
    </border>
    <border>
      <left style="thick">
        <color theme="3"/>
      </left>
      <right style="thin">
        <color indexed="64"/>
      </right>
      <top style="thin">
        <color indexed="64"/>
      </top>
      <bottom style="thick">
        <color rgb="FFFF0000"/>
      </bottom>
      <diagonal/>
    </border>
    <border>
      <left style="thick">
        <color theme="3"/>
      </left>
      <right/>
      <top/>
      <bottom style="thick">
        <color theme="3"/>
      </bottom>
      <diagonal/>
    </border>
    <border>
      <left/>
      <right/>
      <top/>
      <bottom style="thick">
        <color theme="3"/>
      </bottom>
      <diagonal/>
    </border>
    <border>
      <left style="thin">
        <color indexed="64"/>
      </left>
      <right style="thin">
        <color indexed="64"/>
      </right>
      <top style="thin">
        <color indexed="64"/>
      </top>
      <bottom style="thick">
        <color theme="3"/>
      </bottom>
      <diagonal/>
    </border>
    <border>
      <left style="thin">
        <color indexed="64"/>
      </left>
      <right style="thick">
        <color theme="3"/>
      </right>
      <top style="thin">
        <color indexed="64"/>
      </top>
      <bottom style="thick">
        <color theme="3"/>
      </bottom>
      <diagonal/>
    </border>
    <border>
      <left style="thick">
        <color theme="3"/>
      </left>
      <right/>
      <top style="thick">
        <color theme="3"/>
      </top>
      <bottom style="thick">
        <color rgb="FFFF0000"/>
      </bottom>
      <diagonal/>
    </border>
    <border>
      <left/>
      <right style="medium">
        <color indexed="64"/>
      </right>
      <top style="thick">
        <color theme="3"/>
      </top>
      <bottom style="thick">
        <color rgb="FFFF0000"/>
      </bottom>
      <diagonal/>
    </border>
    <border>
      <left style="medium">
        <color indexed="64"/>
      </left>
      <right/>
      <top style="thick">
        <color theme="3"/>
      </top>
      <bottom style="thick">
        <color rgb="FFFF0000"/>
      </bottom>
      <diagonal/>
    </border>
    <border>
      <left/>
      <right/>
      <top style="thick">
        <color theme="3"/>
      </top>
      <bottom style="thick">
        <color rgb="FFFF0000"/>
      </bottom>
      <diagonal/>
    </border>
    <border>
      <left/>
      <right style="thick">
        <color theme="3"/>
      </right>
      <top style="thick">
        <color theme="3"/>
      </top>
      <bottom style="thick">
        <color rgb="FFFF0000"/>
      </bottom>
      <diagonal/>
    </border>
    <border>
      <left style="thick">
        <color theme="3"/>
      </left>
      <right/>
      <top/>
      <bottom style="medium">
        <color indexed="64"/>
      </bottom>
      <diagonal/>
    </border>
    <border>
      <left/>
      <right style="thick">
        <color theme="3"/>
      </right>
      <top/>
      <bottom style="medium">
        <color indexed="64"/>
      </bottom>
      <diagonal/>
    </border>
    <border>
      <left style="thick">
        <color theme="3"/>
      </left>
      <right/>
      <top style="medium">
        <color indexed="64"/>
      </top>
      <bottom style="medium">
        <color indexed="64"/>
      </bottom>
      <diagonal/>
    </border>
    <border>
      <left/>
      <right style="thick">
        <color theme="3"/>
      </right>
      <top style="medium">
        <color indexed="64"/>
      </top>
      <bottom style="medium">
        <color indexed="64"/>
      </bottom>
      <diagonal/>
    </border>
    <border>
      <left style="thick">
        <color theme="3"/>
      </left>
      <right/>
      <top style="medium">
        <color indexed="64"/>
      </top>
      <bottom style="thin">
        <color indexed="64"/>
      </bottom>
      <diagonal/>
    </border>
    <border>
      <left/>
      <right style="thick">
        <color theme="3"/>
      </right>
      <top style="medium">
        <color indexed="64"/>
      </top>
      <bottom style="thin">
        <color indexed="64"/>
      </bottom>
      <diagonal/>
    </border>
    <border>
      <left style="thick">
        <color theme="3"/>
      </left>
      <right/>
      <top style="thin">
        <color indexed="64"/>
      </top>
      <bottom/>
      <diagonal/>
    </border>
    <border>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style="thin">
        <color indexed="64"/>
      </right>
      <top style="thin">
        <color indexed="64"/>
      </top>
      <bottom style="thin">
        <color indexed="64"/>
      </bottom>
      <diagonal/>
    </border>
    <border>
      <left style="thick">
        <color rgb="FFFF0000"/>
      </left>
      <right/>
      <top/>
      <bottom/>
      <diagonal/>
    </border>
    <border>
      <left/>
      <right style="thick">
        <color rgb="FFFF0000"/>
      </right>
      <top/>
      <bottom/>
      <diagonal/>
    </border>
    <border>
      <left/>
      <right/>
      <top style="thin">
        <color indexed="64"/>
      </top>
      <bottom style="thick">
        <color rgb="FFFF0000"/>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ck">
        <color rgb="FFFF0000"/>
      </left>
      <right/>
      <top style="thick">
        <color rgb="FFFF0000"/>
      </top>
      <bottom style="thin">
        <color indexed="64"/>
      </bottom>
      <diagonal/>
    </border>
    <border>
      <left/>
      <right style="thick">
        <color rgb="FFFF0000"/>
      </right>
      <top style="thick">
        <color rgb="FFFF0000"/>
      </top>
      <bottom style="thin">
        <color indexed="64"/>
      </bottom>
      <diagonal/>
    </border>
    <border>
      <left/>
      <right style="medium">
        <color indexed="64"/>
      </right>
      <top/>
      <bottom/>
      <diagonal/>
    </border>
    <border>
      <left style="thin">
        <color indexed="64"/>
      </left>
      <right style="thin">
        <color indexed="64"/>
      </right>
      <top/>
      <bottom style="hair">
        <color indexed="64"/>
      </bottom>
      <diagonal/>
    </border>
    <border>
      <left style="thick">
        <color theme="3"/>
      </left>
      <right style="thin">
        <color indexed="64"/>
      </right>
      <top style="thin">
        <color theme="1"/>
      </top>
      <bottom style="thin">
        <color theme="1"/>
      </bottom>
      <diagonal/>
    </border>
    <border>
      <left style="thin">
        <color indexed="64"/>
      </left>
      <right/>
      <top style="thin">
        <color theme="1"/>
      </top>
      <bottom style="thin">
        <color theme="1"/>
      </bottom>
      <diagonal/>
    </border>
    <border>
      <left style="medium">
        <color auto="1"/>
      </left>
      <right style="thin">
        <color indexed="64"/>
      </right>
      <top style="thin">
        <color theme="1"/>
      </top>
      <bottom style="thin">
        <color theme="1"/>
      </bottom>
      <diagonal/>
    </border>
    <border>
      <left style="thin">
        <color indexed="64"/>
      </left>
      <right style="medium">
        <color indexed="64"/>
      </right>
      <top style="thin">
        <color theme="1"/>
      </top>
      <bottom style="thin">
        <color theme="1"/>
      </bottom>
      <diagonal/>
    </border>
    <border>
      <left style="thin">
        <color indexed="64"/>
      </left>
      <right style="thick">
        <color theme="3"/>
      </right>
      <top style="thin">
        <color theme="1"/>
      </top>
      <bottom style="thin">
        <color theme="1"/>
      </bottom>
      <diagonal/>
    </border>
    <border>
      <left style="thick">
        <color theme="3"/>
      </left>
      <right style="thin">
        <color indexed="64"/>
      </right>
      <top/>
      <bottom style="thin">
        <color theme="1"/>
      </bottom>
      <diagonal/>
    </border>
    <border>
      <left style="thin">
        <color indexed="64"/>
      </left>
      <right/>
      <top/>
      <bottom style="thin">
        <color theme="1"/>
      </bottom>
      <diagonal/>
    </border>
    <border>
      <left style="medium">
        <color auto="1"/>
      </left>
      <right style="thin">
        <color indexed="64"/>
      </right>
      <top/>
      <bottom style="thin">
        <color theme="1"/>
      </bottom>
      <diagonal/>
    </border>
    <border>
      <left style="thin">
        <color indexed="64"/>
      </left>
      <right style="medium">
        <color indexed="64"/>
      </right>
      <top/>
      <bottom style="thin">
        <color theme="1"/>
      </bottom>
      <diagonal/>
    </border>
    <border>
      <left style="thin">
        <color indexed="64"/>
      </left>
      <right style="thick">
        <color theme="3"/>
      </right>
      <top/>
      <bottom style="thin">
        <color theme="1"/>
      </bottom>
      <diagonal/>
    </border>
    <border>
      <left style="thin">
        <color indexed="8"/>
      </left>
      <right/>
      <top style="thin">
        <color indexed="64"/>
      </top>
      <bottom/>
      <diagonal/>
    </border>
    <border>
      <left/>
      <right style="thin">
        <color indexed="64"/>
      </right>
      <top/>
      <bottom style="thin">
        <color indexed="64"/>
      </bottom>
      <diagonal/>
    </border>
    <border>
      <left style="thin">
        <color rgb="FF000000"/>
      </left>
      <right style="thin">
        <color rgb="FF000000"/>
      </right>
      <top style="thin">
        <color indexed="64"/>
      </top>
      <bottom/>
      <diagonal/>
    </border>
    <border>
      <left style="thin">
        <color rgb="FF000000"/>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diagonal/>
    </border>
    <border>
      <left style="thin">
        <color indexed="64"/>
      </left>
      <right style="medium">
        <color indexed="64"/>
      </right>
      <top style="thin">
        <color indexed="64"/>
      </top>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right style="dotted">
        <color auto="1"/>
      </right>
      <top style="thin">
        <color indexed="64"/>
      </top>
      <bottom/>
      <diagonal/>
    </border>
    <border>
      <left style="dotted">
        <color indexed="64"/>
      </left>
      <right style="medium">
        <color indexed="64"/>
      </right>
      <top style="thin">
        <color indexed="64"/>
      </top>
      <bottom/>
      <diagonal/>
    </border>
    <border>
      <left style="medium">
        <color auto="1"/>
      </left>
      <right style="dotted">
        <color auto="1"/>
      </right>
      <top style="thin">
        <color indexed="64"/>
      </top>
      <bottom/>
      <diagonal/>
    </border>
    <border>
      <left style="medium">
        <color auto="1"/>
      </left>
      <right style="medium">
        <color auto="1"/>
      </right>
      <top style="thin">
        <color indexed="64"/>
      </top>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medium">
        <color indexed="64"/>
      </left>
      <right/>
      <top style="thin">
        <color auto="1"/>
      </top>
      <bottom style="thin">
        <color auto="1"/>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rgb="FF000000"/>
      </left>
      <right style="thin">
        <color rgb="FF000000"/>
      </right>
      <top style="thin">
        <color indexed="64"/>
      </top>
      <bottom/>
      <diagonal/>
    </border>
    <border>
      <left/>
      <right style="thin">
        <color indexed="64"/>
      </right>
      <top/>
      <bottom style="thin">
        <color indexed="64"/>
      </bottom>
      <diagonal/>
    </border>
    <border>
      <left style="thin">
        <color rgb="FF000000"/>
      </left>
      <right style="thin">
        <color rgb="FF000000"/>
      </right>
      <top style="thin">
        <color indexed="64"/>
      </top>
      <bottom/>
      <diagonal/>
    </border>
    <border>
      <left style="thin">
        <color rgb="FF000000"/>
      </left>
      <right/>
      <top style="thin">
        <color indexed="64"/>
      </top>
      <bottom/>
      <diagonal/>
    </border>
    <border>
      <left style="thin">
        <color indexed="64"/>
      </left>
      <right style="thin">
        <color indexed="64"/>
      </right>
      <top style="thin">
        <color indexed="64"/>
      </top>
      <bottom/>
      <diagonal/>
    </border>
    <border>
      <left style="thin">
        <color indexed="8"/>
      </left>
      <right/>
      <top style="thin">
        <color indexed="64"/>
      </top>
      <bottom/>
      <diagonal/>
    </border>
    <border>
      <left style="thin">
        <color indexed="64"/>
      </left>
      <right style="medium">
        <color indexed="64"/>
      </right>
      <top style="thin">
        <color indexed="64"/>
      </top>
      <bottom/>
      <diagonal/>
    </border>
    <border>
      <left style="medium">
        <color indexed="64"/>
      </left>
      <right/>
      <top style="thin">
        <color auto="1"/>
      </top>
      <bottom style="thin">
        <color auto="1"/>
      </bottom>
      <diagonal/>
    </border>
    <border>
      <left style="thin">
        <color indexed="64"/>
      </left>
      <right/>
      <top style="thin">
        <color indexed="64"/>
      </top>
      <bottom/>
      <diagonal/>
    </border>
    <border>
      <left/>
      <right style="medium">
        <color auto="1"/>
      </right>
      <top style="thin">
        <color indexed="8"/>
      </top>
      <bottom style="thin">
        <color indexed="8"/>
      </bottom>
      <diagonal/>
    </border>
    <border>
      <left/>
      <right style="dotted">
        <color auto="1"/>
      </right>
      <top style="thin">
        <color indexed="64"/>
      </top>
      <bottom/>
      <diagonal/>
    </border>
    <border>
      <left style="dotted">
        <color auto="1"/>
      </left>
      <right style="medium">
        <color auto="1"/>
      </right>
      <top style="thin">
        <color indexed="64"/>
      </top>
      <bottom/>
      <diagonal/>
    </border>
    <border>
      <left style="medium">
        <color auto="1"/>
      </left>
      <right style="dotted">
        <color auto="1"/>
      </right>
      <top style="thin">
        <color indexed="64"/>
      </top>
      <bottom/>
      <diagonal/>
    </border>
    <border>
      <left style="medium">
        <color auto="1"/>
      </left>
      <right style="medium">
        <color auto="1"/>
      </right>
      <top style="thin">
        <color indexed="64"/>
      </top>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right style="thin">
        <color indexed="64"/>
      </right>
      <top/>
      <bottom style="thin">
        <color indexed="64"/>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right style="dotted">
        <color auto="1"/>
      </right>
      <top style="thin">
        <color indexed="64"/>
      </top>
      <bottom/>
      <diagonal/>
    </border>
    <border>
      <left style="dotted">
        <color auto="1"/>
      </left>
      <right style="medium">
        <color auto="1"/>
      </right>
      <top style="thin">
        <color indexed="64"/>
      </top>
      <bottom/>
      <diagonal/>
    </border>
    <border>
      <left style="medium">
        <color auto="1"/>
      </left>
      <right style="medium">
        <color auto="1"/>
      </right>
      <top style="thin">
        <color indexed="64"/>
      </top>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auto="1"/>
      </left>
      <right style="medium">
        <color auto="1"/>
      </right>
      <top style="thin">
        <color indexed="64"/>
      </top>
      <bottom style="thin">
        <color indexed="64"/>
      </bottom>
      <diagonal/>
    </border>
    <border>
      <left style="medium">
        <color auto="1"/>
      </left>
      <right style="medium">
        <color auto="1"/>
      </right>
      <top style="thin">
        <color indexed="64"/>
      </top>
      <bottom style="thin">
        <color indexed="64"/>
      </bottom>
      <diagonal/>
    </border>
    <border>
      <left style="thick">
        <color rgb="FFFF0000"/>
      </left>
      <right style="thin">
        <color indexed="64"/>
      </right>
      <top style="thin">
        <color indexed="64"/>
      </top>
      <bottom style="thin">
        <color indexed="64"/>
      </bottom>
      <diagonal/>
    </border>
    <border>
      <left/>
      <right style="thin">
        <color indexed="64"/>
      </right>
      <top/>
      <bottom style="thin">
        <color indexed="64"/>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style="dotted">
        <color auto="1"/>
      </left>
      <right style="medium">
        <color auto="1"/>
      </right>
      <top style="thin">
        <color indexed="64"/>
      </top>
      <bottom/>
      <diagonal/>
    </border>
    <border>
      <left style="medium">
        <color auto="1"/>
      </left>
      <right style="dotted">
        <color auto="1"/>
      </right>
      <top style="thin">
        <color indexed="64"/>
      </top>
      <bottom/>
      <diagonal/>
    </border>
    <border>
      <left style="medium">
        <color auto="1"/>
      </left>
      <right style="medium">
        <color auto="1"/>
      </right>
      <top style="thin">
        <color indexed="64"/>
      </top>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medium">
        <color indexed="64"/>
      </left>
      <right/>
      <top style="thin">
        <color auto="1"/>
      </top>
      <bottom style="thin">
        <color auto="1"/>
      </bottom>
      <diagonal/>
    </border>
    <border>
      <left style="dotted">
        <color auto="1"/>
      </left>
      <right style="medium">
        <color auto="1"/>
      </right>
      <top style="thin">
        <color indexed="64"/>
      </top>
      <bottom/>
      <diagonal/>
    </border>
    <border>
      <left style="medium">
        <color auto="1"/>
      </left>
      <right style="dotted">
        <color auto="1"/>
      </right>
      <top style="thin">
        <color indexed="64"/>
      </top>
      <bottom/>
      <diagonal/>
    </border>
    <border>
      <left style="medium">
        <color auto="1"/>
      </left>
      <right style="medium">
        <color auto="1"/>
      </right>
      <top style="thin">
        <color indexed="64"/>
      </top>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style="thin">
        <color rgb="FF000000"/>
      </left>
      <right style="thin">
        <color rgb="FF000000"/>
      </right>
      <top style="thin">
        <color indexed="64"/>
      </top>
      <bottom/>
      <diagonal/>
    </border>
    <border>
      <left style="thin">
        <color rgb="FF000000"/>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diagonal/>
    </border>
    <border>
      <left style="thin">
        <color indexed="64"/>
      </left>
      <right style="medium">
        <color indexed="64"/>
      </right>
      <top style="thin">
        <color indexed="64"/>
      </top>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right style="dotted">
        <color auto="1"/>
      </right>
      <top style="thin">
        <color indexed="64"/>
      </top>
      <bottom/>
      <diagonal/>
    </border>
    <border>
      <left style="dotted">
        <color auto="1"/>
      </left>
      <right style="medium">
        <color auto="1"/>
      </right>
      <top style="thin">
        <color indexed="64"/>
      </top>
      <bottom/>
      <diagonal/>
    </border>
    <border>
      <left style="medium">
        <color auto="1"/>
      </left>
      <right style="dotted">
        <color auto="1"/>
      </right>
      <top style="thin">
        <color indexed="64"/>
      </top>
      <bottom/>
      <diagonal/>
    </border>
    <border>
      <left style="medium">
        <color auto="1"/>
      </left>
      <right style="medium">
        <color auto="1"/>
      </right>
      <top style="thin">
        <color indexed="64"/>
      </top>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medium">
        <color indexed="64"/>
      </left>
      <right/>
      <top style="thin">
        <color auto="1"/>
      </top>
      <bottom style="thin">
        <color auto="1"/>
      </bottom>
      <diagonal/>
    </border>
    <border>
      <left/>
      <right style="dotted">
        <color auto="1"/>
      </right>
      <top style="thin">
        <color indexed="64"/>
      </top>
      <bottom/>
      <diagonal/>
    </border>
    <border>
      <left style="dotted">
        <color auto="1"/>
      </left>
      <right style="medium">
        <color auto="1"/>
      </right>
      <top style="thin">
        <color indexed="64"/>
      </top>
      <bottom/>
      <diagonal/>
    </border>
    <border>
      <left style="medium">
        <color auto="1"/>
      </left>
      <right style="dotted">
        <color auto="1"/>
      </right>
      <top style="thin">
        <color indexed="64"/>
      </top>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rgb="FF000000"/>
      </left>
      <right style="thin">
        <color rgb="FF000000"/>
      </right>
      <top style="thin">
        <color indexed="64"/>
      </top>
      <bottom/>
      <diagonal/>
    </border>
    <border>
      <left style="thin">
        <color rgb="FF000000"/>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diagonal/>
    </border>
    <border>
      <left style="thin">
        <color rgb="FF000000"/>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diagonal/>
    </border>
    <border>
      <left style="thin">
        <color indexed="64"/>
      </left>
      <right style="medium">
        <color indexed="64"/>
      </right>
      <top style="thin">
        <color indexed="64"/>
      </top>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right style="dotted">
        <color auto="1"/>
      </right>
      <top style="thin">
        <color indexed="64"/>
      </top>
      <bottom/>
      <diagonal/>
    </border>
    <border>
      <left style="dotted">
        <color auto="1"/>
      </left>
      <right style="medium">
        <color auto="1"/>
      </right>
      <top style="thin">
        <color indexed="64"/>
      </top>
      <bottom/>
      <diagonal/>
    </border>
    <border>
      <left style="medium">
        <color auto="1"/>
      </left>
      <right style="dotted">
        <color auto="1"/>
      </right>
      <top style="thin">
        <color indexed="64"/>
      </top>
      <bottom/>
      <diagonal/>
    </border>
    <border>
      <left style="medium">
        <color auto="1"/>
      </left>
      <right style="medium">
        <color auto="1"/>
      </right>
      <top style="thin">
        <color indexed="64"/>
      </top>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rgb="FF000000"/>
      </left>
      <right style="thin">
        <color rgb="FF000000"/>
      </right>
      <top style="thin">
        <color indexed="64"/>
      </top>
      <bottom/>
      <diagonal/>
    </border>
    <border>
      <left style="thin">
        <color rgb="FF000000"/>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diagonal/>
    </border>
    <border>
      <left style="thin">
        <color indexed="64"/>
      </left>
      <right style="medium">
        <color indexed="64"/>
      </right>
      <top style="thin">
        <color indexed="64"/>
      </top>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right style="dotted">
        <color auto="1"/>
      </right>
      <top style="thin">
        <color indexed="64"/>
      </top>
      <bottom/>
      <diagonal/>
    </border>
    <border>
      <left style="dotted">
        <color auto="1"/>
      </left>
      <right style="medium">
        <color auto="1"/>
      </right>
      <top style="thin">
        <color indexed="64"/>
      </top>
      <bottom/>
      <diagonal/>
    </border>
    <border>
      <left style="medium">
        <color auto="1"/>
      </left>
      <right style="dotted">
        <color auto="1"/>
      </right>
      <top style="thin">
        <color indexed="64"/>
      </top>
      <bottom/>
      <diagonal/>
    </border>
    <border>
      <left style="medium">
        <color auto="1"/>
      </left>
      <right style="medium">
        <color auto="1"/>
      </right>
      <top style="thin">
        <color indexed="64"/>
      </top>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rgb="FF000000"/>
      </left>
      <right style="thin">
        <color rgb="FF000000"/>
      </right>
      <top style="thin">
        <color indexed="64"/>
      </top>
      <bottom/>
      <diagonal/>
    </border>
    <border>
      <left style="thin">
        <color rgb="FF000000"/>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8"/>
      </left>
      <right/>
      <top style="thin">
        <color indexed="64"/>
      </top>
      <bottom/>
      <diagonal/>
    </border>
    <border>
      <left style="thin">
        <color indexed="64"/>
      </left>
      <right style="medium">
        <color indexed="64"/>
      </right>
      <top style="thin">
        <color indexed="64"/>
      </top>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right style="dotted">
        <color auto="1"/>
      </right>
      <top style="thin">
        <color indexed="64"/>
      </top>
      <bottom/>
      <diagonal/>
    </border>
    <border>
      <left style="dotted">
        <color auto="1"/>
      </left>
      <right style="medium">
        <color auto="1"/>
      </right>
      <top style="thin">
        <color indexed="64"/>
      </top>
      <bottom/>
      <diagonal/>
    </border>
    <border>
      <left style="medium">
        <color auto="1"/>
      </left>
      <right style="dotted">
        <color auto="1"/>
      </right>
      <top style="thin">
        <color indexed="64"/>
      </top>
      <bottom/>
      <diagonal/>
    </border>
    <border>
      <left style="medium">
        <color auto="1"/>
      </left>
      <right style="medium">
        <color auto="1"/>
      </right>
      <top style="thin">
        <color indexed="64"/>
      </top>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rgb="FF000000"/>
      </left>
      <right style="thin">
        <color rgb="FF000000"/>
      </right>
      <top style="thin">
        <color indexed="64"/>
      </top>
      <bottom/>
      <diagonal/>
    </border>
    <border>
      <left style="thin">
        <color rgb="FF000000"/>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8"/>
      </left>
      <right/>
      <top style="thin">
        <color indexed="64"/>
      </top>
      <bottom/>
      <diagonal/>
    </border>
    <border>
      <left style="thin">
        <color indexed="64"/>
      </left>
      <right style="medium">
        <color indexed="64"/>
      </right>
      <top style="thin">
        <color indexed="64"/>
      </top>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right style="dotted">
        <color auto="1"/>
      </right>
      <top style="thin">
        <color indexed="64"/>
      </top>
      <bottom/>
      <diagonal/>
    </border>
    <border>
      <left style="dotted">
        <color auto="1"/>
      </left>
      <right style="medium">
        <color auto="1"/>
      </right>
      <top style="thin">
        <color indexed="64"/>
      </top>
      <bottom/>
      <diagonal/>
    </border>
    <border>
      <left style="medium">
        <color auto="1"/>
      </left>
      <right style="dotted">
        <color auto="1"/>
      </right>
      <top style="thin">
        <color indexed="64"/>
      </top>
      <bottom/>
      <diagonal/>
    </border>
    <border>
      <left style="medium">
        <color auto="1"/>
      </left>
      <right style="medium">
        <color auto="1"/>
      </right>
      <top style="thin">
        <color indexed="64"/>
      </top>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rgb="FF000000"/>
      </left>
      <right style="thin">
        <color rgb="FF000000"/>
      </right>
      <top style="thin">
        <color indexed="64"/>
      </top>
      <bottom/>
      <diagonal/>
    </border>
    <border>
      <left style="thin">
        <color rgb="FF000000"/>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8"/>
      </left>
      <right/>
      <top style="thin">
        <color indexed="64"/>
      </top>
      <bottom/>
      <diagonal/>
    </border>
    <border>
      <left style="thin">
        <color indexed="64"/>
      </left>
      <right style="medium">
        <color indexed="64"/>
      </right>
      <top style="thin">
        <color indexed="64"/>
      </top>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right style="dotted">
        <color auto="1"/>
      </right>
      <top style="thin">
        <color indexed="64"/>
      </top>
      <bottom/>
      <diagonal/>
    </border>
    <border>
      <left style="dotted">
        <color auto="1"/>
      </left>
      <right style="medium">
        <color auto="1"/>
      </right>
      <top style="thin">
        <color indexed="64"/>
      </top>
      <bottom/>
      <diagonal/>
    </border>
    <border>
      <left style="medium">
        <color auto="1"/>
      </left>
      <right style="dotted">
        <color auto="1"/>
      </right>
      <top style="thin">
        <color indexed="64"/>
      </top>
      <bottom/>
      <diagonal/>
    </border>
    <border>
      <left style="medium">
        <color auto="1"/>
      </left>
      <right style="medium">
        <color auto="1"/>
      </right>
      <top style="thin">
        <color indexed="64"/>
      </top>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rgb="FF000000"/>
      </left>
      <right style="thin">
        <color rgb="FF000000"/>
      </right>
      <top style="thin">
        <color indexed="64"/>
      </top>
      <bottom/>
      <diagonal/>
    </border>
    <border>
      <left style="thin">
        <color rgb="FF000000"/>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diagonal/>
    </border>
    <border>
      <left style="thin">
        <color indexed="64"/>
      </left>
      <right style="medium">
        <color indexed="64"/>
      </right>
      <top style="thin">
        <color indexed="64"/>
      </top>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right style="dotted">
        <color auto="1"/>
      </right>
      <top style="thin">
        <color indexed="64"/>
      </top>
      <bottom/>
      <diagonal/>
    </border>
    <border>
      <left style="dotted">
        <color auto="1"/>
      </left>
      <right style="medium">
        <color auto="1"/>
      </right>
      <top style="thin">
        <color indexed="64"/>
      </top>
      <bottom/>
      <diagonal/>
    </border>
    <border>
      <left style="medium">
        <color auto="1"/>
      </left>
      <right style="dotted">
        <color auto="1"/>
      </right>
      <top style="thin">
        <color indexed="64"/>
      </top>
      <bottom/>
      <diagonal/>
    </border>
    <border>
      <left style="medium">
        <color auto="1"/>
      </left>
      <right style="medium">
        <color auto="1"/>
      </right>
      <top style="thin">
        <color indexed="64"/>
      </top>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rgb="FF000000"/>
      </left>
      <right style="thin">
        <color rgb="FF000000"/>
      </right>
      <top style="thin">
        <color indexed="64"/>
      </top>
      <bottom/>
      <diagonal/>
    </border>
    <border>
      <left style="thin">
        <color rgb="FF000000"/>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8"/>
      </left>
      <right/>
      <top style="thin">
        <color indexed="64"/>
      </top>
      <bottom/>
      <diagonal/>
    </border>
    <border>
      <left style="thin">
        <color indexed="64"/>
      </left>
      <right style="medium">
        <color indexed="64"/>
      </right>
      <top style="thin">
        <color indexed="64"/>
      </top>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right style="dotted">
        <color auto="1"/>
      </right>
      <top style="thin">
        <color indexed="64"/>
      </top>
      <bottom/>
      <diagonal/>
    </border>
    <border>
      <left style="dotted">
        <color auto="1"/>
      </left>
      <right style="medium">
        <color auto="1"/>
      </right>
      <top style="thin">
        <color indexed="64"/>
      </top>
      <bottom/>
      <diagonal/>
    </border>
    <border>
      <left style="medium">
        <color auto="1"/>
      </left>
      <right style="dotted">
        <color auto="1"/>
      </right>
      <top style="thin">
        <color indexed="64"/>
      </top>
      <bottom/>
      <diagonal/>
    </border>
    <border>
      <left style="medium">
        <color auto="1"/>
      </left>
      <right style="medium">
        <color auto="1"/>
      </right>
      <top style="thin">
        <color indexed="64"/>
      </top>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indexed="64"/>
      </top>
      <bottom/>
      <diagonal/>
    </border>
    <border>
      <left style="thin">
        <color rgb="FF000000"/>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8"/>
      </left>
      <right/>
      <top style="thin">
        <color indexed="64"/>
      </top>
      <bottom/>
      <diagonal/>
    </border>
    <border>
      <left style="thin">
        <color indexed="64"/>
      </left>
      <right style="medium">
        <color indexed="64"/>
      </right>
      <top style="thin">
        <color indexed="64"/>
      </top>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right style="dotted">
        <color auto="1"/>
      </right>
      <top style="thin">
        <color indexed="64"/>
      </top>
      <bottom/>
      <diagonal/>
    </border>
    <border>
      <left style="dotted">
        <color auto="1"/>
      </left>
      <right style="medium">
        <color auto="1"/>
      </right>
      <top style="thin">
        <color indexed="64"/>
      </top>
      <bottom/>
      <diagonal/>
    </border>
    <border>
      <left style="medium">
        <color auto="1"/>
      </left>
      <right style="dotted">
        <color auto="1"/>
      </right>
      <top style="thin">
        <color indexed="64"/>
      </top>
      <bottom/>
      <diagonal/>
    </border>
    <border>
      <left style="medium">
        <color auto="1"/>
      </left>
      <right style="medium">
        <color auto="1"/>
      </right>
      <top style="thin">
        <color indexed="64"/>
      </top>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indexed="64"/>
      </top>
      <bottom/>
      <diagonal/>
    </border>
    <border>
      <left style="thin">
        <color rgb="FF000000"/>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8"/>
      </left>
      <right/>
      <top style="thin">
        <color indexed="64"/>
      </top>
      <bottom/>
      <diagonal/>
    </border>
    <border>
      <left style="thin">
        <color indexed="64"/>
      </left>
      <right style="medium">
        <color indexed="64"/>
      </right>
      <top style="thin">
        <color indexed="64"/>
      </top>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right style="dotted">
        <color auto="1"/>
      </right>
      <top style="thin">
        <color indexed="64"/>
      </top>
      <bottom/>
      <diagonal/>
    </border>
    <border>
      <left style="dotted">
        <color auto="1"/>
      </left>
      <right style="medium">
        <color auto="1"/>
      </right>
      <top style="thin">
        <color indexed="64"/>
      </top>
      <bottom/>
      <diagonal/>
    </border>
    <border>
      <left style="medium">
        <color auto="1"/>
      </left>
      <right style="dotted">
        <color auto="1"/>
      </right>
      <top style="thin">
        <color indexed="64"/>
      </top>
      <bottom/>
      <diagonal/>
    </border>
    <border>
      <left style="medium">
        <color auto="1"/>
      </left>
      <right style="medium">
        <color auto="1"/>
      </right>
      <top style="thin">
        <color indexed="64"/>
      </top>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rgb="FF000000"/>
      </left>
      <right style="thin">
        <color rgb="FF000000"/>
      </right>
      <top style="thin">
        <color indexed="64"/>
      </top>
      <bottom/>
      <diagonal/>
    </border>
    <border>
      <left style="thin">
        <color rgb="FF000000"/>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8"/>
      </left>
      <right/>
      <top style="thin">
        <color indexed="64"/>
      </top>
      <bottom/>
      <diagonal/>
    </border>
    <border>
      <left style="thin">
        <color indexed="64"/>
      </left>
      <right style="medium">
        <color indexed="64"/>
      </right>
      <top style="thin">
        <color indexed="64"/>
      </top>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right style="dotted">
        <color auto="1"/>
      </right>
      <top style="thin">
        <color indexed="64"/>
      </top>
      <bottom/>
      <diagonal/>
    </border>
    <border>
      <left style="dotted">
        <color auto="1"/>
      </left>
      <right style="medium">
        <color auto="1"/>
      </right>
      <top style="thin">
        <color indexed="64"/>
      </top>
      <bottom/>
      <diagonal/>
    </border>
    <border>
      <left style="medium">
        <color auto="1"/>
      </left>
      <right style="dotted">
        <color auto="1"/>
      </right>
      <top style="thin">
        <color indexed="64"/>
      </top>
      <bottom/>
      <diagonal/>
    </border>
    <border>
      <left style="medium">
        <color auto="1"/>
      </left>
      <right style="medium">
        <color auto="1"/>
      </right>
      <top style="thin">
        <color indexed="64"/>
      </top>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indexed="64"/>
      </top>
      <bottom/>
      <diagonal/>
    </border>
    <border>
      <left style="thin">
        <color rgb="FF000000"/>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8"/>
      </left>
      <right/>
      <top style="thin">
        <color indexed="64"/>
      </top>
      <bottom/>
      <diagonal/>
    </border>
    <border>
      <left style="thin">
        <color indexed="64"/>
      </left>
      <right style="medium">
        <color indexed="64"/>
      </right>
      <top style="thin">
        <color indexed="64"/>
      </top>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right style="dotted">
        <color auto="1"/>
      </right>
      <top style="thin">
        <color indexed="64"/>
      </top>
      <bottom/>
      <diagonal/>
    </border>
    <border>
      <left style="dotted">
        <color auto="1"/>
      </left>
      <right style="medium">
        <color auto="1"/>
      </right>
      <top style="thin">
        <color indexed="64"/>
      </top>
      <bottom/>
      <diagonal/>
    </border>
    <border>
      <left style="medium">
        <color auto="1"/>
      </left>
      <right style="dotted">
        <color auto="1"/>
      </right>
      <top style="thin">
        <color indexed="64"/>
      </top>
      <bottom/>
      <diagonal/>
    </border>
    <border>
      <left style="medium">
        <color auto="1"/>
      </left>
      <right style="medium">
        <color auto="1"/>
      </right>
      <top style="thin">
        <color indexed="64"/>
      </top>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rgb="FF000000"/>
      </left>
      <right style="thin">
        <color rgb="FF000000"/>
      </right>
      <top style="thin">
        <color indexed="64"/>
      </top>
      <bottom/>
      <diagonal/>
    </border>
    <border>
      <left style="thin">
        <color rgb="FF000000"/>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8"/>
      </left>
      <right/>
      <top style="thin">
        <color indexed="64"/>
      </top>
      <bottom/>
      <diagonal/>
    </border>
    <border>
      <left style="thin">
        <color indexed="64"/>
      </left>
      <right style="medium">
        <color indexed="64"/>
      </right>
      <top style="thin">
        <color indexed="64"/>
      </top>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right style="dotted">
        <color auto="1"/>
      </right>
      <top style="thin">
        <color indexed="64"/>
      </top>
      <bottom/>
      <diagonal/>
    </border>
    <border>
      <left style="dotted">
        <color auto="1"/>
      </left>
      <right style="medium">
        <color auto="1"/>
      </right>
      <top style="thin">
        <color indexed="64"/>
      </top>
      <bottom/>
      <diagonal/>
    </border>
    <border>
      <left style="medium">
        <color auto="1"/>
      </left>
      <right style="dotted">
        <color auto="1"/>
      </right>
      <top style="thin">
        <color indexed="64"/>
      </top>
      <bottom/>
      <diagonal/>
    </border>
    <border>
      <left style="medium">
        <color auto="1"/>
      </left>
      <right style="medium">
        <color auto="1"/>
      </right>
      <top style="thin">
        <color indexed="64"/>
      </top>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rgb="FF000000"/>
      </left>
      <right style="thin">
        <color rgb="FF000000"/>
      </right>
      <top style="thin">
        <color indexed="64"/>
      </top>
      <bottom/>
      <diagonal/>
    </border>
    <border>
      <left style="thin">
        <color rgb="FF000000"/>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8"/>
      </left>
      <right/>
      <top style="thin">
        <color indexed="64"/>
      </top>
      <bottom/>
      <diagonal/>
    </border>
    <border>
      <left style="thin">
        <color indexed="64"/>
      </left>
      <right style="medium">
        <color indexed="64"/>
      </right>
      <top style="thin">
        <color indexed="64"/>
      </top>
      <bottom/>
      <diagonal/>
    </border>
    <border>
      <left/>
      <right style="medium">
        <color auto="1"/>
      </right>
      <top style="thin">
        <color indexed="8"/>
      </top>
      <bottom style="thin">
        <color indexed="8"/>
      </bottom>
      <diagonal/>
    </border>
    <border>
      <left style="medium">
        <color indexed="64"/>
      </left>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ck">
        <color theme="3"/>
      </left>
      <right style="thin">
        <color indexed="64"/>
      </right>
      <top style="thin">
        <color theme="1"/>
      </top>
      <bottom style="thin">
        <color indexed="64"/>
      </bottom>
      <diagonal/>
    </border>
    <border>
      <left style="thin">
        <color indexed="64"/>
      </left>
      <right/>
      <top style="thin">
        <color theme="1"/>
      </top>
      <bottom style="thin">
        <color indexed="64"/>
      </bottom>
      <diagonal/>
    </border>
    <border>
      <left style="medium">
        <color auto="1"/>
      </left>
      <right style="thin">
        <color indexed="64"/>
      </right>
      <top style="thin">
        <color theme="1"/>
      </top>
      <bottom style="thin">
        <color indexed="64"/>
      </bottom>
      <diagonal/>
    </border>
    <border>
      <left style="thin">
        <color indexed="64"/>
      </left>
      <right style="medium">
        <color indexed="64"/>
      </right>
      <top style="thin">
        <color theme="1"/>
      </top>
      <bottom style="thin">
        <color indexed="64"/>
      </bottom>
      <diagonal/>
    </border>
    <border>
      <left style="thin">
        <color indexed="64"/>
      </left>
      <right style="thick">
        <color theme="3"/>
      </right>
      <top style="thin">
        <color theme="1"/>
      </top>
      <bottom style="thin">
        <color indexed="64"/>
      </bottom>
      <diagonal/>
    </border>
    <border>
      <left style="medium">
        <color indexed="64"/>
      </left>
      <right style="medium">
        <color auto="1"/>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right style="medium">
        <color auto="1"/>
      </right>
      <top/>
      <bottom style="thin">
        <color indexed="8"/>
      </bottom>
      <diagonal/>
    </border>
    <border>
      <left style="medium">
        <color indexed="64"/>
      </left>
      <right/>
      <top/>
      <bottom style="thin">
        <color auto="1"/>
      </bottom>
      <diagonal/>
    </border>
    <border>
      <left/>
      <right style="medium">
        <color indexed="64"/>
      </right>
      <top/>
      <bottom style="thin">
        <color auto="1"/>
      </bottom>
      <diagonal/>
    </border>
    <border>
      <left/>
      <right/>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right style="dotted">
        <color auto="1"/>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right/>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8"/>
      </left>
      <right/>
      <top/>
      <bottom style="thin">
        <color indexed="64"/>
      </bottom>
      <diagonal/>
    </border>
    <border>
      <left/>
      <right style="dotted">
        <color auto="1"/>
      </right>
      <top/>
      <bottom style="thin">
        <color indexed="64"/>
      </bottom>
      <diagonal/>
    </border>
    <border>
      <left style="medium">
        <color auto="1"/>
      </left>
      <right style="medium">
        <color auto="1"/>
      </right>
      <top style="thin">
        <color indexed="64"/>
      </top>
      <bottom/>
      <diagonal/>
    </border>
    <border>
      <left style="medium">
        <color indexed="64"/>
      </left>
      <right/>
      <top style="thin">
        <color auto="1"/>
      </top>
      <bottom style="thin">
        <color auto="1"/>
      </bottom>
      <diagonal/>
    </border>
    <border>
      <left style="thin">
        <color indexed="64"/>
      </left>
      <right/>
      <top/>
      <bottom style="thin">
        <color indexed="64"/>
      </bottom>
      <diagonal/>
    </border>
    <border>
      <left style="medium">
        <color indexed="64"/>
      </left>
      <right/>
      <top style="thin">
        <color auto="1"/>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auto="1"/>
      </top>
      <bottom style="thin">
        <color auto="1"/>
      </bottom>
      <diagonal/>
    </border>
    <border>
      <left style="medium">
        <color indexed="64"/>
      </left>
      <right style="hair">
        <color indexed="64"/>
      </right>
      <top style="thin">
        <color auto="1"/>
      </top>
      <bottom style="thin">
        <color auto="1"/>
      </bottom>
      <diagonal/>
    </border>
    <border>
      <left style="hair">
        <color indexed="64"/>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ck">
        <color rgb="FFFF0000"/>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auto="1"/>
      </left>
      <right style="medium">
        <color auto="1"/>
      </right>
      <top/>
      <bottom style="thin">
        <color indexed="64"/>
      </bottom>
      <diagonal/>
    </border>
    <border>
      <left style="thin">
        <color indexed="64"/>
      </left>
      <right style="thin">
        <color indexed="8"/>
      </right>
      <top/>
      <bottom style="thin">
        <color indexed="64"/>
      </bottom>
      <diagonal/>
    </border>
    <border>
      <left/>
      <right style="medium">
        <color auto="1"/>
      </right>
      <top/>
      <bottom style="thin">
        <color indexed="8"/>
      </bottom>
      <diagonal/>
    </border>
    <border>
      <left style="medium">
        <color indexed="64"/>
      </left>
      <right/>
      <top/>
      <bottom style="thin">
        <color auto="1"/>
      </bottom>
      <diagonal/>
    </border>
    <border>
      <left/>
      <right style="medium">
        <color indexed="64"/>
      </right>
      <top/>
      <bottom style="thin">
        <color auto="1"/>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thin">
        <color indexed="64"/>
      </left>
      <right style="thick">
        <color rgb="FFFF0000"/>
      </right>
      <top/>
      <bottom style="thin">
        <color indexed="64"/>
      </bottom>
      <diagonal/>
    </border>
    <border>
      <left style="thin">
        <color indexed="64"/>
      </left>
      <right style="thin">
        <color indexed="64"/>
      </right>
      <top/>
      <bottom style="thin">
        <color indexed="64"/>
      </bottom>
      <diagonal/>
    </border>
    <border>
      <left style="thin">
        <color rgb="FF000000"/>
      </left>
      <right style="thin">
        <color rgb="FF000000"/>
      </right>
      <top style="thin">
        <color indexed="64"/>
      </top>
      <bottom style="double">
        <color indexed="64"/>
      </bottom>
      <diagonal/>
    </border>
    <border>
      <left style="thin">
        <color indexed="64"/>
      </left>
      <right style="thin">
        <color indexed="8"/>
      </right>
      <top style="thin">
        <color indexed="64"/>
      </top>
      <bottom style="double">
        <color indexed="64"/>
      </bottom>
      <diagonal/>
    </border>
    <border>
      <left style="thin">
        <color indexed="8"/>
      </left>
      <right/>
      <top style="thin">
        <color indexed="64"/>
      </top>
      <bottom style="double">
        <color indexed="64"/>
      </bottom>
      <diagonal/>
    </border>
    <border>
      <left style="dotted">
        <color auto="1"/>
      </left>
      <right style="medium">
        <color auto="1"/>
      </right>
      <top style="thin">
        <color auto="1"/>
      </top>
      <bottom style="double">
        <color indexed="64"/>
      </bottom>
      <diagonal/>
    </border>
    <border>
      <left/>
      <right style="dotted">
        <color auto="1"/>
      </right>
      <top style="thin">
        <color indexed="64"/>
      </top>
      <bottom style="double">
        <color indexed="64"/>
      </bottom>
      <diagonal/>
    </border>
    <border>
      <left style="medium">
        <color auto="1"/>
      </left>
      <right style="dotted">
        <color auto="1"/>
      </right>
      <top style="thin">
        <color indexed="64"/>
      </top>
      <bottom style="double">
        <color indexed="64"/>
      </bottom>
      <diagonal/>
    </border>
    <border>
      <left style="medium">
        <color auto="1"/>
      </left>
      <right style="medium">
        <color auto="1"/>
      </right>
      <top style="thin">
        <color indexed="64"/>
      </top>
      <bottom style="double">
        <color indexed="64"/>
      </bottom>
      <diagonal/>
    </border>
    <border>
      <left/>
      <right style="medium">
        <color indexed="64"/>
      </right>
      <top style="thin">
        <color auto="1"/>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rgb="FF000000"/>
      </left>
      <right/>
      <top/>
      <bottom style="thin">
        <color indexed="64"/>
      </bottom>
      <diagonal/>
    </border>
    <border>
      <left style="thin">
        <color rgb="FF000000"/>
      </left>
      <right style="thin">
        <color indexed="64"/>
      </right>
      <top style="thin">
        <color indexed="64"/>
      </top>
      <bottom style="double">
        <color indexed="64"/>
      </bottom>
      <diagonal/>
    </border>
    <border>
      <left style="medium">
        <color indexed="64"/>
      </left>
      <right/>
      <top/>
      <bottom style="thin">
        <color indexed="64"/>
      </bottom>
      <diagonal/>
    </border>
    <border>
      <left style="medium">
        <color auto="1"/>
      </left>
      <right style="dotted">
        <color auto="1"/>
      </right>
      <top/>
      <bottom style="thin">
        <color indexed="64"/>
      </bottom>
      <diagonal/>
    </border>
    <border>
      <left style="medium">
        <color indexed="64"/>
      </left>
      <right/>
      <top style="thin">
        <color indexed="64"/>
      </top>
      <bottom style="double">
        <color indexed="64"/>
      </bottom>
      <diagonal/>
    </border>
    <border>
      <left style="medium">
        <color indexed="64"/>
      </left>
      <right style="thin">
        <color indexed="64"/>
      </right>
      <top style="thin">
        <color indexed="64"/>
      </top>
      <bottom style="thin">
        <color indexed="64"/>
      </bottom>
      <diagonal/>
    </border>
    <border>
      <left style="medium">
        <color auto="1"/>
      </left>
      <right style="medium">
        <color auto="1"/>
      </right>
      <top style="thin">
        <color indexed="64"/>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indexed="64"/>
      </top>
      <bottom style="thin">
        <color indexed="64"/>
      </bottom>
      <diagonal/>
    </border>
    <border>
      <left style="medium">
        <color indexed="64"/>
      </left>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indexed="64"/>
      </top>
      <bottom style="thin">
        <color indexed="64"/>
      </bottom>
      <diagonal/>
    </border>
    <border>
      <left style="thick">
        <color rgb="FFFF0000"/>
      </left>
      <right style="thin">
        <color indexed="64"/>
      </right>
      <top style="thin">
        <color indexed="64"/>
      </top>
      <bottom style="thin">
        <color indexed="64"/>
      </bottom>
      <diagonal/>
    </border>
    <border>
      <left/>
      <right style="medium">
        <color indexed="64"/>
      </right>
      <top style="thin">
        <color auto="1"/>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diagonal/>
    </border>
    <border>
      <left style="dotted">
        <color auto="1"/>
      </left>
      <right/>
      <top style="thin">
        <color auto="1"/>
      </top>
      <bottom style="thin">
        <color indexed="64"/>
      </bottom>
      <diagonal/>
    </border>
    <border>
      <left style="hair">
        <color auto="1"/>
      </left>
      <right style="medium">
        <color auto="1"/>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double">
        <color indexed="64"/>
      </bottom>
      <diagonal/>
    </border>
    <border>
      <left style="medium">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bottom style="thin">
        <color indexed="64"/>
      </bottom>
      <diagonal/>
    </border>
    <border>
      <left style="medium">
        <color auto="1"/>
      </left>
      <right style="medium">
        <color auto="1"/>
      </right>
      <top style="thin">
        <color indexed="64"/>
      </top>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style="thin">
        <color indexed="8"/>
      </right>
      <top style="thin">
        <color indexed="64"/>
      </top>
      <bottom style="thin">
        <color indexed="64"/>
      </bottom>
      <diagonal/>
    </border>
    <border>
      <left style="thin">
        <color rgb="FF000000"/>
      </left>
      <right style="thin">
        <color rgb="FF000000"/>
      </right>
      <top style="thin">
        <color indexed="64"/>
      </top>
      <bottom/>
      <diagonal/>
    </border>
    <border>
      <left style="thin">
        <color rgb="FF000000"/>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8"/>
      </left>
      <right style="thin">
        <color indexed="8"/>
      </right>
      <top style="thin">
        <color indexed="64"/>
      </top>
      <bottom/>
      <diagonal/>
    </border>
    <border>
      <left style="thin">
        <color rgb="FF000000"/>
      </left>
      <right style="thin">
        <color rgb="FF000000"/>
      </right>
      <top style="thin">
        <color indexed="64"/>
      </top>
      <bottom style="medium">
        <color indexed="64"/>
      </bottom>
      <diagonal/>
    </border>
    <border>
      <left style="thin">
        <color rgb="FF000000"/>
      </left>
      <right/>
      <top style="thin">
        <color indexed="64"/>
      </top>
      <bottom style="medium">
        <color indexed="64"/>
      </bottom>
      <diagonal/>
    </border>
    <border>
      <left style="thin">
        <color indexed="64"/>
      </left>
      <right style="thin">
        <color indexed="8"/>
      </right>
      <top style="thin">
        <color indexed="64"/>
      </top>
      <bottom style="medium">
        <color indexed="64"/>
      </bottom>
      <diagonal/>
    </border>
    <border>
      <left style="thin">
        <color indexed="8"/>
      </left>
      <right style="thin">
        <color indexed="8"/>
      </right>
      <top style="thin">
        <color indexed="64"/>
      </top>
      <bottom style="medium">
        <color indexed="64"/>
      </bottom>
      <diagonal/>
    </border>
    <border>
      <left style="medium">
        <color indexed="64"/>
      </left>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medium">
        <color indexed="64"/>
      </left>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medium">
        <color indexed="64"/>
      </left>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medium">
        <color indexed="64"/>
      </left>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medium">
        <color indexed="64"/>
      </left>
      <right/>
      <top style="thin">
        <color auto="1"/>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style="medium">
        <color indexed="64"/>
      </left>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medium">
        <color indexed="64"/>
      </left>
      <right/>
      <top style="thin">
        <color auto="1"/>
      </top>
      <bottom style="thin">
        <color indexed="64"/>
      </bottom>
      <diagonal/>
    </border>
    <border>
      <left style="thin">
        <color rgb="FF000000"/>
      </left>
      <right style="thin">
        <color rgb="FF000000"/>
      </right>
      <top/>
      <bottom style="thin">
        <color indexed="64"/>
      </bottom>
      <diagonal/>
    </border>
    <border>
      <left style="thin">
        <color indexed="64"/>
      </left>
      <right style="thin">
        <color indexed="8"/>
      </right>
      <top/>
      <bottom style="thin">
        <color indexed="64"/>
      </bottom>
      <diagonal/>
    </border>
    <border>
      <left style="thin">
        <color indexed="8"/>
      </left>
      <right/>
      <top/>
      <bottom style="thin">
        <color indexed="64"/>
      </bottom>
      <diagonal/>
    </border>
    <border>
      <left style="medium">
        <color indexed="64"/>
      </left>
      <right style="medium">
        <color auto="1"/>
      </right>
      <top style="thin">
        <color auto="1"/>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ck">
        <color rgb="FFFF0000"/>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dotted">
        <color auto="1"/>
      </right>
      <top/>
      <bottom style="thin">
        <color indexed="64"/>
      </bottom>
      <diagonal/>
    </border>
    <border>
      <left style="thin">
        <color indexed="64"/>
      </left>
      <right style="thick">
        <color rgb="FFFF0000"/>
      </right>
      <top/>
      <bottom style="thin">
        <color indexed="64"/>
      </bottom>
      <diagonal/>
    </border>
    <border>
      <left style="thin">
        <color indexed="8"/>
      </left>
      <right/>
      <top style="thin">
        <color indexed="64"/>
      </top>
      <bottom style="medium">
        <color indexed="64"/>
      </bottom>
      <diagonal/>
    </border>
    <border>
      <left/>
      <right style="medium">
        <color auto="1"/>
      </right>
      <top style="thin">
        <color indexed="8"/>
      </top>
      <bottom style="medium">
        <color indexed="64"/>
      </bottom>
      <diagonal/>
    </border>
    <border>
      <left style="medium">
        <color indexed="64"/>
      </left>
      <right/>
      <top style="thin">
        <color auto="1"/>
      </top>
      <bottom style="medium">
        <color indexed="64"/>
      </bottom>
      <diagonal/>
    </border>
    <border>
      <left style="dotted">
        <color auto="1"/>
      </left>
      <right style="medium">
        <color auto="1"/>
      </right>
      <top style="thin">
        <color auto="1"/>
      </top>
      <bottom style="medium">
        <color indexed="64"/>
      </bottom>
      <diagonal/>
    </border>
    <border>
      <left/>
      <right style="dotted">
        <color auto="1"/>
      </right>
      <top style="thin">
        <color indexed="64"/>
      </top>
      <bottom style="medium">
        <color indexed="64"/>
      </bottom>
      <diagonal/>
    </border>
    <border>
      <left style="medium">
        <color auto="1"/>
      </left>
      <right style="dotted">
        <color auto="1"/>
      </right>
      <top style="thin">
        <color auto="1"/>
      </top>
      <bottom style="medium">
        <color indexed="64"/>
      </bottom>
      <diagonal/>
    </border>
    <border>
      <left style="medium">
        <color indexed="64"/>
      </left>
      <right style="medium">
        <color auto="1"/>
      </right>
      <top style="thin">
        <color auto="1"/>
      </top>
      <bottom style="medium">
        <color indexed="64"/>
      </bottom>
      <diagonal/>
    </border>
    <border>
      <left/>
      <right style="medium">
        <color indexed="64"/>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ck">
        <color rgb="FFFF0000"/>
      </right>
      <top style="thin">
        <color auto="1"/>
      </top>
      <bottom style="medium">
        <color indexed="64"/>
      </bottom>
      <diagonal/>
    </border>
    <border>
      <left style="thick">
        <color rgb="FFFF0000"/>
      </left>
      <right style="thin">
        <color indexed="64"/>
      </right>
      <top style="thin">
        <color indexed="64"/>
      </top>
      <bottom style="medium">
        <color indexed="64"/>
      </bottom>
      <diagonal/>
    </border>
    <border>
      <left style="thick">
        <color theme="3"/>
      </left>
      <right style="thin">
        <color indexed="64"/>
      </right>
      <top style="thin">
        <color theme="1"/>
      </top>
      <bottom style="medium">
        <color indexed="64"/>
      </bottom>
      <diagonal/>
    </border>
    <border>
      <left style="thin">
        <color indexed="64"/>
      </left>
      <right/>
      <top style="thin">
        <color theme="1"/>
      </top>
      <bottom style="medium">
        <color indexed="64"/>
      </bottom>
      <diagonal/>
    </border>
    <border>
      <left style="medium">
        <color auto="1"/>
      </left>
      <right style="thin">
        <color indexed="64"/>
      </right>
      <top style="thin">
        <color theme="1"/>
      </top>
      <bottom style="medium">
        <color indexed="64"/>
      </bottom>
      <diagonal/>
    </border>
    <border>
      <left style="thin">
        <color indexed="64"/>
      </left>
      <right style="medium">
        <color indexed="64"/>
      </right>
      <top style="thin">
        <color theme="1"/>
      </top>
      <bottom style="medium">
        <color indexed="64"/>
      </bottom>
      <diagonal/>
    </border>
    <border>
      <left style="thin">
        <color indexed="64"/>
      </left>
      <right style="thick">
        <color theme="3"/>
      </right>
      <top style="thin">
        <color theme="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auto="1"/>
      </top>
      <bottom style="medium">
        <color rgb="FFFF0000"/>
      </bottom>
      <diagonal/>
    </border>
    <border>
      <left style="medium">
        <color indexed="64"/>
      </left>
      <right style="thin">
        <color indexed="64"/>
      </right>
      <top style="thin">
        <color auto="1"/>
      </top>
      <bottom style="medium">
        <color rgb="FFFF0000"/>
      </bottom>
      <diagonal/>
    </border>
    <border>
      <left style="thin">
        <color indexed="64"/>
      </left>
      <right/>
      <top style="thin">
        <color auto="1"/>
      </top>
      <bottom style="medium">
        <color rgb="FFFF0000"/>
      </bottom>
      <diagonal/>
    </border>
    <border>
      <left style="thin">
        <color rgb="FF000000"/>
      </left>
      <right style="thin">
        <color rgb="FF000000"/>
      </right>
      <top style="thin">
        <color auto="1"/>
      </top>
      <bottom style="medium">
        <color rgb="FFFF0000"/>
      </bottom>
      <diagonal/>
    </border>
    <border>
      <left style="thin">
        <color rgb="FF000000"/>
      </left>
      <right/>
      <top style="thin">
        <color auto="1"/>
      </top>
      <bottom style="medium">
        <color rgb="FFFF0000"/>
      </bottom>
      <diagonal/>
    </border>
    <border>
      <left style="thin">
        <color indexed="64"/>
      </left>
      <right style="thin">
        <color indexed="64"/>
      </right>
      <top style="thin">
        <color auto="1"/>
      </top>
      <bottom style="medium">
        <color rgb="FFFF0000"/>
      </bottom>
      <diagonal/>
    </border>
    <border>
      <left style="thin">
        <color indexed="64"/>
      </left>
      <right style="thin">
        <color indexed="8"/>
      </right>
      <top style="thin">
        <color auto="1"/>
      </top>
      <bottom style="medium">
        <color rgb="FFFF0000"/>
      </bottom>
      <diagonal/>
    </border>
    <border>
      <left style="thin">
        <color indexed="8"/>
      </left>
      <right/>
      <top style="thin">
        <color auto="1"/>
      </top>
      <bottom style="medium">
        <color rgb="FFFF0000"/>
      </bottom>
      <diagonal/>
    </border>
    <border>
      <left style="thin">
        <color indexed="64"/>
      </left>
      <right style="medium">
        <color indexed="64"/>
      </right>
      <top style="thin">
        <color auto="1"/>
      </top>
      <bottom style="medium">
        <color rgb="FFFF0000"/>
      </bottom>
      <diagonal/>
    </border>
    <border>
      <left/>
      <right style="medium">
        <color indexed="64"/>
      </right>
      <top style="thin">
        <color auto="1"/>
      </top>
      <bottom style="medium">
        <color rgb="FFFF0000"/>
      </bottom>
      <diagonal/>
    </border>
    <border>
      <left style="medium">
        <color indexed="64"/>
      </left>
      <right/>
      <top style="thin">
        <color auto="1"/>
      </top>
      <bottom style="medium">
        <color rgb="FFFF0000"/>
      </bottom>
      <diagonal/>
    </border>
    <border>
      <left style="dotted">
        <color auto="1"/>
      </left>
      <right style="medium">
        <color auto="1"/>
      </right>
      <top style="thin">
        <color auto="1"/>
      </top>
      <bottom style="medium">
        <color rgb="FFFF0000"/>
      </bottom>
      <diagonal/>
    </border>
    <border>
      <left/>
      <right style="dotted">
        <color auto="1"/>
      </right>
      <top style="thin">
        <color auto="1"/>
      </top>
      <bottom style="medium">
        <color rgb="FFFF0000"/>
      </bottom>
      <diagonal/>
    </border>
    <border>
      <left style="medium">
        <color auto="1"/>
      </left>
      <right style="dotted">
        <color auto="1"/>
      </right>
      <top style="thin">
        <color auto="1"/>
      </top>
      <bottom style="medium">
        <color rgb="FFFF0000"/>
      </bottom>
      <diagonal/>
    </border>
    <border>
      <left/>
      <right/>
      <top style="thin">
        <color auto="1"/>
      </top>
      <bottom style="medium">
        <color rgb="FFFF0000"/>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thin">
        <color indexed="64"/>
      </left>
      <right/>
      <top style="thin">
        <color indexed="64"/>
      </top>
      <bottom style="thin">
        <color indexed="64"/>
      </bottom>
      <diagonal/>
    </border>
    <border>
      <left/>
      <right style="medium">
        <color auto="1"/>
      </right>
      <top style="thin">
        <color indexed="8"/>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medium">
        <color indexed="64"/>
      </bottom>
      <diagonal/>
    </border>
    <border>
      <left style="thin">
        <color rgb="FF000000"/>
      </left>
      <right/>
      <top style="thin">
        <color indexed="64"/>
      </top>
      <bottom style="medium">
        <color indexed="64"/>
      </bottom>
      <diagonal/>
    </border>
    <border>
      <left style="thin">
        <color indexed="64"/>
      </left>
      <right style="thin">
        <color indexed="8"/>
      </right>
      <top style="thin">
        <color indexed="64"/>
      </top>
      <bottom style="medium">
        <color indexed="64"/>
      </bottom>
      <diagonal/>
    </border>
    <border>
      <left style="thin">
        <color indexed="8"/>
      </left>
      <right/>
      <top style="thin">
        <color indexed="64"/>
      </top>
      <bottom style="medium">
        <color indexed="64"/>
      </bottom>
      <diagonal/>
    </border>
    <border>
      <left/>
      <right style="medium">
        <color auto="1"/>
      </right>
      <top style="thin">
        <color indexed="8"/>
      </top>
      <bottom style="medium">
        <color indexed="64"/>
      </bottom>
      <diagonal/>
    </border>
    <border>
      <left style="medium">
        <color indexed="64"/>
      </left>
      <right/>
      <top style="thin">
        <color auto="1"/>
      </top>
      <bottom style="medium">
        <color indexed="64"/>
      </bottom>
      <diagonal/>
    </border>
    <border>
      <left style="dotted">
        <color auto="1"/>
      </left>
      <right style="medium">
        <color auto="1"/>
      </right>
      <top style="thin">
        <color auto="1"/>
      </top>
      <bottom style="medium">
        <color indexed="64"/>
      </bottom>
      <diagonal/>
    </border>
    <border>
      <left/>
      <right style="dotted">
        <color auto="1"/>
      </right>
      <top style="thin">
        <color indexed="64"/>
      </top>
      <bottom style="medium">
        <color indexed="64"/>
      </bottom>
      <diagonal/>
    </border>
    <border>
      <left style="medium">
        <color auto="1"/>
      </left>
      <right style="dotted">
        <color auto="1"/>
      </right>
      <top style="thin">
        <color auto="1"/>
      </top>
      <bottom style="medium">
        <color indexed="64"/>
      </bottom>
      <diagonal/>
    </border>
    <border>
      <left style="medium">
        <color indexed="64"/>
      </left>
      <right style="medium">
        <color auto="1"/>
      </right>
      <top style="thin">
        <color auto="1"/>
      </top>
      <bottom style="medium">
        <color indexed="64"/>
      </bottom>
      <diagonal/>
    </border>
    <border>
      <left/>
      <right style="medium">
        <color indexed="64"/>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ck">
        <color rgb="FFFF0000"/>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auto="1"/>
      </left>
      <right style="medium">
        <color auto="1"/>
      </right>
      <top style="thin">
        <color indexed="64"/>
      </top>
      <bottom style="thick">
        <color rgb="FFFF0000"/>
      </bottom>
      <diagonal/>
    </border>
    <border>
      <left style="medium">
        <color indexed="64"/>
      </left>
      <right style="thin">
        <color indexed="64"/>
      </right>
      <top style="thin">
        <color indexed="64"/>
      </top>
      <bottom style="thick">
        <color rgb="FFFF0000"/>
      </bottom>
      <diagonal/>
    </border>
    <border>
      <left style="thin">
        <color rgb="FF000000"/>
      </left>
      <right style="thin">
        <color rgb="FF000000"/>
      </right>
      <top style="thin">
        <color indexed="64"/>
      </top>
      <bottom style="thick">
        <color rgb="FFFF0000"/>
      </bottom>
      <diagonal/>
    </border>
    <border>
      <left style="thin">
        <color rgb="FF000000"/>
      </left>
      <right/>
      <top style="thin">
        <color indexed="64"/>
      </top>
      <bottom style="thick">
        <color rgb="FFFF0000"/>
      </bottom>
      <diagonal/>
    </border>
    <border>
      <left style="thin">
        <color indexed="64"/>
      </left>
      <right style="thin">
        <color indexed="64"/>
      </right>
      <top style="thin">
        <color indexed="64"/>
      </top>
      <bottom style="thick">
        <color rgb="FFFF0000"/>
      </bottom>
      <diagonal/>
    </border>
    <border>
      <left style="thin">
        <color indexed="64"/>
      </left>
      <right style="thin">
        <color indexed="8"/>
      </right>
      <top style="thin">
        <color indexed="64"/>
      </top>
      <bottom style="thick">
        <color rgb="FFFF0000"/>
      </bottom>
      <diagonal/>
    </border>
    <border>
      <left style="thin">
        <color indexed="8"/>
      </left>
      <right/>
      <top style="thin">
        <color indexed="64"/>
      </top>
      <bottom style="thick">
        <color rgb="FFFF0000"/>
      </bottom>
      <diagonal/>
    </border>
    <border>
      <left style="thin">
        <color indexed="64"/>
      </left>
      <right style="medium">
        <color indexed="64"/>
      </right>
      <top style="thin">
        <color indexed="64"/>
      </top>
      <bottom style="thick">
        <color rgb="FFFF0000"/>
      </bottom>
      <diagonal/>
    </border>
    <border>
      <left/>
      <right style="medium">
        <color auto="1"/>
      </right>
      <top style="thin">
        <color indexed="8"/>
      </top>
      <bottom style="thick">
        <color rgb="FFFF0000"/>
      </bottom>
      <diagonal/>
    </border>
    <border>
      <left style="medium">
        <color indexed="64"/>
      </left>
      <right/>
      <top style="thin">
        <color auto="1"/>
      </top>
      <bottom style="thick">
        <color rgb="FFFF0000"/>
      </bottom>
      <diagonal/>
    </border>
    <border>
      <left style="dotted">
        <color auto="1"/>
      </left>
      <right style="medium">
        <color auto="1"/>
      </right>
      <top style="thin">
        <color auto="1"/>
      </top>
      <bottom style="thick">
        <color rgb="FFFF0000"/>
      </bottom>
      <diagonal/>
    </border>
    <border>
      <left/>
      <right style="dotted">
        <color auto="1"/>
      </right>
      <top style="thin">
        <color indexed="64"/>
      </top>
      <bottom style="thick">
        <color rgb="FFFF0000"/>
      </bottom>
      <diagonal/>
    </border>
    <border>
      <left style="medium">
        <color auto="1"/>
      </left>
      <right style="dotted">
        <color auto="1"/>
      </right>
      <top style="thin">
        <color auto="1"/>
      </top>
      <bottom style="thick">
        <color rgb="FFFF0000"/>
      </bottom>
      <diagonal/>
    </border>
    <border>
      <left style="medium">
        <color indexed="64"/>
      </left>
      <right style="medium">
        <color auto="1"/>
      </right>
      <top style="thin">
        <color auto="1"/>
      </top>
      <bottom style="thick">
        <color rgb="FFFF0000"/>
      </bottom>
      <diagonal/>
    </border>
    <border>
      <left/>
      <right style="medium">
        <color indexed="64"/>
      </right>
      <top style="thin">
        <color auto="1"/>
      </top>
      <bottom style="thick">
        <color rgb="FFFF0000"/>
      </bottom>
      <diagonal/>
    </border>
    <border>
      <left/>
      <right/>
      <top style="thin">
        <color indexed="64"/>
      </top>
      <bottom style="thick">
        <color rgb="FFFF0000"/>
      </bottom>
      <diagonal/>
    </border>
    <border>
      <left/>
      <right style="thin">
        <color indexed="64"/>
      </right>
      <top style="thin">
        <color indexed="64"/>
      </top>
      <bottom style="thick">
        <color rgb="FFFF0000"/>
      </bottom>
      <diagonal/>
    </border>
    <border>
      <left style="thin">
        <color indexed="64"/>
      </left>
      <right/>
      <top style="thin">
        <color indexed="64"/>
      </top>
      <bottom style="thick">
        <color rgb="FFFF0000"/>
      </bottom>
      <diagonal/>
    </border>
    <border>
      <left style="medium">
        <color indexed="64"/>
      </left>
      <right style="thin">
        <color indexed="64"/>
      </right>
      <top style="thin">
        <color indexed="64"/>
      </top>
      <bottom style="thick">
        <color rgb="FFFF0000"/>
      </bottom>
      <diagonal/>
    </border>
    <border>
      <left style="thin">
        <color indexed="64"/>
      </left>
      <right style="medium">
        <color indexed="64"/>
      </right>
      <top style="thin">
        <color indexed="64"/>
      </top>
      <bottom style="thick">
        <color rgb="FFFF0000"/>
      </bottom>
      <diagonal/>
    </border>
    <border>
      <left/>
      <right/>
      <top/>
      <bottom style="thick">
        <color rgb="FFFF0000"/>
      </bottom>
      <diagonal/>
    </border>
    <border>
      <left style="medium">
        <color indexed="64"/>
      </left>
      <right style="thin">
        <color indexed="64"/>
      </right>
      <top/>
      <bottom style="thick">
        <color rgb="FFFF0000"/>
      </bottom>
      <diagonal/>
    </border>
    <border>
      <left style="thin">
        <color indexed="64"/>
      </left>
      <right style="thick">
        <color rgb="FFFF0000"/>
      </right>
      <top style="thin">
        <color auto="1"/>
      </top>
      <bottom style="thick">
        <color rgb="FFFF0000"/>
      </bottom>
      <diagonal/>
    </border>
    <border>
      <left style="thick">
        <color theme="3"/>
      </left>
      <right style="thin">
        <color indexed="64"/>
      </right>
      <top style="thin">
        <color theme="1"/>
      </top>
      <bottom style="thick">
        <color rgb="FFFF0000"/>
      </bottom>
      <diagonal/>
    </border>
    <border>
      <left style="thin">
        <color indexed="64"/>
      </left>
      <right/>
      <top style="thin">
        <color theme="1"/>
      </top>
      <bottom style="thick">
        <color rgb="FFFF0000"/>
      </bottom>
      <diagonal/>
    </border>
    <border>
      <left style="medium">
        <color auto="1"/>
      </left>
      <right style="thin">
        <color indexed="64"/>
      </right>
      <top style="thin">
        <color theme="1"/>
      </top>
      <bottom style="thick">
        <color rgb="FFFF0000"/>
      </bottom>
      <diagonal/>
    </border>
    <border>
      <left style="thin">
        <color indexed="64"/>
      </left>
      <right style="medium">
        <color indexed="64"/>
      </right>
      <top style="thin">
        <color theme="1"/>
      </top>
      <bottom style="thick">
        <color rgb="FFFF0000"/>
      </bottom>
      <diagonal/>
    </border>
    <border>
      <left style="thin">
        <color indexed="64"/>
      </left>
      <right style="thick">
        <color theme="3"/>
      </right>
      <top style="thin">
        <color theme="1"/>
      </top>
      <bottom style="thick">
        <color rgb="FFFF0000"/>
      </bottom>
      <diagonal/>
    </border>
    <border>
      <left/>
      <right style="thin">
        <color indexed="64"/>
      </right>
      <top/>
      <bottom style="thick">
        <color rgb="FFFF0000"/>
      </bottom>
      <diagonal/>
    </border>
    <border>
      <left style="thin">
        <color indexed="64"/>
      </left>
      <right style="thin">
        <color indexed="64"/>
      </right>
      <top style="thin">
        <color indexed="64"/>
      </top>
      <bottom style="thick">
        <color rgb="FFFF0000"/>
      </bottom>
      <diagonal/>
    </border>
    <border>
      <left style="thick">
        <color rgb="FFFF0000"/>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right style="dotted">
        <color auto="1"/>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right style="dotted">
        <color auto="1"/>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auto="1"/>
      </left>
      <right style="medium">
        <color auto="1"/>
      </right>
      <top style="thin">
        <color indexed="64"/>
      </top>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diagonalUp="1">
      <left style="dotted">
        <color auto="1"/>
      </left>
      <right style="medium">
        <color auto="1"/>
      </right>
      <top style="thin">
        <color auto="1"/>
      </top>
      <bottom style="thin">
        <color indexed="64"/>
      </bottom>
      <diagonal style="thin">
        <color auto="1"/>
      </diagonal>
    </border>
    <border>
      <left/>
      <right style="dotted">
        <color auto="1"/>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right style="medium">
        <color auto="1"/>
      </right>
      <top style="thin">
        <color indexed="8"/>
      </top>
      <bottom style="thin">
        <color indexed="64"/>
      </bottom>
      <diagonal/>
    </border>
    <border>
      <left style="medium">
        <color indexed="64"/>
      </left>
      <right/>
      <top style="thin">
        <color auto="1"/>
      </top>
      <bottom style="thin">
        <color indexed="64"/>
      </bottom>
      <diagonal/>
    </border>
    <border>
      <left style="dotted">
        <color auto="1"/>
      </left>
      <right style="medium">
        <color auto="1"/>
      </right>
      <top style="thin">
        <color auto="1"/>
      </top>
      <bottom style="thin">
        <color indexed="64"/>
      </bottom>
      <diagonal/>
    </border>
    <border>
      <left/>
      <right style="dotted">
        <color auto="1"/>
      </right>
      <top style="thin">
        <color indexed="64"/>
      </top>
      <bottom style="thin">
        <color indexed="64"/>
      </bottom>
      <diagonal/>
    </border>
    <border>
      <left style="medium">
        <color auto="1"/>
      </left>
      <right style="dotted">
        <color auto="1"/>
      </right>
      <top style="thin">
        <color auto="1"/>
      </top>
      <bottom style="thin">
        <color indexed="64"/>
      </bottom>
      <diagonal/>
    </border>
    <border>
      <left style="medium">
        <color indexed="64"/>
      </left>
      <right style="medium">
        <color auto="1"/>
      </right>
      <top style="thin">
        <color auto="1"/>
      </top>
      <bottom style="thin">
        <color indexed="64"/>
      </bottom>
      <diagonal/>
    </border>
    <border>
      <left/>
      <right style="medium">
        <color indexed="64"/>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rgb="FFFF0000"/>
      </right>
      <top style="thin">
        <color auto="1"/>
      </top>
      <bottom style="thin">
        <color indexed="64"/>
      </bottom>
      <diagonal/>
    </border>
    <border>
      <left style="thin">
        <color indexed="64"/>
      </left>
      <right style="thin">
        <color indexed="64"/>
      </right>
      <top style="thin">
        <color indexed="64"/>
      </top>
      <bottom style="thin">
        <color indexed="64"/>
      </bottom>
      <diagonal/>
    </border>
  </borders>
  <cellStyleXfs count="70">
    <xf numFmtId="0" fontId="0" fillId="0" borderId="0">
      <alignment vertical="center"/>
    </xf>
    <xf numFmtId="0" fontId="18" fillId="0" borderId="0">
      <alignment vertical="center"/>
    </xf>
    <xf numFmtId="0" fontId="22" fillId="0" borderId="0">
      <alignment vertical="center"/>
    </xf>
    <xf numFmtId="0" fontId="18" fillId="0" borderId="0">
      <alignment vertical="center"/>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3" fillId="0" borderId="0"/>
    <xf numFmtId="0" fontId="18" fillId="0" borderId="0"/>
    <xf numFmtId="0" fontId="18" fillId="0" borderId="0"/>
    <xf numFmtId="0" fontId="18" fillId="0" borderId="0">
      <alignment vertical="center"/>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3" fillId="0" borderId="0"/>
    <xf numFmtId="0" fontId="18" fillId="0" borderId="0"/>
    <xf numFmtId="0" fontId="18" fillId="0" borderId="0"/>
    <xf numFmtId="0" fontId="18" fillId="0" borderId="0"/>
    <xf numFmtId="0" fontId="18" fillId="0" borderId="0"/>
    <xf numFmtId="0" fontId="18" fillId="0" borderId="0"/>
    <xf numFmtId="0" fontId="18" fillId="0" borderId="0"/>
    <xf numFmtId="38" fontId="24" fillId="0" borderId="0" applyFont="0" applyFill="0" applyBorder="0" applyAlignment="0" applyProtection="0">
      <alignment vertical="center"/>
    </xf>
    <xf numFmtId="0" fontId="23" fillId="0" borderId="0">
      <alignment vertical="center"/>
    </xf>
    <xf numFmtId="0" fontId="23" fillId="0" borderId="0"/>
    <xf numFmtId="38" fontId="20" fillId="0" borderId="0" applyFont="0" applyFill="0" applyBorder="0" applyAlignment="0" applyProtection="0">
      <alignment vertical="center"/>
    </xf>
    <xf numFmtId="0" fontId="17" fillId="0" borderId="0">
      <alignment vertical="center"/>
    </xf>
    <xf numFmtId="0" fontId="18" fillId="0" borderId="0"/>
    <xf numFmtId="0" fontId="18" fillId="0" borderId="0"/>
    <xf numFmtId="0" fontId="16" fillId="0" borderId="0">
      <alignment vertical="center"/>
    </xf>
    <xf numFmtId="0" fontId="15" fillId="0" borderId="0">
      <alignment vertical="center"/>
    </xf>
    <xf numFmtId="0" fontId="33" fillId="0" borderId="0"/>
    <xf numFmtId="38" fontId="15" fillId="0" borderId="0" applyFont="0" applyFill="0" applyBorder="0" applyAlignment="0" applyProtection="0">
      <alignment vertical="center"/>
    </xf>
    <xf numFmtId="0" fontId="18" fillId="0" borderId="0"/>
    <xf numFmtId="0" fontId="18" fillId="0" borderId="0">
      <alignment vertical="center"/>
    </xf>
    <xf numFmtId="0" fontId="34" fillId="15" borderId="0" applyNumberFormat="0" applyBorder="0" applyAlignment="0" applyProtection="0">
      <alignment vertical="center"/>
    </xf>
    <xf numFmtId="0" fontId="18" fillId="0" borderId="0"/>
    <xf numFmtId="0" fontId="18" fillId="0" borderId="0"/>
    <xf numFmtId="0" fontId="18" fillId="0" borderId="0"/>
    <xf numFmtId="0" fontId="14" fillId="0" borderId="0">
      <alignment vertical="center"/>
    </xf>
    <xf numFmtId="0" fontId="12" fillId="0" borderId="0">
      <alignment vertical="center"/>
    </xf>
    <xf numFmtId="9" fontId="18" fillId="0" borderId="0" applyFont="0" applyFill="0" applyBorder="0" applyAlignment="0" applyProtection="0">
      <alignment vertical="center"/>
    </xf>
    <xf numFmtId="38" fontId="18" fillId="0" borderId="0" applyFont="0" applyFill="0" applyBorder="0" applyAlignment="0" applyProtection="0">
      <alignment vertical="center"/>
    </xf>
    <xf numFmtId="0" fontId="18" fillId="0" borderId="0"/>
    <xf numFmtId="0" fontId="6" fillId="0" borderId="0">
      <alignment vertical="center"/>
    </xf>
    <xf numFmtId="0" fontId="18" fillId="0" borderId="0"/>
    <xf numFmtId="0" fontId="33" fillId="0" borderId="0"/>
  </cellStyleXfs>
  <cellXfs count="8346">
    <xf numFmtId="0" fontId="0" fillId="0" borderId="0" xfId="0">
      <alignment vertical="center"/>
    </xf>
    <xf numFmtId="0" fontId="14" fillId="0" borderId="0" xfId="62">
      <alignment vertical="center"/>
    </xf>
    <xf numFmtId="0" fontId="14" fillId="0" borderId="45" xfId="62" applyBorder="1">
      <alignment vertical="center"/>
    </xf>
    <xf numFmtId="0" fontId="14" fillId="23" borderId="28" xfId="62" applyFill="1" applyBorder="1">
      <alignment vertical="center"/>
    </xf>
    <xf numFmtId="0" fontId="14" fillId="9" borderId="28" xfId="62" applyFill="1" applyBorder="1" applyAlignment="1">
      <alignment horizontal="center" vertical="center"/>
    </xf>
    <xf numFmtId="0" fontId="14" fillId="0" borderId="28" xfId="62" applyBorder="1" applyAlignment="1">
      <alignment horizontal="center" vertical="center"/>
    </xf>
    <xf numFmtId="0" fontId="14" fillId="26" borderId="28" xfId="62" applyFill="1" applyBorder="1" applyAlignment="1">
      <alignment horizontal="center" vertical="center"/>
    </xf>
    <xf numFmtId="0" fontId="14" fillId="13" borderId="28" xfId="62" applyFill="1" applyBorder="1" applyAlignment="1">
      <alignment horizontal="center" vertical="center"/>
    </xf>
    <xf numFmtId="0" fontId="14" fillId="27" borderId="28" xfId="62" applyFill="1" applyBorder="1" applyAlignment="1">
      <alignment horizontal="center" vertical="center"/>
    </xf>
    <xf numFmtId="0" fontId="14" fillId="28" borderId="28" xfId="62" applyFill="1" applyBorder="1" applyAlignment="1">
      <alignment horizontal="center" vertical="center"/>
    </xf>
    <xf numFmtId="0" fontId="14" fillId="0" borderId="32" xfId="62" applyBorder="1" applyAlignment="1">
      <alignment horizontal="center" vertical="center"/>
    </xf>
    <xf numFmtId="0" fontId="14" fillId="0" borderId="28" xfId="62" applyBorder="1" applyAlignment="1">
      <alignment horizontal="center" vertical="center" wrapText="1"/>
    </xf>
    <xf numFmtId="0" fontId="14" fillId="0" borderId="43" xfId="62" applyBorder="1" applyAlignment="1">
      <alignment vertical="center" textRotation="90"/>
    </xf>
    <xf numFmtId="0" fontId="14" fillId="0" borderId="32" xfId="62" applyBorder="1" applyAlignment="1">
      <alignment vertical="center" textRotation="90"/>
    </xf>
    <xf numFmtId="0" fontId="14" fillId="29" borderId="28" xfId="62" applyFill="1" applyBorder="1" applyAlignment="1">
      <alignment horizontal="center" vertical="center" textRotation="90"/>
    </xf>
    <xf numFmtId="0" fontId="14" fillId="0" borderId="28" xfId="62" applyBorder="1" applyAlignment="1">
      <alignment horizontal="center" vertical="center" textRotation="90"/>
    </xf>
    <xf numFmtId="0" fontId="14" fillId="30" borderId="28" xfId="62" applyFill="1" applyBorder="1" applyAlignment="1">
      <alignment horizontal="center" vertical="center" textRotation="90"/>
    </xf>
    <xf numFmtId="0" fontId="14" fillId="0" borderId="0" xfId="62" applyAlignment="1">
      <alignment vertical="center" textRotation="90"/>
    </xf>
    <xf numFmtId="0" fontId="14" fillId="0" borderId="28" xfId="62" applyBorder="1">
      <alignment vertical="center"/>
    </xf>
    <xf numFmtId="0" fontId="14" fillId="0" borderId="43" xfId="62" applyBorder="1">
      <alignment vertical="center"/>
    </xf>
    <xf numFmtId="0" fontId="14" fillId="0" borderId="2" xfId="62" applyBorder="1">
      <alignment vertical="center"/>
    </xf>
    <xf numFmtId="0" fontId="14" fillId="5" borderId="2" xfId="62" applyFill="1" applyBorder="1" applyAlignment="1">
      <alignment horizontal="center" vertical="center"/>
    </xf>
    <xf numFmtId="0" fontId="14" fillId="5" borderId="33" xfId="62" applyFill="1" applyBorder="1" applyAlignment="1">
      <alignment horizontal="center" vertical="center"/>
    </xf>
    <xf numFmtId="0" fontId="14" fillId="5" borderId="28" xfId="62" applyFill="1" applyBorder="1" applyAlignment="1">
      <alignment horizontal="center" vertical="center"/>
    </xf>
    <xf numFmtId="0" fontId="14" fillId="5" borderId="42" xfId="62" applyFill="1" applyBorder="1" applyAlignment="1">
      <alignment horizontal="center" vertical="center"/>
    </xf>
    <xf numFmtId="0" fontId="14" fillId="0" borderId="2" xfId="62" applyBorder="1" applyAlignment="1">
      <alignment horizontal="center" vertical="center"/>
    </xf>
    <xf numFmtId="0" fontId="14" fillId="5" borderId="29" xfId="62" applyFill="1" applyBorder="1" applyAlignment="1">
      <alignment horizontal="center" vertical="center"/>
    </xf>
    <xf numFmtId="0" fontId="14" fillId="0" borderId="0" xfId="62" applyAlignment="1">
      <alignment horizontal="center" vertical="center"/>
    </xf>
    <xf numFmtId="0" fontId="14" fillId="2" borderId="0" xfId="62" applyFill="1">
      <alignment vertical="center"/>
    </xf>
    <xf numFmtId="0" fontId="14" fillId="0" borderId="29" xfId="62" applyBorder="1" applyAlignment="1">
      <alignment horizontal="center" vertical="center"/>
    </xf>
    <xf numFmtId="0" fontId="14" fillId="0" borderId="42" xfId="62" applyBorder="1" applyAlignment="1">
      <alignment horizontal="center" vertical="center"/>
    </xf>
    <xf numFmtId="0" fontId="14" fillId="8" borderId="28" xfId="62" applyFill="1" applyBorder="1" applyAlignment="1">
      <alignment horizontal="center" vertical="center" wrapText="1"/>
    </xf>
    <xf numFmtId="0" fontId="14" fillId="0" borderId="54" xfId="62" applyBorder="1">
      <alignment vertical="center"/>
    </xf>
    <xf numFmtId="0" fontId="14" fillId="0" borderId="55" xfId="62" applyBorder="1">
      <alignment vertical="center"/>
    </xf>
    <xf numFmtId="0" fontId="14" fillId="5" borderId="54" xfId="62" applyFill="1" applyBorder="1" applyAlignment="1">
      <alignment horizontal="center" vertical="center"/>
    </xf>
    <xf numFmtId="0" fontId="14" fillId="0" borderId="54" xfId="62" applyBorder="1" applyAlignment="1">
      <alignment horizontal="center" vertical="center"/>
    </xf>
    <xf numFmtId="0" fontId="13" fillId="0" borderId="54" xfId="62" applyFont="1" applyBorder="1">
      <alignment vertical="center"/>
    </xf>
    <xf numFmtId="0" fontId="13" fillId="5" borderId="54" xfId="62" applyFont="1" applyFill="1" applyBorder="1" applyAlignment="1">
      <alignment horizontal="center" vertical="center"/>
    </xf>
    <xf numFmtId="0" fontId="14" fillId="22" borderId="28" xfId="62" applyFill="1" applyBorder="1" applyAlignment="1">
      <alignment horizontal="center" vertical="center" textRotation="90"/>
    </xf>
    <xf numFmtId="0" fontId="13" fillId="0" borderId="54" xfId="62" applyFont="1" applyBorder="1" applyAlignment="1">
      <alignment horizontal="center" vertical="center"/>
    </xf>
    <xf numFmtId="0" fontId="13" fillId="0" borderId="28" xfId="62" applyFont="1" applyBorder="1" applyAlignment="1">
      <alignment horizontal="center" vertical="center" wrapText="1"/>
    </xf>
    <xf numFmtId="0" fontId="12" fillId="0" borderId="56" xfId="62" applyFont="1" applyBorder="1" applyAlignment="1">
      <alignment horizontal="center" vertical="center"/>
    </xf>
    <xf numFmtId="0" fontId="14" fillId="0" borderId="56" xfId="62" applyBorder="1">
      <alignment vertical="center"/>
    </xf>
    <xf numFmtId="0" fontId="14" fillId="30" borderId="57" xfId="62" applyFill="1" applyBorder="1" applyAlignment="1">
      <alignment horizontal="center" vertical="center" textRotation="90"/>
    </xf>
    <xf numFmtId="0" fontId="12" fillId="0" borderId="5" xfId="62" applyFont="1" applyBorder="1" applyAlignment="1">
      <alignment horizontal="center" vertical="center" textRotation="90"/>
    </xf>
    <xf numFmtId="0" fontId="12" fillId="0" borderId="56" xfId="63" applyBorder="1">
      <alignment vertical="center"/>
    </xf>
    <xf numFmtId="0" fontId="12" fillId="0" borderId="0" xfId="63">
      <alignment vertical="center"/>
    </xf>
    <xf numFmtId="0" fontId="14" fillId="13" borderId="28" xfId="62" applyFill="1" applyBorder="1" applyAlignment="1">
      <alignment horizontal="center" vertical="center" wrapText="1"/>
    </xf>
    <xf numFmtId="0" fontId="11" fillId="0" borderId="54" xfId="62" applyFont="1" applyBorder="1" applyAlignment="1">
      <alignment horizontal="center" vertical="center"/>
    </xf>
    <xf numFmtId="0" fontId="14" fillId="0" borderId="28" xfId="62" applyBorder="1" applyAlignment="1">
      <alignment horizontal="center" vertical="center" shrinkToFit="1"/>
    </xf>
    <xf numFmtId="0" fontId="14" fillId="0" borderId="42" xfId="62" applyBorder="1" applyAlignment="1">
      <alignment horizontal="center" vertical="center" shrinkToFit="1"/>
    </xf>
    <xf numFmtId="0" fontId="14" fillId="26" borderId="28" xfId="62" applyFill="1" applyBorder="1" applyAlignment="1">
      <alignment horizontal="center" vertical="center" shrinkToFit="1"/>
    </xf>
    <xf numFmtId="0" fontId="14" fillId="13" borderId="28" xfId="62" applyFill="1" applyBorder="1" applyAlignment="1">
      <alignment horizontal="center" vertical="center" shrinkToFit="1"/>
    </xf>
    <xf numFmtId="0" fontId="14" fillId="27" borderId="28" xfId="62" applyFill="1" applyBorder="1" applyAlignment="1">
      <alignment horizontal="center" vertical="center" shrinkToFit="1"/>
    </xf>
    <xf numFmtId="0" fontId="14" fillId="28" borderId="28" xfId="62" applyFill="1" applyBorder="1" applyAlignment="1">
      <alignment horizontal="center" vertical="center" shrinkToFit="1"/>
    </xf>
    <xf numFmtId="0" fontId="55" fillId="0" borderId="28" xfId="62" applyFont="1" applyBorder="1" applyAlignment="1">
      <alignment horizontal="center" vertical="center" wrapText="1"/>
    </xf>
    <xf numFmtId="0" fontId="55" fillId="0" borderId="28" xfId="62" applyFont="1" applyBorder="1" applyAlignment="1">
      <alignment horizontal="center" vertical="center" textRotation="90"/>
    </xf>
    <xf numFmtId="0" fontId="10" fillId="0" borderId="28" xfId="62" applyFont="1" applyBorder="1" applyAlignment="1">
      <alignment horizontal="center" vertical="center" wrapText="1"/>
    </xf>
    <xf numFmtId="0" fontId="39" fillId="0" borderId="0" xfId="62" applyFont="1" applyAlignment="1">
      <alignment horizontal="center" vertical="center"/>
    </xf>
    <xf numFmtId="0" fontId="9" fillId="2" borderId="54" xfId="62" applyFont="1" applyFill="1" applyBorder="1" applyAlignment="1">
      <alignment horizontal="center" vertical="center"/>
    </xf>
    <xf numFmtId="0" fontId="56" fillId="6" borderId="28" xfId="62" applyFont="1" applyFill="1" applyBorder="1" applyAlignment="1">
      <alignment horizontal="center" vertical="center" wrapText="1"/>
    </xf>
    <xf numFmtId="0" fontId="14" fillId="35" borderId="54" xfId="62" applyFill="1" applyBorder="1" applyAlignment="1">
      <alignment horizontal="center" vertical="center"/>
    </xf>
    <xf numFmtId="0" fontId="13" fillId="35" borderId="54" xfId="62" applyFont="1" applyFill="1" applyBorder="1" applyAlignment="1">
      <alignment horizontal="center" vertical="center"/>
    </xf>
    <xf numFmtId="0" fontId="14" fillId="0" borderId="61" xfId="62" applyBorder="1" applyAlignment="1">
      <alignment horizontal="center" vertical="center" shrinkToFit="1"/>
    </xf>
    <xf numFmtId="0" fontId="14" fillId="0" borderId="61" xfId="62" applyBorder="1" applyAlignment="1">
      <alignment horizontal="center" vertical="center"/>
    </xf>
    <xf numFmtId="0" fontId="14" fillId="0" borderId="61" xfId="62" applyBorder="1" applyAlignment="1">
      <alignment horizontal="center" vertical="center" textRotation="90"/>
    </xf>
    <xf numFmtId="0" fontId="13" fillId="35" borderId="61" xfId="62" applyFont="1" applyFill="1" applyBorder="1" applyAlignment="1">
      <alignment horizontal="center" vertical="center"/>
    </xf>
    <xf numFmtId="0" fontId="13" fillId="5" borderId="61" xfId="62" applyFont="1" applyFill="1" applyBorder="1" applyAlignment="1">
      <alignment horizontal="center" vertical="center"/>
    </xf>
    <xf numFmtId="0" fontId="14" fillId="0" borderId="61" xfId="62" applyBorder="1">
      <alignment vertical="center"/>
    </xf>
    <xf numFmtId="0" fontId="8" fillId="0" borderId="61" xfId="62" applyFont="1" applyBorder="1" applyAlignment="1">
      <alignment horizontal="center" vertical="center"/>
    </xf>
    <xf numFmtId="0" fontId="8" fillId="0" borderId="73" xfId="62" applyFont="1" applyBorder="1" applyAlignment="1">
      <alignment horizontal="center" vertical="center"/>
    </xf>
    <xf numFmtId="0" fontId="14" fillId="35" borderId="61" xfId="62" applyFill="1" applyBorder="1" applyAlignment="1">
      <alignment horizontal="center" vertical="center"/>
    </xf>
    <xf numFmtId="0" fontId="8" fillId="0" borderId="61" xfId="62" applyFont="1" applyBorder="1" applyAlignment="1">
      <alignment horizontal="center" vertical="center" wrapText="1"/>
    </xf>
    <xf numFmtId="0" fontId="14" fillId="24" borderId="93" xfId="62" applyFill="1" applyBorder="1" applyAlignment="1">
      <alignment horizontal="center" vertical="center"/>
    </xf>
    <xf numFmtId="0" fontId="14" fillId="28" borderId="61" xfId="62" applyFill="1" applyBorder="1" applyAlignment="1">
      <alignment horizontal="center" vertical="center" shrinkToFit="1"/>
    </xf>
    <xf numFmtId="0" fontId="10" fillId="0" borderId="61" xfId="62" applyFont="1" applyBorder="1" applyAlignment="1">
      <alignment horizontal="center" vertical="center" wrapText="1"/>
    </xf>
    <xf numFmtId="0" fontId="14" fillId="28" borderId="61" xfId="62" applyFill="1" applyBorder="1" applyAlignment="1">
      <alignment horizontal="center" vertical="center"/>
    </xf>
    <xf numFmtId="0" fontId="14" fillId="2" borderId="61" xfId="62" applyFill="1" applyBorder="1" applyAlignment="1">
      <alignment horizontal="center" vertical="center" textRotation="90"/>
    </xf>
    <xf numFmtId="0" fontId="7" fillId="5" borderId="54" xfId="62" applyFont="1" applyFill="1" applyBorder="1" applyAlignment="1">
      <alignment horizontal="center" vertical="center"/>
    </xf>
    <xf numFmtId="9" fontId="0" fillId="0" borderId="0" xfId="64" applyFont="1" applyFill="1" applyAlignment="1" applyProtection="1">
      <alignment horizontal="center" vertical="center" shrinkToFit="1"/>
    </xf>
    <xf numFmtId="0" fontId="36" fillId="0" borderId="28" xfId="62" applyFont="1" applyBorder="1" applyAlignment="1">
      <alignment horizontal="center" vertical="center" textRotation="90"/>
    </xf>
    <xf numFmtId="0" fontId="66" fillId="0" borderId="28" xfId="62" applyFont="1" applyBorder="1" applyAlignment="1">
      <alignment horizontal="center" vertical="center" textRotation="90"/>
    </xf>
    <xf numFmtId="0" fontId="36" fillId="0" borderId="28" xfId="62" applyFont="1" applyBorder="1" applyAlignment="1">
      <alignment horizontal="center" vertical="center" wrapText="1"/>
    </xf>
    <xf numFmtId="0" fontId="67" fillId="0" borderId="28" xfId="62" applyFont="1" applyBorder="1" applyAlignment="1">
      <alignment horizontal="center" vertical="center" textRotation="90"/>
    </xf>
    <xf numFmtId="0" fontId="35" fillId="0" borderId="28" xfId="62" applyFont="1" applyBorder="1" applyAlignment="1">
      <alignment horizontal="center" vertical="center" textRotation="90"/>
    </xf>
    <xf numFmtId="0" fontId="5" fillId="0" borderId="28" xfId="62" applyFont="1" applyBorder="1" applyAlignment="1">
      <alignment horizontal="center" vertical="center" shrinkToFit="1"/>
    </xf>
    <xf numFmtId="0" fontId="5" fillId="0" borderId="28" xfId="62" applyFont="1" applyBorder="1" applyAlignment="1">
      <alignment horizontal="center" vertical="center"/>
    </xf>
    <xf numFmtId="0" fontId="14" fillId="0" borderId="57" xfId="62" applyBorder="1" applyAlignment="1">
      <alignment horizontal="center" vertical="center" textRotation="90"/>
    </xf>
    <xf numFmtId="0" fontId="45" fillId="0" borderId="0" xfId="62" applyFont="1" applyAlignment="1">
      <alignment horizontal="center" vertical="center"/>
    </xf>
    <xf numFmtId="0" fontId="14" fillId="0" borderId="56" xfId="62" applyBorder="1" applyAlignment="1">
      <alignment horizontal="center" vertical="center"/>
    </xf>
    <xf numFmtId="0" fontId="14" fillId="2" borderId="61" xfId="62" applyFill="1" applyBorder="1" applyAlignment="1">
      <alignment horizontal="center" vertical="center"/>
    </xf>
    <xf numFmtId="0" fontId="13" fillId="2" borderId="54" xfId="62" applyFont="1" applyFill="1" applyBorder="1" applyAlignment="1">
      <alignment horizontal="center" vertical="center"/>
    </xf>
    <xf numFmtId="0" fontId="13" fillId="2" borderId="61" xfId="62" applyFont="1" applyFill="1" applyBorder="1" applyAlignment="1">
      <alignment horizontal="center" vertical="center"/>
    </xf>
    <xf numFmtId="0" fontId="5" fillId="39" borderId="0" xfId="62" applyFont="1" applyFill="1" applyAlignment="1">
      <alignment horizontal="center" vertical="center"/>
    </xf>
    <xf numFmtId="0" fontId="5" fillId="0" borderId="28" xfId="62" applyFont="1" applyBorder="1" applyAlignment="1">
      <alignment horizontal="center" vertical="center" wrapText="1"/>
    </xf>
    <xf numFmtId="0" fontId="5" fillId="0" borderId="54" xfId="62" applyFont="1" applyBorder="1">
      <alignment vertical="center"/>
    </xf>
    <xf numFmtId="0" fontId="12" fillId="0" borderId="97" xfId="63" applyBorder="1">
      <alignment vertical="center"/>
    </xf>
    <xf numFmtId="0" fontId="5" fillId="0" borderId="56" xfId="63" applyFont="1" applyBorder="1">
      <alignment vertical="center"/>
    </xf>
    <xf numFmtId="0" fontId="5" fillId="0" borderId="97" xfId="63" applyFont="1" applyBorder="1">
      <alignment vertical="center"/>
    </xf>
    <xf numFmtId="0" fontId="0" fillId="0" borderId="0" xfId="0" applyAlignment="1">
      <alignment horizontal="center" vertical="center"/>
    </xf>
    <xf numFmtId="0" fontId="0" fillId="2" borderId="97" xfId="0" applyFill="1" applyBorder="1" applyAlignment="1">
      <alignment horizontal="center" vertical="center"/>
    </xf>
    <xf numFmtId="0" fontId="0" fillId="0" borderId="97" xfId="0" applyBorder="1">
      <alignment vertical="center"/>
    </xf>
    <xf numFmtId="0" fontId="0" fillId="0" borderId="97" xfId="0" applyBorder="1" applyAlignment="1">
      <alignment horizontal="center" vertical="center"/>
    </xf>
    <xf numFmtId="0" fontId="0" fillId="0" borderId="0" xfId="0" applyAlignment="1">
      <alignment horizontal="center" vertical="center" wrapText="1"/>
    </xf>
    <xf numFmtId="0" fontId="0" fillId="17" borderId="97" xfId="0" applyFill="1" applyBorder="1" applyAlignment="1">
      <alignment horizontal="center" vertical="center"/>
    </xf>
    <xf numFmtId="181" fontId="0" fillId="0" borderId="97" xfId="0" applyNumberFormat="1" applyBorder="1">
      <alignment vertical="center"/>
    </xf>
    <xf numFmtId="176" fontId="0" fillId="0" borderId="97" xfId="0" applyNumberFormat="1" applyBorder="1" applyAlignment="1">
      <alignment horizontal="center" vertical="center"/>
    </xf>
    <xf numFmtId="0" fontId="0" fillId="3" borderId="97" xfId="0" applyFill="1" applyBorder="1" applyAlignment="1">
      <alignment horizontal="center" vertical="center"/>
    </xf>
    <xf numFmtId="0" fontId="68" fillId="0" borderId="0" xfId="0" applyFont="1">
      <alignment vertical="center"/>
    </xf>
    <xf numFmtId="0" fontId="14" fillId="2" borderId="54" xfId="62" applyFill="1" applyBorder="1">
      <alignment vertical="center"/>
    </xf>
    <xf numFmtId="0" fontId="4" fillId="4" borderId="54" xfId="62" applyFont="1" applyFill="1" applyBorder="1">
      <alignment vertical="center"/>
    </xf>
    <xf numFmtId="0" fontId="11" fillId="5" borderId="54" xfId="62" applyFont="1" applyFill="1" applyBorder="1" applyAlignment="1">
      <alignment horizontal="center" vertical="center"/>
    </xf>
    <xf numFmtId="0" fontId="4" fillId="0" borderId="54" xfId="62" applyFont="1" applyBorder="1">
      <alignment vertical="center"/>
    </xf>
    <xf numFmtId="0" fontId="9" fillId="0" borderId="54" xfId="62" applyFont="1" applyBorder="1" applyAlignment="1">
      <alignment horizontal="center" vertical="center"/>
    </xf>
    <xf numFmtId="0" fontId="13" fillId="0" borderId="61" xfId="62" applyFont="1" applyBorder="1" applyAlignment="1">
      <alignment horizontal="center" vertical="center"/>
    </xf>
    <xf numFmtId="0" fontId="0" fillId="2" borderId="97" xfId="0" applyFill="1" applyBorder="1">
      <alignment vertical="center"/>
    </xf>
    <xf numFmtId="0" fontId="3" fillId="0" borderId="54" xfId="62" applyFont="1" applyBorder="1">
      <alignment vertical="center"/>
    </xf>
    <xf numFmtId="0" fontId="4" fillId="36" borderId="54" xfId="62" applyFont="1" applyFill="1" applyBorder="1">
      <alignment vertical="center"/>
    </xf>
    <xf numFmtId="0" fontId="14" fillId="0" borderId="548" xfId="62" applyBorder="1" applyAlignment="1">
      <alignment horizontal="center" vertical="center"/>
    </xf>
    <xf numFmtId="0" fontId="5" fillId="20" borderId="22" xfId="62" applyFont="1" applyFill="1" applyBorder="1" applyAlignment="1">
      <alignment horizontal="center" vertical="center"/>
    </xf>
    <xf numFmtId="0" fontId="5" fillId="20" borderId="51" xfId="62" applyFont="1" applyFill="1" applyBorder="1" applyAlignment="1">
      <alignment horizontal="center" vertical="center"/>
    </xf>
    <xf numFmtId="0" fontId="5" fillId="20" borderId="23" xfId="62" applyFont="1" applyFill="1" applyBorder="1" applyAlignment="1">
      <alignment horizontal="center" vertical="center"/>
    </xf>
    <xf numFmtId="0" fontId="5" fillId="0" borderId="29" xfId="62" applyFont="1" applyBorder="1">
      <alignment vertical="center"/>
    </xf>
    <xf numFmtId="0" fontId="14" fillId="0" borderId="41" xfId="62" applyBorder="1">
      <alignment vertical="center"/>
    </xf>
    <xf numFmtId="0" fontId="14" fillId="0" borderId="42" xfId="62" applyBorder="1">
      <alignment vertical="center"/>
    </xf>
    <xf numFmtId="0" fontId="2" fillId="0" borderId="29" xfId="62" applyFont="1" applyBorder="1" applyAlignment="1">
      <alignment horizontal="centerContinuous" vertical="center" shrinkToFit="1"/>
    </xf>
    <xf numFmtId="0" fontId="14" fillId="0" borderId="41" xfId="62" applyBorder="1" applyAlignment="1">
      <alignment horizontal="centerContinuous" vertical="center" shrinkToFit="1"/>
    </xf>
    <xf numFmtId="0" fontId="14" fillId="0" borderId="42" xfId="62" applyBorder="1" applyAlignment="1">
      <alignment horizontal="centerContinuous" vertical="center" shrinkToFit="1"/>
    </xf>
    <xf numFmtId="0" fontId="2" fillId="0" borderId="28" xfId="62" applyFont="1" applyBorder="1" applyAlignment="1">
      <alignment horizontal="center" vertical="center"/>
    </xf>
    <xf numFmtId="0" fontId="0" fillId="0" borderId="595" xfId="0" applyBorder="1">
      <alignment vertical="center"/>
    </xf>
    <xf numFmtId="0" fontId="0" fillId="0" borderId="595" xfId="0" applyBorder="1" applyAlignment="1">
      <alignment horizontal="center" vertical="center"/>
    </xf>
    <xf numFmtId="0" fontId="0" fillId="0" borderId="646" xfId="0" applyBorder="1" applyAlignment="1">
      <alignment horizontal="center" vertical="center"/>
    </xf>
    <xf numFmtId="0" fontId="0" fillId="0" borderId="646" xfId="0" applyBorder="1" applyAlignment="1"/>
    <xf numFmtId="0" fontId="0" fillId="0" borderId="646" xfId="0" applyBorder="1">
      <alignment vertical="center"/>
    </xf>
    <xf numFmtId="0" fontId="0" fillId="2" borderId="646" xfId="0" applyFill="1" applyBorder="1">
      <alignment vertical="center"/>
    </xf>
    <xf numFmtId="0" fontId="0" fillId="7" borderId="646" xfId="0" applyFill="1" applyBorder="1">
      <alignment vertical="center"/>
    </xf>
    <xf numFmtId="0" fontId="0" fillId="21" borderId="646" xfId="0" applyFill="1" applyBorder="1">
      <alignment vertical="center"/>
    </xf>
    <xf numFmtId="0" fontId="0" fillId="42" borderId="646" xfId="0" applyFill="1" applyBorder="1">
      <alignment vertical="center"/>
    </xf>
    <xf numFmtId="0" fontId="0" fillId="43" borderId="646" xfId="0" applyFill="1" applyBorder="1">
      <alignment vertical="center"/>
    </xf>
    <xf numFmtId="0" fontId="0" fillId="12" borderId="646" xfId="0" applyFill="1" applyBorder="1">
      <alignment vertical="center"/>
    </xf>
    <xf numFmtId="0" fontId="0" fillId="4" borderId="646" xfId="0" applyFill="1" applyBorder="1">
      <alignment vertical="center"/>
    </xf>
    <xf numFmtId="0" fontId="0" fillId="0" borderId="0" xfId="0" applyAlignment="1"/>
    <xf numFmtId="176" fontId="0" fillId="0" borderId="646" xfId="0" applyNumberFormat="1" applyBorder="1" applyAlignment="1">
      <alignment horizontal="center" vertical="center"/>
    </xf>
    <xf numFmtId="0" fontId="0" fillId="2" borderId="646" xfId="0" applyFill="1" applyBorder="1" applyAlignment="1">
      <alignment horizontal="center" vertical="center"/>
    </xf>
    <xf numFmtId="183" fontId="0" fillId="7" borderId="646" xfId="0" applyNumberFormat="1" applyFill="1" applyBorder="1" applyAlignment="1">
      <alignment horizontal="center" vertical="center"/>
    </xf>
    <xf numFmtId="0" fontId="0" fillId="0" borderId="0" xfId="0" applyAlignment="1">
      <alignment horizontal="center"/>
    </xf>
    <xf numFmtId="0" fontId="0" fillId="40" borderId="646" xfId="0" applyFill="1" applyBorder="1" applyAlignment="1">
      <alignment horizontal="center"/>
    </xf>
    <xf numFmtId="0" fontId="0" fillId="0" borderId="648" xfId="0" applyBorder="1">
      <alignment vertical="center"/>
    </xf>
    <xf numFmtId="14" fontId="33" fillId="0" borderId="0" xfId="69" applyNumberFormat="1"/>
    <xf numFmtId="0" fontId="33" fillId="0" borderId="0" xfId="69"/>
    <xf numFmtId="176" fontId="0" fillId="0" borderId="1649" xfId="0" applyNumberFormat="1" applyBorder="1" applyAlignment="1">
      <alignment horizontal="center" vertical="center"/>
    </xf>
    <xf numFmtId="0" fontId="0" fillId="0" borderId="1650" xfId="0" applyBorder="1" applyAlignment="1">
      <alignment horizontal="center" vertical="center"/>
    </xf>
    <xf numFmtId="0" fontId="0" fillId="0" borderId="1650" xfId="0" applyBorder="1">
      <alignment vertical="center"/>
    </xf>
    <xf numFmtId="0" fontId="0" fillId="0" borderId="1649" xfId="0" applyBorder="1" applyAlignment="1">
      <alignment horizontal="center" vertical="center"/>
    </xf>
    <xf numFmtId="176" fontId="0" fillId="0" borderId="215" xfId="0" applyNumberFormat="1" applyBorder="1" applyAlignment="1">
      <alignment horizontal="center" vertical="center"/>
    </xf>
    <xf numFmtId="0" fontId="0" fillId="0" borderId="215" xfId="0" applyBorder="1" applyAlignment="1">
      <alignment horizontal="center" vertical="center"/>
    </xf>
    <xf numFmtId="0" fontId="0" fillId="0" borderId="1648" xfId="0" applyBorder="1">
      <alignment vertical="center"/>
    </xf>
    <xf numFmtId="180" fontId="0" fillId="11" borderId="0" xfId="0" applyNumberFormat="1" applyFill="1">
      <alignment vertical="center"/>
    </xf>
    <xf numFmtId="0" fontId="0" fillId="11" borderId="0" xfId="0" applyFill="1" applyAlignment="1">
      <alignment horizontal="center" vertical="center" shrinkToFit="1"/>
    </xf>
    <xf numFmtId="0" fontId="0" fillId="11" borderId="0" xfId="0" applyFill="1" applyAlignment="1">
      <alignment vertical="center" shrinkToFit="1"/>
    </xf>
    <xf numFmtId="0" fontId="27" fillId="11" borderId="0" xfId="0" applyFont="1" applyFill="1" applyAlignment="1">
      <alignment horizontal="center" vertical="center"/>
    </xf>
    <xf numFmtId="177" fontId="0" fillId="0" borderId="0" xfId="0" applyNumberFormat="1" applyAlignment="1">
      <alignment horizontal="center" vertical="center" shrinkToFit="1"/>
    </xf>
    <xf numFmtId="176" fontId="0" fillId="0" borderId="0" xfId="0" applyNumberFormat="1" applyAlignment="1">
      <alignment horizontal="center" vertical="center" shrinkToFit="1"/>
    </xf>
    <xf numFmtId="176" fontId="28" fillId="0" borderId="0" xfId="0" applyNumberFormat="1" applyFont="1" applyAlignment="1">
      <alignment horizontal="center" vertical="center" shrinkToFit="1"/>
    </xf>
    <xf numFmtId="176" fontId="27" fillId="0" borderId="0" xfId="0" applyNumberFormat="1" applyFont="1" applyAlignment="1">
      <alignment horizontal="center" vertical="center" shrinkToFit="1"/>
    </xf>
    <xf numFmtId="0" fontId="0" fillId="0" borderId="0" xfId="0" applyAlignment="1">
      <alignment horizontal="center" vertical="center" shrinkToFit="1"/>
    </xf>
    <xf numFmtId="176" fontId="0" fillId="0" borderId="0" xfId="0" applyNumberFormat="1" applyAlignment="1">
      <alignment horizontal="center" vertical="center"/>
    </xf>
    <xf numFmtId="178" fontId="0" fillId="0" borderId="0" xfId="0" applyNumberFormat="1" applyAlignment="1">
      <alignment vertical="center" shrinkToFit="1"/>
    </xf>
    <xf numFmtId="9" fontId="0" fillId="0" borderId="0" xfId="0" applyNumberFormat="1" applyAlignment="1">
      <alignment horizontal="center" vertical="center" shrinkToFit="1"/>
    </xf>
    <xf numFmtId="0" fontId="44" fillId="0" borderId="0" xfId="0" applyFont="1">
      <alignment vertical="center"/>
    </xf>
    <xf numFmtId="176" fontId="26" fillId="0" borderId="0" xfId="0" applyNumberFormat="1" applyFont="1">
      <alignment vertical="center"/>
    </xf>
    <xf numFmtId="0" fontId="26" fillId="0" borderId="0" xfId="0" applyFont="1">
      <alignment vertical="center"/>
    </xf>
    <xf numFmtId="0" fontId="60" fillId="0" borderId="0" xfId="0" applyFont="1" applyAlignment="1">
      <alignment horizontal="center" vertical="center" shrinkToFit="1"/>
    </xf>
    <xf numFmtId="0" fontId="46" fillId="0" borderId="0" xfId="0" applyFont="1" applyAlignment="1">
      <alignment horizontal="center" vertical="center" shrinkToFit="1"/>
    </xf>
    <xf numFmtId="0" fontId="46" fillId="0" borderId="0" xfId="0" applyFont="1">
      <alignment vertical="center"/>
    </xf>
    <xf numFmtId="0" fontId="46" fillId="0" borderId="12" xfId="0" applyFont="1" applyBorder="1">
      <alignment vertical="center"/>
    </xf>
    <xf numFmtId="0" fontId="0" fillId="0" borderId="12" xfId="0" applyBorder="1">
      <alignment vertical="center"/>
    </xf>
    <xf numFmtId="0" fontId="62" fillId="0" borderId="0" xfId="0" applyFont="1">
      <alignment vertical="center"/>
    </xf>
    <xf numFmtId="0" fontId="0" fillId="0" borderId="0" xfId="0" applyAlignment="1">
      <alignment horizontal="right" vertical="center"/>
    </xf>
    <xf numFmtId="176" fontId="65" fillId="6" borderId="6" xfId="0" applyNumberFormat="1" applyFont="1" applyFill="1" applyBorder="1" applyAlignment="1">
      <alignment horizontal="center" vertical="center" shrinkToFit="1"/>
    </xf>
    <xf numFmtId="0" fontId="28" fillId="2" borderId="5" xfId="0" applyFont="1" applyFill="1" applyBorder="1" applyAlignment="1">
      <alignment horizontal="center" vertical="center" wrapText="1" shrinkToFit="1"/>
    </xf>
    <xf numFmtId="180" fontId="0" fillId="11" borderId="0" xfId="0" applyNumberFormat="1" applyFill="1" applyAlignment="1">
      <alignment horizontal="left" vertical="center"/>
    </xf>
    <xf numFmtId="0" fontId="0" fillId="11" borderId="0" xfId="0" applyFill="1" applyAlignment="1">
      <alignment horizontal="center" vertical="center" wrapText="1" shrinkToFit="1"/>
    </xf>
    <xf numFmtId="0" fontId="0" fillId="11" borderId="0" xfId="0" applyFill="1" applyAlignment="1">
      <alignment vertical="center" wrapText="1" shrinkToFit="1"/>
    </xf>
    <xf numFmtId="0" fontId="0" fillId="11" borderId="0" xfId="0" applyFill="1" applyAlignment="1">
      <alignment horizontal="center" vertical="center"/>
    </xf>
    <xf numFmtId="178" fontId="0" fillId="11" borderId="0" xfId="0" applyNumberFormat="1" applyFill="1" applyAlignment="1">
      <alignment vertical="center" shrinkToFit="1"/>
    </xf>
    <xf numFmtId="0" fontId="48" fillId="0" borderId="22" xfId="0" applyFont="1" applyBorder="1" applyAlignment="1">
      <alignment horizontal="centerContinuous" vertical="center" shrinkToFit="1"/>
    </xf>
    <xf numFmtId="0" fontId="48" fillId="0" borderId="19" xfId="0" applyFont="1" applyBorder="1" applyAlignment="1">
      <alignment horizontal="centerContinuous" vertical="center" shrinkToFit="1"/>
    </xf>
    <xf numFmtId="0" fontId="48" fillId="0" borderId="23" xfId="0" applyFont="1" applyBorder="1" applyAlignment="1">
      <alignment horizontal="centerContinuous" vertical="center" shrinkToFit="1"/>
    </xf>
    <xf numFmtId="180" fontId="0" fillId="11" borderId="9" xfId="0" applyNumberFormat="1" applyFill="1" applyBorder="1">
      <alignment vertical="center"/>
    </xf>
    <xf numFmtId="0" fontId="30" fillId="11" borderId="0" xfId="0" applyFont="1" applyFill="1" applyAlignment="1">
      <alignment horizontal="center" vertical="center" shrinkToFit="1"/>
    </xf>
    <xf numFmtId="0" fontId="0" fillId="0" borderId="0" xfId="0" applyAlignment="1">
      <alignment vertical="center" shrinkToFit="1"/>
    </xf>
    <xf numFmtId="176" fontId="46" fillId="0" borderId="22" xfId="0" applyNumberFormat="1" applyFont="1" applyBorder="1" applyAlignment="1">
      <alignment horizontal="centerContinuous" vertical="center" shrinkToFit="1"/>
    </xf>
    <xf numFmtId="176" fontId="46" fillId="0" borderId="23" xfId="0" applyNumberFormat="1" applyFont="1" applyBorder="1" applyAlignment="1">
      <alignment horizontal="centerContinuous" vertical="center" shrinkToFit="1"/>
    </xf>
    <xf numFmtId="0" fontId="0" fillId="0" borderId="534" xfId="0" applyBorder="1" applyAlignment="1">
      <alignment horizontal="center" vertical="center"/>
    </xf>
    <xf numFmtId="180" fontId="0" fillId="11" borderId="18" xfId="0" applyNumberFormat="1" applyFill="1" applyBorder="1" applyAlignment="1">
      <alignment horizontal="center" vertical="center" shrinkToFit="1"/>
    </xf>
    <xf numFmtId="176" fontId="0" fillId="11" borderId="7" xfId="0" applyNumberFormat="1" applyFill="1" applyBorder="1" applyAlignment="1">
      <alignment horizontal="center" vertical="center" shrinkToFit="1"/>
    </xf>
    <xf numFmtId="179" fontId="0" fillId="11" borderId="7" xfId="0" applyNumberFormat="1" applyFill="1" applyBorder="1" applyAlignment="1">
      <alignment horizontal="center" vertical="center" shrinkToFit="1"/>
    </xf>
    <xf numFmtId="0" fontId="0" fillId="11" borderId="7" xfId="0" applyFill="1" applyBorder="1" applyAlignment="1">
      <alignment horizontal="center" vertical="center" shrinkToFit="1"/>
    </xf>
    <xf numFmtId="0" fontId="27" fillId="11" borderId="7" xfId="0" applyFont="1" applyFill="1" applyBorder="1" applyAlignment="1">
      <alignment horizontal="center" vertical="center"/>
    </xf>
    <xf numFmtId="0" fontId="27" fillId="0" borderId="1" xfId="0" applyFont="1" applyBorder="1" applyAlignment="1">
      <alignment horizontal="center" vertical="center"/>
    </xf>
    <xf numFmtId="178" fontId="21" fillId="0" borderId="7" xfId="0" applyNumberFormat="1" applyFont="1" applyBorder="1" applyAlignment="1">
      <alignment horizontal="center" vertical="center" wrapText="1"/>
    </xf>
    <xf numFmtId="178" fontId="21" fillId="0" borderId="60" xfId="0" applyNumberFormat="1" applyFont="1" applyBorder="1" applyAlignment="1">
      <alignment horizontal="center" vertical="center" wrapText="1"/>
    </xf>
    <xf numFmtId="0" fontId="0" fillId="0" borderId="7" xfId="0" applyBorder="1" applyAlignment="1">
      <alignment horizontal="center" vertical="center" shrinkToFit="1"/>
    </xf>
    <xf numFmtId="176" fontId="28" fillId="20" borderId="10" xfId="0" applyNumberFormat="1" applyFont="1" applyFill="1" applyBorder="1" applyAlignment="1">
      <alignment horizontal="center" vertical="center" shrinkToFit="1"/>
    </xf>
    <xf numFmtId="176" fontId="0" fillId="20" borderId="11" xfId="0" applyNumberFormat="1" applyFill="1" applyBorder="1" applyAlignment="1">
      <alignment horizontal="center" vertical="center" shrinkToFit="1"/>
    </xf>
    <xf numFmtId="176" fontId="27" fillId="16" borderId="17" xfId="0" applyNumberFormat="1" applyFont="1" applyFill="1" applyBorder="1" applyAlignment="1">
      <alignment horizontal="center" vertical="center" shrinkToFit="1"/>
    </xf>
    <xf numFmtId="176" fontId="0" fillId="16" borderId="20" xfId="0" applyNumberFormat="1" applyFill="1" applyBorder="1" applyAlignment="1">
      <alignment horizontal="center" vertical="center" shrinkToFit="1"/>
    </xf>
    <xf numFmtId="0" fontId="27" fillId="0" borderId="72" xfId="0" applyFont="1" applyBorder="1" applyAlignment="1">
      <alignment horizontal="center" vertical="center"/>
    </xf>
    <xf numFmtId="0" fontId="27" fillId="2" borderId="96" xfId="0" applyFont="1" applyFill="1" applyBorder="1" applyAlignment="1">
      <alignment horizontal="center" vertical="center"/>
    </xf>
    <xf numFmtId="0" fontId="27" fillId="2" borderId="98" xfId="0" applyFont="1" applyFill="1" applyBorder="1" applyAlignment="1">
      <alignment horizontal="center" vertical="center"/>
    </xf>
    <xf numFmtId="0" fontId="27" fillId="0" borderId="128" xfId="0" applyFont="1" applyBorder="1" applyAlignment="1">
      <alignment horizontal="center" vertical="center"/>
    </xf>
    <xf numFmtId="0" fontId="27" fillId="2" borderId="74" xfId="0" applyFont="1" applyFill="1" applyBorder="1" applyAlignment="1">
      <alignment horizontal="center" vertical="center"/>
    </xf>
    <xf numFmtId="0" fontId="27" fillId="2" borderId="73" xfId="0" applyFont="1" applyFill="1" applyBorder="1" applyAlignment="1">
      <alignment horizontal="center" vertical="center"/>
    </xf>
    <xf numFmtId="0" fontId="27" fillId="0" borderId="14" xfId="0" applyFont="1" applyBorder="1" applyAlignment="1">
      <alignment horizontal="center" vertical="center"/>
    </xf>
    <xf numFmtId="0" fontId="27" fillId="2" borderId="48" xfId="0" applyFont="1" applyFill="1" applyBorder="1" applyAlignment="1">
      <alignment horizontal="center" vertical="center"/>
    </xf>
    <xf numFmtId="0" fontId="27" fillId="2" borderId="29" xfId="0" applyFont="1" applyFill="1" applyBorder="1" applyAlignment="1">
      <alignment horizontal="center" vertical="center"/>
    </xf>
    <xf numFmtId="0" fontId="27" fillId="0" borderId="93" xfId="0" applyFont="1" applyBorder="1" applyAlignment="1">
      <alignment horizontal="center" vertical="center"/>
    </xf>
    <xf numFmtId="0" fontId="27" fillId="0" borderId="38" xfId="0" applyFont="1" applyBorder="1" applyAlignment="1">
      <alignment horizontal="center" vertical="center"/>
    </xf>
    <xf numFmtId="0" fontId="27" fillId="0" borderId="103" xfId="0" applyFont="1" applyBorder="1" applyAlignment="1">
      <alignment horizontal="center" vertical="center"/>
    </xf>
    <xf numFmtId="0" fontId="27" fillId="0" borderId="79" xfId="0" applyFont="1" applyBorder="1" applyAlignment="1">
      <alignment horizontal="center" vertical="center"/>
    </xf>
    <xf numFmtId="0" fontId="27" fillId="0" borderId="104" xfId="0" applyFont="1" applyBorder="1" applyAlignment="1">
      <alignment horizontal="center" vertical="center"/>
    </xf>
    <xf numFmtId="0" fontId="27" fillId="2" borderId="105" xfId="0" applyFont="1" applyFill="1" applyBorder="1" applyAlignment="1">
      <alignment horizontal="center" vertical="center"/>
    </xf>
    <xf numFmtId="0" fontId="27" fillId="0" borderId="52" xfId="0" applyFont="1" applyBorder="1" applyAlignment="1">
      <alignment horizontal="center" vertical="center"/>
    </xf>
    <xf numFmtId="0" fontId="27" fillId="2" borderId="53" xfId="0" applyFont="1" applyFill="1" applyBorder="1" applyAlignment="1">
      <alignment horizontal="center" vertical="center"/>
    </xf>
    <xf numFmtId="0" fontId="27" fillId="2" borderId="1029" xfId="0" applyFont="1" applyFill="1" applyBorder="1" applyAlignment="1">
      <alignment horizontal="center" vertical="center"/>
    </xf>
    <xf numFmtId="176" fontId="27" fillId="0" borderId="552" xfId="0" applyNumberFormat="1" applyFont="1" applyBorder="1" applyAlignment="1">
      <alignment horizontal="center" vertical="center"/>
    </xf>
    <xf numFmtId="0" fontId="27" fillId="2" borderId="553" xfId="0" applyFont="1" applyFill="1" applyBorder="1" applyAlignment="1">
      <alignment horizontal="center" vertical="center"/>
    </xf>
    <xf numFmtId="180" fontId="0" fillId="11" borderId="13" xfId="0" applyNumberFormat="1" applyFill="1" applyBorder="1" applyAlignment="1">
      <alignment horizontal="center" vertical="center"/>
    </xf>
    <xf numFmtId="0" fontId="28" fillId="11" borderId="215" xfId="0" applyFont="1" applyFill="1" applyBorder="1" applyAlignment="1">
      <alignment horizontal="center" vertical="center" shrinkToFit="1"/>
    </xf>
    <xf numFmtId="181" fontId="37" fillId="13" borderId="294" xfId="0" applyNumberFormat="1" applyFont="1" applyFill="1" applyBorder="1" applyAlignment="1">
      <alignment horizontal="center" vertical="center"/>
    </xf>
    <xf numFmtId="0" fontId="39" fillId="34" borderId="298" xfId="0" applyFont="1" applyFill="1" applyBorder="1" applyAlignment="1">
      <alignment vertical="center" shrinkToFit="1"/>
    </xf>
    <xf numFmtId="0" fontId="39" fillId="34" borderId="299" xfId="0" applyFont="1" applyFill="1" applyBorder="1" applyAlignment="1">
      <alignment horizontal="center" vertical="center" shrinkToFit="1"/>
    </xf>
    <xf numFmtId="0" fontId="29" fillId="11" borderId="300" xfId="0" applyFont="1" applyFill="1" applyBorder="1" applyAlignment="1">
      <alignment horizontal="center" vertical="center" shrinkToFit="1"/>
    </xf>
    <xf numFmtId="0" fontId="0" fillId="0" borderId="301" xfId="0" applyBorder="1" applyAlignment="1">
      <alignment horizontal="center" vertical="center" shrinkToFit="1"/>
    </xf>
    <xf numFmtId="178" fontId="0" fillId="11" borderId="247" xfId="0" applyNumberFormat="1" applyFill="1" applyBorder="1" applyAlignment="1">
      <alignment horizontal="center" vertical="center" shrinkToFit="1"/>
    </xf>
    <xf numFmtId="0" fontId="35" fillId="11" borderId="248" xfId="0" applyFont="1" applyFill="1" applyBorder="1" applyAlignment="1">
      <alignment horizontal="center" vertical="center" shrinkToFit="1"/>
    </xf>
    <xf numFmtId="0" fontId="35" fillId="11" borderId="303" xfId="0" applyFont="1" applyFill="1" applyBorder="1" applyAlignment="1">
      <alignment horizontal="center" vertical="center" shrinkToFit="1"/>
    </xf>
    <xf numFmtId="49" fontId="43" fillId="0" borderId="304" xfId="0" quotePrefix="1" applyNumberFormat="1" applyFont="1" applyBorder="1" applyAlignment="1">
      <alignment horizontal="center" vertical="center" shrinkToFit="1"/>
    </xf>
    <xf numFmtId="0" fontId="0" fillId="11" borderId="305" xfId="0" quotePrefix="1" applyFill="1" applyBorder="1" applyAlignment="1">
      <alignment horizontal="center" vertical="center"/>
    </xf>
    <xf numFmtId="176" fontId="50" fillId="20" borderId="306" xfId="0" applyNumberFormat="1" applyFont="1" applyFill="1" applyBorder="1" applyAlignment="1">
      <alignment horizontal="center" vertical="center" shrinkToFit="1"/>
    </xf>
    <xf numFmtId="176" fontId="0" fillId="20" borderId="216" xfId="0" applyNumberFormat="1" applyFill="1" applyBorder="1" applyAlignment="1">
      <alignment horizontal="center" vertical="center" shrinkToFit="1"/>
    </xf>
    <xf numFmtId="176" fontId="0" fillId="20" borderId="306" xfId="0" applyNumberFormat="1" applyFill="1" applyBorder="1" applyAlignment="1">
      <alignment horizontal="center" vertical="center" shrinkToFit="1"/>
    </xf>
    <xf numFmtId="176" fontId="0" fillId="20" borderId="557" xfId="0" applyNumberFormat="1" applyFill="1" applyBorder="1" applyAlignment="1">
      <alignment horizontal="center" vertical="center" shrinkToFit="1"/>
    </xf>
    <xf numFmtId="176" fontId="0" fillId="20" borderId="558" xfId="0" applyNumberFormat="1" applyFill="1" applyBorder="1" applyAlignment="1">
      <alignment horizontal="center" vertical="center" shrinkToFit="1"/>
    </xf>
    <xf numFmtId="176" fontId="28" fillId="20" borderId="288" xfId="0" applyNumberFormat="1" applyFont="1" applyFill="1" applyBorder="1" applyAlignment="1">
      <alignment horizontal="center" vertical="center" shrinkToFit="1"/>
    </xf>
    <xf numFmtId="176" fontId="0" fillId="20" borderId="289" xfId="0" applyNumberFormat="1" applyFill="1" applyBorder="1" applyAlignment="1">
      <alignment horizontal="center" vertical="center" shrinkToFit="1"/>
    </xf>
    <xf numFmtId="176" fontId="28" fillId="16" borderId="290" xfId="0" applyNumberFormat="1" applyFont="1" applyFill="1" applyBorder="1" applyAlignment="1">
      <alignment horizontal="center" vertical="center" shrinkToFit="1"/>
    </xf>
    <xf numFmtId="176" fontId="0" fillId="16" borderId="289" xfId="0" applyNumberFormat="1" applyFill="1" applyBorder="1" applyAlignment="1">
      <alignment horizontal="center" vertical="center" shrinkToFit="1"/>
    </xf>
    <xf numFmtId="176" fontId="39" fillId="11" borderId="287" xfId="0" applyNumberFormat="1" applyFont="1" applyFill="1" applyBorder="1" applyAlignment="1">
      <alignment horizontal="center" vertical="center" shrinkToFit="1"/>
    </xf>
    <xf numFmtId="176" fontId="39" fillId="11" borderId="291" xfId="0" applyNumberFormat="1" applyFont="1" applyFill="1" applyBorder="1" applyAlignment="1">
      <alignment horizontal="center" vertical="center" shrinkToFit="1"/>
    </xf>
    <xf numFmtId="176" fontId="39" fillId="0" borderId="82" xfId="0" applyNumberFormat="1" applyFont="1" applyBorder="1" applyAlignment="1">
      <alignment horizontal="center" vertical="center" shrinkToFit="1"/>
    </xf>
    <xf numFmtId="0" fontId="39" fillId="0" borderId="292" xfId="0" applyFont="1" applyBorder="1" applyAlignment="1">
      <alignment horizontal="center" vertical="center" shrinkToFit="1"/>
    </xf>
    <xf numFmtId="0" fontId="39" fillId="11" borderId="293" xfId="0" applyFont="1" applyFill="1" applyBorder="1" applyAlignment="1">
      <alignment horizontal="center" vertical="center" shrinkToFit="1"/>
    </xf>
    <xf numFmtId="0" fontId="39" fillId="11" borderId="82" xfId="0" applyFont="1" applyFill="1" applyBorder="1" applyAlignment="1">
      <alignment horizontal="center" vertical="center" shrinkToFit="1"/>
    </xf>
    <xf numFmtId="0" fontId="39" fillId="11" borderId="169" xfId="0" applyFont="1" applyFill="1" applyBorder="1" applyAlignment="1">
      <alignment horizontal="center" vertical="center" shrinkToFit="1"/>
    </xf>
    <xf numFmtId="0" fontId="39" fillId="5" borderId="169" xfId="0" applyFont="1" applyFill="1" applyBorder="1" applyAlignment="1">
      <alignment horizontal="center" vertical="center" shrinkToFit="1"/>
    </xf>
    <xf numFmtId="0" fontId="39" fillId="5" borderId="556" xfId="0" applyFont="1" applyFill="1" applyBorder="1" applyAlignment="1">
      <alignment horizontal="center" vertical="center" shrinkToFit="1"/>
    </xf>
    <xf numFmtId="176" fontId="0" fillId="11" borderId="551" xfId="0" applyNumberFormat="1" applyFill="1" applyBorder="1" applyAlignment="1">
      <alignment horizontal="center" vertical="center" shrinkToFit="1"/>
    </xf>
    <xf numFmtId="0" fontId="0" fillId="11" borderId="54" xfId="0" applyFill="1" applyBorder="1" applyAlignment="1">
      <alignment horizontal="center" vertical="center" shrinkToFit="1"/>
    </xf>
    <xf numFmtId="0" fontId="0" fillId="0" borderId="295" xfId="0" applyBorder="1">
      <alignment vertical="center"/>
    </xf>
    <xf numFmtId="176" fontId="0" fillId="0" borderId="296" xfId="0" applyNumberFormat="1" applyBorder="1" applyAlignment="1">
      <alignment horizontal="center" vertical="center"/>
    </xf>
    <xf numFmtId="0" fontId="0" fillId="0" borderId="294" xfId="0" applyBorder="1">
      <alignment vertical="center"/>
    </xf>
    <xf numFmtId="176" fontId="0" fillId="0" borderId="293" xfId="0" applyNumberFormat="1" applyBorder="1" applyAlignment="1">
      <alignment horizontal="center" vertical="center"/>
    </xf>
    <xf numFmtId="0" fontId="0" fillId="0" borderId="295" xfId="0" applyBorder="1" applyAlignment="1">
      <alignment horizontal="center" vertical="center"/>
    </xf>
    <xf numFmtId="176" fontId="0" fillId="0" borderId="539" xfId="0" applyNumberFormat="1" applyBorder="1" applyAlignment="1">
      <alignment horizontal="center" vertical="center"/>
    </xf>
    <xf numFmtId="0" fontId="0" fillId="0" borderId="294" xfId="0" applyBorder="1" applyAlignment="1">
      <alignment horizontal="center" vertical="center"/>
    </xf>
    <xf numFmtId="176" fontId="0" fillId="0" borderId="516" xfId="0" applyNumberFormat="1" applyBorder="1" applyAlignment="1">
      <alignment horizontal="center" vertical="center"/>
    </xf>
    <xf numFmtId="0" fontId="0" fillId="0" borderId="293" xfId="0" applyBorder="1" applyAlignment="1">
      <alignment horizontal="center" vertical="center"/>
    </xf>
    <xf numFmtId="176" fontId="0" fillId="0" borderId="52" xfId="0" applyNumberFormat="1" applyBorder="1" applyAlignment="1">
      <alignment horizontal="center" vertical="center"/>
    </xf>
    <xf numFmtId="0" fontId="0" fillId="0" borderId="297" xfId="0" applyBorder="1" applyAlignment="1">
      <alignment horizontal="center" vertical="center"/>
    </xf>
    <xf numFmtId="176" fontId="0" fillId="36" borderId="218" xfId="0" applyNumberFormat="1" applyFill="1" applyBorder="1" applyAlignment="1">
      <alignment horizontal="center" vertical="center"/>
    </xf>
    <xf numFmtId="0" fontId="0" fillId="36" borderId="294" xfId="0" applyFill="1" applyBorder="1" applyAlignment="1">
      <alignment horizontal="center" vertical="center"/>
    </xf>
    <xf numFmtId="0" fontId="0" fillId="5" borderId="138" xfId="0" applyFill="1" applyBorder="1" applyAlignment="1">
      <alignment horizontal="center" vertical="center"/>
    </xf>
    <xf numFmtId="0" fontId="0" fillId="5" borderId="139" xfId="0" applyFill="1" applyBorder="1" applyAlignment="1">
      <alignment horizontal="center" vertical="center"/>
    </xf>
    <xf numFmtId="0" fontId="0" fillId="5" borderId="140" xfId="0" applyFill="1" applyBorder="1" applyAlignment="1">
      <alignment horizontal="center" vertical="center"/>
    </xf>
    <xf numFmtId="0" fontId="0" fillId="5" borderId="141" xfId="0" applyFill="1" applyBorder="1" applyAlignment="1">
      <alignment horizontal="center" vertical="center"/>
    </xf>
    <xf numFmtId="0" fontId="0" fillId="5" borderId="142" xfId="0" applyFill="1" applyBorder="1" applyAlignment="1">
      <alignment horizontal="center" vertical="center"/>
    </xf>
    <xf numFmtId="0" fontId="0" fillId="0" borderId="219" xfId="0" applyBorder="1" applyAlignment="1">
      <alignment horizontal="center" vertical="center"/>
    </xf>
    <xf numFmtId="0" fontId="0" fillId="0" borderId="1029" xfId="0" applyBorder="1">
      <alignment vertical="center"/>
    </xf>
    <xf numFmtId="0" fontId="0" fillId="0" borderId="1030" xfId="0" applyBorder="1">
      <alignment vertical="center"/>
    </xf>
    <xf numFmtId="176" fontId="0" fillId="0" borderId="1077" xfId="0" applyNumberFormat="1" applyBorder="1" applyAlignment="1">
      <alignment horizontal="center" vertical="center"/>
    </xf>
    <xf numFmtId="0" fontId="0" fillId="0" borderId="1078" xfId="0" applyBorder="1">
      <alignment vertical="center"/>
    </xf>
    <xf numFmtId="181" fontId="37" fillId="13" borderId="313" xfId="0" applyNumberFormat="1" applyFont="1" applyFill="1" applyBorder="1" applyAlignment="1">
      <alignment horizontal="center" vertical="center"/>
    </xf>
    <xf numFmtId="0" fontId="37" fillId="11" borderId="317" xfId="0" applyFont="1" applyFill="1" applyBorder="1" applyAlignment="1">
      <alignment vertical="center" shrinkToFit="1"/>
    </xf>
    <xf numFmtId="0" fontId="39" fillId="11" borderId="318" xfId="0" applyFont="1" applyFill="1" applyBorder="1" applyAlignment="1">
      <alignment horizontal="center" vertical="center" shrinkToFit="1"/>
    </xf>
    <xf numFmtId="0" fontId="29" fillId="11" borderId="319" xfId="0" applyFont="1" applyFill="1" applyBorder="1" applyAlignment="1">
      <alignment horizontal="center" vertical="center" shrinkToFit="1"/>
    </xf>
    <xf numFmtId="0" fontId="0" fillId="0" borderId="320" xfId="0" applyBorder="1" applyAlignment="1">
      <alignment horizontal="center" vertical="center" shrinkToFit="1"/>
    </xf>
    <xf numFmtId="178" fontId="0" fillId="11" borderId="302" xfId="0" applyNumberFormat="1" applyFill="1" applyBorder="1" applyAlignment="1">
      <alignment horizontal="center" vertical="center" shrinkToFit="1"/>
    </xf>
    <xf numFmtId="0" fontId="35" fillId="11" borderId="321" xfId="0" applyFont="1" applyFill="1" applyBorder="1" applyAlignment="1">
      <alignment horizontal="center" vertical="center" shrinkToFit="1"/>
    </xf>
    <xf numFmtId="49" fontId="43" fillId="0" borderId="322" xfId="0" quotePrefix="1" applyNumberFormat="1" applyFont="1" applyBorder="1" applyAlignment="1">
      <alignment horizontal="center" vertical="center" shrinkToFit="1"/>
    </xf>
    <xf numFmtId="0" fontId="0" fillId="11" borderId="323" xfId="0" quotePrefix="1" applyFill="1" applyBorder="1" applyAlignment="1">
      <alignment horizontal="center" vertical="center"/>
    </xf>
    <xf numFmtId="176" fontId="50" fillId="20" borderId="324" xfId="0" applyNumberFormat="1" applyFont="1" applyFill="1" applyBorder="1" applyAlignment="1">
      <alignment horizontal="center" vertical="center" shrinkToFit="1"/>
    </xf>
    <xf numFmtId="176" fontId="0" fillId="20" borderId="324" xfId="0" applyNumberFormat="1" applyFill="1" applyBorder="1" applyAlignment="1">
      <alignment horizontal="center" vertical="center" shrinkToFit="1"/>
    </xf>
    <xf numFmtId="176" fontId="28" fillId="20" borderId="307" xfId="0" applyNumberFormat="1" applyFont="1" applyFill="1" applyBorder="1" applyAlignment="1">
      <alignment horizontal="center" vertical="center" shrinkToFit="1"/>
    </xf>
    <xf numFmtId="176" fontId="0" fillId="20" borderId="308" xfId="0" applyNumberFormat="1" applyFill="1" applyBorder="1" applyAlignment="1">
      <alignment horizontal="center" vertical="center" shrinkToFit="1"/>
    </xf>
    <xf numFmtId="176" fontId="28" fillId="16" borderId="309" xfId="0" applyNumberFormat="1" applyFont="1" applyFill="1" applyBorder="1" applyAlignment="1">
      <alignment horizontal="center" vertical="center" shrinkToFit="1"/>
    </xf>
    <xf numFmtId="176" fontId="0" fillId="16" borderId="308" xfId="0" applyNumberFormat="1" applyFill="1" applyBorder="1" applyAlignment="1">
      <alignment horizontal="center" vertical="center" shrinkToFit="1"/>
    </xf>
    <xf numFmtId="176" fontId="39" fillId="11" borderId="306" xfId="0" applyNumberFormat="1" applyFont="1" applyFill="1" applyBorder="1" applyAlignment="1">
      <alignment horizontal="center" vertical="center" shrinkToFit="1"/>
    </xf>
    <xf numFmtId="176" fontId="39" fillId="11" borderId="310" xfId="0" applyNumberFormat="1" applyFont="1" applyFill="1" applyBorder="1" applyAlignment="1">
      <alignment horizontal="center" vertical="center" shrinkToFit="1"/>
    </xf>
    <xf numFmtId="176" fontId="39" fillId="0" borderId="217" xfId="0" applyNumberFormat="1" applyFont="1" applyBorder="1" applyAlignment="1">
      <alignment horizontal="center" vertical="center" shrinkToFit="1"/>
    </xf>
    <xf numFmtId="0" fontId="39" fillId="0" borderId="311" xfId="0" applyFont="1" applyBorder="1" applyAlignment="1">
      <alignment horizontal="center" vertical="center" shrinkToFit="1"/>
    </xf>
    <xf numFmtId="0" fontId="39" fillId="11" borderId="312" xfId="0" applyFont="1" applyFill="1" applyBorder="1" applyAlignment="1">
      <alignment horizontal="center" vertical="center" shrinkToFit="1"/>
    </xf>
    <xf numFmtId="0" fontId="0" fillId="0" borderId="314" xfId="0" applyBorder="1">
      <alignment vertical="center"/>
    </xf>
    <xf numFmtId="176" fontId="0" fillId="0" borderId="315" xfId="0" applyNumberFormat="1" applyBorder="1" applyAlignment="1">
      <alignment horizontal="center" vertical="center"/>
    </xf>
    <xf numFmtId="0" fontId="0" fillId="0" borderId="313" xfId="0" applyBorder="1">
      <alignment vertical="center"/>
    </xf>
    <xf numFmtId="176" fontId="0" fillId="0" borderId="312" xfId="0" applyNumberFormat="1" applyBorder="1" applyAlignment="1">
      <alignment horizontal="center" vertical="center"/>
    </xf>
    <xf numFmtId="0" fontId="0" fillId="0" borderId="314" xfId="0" applyBorder="1" applyAlignment="1">
      <alignment horizontal="center" vertical="center"/>
    </xf>
    <xf numFmtId="176" fontId="62" fillId="0" borderId="127" xfId="66" applyNumberFormat="1" applyFont="1" applyBorder="1" applyAlignment="1">
      <alignment horizontal="center" vertical="center"/>
    </xf>
    <xf numFmtId="0" fontId="62" fillId="0" borderId="137" xfId="66" applyFont="1" applyBorder="1" applyAlignment="1">
      <alignment horizontal="left" vertical="center"/>
    </xf>
    <xf numFmtId="0" fontId="0" fillId="0" borderId="312" xfId="0" applyBorder="1" applyAlignment="1">
      <alignment horizontal="center" vertical="center"/>
    </xf>
    <xf numFmtId="0" fontId="0" fillId="0" borderId="313" xfId="0" applyBorder="1" applyAlignment="1">
      <alignment horizontal="center" vertical="center"/>
    </xf>
    <xf numFmtId="0" fontId="0" fillId="0" borderId="316" xfId="0" applyBorder="1" applyAlignment="1">
      <alignment horizontal="center" vertical="center"/>
    </xf>
    <xf numFmtId="0" fontId="0" fillId="36" borderId="313" xfId="0" applyFill="1" applyBorder="1" applyAlignment="1">
      <alignment horizontal="center" vertical="center"/>
    </xf>
    <xf numFmtId="181" fontId="37" fillId="13" borderId="278" xfId="0" applyNumberFormat="1" applyFont="1" applyFill="1" applyBorder="1" applyAlignment="1">
      <alignment horizontal="center" vertical="center"/>
    </xf>
    <xf numFmtId="0" fontId="37" fillId="11" borderId="495" xfId="0" applyFont="1" applyFill="1" applyBorder="1" applyAlignment="1">
      <alignment vertical="center" shrinkToFit="1"/>
    </xf>
    <xf numFmtId="0" fontId="39" fillId="6" borderId="496" xfId="0" applyFont="1" applyFill="1" applyBorder="1" applyAlignment="1">
      <alignment horizontal="center" vertical="center" shrinkToFit="1"/>
    </xf>
    <xf numFmtId="0" fontId="29" fillId="11" borderId="497" xfId="0" applyFont="1" applyFill="1" applyBorder="1" applyAlignment="1">
      <alignment horizontal="center" vertical="center" shrinkToFit="1"/>
    </xf>
    <xf numFmtId="0" fontId="0" fillId="0" borderId="498" xfId="0" applyBorder="1" applyAlignment="1">
      <alignment horizontal="center" vertical="center" shrinkToFit="1"/>
    </xf>
    <xf numFmtId="0" fontId="35" fillId="11" borderId="499" xfId="0" applyFont="1" applyFill="1" applyBorder="1" applyAlignment="1">
      <alignment horizontal="center" vertical="center" shrinkToFit="1"/>
    </xf>
    <xf numFmtId="49" fontId="43" fillId="0" borderId="500" xfId="0" quotePrefix="1" applyNumberFormat="1" applyFont="1" applyBorder="1" applyAlignment="1">
      <alignment horizontal="center" vertical="center" shrinkToFit="1"/>
    </xf>
    <xf numFmtId="0" fontId="0" fillId="11" borderId="501" xfId="0" quotePrefix="1" applyFill="1" applyBorder="1" applyAlignment="1">
      <alignment horizontal="center" vertical="center"/>
    </xf>
    <xf numFmtId="176" fontId="50" fillId="20" borderId="502" xfId="0" applyNumberFormat="1" applyFont="1" applyFill="1" applyBorder="1" applyAlignment="1">
      <alignment horizontal="center" vertical="center" shrinkToFit="1"/>
    </xf>
    <xf numFmtId="176" fontId="0" fillId="20" borderId="502" xfId="0" applyNumberFormat="1" applyFill="1" applyBorder="1" applyAlignment="1">
      <alignment horizontal="center" vertical="center" shrinkToFit="1"/>
    </xf>
    <xf numFmtId="176" fontId="28" fillId="20" borderId="485" xfId="0" applyNumberFormat="1" applyFont="1" applyFill="1" applyBorder="1" applyAlignment="1">
      <alignment horizontal="center" vertical="center" shrinkToFit="1"/>
    </xf>
    <xf numFmtId="176" fontId="0" fillId="20" borderId="486" xfId="0" applyNumberFormat="1" applyFill="1" applyBorder="1" applyAlignment="1">
      <alignment horizontal="center" vertical="center" shrinkToFit="1"/>
    </xf>
    <xf numFmtId="176" fontId="28" fillId="16" borderId="487" xfId="0" applyNumberFormat="1" applyFont="1" applyFill="1" applyBorder="1" applyAlignment="1">
      <alignment horizontal="center" vertical="center" shrinkToFit="1"/>
    </xf>
    <xf numFmtId="176" fontId="0" fillId="16" borderId="486" xfId="0" applyNumberFormat="1" applyFill="1" applyBorder="1" applyAlignment="1">
      <alignment horizontal="center" vertical="center" shrinkToFit="1"/>
    </xf>
    <xf numFmtId="176" fontId="39" fillId="11" borderId="484" xfId="0" applyNumberFormat="1" applyFont="1" applyFill="1" applyBorder="1" applyAlignment="1">
      <alignment horizontal="center" vertical="center" shrinkToFit="1"/>
    </xf>
    <xf numFmtId="176" fontId="39" fillId="11" borderId="488" xfId="0" applyNumberFormat="1" applyFont="1" applyFill="1" applyBorder="1" applyAlignment="1">
      <alignment horizontal="center" vertical="center" shrinkToFit="1"/>
    </xf>
    <xf numFmtId="0" fontId="39" fillId="0" borderId="489" xfId="0" applyFont="1" applyBorder="1" applyAlignment="1">
      <alignment horizontal="center" vertical="center" shrinkToFit="1"/>
    </xf>
    <xf numFmtId="0" fontId="39" fillId="11" borderId="490" xfId="0" applyFont="1" applyFill="1" applyBorder="1" applyAlignment="1">
      <alignment horizontal="center" vertical="center" shrinkToFit="1"/>
    </xf>
    <xf numFmtId="0" fontId="0" fillId="0" borderId="492" xfId="0" applyBorder="1">
      <alignment vertical="center"/>
    </xf>
    <xf numFmtId="176" fontId="0" fillId="0" borderId="493" xfId="0" applyNumberFormat="1" applyBorder="1" applyAlignment="1">
      <alignment horizontal="center" vertical="center"/>
    </xf>
    <xf numFmtId="0" fontId="0" fillId="0" borderId="491" xfId="0" applyBorder="1">
      <alignment vertical="center"/>
    </xf>
    <xf numFmtId="176" fontId="0" fillId="0" borderId="490" xfId="0" applyNumberFormat="1" applyBorder="1" applyAlignment="1">
      <alignment horizontal="center" vertical="center"/>
    </xf>
    <xf numFmtId="0" fontId="0" fillId="0" borderId="492" xfId="0" applyBorder="1" applyAlignment="1">
      <alignment horizontal="center" vertical="center"/>
    </xf>
    <xf numFmtId="0" fontId="0" fillId="0" borderId="491" xfId="0" applyBorder="1" applyAlignment="1">
      <alignment horizontal="center" vertical="center"/>
    </xf>
    <xf numFmtId="176" fontId="0" fillId="0" borderId="170" xfId="0" applyNumberFormat="1" applyBorder="1" applyAlignment="1">
      <alignment horizontal="center" vertical="center"/>
    </xf>
    <xf numFmtId="0" fontId="0" fillId="0" borderId="171" xfId="0" applyBorder="1" applyAlignment="1">
      <alignment horizontal="center" vertical="center"/>
    </xf>
    <xf numFmtId="0" fontId="0" fillId="0" borderId="490" xfId="0" applyBorder="1" applyAlignment="1">
      <alignment horizontal="center" vertical="center"/>
    </xf>
    <xf numFmtId="0" fontId="0" fillId="0" borderId="494" xfId="0" applyBorder="1" applyAlignment="1">
      <alignment horizontal="center" vertical="center"/>
    </xf>
    <xf numFmtId="0" fontId="0" fillId="36" borderId="491" xfId="0" applyFill="1" applyBorder="1" applyAlignment="1">
      <alignment horizontal="center" vertical="center"/>
    </xf>
    <xf numFmtId="0" fontId="28" fillId="11" borderId="516" xfId="0" applyFont="1" applyFill="1" applyBorder="1" applyAlignment="1">
      <alignment horizontal="center" vertical="center" shrinkToFit="1"/>
    </xf>
    <xf numFmtId="181" fontId="37" fillId="13" borderId="331" xfId="0" applyNumberFormat="1" applyFont="1" applyFill="1" applyBorder="1" applyAlignment="1">
      <alignment horizontal="center" vertical="center"/>
    </xf>
    <xf numFmtId="0" fontId="37" fillId="2" borderId="528" xfId="0" applyFont="1" applyFill="1" applyBorder="1" applyAlignment="1">
      <alignment vertical="center" shrinkToFit="1"/>
    </xf>
    <xf numFmtId="0" fontId="39" fillId="2" borderId="529" xfId="0" applyFont="1" applyFill="1" applyBorder="1" applyAlignment="1">
      <alignment horizontal="center" vertical="center" shrinkToFit="1"/>
    </xf>
    <xf numFmtId="0" fontId="29" fillId="2" borderId="520" xfId="0" applyFont="1" applyFill="1" applyBorder="1" applyAlignment="1">
      <alignment horizontal="center" vertical="center" shrinkToFit="1"/>
    </xf>
    <xf numFmtId="0" fontId="0" fillId="2" borderId="521" xfId="0" applyFill="1" applyBorder="1" applyAlignment="1">
      <alignment horizontal="center" vertical="center" shrinkToFit="1"/>
    </xf>
    <xf numFmtId="178" fontId="0" fillId="2" borderId="523" xfId="0" applyNumberFormat="1" applyFill="1" applyBorder="1" applyAlignment="1">
      <alignment horizontal="center" vertical="center" shrinkToFit="1"/>
    </xf>
    <xf numFmtId="0" fontId="35" fillId="2" borderId="530" xfId="0" applyFont="1" applyFill="1" applyBorder="1" applyAlignment="1">
      <alignment horizontal="center" vertical="center" shrinkToFit="1"/>
    </xf>
    <xf numFmtId="49" fontId="43" fillId="2" borderId="522" xfId="0" quotePrefix="1" applyNumberFormat="1" applyFont="1" applyFill="1" applyBorder="1" applyAlignment="1">
      <alignment horizontal="center" vertical="center" shrinkToFit="1"/>
    </xf>
    <xf numFmtId="176" fontId="50" fillId="20" borderId="532" xfId="0" applyNumberFormat="1" applyFont="1" applyFill="1" applyBorder="1" applyAlignment="1">
      <alignment horizontal="center" vertical="center" shrinkToFit="1"/>
    </xf>
    <xf numFmtId="176" fontId="0" fillId="20" borderId="514" xfId="0" applyNumberFormat="1" applyFill="1" applyBorder="1" applyAlignment="1">
      <alignment horizontal="center" vertical="center" shrinkToFit="1"/>
    </xf>
    <xf numFmtId="176" fontId="0" fillId="20" borderId="532" xfId="0" applyNumberFormat="1" applyFill="1" applyBorder="1" applyAlignment="1">
      <alignment horizontal="center" vertical="center" shrinkToFit="1"/>
    </xf>
    <xf numFmtId="176" fontId="28" fillId="20" borderId="533" xfId="0" applyNumberFormat="1" applyFont="1" applyFill="1" applyBorder="1" applyAlignment="1">
      <alignment horizontal="center" vertical="center" shrinkToFit="1"/>
    </xf>
    <xf numFmtId="176" fontId="28" fillId="16" borderId="515" xfId="0" applyNumberFormat="1" applyFont="1" applyFill="1" applyBorder="1" applyAlignment="1">
      <alignment horizontal="center" vertical="center" shrinkToFit="1"/>
    </xf>
    <xf numFmtId="176" fontId="0" fillId="16" borderId="514" xfId="0" applyNumberFormat="1" applyFill="1" applyBorder="1" applyAlignment="1">
      <alignment horizontal="center" vertical="center" shrinkToFit="1"/>
    </xf>
    <xf numFmtId="176" fontId="39" fillId="2" borderId="517" xfId="0" applyNumberFormat="1" applyFont="1" applyFill="1" applyBorder="1" applyAlignment="1">
      <alignment horizontal="center" vertical="center" shrinkToFit="1"/>
    </xf>
    <xf numFmtId="176" fontId="39" fillId="11" borderId="517" xfId="0" applyNumberFormat="1" applyFont="1" applyFill="1" applyBorder="1" applyAlignment="1">
      <alignment horizontal="center" vertical="center" shrinkToFit="1"/>
    </xf>
    <xf numFmtId="176" fontId="39" fillId="2" borderId="513" xfId="0" applyNumberFormat="1" applyFont="1" applyFill="1" applyBorder="1" applyAlignment="1">
      <alignment horizontal="center" vertical="center" shrinkToFit="1"/>
    </xf>
    <xf numFmtId="0" fontId="39" fillId="0" borderId="518" xfId="0" applyFont="1" applyBorder="1" applyAlignment="1">
      <alignment horizontal="center" vertical="center" shrinkToFit="1"/>
    </xf>
    <xf numFmtId="0" fontId="39" fillId="11" borderId="519" xfId="0" applyFont="1" applyFill="1" applyBorder="1" applyAlignment="1">
      <alignment horizontal="center" vertical="center" shrinkToFit="1"/>
    </xf>
    <xf numFmtId="0" fontId="39" fillId="11" borderId="513" xfId="0" applyFont="1" applyFill="1" applyBorder="1" applyAlignment="1">
      <alignment horizontal="center" vertical="center" shrinkToFit="1"/>
    </xf>
    <xf numFmtId="0" fontId="39" fillId="11" borderId="517" xfId="0" applyFont="1" applyFill="1" applyBorder="1" applyAlignment="1">
      <alignment horizontal="center" vertical="center" shrinkToFit="1"/>
    </xf>
    <xf numFmtId="176" fontId="0" fillId="11" borderId="551" xfId="0" applyNumberFormat="1" applyFill="1" applyBorder="1" applyAlignment="1">
      <alignment horizontal="center" vertical="center"/>
    </xf>
    <xf numFmtId="0" fontId="0" fillId="11" borderId="504" xfId="0" applyFill="1" applyBorder="1">
      <alignment vertical="center"/>
    </xf>
    <xf numFmtId="0" fontId="0" fillId="0" borderId="505" xfId="0" applyBorder="1">
      <alignment vertical="center"/>
    </xf>
    <xf numFmtId="176" fontId="0" fillId="0" borderId="506" xfId="0" applyNumberFormat="1" applyBorder="1" applyAlignment="1">
      <alignment horizontal="center" vertical="center"/>
    </xf>
    <xf numFmtId="0" fontId="0" fillId="0" borderId="504" xfId="0" applyBorder="1">
      <alignment vertical="center"/>
    </xf>
    <xf numFmtId="176" fontId="0" fillId="0" borderId="172" xfId="0" applyNumberFormat="1" applyBorder="1" applyAlignment="1">
      <alignment horizontal="center" vertical="center"/>
    </xf>
    <xf numFmtId="0" fontId="0" fillId="0" borderId="173" xfId="0" applyBorder="1" applyAlignment="1">
      <alignment horizontal="center" vertical="center"/>
    </xf>
    <xf numFmtId="0" fontId="0" fillId="0" borderId="504" xfId="0" applyBorder="1" applyAlignment="1">
      <alignment horizontal="center" vertical="center"/>
    </xf>
    <xf numFmtId="0" fontId="0" fillId="0" borderId="505" xfId="0" applyBorder="1" applyAlignment="1">
      <alignment horizontal="center" vertical="center"/>
    </xf>
    <xf numFmtId="176" fontId="0" fillId="0" borderId="503" xfId="0" applyNumberFormat="1" applyBorder="1" applyAlignment="1">
      <alignment horizontal="center" vertical="center"/>
    </xf>
    <xf numFmtId="0" fontId="0" fillId="0" borderId="503" xfId="0" applyBorder="1" applyAlignment="1">
      <alignment horizontal="center" vertical="center"/>
    </xf>
    <xf numFmtId="0" fontId="0" fillId="0" borderId="507" xfId="0" applyBorder="1" applyAlignment="1">
      <alignment horizontal="center" vertical="center"/>
    </xf>
    <xf numFmtId="0" fontId="0" fillId="36" borderId="504" xfId="0" applyFill="1" applyBorder="1" applyAlignment="1">
      <alignment horizontal="center" vertical="center"/>
    </xf>
    <xf numFmtId="0" fontId="39" fillId="37" borderId="298" xfId="0" applyFont="1" applyFill="1" applyBorder="1" applyAlignment="1">
      <alignment vertical="center" shrinkToFit="1"/>
    </xf>
    <xf numFmtId="0" fontId="39" fillId="8" borderId="299" xfId="0" applyFont="1" applyFill="1" applyBorder="1" applyAlignment="1">
      <alignment horizontal="center" vertical="center" shrinkToFit="1"/>
    </xf>
    <xf numFmtId="0" fontId="0" fillId="11" borderId="313" xfId="0" applyFill="1" applyBorder="1">
      <alignment vertical="center"/>
    </xf>
    <xf numFmtId="181" fontId="37" fillId="13" borderId="386" xfId="0" applyNumberFormat="1" applyFont="1" applyFill="1" applyBorder="1" applyAlignment="1">
      <alignment horizontal="center" vertical="center"/>
    </xf>
    <xf numFmtId="0" fontId="37" fillId="11" borderId="390" xfId="0" applyFont="1" applyFill="1" applyBorder="1" applyAlignment="1">
      <alignment vertical="center" shrinkToFit="1"/>
    </xf>
    <xf numFmtId="0" fontId="39" fillId="11" borderId="391" xfId="0" applyFont="1" applyFill="1" applyBorder="1" applyAlignment="1">
      <alignment horizontal="center" vertical="center" shrinkToFit="1"/>
    </xf>
    <xf numFmtId="0" fontId="29" fillId="11" borderId="392" xfId="0" applyFont="1" applyFill="1" applyBorder="1" applyAlignment="1">
      <alignment horizontal="center" vertical="center" shrinkToFit="1"/>
    </xf>
    <xf numFmtId="0" fontId="0" fillId="0" borderId="393" xfId="0" applyBorder="1" applyAlignment="1">
      <alignment horizontal="center" vertical="center" shrinkToFit="1"/>
    </xf>
    <xf numFmtId="0" fontId="35" fillId="11" borderId="394" xfId="0" applyFont="1" applyFill="1" applyBorder="1" applyAlignment="1">
      <alignment horizontal="center" vertical="center" shrinkToFit="1"/>
    </xf>
    <xf numFmtId="49" fontId="43" fillId="0" borderId="395" xfId="0" quotePrefix="1" applyNumberFormat="1" applyFont="1" applyBorder="1" applyAlignment="1">
      <alignment horizontal="center" vertical="center" shrinkToFit="1"/>
    </xf>
    <xf numFmtId="0" fontId="0" fillId="11" borderId="396" xfId="0" quotePrefix="1" applyFill="1" applyBorder="1" applyAlignment="1">
      <alignment horizontal="center" vertical="center"/>
    </xf>
    <xf numFmtId="176" fontId="50" fillId="20" borderId="397" xfId="0" applyNumberFormat="1" applyFont="1" applyFill="1" applyBorder="1" applyAlignment="1">
      <alignment horizontal="center" vertical="center" shrinkToFit="1"/>
    </xf>
    <xf numFmtId="176" fontId="0" fillId="20" borderId="397" xfId="0" applyNumberFormat="1" applyFill="1" applyBorder="1" applyAlignment="1">
      <alignment horizontal="center" vertical="center" shrinkToFit="1"/>
    </xf>
    <xf numFmtId="176" fontId="28" fillId="20" borderId="380" xfId="0" applyNumberFormat="1" applyFont="1" applyFill="1" applyBorder="1" applyAlignment="1">
      <alignment horizontal="center" vertical="center" shrinkToFit="1"/>
    </xf>
    <xf numFmtId="176" fontId="0" fillId="20" borderId="381" xfId="0" applyNumberFormat="1" applyFill="1" applyBorder="1" applyAlignment="1">
      <alignment horizontal="center" vertical="center" shrinkToFit="1"/>
    </xf>
    <xf numFmtId="176" fontId="28" fillId="16" borderId="382" xfId="0" applyNumberFormat="1" applyFont="1" applyFill="1" applyBorder="1" applyAlignment="1">
      <alignment horizontal="center" vertical="center" shrinkToFit="1"/>
    </xf>
    <xf numFmtId="176" fontId="0" fillId="16" borderId="381" xfId="0" applyNumberFormat="1" applyFill="1" applyBorder="1" applyAlignment="1">
      <alignment horizontal="center" vertical="center" shrinkToFit="1"/>
    </xf>
    <xf numFmtId="176" fontId="39" fillId="11" borderId="379" xfId="0" applyNumberFormat="1" applyFont="1" applyFill="1" applyBorder="1" applyAlignment="1">
      <alignment horizontal="center" vertical="center" shrinkToFit="1"/>
    </xf>
    <xf numFmtId="176" fontId="39" fillId="11" borderId="383" xfId="0" applyNumberFormat="1" applyFont="1" applyFill="1" applyBorder="1" applyAlignment="1">
      <alignment horizontal="center" vertical="center" shrinkToFit="1"/>
    </xf>
    <xf numFmtId="0" fontId="39" fillId="0" borderId="384" xfId="0" applyFont="1" applyBorder="1" applyAlignment="1">
      <alignment horizontal="center" vertical="center" shrinkToFit="1"/>
    </xf>
    <xf numFmtId="0" fontId="39" fillId="11" borderId="385" xfId="0" applyFont="1" applyFill="1" applyBorder="1" applyAlignment="1">
      <alignment horizontal="center" vertical="center" shrinkToFit="1"/>
    </xf>
    <xf numFmtId="0" fontId="0" fillId="0" borderId="387" xfId="0" applyBorder="1">
      <alignment vertical="center"/>
    </xf>
    <xf numFmtId="176" fontId="0" fillId="0" borderId="388" xfId="0" applyNumberFormat="1" applyBorder="1" applyAlignment="1">
      <alignment horizontal="center" vertical="center"/>
    </xf>
    <xf numFmtId="0" fontId="0" fillId="0" borderId="386" xfId="0" applyBorder="1">
      <alignment vertical="center"/>
    </xf>
    <xf numFmtId="176" fontId="0" fillId="0" borderId="385" xfId="0" applyNumberFormat="1" applyBorder="1" applyAlignment="1">
      <alignment horizontal="center" vertical="center"/>
    </xf>
    <xf numFmtId="0" fontId="0" fillId="0" borderId="387" xfId="0" applyBorder="1" applyAlignment="1">
      <alignment horizontal="center" vertical="center"/>
    </xf>
    <xf numFmtId="0" fontId="0" fillId="0" borderId="386" xfId="0" applyBorder="1" applyAlignment="1">
      <alignment horizontal="center" vertical="center"/>
    </xf>
    <xf numFmtId="0" fontId="0" fillId="0" borderId="385" xfId="0" applyBorder="1" applyAlignment="1">
      <alignment horizontal="center" vertical="center"/>
    </xf>
    <xf numFmtId="0" fontId="0" fillId="0" borderId="389" xfId="0" applyBorder="1" applyAlignment="1">
      <alignment horizontal="center" vertical="center"/>
    </xf>
    <xf numFmtId="0" fontId="0" fillId="36" borderId="386" xfId="0" applyFill="1" applyBorder="1" applyAlignment="1">
      <alignment horizontal="center" vertical="center"/>
    </xf>
    <xf numFmtId="0" fontId="37" fillId="11" borderId="298" xfId="0" applyFont="1" applyFill="1" applyBorder="1" applyAlignment="1">
      <alignment vertical="center" shrinkToFit="1"/>
    </xf>
    <xf numFmtId="0" fontId="39" fillId="11" borderId="299" xfId="0" applyFont="1" applyFill="1" applyBorder="1" applyAlignment="1">
      <alignment horizontal="center" vertical="center" shrinkToFit="1"/>
    </xf>
    <xf numFmtId="180" fontId="0" fillId="2" borderId="13" xfId="0" applyNumberFormat="1" applyFill="1" applyBorder="1" applyAlignment="1">
      <alignment horizontal="center" vertical="center"/>
    </xf>
    <xf numFmtId="0" fontId="37" fillId="11" borderId="194" xfId="0" applyFont="1" applyFill="1" applyBorder="1" applyAlignment="1">
      <alignment vertical="center" shrinkToFit="1"/>
    </xf>
    <xf numFmtId="0" fontId="39" fillId="11" borderId="195" xfId="0" applyFont="1" applyFill="1" applyBorder="1" applyAlignment="1">
      <alignment horizontal="center" vertical="center" shrinkToFit="1"/>
    </xf>
    <xf numFmtId="0" fontId="29" fillId="11" borderId="196" xfId="0" applyFont="1" applyFill="1" applyBorder="1" applyAlignment="1">
      <alignment horizontal="center" vertical="center" shrinkToFit="1"/>
    </xf>
    <xf numFmtId="0" fontId="72" fillId="0" borderId="190" xfId="0" applyFont="1" applyBorder="1" applyAlignment="1">
      <alignment horizontal="center" vertical="center" shrinkToFit="1"/>
    </xf>
    <xf numFmtId="0" fontId="35" fillId="11" borderId="197" xfId="0" applyFont="1" applyFill="1" applyBorder="1" applyAlignment="1">
      <alignment horizontal="center" vertical="center" shrinkToFit="1"/>
    </xf>
    <xf numFmtId="49" fontId="43" fillId="0" borderId="191" xfId="0" quotePrefix="1" applyNumberFormat="1" applyFont="1" applyBorder="1" applyAlignment="1">
      <alignment horizontal="center" vertical="center" shrinkToFit="1"/>
    </xf>
    <xf numFmtId="0" fontId="0" fillId="11" borderId="198" xfId="0" quotePrefix="1" applyFill="1" applyBorder="1" applyAlignment="1">
      <alignment horizontal="center" vertical="center"/>
    </xf>
    <xf numFmtId="176" fontId="50" fillId="20" borderId="199" xfId="0" applyNumberFormat="1" applyFont="1" applyFill="1" applyBorder="1" applyAlignment="1">
      <alignment horizontal="center" vertical="center" shrinkToFit="1"/>
    </xf>
    <xf numFmtId="176" fontId="0" fillId="20" borderId="31" xfId="0" applyNumberFormat="1" applyFill="1" applyBorder="1" applyAlignment="1">
      <alignment horizontal="center" vertical="center" shrinkToFit="1"/>
    </xf>
    <xf numFmtId="176" fontId="0" fillId="20" borderId="199" xfId="0" applyNumberFormat="1" applyFill="1" applyBorder="1" applyAlignment="1">
      <alignment horizontal="center" vertical="center" shrinkToFit="1"/>
    </xf>
    <xf numFmtId="176" fontId="28" fillId="20" borderId="83" xfId="0" applyNumberFormat="1" applyFont="1" applyFill="1" applyBorder="1" applyAlignment="1">
      <alignment horizontal="center" vertical="center" shrinkToFit="1"/>
    </xf>
    <xf numFmtId="176" fontId="28" fillId="16" borderId="83" xfId="0" applyNumberFormat="1" applyFont="1" applyFill="1" applyBorder="1" applyAlignment="1">
      <alignment horizontal="center" vertical="center" shrinkToFit="1"/>
    </xf>
    <xf numFmtId="176" fontId="0" fillId="16" borderId="31" xfId="0" applyNumberFormat="1" applyFill="1" applyBorder="1" applyAlignment="1">
      <alignment horizontal="center" vertical="center" shrinkToFit="1"/>
    </xf>
    <xf numFmtId="176" fontId="39" fillId="11" borderId="82" xfId="0" applyNumberFormat="1" applyFont="1" applyFill="1" applyBorder="1" applyAlignment="1">
      <alignment horizontal="center" vertical="center" shrinkToFit="1"/>
    </xf>
    <xf numFmtId="176" fontId="39" fillId="11" borderId="181" xfId="0" applyNumberFormat="1" applyFont="1" applyFill="1" applyBorder="1" applyAlignment="1">
      <alignment horizontal="center" vertical="center" shrinkToFit="1"/>
    </xf>
    <xf numFmtId="176" fontId="39" fillId="11" borderId="187" xfId="0" applyNumberFormat="1" applyFont="1" applyFill="1" applyBorder="1" applyAlignment="1">
      <alignment horizontal="center" vertical="center" shrinkToFit="1"/>
    </xf>
    <xf numFmtId="0" fontId="39" fillId="0" borderId="188" xfId="0" applyFont="1" applyBorder="1" applyAlignment="1">
      <alignment horizontal="center" vertical="center" shrinkToFit="1"/>
    </xf>
    <xf numFmtId="0" fontId="39" fillId="11" borderId="189" xfId="0" applyFont="1" applyFill="1" applyBorder="1" applyAlignment="1">
      <alignment horizontal="center" vertical="center" shrinkToFit="1"/>
    </xf>
    <xf numFmtId="176" fontId="0" fillId="0" borderId="72" xfId="0" applyNumberFormat="1" applyBorder="1" applyAlignment="1">
      <alignment horizontal="center" vertical="center"/>
    </xf>
    <xf numFmtId="0" fontId="0" fillId="0" borderId="191" xfId="0" applyBorder="1">
      <alignment vertical="center"/>
    </xf>
    <xf numFmtId="176" fontId="0" fillId="0" borderId="192" xfId="0" applyNumberFormat="1" applyBorder="1" applyAlignment="1">
      <alignment horizontal="center" vertical="center"/>
    </xf>
    <xf numFmtId="0" fontId="0" fillId="0" borderId="190" xfId="0" applyBorder="1">
      <alignment vertical="center"/>
    </xf>
    <xf numFmtId="0" fontId="0" fillId="0" borderId="72" xfId="0" applyBorder="1" applyAlignment="1">
      <alignment horizontal="center" vertical="center"/>
    </xf>
    <xf numFmtId="176" fontId="0" fillId="0" borderId="189" xfId="0" applyNumberFormat="1" applyBorder="1" applyAlignment="1">
      <alignment horizontal="center" vertical="center"/>
    </xf>
    <xf numFmtId="0" fontId="0" fillId="0" borderId="191" xfId="0" applyBorder="1" applyAlignment="1">
      <alignment horizontal="center" vertical="center"/>
    </xf>
    <xf numFmtId="0" fontId="0" fillId="0" borderId="190" xfId="0" applyBorder="1" applyAlignment="1">
      <alignment horizontal="center" vertical="center"/>
    </xf>
    <xf numFmtId="0" fontId="0" fillId="0" borderId="189" xfId="0" applyBorder="1" applyAlignment="1">
      <alignment horizontal="center" vertical="center"/>
    </xf>
    <xf numFmtId="0" fontId="0" fillId="0" borderId="175" xfId="0" applyBorder="1" applyAlignment="1">
      <alignment horizontal="center" vertical="center"/>
    </xf>
    <xf numFmtId="0" fontId="37" fillId="11" borderId="279" xfId="0" applyFont="1" applyFill="1" applyBorder="1" applyAlignment="1">
      <alignment vertical="center" shrinkToFit="1"/>
    </xf>
    <xf numFmtId="0" fontId="39" fillId="11" borderId="280" xfId="0" applyFont="1" applyFill="1" applyBorder="1" applyAlignment="1">
      <alignment horizontal="center" vertical="center" shrinkToFit="1"/>
    </xf>
    <xf numFmtId="0" fontId="29" fillId="11" borderId="281" xfId="0" applyFont="1" applyFill="1" applyBorder="1" applyAlignment="1">
      <alignment horizontal="center" vertical="center" shrinkToFit="1"/>
    </xf>
    <xf numFmtId="0" fontId="0" fillId="0" borderId="282" xfId="0" applyBorder="1" applyAlignment="1">
      <alignment horizontal="center" vertical="center" shrinkToFit="1"/>
    </xf>
    <xf numFmtId="178" fontId="0" fillId="11" borderId="283" xfId="0" applyNumberFormat="1" applyFill="1" applyBorder="1" applyAlignment="1">
      <alignment horizontal="center" vertical="center" shrinkToFit="1"/>
    </xf>
    <xf numFmtId="0" fontId="35" fillId="11" borderId="284" xfId="0" applyFont="1" applyFill="1" applyBorder="1" applyAlignment="1">
      <alignment horizontal="center" vertical="center" shrinkToFit="1"/>
    </xf>
    <xf numFmtId="49" fontId="43" fillId="0" borderId="285" xfId="0" quotePrefix="1" applyNumberFormat="1" applyFont="1" applyBorder="1" applyAlignment="1">
      <alignment horizontal="center" vertical="center" shrinkToFit="1"/>
    </xf>
    <xf numFmtId="0" fontId="0" fillId="11" borderId="286" xfId="0" quotePrefix="1" applyFill="1" applyBorder="1" applyAlignment="1">
      <alignment horizontal="center" vertical="center"/>
    </xf>
    <xf numFmtId="176" fontId="50" fillId="20" borderId="287" xfId="0" applyNumberFormat="1" applyFont="1" applyFill="1" applyBorder="1" applyAlignment="1">
      <alignment horizontal="center" vertical="center" shrinkToFit="1"/>
    </xf>
    <xf numFmtId="176" fontId="0" fillId="20" borderId="287" xfId="0" applyNumberFormat="1" applyFill="1" applyBorder="1" applyAlignment="1">
      <alignment horizontal="center" vertical="center" shrinkToFit="1"/>
    </xf>
    <xf numFmtId="0" fontId="39" fillId="34" borderId="317" xfId="0" applyFont="1" applyFill="1" applyBorder="1" applyAlignment="1">
      <alignment vertical="center" shrinkToFit="1"/>
    </xf>
    <xf numFmtId="0" fontId="39" fillId="34" borderId="318" xfId="0" applyFont="1" applyFill="1" applyBorder="1" applyAlignment="1">
      <alignment horizontal="center" vertical="center" shrinkToFit="1"/>
    </xf>
    <xf numFmtId="176" fontId="28" fillId="20" borderId="325" xfId="0" applyNumberFormat="1" applyFont="1" applyFill="1" applyBorder="1" applyAlignment="1">
      <alignment horizontal="center" vertical="center" shrinkToFit="1"/>
    </xf>
    <xf numFmtId="176" fontId="0" fillId="20" borderId="326" xfId="0" applyNumberFormat="1" applyFill="1" applyBorder="1" applyAlignment="1">
      <alignment horizontal="center" vertical="center" shrinkToFit="1"/>
    </xf>
    <xf numFmtId="176" fontId="28" fillId="16" borderId="327" xfId="0" applyNumberFormat="1" applyFont="1" applyFill="1" applyBorder="1" applyAlignment="1">
      <alignment horizontal="center" vertical="center" shrinkToFit="1"/>
    </xf>
    <xf numFmtId="176" fontId="0" fillId="16" borderId="326" xfId="0" applyNumberFormat="1" applyFill="1" applyBorder="1" applyAlignment="1">
      <alignment horizontal="center" vertical="center" shrinkToFit="1"/>
    </xf>
    <xf numFmtId="176" fontId="39" fillId="11" borderId="324" xfId="0" applyNumberFormat="1" applyFont="1" applyFill="1" applyBorder="1" applyAlignment="1">
      <alignment horizontal="center" vertical="center" shrinkToFit="1"/>
    </xf>
    <xf numFmtId="176" fontId="39" fillId="11" borderId="328" xfId="0" applyNumberFormat="1" applyFont="1" applyFill="1" applyBorder="1" applyAlignment="1">
      <alignment horizontal="center" vertical="center" shrinkToFit="1"/>
    </xf>
    <xf numFmtId="0" fontId="39" fillId="0" borderId="329" xfId="0" applyFont="1" applyBorder="1" applyAlignment="1">
      <alignment horizontal="center" vertical="center" shrinkToFit="1"/>
    </xf>
    <xf numFmtId="0" fontId="39" fillId="11" borderId="330" xfId="0" applyFont="1" applyFill="1" applyBorder="1" applyAlignment="1">
      <alignment horizontal="center" vertical="center" shrinkToFit="1"/>
    </xf>
    <xf numFmtId="0" fontId="0" fillId="0" borderId="332" xfId="0" applyBorder="1">
      <alignment vertical="center"/>
    </xf>
    <xf numFmtId="176" fontId="0" fillId="0" borderId="333" xfId="0" applyNumberFormat="1" applyBorder="1" applyAlignment="1">
      <alignment horizontal="center" vertical="center"/>
    </xf>
    <xf numFmtId="0" fontId="0" fillId="0" borderId="331" xfId="0" applyBorder="1">
      <alignment vertical="center"/>
    </xf>
    <xf numFmtId="176" fontId="0" fillId="0" borderId="330" xfId="0" applyNumberFormat="1" applyBorder="1" applyAlignment="1">
      <alignment horizontal="center" vertical="center"/>
    </xf>
    <xf numFmtId="0" fontId="0" fillId="0" borderId="332" xfId="0" applyBorder="1" applyAlignment="1">
      <alignment horizontal="center" vertical="center"/>
    </xf>
    <xf numFmtId="0" fontId="0" fillId="0" borderId="331" xfId="0" applyBorder="1" applyAlignment="1">
      <alignment horizontal="center" vertical="center"/>
    </xf>
    <xf numFmtId="0" fontId="0" fillId="0" borderId="330" xfId="0" applyBorder="1" applyAlignment="1">
      <alignment horizontal="center" vertical="center"/>
    </xf>
    <xf numFmtId="0" fontId="0" fillId="0" borderId="334" xfId="0" applyBorder="1" applyAlignment="1">
      <alignment horizontal="center" vertical="center"/>
    </xf>
    <xf numFmtId="0" fontId="0" fillId="36" borderId="331" xfId="0" applyFill="1" applyBorder="1" applyAlignment="1">
      <alignment horizontal="center" vertical="center"/>
    </xf>
    <xf numFmtId="0" fontId="37" fillId="11" borderId="335" xfId="0" applyFont="1" applyFill="1" applyBorder="1" applyAlignment="1">
      <alignment vertical="center" shrinkToFit="1"/>
    </xf>
    <xf numFmtId="0" fontId="39" fillId="11" borderId="336" xfId="0" applyFont="1" applyFill="1" applyBorder="1" applyAlignment="1">
      <alignment horizontal="center" vertical="center" shrinkToFit="1"/>
    </xf>
    <xf numFmtId="0" fontId="29" fillId="11" borderId="337" xfId="0" applyFont="1" applyFill="1" applyBorder="1" applyAlignment="1">
      <alignment horizontal="center" vertical="center" shrinkToFit="1"/>
    </xf>
    <xf numFmtId="0" fontId="0" fillId="0" borderId="338" xfId="0" applyBorder="1" applyAlignment="1">
      <alignment horizontal="center" vertical="center" shrinkToFit="1"/>
    </xf>
    <xf numFmtId="0" fontId="35" fillId="11" borderId="339" xfId="0" applyFont="1" applyFill="1" applyBorder="1" applyAlignment="1">
      <alignment horizontal="center" vertical="center" shrinkToFit="1"/>
    </xf>
    <xf numFmtId="49" fontId="43" fillId="0" borderId="340" xfId="0" quotePrefix="1" applyNumberFormat="1" applyFont="1" applyBorder="1" applyAlignment="1">
      <alignment horizontal="center" vertical="center" shrinkToFit="1"/>
    </xf>
    <xf numFmtId="0" fontId="0" fillId="11" borderId="341" xfId="0" quotePrefix="1" applyFill="1" applyBorder="1" applyAlignment="1">
      <alignment horizontal="center" vertical="center"/>
    </xf>
    <xf numFmtId="176" fontId="50" fillId="20" borderId="342" xfId="0" applyNumberFormat="1" applyFont="1" applyFill="1" applyBorder="1" applyAlignment="1">
      <alignment horizontal="center" vertical="center" shrinkToFit="1"/>
    </xf>
    <xf numFmtId="176" fontId="0" fillId="20" borderId="342" xfId="0" applyNumberFormat="1" applyFill="1" applyBorder="1" applyAlignment="1">
      <alignment horizontal="center" vertical="center" shrinkToFit="1"/>
    </xf>
    <xf numFmtId="178" fontId="0" fillId="11" borderId="549" xfId="0" applyNumberFormat="1" applyFill="1" applyBorder="1" applyAlignment="1">
      <alignment horizontal="center" vertical="center" shrinkToFit="1"/>
    </xf>
    <xf numFmtId="0" fontId="35" fillId="11" borderId="555" xfId="0" applyFont="1" applyFill="1" applyBorder="1" applyAlignment="1">
      <alignment horizontal="center" vertical="center" shrinkToFit="1"/>
    </xf>
    <xf numFmtId="0" fontId="35" fillId="11" borderId="554" xfId="0" applyFont="1" applyFill="1" applyBorder="1" applyAlignment="1">
      <alignment horizontal="center" vertical="center" shrinkToFit="1"/>
    </xf>
    <xf numFmtId="176" fontId="0" fillId="0" borderId="420" xfId="0" applyNumberFormat="1" applyBorder="1" applyAlignment="1">
      <alignment horizontal="center" vertical="center"/>
    </xf>
    <xf numFmtId="0" fontId="0" fillId="0" borderId="422" xfId="0" applyBorder="1" applyAlignment="1">
      <alignment horizontal="center" vertical="center"/>
    </xf>
    <xf numFmtId="0" fontId="28" fillId="11" borderId="72" xfId="0" applyFont="1" applyFill="1" applyBorder="1" applyAlignment="1">
      <alignment horizontal="center" vertical="center" shrinkToFit="1"/>
    </xf>
    <xf numFmtId="181" fontId="37" fillId="10" borderId="473" xfId="0" applyNumberFormat="1" applyFont="1" applyFill="1" applyBorder="1" applyAlignment="1">
      <alignment horizontal="center" vertical="center"/>
    </xf>
    <xf numFmtId="0" fontId="37" fillId="21" borderId="150" xfId="0" applyFont="1" applyFill="1" applyBorder="1" applyAlignment="1">
      <alignment vertical="center" shrinkToFit="1"/>
    </xf>
    <xf numFmtId="0" fontId="39" fillId="21" borderId="151" xfId="0" applyFont="1" applyFill="1" applyBorder="1" applyAlignment="1">
      <alignment horizontal="center" vertical="center" shrinkToFit="1"/>
    </xf>
    <xf numFmtId="0" fontId="29" fillId="11" borderId="152" xfId="0" applyFont="1" applyFill="1" applyBorder="1" applyAlignment="1">
      <alignment horizontal="center" vertical="center" shrinkToFit="1"/>
    </xf>
    <xf numFmtId="0" fontId="0" fillId="0" borderId="153" xfId="0" applyBorder="1" applyAlignment="1">
      <alignment horizontal="center" vertical="center" shrinkToFit="1"/>
    </xf>
    <xf numFmtId="178" fontId="0" fillId="11" borderId="154" xfId="0" applyNumberFormat="1" applyFill="1" applyBorder="1" applyAlignment="1">
      <alignment horizontal="center" vertical="center" shrinkToFit="1"/>
    </xf>
    <xf numFmtId="0" fontId="35" fillId="21" borderId="148" xfId="0" applyFont="1" applyFill="1" applyBorder="1" applyAlignment="1">
      <alignment horizontal="center" vertical="center" shrinkToFit="1"/>
    </xf>
    <xf numFmtId="0" fontId="35" fillId="11" borderId="155" xfId="0" applyFont="1" applyFill="1" applyBorder="1" applyAlignment="1">
      <alignment horizontal="center" vertical="center" shrinkToFit="1"/>
    </xf>
    <xf numFmtId="49" fontId="43" fillId="0" borderId="156" xfId="0" quotePrefix="1" applyNumberFormat="1" applyFont="1" applyBorder="1" applyAlignment="1">
      <alignment horizontal="center" vertical="center" shrinkToFit="1"/>
    </xf>
    <xf numFmtId="0" fontId="0" fillId="11" borderId="157" xfId="0" quotePrefix="1" applyFill="1" applyBorder="1" applyAlignment="1">
      <alignment horizontal="center" vertical="center"/>
    </xf>
    <xf numFmtId="176" fontId="64" fillId="20" borderId="158" xfId="0" applyNumberFormat="1" applyFont="1" applyFill="1" applyBorder="1" applyAlignment="1">
      <alignment horizontal="center" vertical="center" shrinkToFit="1"/>
    </xf>
    <xf numFmtId="176" fontId="0" fillId="20" borderId="158" xfId="0" applyNumberFormat="1" applyFill="1" applyBorder="1" applyAlignment="1">
      <alignment horizontal="center" vertical="center" shrinkToFit="1"/>
    </xf>
    <xf numFmtId="176" fontId="28" fillId="20" borderId="159" xfId="0" applyNumberFormat="1" applyFont="1" applyFill="1" applyBorder="1" applyAlignment="1">
      <alignment horizontal="center" vertical="center" shrinkToFit="1"/>
    </xf>
    <xf numFmtId="176" fontId="0" fillId="20" borderId="160" xfId="0" applyNumberFormat="1" applyFill="1" applyBorder="1" applyAlignment="1">
      <alignment horizontal="center" vertical="center" shrinkToFit="1"/>
    </xf>
    <xf numFmtId="176" fontId="28" fillId="16" borderId="161" xfId="0" applyNumberFormat="1" applyFont="1" applyFill="1" applyBorder="1" applyAlignment="1">
      <alignment horizontal="center" vertical="center" shrinkToFit="1"/>
    </xf>
    <xf numFmtId="176" fontId="0" fillId="16" borderId="160" xfId="0" applyNumberFormat="1" applyFill="1" applyBorder="1" applyAlignment="1">
      <alignment horizontal="center" vertical="center" shrinkToFit="1"/>
    </xf>
    <xf numFmtId="176" fontId="45" fillId="11" borderId="158" xfId="0" applyNumberFormat="1" applyFont="1" applyFill="1" applyBorder="1" applyAlignment="1">
      <alignment horizontal="center" vertical="center" shrinkToFit="1"/>
    </xf>
    <xf numFmtId="176" fontId="45" fillId="0" borderId="162" xfId="0" applyNumberFormat="1" applyFont="1" applyBorder="1" applyAlignment="1">
      <alignment horizontal="center" vertical="center" shrinkToFit="1"/>
    </xf>
    <xf numFmtId="176" fontId="39" fillId="11" borderId="162" xfId="0" applyNumberFormat="1" applyFont="1" applyFill="1" applyBorder="1" applyAlignment="1">
      <alignment horizontal="center" vertical="center" shrinkToFit="1"/>
    </xf>
    <xf numFmtId="176" fontId="39" fillId="11" borderId="158" xfId="0" applyNumberFormat="1" applyFont="1" applyFill="1" applyBorder="1" applyAlignment="1">
      <alignment horizontal="center" vertical="center" shrinkToFit="1"/>
    </xf>
    <xf numFmtId="0" fontId="39" fillId="0" borderId="163" xfId="0" applyFont="1" applyBorder="1" applyAlignment="1">
      <alignment horizontal="center" vertical="center" shrinkToFit="1"/>
    </xf>
    <xf numFmtId="0" fontId="39" fillId="11" borderId="164" xfId="0" applyFont="1" applyFill="1" applyBorder="1" applyAlignment="1">
      <alignment horizontal="center" vertical="center" shrinkToFit="1"/>
    </xf>
    <xf numFmtId="0" fontId="39" fillId="11" borderId="158" xfId="0" applyFont="1" applyFill="1" applyBorder="1" applyAlignment="1">
      <alignment horizontal="center" vertical="center" shrinkToFit="1"/>
    </xf>
    <xf numFmtId="0" fontId="39" fillId="5" borderId="158" xfId="0" applyFont="1" applyFill="1" applyBorder="1" applyAlignment="1">
      <alignment horizontal="center" vertical="center" shrinkToFit="1"/>
    </xf>
    <xf numFmtId="0" fontId="0" fillId="0" borderId="551" xfId="0" applyBorder="1" applyAlignment="1">
      <alignment horizontal="center" vertical="center"/>
    </xf>
    <xf numFmtId="0" fontId="0" fillId="0" borderId="165" xfId="0" applyBorder="1">
      <alignment vertical="center"/>
    </xf>
    <xf numFmtId="0" fontId="0" fillId="0" borderId="166" xfId="0" applyBorder="1">
      <alignment vertical="center"/>
    </xf>
    <xf numFmtId="0" fontId="0" fillId="0" borderId="167" xfId="0" applyBorder="1" applyAlignment="1">
      <alignment horizontal="center" vertical="center"/>
    </xf>
    <xf numFmtId="176" fontId="0" fillId="0" borderId="164" xfId="0" applyNumberFormat="1" applyBorder="1" applyAlignment="1">
      <alignment horizontal="center" vertical="center"/>
    </xf>
    <xf numFmtId="0" fontId="0" fillId="0" borderId="166" xfId="0" applyBorder="1" applyAlignment="1">
      <alignment horizontal="center" vertical="center"/>
    </xf>
    <xf numFmtId="0" fontId="0" fillId="0" borderId="165" xfId="0" applyBorder="1" applyAlignment="1">
      <alignment horizontal="center" vertical="center"/>
    </xf>
    <xf numFmtId="176" fontId="0" fillId="0" borderId="158" xfId="0" applyNumberFormat="1" applyBorder="1" applyAlignment="1">
      <alignment horizontal="center" vertical="center"/>
    </xf>
    <xf numFmtId="0" fontId="0" fillId="0" borderId="164" xfId="0" applyBorder="1" applyAlignment="1">
      <alignment horizontal="center" vertical="center"/>
    </xf>
    <xf numFmtId="0" fontId="0" fillId="0" borderId="52" xfId="0" applyBorder="1" applyAlignment="1">
      <alignment horizontal="center" vertical="center"/>
    </xf>
    <xf numFmtId="0" fontId="0" fillId="0" borderId="168" xfId="0" applyBorder="1" applyAlignment="1">
      <alignment horizontal="center" vertical="center"/>
    </xf>
    <xf numFmtId="0" fontId="0" fillId="36" borderId="79" xfId="0" applyFill="1" applyBorder="1" applyAlignment="1">
      <alignment horizontal="center" vertical="center"/>
    </xf>
    <xf numFmtId="0" fontId="0" fillId="36" borderId="165" xfId="0" applyFill="1" applyBorder="1" applyAlignment="1">
      <alignment horizontal="center" vertical="center"/>
    </xf>
    <xf numFmtId="0" fontId="0" fillId="0" borderId="149" xfId="0" applyBorder="1" applyAlignment="1">
      <alignment horizontal="center" vertical="center"/>
    </xf>
    <xf numFmtId="181" fontId="37" fillId="10" borderId="386" xfId="0" applyNumberFormat="1" applyFont="1" applyFill="1" applyBorder="1" applyAlignment="1">
      <alignment horizontal="center" vertical="center"/>
    </xf>
    <xf numFmtId="0" fontId="37" fillId="26" borderId="371" xfId="0" applyFont="1" applyFill="1" applyBorder="1" applyAlignment="1">
      <alignment vertical="center" shrinkToFit="1"/>
    </xf>
    <xf numFmtId="0" fontId="39" fillId="26" borderId="372" xfId="0" applyFont="1" applyFill="1" applyBorder="1" applyAlignment="1">
      <alignment horizontal="center" vertical="center" shrinkToFit="1"/>
    </xf>
    <xf numFmtId="0" fontId="29" fillId="26" borderId="373" xfId="0" applyFont="1" applyFill="1" applyBorder="1" applyAlignment="1">
      <alignment horizontal="center" vertical="center" shrinkToFit="1"/>
    </xf>
    <xf numFmtId="0" fontId="0" fillId="26" borderId="374" xfId="0" applyFill="1" applyBorder="1" applyAlignment="1">
      <alignment horizontal="center" vertical="center" shrinkToFit="1"/>
    </xf>
    <xf numFmtId="178" fontId="0" fillId="26" borderId="375" xfId="0" applyNumberFormat="1" applyFill="1" applyBorder="1" applyAlignment="1">
      <alignment horizontal="center" vertical="center" shrinkToFit="1"/>
    </xf>
    <xf numFmtId="0" fontId="35" fillId="26" borderId="376" xfId="0" applyFont="1" applyFill="1" applyBorder="1" applyAlignment="1">
      <alignment horizontal="center" vertical="center" shrinkToFit="1"/>
    </xf>
    <xf numFmtId="49" fontId="43" fillId="26" borderId="377" xfId="0" quotePrefix="1" applyNumberFormat="1" applyFont="1" applyFill="1" applyBorder="1" applyAlignment="1">
      <alignment horizontal="center" vertical="center" shrinkToFit="1"/>
    </xf>
    <xf numFmtId="176" fontId="0" fillId="26" borderId="379" xfId="0" applyNumberFormat="1" applyFill="1" applyBorder="1" applyAlignment="1">
      <alignment horizontal="center" vertical="center" shrinkToFit="1"/>
    </xf>
    <xf numFmtId="176" fontId="0" fillId="26" borderId="216" xfId="0" applyNumberFormat="1" applyFill="1" applyBorder="1" applyAlignment="1">
      <alignment horizontal="center" vertical="center" shrinkToFit="1"/>
    </xf>
    <xf numFmtId="176" fontId="28" fillId="26" borderId="361" xfId="0" applyNumberFormat="1" applyFont="1" applyFill="1" applyBorder="1" applyAlignment="1">
      <alignment horizontal="center" vertical="center" shrinkToFit="1"/>
    </xf>
    <xf numFmtId="176" fontId="0" fillId="26" borderId="362" xfId="0" applyNumberFormat="1" applyFill="1" applyBorder="1" applyAlignment="1">
      <alignment horizontal="center" vertical="center" shrinkToFit="1"/>
    </xf>
    <xf numFmtId="176" fontId="28" fillId="26" borderId="363" xfId="0" applyNumberFormat="1" applyFont="1" applyFill="1" applyBorder="1" applyAlignment="1">
      <alignment horizontal="center" vertical="center" shrinkToFit="1"/>
    </xf>
    <xf numFmtId="176" fontId="39" fillId="26" borderId="360" xfId="0" applyNumberFormat="1" applyFont="1" applyFill="1" applyBorder="1" applyAlignment="1">
      <alignment horizontal="center" vertical="center" shrinkToFit="1"/>
    </xf>
    <xf numFmtId="176" fontId="39" fillId="26" borderId="364" xfId="0" applyNumberFormat="1" applyFont="1" applyFill="1" applyBorder="1" applyAlignment="1">
      <alignment horizontal="center" vertical="center" shrinkToFit="1"/>
    </xf>
    <xf numFmtId="176" fontId="39" fillId="26" borderId="217" xfId="0" applyNumberFormat="1" applyFont="1" applyFill="1" applyBorder="1" applyAlignment="1">
      <alignment horizontal="center" vertical="center" shrinkToFit="1"/>
    </xf>
    <xf numFmtId="0" fontId="39" fillId="26" borderId="365" xfId="0" applyFont="1" applyFill="1" applyBorder="1" applyAlignment="1">
      <alignment horizontal="center" vertical="center" shrinkToFit="1"/>
    </xf>
    <xf numFmtId="0" fontId="39" fillId="26" borderId="366" xfId="0" applyFont="1" applyFill="1" applyBorder="1" applyAlignment="1">
      <alignment horizontal="center" vertical="center" shrinkToFit="1"/>
    </xf>
    <xf numFmtId="0" fontId="39" fillId="26" borderId="82" xfId="0" applyFont="1" applyFill="1" applyBorder="1" applyAlignment="1">
      <alignment horizontal="center" vertical="center" shrinkToFit="1"/>
    </xf>
    <xf numFmtId="0" fontId="39" fillId="26" borderId="169" xfId="0" applyFont="1" applyFill="1" applyBorder="1" applyAlignment="1">
      <alignment horizontal="center" vertical="center" shrinkToFit="1"/>
    </xf>
    <xf numFmtId="0" fontId="39" fillId="26" borderId="556" xfId="0" applyFont="1" applyFill="1" applyBorder="1" applyAlignment="1">
      <alignment horizontal="center" vertical="center" shrinkToFit="1"/>
    </xf>
    <xf numFmtId="176" fontId="0" fillId="26" borderId="551" xfId="0" applyNumberFormat="1" applyFill="1" applyBorder="1" applyAlignment="1">
      <alignment horizontal="center" vertical="center"/>
    </xf>
    <xf numFmtId="0" fontId="0" fillId="26" borderId="367" xfId="0" applyFill="1" applyBorder="1">
      <alignment vertical="center"/>
    </xf>
    <xf numFmtId="176" fontId="0" fillId="26" borderId="215" xfId="0" applyNumberFormat="1" applyFill="1" applyBorder="1" applyAlignment="1">
      <alignment horizontal="center" vertical="center"/>
    </xf>
    <xf numFmtId="0" fontId="0" fillId="26" borderId="368" xfId="0" applyFill="1" applyBorder="1">
      <alignment vertical="center"/>
    </xf>
    <xf numFmtId="176" fontId="0" fillId="26" borderId="369" xfId="0" applyNumberFormat="1" applyFill="1" applyBorder="1" applyAlignment="1">
      <alignment horizontal="center" vertical="center"/>
    </xf>
    <xf numFmtId="0" fontId="0" fillId="26" borderId="215" xfId="0" applyFill="1" applyBorder="1" applyAlignment="1">
      <alignment horizontal="center" vertical="center"/>
    </xf>
    <xf numFmtId="176" fontId="0" fillId="26" borderId="366" xfId="0" applyNumberFormat="1" applyFill="1" applyBorder="1" applyAlignment="1">
      <alignment horizontal="center" vertical="center"/>
    </xf>
    <xf numFmtId="0" fontId="0" fillId="26" borderId="368" xfId="0" applyFill="1" applyBorder="1" applyAlignment="1">
      <alignment horizontal="center" vertical="center"/>
    </xf>
    <xf numFmtId="176" fontId="0" fillId="26" borderId="539" xfId="0" applyNumberFormat="1" applyFill="1" applyBorder="1" applyAlignment="1">
      <alignment horizontal="center" vertical="center"/>
    </xf>
    <xf numFmtId="0" fontId="0" fillId="26" borderId="367" xfId="0" applyFill="1" applyBorder="1" applyAlignment="1">
      <alignment horizontal="center" vertical="center"/>
    </xf>
    <xf numFmtId="176" fontId="0" fillId="26" borderId="516" xfId="0" applyNumberFormat="1" applyFill="1" applyBorder="1" applyAlignment="1">
      <alignment horizontal="center" vertical="center"/>
    </xf>
    <xf numFmtId="0" fontId="0" fillId="26" borderId="366" xfId="0" applyFill="1" applyBorder="1" applyAlignment="1">
      <alignment horizontal="center" vertical="center"/>
    </xf>
    <xf numFmtId="176" fontId="0" fillId="26" borderId="52" xfId="0" applyNumberFormat="1" applyFill="1" applyBorder="1" applyAlignment="1">
      <alignment horizontal="center" vertical="center"/>
    </xf>
    <xf numFmtId="0" fontId="0" fillId="26" borderId="370" xfId="0" applyFill="1" applyBorder="1" applyAlignment="1">
      <alignment horizontal="center" vertical="center"/>
    </xf>
    <xf numFmtId="176" fontId="0" fillId="26" borderId="218" xfId="0" applyNumberFormat="1" applyFill="1" applyBorder="1" applyAlignment="1">
      <alignment horizontal="center" vertical="center"/>
    </xf>
    <xf numFmtId="0" fontId="0" fillId="26" borderId="138" xfId="0" applyFill="1" applyBorder="1" applyAlignment="1">
      <alignment horizontal="center" vertical="center"/>
    </xf>
    <xf numFmtId="0" fontId="0" fillId="26" borderId="139" xfId="0" applyFill="1" applyBorder="1" applyAlignment="1">
      <alignment horizontal="center" vertical="center"/>
    </xf>
    <xf numFmtId="0" fontId="0" fillId="26" borderId="140" xfId="0" applyFill="1" applyBorder="1" applyAlignment="1">
      <alignment horizontal="center" vertical="center"/>
    </xf>
    <xf numFmtId="0" fontId="0" fillId="26" borderId="141" xfId="0" applyFill="1" applyBorder="1" applyAlignment="1">
      <alignment horizontal="center" vertical="center"/>
    </xf>
    <xf numFmtId="0" fontId="0" fillId="26" borderId="142" xfId="0" applyFill="1" applyBorder="1" applyAlignment="1">
      <alignment horizontal="center" vertical="center"/>
    </xf>
    <xf numFmtId="0" fontId="0" fillId="26" borderId="219" xfId="0" applyFill="1" applyBorder="1" applyAlignment="1">
      <alignment horizontal="center" vertical="center"/>
    </xf>
    <xf numFmtId="0" fontId="0" fillId="26" borderId="1029" xfId="0" applyFill="1" applyBorder="1">
      <alignment vertical="center"/>
    </xf>
    <xf numFmtId="176" fontId="28" fillId="20" borderId="343" xfId="0" applyNumberFormat="1" applyFont="1" applyFill="1" applyBorder="1" applyAlignment="1">
      <alignment horizontal="center" vertical="center" shrinkToFit="1"/>
    </xf>
    <xf numFmtId="176" fontId="0" fillId="20" borderId="344" xfId="0" applyNumberFormat="1" applyFill="1" applyBorder="1" applyAlignment="1">
      <alignment horizontal="center" vertical="center" shrinkToFit="1"/>
    </xf>
    <xf numFmtId="176" fontId="28" fillId="16" borderId="345" xfId="0" applyNumberFormat="1" applyFont="1" applyFill="1" applyBorder="1" applyAlignment="1">
      <alignment horizontal="center" vertical="center" shrinkToFit="1"/>
    </xf>
    <xf numFmtId="176" fontId="0" fillId="16" borderId="344" xfId="0" applyNumberFormat="1" applyFill="1" applyBorder="1" applyAlignment="1">
      <alignment horizontal="center" vertical="center" shrinkToFit="1"/>
    </xf>
    <xf numFmtId="176" fontId="39" fillId="11" borderId="342" xfId="0" applyNumberFormat="1" applyFont="1" applyFill="1" applyBorder="1" applyAlignment="1">
      <alignment horizontal="center" vertical="center" shrinkToFit="1"/>
    </xf>
    <xf numFmtId="176" fontId="39" fillId="11" borderId="346" xfId="0" applyNumberFormat="1" applyFont="1" applyFill="1" applyBorder="1" applyAlignment="1">
      <alignment horizontal="center" vertical="center" shrinkToFit="1"/>
    </xf>
    <xf numFmtId="0" fontId="39" fillId="0" borderId="347" xfId="0" applyFont="1" applyBorder="1" applyAlignment="1">
      <alignment horizontal="center" vertical="center" shrinkToFit="1"/>
    </xf>
    <xf numFmtId="0" fontId="39" fillId="11" borderId="348" xfId="0" applyFont="1" applyFill="1" applyBorder="1" applyAlignment="1">
      <alignment horizontal="center" vertical="center" shrinkToFit="1"/>
    </xf>
    <xf numFmtId="0" fontId="0" fillId="0" borderId="350" xfId="0" applyBorder="1">
      <alignment vertical="center"/>
    </xf>
    <xf numFmtId="176" fontId="0" fillId="0" borderId="351" xfId="0" applyNumberFormat="1" applyBorder="1" applyAlignment="1">
      <alignment horizontal="center" vertical="center"/>
    </xf>
    <xf numFmtId="0" fontId="0" fillId="0" borderId="349" xfId="0" applyBorder="1">
      <alignment vertical="center"/>
    </xf>
    <xf numFmtId="176" fontId="0" fillId="0" borderId="348" xfId="0" applyNumberFormat="1" applyBorder="1" applyAlignment="1">
      <alignment horizontal="center" vertical="center"/>
    </xf>
    <xf numFmtId="0" fontId="0" fillId="0" borderId="350" xfId="0" applyBorder="1" applyAlignment="1">
      <alignment horizontal="center" vertical="center"/>
    </xf>
    <xf numFmtId="0" fontId="0" fillId="0" borderId="349" xfId="0" applyBorder="1" applyAlignment="1">
      <alignment horizontal="center" vertical="center"/>
    </xf>
    <xf numFmtId="0" fontId="0" fillId="0" borderId="348" xfId="0" applyBorder="1" applyAlignment="1">
      <alignment horizontal="center" vertical="center"/>
    </xf>
    <xf numFmtId="0" fontId="0" fillId="0" borderId="352" xfId="0" applyBorder="1" applyAlignment="1">
      <alignment horizontal="center" vertical="center"/>
    </xf>
    <xf numFmtId="0" fontId="0" fillId="36" borderId="349" xfId="0" applyFill="1" applyBorder="1" applyAlignment="1">
      <alignment horizontal="center" vertical="center"/>
    </xf>
    <xf numFmtId="0" fontId="37" fillId="3" borderId="477" xfId="0" applyFont="1" applyFill="1" applyBorder="1" applyAlignment="1">
      <alignment vertical="center" shrinkToFit="1"/>
    </xf>
    <xf numFmtId="0" fontId="39" fillId="3" borderId="478" xfId="0" applyFont="1" applyFill="1" applyBorder="1" applyAlignment="1">
      <alignment horizontal="center" vertical="center" shrinkToFit="1"/>
    </xf>
    <xf numFmtId="0" fontId="29" fillId="11" borderId="479" xfId="0" applyFont="1" applyFill="1" applyBorder="1" applyAlignment="1">
      <alignment horizontal="center" vertical="center" shrinkToFit="1"/>
    </xf>
    <xf numFmtId="0" fontId="0" fillId="11" borderId="480" xfId="0" applyFill="1" applyBorder="1" applyAlignment="1">
      <alignment horizontal="center" vertical="center" shrinkToFit="1"/>
    </xf>
    <xf numFmtId="178" fontId="0" fillId="11" borderId="540" xfId="0" applyNumberFormat="1" applyFill="1" applyBorder="1" applyAlignment="1">
      <alignment horizontal="center" vertical="center" shrinkToFit="1"/>
    </xf>
    <xf numFmtId="0" fontId="35" fillId="11" borderId="541" xfId="0" applyFont="1" applyFill="1" applyBorder="1" applyAlignment="1">
      <alignment horizontal="center" vertical="center" shrinkToFit="1"/>
    </xf>
    <xf numFmtId="0" fontId="0" fillId="11" borderId="483" xfId="0" quotePrefix="1" applyFill="1" applyBorder="1" applyAlignment="1">
      <alignment horizontal="center" vertical="center"/>
    </xf>
    <xf numFmtId="176" fontId="50" fillId="20" borderId="484" xfId="0" applyNumberFormat="1" applyFont="1" applyFill="1" applyBorder="1" applyAlignment="1">
      <alignment horizontal="center" vertical="center" shrinkToFit="1"/>
    </xf>
    <xf numFmtId="176" fontId="0" fillId="20" borderId="484" xfId="0" applyNumberFormat="1" applyFill="1" applyBorder="1" applyAlignment="1">
      <alignment horizontal="center" vertical="center" shrinkToFit="1"/>
    </xf>
    <xf numFmtId="176" fontId="0" fillId="0" borderId="551" xfId="0" applyNumberFormat="1" applyBorder="1" applyAlignment="1">
      <alignment horizontal="center" vertical="center"/>
    </xf>
    <xf numFmtId="0" fontId="0" fillId="0" borderId="261" xfId="0" applyBorder="1" applyAlignment="1">
      <alignment horizontal="center" vertical="center"/>
    </xf>
    <xf numFmtId="181" fontId="37" fillId="10" borderId="404" xfId="0" applyNumberFormat="1" applyFont="1" applyFill="1" applyBorder="1" applyAlignment="1">
      <alignment horizontal="center" vertical="center"/>
    </xf>
    <xf numFmtId="0" fontId="37" fillId="36" borderId="528" xfId="0" applyFont="1" applyFill="1" applyBorder="1" applyAlignment="1">
      <alignment vertical="center" shrinkToFit="1"/>
    </xf>
    <xf numFmtId="0" fontId="39" fillId="36" borderId="529" xfId="0" applyFont="1" applyFill="1" applyBorder="1" applyAlignment="1">
      <alignment horizontal="center" vertical="center" shrinkToFit="1"/>
    </xf>
    <xf numFmtId="0" fontId="29" fillId="11" borderId="520" xfId="0" applyFont="1" applyFill="1" applyBorder="1" applyAlignment="1">
      <alignment horizontal="center" vertical="center" shrinkToFit="1"/>
    </xf>
    <xf numFmtId="0" fontId="0" fillId="11" borderId="521" xfId="0" applyFill="1" applyBorder="1" applyAlignment="1">
      <alignment horizontal="center" vertical="center" shrinkToFit="1"/>
    </xf>
    <xf numFmtId="178" fontId="0" fillId="11" borderId="523" xfId="0" applyNumberFormat="1" applyFill="1" applyBorder="1" applyAlignment="1">
      <alignment horizontal="center" vertical="center" shrinkToFit="1"/>
    </xf>
    <xf numFmtId="0" fontId="35" fillId="11" borderId="530" xfId="0" applyFont="1" applyFill="1" applyBorder="1" applyAlignment="1">
      <alignment horizontal="center" vertical="center" shrinkToFit="1"/>
    </xf>
    <xf numFmtId="49" fontId="43" fillId="0" borderId="522" xfId="0" quotePrefix="1" applyNumberFormat="1" applyFont="1" applyBorder="1" applyAlignment="1">
      <alignment horizontal="center" vertical="center" shrinkToFit="1"/>
    </xf>
    <xf numFmtId="0" fontId="0" fillId="11" borderId="531" xfId="0" quotePrefix="1" applyFill="1" applyBorder="1" applyAlignment="1">
      <alignment horizontal="center" vertical="center"/>
    </xf>
    <xf numFmtId="176" fontId="39" fillId="11" borderId="513" xfId="0" applyNumberFormat="1" applyFont="1" applyFill="1" applyBorder="1" applyAlignment="1">
      <alignment horizontal="center" vertical="center" shrinkToFit="1"/>
    </xf>
    <xf numFmtId="176" fontId="39" fillId="0" borderId="513" xfId="0" applyNumberFormat="1" applyFont="1" applyBorder="1" applyAlignment="1">
      <alignment horizontal="center" vertical="center" shrinkToFit="1"/>
    </xf>
    <xf numFmtId="0" fontId="0" fillId="36" borderId="258" xfId="0" applyFill="1" applyBorder="1" applyAlignment="1">
      <alignment horizontal="center" vertical="center"/>
    </xf>
    <xf numFmtId="0" fontId="0" fillId="36" borderId="367" xfId="0" applyFill="1" applyBorder="1" applyAlignment="1">
      <alignment horizontal="center" vertical="center"/>
    </xf>
    <xf numFmtId="181" fontId="37" fillId="13" borderId="349" xfId="0" applyNumberFormat="1" applyFont="1" applyFill="1" applyBorder="1" applyAlignment="1">
      <alignment horizontal="center" vertical="center"/>
    </xf>
    <xf numFmtId="0" fontId="37" fillId="11" borderId="243" xfId="0" applyFont="1" applyFill="1" applyBorder="1" applyAlignment="1">
      <alignment vertical="center" shrinkToFit="1"/>
    </xf>
    <xf numFmtId="0" fontId="39" fillId="11" borderId="244" xfId="0" applyFont="1" applyFill="1" applyBorder="1" applyAlignment="1">
      <alignment horizontal="center" vertical="center" shrinkToFit="1"/>
    </xf>
    <xf numFmtId="0" fontId="29" fillId="11" borderId="245" xfId="0" applyFont="1" applyFill="1" applyBorder="1" applyAlignment="1">
      <alignment horizontal="center" vertical="center" shrinkToFit="1"/>
    </xf>
    <xf numFmtId="0" fontId="0" fillId="0" borderId="246" xfId="0" applyBorder="1" applyAlignment="1">
      <alignment horizontal="center" vertical="center" shrinkToFit="1"/>
    </xf>
    <xf numFmtId="49" fontId="43" fillId="0" borderId="249" xfId="0" quotePrefix="1" applyNumberFormat="1" applyFont="1" applyBorder="1" applyAlignment="1">
      <alignment horizontal="center" vertical="center" shrinkToFit="1"/>
    </xf>
    <xf numFmtId="0" fontId="0" fillId="11" borderId="250" xfId="0" quotePrefix="1" applyFill="1" applyBorder="1" applyAlignment="1">
      <alignment horizontal="center" vertical="center"/>
    </xf>
    <xf numFmtId="176" fontId="50" fillId="20" borderId="251" xfId="0" applyNumberFormat="1" applyFont="1" applyFill="1" applyBorder="1" applyAlignment="1">
      <alignment horizontal="center" vertical="center" shrinkToFit="1"/>
    </xf>
    <xf numFmtId="176" fontId="0" fillId="20" borderId="251" xfId="0" applyNumberFormat="1" applyFill="1" applyBorder="1" applyAlignment="1">
      <alignment horizontal="center" vertical="center" shrinkToFit="1"/>
    </xf>
    <xf numFmtId="176" fontId="28" fillId="20" borderId="252" xfId="0" applyNumberFormat="1" applyFont="1" applyFill="1" applyBorder="1" applyAlignment="1">
      <alignment horizontal="center" vertical="center" shrinkToFit="1"/>
    </xf>
    <xf numFmtId="176" fontId="0" fillId="20" borderId="253" xfId="0" applyNumberFormat="1" applyFill="1" applyBorder="1" applyAlignment="1">
      <alignment horizontal="center" vertical="center" shrinkToFit="1"/>
    </xf>
    <xf numFmtId="176" fontId="28" fillId="16" borderId="254" xfId="0" applyNumberFormat="1" applyFont="1" applyFill="1" applyBorder="1" applyAlignment="1">
      <alignment horizontal="center" vertical="center" shrinkToFit="1"/>
    </xf>
    <xf numFmtId="176" fontId="0" fillId="16" borderId="253" xfId="0" applyNumberFormat="1" applyFill="1" applyBorder="1" applyAlignment="1">
      <alignment horizontal="center" vertical="center" shrinkToFit="1"/>
    </xf>
    <xf numFmtId="176" fontId="39" fillId="11" borderId="251" xfId="0" applyNumberFormat="1" applyFont="1" applyFill="1" applyBorder="1" applyAlignment="1">
      <alignment horizontal="center" vertical="center" shrinkToFit="1"/>
    </xf>
    <xf numFmtId="176" fontId="39" fillId="11" borderId="255" xfId="0" applyNumberFormat="1" applyFont="1" applyFill="1" applyBorder="1" applyAlignment="1">
      <alignment horizontal="center" vertical="center" shrinkToFit="1"/>
    </xf>
    <xf numFmtId="0" fontId="39" fillId="0" borderId="256" xfId="0" applyFont="1" applyBorder="1" applyAlignment="1">
      <alignment horizontal="center" vertical="center" shrinkToFit="1"/>
    </xf>
    <xf numFmtId="0" fontId="39" fillId="11" borderId="257" xfId="0" applyFont="1" applyFill="1" applyBorder="1" applyAlignment="1">
      <alignment horizontal="center" vertical="center" shrinkToFit="1"/>
    </xf>
    <xf numFmtId="0" fontId="0" fillId="0" borderId="258" xfId="0" applyBorder="1">
      <alignment vertical="center"/>
    </xf>
    <xf numFmtId="0" fontId="0" fillId="0" borderId="259" xfId="0" applyBorder="1">
      <alignment vertical="center"/>
    </xf>
    <xf numFmtId="176" fontId="0" fillId="0" borderId="260" xfId="0" applyNumberFormat="1" applyBorder="1" applyAlignment="1">
      <alignment horizontal="center" vertical="center"/>
    </xf>
    <xf numFmtId="176" fontId="0" fillId="0" borderId="257" xfId="0" applyNumberFormat="1" applyBorder="1" applyAlignment="1">
      <alignment horizontal="center" vertical="center"/>
    </xf>
    <xf numFmtId="0" fontId="0" fillId="0" borderId="259" xfId="0" applyBorder="1" applyAlignment="1">
      <alignment horizontal="center" vertical="center"/>
    </xf>
    <xf numFmtId="0" fontId="0" fillId="0" borderId="258" xfId="0" applyBorder="1" applyAlignment="1">
      <alignment horizontal="center" vertical="center"/>
    </xf>
    <xf numFmtId="0" fontId="0" fillId="0" borderId="257" xfId="0" applyBorder="1" applyAlignment="1">
      <alignment horizontal="center" vertical="center"/>
    </xf>
    <xf numFmtId="0" fontId="37" fillId="11" borderId="353" xfId="0" applyFont="1" applyFill="1" applyBorder="1" applyAlignment="1">
      <alignment vertical="center" shrinkToFit="1"/>
    </xf>
    <xf numFmtId="0" fontId="39" fillId="11" borderId="354" xfId="0" applyFont="1" applyFill="1" applyBorder="1" applyAlignment="1">
      <alignment horizontal="center" vertical="center" shrinkToFit="1"/>
    </xf>
    <xf numFmtId="0" fontId="29" fillId="11" borderId="355" xfId="0" applyFont="1" applyFill="1" applyBorder="1" applyAlignment="1">
      <alignment horizontal="center" vertical="center" shrinkToFit="1"/>
    </xf>
    <xf numFmtId="0" fontId="0" fillId="0" borderId="356" xfId="0" applyBorder="1" applyAlignment="1">
      <alignment horizontal="center" vertical="center" shrinkToFit="1"/>
    </xf>
    <xf numFmtId="0" fontId="35" fillId="11" borderId="357" xfId="0" applyFont="1" applyFill="1" applyBorder="1" applyAlignment="1">
      <alignment horizontal="center" vertical="center" shrinkToFit="1"/>
    </xf>
    <xf numFmtId="49" fontId="43" fillId="0" borderId="358" xfId="0" quotePrefix="1" applyNumberFormat="1" applyFont="1" applyBorder="1" applyAlignment="1">
      <alignment horizontal="center" vertical="center" shrinkToFit="1"/>
    </xf>
    <xf numFmtId="0" fontId="0" fillId="11" borderId="359" xfId="0" quotePrefix="1" applyFill="1" applyBorder="1" applyAlignment="1">
      <alignment horizontal="center" vertical="center"/>
    </xf>
    <xf numFmtId="176" fontId="50" fillId="20" borderId="360" xfId="0" applyNumberFormat="1" applyFont="1" applyFill="1" applyBorder="1" applyAlignment="1">
      <alignment horizontal="center" vertical="center" shrinkToFit="1"/>
    </xf>
    <xf numFmtId="176" fontId="0" fillId="20" borderId="360" xfId="0" applyNumberFormat="1" applyFill="1" applyBorder="1" applyAlignment="1">
      <alignment horizontal="center" vertical="center" shrinkToFit="1"/>
    </xf>
    <xf numFmtId="176" fontId="28" fillId="20" borderId="361" xfId="0" applyNumberFormat="1" applyFont="1" applyFill="1" applyBorder="1" applyAlignment="1">
      <alignment horizontal="center" vertical="center" shrinkToFit="1"/>
    </xf>
    <xf numFmtId="176" fontId="0" fillId="20" borderId="362" xfId="0" applyNumberFormat="1" applyFill="1" applyBorder="1" applyAlignment="1">
      <alignment horizontal="center" vertical="center" shrinkToFit="1"/>
    </xf>
    <xf numFmtId="176" fontId="28" fillId="16" borderId="363" xfId="0" applyNumberFormat="1" applyFont="1" applyFill="1" applyBorder="1" applyAlignment="1">
      <alignment horizontal="center" vertical="center" shrinkToFit="1"/>
    </xf>
    <xf numFmtId="176" fontId="0" fillId="16" borderId="362" xfId="0" applyNumberFormat="1" applyFill="1" applyBorder="1" applyAlignment="1">
      <alignment horizontal="center" vertical="center" shrinkToFit="1"/>
    </xf>
    <xf numFmtId="176" fontId="39" fillId="11" borderId="360" xfId="0" applyNumberFormat="1" applyFont="1" applyFill="1" applyBorder="1" applyAlignment="1">
      <alignment horizontal="center" vertical="center" shrinkToFit="1"/>
    </xf>
    <xf numFmtId="176" fontId="39" fillId="11" borderId="364" xfId="0" applyNumberFormat="1" applyFont="1" applyFill="1" applyBorder="1" applyAlignment="1">
      <alignment horizontal="center" vertical="center" shrinkToFit="1"/>
    </xf>
    <xf numFmtId="0" fontId="39" fillId="0" borderId="365" xfId="0" applyFont="1" applyBorder="1" applyAlignment="1">
      <alignment horizontal="center" vertical="center" shrinkToFit="1"/>
    </xf>
    <xf numFmtId="0" fontId="39" fillId="11" borderId="366" xfId="0" applyFont="1" applyFill="1" applyBorder="1" applyAlignment="1">
      <alignment horizontal="center" vertical="center" shrinkToFit="1"/>
    </xf>
    <xf numFmtId="0" fontId="0" fillId="0" borderId="368" xfId="0" applyBorder="1">
      <alignment vertical="center"/>
    </xf>
    <xf numFmtId="176" fontId="0" fillId="0" borderId="369" xfId="0" applyNumberFormat="1" applyBorder="1" applyAlignment="1">
      <alignment horizontal="center" vertical="center"/>
    </xf>
    <xf numFmtId="0" fontId="0" fillId="0" borderId="367" xfId="0" applyBorder="1">
      <alignment vertical="center"/>
    </xf>
    <xf numFmtId="176" fontId="0" fillId="0" borderId="366" xfId="0" applyNumberFormat="1" applyBorder="1" applyAlignment="1">
      <alignment horizontal="center" vertical="center"/>
    </xf>
    <xf numFmtId="0" fontId="0" fillId="0" borderId="368" xfId="0" applyBorder="1" applyAlignment="1">
      <alignment horizontal="center" vertical="center"/>
    </xf>
    <xf numFmtId="0" fontId="0" fillId="0" borderId="367" xfId="0" applyBorder="1" applyAlignment="1">
      <alignment horizontal="center" vertical="center"/>
    </xf>
    <xf numFmtId="176" fontId="0" fillId="0" borderId="128" xfId="0" applyNumberFormat="1" applyBorder="1" applyAlignment="1">
      <alignment horizontal="center" vertical="center" shrinkToFit="1"/>
    </xf>
    <xf numFmtId="0" fontId="0" fillId="0" borderId="54" xfId="0" applyBorder="1" applyAlignment="1">
      <alignment horizontal="center" vertical="center" shrinkToFit="1"/>
    </xf>
    <xf numFmtId="0" fontId="0" fillId="0" borderId="370" xfId="0" applyBorder="1" applyAlignment="1">
      <alignment horizontal="center" vertical="center"/>
    </xf>
    <xf numFmtId="181" fontId="37" fillId="13" borderId="367" xfId="0" applyNumberFormat="1" applyFont="1" applyFill="1" applyBorder="1" applyAlignment="1">
      <alignment horizontal="center" vertical="center"/>
    </xf>
    <xf numFmtId="0" fontId="37" fillId="11" borderId="371" xfId="0" applyFont="1" applyFill="1" applyBorder="1" applyAlignment="1">
      <alignment vertical="center" shrinkToFit="1"/>
    </xf>
    <xf numFmtId="0" fontId="39" fillId="11" borderId="372" xfId="0" applyFont="1" applyFill="1" applyBorder="1" applyAlignment="1">
      <alignment horizontal="center" vertical="center" shrinkToFit="1"/>
    </xf>
    <xf numFmtId="0" fontId="29" fillId="11" borderId="373" xfId="0" applyFont="1" applyFill="1" applyBorder="1" applyAlignment="1">
      <alignment horizontal="center" vertical="center" shrinkToFit="1"/>
    </xf>
    <xf numFmtId="0" fontId="0" fillId="0" borderId="374" xfId="0" applyBorder="1" applyAlignment="1">
      <alignment horizontal="center" vertical="center" shrinkToFit="1"/>
    </xf>
    <xf numFmtId="0" fontId="35" fillId="11" borderId="376" xfId="0" applyFont="1" applyFill="1" applyBorder="1" applyAlignment="1">
      <alignment horizontal="center" vertical="center" shrinkToFit="1"/>
    </xf>
    <xf numFmtId="49" fontId="43" fillId="0" borderId="377" xfId="0" quotePrefix="1" applyNumberFormat="1" applyFont="1" applyBorder="1" applyAlignment="1">
      <alignment horizontal="center" vertical="center" shrinkToFit="1"/>
    </xf>
    <xf numFmtId="0" fontId="0" fillId="11" borderId="378" xfId="0" quotePrefix="1" applyFill="1" applyBorder="1" applyAlignment="1">
      <alignment horizontal="center" vertical="center"/>
    </xf>
    <xf numFmtId="176" fontId="50" fillId="20" borderId="379" xfId="0" applyNumberFormat="1" applyFont="1" applyFill="1" applyBorder="1" applyAlignment="1">
      <alignment horizontal="center" vertical="center" shrinkToFit="1"/>
    </xf>
    <xf numFmtId="176" fontId="0" fillId="20" borderId="379" xfId="0" applyNumberFormat="1" applyFill="1" applyBorder="1" applyAlignment="1">
      <alignment horizontal="center" vertical="center" shrinkToFit="1"/>
    </xf>
    <xf numFmtId="0" fontId="0" fillId="0" borderId="366" xfId="0" applyBorder="1" applyAlignment="1">
      <alignment horizontal="center" vertical="center"/>
    </xf>
    <xf numFmtId="181" fontId="37" fillId="10" borderId="421" xfId="0" applyNumberFormat="1" applyFont="1" applyFill="1" applyBorder="1" applyAlignment="1">
      <alignment horizontal="center" vertical="center"/>
    </xf>
    <xf numFmtId="0" fontId="39" fillId="34" borderId="424" xfId="0" applyFont="1" applyFill="1" applyBorder="1" applyAlignment="1">
      <alignment vertical="center" shrinkToFit="1"/>
    </xf>
    <xf numFmtId="0" fontId="39" fillId="34" borderId="425" xfId="0" applyFont="1" applyFill="1" applyBorder="1" applyAlignment="1">
      <alignment horizontal="center" vertical="center" shrinkToFit="1"/>
    </xf>
    <xf numFmtId="0" fontId="29" fillId="11" borderId="426" xfId="0" applyFont="1" applyFill="1" applyBorder="1" applyAlignment="1">
      <alignment horizontal="center" vertical="center" shrinkToFit="1"/>
    </xf>
    <xf numFmtId="0" fontId="0" fillId="11" borderId="427" xfId="0" applyFill="1" applyBorder="1" applyAlignment="1">
      <alignment horizontal="center" vertical="center" shrinkToFit="1"/>
    </xf>
    <xf numFmtId="0" fontId="35" fillId="11" borderId="428" xfId="0" applyFont="1" applyFill="1" applyBorder="1" applyAlignment="1">
      <alignment horizontal="center" vertical="center" shrinkToFit="1"/>
    </xf>
    <xf numFmtId="49" fontId="43" fillId="0" borderId="429" xfId="0" quotePrefix="1" applyNumberFormat="1" applyFont="1" applyBorder="1" applyAlignment="1">
      <alignment horizontal="center" vertical="center" shrinkToFit="1"/>
    </xf>
    <xf numFmtId="0" fontId="0" fillId="11" borderId="430" xfId="0" quotePrefix="1" applyFill="1" applyBorder="1" applyAlignment="1">
      <alignment horizontal="center" vertical="center"/>
    </xf>
    <xf numFmtId="176" fontId="50" fillId="20" borderId="431" xfId="0" applyNumberFormat="1" applyFont="1" applyFill="1" applyBorder="1" applyAlignment="1">
      <alignment horizontal="center" vertical="center" shrinkToFit="1"/>
    </xf>
    <xf numFmtId="176" fontId="0" fillId="20" borderId="431" xfId="0" applyNumberFormat="1" applyFill="1" applyBorder="1" applyAlignment="1">
      <alignment horizontal="center" vertical="center" shrinkToFit="1"/>
    </xf>
    <xf numFmtId="176" fontId="28" fillId="20" borderId="415" xfId="0" applyNumberFormat="1" applyFont="1" applyFill="1" applyBorder="1" applyAlignment="1">
      <alignment horizontal="center" vertical="center" shrinkToFit="1"/>
    </xf>
    <xf numFmtId="176" fontId="0" fillId="20" borderId="416" xfId="0" applyNumberFormat="1" applyFill="1" applyBorder="1" applyAlignment="1">
      <alignment horizontal="center" vertical="center" shrinkToFit="1"/>
    </xf>
    <xf numFmtId="176" fontId="28" fillId="16" borderId="417" xfId="0" applyNumberFormat="1" applyFont="1" applyFill="1" applyBorder="1" applyAlignment="1">
      <alignment horizontal="center" vertical="center" shrinkToFit="1"/>
    </xf>
    <xf numFmtId="176" fontId="0" fillId="16" borderId="416" xfId="0" applyNumberFormat="1" applyFill="1" applyBorder="1" applyAlignment="1">
      <alignment horizontal="center" vertical="center" shrinkToFit="1"/>
    </xf>
    <xf numFmtId="176" fontId="39" fillId="11" borderId="414" xfId="0" applyNumberFormat="1" applyFont="1" applyFill="1" applyBorder="1" applyAlignment="1">
      <alignment horizontal="center" vertical="center" shrinkToFit="1"/>
    </xf>
    <xf numFmtId="176" fontId="39" fillId="11" borderId="418" xfId="0" applyNumberFormat="1" applyFont="1" applyFill="1" applyBorder="1" applyAlignment="1">
      <alignment horizontal="center" vertical="center" shrinkToFit="1"/>
    </xf>
    <xf numFmtId="0" fontId="39" fillId="0" borderId="419" xfId="0" applyFont="1" applyBorder="1" applyAlignment="1">
      <alignment horizontal="center" vertical="center" shrinkToFit="1"/>
    </xf>
    <xf numFmtId="0" fontId="39" fillId="11" borderId="420" xfId="0" applyFont="1" applyFill="1" applyBorder="1" applyAlignment="1">
      <alignment horizontal="center" vertical="center" shrinkToFit="1"/>
    </xf>
    <xf numFmtId="0" fontId="0" fillId="0" borderId="422" xfId="0" applyBorder="1">
      <alignment vertical="center"/>
    </xf>
    <xf numFmtId="176" fontId="0" fillId="0" borderId="423" xfId="0" applyNumberFormat="1" applyBorder="1" applyAlignment="1">
      <alignment horizontal="center" vertical="center"/>
    </xf>
    <xf numFmtId="0" fontId="0" fillId="0" borderId="421" xfId="0" applyBorder="1">
      <alignment vertical="center"/>
    </xf>
    <xf numFmtId="0" fontId="0" fillId="0" borderId="421" xfId="0" applyBorder="1" applyAlignment="1">
      <alignment horizontal="center" vertical="center"/>
    </xf>
    <xf numFmtId="0" fontId="0" fillId="0" borderId="420" xfId="0" applyBorder="1" applyAlignment="1">
      <alignment horizontal="center" vertical="center"/>
    </xf>
    <xf numFmtId="0" fontId="0" fillId="36" borderId="421" xfId="0" applyFill="1" applyBorder="1" applyAlignment="1">
      <alignment horizontal="center" vertical="center"/>
    </xf>
    <xf numFmtId="0" fontId="37" fillId="11" borderId="176" xfId="0" applyFont="1" applyFill="1" applyBorder="1" applyAlignment="1">
      <alignment vertical="center" shrinkToFit="1"/>
    </xf>
    <xf numFmtId="0" fontId="39" fillId="11" borderId="177" xfId="0" applyFont="1" applyFill="1" applyBorder="1" applyAlignment="1">
      <alignment horizontal="center" vertical="center" shrinkToFit="1"/>
    </xf>
    <xf numFmtId="0" fontId="29" fillId="11" borderId="178" xfId="0" applyFont="1" applyFill="1" applyBorder="1" applyAlignment="1">
      <alignment horizontal="center" vertical="center" shrinkToFit="1"/>
    </xf>
    <xf numFmtId="0" fontId="0" fillId="11" borderId="182" xfId="0" applyFill="1" applyBorder="1" applyAlignment="1">
      <alignment horizontal="center" vertical="center" shrinkToFit="1"/>
    </xf>
    <xf numFmtId="0" fontId="35" fillId="11" borderId="179" xfId="0" applyFont="1" applyFill="1" applyBorder="1" applyAlignment="1">
      <alignment horizontal="center" vertical="center" shrinkToFit="1"/>
    </xf>
    <xf numFmtId="49" fontId="43" fillId="0" borderId="180" xfId="0" quotePrefix="1" applyNumberFormat="1" applyFont="1" applyBorder="1" applyAlignment="1">
      <alignment horizontal="center" vertical="center" shrinkToFit="1"/>
    </xf>
    <xf numFmtId="0" fontId="0" fillId="11" borderId="183" xfId="0" quotePrefix="1" applyFill="1" applyBorder="1" applyAlignment="1">
      <alignment horizontal="center" vertical="center"/>
    </xf>
    <xf numFmtId="176" fontId="50" fillId="20" borderId="181" xfId="0" applyNumberFormat="1" applyFont="1" applyFill="1" applyBorder="1" applyAlignment="1">
      <alignment horizontal="center" vertical="center" shrinkToFit="1"/>
    </xf>
    <xf numFmtId="176" fontId="0" fillId="20" borderId="181" xfId="0" applyNumberFormat="1" applyFill="1" applyBorder="1" applyAlignment="1">
      <alignment horizontal="center" vertical="center" shrinkToFit="1"/>
    </xf>
    <xf numFmtId="176" fontId="28" fillId="20" borderId="184" xfId="0" applyNumberFormat="1" applyFont="1" applyFill="1" applyBorder="1" applyAlignment="1">
      <alignment horizontal="center" vertical="center" shrinkToFit="1"/>
    </xf>
    <xf numFmtId="176" fontId="0" fillId="20" borderId="185" xfId="0" applyNumberFormat="1" applyFill="1" applyBorder="1" applyAlignment="1">
      <alignment horizontal="center" vertical="center" shrinkToFit="1"/>
    </xf>
    <xf numFmtId="176" fontId="28" fillId="16" borderId="186" xfId="0" applyNumberFormat="1" applyFont="1" applyFill="1" applyBorder="1" applyAlignment="1">
      <alignment horizontal="center" vertical="center" shrinkToFit="1"/>
    </xf>
    <xf numFmtId="176" fontId="0" fillId="16" borderId="185" xfId="0" applyNumberFormat="1" applyFill="1" applyBorder="1" applyAlignment="1">
      <alignment horizontal="center" vertical="center" shrinkToFit="1"/>
    </xf>
    <xf numFmtId="0" fontId="37" fillId="11" borderId="407" xfId="0" applyFont="1" applyFill="1" applyBorder="1" applyAlignment="1">
      <alignment vertical="center" shrinkToFit="1"/>
    </xf>
    <xf numFmtId="0" fontId="39" fillId="11" borderId="408" xfId="0" applyFont="1" applyFill="1" applyBorder="1" applyAlignment="1">
      <alignment horizontal="center" vertical="center" shrinkToFit="1"/>
    </xf>
    <xf numFmtId="0" fontId="29" fillId="11" borderId="409" xfId="0" applyFont="1" applyFill="1" applyBorder="1" applyAlignment="1">
      <alignment horizontal="center" vertical="center" shrinkToFit="1"/>
    </xf>
    <xf numFmtId="0" fontId="0" fillId="11" borderId="410" xfId="0" applyFill="1" applyBorder="1" applyAlignment="1">
      <alignment horizontal="center" vertical="center" shrinkToFit="1"/>
    </xf>
    <xf numFmtId="0" fontId="35" fillId="11" borderId="411" xfId="0" applyFont="1" applyFill="1" applyBorder="1" applyAlignment="1">
      <alignment horizontal="center" vertical="center" shrinkToFit="1"/>
    </xf>
    <xf numFmtId="49" fontId="43" fillId="0" borderId="412" xfId="0" quotePrefix="1" applyNumberFormat="1" applyFont="1" applyBorder="1" applyAlignment="1">
      <alignment horizontal="center" vertical="center" shrinkToFit="1"/>
    </xf>
    <xf numFmtId="0" fontId="0" fillId="11" borderId="413" xfId="0" quotePrefix="1" applyFill="1" applyBorder="1" applyAlignment="1">
      <alignment horizontal="center" vertical="center"/>
    </xf>
    <xf numFmtId="176" fontId="50" fillId="20" borderId="414" xfId="0" applyNumberFormat="1" applyFont="1" applyFill="1" applyBorder="1" applyAlignment="1">
      <alignment horizontal="center" vertical="center" shrinkToFit="1"/>
    </xf>
    <xf numFmtId="176" fontId="0" fillId="20" borderId="414" xfId="0" applyNumberFormat="1" applyFill="1" applyBorder="1" applyAlignment="1">
      <alignment horizontal="center" vertical="center" shrinkToFit="1"/>
    </xf>
    <xf numFmtId="176" fontId="28" fillId="20" borderId="398" xfId="0" applyNumberFormat="1" applyFont="1" applyFill="1" applyBorder="1" applyAlignment="1">
      <alignment horizontal="center" vertical="center" shrinkToFit="1"/>
    </xf>
    <xf numFmtId="176" fontId="0" fillId="20" borderId="399" xfId="0" applyNumberFormat="1" applyFill="1" applyBorder="1" applyAlignment="1">
      <alignment horizontal="center" vertical="center" shrinkToFit="1"/>
    </xf>
    <xf numFmtId="176" fontId="28" fillId="16" borderId="400" xfId="0" applyNumberFormat="1" applyFont="1" applyFill="1" applyBorder="1" applyAlignment="1">
      <alignment horizontal="center" vertical="center" shrinkToFit="1"/>
    </xf>
    <xf numFmtId="176" fontId="0" fillId="16" borderId="399" xfId="0" applyNumberFormat="1" applyFill="1" applyBorder="1" applyAlignment="1">
      <alignment horizontal="center" vertical="center" shrinkToFit="1"/>
    </xf>
    <xf numFmtId="176" fontId="39" fillId="11" borderId="397" xfId="0" applyNumberFormat="1" applyFont="1" applyFill="1" applyBorder="1" applyAlignment="1">
      <alignment horizontal="center" vertical="center" shrinkToFit="1"/>
    </xf>
    <xf numFmtId="176" fontId="39" fillId="11" borderId="401" xfId="0" applyNumberFormat="1" applyFont="1" applyFill="1" applyBorder="1" applyAlignment="1">
      <alignment horizontal="center" vertical="center" shrinkToFit="1"/>
    </xf>
    <xf numFmtId="0" fontId="39" fillId="0" borderId="402" xfId="0" applyFont="1" applyBorder="1" applyAlignment="1">
      <alignment horizontal="center" vertical="center" shrinkToFit="1"/>
    </xf>
    <xf numFmtId="0" fontId="39" fillId="11" borderId="403" xfId="0" applyFont="1" applyFill="1" applyBorder="1" applyAlignment="1">
      <alignment horizontal="center" vertical="center" shrinkToFit="1"/>
    </xf>
    <xf numFmtId="0" fontId="0" fillId="0" borderId="405" xfId="0" applyBorder="1">
      <alignment vertical="center"/>
    </xf>
    <xf numFmtId="176" fontId="0" fillId="0" borderId="406" xfId="0" applyNumberFormat="1" applyBorder="1" applyAlignment="1">
      <alignment horizontal="center" vertical="center"/>
    </xf>
    <xf numFmtId="0" fontId="0" fillId="0" borderId="404" xfId="0" applyBorder="1">
      <alignment vertical="center"/>
    </xf>
    <xf numFmtId="176" fontId="0" fillId="0" borderId="403" xfId="0" applyNumberFormat="1" applyBorder="1" applyAlignment="1">
      <alignment horizontal="center" vertical="center"/>
    </xf>
    <xf numFmtId="0" fontId="0" fillId="0" borderId="405" xfId="0" applyBorder="1" applyAlignment="1">
      <alignment horizontal="center" vertical="center"/>
    </xf>
    <xf numFmtId="0" fontId="0" fillId="0" borderId="403" xfId="0" applyBorder="1" applyAlignment="1">
      <alignment horizontal="center" vertical="center"/>
    </xf>
    <xf numFmtId="0" fontId="0" fillId="0" borderId="404" xfId="0" applyBorder="1" applyAlignment="1">
      <alignment horizontal="center" vertical="center"/>
    </xf>
    <xf numFmtId="0" fontId="35" fillId="11" borderId="481" xfId="0" applyFont="1" applyFill="1" applyBorder="1" applyAlignment="1">
      <alignment horizontal="center" vertical="center" shrinkToFit="1"/>
    </xf>
    <xf numFmtId="0" fontId="39" fillId="34" borderId="390" xfId="0" applyFont="1" applyFill="1" applyBorder="1" applyAlignment="1">
      <alignment vertical="center" shrinkToFit="1"/>
    </xf>
    <xf numFmtId="0" fontId="39" fillId="34" borderId="391" xfId="0" applyFont="1" applyFill="1" applyBorder="1" applyAlignment="1">
      <alignment horizontal="center" vertical="center" shrinkToFit="1"/>
    </xf>
    <xf numFmtId="0" fontId="0" fillId="11" borderId="393" xfId="0" applyFill="1" applyBorder="1" applyAlignment="1">
      <alignment horizontal="center" vertical="center" shrinkToFit="1"/>
    </xf>
    <xf numFmtId="181" fontId="37" fillId="10" borderId="438" xfId="0" applyNumberFormat="1" applyFont="1" applyFill="1" applyBorder="1" applyAlignment="1">
      <alignment horizontal="center" vertical="center"/>
    </xf>
    <xf numFmtId="0" fontId="37" fillId="11" borderId="442" xfId="0" applyFont="1" applyFill="1" applyBorder="1" applyAlignment="1">
      <alignment vertical="center" shrinkToFit="1"/>
    </xf>
    <xf numFmtId="0" fontId="39" fillId="11" borderId="443" xfId="0" applyFont="1" applyFill="1" applyBorder="1" applyAlignment="1">
      <alignment horizontal="center" vertical="center" shrinkToFit="1"/>
    </xf>
    <xf numFmtId="0" fontId="29" fillId="11" borderId="444" xfId="0" applyFont="1" applyFill="1" applyBorder="1" applyAlignment="1">
      <alignment horizontal="center" vertical="center" shrinkToFit="1"/>
    </xf>
    <xf numFmtId="0" fontId="0" fillId="11" borderId="445" xfId="0" applyFill="1" applyBorder="1" applyAlignment="1">
      <alignment horizontal="center" vertical="center" shrinkToFit="1"/>
    </xf>
    <xf numFmtId="0" fontId="35" fillId="11" borderId="446" xfId="0" applyFont="1" applyFill="1" applyBorder="1" applyAlignment="1">
      <alignment horizontal="center" vertical="center" shrinkToFit="1"/>
    </xf>
    <xf numFmtId="49" fontId="43" fillId="0" borderId="447" xfId="0" quotePrefix="1" applyNumberFormat="1" applyFont="1" applyBorder="1" applyAlignment="1">
      <alignment horizontal="center" vertical="center" shrinkToFit="1"/>
    </xf>
    <xf numFmtId="0" fontId="0" fillId="11" borderId="448" xfId="0" quotePrefix="1" applyFill="1" applyBorder="1" applyAlignment="1">
      <alignment horizontal="center" vertical="center"/>
    </xf>
    <xf numFmtId="176" fontId="50" fillId="20" borderId="449" xfId="0" applyNumberFormat="1" applyFont="1" applyFill="1" applyBorder="1" applyAlignment="1">
      <alignment horizontal="center" vertical="center" shrinkToFit="1"/>
    </xf>
    <xf numFmtId="176" fontId="0" fillId="20" borderId="449" xfId="0" applyNumberFormat="1" applyFill="1" applyBorder="1" applyAlignment="1">
      <alignment horizontal="center" vertical="center" shrinkToFit="1"/>
    </xf>
    <xf numFmtId="176" fontId="28" fillId="20" borderId="432" xfId="0" applyNumberFormat="1" applyFont="1" applyFill="1" applyBorder="1" applyAlignment="1">
      <alignment horizontal="center" vertical="center" shrinkToFit="1"/>
    </xf>
    <xf numFmtId="176" fontId="0" fillId="20" borderId="433" xfId="0" applyNumberFormat="1" applyFill="1" applyBorder="1" applyAlignment="1">
      <alignment horizontal="center" vertical="center" shrinkToFit="1"/>
    </xf>
    <xf numFmtId="176" fontId="28" fillId="16" borderId="434" xfId="0" applyNumberFormat="1" applyFont="1" applyFill="1" applyBorder="1" applyAlignment="1">
      <alignment horizontal="center" vertical="center" shrinkToFit="1"/>
    </xf>
    <xf numFmtId="176" fontId="0" fillId="16" borderId="433" xfId="0" applyNumberFormat="1" applyFill="1" applyBorder="1" applyAlignment="1">
      <alignment horizontal="center" vertical="center" shrinkToFit="1"/>
    </xf>
    <xf numFmtId="176" fontId="39" fillId="11" borderId="431" xfId="0" applyNumberFormat="1" applyFont="1" applyFill="1" applyBorder="1" applyAlignment="1">
      <alignment horizontal="center" vertical="center" shrinkToFit="1"/>
    </xf>
    <xf numFmtId="176" fontId="39" fillId="11" borderId="435" xfId="0" applyNumberFormat="1" applyFont="1" applyFill="1" applyBorder="1" applyAlignment="1">
      <alignment horizontal="center" vertical="center" shrinkToFit="1"/>
    </xf>
    <xf numFmtId="0" fontId="39" fillId="0" borderId="436" xfId="0" applyFont="1" applyBorder="1" applyAlignment="1">
      <alignment horizontal="center" vertical="center" shrinkToFit="1"/>
    </xf>
    <xf numFmtId="0" fontId="39" fillId="11" borderId="437" xfId="0" applyFont="1" applyFill="1" applyBorder="1" applyAlignment="1">
      <alignment horizontal="center" vertical="center" shrinkToFit="1"/>
    </xf>
    <xf numFmtId="0" fontId="0" fillId="0" borderId="439" xfId="0" applyBorder="1">
      <alignment vertical="center"/>
    </xf>
    <xf numFmtId="176" fontId="0" fillId="0" borderId="440" xfId="0" applyNumberFormat="1" applyBorder="1" applyAlignment="1">
      <alignment horizontal="center" vertical="center"/>
    </xf>
    <xf numFmtId="0" fontId="0" fillId="0" borderId="438" xfId="0" applyBorder="1">
      <alignment vertical="center"/>
    </xf>
    <xf numFmtId="176" fontId="0" fillId="0" borderId="437" xfId="0" applyNumberFormat="1" applyBorder="1" applyAlignment="1">
      <alignment horizontal="center" vertical="center"/>
    </xf>
    <xf numFmtId="0" fontId="0" fillId="0" borderId="439" xfId="0" applyBorder="1" applyAlignment="1">
      <alignment horizontal="center" vertical="center"/>
    </xf>
    <xf numFmtId="0" fontId="0" fillId="0" borderId="438" xfId="0" applyBorder="1" applyAlignment="1">
      <alignment horizontal="center" vertical="center"/>
    </xf>
    <xf numFmtId="0" fontId="37" fillId="11" borderId="477" xfId="0" applyFont="1" applyFill="1" applyBorder="1" applyAlignment="1">
      <alignment vertical="center" shrinkToFit="1"/>
    </xf>
    <xf numFmtId="0" fontId="39" fillId="11" borderId="478" xfId="0" applyFont="1" applyFill="1" applyBorder="1" applyAlignment="1">
      <alignment horizontal="center" vertical="center" shrinkToFit="1"/>
    </xf>
    <xf numFmtId="49" fontId="43" fillId="0" borderId="482" xfId="0" quotePrefix="1" applyNumberFormat="1" applyFont="1" applyBorder="1" applyAlignment="1">
      <alignment horizontal="center" vertical="center" shrinkToFit="1"/>
    </xf>
    <xf numFmtId="176" fontId="28" fillId="20" borderId="450" xfId="0" applyNumberFormat="1" applyFont="1" applyFill="1" applyBorder="1" applyAlignment="1">
      <alignment horizontal="center" vertical="center" shrinkToFit="1"/>
    </xf>
    <xf numFmtId="176" fontId="0" fillId="20" borderId="451" xfId="0" applyNumberFormat="1" applyFill="1" applyBorder="1" applyAlignment="1">
      <alignment horizontal="center" vertical="center" shrinkToFit="1"/>
    </xf>
    <xf numFmtId="176" fontId="28" fillId="16" borderId="452" xfId="0" applyNumberFormat="1" applyFont="1" applyFill="1" applyBorder="1" applyAlignment="1">
      <alignment horizontal="center" vertical="center" shrinkToFit="1"/>
    </xf>
    <xf numFmtId="176" fontId="0" fillId="16" borderId="451" xfId="0" applyNumberFormat="1" applyFill="1" applyBorder="1" applyAlignment="1">
      <alignment horizontal="center" vertical="center" shrinkToFit="1"/>
    </xf>
    <xf numFmtId="176" fontId="39" fillId="11" borderId="449" xfId="0" applyNumberFormat="1" applyFont="1" applyFill="1" applyBorder="1" applyAlignment="1">
      <alignment horizontal="center" vertical="center" shrinkToFit="1"/>
    </xf>
    <xf numFmtId="176" fontId="39" fillId="11" borderId="453" xfId="0" applyNumberFormat="1" applyFont="1" applyFill="1" applyBorder="1" applyAlignment="1">
      <alignment horizontal="center" vertical="center" shrinkToFit="1"/>
    </xf>
    <xf numFmtId="0" fontId="39" fillId="0" borderId="454" xfId="0" applyFont="1" applyBorder="1" applyAlignment="1">
      <alignment horizontal="center" vertical="center" shrinkToFit="1"/>
    </xf>
    <xf numFmtId="0" fontId="39" fillId="11" borderId="455" xfId="0" applyFont="1" applyFill="1" applyBorder="1" applyAlignment="1">
      <alignment horizontal="center" vertical="center" shrinkToFit="1"/>
    </xf>
    <xf numFmtId="0" fontId="0" fillId="0" borderId="457" xfId="0" applyBorder="1">
      <alignment vertical="center"/>
    </xf>
    <xf numFmtId="176" fontId="0" fillId="0" borderId="458" xfId="0" applyNumberFormat="1" applyBorder="1" applyAlignment="1">
      <alignment horizontal="center" vertical="center"/>
    </xf>
    <xf numFmtId="0" fontId="0" fillId="0" borderId="456" xfId="0" applyBorder="1">
      <alignment vertical="center"/>
    </xf>
    <xf numFmtId="176" fontId="0" fillId="0" borderId="455" xfId="0" applyNumberFormat="1" applyBorder="1" applyAlignment="1">
      <alignment horizontal="center" vertical="center"/>
    </xf>
    <xf numFmtId="0" fontId="0" fillId="0" borderId="457" xfId="0" applyBorder="1" applyAlignment="1">
      <alignment horizontal="center" vertical="center"/>
    </xf>
    <xf numFmtId="0" fontId="0" fillId="0" borderId="456" xfId="0" applyBorder="1" applyAlignment="1">
      <alignment horizontal="center" vertical="center"/>
    </xf>
    <xf numFmtId="181" fontId="37" fillId="10" borderId="456" xfId="0" applyNumberFormat="1" applyFont="1" applyFill="1" applyBorder="1" applyAlignment="1">
      <alignment horizontal="center" vertical="center"/>
    </xf>
    <xf numFmtId="0" fontId="39" fillId="37" borderId="459" xfId="0" applyFont="1" applyFill="1" applyBorder="1" applyAlignment="1">
      <alignment vertical="center" shrinkToFit="1"/>
    </xf>
    <xf numFmtId="0" fontId="39" fillId="37" borderId="460" xfId="0" applyFont="1" applyFill="1" applyBorder="1" applyAlignment="1">
      <alignment horizontal="center" vertical="center" shrinkToFit="1"/>
    </xf>
    <xf numFmtId="0" fontId="29" fillId="11" borderId="461" xfId="0" applyFont="1" applyFill="1" applyBorder="1" applyAlignment="1">
      <alignment horizontal="center" vertical="center" shrinkToFit="1"/>
    </xf>
    <xf numFmtId="0" fontId="0" fillId="33" borderId="462" xfId="0" applyFill="1" applyBorder="1" applyAlignment="1">
      <alignment horizontal="center" vertical="center" shrinkToFit="1"/>
    </xf>
    <xf numFmtId="0" fontId="35" fillId="11" borderId="463" xfId="0" applyFont="1" applyFill="1" applyBorder="1" applyAlignment="1">
      <alignment horizontal="center" vertical="center" shrinkToFit="1"/>
    </xf>
    <xf numFmtId="49" fontId="43" fillId="0" borderId="464" xfId="0" quotePrefix="1" applyNumberFormat="1" applyFont="1" applyBorder="1" applyAlignment="1">
      <alignment horizontal="center" vertical="center" shrinkToFit="1"/>
    </xf>
    <xf numFmtId="0" fontId="0" fillId="11" borderId="465" xfId="0" quotePrefix="1" applyFill="1" applyBorder="1" applyAlignment="1">
      <alignment horizontal="center" vertical="center"/>
    </xf>
    <xf numFmtId="176" fontId="50" fillId="20" borderId="466" xfId="0" applyNumberFormat="1" applyFont="1" applyFill="1" applyBorder="1" applyAlignment="1">
      <alignment horizontal="center" vertical="center" shrinkToFit="1"/>
    </xf>
    <xf numFmtId="176" fontId="0" fillId="20" borderId="466" xfId="0" applyNumberFormat="1" applyFill="1" applyBorder="1" applyAlignment="1">
      <alignment horizontal="center" vertical="center" shrinkToFit="1"/>
    </xf>
    <xf numFmtId="0" fontId="0" fillId="11" borderId="456" xfId="0" applyFill="1" applyBorder="1">
      <alignment vertical="center"/>
    </xf>
    <xf numFmtId="180" fontId="0" fillId="11" borderId="629" xfId="0" applyNumberFormat="1" applyFill="1" applyBorder="1" applyAlignment="1">
      <alignment horizontal="center" vertical="center"/>
    </xf>
    <xf numFmtId="0" fontId="28" fillId="11" borderId="628" xfId="0" applyFont="1" applyFill="1" applyBorder="1" applyAlignment="1">
      <alignment horizontal="center" vertical="center" shrinkToFit="1"/>
    </xf>
    <xf numFmtId="181" fontId="37" fillId="10" borderId="630" xfId="0" applyNumberFormat="1" applyFont="1" applyFill="1" applyBorder="1" applyAlignment="1">
      <alignment horizontal="center" vertical="center"/>
    </xf>
    <xf numFmtId="0" fontId="37" fillId="11" borderId="631" xfId="0" applyFont="1" applyFill="1" applyBorder="1" applyAlignment="1">
      <alignment vertical="center" shrinkToFit="1"/>
    </xf>
    <xf numFmtId="0" fontId="39" fillId="11" borderId="632" xfId="0" applyFont="1" applyFill="1" applyBorder="1" applyAlignment="1">
      <alignment horizontal="center" vertical="center" shrinkToFit="1"/>
    </xf>
    <xf numFmtId="0" fontId="29" fillId="11" borderId="633" xfId="0" applyFont="1" applyFill="1" applyBorder="1" applyAlignment="1">
      <alignment horizontal="center" vertical="center" shrinkToFit="1"/>
    </xf>
    <xf numFmtId="0" fontId="0" fillId="33" borderId="630" xfId="0" applyFill="1" applyBorder="1" applyAlignment="1">
      <alignment horizontal="center" vertical="center" shrinkToFit="1"/>
    </xf>
    <xf numFmtId="178" fontId="0" fillId="11" borderId="634" xfId="0" applyNumberFormat="1" applyFill="1" applyBorder="1" applyAlignment="1">
      <alignment horizontal="center" vertical="center" shrinkToFit="1"/>
    </xf>
    <xf numFmtId="0" fontId="35" fillId="11" borderId="635" xfId="0" applyFont="1" applyFill="1" applyBorder="1" applyAlignment="1">
      <alignment horizontal="center" vertical="center" shrinkToFit="1"/>
    </xf>
    <xf numFmtId="49" fontId="43" fillId="0" borderId="622" xfId="0" quotePrefix="1" applyNumberFormat="1" applyFont="1" applyBorder="1" applyAlignment="1">
      <alignment horizontal="center" vertical="center" shrinkToFit="1"/>
    </xf>
    <xf numFmtId="0" fontId="0" fillId="11" borderId="636" xfId="0" quotePrefix="1" applyFill="1" applyBorder="1" applyAlignment="1">
      <alignment horizontal="center" vertical="center"/>
    </xf>
    <xf numFmtId="176" fontId="50" fillId="20" borderId="637" xfId="0" applyNumberFormat="1" applyFont="1" applyFill="1" applyBorder="1" applyAlignment="1">
      <alignment horizontal="center" vertical="center" shrinkToFit="1"/>
    </xf>
    <xf numFmtId="176" fontId="0" fillId="20" borderId="638" xfId="0" applyNumberFormat="1" applyFill="1" applyBorder="1" applyAlignment="1">
      <alignment horizontal="center" vertical="center" shrinkToFit="1"/>
    </xf>
    <xf numFmtId="176" fontId="0" fillId="20" borderId="637" xfId="0" applyNumberFormat="1" applyFill="1" applyBorder="1" applyAlignment="1">
      <alignment horizontal="center" vertical="center" shrinkToFit="1"/>
    </xf>
    <xf numFmtId="176" fontId="28" fillId="20" borderId="640" xfId="0" applyNumberFormat="1" applyFont="1" applyFill="1" applyBorder="1" applyAlignment="1">
      <alignment horizontal="center" vertical="center" shrinkToFit="1"/>
    </xf>
    <xf numFmtId="176" fontId="28" fillId="16" borderId="641" xfId="0" applyNumberFormat="1" applyFont="1" applyFill="1" applyBorder="1" applyAlignment="1">
      <alignment horizontal="center" vertical="center" shrinkToFit="1"/>
    </xf>
    <xf numFmtId="176" fontId="0" fillId="16" borderId="638" xfId="0" applyNumberFormat="1" applyFill="1" applyBorder="1" applyAlignment="1">
      <alignment horizontal="center" vertical="center" shrinkToFit="1"/>
    </xf>
    <xf numFmtId="176" fontId="39" fillId="11" borderId="639" xfId="0" applyNumberFormat="1" applyFont="1" applyFill="1" applyBorder="1" applyAlignment="1">
      <alignment horizontal="center" vertical="center" shrinkToFit="1"/>
    </xf>
    <xf numFmtId="176" fontId="45" fillId="11" borderId="639" xfId="0" applyNumberFormat="1" applyFont="1" applyFill="1" applyBorder="1" applyAlignment="1">
      <alignment horizontal="center" vertical="center" shrinkToFit="1"/>
    </xf>
    <xf numFmtId="176" fontId="39" fillId="11" borderId="629" xfId="0" applyNumberFormat="1" applyFont="1" applyFill="1" applyBorder="1" applyAlignment="1">
      <alignment horizontal="center" vertical="center" shrinkToFit="1"/>
    </xf>
    <xf numFmtId="176" fontId="39" fillId="0" borderId="629" xfId="0" applyNumberFormat="1" applyFont="1" applyBorder="1" applyAlignment="1">
      <alignment horizontal="center" vertical="center" shrinkToFit="1"/>
    </xf>
    <xf numFmtId="0" fontId="39" fillId="0" borderId="643" xfId="0" applyFont="1" applyBorder="1" applyAlignment="1">
      <alignment horizontal="center" vertical="center" shrinkToFit="1"/>
    </xf>
    <xf numFmtId="0" fontId="39" fillId="11" borderId="644" xfId="0" applyFont="1" applyFill="1" applyBorder="1" applyAlignment="1">
      <alignment horizontal="center" vertical="center" shrinkToFit="1"/>
    </xf>
    <xf numFmtId="0" fontId="39" fillId="11" borderId="629" xfId="0" applyFont="1" applyFill="1" applyBorder="1" applyAlignment="1">
      <alignment horizontal="center" vertical="center" shrinkToFit="1"/>
    </xf>
    <xf numFmtId="0" fontId="39" fillId="11" borderId="639" xfId="0" applyFont="1" applyFill="1" applyBorder="1" applyAlignment="1">
      <alignment horizontal="center" vertical="center" shrinkToFit="1"/>
    </xf>
    <xf numFmtId="0" fontId="39" fillId="5" borderId="639" xfId="0" applyFont="1" applyFill="1" applyBorder="1" applyAlignment="1">
      <alignment horizontal="center" vertical="center" shrinkToFit="1"/>
    </xf>
    <xf numFmtId="0" fontId="39" fillId="5" borderId="629" xfId="0" applyFont="1" applyFill="1" applyBorder="1" applyAlignment="1">
      <alignment horizontal="center" vertical="center" shrinkToFit="1"/>
    </xf>
    <xf numFmtId="176" fontId="0" fillId="11" borderId="645" xfId="0" applyNumberFormat="1" applyFill="1" applyBorder="1" applyAlignment="1">
      <alignment horizontal="center" vertical="center" shrinkToFit="1"/>
    </xf>
    <xf numFmtId="0" fontId="0" fillId="11" borderId="646" xfId="0" applyFill="1" applyBorder="1" applyAlignment="1">
      <alignment horizontal="center" vertical="center" shrinkToFit="1"/>
    </xf>
    <xf numFmtId="176" fontId="0" fillId="0" borderId="628" xfId="0" applyNumberFormat="1" applyBorder="1" applyAlignment="1">
      <alignment horizontal="center" vertical="center"/>
    </xf>
    <xf numFmtId="0" fontId="0" fillId="0" borderId="647" xfId="0" applyBorder="1">
      <alignment vertical="center"/>
    </xf>
    <xf numFmtId="176" fontId="0" fillId="0" borderId="645" xfId="0" applyNumberFormat="1" applyBorder="1" applyAlignment="1">
      <alignment horizontal="center" vertical="center"/>
    </xf>
    <xf numFmtId="0" fontId="0" fillId="0" borderId="628" xfId="0" applyBorder="1" applyAlignment="1">
      <alignment horizontal="center" vertical="center"/>
    </xf>
    <xf numFmtId="176" fontId="0" fillId="0" borderId="644" xfId="0" applyNumberFormat="1" applyBorder="1" applyAlignment="1">
      <alignment horizontal="center" vertical="center"/>
    </xf>
    <xf numFmtId="0" fontId="0" fillId="0" borderId="647" xfId="0" applyBorder="1" applyAlignment="1">
      <alignment horizontal="center" vertical="center"/>
    </xf>
    <xf numFmtId="176" fontId="0" fillId="0" borderId="604" xfId="0" applyNumberFormat="1" applyBorder="1" applyAlignment="1">
      <alignment horizontal="center" vertical="center"/>
    </xf>
    <xf numFmtId="0" fontId="0" fillId="0" borderId="648" xfId="0" applyBorder="1" applyAlignment="1">
      <alignment horizontal="center" vertical="center"/>
    </xf>
    <xf numFmtId="176" fontId="0" fillId="0" borderId="560" xfId="0" applyNumberFormat="1" applyBorder="1" applyAlignment="1">
      <alignment horizontal="center" vertical="center"/>
    </xf>
    <xf numFmtId="0" fontId="0" fillId="0" borderId="649" xfId="0" applyBorder="1" applyAlignment="1">
      <alignment horizontal="center" vertical="center"/>
    </xf>
    <xf numFmtId="176" fontId="0" fillId="36" borderId="642" xfId="0" applyNumberFormat="1" applyFill="1" applyBorder="1" applyAlignment="1">
      <alignment horizontal="center" vertical="center"/>
    </xf>
    <xf numFmtId="0" fontId="0" fillId="36" borderId="648" xfId="0" applyFill="1" applyBorder="1" applyAlignment="1">
      <alignment horizontal="center" vertical="center"/>
    </xf>
    <xf numFmtId="0" fontId="0" fillId="5" borderId="508" xfId="0" applyFill="1" applyBorder="1" applyAlignment="1">
      <alignment horizontal="center" vertical="center"/>
    </xf>
    <xf numFmtId="0" fontId="0" fillId="5" borderId="509" xfId="0" applyFill="1" applyBorder="1" applyAlignment="1">
      <alignment horizontal="center" vertical="center"/>
    </xf>
    <xf numFmtId="0" fontId="0" fillId="5" borderId="510" xfId="0" applyFill="1" applyBorder="1" applyAlignment="1">
      <alignment horizontal="center" vertical="center"/>
    </xf>
    <xf numFmtId="0" fontId="0" fillId="5" borderId="511" xfId="0" applyFill="1" applyBorder="1" applyAlignment="1">
      <alignment horizontal="center" vertical="center"/>
    </xf>
    <xf numFmtId="0" fontId="0" fillId="5" borderId="512" xfId="0" applyFill="1" applyBorder="1" applyAlignment="1">
      <alignment horizontal="center" vertical="center"/>
    </xf>
    <xf numFmtId="0" fontId="0" fillId="0" borderId="605" xfId="0" applyBorder="1" applyAlignment="1">
      <alignment horizontal="center" vertical="center"/>
    </xf>
    <xf numFmtId="0" fontId="0" fillId="0" borderId="604" xfId="0" applyBorder="1">
      <alignment vertical="center"/>
    </xf>
    <xf numFmtId="180" fontId="0" fillId="11" borderId="27" xfId="0" applyNumberFormat="1" applyFill="1" applyBorder="1" applyAlignment="1">
      <alignment horizontal="center" vertical="center"/>
    </xf>
    <xf numFmtId="0" fontId="28" fillId="11" borderId="560" xfId="0" applyFont="1" applyFill="1" applyBorder="1" applyAlignment="1">
      <alignment horizontal="center" vertical="center" shrinkToFit="1"/>
    </xf>
    <xf numFmtId="181" fontId="37" fillId="10" borderId="546" xfId="0" applyNumberFormat="1" applyFont="1" applyFill="1" applyBorder="1" applyAlignment="1">
      <alignment horizontal="center" vertical="center"/>
    </xf>
    <xf numFmtId="0" fontId="39" fillId="37" borderId="34" xfId="0" applyFont="1" applyFill="1" applyBorder="1" applyAlignment="1">
      <alignment vertical="center" shrinkToFit="1"/>
    </xf>
    <xf numFmtId="0" fontId="39" fillId="37" borderId="35" xfId="0" applyFont="1" applyFill="1" applyBorder="1" applyAlignment="1">
      <alignment horizontal="center" vertical="center" shrinkToFit="1"/>
    </xf>
    <xf numFmtId="0" fontId="29" fillId="11" borderId="1" xfId="0" applyFont="1" applyFill="1" applyBorder="1" applyAlignment="1">
      <alignment horizontal="center" vertical="center" shrinkToFit="1"/>
    </xf>
    <xf numFmtId="0" fontId="0" fillId="0" borderId="65" xfId="0" applyBorder="1" applyAlignment="1">
      <alignment horizontal="center" vertical="center" shrinkToFit="1"/>
    </xf>
    <xf numFmtId="178" fontId="0" fillId="11" borderId="600" xfId="0" applyNumberFormat="1" applyFill="1" applyBorder="1" applyAlignment="1">
      <alignment horizontal="center" vertical="center" shrinkToFit="1"/>
    </xf>
    <xf numFmtId="0" fontId="35" fillId="11" borderId="36" xfId="0" applyFont="1" applyFill="1" applyBorder="1" applyAlignment="1">
      <alignment horizontal="center" vertical="center" shrinkToFit="1"/>
    </xf>
    <xf numFmtId="49" fontId="43" fillId="0" borderId="62" xfId="0" quotePrefix="1" applyNumberFormat="1" applyFont="1" applyBorder="1" applyAlignment="1">
      <alignment horizontal="center" vertical="center" shrinkToFit="1"/>
    </xf>
    <xf numFmtId="0" fontId="0" fillId="11" borderId="601" xfId="0" quotePrefix="1" applyFill="1" applyBorder="1" applyAlignment="1">
      <alignment horizontal="center" vertical="center"/>
    </xf>
    <xf numFmtId="176" fontId="50" fillId="20" borderId="602" xfId="0" applyNumberFormat="1" applyFont="1" applyFill="1" applyBorder="1" applyAlignment="1">
      <alignment horizontal="center" vertical="center" shrinkToFit="1"/>
    </xf>
    <xf numFmtId="176" fontId="0" fillId="20" borderId="39" xfId="0" applyNumberFormat="1" applyFill="1" applyBorder="1" applyAlignment="1">
      <alignment horizontal="center" vertical="center" shrinkToFit="1"/>
    </xf>
    <xf numFmtId="176" fontId="0" fillId="20" borderId="602" xfId="0" applyNumberFormat="1" applyFill="1" applyBorder="1" applyAlignment="1">
      <alignment horizontal="center" vertical="center" shrinkToFit="1"/>
    </xf>
    <xf numFmtId="176" fontId="28" fillId="20" borderId="40" xfId="0" applyNumberFormat="1" applyFont="1" applyFill="1" applyBorder="1" applyAlignment="1">
      <alignment horizontal="center" vertical="center" shrinkToFit="1"/>
    </xf>
    <xf numFmtId="176" fontId="0" fillId="20" borderId="8" xfId="0" applyNumberFormat="1" applyFill="1" applyBorder="1" applyAlignment="1">
      <alignment horizontal="center" vertical="center" shrinkToFit="1"/>
    </xf>
    <xf numFmtId="176" fontId="28" fillId="16" borderId="16" xfId="0" applyNumberFormat="1" applyFont="1" applyFill="1" applyBorder="1" applyAlignment="1">
      <alignment horizontal="center" vertical="center" shrinkToFit="1"/>
    </xf>
    <xf numFmtId="176" fontId="0" fillId="16" borderId="8" xfId="0" applyNumberFormat="1" applyFill="1" applyBorder="1" applyAlignment="1">
      <alignment horizontal="center" vertical="center" shrinkToFit="1"/>
    </xf>
    <xf numFmtId="176" fontId="39" fillId="11" borderId="602" xfId="0" applyNumberFormat="1" applyFont="1" applyFill="1" applyBorder="1" applyAlignment="1">
      <alignment horizontal="center" vertical="center" shrinkToFit="1"/>
    </xf>
    <xf numFmtId="176" fontId="39" fillId="11" borderId="27" xfId="0" applyNumberFormat="1" applyFont="1" applyFill="1" applyBorder="1" applyAlignment="1">
      <alignment horizontal="center" vertical="center" shrinkToFit="1"/>
    </xf>
    <xf numFmtId="176" fontId="39" fillId="0" borderId="599" xfId="0" applyNumberFormat="1" applyFont="1" applyBorder="1" applyAlignment="1">
      <alignment horizontal="center" vertical="center" shrinkToFit="1"/>
    </xf>
    <xf numFmtId="0" fontId="39" fillId="0" borderId="603" xfId="0" applyFont="1" applyBorder="1" applyAlignment="1">
      <alignment horizontal="center" vertical="center" shrinkToFit="1"/>
    </xf>
    <xf numFmtId="0" fontId="39" fillId="11" borderId="604" xfId="0" applyFont="1" applyFill="1" applyBorder="1" applyAlignment="1">
      <alignment horizontal="center" vertical="center" shrinkToFit="1"/>
    </xf>
    <xf numFmtId="0" fontId="39" fillId="11" borderId="599" xfId="0" applyFont="1" applyFill="1" applyBorder="1" applyAlignment="1">
      <alignment horizontal="center" vertical="center" shrinkToFit="1"/>
    </xf>
    <xf numFmtId="0" fontId="39" fillId="11" borderId="602" xfId="0" applyFont="1" applyFill="1" applyBorder="1" applyAlignment="1">
      <alignment horizontal="center" vertical="center" shrinkToFit="1"/>
    </xf>
    <xf numFmtId="0" fontId="39" fillId="5" borderId="602" xfId="0" applyFont="1" applyFill="1" applyBorder="1" applyAlignment="1">
      <alignment horizontal="center" vertical="center" shrinkToFit="1"/>
    </xf>
    <xf numFmtId="0" fontId="39" fillId="5" borderId="599" xfId="0" applyFont="1" applyFill="1" applyBorder="1" applyAlignment="1">
      <alignment horizontal="center" vertical="center" shrinkToFit="1"/>
    </xf>
    <xf numFmtId="176" fontId="0" fillId="11" borderId="605" xfId="0" applyNumberFormat="1" applyFill="1" applyBorder="1" applyAlignment="1">
      <alignment horizontal="center" vertical="center"/>
    </xf>
    <xf numFmtId="0" fontId="0" fillId="11" borderId="606" xfId="0" applyFill="1" applyBorder="1">
      <alignment vertical="center"/>
    </xf>
    <xf numFmtId="0" fontId="0" fillId="0" borderId="607" xfId="0" applyBorder="1">
      <alignment vertical="center"/>
    </xf>
    <xf numFmtId="176" fontId="0" fillId="0" borderId="605" xfId="0" applyNumberFormat="1" applyBorder="1" applyAlignment="1">
      <alignment horizontal="center" vertical="center"/>
    </xf>
    <xf numFmtId="0" fontId="0" fillId="0" borderId="606" xfId="0" applyBorder="1">
      <alignment vertical="center"/>
    </xf>
    <xf numFmtId="0" fontId="0" fillId="0" borderId="560" xfId="0" applyBorder="1" applyAlignment="1">
      <alignment horizontal="center" vertical="center"/>
    </xf>
    <xf numFmtId="0" fontId="0" fillId="0" borderId="607" xfId="0" applyBorder="1" applyAlignment="1">
      <alignment horizontal="center" vertical="center"/>
    </xf>
    <xf numFmtId="0" fontId="0" fillId="0" borderId="606" xfId="0" applyBorder="1" applyAlignment="1">
      <alignment horizontal="center" vertical="center"/>
    </xf>
    <xf numFmtId="0" fontId="0" fillId="0" borderId="608" xfId="0" applyBorder="1" applyAlignment="1">
      <alignment horizontal="center" vertical="center"/>
    </xf>
    <xf numFmtId="176" fontId="0" fillId="36" borderId="94" xfId="0" applyNumberFormat="1" applyFill="1" applyBorder="1" applyAlignment="1">
      <alignment horizontal="center" vertical="center"/>
    </xf>
    <xf numFmtId="0" fontId="0" fillId="36" borderId="606" xfId="0" applyFill="1" applyBorder="1" applyAlignment="1">
      <alignment horizontal="center" vertical="center"/>
    </xf>
    <xf numFmtId="0" fontId="0" fillId="5" borderId="143" xfId="0" applyFill="1" applyBorder="1" applyAlignment="1">
      <alignment horizontal="center" vertical="center"/>
    </xf>
    <xf numFmtId="0" fontId="0" fillId="5" borderId="144" xfId="0" applyFill="1" applyBorder="1" applyAlignment="1">
      <alignment horizontal="center" vertical="center"/>
    </xf>
    <xf numFmtId="0" fontId="0" fillId="5" borderId="145" xfId="0" applyFill="1" applyBorder="1" applyAlignment="1">
      <alignment horizontal="center" vertical="center"/>
    </xf>
    <xf numFmtId="0" fontId="0" fillId="5" borderId="146" xfId="0" applyFill="1" applyBorder="1" applyAlignment="1">
      <alignment horizontal="center" vertical="center"/>
    </xf>
    <xf numFmtId="0" fontId="0" fillId="5" borderId="147" xfId="0" applyFill="1" applyBorder="1" applyAlignment="1">
      <alignment horizontal="center" vertical="center"/>
    </xf>
    <xf numFmtId="0" fontId="0" fillId="0" borderId="609" xfId="0" applyBorder="1" applyAlignment="1">
      <alignment horizontal="center" vertical="center"/>
    </xf>
    <xf numFmtId="181" fontId="37" fillId="24" borderId="268" xfId="0" applyNumberFormat="1" applyFont="1" applyFill="1" applyBorder="1" applyAlignment="1">
      <alignment horizontal="center" vertical="center"/>
    </xf>
    <xf numFmtId="0" fontId="35" fillId="11" borderId="584" xfId="0" applyFont="1" applyFill="1" applyBorder="1" applyAlignment="1">
      <alignment horizontal="center" vertical="center" shrinkToFit="1"/>
    </xf>
    <xf numFmtId="49" fontId="43" fillId="0" borderId="583" xfId="0" quotePrefix="1" applyNumberFormat="1" applyFont="1" applyBorder="1" applyAlignment="1">
      <alignment horizontal="center" vertical="center" shrinkToFit="1"/>
    </xf>
    <xf numFmtId="0" fontId="0" fillId="11" borderId="585" xfId="0" quotePrefix="1" applyFill="1" applyBorder="1" applyAlignment="1">
      <alignment horizontal="center" vertical="center"/>
    </xf>
    <xf numFmtId="176" fontId="0" fillId="20" borderId="586" xfId="0" applyNumberFormat="1" applyFill="1" applyBorder="1" applyAlignment="1">
      <alignment horizontal="center" vertical="center" shrinkToFit="1"/>
    </xf>
    <xf numFmtId="176" fontId="0" fillId="20" borderId="587" xfId="0" applyNumberFormat="1" applyFill="1" applyBorder="1" applyAlignment="1">
      <alignment horizontal="center" vertical="center" shrinkToFit="1"/>
    </xf>
    <xf numFmtId="176" fontId="28" fillId="20" borderId="588" xfId="0" applyNumberFormat="1" applyFont="1" applyFill="1" applyBorder="1" applyAlignment="1">
      <alignment horizontal="center" vertical="center" shrinkToFit="1"/>
    </xf>
    <xf numFmtId="176" fontId="28" fillId="16" borderId="589" xfId="0" applyNumberFormat="1" applyFont="1" applyFill="1" applyBorder="1" applyAlignment="1">
      <alignment horizontal="center" vertical="center" shrinkToFit="1"/>
    </xf>
    <xf numFmtId="176" fontId="0" fillId="16" borderId="587" xfId="0" applyNumberFormat="1" applyFill="1" applyBorder="1" applyAlignment="1">
      <alignment horizontal="center" vertical="center" shrinkToFit="1"/>
    </xf>
    <xf numFmtId="176" fontId="39" fillId="0" borderId="586" xfId="0" applyNumberFormat="1" applyFont="1" applyBorder="1" applyAlignment="1">
      <alignment horizontal="center" vertical="center" shrinkToFit="1"/>
    </xf>
    <xf numFmtId="176" fontId="39" fillId="11" borderId="586" xfId="0" applyNumberFormat="1" applyFont="1" applyFill="1" applyBorder="1" applyAlignment="1">
      <alignment horizontal="center" vertical="center" shrinkToFit="1"/>
    </xf>
    <xf numFmtId="176" fontId="39" fillId="11" borderId="590" xfId="0" applyNumberFormat="1" applyFont="1" applyFill="1" applyBorder="1" applyAlignment="1">
      <alignment horizontal="center" vertical="center" shrinkToFit="1"/>
    </xf>
    <xf numFmtId="176" fontId="39" fillId="0" borderId="590" xfId="0" applyNumberFormat="1" applyFont="1" applyBorder="1" applyAlignment="1">
      <alignment horizontal="center" vertical="center" shrinkToFit="1"/>
    </xf>
    <xf numFmtId="0" fontId="39" fillId="0" borderId="580" xfId="0" applyFont="1" applyBorder="1" applyAlignment="1">
      <alignment horizontal="center" vertical="center" shrinkToFit="1"/>
    </xf>
    <xf numFmtId="0" fontId="39" fillId="11" borderId="581" xfId="0" applyFont="1" applyFill="1" applyBorder="1" applyAlignment="1">
      <alignment horizontal="center" vertical="center" shrinkToFit="1"/>
    </xf>
    <xf numFmtId="0" fontId="39" fillId="11" borderId="590" xfId="0" applyFont="1" applyFill="1" applyBorder="1" applyAlignment="1">
      <alignment horizontal="center" vertical="center" shrinkToFit="1"/>
    </xf>
    <xf numFmtId="0" fontId="39" fillId="11" borderId="586" xfId="0" applyFont="1" applyFill="1" applyBorder="1" applyAlignment="1">
      <alignment horizontal="center" vertical="center" shrinkToFit="1"/>
    </xf>
    <xf numFmtId="0" fontId="39" fillId="5" borderId="586" xfId="0" applyFont="1" applyFill="1" applyBorder="1" applyAlignment="1">
      <alignment horizontal="center" vertical="center" shrinkToFit="1"/>
    </xf>
    <xf numFmtId="0" fontId="39" fillId="5" borderId="590" xfId="0" applyFont="1" applyFill="1" applyBorder="1" applyAlignment="1">
      <alignment horizontal="center" vertical="center" shrinkToFit="1"/>
    </xf>
    <xf numFmtId="176" fontId="0" fillId="0" borderId="582" xfId="0" applyNumberFormat="1" applyBorder="1" applyAlignment="1">
      <alignment horizontal="center" vertical="center"/>
    </xf>
    <xf numFmtId="0" fontId="0" fillId="0" borderId="591" xfId="0" applyBorder="1">
      <alignment vertical="center"/>
    </xf>
    <xf numFmtId="176" fontId="0" fillId="0" borderId="592" xfId="0" applyNumberFormat="1" applyBorder="1" applyAlignment="1">
      <alignment horizontal="center" vertical="center"/>
    </xf>
    <xf numFmtId="0" fontId="0" fillId="0" borderId="593" xfId="0" applyBorder="1">
      <alignment vertical="center"/>
    </xf>
    <xf numFmtId="0" fontId="0" fillId="0" borderId="592" xfId="0" applyBorder="1" applyAlignment="1">
      <alignment horizontal="center" vertical="center"/>
    </xf>
    <xf numFmtId="176" fontId="0" fillId="0" borderId="581" xfId="0" applyNumberFormat="1" applyBorder="1" applyAlignment="1">
      <alignment horizontal="center" vertical="center"/>
    </xf>
    <xf numFmtId="0" fontId="0" fillId="0" borderId="593" xfId="0" applyBorder="1" applyAlignment="1">
      <alignment horizontal="center" vertical="center"/>
    </xf>
    <xf numFmtId="176" fontId="0" fillId="0" borderId="548" xfId="0" applyNumberFormat="1" applyBorder="1" applyAlignment="1">
      <alignment horizontal="center" vertical="center"/>
    </xf>
    <xf numFmtId="0" fontId="0" fillId="0" borderId="591" xfId="0" applyBorder="1" applyAlignment="1">
      <alignment horizontal="center" vertical="center"/>
    </xf>
    <xf numFmtId="0" fontId="0" fillId="0" borderId="594" xfId="0" applyBorder="1" applyAlignment="1">
      <alignment horizontal="center" vertical="center"/>
    </xf>
    <xf numFmtId="176" fontId="0" fillId="36" borderId="561" xfId="0" applyNumberFormat="1" applyFill="1" applyBorder="1" applyAlignment="1">
      <alignment horizontal="center" vertical="center"/>
    </xf>
    <xf numFmtId="0" fontId="0" fillId="36" borderId="591" xfId="0" applyFill="1" applyBorder="1" applyAlignment="1">
      <alignment horizontal="center" vertical="center"/>
    </xf>
    <xf numFmtId="0" fontId="0" fillId="0" borderId="550" xfId="0" applyBorder="1" applyAlignment="1">
      <alignment horizontal="center" vertical="center"/>
    </xf>
    <xf numFmtId="176" fontId="27" fillId="20" borderId="484" xfId="0" applyNumberFormat="1" applyFont="1" applyFill="1" applyBorder="1" applyAlignment="1">
      <alignment horizontal="center" vertical="center" shrinkToFit="1"/>
    </xf>
    <xf numFmtId="176" fontId="28" fillId="20" borderId="467" xfId="0" applyNumberFormat="1" applyFont="1" applyFill="1" applyBorder="1" applyAlignment="1">
      <alignment horizontal="center" vertical="center" shrinkToFit="1"/>
    </xf>
    <xf numFmtId="176" fontId="0" fillId="20" borderId="468" xfId="0" applyNumberFormat="1" applyFill="1" applyBorder="1" applyAlignment="1">
      <alignment horizontal="center" vertical="center" shrinkToFit="1"/>
    </xf>
    <xf numFmtId="176" fontId="28" fillId="16" borderId="469" xfId="0" applyNumberFormat="1" applyFont="1" applyFill="1" applyBorder="1" applyAlignment="1">
      <alignment horizontal="center" vertical="center" shrinkToFit="1"/>
    </xf>
    <xf numFmtId="176" fontId="0" fillId="16" borderId="468" xfId="0" applyNumberFormat="1" applyFill="1" applyBorder="1" applyAlignment="1">
      <alignment horizontal="center" vertical="center" shrinkToFit="1"/>
    </xf>
    <xf numFmtId="176" fontId="39" fillId="11" borderId="466" xfId="0" applyNumberFormat="1" applyFont="1" applyFill="1" applyBorder="1" applyAlignment="1">
      <alignment horizontal="center" vertical="center" shrinkToFit="1"/>
    </xf>
    <xf numFmtId="176" fontId="39" fillId="11" borderId="470" xfId="0" applyNumberFormat="1" applyFont="1" applyFill="1" applyBorder="1" applyAlignment="1">
      <alignment horizontal="center" vertical="center" shrinkToFit="1"/>
    </xf>
    <xf numFmtId="0" fontId="39" fillId="0" borderId="471" xfId="0" applyFont="1" applyBorder="1" applyAlignment="1">
      <alignment horizontal="center" vertical="center" shrinkToFit="1"/>
    </xf>
    <xf numFmtId="0" fontId="39" fillId="11" borderId="472" xfId="0" applyFont="1" applyFill="1" applyBorder="1" applyAlignment="1">
      <alignment horizontal="center" vertical="center" shrinkToFit="1"/>
    </xf>
    <xf numFmtId="0" fontId="0" fillId="0" borderId="474" xfId="0" applyBorder="1">
      <alignment vertical="center"/>
    </xf>
    <xf numFmtId="176" fontId="0" fillId="0" borderId="475" xfId="0" applyNumberFormat="1" applyBorder="1" applyAlignment="1">
      <alignment horizontal="center" vertical="center"/>
    </xf>
    <xf numFmtId="0" fontId="0" fillId="0" borderId="473" xfId="0" applyBorder="1">
      <alignment vertical="center"/>
    </xf>
    <xf numFmtId="176" fontId="0" fillId="0" borderId="472" xfId="0" applyNumberFormat="1" applyBorder="1" applyAlignment="1">
      <alignment horizontal="center" vertical="center"/>
    </xf>
    <xf numFmtId="0" fontId="0" fillId="0" borderId="474" xfId="0" applyBorder="1" applyAlignment="1">
      <alignment horizontal="center" vertical="center"/>
    </xf>
    <xf numFmtId="0" fontId="0" fillId="0" borderId="473" xfId="0" applyBorder="1" applyAlignment="1">
      <alignment horizontal="center" vertical="center"/>
    </xf>
    <xf numFmtId="0" fontId="0" fillId="0" borderId="476" xfId="0" applyBorder="1" applyAlignment="1">
      <alignment horizontal="center" vertical="center"/>
    </xf>
    <xf numFmtId="0" fontId="0" fillId="36" borderId="473" xfId="0" applyFill="1" applyBorder="1" applyAlignment="1">
      <alignment horizontal="center" vertical="center"/>
    </xf>
    <xf numFmtId="176" fontId="0" fillId="0" borderId="2186" xfId="0" applyNumberFormat="1" applyBorder="1" applyAlignment="1">
      <alignment horizontal="center" vertical="center"/>
    </xf>
    <xf numFmtId="0" fontId="0" fillId="0" borderId="2183" xfId="0" applyBorder="1">
      <alignment vertical="center"/>
    </xf>
    <xf numFmtId="0" fontId="0" fillId="0" borderId="2186" xfId="0" applyBorder="1" applyAlignment="1">
      <alignment horizontal="center" vertical="center"/>
    </xf>
    <xf numFmtId="0" fontId="0" fillId="0" borderId="2184" xfId="0" applyBorder="1">
      <alignment vertical="center"/>
    </xf>
    <xf numFmtId="176" fontId="0" fillId="0" borderId="619" xfId="0" applyNumberFormat="1" applyBorder="1" applyAlignment="1">
      <alignment horizontal="center" vertical="center"/>
    </xf>
    <xf numFmtId="0" fontId="0" fillId="0" borderId="620" xfId="0" applyBorder="1">
      <alignment vertical="center"/>
    </xf>
    <xf numFmtId="0" fontId="0" fillId="0" borderId="619" xfId="0" applyBorder="1" applyAlignment="1">
      <alignment horizontal="center" vertical="center"/>
    </xf>
    <xf numFmtId="0" fontId="0" fillId="0" borderId="621" xfId="0" applyBorder="1">
      <alignment vertical="center"/>
    </xf>
    <xf numFmtId="0" fontId="0" fillId="0" borderId="2185" xfId="0" applyBorder="1">
      <alignment vertical="center"/>
    </xf>
    <xf numFmtId="0" fontId="45" fillId="14" borderId="528" xfId="0" applyFont="1" applyFill="1" applyBorder="1" applyAlignment="1">
      <alignment vertical="center" shrinkToFit="1"/>
    </xf>
    <xf numFmtId="0" fontId="45" fillId="14" borderId="529" xfId="0" applyFont="1" applyFill="1" applyBorder="1" applyAlignment="1">
      <alignment horizontal="center" vertical="center" shrinkToFit="1"/>
    </xf>
    <xf numFmtId="176" fontId="50" fillId="3" borderId="532" xfId="0" applyNumberFormat="1" applyFont="1" applyFill="1" applyBorder="1" applyAlignment="1">
      <alignment horizontal="center" vertical="center" shrinkToFit="1"/>
    </xf>
    <xf numFmtId="176" fontId="0" fillId="3" borderId="514" xfId="0" applyNumberFormat="1" applyFill="1" applyBorder="1" applyAlignment="1">
      <alignment horizontal="center" vertical="center" shrinkToFit="1"/>
    </xf>
    <xf numFmtId="176" fontId="0" fillId="3" borderId="532" xfId="0" applyNumberFormat="1" applyFill="1" applyBorder="1" applyAlignment="1">
      <alignment horizontal="center" vertical="center" shrinkToFit="1"/>
    </xf>
    <xf numFmtId="176" fontId="28" fillId="3" borderId="533" xfId="0" applyNumberFormat="1" applyFont="1" applyFill="1" applyBorder="1" applyAlignment="1">
      <alignment horizontal="center" vertical="center" shrinkToFit="1"/>
    </xf>
    <xf numFmtId="176" fontId="28" fillId="3" borderId="515" xfId="0" applyNumberFormat="1" applyFont="1" applyFill="1" applyBorder="1" applyAlignment="1">
      <alignment horizontal="center" vertical="center" shrinkToFit="1"/>
    </xf>
    <xf numFmtId="176" fontId="39" fillId="3" borderId="517" xfId="0" applyNumberFormat="1" applyFont="1" applyFill="1" applyBorder="1" applyAlignment="1">
      <alignment horizontal="center" vertical="center" shrinkToFit="1"/>
    </xf>
    <xf numFmtId="0" fontId="0" fillId="0" borderId="596" xfId="0" applyBorder="1">
      <alignment vertical="center"/>
    </xf>
    <xf numFmtId="0" fontId="37" fillId="11" borderId="528" xfId="0" applyFont="1" applyFill="1" applyBorder="1" applyAlignment="1">
      <alignment vertical="center" shrinkToFit="1"/>
    </xf>
    <xf numFmtId="0" fontId="39" fillId="11" borderId="529" xfId="0" applyFont="1" applyFill="1" applyBorder="1" applyAlignment="1">
      <alignment horizontal="center" vertical="center" shrinkToFit="1"/>
    </xf>
    <xf numFmtId="176" fontId="45" fillId="11" borderId="517" xfId="0" applyNumberFormat="1" applyFont="1" applyFill="1" applyBorder="1" applyAlignment="1">
      <alignment horizontal="center" vertical="center" shrinkToFit="1"/>
    </xf>
    <xf numFmtId="180" fontId="0" fillId="11" borderId="616" xfId="0" applyNumberFormat="1" applyFill="1" applyBorder="1" applyAlignment="1">
      <alignment horizontal="center" vertical="center"/>
    </xf>
    <xf numFmtId="0" fontId="28" fillId="11" borderId="619" xfId="0" applyFont="1" applyFill="1" applyBorder="1" applyAlignment="1">
      <alignment horizontal="center" vertical="center" shrinkToFit="1"/>
    </xf>
    <xf numFmtId="181" fontId="37" fillId="24" borderId="621" xfId="0" applyNumberFormat="1" applyFont="1" applyFill="1" applyBorder="1" applyAlignment="1">
      <alignment horizontal="center" vertical="center"/>
    </xf>
    <xf numFmtId="0" fontId="37" fillId="3" borderId="610" xfId="0" applyFont="1" applyFill="1" applyBorder="1" applyAlignment="1">
      <alignment vertical="center" shrinkToFit="1"/>
    </xf>
    <xf numFmtId="0" fontId="39" fillId="36" borderId="624" xfId="0" applyFont="1" applyFill="1" applyBorder="1" applyAlignment="1">
      <alignment horizontal="center" vertical="center" shrinkToFit="1"/>
    </xf>
    <xf numFmtId="0" fontId="29" fillId="11" borderId="618" xfId="0" applyFont="1" applyFill="1" applyBorder="1" applyAlignment="1">
      <alignment horizontal="center" vertical="center" shrinkToFit="1"/>
    </xf>
    <xf numFmtId="0" fontId="0" fillId="11" borderId="621" xfId="0" applyFill="1" applyBorder="1" applyAlignment="1">
      <alignment horizontal="center" vertical="center" shrinkToFit="1"/>
    </xf>
    <xf numFmtId="178" fontId="0" fillId="11" borderId="611" xfId="0" applyNumberFormat="1" applyFill="1" applyBorder="1" applyAlignment="1">
      <alignment horizontal="center" vertical="center" shrinkToFit="1"/>
    </xf>
    <xf numFmtId="0" fontId="35" fillId="11" borderId="612" xfId="0" applyFont="1" applyFill="1" applyBorder="1" applyAlignment="1">
      <alignment horizontal="center" vertical="center" shrinkToFit="1"/>
    </xf>
    <xf numFmtId="49" fontId="43" fillId="0" borderId="620" xfId="0" quotePrefix="1" applyNumberFormat="1" applyFont="1" applyBorder="1" applyAlignment="1">
      <alignment horizontal="center" vertical="center" shrinkToFit="1"/>
    </xf>
    <xf numFmtId="0" fontId="0" fillId="11" borderId="617" xfId="0" quotePrefix="1" applyFill="1" applyBorder="1" applyAlignment="1">
      <alignment horizontal="center" vertical="center"/>
    </xf>
    <xf numFmtId="176" fontId="50" fillId="20" borderId="627" xfId="0" applyNumberFormat="1" applyFont="1" applyFill="1" applyBorder="1" applyAlignment="1">
      <alignment horizontal="center" vertical="center" shrinkToFit="1"/>
    </xf>
    <xf numFmtId="176" fontId="0" fillId="20" borderId="613" xfId="0" applyNumberFormat="1" applyFill="1" applyBorder="1" applyAlignment="1">
      <alignment horizontal="center" vertical="center" shrinkToFit="1"/>
    </xf>
    <xf numFmtId="176" fontId="0" fillId="20" borderId="627" xfId="0" applyNumberFormat="1" applyFill="1" applyBorder="1" applyAlignment="1">
      <alignment horizontal="center" vertical="center" shrinkToFit="1"/>
    </xf>
    <xf numFmtId="176" fontId="28" fillId="20" borderId="614" xfId="0" applyNumberFormat="1" applyFont="1" applyFill="1" applyBorder="1" applyAlignment="1">
      <alignment horizontal="center" vertical="center" shrinkToFit="1"/>
    </xf>
    <xf numFmtId="176" fontId="28" fillId="16" borderId="615" xfId="0" applyNumberFormat="1" applyFont="1" applyFill="1" applyBorder="1" applyAlignment="1">
      <alignment horizontal="center" vertical="center" shrinkToFit="1"/>
    </xf>
    <xf numFmtId="176" fontId="0" fillId="16" borderId="613" xfId="0" applyNumberFormat="1" applyFill="1" applyBorder="1" applyAlignment="1">
      <alignment horizontal="center" vertical="center" shrinkToFit="1"/>
    </xf>
    <xf numFmtId="176" fontId="39" fillId="11" borderId="627" xfId="0" applyNumberFormat="1" applyFont="1" applyFill="1" applyBorder="1" applyAlignment="1">
      <alignment horizontal="center" vertical="center" shrinkToFit="1"/>
    </xf>
    <xf numFmtId="176" fontId="45" fillId="11" borderId="616" xfId="0" applyNumberFormat="1" applyFont="1" applyFill="1" applyBorder="1" applyAlignment="1">
      <alignment horizontal="center" vertical="center" shrinkToFit="1"/>
    </xf>
    <xf numFmtId="181" fontId="37" fillId="24" borderId="606" xfId="0" applyNumberFormat="1" applyFont="1" applyFill="1" applyBorder="1" applyAlignment="1">
      <alignment horizontal="center" vertical="center"/>
    </xf>
    <xf numFmtId="0" fontId="37" fillId="3" borderId="34" xfId="0" applyFont="1" applyFill="1" applyBorder="1" applyAlignment="1">
      <alignment vertical="center" shrinkToFit="1"/>
    </xf>
    <xf numFmtId="0" fontId="39" fillId="36" borderId="623" xfId="0" applyFont="1" applyFill="1" applyBorder="1" applyAlignment="1">
      <alignment horizontal="center" vertical="center" shrinkToFit="1"/>
    </xf>
    <xf numFmtId="0" fontId="29" fillId="11" borderId="598" xfId="0" applyFont="1" applyFill="1" applyBorder="1" applyAlignment="1">
      <alignment horizontal="center" vertical="center" shrinkToFit="1"/>
    </xf>
    <xf numFmtId="0" fontId="0" fillId="11" borderId="606" xfId="0" applyFill="1" applyBorder="1" applyAlignment="1">
      <alignment horizontal="center" vertical="center" shrinkToFit="1"/>
    </xf>
    <xf numFmtId="0" fontId="35" fillId="11" borderId="542" xfId="0" applyFont="1" applyFill="1" applyBorder="1" applyAlignment="1">
      <alignment horizontal="center" vertical="center" shrinkToFit="1"/>
    </xf>
    <xf numFmtId="49" fontId="43" fillId="0" borderId="596" xfId="0" quotePrefix="1" applyNumberFormat="1" applyFont="1" applyBorder="1" applyAlignment="1">
      <alignment horizontal="center" vertical="center" shrinkToFit="1"/>
    </xf>
    <xf numFmtId="0" fontId="0" fillId="11" borderId="603" xfId="0" quotePrefix="1" applyFill="1" applyBorder="1" applyAlignment="1">
      <alignment horizontal="center" vertical="center"/>
    </xf>
    <xf numFmtId="176" fontId="50" fillId="20" borderId="625" xfId="0" applyNumberFormat="1" applyFont="1" applyFill="1" applyBorder="1" applyAlignment="1">
      <alignment horizontal="center" vertical="center" shrinkToFit="1"/>
    </xf>
    <xf numFmtId="176" fontId="0" fillId="20" borderId="625" xfId="0" applyNumberFormat="1" applyFill="1" applyBorder="1" applyAlignment="1">
      <alignment horizontal="center" vertical="center" shrinkToFit="1"/>
    </xf>
    <xf numFmtId="176" fontId="28" fillId="20" borderId="543" xfId="0" applyNumberFormat="1" applyFont="1" applyFill="1" applyBorder="1" applyAlignment="1">
      <alignment horizontal="center" vertical="center" shrinkToFit="1"/>
    </xf>
    <xf numFmtId="176" fontId="28" fillId="16" borderId="626" xfId="0" applyNumberFormat="1" applyFont="1" applyFill="1" applyBorder="1" applyAlignment="1">
      <alignment horizontal="center" vertical="center" shrinkToFit="1"/>
    </xf>
    <xf numFmtId="176" fontId="0" fillId="16" borderId="39" xfId="0" applyNumberFormat="1" applyFill="1" applyBorder="1" applyAlignment="1">
      <alignment horizontal="center" vertical="center" shrinkToFit="1"/>
    </xf>
    <xf numFmtId="176" fontId="39" fillId="11" borderId="625" xfId="0" applyNumberFormat="1" applyFont="1" applyFill="1" applyBorder="1" applyAlignment="1">
      <alignment horizontal="center" vertical="center" shrinkToFit="1"/>
    </xf>
    <xf numFmtId="176" fontId="45" fillId="11" borderId="625" xfId="0" applyNumberFormat="1" applyFont="1" applyFill="1" applyBorder="1" applyAlignment="1">
      <alignment horizontal="center" vertical="center" shrinkToFit="1"/>
    </xf>
    <xf numFmtId="176" fontId="39" fillId="0" borderId="517" xfId="0" applyNumberFormat="1" applyFont="1" applyBorder="1" applyAlignment="1">
      <alignment horizontal="center" vertical="center" shrinkToFit="1"/>
    </xf>
    <xf numFmtId="0" fontId="37" fillId="3" borderId="174" xfId="0" applyFont="1" applyFill="1" applyBorder="1" applyAlignment="1">
      <alignment vertical="center" shrinkToFit="1"/>
    </xf>
    <xf numFmtId="0" fontId="39" fillId="34" borderId="528" xfId="0" applyFont="1" applyFill="1" applyBorder="1" applyAlignment="1">
      <alignment vertical="center" shrinkToFit="1"/>
    </xf>
    <xf numFmtId="0" fontId="39" fillId="34" borderId="529" xfId="0" applyFont="1" applyFill="1" applyBorder="1" applyAlignment="1">
      <alignment horizontal="center" vertical="center" shrinkToFit="1"/>
    </xf>
    <xf numFmtId="176" fontId="0" fillId="20" borderId="651" xfId="0" applyNumberFormat="1" applyFill="1" applyBorder="1" applyAlignment="1">
      <alignment horizontal="center" vertical="center" shrinkToFit="1"/>
    </xf>
    <xf numFmtId="176" fontId="0" fillId="20" borderId="652" xfId="0" applyNumberFormat="1" applyFill="1" applyBorder="1" applyAlignment="1">
      <alignment horizontal="center" vertical="center" shrinkToFit="1"/>
    </xf>
    <xf numFmtId="0" fontId="39" fillId="34" borderId="270" xfId="0" applyFont="1" applyFill="1" applyBorder="1" applyAlignment="1">
      <alignment vertical="center" shrinkToFit="1"/>
    </xf>
    <xf numFmtId="0" fontId="39" fillId="34" borderId="271" xfId="0" applyFont="1" applyFill="1" applyBorder="1" applyAlignment="1">
      <alignment horizontal="center" vertical="center" shrinkToFit="1"/>
    </xf>
    <xf numFmtId="0" fontId="29" fillId="11" borderId="272" xfId="0" applyFont="1" applyFill="1" applyBorder="1" applyAlignment="1">
      <alignment horizontal="center" vertical="center" shrinkToFit="1"/>
    </xf>
    <xf numFmtId="0" fontId="0" fillId="11" borderId="273" xfId="0" applyFill="1" applyBorder="1" applyAlignment="1">
      <alignment horizontal="center" vertical="center" shrinkToFit="1"/>
    </xf>
    <xf numFmtId="178" fontId="0" fillId="11" borderId="274" xfId="0" applyNumberFormat="1" applyFill="1" applyBorder="1" applyAlignment="1">
      <alignment horizontal="center" vertical="center" shrinkToFit="1"/>
    </xf>
    <xf numFmtId="0" fontId="35" fillId="11" borderId="275" xfId="0" applyFont="1" applyFill="1" applyBorder="1" applyAlignment="1">
      <alignment horizontal="center" vertical="center" shrinkToFit="1"/>
    </xf>
    <xf numFmtId="0" fontId="0" fillId="11" borderId="276" xfId="0" quotePrefix="1" applyFill="1" applyBorder="1" applyAlignment="1">
      <alignment horizontal="center" vertical="center"/>
    </xf>
    <xf numFmtId="176" fontId="50" fillId="20" borderId="277" xfId="0" applyNumberFormat="1" applyFont="1" applyFill="1" applyBorder="1" applyAlignment="1">
      <alignment horizontal="center" vertical="center" shrinkToFit="1"/>
    </xf>
    <xf numFmtId="176" fontId="0" fillId="20" borderId="277" xfId="0" applyNumberFormat="1" applyFill="1" applyBorder="1" applyAlignment="1">
      <alignment horizontal="center" vertical="center" shrinkToFit="1"/>
    </xf>
    <xf numFmtId="176" fontId="28" fillId="20" borderId="263" xfId="0" applyNumberFormat="1" applyFont="1" applyFill="1" applyBorder="1" applyAlignment="1">
      <alignment horizontal="center" vertical="center" shrinkToFit="1"/>
    </xf>
    <xf numFmtId="176" fontId="0" fillId="20" borderId="264" xfId="0" applyNumberFormat="1" applyFill="1" applyBorder="1" applyAlignment="1">
      <alignment horizontal="center" vertical="center" shrinkToFit="1"/>
    </xf>
    <xf numFmtId="176" fontId="28" fillId="16" borderId="265" xfId="0" applyNumberFormat="1" applyFont="1" applyFill="1" applyBorder="1" applyAlignment="1">
      <alignment horizontal="center" vertical="center" shrinkToFit="1"/>
    </xf>
    <xf numFmtId="176" fontId="0" fillId="16" borderId="264" xfId="0" applyNumberFormat="1" applyFill="1" applyBorder="1" applyAlignment="1">
      <alignment horizontal="center" vertical="center" shrinkToFit="1"/>
    </xf>
    <xf numFmtId="176" fontId="39" fillId="11" borderId="262" xfId="0" applyNumberFormat="1" applyFont="1" applyFill="1" applyBorder="1" applyAlignment="1">
      <alignment horizontal="center" vertical="center" shrinkToFit="1"/>
    </xf>
    <xf numFmtId="176" fontId="39" fillId="2" borderId="544" xfId="0" applyNumberFormat="1" applyFont="1" applyFill="1" applyBorder="1" applyAlignment="1">
      <alignment horizontal="center" vertical="center" shrinkToFit="1"/>
    </xf>
    <xf numFmtId="176" fontId="39" fillId="2" borderId="545" xfId="0" applyNumberFormat="1" applyFont="1" applyFill="1" applyBorder="1" applyAlignment="1">
      <alignment horizontal="center" vertical="center" shrinkToFit="1"/>
    </xf>
    <xf numFmtId="0" fontId="39" fillId="0" borderId="266" xfId="0" applyFont="1" applyBorder="1" applyAlignment="1">
      <alignment horizontal="center" vertical="center" shrinkToFit="1"/>
    </xf>
    <xf numFmtId="0" fontId="39" fillId="11" borderId="267" xfId="0" applyFont="1" applyFill="1" applyBorder="1" applyAlignment="1">
      <alignment horizontal="center" vertical="center" shrinkToFit="1"/>
    </xf>
    <xf numFmtId="0" fontId="0" fillId="0" borderId="269" xfId="0" applyBorder="1">
      <alignment vertical="center"/>
    </xf>
    <xf numFmtId="0" fontId="0" fillId="0" borderId="268" xfId="0" applyBorder="1">
      <alignment vertical="center"/>
    </xf>
    <xf numFmtId="176" fontId="0" fillId="0" borderId="267" xfId="0" applyNumberFormat="1" applyBorder="1" applyAlignment="1">
      <alignment horizontal="center" vertical="center"/>
    </xf>
    <xf numFmtId="0" fontId="0" fillId="0" borderId="269" xfId="0" applyBorder="1" applyAlignment="1">
      <alignment horizontal="center" vertical="center"/>
    </xf>
    <xf numFmtId="0" fontId="0" fillId="0" borderId="268" xfId="0" applyBorder="1" applyAlignment="1">
      <alignment horizontal="center" vertical="center"/>
    </xf>
    <xf numFmtId="181" fontId="37" fillId="4" borderId="521" xfId="0" applyNumberFormat="1" applyFont="1" applyFill="1" applyBorder="1" applyAlignment="1">
      <alignment horizontal="center" vertical="center"/>
    </xf>
    <xf numFmtId="0" fontId="39" fillId="3" borderId="529" xfId="0" applyFont="1" applyFill="1" applyBorder="1" applyAlignment="1">
      <alignment horizontal="center" vertical="center" shrinkToFit="1"/>
    </xf>
    <xf numFmtId="0" fontId="39" fillId="2" borderId="528" xfId="0" applyFont="1" applyFill="1" applyBorder="1" applyAlignment="1">
      <alignment vertical="center" shrinkToFit="1"/>
    </xf>
    <xf numFmtId="0" fontId="45" fillId="14" borderId="563" xfId="0" applyFont="1" applyFill="1" applyBorder="1" applyAlignment="1">
      <alignment vertical="center" shrinkToFit="1"/>
    </xf>
    <xf numFmtId="0" fontId="45" fillId="14" borderId="564" xfId="0" applyFont="1" applyFill="1" applyBorder="1" applyAlignment="1">
      <alignment horizontal="center" vertical="center" shrinkToFit="1"/>
    </xf>
    <xf numFmtId="0" fontId="29" fillId="11" borderId="562" xfId="0" applyFont="1" applyFill="1" applyBorder="1" applyAlignment="1">
      <alignment horizontal="center" vertical="center" shrinkToFit="1"/>
    </xf>
    <xf numFmtId="0" fontId="0" fillId="11" borderId="559" xfId="0" applyFill="1" applyBorder="1" applyAlignment="1">
      <alignment horizontal="center" vertical="center" shrinkToFit="1"/>
    </xf>
    <xf numFmtId="0" fontId="35" fillId="11" borderId="565" xfId="0" applyFont="1" applyFill="1" applyBorder="1" applyAlignment="1">
      <alignment horizontal="center" vertical="center" shrinkToFit="1"/>
    </xf>
    <xf numFmtId="0" fontId="0" fillId="11" borderId="566" xfId="0" quotePrefix="1" applyFill="1" applyBorder="1" applyAlignment="1">
      <alignment horizontal="center" vertical="center"/>
    </xf>
    <xf numFmtId="176" fontId="50" fillId="3" borderId="567" xfId="0" applyNumberFormat="1" applyFont="1" applyFill="1" applyBorder="1" applyAlignment="1">
      <alignment horizontal="center" vertical="center" shrinkToFit="1"/>
    </xf>
    <xf numFmtId="176" fontId="0" fillId="3" borderId="568" xfId="0" applyNumberFormat="1" applyFill="1" applyBorder="1" applyAlignment="1">
      <alignment horizontal="center" vertical="center" shrinkToFit="1"/>
    </xf>
    <xf numFmtId="176" fontId="0" fillId="3" borderId="567" xfId="0" applyNumberFormat="1" applyFill="1" applyBorder="1" applyAlignment="1">
      <alignment horizontal="center" vertical="center" shrinkToFit="1"/>
    </xf>
    <xf numFmtId="176" fontId="28" fillId="3" borderId="569" xfId="0" applyNumberFormat="1" applyFont="1" applyFill="1" applyBorder="1" applyAlignment="1">
      <alignment horizontal="center" vertical="center" shrinkToFit="1"/>
    </xf>
    <xf numFmtId="176" fontId="28" fillId="3" borderId="570" xfId="0" applyNumberFormat="1" applyFont="1" applyFill="1" applyBorder="1" applyAlignment="1">
      <alignment horizontal="center" vertical="center" shrinkToFit="1"/>
    </xf>
    <xf numFmtId="176" fontId="39" fillId="3" borderId="567" xfId="0" applyNumberFormat="1" applyFont="1" applyFill="1" applyBorder="1" applyAlignment="1">
      <alignment horizontal="center" vertical="center" shrinkToFit="1"/>
    </xf>
    <xf numFmtId="176" fontId="39" fillId="11" borderId="567" xfId="0" applyNumberFormat="1" applyFont="1" applyFill="1" applyBorder="1" applyAlignment="1">
      <alignment horizontal="center" vertical="center" shrinkToFit="1"/>
    </xf>
    <xf numFmtId="176" fontId="39" fillId="11" borderId="571" xfId="0" applyNumberFormat="1" applyFont="1" applyFill="1" applyBorder="1" applyAlignment="1">
      <alignment horizontal="center" vertical="center" shrinkToFit="1"/>
    </xf>
    <xf numFmtId="176" fontId="39" fillId="0" borderId="571" xfId="0" applyNumberFormat="1" applyFont="1" applyBorder="1" applyAlignment="1">
      <alignment horizontal="center" vertical="center" shrinkToFit="1"/>
    </xf>
    <xf numFmtId="0" fontId="39" fillId="0" borderId="572" xfId="0" applyFont="1" applyBorder="1" applyAlignment="1">
      <alignment horizontal="center" vertical="center" shrinkToFit="1"/>
    </xf>
    <xf numFmtId="0" fontId="39" fillId="11" borderId="573" xfId="0" applyFont="1" applyFill="1" applyBorder="1" applyAlignment="1">
      <alignment horizontal="center" vertical="center" shrinkToFit="1"/>
    </xf>
    <xf numFmtId="0" fontId="39" fillId="11" borderId="567" xfId="0" applyFont="1" applyFill="1" applyBorder="1" applyAlignment="1">
      <alignment horizontal="center" vertical="center" shrinkToFit="1"/>
    </xf>
    <xf numFmtId="0" fontId="39" fillId="11" borderId="571" xfId="0" applyFont="1" applyFill="1" applyBorder="1" applyAlignment="1">
      <alignment horizontal="center" vertical="center" shrinkToFit="1"/>
    </xf>
    <xf numFmtId="0" fontId="39" fillId="5" borderId="567" xfId="0" applyFont="1" applyFill="1" applyBorder="1" applyAlignment="1">
      <alignment horizontal="center" vertical="center" shrinkToFit="1"/>
    </xf>
    <xf numFmtId="0" fontId="39" fillId="5" borderId="571" xfId="0" applyFont="1" applyFill="1" applyBorder="1" applyAlignment="1">
      <alignment horizontal="center" vertical="center" shrinkToFit="1"/>
    </xf>
    <xf numFmtId="176" fontId="0" fillId="0" borderId="574" xfId="0" applyNumberFormat="1" applyBorder="1" applyAlignment="1">
      <alignment horizontal="center" vertical="center"/>
    </xf>
    <xf numFmtId="0" fontId="0" fillId="0" borderId="575" xfId="0" applyBorder="1">
      <alignment vertical="center"/>
    </xf>
    <xf numFmtId="176" fontId="0" fillId="0" borderId="576" xfId="0" applyNumberFormat="1" applyBorder="1" applyAlignment="1">
      <alignment horizontal="center" vertical="center"/>
    </xf>
    <xf numFmtId="0" fontId="0" fillId="0" borderId="577" xfId="0" applyBorder="1">
      <alignment vertical="center"/>
    </xf>
    <xf numFmtId="0" fontId="0" fillId="0" borderId="576" xfId="0" applyBorder="1" applyAlignment="1">
      <alignment horizontal="center" vertical="center"/>
    </xf>
    <xf numFmtId="176" fontId="0" fillId="0" borderId="573" xfId="0" applyNumberFormat="1" applyBorder="1" applyAlignment="1">
      <alignment horizontal="center" vertical="center"/>
    </xf>
    <xf numFmtId="0" fontId="0" fillId="0" borderId="577" xfId="0" applyBorder="1" applyAlignment="1">
      <alignment horizontal="center" vertical="center"/>
    </xf>
    <xf numFmtId="0" fontId="0" fillId="0" borderId="575" xfId="0" applyBorder="1" applyAlignment="1">
      <alignment horizontal="center" vertical="center"/>
    </xf>
    <xf numFmtId="0" fontId="0" fillId="0" borderId="578" xfId="0" applyBorder="1" applyAlignment="1">
      <alignment horizontal="center" vertical="center"/>
    </xf>
    <xf numFmtId="0" fontId="0" fillId="36" borderId="575" xfId="0" applyFill="1" applyBorder="1" applyAlignment="1">
      <alignment horizontal="center" vertical="center"/>
    </xf>
    <xf numFmtId="0" fontId="0" fillId="0" borderId="579" xfId="0" applyBorder="1" applyAlignment="1">
      <alignment horizontal="center" vertical="center"/>
    </xf>
    <xf numFmtId="0" fontId="37" fillId="3" borderId="528" xfId="0" applyFont="1" applyFill="1" applyBorder="1" applyAlignment="1">
      <alignment vertical="center" shrinkToFit="1"/>
    </xf>
    <xf numFmtId="176" fontId="0" fillId="0" borderId="54" xfId="0" applyNumberFormat="1" applyBorder="1" applyAlignment="1">
      <alignment horizontal="center" vertical="center" shrinkToFit="1"/>
    </xf>
    <xf numFmtId="0" fontId="37" fillId="21" borderId="528" xfId="0" applyFont="1" applyFill="1" applyBorder="1" applyAlignment="1">
      <alignment vertical="center" shrinkToFit="1"/>
    </xf>
    <xf numFmtId="0" fontId="39" fillId="21" borderId="529" xfId="0" applyFont="1" applyFill="1" applyBorder="1" applyAlignment="1">
      <alignment horizontal="center" vertical="center" shrinkToFit="1"/>
    </xf>
    <xf numFmtId="0" fontId="37" fillId="11" borderId="459" xfId="0" applyFont="1" applyFill="1" applyBorder="1" applyAlignment="1">
      <alignment vertical="center" shrinkToFit="1"/>
    </xf>
    <xf numFmtId="0" fontId="39" fillId="11" borderId="460" xfId="0" applyFont="1" applyFill="1" applyBorder="1" applyAlignment="1">
      <alignment horizontal="center" vertical="center" shrinkToFit="1"/>
    </xf>
    <xf numFmtId="0" fontId="0" fillId="11" borderId="462" xfId="0" applyFill="1" applyBorder="1" applyAlignment="1">
      <alignment horizontal="center" vertical="center" shrinkToFit="1"/>
    </xf>
    <xf numFmtId="0" fontId="45" fillId="7" borderId="528" xfId="0" applyFont="1" applyFill="1" applyBorder="1" applyAlignment="1">
      <alignment vertical="center" shrinkToFit="1"/>
    </xf>
    <xf numFmtId="0" fontId="45" fillId="7" borderId="529" xfId="0" applyFont="1" applyFill="1" applyBorder="1" applyAlignment="1">
      <alignment horizontal="center" vertical="center" shrinkToFit="1"/>
    </xf>
    <xf numFmtId="176" fontId="0" fillId="18" borderId="514" xfId="0" applyNumberFormat="1" applyFill="1" applyBorder="1" applyAlignment="1">
      <alignment horizontal="center" vertical="center" shrinkToFit="1"/>
    </xf>
    <xf numFmtId="0" fontId="81" fillId="7" borderId="529" xfId="0" applyFont="1" applyFill="1" applyBorder="1" applyAlignment="1">
      <alignment horizontal="center" vertical="center" shrinkToFit="1"/>
    </xf>
    <xf numFmtId="181" fontId="37" fillId="32" borderId="521" xfId="0" applyNumberFormat="1" applyFont="1" applyFill="1" applyBorder="1" applyAlignment="1">
      <alignment horizontal="center" vertical="center"/>
    </xf>
    <xf numFmtId="0" fontId="37" fillId="8" borderId="528" xfId="0" applyFont="1" applyFill="1" applyBorder="1" applyAlignment="1">
      <alignment vertical="center" shrinkToFit="1"/>
    </xf>
    <xf numFmtId="0" fontId="39" fillId="8" borderId="529" xfId="0" applyFont="1" applyFill="1" applyBorder="1" applyAlignment="1">
      <alignment horizontal="center" vertical="center" shrinkToFit="1"/>
    </xf>
    <xf numFmtId="176" fontId="0" fillId="7" borderId="514" xfId="0" applyNumberFormat="1" applyFill="1" applyBorder="1" applyAlignment="1">
      <alignment horizontal="center" vertical="center" shrinkToFit="1"/>
    </xf>
    <xf numFmtId="181" fontId="37" fillId="17" borderId="521" xfId="0" applyNumberFormat="1" applyFont="1" applyFill="1" applyBorder="1" applyAlignment="1">
      <alignment horizontal="center" vertical="center"/>
    </xf>
    <xf numFmtId="0" fontId="43" fillId="26" borderId="528" xfId="0" applyFont="1" applyFill="1" applyBorder="1" applyAlignment="1">
      <alignment vertical="center" shrinkToFit="1"/>
    </xf>
    <xf numFmtId="0" fontId="43" fillId="26" borderId="529" xfId="0" applyFont="1" applyFill="1" applyBorder="1" applyAlignment="1">
      <alignment horizontal="center" vertical="center" shrinkToFit="1"/>
    </xf>
    <xf numFmtId="0" fontId="29" fillId="11" borderId="1031" xfId="0" applyFont="1" applyFill="1" applyBorder="1" applyAlignment="1">
      <alignment horizontal="center" vertical="center" shrinkToFit="1"/>
    </xf>
    <xf numFmtId="0" fontId="81" fillId="20" borderId="529" xfId="0" applyFont="1" applyFill="1" applyBorder="1" applyAlignment="1">
      <alignment horizontal="center" vertical="center" shrinkToFit="1"/>
    </xf>
    <xf numFmtId="0" fontId="0" fillId="0" borderId="505" xfId="0" applyBorder="1" applyAlignment="1">
      <alignment horizontal="right" vertical="center"/>
    </xf>
    <xf numFmtId="0" fontId="36" fillId="35" borderId="888" xfId="0" applyFont="1" applyFill="1" applyBorder="1" applyAlignment="1">
      <alignment vertical="center" shrinkToFit="1"/>
    </xf>
    <xf numFmtId="0" fontId="36" fillId="35" borderId="889" xfId="0" applyFont="1" applyFill="1" applyBorder="1" applyAlignment="1">
      <alignment horizontal="center" vertical="center" shrinkToFit="1"/>
    </xf>
    <xf numFmtId="0" fontId="0" fillId="11" borderId="884" xfId="0" applyFill="1" applyBorder="1" applyAlignment="1">
      <alignment horizontal="center" vertical="center" shrinkToFit="1"/>
    </xf>
    <xf numFmtId="0" fontId="35" fillId="11" borderId="890" xfId="0" applyFont="1" applyFill="1" applyBorder="1" applyAlignment="1">
      <alignment horizontal="center" vertical="center" shrinkToFit="1"/>
    </xf>
    <xf numFmtId="49" fontId="43" fillId="0" borderId="886" xfId="0" quotePrefix="1" applyNumberFormat="1" applyFont="1" applyBorder="1" applyAlignment="1">
      <alignment horizontal="center" vertical="center" shrinkToFit="1"/>
    </xf>
    <xf numFmtId="0" fontId="0" fillId="11" borderId="891" xfId="0" quotePrefix="1" applyFill="1" applyBorder="1" applyAlignment="1">
      <alignment horizontal="center" vertical="center"/>
    </xf>
    <xf numFmtId="176" fontId="50" fillId="20" borderId="892" xfId="0" applyNumberFormat="1" applyFont="1" applyFill="1" applyBorder="1" applyAlignment="1">
      <alignment horizontal="center" vertical="center" shrinkToFit="1"/>
    </xf>
    <xf numFmtId="176" fontId="0" fillId="20" borderId="893" xfId="0" applyNumberFormat="1" applyFill="1" applyBorder="1" applyAlignment="1">
      <alignment horizontal="center" vertical="center" shrinkToFit="1"/>
    </xf>
    <xf numFmtId="176" fontId="0" fillId="20" borderId="892" xfId="0" applyNumberFormat="1" applyFill="1" applyBorder="1" applyAlignment="1">
      <alignment horizontal="center" vertical="center" shrinkToFit="1"/>
    </xf>
    <xf numFmtId="176" fontId="28" fillId="20" borderId="894" xfId="0" applyNumberFormat="1" applyFont="1" applyFill="1" applyBorder="1" applyAlignment="1">
      <alignment horizontal="center" vertical="center" shrinkToFit="1"/>
    </xf>
    <xf numFmtId="176" fontId="28" fillId="16" borderId="895" xfId="0" applyNumberFormat="1" applyFont="1" applyFill="1" applyBorder="1" applyAlignment="1">
      <alignment horizontal="center" vertical="center" shrinkToFit="1"/>
    </xf>
    <xf numFmtId="176" fontId="0" fillId="16" borderId="893" xfId="0" applyNumberFormat="1" applyFill="1" applyBorder="1" applyAlignment="1">
      <alignment horizontal="center" vertical="center" shrinkToFit="1"/>
    </xf>
    <xf numFmtId="176" fontId="39" fillId="11" borderId="892" xfId="0" applyNumberFormat="1" applyFont="1" applyFill="1" applyBorder="1" applyAlignment="1">
      <alignment horizontal="center" vertical="center" shrinkToFit="1"/>
    </xf>
    <xf numFmtId="176" fontId="39" fillId="2" borderId="896" xfId="0" applyNumberFormat="1" applyFont="1" applyFill="1" applyBorder="1" applyAlignment="1">
      <alignment horizontal="center" vertical="center" shrinkToFit="1"/>
    </xf>
    <xf numFmtId="176" fontId="39" fillId="2" borderId="892" xfId="0" applyNumberFormat="1" applyFont="1" applyFill="1" applyBorder="1" applyAlignment="1">
      <alignment horizontal="center" vertical="center" shrinkToFit="1"/>
    </xf>
    <xf numFmtId="0" fontId="39" fillId="0" borderId="897" xfId="0" applyFont="1" applyBorder="1" applyAlignment="1">
      <alignment horizontal="center" vertical="center" shrinkToFit="1"/>
    </xf>
    <xf numFmtId="0" fontId="39" fillId="11" borderId="898" xfId="0" applyFont="1" applyFill="1" applyBorder="1" applyAlignment="1">
      <alignment horizontal="center" vertical="center" shrinkToFit="1"/>
    </xf>
    <xf numFmtId="0" fontId="39" fillId="11" borderId="892" xfId="0" applyFont="1" applyFill="1" applyBorder="1" applyAlignment="1">
      <alignment horizontal="center" vertical="center" shrinkToFit="1"/>
    </xf>
    <xf numFmtId="0" fontId="39" fillId="11" borderId="896" xfId="0" applyFont="1" applyFill="1" applyBorder="1" applyAlignment="1">
      <alignment horizontal="center" vertical="center" shrinkToFit="1"/>
    </xf>
    <xf numFmtId="176" fontId="0" fillId="0" borderId="898" xfId="0" applyNumberFormat="1" applyBorder="1" applyAlignment="1">
      <alignment horizontal="center" vertical="center"/>
    </xf>
    <xf numFmtId="0" fontId="0" fillId="0" borderId="901" xfId="0" applyBorder="1" applyAlignment="1">
      <alignment horizontal="center" vertical="center"/>
    </xf>
    <xf numFmtId="0" fontId="0" fillId="0" borderId="900" xfId="0" applyBorder="1" applyAlignment="1">
      <alignment horizontal="center" vertical="center"/>
    </xf>
    <xf numFmtId="0" fontId="0" fillId="0" borderId="899" xfId="0" applyBorder="1" applyAlignment="1">
      <alignment horizontal="center" vertical="center"/>
    </xf>
    <xf numFmtId="0" fontId="0" fillId="0" borderId="902" xfId="0" applyBorder="1" applyAlignment="1">
      <alignment horizontal="center" vertical="center"/>
    </xf>
    <xf numFmtId="176" fontId="0" fillId="0" borderId="900" xfId="0" applyNumberFormat="1" applyBorder="1" applyAlignment="1">
      <alignment horizontal="center" vertical="center"/>
    </xf>
    <xf numFmtId="0" fontId="0" fillId="0" borderId="901" xfId="0" applyBorder="1">
      <alignment vertical="center"/>
    </xf>
    <xf numFmtId="0" fontId="36" fillId="35" borderId="903" xfId="0" applyFont="1" applyFill="1" applyBorder="1" applyAlignment="1">
      <alignment vertical="center" shrinkToFit="1"/>
    </xf>
    <xf numFmtId="0" fontId="36" fillId="35" borderId="904" xfId="0" applyFont="1" applyFill="1" applyBorder="1" applyAlignment="1">
      <alignment horizontal="center" vertical="center" shrinkToFit="1"/>
    </xf>
    <xf numFmtId="0" fontId="0" fillId="11" borderId="899" xfId="0" applyFill="1" applyBorder="1" applyAlignment="1">
      <alignment horizontal="center" vertical="center" shrinkToFit="1"/>
    </xf>
    <xf numFmtId="0" fontId="35" fillId="11" borderId="905" xfId="0" applyFont="1" applyFill="1" applyBorder="1" applyAlignment="1">
      <alignment horizontal="center" vertical="center" shrinkToFit="1"/>
    </xf>
    <xf numFmtId="0" fontId="0" fillId="11" borderId="906" xfId="0" quotePrefix="1" applyFill="1" applyBorder="1" applyAlignment="1">
      <alignment horizontal="center" vertical="center"/>
    </xf>
    <xf numFmtId="176" fontId="50" fillId="20" borderId="907" xfId="0" applyNumberFormat="1" applyFont="1" applyFill="1" applyBorder="1" applyAlignment="1">
      <alignment horizontal="center" vertical="center" shrinkToFit="1"/>
    </xf>
    <xf numFmtId="176" fontId="0" fillId="20" borderId="908" xfId="0" applyNumberFormat="1" applyFill="1" applyBorder="1" applyAlignment="1">
      <alignment horizontal="center" vertical="center" shrinkToFit="1"/>
    </xf>
    <xf numFmtId="176" fontId="0" fillId="20" borderId="907" xfId="0" applyNumberFormat="1" applyFill="1" applyBorder="1" applyAlignment="1">
      <alignment horizontal="center" vertical="center" shrinkToFit="1"/>
    </xf>
    <xf numFmtId="176" fontId="28" fillId="20" borderId="909" xfId="0" applyNumberFormat="1" applyFont="1" applyFill="1" applyBorder="1" applyAlignment="1">
      <alignment horizontal="center" vertical="center" shrinkToFit="1"/>
    </xf>
    <xf numFmtId="176" fontId="28" fillId="16" borderId="910" xfId="0" applyNumberFormat="1" applyFont="1" applyFill="1" applyBorder="1" applyAlignment="1">
      <alignment horizontal="center" vertical="center" shrinkToFit="1"/>
    </xf>
    <xf numFmtId="176" fontId="0" fillId="16" borderId="908" xfId="0" applyNumberFormat="1" applyFill="1" applyBorder="1" applyAlignment="1">
      <alignment horizontal="center" vertical="center" shrinkToFit="1"/>
    </xf>
    <xf numFmtId="176" fontId="39" fillId="11" borderId="907" xfId="0" applyNumberFormat="1" applyFont="1" applyFill="1" applyBorder="1" applyAlignment="1">
      <alignment horizontal="center" vertical="center" shrinkToFit="1"/>
    </xf>
    <xf numFmtId="176" fontId="39" fillId="2" borderId="911" xfId="0" applyNumberFormat="1" applyFont="1" applyFill="1" applyBorder="1" applyAlignment="1">
      <alignment horizontal="center" vertical="center" shrinkToFit="1"/>
    </xf>
    <xf numFmtId="176" fontId="39" fillId="2" borderId="907" xfId="0" applyNumberFormat="1" applyFont="1" applyFill="1" applyBorder="1" applyAlignment="1">
      <alignment horizontal="center" vertical="center" shrinkToFit="1"/>
    </xf>
    <xf numFmtId="0" fontId="39" fillId="0" borderId="912" xfId="0" applyFont="1" applyBorder="1" applyAlignment="1">
      <alignment horizontal="center" vertical="center" shrinkToFit="1"/>
    </xf>
    <xf numFmtId="0" fontId="39" fillId="11" borderId="913" xfId="0" applyFont="1" applyFill="1" applyBorder="1" applyAlignment="1">
      <alignment horizontal="center" vertical="center" shrinkToFit="1"/>
    </xf>
    <xf numFmtId="0" fontId="39" fillId="11" borderId="907" xfId="0" applyFont="1" applyFill="1" applyBorder="1" applyAlignment="1">
      <alignment horizontal="center" vertical="center" shrinkToFit="1"/>
    </xf>
    <xf numFmtId="0" fontId="39" fillId="11" borderId="911" xfId="0" applyFont="1" applyFill="1" applyBorder="1" applyAlignment="1">
      <alignment horizontal="center" vertical="center" shrinkToFit="1"/>
    </xf>
    <xf numFmtId="176" fontId="0" fillId="0" borderId="913" xfId="0" applyNumberFormat="1" applyBorder="1" applyAlignment="1">
      <alignment horizontal="center" vertical="center"/>
    </xf>
    <xf numFmtId="0" fontId="0" fillId="0" borderId="916" xfId="0" applyBorder="1" applyAlignment="1">
      <alignment horizontal="center" vertical="center"/>
    </xf>
    <xf numFmtId="0" fontId="0" fillId="0" borderId="915" xfId="0" applyBorder="1" applyAlignment="1">
      <alignment horizontal="center" vertical="center"/>
    </xf>
    <xf numFmtId="0" fontId="0" fillId="0" borderId="914" xfId="0" applyBorder="1" applyAlignment="1">
      <alignment horizontal="center" vertical="center"/>
    </xf>
    <xf numFmtId="0" fontId="0" fillId="0" borderId="917" xfId="0" applyBorder="1" applyAlignment="1">
      <alignment horizontal="center" vertical="center"/>
    </xf>
    <xf numFmtId="176" fontId="0" fillId="0" borderId="915" xfId="0" applyNumberFormat="1" applyBorder="1" applyAlignment="1">
      <alignment horizontal="center" vertical="center"/>
    </xf>
    <xf numFmtId="0" fontId="0" fillId="0" borderId="916" xfId="0" applyBorder="1">
      <alignment vertical="center"/>
    </xf>
    <xf numFmtId="0" fontId="37" fillId="26" borderId="962" xfId="0" applyFont="1" applyFill="1" applyBorder="1" applyAlignment="1">
      <alignment vertical="center" shrinkToFit="1"/>
    </xf>
    <xf numFmtId="0" fontId="39" fillId="26" borderId="963" xfId="0" applyFont="1" applyFill="1" applyBorder="1" applyAlignment="1">
      <alignment horizontal="center" vertical="center" shrinkToFit="1"/>
    </xf>
    <xf numFmtId="0" fontId="0" fillId="11" borderId="961" xfId="0" applyFill="1" applyBorder="1" applyAlignment="1">
      <alignment horizontal="center" vertical="center" shrinkToFit="1"/>
    </xf>
    <xf numFmtId="178" fontId="0" fillId="11" borderId="964" xfId="0" applyNumberFormat="1" applyFill="1" applyBorder="1" applyAlignment="1">
      <alignment horizontal="center" vertical="center" shrinkToFit="1"/>
    </xf>
    <xf numFmtId="0" fontId="35" fillId="11" borderId="965" xfId="0" applyFont="1" applyFill="1" applyBorder="1" applyAlignment="1">
      <alignment horizontal="center" vertical="center" shrinkToFit="1"/>
    </xf>
    <xf numFmtId="0" fontId="35" fillId="11" borderId="710" xfId="0" applyFont="1" applyFill="1" applyBorder="1" applyAlignment="1">
      <alignment horizontal="center" vertical="center" shrinkToFit="1"/>
    </xf>
    <xf numFmtId="49" fontId="43" fillId="0" borderId="705" xfId="0" quotePrefix="1" applyNumberFormat="1" applyFont="1" applyBorder="1" applyAlignment="1">
      <alignment horizontal="center" vertical="center" shrinkToFit="1"/>
    </xf>
    <xf numFmtId="0" fontId="0" fillId="11" borderId="966" xfId="0" quotePrefix="1" applyFill="1" applyBorder="1" applyAlignment="1">
      <alignment horizontal="center" vertical="center"/>
    </xf>
    <xf numFmtId="176" fontId="0" fillId="20" borderId="967" xfId="0" applyNumberFormat="1" applyFill="1" applyBorder="1" applyAlignment="1">
      <alignment horizontal="center" vertical="center" shrinkToFit="1"/>
    </xf>
    <xf numFmtId="176" fontId="0" fillId="20" borderId="968" xfId="0" applyNumberFormat="1" applyFill="1" applyBorder="1" applyAlignment="1">
      <alignment horizontal="center" vertical="center" shrinkToFit="1"/>
    </xf>
    <xf numFmtId="176" fontId="28" fillId="20" borderId="969" xfId="0" applyNumberFormat="1" applyFont="1" applyFill="1" applyBorder="1" applyAlignment="1">
      <alignment horizontal="center" vertical="center" shrinkToFit="1"/>
    </xf>
    <xf numFmtId="176" fontId="28" fillId="16" borderId="970" xfId="0" applyNumberFormat="1" applyFont="1" applyFill="1" applyBorder="1" applyAlignment="1">
      <alignment horizontal="center" vertical="center" shrinkToFit="1"/>
    </xf>
    <xf numFmtId="176" fontId="0" fillId="16" borderId="968" xfId="0" applyNumberFormat="1" applyFill="1" applyBorder="1" applyAlignment="1">
      <alignment horizontal="center" vertical="center" shrinkToFit="1"/>
    </xf>
    <xf numFmtId="176" fontId="39" fillId="11" borderId="967" xfId="0" applyNumberFormat="1" applyFont="1" applyFill="1" applyBorder="1" applyAlignment="1">
      <alignment horizontal="center" vertical="center" shrinkToFit="1"/>
    </xf>
    <xf numFmtId="176" fontId="39" fillId="11" borderId="971" xfId="0" applyNumberFormat="1" applyFont="1" applyFill="1" applyBorder="1" applyAlignment="1">
      <alignment horizontal="center" vertical="center" shrinkToFit="1"/>
    </xf>
    <xf numFmtId="176" fontId="39" fillId="0" borderId="971" xfId="0" applyNumberFormat="1" applyFont="1" applyBorder="1" applyAlignment="1">
      <alignment horizontal="center" vertical="center" shrinkToFit="1"/>
    </xf>
    <xf numFmtId="0" fontId="39" fillId="0" borderId="972" xfId="0" applyFont="1" applyBorder="1" applyAlignment="1">
      <alignment horizontal="center" vertical="center" shrinkToFit="1"/>
    </xf>
    <xf numFmtId="0" fontId="39" fillId="11" borderId="973" xfId="0" applyFont="1" applyFill="1" applyBorder="1" applyAlignment="1">
      <alignment horizontal="center" vertical="center" shrinkToFit="1"/>
    </xf>
    <xf numFmtId="0" fontId="39" fillId="11" borderId="967" xfId="0" applyFont="1" applyFill="1" applyBorder="1" applyAlignment="1">
      <alignment horizontal="center" vertical="center" shrinkToFit="1"/>
    </xf>
    <xf numFmtId="0" fontId="39" fillId="11" borderId="971" xfId="0" applyFont="1" applyFill="1" applyBorder="1" applyAlignment="1">
      <alignment horizontal="center" vertical="center" shrinkToFit="1"/>
    </xf>
    <xf numFmtId="176" fontId="0" fillId="0" borderId="974" xfId="0" applyNumberFormat="1" applyBorder="1" applyAlignment="1">
      <alignment horizontal="center" vertical="center"/>
    </xf>
    <xf numFmtId="0" fontId="0" fillId="0" borderId="975" xfId="0" applyBorder="1">
      <alignment vertical="center"/>
    </xf>
    <xf numFmtId="176" fontId="0" fillId="0" borderId="976" xfId="0" applyNumberFormat="1" applyBorder="1" applyAlignment="1">
      <alignment horizontal="center" vertical="center"/>
    </xf>
    <xf numFmtId="0" fontId="0" fillId="0" borderId="977" xfId="0" applyBorder="1">
      <alignment vertical="center"/>
    </xf>
    <xf numFmtId="0" fontId="0" fillId="0" borderId="976" xfId="0" applyBorder="1" applyAlignment="1">
      <alignment horizontal="center" vertical="center"/>
    </xf>
    <xf numFmtId="0" fontId="0" fillId="0" borderId="977" xfId="0" applyBorder="1" applyAlignment="1">
      <alignment horizontal="center" vertical="center"/>
    </xf>
    <xf numFmtId="0" fontId="0" fillId="0" borderId="978" xfId="0" applyBorder="1" applyAlignment="1">
      <alignment horizontal="center" vertical="center"/>
    </xf>
    <xf numFmtId="0" fontId="37" fillId="26" borderId="979" xfId="0" applyFont="1" applyFill="1" applyBorder="1" applyAlignment="1">
      <alignment vertical="center" shrinkToFit="1"/>
    </xf>
    <xf numFmtId="0" fontId="39" fillId="26" borderId="980" xfId="0" applyFont="1" applyFill="1" applyBorder="1" applyAlignment="1">
      <alignment horizontal="center" vertical="center" shrinkToFit="1"/>
    </xf>
    <xf numFmtId="0" fontId="0" fillId="11" borderId="975" xfId="0" applyFill="1" applyBorder="1" applyAlignment="1">
      <alignment horizontal="center" vertical="center" shrinkToFit="1"/>
    </xf>
    <xf numFmtId="178" fontId="0" fillId="11" borderId="981" xfId="0" applyNumberFormat="1" applyFill="1" applyBorder="1" applyAlignment="1">
      <alignment horizontal="center" vertical="center" shrinkToFit="1"/>
    </xf>
    <xf numFmtId="0" fontId="35" fillId="11" borderId="982" xfId="0" applyFont="1" applyFill="1" applyBorder="1" applyAlignment="1">
      <alignment horizontal="center" vertical="center" shrinkToFit="1"/>
    </xf>
    <xf numFmtId="0" fontId="0" fillId="11" borderId="983" xfId="0" quotePrefix="1" applyFill="1" applyBorder="1" applyAlignment="1">
      <alignment horizontal="center" vertical="center"/>
    </xf>
    <xf numFmtId="176" fontId="0" fillId="20" borderId="984" xfId="0" applyNumberFormat="1" applyFill="1" applyBorder="1" applyAlignment="1">
      <alignment horizontal="center" vertical="center" shrinkToFit="1"/>
    </xf>
    <xf numFmtId="176" fontId="0" fillId="20" borderId="985" xfId="0" applyNumberFormat="1" applyFill="1" applyBorder="1" applyAlignment="1">
      <alignment horizontal="center" vertical="center" shrinkToFit="1"/>
    </xf>
    <xf numFmtId="176" fontId="28" fillId="20" borderId="986" xfId="0" applyNumberFormat="1" applyFont="1" applyFill="1" applyBorder="1" applyAlignment="1">
      <alignment horizontal="center" vertical="center" shrinkToFit="1"/>
    </xf>
    <xf numFmtId="176" fontId="28" fillId="16" borderId="987" xfId="0" applyNumberFormat="1" applyFont="1" applyFill="1" applyBorder="1" applyAlignment="1">
      <alignment horizontal="center" vertical="center" shrinkToFit="1"/>
    </xf>
    <xf numFmtId="176" fontId="0" fillId="16" borderId="985" xfId="0" applyNumberFormat="1" applyFill="1" applyBorder="1" applyAlignment="1">
      <alignment horizontal="center" vertical="center" shrinkToFit="1"/>
    </xf>
    <xf numFmtId="176" fontId="39" fillId="11" borderId="984" xfId="0" applyNumberFormat="1" applyFont="1" applyFill="1" applyBorder="1" applyAlignment="1">
      <alignment horizontal="center" vertical="center" shrinkToFit="1"/>
    </xf>
    <xf numFmtId="176" fontId="39" fillId="11" borderId="988" xfId="0" applyNumberFormat="1" applyFont="1" applyFill="1" applyBorder="1" applyAlignment="1">
      <alignment horizontal="center" vertical="center" shrinkToFit="1"/>
    </xf>
    <xf numFmtId="176" fontId="39" fillId="0" borderId="988" xfId="0" applyNumberFormat="1" applyFont="1" applyBorder="1" applyAlignment="1">
      <alignment horizontal="center" vertical="center" shrinkToFit="1"/>
    </xf>
    <xf numFmtId="0" fontId="39" fillId="0" borderId="989" xfId="0" applyFont="1" applyBorder="1" applyAlignment="1">
      <alignment horizontal="center" vertical="center" shrinkToFit="1"/>
    </xf>
    <xf numFmtId="0" fontId="39" fillId="11" borderId="990" xfId="0" applyFont="1" applyFill="1" applyBorder="1" applyAlignment="1">
      <alignment horizontal="center" vertical="center" shrinkToFit="1"/>
    </xf>
    <xf numFmtId="0" fontId="39" fillId="11" borderId="984" xfId="0" applyFont="1" applyFill="1" applyBorder="1" applyAlignment="1">
      <alignment horizontal="center" vertical="center" shrinkToFit="1"/>
    </xf>
    <xf numFmtId="0" fontId="39" fillId="11" borderId="988" xfId="0" applyFont="1" applyFill="1" applyBorder="1" applyAlignment="1">
      <alignment horizontal="center" vertical="center" shrinkToFit="1"/>
    </xf>
    <xf numFmtId="176" fontId="0" fillId="0" borderId="992" xfId="0" applyNumberFormat="1" applyBorder="1" applyAlignment="1">
      <alignment horizontal="center" vertical="center"/>
    </xf>
    <xf numFmtId="0" fontId="0" fillId="0" borderId="991" xfId="0" applyBorder="1">
      <alignment vertical="center"/>
    </xf>
    <xf numFmtId="0" fontId="0" fillId="0" borderId="992" xfId="0" applyBorder="1" applyAlignment="1">
      <alignment horizontal="center" vertical="center"/>
    </xf>
    <xf numFmtId="0" fontId="0" fillId="0" borderId="993" xfId="0" applyBorder="1">
      <alignment vertical="center"/>
    </xf>
    <xf numFmtId="0" fontId="0" fillId="0" borderId="993" xfId="0" applyBorder="1" applyAlignment="1">
      <alignment horizontal="center" vertical="center"/>
    </xf>
    <xf numFmtId="0" fontId="0" fillId="0" borderId="994" xfId="0" applyBorder="1" applyAlignment="1">
      <alignment horizontal="center" vertical="center"/>
    </xf>
    <xf numFmtId="0" fontId="37" fillId="26" borderId="995" xfId="0" applyFont="1" applyFill="1" applyBorder="1" applyAlignment="1">
      <alignment vertical="center" shrinkToFit="1"/>
    </xf>
    <xf numFmtId="0" fontId="39" fillId="26" borderId="996" xfId="0" applyFont="1" applyFill="1" applyBorder="1" applyAlignment="1">
      <alignment horizontal="center" vertical="center" shrinkToFit="1"/>
    </xf>
    <xf numFmtId="0" fontId="0" fillId="11" borderId="991" xfId="0" applyFill="1" applyBorder="1" applyAlignment="1">
      <alignment horizontal="center" vertical="center" shrinkToFit="1"/>
    </xf>
    <xf numFmtId="178" fontId="0" fillId="11" borderId="997" xfId="0" applyNumberFormat="1" applyFill="1" applyBorder="1" applyAlignment="1">
      <alignment horizontal="center" vertical="center" shrinkToFit="1"/>
    </xf>
    <xf numFmtId="0" fontId="35" fillId="11" borderId="998" xfId="0" applyFont="1" applyFill="1" applyBorder="1" applyAlignment="1">
      <alignment horizontal="center" vertical="center" shrinkToFit="1"/>
    </xf>
    <xf numFmtId="0" fontId="0" fillId="11" borderId="999" xfId="0" quotePrefix="1" applyFill="1" applyBorder="1" applyAlignment="1">
      <alignment horizontal="center" vertical="center"/>
    </xf>
    <xf numFmtId="176" fontId="0" fillId="20" borderId="1000" xfId="0" applyNumberFormat="1" applyFill="1" applyBorder="1" applyAlignment="1">
      <alignment horizontal="center" vertical="center" shrinkToFit="1"/>
    </xf>
    <xf numFmtId="176" fontId="0" fillId="20" borderId="1001" xfId="0" applyNumberFormat="1" applyFill="1" applyBorder="1" applyAlignment="1">
      <alignment horizontal="center" vertical="center" shrinkToFit="1"/>
    </xf>
    <xf numFmtId="176" fontId="28" fillId="20" borderId="1002" xfId="0" applyNumberFormat="1" applyFont="1" applyFill="1" applyBorder="1" applyAlignment="1">
      <alignment horizontal="center" vertical="center" shrinkToFit="1"/>
    </xf>
    <xf numFmtId="176" fontId="28" fillId="16" borderId="1003" xfId="0" applyNumberFormat="1" applyFont="1" applyFill="1" applyBorder="1" applyAlignment="1">
      <alignment horizontal="center" vertical="center" shrinkToFit="1"/>
    </xf>
    <xf numFmtId="176" fontId="0" fillId="16" borderId="1001" xfId="0" applyNumberFormat="1" applyFill="1" applyBorder="1" applyAlignment="1">
      <alignment horizontal="center" vertical="center" shrinkToFit="1"/>
    </xf>
    <xf numFmtId="176" fontId="39" fillId="11" borderId="1000" xfId="0" applyNumberFormat="1" applyFont="1" applyFill="1" applyBorder="1" applyAlignment="1">
      <alignment horizontal="center" vertical="center" shrinkToFit="1"/>
    </xf>
    <xf numFmtId="176" fontId="39" fillId="11" borderId="1004" xfId="0" applyNumberFormat="1" applyFont="1" applyFill="1" applyBorder="1" applyAlignment="1">
      <alignment horizontal="center" vertical="center" shrinkToFit="1"/>
    </xf>
    <xf numFmtId="176" fontId="39" fillId="0" borderId="1004" xfId="0" applyNumberFormat="1" applyFont="1" applyBorder="1" applyAlignment="1">
      <alignment horizontal="center" vertical="center" shrinkToFit="1"/>
    </xf>
    <xf numFmtId="0" fontId="39" fillId="0" borderId="1005" xfId="0" applyFont="1" applyBorder="1" applyAlignment="1">
      <alignment horizontal="center" vertical="center" shrinkToFit="1"/>
    </xf>
    <xf numFmtId="0" fontId="39" fillId="11" borderId="1006" xfId="0" applyFont="1" applyFill="1" applyBorder="1" applyAlignment="1">
      <alignment horizontal="center" vertical="center" shrinkToFit="1"/>
    </xf>
    <xf numFmtId="0" fontId="39" fillId="11" borderId="1004" xfId="0" applyFont="1" applyFill="1" applyBorder="1" applyAlignment="1">
      <alignment horizontal="center" vertical="center" shrinkToFit="1"/>
    </xf>
    <xf numFmtId="0" fontId="39" fillId="11" borderId="1000" xfId="0" applyFont="1" applyFill="1" applyBorder="1" applyAlignment="1">
      <alignment horizontal="center" vertical="center" shrinkToFit="1"/>
    </xf>
    <xf numFmtId="176" fontId="0" fillId="0" borderId="1008" xfId="0" applyNumberFormat="1" applyBorder="1" applyAlignment="1">
      <alignment horizontal="center" vertical="center"/>
    </xf>
    <xf numFmtId="0" fontId="0" fillId="0" borderId="1007" xfId="0" applyBorder="1">
      <alignment vertical="center"/>
    </xf>
    <xf numFmtId="0" fontId="0" fillId="0" borderId="1008" xfId="0" applyBorder="1" applyAlignment="1">
      <alignment horizontal="center" vertical="center"/>
    </xf>
    <xf numFmtId="0" fontId="0" fillId="0" borderId="1009" xfId="0" applyBorder="1">
      <alignment vertical="center"/>
    </xf>
    <xf numFmtId="0" fontId="0" fillId="0" borderId="1009" xfId="0" applyBorder="1" applyAlignment="1">
      <alignment horizontal="center" vertical="center"/>
    </xf>
    <xf numFmtId="0" fontId="0" fillId="0" borderId="1010" xfId="0" applyBorder="1" applyAlignment="1">
      <alignment horizontal="center" vertical="center"/>
    </xf>
    <xf numFmtId="0" fontId="37" fillId="26" borderId="1011" xfId="0" applyFont="1" applyFill="1" applyBorder="1" applyAlignment="1">
      <alignment vertical="center" shrinkToFit="1"/>
    </xf>
    <xf numFmtId="0" fontId="39" fillId="26" borderId="1012" xfId="0" applyFont="1" applyFill="1" applyBorder="1" applyAlignment="1">
      <alignment horizontal="center" vertical="center" shrinkToFit="1"/>
    </xf>
    <xf numFmtId="0" fontId="0" fillId="11" borderId="1007" xfId="0" applyFill="1" applyBorder="1" applyAlignment="1">
      <alignment horizontal="center" vertical="center" shrinkToFit="1"/>
    </xf>
    <xf numFmtId="178" fontId="0" fillId="11" borderId="1013" xfId="0" applyNumberFormat="1" applyFill="1" applyBorder="1" applyAlignment="1">
      <alignment horizontal="center" vertical="center" shrinkToFit="1"/>
    </xf>
    <xf numFmtId="0" fontId="35" fillId="11" borderId="1014" xfId="0" applyFont="1" applyFill="1" applyBorder="1" applyAlignment="1">
      <alignment horizontal="center" vertical="center" shrinkToFit="1"/>
    </xf>
    <xf numFmtId="0" fontId="0" fillId="11" borderId="1015" xfId="0" quotePrefix="1" applyFill="1" applyBorder="1" applyAlignment="1">
      <alignment horizontal="center" vertical="center"/>
    </xf>
    <xf numFmtId="176" fontId="0" fillId="20" borderId="1016" xfId="0" applyNumberFormat="1" applyFill="1" applyBorder="1" applyAlignment="1">
      <alignment horizontal="center" vertical="center" shrinkToFit="1"/>
    </xf>
    <xf numFmtId="176" fontId="0" fillId="20" borderId="1017" xfId="0" applyNumberFormat="1" applyFill="1" applyBorder="1" applyAlignment="1">
      <alignment horizontal="center" vertical="center" shrinkToFit="1"/>
    </xf>
    <xf numFmtId="176" fontId="28" fillId="20" borderId="1018" xfId="0" applyNumberFormat="1" applyFont="1" applyFill="1" applyBorder="1" applyAlignment="1">
      <alignment horizontal="center" vertical="center" shrinkToFit="1"/>
    </xf>
    <xf numFmtId="176" fontId="28" fillId="16" borderId="1019" xfId="0" applyNumberFormat="1" applyFont="1" applyFill="1" applyBorder="1" applyAlignment="1">
      <alignment horizontal="center" vertical="center" shrinkToFit="1"/>
    </xf>
    <xf numFmtId="176" fontId="0" fillId="16" borderId="1017" xfId="0" applyNumberFormat="1" applyFill="1" applyBorder="1" applyAlignment="1">
      <alignment horizontal="center" vertical="center" shrinkToFit="1"/>
    </xf>
    <xf numFmtId="176" fontId="39" fillId="11" borderId="1016" xfId="0" applyNumberFormat="1" applyFont="1" applyFill="1" applyBorder="1" applyAlignment="1">
      <alignment horizontal="center" vertical="center" shrinkToFit="1"/>
    </xf>
    <xf numFmtId="176" fontId="39" fillId="11" borderId="1020" xfId="0" applyNumberFormat="1" applyFont="1" applyFill="1" applyBorder="1" applyAlignment="1">
      <alignment horizontal="center" vertical="center" shrinkToFit="1"/>
    </xf>
    <xf numFmtId="176" fontId="39" fillId="0" borderId="1020" xfId="0" applyNumberFormat="1" applyFont="1" applyBorder="1" applyAlignment="1">
      <alignment horizontal="center" vertical="center" shrinkToFit="1"/>
    </xf>
    <xf numFmtId="0" fontId="39" fillId="0" borderId="1021" xfId="0" applyFont="1" applyBorder="1" applyAlignment="1">
      <alignment horizontal="center" vertical="center" shrinkToFit="1"/>
    </xf>
    <xf numFmtId="0" fontId="39" fillId="11" borderId="1022" xfId="0" applyFont="1" applyFill="1" applyBorder="1" applyAlignment="1">
      <alignment horizontal="center" vertical="center" shrinkToFit="1"/>
    </xf>
    <xf numFmtId="0" fontId="39" fillId="11" borderId="1020" xfId="0" applyFont="1" applyFill="1" applyBorder="1" applyAlignment="1">
      <alignment horizontal="center" vertical="center" shrinkToFit="1"/>
    </xf>
    <xf numFmtId="0" fontId="39" fillId="11" borderId="1016" xfId="0" applyFont="1" applyFill="1" applyBorder="1" applyAlignment="1">
      <alignment horizontal="center" vertical="center" shrinkToFit="1"/>
    </xf>
    <xf numFmtId="176" fontId="0" fillId="0" borderId="1024" xfId="0" applyNumberFormat="1" applyBorder="1" applyAlignment="1">
      <alignment horizontal="center" vertical="center"/>
    </xf>
    <xf numFmtId="0" fontId="0" fillId="0" borderId="1023" xfId="0" applyBorder="1">
      <alignment vertical="center"/>
    </xf>
    <xf numFmtId="0" fontId="0" fillId="0" borderId="1024" xfId="0" applyBorder="1" applyAlignment="1">
      <alignment horizontal="center" vertical="center"/>
    </xf>
    <xf numFmtId="0" fontId="0" fillId="0" borderId="1025" xfId="0" applyBorder="1">
      <alignment vertical="center"/>
    </xf>
    <xf numFmtId="0" fontId="0" fillId="0" borderId="1025" xfId="0" applyBorder="1" applyAlignment="1">
      <alignment horizontal="center" vertical="center"/>
    </xf>
    <xf numFmtId="0" fontId="0" fillId="0" borderId="1026" xfId="0" applyBorder="1" applyAlignment="1">
      <alignment horizontal="center" vertical="center"/>
    </xf>
    <xf numFmtId="0" fontId="37" fillId="26" borderId="945" xfId="0" applyFont="1" applyFill="1" applyBorder="1" applyAlignment="1">
      <alignment vertical="center" shrinkToFit="1"/>
    </xf>
    <xf numFmtId="0" fontId="39" fillId="26" borderId="946" xfId="0" applyFont="1" applyFill="1" applyBorder="1" applyAlignment="1">
      <alignment horizontal="center" vertical="center" shrinkToFit="1"/>
    </xf>
    <xf numFmtId="0" fontId="0" fillId="11" borderId="941" xfId="0" applyFill="1" applyBorder="1" applyAlignment="1">
      <alignment horizontal="center" vertical="center" shrinkToFit="1"/>
    </xf>
    <xf numFmtId="178" fontId="0" fillId="11" borderId="947" xfId="0" applyNumberFormat="1" applyFill="1" applyBorder="1" applyAlignment="1">
      <alignment horizontal="center" vertical="center" shrinkToFit="1"/>
    </xf>
    <xf numFmtId="0" fontId="35" fillId="11" borderId="948" xfId="0" applyFont="1" applyFill="1" applyBorder="1" applyAlignment="1">
      <alignment horizontal="center" vertical="center" shrinkToFit="1"/>
    </xf>
    <xf numFmtId="0" fontId="0" fillId="11" borderId="949" xfId="0" quotePrefix="1" applyFill="1" applyBorder="1" applyAlignment="1">
      <alignment horizontal="center" vertical="center"/>
    </xf>
    <xf numFmtId="176" fontId="0" fillId="20" borderId="950" xfId="0" applyNumberFormat="1" applyFill="1" applyBorder="1" applyAlignment="1">
      <alignment horizontal="center" vertical="center" shrinkToFit="1"/>
    </xf>
    <xf numFmtId="176" fontId="0" fillId="20" borderId="951" xfId="0" applyNumberFormat="1" applyFill="1" applyBorder="1" applyAlignment="1">
      <alignment horizontal="center" vertical="center" shrinkToFit="1"/>
    </xf>
    <xf numFmtId="176" fontId="28" fillId="20" borderId="952" xfId="0" applyNumberFormat="1" applyFont="1" applyFill="1" applyBorder="1" applyAlignment="1">
      <alignment horizontal="center" vertical="center" shrinkToFit="1"/>
    </xf>
    <xf numFmtId="176" fontId="28" fillId="16" borderId="953" xfId="0" applyNumberFormat="1" applyFont="1" applyFill="1" applyBorder="1" applyAlignment="1">
      <alignment horizontal="center" vertical="center" shrinkToFit="1"/>
    </xf>
    <xf numFmtId="176" fontId="0" fillId="16" borderId="951" xfId="0" applyNumberFormat="1" applyFill="1" applyBorder="1" applyAlignment="1">
      <alignment horizontal="center" vertical="center" shrinkToFit="1"/>
    </xf>
    <xf numFmtId="176" fontId="39" fillId="11" borderId="950" xfId="0" applyNumberFormat="1" applyFont="1" applyFill="1" applyBorder="1" applyAlignment="1">
      <alignment horizontal="center" vertical="center" shrinkToFit="1"/>
    </xf>
    <xf numFmtId="176" fontId="39" fillId="11" borderId="954" xfId="0" applyNumberFormat="1" applyFont="1" applyFill="1" applyBorder="1" applyAlignment="1">
      <alignment horizontal="center" vertical="center" shrinkToFit="1"/>
    </xf>
    <xf numFmtId="176" fontId="39" fillId="0" borderId="954" xfId="0" applyNumberFormat="1" applyFont="1" applyBorder="1" applyAlignment="1">
      <alignment horizontal="center" vertical="center" shrinkToFit="1"/>
    </xf>
    <xf numFmtId="0" fontId="39" fillId="0" borderId="955" xfId="0" applyFont="1" applyBorder="1" applyAlignment="1">
      <alignment horizontal="center" vertical="center" shrinkToFit="1"/>
    </xf>
    <xf numFmtId="0" fontId="39" fillId="11" borderId="956" xfId="0" applyFont="1" applyFill="1" applyBorder="1" applyAlignment="1">
      <alignment horizontal="center" vertical="center" shrinkToFit="1"/>
    </xf>
    <xf numFmtId="0" fontId="39" fillId="11" borderId="954" xfId="0" applyFont="1" applyFill="1" applyBorder="1" applyAlignment="1">
      <alignment horizontal="center" vertical="center" shrinkToFit="1"/>
    </xf>
    <xf numFmtId="0" fontId="39" fillId="11" borderId="950" xfId="0" applyFont="1" applyFill="1" applyBorder="1" applyAlignment="1">
      <alignment horizontal="center" vertical="center" shrinkToFit="1"/>
    </xf>
    <xf numFmtId="176" fontId="0" fillId="0" borderId="958" xfId="0" applyNumberFormat="1" applyBorder="1" applyAlignment="1">
      <alignment horizontal="center" vertical="center"/>
    </xf>
    <xf numFmtId="0" fontId="0" fillId="0" borderId="957" xfId="0" applyBorder="1">
      <alignment vertical="center"/>
    </xf>
    <xf numFmtId="0" fontId="0" fillId="0" borderId="958" xfId="0" applyBorder="1" applyAlignment="1">
      <alignment horizontal="center" vertical="center"/>
    </xf>
    <xf numFmtId="0" fontId="0" fillId="0" borderId="959" xfId="0" applyBorder="1">
      <alignment vertical="center"/>
    </xf>
    <xf numFmtId="0" fontId="0" fillId="0" borderId="959" xfId="0" applyBorder="1" applyAlignment="1">
      <alignment horizontal="center" vertical="center"/>
    </xf>
    <xf numFmtId="0" fontId="0" fillId="0" borderId="960" xfId="0" applyBorder="1" applyAlignment="1">
      <alignment horizontal="center" vertical="center"/>
    </xf>
    <xf numFmtId="0" fontId="36" fillId="34" borderId="918" xfId="0" applyFont="1" applyFill="1" applyBorder="1" applyAlignment="1">
      <alignment vertical="center" shrinkToFit="1"/>
    </xf>
    <xf numFmtId="0" fontId="36" fillId="34" borderId="919" xfId="0" applyFont="1" applyFill="1" applyBorder="1" applyAlignment="1">
      <alignment horizontal="center" vertical="center" shrinkToFit="1"/>
    </xf>
    <xf numFmtId="0" fontId="0" fillId="11" borderId="914" xfId="0" applyFill="1" applyBorder="1" applyAlignment="1">
      <alignment horizontal="center" vertical="center" shrinkToFit="1"/>
    </xf>
    <xf numFmtId="0" fontId="35" fillId="11" borderId="920" xfId="0" applyFont="1" applyFill="1" applyBorder="1" applyAlignment="1">
      <alignment horizontal="center" vertical="center" shrinkToFit="1"/>
    </xf>
    <xf numFmtId="0" fontId="0" fillId="11" borderId="921" xfId="0" quotePrefix="1" applyFill="1" applyBorder="1" applyAlignment="1">
      <alignment horizontal="center" vertical="center"/>
    </xf>
    <xf numFmtId="176" fontId="50" fillId="20" borderId="922" xfId="0" applyNumberFormat="1" applyFont="1" applyFill="1" applyBorder="1" applyAlignment="1">
      <alignment horizontal="center" vertical="center" shrinkToFit="1"/>
    </xf>
    <xf numFmtId="176" fontId="0" fillId="20" borderId="923" xfId="0" applyNumberFormat="1" applyFill="1" applyBorder="1" applyAlignment="1">
      <alignment horizontal="center" vertical="center" shrinkToFit="1"/>
    </xf>
    <xf numFmtId="176" fontId="0" fillId="20" borderId="922" xfId="0" applyNumberFormat="1" applyFill="1" applyBorder="1" applyAlignment="1">
      <alignment horizontal="center" vertical="center" shrinkToFit="1"/>
    </xf>
    <xf numFmtId="176" fontId="28" fillId="20" borderId="924" xfId="0" applyNumberFormat="1" applyFont="1" applyFill="1" applyBorder="1" applyAlignment="1">
      <alignment horizontal="center" vertical="center" shrinkToFit="1"/>
    </xf>
    <xf numFmtId="176" fontId="28" fillId="16" borderId="925" xfId="0" applyNumberFormat="1" applyFont="1" applyFill="1" applyBorder="1" applyAlignment="1">
      <alignment horizontal="center" vertical="center" shrinkToFit="1"/>
    </xf>
    <xf numFmtId="176" fontId="0" fillId="16" borderId="923" xfId="0" applyNumberFormat="1" applyFill="1" applyBorder="1" applyAlignment="1">
      <alignment horizontal="center" vertical="center" shrinkToFit="1"/>
    </xf>
    <xf numFmtId="176" fontId="39" fillId="11" borderId="922" xfId="0" applyNumberFormat="1" applyFont="1" applyFill="1" applyBorder="1" applyAlignment="1">
      <alignment horizontal="center" vertical="center" shrinkToFit="1"/>
    </xf>
    <xf numFmtId="176" fontId="39" fillId="2" borderId="926" xfId="0" applyNumberFormat="1" applyFont="1" applyFill="1" applyBorder="1" applyAlignment="1">
      <alignment horizontal="center" vertical="center" shrinkToFit="1"/>
    </xf>
    <xf numFmtId="176" fontId="39" fillId="2" borderId="922" xfId="0" applyNumberFormat="1" applyFont="1" applyFill="1" applyBorder="1" applyAlignment="1">
      <alignment horizontal="center" vertical="center" shrinkToFit="1"/>
    </xf>
    <xf numFmtId="0" fontId="39" fillId="0" borderId="927" xfId="0" applyFont="1" applyBorder="1" applyAlignment="1">
      <alignment horizontal="center" vertical="center" shrinkToFit="1"/>
    </xf>
    <xf numFmtId="0" fontId="39" fillId="11" borderId="928" xfId="0" applyFont="1" applyFill="1" applyBorder="1" applyAlignment="1">
      <alignment horizontal="center" vertical="center" shrinkToFit="1"/>
    </xf>
    <xf numFmtId="0" fontId="39" fillId="11" borderId="922" xfId="0" applyFont="1" applyFill="1" applyBorder="1" applyAlignment="1">
      <alignment horizontal="center" vertical="center" shrinkToFit="1"/>
    </xf>
    <xf numFmtId="0" fontId="39" fillId="11" borderId="926" xfId="0" applyFont="1" applyFill="1" applyBorder="1" applyAlignment="1">
      <alignment horizontal="center" vertical="center" shrinkToFit="1"/>
    </xf>
    <xf numFmtId="0" fontId="0" fillId="0" borderId="931" xfId="0" applyBorder="1" applyAlignment="1">
      <alignment horizontal="center" vertical="center"/>
    </xf>
    <xf numFmtId="0" fontId="0" fillId="0" borderId="932" xfId="0" applyBorder="1" applyAlignment="1">
      <alignment horizontal="center" vertical="center"/>
    </xf>
    <xf numFmtId="176" fontId="0" fillId="0" borderId="930" xfId="0" applyNumberFormat="1" applyBorder="1" applyAlignment="1">
      <alignment horizontal="center" vertical="center"/>
    </xf>
    <xf numFmtId="0" fontId="0" fillId="0" borderId="931" xfId="0" applyBorder="1">
      <alignment vertical="center"/>
    </xf>
    <xf numFmtId="0" fontId="0" fillId="0" borderId="930" xfId="0" applyBorder="1" applyAlignment="1">
      <alignment horizontal="center" vertical="center"/>
    </xf>
    <xf numFmtId="0" fontId="37" fillId="0" borderId="528" xfId="0" applyFont="1" applyBorder="1" applyAlignment="1">
      <alignment vertical="center" shrinkToFit="1"/>
    </xf>
    <xf numFmtId="0" fontId="39" fillId="0" borderId="529" xfId="0" applyFont="1" applyBorder="1" applyAlignment="1">
      <alignment horizontal="center" vertical="center" shrinkToFit="1"/>
    </xf>
    <xf numFmtId="0" fontId="0" fillId="0" borderId="521" xfId="0" applyBorder="1" applyAlignment="1">
      <alignment horizontal="center" vertical="center" shrinkToFit="1"/>
    </xf>
    <xf numFmtId="0" fontId="35" fillId="0" borderId="530" xfId="0" applyFont="1" applyBorder="1" applyAlignment="1">
      <alignment horizontal="center" vertical="center" shrinkToFit="1"/>
    </xf>
    <xf numFmtId="176" fontId="39" fillId="11" borderId="849" xfId="0" applyNumberFormat="1" applyFont="1" applyFill="1" applyBorder="1" applyAlignment="1">
      <alignment horizontal="center" vertical="center" shrinkToFit="1"/>
    </xf>
    <xf numFmtId="176" fontId="39" fillId="11" borderId="850" xfId="0" applyNumberFormat="1" applyFont="1" applyFill="1" applyBorder="1" applyAlignment="1">
      <alignment horizontal="center" vertical="center" shrinkToFit="1"/>
    </xf>
    <xf numFmtId="0" fontId="39" fillId="0" borderId="851" xfId="0" applyFont="1" applyBorder="1" applyAlignment="1">
      <alignment horizontal="center" vertical="center" shrinkToFit="1"/>
    </xf>
    <xf numFmtId="0" fontId="39" fillId="11" borderId="852" xfId="0" applyFont="1" applyFill="1" applyBorder="1" applyAlignment="1">
      <alignment horizontal="center" vertical="center" shrinkToFit="1"/>
    </xf>
    <xf numFmtId="0" fontId="39" fillId="11" borderId="849" xfId="0" applyFont="1" applyFill="1" applyBorder="1" applyAlignment="1">
      <alignment horizontal="center" vertical="center" shrinkToFit="1"/>
    </xf>
    <xf numFmtId="0" fontId="39" fillId="11" borderId="850" xfId="0" applyFont="1" applyFill="1" applyBorder="1" applyAlignment="1">
      <alignment horizontal="center" vertical="center" shrinkToFit="1"/>
    </xf>
    <xf numFmtId="0" fontId="0" fillId="0" borderId="853" xfId="0" applyBorder="1">
      <alignment vertical="center"/>
    </xf>
    <xf numFmtId="0" fontId="0" fillId="0" borderId="854" xfId="0" applyBorder="1" applyAlignment="1">
      <alignment horizontal="center" vertical="center"/>
    </xf>
    <xf numFmtId="0" fontId="0" fillId="0" borderId="855" xfId="0" applyBorder="1">
      <alignment vertical="center"/>
    </xf>
    <xf numFmtId="176" fontId="0" fillId="0" borderId="854" xfId="0" applyNumberFormat="1" applyBorder="1" applyAlignment="1">
      <alignment horizontal="center" vertical="center"/>
    </xf>
    <xf numFmtId="0" fontId="0" fillId="0" borderId="855" xfId="0" applyBorder="1" applyAlignment="1">
      <alignment horizontal="center" vertical="center"/>
    </xf>
    <xf numFmtId="0" fontId="0" fillId="0" borderId="856" xfId="0" applyBorder="1" applyAlignment="1">
      <alignment horizontal="center" vertical="center"/>
    </xf>
    <xf numFmtId="176" fontId="39" fillId="11" borderId="935" xfId="0" applyNumberFormat="1" applyFont="1" applyFill="1" applyBorder="1" applyAlignment="1">
      <alignment horizontal="center" vertical="center" shrinkToFit="1"/>
    </xf>
    <xf numFmtId="176" fontId="39" fillId="11" borderId="939" xfId="0" applyNumberFormat="1" applyFont="1" applyFill="1" applyBorder="1" applyAlignment="1">
      <alignment horizontal="center" vertical="center" shrinkToFit="1"/>
    </xf>
    <xf numFmtId="176" fontId="39" fillId="0" borderId="939" xfId="0" applyNumberFormat="1" applyFont="1" applyBorder="1" applyAlignment="1">
      <alignment horizontal="center" vertical="center" shrinkToFit="1"/>
    </xf>
    <xf numFmtId="0" fontId="39" fillId="0" borderId="940" xfId="0" applyFont="1" applyBorder="1" applyAlignment="1">
      <alignment horizontal="center" vertical="center" shrinkToFit="1"/>
    </xf>
    <xf numFmtId="0" fontId="39" fillId="11" borderId="935" xfId="0" applyFont="1" applyFill="1" applyBorder="1" applyAlignment="1">
      <alignment horizontal="center" vertical="center" shrinkToFit="1"/>
    </xf>
    <xf numFmtId="0" fontId="39" fillId="11" borderId="939" xfId="0" applyFont="1" applyFill="1" applyBorder="1" applyAlignment="1">
      <alignment horizontal="center" vertical="center" shrinkToFit="1"/>
    </xf>
    <xf numFmtId="0" fontId="0" fillId="0" borderId="941" xfId="0" applyBorder="1">
      <alignment vertical="center"/>
    </xf>
    <xf numFmtId="0" fontId="0" fillId="0" borderId="942" xfId="0" applyBorder="1" applyAlignment="1">
      <alignment horizontal="center" vertical="center"/>
    </xf>
    <xf numFmtId="0" fontId="0" fillId="0" borderId="943" xfId="0" applyBorder="1">
      <alignment vertical="center"/>
    </xf>
    <xf numFmtId="176" fontId="0" fillId="0" borderId="942" xfId="0" applyNumberFormat="1" applyBorder="1" applyAlignment="1">
      <alignment horizontal="center" vertical="center"/>
    </xf>
    <xf numFmtId="0" fontId="0" fillId="0" borderId="943" xfId="0" applyBorder="1" applyAlignment="1">
      <alignment horizontal="center" vertical="center"/>
    </xf>
    <xf numFmtId="0" fontId="0" fillId="0" borderId="944" xfId="0" applyBorder="1" applyAlignment="1">
      <alignment horizontal="center" vertical="center"/>
    </xf>
    <xf numFmtId="176" fontId="39" fillId="11" borderId="654" xfId="0" applyNumberFormat="1" applyFont="1" applyFill="1" applyBorder="1" applyAlignment="1">
      <alignment horizontal="center" vertical="center" shrinkToFit="1"/>
    </xf>
    <xf numFmtId="176" fontId="39" fillId="11" borderId="658" xfId="0" applyNumberFormat="1" applyFont="1" applyFill="1" applyBorder="1" applyAlignment="1">
      <alignment horizontal="center" vertical="center" shrinkToFit="1"/>
    </xf>
    <xf numFmtId="176" fontId="39" fillId="0" borderId="658" xfId="0" applyNumberFormat="1" applyFont="1" applyBorder="1" applyAlignment="1">
      <alignment horizontal="center" vertical="center" shrinkToFit="1"/>
    </xf>
    <xf numFmtId="0" fontId="39" fillId="0" borderId="659" xfId="0" applyFont="1" applyBorder="1" applyAlignment="1">
      <alignment horizontal="center" vertical="center" shrinkToFit="1"/>
    </xf>
    <xf numFmtId="0" fontId="39" fillId="11" borderId="654" xfId="0" applyFont="1" applyFill="1" applyBorder="1" applyAlignment="1">
      <alignment horizontal="center" vertical="center" shrinkToFit="1"/>
    </xf>
    <xf numFmtId="0" fontId="39" fillId="11" borderId="658" xfId="0" applyFont="1" applyFill="1" applyBorder="1" applyAlignment="1">
      <alignment horizontal="center" vertical="center" shrinkToFit="1"/>
    </xf>
    <xf numFmtId="0" fontId="0" fillId="0" borderId="660" xfId="0" applyBorder="1">
      <alignment vertical="center"/>
    </xf>
    <xf numFmtId="0" fontId="0" fillId="0" borderId="661" xfId="0" applyBorder="1" applyAlignment="1">
      <alignment horizontal="center" vertical="center"/>
    </xf>
    <xf numFmtId="0" fontId="0" fillId="0" borderId="662" xfId="0" applyBorder="1">
      <alignment vertical="center"/>
    </xf>
    <xf numFmtId="176" fontId="0" fillId="0" borderId="661" xfId="0" applyNumberFormat="1" applyBorder="1" applyAlignment="1">
      <alignment horizontal="center" vertical="center"/>
    </xf>
    <xf numFmtId="0" fontId="0" fillId="0" borderId="662" xfId="0" applyBorder="1" applyAlignment="1">
      <alignment horizontal="center" vertical="center"/>
    </xf>
    <xf numFmtId="0" fontId="0" fillId="0" borderId="663" xfId="0" applyBorder="1" applyAlignment="1">
      <alignment horizontal="center" vertical="center"/>
    </xf>
    <xf numFmtId="0" fontId="36" fillId="34" borderId="857" xfId="0" applyFont="1" applyFill="1" applyBorder="1" applyAlignment="1">
      <alignment vertical="center" shrinkToFit="1"/>
    </xf>
    <xf numFmtId="0" fontId="36" fillId="34" borderId="858" xfId="0" applyFont="1" applyFill="1" applyBorder="1" applyAlignment="1">
      <alignment horizontal="center" vertical="center" shrinkToFit="1"/>
    </xf>
    <xf numFmtId="0" fontId="0" fillId="11" borderId="853" xfId="0" applyFill="1" applyBorder="1" applyAlignment="1">
      <alignment horizontal="center" vertical="center" shrinkToFit="1"/>
    </xf>
    <xf numFmtId="178" fontId="0" fillId="11" borderId="859" xfId="0" applyNumberFormat="1" applyFill="1" applyBorder="1" applyAlignment="1">
      <alignment horizontal="center" vertical="center" shrinkToFit="1"/>
    </xf>
    <xf numFmtId="0" fontId="35" fillId="11" borderId="860" xfId="0" applyFont="1" applyFill="1" applyBorder="1" applyAlignment="1">
      <alignment horizontal="center" vertical="center" shrinkToFit="1"/>
    </xf>
    <xf numFmtId="0" fontId="0" fillId="11" borderId="861" xfId="0" quotePrefix="1" applyFill="1" applyBorder="1" applyAlignment="1">
      <alignment horizontal="center" vertical="center"/>
    </xf>
    <xf numFmtId="176" fontId="50" fillId="20" borderId="862" xfId="0" applyNumberFormat="1" applyFont="1" applyFill="1" applyBorder="1" applyAlignment="1">
      <alignment horizontal="center" vertical="center" shrinkToFit="1"/>
    </xf>
    <xf numFmtId="176" fontId="0" fillId="20" borderId="863" xfId="0" applyNumberFormat="1" applyFill="1" applyBorder="1" applyAlignment="1">
      <alignment horizontal="center" vertical="center" shrinkToFit="1"/>
    </xf>
    <xf numFmtId="176" fontId="0" fillId="20" borderId="862" xfId="0" applyNumberFormat="1" applyFill="1" applyBorder="1" applyAlignment="1">
      <alignment horizontal="center" vertical="center" shrinkToFit="1"/>
    </xf>
    <xf numFmtId="176" fontId="28" fillId="20" borderId="864" xfId="0" applyNumberFormat="1" applyFont="1" applyFill="1" applyBorder="1" applyAlignment="1">
      <alignment horizontal="center" vertical="center" shrinkToFit="1"/>
    </xf>
    <xf numFmtId="176" fontId="28" fillId="16" borderId="865" xfId="0" applyNumberFormat="1" applyFont="1" applyFill="1" applyBorder="1" applyAlignment="1">
      <alignment horizontal="center" vertical="center" shrinkToFit="1"/>
    </xf>
    <xf numFmtId="176" fontId="0" fillId="16" borderId="863" xfId="0" applyNumberFormat="1" applyFill="1" applyBorder="1" applyAlignment="1">
      <alignment horizontal="center" vertical="center" shrinkToFit="1"/>
    </xf>
    <xf numFmtId="176" fontId="39" fillId="11" borderId="862" xfId="0" applyNumberFormat="1" applyFont="1" applyFill="1" applyBorder="1" applyAlignment="1">
      <alignment horizontal="center" vertical="center" shrinkToFit="1"/>
    </xf>
    <xf numFmtId="176" fontId="39" fillId="2" borderId="866" xfId="0" applyNumberFormat="1" applyFont="1" applyFill="1" applyBorder="1" applyAlignment="1">
      <alignment horizontal="center" vertical="center" shrinkToFit="1"/>
    </xf>
    <xf numFmtId="176" fontId="39" fillId="2" borderId="862" xfId="0" applyNumberFormat="1" applyFont="1" applyFill="1" applyBorder="1" applyAlignment="1">
      <alignment horizontal="center" vertical="center" shrinkToFit="1"/>
    </xf>
    <xf numFmtId="0" fontId="39" fillId="0" borderId="867" xfId="0" applyFont="1" applyBorder="1" applyAlignment="1">
      <alignment horizontal="center" vertical="center" shrinkToFit="1"/>
    </xf>
    <xf numFmtId="0" fontId="39" fillId="11" borderId="868" xfId="0" applyFont="1" applyFill="1" applyBorder="1" applyAlignment="1">
      <alignment horizontal="center" vertical="center" shrinkToFit="1"/>
    </xf>
    <xf numFmtId="0" fontId="39" fillId="11" borderId="862" xfId="0" applyFont="1" applyFill="1" applyBorder="1" applyAlignment="1">
      <alignment horizontal="center" vertical="center" shrinkToFit="1"/>
    </xf>
    <xf numFmtId="0" fontId="39" fillId="11" borderId="866" xfId="0" applyFont="1" applyFill="1" applyBorder="1" applyAlignment="1">
      <alignment horizontal="center" vertical="center" shrinkToFit="1"/>
    </xf>
    <xf numFmtId="0" fontId="0" fillId="0" borderId="869" xfId="0" applyBorder="1">
      <alignment vertical="center"/>
    </xf>
    <xf numFmtId="0" fontId="0" fillId="0" borderId="870" xfId="0" applyBorder="1" applyAlignment="1">
      <alignment horizontal="center" vertical="center"/>
    </xf>
    <xf numFmtId="0" fontId="0" fillId="0" borderId="871" xfId="0" applyBorder="1">
      <alignment vertical="center"/>
    </xf>
    <xf numFmtId="176" fontId="0" fillId="0" borderId="870" xfId="0" applyNumberFormat="1" applyBorder="1" applyAlignment="1">
      <alignment horizontal="center" vertical="center"/>
    </xf>
    <xf numFmtId="0" fontId="0" fillId="0" borderId="871" xfId="0" applyBorder="1" applyAlignment="1">
      <alignment horizontal="center" vertical="center"/>
    </xf>
    <xf numFmtId="0" fontId="0" fillId="0" borderId="872" xfId="0" applyBorder="1" applyAlignment="1">
      <alignment horizontal="center" vertical="center"/>
    </xf>
    <xf numFmtId="0" fontId="36" fillId="35" borderId="873" xfId="0" applyFont="1" applyFill="1" applyBorder="1" applyAlignment="1">
      <alignment vertical="center" shrinkToFit="1"/>
    </xf>
    <xf numFmtId="0" fontId="36" fillId="35" borderId="874" xfId="0" applyFont="1" applyFill="1" applyBorder="1" applyAlignment="1">
      <alignment horizontal="center" vertical="center" shrinkToFit="1"/>
    </xf>
    <xf numFmtId="0" fontId="29" fillId="0" borderId="1031" xfId="0" applyFont="1" applyBorder="1" applyAlignment="1">
      <alignment horizontal="center" vertical="center" shrinkToFit="1"/>
    </xf>
    <xf numFmtId="0" fontId="0" fillId="0" borderId="869" xfId="0" applyBorder="1" applyAlignment="1">
      <alignment horizontal="center" vertical="center" shrinkToFit="1"/>
    </xf>
    <xf numFmtId="178" fontId="0" fillId="0" borderId="523" xfId="0" applyNumberFormat="1" applyBorder="1" applyAlignment="1">
      <alignment horizontal="center" vertical="center" shrinkToFit="1"/>
    </xf>
    <xf numFmtId="0" fontId="35" fillId="0" borderId="248" xfId="0" applyFont="1" applyBorder="1" applyAlignment="1">
      <alignment horizontal="center" vertical="center" shrinkToFit="1"/>
    </xf>
    <xf numFmtId="0" fontId="35" fillId="0" borderId="875" xfId="0" applyFont="1" applyBorder="1" applyAlignment="1">
      <alignment horizontal="center" vertical="center" shrinkToFit="1"/>
    </xf>
    <xf numFmtId="0" fontId="0" fillId="11" borderId="876" xfId="0" quotePrefix="1" applyFill="1" applyBorder="1" applyAlignment="1">
      <alignment horizontal="center" vertical="center"/>
    </xf>
    <xf numFmtId="176" fontId="50" fillId="20" borderId="877" xfId="0" applyNumberFormat="1" applyFont="1" applyFill="1" applyBorder="1" applyAlignment="1">
      <alignment horizontal="center" vertical="center" shrinkToFit="1"/>
    </xf>
    <xf numFmtId="176" fontId="0" fillId="20" borderId="878" xfId="0" applyNumberFormat="1" applyFill="1" applyBorder="1" applyAlignment="1">
      <alignment horizontal="center" vertical="center" shrinkToFit="1"/>
    </xf>
    <xf numFmtId="176" fontId="0" fillId="20" borderId="877" xfId="0" applyNumberFormat="1" applyFill="1" applyBorder="1" applyAlignment="1">
      <alignment horizontal="center" vertical="center" shrinkToFit="1"/>
    </xf>
    <xf numFmtId="176" fontId="28" fillId="20" borderId="879" xfId="0" applyNumberFormat="1" applyFont="1" applyFill="1" applyBorder="1" applyAlignment="1">
      <alignment horizontal="center" vertical="center" shrinkToFit="1"/>
    </xf>
    <xf numFmtId="176" fontId="28" fillId="16" borderId="880" xfId="0" applyNumberFormat="1" applyFont="1" applyFill="1" applyBorder="1" applyAlignment="1">
      <alignment horizontal="center" vertical="center" shrinkToFit="1"/>
    </xf>
    <xf numFmtId="176" fontId="0" fillId="16" borderId="878" xfId="0" applyNumberFormat="1" applyFill="1" applyBorder="1" applyAlignment="1">
      <alignment horizontal="center" vertical="center" shrinkToFit="1"/>
    </xf>
    <xf numFmtId="176" fontId="39" fillId="11" borderId="877" xfId="0" applyNumberFormat="1" applyFont="1" applyFill="1" applyBorder="1" applyAlignment="1">
      <alignment horizontal="center" vertical="center" shrinkToFit="1"/>
    </xf>
    <xf numFmtId="176" fontId="39" fillId="2" borderId="881" xfId="0" applyNumberFormat="1" applyFont="1" applyFill="1" applyBorder="1" applyAlignment="1">
      <alignment horizontal="center" vertical="center" shrinkToFit="1"/>
    </xf>
    <xf numFmtId="176" fontId="39" fillId="2" borderId="877" xfId="0" applyNumberFormat="1" applyFont="1" applyFill="1" applyBorder="1" applyAlignment="1">
      <alignment horizontal="center" vertical="center" shrinkToFit="1"/>
    </xf>
    <xf numFmtId="0" fontId="39" fillId="0" borderId="882" xfId="0" applyFont="1" applyBorder="1" applyAlignment="1">
      <alignment horizontal="center" vertical="center" shrinkToFit="1"/>
    </xf>
    <xf numFmtId="0" fontId="39" fillId="11" borderId="883" xfId="0" applyFont="1" applyFill="1" applyBorder="1" applyAlignment="1">
      <alignment horizontal="center" vertical="center" shrinkToFit="1"/>
    </xf>
    <xf numFmtId="0" fontId="39" fillId="11" borderId="877" xfId="0" applyFont="1" applyFill="1" applyBorder="1" applyAlignment="1">
      <alignment horizontal="center" vertical="center" shrinkToFit="1"/>
    </xf>
    <xf numFmtId="0" fontId="39" fillId="11" borderId="881" xfId="0" applyFont="1" applyFill="1" applyBorder="1" applyAlignment="1">
      <alignment horizontal="center" vertical="center" shrinkToFit="1"/>
    </xf>
    <xf numFmtId="176" fontId="0" fillId="0" borderId="885" xfId="0" applyNumberFormat="1" applyBorder="1" applyAlignment="1">
      <alignment horizontal="center" vertical="center"/>
    </xf>
    <xf numFmtId="0" fontId="0" fillId="0" borderId="886" xfId="0" applyBorder="1">
      <alignment vertical="center"/>
    </xf>
    <xf numFmtId="0" fontId="0" fillId="0" borderId="885" xfId="0" applyBorder="1" applyAlignment="1">
      <alignment horizontal="center" vertical="center"/>
    </xf>
    <xf numFmtId="0" fontId="0" fillId="0" borderId="884" xfId="0" applyBorder="1">
      <alignment vertical="center"/>
    </xf>
    <xf numFmtId="0" fontId="0" fillId="0" borderId="886" xfId="0" applyBorder="1" applyAlignment="1">
      <alignment horizontal="center" vertical="center"/>
    </xf>
    <xf numFmtId="0" fontId="0" fillId="0" borderId="887" xfId="0" applyBorder="1" applyAlignment="1">
      <alignment horizontal="center" vertical="center"/>
    </xf>
    <xf numFmtId="181" fontId="37" fillId="44" borderId="521" xfId="0" applyNumberFormat="1" applyFont="1" applyFill="1" applyBorder="1" applyAlignment="1">
      <alignment horizontal="center" vertical="center"/>
    </xf>
    <xf numFmtId="0" fontId="35" fillId="3" borderId="722" xfId="0" applyFont="1" applyFill="1" applyBorder="1" applyAlignment="1">
      <alignment vertical="center" shrinkToFit="1"/>
    </xf>
    <xf numFmtId="0" fontId="36" fillId="3" borderId="723" xfId="0" applyFont="1" applyFill="1" applyBorder="1" applyAlignment="1">
      <alignment horizontal="center" vertical="center" shrinkToFit="1"/>
    </xf>
    <xf numFmtId="0" fontId="0" fillId="11" borderId="719" xfId="0" applyFill="1" applyBorder="1" applyAlignment="1">
      <alignment horizontal="center" vertical="center" shrinkToFit="1"/>
    </xf>
    <xf numFmtId="0" fontId="35" fillId="11" borderId="694" xfId="0" applyFont="1" applyFill="1" applyBorder="1" applyAlignment="1">
      <alignment horizontal="center" vertical="center" shrinkToFit="1"/>
    </xf>
    <xf numFmtId="49" fontId="43" fillId="0" borderId="721" xfId="0" quotePrefix="1" applyNumberFormat="1" applyFont="1" applyBorder="1" applyAlignment="1">
      <alignment horizontal="center" vertical="center" shrinkToFit="1"/>
    </xf>
    <xf numFmtId="0" fontId="0" fillId="11" borderId="724" xfId="0" quotePrefix="1" applyFill="1" applyBorder="1" applyAlignment="1">
      <alignment horizontal="center" vertical="center"/>
    </xf>
    <xf numFmtId="176" fontId="50" fillId="20" borderId="725" xfId="0" applyNumberFormat="1" applyFont="1" applyFill="1" applyBorder="1" applyAlignment="1">
      <alignment horizontal="center" vertical="center" shrinkToFit="1"/>
    </xf>
    <xf numFmtId="176" fontId="0" fillId="20" borderId="726" xfId="0" applyNumberFormat="1" applyFill="1" applyBorder="1" applyAlignment="1">
      <alignment horizontal="center" vertical="center" shrinkToFit="1"/>
    </xf>
    <xf numFmtId="176" fontId="0" fillId="20" borderId="725" xfId="0" applyNumberFormat="1" applyFill="1" applyBorder="1" applyAlignment="1">
      <alignment horizontal="center" vertical="center" shrinkToFit="1"/>
    </xf>
    <xf numFmtId="176" fontId="28" fillId="20" borderId="727" xfId="0" applyNumberFormat="1" applyFont="1" applyFill="1" applyBorder="1" applyAlignment="1">
      <alignment horizontal="center" vertical="center" shrinkToFit="1"/>
    </xf>
    <xf numFmtId="176" fontId="28" fillId="16" borderId="728" xfId="0" applyNumberFormat="1" applyFont="1" applyFill="1" applyBorder="1" applyAlignment="1">
      <alignment horizontal="center" vertical="center" shrinkToFit="1"/>
    </xf>
    <xf numFmtId="176" fontId="0" fillId="16" borderId="726" xfId="0" applyNumberFormat="1" applyFill="1" applyBorder="1" applyAlignment="1">
      <alignment horizontal="center" vertical="center" shrinkToFit="1"/>
    </xf>
    <xf numFmtId="176" fontId="45" fillId="11" borderId="725" xfId="0" applyNumberFormat="1" applyFont="1" applyFill="1" applyBorder="1" applyAlignment="1">
      <alignment horizontal="center" vertical="center" shrinkToFit="1"/>
    </xf>
    <xf numFmtId="176" fontId="39" fillId="11" borderId="729" xfId="0" applyNumberFormat="1" applyFont="1" applyFill="1" applyBorder="1" applyAlignment="1">
      <alignment horizontal="center" vertical="center" shrinkToFit="1"/>
    </xf>
    <xf numFmtId="176" fontId="39" fillId="11" borderId="725" xfId="0" applyNumberFormat="1" applyFont="1" applyFill="1" applyBorder="1" applyAlignment="1">
      <alignment horizontal="center" vertical="center" shrinkToFit="1"/>
    </xf>
    <xf numFmtId="0" fontId="39" fillId="0" borderId="730" xfId="0" applyFont="1" applyBorder="1" applyAlignment="1">
      <alignment horizontal="center" vertical="center" shrinkToFit="1"/>
    </xf>
    <xf numFmtId="0" fontId="39" fillId="11" borderId="731" xfId="0" applyFont="1" applyFill="1" applyBorder="1" applyAlignment="1">
      <alignment horizontal="center" vertical="center" shrinkToFit="1"/>
    </xf>
    <xf numFmtId="0" fontId="39" fillId="11" borderId="725" xfId="0" applyFont="1" applyFill="1" applyBorder="1" applyAlignment="1">
      <alignment horizontal="center" vertical="center" shrinkToFit="1"/>
    </xf>
    <xf numFmtId="0" fontId="39" fillId="11" borderId="729" xfId="0" applyFont="1" applyFill="1" applyBorder="1" applyAlignment="1">
      <alignment horizontal="center" vertical="center" shrinkToFit="1"/>
    </xf>
    <xf numFmtId="0" fontId="0" fillId="0" borderId="734" xfId="0" applyBorder="1">
      <alignment vertical="center"/>
    </xf>
    <xf numFmtId="0" fontId="0" fillId="0" borderId="735" xfId="0" applyBorder="1" applyAlignment="1">
      <alignment horizontal="center" vertical="center"/>
    </xf>
    <xf numFmtId="176" fontId="0" fillId="0" borderId="733" xfId="0" applyNumberFormat="1" applyBorder="1" applyAlignment="1">
      <alignment horizontal="center" vertical="center"/>
    </xf>
    <xf numFmtId="0" fontId="0" fillId="0" borderId="733" xfId="0" applyBorder="1" applyAlignment="1">
      <alignment horizontal="center" vertical="center"/>
    </xf>
    <xf numFmtId="0" fontId="35" fillId="3" borderId="664" xfId="0" applyFont="1" applyFill="1" applyBorder="1" applyAlignment="1">
      <alignment vertical="center" shrinkToFit="1"/>
    </xf>
    <xf numFmtId="0" fontId="36" fillId="3" borderId="665" xfId="0" applyFont="1" applyFill="1" applyBorder="1" applyAlignment="1">
      <alignment horizontal="center" vertical="center" shrinkToFit="1"/>
    </xf>
    <xf numFmtId="0" fontId="0" fillId="11" borderId="660" xfId="0" applyFill="1" applyBorder="1" applyAlignment="1">
      <alignment horizontal="center" vertical="center" shrinkToFit="1"/>
    </xf>
    <xf numFmtId="0" fontId="0" fillId="11" borderId="666" xfId="0" quotePrefix="1" applyFill="1" applyBorder="1" applyAlignment="1">
      <alignment horizontal="center" vertical="center"/>
    </xf>
    <xf numFmtId="176" fontId="50" fillId="20" borderId="667" xfId="0" applyNumberFormat="1" applyFont="1" applyFill="1" applyBorder="1" applyAlignment="1">
      <alignment horizontal="center" vertical="center" shrinkToFit="1"/>
    </xf>
    <xf numFmtId="176" fontId="0" fillId="20" borderId="668" xfId="0" applyNumberFormat="1" applyFill="1" applyBorder="1" applyAlignment="1">
      <alignment horizontal="center" vertical="center" shrinkToFit="1"/>
    </xf>
    <xf numFmtId="176" fontId="0" fillId="20" borderId="667" xfId="0" applyNumberFormat="1" applyFill="1" applyBorder="1" applyAlignment="1">
      <alignment horizontal="center" vertical="center" shrinkToFit="1"/>
    </xf>
    <xf numFmtId="176" fontId="28" fillId="20" borderId="669" xfId="0" applyNumberFormat="1" applyFont="1" applyFill="1" applyBorder="1" applyAlignment="1">
      <alignment horizontal="center" vertical="center" shrinkToFit="1"/>
    </xf>
    <xf numFmtId="176" fontId="28" fillId="16" borderId="670" xfId="0" applyNumberFormat="1" applyFont="1" applyFill="1" applyBorder="1" applyAlignment="1">
      <alignment horizontal="center" vertical="center" shrinkToFit="1"/>
    </xf>
    <xf numFmtId="176" fontId="0" fillId="16" borderId="668" xfId="0" applyNumberFormat="1" applyFill="1" applyBorder="1" applyAlignment="1">
      <alignment horizontal="center" vertical="center" shrinkToFit="1"/>
    </xf>
    <xf numFmtId="176" fontId="45" fillId="11" borderId="667" xfId="0" applyNumberFormat="1" applyFont="1" applyFill="1" applyBorder="1" applyAlignment="1">
      <alignment horizontal="center" vertical="center" shrinkToFit="1"/>
    </xf>
    <xf numFmtId="176" fontId="39" fillId="11" borderId="671" xfId="0" applyNumberFormat="1" applyFont="1" applyFill="1" applyBorder="1" applyAlignment="1">
      <alignment horizontal="center" vertical="center" shrinkToFit="1"/>
    </xf>
    <xf numFmtId="176" fontId="39" fillId="11" borderId="667" xfId="0" applyNumberFormat="1" applyFont="1" applyFill="1" applyBorder="1" applyAlignment="1">
      <alignment horizontal="center" vertical="center" shrinkToFit="1"/>
    </xf>
    <xf numFmtId="0" fontId="39" fillId="0" borderId="672" xfId="0" applyFont="1" applyBorder="1" applyAlignment="1">
      <alignment horizontal="center" vertical="center" shrinkToFit="1"/>
    </xf>
    <xf numFmtId="0" fontId="39" fillId="11" borderId="673" xfId="0" applyFont="1" applyFill="1" applyBorder="1" applyAlignment="1">
      <alignment horizontal="center" vertical="center" shrinkToFit="1"/>
    </xf>
    <xf numFmtId="0" fontId="39" fillId="11" borderId="667" xfId="0" applyFont="1" applyFill="1" applyBorder="1" applyAlignment="1">
      <alignment horizontal="center" vertical="center" shrinkToFit="1"/>
    </xf>
    <xf numFmtId="0" fontId="39" fillId="11" borderId="671" xfId="0" applyFont="1" applyFill="1" applyBorder="1" applyAlignment="1">
      <alignment horizontal="center" vertical="center" shrinkToFit="1"/>
    </xf>
    <xf numFmtId="0" fontId="0" fillId="0" borderId="676" xfId="0" applyBorder="1">
      <alignment vertical="center"/>
    </xf>
    <xf numFmtId="0" fontId="0" fillId="0" borderId="677" xfId="0" applyBorder="1" applyAlignment="1">
      <alignment horizontal="center" vertical="center"/>
    </xf>
    <xf numFmtId="176" fontId="0" fillId="0" borderId="675" xfId="0" applyNumberFormat="1" applyBorder="1" applyAlignment="1">
      <alignment horizontal="center" vertical="center"/>
    </xf>
    <xf numFmtId="0" fontId="0" fillId="0" borderId="675" xfId="0" applyBorder="1" applyAlignment="1">
      <alignment horizontal="center" vertical="center"/>
    </xf>
    <xf numFmtId="0" fontId="35" fillId="3" borderId="736" xfId="0" applyFont="1" applyFill="1" applyBorder="1" applyAlignment="1">
      <alignment vertical="center" shrinkToFit="1"/>
    </xf>
    <xf numFmtId="0" fontId="36" fillId="3" borderId="737" xfId="0" applyFont="1" applyFill="1" applyBorder="1" applyAlignment="1">
      <alignment horizontal="center" vertical="center" shrinkToFit="1"/>
    </xf>
    <xf numFmtId="0" fontId="0" fillId="11" borderId="732" xfId="0" applyFill="1" applyBorder="1" applyAlignment="1">
      <alignment horizontal="center" vertical="center" shrinkToFit="1"/>
    </xf>
    <xf numFmtId="0" fontId="0" fillId="11" borderId="738" xfId="0" quotePrefix="1" applyFill="1" applyBorder="1" applyAlignment="1">
      <alignment horizontal="center" vertical="center"/>
    </xf>
    <xf numFmtId="176" fontId="50" fillId="20" borderId="739" xfId="0" applyNumberFormat="1" applyFont="1" applyFill="1" applyBorder="1" applyAlignment="1">
      <alignment horizontal="center" vertical="center" shrinkToFit="1"/>
    </xf>
    <xf numFmtId="176" fontId="0" fillId="20" borderId="740" xfId="0" applyNumberFormat="1" applyFill="1" applyBorder="1" applyAlignment="1">
      <alignment horizontal="center" vertical="center" shrinkToFit="1"/>
    </xf>
    <xf numFmtId="176" fontId="0" fillId="20" borderId="739" xfId="0" applyNumberFormat="1" applyFill="1" applyBorder="1" applyAlignment="1">
      <alignment horizontal="center" vertical="center" shrinkToFit="1"/>
    </xf>
    <xf numFmtId="176" fontId="28" fillId="20" borderId="741" xfId="0" applyNumberFormat="1" applyFont="1" applyFill="1" applyBorder="1" applyAlignment="1">
      <alignment horizontal="center" vertical="center" shrinkToFit="1"/>
    </xf>
    <xf numFmtId="176" fontId="28" fillId="16" borderId="742" xfId="0" applyNumberFormat="1" applyFont="1" applyFill="1" applyBorder="1" applyAlignment="1">
      <alignment horizontal="center" vertical="center" shrinkToFit="1"/>
    </xf>
    <xf numFmtId="176" fontId="0" fillId="16" borderId="740" xfId="0" applyNumberFormat="1" applyFill="1" applyBorder="1" applyAlignment="1">
      <alignment horizontal="center" vertical="center" shrinkToFit="1"/>
    </xf>
    <xf numFmtId="176" fontId="45" fillId="11" borderId="739" xfId="0" applyNumberFormat="1" applyFont="1" applyFill="1" applyBorder="1" applyAlignment="1">
      <alignment horizontal="center" vertical="center" shrinkToFit="1"/>
    </xf>
    <xf numFmtId="176" fontId="39" fillId="11" borderId="743" xfId="0" applyNumberFormat="1" applyFont="1" applyFill="1" applyBorder="1" applyAlignment="1">
      <alignment horizontal="center" vertical="center" shrinkToFit="1"/>
    </xf>
    <xf numFmtId="176" fontId="39" fillId="11" borderId="739" xfId="0" applyNumberFormat="1" applyFont="1" applyFill="1" applyBorder="1" applyAlignment="1">
      <alignment horizontal="center" vertical="center" shrinkToFit="1"/>
    </xf>
    <xf numFmtId="0" fontId="39" fillId="0" borderId="744" xfId="0" applyFont="1" applyBorder="1" applyAlignment="1">
      <alignment horizontal="center" vertical="center" shrinkToFit="1"/>
    </xf>
    <xf numFmtId="0" fontId="39" fillId="11" borderId="745" xfId="0" applyFont="1" applyFill="1" applyBorder="1" applyAlignment="1">
      <alignment horizontal="center" vertical="center" shrinkToFit="1"/>
    </xf>
    <xf numFmtId="0" fontId="39" fillId="11" borderId="739" xfId="0" applyFont="1" applyFill="1" applyBorder="1" applyAlignment="1">
      <alignment horizontal="center" vertical="center" shrinkToFit="1"/>
    </xf>
    <xf numFmtId="0" fontId="39" fillId="11" borderId="743" xfId="0" applyFont="1" applyFill="1" applyBorder="1" applyAlignment="1">
      <alignment horizontal="center" vertical="center" shrinkToFit="1"/>
    </xf>
    <xf numFmtId="0" fontId="0" fillId="0" borderId="748" xfId="0" applyBorder="1">
      <alignment vertical="center"/>
    </xf>
    <xf numFmtId="0" fontId="0" fillId="0" borderId="749" xfId="0" applyBorder="1" applyAlignment="1">
      <alignment horizontal="center" vertical="center"/>
    </xf>
    <xf numFmtId="176" fontId="0" fillId="0" borderId="747" xfId="0" applyNumberFormat="1" applyBorder="1" applyAlignment="1">
      <alignment horizontal="center" vertical="center"/>
    </xf>
    <xf numFmtId="0" fontId="0" fillId="0" borderId="747" xfId="0" applyBorder="1" applyAlignment="1">
      <alignment horizontal="center" vertical="center"/>
    </xf>
    <xf numFmtId="0" fontId="35" fillId="3" borderId="750" xfId="0" applyFont="1" applyFill="1" applyBorder="1" applyAlignment="1">
      <alignment vertical="center" shrinkToFit="1"/>
    </xf>
    <xf numFmtId="0" fontId="36" fillId="3" borderId="751" xfId="0" applyFont="1" applyFill="1" applyBorder="1" applyAlignment="1">
      <alignment horizontal="center" vertical="center" shrinkToFit="1"/>
    </xf>
    <xf numFmtId="0" fontId="0" fillId="11" borderId="746" xfId="0" applyFill="1" applyBorder="1" applyAlignment="1">
      <alignment horizontal="center" vertical="center" shrinkToFit="1"/>
    </xf>
    <xf numFmtId="0" fontId="0" fillId="11" borderId="752" xfId="0" quotePrefix="1" applyFill="1" applyBorder="1" applyAlignment="1">
      <alignment horizontal="center" vertical="center"/>
    </xf>
    <xf numFmtId="176" fontId="50" fillId="20" borderId="753" xfId="0" applyNumberFormat="1" applyFont="1" applyFill="1" applyBorder="1" applyAlignment="1">
      <alignment horizontal="center" vertical="center" shrinkToFit="1"/>
    </xf>
    <xf numFmtId="176" fontId="0" fillId="20" borderId="754" xfId="0" applyNumberFormat="1" applyFill="1" applyBorder="1" applyAlignment="1">
      <alignment horizontal="center" vertical="center" shrinkToFit="1"/>
    </xf>
    <xf numFmtId="176" fontId="0" fillId="20" borderId="753" xfId="0" applyNumberFormat="1" applyFill="1" applyBorder="1" applyAlignment="1">
      <alignment horizontal="center" vertical="center" shrinkToFit="1"/>
    </xf>
    <xf numFmtId="176" fontId="28" fillId="20" borderId="755" xfId="0" applyNumberFormat="1" applyFont="1" applyFill="1" applyBorder="1" applyAlignment="1">
      <alignment horizontal="center" vertical="center" shrinkToFit="1"/>
    </xf>
    <xf numFmtId="176" fontId="28" fillId="16" borderId="756" xfId="0" applyNumberFormat="1" applyFont="1" applyFill="1" applyBorder="1" applyAlignment="1">
      <alignment horizontal="center" vertical="center" shrinkToFit="1"/>
    </xf>
    <xf numFmtId="176" fontId="0" fillId="16" borderId="754" xfId="0" applyNumberFormat="1" applyFill="1" applyBorder="1" applyAlignment="1">
      <alignment horizontal="center" vertical="center" shrinkToFit="1"/>
    </xf>
    <xf numFmtId="176" fontId="45" fillId="11" borderId="753" xfId="0" applyNumberFormat="1" applyFont="1" applyFill="1" applyBorder="1" applyAlignment="1">
      <alignment horizontal="center" vertical="center" shrinkToFit="1"/>
    </xf>
    <xf numFmtId="176" fontId="39" fillId="11" borderId="757" xfId="0" applyNumberFormat="1" applyFont="1" applyFill="1" applyBorder="1" applyAlignment="1">
      <alignment horizontal="center" vertical="center" shrinkToFit="1"/>
    </xf>
    <xf numFmtId="176" fontId="39" fillId="11" borderId="753" xfId="0" applyNumberFormat="1" applyFont="1" applyFill="1" applyBorder="1" applyAlignment="1">
      <alignment horizontal="center" vertical="center" shrinkToFit="1"/>
    </xf>
    <xf numFmtId="0" fontId="39" fillId="0" borderId="758" xfId="0" applyFont="1" applyBorder="1" applyAlignment="1">
      <alignment horizontal="center" vertical="center" shrinkToFit="1"/>
    </xf>
    <xf numFmtId="0" fontId="39" fillId="11" borderId="759" xfId="0" applyFont="1" applyFill="1" applyBorder="1" applyAlignment="1">
      <alignment horizontal="center" vertical="center" shrinkToFit="1"/>
    </xf>
    <xf numFmtId="0" fontId="39" fillId="11" borderId="753" xfId="0" applyFont="1" applyFill="1" applyBorder="1" applyAlignment="1">
      <alignment horizontal="center" vertical="center" shrinkToFit="1"/>
    </xf>
    <xf numFmtId="0" fontId="39" fillId="11" borderId="757" xfId="0" applyFont="1" applyFill="1" applyBorder="1" applyAlignment="1">
      <alignment horizontal="center" vertical="center" shrinkToFit="1"/>
    </xf>
    <xf numFmtId="0" fontId="0" fillId="0" borderId="762" xfId="0" applyBorder="1">
      <alignment vertical="center"/>
    </xf>
    <xf numFmtId="0" fontId="0" fillId="0" borderId="763" xfId="0" applyBorder="1" applyAlignment="1">
      <alignment horizontal="center" vertical="center"/>
    </xf>
    <xf numFmtId="176" fontId="0" fillId="0" borderId="761" xfId="0" applyNumberFormat="1" applyBorder="1" applyAlignment="1">
      <alignment horizontal="center" vertical="center"/>
    </xf>
    <xf numFmtId="0" fontId="0" fillId="0" borderId="761" xfId="0" applyBorder="1" applyAlignment="1">
      <alignment horizontal="center" vertical="center"/>
    </xf>
    <xf numFmtId="0" fontId="35" fillId="3" borderId="764" xfId="0" applyFont="1" applyFill="1" applyBorder="1" applyAlignment="1">
      <alignment vertical="center" shrinkToFit="1"/>
    </xf>
    <xf numFmtId="0" fontId="36" fillId="3" borderId="765" xfId="0" applyFont="1" applyFill="1" applyBorder="1" applyAlignment="1">
      <alignment horizontal="center" vertical="center" shrinkToFit="1"/>
    </xf>
    <xf numFmtId="0" fontId="0" fillId="11" borderId="760" xfId="0" applyFill="1" applyBorder="1" applyAlignment="1">
      <alignment horizontal="center" vertical="center" shrinkToFit="1"/>
    </xf>
    <xf numFmtId="0" fontId="0" fillId="11" borderId="766" xfId="0" quotePrefix="1" applyFill="1" applyBorder="1" applyAlignment="1">
      <alignment horizontal="center" vertical="center"/>
    </xf>
    <xf numFmtId="176" fontId="50" fillId="20" borderId="767" xfId="0" applyNumberFormat="1" applyFont="1" applyFill="1" applyBorder="1" applyAlignment="1">
      <alignment horizontal="center" vertical="center" shrinkToFit="1"/>
    </xf>
    <xf numFmtId="176" fontId="0" fillId="20" borderId="768" xfId="0" applyNumberFormat="1" applyFill="1" applyBorder="1" applyAlignment="1">
      <alignment horizontal="center" vertical="center" shrinkToFit="1"/>
    </xf>
    <xf numFmtId="176" fontId="0" fillId="20" borderId="767" xfId="0" applyNumberFormat="1" applyFill="1" applyBorder="1" applyAlignment="1">
      <alignment horizontal="center" vertical="center" shrinkToFit="1"/>
    </xf>
    <xf numFmtId="176" fontId="28" fillId="20" borderId="769" xfId="0" applyNumberFormat="1" applyFont="1" applyFill="1" applyBorder="1" applyAlignment="1">
      <alignment horizontal="center" vertical="center" shrinkToFit="1"/>
    </xf>
    <xf numFmtId="176" fontId="28" fillId="16" borderId="770" xfId="0" applyNumberFormat="1" applyFont="1" applyFill="1" applyBorder="1" applyAlignment="1">
      <alignment horizontal="center" vertical="center" shrinkToFit="1"/>
    </xf>
    <xf numFmtId="176" fontId="0" fillId="16" borderId="768" xfId="0" applyNumberFormat="1" applyFill="1" applyBorder="1" applyAlignment="1">
      <alignment horizontal="center" vertical="center" shrinkToFit="1"/>
    </xf>
    <xf numFmtId="176" fontId="45" fillId="11" borderId="767" xfId="0" applyNumberFormat="1" applyFont="1" applyFill="1" applyBorder="1" applyAlignment="1">
      <alignment horizontal="center" vertical="center" shrinkToFit="1"/>
    </xf>
    <xf numFmtId="176" fontId="39" fillId="11" borderId="771" xfId="0" applyNumberFormat="1" applyFont="1" applyFill="1" applyBorder="1" applyAlignment="1">
      <alignment horizontal="center" vertical="center" shrinkToFit="1"/>
    </xf>
    <xf numFmtId="176" fontId="39" fillId="11" borderId="767" xfId="0" applyNumberFormat="1" applyFont="1" applyFill="1" applyBorder="1" applyAlignment="1">
      <alignment horizontal="center" vertical="center" shrinkToFit="1"/>
    </xf>
    <xf numFmtId="0" fontId="39" fillId="0" borderId="772" xfId="0" applyFont="1" applyBorder="1" applyAlignment="1">
      <alignment horizontal="center" vertical="center" shrinkToFit="1"/>
    </xf>
    <xf numFmtId="0" fontId="39" fillId="11" borderId="773" xfId="0" applyFont="1" applyFill="1" applyBorder="1" applyAlignment="1">
      <alignment horizontal="center" vertical="center" shrinkToFit="1"/>
    </xf>
    <xf numFmtId="0" fontId="39" fillId="11" borderId="767" xfId="0" applyFont="1" applyFill="1" applyBorder="1" applyAlignment="1">
      <alignment horizontal="center" vertical="center" shrinkToFit="1"/>
    </xf>
    <xf numFmtId="0" fontId="39" fillId="11" borderId="771" xfId="0" applyFont="1" applyFill="1" applyBorder="1" applyAlignment="1">
      <alignment horizontal="center" vertical="center" shrinkToFit="1"/>
    </xf>
    <xf numFmtId="176" fontId="0" fillId="11" borderId="54" xfId="0" applyNumberFormat="1" applyFill="1" applyBorder="1" applyAlignment="1">
      <alignment horizontal="center" vertical="center" shrinkToFit="1"/>
    </xf>
    <xf numFmtId="0" fontId="0" fillId="0" borderId="776" xfId="0" applyBorder="1">
      <alignment vertical="center"/>
    </xf>
    <xf numFmtId="0" fontId="0" fillId="0" borderId="777" xfId="0" applyBorder="1" applyAlignment="1">
      <alignment horizontal="center" vertical="center"/>
    </xf>
    <xf numFmtId="176" fontId="0" fillId="0" borderId="775" xfId="0" applyNumberFormat="1" applyBorder="1" applyAlignment="1">
      <alignment horizontal="center" vertical="center"/>
    </xf>
    <xf numFmtId="0" fontId="0" fillId="0" borderId="775" xfId="0" applyBorder="1" applyAlignment="1">
      <alignment horizontal="center" vertical="center"/>
    </xf>
    <xf numFmtId="0" fontId="36" fillId="3" borderId="778" xfId="0" applyFont="1" applyFill="1" applyBorder="1" applyAlignment="1">
      <alignment horizontal="center" vertical="center" shrinkToFit="1"/>
    </xf>
    <xf numFmtId="0" fontId="0" fillId="11" borderId="774" xfId="0" applyFill="1" applyBorder="1" applyAlignment="1">
      <alignment horizontal="center" vertical="center" shrinkToFit="1"/>
    </xf>
    <xf numFmtId="0" fontId="0" fillId="11" borderId="779" xfId="0" quotePrefix="1" applyFill="1" applyBorder="1" applyAlignment="1">
      <alignment horizontal="center" vertical="center"/>
    </xf>
    <xf numFmtId="176" fontId="50" fillId="20" borderId="780" xfId="0" applyNumberFormat="1" applyFont="1" applyFill="1" applyBorder="1" applyAlignment="1">
      <alignment horizontal="center" vertical="center" shrinkToFit="1"/>
    </xf>
    <xf numFmtId="176" fontId="0" fillId="20" borderId="781" xfId="0" applyNumberFormat="1" applyFill="1" applyBorder="1" applyAlignment="1">
      <alignment horizontal="center" vertical="center" shrinkToFit="1"/>
    </xf>
    <xf numFmtId="176" fontId="0" fillId="20" borderId="780" xfId="0" applyNumberFormat="1" applyFill="1" applyBorder="1" applyAlignment="1">
      <alignment horizontal="center" vertical="center" shrinkToFit="1"/>
    </xf>
    <xf numFmtId="176" fontId="28" fillId="20" borderId="782" xfId="0" applyNumberFormat="1" applyFont="1" applyFill="1" applyBorder="1" applyAlignment="1">
      <alignment horizontal="center" vertical="center" shrinkToFit="1"/>
    </xf>
    <xf numFmtId="176" fontId="28" fillId="16" borderId="783" xfId="0" applyNumberFormat="1" applyFont="1" applyFill="1" applyBorder="1" applyAlignment="1">
      <alignment horizontal="center" vertical="center" shrinkToFit="1"/>
    </xf>
    <xf numFmtId="176" fontId="0" fillId="16" borderId="781" xfId="0" applyNumberFormat="1" applyFill="1" applyBorder="1" applyAlignment="1">
      <alignment horizontal="center" vertical="center" shrinkToFit="1"/>
    </xf>
    <xf numFmtId="176" fontId="45" fillId="11" borderId="780" xfId="0" applyNumberFormat="1" applyFont="1" applyFill="1" applyBorder="1" applyAlignment="1">
      <alignment horizontal="center" vertical="center" shrinkToFit="1"/>
    </xf>
    <xf numFmtId="176" fontId="39" fillId="11" borderId="784" xfId="0" applyNumberFormat="1" applyFont="1" applyFill="1" applyBorder="1" applyAlignment="1">
      <alignment horizontal="center" vertical="center" shrinkToFit="1"/>
    </xf>
    <xf numFmtId="176" fontId="39" fillId="11" borderId="780" xfId="0" applyNumberFormat="1" applyFont="1" applyFill="1" applyBorder="1" applyAlignment="1">
      <alignment horizontal="center" vertical="center" shrinkToFit="1"/>
    </xf>
    <xf numFmtId="0" fontId="39" fillId="0" borderId="785" xfId="0" applyFont="1" applyBorder="1" applyAlignment="1">
      <alignment horizontal="center" vertical="center" shrinkToFit="1"/>
    </xf>
    <xf numFmtId="0" fontId="39" fillId="11" borderId="786" xfId="0" applyFont="1" applyFill="1" applyBorder="1" applyAlignment="1">
      <alignment horizontal="center" vertical="center" shrinkToFit="1"/>
    </xf>
    <xf numFmtId="0" fontId="39" fillId="11" borderId="780" xfId="0" applyFont="1" applyFill="1" applyBorder="1" applyAlignment="1">
      <alignment horizontal="center" vertical="center" shrinkToFit="1"/>
    </xf>
    <xf numFmtId="0" fontId="39" fillId="11" borderId="784" xfId="0" applyFont="1" applyFill="1" applyBorder="1" applyAlignment="1">
      <alignment horizontal="center" vertical="center" shrinkToFit="1"/>
    </xf>
    <xf numFmtId="0" fontId="0" fillId="0" borderId="789" xfId="0" applyBorder="1">
      <alignment vertical="center"/>
    </xf>
    <xf numFmtId="0" fontId="0" fillId="0" borderId="790" xfId="0" applyBorder="1" applyAlignment="1">
      <alignment horizontal="center" vertical="center"/>
    </xf>
    <xf numFmtId="176" fontId="0" fillId="0" borderId="788" xfId="0" applyNumberFormat="1" applyBorder="1" applyAlignment="1">
      <alignment horizontal="center" vertical="center"/>
    </xf>
    <xf numFmtId="0" fontId="0" fillId="0" borderId="788" xfId="0" applyBorder="1" applyAlignment="1">
      <alignment horizontal="center" vertical="center"/>
    </xf>
    <xf numFmtId="0" fontId="36" fillId="3" borderId="791" xfId="0" applyFont="1" applyFill="1" applyBorder="1" applyAlignment="1">
      <alignment horizontal="center" vertical="center" shrinkToFit="1"/>
    </xf>
    <xf numFmtId="0" fontId="0" fillId="11" borderId="787" xfId="0" applyFill="1" applyBorder="1" applyAlignment="1">
      <alignment horizontal="center" vertical="center" shrinkToFit="1"/>
    </xf>
    <xf numFmtId="0" fontId="0" fillId="11" borderId="792" xfId="0" quotePrefix="1" applyFill="1" applyBorder="1" applyAlignment="1">
      <alignment horizontal="center" vertical="center"/>
    </xf>
    <xf numFmtId="176" fontId="50" fillId="20" borderId="793" xfId="0" applyNumberFormat="1" applyFont="1" applyFill="1" applyBorder="1" applyAlignment="1">
      <alignment horizontal="center" vertical="center" shrinkToFit="1"/>
    </xf>
    <xf numFmtId="176" fontId="0" fillId="20" borderId="794" xfId="0" applyNumberFormat="1" applyFill="1" applyBorder="1" applyAlignment="1">
      <alignment horizontal="center" vertical="center" shrinkToFit="1"/>
    </xf>
    <xf numFmtId="176" fontId="0" fillId="20" borderId="793" xfId="0" applyNumberFormat="1" applyFill="1" applyBorder="1" applyAlignment="1">
      <alignment horizontal="center" vertical="center" shrinkToFit="1"/>
    </xf>
    <xf numFmtId="176" fontId="28" fillId="20" borderId="795" xfId="0" applyNumberFormat="1" applyFont="1" applyFill="1" applyBorder="1" applyAlignment="1">
      <alignment horizontal="center" vertical="center" shrinkToFit="1"/>
    </xf>
    <xf numFmtId="176" fontId="28" fillId="16" borderId="796" xfId="0" applyNumberFormat="1" applyFont="1" applyFill="1" applyBorder="1" applyAlignment="1">
      <alignment horizontal="center" vertical="center" shrinkToFit="1"/>
    </xf>
    <xf numFmtId="176" fontId="0" fillId="16" borderId="794" xfId="0" applyNumberFormat="1" applyFill="1" applyBorder="1" applyAlignment="1">
      <alignment horizontal="center" vertical="center" shrinkToFit="1"/>
    </xf>
    <xf numFmtId="176" fontId="45" fillId="11" borderId="793" xfId="0" applyNumberFormat="1" applyFont="1" applyFill="1" applyBorder="1" applyAlignment="1">
      <alignment horizontal="center" vertical="center" shrinkToFit="1"/>
    </xf>
    <xf numFmtId="176" fontId="39" fillId="11" borderId="797" xfId="0" applyNumberFormat="1" applyFont="1" applyFill="1" applyBorder="1" applyAlignment="1">
      <alignment horizontal="center" vertical="center" shrinkToFit="1"/>
    </xf>
    <xf numFmtId="176" fontId="39" fillId="11" borderId="793" xfId="0" applyNumberFormat="1" applyFont="1" applyFill="1" applyBorder="1" applyAlignment="1">
      <alignment horizontal="center" vertical="center" shrinkToFit="1"/>
    </xf>
    <xf numFmtId="0" fontId="39" fillId="0" borderId="798" xfId="0" applyFont="1" applyBorder="1" applyAlignment="1">
      <alignment horizontal="center" vertical="center" shrinkToFit="1"/>
    </xf>
    <xf numFmtId="0" fontId="39" fillId="11" borderId="799" xfId="0" applyFont="1" applyFill="1" applyBorder="1" applyAlignment="1">
      <alignment horizontal="center" vertical="center" shrinkToFit="1"/>
    </xf>
    <xf numFmtId="0" fontId="39" fillId="11" borderId="793" xfId="0" applyFont="1" applyFill="1" applyBorder="1" applyAlignment="1">
      <alignment horizontal="center" vertical="center" shrinkToFit="1"/>
    </xf>
    <xf numFmtId="0" fontId="39" fillId="11" borderId="797" xfId="0" applyFont="1" applyFill="1" applyBorder="1" applyAlignment="1">
      <alignment horizontal="center" vertical="center" shrinkToFit="1"/>
    </xf>
    <xf numFmtId="0" fontId="0" fillId="0" borderId="801" xfId="0" applyBorder="1">
      <alignment vertical="center"/>
    </xf>
    <xf numFmtId="0" fontId="0" fillId="0" borderId="802" xfId="0" applyBorder="1" applyAlignment="1">
      <alignment horizontal="center" vertical="center"/>
    </xf>
    <xf numFmtId="176" fontId="0" fillId="0" borderId="800" xfId="0" applyNumberFormat="1" applyBorder="1" applyAlignment="1">
      <alignment horizontal="center" vertical="center"/>
    </xf>
    <xf numFmtId="0" fontId="0" fillId="0" borderId="800" xfId="0" applyBorder="1" applyAlignment="1">
      <alignment horizontal="center" vertical="center"/>
    </xf>
    <xf numFmtId="0" fontId="36" fillId="3" borderId="693" xfId="0" applyFont="1" applyFill="1" applyBorder="1" applyAlignment="1">
      <alignment horizontal="center" vertical="center" shrinkToFit="1"/>
    </xf>
    <xf numFmtId="0" fontId="0" fillId="11" borderId="690" xfId="0" applyFill="1" applyBorder="1" applyAlignment="1">
      <alignment horizontal="center" vertical="center" shrinkToFit="1"/>
    </xf>
    <xf numFmtId="0" fontId="0" fillId="11" borderId="695" xfId="0" quotePrefix="1" applyFill="1" applyBorder="1" applyAlignment="1">
      <alignment horizontal="center" vertical="center"/>
    </xf>
    <xf numFmtId="176" fontId="50" fillId="20" borderId="696" xfId="0" applyNumberFormat="1" applyFont="1" applyFill="1" applyBorder="1" applyAlignment="1">
      <alignment horizontal="center" vertical="center" shrinkToFit="1"/>
    </xf>
    <xf numFmtId="176" fontId="0" fillId="20" borderId="697" xfId="0" applyNumberFormat="1" applyFill="1" applyBorder="1" applyAlignment="1">
      <alignment horizontal="center" vertical="center" shrinkToFit="1"/>
    </xf>
    <xf numFmtId="176" fontId="0" fillId="20" borderId="696" xfId="0" applyNumberFormat="1" applyFill="1" applyBorder="1" applyAlignment="1">
      <alignment horizontal="center" vertical="center" shrinkToFit="1"/>
    </xf>
    <xf numFmtId="176" fontId="28" fillId="20" borderId="698" xfId="0" applyNumberFormat="1" applyFont="1" applyFill="1" applyBorder="1" applyAlignment="1">
      <alignment horizontal="center" vertical="center" shrinkToFit="1"/>
    </xf>
    <xf numFmtId="176" fontId="28" fillId="16" borderId="699" xfId="0" applyNumberFormat="1" applyFont="1" applyFill="1" applyBorder="1" applyAlignment="1">
      <alignment horizontal="center" vertical="center" shrinkToFit="1"/>
    </xf>
    <xf numFmtId="176" fontId="0" fillId="16" borderId="697" xfId="0" applyNumberFormat="1" applyFill="1" applyBorder="1" applyAlignment="1">
      <alignment horizontal="center" vertical="center" shrinkToFit="1"/>
    </xf>
    <xf numFmtId="176" fontId="45" fillId="11" borderId="696" xfId="0" applyNumberFormat="1" applyFont="1" applyFill="1" applyBorder="1" applyAlignment="1">
      <alignment horizontal="center" vertical="center" shrinkToFit="1"/>
    </xf>
    <xf numFmtId="176" fontId="39" fillId="11" borderId="700" xfId="0" applyNumberFormat="1" applyFont="1" applyFill="1" applyBorder="1" applyAlignment="1">
      <alignment horizontal="center" vertical="center" shrinkToFit="1"/>
    </xf>
    <xf numFmtId="176" fontId="39" fillId="11" borderId="696" xfId="0" applyNumberFormat="1" applyFont="1" applyFill="1" applyBorder="1" applyAlignment="1">
      <alignment horizontal="center" vertical="center" shrinkToFit="1"/>
    </xf>
    <xf numFmtId="0" fontId="39" fillId="0" borderId="701" xfId="0" applyFont="1" applyBorder="1" applyAlignment="1">
      <alignment horizontal="center" vertical="center" shrinkToFit="1"/>
    </xf>
    <xf numFmtId="0" fontId="39" fillId="11" borderId="702" xfId="0" applyFont="1" applyFill="1" applyBorder="1" applyAlignment="1">
      <alignment horizontal="center" vertical="center" shrinkToFit="1"/>
    </xf>
    <xf numFmtId="0" fontId="39" fillId="11" borderId="696" xfId="0" applyFont="1" applyFill="1" applyBorder="1" applyAlignment="1">
      <alignment horizontal="center" vertical="center" shrinkToFit="1"/>
    </xf>
    <xf numFmtId="0" fontId="39" fillId="11" borderId="700" xfId="0" applyFont="1" applyFill="1" applyBorder="1" applyAlignment="1">
      <alignment horizontal="center" vertical="center" shrinkToFit="1"/>
    </xf>
    <xf numFmtId="0" fontId="0" fillId="0" borderId="705" xfId="0" applyBorder="1">
      <alignment vertical="center"/>
    </xf>
    <xf numFmtId="0" fontId="0" fillId="0" borderId="706" xfId="0" applyBorder="1" applyAlignment="1">
      <alignment horizontal="center" vertical="center"/>
    </xf>
    <xf numFmtId="176" fontId="0" fillId="0" borderId="704" xfId="0" applyNumberFormat="1" applyBorder="1" applyAlignment="1">
      <alignment horizontal="center" vertical="center"/>
    </xf>
    <xf numFmtId="0" fontId="0" fillId="0" borderId="704" xfId="0" applyBorder="1" applyAlignment="1">
      <alignment horizontal="center" vertical="center"/>
    </xf>
    <xf numFmtId="0" fontId="0" fillId="6" borderId="505" xfId="0" applyFill="1" applyBorder="1">
      <alignment vertical="center"/>
    </xf>
    <xf numFmtId="0" fontId="45" fillId="37" borderId="819" xfId="0" applyFont="1" applyFill="1" applyBorder="1" applyAlignment="1">
      <alignment vertical="center" shrinkToFit="1"/>
    </xf>
    <xf numFmtId="0" fontId="45" fillId="37" borderId="919" xfId="0" applyFont="1" applyFill="1" applyBorder="1" applyAlignment="1">
      <alignment horizontal="center" vertical="center" shrinkToFit="1"/>
    </xf>
    <xf numFmtId="0" fontId="29" fillId="11" borderId="932" xfId="0" applyFont="1" applyFill="1" applyBorder="1" applyAlignment="1">
      <alignment horizontal="center" vertical="center" shrinkToFit="1"/>
    </xf>
    <xf numFmtId="0" fontId="0" fillId="11" borderId="929" xfId="0" applyFill="1" applyBorder="1" applyAlignment="1">
      <alignment horizontal="center" vertical="center" shrinkToFit="1"/>
    </xf>
    <xf numFmtId="0" fontId="35" fillId="11" borderId="933" xfId="0" applyFont="1" applyFill="1" applyBorder="1" applyAlignment="1">
      <alignment horizontal="center" vertical="center" shrinkToFit="1"/>
    </xf>
    <xf numFmtId="49" fontId="43" fillId="0" borderId="931" xfId="0" quotePrefix="1" applyNumberFormat="1" applyFont="1" applyBorder="1" applyAlignment="1">
      <alignment horizontal="center" vertical="center" shrinkToFit="1"/>
    </xf>
    <xf numFmtId="0" fontId="0" fillId="11" borderId="934" xfId="0" quotePrefix="1" applyFill="1" applyBorder="1" applyAlignment="1">
      <alignment horizontal="center" vertical="center"/>
    </xf>
    <xf numFmtId="176" fontId="50" fillId="20" borderId="935" xfId="0" applyNumberFormat="1" applyFont="1" applyFill="1" applyBorder="1" applyAlignment="1">
      <alignment horizontal="center" vertical="center" shrinkToFit="1"/>
    </xf>
    <xf numFmtId="176" fontId="0" fillId="20" borderId="936" xfId="0" applyNumberFormat="1" applyFill="1" applyBorder="1" applyAlignment="1">
      <alignment horizontal="center" vertical="center" shrinkToFit="1"/>
    </xf>
    <xf numFmtId="176" fontId="0" fillId="20" borderId="935" xfId="0" applyNumberFormat="1" applyFill="1" applyBorder="1" applyAlignment="1">
      <alignment horizontal="center" vertical="center" shrinkToFit="1"/>
    </xf>
    <xf numFmtId="176" fontId="28" fillId="20" borderId="937" xfId="0" applyNumberFormat="1" applyFont="1" applyFill="1" applyBorder="1" applyAlignment="1">
      <alignment horizontal="center" vertical="center" shrinkToFit="1"/>
    </xf>
    <xf numFmtId="176" fontId="28" fillId="16" borderId="938" xfId="0" applyNumberFormat="1" applyFont="1" applyFill="1" applyBorder="1" applyAlignment="1">
      <alignment horizontal="center" vertical="center" shrinkToFit="1"/>
    </xf>
    <xf numFmtId="176" fontId="0" fillId="16" borderId="936" xfId="0" applyNumberFormat="1" applyFill="1" applyBorder="1" applyAlignment="1">
      <alignment horizontal="center" vertical="center" shrinkToFit="1"/>
    </xf>
    <xf numFmtId="176" fontId="39" fillId="6" borderId="935" xfId="0" applyNumberFormat="1" applyFont="1" applyFill="1" applyBorder="1" applyAlignment="1">
      <alignment horizontal="center" vertical="center" shrinkToFit="1"/>
    </xf>
    <xf numFmtId="0" fontId="36" fillId="34" borderId="1065" xfId="0" applyFont="1" applyFill="1" applyBorder="1" applyAlignment="1">
      <alignment vertical="center" shrinkToFit="1"/>
    </xf>
    <xf numFmtId="0" fontId="36" fillId="34" borderId="1066" xfId="0" applyFont="1" applyFill="1" applyBorder="1" applyAlignment="1">
      <alignment horizontal="center" vertical="center" shrinkToFit="1"/>
    </xf>
    <xf numFmtId="0" fontId="0" fillId="0" borderId="1061" xfId="0" applyBorder="1" applyAlignment="1">
      <alignment horizontal="center" vertical="center" shrinkToFit="1"/>
    </xf>
    <xf numFmtId="0" fontId="35" fillId="0" borderId="1067" xfId="0" applyFont="1" applyBorder="1" applyAlignment="1">
      <alignment horizontal="center" vertical="center" shrinkToFit="1"/>
    </xf>
    <xf numFmtId="49" fontId="43" fillId="0" borderId="1063" xfId="0" quotePrefix="1" applyNumberFormat="1" applyFont="1" applyBorder="1" applyAlignment="1">
      <alignment horizontal="center" vertical="center" shrinkToFit="1"/>
    </xf>
    <xf numFmtId="0" fontId="0" fillId="11" borderId="1068" xfId="0" quotePrefix="1" applyFill="1" applyBorder="1" applyAlignment="1">
      <alignment horizontal="center" vertical="center"/>
    </xf>
    <xf numFmtId="176" fontId="50" fillId="20" borderId="1069" xfId="0" applyNumberFormat="1" applyFont="1" applyFill="1" applyBorder="1" applyAlignment="1">
      <alignment horizontal="center" vertical="center" shrinkToFit="1"/>
    </xf>
    <xf numFmtId="176" fontId="0" fillId="20" borderId="1070" xfId="0" applyNumberFormat="1" applyFill="1" applyBorder="1" applyAlignment="1">
      <alignment horizontal="center" vertical="center" shrinkToFit="1"/>
    </xf>
    <xf numFmtId="176" fontId="0" fillId="20" borderId="1069" xfId="0" applyNumberFormat="1" applyFill="1" applyBorder="1" applyAlignment="1">
      <alignment horizontal="center" vertical="center" shrinkToFit="1"/>
    </xf>
    <xf numFmtId="176" fontId="28" fillId="20" borderId="1071" xfId="0" applyNumberFormat="1" applyFont="1" applyFill="1" applyBorder="1" applyAlignment="1">
      <alignment horizontal="center" vertical="center" shrinkToFit="1"/>
    </xf>
    <xf numFmtId="176" fontId="28" fillId="16" borderId="1072" xfId="0" applyNumberFormat="1" applyFont="1" applyFill="1" applyBorder="1" applyAlignment="1">
      <alignment horizontal="center" vertical="center" shrinkToFit="1"/>
    </xf>
    <xf numFmtId="176" fontId="0" fillId="16" borderId="1070" xfId="0" applyNumberFormat="1" applyFill="1" applyBorder="1" applyAlignment="1">
      <alignment horizontal="center" vertical="center" shrinkToFit="1"/>
    </xf>
    <xf numFmtId="176" fontId="39" fillId="11" borderId="1069" xfId="0" applyNumberFormat="1" applyFont="1" applyFill="1" applyBorder="1" applyAlignment="1">
      <alignment horizontal="center" vertical="center" shrinkToFit="1"/>
    </xf>
    <xf numFmtId="176" fontId="39" fillId="2" borderId="1073" xfId="0" applyNumberFormat="1" applyFont="1" applyFill="1" applyBorder="1" applyAlignment="1">
      <alignment horizontal="center" vertical="center" shrinkToFit="1"/>
    </xf>
    <xf numFmtId="176" fontId="39" fillId="2" borderId="1069" xfId="0" applyNumberFormat="1" applyFont="1" applyFill="1" applyBorder="1" applyAlignment="1">
      <alignment horizontal="center" vertical="center" shrinkToFit="1"/>
    </xf>
    <xf numFmtId="0" fontId="39" fillId="0" borderId="1074" xfId="0" applyFont="1" applyBorder="1" applyAlignment="1">
      <alignment horizontal="center" vertical="center" shrinkToFit="1"/>
    </xf>
    <xf numFmtId="0" fontId="39" fillId="11" borderId="1075" xfId="0" applyFont="1" applyFill="1" applyBorder="1" applyAlignment="1">
      <alignment horizontal="center" vertical="center" shrinkToFit="1"/>
    </xf>
    <xf numFmtId="0" fontId="39" fillId="11" borderId="1069" xfId="0" applyFont="1" applyFill="1" applyBorder="1" applyAlignment="1">
      <alignment horizontal="center" vertical="center" shrinkToFit="1"/>
    </xf>
    <xf numFmtId="0" fontId="39" fillId="11" borderId="1073" xfId="0" applyFont="1" applyFill="1" applyBorder="1" applyAlignment="1">
      <alignment horizontal="center" vertical="center" shrinkToFit="1"/>
    </xf>
    <xf numFmtId="0" fontId="39" fillId="5" borderId="1069" xfId="0" applyFont="1" applyFill="1" applyBorder="1" applyAlignment="1">
      <alignment horizontal="center" vertical="center" shrinkToFit="1"/>
    </xf>
    <xf numFmtId="0" fontId="0" fillId="0" borderId="1077" xfId="0" applyBorder="1" applyAlignment="1">
      <alignment horizontal="center" vertical="center"/>
    </xf>
    <xf numFmtId="0" fontId="0" fillId="0" borderId="1076" xfId="0" applyBorder="1">
      <alignment vertical="center"/>
    </xf>
    <xf numFmtId="0" fontId="0" fillId="0" borderId="1076" xfId="0" applyBorder="1" applyAlignment="1">
      <alignment horizontal="center" vertical="center"/>
    </xf>
    <xf numFmtId="0" fontId="0" fillId="0" borderId="1078" xfId="0" applyBorder="1" applyAlignment="1">
      <alignment horizontal="center" vertical="center"/>
    </xf>
    <xf numFmtId="0" fontId="0" fillId="0" borderId="1079" xfId="0" applyBorder="1" applyAlignment="1">
      <alignment horizontal="center" vertical="center"/>
    </xf>
    <xf numFmtId="180" fontId="0" fillId="0" borderId="13" xfId="0" applyNumberFormat="1" applyBorder="1" applyAlignment="1">
      <alignment horizontal="center" vertical="center"/>
    </xf>
    <xf numFmtId="0" fontId="28" fillId="0" borderId="516" xfId="0" applyFont="1" applyBorder="1" applyAlignment="1">
      <alignment horizontal="center" vertical="center" shrinkToFit="1"/>
    </xf>
    <xf numFmtId="0" fontId="29" fillId="0" borderId="520" xfId="0" applyFont="1" applyBorder="1" applyAlignment="1">
      <alignment horizontal="center" vertical="center" shrinkToFit="1"/>
    </xf>
    <xf numFmtId="176" fontId="28" fillId="32" borderId="515" xfId="0" applyNumberFormat="1" applyFont="1" applyFill="1" applyBorder="1" applyAlignment="1">
      <alignment horizontal="center" vertical="center" shrinkToFit="1"/>
    </xf>
    <xf numFmtId="176" fontId="0" fillId="32" borderId="514" xfId="0" applyNumberFormat="1" applyFill="1" applyBorder="1" applyAlignment="1">
      <alignment horizontal="center" vertical="center" shrinkToFit="1"/>
    </xf>
    <xf numFmtId="0" fontId="39" fillId="0" borderId="519" xfId="0" applyFont="1" applyBorder="1" applyAlignment="1">
      <alignment horizontal="center" vertical="center" shrinkToFit="1"/>
    </xf>
    <xf numFmtId="0" fontId="39" fillId="0" borderId="513" xfId="0" applyFont="1" applyBorder="1" applyAlignment="1">
      <alignment horizontal="center" vertical="center" shrinkToFit="1"/>
    </xf>
    <xf numFmtId="0" fontId="39" fillId="0" borderId="517" xfId="0" applyFont="1" applyBorder="1" applyAlignment="1">
      <alignment horizontal="center" vertical="center" shrinkToFit="1"/>
    </xf>
    <xf numFmtId="0" fontId="39" fillId="0" borderId="169" xfId="0" applyFont="1" applyBorder="1" applyAlignment="1">
      <alignment horizontal="center" vertical="center" shrinkToFit="1"/>
    </xf>
    <xf numFmtId="0" fontId="39" fillId="0" borderId="556" xfId="0" applyFont="1" applyBorder="1" applyAlignment="1">
      <alignment horizontal="center" vertical="center" shrinkToFit="1"/>
    </xf>
    <xf numFmtId="176" fontId="0" fillId="0" borderId="218" xfId="0" applyNumberFormat="1" applyBorder="1" applyAlignment="1">
      <alignment horizontal="center" vertical="center"/>
    </xf>
    <xf numFmtId="0" fontId="0" fillId="0" borderId="138" xfId="0" applyBorder="1" applyAlignment="1">
      <alignment horizontal="center" vertical="center"/>
    </xf>
    <xf numFmtId="0" fontId="0" fillId="0" borderId="139" xfId="0" applyBorder="1" applyAlignment="1">
      <alignment horizontal="center" vertical="center"/>
    </xf>
    <xf numFmtId="0" fontId="0" fillId="0" borderId="140" xfId="0" applyBorder="1" applyAlignment="1">
      <alignment horizontal="center" vertical="center"/>
    </xf>
    <xf numFmtId="0" fontId="0" fillId="0" borderId="141" xfId="0" applyBorder="1" applyAlignment="1">
      <alignment horizontal="center" vertical="center"/>
    </xf>
    <xf numFmtId="0" fontId="0" fillId="0" borderId="142" xfId="0" applyBorder="1" applyAlignment="1">
      <alignment horizontal="center" vertical="center"/>
    </xf>
    <xf numFmtId="0" fontId="45" fillId="19" borderId="528" xfId="0" applyFont="1" applyFill="1" applyBorder="1" applyAlignment="1">
      <alignment vertical="center" shrinkToFit="1"/>
    </xf>
    <xf numFmtId="0" fontId="45" fillId="19" borderId="529" xfId="0" applyFont="1" applyFill="1" applyBorder="1" applyAlignment="1">
      <alignment horizontal="center" vertical="center" shrinkToFit="1"/>
    </xf>
    <xf numFmtId="49" fontId="82" fillId="0" borderId="609" xfId="61" applyNumberFormat="1" applyFont="1" applyBorder="1" applyAlignment="1">
      <alignment horizontal="left" vertical="center"/>
    </xf>
    <xf numFmtId="0" fontId="36" fillId="34" borderId="1039" xfId="0" applyFont="1" applyFill="1" applyBorder="1" applyAlignment="1">
      <alignment vertical="center" shrinkToFit="1"/>
    </xf>
    <xf numFmtId="0" fontId="36" fillId="34" borderId="1040" xfId="0" applyFont="1" applyFill="1" applyBorder="1" applyAlignment="1">
      <alignment horizontal="center" vertical="center" shrinkToFit="1"/>
    </xf>
    <xf numFmtId="0" fontId="29" fillId="0" borderId="1038" xfId="0" applyFont="1" applyBorder="1" applyAlignment="1">
      <alignment horizontal="center" vertical="center" shrinkToFit="1"/>
    </xf>
    <xf numFmtId="0" fontId="0" fillId="0" borderId="1035" xfId="0" applyBorder="1" applyAlignment="1">
      <alignment horizontal="center" vertical="center" shrinkToFit="1"/>
    </xf>
    <xf numFmtId="0" fontId="35" fillId="0" borderId="1041" xfId="0" applyFont="1" applyBorder="1" applyAlignment="1">
      <alignment horizontal="center" vertical="center" shrinkToFit="1"/>
    </xf>
    <xf numFmtId="0" fontId="0" fillId="11" borderId="1042" xfId="0" quotePrefix="1" applyFill="1" applyBorder="1" applyAlignment="1">
      <alignment horizontal="center" vertical="center"/>
    </xf>
    <xf numFmtId="176" fontId="50" fillId="20" borderId="808" xfId="0" applyNumberFormat="1" applyFont="1" applyFill="1" applyBorder="1" applyAlignment="1">
      <alignment horizontal="center" vertical="center" shrinkToFit="1"/>
    </xf>
    <xf numFmtId="176" fontId="0" fillId="20" borderId="809" xfId="0" applyNumberFormat="1" applyFill="1" applyBorder="1" applyAlignment="1">
      <alignment horizontal="center" vertical="center" shrinkToFit="1"/>
    </xf>
    <xf numFmtId="176" fontId="0" fillId="20" borderId="808" xfId="0" applyNumberFormat="1" applyFill="1" applyBorder="1" applyAlignment="1">
      <alignment horizontal="center" vertical="center" shrinkToFit="1"/>
    </xf>
    <xf numFmtId="176" fontId="28" fillId="20" borderId="810" xfId="0" applyNumberFormat="1" applyFont="1" applyFill="1" applyBorder="1" applyAlignment="1">
      <alignment horizontal="center" vertical="center" shrinkToFit="1"/>
    </xf>
    <xf numFmtId="176" fontId="28" fillId="16" borderId="811" xfId="0" applyNumberFormat="1" applyFont="1" applyFill="1" applyBorder="1" applyAlignment="1">
      <alignment horizontal="center" vertical="center" shrinkToFit="1"/>
    </xf>
    <xf numFmtId="176" fontId="0" fillId="16" borderId="1044" xfId="0" applyNumberFormat="1" applyFill="1" applyBorder="1" applyAlignment="1">
      <alignment horizontal="center" vertical="center" shrinkToFit="1"/>
    </xf>
    <xf numFmtId="176" fontId="39" fillId="2" borderId="1043" xfId="0" applyNumberFormat="1" applyFont="1" applyFill="1" applyBorder="1" applyAlignment="1">
      <alignment horizontal="center" vertical="center" shrinkToFit="1"/>
    </xf>
    <xf numFmtId="176" fontId="39" fillId="11" borderId="1043" xfId="0" applyNumberFormat="1" applyFont="1" applyFill="1" applyBorder="1" applyAlignment="1">
      <alignment horizontal="center" vertical="center" shrinkToFit="1"/>
    </xf>
    <xf numFmtId="176" fontId="39" fillId="2" borderId="1045" xfId="0" applyNumberFormat="1" applyFont="1" applyFill="1" applyBorder="1" applyAlignment="1">
      <alignment horizontal="center" vertical="center" shrinkToFit="1"/>
    </xf>
    <xf numFmtId="0" fontId="39" fillId="0" borderId="1046" xfId="0" applyFont="1" applyBorder="1" applyAlignment="1">
      <alignment horizontal="center" vertical="center" shrinkToFit="1"/>
    </xf>
    <xf numFmtId="0" fontId="39" fillId="11" borderId="1047" xfId="0" applyFont="1" applyFill="1" applyBorder="1" applyAlignment="1">
      <alignment horizontal="center" vertical="center" shrinkToFit="1"/>
    </xf>
    <xf numFmtId="0" fontId="39" fillId="11" borderId="1043" xfId="0" applyFont="1" applyFill="1" applyBorder="1" applyAlignment="1">
      <alignment horizontal="center" vertical="center" shrinkToFit="1"/>
    </xf>
    <xf numFmtId="0" fontId="39" fillId="11" borderId="1045" xfId="0" applyFont="1" applyFill="1" applyBorder="1" applyAlignment="1">
      <alignment horizontal="center" vertical="center" shrinkToFit="1"/>
    </xf>
    <xf numFmtId="0" fontId="39" fillId="5" borderId="1043" xfId="0" applyFont="1" applyFill="1" applyBorder="1" applyAlignment="1">
      <alignment horizontal="center" vertical="center" shrinkToFit="1"/>
    </xf>
    <xf numFmtId="176" fontId="0" fillId="0" borderId="1049" xfId="0" applyNumberFormat="1" applyBorder="1" applyAlignment="1">
      <alignment horizontal="center" vertical="center"/>
    </xf>
    <xf numFmtId="0" fontId="0" fillId="0" borderId="1050" xfId="0" applyBorder="1">
      <alignment vertical="center"/>
    </xf>
    <xf numFmtId="0" fontId="0" fillId="0" borderId="1049" xfId="0" applyBorder="1" applyAlignment="1">
      <alignment horizontal="center" vertical="center"/>
    </xf>
    <xf numFmtId="0" fontId="0" fillId="0" borderId="1048" xfId="0" applyBorder="1">
      <alignment vertical="center"/>
    </xf>
    <xf numFmtId="0" fontId="0" fillId="0" borderId="1048" xfId="0" applyBorder="1" applyAlignment="1">
      <alignment horizontal="center" vertical="center"/>
    </xf>
    <xf numFmtId="0" fontId="0" fillId="0" borderId="1050" xfId="0" applyBorder="1" applyAlignment="1">
      <alignment horizontal="center" vertical="center"/>
    </xf>
    <xf numFmtId="0" fontId="35" fillId="26" borderId="707" xfId="0" applyFont="1" applyFill="1" applyBorder="1" applyAlignment="1">
      <alignment vertical="center" shrinkToFit="1"/>
    </xf>
    <xf numFmtId="0" fontId="36" fillId="26" borderId="708" xfId="0" applyFont="1" applyFill="1" applyBorder="1" applyAlignment="1">
      <alignment horizontal="center" vertical="center" shrinkToFit="1"/>
    </xf>
    <xf numFmtId="0" fontId="29" fillId="0" borderId="706" xfId="0" applyFont="1" applyBorder="1" applyAlignment="1">
      <alignment horizontal="center" vertical="center" shrinkToFit="1"/>
    </xf>
    <xf numFmtId="0" fontId="0" fillId="0" borderId="703" xfId="0" applyBorder="1" applyAlignment="1">
      <alignment horizontal="center" vertical="center" shrinkToFit="1"/>
    </xf>
    <xf numFmtId="178" fontId="0" fillId="0" borderId="709" xfId="0" applyNumberFormat="1" applyBorder="1" applyAlignment="1">
      <alignment horizontal="center" vertical="center" shrinkToFit="1"/>
    </xf>
    <xf numFmtId="0" fontId="35" fillId="0" borderId="710" xfId="0" applyFont="1" applyBorder="1" applyAlignment="1">
      <alignment horizontal="center" vertical="center" shrinkToFit="1"/>
    </xf>
    <xf numFmtId="0" fontId="0" fillId="11" borderId="711" xfId="0" quotePrefix="1" applyFill="1" applyBorder="1" applyAlignment="1">
      <alignment horizontal="center" vertical="center"/>
    </xf>
    <xf numFmtId="176" fontId="0" fillId="20" borderId="712" xfId="0" applyNumberFormat="1" applyFill="1" applyBorder="1" applyAlignment="1">
      <alignment horizontal="center" vertical="center" shrinkToFit="1"/>
    </xf>
    <xf numFmtId="176" fontId="0" fillId="20" borderId="713" xfId="0" applyNumberFormat="1" applyFill="1" applyBorder="1" applyAlignment="1">
      <alignment horizontal="center" vertical="center" shrinkToFit="1"/>
    </xf>
    <xf numFmtId="176" fontId="28" fillId="20" borderId="714" xfId="0" applyNumberFormat="1" applyFont="1" applyFill="1" applyBorder="1" applyAlignment="1">
      <alignment horizontal="center" vertical="center" shrinkToFit="1"/>
    </xf>
    <xf numFmtId="176" fontId="28" fillId="16" borderId="715" xfId="0" applyNumberFormat="1" applyFont="1" applyFill="1" applyBorder="1" applyAlignment="1">
      <alignment horizontal="center" vertical="center" shrinkToFit="1"/>
    </xf>
    <xf numFmtId="176" fontId="0" fillId="16" borderId="713" xfId="0" applyNumberFormat="1" applyFill="1" applyBorder="1" applyAlignment="1">
      <alignment horizontal="center" vertical="center" shrinkToFit="1"/>
    </xf>
    <xf numFmtId="176" fontId="39" fillId="11" borderId="712" xfId="0" applyNumberFormat="1" applyFont="1" applyFill="1" applyBorder="1" applyAlignment="1">
      <alignment horizontal="center" vertical="center" shrinkToFit="1"/>
    </xf>
    <xf numFmtId="176" fontId="39" fillId="11" borderId="716" xfId="0" applyNumberFormat="1" applyFont="1" applyFill="1" applyBorder="1" applyAlignment="1">
      <alignment horizontal="center" vertical="center" shrinkToFit="1"/>
    </xf>
    <xf numFmtId="0" fontId="39" fillId="0" borderId="717" xfId="0" applyFont="1" applyBorder="1" applyAlignment="1">
      <alignment horizontal="center" vertical="center" shrinkToFit="1"/>
    </xf>
    <xf numFmtId="0" fontId="39" fillId="11" borderId="718" xfId="0" applyFont="1" applyFill="1" applyBorder="1" applyAlignment="1">
      <alignment horizontal="center" vertical="center" shrinkToFit="1"/>
    </xf>
    <xf numFmtId="0" fontId="39" fillId="11" borderId="712" xfId="0" applyFont="1" applyFill="1" applyBorder="1" applyAlignment="1">
      <alignment horizontal="center" vertical="center" shrinkToFit="1"/>
    </xf>
    <xf numFmtId="0" fontId="39" fillId="11" borderId="716" xfId="0" applyFont="1" applyFill="1" applyBorder="1" applyAlignment="1">
      <alignment horizontal="center" vertical="center" shrinkToFit="1"/>
    </xf>
    <xf numFmtId="0" fontId="0" fillId="0" borderId="721" xfId="0" applyBorder="1">
      <alignment vertical="center"/>
    </xf>
    <xf numFmtId="176" fontId="0" fillId="0" borderId="720" xfId="0" applyNumberFormat="1" applyBorder="1" applyAlignment="1">
      <alignment horizontal="center" vertical="center"/>
    </xf>
    <xf numFmtId="0" fontId="0" fillId="0" borderId="720" xfId="0" applyBorder="1" applyAlignment="1">
      <alignment horizontal="center" vertical="center"/>
    </xf>
    <xf numFmtId="0" fontId="35" fillId="26" borderId="819" xfId="0" applyFont="1" applyFill="1" applyBorder="1" applyAlignment="1">
      <alignment vertical="center" shrinkToFit="1"/>
    </xf>
    <xf numFmtId="0" fontId="36" fillId="26" borderId="820" xfId="0" applyFont="1" applyFill="1" applyBorder="1" applyAlignment="1">
      <alignment horizontal="center" vertical="center" shrinkToFit="1"/>
    </xf>
    <xf numFmtId="0" fontId="29" fillId="0" borderId="818" xfId="0" applyFont="1" applyBorder="1" applyAlignment="1">
      <alignment horizontal="center" vertical="center" shrinkToFit="1"/>
    </xf>
    <xf numFmtId="0" fontId="0" fillId="0" borderId="815" xfId="0" applyBorder="1" applyAlignment="1">
      <alignment horizontal="center" vertical="center" shrinkToFit="1"/>
    </xf>
    <xf numFmtId="178" fontId="0" fillId="0" borderId="821" xfId="0" applyNumberFormat="1" applyBorder="1" applyAlignment="1">
      <alignment horizontal="center" vertical="center" shrinkToFit="1"/>
    </xf>
    <xf numFmtId="0" fontId="35" fillId="0" borderId="822" xfId="0" applyFont="1" applyBorder="1" applyAlignment="1">
      <alignment horizontal="center" vertical="center" shrinkToFit="1"/>
    </xf>
    <xf numFmtId="0" fontId="0" fillId="11" borderId="823" xfId="0" quotePrefix="1" applyFill="1" applyBorder="1" applyAlignment="1">
      <alignment horizontal="center" vertical="center"/>
    </xf>
    <xf numFmtId="176" fontId="0" fillId="20" borderId="824" xfId="0" applyNumberFormat="1" applyFill="1" applyBorder="1" applyAlignment="1">
      <alignment horizontal="center" vertical="center" shrinkToFit="1"/>
    </xf>
    <xf numFmtId="176" fontId="0" fillId="20" borderId="825" xfId="0" applyNumberFormat="1" applyFill="1" applyBorder="1" applyAlignment="1">
      <alignment horizontal="center" vertical="center" shrinkToFit="1"/>
    </xf>
    <xf numFmtId="176" fontId="28" fillId="20" borderId="826" xfId="0" applyNumberFormat="1" applyFont="1" applyFill="1" applyBorder="1" applyAlignment="1">
      <alignment horizontal="center" vertical="center" shrinkToFit="1"/>
    </xf>
    <xf numFmtId="176" fontId="28" fillId="16" borderId="827" xfId="0" applyNumberFormat="1" applyFont="1" applyFill="1" applyBorder="1" applyAlignment="1">
      <alignment horizontal="center" vertical="center" shrinkToFit="1"/>
    </xf>
    <xf numFmtId="176" fontId="0" fillId="16" borderId="825" xfId="0" applyNumberFormat="1" applyFill="1" applyBorder="1" applyAlignment="1">
      <alignment horizontal="center" vertical="center" shrinkToFit="1"/>
    </xf>
    <xf numFmtId="176" fontId="39" fillId="11" borderId="824" xfId="0" applyNumberFormat="1" applyFont="1" applyFill="1" applyBorder="1" applyAlignment="1">
      <alignment horizontal="center" vertical="center" shrinkToFit="1"/>
    </xf>
    <xf numFmtId="176" fontId="39" fillId="11" borderId="828" xfId="0" applyNumberFormat="1" applyFont="1" applyFill="1" applyBorder="1" applyAlignment="1">
      <alignment horizontal="center" vertical="center" shrinkToFit="1"/>
    </xf>
    <xf numFmtId="0" fontId="39" fillId="0" borderId="829" xfId="0" applyFont="1" applyBorder="1" applyAlignment="1">
      <alignment horizontal="center" vertical="center" shrinkToFit="1"/>
    </xf>
    <xf numFmtId="0" fontId="39" fillId="11" borderId="830" xfId="0" applyFont="1" applyFill="1" applyBorder="1" applyAlignment="1">
      <alignment horizontal="center" vertical="center" shrinkToFit="1"/>
    </xf>
    <xf numFmtId="0" fontId="39" fillId="11" borderId="824" xfId="0" applyFont="1" applyFill="1" applyBorder="1" applyAlignment="1">
      <alignment horizontal="center" vertical="center" shrinkToFit="1"/>
    </xf>
    <xf numFmtId="0" fontId="39" fillId="11" borderId="828" xfId="0" applyFont="1" applyFill="1" applyBorder="1" applyAlignment="1">
      <alignment horizontal="center" vertical="center" shrinkToFit="1"/>
    </xf>
    <xf numFmtId="0" fontId="0" fillId="0" borderId="833" xfId="0" applyBorder="1">
      <alignment vertical="center"/>
    </xf>
    <xf numFmtId="176" fontId="0" fillId="0" borderId="832" xfId="0" applyNumberFormat="1" applyBorder="1" applyAlignment="1">
      <alignment horizontal="center" vertical="center"/>
    </xf>
    <xf numFmtId="0" fontId="0" fillId="0" borderId="832" xfId="0" applyBorder="1" applyAlignment="1">
      <alignment horizontal="center" vertical="center"/>
    </xf>
    <xf numFmtId="0" fontId="35" fillId="26" borderId="835" xfId="0" applyFont="1" applyFill="1" applyBorder="1" applyAlignment="1">
      <alignment vertical="center" shrinkToFit="1"/>
    </xf>
    <xf numFmtId="0" fontId="36" fillId="26" borderId="836" xfId="0" applyFont="1" applyFill="1" applyBorder="1" applyAlignment="1">
      <alignment horizontal="center" vertical="center" shrinkToFit="1"/>
    </xf>
    <xf numFmtId="0" fontId="29" fillId="0" borderId="834" xfId="0" applyFont="1" applyBorder="1" applyAlignment="1">
      <alignment horizontal="center" vertical="center" shrinkToFit="1"/>
    </xf>
    <xf numFmtId="0" fontId="0" fillId="0" borderId="831" xfId="0" applyBorder="1" applyAlignment="1">
      <alignment horizontal="center" vertical="center" shrinkToFit="1"/>
    </xf>
    <xf numFmtId="178" fontId="0" fillId="0" borderId="837" xfId="0" applyNumberFormat="1" applyBorder="1" applyAlignment="1">
      <alignment horizontal="center" vertical="center" shrinkToFit="1"/>
    </xf>
    <xf numFmtId="0" fontId="35" fillId="0" borderId="838" xfId="0" applyFont="1" applyBorder="1" applyAlignment="1">
      <alignment horizontal="center" vertical="center" shrinkToFit="1"/>
    </xf>
    <xf numFmtId="0" fontId="0" fillId="11" borderId="839" xfId="0" quotePrefix="1" applyFill="1" applyBorder="1" applyAlignment="1">
      <alignment horizontal="center" vertical="center"/>
    </xf>
    <xf numFmtId="176" fontId="0" fillId="20" borderId="840" xfId="0" applyNumberFormat="1" applyFill="1" applyBorder="1" applyAlignment="1">
      <alignment horizontal="center" vertical="center" shrinkToFit="1"/>
    </xf>
    <xf numFmtId="176" fontId="0" fillId="20" borderId="841" xfId="0" applyNumberFormat="1" applyFill="1" applyBorder="1" applyAlignment="1">
      <alignment horizontal="center" vertical="center" shrinkToFit="1"/>
    </xf>
    <xf numFmtId="176" fontId="28" fillId="20" borderId="842" xfId="0" applyNumberFormat="1" applyFont="1" applyFill="1" applyBorder="1" applyAlignment="1">
      <alignment horizontal="center" vertical="center" shrinkToFit="1"/>
    </xf>
    <xf numFmtId="176" fontId="28" fillId="16" borderId="843" xfId="0" applyNumberFormat="1" applyFont="1" applyFill="1" applyBorder="1" applyAlignment="1">
      <alignment horizontal="center" vertical="center" shrinkToFit="1"/>
    </xf>
    <xf numFmtId="176" fontId="0" fillId="16" borderId="841" xfId="0" applyNumberFormat="1" applyFill="1" applyBorder="1" applyAlignment="1">
      <alignment horizontal="center" vertical="center" shrinkToFit="1"/>
    </xf>
    <xf numFmtId="176" fontId="39" fillId="11" borderId="840" xfId="0" applyNumberFormat="1" applyFont="1" applyFill="1" applyBorder="1" applyAlignment="1">
      <alignment horizontal="center" vertical="center" shrinkToFit="1"/>
    </xf>
    <xf numFmtId="176" fontId="39" fillId="11" borderId="844" xfId="0" applyNumberFormat="1" applyFont="1" applyFill="1" applyBorder="1" applyAlignment="1">
      <alignment horizontal="center" vertical="center" shrinkToFit="1"/>
    </xf>
    <xf numFmtId="0" fontId="39" fillId="0" borderId="845" xfId="0" applyFont="1" applyBorder="1" applyAlignment="1">
      <alignment horizontal="center" vertical="center" shrinkToFit="1"/>
    </xf>
    <xf numFmtId="0" fontId="39" fillId="11" borderId="846" xfId="0" applyFont="1" applyFill="1" applyBorder="1" applyAlignment="1">
      <alignment horizontal="center" vertical="center" shrinkToFit="1"/>
    </xf>
    <xf numFmtId="0" fontId="39" fillId="11" borderId="840" xfId="0" applyFont="1" applyFill="1" applyBorder="1" applyAlignment="1">
      <alignment horizontal="center" vertical="center" shrinkToFit="1"/>
    </xf>
    <xf numFmtId="0" fontId="39" fillId="11" borderId="844" xfId="0" applyFont="1" applyFill="1" applyBorder="1" applyAlignment="1">
      <alignment horizontal="center" vertical="center" shrinkToFit="1"/>
    </xf>
    <xf numFmtId="0" fontId="0" fillId="0" borderId="848" xfId="0" applyBorder="1">
      <alignment vertical="center"/>
    </xf>
    <xf numFmtId="176" fontId="0" fillId="0" borderId="847" xfId="0" applyNumberFormat="1" applyBorder="1" applyAlignment="1">
      <alignment horizontal="center" vertical="center"/>
    </xf>
    <xf numFmtId="0" fontId="0" fillId="0" borderId="847" xfId="0" applyBorder="1" applyAlignment="1">
      <alignment horizontal="center" vertical="center"/>
    </xf>
    <xf numFmtId="0" fontId="35" fillId="26" borderId="678" xfId="0" applyFont="1" applyFill="1" applyBorder="1" applyAlignment="1">
      <alignment vertical="center" shrinkToFit="1"/>
    </xf>
    <xf numFmtId="0" fontId="36" fillId="26" borderId="679" xfId="0" applyFont="1" applyFill="1" applyBorder="1" applyAlignment="1">
      <alignment horizontal="center" vertical="center" shrinkToFit="1"/>
    </xf>
    <xf numFmtId="0" fontId="29" fillId="0" borderId="677" xfId="0" applyFont="1" applyBorder="1" applyAlignment="1">
      <alignment horizontal="center" vertical="center" shrinkToFit="1"/>
    </xf>
    <xf numFmtId="0" fontId="0" fillId="0" borderId="674" xfId="0" applyBorder="1" applyAlignment="1">
      <alignment horizontal="center" vertical="center" shrinkToFit="1"/>
    </xf>
    <xf numFmtId="178" fontId="0" fillId="0" borderId="680" xfId="0" applyNumberFormat="1" applyBorder="1" applyAlignment="1">
      <alignment horizontal="center" vertical="center" shrinkToFit="1"/>
    </xf>
    <xf numFmtId="0" fontId="35" fillId="0" borderId="681" xfId="0" applyFont="1" applyBorder="1" applyAlignment="1">
      <alignment horizontal="center" vertical="center" shrinkToFit="1"/>
    </xf>
    <xf numFmtId="0" fontId="0" fillId="11" borderId="682" xfId="0" quotePrefix="1" applyFill="1" applyBorder="1" applyAlignment="1">
      <alignment horizontal="center" vertical="center"/>
    </xf>
    <xf numFmtId="176" fontId="0" fillId="20" borderId="683" xfId="0" applyNumberFormat="1" applyFill="1" applyBorder="1" applyAlignment="1">
      <alignment horizontal="center" vertical="center" shrinkToFit="1"/>
    </xf>
    <xf numFmtId="176" fontId="0" fillId="20" borderId="684" xfId="0" applyNumberFormat="1" applyFill="1" applyBorder="1" applyAlignment="1">
      <alignment horizontal="center" vertical="center" shrinkToFit="1"/>
    </xf>
    <xf numFmtId="176" fontId="28" fillId="20" borderId="685" xfId="0" applyNumberFormat="1" applyFont="1" applyFill="1" applyBorder="1" applyAlignment="1">
      <alignment horizontal="center" vertical="center" shrinkToFit="1"/>
    </xf>
    <xf numFmtId="176" fontId="28" fillId="16" borderId="686" xfId="0" applyNumberFormat="1" applyFont="1" applyFill="1" applyBorder="1" applyAlignment="1">
      <alignment horizontal="center" vertical="center" shrinkToFit="1"/>
    </xf>
    <xf numFmtId="176" fontId="0" fillId="16" borderId="684" xfId="0" applyNumberFormat="1" applyFill="1" applyBorder="1" applyAlignment="1">
      <alignment horizontal="center" vertical="center" shrinkToFit="1"/>
    </xf>
    <xf numFmtId="176" fontId="39" fillId="11" borderId="683" xfId="0" applyNumberFormat="1" applyFont="1" applyFill="1" applyBorder="1" applyAlignment="1">
      <alignment horizontal="center" vertical="center" shrinkToFit="1"/>
    </xf>
    <xf numFmtId="176" fontId="39" fillId="11" borderId="687" xfId="0" applyNumberFormat="1" applyFont="1" applyFill="1" applyBorder="1" applyAlignment="1">
      <alignment horizontal="center" vertical="center" shrinkToFit="1"/>
    </xf>
    <xf numFmtId="0" fontId="39" fillId="0" borderId="688" xfId="0" applyFont="1" applyBorder="1" applyAlignment="1">
      <alignment horizontal="center" vertical="center" shrinkToFit="1"/>
    </xf>
    <xf numFmtId="0" fontId="39" fillId="11" borderId="689" xfId="0" applyFont="1" applyFill="1" applyBorder="1" applyAlignment="1">
      <alignment horizontal="center" vertical="center" shrinkToFit="1"/>
    </xf>
    <xf numFmtId="0" fontId="39" fillId="11" borderId="683" xfId="0" applyFont="1" applyFill="1" applyBorder="1" applyAlignment="1">
      <alignment horizontal="center" vertical="center" shrinkToFit="1"/>
    </xf>
    <xf numFmtId="0" fontId="39" fillId="11" borderId="687" xfId="0" applyFont="1" applyFill="1" applyBorder="1" applyAlignment="1">
      <alignment horizontal="center" vertical="center" shrinkToFit="1"/>
    </xf>
    <xf numFmtId="0" fontId="0" fillId="0" borderId="692" xfId="0" applyBorder="1">
      <alignment vertical="center"/>
    </xf>
    <xf numFmtId="176" fontId="0" fillId="0" borderId="691" xfId="0" applyNumberFormat="1" applyBorder="1" applyAlignment="1">
      <alignment horizontal="center" vertical="center"/>
    </xf>
    <xf numFmtId="0" fontId="0" fillId="0" borderId="691" xfId="0" applyBorder="1" applyAlignment="1">
      <alignment horizontal="center" vertical="center"/>
    </xf>
    <xf numFmtId="0" fontId="37" fillId="0" borderId="804" xfId="0" applyFont="1" applyBorder="1" applyAlignment="1">
      <alignment vertical="center" shrinkToFit="1"/>
    </xf>
    <xf numFmtId="0" fontId="39" fillId="0" borderId="805" xfId="0" applyFont="1" applyBorder="1" applyAlignment="1">
      <alignment horizontal="center" vertical="center" shrinkToFit="1"/>
    </xf>
    <xf numFmtId="0" fontId="0" fillId="0" borderId="803" xfId="0" applyBorder="1" applyAlignment="1">
      <alignment horizontal="center" vertical="center" shrinkToFit="1"/>
    </xf>
    <xf numFmtId="0" fontId="35" fillId="0" borderId="806" xfId="0" applyFont="1" applyBorder="1" applyAlignment="1">
      <alignment horizontal="center" vertical="center" shrinkToFit="1"/>
    </xf>
    <xf numFmtId="0" fontId="0" fillId="11" borderId="807" xfId="0" quotePrefix="1" applyFill="1" applyBorder="1" applyAlignment="1">
      <alignment horizontal="center" vertical="center"/>
    </xf>
    <xf numFmtId="176" fontId="0" fillId="16" borderId="809" xfId="0" applyNumberFormat="1" applyFill="1" applyBorder="1" applyAlignment="1">
      <alignment horizontal="center" vertical="center" shrinkToFit="1"/>
    </xf>
    <xf numFmtId="176" fontId="39" fillId="11" borderId="808" xfId="0" applyNumberFormat="1" applyFont="1" applyFill="1" applyBorder="1" applyAlignment="1">
      <alignment horizontal="center" vertical="center" shrinkToFit="1"/>
    </xf>
    <xf numFmtId="176" fontId="39" fillId="11" borderId="812" xfId="0" applyNumberFormat="1" applyFont="1" applyFill="1" applyBorder="1" applyAlignment="1">
      <alignment horizontal="center" vertical="center" shrinkToFit="1"/>
    </xf>
    <xf numFmtId="0" fontId="39" fillId="0" borderId="813" xfId="0" applyFont="1" applyBorder="1" applyAlignment="1">
      <alignment horizontal="center" vertical="center" shrinkToFit="1"/>
    </xf>
    <xf numFmtId="0" fontId="39" fillId="11" borderId="814" xfId="0" applyFont="1" applyFill="1" applyBorder="1" applyAlignment="1">
      <alignment horizontal="center" vertical="center" shrinkToFit="1"/>
    </xf>
    <xf numFmtId="0" fontId="39" fillId="11" borderId="808" xfId="0" applyFont="1" applyFill="1" applyBorder="1" applyAlignment="1">
      <alignment horizontal="center" vertical="center" shrinkToFit="1"/>
    </xf>
    <xf numFmtId="0" fontId="39" fillId="11" borderId="812" xfId="0" applyFont="1" applyFill="1" applyBorder="1" applyAlignment="1">
      <alignment horizontal="center" vertical="center" shrinkToFit="1"/>
    </xf>
    <xf numFmtId="176" fontId="0" fillId="0" borderId="816" xfId="0" applyNumberFormat="1" applyBorder="1" applyAlignment="1">
      <alignment horizontal="center" vertical="center"/>
    </xf>
    <xf numFmtId="0" fontId="0" fillId="0" borderId="817" xfId="0" applyBorder="1">
      <alignment vertical="center"/>
    </xf>
    <xf numFmtId="0" fontId="0" fillId="0" borderId="816" xfId="0" applyBorder="1" applyAlignment="1">
      <alignment horizontal="center" vertical="center"/>
    </xf>
    <xf numFmtId="0" fontId="0" fillId="0" borderId="815" xfId="0" applyBorder="1">
      <alignment vertical="center"/>
    </xf>
    <xf numFmtId="0" fontId="0" fillId="0" borderId="815" xfId="0" applyBorder="1" applyAlignment="1">
      <alignment horizontal="center" vertical="center"/>
    </xf>
    <xf numFmtId="0" fontId="0" fillId="0" borderId="817" xfId="0" applyBorder="1" applyAlignment="1">
      <alignment horizontal="center" vertical="center"/>
    </xf>
    <xf numFmtId="0" fontId="45" fillId="8" borderId="528" xfId="0" applyFont="1" applyFill="1" applyBorder="1" applyAlignment="1">
      <alignment vertical="center" shrinkToFit="1"/>
    </xf>
    <xf numFmtId="0" fontId="45" fillId="8" borderId="529" xfId="0" applyFont="1" applyFill="1" applyBorder="1" applyAlignment="1">
      <alignment horizontal="center" vertical="center" shrinkToFit="1"/>
    </xf>
    <xf numFmtId="0" fontId="81" fillId="41" borderId="529" xfId="0" applyFont="1" applyFill="1" applyBorder="1" applyAlignment="1">
      <alignment horizontal="center" vertical="center" shrinkToFit="1"/>
    </xf>
    <xf numFmtId="0" fontId="81" fillId="19" borderId="529" xfId="0" applyFont="1" applyFill="1" applyBorder="1" applyAlignment="1">
      <alignment horizontal="center" vertical="center" shrinkToFit="1"/>
    </xf>
    <xf numFmtId="0" fontId="39" fillId="8" borderId="631" xfId="0" applyFont="1" applyFill="1" applyBorder="1" applyAlignment="1">
      <alignment vertical="center" shrinkToFit="1"/>
    </xf>
    <xf numFmtId="0" fontId="39" fillId="8" borderId="632" xfId="0" applyFont="1" applyFill="1" applyBorder="1" applyAlignment="1">
      <alignment horizontal="center" vertical="center" shrinkToFit="1"/>
    </xf>
    <xf numFmtId="0" fontId="0" fillId="0" borderId="648" xfId="0" applyBorder="1" applyAlignment="1">
      <alignment horizontal="center" vertical="center" shrinkToFit="1"/>
    </xf>
    <xf numFmtId="0" fontId="35" fillId="0" borderId="635" xfId="0" applyFont="1" applyBorder="1" applyAlignment="1">
      <alignment horizontal="center" vertical="center" shrinkToFit="1"/>
    </xf>
    <xf numFmtId="0" fontId="0" fillId="11" borderId="653" xfId="0" quotePrefix="1" applyFill="1" applyBorder="1" applyAlignment="1">
      <alignment horizontal="center" vertical="center"/>
    </xf>
    <xf numFmtId="176" fontId="50" fillId="20" borderId="654" xfId="0" applyNumberFormat="1" applyFont="1" applyFill="1" applyBorder="1" applyAlignment="1">
      <alignment horizontal="center" vertical="center" shrinkToFit="1"/>
    </xf>
    <xf numFmtId="176" fontId="0" fillId="20" borderId="655" xfId="0" applyNumberFormat="1" applyFill="1" applyBorder="1" applyAlignment="1">
      <alignment horizontal="center" vertical="center" shrinkToFit="1"/>
    </xf>
    <xf numFmtId="176" fontId="0" fillId="20" borderId="654" xfId="0" applyNumberFormat="1" applyFill="1" applyBorder="1" applyAlignment="1">
      <alignment horizontal="center" vertical="center" shrinkToFit="1"/>
    </xf>
    <xf numFmtId="176" fontId="28" fillId="20" borderId="656" xfId="0" applyNumberFormat="1" applyFont="1" applyFill="1" applyBorder="1" applyAlignment="1">
      <alignment horizontal="center" vertical="center" shrinkToFit="1"/>
    </xf>
    <xf numFmtId="176" fontId="28" fillId="16" borderId="657" xfId="0" applyNumberFormat="1" applyFont="1" applyFill="1" applyBorder="1" applyAlignment="1">
      <alignment horizontal="center" vertical="center" shrinkToFit="1"/>
    </xf>
    <xf numFmtId="176" fontId="0" fillId="16" borderId="655" xfId="0" applyNumberFormat="1" applyFill="1" applyBorder="1" applyAlignment="1">
      <alignment horizontal="center" vertical="center" shrinkToFit="1"/>
    </xf>
    <xf numFmtId="0" fontId="29" fillId="0" borderId="1051" xfId="0" applyFont="1" applyBorder="1" applyAlignment="1">
      <alignment horizontal="center" vertical="center" shrinkToFit="1"/>
    </xf>
    <xf numFmtId="0" fontId="0" fillId="0" borderId="1048" xfId="0" applyBorder="1" applyAlignment="1">
      <alignment horizontal="center" vertical="center" shrinkToFit="1"/>
    </xf>
    <xf numFmtId="0" fontId="35" fillId="0" borderId="1052" xfId="0" applyFont="1" applyBorder="1" applyAlignment="1">
      <alignment horizontal="center" vertical="center" shrinkToFit="1"/>
    </xf>
    <xf numFmtId="0" fontId="0" fillId="11" borderId="1053" xfId="0" quotePrefix="1" applyFill="1" applyBorder="1" applyAlignment="1">
      <alignment horizontal="center" vertical="center"/>
    </xf>
    <xf numFmtId="176" fontId="0" fillId="20" borderId="1055" xfId="0" applyNumberFormat="1" applyFill="1" applyBorder="1" applyAlignment="1">
      <alignment horizontal="center" vertical="center" shrinkToFit="1"/>
    </xf>
    <xf numFmtId="176" fontId="0" fillId="20" borderId="1054" xfId="0" applyNumberFormat="1" applyFill="1" applyBorder="1" applyAlignment="1">
      <alignment horizontal="center" vertical="center" shrinkToFit="1"/>
    </xf>
    <xf numFmtId="176" fontId="28" fillId="20" borderId="1056" xfId="0" applyNumberFormat="1" applyFont="1" applyFill="1" applyBorder="1" applyAlignment="1">
      <alignment horizontal="center" vertical="center" shrinkToFit="1"/>
    </xf>
    <xf numFmtId="176" fontId="28" fillId="16" borderId="1057" xfId="0" applyNumberFormat="1" applyFont="1" applyFill="1" applyBorder="1" applyAlignment="1">
      <alignment horizontal="center" vertical="center" shrinkToFit="1"/>
    </xf>
    <xf numFmtId="176" fontId="0" fillId="16" borderId="1055" xfId="0" applyNumberFormat="1" applyFill="1" applyBorder="1" applyAlignment="1">
      <alignment horizontal="center" vertical="center" shrinkToFit="1"/>
    </xf>
    <xf numFmtId="176" fontId="39" fillId="2" borderId="1054" xfId="0" applyNumberFormat="1" applyFont="1" applyFill="1" applyBorder="1" applyAlignment="1">
      <alignment horizontal="center" vertical="center" shrinkToFit="1"/>
    </xf>
    <xf numFmtId="176" fontId="39" fillId="11" borderId="1054" xfId="0" applyNumberFormat="1" applyFont="1" applyFill="1" applyBorder="1" applyAlignment="1">
      <alignment horizontal="center" vertical="center" shrinkToFit="1"/>
    </xf>
    <xf numFmtId="176" fontId="39" fillId="2" borderId="1058" xfId="0" applyNumberFormat="1" applyFont="1" applyFill="1" applyBorder="1" applyAlignment="1">
      <alignment horizontal="center" vertical="center" shrinkToFit="1"/>
    </xf>
    <xf numFmtId="0" fontId="39" fillId="0" borderId="1059" xfId="0" applyFont="1" applyBorder="1" applyAlignment="1">
      <alignment horizontal="center" vertical="center" shrinkToFit="1"/>
    </xf>
    <xf numFmtId="0" fontId="39" fillId="11" borderId="1060" xfId="0" applyFont="1" applyFill="1" applyBorder="1" applyAlignment="1">
      <alignment horizontal="center" vertical="center" shrinkToFit="1"/>
    </xf>
    <xf numFmtId="0" fontId="39" fillId="11" borderId="1054" xfId="0" applyFont="1" applyFill="1" applyBorder="1" applyAlignment="1">
      <alignment horizontal="center" vertical="center" shrinkToFit="1"/>
    </xf>
    <xf numFmtId="0" fontId="39" fillId="11" borderId="1058" xfId="0" applyFont="1" applyFill="1" applyBorder="1" applyAlignment="1">
      <alignment horizontal="center" vertical="center" shrinkToFit="1"/>
    </xf>
    <xf numFmtId="0" fontId="39" fillId="5" borderId="1054" xfId="0" applyFont="1" applyFill="1" applyBorder="1" applyAlignment="1">
      <alignment horizontal="center" vertical="center" shrinkToFit="1"/>
    </xf>
    <xf numFmtId="0" fontId="39" fillId="5" borderId="1058" xfId="0" applyFont="1" applyFill="1" applyBorder="1" applyAlignment="1">
      <alignment horizontal="center" vertical="center" shrinkToFit="1"/>
    </xf>
    <xf numFmtId="176" fontId="0" fillId="0" borderId="1062" xfId="0" applyNumberFormat="1" applyBorder="1" applyAlignment="1">
      <alignment horizontal="center" vertical="center"/>
    </xf>
    <xf numFmtId="0" fontId="0" fillId="0" borderId="1063" xfId="0" applyBorder="1">
      <alignment vertical="center"/>
    </xf>
    <xf numFmtId="0" fontId="0" fillId="0" borderId="1062" xfId="0" applyBorder="1" applyAlignment="1">
      <alignment horizontal="center" vertical="center"/>
    </xf>
    <xf numFmtId="0" fontId="0" fillId="0" borderId="1061" xfId="0" applyBorder="1">
      <alignment vertical="center"/>
    </xf>
    <xf numFmtId="0" fontId="0" fillId="0" borderId="1063" xfId="0" applyBorder="1" applyAlignment="1">
      <alignment horizontal="center" vertical="center"/>
    </xf>
    <xf numFmtId="0" fontId="0" fillId="0" borderId="1061" xfId="0" applyBorder="1" applyAlignment="1">
      <alignment horizontal="center" vertical="center"/>
    </xf>
    <xf numFmtId="0" fontId="0" fillId="0" borderId="1064" xfId="0" applyBorder="1" applyAlignment="1">
      <alignment horizontal="center" vertical="center"/>
    </xf>
    <xf numFmtId="181" fontId="37" fillId="45" borderId="521" xfId="0" applyNumberFormat="1" applyFont="1" applyFill="1" applyBorder="1" applyAlignment="1">
      <alignment horizontal="center" vertical="center"/>
    </xf>
    <xf numFmtId="0" fontId="37" fillId="0" borderId="1958" xfId="0" applyFont="1" applyBorder="1" applyAlignment="1">
      <alignment vertical="center" shrinkToFit="1"/>
    </xf>
    <xf numFmtId="0" fontId="39" fillId="0" borderId="1959" xfId="0" applyFont="1" applyBorder="1" applyAlignment="1">
      <alignment horizontal="center" vertical="center" shrinkToFit="1"/>
    </xf>
    <xf numFmtId="0" fontId="29" fillId="0" borderId="1960" xfId="0" applyFont="1" applyBorder="1" applyAlignment="1">
      <alignment horizontal="center" vertical="center" shrinkToFit="1"/>
    </xf>
    <xf numFmtId="0" fontId="0" fillId="0" borderId="1957" xfId="0" applyBorder="1" applyAlignment="1">
      <alignment horizontal="center" vertical="center" shrinkToFit="1"/>
    </xf>
    <xf numFmtId="178" fontId="0" fillId="0" borderId="1961" xfId="0" applyNumberFormat="1" applyBorder="1" applyAlignment="1">
      <alignment horizontal="center" vertical="center" shrinkToFit="1"/>
    </xf>
    <xf numFmtId="0" fontId="35" fillId="0" borderId="1962" xfId="0" applyFont="1" applyBorder="1" applyAlignment="1">
      <alignment horizontal="center" vertical="center" shrinkToFit="1"/>
    </xf>
    <xf numFmtId="49" fontId="43" fillId="0" borderId="1963" xfId="0" quotePrefix="1" applyNumberFormat="1" applyFont="1" applyBorder="1" applyAlignment="1">
      <alignment horizontal="center" vertical="center" shrinkToFit="1"/>
    </xf>
    <xf numFmtId="0" fontId="0" fillId="11" borderId="1964" xfId="0" quotePrefix="1" applyFill="1" applyBorder="1" applyAlignment="1">
      <alignment horizontal="center" vertical="center"/>
    </xf>
    <xf numFmtId="176" fontId="0" fillId="20" borderId="1966" xfId="0" applyNumberFormat="1" applyFill="1" applyBorder="1" applyAlignment="1">
      <alignment horizontal="center" vertical="center" shrinkToFit="1"/>
    </xf>
    <xf numFmtId="176" fontId="0" fillId="20" borderId="1965" xfId="0" applyNumberFormat="1" applyFill="1" applyBorder="1" applyAlignment="1">
      <alignment horizontal="center" vertical="center" shrinkToFit="1"/>
    </xf>
    <xf numFmtId="176" fontId="28" fillId="20" borderId="1967" xfId="0" applyNumberFormat="1" applyFont="1" applyFill="1" applyBorder="1" applyAlignment="1">
      <alignment horizontal="center" vertical="center" shrinkToFit="1"/>
    </xf>
    <xf numFmtId="176" fontId="28" fillId="16" borderId="1968" xfId="0" applyNumberFormat="1" applyFont="1" applyFill="1" applyBorder="1" applyAlignment="1">
      <alignment horizontal="center" vertical="center" shrinkToFit="1"/>
    </xf>
    <xf numFmtId="176" fontId="0" fillId="16" borderId="1966" xfId="0" applyNumberFormat="1" applyFill="1" applyBorder="1" applyAlignment="1">
      <alignment horizontal="center" vertical="center" shrinkToFit="1"/>
    </xf>
    <xf numFmtId="176" fontId="39" fillId="0" borderId="1965" xfId="0" applyNumberFormat="1" applyFont="1" applyBorder="1" applyAlignment="1">
      <alignment horizontal="center" vertical="center" shrinkToFit="1"/>
    </xf>
    <xf numFmtId="176" fontId="39" fillId="11" borderId="1586" xfId="0" applyNumberFormat="1" applyFont="1" applyFill="1" applyBorder="1" applyAlignment="1">
      <alignment horizontal="center" vertical="center" shrinkToFit="1"/>
    </xf>
    <xf numFmtId="176" fontId="39" fillId="11" borderId="1587" xfId="0" applyNumberFormat="1" applyFont="1" applyFill="1" applyBorder="1" applyAlignment="1">
      <alignment horizontal="center" vertical="center" shrinkToFit="1"/>
    </xf>
    <xf numFmtId="0" fontId="39" fillId="0" borderId="1588" xfId="0" applyFont="1" applyBorder="1" applyAlignment="1">
      <alignment horizontal="center" vertical="center" shrinkToFit="1"/>
    </xf>
    <xf numFmtId="0" fontId="39" fillId="11" borderId="1589" xfId="0" applyFont="1" applyFill="1" applyBorder="1" applyAlignment="1">
      <alignment horizontal="center" vertical="center" shrinkToFit="1"/>
    </xf>
    <xf numFmtId="0" fontId="39" fillId="11" borderId="1586" xfId="0" applyFont="1" applyFill="1" applyBorder="1" applyAlignment="1">
      <alignment horizontal="center" vertical="center" shrinkToFit="1"/>
    </xf>
    <xf numFmtId="0" fontId="39" fillId="11" borderId="1587" xfId="0" applyFont="1" applyFill="1" applyBorder="1" applyAlignment="1">
      <alignment horizontal="center" vertical="center" shrinkToFit="1"/>
    </xf>
    <xf numFmtId="0" fontId="39" fillId="5" borderId="1586" xfId="0" applyFont="1" applyFill="1" applyBorder="1" applyAlignment="1">
      <alignment horizontal="center" vertical="center" shrinkToFit="1"/>
    </xf>
    <xf numFmtId="0" fontId="39" fillId="5" borderId="1587" xfId="0" applyFont="1" applyFill="1" applyBorder="1" applyAlignment="1">
      <alignment horizontal="center" vertical="center" shrinkToFit="1"/>
    </xf>
    <xf numFmtId="0" fontId="0" fillId="0" borderId="1591" xfId="0" applyBorder="1" applyAlignment="1">
      <alignment horizontal="center" vertical="center"/>
    </xf>
    <xf numFmtId="0" fontId="0" fillId="0" borderId="1592" xfId="0" applyBorder="1">
      <alignment vertical="center"/>
    </xf>
    <xf numFmtId="176" fontId="0" fillId="0" borderId="1591" xfId="0" applyNumberFormat="1" applyBorder="1" applyAlignment="1">
      <alignment horizontal="center" vertical="center"/>
    </xf>
    <xf numFmtId="0" fontId="0" fillId="0" borderId="1590" xfId="0" applyBorder="1">
      <alignment vertical="center"/>
    </xf>
    <xf numFmtId="176" fontId="0" fillId="0" borderId="1589" xfId="0" applyNumberFormat="1" applyBorder="1" applyAlignment="1">
      <alignment horizontal="center" vertical="center"/>
    </xf>
    <xf numFmtId="0" fontId="0" fillId="0" borderId="1592" xfId="0" applyBorder="1" applyAlignment="1">
      <alignment horizontal="center" vertical="center"/>
    </xf>
    <xf numFmtId="0" fontId="0" fillId="0" borderId="1590" xfId="0" applyBorder="1" applyAlignment="1">
      <alignment horizontal="center" vertical="center"/>
    </xf>
    <xf numFmtId="0" fontId="0" fillId="0" borderId="1593" xfId="0" applyBorder="1" applyAlignment="1">
      <alignment horizontal="center" vertical="center"/>
    </xf>
    <xf numFmtId="0" fontId="0" fillId="36" borderId="1590" xfId="0" applyFill="1" applyBorder="1" applyAlignment="1">
      <alignment horizontal="center" vertical="center"/>
    </xf>
    <xf numFmtId="0" fontId="0" fillId="0" borderId="1594" xfId="0" applyBorder="1" applyAlignment="1">
      <alignment horizontal="center" vertical="center"/>
    </xf>
    <xf numFmtId="0" fontId="28" fillId="11" borderId="2768" xfId="0" applyFont="1" applyFill="1" applyBorder="1" applyAlignment="1">
      <alignment horizontal="center" vertical="center" shrinkToFit="1"/>
    </xf>
    <xf numFmtId="0" fontId="36" fillId="35" borderId="2772" xfId="0" applyFont="1" applyFill="1" applyBorder="1" applyAlignment="1">
      <alignment vertical="center" shrinkToFit="1"/>
    </xf>
    <xf numFmtId="0" fontId="36" fillId="35" borderId="2773" xfId="0" applyFont="1" applyFill="1" applyBorder="1" applyAlignment="1">
      <alignment horizontal="center" vertical="center" shrinkToFit="1"/>
    </xf>
    <xf numFmtId="0" fontId="29" fillId="0" borderId="2771" xfId="0" applyFont="1" applyBorder="1" applyAlignment="1">
      <alignment horizontal="center" vertical="center" shrinkToFit="1"/>
    </xf>
    <xf numFmtId="0" fontId="0" fillId="0" borderId="2767" xfId="0" applyBorder="1" applyAlignment="1">
      <alignment horizontal="center" vertical="center" shrinkToFit="1"/>
    </xf>
    <xf numFmtId="178" fontId="0" fillId="11" borderId="1983" xfId="0" applyNumberFormat="1" applyFill="1" applyBorder="1" applyAlignment="1">
      <alignment horizontal="center" vertical="center" shrinkToFit="1"/>
    </xf>
    <xf numFmtId="0" fontId="35" fillId="0" borderId="2774" xfId="0" applyFont="1" applyBorder="1" applyAlignment="1">
      <alignment horizontal="center" vertical="center" shrinkToFit="1"/>
    </xf>
    <xf numFmtId="49" fontId="43" fillId="0" borderId="2769" xfId="0" quotePrefix="1" applyNumberFormat="1" applyFont="1" applyBorder="1" applyAlignment="1">
      <alignment horizontal="center" vertical="center" shrinkToFit="1"/>
    </xf>
    <xf numFmtId="0" fontId="0" fillId="11" borderId="2775" xfId="0" quotePrefix="1" applyFill="1" applyBorder="1" applyAlignment="1">
      <alignment horizontal="center" vertical="center"/>
    </xf>
    <xf numFmtId="176" fontId="0" fillId="20" borderId="2777" xfId="0" applyNumberFormat="1" applyFill="1" applyBorder="1" applyAlignment="1">
      <alignment horizontal="center" vertical="center" shrinkToFit="1"/>
    </xf>
    <xf numFmtId="176" fontId="0" fillId="20" borderId="2776" xfId="0" applyNumberFormat="1" applyFill="1" applyBorder="1" applyAlignment="1">
      <alignment horizontal="center" vertical="center" shrinkToFit="1"/>
    </xf>
    <xf numFmtId="176" fontId="28" fillId="20" borderId="2778" xfId="0" applyNumberFormat="1" applyFont="1" applyFill="1" applyBorder="1" applyAlignment="1">
      <alignment horizontal="center" vertical="center" shrinkToFit="1"/>
    </xf>
    <xf numFmtId="176" fontId="28" fillId="16" borderId="2779" xfId="0" applyNumberFormat="1" applyFont="1" applyFill="1" applyBorder="1" applyAlignment="1">
      <alignment horizontal="center" vertical="center" shrinkToFit="1"/>
    </xf>
    <xf numFmtId="176" fontId="0" fillId="16" borderId="2777" xfId="0" applyNumberFormat="1" applyFill="1" applyBorder="1" applyAlignment="1">
      <alignment horizontal="center" vertical="center" shrinkToFit="1"/>
    </xf>
    <xf numFmtId="176" fontId="39" fillId="2" borderId="2776" xfId="0" applyNumberFormat="1" applyFont="1" applyFill="1" applyBorder="1" applyAlignment="1">
      <alignment horizontal="center" vertical="center" shrinkToFit="1"/>
    </xf>
    <xf numFmtId="176" fontId="39" fillId="11" borderId="2776" xfId="0" applyNumberFormat="1" applyFont="1" applyFill="1" applyBorder="1" applyAlignment="1">
      <alignment horizontal="center" vertical="center" shrinkToFit="1"/>
    </xf>
    <xf numFmtId="176" fontId="39" fillId="2" borderId="2780" xfId="0" applyNumberFormat="1" applyFont="1" applyFill="1" applyBorder="1" applyAlignment="1">
      <alignment horizontal="center" vertical="center" shrinkToFit="1"/>
    </xf>
    <xf numFmtId="0" fontId="39" fillId="0" borderId="2781" xfId="0" applyFont="1" applyBorder="1" applyAlignment="1">
      <alignment horizontal="center" vertical="center" shrinkToFit="1"/>
    </xf>
    <xf numFmtId="0" fontId="39" fillId="11" borderId="2782" xfId="0" applyFont="1" applyFill="1" applyBorder="1" applyAlignment="1">
      <alignment horizontal="center" vertical="center" shrinkToFit="1"/>
    </xf>
    <xf numFmtId="0" fontId="39" fillId="11" borderId="2776" xfId="0" applyFont="1" applyFill="1" applyBorder="1" applyAlignment="1">
      <alignment horizontal="center" vertical="center" shrinkToFit="1"/>
    </xf>
    <xf numFmtId="0" fontId="39" fillId="11" borderId="2780" xfId="0" applyFont="1" applyFill="1" applyBorder="1" applyAlignment="1">
      <alignment horizontal="center" vertical="center" shrinkToFit="1"/>
    </xf>
    <xf numFmtId="0" fontId="39" fillId="5" borderId="2776" xfId="0" applyFont="1" applyFill="1" applyBorder="1" applyAlignment="1">
      <alignment horizontal="center" vertical="center" shrinkToFit="1"/>
    </xf>
    <xf numFmtId="0" fontId="39" fillId="5" borderId="2780" xfId="0" applyFont="1" applyFill="1" applyBorder="1" applyAlignment="1">
      <alignment horizontal="center" vertical="center" shrinkToFit="1"/>
    </xf>
    <xf numFmtId="0" fontId="0" fillId="0" borderId="2784" xfId="0" applyBorder="1" applyAlignment="1">
      <alignment horizontal="center" vertical="center"/>
    </xf>
    <xf numFmtId="0" fontId="0" fillId="0" borderId="2785" xfId="0" applyBorder="1">
      <alignment vertical="center"/>
    </xf>
    <xf numFmtId="176" fontId="0" fillId="0" borderId="2784" xfId="0" applyNumberFormat="1" applyBorder="1" applyAlignment="1">
      <alignment horizontal="center" vertical="center"/>
    </xf>
    <xf numFmtId="0" fontId="0" fillId="0" borderId="2783" xfId="0" applyBorder="1">
      <alignment vertical="center"/>
    </xf>
    <xf numFmtId="176" fontId="0" fillId="0" borderId="2782" xfId="0" applyNumberFormat="1" applyBorder="1" applyAlignment="1">
      <alignment horizontal="center" vertical="center"/>
    </xf>
    <xf numFmtId="0" fontId="0" fillId="0" borderId="2785" xfId="0" applyBorder="1" applyAlignment="1">
      <alignment horizontal="center" vertical="center"/>
    </xf>
    <xf numFmtId="0" fontId="0" fillId="0" borderId="2783" xfId="0" applyBorder="1" applyAlignment="1">
      <alignment horizontal="center" vertical="center"/>
    </xf>
    <xf numFmtId="0" fontId="0" fillId="0" borderId="2786" xfId="0" applyBorder="1" applyAlignment="1">
      <alignment horizontal="center" vertical="center"/>
    </xf>
    <xf numFmtId="0" fontId="0" fillId="36" borderId="2783" xfId="0" applyFill="1" applyBorder="1" applyAlignment="1">
      <alignment horizontal="center" vertical="center"/>
    </xf>
    <xf numFmtId="0" fontId="0" fillId="0" borderId="2787" xfId="0" applyBorder="1" applyAlignment="1">
      <alignment horizontal="center" vertical="center"/>
    </xf>
    <xf numFmtId="0" fontId="28" fillId="11" borderId="1344" xfId="0" applyFont="1" applyFill="1" applyBorder="1" applyAlignment="1">
      <alignment horizontal="center" vertical="center" shrinkToFit="1"/>
    </xf>
    <xf numFmtId="0" fontId="37" fillId="0" borderId="1662" xfId="0" applyFont="1" applyBorder="1" applyAlignment="1">
      <alignment vertical="center" shrinkToFit="1"/>
    </xf>
    <xf numFmtId="0" fontId="39" fillId="0" borderId="1663" xfId="0" applyFont="1" applyBorder="1" applyAlignment="1">
      <alignment horizontal="center" vertical="center" shrinkToFit="1"/>
    </xf>
    <xf numFmtId="0" fontId="29" fillId="0" borderId="1664" xfId="0" applyFont="1" applyBorder="1" applyAlignment="1">
      <alignment horizontal="center" vertical="center" shrinkToFit="1"/>
    </xf>
    <xf numFmtId="0" fontId="0" fillId="0" borderId="1661" xfId="0" applyBorder="1" applyAlignment="1">
      <alignment horizontal="center" vertical="center" shrinkToFit="1"/>
    </xf>
    <xf numFmtId="178" fontId="0" fillId="11" borderId="1665" xfId="0" applyNumberFormat="1" applyFill="1" applyBorder="1" applyAlignment="1">
      <alignment horizontal="center" vertical="center" shrinkToFit="1"/>
    </xf>
    <xf numFmtId="0" fontId="35" fillId="0" borderId="1666" xfId="0" applyFont="1" applyBorder="1" applyAlignment="1">
      <alignment horizontal="center" vertical="center" shrinkToFit="1"/>
    </xf>
    <xf numFmtId="49" fontId="43" fillId="0" borderId="1667" xfId="0" quotePrefix="1" applyNumberFormat="1" applyFont="1" applyBorder="1" applyAlignment="1">
      <alignment horizontal="center" vertical="center" shrinkToFit="1"/>
    </xf>
    <xf numFmtId="0" fontId="0" fillId="11" borderId="1668" xfId="0" quotePrefix="1" applyFill="1" applyBorder="1" applyAlignment="1">
      <alignment horizontal="center" vertical="center"/>
    </xf>
    <xf numFmtId="176" fontId="0" fillId="20" borderId="1670" xfId="0" applyNumberFormat="1" applyFill="1" applyBorder="1" applyAlignment="1">
      <alignment horizontal="center" vertical="center" shrinkToFit="1"/>
    </xf>
    <xf numFmtId="176" fontId="0" fillId="20" borderId="1669" xfId="0" applyNumberFormat="1" applyFill="1" applyBorder="1" applyAlignment="1">
      <alignment horizontal="center" vertical="center" shrinkToFit="1"/>
    </xf>
    <xf numFmtId="176" fontId="28" fillId="20" borderId="1671" xfId="0" applyNumberFormat="1" applyFont="1" applyFill="1" applyBorder="1" applyAlignment="1">
      <alignment horizontal="center" vertical="center" shrinkToFit="1"/>
    </xf>
    <xf numFmtId="176" fontId="28" fillId="16" borderId="1672" xfId="0" applyNumberFormat="1" applyFont="1" applyFill="1" applyBorder="1" applyAlignment="1">
      <alignment horizontal="center" vertical="center" shrinkToFit="1"/>
    </xf>
    <xf numFmtId="176" fontId="0" fillId="16" borderId="1670" xfId="0" applyNumberFormat="1" applyFill="1" applyBorder="1" applyAlignment="1">
      <alignment horizontal="center" vertical="center" shrinkToFit="1"/>
    </xf>
    <xf numFmtId="176" fontId="39" fillId="0" borderId="1669" xfId="0" applyNumberFormat="1" applyFont="1" applyBorder="1" applyAlignment="1">
      <alignment horizontal="center" vertical="center" shrinkToFit="1"/>
    </xf>
    <xf numFmtId="176" fontId="39" fillId="11" borderId="1345" xfId="0" applyNumberFormat="1" applyFont="1" applyFill="1" applyBorder="1" applyAlignment="1">
      <alignment horizontal="center" vertical="center" shrinkToFit="1"/>
    </xf>
    <xf numFmtId="176" fontId="39" fillId="11" borderId="1346" xfId="0" applyNumberFormat="1" applyFont="1" applyFill="1" applyBorder="1" applyAlignment="1">
      <alignment horizontal="center" vertical="center" shrinkToFit="1"/>
    </xf>
    <xf numFmtId="0" fontId="39" fillId="0" borderId="1347" xfId="0" applyFont="1" applyBorder="1" applyAlignment="1">
      <alignment horizontal="center" vertical="center" shrinkToFit="1"/>
    </xf>
    <xf numFmtId="0" fontId="39" fillId="11" borderId="1348" xfId="0" applyFont="1" applyFill="1" applyBorder="1" applyAlignment="1">
      <alignment horizontal="center" vertical="center" shrinkToFit="1"/>
    </xf>
    <xf numFmtId="0" fontId="39" fillId="11" borderId="1345" xfId="0" applyFont="1" applyFill="1" applyBorder="1" applyAlignment="1">
      <alignment horizontal="center" vertical="center" shrinkToFit="1"/>
    </xf>
    <xf numFmtId="0" fontId="39" fillId="11" borderId="1346" xfId="0" applyFont="1" applyFill="1" applyBorder="1" applyAlignment="1">
      <alignment horizontal="center" vertical="center" shrinkToFit="1"/>
    </xf>
    <xf numFmtId="0" fontId="39" fillId="5" borderId="1345" xfId="0" applyFont="1" applyFill="1" applyBorder="1" applyAlignment="1">
      <alignment horizontal="center" vertical="center" shrinkToFit="1"/>
    </xf>
    <xf numFmtId="0" fontId="39" fillId="5" borderId="1346" xfId="0" applyFont="1" applyFill="1" applyBorder="1" applyAlignment="1">
      <alignment horizontal="center" vertical="center" shrinkToFit="1"/>
    </xf>
    <xf numFmtId="0" fontId="0" fillId="0" borderId="1350" xfId="0" applyBorder="1" applyAlignment="1">
      <alignment horizontal="center" vertical="center"/>
    </xf>
    <xf numFmtId="0" fontId="0" fillId="0" borderId="1351" xfId="0" applyBorder="1">
      <alignment vertical="center"/>
    </xf>
    <xf numFmtId="176" fontId="0" fillId="0" borderId="1350" xfId="0" applyNumberFormat="1" applyBorder="1" applyAlignment="1">
      <alignment horizontal="center" vertical="center"/>
    </xf>
    <xf numFmtId="0" fontId="0" fillId="0" borderId="1349" xfId="0" applyBorder="1">
      <alignment vertical="center"/>
    </xf>
    <xf numFmtId="176" fontId="0" fillId="0" borderId="1348" xfId="0" applyNumberFormat="1" applyBorder="1" applyAlignment="1">
      <alignment horizontal="center" vertical="center"/>
    </xf>
    <xf numFmtId="0" fontId="0" fillId="0" borderId="1351" xfId="0" applyBorder="1" applyAlignment="1">
      <alignment horizontal="center" vertical="center"/>
    </xf>
    <xf numFmtId="0" fontId="0" fillId="0" borderId="1349" xfId="0" applyBorder="1" applyAlignment="1">
      <alignment horizontal="center" vertical="center"/>
    </xf>
    <xf numFmtId="0" fontId="0" fillId="0" borderId="1352" xfId="0" applyBorder="1" applyAlignment="1">
      <alignment horizontal="center" vertical="center"/>
    </xf>
    <xf numFmtId="0" fontId="0" fillId="36" borderId="1349" xfId="0" applyFill="1" applyBorder="1" applyAlignment="1">
      <alignment horizontal="center" vertical="center"/>
    </xf>
    <xf numFmtId="0" fontId="0" fillId="0" borderId="1353" xfId="0" applyBorder="1" applyAlignment="1">
      <alignment horizontal="center" vertical="center"/>
    </xf>
    <xf numFmtId="0" fontId="45" fillId="19" borderId="1674" xfId="0" applyFont="1" applyFill="1" applyBorder="1" applyAlignment="1">
      <alignment vertical="center" shrinkToFit="1"/>
    </xf>
    <xf numFmtId="0" fontId="45" fillId="19" borderId="1675" xfId="0" applyFont="1" applyFill="1" applyBorder="1" applyAlignment="1">
      <alignment horizontal="center" vertical="center" shrinkToFit="1"/>
    </xf>
    <xf numFmtId="0" fontId="29" fillId="0" borderId="1676" xfId="0" applyFont="1" applyBorder="1" applyAlignment="1">
      <alignment horizontal="center" vertical="center" shrinkToFit="1"/>
    </xf>
    <xf numFmtId="0" fontId="0" fillId="0" borderId="1673" xfId="0" applyBorder="1" applyAlignment="1">
      <alignment horizontal="center" vertical="center" shrinkToFit="1"/>
    </xf>
    <xf numFmtId="178" fontId="0" fillId="11" borderId="1677" xfId="0" applyNumberFormat="1" applyFill="1" applyBorder="1" applyAlignment="1">
      <alignment horizontal="center" vertical="center" shrinkToFit="1"/>
    </xf>
    <xf numFmtId="0" fontId="35" fillId="0" borderId="1678" xfId="0" applyFont="1" applyBorder="1" applyAlignment="1">
      <alignment horizontal="center" vertical="center" shrinkToFit="1"/>
    </xf>
    <xf numFmtId="49" fontId="43" fillId="0" borderId="1679" xfId="0" quotePrefix="1" applyNumberFormat="1" applyFont="1" applyBorder="1" applyAlignment="1">
      <alignment horizontal="center" vertical="center" shrinkToFit="1"/>
    </xf>
    <xf numFmtId="0" fontId="0" fillId="11" borderId="1680" xfId="0" quotePrefix="1" applyFill="1" applyBorder="1" applyAlignment="1">
      <alignment horizontal="center" vertical="center"/>
    </xf>
    <xf numFmtId="176" fontId="0" fillId="20" borderId="1682" xfId="0" applyNumberFormat="1" applyFill="1" applyBorder="1" applyAlignment="1">
      <alignment horizontal="center" vertical="center" shrinkToFit="1"/>
    </xf>
    <xf numFmtId="176" fontId="0" fillId="20" borderId="1681" xfId="0" applyNumberFormat="1" applyFill="1" applyBorder="1" applyAlignment="1">
      <alignment horizontal="center" vertical="center" shrinkToFit="1"/>
    </xf>
    <xf numFmtId="176" fontId="28" fillId="20" borderId="1683" xfId="0" applyNumberFormat="1" applyFont="1" applyFill="1" applyBorder="1" applyAlignment="1">
      <alignment horizontal="center" vertical="center" shrinkToFit="1"/>
    </xf>
    <xf numFmtId="176" fontId="28" fillId="16" borderId="1684" xfId="0" applyNumberFormat="1" applyFont="1" applyFill="1" applyBorder="1" applyAlignment="1">
      <alignment horizontal="center" vertical="center" shrinkToFit="1"/>
    </xf>
    <xf numFmtId="176" fontId="0" fillId="16" borderId="1682" xfId="0" applyNumberFormat="1" applyFill="1" applyBorder="1" applyAlignment="1">
      <alignment horizontal="center" vertical="center" shrinkToFit="1"/>
    </xf>
    <xf numFmtId="176" fontId="39" fillId="0" borderId="1681" xfId="0" applyNumberFormat="1" applyFont="1" applyBorder="1" applyAlignment="1">
      <alignment horizontal="center" vertical="center" shrinkToFit="1"/>
    </xf>
    <xf numFmtId="176" fontId="39" fillId="11" borderId="1354" xfId="0" applyNumberFormat="1" applyFont="1" applyFill="1" applyBorder="1" applyAlignment="1">
      <alignment horizontal="center" vertical="center" shrinkToFit="1"/>
    </xf>
    <xf numFmtId="176" fontId="39" fillId="11" borderId="1355" xfId="0" applyNumberFormat="1" applyFont="1" applyFill="1" applyBorder="1" applyAlignment="1">
      <alignment horizontal="center" vertical="center" shrinkToFit="1"/>
    </xf>
    <xf numFmtId="176" fontId="39" fillId="0" borderId="1355" xfId="0" applyNumberFormat="1" applyFont="1" applyBorder="1" applyAlignment="1">
      <alignment horizontal="center" vertical="center" shrinkToFit="1"/>
    </xf>
    <xf numFmtId="0" fontId="39" fillId="0" borderId="1356" xfId="0" applyFont="1" applyBorder="1" applyAlignment="1">
      <alignment horizontal="center" vertical="center" shrinkToFit="1"/>
    </xf>
    <xf numFmtId="0" fontId="39" fillId="11" borderId="1357" xfId="0" applyFont="1" applyFill="1" applyBorder="1" applyAlignment="1">
      <alignment horizontal="center" vertical="center" shrinkToFit="1"/>
    </xf>
    <xf numFmtId="0" fontId="39" fillId="11" borderId="1354" xfId="0" applyFont="1" applyFill="1" applyBorder="1" applyAlignment="1">
      <alignment horizontal="center" vertical="center" shrinkToFit="1"/>
    </xf>
    <xf numFmtId="0" fontId="39" fillId="11" borderId="1355" xfId="0" applyFont="1" applyFill="1" applyBorder="1" applyAlignment="1">
      <alignment horizontal="center" vertical="center" shrinkToFit="1"/>
    </xf>
    <xf numFmtId="0" fontId="39" fillId="5" borderId="1354" xfId="0" applyFont="1" applyFill="1" applyBorder="1" applyAlignment="1">
      <alignment horizontal="center" vertical="center" shrinkToFit="1"/>
    </xf>
    <xf numFmtId="0" fontId="39" fillId="5" borderId="1355" xfId="0" applyFont="1" applyFill="1" applyBorder="1" applyAlignment="1">
      <alignment horizontal="center" vertical="center" shrinkToFit="1"/>
    </xf>
    <xf numFmtId="0" fontId="0" fillId="0" borderId="1360" xfId="0" applyBorder="1" applyAlignment="1">
      <alignment horizontal="center" vertical="center"/>
    </xf>
    <xf numFmtId="0" fontId="0" fillId="0" borderId="1361" xfId="0" applyBorder="1">
      <alignment vertical="center"/>
    </xf>
    <xf numFmtId="176" fontId="0" fillId="0" borderId="1360" xfId="0" applyNumberFormat="1" applyBorder="1" applyAlignment="1">
      <alignment horizontal="center" vertical="center"/>
    </xf>
    <xf numFmtId="0" fontId="0" fillId="0" borderId="1359" xfId="0" applyBorder="1">
      <alignment vertical="center"/>
    </xf>
    <xf numFmtId="176" fontId="0" fillId="0" borderId="1357" xfId="0" applyNumberFormat="1" applyBorder="1" applyAlignment="1">
      <alignment horizontal="center" vertical="center"/>
    </xf>
    <xf numFmtId="0" fontId="0" fillId="0" borderId="1361" xfId="0" applyBorder="1" applyAlignment="1">
      <alignment horizontal="center" vertical="center"/>
    </xf>
    <xf numFmtId="0" fontId="0" fillId="0" borderId="1359" xfId="0" applyBorder="1" applyAlignment="1">
      <alignment horizontal="center" vertical="center"/>
    </xf>
    <xf numFmtId="176" fontId="0" fillId="0" borderId="1358" xfId="0" applyNumberFormat="1" applyBorder="1" applyAlignment="1">
      <alignment horizontal="center" vertical="center"/>
    </xf>
    <xf numFmtId="0" fontId="0" fillId="0" borderId="1362" xfId="0" applyBorder="1" applyAlignment="1">
      <alignment horizontal="center" vertical="center"/>
    </xf>
    <xf numFmtId="0" fontId="0" fillId="36" borderId="1359" xfId="0" applyFill="1" applyBorder="1" applyAlignment="1">
      <alignment horizontal="center" vertical="center"/>
    </xf>
    <xf numFmtId="0" fontId="0" fillId="0" borderId="1363" xfId="0" applyBorder="1" applyAlignment="1">
      <alignment horizontal="center" vertical="center"/>
    </xf>
    <xf numFmtId="0" fontId="45" fillId="7" borderId="1686" xfId="0" applyFont="1" applyFill="1" applyBorder="1" applyAlignment="1">
      <alignment vertical="center" shrinkToFit="1"/>
    </xf>
    <xf numFmtId="0" fontId="81" fillId="7" borderId="1687" xfId="0" applyFont="1" applyFill="1" applyBorder="1" applyAlignment="1">
      <alignment horizontal="center" vertical="center" shrinkToFit="1"/>
    </xf>
    <xf numFmtId="0" fontId="29" fillId="0" borderId="1688" xfId="0" applyFont="1" applyBorder="1" applyAlignment="1">
      <alignment horizontal="center" vertical="center" shrinkToFit="1"/>
    </xf>
    <xf numFmtId="0" fontId="0" fillId="0" borderId="1685" xfId="0" applyBorder="1" applyAlignment="1">
      <alignment horizontal="center" vertical="center" shrinkToFit="1"/>
    </xf>
    <xf numFmtId="178" fontId="0" fillId="11" borderId="1689" xfId="0" applyNumberFormat="1" applyFill="1" applyBorder="1" applyAlignment="1">
      <alignment horizontal="center" vertical="center" shrinkToFit="1"/>
    </xf>
    <xf numFmtId="0" fontId="35" fillId="0" borderId="1690" xfId="0" applyFont="1" applyBorder="1" applyAlignment="1">
      <alignment horizontal="center" vertical="center" shrinkToFit="1"/>
    </xf>
    <xf numFmtId="49" fontId="43" fillId="0" borderId="1691" xfId="0" quotePrefix="1" applyNumberFormat="1" applyFont="1" applyBorder="1" applyAlignment="1">
      <alignment horizontal="center" vertical="center" shrinkToFit="1"/>
    </xf>
    <xf numFmtId="0" fontId="0" fillId="11" borderId="1692" xfId="0" quotePrefix="1" applyFill="1" applyBorder="1" applyAlignment="1">
      <alignment horizontal="center" vertical="center"/>
    </xf>
    <xf numFmtId="176" fontId="0" fillId="20" borderId="1694" xfId="0" applyNumberFormat="1" applyFill="1" applyBorder="1" applyAlignment="1">
      <alignment horizontal="center" vertical="center" shrinkToFit="1"/>
    </xf>
    <xf numFmtId="176" fontId="0" fillId="20" borderId="1693" xfId="0" applyNumberFormat="1" applyFill="1" applyBorder="1" applyAlignment="1">
      <alignment horizontal="center" vertical="center" shrinkToFit="1"/>
    </xf>
    <xf numFmtId="176" fontId="28" fillId="20" borderId="1695" xfId="0" applyNumberFormat="1" applyFont="1" applyFill="1" applyBorder="1" applyAlignment="1">
      <alignment horizontal="center" vertical="center" shrinkToFit="1"/>
    </xf>
    <xf numFmtId="176" fontId="28" fillId="16" borderId="1696" xfId="0" applyNumberFormat="1" applyFont="1" applyFill="1" applyBorder="1" applyAlignment="1">
      <alignment horizontal="center" vertical="center" shrinkToFit="1"/>
    </xf>
    <xf numFmtId="176" fontId="0" fillId="16" borderId="1694" xfId="0" applyNumberFormat="1" applyFill="1" applyBorder="1" applyAlignment="1">
      <alignment horizontal="center" vertical="center" shrinkToFit="1"/>
    </xf>
    <xf numFmtId="176" fontId="39" fillId="0" borderId="1693" xfId="0" applyNumberFormat="1" applyFont="1" applyBorder="1" applyAlignment="1">
      <alignment horizontal="center" vertical="center" shrinkToFit="1"/>
    </xf>
    <xf numFmtId="176" fontId="39" fillId="11" borderId="1364" xfId="0" applyNumberFormat="1" applyFont="1" applyFill="1" applyBorder="1" applyAlignment="1">
      <alignment horizontal="center" vertical="center" shrinkToFit="1"/>
    </xf>
    <xf numFmtId="176" fontId="39" fillId="11" borderId="1365" xfId="0" applyNumberFormat="1" applyFont="1" applyFill="1" applyBorder="1" applyAlignment="1">
      <alignment horizontal="center" vertical="center" shrinkToFit="1"/>
    </xf>
    <xf numFmtId="176" fontId="39" fillId="0" borderId="1365" xfId="0" applyNumberFormat="1" applyFont="1" applyBorder="1" applyAlignment="1">
      <alignment horizontal="center" vertical="center" shrinkToFit="1"/>
    </xf>
    <xf numFmtId="0" fontId="39" fillId="0" borderId="1366" xfId="0" applyFont="1" applyBorder="1" applyAlignment="1">
      <alignment horizontal="center" vertical="center" shrinkToFit="1"/>
    </xf>
    <xf numFmtId="0" fontId="39" fillId="11" borderId="1367" xfId="0" applyFont="1" applyFill="1" applyBorder="1" applyAlignment="1">
      <alignment horizontal="center" vertical="center" shrinkToFit="1"/>
    </xf>
    <xf numFmtId="0" fontId="39" fillId="11" borderId="1364" xfId="0" applyFont="1" applyFill="1" applyBorder="1" applyAlignment="1">
      <alignment horizontal="center" vertical="center" shrinkToFit="1"/>
    </xf>
    <xf numFmtId="0" fontId="39" fillId="11" borderId="1365" xfId="0" applyFont="1" applyFill="1" applyBorder="1" applyAlignment="1">
      <alignment horizontal="center" vertical="center" shrinkToFit="1"/>
    </xf>
    <xf numFmtId="0" fontId="39" fillId="5" borderId="1364" xfId="0" applyFont="1" applyFill="1" applyBorder="1" applyAlignment="1">
      <alignment horizontal="center" vertical="center" shrinkToFit="1"/>
    </xf>
    <xf numFmtId="0" fontId="39" fillId="5" borderId="1365" xfId="0" applyFont="1" applyFill="1" applyBorder="1" applyAlignment="1">
      <alignment horizontal="center" vertical="center" shrinkToFit="1"/>
    </xf>
    <xf numFmtId="0" fontId="0" fillId="0" borderId="1370" xfId="0" applyBorder="1" applyAlignment="1">
      <alignment horizontal="center" vertical="center"/>
    </xf>
    <xf numFmtId="0" fontId="0" fillId="0" borderId="1371" xfId="0" applyBorder="1">
      <alignment vertical="center"/>
    </xf>
    <xf numFmtId="176" fontId="0" fillId="0" borderId="1370" xfId="0" applyNumberFormat="1" applyBorder="1" applyAlignment="1">
      <alignment horizontal="center" vertical="center"/>
    </xf>
    <xf numFmtId="0" fontId="0" fillId="0" borderId="1369" xfId="0" applyBorder="1">
      <alignment vertical="center"/>
    </xf>
    <xf numFmtId="176" fontId="0" fillId="0" borderId="1367" xfId="0" applyNumberFormat="1" applyBorder="1" applyAlignment="1">
      <alignment horizontal="center" vertical="center"/>
    </xf>
    <xf numFmtId="0" fontId="0" fillId="0" borderId="1371" xfId="0" applyBorder="1" applyAlignment="1">
      <alignment horizontal="center" vertical="center"/>
    </xf>
    <xf numFmtId="0" fontId="0" fillId="0" borderId="1369" xfId="0" applyBorder="1" applyAlignment="1">
      <alignment horizontal="center" vertical="center"/>
    </xf>
    <xf numFmtId="176" fontId="0" fillId="0" borderId="1368" xfId="0" applyNumberFormat="1" applyBorder="1" applyAlignment="1">
      <alignment horizontal="center" vertical="center"/>
    </xf>
    <xf numFmtId="0" fontId="0" fillId="0" borderId="1372" xfId="0" applyBorder="1" applyAlignment="1">
      <alignment horizontal="center" vertical="center"/>
    </xf>
    <xf numFmtId="0" fontId="0" fillId="36" borderId="1369" xfId="0" applyFill="1" applyBorder="1" applyAlignment="1">
      <alignment horizontal="center" vertical="center"/>
    </xf>
    <xf numFmtId="0" fontId="0" fillId="0" borderId="1373" xfId="0" applyBorder="1" applyAlignment="1">
      <alignment horizontal="center" vertical="center"/>
    </xf>
    <xf numFmtId="0" fontId="37" fillId="3" borderId="1119" xfId="0" applyFont="1" applyFill="1" applyBorder="1" applyAlignment="1">
      <alignment vertical="center" shrinkToFit="1"/>
    </xf>
    <xf numFmtId="0" fontId="39" fillId="3" borderId="1120" xfId="0" applyFont="1" applyFill="1" applyBorder="1" applyAlignment="1">
      <alignment horizontal="center" vertical="center" shrinkToFit="1"/>
    </xf>
    <xf numFmtId="0" fontId="0" fillId="0" borderId="1114" xfId="0" applyBorder="1" applyAlignment="1">
      <alignment horizontal="center" vertical="center" shrinkToFit="1"/>
    </xf>
    <xf numFmtId="49" fontId="43" fillId="0" borderId="1116" xfId="0" quotePrefix="1" applyNumberFormat="1" applyFont="1" applyBorder="1" applyAlignment="1">
      <alignment horizontal="center" vertical="center" shrinkToFit="1"/>
    </xf>
    <xf numFmtId="0" fontId="0" fillId="11" borderId="1121" xfId="0" quotePrefix="1" applyFill="1" applyBorder="1" applyAlignment="1">
      <alignment horizontal="center" vertical="center"/>
    </xf>
    <xf numFmtId="176" fontId="0" fillId="20" borderId="1123" xfId="0" applyNumberFormat="1" applyFill="1" applyBorder="1" applyAlignment="1">
      <alignment horizontal="center" vertical="center" shrinkToFit="1"/>
    </xf>
    <xf numFmtId="176" fontId="0" fillId="20" borderId="1122" xfId="0" applyNumberFormat="1" applyFill="1" applyBorder="1" applyAlignment="1">
      <alignment horizontal="center" vertical="center" shrinkToFit="1"/>
    </xf>
    <xf numFmtId="176" fontId="28" fillId="20" borderId="1124" xfId="0" applyNumberFormat="1" applyFont="1" applyFill="1" applyBorder="1" applyAlignment="1">
      <alignment horizontal="center" vertical="center" shrinkToFit="1"/>
    </xf>
    <xf numFmtId="176" fontId="28" fillId="16" borderId="1125" xfId="0" applyNumberFormat="1" applyFont="1" applyFill="1" applyBorder="1" applyAlignment="1">
      <alignment horizontal="center" vertical="center" shrinkToFit="1"/>
    </xf>
    <xf numFmtId="176" fontId="0" fillId="16" borderId="1123" xfId="0" applyNumberFormat="1" applyFill="1" applyBorder="1" applyAlignment="1">
      <alignment horizontal="center" vertical="center" shrinkToFit="1"/>
    </xf>
    <xf numFmtId="176" fontId="39" fillId="11" borderId="1122" xfId="0" applyNumberFormat="1" applyFont="1" applyFill="1" applyBorder="1" applyAlignment="1">
      <alignment horizontal="center" vertical="center" shrinkToFit="1"/>
    </xf>
    <xf numFmtId="176" fontId="39" fillId="11" borderId="1126" xfId="0" applyNumberFormat="1" applyFont="1" applyFill="1" applyBorder="1" applyAlignment="1">
      <alignment horizontal="center" vertical="center" shrinkToFit="1"/>
    </xf>
    <xf numFmtId="0" fontId="39" fillId="0" borderId="1127" xfId="0" applyFont="1" applyBorder="1" applyAlignment="1">
      <alignment horizontal="center" vertical="center" shrinkToFit="1"/>
    </xf>
    <xf numFmtId="0" fontId="39" fillId="11" borderId="1128" xfId="0" applyFont="1" applyFill="1" applyBorder="1" applyAlignment="1">
      <alignment horizontal="center" vertical="center" shrinkToFit="1"/>
    </xf>
    <xf numFmtId="0" fontId="39" fillId="11" borderId="1122" xfId="0" applyFont="1" applyFill="1" applyBorder="1" applyAlignment="1">
      <alignment horizontal="center" vertical="center" shrinkToFit="1"/>
    </xf>
    <xf numFmtId="0" fontId="39" fillId="11" borderId="1126" xfId="0" applyFont="1" applyFill="1" applyBorder="1" applyAlignment="1">
      <alignment horizontal="center" vertical="center" shrinkToFit="1"/>
    </xf>
    <xf numFmtId="0" fontId="39" fillId="5" borderId="1122" xfId="0" applyFont="1" applyFill="1" applyBorder="1" applyAlignment="1">
      <alignment horizontal="center" vertical="center" shrinkToFit="1"/>
    </xf>
    <xf numFmtId="0" fontId="39" fillId="5" borderId="1126" xfId="0" applyFont="1" applyFill="1" applyBorder="1" applyAlignment="1">
      <alignment horizontal="center" vertical="center" shrinkToFit="1"/>
    </xf>
    <xf numFmtId="0" fontId="0" fillId="0" borderId="1131" xfId="0" applyBorder="1" applyAlignment="1">
      <alignment horizontal="center" vertical="center"/>
    </xf>
    <xf numFmtId="0" fontId="0" fillId="0" borderId="1132" xfId="0" applyBorder="1">
      <alignment vertical="center"/>
    </xf>
    <xf numFmtId="176" fontId="0" fillId="0" borderId="1131" xfId="0" applyNumberFormat="1" applyBorder="1" applyAlignment="1">
      <alignment horizontal="center" vertical="center"/>
    </xf>
    <xf numFmtId="0" fontId="0" fillId="0" borderId="1130" xfId="0" applyBorder="1">
      <alignment vertical="center"/>
    </xf>
    <xf numFmtId="176" fontId="0" fillId="0" borderId="1128" xfId="0" applyNumberFormat="1" applyBorder="1" applyAlignment="1">
      <alignment horizontal="center" vertical="center"/>
    </xf>
    <xf numFmtId="0" fontId="0" fillId="0" borderId="1132" xfId="0" applyBorder="1" applyAlignment="1">
      <alignment horizontal="center" vertical="center"/>
    </xf>
    <xf numFmtId="0" fontId="0" fillId="0" borderId="1130" xfId="0" applyBorder="1" applyAlignment="1">
      <alignment horizontal="center" vertical="center"/>
    </xf>
    <xf numFmtId="176" fontId="0" fillId="0" borderId="1129" xfId="0" applyNumberFormat="1" applyBorder="1" applyAlignment="1">
      <alignment horizontal="center" vertical="center"/>
    </xf>
    <xf numFmtId="0" fontId="0" fillId="0" borderId="1133" xfId="0" applyBorder="1" applyAlignment="1">
      <alignment horizontal="center" vertical="center"/>
    </xf>
    <xf numFmtId="0" fontId="0" fillId="0" borderId="1134" xfId="0" applyBorder="1" applyAlignment="1">
      <alignment horizontal="center" vertical="center"/>
    </xf>
    <xf numFmtId="176" fontId="0" fillId="11" borderId="1131" xfId="0" applyNumberFormat="1" applyFill="1" applyBorder="1" applyAlignment="1">
      <alignment horizontal="center" vertical="center"/>
    </xf>
    <xf numFmtId="0" fontId="0" fillId="11" borderId="1132" xfId="0" applyFill="1" applyBorder="1">
      <alignment vertical="center"/>
    </xf>
    <xf numFmtId="0" fontId="39" fillId="3" borderId="1135" xfId="0" applyFont="1" applyFill="1" applyBorder="1" applyAlignment="1">
      <alignment horizontal="center" vertical="center" shrinkToFit="1"/>
    </xf>
    <xf numFmtId="0" fontId="0" fillId="0" borderId="1130" xfId="0" applyBorder="1" applyAlignment="1">
      <alignment horizontal="center" vertical="center" shrinkToFit="1"/>
    </xf>
    <xf numFmtId="0" fontId="0" fillId="11" borderId="1136" xfId="0" quotePrefix="1" applyFill="1" applyBorder="1" applyAlignment="1">
      <alignment horizontal="center" vertical="center"/>
    </xf>
    <xf numFmtId="176" fontId="0" fillId="20" borderId="1138" xfId="0" applyNumberFormat="1" applyFill="1" applyBorder="1" applyAlignment="1">
      <alignment horizontal="center" vertical="center" shrinkToFit="1"/>
    </xf>
    <xf numFmtId="176" fontId="0" fillId="20" borderId="1137" xfId="0" applyNumberFormat="1" applyFill="1" applyBorder="1" applyAlignment="1">
      <alignment horizontal="center" vertical="center" shrinkToFit="1"/>
    </xf>
    <xf numFmtId="176" fontId="28" fillId="20" borderId="1139" xfId="0" applyNumberFormat="1" applyFont="1" applyFill="1" applyBorder="1" applyAlignment="1">
      <alignment horizontal="center" vertical="center" shrinkToFit="1"/>
    </xf>
    <xf numFmtId="176" fontId="28" fillId="16" borderId="1140" xfId="0" applyNumberFormat="1" applyFont="1" applyFill="1" applyBorder="1" applyAlignment="1">
      <alignment horizontal="center" vertical="center" shrinkToFit="1"/>
    </xf>
    <xf numFmtId="176" fontId="0" fillId="16" borderId="1138" xfId="0" applyNumberFormat="1" applyFill="1" applyBorder="1" applyAlignment="1">
      <alignment horizontal="center" vertical="center" shrinkToFit="1"/>
    </xf>
    <xf numFmtId="176" fontId="39" fillId="11" borderId="1137" xfId="0" applyNumberFormat="1" applyFont="1" applyFill="1" applyBorder="1" applyAlignment="1">
      <alignment horizontal="center" vertical="center" shrinkToFit="1"/>
    </xf>
    <xf numFmtId="176" fontId="39" fillId="11" borderId="1141" xfId="0" applyNumberFormat="1" applyFont="1" applyFill="1" applyBorder="1" applyAlignment="1">
      <alignment horizontal="center" vertical="center" shrinkToFit="1"/>
    </xf>
    <xf numFmtId="0" fontId="39" fillId="0" borderId="1142" xfId="0" applyFont="1" applyBorder="1" applyAlignment="1">
      <alignment horizontal="center" vertical="center" shrinkToFit="1"/>
    </xf>
    <xf numFmtId="0" fontId="39" fillId="11" borderId="1143" xfId="0" applyFont="1" applyFill="1" applyBorder="1" applyAlignment="1">
      <alignment horizontal="center" vertical="center" shrinkToFit="1"/>
    </xf>
    <xf numFmtId="0" fontId="39" fillId="11" borderId="1137" xfId="0" applyFont="1" applyFill="1" applyBorder="1" applyAlignment="1">
      <alignment horizontal="center" vertical="center" shrinkToFit="1"/>
    </xf>
    <xf numFmtId="0" fontId="39" fillId="11" borderId="1141" xfId="0" applyFont="1" applyFill="1" applyBorder="1" applyAlignment="1">
      <alignment horizontal="center" vertical="center" shrinkToFit="1"/>
    </xf>
    <xf numFmtId="0" fontId="39" fillId="5" borderId="1137" xfId="0" applyFont="1" applyFill="1" applyBorder="1" applyAlignment="1">
      <alignment horizontal="center" vertical="center" shrinkToFit="1"/>
    </xf>
    <xf numFmtId="0" fontId="39" fillId="5" borderId="1141" xfId="0" applyFont="1" applyFill="1" applyBorder="1" applyAlignment="1">
      <alignment horizontal="center" vertical="center" shrinkToFit="1"/>
    </xf>
    <xf numFmtId="0" fontId="0" fillId="0" borderId="1146" xfId="0" applyBorder="1" applyAlignment="1">
      <alignment horizontal="center" vertical="center"/>
    </xf>
    <xf numFmtId="0" fontId="0" fillId="0" borderId="1147" xfId="0" applyBorder="1">
      <alignment vertical="center"/>
    </xf>
    <xf numFmtId="176" fontId="0" fillId="0" borderId="1146" xfId="0" applyNumberFormat="1" applyBorder="1" applyAlignment="1">
      <alignment horizontal="center" vertical="center"/>
    </xf>
    <xf numFmtId="0" fontId="0" fillId="0" borderId="1145" xfId="0" applyBorder="1">
      <alignment vertical="center"/>
    </xf>
    <xf numFmtId="176" fontId="0" fillId="0" borderId="1143" xfId="0" applyNumberFormat="1" applyBorder="1" applyAlignment="1">
      <alignment horizontal="center" vertical="center"/>
    </xf>
    <xf numFmtId="0" fontId="0" fillId="0" borderId="1147" xfId="0" applyBorder="1" applyAlignment="1">
      <alignment horizontal="center" vertical="center"/>
    </xf>
    <xf numFmtId="0" fontId="0" fillId="0" borderId="1145" xfId="0" applyBorder="1" applyAlignment="1">
      <alignment horizontal="center" vertical="center"/>
    </xf>
    <xf numFmtId="176" fontId="0" fillId="0" borderId="1144" xfId="0" applyNumberFormat="1" applyBorder="1" applyAlignment="1">
      <alignment horizontal="center" vertical="center"/>
    </xf>
    <xf numFmtId="0" fontId="0" fillId="0" borderId="1148" xfId="0" applyBorder="1" applyAlignment="1">
      <alignment horizontal="center" vertical="center"/>
    </xf>
    <xf numFmtId="0" fontId="0" fillId="0" borderId="1149" xfId="0" applyBorder="1" applyAlignment="1">
      <alignment horizontal="center" vertical="center"/>
    </xf>
    <xf numFmtId="176" fontId="0" fillId="11" borderId="1146" xfId="0" applyNumberFormat="1" applyFill="1" applyBorder="1" applyAlignment="1">
      <alignment horizontal="center" vertical="center"/>
    </xf>
    <xf numFmtId="0" fontId="0" fillId="11" borderId="1147" xfId="0" applyFill="1" applyBorder="1">
      <alignment vertical="center"/>
    </xf>
    <xf numFmtId="0" fontId="37" fillId="0" borderId="1698" xfId="0" applyFont="1" applyBorder="1" applyAlignment="1">
      <alignment vertical="center" shrinkToFit="1"/>
    </xf>
    <xf numFmtId="0" fontId="39" fillId="0" borderId="1699" xfId="0" applyFont="1" applyBorder="1" applyAlignment="1">
      <alignment horizontal="center" vertical="center" shrinkToFit="1"/>
    </xf>
    <xf numFmtId="0" fontId="29" fillId="0" borderId="1700" xfId="0" applyFont="1" applyBorder="1" applyAlignment="1">
      <alignment horizontal="center" vertical="center" shrinkToFit="1"/>
    </xf>
    <xf numFmtId="0" fontId="0" fillId="0" borderId="1697" xfId="0" applyBorder="1" applyAlignment="1">
      <alignment horizontal="center" vertical="center" shrinkToFit="1"/>
    </xf>
    <xf numFmtId="178" fontId="0" fillId="11" borderId="1701" xfId="0" applyNumberFormat="1" applyFill="1" applyBorder="1" applyAlignment="1">
      <alignment horizontal="center" vertical="center" shrinkToFit="1"/>
    </xf>
    <xf numFmtId="0" fontId="35" fillId="0" borderId="1702" xfId="0" applyFont="1" applyBorder="1" applyAlignment="1">
      <alignment horizontal="center" vertical="center" shrinkToFit="1"/>
    </xf>
    <xf numFmtId="49" fontId="43" fillId="0" borderId="1703" xfId="0" quotePrefix="1" applyNumberFormat="1" applyFont="1" applyBorder="1" applyAlignment="1">
      <alignment horizontal="center" vertical="center" shrinkToFit="1"/>
    </xf>
    <xf numFmtId="0" fontId="0" fillId="11" borderId="1704" xfId="0" quotePrefix="1" applyFill="1" applyBorder="1" applyAlignment="1">
      <alignment horizontal="center" vertical="center"/>
    </xf>
    <xf numFmtId="176" fontId="0" fillId="20" borderId="1706" xfId="0" applyNumberFormat="1" applyFill="1" applyBorder="1" applyAlignment="1">
      <alignment horizontal="center" vertical="center" shrinkToFit="1"/>
    </xf>
    <xf numFmtId="176" fontId="0" fillId="20" borderId="1705" xfId="0" applyNumberFormat="1" applyFill="1" applyBorder="1" applyAlignment="1">
      <alignment horizontal="center" vertical="center" shrinkToFit="1"/>
    </xf>
    <xf numFmtId="176" fontId="28" fillId="20" borderId="1707" xfId="0" applyNumberFormat="1" applyFont="1" applyFill="1" applyBorder="1" applyAlignment="1">
      <alignment horizontal="center" vertical="center" shrinkToFit="1"/>
    </xf>
    <xf numFmtId="176" fontId="28" fillId="16" borderId="1708" xfId="0" applyNumberFormat="1" applyFont="1" applyFill="1" applyBorder="1" applyAlignment="1">
      <alignment horizontal="center" vertical="center" shrinkToFit="1"/>
    </xf>
    <xf numFmtId="176" fontId="0" fillId="16" borderId="1706" xfId="0" applyNumberFormat="1" applyFill="1" applyBorder="1" applyAlignment="1">
      <alignment horizontal="center" vertical="center" shrinkToFit="1"/>
    </xf>
    <xf numFmtId="176" fontId="39" fillId="0" borderId="1705" xfId="0" applyNumberFormat="1" applyFont="1" applyBorder="1" applyAlignment="1">
      <alignment horizontal="center" vertical="center" shrinkToFit="1"/>
    </xf>
    <xf numFmtId="176" fontId="39" fillId="11" borderId="1374" xfId="0" applyNumberFormat="1" applyFont="1" applyFill="1" applyBorder="1" applyAlignment="1">
      <alignment horizontal="center" vertical="center" shrinkToFit="1"/>
    </xf>
    <xf numFmtId="176" fontId="39" fillId="11" borderId="1375" xfId="0" applyNumberFormat="1" applyFont="1" applyFill="1" applyBorder="1" applyAlignment="1">
      <alignment horizontal="center" vertical="center" shrinkToFit="1"/>
    </xf>
    <xf numFmtId="0" fontId="39" fillId="0" borderId="1376" xfId="0" applyFont="1" applyBorder="1" applyAlignment="1">
      <alignment horizontal="center" vertical="center" shrinkToFit="1"/>
    </xf>
    <xf numFmtId="0" fontId="39" fillId="11" borderId="1377" xfId="0" applyFont="1" applyFill="1" applyBorder="1" applyAlignment="1">
      <alignment horizontal="center" vertical="center" shrinkToFit="1"/>
    </xf>
    <xf numFmtId="0" fontId="39" fillId="11" borderId="1374" xfId="0" applyFont="1" applyFill="1" applyBorder="1" applyAlignment="1">
      <alignment horizontal="center" vertical="center" shrinkToFit="1"/>
    </xf>
    <xf numFmtId="0" fontId="39" fillId="11" borderId="1375" xfId="0" applyFont="1" applyFill="1" applyBorder="1" applyAlignment="1">
      <alignment horizontal="center" vertical="center" shrinkToFit="1"/>
    </xf>
    <xf numFmtId="0" fontId="39" fillId="5" borderId="1374" xfId="0" applyFont="1" applyFill="1" applyBorder="1" applyAlignment="1">
      <alignment horizontal="center" vertical="center" shrinkToFit="1"/>
    </xf>
    <xf numFmtId="0" fontId="39" fillId="5" borderId="1375" xfId="0" applyFont="1" applyFill="1" applyBorder="1" applyAlignment="1">
      <alignment horizontal="center" vertical="center" shrinkToFit="1"/>
    </xf>
    <xf numFmtId="0" fontId="0" fillId="0" borderId="1379" xfId="0" applyBorder="1" applyAlignment="1">
      <alignment horizontal="center" vertical="center"/>
    </xf>
    <xf numFmtId="0" fontId="0" fillId="0" borderId="1380" xfId="0" applyBorder="1">
      <alignment vertical="center"/>
    </xf>
    <xf numFmtId="176" fontId="0" fillId="0" borderId="1379" xfId="0" applyNumberFormat="1" applyBorder="1" applyAlignment="1">
      <alignment horizontal="center" vertical="center"/>
    </xf>
    <xf numFmtId="0" fontId="0" fillId="0" borderId="1378" xfId="0" applyBorder="1">
      <alignment vertical="center"/>
    </xf>
    <xf numFmtId="176" fontId="0" fillId="0" borderId="1377" xfId="0" applyNumberFormat="1" applyBorder="1" applyAlignment="1">
      <alignment horizontal="center" vertical="center"/>
    </xf>
    <xf numFmtId="0" fontId="0" fillId="0" borderId="1380" xfId="0" applyBorder="1" applyAlignment="1">
      <alignment horizontal="center" vertical="center"/>
    </xf>
    <xf numFmtId="0" fontId="0" fillId="0" borderId="1378" xfId="0" applyBorder="1" applyAlignment="1">
      <alignment horizontal="center" vertical="center"/>
    </xf>
    <xf numFmtId="0" fontId="0" fillId="0" borderId="1381" xfId="0" applyBorder="1" applyAlignment="1">
      <alignment horizontal="center" vertical="center"/>
    </xf>
    <xf numFmtId="0" fontId="0" fillId="0" borderId="1382" xfId="0" applyBorder="1" applyAlignment="1">
      <alignment horizontal="center" vertical="center"/>
    </xf>
    <xf numFmtId="176" fontId="0" fillId="11" borderId="1379" xfId="0" applyNumberFormat="1" applyFill="1" applyBorder="1" applyAlignment="1">
      <alignment horizontal="center" vertical="center"/>
    </xf>
    <xf numFmtId="0" fontId="0" fillId="11" borderId="1380" xfId="0" applyFill="1" applyBorder="1">
      <alignment vertical="center"/>
    </xf>
    <xf numFmtId="0" fontId="45" fillId="7" borderId="1710" xfId="0" applyFont="1" applyFill="1" applyBorder="1" applyAlignment="1">
      <alignment vertical="center" shrinkToFit="1"/>
    </xf>
    <xf numFmtId="0" fontId="45" fillId="7" borderId="1711" xfId="0" applyFont="1" applyFill="1" applyBorder="1" applyAlignment="1">
      <alignment horizontal="center" vertical="center" shrinkToFit="1"/>
    </xf>
    <xf numFmtId="0" fontId="29" fillId="0" borderId="1712" xfId="0" applyFont="1" applyBorder="1" applyAlignment="1">
      <alignment horizontal="center" vertical="center" shrinkToFit="1"/>
    </xf>
    <xf numFmtId="0" fontId="0" fillId="0" borderId="1709" xfId="0" applyBorder="1" applyAlignment="1">
      <alignment horizontal="center" vertical="center" shrinkToFit="1"/>
    </xf>
    <xf numFmtId="178" fontId="0" fillId="11" borderId="1713" xfId="0" applyNumberFormat="1" applyFill="1" applyBorder="1" applyAlignment="1">
      <alignment horizontal="center" vertical="center" shrinkToFit="1"/>
    </xf>
    <xf numFmtId="0" fontId="35" fillId="0" borderId="1714" xfId="0" applyFont="1" applyBorder="1" applyAlignment="1">
      <alignment horizontal="center" vertical="center" shrinkToFit="1"/>
    </xf>
    <xf numFmtId="49" fontId="43" fillId="0" borderId="1715" xfId="0" quotePrefix="1" applyNumberFormat="1" applyFont="1" applyBorder="1" applyAlignment="1">
      <alignment horizontal="center" vertical="center" shrinkToFit="1"/>
    </xf>
    <xf numFmtId="0" fontId="0" fillId="11" borderId="1716" xfId="0" quotePrefix="1" applyFill="1" applyBorder="1" applyAlignment="1">
      <alignment horizontal="center" vertical="center"/>
    </xf>
    <xf numFmtId="176" fontId="0" fillId="20" borderId="1718" xfId="0" applyNumberFormat="1" applyFill="1" applyBorder="1" applyAlignment="1">
      <alignment horizontal="center" vertical="center" shrinkToFit="1"/>
    </xf>
    <xf numFmtId="176" fontId="0" fillId="20" borderId="1717" xfId="0" applyNumberFormat="1" applyFill="1" applyBorder="1" applyAlignment="1">
      <alignment horizontal="center" vertical="center" shrinkToFit="1"/>
    </xf>
    <xf numFmtId="176" fontId="28" fillId="20" borderId="1719" xfId="0" applyNumberFormat="1" applyFont="1" applyFill="1" applyBorder="1" applyAlignment="1">
      <alignment horizontal="center" vertical="center" shrinkToFit="1"/>
    </xf>
    <xf numFmtId="176" fontId="28" fillId="16" borderId="1720" xfId="0" applyNumberFormat="1" applyFont="1" applyFill="1" applyBorder="1" applyAlignment="1">
      <alignment horizontal="center" vertical="center" shrinkToFit="1"/>
    </xf>
    <xf numFmtId="176" fontId="0" fillId="16" borderId="1718" xfId="0" applyNumberFormat="1" applyFill="1" applyBorder="1" applyAlignment="1">
      <alignment horizontal="center" vertical="center" shrinkToFit="1"/>
    </xf>
    <xf numFmtId="176" fontId="39" fillId="0" borderId="1717" xfId="0" applyNumberFormat="1" applyFont="1" applyBorder="1" applyAlignment="1">
      <alignment horizontal="center" vertical="center" shrinkToFit="1"/>
    </xf>
    <xf numFmtId="176" fontId="39" fillId="11" borderId="1383" xfId="0" applyNumberFormat="1" applyFont="1" applyFill="1" applyBorder="1" applyAlignment="1">
      <alignment horizontal="center" vertical="center" shrinkToFit="1"/>
    </xf>
    <xf numFmtId="176" fontId="39" fillId="11" borderId="1384" xfId="0" applyNumberFormat="1" applyFont="1" applyFill="1" applyBorder="1" applyAlignment="1">
      <alignment horizontal="center" vertical="center" shrinkToFit="1"/>
    </xf>
    <xf numFmtId="176" fontId="39" fillId="0" borderId="1384" xfId="0" applyNumberFormat="1" applyFont="1" applyBorder="1" applyAlignment="1">
      <alignment horizontal="center" vertical="center" shrinkToFit="1"/>
    </xf>
    <xf numFmtId="0" fontId="39" fillId="0" borderId="1385" xfId="0" applyFont="1" applyBorder="1" applyAlignment="1">
      <alignment horizontal="center" vertical="center" shrinkToFit="1"/>
    </xf>
    <xf numFmtId="0" fontId="39" fillId="11" borderId="1386" xfId="0" applyFont="1" applyFill="1" applyBorder="1" applyAlignment="1">
      <alignment horizontal="center" vertical="center" shrinkToFit="1"/>
    </xf>
    <xf numFmtId="0" fontId="39" fillId="11" borderId="1383" xfId="0" applyFont="1" applyFill="1" applyBorder="1" applyAlignment="1">
      <alignment horizontal="center" vertical="center" shrinkToFit="1"/>
    </xf>
    <xf numFmtId="0" fontId="39" fillId="11" borderId="1384" xfId="0" applyFont="1" applyFill="1" applyBorder="1" applyAlignment="1">
      <alignment horizontal="center" vertical="center" shrinkToFit="1"/>
    </xf>
    <xf numFmtId="0" fontId="39" fillId="5" borderId="1383" xfId="0" applyFont="1" applyFill="1" applyBorder="1" applyAlignment="1">
      <alignment horizontal="center" vertical="center" shrinkToFit="1"/>
    </xf>
    <xf numFmtId="0" fontId="39" fillId="5" borderId="1384" xfId="0" applyFont="1" applyFill="1" applyBorder="1" applyAlignment="1">
      <alignment horizontal="center" vertical="center" shrinkToFit="1"/>
    </xf>
    <xf numFmtId="0" fontId="0" fillId="0" borderId="1389" xfId="0" applyBorder="1" applyAlignment="1">
      <alignment horizontal="center" vertical="center"/>
    </xf>
    <xf numFmtId="0" fontId="0" fillId="0" borderId="1390" xfId="0" applyBorder="1">
      <alignment vertical="center"/>
    </xf>
    <xf numFmtId="176" fontId="0" fillId="0" borderId="1389" xfId="0" applyNumberFormat="1" applyBorder="1" applyAlignment="1">
      <alignment horizontal="center" vertical="center"/>
    </xf>
    <xf numFmtId="0" fontId="0" fillId="0" borderId="1388" xfId="0" applyBorder="1">
      <alignment vertical="center"/>
    </xf>
    <xf numFmtId="176" fontId="0" fillId="0" borderId="1386" xfId="0" applyNumberFormat="1" applyBorder="1" applyAlignment="1">
      <alignment horizontal="center" vertical="center"/>
    </xf>
    <xf numFmtId="0" fontId="0" fillId="0" borderId="1390" xfId="0" applyBorder="1" applyAlignment="1">
      <alignment horizontal="center" vertical="center"/>
    </xf>
    <xf numFmtId="0" fontId="0" fillId="0" borderId="1388" xfId="0" applyBorder="1" applyAlignment="1">
      <alignment horizontal="center" vertical="center"/>
    </xf>
    <xf numFmtId="176" fontId="0" fillId="0" borderId="1387" xfId="0" applyNumberFormat="1" applyBorder="1" applyAlignment="1">
      <alignment horizontal="center" vertical="center"/>
    </xf>
    <xf numFmtId="0" fontId="0" fillId="0" borderId="1391" xfId="0" applyBorder="1" applyAlignment="1">
      <alignment horizontal="center" vertical="center"/>
    </xf>
    <xf numFmtId="0" fontId="0" fillId="36" borderId="1388" xfId="0" applyFill="1" applyBorder="1" applyAlignment="1">
      <alignment horizontal="center" vertical="center"/>
    </xf>
    <xf numFmtId="0" fontId="0" fillId="0" borderId="1392" xfId="0" applyBorder="1" applyAlignment="1">
      <alignment horizontal="center" vertical="center"/>
    </xf>
    <xf numFmtId="0" fontId="37" fillId="0" borderId="1722" xfId="0" applyFont="1" applyBorder="1" applyAlignment="1">
      <alignment vertical="center" shrinkToFit="1"/>
    </xf>
    <xf numFmtId="0" fontId="39" fillId="0" borderId="1723" xfId="0" applyFont="1" applyBorder="1" applyAlignment="1">
      <alignment horizontal="center" vertical="center" shrinkToFit="1"/>
    </xf>
    <xf numFmtId="0" fontId="29" fillId="0" borderId="1724" xfId="0" applyFont="1" applyBorder="1" applyAlignment="1">
      <alignment horizontal="center" vertical="center" shrinkToFit="1"/>
    </xf>
    <xf numFmtId="0" fontId="0" fillId="0" borderId="1721" xfId="0" applyBorder="1" applyAlignment="1">
      <alignment horizontal="center" vertical="center" shrinkToFit="1"/>
    </xf>
    <xf numFmtId="178" fontId="0" fillId="11" borderId="1725" xfId="0" applyNumberFormat="1" applyFill="1" applyBorder="1" applyAlignment="1">
      <alignment horizontal="center" vertical="center" shrinkToFit="1"/>
    </xf>
    <xf numFmtId="0" fontId="35" fillId="0" borderId="1726" xfId="0" applyFont="1" applyBorder="1" applyAlignment="1">
      <alignment horizontal="center" vertical="center" shrinkToFit="1"/>
    </xf>
    <xf numFmtId="49" fontId="43" fillId="0" borderId="1727" xfId="0" quotePrefix="1" applyNumberFormat="1" applyFont="1" applyBorder="1" applyAlignment="1">
      <alignment horizontal="center" vertical="center" shrinkToFit="1"/>
    </xf>
    <xf numFmtId="0" fontId="0" fillId="11" borderId="1728" xfId="0" quotePrefix="1" applyFill="1" applyBorder="1" applyAlignment="1">
      <alignment horizontal="center" vertical="center"/>
    </xf>
    <xf numFmtId="176" fontId="0" fillId="20" borderId="1730" xfId="0" applyNumberFormat="1" applyFill="1" applyBorder="1" applyAlignment="1">
      <alignment horizontal="center" vertical="center" shrinkToFit="1"/>
    </xf>
    <xf numFmtId="176" fontId="0" fillId="20" borderId="1729" xfId="0" applyNumberFormat="1" applyFill="1" applyBorder="1" applyAlignment="1">
      <alignment horizontal="center" vertical="center" shrinkToFit="1"/>
    </xf>
    <xf numFmtId="176" fontId="28" fillId="20" borderId="1731" xfId="0" applyNumberFormat="1" applyFont="1" applyFill="1" applyBorder="1" applyAlignment="1">
      <alignment horizontal="center" vertical="center" shrinkToFit="1"/>
    </xf>
    <xf numFmtId="176" fontId="28" fillId="16" borderId="1732" xfId="0" applyNumberFormat="1" applyFont="1" applyFill="1" applyBorder="1" applyAlignment="1">
      <alignment horizontal="center" vertical="center" shrinkToFit="1"/>
    </xf>
    <xf numFmtId="176" fontId="0" fillId="16" borderId="1730" xfId="0" applyNumberFormat="1" applyFill="1" applyBorder="1" applyAlignment="1">
      <alignment horizontal="center" vertical="center" shrinkToFit="1"/>
    </xf>
    <xf numFmtId="176" fontId="39" fillId="0" borderId="1729" xfId="0" applyNumberFormat="1" applyFont="1" applyBorder="1" applyAlignment="1">
      <alignment horizontal="center" vertical="center" shrinkToFit="1"/>
    </xf>
    <xf numFmtId="176" fontId="39" fillId="11" borderId="1393" xfId="0" applyNumberFormat="1" applyFont="1" applyFill="1" applyBorder="1" applyAlignment="1">
      <alignment horizontal="center" vertical="center" shrinkToFit="1"/>
    </xf>
    <xf numFmtId="176" fontId="39" fillId="11" borderId="1394" xfId="0" applyNumberFormat="1" applyFont="1" applyFill="1" applyBorder="1" applyAlignment="1">
      <alignment horizontal="center" vertical="center" shrinkToFit="1"/>
    </xf>
    <xf numFmtId="0" fontId="39" fillId="0" borderId="1395" xfId="0" applyFont="1" applyBorder="1" applyAlignment="1">
      <alignment horizontal="center" vertical="center" shrinkToFit="1"/>
    </xf>
    <xf numFmtId="0" fontId="39" fillId="11" borderId="1393" xfId="0" applyFont="1" applyFill="1" applyBorder="1" applyAlignment="1">
      <alignment horizontal="center" vertical="center" shrinkToFit="1"/>
    </xf>
    <xf numFmtId="0" fontId="39" fillId="11" borderId="1394" xfId="0" applyFont="1" applyFill="1" applyBorder="1" applyAlignment="1">
      <alignment horizontal="center" vertical="center" shrinkToFit="1"/>
    </xf>
    <xf numFmtId="0" fontId="39" fillId="5" borderId="1393" xfId="0" applyFont="1" applyFill="1" applyBorder="1" applyAlignment="1">
      <alignment horizontal="center" vertical="center" shrinkToFit="1"/>
    </xf>
    <xf numFmtId="0" fontId="39" fillId="5" borderId="1394" xfId="0" applyFont="1" applyFill="1" applyBorder="1" applyAlignment="1">
      <alignment horizontal="center" vertical="center" shrinkToFit="1"/>
    </xf>
    <xf numFmtId="0" fontId="0" fillId="0" borderId="1398" xfId="0" applyBorder="1" applyAlignment="1">
      <alignment horizontal="center" vertical="center"/>
    </xf>
    <xf numFmtId="0" fontId="0" fillId="0" borderId="1399" xfId="0" applyBorder="1">
      <alignment vertical="center"/>
    </xf>
    <xf numFmtId="176" fontId="0" fillId="0" borderId="1398" xfId="0" applyNumberFormat="1" applyBorder="1" applyAlignment="1">
      <alignment horizontal="center" vertical="center"/>
    </xf>
    <xf numFmtId="0" fontId="0" fillId="0" borderId="1397" xfId="0" applyBorder="1">
      <alignment vertical="center"/>
    </xf>
    <xf numFmtId="176" fontId="0" fillId="0" borderId="1396" xfId="0" applyNumberFormat="1" applyBorder="1" applyAlignment="1">
      <alignment horizontal="center" vertical="center"/>
    </xf>
    <xf numFmtId="0" fontId="0" fillId="0" borderId="1399" xfId="0" applyBorder="1" applyAlignment="1">
      <alignment horizontal="center" vertical="center"/>
    </xf>
    <xf numFmtId="0" fontId="0" fillId="0" borderId="1397" xfId="0" applyBorder="1" applyAlignment="1">
      <alignment horizontal="center" vertical="center"/>
    </xf>
    <xf numFmtId="0" fontId="0" fillId="0" borderId="1400" xfId="0" applyBorder="1" applyAlignment="1">
      <alignment horizontal="center" vertical="center"/>
    </xf>
    <xf numFmtId="0" fontId="0" fillId="0" borderId="1401" xfId="0" applyBorder="1" applyAlignment="1">
      <alignment horizontal="center" vertical="center"/>
    </xf>
    <xf numFmtId="176" fontId="0" fillId="11" borderId="1398" xfId="0" applyNumberFormat="1" applyFill="1" applyBorder="1" applyAlignment="1">
      <alignment horizontal="center" vertical="center"/>
    </xf>
    <xf numFmtId="0" fontId="0" fillId="11" borderId="1399" xfId="0" applyFill="1" applyBorder="1">
      <alignment vertical="center"/>
    </xf>
    <xf numFmtId="0" fontId="36" fillId="34" borderId="2091" xfId="0" applyFont="1" applyFill="1" applyBorder="1" applyAlignment="1">
      <alignment vertical="center" shrinkToFit="1"/>
    </xf>
    <xf numFmtId="0" fontId="36" fillId="34" borderId="2092" xfId="0" applyFont="1" applyFill="1" applyBorder="1" applyAlignment="1">
      <alignment horizontal="center" vertical="center" shrinkToFit="1"/>
    </xf>
    <xf numFmtId="0" fontId="29" fillId="0" borderId="2093" xfId="0" applyFont="1" applyBorder="1" applyAlignment="1">
      <alignment horizontal="center" vertical="center" shrinkToFit="1"/>
    </xf>
    <xf numFmtId="0" fontId="0" fillId="0" borderId="2090" xfId="0" applyBorder="1" applyAlignment="1">
      <alignment horizontal="center" vertical="center" shrinkToFit="1"/>
    </xf>
    <xf numFmtId="0" fontId="35" fillId="0" borderId="2094" xfId="0" applyFont="1" applyBorder="1" applyAlignment="1">
      <alignment horizontal="center" vertical="center" shrinkToFit="1"/>
    </xf>
    <xf numFmtId="0" fontId="0" fillId="11" borderId="2095" xfId="0" quotePrefix="1" applyFill="1" applyBorder="1" applyAlignment="1">
      <alignment horizontal="center" vertical="center"/>
    </xf>
    <xf numFmtId="176" fontId="0" fillId="20" borderId="2097" xfId="0" applyNumberFormat="1" applyFill="1" applyBorder="1" applyAlignment="1">
      <alignment horizontal="center" vertical="center" shrinkToFit="1"/>
    </xf>
    <xf numFmtId="176" fontId="0" fillId="20" borderId="2096" xfId="0" applyNumberFormat="1" applyFill="1" applyBorder="1" applyAlignment="1">
      <alignment horizontal="center" vertical="center" shrinkToFit="1"/>
    </xf>
    <xf numFmtId="176" fontId="28" fillId="20" borderId="2098" xfId="0" applyNumberFormat="1" applyFont="1" applyFill="1" applyBorder="1" applyAlignment="1">
      <alignment horizontal="center" vertical="center" shrinkToFit="1"/>
    </xf>
    <xf numFmtId="176" fontId="28" fillId="16" borderId="2099" xfId="0" applyNumberFormat="1" applyFont="1" applyFill="1" applyBorder="1" applyAlignment="1">
      <alignment horizontal="center" vertical="center" shrinkToFit="1"/>
    </xf>
    <xf numFmtId="176" fontId="0" fillId="16" borderId="2097" xfId="0" applyNumberFormat="1" applyFill="1" applyBorder="1" applyAlignment="1">
      <alignment horizontal="center" vertical="center" shrinkToFit="1"/>
    </xf>
    <xf numFmtId="176" fontId="39" fillId="2" borderId="2096" xfId="0" applyNumberFormat="1" applyFont="1" applyFill="1" applyBorder="1" applyAlignment="1">
      <alignment horizontal="center" vertical="center" shrinkToFit="1"/>
    </xf>
    <xf numFmtId="176" fontId="39" fillId="11" borderId="1233" xfId="0" applyNumberFormat="1" applyFont="1" applyFill="1" applyBorder="1" applyAlignment="1">
      <alignment horizontal="center" vertical="center" shrinkToFit="1"/>
    </xf>
    <xf numFmtId="0" fontId="39" fillId="0" borderId="1235" xfId="0" applyFont="1" applyBorder="1" applyAlignment="1">
      <alignment horizontal="center" vertical="center" shrinkToFit="1"/>
    </xf>
    <xf numFmtId="0" fontId="39" fillId="11" borderId="1236" xfId="0" applyFont="1" applyFill="1" applyBorder="1" applyAlignment="1">
      <alignment horizontal="center" vertical="center" shrinkToFit="1"/>
    </xf>
    <xf numFmtId="0" fontId="39" fillId="11" borderId="1233" xfId="0" applyFont="1" applyFill="1" applyBorder="1" applyAlignment="1">
      <alignment horizontal="center" vertical="center" shrinkToFit="1"/>
    </xf>
    <xf numFmtId="0" fontId="39" fillId="11" borderId="1234" xfId="0" applyFont="1" applyFill="1" applyBorder="1" applyAlignment="1">
      <alignment horizontal="center" vertical="center" shrinkToFit="1"/>
    </xf>
    <xf numFmtId="0" fontId="39" fillId="5" borderId="1233" xfId="0" applyFont="1" applyFill="1" applyBorder="1" applyAlignment="1">
      <alignment horizontal="center" vertical="center" shrinkToFit="1"/>
    </xf>
    <xf numFmtId="0" fontId="39" fillId="5" borderId="1234" xfId="0" applyFont="1" applyFill="1" applyBorder="1" applyAlignment="1">
      <alignment horizontal="center" vertical="center" shrinkToFit="1"/>
    </xf>
    <xf numFmtId="0" fontId="0" fillId="0" borderId="1238" xfId="0" applyBorder="1" applyAlignment="1">
      <alignment horizontal="center" vertical="center"/>
    </xf>
    <xf numFmtId="0" fontId="0" fillId="0" borderId="1239" xfId="0" applyBorder="1">
      <alignment vertical="center"/>
    </xf>
    <xf numFmtId="176" fontId="0" fillId="0" borderId="1238" xfId="0" applyNumberFormat="1" applyBorder="1" applyAlignment="1">
      <alignment horizontal="center" vertical="center"/>
    </xf>
    <xf numFmtId="0" fontId="0" fillId="0" borderId="1237" xfId="0" applyBorder="1">
      <alignment vertical="center"/>
    </xf>
    <xf numFmtId="176" fontId="0" fillId="0" borderId="1236" xfId="0" applyNumberFormat="1" applyBorder="1" applyAlignment="1">
      <alignment horizontal="center" vertical="center"/>
    </xf>
    <xf numFmtId="0" fontId="0" fillId="0" borderId="1239" xfId="0" applyBorder="1" applyAlignment="1">
      <alignment horizontal="center" vertical="center"/>
    </xf>
    <xf numFmtId="0" fontId="0" fillId="0" borderId="1237" xfId="0" applyBorder="1" applyAlignment="1">
      <alignment horizontal="center" vertical="center"/>
    </xf>
    <xf numFmtId="176" fontId="0" fillId="0" borderId="2768" xfId="0" applyNumberFormat="1" applyBorder="1" applyAlignment="1">
      <alignment horizontal="center" vertical="center"/>
    </xf>
    <xf numFmtId="0" fontId="0" fillId="0" borderId="2769" xfId="0" applyBorder="1" applyAlignment="1">
      <alignment horizontal="center" vertical="center"/>
    </xf>
    <xf numFmtId="0" fontId="0" fillId="0" borderId="1419" xfId="0" applyBorder="1" applyAlignment="1">
      <alignment horizontal="center" vertical="center"/>
    </xf>
    <xf numFmtId="0" fontId="0" fillId="0" borderId="1240" xfId="0" applyBorder="1" applyAlignment="1">
      <alignment horizontal="center" vertical="center"/>
    </xf>
    <xf numFmtId="0" fontId="45" fillId="7" borderId="1734" xfId="0" applyFont="1" applyFill="1" applyBorder="1" applyAlignment="1">
      <alignment vertical="center" shrinkToFit="1"/>
    </xf>
    <xf numFmtId="0" fontId="45" fillId="7" borderId="1735" xfId="0" applyFont="1" applyFill="1" applyBorder="1" applyAlignment="1">
      <alignment horizontal="center" vertical="center" shrinkToFit="1"/>
    </xf>
    <xf numFmtId="0" fontId="29" fillId="0" borderId="1736" xfId="0" applyFont="1" applyBorder="1" applyAlignment="1">
      <alignment horizontal="center" vertical="center" shrinkToFit="1"/>
    </xf>
    <xf numFmtId="0" fontId="0" fillId="0" borderId="1733" xfId="0" applyBorder="1" applyAlignment="1">
      <alignment horizontal="center" vertical="center" shrinkToFit="1"/>
    </xf>
    <xf numFmtId="178" fontId="0" fillId="11" borderId="1737" xfId="0" applyNumberFormat="1" applyFill="1" applyBorder="1" applyAlignment="1">
      <alignment horizontal="center" vertical="center" shrinkToFit="1"/>
    </xf>
    <xf numFmtId="0" fontId="35" fillId="0" borderId="1738" xfId="0" applyFont="1" applyBorder="1" applyAlignment="1">
      <alignment horizontal="center" vertical="center" shrinkToFit="1"/>
    </xf>
    <xf numFmtId="49" fontId="43" fillId="0" borderId="1739" xfId="0" quotePrefix="1" applyNumberFormat="1" applyFont="1" applyBorder="1" applyAlignment="1">
      <alignment horizontal="center" vertical="center" shrinkToFit="1"/>
    </xf>
    <xf numFmtId="0" fontId="0" fillId="11" borderId="1740" xfId="0" quotePrefix="1" applyFill="1" applyBorder="1" applyAlignment="1">
      <alignment horizontal="center" vertical="center"/>
    </xf>
    <xf numFmtId="176" fontId="0" fillId="20" borderId="1742" xfId="0" applyNumberFormat="1" applyFill="1" applyBorder="1" applyAlignment="1">
      <alignment horizontal="center" vertical="center" shrinkToFit="1"/>
    </xf>
    <xf numFmtId="176" fontId="0" fillId="20" borderId="1741" xfId="0" applyNumberFormat="1" applyFill="1" applyBorder="1" applyAlignment="1">
      <alignment horizontal="center" vertical="center" shrinkToFit="1"/>
    </xf>
    <xf numFmtId="176" fontId="28" fillId="20" borderId="1743" xfId="0" applyNumberFormat="1" applyFont="1" applyFill="1" applyBorder="1" applyAlignment="1">
      <alignment horizontal="center" vertical="center" shrinkToFit="1"/>
    </xf>
    <xf numFmtId="176" fontId="28" fillId="16" borderId="1744" xfId="0" applyNumberFormat="1" applyFont="1" applyFill="1" applyBorder="1" applyAlignment="1">
      <alignment horizontal="center" vertical="center" shrinkToFit="1"/>
    </xf>
    <xf numFmtId="176" fontId="0" fillId="16" borderId="1742" xfId="0" applyNumberFormat="1" applyFill="1" applyBorder="1" applyAlignment="1">
      <alignment horizontal="center" vertical="center" shrinkToFit="1"/>
    </xf>
    <xf numFmtId="176" fontId="39" fillId="0" borderId="1741" xfId="0" applyNumberFormat="1" applyFont="1" applyBorder="1" applyAlignment="1">
      <alignment horizontal="center" vertical="center" shrinkToFit="1"/>
    </xf>
    <xf numFmtId="176" fontId="39" fillId="11" borderId="1402" xfId="0" applyNumberFormat="1" applyFont="1" applyFill="1" applyBorder="1" applyAlignment="1">
      <alignment horizontal="center" vertical="center" shrinkToFit="1"/>
    </xf>
    <xf numFmtId="176" fontId="39" fillId="11" borderId="1403" xfId="0" applyNumberFormat="1" applyFont="1" applyFill="1" applyBorder="1" applyAlignment="1">
      <alignment horizontal="center" vertical="center" shrinkToFit="1"/>
    </xf>
    <xf numFmtId="176" fontId="39" fillId="0" borderId="1403" xfId="0" applyNumberFormat="1" applyFont="1" applyBorder="1" applyAlignment="1">
      <alignment horizontal="center" vertical="center" shrinkToFit="1"/>
    </xf>
    <xf numFmtId="0" fontId="39" fillId="0" borderId="1404" xfId="0" applyFont="1" applyBorder="1" applyAlignment="1">
      <alignment horizontal="center" vertical="center" shrinkToFit="1"/>
    </xf>
    <xf numFmtId="0" fontId="39" fillId="11" borderId="1405" xfId="0" applyFont="1" applyFill="1" applyBorder="1" applyAlignment="1">
      <alignment horizontal="center" vertical="center" shrinkToFit="1"/>
    </xf>
    <xf numFmtId="0" fontId="39" fillId="11" borderId="1402" xfId="0" applyFont="1" applyFill="1" applyBorder="1" applyAlignment="1">
      <alignment horizontal="center" vertical="center" shrinkToFit="1"/>
    </xf>
    <xf numFmtId="0" fontId="39" fillId="11" borderId="1403" xfId="0" applyFont="1" applyFill="1" applyBorder="1" applyAlignment="1">
      <alignment horizontal="center" vertical="center" shrinkToFit="1"/>
    </xf>
    <xf numFmtId="0" fontId="39" fillId="5" borderId="1402" xfId="0" applyFont="1" applyFill="1" applyBorder="1" applyAlignment="1">
      <alignment horizontal="center" vertical="center" shrinkToFit="1"/>
    </xf>
    <xf numFmtId="0" fontId="39" fillId="5" borderId="1403" xfId="0" applyFont="1" applyFill="1" applyBorder="1" applyAlignment="1">
      <alignment horizontal="center" vertical="center" shrinkToFit="1"/>
    </xf>
    <xf numFmtId="0" fontId="0" fillId="0" borderId="1408" xfId="0" applyBorder="1" applyAlignment="1">
      <alignment horizontal="center" vertical="center"/>
    </xf>
    <xf numFmtId="0" fontId="0" fillId="0" borderId="1409" xfId="0" applyBorder="1">
      <alignment vertical="center"/>
    </xf>
    <xf numFmtId="176" fontId="0" fillId="0" borderId="1408" xfId="0" applyNumberFormat="1" applyBorder="1" applyAlignment="1">
      <alignment horizontal="center" vertical="center"/>
    </xf>
    <xf numFmtId="0" fontId="0" fillId="0" borderId="1407" xfId="0" applyBorder="1">
      <alignment vertical="center"/>
    </xf>
    <xf numFmtId="176" fontId="0" fillId="0" borderId="1405" xfId="0" applyNumberFormat="1" applyBorder="1" applyAlignment="1">
      <alignment horizontal="center" vertical="center"/>
    </xf>
    <xf numFmtId="0" fontId="0" fillId="0" borderId="1409" xfId="0" applyBorder="1" applyAlignment="1">
      <alignment horizontal="center" vertical="center"/>
    </xf>
    <xf numFmtId="0" fontId="0" fillId="0" borderId="1407" xfId="0" applyBorder="1" applyAlignment="1">
      <alignment horizontal="center" vertical="center"/>
    </xf>
    <xf numFmtId="176" fontId="0" fillId="0" borderId="1406" xfId="0" applyNumberFormat="1" applyBorder="1" applyAlignment="1">
      <alignment horizontal="center" vertical="center"/>
    </xf>
    <xf numFmtId="0" fontId="0" fillId="0" borderId="1410" xfId="0" applyBorder="1" applyAlignment="1">
      <alignment horizontal="center" vertical="center"/>
    </xf>
    <xf numFmtId="0" fontId="0" fillId="36" borderId="1407" xfId="0" applyFill="1" applyBorder="1" applyAlignment="1">
      <alignment horizontal="center" vertical="center"/>
    </xf>
    <xf numFmtId="0" fontId="0" fillId="0" borderId="1411" xfId="0" applyBorder="1" applyAlignment="1">
      <alignment horizontal="center" vertical="center"/>
    </xf>
    <xf numFmtId="0" fontId="37" fillId="21" borderId="1150" xfId="0" applyFont="1" applyFill="1" applyBorder="1" applyAlignment="1">
      <alignment vertical="center" shrinkToFit="1"/>
    </xf>
    <xf numFmtId="0" fontId="39" fillId="21" borderId="1151" xfId="0" applyFont="1" applyFill="1" applyBorder="1" applyAlignment="1">
      <alignment horizontal="center" vertical="center" shrinkToFit="1"/>
    </xf>
    <xf numFmtId="0" fontId="29" fillId="0" borderId="1149" xfId="0" applyFont="1" applyBorder="1" applyAlignment="1">
      <alignment horizontal="center" vertical="center" shrinkToFit="1"/>
    </xf>
    <xf numFmtId="0" fontId="0" fillId="0" borderId="1145" xfId="0" applyBorder="1" applyAlignment="1">
      <alignment horizontal="center" vertical="center" shrinkToFit="1"/>
    </xf>
    <xf numFmtId="178" fontId="0" fillId="0" borderId="1152" xfId="0" applyNumberFormat="1" applyBorder="1" applyAlignment="1">
      <alignment horizontal="center" vertical="center" shrinkToFit="1"/>
    </xf>
    <xf numFmtId="0" fontId="35" fillId="0" borderId="1153" xfId="0" applyFont="1" applyBorder="1" applyAlignment="1">
      <alignment horizontal="center" vertical="center" shrinkToFit="1"/>
    </xf>
    <xf numFmtId="49" fontId="43" fillId="0" borderId="1147" xfId="0" quotePrefix="1" applyNumberFormat="1" applyFont="1" applyBorder="1" applyAlignment="1">
      <alignment horizontal="center" vertical="center" shrinkToFit="1"/>
    </xf>
    <xf numFmtId="0" fontId="0" fillId="11" borderId="1154" xfId="0" quotePrefix="1" applyFill="1" applyBorder="1" applyAlignment="1">
      <alignment horizontal="center" vertical="center"/>
    </xf>
    <xf numFmtId="176" fontId="0" fillId="20" borderId="1155" xfId="0" applyNumberFormat="1" applyFill="1" applyBorder="1" applyAlignment="1">
      <alignment horizontal="center" vertical="center" shrinkToFit="1"/>
    </xf>
    <xf numFmtId="176" fontId="0" fillId="20" borderId="1156" xfId="0" applyNumberFormat="1" applyFill="1" applyBorder="1" applyAlignment="1">
      <alignment horizontal="center" vertical="center" shrinkToFit="1"/>
    </xf>
    <xf numFmtId="176" fontId="28" fillId="20" borderId="1157" xfId="0" applyNumberFormat="1" applyFont="1" applyFill="1" applyBorder="1" applyAlignment="1">
      <alignment horizontal="center" vertical="center" shrinkToFit="1"/>
    </xf>
    <xf numFmtId="176" fontId="28" fillId="16" borderId="1158" xfId="0" applyNumberFormat="1" applyFont="1" applyFill="1" applyBorder="1" applyAlignment="1">
      <alignment horizontal="center" vertical="center" shrinkToFit="1"/>
    </xf>
    <xf numFmtId="176" fontId="0" fillId="16" borderId="1156" xfId="0" applyNumberFormat="1" applyFill="1" applyBorder="1" applyAlignment="1">
      <alignment horizontal="center" vertical="center" shrinkToFit="1"/>
    </xf>
    <xf numFmtId="176" fontId="39" fillId="11" borderId="1155" xfId="0" applyNumberFormat="1" applyFont="1" applyFill="1" applyBorder="1" applyAlignment="1">
      <alignment horizontal="center" vertical="center" shrinkToFit="1"/>
    </xf>
    <xf numFmtId="176" fontId="39" fillId="11" borderId="1159" xfId="0" applyNumberFormat="1" applyFont="1" applyFill="1" applyBorder="1" applyAlignment="1">
      <alignment horizontal="center" vertical="center" shrinkToFit="1"/>
    </xf>
    <xf numFmtId="0" fontId="39" fillId="0" borderId="1160" xfId="0" applyFont="1" applyBorder="1" applyAlignment="1">
      <alignment horizontal="center" vertical="center" shrinkToFit="1"/>
    </xf>
    <xf numFmtId="0" fontId="39" fillId="11" borderId="1161" xfId="0" applyFont="1" applyFill="1" applyBorder="1" applyAlignment="1">
      <alignment horizontal="center" vertical="center" shrinkToFit="1"/>
    </xf>
    <xf numFmtId="0" fontId="39" fillId="11" borderId="1155" xfId="0" applyFont="1" applyFill="1" applyBorder="1" applyAlignment="1">
      <alignment horizontal="center" vertical="center" shrinkToFit="1"/>
    </xf>
    <xf numFmtId="0" fontId="39" fillId="11" borderId="1159" xfId="0" applyFont="1" applyFill="1" applyBorder="1" applyAlignment="1">
      <alignment horizontal="center" vertical="center" shrinkToFit="1"/>
    </xf>
    <xf numFmtId="0" fontId="39" fillId="5" borderId="1155" xfId="0" applyFont="1" applyFill="1" applyBorder="1" applyAlignment="1">
      <alignment horizontal="center" vertical="center" shrinkToFit="1"/>
    </xf>
    <xf numFmtId="0" fontId="39" fillId="5" borderId="1159" xfId="0" applyFont="1" applyFill="1" applyBorder="1" applyAlignment="1">
      <alignment horizontal="center" vertical="center" shrinkToFit="1"/>
    </xf>
    <xf numFmtId="0" fontId="0" fillId="0" borderId="1164" xfId="0" applyBorder="1" applyAlignment="1">
      <alignment horizontal="center" vertical="center"/>
    </xf>
    <xf numFmtId="0" fontId="0" fillId="0" borderId="1165" xfId="0" applyBorder="1">
      <alignment vertical="center"/>
    </xf>
    <xf numFmtId="176" fontId="0" fillId="0" borderId="1164" xfId="0" applyNumberFormat="1" applyBorder="1" applyAlignment="1">
      <alignment horizontal="center" vertical="center"/>
    </xf>
    <xf numFmtId="0" fontId="0" fillId="0" borderId="1163" xfId="0" applyBorder="1">
      <alignment vertical="center"/>
    </xf>
    <xf numFmtId="176" fontId="0" fillId="0" borderId="1161" xfId="0" applyNumberFormat="1" applyBorder="1" applyAlignment="1">
      <alignment horizontal="center" vertical="center"/>
    </xf>
    <xf numFmtId="0" fontId="0" fillId="0" borderId="1165" xfId="0" applyBorder="1" applyAlignment="1">
      <alignment horizontal="center" vertical="center"/>
    </xf>
    <xf numFmtId="0" fontId="0" fillId="0" borderId="1163" xfId="0" applyBorder="1" applyAlignment="1">
      <alignment horizontal="center" vertical="center"/>
    </xf>
    <xf numFmtId="176" fontId="0" fillId="0" borderId="1162" xfId="0" applyNumberFormat="1" applyBorder="1" applyAlignment="1">
      <alignment horizontal="center" vertical="center"/>
    </xf>
    <xf numFmtId="0" fontId="0" fillId="0" borderId="1166" xfId="0" applyBorder="1" applyAlignment="1">
      <alignment horizontal="center" vertical="center"/>
    </xf>
    <xf numFmtId="0" fontId="0" fillId="36" borderId="1163" xfId="0" applyFill="1" applyBorder="1" applyAlignment="1">
      <alignment horizontal="center" vertical="center"/>
    </xf>
    <xf numFmtId="0" fontId="0" fillId="0" borderId="1167" xfId="0" applyBorder="1" applyAlignment="1">
      <alignment horizontal="center" vertical="center"/>
    </xf>
    <xf numFmtId="176" fontId="0" fillId="11" borderId="1164" xfId="0" applyNumberFormat="1" applyFill="1" applyBorder="1" applyAlignment="1">
      <alignment horizontal="center" vertical="center"/>
    </xf>
    <xf numFmtId="0" fontId="0" fillId="11" borderId="1165" xfId="0" applyFill="1" applyBorder="1">
      <alignment vertical="center"/>
    </xf>
    <xf numFmtId="0" fontId="37" fillId="21" borderId="1168" xfId="0" applyFont="1" applyFill="1" applyBorder="1" applyAlignment="1">
      <alignment vertical="center" shrinkToFit="1"/>
    </xf>
    <xf numFmtId="0" fontId="39" fillId="21" borderId="1169" xfId="0" applyFont="1" applyFill="1" applyBorder="1" applyAlignment="1">
      <alignment horizontal="center" vertical="center" shrinkToFit="1"/>
    </xf>
    <xf numFmtId="0" fontId="29" fillId="0" borderId="1167" xfId="0" applyFont="1" applyBorder="1" applyAlignment="1">
      <alignment horizontal="center" vertical="center" shrinkToFit="1"/>
    </xf>
    <xf numFmtId="0" fontId="0" fillId="0" borderId="1163" xfId="0" applyBorder="1" applyAlignment="1">
      <alignment horizontal="center" vertical="center" shrinkToFit="1"/>
    </xf>
    <xf numFmtId="178" fontId="0" fillId="0" borderId="1170" xfId="0" applyNumberFormat="1" applyBorder="1" applyAlignment="1">
      <alignment horizontal="center" vertical="center" shrinkToFit="1"/>
    </xf>
    <xf numFmtId="0" fontId="35" fillId="0" borderId="1171" xfId="0" applyFont="1" applyBorder="1" applyAlignment="1">
      <alignment horizontal="center" vertical="center" shrinkToFit="1"/>
    </xf>
    <xf numFmtId="49" fontId="43" fillId="0" borderId="1165" xfId="0" quotePrefix="1" applyNumberFormat="1" applyFont="1" applyBorder="1" applyAlignment="1">
      <alignment horizontal="center" vertical="center" shrinkToFit="1"/>
    </xf>
    <xf numFmtId="0" fontId="0" fillId="11" borderId="1172" xfId="0" quotePrefix="1" applyFill="1" applyBorder="1" applyAlignment="1">
      <alignment horizontal="center" vertical="center"/>
    </xf>
    <xf numFmtId="176" fontId="0" fillId="20" borderId="1173" xfId="0" applyNumberFormat="1" applyFill="1" applyBorder="1" applyAlignment="1">
      <alignment horizontal="center" vertical="center" shrinkToFit="1"/>
    </xf>
    <xf numFmtId="176" fontId="0" fillId="20" borderId="1174" xfId="0" applyNumberFormat="1" applyFill="1" applyBorder="1" applyAlignment="1">
      <alignment horizontal="center" vertical="center" shrinkToFit="1"/>
    </xf>
    <xf numFmtId="176" fontId="28" fillId="20" borderId="1175" xfId="0" applyNumberFormat="1" applyFont="1" applyFill="1" applyBorder="1" applyAlignment="1">
      <alignment horizontal="center" vertical="center" shrinkToFit="1"/>
    </xf>
    <xf numFmtId="176" fontId="28" fillId="16" borderId="1176" xfId="0" applyNumberFormat="1" applyFont="1" applyFill="1" applyBorder="1" applyAlignment="1">
      <alignment horizontal="center" vertical="center" shrinkToFit="1"/>
    </xf>
    <xf numFmtId="176" fontId="0" fillId="16" borderId="1174" xfId="0" applyNumberFormat="1" applyFill="1" applyBorder="1" applyAlignment="1">
      <alignment horizontal="center" vertical="center" shrinkToFit="1"/>
    </xf>
    <xf numFmtId="176" fontId="39" fillId="11" borderId="1173" xfId="0" applyNumberFormat="1" applyFont="1" applyFill="1" applyBorder="1" applyAlignment="1">
      <alignment horizontal="center" vertical="center" shrinkToFit="1"/>
    </xf>
    <xf numFmtId="176" fontId="39" fillId="11" borderId="1177" xfId="0" applyNumberFormat="1" applyFont="1" applyFill="1" applyBorder="1" applyAlignment="1">
      <alignment horizontal="center" vertical="center" shrinkToFit="1"/>
    </xf>
    <xf numFmtId="0" fontId="39" fillId="0" borderId="1178" xfId="0" applyFont="1" applyBorder="1" applyAlignment="1">
      <alignment horizontal="center" vertical="center" shrinkToFit="1"/>
    </xf>
    <xf numFmtId="0" fontId="39" fillId="11" borderId="1179" xfId="0" applyFont="1" applyFill="1" applyBorder="1" applyAlignment="1">
      <alignment horizontal="center" vertical="center" shrinkToFit="1"/>
    </xf>
    <xf numFmtId="0" fontId="39" fillId="11" borderId="1173" xfId="0" applyFont="1" applyFill="1" applyBorder="1" applyAlignment="1">
      <alignment horizontal="center" vertical="center" shrinkToFit="1"/>
    </xf>
    <xf numFmtId="0" fontId="39" fillId="11" borderId="1177" xfId="0" applyFont="1" applyFill="1" applyBorder="1" applyAlignment="1">
      <alignment horizontal="center" vertical="center" shrinkToFit="1"/>
    </xf>
    <xf numFmtId="0" fontId="39" fillId="5" borderId="1173" xfId="0" applyFont="1" applyFill="1" applyBorder="1" applyAlignment="1">
      <alignment horizontal="center" vertical="center" shrinkToFit="1"/>
    </xf>
    <xf numFmtId="0" fontId="39" fillId="5" borderId="1177" xfId="0" applyFont="1" applyFill="1" applyBorder="1" applyAlignment="1">
      <alignment horizontal="center" vertical="center" shrinkToFit="1"/>
    </xf>
    <xf numFmtId="0" fontId="0" fillId="0" borderId="1182" xfId="0" applyBorder="1" applyAlignment="1">
      <alignment horizontal="center" vertical="center"/>
    </xf>
    <xf numFmtId="0" fontId="0" fillId="0" borderId="1183" xfId="0" applyBorder="1">
      <alignment vertical="center"/>
    </xf>
    <xf numFmtId="176" fontId="0" fillId="0" borderId="1182" xfId="0" applyNumberFormat="1" applyBorder="1" applyAlignment="1">
      <alignment horizontal="center" vertical="center"/>
    </xf>
    <xf numFmtId="0" fontId="0" fillId="0" borderId="1181" xfId="0" applyBorder="1">
      <alignment vertical="center"/>
    </xf>
    <xf numFmtId="176" fontId="0" fillId="0" borderId="1179" xfId="0" applyNumberFormat="1" applyBorder="1" applyAlignment="1">
      <alignment horizontal="center" vertical="center"/>
    </xf>
    <xf numFmtId="0" fontId="0" fillId="0" borderId="1183" xfId="0" applyBorder="1" applyAlignment="1">
      <alignment horizontal="center" vertical="center"/>
    </xf>
    <xf numFmtId="0" fontId="0" fillId="0" borderId="1181" xfId="0" applyBorder="1" applyAlignment="1">
      <alignment horizontal="center" vertical="center"/>
    </xf>
    <xf numFmtId="176" fontId="0" fillId="0" borderId="1180" xfId="0" applyNumberFormat="1" applyBorder="1" applyAlignment="1">
      <alignment horizontal="center" vertical="center"/>
    </xf>
    <xf numFmtId="0" fontId="0" fillId="0" borderId="1184" xfId="0" applyBorder="1" applyAlignment="1">
      <alignment horizontal="center" vertical="center"/>
    </xf>
    <xf numFmtId="0" fontId="0" fillId="36" borderId="1181" xfId="0" applyFill="1" applyBorder="1" applyAlignment="1">
      <alignment horizontal="center" vertical="center"/>
    </xf>
    <xf numFmtId="0" fontId="0" fillId="0" borderId="1185" xfId="0" applyBorder="1" applyAlignment="1">
      <alignment horizontal="center" vertical="center"/>
    </xf>
    <xf numFmtId="176" fontId="0" fillId="11" borderId="1182" xfId="0" applyNumberFormat="1" applyFill="1" applyBorder="1" applyAlignment="1">
      <alignment horizontal="center" vertical="center"/>
    </xf>
    <xf numFmtId="0" fontId="0" fillId="11" borderId="1183" xfId="0" applyFill="1" applyBorder="1">
      <alignment vertical="center"/>
    </xf>
    <xf numFmtId="0" fontId="37" fillId="21" borderId="1083" xfId="0" applyFont="1" applyFill="1" applyBorder="1" applyAlignment="1">
      <alignment vertical="center" shrinkToFit="1"/>
    </xf>
    <xf numFmtId="0" fontId="39" fillId="21" borderId="1084" xfId="0" applyFont="1" applyFill="1" applyBorder="1" applyAlignment="1">
      <alignment horizontal="center" vertical="center" shrinkToFit="1"/>
    </xf>
    <xf numFmtId="0" fontId="29" fillId="0" borderId="1082" xfId="0" applyFont="1" applyBorder="1" applyAlignment="1">
      <alignment horizontal="center" vertical="center" shrinkToFit="1"/>
    </xf>
    <xf numFmtId="0" fontId="0" fillId="0" borderId="1080" xfId="0" applyBorder="1" applyAlignment="1">
      <alignment horizontal="center" vertical="center" shrinkToFit="1"/>
    </xf>
    <xf numFmtId="178" fontId="0" fillId="0" borderId="1085" xfId="0" applyNumberFormat="1" applyBorder="1" applyAlignment="1">
      <alignment horizontal="center" vertical="center" shrinkToFit="1"/>
    </xf>
    <xf numFmtId="0" fontId="35" fillId="0" borderId="1086" xfId="0" applyFont="1" applyBorder="1" applyAlignment="1">
      <alignment horizontal="center" vertical="center" shrinkToFit="1"/>
    </xf>
    <xf numFmtId="49" fontId="43" fillId="0" borderId="1081" xfId="0" quotePrefix="1" applyNumberFormat="1" applyFont="1" applyBorder="1" applyAlignment="1">
      <alignment horizontal="center" vertical="center" shrinkToFit="1"/>
    </xf>
    <xf numFmtId="0" fontId="0" fillId="11" borderId="1087" xfId="0" quotePrefix="1" applyFill="1" applyBorder="1" applyAlignment="1">
      <alignment horizontal="center" vertical="center"/>
    </xf>
    <xf numFmtId="176" fontId="0" fillId="20" borderId="1088" xfId="0" applyNumberFormat="1" applyFill="1" applyBorder="1" applyAlignment="1">
      <alignment horizontal="center" vertical="center" shrinkToFit="1"/>
    </xf>
    <xf numFmtId="176" fontId="0" fillId="20" borderId="1089" xfId="0" applyNumberFormat="1" applyFill="1" applyBorder="1" applyAlignment="1">
      <alignment horizontal="center" vertical="center" shrinkToFit="1"/>
    </xf>
    <xf numFmtId="176" fontId="28" fillId="20" borderId="1090" xfId="0" applyNumberFormat="1" applyFont="1" applyFill="1" applyBorder="1" applyAlignment="1">
      <alignment horizontal="center" vertical="center" shrinkToFit="1"/>
    </xf>
    <xf numFmtId="176" fontId="28" fillId="16" borderId="1091" xfId="0" applyNumberFormat="1" applyFont="1" applyFill="1" applyBorder="1" applyAlignment="1">
      <alignment horizontal="center" vertical="center" shrinkToFit="1"/>
    </xf>
    <xf numFmtId="176" fontId="0" fillId="16" borderId="1089" xfId="0" applyNumberFormat="1" applyFill="1" applyBorder="1" applyAlignment="1">
      <alignment horizontal="center" vertical="center" shrinkToFit="1"/>
    </xf>
    <xf numFmtId="176" fontId="39" fillId="11" borderId="1088" xfId="0" applyNumberFormat="1" applyFont="1" applyFill="1" applyBorder="1" applyAlignment="1">
      <alignment horizontal="center" vertical="center" shrinkToFit="1"/>
    </xf>
    <xf numFmtId="176" fontId="39" fillId="11" borderId="1092" xfId="0" applyNumberFormat="1" applyFont="1" applyFill="1" applyBorder="1" applyAlignment="1">
      <alignment horizontal="center" vertical="center" shrinkToFit="1"/>
    </xf>
    <xf numFmtId="0" fontId="39" fillId="0" borderId="1093" xfId="0" applyFont="1" applyBorder="1" applyAlignment="1">
      <alignment horizontal="center" vertical="center" shrinkToFit="1"/>
    </xf>
    <xf numFmtId="0" fontId="39" fillId="11" borderId="1088" xfId="0" applyFont="1" applyFill="1" applyBorder="1" applyAlignment="1">
      <alignment horizontal="center" vertical="center" shrinkToFit="1"/>
    </xf>
    <xf numFmtId="0" fontId="39" fillId="11" borderId="1092" xfId="0" applyFont="1" applyFill="1" applyBorder="1" applyAlignment="1">
      <alignment horizontal="center" vertical="center" shrinkToFit="1"/>
    </xf>
    <xf numFmtId="0" fontId="39" fillId="5" borderId="1088" xfId="0" applyFont="1" applyFill="1" applyBorder="1" applyAlignment="1">
      <alignment horizontal="center" vertical="center" shrinkToFit="1"/>
    </xf>
    <xf numFmtId="0" fontId="39" fillId="5" borderId="1092" xfId="0" applyFont="1" applyFill="1" applyBorder="1" applyAlignment="1">
      <alignment horizontal="center" vertical="center" shrinkToFit="1"/>
    </xf>
    <xf numFmtId="0" fontId="0" fillId="0" borderId="1097" xfId="0" applyBorder="1" applyAlignment="1">
      <alignment horizontal="center" vertical="center"/>
    </xf>
    <xf numFmtId="0" fontId="0" fillId="0" borderId="1098" xfId="0" applyBorder="1">
      <alignment vertical="center"/>
    </xf>
    <xf numFmtId="176" fontId="0" fillId="0" borderId="1097" xfId="0" applyNumberFormat="1" applyBorder="1" applyAlignment="1">
      <alignment horizontal="center" vertical="center"/>
    </xf>
    <xf numFmtId="0" fontId="0" fillId="0" borderId="1096" xfId="0" applyBorder="1">
      <alignment vertical="center"/>
    </xf>
    <xf numFmtId="176" fontId="0" fillId="0" borderId="1094" xfId="0" applyNumberFormat="1" applyBorder="1" applyAlignment="1">
      <alignment horizontal="center" vertical="center"/>
    </xf>
    <xf numFmtId="0" fontId="0" fillId="0" borderId="1098" xfId="0" applyBorder="1" applyAlignment="1">
      <alignment horizontal="center" vertical="center"/>
    </xf>
    <xf numFmtId="0" fontId="0" fillId="0" borderId="1096" xfId="0" applyBorder="1" applyAlignment="1">
      <alignment horizontal="center" vertical="center"/>
    </xf>
    <xf numFmtId="176" fontId="0" fillId="0" borderId="1095" xfId="0" applyNumberFormat="1" applyBorder="1" applyAlignment="1">
      <alignment horizontal="center" vertical="center"/>
    </xf>
    <xf numFmtId="0" fontId="0" fillId="0" borderId="1099" xfId="0" applyBorder="1" applyAlignment="1">
      <alignment horizontal="center" vertical="center"/>
    </xf>
    <xf numFmtId="0" fontId="0" fillId="36" borderId="1096" xfId="0" applyFill="1" applyBorder="1" applyAlignment="1">
      <alignment horizontal="center" vertical="center"/>
    </xf>
    <xf numFmtId="0" fontId="0" fillId="0" borderId="1100" xfId="0" applyBorder="1" applyAlignment="1">
      <alignment horizontal="center" vertical="center"/>
    </xf>
    <xf numFmtId="176" fontId="0" fillId="11" borderId="1097" xfId="0" applyNumberFormat="1" applyFill="1" applyBorder="1" applyAlignment="1">
      <alignment horizontal="center" vertical="center"/>
    </xf>
    <xf numFmtId="0" fontId="0" fillId="11" borderId="1098" xfId="0" applyFill="1" applyBorder="1">
      <alignment vertical="center"/>
    </xf>
    <xf numFmtId="0" fontId="37" fillId="21" borderId="1101" xfId="0" applyFont="1" applyFill="1" applyBorder="1" applyAlignment="1">
      <alignment vertical="center" shrinkToFit="1"/>
    </xf>
    <xf numFmtId="0" fontId="39" fillId="21" borderId="1102" xfId="0" applyFont="1" applyFill="1" applyBorder="1" applyAlignment="1">
      <alignment horizontal="center" vertical="center" shrinkToFit="1"/>
    </xf>
    <xf numFmtId="0" fontId="29" fillId="0" borderId="1100" xfId="0" applyFont="1" applyBorder="1" applyAlignment="1">
      <alignment horizontal="center" vertical="center" shrinkToFit="1"/>
    </xf>
    <xf numFmtId="0" fontId="0" fillId="0" borderId="1096" xfId="0" applyBorder="1" applyAlignment="1">
      <alignment horizontal="center" vertical="center" shrinkToFit="1"/>
    </xf>
    <xf numFmtId="178" fontId="0" fillId="0" borderId="1103" xfId="0" applyNumberFormat="1" applyBorder="1" applyAlignment="1">
      <alignment horizontal="center" vertical="center" shrinkToFit="1"/>
    </xf>
    <xf numFmtId="0" fontId="35" fillId="0" borderId="1104" xfId="0" applyFont="1" applyBorder="1" applyAlignment="1">
      <alignment horizontal="center" vertical="center" shrinkToFit="1"/>
    </xf>
    <xf numFmtId="49" fontId="43" fillId="0" borderId="1098" xfId="0" quotePrefix="1" applyNumberFormat="1" applyFont="1" applyBorder="1" applyAlignment="1">
      <alignment horizontal="center" vertical="center" shrinkToFit="1"/>
    </xf>
    <xf numFmtId="0" fontId="0" fillId="11" borderId="1105" xfId="0" quotePrefix="1" applyFill="1" applyBorder="1" applyAlignment="1">
      <alignment horizontal="center" vertical="center"/>
    </xf>
    <xf numFmtId="176" fontId="0" fillId="20" borderId="1106" xfId="0" applyNumberFormat="1" applyFill="1" applyBorder="1" applyAlignment="1">
      <alignment horizontal="center" vertical="center" shrinkToFit="1"/>
    </xf>
    <xf numFmtId="176" fontId="0" fillId="20" borderId="1107" xfId="0" applyNumberFormat="1" applyFill="1" applyBorder="1" applyAlignment="1">
      <alignment horizontal="center" vertical="center" shrinkToFit="1"/>
    </xf>
    <xf numFmtId="176" fontId="28" fillId="20" borderId="1108" xfId="0" applyNumberFormat="1" applyFont="1" applyFill="1" applyBorder="1" applyAlignment="1">
      <alignment horizontal="center" vertical="center" shrinkToFit="1"/>
    </xf>
    <xf numFmtId="176" fontId="28" fillId="16" borderId="1109" xfId="0" applyNumberFormat="1" applyFont="1" applyFill="1" applyBorder="1" applyAlignment="1">
      <alignment horizontal="center" vertical="center" shrinkToFit="1"/>
    </xf>
    <xf numFmtId="176" fontId="0" fillId="16" borderId="1107" xfId="0" applyNumberFormat="1" applyFill="1" applyBorder="1" applyAlignment="1">
      <alignment horizontal="center" vertical="center" shrinkToFit="1"/>
    </xf>
    <xf numFmtId="176" fontId="39" fillId="11" borderId="1106" xfId="0" applyNumberFormat="1" applyFont="1" applyFill="1" applyBorder="1" applyAlignment="1">
      <alignment horizontal="center" vertical="center" shrinkToFit="1"/>
    </xf>
    <xf numFmtId="176" fontId="39" fillId="11" borderId="1110" xfId="0" applyNumberFormat="1" applyFont="1" applyFill="1" applyBorder="1" applyAlignment="1">
      <alignment horizontal="center" vertical="center" shrinkToFit="1"/>
    </xf>
    <xf numFmtId="0" fontId="39" fillId="0" borderId="1111" xfId="0" applyFont="1" applyBorder="1" applyAlignment="1">
      <alignment horizontal="center" vertical="center" shrinkToFit="1"/>
    </xf>
    <xf numFmtId="0" fontId="39" fillId="11" borderId="1106" xfId="0" applyFont="1" applyFill="1" applyBorder="1" applyAlignment="1">
      <alignment horizontal="center" vertical="center" shrinkToFit="1"/>
    </xf>
    <xf numFmtId="0" fontId="39" fillId="11" borderId="1110" xfId="0" applyFont="1" applyFill="1" applyBorder="1" applyAlignment="1">
      <alignment horizontal="center" vertical="center" shrinkToFit="1"/>
    </xf>
    <xf numFmtId="0" fontId="39" fillId="5" borderId="1106" xfId="0" applyFont="1" applyFill="1" applyBorder="1" applyAlignment="1">
      <alignment horizontal="center" vertical="center" shrinkToFit="1"/>
    </xf>
    <xf numFmtId="0" fontId="39" fillId="5" borderId="1110" xfId="0" applyFont="1" applyFill="1" applyBorder="1" applyAlignment="1">
      <alignment horizontal="center" vertical="center" shrinkToFit="1"/>
    </xf>
    <xf numFmtId="0" fontId="0" fillId="0" borderId="1115" xfId="0" applyBorder="1" applyAlignment="1">
      <alignment horizontal="center" vertical="center"/>
    </xf>
    <xf numFmtId="0" fontId="0" fillId="0" borderId="1116" xfId="0" applyBorder="1">
      <alignment vertical="center"/>
    </xf>
    <xf numFmtId="176" fontId="0" fillId="0" borderId="1115" xfId="0" applyNumberFormat="1" applyBorder="1" applyAlignment="1">
      <alignment horizontal="center" vertical="center"/>
    </xf>
    <xf numFmtId="0" fontId="0" fillId="0" borderId="1114" xfId="0" applyBorder="1">
      <alignment vertical="center"/>
    </xf>
    <xf numFmtId="176" fontId="0" fillId="0" borderId="1112" xfId="0" applyNumberFormat="1" applyBorder="1" applyAlignment="1">
      <alignment horizontal="center" vertical="center"/>
    </xf>
    <xf numFmtId="0" fontId="0" fillId="0" borderId="1116" xfId="0" applyBorder="1" applyAlignment="1">
      <alignment horizontal="center" vertical="center"/>
    </xf>
    <xf numFmtId="0" fontId="0" fillId="0" borderId="1114" xfId="0" applyBorder="1" applyAlignment="1">
      <alignment horizontal="center" vertical="center"/>
    </xf>
    <xf numFmtId="176" fontId="0" fillId="0" borderId="1113" xfId="0" applyNumberFormat="1" applyBorder="1" applyAlignment="1">
      <alignment horizontal="center" vertical="center"/>
    </xf>
    <xf numFmtId="0" fontId="0" fillId="0" borderId="1117" xfId="0" applyBorder="1" applyAlignment="1">
      <alignment horizontal="center" vertical="center"/>
    </xf>
    <xf numFmtId="0" fontId="0" fillId="36" borderId="1114" xfId="0" applyFill="1" applyBorder="1" applyAlignment="1">
      <alignment horizontal="center" vertical="center"/>
    </xf>
    <xf numFmtId="0" fontId="0" fillId="0" borderId="1118" xfId="0" applyBorder="1" applyAlignment="1">
      <alignment horizontal="center" vertical="center"/>
    </xf>
    <xf numFmtId="176" fontId="0" fillId="11" borderId="1115" xfId="0" applyNumberFormat="1" applyFill="1" applyBorder="1" applyAlignment="1">
      <alignment horizontal="center" vertical="center"/>
    </xf>
    <xf numFmtId="0" fontId="0" fillId="11" borderId="1116" xfId="0" applyFill="1" applyBorder="1">
      <alignment vertical="center"/>
    </xf>
    <xf numFmtId="0" fontId="37" fillId="0" borderId="1746" xfId="0" applyFont="1" applyBorder="1" applyAlignment="1">
      <alignment vertical="center" shrinkToFit="1"/>
    </xf>
    <xf numFmtId="0" fontId="39" fillId="0" borderId="1747" xfId="0" applyFont="1" applyBorder="1" applyAlignment="1">
      <alignment horizontal="center" vertical="center" shrinkToFit="1"/>
    </xf>
    <xf numFmtId="0" fontId="29" fillId="0" borderId="1748" xfId="0" applyFont="1" applyBorder="1" applyAlignment="1">
      <alignment horizontal="center" vertical="center" shrinkToFit="1"/>
    </xf>
    <xf numFmtId="0" fontId="0" fillId="0" borderId="1745" xfId="0" applyBorder="1" applyAlignment="1">
      <alignment horizontal="center" vertical="center" shrinkToFit="1"/>
    </xf>
    <xf numFmtId="178" fontId="0" fillId="11" borderId="1749" xfId="0" applyNumberFormat="1" applyFill="1" applyBorder="1" applyAlignment="1">
      <alignment horizontal="center" vertical="center" shrinkToFit="1"/>
    </xf>
    <xf numFmtId="0" fontId="35" fillId="0" borderId="1750" xfId="0" applyFont="1" applyBorder="1" applyAlignment="1">
      <alignment horizontal="center" vertical="center" shrinkToFit="1"/>
    </xf>
    <xf numFmtId="49" fontId="43" fillId="0" borderId="1751" xfId="0" quotePrefix="1" applyNumberFormat="1" applyFont="1" applyBorder="1" applyAlignment="1">
      <alignment horizontal="center" vertical="center" shrinkToFit="1"/>
    </xf>
    <xf numFmtId="0" fontId="0" fillId="11" borderId="1752" xfId="0" quotePrefix="1" applyFill="1" applyBorder="1" applyAlignment="1">
      <alignment horizontal="center" vertical="center"/>
    </xf>
    <xf numFmtId="176" fontId="0" fillId="20" borderId="1754" xfId="0" applyNumberFormat="1" applyFill="1" applyBorder="1" applyAlignment="1">
      <alignment horizontal="center" vertical="center" shrinkToFit="1"/>
    </xf>
    <xf numFmtId="176" fontId="0" fillId="20" borderId="1753" xfId="0" applyNumberFormat="1" applyFill="1" applyBorder="1" applyAlignment="1">
      <alignment horizontal="center" vertical="center" shrinkToFit="1"/>
    </xf>
    <xf numFmtId="176" fontId="28" fillId="20" borderId="1755" xfId="0" applyNumberFormat="1" applyFont="1" applyFill="1" applyBorder="1" applyAlignment="1">
      <alignment horizontal="center" vertical="center" shrinkToFit="1"/>
    </xf>
    <xf numFmtId="176" fontId="28" fillId="16" borderId="1756" xfId="0" applyNumberFormat="1" applyFont="1" applyFill="1" applyBorder="1" applyAlignment="1">
      <alignment horizontal="center" vertical="center" shrinkToFit="1"/>
    </xf>
    <xf numFmtId="176" fontId="0" fillId="16" borderId="1754" xfId="0" applyNumberFormat="1" applyFill="1" applyBorder="1" applyAlignment="1">
      <alignment horizontal="center" vertical="center" shrinkToFit="1"/>
    </xf>
    <xf numFmtId="176" fontId="39" fillId="0" borderId="1753" xfId="0" applyNumberFormat="1" applyFont="1" applyBorder="1" applyAlignment="1">
      <alignment horizontal="center" vertical="center" shrinkToFit="1"/>
    </xf>
    <xf numFmtId="176" fontId="39" fillId="11" borderId="1412" xfId="0" applyNumberFormat="1" applyFont="1" applyFill="1" applyBorder="1" applyAlignment="1">
      <alignment horizontal="center" vertical="center" shrinkToFit="1"/>
    </xf>
    <xf numFmtId="176" fontId="39" fillId="11" borderId="1413" xfId="0" applyNumberFormat="1" applyFont="1" applyFill="1" applyBorder="1" applyAlignment="1">
      <alignment horizontal="center" vertical="center" shrinkToFit="1"/>
    </xf>
    <xf numFmtId="0" fontId="39" fillId="0" borderId="1414" xfId="0" applyFont="1" applyBorder="1" applyAlignment="1">
      <alignment horizontal="center" vertical="center" shrinkToFit="1"/>
    </xf>
    <xf numFmtId="0" fontId="39" fillId="11" borderId="1412" xfId="0" applyFont="1" applyFill="1" applyBorder="1" applyAlignment="1">
      <alignment horizontal="center" vertical="center" shrinkToFit="1"/>
    </xf>
    <xf numFmtId="0" fontId="39" fillId="11" borderId="1413" xfId="0" applyFont="1" applyFill="1" applyBorder="1" applyAlignment="1">
      <alignment horizontal="center" vertical="center" shrinkToFit="1"/>
    </xf>
    <xf numFmtId="0" fontId="39" fillId="5" borderId="1412" xfId="0" applyFont="1" applyFill="1" applyBorder="1" applyAlignment="1">
      <alignment horizontal="center" vertical="center" shrinkToFit="1"/>
    </xf>
    <xf numFmtId="0" fontId="39" fillId="5" borderId="1413" xfId="0" applyFont="1" applyFill="1" applyBorder="1" applyAlignment="1">
      <alignment horizontal="center" vertical="center" shrinkToFit="1"/>
    </xf>
    <xf numFmtId="0" fontId="0" fillId="0" borderId="1417" xfId="0" applyBorder="1" applyAlignment="1">
      <alignment horizontal="center" vertical="center"/>
    </xf>
    <xf numFmtId="0" fontId="0" fillId="0" borderId="1418" xfId="0" applyBorder="1">
      <alignment vertical="center"/>
    </xf>
    <xf numFmtId="176" fontId="0" fillId="0" borderId="1417" xfId="0" applyNumberFormat="1" applyBorder="1" applyAlignment="1">
      <alignment horizontal="center" vertical="center"/>
    </xf>
    <xf numFmtId="0" fontId="0" fillId="0" borderId="1416" xfId="0" applyBorder="1">
      <alignment vertical="center"/>
    </xf>
    <xf numFmtId="176" fontId="0" fillId="0" borderId="1415" xfId="0" applyNumberFormat="1" applyBorder="1" applyAlignment="1">
      <alignment horizontal="center" vertical="center"/>
    </xf>
    <xf numFmtId="0" fontId="0" fillId="0" borderId="1418" xfId="0" applyBorder="1" applyAlignment="1">
      <alignment horizontal="center" vertical="center"/>
    </xf>
    <xf numFmtId="0" fontId="0" fillId="0" borderId="1416" xfId="0" applyBorder="1" applyAlignment="1">
      <alignment horizontal="center" vertical="center"/>
    </xf>
    <xf numFmtId="0" fontId="0" fillId="0" borderId="1420" xfId="0" applyBorder="1" applyAlignment="1">
      <alignment horizontal="center" vertical="center"/>
    </xf>
    <xf numFmtId="176" fontId="0" fillId="11" borderId="1417" xfId="0" applyNumberFormat="1" applyFill="1" applyBorder="1" applyAlignment="1">
      <alignment horizontal="center" vertical="center"/>
    </xf>
    <xf numFmtId="0" fontId="0" fillId="11" borderId="1418" xfId="0" applyFill="1" applyBorder="1">
      <alignment vertical="center"/>
    </xf>
    <xf numFmtId="0" fontId="45" fillId="7" borderId="1758" xfId="0" applyFont="1" applyFill="1" applyBorder="1" applyAlignment="1">
      <alignment vertical="center" shrinkToFit="1"/>
    </xf>
    <xf numFmtId="0" fontId="45" fillId="7" borderId="1759" xfId="0" applyFont="1" applyFill="1" applyBorder="1" applyAlignment="1">
      <alignment horizontal="center" vertical="center" shrinkToFit="1"/>
    </xf>
    <xf numFmtId="0" fontId="29" fillId="0" borderId="1760" xfId="0" applyFont="1" applyBorder="1" applyAlignment="1">
      <alignment horizontal="center" vertical="center" shrinkToFit="1"/>
    </xf>
    <xf numFmtId="0" fontId="0" fillId="0" borderId="1757" xfId="0" applyBorder="1" applyAlignment="1">
      <alignment horizontal="center" vertical="center" shrinkToFit="1"/>
    </xf>
    <xf numFmtId="178" fontId="0" fillId="11" borderId="1761" xfId="0" applyNumberFormat="1" applyFill="1" applyBorder="1" applyAlignment="1">
      <alignment horizontal="center" vertical="center" shrinkToFit="1"/>
    </xf>
    <xf numFmtId="0" fontId="35" fillId="0" borderId="1762" xfId="0" applyFont="1" applyBorder="1" applyAlignment="1">
      <alignment horizontal="center" vertical="center" shrinkToFit="1"/>
    </xf>
    <xf numFmtId="49" fontId="43" fillId="0" borderId="1763" xfId="0" quotePrefix="1" applyNumberFormat="1" applyFont="1" applyBorder="1" applyAlignment="1">
      <alignment horizontal="center" vertical="center" shrinkToFit="1"/>
    </xf>
    <xf numFmtId="0" fontId="0" fillId="11" borderId="1764" xfId="0" quotePrefix="1" applyFill="1" applyBorder="1" applyAlignment="1">
      <alignment horizontal="center" vertical="center"/>
    </xf>
    <xf numFmtId="176" fontId="0" fillId="20" borderId="1766" xfId="0" applyNumberFormat="1" applyFill="1" applyBorder="1" applyAlignment="1">
      <alignment horizontal="center" vertical="center" shrinkToFit="1"/>
    </xf>
    <xf numFmtId="176" fontId="0" fillId="20" borderId="1765" xfId="0" applyNumberFormat="1" applyFill="1" applyBorder="1" applyAlignment="1">
      <alignment horizontal="center" vertical="center" shrinkToFit="1"/>
    </xf>
    <xf numFmtId="176" fontId="28" fillId="20" borderId="1767" xfId="0" applyNumberFormat="1" applyFont="1" applyFill="1" applyBorder="1" applyAlignment="1">
      <alignment horizontal="center" vertical="center" shrinkToFit="1"/>
    </xf>
    <xf numFmtId="176" fontId="28" fillId="16" borderId="1768" xfId="0" applyNumberFormat="1" applyFont="1" applyFill="1" applyBorder="1" applyAlignment="1">
      <alignment horizontal="center" vertical="center" shrinkToFit="1"/>
    </xf>
    <xf numFmtId="176" fontId="0" fillId="16" borderId="1766" xfId="0" applyNumberFormat="1" applyFill="1" applyBorder="1" applyAlignment="1">
      <alignment horizontal="center" vertical="center" shrinkToFit="1"/>
    </xf>
    <xf numFmtId="176" fontId="39" fillId="0" borderId="1765" xfId="0" applyNumberFormat="1" applyFont="1" applyBorder="1" applyAlignment="1">
      <alignment horizontal="center" vertical="center" shrinkToFit="1"/>
    </xf>
    <xf numFmtId="176" fontId="39" fillId="11" borderId="1421" xfId="0" applyNumberFormat="1" applyFont="1" applyFill="1" applyBorder="1" applyAlignment="1">
      <alignment horizontal="center" vertical="center" shrinkToFit="1"/>
    </xf>
    <xf numFmtId="176" fontId="39" fillId="11" borderId="1422" xfId="0" applyNumberFormat="1" applyFont="1" applyFill="1" applyBorder="1" applyAlignment="1">
      <alignment horizontal="center" vertical="center" shrinkToFit="1"/>
    </xf>
    <xf numFmtId="176" fontId="39" fillId="0" borderId="1422" xfId="0" applyNumberFormat="1" applyFont="1" applyBorder="1" applyAlignment="1">
      <alignment horizontal="center" vertical="center" shrinkToFit="1"/>
    </xf>
    <xf numFmtId="0" fontId="39" fillId="0" borderId="1423" xfId="0" applyFont="1" applyBorder="1" applyAlignment="1">
      <alignment horizontal="center" vertical="center" shrinkToFit="1"/>
    </xf>
    <xf numFmtId="0" fontId="39" fillId="11" borderId="1424" xfId="0" applyFont="1" applyFill="1" applyBorder="1" applyAlignment="1">
      <alignment horizontal="center" vertical="center" shrinkToFit="1"/>
    </xf>
    <xf numFmtId="0" fontId="39" fillId="11" borderId="1421" xfId="0" applyFont="1" applyFill="1" applyBorder="1" applyAlignment="1">
      <alignment horizontal="center" vertical="center" shrinkToFit="1"/>
    </xf>
    <xf numFmtId="0" fontId="39" fillId="11" borderId="1422" xfId="0" applyFont="1" applyFill="1" applyBorder="1" applyAlignment="1">
      <alignment horizontal="center" vertical="center" shrinkToFit="1"/>
    </xf>
    <xf numFmtId="0" fontId="39" fillId="5" borderId="1421" xfId="0" applyFont="1" applyFill="1" applyBorder="1" applyAlignment="1">
      <alignment horizontal="center" vertical="center" shrinkToFit="1"/>
    </xf>
    <xf numFmtId="0" fontId="39" fillId="5" borderId="1422" xfId="0" applyFont="1" applyFill="1" applyBorder="1" applyAlignment="1">
      <alignment horizontal="center" vertical="center" shrinkToFit="1"/>
    </xf>
    <xf numFmtId="0" fontId="0" fillId="0" borderId="1427" xfId="0" applyBorder="1" applyAlignment="1">
      <alignment horizontal="center" vertical="center"/>
    </xf>
    <xf numFmtId="0" fontId="0" fillId="0" borderId="1428" xfId="0" applyBorder="1">
      <alignment vertical="center"/>
    </xf>
    <xf numFmtId="176" fontId="0" fillId="0" borderId="1427" xfId="0" applyNumberFormat="1" applyBorder="1" applyAlignment="1">
      <alignment horizontal="center" vertical="center"/>
    </xf>
    <xf numFmtId="0" fontId="0" fillId="0" borderId="1426" xfId="0" applyBorder="1">
      <alignment vertical="center"/>
    </xf>
    <xf numFmtId="176" fontId="0" fillId="0" borderId="1424" xfId="0" applyNumberFormat="1" applyBorder="1" applyAlignment="1">
      <alignment horizontal="center" vertical="center"/>
    </xf>
    <xf numFmtId="0" fontId="0" fillId="0" borderId="1428" xfId="0" applyBorder="1" applyAlignment="1">
      <alignment horizontal="center" vertical="center"/>
    </xf>
    <xf numFmtId="0" fontId="0" fillId="0" borderId="1426" xfId="0" applyBorder="1" applyAlignment="1">
      <alignment horizontal="center" vertical="center"/>
    </xf>
    <xf numFmtId="176" fontId="0" fillId="0" borderId="1425" xfId="0" applyNumberFormat="1" applyBorder="1" applyAlignment="1">
      <alignment horizontal="center" vertical="center"/>
    </xf>
    <xf numFmtId="0" fontId="0" fillId="0" borderId="1429" xfId="0" applyBorder="1" applyAlignment="1">
      <alignment horizontal="center" vertical="center"/>
    </xf>
    <xf numFmtId="0" fontId="0" fillId="36" borderId="1426" xfId="0" applyFill="1" applyBorder="1" applyAlignment="1">
      <alignment horizontal="center" vertical="center"/>
    </xf>
    <xf numFmtId="0" fontId="0" fillId="0" borderId="1430" xfId="0" applyBorder="1" applyAlignment="1">
      <alignment horizontal="center" vertical="center"/>
    </xf>
    <xf numFmtId="0" fontId="45" fillId="7" borderId="1770" xfId="0" applyFont="1" applyFill="1" applyBorder="1" applyAlignment="1">
      <alignment vertical="center" shrinkToFit="1"/>
    </xf>
    <xf numFmtId="0" fontId="81" fillId="7" borderId="1771" xfId="0" applyFont="1" applyFill="1" applyBorder="1" applyAlignment="1">
      <alignment horizontal="center" vertical="center" shrinkToFit="1"/>
    </xf>
    <xf numFmtId="0" fontId="29" fillId="0" borderId="1772" xfId="0" applyFont="1" applyBorder="1" applyAlignment="1">
      <alignment horizontal="center" vertical="center" shrinkToFit="1"/>
    </xf>
    <xf numFmtId="0" fontId="0" fillId="0" borderId="1769" xfId="0" applyBorder="1" applyAlignment="1">
      <alignment horizontal="center" vertical="center" shrinkToFit="1"/>
    </xf>
    <xf numFmtId="178" fontId="0" fillId="11" borderId="1773" xfId="0" applyNumberFormat="1" applyFill="1" applyBorder="1" applyAlignment="1">
      <alignment horizontal="center" vertical="center" shrinkToFit="1"/>
    </xf>
    <xf numFmtId="0" fontId="35" fillId="0" borderId="1774" xfId="0" applyFont="1" applyBorder="1" applyAlignment="1">
      <alignment horizontal="center" vertical="center" shrinkToFit="1"/>
    </xf>
    <xf numFmtId="49" fontId="43" fillId="0" borderId="1775" xfId="0" quotePrefix="1" applyNumberFormat="1" applyFont="1" applyBorder="1" applyAlignment="1">
      <alignment horizontal="center" vertical="center" shrinkToFit="1"/>
    </xf>
    <xf numFmtId="0" fontId="0" fillId="11" borderId="1776" xfId="0" quotePrefix="1" applyFill="1" applyBorder="1" applyAlignment="1">
      <alignment horizontal="center" vertical="center"/>
    </xf>
    <xf numFmtId="176" fontId="0" fillId="20" borderId="1778" xfId="0" applyNumberFormat="1" applyFill="1" applyBorder="1" applyAlignment="1">
      <alignment horizontal="center" vertical="center" shrinkToFit="1"/>
    </xf>
    <xf numFmtId="176" fontId="0" fillId="20" borderId="1777" xfId="0" applyNumberFormat="1" applyFill="1" applyBorder="1" applyAlignment="1">
      <alignment horizontal="center" vertical="center" shrinkToFit="1"/>
    </xf>
    <xf numFmtId="176" fontId="28" fillId="20" borderId="1779" xfId="0" applyNumberFormat="1" applyFont="1" applyFill="1" applyBorder="1" applyAlignment="1">
      <alignment horizontal="center" vertical="center" shrinkToFit="1"/>
    </xf>
    <xf numFmtId="176" fontId="28" fillId="16" borderId="1780" xfId="0" applyNumberFormat="1" applyFont="1" applyFill="1" applyBorder="1" applyAlignment="1">
      <alignment horizontal="center" vertical="center" shrinkToFit="1"/>
    </xf>
    <xf numFmtId="176" fontId="0" fillId="16" borderId="1778" xfId="0" applyNumberFormat="1" applyFill="1" applyBorder="1" applyAlignment="1">
      <alignment horizontal="center" vertical="center" shrinkToFit="1"/>
    </xf>
    <xf numFmtId="176" fontId="39" fillId="0" borderId="1777" xfId="0" applyNumberFormat="1" applyFont="1" applyBorder="1" applyAlignment="1">
      <alignment horizontal="center" vertical="center" shrinkToFit="1"/>
    </xf>
    <xf numFmtId="176" fontId="39" fillId="11" borderId="1431" xfId="0" applyNumberFormat="1" applyFont="1" applyFill="1" applyBorder="1" applyAlignment="1">
      <alignment horizontal="center" vertical="center" shrinkToFit="1"/>
    </xf>
    <xf numFmtId="176" fontId="39" fillId="11" borderId="1432" xfId="0" applyNumberFormat="1" applyFont="1" applyFill="1" applyBorder="1" applyAlignment="1">
      <alignment horizontal="center" vertical="center" shrinkToFit="1"/>
    </xf>
    <xf numFmtId="176" fontId="39" fillId="0" borderId="1432" xfId="0" applyNumberFormat="1" applyFont="1" applyBorder="1" applyAlignment="1">
      <alignment horizontal="center" vertical="center" shrinkToFit="1"/>
    </xf>
    <xf numFmtId="0" fontId="39" fillId="0" borderId="1433" xfId="0" applyFont="1" applyBorder="1" applyAlignment="1">
      <alignment horizontal="center" vertical="center" shrinkToFit="1"/>
    </xf>
    <xf numFmtId="0" fontId="39" fillId="11" borderId="1434" xfId="0" applyFont="1" applyFill="1" applyBorder="1" applyAlignment="1">
      <alignment horizontal="center" vertical="center" shrinkToFit="1"/>
    </xf>
    <xf numFmtId="0" fontId="39" fillId="11" borderId="1431" xfId="0" applyFont="1" applyFill="1" applyBorder="1" applyAlignment="1">
      <alignment horizontal="center" vertical="center" shrinkToFit="1"/>
    </xf>
    <xf numFmtId="0" fontId="39" fillId="11" borderId="1432" xfId="0" applyFont="1" applyFill="1" applyBorder="1" applyAlignment="1">
      <alignment horizontal="center" vertical="center" shrinkToFit="1"/>
    </xf>
    <xf numFmtId="0" fontId="39" fillId="5" borderId="1431" xfId="0" applyFont="1" applyFill="1" applyBorder="1" applyAlignment="1">
      <alignment horizontal="center" vertical="center" shrinkToFit="1"/>
    </xf>
    <xf numFmtId="0" fontId="39" fillId="5" borderId="1432" xfId="0" applyFont="1" applyFill="1" applyBorder="1" applyAlignment="1">
      <alignment horizontal="center" vertical="center" shrinkToFit="1"/>
    </xf>
    <xf numFmtId="0" fontId="0" fillId="0" borderId="1437" xfId="0" applyBorder="1" applyAlignment="1">
      <alignment horizontal="center" vertical="center"/>
    </xf>
    <xf numFmtId="0" fontId="0" fillId="0" borderId="1438" xfId="0" applyBorder="1">
      <alignment vertical="center"/>
    </xf>
    <xf numFmtId="176" fontId="0" fillId="0" borderId="1437" xfId="0" applyNumberFormat="1" applyBorder="1" applyAlignment="1">
      <alignment horizontal="center" vertical="center"/>
    </xf>
    <xf numFmtId="0" fontId="0" fillId="0" borderId="1436" xfId="0" applyBorder="1">
      <alignment vertical="center"/>
    </xf>
    <xf numFmtId="176" fontId="0" fillId="0" borderId="1434" xfId="0" applyNumberFormat="1" applyBorder="1" applyAlignment="1">
      <alignment horizontal="center" vertical="center"/>
    </xf>
    <xf numFmtId="0" fontId="0" fillId="0" borderId="1438" xfId="0" applyBorder="1" applyAlignment="1">
      <alignment horizontal="center" vertical="center"/>
    </xf>
    <xf numFmtId="0" fontId="0" fillId="0" borderId="1436" xfId="0" applyBorder="1" applyAlignment="1">
      <alignment horizontal="center" vertical="center"/>
    </xf>
    <xf numFmtId="176" fontId="0" fillId="0" borderId="1435" xfId="0" applyNumberFormat="1" applyBorder="1" applyAlignment="1">
      <alignment horizontal="center" vertical="center"/>
    </xf>
    <xf numFmtId="0" fontId="0" fillId="0" borderId="1439" xfId="0" applyBorder="1" applyAlignment="1">
      <alignment horizontal="center" vertical="center"/>
    </xf>
    <xf numFmtId="0" fontId="0" fillId="36" borderId="1436" xfId="0" applyFill="1" applyBorder="1" applyAlignment="1">
      <alignment horizontal="center" vertical="center"/>
    </xf>
    <xf numFmtId="0" fontId="0" fillId="0" borderId="1440" xfId="0" applyBorder="1" applyAlignment="1">
      <alignment horizontal="center" vertical="center"/>
    </xf>
    <xf numFmtId="0" fontId="37" fillId="0" borderId="1782" xfId="0" applyFont="1" applyBorder="1" applyAlignment="1">
      <alignment vertical="center" shrinkToFit="1"/>
    </xf>
    <xf numFmtId="0" fontId="39" fillId="0" borderId="1783" xfId="0" applyFont="1" applyBorder="1" applyAlignment="1">
      <alignment horizontal="center" vertical="center" shrinkToFit="1"/>
    </xf>
    <xf numFmtId="0" fontId="29" fillId="0" borderId="1784" xfId="0" applyFont="1" applyBorder="1" applyAlignment="1">
      <alignment horizontal="center" vertical="center" shrinkToFit="1"/>
    </xf>
    <xf numFmtId="0" fontId="0" fillId="0" borderId="1781" xfId="0" applyBorder="1" applyAlignment="1">
      <alignment horizontal="center" vertical="center" shrinkToFit="1"/>
    </xf>
    <xf numFmtId="178" fontId="0" fillId="11" borderId="1785" xfId="0" applyNumberFormat="1" applyFill="1" applyBorder="1" applyAlignment="1">
      <alignment horizontal="center" vertical="center" shrinkToFit="1"/>
    </xf>
    <xf numFmtId="0" fontId="35" fillId="0" borderId="1786" xfId="0" applyFont="1" applyBorder="1" applyAlignment="1">
      <alignment horizontal="center" vertical="center" shrinkToFit="1"/>
    </xf>
    <xf numFmtId="49" fontId="43" fillId="0" borderId="1787" xfId="0" quotePrefix="1" applyNumberFormat="1" applyFont="1" applyBorder="1" applyAlignment="1">
      <alignment horizontal="center" vertical="center" shrinkToFit="1"/>
    </xf>
    <xf numFmtId="0" fontId="0" fillId="11" borderId="1788" xfId="0" quotePrefix="1" applyFill="1" applyBorder="1" applyAlignment="1">
      <alignment horizontal="center" vertical="center"/>
    </xf>
    <xf numFmtId="176" fontId="0" fillId="20" borderId="1790" xfId="0" applyNumberFormat="1" applyFill="1" applyBorder="1" applyAlignment="1">
      <alignment horizontal="center" vertical="center" shrinkToFit="1"/>
    </xf>
    <xf numFmtId="176" fontId="0" fillId="20" borderId="1789" xfId="0" applyNumberFormat="1" applyFill="1" applyBorder="1" applyAlignment="1">
      <alignment horizontal="center" vertical="center" shrinkToFit="1"/>
    </xf>
    <xf numFmtId="176" fontId="28" fillId="20" borderId="1791" xfId="0" applyNumberFormat="1" applyFont="1" applyFill="1" applyBorder="1" applyAlignment="1">
      <alignment horizontal="center" vertical="center" shrinkToFit="1"/>
    </xf>
    <xf numFmtId="176" fontId="28" fillId="16" borderId="1792" xfId="0" applyNumberFormat="1" applyFont="1" applyFill="1" applyBorder="1" applyAlignment="1">
      <alignment horizontal="center" vertical="center" shrinkToFit="1"/>
    </xf>
    <xf numFmtId="176" fontId="0" fillId="16" borderId="1790" xfId="0" applyNumberFormat="1" applyFill="1" applyBorder="1" applyAlignment="1">
      <alignment horizontal="center" vertical="center" shrinkToFit="1"/>
    </xf>
    <xf numFmtId="176" fontId="39" fillId="0" borderId="1789" xfId="0" applyNumberFormat="1" applyFont="1" applyBorder="1" applyAlignment="1">
      <alignment horizontal="center" vertical="center" shrinkToFit="1"/>
    </xf>
    <xf numFmtId="176" fontId="39" fillId="11" borderId="1441" xfId="0" applyNumberFormat="1" applyFont="1" applyFill="1" applyBorder="1" applyAlignment="1">
      <alignment horizontal="center" vertical="center" shrinkToFit="1"/>
    </xf>
    <xf numFmtId="176" fontId="39" fillId="11" borderId="1442" xfId="0" applyNumberFormat="1" applyFont="1" applyFill="1" applyBorder="1" applyAlignment="1">
      <alignment horizontal="center" vertical="center" shrinkToFit="1"/>
    </xf>
    <xf numFmtId="0" fontId="39" fillId="0" borderId="1443" xfId="0" applyFont="1" applyBorder="1" applyAlignment="1">
      <alignment horizontal="center" vertical="center" shrinkToFit="1"/>
    </xf>
    <xf numFmtId="0" fontId="39" fillId="11" borderId="1441" xfId="0" applyFont="1" applyFill="1" applyBorder="1" applyAlignment="1">
      <alignment horizontal="center" vertical="center" shrinkToFit="1"/>
    </xf>
    <xf numFmtId="0" fontId="39" fillId="11" borderId="1442" xfId="0" applyFont="1" applyFill="1" applyBorder="1" applyAlignment="1">
      <alignment horizontal="center" vertical="center" shrinkToFit="1"/>
    </xf>
    <xf numFmtId="0" fontId="39" fillId="5" borderId="1441" xfId="0" applyFont="1" applyFill="1" applyBorder="1" applyAlignment="1">
      <alignment horizontal="center" vertical="center" shrinkToFit="1"/>
    </xf>
    <xf numFmtId="0" fontId="39" fillId="5" borderId="1442" xfId="0" applyFont="1" applyFill="1" applyBorder="1" applyAlignment="1">
      <alignment horizontal="center" vertical="center" shrinkToFit="1"/>
    </xf>
    <xf numFmtId="0" fontId="0" fillId="0" borderId="1446" xfId="0" applyBorder="1" applyAlignment="1">
      <alignment horizontal="center" vertical="center"/>
    </xf>
    <xf numFmtId="0" fontId="0" fillId="0" borderId="1447" xfId="0" applyBorder="1">
      <alignment vertical="center"/>
    </xf>
    <xf numFmtId="176" fontId="0" fillId="0" borderId="1446" xfId="0" applyNumberFormat="1" applyBorder="1" applyAlignment="1">
      <alignment horizontal="center" vertical="center"/>
    </xf>
    <xf numFmtId="0" fontId="0" fillId="0" borderId="1445" xfId="0" applyBorder="1">
      <alignment vertical="center"/>
    </xf>
    <xf numFmtId="176" fontId="0" fillId="0" borderId="1444" xfId="0" applyNumberFormat="1" applyBorder="1" applyAlignment="1">
      <alignment horizontal="center" vertical="center"/>
    </xf>
    <xf numFmtId="0" fontId="0" fillId="0" borderId="1447" xfId="0" applyBorder="1" applyAlignment="1">
      <alignment horizontal="center" vertical="center"/>
    </xf>
    <xf numFmtId="0" fontId="0" fillId="0" borderId="1445" xfId="0" applyBorder="1" applyAlignment="1">
      <alignment horizontal="center" vertical="center"/>
    </xf>
    <xf numFmtId="0" fontId="0" fillId="0" borderId="1448" xfId="0" applyBorder="1" applyAlignment="1">
      <alignment horizontal="center" vertical="center"/>
    </xf>
    <xf numFmtId="0" fontId="0" fillId="0" borderId="1449" xfId="0" applyBorder="1" applyAlignment="1">
      <alignment horizontal="center" vertical="center"/>
    </xf>
    <xf numFmtId="176" fontId="0" fillId="11" borderId="1446" xfId="0" applyNumberFormat="1" applyFill="1" applyBorder="1" applyAlignment="1">
      <alignment horizontal="center" vertical="center"/>
    </xf>
    <xf numFmtId="0" fontId="0" fillId="11" borderId="1447" xfId="0" applyFill="1" applyBorder="1">
      <alignment vertical="center"/>
    </xf>
    <xf numFmtId="0" fontId="45" fillId="7" borderId="1794" xfId="0" applyFont="1" applyFill="1" applyBorder="1" applyAlignment="1">
      <alignment vertical="center" shrinkToFit="1"/>
    </xf>
    <xf numFmtId="0" fontId="45" fillId="7" borderId="1795" xfId="0" applyFont="1" applyFill="1" applyBorder="1" applyAlignment="1">
      <alignment horizontal="center" vertical="center" shrinkToFit="1"/>
    </xf>
    <xf numFmtId="0" fontId="29" fillId="0" borderId="1796" xfId="0" applyFont="1" applyBorder="1" applyAlignment="1">
      <alignment horizontal="center" vertical="center" shrinkToFit="1"/>
    </xf>
    <xf numFmtId="0" fontId="0" fillId="0" borderId="1793" xfId="0" applyBorder="1" applyAlignment="1">
      <alignment horizontal="center" vertical="center" shrinkToFit="1"/>
    </xf>
    <xf numFmtId="178" fontId="0" fillId="11" borderId="1797" xfId="0" applyNumberFormat="1" applyFill="1" applyBorder="1" applyAlignment="1">
      <alignment horizontal="center" vertical="center" shrinkToFit="1"/>
    </xf>
    <xf numFmtId="0" fontId="35" fillId="0" borderId="1798" xfId="0" applyFont="1" applyBorder="1" applyAlignment="1">
      <alignment horizontal="center" vertical="center" shrinkToFit="1"/>
    </xf>
    <xf numFmtId="49" fontId="43" fillId="0" borderId="1799" xfId="0" quotePrefix="1" applyNumberFormat="1" applyFont="1" applyBorder="1" applyAlignment="1">
      <alignment horizontal="center" vertical="center" shrinkToFit="1"/>
    </xf>
    <xf numFmtId="0" fontId="0" fillId="11" borderId="1800" xfId="0" quotePrefix="1" applyFill="1" applyBorder="1" applyAlignment="1">
      <alignment horizontal="center" vertical="center"/>
    </xf>
    <xf numFmtId="176" fontId="0" fillId="20" borderId="1802" xfId="0" applyNumberFormat="1" applyFill="1" applyBorder="1" applyAlignment="1">
      <alignment horizontal="center" vertical="center" shrinkToFit="1"/>
    </xf>
    <xf numFmtId="176" fontId="0" fillId="20" borderId="1801" xfId="0" applyNumberFormat="1" applyFill="1" applyBorder="1" applyAlignment="1">
      <alignment horizontal="center" vertical="center" shrinkToFit="1"/>
    </xf>
    <xf numFmtId="176" fontId="28" fillId="20" borderId="1803" xfId="0" applyNumberFormat="1" applyFont="1" applyFill="1" applyBorder="1" applyAlignment="1">
      <alignment horizontal="center" vertical="center" shrinkToFit="1"/>
    </xf>
    <xf numFmtId="176" fontId="28" fillId="16" borderId="1804" xfId="0" applyNumberFormat="1" applyFont="1" applyFill="1" applyBorder="1" applyAlignment="1">
      <alignment horizontal="center" vertical="center" shrinkToFit="1"/>
    </xf>
    <xf numFmtId="176" fontId="0" fillId="16" borderId="1802" xfId="0" applyNumberFormat="1" applyFill="1" applyBorder="1" applyAlignment="1">
      <alignment horizontal="center" vertical="center" shrinkToFit="1"/>
    </xf>
    <xf numFmtId="176" fontId="39" fillId="0" borderId="1801" xfId="0" applyNumberFormat="1" applyFont="1" applyBorder="1" applyAlignment="1">
      <alignment horizontal="center" vertical="center" shrinkToFit="1"/>
    </xf>
    <xf numFmtId="176" fontId="39" fillId="11" borderId="1450" xfId="0" applyNumberFormat="1" applyFont="1" applyFill="1" applyBorder="1" applyAlignment="1">
      <alignment horizontal="center" vertical="center" shrinkToFit="1"/>
    </xf>
    <xf numFmtId="176" fontId="39" fillId="11" borderId="1451" xfId="0" applyNumberFormat="1" applyFont="1" applyFill="1" applyBorder="1" applyAlignment="1">
      <alignment horizontal="center" vertical="center" shrinkToFit="1"/>
    </xf>
    <xf numFmtId="176" fontId="39" fillId="0" borderId="1451" xfId="0" applyNumberFormat="1" applyFont="1" applyBorder="1" applyAlignment="1">
      <alignment horizontal="center" vertical="center" shrinkToFit="1"/>
    </xf>
    <xf numFmtId="0" fontId="39" fillId="0" borderId="1452" xfId="0" applyFont="1" applyBorder="1" applyAlignment="1">
      <alignment horizontal="center" vertical="center" shrinkToFit="1"/>
    </xf>
    <xf numFmtId="0" fontId="39" fillId="11" borderId="1453" xfId="0" applyFont="1" applyFill="1" applyBorder="1" applyAlignment="1">
      <alignment horizontal="center" vertical="center" shrinkToFit="1"/>
    </xf>
    <xf numFmtId="0" fontId="39" fillId="11" borderId="1450" xfId="0" applyFont="1" applyFill="1" applyBorder="1" applyAlignment="1">
      <alignment horizontal="center" vertical="center" shrinkToFit="1"/>
    </xf>
    <xf numFmtId="0" fontId="39" fillId="11" borderId="1451" xfId="0" applyFont="1" applyFill="1" applyBorder="1" applyAlignment="1">
      <alignment horizontal="center" vertical="center" shrinkToFit="1"/>
    </xf>
    <xf numFmtId="0" fontId="39" fillId="5" borderId="1450" xfId="0" applyFont="1" applyFill="1" applyBorder="1" applyAlignment="1">
      <alignment horizontal="center" vertical="center" shrinkToFit="1"/>
    </xf>
    <xf numFmtId="0" fontId="39" fillId="5" borderId="1451" xfId="0" applyFont="1" applyFill="1" applyBorder="1" applyAlignment="1">
      <alignment horizontal="center" vertical="center" shrinkToFit="1"/>
    </xf>
    <xf numFmtId="0" fontId="0" fillId="0" borderId="1456" xfId="0" applyBorder="1" applyAlignment="1">
      <alignment horizontal="center" vertical="center"/>
    </xf>
    <xf numFmtId="0" fontId="0" fillId="0" borderId="1457" xfId="0" applyBorder="1">
      <alignment vertical="center"/>
    </xf>
    <xf numFmtId="176" fontId="0" fillId="0" borderId="1456" xfId="0" applyNumberFormat="1" applyBorder="1" applyAlignment="1">
      <alignment horizontal="center" vertical="center"/>
    </xf>
    <xf numFmtId="0" fontId="0" fillId="0" borderId="1455" xfId="0" applyBorder="1">
      <alignment vertical="center"/>
    </xf>
    <xf numFmtId="176" fontId="0" fillId="0" borderId="1453" xfId="0" applyNumberFormat="1" applyBorder="1" applyAlignment="1">
      <alignment horizontal="center" vertical="center"/>
    </xf>
    <xf numFmtId="0" fontId="0" fillId="0" borderId="1457" xfId="0" applyBorder="1" applyAlignment="1">
      <alignment horizontal="center" vertical="center"/>
    </xf>
    <xf numFmtId="0" fontId="0" fillId="0" borderId="1455" xfId="0" applyBorder="1" applyAlignment="1">
      <alignment horizontal="center" vertical="center"/>
    </xf>
    <xf numFmtId="176" fontId="0" fillId="0" borderId="1454" xfId="0" applyNumberFormat="1" applyBorder="1" applyAlignment="1">
      <alignment horizontal="center" vertical="center"/>
    </xf>
    <xf numFmtId="0" fontId="0" fillId="0" borderId="1458" xfId="0" applyBorder="1" applyAlignment="1">
      <alignment horizontal="center" vertical="center"/>
    </xf>
    <xf numFmtId="0" fontId="0" fillId="36" borderId="1455" xfId="0" applyFill="1" applyBorder="1" applyAlignment="1">
      <alignment horizontal="center" vertical="center"/>
    </xf>
    <xf numFmtId="0" fontId="0" fillId="0" borderId="1459" xfId="0" applyBorder="1" applyAlignment="1">
      <alignment horizontal="center" vertical="center"/>
    </xf>
    <xf numFmtId="0" fontId="37" fillId="0" borderId="1806" xfId="0" applyFont="1" applyBorder="1" applyAlignment="1">
      <alignment vertical="center" shrinkToFit="1"/>
    </xf>
    <xf numFmtId="0" fontId="39" fillId="0" borderId="1807" xfId="0" applyFont="1" applyBorder="1" applyAlignment="1">
      <alignment horizontal="center" vertical="center" shrinkToFit="1"/>
    </xf>
    <xf numFmtId="0" fontId="29" fillId="0" borderId="1808" xfId="0" applyFont="1" applyBorder="1" applyAlignment="1">
      <alignment horizontal="center" vertical="center" shrinkToFit="1"/>
    </xf>
    <xf numFmtId="0" fontId="0" fillId="0" borderId="1805" xfId="0" applyBorder="1" applyAlignment="1">
      <alignment horizontal="center" vertical="center" shrinkToFit="1"/>
    </xf>
    <xf numFmtId="178" fontId="0" fillId="11" borderId="1809" xfId="0" applyNumberFormat="1" applyFill="1" applyBorder="1" applyAlignment="1">
      <alignment horizontal="center" vertical="center" shrinkToFit="1"/>
    </xf>
    <xf numFmtId="0" fontId="35" fillId="0" borderId="1810" xfId="0" applyFont="1" applyBorder="1" applyAlignment="1">
      <alignment horizontal="center" vertical="center" shrinkToFit="1"/>
    </xf>
    <xf numFmtId="49" fontId="43" fillId="0" borderId="1811" xfId="0" quotePrefix="1" applyNumberFormat="1" applyFont="1" applyBorder="1" applyAlignment="1">
      <alignment horizontal="center" vertical="center" shrinkToFit="1"/>
    </xf>
    <xf numFmtId="0" fontId="0" fillId="11" borderId="1812" xfId="0" quotePrefix="1" applyFill="1" applyBorder="1" applyAlignment="1">
      <alignment horizontal="center" vertical="center"/>
    </xf>
    <xf numFmtId="176" fontId="0" fillId="20" borderId="1814" xfId="0" applyNumberFormat="1" applyFill="1" applyBorder="1" applyAlignment="1">
      <alignment horizontal="center" vertical="center" shrinkToFit="1"/>
    </xf>
    <xf numFmtId="176" fontId="0" fillId="20" borderId="1813" xfId="0" applyNumberFormat="1" applyFill="1" applyBorder="1" applyAlignment="1">
      <alignment horizontal="center" vertical="center" shrinkToFit="1"/>
    </xf>
    <xf numFmtId="176" fontId="28" fillId="20" borderId="1815" xfId="0" applyNumberFormat="1" applyFont="1" applyFill="1" applyBorder="1" applyAlignment="1">
      <alignment horizontal="center" vertical="center" shrinkToFit="1"/>
    </xf>
    <xf numFmtId="176" fontId="28" fillId="16" borderId="1816" xfId="0" applyNumberFormat="1" applyFont="1" applyFill="1" applyBorder="1" applyAlignment="1">
      <alignment horizontal="center" vertical="center" shrinkToFit="1"/>
    </xf>
    <xf numFmtId="176" fontId="0" fillId="16" borderId="1814" xfId="0" applyNumberFormat="1" applyFill="1" applyBorder="1" applyAlignment="1">
      <alignment horizontal="center" vertical="center" shrinkToFit="1"/>
    </xf>
    <xf numFmtId="176" fontId="39" fillId="0" borderId="1813" xfId="0" applyNumberFormat="1" applyFont="1" applyBorder="1" applyAlignment="1">
      <alignment horizontal="center" vertical="center" shrinkToFit="1"/>
    </xf>
    <xf numFmtId="176" fontId="39" fillId="11" borderId="1460" xfId="0" applyNumberFormat="1" applyFont="1" applyFill="1" applyBorder="1" applyAlignment="1">
      <alignment horizontal="center" vertical="center" shrinkToFit="1"/>
    </xf>
    <xf numFmtId="176" fontId="39" fillId="11" borderId="1461" xfId="0" applyNumberFormat="1" applyFont="1" applyFill="1" applyBorder="1" applyAlignment="1">
      <alignment horizontal="center" vertical="center" shrinkToFit="1"/>
    </xf>
    <xf numFmtId="0" fontId="39" fillId="0" borderId="1462" xfId="0" applyFont="1" applyBorder="1" applyAlignment="1">
      <alignment horizontal="center" vertical="center" shrinkToFit="1"/>
    </xf>
    <xf numFmtId="0" fontId="39" fillId="11" borderId="1460" xfId="0" applyFont="1" applyFill="1" applyBorder="1" applyAlignment="1">
      <alignment horizontal="center" vertical="center" shrinkToFit="1"/>
    </xf>
    <xf numFmtId="0" fontId="39" fillId="11" borderId="1461" xfId="0" applyFont="1" applyFill="1" applyBorder="1" applyAlignment="1">
      <alignment horizontal="center" vertical="center" shrinkToFit="1"/>
    </xf>
    <xf numFmtId="0" fontId="39" fillId="5" borderId="1460" xfId="0" applyFont="1" applyFill="1" applyBorder="1" applyAlignment="1">
      <alignment horizontal="center" vertical="center" shrinkToFit="1"/>
    </xf>
    <xf numFmtId="0" fontId="39" fillId="5" borderId="1461" xfId="0" applyFont="1" applyFill="1" applyBorder="1" applyAlignment="1">
      <alignment horizontal="center" vertical="center" shrinkToFit="1"/>
    </xf>
    <xf numFmtId="0" fontId="0" fillId="0" borderId="1465" xfId="0" applyBorder="1" applyAlignment="1">
      <alignment horizontal="center" vertical="center"/>
    </xf>
    <xf numFmtId="0" fontId="0" fillId="0" borderId="1466" xfId="0" applyBorder="1">
      <alignment vertical="center"/>
    </xf>
    <xf numFmtId="176" fontId="0" fillId="0" borderId="1465" xfId="0" applyNumberFormat="1" applyBorder="1" applyAlignment="1">
      <alignment horizontal="center" vertical="center"/>
    </xf>
    <xf numFmtId="0" fontId="0" fillId="0" borderId="1464" xfId="0" applyBorder="1">
      <alignment vertical="center"/>
    </xf>
    <xf numFmtId="176" fontId="0" fillId="0" borderId="1463" xfId="0" applyNumberFormat="1" applyBorder="1" applyAlignment="1">
      <alignment horizontal="center" vertical="center"/>
    </xf>
    <xf numFmtId="0" fontId="0" fillId="0" borderId="1466" xfId="0" applyBorder="1" applyAlignment="1">
      <alignment horizontal="center" vertical="center"/>
    </xf>
    <xf numFmtId="0" fontId="0" fillId="0" borderId="1464" xfId="0" applyBorder="1" applyAlignment="1">
      <alignment horizontal="center" vertical="center"/>
    </xf>
    <xf numFmtId="0" fontId="0" fillId="0" borderId="1467" xfId="0" applyBorder="1" applyAlignment="1">
      <alignment horizontal="center" vertical="center"/>
    </xf>
    <xf numFmtId="0" fontId="0" fillId="0" borderId="1468" xfId="0" applyBorder="1" applyAlignment="1">
      <alignment horizontal="center" vertical="center"/>
    </xf>
    <xf numFmtId="176" fontId="0" fillId="11" borderId="1465" xfId="0" applyNumberFormat="1" applyFill="1" applyBorder="1" applyAlignment="1">
      <alignment horizontal="center" vertical="center"/>
    </xf>
    <xf numFmtId="0" fontId="0" fillId="11" borderId="1466" xfId="0" applyFill="1" applyBorder="1">
      <alignment vertical="center"/>
    </xf>
    <xf numFmtId="0" fontId="45" fillId="19" borderId="1818" xfId="0" applyFont="1" applyFill="1" applyBorder="1" applyAlignment="1">
      <alignment vertical="center" shrinkToFit="1"/>
    </xf>
    <xf numFmtId="0" fontId="45" fillId="19" borderId="1819" xfId="0" applyFont="1" applyFill="1" applyBorder="1" applyAlignment="1">
      <alignment horizontal="center" vertical="center" shrinkToFit="1"/>
    </xf>
    <xf numFmtId="0" fontId="29" fillId="0" borderId="1820" xfId="0" applyFont="1" applyBorder="1" applyAlignment="1">
      <alignment horizontal="center" vertical="center" shrinkToFit="1"/>
    </xf>
    <xf numFmtId="0" fontId="0" fillId="0" borderId="1817" xfId="0" applyBorder="1" applyAlignment="1">
      <alignment horizontal="center" vertical="center" shrinkToFit="1"/>
    </xf>
    <xf numFmtId="178" fontId="0" fillId="0" borderId="1821" xfId="0" applyNumberFormat="1" applyBorder="1" applyAlignment="1">
      <alignment horizontal="center" vertical="center" shrinkToFit="1"/>
    </xf>
    <xf numFmtId="0" fontId="35" fillId="0" borderId="1822" xfId="0" applyFont="1" applyBorder="1" applyAlignment="1">
      <alignment horizontal="center" vertical="center" shrinkToFit="1"/>
    </xf>
    <xf numFmtId="49" fontId="43" fillId="0" borderId="1823" xfId="0" quotePrefix="1" applyNumberFormat="1" applyFont="1" applyBorder="1" applyAlignment="1">
      <alignment horizontal="center" vertical="center" shrinkToFit="1"/>
    </xf>
    <xf numFmtId="0" fontId="0" fillId="11" borderId="1824" xfId="0" quotePrefix="1" applyFill="1" applyBorder="1" applyAlignment="1">
      <alignment horizontal="center" vertical="center"/>
    </xf>
    <xf numFmtId="176" fontId="0" fillId="20" borderId="1826" xfId="0" applyNumberFormat="1" applyFill="1" applyBorder="1" applyAlignment="1">
      <alignment horizontal="center" vertical="center" shrinkToFit="1"/>
    </xf>
    <xf numFmtId="176" fontId="0" fillId="20" borderId="1825" xfId="0" applyNumberFormat="1" applyFill="1" applyBorder="1" applyAlignment="1">
      <alignment horizontal="center" vertical="center" shrinkToFit="1"/>
    </xf>
    <xf numFmtId="176" fontId="28" fillId="20" borderId="1827" xfId="0" applyNumberFormat="1" applyFont="1" applyFill="1" applyBorder="1" applyAlignment="1">
      <alignment horizontal="center" vertical="center" shrinkToFit="1"/>
    </xf>
    <xf numFmtId="176" fontId="28" fillId="16" borderId="1828" xfId="0" applyNumberFormat="1" applyFont="1" applyFill="1" applyBorder="1" applyAlignment="1">
      <alignment horizontal="center" vertical="center" shrinkToFit="1"/>
    </xf>
    <xf numFmtId="176" fontId="0" fillId="16" borderId="1826" xfId="0" applyNumberFormat="1" applyFill="1" applyBorder="1" applyAlignment="1">
      <alignment horizontal="center" vertical="center" shrinkToFit="1"/>
    </xf>
    <xf numFmtId="176" fontId="39" fillId="0" borderId="1825" xfId="0" applyNumberFormat="1" applyFont="1" applyBorder="1" applyAlignment="1">
      <alignment horizontal="center" vertical="center" shrinkToFit="1"/>
    </xf>
    <xf numFmtId="176" fontId="39" fillId="11" borderId="1469" xfId="0" applyNumberFormat="1" applyFont="1" applyFill="1" applyBorder="1" applyAlignment="1">
      <alignment horizontal="center" vertical="center" shrinkToFit="1"/>
    </xf>
    <xf numFmtId="176" fontId="39" fillId="11" borderId="1470" xfId="0" applyNumberFormat="1" applyFont="1" applyFill="1" applyBorder="1" applyAlignment="1">
      <alignment horizontal="center" vertical="center" shrinkToFit="1"/>
    </xf>
    <xf numFmtId="176" fontId="39" fillId="0" borderId="1470" xfId="0" applyNumberFormat="1" applyFont="1" applyBorder="1" applyAlignment="1">
      <alignment horizontal="center" vertical="center" shrinkToFit="1"/>
    </xf>
    <xf numFmtId="0" fontId="39" fillId="0" borderId="1471" xfId="0" applyFont="1" applyBorder="1" applyAlignment="1">
      <alignment horizontal="center" vertical="center" shrinkToFit="1"/>
    </xf>
    <xf numFmtId="0" fontId="39" fillId="11" borderId="1472" xfId="0" applyFont="1" applyFill="1" applyBorder="1" applyAlignment="1">
      <alignment horizontal="center" vertical="center" shrinkToFit="1"/>
    </xf>
    <xf numFmtId="0" fontId="39" fillId="11" borderId="1469" xfId="0" applyFont="1" applyFill="1" applyBorder="1" applyAlignment="1">
      <alignment horizontal="center" vertical="center" shrinkToFit="1"/>
    </xf>
    <xf numFmtId="0" fontId="39" fillId="11" borderId="1470" xfId="0" applyFont="1" applyFill="1" applyBorder="1" applyAlignment="1">
      <alignment horizontal="center" vertical="center" shrinkToFit="1"/>
    </xf>
    <xf numFmtId="0" fontId="39" fillId="5" borderId="1469" xfId="0" applyFont="1" applyFill="1" applyBorder="1" applyAlignment="1">
      <alignment horizontal="center" vertical="center" shrinkToFit="1"/>
    </xf>
    <xf numFmtId="0" fontId="39" fillId="5" borderId="1470" xfId="0" applyFont="1" applyFill="1" applyBorder="1" applyAlignment="1">
      <alignment horizontal="center" vertical="center" shrinkToFit="1"/>
    </xf>
    <xf numFmtId="0" fontId="0" fillId="0" borderId="1475" xfId="0" applyBorder="1" applyAlignment="1">
      <alignment horizontal="center" vertical="center"/>
    </xf>
    <xf numFmtId="0" fontId="0" fillId="0" borderId="1476" xfId="0" applyBorder="1">
      <alignment vertical="center"/>
    </xf>
    <xf numFmtId="176" fontId="0" fillId="0" borderId="1475" xfId="0" applyNumberFormat="1" applyBorder="1" applyAlignment="1">
      <alignment horizontal="center" vertical="center"/>
    </xf>
    <xf numFmtId="0" fontId="0" fillId="0" borderId="1474" xfId="0" applyBorder="1">
      <alignment vertical="center"/>
    </xf>
    <xf numFmtId="176" fontId="0" fillId="0" borderId="1472" xfId="0" applyNumberFormat="1" applyBorder="1" applyAlignment="1">
      <alignment horizontal="center" vertical="center"/>
    </xf>
    <xf numFmtId="0" fontId="0" fillId="0" borderId="1476" xfId="0" applyBorder="1" applyAlignment="1">
      <alignment horizontal="center" vertical="center"/>
    </xf>
    <xf numFmtId="0" fontId="0" fillId="0" borderId="1474" xfId="0" applyBorder="1" applyAlignment="1">
      <alignment horizontal="center" vertical="center"/>
    </xf>
    <xf numFmtId="176" fontId="0" fillId="0" borderId="1473" xfId="0" applyNumberFormat="1" applyBorder="1" applyAlignment="1">
      <alignment horizontal="center" vertical="center"/>
    </xf>
    <xf numFmtId="0" fontId="0" fillId="0" borderId="1477" xfId="0" applyBorder="1" applyAlignment="1">
      <alignment horizontal="center" vertical="center"/>
    </xf>
    <xf numFmtId="0" fontId="0" fillId="36" borderId="1474" xfId="0" applyFill="1" applyBorder="1" applyAlignment="1">
      <alignment horizontal="center" vertical="center"/>
    </xf>
    <xf numFmtId="0" fontId="0" fillId="0" borderId="1478" xfId="0" applyBorder="1" applyAlignment="1">
      <alignment horizontal="center" vertical="center"/>
    </xf>
    <xf numFmtId="0" fontId="36" fillId="34" borderId="2756" xfId="0" applyFont="1" applyFill="1" applyBorder="1" applyAlignment="1">
      <alignment vertical="center" shrinkToFit="1"/>
    </xf>
    <xf numFmtId="0" fontId="36" fillId="34" borderId="2757" xfId="0" applyFont="1" applyFill="1" applyBorder="1" applyAlignment="1">
      <alignment horizontal="center" vertical="center" shrinkToFit="1"/>
    </xf>
    <xf numFmtId="0" fontId="29" fillId="0" borderId="2755" xfId="0" applyFont="1" applyBorder="1" applyAlignment="1">
      <alignment horizontal="center" vertical="center" shrinkToFit="1"/>
    </xf>
    <xf numFmtId="0" fontId="0" fillId="0" borderId="2752" xfId="0" applyBorder="1" applyAlignment="1">
      <alignment horizontal="center" vertical="center" shrinkToFit="1"/>
    </xf>
    <xf numFmtId="0" fontId="35" fillId="0" borderId="2758" xfId="0" applyFont="1" applyBorder="1" applyAlignment="1">
      <alignment horizontal="center" vertical="center" shrinkToFit="1"/>
    </xf>
    <xf numFmtId="0" fontId="0" fillId="11" borderId="2759" xfId="0" quotePrefix="1" applyFill="1" applyBorder="1" applyAlignment="1">
      <alignment horizontal="center" vertical="center"/>
    </xf>
    <xf numFmtId="176" fontId="0" fillId="20" borderId="2761" xfId="0" applyNumberFormat="1" applyFill="1" applyBorder="1" applyAlignment="1">
      <alignment horizontal="center" vertical="center" shrinkToFit="1"/>
    </xf>
    <xf numFmtId="176" fontId="0" fillId="20" borderId="2760" xfId="0" applyNumberFormat="1" applyFill="1" applyBorder="1" applyAlignment="1">
      <alignment horizontal="center" vertical="center" shrinkToFit="1"/>
    </xf>
    <xf numFmtId="176" fontId="28" fillId="20" borderId="2762" xfId="0" applyNumberFormat="1" applyFont="1" applyFill="1" applyBorder="1" applyAlignment="1">
      <alignment horizontal="center" vertical="center" shrinkToFit="1"/>
    </xf>
    <xf numFmtId="176" fontId="28" fillId="16" borderId="2763" xfId="0" applyNumberFormat="1" applyFont="1" applyFill="1" applyBorder="1" applyAlignment="1">
      <alignment horizontal="center" vertical="center" shrinkToFit="1"/>
    </xf>
    <xf numFmtId="176" fontId="0" fillId="16" borderId="2761" xfId="0" applyNumberFormat="1" applyFill="1" applyBorder="1" applyAlignment="1">
      <alignment horizontal="center" vertical="center" shrinkToFit="1"/>
    </xf>
    <xf numFmtId="176" fontId="39" fillId="2" borderId="2760" xfId="0" applyNumberFormat="1" applyFont="1" applyFill="1" applyBorder="1" applyAlignment="1">
      <alignment horizontal="center" vertical="center" shrinkToFit="1"/>
    </xf>
    <xf numFmtId="176" fontId="39" fillId="11" borderId="2760" xfId="0" applyNumberFormat="1" applyFont="1" applyFill="1" applyBorder="1" applyAlignment="1">
      <alignment horizontal="center" vertical="center" shrinkToFit="1"/>
    </xf>
    <xf numFmtId="0" fontId="39" fillId="0" borderId="2765" xfId="0" applyFont="1" applyBorder="1" applyAlignment="1">
      <alignment horizontal="center" vertical="center" shrinkToFit="1"/>
    </xf>
    <xf numFmtId="0" fontId="39" fillId="11" borderId="2766" xfId="0" applyFont="1" applyFill="1" applyBorder="1" applyAlignment="1">
      <alignment horizontal="center" vertical="center" shrinkToFit="1"/>
    </xf>
    <xf numFmtId="0" fontId="39" fillId="11" borderId="2760" xfId="0" applyFont="1" applyFill="1" applyBorder="1" applyAlignment="1">
      <alignment horizontal="center" vertical="center" shrinkToFit="1"/>
    </xf>
    <xf numFmtId="0" fontId="39" fillId="11" borderId="2764" xfId="0" applyFont="1" applyFill="1" applyBorder="1" applyAlignment="1">
      <alignment horizontal="center" vertical="center" shrinkToFit="1"/>
    </xf>
    <xf numFmtId="0" fontId="39" fillId="5" borderId="2760" xfId="0" applyFont="1" applyFill="1" applyBorder="1" applyAlignment="1">
      <alignment horizontal="center" vertical="center" shrinkToFit="1"/>
    </xf>
    <xf numFmtId="0" fontId="39" fillId="5" borderId="2764" xfId="0" applyFont="1" applyFill="1" applyBorder="1" applyAlignment="1">
      <alignment horizontal="center" vertical="center" shrinkToFit="1"/>
    </xf>
    <xf numFmtId="0" fontId="0" fillId="0" borderId="2768" xfId="0" applyBorder="1" applyAlignment="1">
      <alignment horizontal="center" vertical="center"/>
    </xf>
    <xf numFmtId="0" fontId="0" fillId="0" borderId="2769" xfId="0" applyBorder="1">
      <alignment vertical="center"/>
    </xf>
    <xf numFmtId="0" fontId="0" fillId="0" borderId="2767" xfId="0" applyBorder="1">
      <alignment vertical="center"/>
    </xf>
    <xf numFmtId="176" fontId="0" fillId="0" borderId="2766" xfId="0" applyNumberFormat="1" applyBorder="1" applyAlignment="1">
      <alignment horizontal="center" vertical="center"/>
    </xf>
    <xf numFmtId="0" fontId="0" fillId="0" borderId="2767" xfId="0" applyBorder="1" applyAlignment="1">
      <alignment horizontal="center" vertical="center"/>
    </xf>
    <xf numFmtId="0" fontId="0" fillId="0" borderId="2770" xfId="0" applyBorder="1" applyAlignment="1">
      <alignment horizontal="center" vertical="center"/>
    </xf>
    <xf numFmtId="0" fontId="0" fillId="0" borderId="2771" xfId="0" applyBorder="1" applyAlignment="1">
      <alignment horizontal="center" vertical="center"/>
    </xf>
    <xf numFmtId="0" fontId="37" fillId="0" borderId="1866" xfId="0" applyFont="1" applyBorder="1" applyAlignment="1">
      <alignment vertical="center" shrinkToFit="1"/>
    </xf>
    <xf numFmtId="0" fontId="39" fillId="0" borderId="1867" xfId="0" applyFont="1" applyBorder="1" applyAlignment="1">
      <alignment horizontal="center" vertical="center" shrinkToFit="1"/>
    </xf>
    <xf numFmtId="0" fontId="29" fillId="0" borderId="1868" xfId="0" applyFont="1" applyBorder="1" applyAlignment="1">
      <alignment horizontal="center" vertical="center" shrinkToFit="1"/>
    </xf>
    <xf numFmtId="0" fontId="0" fillId="0" borderId="1865" xfId="0" applyBorder="1" applyAlignment="1">
      <alignment horizontal="center" vertical="center" shrinkToFit="1"/>
    </xf>
    <xf numFmtId="178" fontId="0" fillId="11" borderId="1869" xfId="0" applyNumberFormat="1" applyFill="1" applyBorder="1" applyAlignment="1">
      <alignment horizontal="center" vertical="center" shrinkToFit="1"/>
    </xf>
    <xf numFmtId="0" fontId="35" fillId="0" borderId="1870" xfId="0" applyFont="1" applyBorder="1" applyAlignment="1">
      <alignment horizontal="center" vertical="center" shrinkToFit="1"/>
    </xf>
    <xf numFmtId="49" fontId="43" fillId="0" borderId="1871" xfId="0" quotePrefix="1" applyNumberFormat="1" applyFont="1" applyBorder="1" applyAlignment="1">
      <alignment horizontal="center" vertical="center" shrinkToFit="1"/>
    </xf>
    <xf numFmtId="0" fontId="0" fillId="11" borderId="1872" xfId="0" quotePrefix="1" applyFill="1" applyBorder="1" applyAlignment="1">
      <alignment horizontal="center" vertical="center"/>
    </xf>
    <xf numFmtId="176" fontId="0" fillId="20" borderId="1874" xfId="0" applyNumberFormat="1" applyFill="1" applyBorder="1" applyAlignment="1">
      <alignment horizontal="center" vertical="center" shrinkToFit="1"/>
    </xf>
    <xf numFmtId="176" fontId="0" fillId="20" borderId="1873" xfId="0" applyNumberFormat="1" applyFill="1" applyBorder="1" applyAlignment="1">
      <alignment horizontal="center" vertical="center" shrinkToFit="1"/>
    </xf>
    <xf numFmtId="176" fontId="28" fillId="20" borderId="1875" xfId="0" applyNumberFormat="1" applyFont="1" applyFill="1" applyBorder="1" applyAlignment="1">
      <alignment horizontal="center" vertical="center" shrinkToFit="1"/>
    </xf>
    <xf numFmtId="176" fontId="28" fillId="16" borderId="1876" xfId="0" applyNumberFormat="1" applyFont="1" applyFill="1" applyBorder="1" applyAlignment="1">
      <alignment horizontal="center" vertical="center" shrinkToFit="1"/>
    </xf>
    <xf numFmtId="176" fontId="0" fillId="16" borderId="1874" xfId="0" applyNumberFormat="1" applyFill="1" applyBorder="1" applyAlignment="1">
      <alignment horizontal="center" vertical="center" shrinkToFit="1"/>
    </xf>
    <xf numFmtId="176" fontId="39" fillId="11" borderId="1873" xfId="0" applyNumberFormat="1" applyFont="1" applyFill="1" applyBorder="1" applyAlignment="1">
      <alignment horizontal="center" vertical="center" shrinkToFit="1"/>
    </xf>
    <xf numFmtId="176" fontId="39" fillId="11" borderId="1509" xfId="0" applyNumberFormat="1" applyFont="1" applyFill="1" applyBorder="1" applyAlignment="1">
      <alignment horizontal="center" vertical="center" shrinkToFit="1"/>
    </xf>
    <xf numFmtId="176" fontId="39" fillId="11" borderId="1510" xfId="0" applyNumberFormat="1" applyFont="1" applyFill="1" applyBorder="1" applyAlignment="1">
      <alignment horizontal="center" vertical="center" shrinkToFit="1"/>
    </xf>
    <xf numFmtId="0" fontId="39" fillId="0" borderId="1511" xfId="0" applyFont="1" applyBorder="1" applyAlignment="1">
      <alignment horizontal="center" vertical="center" shrinkToFit="1"/>
    </xf>
    <xf numFmtId="0" fontId="39" fillId="11" borderId="1509" xfId="0" applyFont="1" applyFill="1" applyBorder="1" applyAlignment="1">
      <alignment horizontal="center" vertical="center" shrinkToFit="1"/>
    </xf>
    <xf numFmtId="0" fontId="39" fillId="11" borderId="1510" xfId="0" applyFont="1" applyFill="1" applyBorder="1" applyAlignment="1">
      <alignment horizontal="center" vertical="center" shrinkToFit="1"/>
    </xf>
    <xf numFmtId="0" fontId="39" fillId="5" borderId="1509" xfId="0" applyFont="1" applyFill="1" applyBorder="1" applyAlignment="1">
      <alignment horizontal="center" vertical="center" shrinkToFit="1"/>
    </xf>
    <xf numFmtId="0" fontId="39" fillId="5" borderId="1510" xfId="0" applyFont="1" applyFill="1" applyBorder="1" applyAlignment="1">
      <alignment horizontal="center" vertical="center" shrinkToFit="1"/>
    </xf>
    <xf numFmtId="0" fontId="0" fillId="0" borderId="1514" xfId="0" applyBorder="1" applyAlignment="1">
      <alignment horizontal="center" vertical="center"/>
    </xf>
    <xf numFmtId="0" fontId="0" fillId="0" borderId="1515" xfId="0" applyBorder="1">
      <alignment vertical="center"/>
    </xf>
    <xf numFmtId="176" fontId="0" fillId="0" borderId="1514" xfId="0" applyNumberFormat="1" applyBorder="1" applyAlignment="1">
      <alignment horizontal="center" vertical="center"/>
    </xf>
    <xf numFmtId="0" fontId="0" fillId="0" borderId="1513" xfId="0" applyBorder="1">
      <alignment vertical="center"/>
    </xf>
    <xf numFmtId="176" fontId="0" fillId="0" borderId="1512" xfId="0" applyNumberFormat="1" applyBorder="1" applyAlignment="1">
      <alignment horizontal="center" vertical="center"/>
    </xf>
    <xf numFmtId="0" fontId="0" fillId="0" borderId="1515" xfId="0" applyBorder="1" applyAlignment="1">
      <alignment horizontal="center" vertical="center"/>
    </xf>
    <xf numFmtId="0" fontId="0" fillId="0" borderId="1513" xfId="0" applyBorder="1" applyAlignment="1">
      <alignment horizontal="center" vertical="center"/>
    </xf>
    <xf numFmtId="0" fontId="0" fillId="0" borderId="1516" xfId="0" applyBorder="1" applyAlignment="1">
      <alignment horizontal="center" vertical="center"/>
    </xf>
    <xf numFmtId="0" fontId="0" fillId="36" borderId="1513" xfId="0" applyFill="1" applyBorder="1" applyAlignment="1">
      <alignment horizontal="center" vertical="center"/>
    </xf>
    <xf numFmtId="0" fontId="0" fillId="0" borderId="1517" xfId="0" applyBorder="1" applyAlignment="1">
      <alignment horizontal="center" vertical="center"/>
    </xf>
    <xf numFmtId="0" fontId="45" fillId="19" borderId="1830" xfId="0" applyFont="1" applyFill="1" applyBorder="1" applyAlignment="1">
      <alignment vertical="center" shrinkToFit="1"/>
    </xf>
    <xf numFmtId="0" fontId="45" fillId="19" borderId="1831" xfId="0" applyFont="1" applyFill="1" applyBorder="1" applyAlignment="1">
      <alignment horizontal="center" vertical="center" shrinkToFit="1"/>
    </xf>
    <xf numFmtId="0" fontId="29" fillId="0" borderId="1832" xfId="0" applyFont="1" applyBorder="1" applyAlignment="1">
      <alignment horizontal="center" vertical="center" shrinkToFit="1"/>
    </xf>
    <xf numFmtId="0" fontId="0" fillId="0" borderId="1829" xfId="0" applyBorder="1" applyAlignment="1">
      <alignment horizontal="center" vertical="center" shrinkToFit="1"/>
    </xf>
    <xf numFmtId="178" fontId="0" fillId="0" borderId="1833" xfId="0" applyNumberFormat="1" applyBorder="1" applyAlignment="1">
      <alignment horizontal="center" vertical="center" shrinkToFit="1"/>
    </xf>
    <xf numFmtId="0" fontId="35" fillId="0" borderId="1834" xfId="0" applyFont="1" applyBorder="1" applyAlignment="1">
      <alignment horizontal="center" vertical="center" shrinkToFit="1"/>
    </xf>
    <xf numFmtId="49" fontId="43" fillId="0" borderId="1835" xfId="0" quotePrefix="1" applyNumberFormat="1" applyFont="1" applyBorder="1" applyAlignment="1">
      <alignment horizontal="center" vertical="center" shrinkToFit="1"/>
    </xf>
    <xf numFmtId="0" fontId="0" fillId="11" borderId="1836" xfId="0" quotePrefix="1" applyFill="1" applyBorder="1" applyAlignment="1">
      <alignment horizontal="center" vertical="center"/>
    </xf>
    <xf numFmtId="176" fontId="0" fillId="20" borderId="1838" xfId="0" applyNumberFormat="1" applyFill="1" applyBorder="1" applyAlignment="1">
      <alignment horizontal="center" vertical="center" shrinkToFit="1"/>
    </xf>
    <xf numFmtId="176" fontId="0" fillId="20" borderId="1837" xfId="0" applyNumberFormat="1" applyFill="1" applyBorder="1" applyAlignment="1">
      <alignment horizontal="center" vertical="center" shrinkToFit="1"/>
    </xf>
    <xf numFmtId="176" fontId="28" fillId="20" borderId="1839" xfId="0" applyNumberFormat="1" applyFont="1" applyFill="1" applyBorder="1" applyAlignment="1">
      <alignment horizontal="center" vertical="center" shrinkToFit="1"/>
    </xf>
    <xf numFmtId="176" fontId="28" fillId="16" borderId="1840" xfId="0" applyNumberFormat="1" applyFont="1" applyFill="1" applyBorder="1" applyAlignment="1">
      <alignment horizontal="center" vertical="center" shrinkToFit="1"/>
    </xf>
    <xf numFmtId="176" fontId="0" fillId="16" borderId="1838" xfId="0" applyNumberFormat="1" applyFill="1" applyBorder="1" applyAlignment="1">
      <alignment horizontal="center" vertical="center" shrinkToFit="1"/>
    </xf>
    <xf numFmtId="176" fontId="39" fillId="0" borderId="1837" xfId="0" applyNumberFormat="1" applyFont="1" applyBorder="1" applyAlignment="1">
      <alignment horizontal="center" vertical="center" shrinkToFit="1"/>
    </xf>
    <xf numFmtId="176" fontId="39" fillId="11" borderId="1479" xfId="0" applyNumberFormat="1" applyFont="1" applyFill="1" applyBorder="1" applyAlignment="1">
      <alignment horizontal="center" vertical="center" shrinkToFit="1"/>
    </xf>
    <xf numFmtId="176" fontId="39" fillId="11" borderId="1480" xfId="0" applyNumberFormat="1" applyFont="1" applyFill="1" applyBorder="1" applyAlignment="1">
      <alignment horizontal="center" vertical="center" shrinkToFit="1"/>
    </xf>
    <xf numFmtId="176" fontId="39" fillId="0" borderId="1480" xfId="0" applyNumberFormat="1" applyFont="1" applyBorder="1" applyAlignment="1">
      <alignment horizontal="center" vertical="center" shrinkToFit="1"/>
    </xf>
    <xf numFmtId="0" fontId="39" fillId="0" borderId="1481" xfId="0" applyFont="1" applyBorder="1" applyAlignment="1">
      <alignment horizontal="center" vertical="center" shrinkToFit="1"/>
    </xf>
    <xf numFmtId="0" fontId="39" fillId="11" borderId="1482" xfId="0" applyFont="1" applyFill="1" applyBorder="1" applyAlignment="1">
      <alignment horizontal="center" vertical="center" shrinkToFit="1"/>
    </xf>
    <xf numFmtId="0" fontId="39" fillId="11" borderId="1479" xfId="0" applyFont="1" applyFill="1" applyBorder="1" applyAlignment="1">
      <alignment horizontal="center" vertical="center" shrinkToFit="1"/>
    </xf>
    <xf numFmtId="0" fontId="39" fillId="11" borderId="1480" xfId="0" applyFont="1" applyFill="1" applyBorder="1" applyAlignment="1">
      <alignment horizontal="center" vertical="center" shrinkToFit="1"/>
    </xf>
    <xf numFmtId="0" fontId="39" fillId="5" borderId="1479" xfId="0" applyFont="1" applyFill="1" applyBorder="1" applyAlignment="1">
      <alignment horizontal="center" vertical="center" shrinkToFit="1"/>
    </xf>
    <xf numFmtId="0" fontId="39" fillId="5" borderId="1480" xfId="0" applyFont="1" applyFill="1" applyBorder="1" applyAlignment="1">
      <alignment horizontal="center" vertical="center" shrinkToFit="1"/>
    </xf>
    <xf numFmtId="0" fontId="0" fillId="0" borderId="1485" xfId="0" applyBorder="1" applyAlignment="1">
      <alignment horizontal="center" vertical="center"/>
    </xf>
    <xf numFmtId="0" fontId="0" fillId="0" borderId="1486" xfId="0" applyBorder="1">
      <alignment vertical="center"/>
    </xf>
    <xf numFmtId="176" fontId="0" fillId="0" borderId="1485" xfId="0" applyNumberFormat="1" applyBorder="1" applyAlignment="1">
      <alignment horizontal="center" vertical="center"/>
    </xf>
    <xf numFmtId="0" fontId="0" fillId="0" borderId="1484" xfId="0" applyBorder="1">
      <alignment vertical="center"/>
    </xf>
    <xf numFmtId="176" fontId="0" fillId="0" borderId="1482" xfId="0" applyNumberFormat="1" applyBorder="1" applyAlignment="1">
      <alignment horizontal="center" vertical="center"/>
    </xf>
    <xf numFmtId="0" fontId="0" fillId="0" borderId="1486" xfId="0" applyBorder="1" applyAlignment="1">
      <alignment horizontal="center" vertical="center"/>
    </xf>
    <xf numFmtId="0" fontId="0" fillId="0" borderId="1484" xfId="0" applyBorder="1" applyAlignment="1">
      <alignment horizontal="center" vertical="center"/>
    </xf>
    <xf numFmtId="176" fontId="0" fillId="0" borderId="1483" xfId="0" applyNumberFormat="1" applyBorder="1" applyAlignment="1">
      <alignment horizontal="center" vertical="center"/>
    </xf>
    <xf numFmtId="0" fontId="0" fillId="0" borderId="1487" xfId="0" applyBorder="1" applyAlignment="1">
      <alignment horizontal="center" vertical="center"/>
    </xf>
    <xf numFmtId="0" fontId="0" fillId="36" borderId="1484" xfId="0" applyFill="1" applyBorder="1" applyAlignment="1">
      <alignment horizontal="center" vertical="center"/>
    </xf>
    <xf numFmtId="0" fontId="0" fillId="0" borderId="1488" xfId="0" applyBorder="1" applyAlignment="1">
      <alignment horizontal="center" vertical="center"/>
    </xf>
    <xf numFmtId="0" fontId="45" fillId="7" borderId="1842" xfId="0" applyFont="1" applyFill="1" applyBorder="1" applyAlignment="1">
      <alignment vertical="center" shrinkToFit="1"/>
    </xf>
    <xf numFmtId="0" fontId="81" fillId="7" borderId="1843" xfId="0" applyFont="1" applyFill="1" applyBorder="1" applyAlignment="1">
      <alignment horizontal="center" vertical="center" shrinkToFit="1"/>
    </xf>
    <xf numFmtId="0" fontId="29" fillId="0" borderId="1844" xfId="0" applyFont="1" applyBorder="1" applyAlignment="1">
      <alignment horizontal="center" vertical="center" shrinkToFit="1"/>
    </xf>
    <xf numFmtId="0" fontId="0" fillId="0" borderId="1841" xfId="0" applyBorder="1" applyAlignment="1">
      <alignment horizontal="center" vertical="center" shrinkToFit="1"/>
    </xf>
    <xf numFmtId="178" fontId="0" fillId="11" borderId="1845" xfId="0" applyNumberFormat="1" applyFill="1" applyBorder="1" applyAlignment="1">
      <alignment horizontal="center" vertical="center" shrinkToFit="1"/>
    </xf>
    <xf numFmtId="0" fontId="35" fillId="0" borderId="1846" xfId="0" applyFont="1" applyBorder="1" applyAlignment="1">
      <alignment horizontal="center" vertical="center" shrinkToFit="1"/>
    </xf>
    <xf numFmtId="49" fontId="43" fillId="0" borderId="1847" xfId="0" quotePrefix="1" applyNumberFormat="1" applyFont="1" applyBorder="1" applyAlignment="1">
      <alignment horizontal="center" vertical="center" shrinkToFit="1"/>
    </xf>
    <xf numFmtId="0" fontId="0" fillId="11" borderId="1848" xfId="0" quotePrefix="1" applyFill="1" applyBorder="1" applyAlignment="1">
      <alignment horizontal="center" vertical="center"/>
    </xf>
    <xf numFmtId="176" fontId="0" fillId="20" borderId="1850" xfId="0" applyNumberFormat="1" applyFill="1" applyBorder="1" applyAlignment="1">
      <alignment horizontal="center" vertical="center" shrinkToFit="1"/>
    </xf>
    <xf numFmtId="176" fontId="0" fillId="20" borderId="1849" xfId="0" applyNumberFormat="1" applyFill="1" applyBorder="1" applyAlignment="1">
      <alignment horizontal="center" vertical="center" shrinkToFit="1"/>
    </xf>
    <xf numFmtId="176" fontId="28" fillId="20" borderId="1851" xfId="0" applyNumberFormat="1" applyFont="1" applyFill="1" applyBorder="1" applyAlignment="1">
      <alignment horizontal="center" vertical="center" shrinkToFit="1"/>
    </xf>
    <xf numFmtId="176" fontId="28" fillId="16" borderId="1852" xfId="0" applyNumberFormat="1" applyFont="1" applyFill="1" applyBorder="1" applyAlignment="1">
      <alignment horizontal="center" vertical="center" shrinkToFit="1"/>
    </xf>
    <xf numFmtId="176" fontId="0" fillId="16" borderId="1850" xfId="0" applyNumberFormat="1" applyFill="1" applyBorder="1" applyAlignment="1">
      <alignment horizontal="center" vertical="center" shrinkToFit="1"/>
    </xf>
    <xf numFmtId="176" fontId="39" fillId="0" borderId="1849" xfId="0" applyNumberFormat="1" applyFont="1" applyBorder="1" applyAlignment="1">
      <alignment horizontal="center" vertical="center" shrinkToFit="1"/>
    </xf>
    <xf numFmtId="176" fontId="39" fillId="11" borderId="1489" xfId="0" applyNumberFormat="1" applyFont="1" applyFill="1" applyBorder="1" applyAlignment="1">
      <alignment horizontal="center" vertical="center" shrinkToFit="1"/>
    </xf>
    <xf numFmtId="176" fontId="39" fillId="11" borderId="1490" xfId="0" applyNumberFormat="1" applyFont="1" applyFill="1" applyBorder="1" applyAlignment="1">
      <alignment horizontal="center" vertical="center" shrinkToFit="1"/>
    </xf>
    <xf numFmtId="176" fontId="39" fillId="0" borderId="1490" xfId="0" applyNumberFormat="1" applyFont="1" applyBorder="1" applyAlignment="1">
      <alignment horizontal="center" vertical="center" shrinkToFit="1"/>
    </xf>
    <xf numFmtId="0" fontId="39" fillId="0" borderId="1491" xfId="0" applyFont="1" applyBorder="1" applyAlignment="1">
      <alignment horizontal="center" vertical="center" shrinkToFit="1"/>
    </xf>
    <xf numFmtId="0" fontId="39" fillId="11" borderId="1492" xfId="0" applyFont="1" applyFill="1" applyBorder="1" applyAlignment="1">
      <alignment horizontal="center" vertical="center" shrinkToFit="1"/>
    </xf>
    <xf numFmtId="0" fontId="39" fillId="11" borderId="1489" xfId="0" applyFont="1" applyFill="1" applyBorder="1" applyAlignment="1">
      <alignment horizontal="center" vertical="center" shrinkToFit="1"/>
    </xf>
    <xf numFmtId="0" fontId="39" fillId="11" borderId="1490" xfId="0" applyFont="1" applyFill="1" applyBorder="1" applyAlignment="1">
      <alignment horizontal="center" vertical="center" shrinkToFit="1"/>
    </xf>
    <xf numFmtId="0" fontId="39" fillId="5" borderId="1489" xfId="0" applyFont="1" applyFill="1" applyBorder="1" applyAlignment="1">
      <alignment horizontal="center" vertical="center" shrinkToFit="1"/>
    </xf>
    <xf numFmtId="0" fontId="39" fillId="5" borderId="1490" xfId="0" applyFont="1" applyFill="1" applyBorder="1" applyAlignment="1">
      <alignment horizontal="center" vertical="center" shrinkToFit="1"/>
    </xf>
    <xf numFmtId="0" fontId="0" fillId="0" borderId="1495" xfId="0" applyBorder="1" applyAlignment="1">
      <alignment horizontal="center" vertical="center"/>
    </xf>
    <xf numFmtId="0" fontId="0" fillId="0" borderId="1496" xfId="0" applyBorder="1">
      <alignment vertical="center"/>
    </xf>
    <xf numFmtId="176" fontId="0" fillId="0" borderId="1495" xfId="0" applyNumberFormat="1" applyBorder="1" applyAlignment="1">
      <alignment horizontal="center" vertical="center"/>
    </xf>
    <xf numFmtId="0" fontId="0" fillId="0" borderId="1494" xfId="0" applyBorder="1">
      <alignment vertical="center"/>
    </xf>
    <xf numFmtId="176" fontId="0" fillId="0" borderId="1492" xfId="0" applyNumberFormat="1" applyBorder="1" applyAlignment="1">
      <alignment horizontal="center" vertical="center"/>
    </xf>
    <xf numFmtId="0" fontId="0" fillId="0" borderId="1496" xfId="0" applyBorder="1" applyAlignment="1">
      <alignment horizontal="center" vertical="center"/>
    </xf>
    <xf numFmtId="0" fontId="0" fillId="0" borderId="1494" xfId="0" applyBorder="1" applyAlignment="1">
      <alignment horizontal="center" vertical="center"/>
    </xf>
    <xf numFmtId="176" fontId="0" fillId="0" borderId="1493" xfId="0" applyNumberFormat="1" applyBorder="1" applyAlignment="1">
      <alignment horizontal="center" vertical="center"/>
    </xf>
    <xf numFmtId="0" fontId="0" fillId="0" borderId="1497" xfId="0" applyBorder="1" applyAlignment="1">
      <alignment horizontal="center" vertical="center"/>
    </xf>
    <xf numFmtId="0" fontId="0" fillId="36" borderId="1494" xfId="0" applyFill="1" applyBorder="1" applyAlignment="1">
      <alignment horizontal="center" vertical="center"/>
    </xf>
    <xf numFmtId="0" fontId="0" fillId="0" borderId="1498" xfId="0" applyBorder="1" applyAlignment="1">
      <alignment horizontal="center" vertical="center"/>
    </xf>
    <xf numFmtId="0" fontId="45" fillId="7" borderId="1854" xfId="0" applyFont="1" applyFill="1" applyBorder="1" applyAlignment="1">
      <alignment vertical="center" shrinkToFit="1"/>
    </xf>
    <xf numFmtId="0" fontId="81" fillId="7" borderId="1855" xfId="0" applyFont="1" applyFill="1" applyBorder="1" applyAlignment="1">
      <alignment horizontal="center" vertical="center" shrinkToFit="1"/>
    </xf>
    <xf numFmtId="0" fontId="29" fillId="0" borderId="1856" xfId="0" applyFont="1" applyBorder="1" applyAlignment="1">
      <alignment horizontal="center" vertical="center" shrinkToFit="1"/>
    </xf>
    <xf numFmtId="0" fontId="0" fillId="0" borderId="1853" xfId="0" applyBorder="1" applyAlignment="1">
      <alignment horizontal="center" vertical="center" shrinkToFit="1"/>
    </xf>
    <xf numFmtId="178" fontId="0" fillId="11" borderId="1857" xfId="0" applyNumberFormat="1" applyFill="1" applyBorder="1" applyAlignment="1">
      <alignment horizontal="center" vertical="center" shrinkToFit="1"/>
    </xf>
    <xf numFmtId="0" fontId="35" fillId="0" borderId="1858" xfId="0" applyFont="1" applyBorder="1" applyAlignment="1">
      <alignment horizontal="center" vertical="center" shrinkToFit="1"/>
    </xf>
    <xf numFmtId="49" fontId="43" fillId="0" borderId="1859" xfId="0" quotePrefix="1" applyNumberFormat="1" applyFont="1" applyBorder="1" applyAlignment="1">
      <alignment horizontal="center" vertical="center" shrinkToFit="1"/>
    </xf>
    <xf numFmtId="0" fontId="0" fillId="11" borderId="1860" xfId="0" quotePrefix="1" applyFill="1" applyBorder="1" applyAlignment="1">
      <alignment horizontal="center" vertical="center"/>
    </xf>
    <xf numFmtId="176" fontId="0" fillId="20" borderId="1862" xfId="0" applyNumberFormat="1" applyFill="1" applyBorder="1" applyAlignment="1">
      <alignment horizontal="center" vertical="center" shrinkToFit="1"/>
    </xf>
    <xf numFmtId="176" fontId="0" fillId="20" borderId="1861" xfId="0" applyNumberFormat="1" applyFill="1" applyBorder="1" applyAlignment="1">
      <alignment horizontal="center" vertical="center" shrinkToFit="1"/>
    </xf>
    <xf numFmtId="176" fontId="28" fillId="20" borderId="1863" xfId="0" applyNumberFormat="1" applyFont="1" applyFill="1" applyBorder="1" applyAlignment="1">
      <alignment horizontal="center" vertical="center" shrinkToFit="1"/>
    </xf>
    <xf numFmtId="176" fontId="28" fillId="16" borderId="1864" xfId="0" applyNumberFormat="1" applyFont="1" applyFill="1" applyBorder="1" applyAlignment="1">
      <alignment horizontal="center" vertical="center" shrinkToFit="1"/>
    </xf>
    <xf numFmtId="176" fontId="0" fillId="16" borderId="1862" xfId="0" applyNumberFormat="1" applyFill="1" applyBorder="1" applyAlignment="1">
      <alignment horizontal="center" vertical="center" shrinkToFit="1"/>
    </xf>
    <xf numFmtId="176" fontId="39" fillId="0" borderId="1861" xfId="0" applyNumberFormat="1" applyFont="1" applyBorder="1" applyAlignment="1">
      <alignment horizontal="center" vertical="center" shrinkToFit="1"/>
    </xf>
    <xf numFmtId="176" fontId="39" fillId="11" borderId="1499" xfId="0" applyNumberFormat="1" applyFont="1" applyFill="1" applyBorder="1" applyAlignment="1">
      <alignment horizontal="center" vertical="center" shrinkToFit="1"/>
    </xf>
    <xf numFmtId="176" fontId="39" fillId="11" borderId="1500" xfId="0" applyNumberFormat="1" applyFont="1" applyFill="1" applyBorder="1" applyAlignment="1">
      <alignment horizontal="center" vertical="center" shrinkToFit="1"/>
    </xf>
    <xf numFmtId="176" fontId="39" fillId="0" borderId="1500" xfId="0" applyNumberFormat="1" applyFont="1" applyBorder="1" applyAlignment="1">
      <alignment horizontal="center" vertical="center" shrinkToFit="1"/>
    </xf>
    <xf numFmtId="0" fontId="39" fillId="0" borderId="1501" xfId="0" applyFont="1" applyBorder="1" applyAlignment="1">
      <alignment horizontal="center" vertical="center" shrinkToFit="1"/>
    </xf>
    <xf numFmtId="0" fontId="39" fillId="11" borderId="1502" xfId="0" applyFont="1" applyFill="1" applyBorder="1" applyAlignment="1">
      <alignment horizontal="center" vertical="center" shrinkToFit="1"/>
    </xf>
    <xf numFmtId="0" fontId="39" fillId="11" borderId="1499" xfId="0" applyFont="1" applyFill="1" applyBorder="1" applyAlignment="1">
      <alignment horizontal="center" vertical="center" shrinkToFit="1"/>
    </xf>
    <xf numFmtId="0" fontId="39" fillId="11" borderId="1500" xfId="0" applyFont="1" applyFill="1" applyBorder="1" applyAlignment="1">
      <alignment horizontal="center" vertical="center" shrinkToFit="1"/>
    </xf>
    <xf numFmtId="0" fontId="39" fillId="5" borderId="1499" xfId="0" applyFont="1" applyFill="1" applyBorder="1" applyAlignment="1">
      <alignment horizontal="center" vertical="center" shrinkToFit="1"/>
    </xf>
    <xf numFmtId="0" fontId="39" fillId="5" borderId="1500" xfId="0" applyFont="1" applyFill="1" applyBorder="1" applyAlignment="1">
      <alignment horizontal="center" vertical="center" shrinkToFit="1"/>
    </xf>
    <xf numFmtId="0" fontId="0" fillId="0" borderId="1505" xfId="0" applyBorder="1" applyAlignment="1">
      <alignment horizontal="center" vertical="center"/>
    </xf>
    <xf numFmtId="0" fontId="0" fillId="0" borderId="1506" xfId="0" applyBorder="1">
      <alignment vertical="center"/>
    </xf>
    <xf numFmtId="176" fontId="0" fillId="0" borderId="1505" xfId="0" applyNumberFormat="1" applyBorder="1" applyAlignment="1">
      <alignment horizontal="center" vertical="center"/>
    </xf>
    <xf numFmtId="0" fontId="0" fillId="0" borderId="1504" xfId="0" applyBorder="1">
      <alignment vertical="center"/>
    </xf>
    <xf numFmtId="176" fontId="0" fillId="0" borderId="1502" xfId="0" applyNumberFormat="1" applyBorder="1" applyAlignment="1">
      <alignment horizontal="center" vertical="center"/>
    </xf>
    <xf numFmtId="0" fontId="0" fillId="0" borderId="1506" xfId="0" applyBorder="1" applyAlignment="1">
      <alignment horizontal="center" vertical="center"/>
    </xf>
    <xf numFmtId="0" fontId="0" fillId="0" borderId="1504" xfId="0" applyBorder="1" applyAlignment="1">
      <alignment horizontal="center" vertical="center"/>
    </xf>
    <xf numFmtId="176" fontId="0" fillId="0" borderId="1503" xfId="0" applyNumberFormat="1" applyBorder="1" applyAlignment="1">
      <alignment horizontal="center" vertical="center"/>
    </xf>
    <xf numFmtId="0" fontId="0" fillId="0" borderId="1507" xfId="0" applyBorder="1" applyAlignment="1">
      <alignment horizontal="center" vertical="center"/>
    </xf>
    <xf numFmtId="0" fontId="0" fillId="36" borderId="1504" xfId="0" applyFill="1" applyBorder="1" applyAlignment="1">
      <alignment horizontal="center" vertical="center"/>
    </xf>
    <xf numFmtId="0" fontId="0" fillId="0" borderId="1508" xfId="0" applyBorder="1" applyAlignment="1">
      <alignment horizontal="center" vertical="center"/>
    </xf>
    <xf numFmtId="0" fontId="45" fillId="7" borderId="1878" xfId="0" applyFont="1" applyFill="1" applyBorder="1" applyAlignment="1">
      <alignment vertical="center" shrinkToFit="1"/>
    </xf>
    <xf numFmtId="0" fontId="81" fillId="7" borderId="1879" xfId="0" applyFont="1" applyFill="1" applyBorder="1" applyAlignment="1">
      <alignment horizontal="center" vertical="center" shrinkToFit="1"/>
    </xf>
    <xf numFmtId="0" fontId="29" fillId="0" borderId="1880" xfId="0" applyFont="1" applyBorder="1" applyAlignment="1">
      <alignment horizontal="center" vertical="center" shrinkToFit="1"/>
    </xf>
    <xf numFmtId="0" fontId="0" fillId="0" borderId="1877" xfId="0" applyBorder="1" applyAlignment="1">
      <alignment horizontal="center" vertical="center" shrinkToFit="1"/>
    </xf>
    <xf numFmtId="178" fontId="0" fillId="11" borderId="1881" xfId="0" applyNumberFormat="1" applyFill="1" applyBorder="1" applyAlignment="1">
      <alignment horizontal="center" vertical="center" shrinkToFit="1"/>
    </xf>
    <xf numFmtId="0" fontId="35" fillId="0" borderId="1882" xfId="0" applyFont="1" applyBorder="1" applyAlignment="1">
      <alignment horizontal="center" vertical="center" shrinkToFit="1"/>
    </xf>
    <xf numFmtId="49" fontId="43" fillId="0" borderId="1883" xfId="0" quotePrefix="1" applyNumberFormat="1" applyFont="1" applyBorder="1" applyAlignment="1">
      <alignment horizontal="center" vertical="center" shrinkToFit="1"/>
    </xf>
    <xf numFmtId="0" fontId="0" fillId="11" borderId="1884" xfId="0" quotePrefix="1" applyFill="1" applyBorder="1" applyAlignment="1">
      <alignment horizontal="center" vertical="center"/>
    </xf>
    <xf numFmtId="176" fontId="0" fillId="20" borderId="1886" xfId="0" applyNumberFormat="1" applyFill="1" applyBorder="1" applyAlignment="1">
      <alignment horizontal="center" vertical="center" shrinkToFit="1"/>
    </xf>
    <xf numFmtId="176" fontId="0" fillId="20" borderId="1885" xfId="0" applyNumberFormat="1" applyFill="1" applyBorder="1" applyAlignment="1">
      <alignment horizontal="center" vertical="center" shrinkToFit="1"/>
    </xf>
    <xf numFmtId="176" fontId="28" fillId="20" borderId="1887" xfId="0" applyNumberFormat="1" applyFont="1" applyFill="1" applyBorder="1" applyAlignment="1">
      <alignment horizontal="center" vertical="center" shrinkToFit="1"/>
    </xf>
    <xf numFmtId="176" fontId="28" fillId="16" borderId="1888" xfId="0" applyNumberFormat="1" applyFont="1" applyFill="1" applyBorder="1" applyAlignment="1">
      <alignment horizontal="center" vertical="center" shrinkToFit="1"/>
    </xf>
    <xf numFmtId="176" fontId="0" fillId="16" borderId="1886" xfId="0" applyNumberFormat="1" applyFill="1" applyBorder="1" applyAlignment="1">
      <alignment horizontal="center" vertical="center" shrinkToFit="1"/>
    </xf>
    <xf numFmtId="176" fontId="39" fillId="0" borderId="1885" xfId="0" applyNumberFormat="1" applyFont="1" applyBorder="1" applyAlignment="1">
      <alignment horizontal="center" vertical="center" shrinkToFit="1"/>
    </xf>
    <xf numFmtId="176" fontId="39" fillId="11" borderId="1518" xfId="0" applyNumberFormat="1" applyFont="1" applyFill="1" applyBorder="1" applyAlignment="1">
      <alignment horizontal="center" vertical="center" shrinkToFit="1"/>
    </xf>
    <xf numFmtId="176" fontId="39" fillId="11" borderId="1519" xfId="0" applyNumberFormat="1" applyFont="1" applyFill="1" applyBorder="1" applyAlignment="1">
      <alignment horizontal="center" vertical="center" shrinkToFit="1"/>
    </xf>
    <xf numFmtId="176" fontId="39" fillId="0" borderId="1519" xfId="0" applyNumberFormat="1" applyFont="1" applyBorder="1" applyAlignment="1">
      <alignment horizontal="center" vertical="center" shrinkToFit="1"/>
    </xf>
    <xf numFmtId="0" fontId="39" fillId="0" borderId="1520" xfId="0" applyFont="1" applyBorder="1" applyAlignment="1">
      <alignment horizontal="center" vertical="center" shrinkToFit="1"/>
    </xf>
    <xf numFmtId="0" fontId="39" fillId="11" borderId="1521" xfId="0" applyFont="1" applyFill="1" applyBorder="1" applyAlignment="1">
      <alignment horizontal="center" vertical="center" shrinkToFit="1"/>
    </xf>
    <xf numFmtId="0" fontId="39" fillId="11" borderId="1518" xfId="0" applyFont="1" applyFill="1" applyBorder="1" applyAlignment="1">
      <alignment horizontal="center" vertical="center" shrinkToFit="1"/>
    </xf>
    <xf numFmtId="0" fontId="39" fillId="11" borderId="1519" xfId="0" applyFont="1" applyFill="1" applyBorder="1" applyAlignment="1">
      <alignment horizontal="center" vertical="center" shrinkToFit="1"/>
    </xf>
    <xf numFmtId="0" fontId="39" fillId="5" borderId="1518" xfId="0" applyFont="1" applyFill="1" applyBorder="1" applyAlignment="1">
      <alignment horizontal="center" vertical="center" shrinkToFit="1"/>
    </xf>
    <xf numFmtId="0" fontId="39" fillId="5" borderId="1519" xfId="0" applyFont="1" applyFill="1" applyBorder="1" applyAlignment="1">
      <alignment horizontal="center" vertical="center" shrinkToFit="1"/>
    </xf>
    <xf numFmtId="0" fontId="0" fillId="0" borderId="1524" xfId="0" applyBorder="1" applyAlignment="1">
      <alignment horizontal="center" vertical="center"/>
    </xf>
    <xf numFmtId="0" fontId="0" fillId="0" borderId="1525" xfId="0" applyBorder="1">
      <alignment vertical="center"/>
    </xf>
    <xf numFmtId="176" fontId="0" fillId="0" borderId="1524" xfId="0" applyNumberFormat="1" applyBorder="1" applyAlignment="1">
      <alignment horizontal="center" vertical="center"/>
    </xf>
    <xf numFmtId="0" fontId="0" fillId="0" borderId="1523" xfId="0" applyBorder="1">
      <alignment vertical="center"/>
    </xf>
    <xf numFmtId="176" fontId="0" fillId="0" borderId="1521" xfId="0" applyNumberFormat="1" applyBorder="1" applyAlignment="1">
      <alignment horizontal="center" vertical="center"/>
    </xf>
    <xf numFmtId="0" fontId="0" fillId="0" borderId="1525" xfId="0" applyBorder="1" applyAlignment="1">
      <alignment horizontal="center" vertical="center"/>
    </xf>
    <xf numFmtId="0" fontId="0" fillId="0" borderId="1523" xfId="0" applyBorder="1" applyAlignment="1">
      <alignment horizontal="center" vertical="center"/>
    </xf>
    <xf numFmtId="176" fontId="0" fillId="0" borderId="1522" xfId="0" applyNumberFormat="1" applyBorder="1" applyAlignment="1">
      <alignment horizontal="center" vertical="center"/>
    </xf>
    <xf numFmtId="0" fontId="0" fillId="0" borderId="1526" xfId="0" applyBorder="1" applyAlignment="1">
      <alignment horizontal="center" vertical="center"/>
    </xf>
    <xf numFmtId="0" fontId="0" fillId="36" borderId="1523" xfId="0" applyFill="1" applyBorder="1" applyAlignment="1">
      <alignment horizontal="center" vertical="center"/>
    </xf>
    <xf numFmtId="0" fontId="0" fillId="0" borderId="1527" xfId="0" applyBorder="1" applyAlignment="1">
      <alignment horizontal="center" vertical="center"/>
    </xf>
    <xf numFmtId="0" fontId="45" fillId="19" borderId="1890" xfId="0" applyFont="1" applyFill="1" applyBorder="1" applyAlignment="1">
      <alignment vertical="center" shrinkToFit="1"/>
    </xf>
    <xf numFmtId="0" fontId="81" fillId="19" borderId="1891" xfId="0" applyFont="1" applyFill="1" applyBorder="1" applyAlignment="1">
      <alignment horizontal="center" vertical="center" shrinkToFit="1"/>
    </xf>
    <xf numFmtId="0" fontId="29" fillId="0" borderId="1892" xfId="0" applyFont="1" applyBorder="1" applyAlignment="1">
      <alignment horizontal="center" vertical="center" shrinkToFit="1"/>
    </xf>
    <xf numFmtId="0" fontId="0" fillId="0" borderId="1889" xfId="0" applyBorder="1" applyAlignment="1">
      <alignment horizontal="center" vertical="center" shrinkToFit="1"/>
    </xf>
    <xf numFmtId="178" fontId="0" fillId="11" borderId="1893" xfId="0" applyNumberFormat="1" applyFill="1" applyBorder="1" applyAlignment="1">
      <alignment horizontal="center" vertical="center" shrinkToFit="1"/>
    </xf>
    <xf numFmtId="0" fontId="35" fillId="0" borderId="1894" xfId="0" applyFont="1" applyBorder="1" applyAlignment="1">
      <alignment horizontal="center" vertical="center" shrinkToFit="1"/>
    </xf>
    <xf numFmtId="49" fontId="43" fillId="0" borderId="1895" xfId="0" quotePrefix="1" applyNumberFormat="1" applyFont="1" applyBorder="1" applyAlignment="1">
      <alignment horizontal="center" vertical="center" shrinkToFit="1"/>
    </xf>
    <xf numFmtId="0" fontId="0" fillId="11" borderId="1896" xfId="0" quotePrefix="1" applyFill="1" applyBorder="1" applyAlignment="1">
      <alignment horizontal="center" vertical="center"/>
    </xf>
    <xf numFmtId="176" fontId="0" fillId="20" borderId="1898" xfId="0" applyNumberFormat="1" applyFill="1" applyBorder="1" applyAlignment="1">
      <alignment horizontal="center" vertical="center" shrinkToFit="1"/>
    </xf>
    <xf numFmtId="176" fontId="0" fillId="20" borderId="1897" xfId="0" applyNumberFormat="1" applyFill="1" applyBorder="1" applyAlignment="1">
      <alignment horizontal="center" vertical="center" shrinkToFit="1"/>
    </xf>
    <xf numFmtId="176" fontId="28" fillId="20" borderId="1899" xfId="0" applyNumberFormat="1" applyFont="1" applyFill="1" applyBorder="1" applyAlignment="1">
      <alignment horizontal="center" vertical="center" shrinkToFit="1"/>
    </xf>
    <xf numFmtId="176" fontId="28" fillId="16" borderId="1900" xfId="0" applyNumberFormat="1" applyFont="1" applyFill="1" applyBorder="1" applyAlignment="1">
      <alignment horizontal="center" vertical="center" shrinkToFit="1"/>
    </xf>
    <xf numFmtId="176" fontId="0" fillId="16" borderId="1898" xfId="0" applyNumberFormat="1" applyFill="1" applyBorder="1" applyAlignment="1">
      <alignment horizontal="center" vertical="center" shrinkToFit="1"/>
    </xf>
    <xf numFmtId="176" fontId="39" fillId="0" borderId="1897" xfId="0" applyNumberFormat="1" applyFont="1" applyBorder="1" applyAlignment="1">
      <alignment horizontal="center" vertical="center" shrinkToFit="1"/>
    </xf>
    <xf numFmtId="176" fontId="39" fillId="11" borderId="1528" xfId="0" applyNumberFormat="1" applyFont="1" applyFill="1" applyBorder="1" applyAlignment="1">
      <alignment horizontal="center" vertical="center" shrinkToFit="1"/>
    </xf>
    <xf numFmtId="176" fontId="39" fillId="11" borderId="1529" xfId="0" applyNumberFormat="1" applyFont="1" applyFill="1" applyBorder="1" applyAlignment="1">
      <alignment horizontal="center" vertical="center" shrinkToFit="1"/>
    </xf>
    <xf numFmtId="176" fontId="39" fillId="0" borderId="1529" xfId="0" applyNumberFormat="1" applyFont="1" applyBorder="1" applyAlignment="1">
      <alignment horizontal="center" vertical="center" shrinkToFit="1"/>
    </xf>
    <xf numFmtId="0" fontId="39" fillId="0" borderId="1530" xfId="0" applyFont="1" applyBorder="1" applyAlignment="1">
      <alignment horizontal="center" vertical="center" shrinkToFit="1"/>
    </xf>
    <xf numFmtId="0" fontId="39" fillId="11" borderId="1531" xfId="0" applyFont="1" applyFill="1" applyBorder="1" applyAlignment="1">
      <alignment horizontal="center" vertical="center" shrinkToFit="1"/>
    </xf>
    <xf numFmtId="0" fontId="39" fillId="11" borderId="1528" xfId="0" applyFont="1" applyFill="1" applyBorder="1" applyAlignment="1">
      <alignment horizontal="center" vertical="center" shrinkToFit="1"/>
    </xf>
    <xf numFmtId="0" fontId="39" fillId="11" borderId="1529" xfId="0" applyFont="1" applyFill="1" applyBorder="1" applyAlignment="1">
      <alignment horizontal="center" vertical="center" shrinkToFit="1"/>
    </xf>
    <xf numFmtId="0" fontId="39" fillId="5" borderId="1528" xfId="0" applyFont="1" applyFill="1" applyBorder="1" applyAlignment="1">
      <alignment horizontal="center" vertical="center" shrinkToFit="1"/>
    </xf>
    <xf numFmtId="0" fontId="39" fillId="5" borderId="1529" xfId="0" applyFont="1" applyFill="1" applyBorder="1" applyAlignment="1">
      <alignment horizontal="center" vertical="center" shrinkToFit="1"/>
    </xf>
    <xf numFmtId="0" fontId="0" fillId="0" borderId="1534" xfId="0" applyBorder="1" applyAlignment="1">
      <alignment horizontal="center" vertical="center"/>
    </xf>
    <xf numFmtId="0" fontId="0" fillId="0" borderId="1535" xfId="0" applyBorder="1">
      <alignment vertical="center"/>
    </xf>
    <xf numFmtId="176" fontId="0" fillId="0" borderId="1534" xfId="0" applyNumberFormat="1" applyBorder="1" applyAlignment="1">
      <alignment horizontal="center" vertical="center"/>
    </xf>
    <xf numFmtId="0" fontId="0" fillId="0" borderId="1533" xfId="0" applyBorder="1">
      <alignment vertical="center"/>
    </xf>
    <xf numFmtId="176" fontId="0" fillId="0" borderId="1531" xfId="0" applyNumberFormat="1" applyBorder="1" applyAlignment="1">
      <alignment horizontal="center" vertical="center"/>
    </xf>
    <xf numFmtId="0" fontId="0" fillId="0" borderId="1535" xfId="0" applyBorder="1" applyAlignment="1">
      <alignment horizontal="center" vertical="center"/>
    </xf>
    <xf numFmtId="0" fontId="0" fillId="0" borderId="1533" xfId="0" applyBorder="1" applyAlignment="1">
      <alignment horizontal="center" vertical="center"/>
    </xf>
    <xf numFmtId="176" fontId="0" fillId="0" borderId="1532" xfId="0" applyNumberFormat="1" applyBorder="1" applyAlignment="1">
      <alignment horizontal="center" vertical="center"/>
    </xf>
    <xf numFmtId="0" fontId="0" fillId="0" borderId="1536" xfId="0" applyBorder="1" applyAlignment="1">
      <alignment horizontal="center" vertical="center"/>
    </xf>
    <xf numFmtId="0" fontId="0" fillId="36" borderId="1533" xfId="0" applyFill="1" applyBorder="1" applyAlignment="1">
      <alignment horizontal="center" vertical="center"/>
    </xf>
    <xf numFmtId="0" fontId="0" fillId="0" borderId="1537" xfId="0" applyBorder="1" applyAlignment="1">
      <alignment horizontal="center" vertical="center"/>
    </xf>
    <xf numFmtId="0" fontId="45" fillId="19" borderId="1902" xfId="0" applyFont="1" applyFill="1" applyBorder="1" applyAlignment="1">
      <alignment vertical="center" shrinkToFit="1"/>
    </xf>
    <xf numFmtId="0" fontId="45" fillId="19" borderId="1903" xfId="0" applyFont="1" applyFill="1" applyBorder="1" applyAlignment="1">
      <alignment horizontal="center" vertical="center" shrinkToFit="1"/>
    </xf>
    <xf numFmtId="0" fontId="29" fillId="0" borderId="1904" xfId="0" applyFont="1" applyBorder="1" applyAlignment="1">
      <alignment horizontal="center" vertical="center" shrinkToFit="1"/>
    </xf>
    <xf numFmtId="0" fontId="0" fillId="0" borderId="1901" xfId="0" applyBorder="1" applyAlignment="1">
      <alignment horizontal="center" vertical="center" shrinkToFit="1"/>
    </xf>
    <xf numFmtId="178" fontId="0" fillId="11" borderId="1905" xfId="0" applyNumberFormat="1" applyFill="1" applyBorder="1" applyAlignment="1">
      <alignment horizontal="center" vertical="center" shrinkToFit="1"/>
    </xf>
    <xf numFmtId="0" fontId="35" fillId="0" borderId="1906" xfId="0" applyFont="1" applyBorder="1" applyAlignment="1">
      <alignment horizontal="center" vertical="center" shrinkToFit="1"/>
    </xf>
    <xf numFmtId="49" fontId="43" fillId="0" borderId="1907" xfId="0" quotePrefix="1" applyNumberFormat="1" applyFont="1" applyBorder="1" applyAlignment="1">
      <alignment horizontal="center" vertical="center" shrinkToFit="1"/>
    </xf>
    <xf numFmtId="0" fontId="0" fillId="11" borderId="1908" xfId="0" quotePrefix="1" applyFill="1" applyBorder="1" applyAlignment="1">
      <alignment horizontal="center" vertical="center"/>
    </xf>
    <xf numFmtId="176" fontId="0" fillId="20" borderId="1910" xfId="0" applyNumberFormat="1" applyFill="1" applyBorder="1" applyAlignment="1">
      <alignment horizontal="center" vertical="center" shrinkToFit="1"/>
    </xf>
    <xf numFmtId="176" fontId="0" fillId="20" borderId="1909" xfId="0" applyNumberFormat="1" applyFill="1" applyBorder="1" applyAlignment="1">
      <alignment horizontal="center" vertical="center" shrinkToFit="1"/>
    </xf>
    <xf numFmtId="176" fontId="28" fillId="20" borderId="1911" xfId="0" applyNumberFormat="1" applyFont="1" applyFill="1" applyBorder="1" applyAlignment="1">
      <alignment horizontal="center" vertical="center" shrinkToFit="1"/>
    </xf>
    <xf numFmtId="176" fontId="28" fillId="16" borderId="1912" xfId="0" applyNumberFormat="1" applyFont="1" applyFill="1" applyBorder="1" applyAlignment="1">
      <alignment horizontal="center" vertical="center" shrinkToFit="1"/>
    </xf>
    <xf numFmtId="176" fontId="0" fillId="16" borderId="1910" xfId="0" applyNumberFormat="1" applyFill="1" applyBorder="1" applyAlignment="1">
      <alignment horizontal="center" vertical="center" shrinkToFit="1"/>
    </xf>
    <xf numFmtId="176" fontId="39" fillId="0" borderId="1909" xfId="0" applyNumberFormat="1" applyFont="1" applyBorder="1" applyAlignment="1">
      <alignment horizontal="center" vertical="center" shrinkToFit="1"/>
    </xf>
    <xf numFmtId="176" fontId="39" fillId="11" borderId="1538" xfId="0" applyNumberFormat="1" applyFont="1" applyFill="1" applyBorder="1" applyAlignment="1">
      <alignment horizontal="center" vertical="center" shrinkToFit="1"/>
    </xf>
    <xf numFmtId="176" fontId="39" fillId="11" borderId="1539" xfId="0" applyNumberFormat="1" applyFont="1" applyFill="1" applyBorder="1" applyAlignment="1">
      <alignment horizontal="center" vertical="center" shrinkToFit="1"/>
    </xf>
    <xf numFmtId="176" fontId="39" fillId="0" borderId="1539" xfId="0" applyNumberFormat="1" applyFont="1" applyBorder="1" applyAlignment="1">
      <alignment horizontal="center" vertical="center" shrinkToFit="1"/>
    </xf>
    <xf numFmtId="0" fontId="39" fillId="0" borderId="1540" xfId="0" applyFont="1" applyBorder="1" applyAlignment="1">
      <alignment horizontal="center" vertical="center" shrinkToFit="1"/>
    </xf>
    <xf numFmtId="0" fontId="39" fillId="11" borderId="1541" xfId="0" applyFont="1" applyFill="1" applyBorder="1" applyAlignment="1">
      <alignment horizontal="center" vertical="center" shrinkToFit="1"/>
    </xf>
    <xf numFmtId="0" fontId="39" fillId="11" borderId="1538" xfId="0" applyFont="1" applyFill="1" applyBorder="1" applyAlignment="1">
      <alignment horizontal="center" vertical="center" shrinkToFit="1"/>
    </xf>
    <xf numFmtId="0" fontId="39" fillId="11" borderId="1539" xfId="0" applyFont="1" applyFill="1" applyBorder="1" applyAlignment="1">
      <alignment horizontal="center" vertical="center" shrinkToFit="1"/>
    </xf>
    <xf numFmtId="0" fontId="39" fillId="5" borderId="1538" xfId="0" applyFont="1" applyFill="1" applyBorder="1" applyAlignment="1">
      <alignment horizontal="center" vertical="center" shrinkToFit="1"/>
    </xf>
    <xf numFmtId="0" fontId="39" fillId="5" borderId="1539" xfId="0" applyFont="1" applyFill="1" applyBorder="1" applyAlignment="1">
      <alignment horizontal="center" vertical="center" shrinkToFit="1"/>
    </xf>
    <xf numFmtId="0" fontId="0" fillId="0" borderId="1544" xfId="0" applyBorder="1" applyAlignment="1">
      <alignment horizontal="center" vertical="center"/>
    </xf>
    <xf numFmtId="0" fontId="0" fillId="0" borderId="1545" xfId="0" applyBorder="1">
      <alignment vertical="center"/>
    </xf>
    <xf numFmtId="176" fontId="0" fillId="0" borderId="1544" xfId="0" applyNumberFormat="1" applyBorder="1" applyAlignment="1">
      <alignment horizontal="center" vertical="center"/>
    </xf>
    <xf numFmtId="0" fontId="0" fillId="0" borderId="1543" xfId="0" applyBorder="1">
      <alignment vertical="center"/>
    </xf>
    <xf numFmtId="176" fontId="0" fillId="0" borderId="1541" xfId="0" applyNumberFormat="1" applyBorder="1" applyAlignment="1">
      <alignment horizontal="center" vertical="center"/>
    </xf>
    <xf numFmtId="0" fontId="0" fillId="0" borderId="1545" xfId="0" applyBorder="1" applyAlignment="1">
      <alignment horizontal="center" vertical="center"/>
    </xf>
    <xf numFmtId="0" fontId="0" fillId="0" borderId="1543" xfId="0" applyBorder="1" applyAlignment="1">
      <alignment horizontal="center" vertical="center"/>
    </xf>
    <xf numFmtId="176" fontId="0" fillId="0" borderId="1542" xfId="0" applyNumberFormat="1" applyBorder="1" applyAlignment="1">
      <alignment horizontal="center" vertical="center"/>
    </xf>
    <xf numFmtId="0" fontId="0" fillId="0" borderId="1546" xfId="0" applyBorder="1" applyAlignment="1">
      <alignment horizontal="center" vertical="center"/>
    </xf>
    <xf numFmtId="0" fontId="0" fillId="36" borderId="1543" xfId="0" applyFill="1" applyBorder="1" applyAlignment="1">
      <alignment horizontal="center" vertical="center"/>
    </xf>
    <xf numFmtId="0" fontId="0" fillId="0" borderId="1547" xfId="0" applyBorder="1" applyAlignment="1">
      <alignment horizontal="center" vertical="center"/>
    </xf>
    <xf numFmtId="0" fontId="37" fillId="0" borderId="1914" xfId="0" applyFont="1" applyBorder="1" applyAlignment="1">
      <alignment vertical="center" shrinkToFit="1"/>
    </xf>
    <xf numFmtId="0" fontId="39" fillId="0" borderId="1915" xfId="0" applyFont="1" applyBorder="1" applyAlignment="1">
      <alignment horizontal="center" vertical="center" shrinkToFit="1"/>
    </xf>
    <xf numFmtId="0" fontId="0" fillId="0" borderId="1913" xfId="0" applyBorder="1" applyAlignment="1">
      <alignment horizontal="center" vertical="center" shrinkToFit="1"/>
    </xf>
    <xf numFmtId="178" fontId="0" fillId="0" borderId="1916" xfId="0" applyNumberFormat="1" applyBorder="1" applyAlignment="1">
      <alignment horizontal="center" vertical="center" shrinkToFit="1"/>
    </xf>
    <xf numFmtId="0" fontId="35" fillId="0" borderId="1917" xfId="0" applyFont="1" applyBorder="1" applyAlignment="1">
      <alignment horizontal="center" vertical="center" shrinkToFit="1"/>
    </xf>
    <xf numFmtId="49" fontId="43" fillId="0" borderId="1918" xfId="0" quotePrefix="1" applyNumberFormat="1" applyFont="1" applyBorder="1" applyAlignment="1">
      <alignment horizontal="center" vertical="center" shrinkToFit="1"/>
    </xf>
    <xf numFmtId="0" fontId="0" fillId="11" borderId="1919" xfId="0" quotePrefix="1" applyFill="1" applyBorder="1" applyAlignment="1">
      <alignment horizontal="center" vertical="center"/>
    </xf>
    <xf numFmtId="176" fontId="0" fillId="20" borderId="1921" xfId="0" applyNumberFormat="1" applyFill="1" applyBorder="1" applyAlignment="1">
      <alignment horizontal="center" vertical="center" shrinkToFit="1"/>
    </xf>
    <xf numFmtId="176" fontId="0" fillId="20" borderId="1920" xfId="0" applyNumberFormat="1" applyFill="1" applyBorder="1" applyAlignment="1">
      <alignment horizontal="center" vertical="center" shrinkToFit="1"/>
    </xf>
    <xf numFmtId="176" fontId="28" fillId="20" borderId="1922" xfId="0" applyNumberFormat="1" applyFont="1" applyFill="1" applyBorder="1" applyAlignment="1">
      <alignment horizontal="center" vertical="center" shrinkToFit="1"/>
    </xf>
    <xf numFmtId="176" fontId="28" fillId="16" borderId="1923" xfId="0" applyNumberFormat="1" applyFont="1" applyFill="1" applyBorder="1" applyAlignment="1">
      <alignment horizontal="center" vertical="center" shrinkToFit="1"/>
    </xf>
    <xf numFmtId="176" fontId="0" fillId="16" borderId="1921" xfId="0" applyNumberFormat="1" applyFill="1" applyBorder="1" applyAlignment="1">
      <alignment horizontal="center" vertical="center" shrinkToFit="1"/>
    </xf>
    <xf numFmtId="176" fontId="39" fillId="0" borderId="1920" xfId="0" applyNumberFormat="1" applyFont="1" applyBorder="1" applyAlignment="1">
      <alignment horizontal="center" vertical="center" shrinkToFit="1"/>
    </xf>
    <xf numFmtId="176" fontId="39" fillId="11" borderId="1548" xfId="0" applyNumberFormat="1" applyFont="1" applyFill="1" applyBorder="1" applyAlignment="1">
      <alignment horizontal="center" vertical="center" shrinkToFit="1"/>
    </xf>
    <xf numFmtId="176" fontId="39" fillId="11" borderId="1549" xfId="0" applyNumberFormat="1" applyFont="1" applyFill="1" applyBorder="1" applyAlignment="1">
      <alignment horizontal="center" vertical="center" shrinkToFit="1"/>
    </xf>
    <xf numFmtId="0" fontId="39" fillId="0" borderId="1550" xfId="0" applyFont="1" applyBorder="1" applyAlignment="1">
      <alignment horizontal="center" vertical="center" shrinkToFit="1"/>
    </xf>
    <xf numFmtId="0" fontId="39" fillId="11" borderId="1548" xfId="0" applyFont="1" applyFill="1" applyBorder="1" applyAlignment="1">
      <alignment horizontal="center" vertical="center" shrinkToFit="1"/>
    </xf>
    <xf numFmtId="0" fontId="39" fillId="11" borderId="1549" xfId="0" applyFont="1" applyFill="1" applyBorder="1" applyAlignment="1">
      <alignment horizontal="center" vertical="center" shrinkToFit="1"/>
    </xf>
    <xf numFmtId="0" fontId="39" fillId="5" borderId="1548" xfId="0" applyFont="1" applyFill="1" applyBorder="1" applyAlignment="1">
      <alignment horizontal="center" vertical="center" shrinkToFit="1"/>
    </xf>
    <xf numFmtId="0" fontId="39" fillId="5" borderId="1549" xfId="0" applyFont="1" applyFill="1" applyBorder="1" applyAlignment="1">
      <alignment horizontal="center" vertical="center" shrinkToFit="1"/>
    </xf>
    <xf numFmtId="0" fontId="0" fillId="0" borderId="1554" xfId="0" applyBorder="1" applyAlignment="1">
      <alignment horizontal="center" vertical="center"/>
    </xf>
    <xf numFmtId="0" fontId="0" fillId="0" borderId="1555" xfId="0" applyBorder="1">
      <alignment vertical="center"/>
    </xf>
    <xf numFmtId="176" fontId="0" fillId="0" borderId="1554" xfId="0" applyNumberFormat="1" applyBorder="1" applyAlignment="1">
      <alignment horizontal="center" vertical="center"/>
    </xf>
    <xf numFmtId="0" fontId="0" fillId="0" borderId="1553" xfId="0" applyBorder="1">
      <alignment vertical="center"/>
    </xf>
    <xf numFmtId="176" fontId="0" fillId="0" borderId="1551" xfId="0" applyNumberFormat="1" applyBorder="1" applyAlignment="1">
      <alignment horizontal="center" vertical="center"/>
    </xf>
    <xf numFmtId="0" fontId="0" fillId="0" borderId="1555" xfId="0" applyBorder="1" applyAlignment="1">
      <alignment horizontal="center" vertical="center"/>
    </xf>
    <xf numFmtId="0" fontId="0" fillId="0" borderId="1553" xfId="0" applyBorder="1" applyAlignment="1">
      <alignment horizontal="center" vertical="center"/>
    </xf>
    <xf numFmtId="0" fontId="0" fillId="0" borderId="1274" xfId="0" applyBorder="1" applyAlignment="1">
      <alignment horizontal="center" vertical="center"/>
    </xf>
    <xf numFmtId="0" fontId="0" fillId="0" borderId="1556" xfId="0" applyBorder="1" applyAlignment="1">
      <alignment horizontal="center" vertical="center"/>
    </xf>
    <xf numFmtId="0" fontId="45" fillId="19" borderId="1925" xfId="0" applyFont="1" applyFill="1" applyBorder="1" applyAlignment="1">
      <alignment vertical="center" shrinkToFit="1"/>
    </xf>
    <xf numFmtId="0" fontId="45" fillId="19" borderId="1926" xfId="0" applyFont="1" applyFill="1" applyBorder="1" applyAlignment="1">
      <alignment horizontal="center" vertical="center" shrinkToFit="1"/>
    </xf>
    <xf numFmtId="0" fontId="29" fillId="0" borderId="1927" xfId="0" applyFont="1" applyBorder="1" applyAlignment="1">
      <alignment horizontal="center" vertical="center" shrinkToFit="1"/>
    </xf>
    <xf numFmtId="0" fontId="0" fillId="0" borderId="1924" xfId="0" applyBorder="1" applyAlignment="1">
      <alignment horizontal="center" vertical="center" shrinkToFit="1"/>
    </xf>
    <xf numFmtId="0" fontId="35" fillId="0" borderId="1928" xfId="0" applyFont="1" applyBorder="1" applyAlignment="1">
      <alignment horizontal="center" vertical="center" shrinkToFit="1"/>
    </xf>
    <xf numFmtId="49" fontId="43" fillId="0" borderId="1929" xfId="0" quotePrefix="1" applyNumberFormat="1" applyFont="1" applyBorder="1" applyAlignment="1">
      <alignment horizontal="center" vertical="center" shrinkToFit="1"/>
    </xf>
    <xf numFmtId="0" fontId="0" fillId="11" borderId="1930" xfId="0" quotePrefix="1" applyFill="1" applyBorder="1" applyAlignment="1">
      <alignment horizontal="center" vertical="center"/>
    </xf>
    <xf numFmtId="176" fontId="0" fillId="20" borderId="1932" xfId="0" applyNumberFormat="1" applyFill="1" applyBorder="1" applyAlignment="1">
      <alignment horizontal="center" vertical="center" shrinkToFit="1"/>
    </xf>
    <xf numFmtId="176" fontId="0" fillId="20" borderId="1931" xfId="0" applyNumberFormat="1" applyFill="1" applyBorder="1" applyAlignment="1">
      <alignment horizontal="center" vertical="center" shrinkToFit="1"/>
    </xf>
    <xf numFmtId="176" fontId="28" fillId="20" borderId="1933" xfId="0" applyNumberFormat="1" applyFont="1" applyFill="1" applyBorder="1" applyAlignment="1">
      <alignment horizontal="center" vertical="center" shrinkToFit="1"/>
    </xf>
    <xf numFmtId="176" fontId="28" fillId="16" borderId="1934" xfId="0" applyNumberFormat="1" applyFont="1" applyFill="1" applyBorder="1" applyAlignment="1">
      <alignment horizontal="center" vertical="center" shrinkToFit="1"/>
    </xf>
    <xf numFmtId="176" fontId="0" fillId="16" borderId="1932" xfId="0" applyNumberFormat="1" applyFill="1" applyBorder="1" applyAlignment="1">
      <alignment horizontal="center" vertical="center" shrinkToFit="1"/>
    </xf>
    <xf numFmtId="176" fontId="39" fillId="0" borderId="1931" xfId="0" applyNumberFormat="1" applyFont="1" applyBorder="1" applyAlignment="1">
      <alignment horizontal="center" vertical="center" shrinkToFit="1"/>
    </xf>
    <xf numFmtId="176" fontId="39" fillId="11" borderId="1557" xfId="0" applyNumberFormat="1" applyFont="1" applyFill="1" applyBorder="1" applyAlignment="1">
      <alignment horizontal="center" vertical="center" shrinkToFit="1"/>
    </xf>
    <xf numFmtId="176" fontId="39" fillId="11" borderId="1558" xfId="0" applyNumberFormat="1" applyFont="1" applyFill="1" applyBorder="1" applyAlignment="1">
      <alignment horizontal="center" vertical="center" shrinkToFit="1"/>
    </xf>
    <xf numFmtId="176" fontId="39" fillId="0" borderId="1558" xfId="0" applyNumberFormat="1" applyFont="1" applyBorder="1" applyAlignment="1">
      <alignment horizontal="center" vertical="center" shrinkToFit="1"/>
    </xf>
    <xf numFmtId="0" fontId="39" fillId="0" borderId="1559" xfId="0" applyFont="1" applyBorder="1" applyAlignment="1">
      <alignment horizontal="center" vertical="center" shrinkToFit="1"/>
    </xf>
    <xf numFmtId="0" fontId="39" fillId="11" borderId="1560" xfId="0" applyFont="1" applyFill="1" applyBorder="1" applyAlignment="1">
      <alignment horizontal="center" vertical="center" shrinkToFit="1"/>
    </xf>
    <xf numFmtId="0" fontId="39" fillId="11" borderId="1557" xfId="0" applyFont="1" applyFill="1" applyBorder="1" applyAlignment="1">
      <alignment horizontal="center" vertical="center" shrinkToFit="1"/>
    </xf>
    <xf numFmtId="0" fontId="39" fillId="11" borderId="1558" xfId="0" applyFont="1" applyFill="1" applyBorder="1" applyAlignment="1">
      <alignment horizontal="center" vertical="center" shrinkToFit="1"/>
    </xf>
    <xf numFmtId="0" fontId="39" fillId="5" borderId="1557" xfId="0" applyFont="1" applyFill="1" applyBorder="1" applyAlignment="1">
      <alignment horizontal="center" vertical="center" shrinkToFit="1"/>
    </xf>
    <xf numFmtId="0" fontId="39" fillId="5" borderId="1558" xfId="0" applyFont="1" applyFill="1" applyBorder="1" applyAlignment="1">
      <alignment horizontal="center" vertical="center" shrinkToFit="1"/>
    </xf>
    <xf numFmtId="0" fontId="0" fillId="0" borderId="1563" xfId="0" applyBorder="1" applyAlignment="1">
      <alignment horizontal="center" vertical="center"/>
    </xf>
    <xf numFmtId="0" fontId="0" fillId="0" borderId="1564" xfId="0" applyBorder="1">
      <alignment vertical="center"/>
    </xf>
    <xf numFmtId="176" fontId="0" fillId="0" borderId="1563" xfId="0" applyNumberFormat="1" applyBorder="1" applyAlignment="1">
      <alignment horizontal="center" vertical="center"/>
    </xf>
    <xf numFmtId="0" fontId="0" fillId="0" borderId="1562" xfId="0" applyBorder="1">
      <alignment vertical="center"/>
    </xf>
    <xf numFmtId="176" fontId="0" fillId="0" borderId="1560" xfId="0" applyNumberFormat="1" applyBorder="1" applyAlignment="1">
      <alignment horizontal="center" vertical="center"/>
    </xf>
    <xf numFmtId="0" fontId="0" fillId="0" borderId="1564" xfId="0" applyBorder="1" applyAlignment="1">
      <alignment horizontal="center" vertical="center"/>
    </xf>
    <xf numFmtId="0" fontId="0" fillId="0" borderId="1562" xfId="0" applyBorder="1" applyAlignment="1">
      <alignment horizontal="center" vertical="center"/>
    </xf>
    <xf numFmtId="176" fontId="0" fillId="0" borderId="1561" xfId="0" applyNumberFormat="1" applyBorder="1" applyAlignment="1">
      <alignment horizontal="center" vertical="center"/>
    </xf>
    <xf numFmtId="0" fontId="0" fillId="0" borderId="1565" xfId="0" applyBorder="1" applyAlignment="1">
      <alignment horizontal="center" vertical="center"/>
    </xf>
    <xf numFmtId="0" fontId="0" fillId="36" borderId="1562" xfId="0" applyFill="1" applyBorder="1" applyAlignment="1">
      <alignment horizontal="center" vertical="center"/>
    </xf>
    <xf numFmtId="0" fontId="0" fillId="0" borderId="1566" xfId="0" applyBorder="1" applyAlignment="1">
      <alignment horizontal="center" vertical="center"/>
    </xf>
    <xf numFmtId="181" fontId="37" fillId="32" borderId="1946" xfId="0" applyNumberFormat="1" applyFont="1" applyFill="1" applyBorder="1" applyAlignment="1">
      <alignment horizontal="center" vertical="center"/>
    </xf>
    <xf numFmtId="0" fontId="29" fillId="0" borderId="2888" xfId="0" applyFont="1" applyBorder="1" applyAlignment="1">
      <alignment horizontal="center" vertical="center" shrinkToFit="1"/>
    </xf>
    <xf numFmtId="0" fontId="0" fillId="0" borderId="2886" xfId="0" applyBorder="1" applyAlignment="1">
      <alignment horizontal="center" vertical="center" shrinkToFit="1"/>
    </xf>
    <xf numFmtId="178" fontId="0" fillId="0" borderId="2889" xfId="0" applyNumberFormat="1" applyBorder="1" applyAlignment="1">
      <alignment horizontal="center" vertical="center" shrinkToFit="1"/>
    </xf>
    <xf numFmtId="0" fontId="35" fillId="0" borderId="2890" xfId="0" applyFont="1" applyBorder="1" applyAlignment="1">
      <alignment horizontal="center" vertical="center" shrinkToFit="1"/>
    </xf>
    <xf numFmtId="49" fontId="43" fillId="0" borderId="2887" xfId="0" quotePrefix="1" applyNumberFormat="1" applyFont="1" applyBorder="1" applyAlignment="1">
      <alignment horizontal="center" vertical="center" shrinkToFit="1"/>
    </xf>
    <xf numFmtId="0" fontId="0" fillId="11" borderId="2891" xfId="0" quotePrefix="1" applyFill="1" applyBorder="1" applyAlignment="1">
      <alignment horizontal="center" vertical="center"/>
    </xf>
    <xf numFmtId="176" fontId="0" fillId="20" borderId="2892" xfId="0" applyNumberFormat="1" applyFill="1" applyBorder="1" applyAlignment="1">
      <alignment horizontal="center" vertical="center" shrinkToFit="1"/>
    </xf>
    <xf numFmtId="176" fontId="0" fillId="20" borderId="2893" xfId="0" applyNumberFormat="1" applyFill="1" applyBorder="1" applyAlignment="1">
      <alignment horizontal="center" vertical="center" shrinkToFit="1"/>
    </xf>
    <xf numFmtId="176" fontId="28" fillId="20" borderId="2894" xfId="0" applyNumberFormat="1" applyFont="1" applyFill="1" applyBorder="1" applyAlignment="1">
      <alignment horizontal="center" vertical="center" shrinkToFit="1"/>
    </xf>
    <xf numFmtId="176" fontId="28" fillId="16" borderId="2895" xfId="0" applyNumberFormat="1" applyFont="1" applyFill="1" applyBorder="1" applyAlignment="1">
      <alignment horizontal="center" vertical="center" shrinkToFit="1"/>
    </xf>
    <xf numFmtId="176" fontId="0" fillId="16" borderId="2893" xfId="0" applyNumberFormat="1" applyFill="1" applyBorder="1" applyAlignment="1">
      <alignment horizontal="center" vertical="center" shrinkToFit="1"/>
    </xf>
    <xf numFmtId="176" fontId="39" fillId="11" borderId="2892" xfId="0" applyNumberFormat="1" applyFont="1" applyFill="1" applyBorder="1" applyAlignment="1">
      <alignment horizontal="center" vertical="center" shrinkToFit="1"/>
    </xf>
    <xf numFmtId="176" fontId="39" fillId="11" borderId="2896" xfId="0" applyNumberFormat="1" applyFont="1" applyFill="1" applyBorder="1" applyAlignment="1">
      <alignment horizontal="center" vertical="center" shrinkToFit="1"/>
    </xf>
    <xf numFmtId="0" fontId="39" fillId="0" borderId="2897" xfId="0" applyFont="1" applyBorder="1" applyAlignment="1">
      <alignment horizontal="center" vertical="center" shrinkToFit="1"/>
    </xf>
    <xf numFmtId="0" fontId="39" fillId="11" borderId="2898" xfId="0" applyFont="1" applyFill="1" applyBorder="1" applyAlignment="1">
      <alignment horizontal="center" vertical="center" shrinkToFit="1"/>
    </xf>
    <xf numFmtId="0" fontId="39" fillId="11" borderId="2892" xfId="0" applyFont="1" applyFill="1" applyBorder="1" applyAlignment="1">
      <alignment horizontal="center" vertical="center" shrinkToFit="1"/>
    </xf>
    <xf numFmtId="0" fontId="39" fillId="11" borderId="2896" xfId="0" applyFont="1" applyFill="1" applyBorder="1" applyAlignment="1">
      <alignment horizontal="center" vertical="center" shrinkToFit="1"/>
    </xf>
    <xf numFmtId="0" fontId="39" fillId="5" borderId="1624" xfId="0" applyFont="1" applyFill="1" applyBorder="1" applyAlignment="1">
      <alignment horizontal="center" vertical="center" shrinkToFit="1"/>
    </xf>
    <xf numFmtId="0" fontId="39" fillId="5" borderId="2896" xfId="0" applyFont="1" applyFill="1" applyBorder="1" applyAlignment="1">
      <alignment horizontal="center" vertical="center" shrinkToFit="1"/>
    </xf>
    <xf numFmtId="176" fontId="0" fillId="0" borderId="1270" xfId="0" applyNumberFormat="1" applyBorder="1" applyAlignment="1">
      <alignment horizontal="center" vertical="center"/>
    </xf>
    <xf numFmtId="0" fontId="0" fillId="0" borderId="1271" xfId="0" applyBorder="1">
      <alignment vertical="center"/>
    </xf>
    <xf numFmtId="176" fontId="0" fillId="0" borderId="3338" xfId="0" applyNumberFormat="1" applyBorder="1" applyAlignment="1">
      <alignment horizontal="center" vertical="center"/>
    </xf>
    <xf numFmtId="0" fontId="0" fillId="0" borderId="2611" xfId="0" applyBorder="1">
      <alignment vertical="center"/>
    </xf>
    <xf numFmtId="176" fontId="0" fillId="0" borderId="2610" xfId="0" applyNumberFormat="1" applyBorder="1" applyAlignment="1">
      <alignment horizontal="center" vertical="center"/>
    </xf>
    <xf numFmtId="176" fontId="0" fillId="0" borderId="1272" xfId="0" applyNumberFormat="1" applyBorder="1" applyAlignment="1">
      <alignment horizontal="center" vertical="center"/>
    </xf>
    <xf numFmtId="0" fontId="0" fillId="0" borderId="1273" xfId="0" applyBorder="1">
      <alignment vertical="center"/>
    </xf>
    <xf numFmtId="176" fontId="0" fillId="0" borderId="1247" xfId="0" applyNumberFormat="1" applyBorder="1" applyAlignment="1">
      <alignment horizontal="center" vertical="center"/>
    </xf>
    <xf numFmtId="0" fontId="0" fillId="0" borderId="1248" xfId="0" applyBorder="1">
      <alignment vertical="center"/>
    </xf>
    <xf numFmtId="0" fontId="0" fillId="0" borderId="1247" xfId="0" applyBorder="1" applyAlignment="1">
      <alignment horizontal="center" vertical="center"/>
    </xf>
    <xf numFmtId="0" fontId="0" fillId="0" borderId="1272" xfId="0" applyBorder="1" applyAlignment="1">
      <alignment horizontal="center" vertical="center"/>
    </xf>
    <xf numFmtId="176" fontId="0" fillId="0" borderId="1269" xfId="0" applyNumberFormat="1" applyBorder="1" applyAlignment="1">
      <alignment horizontal="center" vertical="center"/>
    </xf>
    <xf numFmtId="0" fontId="0" fillId="0" borderId="1273" xfId="0" applyBorder="1" applyAlignment="1">
      <alignment horizontal="center" vertical="center"/>
    </xf>
    <xf numFmtId="0" fontId="0" fillId="0" borderId="1271" xfId="0" applyBorder="1" applyAlignment="1">
      <alignment horizontal="center" vertical="center"/>
    </xf>
    <xf numFmtId="0" fontId="0" fillId="36" borderId="1271" xfId="0" applyFill="1" applyBorder="1" applyAlignment="1">
      <alignment horizontal="center" vertical="center"/>
    </xf>
    <xf numFmtId="0" fontId="0" fillId="0" borderId="2902" xfId="0" applyBorder="1" applyAlignment="1">
      <alignment horizontal="center" vertical="center"/>
    </xf>
    <xf numFmtId="176" fontId="0" fillId="0" borderId="2900" xfId="0" applyNumberFormat="1" applyBorder="1" applyAlignment="1">
      <alignment horizontal="center" vertical="center"/>
    </xf>
    <xf numFmtId="0" fontId="0" fillId="0" borderId="2901" xfId="0" applyBorder="1">
      <alignment vertical="center"/>
    </xf>
    <xf numFmtId="0" fontId="29" fillId="0" borderId="2902" xfId="0" applyFont="1" applyBorder="1" applyAlignment="1">
      <alignment horizontal="center" vertical="center" shrinkToFit="1"/>
    </xf>
    <xf numFmtId="0" fontId="0" fillId="0" borderId="2899" xfId="0" applyBorder="1" applyAlignment="1">
      <alignment horizontal="center" vertical="center" shrinkToFit="1"/>
    </xf>
    <xf numFmtId="178" fontId="0" fillId="0" borderId="2903" xfId="0" applyNumberFormat="1" applyBorder="1" applyAlignment="1">
      <alignment horizontal="center" vertical="center" shrinkToFit="1"/>
    </xf>
    <xf numFmtId="0" fontId="35" fillId="0" borderId="2904" xfId="0" applyFont="1" applyBorder="1" applyAlignment="1">
      <alignment horizontal="center" vertical="center" shrinkToFit="1"/>
    </xf>
    <xf numFmtId="49" fontId="43" fillId="0" borderId="2901" xfId="0" quotePrefix="1" applyNumberFormat="1" applyFont="1" applyBorder="1" applyAlignment="1">
      <alignment horizontal="center" vertical="center" shrinkToFit="1"/>
    </xf>
    <xf numFmtId="0" fontId="0" fillId="11" borderId="2905" xfId="0" quotePrefix="1" applyFill="1" applyBorder="1" applyAlignment="1">
      <alignment horizontal="center" vertical="center"/>
    </xf>
    <xf numFmtId="176" fontId="0" fillId="20" borderId="2906" xfId="0" applyNumberFormat="1" applyFill="1" applyBorder="1" applyAlignment="1">
      <alignment horizontal="center" vertical="center" shrinkToFit="1"/>
    </xf>
    <xf numFmtId="176" fontId="0" fillId="20" borderId="2907" xfId="0" applyNumberFormat="1" applyFill="1" applyBorder="1" applyAlignment="1">
      <alignment horizontal="center" vertical="center" shrinkToFit="1"/>
    </xf>
    <xf numFmtId="176" fontId="28" fillId="20" borderId="2908" xfId="0" applyNumberFormat="1" applyFont="1" applyFill="1" applyBorder="1" applyAlignment="1">
      <alignment horizontal="center" vertical="center" shrinkToFit="1"/>
    </xf>
    <xf numFmtId="176" fontId="28" fillId="16" borderId="2909" xfId="0" applyNumberFormat="1" applyFont="1" applyFill="1" applyBorder="1" applyAlignment="1">
      <alignment horizontal="center" vertical="center" shrinkToFit="1"/>
    </xf>
    <xf numFmtId="176" fontId="0" fillId="16" borderId="2907" xfId="0" applyNumberFormat="1" applyFill="1" applyBorder="1" applyAlignment="1">
      <alignment horizontal="center" vertical="center" shrinkToFit="1"/>
    </xf>
    <xf numFmtId="176" fontId="39" fillId="11" borderId="2906" xfId="0" applyNumberFormat="1" applyFont="1" applyFill="1" applyBorder="1" applyAlignment="1">
      <alignment horizontal="center" vertical="center" shrinkToFit="1"/>
    </xf>
    <xf numFmtId="176" fontId="39" fillId="11" borderId="2910" xfId="0" applyNumberFormat="1" applyFont="1" applyFill="1" applyBorder="1" applyAlignment="1">
      <alignment horizontal="center" vertical="center" shrinkToFit="1"/>
    </xf>
    <xf numFmtId="0" fontId="39" fillId="0" borderId="2911" xfId="0" applyFont="1" applyBorder="1" applyAlignment="1">
      <alignment horizontal="center" vertical="center" shrinkToFit="1"/>
    </xf>
    <xf numFmtId="0" fontId="39" fillId="11" borderId="2912" xfId="0" applyFont="1" applyFill="1" applyBorder="1" applyAlignment="1">
      <alignment horizontal="center" vertical="center" shrinkToFit="1"/>
    </xf>
    <xf numFmtId="0" fontId="39" fillId="11" borderId="2906" xfId="0" applyFont="1" applyFill="1" applyBorder="1" applyAlignment="1">
      <alignment horizontal="center" vertical="center" shrinkToFit="1"/>
    </xf>
    <xf numFmtId="0" fontId="39" fillId="11" borderId="2910" xfId="0" applyFont="1" applyFill="1" applyBorder="1" applyAlignment="1">
      <alignment horizontal="center" vertical="center" shrinkToFit="1"/>
    </xf>
    <xf numFmtId="0" fontId="39" fillId="5" borderId="2910" xfId="0" applyFont="1" applyFill="1" applyBorder="1" applyAlignment="1">
      <alignment horizontal="center" vertical="center" shrinkToFit="1"/>
    </xf>
    <xf numFmtId="0" fontId="0" fillId="0" borderId="2915" xfId="0" applyBorder="1" applyAlignment="1">
      <alignment horizontal="center" vertical="center"/>
    </xf>
    <xf numFmtId="176" fontId="0" fillId="0" borderId="2913" xfId="0" applyNumberFormat="1" applyBorder="1" applyAlignment="1">
      <alignment horizontal="center" vertical="center"/>
    </xf>
    <xf numFmtId="0" fontId="0" fillId="0" borderId="2914" xfId="0" applyBorder="1">
      <alignment vertical="center"/>
    </xf>
    <xf numFmtId="0" fontId="45" fillId="19" borderId="1936" xfId="0" applyFont="1" applyFill="1" applyBorder="1" applyAlignment="1">
      <alignment vertical="center" shrinkToFit="1"/>
    </xf>
    <xf numFmtId="0" fontId="45" fillId="19" borderId="1937" xfId="0" applyFont="1" applyFill="1" applyBorder="1" applyAlignment="1">
      <alignment horizontal="center" vertical="center" shrinkToFit="1"/>
    </xf>
    <xf numFmtId="0" fontId="29" fillId="0" borderId="1938" xfId="0" applyFont="1" applyBorder="1" applyAlignment="1">
      <alignment horizontal="center" vertical="center" shrinkToFit="1"/>
    </xf>
    <xf numFmtId="0" fontId="0" fillId="0" borderId="1935" xfId="0" applyBorder="1" applyAlignment="1">
      <alignment horizontal="center" vertical="center" shrinkToFit="1"/>
    </xf>
    <xf numFmtId="0" fontId="35" fillId="0" borderId="1939" xfId="0" applyFont="1" applyBorder="1" applyAlignment="1">
      <alignment horizontal="center" vertical="center" shrinkToFit="1"/>
    </xf>
    <xf numFmtId="49" fontId="43" fillId="0" borderId="1940" xfId="0" quotePrefix="1" applyNumberFormat="1" applyFont="1" applyBorder="1" applyAlignment="1">
      <alignment horizontal="center" vertical="center" shrinkToFit="1"/>
    </xf>
    <xf numFmtId="0" fontId="0" fillId="11" borderId="1941" xfId="0" quotePrefix="1" applyFill="1" applyBorder="1" applyAlignment="1">
      <alignment horizontal="center" vertical="center"/>
    </xf>
    <xf numFmtId="176" fontId="0" fillId="20" borderId="1943" xfId="0" applyNumberFormat="1" applyFill="1" applyBorder="1" applyAlignment="1">
      <alignment horizontal="center" vertical="center" shrinkToFit="1"/>
    </xf>
    <xf numFmtId="176" fontId="0" fillId="20" borderId="1942" xfId="0" applyNumberFormat="1" applyFill="1" applyBorder="1" applyAlignment="1">
      <alignment horizontal="center" vertical="center" shrinkToFit="1"/>
    </xf>
    <xf numFmtId="176" fontId="28" fillId="20" borderId="1944" xfId="0" applyNumberFormat="1" applyFont="1" applyFill="1" applyBorder="1" applyAlignment="1">
      <alignment horizontal="center" vertical="center" shrinkToFit="1"/>
    </xf>
    <xf numFmtId="176" fontId="28" fillId="16" borderId="1945" xfId="0" applyNumberFormat="1" applyFont="1" applyFill="1" applyBorder="1" applyAlignment="1">
      <alignment horizontal="center" vertical="center" shrinkToFit="1"/>
    </xf>
    <xf numFmtId="176" fontId="0" fillId="16" borderId="1943" xfId="0" applyNumberFormat="1" applyFill="1" applyBorder="1" applyAlignment="1">
      <alignment horizontal="center" vertical="center" shrinkToFit="1"/>
    </xf>
    <xf numFmtId="176" fontId="39" fillId="0" borderId="1942" xfId="0" applyNumberFormat="1" applyFont="1" applyBorder="1" applyAlignment="1">
      <alignment horizontal="center" vertical="center" shrinkToFit="1"/>
    </xf>
    <xf numFmtId="176" fontId="39" fillId="11" borderId="1567" xfId="0" applyNumberFormat="1" applyFont="1" applyFill="1" applyBorder="1" applyAlignment="1">
      <alignment horizontal="center" vertical="center" shrinkToFit="1"/>
    </xf>
    <xf numFmtId="176" fontId="39" fillId="11" borderId="1568" xfId="0" applyNumberFormat="1" applyFont="1" applyFill="1" applyBorder="1" applyAlignment="1">
      <alignment horizontal="center" vertical="center" shrinkToFit="1"/>
    </xf>
    <xf numFmtId="176" fontId="39" fillId="0" borderId="1568" xfId="0" applyNumberFormat="1" applyFont="1" applyBorder="1" applyAlignment="1">
      <alignment horizontal="center" vertical="center" shrinkToFit="1"/>
    </xf>
    <xf numFmtId="0" fontId="39" fillId="0" borderId="1569" xfId="0" applyFont="1" applyBorder="1" applyAlignment="1">
      <alignment horizontal="center" vertical="center" shrinkToFit="1"/>
    </xf>
    <xf numFmtId="0" fontId="39" fillId="11" borderId="1570" xfId="0" applyFont="1" applyFill="1" applyBorder="1" applyAlignment="1">
      <alignment horizontal="center" vertical="center" shrinkToFit="1"/>
    </xf>
    <xf numFmtId="0" fontId="39" fillId="11" borderId="1567" xfId="0" applyFont="1" applyFill="1" applyBorder="1" applyAlignment="1">
      <alignment horizontal="center" vertical="center" shrinkToFit="1"/>
    </xf>
    <xf numFmtId="0" fontId="39" fillId="11" borderId="1568" xfId="0" applyFont="1" applyFill="1" applyBorder="1" applyAlignment="1">
      <alignment horizontal="center" vertical="center" shrinkToFit="1"/>
    </xf>
    <xf numFmtId="0" fontId="39" fillId="5" borderId="1567" xfId="0" applyFont="1" applyFill="1" applyBorder="1" applyAlignment="1">
      <alignment horizontal="center" vertical="center" shrinkToFit="1"/>
    </xf>
    <xf numFmtId="0" fontId="39" fillId="5" borderId="1568" xfId="0" applyFont="1" applyFill="1" applyBorder="1" applyAlignment="1">
      <alignment horizontal="center" vertical="center" shrinkToFit="1"/>
    </xf>
    <xf numFmtId="0" fontId="0" fillId="0" borderId="1573" xfId="0" applyBorder="1" applyAlignment="1">
      <alignment horizontal="center" vertical="center"/>
    </xf>
    <xf numFmtId="0" fontId="0" fillId="0" borderId="1574" xfId="0" applyBorder="1">
      <alignment vertical="center"/>
    </xf>
    <xf numFmtId="176" fontId="0" fillId="0" borderId="1573" xfId="0" applyNumberFormat="1" applyBorder="1" applyAlignment="1">
      <alignment horizontal="center" vertical="center"/>
    </xf>
    <xf numFmtId="0" fontId="0" fillId="0" borderId="1572" xfId="0" applyBorder="1">
      <alignment vertical="center"/>
    </xf>
    <xf numFmtId="176" fontId="0" fillId="0" borderId="1570" xfId="0" applyNumberFormat="1" applyBorder="1" applyAlignment="1">
      <alignment horizontal="center" vertical="center"/>
    </xf>
    <xf numFmtId="0" fontId="0" fillId="0" borderId="1574" xfId="0" applyBorder="1" applyAlignment="1">
      <alignment horizontal="center" vertical="center"/>
    </xf>
    <xf numFmtId="0" fontId="0" fillId="0" borderId="1572" xfId="0" applyBorder="1" applyAlignment="1">
      <alignment horizontal="center" vertical="center"/>
    </xf>
    <xf numFmtId="176" fontId="0" fillId="0" borderId="1571" xfId="0" applyNumberFormat="1" applyBorder="1" applyAlignment="1">
      <alignment horizontal="center" vertical="center"/>
    </xf>
    <xf numFmtId="0" fontId="0" fillId="0" borderId="1575" xfId="0" applyBorder="1" applyAlignment="1">
      <alignment horizontal="center" vertical="center"/>
    </xf>
    <xf numFmtId="0" fontId="0" fillId="36" borderId="1572" xfId="0" applyFill="1" applyBorder="1" applyAlignment="1">
      <alignment horizontal="center" vertical="center"/>
    </xf>
    <xf numFmtId="0" fontId="0" fillId="0" borderId="1576" xfId="0" applyBorder="1" applyAlignment="1">
      <alignment horizontal="center" vertical="center"/>
    </xf>
    <xf numFmtId="0" fontId="37" fillId="0" borderId="1652" xfId="0" applyFont="1" applyBorder="1" applyAlignment="1">
      <alignment vertical="center" shrinkToFit="1"/>
    </xf>
    <xf numFmtId="0" fontId="39" fillId="0" borderId="1653" xfId="0" applyFont="1" applyBorder="1" applyAlignment="1">
      <alignment horizontal="center" vertical="center" shrinkToFit="1"/>
    </xf>
    <xf numFmtId="0" fontId="29" fillId="0" borderId="1651" xfId="0" applyFont="1" applyBorder="1" applyAlignment="1">
      <alignment horizontal="center" vertical="center" shrinkToFit="1"/>
    </xf>
    <xf numFmtId="0" fontId="0" fillId="0" borderId="1648" xfId="0" applyBorder="1" applyAlignment="1">
      <alignment horizontal="center" vertical="center" shrinkToFit="1"/>
    </xf>
    <xf numFmtId="178" fontId="0" fillId="11" borderId="1654" xfId="0" applyNumberFormat="1" applyFill="1" applyBorder="1" applyAlignment="1">
      <alignment horizontal="center" vertical="center" shrinkToFit="1"/>
    </xf>
    <xf numFmtId="0" fontId="35" fillId="0" borderId="1655" xfId="0" applyFont="1" applyBorder="1" applyAlignment="1">
      <alignment horizontal="center" vertical="center" shrinkToFit="1"/>
    </xf>
    <xf numFmtId="49" fontId="43" fillId="0" borderId="1650" xfId="0" quotePrefix="1" applyNumberFormat="1" applyFont="1" applyBorder="1" applyAlignment="1">
      <alignment horizontal="center" vertical="center" shrinkToFit="1"/>
    </xf>
    <xf numFmtId="0" fontId="0" fillId="11" borderId="1656" xfId="0" quotePrefix="1" applyFill="1" applyBorder="1" applyAlignment="1">
      <alignment horizontal="center" vertical="center"/>
    </xf>
    <xf numFmtId="176" fontId="0" fillId="20" borderId="1658" xfId="0" applyNumberFormat="1" applyFill="1" applyBorder="1" applyAlignment="1">
      <alignment horizontal="center" vertical="center" shrinkToFit="1"/>
    </xf>
    <xf numFmtId="176" fontId="0" fillId="20" borderId="1657" xfId="0" applyNumberFormat="1" applyFill="1" applyBorder="1" applyAlignment="1">
      <alignment horizontal="center" vertical="center" shrinkToFit="1"/>
    </xf>
    <xf numFmtId="176" fontId="28" fillId="20" borderId="1659" xfId="0" applyNumberFormat="1" applyFont="1" applyFill="1" applyBorder="1" applyAlignment="1">
      <alignment horizontal="center" vertical="center" shrinkToFit="1"/>
    </xf>
    <xf numFmtId="176" fontId="28" fillId="16" borderId="1660" xfId="0" applyNumberFormat="1" applyFont="1" applyFill="1" applyBorder="1" applyAlignment="1">
      <alignment horizontal="center" vertical="center" shrinkToFit="1"/>
    </xf>
    <xf numFmtId="176" fontId="0" fillId="16" borderId="1658" xfId="0" applyNumberFormat="1" applyFill="1" applyBorder="1" applyAlignment="1">
      <alignment horizontal="center" vertical="center" shrinkToFit="1"/>
    </xf>
    <xf numFmtId="176" fontId="39" fillId="0" borderId="1657" xfId="0" applyNumberFormat="1" applyFont="1" applyBorder="1" applyAlignment="1">
      <alignment horizontal="center" vertical="center" shrinkToFit="1"/>
    </xf>
    <xf numFmtId="176" fontId="39" fillId="11" borderId="1032" xfId="0" applyNumberFormat="1" applyFont="1" applyFill="1" applyBorder="1" applyAlignment="1">
      <alignment horizontal="center" vertical="center" shrinkToFit="1"/>
    </xf>
    <xf numFmtId="176" fontId="39" fillId="11" borderId="1033" xfId="0" applyNumberFormat="1" applyFont="1" applyFill="1" applyBorder="1" applyAlignment="1">
      <alignment horizontal="center" vertical="center" shrinkToFit="1"/>
    </xf>
    <xf numFmtId="0" fontId="39" fillId="0" borderId="1034" xfId="0" applyFont="1" applyBorder="1" applyAlignment="1">
      <alignment horizontal="center" vertical="center" shrinkToFit="1"/>
    </xf>
    <xf numFmtId="0" fontId="39" fillId="11" borderId="1032" xfId="0" applyFont="1" applyFill="1" applyBorder="1" applyAlignment="1">
      <alignment horizontal="center" vertical="center" shrinkToFit="1"/>
    </xf>
    <xf numFmtId="0" fontId="39" fillId="11" borderId="1033" xfId="0" applyFont="1" applyFill="1" applyBorder="1" applyAlignment="1">
      <alignment horizontal="center" vertical="center" shrinkToFit="1"/>
    </xf>
    <xf numFmtId="0" fontId="39" fillId="5" borderId="1032" xfId="0" applyFont="1" applyFill="1" applyBorder="1" applyAlignment="1">
      <alignment horizontal="center" vertical="center" shrinkToFit="1"/>
    </xf>
    <xf numFmtId="0" fontId="39" fillId="5" borderId="1033" xfId="0" applyFont="1" applyFill="1" applyBorder="1" applyAlignment="1">
      <alignment horizontal="center" vertical="center" shrinkToFit="1"/>
    </xf>
    <xf numFmtId="0" fontId="0" fillId="0" borderId="1036" xfId="0" applyBorder="1" applyAlignment="1">
      <alignment horizontal="center" vertical="center"/>
    </xf>
    <xf numFmtId="0" fontId="0" fillId="0" borderId="1037" xfId="0" applyBorder="1">
      <alignment vertical="center"/>
    </xf>
    <xf numFmtId="176" fontId="0" fillId="0" borderId="1036" xfId="0" applyNumberFormat="1" applyBorder="1" applyAlignment="1">
      <alignment horizontal="center" vertical="center"/>
    </xf>
    <xf numFmtId="0" fontId="0" fillId="0" borderId="1035" xfId="0" applyBorder="1">
      <alignment vertical="center"/>
    </xf>
    <xf numFmtId="0" fontId="0" fillId="0" borderId="1037" xfId="0" applyBorder="1" applyAlignment="1">
      <alignment horizontal="center" vertical="center"/>
    </xf>
    <xf numFmtId="0" fontId="0" fillId="0" borderId="1035" xfId="0" applyBorder="1" applyAlignment="1">
      <alignment horizontal="center" vertical="center"/>
    </xf>
    <xf numFmtId="0" fontId="0" fillId="0" borderId="1038" xfId="0" applyBorder="1" applyAlignment="1">
      <alignment horizontal="center" vertical="center"/>
    </xf>
    <xf numFmtId="0" fontId="37" fillId="8" borderId="1947" xfId="0" applyFont="1" applyFill="1" applyBorder="1" applyAlignment="1">
      <alignment vertical="center" shrinkToFit="1"/>
    </xf>
    <xf numFmtId="0" fontId="39" fillId="8" borderId="1948" xfId="0" applyFont="1" applyFill="1" applyBorder="1" applyAlignment="1">
      <alignment horizontal="center" vertical="center" shrinkToFit="1"/>
    </xf>
    <xf numFmtId="0" fontId="29" fillId="0" borderId="1994" xfId="0" applyFont="1" applyBorder="1" applyAlignment="1">
      <alignment horizontal="center" vertical="center" shrinkToFit="1"/>
    </xf>
    <xf numFmtId="0" fontId="0" fillId="0" borderId="1946" xfId="0" applyBorder="1" applyAlignment="1">
      <alignment horizontal="center" vertical="center" shrinkToFit="1"/>
    </xf>
    <xf numFmtId="178" fontId="0" fillId="0" borderId="1949" xfId="0" applyNumberFormat="1" applyBorder="1" applyAlignment="1">
      <alignment horizontal="center" vertical="center" shrinkToFit="1"/>
    </xf>
    <xf numFmtId="0" fontId="35" fillId="0" borderId="1950" xfId="0" applyFont="1" applyBorder="1" applyAlignment="1">
      <alignment horizontal="center" vertical="center" shrinkToFit="1"/>
    </xf>
    <xf numFmtId="49" fontId="43" fillId="0" borderId="1951" xfId="0" quotePrefix="1" applyNumberFormat="1" applyFont="1" applyBorder="1" applyAlignment="1">
      <alignment horizontal="center" vertical="center" shrinkToFit="1"/>
    </xf>
    <xf numFmtId="0" fontId="0" fillId="11" borderId="1952" xfId="0" quotePrefix="1" applyFill="1" applyBorder="1" applyAlignment="1">
      <alignment horizontal="center" vertical="center"/>
    </xf>
    <xf numFmtId="176" fontId="0" fillId="20" borderId="1954" xfId="0" applyNumberFormat="1" applyFill="1" applyBorder="1" applyAlignment="1">
      <alignment horizontal="center" vertical="center" shrinkToFit="1"/>
    </xf>
    <xf numFmtId="176" fontId="0" fillId="20" borderId="1953" xfId="0" applyNumberFormat="1" applyFill="1" applyBorder="1" applyAlignment="1">
      <alignment horizontal="center" vertical="center" shrinkToFit="1"/>
    </xf>
    <xf numFmtId="176" fontId="28" fillId="20" borderId="1955" xfId="0" applyNumberFormat="1" applyFont="1" applyFill="1" applyBorder="1" applyAlignment="1">
      <alignment horizontal="center" vertical="center" shrinkToFit="1"/>
    </xf>
    <xf numFmtId="176" fontId="28" fillId="16" borderId="1956" xfId="0" applyNumberFormat="1" applyFont="1" applyFill="1" applyBorder="1" applyAlignment="1">
      <alignment horizontal="center" vertical="center" shrinkToFit="1"/>
    </xf>
    <xf numFmtId="176" fontId="0" fillId="16" borderId="1954" xfId="0" applyNumberFormat="1" applyFill="1" applyBorder="1" applyAlignment="1">
      <alignment horizontal="center" vertical="center" shrinkToFit="1"/>
    </xf>
    <xf numFmtId="176" fontId="39" fillId="11" borderId="1953" xfId="0" applyNumberFormat="1" applyFont="1" applyFill="1" applyBorder="1" applyAlignment="1">
      <alignment horizontal="center" vertical="center" shrinkToFit="1"/>
    </xf>
    <xf numFmtId="176" fontId="39" fillId="11" borderId="1577" xfId="0" applyNumberFormat="1" applyFont="1" applyFill="1" applyBorder="1" applyAlignment="1">
      <alignment horizontal="center" vertical="center" shrinkToFit="1"/>
    </xf>
    <xf numFmtId="176" fontId="39" fillId="11" borderId="1578" xfId="0" applyNumberFormat="1" applyFont="1" applyFill="1" applyBorder="1" applyAlignment="1">
      <alignment horizontal="center" vertical="center" shrinkToFit="1"/>
    </xf>
    <xf numFmtId="0" fontId="39" fillId="0" borderId="1579" xfId="0" applyFont="1" applyBorder="1" applyAlignment="1">
      <alignment horizontal="center" vertical="center" shrinkToFit="1"/>
    </xf>
    <xf numFmtId="0" fontId="39" fillId="11" borderId="1580" xfId="0" applyFont="1" applyFill="1" applyBorder="1" applyAlignment="1">
      <alignment horizontal="center" vertical="center" shrinkToFit="1"/>
    </xf>
    <xf numFmtId="0" fontId="39" fillId="5" borderId="1577" xfId="0" applyFont="1" applyFill="1" applyBorder="1" applyAlignment="1">
      <alignment horizontal="center" vertical="center" shrinkToFit="1"/>
    </xf>
    <xf numFmtId="0" fontId="39" fillId="5" borderId="1578" xfId="0" applyFont="1" applyFill="1" applyBorder="1" applyAlignment="1">
      <alignment horizontal="center" vertical="center" shrinkToFit="1"/>
    </xf>
    <xf numFmtId="0" fontId="0" fillId="0" borderId="1583" xfId="0" applyBorder="1" applyAlignment="1">
      <alignment horizontal="center" vertical="center"/>
    </xf>
    <xf numFmtId="0" fontId="0" fillId="0" borderId="1584" xfId="0" applyBorder="1">
      <alignment vertical="center"/>
    </xf>
    <xf numFmtId="176" fontId="0" fillId="0" borderId="1583" xfId="0" applyNumberFormat="1" applyBorder="1" applyAlignment="1">
      <alignment horizontal="center" vertical="center"/>
    </xf>
    <xf numFmtId="0" fontId="0" fillId="0" borderId="1582" xfId="0" applyBorder="1">
      <alignment vertical="center"/>
    </xf>
    <xf numFmtId="176" fontId="0" fillId="0" borderId="1580" xfId="0" applyNumberFormat="1" applyBorder="1" applyAlignment="1">
      <alignment horizontal="center" vertical="center"/>
    </xf>
    <xf numFmtId="0" fontId="0" fillId="0" borderId="1584" xfId="0" applyBorder="1" applyAlignment="1">
      <alignment horizontal="center" vertical="center"/>
    </xf>
    <xf numFmtId="0" fontId="0" fillId="0" borderId="1582" xfId="0" applyBorder="1" applyAlignment="1">
      <alignment horizontal="center" vertical="center"/>
    </xf>
    <xf numFmtId="176" fontId="0" fillId="0" borderId="1581" xfId="0" applyNumberFormat="1" applyBorder="1" applyAlignment="1">
      <alignment horizontal="center" vertical="center"/>
    </xf>
    <xf numFmtId="0" fontId="0" fillId="0" borderId="1585" xfId="0" applyBorder="1" applyAlignment="1">
      <alignment horizontal="center" vertical="center"/>
    </xf>
    <xf numFmtId="0" fontId="45" fillId="19" borderId="1970" xfId="0" applyFont="1" applyFill="1" applyBorder="1" applyAlignment="1">
      <alignment vertical="center" shrinkToFit="1"/>
    </xf>
    <xf numFmtId="0" fontId="45" fillId="19" borderId="1971" xfId="0" applyFont="1" applyFill="1" applyBorder="1" applyAlignment="1">
      <alignment horizontal="center" vertical="center" shrinkToFit="1"/>
    </xf>
    <xf numFmtId="0" fontId="0" fillId="0" borderId="1969" xfId="0" applyBorder="1" applyAlignment="1">
      <alignment horizontal="center" vertical="center" shrinkToFit="1"/>
    </xf>
    <xf numFmtId="178" fontId="0" fillId="11" borderId="1972" xfId="0" applyNumberFormat="1" applyFill="1" applyBorder="1" applyAlignment="1">
      <alignment horizontal="center" vertical="center" shrinkToFit="1"/>
    </xf>
    <xf numFmtId="0" fontId="35" fillId="0" borderId="1973" xfId="0" applyFont="1" applyBorder="1" applyAlignment="1">
      <alignment horizontal="center" vertical="center" shrinkToFit="1"/>
    </xf>
    <xf numFmtId="49" fontId="43" fillId="0" borderId="1974" xfId="0" quotePrefix="1" applyNumberFormat="1" applyFont="1" applyBorder="1" applyAlignment="1">
      <alignment horizontal="center" vertical="center" shrinkToFit="1"/>
    </xf>
    <xf numFmtId="0" fontId="0" fillId="11" borderId="1975" xfId="0" quotePrefix="1" applyFill="1" applyBorder="1" applyAlignment="1">
      <alignment horizontal="center" vertical="center"/>
    </xf>
    <xf numFmtId="176" fontId="0" fillId="20" borderId="1977" xfId="0" applyNumberFormat="1" applyFill="1" applyBorder="1" applyAlignment="1">
      <alignment horizontal="center" vertical="center" shrinkToFit="1"/>
    </xf>
    <xf numFmtId="176" fontId="0" fillId="20" borderId="1976" xfId="0" applyNumberFormat="1" applyFill="1" applyBorder="1" applyAlignment="1">
      <alignment horizontal="center" vertical="center" shrinkToFit="1"/>
    </xf>
    <xf numFmtId="176" fontId="28" fillId="20" borderId="1978" xfId="0" applyNumberFormat="1" applyFont="1" applyFill="1" applyBorder="1" applyAlignment="1">
      <alignment horizontal="center" vertical="center" shrinkToFit="1"/>
    </xf>
    <xf numFmtId="176" fontId="28" fillId="16" borderId="1979" xfId="0" applyNumberFormat="1" applyFont="1" applyFill="1" applyBorder="1" applyAlignment="1">
      <alignment horizontal="center" vertical="center" shrinkToFit="1"/>
    </xf>
    <xf numFmtId="176" fontId="0" fillId="16" borderId="1977" xfId="0" applyNumberFormat="1" applyFill="1" applyBorder="1" applyAlignment="1">
      <alignment horizontal="center" vertical="center" shrinkToFit="1"/>
    </xf>
    <xf numFmtId="176" fontId="39" fillId="11" borderId="1976" xfId="0" applyNumberFormat="1" applyFont="1" applyFill="1" applyBorder="1" applyAlignment="1">
      <alignment horizontal="center" vertical="center" shrinkToFit="1"/>
    </xf>
    <xf numFmtId="176" fontId="39" fillId="11" borderId="1595" xfId="0" applyNumberFormat="1" applyFont="1" applyFill="1" applyBorder="1" applyAlignment="1">
      <alignment horizontal="center" vertical="center" shrinkToFit="1"/>
    </xf>
    <xf numFmtId="176" fontId="39" fillId="11" borderId="1596" xfId="0" applyNumberFormat="1" applyFont="1" applyFill="1" applyBorder="1" applyAlignment="1">
      <alignment horizontal="center" vertical="center" shrinkToFit="1"/>
    </xf>
    <xf numFmtId="176" fontId="39" fillId="0" borderId="1596" xfId="0" applyNumberFormat="1" applyFont="1" applyBorder="1" applyAlignment="1">
      <alignment horizontal="center" vertical="center" shrinkToFit="1"/>
    </xf>
    <xf numFmtId="0" fontId="39" fillId="0" borderId="1597" xfId="0" applyFont="1" applyBorder="1" applyAlignment="1">
      <alignment horizontal="center" vertical="center" shrinkToFit="1"/>
    </xf>
    <xf numFmtId="0" fontId="39" fillId="11" borderId="1598" xfId="0" applyFont="1" applyFill="1" applyBorder="1" applyAlignment="1">
      <alignment horizontal="center" vertical="center" shrinkToFit="1"/>
    </xf>
    <xf numFmtId="0" fontId="39" fillId="11" borderId="1595" xfId="0" applyFont="1" applyFill="1" applyBorder="1" applyAlignment="1">
      <alignment horizontal="center" vertical="center" shrinkToFit="1"/>
    </xf>
    <xf numFmtId="0" fontId="39" fillId="11" borderId="1596" xfId="0" applyFont="1" applyFill="1" applyBorder="1" applyAlignment="1">
      <alignment horizontal="center" vertical="center" shrinkToFit="1"/>
    </xf>
    <xf numFmtId="0" fontId="39" fillId="5" borderId="1595" xfId="0" applyFont="1" applyFill="1" applyBorder="1" applyAlignment="1">
      <alignment horizontal="center" vertical="center" shrinkToFit="1"/>
    </xf>
    <xf numFmtId="0" fontId="39" fillId="5" borderId="1596" xfId="0" applyFont="1" applyFill="1" applyBorder="1" applyAlignment="1">
      <alignment horizontal="center" vertical="center" shrinkToFit="1"/>
    </xf>
    <xf numFmtId="0" fontId="0" fillId="0" borderId="1601" xfId="0" applyBorder="1" applyAlignment="1">
      <alignment horizontal="center" vertical="center"/>
    </xf>
    <xf numFmtId="0" fontId="0" fillId="0" borderId="1602" xfId="0" applyBorder="1">
      <alignment vertical="center"/>
    </xf>
    <xf numFmtId="176" fontId="0" fillId="0" borderId="1601" xfId="0" applyNumberFormat="1" applyBorder="1" applyAlignment="1">
      <alignment horizontal="center" vertical="center"/>
    </xf>
    <xf numFmtId="0" fontId="0" fillId="0" borderId="1600" xfId="0" applyBorder="1">
      <alignment vertical="center"/>
    </xf>
    <xf numFmtId="176" fontId="0" fillId="0" borderId="1598" xfId="0" applyNumberFormat="1" applyBorder="1" applyAlignment="1">
      <alignment horizontal="center" vertical="center"/>
    </xf>
    <xf numFmtId="0" fontId="0" fillId="0" borderId="1602" xfId="0" applyBorder="1" applyAlignment="1">
      <alignment horizontal="center" vertical="center"/>
    </xf>
    <xf numFmtId="0" fontId="0" fillId="0" borderId="1600" xfId="0" applyBorder="1" applyAlignment="1">
      <alignment horizontal="center" vertical="center"/>
    </xf>
    <xf numFmtId="176" fontId="0" fillId="0" borderId="1599" xfId="0" applyNumberFormat="1" applyBorder="1" applyAlignment="1">
      <alignment horizontal="center" vertical="center"/>
    </xf>
    <xf numFmtId="0" fontId="0" fillId="0" borderId="1603" xfId="0" applyBorder="1" applyAlignment="1">
      <alignment horizontal="center" vertical="center"/>
    </xf>
    <xf numFmtId="0" fontId="0" fillId="36" borderId="1600" xfId="0" applyFill="1" applyBorder="1" applyAlignment="1">
      <alignment horizontal="center" vertical="center"/>
    </xf>
    <xf numFmtId="0" fontId="0" fillId="0" borderId="1604" xfId="0" applyBorder="1" applyAlignment="1">
      <alignment horizontal="center" vertical="center"/>
    </xf>
    <xf numFmtId="0" fontId="37" fillId="0" borderId="1981" xfId="0" applyFont="1" applyBorder="1" applyAlignment="1">
      <alignment vertical="center" shrinkToFit="1"/>
    </xf>
    <xf numFmtId="0" fontId="39" fillId="0" borderId="1982" xfId="0" applyFont="1" applyBorder="1" applyAlignment="1">
      <alignment horizontal="center" vertical="center" shrinkToFit="1"/>
    </xf>
    <xf numFmtId="0" fontId="0" fillId="0" borderId="1980" xfId="0" applyBorder="1" applyAlignment="1">
      <alignment horizontal="center" vertical="center" shrinkToFit="1"/>
    </xf>
    <xf numFmtId="0" fontId="35" fillId="0" borderId="1984" xfId="0" applyFont="1" applyBorder="1" applyAlignment="1">
      <alignment horizontal="center" vertical="center" shrinkToFit="1"/>
    </xf>
    <xf numFmtId="49" fontId="43" fillId="0" borderId="1985" xfId="0" quotePrefix="1" applyNumberFormat="1" applyFont="1" applyBorder="1" applyAlignment="1">
      <alignment horizontal="center" vertical="center" shrinkToFit="1"/>
    </xf>
    <xf numFmtId="0" fontId="0" fillId="11" borderId="1986" xfId="0" quotePrefix="1" applyFill="1" applyBorder="1" applyAlignment="1">
      <alignment horizontal="center" vertical="center"/>
    </xf>
    <xf numFmtId="176" fontId="0" fillId="20" borderId="1988" xfId="0" applyNumberFormat="1" applyFill="1" applyBorder="1" applyAlignment="1">
      <alignment horizontal="center" vertical="center" shrinkToFit="1"/>
    </xf>
    <xf numFmtId="176" fontId="0" fillId="20" borderId="1987" xfId="0" applyNumberFormat="1" applyFill="1" applyBorder="1" applyAlignment="1">
      <alignment horizontal="center" vertical="center" shrinkToFit="1"/>
    </xf>
    <xf numFmtId="176" fontId="28" fillId="20" borderId="1989" xfId="0" applyNumberFormat="1" applyFont="1" applyFill="1" applyBorder="1" applyAlignment="1">
      <alignment horizontal="center" vertical="center" shrinkToFit="1"/>
    </xf>
    <xf numFmtId="176" fontId="28" fillId="16" borderId="1990" xfId="0" applyNumberFormat="1" applyFont="1" applyFill="1" applyBorder="1" applyAlignment="1">
      <alignment horizontal="center" vertical="center" shrinkToFit="1"/>
    </xf>
    <xf numFmtId="176" fontId="0" fillId="16" borderId="1988" xfId="0" applyNumberFormat="1" applyFill="1" applyBorder="1" applyAlignment="1">
      <alignment horizontal="center" vertical="center" shrinkToFit="1"/>
    </xf>
    <xf numFmtId="176" fontId="39" fillId="11" borderId="1987" xfId="0" applyNumberFormat="1" applyFont="1" applyFill="1" applyBorder="1" applyAlignment="1">
      <alignment horizontal="center" vertical="center" shrinkToFit="1"/>
    </xf>
    <xf numFmtId="176" fontId="39" fillId="11" borderId="1605" xfId="0" applyNumberFormat="1" applyFont="1" applyFill="1" applyBorder="1" applyAlignment="1">
      <alignment horizontal="center" vertical="center" shrinkToFit="1"/>
    </xf>
    <xf numFmtId="176" fontId="39" fillId="11" borderId="1606" xfId="0" applyNumberFormat="1" applyFont="1" applyFill="1" applyBorder="1" applyAlignment="1">
      <alignment horizontal="center" vertical="center" shrinkToFit="1"/>
    </xf>
    <xf numFmtId="0" fontId="39" fillId="0" borderId="1607" xfId="0" applyFont="1" applyBorder="1" applyAlignment="1">
      <alignment horizontal="center" vertical="center" shrinkToFit="1"/>
    </xf>
    <xf numFmtId="0" fontId="39" fillId="11" borderId="1608" xfId="0" applyFont="1" applyFill="1" applyBorder="1" applyAlignment="1">
      <alignment horizontal="center" vertical="center" shrinkToFit="1"/>
    </xf>
    <xf numFmtId="0" fontId="39" fillId="11" borderId="1605" xfId="0" applyFont="1" applyFill="1" applyBorder="1" applyAlignment="1">
      <alignment horizontal="center" vertical="center" shrinkToFit="1"/>
    </xf>
    <xf numFmtId="0" fontId="39" fillId="11" borderId="1606" xfId="0" applyFont="1" applyFill="1" applyBorder="1" applyAlignment="1">
      <alignment horizontal="center" vertical="center" shrinkToFit="1"/>
    </xf>
    <xf numFmtId="0" fontId="39" fillId="5" borderId="1605" xfId="0" applyFont="1" applyFill="1" applyBorder="1" applyAlignment="1">
      <alignment horizontal="center" vertical="center" shrinkToFit="1"/>
    </xf>
    <xf numFmtId="0" fontId="39" fillId="5" borderId="1606" xfId="0" applyFont="1" applyFill="1" applyBorder="1" applyAlignment="1">
      <alignment horizontal="center" vertical="center" shrinkToFit="1"/>
    </xf>
    <xf numFmtId="0" fontId="0" fillId="0" borderId="1610" xfId="0" applyBorder="1" applyAlignment="1">
      <alignment horizontal="center" vertical="center"/>
    </xf>
    <xf numFmtId="0" fontId="0" fillId="0" borderId="1611" xfId="0" applyBorder="1">
      <alignment vertical="center"/>
    </xf>
    <xf numFmtId="176" fontId="0" fillId="0" borderId="1610" xfId="0" applyNumberFormat="1" applyBorder="1" applyAlignment="1">
      <alignment horizontal="center" vertical="center"/>
    </xf>
    <xf numFmtId="0" fontId="0" fillId="0" borderId="1609" xfId="0" applyBorder="1">
      <alignment vertical="center"/>
    </xf>
    <xf numFmtId="176" fontId="0" fillId="0" borderId="1608" xfId="0" applyNumberFormat="1" applyBorder="1" applyAlignment="1">
      <alignment horizontal="center" vertical="center"/>
    </xf>
    <xf numFmtId="0" fontId="0" fillId="0" borderId="1611" xfId="0" applyBorder="1" applyAlignment="1">
      <alignment horizontal="center" vertical="center"/>
    </xf>
    <xf numFmtId="0" fontId="0" fillId="0" borderId="1609" xfId="0" applyBorder="1" applyAlignment="1">
      <alignment horizontal="center" vertical="center"/>
    </xf>
    <xf numFmtId="0" fontId="0" fillId="0" borderId="1612" xfId="0" applyBorder="1" applyAlignment="1">
      <alignment horizontal="center" vertical="center"/>
    </xf>
    <xf numFmtId="0" fontId="0" fillId="0" borderId="1613" xfId="0" applyBorder="1" applyAlignment="1">
      <alignment horizontal="center" vertical="center"/>
    </xf>
    <xf numFmtId="0" fontId="45" fillId="7" borderId="1992" xfId="0" applyFont="1" applyFill="1" applyBorder="1" applyAlignment="1">
      <alignment vertical="center" shrinkToFit="1"/>
    </xf>
    <xf numFmtId="0" fontId="81" fillId="7" borderId="1993" xfId="0" applyFont="1" applyFill="1" applyBorder="1" applyAlignment="1">
      <alignment horizontal="center" vertical="center" shrinkToFit="1"/>
    </xf>
    <xf numFmtId="0" fontId="0" fillId="0" borderId="1991" xfId="0" applyBorder="1" applyAlignment="1">
      <alignment horizontal="center" vertical="center" shrinkToFit="1"/>
    </xf>
    <xf numFmtId="178" fontId="0" fillId="11" borderId="1995" xfId="0" applyNumberFormat="1" applyFill="1" applyBorder="1" applyAlignment="1">
      <alignment horizontal="center" vertical="center" shrinkToFit="1"/>
    </xf>
    <xf numFmtId="0" fontId="35" fillId="0" borderId="1996" xfId="0" applyFont="1" applyBorder="1" applyAlignment="1">
      <alignment horizontal="center" vertical="center" shrinkToFit="1"/>
    </xf>
    <xf numFmtId="49" fontId="43" fillId="0" borderId="1997" xfId="0" quotePrefix="1" applyNumberFormat="1" applyFont="1" applyBorder="1" applyAlignment="1">
      <alignment horizontal="center" vertical="center" shrinkToFit="1"/>
    </xf>
    <xf numFmtId="0" fontId="0" fillId="11" borderId="1998" xfId="0" quotePrefix="1" applyFill="1" applyBorder="1" applyAlignment="1">
      <alignment horizontal="center" vertical="center"/>
    </xf>
    <xf numFmtId="176" fontId="0" fillId="20" borderId="2000" xfId="0" applyNumberFormat="1" applyFill="1" applyBorder="1" applyAlignment="1">
      <alignment horizontal="center" vertical="center" shrinkToFit="1"/>
    </xf>
    <xf numFmtId="176" fontId="0" fillId="20" borderId="1999" xfId="0" applyNumberFormat="1" applyFill="1" applyBorder="1" applyAlignment="1">
      <alignment horizontal="center" vertical="center" shrinkToFit="1"/>
    </xf>
    <xf numFmtId="176" fontId="28" fillId="20" borderId="2001" xfId="0" applyNumberFormat="1" applyFont="1" applyFill="1" applyBorder="1" applyAlignment="1">
      <alignment horizontal="center" vertical="center" shrinkToFit="1"/>
    </xf>
    <xf numFmtId="176" fontId="28" fillId="16" borderId="2002" xfId="0" applyNumberFormat="1" applyFont="1" applyFill="1" applyBorder="1" applyAlignment="1">
      <alignment horizontal="center" vertical="center" shrinkToFit="1"/>
    </xf>
    <xf numFmtId="176" fontId="0" fillId="16" borderId="2000" xfId="0" applyNumberFormat="1" applyFill="1" applyBorder="1" applyAlignment="1">
      <alignment horizontal="center" vertical="center" shrinkToFit="1"/>
    </xf>
    <xf numFmtId="176" fontId="39" fillId="11" borderId="1999" xfId="0" applyNumberFormat="1" applyFont="1" applyFill="1" applyBorder="1" applyAlignment="1">
      <alignment horizontal="center" vertical="center" shrinkToFit="1"/>
    </xf>
    <xf numFmtId="176" fontId="39" fillId="11" borderId="1614" xfId="0" applyNumberFormat="1" applyFont="1" applyFill="1" applyBorder="1" applyAlignment="1">
      <alignment horizontal="center" vertical="center" shrinkToFit="1"/>
    </xf>
    <xf numFmtId="176" fontId="39" fillId="11" borderId="1615" xfId="0" applyNumberFormat="1" applyFont="1" applyFill="1" applyBorder="1" applyAlignment="1">
      <alignment horizontal="center" vertical="center" shrinkToFit="1"/>
    </xf>
    <xf numFmtId="176" fontId="39" fillId="0" borderId="1615" xfId="0" applyNumberFormat="1" applyFont="1" applyBorder="1" applyAlignment="1">
      <alignment horizontal="center" vertical="center" shrinkToFit="1"/>
    </xf>
    <xf numFmtId="0" fontId="39" fillId="0" borderId="1616" xfId="0" applyFont="1" applyBorder="1" applyAlignment="1">
      <alignment horizontal="center" vertical="center" shrinkToFit="1"/>
    </xf>
    <xf numFmtId="0" fontId="39" fillId="11" borderId="1617" xfId="0" applyFont="1" applyFill="1" applyBorder="1" applyAlignment="1">
      <alignment horizontal="center" vertical="center" shrinkToFit="1"/>
    </xf>
    <xf numFmtId="0" fontId="39" fillId="11" borderId="1614" xfId="0" applyFont="1" applyFill="1" applyBorder="1" applyAlignment="1">
      <alignment horizontal="center" vertical="center" shrinkToFit="1"/>
    </xf>
    <xf numFmtId="0" fontId="39" fillId="11" borderId="1615" xfId="0" applyFont="1" applyFill="1" applyBorder="1" applyAlignment="1">
      <alignment horizontal="center" vertical="center" shrinkToFit="1"/>
    </xf>
    <xf numFmtId="0" fontId="39" fillId="5" borderId="1614" xfId="0" applyFont="1" applyFill="1" applyBorder="1" applyAlignment="1">
      <alignment horizontal="center" vertical="center" shrinkToFit="1"/>
    </xf>
    <xf numFmtId="0" fontId="39" fillId="5" borderId="1615" xfId="0" applyFont="1" applyFill="1" applyBorder="1" applyAlignment="1">
      <alignment horizontal="center" vertical="center" shrinkToFit="1"/>
    </xf>
    <xf numFmtId="0" fontId="0" fillId="0" borderId="1620" xfId="0" applyBorder="1" applyAlignment="1">
      <alignment horizontal="center" vertical="center"/>
    </xf>
    <xf numFmtId="0" fontId="0" fillId="0" borderId="1621" xfId="0" applyBorder="1">
      <alignment vertical="center"/>
    </xf>
    <xf numFmtId="176" fontId="0" fillId="0" borderId="1620" xfId="0" applyNumberFormat="1" applyBorder="1" applyAlignment="1">
      <alignment horizontal="center" vertical="center"/>
    </xf>
    <xf numFmtId="0" fontId="0" fillId="0" borderId="1619" xfId="0" applyBorder="1">
      <alignment vertical="center"/>
    </xf>
    <xf numFmtId="176" fontId="0" fillId="0" borderId="1617" xfId="0" applyNumberFormat="1" applyBorder="1" applyAlignment="1">
      <alignment horizontal="center" vertical="center"/>
    </xf>
    <xf numFmtId="0" fontId="0" fillId="0" borderId="1621" xfId="0" applyBorder="1" applyAlignment="1">
      <alignment horizontal="center" vertical="center"/>
    </xf>
    <xf numFmtId="0" fontId="0" fillId="0" borderId="1619" xfId="0" applyBorder="1" applyAlignment="1">
      <alignment horizontal="center" vertical="center"/>
    </xf>
    <xf numFmtId="176" fontId="0" fillId="0" borderId="1618" xfId="0" applyNumberFormat="1" applyBorder="1" applyAlignment="1">
      <alignment horizontal="center" vertical="center"/>
    </xf>
    <xf numFmtId="0" fontId="0" fillId="0" borderId="1622" xfId="0" applyBorder="1" applyAlignment="1">
      <alignment horizontal="center" vertical="center"/>
    </xf>
    <xf numFmtId="0" fontId="0" fillId="36" borderId="1619" xfId="0" applyFill="1" applyBorder="1" applyAlignment="1">
      <alignment horizontal="center" vertical="center"/>
    </xf>
    <xf numFmtId="0" fontId="0" fillId="0" borderId="1623" xfId="0" applyBorder="1" applyAlignment="1">
      <alignment horizontal="center" vertical="center"/>
    </xf>
    <xf numFmtId="0" fontId="45" fillId="19" borderId="2004" xfId="0" applyFont="1" applyFill="1" applyBorder="1" applyAlignment="1">
      <alignment vertical="center" shrinkToFit="1"/>
    </xf>
    <xf numFmtId="0" fontId="45" fillId="19" borderId="2005" xfId="0" applyFont="1" applyFill="1" applyBorder="1" applyAlignment="1">
      <alignment horizontal="center" vertical="center" shrinkToFit="1"/>
    </xf>
    <xf numFmtId="0" fontId="0" fillId="0" borderId="2003" xfId="0" applyBorder="1" applyAlignment="1">
      <alignment horizontal="center" vertical="center" shrinkToFit="1"/>
    </xf>
    <xf numFmtId="178" fontId="0" fillId="11" borderId="2006" xfId="0" applyNumberFormat="1" applyFill="1" applyBorder="1" applyAlignment="1">
      <alignment horizontal="center" vertical="center" shrinkToFit="1"/>
    </xf>
    <xf numFmtId="0" fontId="35" fillId="0" borderId="2007" xfId="0" applyFont="1" applyBorder="1" applyAlignment="1">
      <alignment horizontal="center" vertical="center" shrinkToFit="1"/>
    </xf>
    <xf numFmtId="49" fontId="43" fillId="0" borderId="2008" xfId="0" quotePrefix="1" applyNumberFormat="1" applyFont="1" applyBorder="1" applyAlignment="1">
      <alignment horizontal="center" vertical="center" shrinkToFit="1"/>
    </xf>
    <xf numFmtId="0" fontId="0" fillId="11" borderId="2009" xfId="0" quotePrefix="1" applyFill="1" applyBorder="1" applyAlignment="1">
      <alignment horizontal="center" vertical="center"/>
    </xf>
    <xf numFmtId="176" fontId="0" fillId="20" borderId="2011" xfId="0" applyNumberFormat="1" applyFill="1" applyBorder="1" applyAlignment="1">
      <alignment horizontal="center" vertical="center" shrinkToFit="1"/>
    </xf>
    <xf numFmtId="176" fontId="0" fillId="20" borderId="2010" xfId="0" applyNumberFormat="1" applyFill="1" applyBorder="1" applyAlignment="1">
      <alignment horizontal="center" vertical="center" shrinkToFit="1"/>
    </xf>
    <xf numFmtId="176" fontId="28" fillId="20" borderId="2012" xfId="0" applyNumberFormat="1" applyFont="1" applyFill="1" applyBorder="1" applyAlignment="1">
      <alignment horizontal="center" vertical="center" shrinkToFit="1"/>
    </xf>
    <xf numFmtId="176" fontId="28" fillId="16" borderId="2013" xfId="0" applyNumberFormat="1" applyFont="1" applyFill="1" applyBorder="1" applyAlignment="1">
      <alignment horizontal="center" vertical="center" shrinkToFit="1"/>
    </xf>
    <xf numFmtId="176" fontId="0" fillId="16" borderId="2011" xfId="0" applyNumberFormat="1" applyFill="1" applyBorder="1" applyAlignment="1">
      <alignment horizontal="center" vertical="center" shrinkToFit="1"/>
    </xf>
    <xf numFmtId="176" fontId="39" fillId="11" borderId="2010" xfId="0" applyNumberFormat="1" applyFont="1" applyFill="1" applyBorder="1" applyAlignment="1">
      <alignment horizontal="center" vertical="center" shrinkToFit="1"/>
    </xf>
    <xf numFmtId="176" fontId="39" fillId="11" borderId="1624" xfId="0" applyNumberFormat="1" applyFont="1" applyFill="1" applyBorder="1" applyAlignment="1">
      <alignment horizontal="center" vertical="center" shrinkToFit="1"/>
    </xf>
    <xf numFmtId="176" fontId="39" fillId="11" borderId="1625" xfId="0" applyNumberFormat="1" applyFont="1" applyFill="1" applyBorder="1" applyAlignment="1">
      <alignment horizontal="center" vertical="center" shrinkToFit="1"/>
    </xf>
    <xf numFmtId="176" fontId="39" fillId="0" borderId="1625" xfId="0" applyNumberFormat="1" applyFont="1" applyBorder="1" applyAlignment="1">
      <alignment horizontal="center" vertical="center" shrinkToFit="1"/>
    </xf>
    <xf numFmtId="0" fontId="39" fillId="0" borderId="1626" xfId="0" applyFont="1" applyBorder="1" applyAlignment="1">
      <alignment horizontal="center" vertical="center" shrinkToFit="1"/>
    </xf>
    <xf numFmtId="0" fontId="39" fillId="11" borderId="1627" xfId="0" applyFont="1" applyFill="1" applyBorder="1" applyAlignment="1">
      <alignment horizontal="center" vertical="center" shrinkToFit="1"/>
    </xf>
    <xf numFmtId="0" fontId="39" fillId="11" borderId="1624" xfId="0" applyFont="1" applyFill="1" applyBorder="1" applyAlignment="1">
      <alignment horizontal="center" vertical="center" shrinkToFit="1"/>
    </xf>
    <xf numFmtId="0" fontId="39" fillId="11" borderId="1625" xfId="0" applyFont="1" applyFill="1" applyBorder="1" applyAlignment="1">
      <alignment horizontal="center" vertical="center" shrinkToFit="1"/>
    </xf>
    <xf numFmtId="0" fontId="39" fillId="5" borderId="1625" xfId="0" applyFont="1" applyFill="1" applyBorder="1" applyAlignment="1">
      <alignment horizontal="center" vertical="center" shrinkToFit="1"/>
    </xf>
    <xf numFmtId="0" fontId="0" fillId="0" borderId="1630" xfId="0" applyBorder="1" applyAlignment="1">
      <alignment horizontal="center" vertical="center"/>
    </xf>
    <xf numFmtId="0" fontId="0" fillId="0" borderId="1631" xfId="0" applyBorder="1">
      <alignment vertical="center"/>
    </xf>
    <xf numFmtId="176" fontId="0" fillId="0" borderId="1630" xfId="0" applyNumberFormat="1" applyBorder="1" applyAlignment="1">
      <alignment horizontal="center" vertical="center"/>
    </xf>
    <xf numFmtId="0" fontId="0" fillId="0" borderId="1629" xfId="0" applyBorder="1">
      <alignment vertical="center"/>
    </xf>
    <xf numFmtId="176" fontId="0" fillId="0" borderId="1627" xfId="0" applyNumberFormat="1" applyBorder="1" applyAlignment="1">
      <alignment horizontal="center" vertical="center"/>
    </xf>
    <xf numFmtId="0" fontId="0" fillId="0" borderId="1631" xfId="0" applyBorder="1" applyAlignment="1">
      <alignment horizontal="center" vertical="center"/>
    </xf>
    <xf numFmtId="0" fontId="0" fillId="0" borderId="1629" xfId="0" applyBorder="1" applyAlignment="1">
      <alignment horizontal="center" vertical="center"/>
    </xf>
    <xf numFmtId="176" fontId="0" fillId="0" borderId="1628" xfId="0" applyNumberFormat="1" applyBorder="1" applyAlignment="1">
      <alignment horizontal="center" vertical="center"/>
    </xf>
    <xf numFmtId="0" fontId="0" fillId="0" borderId="1632" xfId="0" applyBorder="1" applyAlignment="1">
      <alignment horizontal="center" vertical="center"/>
    </xf>
    <xf numFmtId="0" fontId="0" fillId="36" borderId="1629" xfId="0" applyFill="1" applyBorder="1" applyAlignment="1">
      <alignment horizontal="center" vertical="center"/>
    </xf>
    <xf numFmtId="0" fontId="0" fillId="0" borderId="1633" xfId="0" applyBorder="1" applyAlignment="1">
      <alignment horizontal="center" vertical="center"/>
    </xf>
    <xf numFmtId="0" fontId="45" fillId="19" borderId="2015" xfId="0" applyFont="1" applyFill="1" applyBorder="1" applyAlignment="1">
      <alignment vertical="center" shrinkToFit="1"/>
    </xf>
    <xf numFmtId="0" fontId="81" fillId="19" borderId="2016" xfId="0" applyFont="1" applyFill="1" applyBorder="1" applyAlignment="1">
      <alignment horizontal="center" vertical="center" shrinkToFit="1"/>
    </xf>
    <xf numFmtId="0" fontId="0" fillId="0" borderId="2014" xfId="0" applyBorder="1" applyAlignment="1">
      <alignment horizontal="center" vertical="center" shrinkToFit="1"/>
    </xf>
    <xf numFmtId="178" fontId="0" fillId="11" borderId="2017" xfId="0" applyNumberFormat="1" applyFill="1" applyBorder="1" applyAlignment="1">
      <alignment horizontal="center" vertical="center" shrinkToFit="1"/>
    </xf>
    <xf numFmtId="0" fontId="35" fillId="0" borderId="2018" xfId="0" applyFont="1" applyBorder="1" applyAlignment="1">
      <alignment horizontal="center" vertical="center" shrinkToFit="1"/>
    </xf>
    <xf numFmtId="49" fontId="43" fillId="0" borderId="2019" xfId="0" quotePrefix="1" applyNumberFormat="1" applyFont="1" applyBorder="1" applyAlignment="1">
      <alignment horizontal="center" vertical="center" shrinkToFit="1"/>
    </xf>
    <xf numFmtId="0" fontId="0" fillId="11" borderId="2020" xfId="0" quotePrefix="1" applyFill="1" applyBorder="1" applyAlignment="1">
      <alignment horizontal="center" vertical="center"/>
    </xf>
    <xf numFmtId="176" fontId="0" fillId="20" borderId="2022" xfId="0" applyNumberFormat="1" applyFill="1" applyBorder="1" applyAlignment="1">
      <alignment horizontal="center" vertical="center" shrinkToFit="1"/>
    </xf>
    <xf numFmtId="176" fontId="0" fillId="20" borderId="2021" xfId="0" applyNumberFormat="1" applyFill="1" applyBorder="1" applyAlignment="1">
      <alignment horizontal="center" vertical="center" shrinkToFit="1"/>
    </xf>
    <xf numFmtId="176" fontId="28" fillId="20" borderId="2023" xfId="0" applyNumberFormat="1" applyFont="1" applyFill="1" applyBorder="1" applyAlignment="1">
      <alignment horizontal="center" vertical="center" shrinkToFit="1"/>
    </xf>
    <xf numFmtId="176" fontId="28" fillId="16" borderId="2024" xfId="0" applyNumberFormat="1" applyFont="1" applyFill="1" applyBorder="1" applyAlignment="1">
      <alignment horizontal="center" vertical="center" shrinkToFit="1"/>
    </xf>
    <xf numFmtId="176" fontId="0" fillId="16" borderId="2022" xfId="0" applyNumberFormat="1" applyFill="1" applyBorder="1" applyAlignment="1">
      <alignment horizontal="center" vertical="center" shrinkToFit="1"/>
    </xf>
    <xf numFmtId="176" fontId="39" fillId="11" borderId="2021" xfId="0" applyNumberFormat="1" applyFont="1" applyFill="1" applyBorder="1" applyAlignment="1">
      <alignment horizontal="center" vertical="center" shrinkToFit="1"/>
    </xf>
    <xf numFmtId="176" fontId="39" fillId="11" borderId="1634" xfId="0" applyNumberFormat="1" applyFont="1" applyFill="1" applyBorder="1" applyAlignment="1">
      <alignment horizontal="center" vertical="center" shrinkToFit="1"/>
    </xf>
    <xf numFmtId="176" fontId="39" fillId="11" borderId="1635" xfId="0" applyNumberFormat="1" applyFont="1" applyFill="1" applyBorder="1" applyAlignment="1">
      <alignment horizontal="center" vertical="center" shrinkToFit="1"/>
    </xf>
    <xf numFmtId="176" fontId="39" fillId="0" borderId="1635" xfId="0" applyNumberFormat="1" applyFont="1" applyBorder="1" applyAlignment="1">
      <alignment horizontal="center" vertical="center" shrinkToFit="1"/>
    </xf>
    <xf numFmtId="0" fontId="39" fillId="0" borderId="1636" xfId="0" applyFont="1" applyBorder="1" applyAlignment="1">
      <alignment horizontal="center" vertical="center" shrinkToFit="1"/>
    </xf>
    <xf numFmtId="0" fontId="39" fillId="11" borderId="1637" xfId="0" applyFont="1" applyFill="1" applyBorder="1" applyAlignment="1">
      <alignment horizontal="center" vertical="center" shrinkToFit="1"/>
    </xf>
    <xf numFmtId="0" fontId="39" fillId="11" borderId="1634" xfId="0" applyFont="1" applyFill="1" applyBorder="1" applyAlignment="1">
      <alignment horizontal="center" vertical="center" shrinkToFit="1"/>
    </xf>
    <xf numFmtId="0" fontId="39" fillId="11" borderId="1635" xfId="0" applyFont="1" applyFill="1" applyBorder="1" applyAlignment="1">
      <alignment horizontal="center" vertical="center" shrinkToFit="1"/>
    </xf>
    <xf numFmtId="0" fontId="39" fillId="5" borderId="1635" xfId="0" applyFont="1" applyFill="1" applyBorder="1" applyAlignment="1">
      <alignment horizontal="center" vertical="center" shrinkToFit="1"/>
    </xf>
    <xf numFmtId="0" fontId="0" fillId="0" borderId="1640" xfId="0" applyBorder="1" applyAlignment="1">
      <alignment horizontal="center" vertical="center"/>
    </xf>
    <xf numFmtId="0" fontId="0" fillId="0" borderId="1641" xfId="0" applyBorder="1">
      <alignment vertical="center"/>
    </xf>
    <xf numFmtId="176" fontId="0" fillId="0" borderId="1640" xfId="0" applyNumberFormat="1" applyBorder="1" applyAlignment="1">
      <alignment horizontal="center" vertical="center"/>
    </xf>
    <xf numFmtId="0" fontId="0" fillId="0" borderId="1639" xfId="0" applyBorder="1">
      <alignment vertical="center"/>
    </xf>
    <xf numFmtId="176" fontId="0" fillId="0" borderId="1637" xfId="0" applyNumberFormat="1" applyBorder="1" applyAlignment="1">
      <alignment horizontal="center" vertical="center"/>
    </xf>
    <xf numFmtId="0" fontId="0" fillId="0" borderId="1641" xfId="0" applyBorder="1" applyAlignment="1">
      <alignment horizontal="center" vertical="center"/>
    </xf>
    <xf numFmtId="0" fontId="0" fillId="0" borderId="1639" xfId="0" applyBorder="1" applyAlignment="1">
      <alignment horizontal="center" vertical="center"/>
    </xf>
    <xf numFmtId="176" fontId="0" fillId="0" borderId="1638" xfId="0" applyNumberFormat="1" applyBorder="1" applyAlignment="1">
      <alignment horizontal="center" vertical="center"/>
    </xf>
    <xf numFmtId="0" fontId="0" fillId="0" borderId="1642" xfId="0" applyBorder="1" applyAlignment="1">
      <alignment horizontal="center" vertical="center"/>
    </xf>
    <xf numFmtId="0" fontId="0" fillId="36" borderId="1639" xfId="0" applyFill="1" applyBorder="1" applyAlignment="1">
      <alignment horizontal="center" vertical="center"/>
    </xf>
    <xf numFmtId="0" fontId="0" fillId="0" borderId="1643" xfId="0" applyBorder="1" applyAlignment="1">
      <alignment horizontal="center" vertical="center"/>
    </xf>
    <xf numFmtId="0" fontId="37" fillId="0" borderId="2026" xfId="0" applyFont="1" applyBorder="1" applyAlignment="1">
      <alignment vertical="center" shrinkToFit="1"/>
    </xf>
    <xf numFmtId="0" fontId="39" fillId="0" borderId="2027" xfId="0" applyFont="1" applyBorder="1" applyAlignment="1">
      <alignment horizontal="center" vertical="center" shrinkToFit="1"/>
    </xf>
    <xf numFmtId="0" fontId="0" fillId="0" borderId="2025" xfId="0" applyBorder="1" applyAlignment="1">
      <alignment horizontal="center" vertical="center" shrinkToFit="1"/>
    </xf>
    <xf numFmtId="178" fontId="0" fillId="11" borderId="2028" xfId="0" applyNumberFormat="1" applyFill="1" applyBorder="1" applyAlignment="1">
      <alignment horizontal="center" vertical="center" shrinkToFit="1"/>
    </xf>
    <xf numFmtId="0" fontId="35" fillId="0" borderId="2029" xfId="0" applyFont="1" applyBorder="1" applyAlignment="1">
      <alignment horizontal="center" vertical="center" shrinkToFit="1"/>
    </xf>
    <xf numFmtId="49" fontId="43" fillId="0" borderId="2030" xfId="0" quotePrefix="1" applyNumberFormat="1" applyFont="1" applyBorder="1" applyAlignment="1">
      <alignment horizontal="center" vertical="center" shrinkToFit="1"/>
    </xf>
    <xf numFmtId="0" fontId="0" fillId="11" borderId="2031" xfId="0" quotePrefix="1" applyFill="1" applyBorder="1" applyAlignment="1">
      <alignment horizontal="center" vertical="center"/>
    </xf>
    <xf numFmtId="176" fontId="0" fillId="20" borderId="2033" xfId="0" applyNumberFormat="1" applyFill="1" applyBorder="1" applyAlignment="1">
      <alignment horizontal="center" vertical="center" shrinkToFit="1"/>
    </xf>
    <xf numFmtId="176" fontId="0" fillId="20" borderId="2032" xfId="0" applyNumberFormat="1" applyFill="1" applyBorder="1" applyAlignment="1">
      <alignment horizontal="center" vertical="center" shrinkToFit="1"/>
    </xf>
    <xf numFmtId="176" fontId="28" fillId="20" borderId="2034" xfId="0" applyNumberFormat="1" applyFont="1" applyFill="1" applyBorder="1" applyAlignment="1">
      <alignment horizontal="center" vertical="center" shrinkToFit="1"/>
    </xf>
    <xf numFmtId="176" fontId="28" fillId="16" borderId="2035" xfId="0" applyNumberFormat="1" applyFont="1" applyFill="1" applyBorder="1" applyAlignment="1">
      <alignment horizontal="center" vertical="center" shrinkToFit="1"/>
    </xf>
    <xf numFmtId="176" fontId="0" fillId="16" borderId="2033" xfId="0" applyNumberFormat="1" applyFill="1" applyBorder="1" applyAlignment="1">
      <alignment horizontal="center" vertical="center" shrinkToFit="1"/>
    </xf>
    <xf numFmtId="176" fontId="39" fillId="11" borderId="2032" xfId="0" applyNumberFormat="1" applyFont="1" applyFill="1" applyBorder="1" applyAlignment="1">
      <alignment horizontal="center" vertical="center" shrinkToFit="1"/>
    </xf>
    <xf numFmtId="176" fontId="39" fillId="11" borderId="1644" xfId="0" applyNumberFormat="1" applyFont="1" applyFill="1" applyBorder="1" applyAlignment="1">
      <alignment horizontal="center" vertical="center" shrinkToFit="1"/>
    </xf>
    <xf numFmtId="176" fontId="39" fillId="11" borderId="1645" xfId="0" applyNumberFormat="1" applyFont="1" applyFill="1" applyBorder="1" applyAlignment="1">
      <alignment horizontal="center" vertical="center" shrinkToFit="1"/>
    </xf>
    <xf numFmtId="0" fontId="39" fillId="0" borderId="1646" xfId="0" applyFont="1" applyBorder="1" applyAlignment="1">
      <alignment horizontal="center" vertical="center" shrinkToFit="1"/>
    </xf>
    <xf numFmtId="0" fontId="39" fillId="11" borderId="1644" xfId="0" applyFont="1" applyFill="1" applyBorder="1" applyAlignment="1">
      <alignment horizontal="center" vertical="center" shrinkToFit="1"/>
    </xf>
    <xf numFmtId="0" fontId="39" fillId="11" borderId="1645" xfId="0" applyFont="1" applyFill="1" applyBorder="1" applyAlignment="1">
      <alignment horizontal="center" vertical="center" shrinkToFit="1"/>
    </xf>
    <xf numFmtId="0" fontId="39" fillId="5" borderId="1645" xfId="0" applyFont="1" applyFill="1" applyBorder="1" applyAlignment="1">
      <alignment horizontal="center" vertical="center" shrinkToFit="1"/>
    </xf>
    <xf numFmtId="176" fontId="0" fillId="0" borderId="1647" xfId="0" applyNumberFormat="1" applyBorder="1" applyAlignment="1">
      <alignment horizontal="center" vertical="center"/>
    </xf>
    <xf numFmtId="0" fontId="0" fillId="0" borderId="1648" xfId="0" applyBorder="1" applyAlignment="1">
      <alignment horizontal="center" vertical="center"/>
    </xf>
    <xf numFmtId="0" fontId="0" fillId="36" borderId="1648" xfId="0" applyFill="1" applyBorder="1" applyAlignment="1">
      <alignment horizontal="center" vertical="center"/>
    </xf>
    <xf numFmtId="0" fontId="0" fillId="0" borderId="1651" xfId="0" applyBorder="1" applyAlignment="1">
      <alignment horizontal="center" vertical="center"/>
    </xf>
    <xf numFmtId="0" fontId="45" fillId="19" borderId="2037" xfId="0" applyFont="1" applyFill="1" applyBorder="1" applyAlignment="1">
      <alignment vertical="center" shrinkToFit="1"/>
    </xf>
    <xf numFmtId="0" fontId="81" fillId="19" borderId="2038" xfId="0" applyFont="1" applyFill="1" applyBorder="1" applyAlignment="1">
      <alignment horizontal="center" vertical="center" shrinkToFit="1"/>
    </xf>
    <xf numFmtId="0" fontId="0" fillId="0" borderId="2036" xfId="0" applyBorder="1" applyAlignment="1">
      <alignment horizontal="center" vertical="center" shrinkToFit="1"/>
    </xf>
    <xf numFmtId="178" fontId="0" fillId="11" borderId="2039" xfId="0" applyNumberFormat="1" applyFill="1" applyBorder="1" applyAlignment="1">
      <alignment horizontal="center" vertical="center" shrinkToFit="1"/>
    </xf>
    <xf numFmtId="0" fontId="35" fillId="0" borderId="2040" xfId="0" applyFont="1" applyBorder="1" applyAlignment="1">
      <alignment horizontal="center" vertical="center" shrinkToFit="1"/>
    </xf>
    <xf numFmtId="49" fontId="43" fillId="0" borderId="2041" xfId="0" quotePrefix="1" applyNumberFormat="1" applyFont="1" applyBorder="1" applyAlignment="1">
      <alignment horizontal="center" vertical="center" shrinkToFit="1"/>
    </xf>
    <xf numFmtId="0" fontId="0" fillId="11" borderId="2042" xfId="0" quotePrefix="1" applyFill="1" applyBorder="1" applyAlignment="1">
      <alignment horizontal="center" vertical="center"/>
    </xf>
    <xf numFmtId="176" fontId="0" fillId="20" borderId="2044" xfId="0" applyNumberFormat="1" applyFill="1" applyBorder="1" applyAlignment="1">
      <alignment horizontal="center" vertical="center" shrinkToFit="1"/>
    </xf>
    <xf numFmtId="176" fontId="0" fillId="20" borderId="2043" xfId="0" applyNumberFormat="1" applyFill="1" applyBorder="1" applyAlignment="1">
      <alignment horizontal="center" vertical="center" shrinkToFit="1"/>
    </xf>
    <xf numFmtId="176" fontId="28" fillId="20" borderId="2045" xfId="0" applyNumberFormat="1" applyFont="1" applyFill="1" applyBorder="1" applyAlignment="1">
      <alignment horizontal="center" vertical="center" shrinkToFit="1"/>
    </xf>
    <xf numFmtId="176" fontId="28" fillId="16" borderId="2046" xfId="0" applyNumberFormat="1" applyFont="1" applyFill="1" applyBorder="1" applyAlignment="1">
      <alignment horizontal="center" vertical="center" shrinkToFit="1"/>
    </xf>
    <xf numFmtId="176" fontId="0" fillId="16" borderId="2044" xfId="0" applyNumberFormat="1" applyFill="1" applyBorder="1" applyAlignment="1">
      <alignment horizontal="center" vertical="center" shrinkToFit="1"/>
    </xf>
    <xf numFmtId="176" fontId="39" fillId="11" borderId="2043" xfId="0" applyNumberFormat="1" applyFont="1" applyFill="1" applyBorder="1" applyAlignment="1">
      <alignment horizontal="center" vertical="center" shrinkToFit="1"/>
    </xf>
    <xf numFmtId="176" fontId="39" fillId="11" borderId="1186" xfId="0" applyNumberFormat="1" applyFont="1" applyFill="1" applyBorder="1" applyAlignment="1">
      <alignment horizontal="center" vertical="center" shrinkToFit="1"/>
    </xf>
    <xf numFmtId="176" fontId="39" fillId="11" borderId="1187" xfId="0" applyNumberFormat="1" applyFont="1" applyFill="1" applyBorder="1" applyAlignment="1">
      <alignment horizontal="center" vertical="center" shrinkToFit="1"/>
    </xf>
    <xf numFmtId="176" fontId="39" fillId="0" borderId="1187" xfId="0" applyNumberFormat="1" applyFont="1" applyBorder="1" applyAlignment="1">
      <alignment horizontal="center" vertical="center" shrinkToFit="1"/>
    </xf>
    <xf numFmtId="0" fontId="39" fillId="0" borderId="1188" xfId="0" applyFont="1" applyBorder="1" applyAlignment="1">
      <alignment horizontal="center" vertical="center" shrinkToFit="1"/>
    </xf>
    <xf numFmtId="0" fontId="39" fillId="11" borderId="1189" xfId="0" applyFont="1" applyFill="1" applyBorder="1" applyAlignment="1">
      <alignment horizontal="center" vertical="center" shrinkToFit="1"/>
    </xf>
    <xf numFmtId="0" fontId="39" fillId="11" borderId="1186" xfId="0" applyFont="1" applyFill="1" applyBorder="1" applyAlignment="1">
      <alignment horizontal="center" vertical="center" shrinkToFit="1"/>
    </xf>
    <xf numFmtId="0" fontId="39" fillId="11" borderId="1187" xfId="0" applyFont="1" applyFill="1" applyBorder="1" applyAlignment="1">
      <alignment horizontal="center" vertical="center" shrinkToFit="1"/>
    </xf>
    <xf numFmtId="0" fontId="39" fillId="5" borderId="1187" xfId="0" applyFont="1" applyFill="1" applyBorder="1" applyAlignment="1">
      <alignment horizontal="center" vertical="center" shrinkToFit="1"/>
    </xf>
    <xf numFmtId="176" fontId="0" fillId="0" borderId="1192" xfId="0" applyNumberFormat="1" applyBorder="1" applyAlignment="1">
      <alignment horizontal="center" vertical="center"/>
    </xf>
    <xf numFmtId="0" fontId="0" fillId="0" borderId="1191" xfId="0" applyBorder="1">
      <alignment vertical="center"/>
    </xf>
    <xf numFmtId="0" fontId="0" fillId="0" borderId="1192" xfId="0" applyBorder="1" applyAlignment="1">
      <alignment horizontal="center" vertical="center"/>
    </xf>
    <xf numFmtId="0" fontId="0" fillId="0" borderId="1193" xfId="0" applyBorder="1">
      <alignment vertical="center"/>
    </xf>
    <xf numFmtId="176" fontId="0" fillId="0" borderId="1189" xfId="0" applyNumberFormat="1" applyBorder="1" applyAlignment="1">
      <alignment horizontal="center" vertical="center"/>
    </xf>
    <xf numFmtId="0" fontId="0" fillId="0" borderId="1193" xfId="0" applyBorder="1" applyAlignment="1">
      <alignment horizontal="center" vertical="center"/>
    </xf>
    <xf numFmtId="0" fontId="0" fillId="0" borderId="1191" xfId="0" applyBorder="1" applyAlignment="1">
      <alignment horizontal="center" vertical="center"/>
    </xf>
    <xf numFmtId="176" fontId="0" fillId="0" borderId="1190" xfId="0" applyNumberFormat="1" applyBorder="1" applyAlignment="1">
      <alignment horizontal="center" vertical="center"/>
    </xf>
    <xf numFmtId="0" fontId="0" fillId="0" borderId="1194" xfId="0" applyBorder="1" applyAlignment="1">
      <alignment horizontal="center" vertical="center"/>
    </xf>
    <xf numFmtId="0" fontId="0" fillId="36" borderId="1191" xfId="0" applyFill="1" applyBorder="1" applyAlignment="1">
      <alignment horizontal="center" vertical="center"/>
    </xf>
    <xf numFmtId="0" fontId="0" fillId="0" borderId="1195" xfId="0" applyBorder="1" applyAlignment="1">
      <alignment horizontal="center" vertical="center"/>
    </xf>
    <xf numFmtId="0" fontId="37" fillId="0" borderId="2048" xfId="0" applyFont="1" applyBorder="1" applyAlignment="1">
      <alignment vertical="center" shrinkToFit="1"/>
    </xf>
    <xf numFmtId="0" fontId="39" fillId="0" borderId="2049" xfId="0" applyFont="1" applyBorder="1" applyAlignment="1">
      <alignment horizontal="center" vertical="center" shrinkToFit="1"/>
    </xf>
    <xf numFmtId="0" fontId="0" fillId="0" borderId="2047" xfId="0" applyBorder="1" applyAlignment="1">
      <alignment horizontal="center" vertical="center" shrinkToFit="1"/>
    </xf>
    <xf numFmtId="178" fontId="0" fillId="11" borderId="2050" xfId="0" applyNumberFormat="1" applyFill="1" applyBorder="1" applyAlignment="1">
      <alignment horizontal="center" vertical="center" shrinkToFit="1"/>
    </xf>
    <xf numFmtId="0" fontId="35" fillId="0" borderId="2051" xfId="0" applyFont="1" applyBorder="1" applyAlignment="1">
      <alignment horizontal="center" vertical="center" shrinkToFit="1"/>
    </xf>
    <xf numFmtId="49" fontId="43" fillId="0" borderId="2052" xfId="0" quotePrefix="1" applyNumberFormat="1" applyFont="1" applyBorder="1" applyAlignment="1">
      <alignment horizontal="center" vertical="center" shrinkToFit="1"/>
    </xf>
    <xf numFmtId="0" fontId="0" fillId="11" borderId="2053" xfId="0" quotePrefix="1" applyFill="1" applyBorder="1" applyAlignment="1">
      <alignment horizontal="center" vertical="center"/>
    </xf>
    <xf numFmtId="176" fontId="0" fillId="20" borderId="2055" xfId="0" applyNumberFormat="1" applyFill="1" applyBorder="1" applyAlignment="1">
      <alignment horizontal="center" vertical="center" shrinkToFit="1"/>
    </xf>
    <xf numFmtId="176" fontId="0" fillId="20" borderId="2054" xfId="0" applyNumberFormat="1" applyFill="1" applyBorder="1" applyAlignment="1">
      <alignment horizontal="center" vertical="center" shrinkToFit="1"/>
    </xf>
    <xf numFmtId="176" fontId="28" fillId="20" borderId="2056" xfId="0" applyNumberFormat="1" applyFont="1" applyFill="1" applyBorder="1" applyAlignment="1">
      <alignment horizontal="center" vertical="center" shrinkToFit="1"/>
    </xf>
    <xf numFmtId="176" fontId="28" fillId="16" borderId="2057" xfId="0" applyNumberFormat="1" applyFont="1" applyFill="1" applyBorder="1" applyAlignment="1">
      <alignment horizontal="center" vertical="center" shrinkToFit="1"/>
    </xf>
    <xf numFmtId="176" fontId="0" fillId="16" borderId="2055" xfId="0" applyNumberFormat="1" applyFill="1" applyBorder="1" applyAlignment="1">
      <alignment horizontal="center" vertical="center" shrinkToFit="1"/>
    </xf>
    <xf numFmtId="176" fontId="39" fillId="11" borderId="2054" xfId="0" applyNumberFormat="1" applyFont="1" applyFill="1" applyBorder="1" applyAlignment="1">
      <alignment horizontal="center" vertical="center" shrinkToFit="1"/>
    </xf>
    <xf numFmtId="176" fontId="39" fillId="11" borderId="1196" xfId="0" applyNumberFormat="1" applyFont="1" applyFill="1" applyBorder="1" applyAlignment="1">
      <alignment horizontal="center" vertical="center" shrinkToFit="1"/>
    </xf>
    <xf numFmtId="176" fontId="39" fillId="11" borderId="1197" xfId="0" applyNumberFormat="1" applyFont="1" applyFill="1" applyBorder="1" applyAlignment="1">
      <alignment horizontal="center" vertical="center" shrinkToFit="1"/>
    </xf>
    <xf numFmtId="0" fontId="39" fillId="0" borderId="1198" xfId="0" applyFont="1" applyBorder="1" applyAlignment="1">
      <alignment horizontal="center" vertical="center" shrinkToFit="1"/>
    </xf>
    <xf numFmtId="0" fontId="39" fillId="11" borderId="1199" xfId="0" applyFont="1" applyFill="1" applyBorder="1" applyAlignment="1">
      <alignment horizontal="center" vertical="center" shrinkToFit="1"/>
    </xf>
    <xf numFmtId="0" fontId="39" fillId="11" borderId="1196" xfId="0" applyFont="1" applyFill="1" applyBorder="1" applyAlignment="1">
      <alignment horizontal="center" vertical="center" shrinkToFit="1"/>
    </xf>
    <xf numFmtId="0" fontId="39" fillId="11" borderId="1197" xfId="0" applyFont="1" applyFill="1" applyBorder="1" applyAlignment="1">
      <alignment horizontal="center" vertical="center" shrinkToFit="1"/>
    </xf>
    <xf numFmtId="0" fontId="39" fillId="5" borderId="1197" xfId="0" applyFont="1" applyFill="1" applyBorder="1" applyAlignment="1">
      <alignment horizontal="center" vertical="center" shrinkToFit="1"/>
    </xf>
    <xf numFmtId="176" fontId="0" fillId="0" borderId="1201" xfId="0" applyNumberFormat="1" applyBorder="1" applyAlignment="1">
      <alignment horizontal="center" vertical="center"/>
    </xf>
    <xf numFmtId="0" fontId="0" fillId="0" borderId="1200" xfId="0" applyBorder="1">
      <alignment vertical="center"/>
    </xf>
    <xf numFmtId="0" fontId="0" fillId="0" borderId="1201" xfId="0" applyBorder="1" applyAlignment="1">
      <alignment horizontal="center" vertical="center"/>
    </xf>
    <xf numFmtId="0" fontId="0" fillId="0" borderId="1202" xfId="0" applyBorder="1">
      <alignment vertical="center"/>
    </xf>
    <xf numFmtId="176" fontId="0" fillId="0" borderId="1199" xfId="0" applyNumberFormat="1" applyBorder="1" applyAlignment="1">
      <alignment horizontal="center" vertical="center"/>
    </xf>
    <xf numFmtId="0" fontId="0" fillId="0" borderId="1202" xfId="0" applyBorder="1" applyAlignment="1">
      <alignment horizontal="center" vertical="center"/>
    </xf>
    <xf numFmtId="0" fontId="0" fillId="0" borderId="1200" xfId="0" applyBorder="1" applyAlignment="1">
      <alignment horizontal="center" vertical="center"/>
    </xf>
    <xf numFmtId="0" fontId="0" fillId="0" borderId="1203" xfId="0" applyBorder="1" applyAlignment="1">
      <alignment horizontal="center" vertical="center"/>
    </xf>
    <xf numFmtId="0" fontId="45" fillId="19" borderId="2058" xfId="0" applyFont="1" applyFill="1" applyBorder="1" applyAlignment="1">
      <alignment vertical="center" shrinkToFit="1"/>
    </xf>
    <xf numFmtId="0" fontId="81" fillId="19" borderId="2059" xfId="0" applyFont="1" applyFill="1" applyBorder="1" applyAlignment="1">
      <alignment horizontal="center" vertical="center" shrinkToFit="1"/>
    </xf>
    <xf numFmtId="0" fontId="29" fillId="2" borderId="1994" xfId="0" applyFont="1" applyFill="1" applyBorder="1" applyAlignment="1">
      <alignment horizontal="center" vertical="center" shrinkToFit="1"/>
    </xf>
    <xf numFmtId="178" fontId="0" fillId="11" borderId="2060" xfId="0" applyNumberFormat="1" applyFill="1" applyBorder="1" applyAlignment="1">
      <alignment horizontal="center" vertical="center" shrinkToFit="1"/>
    </xf>
    <xf numFmtId="0" fontId="35" fillId="0" borderId="2061" xfId="0" applyFont="1" applyBorder="1" applyAlignment="1">
      <alignment horizontal="center" vertical="center" shrinkToFit="1"/>
    </xf>
    <xf numFmtId="49" fontId="43" fillId="0" borderId="2062" xfId="0" quotePrefix="1" applyNumberFormat="1" applyFont="1" applyBorder="1" applyAlignment="1">
      <alignment horizontal="center" vertical="center" shrinkToFit="1"/>
    </xf>
    <xf numFmtId="0" fontId="0" fillId="11" borderId="2063" xfId="0" quotePrefix="1" applyFill="1" applyBorder="1" applyAlignment="1">
      <alignment horizontal="center" vertical="center"/>
    </xf>
    <xf numFmtId="176" fontId="0" fillId="20" borderId="2065" xfId="0" applyNumberFormat="1" applyFill="1" applyBorder="1" applyAlignment="1">
      <alignment horizontal="center" vertical="center" shrinkToFit="1"/>
    </xf>
    <xf numFmtId="176" fontId="0" fillId="20" borderId="2064" xfId="0" applyNumberFormat="1" applyFill="1" applyBorder="1" applyAlignment="1">
      <alignment horizontal="center" vertical="center" shrinkToFit="1"/>
    </xf>
    <xf numFmtId="176" fontId="28" fillId="20" borderId="2066" xfId="0" applyNumberFormat="1" applyFont="1" applyFill="1" applyBorder="1" applyAlignment="1">
      <alignment horizontal="center" vertical="center" shrinkToFit="1"/>
    </xf>
    <xf numFmtId="176" fontId="28" fillId="16" borderId="2067" xfId="0" applyNumberFormat="1" applyFont="1" applyFill="1" applyBorder="1" applyAlignment="1">
      <alignment horizontal="center" vertical="center" shrinkToFit="1"/>
    </xf>
    <xf numFmtId="176" fontId="0" fillId="16" borderId="2065" xfId="0" applyNumberFormat="1" applyFill="1" applyBorder="1" applyAlignment="1">
      <alignment horizontal="center" vertical="center" shrinkToFit="1"/>
    </xf>
    <xf numFmtId="176" fontId="39" fillId="11" borderId="2064" xfId="0" applyNumberFormat="1" applyFont="1" applyFill="1" applyBorder="1" applyAlignment="1">
      <alignment horizontal="center" vertical="center" shrinkToFit="1"/>
    </xf>
    <xf numFmtId="176" fontId="39" fillId="11" borderId="1204" xfId="0" applyNumberFormat="1" applyFont="1" applyFill="1" applyBorder="1" applyAlignment="1">
      <alignment horizontal="center" vertical="center" shrinkToFit="1"/>
    </xf>
    <xf numFmtId="176" fontId="39" fillId="11" borderId="1205" xfId="0" applyNumberFormat="1" applyFont="1" applyFill="1" applyBorder="1" applyAlignment="1">
      <alignment horizontal="center" vertical="center" shrinkToFit="1"/>
    </xf>
    <xf numFmtId="176" fontId="39" fillId="0" borderId="1205" xfId="0" applyNumberFormat="1" applyFont="1" applyBorder="1" applyAlignment="1">
      <alignment horizontal="center" vertical="center" shrinkToFit="1"/>
    </xf>
    <xf numFmtId="0" fontId="39" fillId="0" borderId="1206" xfId="0" applyFont="1" applyBorder="1" applyAlignment="1">
      <alignment horizontal="center" vertical="center" shrinkToFit="1"/>
    </xf>
    <xf numFmtId="0" fontId="39" fillId="11" borderId="1207" xfId="0" applyFont="1" applyFill="1" applyBorder="1" applyAlignment="1">
      <alignment horizontal="center" vertical="center" shrinkToFit="1"/>
    </xf>
    <xf numFmtId="0" fontId="39" fillId="11" borderId="1204" xfId="0" applyFont="1" applyFill="1" applyBorder="1" applyAlignment="1">
      <alignment horizontal="center" vertical="center" shrinkToFit="1"/>
    </xf>
    <xf numFmtId="0" fontId="39" fillId="11" borderId="1205" xfId="0" applyFont="1" applyFill="1" applyBorder="1" applyAlignment="1">
      <alignment horizontal="center" vertical="center" shrinkToFit="1"/>
    </xf>
    <xf numFmtId="0" fontId="39" fillId="5" borderId="1205" xfId="0" applyFont="1" applyFill="1" applyBorder="1" applyAlignment="1">
      <alignment horizontal="center" vertical="center" shrinkToFit="1"/>
    </xf>
    <xf numFmtId="176" fontId="0" fillId="0" borderId="1210" xfId="0" applyNumberFormat="1" applyBorder="1" applyAlignment="1">
      <alignment horizontal="center" vertical="center"/>
    </xf>
    <xf numFmtId="0" fontId="0" fillId="0" borderId="1209" xfId="0" applyBorder="1">
      <alignment vertical="center"/>
    </xf>
    <xf numFmtId="0" fontId="0" fillId="0" borderId="1210" xfId="0" applyBorder="1" applyAlignment="1">
      <alignment horizontal="center" vertical="center"/>
    </xf>
    <xf numFmtId="0" fontId="0" fillId="0" borderId="1211" xfId="0" applyBorder="1">
      <alignment vertical="center"/>
    </xf>
    <xf numFmtId="176" fontId="0" fillId="0" borderId="1207" xfId="0" applyNumberFormat="1" applyBorder="1" applyAlignment="1">
      <alignment horizontal="center" vertical="center"/>
    </xf>
    <xf numFmtId="0" fontId="0" fillId="0" borderId="1211" xfId="0" applyBorder="1" applyAlignment="1">
      <alignment horizontal="center" vertical="center"/>
    </xf>
    <xf numFmtId="0" fontId="0" fillId="0" borderId="1209" xfId="0" applyBorder="1" applyAlignment="1">
      <alignment horizontal="center" vertical="center"/>
    </xf>
    <xf numFmtId="176" fontId="0" fillId="0" borderId="1208" xfId="0" applyNumberFormat="1" applyBorder="1" applyAlignment="1">
      <alignment horizontal="center" vertical="center"/>
    </xf>
    <xf numFmtId="0" fontId="0" fillId="0" borderId="1212" xfId="0" applyBorder="1" applyAlignment="1">
      <alignment horizontal="center" vertical="center"/>
    </xf>
    <xf numFmtId="0" fontId="0" fillId="36" borderId="1209" xfId="0" applyFill="1" applyBorder="1" applyAlignment="1">
      <alignment horizontal="center" vertical="center"/>
    </xf>
    <xf numFmtId="0" fontId="0" fillId="0" borderId="1213" xfId="0" applyBorder="1" applyAlignment="1">
      <alignment horizontal="center" vertical="center"/>
    </xf>
    <xf numFmtId="0" fontId="37" fillId="0" borderId="2069" xfId="0" applyFont="1" applyBorder="1" applyAlignment="1">
      <alignment vertical="center" shrinkToFit="1"/>
    </xf>
    <xf numFmtId="0" fontId="39" fillId="0" borderId="2070" xfId="0" applyFont="1" applyBorder="1" applyAlignment="1">
      <alignment horizontal="center" vertical="center" shrinkToFit="1"/>
    </xf>
    <xf numFmtId="0" fontId="0" fillId="0" borderId="2068" xfId="0" applyBorder="1" applyAlignment="1">
      <alignment horizontal="center" vertical="center" shrinkToFit="1"/>
    </xf>
    <xf numFmtId="178" fontId="0" fillId="11" borderId="2071" xfId="0" applyNumberFormat="1" applyFill="1" applyBorder="1" applyAlignment="1">
      <alignment horizontal="center" vertical="center" shrinkToFit="1"/>
    </xf>
    <xf numFmtId="0" fontId="35" fillId="0" borderId="2072" xfId="0" applyFont="1" applyBorder="1" applyAlignment="1">
      <alignment horizontal="center" vertical="center" shrinkToFit="1"/>
    </xf>
    <xf numFmtId="49" fontId="43" fillId="0" borderId="2073" xfId="0" quotePrefix="1" applyNumberFormat="1" applyFont="1" applyBorder="1" applyAlignment="1">
      <alignment horizontal="center" vertical="center" shrinkToFit="1"/>
    </xf>
    <xf numFmtId="0" fontId="0" fillId="11" borderId="2074" xfId="0" quotePrefix="1" applyFill="1" applyBorder="1" applyAlignment="1">
      <alignment horizontal="center" vertical="center"/>
    </xf>
    <xf numFmtId="176" fontId="0" fillId="20" borderId="2076" xfId="0" applyNumberFormat="1" applyFill="1" applyBorder="1" applyAlignment="1">
      <alignment horizontal="center" vertical="center" shrinkToFit="1"/>
    </xf>
    <xf numFmtId="176" fontId="0" fillId="20" borderId="2075" xfId="0" applyNumberFormat="1" applyFill="1" applyBorder="1" applyAlignment="1">
      <alignment horizontal="center" vertical="center" shrinkToFit="1"/>
    </xf>
    <xf numFmtId="176" fontId="28" fillId="20" borderId="2077" xfId="0" applyNumberFormat="1" applyFont="1" applyFill="1" applyBorder="1" applyAlignment="1">
      <alignment horizontal="center" vertical="center" shrinkToFit="1"/>
    </xf>
    <xf numFmtId="176" fontId="28" fillId="16" borderId="2078" xfId="0" applyNumberFormat="1" applyFont="1" applyFill="1" applyBorder="1" applyAlignment="1">
      <alignment horizontal="center" vertical="center" shrinkToFit="1"/>
    </xf>
    <xf numFmtId="176" fontId="0" fillId="16" borderId="2076" xfId="0" applyNumberFormat="1" applyFill="1" applyBorder="1" applyAlignment="1">
      <alignment horizontal="center" vertical="center" shrinkToFit="1"/>
    </xf>
    <xf numFmtId="176" fontId="39" fillId="11" borderId="2075" xfId="0" applyNumberFormat="1" applyFont="1" applyFill="1" applyBorder="1" applyAlignment="1">
      <alignment horizontal="center" vertical="center" shrinkToFit="1"/>
    </xf>
    <xf numFmtId="176" fontId="39" fillId="11" borderId="1214" xfId="0" applyNumberFormat="1" applyFont="1" applyFill="1" applyBorder="1" applyAlignment="1">
      <alignment horizontal="center" vertical="center" shrinkToFit="1"/>
    </xf>
    <xf numFmtId="176" fontId="39" fillId="11" borderId="1215" xfId="0" applyNumberFormat="1" applyFont="1" applyFill="1" applyBorder="1" applyAlignment="1">
      <alignment horizontal="center" vertical="center" shrinkToFit="1"/>
    </xf>
    <xf numFmtId="0" fontId="39" fillId="0" borderId="1216" xfId="0" applyFont="1" applyBorder="1" applyAlignment="1">
      <alignment horizontal="center" vertical="center" shrinkToFit="1"/>
    </xf>
    <xf numFmtId="0" fontId="39" fillId="11" borderId="1217" xfId="0" applyFont="1" applyFill="1" applyBorder="1" applyAlignment="1">
      <alignment horizontal="center" vertical="center" shrinkToFit="1"/>
    </xf>
    <xf numFmtId="0" fontId="39" fillId="11" borderId="1214" xfId="0" applyFont="1" applyFill="1" applyBorder="1" applyAlignment="1">
      <alignment horizontal="center" vertical="center" shrinkToFit="1"/>
    </xf>
    <xf numFmtId="0" fontId="39" fillId="11" borderId="1215" xfId="0" applyFont="1" applyFill="1" applyBorder="1" applyAlignment="1">
      <alignment horizontal="center" vertical="center" shrinkToFit="1"/>
    </xf>
    <xf numFmtId="0" fontId="39" fillId="5" borderId="1215" xfId="0" applyFont="1" applyFill="1" applyBorder="1" applyAlignment="1">
      <alignment horizontal="center" vertical="center" shrinkToFit="1"/>
    </xf>
    <xf numFmtId="176" fontId="0" fillId="0" borderId="1219" xfId="0" applyNumberFormat="1" applyBorder="1" applyAlignment="1">
      <alignment horizontal="center" vertical="center"/>
    </xf>
    <xf numFmtId="0" fontId="0" fillId="0" borderId="1218" xfId="0" applyBorder="1">
      <alignment vertical="center"/>
    </xf>
    <xf numFmtId="0" fontId="0" fillId="0" borderId="1219" xfId="0" applyBorder="1" applyAlignment="1">
      <alignment horizontal="center" vertical="center"/>
    </xf>
    <xf numFmtId="0" fontId="0" fillId="0" borderId="1220" xfId="0" applyBorder="1">
      <alignment vertical="center"/>
    </xf>
    <xf numFmtId="176" fontId="0" fillId="0" borderId="1217" xfId="0" applyNumberFormat="1" applyBorder="1" applyAlignment="1">
      <alignment horizontal="center" vertical="center"/>
    </xf>
    <xf numFmtId="0" fontId="0" fillId="0" borderId="1220" xfId="0" applyBorder="1" applyAlignment="1">
      <alignment horizontal="center" vertical="center"/>
    </xf>
    <xf numFmtId="0" fontId="0" fillId="0" borderId="1218" xfId="0" applyBorder="1" applyAlignment="1">
      <alignment horizontal="center" vertical="center"/>
    </xf>
    <xf numFmtId="0" fontId="0" fillId="0" borderId="1221" xfId="0" applyBorder="1" applyAlignment="1">
      <alignment horizontal="center" vertical="center"/>
    </xf>
    <xf numFmtId="0" fontId="0" fillId="36" borderId="1218" xfId="0" applyFill="1" applyBorder="1" applyAlignment="1">
      <alignment horizontal="center" vertical="center"/>
    </xf>
    <xf numFmtId="0" fontId="0" fillId="0" borderId="1222" xfId="0" applyBorder="1" applyAlignment="1">
      <alignment horizontal="center" vertical="center"/>
    </xf>
    <xf numFmtId="0" fontId="45" fillId="19" borderId="2080" xfId="0" applyFont="1" applyFill="1" applyBorder="1" applyAlignment="1">
      <alignment vertical="center" shrinkToFit="1"/>
    </xf>
    <xf numFmtId="0" fontId="45" fillId="19" borderId="2081" xfId="0" applyFont="1" applyFill="1" applyBorder="1" applyAlignment="1">
      <alignment horizontal="center" vertical="center" shrinkToFit="1"/>
    </xf>
    <xf numFmtId="0" fontId="0" fillId="0" borderId="2079" xfId="0" applyBorder="1" applyAlignment="1">
      <alignment horizontal="center" vertical="center" shrinkToFit="1"/>
    </xf>
    <xf numFmtId="178" fontId="0" fillId="0" borderId="2082" xfId="0" applyNumberFormat="1" applyBorder="1" applyAlignment="1">
      <alignment horizontal="center" vertical="center" shrinkToFit="1"/>
    </xf>
    <xf numFmtId="0" fontId="35" fillId="0" borderId="2083" xfId="0" applyFont="1" applyBorder="1" applyAlignment="1">
      <alignment horizontal="center" vertical="center" shrinkToFit="1"/>
    </xf>
    <xf numFmtId="49" fontId="43" fillId="0" borderId="2084" xfId="0" quotePrefix="1" applyNumberFormat="1" applyFont="1" applyBorder="1" applyAlignment="1">
      <alignment horizontal="center" vertical="center" shrinkToFit="1"/>
    </xf>
    <xf numFmtId="0" fontId="0" fillId="11" borderId="2085" xfId="0" quotePrefix="1" applyFill="1" applyBorder="1" applyAlignment="1">
      <alignment horizontal="center" vertical="center"/>
    </xf>
    <xf numFmtId="176" fontId="0" fillId="20" borderId="2087" xfId="0" applyNumberFormat="1" applyFill="1" applyBorder="1" applyAlignment="1">
      <alignment horizontal="center" vertical="center" shrinkToFit="1"/>
    </xf>
    <xf numFmtId="176" fontId="0" fillId="20" borderId="2086" xfId="0" applyNumberFormat="1" applyFill="1" applyBorder="1" applyAlignment="1">
      <alignment horizontal="center" vertical="center" shrinkToFit="1"/>
    </xf>
    <xf numFmtId="176" fontId="28" fillId="20" borderId="2088" xfId="0" applyNumberFormat="1" applyFont="1" applyFill="1" applyBorder="1" applyAlignment="1">
      <alignment horizontal="center" vertical="center" shrinkToFit="1"/>
    </xf>
    <xf numFmtId="176" fontId="28" fillId="16" borderId="2089" xfId="0" applyNumberFormat="1" applyFont="1" applyFill="1" applyBorder="1" applyAlignment="1">
      <alignment horizontal="center" vertical="center" shrinkToFit="1"/>
    </xf>
    <xf numFmtId="176" fontId="0" fillId="16" borderId="2087" xfId="0" applyNumberFormat="1" applyFill="1" applyBorder="1" applyAlignment="1">
      <alignment horizontal="center" vertical="center" shrinkToFit="1"/>
    </xf>
    <xf numFmtId="176" fontId="39" fillId="11" borderId="2086" xfId="0" applyNumberFormat="1" applyFont="1" applyFill="1" applyBorder="1" applyAlignment="1">
      <alignment horizontal="center" vertical="center" shrinkToFit="1"/>
    </xf>
    <xf numFmtId="176" fontId="39" fillId="11" borderId="1223" xfId="0" applyNumberFormat="1" applyFont="1" applyFill="1" applyBorder="1" applyAlignment="1">
      <alignment horizontal="center" vertical="center" shrinkToFit="1"/>
    </xf>
    <xf numFmtId="176" fontId="39" fillId="11" borderId="1224" xfId="0" applyNumberFormat="1" applyFont="1" applyFill="1" applyBorder="1" applyAlignment="1">
      <alignment horizontal="center" vertical="center" shrinkToFit="1"/>
    </xf>
    <xf numFmtId="176" fontId="39" fillId="0" borderId="1224" xfId="0" applyNumberFormat="1" applyFont="1" applyBorder="1" applyAlignment="1">
      <alignment horizontal="center" vertical="center" shrinkToFit="1"/>
    </xf>
    <xf numFmtId="0" fontId="39" fillId="0" borderId="1225" xfId="0" applyFont="1" applyBorder="1" applyAlignment="1">
      <alignment horizontal="center" vertical="center" shrinkToFit="1"/>
    </xf>
    <xf numFmtId="0" fontId="39" fillId="11" borderId="1226" xfId="0" applyFont="1" applyFill="1" applyBorder="1" applyAlignment="1">
      <alignment horizontal="center" vertical="center" shrinkToFit="1"/>
    </xf>
    <xf numFmtId="0" fontId="39" fillId="11" borderId="1223" xfId="0" applyFont="1" applyFill="1" applyBorder="1" applyAlignment="1">
      <alignment horizontal="center" vertical="center" shrinkToFit="1"/>
    </xf>
    <xf numFmtId="0" fontId="39" fillId="11" borderId="1224" xfId="0" applyFont="1" applyFill="1" applyBorder="1" applyAlignment="1">
      <alignment horizontal="center" vertical="center" shrinkToFit="1"/>
    </xf>
    <xf numFmtId="0" fontId="39" fillId="5" borderId="1224" xfId="0" applyFont="1" applyFill="1" applyBorder="1" applyAlignment="1">
      <alignment horizontal="center" vertical="center" shrinkToFit="1"/>
    </xf>
    <xf numFmtId="176" fontId="0" fillId="0" borderId="1229" xfId="0" applyNumberFormat="1" applyBorder="1" applyAlignment="1">
      <alignment horizontal="center" vertical="center"/>
    </xf>
    <xf numFmtId="0" fontId="0" fillId="0" borderId="1230" xfId="0" applyBorder="1">
      <alignment vertical="center"/>
    </xf>
    <xf numFmtId="0" fontId="0" fillId="0" borderId="1228" xfId="0" applyBorder="1">
      <alignment vertical="center"/>
    </xf>
    <xf numFmtId="0" fontId="0" fillId="0" borderId="1229" xfId="0" applyBorder="1" applyAlignment="1">
      <alignment horizontal="center" vertical="center"/>
    </xf>
    <xf numFmtId="176" fontId="0" fillId="0" borderId="1226" xfId="0" applyNumberFormat="1" applyBorder="1" applyAlignment="1">
      <alignment horizontal="center" vertical="center"/>
    </xf>
    <xf numFmtId="0" fontId="0" fillId="0" borderId="1230" xfId="0" applyBorder="1" applyAlignment="1">
      <alignment horizontal="center" vertical="center"/>
    </xf>
    <xf numFmtId="0" fontId="0" fillId="0" borderId="1228" xfId="0" applyBorder="1" applyAlignment="1">
      <alignment horizontal="center" vertical="center"/>
    </xf>
    <xf numFmtId="176" fontId="0" fillId="0" borderId="1227" xfId="0" applyNumberFormat="1" applyBorder="1" applyAlignment="1">
      <alignment horizontal="center" vertical="center"/>
    </xf>
    <xf numFmtId="0" fontId="0" fillId="0" borderId="1231" xfId="0" applyBorder="1" applyAlignment="1">
      <alignment horizontal="center" vertical="center"/>
    </xf>
    <xf numFmtId="0" fontId="0" fillId="36" borderId="1228" xfId="0" applyFill="1" applyBorder="1" applyAlignment="1">
      <alignment horizontal="center" vertical="center"/>
    </xf>
    <xf numFmtId="0" fontId="0" fillId="0" borderId="1232" xfId="0" applyBorder="1" applyAlignment="1">
      <alignment horizontal="center" vertical="center"/>
    </xf>
    <xf numFmtId="0" fontId="37" fillId="41" borderId="2101" xfId="0" applyFont="1" applyFill="1" applyBorder="1" applyAlignment="1">
      <alignment vertical="center" shrinkToFit="1"/>
    </xf>
    <xf numFmtId="0" fontId="37" fillId="41" borderId="2102" xfId="0" applyFont="1" applyFill="1" applyBorder="1" applyAlignment="1">
      <alignment horizontal="center" vertical="center" shrinkToFit="1"/>
    </xf>
    <xf numFmtId="0" fontId="29" fillId="0" borderId="2103" xfId="0" applyFont="1" applyBorder="1" applyAlignment="1">
      <alignment horizontal="center" vertical="center" shrinkToFit="1"/>
    </xf>
    <xf numFmtId="0" fontId="0" fillId="0" borderId="2100" xfId="0" applyBorder="1" applyAlignment="1">
      <alignment horizontal="center" vertical="center" shrinkToFit="1"/>
    </xf>
    <xf numFmtId="0" fontId="35" fillId="0" borderId="2104" xfId="0" applyFont="1" applyBorder="1" applyAlignment="1">
      <alignment horizontal="center" vertical="center" shrinkToFit="1"/>
    </xf>
    <xf numFmtId="49" fontId="43" fillId="0" borderId="2105" xfId="0" quotePrefix="1" applyNumberFormat="1" applyFont="1" applyBorder="1" applyAlignment="1">
      <alignment horizontal="center" vertical="center" shrinkToFit="1"/>
    </xf>
    <xf numFmtId="0" fontId="0" fillId="11" borderId="2106" xfId="0" quotePrefix="1" applyFill="1" applyBorder="1" applyAlignment="1">
      <alignment horizontal="center" vertical="center"/>
    </xf>
    <xf numFmtId="176" fontId="0" fillId="20" borderId="2108" xfId="0" applyNumberFormat="1" applyFill="1" applyBorder="1" applyAlignment="1">
      <alignment horizontal="center" vertical="center" shrinkToFit="1"/>
    </xf>
    <xf numFmtId="176" fontId="0" fillId="16" borderId="2108" xfId="0" applyNumberFormat="1" applyFill="1" applyBorder="1" applyAlignment="1">
      <alignment horizontal="center" vertical="center" shrinkToFit="1"/>
    </xf>
    <xf numFmtId="176" fontId="39" fillId="11" borderId="2107" xfId="0" applyNumberFormat="1" applyFont="1" applyFill="1" applyBorder="1" applyAlignment="1">
      <alignment horizontal="center" vertical="center" shrinkToFit="1"/>
    </xf>
    <xf numFmtId="176" fontId="39" fillId="11" borderId="1241" xfId="0" applyNumberFormat="1" applyFont="1" applyFill="1" applyBorder="1" applyAlignment="1">
      <alignment horizontal="center" vertical="center" shrinkToFit="1"/>
    </xf>
    <xf numFmtId="176" fontId="39" fillId="11" borderId="1242" xfId="0" applyNumberFormat="1" applyFont="1" applyFill="1" applyBorder="1" applyAlignment="1">
      <alignment horizontal="center" vertical="center" shrinkToFit="1"/>
    </xf>
    <xf numFmtId="0" fontId="39" fillId="0" borderId="1243" xfId="0" applyFont="1" applyBorder="1" applyAlignment="1">
      <alignment horizontal="center" vertical="center" shrinkToFit="1"/>
    </xf>
    <xf numFmtId="0" fontId="39" fillId="11" borderId="1244" xfId="0" applyFont="1" applyFill="1" applyBorder="1" applyAlignment="1">
      <alignment horizontal="center" vertical="center" shrinkToFit="1"/>
    </xf>
    <xf numFmtId="0" fontId="39" fillId="11" borderId="1241" xfId="0" applyFont="1" applyFill="1" applyBorder="1" applyAlignment="1">
      <alignment horizontal="center" vertical="center" shrinkToFit="1"/>
    </xf>
    <xf numFmtId="0" fontId="39" fillId="11" borderId="1242" xfId="0" applyFont="1" applyFill="1" applyBorder="1" applyAlignment="1">
      <alignment horizontal="center" vertical="center" shrinkToFit="1"/>
    </xf>
    <xf numFmtId="0" fontId="39" fillId="5" borderId="1242" xfId="0" applyFont="1" applyFill="1" applyBorder="1" applyAlignment="1">
      <alignment horizontal="center" vertical="center" shrinkToFit="1"/>
    </xf>
    <xf numFmtId="0" fontId="0" fillId="0" borderId="1246" xfId="0" applyBorder="1">
      <alignment vertical="center"/>
    </xf>
    <xf numFmtId="176" fontId="0" fillId="0" borderId="1244" xfId="0" applyNumberFormat="1" applyBorder="1" applyAlignment="1">
      <alignment horizontal="center" vertical="center"/>
    </xf>
    <xf numFmtId="0" fontId="0" fillId="0" borderId="1248" xfId="0" applyBorder="1" applyAlignment="1">
      <alignment horizontal="center" vertical="center"/>
    </xf>
    <xf numFmtId="0" fontId="0" fillId="0" borderId="1246" xfId="0" applyBorder="1" applyAlignment="1">
      <alignment horizontal="center" vertical="center"/>
    </xf>
    <xf numFmtId="0" fontId="0" fillId="0" borderId="1249" xfId="0" applyBorder="1" applyAlignment="1">
      <alignment horizontal="center" vertical="center"/>
    </xf>
    <xf numFmtId="0" fontId="37" fillId="3" borderId="2843" xfId="0" applyFont="1" applyFill="1" applyBorder="1" applyAlignment="1">
      <alignment vertical="center" shrinkToFit="1"/>
    </xf>
    <xf numFmtId="0" fontId="39" fillId="3" borderId="2844" xfId="0" applyFont="1" applyFill="1" applyBorder="1" applyAlignment="1">
      <alignment horizontal="center" vertical="center" shrinkToFit="1"/>
    </xf>
    <xf numFmtId="0" fontId="29" fillId="0" borderId="2842" xfId="0" applyFont="1" applyBorder="1" applyAlignment="1">
      <alignment horizontal="center" vertical="center" shrinkToFit="1"/>
    </xf>
    <xf numFmtId="0" fontId="0" fillId="0" borderId="2839" xfId="0" applyBorder="1" applyAlignment="1">
      <alignment horizontal="center" vertical="center" shrinkToFit="1"/>
    </xf>
    <xf numFmtId="178" fontId="0" fillId="0" borderId="2845" xfId="0" applyNumberFormat="1" applyBorder="1" applyAlignment="1">
      <alignment horizontal="center" vertical="center" shrinkToFit="1"/>
    </xf>
    <xf numFmtId="0" fontId="35" fillId="0" borderId="2846" xfId="0" applyFont="1" applyBorder="1" applyAlignment="1">
      <alignment horizontal="center" vertical="center" shrinkToFit="1"/>
    </xf>
    <xf numFmtId="49" fontId="43" fillId="0" borderId="2841" xfId="0" quotePrefix="1" applyNumberFormat="1" applyFont="1" applyBorder="1" applyAlignment="1">
      <alignment horizontal="center" vertical="center" shrinkToFit="1"/>
    </xf>
    <xf numFmtId="0" fontId="0" fillId="11" borderId="2847" xfId="0" quotePrefix="1" applyFill="1" applyBorder="1" applyAlignment="1">
      <alignment horizontal="center" vertical="center"/>
    </xf>
    <xf numFmtId="176" fontId="0" fillId="20" borderId="2849" xfId="0" applyNumberFormat="1" applyFill="1" applyBorder="1" applyAlignment="1">
      <alignment horizontal="center" vertical="center" shrinkToFit="1"/>
    </xf>
    <xf numFmtId="176" fontId="0" fillId="20" borderId="2848" xfId="0" applyNumberFormat="1" applyFill="1" applyBorder="1" applyAlignment="1">
      <alignment horizontal="center" vertical="center" shrinkToFit="1"/>
    </xf>
    <xf numFmtId="176" fontId="28" fillId="20" borderId="2850" xfId="0" applyNumberFormat="1" applyFont="1" applyFill="1" applyBorder="1" applyAlignment="1">
      <alignment horizontal="center" vertical="center" shrinkToFit="1"/>
    </xf>
    <xf numFmtId="176" fontId="28" fillId="16" borderId="2851" xfId="0" applyNumberFormat="1" applyFont="1" applyFill="1" applyBorder="1" applyAlignment="1">
      <alignment horizontal="center" vertical="center" shrinkToFit="1"/>
    </xf>
    <xf numFmtId="176" fontId="0" fillId="16" borderId="2849" xfId="0" applyNumberFormat="1" applyFill="1" applyBorder="1" applyAlignment="1">
      <alignment horizontal="center" vertical="center" shrinkToFit="1"/>
    </xf>
    <xf numFmtId="176" fontId="39" fillId="11" borderId="2848" xfId="0" applyNumberFormat="1" applyFont="1" applyFill="1" applyBorder="1" applyAlignment="1">
      <alignment horizontal="center" vertical="center" shrinkToFit="1"/>
    </xf>
    <xf numFmtId="176" fontId="39" fillId="11" borderId="2852" xfId="0" applyNumberFormat="1" applyFont="1" applyFill="1" applyBorder="1" applyAlignment="1">
      <alignment horizontal="center" vertical="center" shrinkToFit="1"/>
    </xf>
    <xf numFmtId="0" fontId="39" fillId="0" borderId="2853" xfId="0" applyFont="1" applyBorder="1" applyAlignment="1">
      <alignment horizontal="center" vertical="center" shrinkToFit="1"/>
    </xf>
    <xf numFmtId="0" fontId="39" fillId="11" borderId="2854" xfId="0" applyFont="1" applyFill="1" applyBorder="1" applyAlignment="1">
      <alignment horizontal="center" vertical="center" shrinkToFit="1"/>
    </xf>
    <xf numFmtId="0" fontId="39" fillId="11" borderId="2848" xfId="0" applyFont="1" applyFill="1" applyBorder="1" applyAlignment="1">
      <alignment horizontal="center" vertical="center" shrinkToFit="1"/>
    </xf>
    <xf numFmtId="0" fontId="39" fillId="11" borderId="2852" xfId="0" applyFont="1" applyFill="1" applyBorder="1" applyAlignment="1">
      <alignment horizontal="center" vertical="center" shrinkToFit="1"/>
    </xf>
    <xf numFmtId="0" fontId="39" fillId="5" borderId="2852" xfId="0" applyFont="1" applyFill="1" applyBorder="1" applyAlignment="1">
      <alignment horizontal="center" vertical="center" shrinkToFit="1"/>
    </xf>
    <xf numFmtId="176" fontId="0" fillId="0" borderId="1245" xfId="0" applyNumberFormat="1" applyBorder="1" applyAlignment="1">
      <alignment horizontal="center" vertical="center"/>
    </xf>
    <xf numFmtId="0" fontId="0" fillId="0" borderId="2858" xfId="0" applyBorder="1" applyAlignment="1">
      <alignment horizontal="center" vertical="center"/>
    </xf>
    <xf numFmtId="0" fontId="0" fillId="0" borderId="2857" xfId="0" applyBorder="1" applyAlignment="1">
      <alignment horizontal="center" vertical="center"/>
    </xf>
    <xf numFmtId="176" fontId="0" fillId="0" borderId="2856" xfId="0" applyNumberFormat="1" applyBorder="1" applyAlignment="1">
      <alignment horizontal="center" vertical="center"/>
    </xf>
    <xf numFmtId="0" fontId="0" fillId="0" borderId="2857" xfId="0" applyBorder="1">
      <alignment vertical="center"/>
    </xf>
    <xf numFmtId="0" fontId="0" fillId="0" borderId="2856" xfId="0" applyBorder="1" applyAlignment="1">
      <alignment horizontal="center" vertical="center"/>
    </xf>
    <xf numFmtId="0" fontId="0" fillId="0" borderId="2855" xfId="0" applyBorder="1">
      <alignment vertical="center"/>
    </xf>
    <xf numFmtId="0" fontId="37" fillId="3" borderId="2859" xfId="0" applyFont="1" applyFill="1" applyBorder="1" applyAlignment="1">
      <alignment vertical="center" shrinkToFit="1"/>
    </xf>
    <xf numFmtId="0" fontId="39" fillId="3" borderId="2860" xfId="0" applyFont="1" applyFill="1" applyBorder="1" applyAlignment="1">
      <alignment horizontal="center" vertical="center" shrinkToFit="1"/>
    </xf>
    <xf numFmtId="0" fontId="29" fillId="0" borderId="2858" xfId="0" applyFont="1" applyBorder="1" applyAlignment="1">
      <alignment horizontal="center" vertical="center" shrinkToFit="1"/>
    </xf>
    <xf numFmtId="0" fontId="0" fillId="0" borderId="2855" xfId="0" applyBorder="1" applyAlignment="1">
      <alignment horizontal="center" vertical="center" shrinkToFit="1"/>
    </xf>
    <xf numFmtId="0" fontId="0" fillId="11" borderId="2861" xfId="0" quotePrefix="1" applyFill="1" applyBorder="1" applyAlignment="1">
      <alignment horizontal="center" vertical="center"/>
    </xf>
    <xf numFmtId="176" fontId="0" fillId="20" borderId="2863" xfId="0" applyNumberFormat="1" applyFill="1" applyBorder="1" applyAlignment="1">
      <alignment horizontal="center" vertical="center" shrinkToFit="1"/>
    </xf>
    <xf numFmtId="176" fontId="0" fillId="20" borderId="2862" xfId="0" applyNumberFormat="1" applyFill="1" applyBorder="1" applyAlignment="1">
      <alignment horizontal="center" vertical="center" shrinkToFit="1"/>
    </xf>
    <xf numFmtId="176" fontId="28" fillId="20" borderId="2864" xfId="0" applyNumberFormat="1" applyFont="1" applyFill="1" applyBorder="1" applyAlignment="1">
      <alignment horizontal="center" vertical="center" shrinkToFit="1"/>
    </xf>
    <xf numFmtId="176" fontId="28" fillId="16" borderId="2865" xfId="0" applyNumberFormat="1" applyFont="1" applyFill="1" applyBorder="1" applyAlignment="1">
      <alignment horizontal="center" vertical="center" shrinkToFit="1"/>
    </xf>
    <xf numFmtId="176" fontId="0" fillId="16" borderId="2863" xfId="0" applyNumberFormat="1" applyFill="1" applyBorder="1" applyAlignment="1">
      <alignment horizontal="center" vertical="center" shrinkToFit="1"/>
    </xf>
    <xf numFmtId="176" fontId="39" fillId="11" borderId="2862" xfId="0" applyNumberFormat="1" applyFont="1" applyFill="1" applyBorder="1" applyAlignment="1">
      <alignment horizontal="center" vertical="center" shrinkToFit="1"/>
    </xf>
    <xf numFmtId="176" fontId="39" fillId="11" borderId="2866" xfId="0" applyNumberFormat="1" applyFont="1" applyFill="1" applyBorder="1" applyAlignment="1">
      <alignment horizontal="center" vertical="center" shrinkToFit="1"/>
    </xf>
    <xf numFmtId="0" fontId="39" fillId="0" borderId="2867" xfId="0" applyFont="1" applyBorder="1" applyAlignment="1">
      <alignment horizontal="center" vertical="center" shrinkToFit="1"/>
    </xf>
    <xf numFmtId="0" fontId="39" fillId="11" borderId="2868" xfId="0" applyFont="1" applyFill="1" applyBorder="1" applyAlignment="1">
      <alignment horizontal="center" vertical="center" shrinkToFit="1"/>
    </xf>
    <xf numFmtId="0" fontId="39" fillId="11" borderId="2862" xfId="0" applyFont="1" applyFill="1" applyBorder="1" applyAlignment="1">
      <alignment horizontal="center" vertical="center" shrinkToFit="1"/>
    </xf>
    <xf numFmtId="0" fontId="39" fillId="11" borderId="2866" xfId="0" applyFont="1" applyFill="1" applyBorder="1" applyAlignment="1">
      <alignment horizontal="center" vertical="center" shrinkToFit="1"/>
    </xf>
    <xf numFmtId="0" fontId="39" fillId="5" borderId="2866" xfId="0" applyFont="1" applyFill="1" applyBorder="1" applyAlignment="1">
      <alignment horizontal="center" vertical="center" shrinkToFit="1"/>
    </xf>
    <xf numFmtId="0" fontId="0" fillId="0" borderId="2872" xfId="0" applyBorder="1" applyAlignment="1">
      <alignment horizontal="center" vertical="center"/>
    </xf>
    <xf numFmtId="0" fontId="0" fillId="0" borderId="2871" xfId="0" applyBorder="1" applyAlignment="1">
      <alignment horizontal="center" vertical="center"/>
    </xf>
    <xf numFmtId="176" fontId="0" fillId="0" borderId="2870" xfId="0" applyNumberFormat="1" applyBorder="1" applyAlignment="1">
      <alignment horizontal="center" vertical="center"/>
    </xf>
    <xf numFmtId="0" fontId="0" fillId="0" borderId="2871" xfId="0" applyBorder="1">
      <alignment vertical="center"/>
    </xf>
    <xf numFmtId="0" fontId="0" fillId="0" borderId="2870" xfId="0" applyBorder="1" applyAlignment="1">
      <alignment horizontal="center" vertical="center"/>
    </xf>
    <xf numFmtId="0" fontId="0" fillId="0" borderId="2869" xfId="0" applyBorder="1">
      <alignment vertical="center"/>
    </xf>
    <xf numFmtId="0" fontId="37" fillId="3" borderId="2873" xfId="0" applyFont="1" applyFill="1" applyBorder="1" applyAlignment="1">
      <alignment vertical="center" shrinkToFit="1"/>
    </xf>
    <xf numFmtId="0" fontId="39" fillId="3" borderId="2874" xfId="0" applyFont="1" applyFill="1" applyBorder="1" applyAlignment="1">
      <alignment horizontal="center" vertical="center" shrinkToFit="1"/>
    </xf>
    <xf numFmtId="0" fontId="29" fillId="0" borderId="2872" xfId="0" applyFont="1" applyBorder="1" applyAlignment="1">
      <alignment horizontal="center" vertical="center" shrinkToFit="1"/>
    </xf>
    <xf numFmtId="0" fontId="0" fillId="0" borderId="2869" xfId="0" applyBorder="1" applyAlignment="1">
      <alignment horizontal="center" vertical="center" shrinkToFit="1"/>
    </xf>
    <xf numFmtId="0" fontId="0" fillId="11" borderId="2875" xfId="0" quotePrefix="1" applyFill="1" applyBorder="1" applyAlignment="1">
      <alignment horizontal="center" vertical="center"/>
    </xf>
    <xf numFmtId="176" fontId="0" fillId="20" borderId="2877" xfId="0" applyNumberFormat="1" applyFill="1" applyBorder="1" applyAlignment="1">
      <alignment horizontal="center" vertical="center" shrinkToFit="1"/>
    </xf>
    <xf numFmtId="176" fontId="0" fillId="20" borderId="2876" xfId="0" applyNumberFormat="1" applyFill="1" applyBorder="1" applyAlignment="1">
      <alignment horizontal="center" vertical="center" shrinkToFit="1"/>
    </xf>
    <xf numFmtId="176" fontId="28" fillId="20" borderId="2878" xfId="0" applyNumberFormat="1" applyFont="1" applyFill="1" applyBorder="1" applyAlignment="1">
      <alignment horizontal="center" vertical="center" shrinkToFit="1"/>
    </xf>
    <xf numFmtId="176" fontId="28" fillId="16" borderId="2879" xfId="0" applyNumberFormat="1" applyFont="1" applyFill="1" applyBorder="1" applyAlignment="1">
      <alignment horizontal="center" vertical="center" shrinkToFit="1"/>
    </xf>
    <xf numFmtId="176" fontId="0" fillId="16" borderId="2877" xfId="0" applyNumberFormat="1" applyFill="1" applyBorder="1" applyAlignment="1">
      <alignment horizontal="center" vertical="center" shrinkToFit="1"/>
    </xf>
    <xf numFmtId="176" fontId="39" fillId="11" borderId="2876" xfId="0" applyNumberFormat="1" applyFont="1" applyFill="1" applyBorder="1" applyAlignment="1">
      <alignment horizontal="center" vertical="center" shrinkToFit="1"/>
    </xf>
    <xf numFmtId="176" fontId="39" fillId="11" borderId="2880" xfId="0" applyNumberFormat="1" applyFont="1" applyFill="1" applyBorder="1" applyAlignment="1">
      <alignment horizontal="center" vertical="center" shrinkToFit="1"/>
    </xf>
    <xf numFmtId="0" fontId="39" fillId="0" borderId="2881" xfId="0" applyFont="1" applyBorder="1" applyAlignment="1">
      <alignment horizontal="center" vertical="center" shrinkToFit="1"/>
    </xf>
    <xf numFmtId="0" fontId="39" fillId="11" borderId="2882" xfId="0" applyFont="1" applyFill="1" applyBorder="1" applyAlignment="1">
      <alignment horizontal="center" vertical="center" shrinkToFit="1"/>
    </xf>
    <xf numFmtId="0" fontId="39" fillId="11" borderId="2876" xfId="0" applyFont="1" applyFill="1" applyBorder="1" applyAlignment="1">
      <alignment horizontal="center" vertical="center" shrinkToFit="1"/>
    </xf>
    <xf numFmtId="0" fontId="39" fillId="11" borderId="2880" xfId="0" applyFont="1" applyFill="1" applyBorder="1" applyAlignment="1">
      <alignment horizontal="center" vertical="center" shrinkToFit="1"/>
    </xf>
    <xf numFmtId="0" fontId="39" fillId="5" borderId="2880" xfId="0" applyFont="1" applyFill="1" applyBorder="1" applyAlignment="1">
      <alignment horizontal="center" vertical="center" shrinkToFit="1"/>
    </xf>
    <xf numFmtId="0" fontId="0" fillId="0" borderId="2885" xfId="0" applyBorder="1" applyAlignment="1">
      <alignment horizontal="center" vertical="center"/>
    </xf>
    <xf numFmtId="176" fontId="0" fillId="0" borderId="2883" xfId="0" applyNumberFormat="1" applyBorder="1" applyAlignment="1">
      <alignment horizontal="center" vertical="center"/>
    </xf>
    <xf numFmtId="0" fontId="0" fillId="0" borderId="2884" xfId="0" applyBorder="1">
      <alignment vertical="center"/>
    </xf>
    <xf numFmtId="0" fontId="37" fillId="3" borderId="2815" xfId="0" applyFont="1" applyFill="1" applyBorder="1" applyAlignment="1">
      <alignment vertical="center" shrinkToFit="1"/>
    </xf>
    <xf numFmtId="0" fontId="39" fillId="3" borderId="2816" xfId="0" applyFont="1" applyFill="1" applyBorder="1" applyAlignment="1">
      <alignment horizontal="center" vertical="center" shrinkToFit="1"/>
    </xf>
    <xf numFmtId="0" fontId="29" fillId="0" borderId="2814" xfId="0" applyFont="1" applyBorder="1" applyAlignment="1">
      <alignment horizontal="center" vertical="center" shrinkToFit="1"/>
    </xf>
    <xf numFmtId="0" fontId="0" fillId="0" borderId="2811" xfId="0" applyBorder="1" applyAlignment="1">
      <alignment horizontal="center" vertical="center" shrinkToFit="1"/>
    </xf>
    <xf numFmtId="0" fontId="0" fillId="11" borderId="2817" xfId="0" quotePrefix="1" applyFill="1" applyBorder="1" applyAlignment="1">
      <alignment horizontal="center" vertical="center"/>
    </xf>
    <xf numFmtId="176" fontId="0" fillId="20" borderId="2819" xfId="0" applyNumberFormat="1" applyFill="1" applyBorder="1" applyAlignment="1">
      <alignment horizontal="center" vertical="center" shrinkToFit="1"/>
    </xf>
    <xf numFmtId="176" fontId="0" fillId="20" borderId="2818" xfId="0" applyNumberFormat="1" applyFill="1" applyBorder="1" applyAlignment="1">
      <alignment horizontal="center" vertical="center" shrinkToFit="1"/>
    </xf>
    <xf numFmtId="176" fontId="28" fillId="20" borderId="2820" xfId="0" applyNumberFormat="1" applyFont="1" applyFill="1" applyBorder="1" applyAlignment="1">
      <alignment horizontal="center" vertical="center" shrinkToFit="1"/>
    </xf>
    <xf numFmtId="176" fontId="28" fillId="16" borderId="2821" xfId="0" applyNumberFormat="1" applyFont="1" applyFill="1" applyBorder="1" applyAlignment="1">
      <alignment horizontal="center" vertical="center" shrinkToFit="1"/>
    </xf>
    <xf numFmtId="176" fontId="0" fillId="16" borderId="2819" xfId="0" applyNumberFormat="1" applyFill="1" applyBorder="1" applyAlignment="1">
      <alignment horizontal="center" vertical="center" shrinkToFit="1"/>
    </xf>
    <xf numFmtId="176" fontId="39" fillId="11" borderId="2818" xfId="0" applyNumberFormat="1" applyFont="1" applyFill="1" applyBorder="1" applyAlignment="1">
      <alignment horizontal="center" vertical="center" shrinkToFit="1"/>
    </xf>
    <xf numFmtId="176" fontId="39" fillId="11" borderId="2822" xfId="0" applyNumberFormat="1" applyFont="1" applyFill="1" applyBorder="1" applyAlignment="1">
      <alignment horizontal="center" vertical="center" shrinkToFit="1"/>
    </xf>
    <xf numFmtId="0" fontId="39" fillId="0" borderId="2823" xfId="0" applyFont="1" applyBorder="1" applyAlignment="1">
      <alignment horizontal="center" vertical="center" shrinkToFit="1"/>
    </xf>
    <xf numFmtId="0" fontId="39" fillId="11" borderId="2824" xfId="0" applyFont="1" applyFill="1" applyBorder="1" applyAlignment="1">
      <alignment horizontal="center" vertical="center" shrinkToFit="1"/>
    </xf>
    <xf numFmtId="0" fontId="39" fillId="11" borderId="2818" xfId="0" applyFont="1" applyFill="1" applyBorder="1" applyAlignment="1">
      <alignment horizontal="center" vertical="center" shrinkToFit="1"/>
    </xf>
    <xf numFmtId="0" fontId="39" fillId="11" borderId="2822" xfId="0" applyFont="1" applyFill="1" applyBorder="1" applyAlignment="1">
      <alignment horizontal="center" vertical="center" shrinkToFit="1"/>
    </xf>
    <xf numFmtId="0" fontId="39" fillId="5" borderId="2822" xfId="0" applyFont="1" applyFill="1" applyBorder="1" applyAlignment="1">
      <alignment horizontal="center" vertical="center" shrinkToFit="1"/>
    </xf>
    <xf numFmtId="0" fontId="0" fillId="0" borderId="2828" xfId="0" applyBorder="1" applyAlignment="1">
      <alignment horizontal="center" vertical="center"/>
    </xf>
    <xf numFmtId="176" fontId="0" fillId="0" borderId="2826" xfId="0" applyNumberFormat="1" applyBorder="1" applyAlignment="1">
      <alignment horizontal="center" vertical="center"/>
    </xf>
    <xf numFmtId="0" fontId="0" fillId="0" borderId="2827" xfId="0" applyBorder="1">
      <alignment vertical="center"/>
    </xf>
    <xf numFmtId="0" fontId="29" fillId="0" borderId="2112" xfId="0" applyFont="1" applyBorder="1" applyAlignment="1">
      <alignment horizontal="center" vertical="center" shrinkToFit="1"/>
    </xf>
    <xf numFmtId="0" fontId="0" fillId="0" borderId="2109" xfId="0" applyBorder="1" applyAlignment="1">
      <alignment horizontal="center" vertical="center" shrinkToFit="1"/>
    </xf>
    <xf numFmtId="0" fontId="35" fillId="0" borderId="2113" xfId="0" applyFont="1" applyBorder="1" applyAlignment="1">
      <alignment horizontal="center" vertical="center" shrinkToFit="1"/>
    </xf>
    <xf numFmtId="0" fontId="0" fillId="11" borderId="2114" xfId="0" quotePrefix="1" applyFill="1" applyBorder="1" applyAlignment="1">
      <alignment horizontal="center" vertical="center"/>
    </xf>
    <xf numFmtId="176" fontId="0" fillId="20" borderId="2116" xfId="0" applyNumberFormat="1" applyFill="1" applyBorder="1" applyAlignment="1">
      <alignment horizontal="center" vertical="center" shrinkToFit="1"/>
    </xf>
    <xf numFmtId="176" fontId="0" fillId="20" borderId="2115" xfId="0" applyNumberFormat="1" applyFill="1" applyBorder="1" applyAlignment="1">
      <alignment horizontal="center" vertical="center" shrinkToFit="1"/>
    </xf>
    <xf numFmtId="176" fontId="28" fillId="20" borderId="2117" xfId="0" applyNumberFormat="1" applyFont="1" applyFill="1" applyBorder="1" applyAlignment="1">
      <alignment horizontal="center" vertical="center" shrinkToFit="1"/>
    </xf>
    <xf numFmtId="176" fontId="28" fillId="16" borderId="2118" xfId="0" applyNumberFormat="1" applyFont="1" applyFill="1" applyBorder="1" applyAlignment="1">
      <alignment horizontal="center" vertical="center" shrinkToFit="1"/>
    </xf>
    <xf numFmtId="176" fontId="0" fillId="16" borderId="2116" xfId="0" applyNumberFormat="1" applyFill="1" applyBorder="1" applyAlignment="1">
      <alignment horizontal="center" vertical="center" shrinkToFit="1"/>
    </xf>
    <xf numFmtId="176" fontId="39" fillId="11" borderId="2115" xfId="0" applyNumberFormat="1" applyFont="1" applyFill="1" applyBorder="1" applyAlignment="1">
      <alignment horizontal="center" vertical="center" shrinkToFit="1"/>
    </xf>
    <xf numFmtId="176" fontId="39" fillId="11" borderId="1250" xfId="0" applyNumberFormat="1" applyFont="1" applyFill="1" applyBorder="1" applyAlignment="1">
      <alignment horizontal="center" vertical="center" shrinkToFit="1"/>
    </xf>
    <xf numFmtId="176" fontId="39" fillId="11" borderId="1251" xfId="0" applyNumberFormat="1" applyFont="1" applyFill="1" applyBorder="1" applyAlignment="1">
      <alignment horizontal="center" vertical="center" shrinkToFit="1"/>
    </xf>
    <xf numFmtId="0" fontId="39" fillId="0" borderId="1252" xfId="0" applyFont="1" applyBorder="1" applyAlignment="1">
      <alignment horizontal="center" vertical="center" shrinkToFit="1"/>
    </xf>
    <xf numFmtId="0" fontId="39" fillId="11" borderId="1253" xfId="0" applyFont="1" applyFill="1" applyBorder="1" applyAlignment="1">
      <alignment horizontal="center" vertical="center" shrinkToFit="1"/>
    </xf>
    <xf numFmtId="0" fontId="39" fillId="11" borderId="1250" xfId="0" applyFont="1" applyFill="1" applyBorder="1" applyAlignment="1">
      <alignment horizontal="center" vertical="center" shrinkToFit="1"/>
    </xf>
    <xf numFmtId="0" fontId="39" fillId="11" borderId="1251" xfId="0" applyFont="1" applyFill="1" applyBorder="1" applyAlignment="1">
      <alignment horizontal="center" vertical="center" shrinkToFit="1"/>
    </xf>
    <xf numFmtId="0" fontId="39" fillId="5" borderId="1251" xfId="0" applyFont="1" applyFill="1" applyBorder="1" applyAlignment="1">
      <alignment horizontal="center" vertical="center" shrinkToFit="1"/>
    </xf>
    <xf numFmtId="0" fontId="0" fillId="0" borderId="1254" xfId="0" applyBorder="1">
      <alignment vertical="center"/>
    </xf>
    <xf numFmtId="0" fontId="0" fillId="0" borderId="1256" xfId="0" applyBorder="1">
      <alignment vertical="center"/>
    </xf>
    <xf numFmtId="176" fontId="0" fillId="0" borderId="1255" xfId="0" applyNumberFormat="1" applyBorder="1" applyAlignment="1">
      <alignment horizontal="center" vertical="center"/>
    </xf>
    <xf numFmtId="0" fontId="0" fillId="0" borderId="1255" xfId="0" applyBorder="1" applyAlignment="1">
      <alignment horizontal="center" vertical="center"/>
    </xf>
    <xf numFmtId="176" fontId="0" fillId="0" borderId="1253" xfId="0" applyNumberFormat="1" applyBorder="1" applyAlignment="1">
      <alignment horizontal="center" vertical="center"/>
    </xf>
    <xf numFmtId="0" fontId="0" fillId="0" borderId="1256" xfId="0" applyBorder="1" applyAlignment="1">
      <alignment horizontal="center" vertical="center"/>
    </xf>
    <xf numFmtId="0" fontId="0" fillId="0" borderId="1254" xfId="0" applyBorder="1" applyAlignment="1">
      <alignment horizontal="center" vertical="center"/>
    </xf>
    <xf numFmtId="0" fontId="0" fillId="0" borderId="1257" xfId="0" applyBorder="1" applyAlignment="1">
      <alignment horizontal="center" vertical="center"/>
    </xf>
    <xf numFmtId="0" fontId="37" fillId="7" borderId="2518" xfId="0" applyFont="1" applyFill="1" applyBorder="1" applyAlignment="1">
      <alignment vertical="center" shrinkToFit="1"/>
    </xf>
    <xf numFmtId="0" fontId="37" fillId="7" borderId="2519" xfId="0" applyFont="1" applyFill="1" applyBorder="1" applyAlignment="1">
      <alignment horizontal="center" vertical="center" shrinkToFit="1"/>
    </xf>
    <xf numFmtId="0" fontId="29" fillId="0" borderId="2517" xfId="0" applyFont="1" applyBorder="1" applyAlignment="1">
      <alignment horizontal="center" vertical="center" shrinkToFit="1"/>
    </xf>
    <xf numFmtId="0" fontId="0" fillId="0" borderId="2514" xfId="0" applyBorder="1" applyAlignment="1">
      <alignment horizontal="center" vertical="center" shrinkToFit="1"/>
    </xf>
    <xf numFmtId="0" fontId="35" fillId="0" borderId="2520" xfId="0" applyFont="1" applyBorder="1" applyAlignment="1">
      <alignment horizontal="center" vertical="center" shrinkToFit="1"/>
    </xf>
    <xf numFmtId="0" fontId="0" fillId="11" borderId="2521" xfId="0" quotePrefix="1" applyFill="1" applyBorder="1" applyAlignment="1">
      <alignment horizontal="center" vertical="center"/>
    </xf>
    <xf numFmtId="176" fontId="0" fillId="20" borderId="2523" xfId="0" applyNumberFormat="1" applyFill="1" applyBorder="1" applyAlignment="1">
      <alignment horizontal="center" vertical="center" shrinkToFit="1"/>
    </xf>
    <xf numFmtId="176" fontId="0" fillId="20" borderId="2522" xfId="0" applyNumberFormat="1" applyFill="1" applyBorder="1" applyAlignment="1">
      <alignment horizontal="center" vertical="center" shrinkToFit="1"/>
    </xf>
    <xf numFmtId="176" fontId="28" fillId="20" borderId="2524" xfId="0" applyNumberFormat="1" applyFont="1" applyFill="1" applyBorder="1" applyAlignment="1">
      <alignment horizontal="center" vertical="center" shrinkToFit="1"/>
    </xf>
    <xf numFmtId="176" fontId="0" fillId="16" borderId="2523" xfId="0" applyNumberFormat="1" applyFill="1" applyBorder="1" applyAlignment="1">
      <alignment horizontal="center" vertical="center" shrinkToFit="1"/>
    </xf>
    <xf numFmtId="176" fontId="39" fillId="11" borderId="2522" xfId="0" applyNumberFormat="1" applyFont="1" applyFill="1" applyBorder="1" applyAlignment="1">
      <alignment horizontal="center" vertical="center" shrinkToFit="1"/>
    </xf>
    <xf numFmtId="176" fontId="39" fillId="11" borderId="2525" xfId="0" applyNumberFormat="1" applyFont="1" applyFill="1" applyBorder="1" applyAlignment="1">
      <alignment horizontal="center" vertical="center" shrinkToFit="1"/>
    </xf>
    <xf numFmtId="176" fontId="39" fillId="0" borderId="2525" xfId="0" applyNumberFormat="1" applyFont="1" applyBorder="1" applyAlignment="1">
      <alignment horizontal="center" vertical="center" shrinkToFit="1"/>
    </xf>
    <xf numFmtId="0" fontId="39" fillId="0" borderId="2526" xfId="0" applyFont="1" applyBorder="1" applyAlignment="1">
      <alignment horizontal="center" vertical="center" shrinkToFit="1"/>
    </xf>
    <xf numFmtId="0" fontId="39" fillId="11" borderId="2527" xfId="0" applyFont="1" applyFill="1" applyBorder="1" applyAlignment="1">
      <alignment horizontal="center" vertical="center" shrinkToFit="1"/>
    </xf>
    <xf numFmtId="0" fontId="39" fillId="11" borderId="2522" xfId="0" applyFont="1" applyFill="1" applyBorder="1" applyAlignment="1">
      <alignment horizontal="center" vertical="center" shrinkToFit="1"/>
    </xf>
    <xf numFmtId="0" fontId="39" fillId="11" borderId="2525" xfId="0" applyFont="1" applyFill="1" applyBorder="1" applyAlignment="1">
      <alignment horizontal="center" vertical="center" shrinkToFit="1"/>
    </xf>
    <xf numFmtId="0" fontId="39" fillId="5" borderId="2525" xfId="0" applyFont="1" applyFill="1" applyBorder="1" applyAlignment="1">
      <alignment horizontal="center" vertical="center" shrinkToFit="1"/>
    </xf>
    <xf numFmtId="0" fontId="0" fillId="0" borderId="2529" xfId="0" applyBorder="1">
      <alignment vertical="center"/>
    </xf>
    <xf numFmtId="0" fontId="0" fillId="0" borderId="2531" xfId="0" applyBorder="1">
      <alignment vertical="center"/>
    </xf>
    <xf numFmtId="176" fontId="0" fillId="0" borderId="2528" xfId="0" applyNumberFormat="1" applyBorder="1" applyAlignment="1">
      <alignment horizontal="center" vertical="center"/>
    </xf>
    <xf numFmtId="176" fontId="0" fillId="0" borderId="2530" xfId="0" applyNumberFormat="1" applyBorder="1" applyAlignment="1">
      <alignment horizontal="center" vertical="center"/>
    </xf>
    <xf numFmtId="0" fontId="0" fillId="0" borderId="2530" xfId="0" applyBorder="1" applyAlignment="1">
      <alignment horizontal="center" vertical="center"/>
    </xf>
    <xf numFmtId="176" fontId="0" fillId="0" borderId="2527" xfId="0" applyNumberFormat="1" applyBorder="1" applyAlignment="1">
      <alignment horizontal="center" vertical="center"/>
    </xf>
    <xf numFmtId="0" fontId="0" fillId="0" borderId="2531" xfId="0" applyBorder="1" applyAlignment="1">
      <alignment horizontal="center" vertical="center"/>
    </xf>
    <xf numFmtId="0" fontId="0" fillId="0" borderId="2529" xfId="0" applyBorder="1" applyAlignment="1">
      <alignment horizontal="center" vertical="center"/>
    </xf>
    <xf numFmtId="0" fontId="0" fillId="0" borderId="2532" xfId="0" applyBorder="1" applyAlignment="1">
      <alignment horizontal="center" vertical="center"/>
    </xf>
    <xf numFmtId="0" fontId="0" fillId="36" borderId="2529" xfId="0" applyFill="1" applyBorder="1" applyAlignment="1">
      <alignment horizontal="center" vertical="center"/>
    </xf>
    <xf numFmtId="0" fontId="0" fillId="0" borderId="2533" xfId="0" applyBorder="1" applyAlignment="1">
      <alignment horizontal="center" vertical="center"/>
    </xf>
    <xf numFmtId="0" fontId="37" fillId="41" borderId="2534" xfId="0" applyFont="1" applyFill="1" applyBorder="1" applyAlignment="1">
      <alignment vertical="center" shrinkToFit="1"/>
    </xf>
    <xf numFmtId="0" fontId="37" fillId="41" borderId="2535" xfId="0" applyFont="1" applyFill="1" applyBorder="1" applyAlignment="1">
      <alignment horizontal="center" vertical="center" shrinkToFit="1"/>
    </xf>
    <xf numFmtId="0" fontId="29" fillId="0" borderId="2533" xfId="0" applyFont="1" applyBorder="1" applyAlignment="1">
      <alignment horizontal="center" vertical="center" shrinkToFit="1"/>
    </xf>
    <xf numFmtId="0" fontId="0" fillId="0" borderId="2529" xfId="0" applyBorder="1" applyAlignment="1">
      <alignment horizontal="center" vertical="center" shrinkToFit="1"/>
    </xf>
    <xf numFmtId="0" fontId="35" fillId="0" borderId="2536" xfId="0" applyFont="1" applyBorder="1" applyAlignment="1">
      <alignment horizontal="center" vertical="center" shrinkToFit="1"/>
    </xf>
    <xf numFmtId="0" fontId="0" fillId="11" borderId="2537" xfId="0" quotePrefix="1" applyFill="1" applyBorder="1" applyAlignment="1">
      <alignment horizontal="center" vertical="center"/>
    </xf>
    <xf numFmtId="176" fontId="0" fillId="20" borderId="2539" xfId="0" applyNumberFormat="1" applyFill="1" applyBorder="1" applyAlignment="1">
      <alignment horizontal="center" vertical="center" shrinkToFit="1"/>
    </xf>
    <xf numFmtId="176" fontId="0" fillId="20" borderId="2538" xfId="0" applyNumberFormat="1" applyFill="1" applyBorder="1" applyAlignment="1">
      <alignment horizontal="center" vertical="center" shrinkToFit="1"/>
    </xf>
    <xf numFmtId="176" fontId="28" fillId="20" borderId="2540" xfId="0" applyNumberFormat="1" applyFont="1" applyFill="1" applyBorder="1" applyAlignment="1">
      <alignment horizontal="center" vertical="center" shrinkToFit="1"/>
    </xf>
    <xf numFmtId="176" fontId="28" fillId="16" borderId="2541" xfId="0" applyNumberFormat="1" applyFont="1" applyFill="1" applyBorder="1" applyAlignment="1">
      <alignment horizontal="center" vertical="center" shrinkToFit="1"/>
    </xf>
    <xf numFmtId="176" fontId="0" fillId="16" borderId="2539" xfId="0" applyNumberFormat="1" applyFill="1" applyBorder="1" applyAlignment="1">
      <alignment horizontal="center" vertical="center" shrinkToFit="1"/>
    </xf>
    <xf numFmtId="176" fontId="39" fillId="11" borderId="2538" xfId="0" applyNumberFormat="1" applyFont="1" applyFill="1" applyBorder="1" applyAlignment="1">
      <alignment horizontal="center" vertical="center" shrinkToFit="1"/>
    </xf>
    <xf numFmtId="176" fontId="39" fillId="11" borderId="2542" xfId="0" applyNumberFormat="1" applyFont="1" applyFill="1" applyBorder="1" applyAlignment="1">
      <alignment horizontal="center" vertical="center" shrinkToFit="1"/>
    </xf>
    <xf numFmtId="0" fontId="39" fillId="0" borderId="2543" xfId="0" applyFont="1" applyBorder="1" applyAlignment="1">
      <alignment horizontal="center" vertical="center" shrinkToFit="1"/>
    </xf>
    <xf numFmtId="0" fontId="39" fillId="11" borderId="2544" xfId="0" applyFont="1" applyFill="1" applyBorder="1" applyAlignment="1">
      <alignment horizontal="center" vertical="center" shrinkToFit="1"/>
    </xf>
    <xf numFmtId="0" fontId="39" fillId="11" borderId="2538" xfId="0" applyFont="1" applyFill="1" applyBorder="1" applyAlignment="1">
      <alignment horizontal="center" vertical="center" shrinkToFit="1"/>
    </xf>
    <xf numFmtId="0" fontId="39" fillId="11" borderId="2542" xfId="0" applyFont="1" applyFill="1" applyBorder="1" applyAlignment="1">
      <alignment horizontal="center" vertical="center" shrinkToFit="1"/>
    </xf>
    <xf numFmtId="0" fontId="39" fillId="5" borderId="2542" xfId="0" applyFont="1" applyFill="1" applyBorder="1" applyAlignment="1">
      <alignment horizontal="center" vertical="center" shrinkToFit="1"/>
    </xf>
    <xf numFmtId="176" fontId="0" fillId="0" borderId="2546" xfId="0" applyNumberFormat="1" applyBorder="1" applyAlignment="1">
      <alignment horizontal="center" vertical="center"/>
    </xf>
    <xf numFmtId="0" fontId="0" fillId="0" borderId="2545" xfId="0" applyBorder="1">
      <alignment vertical="center"/>
    </xf>
    <xf numFmtId="0" fontId="0" fillId="0" borderId="2547" xfId="0" applyBorder="1">
      <alignment vertical="center"/>
    </xf>
    <xf numFmtId="0" fontId="0" fillId="0" borderId="2546" xfId="0" applyBorder="1" applyAlignment="1">
      <alignment horizontal="center" vertical="center"/>
    </xf>
    <xf numFmtId="176" fontId="0" fillId="0" borderId="2544" xfId="0" applyNumberFormat="1" applyBorder="1" applyAlignment="1">
      <alignment horizontal="center" vertical="center"/>
    </xf>
    <xf numFmtId="0" fontId="0" fillId="0" borderId="2547" xfId="0" applyBorder="1" applyAlignment="1">
      <alignment horizontal="center" vertical="center"/>
    </xf>
    <xf numFmtId="0" fontId="0" fillId="0" borderId="2545" xfId="0" applyBorder="1" applyAlignment="1">
      <alignment horizontal="center" vertical="center"/>
    </xf>
    <xf numFmtId="0" fontId="0" fillId="0" borderId="2548" xfId="0" applyBorder="1" applyAlignment="1">
      <alignment horizontal="center" vertical="center"/>
    </xf>
    <xf numFmtId="0" fontId="37" fillId="41" borderId="2549" xfId="0" applyFont="1" applyFill="1" applyBorder="1" applyAlignment="1">
      <alignment vertical="center" shrinkToFit="1"/>
    </xf>
    <xf numFmtId="0" fontId="37" fillId="41" borderId="2550" xfId="0" applyFont="1" applyFill="1" applyBorder="1" applyAlignment="1">
      <alignment horizontal="center" vertical="center" shrinkToFit="1"/>
    </xf>
    <xf numFmtId="0" fontId="29" fillId="0" borderId="2548" xfId="0" applyFont="1" applyBorder="1" applyAlignment="1">
      <alignment horizontal="center" vertical="center" shrinkToFit="1"/>
    </xf>
    <xf numFmtId="0" fontId="0" fillId="0" borderId="2545" xfId="0" applyBorder="1" applyAlignment="1">
      <alignment horizontal="center" vertical="center" shrinkToFit="1"/>
    </xf>
    <xf numFmtId="0" fontId="35" fillId="0" borderId="2551" xfId="0" applyFont="1" applyBorder="1" applyAlignment="1">
      <alignment horizontal="center" vertical="center" shrinkToFit="1"/>
    </xf>
    <xf numFmtId="0" fontId="0" fillId="11" borderId="2552" xfId="0" quotePrefix="1" applyFill="1" applyBorder="1" applyAlignment="1">
      <alignment horizontal="center" vertical="center"/>
    </xf>
    <xf numFmtId="176" fontId="0" fillId="20" borderId="2554" xfId="0" applyNumberFormat="1" applyFill="1" applyBorder="1" applyAlignment="1">
      <alignment horizontal="center" vertical="center" shrinkToFit="1"/>
    </xf>
    <xf numFmtId="176" fontId="0" fillId="20" borderId="2553" xfId="0" applyNumberFormat="1" applyFill="1" applyBorder="1" applyAlignment="1">
      <alignment horizontal="center" vertical="center" shrinkToFit="1"/>
    </xf>
    <xf numFmtId="176" fontId="28" fillId="20" borderId="2555" xfId="0" applyNumberFormat="1" applyFont="1" applyFill="1" applyBorder="1" applyAlignment="1">
      <alignment horizontal="center" vertical="center" shrinkToFit="1"/>
    </xf>
    <xf numFmtId="176" fontId="28" fillId="16" borderId="2556" xfId="0" applyNumberFormat="1" applyFont="1" applyFill="1" applyBorder="1" applyAlignment="1">
      <alignment horizontal="center" vertical="center" shrinkToFit="1"/>
    </xf>
    <xf numFmtId="176" fontId="0" fillId="16" borderId="2554" xfId="0" applyNumberFormat="1" applyFill="1" applyBorder="1" applyAlignment="1">
      <alignment horizontal="center" vertical="center" shrinkToFit="1"/>
    </xf>
    <xf numFmtId="176" fontId="39" fillId="11" borderId="2553" xfId="0" applyNumberFormat="1" applyFont="1" applyFill="1" applyBorder="1" applyAlignment="1">
      <alignment horizontal="center" vertical="center" shrinkToFit="1"/>
    </xf>
    <xf numFmtId="176" fontId="39" fillId="11" borderId="2557" xfId="0" applyNumberFormat="1" applyFont="1" applyFill="1" applyBorder="1" applyAlignment="1">
      <alignment horizontal="center" vertical="center" shrinkToFit="1"/>
    </xf>
    <xf numFmtId="0" fontId="39" fillId="0" borderId="2558" xfId="0" applyFont="1" applyBorder="1" applyAlignment="1">
      <alignment horizontal="center" vertical="center" shrinkToFit="1"/>
    </xf>
    <xf numFmtId="0" fontId="39" fillId="11" borderId="2559" xfId="0" applyFont="1" applyFill="1" applyBorder="1" applyAlignment="1">
      <alignment horizontal="center" vertical="center" shrinkToFit="1"/>
    </xf>
    <xf numFmtId="0" fontId="39" fillId="11" borderId="2553" xfId="0" applyFont="1" applyFill="1" applyBorder="1" applyAlignment="1">
      <alignment horizontal="center" vertical="center" shrinkToFit="1"/>
    </xf>
    <xf numFmtId="0" fontId="39" fillId="11" borderId="2557" xfId="0" applyFont="1" applyFill="1" applyBorder="1" applyAlignment="1">
      <alignment horizontal="center" vertical="center" shrinkToFit="1"/>
    </xf>
    <xf numFmtId="0" fontId="39" fillId="5" borderId="2557" xfId="0" applyFont="1" applyFill="1" applyBorder="1" applyAlignment="1">
      <alignment horizontal="center" vertical="center" shrinkToFit="1"/>
    </xf>
    <xf numFmtId="176" fontId="0" fillId="0" borderId="2561" xfId="0" applyNumberFormat="1" applyBorder="1" applyAlignment="1">
      <alignment horizontal="center" vertical="center"/>
    </xf>
    <xf numFmtId="0" fontId="0" fillId="0" borderId="2560" xfId="0" applyBorder="1">
      <alignment vertical="center"/>
    </xf>
    <xf numFmtId="0" fontId="0" fillId="0" borderId="2562" xfId="0" applyBorder="1">
      <alignment vertical="center"/>
    </xf>
    <xf numFmtId="0" fontId="0" fillId="0" borderId="2561" xfId="0" applyBorder="1" applyAlignment="1">
      <alignment horizontal="center" vertical="center"/>
    </xf>
    <xf numFmtId="176" fontId="0" fillId="0" borderId="2559" xfId="0" applyNumberFormat="1" applyBorder="1" applyAlignment="1">
      <alignment horizontal="center" vertical="center"/>
    </xf>
    <xf numFmtId="0" fontId="0" fillId="0" borderId="2562" xfId="0" applyBorder="1" applyAlignment="1">
      <alignment horizontal="center" vertical="center"/>
    </xf>
    <xf numFmtId="0" fontId="0" fillId="0" borderId="2560" xfId="0" applyBorder="1" applyAlignment="1">
      <alignment horizontal="center" vertical="center"/>
    </xf>
    <xf numFmtId="0" fontId="0" fillId="0" borderId="2563" xfId="0" applyBorder="1" applyAlignment="1">
      <alignment horizontal="center" vertical="center"/>
    </xf>
    <xf numFmtId="0" fontId="37" fillId="41" borderId="2564" xfId="0" applyFont="1" applyFill="1" applyBorder="1" applyAlignment="1">
      <alignment vertical="center" shrinkToFit="1"/>
    </xf>
    <xf numFmtId="0" fontId="37" fillId="41" borderId="2565" xfId="0" applyFont="1" applyFill="1" applyBorder="1" applyAlignment="1">
      <alignment horizontal="center" vertical="center" shrinkToFit="1"/>
    </xf>
    <xf numFmtId="0" fontId="29" fillId="0" borderId="2563" xfId="0" applyFont="1" applyBorder="1" applyAlignment="1">
      <alignment horizontal="center" vertical="center" shrinkToFit="1"/>
    </xf>
    <xf numFmtId="0" fontId="0" fillId="0" borderId="2560" xfId="0" applyBorder="1" applyAlignment="1">
      <alignment horizontal="center" vertical="center" shrinkToFit="1"/>
    </xf>
    <xf numFmtId="0" fontId="35" fillId="0" borderId="2566" xfId="0" applyFont="1" applyBorder="1" applyAlignment="1">
      <alignment horizontal="center" vertical="center" shrinkToFit="1"/>
    </xf>
    <xf numFmtId="0" fontId="0" fillId="11" borderId="2567" xfId="0" quotePrefix="1" applyFill="1" applyBorder="1" applyAlignment="1">
      <alignment horizontal="center" vertical="center"/>
    </xf>
    <xf numFmtId="176" fontId="0" fillId="20" borderId="2569" xfId="0" applyNumberFormat="1" applyFill="1" applyBorder="1" applyAlignment="1">
      <alignment horizontal="center" vertical="center" shrinkToFit="1"/>
    </xf>
    <xf numFmtId="176" fontId="0" fillId="20" borderId="2568" xfId="0" applyNumberFormat="1" applyFill="1" applyBorder="1" applyAlignment="1">
      <alignment horizontal="center" vertical="center" shrinkToFit="1"/>
    </xf>
    <xf numFmtId="176" fontId="28" fillId="20" borderId="2570" xfId="0" applyNumberFormat="1" applyFont="1" applyFill="1" applyBorder="1" applyAlignment="1">
      <alignment horizontal="center" vertical="center" shrinkToFit="1"/>
    </xf>
    <xf numFmtId="176" fontId="28" fillId="16" borderId="2571" xfId="0" applyNumberFormat="1" applyFont="1" applyFill="1" applyBorder="1" applyAlignment="1">
      <alignment horizontal="center" vertical="center" shrinkToFit="1"/>
    </xf>
    <xf numFmtId="176" fontId="0" fillId="16" borderId="2569" xfId="0" applyNumberFormat="1" applyFill="1" applyBorder="1" applyAlignment="1">
      <alignment horizontal="center" vertical="center" shrinkToFit="1"/>
    </xf>
    <xf numFmtId="176" fontId="39" fillId="11" borderId="2568" xfId="0" applyNumberFormat="1" applyFont="1" applyFill="1" applyBorder="1" applyAlignment="1">
      <alignment horizontal="center" vertical="center" shrinkToFit="1"/>
    </xf>
    <xf numFmtId="176" fontId="39" fillId="11" borderId="2572" xfId="0" applyNumberFormat="1" applyFont="1" applyFill="1" applyBorder="1" applyAlignment="1">
      <alignment horizontal="center" vertical="center" shrinkToFit="1"/>
    </xf>
    <xf numFmtId="0" fontId="39" fillId="0" borderId="2573" xfId="0" applyFont="1" applyBorder="1" applyAlignment="1">
      <alignment horizontal="center" vertical="center" shrinkToFit="1"/>
    </xf>
    <xf numFmtId="0" fontId="39" fillId="11" borderId="2574" xfId="0" applyFont="1" applyFill="1" applyBorder="1" applyAlignment="1">
      <alignment horizontal="center" vertical="center" shrinkToFit="1"/>
    </xf>
    <xf numFmtId="0" fontId="39" fillId="11" borderId="2568" xfId="0" applyFont="1" applyFill="1" applyBorder="1" applyAlignment="1">
      <alignment horizontal="center" vertical="center" shrinkToFit="1"/>
    </xf>
    <xf numFmtId="0" fontId="39" fillId="11" borderId="2572" xfId="0" applyFont="1" applyFill="1" applyBorder="1" applyAlignment="1">
      <alignment horizontal="center" vertical="center" shrinkToFit="1"/>
    </xf>
    <xf numFmtId="0" fontId="39" fillId="5" borderId="2572" xfId="0" applyFont="1" applyFill="1" applyBorder="1" applyAlignment="1">
      <alignment horizontal="center" vertical="center" shrinkToFit="1"/>
    </xf>
    <xf numFmtId="176" fontId="0" fillId="0" borderId="2576" xfId="0" applyNumberFormat="1" applyBorder="1" applyAlignment="1">
      <alignment horizontal="center" vertical="center"/>
    </xf>
    <xf numFmtId="0" fontId="0" fillId="0" borderId="2575" xfId="0" applyBorder="1">
      <alignment vertical="center"/>
    </xf>
    <xf numFmtId="0" fontId="0" fillId="0" borderId="2577" xfId="0" applyBorder="1">
      <alignment vertical="center"/>
    </xf>
    <xf numFmtId="0" fontId="0" fillId="0" borderId="2576" xfId="0" applyBorder="1" applyAlignment="1">
      <alignment horizontal="center" vertical="center"/>
    </xf>
    <xf numFmtId="176" fontId="0" fillId="0" borderId="2574" xfId="0" applyNumberFormat="1" applyBorder="1" applyAlignment="1">
      <alignment horizontal="center" vertical="center"/>
    </xf>
    <xf numFmtId="0" fontId="0" fillId="0" borderId="2577" xfId="0" applyBorder="1" applyAlignment="1">
      <alignment horizontal="center" vertical="center"/>
    </xf>
    <xf numFmtId="0" fontId="0" fillId="0" borderId="2575" xfId="0" applyBorder="1" applyAlignment="1">
      <alignment horizontal="center" vertical="center"/>
    </xf>
    <xf numFmtId="0" fontId="0" fillId="0" borderId="2578" xfId="0" applyBorder="1" applyAlignment="1">
      <alignment horizontal="center" vertical="center"/>
    </xf>
    <xf numFmtId="0" fontId="0" fillId="36" borderId="2575" xfId="0" applyFill="1" applyBorder="1" applyAlignment="1">
      <alignment horizontal="center" vertical="center"/>
    </xf>
    <xf numFmtId="0" fontId="0" fillId="0" borderId="2579" xfId="0" applyBorder="1" applyAlignment="1">
      <alignment horizontal="center" vertical="center"/>
    </xf>
    <xf numFmtId="178" fontId="0" fillId="0" borderId="1983" xfId="0" applyNumberFormat="1" applyBorder="1" applyAlignment="1">
      <alignment horizontal="center" vertical="center" shrinkToFit="1"/>
    </xf>
    <xf numFmtId="0" fontId="37" fillId="7" borderId="2580" xfId="0" applyFont="1" applyFill="1" applyBorder="1" applyAlignment="1">
      <alignment vertical="center" shrinkToFit="1"/>
    </xf>
    <xf numFmtId="0" fontId="37" fillId="7" borderId="2581" xfId="0" applyFont="1" applyFill="1" applyBorder="1" applyAlignment="1">
      <alignment horizontal="center" vertical="center" shrinkToFit="1"/>
    </xf>
    <xf numFmtId="0" fontId="29" fillId="0" borderId="2579" xfId="0" applyFont="1" applyBorder="1" applyAlignment="1">
      <alignment horizontal="center" vertical="center" shrinkToFit="1"/>
    </xf>
    <xf numFmtId="0" fontId="0" fillId="0" borderId="2575" xfId="0" applyBorder="1" applyAlignment="1">
      <alignment horizontal="center" vertical="center" shrinkToFit="1"/>
    </xf>
    <xf numFmtId="0" fontId="35" fillId="0" borderId="2582" xfId="0" applyFont="1" applyBorder="1" applyAlignment="1">
      <alignment horizontal="center" vertical="center" shrinkToFit="1"/>
    </xf>
    <xf numFmtId="0" fontId="0" fillId="11" borderId="2583" xfId="0" quotePrefix="1" applyFill="1" applyBorder="1" applyAlignment="1">
      <alignment horizontal="center" vertical="center"/>
    </xf>
    <xf numFmtId="176" fontId="0" fillId="20" borderId="2585" xfId="0" applyNumberFormat="1" applyFill="1" applyBorder="1" applyAlignment="1">
      <alignment horizontal="center" vertical="center" shrinkToFit="1"/>
    </xf>
    <xf numFmtId="176" fontId="0" fillId="20" borderId="2584" xfId="0" applyNumberFormat="1" applyFill="1" applyBorder="1" applyAlignment="1">
      <alignment horizontal="center" vertical="center" shrinkToFit="1"/>
    </xf>
    <xf numFmtId="176" fontId="28" fillId="20" borderId="2586" xfId="0" applyNumberFormat="1" applyFont="1" applyFill="1" applyBorder="1" applyAlignment="1">
      <alignment horizontal="center" vertical="center" shrinkToFit="1"/>
    </xf>
    <xf numFmtId="176" fontId="28" fillId="16" borderId="2587" xfId="0" applyNumberFormat="1" applyFont="1" applyFill="1" applyBorder="1" applyAlignment="1">
      <alignment horizontal="center" vertical="center" shrinkToFit="1"/>
    </xf>
    <xf numFmtId="176" fontId="0" fillId="16" borderId="2585" xfId="0" applyNumberFormat="1" applyFill="1" applyBorder="1" applyAlignment="1">
      <alignment horizontal="center" vertical="center" shrinkToFit="1"/>
    </xf>
    <xf numFmtId="176" fontId="39" fillId="11" borderId="2584" xfId="0" applyNumberFormat="1" applyFont="1" applyFill="1" applyBorder="1" applyAlignment="1">
      <alignment horizontal="center" vertical="center" shrinkToFit="1"/>
    </xf>
    <xf numFmtId="176" fontId="39" fillId="11" borderId="2588" xfId="0" applyNumberFormat="1" applyFont="1" applyFill="1" applyBorder="1" applyAlignment="1">
      <alignment horizontal="center" vertical="center" shrinkToFit="1"/>
    </xf>
    <xf numFmtId="176" fontId="39" fillId="0" borderId="2588" xfId="0" applyNumberFormat="1" applyFont="1" applyBorder="1" applyAlignment="1">
      <alignment horizontal="center" vertical="center" shrinkToFit="1"/>
    </xf>
    <xf numFmtId="0" fontId="39" fillId="0" borderId="2589" xfId="0" applyFont="1" applyBorder="1" applyAlignment="1">
      <alignment horizontal="center" vertical="center" shrinkToFit="1"/>
    </xf>
    <xf numFmtId="0" fontId="39" fillId="11" borderId="2590" xfId="0" applyFont="1" applyFill="1" applyBorder="1" applyAlignment="1">
      <alignment horizontal="center" vertical="center" shrinkToFit="1"/>
    </xf>
    <xf numFmtId="0" fontId="39" fillId="11" borderId="2584" xfId="0" applyFont="1" applyFill="1" applyBorder="1" applyAlignment="1">
      <alignment horizontal="center" vertical="center" shrinkToFit="1"/>
    </xf>
    <xf numFmtId="0" fontId="39" fillId="11" borderId="2588" xfId="0" applyFont="1" applyFill="1" applyBorder="1" applyAlignment="1">
      <alignment horizontal="center" vertical="center" shrinkToFit="1"/>
    </xf>
    <xf numFmtId="0" fontId="39" fillId="5" borderId="2588" xfId="0" applyFont="1" applyFill="1" applyBorder="1" applyAlignment="1">
      <alignment horizontal="center" vertical="center" shrinkToFit="1"/>
    </xf>
    <xf numFmtId="176" fontId="0" fillId="0" borderId="2591" xfId="0" applyNumberFormat="1" applyBorder="1" applyAlignment="1">
      <alignment horizontal="center" vertical="center"/>
    </xf>
    <xf numFmtId="0" fontId="0" fillId="0" borderId="2592" xfId="0" applyBorder="1">
      <alignment vertical="center"/>
    </xf>
    <xf numFmtId="0" fontId="0" fillId="0" borderId="2594" xfId="0" applyBorder="1">
      <alignment vertical="center"/>
    </xf>
    <xf numFmtId="176" fontId="0" fillId="0" borderId="2593" xfId="0" applyNumberFormat="1" applyBorder="1" applyAlignment="1">
      <alignment horizontal="center" vertical="center"/>
    </xf>
    <xf numFmtId="0" fontId="0" fillId="0" borderId="2593" xfId="0" applyBorder="1" applyAlignment="1">
      <alignment horizontal="center" vertical="center"/>
    </xf>
    <xf numFmtId="176" fontId="0" fillId="0" borderId="2590" xfId="0" applyNumberFormat="1" applyBorder="1" applyAlignment="1">
      <alignment horizontal="center" vertical="center"/>
    </xf>
    <xf numFmtId="0" fontId="0" fillId="0" borderId="2594" xfId="0" applyBorder="1" applyAlignment="1">
      <alignment horizontal="center" vertical="center"/>
    </xf>
    <xf numFmtId="0" fontId="0" fillId="0" borderId="2592" xfId="0" applyBorder="1" applyAlignment="1">
      <alignment horizontal="center" vertical="center"/>
    </xf>
    <xf numFmtId="0" fontId="0" fillId="0" borderId="2595" xfId="0" applyBorder="1" applyAlignment="1">
      <alignment horizontal="center" vertical="center"/>
    </xf>
    <xf numFmtId="0" fontId="0" fillId="36" borderId="2592" xfId="0" applyFill="1" applyBorder="1" applyAlignment="1">
      <alignment horizontal="center" vertical="center"/>
    </xf>
    <xf numFmtId="0" fontId="0" fillId="0" borderId="2596" xfId="0" applyBorder="1" applyAlignment="1">
      <alignment horizontal="center" vertical="center"/>
    </xf>
    <xf numFmtId="0" fontId="37" fillId="7" borderId="2597" xfId="0" applyFont="1" applyFill="1" applyBorder="1" applyAlignment="1">
      <alignment vertical="center" shrinkToFit="1"/>
    </xf>
    <xf numFmtId="0" fontId="37" fillId="7" borderId="2598" xfId="0" applyFont="1" applyFill="1" applyBorder="1" applyAlignment="1">
      <alignment horizontal="center" vertical="center" shrinkToFit="1"/>
    </xf>
    <xf numFmtId="0" fontId="29" fillId="0" borderId="2596" xfId="0" applyFont="1" applyBorder="1" applyAlignment="1">
      <alignment horizontal="center" vertical="center" shrinkToFit="1"/>
    </xf>
    <xf numFmtId="0" fontId="0" fillId="0" borderId="2592" xfId="0" applyBorder="1" applyAlignment="1">
      <alignment horizontal="center" vertical="center" shrinkToFit="1"/>
    </xf>
    <xf numFmtId="0" fontId="35" fillId="0" borderId="2599" xfId="0" applyFont="1" applyBorder="1" applyAlignment="1">
      <alignment horizontal="center" vertical="center" shrinkToFit="1"/>
    </xf>
    <xf numFmtId="0" fontId="0" fillId="11" borderId="2600" xfId="0" quotePrefix="1" applyFill="1" applyBorder="1" applyAlignment="1">
      <alignment horizontal="center" vertical="center"/>
    </xf>
    <xf numFmtId="176" fontId="0" fillId="20" borderId="2602" xfId="0" applyNumberFormat="1" applyFill="1" applyBorder="1" applyAlignment="1">
      <alignment horizontal="center" vertical="center" shrinkToFit="1"/>
    </xf>
    <xf numFmtId="176" fontId="0" fillId="20" borderId="2601" xfId="0" applyNumberFormat="1" applyFill="1" applyBorder="1" applyAlignment="1">
      <alignment horizontal="center" vertical="center" shrinkToFit="1"/>
    </xf>
    <xf numFmtId="176" fontId="28" fillId="20" borderId="2603" xfId="0" applyNumberFormat="1" applyFont="1" applyFill="1" applyBorder="1" applyAlignment="1">
      <alignment horizontal="center" vertical="center" shrinkToFit="1"/>
    </xf>
    <xf numFmtId="176" fontId="28" fillId="16" borderId="2604" xfId="0" applyNumberFormat="1" applyFont="1" applyFill="1" applyBorder="1" applyAlignment="1">
      <alignment horizontal="center" vertical="center" shrinkToFit="1"/>
    </xf>
    <xf numFmtId="176" fontId="0" fillId="16" borderId="2602" xfId="0" applyNumberFormat="1" applyFill="1" applyBorder="1" applyAlignment="1">
      <alignment horizontal="center" vertical="center" shrinkToFit="1"/>
    </xf>
    <xf numFmtId="176" fontId="39" fillId="11" borderId="2601" xfId="0" applyNumberFormat="1" applyFont="1" applyFill="1" applyBorder="1" applyAlignment="1">
      <alignment horizontal="center" vertical="center" shrinkToFit="1"/>
    </xf>
    <xf numFmtId="176" fontId="39" fillId="11" borderId="2605" xfId="0" applyNumberFormat="1" applyFont="1" applyFill="1" applyBorder="1" applyAlignment="1">
      <alignment horizontal="center" vertical="center" shrinkToFit="1"/>
    </xf>
    <xf numFmtId="176" fontId="39" fillId="0" borderId="2605" xfId="0" applyNumberFormat="1" applyFont="1" applyBorder="1" applyAlignment="1">
      <alignment horizontal="center" vertical="center" shrinkToFit="1"/>
    </xf>
    <xf numFmtId="0" fontId="39" fillId="0" borderId="2606" xfId="0" applyFont="1" applyBorder="1" applyAlignment="1">
      <alignment horizontal="center" vertical="center" shrinkToFit="1"/>
    </xf>
    <xf numFmtId="0" fontId="39" fillId="11" borderId="2607" xfId="0" applyFont="1" applyFill="1" applyBorder="1" applyAlignment="1">
      <alignment horizontal="center" vertical="center" shrinkToFit="1"/>
    </xf>
    <xf numFmtId="0" fontId="39" fillId="11" borderId="2601" xfId="0" applyFont="1" applyFill="1" applyBorder="1" applyAlignment="1">
      <alignment horizontal="center" vertical="center" shrinkToFit="1"/>
    </xf>
    <xf numFmtId="0" fontId="39" fillId="11" borderId="2605" xfId="0" applyFont="1" applyFill="1" applyBorder="1" applyAlignment="1">
      <alignment horizontal="center" vertical="center" shrinkToFit="1"/>
    </xf>
    <xf numFmtId="0" fontId="39" fillId="5" borderId="2605" xfId="0" applyFont="1" applyFill="1" applyBorder="1" applyAlignment="1">
      <alignment horizontal="center" vertical="center" shrinkToFit="1"/>
    </xf>
    <xf numFmtId="176" fontId="0" fillId="0" borderId="2608" xfId="0" applyNumberFormat="1" applyBorder="1" applyAlignment="1">
      <alignment horizontal="center" vertical="center"/>
    </xf>
    <xf numFmtId="0" fontId="0" fillId="0" borderId="2609" xfId="0" applyBorder="1">
      <alignment vertical="center"/>
    </xf>
    <xf numFmtId="0" fontId="0" fillId="0" borderId="2610" xfId="0" applyBorder="1" applyAlignment="1">
      <alignment horizontal="center" vertical="center"/>
    </xf>
    <xf numFmtId="176" fontId="0" fillId="0" borderId="2607" xfId="0" applyNumberFormat="1" applyBorder="1" applyAlignment="1">
      <alignment horizontal="center" vertical="center"/>
    </xf>
    <xf numFmtId="0" fontId="0" fillId="0" borderId="2611" xfId="0" applyBorder="1" applyAlignment="1">
      <alignment horizontal="center" vertical="center"/>
    </xf>
    <xf numFmtId="0" fontId="0" fillId="0" borderId="2609" xfId="0" applyBorder="1" applyAlignment="1">
      <alignment horizontal="center" vertical="center"/>
    </xf>
    <xf numFmtId="0" fontId="0" fillId="0" borderId="2612" xfId="0" applyBorder="1" applyAlignment="1">
      <alignment horizontal="center" vertical="center"/>
    </xf>
    <xf numFmtId="0" fontId="0" fillId="36" borderId="2609" xfId="0" applyFill="1" applyBorder="1" applyAlignment="1">
      <alignment horizontal="center" vertical="center"/>
    </xf>
    <xf numFmtId="0" fontId="0" fillId="0" borderId="2613" xfId="0" applyBorder="1" applyAlignment="1">
      <alignment horizontal="center" vertical="center"/>
    </xf>
    <xf numFmtId="0" fontId="37" fillId="41" borderId="2614" xfId="0" applyFont="1" applyFill="1" applyBorder="1" applyAlignment="1">
      <alignment vertical="center" shrinkToFit="1"/>
    </xf>
    <xf numFmtId="0" fontId="39" fillId="41" borderId="2615" xfId="0" applyFont="1" applyFill="1" applyBorder="1" applyAlignment="1">
      <alignment horizontal="center" vertical="center" shrinkToFit="1"/>
    </xf>
    <xf numFmtId="0" fontId="29" fillId="0" borderId="2613" xfId="0" applyFont="1" applyBorder="1" applyAlignment="1">
      <alignment horizontal="center" vertical="center" shrinkToFit="1"/>
    </xf>
    <xf numFmtId="0" fontId="0" fillId="0" borderId="2609" xfId="0" applyBorder="1" applyAlignment="1">
      <alignment horizontal="center" vertical="center" shrinkToFit="1"/>
    </xf>
    <xf numFmtId="0" fontId="35" fillId="0" borderId="2616" xfId="0" applyFont="1" applyBorder="1" applyAlignment="1">
      <alignment horizontal="center" vertical="center" shrinkToFit="1"/>
    </xf>
    <xf numFmtId="0" fontId="0" fillId="11" borderId="2617" xfId="0" quotePrefix="1" applyFill="1" applyBorder="1" applyAlignment="1">
      <alignment horizontal="center" vertical="center"/>
    </xf>
    <xf numFmtId="176" fontId="0" fillId="20" borderId="2619" xfId="0" applyNumberFormat="1" applyFill="1" applyBorder="1" applyAlignment="1">
      <alignment horizontal="center" vertical="center" shrinkToFit="1"/>
    </xf>
    <xf numFmtId="176" fontId="0" fillId="20" borderId="2618" xfId="0" applyNumberFormat="1" applyFill="1" applyBorder="1" applyAlignment="1">
      <alignment horizontal="center" vertical="center" shrinkToFit="1"/>
    </xf>
    <xf numFmtId="176" fontId="28" fillId="20" borderId="2620" xfId="0" applyNumberFormat="1" applyFont="1" applyFill="1" applyBorder="1" applyAlignment="1">
      <alignment horizontal="center" vertical="center" shrinkToFit="1"/>
    </xf>
    <xf numFmtId="176" fontId="28" fillId="16" borderId="2621" xfId="0" applyNumberFormat="1" applyFont="1" applyFill="1" applyBorder="1" applyAlignment="1">
      <alignment horizontal="center" vertical="center" shrinkToFit="1"/>
    </xf>
    <xf numFmtId="176" fontId="0" fillId="16" borderId="2619" xfId="0" applyNumberFormat="1" applyFill="1" applyBorder="1" applyAlignment="1">
      <alignment horizontal="center" vertical="center" shrinkToFit="1"/>
    </xf>
    <xf numFmtId="176" fontId="39" fillId="11" borderId="2618" xfId="0" applyNumberFormat="1" applyFont="1" applyFill="1" applyBorder="1" applyAlignment="1">
      <alignment horizontal="center" vertical="center" shrinkToFit="1"/>
    </xf>
    <xf numFmtId="176" fontId="39" fillId="11" borderId="2622" xfId="0" applyNumberFormat="1" applyFont="1" applyFill="1" applyBorder="1" applyAlignment="1">
      <alignment horizontal="center" vertical="center" shrinkToFit="1"/>
    </xf>
    <xf numFmtId="0" fontId="39" fillId="0" borderId="2623" xfId="0" applyFont="1" applyBorder="1" applyAlignment="1">
      <alignment horizontal="center" vertical="center" shrinkToFit="1"/>
    </xf>
    <xf numFmtId="0" fontId="39" fillId="11" borderId="2624" xfId="0" applyFont="1" applyFill="1" applyBorder="1" applyAlignment="1">
      <alignment horizontal="center" vertical="center" shrinkToFit="1"/>
    </xf>
    <xf numFmtId="0" fontId="39" fillId="11" borderId="2618" xfId="0" applyFont="1" applyFill="1" applyBorder="1" applyAlignment="1">
      <alignment horizontal="center" vertical="center" shrinkToFit="1"/>
    </xf>
    <xf numFmtId="0" fontId="39" fillId="11" borderId="2622" xfId="0" applyFont="1" applyFill="1" applyBorder="1" applyAlignment="1">
      <alignment horizontal="center" vertical="center" shrinkToFit="1"/>
    </xf>
    <xf numFmtId="0" fontId="39" fillId="5" borderId="2622" xfId="0" applyFont="1" applyFill="1" applyBorder="1" applyAlignment="1">
      <alignment horizontal="center" vertical="center" shrinkToFit="1"/>
    </xf>
    <xf numFmtId="176" fontId="0" fillId="0" borderId="2626" xfId="0" applyNumberFormat="1" applyBorder="1" applyAlignment="1">
      <alignment horizontal="center" vertical="center"/>
    </xf>
    <xf numFmtId="0" fontId="0" fillId="0" borderId="2627" xfId="0" applyBorder="1">
      <alignment vertical="center"/>
    </xf>
    <xf numFmtId="0" fontId="0" fillId="0" borderId="2625" xfId="0" applyBorder="1">
      <alignment vertical="center"/>
    </xf>
    <xf numFmtId="0" fontId="0" fillId="0" borderId="2626" xfId="0" applyBorder="1" applyAlignment="1">
      <alignment horizontal="center" vertical="center"/>
    </xf>
    <xf numFmtId="176" fontId="0" fillId="0" borderId="2624" xfId="0" applyNumberFormat="1" applyBorder="1" applyAlignment="1">
      <alignment horizontal="center" vertical="center"/>
    </xf>
    <xf numFmtId="0" fontId="0" fillId="0" borderId="2627" xfId="0" applyBorder="1" applyAlignment="1">
      <alignment horizontal="center" vertical="center"/>
    </xf>
    <xf numFmtId="0" fontId="0" fillId="0" borderId="2625" xfId="0" applyBorder="1" applyAlignment="1">
      <alignment horizontal="center" vertical="center"/>
    </xf>
    <xf numFmtId="0" fontId="0" fillId="0" borderId="2628" xfId="0" applyBorder="1" applyAlignment="1">
      <alignment horizontal="center" vertical="center"/>
    </xf>
    <xf numFmtId="0" fontId="29" fillId="0" borderId="2128" xfId="0" applyFont="1" applyBorder="1" applyAlignment="1">
      <alignment horizontal="center" vertical="center" shrinkToFit="1"/>
    </xf>
    <xf numFmtId="0" fontId="0" fillId="0" borderId="2127" xfId="0" applyBorder="1" applyAlignment="1">
      <alignment horizontal="center" vertical="center" shrinkToFit="1"/>
    </xf>
    <xf numFmtId="0" fontId="35" fillId="0" borderId="2129" xfId="0" applyFont="1" applyBorder="1" applyAlignment="1">
      <alignment horizontal="center" vertical="center" shrinkToFit="1"/>
    </xf>
    <xf numFmtId="0" fontId="0" fillId="11" borderId="2130" xfId="0" quotePrefix="1" applyFill="1" applyBorder="1" applyAlignment="1">
      <alignment horizontal="center" vertical="center"/>
    </xf>
    <xf numFmtId="176" fontId="0" fillId="20" borderId="2132" xfId="0" applyNumberFormat="1" applyFill="1" applyBorder="1" applyAlignment="1">
      <alignment horizontal="center" vertical="center" shrinkToFit="1"/>
    </xf>
    <xf numFmtId="176" fontId="0" fillId="20" borderId="2131" xfId="0" applyNumberFormat="1" applyFill="1" applyBorder="1" applyAlignment="1">
      <alignment horizontal="center" vertical="center" shrinkToFit="1"/>
    </xf>
    <xf numFmtId="176" fontId="28" fillId="20" borderId="2133" xfId="0" applyNumberFormat="1" applyFont="1" applyFill="1" applyBorder="1" applyAlignment="1">
      <alignment horizontal="center" vertical="center" shrinkToFit="1"/>
    </xf>
    <xf numFmtId="176" fontId="28" fillId="16" borderId="2134" xfId="0" applyNumberFormat="1" applyFont="1" applyFill="1" applyBorder="1" applyAlignment="1">
      <alignment horizontal="center" vertical="center" shrinkToFit="1"/>
    </xf>
    <xf numFmtId="176" fontId="0" fillId="16" borderId="2132" xfId="0" applyNumberFormat="1" applyFill="1" applyBorder="1" applyAlignment="1">
      <alignment horizontal="center" vertical="center" shrinkToFit="1"/>
    </xf>
    <xf numFmtId="176" fontId="39" fillId="11" borderId="2131" xfId="0" applyNumberFormat="1" applyFont="1" applyFill="1" applyBorder="1" applyAlignment="1">
      <alignment horizontal="center" vertical="center" shrinkToFit="1"/>
    </xf>
    <xf numFmtId="176" fontId="39" fillId="11" borderId="1266" xfId="0" applyNumberFormat="1" applyFont="1" applyFill="1" applyBorder="1" applyAlignment="1">
      <alignment horizontal="center" vertical="center" shrinkToFit="1"/>
    </xf>
    <xf numFmtId="176" fontId="39" fillId="11" borderId="1267" xfId="0" applyNumberFormat="1" applyFont="1" applyFill="1" applyBorder="1" applyAlignment="1">
      <alignment horizontal="center" vertical="center" shrinkToFit="1"/>
    </xf>
    <xf numFmtId="0" fontId="39" fillId="0" borderId="1268" xfId="0" applyFont="1" applyBorder="1" applyAlignment="1">
      <alignment horizontal="center" vertical="center" shrinkToFit="1"/>
    </xf>
    <xf numFmtId="0" fontId="39" fillId="11" borderId="1269" xfId="0" applyFont="1" applyFill="1" applyBorder="1" applyAlignment="1">
      <alignment horizontal="center" vertical="center" shrinkToFit="1"/>
    </xf>
    <xf numFmtId="0" fontId="39" fillId="5" borderId="1267" xfId="0" applyFont="1" applyFill="1" applyBorder="1" applyAlignment="1">
      <alignment horizontal="center" vertical="center" shrinkToFit="1"/>
    </xf>
    <xf numFmtId="0" fontId="0" fillId="0" borderId="1275" xfId="0" applyBorder="1" applyAlignment="1">
      <alignment horizontal="center" vertical="center"/>
    </xf>
    <xf numFmtId="0" fontId="37" fillId="3" borderId="2829" xfId="0" applyFont="1" applyFill="1" applyBorder="1" applyAlignment="1">
      <alignment vertical="center" shrinkToFit="1"/>
    </xf>
    <xf numFmtId="0" fontId="39" fillId="3" borderId="2830" xfId="0" applyFont="1" applyFill="1" applyBorder="1" applyAlignment="1">
      <alignment horizontal="center" vertical="center" shrinkToFit="1"/>
    </xf>
    <xf numFmtId="0" fontId="29" fillId="0" borderId="2828" xfId="0" applyFont="1" applyBorder="1" applyAlignment="1">
      <alignment horizontal="center" vertical="center" shrinkToFit="1"/>
    </xf>
    <xf numFmtId="0" fontId="0" fillId="0" borderId="2825" xfId="0" applyBorder="1" applyAlignment="1">
      <alignment horizontal="center" vertical="center" shrinkToFit="1"/>
    </xf>
    <xf numFmtId="0" fontId="0" fillId="11" borderId="2831" xfId="0" quotePrefix="1" applyFill="1" applyBorder="1" applyAlignment="1">
      <alignment horizontal="center" vertical="center"/>
    </xf>
    <xf numFmtId="176" fontId="0" fillId="20" borderId="2833" xfId="0" applyNumberFormat="1" applyFill="1" applyBorder="1" applyAlignment="1">
      <alignment horizontal="center" vertical="center" shrinkToFit="1"/>
    </xf>
    <xf numFmtId="176" fontId="0" fillId="20" borderId="2832" xfId="0" applyNumberFormat="1" applyFill="1" applyBorder="1" applyAlignment="1">
      <alignment horizontal="center" vertical="center" shrinkToFit="1"/>
    </xf>
    <xf numFmtId="176" fontId="28" fillId="20" borderId="2834" xfId="0" applyNumberFormat="1" applyFont="1" applyFill="1" applyBorder="1" applyAlignment="1">
      <alignment horizontal="center" vertical="center" shrinkToFit="1"/>
    </xf>
    <xf numFmtId="176" fontId="28" fillId="16" borderId="2835" xfId="0" applyNumberFormat="1" applyFont="1" applyFill="1" applyBorder="1" applyAlignment="1">
      <alignment horizontal="center" vertical="center" shrinkToFit="1"/>
    </xf>
    <xf numFmtId="176" fontId="0" fillId="16" borderId="2833" xfId="0" applyNumberFormat="1" applyFill="1" applyBorder="1" applyAlignment="1">
      <alignment horizontal="center" vertical="center" shrinkToFit="1"/>
    </xf>
    <xf numFmtId="176" fontId="39" fillId="11" borderId="2789" xfId="0" applyNumberFormat="1" applyFont="1" applyFill="1" applyBorder="1" applyAlignment="1">
      <alignment horizontal="center" vertical="center" shrinkToFit="1"/>
    </xf>
    <xf numFmtId="176" fontId="39" fillId="11" borderId="2832" xfId="0" applyNumberFormat="1" applyFont="1" applyFill="1" applyBorder="1" applyAlignment="1">
      <alignment horizontal="center" vertical="center" shrinkToFit="1"/>
    </xf>
    <xf numFmtId="176" fontId="39" fillId="11" borderId="2836" xfId="0" applyNumberFormat="1" applyFont="1" applyFill="1" applyBorder="1" applyAlignment="1">
      <alignment horizontal="center" vertical="center" shrinkToFit="1"/>
    </xf>
    <xf numFmtId="0" fontId="39" fillId="0" borderId="2837" xfId="0" applyFont="1" applyBorder="1" applyAlignment="1">
      <alignment horizontal="center" vertical="center" shrinkToFit="1"/>
    </xf>
    <xf numFmtId="0" fontId="39" fillId="11" borderId="2838" xfId="0" applyFont="1" applyFill="1" applyBorder="1" applyAlignment="1">
      <alignment horizontal="center" vertical="center" shrinkToFit="1"/>
    </xf>
    <xf numFmtId="0" fontId="39" fillId="11" borderId="2832" xfId="0" applyFont="1" applyFill="1" applyBorder="1" applyAlignment="1">
      <alignment horizontal="center" vertical="center" shrinkToFit="1"/>
    </xf>
    <xf numFmtId="0" fontId="39" fillId="11" borderId="2836" xfId="0" applyFont="1" applyFill="1" applyBorder="1" applyAlignment="1">
      <alignment horizontal="center" vertical="center" shrinkToFit="1"/>
    </xf>
    <xf numFmtId="0" fontId="39" fillId="5" borderId="2836" xfId="0" applyFont="1" applyFill="1" applyBorder="1" applyAlignment="1">
      <alignment horizontal="center" vertical="center" shrinkToFit="1"/>
    </xf>
    <xf numFmtId="0" fontId="0" fillId="0" borderId="2841" xfId="0" applyBorder="1">
      <alignment vertical="center"/>
    </xf>
    <xf numFmtId="0" fontId="0" fillId="0" borderId="2842" xfId="0" applyBorder="1" applyAlignment="1">
      <alignment horizontal="center" vertical="center"/>
    </xf>
    <xf numFmtId="0" fontId="0" fillId="0" borderId="2841" xfId="0" applyBorder="1" applyAlignment="1">
      <alignment horizontal="center" vertical="center"/>
    </xf>
    <xf numFmtId="176" fontId="0" fillId="0" borderId="2840" xfId="0" applyNumberFormat="1" applyBorder="1" applyAlignment="1">
      <alignment horizontal="center" vertical="center"/>
    </xf>
    <xf numFmtId="0" fontId="0" fillId="0" borderId="2840" xfId="0" applyBorder="1" applyAlignment="1">
      <alignment horizontal="center" vertical="center"/>
    </xf>
    <xf numFmtId="0" fontId="0" fillId="0" borderId="2839" xfId="0" applyBorder="1">
      <alignment vertical="center"/>
    </xf>
    <xf numFmtId="0" fontId="37" fillId="3" borderId="2756" xfId="0" applyFont="1" applyFill="1" applyBorder="1" applyAlignment="1">
      <alignment vertical="center" shrinkToFit="1"/>
    </xf>
    <xf numFmtId="0" fontId="39" fillId="3" borderId="2757" xfId="0" applyFont="1" applyFill="1" applyBorder="1" applyAlignment="1">
      <alignment horizontal="center" vertical="center" shrinkToFit="1"/>
    </xf>
    <xf numFmtId="0" fontId="0" fillId="0" borderId="2783" xfId="0" applyBorder="1" applyAlignment="1">
      <alignment horizontal="center" vertical="center" shrinkToFit="1"/>
    </xf>
    <xf numFmtId="0" fontId="0" fillId="11" borderId="2788" xfId="0" quotePrefix="1" applyFill="1" applyBorder="1" applyAlignment="1">
      <alignment horizontal="center" vertical="center"/>
    </xf>
    <xf numFmtId="176" fontId="0" fillId="20" borderId="2790" xfId="0" applyNumberFormat="1" applyFill="1" applyBorder="1" applyAlignment="1">
      <alignment horizontal="center" vertical="center" shrinkToFit="1"/>
    </xf>
    <xf numFmtId="176" fontId="0" fillId="20" borderId="2789" xfId="0" applyNumberFormat="1" applyFill="1" applyBorder="1" applyAlignment="1">
      <alignment horizontal="center" vertical="center" shrinkToFit="1"/>
    </xf>
    <xf numFmtId="176" fontId="28" fillId="20" borderId="2791" xfId="0" applyNumberFormat="1" applyFont="1" applyFill="1" applyBorder="1" applyAlignment="1">
      <alignment horizontal="center" vertical="center" shrinkToFit="1"/>
    </xf>
    <xf numFmtId="176" fontId="28" fillId="16" borderId="2792" xfId="0" applyNumberFormat="1" applyFont="1" applyFill="1" applyBorder="1" applyAlignment="1">
      <alignment horizontal="center" vertical="center" shrinkToFit="1"/>
    </xf>
    <xf numFmtId="176" fontId="0" fillId="16" borderId="2790" xfId="0" applyNumberFormat="1" applyFill="1" applyBorder="1" applyAlignment="1">
      <alignment horizontal="center" vertical="center" shrinkToFit="1"/>
    </xf>
    <xf numFmtId="176" fontId="39" fillId="11" borderId="2793" xfId="0" applyNumberFormat="1" applyFont="1" applyFill="1" applyBorder="1" applyAlignment="1">
      <alignment horizontal="center" vertical="center" shrinkToFit="1"/>
    </xf>
    <xf numFmtId="0" fontId="39" fillId="0" borderId="2794" xfId="0" applyFont="1" applyBorder="1" applyAlignment="1">
      <alignment horizontal="center" vertical="center" shrinkToFit="1"/>
    </xf>
    <xf numFmtId="0" fontId="39" fillId="11" borderId="2795" xfId="0" applyFont="1" applyFill="1" applyBorder="1" applyAlignment="1">
      <alignment horizontal="center" vertical="center" shrinkToFit="1"/>
    </xf>
    <xf numFmtId="0" fontId="39" fillId="11" borderId="2789" xfId="0" applyFont="1" applyFill="1" applyBorder="1" applyAlignment="1">
      <alignment horizontal="center" vertical="center" shrinkToFit="1"/>
    </xf>
    <xf numFmtId="0" fontId="39" fillId="11" borderId="2793" xfId="0" applyFont="1" applyFill="1" applyBorder="1" applyAlignment="1">
      <alignment horizontal="center" vertical="center" shrinkToFit="1"/>
    </xf>
    <xf numFmtId="0" fontId="39" fillId="5" borderId="2793" xfId="0" applyFont="1" applyFill="1" applyBorder="1" applyAlignment="1">
      <alignment horizontal="center" vertical="center" shrinkToFit="1"/>
    </xf>
    <xf numFmtId="0" fontId="0" fillId="0" borderId="2799" xfId="0" applyBorder="1" applyAlignment="1">
      <alignment horizontal="center" vertical="center"/>
    </xf>
    <xf numFmtId="176" fontId="0" fillId="0" borderId="2797" xfId="0" applyNumberFormat="1" applyBorder="1" applyAlignment="1">
      <alignment horizontal="center" vertical="center"/>
    </xf>
    <xf numFmtId="0" fontId="0" fillId="0" borderId="2798" xfId="0" applyBorder="1">
      <alignment vertical="center"/>
    </xf>
    <xf numFmtId="0" fontId="37" fillId="3" borderId="2800" xfId="0" applyFont="1" applyFill="1" applyBorder="1" applyAlignment="1">
      <alignment vertical="center" shrinkToFit="1"/>
    </xf>
    <xf numFmtId="0" fontId="39" fillId="3" borderId="2801" xfId="0" applyFont="1" applyFill="1" applyBorder="1" applyAlignment="1">
      <alignment horizontal="center" vertical="center" shrinkToFit="1"/>
    </xf>
    <xf numFmtId="0" fontId="29" fillId="0" borderId="2799" xfId="0" applyFont="1" applyBorder="1" applyAlignment="1">
      <alignment horizontal="center" vertical="center" shrinkToFit="1"/>
    </xf>
    <xf numFmtId="0" fontId="0" fillId="0" borderId="2796" xfId="0" applyBorder="1" applyAlignment="1">
      <alignment horizontal="center" vertical="center" shrinkToFit="1"/>
    </xf>
    <xf numFmtId="0" fontId="0" fillId="11" borderId="2802" xfId="0" quotePrefix="1" applyFill="1" applyBorder="1" applyAlignment="1">
      <alignment horizontal="center" vertical="center"/>
    </xf>
    <xf numFmtId="176" fontId="0" fillId="20" borderId="2804" xfId="0" applyNumberFormat="1" applyFill="1" applyBorder="1" applyAlignment="1">
      <alignment horizontal="center" vertical="center" shrinkToFit="1"/>
    </xf>
    <xf numFmtId="176" fontId="0" fillId="20" borderId="2803" xfId="0" applyNumberFormat="1" applyFill="1" applyBorder="1" applyAlignment="1">
      <alignment horizontal="center" vertical="center" shrinkToFit="1"/>
    </xf>
    <xf numFmtId="176" fontId="28" fillId="20" borderId="2805" xfId="0" applyNumberFormat="1" applyFont="1" applyFill="1" applyBorder="1" applyAlignment="1">
      <alignment horizontal="center" vertical="center" shrinkToFit="1"/>
    </xf>
    <xf numFmtId="176" fontId="28" fillId="16" borderId="2806" xfId="0" applyNumberFormat="1" applyFont="1" applyFill="1" applyBorder="1" applyAlignment="1">
      <alignment horizontal="center" vertical="center" shrinkToFit="1"/>
    </xf>
    <xf numFmtId="176" fontId="0" fillId="16" borderId="2804" xfId="0" applyNumberFormat="1" applyFill="1" applyBorder="1" applyAlignment="1">
      <alignment horizontal="center" vertical="center" shrinkToFit="1"/>
    </xf>
    <xf numFmtId="176" fontId="39" fillId="11" borderId="2803" xfId="0" applyNumberFormat="1" applyFont="1" applyFill="1" applyBorder="1" applyAlignment="1">
      <alignment horizontal="center" vertical="center" shrinkToFit="1"/>
    </xf>
    <xf numFmtId="176" fontId="39" fillId="11" borderId="2807" xfId="0" applyNumberFormat="1" applyFont="1" applyFill="1" applyBorder="1" applyAlignment="1">
      <alignment horizontal="center" vertical="center" shrinkToFit="1"/>
    </xf>
    <xf numFmtId="0" fontId="39" fillId="0" borderId="2808" xfId="0" applyFont="1" applyBorder="1" applyAlignment="1">
      <alignment horizontal="center" vertical="center" shrinkToFit="1"/>
    </xf>
    <xf numFmtId="0" fontId="39" fillId="11" borderId="2809" xfId="0" applyFont="1" applyFill="1" applyBorder="1" applyAlignment="1">
      <alignment horizontal="center" vertical="center" shrinkToFit="1"/>
    </xf>
    <xf numFmtId="0" fontId="39" fillId="11" borderId="2803" xfId="0" applyFont="1" applyFill="1" applyBorder="1" applyAlignment="1">
      <alignment horizontal="center" vertical="center" shrinkToFit="1"/>
    </xf>
    <xf numFmtId="0" fontId="39" fillId="11" borderId="2807" xfId="0" applyFont="1" applyFill="1" applyBorder="1" applyAlignment="1">
      <alignment horizontal="center" vertical="center" shrinkToFit="1"/>
    </xf>
    <xf numFmtId="0" fontId="39" fillId="5" borderId="2807" xfId="0" applyFont="1" applyFill="1" applyBorder="1" applyAlignment="1">
      <alignment horizontal="center" vertical="center" shrinkToFit="1"/>
    </xf>
    <xf numFmtId="0" fontId="0" fillId="0" borderId="2813" xfId="0" applyBorder="1">
      <alignment vertical="center"/>
    </xf>
    <xf numFmtId="176" fontId="0" fillId="0" borderId="2809" xfId="0" applyNumberFormat="1" applyBorder="1" applyAlignment="1">
      <alignment horizontal="center" vertical="center"/>
    </xf>
    <xf numFmtId="0" fontId="0" fillId="0" borderId="2813" xfId="0" applyBorder="1" applyAlignment="1">
      <alignment horizontal="center" vertical="center"/>
    </xf>
    <xf numFmtId="0" fontId="0" fillId="0" borderId="2811" xfId="0" applyBorder="1" applyAlignment="1">
      <alignment horizontal="center" vertical="center"/>
    </xf>
    <xf numFmtId="176" fontId="0" fillId="0" borderId="2812" xfId="0" applyNumberFormat="1" applyBorder="1" applyAlignment="1">
      <alignment horizontal="center" vertical="center"/>
    </xf>
    <xf numFmtId="0" fontId="0" fillId="0" borderId="2812" xfId="0" applyBorder="1" applyAlignment="1">
      <alignment horizontal="center" vertical="center"/>
    </xf>
    <xf numFmtId="176" fontId="0" fillId="0" borderId="2810" xfId="0" applyNumberFormat="1" applyBorder="1" applyAlignment="1">
      <alignment horizontal="center" vertical="center"/>
    </xf>
    <xf numFmtId="0" fontId="0" fillId="0" borderId="2814" xfId="0" applyBorder="1" applyAlignment="1">
      <alignment horizontal="center" vertical="center"/>
    </xf>
    <xf numFmtId="181" fontId="37" fillId="41" borderId="2490" xfId="0" applyNumberFormat="1" applyFont="1" applyFill="1" applyBorder="1" applyAlignment="1">
      <alignment horizontal="center" vertical="center"/>
    </xf>
    <xf numFmtId="0" fontId="29" fillId="0" borderId="3945" xfId="0" applyFont="1" applyBorder="1" applyAlignment="1">
      <alignment horizontal="center" vertical="center" shrinkToFit="1"/>
    </xf>
    <xf numFmtId="0" fontId="0" fillId="0" borderId="3944" xfId="0" applyBorder="1" applyAlignment="1">
      <alignment horizontal="center" vertical="center" shrinkToFit="1"/>
    </xf>
    <xf numFmtId="178" fontId="0" fillId="0" borderId="3946" xfId="0" applyNumberFormat="1" applyBorder="1" applyAlignment="1">
      <alignment horizontal="center" vertical="center" shrinkToFit="1"/>
    </xf>
    <xf numFmtId="0" fontId="35" fillId="0" borderId="3947" xfId="0" applyFont="1" applyBorder="1" applyAlignment="1">
      <alignment horizontal="center" vertical="center" shrinkToFit="1"/>
    </xf>
    <xf numFmtId="0" fontId="0" fillId="11" borderId="3948" xfId="0" quotePrefix="1" applyFill="1" applyBorder="1" applyAlignment="1">
      <alignment horizontal="center" vertical="center"/>
    </xf>
    <xf numFmtId="176" fontId="0" fillId="20" borderId="3950" xfId="0" applyNumberFormat="1" applyFill="1" applyBorder="1" applyAlignment="1">
      <alignment horizontal="center" vertical="center" shrinkToFit="1"/>
    </xf>
    <xf numFmtId="176" fontId="0" fillId="20" borderId="3949" xfId="0" applyNumberFormat="1" applyFill="1" applyBorder="1" applyAlignment="1">
      <alignment horizontal="center" vertical="center" shrinkToFit="1"/>
    </xf>
    <xf numFmtId="176" fontId="28" fillId="20" borderId="3951" xfId="0" applyNumberFormat="1" applyFont="1" applyFill="1" applyBorder="1" applyAlignment="1">
      <alignment horizontal="center" vertical="center" shrinkToFit="1"/>
    </xf>
    <xf numFmtId="176" fontId="28" fillId="16" borderId="3952" xfId="0" applyNumberFormat="1" applyFont="1" applyFill="1" applyBorder="1" applyAlignment="1">
      <alignment horizontal="center" vertical="center" shrinkToFit="1"/>
    </xf>
    <xf numFmtId="176" fontId="0" fillId="16" borderId="3950" xfId="0" applyNumberFormat="1" applyFill="1" applyBorder="1" applyAlignment="1">
      <alignment horizontal="center" vertical="center" shrinkToFit="1"/>
    </xf>
    <xf numFmtId="176" fontId="39" fillId="11" borderId="3953" xfId="0" applyNumberFormat="1" applyFont="1" applyFill="1" applyBorder="1" applyAlignment="1">
      <alignment horizontal="center" vertical="center" shrinkToFit="1"/>
    </xf>
    <xf numFmtId="176" fontId="39" fillId="11" borderId="3949" xfId="0" applyNumberFormat="1" applyFont="1" applyFill="1" applyBorder="1" applyAlignment="1">
      <alignment horizontal="center" vertical="center" shrinkToFit="1"/>
    </xf>
    <xf numFmtId="176" fontId="39" fillId="0" borderId="3953" xfId="0" applyNumberFormat="1" applyFont="1" applyBorder="1" applyAlignment="1">
      <alignment horizontal="center" vertical="center" shrinkToFit="1"/>
    </xf>
    <xf numFmtId="0" fontId="39" fillId="0" borderId="3954" xfId="0" applyFont="1" applyBorder="1" applyAlignment="1">
      <alignment horizontal="center" vertical="center" shrinkToFit="1"/>
    </xf>
    <xf numFmtId="0" fontId="39" fillId="11" borderId="3955" xfId="0" applyFont="1" applyFill="1" applyBorder="1" applyAlignment="1">
      <alignment horizontal="center" vertical="center" shrinkToFit="1"/>
    </xf>
    <xf numFmtId="0" fontId="39" fillId="11" borderId="3953" xfId="0" applyFont="1" applyFill="1" applyBorder="1" applyAlignment="1">
      <alignment horizontal="center" vertical="center" shrinkToFit="1"/>
    </xf>
    <xf numFmtId="0" fontId="39" fillId="11" borderId="3949" xfId="0" applyFont="1" applyFill="1" applyBorder="1" applyAlignment="1">
      <alignment horizontal="center" vertical="center" shrinkToFit="1"/>
    </xf>
    <xf numFmtId="0" fontId="39" fillId="5" borderId="3949" xfId="0" applyFont="1" applyFill="1" applyBorder="1" applyAlignment="1">
      <alignment horizontal="center" vertical="center" shrinkToFit="1"/>
    </xf>
    <xf numFmtId="0" fontId="39" fillId="5" borderId="3953" xfId="0" applyFont="1" applyFill="1" applyBorder="1" applyAlignment="1">
      <alignment horizontal="center" vertical="center" shrinkToFit="1"/>
    </xf>
    <xf numFmtId="176" fontId="0" fillId="0" borderId="3956" xfId="0" applyNumberFormat="1" applyBorder="1" applyAlignment="1">
      <alignment horizontal="center" vertical="center"/>
    </xf>
    <xf numFmtId="0" fontId="0" fillId="0" borderId="3957" xfId="0" applyBorder="1">
      <alignment vertical="center"/>
    </xf>
    <xf numFmtId="176" fontId="0" fillId="0" borderId="3958" xfId="0" applyNumberFormat="1" applyBorder="1" applyAlignment="1">
      <alignment horizontal="center" vertical="center"/>
    </xf>
    <xf numFmtId="0" fontId="0" fillId="0" borderId="3959" xfId="0" applyBorder="1">
      <alignment vertical="center"/>
    </xf>
    <xf numFmtId="0" fontId="0" fillId="0" borderId="3958" xfId="0" applyBorder="1" applyAlignment="1">
      <alignment horizontal="center" vertical="center"/>
    </xf>
    <xf numFmtId="176" fontId="0" fillId="0" borderId="3955" xfId="0" applyNumberFormat="1" applyBorder="1" applyAlignment="1">
      <alignment horizontal="center" vertical="center"/>
    </xf>
    <xf numFmtId="0" fontId="0" fillId="0" borderId="3959" xfId="0" applyBorder="1" applyAlignment="1">
      <alignment horizontal="center" vertical="center"/>
    </xf>
    <xf numFmtId="0" fontId="0" fillId="0" borderId="3957" xfId="0" applyBorder="1" applyAlignment="1">
      <alignment horizontal="center" vertical="center"/>
    </xf>
    <xf numFmtId="0" fontId="0" fillId="0" borderId="3960" xfId="0" applyBorder="1" applyAlignment="1">
      <alignment horizontal="center" vertical="center"/>
    </xf>
    <xf numFmtId="0" fontId="0" fillId="36" borderId="3957" xfId="0" applyFill="1" applyBorder="1" applyAlignment="1">
      <alignment horizontal="center" vertical="center"/>
    </xf>
    <xf numFmtId="0" fontId="0" fillId="0" borderId="3961" xfId="0" applyBorder="1" applyAlignment="1">
      <alignment horizontal="center" vertical="center"/>
    </xf>
    <xf numFmtId="0" fontId="29" fillId="0" borderId="3961" xfId="0" applyFont="1" applyBorder="1" applyAlignment="1">
      <alignment horizontal="center" vertical="center" shrinkToFit="1"/>
    </xf>
    <xf numFmtId="0" fontId="0" fillId="0" borderId="3957" xfId="0" applyBorder="1" applyAlignment="1">
      <alignment horizontal="center" vertical="center" shrinkToFit="1"/>
    </xf>
    <xf numFmtId="178" fontId="0" fillId="0" borderId="3962" xfId="0" applyNumberFormat="1" applyBorder="1" applyAlignment="1">
      <alignment horizontal="center" vertical="center" shrinkToFit="1"/>
    </xf>
    <xf numFmtId="0" fontId="35" fillId="0" borderId="3963" xfId="0" applyFont="1" applyBorder="1" applyAlignment="1">
      <alignment horizontal="center" vertical="center" shrinkToFit="1"/>
    </xf>
    <xf numFmtId="0" fontId="0" fillId="11" borderId="3964" xfId="0" quotePrefix="1" applyFill="1" applyBorder="1" applyAlignment="1">
      <alignment horizontal="center" vertical="center"/>
    </xf>
    <xf numFmtId="176" fontId="0" fillId="20" borderId="3966" xfId="0" applyNumberFormat="1" applyFill="1" applyBorder="1" applyAlignment="1">
      <alignment horizontal="center" vertical="center" shrinkToFit="1"/>
    </xf>
    <xf numFmtId="176" fontId="0" fillId="20" borderId="3965" xfId="0" applyNumberFormat="1" applyFill="1" applyBorder="1" applyAlignment="1">
      <alignment horizontal="center" vertical="center" shrinkToFit="1"/>
    </xf>
    <xf numFmtId="176" fontId="28" fillId="20" borderId="3967" xfId="0" applyNumberFormat="1" applyFont="1" applyFill="1" applyBorder="1" applyAlignment="1">
      <alignment horizontal="center" vertical="center" shrinkToFit="1"/>
    </xf>
    <xf numFmtId="176" fontId="28" fillId="16" borderId="3968" xfId="0" applyNumberFormat="1" applyFont="1" applyFill="1" applyBorder="1" applyAlignment="1">
      <alignment horizontal="center" vertical="center" shrinkToFit="1"/>
    </xf>
    <xf numFmtId="176" fontId="0" fillId="16" borderId="3966" xfId="0" applyNumberFormat="1" applyFill="1" applyBorder="1" applyAlignment="1">
      <alignment horizontal="center" vertical="center" shrinkToFit="1"/>
    </xf>
    <xf numFmtId="176" fontId="39" fillId="11" borderId="2139" xfId="0" applyNumberFormat="1" applyFont="1" applyFill="1" applyBorder="1" applyAlignment="1">
      <alignment horizontal="center" vertical="center" shrinkToFit="1"/>
    </xf>
    <xf numFmtId="176" fontId="39" fillId="11" borderId="3969" xfId="0" applyNumberFormat="1" applyFont="1" applyFill="1" applyBorder="1" applyAlignment="1">
      <alignment horizontal="center" vertical="center" shrinkToFit="1"/>
    </xf>
    <xf numFmtId="176" fontId="39" fillId="11" borderId="3965" xfId="0" applyNumberFormat="1" applyFont="1" applyFill="1" applyBorder="1" applyAlignment="1">
      <alignment horizontal="center" vertical="center" shrinkToFit="1"/>
    </xf>
    <xf numFmtId="176" fontId="39" fillId="0" borderId="3969" xfId="0" applyNumberFormat="1" applyFont="1" applyBorder="1" applyAlignment="1">
      <alignment horizontal="center" vertical="center" shrinkToFit="1"/>
    </xf>
    <xf numFmtId="0" fontId="39" fillId="0" borderId="3970" xfId="0" applyFont="1" applyBorder="1" applyAlignment="1">
      <alignment horizontal="center" vertical="center" shrinkToFit="1"/>
    </xf>
    <xf numFmtId="0" fontId="39" fillId="11" borderId="3971" xfId="0" applyFont="1" applyFill="1" applyBorder="1" applyAlignment="1">
      <alignment horizontal="center" vertical="center" shrinkToFit="1"/>
    </xf>
    <xf numFmtId="0" fontId="39" fillId="11" borderId="3969" xfId="0" applyFont="1" applyFill="1" applyBorder="1" applyAlignment="1">
      <alignment horizontal="center" vertical="center" shrinkToFit="1"/>
    </xf>
    <xf numFmtId="0" fontId="39" fillId="11" borderId="3965" xfId="0" applyFont="1" applyFill="1" applyBorder="1" applyAlignment="1">
      <alignment horizontal="center" vertical="center" shrinkToFit="1"/>
    </xf>
    <xf numFmtId="0" fontId="39" fillId="5" borderId="3965" xfId="0" applyFont="1" applyFill="1" applyBorder="1" applyAlignment="1">
      <alignment horizontal="center" vertical="center" shrinkToFit="1"/>
    </xf>
    <xf numFmtId="0" fontId="39" fillId="5" borderId="3969" xfId="0" applyFont="1" applyFill="1" applyBorder="1" applyAlignment="1">
      <alignment horizontal="center" vertical="center" shrinkToFit="1"/>
    </xf>
    <xf numFmtId="176" fontId="0" fillId="0" borderId="3972" xfId="0" applyNumberFormat="1" applyBorder="1" applyAlignment="1">
      <alignment horizontal="center" vertical="center"/>
    </xf>
    <xf numFmtId="0" fontId="0" fillId="0" borderId="3973" xfId="0" applyBorder="1">
      <alignment vertical="center"/>
    </xf>
    <xf numFmtId="176" fontId="0" fillId="0" borderId="3974" xfId="0" applyNumberFormat="1" applyBorder="1" applyAlignment="1">
      <alignment horizontal="center" vertical="center"/>
    </xf>
    <xf numFmtId="0" fontId="0" fillId="0" borderId="3975" xfId="0" applyBorder="1">
      <alignment vertical="center"/>
    </xf>
    <xf numFmtId="0" fontId="0" fillId="0" borderId="3974" xfId="0" applyBorder="1" applyAlignment="1">
      <alignment horizontal="center" vertical="center"/>
    </xf>
    <xf numFmtId="176" fontId="0" fillId="0" borderId="3971" xfId="0" applyNumberFormat="1" applyBorder="1" applyAlignment="1">
      <alignment horizontal="center" vertical="center"/>
    </xf>
    <xf numFmtId="0" fontId="0" fillId="0" borderId="3975" xfId="0" applyBorder="1" applyAlignment="1">
      <alignment horizontal="center" vertical="center"/>
    </xf>
    <xf numFmtId="0" fontId="0" fillId="0" borderId="3973" xfId="0" applyBorder="1" applyAlignment="1">
      <alignment horizontal="center" vertical="center"/>
    </xf>
    <xf numFmtId="0" fontId="0" fillId="0" borderId="3976" xfId="0" applyBorder="1" applyAlignment="1">
      <alignment horizontal="center" vertical="center"/>
    </xf>
    <xf numFmtId="0" fontId="0" fillId="36" borderId="3973" xfId="0" applyFill="1" applyBorder="1" applyAlignment="1">
      <alignment horizontal="center" vertical="center"/>
    </xf>
    <xf numFmtId="0" fontId="0" fillId="0" borderId="3977" xfId="0" applyBorder="1" applyAlignment="1">
      <alignment horizontal="center" vertical="center"/>
    </xf>
    <xf numFmtId="0" fontId="37" fillId="21" borderId="3978" xfId="0" applyFont="1" applyFill="1" applyBorder="1" applyAlignment="1">
      <alignment vertical="center" shrinkToFit="1"/>
    </xf>
    <xf numFmtId="0" fontId="39" fillId="21" borderId="3979" xfId="0" applyFont="1" applyFill="1" applyBorder="1" applyAlignment="1">
      <alignment horizontal="center" vertical="center" shrinkToFit="1"/>
    </xf>
    <xf numFmtId="0" fontId="29" fillId="0" borderId="3977" xfId="0" applyFont="1" applyBorder="1" applyAlignment="1">
      <alignment horizontal="center" vertical="center" shrinkToFit="1"/>
    </xf>
    <xf numFmtId="0" fontId="0" fillId="0" borderId="3973" xfId="0" applyBorder="1" applyAlignment="1">
      <alignment horizontal="center" vertical="center" shrinkToFit="1"/>
    </xf>
    <xf numFmtId="178" fontId="0" fillId="0" borderId="3980" xfId="0" applyNumberFormat="1" applyBorder="1" applyAlignment="1">
      <alignment horizontal="center" vertical="center" shrinkToFit="1"/>
    </xf>
    <xf numFmtId="0" fontId="35" fillId="0" borderId="3981" xfId="0" applyFont="1" applyBorder="1" applyAlignment="1">
      <alignment horizontal="center" vertical="center" shrinkToFit="1"/>
    </xf>
    <xf numFmtId="0" fontId="0" fillId="11" borderId="3982" xfId="0" quotePrefix="1" applyFill="1" applyBorder="1" applyAlignment="1">
      <alignment horizontal="center" vertical="center"/>
    </xf>
    <xf numFmtId="176" fontId="0" fillId="20" borderId="3983" xfId="0" applyNumberFormat="1" applyFill="1" applyBorder="1" applyAlignment="1">
      <alignment horizontal="center" vertical="center" shrinkToFit="1"/>
    </xf>
    <xf numFmtId="176" fontId="0" fillId="20" borderId="3984" xfId="0" applyNumberFormat="1" applyFill="1" applyBorder="1" applyAlignment="1">
      <alignment horizontal="center" vertical="center" shrinkToFit="1"/>
    </xf>
    <xf numFmtId="176" fontId="28" fillId="20" borderId="3985" xfId="0" applyNumberFormat="1" applyFont="1" applyFill="1" applyBorder="1" applyAlignment="1">
      <alignment horizontal="center" vertical="center" shrinkToFit="1"/>
    </xf>
    <xf numFmtId="176" fontId="28" fillId="16" borderId="3986" xfId="0" applyNumberFormat="1" applyFont="1" applyFill="1" applyBorder="1" applyAlignment="1">
      <alignment horizontal="center" vertical="center" shrinkToFit="1"/>
    </xf>
    <xf numFmtId="176" fontId="0" fillId="16" borderId="3984" xfId="0" applyNumberFormat="1" applyFill="1" applyBorder="1" applyAlignment="1">
      <alignment horizontal="center" vertical="center" shrinkToFit="1"/>
    </xf>
    <xf numFmtId="176" fontId="39" fillId="11" borderId="2145" xfId="0" applyNumberFormat="1" applyFont="1" applyFill="1" applyBorder="1" applyAlignment="1">
      <alignment horizontal="center" vertical="center" shrinkToFit="1"/>
    </xf>
    <xf numFmtId="176" fontId="39" fillId="11" borderId="3987" xfId="0" applyNumberFormat="1" applyFont="1" applyFill="1" applyBorder="1" applyAlignment="1">
      <alignment horizontal="center" vertical="center" shrinkToFit="1"/>
    </xf>
    <xf numFmtId="176" fontId="39" fillId="11" borderId="3983" xfId="0" applyNumberFormat="1" applyFont="1" applyFill="1" applyBorder="1" applyAlignment="1">
      <alignment horizontal="center" vertical="center" shrinkToFit="1"/>
    </xf>
    <xf numFmtId="176" fontId="39" fillId="0" borderId="3987" xfId="0" applyNumberFormat="1" applyFont="1" applyBorder="1" applyAlignment="1">
      <alignment horizontal="center" vertical="center" shrinkToFit="1"/>
    </xf>
    <xf numFmtId="0" fontId="39" fillId="0" borderId="3988" xfId="0" applyFont="1" applyBorder="1" applyAlignment="1">
      <alignment horizontal="center" vertical="center" shrinkToFit="1"/>
    </xf>
    <xf numFmtId="0" fontId="39" fillId="11" borderId="3989" xfId="0" applyFont="1" applyFill="1" applyBorder="1" applyAlignment="1">
      <alignment horizontal="center" vertical="center" shrinkToFit="1"/>
    </xf>
    <xf numFmtId="0" fontId="39" fillId="11" borderId="3987" xfId="0" applyFont="1" applyFill="1" applyBorder="1" applyAlignment="1">
      <alignment horizontal="center" vertical="center" shrinkToFit="1"/>
    </xf>
    <xf numFmtId="0" fontId="39" fillId="11" borderId="3983" xfId="0" applyFont="1" applyFill="1" applyBorder="1" applyAlignment="1">
      <alignment horizontal="center" vertical="center" shrinkToFit="1"/>
    </xf>
    <xf numFmtId="0" fontId="39" fillId="5" borderId="3983" xfId="0" applyFont="1" applyFill="1" applyBorder="1" applyAlignment="1">
      <alignment horizontal="center" vertical="center" shrinkToFit="1"/>
    </xf>
    <xf numFmtId="0" fontId="39" fillId="5" borderId="3987" xfId="0" applyFont="1" applyFill="1" applyBorder="1" applyAlignment="1">
      <alignment horizontal="center" vertical="center" shrinkToFit="1"/>
    </xf>
    <xf numFmtId="176" fontId="0" fillId="0" borderId="3990" xfId="0" applyNumberFormat="1" applyBorder="1" applyAlignment="1">
      <alignment horizontal="center" vertical="center"/>
    </xf>
    <xf numFmtId="0" fontId="0" fillId="0" borderId="3991" xfId="0" applyBorder="1">
      <alignment vertical="center"/>
    </xf>
    <xf numFmtId="176" fontId="0" fillId="0" borderId="3992" xfId="0" applyNumberFormat="1" applyBorder="1" applyAlignment="1">
      <alignment horizontal="center" vertical="center"/>
    </xf>
    <xf numFmtId="0" fontId="0" fillId="0" borderId="3993" xfId="0" applyBorder="1">
      <alignment vertical="center"/>
    </xf>
    <xf numFmtId="0" fontId="0" fillId="0" borderId="3992" xfId="0" applyBorder="1" applyAlignment="1">
      <alignment horizontal="center" vertical="center"/>
    </xf>
    <xf numFmtId="176" fontId="0" fillId="0" borderId="3989" xfId="0" applyNumberFormat="1" applyBorder="1" applyAlignment="1">
      <alignment horizontal="center" vertical="center"/>
    </xf>
    <xf numFmtId="0" fontId="0" fillId="0" borderId="3993" xfId="0" applyBorder="1" applyAlignment="1">
      <alignment horizontal="center" vertical="center"/>
    </xf>
    <xf numFmtId="0" fontId="0" fillId="0" borderId="3991" xfId="0" applyBorder="1" applyAlignment="1">
      <alignment horizontal="center" vertical="center"/>
    </xf>
    <xf numFmtId="0" fontId="0" fillId="0" borderId="3994" xfId="0" applyBorder="1" applyAlignment="1">
      <alignment horizontal="center" vertical="center"/>
    </xf>
    <xf numFmtId="0" fontId="0" fillId="36" borderId="3991" xfId="0" applyFill="1" applyBorder="1" applyAlignment="1">
      <alignment horizontal="center" vertical="center"/>
    </xf>
    <xf numFmtId="0" fontId="0" fillId="0" borderId="3995" xfId="0" applyBorder="1" applyAlignment="1">
      <alignment horizontal="center" vertical="center"/>
    </xf>
    <xf numFmtId="0" fontId="37" fillId="21" borderId="3996" xfId="0" applyFont="1" applyFill="1" applyBorder="1" applyAlignment="1">
      <alignment vertical="center" shrinkToFit="1"/>
    </xf>
    <xf numFmtId="0" fontId="39" fillId="21" borderId="3997" xfId="0" applyFont="1" applyFill="1" applyBorder="1" applyAlignment="1">
      <alignment horizontal="center" vertical="center" shrinkToFit="1"/>
    </xf>
    <xf numFmtId="0" fontId="29" fillId="0" borderId="3995" xfId="0" applyFont="1" applyBorder="1" applyAlignment="1">
      <alignment horizontal="center" vertical="center" shrinkToFit="1"/>
    </xf>
    <xf numFmtId="0" fontId="0" fillId="0" borderId="3991" xfId="0" applyBorder="1" applyAlignment="1">
      <alignment horizontal="center" vertical="center" shrinkToFit="1"/>
    </xf>
    <xf numFmtId="178" fontId="0" fillId="0" borderId="3998" xfId="0" applyNumberFormat="1" applyBorder="1" applyAlignment="1">
      <alignment horizontal="center" vertical="center" shrinkToFit="1"/>
    </xf>
    <xf numFmtId="0" fontId="35" fillId="0" borderId="3999" xfId="0" applyFont="1" applyBorder="1" applyAlignment="1">
      <alignment horizontal="center" vertical="center" shrinkToFit="1"/>
    </xf>
    <xf numFmtId="0" fontId="0" fillId="11" borderId="4000" xfId="0" quotePrefix="1" applyFill="1" applyBorder="1" applyAlignment="1">
      <alignment horizontal="center" vertical="center"/>
    </xf>
    <xf numFmtId="176" fontId="0" fillId="20" borderId="4001" xfId="0" applyNumberFormat="1" applyFill="1" applyBorder="1" applyAlignment="1">
      <alignment horizontal="center" vertical="center" shrinkToFit="1"/>
    </xf>
    <xf numFmtId="176" fontId="0" fillId="20" borderId="4002" xfId="0" applyNumberFormat="1" applyFill="1" applyBorder="1" applyAlignment="1">
      <alignment horizontal="center" vertical="center" shrinkToFit="1"/>
    </xf>
    <xf numFmtId="176" fontId="28" fillId="20" borderId="4003" xfId="0" applyNumberFormat="1" applyFont="1" applyFill="1" applyBorder="1" applyAlignment="1">
      <alignment horizontal="center" vertical="center" shrinkToFit="1"/>
    </xf>
    <xf numFmtId="176" fontId="28" fillId="16" borderId="4004" xfId="0" applyNumberFormat="1" applyFont="1" applyFill="1" applyBorder="1" applyAlignment="1">
      <alignment horizontal="center" vertical="center" shrinkToFit="1"/>
    </xf>
    <xf numFmtId="176" fontId="0" fillId="16" borderId="4002" xfId="0" applyNumberFormat="1" applyFill="1" applyBorder="1" applyAlignment="1">
      <alignment horizontal="center" vertical="center" shrinkToFit="1"/>
    </xf>
    <xf numFmtId="176" fontId="39" fillId="11" borderId="4005" xfId="0" applyNumberFormat="1" applyFont="1" applyFill="1" applyBorder="1" applyAlignment="1">
      <alignment horizontal="center" vertical="center" shrinkToFit="1"/>
    </xf>
    <xf numFmtId="176" fontId="39" fillId="11" borderId="4001" xfId="0" applyNumberFormat="1" applyFont="1" applyFill="1" applyBorder="1" applyAlignment="1">
      <alignment horizontal="center" vertical="center" shrinkToFit="1"/>
    </xf>
    <xf numFmtId="176" fontId="39" fillId="0" borderId="4005" xfId="0" applyNumberFormat="1" applyFont="1" applyBorder="1" applyAlignment="1">
      <alignment horizontal="center" vertical="center" shrinkToFit="1"/>
    </xf>
    <xf numFmtId="0" fontId="39" fillId="0" borderId="4006" xfId="0" applyFont="1" applyBorder="1" applyAlignment="1">
      <alignment horizontal="center" vertical="center" shrinkToFit="1"/>
    </xf>
    <xf numFmtId="0" fontId="39" fillId="11" borderId="4007" xfId="0" applyFont="1" applyFill="1" applyBorder="1" applyAlignment="1">
      <alignment horizontal="center" vertical="center" shrinkToFit="1"/>
    </xf>
    <xf numFmtId="0" fontId="39" fillId="11" borderId="4005" xfId="0" applyFont="1" applyFill="1" applyBorder="1" applyAlignment="1">
      <alignment horizontal="center" vertical="center" shrinkToFit="1"/>
    </xf>
    <xf numFmtId="0" fontId="39" fillId="11" borderId="4001" xfId="0" applyFont="1" applyFill="1" applyBorder="1" applyAlignment="1">
      <alignment horizontal="center" vertical="center" shrinkToFit="1"/>
    </xf>
    <xf numFmtId="0" fontId="39" fillId="5" borderId="4001" xfId="0" applyFont="1" applyFill="1" applyBorder="1" applyAlignment="1">
      <alignment horizontal="center" vertical="center" shrinkToFit="1"/>
    </xf>
    <xf numFmtId="0" fontId="39" fillId="5" borderId="4005" xfId="0" applyFont="1" applyFill="1" applyBorder="1" applyAlignment="1">
      <alignment horizontal="center" vertical="center" shrinkToFit="1"/>
    </xf>
    <xf numFmtId="176" fontId="0" fillId="0" borderId="4008" xfId="0" applyNumberFormat="1" applyBorder="1" applyAlignment="1">
      <alignment horizontal="center" vertical="center"/>
    </xf>
    <xf numFmtId="0" fontId="0" fillId="0" borderId="4009" xfId="0" applyBorder="1">
      <alignment vertical="center"/>
    </xf>
    <xf numFmtId="176" fontId="0" fillId="0" borderId="4010" xfId="0" applyNumberFormat="1" applyBorder="1" applyAlignment="1">
      <alignment horizontal="center" vertical="center"/>
    </xf>
    <xf numFmtId="0" fontId="0" fillId="0" borderId="4011" xfId="0" applyBorder="1">
      <alignment vertical="center"/>
    </xf>
    <xf numFmtId="0" fontId="0" fillId="0" borderId="4010" xfId="0" applyBorder="1" applyAlignment="1">
      <alignment horizontal="center" vertical="center"/>
    </xf>
    <xf numFmtId="176" fontId="0" fillId="0" borderId="4007" xfId="0" applyNumberFormat="1" applyBorder="1" applyAlignment="1">
      <alignment horizontal="center" vertical="center"/>
    </xf>
    <xf numFmtId="0" fontId="0" fillId="0" borderId="4011" xfId="0" applyBorder="1" applyAlignment="1">
      <alignment horizontal="center" vertical="center"/>
    </xf>
    <xf numFmtId="0" fontId="0" fillId="0" borderId="4009" xfId="0" applyBorder="1" applyAlignment="1">
      <alignment horizontal="center" vertical="center"/>
    </xf>
    <xf numFmtId="0" fontId="0" fillId="0" borderId="4012" xfId="0" applyBorder="1" applyAlignment="1">
      <alignment horizontal="center" vertical="center"/>
    </xf>
    <xf numFmtId="0" fontId="0" fillId="36" borderId="4009" xfId="0" applyFill="1" applyBorder="1" applyAlignment="1">
      <alignment horizontal="center" vertical="center"/>
    </xf>
    <xf numFmtId="0" fontId="0" fillId="0" borderId="4013" xfId="0" applyBorder="1" applyAlignment="1">
      <alignment horizontal="center" vertical="center"/>
    </xf>
    <xf numFmtId="0" fontId="37" fillId="41" borderId="2120" xfId="0" applyFont="1" applyFill="1" applyBorder="1" applyAlignment="1">
      <alignment vertical="center" shrinkToFit="1"/>
    </xf>
    <xf numFmtId="0" fontId="37" fillId="41" borderId="2121" xfId="0" applyFont="1" applyFill="1" applyBorder="1" applyAlignment="1">
      <alignment horizontal="center" vertical="center" shrinkToFit="1"/>
    </xf>
    <xf numFmtId="0" fontId="29" fillId="0" borderId="2122" xfId="0" applyFont="1" applyBorder="1" applyAlignment="1">
      <alignment horizontal="center" vertical="center" shrinkToFit="1"/>
    </xf>
    <xf numFmtId="0" fontId="0" fillId="0" borderId="2119" xfId="0" applyBorder="1" applyAlignment="1">
      <alignment horizontal="center" vertical="center" shrinkToFit="1"/>
    </xf>
    <xf numFmtId="0" fontId="35" fillId="0" borderId="2123" xfId="0" applyFont="1" applyBorder="1" applyAlignment="1">
      <alignment horizontal="center" vertical="center" shrinkToFit="1"/>
    </xf>
    <xf numFmtId="0" fontId="0" fillId="11" borderId="2124" xfId="0" quotePrefix="1" applyFill="1" applyBorder="1" applyAlignment="1">
      <alignment horizontal="center" vertical="center"/>
    </xf>
    <xf numFmtId="176" fontId="0" fillId="16" borderId="2126" xfId="0" applyNumberFormat="1" applyFill="1" applyBorder="1" applyAlignment="1">
      <alignment horizontal="center" vertical="center" shrinkToFit="1"/>
    </xf>
    <xf numFmtId="176" fontId="39" fillId="11" borderId="2125" xfId="0" applyNumberFormat="1" applyFont="1" applyFill="1" applyBorder="1" applyAlignment="1">
      <alignment horizontal="center" vertical="center" shrinkToFit="1"/>
    </xf>
    <xf numFmtId="176" fontId="39" fillId="11" borderId="1258" xfId="0" applyNumberFormat="1" applyFont="1" applyFill="1" applyBorder="1" applyAlignment="1">
      <alignment horizontal="center" vertical="center" shrinkToFit="1"/>
    </xf>
    <xf numFmtId="176" fontId="39" fillId="11" borderId="1259" xfId="0" applyNumberFormat="1" applyFont="1" applyFill="1" applyBorder="1" applyAlignment="1">
      <alignment horizontal="center" vertical="center" shrinkToFit="1"/>
    </xf>
    <xf numFmtId="0" fontId="39" fillId="0" borderId="1260" xfId="0" applyFont="1" applyBorder="1" applyAlignment="1">
      <alignment horizontal="center" vertical="center" shrinkToFit="1"/>
    </xf>
    <xf numFmtId="0" fontId="39" fillId="11" borderId="1261" xfId="0" applyFont="1" applyFill="1" applyBorder="1" applyAlignment="1">
      <alignment horizontal="center" vertical="center" shrinkToFit="1"/>
    </xf>
    <xf numFmtId="0" fontId="39" fillId="11" borderId="1258" xfId="0" applyFont="1" applyFill="1" applyBorder="1" applyAlignment="1">
      <alignment horizontal="center" vertical="center" shrinkToFit="1"/>
    </xf>
    <xf numFmtId="0" fontId="39" fillId="11" borderId="1259" xfId="0" applyFont="1" applyFill="1" applyBorder="1" applyAlignment="1">
      <alignment horizontal="center" vertical="center" shrinkToFit="1"/>
    </xf>
    <xf numFmtId="0" fontId="39" fillId="5" borderId="1259" xfId="0" applyFont="1" applyFill="1" applyBorder="1" applyAlignment="1">
      <alignment horizontal="center" vertical="center" shrinkToFit="1"/>
    </xf>
    <xf numFmtId="176" fontId="0" fillId="0" borderId="1263" xfId="0" applyNumberFormat="1" applyBorder="1" applyAlignment="1">
      <alignment horizontal="center" vertical="center"/>
    </xf>
    <xf numFmtId="0" fontId="0" fillId="0" borderId="1262" xfId="0" applyBorder="1">
      <alignment vertical="center"/>
    </xf>
    <xf numFmtId="0" fontId="0" fillId="0" borderId="1264" xfId="0" applyBorder="1">
      <alignment vertical="center"/>
    </xf>
    <xf numFmtId="0" fontId="0" fillId="0" borderId="1263" xfId="0" applyBorder="1" applyAlignment="1">
      <alignment horizontal="center" vertical="center"/>
    </xf>
    <xf numFmtId="176" fontId="0" fillId="0" borderId="1261" xfId="0" applyNumberFormat="1" applyBorder="1" applyAlignment="1">
      <alignment horizontal="center" vertical="center"/>
    </xf>
    <xf numFmtId="0" fontId="0" fillId="0" borderId="1264" xfId="0" applyBorder="1" applyAlignment="1">
      <alignment horizontal="center" vertical="center"/>
    </xf>
    <xf numFmtId="0" fontId="0" fillId="0" borderId="1262" xfId="0" applyBorder="1" applyAlignment="1">
      <alignment horizontal="center" vertical="center"/>
    </xf>
    <xf numFmtId="0" fontId="0" fillId="0" borderId="1265" xfId="0" applyBorder="1" applyAlignment="1">
      <alignment horizontal="center" vertical="center"/>
    </xf>
    <xf numFmtId="0" fontId="37" fillId="7" borderId="1947" xfId="0" applyFont="1" applyFill="1" applyBorder="1" applyAlignment="1">
      <alignment vertical="center" shrinkToFit="1"/>
    </xf>
    <xf numFmtId="0" fontId="39" fillId="7" borderId="1948" xfId="0" applyFont="1" applyFill="1" applyBorder="1" applyAlignment="1">
      <alignment horizontal="center" vertical="center" shrinkToFit="1"/>
    </xf>
    <xf numFmtId="0" fontId="29" fillId="0" borderId="2142" xfId="0" applyFont="1" applyBorder="1" applyAlignment="1">
      <alignment horizontal="center" vertical="center" shrinkToFit="1"/>
    </xf>
    <xf numFmtId="0" fontId="0" fillId="0" borderId="2141" xfId="0" applyBorder="1" applyAlignment="1">
      <alignment horizontal="center" vertical="center" shrinkToFit="1"/>
    </xf>
    <xf numFmtId="0" fontId="35" fillId="0" borderId="2143" xfId="0" applyFont="1" applyBorder="1" applyAlignment="1">
      <alignment horizontal="center" vertical="center" shrinkToFit="1"/>
    </xf>
    <xf numFmtId="0" fontId="0" fillId="11" borderId="2144" xfId="0" quotePrefix="1" applyFill="1" applyBorder="1" applyAlignment="1">
      <alignment horizontal="center" vertical="center"/>
    </xf>
    <xf numFmtId="176" fontId="0" fillId="20" borderId="2146" xfId="0" applyNumberFormat="1" applyFill="1" applyBorder="1" applyAlignment="1">
      <alignment horizontal="center" vertical="center" shrinkToFit="1"/>
    </xf>
    <xf numFmtId="176" fontId="0" fillId="20" borderId="2145" xfId="0" applyNumberFormat="1" applyFill="1" applyBorder="1" applyAlignment="1">
      <alignment horizontal="center" vertical="center" shrinkToFit="1"/>
    </xf>
    <xf numFmtId="176" fontId="28" fillId="20" borderId="2147" xfId="0" applyNumberFormat="1" applyFont="1" applyFill="1" applyBorder="1" applyAlignment="1">
      <alignment horizontal="center" vertical="center" shrinkToFit="1"/>
    </xf>
    <xf numFmtId="176" fontId="28" fillId="16" borderId="2148" xfId="0" applyNumberFormat="1" applyFont="1" applyFill="1" applyBorder="1" applyAlignment="1">
      <alignment horizontal="center" vertical="center" shrinkToFit="1"/>
    </xf>
    <xf numFmtId="176" fontId="0" fillId="16" borderId="2146" xfId="0" applyNumberFormat="1" applyFill="1" applyBorder="1" applyAlignment="1">
      <alignment horizontal="center" vertical="center" shrinkToFit="1"/>
    </xf>
    <xf numFmtId="176" fontId="39" fillId="11" borderId="1284" xfId="0" applyNumberFormat="1" applyFont="1" applyFill="1" applyBorder="1" applyAlignment="1">
      <alignment horizontal="center" vertical="center" shrinkToFit="1"/>
    </xf>
    <xf numFmtId="176" fontId="39" fillId="11" borderId="1285" xfId="0" applyNumberFormat="1" applyFont="1" applyFill="1" applyBorder="1" applyAlignment="1">
      <alignment horizontal="center" vertical="center" shrinkToFit="1"/>
    </xf>
    <xf numFmtId="176" fontId="39" fillId="0" borderId="1285" xfId="0" applyNumberFormat="1" applyFont="1" applyBorder="1" applyAlignment="1">
      <alignment horizontal="center" vertical="center" shrinkToFit="1"/>
    </xf>
    <xf numFmtId="0" fontId="39" fillId="0" borderId="1286" xfId="0" applyFont="1" applyBorder="1" applyAlignment="1">
      <alignment horizontal="center" vertical="center" shrinkToFit="1"/>
    </xf>
    <xf numFmtId="0" fontId="39" fillId="11" borderId="1287" xfId="0" applyFont="1" applyFill="1" applyBorder="1" applyAlignment="1">
      <alignment horizontal="center" vertical="center" shrinkToFit="1"/>
    </xf>
    <xf numFmtId="0" fontId="39" fillId="11" borderId="1284" xfId="0" applyFont="1" applyFill="1" applyBorder="1" applyAlignment="1">
      <alignment horizontal="center" vertical="center" shrinkToFit="1"/>
    </xf>
    <xf numFmtId="0" fontId="39" fillId="11" borderId="1285" xfId="0" applyFont="1" applyFill="1" applyBorder="1" applyAlignment="1">
      <alignment horizontal="center" vertical="center" shrinkToFit="1"/>
    </xf>
    <xf numFmtId="0" fontId="39" fillId="5" borderId="1285" xfId="0" applyFont="1" applyFill="1" applyBorder="1" applyAlignment="1">
      <alignment horizontal="center" vertical="center" shrinkToFit="1"/>
    </xf>
    <xf numFmtId="176" fontId="0" fillId="0" borderId="1288" xfId="0" applyNumberFormat="1" applyBorder="1" applyAlignment="1">
      <alignment horizontal="center" vertical="center"/>
    </xf>
    <xf numFmtId="0" fontId="0" fillId="0" borderId="1289" xfId="0" applyBorder="1">
      <alignment vertical="center"/>
    </xf>
    <xf numFmtId="176" fontId="0" fillId="0" borderId="1290" xfId="0" applyNumberFormat="1" applyBorder="1" applyAlignment="1">
      <alignment horizontal="center" vertical="center"/>
    </xf>
    <xf numFmtId="0" fontId="0" fillId="0" borderId="1291" xfId="0" applyBorder="1">
      <alignment vertical="center"/>
    </xf>
    <xf numFmtId="0" fontId="0" fillId="36" borderId="1289" xfId="0" applyFill="1" applyBorder="1" applyAlignment="1">
      <alignment horizontal="center" vertical="center"/>
    </xf>
    <xf numFmtId="0" fontId="0" fillId="0" borderId="1289" xfId="0" applyBorder="1" applyAlignment="1">
      <alignment horizontal="center" vertical="center"/>
    </xf>
    <xf numFmtId="0" fontId="0" fillId="0" borderId="1290" xfId="0" applyBorder="1" applyAlignment="1">
      <alignment horizontal="center" vertical="center"/>
    </xf>
    <xf numFmtId="0" fontId="0" fillId="0" borderId="1291" xfId="0" applyBorder="1" applyAlignment="1">
      <alignment horizontal="center" vertical="center"/>
    </xf>
    <xf numFmtId="0" fontId="0" fillId="0" borderId="1292" xfId="0" applyBorder="1" applyAlignment="1">
      <alignment horizontal="center" vertical="center"/>
    </xf>
    <xf numFmtId="0" fontId="29" fillId="0" borderId="2150" xfId="0" applyFont="1" applyBorder="1" applyAlignment="1">
      <alignment horizontal="center" vertical="center" shrinkToFit="1"/>
    </xf>
    <xf numFmtId="0" fontId="0" fillId="0" borderId="2149" xfId="0" applyBorder="1" applyAlignment="1">
      <alignment horizontal="center" vertical="center" shrinkToFit="1"/>
    </xf>
    <xf numFmtId="0" fontId="35" fillId="0" borderId="2151" xfId="0" applyFont="1" applyBorder="1" applyAlignment="1">
      <alignment horizontal="center" vertical="center" shrinkToFit="1"/>
    </xf>
    <xf numFmtId="0" fontId="0" fillId="11" borderId="2152" xfId="0" quotePrefix="1" applyFill="1" applyBorder="1" applyAlignment="1">
      <alignment horizontal="center" vertical="center"/>
    </xf>
    <xf numFmtId="176" fontId="0" fillId="20" borderId="2154" xfId="0" applyNumberFormat="1" applyFill="1" applyBorder="1" applyAlignment="1">
      <alignment horizontal="center" vertical="center" shrinkToFit="1"/>
    </xf>
    <xf numFmtId="176" fontId="0" fillId="20" borderId="2153" xfId="0" applyNumberFormat="1" applyFill="1" applyBorder="1" applyAlignment="1">
      <alignment horizontal="center" vertical="center" shrinkToFit="1"/>
    </xf>
    <xf numFmtId="176" fontId="28" fillId="20" borderId="2155" xfId="0" applyNumberFormat="1" applyFont="1" applyFill="1" applyBorder="1" applyAlignment="1">
      <alignment horizontal="center" vertical="center" shrinkToFit="1"/>
    </xf>
    <xf numFmtId="176" fontId="28" fillId="16" borderId="2156" xfId="0" applyNumberFormat="1" applyFont="1" applyFill="1" applyBorder="1" applyAlignment="1">
      <alignment horizontal="center" vertical="center" shrinkToFit="1"/>
    </xf>
    <xf numFmtId="176" fontId="0" fillId="16" borderId="2154" xfId="0" applyNumberFormat="1" applyFill="1" applyBorder="1" applyAlignment="1">
      <alignment horizontal="center" vertical="center" shrinkToFit="1"/>
    </xf>
    <xf numFmtId="176" fontId="39" fillId="11" borderId="2153" xfId="0" applyNumberFormat="1" applyFont="1" applyFill="1" applyBorder="1" applyAlignment="1">
      <alignment horizontal="center" vertical="center" shrinkToFit="1"/>
    </xf>
    <xf numFmtId="176" fontId="39" fillId="11" borderId="1293" xfId="0" applyNumberFormat="1" applyFont="1" applyFill="1" applyBorder="1" applyAlignment="1">
      <alignment horizontal="center" vertical="center" shrinkToFit="1"/>
    </xf>
    <xf numFmtId="176" fontId="39" fillId="11" borderId="1294" xfId="0" applyNumberFormat="1" applyFont="1" applyFill="1" applyBorder="1" applyAlignment="1">
      <alignment horizontal="center" vertical="center" shrinkToFit="1"/>
    </xf>
    <xf numFmtId="176" fontId="39" fillId="0" borderId="1294" xfId="0" applyNumberFormat="1" applyFont="1" applyBorder="1" applyAlignment="1">
      <alignment horizontal="center" vertical="center" shrinkToFit="1"/>
    </xf>
    <xf numFmtId="0" fontId="39" fillId="0" borderId="1295" xfId="0" applyFont="1" applyBorder="1" applyAlignment="1">
      <alignment horizontal="center" vertical="center" shrinkToFit="1"/>
    </xf>
    <xf numFmtId="0" fontId="39" fillId="11" borderId="1296" xfId="0" applyFont="1" applyFill="1" applyBorder="1" applyAlignment="1">
      <alignment horizontal="center" vertical="center" shrinkToFit="1"/>
    </xf>
    <xf numFmtId="0" fontId="39" fillId="11" borderId="1293" xfId="0" applyFont="1" applyFill="1" applyBorder="1" applyAlignment="1">
      <alignment horizontal="center" vertical="center" shrinkToFit="1"/>
    </xf>
    <xf numFmtId="0" fontId="39" fillId="11" borderId="1294" xfId="0" applyFont="1" applyFill="1" applyBorder="1" applyAlignment="1">
      <alignment horizontal="center" vertical="center" shrinkToFit="1"/>
    </xf>
    <xf numFmtId="0" fontId="39" fillId="5" borderId="1294" xfId="0" applyFont="1" applyFill="1" applyBorder="1" applyAlignment="1">
      <alignment horizontal="center" vertical="center" shrinkToFit="1"/>
    </xf>
    <xf numFmtId="176" fontId="0" fillId="0" borderId="1297" xfId="0" applyNumberFormat="1" applyBorder="1" applyAlignment="1">
      <alignment horizontal="center" vertical="center"/>
    </xf>
    <xf numFmtId="0" fontId="0" fillId="0" borderId="1298" xfId="0" applyBorder="1">
      <alignment vertical="center"/>
    </xf>
    <xf numFmtId="176" fontId="0" fillId="0" borderId="1299" xfId="0" applyNumberFormat="1" applyBorder="1" applyAlignment="1">
      <alignment horizontal="center" vertical="center"/>
    </xf>
    <xf numFmtId="0" fontId="0" fillId="0" borderId="1300" xfId="0" applyBorder="1">
      <alignment vertical="center"/>
    </xf>
    <xf numFmtId="0" fontId="0" fillId="36" borderId="1298" xfId="0" applyFill="1" applyBorder="1" applyAlignment="1">
      <alignment horizontal="center" vertical="center"/>
    </xf>
    <xf numFmtId="0" fontId="0" fillId="0" borderId="1298" xfId="0" applyBorder="1" applyAlignment="1">
      <alignment horizontal="center" vertical="center"/>
    </xf>
    <xf numFmtId="0" fontId="0" fillId="0" borderId="1299" xfId="0" applyBorder="1" applyAlignment="1">
      <alignment horizontal="center" vertical="center"/>
    </xf>
    <xf numFmtId="0" fontId="0" fillId="0" borderId="1300" xfId="0" applyBorder="1" applyAlignment="1">
      <alignment horizontal="center" vertical="center"/>
    </xf>
    <xf numFmtId="0" fontId="0" fillId="0" borderId="1301" xfId="0" applyBorder="1" applyAlignment="1">
      <alignment horizontal="center" vertical="center"/>
    </xf>
    <xf numFmtId="0" fontId="0" fillId="0" borderId="3276" xfId="0" applyBorder="1" applyAlignment="1">
      <alignment horizontal="center" vertical="center" shrinkToFit="1"/>
    </xf>
    <xf numFmtId="0" fontId="0" fillId="11" borderId="3280" xfId="0" quotePrefix="1" applyFill="1" applyBorder="1" applyAlignment="1">
      <alignment horizontal="center" vertical="center"/>
    </xf>
    <xf numFmtId="176" fontId="0" fillId="20" borderId="3282" xfId="0" applyNumberFormat="1" applyFill="1" applyBorder="1" applyAlignment="1">
      <alignment horizontal="center" vertical="center" shrinkToFit="1"/>
    </xf>
    <xf numFmtId="176" fontId="0" fillId="20" borderId="3281" xfId="0" applyNumberFormat="1" applyFill="1" applyBorder="1" applyAlignment="1">
      <alignment horizontal="center" vertical="center" shrinkToFit="1"/>
    </xf>
    <xf numFmtId="176" fontId="28" fillId="20" borderId="3283" xfId="0" applyNumberFormat="1" applyFont="1" applyFill="1" applyBorder="1" applyAlignment="1">
      <alignment horizontal="center" vertical="center" shrinkToFit="1"/>
    </xf>
    <xf numFmtId="176" fontId="28" fillId="16" borderId="3284" xfId="0" applyNumberFormat="1" applyFont="1" applyFill="1" applyBorder="1" applyAlignment="1">
      <alignment horizontal="center" vertical="center" shrinkToFit="1"/>
    </xf>
    <xf numFmtId="176" fontId="0" fillId="16" borderId="3282" xfId="0" applyNumberFormat="1" applyFill="1" applyBorder="1" applyAlignment="1">
      <alignment horizontal="center" vertical="center" shrinkToFit="1"/>
    </xf>
    <xf numFmtId="176" fontId="39" fillId="11" borderId="3281" xfId="0" applyNumberFormat="1" applyFont="1" applyFill="1" applyBorder="1" applyAlignment="1">
      <alignment horizontal="center" vertical="center" shrinkToFit="1"/>
    </xf>
    <xf numFmtId="176" fontId="39" fillId="11" borderId="3285" xfId="0" applyNumberFormat="1" applyFont="1" applyFill="1" applyBorder="1" applyAlignment="1">
      <alignment horizontal="center" vertical="center" shrinkToFit="1"/>
    </xf>
    <xf numFmtId="0" fontId="39" fillId="0" borderId="3286" xfId="0" applyFont="1" applyBorder="1" applyAlignment="1">
      <alignment horizontal="center" vertical="center" shrinkToFit="1"/>
    </xf>
    <xf numFmtId="0" fontId="39" fillId="11" borderId="3287" xfId="0" applyFont="1" applyFill="1" applyBorder="1" applyAlignment="1">
      <alignment horizontal="center" vertical="center" shrinkToFit="1"/>
    </xf>
    <xf numFmtId="0" fontId="39" fillId="11" borderId="3281" xfId="0" applyFont="1" applyFill="1" applyBorder="1" applyAlignment="1">
      <alignment horizontal="center" vertical="center" shrinkToFit="1"/>
    </xf>
    <xf numFmtId="0" fontId="39" fillId="11" borderId="3285" xfId="0" applyFont="1" applyFill="1" applyBorder="1" applyAlignment="1">
      <alignment horizontal="center" vertical="center" shrinkToFit="1"/>
    </xf>
    <xf numFmtId="0" fontId="0" fillId="0" borderId="3288" xfId="0" applyBorder="1">
      <alignment vertical="center"/>
    </xf>
    <xf numFmtId="0" fontId="0" fillId="0" borderId="3291" xfId="0" applyBorder="1" applyAlignment="1">
      <alignment horizontal="center" vertical="center"/>
    </xf>
    <xf numFmtId="176" fontId="0" fillId="0" borderId="3289" xfId="0" applyNumberFormat="1" applyBorder="1" applyAlignment="1">
      <alignment horizontal="center" vertical="center"/>
    </xf>
    <xf numFmtId="0" fontId="0" fillId="0" borderId="3290" xfId="0" applyBorder="1">
      <alignment vertical="center"/>
    </xf>
    <xf numFmtId="0" fontId="0" fillId="0" borderId="3288" xfId="0" applyBorder="1" applyAlignment="1">
      <alignment horizontal="center" vertical="center" shrinkToFit="1"/>
    </xf>
    <xf numFmtId="0" fontId="0" fillId="11" borderId="3292" xfId="0" quotePrefix="1" applyFill="1" applyBorder="1" applyAlignment="1">
      <alignment horizontal="center" vertical="center"/>
    </xf>
    <xf numFmtId="176" fontId="0" fillId="20" borderId="3294" xfId="0" applyNumberFormat="1" applyFill="1" applyBorder="1" applyAlignment="1">
      <alignment horizontal="center" vertical="center" shrinkToFit="1"/>
    </xf>
    <xf numFmtId="176" fontId="0" fillId="20" borderId="3293" xfId="0" applyNumberFormat="1" applyFill="1" applyBorder="1" applyAlignment="1">
      <alignment horizontal="center" vertical="center" shrinkToFit="1"/>
    </xf>
    <xf numFmtId="176" fontId="28" fillId="20" borderId="3295" xfId="0" applyNumberFormat="1" applyFont="1" applyFill="1" applyBorder="1" applyAlignment="1">
      <alignment horizontal="center" vertical="center" shrinkToFit="1"/>
    </xf>
    <xf numFmtId="176" fontId="28" fillId="16" borderId="3296" xfId="0" applyNumberFormat="1" applyFont="1" applyFill="1" applyBorder="1" applyAlignment="1">
      <alignment horizontal="center" vertical="center" shrinkToFit="1"/>
    </xf>
    <xf numFmtId="176" fontId="0" fillId="16" borderId="3294" xfId="0" applyNumberFormat="1" applyFill="1" applyBorder="1" applyAlignment="1">
      <alignment horizontal="center" vertical="center" shrinkToFit="1"/>
    </xf>
    <xf numFmtId="176" fontId="39" fillId="11" borderId="3293" xfId="0" applyNumberFormat="1" applyFont="1" applyFill="1" applyBorder="1" applyAlignment="1">
      <alignment horizontal="center" vertical="center" shrinkToFit="1"/>
    </xf>
    <xf numFmtId="176" fontId="39" fillId="11" borderId="3297" xfId="0" applyNumberFormat="1" applyFont="1" applyFill="1" applyBorder="1" applyAlignment="1">
      <alignment horizontal="center" vertical="center" shrinkToFit="1"/>
    </xf>
    <xf numFmtId="0" fontId="39" fillId="0" borderId="3298" xfId="0" applyFont="1" applyBorder="1" applyAlignment="1">
      <alignment horizontal="center" vertical="center" shrinkToFit="1"/>
    </xf>
    <xf numFmtId="0" fontId="39" fillId="11" borderId="3299" xfId="0" applyFont="1" applyFill="1" applyBorder="1" applyAlignment="1">
      <alignment horizontal="center" vertical="center" shrinkToFit="1"/>
    </xf>
    <xf numFmtId="0" fontId="39" fillId="11" borderId="3293" xfId="0" applyFont="1" applyFill="1" applyBorder="1" applyAlignment="1">
      <alignment horizontal="center" vertical="center" shrinkToFit="1"/>
    </xf>
    <xf numFmtId="0" fontId="39" fillId="11" borderId="3297" xfId="0" applyFont="1" applyFill="1" applyBorder="1" applyAlignment="1">
      <alignment horizontal="center" vertical="center" shrinkToFit="1"/>
    </xf>
    <xf numFmtId="0" fontId="39" fillId="5" borderId="3297" xfId="0" applyFont="1" applyFill="1" applyBorder="1" applyAlignment="1">
      <alignment horizontal="center" vertical="center" shrinkToFit="1"/>
    </xf>
    <xf numFmtId="0" fontId="0" fillId="0" borderId="3300" xfId="0" applyBorder="1">
      <alignment vertical="center"/>
    </xf>
    <xf numFmtId="0" fontId="0" fillId="0" borderId="3303" xfId="0" applyBorder="1" applyAlignment="1">
      <alignment horizontal="center" vertical="center"/>
    </xf>
    <xf numFmtId="176" fontId="0" fillId="0" borderId="3301" xfId="0" applyNumberFormat="1" applyBorder="1" applyAlignment="1">
      <alignment horizontal="center" vertical="center"/>
    </xf>
    <xf numFmtId="0" fontId="0" fillId="0" borderId="3302" xfId="0" applyBorder="1">
      <alignment vertical="center"/>
    </xf>
    <xf numFmtId="0" fontId="29" fillId="0" borderId="2374" xfId="0" applyFont="1" applyBorder="1" applyAlignment="1">
      <alignment horizontal="center" vertical="center" shrinkToFit="1"/>
    </xf>
    <xf numFmtId="0" fontId="0" fillId="0" borderId="2371" xfId="0" applyBorder="1" applyAlignment="1">
      <alignment horizontal="center" vertical="center" shrinkToFit="1"/>
    </xf>
    <xf numFmtId="0" fontId="35" fillId="0" borderId="2375" xfId="0" applyFont="1" applyBorder="1" applyAlignment="1">
      <alignment horizontal="center" vertical="center" shrinkToFit="1"/>
    </xf>
    <xf numFmtId="0" fontId="0" fillId="11" borderId="2376" xfId="0" quotePrefix="1" applyFill="1" applyBorder="1" applyAlignment="1">
      <alignment horizontal="center" vertical="center"/>
    </xf>
    <xf numFmtId="176" fontId="0" fillId="20" borderId="2378" xfId="0" applyNumberFormat="1" applyFill="1" applyBorder="1" applyAlignment="1">
      <alignment horizontal="center" vertical="center" shrinkToFit="1"/>
    </xf>
    <xf numFmtId="176" fontId="0" fillId="20" borderId="2377" xfId="0" applyNumberFormat="1" applyFill="1" applyBorder="1" applyAlignment="1">
      <alignment horizontal="center" vertical="center" shrinkToFit="1"/>
    </xf>
    <xf numFmtId="176" fontId="28" fillId="20" borderId="2379" xfId="0" applyNumberFormat="1" applyFont="1" applyFill="1" applyBorder="1" applyAlignment="1">
      <alignment horizontal="center" vertical="center" shrinkToFit="1"/>
    </xf>
    <xf numFmtId="176" fontId="28" fillId="16" borderId="2380" xfId="0" applyNumberFormat="1" applyFont="1" applyFill="1" applyBorder="1" applyAlignment="1">
      <alignment horizontal="center" vertical="center" shrinkToFit="1"/>
    </xf>
    <xf numFmtId="176" fontId="0" fillId="16" borderId="2378" xfId="0" applyNumberFormat="1" applyFill="1" applyBorder="1" applyAlignment="1">
      <alignment horizontal="center" vertical="center" shrinkToFit="1"/>
    </xf>
    <xf numFmtId="176" fontId="39" fillId="11" borderId="2377" xfId="0" applyNumberFormat="1" applyFont="1" applyFill="1" applyBorder="1" applyAlignment="1">
      <alignment horizontal="center" vertical="center" shrinkToFit="1"/>
    </xf>
    <xf numFmtId="176" fontId="39" fillId="11" borderId="2381" xfId="0" applyNumberFormat="1" applyFont="1" applyFill="1" applyBorder="1" applyAlignment="1">
      <alignment horizontal="center" vertical="center" shrinkToFit="1"/>
    </xf>
    <xf numFmtId="0" fontId="39" fillId="0" borderId="2382" xfId="0" applyFont="1" applyBorder="1" applyAlignment="1">
      <alignment horizontal="center" vertical="center" shrinkToFit="1"/>
    </xf>
    <xf numFmtId="0" fontId="39" fillId="11" borderId="2383" xfId="0" applyFont="1" applyFill="1" applyBorder="1" applyAlignment="1">
      <alignment horizontal="center" vertical="center" shrinkToFit="1"/>
    </xf>
    <xf numFmtId="0" fontId="39" fillId="11" borderId="2377" xfId="0" applyFont="1" applyFill="1" applyBorder="1" applyAlignment="1">
      <alignment horizontal="center" vertical="center" shrinkToFit="1"/>
    </xf>
    <xf numFmtId="0" fontId="39" fillId="11" borderId="2381" xfId="0" applyFont="1" applyFill="1" applyBorder="1" applyAlignment="1">
      <alignment horizontal="center" vertical="center" shrinkToFit="1"/>
    </xf>
    <xf numFmtId="0" fontId="39" fillId="5" borderId="2381" xfId="0" applyFont="1" applyFill="1" applyBorder="1" applyAlignment="1">
      <alignment horizontal="center" vertical="center" shrinkToFit="1"/>
    </xf>
    <xf numFmtId="0" fontId="0" fillId="0" borderId="2384" xfId="0" applyBorder="1">
      <alignment vertical="center"/>
    </xf>
    <xf numFmtId="176" fontId="27" fillId="0" borderId="1269" xfId="0" applyNumberFormat="1" applyFont="1" applyBorder="1" applyAlignment="1">
      <alignment horizontal="center" vertical="center"/>
    </xf>
    <xf numFmtId="176" fontId="27" fillId="0" borderId="506" xfId="0" applyNumberFormat="1" applyFont="1" applyBorder="1" applyAlignment="1">
      <alignment horizontal="center" vertical="center"/>
    </xf>
    <xf numFmtId="0" fontId="27" fillId="0" borderId="504" xfId="0" applyFont="1" applyBorder="1" applyAlignment="1">
      <alignment horizontal="center" vertical="center"/>
    </xf>
    <xf numFmtId="176" fontId="27" fillId="0" borderId="1247" xfId="0" applyNumberFormat="1" applyFont="1" applyBorder="1" applyAlignment="1">
      <alignment horizontal="center" vertical="center"/>
    </xf>
    <xf numFmtId="0" fontId="27" fillId="0" borderId="1248" xfId="0" applyFont="1" applyBorder="1" applyAlignment="1">
      <alignment horizontal="center" vertical="center"/>
    </xf>
    <xf numFmtId="176" fontId="27" fillId="0" borderId="560" xfId="0" applyNumberFormat="1" applyFont="1" applyBorder="1" applyAlignment="1">
      <alignment horizontal="center" vertical="center"/>
    </xf>
    <xf numFmtId="0" fontId="27" fillId="0" borderId="1274" xfId="0" applyFont="1" applyBorder="1" applyAlignment="1">
      <alignment horizontal="center" vertical="center"/>
    </xf>
    <xf numFmtId="176" fontId="27" fillId="36" borderId="642" xfId="0" applyNumberFormat="1" applyFont="1" applyFill="1" applyBorder="1" applyAlignment="1">
      <alignment horizontal="center" vertical="center"/>
    </xf>
    <xf numFmtId="0" fontId="27" fillId="36" borderId="1349" xfId="0" applyFont="1" applyFill="1" applyBorder="1" applyAlignment="1">
      <alignment horizontal="center" vertical="center"/>
    </xf>
    <xf numFmtId="0" fontId="0" fillId="0" borderId="2387" xfId="0" applyBorder="1" applyAlignment="1">
      <alignment horizontal="center" vertical="center"/>
    </xf>
    <xf numFmtId="176" fontId="0" fillId="0" borderId="2385" xfId="0" applyNumberFormat="1" applyBorder="1" applyAlignment="1">
      <alignment horizontal="center" vertical="center"/>
    </xf>
    <xf numFmtId="0" fontId="0" fillId="0" borderId="2386" xfId="0" applyBorder="1">
      <alignment vertical="center"/>
    </xf>
    <xf numFmtId="0" fontId="29" fillId="0" borderId="2136" xfId="0" applyFont="1" applyBorder="1" applyAlignment="1">
      <alignment horizontal="center" vertical="center" shrinkToFit="1"/>
    </xf>
    <xf numFmtId="0" fontId="0" fillId="0" borderId="2135" xfId="0" applyBorder="1" applyAlignment="1">
      <alignment horizontal="center" vertical="center" shrinkToFit="1"/>
    </xf>
    <xf numFmtId="0" fontId="35" fillId="0" borderId="2137" xfId="0" applyFont="1" applyBorder="1" applyAlignment="1">
      <alignment horizontal="center" vertical="center" shrinkToFit="1"/>
    </xf>
    <xf numFmtId="0" fontId="0" fillId="11" borderId="2138" xfId="0" quotePrefix="1" applyFill="1" applyBorder="1" applyAlignment="1">
      <alignment horizontal="center" vertical="center"/>
    </xf>
    <xf numFmtId="176" fontId="0" fillId="20" borderId="3306" xfId="0" applyNumberFormat="1" applyFill="1" applyBorder="1" applyAlignment="1">
      <alignment horizontal="center" vertical="center" shrinkToFit="1"/>
    </xf>
    <xf numFmtId="176" fontId="0" fillId="20" borderId="3305" xfId="0" applyNumberFormat="1" applyFill="1" applyBorder="1" applyAlignment="1">
      <alignment horizontal="center" vertical="center" shrinkToFit="1"/>
    </xf>
    <xf numFmtId="176" fontId="28" fillId="20" borderId="3307" xfId="0" applyNumberFormat="1" applyFont="1" applyFill="1" applyBorder="1" applyAlignment="1">
      <alignment horizontal="center" vertical="center" shrinkToFit="1"/>
    </xf>
    <xf numFmtId="176" fontId="28" fillId="16" borderId="3308" xfId="0" applyNumberFormat="1" applyFont="1" applyFill="1" applyBorder="1" applyAlignment="1">
      <alignment horizontal="center" vertical="center" shrinkToFit="1"/>
    </xf>
    <xf numFmtId="176" fontId="0" fillId="16" borderId="2140" xfId="0" applyNumberFormat="1" applyFill="1" applyBorder="1" applyAlignment="1">
      <alignment horizontal="center" vertical="center" shrinkToFit="1"/>
    </xf>
    <xf numFmtId="176" fontId="39" fillId="11" borderId="1276" xfId="0" applyNumberFormat="1" applyFont="1" applyFill="1" applyBorder="1" applyAlignment="1">
      <alignment horizontal="center" vertical="center" shrinkToFit="1"/>
    </xf>
    <xf numFmtId="176" fontId="39" fillId="11" borderId="1277" xfId="0" applyNumberFormat="1" applyFont="1" applyFill="1" applyBorder="1" applyAlignment="1">
      <alignment horizontal="center" vertical="center" shrinkToFit="1"/>
    </xf>
    <xf numFmtId="0" fontId="39" fillId="0" borderId="1278" xfId="0" applyFont="1" applyBorder="1" applyAlignment="1">
      <alignment horizontal="center" vertical="center" shrinkToFit="1"/>
    </xf>
    <xf numFmtId="0" fontId="39" fillId="11" borderId="1279" xfId="0" applyFont="1" applyFill="1" applyBorder="1" applyAlignment="1">
      <alignment horizontal="center" vertical="center" shrinkToFit="1"/>
    </xf>
    <xf numFmtId="0" fontId="39" fillId="11" borderId="1276" xfId="0" applyFont="1" applyFill="1" applyBorder="1" applyAlignment="1">
      <alignment horizontal="center" vertical="center" shrinkToFit="1"/>
    </xf>
    <xf numFmtId="0" fontId="39" fillId="11" borderId="1277" xfId="0" applyFont="1" applyFill="1" applyBorder="1" applyAlignment="1">
      <alignment horizontal="center" vertical="center" shrinkToFit="1"/>
    </xf>
    <xf numFmtId="0" fontId="39" fillId="5" borderId="1277" xfId="0" applyFont="1" applyFill="1" applyBorder="1" applyAlignment="1">
      <alignment horizontal="center" vertical="center" shrinkToFit="1"/>
    </xf>
    <xf numFmtId="0" fontId="0" fillId="0" borderId="1280" xfId="0" applyBorder="1">
      <alignment vertical="center"/>
    </xf>
    <xf numFmtId="176" fontId="0" fillId="0" borderId="1281" xfId="0" applyNumberFormat="1" applyBorder="1" applyAlignment="1">
      <alignment horizontal="center" vertical="center"/>
    </xf>
    <xf numFmtId="0" fontId="0" fillId="0" borderId="1282" xfId="0" applyBorder="1">
      <alignment vertical="center"/>
    </xf>
    <xf numFmtId="0" fontId="0" fillId="0" borderId="1280" xfId="0" applyBorder="1" applyAlignment="1">
      <alignment horizontal="center" vertical="center"/>
    </xf>
    <xf numFmtId="0" fontId="0" fillId="0" borderId="1281" xfId="0" applyBorder="1" applyAlignment="1">
      <alignment horizontal="center" vertical="center"/>
    </xf>
    <xf numFmtId="0" fontId="0" fillId="0" borderId="1282" xfId="0" applyBorder="1" applyAlignment="1">
      <alignment horizontal="center" vertical="center"/>
    </xf>
    <xf numFmtId="0" fontId="0" fillId="0" borderId="1283" xfId="0" applyBorder="1" applyAlignment="1">
      <alignment horizontal="center" vertical="center"/>
    </xf>
    <xf numFmtId="0" fontId="0" fillId="0" borderId="3300" xfId="0" applyBorder="1" applyAlignment="1">
      <alignment horizontal="center" vertical="center" shrinkToFit="1"/>
    </xf>
    <xf numFmtId="0" fontId="0" fillId="11" borderId="3304" xfId="0" quotePrefix="1" applyFill="1" applyBorder="1" applyAlignment="1">
      <alignment horizontal="center" vertical="center"/>
    </xf>
    <xf numFmtId="176" fontId="0" fillId="20" borderId="3317" xfId="0" applyNumberFormat="1" applyFill="1" applyBorder="1" applyAlignment="1">
      <alignment horizontal="center" vertical="center" shrinkToFit="1"/>
    </xf>
    <xf numFmtId="176" fontId="0" fillId="20" borderId="3316" xfId="0" applyNumberFormat="1" applyFill="1" applyBorder="1" applyAlignment="1">
      <alignment horizontal="center" vertical="center" shrinkToFit="1"/>
    </xf>
    <xf numFmtId="176" fontId="28" fillId="20" borderId="3318" xfId="0" applyNumberFormat="1" applyFont="1" applyFill="1" applyBorder="1" applyAlignment="1">
      <alignment horizontal="center" vertical="center" shrinkToFit="1"/>
    </xf>
    <xf numFmtId="176" fontId="28" fillId="16" borderId="3319" xfId="0" applyNumberFormat="1" applyFont="1" applyFill="1" applyBorder="1" applyAlignment="1">
      <alignment horizontal="center" vertical="center" shrinkToFit="1"/>
    </xf>
    <xf numFmtId="176" fontId="0" fillId="16" borderId="3306" xfId="0" applyNumberFormat="1" applyFill="1" applyBorder="1" applyAlignment="1">
      <alignment horizontal="center" vertical="center" shrinkToFit="1"/>
    </xf>
    <xf numFmtId="176" fontId="39" fillId="11" borderId="3305" xfId="0" applyNumberFormat="1" applyFont="1" applyFill="1" applyBorder="1" applyAlignment="1">
      <alignment horizontal="center" vertical="center" shrinkToFit="1"/>
    </xf>
    <xf numFmtId="176" fontId="39" fillId="11" borderId="3309" xfId="0" applyNumberFormat="1" applyFont="1" applyFill="1" applyBorder="1" applyAlignment="1">
      <alignment horizontal="center" vertical="center" shrinkToFit="1"/>
    </xf>
    <xf numFmtId="0" fontId="39" fillId="0" borderId="3310" xfId="0" applyFont="1" applyBorder="1" applyAlignment="1">
      <alignment horizontal="center" vertical="center" shrinkToFit="1"/>
    </xf>
    <xf numFmtId="0" fontId="39" fillId="11" borderId="3305" xfId="0" applyFont="1" applyFill="1" applyBorder="1" applyAlignment="1">
      <alignment horizontal="center" vertical="center" shrinkToFit="1"/>
    </xf>
    <xf numFmtId="0" fontId="39" fillId="11" borderId="3309" xfId="0" applyFont="1" applyFill="1" applyBorder="1" applyAlignment="1">
      <alignment horizontal="center" vertical="center" shrinkToFit="1"/>
    </xf>
    <xf numFmtId="176" fontId="27" fillId="0" borderId="1297" xfId="0" applyNumberFormat="1" applyFont="1" applyBorder="1" applyAlignment="1">
      <alignment horizontal="center" vertical="center"/>
    </xf>
    <xf numFmtId="0" fontId="27" fillId="0" borderId="504" xfId="0" applyFont="1" applyBorder="1">
      <alignment vertical="center"/>
    </xf>
    <xf numFmtId="176" fontId="27" fillId="0" borderId="3338" xfId="0" applyNumberFormat="1" applyFont="1" applyBorder="1" applyAlignment="1">
      <alignment horizontal="center" vertical="center"/>
    </xf>
    <xf numFmtId="0" fontId="27" fillId="0" borderId="3313" xfId="0" applyFont="1" applyBorder="1">
      <alignment vertical="center"/>
    </xf>
    <xf numFmtId="176" fontId="27" fillId="0" borderId="1299" xfId="0" applyNumberFormat="1" applyFont="1" applyBorder="1" applyAlignment="1">
      <alignment horizontal="center" vertical="center"/>
    </xf>
    <xf numFmtId="0" fontId="27" fillId="0" borderId="1300" xfId="0" applyFont="1" applyBorder="1">
      <alignment vertical="center"/>
    </xf>
    <xf numFmtId="176" fontId="27" fillId="0" borderId="215" xfId="0" applyNumberFormat="1" applyFont="1" applyBorder="1" applyAlignment="1">
      <alignment horizontal="center" vertical="center"/>
    </xf>
    <xf numFmtId="0" fontId="27" fillId="0" borderId="1254" xfId="0" applyFont="1" applyBorder="1">
      <alignment vertical="center"/>
    </xf>
    <xf numFmtId="0" fontId="27" fillId="0" borderId="1256" xfId="0" applyFont="1" applyBorder="1">
      <alignment vertical="center"/>
    </xf>
    <xf numFmtId="0" fontId="27" fillId="0" borderId="505" xfId="0" applyFont="1" applyBorder="1">
      <alignment vertical="center"/>
    </xf>
    <xf numFmtId="0" fontId="0" fillId="0" borderId="3311" xfId="0" applyBorder="1">
      <alignment vertical="center"/>
    </xf>
    <xf numFmtId="176" fontId="27" fillId="0" borderId="1272" xfId="0" applyNumberFormat="1" applyFont="1" applyBorder="1" applyAlignment="1">
      <alignment horizontal="center" vertical="center"/>
    </xf>
    <xf numFmtId="0" fontId="27" fillId="0" borderId="1273" xfId="0" applyFont="1" applyBorder="1" applyAlignment="1">
      <alignment horizontal="center" vertical="center"/>
    </xf>
    <xf numFmtId="0" fontId="0" fillId="0" borderId="3314" xfId="0" applyBorder="1" applyAlignment="1">
      <alignment horizontal="center" vertical="center"/>
    </xf>
    <xf numFmtId="176" fontId="0" fillId="0" borderId="3312" xfId="0" applyNumberFormat="1" applyBorder="1" applyAlignment="1">
      <alignment horizontal="center" vertical="center"/>
    </xf>
    <xf numFmtId="0" fontId="0" fillId="0" borderId="3313" xfId="0" applyBorder="1">
      <alignment vertical="center"/>
    </xf>
    <xf numFmtId="0" fontId="0" fillId="0" borderId="3311" xfId="0" applyBorder="1" applyAlignment="1">
      <alignment horizontal="center" vertical="center" shrinkToFit="1"/>
    </xf>
    <xf numFmtId="0" fontId="0" fillId="11" borderId="3315" xfId="0" quotePrefix="1" applyFill="1" applyBorder="1" applyAlignment="1">
      <alignment horizontal="center" vertical="center"/>
    </xf>
    <xf numFmtId="176" fontId="0" fillId="16" borderId="3317" xfId="0" applyNumberFormat="1" applyFill="1" applyBorder="1" applyAlignment="1">
      <alignment horizontal="center" vertical="center" shrinkToFit="1"/>
    </xf>
    <xf numFmtId="176" fontId="39" fillId="11" borderId="3316" xfId="0" applyNumberFormat="1" applyFont="1" applyFill="1" applyBorder="1" applyAlignment="1">
      <alignment horizontal="center" vertical="center" shrinkToFit="1"/>
    </xf>
    <xf numFmtId="176" fontId="39" fillId="11" borderId="3320" xfId="0" applyNumberFormat="1" applyFont="1" applyFill="1" applyBorder="1" applyAlignment="1">
      <alignment horizontal="center" vertical="center" shrinkToFit="1"/>
    </xf>
    <xf numFmtId="0" fontId="39" fillId="0" borderId="3321" xfId="0" applyFont="1" applyBorder="1" applyAlignment="1">
      <alignment horizontal="center" vertical="center" shrinkToFit="1"/>
    </xf>
    <xf numFmtId="0" fontId="39" fillId="11" borderId="3316" xfId="0" applyFont="1" applyFill="1" applyBorder="1" applyAlignment="1">
      <alignment horizontal="center" vertical="center" shrinkToFit="1"/>
    </xf>
    <xf numFmtId="0" fontId="39" fillId="11" borderId="3320" xfId="0" applyFont="1" applyFill="1" applyBorder="1" applyAlignment="1">
      <alignment horizontal="center" vertical="center" shrinkToFit="1"/>
    </xf>
    <xf numFmtId="0" fontId="0" fillId="0" borderId="3322" xfId="0" applyBorder="1">
      <alignment vertical="center"/>
    </xf>
    <xf numFmtId="0" fontId="0" fillId="0" borderId="3325" xfId="0" applyBorder="1" applyAlignment="1">
      <alignment horizontal="center" vertical="center"/>
    </xf>
    <xf numFmtId="176" fontId="0" fillId="0" borderId="3323" xfId="0" applyNumberFormat="1" applyBorder="1" applyAlignment="1">
      <alignment horizontal="center" vertical="center"/>
    </xf>
    <xf numFmtId="0" fontId="0" fillId="0" borderId="3324" xfId="0" applyBorder="1">
      <alignment vertical="center"/>
    </xf>
    <xf numFmtId="0" fontId="0" fillId="0" borderId="3322" xfId="0" applyBorder="1" applyAlignment="1">
      <alignment horizontal="center" vertical="center" shrinkToFit="1"/>
    </xf>
    <xf numFmtId="0" fontId="0" fillId="11" borderId="3326" xfId="0" quotePrefix="1" applyFill="1" applyBorder="1" applyAlignment="1">
      <alignment horizontal="center" vertical="center"/>
    </xf>
    <xf numFmtId="176" fontId="0" fillId="20" borderId="3328" xfId="0" applyNumberFormat="1" applyFill="1" applyBorder="1" applyAlignment="1">
      <alignment horizontal="center" vertical="center" shrinkToFit="1"/>
    </xf>
    <xf numFmtId="176" fontId="0" fillId="20" borderId="3327" xfId="0" applyNumberFormat="1" applyFill="1" applyBorder="1" applyAlignment="1">
      <alignment horizontal="center" vertical="center" shrinkToFit="1"/>
    </xf>
    <xf numFmtId="176" fontId="28" fillId="20" borderId="3329" xfId="0" applyNumberFormat="1" applyFont="1" applyFill="1" applyBorder="1" applyAlignment="1">
      <alignment horizontal="center" vertical="center" shrinkToFit="1"/>
    </xf>
    <xf numFmtId="176" fontId="28" fillId="16" borderId="3330" xfId="0" applyNumberFormat="1" applyFont="1" applyFill="1" applyBorder="1" applyAlignment="1">
      <alignment horizontal="center" vertical="center" shrinkToFit="1"/>
    </xf>
    <xf numFmtId="176" fontId="0" fillId="16" borderId="3328" xfId="0" applyNumberFormat="1" applyFill="1" applyBorder="1" applyAlignment="1">
      <alignment horizontal="center" vertical="center" shrinkToFit="1"/>
    </xf>
    <xf numFmtId="176" fontId="39" fillId="11" borderId="3327" xfId="0" applyNumberFormat="1" applyFont="1" applyFill="1" applyBorder="1" applyAlignment="1">
      <alignment horizontal="center" vertical="center" shrinkToFit="1"/>
    </xf>
    <xf numFmtId="176" fontId="39" fillId="11" borderId="3331" xfId="0" applyNumberFormat="1" applyFont="1" applyFill="1" applyBorder="1" applyAlignment="1">
      <alignment horizontal="center" vertical="center" shrinkToFit="1"/>
    </xf>
    <xf numFmtId="0" fontId="39" fillId="0" borderId="3332" xfId="0" applyFont="1" applyBorder="1" applyAlignment="1">
      <alignment horizontal="center" vertical="center" shrinkToFit="1"/>
    </xf>
    <xf numFmtId="0" fontId="39" fillId="11" borderId="3333" xfId="0" applyFont="1" applyFill="1" applyBorder="1" applyAlignment="1">
      <alignment horizontal="center" vertical="center" shrinkToFit="1"/>
    </xf>
    <xf numFmtId="0" fontId="39" fillId="11" borderId="3327" xfId="0" applyFont="1" applyFill="1" applyBorder="1" applyAlignment="1">
      <alignment horizontal="center" vertical="center" shrinkToFit="1"/>
    </xf>
    <xf numFmtId="0" fontId="39" fillId="11" borderId="3331" xfId="0" applyFont="1" applyFill="1" applyBorder="1" applyAlignment="1">
      <alignment horizontal="center" vertical="center" shrinkToFit="1"/>
    </xf>
    <xf numFmtId="0" fontId="0" fillId="0" borderId="3334" xfId="0" applyBorder="1">
      <alignment vertical="center"/>
    </xf>
    <xf numFmtId="0" fontId="0" fillId="0" borderId="3337" xfId="0" applyBorder="1" applyAlignment="1">
      <alignment horizontal="center" vertical="center"/>
    </xf>
    <xf numFmtId="176" fontId="0" fillId="0" borderId="3335" xfId="0" applyNumberFormat="1" applyBorder="1" applyAlignment="1">
      <alignment horizontal="center" vertical="center"/>
    </xf>
    <xf numFmtId="0" fontId="0" fillId="0" borderId="3336" xfId="0" applyBorder="1">
      <alignment vertical="center"/>
    </xf>
    <xf numFmtId="176" fontId="45" fillId="2" borderId="2764" xfId="0" applyNumberFormat="1" applyFont="1" applyFill="1" applyBorder="1" applyAlignment="1">
      <alignment horizontal="center" vertical="center" shrinkToFit="1"/>
    </xf>
    <xf numFmtId="176" fontId="45" fillId="2" borderId="2760" xfId="0" applyNumberFormat="1" applyFont="1" applyFill="1" applyBorder="1" applyAlignment="1">
      <alignment horizontal="center" vertical="center" shrinkToFit="1"/>
    </xf>
    <xf numFmtId="176" fontId="0" fillId="0" borderId="2331" xfId="0" applyNumberFormat="1" applyBorder="1" applyAlignment="1">
      <alignment horizontal="center" vertical="center"/>
    </xf>
    <xf numFmtId="0" fontId="0" fillId="0" borderId="2332" xfId="0" applyBorder="1" applyAlignment="1">
      <alignment horizontal="center" vertical="center"/>
    </xf>
    <xf numFmtId="0" fontId="29" fillId="0" borderId="2321" xfId="0" applyFont="1" applyBorder="1" applyAlignment="1">
      <alignment horizontal="center" vertical="center" shrinkToFit="1"/>
    </xf>
    <xf numFmtId="0" fontId="0" fillId="0" borderId="2318" xfId="0" applyBorder="1" applyAlignment="1">
      <alignment horizontal="center" vertical="center" shrinkToFit="1"/>
    </xf>
    <xf numFmtId="0" fontId="35" fillId="0" borderId="2322" xfId="0" applyFont="1" applyBorder="1" applyAlignment="1">
      <alignment horizontal="center" vertical="center" shrinkToFit="1"/>
    </xf>
    <xf numFmtId="0" fontId="0" fillId="11" borderId="2323" xfId="0" quotePrefix="1" applyFill="1" applyBorder="1" applyAlignment="1">
      <alignment horizontal="center" vertical="center"/>
    </xf>
    <xf numFmtId="176" fontId="0" fillId="20" borderId="2325" xfId="0" applyNumberFormat="1" applyFill="1" applyBorder="1" applyAlignment="1">
      <alignment horizontal="center" vertical="center" shrinkToFit="1"/>
    </xf>
    <xf numFmtId="176" fontId="0" fillId="20" borderId="2324" xfId="0" applyNumberFormat="1" applyFill="1" applyBorder="1" applyAlignment="1">
      <alignment horizontal="center" vertical="center" shrinkToFit="1"/>
    </xf>
    <xf numFmtId="176" fontId="0" fillId="20" borderId="2336" xfId="0" applyNumberFormat="1" applyFill="1" applyBorder="1" applyAlignment="1">
      <alignment horizontal="center" vertical="center" shrinkToFit="1"/>
    </xf>
    <xf numFmtId="176" fontId="0" fillId="20" borderId="2337" xfId="0" applyNumberFormat="1" applyFill="1" applyBorder="1" applyAlignment="1">
      <alignment horizontal="center" vertical="center" shrinkToFit="1"/>
    </xf>
    <xf numFmtId="176" fontId="28" fillId="20" borderId="2326" xfId="0" applyNumberFormat="1" applyFont="1" applyFill="1" applyBorder="1" applyAlignment="1">
      <alignment horizontal="center" vertical="center" shrinkToFit="1"/>
    </xf>
    <xf numFmtId="176" fontId="28" fillId="16" borderId="2327" xfId="0" applyNumberFormat="1" applyFont="1" applyFill="1" applyBorder="1" applyAlignment="1">
      <alignment horizontal="center" vertical="center" shrinkToFit="1"/>
    </xf>
    <xf numFmtId="176" fontId="0" fillId="16" borderId="2325" xfId="0" applyNumberFormat="1" applyFill="1" applyBorder="1" applyAlignment="1">
      <alignment horizontal="center" vertical="center" shrinkToFit="1"/>
    </xf>
    <xf numFmtId="176" fontId="39" fillId="11" borderId="2324" xfId="0" applyNumberFormat="1" applyFont="1" applyFill="1" applyBorder="1" applyAlignment="1">
      <alignment horizontal="center" vertical="center" shrinkToFit="1"/>
    </xf>
    <xf numFmtId="176" fontId="39" fillId="11" borderId="2328" xfId="0" applyNumberFormat="1" applyFont="1" applyFill="1" applyBorder="1" applyAlignment="1">
      <alignment horizontal="center" vertical="center" shrinkToFit="1"/>
    </xf>
    <xf numFmtId="0" fontId="39" fillId="0" borderId="2329" xfId="0" applyFont="1" applyBorder="1" applyAlignment="1">
      <alignment horizontal="center" vertical="center" shrinkToFit="1"/>
    </xf>
    <xf numFmtId="0" fontId="39" fillId="11" borderId="2324" xfId="0" applyFont="1" applyFill="1" applyBorder="1" applyAlignment="1">
      <alignment horizontal="center" vertical="center" shrinkToFit="1"/>
    </xf>
    <xf numFmtId="0" fontId="39" fillId="11" borderId="2328" xfId="0" applyFont="1" applyFill="1" applyBorder="1" applyAlignment="1">
      <alignment horizontal="center" vertical="center" shrinkToFit="1"/>
    </xf>
    <xf numFmtId="0" fontId="0" fillId="0" borderId="2332" xfId="0" applyBorder="1">
      <alignment vertical="center"/>
    </xf>
    <xf numFmtId="0" fontId="0" fillId="0" borderId="2331" xfId="0" applyBorder="1" applyAlignment="1">
      <alignment horizontal="center" vertical="center"/>
    </xf>
    <xf numFmtId="0" fontId="0" fillId="0" borderId="2330" xfId="0" applyBorder="1">
      <alignment vertical="center"/>
    </xf>
    <xf numFmtId="0" fontId="0" fillId="0" borderId="2330" xfId="0" applyBorder="1" applyAlignment="1">
      <alignment horizontal="center" vertical="center"/>
    </xf>
    <xf numFmtId="0" fontId="0" fillId="0" borderId="2333" xfId="0" applyBorder="1" applyAlignment="1">
      <alignment horizontal="center" vertical="center"/>
    </xf>
    <xf numFmtId="0" fontId="37" fillId="7" borderId="2564" xfId="0" applyFont="1" applyFill="1" applyBorder="1" applyAlignment="1">
      <alignment vertical="center" shrinkToFit="1"/>
    </xf>
    <xf numFmtId="0" fontId="37" fillId="7" borderId="2565" xfId="0" applyFont="1" applyFill="1" applyBorder="1" applyAlignment="1">
      <alignment horizontal="center" vertical="center" shrinkToFit="1"/>
    </xf>
    <xf numFmtId="0" fontId="29" fillId="0" borderId="2333" xfId="0" applyFont="1" applyBorder="1" applyAlignment="1">
      <alignment horizontal="center" vertical="center" shrinkToFit="1"/>
    </xf>
    <xf numFmtId="0" fontId="0" fillId="0" borderId="2330" xfId="0" applyBorder="1" applyAlignment="1">
      <alignment horizontal="center" vertical="center" shrinkToFit="1"/>
    </xf>
    <xf numFmtId="0" fontId="35" fillId="0" borderId="2334" xfId="0" applyFont="1" applyBorder="1" applyAlignment="1">
      <alignment horizontal="center" vertical="center" shrinkToFit="1"/>
    </xf>
    <xf numFmtId="0" fontId="0" fillId="11" borderId="2335" xfId="0" quotePrefix="1" applyFill="1" applyBorder="1" applyAlignment="1">
      <alignment horizontal="center" vertical="center"/>
    </xf>
    <xf numFmtId="176" fontId="28" fillId="20" borderId="2338" xfId="0" applyNumberFormat="1" applyFont="1" applyFill="1" applyBorder="1" applyAlignment="1">
      <alignment horizontal="center" vertical="center" shrinkToFit="1"/>
    </xf>
    <xf numFmtId="176" fontId="28" fillId="16" borderId="2339" xfId="0" applyNumberFormat="1" applyFont="1" applyFill="1" applyBorder="1" applyAlignment="1">
      <alignment horizontal="center" vertical="center" shrinkToFit="1"/>
    </xf>
    <xf numFmtId="176" fontId="0" fillId="16" borderId="2337" xfId="0" applyNumberFormat="1" applyFill="1" applyBorder="1" applyAlignment="1">
      <alignment horizontal="center" vertical="center" shrinkToFit="1"/>
    </xf>
    <xf numFmtId="176" fontId="39" fillId="11" borderId="2336" xfId="0" applyNumberFormat="1" applyFont="1" applyFill="1" applyBorder="1" applyAlignment="1">
      <alignment horizontal="center" vertical="center" shrinkToFit="1"/>
    </xf>
    <xf numFmtId="176" fontId="39" fillId="11" borderId="2340" xfId="0" applyNumberFormat="1" applyFont="1" applyFill="1" applyBorder="1" applyAlignment="1">
      <alignment horizontal="center" vertical="center" shrinkToFit="1"/>
    </xf>
    <xf numFmtId="0" fontId="39" fillId="0" borderId="2341" xfId="0" applyFont="1" applyBorder="1" applyAlignment="1">
      <alignment horizontal="center" vertical="center" shrinkToFit="1"/>
    </xf>
    <xf numFmtId="0" fontId="39" fillId="11" borderId="2336" xfId="0" applyFont="1" applyFill="1" applyBorder="1" applyAlignment="1">
      <alignment horizontal="center" vertical="center" shrinkToFit="1"/>
    </xf>
    <xf numFmtId="0" fontId="39" fillId="11" borderId="2340" xfId="0" applyFont="1" applyFill="1" applyBorder="1" applyAlignment="1">
      <alignment horizontal="center" vertical="center" shrinkToFit="1"/>
    </xf>
    <xf numFmtId="176" fontId="0" fillId="0" borderId="2342" xfId="0" applyNumberFormat="1" applyBorder="1" applyAlignment="1">
      <alignment horizontal="center" vertical="center"/>
    </xf>
    <xf numFmtId="0" fontId="0" fillId="0" borderId="2343" xfId="0" applyBorder="1">
      <alignment vertical="center"/>
    </xf>
    <xf numFmtId="0" fontId="0" fillId="0" borderId="2345" xfId="0" applyBorder="1">
      <alignment vertical="center"/>
    </xf>
    <xf numFmtId="176" fontId="0" fillId="0" borderId="2344" xfId="0" applyNumberFormat="1" applyBorder="1" applyAlignment="1">
      <alignment horizontal="center" vertical="center"/>
    </xf>
    <xf numFmtId="0" fontId="0" fillId="0" borderId="2343" xfId="0" applyBorder="1" applyAlignment="1">
      <alignment horizontal="center" vertical="center"/>
    </xf>
    <xf numFmtId="0" fontId="0" fillId="0" borderId="2345" xfId="0" applyBorder="1" applyAlignment="1">
      <alignment horizontal="center" vertical="center"/>
    </xf>
    <xf numFmtId="0" fontId="0" fillId="0" borderId="2346" xfId="0" applyBorder="1" applyAlignment="1">
      <alignment horizontal="center" vertical="center"/>
    </xf>
    <xf numFmtId="0" fontId="0" fillId="36" borderId="2343" xfId="0" applyFill="1" applyBorder="1" applyAlignment="1">
      <alignment horizontal="center" vertical="center"/>
    </xf>
    <xf numFmtId="0" fontId="0" fillId="0" borderId="2344" xfId="0" applyBorder="1" applyAlignment="1">
      <alignment horizontal="center" vertical="center"/>
    </xf>
    <xf numFmtId="0" fontId="0" fillId="0" borderId="2347" xfId="0" applyBorder="1" applyAlignment="1">
      <alignment horizontal="center" vertical="center"/>
    </xf>
    <xf numFmtId="0" fontId="29" fillId="0" borderId="2362" xfId="0" applyFont="1" applyBorder="1" applyAlignment="1">
      <alignment horizontal="center" vertical="center" shrinkToFit="1"/>
    </xf>
    <xf numFmtId="0" fontId="0" fillId="0" borderId="2358" xfId="0" applyBorder="1" applyAlignment="1">
      <alignment horizontal="center" vertical="center" shrinkToFit="1"/>
    </xf>
    <xf numFmtId="0" fontId="35" fillId="0" borderId="2363" xfId="0" applyFont="1" applyBorder="1" applyAlignment="1">
      <alignment horizontal="center" vertical="center" shrinkToFit="1"/>
    </xf>
    <xf numFmtId="0" fontId="0" fillId="11" borderId="2364" xfId="0" quotePrefix="1" applyFill="1" applyBorder="1" applyAlignment="1">
      <alignment horizontal="center" vertical="center"/>
    </xf>
    <xf numFmtId="176" fontId="0" fillId="20" borderId="2366" xfId="0" applyNumberFormat="1" applyFill="1" applyBorder="1" applyAlignment="1">
      <alignment horizontal="center" vertical="center" shrinkToFit="1"/>
    </xf>
    <xf numFmtId="176" fontId="0" fillId="20" borderId="2365" xfId="0" applyNumberFormat="1" applyFill="1" applyBorder="1" applyAlignment="1">
      <alignment horizontal="center" vertical="center" shrinkToFit="1"/>
    </xf>
    <xf numFmtId="176" fontId="28" fillId="20" borderId="2367" xfId="0" applyNumberFormat="1" applyFont="1" applyFill="1" applyBorder="1" applyAlignment="1">
      <alignment horizontal="center" vertical="center" shrinkToFit="1"/>
    </xf>
    <xf numFmtId="176" fontId="28" fillId="16" borderId="2368" xfId="0" applyNumberFormat="1" applyFont="1" applyFill="1" applyBorder="1" applyAlignment="1">
      <alignment horizontal="center" vertical="center" shrinkToFit="1"/>
    </xf>
    <xf numFmtId="176" fontId="0" fillId="16" borderId="2366" xfId="0" applyNumberFormat="1" applyFill="1" applyBorder="1" applyAlignment="1">
      <alignment horizontal="center" vertical="center" shrinkToFit="1"/>
    </xf>
    <xf numFmtId="176" fontId="39" fillId="11" borderId="2365" xfId="0" applyNumberFormat="1" applyFont="1" applyFill="1" applyBorder="1" applyAlignment="1">
      <alignment horizontal="center" vertical="center" shrinkToFit="1"/>
    </xf>
    <xf numFmtId="176" fontId="39" fillId="11" borderId="2369" xfId="0" applyNumberFormat="1" applyFont="1" applyFill="1" applyBorder="1" applyAlignment="1">
      <alignment horizontal="center" vertical="center" shrinkToFit="1"/>
    </xf>
    <xf numFmtId="0" fontId="39" fillId="0" borderId="2370" xfId="0" applyFont="1" applyBorder="1" applyAlignment="1">
      <alignment horizontal="center" vertical="center" shrinkToFit="1"/>
    </xf>
    <xf numFmtId="0" fontId="39" fillId="11" borderId="2365" xfId="0" applyFont="1" applyFill="1" applyBorder="1" applyAlignment="1">
      <alignment horizontal="center" vertical="center" shrinkToFit="1"/>
    </xf>
    <xf numFmtId="0" fontId="39" fillId="11" borderId="2369" xfId="0" applyFont="1" applyFill="1" applyBorder="1" applyAlignment="1">
      <alignment horizontal="center" vertical="center" shrinkToFit="1"/>
    </xf>
    <xf numFmtId="176" fontId="0" fillId="0" borderId="2372" xfId="0" applyNumberFormat="1" applyBorder="1" applyAlignment="1">
      <alignment horizontal="center" vertical="center"/>
    </xf>
    <xf numFmtId="0" fontId="0" fillId="0" borderId="2371" xfId="0" applyBorder="1">
      <alignment vertical="center"/>
    </xf>
    <xf numFmtId="0" fontId="0" fillId="0" borderId="2373" xfId="0" applyBorder="1">
      <alignment vertical="center"/>
    </xf>
    <xf numFmtId="176" fontId="0" fillId="0" borderId="1552" xfId="0" applyNumberFormat="1" applyBorder="1" applyAlignment="1">
      <alignment horizontal="center" vertical="center"/>
    </xf>
    <xf numFmtId="0" fontId="0" fillId="0" borderId="2373" xfId="0" applyBorder="1" applyAlignment="1">
      <alignment horizontal="center" vertical="center"/>
    </xf>
    <xf numFmtId="0" fontId="0" fillId="0" borderId="2371" xfId="0" applyBorder="1" applyAlignment="1">
      <alignment horizontal="center" vertical="center"/>
    </xf>
    <xf numFmtId="0" fontId="0" fillId="0" borderId="2372" xfId="0" applyBorder="1" applyAlignment="1">
      <alignment horizontal="center" vertical="center"/>
    </xf>
    <xf numFmtId="0" fontId="0" fillId="0" borderId="2374" xfId="0" applyBorder="1" applyAlignment="1">
      <alignment horizontal="center" vertical="center"/>
    </xf>
    <xf numFmtId="0" fontId="0" fillId="0" borderId="2343" xfId="0" applyBorder="1" applyAlignment="1">
      <alignment horizontal="center" vertical="center" shrinkToFit="1"/>
    </xf>
    <xf numFmtId="0" fontId="35" fillId="0" borderId="2348" xfId="0" applyFont="1" applyBorder="1" applyAlignment="1">
      <alignment horizontal="center" vertical="center" shrinkToFit="1"/>
    </xf>
    <xf numFmtId="0" fontId="0" fillId="11" borderId="2349" xfId="0" quotePrefix="1" applyFill="1" applyBorder="1" applyAlignment="1">
      <alignment horizontal="center" vertical="center"/>
    </xf>
    <xf numFmtId="176" fontId="0" fillId="20" borderId="2351" xfId="0" applyNumberFormat="1" applyFill="1" applyBorder="1" applyAlignment="1">
      <alignment horizontal="center" vertical="center" shrinkToFit="1"/>
    </xf>
    <xf numFmtId="176" fontId="0" fillId="20" borderId="2350" xfId="0" applyNumberFormat="1" applyFill="1" applyBorder="1" applyAlignment="1">
      <alignment horizontal="center" vertical="center" shrinkToFit="1"/>
    </xf>
    <xf numFmtId="176" fontId="28" fillId="20" borderId="2352" xfId="0" applyNumberFormat="1" applyFont="1" applyFill="1" applyBorder="1" applyAlignment="1">
      <alignment horizontal="center" vertical="center" shrinkToFit="1"/>
    </xf>
    <xf numFmtId="176" fontId="28" fillId="16" borderId="2353" xfId="0" applyNumberFormat="1" applyFont="1" applyFill="1" applyBorder="1" applyAlignment="1">
      <alignment horizontal="center" vertical="center" shrinkToFit="1"/>
    </xf>
    <xf numFmtId="176" fontId="0" fillId="16" borderId="2351" xfId="0" applyNumberFormat="1" applyFill="1" applyBorder="1" applyAlignment="1">
      <alignment horizontal="center" vertical="center" shrinkToFit="1"/>
    </xf>
    <xf numFmtId="176" fontId="39" fillId="11" borderId="2350" xfId="0" applyNumberFormat="1" applyFont="1" applyFill="1" applyBorder="1" applyAlignment="1">
      <alignment horizontal="center" vertical="center" shrinkToFit="1"/>
    </xf>
    <xf numFmtId="176" fontId="39" fillId="11" borderId="2354" xfId="0" applyNumberFormat="1" applyFont="1" applyFill="1" applyBorder="1" applyAlignment="1">
      <alignment horizontal="center" vertical="center" shrinkToFit="1"/>
    </xf>
    <xf numFmtId="176" fontId="39" fillId="0" borderId="2354" xfId="0" applyNumberFormat="1" applyFont="1" applyBorder="1" applyAlignment="1">
      <alignment horizontal="center" vertical="center" shrinkToFit="1"/>
    </xf>
    <xf numFmtId="0" fontId="39" fillId="0" borderId="2355" xfId="0" applyFont="1" applyBorder="1" applyAlignment="1">
      <alignment horizontal="center" vertical="center" shrinkToFit="1"/>
    </xf>
    <xf numFmtId="0" fontId="39" fillId="11" borderId="2356" xfId="0" applyFont="1" applyFill="1" applyBorder="1" applyAlignment="1">
      <alignment horizontal="center" vertical="center" shrinkToFit="1"/>
    </xf>
    <xf numFmtId="0" fontId="39" fillId="11" borderId="2350" xfId="0" applyFont="1" applyFill="1" applyBorder="1" applyAlignment="1">
      <alignment horizontal="center" vertical="center" shrinkToFit="1"/>
    </xf>
    <xf numFmtId="0" fontId="39" fillId="11" borderId="2354" xfId="0" applyFont="1" applyFill="1" applyBorder="1" applyAlignment="1">
      <alignment horizontal="center" vertical="center" shrinkToFit="1"/>
    </xf>
    <xf numFmtId="176" fontId="0" fillId="0" borderId="2357" xfId="0" applyNumberFormat="1" applyBorder="1" applyAlignment="1">
      <alignment horizontal="center" vertical="center"/>
    </xf>
    <xf numFmtId="0" fontId="0" fillId="0" borderId="2358" xfId="0" applyBorder="1">
      <alignment vertical="center"/>
    </xf>
    <xf numFmtId="0" fontId="0" fillId="0" borderId="2360" xfId="0" applyBorder="1">
      <alignment vertical="center"/>
    </xf>
    <xf numFmtId="176" fontId="0" fillId="0" borderId="2359" xfId="0" applyNumberFormat="1" applyBorder="1" applyAlignment="1">
      <alignment horizontal="center" vertical="center"/>
    </xf>
    <xf numFmtId="0" fontId="0" fillId="0" borderId="2358" xfId="0" applyBorder="1" applyAlignment="1">
      <alignment horizontal="center" vertical="center"/>
    </xf>
    <xf numFmtId="0" fontId="0" fillId="0" borderId="2360" xfId="0" applyBorder="1" applyAlignment="1">
      <alignment horizontal="center" vertical="center"/>
    </xf>
    <xf numFmtId="0" fontId="0" fillId="0" borderId="2361" xfId="0" applyBorder="1" applyAlignment="1">
      <alignment horizontal="center" vertical="center"/>
    </xf>
    <xf numFmtId="0" fontId="0" fillId="36" borderId="2358" xfId="0" applyFill="1" applyBorder="1" applyAlignment="1">
      <alignment horizontal="center" vertical="center"/>
    </xf>
    <xf numFmtId="0" fontId="0" fillId="0" borderId="2359" xfId="0" applyBorder="1" applyAlignment="1">
      <alignment horizontal="center" vertical="center"/>
    </xf>
    <xf numFmtId="0" fontId="0" fillId="0" borderId="2362" xfId="0" applyBorder="1" applyAlignment="1">
      <alignment horizontal="center" vertical="center"/>
    </xf>
    <xf numFmtId="0" fontId="29" fillId="0" borderId="2311" xfId="0" applyFont="1" applyBorder="1" applyAlignment="1">
      <alignment horizontal="center" vertical="center" shrinkToFit="1"/>
    </xf>
    <xf numFmtId="0" fontId="0" fillId="0" borderId="2308" xfId="0" applyBorder="1" applyAlignment="1">
      <alignment horizontal="center" vertical="center" shrinkToFit="1"/>
    </xf>
    <xf numFmtId="0" fontId="35" fillId="0" borderId="2312" xfId="0" applyFont="1" applyBorder="1" applyAlignment="1">
      <alignment horizontal="center" vertical="center" shrinkToFit="1"/>
    </xf>
    <xf numFmtId="0" fontId="0" fillId="11" borderId="2313" xfId="0" quotePrefix="1" applyFill="1" applyBorder="1" applyAlignment="1">
      <alignment horizontal="center" vertical="center"/>
    </xf>
    <xf numFmtId="176" fontId="0" fillId="20" borderId="2301" xfId="0" applyNumberFormat="1" applyFill="1" applyBorder="1" applyAlignment="1">
      <alignment horizontal="center" vertical="center" shrinkToFit="1"/>
    </xf>
    <xf numFmtId="176" fontId="0" fillId="20" borderId="2300" xfId="0" applyNumberFormat="1" applyFill="1" applyBorder="1" applyAlignment="1">
      <alignment horizontal="center" vertical="center" shrinkToFit="1"/>
    </xf>
    <xf numFmtId="176" fontId="28" fillId="20" borderId="2302" xfId="0" applyNumberFormat="1" applyFont="1" applyFill="1" applyBorder="1" applyAlignment="1">
      <alignment horizontal="center" vertical="center" shrinkToFit="1"/>
    </xf>
    <xf numFmtId="176" fontId="0" fillId="20" borderId="2391" xfId="0" applyNumberFormat="1" applyFill="1" applyBorder="1" applyAlignment="1">
      <alignment horizontal="center" vertical="center" shrinkToFit="1"/>
    </xf>
    <xf numFmtId="176" fontId="28" fillId="16" borderId="2392" xfId="0" applyNumberFormat="1" applyFont="1" applyFill="1" applyBorder="1" applyAlignment="1">
      <alignment horizontal="center" vertical="center" shrinkToFit="1"/>
    </xf>
    <xf numFmtId="176" fontId="0" fillId="16" borderId="2315" xfId="0" applyNumberFormat="1" applyFill="1" applyBorder="1" applyAlignment="1">
      <alignment horizontal="center" vertical="center" shrinkToFit="1"/>
    </xf>
    <xf numFmtId="176" fontId="39" fillId="11" borderId="2314" xfId="0" applyNumberFormat="1" applyFont="1" applyFill="1" applyBorder="1" applyAlignment="1">
      <alignment horizontal="center" vertical="center" shrinkToFit="1"/>
    </xf>
    <xf numFmtId="176" fontId="39" fillId="11" borderId="2316" xfId="0" applyNumberFormat="1" applyFont="1" applyFill="1" applyBorder="1" applyAlignment="1">
      <alignment horizontal="center" vertical="center" shrinkToFit="1"/>
    </xf>
    <xf numFmtId="0" fontId="39" fillId="0" borderId="2317" xfId="0" applyFont="1" applyBorder="1" applyAlignment="1">
      <alignment horizontal="center" vertical="center" shrinkToFit="1"/>
    </xf>
    <xf numFmtId="0" fontId="39" fillId="11" borderId="2314" xfId="0" applyFont="1" applyFill="1" applyBorder="1" applyAlignment="1">
      <alignment horizontal="center" vertical="center" shrinkToFit="1"/>
    </xf>
    <xf numFmtId="0" fontId="39" fillId="11" borderId="2316" xfId="0" applyFont="1" applyFill="1" applyBorder="1" applyAlignment="1">
      <alignment horizontal="center" vertical="center" shrinkToFit="1"/>
    </xf>
    <xf numFmtId="176" fontId="0" fillId="0" borderId="2319" xfId="0" applyNumberFormat="1" applyBorder="1" applyAlignment="1">
      <alignment horizontal="center" vertical="center"/>
    </xf>
    <xf numFmtId="0" fontId="0" fillId="0" borderId="2320" xfId="0" applyBorder="1">
      <alignment vertical="center"/>
    </xf>
    <xf numFmtId="0" fontId="0" fillId="0" borderId="2321" xfId="0" applyBorder="1" applyAlignment="1">
      <alignment horizontal="center" vertical="center"/>
    </xf>
    <xf numFmtId="0" fontId="29" fillId="0" borderId="2297" xfId="0" applyFont="1" applyBorder="1" applyAlignment="1">
      <alignment horizontal="center" vertical="center" shrinkToFit="1"/>
    </xf>
    <xf numFmtId="0" fontId="0" fillId="0" borderId="2294" xfId="0" applyBorder="1" applyAlignment="1">
      <alignment horizontal="center" vertical="center" shrinkToFit="1"/>
    </xf>
    <xf numFmtId="0" fontId="35" fillId="0" borderId="2298" xfId="0" applyFont="1" applyBorder="1" applyAlignment="1">
      <alignment horizontal="center" vertical="center" shrinkToFit="1"/>
    </xf>
    <xf numFmtId="0" fontId="0" fillId="11" borderId="2299" xfId="0" quotePrefix="1" applyFill="1" applyBorder="1" applyAlignment="1">
      <alignment horizontal="center" vertical="center"/>
    </xf>
    <xf numFmtId="176" fontId="28" fillId="16" borderId="2303" xfId="0" applyNumberFormat="1" applyFont="1" applyFill="1" applyBorder="1" applyAlignment="1">
      <alignment horizontal="center" vertical="center" shrinkToFit="1"/>
    </xf>
    <xf numFmtId="176" fontId="0" fillId="16" borderId="2301" xfId="0" applyNumberFormat="1" applyFill="1" applyBorder="1" applyAlignment="1">
      <alignment horizontal="center" vertical="center" shrinkToFit="1"/>
    </xf>
    <xf numFmtId="176" fontId="39" fillId="11" borderId="2300" xfId="0" applyNumberFormat="1" applyFont="1" applyFill="1" applyBorder="1" applyAlignment="1">
      <alignment horizontal="center" vertical="center" shrinkToFit="1"/>
    </xf>
    <xf numFmtId="176" fontId="39" fillId="11" borderId="2304" xfId="0" applyNumberFormat="1" applyFont="1" applyFill="1" applyBorder="1" applyAlignment="1">
      <alignment horizontal="center" vertical="center" shrinkToFit="1"/>
    </xf>
    <xf numFmtId="0" fontId="39" fillId="0" borderId="2305" xfId="0" applyFont="1" applyBorder="1" applyAlignment="1">
      <alignment horizontal="center" vertical="center" shrinkToFit="1"/>
    </xf>
    <xf numFmtId="0" fontId="39" fillId="11" borderId="2306" xfId="0" applyFont="1" applyFill="1" applyBorder="1" applyAlignment="1">
      <alignment horizontal="center" vertical="center" shrinkToFit="1"/>
    </xf>
    <xf numFmtId="0" fontId="39" fillId="11" borderId="2300" xfId="0" applyFont="1" applyFill="1" applyBorder="1" applyAlignment="1">
      <alignment horizontal="center" vertical="center" shrinkToFit="1"/>
    </xf>
    <xf numFmtId="0" fontId="39" fillId="11" borderId="2304" xfId="0" applyFont="1" applyFill="1" applyBorder="1" applyAlignment="1">
      <alignment horizontal="center" vertical="center" shrinkToFit="1"/>
    </xf>
    <xf numFmtId="176" fontId="0" fillId="0" borderId="2307" xfId="0" applyNumberFormat="1" applyBorder="1" applyAlignment="1">
      <alignment horizontal="center" vertical="center"/>
    </xf>
    <xf numFmtId="0" fontId="0" fillId="0" borderId="2308" xfId="0" applyBorder="1">
      <alignment vertical="center"/>
    </xf>
    <xf numFmtId="176" fontId="0" fillId="0" borderId="2309" xfId="0" applyNumberFormat="1" applyBorder="1" applyAlignment="1">
      <alignment horizontal="center" vertical="center"/>
    </xf>
    <xf numFmtId="0" fontId="0" fillId="0" borderId="2310" xfId="0" applyBorder="1">
      <alignment vertical="center"/>
    </xf>
    <xf numFmtId="0" fontId="0" fillId="0" borderId="2310" xfId="0" applyBorder="1" applyAlignment="1">
      <alignment horizontal="center" vertical="center"/>
    </xf>
    <xf numFmtId="0" fontId="0" fillId="0" borderId="2308" xfId="0" applyBorder="1" applyAlignment="1">
      <alignment horizontal="center" vertical="center"/>
    </xf>
    <xf numFmtId="0" fontId="0" fillId="0" borderId="2309" xfId="0" applyBorder="1" applyAlignment="1">
      <alignment horizontal="center" vertical="center"/>
    </xf>
    <xf numFmtId="0" fontId="0" fillId="0" borderId="2311" xfId="0" applyBorder="1" applyAlignment="1">
      <alignment horizontal="center" vertical="center"/>
    </xf>
    <xf numFmtId="0" fontId="29" fillId="0" borderId="2387" xfId="0" applyFont="1" applyBorder="1" applyAlignment="1">
      <alignment horizontal="center" vertical="center" shrinkToFit="1"/>
    </xf>
    <xf numFmtId="0" fontId="0" fillId="0" borderId="2384" xfId="0" applyBorder="1" applyAlignment="1">
      <alignment horizontal="center" vertical="center" shrinkToFit="1"/>
    </xf>
    <xf numFmtId="0" fontId="35" fillId="0" borderId="2388" xfId="0" applyFont="1" applyBorder="1" applyAlignment="1">
      <alignment horizontal="center" vertical="center" shrinkToFit="1"/>
    </xf>
    <xf numFmtId="0" fontId="0" fillId="11" borderId="2389" xfId="0" quotePrefix="1" applyFill="1" applyBorder="1" applyAlignment="1">
      <alignment horizontal="center" vertical="center"/>
    </xf>
    <xf numFmtId="176" fontId="0" fillId="20" borderId="2416" xfId="0" applyNumberFormat="1" applyFill="1" applyBorder="1" applyAlignment="1">
      <alignment horizontal="center" vertical="center" shrinkToFit="1"/>
    </xf>
    <xf numFmtId="176" fontId="0" fillId="20" borderId="2415" xfId="0" applyNumberFormat="1" applyFill="1" applyBorder="1" applyAlignment="1">
      <alignment horizontal="center" vertical="center" shrinkToFit="1"/>
    </xf>
    <xf numFmtId="176" fontId="28" fillId="20" borderId="2417" xfId="0" applyNumberFormat="1" applyFont="1" applyFill="1" applyBorder="1" applyAlignment="1">
      <alignment horizontal="center" vertical="center" shrinkToFit="1"/>
    </xf>
    <xf numFmtId="176" fontId="28" fillId="16" borderId="2418" xfId="0" applyNumberFormat="1" applyFont="1" applyFill="1" applyBorder="1" applyAlignment="1">
      <alignment horizontal="center" vertical="center" shrinkToFit="1"/>
    </xf>
    <xf numFmtId="176" fontId="0" fillId="16" borderId="2391" xfId="0" applyNumberFormat="1" applyFill="1" applyBorder="1" applyAlignment="1">
      <alignment horizontal="center" vertical="center" shrinkToFit="1"/>
    </xf>
    <xf numFmtId="176" fontId="39" fillId="11" borderId="2390" xfId="0" applyNumberFormat="1" applyFont="1" applyFill="1" applyBorder="1" applyAlignment="1">
      <alignment horizontal="center" vertical="center" shrinkToFit="1"/>
    </xf>
    <xf numFmtId="176" fontId="39" fillId="11" borderId="2393" xfId="0" applyNumberFormat="1" applyFont="1" applyFill="1" applyBorder="1" applyAlignment="1">
      <alignment horizontal="center" vertical="center" shrinkToFit="1"/>
    </xf>
    <xf numFmtId="0" fontId="39" fillId="0" borderId="2394" xfId="0" applyFont="1" applyBorder="1" applyAlignment="1">
      <alignment horizontal="center" vertical="center" shrinkToFit="1"/>
    </xf>
    <xf numFmtId="0" fontId="39" fillId="11" borderId="2395" xfId="0" applyFont="1" applyFill="1" applyBorder="1" applyAlignment="1">
      <alignment horizontal="center" vertical="center" shrinkToFit="1"/>
    </xf>
    <xf numFmtId="0" fontId="39" fillId="11" borderId="2390" xfId="0" applyFont="1" applyFill="1" applyBorder="1" applyAlignment="1">
      <alignment horizontal="center" vertical="center" shrinkToFit="1"/>
    </xf>
    <xf numFmtId="0" fontId="39" fillId="11" borderId="2393" xfId="0" applyFont="1" applyFill="1" applyBorder="1" applyAlignment="1">
      <alignment horizontal="center" vertical="center" shrinkToFit="1"/>
    </xf>
    <xf numFmtId="176" fontId="0" fillId="0" borderId="2397" xfId="0" applyNumberFormat="1" applyBorder="1" applyAlignment="1">
      <alignment horizontal="center" vertical="center"/>
    </xf>
    <xf numFmtId="0" fontId="0" fillId="0" borderId="2396" xfId="0" applyBorder="1">
      <alignment vertical="center"/>
    </xf>
    <xf numFmtId="0" fontId="0" fillId="0" borderId="2398" xfId="0" applyBorder="1">
      <alignment vertical="center"/>
    </xf>
    <xf numFmtId="0" fontId="0" fillId="0" borderId="2398" xfId="0" applyBorder="1" applyAlignment="1">
      <alignment horizontal="center" vertical="center"/>
    </xf>
    <xf numFmtId="0" fontId="0" fillId="0" borderId="2396" xfId="0" applyBorder="1" applyAlignment="1">
      <alignment horizontal="center" vertical="center"/>
    </xf>
    <xf numFmtId="0" fontId="0" fillId="0" borderId="2397" xfId="0" applyBorder="1" applyAlignment="1">
      <alignment horizontal="center" vertical="center"/>
    </xf>
    <xf numFmtId="0" fontId="0" fillId="0" borderId="2399" xfId="0" applyBorder="1" applyAlignment="1">
      <alignment horizontal="center" vertical="center"/>
    </xf>
    <xf numFmtId="0" fontId="29" fillId="0" borderId="2412" xfId="0" applyFont="1" applyBorder="1" applyAlignment="1">
      <alignment horizontal="center" vertical="center" shrinkToFit="1"/>
    </xf>
    <xf numFmtId="0" fontId="0" fillId="0" borderId="2408" xfId="0" applyBorder="1" applyAlignment="1">
      <alignment horizontal="center" vertical="center" shrinkToFit="1"/>
    </xf>
    <xf numFmtId="0" fontId="35" fillId="0" borderId="2413" xfId="0" applyFont="1" applyBorder="1" applyAlignment="1">
      <alignment horizontal="center" vertical="center" shrinkToFit="1"/>
    </xf>
    <xf numFmtId="0" fontId="0" fillId="11" borderId="2414" xfId="0" quotePrefix="1" applyFill="1" applyBorder="1" applyAlignment="1">
      <alignment horizontal="center" vertical="center"/>
    </xf>
    <xf numFmtId="176" fontId="0" fillId="16" borderId="2416" xfId="0" applyNumberFormat="1" applyFill="1" applyBorder="1" applyAlignment="1">
      <alignment horizontal="center" vertical="center" shrinkToFit="1"/>
    </xf>
    <xf numFmtId="176" fontId="39" fillId="11" borderId="2415" xfId="0" applyNumberFormat="1" applyFont="1" applyFill="1" applyBorder="1" applyAlignment="1">
      <alignment horizontal="center" vertical="center" shrinkToFit="1"/>
    </xf>
    <xf numFmtId="176" fontId="39" fillId="11" borderId="2419" xfId="0" applyNumberFormat="1" applyFont="1" applyFill="1" applyBorder="1" applyAlignment="1">
      <alignment horizontal="center" vertical="center" shrinkToFit="1"/>
    </xf>
    <xf numFmtId="176" fontId="39" fillId="0" borderId="2419" xfId="0" applyNumberFormat="1" applyFont="1" applyBorder="1" applyAlignment="1">
      <alignment horizontal="center" vertical="center" shrinkToFit="1"/>
    </xf>
    <xf numFmtId="0" fontId="39" fillId="0" borderId="2420" xfId="0" applyFont="1" applyBorder="1" applyAlignment="1">
      <alignment horizontal="center" vertical="center" shrinkToFit="1"/>
    </xf>
    <xf numFmtId="0" fontId="39" fillId="11" borderId="2415" xfId="0" applyFont="1" applyFill="1" applyBorder="1" applyAlignment="1">
      <alignment horizontal="center" vertical="center" shrinkToFit="1"/>
    </xf>
    <xf numFmtId="0" fontId="39" fillId="11" borderId="2419" xfId="0" applyFont="1" applyFill="1" applyBorder="1" applyAlignment="1">
      <alignment horizontal="center" vertical="center" shrinkToFit="1"/>
    </xf>
    <xf numFmtId="176" fontId="0" fillId="0" borderId="2421" xfId="0" applyNumberFormat="1" applyBorder="1" applyAlignment="1">
      <alignment horizontal="center" vertical="center"/>
    </xf>
    <xf numFmtId="0" fontId="0" fillId="0" borderId="2422" xfId="0" applyBorder="1">
      <alignment vertical="center"/>
    </xf>
    <xf numFmtId="176" fontId="0" fillId="0" borderId="2423" xfId="0" applyNumberFormat="1" applyBorder="1" applyAlignment="1">
      <alignment horizontal="center" vertical="center"/>
    </xf>
    <xf numFmtId="0" fontId="0" fillId="0" borderId="2424" xfId="0" applyBorder="1">
      <alignment vertical="center"/>
    </xf>
    <xf numFmtId="0" fontId="0" fillId="0" borderId="2422" xfId="0" applyBorder="1" applyAlignment="1">
      <alignment horizontal="center" vertical="center"/>
    </xf>
    <xf numFmtId="0" fontId="0" fillId="0" borderId="2424" xfId="0" applyBorder="1" applyAlignment="1">
      <alignment horizontal="center" vertical="center"/>
    </xf>
    <xf numFmtId="0" fontId="0" fillId="0" borderId="2425" xfId="0" applyBorder="1" applyAlignment="1">
      <alignment horizontal="center" vertical="center"/>
    </xf>
    <xf numFmtId="0" fontId="0" fillId="36" borderId="2422" xfId="0" applyFill="1" applyBorder="1" applyAlignment="1">
      <alignment horizontal="center" vertical="center"/>
    </xf>
    <xf numFmtId="0" fontId="0" fillId="0" borderId="2423" xfId="0" applyBorder="1" applyAlignment="1">
      <alignment horizontal="center" vertical="center"/>
    </xf>
    <xf numFmtId="0" fontId="0" fillId="0" borderId="2426" xfId="0" applyBorder="1" applyAlignment="1">
      <alignment horizontal="center" vertical="center"/>
    </xf>
    <xf numFmtId="0" fontId="29" fillId="0" borderId="2426" xfId="0" applyFont="1" applyBorder="1" applyAlignment="1">
      <alignment horizontal="center" vertical="center" shrinkToFit="1"/>
    </xf>
    <xf numFmtId="0" fontId="0" fillId="0" borderId="2422" xfId="0" applyBorder="1" applyAlignment="1">
      <alignment horizontal="center" vertical="center" shrinkToFit="1"/>
    </xf>
    <xf numFmtId="0" fontId="35" fillId="0" borderId="2427" xfId="0" applyFont="1" applyBorder="1" applyAlignment="1">
      <alignment horizontal="center" vertical="center" shrinkToFit="1"/>
    </xf>
    <xf numFmtId="0" fontId="0" fillId="11" borderId="2428" xfId="0" quotePrefix="1" applyFill="1" applyBorder="1" applyAlignment="1">
      <alignment horizontal="center" vertical="center"/>
    </xf>
    <xf numFmtId="176" fontId="0" fillId="20" borderId="2430" xfId="0" applyNumberFormat="1" applyFill="1" applyBorder="1" applyAlignment="1">
      <alignment horizontal="center" vertical="center" shrinkToFit="1"/>
    </xf>
    <xf numFmtId="176" fontId="0" fillId="20" borderId="2429" xfId="0" applyNumberFormat="1" applyFill="1" applyBorder="1" applyAlignment="1">
      <alignment horizontal="center" vertical="center" shrinkToFit="1"/>
    </xf>
    <xf numFmtId="176" fontId="28" fillId="20" borderId="2431" xfId="0" applyNumberFormat="1" applyFont="1" applyFill="1" applyBorder="1" applyAlignment="1">
      <alignment horizontal="center" vertical="center" shrinkToFit="1"/>
    </xf>
    <xf numFmtId="176" fontId="28" fillId="16" borderId="2432" xfId="0" applyNumberFormat="1" applyFont="1" applyFill="1" applyBorder="1" applyAlignment="1">
      <alignment horizontal="center" vertical="center" shrinkToFit="1"/>
    </xf>
    <xf numFmtId="176" fontId="0" fillId="16" borderId="2430" xfId="0" applyNumberFormat="1" applyFill="1" applyBorder="1" applyAlignment="1">
      <alignment horizontal="center" vertical="center" shrinkToFit="1"/>
    </xf>
    <xf numFmtId="176" fontId="39" fillId="11" borderId="2429" xfId="0" applyNumberFormat="1" applyFont="1" applyFill="1" applyBorder="1" applyAlignment="1">
      <alignment horizontal="center" vertical="center" shrinkToFit="1"/>
    </xf>
    <xf numFmtId="176" fontId="39" fillId="11" borderId="2433" xfId="0" applyNumberFormat="1" applyFont="1" applyFill="1" applyBorder="1" applyAlignment="1">
      <alignment horizontal="center" vertical="center" shrinkToFit="1"/>
    </xf>
    <xf numFmtId="176" fontId="39" fillId="0" borderId="2433" xfId="0" applyNumberFormat="1" applyFont="1" applyBorder="1" applyAlignment="1">
      <alignment horizontal="center" vertical="center" shrinkToFit="1"/>
    </xf>
    <xf numFmtId="0" fontId="39" fillId="0" borderId="2434" xfId="0" applyFont="1" applyBorder="1" applyAlignment="1">
      <alignment horizontal="center" vertical="center" shrinkToFit="1"/>
    </xf>
    <xf numFmtId="0" fontId="39" fillId="11" borderId="2429" xfId="0" applyFont="1" applyFill="1" applyBorder="1" applyAlignment="1">
      <alignment horizontal="center" vertical="center" shrinkToFit="1"/>
    </xf>
    <xf numFmtId="0" fontId="39" fillId="11" borderId="2433" xfId="0" applyFont="1" applyFill="1" applyBorder="1" applyAlignment="1">
      <alignment horizontal="center" vertical="center" shrinkToFit="1"/>
    </xf>
    <xf numFmtId="176" fontId="0" fillId="0" borderId="2435" xfId="0" applyNumberFormat="1" applyBorder="1" applyAlignment="1">
      <alignment horizontal="center" vertical="center"/>
    </xf>
    <xf numFmtId="0" fontId="0" fillId="0" borderId="2436" xfId="0" applyBorder="1">
      <alignment vertical="center"/>
    </xf>
    <xf numFmtId="176" fontId="0" fillId="0" borderId="2437" xfId="0" applyNumberFormat="1" applyBorder="1" applyAlignment="1">
      <alignment horizontal="center" vertical="center"/>
    </xf>
    <xf numFmtId="0" fontId="0" fillId="0" borderId="2438" xfId="0" applyBorder="1">
      <alignment vertical="center"/>
    </xf>
    <xf numFmtId="0" fontId="0" fillId="0" borderId="2436" xfId="0" applyBorder="1" applyAlignment="1">
      <alignment horizontal="center" vertical="center"/>
    </xf>
    <xf numFmtId="0" fontId="0" fillId="0" borderId="2438" xfId="0" applyBorder="1" applyAlignment="1">
      <alignment horizontal="center" vertical="center"/>
    </xf>
    <xf numFmtId="0" fontId="0" fillId="0" borderId="2439" xfId="0" applyBorder="1" applyAlignment="1">
      <alignment horizontal="center" vertical="center"/>
    </xf>
    <xf numFmtId="0" fontId="0" fillId="36" borderId="2436" xfId="0" applyFill="1" applyBorder="1" applyAlignment="1">
      <alignment horizontal="center" vertical="center"/>
    </xf>
    <xf numFmtId="0" fontId="0" fillId="0" borderId="2437" xfId="0" applyBorder="1" applyAlignment="1">
      <alignment horizontal="center" vertical="center"/>
    </xf>
    <xf numFmtId="0" fontId="0" fillId="0" borderId="2440" xfId="0" applyBorder="1" applyAlignment="1">
      <alignment horizontal="center" vertical="center"/>
    </xf>
    <xf numFmtId="0" fontId="29" fillId="0" borderId="2440" xfId="0" applyFont="1" applyBorder="1" applyAlignment="1">
      <alignment horizontal="center" vertical="center" shrinkToFit="1"/>
    </xf>
    <xf numFmtId="0" fontId="0" fillId="0" borderId="2436" xfId="0" applyBorder="1" applyAlignment="1">
      <alignment horizontal="center" vertical="center" shrinkToFit="1"/>
    </xf>
    <xf numFmtId="0" fontId="35" fillId="0" borderId="2441" xfId="0" applyFont="1" applyBorder="1" applyAlignment="1">
      <alignment horizontal="center" vertical="center" shrinkToFit="1"/>
    </xf>
    <xf numFmtId="0" fontId="0" fillId="11" borderId="2442" xfId="0" quotePrefix="1" applyFill="1" applyBorder="1" applyAlignment="1">
      <alignment horizontal="center" vertical="center"/>
    </xf>
    <xf numFmtId="176" fontId="0" fillId="20" borderId="2444" xfId="0" applyNumberFormat="1" applyFill="1" applyBorder="1" applyAlignment="1">
      <alignment horizontal="center" vertical="center" shrinkToFit="1"/>
    </xf>
    <xf numFmtId="176" fontId="0" fillId="20" borderId="2443" xfId="0" applyNumberFormat="1" applyFill="1" applyBorder="1" applyAlignment="1">
      <alignment horizontal="center" vertical="center" shrinkToFit="1"/>
    </xf>
    <xf numFmtId="176" fontId="28" fillId="20" borderId="2445" xfId="0" applyNumberFormat="1" applyFont="1" applyFill="1" applyBorder="1" applyAlignment="1">
      <alignment horizontal="center" vertical="center" shrinkToFit="1"/>
    </xf>
    <xf numFmtId="176" fontId="28" fillId="16" borderId="2446" xfId="0" applyNumberFormat="1" applyFont="1" applyFill="1" applyBorder="1" applyAlignment="1">
      <alignment horizontal="center" vertical="center" shrinkToFit="1"/>
    </xf>
    <xf numFmtId="176" fontId="0" fillId="16" borderId="2444" xfId="0" applyNumberFormat="1" applyFill="1" applyBorder="1" applyAlignment="1">
      <alignment horizontal="center" vertical="center" shrinkToFit="1"/>
    </xf>
    <xf numFmtId="176" fontId="39" fillId="11" borderId="2443" xfId="0" applyNumberFormat="1" applyFont="1" applyFill="1" applyBorder="1" applyAlignment="1">
      <alignment horizontal="center" vertical="center" shrinkToFit="1"/>
    </xf>
    <xf numFmtId="176" fontId="39" fillId="11" borderId="2447" xfId="0" applyNumberFormat="1" applyFont="1" applyFill="1" applyBorder="1" applyAlignment="1">
      <alignment horizontal="center" vertical="center" shrinkToFit="1"/>
    </xf>
    <xf numFmtId="0" fontId="39" fillId="0" borderId="2448" xfId="0" applyFont="1" applyBorder="1" applyAlignment="1">
      <alignment horizontal="center" vertical="center" shrinkToFit="1"/>
    </xf>
    <xf numFmtId="0" fontId="39" fillId="11" borderId="2449" xfId="0" applyFont="1" applyFill="1" applyBorder="1" applyAlignment="1">
      <alignment horizontal="center" vertical="center" shrinkToFit="1"/>
    </xf>
    <xf numFmtId="0" fontId="39" fillId="11" borderId="2443" xfId="0" applyFont="1" applyFill="1" applyBorder="1" applyAlignment="1">
      <alignment horizontal="center" vertical="center" shrinkToFit="1"/>
    </xf>
    <xf numFmtId="0" fontId="39" fillId="11" borderId="2447" xfId="0" applyFont="1" applyFill="1" applyBorder="1" applyAlignment="1">
      <alignment horizontal="center" vertical="center" shrinkToFit="1"/>
    </xf>
    <xf numFmtId="176" fontId="0" fillId="0" borderId="2451" xfId="0" applyNumberFormat="1" applyBorder="1" applyAlignment="1">
      <alignment horizontal="center" vertical="center"/>
    </xf>
    <xf numFmtId="0" fontId="0" fillId="0" borderId="2450" xfId="0" applyBorder="1">
      <alignment vertical="center"/>
    </xf>
    <xf numFmtId="0" fontId="0" fillId="0" borderId="2452" xfId="0" applyBorder="1">
      <alignment vertical="center"/>
    </xf>
    <xf numFmtId="176" fontId="27" fillId="0" borderId="2423" xfId="0" applyNumberFormat="1" applyFont="1" applyBorder="1" applyAlignment="1">
      <alignment horizontal="center" vertical="center"/>
    </xf>
    <xf numFmtId="0" fontId="27" fillId="0" borderId="2424" xfId="0" applyFont="1" applyBorder="1" applyAlignment="1">
      <alignment horizontal="center" vertical="center"/>
    </xf>
    <xf numFmtId="0" fontId="0" fillId="0" borderId="2452" xfId="0" applyBorder="1" applyAlignment="1">
      <alignment horizontal="center" vertical="center"/>
    </xf>
    <xf numFmtId="0" fontId="0" fillId="36" borderId="2450" xfId="0" applyFill="1" applyBorder="1" applyAlignment="1">
      <alignment horizontal="center" vertical="center"/>
    </xf>
    <xf numFmtId="0" fontId="0" fillId="0" borderId="2450" xfId="0" applyBorder="1" applyAlignment="1">
      <alignment horizontal="center" vertical="center"/>
    </xf>
    <xf numFmtId="0" fontId="0" fillId="0" borderId="2451" xfId="0" applyBorder="1" applyAlignment="1">
      <alignment horizontal="center" vertical="center"/>
    </xf>
    <xf numFmtId="0" fontId="0" fillId="0" borderId="2453" xfId="0" applyBorder="1" applyAlignment="1">
      <alignment horizontal="center" vertical="center"/>
    </xf>
    <xf numFmtId="181" fontId="37" fillId="41" borderId="2463" xfId="0" applyNumberFormat="1" applyFont="1" applyFill="1" applyBorder="1" applyAlignment="1">
      <alignment horizontal="center" vertical="center"/>
    </xf>
    <xf numFmtId="0" fontId="39" fillId="41" borderId="2565" xfId="0" applyFont="1" applyFill="1" applyBorder="1" applyAlignment="1">
      <alignment horizontal="center" vertical="center" shrinkToFit="1"/>
    </xf>
    <xf numFmtId="0" fontId="29" fillId="0" borderId="2466" xfId="0" applyFont="1" applyBorder="1" applyAlignment="1">
      <alignment horizontal="center" vertical="center" shrinkToFit="1"/>
    </xf>
    <xf numFmtId="0" fontId="0" fillId="0" borderId="2463" xfId="0" applyBorder="1" applyAlignment="1">
      <alignment horizontal="center" vertical="center" shrinkToFit="1"/>
    </xf>
    <xf numFmtId="0" fontId="35" fillId="0" borderId="2467" xfId="0" applyFont="1" applyBorder="1" applyAlignment="1">
      <alignment horizontal="center" vertical="center" shrinkToFit="1"/>
    </xf>
    <xf numFmtId="0" fontId="0" fillId="11" borderId="2468" xfId="0" quotePrefix="1" applyFill="1" applyBorder="1" applyAlignment="1">
      <alignment horizontal="center" vertical="center"/>
    </xf>
    <xf numFmtId="176" fontId="0" fillId="20" borderId="2470" xfId="0" applyNumberFormat="1" applyFill="1" applyBorder="1" applyAlignment="1">
      <alignment horizontal="center" vertical="center" shrinkToFit="1"/>
    </xf>
    <xf numFmtId="176" fontId="0" fillId="20" borderId="2469" xfId="0" applyNumberFormat="1" applyFill="1" applyBorder="1" applyAlignment="1">
      <alignment horizontal="center" vertical="center" shrinkToFit="1"/>
    </xf>
    <xf numFmtId="176" fontId="28" fillId="20" borderId="2471" xfId="0" applyNumberFormat="1" applyFont="1" applyFill="1" applyBorder="1" applyAlignment="1">
      <alignment horizontal="center" vertical="center" shrinkToFit="1"/>
    </xf>
    <xf numFmtId="176" fontId="28" fillId="16" borderId="2472" xfId="0" applyNumberFormat="1" applyFont="1" applyFill="1" applyBorder="1" applyAlignment="1">
      <alignment horizontal="center" vertical="center" shrinkToFit="1"/>
    </xf>
    <xf numFmtId="176" fontId="0" fillId="16" borderId="2470" xfId="0" applyNumberFormat="1" applyFill="1" applyBorder="1" applyAlignment="1">
      <alignment horizontal="center" vertical="center" shrinkToFit="1"/>
    </xf>
    <xf numFmtId="176" fontId="39" fillId="11" borderId="2469" xfId="0" applyNumberFormat="1" applyFont="1" applyFill="1" applyBorder="1" applyAlignment="1">
      <alignment horizontal="center" vertical="center" shrinkToFit="1"/>
    </xf>
    <xf numFmtId="176" fontId="39" fillId="11" borderId="2473" xfId="0" applyNumberFormat="1" applyFont="1" applyFill="1" applyBorder="1" applyAlignment="1">
      <alignment horizontal="center" vertical="center" shrinkToFit="1"/>
    </xf>
    <xf numFmtId="0" fontId="39" fillId="0" borderId="2474" xfId="0" applyFont="1" applyBorder="1" applyAlignment="1">
      <alignment horizontal="center" vertical="center" shrinkToFit="1"/>
    </xf>
    <xf numFmtId="0" fontId="39" fillId="11" borderId="2469" xfId="0" applyFont="1" applyFill="1" applyBorder="1" applyAlignment="1">
      <alignment horizontal="center" vertical="center" shrinkToFit="1"/>
    </xf>
    <xf numFmtId="0" fontId="39" fillId="11" borderId="2473" xfId="0" applyFont="1" applyFill="1" applyBorder="1" applyAlignment="1">
      <alignment horizontal="center" vertical="center" shrinkToFit="1"/>
    </xf>
    <xf numFmtId="176" fontId="0" fillId="0" borderId="2477" xfId="0" applyNumberFormat="1" applyBorder="1" applyAlignment="1">
      <alignment horizontal="center" vertical="center"/>
    </xf>
    <xf numFmtId="0" fontId="0" fillId="0" borderId="2478" xfId="0" applyBorder="1">
      <alignment vertical="center"/>
    </xf>
    <xf numFmtId="0" fontId="0" fillId="0" borderId="2476" xfId="0" applyBorder="1">
      <alignment vertical="center"/>
    </xf>
    <xf numFmtId="0" fontId="0" fillId="0" borderId="2478" xfId="0" applyBorder="1" applyAlignment="1">
      <alignment horizontal="center" vertical="center"/>
    </xf>
    <xf numFmtId="176" fontId="0" fillId="0" borderId="2464" xfId="0" applyNumberFormat="1" applyBorder="1" applyAlignment="1">
      <alignment horizontal="center" vertical="center"/>
    </xf>
    <xf numFmtId="0" fontId="0" fillId="0" borderId="2465" xfId="0" applyBorder="1" applyAlignment="1">
      <alignment horizontal="center" vertical="center"/>
    </xf>
    <xf numFmtId="0" fontId="0" fillId="36" borderId="2281" xfId="0" applyFill="1" applyBorder="1" applyAlignment="1">
      <alignment horizontal="center" vertical="center"/>
    </xf>
    <xf numFmtId="0" fontId="0" fillId="0" borderId="2476" xfId="0" applyBorder="1" applyAlignment="1">
      <alignment horizontal="center" vertical="center"/>
    </xf>
    <xf numFmtId="0" fontId="0" fillId="0" borderId="2477" xfId="0" applyBorder="1" applyAlignment="1">
      <alignment horizontal="center" vertical="center"/>
    </xf>
    <xf numFmtId="0" fontId="0" fillId="0" borderId="2480" xfId="0" applyBorder="1" applyAlignment="1">
      <alignment horizontal="center" vertical="center"/>
    </xf>
    <xf numFmtId="0" fontId="29" fillId="0" borderId="2453" xfId="0" applyFont="1" applyBorder="1" applyAlignment="1">
      <alignment horizontal="center" vertical="center" shrinkToFit="1"/>
    </xf>
    <xf numFmtId="0" fontId="0" fillId="0" borderId="2450" xfId="0" applyBorder="1" applyAlignment="1">
      <alignment horizontal="center" vertical="center" shrinkToFit="1"/>
    </xf>
    <xf numFmtId="0" fontId="35" fillId="0" borderId="2454" xfId="0" applyFont="1" applyBorder="1" applyAlignment="1">
      <alignment horizontal="center" vertical="center" shrinkToFit="1"/>
    </xf>
    <xf numFmtId="0" fontId="0" fillId="11" borderId="2455" xfId="0" quotePrefix="1" applyFill="1" applyBorder="1" applyAlignment="1">
      <alignment horizontal="center" vertical="center"/>
    </xf>
    <xf numFmtId="176" fontId="0" fillId="20" borderId="2457" xfId="0" applyNumberFormat="1" applyFill="1" applyBorder="1" applyAlignment="1">
      <alignment horizontal="center" vertical="center" shrinkToFit="1"/>
    </xf>
    <xf numFmtId="176" fontId="0" fillId="20" borderId="2456" xfId="0" applyNumberFormat="1" applyFill="1" applyBorder="1" applyAlignment="1">
      <alignment horizontal="center" vertical="center" shrinkToFit="1"/>
    </xf>
    <xf numFmtId="176" fontId="28" fillId="20" borderId="2458" xfId="0" applyNumberFormat="1" applyFont="1" applyFill="1" applyBorder="1" applyAlignment="1">
      <alignment horizontal="center" vertical="center" shrinkToFit="1"/>
    </xf>
    <xf numFmtId="176" fontId="28" fillId="16" borderId="2459" xfId="0" applyNumberFormat="1" applyFont="1" applyFill="1" applyBorder="1" applyAlignment="1">
      <alignment horizontal="center" vertical="center" shrinkToFit="1"/>
    </xf>
    <xf numFmtId="176" fontId="0" fillId="16" borderId="2457" xfId="0" applyNumberFormat="1" applyFill="1" applyBorder="1" applyAlignment="1">
      <alignment horizontal="center" vertical="center" shrinkToFit="1"/>
    </xf>
    <xf numFmtId="176" fontId="39" fillId="11" borderId="2456" xfId="0" applyNumberFormat="1" applyFont="1" applyFill="1" applyBorder="1" applyAlignment="1">
      <alignment horizontal="center" vertical="center" shrinkToFit="1"/>
    </xf>
    <xf numFmtId="176" fontId="39" fillId="11" borderId="2460" xfId="0" applyNumberFormat="1" applyFont="1" applyFill="1" applyBorder="1" applyAlignment="1">
      <alignment horizontal="center" vertical="center" shrinkToFit="1"/>
    </xf>
    <xf numFmtId="0" fontId="39" fillId="0" borderId="2461" xfId="0" applyFont="1" applyBorder="1" applyAlignment="1">
      <alignment horizontal="center" vertical="center" shrinkToFit="1"/>
    </xf>
    <xf numFmtId="0" fontId="39" fillId="11" borderId="2462" xfId="0" applyFont="1" applyFill="1" applyBorder="1" applyAlignment="1">
      <alignment horizontal="center" vertical="center" shrinkToFit="1"/>
    </xf>
    <xf numFmtId="0" fontId="39" fillId="11" borderId="2456" xfId="0" applyFont="1" applyFill="1" applyBorder="1" applyAlignment="1">
      <alignment horizontal="center" vertical="center" shrinkToFit="1"/>
    </xf>
    <xf numFmtId="0" fontId="39" fillId="11" borderId="2460" xfId="0" applyFont="1" applyFill="1" applyBorder="1" applyAlignment="1">
      <alignment horizontal="center" vertical="center" shrinkToFit="1"/>
    </xf>
    <xf numFmtId="0" fontId="0" fillId="0" borderId="2463" xfId="0" applyBorder="1">
      <alignment vertical="center"/>
    </xf>
    <xf numFmtId="0" fontId="0" fillId="0" borderId="2465" xfId="0" applyBorder="1">
      <alignment vertical="center"/>
    </xf>
    <xf numFmtId="0" fontId="0" fillId="0" borderId="2463" xfId="0" applyBorder="1" applyAlignment="1">
      <alignment horizontal="center" vertical="center"/>
    </xf>
    <xf numFmtId="0" fontId="0" fillId="0" borderId="2464" xfId="0" applyBorder="1" applyAlignment="1">
      <alignment horizontal="center" vertical="center"/>
    </xf>
    <xf numFmtId="0" fontId="0" fillId="0" borderId="2466" xfId="0" applyBorder="1" applyAlignment="1">
      <alignment horizontal="center" vertical="center"/>
    </xf>
    <xf numFmtId="0" fontId="29" fillId="0" borderId="3628" xfId="0" applyFont="1" applyBorder="1" applyAlignment="1">
      <alignment horizontal="center" vertical="center" shrinkToFit="1"/>
    </xf>
    <xf numFmtId="0" fontId="0" fillId="0" borderId="3627" xfId="0" applyBorder="1" applyAlignment="1">
      <alignment horizontal="center" vertical="center" shrinkToFit="1"/>
    </xf>
    <xf numFmtId="0" fontId="35" fillId="0" borderId="3629" xfId="0" applyFont="1" applyBorder="1" applyAlignment="1">
      <alignment horizontal="center" vertical="center" shrinkToFit="1"/>
    </xf>
    <xf numFmtId="0" fontId="0" fillId="11" borderId="3630" xfId="0" quotePrefix="1" applyFill="1" applyBorder="1" applyAlignment="1">
      <alignment horizontal="center" vertical="center"/>
    </xf>
    <xf numFmtId="176" fontId="0" fillId="20" borderId="2484" xfId="0" applyNumberFormat="1" applyFill="1" applyBorder="1" applyAlignment="1">
      <alignment horizontal="center" vertical="center" shrinkToFit="1"/>
    </xf>
    <xf numFmtId="176" fontId="0" fillId="20" borderId="2483" xfId="0" applyNumberFormat="1" applyFill="1" applyBorder="1" applyAlignment="1">
      <alignment horizontal="center" vertical="center" shrinkToFit="1"/>
    </xf>
    <xf numFmtId="176" fontId="28" fillId="20" borderId="2485" xfId="0" applyNumberFormat="1" applyFont="1" applyFill="1" applyBorder="1" applyAlignment="1">
      <alignment horizontal="center" vertical="center" shrinkToFit="1"/>
    </xf>
    <xf numFmtId="176" fontId="28" fillId="16" borderId="2486" xfId="0" applyNumberFormat="1" applyFont="1" applyFill="1" applyBorder="1" applyAlignment="1">
      <alignment horizontal="center" vertical="center" shrinkToFit="1"/>
    </xf>
    <xf numFmtId="176" fontId="0" fillId="16" borderId="3632" xfId="0" applyNumberFormat="1" applyFill="1" applyBorder="1" applyAlignment="1">
      <alignment horizontal="center" vertical="center" shrinkToFit="1"/>
    </xf>
    <xf numFmtId="176" fontId="39" fillId="2" borderId="3631" xfId="0" applyNumberFormat="1" applyFont="1" applyFill="1" applyBorder="1" applyAlignment="1">
      <alignment horizontal="center" vertical="center" shrinkToFit="1"/>
    </xf>
    <xf numFmtId="176" fontId="39" fillId="11" borderId="3631" xfId="0" applyNumberFormat="1" applyFont="1" applyFill="1" applyBorder="1" applyAlignment="1">
      <alignment horizontal="center" vertical="center" shrinkToFit="1"/>
    </xf>
    <xf numFmtId="176" fontId="39" fillId="2" borderId="3633" xfId="0" applyNumberFormat="1" applyFont="1" applyFill="1" applyBorder="1" applyAlignment="1">
      <alignment horizontal="center" vertical="center" shrinkToFit="1"/>
    </xf>
    <xf numFmtId="176" fontId="39" fillId="0" borderId="3633" xfId="0" applyNumberFormat="1" applyFont="1" applyBorder="1" applyAlignment="1">
      <alignment horizontal="center" vertical="center" shrinkToFit="1"/>
    </xf>
    <xf numFmtId="0" fontId="39" fillId="0" borderId="3634" xfId="0" applyFont="1" applyBorder="1" applyAlignment="1">
      <alignment horizontal="center" vertical="center" shrinkToFit="1"/>
    </xf>
    <xf numFmtId="0" fontId="39" fillId="11" borderId="3635" xfId="0" applyFont="1" applyFill="1" applyBorder="1" applyAlignment="1">
      <alignment horizontal="center" vertical="center" shrinkToFit="1"/>
    </xf>
    <xf numFmtId="0" fontId="39" fillId="11" borderId="3631" xfId="0" applyFont="1" applyFill="1" applyBorder="1" applyAlignment="1">
      <alignment horizontal="center" vertical="center" shrinkToFit="1"/>
    </xf>
    <xf numFmtId="0" fontId="39" fillId="11" borderId="3633" xfId="0" applyFont="1" applyFill="1" applyBorder="1" applyAlignment="1">
      <alignment horizontal="center" vertical="center" shrinkToFit="1"/>
    </xf>
    <xf numFmtId="0" fontId="0" fillId="0" borderId="2490" xfId="0" applyBorder="1">
      <alignment vertical="center"/>
    </xf>
    <xf numFmtId="176" fontId="0" fillId="0" borderId="2491" xfId="0" applyNumberFormat="1" applyBorder="1" applyAlignment="1">
      <alignment horizontal="center" vertical="center"/>
    </xf>
    <xf numFmtId="0" fontId="0" fillId="0" borderId="2492" xfId="0" applyBorder="1">
      <alignment vertical="center"/>
    </xf>
    <xf numFmtId="176" fontId="0" fillId="0" borderId="2475" xfId="0" applyNumberFormat="1" applyBorder="1" applyAlignment="1">
      <alignment horizontal="center" vertical="center"/>
    </xf>
    <xf numFmtId="0" fontId="0" fillId="0" borderId="2479" xfId="0" applyBorder="1" applyAlignment="1">
      <alignment horizontal="center" vertical="center"/>
    </xf>
    <xf numFmtId="0" fontId="0" fillId="36" borderId="2476" xfId="0" applyFill="1" applyBorder="1" applyAlignment="1">
      <alignment horizontal="center" vertical="center"/>
    </xf>
    <xf numFmtId="0" fontId="0" fillId="0" borderId="3639" xfId="0" applyBorder="1" applyAlignment="1">
      <alignment horizontal="center" vertical="center"/>
    </xf>
    <xf numFmtId="176" fontId="0" fillId="0" borderId="3637" xfId="0" applyNumberFormat="1" applyBorder="1" applyAlignment="1">
      <alignment horizontal="center" vertical="center"/>
    </xf>
    <xf numFmtId="0" fontId="0" fillId="0" borderId="3638" xfId="0" applyBorder="1">
      <alignment vertical="center"/>
    </xf>
    <xf numFmtId="0" fontId="29" fillId="0" borderId="2480" xfId="0" applyFont="1" applyBorder="1" applyAlignment="1">
      <alignment horizontal="center" vertical="center" shrinkToFit="1"/>
    </xf>
    <xf numFmtId="0" fontId="0" fillId="0" borderId="2476" xfId="0" applyBorder="1" applyAlignment="1">
      <alignment horizontal="center" vertical="center" shrinkToFit="1"/>
    </xf>
    <xf numFmtId="0" fontId="35" fillId="0" borderId="2481" xfId="0" applyFont="1" applyBorder="1" applyAlignment="1">
      <alignment horizontal="center" vertical="center" shrinkToFit="1"/>
    </xf>
    <xf numFmtId="0" fontId="0" fillId="11" borderId="2482" xfId="0" quotePrefix="1" applyFill="1" applyBorder="1" applyAlignment="1">
      <alignment horizontal="center" vertical="center"/>
    </xf>
    <xf numFmtId="176" fontId="0" fillId="16" borderId="2484" xfId="0" applyNumberFormat="1" applyFill="1" applyBorder="1" applyAlignment="1">
      <alignment horizontal="center" vertical="center" shrinkToFit="1"/>
    </xf>
    <xf numFmtId="176" fontId="39" fillId="11" borderId="2483" xfId="0" applyNumberFormat="1" applyFont="1" applyFill="1" applyBorder="1" applyAlignment="1">
      <alignment horizontal="center" vertical="center" shrinkToFit="1"/>
    </xf>
    <xf numFmtId="176" fontId="39" fillId="11" borderId="2487" xfId="0" applyNumberFormat="1" applyFont="1" applyFill="1" applyBorder="1" applyAlignment="1">
      <alignment horizontal="center" vertical="center" shrinkToFit="1"/>
    </xf>
    <xf numFmtId="176" fontId="39" fillId="0" borderId="2487" xfId="0" applyNumberFormat="1" applyFont="1" applyBorder="1" applyAlignment="1">
      <alignment horizontal="center" vertical="center" shrinkToFit="1"/>
    </xf>
    <xf numFmtId="0" fontId="39" fillId="0" borderId="2488" xfId="0" applyFont="1" applyBorder="1" applyAlignment="1">
      <alignment horizontal="center" vertical="center" shrinkToFit="1"/>
    </xf>
    <xf numFmtId="0" fontId="39" fillId="11" borderId="2483" xfId="0" applyFont="1" applyFill="1" applyBorder="1" applyAlignment="1">
      <alignment horizontal="center" vertical="center" shrinkToFit="1"/>
    </xf>
    <xf numFmtId="0" fontId="39" fillId="11" borderId="2487" xfId="0" applyFont="1" applyFill="1" applyBorder="1" applyAlignment="1">
      <alignment horizontal="center" vertical="center" shrinkToFit="1"/>
    </xf>
    <xf numFmtId="176" fontId="0" fillId="0" borderId="2489" xfId="0" applyNumberFormat="1" applyBorder="1" applyAlignment="1">
      <alignment horizontal="center" vertical="center"/>
    </xf>
    <xf numFmtId="0" fontId="0" fillId="0" borderId="2493" xfId="0" applyBorder="1" applyAlignment="1">
      <alignment horizontal="center" vertical="center"/>
    </xf>
    <xf numFmtId="0" fontId="0" fillId="0" borderId="54" xfId="0" applyBorder="1" applyAlignment="1">
      <alignment horizontal="right" vertical="center" shrinkToFit="1"/>
    </xf>
    <xf numFmtId="0" fontId="29" fillId="0" borderId="2493" xfId="0" applyFont="1" applyBorder="1" applyAlignment="1">
      <alignment horizontal="center" vertical="center" shrinkToFit="1"/>
    </xf>
    <xf numFmtId="0" fontId="0" fillId="0" borderId="2490" xfId="0" applyBorder="1" applyAlignment="1">
      <alignment horizontal="center" vertical="center" shrinkToFit="1"/>
    </xf>
    <xf numFmtId="0" fontId="35" fillId="0" borderId="2494" xfId="0" applyFont="1" applyBorder="1" applyAlignment="1">
      <alignment horizontal="center" vertical="center" shrinkToFit="1"/>
    </xf>
    <xf numFmtId="0" fontId="0" fillId="11" borderId="2495" xfId="0" quotePrefix="1" applyFill="1" applyBorder="1" applyAlignment="1">
      <alignment horizontal="center" vertical="center"/>
    </xf>
    <xf numFmtId="176" fontId="0" fillId="20" borderId="2497" xfId="0" applyNumberFormat="1" applyFill="1" applyBorder="1" applyAlignment="1">
      <alignment horizontal="center" vertical="center" shrinkToFit="1"/>
    </xf>
    <xf numFmtId="176" fontId="0" fillId="20" borderId="2496" xfId="0" applyNumberFormat="1" applyFill="1" applyBorder="1" applyAlignment="1">
      <alignment horizontal="center" vertical="center" shrinkToFit="1"/>
    </xf>
    <xf numFmtId="176" fontId="28" fillId="20" borderId="2498" xfId="0" applyNumberFormat="1" applyFont="1" applyFill="1" applyBorder="1" applyAlignment="1">
      <alignment horizontal="center" vertical="center" shrinkToFit="1"/>
    </xf>
    <xf numFmtId="176" fontId="28" fillId="16" borderId="2499" xfId="0" applyNumberFormat="1" applyFont="1" applyFill="1" applyBorder="1" applyAlignment="1">
      <alignment horizontal="center" vertical="center" shrinkToFit="1"/>
    </xf>
    <xf numFmtId="176" fontId="0" fillId="16" borderId="2497" xfId="0" applyNumberFormat="1" applyFill="1" applyBorder="1" applyAlignment="1">
      <alignment horizontal="center" vertical="center" shrinkToFit="1"/>
    </xf>
    <xf numFmtId="176" fontId="39" fillId="11" borderId="2496" xfId="0" applyNumberFormat="1" applyFont="1" applyFill="1" applyBorder="1" applyAlignment="1">
      <alignment horizontal="center" vertical="center" shrinkToFit="1"/>
    </xf>
    <xf numFmtId="176" fontId="39" fillId="11" borderId="2500" xfId="0" applyNumberFormat="1" applyFont="1" applyFill="1" applyBorder="1" applyAlignment="1">
      <alignment horizontal="center" vertical="center" shrinkToFit="1"/>
    </xf>
    <xf numFmtId="0" fontId="39" fillId="0" borderId="2501" xfId="0" applyFont="1" applyBorder="1" applyAlignment="1">
      <alignment horizontal="center" vertical="center" shrinkToFit="1"/>
    </xf>
    <xf numFmtId="0" fontId="39" fillId="11" borderId="2502" xfId="0" applyFont="1" applyFill="1" applyBorder="1" applyAlignment="1">
      <alignment horizontal="center" vertical="center" shrinkToFit="1"/>
    </xf>
    <xf numFmtId="0" fontId="39" fillId="11" borderId="2496" xfId="0" applyFont="1" applyFill="1" applyBorder="1" applyAlignment="1">
      <alignment horizontal="center" vertical="center" shrinkToFit="1"/>
    </xf>
    <xf numFmtId="0" fontId="39" fillId="11" borderId="2500" xfId="0" applyFont="1" applyFill="1" applyBorder="1" applyAlignment="1">
      <alignment horizontal="center" vertical="center" shrinkToFit="1"/>
    </xf>
    <xf numFmtId="176" fontId="0" fillId="0" borderId="2504" xfId="0" applyNumberFormat="1" applyBorder="1" applyAlignment="1">
      <alignment horizontal="center" vertical="center"/>
    </xf>
    <xf numFmtId="0" fontId="0" fillId="0" borderId="2503" xfId="0" applyBorder="1">
      <alignment vertical="center"/>
    </xf>
    <xf numFmtId="0" fontId="0" fillId="0" borderId="2505" xfId="0" applyBorder="1">
      <alignment vertical="center"/>
    </xf>
    <xf numFmtId="0" fontId="0" fillId="0" borderId="2506" xfId="0" applyBorder="1" applyAlignment="1">
      <alignment horizontal="center" vertical="center"/>
    </xf>
    <xf numFmtId="181" fontId="37" fillId="41" borderId="2396" xfId="0" applyNumberFormat="1" applyFont="1" applyFill="1" applyBorder="1" applyAlignment="1">
      <alignment horizontal="center" vertical="center"/>
    </xf>
    <xf numFmtId="0" fontId="37" fillId="8" borderId="2564" xfId="0" applyFont="1" applyFill="1" applyBorder="1" applyAlignment="1">
      <alignment vertical="center" shrinkToFit="1"/>
    </xf>
    <xf numFmtId="0" fontId="39" fillId="8" borderId="2565" xfId="0" applyFont="1" applyFill="1" applyBorder="1" applyAlignment="1">
      <alignment horizontal="center" vertical="center" shrinkToFit="1"/>
    </xf>
    <xf numFmtId="0" fontId="29" fillId="0" borderId="2399" xfId="0" applyFont="1" applyBorder="1" applyAlignment="1">
      <alignment horizontal="center" vertical="center" shrinkToFit="1"/>
    </xf>
    <xf numFmtId="0" fontId="0" fillId="0" borderId="2396" xfId="0" applyBorder="1" applyAlignment="1">
      <alignment horizontal="center" vertical="center" shrinkToFit="1"/>
    </xf>
    <xf numFmtId="0" fontId="35" fillId="0" borderId="2400" xfId="0" applyFont="1" applyBorder="1" applyAlignment="1">
      <alignment horizontal="center" vertical="center" shrinkToFit="1"/>
    </xf>
    <xf numFmtId="0" fontId="0" fillId="11" borderId="2401" xfId="0" quotePrefix="1" applyFill="1" applyBorder="1" applyAlignment="1">
      <alignment horizontal="center" vertical="center"/>
    </xf>
    <xf numFmtId="176" fontId="0" fillId="20" borderId="2944" xfId="0" applyNumberFormat="1" applyFill="1" applyBorder="1" applyAlignment="1">
      <alignment horizontal="center" vertical="center" shrinkToFit="1"/>
    </xf>
    <xf numFmtId="176" fontId="0" fillId="20" borderId="2943" xfId="0" applyNumberFormat="1" applyFill="1" applyBorder="1" applyAlignment="1">
      <alignment horizontal="center" vertical="center" shrinkToFit="1"/>
    </xf>
    <xf numFmtId="176" fontId="28" fillId="20" borderId="2945" xfId="0" applyNumberFormat="1" applyFont="1" applyFill="1" applyBorder="1" applyAlignment="1">
      <alignment horizontal="center" vertical="center" shrinkToFit="1"/>
    </xf>
    <xf numFmtId="176" fontId="28" fillId="16" borderId="2946" xfId="0" applyNumberFormat="1" applyFont="1" applyFill="1" applyBorder="1" applyAlignment="1">
      <alignment horizontal="center" vertical="center" shrinkToFit="1"/>
    </xf>
    <xf numFmtId="176" fontId="0" fillId="16" borderId="2403" xfId="0" applyNumberFormat="1" applyFill="1" applyBorder="1" applyAlignment="1">
      <alignment horizontal="center" vertical="center" shrinkToFit="1"/>
    </xf>
    <xf numFmtId="176" fontId="39" fillId="11" borderId="2402" xfId="0" applyNumberFormat="1" applyFont="1" applyFill="1" applyBorder="1" applyAlignment="1">
      <alignment horizontal="center" vertical="center" shrinkToFit="1"/>
    </xf>
    <xf numFmtId="176" fontId="39" fillId="11" borderId="2404" xfId="0" applyNumberFormat="1" applyFont="1" applyFill="1" applyBorder="1" applyAlignment="1">
      <alignment horizontal="center" vertical="center" shrinkToFit="1"/>
    </xf>
    <xf numFmtId="0" fontId="39" fillId="0" borderId="2405" xfId="0" applyFont="1" applyBorder="1" applyAlignment="1">
      <alignment horizontal="center" vertical="center" shrinkToFit="1"/>
    </xf>
    <xf numFmtId="0" fontId="39" fillId="11" borderId="2406" xfId="0" applyFont="1" applyFill="1" applyBorder="1" applyAlignment="1">
      <alignment horizontal="center" vertical="center" shrinkToFit="1"/>
    </xf>
    <xf numFmtId="176" fontId="0" fillId="0" borderId="2407" xfId="0" applyNumberFormat="1" applyBorder="1" applyAlignment="1">
      <alignment horizontal="center" vertical="center"/>
    </xf>
    <xf numFmtId="0" fontId="0" fillId="0" borderId="2408" xfId="0" applyBorder="1">
      <alignment vertical="center"/>
    </xf>
    <xf numFmtId="176" fontId="0" fillId="0" borderId="2409" xfId="0" applyNumberFormat="1" applyBorder="1" applyAlignment="1">
      <alignment horizontal="center" vertical="center"/>
    </xf>
    <xf numFmtId="0" fontId="0" fillId="0" borderId="2410" xfId="0" applyBorder="1">
      <alignment vertical="center"/>
    </xf>
    <xf numFmtId="0" fontId="0" fillId="0" borderId="2408" xfId="0" applyBorder="1" applyAlignment="1">
      <alignment horizontal="center" vertical="center"/>
    </xf>
    <xf numFmtId="0" fontId="0" fillId="0" borderId="2410" xfId="0" applyBorder="1" applyAlignment="1">
      <alignment horizontal="center" vertical="center"/>
    </xf>
    <xf numFmtId="0" fontId="0" fillId="0" borderId="2409" xfId="0" applyBorder="1" applyAlignment="1">
      <alignment horizontal="center" vertical="center"/>
    </xf>
    <xf numFmtId="0" fontId="0" fillId="0" borderId="2412" xfId="0" applyBorder="1" applyAlignment="1">
      <alignment horizontal="center" vertical="center"/>
    </xf>
    <xf numFmtId="0" fontId="39" fillId="7" borderId="2565" xfId="0" applyFont="1" applyFill="1" applyBorder="1" applyAlignment="1">
      <alignment horizontal="center" vertical="center" shrinkToFit="1"/>
    </xf>
    <xf numFmtId="0" fontId="29" fillId="0" borderId="2940" xfId="0" applyFont="1" applyBorder="1" applyAlignment="1">
      <alignment horizontal="center" vertical="center" shrinkToFit="1"/>
    </xf>
    <xf numFmtId="0" fontId="0" fillId="0" borderId="2937" xfId="0" applyBorder="1" applyAlignment="1">
      <alignment horizontal="center" vertical="center" shrinkToFit="1"/>
    </xf>
    <xf numFmtId="0" fontId="35" fillId="0" borderId="2941" xfId="0" applyFont="1" applyBorder="1" applyAlignment="1">
      <alignment horizontal="center" vertical="center" shrinkToFit="1"/>
    </xf>
    <xf numFmtId="0" fontId="0" fillId="11" borderId="2942" xfId="0" quotePrefix="1" applyFill="1" applyBorder="1" applyAlignment="1">
      <alignment horizontal="center" vertical="center"/>
    </xf>
    <xf numFmtId="176" fontId="0" fillId="20" borderId="2275" xfId="0" applyNumberFormat="1" applyFill="1" applyBorder="1" applyAlignment="1">
      <alignment horizontal="center" vertical="center" shrinkToFit="1"/>
    </xf>
    <xf numFmtId="176" fontId="0" fillId="20" borderId="2274" xfId="0" applyNumberFormat="1" applyFill="1" applyBorder="1" applyAlignment="1">
      <alignment horizontal="center" vertical="center" shrinkToFit="1"/>
    </xf>
    <xf numFmtId="176" fontId="28" fillId="20" borderId="2276" xfId="0" applyNumberFormat="1" applyFont="1" applyFill="1" applyBorder="1" applyAlignment="1">
      <alignment horizontal="center" vertical="center" shrinkToFit="1"/>
    </xf>
    <xf numFmtId="176" fontId="28" fillId="16" borderId="2277" xfId="0" applyNumberFormat="1" applyFont="1" applyFill="1" applyBorder="1" applyAlignment="1">
      <alignment horizontal="center" vertical="center" shrinkToFit="1"/>
    </xf>
    <xf numFmtId="176" fontId="0" fillId="16" borderId="2944" xfId="0" applyNumberFormat="1" applyFill="1" applyBorder="1" applyAlignment="1">
      <alignment horizontal="center" vertical="center" shrinkToFit="1"/>
    </xf>
    <xf numFmtId="176" fontId="39" fillId="11" borderId="2943" xfId="0" applyNumberFormat="1" applyFont="1" applyFill="1" applyBorder="1" applyAlignment="1">
      <alignment horizontal="center" vertical="center" shrinkToFit="1"/>
    </xf>
    <xf numFmtId="176" fontId="39" fillId="11" borderId="2947" xfId="0" applyNumberFormat="1" applyFont="1" applyFill="1" applyBorder="1" applyAlignment="1">
      <alignment horizontal="center" vertical="center" shrinkToFit="1"/>
    </xf>
    <xf numFmtId="176" fontId="39" fillId="0" borderId="2947" xfId="0" applyNumberFormat="1" applyFont="1" applyBorder="1" applyAlignment="1">
      <alignment horizontal="center" vertical="center" shrinkToFit="1"/>
    </xf>
    <xf numFmtId="0" fontId="39" fillId="0" borderId="2948" xfId="0" applyFont="1" applyBorder="1" applyAlignment="1">
      <alignment horizontal="center" vertical="center" shrinkToFit="1"/>
    </xf>
    <xf numFmtId="0" fontId="39" fillId="11" borderId="2943" xfId="0" applyFont="1" applyFill="1" applyBorder="1" applyAlignment="1">
      <alignment horizontal="center" vertical="center" shrinkToFit="1"/>
    </xf>
    <xf numFmtId="0" fontId="39" fillId="11" borderId="2947" xfId="0" applyFont="1" applyFill="1" applyBorder="1" applyAlignment="1">
      <alignment horizontal="center" vertical="center" shrinkToFit="1"/>
    </xf>
    <xf numFmtId="176" fontId="0" fillId="0" borderId="2280" xfId="0" applyNumberFormat="1" applyBorder="1" applyAlignment="1">
      <alignment horizontal="center" vertical="center"/>
    </xf>
    <xf numFmtId="0" fontId="0" fillId="0" borderId="2281" xfId="0" applyBorder="1">
      <alignment vertical="center"/>
    </xf>
    <xf numFmtId="176" fontId="0" fillId="0" borderId="2282" xfId="0" applyNumberFormat="1" applyBorder="1" applyAlignment="1">
      <alignment horizontal="center" vertical="center"/>
    </xf>
    <xf numFmtId="0" fontId="0" fillId="0" borderId="2283" xfId="0" applyBorder="1">
      <alignment vertical="center"/>
    </xf>
    <xf numFmtId="0" fontId="0" fillId="0" borderId="2281" xfId="0" applyBorder="1" applyAlignment="1">
      <alignment horizontal="center" vertical="center"/>
    </xf>
    <xf numFmtId="0" fontId="0" fillId="0" borderId="2283" xfId="0" applyBorder="1" applyAlignment="1">
      <alignment horizontal="center" vertical="center"/>
    </xf>
    <xf numFmtId="0" fontId="0" fillId="0" borderId="2284" xfId="0" applyBorder="1" applyAlignment="1">
      <alignment horizontal="center" vertical="center"/>
    </xf>
    <xf numFmtId="0" fontId="0" fillId="0" borderId="2282" xfId="0" applyBorder="1" applyAlignment="1">
      <alignment horizontal="center" vertical="center"/>
    </xf>
    <xf numFmtId="0" fontId="0" fillId="0" borderId="2951" xfId="0" applyBorder="1" applyAlignment="1">
      <alignment horizontal="center" vertical="center"/>
    </xf>
    <xf numFmtId="176" fontId="0" fillId="0" borderId="2949" xfId="0" applyNumberFormat="1" applyBorder="1" applyAlignment="1">
      <alignment horizontal="center" vertical="center"/>
    </xf>
    <xf numFmtId="0" fontId="0" fillId="0" borderId="2950" xfId="0" applyBorder="1">
      <alignment vertical="center"/>
    </xf>
    <xf numFmtId="181" fontId="37" fillId="41" borderId="2178" xfId="0" applyNumberFormat="1" applyFont="1" applyFill="1" applyBorder="1" applyAlignment="1">
      <alignment horizontal="center" vertical="center"/>
    </xf>
    <xf numFmtId="0" fontId="29" fillId="0" borderId="2179" xfId="0" applyFont="1" applyBorder="1" applyAlignment="1">
      <alignment horizontal="center" vertical="center" shrinkToFit="1"/>
    </xf>
    <xf numFmtId="0" fontId="0" fillId="0" borderId="2178" xfId="0" applyBorder="1" applyAlignment="1">
      <alignment horizontal="center" vertical="center" shrinkToFit="1"/>
    </xf>
    <xf numFmtId="0" fontId="35" fillId="0" borderId="2180" xfId="0" applyFont="1" applyBorder="1" applyAlignment="1">
      <alignment horizontal="center" vertical="center" shrinkToFit="1"/>
    </xf>
    <xf numFmtId="0" fontId="0" fillId="11" borderId="2273" xfId="0" quotePrefix="1" applyFill="1" applyBorder="1" applyAlignment="1">
      <alignment horizontal="center" vertical="center"/>
    </xf>
    <xf numFmtId="176" fontId="0" fillId="20" borderId="2162" xfId="0" applyNumberFormat="1" applyFill="1" applyBorder="1" applyAlignment="1">
      <alignment horizontal="center" vertical="center" shrinkToFit="1"/>
    </xf>
    <xf numFmtId="176" fontId="0" fillId="20" borderId="2161" xfId="0" applyNumberFormat="1" applyFill="1" applyBorder="1" applyAlignment="1">
      <alignment horizontal="center" vertical="center" shrinkToFit="1"/>
    </xf>
    <xf numFmtId="176" fontId="28" fillId="20" borderId="2163" xfId="0" applyNumberFormat="1" applyFont="1" applyFill="1" applyBorder="1" applyAlignment="1">
      <alignment horizontal="center" vertical="center" shrinkToFit="1"/>
    </xf>
    <xf numFmtId="176" fontId="28" fillId="16" borderId="2164" xfId="0" applyNumberFormat="1" applyFont="1" applyFill="1" applyBorder="1" applyAlignment="1">
      <alignment horizontal="center" vertical="center" shrinkToFit="1"/>
    </xf>
    <xf numFmtId="176" fontId="0" fillId="16" borderId="2275" xfId="0" applyNumberFormat="1" applyFill="1" applyBorder="1" applyAlignment="1">
      <alignment horizontal="center" vertical="center" shrinkToFit="1"/>
    </xf>
    <xf numFmtId="176" fontId="39" fillId="11" borderId="2274" xfId="0" applyNumberFormat="1" applyFont="1" applyFill="1" applyBorder="1" applyAlignment="1">
      <alignment horizontal="center" vertical="center" shrinkToFit="1"/>
    </xf>
    <xf numFmtId="176" fontId="39" fillId="11" borderId="2278" xfId="0" applyNumberFormat="1" applyFont="1" applyFill="1" applyBorder="1" applyAlignment="1">
      <alignment horizontal="center" vertical="center" shrinkToFit="1"/>
    </xf>
    <xf numFmtId="176" fontId="39" fillId="0" borderId="2278" xfId="0" applyNumberFormat="1" applyFont="1" applyBorder="1" applyAlignment="1">
      <alignment horizontal="center" vertical="center" shrinkToFit="1"/>
    </xf>
    <xf numFmtId="0" fontId="39" fillId="0" borderId="2279" xfId="0" applyFont="1" applyBorder="1" applyAlignment="1">
      <alignment horizontal="center" vertical="center" shrinkToFit="1"/>
    </xf>
    <xf numFmtId="0" fontId="39" fillId="11" borderId="2274" xfId="0" applyFont="1" applyFill="1" applyBorder="1" applyAlignment="1">
      <alignment horizontal="center" vertical="center" shrinkToFit="1"/>
    </xf>
    <xf numFmtId="0" fontId="39" fillId="11" borderId="2278" xfId="0" applyFont="1" applyFill="1" applyBorder="1" applyAlignment="1">
      <alignment horizontal="center" vertical="center" shrinkToFit="1"/>
    </xf>
    <xf numFmtId="0" fontId="0" fillId="0" borderId="2411" xfId="0" applyBorder="1" applyAlignment="1">
      <alignment horizontal="center" vertical="center"/>
    </xf>
    <xf numFmtId="0" fontId="0" fillId="0" borderId="2285" xfId="0" applyBorder="1" applyAlignment="1">
      <alignment horizontal="center" vertical="center"/>
    </xf>
    <xf numFmtId="181" fontId="37" fillId="41" borderId="2157" xfId="0" applyNumberFormat="1" applyFont="1" applyFill="1" applyBorder="1" applyAlignment="1">
      <alignment horizontal="center" vertical="center"/>
    </xf>
    <xf numFmtId="0" fontId="29" fillId="0" borderId="2158" xfId="0" applyFont="1" applyBorder="1" applyAlignment="1">
      <alignment horizontal="center" vertical="center" shrinkToFit="1"/>
    </xf>
    <xf numFmtId="0" fontId="0" fillId="0" borderId="2157" xfId="0" applyBorder="1" applyAlignment="1">
      <alignment horizontal="center" vertical="center" shrinkToFit="1"/>
    </xf>
    <xf numFmtId="0" fontId="35" fillId="0" borderId="2159" xfId="0" applyFont="1" applyBorder="1" applyAlignment="1">
      <alignment horizontal="center" vertical="center" shrinkToFit="1"/>
    </xf>
    <xf numFmtId="0" fontId="0" fillId="11" borderId="2160" xfId="0" quotePrefix="1" applyFill="1" applyBorder="1" applyAlignment="1">
      <alignment horizontal="center" vertical="center"/>
    </xf>
    <xf numFmtId="176" fontId="0" fillId="16" borderId="2162" xfId="0" applyNumberFormat="1" applyFill="1" applyBorder="1" applyAlignment="1">
      <alignment horizontal="center" vertical="center" shrinkToFit="1"/>
    </xf>
    <xf numFmtId="176" fontId="39" fillId="11" borderId="2161" xfId="0" applyNumberFormat="1" applyFont="1" applyFill="1" applyBorder="1" applyAlignment="1">
      <alignment horizontal="center" vertical="center" shrinkToFit="1"/>
    </xf>
    <xf numFmtId="176" fontId="39" fillId="11" borderId="1302" xfId="0" applyNumberFormat="1" applyFont="1" applyFill="1" applyBorder="1" applyAlignment="1">
      <alignment horizontal="center" vertical="center" shrinkToFit="1"/>
    </xf>
    <xf numFmtId="176" fontId="39" fillId="11" borderId="1303" xfId="0" applyNumberFormat="1" applyFont="1" applyFill="1" applyBorder="1" applyAlignment="1">
      <alignment horizontal="center" vertical="center" shrinkToFit="1"/>
    </xf>
    <xf numFmtId="0" fontId="39" fillId="0" borderId="1304" xfId="0" applyFont="1" applyBorder="1" applyAlignment="1">
      <alignment horizontal="center" vertical="center" shrinkToFit="1"/>
    </xf>
    <xf numFmtId="0" fontId="39" fillId="11" borderId="1305" xfId="0" applyFont="1" applyFill="1" applyBorder="1" applyAlignment="1">
      <alignment horizontal="center" vertical="center" shrinkToFit="1"/>
    </xf>
    <xf numFmtId="0" fontId="39" fillId="11" borderId="1302" xfId="0" applyFont="1" applyFill="1" applyBorder="1" applyAlignment="1">
      <alignment horizontal="center" vertical="center" shrinkToFit="1"/>
    </xf>
    <xf numFmtId="0" fontId="39" fillId="11" borderId="1303" xfId="0" applyFont="1" applyFill="1" applyBorder="1" applyAlignment="1">
      <alignment horizontal="center" vertical="center" shrinkToFit="1"/>
    </xf>
    <xf numFmtId="176" fontId="0" fillId="0" borderId="1307" xfId="0" applyNumberFormat="1" applyBorder="1" applyAlignment="1">
      <alignment horizontal="center" vertical="center"/>
    </xf>
    <xf numFmtId="0" fontId="0" fillId="0" borderId="1306" xfId="0" applyBorder="1">
      <alignment vertical="center"/>
    </xf>
    <xf numFmtId="0" fontId="0" fillId="0" borderId="1308" xfId="0" applyBorder="1">
      <alignment vertical="center"/>
    </xf>
    <xf numFmtId="0" fontId="0" fillId="0" borderId="1309" xfId="0" applyBorder="1" applyAlignment="1">
      <alignment horizontal="center" vertical="center"/>
    </xf>
    <xf numFmtId="181" fontId="37" fillId="41" borderId="3636" xfId="0" applyNumberFormat="1" applyFont="1" applyFill="1" applyBorder="1" applyAlignment="1">
      <alignment horizontal="center" vertical="center"/>
    </xf>
    <xf numFmtId="0" fontId="29" fillId="0" borderId="3639" xfId="0" applyFont="1" applyBorder="1" applyAlignment="1">
      <alignment horizontal="center" vertical="center" shrinkToFit="1"/>
    </xf>
    <xf numFmtId="0" fontId="0" fillId="0" borderId="3636" xfId="0" applyBorder="1" applyAlignment="1">
      <alignment horizontal="center" vertical="center" shrinkToFit="1"/>
    </xf>
    <xf numFmtId="0" fontId="35" fillId="0" borderId="2699" xfId="0" applyFont="1" applyBorder="1" applyAlignment="1">
      <alignment horizontal="center" vertical="center" shrinkToFit="1"/>
    </xf>
    <xf numFmtId="0" fontId="35" fillId="0" borderId="3640" xfId="0" applyFont="1" applyBorder="1" applyAlignment="1">
      <alignment horizontal="center" vertical="center" shrinkToFit="1"/>
    </xf>
    <xf numFmtId="0" fontId="0" fillId="11" borderId="3641" xfId="0" quotePrefix="1" applyFill="1" applyBorder="1" applyAlignment="1">
      <alignment horizontal="center" vertical="center"/>
    </xf>
    <xf numFmtId="176" fontId="0" fillId="20" borderId="2170" xfId="0" applyNumberFormat="1" applyFill="1" applyBorder="1" applyAlignment="1">
      <alignment horizontal="center" vertical="center" shrinkToFit="1"/>
    </xf>
    <xf numFmtId="176" fontId="0" fillId="20" borderId="2169" xfId="0" applyNumberFormat="1" applyFill="1" applyBorder="1" applyAlignment="1">
      <alignment horizontal="center" vertical="center" shrinkToFit="1"/>
    </xf>
    <xf numFmtId="176" fontId="28" fillId="20" borderId="2171" xfId="0" applyNumberFormat="1" applyFont="1" applyFill="1" applyBorder="1" applyAlignment="1">
      <alignment horizontal="center" vertical="center" shrinkToFit="1"/>
    </xf>
    <xf numFmtId="176" fontId="0" fillId="16" borderId="3643" xfId="0" applyNumberFormat="1" applyFill="1" applyBorder="1" applyAlignment="1">
      <alignment horizontal="center" vertical="center" shrinkToFit="1"/>
    </xf>
    <xf numFmtId="176" fontId="39" fillId="2" borderId="3642" xfId="0" applyNumberFormat="1" applyFont="1" applyFill="1" applyBorder="1" applyAlignment="1">
      <alignment horizontal="center" vertical="center" shrinkToFit="1"/>
    </xf>
    <xf numFmtId="176" fontId="39" fillId="11" borderId="3642" xfId="0" applyNumberFormat="1" applyFont="1" applyFill="1" applyBorder="1" applyAlignment="1">
      <alignment horizontal="center" vertical="center" shrinkToFit="1"/>
    </xf>
    <xf numFmtId="176" fontId="45" fillId="2" borderId="3681" xfId="0" applyNumberFormat="1" applyFont="1" applyFill="1" applyBorder="1" applyAlignment="1">
      <alignment horizontal="center" vertical="center" shrinkToFit="1"/>
    </xf>
    <xf numFmtId="176" fontId="45" fillId="2" borderId="3679" xfId="0" applyNumberFormat="1" applyFont="1" applyFill="1" applyBorder="1" applyAlignment="1">
      <alignment horizontal="center" vertical="center" shrinkToFit="1"/>
    </xf>
    <xf numFmtId="176" fontId="39" fillId="0" borderId="3644" xfId="0" applyNumberFormat="1" applyFont="1" applyBorder="1" applyAlignment="1">
      <alignment horizontal="center" vertical="center" shrinkToFit="1"/>
    </xf>
    <xf numFmtId="0" fontId="39" fillId="0" borderId="3645" xfId="0" applyFont="1" applyBorder="1" applyAlignment="1">
      <alignment horizontal="center" vertical="center" shrinkToFit="1"/>
    </xf>
    <xf numFmtId="0" fontId="39" fillId="11" borderId="3646" xfId="0" applyFont="1" applyFill="1" applyBorder="1" applyAlignment="1">
      <alignment horizontal="center" vertical="center" shrinkToFit="1"/>
    </xf>
    <xf numFmtId="0" fontId="39" fillId="11" borderId="3642" xfId="0" applyFont="1" applyFill="1" applyBorder="1" applyAlignment="1">
      <alignment horizontal="center" vertical="center" shrinkToFit="1"/>
    </xf>
    <xf numFmtId="0" fontId="39" fillId="11" borderId="3644" xfId="0" applyFont="1" applyFill="1" applyBorder="1" applyAlignment="1">
      <alignment horizontal="center" vertical="center" shrinkToFit="1"/>
    </xf>
    <xf numFmtId="176" fontId="0" fillId="0" borderId="2257" xfId="0" applyNumberFormat="1" applyBorder="1" applyAlignment="1">
      <alignment horizontal="center" vertical="center"/>
    </xf>
    <xf numFmtId="0" fontId="0" fillId="0" borderId="2258" xfId="0" applyBorder="1">
      <alignment vertical="center"/>
    </xf>
    <xf numFmtId="176" fontId="0" fillId="0" borderId="2259" xfId="0" applyNumberFormat="1" applyBorder="1" applyAlignment="1">
      <alignment horizontal="center" vertical="center"/>
    </xf>
    <xf numFmtId="0" fontId="0" fillId="0" borderId="2260" xfId="0" applyBorder="1">
      <alignment vertical="center"/>
    </xf>
    <xf numFmtId="0" fontId="0" fillId="0" borderId="3650" xfId="0" applyBorder="1" applyAlignment="1">
      <alignment horizontal="center" vertical="center"/>
    </xf>
    <xf numFmtId="176" fontId="0" fillId="0" borderId="3648" xfId="0" applyNumberFormat="1" applyBorder="1" applyAlignment="1">
      <alignment horizontal="center" vertical="center"/>
    </xf>
    <xf numFmtId="0" fontId="0" fillId="0" borderId="3649" xfId="0" applyBorder="1">
      <alignment vertical="center"/>
    </xf>
    <xf numFmtId="0" fontId="0" fillId="11" borderId="2251" xfId="0" quotePrefix="1" applyFill="1" applyBorder="1" applyAlignment="1">
      <alignment horizontal="center" vertical="center"/>
    </xf>
    <xf numFmtId="176" fontId="0" fillId="20" borderId="2253" xfId="0" applyNumberFormat="1" applyFill="1" applyBorder="1" applyAlignment="1">
      <alignment horizontal="center" vertical="center" shrinkToFit="1"/>
    </xf>
    <xf numFmtId="176" fontId="0" fillId="20" borderId="2252" xfId="0" applyNumberFormat="1" applyFill="1" applyBorder="1" applyAlignment="1">
      <alignment horizontal="center" vertical="center" shrinkToFit="1"/>
    </xf>
    <xf numFmtId="176" fontId="28" fillId="20" borderId="2254" xfId="0" applyNumberFormat="1" applyFont="1" applyFill="1" applyBorder="1" applyAlignment="1">
      <alignment horizontal="center" vertical="center" shrinkToFit="1"/>
    </xf>
    <xf numFmtId="176" fontId="0" fillId="16" borderId="2253" xfId="0" applyNumberFormat="1" applyFill="1" applyBorder="1" applyAlignment="1">
      <alignment horizontal="center" vertical="center" shrinkToFit="1"/>
    </xf>
    <xf numFmtId="176" fontId="39" fillId="11" borderId="2252" xfId="0" applyNumberFormat="1" applyFont="1" applyFill="1" applyBorder="1" applyAlignment="1">
      <alignment horizontal="center" vertical="center" shrinkToFit="1"/>
    </xf>
    <xf numFmtId="176" fontId="39" fillId="11" borderId="2255" xfId="0" applyNumberFormat="1" applyFont="1" applyFill="1" applyBorder="1" applyAlignment="1">
      <alignment horizontal="center" vertical="center" shrinkToFit="1"/>
    </xf>
    <xf numFmtId="176" fontId="39" fillId="0" borderId="2255" xfId="0" applyNumberFormat="1" applyFont="1" applyBorder="1" applyAlignment="1">
      <alignment horizontal="center" vertical="center" shrinkToFit="1"/>
    </xf>
    <xf numFmtId="0" fontId="39" fillId="0" borderId="2256" xfId="0" applyFont="1" applyBorder="1" applyAlignment="1">
      <alignment horizontal="center" vertical="center" shrinkToFit="1"/>
    </xf>
    <xf numFmtId="0" fontId="39" fillId="11" borderId="2252" xfId="0" applyFont="1" applyFill="1" applyBorder="1" applyAlignment="1">
      <alignment horizontal="center" vertical="center" shrinkToFit="1"/>
    </xf>
    <xf numFmtId="0" fontId="39" fillId="11" borderId="2255" xfId="0" applyFont="1" applyFill="1" applyBorder="1" applyAlignment="1">
      <alignment horizontal="center" vertical="center" shrinkToFit="1"/>
    </xf>
    <xf numFmtId="0" fontId="0" fillId="0" borderId="2261" xfId="0" applyBorder="1" applyAlignment="1">
      <alignment horizontal="center" vertical="center"/>
    </xf>
    <xf numFmtId="181" fontId="37" fillId="41" borderId="2165" xfId="0" applyNumberFormat="1" applyFont="1" applyFill="1" applyBorder="1" applyAlignment="1">
      <alignment horizontal="center" vertical="center"/>
    </xf>
    <xf numFmtId="0" fontId="29" fillId="0" borderId="2166" xfId="0" applyFont="1" applyBorder="1" applyAlignment="1">
      <alignment horizontal="center" vertical="center" shrinkToFit="1"/>
    </xf>
    <xf numFmtId="0" fontId="0" fillId="0" borderId="2165" xfId="0" applyBorder="1" applyAlignment="1">
      <alignment horizontal="center" vertical="center" shrinkToFit="1"/>
    </xf>
    <xf numFmtId="0" fontId="35" fillId="0" borderId="2167" xfId="0" applyFont="1" applyBorder="1" applyAlignment="1">
      <alignment horizontal="center" vertical="center" shrinkToFit="1"/>
    </xf>
    <xf numFmtId="0" fontId="0" fillId="11" borderId="2168" xfId="0" quotePrefix="1" applyFill="1" applyBorder="1" applyAlignment="1">
      <alignment horizontal="center" vertical="center"/>
    </xf>
    <xf numFmtId="176" fontId="0" fillId="20" borderId="2189" xfId="0" applyNumberFormat="1" applyFill="1" applyBorder="1" applyAlignment="1">
      <alignment horizontal="center" vertical="center" shrinkToFit="1"/>
    </xf>
    <xf numFmtId="176" fontId="0" fillId="20" borderId="2188" xfId="0" applyNumberFormat="1" applyFill="1" applyBorder="1" applyAlignment="1">
      <alignment horizontal="center" vertical="center" shrinkToFit="1"/>
    </xf>
    <xf numFmtId="176" fontId="28" fillId="20" borderId="2190" xfId="0" applyNumberFormat="1" applyFont="1" applyFill="1" applyBorder="1" applyAlignment="1">
      <alignment horizontal="center" vertical="center" shrinkToFit="1"/>
    </xf>
    <xf numFmtId="176" fontId="0" fillId="16" borderId="2170" xfId="0" applyNumberFormat="1" applyFill="1" applyBorder="1" applyAlignment="1">
      <alignment horizontal="center" vertical="center" shrinkToFit="1"/>
    </xf>
    <xf numFmtId="176" fontId="39" fillId="11" borderId="2169" xfId="0" applyNumberFormat="1" applyFont="1" applyFill="1" applyBorder="1" applyAlignment="1">
      <alignment horizontal="center" vertical="center" shrinkToFit="1"/>
    </xf>
    <xf numFmtId="176" fontId="39" fillId="11" borderId="1310" xfId="0" applyNumberFormat="1" applyFont="1" applyFill="1" applyBorder="1" applyAlignment="1">
      <alignment horizontal="center" vertical="center" shrinkToFit="1"/>
    </xf>
    <xf numFmtId="176" fontId="39" fillId="11" borderId="1311" xfId="0" applyNumberFormat="1" applyFont="1" applyFill="1" applyBorder="1" applyAlignment="1">
      <alignment horizontal="center" vertical="center" shrinkToFit="1"/>
    </xf>
    <xf numFmtId="0" fontId="39" fillId="0" borderId="1312" xfId="0" applyFont="1" applyBorder="1" applyAlignment="1">
      <alignment horizontal="center" vertical="center" shrinkToFit="1"/>
    </xf>
    <xf numFmtId="0" fontId="39" fillId="11" borderId="1313" xfId="0" applyFont="1" applyFill="1" applyBorder="1" applyAlignment="1">
      <alignment horizontal="center" vertical="center" shrinkToFit="1"/>
    </xf>
    <xf numFmtId="0" fontId="39" fillId="11" borderId="1310" xfId="0" applyFont="1" applyFill="1" applyBorder="1" applyAlignment="1">
      <alignment horizontal="center" vertical="center" shrinkToFit="1"/>
    </xf>
    <xf numFmtId="0" fontId="39" fillId="11" borderId="1311" xfId="0" applyFont="1" applyFill="1" applyBorder="1" applyAlignment="1">
      <alignment horizontal="center" vertical="center" shrinkToFit="1"/>
    </xf>
    <xf numFmtId="176" fontId="0" fillId="0" borderId="1315" xfId="0" applyNumberFormat="1" applyBorder="1" applyAlignment="1">
      <alignment horizontal="center" vertical="center"/>
    </xf>
    <xf numFmtId="0" fontId="0" fillId="0" borderId="1314" xfId="0" applyBorder="1">
      <alignment vertical="center"/>
    </xf>
    <xf numFmtId="0" fontId="0" fillId="0" borderId="1316" xfId="0" applyBorder="1">
      <alignment vertical="center"/>
    </xf>
    <xf numFmtId="0" fontId="0" fillId="0" borderId="1317" xfId="0" applyBorder="1" applyAlignment="1">
      <alignment horizontal="center" vertical="center"/>
    </xf>
    <xf numFmtId="0" fontId="39" fillId="7" borderId="4142" xfId="0" applyFont="1" applyFill="1" applyBorder="1" applyAlignment="1">
      <alignment horizontal="center" vertical="center" shrinkToFit="1"/>
    </xf>
    <xf numFmtId="0" fontId="29" fillId="0" borderId="4141" xfId="0" applyFont="1" applyBorder="1" applyAlignment="1">
      <alignment horizontal="center" vertical="center" shrinkToFit="1"/>
    </xf>
    <xf numFmtId="0" fontId="0" fillId="0" borderId="4138" xfId="0" applyBorder="1" applyAlignment="1">
      <alignment horizontal="center" vertical="center" shrinkToFit="1"/>
    </xf>
    <xf numFmtId="0" fontId="35" fillId="0" borderId="4143" xfId="0" applyFont="1" applyBorder="1" applyAlignment="1">
      <alignment horizontal="center" vertical="center" shrinkToFit="1"/>
    </xf>
    <xf numFmtId="0" fontId="0" fillId="11" borderId="4144" xfId="0" quotePrefix="1" applyFill="1" applyBorder="1" applyAlignment="1">
      <alignment horizontal="center" vertical="center"/>
    </xf>
    <xf numFmtId="176" fontId="0" fillId="16" borderId="4146" xfId="0" applyNumberFormat="1" applyFill="1" applyBorder="1" applyAlignment="1">
      <alignment horizontal="center" vertical="center" shrinkToFit="1"/>
    </xf>
    <xf numFmtId="176" fontId="39" fillId="11" borderId="4145" xfId="0" applyNumberFormat="1" applyFont="1" applyFill="1" applyBorder="1" applyAlignment="1">
      <alignment horizontal="center" vertical="center" shrinkToFit="1"/>
    </xf>
    <xf numFmtId="176" fontId="39" fillId="11" borderId="4147" xfId="0" applyNumberFormat="1" applyFont="1" applyFill="1" applyBorder="1" applyAlignment="1">
      <alignment horizontal="center" vertical="center" shrinkToFit="1"/>
    </xf>
    <xf numFmtId="176" fontId="39" fillId="0" borderId="4147" xfId="0" applyNumberFormat="1" applyFont="1" applyBorder="1" applyAlignment="1">
      <alignment horizontal="center" vertical="center" shrinkToFit="1"/>
    </xf>
    <xf numFmtId="0" fontId="39" fillId="0" borderId="4148" xfId="0" applyFont="1" applyBorder="1" applyAlignment="1">
      <alignment horizontal="center" vertical="center" shrinkToFit="1"/>
    </xf>
    <xf numFmtId="0" fontId="39" fillId="11" borderId="4149" xfId="0" applyFont="1" applyFill="1" applyBorder="1" applyAlignment="1">
      <alignment horizontal="center" vertical="center" shrinkToFit="1"/>
    </xf>
    <xf numFmtId="0" fontId="39" fillId="11" borderId="4145" xfId="0" applyFont="1" applyFill="1" applyBorder="1" applyAlignment="1">
      <alignment horizontal="center" vertical="center" shrinkToFit="1"/>
    </xf>
    <xf numFmtId="0" fontId="39" fillId="11" borderId="4147" xfId="0" applyFont="1" applyFill="1" applyBorder="1" applyAlignment="1">
      <alignment horizontal="center" vertical="center" shrinkToFit="1"/>
    </xf>
    <xf numFmtId="176" fontId="0" fillId="0" borderId="2205" xfId="0" applyNumberFormat="1" applyBorder="1" applyAlignment="1">
      <alignment horizontal="center" vertical="center"/>
    </xf>
    <xf numFmtId="0" fontId="0" fillId="0" borderId="2208" xfId="0" applyBorder="1">
      <alignment vertical="center"/>
    </xf>
    <xf numFmtId="176" fontId="0" fillId="0" borderId="2207" xfId="0" applyNumberFormat="1" applyBorder="1" applyAlignment="1">
      <alignment horizontal="center" vertical="center"/>
    </xf>
    <xf numFmtId="0" fontId="0" fillId="0" borderId="2206" xfId="0" applyBorder="1">
      <alignment vertical="center"/>
    </xf>
    <xf numFmtId="0" fontId="0" fillId="0" borderId="4152" xfId="0" applyBorder="1" applyAlignment="1">
      <alignment horizontal="center" vertical="center"/>
    </xf>
    <xf numFmtId="176" fontId="0" fillId="0" borderId="4150" xfId="0" applyNumberFormat="1" applyBorder="1" applyAlignment="1">
      <alignment horizontal="center" vertical="center"/>
    </xf>
    <xf numFmtId="0" fontId="0" fillId="0" borderId="4151" xfId="0" applyBorder="1">
      <alignment vertical="center"/>
    </xf>
    <xf numFmtId="0" fontId="0" fillId="11" borderId="2187" xfId="0" quotePrefix="1" applyFill="1" applyBorder="1" applyAlignment="1">
      <alignment horizontal="center" vertical="center"/>
    </xf>
    <xf numFmtId="176" fontId="0" fillId="16" borderId="2189" xfId="0" applyNumberFormat="1" applyFill="1" applyBorder="1" applyAlignment="1">
      <alignment horizontal="center" vertical="center" shrinkToFit="1"/>
    </xf>
    <xf numFmtId="176" fontId="39" fillId="11" borderId="2188" xfId="0" applyNumberFormat="1" applyFont="1" applyFill="1" applyBorder="1" applyAlignment="1">
      <alignment horizontal="center" vertical="center" shrinkToFit="1"/>
    </xf>
    <xf numFmtId="176" fontId="39" fillId="11" borderId="2191" xfId="0" applyNumberFormat="1" applyFont="1" applyFill="1" applyBorder="1" applyAlignment="1">
      <alignment horizontal="center" vertical="center" shrinkToFit="1"/>
    </xf>
    <xf numFmtId="0" fontId="39" fillId="0" borderId="2192" xfId="0" applyFont="1" applyBorder="1" applyAlignment="1">
      <alignment horizontal="center" vertical="center" shrinkToFit="1"/>
    </xf>
    <xf numFmtId="0" fontId="39" fillId="11" borderId="2193" xfId="0" applyFont="1" applyFill="1" applyBorder="1" applyAlignment="1">
      <alignment horizontal="center" vertical="center" shrinkToFit="1"/>
    </xf>
    <xf numFmtId="0" fontId="39" fillId="11" borderId="2188" xfId="0" applyFont="1" applyFill="1" applyBorder="1" applyAlignment="1">
      <alignment horizontal="center" vertical="center" shrinkToFit="1"/>
    </xf>
    <xf numFmtId="0" fontId="39" fillId="11" borderId="2191" xfId="0" applyFont="1" applyFill="1" applyBorder="1" applyAlignment="1">
      <alignment horizontal="center" vertical="center" shrinkToFit="1"/>
    </xf>
    <xf numFmtId="176" fontId="0" fillId="0" borderId="2195" xfId="0" applyNumberFormat="1" applyBorder="1" applyAlignment="1">
      <alignment horizontal="center" vertical="center"/>
    </xf>
    <xf numFmtId="0" fontId="0" fillId="0" borderId="2194" xfId="0" applyBorder="1">
      <alignment vertical="center"/>
    </xf>
    <xf numFmtId="0" fontId="0" fillId="0" borderId="2196" xfId="0" applyBorder="1">
      <alignment vertical="center"/>
    </xf>
    <xf numFmtId="0" fontId="0" fillId="0" borderId="2197" xfId="0" applyBorder="1" applyAlignment="1">
      <alignment horizontal="center" vertical="center"/>
    </xf>
    <xf numFmtId="0" fontId="29" fillId="0" borderId="3677" xfId="0" applyFont="1" applyBorder="1" applyAlignment="1">
      <alignment horizontal="center" vertical="center" shrinkToFit="1"/>
    </xf>
    <xf numFmtId="0" fontId="0" fillId="0" borderId="3675" xfId="0" applyBorder="1" applyAlignment="1">
      <alignment horizontal="center" vertical="center" shrinkToFit="1"/>
    </xf>
    <xf numFmtId="0" fontId="35" fillId="0" borderId="3651" xfId="0" applyFont="1" applyBorder="1" applyAlignment="1">
      <alignment horizontal="center" vertical="center" shrinkToFit="1"/>
    </xf>
    <xf numFmtId="0" fontId="0" fillId="11" borderId="3678" xfId="0" quotePrefix="1" applyFill="1" applyBorder="1" applyAlignment="1">
      <alignment horizontal="center" vertical="center"/>
    </xf>
    <xf numFmtId="176" fontId="0" fillId="20" borderId="2200" xfId="0" applyNumberFormat="1" applyFill="1" applyBorder="1" applyAlignment="1">
      <alignment horizontal="center" vertical="center" shrinkToFit="1"/>
    </xf>
    <xf numFmtId="176" fontId="0" fillId="20" borderId="2199" xfId="0" applyNumberFormat="1" applyFill="1" applyBorder="1" applyAlignment="1">
      <alignment horizontal="center" vertical="center" shrinkToFit="1"/>
    </xf>
    <xf numFmtId="176" fontId="28" fillId="20" borderId="2201" xfId="0" applyNumberFormat="1" applyFont="1" applyFill="1" applyBorder="1" applyAlignment="1">
      <alignment horizontal="center" vertical="center" shrinkToFit="1"/>
    </xf>
    <xf numFmtId="176" fontId="28" fillId="16" borderId="2202" xfId="0" applyNumberFormat="1" applyFont="1" applyFill="1" applyBorder="1" applyAlignment="1">
      <alignment horizontal="center" vertical="center" shrinkToFit="1"/>
    </xf>
    <xf numFmtId="176" fontId="0" fillId="16" borderId="3680" xfId="0" applyNumberFormat="1" applyFill="1" applyBorder="1" applyAlignment="1">
      <alignment horizontal="center" vertical="center" shrinkToFit="1"/>
    </xf>
    <xf numFmtId="176" fontId="39" fillId="2" borderId="3679" xfId="0" applyNumberFormat="1" applyFont="1" applyFill="1" applyBorder="1" applyAlignment="1">
      <alignment horizontal="center" vertical="center" shrinkToFit="1"/>
    </xf>
    <xf numFmtId="176" fontId="39" fillId="11" borderId="3679" xfId="0" applyNumberFormat="1" applyFont="1" applyFill="1" applyBorder="1" applyAlignment="1">
      <alignment horizontal="center" vertical="center" shrinkToFit="1"/>
    </xf>
    <xf numFmtId="176" fontId="39" fillId="0" borderId="3681" xfId="0" applyNumberFormat="1" applyFont="1" applyBorder="1" applyAlignment="1">
      <alignment horizontal="center" vertical="center" shrinkToFit="1"/>
    </xf>
    <xf numFmtId="0" fontId="39" fillId="0" borderId="3682" xfId="0" applyFont="1" applyBorder="1" applyAlignment="1">
      <alignment horizontal="center" vertical="center" shrinkToFit="1"/>
    </xf>
    <xf numFmtId="0" fontId="39" fillId="11" borderId="3683" xfId="0" applyFont="1" applyFill="1" applyBorder="1" applyAlignment="1">
      <alignment horizontal="center" vertical="center" shrinkToFit="1"/>
    </xf>
    <xf numFmtId="0" fontId="39" fillId="11" borderId="3679" xfId="0" applyFont="1" applyFill="1" applyBorder="1" applyAlignment="1">
      <alignment horizontal="center" vertical="center" shrinkToFit="1"/>
    </xf>
    <xf numFmtId="0" fontId="39" fillId="11" borderId="3681" xfId="0" applyFont="1" applyFill="1" applyBorder="1" applyAlignment="1">
      <alignment horizontal="center" vertical="center" shrinkToFit="1"/>
    </xf>
    <xf numFmtId="176" fontId="0" fillId="0" borderId="2637" xfId="0" applyNumberFormat="1" applyBorder="1" applyAlignment="1">
      <alignment horizontal="center" vertical="center"/>
    </xf>
    <xf numFmtId="0" fontId="0" fillId="0" borderId="2638" xfId="0" applyBorder="1">
      <alignment vertical="center"/>
    </xf>
    <xf numFmtId="176" fontId="0" fillId="0" borderId="3685" xfId="0" applyNumberFormat="1" applyBorder="1" applyAlignment="1">
      <alignment horizontal="center" vertical="center"/>
    </xf>
    <xf numFmtId="0" fontId="0" fillId="0" borderId="2640" xfId="0" applyBorder="1">
      <alignment vertical="center"/>
    </xf>
    <xf numFmtId="176" fontId="27" fillId="0" borderId="2683" xfId="0" applyNumberFormat="1" applyFont="1" applyBorder="1" applyAlignment="1">
      <alignment horizontal="center" vertical="center"/>
    </xf>
    <xf numFmtId="176" fontId="0" fillId="0" borderId="2639" xfId="0" applyNumberFormat="1" applyBorder="1" applyAlignment="1">
      <alignment horizontal="center" vertical="center"/>
    </xf>
    <xf numFmtId="0" fontId="0" fillId="0" borderId="3687" xfId="0" applyBorder="1" applyAlignment="1">
      <alignment horizontal="center" vertical="center"/>
    </xf>
    <xf numFmtId="0" fontId="0" fillId="0" borderId="3686" xfId="0" applyBorder="1">
      <alignment vertical="center"/>
    </xf>
    <xf numFmtId="0" fontId="0" fillId="11" borderId="2198" xfId="0" quotePrefix="1" applyFill="1" applyBorder="1" applyAlignment="1">
      <alignment horizontal="center" vertical="center"/>
    </xf>
    <xf numFmtId="176" fontId="0" fillId="16" borderId="2200" xfId="0" applyNumberFormat="1" applyFill="1" applyBorder="1" applyAlignment="1">
      <alignment horizontal="center" vertical="center" shrinkToFit="1"/>
    </xf>
    <xf numFmtId="176" fontId="39" fillId="11" borderId="2199" xfId="0" applyNumberFormat="1" applyFont="1" applyFill="1" applyBorder="1" applyAlignment="1">
      <alignment horizontal="center" vertical="center" shrinkToFit="1"/>
    </xf>
    <xf numFmtId="176" fontId="39" fillId="14" borderId="2199" xfId="0" applyNumberFormat="1" applyFont="1" applyFill="1" applyBorder="1" applyAlignment="1">
      <alignment horizontal="center" vertical="center" shrinkToFit="1"/>
    </xf>
    <xf numFmtId="176" fontId="39" fillId="11" borderId="2203" xfId="0" applyNumberFormat="1" applyFont="1" applyFill="1" applyBorder="1" applyAlignment="1">
      <alignment horizontal="center" vertical="center" shrinkToFit="1"/>
    </xf>
    <xf numFmtId="176" fontId="39" fillId="0" borderId="2203" xfId="0" applyNumberFormat="1" applyFont="1" applyBorder="1" applyAlignment="1">
      <alignment horizontal="center" vertical="center" shrinkToFit="1"/>
    </xf>
    <xf numFmtId="0" fontId="39" fillId="0" borderId="2204" xfId="0" applyFont="1" applyBorder="1" applyAlignment="1">
      <alignment horizontal="center" vertical="center" shrinkToFit="1"/>
    </xf>
    <xf numFmtId="0" fontId="39" fillId="11" borderId="2199" xfId="0" applyFont="1" applyFill="1" applyBorder="1" applyAlignment="1">
      <alignment horizontal="center" vertical="center" shrinkToFit="1"/>
    </xf>
    <xf numFmtId="0" fontId="39" fillId="11" borderId="2203" xfId="0" applyFont="1" applyFill="1" applyBorder="1" applyAlignment="1">
      <alignment horizontal="center" vertical="center" shrinkToFit="1"/>
    </xf>
    <xf numFmtId="0" fontId="0" fillId="0" borderId="2209" xfId="0" applyBorder="1" applyAlignment="1">
      <alignment horizontal="center" vertical="center"/>
    </xf>
    <xf numFmtId="181" fontId="37" fillId="41" borderId="2503" xfId="0" applyNumberFormat="1" applyFont="1" applyFill="1" applyBorder="1" applyAlignment="1">
      <alignment horizontal="center" vertical="center"/>
    </xf>
    <xf numFmtId="0" fontId="29" fillId="0" borderId="2506" xfId="0" applyFont="1" applyBorder="1" applyAlignment="1">
      <alignment horizontal="center" vertical="center" shrinkToFit="1"/>
    </xf>
    <xf numFmtId="0" fontId="0" fillId="0" borderId="2503" xfId="0" applyBorder="1" applyAlignment="1">
      <alignment horizontal="center" vertical="center" shrinkToFit="1"/>
    </xf>
    <xf numFmtId="0" fontId="35" fillId="0" borderId="2507" xfId="0" applyFont="1" applyBorder="1" applyAlignment="1">
      <alignment horizontal="center" vertical="center" shrinkToFit="1"/>
    </xf>
    <xf numFmtId="0" fontId="0" fillId="11" borderId="2508" xfId="0" quotePrefix="1" applyFill="1" applyBorder="1" applyAlignment="1">
      <alignment horizontal="center" vertical="center"/>
    </xf>
    <xf numFmtId="176" fontId="0" fillId="20" borderId="2647" xfId="0" applyNumberFormat="1" applyFill="1" applyBorder="1" applyAlignment="1">
      <alignment horizontal="center" vertical="center" shrinkToFit="1"/>
    </xf>
    <xf numFmtId="176" fontId="0" fillId="20" borderId="2646" xfId="0" applyNumberFormat="1" applyFill="1" applyBorder="1" applyAlignment="1">
      <alignment horizontal="center" vertical="center" shrinkToFit="1"/>
    </xf>
    <xf numFmtId="176" fontId="28" fillId="20" borderId="2648" xfId="0" applyNumberFormat="1" applyFont="1" applyFill="1" applyBorder="1" applyAlignment="1">
      <alignment horizontal="center" vertical="center" shrinkToFit="1"/>
    </xf>
    <xf numFmtId="176" fontId="28" fillId="16" borderId="2649" xfId="0" applyNumberFormat="1" applyFont="1" applyFill="1" applyBorder="1" applyAlignment="1">
      <alignment horizontal="center" vertical="center" shrinkToFit="1"/>
    </xf>
    <xf numFmtId="176" fontId="0" fillId="16" borderId="2510" xfId="0" applyNumberFormat="1" applyFill="1" applyBorder="1" applyAlignment="1">
      <alignment horizontal="center" vertical="center" shrinkToFit="1"/>
    </xf>
    <xf numFmtId="176" fontId="39" fillId="14" borderId="2509" xfId="0" applyNumberFormat="1" applyFont="1" applyFill="1" applyBorder="1" applyAlignment="1">
      <alignment horizontal="center" vertical="center" shrinkToFit="1"/>
    </xf>
    <xf numFmtId="176" fontId="39" fillId="11" borderId="2511" xfId="0" applyNumberFormat="1" applyFont="1" applyFill="1" applyBorder="1" applyAlignment="1">
      <alignment horizontal="center" vertical="center" shrinkToFit="1"/>
    </xf>
    <xf numFmtId="176" fontId="39" fillId="11" borderId="2509" xfId="0" applyNumberFormat="1" applyFont="1" applyFill="1" applyBorder="1" applyAlignment="1">
      <alignment horizontal="center" vertical="center" shrinkToFit="1"/>
    </xf>
    <xf numFmtId="176" fontId="39" fillId="0" borderId="2511" xfId="0" applyNumberFormat="1" applyFont="1" applyBorder="1" applyAlignment="1">
      <alignment horizontal="center" vertical="center" shrinkToFit="1"/>
    </xf>
    <xf numFmtId="0" fontId="39" fillId="0" borderId="2512" xfId="0" applyFont="1" applyBorder="1" applyAlignment="1">
      <alignment horizontal="center" vertical="center" shrinkToFit="1"/>
    </xf>
    <xf numFmtId="0" fontId="39" fillId="11" borderId="2509" xfId="0" applyFont="1" applyFill="1" applyBorder="1" applyAlignment="1">
      <alignment horizontal="center" vertical="center" shrinkToFit="1"/>
    </xf>
    <xf numFmtId="0" fontId="39" fillId="11" borderId="2511" xfId="0" applyFont="1" applyFill="1" applyBorder="1" applyAlignment="1">
      <alignment horizontal="center" vertical="center" shrinkToFit="1"/>
    </xf>
    <xf numFmtId="176" fontId="0" fillId="0" borderId="2513" xfId="0" applyNumberFormat="1" applyBorder="1" applyAlignment="1">
      <alignment horizontal="center" vertical="center"/>
    </xf>
    <xf numFmtId="0" fontId="0" fillId="0" borderId="2514" xfId="0" applyBorder="1">
      <alignment vertical="center"/>
    </xf>
    <xf numFmtId="0" fontId="0" fillId="0" borderId="2516" xfId="0" applyBorder="1">
      <alignment vertical="center"/>
    </xf>
    <xf numFmtId="176" fontId="0" fillId="0" borderId="2515" xfId="0" applyNumberFormat="1" applyBorder="1" applyAlignment="1">
      <alignment horizontal="center" vertical="center"/>
    </xf>
    <xf numFmtId="0" fontId="0" fillId="0" borderId="2517" xfId="0" applyBorder="1" applyAlignment="1">
      <alignment horizontal="center" vertical="center"/>
    </xf>
    <xf numFmtId="181" fontId="37" fillId="41" borderId="2642" xfId="0" applyNumberFormat="1" applyFont="1" applyFill="1" applyBorder="1" applyAlignment="1">
      <alignment horizontal="center" vertical="center"/>
    </xf>
    <xf numFmtId="0" fontId="29" fillId="0" borderId="2643" xfId="0" applyFont="1" applyBorder="1" applyAlignment="1">
      <alignment horizontal="center" vertical="center" shrinkToFit="1"/>
    </xf>
    <xf numFmtId="0" fontId="0" fillId="0" borderId="2642" xfId="0" applyBorder="1" applyAlignment="1">
      <alignment horizontal="center" vertical="center" shrinkToFit="1"/>
    </xf>
    <xf numFmtId="0" fontId="35" fillId="0" borderId="2644" xfId="0" applyFont="1" applyBorder="1" applyAlignment="1">
      <alignment horizontal="center" vertical="center" shrinkToFit="1"/>
    </xf>
    <xf numFmtId="0" fontId="0" fillId="11" borderId="2645" xfId="0" quotePrefix="1" applyFill="1" applyBorder="1" applyAlignment="1">
      <alignment horizontal="center" vertical="center"/>
    </xf>
    <xf numFmtId="176" fontId="0" fillId="16" borderId="2647" xfId="0" applyNumberFormat="1" applyFill="1" applyBorder="1" applyAlignment="1">
      <alignment horizontal="center" vertical="center" shrinkToFit="1"/>
    </xf>
    <xf numFmtId="176" fontId="39" fillId="11" borderId="2646" xfId="0" applyNumberFormat="1" applyFont="1" applyFill="1" applyBorder="1" applyAlignment="1">
      <alignment horizontal="center" vertical="center" shrinkToFit="1"/>
    </xf>
    <xf numFmtId="176" fontId="39" fillId="11" borderId="2650" xfId="0" applyNumberFormat="1" applyFont="1" applyFill="1" applyBorder="1" applyAlignment="1">
      <alignment horizontal="center" vertical="center" shrinkToFit="1"/>
    </xf>
    <xf numFmtId="0" fontId="39" fillId="0" borderId="2651" xfId="0" applyFont="1" applyBorder="1" applyAlignment="1">
      <alignment horizontal="center" vertical="center" shrinkToFit="1"/>
    </xf>
    <xf numFmtId="0" fontId="39" fillId="11" borderId="2652" xfId="0" applyFont="1" applyFill="1" applyBorder="1" applyAlignment="1">
      <alignment horizontal="center" vertical="center" shrinkToFit="1"/>
    </xf>
    <xf numFmtId="0" fontId="39" fillId="11" borderId="2646" xfId="0" applyFont="1" applyFill="1" applyBorder="1" applyAlignment="1">
      <alignment horizontal="center" vertical="center" shrinkToFit="1"/>
    </xf>
    <xf numFmtId="0" fontId="39" fillId="11" borderId="2650" xfId="0" applyFont="1" applyFill="1" applyBorder="1" applyAlignment="1">
      <alignment horizontal="center" vertical="center" shrinkToFit="1"/>
    </xf>
    <xf numFmtId="176" fontId="0" fillId="0" borderId="2654" xfId="0" applyNumberFormat="1" applyBorder="1" applyAlignment="1">
      <alignment horizontal="center" vertical="center"/>
    </xf>
    <xf numFmtId="0" fontId="0" fillId="0" borderId="2653" xfId="0" applyBorder="1">
      <alignment vertical="center"/>
    </xf>
    <xf numFmtId="0" fontId="0" fillId="0" borderId="2655" xfId="0" applyBorder="1">
      <alignment vertical="center"/>
    </xf>
    <xf numFmtId="0" fontId="0" fillId="0" borderId="2656" xfId="0" applyBorder="1" applyAlignment="1">
      <alignment horizontal="center" vertical="center"/>
    </xf>
    <xf numFmtId="181" fontId="37" fillId="14" borderId="2178" xfId="0" applyNumberFormat="1" applyFont="1" applyFill="1" applyBorder="1" applyAlignment="1">
      <alignment horizontal="center" vertical="center"/>
    </xf>
    <xf numFmtId="0" fontId="0" fillId="0" borderId="3514" xfId="0" applyBorder="1" applyAlignment="1">
      <alignment horizontal="center" vertical="center" shrinkToFit="1"/>
    </xf>
    <xf numFmtId="0" fontId="0" fillId="11" borderId="3518" xfId="0" quotePrefix="1" applyFill="1" applyBorder="1" applyAlignment="1">
      <alignment horizontal="center" vertical="center"/>
    </xf>
    <xf numFmtId="176" fontId="83" fillId="20" borderId="3508" xfId="0" applyNumberFormat="1" applyFont="1" applyFill="1" applyBorder="1" applyAlignment="1">
      <alignment horizontal="center" vertical="center" shrinkToFit="1"/>
    </xf>
    <xf numFmtId="176" fontId="0" fillId="20" borderId="3509" xfId="0" applyNumberFormat="1" applyFill="1" applyBorder="1" applyAlignment="1">
      <alignment horizontal="center" vertical="center" shrinkToFit="1"/>
    </xf>
    <xf numFmtId="176" fontId="0" fillId="20" borderId="3508" xfId="0" applyNumberFormat="1" applyFill="1" applyBorder="1" applyAlignment="1">
      <alignment horizontal="center" vertical="center" shrinkToFit="1"/>
    </xf>
    <xf numFmtId="176" fontId="28" fillId="20" borderId="3510" xfId="0" applyNumberFormat="1" applyFont="1" applyFill="1" applyBorder="1" applyAlignment="1">
      <alignment horizontal="center" vertical="center" shrinkToFit="1"/>
    </xf>
    <xf numFmtId="176" fontId="28" fillId="16" borderId="3511" xfId="0" applyNumberFormat="1" applyFont="1" applyFill="1" applyBorder="1" applyAlignment="1">
      <alignment horizontal="center" vertical="center" shrinkToFit="1"/>
    </xf>
    <xf numFmtId="176" fontId="0" fillId="16" borderId="3520" xfId="0" applyNumberFormat="1" applyFill="1" applyBorder="1" applyAlignment="1">
      <alignment horizontal="center" vertical="center" shrinkToFit="1"/>
    </xf>
    <xf numFmtId="176" fontId="39" fillId="11" borderId="3519" xfId="0" applyNumberFormat="1" applyFont="1" applyFill="1" applyBorder="1" applyAlignment="1">
      <alignment horizontal="center" vertical="center" shrinkToFit="1"/>
    </xf>
    <xf numFmtId="176" fontId="39" fillId="0" borderId="3519" xfId="0" applyNumberFormat="1" applyFont="1" applyBorder="1" applyAlignment="1">
      <alignment horizontal="center" vertical="center" shrinkToFit="1"/>
    </xf>
    <xf numFmtId="176" fontId="39" fillId="11" borderId="3521" xfId="0" applyNumberFormat="1" applyFont="1" applyFill="1" applyBorder="1" applyAlignment="1">
      <alignment horizontal="center" vertical="center" shrinkToFit="1"/>
    </xf>
    <xf numFmtId="0" fontId="39" fillId="0" borderId="3522" xfId="0" applyFont="1" applyBorder="1" applyAlignment="1">
      <alignment horizontal="center" vertical="center" shrinkToFit="1"/>
    </xf>
    <xf numFmtId="0" fontId="39" fillId="11" borderId="3519" xfId="0" applyFont="1" applyFill="1" applyBorder="1" applyAlignment="1">
      <alignment horizontal="center" vertical="center" shrinkToFit="1"/>
    </xf>
    <xf numFmtId="0" fontId="39" fillId="11" borderId="3521" xfId="0" applyFont="1" applyFill="1" applyBorder="1" applyAlignment="1">
      <alignment horizontal="center" vertical="center" shrinkToFit="1"/>
    </xf>
    <xf numFmtId="176" fontId="0" fillId="0" borderId="2683" xfId="0" applyNumberFormat="1" applyBorder="1" applyAlignment="1">
      <alignment horizontal="center" vertical="center"/>
    </xf>
    <xf numFmtId="0" fontId="0" fillId="0" borderId="2684" xfId="0" applyBorder="1">
      <alignment vertical="center"/>
    </xf>
    <xf numFmtId="0" fontId="0" fillId="0" borderId="3525" xfId="0" applyBorder="1" applyAlignment="1">
      <alignment horizontal="center" vertical="center"/>
    </xf>
    <xf numFmtId="0" fontId="0" fillId="0" borderId="3524" xfId="0" applyBorder="1" applyAlignment="1">
      <alignment horizontal="center" vertical="center"/>
    </xf>
    <xf numFmtId="176" fontId="0" fillId="0" borderId="3523" xfId="0" applyNumberFormat="1" applyBorder="1" applyAlignment="1">
      <alignment horizontal="center" vertical="center"/>
    </xf>
    <xf numFmtId="0" fontId="0" fillId="0" borderId="3524" xfId="0" applyBorder="1">
      <alignment vertical="center"/>
    </xf>
    <xf numFmtId="0" fontId="0" fillId="0" borderId="3505" xfId="0" applyBorder="1" applyAlignment="1">
      <alignment horizontal="center" vertical="center" shrinkToFit="1"/>
    </xf>
    <xf numFmtId="0" fontId="0" fillId="11" borderId="3507" xfId="0" quotePrefix="1" applyFill="1" applyBorder="1" applyAlignment="1">
      <alignment horizontal="center" vertical="center"/>
    </xf>
    <xf numFmtId="176" fontId="0" fillId="16" borderId="3509" xfId="0" applyNumberFormat="1" applyFill="1" applyBorder="1" applyAlignment="1">
      <alignment horizontal="center" vertical="center" shrinkToFit="1"/>
    </xf>
    <xf numFmtId="176" fontId="39" fillId="11" borderId="3512" xfId="0" applyNumberFormat="1" applyFont="1" applyFill="1" applyBorder="1" applyAlignment="1">
      <alignment horizontal="center" vertical="center" shrinkToFit="1"/>
    </xf>
    <xf numFmtId="176" fontId="39" fillId="11" borderId="3508" xfId="0" applyNumberFormat="1" applyFont="1" applyFill="1" applyBorder="1" applyAlignment="1">
      <alignment horizontal="center" vertical="center" shrinkToFit="1"/>
    </xf>
    <xf numFmtId="0" fontId="39" fillId="0" borderId="3513" xfId="0" applyFont="1" applyBorder="1" applyAlignment="1">
      <alignment horizontal="center" vertical="center" shrinkToFit="1"/>
    </xf>
    <xf numFmtId="0" fontId="39" fillId="11" borderId="3508" xfId="0" applyFont="1" applyFill="1" applyBorder="1" applyAlignment="1">
      <alignment horizontal="center" vertical="center" shrinkToFit="1"/>
    </xf>
    <xf numFmtId="0" fontId="39" fillId="11" borderId="3512" xfId="0" applyFont="1" applyFill="1" applyBorder="1" applyAlignment="1">
      <alignment horizontal="center" vertical="center" shrinkToFit="1"/>
    </xf>
    <xf numFmtId="0" fontId="0" fillId="0" borderId="2684" xfId="0" applyBorder="1" applyAlignment="1">
      <alignment horizontal="center" vertical="center"/>
    </xf>
    <xf numFmtId="0" fontId="0" fillId="0" borderId="3517" xfId="0" applyBorder="1" applyAlignment="1">
      <alignment horizontal="center" vertical="center"/>
    </xf>
    <xf numFmtId="0" fontId="0" fillId="0" borderId="3516" xfId="0" applyBorder="1" applyAlignment="1">
      <alignment horizontal="center" vertical="center"/>
    </xf>
    <xf numFmtId="176" fontId="0" fillId="0" borderId="3515" xfId="0" applyNumberFormat="1" applyBorder="1" applyAlignment="1">
      <alignment horizontal="center" vertical="center"/>
    </xf>
    <xf numFmtId="0" fontId="0" fillId="0" borderId="3516" xfId="0" applyBorder="1">
      <alignment vertical="center"/>
    </xf>
    <xf numFmtId="181" fontId="37" fillId="41" borderId="2669" xfId="0" applyNumberFormat="1" applyFont="1" applyFill="1" applyBorder="1" applyAlignment="1">
      <alignment horizontal="center" vertical="center"/>
    </xf>
    <xf numFmtId="0" fontId="29" fillId="0" borderId="2673" xfId="0" applyFont="1" applyBorder="1" applyAlignment="1">
      <alignment horizontal="center" vertical="center" shrinkToFit="1"/>
    </xf>
    <xf numFmtId="0" fontId="0" fillId="0" borderId="2669" xfId="0" applyBorder="1" applyAlignment="1">
      <alignment horizontal="center" vertical="center" shrinkToFit="1"/>
    </xf>
    <xf numFmtId="0" fontId="35" fillId="0" borderId="2674" xfId="0" applyFont="1" applyBorder="1" applyAlignment="1">
      <alignment horizontal="center" vertical="center" shrinkToFit="1"/>
    </xf>
    <xf numFmtId="0" fontId="0" fillId="11" borderId="2675" xfId="0" quotePrefix="1" applyFill="1" applyBorder="1" applyAlignment="1">
      <alignment horizontal="center" vertical="center"/>
    </xf>
    <xf numFmtId="176" fontId="83" fillId="20" borderId="3527" xfId="0" applyNumberFormat="1" applyFont="1" applyFill="1" applyBorder="1" applyAlignment="1">
      <alignment horizontal="center" vertical="center" shrinkToFit="1"/>
    </xf>
    <xf numFmtId="176" fontId="0" fillId="20" borderId="3528" xfId="0" applyNumberFormat="1" applyFill="1" applyBorder="1" applyAlignment="1">
      <alignment horizontal="center" vertical="center" shrinkToFit="1"/>
    </xf>
    <xf numFmtId="176" fontId="0" fillId="20" borderId="3527" xfId="0" applyNumberFormat="1" applyFill="1" applyBorder="1" applyAlignment="1">
      <alignment horizontal="center" vertical="center" shrinkToFit="1"/>
    </xf>
    <xf numFmtId="176" fontId="28" fillId="20" borderId="3529" xfId="0" applyNumberFormat="1" applyFont="1" applyFill="1" applyBorder="1" applyAlignment="1">
      <alignment horizontal="center" vertical="center" shrinkToFit="1"/>
    </xf>
    <xf numFmtId="176" fontId="28" fillId="16" borderId="3530" xfId="0" applyNumberFormat="1" applyFont="1" applyFill="1" applyBorder="1" applyAlignment="1">
      <alignment horizontal="center" vertical="center" shrinkToFit="1"/>
    </xf>
    <xf numFmtId="176" fontId="0" fillId="16" borderId="2677" xfId="0" applyNumberFormat="1" applyFill="1" applyBorder="1" applyAlignment="1">
      <alignment horizontal="center" vertical="center" shrinkToFit="1"/>
    </xf>
    <xf numFmtId="176" fontId="39" fillId="11" borderId="2676" xfId="0" applyNumberFormat="1" applyFont="1" applyFill="1" applyBorder="1" applyAlignment="1">
      <alignment horizontal="center" vertical="center" shrinkToFit="1"/>
    </xf>
    <xf numFmtId="176" fontId="39" fillId="11" borderId="2678" xfId="0" applyNumberFormat="1" applyFont="1" applyFill="1" applyBorder="1" applyAlignment="1">
      <alignment horizontal="center" vertical="center" shrinkToFit="1"/>
    </xf>
    <xf numFmtId="0" fontId="39" fillId="0" borderId="2679" xfId="0" applyFont="1" applyBorder="1" applyAlignment="1">
      <alignment horizontal="center" vertical="center" shrinkToFit="1"/>
    </xf>
    <xf numFmtId="0" fontId="39" fillId="11" borderId="2680" xfId="0" applyFont="1" applyFill="1" applyBorder="1" applyAlignment="1">
      <alignment horizontal="center" vertical="center" shrinkToFit="1"/>
    </xf>
    <xf numFmtId="0" fontId="39" fillId="11" borderId="2676" xfId="0" applyFont="1" applyFill="1" applyBorder="1" applyAlignment="1">
      <alignment horizontal="center" vertical="center" shrinkToFit="1"/>
    </xf>
    <xf numFmtId="0" fontId="39" fillId="11" borderId="2678" xfId="0" applyFont="1" applyFill="1" applyBorder="1" applyAlignment="1">
      <alignment horizontal="center" vertical="center" shrinkToFit="1"/>
    </xf>
    <xf numFmtId="0" fontId="0" fillId="0" borderId="2686" xfId="0" applyBorder="1" applyAlignment="1">
      <alignment horizontal="center" vertical="center"/>
    </xf>
    <xf numFmtId="0" fontId="0" fillId="11" borderId="3526" xfId="0" quotePrefix="1" applyFill="1" applyBorder="1" applyAlignment="1">
      <alignment horizontal="center" vertical="center"/>
    </xf>
    <xf numFmtId="176" fontId="0" fillId="16" borderId="3528" xfId="0" applyNumberFormat="1" applyFill="1" applyBorder="1" applyAlignment="1">
      <alignment horizontal="center" vertical="center" shrinkToFit="1"/>
    </xf>
    <xf numFmtId="176" fontId="39" fillId="11" borderId="3531" xfId="0" applyNumberFormat="1" applyFont="1" applyFill="1" applyBorder="1" applyAlignment="1">
      <alignment horizontal="center" vertical="center" shrinkToFit="1"/>
    </xf>
    <xf numFmtId="176" fontId="39" fillId="11" borderId="3527" xfId="0" applyNumberFormat="1" applyFont="1" applyFill="1" applyBorder="1" applyAlignment="1">
      <alignment horizontal="center" vertical="center" shrinkToFit="1"/>
    </xf>
    <xf numFmtId="0" fontId="39" fillId="0" borderId="3532" xfId="0" applyFont="1" applyBorder="1" applyAlignment="1">
      <alignment horizontal="center" vertical="center" shrinkToFit="1"/>
    </xf>
    <xf numFmtId="0" fontId="39" fillId="11" borderId="3527" xfId="0" applyFont="1" applyFill="1" applyBorder="1" applyAlignment="1">
      <alignment horizontal="center" vertical="center" shrinkToFit="1"/>
    </xf>
    <xf numFmtId="0" fontId="39" fillId="11" borderId="3531" xfId="0" applyFont="1" applyFill="1" applyBorder="1" applyAlignment="1">
      <alignment horizontal="center" vertical="center" shrinkToFit="1"/>
    </xf>
    <xf numFmtId="0" fontId="0" fillId="0" borderId="3535" xfId="0" applyBorder="1" applyAlignment="1">
      <alignment horizontal="center" vertical="center"/>
    </xf>
    <xf numFmtId="176" fontId="0" fillId="0" borderId="3533" xfId="0" applyNumberFormat="1" applyBorder="1" applyAlignment="1">
      <alignment horizontal="center" vertical="center"/>
    </xf>
    <xf numFmtId="0" fontId="0" fillId="0" borderId="3534" xfId="0" applyBorder="1">
      <alignment vertical="center"/>
    </xf>
    <xf numFmtId="0" fontId="0" fillId="11" borderId="3536" xfId="0" quotePrefix="1" applyFill="1" applyBorder="1" applyAlignment="1">
      <alignment horizontal="center" vertical="center"/>
    </xf>
    <xf numFmtId="176" fontId="83" fillId="20" borderId="2287" xfId="0" applyNumberFormat="1" applyFont="1" applyFill="1" applyBorder="1" applyAlignment="1">
      <alignment horizontal="center" vertical="center" shrinkToFit="1"/>
    </xf>
    <xf numFmtId="176" fontId="0" fillId="20" borderId="2288" xfId="0" applyNumberFormat="1" applyFill="1" applyBorder="1" applyAlignment="1">
      <alignment horizontal="center" vertical="center" shrinkToFit="1"/>
    </xf>
    <xf numFmtId="176" fontId="0" fillId="20" borderId="2287" xfId="0" applyNumberFormat="1" applyFill="1" applyBorder="1" applyAlignment="1">
      <alignment horizontal="center" vertical="center" shrinkToFit="1"/>
    </xf>
    <xf numFmtId="176" fontId="28" fillId="20" borderId="2289" xfId="0" applyNumberFormat="1" applyFont="1" applyFill="1" applyBorder="1" applyAlignment="1">
      <alignment horizontal="center" vertical="center" shrinkToFit="1"/>
    </xf>
    <xf numFmtId="176" fontId="28" fillId="16" borderId="2290" xfId="0" applyNumberFormat="1" applyFont="1" applyFill="1" applyBorder="1" applyAlignment="1">
      <alignment horizontal="center" vertical="center" shrinkToFit="1"/>
    </xf>
    <xf numFmtId="176" fontId="0" fillId="16" borderId="3538" xfId="0" applyNumberFormat="1" applyFill="1" applyBorder="1" applyAlignment="1">
      <alignment horizontal="center" vertical="center" shrinkToFit="1"/>
    </xf>
    <xf numFmtId="176" fontId="39" fillId="11" borderId="3539" xfId="0" applyNumberFormat="1" applyFont="1" applyFill="1" applyBorder="1" applyAlignment="1">
      <alignment horizontal="center" vertical="center" shrinkToFit="1"/>
    </xf>
    <xf numFmtId="176" fontId="39" fillId="11" borderId="3537" xfId="0" applyNumberFormat="1" applyFont="1" applyFill="1" applyBorder="1" applyAlignment="1">
      <alignment horizontal="center" vertical="center" shrinkToFit="1"/>
    </xf>
    <xf numFmtId="0" fontId="39" fillId="0" borderId="3540" xfId="0" applyFont="1" applyBorder="1" applyAlignment="1">
      <alignment horizontal="center" vertical="center" shrinkToFit="1"/>
    </xf>
    <xf numFmtId="0" fontId="39" fillId="11" borderId="3541" xfId="0" applyFont="1" applyFill="1" applyBorder="1" applyAlignment="1">
      <alignment horizontal="center" vertical="center" shrinkToFit="1"/>
    </xf>
    <xf numFmtId="0" fontId="39" fillId="11" borderId="3537" xfId="0" applyFont="1" applyFill="1" applyBorder="1" applyAlignment="1">
      <alignment horizontal="center" vertical="center" shrinkToFit="1"/>
    </xf>
    <xf numFmtId="0" fontId="39" fillId="11" borderId="3539" xfId="0" applyFont="1" applyFill="1" applyBorder="1" applyAlignment="1">
      <alignment horizontal="center" vertical="center" shrinkToFit="1"/>
    </xf>
    <xf numFmtId="0" fontId="0" fillId="0" borderId="3544" xfId="0" applyBorder="1" applyAlignment="1">
      <alignment horizontal="center" vertical="center"/>
    </xf>
    <xf numFmtId="176" fontId="0" fillId="0" borderId="3542" xfId="0" applyNumberFormat="1" applyBorder="1" applyAlignment="1">
      <alignment horizontal="center" vertical="center"/>
    </xf>
    <xf numFmtId="0" fontId="0" fillId="0" borderId="3543" xfId="0" applyBorder="1">
      <alignment vertical="center"/>
    </xf>
    <xf numFmtId="181" fontId="37" fillId="41" borderId="2706" xfId="0" applyNumberFormat="1" applyFont="1" applyFill="1" applyBorder="1" applyAlignment="1">
      <alignment horizontal="center" vertical="center"/>
    </xf>
    <xf numFmtId="0" fontId="29" fillId="0" borderId="2709" xfId="0" applyFont="1" applyBorder="1" applyAlignment="1">
      <alignment horizontal="center" vertical="center" shrinkToFit="1"/>
    </xf>
    <xf numFmtId="0" fontId="0" fillId="0" borderId="2706" xfId="0" applyBorder="1" applyAlignment="1">
      <alignment horizontal="center" vertical="center" shrinkToFit="1"/>
    </xf>
    <xf numFmtId="0" fontId="35" fillId="0" borderId="2710" xfId="0" applyFont="1" applyBorder="1" applyAlignment="1">
      <alignment horizontal="center" vertical="center" shrinkToFit="1"/>
    </xf>
    <xf numFmtId="0" fontId="0" fillId="11" borderId="2711" xfId="0" quotePrefix="1" applyFill="1" applyBorder="1" applyAlignment="1">
      <alignment horizontal="center" vertical="center"/>
    </xf>
    <xf numFmtId="176" fontId="0" fillId="16" borderId="2713" xfId="0" applyNumberFormat="1" applyFill="1" applyBorder="1" applyAlignment="1">
      <alignment horizontal="center" vertical="center" shrinkToFit="1"/>
    </xf>
    <xf numFmtId="176" fontId="39" fillId="14" borderId="2712" xfId="0" applyNumberFormat="1" applyFont="1" applyFill="1" applyBorder="1" applyAlignment="1">
      <alignment horizontal="center" vertical="center" shrinkToFit="1"/>
    </xf>
    <xf numFmtId="176" fontId="39" fillId="11" borderId="2714" xfId="0" applyNumberFormat="1" applyFont="1" applyFill="1" applyBorder="1" applyAlignment="1">
      <alignment horizontal="center" vertical="center" shrinkToFit="1"/>
    </xf>
    <xf numFmtId="176" fontId="39" fillId="11" borderId="2712" xfId="0" applyNumberFormat="1" applyFont="1" applyFill="1" applyBorder="1" applyAlignment="1">
      <alignment horizontal="center" vertical="center" shrinkToFit="1"/>
    </xf>
    <xf numFmtId="176" fontId="39" fillId="0" borderId="2714" xfId="0" applyNumberFormat="1" applyFont="1" applyBorder="1" applyAlignment="1">
      <alignment horizontal="center" vertical="center" shrinkToFit="1"/>
    </xf>
    <xf numFmtId="0" fontId="39" fillId="0" borderId="2715" xfId="0" applyFont="1" applyBorder="1" applyAlignment="1">
      <alignment horizontal="center" vertical="center" shrinkToFit="1"/>
    </xf>
    <xf numFmtId="0" fontId="39" fillId="11" borderId="2712" xfId="0" applyFont="1" applyFill="1" applyBorder="1" applyAlignment="1">
      <alignment horizontal="center" vertical="center" shrinkToFit="1"/>
    </xf>
    <xf numFmtId="0" fontId="39" fillId="11" borderId="2714" xfId="0" applyFont="1" applyFill="1" applyBorder="1" applyAlignment="1">
      <alignment horizontal="center" vertical="center" shrinkToFit="1"/>
    </xf>
    <xf numFmtId="176" fontId="0" fillId="0" borderId="2716" xfId="0" applyNumberFormat="1" applyBorder="1" applyAlignment="1">
      <alignment horizontal="center" vertical="center"/>
    </xf>
    <xf numFmtId="0" fontId="0" fillId="0" borderId="2717" xfId="0" applyBorder="1">
      <alignment vertical="center"/>
    </xf>
    <xf numFmtId="0" fontId="0" fillId="0" borderId="2719" xfId="0" applyBorder="1">
      <alignment vertical="center"/>
    </xf>
    <xf numFmtId="176" fontId="0" fillId="0" borderId="2718" xfId="0" applyNumberFormat="1" applyBorder="1" applyAlignment="1">
      <alignment horizontal="center" vertical="center"/>
    </xf>
    <xf numFmtId="176" fontId="0" fillId="0" borderId="2295" xfId="0" applyNumberFormat="1" applyBorder="1" applyAlignment="1">
      <alignment horizontal="center" vertical="center"/>
    </xf>
    <xf numFmtId="0" fontId="0" fillId="0" borderId="2720" xfId="0" applyBorder="1" applyAlignment="1">
      <alignment horizontal="center" vertical="center"/>
    </xf>
    <xf numFmtId="0" fontId="0" fillId="11" borderId="3545" xfId="0" quotePrefix="1" applyFill="1" applyBorder="1" applyAlignment="1">
      <alignment horizontal="center" vertical="center"/>
    </xf>
    <xf numFmtId="176" fontId="83" fillId="20" borderId="3546" xfId="0" applyNumberFormat="1" applyFont="1" applyFill="1" applyBorder="1" applyAlignment="1">
      <alignment horizontal="center" vertical="center" shrinkToFit="1"/>
    </xf>
    <xf numFmtId="176" fontId="0" fillId="20" borderId="3547" xfId="0" applyNumberFormat="1" applyFill="1" applyBorder="1" applyAlignment="1">
      <alignment horizontal="center" vertical="center" shrinkToFit="1"/>
    </xf>
    <xf numFmtId="176" fontId="0" fillId="20" borderId="3546" xfId="0" applyNumberFormat="1" applyFill="1" applyBorder="1" applyAlignment="1">
      <alignment horizontal="center" vertical="center" shrinkToFit="1"/>
    </xf>
    <xf numFmtId="176" fontId="28" fillId="20" borderId="3548" xfId="0" applyNumberFormat="1" applyFont="1" applyFill="1" applyBorder="1" applyAlignment="1">
      <alignment horizontal="center" vertical="center" shrinkToFit="1"/>
    </xf>
    <xf numFmtId="176" fontId="28" fillId="16" borderId="3549" xfId="0" applyNumberFormat="1" applyFont="1" applyFill="1" applyBorder="1" applyAlignment="1">
      <alignment horizontal="center" vertical="center" shrinkToFit="1"/>
    </xf>
    <xf numFmtId="176" fontId="0" fillId="16" borderId="3547" xfId="0" applyNumberFormat="1" applyFill="1" applyBorder="1" applyAlignment="1">
      <alignment horizontal="center" vertical="center" shrinkToFit="1"/>
    </xf>
    <xf numFmtId="176" fontId="39" fillId="11" borderId="3550" xfId="0" applyNumberFormat="1" applyFont="1" applyFill="1" applyBorder="1" applyAlignment="1">
      <alignment horizontal="center" vertical="center" shrinkToFit="1"/>
    </xf>
    <xf numFmtId="176" fontId="39" fillId="11" borderId="3546" xfId="0" applyNumberFormat="1" applyFont="1" applyFill="1" applyBorder="1" applyAlignment="1">
      <alignment horizontal="center" vertical="center" shrinkToFit="1"/>
    </xf>
    <xf numFmtId="0" fontId="39" fillId="0" borderId="3551" xfId="0" applyFont="1" applyBorder="1" applyAlignment="1">
      <alignment horizontal="center" vertical="center" shrinkToFit="1"/>
    </xf>
    <xf numFmtId="0" fontId="39" fillId="11" borderId="3552" xfId="0" applyFont="1" applyFill="1" applyBorder="1" applyAlignment="1">
      <alignment horizontal="center" vertical="center" shrinkToFit="1"/>
    </xf>
    <xf numFmtId="0" fontId="39" fillId="11" borderId="3546" xfId="0" applyFont="1" applyFill="1" applyBorder="1" applyAlignment="1">
      <alignment horizontal="center" vertical="center" shrinkToFit="1"/>
    </xf>
    <xf numFmtId="0" fontId="39" fillId="11" borderId="3550" xfId="0" applyFont="1" applyFill="1" applyBorder="1" applyAlignment="1">
      <alignment horizontal="center" vertical="center" shrinkToFit="1"/>
    </xf>
    <xf numFmtId="0" fontId="0" fillId="0" borderId="3555" xfId="0" applyBorder="1" applyAlignment="1">
      <alignment horizontal="center" vertical="center"/>
    </xf>
    <xf numFmtId="176" fontId="0" fillId="0" borderId="3553" xfId="0" applyNumberFormat="1" applyBorder="1" applyAlignment="1">
      <alignment horizontal="center" vertical="center"/>
    </xf>
    <xf numFmtId="0" fontId="0" fillId="0" borderId="3554" xfId="0" applyBorder="1">
      <alignment vertical="center"/>
    </xf>
    <xf numFmtId="0" fontId="0" fillId="11" borderId="3556" xfId="0" quotePrefix="1" applyFill="1" applyBorder="1" applyAlignment="1">
      <alignment horizontal="center" vertical="center"/>
    </xf>
    <xf numFmtId="176" fontId="0" fillId="16" borderId="3558" xfId="0" applyNumberFormat="1" applyFill="1" applyBorder="1" applyAlignment="1">
      <alignment horizontal="center" vertical="center" shrinkToFit="1"/>
    </xf>
    <xf numFmtId="176" fontId="39" fillId="11" borderId="3559" xfId="0" applyNumberFormat="1" applyFont="1" applyFill="1" applyBorder="1" applyAlignment="1">
      <alignment horizontal="center" vertical="center" shrinkToFit="1"/>
    </xf>
    <xf numFmtId="176" fontId="39" fillId="11" borderId="3557" xfId="0" applyNumberFormat="1" applyFont="1" applyFill="1" applyBorder="1" applyAlignment="1">
      <alignment horizontal="center" vertical="center" shrinkToFit="1"/>
    </xf>
    <xf numFmtId="0" fontId="39" fillId="0" borderId="3560" xfId="0" applyFont="1" applyBorder="1" applyAlignment="1">
      <alignment horizontal="center" vertical="center" shrinkToFit="1"/>
    </xf>
    <xf numFmtId="0" fontId="39" fillId="11" borderId="3561" xfId="0" applyFont="1" applyFill="1" applyBorder="1" applyAlignment="1">
      <alignment horizontal="center" vertical="center" shrinkToFit="1"/>
    </xf>
    <xf numFmtId="0" fontId="39" fillId="11" borderId="3557" xfId="0" applyFont="1" applyFill="1" applyBorder="1" applyAlignment="1">
      <alignment horizontal="center" vertical="center" shrinkToFit="1"/>
    </xf>
    <xf numFmtId="0" fontId="39" fillId="11" borderId="3559" xfId="0" applyFont="1" applyFill="1" applyBorder="1" applyAlignment="1">
      <alignment horizontal="center" vertical="center" shrinkToFit="1"/>
    </xf>
    <xf numFmtId="0" fontId="0" fillId="0" borderId="3564" xfId="0" applyBorder="1" applyAlignment="1">
      <alignment horizontal="center" vertical="center"/>
    </xf>
    <xf numFmtId="176" fontId="0" fillId="0" borderId="3562" xfId="0" applyNumberFormat="1" applyBorder="1" applyAlignment="1">
      <alignment horizontal="center" vertical="center"/>
    </xf>
    <xf numFmtId="0" fontId="0" fillId="0" borderId="3563" xfId="0" applyBorder="1">
      <alignment vertical="center"/>
    </xf>
    <xf numFmtId="0" fontId="0" fillId="11" borderId="2210" xfId="0" quotePrefix="1" applyFill="1" applyBorder="1" applyAlignment="1">
      <alignment horizontal="center" vertical="center"/>
    </xf>
    <xf numFmtId="176" fontId="0" fillId="16" borderId="2212" xfId="0" applyNumberFormat="1" applyFill="1" applyBorder="1" applyAlignment="1">
      <alignment horizontal="center" vertical="center" shrinkToFit="1"/>
    </xf>
    <xf numFmtId="176" fontId="39" fillId="14" borderId="2211" xfId="0" applyNumberFormat="1" applyFont="1" applyFill="1" applyBorder="1" applyAlignment="1">
      <alignment horizontal="center" vertical="center" shrinkToFit="1"/>
    </xf>
    <xf numFmtId="176" fontId="39" fillId="11" borderId="2213" xfId="0" applyNumberFormat="1" applyFont="1" applyFill="1" applyBorder="1" applyAlignment="1">
      <alignment horizontal="center" vertical="center" shrinkToFit="1"/>
    </xf>
    <xf numFmtId="176" fontId="39" fillId="11" borderId="2211" xfId="0" applyNumberFormat="1" applyFont="1" applyFill="1" applyBorder="1" applyAlignment="1">
      <alignment horizontal="center" vertical="center" shrinkToFit="1"/>
    </xf>
    <xf numFmtId="176" fontId="39" fillId="0" borderId="2213" xfId="0" applyNumberFormat="1" applyFont="1" applyBorder="1" applyAlignment="1">
      <alignment horizontal="center" vertical="center" shrinkToFit="1"/>
    </xf>
    <xf numFmtId="0" fontId="39" fillId="0" borderId="2214" xfId="0" applyFont="1" applyBorder="1" applyAlignment="1">
      <alignment horizontal="center" vertical="center" shrinkToFit="1"/>
    </xf>
    <xf numFmtId="0" fontId="39" fillId="11" borderId="2211" xfId="0" applyFont="1" applyFill="1" applyBorder="1" applyAlignment="1">
      <alignment horizontal="center" vertical="center" shrinkToFit="1"/>
    </xf>
    <xf numFmtId="0" fontId="39" fillId="11" borderId="2213" xfId="0" applyFont="1" applyFill="1" applyBorder="1" applyAlignment="1">
      <alignment horizontal="center" vertical="center" shrinkToFit="1"/>
    </xf>
    <xf numFmtId="176" fontId="0" fillId="0" borderId="2215" xfId="0" applyNumberFormat="1" applyBorder="1" applyAlignment="1">
      <alignment horizontal="center" vertical="center"/>
    </xf>
    <xf numFmtId="0" fontId="0" fillId="0" borderId="2216" xfId="0" applyBorder="1">
      <alignment vertical="center"/>
    </xf>
    <xf numFmtId="0" fontId="0" fillId="0" borderId="2218" xfId="0" applyBorder="1">
      <alignment vertical="center"/>
    </xf>
    <xf numFmtId="176" fontId="0" fillId="0" borderId="2217" xfId="0" applyNumberFormat="1" applyBorder="1" applyAlignment="1">
      <alignment horizontal="center" vertical="center"/>
    </xf>
    <xf numFmtId="0" fontId="0" fillId="0" borderId="2219" xfId="0" applyBorder="1" applyAlignment="1">
      <alignment horizontal="center" vertical="center"/>
    </xf>
    <xf numFmtId="181" fontId="37" fillId="41" borderId="2695" xfId="0" applyNumberFormat="1" applyFont="1" applyFill="1" applyBorder="1" applyAlignment="1">
      <alignment horizontal="center" vertical="center"/>
    </xf>
    <xf numFmtId="0" fontId="29" fillId="0" borderId="2698" xfId="0" applyFont="1" applyBorder="1" applyAlignment="1">
      <alignment horizontal="center" vertical="center" shrinkToFit="1"/>
    </xf>
    <xf numFmtId="0" fontId="0" fillId="0" borderId="2695" xfId="0" applyBorder="1" applyAlignment="1">
      <alignment horizontal="center" vertical="center" shrinkToFit="1"/>
    </xf>
    <xf numFmtId="0" fontId="0" fillId="11" borderId="2700" xfId="0" quotePrefix="1" applyFill="1" applyBorder="1" applyAlignment="1">
      <alignment horizontal="center" vertical="center"/>
    </xf>
    <xf numFmtId="176" fontId="0" fillId="16" borderId="2702" xfId="0" applyNumberFormat="1" applyFill="1" applyBorder="1" applyAlignment="1">
      <alignment horizontal="center" vertical="center" shrinkToFit="1"/>
    </xf>
    <xf numFmtId="176" fontId="39" fillId="11" borderId="2701" xfId="0" applyNumberFormat="1" applyFont="1" applyFill="1" applyBorder="1" applyAlignment="1">
      <alignment horizontal="center" vertical="center" shrinkToFit="1"/>
    </xf>
    <xf numFmtId="176" fontId="39" fillId="11" borderId="2703" xfId="0" applyNumberFormat="1" applyFont="1" applyFill="1" applyBorder="1" applyAlignment="1">
      <alignment horizontal="center" vertical="center" shrinkToFit="1"/>
    </xf>
    <xf numFmtId="0" fontId="39" fillId="0" borderId="2704" xfId="0" applyFont="1" applyBorder="1" applyAlignment="1">
      <alignment horizontal="center" vertical="center" shrinkToFit="1"/>
    </xf>
    <xf numFmtId="0" fontId="39" fillId="11" borderId="2705" xfId="0" applyFont="1" applyFill="1" applyBorder="1" applyAlignment="1">
      <alignment horizontal="center" vertical="center" shrinkToFit="1"/>
    </xf>
    <xf numFmtId="0" fontId="39" fillId="11" borderId="2701" xfId="0" applyFont="1" applyFill="1" applyBorder="1" applyAlignment="1">
      <alignment horizontal="center" vertical="center" shrinkToFit="1"/>
    </xf>
    <xf numFmtId="0" fontId="39" fillId="11" borderId="2703" xfId="0" applyFont="1" applyFill="1" applyBorder="1" applyAlignment="1">
      <alignment horizontal="center" vertical="center" shrinkToFit="1"/>
    </xf>
    <xf numFmtId="0" fontId="0" fillId="0" borderId="2709" xfId="0" applyBorder="1" applyAlignment="1">
      <alignment horizontal="center" vertical="center"/>
    </xf>
    <xf numFmtId="176" fontId="0" fillId="0" borderId="2707" xfId="0" applyNumberFormat="1" applyBorder="1" applyAlignment="1">
      <alignment horizontal="center" vertical="center"/>
    </xf>
    <xf numFmtId="0" fontId="0" fillId="0" borderId="2708" xfId="0" applyBorder="1">
      <alignment vertical="center"/>
    </xf>
    <xf numFmtId="181" fontId="37" fillId="41" borderId="2717" xfId="0" applyNumberFormat="1" applyFont="1" applyFill="1" applyBorder="1" applyAlignment="1">
      <alignment horizontal="center" vertical="center"/>
    </xf>
    <xf numFmtId="0" fontId="29" fillId="0" borderId="3668" xfId="0" applyFont="1" applyBorder="1" applyAlignment="1">
      <alignment horizontal="center" vertical="center" shrinkToFit="1"/>
    </xf>
    <xf numFmtId="0" fontId="0" fillId="11" borderId="3669" xfId="0" quotePrefix="1" applyFill="1" applyBorder="1" applyAlignment="1">
      <alignment horizontal="center" vertical="center"/>
    </xf>
    <xf numFmtId="176" fontId="0" fillId="16" borderId="3671" xfId="0" applyNumberFormat="1" applyFill="1" applyBorder="1" applyAlignment="1">
      <alignment horizontal="center" vertical="center" shrinkToFit="1"/>
    </xf>
    <xf numFmtId="176" fontId="39" fillId="2" borderId="3670" xfId="0" applyNumberFormat="1" applyFont="1" applyFill="1" applyBorder="1" applyAlignment="1">
      <alignment horizontal="center" vertical="center" shrinkToFit="1"/>
    </xf>
    <xf numFmtId="176" fontId="39" fillId="11" borderId="3670" xfId="0" applyNumberFormat="1" applyFont="1" applyFill="1" applyBorder="1" applyAlignment="1">
      <alignment horizontal="center" vertical="center" shrinkToFit="1"/>
    </xf>
    <xf numFmtId="176" fontId="39" fillId="2" borderId="3672" xfId="0" applyNumberFormat="1" applyFont="1" applyFill="1" applyBorder="1" applyAlignment="1">
      <alignment horizontal="center" vertical="center" shrinkToFit="1"/>
    </xf>
    <xf numFmtId="176" fontId="39" fillId="0" borderId="3672" xfId="0" applyNumberFormat="1" applyFont="1" applyBorder="1" applyAlignment="1">
      <alignment horizontal="center" vertical="center" shrinkToFit="1"/>
    </xf>
    <xf numFmtId="0" fontId="39" fillId="0" borderId="3673" xfId="0" applyFont="1" applyBorder="1" applyAlignment="1">
      <alignment horizontal="center" vertical="center" shrinkToFit="1"/>
    </xf>
    <xf numFmtId="0" fontId="39" fillId="11" borderId="3674" xfId="0" applyFont="1" applyFill="1" applyBorder="1" applyAlignment="1">
      <alignment horizontal="center" vertical="center" shrinkToFit="1"/>
    </xf>
    <xf numFmtId="0" fontId="39" fillId="11" borderId="3670" xfId="0" applyFont="1" applyFill="1" applyBorder="1" applyAlignment="1">
      <alignment horizontal="center" vertical="center" shrinkToFit="1"/>
    </xf>
    <xf numFmtId="0" fontId="39" fillId="11" borderId="3672" xfId="0" applyFont="1" applyFill="1" applyBorder="1" applyAlignment="1">
      <alignment horizontal="center" vertical="center" shrinkToFit="1"/>
    </xf>
    <xf numFmtId="0" fontId="0" fillId="0" borderId="2742" xfId="0" applyBorder="1">
      <alignment vertical="center"/>
    </xf>
    <xf numFmtId="0" fontId="0" fillId="0" borderId="2744" xfId="0" applyBorder="1">
      <alignment vertical="center"/>
    </xf>
    <xf numFmtId="176" fontId="0" fillId="0" borderId="2741" xfId="0" applyNumberFormat="1" applyBorder="1" applyAlignment="1">
      <alignment horizontal="center" vertical="center"/>
    </xf>
    <xf numFmtId="176" fontId="0" fillId="0" borderId="2743" xfId="0" applyNumberFormat="1" applyBorder="1" applyAlignment="1">
      <alignment horizontal="center" vertical="center"/>
    </xf>
    <xf numFmtId="0" fontId="0" fillId="0" borderId="3677" xfId="0" applyBorder="1" applyAlignment="1">
      <alignment horizontal="center" vertical="center"/>
    </xf>
    <xf numFmtId="0" fontId="0" fillId="0" borderId="3676" xfId="0" applyBorder="1" applyAlignment="1">
      <alignment horizontal="center" vertical="center"/>
    </xf>
    <xf numFmtId="176" fontId="0" fillId="16" borderId="2288" xfId="0" applyNumberFormat="1" applyFill="1" applyBorder="1" applyAlignment="1">
      <alignment horizontal="center" vertical="center" shrinkToFit="1"/>
    </xf>
    <xf numFmtId="176" fontId="39" fillId="14" borderId="2287" xfId="0" applyNumberFormat="1" applyFont="1" applyFill="1" applyBorder="1" applyAlignment="1">
      <alignment horizontal="center" vertical="center" shrinkToFit="1"/>
    </xf>
    <xf numFmtId="176" fontId="39" fillId="11" borderId="2291" xfId="0" applyNumberFormat="1" applyFont="1" applyFill="1" applyBorder="1" applyAlignment="1">
      <alignment horizontal="center" vertical="center" shrinkToFit="1"/>
    </xf>
    <xf numFmtId="176" fontId="39" fillId="11" borderId="2287" xfId="0" applyNumberFormat="1" applyFont="1" applyFill="1" applyBorder="1" applyAlignment="1">
      <alignment horizontal="center" vertical="center" shrinkToFit="1"/>
    </xf>
    <xf numFmtId="176" fontId="39" fillId="0" borderId="2291" xfId="0" applyNumberFormat="1" applyFont="1" applyBorder="1" applyAlignment="1">
      <alignment horizontal="center" vertical="center" shrinkToFit="1"/>
    </xf>
    <xf numFmtId="0" fontId="39" fillId="0" borderId="2292" xfId="0" applyFont="1" applyBorder="1" applyAlignment="1">
      <alignment horizontal="center" vertical="center" shrinkToFit="1"/>
    </xf>
    <xf numFmtId="0" fontId="39" fillId="11" borderId="2287" xfId="0" applyFont="1" applyFill="1" applyBorder="1" applyAlignment="1">
      <alignment horizontal="center" vertical="center" shrinkToFit="1"/>
    </xf>
    <xf numFmtId="0" fontId="39" fillId="11" borderId="2291" xfId="0" applyFont="1" applyFill="1" applyBorder="1" applyAlignment="1">
      <alignment horizontal="center" vertical="center" shrinkToFit="1"/>
    </xf>
    <xf numFmtId="176" fontId="0" fillId="0" borderId="2293" xfId="0" applyNumberFormat="1" applyBorder="1" applyAlignment="1">
      <alignment horizontal="center" vertical="center"/>
    </xf>
    <xf numFmtId="0" fontId="0" fillId="0" borderId="2294" xfId="0" applyBorder="1">
      <alignment vertical="center"/>
    </xf>
    <xf numFmtId="0" fontId="0" fillId="0" borderId="2296" xfId="0" applyBorder="1">
      <alignment vertical="center"/>
    </xf>
    <xf numFmtId="0" fontId="0" fillId="0" borderId="2297" xfId="0" applyBorder="1" applyAlignment="1">
      <alignment horizontal="center" vertical="center"/>
    </xf>
    <xf numFmtId="176" fontId="83" fillId="20" borderId="1334" xfId="0" applyNumberFormat="1" applyFont="1" applyFill="1" applyBorder="1" applyAlignment="1">
      <alignment horizontal="center" vertical="center" shrinkToFit="1"/>
    </xf>
    <xf numFmtId="176" fontId="0" fillId="20" borderId="1335" xfId="0" applyNumberFormat="1" applyFill="1" applyBorder="1" applyAlignment="1">
      <alignment horizontal="center" vertical="center" shrinkToFit="1"/>
    </xf>
    <xf numFmtId="176" fontId="0" fillId="20" borderId="1334" xfId="0" applyNumberFormat="1" applyFill="1" applyBorder="1" applyAlignment="1">
      <alignment horizontal="center" vertical="center" shrinkToFit="1"/>
    </xf>
    <xf numFmtId="176" fontId="28" fillId="20" borderId="1336" xfId="0" applyNumberFormat="1" applyFont="1" applyFill="1" applyBorder="1" applyAlignment="1">
      <alignment horizontal="center" vertical="center" shrinkToFit="1"/>
    </xf>
    <xf numFmtId="176" fontId="28" fillId="16" borderId="1337" xfId="0" applyNumberFormat="1" applyFont="1" applyFill="1" applyBorder="1" applyAlignment="1">
      <alignment horizontal="center" vertical="center" shrinkToFit="1"/>
    </xf>
    <xf numFmtId="176" fontId="0" fillId="16" borderId="1335" xfId="0" applyNumberFormat="1" applyFill="1" applyBorder="1" applyAlignment="1">
      <alignment horizontal="center" vertical="center" shrinkToFit="1"/>
    </xf>
    <xf numFmtId="176" fontId="39" fillId="11" borderId="1334" xfId="0" applyNumberFormat="1" applyFont="1" applyFill="1" applyBorder="1" applyAlignment="1">
      <alignment horizontal="center" vertical="center" shrinkToFit="1"/>
    </xf>
    <xf numFmtId="176" fontId="39" fillId="11" borderId="1338" xfId="0" applyNumberFormat="1" applyFont="1" applyFill="1" applyBorder="1" applyAlignment="1">
      <alignment horizontal="center" vertical="center" shrinkToFit="1"/>
    </xf>
    <xf numFmtId="0" fontId="39" fillId="0" borderId="1339" xfId="0" applyFont="1" applyBorder="1" applyAlignment="1">
      <alignment horizontal="center" vertical="center" shrinkToFit="1"/>
    </xf>
    <xf numFmtId="0" fontId="39" fillId="11" borderId="1340" xfId="0" applyFont="1" applyFill="1" applyBorder="1" applyAlignment="1">
      <alignment horizontal="center" vertical="center" shrinkToFit="1"/>
    </xf>
    <xf numFmtId="0" fontId="39" fillId="11" borderId="1334" xfId="0" applyFont="1" applyFill="1" applyBorder="1" applyAlignment="1">
      <alignment horizontal="center" vertical="center" shrinkToFit="1"/>
    </xf>
    <xf numFmtId="0" fontId="39" fillId="11" borderId="1338" xfId="0" applyFont="1" applyFill="1" applyBorder="1" applyAlignment="1">
      <alignment horizontal="center" vertical="center" shrinkToFit="1"/>
    </xf>
    <xf numFmtId="0" fontId="0" fillId="0" borderId="1343" xfId="0" applyBorder="1" applyAlignment="1">
      <alignment horizontal="center" vertical="center"/>
    </xf>
    <xf numFmtId="176" fontId="0" fillId="0" borderId="1341" xfId="0" applyNumberFormat="1" applyBorder="1" applyAlignment="1">
      <alignment horizontal="center" vertical="center"/>
    </xf>
    <xf numFmtId="0" fontId="0" fillId="0" borderId="1342" xfId="0" applyBorder="1">
      <alignment vertical="center"/>
    </xf>
    <xf numFmtId="0" fontId="29" fillId="0" borderId="2953" xfId="0" applyFont="1" applyBorder="1" applyAlignment="1">
      <alignment horizontal="center" vertical="center" shrinkToFit="1"/>
    </xf>
    <xf numFmtId="0" fontId="0" fillId="0" borderId="2952" xfId="0" applyBorder="1" applyAlignment="1">
      <alignment horizontal="center" vertical="center" shrinkToFit="1"/>
    </xf>
    <xf numFmtId="0" fontId="35" fillId="0" borderId="2954" xfId="0" applyFont="1" applyBorder="1" applyAlignment="1">
      <alignment horizontal="center" vertical="center" shrinkToFit="1"/>
    </xf>
    <xf numFmtId="176" fontId="0" fillId="16" borderId="2957" xfId="0" applyNumberFormat="1" applyFill="1" applyBorder="1" applyAlignment="1">
      <alignment horizontal="center" vertical="center" shrinkToFit="1"/>
    </xf>
    <xf numFmtId="176" fontId="39" fillId="14" borderId="2956" xfId="0" applyNumberFormat="1" applyFont="1" applyFill="1" applyBorder="1" applyAlignment="1">
      <alignment horizontal="center" vertical="center" shrinkToFit="1"/>
    </xf>
    <xf numFmtId="176" fontId="39" fillId="11" borderId="2958" xfId="0" applyNumberFormat="1" applyFont="1" applyFill="1" applyBorder="1" applyAlignment="1">
      <alignment horizontal="center" vertical="center" shrinkToFit="1"/>
    </xf>
    <xf numFmtId="176" fontId="39" fillId="11" borderId="2956" xfId="0" applyNumberFormat="1" applyFont="1" applyFill="1" applyBorder="1" applyAlignment="1">
      <alignment horizontal="center" vertical="center" shrinkToFit="1"/>
    </xf>
    <xf numFmtId="176" fontId="39" fillId="0" borderId="2958" xfId="0" applyNumberFormat="1" applyFont="1" applyBorder="1" applyAlignment="1">
      <alignment horizontal="center" vertical="center" shrinkToFit="1"/>
    </xf>
    <xf numFmtId="0" fontId="39" fillId="0" borderId="2959" xfId="0" applyFont="1" applyBorder="1" applyAlignment="1">
      <alignment horizontal="center" vertical="center" shrinkToFit="1"/>
    </xf>
    <xf numFmtId="0" fontId="39" fillId="11" borderId="2956" xfId="0" applyFont="1" applyFill="1" applyBorder="1" applyAlignment="1">
      <alignment horizontal="center" vertical="center" shrinkToFit="1"/>
    </xf>
    <xf numFmtId="0" fontId="39" fillId="11" borderId="2958" xfId="0" applyFont="1" applyFill="1" applyBorder="1" applyAlignment="1">
      <alignment horizontal="center" vertical="center" shrinkToFit="1"/>
    </xf>
    <xf numFmtId="0" fontId="0" fillId="0" borderId="2963" xfId="0" applyBorder="1" applyAlignment="1">
      <alignment horizontal="center" vertical="center"/>
    </xf>
    <xf numFmtId="176" fontId="0" fillId="0" borderId="2961" xfId="0" applyNumberFormat="1" applyBorder="1" applyAlignment="1">
      <alignment horizontal="center" vertical="center"/>
    </xf>
    <xf numFmtId="0" fontId="0" fillId="0" borderId="2962" xfId="0" applyBorder="1">
      <alignment vertical="center"/>
    </xf>
    <xf numFmtId="0" fontId="29" fillId="0" borderId="2720" xfId="0" applyFont="1" applyBorder="1" applyAlignment="1">
      <alignment horizontal="center" vertical="center" shrinkToFit="1"/>
    </xf>
    <xf numFmtId="0" fontId="0" fillId="0" borderId="2717" xfId="0" applyBorder="1" applyAlignment="1">
      <alignment horizontal="center" vertical="center" shrinkToFit="1"/>
    </xf>
    <xf numFmtId="0" fontId="35" fillId="0" borderId="2721" xfId="0" applyFont="1" applyBorder="1" applyAlignment="1">
      <alignment horizontal="center" vertical="center" shrinkToFit="1"/>
    </xf>
    <xf numFmtId="176" fontId="83" fillId="20" borderId="2734" xfId="0" applyNumberFormat="1" applyFont="1" applyFill="1" applyBorder="1" applyAlignment="1">
      <alignment horizontal="center" vertical="center" shrinkToFit="1"/>
    </xf>
    <xf numFmtId="176" fontId="0" fillId="20" borderId="2735" xfId="0" applyNumberFormat="1" applyFill="1" applyBorder="1" applyAlignment="1">
      <alignment horizontal="center" vertical="center" shrinkToFit="1"/>
    </xf>
    <xf numFmtId="176" fontId="0" fillId="20" borderId="2734" xfId="0" applyNumberFormat="1" applyFill="1" applyBorder="1" applyAlignment="1">
      <alignment horizontal="center" vertical="center" shrinkToFit="1"/>
    </xf>
    <xf numFmtId="176" fontId="28" fillId="20" borderId="2736" xfId="0" applyNumberFormat="1" applyFont="1" applyFill="1" applyBorder="1" applyAlignment="1">
      <alignment horizontal="center" vertical="center" shrinkToFit="1"/>
    </xf>
    <xf numFmtId="176" fontId="28" fillId="16" borderId="2737" xfId="0" applyNumberFormat="1" applyFont="1" applyFill="1" applyBorder="1" applyAlignment="1">
      <alignment horizontal="center" vertical="center" shrinkToFit="1"/>
    </xf>
    <xf numFmtId="176" fontId="0" fillId="16" borderId="2724" xfId="0" applyNumberFormat="1" applyFill="1" applyBorder="1" applyAlignment="1">
      <alignment horizontal="center" vertical="center" shrinkToFit="1"/>
    </xf>
    <xf numFmtId="176" fontId="39" fillId="11" borderId="2723" xfId="0" applyNumberFormat="1" applyFont="1" applyFill="1" applyBorder="1" applyAlignment="1">
      <alignment horizontal="center" vertical="center" shrinkToFit="1"/>
    </xf>
    <xf numFmtId="176" fontId="39" fillId="11" borderId="2725" xfId="0" applyNumberFormat="1" applyFont="1" applyFill="1" applyBorder="1" applyAlignment="1">
      <alignment horizontal="center" vertical="center" shrinkToFit="1"/>
    </xf>
    <xf numFmtId="0" fontId="39" fillId="0" borderId="2726" xfId="0" applyFont="1" applyBorder="1" applyAlignment="1">
      <alignment horizontal="center" vertical="center" shrinkToFit="1"/>
    </xf>
    <xf numFmtId="0" fontId="39" fillId="11" borderId="2727" xfId="0" applyFont="1" applyFill="1" applyBorder="1" applyAlignment="1">
      <alignment horizontal="center" vertical="center" shrinkToFit="1"/>
    </xf>
    <xf numFmtId="0" fontId="39" fillId="11" borderId="2723" xfId="0" applyFont="1" applyFill="1" applyBorder="1" applyAlignment="1">
      <alignment horizontal="center" vertical="center" shrinkToFit="1"/>
    </xf>
    <xf numFmtId="0" fontId="39" fillId="11" borderId="2725" xfId="0" applyFont="1" applyFill="1" applyBorder="1" applyAlignment="1">
      <alignment horizontal="center" vertical="center" shrinkToFit="1"/>
    </xf>
    <xf numFmtId="0" fontId="0" fillId="0" borderId="2731" xfId="0" applyBorder="1" applyAlignment="1">
      <alignment horizontal="center" vertical="center"/>
    </xf>
    <xf numFmtId="176" fontId="0" fillId="0" borderId="2729" xfId="0" applyNumberFormat="1" applyBorder="1" applyAlignment="1">
      <alignment horizontal="center" vertical="center"/>
    </xf>
    <xf numFmtId="0" fontId="0" fillId="0" borderId="2730" xfId="0" applyBorder="1">
      <alignment vertical="center"/>
    </xf>
    <xf numFmtId="181" fontId="37" fillId="41" borderId="2728" xfId="0" applyNumberFormat="1" applyFont="1" applyFill="1" applyBorder="1" applyAlignment="1">
      <alignment horizontal="center" vertical="center"/>
    </xf>
    <xf numFmtId="0" fontId="29" fillId="0" borderId="2731" xfId="0" applyFont="1" applyBorder="1" applyAlignment="1">
      <alignment horizontal="center" vertical="center" shrinkToFit="1"/>
    </xf>
    <xf numFmtId="0" fontId="0" fillId="0" borderId="2728" xfId="0" applyBorder="1" applyAlignment="1">
      <alignment horizontal="center" vertical="center" shrinkToFit="1"/>
    </xf>
    <xf numFmtId="0" fontId="35" fillId="0" borderId="2732" xfId="0" applyFont="1" applyBorder="1" applyAlignment="1">
      <alignment horizontal="center" vertical="center" shrinkToFit="1"/>
    </xf>
    <xf numFmtId="176" fontId="0" fillId="16" borderId="2735" xfId="0" applyNumberFormat="1" applyFill="1" applyBorder="1" applyAlignment="1">
      <alignment horizontal="center" vertical="center" shrinkToFit="1"/>
    </xf>
    <xf numFmtId="176" fontId="39" fillId="11" borderId="2734" xfId="0" applyNumberFormat="1" applyFont="1" applyFill="1" applyBorder="1" applyAlignment="1">
      <alignment horizontal="center" vertical="center" shrinkToFit="1"/>
    </xf>
    <xf numFmtId="176" fontId="39" fillId="11" borderId="2738" xfId="0" applyNumberFormat="1" applyFont="1" applyFill="1" applyBorder="1" applyAlignment="1">
      <alignment horizontal="center" vertical="center" shrinkToFit="1"/>
    </xf>
    <xf numFmtId="0" fontId="39" fillId="0" borderId="2739" xfId="0" applyFont="1" applyBorder="1" applyAlignment="1">
      <alignment horizontal="center" vertical="center" shrinkToFit="1"/>
    </xf>
    <xf numFmtId="0" fontId="39" fillId="11" borderId="2740" xfId="0" applyFont="1" applyFill="1" applyBorder="1" applyAlignment="1">
      <alignment horizontal="center" vertical="center" shrinkToFit="1"/>
    </xf>
    <xf numFmtId="176" fontId="0" fillId="0" borderId="2681" xfId="0" applyNumberFormat="1" applyBorder="1" applyAlignment="1">
      <alignment horizontal="center" vertical="center"/>
    </xf>
    <xf numFmtId="0" fontId="0" fillId="0" borderId="2682" xfId="0" applyBorder="1" applyAlignment="1">
      <alignment horizontal="center" vertical="center"/>
    </xf>
    <xf numFmtId="0" fontId="0" fillId="0" borderId="2683" xfId="0" applyBorder="1" applyAlignment="1">
      <alignment horizontal="center" vertical="center"/>
    </xf>
    <xf numFmtId="0" fontId="0" fillId="0" borderId="2745" xfId="0" applyBorder="1" applyAlignment="1">
      <alignment horizontal="center" vertical="center"/>
    </xf>
    <xf numFmtId="181" fontId="37" fillId="41" borderId="2742" xfId="0" applyNumberFormat="1" applyFont="1" applyFill="1" applyBorder="1" applyAlignment="1">
      <alignment horizontal="center" vertical="center"/>
    </xf>
    <xf numFmtId="0" fontId="29" fillId="0" borderId="2917" xfId="0" applyFont="1" applyBorder="1" applyAlignment="1">
      <alignment horizontal="center" vertical="center" shrinkToFit="1"/>
    </xf>
    <xf numFmtId="0" fontId="0" fillId="0" borderId="2916" xfId="0" applyBorder="1" applyAlignment="1">
      <alignment horizontal="center" vertical="center" shrinkToFit="1"/>
    </xf>
    <xf numFmtId="49" fontId="35" fillId="0" borderId="2918" xfId="0" applyNumberFormat="1" applyFont="1" applyBorder="1" applyAlignment="1">
      <alignment horizontal="center" vertical="center" shrinkToFit="1"/>
    </xf>
    <xf numFmtId="176" fontId="83" fillId="20" borderId="2631" xfId="0" applyNumberFormat="1" applyFont="1" applyFill="1" applyBorder="1" applyAlignment="1">
      <alignment horizontal="center" vertical="center" shrinkToFit="1"/>
    </xf>
    <xf numFmtId="176" fontId="0" fillId="20" borderId="2632" xfId="0" applyNumberFormat="1" applyFill="1" applyBorder="1" applyAlignment="1">
      <alignment horizontal="center" vertical="center" shrinkToFit="1"/>
    </xf>
    <xf numFmtId="176" fontId="0" fillId="20" borderId="2631" xfId="0" applyNumberFormat="1" applyFill="1" applyBorder="1" applyAlignment="1">
      <alignment horizontal="center" vertical="center" shrinkToFit="1"/>
    </xf>
    <xf numFmtId="176" fontId="28" fillId="20" borderId="2633" xfId="0" applyNumberFormat="1" applyFont="1" applyFill="1" applyBorder="1" applyAlignment="1">
      <alignment horizontal="center" vertical="center" shrinkToFit="1"/>
    </xf>
    <xf numFmtId="176" fontId="28" fillId="16" borderId="2634" xfId="0" applyNumberFormat="1" applyFont="1" applyFill="1" applyBorder="1" applyAlignment="1">
      <alignment horizontal="center" vertical="center" shrinkToFit="1"/>
    </xf>
    <xf numFmtId="176" fontId="0" fillId="16" borderId="2921" xfId="0" applyNumberFormat="1" applyFill="1" applyBorder="1" applyAlignment="1">
      <alignment horizontal="center" vertical="center" shrinkToFit="1"/>
    </xf>
    <xf numFmtId="176" fontId="39" fillId="11" borderId="2920" xfId="0" applyNumberFormat="1" applyFont="1" applyFill="1" applyBorder="1" applyAlignment="1">
      <alignment horizontal="center" vertical="center" shrinkToFit="1"/>
    </xf>
    <xf numFmtId="176" fontId="39" fillId="11" borderId="2924" xfId="0" applyNumberFormat="1" applyFont="1" applyFill="1" applyBorder="1" applyAlignment="1">
      <alignment horizontal="center" vertical="center" shrinkToFit="1"/>
    </xf>
    <xf numFmtId="0" fontId="39" fillId="0" borderId="2925" xfId="0" applyFont="1" applyBorder="1" applyAlignment="1">
      <alignment horizontal="center" vertical="center" shrinkToFit="1"/>
    </xf>
    <xf numFmtId="0" fontId="39" fillId="11" borderId="2926" xfId="0" applyFont="1" applyFill="1" applyBorder="1" applyAlignment="1">
      <alignment horizontal="center" vertical="center" shrinkToFit="1"/>
    </xf>
    <xf numFmtId="0" fontId="39" fillId="11" borderId="2920" xfId="0" applyFont="1" applyFill="1" applyBorder="1" applyAlignment="1">
      <alignment horizontal="center" vertical="center" shrinkToFit="1"/>
    </xf>
    <xf numFmtId="0" fontId="39" fillId="11" borderId="2924" xfId="0" applyFont="1" applyFill="1" applyBorder="1" applyAlignment="1">
      <alignment horizontal="center" vertical="center" shrinkToFit="1"/>
    </xf>
    <xf numFmtId="0" fontId="0" fillId="0" borderId="2929" xfId="0" applyBorder="1" applyAlignment="1">
      <alignment horizontal="center" vertical="center"/>
    </xf>
    <xf numFmtId="176" fontId="0" fillId="0" borderId="2927" xfId="0" applyNumberFormat="1" applyBorder="1" applyAlignment="1">
      <alignment horizontal="center" vertical="center"/>
    </xf>
    <xf numFmtId="0" fontId="0" fillId="0" borderId="2928" xfId="0" applyBorder="1">
      <alignment vertical="center"/>
    </xf>
    <xf numFmtId="176" fontId="0" fillId="20" borderId="2689" xfId="0" applyNumberFormat="1" applyFill="1" applyBorder="1" applyAlignment="1">
      <alignment horizontal="center" vertical="center" shrinkToFit="1"/>
    </xf>
    <xf numFmtId="176" fontId="0" fillId="20" borderId="2690" xfId="0" applyNumberFormat="1" applyFill="1" applyBorder="1" applyAlignment="1">
      <alignment horizontal="center" vertical="center" shrinkToFit="1"/>
    </xf>
    <xf numFmtId="176" fontId="28" fillId="20" borderId="2691" xfId="0" applyNumberFormat="1" applyFont="1" applyFill="1" applyBorder="1" applyAlignment="1">
      <alignment horizontal="center" vertical="center" shrinkToFit="1"/>
    </xf>
    <xf numFmtId="176" fontId="28" fillId="16" borderId="2692" xfId="0" applyNumberFormat="1" applyFont="1" applyFill="1" applyBorder="1" applyAlignment="1">
      <alignment horizontal="center" vertical="center" shrinkToFit="1"/>
    </xf>
    <xf numFmtId="176" fontId="0" fillId="16" borderId="2690" xfId="0" applyNumberFormat="1" applyFill="1" applyBorder="1" applyAlignment="1">
      <alignment horizontal="center" vertical="center" shrinkToFit="1"/>
    </xf>
    <xf numFmtId="176" fontId="39" fillId="14" borderId="1325" xfId="0" applyNumberFormat="1" applyFont="1" applyFill="1" applyBorder="1" applyAlignment="1">
      <alignment horizontal="center" vertical="center" shrinkToFit="1"/>
    </xf>
    <xf numFmtId="176" fontId="39" fillId="11" borderId="1326" xfId="0" applyNumberFormat="1" applyFont="1" applyFill="1" applyBorder="1" applyAlignment="1">
      <alignment horizontal="center" vertical="center" shrinkToFit="1"/>
    </xf>
    <xf numFmtId="176" fontId="39" fillId="11" borderId="1325" xfId="0" applyNumberFormat="1" applyFont="1" applyFill="1" applyBorder="1" applyAlignment="1">
      <alignment horizontal="center" vertical="center" shrinkToFit="1"/>
    </xf>
    <xf numFmtId="176" fontId="39" fillId="0" borderId="1326" xfId="0" applyNumberFormat="1" applyFont="1" applyBorder="1" applyAlignment="1">
      <alignment horizontal="center" vertical="center" shrinkToFit="1"/>
    </xf>
    <xf numFmtId="0" fontId="39" fillId="0" borderId="1327" xfId="0" applyFont="1" applyBorder="1" applyAlignment="1">
      <alignment horizontal="center" vertical="center" shrinkToFit="1"/>
    </xf>
    <xf numFmtId="0" fontId="39" fillId="11" borderId="1325" xfId="0" applyFont="1" applyFill="1" applyBorder="1" applyAlignment="1">
      <alignment horizontal="center" vertical="center" shrinkToFit="1"/>
    </xf>
    <xf numFmtId="0" fontId="39" fillId="11" borderId="1326" xfId="0" applyFont="1" applyFill="1" applyBorder="1" applyAlignment="1">
      <alignment horizontal="center" vertical="center" shrinkToFit="1"/>
    </xf>
    <xf numFmtId="176" fontId="0" fillId="0" borderId="1328" xfId="0" applyNumberFormat="1" applyBorder="1" applyAlignment="1">
      <alignment horizontal="center" vertical="center"/>
    </xf>
    <xf numFmtId="0" fontId="0" fillId="0" borderId="1329" xfId="0" applyBorder="1">
      <alignment vertical="center"/>
    </xf>
    <xf numFmtId="176" fontId="0" fillId="0" borderId="1330" xfId="0" applyNumberFormat="1" applyBorder="1" applyAlignment="1">
      <alignment horizontal="center" vertical="center"/>
    </xf>
    <xf numFmtId="0" fontId="0" fillId="0" borderId="1331" xfId="0" applyBorder="1">
      <alignment vertical="center"/>
    </xf>
    <xf numFmtId="0" fontId="0" fillId="36" borderId="2682" xfId="0" applyFill="1" applyBorder="1" applyAlignment="1">
      <alignment horizontal="center" vertical="center"/>
    </xf>
    <xf numFmtId="0" fontId="0" fillId="0" borderId="1332" xfId="0" applyBorder="1" applyAlignment="1">
      <alignment horizontal="center" vertical="center"/>
    </xf>
    <xf numFmtId="181" fontId="37" fillId="41" borderId="3647" xfId="0" applyNumberFormat="1" applyFont="1" applyFill="1" applyBorder="1" applyAlignment="1">
      <alignment horizontal="center" vertical="center"/>
    </xf>
    <xf numFmtId="0" fontId="29" fillId="0" borderId="3650" xfId="0" applyFont="1" applyBorder="1" applyAlignment="1">
      <alignment horizontal="center" vertical="center" shrinkToFit="1"/>
    </xf>
    <xf numFmtId="0" fontId="29" fillId="0" borderId="3647" xfId="0" applyFont="1" applyBorder="1" applyAlignment="1">
      <alignment horizontal="center" vertical="center" shrinkToFit="1"/>
    </xf>
    <xf numFmtId="176" fontId="83" fillId="20" borderId="2920" xfId="0" applyNumberFormat="1" applyFont="1" applyFill="1" applyBorder="1" applyAlignment="1">
      <alignment horizontal="center" vertical="center" shrinkToFit="1"/>
    </xf>
    <xf numFmtId="176" fontId="0" fillId="20" borderId="2921" xfId="0" applyNumberFormat="1" applyFill="1" applyBorder="1" applyAlignment="1">
      <alignment horizontal="center" vertical="center" shrinkToFit="1"/>
    </xf>
    <xf numFmtId="176" fontId="0" fillId="20" borderId="2920" xfId="0" applyNumberFormat="1" applyFill="1" applyBorder="1" applyAlignment="1">
      <alignment horizontal="center" vertical="center" shrinkToFit="1"/>
    </xf>
    <xf numFmtId="176" fontId="28" fillId="20" borderId="2922" xfId="0" applyNumberFormat="1" applyFont="1" applyFill="1" applyBorder="1" applyAlignment="1">
      <alignment horizontal="center" vertical="center" shrinkToFit="1"/>
    </xf>
    <xf numFmtId="176" fontId="28" fillId="16" borderId="2923" xfId="0" applyNumberFormat="1" applyFont="1" applyFill="1" applyBorder="1" applyAlignment="1">
      <alignment horizontal="center" vertical="center" shrinkToFit="1"/>
    </xf>
    <xf numFmtId="176" fontId="0" fillId="16" borderId="3654" xfId="0" applyNumberFormat="1" applyFill="1" applyBorder="1" applyAlignment="1">
      <alignment horizontal="center" vertical="center" shrinkToFit="1"/>
    </xf>
    <xf numFmtId="176" fontId="39" fillId="2" borderId="3653" xfId="0" applyNumberFormat="1" applyFont="1" applyFill="1" applyBorder="1" applyAlignment="1">
      <alignment horizontal="center" vertical="center" shrinkToFit="1"/>
    </xf>
    <xf numFmtId="176" fontId="39" fillId="11" borderId="3653" xfId="0" applyNumberFormat="1" applyFont="1" applyFill="1" applyBorder="1" applyAlignment="1">
      <alignment horizontal="center" vertical="center" shrinkToFit="1"/>
    </xf>
    <xf numFmtId="176" fontId="39" fillId="2" borderId="3655" xfId="0" applyNumberFormat="1" applyFont="1" applyFill="1" applyBorder="1" applyAlignment="1">
      <alignment horizontal="center" vertical="center" shrinkToFit="1"/>
    </xf>
    <xf numFmtId="176" fontId="39" fillId="0" borderId="3655" xfId="0" applyNumberFormat="1" applyFont="1" applyBorder="1" applyAlignment="1">
      <alignment horizontal="center" vertical="center" shrinkToFit="1"/>
    </xf>
    <xf numFmtId="0" fontId="39" fillId="0" borderId="3656" xfId="0" applyFont="1" applyBorder="1" applyAlignment="1">
      <alignment horizontal="center" vertical="center" shrinkToFit="1"/>
    </xf>
    <xf numFmtId="0" fontId="39" fillId="11" borderId="3657" xfId="0" applyFont="1" applyFill="1" applyBorder="1" applyAlignment="1">
      <alignment horizontal="center" vertical="center" shrinkToFit="1"/>
    </xf>
    <xf numFmtId="0" fontId="39" fillId="11" borderId="3653" xfId="0" applyFont="1" applyFill="1" applyBorder="1" applyAlignment="1">
      <alignment horizontal="center" vertical="center" shrinkToFit="1"/>
    </xf>
    <xf numFmtId="0" fontId="39" fillId="11" borderId="3655" xfId="0" applyFont="1" applyFill="1" applyBorder="1" applyAlignment="1">
      <alignment horizontal="center" vertical="center" shrinkToFit="1"/>
    </xf>
    <xf numFmtId="0" fontId="0" fillId="0" borderId="3659" xfId="0" applyBorder="1" applyAlignment="1">
      <alignment horizontal="center" vertical="center"/>
    </xf>
    <xf numFmtId="181" fontId="37" fillId="41" borderId="3658" xfId="0" applyNumberFormat="1" applyFont="1" applyFill="1" applyBorder="1" applyAlignment="1">
      <alignment horizontal="center" vertical="center"/>
    </xf>
    <xf numFmtId="0" fontId="29" fillId="0" borderId="3659" xfId="0" applyFont="1" applyBorder="1" applyAlignment="1">
      <alignment horizontal="center" vertical="center" shrinkToFit="1"/>
    </xf>
    <xf numFmtId="0" fontId="29" fillId="0" borderId="3658" xfId="0" applyFont="1" applyBorder="1" applyAlignment="1">
      <alignment horizontal="center" vertical="center" shrinkToFit="1"/>
    </xf>
    <xf numFmtId="0" fontId="35" fillId="0" borderId="3660" xfId="0" applyFont="1" applyBorder="1" applyAlignment="1">
      <alignment horizontal="center" vertical="center" shrinkToFit="1"/>
    </xf>
    <xf numFmtId="176" fontId="0" fillId="16" borderId="3663" xfId="0" applyNumberFormat="1" applyFill="1" applyBorder="1" applyAlignment="1">
      <alignment horizontal="center" vertical="center" shrinkToFit="1"/>
    </xf>
    <xf numFmtId="176" fontId="39" fillId="2" borderId="3662" xfId="0" applyNumberFormat="1" applyFont="1" applyFill="1" applyBorder="1" applyAlignment="1">
      <alignment horizontal="center" vertical="center" shrinkToFit="1"/>
    </xf>
    <xf numFmtId="176" fontId="39" fillId="11" borderId="3662" xfId="0" applyNumberFormat="1" applyFont="1" applyFill="1" applyBorder="1" applyAlignment="1">
      <alignment horizontal="center" vertical="center" shrinkToFit="1"/>
    </xf>
    <xf numFmtId="176" fontId="39" fillId="2" borderId="3664" xfId="0" applyNumberFormat="1" applyFont="1" applyFill="1" applyBorder="1" applyAlignment="1">
      <alignment horizontal="center" vertical="center" shrinkToFit="1"/>
    </xf>
    <xf numFmtId="176" fontId="39" fillId="0" borderId="3664" xfId="0" applyNumberFormat="1" applyFont="1" applyBorder="1" applyAlignment="1">
      <alignment horizontal="center" vertical="center" shrinkToFit="1"/>
    </xf>
    <xf numFmtId="0" fontId="39" fillId="0" borderId="3665" xfId="0" applyFont="1" applyBorder="1" applyAlignment="1">
      <alignment horizontal="center" vertical="center" shrinkToFit="1"/>
    </xf>
    <xf numFmtId="0" fontId="39" fillId="11" borderId="3666" xfId="0" applyFont="1" applyFill="1" applyBorder="1" applyAlignment="1">
      <alignment horizontal="center" vertical="center" shrinkToFit="1"/>
    </xf>
    <xf numFmtId="0" fontId="39" fillId="11" borderId="3662" xfId="0" applyFont="1" applyFill="1" applyBorder="1" applyAlignment="1">
      <alignment horizontal="center" vertical="center" shrinkToFit="1"/>
    </xf>
    <xf numFmtId="0" fontId="39" fillId="11" borderId="547" xfId="0" applyFont="1" applyFill="1" applyBorder="1" applyAlignment="1">
      <alignment horizontal="center" vertical="center" shrinkToFit="1"/>
    </xf>
    <xf numFmtId="0" fontId="39" fillId="11" borderId="2635" xfId="0" applyFont="1" applyFill="1" applyBorder="1" applyAlignment="1">
      <alignment horizontal="center" vertical="center" shrinkToFit="1"/>
    </xf>
    <xf numFmtId="0" fontId="0" fillId="0" borderId="2685" xfId="0" applyBorder="1" applyAlignment="1">
      <alignment horizontal="center" vertical="center"/>
    </xf>
    <xf numFmtId="0" fontId="0" fillId="0" borderId="3668" xfId="0" applyBorder="1" applyAlignment="1">
      <alignment horizontal="center" vertical="center"/>
    </xf>
    <xf numFmtId="176" fontId="83" fillId="20" borderId="2176" xfId="0" applyNumberFormat="1" applyFont="1" applyFill="1" applyBorder="1" applyAlignment="1">
      <alignment horizontal="center" vertical="center" shrinkToFit="1"/>
    </xf>
    <xf numFmtId="176" fontId="0" fillId="20" borderId="2177" xfId="0" applyNumberFormat="1" applyFill="1" applyBorder="1" applyAlignment="1">
      <alignment horizontal="center" vertical="center" shrinkToFit="1"/>
    </xf>
    <xf numFmtId="176" fontId="0" fillId="20" borderId="2176" xfId="0" applyNumberFormat="1" applyFill="1" applyBorder="1" applyAlignment="1">
      <alignment horizontal="center" vertical="center" shrinkToFit="1"/>
    </xf>
    <xf numFmtId="176" fontId="0" fillId="20" borderId="2263" xfId="0" applyNumberFormat="1" applyFill="1" applyBorder="1" applyAlignment="1">
      <alignment horizontal="center" vertical="center" shrinkToFit="1"/>
    </xf>
    <xf numFmtId="176" fontId="0" fillId="20" borderId="2264" xfId="0" applyNumberFormat="1" applyFill="1" applyBorder="1" applyAlignment="1">
      <alignment horizontal="center" vertical="center" shrinkToFit="1"/>
    </xf>
    <xf numFmtId="176" fontId="28" fillId="20" borderId="2265" xfId="0" applyNumberFormat="1" applyFont="1" applyFill="1" applyBorder="1" applyAlignment="1">
      <alignment horizontal="center" vertical="center" shrinkToFit="1"/>
    </xf>
    <xf numFmtId="176" fontId="28" fillId="16" borderId="2266" xfId="0" applyNumberFormat="1" applyFont="1" applyFill="1" applyBorder="1" applyAlignment="1">
      <alignment horizontal="center" vertical="center" shrinkToFit="1"/>
    </xf>
    <xf numFmtId="176" fontId="0" fillId="16" borderId="2264" xfId="0" applyNumberFormat="1" applyFill="1" applyBorder="1" applyAlignment="1">
      <alignment horizontal="center" vertical="center" shrinkToFit="1"/>
    </xf>
    <xf numFmtId="176" fontId="39" fillId="11" borderId="2263" xfId="0" applyNumberFormat="1" applyFont="1" applyFill="1" applyBorder="1" applyAlignment="1">
      <alignment horizontal="center" vertical="center" shrinkToFit="1"/>
    </xf>
    <xf numFmtId="176" fontId="39" fillId="11" borderId="2267" xfId="0" applyNumberFormat="1" applyFont="1" applyFill="1" applyBorder="1" applyAlignment="1">
      <alignment horizontal="center" vertical="center" shrinkToFit="1"/>
    </xf>
    <xf numFmtId="0" fontId="39" fillId="0" borderId="2268" xfId="0" applyFont="1" applyBorder="1" applyAlignment="1">
      <alignment horizontal="center" vertical="center" shrinkToFit="1"/>
    </xf>
    <xf numFmtId="0" fontId="39" fillId="11" borderId="2269" xfId="0" applyFont="1" applyFill="1" applyBorder="1" applyAlignment="1">
      <alignment horizontal="center" vertical="center" shrinkToFit="1"/>
    </xf>
    <xf numFmtId="0" fontId="39" fillId="11" borderId="2263" xfId="0" applyFont="1" applyFill="1" applyBorder="1" applyAlignment="1">
      <alignment horizontal="center" vertical="center" shrinkToFit="1"/>
    </xf>
    <xf numFmtId="0" fontId="39" fillId="11" borderId="2267" xfId="0" applyFont="1" applyFill="1" applyBorder="1" applyAlignment="1">
      <alignment horizontal="center" vertical="center" shrinkToFit="1"/>
    </xf>
    <xf numFmtId="0" fontId="0" fillId="0" borderId="2272" xfId="0" applyBorder="1" applyAlignment="1">
      <alignment horizontal="center" vertical="center"/>
    </xf>
    <xf numFmtId="176" fontId="0" fillId="0" borderId="2270" xfId="0" applyNumberFormat="1" applyBorder="1" applyAlignment="1">
      <alignment horizontal="center" vertical="center"/>
    </xf>
    <xf numFmtId="0" fontId="0" fillId="0" borderId="2271" xfId="0" applyBorder="1">
      <alignment vertical="center"/>
    </xf>
    <xf numFmtId="181" fontId="37" fillId="41" borderId="2625" xfId="0" applyNumberFormat="1" applyFont="1" applyFill="1" applyBorder="1" applyAlignment="1">
      <alignment horizontal="center" vertical="center"/>
    </xf>
    <xf numFmtId="0" fontId="29" fillId="0" borderId="2628" xfId="0" applyFont="1" applyBorder="1" applyAlignment="1">
      <alignment horizontal="center" vertical="center" shrinkToFit="1"/>
    </xf>
    <xf numFmtId="0" fontId="0" fillId="0" borderId="2625" xfId="0" applyBorder="1" applyAlignment="1">
      <alignment horizontal="center" vertical="center" shrinkToFit="1"/>
    </xf>
    <xf numFmtId="0" fontId="35" fillId="0" borderId="2629" xfId="0" applyFont="1" applyBorder="1" applyAlignment="1">
      <alignment horizontal="center" vertical="center" shrinkToFit="1"/>
    </xf>
    <xf numFmtId="176" fontId="83" fillId="20" borderId="2689" xfId="0" applyNumberFormat="1" applyFont="1" applyFill="1" applyBorder="1" applyAlignment="1">
      <alignment horizontal="center" vertical="center" shrinkToFit="1"/>
    </xf>
    <xf numFmtId="176" fontId="39" fillId="14" borderId="2631" xfId="0" applyNumberFormat="1" applyFont="1" applyFill="1" applyBorder="1" applyAlignment="1">
      <alignment horizontal="center" vertical="center" shrinkToFit="1"/>
    </xf>
    <xf numFmtId="176" fontId="39" fillId="11" borderId="2635" xfId="0" applyNumberFormat="1" applyFont="1" applyFill="1" applyBorder="1" applyAlignment="1">
      <alignment horizontal="center" vertical="center" shrinkToFit="1"/>
    </xf>
    <xf numFmtId="176" fontId="39" fillId="11" borderId="2631" xfId="0" applyNumberFormat="1" applyFont="1" applyFill="1" applyBorder="1" applyAlignment="1">
      <alignment horizontal="center" vertical="center" shrinkToFit="1"/>
    </xf>
    <xf numFmtId="176" fontId="39" fillId="0" borderId="2635" xfId="0" applyNumberFormat="1" applyFont="1" applyBorder="1" applyAlignment="1">
      <alignment horizontal="center" vertical="center" shrinkToFit="1"/>
    </xf>
    <xf numFmtId="0" fontId="39" fillId="0" borderId="2636" xfId="0" applyFont="1" applyBorder="1" applyAlignment="1">
      <alignment horizontal="center" vertical="center" shrinkToFit="1"/>
    </xf>
    <xf numFmtId="0" fontId="39" fillId="11" borderId="2631" xfId="0" applyFont="1" applyFill="1" applyBorder="1" applyAlignment="1">
      <alignment horizontal="center" vertical="center" shrinkToFit="1"/>
    </xf>
    <xf numFmtId="0" fontId="0" fillId="0" borderId="2641" xfId="0" applyBorder="1" applyAlignment="1">
      <alignment horizontal="center" vertical="center"/>
    </xf>
    <xf numFmtId="181" fontId="37" fillId="41" borderId="2172" xfId="0" applyNumberFormat="1" applyFont="1" applyFill="1" applyBorder="1" applyAlignment="1">
      <alignment horizontal="center" vertical="center"/>
    </xf>
    <xf numFmtId="0" fontId="29" fillId="0" borderId="2173" xfId="0" applyFont="1" applyBorder="1" applyAlignment="1">
      <alignment horizontal="center" vertical="center" shrinkToFit="1"/>
    </xf>
    <xf numFmtId="0" fontId="0" fillId="0" borderId="2172" xfId="0" applyBorder="1" applyAlignment="1">
      <alignment horizontal="center" vertical="center" shrinkToFit="1"/>
    </xf>
    <xf numFmtId="0" fontId="35" fillId="0" borderId="2174" xfId="0" applyFont="1" applyBorder="1" applyAlignment="1">
      <alignment horizontal="center" vertical="center" shrinkToFit="1"/>
    </xf>
    <xf numFmtId="176" fontId="39" fillId="11" borderId="2176" xfId="0" applyNumberFormat="1" applyFont="1" applyFill="1" applyBorder="1" applyAlignment="1">
      <alignment horizontal="center" vertical="center" shrinkToFit="1"/>
    </xf>
    <xf numFmtId="176" fontId="39" fillId="11" borderId="1318" xfId="0" applyNumberFormat="1" applyFont="1" applyFill="1" applyBorder="1" applyAlignment="1">
      <alignment horizontal="center" vertical="center" shrinkToFit="1"/>
    </xf>
    <xf numFmtId="176" fontId="39" fillId="11" borderId="1319" xfId="0" applyNumberFormat="1" applyFont="1" applyFill="1" applyBorder="1" applyAlignment="1">
      <alignment horizontal="center" vertical="center" shrinkToFit="1"/>
    </xf>
    <xf numFmtId="0" fontId="39" fillId="0" borderId="1320" xfId="0" applyFont="1" applyBorder="1" applyAlignment="1">
      <alignment horizontal="center" vertical="center" shrinkToFit="1"/>
    </xf>
    <xf numFmtId="0" fontId="39" fillId="11" borderId="1321" xfId="0" applyFont="1" applyFill="1" applyBorder="1" applyAlignment="1">
      <alignment horizontal="center" vertical="center" shrinkToFit="1"/>
    </xf>
    <xf numFmtId="0" fontId="39" fillId="11" borderId="1318" xfId="0" applyFont="1" applyFill="1" applyBorder="1" applyAlignment="1">
      <alignment horizontal="center" vertical="center" shrinkToFit="1"/>
    </xf>
    <xf numFmtId="0" fontId="39" fillId="11" borderId="1319" xfId="0" applyFont="1" applyFill="1" applyBorder="1" applyAlignment="1">
      <alignment horizontal="center" vertical="center" shrinkToFit="1"/>
    </xf>
    <xf numFmtId="0" fontId="0" fillId="0" borderId="1324" xfId="0" applyBorder="1" applyAlignment="1">
      <alignment horizontal="center" vertical="center"/>
    </xf>
    <xf numFmtId="176" fontId="0" fillId="0" borderId="1322" xfId="0" applyNumberFormat="1" applyBorder="1" applyAlignment="1">
      <alignment horizontal="center" vertical="center"/>
    </xf>
    <xf numFmtId="0" fontId="0" fillId="0" borderId="1323" xfId="0" applyBorder="1">
      <alignment vertical="center"/>
    </xf>
    <xf numFmtId="0" fontId="29" fillId="0" borderId="3936" xfId="0" applyFont="1" applyBorder="1" applyAlignment="1">
      <alignment horizontal="center" vertical="center" shrinkToFit="1"/>
    </xf>
    <xf numFmtId="0" fontId="0" fillId="0" borderId="3937" xfId="0" applyBorder="1" applyAlignment="1">
      <alignment horizontal="center" vertical="center" shrinkToFit="1"/>
    </xf>
    <xf numFmtId="0" fontId="35" fillId="0" borderId="3938" xfId="0" applyFont="1" applyBorder="1" applyAlignment="1">
      <alignment horizontal="center" vertical="center" shrinkToFit="1"/>
    </xf>
    <xf numFmtId="176" fontId="83" fillId="20" borderId="2483" xfId="0" applyNumberFormat="1" applyFont="1" applyFill="1" applyBorder="1" applyAlignment="1">
      <alignment horizontal="center" vertical="center" shrinkToFit="1"/>
    </xf>
    <xf numFmtId="176" fontId="0" fillId="16" borderId="3941" xfId="0" applyNumberFormat="1" applyFill="1" applyBorder="1" applyAlignment="1">
      <alignment horizontal="center" vertical="center" shrinkToFit="1"/>
    </xf>
    <xf numFmtId="176" fontId="39" fillId="14" borderId="2483" xfId="0" applyNumberFormat="1" applyFont="1" applyFill="1" applyBorder="1" applyAlignment="1">
      <alignment horizontal="center" vertical="center" shrinkToFit="1"/>
    </xf>
    <xf numFmtId="176" fontId="39" fillId="11" borderId="3942" xfId="0" applyNumberFormat="1" applyFont="1" applyFill="1" applyBorder="1" applyAlignment="1">
      <alignment horizontal="center" vertical="center" shrinkToFit="1"/>
    </xf>
    <xf numFmtId="176" fontId="39" fillId="11" borderId="3940" xfId="0" applyNumberFormat="1" applyFont="1" applyFill="1" applyBorder="1" applyAlignment="1">
      <alignment horizontal="center" vertical="center" shrinkToFit="1"/>
    </xf>
    <xf numFmtId="176" fontId="39" fillId="0" borderId="3942" xfId="0" applyNumberFormat="1" applyFont="1" applyBorder="1" applyAlignment="1">
      <alignment horizontal="center" vertical="center" shrinkToFit="1"/>
    </xf>
    <xf numFmtId="0" fontId="39" fillId="0" borderId="3943" xfId="0" applyFont="1" applyBorder="1" applyAlignment="1">
      <alignment horizontal="center" vertical="center" shrinkToFit="1"/>
    </xf>
    <xf numFmtId="0" fontId="39" fillId="11" borderId="3940" xfId="0" applyFont="1" applyFill="1" applyBorder="1" applyAlignment="1">
      <alignment horizontal="center" vertical="center" shrinkToFit="1"/>
    </xf>
    <xf numFmtId="0" fontId="39" fillId="11" borderId="3942" xfId="0" applyFont="1" applyFill="1" applyBorder="1" applyAlignment="1">
      <alignment horizontal="center" vertical="center" shrinkToFit="1"/>
    </xf>
    <xf numFmtId="176" fontId="27" fillId="0" borderId="1229" xfId="0" applyNumberFormat="1" applyFont="1" applyBorder="1" applyAlignment="1">
      <alignment horizontal="center" vertical="center"/>
    </xf>
    <xf numFmtId="0" fontId="27" fillId="0" borderId="1230" xfId="0" applyFont="1" applyBorder="1" applyAlignment="1">
      <alignment horizontal="center" vertical="center"/>
    </xf>
    <xf numFmtId="180" fontId="0" fillId="6" borderId="13" xfId="0" applyNumberFormat="1" applyFill="1" applyBorder="1" applyAlignment="1">
      <alignment horizontal="center" vertical="center"/>
    </xf>
    <xf numFmtId="176" fontId="39" fillId="11" borderId="2241" xfId="0" applyNumberFormat="1" applyFont="1" applyFill="1" applyBorder="1" applyAlignment="1">
      <alignment horizontal="center" vertical="center" shrinkToFit="1"/>
    </xf>
    <xf numFmtId="176" fontId="39" fillId="11" borderId="2245" xfId="0" applyNumberFormat="1" applyFont="1" applyFill="1" applyBorder="1" applyAlignment="1">
      <alignment horizontal="center" vertical="center" shrinkToFit="1"/>
    </xf>
    <xf numFmtId="0" fontId="39" fillId="0" borderId="2246" xfId="0" applyFont="1" applyBorder="1" applyAlignment="1">
      <alignment horizontal="center" vertical="center" shrinkToFit="1"/>
    </xf>
    <xf numFmtId="0" fontId="39" fillId="11" borderId="2247" xfId="0" applyFont="1" applyFill="1" applyBorder="1" applyAlignment="1">
      <alignment horizontal="center" vertical="center" shrinkToFit="1"/>
    </xf>
    <xf numFmtId="0" fontId="39" fillId="11" borderId="2241" xfId="0" applyFont="1" applyFill="1" applyBorder="1" applyAlignment="1">
      <alignment horizontal="center" vertical="center" shrinkToFit="1"/>
    </xf>
    <xf numFmtId="0" fontId="39" fillId="11" borderId="2245" xfId="0" applyFont="1" applyFill="1" applyBorder="1" applyAlignment="1">
      <alignment horizontal="center" vertical="center" shrinkToFit="1"/>
    </xf>
    <xf numFmtId="0" fontId="0" fillId="0" borderId="2250" xfId="0" applyBorder="1" applyAlignment="1">
      <alignment horizontal="center" vertical="center"/>
    </xf>
    <xf numFmtId="176" fontId="0" fillId="0" borderId="2248" xfId="0" applyNumberFormat="1" applyBorder="1" applyAlignment="1">
      <alignment horizontal="center" vertical="center"/>
    </xf>
    <xf numFmtId="0" fontId="0" fillId="0" borderId="2249" xfId="0" applyBorder="1">
      <alignment vertical="center"/>
    </xf>
    <xf numFmtId="181" fontId="37" fillId="41" borderId="2682" xfId="0" applyNumberFormat="1" applyFont="1" applyFill="1" applyBorder="1" applyAlignment="1">
      <alignment horizontal="center" vertical="center"/>
    </xf>
    <xf numFmtId="0" fontId="29" fillId="0" borderId="2686" xfId="0" applyFont="1" applyBorder="1" applyAlignment="1">
      <alignment horizontal="center" vertical="center" shrinkToFit="1"/>
    </xf>
    <xf numFmtId="0" fontId="0" fillId="0" borderId="2682" xfId="0" applyBorder="1" applyAlignment="1">
      <alignment horizontal="center" vertical="center" shrinkToFit="1"/>
    </xf>
    <xf numFmtId="0" fontId="35" fillId="0" borderId="2687" xfId="0" applyFont="1" applyBorder="1" applyAlignment="1">
      <alignment horizontal="center" vertical="center" shrinkToFit="1"/>
    </xf>
    <xf numFmtId="176" fontId="39" fillId="14" borderId="2689" xfId="0" applyNumberFormat="1" applyFont="1" applyFill="1" applyBorder="1" applyAlignment="1">
      <alignment horizontal="center" vertical="center" shrinkToFit="1"/>
    </xf>
    <xf numFmtId="176" fontId="39" fillId="11" borderId="2693" xfId="0" applyNumberFormat="1" applyFont="1" applyFill="1" applyBorder="1" applyAlignment="1">
      <alignment horizontal="center" vertical="center" shrinkToFit="1"/>
    </xf>
    <xf numFmtId="176" fontId="39" fillId="11" borderId="2689" xfId="0" applyNumberFormat="1" applyFont="1" applyFill="1" applyBorder="1" applyAlignment="1">
      <alignment horizontal="center" vertical="center" shrinkToFit="1"/>
    </xf>
    <xf numFmtId="176" fontId="39" fillId="0" borderId="2693" xfId="0" applyNumberFormat="1" applyFont="1" applyBorder="1" applyAlignment="1">
      <alignment horizontal="center" vertical="center" shrinkToFit="1"/>
    </xf>
    <xf numFmtId="0" fontId="39" fillId="0" borderId="2694" xfId="0" applyFont="1" applyBorder="1" applyAlignment="1">
      <alignment horizontal="center" vertical="center" shrinkToFit="1"/>
    </xf>
    <xf numFmtId="0" fontId="39" fillId="11" borderId="2689" xfId="0" applyFont="1" applyFill="1" applyBorder="1" applyAlignment="1">
      <alignment horizontal="center" vertical="center" shrinkToFit="1"/>
    </xf>
    <xf numFmtId="0" fontId="39" fillId="11" borderId="2693" xfId="0" applyFont="1" applyFill="1" applyBorder="1" applyAlignment="1">
      <alignment horizontal="center" vertical="center" shrinkToFit="1"/>
    </xf>
    <xf numFmtId="0" fontId="0" fillId="0" borderId="2698" xfId="0" applyBorder="1" applyAlignment="1">
      <alignment horizontal="center" vertical="center"/>
    </xf>
    <xf numFmtId="176" fontId="0" fillId="0" borderId="2696" xfId="0" applyNumberFormat="1" applyBorder="1" applyAlignment="1">
      <alignment horizontal="center" vertical="center"/>
    </xf>
    <xf numFmtId="0" fontId="0" fillId="0" borderId="2697" xfId="0" applyBorder="1">
      <alignment vertical="center"/>
    </xf>
    <xf numFmtId="0" fontId="29" fillId="0" borderId="2745" xfId="0" applyFont="1" applyBorder="1" applyAlignment="1">
      <alignment horizontal="center" vertical="center" shrinkToFit="1"/>
    </xf>
    <xf numFmtId="0" fontId="0" fillId="0" borderId="2742" xfId="0" applyBorder="1" applyAlignment="1">
      <alignment horizontal="center" vertical="center" shrinkToFit="1"/>
    </xf>
    <xf numFmtId="0" fontId="35" fillId="0" borderId="2746" xfId="0" applyFont="1" applyBorder="1" applyAlignment="1">
      <alignment horizontal="center" vertical="center" shrinkToFit="1"/>
    </xf>
    <xf numFmtId="0" fontId="0" fillId="11" borderId="2747" xfId="0" quotePrefix="1" applyFill="1" applyBorder="1" applyAlignment="1">
      <alignment horizontal="center" vertical="center"/>
    </xf>
    <xf numFmtId="176" fontId="39" fillId="14" borderId="2748" xfId="0" applyNumberFormat="1" applyFont="1" applyFill="1" applyBorder="1" applyAlignment="1">
      <alignment horizontal="center" vertical="center" shrinkToFit="1"/>
    </xf>
    <xf numFmtId="176" fontId="39" fillId="11" borderId="2750" xfId="0" applyNumberFormat="1" applyFont="1" applyFill="1" applyBorder="1" applyAlignment="1">
      <alignment horizontal="center" vertical="center" shrinkToFit="1"/>
    </xf>
    <xf numFmtId="176" fontId="39" fillId="11" borderId="2748" xfId="0" applyNumberFormat="1" applyFont="1" applyFill="1" applyBorder="1" applyAlignment="1">
      <alignment horizontal="center" vertical="center" shrinkToFit="1"/>
    </xf>
    <xf numFmtId="176" fontId="39" fillId="0" borderId="2750" xfId="0" applyNumberFormat="1" applyFont="1" applyBorder="1" applyAlignment="1">
      <alignment horizontal="center" vertical="center" shrinkToFit="1"/>
    </xf>
    <xf numFmtId="0" fontId="39" fillId="0" borderId="2751" xfId="0" applyFont="1" applyBorder="1" applyAlignment="1">
      <alignment horizontal="center" vertical="center" shrinkToFit="1"/>
    </xf>
    <xf numFmtId="0" fontId="39" fillId="11" borderId="2748" xfId="0" applyFont="1" applyFill="1" applyBorder="1" applyAlignment="1">
      <alignment horizontal="center" vertical="center" shrinkToFit="1"/>
    </xf>
    <xf numFmtId="0" fontId="39" fillId="11" borderId="2750" xfId="0" applyFont="1" applyFill="1" applyBorder="1" applyAlignment="1">
      <alignment horizontal="center" vertical="center" shrinkToFit="1"/>
    </xf>
    <xf numFmtId="0" fontId="0" fillId="0" borderId="2755" xfId="0" applyBorder="1" applyAlignment="1">
      <alignment horizontal="center" vertical="center"/>
    </xf>
    <xf numFmtId="176" fontId="0" fillId="0" borderId="2753" xfId="0" applyNumberFormat="1" applyBorder="1" applyAlignment="1">
      <alignment horizontal="center" vertical="center"/>
    </xf>
    <xf numFmtId="0" fontId="0" fillId="0" borderId="2754" xfId="0" applyBorder="1">
      <alignment vertical="center"/>
    </xf>
    <xf numFmtId="0" fontId="29" fillId="0" borderId="2931" xfId="0" applyFont="1" applyBorder="1" applyAlignment="1">
      <alignment horizontal="center" vertical="center" shrinkToFit="1"/>
    </xf>
    <xf numFmtId="0" fontId="0" fillId="0" borderId="2930" xfId="0" applyBorder="1" applyAlignment="1">
      <alignment horizontal="center" vertical="center" shrinkToFit="1"/>
    </xf>
    <xf numFmtId="176" fontId="0" fillId="20" borderId="2242" xfId="0" applyNumberFormat="1" applyFill="1" applyBorder="1" applyAlignment="1">
      <alignment horizontal="center" vertical="center" shrinkToFit="1"/>
    </xf>
    <xf numFmtId="176" fontId="0" fillId="20" borderId="2241" xfId="0" applyNumberFormat="1" applyFill="1" applyBorder="1" applyAlignment="1">
      <alignment horizontal="center" vertical="center" shrinkToFit="1"/>
    </xf>
    <xf numFmtId="176" fontId="28" fillId="20" borderId="2243" xfId="0" applyNumberFormat="1" applyFont="1" applyFill="1" applyBorder="1" applyAlignment="1">
      <alignment horizontal="center" vertical="center" shrinkToFit="1"/>
    </xf>
    <xf numFmtId="176" fontId="28" fillId="16" borderId="2244" xfId="0" applyNumberFormat="1" applyFont="1" applyFill="1" applyBorder="1" applyAlignment="1">
      <alignment horizontal="center" vertical="center" shrinkToFit="1"/>
    </xf>
    <xf numFmtId="176" fontId="0" fillId="16" borderId="2749" xfId="0" applyNumberFormat="1" applyFill="1" applyBorder="1" applyAlignment="1">
      <alignment horizontal="center" vertical="center" shrinkToFit="1"/>
    </xf>
    <xf numFmtId="176" fontId="39" fillId="11" borderId="2933" xfId="0" applyNumberFormat="1" applyFont="1" applyFill="1" applyBorder="1" applyAlignment="1">
      <alignment horizontal="center" vertical="center" shrinkToFit="1"/>
    </xf>
    <xf numFmtId="176" fontId="39" fillId="11" borderId="2934" xfId="0" applyNumberFormat="1" applyFont="1" applyFill="1" applyBorder="1" applyAlignment="1">
      <alignment horizontal="center" vertical="center" shrinkToFit="1"/>
    </xf>
    <xf numFmtId="0" fontId="39" fillId="0" borderId="2935" xfId="0" applyFont="1" applyBorder="1" applyAlignment="1">
      <alignment horizontal="center" vertical="center" shrinkToFit="1"/>
    </xf>
    <xf numFmtId="0" fontId="39" fillId="11" borderId="2936" xfId="0" applyFont="1" applyFill="1" applyBorder="1" applyAlignment="1">
      <alignment horizontal="center" vertical="center" shrinkToFit="1"/>
    </xf>
    <xf numFmtId="0" fontId="39" fillId="11" borderId="2933" xfId="0" applyFont="1" applyFill="1" applyBorder="1" applyAlignment="1">
      <alignment horizontal="center" vertical="center" shrinkToFit="1"/>
    </xf>
    <xf numFmtId="0" fontId="39" fillId="11" borderId="2934" xfId="0" applyFont="1" applyFill="1" applyBorder="1" applyAlignment="1">
      <alignment horizontal="center" vertical="center" shrinkToFit="1"/>
    </xf>
    <xf numFmtId="0" fontId="0" fillId="0" borderId="2940" xfId="0" applyBorder="1" applyAlignment="1">
      <alignment horizontal="center" vertical="center"/>
    </xf>
    <xf numFmtId="176" fontId="0" fillId="0" borderId="2938" xfId="0" applyNumberFormat="1" applyBorder="1" applyAlignment="1">
      <alignment horizontal="center" vertical="center"/>
    </xf>
    <xf numFmtId="0" fontId="0" fillId="0" borderId="2939" xfId="0" applyBorder="1">
      <alignment vertical="center"/>
    </xf>
    <xf numFmtId="0" fontId="29" fillId="0" borderId="2767" xfId="0" applyFont="1" applyBorder="1" applyAlignment="1">
      <alignment horizontal="center" vertical="center" shrinkToFit="1"/>
    </xf>
    <xf numFmtId="176" fontId="0" fillId="20" borderId="3119" xfId="0" applyNumberFormat="1" applyFill="1" applyBorder="1" applyAlignment="1">
      <alignment horizontal="center" vertical="center" shrinkToFit="1"/>
    </xf>
    <xf numFmtId="176" fontId="39" fillId="0" borderId="4044" xfId="0" applyNumberFormat="1" applyFont="1" applyBorder="1" applyAlignment="1">
      <alignment horizontal="center" vertical="center" shrinkToFit="1"/>
    </xf>
    <xf numFmtId="0" fontId="39" fillId="0" borderId="4045" xfId="0" applyFont="1" applyBorder="1" applyAlignment="1">
      <alignment horizontal="center" vertical="center" shrinkToFit="1"/>
    </xf>
    <xf numFmtId="0" fontId="39" fillId="11" borderId="4046" xfId="0" applyFont="1" applyFill="1" applyBorder="1" applyAlignment="1">
      <alignment horizontal="center" vertical="center" shrinkToFit="1"/>
    </xf>
    <xf numFmtId="0" fontId="39" fillId="11" borderId="4043" xfId="0" applyFont="1" applyFill="1" applyBorder="1" applyAlignment="1">
      <alignment horizontal="center" vertical="center" shrinkToFit="1"/>
    </xf>
    <xf numFmtId="0" fontId="39" fillId="11" borderId="4044" xfId="0" applyFont="1" applyFill="1" applyBorder="1" applyAlignment="1">
      <alignment horizontal="center" vertical="center" shrinkToFit="1"/>
    </xf>
    <xf numFmtId="0" fontId="0" fillId="0" borderId="4047" xfId="0" applyBorder="1" applyAlignment="1">
      <alignment horizontal="center" vertical="center"/>
    </xf>
    <xf numFmtId="176" fontId="0" fillId="0" borderId="3124" xfId="0" applyNumberFormat="1" applyBorder="1" applyAlignment="1">
      <alignment horizontal="center" vertical="center"/>
    </xf>
    <xf numFmtId="0" fontId="0" fillId="0" borderId="3125" xfId="0" applyBorder="1">
      <alignment vertical="center"/>
    </xf>
    <xf numFmtId="0" fontId="29" fillId="0" borderId="3115" xfId="0" applyFont="1" applyBorder="1" applyAlignment="1">
      <alignment horizontal="center" vertical="center" shrinkToFit="1"/>
    </xf>
    <xf numFmtId="0" fontId="0" fillId="0" borderId="3114" xfId="0" applyBorder="1" applyAlignment="1">
      <alignment horizontal="center" vertical="center" shrinkToFit="1"/>
    </xf>
    <xf numFmtId="0" fontId="35" fillId="0" borderId="3116" xfId="0" applyFont="1" applyBorder="1" applyAlignment="1">
      <alignment horizontal="center" vertical="center" shrinkToFit="1"/>
    </xf>
    <xf numFmtId="176" fontId="83" fillId="20" borderId="2966" xfId="0" applyNumberFormat="1" applyFont="1" applyFill="1" applyBorder="1" applyAlignment="1">
      <alignment horizontal="center" vertical="center" shrinkToFit="1"/>
    </xf>
    <xf numFmtId="176" fontId="0" fillId="20" borderId="2967" xfId="0" applyNumberFormat="1" applyFill="1" applyBorder="1" applyAlignment="1">
      <alignment horizontal="center" vertical="center" shrinkToFit="1"/>
    </xf>
    <xf numFmtId="176" fontId="0" fillId="20" borderId="2966" xfId="0" applyNumberFormat="1" applyFill="1" applyBorder="1" applyAlignment="1">
      <alignment horizontal="center" vertical="center" shrinkToFit="1"/>
    </xf>
    <xf numFmtId="176" fontId="28" fillId="20" borderId="2968" xfId="0" applyNumberFormat="1" applyFont="1" applyFill="1" applyBorder="1" applyAlignment="1">
      <alignment horizontal="center" vertical="center" shrinkToFit="1"/>
    </xf>
    <xf numFmtId="176" fontId="28" fillId="16" borderId="2969" xfId="0" applyNumberFormat="1" applyFont="1" applyFill="1" applyBorder="1" applyAlignment="1">
      <alignment horizontal="center" vertical="center" shrinkToFit="1"/>
    </xf>
    <xf numFmtId="176" fontId="0" fillId="16" borderId="2967" xfId="0" applyNumberFormat="1" applyFill="1" applyBorder="1" applyAlignment="1">
      <alignment horizontal="center" vertical="center" shrinkToFit="1"/>
    </xf>
    <xf numFmtId="176" fontId="39" fillId="11" borderId="3118" xfId="0" applyNumberFormat="1" applyFont="1" applyFill="1" applyBorder="1" applyAlignment="1">
      <alignment horizontal="center" vertical="center" shrinkToFit="1"/>
    </xf>
    <xf numFmtId="176" fontId="39" fillId="11" borderId="3120" xfId="0" applyNumberFormat="1" applyFont="1" applyFill="1" applyBorder="1" applyAlignment="1">
      <alignment horizontal="center" vertical="center" shrinkToFit="1"/>
    </xf>
    <xf numFmtId="0" fontId="39" fillId="0" borderId="3121" xfId="0" applyFont="1" applyBorder="1" applyAlignment="1">
      <alignment horizontal="center" vertical="center" shrinkToFit="1"/>
    </xf>
    <xf numFmtId="0" fontId="39" fillId="11" borderId="3122" xfId="0" applyFont="1" applyFill="1" applyBorder="1" applyAlignment="1">
      <alignment horizontal="center" vertical="center" shrinkToFit="1"/>
    </xf>
    <xf numFmtId="0" fontId="39" fillId="11" borderId="3118" xfId="0" applyFont="1" applyFill="1" applyBorder="1" applyAlignment="1">
      <alignment horizontal="center" vertical="center" shrinkToFit="1"/>
    </xf>
    <xf numFmtId="0" fontId="39" fillId="11" borderId="3120" xfId="0" applyFont="1" applyFill="1" applyBorder="1" applyAlignment="1">
      <alignment horizontal="center" vertical="center" shrinkToFit="1"/>
    </xf>
    <xf numFmtId="176" fontId="27" fillId="0" borderId="3685" xfId="0" applyNumberFormat="1" applyFont="1" applyBorder="1" applyAlignment="1">
      <alignment horizontal="center" vertical="center"/>
    </xf>
    <xf numFmtId="0" fontId="27" fillId="0" borderId="2310" xfId="0" applyFont="1" applyBorder="1">
      <alignment vertical="center"/>
    </xf>
    <xf numFmtId="0" fontId="0" fillId="0" borderId="3126" xfId="0" applyBorder="1" applyAlignment="1">
      <alignment horizontal="center" vertical="center"/>
    </xf>
    <xf numFmtId="0" fontId="0" fillId="0" borderId="2960" xfId="0" applyBorder="1" applyAlignment="1">
      <alignment horizontal="center" vertical="center" shrinkToFit="1"/>
    </xf>
    <xf numFmtId="0" fontId="35" fillId="0" borderId="2964" xfId="0" applyFont="1" applyBorder="1" applyAlignment="1">
      <alignment horizontal="center" vertical="center" shrinkToFit="1"/>
    </xf>
    <xf numFmtId="49" fontId="43" fillId="0" borderId="2181" xfId="0" quotePrefix="1" applyNumberFormat="1" applyFont="1" applyBorder="1" applyAlignment="1">
      <alignment horizontal="center" vertical="center" shrinkToFit="1"/>
    </xf>
    <xf numFmtId="176" fontId="39" fillId="11" borderId="2966" xfId="0" applyNumberFormat="1" applyFont="1" applyFill="1" applyBorder="1" applyAlignment="1">
      <alignment horizontal="center" vertical="center" shrinkToFit="1"/>
    </xf>
    <xf numFmtId="176" fontId="39" fillId="11" borderId="2970" xfId="0" applyNumberFormat="1" applyFont="1" applyFill="1" applyBorder="1" applyAlignment="1">
      <alignment horizontal="center" vertical="center" shrinkToFit="1"/>
    </xf>
    <xf numFmtId="176" fontId="39" fillId="0" borderId="2970" xfId="0" applyNumberFormat="1" applyFont="1" applyBorder="1" applyAlignment="1">
      <alignment horizontal="center" vertical="center" shrinkToFit="1"/>
    </xf>
    <xf numFmtId="0" fontId="39" fillId="0" borderId="2971" xfId="0" applyFont="1" applyBorder="1" applyAlignment="1">
      <alignment horizontal="center" vertical="center" shrinkToFit="1"/>
    </xf>
    <xf numFmtId="0" fontId="39" fillId="11" borderId="2966" xfId="0" applyFont="1" applyFill="1" applyBorder="1" applyAlignment="1">
      <alignment horizontal="center" vertical="center" shrinkToFit="1"/>
    </xf>
    <xf numFmtId="0" fontId="39" fillId="11" borderId="2970" xfId="0" applyFont="1" applyFill="1" applyBorder="1" applyAlignment="1">
      <alignment horizontal="center" vertical="center" shrinkToFit="1"/>
    </xf>
    <xf numFmtId="0" fontId="0" fillId="0" borderId="2975" xfId="0" applyBorder="1" applyAlignment="1">
      <alignment horizontal="center" vertical="center"/>
    </xf>
    <xf numFmtId="176" fontId="0" fillId="0" borderId="2973" xfId="0" applyNumberFormat="1" applyBorder="1" applyAlignment="1">
      <alignment horizontal="center" vertical="center"/>
    </xf>
    <xf numFmtId="0" fontId="0" fillId="0" borderId="2974" xfId="0" applyBorder="1">
      <alignment vertical="center"/>
    </xf>
    <xf numFmtId="0" fontId="29" fillId="0" borderId="2975" xfId="0" applyFont="1" applyBorder="1" applyAlignment="1">
      <alignment horizontal="center" vertical="center" shrinkToFit="1"/>
    </xf>
    <xf numFmtId="0" fontId="0" fillId="0" borderId="2972" xfId="0" applyBorder="1" applyAlignment="1">
      <alignment horizontal="center" vertical="center" shrinkToFit="1"/>
    </xf>
    <xf numFmtId="176" fontId="83" fillId="20" borderId="4028" xfId="0" applyNumberFormat="1" applyFont="1" applyFill="1" applyBorder="1" applyAlignment="1">
      <alignment horizontal="center" vertical="center" shrinkToFit="1"/>
    </xf>
    <xf numFmtId="176" fontId="0" fillId="20" borderId="4029" xfId="0" applyNumberFormat="1" applyFill="1" applyBorder="1" applyAlignment="1">
      <alignment horizontal="center" vertical="center" shrinkToFit="1"/>
    </xf>
    <xf numFmtId="176" fontId="0" fillId="20" borderId="4028" xfId="0" applyNumberFormat="1" applyFill="1" applyBorder="1" applyAlignment="1">
      <alignment horizontal="center" vertical="center" shrinkToFit="1"/>
    </xf>
    <xf numFmtId="176" fontId="27" fillId="20" borderId="4029" xfId="0" applyNumberFormat="1" applyFont="1" applyFill="1" applyBorder="1" applyAlignment="1">
      <alignment horizontal="center" vertical="center" shrinkToFit="1"/>
    </xf>
    <xf numFmtId="176" fontId="28" fillId="20" borderId="4030" xfId="0" applyNumberFormat="1" applyFont="1" applyFill="1" applyBorder="1" applyAlignment="1">
      <alignment horizontal="center" vertical="center" shrinkToFit="1"/>
    </xf>
    <xf numFmtId="176" fontId="28" fillId="16" borderId="4031" xfId="0" applyNumberFormat="1" applyFont="1" applyFill="1" applyBorder="1" applyAlignment="1">
      <alignment horizontal="center" vertical="center" shrinkToFit="1"/>
    </xf>
    <xf numFmtId="176" fontId="27" fillId="16" borderId="4029" xfId="0" applyNumberFormat="1" applyFont="1" applyFill="1" applyBorder="1" applyAlignment="1">
      <alignment horizontal="center" vertical="center" shrinkToFit="1"/>
    </xf>
    <xf numFmtId="176" fontId="39" fillId="11" borderId="2977" xfId="0" applyNumberFormat="1" applyFont="1" applyFill="1" applyBorder="1" applyAlignment="1">
      <alignment horizontal="center" vertical="center" shrinkToFit="1"/>
    </xf>
    <xf numFmtId="176" fontId="39" fillId="11" borderId="2978" xfId="0" applyNumberFormat="1" applyFont="1" applyFill="1" applyBorder="1" applyAlignment="1">
      <alignment horizontal="center" vertical="center" shrinkToFit="1"/>
    </xf>
    <xf numFmtId="176" fontId="39" fillId="0" borderId="2978" xfId="0" applyNumberFormat="1" applyFont="1" applyBorder="1" applyAlignment="1">
      <alignment horizontal="center" vertical="center" shrinkToFit="1"/>
    </xf>
    <xf numFmtId="0" fontId="39" fillId="0" borderId="2979" xfId="0" applyFont="1" applyBorder="1" applyAlignment="1">
      <alignment horizontal="center" vertical="center" shrinkToFit="1"/>
    </xf>
    <xf numFmtId="0" fontId="39" fillId="11" borderId="2977" xfId="0" applyFont="1" applyFill="1" applyBorder="1" applyAlignment="1">
      <alignment horizontal="center" vertical="center" shrinkToFit="1"/>
    </xf>
    <xf numFmtId="0" fontId="39" fillId="11" borderId="2978" xfId="0" applyFont="1" applyFill="1" applyBorder="1" applyAlignment="1">
      <alignment horizontal="center" vertical="center" shrinkToFit="1"/>
    </xf>
    <xf numFmtId="0" fontId="0" fillId="0" borderId="2983" xfId="0" applyBorder="1" applyAlignment="1">
      <alignment horizontal="center" vertical="center"/>
    </xf>
    <xf numFmtId="176" fontId="0" fillId="0" borderId="2981" xfId="0" applyNumberFormat="1" applyBorder="1" applyAlignment="1">
      <alignment horizontal="center" vertical="center"/>
    </xf>
    <xf numFmtId="0" fontId="0" fillId="0" borderId="2982" xfId="0" applyBorder="1">
      <alignment vertical="center"/>
    </xf>
    <xf numFmtId="0" fontId="29" fillId="0" borderId="3126" xfId="0" applyFont="1" applyBorder="1" applyAlignment="1">
      <alignment horizontal="center" vertical="center" shrinkToFit="1"/>
    </xf>
    <xf numFmtId="0" fontId="0" fillId="0" borderId="3123" xfId="0" applyBorder="1" applyAlignment="1">
      <alignment horizontal="center" vertical="center" shrinkToFit="1"/>
    </xf>
    <xf numFmtId="0" fontId="35" fillId="0" borderId="3127" xfId="0" applyFont="1" applyBorder="1" applyAlignment="1">
      <alignment horizontal="center" vertical="center" shrinkToFit="1"/>
    </xf>
    <xf numFmtId="176" fontId="83" fillId="20" borderId="3129" xfId="0" applyNumberFormat="1" applyFont="1" applyFill="1" applyBorder="1" applyAlignment="1">
      <alignment horizontal="center" vertical="center" shrinkToFit="1"/>
    </xf>
    <xf numFmtId="176" fontId="0" fillId="20" borderId="3130" xfId="0" applyNumberFormat="1" applyFill="1" applyBorder="1" applyAlignment="1">
      <alignment horizontal="center" vertical="center" shrinkToFit="1"/>
    </xf>
    <xf numFmtId="176" fontId="0" fillId="20" borderId="3129" xfId="0" applyNumberFormat="1" applyFill="1" applyBorder="1" applyAlignment="1">
      <alignment horizontal="center" vertical="center" shrinkToFit="1"/>
    </xf>
    <xf numFmtId="176" fontId="28" fillId="20" borderId="3131" xfId="0" applyNumberFormat="1" applyFont="1" applyFill="1" applyBorder="1" applyAlignment="1">
      <alignment horizontal="center" vertical="center" shrinkToFit="1"/>
    </xf>
    <xf numFmtId="176" fontId="28" fillId="16" borderId="3132" xfId="0" applyNumberFormat="1" applyFont="1" applyFill="1" applyBorder="1" applyAlignment="1">
      <alignment horizontal="center" vertical="center" shrinkToFit="1"/>
    </xf>
    <xf numFmtId="176" fontId="0" fillId="16" borderId="3130" xfId="0" applyNumberFormat="1" applyFill="1" applyBorder="1" applyAlignment="1">
      <alignment horizontal="center" vertical="center" shrinkToFit="1"/>
    </xf>
    <xf numFmtId="176" fontId="39" fillId="11" borderId="3129" xfId="0" applyNumberFormat="1" applyFont="1" applyFill="1" applyBorder="1" applyAlignment="1">
      <alignment horizontal="center" vertical="center" shrinkToFit="1"/>
    </xf>
    <xf numFmtId="176" fontId="39" fillId="11" borderId="3133" xfId="0" applyNumberFormat="1" applyFont="1" applyFill="1" applyBorder="1" applyAlignment="1">
      <alignment horizontal="center" vertical="center" shrinkToFit="1"/>
    </xf>
    <xf numFmtId="0" fontId="39" fillId="0" borderId="3134" xfId="0" applyFont="1" applyBorder="1" applyAlignment="1">
      <alignment horizontal="center" vertical="center" shrinkToFit="1"/>
    </xf>
    <xf numFmtId="0" fontId="39" fillId="11" borderId="3135" xfId="0" applyFont="1" applyFill="1" applyBorder="1" applyAlignment="1">
      <alignment horizontal="center" vertical="center" shrinkToFit="1"/>
    </xf>
    <xf numFmtId="0" fontId="39" fillId="11" borderId="3129" xfId="0" applyFont="1" applyFill="1" applyBorder="1" applyAlignment="1">
      <alignment horizontal="center" vertical="center" shrinkToFit="1"/>
    </xf>
    <xf numFmtId="0" fontId="39" fillId="11" borderId="3133" xfId="0" applyFont="1" applyFill="1" applyBorder="1" applyAlignment="1">
      <alignment horizontal="center" vertical="center" shrinkToFit="1"/>
    </xf>
    <xf numFmtId="0" fontId="0" fillId="0" borderId="3138" xfId="0" applyBorder="1" applyAlignment="1">
      <alignment horizontal="center" vertical="center"/>
    </xf>
    <xf numFmtId="176" fontId="0" fillId="0" borderId="3136" xfId="0" applyNumberFormat="1" applyBorder="1" applyAlignment="1">
      <alignment horizontal="center" vertical="center"/>
    </xf>
    <xf numFmtId="0" fontId="0" fillId="0" borderId="3137" xfId="0" applyBorder="1">
      <alignment vertical="center"/>
    </xf>
    <xf numFmtId="0" fontId="29" fillId="0" borderId="3627" xfId="0" applyFont="1" applyBorder="1" applyAlignment="1">
      <alignment horizontal="center" vertical="center" shrinkToFit="1"/>
    </xf>
    <xf numFmtId="176" fontId="83" fillId="20" borderId="2985" xfId="0" applyNumberFormat="1" applyFont="1" applyFill="1" applyBorder="1" applyAlignment="1">
      <alignment horizontal="center" vertical="center" shrinkToFit="1"/>
    </xf>
    <xf numFmtId="176" fontId="0" fillId="20" borderId="2986" xfId="0" applyNumberFormat="1" applyFill="1" applyBorder="1" applyAlignment="1">
      <alignment horizontal="center" vertical="center" shrinkToFit="1"/>
    </xf>
    <xf numFmtId="176" fontId="0" fillId="20" borderId="2985" xfId="0" applyNumberFormat="1" applyFill="1" applyBorder="1" applyAlignment="1">
      <alignment horizontal="center" vertical="center" shrinkToFit="1"/>
    </xf>
    <xf numFmtId="176" fontId="28" fillId="20" borderId="2987" xfId="0" applyNumberFormat="1" applyFont="1" applyFill="1" applyBorder="1" applyAlignment="1">
      <alignment horizontal="center" vertical="center" shrinkToFit="1"/>
    </xf>
    <xf numFmtId="176" fontId="28" fillId="16" borderId="2988" xfId="0" applyNumberFormat="1" applyFont="1" applyFill="1" applyBorder="1" applyAlignment="1">
      <alignment horizontal="center" vertical="center" shrinkToFit="1"/>
    </xf>
    <xf numFmtId="176" fontId="0" fillId="16" borderId="3272" xfId="0" applyNumberFormat="1" applyFill="1" applyBorder="1" applyAlignment="1">
      <alignment horizontal="center" vertical="center" shrinkToFit="1"/>
    </xf>
    <xf numFmtId="176" fontId="39" fillId="0" borderId="4032" xfId="0" applyNumberFormat="1" applyFont="1" applyBorder="1" applyAlignment="1">
      <alignment horizontal="center" vertical="center" shrinkToFit="1"/>
    </xf>
    <xf numFmtId="0" fontId="39" fillId="0" borderId="4033" xfId="0" applyFont="1" applyBorder="1" applyAlignment="1">
      <alignment horizontal="center" vertical="center" shrinkToFit="1"/>
    </xf>
    <xf numFmtId="0" fontId="39" fillId="11" borderId="4034" xfId="0" applyFont="1" applyFill="1" applyBorder="1" applyAlignment="1">
      <alignment horizontal="center" vertical="center" shrinkToFit="1"/>
    </xf>
    <xf numFmtId="0" fontId="39" fillId="11" borderId="4028" xfId="0" applyFont="1" applyFill="1" applyBorder="1" applyAlignment="1">
      <alignment horizontal="center" vertical="center" shrinkToFit="1"/>
    </xf>
    <xf numFmtId="0" fontId="39" fillId="11" borderId="4032" xfId="0" applyFont="1" applyFill="1" applyBorder="1" applyAlignment="1">
      <alignment horizontal="center" vertical="center" shrinkToFit="1"/>
    </xf>
    <xf numFmtId="0" fontId="0" fillId="0" borderId="4035" xfId="0" applyBorder="1" applyAlignment="1">
      <alignment horizontal="center" vertical="center"/>
    </xf>
    <xf numFmtId="176" fontId="0" fillId="0" borderId="3277" xfId="0" applyNumberFormat="1" applyBorder="1" applyAlignment="1">
      <alignment horizontal="center" vertical="center"/>
    </xf>
    <xf numFmtId="0" fontId="0" fillId="0" borderId="3278" xfId="0" applyBorder="1">
      <alignment vertical="center"/>
    </xf>
    <xf numFmtId="0" fontId="29" fillId="0" borderId="3268" xfId="0" applyFont="1" applyBorder="1" applyAlignment="1">
      <alignment horizontal="center" vertical="center" shrinkToFit="1"/>
    </xf>
    <xf numFmtId="0" fontId="0" fillId="0" borderId="3265" xfId="0" applyBorder="1" applyAlignment="1">
      <alignment horizontal="center" vertical="center" shrinkToFit="1"/>
    </xf>
    <xf numFmtId="0" fontId="35" fillId="0" borderId="3269" xfId="0" applyFont="1" applyBorder="1" applyAlignment="1">
      <alignment horizontal="center" vertical="center" shrinkToFit="1"/>
    </xf>
    <xf numFmtId="176" fontId="39" fillId="11" borderId="3271" xfId="0" applyNumberFormat="1" applyFont="1" applyFill="1" applyBorder="1" applyAlignment="1">
      <alignment horizontal="center" vertical="center" shrinkToFit="1"/>
    </xf>
    <xf numFmtId="176" fontId="39" fillId="11" borderId="3273" xfId="0" applyNumberFormat="1" applyFont="1" applyFill="1" applyBorder="1" applyAlignment="1">
      <alignment horizontal="center" vertical="center" shrinkToFit="1"/>
    </xf>
    <xf numFmtId="0" fontId="39" fillId="0" borderId="3274" xfId="0" applyFont="1" applyBorder="1" applyAlignment="1">
      <alignment horizontal="center" vertical="center" shrinkToFit="1"/>
    </xf>
    <xf numFmtId="0" fontId="39" fillId="11" borderId="3275" xfId="0" applyFont="1" applyFill="1" applyBorder="1" applyAlignment="1">
      <alignment horizontal="center" vertical="center" shrinkToFit="1"/>
    </xf>
    <xf numFmtId="0" fontId="39" fillId="11" borderId="3271" xfId="0" applyFont="1" applyFill="1" applyBorder="1" applyAlignment="1">
      <alignment horizontal="center" vertical="center" shrinkToFit="1"/>
    </xf>
    <xf numFmtId="0" fontId="39" fillId="11" borderId="3273" xfId="0" applyFont="1" applyFill="1" applyBorder="1" applyAlignment="1">
      <alignment horizontal="center" vertical="center" shrinkToFit="1"/>
    </xf>
    <xf numFmtId="0" fontId="0" fillId="0" borderId="3279" xfId="0" applyBorder="1" applyAlignment="1">
      <alignment horizontal="center" vertical="center"/>
    </xf>
    <xf numFmtId="0" fontId="29" fillId="0" borderId="2983" xfId="0" applyFont="1" applyBorder="1" applyAlignment="1">
      <alignment horizontal="center" vertical="center" shrinkToFit="1"/>
    </xf>
    <xf numFmtId="0" fontId="0" fillId="0" borderId="2980" xfId="0" applyBorder="1" applyAlignment="1">
      <alignment horizontal="center" vertical="center" shrinkToFit="1"/>
    </xf>
    <xf numFmtId="176" fontId="83" fillId="20" borderId="3163" xfId="0" applyNumberFormat="1" applyFont="1" applyFill="1" applyBorder="1" applyAlignment="1">
      <alignment horizontal="center" vertical="center" shrinkToFit="1"/>
    </xf>
    <xf numFmtId="176" fontId="0" fillId="20" borderId="3164" xfId="0" applyNumberFormat="1" applyFill="1" applyBorder="1" applyAlignment="1">
      <alignment horizontal="center" vertical="center" shrinkToFit="1"/>
    </xf>
    <xf numFmtId="176" fontId="0" fillId="20" borderId="3163" xfId="0" applyNumberFormat="1" applyFill="1" applyBorder="1" applyAlignment="1">
      <alignment horizontal="center" vertical="center" shrinkToFit="1"/>
    </xf>
    <xf numFmtId="176" fontId="28" fillId="20" borderId="3165" xfId="0" applyNumberFormat="1" applyFont="1" applyFill="1" applyBorder="1" applyAlignment="1">
      <alignment horizontal="center" vertical="center" shrinkToFit="1"/>
    </xf>
    <xf numFmtId="176" fontId="28" fillId="16" borderId="3166" xfId="0" applyNumberFormat="1" applyFont="1" applyFill="1" applyBorder="1" applyAlignment="1">
      <alignment horizontal="center" vertical="center" shrinkToFit="1"/>
    </xf>
    <xf numFmtId="176" fontId="0" fillId="16" borderId="3144" xfId="0" applyNumberFormat="1" applyFill="1" applyBorder="1" applyAlignment="1">
      <alignment horizontal="center" vertical="center" shrinkToFit="1"/>
    </xf>
    <xf numFmtId="176" fontId="39" fillId="11" borderId="2985" xfId="0" applyNumberFormat="1" applyFont="1" applyFill="1" applyBorder="1" applyAlignment="1">
      <alignment horizontal="center" vertical="center" shrinkToFit="1"/>
    </xf>
    <xf numFmtId="176" fontId="39" fillId="11" borderId="2989" xfId="0" applyNumberFormat="1" applyFont="1" applyFill="1" applyBorder="1" applyAlignment="1">
      <alignment horizontal="center" vertical="center" shrinkToFit="1"/>
    </xf>
    <xf numFmtId="176" fontId="39" fillId="0" borderId="2989" xfId="0" applyNumberFormat="1" applyFont="1" applyBorder="1" applyAlignment="1">
      <alignment horizontal="center" vertical="center" shrinkToFit="1"/>
    </xf>
    <xf numFmtId="0" fontId="39" fillId="0" borderId="2990" xfId="0" applyFont="1" applyBorder="1" applyAlignment="1">
      <alignment horizontal="center" vertical="center" shrinkToFit="1"/>
    </xf>
    <xf numFmtId="0" fontId="39" fillId="11" borderId="2985" xfId="0" applyFont="1" applyFill="1" applyBorder="1" applyAlignment="1">
      <alignment horizontal="center" vertical="center" shrinkToFit="1"/>
    </xf>
    <xf numFmtId="0" fontId="39" fillId="11" borderId="2989" xfId="0" applyFont="1" applyFill="1" applyBorder="1" applyAlignment="1">
      <alignment horizontal="center" vertical="center" shrinkToFit="1"/>
    </xf>
    <xf numFmtId="0" fontId="0" fillId="0" borderId="2994" xfId="0" applyBorder="1" applyAlignment="1">
      <alignment horizontal="center" vertical="center"/>
    </xf>
    <xf numFmtId="176" fontId="0" fillId="0" borderId="2992" xfId="0" applyNumberFormat="1" applyBorder="1" applyAlignment="1">
      <alignment horizontal="center" vertical="center"/>
    </xf>
    <xf numFmtId="0" fontId="0" fillId="0" borderId="2993" xfId="0" applyBorder="1">
      <alignment vertical="center"/>
    </xf>
    <xf numFmtId="0" fontId="37" fillId="7" borderId="3093" xfId="0" applyFont="1" applyFill="1" applyBorder="1" applyAlignment="1">
      <alignment vertical="center" shrinkToFit="1"/>
    </xf>
    <xf numFmtId="0" fontId="37" fillId="7" borderId="3094" xfId="0" applyFont="1" applyFill="1" applyBorder="1" applyAlignment="1">
      <alignment horizontal="center" vertical="center" shrinkToFit="1"/>
    </xf>
    <xf numFmtId="0" fontId="29" fillId="0" borderId="3092" xfId="0" applyFont="1" applyBorder="1" applyAlignment="1">
      <alignment horizontal="center" vertical="center" shrinkToFit="1"/>
    </xf>
    <xf numFmtId="0" fontId="0" fillId="0" borderId="3089" xfId="0" applyBorder="1" applyAlignment="1">
      <alignment horizontal="center" vertical="center" shrinkToFit="1"/>
    </xf>
    <xf numFmtId="0" fontId="35" fillId="0" borderId="3028" xfId="0" applyFont="1" applyBorder="1" applyAlignment="1">
      <alignment horizontal="center" vertical="center" shrinkToFit="1"/>
    </xf>
    <xf numFmtId="176" fontId="0" fillId="16" borderId="3097" xfId="0" applyNumberFormat="1" applyFill="1" applyBorder="1" applyAlignment="1">
      <alignment horizontal="center" vertical="center" shrinkToFit="1"/>
    </xf>
    <xf numFmtId="176" fontId="39" fillId="11" borderId="3096" xfId="0" applyNumberFormat="1" applyFont="1" applyFill="1" applyBorder="1" applyAlignment="1">
      <alignment horizontal="center" vertical="center" shrinkToFit="1"/>
    </xf>
    <xf numFmtId="176" fontId="39" fillId="11" borderId="3098" xfId="0" applyNumberFormat="1" applyFont="1" applyFill="1" applyBorder="1" applyAlignment="1">
      <alignment horizontal="center" vertical="center" shrinkToFit="1"/>
    </xf>
    <xf numFmtId="176" fontId="39" fillId="0" borderId="3098" xfId="0" applyNumberFormat="1" applyFont="1" applyBorder="1" applyAlignment="1">
      <alignment horizontal="center" vertical="center" shrinkToFit="1"/>
    </xf>
    <xf numFmtId="0" fontId="39" fillId="0" borderId="3099" xfId="0" applyFont="1" applyBorder="1" applyAlignment="1">
      <alignment horizontal="center" vertical="center" shrinkToFit="1"/>
    </xf>
    <xf numFmtId="0" fontId="39" fillId="11" borderId="3096" xfId="0" applyFont="1" applyFill="1" applyBorder="1" applyAlignment="1">
      <alignment horizontal="center" vertical="center" shrinkToFit="1"/>
    </xf>
    <xf numFmtId="0" fontId="39" fillId="11" borderId="3098" xfId="0" applyFont="1" applyFill="1" applyBorder="1" applyAlignment="1">
      <alignment horizontal="center" vertical="center" shrinkToFit="1"/>
    </xf>
    <xf numFmtId="0" fontId="0" fillId="0" borderId="3103" xfId="0" applyBorder="1" applyAlignment="1">
      <alignment horizontal="center" vertical="center"/>
    </xf>
    <xf numFmtId="176" fontId="0" fillId="0" borderId="3101" xfId="0" applyNumberFormat="1" applyBorder="1" applyAlignment="1">
      <alignment horizontal="center" vertical="center"/>
    </xf>
    <xf numFmtId="0" fontId="0" fillId="0" borderId="3102" xfId="0" applyBorder="1">
      <alignment vertical="center"/>
    </xf>
    <xf numFmtId="0" fontId="29" fillId="0" borderId="3141" xfId="0" applyFont="1" applyBorder="1" applyAlignment="1">
      <alignment horizontal="center" vertical="center" shrinkToFit="1"/>
    </xf>
    <xf numFmtId="0" fontId="0" fillId="0" borderId="3140" xfId="0" applyBorder="1" applyAlignment="1">
      <alignment horizontal="center" vertical="center" shrinkToFit="1"/>
    </xf>
    <xf numFmtId="0" fontId="35" fillId="0" borderId="3139" xfId="0" applyFont="1" applyBorder="1" applyAlignment="1">
      <alignment horizontal="center" vertical="center" shrinkToFit="1"/>
    </xf>
    <xf numFmtId="176" fontId="83" fillId="20" borderId="2997" xfId="0" applyNumberFormat="1" applyFont="1" applyFill="1" applyBorder="1" applyAlignment="1">
      <alignment horizontal="center" vertical="center" shrinkToFit="1"/>
    </xf>
    <xf numFmtId="176" fontId="0" fillId="20" borderId="2998" xfId="0" applyNumberFormat="1" applyFill="1" applyBorder="1" applyAlignment="1">
      <alignment horizontal="center" vertical="center" shrinkToFit="1"/>
    </xf>
    <xf numFmtId="176" fontId="0" fillId="20" borderId="2997" xfId="0" applyNumberFormat="1" applyFill="1" applyBorder="1" applyAlignment="1">
      <alignment horizontal="center" vertical="center" shrinkToFit="1"/>
    </xf>
    <xf numFmtId="176" fontId="28" fillId="20" borderId="2999" xfId="0" applyNumberFormat="1" applyFont="1" applyFill="1" applyBorder="1" applyAlignment="1">
      <alignment horizontal="center" vertical="center" shrinkToFit="1"/>
    </xf>
    <xf numFmtId="176" fontId="28" fillId="16" borderId="3000" xfId="0" applyNumberFormat="1" applyFont="1" applyFill="1" applyBorder="1" applyAlignment="1">
      <alignment horizontal="center" vertical="center" shrinkToFit="1"/>
    </xf>
    <xf numFmtId="176" fontId="0" fillId="16" borderId="3209" xfId="0" applyNumberFormat="1" applyFill="1" applyBorder="1" applyAlignment="1">
      <alignment horizontal="center" vertical="center" shrinkToFit="1"/>
    </xf>
    <xf numFmtId="176" fontId="39" fillId="11" borderId="3143" xfId="0" applyNumberFormat="1" applyFont="1" applyFill="1" applyBorder="1" applyAlignment="1">
      <alignment horizontal="center" vertical="center" shrinkToFit="1"/>
    </xf>
    <xf numFmtId="176" fontId="39" fillId="11" borderId="3145" xfId="0" applyNumberFormat="1" applyFont="1" applyFill="1" applyBorder="1" applyAlignment="1">
      <alignment horizontal="center" vertical="center" shrinkToFit="1"/>
    </xf>
    <xf numFmtId="0" fontId="39" fillId="0" borderId="3146" xfId="0" applyFont="1" applyBorder="1" applyAlignment="1">
      <alignment horizontal="center" vertical="center" shrinkToFit="1"/>
    </xf>
    <xf numFmtId="0" fontId="39" fillId="11" borderId="3147" xfId="0" applyFont="1" applyFill="1" applyBorder="1" applyAlignment="1">
      <alignment horizontal="center" vertical="center" shrinkToFit="1"/>
    </xf>
    <xf numFmtId="0" fontId="39" fillId="11" borderId="3143" xfId="0" applyFont="1" applyFill="1" applyBorder="1" applyAlignment="1">
      <alignment horizontal="center" vertical="center" shrinkToFit="1"/>
    </xf>
    <xf numFmtId="0" fontId="39" fillId="11" borderId="3145" xfId="0" applyFont="1" applyFill="1" applyBorder="1" applyAlignment="1">
      <alignment horizontal="center" vertical="center" shrinkToFit="1"/>
    </xf>
    <xf numFmtId="0" fontId="0" fillId="0" borderId="3151" xfId="0" applyBorder="1" applyAlignment="1">
      <alignment horizontal="center" vertical="center"/>
    </xf>
    <xf numFmtId="176" fontId="0" fillId="0" borderId="3149" xfId="0" applyNumberFormat="1" applyBorder="1" applyAlignment="1">
      <alignment horizontal="center" vertical="center"/>
    </xf>
    <xf numFmtId="0" fontId="0" fillId="0" borderId="3150" xfId="0" applyBorder="1">
      <alignment vertical="center"/>
    </xf>
    <xf numFmtId="0" fontId="29" fillId="0" borderId="3205" xfId="0" applyFont="1" applyBorder="1" applyAlignment="1">
      <alignment horizontal="center" vertical="center" shrinkToFit="1"/>
    </xf>
    <xf numFmtId="0" fontId="0" fillId="0" borderId="3202" xfId="0" applyBorder="1" applyAlignment="1">
      <alignment horizontal="center" vertical="center" shrinkToFit="1"/>
    </xf>
    <xf numFmtId="0" fontId="35" fillId="0" borderId="3206" xfId="0" applyFont="1" applyBorder="1" applyAlignment="1">
      <alignment horizontal="center" vertical="center" shrinkToFit="1"/>
    </xf>
    <xf numFmtId="176" fontId="39" fillId="11" borderId="3208" xfId="0" applyNumberFormat="1" applyFont="1" applyFill="1" applyBorder="1" applyAlignment="1">
      <alignment horizontal="center" vertical="center" shrinkToFit="1"/>
    </xf>
    <xf numFmtId="176" fontId="39" fillId="11" borderId="3210" xfId="0" applyNumberFormat="1" applyFont="1" applyFill="1" applyBorder="1" applyAlignment="1">
      <alignment horizontal="center" vertical="center" shrinkToFit="1"/>
    </xf>
    <xf numFmtId="0" fontId="39" fillId="0" borderId="3211" xfId="0" applyFont="1" applyBorder="1" applyAlignment="1">
      <alignment horizontal="center" vertical="center" shrinkToFit="1"/>
    </xf>
    <xf numFmtId="0" fontId="39" fillId="11" borderId="3212" xfId="0" applyFont="1" applyFill="1" applyBorder="1" applyAlignment="1">
      <alignment horizontal="center" vertical="center" shrinkToFit="1"/>
    </xf>
    <xf numFmtId="0" fontId="39" fillId="11" borderId="3208" xfId="0" applyFont="1" applyFill="1" applyBorder="1" applyAlignment="1">
      <alignment horizontal="center" vertical="center" shrinkToFit="1"/>
    </xf>
    <xf numFmtId="0" fontId="39" fillId="11" borderId="3210" xfId="0" applyFont="1" applyFill="1" applyBorder="1" applyAlignment="1">
      <alignment horizontal="center" vertical="center" shrinkToFit="1"/>
    </xf>
    <xf numFmtId="0" fontId="0" fillId="0" borderId="3216" xfId="0" applyBorder="1" applyAlignment="1">
      <alignment horizontal="center" vertical="center"/>
    </xf>
    <xf numFmtId="176" fontId="0" fillId="0" borderId="3214" xfId="0" applyNumberFormat="1" applyBorder="1" applyAlignment="1">
      <alignment horizontal="center" vertical="center"/>
    </xf>
    <xf numFmtId="0" fontId="0" fillId="0" borderId="3215" xfId="0" applyBorder="1">
      <alignment vertical="center"/>
    </xf>
    <xf numFmtId="0" fontId="29" fillId="0" borderId="3667" xfId="0" applyFont="1" applyBorder="1" applyAlignment="1">
      <alignment horizontal="center" vertical="center" shrinkToFit="1"/>
    </xf>
    <xf numFmtId="176" fontId="0" fillId="16" borderId="3164" xfId="0" applyNumberFormat="1" applyFill="1" applyBorder="1" applyAlignment="1">
      <alignment horizontal="center" vertical="center" shrinkToFit="1"/>
    </xf>
    <xf numFmtId="176" fontId="39" fillId="0" borderId="4023" xfId="0" applyNumberFormat="1" applyFont="1" applyBorder="1" applyAlignment="1">
      <alignment horizontal="center" vertical="center" shrinkToFit="1"/>
    </xf>
    <xf numFmtId="0" fontId="39" fillId="0" borderId="4024" xfId="0" applyFont="1" applyBorder="1" applyAlignment="1">
      <alignment horizontal="center" vertical="center" shrinkToFit="1"/>
    </xf>
    <xf numFmtId="0" fontId="39" fillId="11" borderId="4025" xfId="0" applyFont="1" applyFill="1" applyBorder="1" applyAlignment="1">
      <alignment horizontal="center" vertical="center" shrinkToFit="1"/>
    </xf>
    <xf numFmtId="0" fontId="39" fillId="11" borderId="4022" xfId="0" applyFont="1" applyFill="1" applyBorder="1" applyAlignment="1">
      <alignment horizontal="center" vertical="center" shrinkToFit="1"/>
    </xf>
    <xf numFmtId="0" fontId="39" fillId="11" borderId="4023" xfId="0" applyFont="1" applyFill="1" applyBorder="1" applyAlignment="1">
      <alignment horizontal="center" vertical="center" shrinkToFit="1"/>
    </xf>
    <xf numFmtId="0" fontId="0" fillId="0" borderId="4026" xfId="0" applyBorder="1" applyAlignment="1">
      <alignment horizontal="center" vertical="center"/>
    </xf>
    <xf numFmtId="176" fontId="0" fillId="0" borderId="3254" xfId="0" applyNumberFormat="1" applyBorder="1" applyAlignment="1">
      <alignment horizontal="center" vertical="center"/>
    </xf>
    <xf numFmtId="0" fontId="0" fillId="0" borderId="3255" xfId="0" applyBorder="1">
      <alignment vertical="center"/>
    </xf>
    <xf numFmtId="0" fontId="29" fillId="0" borderId="3161" xfId="0" applyFont="1" applyBorder="1" applyAlignment="1">
      <alignment horizontal="center" vertical="center" shrinkToFit="1"/>
    </xf>
    <xf numFmtId="0" fontId="0" fillId="0" borderId="3158" xfId="0" applyBorder="1" applyAlignment="1">
      <alignment horizontal="center" vertical="center" shrinkToFit="1"/>
    </xf>
    <xf numFmtId="176" fontId="39" fillId="11" borderId="3163" xfId="0" applyNumberFormat="1" applyFont="1" applyFill="1" applyBorder="1" applyAlignment="1">
      <alignment horizontal="center" vertical="center" shrinkToFit="1"/>
    </xf>
    <xf numFmtId="176" fontId="39" fillId="11" borderId="3167" xfId="0" applyNumberFormat="1" applyFont="1" applyFill="1" applyBorder="1" applyAlignment="1">
      <alignment horizontal="center" vertical="center" shrinkToFit="1"/>
    </xf>
    <xf numFmtId="0" fontId="39" fillId="0" borderId="3168" xfId="0" applyFont="1" applyBorder="1" applyAlignment="1">
      <alignment horizontal="center" vertical="center" shrinkToFit="1"/>
    </xf>
    <xf numFmtId="0" fontId="39" fillId="11" borderId="3169" xfId="0" applyFont="1" applyFill="1" applyBorder="1" applyAlignment="1">
      <alignment horizontal="center" vertical="center" shrinkToFit="1"/>
    </xf>
    <xf numFmtId="0" fontId="39" fillId="11" borderId="3163" xfId="0" applyFont="1" applyFill="1" applyBorder="1" applyAlignment="1">
      <alignment horizontal="center" vertical="center" shrinkToFit="1"/>
    </xf>
    <xf numFmtId="0" fontId="39" fillId="11" borderId="3167" xfId="0" applyFont="1" applyFill="1" applyBorder="1" applyAlignment="1">
      <alignment horizontal="center" vertical="center" shrinkToFit="1"/>
    </xf>
    <xf numFmtId="0" fontId="0" fillId="0" borderId="3173" xfId="0" applyBorder="1" applyAlignment="1">
      <alignment horizontal="center" vertical="center"/>
    </xf>
    <xf numFmtId="176" fontId="0" fillId="0" borderId="3171" xfId="0" applyNumberFormat="1" applyBorder="1" applyAlignment="1">
      <alignment horizontal="center" vertical="center"/>
    </xf>
    <xf numFmtId="0" fontId="0" fillId="0" borderId="3172" xfId="0" applyBorder="1">
      <alignment vertical="center"/>
    </xf>
    <xf numFmtId="0" fontId="29" fillId="0" borderId="2994" xfId="0" applyFont="1" applyBorder="1" applyAlignment="1">
      <alignment horizontal="center" vertical="center" shrinkToFit="1"/>
    </xf>
    <xf numFmtId="0" fontId="0" fillId="0" borderId="2991" xfId="0" applyBorder="1" applyAlignment="1">
      <alignment horizontal="center" vertical="center" shrinkToFit="1"/>
    </xf>
    <xf numFmtId="0" fontId="35" fillId="0" borderId="2995" xfId="0" applyFont="1" applyBorder="1" applyAlignment="1">
      <alignment horizontal="center" vertical="center" shrinkToFit="1"/>
    </xf>
    <xf numFmtId="176" fontId="0" fillId="20" borderId="3019" xfId="0" applyNumberFormat="1" applyFill="1" applyBorder="1" applyAlignment="1">
      <alignment horizontal="center" vertical="center" shrinkToFit="1"/>
    </xf>
    <xf numFmtId="176" fontId="0" fillId="20" borderId="3018" xfId="0" applyNumberFormat="1" applyFill="1" applyBorder="1" applyAlignment="1">
      <alignment horizontal="center" vertical="center" shrinkToFit="1"/>
    </xf>
    <xf numFmtId="176" fontId="28" fillId="20" borderId="3020" xfId="0" applyNumberFormat="1" applyFont="1" applyFill="1" applyBorder="1" applyAlignment="1">
      <alignment horizontal="center" vertical="center" shrinkToFit="1"/>
    </xf>
    <xf numFmtId="176" fontId="28" fillId="16" borderId="3021" xfId="0" applyNumberFormat="1" applyFont="1" applyFill="1" applyBorder="1" applyAlignment="1">
      <alignment horizontal="center" vertical="center" shrinkToFit="1"/>
    </xf>
    <xf numFmtId="176" fontId="0" fillId="16" borderId="3019" xfId="0" applyNumberFormat="1" applyFill="1" applyBorder="1" applyAlignment="1">
      <alignment horizontal="center" vertical="center" shrinkToFit="1"/>
    </xf>
    <xf numFmtId="176" fontId="39" fillId="11" borderId="2997" xfId="0" applyNumberFormat="1" applyFont="1" applyFill="1" applyBorder="1" applyAlignment="1">
      <alignment horizontal="center" vertical="center" shrinkToFit="1"/>
    </xf>
    <xf numFmtId="176" fontId="39" fillId="11" borderId="3001" xfId="0" applyNumberFormat="1" applyFont="1" applyFill="1" applyBorder="1" applyAlignment="1">
      <alignment horizontal="center" vertical="center" shrinkToFit="1"/>
    </xf>
    <xf numFmtId="176" fontId="39" fillId="0" borderId="3001" xfId="0" applyNumberFormat="1" applyFont="1" applyBorder="1" applyAlignment="1">
      <alignment horizontal="center" vertical="center" shrinkToFit="1"/>
    </xf>
    <xf numFmtId="0" fontId="39" fillId="0" borderId="3002" xfId="0" applyFont="1" applyBorder="1" applyAlignment="1">
      <alignment horizontal="center" vertical="center" shrinkToFit="1"/>
    </xf>
    <xf numFmtId="0" fontId="39" fillId="11" borderId="2997" xfId="0" applyFont="1" applyFill="1" applyBorder="1" applyAlignment="1">
      <alignment horizontal="center" vertical="center" shrinkToFit="1"/>
    </xf>
    <xf numFmtId="0" fontId="39" fillId="11" borderId="3001" xfId="0" applyFont="1" applyFill="1" applyBorder="1" applyAlignment="1">
      <alignment horizontal="center" vertical="center" shrinkToFit="1"/>
    </xf>
    <xf numFmtId="0" fontId="0" fillId="0" borderId="3006" xfId="0" applyBorder="1" applyAlignment="1">
      <alignment horizontal="center" vertical="center"/>
    </xf>
    <xf numFmtId="176" fontId="0" fillId="0" borderId="3004" xfId="0" applyNumberFormat="1" applyBorder="1" applyAlignment="1">
      <alignment horizontal="center" vertical="center"/>
    </xf>
    <xf numFmtId="0" fontId="0" fillId="0" borderId="3005" xfId="0" applyBorder="1">
      <alignment vertical="center"/>
    </xf>
    <xf numFmtId="0" fontId="29" fillId="0" borderId="3015" xfId="0" applyFont="1" applyBorder="1" applyAlignment="1">
      <alignment horizontal="center" vertical="center" shrinkToFit="1"/>
    </xf>
    <xf numFmtId="0" fontId="0" fillId="0" borderId="3012" xfId="0" applyBorder="1" applyAlignment="1">
      <alignment horizontal="center" vertical="center" shrinkToFit="1"/>
    </xf>
    <xf numFmtId="0" fontId="35" fillId="0" borderId="3016" xfId="0" applyFont="1" applyBorder="1" applyAlignment="1">
      <alignment horizontal="center" vertical="center" shrinkToFit="1"/>
    </xf>
    <xf numFmtId="176" fontId="39" fillId="11" borderId="3018" xfId="0" applyNumberFormat="1" applyFont="1" applyFill="1" applyBorder="1" applyAlignment="1">
      <alignment horizontal="center" vertical="center" shrinkToFit="1"/>
    </xf>
    <xf numFmtId="176" fontId="39" fillId="11" borderId="3022" xfId="0" applyNumberFormat="1" applyFont="1" applyFill="1" applyBorder="1" applyAlignment="1">
      <alignment horizontal="center" vertical="center" shrinkToFit="1"/>
    </xf>
    <xf numFmtId="176" fontId="39" fillId="0" borderId="3022" xfId="0" applyNumberFormat="1" applyFont="1" applyBorder="1" applyAlignment="1">
      <alignment horizontal="center" vertical="center" shrinkToFit="1"/>
    </xf>
    <xf numFmtId="0" fontId="39" fillId="0" borderId="3023" xfId="0" applyFont="1" applyBorder="1" applyAlignment="1">
      <alignment horizontal="center" vertical="center" shrinkToFit="1"/>
    </xf>
    <xf numFmtId="0" fontId="39" fillId="11" borderId="3018" xfId="0" applyFont="1" applyFill="1" applyBorder="1" applyAlignment="1">
      <alignment horizontal="center" vertical="center" shrinkToFit="1"/>
    </xf>
    <xf numFmtId="0" fontId="39" fillId="11" borderId="3022" xfId="0" applyFont="1" applyFill="1" applyBorder="1" applyAlignment="1">
      <alignment horizontal="center" vertical="center" shrinkToFit="1"/>
    </xf>
    <xf numFmtId="0" fontId="0" fillId="0" borderId="3027" xfId="0" applyBorder="1" applyAlignment="1">
      <alignment horizontal="center" vertical="center"/>
    </xf>
    <xf numFmtId="176" fontId="0" fillId="0" borderId="3025" xfId="0" applyNumberFormat="1" applyBorder="1" applyAlignment="1">
      <alignment horizontal="center" vertical="center"/>
    </xf>
    <xf numFmtId="0" fontId="0" fillId="0" borderId="3026" xfId="0" applyBorder="1">
      <alignment vertical="center"/>
    </xf>
    <xf numFmtId="181" fontId="37" fillId="27" borderId="2178" xfId="0" applyNumberFormat="1" applyFont="1" applyFill="1" applyBorder="1" applyAlignment="1">
      <alignment horizontal="center" vertical="center"/>
    </xf>
    <xf numFmtId="0" fontId="0" fillId="0" borderId="3582" xfId="0" applyBorder="1" applyAlignment="1">
      <alignment horizontal="center" vertical="center" shrinkToFit="1"/>
    </xf>
    <xf numFmtId="176" fontId="0" fillId="20" borderId="3186" xfId="0" applyNumberFormat="1" applyFill="1" applyBorder="1" applyAlignment="1">
      <alignment horizontal="center" vertical="center" shrinkToFit="1"/>
    </xf>
    <xf numFmtId="176" fontId="0" fillId="20" borderId="3185" xfId="0" applyNumberFormat="1" applyFill="1" applyBorder="1" applyAlignment="1">
      <alignment horizontal="center" vertical="center" shrinkToFit="1"/>
    </xf>
    <xf numFmtId="176" fontId="28" fillId="20" borderId="3187" xfId="0" applyNumberFormat="1" applyFont="1" applyFill="1" applyBorder="1" applyAlignment="1">
      <alignment horizontal="center" vertical="center" shrinkToFit="1"/>
    </xf>
    <xf numFmtId="176" fontId="28" fillId="16" borderId="3188" xfId="0" applyNumberFormat="1" applyFont="1" applyFill="1" applyBorder="1" applyAlignment="1">
      <alignment horizontal="center" vertical="center" shrinkToFit="1"/>
    </xf>
    <xf numFmtId="176" fontId="0" fillId="16" borderId="3186" xfId="0" applyNumberFormat="1" applyFill="1" applyBorder="1" applyAlignment="1">
      <alignment horizontal="center" vertical="center" shrinkToFit="1"/>
    </xf>
    <xf numFmtId="176" fontId="39" fillId="11" borderId="3587" xfId="0" applyNumberFormat="1" applyFont="1" applyFill="1" applyBorder="1" applyAlignment="1">
      <alignment horizontal="center" vertical="center" shrinkToFit="1"/>
    </xf>
    <xf numFmtId="176" fontId="39" fillId="11" borderId="3591" xfId="0" applyNumberFormat="1" applyFont="1" applyFill="1" applyBorder="1" applyAlignment="1">
      <alignment horizontal="center" vertical="center" shrinkToFit="1"/>
    </xf>
    <xf numFmtId="0" fontId="39" fillId="0" borderId="3592" xfId="0" applyFont="1" applyBorder="1" applyAlignment="1">
      <alignment horizontal="center" vertical="center" shrinkToFit="1"/>
    </xf>
    <xf numFmtId="0" fontId="39" fillId="11" borderId="3593" xfId="0" applyFont="1" applyFill="1" applyBorder="1" applyAlignment="1">
      <alignment horizontal="center" vertical="center" shrinkToFit="1"/>
    </xf>
    <xf numFmtId="0" fontId="39" fillId="11" borderId="3587" xfId="0" applyFont="1" applyFill="1" applyBorder="1" applyAlignment="1">
      <alignment horizontal="center" vertical="center" shrinkToFit="1"/>
    </xf>
    <xf numFmtId="0" fontId="39" fillId="11" borderId="3591" xfId="0" applyFont="1" applyFill="1" applyBorder="1" applyAlignment="1">
      <alignment horizontal="center" vertical="center" shrinkToFit="1"/>
    </xf>
    <xf numFmtId="0" fontId="0" fillId="0" borderId="3596" xfId="0" applyBorder="1" applyAlignment="1">
      <alignment horizontal="center" vertical="center"/>
    </xf>
    <xf numFmtId="176" fontId="0" fillId="0" borderId="3594" xfId="0" applyNumberFormat="1" applyBorder="1" applyAlignment="1">
      <alignment horizontal="center" vertical="center"/>
    </xf>
    <xf numFmtId="0" fontId="0" fillId="0" borderId="3595" xfId="0" applyBorder="1">
      <alignment vertical="center"/>
    </xf>
    <xf numFmtId="176" fontId="27" fillId="20" borderId="3186" xfId="0" applyNumberFormat="1" applyFont="1" applyFill="1" applyBorder="1" applyAlignment="1">
      <alignment horizontal="center" vertical="center" shrinkToFit="1"/>
    </xf>
    <xf numFmtId="176" fontId="27" fillId="16" borderId="3186" xfId="0" applyNumberFormat="1" applyFont="1" applyFill="1" applyBorder="1" applyAlignment="1">
      <alignment horizontal="center" vertical="center" shrinkToFit="1"/>
    </xf>
    <xf numFmtId="176" fontId="39" fillId="0" borderId="4038" xfId="0" applyNumberFormat="1" applyFont="1" applyBorder="1" applyAlignment="1">
      <alignment horizontal="center" vertical="center" shrinkToFit="1"/>
    </xf>
    <xf numFmtId="0" fontId="39" fillId="0" borderId="4039" xfId="0" applyFont="1" applyBorder="1" applyAlignment="1">
      <alignment horizontal="center" vertical="center" shrinkToFit="1"/>
    </xf>
    <xf numFmtId="0" fontId="39" fillId="11" borderId="4040" xfId="0" applyFont="1" applyFill="1" applyBorder="1" applyAlignment="1">
      <alignment horizontal="center" vertical="center" shrinkToFit="1"/>
    </xf>
    <xf numFmtId="0" fontId="39" fillId="11" borderId="4037" xfId="0" applyFont="1" applyFill="1" applyBorder="1" applyAlignment="1">
      <alignment horizontal="center" vertical="center" shrinkToFit="1"/>
    </xf>
    <xf numFmtId="0" fontId="39" fillId="11" borderId="4038" xfId="0" applyFont="1" applyFill="1" applyBorder="1" applyAlignment="1">
      <alignment horizontal="center" vertical="center" shrinkToFit="1"/>
    </xf>
    <xf numFmtId="0" fontId="0" fillId="0" borderId="4041" xfId="0" applyBorder="1" applyAlignment="1">
      <alignment horizontal="center" vertical="center"/>
    </xf>
    <xf numFmtId="176" fontId="0" fillId="0" borderId="3266" xfId="0" applyNumberFormat="1" applyBorder="1" applyAlignment="1">
      <alignment horizontal="center" vertical="center"/>
    </xf>
    <xf numFmtId="0" fontId="0" fillId="0" borderId="3267" xfId="0" applyBorder="1">
      <alignment vertical="center"/>
    </xf>
    <xf numFmtId="0" fontId="37" fillId="41" borderId="3257" xfId="0" applyFont="1" applyFill="1" applyBorder="1" applyAlignment="1">
      <alignment vertical="center" shrinkToFit="1"/>
    </xf>
    <xf numFmtId="0" fontId="37" fillId="41" borderId="3258" xfId="0" applyFont="1" applyFill="1" applyBorder="1" applyAlignment="1">
      <alignment horizontal="center" vertical="center" shrinkToFit="1"/>
    </xf>
    <xf numFmtId="0" fontId="29" fillId="0" borderId="3256" xfId="0" applyFont="1" applyBorder="1" applyAlignment="1">
      <alignment horizontal="center" vertical="center" shrinkToFit="1"/>
    </xf>
    <xf numFmtId="0" fontId="0" fillId="0" borderId="3253" xfId="0" applyBorder="1" applyAlignment="1">
      <alignment horizontal="center" vertical="center" shrinkToFit="1"/>
    </xf>
    <xf numFmtId="0" fontId="35" fillId="0" borderId="3259" xfId="0" applyFont="1" applyBorder="1" applyAlignment="1">
      <alignment horizontal="center" vertical="center" shrinkToFit="1"/>
    </xf>
    <xf numFmtId="176" fontId="0" fillId="20" borderId="3071" xfId="0" applyNumberFormat="1" applyFill="1" applyBorder="1" applyAlignment="1">
      <alignment horizontal="center" vertical="center" shrinkToFit="1"/>
    </xf>
    <xf numFmtId="176" fontId="0" fillId="20" borderId="3070" xfId="0" applyNumberFormat="1" applyFill="1" applyBorder="1" applyAlignment="1">
      <alignment horizontal="center" vertical="center" shrinkToFit="1"/>
    </xf>
    <xf numFmtId="176" fontId="28" fillId="20" borderId="3072" xfId="0" applyNumberFormat="1" applyFont="1" applyFill="1" applyBorder="1" applyAlignment="1">
      <alignment horizontal="center" vertical="center" shrinkToFit="1"/>
    </xf>
    <xf numFmtId="176" fontId="28" fillId="16" borderId="3073" xfId="0" applyNumberFormat="1" applyFont="1" applyFill="1" applyBorder="1" applyAlignment="1">
      <alignment horizontal="center" vertical="center" shrinkToFit="1"/>
    </xf>
    <xf numFmtId="176" fontId="0" fillId="16" borderId="4016" xfId="0" applyNumberFormat="1" applyFill="1" applyBorder="1" applyAlignment="1">
      <alignment horizontal="center" vertical="center" shrinkToFit="1"/>
    </xf>
    <xf numFmtId="176" fontId="39" fillId="11" borderId="3261" xfId="0" applyNumberFormat="1" applyFont="1" applyFill="1" applyBorder="1" applyAlignment="1">
      <alignment horizontal="center" vertical="center" shrinkToFit="1"/>
    </xf>
    <xf numFmtId="176" fontId="39" fillId="11" borderId="3262" xfId="0" applyNumberFormat="1" applyFont="1" applyFill="1" applyBorder="1" applyAlignment="1">
      <alignment horizontal="center" vertical="center" shrinkToFit="1"/>
    </xf>
    <xf numFmtId="0" fontId="39" fillId="0" borderId="3263" xfId="0" applyFont="1" applyBorder="1" applyAlignment="1">
      <alignment horizontal="center" vertical="center" shrinkToFit="1"/>
    </xf>
    <xf numFmtId="0" fontId="39" fillId="11" borderId="3264" xfId="0" applyFont="1" applyFill="1" applyBorder="1" applyAlignment="1">
      <alignment horizontal="center" vertical="center" shrinkToFit="1"/>
    </xf>
    <xf numFmtId="0" fontId="39" fillId="11" borderId="3261" xfId="0" applyFont="1" applyFill="1" applyBorder="1" applyAlignment="1">
      <alignment horizontal="center" vertical="center" shrinkToFit="1"/>
    </xf>
    <xf numFmtId="0" fontId="39" fillId="11" borderId="3262" xfId="0" applyFont="1" applyFill="1" applyBorder="1" applyAlignment="1">
      <alignment horizontal="center" vertical="center" shrinkToFit="1"/>
    </xf>
    <xf numFmtId="0" fontId="0" fillId="0" borderId="3268" xfId="0" applyBorder="1" applyAlignment="1">
      <alignment horizontal="center" vertical="center"/>
    </xf>
    <xf numFmtId="176" fontId="0" fillId="20" borderId="3588" xfId="0" applyNumberFormat="1" applyFill="1" applyBorder="1" applyAlignment="1">
      <alignment horizontal="center" vertical="center" shrinkToFit="1"/>
    </xf>
    <xf numFmtId="176" fontId="0" fillId="20" borderId="3587" xfId="0" applyNumberFormat="1" applyFill="1" applyBorder="1" applyAlignment="1">
      <alignment horizontal="center" vertical="center" shrinkToFit="1"/>
    </xf>
    <xf numFmtId="176" fontId="28" fillId="20" borderId="3589" xfId="0" applyNumberFormat="1" applyFont="1" applyFill="1" applyBorder="1" applyAlignment="1">
      <alignment horizontal="center" vertical="center" shrinkToFit="1"/>
    </xf>
    <xf numFmtId="176" fontId="28" fillId="16" borderId="3590" xfId="0" applyNumberFormat="1" applyFont="1" applyFill="1" applyBorder="1" applyAlignment="1">
      <alignment horizontal="center" vertical="center" shrinkToFit="1"/>
    </xf>
    <xf numFmtId="176" fontId="0" fillId="16" borderId="3235" xfId="0" applyNumberFormat="1" applyFill="1" applyBorder="1" applyAlignment="1">
      <alignment horizontal="center" vertical="center" shrinkToFit="1"/>
    </xf>
    <xf numFmtId="176" fontId="39" fillId="11" borderId="3578" xfId="0" applyNumberFormat="1" applyFont="1" applyFill="1" applyBorder="1" applyAlignment="1">
      <alignment horizontal="center" vertical="center" shrinkToFit="1"/>
    </xf>
    <xf numFmtId="176" fontId="39" fillId="11" borderId="3579" xfId="0" applyNumberFormat="1" applyFont="1" applyFill="1" applyBorder="1" applyAlignment="1">
      <alignment horizontal="center" vertical="center" shrinkToFit="1"/>
    </xf>
    <xf numFmtId="0" fontId="39" fillId="0" borderId="3580" xfId="0" applyFont="1" applyBorder="1" applyAlignment="1">
      <alignment horizontal="center" vertical="center" shrinkToFit="1"/>
    </xf>
    <xf numFmtId="0" fontId="39" fillId="11" borderId="3581" xfId="0" applyFont="1" applyFill="1" applyBorder="1" applyAlignment="1">
      <alignment horizontal="center" vertical="center" shrinkToFit="1"/>
    </xf>
    <xf numFmtId="0" fontId="39" fillId="11" borderId="3578" xfId="0" applyFont="1" applyFill="1" applyBorder="1" applyAlignment="1">
      <alignment horizontal="center" vertical="center" shrinkToFit="1"/>
    </xf>
    <xf numFmtId="0" fontId="39" fillId="11" borderId="3579" xfId="0" applyFont="1" applyFill="1" applyBorder="1" applyAlignment="1">
      <alignment horizontal="center" vertical="center" shrinkToFit="1"/>
    </xf>
    <xf numFmtId="176" fontId="0" fillId="0" borderId="3583" xfId="0" applyNumberFormat="1" applyBorder="1" applyAlignment="1">
      <alignment horizontal="center" vertical="center"/>
    </xf>
    <xf numFmtId="0" fontId="0" fillId="0" borderId="3582" xfId="0" applyBorder="1">
      <alignment vertical="center"/>
    </xf>
    <xf numFmtId="0" fontId="0" fillId="0" borderId="3584" xfId="0" applyBorder="1">
      <alignment vertical="center"/>
    </xf>
    <xf numFmtId="0" fontId="0" fillId="0" borderId="3585" xfId="0" applyBorder="1" applyAlignment="1">
      <alignment horizontal="center" vertical="center"/>
    </xf>
    <xf numFmtId="176" fontId="39" fillId="11" borderId="3566" xfId="0" applyNumberFormat="1" applyFont="1" applyFill="1" applyBorder="1" applyAlignment="1">
      <alignment horizontal="center" vertical="center" shrinkToFit="1"/>
    </xf>
    <xf numFmtId="176" fontId="39" fillId="11" borderId="3570" xfId="0" applyNumberFormat="1" applyFont="1" applyFill="1" applyBorder="1" applyAlignment="1">
      <alignment horizontal="center" vertical="center" shrinkToFit="1"/>
    </xf>
    <xf numFmtId="0" fontId="39" fillId="0" borderId="3571" xfId="0" applyFont="1" applyBorder="1" applyAlignment="1">
      <alignment horizontal="center" vertical="center" shrinkToFit="1"/>
    </xf>
    <xf numFmtId="0" fontId="39" fillId="11" borderId="3572" xfId="0" applyFont="1" applyFill="1" applyBorder="1" applyAlignment="1">
      <alignment horizontal="center" vertical="center" shrinkToFit="1"/>
    </xf>
    <xf numFmtId="0" fontId="39" fillId="11" borderId="3566" xfId="0" applyFont="1" applyFill="1" applyBorder="1" applyAlignment="1">
      <alignment horizontal="center" vertical="center" shrinkToFit="1"/>
    </xf>
    <xf numFmtId="0" fontId="39" fillId="11" borderId="3570" xfId="0" applyFont="1" applyFill="1" applyBorder="1" applyAlignment="1">
      <alignment horizontal="center" vertical="center" shrinkToFit="1"/>
    </xf>
    <xf numFmtId="176" fontId="0" fillId="0" borderId="3574" xfId="0" applyNumberFormat="1" applyBorder="1" applyAlignment="1">
      <alignment horizontal="center" vertical="center"/>
    </xf>
    <xf numFmtId="0" fontId="0" fillId="0" borderId="3573" xfId="0" applyBorder="1">
      <alignment vertical="center"/>
    </xf>
    <xf numFmtId="0" fontId="0" fillId="0" borderId="3575" xfId="0" applyBorder="1">
      <alignment vertical="center"/>
    </xf>
    <xf numFmtId="0" fontId="0" fillId="0" borderId="3576" xfId="0" applyBorder="1" applyAlignment="1">
      <alignment horizontal="center" vertical="center"/>
    </xf>
    <xf numFmtId="0" fontId="29" fillId="0" borderId="3182" xfId="0" applyFont="1" applyBorder="1" applyAlignment="1">
      <alignment horizontal="center" vertical="center" shrinkToFit="1"/>
    </xf>
    <xf numFmtId="0" fontId="0" fillId="0" borderId="3179" xfId="0" applyBorder="1" applyAlignment="1">
      <alignment horizontal="center" vertical="center" shrinkToFit="1"/>
    </xf>
    <xf numFmtId="0" fontId="35" fillId="0" borderId="3183" xfId="0" applyFont="1" applyBorder="1" applyAlignment="1">
      <alignment horizontal="center" vertical="center" shrinkToFit="1"/>
    </xf>
    <xf numFmtId="176" fontId="0" fillId="20" borderId="3567" xfId="0" applyNumberFormat="1" applyFill="1" applyBorder="1" applyAlignment="1">
      <alignment horizontal="center" vertical="center" shrinkToFit="1"/>
    </xf>
    <xf numFmtId="176" fontId="0" fillId="20" borderId="3566" xfId="0" applyNumberFormat="1" applyFill="1" applyBorder="1" applyAlignment="1">
      <alignment horizontal="center" vertical="center" shrinkToFit="1"/>
    </xf>
    <xf numFmtId="176" fontId="28" fillId="20" borderId="3568" xfId="0" applyNumberFormat="1" applyFont="1" applyFill="1" applyBorder="1" applyAlignment="1">
      <alignment horizontal="center" vertical="center" shrinkToFit="1"/>
    </xf>
    <xf numFmtId="176" fontId="28" fillId="16" borderId="3569" xfId="0" applyNumberFormat="1" applyFont="1" applyFill="1" applyBorder="1" applyAlignment="1">
      <alignment horizontal="center" vertical="center" shrinkToFit="1"/>
    </xf>
    <xf numFmtId="176" fontId="0" fillId="16" borderId="4160" xfId="0" applyNumberFormat="1" applyFill="1" applyBorder="1" applyAlignment="1">
      <alignment horizontal="center" vertical="center" shrinkToFit="1"/>
    </xf>
    <xf numFmtId="176" fontId="39" fillId="11" borderId="3185" xfId="0" applyNumberFormat="1" applyFont="1" applyFill="1" applyBorder="1" applyAlignment="1">
      <alignment horizontal="center" vertical="center" shrinkToFit="1"/>
    </xf>
    <xf numFmtId="176" fontId="39" fillId="11" borderId="3189" xfId="0" applyNumberFormat="1" applyFont="1" applyFill="1" applyBorder="1" applyAlignment="1">
      <alignment horizontal="center" vertical="center" shrinkToFit="1"/>
    </xf>
    <xf numFmtId="0" fontId="39" fillId="0" borderId="3190" xfId="0" applyFont="1" applyBorder="1" applyAlignment="1">
      <alignment horizontal="center" vertical="center" shrinkToFit="1"/>
    </xf>
    <xf numFmtId="0" fontId="39" fillId="11" borderId="3191" xfId="0" applyFont="1" applyFill="1" applyBorder="1" applyAlignment="1">
      <alignment horizontal="center" vertical="center" shrinkToFit="1"/>
    </xf>
    <xf numFmtId="0" fontId="39" fillId="11" borderId="3185" xfId="0" applyFont="1" applyFill="1" applyBorder="1" applyAlignment="1">
      <alignment horizontal="center" vertical="center" shrinkToFit="1"/>
    </xf>
    <xf numFmtId="0" fontId="39" fillId="11" borderId="3189" xfId="0" applyFont="1" applyFill="1" applyBorder="1" applyAlignment="1">
      <alignment horizontal="center" vertical="center" shrinkToFit="1"/>
    </xf>
    <xf numFmtId="0" fontId="0" fillId="0" borderId="3195" xfId="0" applyBorder="1" applyAlignment="1">
      <alignment horizontal="center" vertical="center"/>
    </xf>
    <xf numFmtId="176" fontId="0" fillId="0" borderId="3193" xfId="0" applyNumberFormat="1" applyBorder="1" applyAlignment="1">
      <alignment horizontal="center" vertical="center"/>
    </xf>
    <xf numFmtId="0" fontId="0" fillId="0" borderId="3194" xfId="0" applyBorder="1">
      <alignment vertical="center"/>
    </xf>
    <xf numFmtId="0" fontId="29" fillId="0" borderId="3037" xfId="0" applyFont="1" applyBorder="1" applyAlignment="1">
      <alignment horizontal="center" vertical="center" shrinkToFit="1"/>
    </xf>
    <xf numFmtId="0" fontId="0" fillId="0" borderId="3034" xfId="0" applyBorder="1" applyAlignment="1">
      <alignment horizontal="center" vertical="center" shrinkToFit="1"/>
    </xf>
    <xf numFmtId="176" fontId="39" fillId="11" borderId="3039" xfId="0" applyNumberFormat="1" applyFont="1" applyFill="1" applyBorder="1" applyAlignment="1">
      <alignment horizontal="center" vertical="center" shrinkToFit="1"/>
    </xf>
    <xf numFmtId="176" fontId="39" fillId="11" borderId="3040" xfId="0" applyNumberFormat="1" applyFont="1" applyFill="1" applyBorder="1" applyAlignment="1">
      <alignment horizontal="center" vertical="center" shrinkToFit="1"/>
    </xf>
    <xf numFmtId="176" fontId="39" fillId="0" borderId="3040" xfId="0" applyNumberFormat="1" applyFont="1" applyBorder="1" applyAlignment="1">
      <alignment horizontal="center" vertical="center" shrinkToFit="1"/>
    </xf>
    <xf numFmtId="0" fontId="39" fillId="0" borderId="3041" xfId="0" applyFont="1" applyBorder="1" applyAlignment="1">
      <alignment horizontal="center" vertical="center" shrinkToFit="1"/>
    </xf>
    <xf numFmtId="0" fontId="39" fillId="11" borderId="3039" xfId="0" applyFont="1" applyFill="1" applyBorder="1" applyAlignment="1">
      <alignment horizontal="center" vertical="center" shrinkToFit="1"/>
    </xf>
    <xf numFmtId="0" fontId="39" fillId="11" borderId="3040" xfId="0" applyFont="1" applyFill="1" applyBorder="1" applyAlignment="1">
      <alignment horizontal="center" vertical="center" shrinkToFit="1"/>
    </xf>
    <xf numFmtId="0" fontId="0" fillId="0" borderId="3045" xfId="0" applyBorder="1" applyAlignment="1">
      <alignment horizontal="center" vertical="center"/>
    </xf>
    <xf numFmtId="176" fontId="0" fillId="0" borderId="3043" xfId="0" applyNumberFormat="1" applyBorder="1" applyAlignment="1">
      <alignment horizontal="center" vertical="center"/>
    </xf>
    <xf numFmtId="0" fontId="0" fillId="0" borderId="3044" xfId="0" applyBorder="1">
      <alignment vertical="center"/>
    </xf>
    <xf numFmtId="176" fontId="0" fillId="16" borderId="3620" xfId="0" applyNumberFormat="1" applyFill="1" applyBorder="1" applyAlignment="1">
      <alignment horizontal="center" vertical="center" shrinkToFit="1"/>
    </xf>
    <xf numFmtId="176" fontId="39" fillId="0" borderId="4017" xfId="0" applyNumberFormat="1" applyFont="1" applyBorder="1" applyAlignment="1">
      <alignment horizontal="center" vertical="center" shrinkToFit="1"/>
    </xf>
    <xf numFmtId="0" fontId="39" fillId="0" borderId="4018" xfId="0" applyFont="1" applyBorder="1" applyAlignment="1">
      <alignment horizontal="center" vertical="center" shrinkToFit="1"/>
    </xf>
    <xf numFmtId="0" fontId="39" fillId="11" borderId="4019" xfId="0" applyFont="1" applyFill="1" applyBorder="1" applyAlignment="1">
      <alignment horizontal="center" vertical="center" shrinkToFit="1"/>
    </xf>
    <xf numFmtId="0" fontId="39" fillId="11" borderId="4015" xfId="0" applyFont="1" applyFill="1" applyBorder="1" applyAlignment="1">
      <alignment horizontal="center" vertical="center" shrinkToFit="1"/>
    </xf>
    <xf numFmtId="0" fontId="39" fillId="11" borderId="4017" xfId="0" applyFont="1" applyFill="1" applyBorder="1" applyAlignment="1">
      <alignment horizontal="center" vertical="center" shrinkToFit="1"/>
    </xf>
    <xf numFmtId="0" fontId="0" fillId="0" borderId="4020" xfId="0" applyBorder="1" applyAlignment="1">
      <alignment horizontal="center" vertical="center"/>
    </xf>
    <xf numFmtId="176" fontId="0" fillId="0" borderId="3624" xfId="0" applyNumberFormat="1" applyBorder="1" applyAlignment="1">
      <alignment horizontal="center" vertical="center"/>
    </xf>
    <xf numFmtId="0" fontId="0" fillId="0" borderId="3625" xfId="0" applyBorder="1">
      <alignment vertical="center"/>
    </xf>
    <xf numFmtId="0" fontId="0" fillId="0" borderId="3614" xfId="0" applyBorder="1" applyAlignment="1">
      <alignment horizontal="center" vertical="center" shrinkToFit="1"/>
    </xf>
    <xf numFmtId="176" fontId="39" fillId="11" borderId="3619" xfId="0" applyNumberFormat="1" applyFont="1" applyFill="1" applyBorder="1" applyAlignment="1">
      <alignment horizontal="center" vertical="center" shrinkToFit="1"/>
    </xf>
    <xf numFmtId="176" fontId="39" fillId="11" borderId="3621" xfId="0" applyNumberFormat="1" applyFont="1" applyFill="1" applyBorder="1" applyAlignment="1">
      <alignment horizontal="center" vertical="center" shrinkToFit="1"/>
    </xf>
    <xf numFmtId="176" fontId="39" fillId="0" borderId="3621" xfId="0" applyNumberFormat="1" applyFont="1" applyBorder="1" applyAlignment="1">
      <alignment horizontal="center" vertical="center" shrinkToFit="1"/>
    </xf>
    <xf numFmtId="0" fontId="39" fillId="0" borderId="3622" xfId="0" applyFont="1" applyBorder="1" applyAlignment="1">
      <alignment horizontal="center" vertical="center" shrinkToFit="1"/>
    </xf>
    <xf numFmtId="0" fontId="39" fillId="11" borderId="3623" xfId="0" applyFont="1" applyFill="1" applyBorder="1" applyAlignment="1">
      <alignment horizontal="center" vertical="center" shrinkToFit="1"/>
    </xf>
    <xf numFmtId="0" fontId="39" fillId="11" borderId="3619" xfId="0" applyFont="1" applyFill="1" applyBorder="1" applyAlignment="1">
      <alignment horizontal="center" vertical="center" shrinkToFit="1"/>
    </xf>
    <xf numFmtId="0" fontId="39" fillId="11" borderId="3621" xfId="0" applyFont="1" applyFill="1" applyBorder="1" applyAlignment="1">
      <alignment horizontal="center" vertical="center" shrinkToFit="1"/>
    </xf>
    <xf numFmtId="0" fontId="0" fillId="0" borderId="3626" xfId="0" applyBorder="1" applyAlignment="1">
      <alignment horizontal="center" vertical="center"/>
    </xf>
    <xf numFmtId="0" fontId="37" fillId="7" borderId="3046" xfId="0" applyFont="1" applyFill="1" applyBorder="1" applyAlignment="1">
      <alignment vertical="center" shrinkToFit="1"/>
    </xf>
    <xf numFmtId="0" fontId="37" fillId="7" borderId="3047" xfId="0" applyFont="1" applyFill="1" applyBorder="1" applyAlignment="1">
      <alignment horizontal="center" vertical="center" shrinkToFit="1"/>
    </xf>
    <xf numFmtId="0" fontId="29" fillId="0" borderId="3045" xfId="0" applyFont="1" applyBorder="1" applyAlignment="1">
      <alignment horizontal="center" vertical="center" shrinkToFit="1"/>
    </xf>
    <xf numFmtId="0" fontId="0" fillId="0" borderId="3042" xfId="0" applyBorder="1" applyAlignment="1">
      <alignment horizontal="center" vertical="center" shrinkToFit="1"/>
    </xf>
    <xf numFmtId="176" fontId="0" fillId="20" borderId="3221" xfId="0" applyNumberFormat="1" applyFill="1" applyBorder="1" applyAlignment="1">
      <alignment horizontal="center" vertical="center" shrinkToFit="1"/>
    </xf>
    <xf numFmtId="176" fontId="0" fillId="20" borderId="3220" xfId="0" applyNumberFormat="1" applyFill="1" applyBorder="1" applyAlignment="1">
      <alignment horizontal="center" vertical="center" shrinkToFit="1"/>
    </xf>
    <xf numFmtId="176" fontId="28" fillId="20" borderId="3222" xfId="0" applyNumberFormat="1" applyFont="1" applyFill="1" applyBorder="1" applyAlignment="1">
      <alignment horizontal="center" vertical="center" shrinkToFit="1"/>
    </xf>
    <xf numFmtId="176" fontId="28" fillId="16" borderId="3223" xfId="0" applyNumberFormat="1" applyFont="1" applyFill="1" applyBorder="1" applyAlignment="1">
      <alignment horizontal="center" vertical="center" shrinkToFit="1"/>
    </xf>
    <xf numFmtId="176" fontId="0" fillId="16" borderId="2233" xfId="0" applyNumberFormat="1" applyFill="1" applyBorder="1" applyAlignment="1">
      <alignment horizontal="center" vertical="center" shrinkToFit="1"/>
    </xf>
    <xf numFmtId="176" fontId="39" fillId="11" borderId="3049" xfId="0" applyNumberFormat="1" applyFont="1" applyFill="1" applyBorder="1" applyAlignment="1">
      <alignment horizontal="center" vertical="center" shrinkToFit="1"/>
    </xf>
    <xf numFmtId="176" fontId="39" fillId="11" borderId="3050" xfId="0" applyNumberFormat="1" applyFont="1" applyFill="1" applyBorder="1" applyAlignment="1">
      <alignment horizontal="center" vertical="center" shrinkToFit="1"/>
    </xf>
    <xf numFmtId="176" fontId="39" fillId="0" borderId="3050" xfId="0" applyNumberFormat="1" applyFont="1" applyBorder="1" applyAlignment="1">
      <alignment horizontal="center" vertical="center" shrinkToFit="1"/>
    </xf>
    <xf numFmtId="0" fontId="39" fillId="0" borderId="3051" xfId="0" applyFont="1" applyBorder="1" applyAlignment="1">
      <alignment horizontal="center" vertical="center" shrinkToFit="1"/>
    </xf>
    <xf numFmtId="0" fontId="39" fillId="11" borderId="3049" xfId="0" applyFont="1" applyFill="1" applyBorder="1" applyAlignment="1">
      <alignment horizontal="center" vertical="center" shrinkToFit="1"/>
    </xf>
    <xf numFmtId="0" fontId="39" fillId="11" borderId="3050" xfId="0" applyFont="1" applyFill="1" applyBorder="1" applyAlignment="1">
      <alignment horizontal="center" vertical="center" shrinkToFit="1"/>
    </xf>
    <xf numFmtId="0" fontId="0" fillId="0" borderId="3055" xfId="0" applyBorder="1" applyAlignment="1">
      <alignment horizontal="center" vertical="center"/>
    </xf>
    <xf numFmtId="176" fontId="0" fillId="0" borderId="3053" xfId="0" applyNumberFormat="1" applyBorder="1" applyAlignment="1">
      <alignment horizontal="center" vertical="center"/>
    </xf>
    <xf numFmtId="0" fontId="0" fillId="0" borderId="3054" xfId="0" applyBorder="1">
      <alignment vertical="center"/>
    </xf>
    <xf numFmtId="0" fontId="37" fillId="41" borderId="3231" xfId="0" applyFont="1" applyFill="1" applyBorder="1" applyAlignment="1">
      <alignment vertical="center" shrinkToFit="1"/>
    </xf>
    <xf numFmtId="0" fontId="37" fillId="41" borderId="3232" xfId="0" applyFont="1" applyFill="1" applyBorder="1" applyAlignment="1">
      <alignment horizontal="center" vertical="center" shrinkToFit="1"/>
    </xf>
    <xf numFmtId="0" fontId="29" fillId="0" borderId="3230" xfId="0" applyFont="1" applyBorder="1" applyAlignment="1">
      <alignment horizontal="center" vertical="center" shrinkToFit="1"/>
    </xf>
    <xf numFmtId="0" fontId="0" fillId="0" borderId="3227" xfId="0" applyBorder="1" applyAlignment="1">
      <alignment horizontal="center" vertical="center" shrinkToFit="1"/>
    </xf>
    <xf numFmtId="176" fontId="39" fillId="11" borderId="3234" xfId="0" applyNumberFormat="1" applyFont="1" applyFill="1" applyBorder="1" applyAlignment="1">
      <alignment horizontal="center" vertical="center" shrinkToFit="1"/>
    </xf>
    <xf numFmtId="176" fontId="39" fillId="11" borderId="3238" xfId="0" applyNumberFormat="1" applyFont="1" applyFill="1" applyBorder="1" applyAlignment="1">
      <alignment horizontal="center" vertical="center" shrinkToFit="1"/>
    </xf>
    <xf numFmtId="0" fontId="39" fillId="0" borderId="3239" xfId="0" applyFont="1" applyBorder="1" applyAlignment="1">
      <alignment horizontal="center" vertical="center" shrinkToFit="1"/>
    </xf>
    <xf numFmtId="0" fontId="39" fillId="11" borderId="3240" xfId="0" applyFont="1" applyFill="1" applyBorder="1" applyAlignment="1">
      <alignment horizontal="center" vertical="center" shrinkToFit="1"/>
    </xf>
    <xf numFmtId="0" fontId="39" fillId="11" borderId="3234" xfId="0" applyFont="1" applyFill="1" applyBorder="1" applyAlignment="1">
      <alignment horizontal="center" vertical="center" shrinkToFit="1"/>
    </xf>
    <xf numFmtId="0" fontId="39" fillId="11" borderId="3238" xfId="0" applyFont="1" applyFill="1" applyBorder="1" applyAlignment="1">
      <alignment horizontal="center" vertical="center" shrinkToFit="1"/>
    </xf>
    <xf numFmtId="176" fontId="27" fillId="0" borderId="2681" xfId="0" applyNumberFormat="1" applyFont="1" applyBorder="1" applyAlignment="1">
      <alignment horizontal="center" vertical="center"/>
    </xf>
    <xf numFmtId="0" fontId="27" fillId="0" borderId="2682" xfId="0" applyFont="1" applyBorder="1" applyAlignment="1">
      <alignment horizontal="center" vertical="center"/>
    </xf>
    <xf numFmtId="0" fontId="0" fillId="0" borderId="3244" xfId="0" applyBorder="1" applyAlignment="1">
      <alignment horizontal="center" vertical="center"/>
    </xf>
    <xf numFmtId="176" fontId="0" fillId="0" borderId="3242" xfId="0" applyNumberFormat="1" applyBorder="1" applyAlignment="1">
      <alignment horizontal="center" vertical="center"/>
    </xf>
    <xf numFmtId="0" fontId="0" fillId="0" borderId="3243" xfId="0" applyBorder="1">
      <alignment vertical="center"/>
    </xf>
    <xf numFmtId="0" fontId="37" fillId="41" borderId="3245" xfId="0" applyFont="1" applyFill="1" applyBorder="1" applyAlignment="1">
      <alignment vertical="center" shrinkToFit="1"/>
    </xf>
    <xf numFmtId="0" fontId="37" fillId="41" borderId="3246" xfId="0" applyFont="1" applyFill="1" applyBorder="1" applyAlignment="1">
      <alignment horizontal="center" vertical="center" shrinkToFit="1"/>
    </xf>
    <xf numFmtId="0" fontId="29" fillId="0" borderId="3244" xfId="0" applyFont="1" applyBorder="1" applyAlignment="1">
      <alignment horizontal="center" vertical="center" shrinkToFit="1"/>
    </xf>
    <xf numFmtId="0" fontId="0" fillId="0" borderId="3241" xfId="0" applyBorder="1" applyAlignment="1">
      <alignment horizontal="center" vertical="center" shrinkToFit="1"/>
    </xf>
    <xf numFmtId="0" fontId="35" fillId="0" borderId="3247" xfId="0" applyFont="1" applyBorder="1" applyAlignment="1">
      <alignment horizontal="center" vertical="center" shrinkToFit="1"/>
    </xf>
    <xf numFmtId="176" fontId="39" fillId="11" borderId="3249" xfId="0" applyNumberFormat="1" applyFont="1" applyFill="1" applyBorder="1" applyAlignment="1">
      <alignment horizontal="center" vertical="center" shrinkToFit="1"/>
    </xf>
    <xf numFmtId="176" fontId="39" fillId="11" borderId="3250" xfId="0" applyNumberFormat="1" applyFont="1" applyFill="1" applyBorder="1" applyAlignment="1">
      <alignment horizontal="center" vertical="center" shrinkToFit="1"/>
    </xf>
    <xf numFmtId="0" fontId="39" fillId="0" borderId="3251" xfId="0" applyFont="1" applyBorder="1" applyAlignment="1">
      <alignment horizontal="center" vertical="center" shrinkToFit="1"/>
    </xf>
    <xf numFmtId="0" fontId="39" fillId="11" borderId="3252" xfId="0" applyFont="1" applyFill="1" applyBorder="1" applyAlignment="1">
      <alignment horizontal="center" vertical="center" shrinkToFit="1"/>
    </xf>
    <xf numFmtId="0" fontId="39" fillId="11" borderId="3249" xfId="0" applyFont="1" applyFill="1" applyBorder="1" applyAlignment="1">
      <alignment horizontal="center" vertical="center" shrinkToFit="1"/>
    </xf>
    <xf numFmtId="0" fontId="39" fillId="11" borderId="3250" xfId="0" applyFont="1" applyFill="1" applyBorder="1" applyAlignment="1">
      <alignment horizontal="center" vertical="center" shrinkToFit="1"/>
    </xf>
    <xf numFmtId="0" fontId="0" fillId="0" borderId="3256" xfId="0" applyBorder="1" applyAlignment="1">
      <alignment horizontal="center" vertical="center"/>
    </xf>
    <xf numFmtId="0" fontId="37" fillId="7" borderId="4155" xfId="0" applyFont="1" applyFill="1" applyBorder="1" applyAlignment="1">
      <alignment vertical="center" shrinkToFit="1"/>
    </xf>
    <xf numFmtId="0" fontId="37" fillId="7" borderId="4156" xfId="0" applyFont="1" applyFill="1" applyBorder="1" applyAlignment="1">
      <alignment horizontal="center" vertical="center" shrinkToFit="1"/>
    </xf>
    <xf numFmtId="0" fontId="29" fillId="0" borderId="4154" xfId="0" applyFont="1" applyBorder="1" applyAlignment="1">
      <alignment horizontal="center" vertical="center" shrinkToFit="1"/>
    </xf>
    <xf numFmtId="0" fontId="0" fillId="0" borderId="4153" xfId="0" applyBorder="1" applyAlignment="1">
      <alignment horizontal="center" vertical="center" shrinkToFit="1"/>
    </xf>
    <xf numFmtId="0" fontId="35" fillId="0" borderId="4157" xfId="0" applyFont="1" applyBorder="1" applyAlignment="1">
      <alignment horizontal="center" vertical="center" shrinkToFit="1"/>
    </xf>
    <xf numFmtId="176" fontId="39" fillId="11" borderId="4159" xfId="0" applyNumberFormat="1" applyFont="1" applyFill="1" applyBorder="1" applyAlignment="1">
      <alignment horizontal="center" vertical="center" shrinkToFit="1"/>
    </xf>
    <xf numFmtId="176" fontId="39" fillId="11" borderId="4161" xfId="0" applyNumberFormat="1" applyFont="1" applyFill="1" applyBorder="1" applyAlignment="1">
      <alignment horizontal="center" vertical="center" shrinkToFit="1"/>
    </xf>
    <xf numFmtId="176" fontId="39" fillId="0" borderId="4161" xfId="0" applyNumberFormat="1" applyFont="1" applyBorder="1" applyAlignment="1">
      <alignment horizontal="center" vertical="center" shrinkToFit="1"/>
    </xf>
    <xf numFmtId="0" fontId="39" fillId="0" borderId="4162" xfId="0" applyFont="1" applyBorder="1" applyAlignment="1">
      <alignment horizontal="center" vertical="center" shrinkToFit="1"/>
    </xf>
    <xf numFmtId="0" fontId="39" fillId="11" borderId="4163" xfId="0" applyFont="1" applyFill="1" applyBorder="1" applyAlignment="1">
      <alignment horizontal="center" vertical="center" shrinkToFit="1"/>
    </xf>
    <xf numFmtId="0" fontId="39" fillId="11" borderId="4159" xfId="0" applyFont="1" applyFill="1" applyBorder="1" applyAlignment="1">
      <alignment horizontal="center" vertical="center" shrinkToFit="1"/>
    </xf>
    <xf numFmtId="0" fontId="39" fillId="11" borderId="4161" xfId="0" applyFont="1" applyFill="1" applyBorder="1" applyAlignment="1">
      <alignment horizontal="center" vertical="center" shrinkToFit="1"/>
    </xf>
    <xf numFmtId="0" fontId="0" fillId="0" borderId="4164" xfId="0" applyBorder="1" applyAlignment="1">
      <alignment horizontal="center" vertical="center"/>
    </xf>
    <xf numFmtId="56" fontId="35" fillId="0" borderId="2180" xfId="0" applyNumberFormat="1" applyFont="1" applyBorder="1" applyAlignment="1">
      <alignment horizontal="center" vertical="center" shrinkToFit="1"/>
    </xf>
    <xf numFmtId="176" fontId="39" fillId="11" borderId="2232" xfId="0" applyNumberFormat="1" applyFont="1" applyFill="1" applyBorder="1" applyAlignment="1">
      <alignment horizontal="center" vertical="center" shrinkToFit="1"/>
    </xf>
    <xf numFmtId="176" fontId="39" fillId="11" borderId="2234" xfId="0" applyNumberFormat="1" applyFont="1" applyFill="1" applyBorder="1" applyAlignment="1">
      <alignment horizontal="center" vertical="center" shrinkToFit="1"/>
    </xf>
    <xf numFmtId="176" fontId="39" fillId="0" borderId="2234" xfId="0" applyNumberFormat="1" applyFont="1" applyBorder="1" applyAlignment="1">
      <alignment horizontal="center" vertical="center" shrinkToFit="1"/>
    </xf>
    <xf numFmtId="0" fontId="39" fillId="0" borderId="2235" xfId="0" applyFont="1" applyBorder="1" applyAlignment="1">
      <alignment horizontal="center" vertical="center" shrinkToFit="1"/>
    </xf>
    <xf numFmtId="0" fontId="39" fillId="11" borderId="2236" xfId="0" applyFont="1" applyFill="1" applyBorder="1" applyAlignment="1">
      <alignment horizontal="center" vertical="center" shrinkToFit="1"/>
    </xf>
    <xf numFmtId="0" fontId="0" fillId="0" borderId="2239" xfId="0" applyBorder="1" applyAlignment="1">
      <alignment horizontal="center" vertical="center"/>
    </xf>
    <xf numFmtId="176" fontId="0" fillId="0" borderId="2237" xfId="0" applyNumberFormat="1" applyBorder="1" applyAlignment="1">
      <alignment horizontal="center" vertical="center"/>
    </xf>
    <xf numFmtId="0" fontId="0" fillId="0" borderId="2238" xfId="0" applyBorder="1">
      <alignment vertical="center"/>
    </xf>
    <xf numFmtId="0" fontId="37" fillId="41" borderId="3217" xfId="0" applyFont="1" applyFill="1" applyBorder="1" applyAlignment="1">
      <alignment vertical="center" shrinkToFit="1"/>
    </xf>
    <xf numFmtId="0" fontId="37" fillId="41" borderId="3218" xfId="0" applyFont="1" applyFill="1" applyBorder="1" applyAlignment="1">
      <alignment horizontal="center" vertical="center" shrinkToFit="1"/>
    </xf>
    <xf numFmtId="0" fontId="29" fillId="0" borderId="3216" xfId="0" applyFont="1" applyBorder="1" applyAlignment="1">
      <alignment horizontal="center" vertical="center" shrinkToFit="1"/>
    </xf>
    <xf numFmtId="0" fontId="0" fillId="0" borderId="3213" xfId="0" applyBorder="1" applyAlignment="1">
      <alignment horizontal="center" vertical="center" shrinkToFit="1"/>
    </xf>
    <xf numFmtId="176" fontId="0" fillId="20" borderId="3235" xfId="0" applyNumberFormat="1" applyFill="1" applyBorder="1" applyAlignment="1">
      <alignment horizontal="center" vertical="center" shrinkToFit="1"/>
    </xf>
    <xf numFmtId="176" fontId="0" fillId="20" borderId="3234" xfId="0" applyNumberFormat="1" applyFill="1" applyBorder="1" applyAlignment="1">
      <alignment horizontal="center" vertical="center" shrinkToFit="1"/>
    </xf>
    <xf numFmtId="176" fontId="28" fillId="20" borderId="3236" xfId="0" applyNumberFormat="1" applyFont="1" applyFill="1" applyBorder="1" applyAlignment="1">
      <alignment horizontal="center" vertical="center" shrinkToFit="1"/>
    </xf>
    <xf numFmtId="176" fontId="28" fillId="16" borderId="3237" xfId="0" applyNumberFormat="1" applyFont="1" applyFill="1" applyBorder="1" applyAlignment="1">
      <alignment horizontal="center" vertical="center" shrinkToFit="1"/>
    </xf>
    <xf numFmtId="176" fontId="0" fillId="16" borderId="3221" xfId="0" applyNumberFormat="1" applyFill="1" applyBorder="1" applyAlignment="1">
      <alignment horizontal="center" vertical="center" shrinkToFit="1"/>
    </xf>
    <xf numFmtId="176" fontId="39" fillId="11" borderId="3220" xfId="0" applyNumberFormat="1" applyFont="1" applyFill="1" applyBorder="1" applyAlignment="1">
      <alignment horizontal="center" vertical="center" shrinkToFit="1"/>
    </xf>
    <xf numFmtId="176" fontId="39" fillId="11" borderId="3224" xfId="0" applyNumberFormat="1" applyFont="1" applyFill="1" applyBorder="1" applyAlignment="1">
      <alignment horizontal="center" vertical="center" shrinkToFit="1"/>
    </xf>
    <xf numFmtId="0" fontId="39" fillId="0" borderId="3225" xfId="0" applyFont="1" applyBorder="1" applyAlignment="1">
      <alignment horizontal="center" vertical="center" shrinkToFit="1"/>
    </xf>
    <xf numFmtId="0" fontId="39" fillId="11" borderId="3226" xfId="0" applyFont="1" applyFill="1" applyBorder="1" applyAlignment="1">
      <alignment horizontal="center" vertical="center" shrinkToFit="1"/>
    </xf>
    <xf numFmtId="0" fontId="39" fillId="11" borderId="3220" xfId="0" applyFont="1" applyFill="1" applyBorder="1" applyAlignment="1">
      <alignment horizontal="center" vertical="center" shrinkToFit="1"/>
    </xf>
    <xf numFmtId="0" fontId="39" fillId="11" borderId="3224" xfId="0" applyFont="1" applyFill="1" applyBorder="1" applyAlignment="1">
      <alignment horizontal="center" vertical="center" shrinkToFit="1"/>
    </xf>
    <xf numFmtId="0" fontId="0" fillId="0" borderId="3230" xfId="0" applyBorder="1" applyAlignment="1">
      <alignment horizontal="center" vertical="center"/>
    </xf>
    <xf numFmtId="176" fontId="0" fillId="0" borderId="3228" xfId="0" applyNumberFormat="1" applyBorder="1" applyAlignment="1">
      <alignment horizontal="center" vertical="center"/>
    </xf>
    <xf numFmtId="0" fontId="0" fillId="0" borderId="3229" xfId="0" applyBorder="1">
      <alignment vertical="center"/>
    </xf>
    <xf numFmtId="0" fontId="29" fillId="0" borderId="3006" xfId="0" applyFont="1" applyBorder="1" applyAlignment="1">
      <alignment horizontal="center" vertical="center" shrinkToFit="1"/>
    </xf>
    <xf numFmtId="0" fontId="0" fillId="0" borderId="3003" xfId="0" applyBorder="1" applyAlignment="1">
      <alignment horizontal="center" vertical="center" shrinkToFit="1"/>
    </xf>
    <xf numFmtId="0" fontId="35" fillId="0" borderId="3007" xfId="0" applyFont="1" applyBorder="1" applyAlignment="1">
      <alignment horizontal="center" vertical="center" shrinkToFit="1"/>
    </xf>
    <xf numFmtId="176" fontId="0" fillId="20" borderId="3084" xfId="0" applyNumberFormat="1" applyFill="1" applyBorder="1" applyAlignment="1">
      <alignment horizontal="center" vertical="center" shrinkToFit="1"/>
    </xf>
    <xf numFmtId="176" fontId="0" fillId="20" borderId="3083" xfId="0" applyNumberFormat="1" applyFill="1" applyBorder="1" applyAlignment="1">
      <alignment horizontal="center" vertical="center" shrinkToFit="1"/>
    </xf>
    <xf numFmtId="176" fontId="28" fillId="20" borderId="3085" xfId="0" applyNumberFormat="1" applyFont="1" applyFill="1" applyBorder="1" applyAlignment="1">
      <alignment horizontal="center" vertical="center" shrinkToFit="1"/>
    </xf>
    <xf numFmtId="176" fontId="28" fillId="16" borderId="3086" xfId="0" applyNumberFormat="1" applyFont="1" applyFill="1" applyBorder="1" applyAlignment="1">
      <alignment horizontal="center" vertical="center" shrinkToFit="1"/>
    </xf>
    <xf numFmtId="176" fontId="0" fillId="16" borderId="3198" xfId="0" applyNumberFormat="1" applyFill="1" applyBorder="1" applyAlignment="1">
      <alignment horizontal="center" vertical="center" shrinkToFit="1"/>
    </xf>
    <xf numFmtId="176" fontId="39" fillId="11" borderId="3009" xfId="0" applyNumberFormat="1" applyFont="1" applyFill="1" applyBorder="1" applyAlignment="1">
      <alignment horizontal="center" vertical="center" shrinkToFit="1"/>
    </xf>
    <xf numFmtId="176" fontId="39" fillId="11" borderId="3010" xfId="0" applyNumberFormat="1" applyFont="1" applyFill="1" applyBorder="1" applyAlignment="1">
      <alignment horizontal="center" vertical="center" shrinkToFit="1"/>
    </xf>
    <xf numFmtId="176" fontId="39" fillId="0" borderId="3010" xfId="0" applyNumberFormat="1" applyFont="1" applyBorder="1" applyAlignment="1">
      <alignment horizontal="center" vertical="center" shrinkToFit="1"/>
    </xf>
    <xf numFmtId="0" fontId="39" fillId="0" borderId="3011" xfId="0" applyFont="1" applyBorder="1" applyAlignment="1">
      <alignment horizontal="center" vertical="center" shrinkToFit="1"/>
    </xf>
    <xf numFmtId="0" fontId="39" fillId="11" borderId="3009" xfId="0" applyFont="1" applyFill="1" applyBorder="1" applyAlignment="1">
      <alignment horizontal="center" vertical="center" shrinkToFit="1"/>
    </xf>
    <xf numFmtId="0" fontId="39" fillId="11" borderId="3010" xfId="0" applyFont="1" applyFill="1" applyBorder="1" applyAlignment="1">
      <alignment horizontal="center" vertical="center" shrinkToFit="1"/>
    </xf>
    <xf numFmtId="0" fontId="0" fillId="0" borderId="3015" xfId="0" applyBorder="1" applyAlignment="1">
      <alignment horizontal="center" vertical="center"/>
    </xf>
    <xf numFmtId="176" fontId="0" fillId="0" borderId="3013" xfId="0" applyNumberFormat="1" applyBorder="1" applyAlignment="1">
      <alignment horizontal="center" vertical="center"/>
    </xf>
    <xf numFmtId="0" fontId="0" fillId="0" borderId="3014" xfId="0" applyBorder="1">
      <alignment vertical="center"/>
    </xf>
    <xf numFmtId="0" fontId="29" fillId="0" borderId="3027" xfId="0" applyFont="1" applyBorder="1" applyAlignment="1">
      <alignment horizontal="center" vertical="center" shrinkToFit="1"/>
    </xf>
    <xf numFmtId="0" fontId="0" fillId="0" borderId="3024" xfId="0" applyBorder="1" applyAlignment="1">
      <alignment horizontal="center" vertical="center" shrinkToFit="1"/>
    </xf>
    <xf numFmtId="176" fontId="0" fillId="16" borderId="3031" xfId="0" applyNumberFormat="1" applyFill="1" applyBorder="1" applyAlignment="1">
      <alignment horizontal="center" vertical="center" shrinkToFit="1"/>
    </xf>
    <xf numFmtId="176" fontId="39" fillId="11" borderId="3030" xfId="0" applyNumberFormat="1" applyFont="1" applyFill="1" applyBorder="1" applyAlignment="1">
      <alignment horizontal="center" vertical="center" shrinkToFit="1"/>
    </xf>
    <xf numFmtId="176" fontId="39" fillId="11" borderId="3032" xfId="0" applyNumberFormat="1" applyFont="1" applyFill="1" applyBorder="1" applyAlignment="1">
      <alignment horizontal="center" vertical="center" shrinkToFit="1"/>
    </xf>
    <xf numFmtId="176" fontId="39" fillId="0" borderId="3032" xfId="0" applyNumberFormat="1" applyFont="1" applyBorder="1" applyAlignment="1">
      <alignment horizontal="center" vertical="center" shrinkToFit="1"/>
    </xf>
    <xf numFmtId="0" fontId="39" fillId="0" borderId="3033" xfId="0" applyFont="1" applyBorder="1" applyAlignment="1">
      <alignment horizontal="center" vertical="center" shrinkToFit="1"/>
    </xf>
    <xf numFmtId="0" fontId="39" fillId="11" borderId="3030" xfId="0" applyFont="1" applyFill="1" applyBorder="1" applyAlignment="1">
      <alignment horizontal="center" vertical="center" shrinkToFit="1"/>
    </xf>
    <xf numFmtId="0" fontId="39" fillId="11" borderId="3032" xfId="0" applyFont="1" applyFill="1" applyBorder="1" applyAlignment="1">
      <alignment horizontal="center" vertical="center" shrinkToFit="1"/>
    </xf>
    <xf numFmtId="0" fontId="0" fillId="0" borderId="3037" xfId="0" applyBorder="1" applyAlignment="1">
      <alignment horizontal="center" vertical="center"/>
    </xf>
    <xf numFmtId="176" fontId="0" fillId="0" borderId="3035" xfId="0" applyNumberFormat="1" applyBorder="1" applyAlignment="1">
      <alignment horizontal="center" vertical="center"/>
    </xf>
    <xf numFmtId="0" fontId="0" fillId="0" borderId="3036" xfId="0" applyBorder="1">
      <alignment vertical="center"/>
    </xf>
    <xf numFmtId="0" fontId="37" fillId="41" borderId="3341" xfId="0" applyFont="1" applyFill="1" applyBorder="1" applyAlignment="1">
      <alignment vertical="center" shrinkToFit="1"/>
    </xf>
    <xf numFmtId="0" fontId="37" fillId="41" borderId="3342" xfId="0" applyFont="1" applyFill="1" applyBorder="1" applyAlignment="1">
      <alignment horizontal="center" vertical="center" shrinkToFit="1"/>
    </xf>
    <xf numFmtId="0" fontId="29" fillId="0" borderId="3195" xfId="0" applyFont="1" applyBorder="1" applyAlignment="1">
      <alignment horizontal="center" vertical="center" shrinkToFit="1"/>
    </xf>
    <xf numFmtId="0" fontId="0" fillId="0" borderId="3192" xfId="0" applyBorder="1" applyAlignment="1">
      <alignment horizontal="center" vertical="center" shrinkToFit="1"/>
    </xf>
    <xf numFmtId="0" fontId="35" fillId="0" borderId="3152" xfId="0" applyFont="1" applyBorder="1" applyAlignment="1">
      <alignment horizontal="center" vertical="center" shrinkToFit="1"/>
    </xf>
    <xf numFmtId="176" fontId="39" fillId="11" borderId="3197" xfId="0" applyNumberFormat="1" applyFont="1" applyFill="1" applyBorder="1" applyAlignment="1">
      <alignment horizontal="center" vertical="center" shrinkToFit="1"/>
    </xf>
    <xf numFmtId="176" fontId="39" fillId="11" borderId="3199" xfId="0" applyNumberFormat="1" applyFont="1" applyFill="1" applyBorder="1" applyAlignment="1">
      <alignment horizontal="center" vertical="center" shrinkToFit="1"/>
    </xf>
    <xf numFmtId="0" fontId="39" fillId="0" borderId="3200" xfId="0" applyFont="1" applyBorder="1" applyAlignment="1">
      <alignment horizontal="center" vertical="center" shrinkToFit="1"/>
    </xf>
    <xf numFmtId="0" fontId="39" fillId="11" borderId="3201" xfId="0" applyFont="1" applyFill="1" applyBorder="1" applyAlignment="1">
      <alignment horizontal="center" vertical="center" shrinkToFit="1"/>
    </xf>
    <xf numFmtId="0" fontId="39" fillId="11" borderId="3197" xfId="0" applyFont="1" applyFill="1" applyBorder="1" applyAlignment="1">
      <alignment horizontal="center" vertical="center" shrinkToFit="1"/>
    </xf>
    <xf numFmtId="0" fontId="39" fillId="11" borderId="3199" xfId="0" applyFont="1" applyFill="1" applyBorder="1" applyAlignment="1">
      <alignment horizontal="center" vertical="center" shrinkToFit="1"/>
    </xf>
    <xf numFmtId="0" fontId="0" fillId="0" borderId="3205" xfId="0" applyBorder="1" applyAlignment="1">
      <alignment horizontal="center" vertical="center"/>
    </xf>
    <xf numFmtId="176" fontId="0" fillId="0" borderId="3203" xfId="0" applyNumberFormat="1" applyBorder="1" applyAlignment="1">
      <alignment horizontal="center" vertical="center"/>
    </xf>
    <xf numFmtId="0" fontId="0" fillId="0" borderId="3204" xfId="0" applyBorder="1">
      <alignment vertical="center"/>
    </xf>
    <xf numFmtId="0" fontId="37" fillId="7" borderId="3056" xfId="0" applyFont="1" applyFill="1" applyBorder="1" applyAlignment="1">
      <alignment vertical="center" shrinkToFit="1"/>
    </xf>
    <xf numFmtId="0" fontId="37" fillId="7" borderId="3057" xfId="0" applyFont="1" applyFill="1" applyBorder="1" applyAlignment="1">
      <alignment horizontal="center" vertical="center" shrinkToFit="1"/>
    </xf>
    <xf numFmtId="0" fontId="29" fillId="0" borderId="3055" xfId="0" applyFont="1" applyBorder="1" applyAlignment="1">
      <alignment horizontal="center" vertical="center" shrinkToFit="1"/>
    </xf>
    <xf numFmtId="0" fontId="0" fillId="0" borderId="3052" xfId="0" applyBorder="1" applyAlignment="1">
      <alignment horizontal="center" vertical="center" shrinkToFit="1"/>
    </xf>
    <xf numFmtId="176" fontId="0" fillId="16" borderId="3060" xfId="0" applyNumberFormat="1" applyFill="1" applyBorder="1" applyAlignment="1">
      <alignment horizontal="center" vertical="center" shrinkToFit="1"/>
    </xf>
    <xf numFmtId="176" fontId="39" fillId="11" borderId="3059" xfId="0" applyNumberFormat="1" applyFont="1" applyFill="1" applyBorder="1" applyAlignment="1">
      <alignment horizontal="center" vertical="center" shrinkToFit="1"/>
    </xf>
    <xf numFmtId="176" fontId="39" fillId="11" borderId="3061" xfId="0" applyNumberFormat="1" applyFont="1" applyFill="1" applyBorder="1" applyAlignment="1">
      <alignment horizontal="center" vertical="center" shrinkToFit="1"/>
    </xf>
    <xf numFmtId="176" fontId="39" fillId="0" borderId="3061" xfId="0" applyNumberFormat="1" applyFont="1" applyBorder="1" applyAlignment="1">
      <alignment horizontal="center" vertical="center" shrinkToFit="1"/>
    </xf>
    <xf numFmtId="0" fontId="39" fillId="0" borderId="3062" xfId="0" applyFont="1" applyBorder="1" applyAlignment="1">
      <alignment horizontal="center" vertical="center" shrinkToFit="1"/>
    </xf>
    <xf numFmtId="0" fontId="39" fillId="11" borderId="3059" xfId="0" applyFont="1" applyFill="1" applyBorder="1" applyAlignment="1">
      <alignment horizontal="center" vertical="center" shrinkToFit="1"/>
    </xf>
    <xf numFmtId="0" fontId="39" fillId="11" borderId="3061" xfId="0" applyFont="1" applyFill="1" applyBorder="1" applyAlignment="1">
      <alignment horizontal="center" vertical="center" shrinkToFit="1"/>
    </xf>
    <xf numFmtId="0" fontId="0" fillId="0" borderId="3066" xfId="0" applyBorder="1" applyAlignment="1">
      <alignment horizontal="center" vertical="center"/>
    </xf>
    <xf numFmtId="176" fontId="0" fillId="0" borderId="3064" xfId="0" applyNumberFormat="1" applyBorder="1" applyAlignment="1">
      <alignment horizontal="center" vertical="center"/>
    </xf>
    <xf numFmtId="0" fontId="0" fillId="0" borderId="3065" xfId="0" applyBorder="1">
      <alignment vertical="center"/>
    </xf>
    <xf numFmtId="0" fontId="29" fillId="0" borderId="3151" xfId="0" applyFont="1" applyBorder="1" applyAlignment="1">
      <alignment horizontal="center" vertical="center" shrinkToFit="1"/>
    </xf>
    <xf numFmtId="0" fontId="0" fillId="0" borderId="3148" xfId="0" applyBorder="1" applyAlignment="1">
      <alignment horizontal="center" vertical="center" shrinkToFit="1"/>
    </xf>
    <xf numFmtId="176" fontId="39" fillId="11" borderId="3154" xfId="0" applyNumberFormat="1" applyFont="1" applyFill="1" applyBorder="1" applyAlignment="1">
      <alignment horizontal="center" vertical="center" shrinkToFit="1"/>
    </xf>
    <xf numFmtId="176" fontId="39" fillId="11" borderId="3155" xfId="0" applyNumberFormat="1" applyFont="1" applyFill="1" applyBorder="1" applyAlignment="1">
      <alignment horizontal="center" vertical="center" shrinkToFit="1"/>
    </xf>
    <xf numFmtId="0" fontId="39" fillId="0" borderId="3156" xfId="0" applyFont="1" applyBorder="1" applyAlignment="1">
      <alignment horizontal="center" vertical="center" shrinkToFit="1"/>
    </xf>
    <xf numFmtId="0" fontId="39" fillId="11" borderId="3157" xfId="0" applyFont="1" applyFill="1" applyBorder="1" applyAlignment="1">
      <alignment horizontal="center" vertical="center" shrinkToFit="1"/>
    </xf>
    <xf numFmtId="0" fontId="39" fillId="11" borderId="3154" xfId="0" applyFont="1" applyFill="1" applyBorder="1" applyAlignment="1">
      <alignment horizontal="center" vertical="center" shrinkToFit="1"/>
    </xf>
    <xf numFmtId="0" fontId="39" fillId="11" borderId="3155" xfId="0" applyFont="1" applyFill="1" applyBorder="1" applyAlignment="1">
      <alignment horizontal="center" vertical="center" shrinkToFit="1"/>
    </xf>
    <xf numFmtId="0" fontId="0" fillId="0" borderId="3161" xfId="0" applyBorder="1" applyAlignment="1">
      <alignment horizontal="center" vertical="center"/>
    </xf>
    <xf numFmtId="176" fontId="0" fillId="0" borderId="3159" xfId="0" applyNumberFormat="1" applyBorder="1" applyAlignment="1">
      <alignment horizontal="center" vertical="center"/>
    </xf>
    <xf numFmtId="0" fontId="0" fillId="0" borderId="3160" xfId="0" applyBorder="1">
      <alignment vertical="center"/>
    </xf>
    <xf numFmtId="0" fontId="37" fillId="7" borderId="3067" xfId="0" applyFont="1" applyFill="1" applyBorder="1" applyAlignment="1">
      <alignment vertical="center" shrinkToFit="1"/>
    </xf>
    <xf numFmtId="0" fontId="37" fillId="7" borderId="3068" xfId="0" applyFont="1" applyFill="1" applyBorder="1" applyAlignment="1">
      <alignment horizontal="center" vertical="center" shrinkToFit="1"/>
    </xf>
    <xf numFmtId="0" fontId="29" fillId="0" borderId="3066" xfId="0" applyFont="1" applyBorder="1" applyAlignment="1">
      <alignment horizontal="center" vertical="center" shrinkToFit="1"/>
    </xf>
    <xf numFmtId="0" fontId="0" fillId="0" borderId="3063" xfId="0" applyBorder="1" applyAlignment="1">
      <alignment horizontal="center" vertical="center" shrinkToFit="1"/>
    </xf>
    <xf numFmtId="176" fontId="0" fillId="16" borderId="3071" xfId="0" applyNumberFormat="1" applyFill="1" applyBorder="1" applyAlignment="1">
      <alignment horizontal="center" vertical="center" shrinkToFit="1"/>
    </xf>
    <xf numFmtId="176" fontId="39" fillId="11" borderId="3070" xfId="0" applyNumberFormat="1" applyFont="1" applyFill="1" applyBorder="1" applyAlignment="1">
      <alignment horizontal="center" vertical="center" shrinkToFit="1"/>
    </xf>
    <xf numFmtId="176" fontId="39" fillId="11" borderId="3074" xfId="0" applyNumberFormat="1" applyFont="1" applyFill="1" applyBorder="1" applyAlignment="1">
      <alignment horizontal="center" vertical="center" shrinkToFit="1"/>
    </xf>
    <xf numFmtId="176" fontId="39" fillId="0" borderId="3074" xfId="0" applyNumberFormat="1" applyFont="1" applyBorder="1" applyAlignment="1">
      <alignment horizontal="center" vertical="center" shrinkToFit="1"/>
    </xf>
    <xf numFmtId="0" fontId="39" fillId="0" borderId="3075" xfId="0" applyFont="1" applyBorder="1" applyAlignment="1">
      <alignment horizontal="center" vertical="center" shrinkToFit="1"/>
    </xf>
    <xf numFmtId="0" fontId="39" fillId="11" borderId="3070" xfId="0" applyFont="1" applyFill="1" applyBorder="1" applyAlignment="1">
      <alignment horizontal="center" vertical="center" shrinkToFit="1"/>
    </xf>
    <xf numFmtId="0" fontId="39" fillId="11" borderId="3074" xfId="0" applyFont="1" applyFill="1" applyBorder="1" applyAlignment="1">
      <alignment horizontal="center" vertical="center" shrinkToFit="1"/>
    </xf>
    <xf numFmtId="0" fontId="0" fillId="0" borderId="3079" xfId="0" applyBorder="1" applyAlignment="1">
      <alignment horizontal="center" vertical="center"/>
    </xf>
    <xf numFmtId="176" fontId="0" fillId="0" borderId="3077" xfId="0" applyNumberFormat="1" applyBorder="1" applyAlignment="1">
      <alignment horizontal="center" vertical="center"/>
    </xf>
    <xf numFmtId="0" fontId="0" fillId="0" borderId="3078" xfId="0" applyBorder="1">
      <alignment vertical="center"/>
    </xf>
    <xf numFmtId="0" fontId="37" fillId="7" borderId="3080" xfId="0" applyFont="1" applyFill="1" applyBorder="1" applyAlignment="1">
      <alignment vertical="center" shrinkToFit="1"/>
    </xf>
    <xf numFmtId="0" fontId="37" fillId="7" borderId="3081" xfId="0" applyFont="1" applyFill="1" applyBorder="1" applyAlignment="1">
      <alignment horizontal="center" vertical="center" shrinkToFit="1"/>
    </xf>
    <xf numFmtId="0" fontId="29" fillId="0" borderId="3079" xfId="0" applyFont="1" applyBorder="1" applyAlignment="1">
      <alignment horizontal="center" vertical="center" shrinkToFit="1"/>
    </xf>
    <xf numFmtId="0" fontId="0" fillId="0" borderId="3076" xfId="0" applyBorder="1" applyAlignment="1">
      <alignment horizontal="center" vertical="center" shrinkToFit="1"/>
    </xf>
    <xf numFmtId="176" fontId="0" fillId="20" borderId="3599" xfId="0" applyNumberFormat="1" applyFill="1" applyBorder="1" applyAlignment="1">
      <alignment horizontal="center" vertical="center" shrinkToFit="1"/>
    </xf>
    <xf numFmtId="176" fontId="0" fillId="20" borderId="3598" xfId="0" applyNumberFormat="1" applyFill="1" applyBorder="1" applyAlignment="1">
      <alignment horizontal="center" vertical="center" shrinkToFit="1"/>
    </xf>
    <xf numFmtId="176" fontId="28" fillId="20" borderId="3600" xfId="0" applyNumberFormat="1" applyFont="1" applyFill="1" applyBorder="1" applyAlignment="1">
      <alignment horizontal="center" vertical="center" shrinkToFit="1"/>
    </xf>
    <xf numFmtId="176" fontId="28" fillId="16" borderId="3601" xfId="0" applyNumberFormat="1" applyFont="1" applyFill="1" applyBorder="1" applyAlignment="1">
      <alignment horizontal="center" vertical="center" shrinkToFit="1"/>
    </xf>
    <xf numFmtId="176" fontId="0" fillId="16" borderId="3108" xfId="0" applyNumberFormat="1" applyFill="1" applyBorder="1" applyAlignment="1">
      <alignment horizontal="center" vertical="center" shrinkToFit="1"/>
    </xf>
    <xf numFmtId="176" fontId="39" fillId="11" borderId="3083" xfId="0" applyNumberFormat="1" applyFont="1" applyFill="1" applyBorder="1" applyAlignment="1">
      <alignment horizontal="center" vertical="center" shrinkToFit="1"/>
    </xf>
    <xf numFmtId="176" fontId="39" fillId="11" borderId="3087" xfId="0" applyNumberFormat="1" applyFont="1" applyFill="1" applyBorder="1" applyAlignment="1">
      <alignment horizontal="center" vertical="center" shrinkToFit="1"/>
    </xf>
    <xf numFmtId="176" fontId="39" fillId="0" borderId="3087" xfId="0" applyNumberFormat="1" applyFont="1" applyBorder="1" applyAlignment="1">
      <alignment horizontal="center" vertical="center" shrinkToFit="1"/>
    </xf>
    <xf numFmtId="0" fontId="39" fillId="0" borderId="3088" xfId="0" applyFont="1" applyBorder="1" applyAlignment="1">
      <alignment horizontal="center" vertical="center" shrinkToFit="1"/>
    </xf>
    <xf numFmtId="0" fontId="39" fillId="11" borderId="3083" xfId="0" applyFont="1" applyFill="1" applyBorder="1" applyAlignment="1">
      <alignment horizontal="center" vertical="center" shrinkToFit="1"/>
    </xf>
    <xf numFmtId="0" fontId="39" fillId="11" borderId="3087" xfId="0" applyFont="1" applyFill="1" applyBorder="1" applyAlignment="1">
      <alignment horizontal="center" vertical="center" shrinkToFit="1"/>
    </xf>
    <xf numFmtId="0" fontId="0" fillId="0" borderId="3092" xfId="0" applyBorder="1" applyAlignment="1">
      <alignment horizontal="center" vertical="center"/>
    </xf>
    <xf numFmtId="176" fontId="0" fillId="0" borderId="3090" xfId="0" applyNumberFormat="1" applyBorder="1" applyAlignment="1">
      <alignment horizontal="center" vertical="center"/>
    </xf>
    <xf numFmtId="0" fontId="0" fillId="0" borderId="3091" xfId="0" applyBorder="1">
      <alignment vertical="center"/>
    </xf>
    <xf numFmtId="0" fontId="29" fillId="0" borderId="3173" xfId="0" applyFont="1" applyBorder="1" applyAlignment="1">
      <alignment horizontal="center" vertical="center" shrinkToFit="1"/>
    </xf>
    <xf numFmtId="0" fontId="0" fillId="0" borderId="3170" xfId="0" applyBorder="1" applyAlignment="1">
      <alignment horizontal="center" vertical="center" shrinkToFit="1"/>
    </xf>
    <xf numFmtId="176" fontId="39" fillId="11" borderId="3175" xfId="0" applyNumberFormat="1" applyFont="1" applyFill="1" applyBorder="1" applyAlignment="1">
      <alignment horizontal="center" vertical="center" shrinkToFit="1"/>
    </xf>
    <xf numFmtId="176" fontId="39" fillId="11" borderId="3176" xfId="0" applyNumberFormat="1" applyFont="1" applyFill="1" applyBorder="1" applyAlignment="1">
      <alignment horizontal="center" vertical="center" shrinkToFit="1"/>
    </xf>
    <xf numFmtId="0" fontId="39" fillId="0" borderId="3177" xfId="0" applyFont="1" applyBorder="1" applyAlignment="1">
      <alignment horizontal="center" vertical="center" shrinkToFit="1"/>
    </xf>
    <xf numFmtId="0" fontId="39" fillId="11" borderId="3178" xfId="0" applyFont="1" applyFill="1" applyBorder="1" applyAlignment="1">
      <alignment horizontal="center" vertical="center" shrinkToFit="1"/>
    </xf>
    <xf numFmtId="0" fontId="39" fillId="11" borderId="3175" xfId="0" applyFont="1" applyFill="1" applyBorder="1" applyAlignment="1">
      <alignment horizontal="center" vertical="center" shrinkToFit="1"/>
    </xf>
    <xf numFmtId="0" fontId="39" fillId="11" borderId="3176" xfId="0" applyFont="1" applyFill="1" applyBorder="1" applyAlignment="1">
      <alignment horizontal="center" vertical="center" shrinkToFit="1"/>
    </xf>
    <xf numFmtId="0" fontId="0" fillId="0" borderId="3182" xfId="0" applyBorder="1" applyAlignment="1">
      <alignment horizontal="center" vertical="center"/>
    </xf>
    <xf numFmtId="176" fontId="0" fillId="0" borderId="3180" xfId="0" applyNumberFormat="1" applyBorder="1" applyAlignment="1">
      <alignment horizontal="center" vertical="center"/>
    </xf>
    <xf numFmtId="0" fontId="0" fillId="0" borderId="3181" xfId="0" applyBorder="1">
      <alignment vertical="center"/>
    </xf>
    <xf numFmtId="176" fontId="0" fillId="20" borderId="3485" xfId="0" applyNumberFormat="1" applyFill="1" applyBorder="1" applyAlignment="1">
      <alignment horizontal="center" vertical="center" shrinkToFit="1"/>
    </xf>
    <xf numFmtId="176" fontId="0" fillId="20" borderId="3484" xfId="0" applyNumberFormat="1" applyFill="1" applyBorder="1" applyAlignment="1">
      <alignment horizontal="center" vertical="center" shrinkToFit="1"/>
    </xf>
    <xf numFmtId="176" fontId="28" fillId="20" borderId="3486" xfId="0" applyNumberFormat="1" applyFont="1" applyFill="1" applyBorder="1" applyAlignment="1">
      <alignment horizontal="center" vertical="center" shrinkToFit="1"/>
    </xf>
    <xf numFmtId="176" fontId="28" fillId="16" borderId="3487" xfId="0" applyNumberFormat="1" applyFont="1" applyFill="1" applyBorder="1" applyAlignment="1">
      <alignment horizontal="center" vertical="center" shrinkToFit="1"/>
    </xf>
    <xf numFmtId="176" fontId="0" fillId="16" borderId="4109" xfId="0" applyNumberFormat="1" applyFill="1" applyBorder="1" applyAlignment="1">
      <alignment horizontal="center" vertical="center" shrinkToFit="1"/>
    </xf>
    <xf numFmtId="0" fontId="0" fillId="46" borderId="2684" xfId="0" applyFill="1" applyBorder="1" applyAlignment="1">
      <alignment horizontal="center" vertical="center"/>
    </xf>
    <xf numFmtId="0" fontId="0" fillId="46" borderId="2685" xfId="0" applyFill="1" applyBorder="1" applyAlignment="1">
      <alignment horizontal="center" vertical="center"/>
    </xf>
    <xf numFmtId="0" fontId="0" fillId="46" borderId="504" xfId="0" applyFill="1" applyBorder="1" applyAlignment="1">
      <alignment horizontal="center" vertical="center"/>
    </xf>
    <xf numFmtId="0" fontId="37" fillId="41" borderId="4104" xfId="0" applyFont="1" applyFill="1" applyBorder="1" applyAlignment="1">
      <alignment vertical="center" shrinkToFit="1"/>
    </xf>
    <xf numFmtId="0" fontId="39" fillId="41" borderId="4105" xfId="0" applyFont="1" applyFill="1" applyBorder="1" applyAlignment="1">
      <alignment horizontal="center" vertical="center" shrinkToFit="1"/>
    </xf>
    <xf numFmtId="0" fontId="29" fillId="0" borderId="4103" xfId="0" applyFont="1" applyBorder="1" applyAlignment="1">
      <alignment horizontal="center" vertical="center" shrinkToFit="1"/>
    </xf>
    <xf numFmtId="0" fontId="0" fillId="0" borderId="4100" xfId="0" applyBorder="1" applyAlignment="1">
      <alignment horizontal="center" vertical="center" shrinkToFit="1"/>
    </xf>
    <xf numFmtId="0" fontId="35" fillId="0" borderId="4106" xfId="0" applyFont="1" applyBorder="1" applyAlignment="1">
      <alignment horizontal="center" vertical="center" shrinkToFit="1"/>
    </xf>
    <xf numFmtId="176" fontId="39" fillId="11" borderId="4110" xfId="0" applyNumberFormat="1" applyFont="1" applyFill="1" applyBorder="1" applyAlignment="1">
      <alignment horizontal="center" vertical="center" shrinkToFit="1"/>
    </xf>
    <xf numFmtId="176" fontId="39" fillId="11" borderId="4108" xfId="0" applyNumberFormat="1" applyFont="1" applyFill="1" applyBorder="1" applyAlignment="1">
      <alignment horizontal="center" vertical="center" shrinkToFit="1"/>
    </xf>
    <xf numFmtId="0" fontId="39" fillId="0" borderId="4111" xfId="0" applyFont="1" applyBorder="1" applyAlignment="1">
      <alignment horizontal="center" vertical="center" shrinkToFit="1"/>
    </xf>
    <xf numFmtId="0" fontId="39" fillId="11" borderId="4112" xfId="0" applyFont="1" applyFill="1" applyBorder="1" applyAlignment="1">
      <alignment horizontal="center" vertical="center" shrinkToFit="1"/>
    </xf>
    <xf numFmtId="0" fontId="39" fillId="11" borderId="4108" xfId="0" applyFont="1" applyFill="1" applyBorder="1" applyAlignment="1">
      <alignment horizontal="center" vertical="center" shrinkToFit="1"/>
    </xf>
    <xf numFmtId="0" fontId="39" fillId="11" borderId="4110" xfId="0" applyFont="1" applyFill="1" applyBorder="1" applyAlignment="1">
      <alignment horizontal="center" vertical="center" shrinkToFit="1"/>
    </xf>
    <xf numFmtId="0" fontId="0" fillId="0" borderId="4115" xfId="0" applyBorder="1" applyAlignment="1">
      <alignment horizontal="center" vertical="center"/>
    </xf>
    <xf numFmtId="176" fontId="0" fillId="0" borderId="4113" xfId="0" applyNumberFormat="1" applyBorder="1" applyAlignment="1">
      <alignment horizontal="center" vertical="center"/>
    </xf>
    <xf numFmtId="0" fontId="0" fillId="0" borderId="4114" xfId="0" applyBorder="1">
      <alignment vertical="center"/>
    </xf>
    <xf numFmtId="0" fontId="29" fillId="0" borderId="4062" xfId="0" applyFont="1" applyBorder="1" applyAlignment="1">
      <alignment horizontal="center" vertical="center" shrinkToFit="1"/>
    </xf>
    <xf numFmtId="0" fontId="0" fillId="0" borderId="4060" xfId="0" applyBorder="1" applyAlignment="1">
      <alignment horizontal="center" vertical="center" shrinkToFit="1"/>
    </xf>
    <xf numFmtId="0" fontId="35" fillId="0" borderId="4051" xfId="0" applyFont="1" applyBorder="1" applyAlignment="1">
      <alignment horizontal="center" vertical="center" shrinkToFit="1"/>
    </xf>
    <xf numFmtId="56" fontId="35" fillId="0" borderId="4063" xfId="0" applyNumberFormat="1" applyFont="1" applyBorder="1" applyAlignment="1">
      <alignment horizontal="center" vertical="center" shrinkToFit="1"/>
    </xf>
    <xf numFmtId="49" fontId="43" fillId="0" borderId="4061" xfId="0" quotePrefix="1" applyNumberFormat="1" applyFont="1" applyBorder="1" applyAlignment="1">
      <alignment horizontal="center" vertical="center" shrinkToFit="1"/>
    </xf>
    <xf numFmtId="176" fontId="39" fillId="11" borderId="4065" xfId="0" applyNumberFormat="1" applyFont="1" applyFill="1" applyBorder="1" applyAlignment="1">
      <alignment horizontal="center" vertical="center" shrinkToFit="1"/>
    </xf>
    <xf numFmtId="176" fontId="39" fillId="11" borderId="4066" xfId="0" applyNumberFormat="1" applyFont="1" applyFill="1" applyBorder="1" applyAlignment="1">
      <alignment horizontal="center" vertical="center" shrinkToFit="1"/>
    </xf>
    <xf numFmtId="0" fontId="39" fillId="0" borderId="4067" xfId="0" applyFont="1" applyBorder="1" applyAlignment="1">
      <alignment horizontal="center" vertical="center" shrinkToFit="1"/>
    </xf>
    <xf numFmtId="0" fontId="39" fillId="11" borderId="4068" xfId="0" applyFont="1" applyFill="1" applyBorder="1" applyAlignment="1">
      <alignment horizontal="center" vertical="center" shrinkToFit="1"/>
    </xf>
    <xf numFmtId="0" fontId="39" fillId="11" borderId="4065" xfId="0" applyFont="1" applyFill="1" applyBorder="1" applyAlignment="1">
      <alignment horizontal="center" vertical="center" shrinkToFit="1"/>
    </xf>
    <xf numFmtId="0" fontId="39" fillId="11" borderId="4066" xfId="0" applyFont="1" applyFill="1" applyBorder="1" applyAlignment="1">
      <alignment horizontal="center" vertical="center" shrinkToFit="1"/>
    </xf>
    <xf numFmtId="0" fontId="0" fillId="0" borderId="4072" xfId="0" applyBorder="1" applyAlignment="1">
      <alignment horizontal="center" vertical="center"/>
    </xf>
    <xf numFmtId="176" fontId="0" fillId="0" borderId="4070" xfId="0" applyNumberFormat="1" applyBorder="1" applyAlignment="1">
      <alignment horizontal="center" vertical="center"/>
    </xf>
    <xf numFmtId="0" fontId="0" fillId="0" borderId="4071" xfId="0" applyBorder="1">
      <alignment vertical="center"/>
    </xf>
    <xf numFmtId="176" fontId="0" fillId="20" borderId="3497" xfId="0" applyNumberFormat="1" applyFill="1" applyBorder="1" applyAlignment="1">
      <alignment horizontal="center" vertical="center" shrinkToFit="1"/>
    </xf>
    <xf numFmtId="176" fontId="0" fillId="20" borderId="3498" xfId="0" applyNumberFormat="1" applyFill="1" applyBorder="1" applyAlignment="1">
      <alignment horizontal="center" vertical="center" shrinkToFit="1"/>
    </xf>
    <xf numFmtId="176" fontId="28" fillId="20" borderId="3442" xfId="0" applyNumberFormat="1" applyFont="1" applyFill="1" applyBorder="1" applyAlignment="1">
      <alignment horizontal="center" vertical="center" shrinkToFit="1"/>
    </xf>
    <xf numFmtId="176" fontId="28" fillId="16" borderId="3700" xfId="0" applyNumberFormat="1" applyFont="1" applyFill="1" applyBorder="1" applyAlignment="1">
      <alignment horizontal="center" vertical="center" shrinkToFit="1"/>
    </xf>
    <xf numFmtId="176" fontId="28" fillId="0" borderId="2681" xfId="0" applyNumberFormat="1" applyFont="1" applyBorder="1" applyAlignment="1">
      <alignment horizontal="center" vertical="center"/>
    </xf>
    <xf numFmtId="0" fontId="28" fillId="0" borderId="504" xfId="0" applyFont="1" applyBorder="1" applyAlignment="1">
      <alignment horizontal="center" vertical="center"/>
    </xf>
    <xf numFmtId="176" fontId="27" fillId="20" borderId="3498" xfId="0" applyNumberFormat="1" applyFont="1" applyFill="1" applyBorder="1" applyAlignment="1">
      <alignment horizontal="center" vertical="center" shrinkToFit="1"/>
    </xf>
    <xf numFmtId="176" fontId="27" fillId="16" borderId="514" xfId="0" applyNumberFormat="1" applyFont="1" applyFill="1" applyBorder="1" applyAlignment="1">
      <alignment horizontal="center" vertical="center" shrinkToFit="1"/>
    </xf>
    <xf numFmtId="0" fontId="37" fillId="7" borderId="3104" xfId="0" applyFont="1" applyFill="1" applyBorder="1" applyAlignment="1">
      <alignment vertical="center" shrinkToFit="1"/>
    </xf>
    <xf numFmtId="0" fontId="39" fillId="7" borderId="3456" xfId="0" applyFont="1" applyFill="1" applyBorder="1" applyAlignment="1">
      <alignment horizontal="center" vertical="center" shrinkToFit="1"/>
    </xf>
    <xf numFmtId="0" fontId="29" fillId="0" borderId="3455" xfId="0" applyFont="1" applyBorder="1" applyAlignment="1">
      <alignment horizontal="center" vertical="center" shrinkToFit="1"/>
    </xf>
    <xf numFmtId="0" fontId="0" fillId="0" borderId="3454" xfId="0" applyBorder="1" applyAlignment="1">
      <alignment horizontal="center" vertical="center" shrinkToFit="1"/>
    </xf>
    <xf numFmtId="176" fontId="39" fillId="11" borderId="3458" xfId="0" applyNumberFormat="1" applyFont="1" applyFill="1" applyBorder="1" applyAlignment="1">
      <alignment horizontal="center" vertical="center" shrinkToFit="1"/>
    </xf>
    <xf numFmtId="176" fontId="39" fillId="11" borderId="3459" xfId="0" applyNumberFormat="1" applyFont="1" applyFill="1" applyBorder="1" applyAlignment="1">
      <alignment horizontal="center" vertical="center" shrinkToFit="1"/>
    </xf>
    <xf numFmtId="0" fontId="39" fillId="0" borderId="3460" xfId="0" applyFont="1" applyBorder="1" applyAlignment="1">
      <alignment horizontal="center" vertical="center" shrinkToFit="1"/>
    </xf>
    <xf numFmtId="0" fontId="39" fillId="11" borderId="3453" xfId="0" applyFont="1" applyFill="1" applyBorder="1" applyAlignment="1">
      <alignment horizontal="center" vertical="center" shrinkToFit="1"/>
    </xf>
    <xf numFmtId="0" fontId="39" fillId="11" borderId="3458" xfId="0" applyFont="1" applyFill="1" applyBorder="1" applyAlignment="1">
      <alignment horizontal="center" vertical="center" shrinkToFit="1"/>
    </xf>
    <xf numFmtId="0" fontId="39" fillId="11" borderId="3459" xfId="0" applyFont="1" applyFill="1" applyBorder="1" applyAlignment="1">
      <alignment horizontal="center" vertical="center" shrinkToFit="1"/>
    </xf>
    <xf numFmtId="0" fontId="0" fillId="0" borderId="3463" xfId="0" applyBorder="1" applyAlignment="1">
      <alignment horizontal="center" vertical="center"/>
    </xf>
    <xf numFmtId="176" fontId="0" fillId="0" borderId="3461" xfId="0" applyNumberFormat="1" applyBorder="1" applyAlignment="1">
      <alignment horizontal="center" vertical="center"/>
    </xf>
    <xf numFmtId="0" fontId="0" fillId="0" borderId="3462" xfId="0" applyBorder="1">
      <alignment vertical="center"/>
    </xf>
    <xf numFmtId="0" fontId="37" fillId="41" borderId="528" xfId="0" applyFont="1" applyFill="1" applyBorder="1" applyAlignment="1">
      <alignment vertical="center" shrinkToFit="1"/>
    </xf>
    <xf numFmtId="0" fontId="39" fillId="41" borderId="529" xfId="0" applyFont="1" applyFill="1" applyBorder="1" applyAlignment="1">
      <alignment horizontal="center" vertical="center" shrinkToFit="1"/>
    </xf>
    <xf numFmtId="0" fontId="28" fillId="0" borderId="2682" xfId="0" applyFont="1" applyBorder="1" applyAlignment="1">
      <alignment horizontal="center" vertical="center"/>
    </xf>
    <xf numFmtId="0" fontId="37" fillId="7" borderId="3105" xfId="0" applyFont="1" applyFill="1" applyBorder="1" applyAlignment="1">
      <alignment horizontal="center" vertical="center" shrinkToFit="1"/>
    </xf>
    <xf numFmtId="0" fontId="29" fillId="0" borderId="3103" xfId="0" applyFont="1" applyBorder="1" applyAlignment="1">
      <alignment horizontal="center" vertical="center" shrinkToFit="1"/>
    </xf>
    <xf numFmtId="0" fontId="0" fillId="0" borderId="3100" xfId="0" applyBorder="1" applyAlignment="1">
      <alignment horizontal="center" vertical="center" shrinkToFit="1"/>
    </xf>
    <xf numFmtId="176" fontId="0" fillId="16" borderId="3429" xfId="0" applyNumberFormat="1" applyFill="1" applyBorder="1" applyAlignment="1">
      <alignment horizontal="center" vertical="center" shrinkToFit="1"/>
    </xf>
    <xf numFmtId="176" fontId="39" fillId="11" borderId="3107" xfId="0" applyNumberFormat="1" applyFont="1" applyFill="1" applyBorder="1" applyAlignment="1">
      <alignment horizontal="center" vertical="center" shrinkToFit="1"/>
    </xf>
    <xf numFmtId="176" fontId="39" fillId="11" borderId="3109" xfId="0" applyNumberFormat="1" applyFont="1" applyFill="1" applyBorder="1" applyAlignment="1">
      <alignment horizontal="center" vertical="center" shrinkToFit="1"/>
    </xf>
    <xf numFmtId="0" fontId="39" fillId="0" borderId="3110" xfId="0" applyFont="1" applyBorder="1" applyAlignment="1">
      <alignment horizontal="center" vertical="center" shrinkToFit="1"/>
    </xf>
    <xf numFmtId="0" fontId="39" fillId="11" borderId="3107" xfId="0" applyFont="1" applyFill="1" applyBorder="1" applyAlignment="1">
      <alignment horizontal="center" vertical="center" shrinkToFit="1"/>
    </xf>
    <xf numFmtId="0" fontId="39" fillId="11" borderId="3109" xfId="0" applyFont="1" applyFill="1" applyBorder="1" applyAlignment="1">
      <alignment horizontal="center" vertical="center" shrinkToFit="1"/>
    </xf>
    <xf numFmtId="0" fontId="0" fillId="0" borderId="3113" xfId="0" applyBorder="1" applyAlignment="1">
      <alignment horizontal="center" vertical="center"/>
    </xf>
    <xf numFmtId="176" fontId="0" fillId="0" borderId="3111" xfId="0" applyNumberFormat="1" applyBorder="1" applyAlignment="1">
      <alignment horizontal="center" vertical="center"/>
    </xf>
    <xf numFmtId="0" fontId="0" fillId="0" borderId="3112" xfId="0" applyBorder="1">
      <alignment vertical="center"/>
    </xf>
    <xf numFmtId="0" fontId="37" fillId="41" borderId="3414" xfId="0" applyFont="1" applyFill="1" applyBorder="1" applyAlignment="1">
      <alignment vertical="center" shrinkToFit="1"/>
    </xf>
    <xf numFmtId="0" fontId="39" fillId="41" borderId="3415" xfId="0" applyFont="1" applyFill="1" applyBorder="1" applyAlignment="1">
      <alignment horizontal="center" vertical="center" shrinkToFit="1"/>
    </xf>
    <xf numFmtId="0" fontId="29" fillId="0" borderId="3413" xfId="0" applyFont="1" applyBorder="1" applyAlignment="1">
      <alignment horizontal="center" vertical="center" shrinkToFit="1"/>
    </xf>
    <xf numFmtId="0" fontId="0" fillId="0" borderId="3410" xfId="0" applyBorder="1" applyAlignment="1">
      <alignment horizontal="center" vertical="center" shrinkToFit="1"/>
    </xf>
    <xf numFmtId="176" fontId="39" fillId="11" borderId="3418" xfId="0" applyNumberFormat="1" applyFont="1" applyFill="1" applyBorder="1" applyAlignment="1">
      <alignment horizontal="center" vertical="center" shrinkToFit="1"/>
    </xf>
    <xf numFmtId="176" fontId="39" fillId="11" borderId="3417" xfId="0" applyNumberFormat="1" applyFont="1" applyFill="1" applyBorder="1" applyAlignment="1">
      <alignment horizontal="center" vertical="center" shrinkToFit="1"/>
    </xf>
    <xf numFmtId="0" fontId="39" fillId="0" borderId="3419" xfId="0" applyFont="1" applyBorder="1" applyAlignment="1">
      <alignment horizontal="center" vertical="center" shrinkToFit="1"/>
    </xf>
    <xf numFmtId="0" fontId="39" fillId="11" borderId="3420" xfId="0" applyFont="1" applyFill="1" applyBorder="1" applyAlignment="1">
      <alignment horizontal="center" vertical="center" shrinkToFit="1"/>
    </xf>
    <xf numFmtId="0" fontId="39" fillId="11" borderId="3417" xfId="0" applyFont="1" applyFill="1" applyBorder="1" applyAlignment="1">
      <alignment horizontal="center" vertical="center" shrinkToFit="1"/>
    </xf>
    <xf numFmtId="0" fontId="39" fillId="11" borderId="3418" xfId="0" applyFont="1" applyFill="1" applyBorder="1" applyAlignment="1">
      <alignment horizontal="center" vertical="center" shrinkToFit="1"/>
    </xf>
    <xf numFmtId="0" fontId="0" fillId="0" borderId="3424" xfId="0" applyBorder="1" applyAlignment="1">
      <alignment horizontal="center" vertical="center"/>
    </xf>
    <xf numFmtId="176" fontId="0" fillId="0" borderId="3422" xfId="0" applyNumberFormat="1" applyBorder="1" applyAlignment="1">
      <alignment horizontal="center" vertical="center"/>
    </xf>
    <xf numFmtId="0" fontId="0" fillId="0" borderId="3423" xfId="0" applyBorder="1">
      <alignment vertical="center"/>
    </xf>
    <xf numFmtId="0" fontId="29" fillId="0" borderId="4050" xfId="0" applyFont="1" applyBorder="1" applyAlignment="1">
      <alignment horizontal="center" vertical="center" shrinkToFit="1"/>
    </xf>
    <xf numFmtId="0" fontId="0" fillId="0" borderId="4048" xfId="0" applyBorder="1" applyAlignment="1">
      <alignment horizontal="center" vertical="center" shrinkToFit="1"/>
    </xf>
    <xf numFmtId="49" fontId="43" fillId="0" borderId="4049" xfId="0" quotePrefix="1" applyNumberFormat="1" applyFont="1" applyBorder="1" applyAlignment="1">
      <alignment horizontal="center" vertical="center" shrinkToFit="1"/>
    </xf>
    <xf numFmtId="176" fontId="27" fillId="20" borderId="514" xfId="0" applyNumberFormat="1" applyFont="1" applyFill="1" applyBorder="1" applyAlignment="1">
      <alignment horizontal="center" vertical="center" shrinkToFit="1"/>
    </xf>
    <xf numFmtId="176" fontId="39" fillId="11" borderId="4053" xfId="0" applyNumberFormat="1" applyFont="1" applyFill="1" applyBorder="1" applyAlignment="1">
      <alignment horizontal="center" vertical="center" shrinkToFit="1"/>
    </xf>
    <xf numFmtId="176" fontId="39" fillId="11" borderId="4054" xfId="0" applyNumberFormat="1" applyFont="1" applyFill="1" applyBorder="1" applyAlignment="1">
      <alignment horizontal="center" vertical="center" shrinkToFit="1"/>
    </xf>
    <xf numFmtId="0" fontId="39" fillId="0" borderId="4055" xfId="0" applyFont="1" applyBorder="1" applyAlignment="1">
      <alignment horizontal="center" vertical="center" shrinkToFit="1"/>
    </xf>
    <xf numFmtId="0" fontId="39" fillId="11" borderId="4056" xfId="0" applyFont="1" applyFill="1" applyBorder="1" applyAlignment="1">
      <alignment horizontal="center" vertical="center" shrinkToFit="1"/>
    </xf>
    <xf numFmtId="0" fontId="39" fillId="11" borderId="4053" xfId="0" applyFont="1" applyFill="1" applyBorder="1" applyAlignment="1">
      <alignment horizontal="center" vertical="center" shrinkToFit="1"/>
    </xf>
    <xf numFmtId="0" fontId="39" fillId="11" borderId="4054" xfId="0" applyFont="1" applyFill="1" applyBorder="1" applyAlignment="1">
      <alignment horizontal="center" vertical="center" shrinkToFit="1"/>
    </xf>
    <xf numFmtId="0" fontId="0" fillId="0" borderId="4059" xfId="0" applyBorder="1" applyAlignment="1">
      <alignment horizontal="center" vertical="center"/>
    </xf>
    <xf numFmtId="176" fontId="0" fillId="0" borderId="4057" xfId="0" applyNumberFormat="1" applyBorder="1" applyAlignment="1">
      <alignment horizontal="center" vertical="center"/>
    </xf>
    <xf numFmtId="0" fontId="0" fillId="0" borderId="4058" xfId="0" applyBorder="1">
      <alignment vertical="center"/>
    </xf>
    <xf numFmtId="0" fontId="37" fillId="41" borderId="3425" xfId="0" applyFont="1" applyFill="1" applyBorder="1" applyAlignment="1">
      <alignment vertical="center" shrinkToFit="1"/>
    </xf>
    <xf numFmtId="0" fontId="37" fillId="41" borderId="3426" xfId="0" applyFont="1" applyFill="1" applyBorder="1" applyAlignment="1">
      <alignment horizontal="center" vertical="center" shrinkToFit="1"/>
    </xf>
    <xf numFmtId="0" fontId="29" fillId="0" borderId="3424" xfId="0" applyFont="1" applyBorder="1" applyAlignment="1">
      <alignment horizontal="center" vertical="center" shrinkToFit="1"/>
    </xf>
    <xf numFmtId="0" fontId="0" fillId="0" borderId="3421" xfId="0" applyBorder="1" applyAlignment="1">
      <alignment horizontal="center" vertical="center" shrinkToFit="1"/>
    </xf>
    <xf numFmtId="176" fontId="39" fillId="11" borderId="3430" xfId="0" applyNumberFormat="1" applyFont="1" applyFill="1" applyBorder="1" applyAlignment="1">
      <alignment horizontal="center" vertical="center" shrinkToFit="1"/>
    </xf>
    <xf numFmtId="176" fontId="39" fillId="11" borderId="3428" xfId="0" applyNumberFormat="1" applyFont="1" applyFill="1" applyBorder="1" applyAlignment="1">
      <alignment horizontal="center" vertical="center" shrinkToFit="1"/>
    </xf>
    <xf numFmtId="0" fontId="39" fillId="0" borderId="3431" xfId="0" applyFont="1" applyBorder="1" applyAlignment="1">
      <alignment horizontal="center" vertical="center" shrinkToFit="1"/>
    </xf>
    <xf numFmtId="0" fontId="39" fillId="11" borderId="3432" xfId="0" applyFont="1" applyFill="1" applyBorder="1" applyAlignment="1">
      <alignment horizontal="center" vertical="center" shrinkToFit="1"/>
    </xf>
    <xf numFmtId="0" fontId="39" fillId="11" borderId="3428" xfId="0" applyFont="1" applyFill="1" applyBorder="1" applyAlignment="1">
      <alignment horizontal="center" vertical="center" shrinkToFit="1"/>
    </xf>
    <xf numFmtId="0" fontId="39" fillId="11" borderId="3430" xfId="0" applyFont="1" applyFill="1" applyBorder="1" applyAlignment="1">
      <alignment horizontal="center" vertical="center" shrinkToFit="1"/>
    </xf>
    <xf numFmtId="0" fontId="0" fillId="0" borderId="3436" xfId="0" applyBorder="1" applyAlignment="1">
      <alignment horizontal="center" vertical="center"/>
    </xf>
    <xf numFmtId="176" fontId="0" fillId="0" borderId="3434" xfId="0" applyNumberFormat="1" applyBorder="1" applyAlignment="1">
      <alignment horizontal="center" vertical="center"/>
    </xf>
    <xf numFmtId="0" fontId="0" fillId="0" borderId="3435" xfId="0" applyBorder="1">
      <alignment vertical="center"/>
    </xf>
    <xf numFmtId="176" fontId="0" fillId="20" borderId="3375" xfId="0" applyNumberFormat="1" applyFill="1" applyBorder="1" applyAlignment="1">
      <alignment horizontal="center" vertical="center" shrinkToFit="1"/>
    </xf>
    <xf numFmtId="176" fontId="0" fillId="20" borderId="3376" xfId="0" applyNumberFormat="1" applyFill="1" applyBorder="1" applyAlignment="1">
      <alignment horizontal="center" vertical="center" shrinkToFit="1"/>
    </xf>
    <xf numFmtId="176" fontId="28" fillId="20" borderId="3377" xfId="0" applyNumberFormat="1" applyFont="1" applyFill="1" applyBorder="1" applyAlignment="1">
      <alignment horizontal="center" vertical="center" shrinkToFit="1"/>
    </xf>
    <xf numFmtId="176" fontId="27" fillId="20" borderId="3376" xfId="0" applyNumberFormat="1" applyFont="1" applyFill="1" applyBorder="1" applyAlignment="1">
      <alignment horizontal="center" vertical="center" shrinkToFit="1"/>
    </xf>
    <xf numFmtId="176" fontId="28" fillId="16" borderId="3378" xfId="0" applyNumberFormat="1" applyFont="1" applyFill="1" applyBorder="1" applyAlignment="1">
      <alignment horizontal="center" vertical="center" shrinkToFit="1"/>
    </xf>
    <xf numFmtId="176" fontId="27" fillId="16" borderId="3698" xfId="0" applyNumberFormat="1" applyFont="1" applyFill="1" applyBorder="1" applyAlignment="1">
      <alignment horizontal="center" vertical="center" shrinkToFit="1"/>
    </xf>
    <xf numFmtId="176" fontId="28" fillId="0" borderId="506" xfId="0" applyNumberFormat="1" applyFont="1" applyBorder="1" applyAlignment="1">
      <alignment horizontal="center" vertical="center"/>
    </xf>
    <xf numFmtId="49" fontId="40" fillId="0" borderId="4174" xfId="61" applyNumberFormat="1" applyFont="1" applyBorder="1" applyAlignment="1">
      <alignment horizontal="left" vertical="center"/>
    </xf>
    <xf numFmtId="0" fontId="39" fillId="7" borderId="3466" xfId="0" applyFont="1" applyFill="1" applyBorder="1" applyAlignment="1">
      <alignment horizontal="center" vertical="center" shrinkToFit="1"/>
    </xf>
    <xf numFmtId="0" fontId="29" fillId="0" borderId="3465" xfId="0" applyFont="1" applyBorder="1" applyAlignment="1">
      <alignment horizontal="center" vertical="center" shrinkToFit="1"/>
    </xf>
    <xf numFmtId="0" fontId="0" fillId="0" borderId="3464" xfId="0" applyBorder="1" applyAlignment="1">
      <alignment horizontal="center" vertical="center" shrinkToFit="1"/>
    </xf>
    <xf numFmtId="176" fontId="0" fillId="20" borderId="2221" xfId="0" applyNumberFormat="1" applyFill="1" applyBorder="1" applyAlignment="1">
      <alignment horizontal="center" vertical="center" shrinkToFit="1"/>
    </xf>
    <xf numFmtId="176" fontId="0" fillId="20" borderId="2222" xfId="0" applyNumberFormat="1" applyFill="1" applyBorder="1" applyAlignment="1">
      <alignment horizontal="center" vertical="center" shrinkToFit="1"/>
    </xf>
    <xf numFmtId="176" fontId="27" fillId="20" borderId="2222" xfId="0" applyNumberFormat="1" applyFont="1" applyFill="1" applyBorder="1" applyAlignment="1">
      <alignment horizontal="center" vertical="center" shrinkToFit="1"/>
    </xf>
    <xf numFmtId="176" fontId="28" fillId="20" borderId="2223" xfId="0" applyNumberFormat="1" applyFont="1" applyFill="1" applyBorder="1" applyAlignment="1">
      <alignment horizontal="center" vertical="center" shrinkToFit="1"/>
    </xf>
    <xf numFmtId="176" fontId="28" fillId="16" borderId="2224" xfId="0" applyNumberFormat="1" applyFont="1" applyFill="1" applyBorder="1" applyAlignment="1">
      <alignment horizontal="center" vertical="center" shrinkToFit="1"/>
    </xf>
    <xf numFmtId="176" fontId="27" fillId="16" borderId="4167" xfId="0" applyNumberFormat="1" applyFont="1" applyFill="1" applyBorder="1" applyAlignment="1">
      <alignment horizontal="center" vertical="center" shrinkToFit="1"/>
    </xf>
    <xf numFmtId="176" fontId="39" fillId="11" borderId="3468" xfId="0" applyNumberFormat="1" applyFont="1" applyFill="1" applyBorder="1" applyAlignment="1">
      <alignment horizontal="center" vertical="center" shrinkToFit="1"/>
    </xf>
    <xf numFmtId="176" fontId="39" fillId="11" borderId="3469" xfId="0" applyNumberFormat="1" applyFont="1" applyFill="1" applyBorder="1" applyAlignment="1">
      <alignment horizontal="center" vertical="center" shrinkToFit="1"/>
    </xf>
    <xf numFmtId="0" fontId="39" fillId="0" borderId="3470" xfId="0" applyFont="1" applyBorder="1" applyAlignment="1">
      <alignment horizontal="center" vertical="center" shrinkToFit="1"/>
    </xf>
    <xf numFmtId="0" fontId="39" fillId="11" borderId="3471" xfId="0" applyFont="1" applyFill="1" applyBorder="1" applyAlignment="1">
      <alignment horizontal="center" vertical="center" shrinkToFit="1"/>
    </xf>
    <xf numFmtId="0" fontId="39" fillId="11" borderId="3468" xfId="0" applyFont="1" applyFill="1" applyBorder="1" applyAlignment="1">
      <alignment horizontal="center" vertical="center" shrinkToFit="1"/>
    </xf>
    <xf numFmtId="0" fontId="39" fillId="11" borderId="3469" xfId="0" applyFont="1" applyFill="1" applyBorder="1" applyAlignment="1">
      <alignment horizontal="center" vertical="center" shrinkToFit="1"/>
    </xf>
    <xf numFmtId="0" fontId="0" fillId="0" borderId="3474" xfId="0" applyBorder="1" applyAlignment="1">
      <alignment horizontal="center" vertical="center"/>
    </xf>
    <xf numFmtId="176" fontId="0" fillId="0" borderId="3472" xfId="0" applyNumberFormat="1" applyBorder="1" applyAlignment="1">
      <alignment horizontal="center" vertical="center"/>
    </xf>
    <xf numFmtId="0" fontId="0" fillId="0" borderId="3473" xfId="0" applyBorder="1">
      <alignment vertical="center"/>
    </xf>
    <xf numFmtId="181" fontId="37" fillId="13" borderId="2178" xfId="0" applyNumberFormat="1" applyFont="1" applyFill="1" applyBorder="1" applyAlignment="1">
      <alignment horizontal="center" vertical="center"/>
    </xf>
    <xf numFmtId="0" fontId="0" fillId="0" borderId="3693" xfId="0" applyBorder="1" applyAlignment="1">
      <alignment horizontal="center" vertical="center" shrinkToFit="1"/>
    </xf>
    <xf numFmtId="176" fontId="39" fillId="11" borderId="3701" xfId="0" applyNumberFormat="1" applyFont="1" applyFill="1" applyBorder="1" applyAlignment="1">
      <alignment horizontal="center" vertical="center" shrinkToFit="1"/>
    </xf>
    <xf numFmtId="176" fontId="39" fillId="11" borderId="3697" xfId="0" applyNumberFormat="1" applyFont="1" applyFill="1" applyBorder="1" applyAlignment="1">
      <alignment horizontal="center" vertical="center" shrinkToFit="1"/>
    </xf>
    <xf numFmtId="0" fontId="39" fillId="0" borderId="3702" xfId="0" applyFont="1" applyBorder="1" applyAlignment="1">
      <alignment horizontal="center" vertical="center" shrinkToFit="1"/>
    </xf>
    <xf numFmtId="0" fontId="39" fillId="11" borderId="3703" xfId="0" applyFont="1" applyFill="1" applyBorder="1" applyAlignment="1">
      <alignment horizontal="center" vertical="center" shrinkToFit="1"/>
    </xf>
    <xf numFmtId="0" fontId="39" fillId="11" borderId="3697" xfId="0" applyFont="1" applyFill="1" applyBorder="1" applyAlignment="1">
      <alignment horizontal="center" vertical="center" shrinkToFit="1"/>
    </xf>
    <xf numFmtId="0" fontId="39" fillId="11" borderId="3701" xfId="0" applyFont="1" applyFill="1" applyBorder="1" applyAlignment="1">
      <alignment horizontal="center" vertical="center" shrinkToFit="1"/>
    </xf>
    <xf numFmtId="0" fontId="0" fillId="0" borderId="3707" xfId="0" applyBorder="1" applyAlignment="1">
      <alignment horizontal="center" vertical="center"/>
    </xf>
    <xf numFmtId="176" fontId="0" fillId="0" borderId="3705" xfId="0" applyNumberFormat="1" applyBorder="1" applyAlignment="1">
      <alignment horizontal="center" vertical="center"/>
    </xf>
    <xf numFmtId="0" fontId="0" fillId="0" borderId="3706" xfId="0" applyBorder="1">
      <alignment vertical="center"/>
    </xf>
    <xf numFmtId="0" fontId="0" fillId="0" borderId="3684" xfId="0" applyBorder="1" applyAlignment="1">
      <alignment horizontal="center" vertical="center" shrinkToFit="1"/>
    </xf>
    <xf numFmtId="176" fontId="0" fillId="20" borderId="3450" xfId="0" applyNumberFormat="1" applyFill="1" applyBorder="1" applyAlignment="1">
      <alignment horizontal="center" vertical="center" shrinkToFit="1"/>
    </xf>
    <xf numFmtId="176" fontId="0" fillId="16" borderId="3698" xfId="0" applyNumberFormat="1" applyFill="1" applyBorder="1" applyAlignment="1">
      <alignment horizontal="center" vertical="center" shrinkToFit="1"/>
    </xf>
    <xf numFmtId="176" fontId="39" fillId="11" borderId="3690" xfId="0" applyNumberFormat="1" applyFont="1" applyFill="1" applyBorder="1" applyAlignment="1">
      <alignment horizontal="center" vertical="center" shrinkToFit="1"/>
    </xf>
    <xf numFmtId="176" fontId="39" fillId="11" borderId="3689" xfId="0" applyNumberFormat="1" applyFont="1" applyFill="1" applyBorder="1" applyAlignment="1">
      <alignment horizontal="center" vertical="center" shrinkToFit="1"/>
    </xf>
    <xf numFmtId="0" fontId="39" fillId="0" borderId="3691" xfId="0" applyFont="1" applyBorder="1" applyAlignment="1">
      <alignment horizontal="center" vertical="center" shrinkToFit="1"/>
    </xf>
    <xf numFmtId="0" fontId="39" fillId="11" borderId="3692" xfId="0" applyFont="1" applyFill="1" applyBorder="1" applyAlignment="1">
      <alignment horizontal="center" vertical="center" shrinkToFit="1"/>
    </xf>
    <xf numFmtId="0" fontId="39" fillId="11" borderId="3689" xfId="0" applyFont="1" applyFill="1" applyBorder="1" applyAlignment="1">
      <alignment horizontal="center" vertical="center" shrinkToFit="1"/>
    </xf>
    <xf numFmtId="0" fontId="39" fillId="11" borderId="3690" xfId="0" applyFont="1" applyFill="1" applyBorder="1" applyAlignment="1">
      <alignment horizontal="center" vertical="center" shrinkToFit="1"/>
    </xf>
    <xf numFmtId="0" fontId="0" fillId="0" borderId="3483" xfId="0" applyBorder="1" applyAlignment="1">
      <alignment horizontal="center" vertical="center"/>
    </xf>
    <xf numFmtId="176" fontId="0" fillId="0" borderId="3694" xfId="0" applyNumberFormat="1" applyBorder="1" applyAlignment="1">
      <alignment horizontal="center" vertical="center"/>
    </xf>
    <xf numFmtId="0" fontId="0" fillId="0" borderId="3695" xfId="0" applyBorder="1">
      <alignment vertical="center"/>
    </xf>
    <xf numFmtId="0" fontId="37" fillId="41" borderId="529" xfId="0" applyFont="1" applyFill="1" applyBorder="1" applyAlignment="1">
      <alignment horizontal="center" vertical="center" shrinkToFit="1"/>
    </xf>
    <xf numFmtId="176" fontId="39" fillId="11" borderId="3364" xfId="0" applyNumberFormat="1" applyFont="1" applyFill="1" applyBorder="1" applyAlignment="1">
      <alignment horizontal="center" vertical="center" shrinkToFit="1"/>
    </xf>
    <xf numFmtId="176" fontId="39" fillId="11" borderId="3365" xfId="0" applyNumberFormat="1" applyFont="1" applyFill="1" applyBorder="1" applyAlignment="1">
      <alignment horizontal="center" vertical="center" shrinkToFit="1"/>
    </xf>
    <xf numFmtId="0" fontId="39" fillId="0" borderId="3366" xfId="0" applyFont="1" applyBorder="1" applyAlignment="1">
      <alignment horizontal="center" vertical="center" shrinkToFit="1"/>
    </xf>
    <xf numFmtId="0" fontId="39" fillId="11" borderId="3367" xfId="0" applyFont="1" applyFill="1" applyBorder="1" applyAlignment="1">
      <alignment horizontal="center" vertical="center" shrinkToFit="1"/>
    </xf>
    <xf numFmtId="0" fontId="39" fillId="11" borderId="3364" xfId="0" applyFont="1" applyFill="1" applyBorder="1" applyAlignment="1">
      <alignment horizontal="center" vertical="center" shrinkToFit="1"/>
    </xf>
    <xf numFmtId="0" fontId="39" fillId="11" borderId="3365" xfId="0" applyFont="1" applyFill="1" applyBorder="1" applyAlignment="1">
      <alignment horizontal="center" vertical="center" shrinkToFit="1"/>
    </xf>
    <xf numFmtId="0" fontId="0" fillId="0" borderId="3371" xfId="0" applyBorder="1" applyAlignment="1">
      <alignment horizontal="center" vertical="center"/>
    </xf>
    <xf numFmtId="176" fontId="0" fillId="0" borderId="3369" xfId="0" applyNumberFormat="1" applyBorder="1" applyAlignment="1">
      <alignment horizontal="center" vertical="center"/>
    </xf>
    <xf numFmtId="0" fontId="0" fillId="0" borderId="3370" xfId="0" applyBorder="1">
      <alignment vertical="center"/>
    </xf>
    <xf numFmtId="0" fontId="0" fillId="0" borderId="3714" xfId="0" applyBorder="1" applyAlignment="1">
      <alignment horizontal="center" vertical="center" shrinkToFit="1"/>
    </xf>
    <xf numFmtId="176" fontId="0" fillId="20" borderId="3449" xfId="0" applyNumberFormat="1" applyFill="1" applyBorder="1" applyAlignment="1">
      <alignment horizontal="center" vertical="center" shrinkToFit="1"/>
    </xf>
    <xf numFmtId="176" fontId="28" fillId="20" borderId="3451" xfId="0" applyNumberFormat="1" applyFont="1" applyFill="1" applyBorder="1" applyAlignment="1">
      <alignment horizontal="center" vertical="center" shrinkToFit="1"/>
    </xf>
    <xf numFmtId="176" fontId="28" fillId="16" borderId="3452" xfId="0" applyNumberFormat="1" applyFont="1" applyFill="1" applyBorder="1" applyAlignment="1">
      <alignment horizontal="center" vertical="center" shrinkToFit="1"/>
    </xf>
    <xf numFmtId="176" fontId="0" fillId="16" borderId="3395" xfId="0" applyNumberFormat="1" applyFill="1" applyBorder="1" applyAlignment="1">
      <alignment horizontal="center" vertical="center" shrinkToFit="1"/>
    </xf>
    <xf numFmtId="176" fontId="39" fillId="11" borderId="3718" xfId="0" applyNumberFormat="1" applyFont="1" applyFill="1" applyBorder="1" applyAlignment="1">
      <alignment horizontal="center" vertical="center" shrinkToFit="1"/>
    </xf>
    <xf numFmtId="176" fontId="39" fillId="11" borderId="3717" xfId="0" applyNumberFormat="1" applyFont="1" applyFill="1" applyBorder="1" applyAlignment="1">
      <alignment horizontal="center" vertical="center" shrinkToFit="1"/>
    </xf>
    <xf numFmtId="0" fontId="39" fillId="0" borderId="3719" xfId="0" applyFont="1" applyBorder="1" applyAlignment="1">
      <alignment horizontal="center" vertical="center" shrinkToFit="1"/>
    </xf>
    <xf numFmtId="0" fontId="39" fillId="11" borderId="3720" xfId="0" applyFont="1" applyFill="1" applyBorder="1" applyAlignment="1">
      <alignment horizontal="center" vertical="center" shrinkToFit="1"/>
    </xf>
    <xf numFmtId="0" fontId="39" fillId="11" borderId="3717" xfId="0" applyFont="1" applyFill="1" applyBorder="1" applyAlignment="1">
      <alignment horizontal="center" vertical="center" shrinkToFit="1"/>
    </xf>
    <xf numFmtId="0" fontId="39" fillId="11" borderId="3718" xfId="0" applyFont="1" applyFill="1" applyBorder="1" applyAlignment="1">
      <alignment horizontal="center" vertical="center" shrinkToFit="1"/>
    </xf>
    <xf numFmtId="0" fontId="0" fillId="0" borderId="3722" xfId="0" applyBorder="1" applyAlignment="1">
      <alignment horizontal="center" vertical="center"/>
    </xf>
    <xf numFmtId="176" fontId="0" fillId="0" borderId="3446" xfId="0" applyNumberFormat="1" applyBorder="1" applyAlignment="1">
      <alignment horizontal="center" vertical="center"/>
    </xf>
    <xf numFmtId="0" fontId="0" fillId="0" borderId="3447" xfId="0" applyBorder="1">
      <alignment vertical="center"/>
    </xf>
    <xf numFmtId="0" fontId="0" fillId="0" borderId="3704" xfId="0" applyBorder="1" applyAlignment="1">
      <alignment horizontal="center" vertical="center" shrinkToFit="1"/>
    </xf>
    <xf numFmtId="176" fontId="39" fillId="11" borderId="3711" xfId="0" applyNumberFormat="1" applyFont="1" applyFill="1" applyBorder="1" applyAlignment="1">
      <alignment horizontal="center" vertical="center" shrinkToFit="1"/>
    </xf>
    <xf numFmtId="176" fontId="39" fillId="11" borderId="3709" xfId="0" applyNumberFormat="1" applyFont="1" applyFill="1" applyBorder="1" applyAlignment="1">
      <alignment horizontal="center" vertical="center" shrinkToFit="1"/>
    </xf>
    <xf numFmtId="0" fontId="39" fillId="0" borderId="3712" xfId="0" applyFont="1" applyBorder="1" applyAlignment="1">
      <alignment horizontal="center" vertical="center" shrinkToFit="1"/>
    </xf>
    <xf numFmtId="0" fontId="39" fillId="11" borderId="3713" xfId="0" applyFont="1" applyFill="1" applyBorder="1" applyAlignment="1">
      <alignment horizontal="center" vertical="center" shrinkToFit="1"/>
    </xf>
    <xf numFmtId="0" fontId="39" fillId="11" borderId="3709" xfId="0" applyFont="1" applyFill="1" applyBorder="1" applyAlignment="1">
      <alignment horizontal="center" vertical="center" shrinkToFit="1"/>
    </xf>
    <xf numFmtId="0" fontId="39" fillId="11" borderId="3711" xfId="0" applyFont="1" applyFill="1" applyBorder="1" applyAlignment="1">
      <alignment horizontal="center" vertical="center" shrinkToFit="1"/>
    </xf>
    <xf numFmtId="0" fontId="0" fillId="0" borderId="3715" xfId="0" applyBorder="1" applyAlignment="1">
      <alignment horizontal="center" vertical="center"/>
    </xf>
    <xf numFmtId="0" fontId="37" fillId="41" borderId="3437" xfId="0" applyFont="1" applyFill="1" applyBorder="1" applyAlignment="1">
      <alignment vertical="center" shrinkToFit="1"/>
    </xf>
    <xf numFmtId="0" fontId="37" fillId="41" borderId="3438" xfId="0" applyFont="1" applyFill="1" applyBorder="1" applyAlignment="1">
      <alignment horizontal="center" vertical="center" shrinkToFit="1"/>
    </xf>
    <xf numFmtId="0" fontId="29" fillId="0" borderId="3436" xfId="0" applyFont="1" applyBorder="1" applyAlignment="1">
      <alignment horizontal="center" vertical="center" shrinkToFit="1"/>
    </xf>
    <xf numFmtId="0" fontId="0" fillId="0" borderId="3433" xfId="0" applyBorder="1" applyAlignment="1">
      <alignment horizontal="center" vertical="center" shrinkToFit="1"/>
    </xf>
    <xf numFmtId="176" fontId="27" fillId="20" borderId="2221" xfId="0" applyNumberFormat="1" applyFont="1" applyFill="1" applyBorder="1" applyAlignment="1">
      <alignment horizontal="center" vertical="center" shrinkToFit="1"/>
    </xf>
    <xf numFmtId="176" fontId="0" fillId="16" borderId="3727" xfId="0" applyNumberFormat="1" applyFill="1" applyBorder="1" applyAlignment="1">
      <alignment horizontal="center" vertical="center" shrinkToFit="1"/>
    </xf>
    <xf numFmtId="176" fontId="39" fillId="11" borderId="3443" xfId="0" applyNumberFormat="1" applyFont="1" applyFill="1" applyBorder="1" applyAlignment="1">
      <alignment horizontal="center" vertical="center" shrinkToFit="1"/>
    </xf>
    <xf numFmtId="176" fontId="39" fillId="11" borderId="3440" xfId="0" applyNumberFormat="1" applyFont="1" applyFill="1" applyBorder="1" applyAlignment="1">
      <alignment horizontal="center" vertical="center" shrinkToFit="1"/>
    </xf>
    <xf numFmtId="0" fontId="39" fillId="0" borderId="3444" xfId="0" applyFont="1" applyBorder="1" applyAlignment="1">
      <alignment horizontal="center" vertical="center" shrinkToFit="1"/>
    </xf>
    <xf numFmtId="0" fontId="39" fillId="11" borderId="3445" xfId="0" applyFont="1" applyFill="1" applyBorder="1" applyAlignment="1">
      <alignment horizontal="center" vertical="center" shrinkToFit="1"/>
    </xf>
    <xf numFmtId="0" fontId="39" fillId="11" borderId="3440" xfId="0" applyFont="1" applyFill="1" applyBorder="1" applyAlignment="1">
      <alignment horizontal="center" vertical="center" shrinkToFit="1"/>
    </xf>
    <xf numFmtId="0" fontId="39" fillId="11" borderId="3443" xfId="0" applyFont="1" applyFill="1" applyBorder="1" applyAlignment="1">
      <alignment horizontal="center" vertical="center" shrinkToFit="1"/>
    </xf>
    <xf numFmtId="0" fontId="0" fillId="0" borderId="3448" xfId="0" applyBorder="1" applyAlignment="1">
      <alignment horizontal="center" vertical="center"/>
    </xf>
    <xf numFmtId="0" fontId="37" fillId="3" borderId="3723" xfId="0" applyFont="1" applyFill="1" applyBorder="1" applyAlignment="1">
      <alignment vertical="center" shrinkToFit="1"/>
    </xf>
    <xf numFmtId="0" fontId="39" fillId="3" borderId="3724" xfId="0" applyFont="1" applyFill="1" applyBorder="1" applyAlignment="1">
      <alignment horizontal="center" vertical="center" shrinkToFit="1"/>
    </xf>
    <xf numFmtId="0" fontId="0" fillId="0" borderId="3721" xfId="0" applyBorder="1" applyAlignment="1">
      <alignment horizontal="center" vertical="center" shrinkToFit="1"/>
    </xf>
    <xf numFmtId="176" fontId="0" fillId="20" borderId="3838" xfId="0" applyNumberFormat="1" applyFill="1" applyBorder="1" applyAlignment="1">
      <alignment horizontal="center" vertical="center" shrinkToFit="1"/>
    </xf>
    <xf numFmtId="176" fontId="0" fillId="20" borderId="3839" xfId="0" applyNumberFormat="1" applyFill="1" applyBorder="1" applyAlignment="1">
      <alignment horizontal="center" vertical="center" shrinkToFit="1"/>
    </xf>
    <xf numFmtId="176" fontId="28" fillId="20" borderId="3840" xfId="0" applyNumberFormat="1" applyFont="1" applyFill="1" applyBorder="1" applyAlignment="1">
      <alignment horizontal="center" vertical="center" shrinkToFit="1"/>
    </xf>
    <xf numFmtId="176" fontId="28" fillId="16" borderId="3841" xfId="0" applyNumberFormat="1" applyFont="1" applyFill="1" applyBorder="1" applyAlignment="1">
      <alignment horizontal="center" vertical="center" shrinkToFit="1"/>
    </xf>
    <xf numFmtId="176" fontId="0" fillId="16" borderId="3839" xfId="0" applyNumberFormat="1" applyFill="1" applyBorder="1" applyAlignment="1">
      <alignment horizontal="center" vertical="center" shrinkToFit="1"/>
    </xf>
    <xf numFmtId="176" fontId="39" fillId="11" borderId="3728" xfId="0" applyNumberFormat="1" applyFont="1" applyFill="1" applyBorder="1" applyAlignment="1">
      <alignment horizontal="center" vertical="center" shrinkToFit="1"/>
    </xf>
    <xf numFmtId="176" fontId="39" fillId="11" borderId="3726" xfId="0" applyNumberFormat="1" applyFont="1" applyFill="1" applyBorder="1" applyAlignment="1">
      <alignment horizontal="center" vertical="center" shrinkToFit="1"/>
    </xf>
    <xf numFmtId="0" fontId="39" fillId="0" borderId="3729" xfId="0" applyFont="1" applyBorder="1" applyAlignment="1">
      <alignment horizontal="center" vertical="center" shrinkToFit="1"/>
    </xf>
    <xf numFmtId="0" fontId="39" fillId="11" borderId="3730" xfId="0" applyFont="1" applyFill="1" applyBorder="1" applyAlignment="1">
      <alignment horizontal="center" vertical="center" shrinkToFit="1"/>
    </xf>
    <xf numFmtId="0" fontId="39" fillId="11" borderId="3726" xfId="0" applyFont="1" applyFill="1" applyBorder="1" applyAlignment="1">
      <alignment horizontal="center" vertical="center" shrinkToFit="1"/>
    </xf>
    <xf numFmtId="0" fontId="39" fillId="11" borderId="3728" xfId="0" applyFont="1" applyFill="1" applyBorder="1" applyAlignment="1">
      <alignment horizontal="center" vertical="center" shrinkToFit="1"/>
    </xf>
    <xf numFmtId="0" fontId="0" fillId="0" borderId="3732" xfId="0" applyBorder="1" applyAlignment="1">
      <alignment horizontal="center" vertical="center"/>
    </xf>
    <xf numFmtId="176" fontId="39" fillId="11" borderId="3477" xfId="0" applyNumberFormat="1" applyFont="1" applyFill="1" applyBorder="1" applyAlignment="1">
      <alignment horizontal="center" vertical="center" shrinkToFit="1"/>
    </xf>
    <xf numFmtId="176" fontId="39" fillId="11" borderId="3476" xfId="0" applyNumberFormat="1" applyFont="1" applyFill="1" applyBorder="1" applyAlignment="1">
      <alignment horizontal="center" vertical="center" shrinkToFit="1"/>
    </xf>
    <xf numFmtId="0" fontId="39" fillId="0" borderId="3478" xfId="0" applyFont="1" applyBorder="1" applyAlignment="1">
      <alignment horizontal="center" vertical="center" shrinkToFit="1"/>
    </xf>
    <xf numFmtId="0" fontId="39" fillId="11" borderId="3479" xfId="0" applyFont="1" applyFill="1" applyBorder="1" applyAlignment="1">
      <alignment horizontal="center" vertical="center" shrinkToFit="1"/>
    </xf>
    <xf numFmtId="0" fontId="39" fillId="11" borderId="3476" xfId="0" applyFont="1" applyFill="1" applyBorder="1" applyAlignment="1">
      <alignment horizontal="center" vertical="center" shrinkToFit="1"/>
    </xf>
    <xf numFmtId="0" fontId="39" fillId="11" borderId="3477" xfId="0" applyFont="1" applyFill="1" applyBorder="1" applyAlignment="1">
      <alignment horizontal="center" vertical="center" shrinkToFit="1"/>
    </xf>
    <xf numFmtId="0" fontId="0" fillId="0" borderId="3482" xfId="0" applyBorder="1" applyAlignment="1">
      <alignment horizontal="center" vertical="center"/>
    </xf>
    <xf numFmtId="176" fontId="0" fillId="0" borderId="3480" xfId="0" applyNumberFormat="1" applyBorder="1" applyAlignment="1">
      <alignment horizontal="center" vertical="center"/>
    </xf>
    <xf numFmtId="0" fontId="0" fillId="0" borderId="3481" xfId="0" applyBorder="1">
      <alignment vertical="center"/>
    </xf>
    <xf numFmtId="176" fontId="39" fillId="11" borderId="3490" xfId="0" applyNumberFormat="1" applyFont="1" applyFill="1" applyBorder="1" applyAlignment="1">
      <alignment horizontal="center" vertical="center" shrinkToFit="1"/>
    </xf>
    <xf numFmtId="176" fontId="39" fillId="11" borderId="3489" xfId="0" applyNumberFormat="1" applyFont="1" applyFill="1" applyBorder="1" applyAlignment="1">
      <alignment horizontal="center" vertical="center" shrinkToFit="1"/>
    </xf>
    <xf numFmtId="0" fontId="39" fillId="0" borderId="3491" xfId="0" applyFont="1" applyBorder="1" applyAlignment="1">
      <alignment horizontal="center" vertical="center" shrinkToFit="1"/>
    </xf>
    <xf numFmtId="0" fontId="39" fillId="11" borderId="3492" xfId="0" applyFont="1" applyFill="1" applyBorder="1" applyAlignment="1">
      <alignment horizontal="center" vertical="center" shrinkToFit="1"/>
    </xf>
    <xf numFmtId="0" fontId="39" fillId="11" borderId="3489" xfId="0" applyFont="1" applyFill="1" applyBorder="1" applyAlignment="1">
      <alignment horizontal="center" vertical="center" shrinkToFit="1"/>
    </xf>
    <xf numFmtId="0" fontId="39" fillId="11" borderId="3490" xfId="0" applyFont="1" applyFill="1" applyBorder="1" applyAlignment="1">
      <alignment horizontal="center" vertical="center" shrinkToFit="1"/>
    </xf>
    <xf numFmtId="0" fontId="0" fillId="0" borderId="3495" xfId="0" applyBorder="1" applyAlignment="1">
      <alignment horizontal="center" vertical="center"/>
    </xf>
    <xf numFmtId="176" fontId="0" fillId="0" borderId="3493" xfId="0" applyNumberFormat="1" applyBorder="1" applyAlignment="1">
      <alignment horizontal="center" vertical="center"/>
    </xf>
    <xf numFmtId="0" fontId="0" fillId="0" borderId="3494" xfId="0" applyBorder="1">
      <alignment vertical="center"/>
    </xf>
    <xf numFmtId="176" fontId="0" fillId="20" borderId="3822" xfId="0" applyNumberFormat="1" applyFill="1" applyBorder="1" applyAlignment="1">
      <alignment horizontal="center" vertical="center" shrinkToFit="1"/>
    </xf>
    <xf numFmtId="176" fontId="0" fillId="20" borderId="3709" xfId="0" applyNumberFormat="1" applyFill="1" applyBorder="1" applyAlignment="1">
      <alignment horizontal="center" vertical="center" shrinkToFit="1"/>
    </xf>
    <xf numFmtId="176" fontId="0" fillId="16" borderId="3822" xfId="0" applyNumberFormat="1" applyFill="1" applyBorder="1" applyAlignment="1">
      <alignment horizontal="center" vertical="center" shrinkToFit="1"/>
    </xf>
    <xf numFmtId="176" fontId="0" fillId="16" borderId="4167" xfId="0" applyNumberFormat="1" applyFill="1" applyBorder="1" applyAlignment="1">
      <alignment horizontal="center" vertical="center" shrinkToFit="1"/>
    </xf>
    <xf numFmtId="0" fontId="29" fillId="0" borderId="3340" xfId="0" applyFont="1" applyBorder="1" applyAlignment="1">
      <alignment horizontal="center" vertical="center" shrinkToFit="1"/>
    </xf>
    <xf numFmtId="0" fontId="0" fillId="0" borderId="3339" xfId="0" applyBorder="1" applyAlignment="1">
      <alignment horizontal="center" vertical="center" shrinkToFit="1"/>
    </xf>
    <xf numFmtId="176" fontId="39" fillId="11" borderId="3344" xfId="0" applyNumberFormat="1" applyFont="1" applyFill="1" applyBorder="1" applyAlignment="1">
      <alignment horizontal="center" vertical="center" shrinkToFit="1"/>
    </xf>
    <xf numFmtId="176" fontId="39" fillId="11" borderId="3345" xfId="0" applyNumberFormat="1" applyFont="1" applyFill="1" applyBorder="1" applyAlignment="1">
      <alignment horizontal="center" vertical="center" shrinkToFit="1"/>
    </xf>
    <xf numFmtId="0" fontId="39" fillId="0" borderId="3346" xfId="0" applyFont="1" applyBorder="1" applyAlignment="1">
      <alignment horizontal="center" vertical="center" shrinkToFit="1"/>
    </xf>
    <xf numFmtId="0" fontId="39" fillId="11" borderId="3347" xfId="0" applyFont="1" applyFill="1" applyBorder="1" applyAlignment="1">
      <alignment horizontal="center" vertical="center" shrinkToFit="1"/>
    </xf>
    <xf numFmtId="0" fontId="39" fillId="11" borderId="3344" xfId="0" applyFont="1" applyFill="1" applyBorder="1" applyAlignment="1">
      <alignment horizontal="center" vertical="center" shrinkToFit="1"/>
    </xf>
    <xf numFmtId="0" fontId="39" fillId="11" borderId="3345" xfId="0" applyFont="1" applyFill="1" applyBorder="1" applyAlignment="1">
      <alignment horizontal="center" vertical="center" shrinkToFit="1"/>
    </xf>
    <xf numFmtId="0" fontId="0" fillId="0" borderId="3351" xfId="0" applyBorder="1" applyAlignment="1">
      <alignment horizontal="center" vertical="center"/>
    </xf>
    <xf numFmtId="176" fontId="0" fillId="0" borderId="3349" xfId="0" applyNumberFormat="1" applyBorder="1" applyAlignment="1">
      <alignment horizontal="center" vertical="center"/>
    </xf>
    <xf numFmtId="0" fontId="0" fillId="0" borderId="3350" xfId="0" applyBorder="1">
      <alignment vertical="center"/>
    </xf>
    <xf numFmtId="176" fontId="0" fillId="20" borderId="3850" xfId="0" applyNumberFormat="1" applyFill="1" applyBorder="1" applyAlignment="1">
      <alignment horizontal="center" vertical="center" shrinkToFit="1"/>
    </xf>
    <xf numFmtId="176" fontId="0" fillId="20" borderId="3851" xfId="0" applyNumberFormat="1" applyFill="1" applyBorder="1" applyAlignment="1">
      <alignment horizontal="center" vertical="center" shrinkToFit="1"/>
    </xf>
    <xf numFmtId="176" fontId="28" fillId="20" borderId="3852" xfId="0" applyNumberFormat="1" applyFont="1" applyFill="1" applyBorder="1" applyAlignment="1">
      <alignment horizontal="center" vertical="center" shrinkToFit="1"/>
    </xf>
    <xf numFmtId="176" fontId="28" fillId="16" borderId="3853" xfId="0" applyNumberFormat="1" applyFont="1" applyFill="1" applyBorder="1" applyAlignment="1">
      <alignment horizontal="center" vertical="center" shrinkToFit="1"/>
    </xf>
    <xf numFmtId="176" fontId="0" fillId="16" borderId="3851" xfId="0" applyNumberFormat="1" applyFill="1" applyBorder="1" applyAlignment="1">
      <alignment horizontal="center" vertical="center" shrinkToFit="1"/>
    </xf>
    <xf numFmtId="176" fontId="39" fillId="11" borderId="3499" xfId="0" applyNumberFormat="1" applyFont="1" applyFill="1" applyBorder="1" applyAlignment="1">
      <alignment horizontal="center" vertical="center" shrinkToFit="1"/>
    </xf>
    <xf numFmtId="176" fontId="39" fillId="11" borderId="3497" xfId="0" applyNumberFormat="1" applyFont="1" applyFill="1" applyBorder="1" applyAlignment="1">
      <alignment horizontal="center" vertical="center" shrinkToFit="1"/>
    </xf>
    <xf numFmtId="0" fontId="39" fillId="0" borderId="3500" xfId="0" applyFont="1" applyBorder="1" applyAlignment="1">
      <alignment horizontal="center" vertical="center" shrinkToFit="1"/>
    </xf>
    <xf numFmtId="0" fontId="39" fillId="11" borderId="3501" xfId="0" applyFont="1" applyFill="1" applyBorder="1" applyAlignment="1">
      <alignment horizontal="center" vertical="center" shrinkToFit="1"/>
    </xf>
    <xf numFmtId="0" fontId="39" fillId="11" borderId="3497" xfId="0" applyFont="1" applyFill="1" applyBorder="1" applyAlignment="1">
      <alignment horizontal="center" vertical="center" shrinkToFit="1"/>
    </xf>
    <xf numFmtId="0" fontId="39" fillId="11" borderId="3499" xfId="0" applyFont="1" applyFill="1" applyBorder="1" applyAlignment="1">
      <alignment horizontal="center" vertical="center" shrinkToFit="1"/>
    </xf>
    <xf numFmtId="0" fontId="0" fillId="0" borderId="3504" xfId="0" applyBorder="1" applyAlignment="1">
      <alignment horizontal="center" vertical="center"/>
    </xf>
    <xf numFmtId="176" fontId="0" fillId="0" borderId="3502" xfId="0" applyNumberFormat="1" applyBorder="1" applyAlignment="1">
      <alignment horizontal="center" vertical="center"/>
    </xf>
    <xf numFmtId="0" fontId="0" fillId="0" borderId="3503" xfId="0" applyBorder="1">
      <alignment vertical="center"/>
    </xf>
    <xf numFmtId="0" fontId="29" fillId="0" borderId="3390" xfId="0" applyFont="1" applyBorder="1" applyAlignment="1">
      <alignment horizontal="center" vertical="center" shrinkToFit="1"/>
    </xf>
    <xf numFmtId="0" fontId="0" fillId="0" borderId="3389" xfId="0" applyBorder="1" applyAlignment="1">
      <alignment horizontal="center" vertical="center" shrinkToFit="1"/>
    </xf>
    <xf numFmtId="176" fontId="39" fillId="11" borderId="3394" xfId="0" applyNumberFormat="1" applyFont="1" applyFill="1" applyBorder="1" applyAlignment="1">
      <alignment horizontal="center" vertical="center" shrinkToFit="1"/>
    </xf>
    <xf numFmtId="176" fontId="39" fillId="11" borderId="3396" xfId="0" applyNumberFormat="1" applyFont="1" applyFill="1" applyBorder="1" applyAlignment="1">
      <alignment horizontal="center" vertical="center" shrinkToFit="1"/>
    </xf>
    <xf numFmtId="0" fontId="39" fillId="0" borderId="3397" xfId="0" applyFont="1" applyBorder="1" applyAlignment="1">
      <alignment horizontal="center" vertical="center" shrinkToFit="1"/>
    </xf>
    <xf numFmtId="0" fontId="39" fillId="11" borderId="3398" xfId="0" applyFont="1" applyFill="1" applyBorder="1" applyAlignment="1">
      <alignment horizontal="center" vertical="center" shrinkToFit="1"/>
    </xf>
    <xf numFmtId="0" fontId="39" fillId="11" borderId="3394" xfId="0" applyFont="1" applyFill="1" applyBorder="1" applyAlignment="1">
      <alignment horizontal="center" vertical="center" shrinkToFit="1"/>
    </xf>
    <xf numFmtId="0" fontId="39" fillId="11" borderId="3396" xfId="0" applyFont="1" applyFill="1" applyBorder="1" applyAlignment="1">
      <alignment horizontal="center" vertical="center" shrinkToFit="1"/>
    </xf>
    <xf numFmtId="0" fontId="0" fillId="0" borderId="3402" xfId="0" applyBorder="1" applyAlignment="1">
      <alignment horizontal="center" vertical="center"/>
    </xf>
    <xf numFmtId="176" fontId="0" fillId="0" borderId="3400" xfId="0" applyNumberFormat="1" applyBorder="1" applyAlignment="1">
      <alignment horizontal="center" vertical="center"/>
    </xf>
    <xf numFmtId="0" fontId="0" fillId="0" borderId="3401" xfId="0" applyBorder="1">
      <alignment vertical="center"/>
    </xf>
    <xf numFmtId="176" fontId="39" fillId="11" borderId="2221" xfId="0" applyNumberFormat="1" applyFont="1" applyFill="1" applyBorder="1" applyAlignment="1">
      <alignment horizontal="center" vertical="center" shrinkToFit="1"/>
    </xf>
    <xf numFmtId="176" fontId="39" fillId="11" borderId="2225" xfId="0" applyNumberFormat="1" applyFont="1" applyFill="1" applyBorder="1" applyAlignment="1">
      <alignment horizontal="center" vertical="center" shrinkToFit="1"/>
    </xf>
    <xf numFmtId="0" fontId="39" fillId="0" borderId="2226" xfId="0" applyFont="1" applyBorder="1" applyAlignment="1">
      <alignment horizontal="center" vertical="center" shrinkToFit="1"/>
    </xf>
    <xf numFmtId="0" fontId="39" fillId="11" borderId="2227" xfId="0" applyFont="1" applyFill="1" applyBorder="1" applyAlignment="1">
      <alignment horizontal="center" vertical="center" shrinkToFit="1"/>
    </xf>
    <xf numFmtId="0" fontId="0" fillId="0" borderId="2230" xfId="0" applyBorder="1" applyAlignment="1">
      <alignment horizontal="center" vertical="center"/>
    </xf>
    <xf numFmtId="176" fontId="0" fillId="0" borderId="2228" xfId="0" applyNumberFormat="1" applyBorder="1" applyAlignment="1">
      <alignment horizontal="center" vertical="center"/>
    </xf>
    <xf numFmtId="0" fontId="0" fillId="0" borderId="2229" xfId="0" applyBorder="1">
      <alignment vertical="center"/>
    </xf>
    <xf numFmtId="176" fontId="0" fillId="20" borderId="3710" xfId="0" applyNumberFormat="1" applyFill="1" applyBorder="1" applyAlignment="1">
      <alignment horizontal="center" vertical="center" shrinkToFit="1"/>
    </xf>
    <xf numFmtId="176" fontId="0" fillId="16" borderId="3771" xfId="0" applyNumberFormat="1" applyFill="1" applyBorder="1" applyAlignment="1">
      <alignment horizontal="center" vertical="center" shrinkToFit="1"/>
    </xf>
    <xf numFmtId="176" fontId="39" fillId="11" borderId="4168" xfId="0" applyNumberFormat="1" applyFont="1" applyFill="1" applyBorder="1" applyAlignment="1">
      <alignment horizontal="center" vertical="center" shrinkToFit="1"/>
    </xf>
    <xf numFmtId="176" fontId="39" fillId="11" borderId="4166" xfId="0" applyNumberFormat="1" applyFont="1" applyFill="1" applyBorder="1" applyAlignment="1">
      <alignment horizontal="center" vertical="center" shrinkToFit="1"/>
    </xf>
    <xf numFmtId="0" fontId="39" fillId="0" borderId="4169" xfId="0" applyFont="1" applyBorder="1" applyAlignment="1">
      <alignment horizontal="center" vertical="center" shrinkToFit="1"/>
    </xf>
    <xf numFmtId="0" fontId="39" fillId="11" borderId="4170" xfId="0" applyFont="1" applyFill="1" applyBorder="1" applyAlignment="1">
      <alignment horizontal="center" vertical="center" shrinkToFit="1"/>
    </xf>
    <xf numFmtId="0" fontId="39" fillId="11" borderId="4166" xfId="0" applyFont="1" applyFill="1" applyBorder="1" applyAlignment="1">
      <alignment horizontal="center" vertical="center" shrinkToFit="1"/>
    </xf>
    <xf numFmtId="0" fontId="39" fillId="11" borderId="4168" xfId="0" applyFont="1" applyFill="1" applyBorder="1" applyAlignment="1">
      <alignment horizontal="center" vertical="center" shrinkToFit="1"/>
    </xf>
    <xf numFmtId="0" fontId="0" fillId="0" borderId="4173" xfId="0" applyBorder="1" applyAlignment="1">
      <alignment horizontal="center" vertical="center"/>
    </xf>
    <xf numFmtId="176" fontId="0" fillId="0" borderId="4171" xfId="0" applyNumberFormat="1" applyBorder="1" applyAlignment="1">
      <alignment horizontal="center" vertical="center"/>
    </xf>
    <xf numFmtId="0" fontId="0" fillId="0" borderId="4172" xfId="0" applyBorder="1">
      <alignment vertical="center"/>
    </xf>
    <xf numFmtId="0" fontId="29" fillId="0" borderId="4092" xfId="0" applyFont="1" applyBorder="1" applyAlignment="1">
      <alignment horizontal="center" vertical="center" shrinkToFit="1"/>
    </xf>
    <xf numFmtId="0" fontId="0" fillId="0" borderId="4089" xfId="0" applyBorder="1" applyAlignment="1">
      <alignment horizontal="center" vertical="center" shrinkToFit="1"/>
    </xf>
    <xf numFmtId="176" fontId="28" fillId="20" borderId="3737" xfId="0" applyNumberFormat="1" applyFont="1" applyFill="1" applyBorder="1" applyAlignment="1">
      <alignment horizontal="center" vertical="center" shrinkToFit="1"/>
    </xf>
    <xf numFmtId="176" fontId="39" fillId="11" borderId="4097" xfId="0" applyNumberFormat="1" applyFont="1" applyFill="1" applyBorder="1" applyAlignment="1">
      <alignment horizontal="center" vertical="center" shrinkToFit="1"/>
    </xf>
    <xf numFmtId="176" fontId="39" fillId="11" borderId="4096" xfId="0" applyNumberFormat="1" applyFont="1" applyFill="1" applyBorder="1" applyAlignment="1">
      <alignment horizontal="center" vertical="center" shrinkToFit="1"/>
    </xf>
    <xf numFmtId="0" fontId="39" fillId="0" borderId="4098" xfId="0" applyFont="1" applyBorder="1" applyAlignment="1">
      <alignment horizontal="center" vertical="center" shrinkToFit="1"/>
    </xf>
    <xf numFmtId="0" fontId="39" fillId="11" borderId="4099" xfId="0" applyFont="1" applyFill="1" applyBorder="1" applyAlignment="1">
      <alignment horizontal="center" vertical="center" shrinkToFit="1"/>
    </xf>
    <xf numFmtId="0" fontId="39" fillId="11" borderId="4096" xfId="0" applyFont="1" applyFill="1" applyBorder="1" applyAlignment="1">
      <alignment horizontal="center" vertical="center" shrinkToFit="1"/>
    </xf>
    <xf numFmtId="0" fontId="39" fillId="11" borderId="4097" xfId="0" applyFont="1" applyFill="1" applyBorder="1" applyAlignment="1">
      <alignment horizontal="center" vertical="center" shrinkToFit="1"/>
    </xf>
    <xf numFmtId="0" fontId="0" fillId="0" borderId="4103" xfId="0" applyBorder="1" applyAlignment="1">
      <alignment horizontal="center" vertical="center"/>
    </xf>
    <xf numFmtId="176" fontId="0" fillId="0" borderId="4101" xfId="0" applyNumberFormat="1" applyBorder="1" applyAlignment="1">
      <alignment horizontal="center" vertical="center"/>
    </xf>
    <xf numFmtId="0" fontId="0" fillId="0" borderId="4102" xfId="0" applyBorder="1">
      <alignment vertical="center"/>
    </xf>
    <xf numFmtId="176" fontId="39" fillId="11" borderId="3900" xfId="0" applyNumberFormat="1" applyFont="1" applyFill="1" applyBorder="1" applyAlignment="1">
      <alignment horizontal="center" vertical="center" shrinkToFit="1"/>
    </xf>
    <xf numFmtId="176" fontId="39" fillId="11" borderId="3899" xfId="0" applyNumberFormat="1" applyFont="1" applyFill="1" applyBorder="1" applyAlignment="1">
      <alignment horizontal="center" vertical="center" shrinkToFit="1"/>
    </xf>
    <xf numFmtId="0" fontId="39" fillId="0" borderId="3901" xfId="0" applyFont="1" applyBorder="1" applyAlignment="1">
      <alignment horizontal="center" vertical="center" shrinkToFit="1"/>
    </xf>
    <xf numFmtId="0" fontId="39" fillId="11" borderId="3902" xfId="0" applyFont="1" applyFill="1" applyBorder="1" applyAlignment="1">
      <alignment horizontal="center" vertical="center" shrinkToFit="1"/>
    </xf>
    <xf numFmtId="0" fontId="39" fillId="11" borderId="3899" xfId="0" applyFont="1" applyFill="1" applyBorder="1" applyAlignment="1">
      <alignment horizontal="center" vertical="center" shrinkToFit="1"/>
    </xf>
    <xf numFmtId="0" fontId="39" fillId="11" borderId="3900" xfId="0" applyFont="1" applyFill="1" applyBorder="1" applyAlignment="1">
      <alignment horizontal="center" vertical="center" shrinkToFit="1"/>
    </xf>
    <xf numFmtId="0" fontId="0" fillId="0" borderId="3903" xfId="0" applyBorder="1" applyAlignment="1">
      <alignment horizontal="center" vertical="center"/>
    </xf>
    <xf numFmtId="0" fontId="29" fillId="0" borderId="3351" xfId="0" applyFont="1" applyBorder="1" applyAlignment="1">
      <alignment horizontal="center" vertical="center" shrinkToFit="1"/>
    </xf>
    <xf numFmtId="0" fontId="35" fillId="0" borderId="3354" xfId="0" applyFont="1" applyBorder="1" applyAlignment="1">
      <alignment horizontal="center" vertical="center" shrinkToFit="1"/>
    </xf>
    <xf numFmtId="176" fontId="39" fillId="11" borderId="3356" xfId="0" applyNumberFormat="1" applyFont="1" applyFill="1" applyBorder="1" applyAlignment="1">
      <alignment horizontal="center" vertical="center" shrinkToFit="1"/>
    </xf>
    <xf numFmtId="176" fontId="39" fillId="11" borderId="3357" xfId="0" applyNumberFormat="1" applyFont="1" applyFill="1" applyBorder="1" applyAlignment="1">
      <alignment horizontal="center" vertical="center" shrinkToFit="1"/>
    </xf>
    <xf numFmtId="0" fontId="39" fillId="0" borderId="3358" xfId="0" applyFont="1" applyBorder="1" applyAlignment="1">
      <alignment horizontal="center" vertical="center" shrinkToFit="1"/>
    </xf>
    <xf numFmtId="0" fontId="39" fillId="11" borderId="3359" xfId="0" applyFont="1" applyFill="1" applyBorder="1" applyAlignment="1">
      <alignment horizontal="center" vertical="center" shrinkToFit="1"/>
    </xf>
    <xf numFmtId="0" fontId="39" fillId="11" borderId="3356" xfId="0" applyFont="1" applyFill="1" applyBorder="1" applyAlignment="1">
      <alignment horizontal="center" vertical="center" shrinkToFit="1"/>
    </xf>
    <xf numFmtId="0" fontId="39" fillId="11" borderId="3357" xfId="0" applyFont="1" applyFill="1" applyBorder="1" applyAlignment="1">
      <alignment horizontal="center" vertical="center" shrinkToFit="1"/>
    </xf>
    <xf numFmtId="0" fontId="0" fillId="0" borderId="3362" xfId="0" applyBorder="1" applyAlignment="1">
      <alignment horizontal="center" vertical="center"/>
    </xf>
    <xf numFmtId="176" fontId="0" fillId="0" borderId="3360" xfId="0" applyNumberFormat="1" applyBorder="1" applyAlignment="1">
      <alignment horizontal="center" vertical="center"/>
    </xf>
    <xf numFmtId="0" fontId="0" fillId="0" borderId="3361" xfId="0" applyBorder="1">
      <alignment vertical="center"/>
    </xf>
    <xf numFmtId="0" fontId="37" fillId="0" borderId="3809" xfId="0" applyFont="1" applyBorder="1" applyAlignment="1">
      <alignment vertical="center" shrinkToFit="1"/>
    </xf>
    <xf numFmtId="0" fontId="39" fillId="0" borderId="3810" xfId="0" applyFont="1" applyBorder="1" applyAlignment="1">
      <alignment horizontal="center" vertical="center" shrinkToFit="1"/>
    </xf>
    <xf numFmtId="0" fontId="29" fillId="0" borderId="3808" xfId="0" applyFont="1" applyBorder="1" applyAlignment="1">
      <alignment horizontal="center" vertical="center" shrinkToFit="1"/>
    </xf>
    <xf numFmtId="176" fontId="0" fillId="20" borderId="3745" xfId="0" applyNumberFormat="1" applyFill="1" applyBorder="1" applyAlignment="1">
      <alignment horizontal="center" vertical="center" shrinkToFit="1"/>
    </xf>
    <xf numFmtId="176" fontId="0" fillId="20" borderId="3746" xfId="0" applyNumberFormat="1" applyFill="1" applyBorder="1" applyAlignment="1">
      <alignment horizontal="center" vertical="center" shrinkToFit="1"/>
    </xf>
    <xf numFmtId="176" fontId="28" fillId="20" borderId="3747" xfId="0" applyNumberFormat="1" applyFont="1" applyFill="1" applyBorder="1" applyAlignment="1">
      <alignment horizontal="center" vertical="center" shrinkToFit="1"/>
    </xf>
    <xf numFmtId="176" fontId="28" fillId="16" borderId="3748" xfId="0" applyNumberFormat="1" applyFont="1" applyFill="1" applyBorder="1" applyAlignment="1">
      <alignment horizontal="center" vertical="center" shrinkToFit="1"/>
    </xf>
    <xf numFmtId="176" fontId="0" fillId="16" borderId="3746" xfId="0" applyNumberFormat="1" applyFill="1" applyBorder="1" applyAlignment="1">
      <alignment horizontal="center" vertical="center" shrinkToFit="1"/>
    </xf>
    <xf numFmtId="176" fontId="39" fillId="11" borderId="3816" xfId="0" applyNumberFormat="1" applyFont="1" applyFill="1" applyBorder="1" applyAlignment="1">
      <alignment horizontal="center" vertical="center" shrinkToFit="1"/>
    </xf>
    <xf numFmtId="176" fontId="39" fillId="11" borderId="3812" xfId="0" applyNumberFormat="1" applyFont="1" applyFill="1" applyBorder="1" applyAlignment="1">
      <alignment horizontal="center" vertical="center" shrinkToFit="1"/>
    </xf>
    <xf numFmtId="0" fontId="39" fillId="0" borderId="3817" xfId="0" applyFont="1" applyBorder="1" applyAlignment="1">
      <alignment horizontal="center" vertical="center" shrinkToFit="1"/>
    </xf>
    <xf numFmtId="0" fontId="39" fillId="11" borderId="3818" xfId="0" applyFont="1" applyFill="1" applyBorder="1" applyAlignment="1">
      <alignment horizontal="center" vertical="center" shrinkToFit="1"/>
    </xf>
    <xf numFmtId="0" fontId="39" fillId="11" borderId="3812" xfId="0" applyFont="1" applyFill="1" applyBorder="1" applyAlignment="1">
      <alignment horizontal="center" vertical="center" shrinkToFit="1"/>
    </xf>
    <xf numFmtId="0" fontId="39" fillId="11" borderId="3816" xfId="0" applyFont="1" applyFill="1" applyBorder="1" applyAlignment="1">
      <alignment horizontal="center" vertical="center" shrinkToFit="1"/>
    </xf>
    <xf numFmtId="0" fontId="0" fillId="0" borderId="3819" xfId="0" applyBorder="1" applyAlignment="1">
      <alignment horizontal="center" vertical="center"/>
    </xf>
    <xf numFmtId="181" fontId="37" fillId="5" borderId="2178" xfId="0" applyNumberFormat="1" applyFont="1" applyFill="1" applyBorder="1" applyAlignment="1">
      <alignment horizontal="center" vertical="center"/>
    </xf>
    <xf numFmtId="0" fontId="37" fillId="3" borderId="3733" xfId="0" applyFont="1" applyFill="1" applyBorder="1" applyAlignment="1">
      <alignment vertical="center" shrinkToFit="1"/>
    </xf>
    <xf numFmtId="0" fontId="39" fillId="3" borderId="3743" xfId="0" applyFont="1" applyFill="1" applyBorder="1" applyAlignment="1">
      <alignment horizontal="center" vertical="center" shrinkToFit="1"/>
    </xf>
    <xf numFmtId="176" fontId="39" fillId="11" borderId="3749" xfId="0" applyNumberFormat="1" applyFont="1" applyFill="1" applyBorder="1" applyAlignment="1">
      <alignment horizontal="center" vertical="center" shrinkToFit="1"/>
    </xf>
    <xf numFmtId="176" fontId="39" fillId="11" borderId="3745" xfId="0" applyNumberFormat="1" applyFont="1" applyFill="1" applyBorder="1" applyAlignment="1">
      <alignment horizontal="center" vertical="center" shrinkToFit="1"/>
    </xf>
    <xf numFmtId="0" fontId="39" fillId="0" borderId="3750" xfId="0" applyFont="1" applyBorder="1" applyAlignment="1">
      <alignment horizontal="center" vertical="center" shrinkToFit="1"/>
    </xf>
    <xf numFmtId="0" fontId="39" fillId="11" borderId="3751" xfId="0" applyFont="1" applyFill="1" applyBorder="1" applyAlignment="1">
      <alignment horizontal="center" vertical="center" shrinkToFit="1"/>
    </xf>
    <xf numFmtId="0" fontId="39" fillId="11" borderId="3745" xfId="0" applyFont="1" applyFill="1" applyBorder="1" applyAlignment="1">
      <alignment horizontal="center" vertical="center" shrinkToFit="1"/>
    </xf>
    <xf numFmtId="0" fontId="39" fillId="11" borderId="3749" xfId="0" applyFont="1" applyFill="1" applyBorder="1" applyAlignment="1">
      <alignment horizontal="center" vertical="center" shrinkToFit="1"/>
    </xf>
    <xf numFmtId="0" fontId="0" fillId="0" borderId="3506" xfId="0" applyBorder="1" applyAlignment="1">
      <alignment horizontal="center" vertical="center"/>
    </xf>
    <xf numFmtId="0" fontId="0" fillId="0" borderId="3505" xfId="0" applyBorder="1" applyAlignment="1">
      <alignment horizontal="center" vertical="center"/>
    </xf>
    <xf numFmtId="0" fontId="0" fillId="0" borderId="3752" xfId="0" applyBorder="1" applyAlignment="1">
      <alignment horizontal="center" vertical="center"/>
    </xf>
    <xf numFmtId="176" fontId="0" fillId="20" borderId="3778" xfId="0" applyNumberFormat="1" applyFill="1" applyBorder="1" applyAlignment="1">
      <alignment horizontal="center" vertical="center" shrinkToFit="1"/>
    </xf>
    <xf numFmtId="176" fontId="28" fillId="20" borderId="3779" xfId="0" applyNumberFormat="1" applyFont="1" applyFill="1" applyBorder="1" applyAlignment="1">
      <alignment horizontal="center" vertical="center" shrinkToFit="1"/>
    </xf>
    <xf numFmtId="176" fontId="28" fillId="16" borderId="3866" xfId="0" applyNumberFormat="1" applyFont="1" applyFill="1" applyBorder="1" applyAlignment="1">
      <alignment horizontal="center" vertical="center" shrinkToFit="1"/>
    </xf>
    <xf numFmtId="176" fontId="0" fillId="16" borderId="4135" xfId="0" applyNumberFormat="1" applyFill="1" applyBorder="1" applyAlignment="1">
      <alignment horizontal="center" vertical="center" shrinkToFit="1"/>
    </xf>
    <xf numFmtId="176" fontId="39" fillId="11" borderId="3854" xfId="0" applyNumberFormat="1" applyFont="1" applyFill="1" applyBorder="1" applyAlignment="1">
      <alignment horizontal="center" vertical="center" shrinkToFit="1"/>
    </xf>
    <xf numFmtId="176" fontId="39" fillId="11" borderId="3850" xfId="0" applyNumberFormat="1" applyFont="1" applyFill="1" applyBorder="1" applyAlignment="1">
      <alignment horizontal="center" vertical="center" shrinkToFit="1"/>
    </xf>
    <xf numFmtId="0" fontId="39" fillId="0" borderId="3855" xfId="0" applyFont="1" applyBorder="1" applyAlignment="1">
      <alignment horizontal="center" vertical="center" shrinkToFit="1"/>
    </xf>
    <xf numFmtId="0" fontId="39" fillId="11" borderId="3856" xfId="0" applyFont="1" applyFill="1" applyBorder="1" applyAlignment="1">
      <alignment horizontal="center" vertical="center" shrinkToFit="1"/>
    </xf>
    <xf numFmtId="0" fontId="39" fillId="11" borderId="3850" xfId="0" applyFont="1" applyFill="1" applyBorder="1" applyAlignment="1">
      <alignment horizontal="center" vertical="center" shrinkToFit="1"/>
    </xf>
    <xf numFmtId="0" fontId="39" fillId="11" borderId="3854" xfId="0" applyFont="1" applyFill="1" applyBorder="1" applyAlignment="1">
      <alignment horizontal="center" vertical="center" shrinkToFit="1"/>
    </xf>
    <xf numFmtId="0" fontId="0" fillId="0" borderId="3857" xfId="0" applyBorder="1" applyAlignment="1">
      <alignment horizontal="center" vertical="center"/>
    </xf>
    <xf numFmtId="0" fontId="39" fillId="3" borderId="3734" xfId="0" applyFont="1" applyFill="1" applyBorder="1" applyAlignment="1">
      <alignment horizontal="center" vertical="center" shrinkToFit="1"/>
    </xf>
    <xf numFmtId="176" fontId="39" fillId="11" borderId="3738" xfId="0" applyNumberFormat="1" applyFont="1" applyFill="1" applyBorder="1" applyAlignment="1">
      <alignment horizontal="center" vertical="center" shrinkToFit="1"/>
    </xf>
    <xf numFmtId="176" fontId="39" fillId="11" borderId="3736" xfId="0" applyNumberFormat="1" applyFont="1" applyFill="1" applyBorder="1" applyAlignment="1">
      <alignment horizontal="center" vertical="center" shrinkToFit="1"/>
    </xf>
    <xf numFmtId="0" fontId="39" fillId="0" borderId="3739" xfId="0" applyFont="1" applyBorder="1" applyAlignment="1">
      <alignment horizontal="center" vertical="center" shrinkToFit="1"/>
    </xf>
    <xf numFmtId="0" fontId="39" fillId="11" borderId="3740" xfId="0" applyFont="1" applyFill="1" applyBorder="1" applyAlignment="1">
      <alignment horizontal="center" vertical="center" shrinkToFit="1"/>
    </xf>
    <xf numFmtId="0" fontId="39" fillId="11" borderId="3736" xfId="0" applyFont="1" applyFill="1" applyBorder="1" applyAlignment="1">
      <alignment horizontal="center" vertical="center" shrinkToFit="1"/>
    </xf>
    <xf numFmtId="0" fontId="39" fillId="11" borderId="3738" xfId="0" applyFont="1" applyFill="1" applyBorder="1" applyAlignment="1">
      <alignment horizontal="center" vertical="center" shrinkToFit="1"/>
    </xf>
    <xf numFmtId="0" fontId="0" fillId="0" borderId="3742" xfId="0" applyBorder="1" applyAlignment="1">
      <alignment horizontal="center" vertical="center"/>
    </xf>
    <xf numFmtId="176" fontId="39" fillId="11" borderId="3867" xfId="0" applyNumberFormat="1" applyFont="1" applyFill="1" applyBorder="1" applyAlignment="1">
      <alignment horizontal="center" vertical="center" shrinkToFit="1"/>
    </xf>
    <xf numFmtId="176" fontId="39" fillId="11" borderId="3865" xfId="0" applyNumberFormat="1" applyFont="1" applyFill="1" applyBorder="1" applyAlignment="1">
      <alignment horizontal="center" vertical="center" shrinkToFit="1"/>
    </xf>
    <xf numFmtId="0" fontId="39" fillId="0" borderId="3868" xfId="0" applyFont="1" applyBorder="1" applyAlignment="1">
      <alignment horizontal="center" vertical="center" shrinkToFit="1"/>
    </xf>
    <xf numFmtId="0" fontId="39" fillId="11" borderId="3869" xfId="0" applyFont="1" applyFill="1" applyBorder="1" applyAlignment="1">
      <alignment horizontal="center" vertical="center" shrinkToFit="1"/>
    </xf>
    <xf numFmtId="0" fontId="39" fillId="11" borderId="3865" xfId="0" applyFont="1" applyFill="1" applyBorder="1" applyAlignment="1">
      <alignment horizontal="center" vertical="center" shrinkToFit="1"/>
    </xf>
    <xf numFmtId="0" fontId="39" fillId="11" borderId="3867" xfId="0" applyFont="1" applyFill="1" applyBorder="1" applyAlignment="1">
      <alignment horizontal="center" vertical="center" shrinkToFit="1"/>
    </xf>
    <xf numFmtId="0" fontId="0" fillId="0" borderId="3870" xfId="0" applyBorder="1" applyAlignment="1">
      <alignment horizontal="center" vertical="center"/>
    </xf>
    <xf numFmtId="0" fontId="29" fillId="0" borderId="3754" xfId="0" applyFont="1" applyBorder="1" applyAlignment="1">
      <alignment horizontal="center" vertical="center" shrinkToFit="1"/>
    </xf>
    <xf numFmtId="0" fontId="0" fillId="0" borderId="3753" xfId="0" applyBorder="1" applyAlignment="1">
      <alignment horizontal="center" vertical="center" shrinkToFit="1"/>
    </xf>
    <xf numFmtId="176" fontId="0" fillId="20" borderId="3440" xfId="0" applyNumberFormat="1" applyFill="1" applyBorder="1" applyAlignment="1">
      <alignment horizontal="center" vertical="center" shrinkToFit="1"/>
    </xf>
    <xf numFmtId="176" fontId="0" fillId="20" borderId="3441" xfId="0" applyNumberFormat="1" applyFill="1" applyBorder="1" applyAlignment="1">
      <alignment horizontal="center" vertical="center" shrinkToFit="1"/>
    </xf>
    <xf numFmtId="176" fontId="0" fillId="16" borderId="3759" xfId="0" applyNumberFormat="1" applyFill="1" applyBorder="1" applyAlignment="1">
      <alignment horizontal="center" vertical="center" shrinkToFit="1"/>
    </xf>
    <xf numFmtId="176" fontId="39" fillId="11" borderId="3760" xfId="0" applyNumberFormat="1" applyFont="1" applyFill="1" applyBorder="1" applyAlignment="1">
      <alignment horizontal="center" vertical="center" shrinkToFit="1"/>
    </xf>
    <xf numFmtId="176" fontId="39" fillId="11" borderId="3758" xfId="0" applyNumberFormat="1" applyFont="1" applyFill="1" applyBorder="1" applyAlignment="1">
      <alignment horizontal="center" vertical="center" shrinkToFit="1"/>
    </xf>
    <xf numFmtId="0" fontId="39" fillId="0" borderId="3761" xfId="0" applyFont="1" applyBorder="1" applyAlignment="1">
      <alignment horizontal="center" vertical="center" shrinkToFit="1"/>
    </xf>
    <xf numFmtId="0" fontId="39" fillId="11" borderId="3762" xfId="0" applyFont="1" applyFill="1" applyBorder="1" applyAlignment="1">
      <alignment horizontal="center" vertical="center" shrinkToFit="1"/>
    </xf>
    <xf numFmtId="0" fontId="39" fillId="11" borderId="3758" xfId="0" applyFont="1" applyFill="1" applyBorder="1" applyAlignment="1">
      <alignment horizontal="center" vertical="center" shrinkToFit="1"/>
    </xf>
    <xf numFmtId="0" fontId="39" fillId="11" borderId="3760" xfId="0" applyFont="1" applyFill="1" applyBorder="1" applyAlignment="1">
      <alignment horizontal="center" vertical="center" shrinkToFit="1"/>
    </xf>
    <xf numFmtId="0" fontId="0" fillId="0" borderId="3766" xfId="0" applyBorder="1" applyAlignment="1">
      <alignment horizontal="center" vertical="center"/>
    </xf>
    <xf numFmtId="176" fontId="0" fillId="0" borderId="3764" xfId="0" applyNumberFormat="1" applyBorder="1" applyAlignment="1">
      <alignment horizontal="center" vertical="center"/>
    </xf>
    <xf numFmtId="0" fontId="0" fillId="0" borderId="3765" xfId="0" applyBorder="1">
      <alignment vertical="center"/>
    </xf>
    <xf numFmtId="0" fontId="29" fillId="0" borderId="3766" xfId="0" applyFont="1" applyBorder="1" applyAlignment="1">
      <alignment horizontal="center" vertical="center" shrinkToFit="1"/>
    </xf>
    <xf numFmtId="0" fontId="0" fillId="0" borderId="3763" xfId="0" applyBorder="1" applyAlignment="1">
      <alignment horizontal="center" vertical="center" shrinkToFit="1"/>
    </xf>
    <xf numFmtId="176" fontId="39" fillId="11" borderId="3772" xfId="0" applyNumberFormat="1" applyFont="1" applyFill="1" applyBorder="1" applyAlignment="1">
      <alignment horizontal="center" vertical="center" shrinkToFit="1"/>
    </xf>
    <xf numFmtId="176" fontId="39" fillId="11" borderId="3770" xfId="0" applyNumberFormat="1" applyFont="1" applyFill="1" applyBorder="1" applyAlignment="1">
      <alignment horizontal="center" vertical="center" shrinkToFit="1"/>
    </xf>
    <xf numFmtId="0" fontId="39" fillId="0" borderId="3773" xfId="0" applyFont="1" applyBorder="1" applyAlignment="1">
      <alignment horizontal="center" vertical="center" shrinkToFit="1"/>
    </xf>
    <xf numFmtId="0" fontId="39" fillId="11" borderId="3774" xfId="0" applyFont="1" applyFill="1" applyBorder="1" applyAlignment="1">
      <alignment horizontal="center" vertical="center" shrinkToFit="1"/>
    </xf>
    <xf numFmtId="0" fontId="39" fillId="11" borderId="3770" xfId="0" applyFont="1" applyFill="1" applyBorder="1" applyAlignment="1">
      <alignment horizontal="center" vertical="center" shrinkToFit="1"/>
    </xf>
    <xf numFmtId="0" fontId="39" fillId="11" borderId="3772" xfId="0" applyFont="1" applyFill="1" applyBorder="1" applyAlignment="1">
      <alignment horizontal="center" vertical="center" shrinkToFit="1"/>
    </xf>
    <xf numFmtId="0" fontId="0" fillId="0" borderId="3776" xfId="0" applyBorder="1" applyAlignment="1">
      <alignment horizontal="center" vertical="center"/>
    </xf>
    <xf numFmtId="0" fontId="29" fillId="0" borderId="4129" xfId="0" applyFont="1" applyBorder="1" applyAlignment="1">
      <alignment horizontal="center" vertical="center" shrinkToFit="1"/>
    </xf>
    <xf numFmtId="0" fontId="0" fillId="0" borderId="4126" xfId="0" applyBorder="1" applyAlignment="1">
      <alignment horizontal="center" vertical="center" shrinkToFit="1"/>
    </xf>
    <xf numFmtId="178" fontId="0" fillId="0" borderId="4132" xfId="0" applyNumberFormat="1" applyBorder="1" applyAlignment="1">
      <alignment horizontal="center" vertical="center" shrinkToFit="1"/>
    </xf>
    <xf numFmtId="176" fontId="39" fillId="11" borderId="4136" xfId="0" applyNumberFormat="1" applyFont="1" applyFill="1" applyBorder="1" applyAlignment="1">
      <alignment horizontal="center" vertical="center" shrinkToFit="1"/>
    </xf>
    <xf numFmtId="176" fontId="39" fillId="11" borderId="4134" xfId="0" applyNumberFormat="1" applyFont="1" applyFill="1" applyBorder="1" applyAlignment="1">
      <alignment horizontal="center" vertical="center" shrinkToFit="1"/>
    </xf>
    <xf numFmtId="0" fontId="39" fillId="0" borderId="4137" xfId="0" applyFont="1" applyBorder="1" applyAlignment="1">
      <alignment horizontal="center" vertical="center" shrinkToFit="1"/>
    </xf>
    <xf numFmtId="0" fontId="39" fillId="11" borderId="3381" xfId="0" applyFont="1" applyFill="1" applyBorder="1" applyAlignment="1">
      <alignment horizontal="center" vertical="center" shrinkToFit="1"/>
    </xf>
    <xf numFmtId="0" fontId="39" fillId="11" borderId="4134" xfId="0" applyFont="1" applyFill="1" applyBorder="1" applyAlignment="1">
      <alignment horizontal="center" vertical="center" shrinkToFit="1"/>
    </xf>
    <xf numFmtId="0" fontId="39" fillId="11" borderId="4136" xfId="0" applyFont="1" applyFill="1" applyBorder="1" applyAlignment="1">
      <alignment horizontal="center" vertical="center" shrinkToFit="1"/>
    </xf>
    <xf numFmtId="0" fontId="0" fillId="0" borderId="4141" xfId="0" applyBorder="1" applyAlignment="1">
      <alignment horizontal="center" vertical="center"/>
    </xf>
    <xf numFmtId="176" fontId="0" fillId="0" borderId="4139" xfId="0" applyNumberFormat="1" applyBorder="1" applyAlignment="1">
      <alignment horizontal="center" vertical="center"/>
    </xf>
    <xf numFmtId="0" fontId="0" fillId="0" borderId="4140" xfId="0" applyBorder="1">
      <alignment vertical="center"/>
    </xf>
    <xf numFmtId="0" fontId="29" fillId="0" borderId="3776" xfId="0" applyFont="1" applyBorder="1" applyAlignment="1">
      <alignment horizontal="center" vertical="center" shrinkToFit="1"/>
    </xf>
    <xf numFmtId="0" fontId="0" fillId="0" borderId="3775" xfId="0" applyBorder="1" applyAlignment="1">
      <alignment horizontal="center" vertical="center" shrinkToFit="1"/>
    </xf>
    <xf numFmtId="176" fontId="39" fillId="11" borderId="3780" xfId="0" applyNumberFormat="1" applyFont="1" applyFill="1" applyBorder="1" applyAlignment="1">
      <alignment horizontal="center" vertical="center" shrinkToFit="1"/>
    </xf>
    <xf numFmtId="176" fontId="39" fillId="11" borderId="3778" xfId="0" applyNumberFormat="1" applyFont="1" applyFill="1" applyBorder="1" applyAlignment="1">
      <alignment horizontal="center" vertical="center" shrinkToFit="1"/>
    </xf>
    <xf numFmtId="0" fontId="39" fillId="0" borderId="3781" xfId="0" applyFont="1" applyBorder="1" applyAlignment="1">
      <alignment horizontal="center" vertical="center" shrinkToFit="1"/>
    </xf>
    <xf numFmtId="0" fontId="39" fillId="11" borderId="3782" xfId="0" applyFont="1" applyFill="1" applyBorder="1" applyAlignment="1">
      <alignment horizontal="center" vertical="center" shrinkToFit="1"/>
    </xf>
    <xf numFmtId="0" fontId="39" fillId="11" borderId="3778" xfId="0" applyFont="1" applyFill="1" applyBorder="1" applyAlignment="1">
      <alignment horizontal="center" vertical="center" shrinkToFit="1"/>
    </xf>
    <xf numFmtId="0" fontId="39" fillId="11" borderId="3780" xfId="0" applyFont="1" applyFill="1" applyBorder="1" applyAlignment="1">
      <alignment horizontal="center" vertical="center" shrinkToFit="1"/>
    </xf>
    <xf numFmtId="0" fontId="0" fillId="0" borderId="3784" xfId="0" applyBorder="1" applyAlignment="1">
      <alignment horizontal="center" vertical="center"/>
    </xf>
    <xf numFmtId="176" fontId="39" fillId="11" borderId="3881" xfId="0" applyNumberFormat="1" applyFont="1" applyFill="1" applyBorder="1" applyAlignment="1">
      <alignment horizontal="center" vertical="center" shrinkToFit="1"/>
    </xf>
    <xf numFmtId="176" fontId="39" fillId="11" borderId="3880" xfId="0" applyNumberFormat="1" applyFont="1" applyFill="1" applyBorder="1" applyAlignment="1">
      <alignment horizontal="center" vertical="center" shrinkToFit="1"/>
    </xf>
    <xf numFmtId="0" fontId="39" fillId="0" borderId="3882" xfId="0" applyFont="1" applyBorder="1" applyAlignment="1">
      <alignment horizontal="center" vertical="center" shrinkToFit="1"/>
    </xf>
    <xf numFmtId="0" fontId="39" fillId="11" borderId="3883" xfId="0" applyFont="1" applyFill="1" applyBorder="1" applyAlignment="1">
      <alignment horizontal="center" vertical="center" shrinkToFit="1"/>
    </xf>
    <xf numFmtId="0" fontId="39" fillId="11" borderId="3880" xfId="0" applyFont="1" applyFill="1" applyBorder="1" applyAlignment="1">
      <alignment horizontal="center" vertical="center" shrinkToFit="1"/>
    </xf>
    <xf numFmtId="0" fontId="39" fillId="11" borderId="3881" xfId="0" applyFont="1" applyFill="1" applyBorder="1" applyAlignment="1">
      <alignment horizontal="center" vertical="center" shrinkToFit="1"/>
    </xf>
    <xf numFmtId="0" fontId="0" fillId="0" borderId="3884" xfId="0" applyBorder="1" applyAlignment="1">
      <alignment horizontal="center" vertical="center"/>
    </xf>
    <xf numFmtId="176" fontId="39" fillId="11" borderId="3823" xfId="0" applyNumberFormat="1" applyFont="1" applyFill="1" applyBorder="1" applyAlignment="1">
      <alignment horizontal="center" vertical="center" shrinkToFit="1"/>
    </xf>
    <xf numFmtId="176" fontId="39" fillId="11" borderId="3821" xfId="0" applyNumberFormat="1" applyFont="1" applyFill="1" applyBorder="1" applyAlignment="1">
      <alignment horizontal="center" vertical="center" shrinkToFit="1"/>
    </xf>
    <xf numFmtId="0" fontId="39" fillId="0" borderId="3824" xfId="0" applyFont="1" applyBorder="1" applyAlignment="1">
      <alignment horizontal="center" vertical="center" shrinkToFit="1"/>
    </xf>
    <xf numFmtId="0" fontId="39" fillId="11" borderId="3821" xfId="0" applyFont="1" applyFill="1" applyBorder="1" applyAlignment="1">
      <alignment horizontal="center" vertical="center" shrinkToFit="1"/>
    </xf>
    <xf numFmtId="0" fontId="39" fillId="11" borderId="3823" xfId="0" applyFont="1" applyFill="1" applyBorder="1" applyAlignment="1">
      <alignment horizontal="center" vertical="center" shrinkToFit="1"/>
    </xf>
    <xf numFmtId="0" fontId="0" fillId="0" borderId="3825" xfId="0" applyBorder="1" applyAlignment="1">
      <alignment horizontal="center" vertical="center"/>
    </xf>
    <xf numFmtId="56" fontId="35" fillId="0" borderId="530" xfId="0" applyNumberFormat="1" applyFont="1" applyBorder="1" applyAlignment="1">
      <alignment horizontal="center" vertical="center" shrinkToFit="1"/>
    </xf>
    <xf numFmtId="176" fontId="39" fillId="11" borderId="3894" xfId="0" applyNumberFormat="1" applyFont="1" applyFill="1" applyBorder="1" applyAlignment="1">
      <alignment horizontal="center" vertical="center" shrinkToFit="1"/>
    </xf>
    <xf numFmtId="176" fontId="39" fillId="11" borderId="3893" xfId="0" applyNumberFormat="1" applyFont="1" applyFill="1" applyBorder="1" applyAlignment="1">
      <alignment horizontal="center" vertical="center" shrinkToFit="1"/>
    </xf>
    <xf numFmtId="0" fontId="39" fillId="0" borderId="3895" xfId="0" applyFont="1" applyBorder="1" applyAlignment="1">
      <alignment horizontal="center" vertical="center" shrinkToFit="1"/>
    </xf>
    <xf numFmtId="0" fontId="39" fillId="11" borderId="3896" xfId="0" applyFont="1" applyFill="1" applyBorder="1" applyAlignment="1">
      <alignment horizontal="center" vertical="center" shrinkToFit="1"/>
    </xf>
    <xf numFmtId="0" fontId="39" fillId="11" borderId="3893" xfId="0" applyFont="1" applyFill="1" applyBorder="1" applyAlignment="1">
      <alignment horizontal="center" vertical="center" shrinkToFit="1"/>
    </xf>
    <xf numFmtId="0" fontId="39" fillId="11" borderId="3894" xfId="0" applyFont="1" applyFill="1" applyBorder="1" applyAlignment="1">
      <alignment horizontal="center" vertical="center" shrinkToFit="1"/>
    </xf>
    <xf numFmtId="0" fontId="0" fillId="0" borderId="3897" xfId="0" applyBorder="1" applyAlignment="1">
      <alignment horizontal="center" vertical="center"/>
    </xf>
    <xf numFmtId="176" fontId="0" fillId="20" borderId="3697" xfId="0" applyNumberFormat="1" applyFill="1" applyBorder="1" applyAlignment="1">
      <alignment horizontal="center" vertical="center" shrinkToFit="1"/>
    </xf>
    <xf numFmtId="176" fontId="0" fillId="20" borderId="3698" xfId="0" applyNumberFormat="1" applyFill="1" applyBorder="1" applyAlignment="1">
      <alignment horizontal="center" vertical="center" shrinkToFit="1"/>
    </xf>
    <xf numFmtId="176" fontId="28" fillId="20" borderId="3699" xfId="0" applyNumberFormat="1" applyFont="1" applyFill="1" applyBorder="1" applyAlignment="1">
      <alignment horizontal="center" vertical="center" shrinkToFit="1"/>
    </xf>
    <xf numFmtId="176" fontId="0" fillId="16" borderId="4075" xfId="0" applyNumberFormat="1" applyFill="1" applyBorder="1" applyAlignment="1">
      <alignment horizontal="center" vertical="center" shrinkToFit="1"/>
    </xf>
    <xf numFmtId="176" fontId="39" fillId="11" borderId="3842" xfId="0" applyNumberFormat="1" applyFont="1" applyFill="1" applyBorder="1" applyAlignment="1">
      <alignment horizontal="center" vertical="center" shrinkToFit="1"/>
    </xf>
    <xf numFmtId="176" fontId="39" fillId="11" borderId="3838" xfId="0" applyNumberFormat="1" applyFont="1" applyFill="1" applyBorder="1" applyAlignment="1">
      <alignment horizontal="center" vertical="center" shrinkToFit="1"/>
    </xf>
    <xf numFmtId="0" fontId="39" fillId="0" borderId="3843" xfId="0" applyFont="1" applyBorder="1" applyAlignment="1">
      <alignment horizontal="center" vertical="center" shrinkToFit="1"/>
    </xf>
    <xf numFmtId="0" fontId="39" fillId="11" borderId="3838" xfId="0" applyFont="1" applyFill="1" applyBorder="1" applyAlignment="1">
      <alignment horizontal="center" vertical="center" shrinkToFit="1"/>
    </xf>
    <xf numFmtId="0" fontId="39" fillId="11" borderId="3842" xfId="0" applyFont="1" applyFill="1" applyBorder="1" applyAlignment="1">
      <alignment horizontal="center" vertical="center" shrinkToFit="1"/>
    </xf>
    <xf numFmtId="0" fontId="0" fillId="0" borderId="3844" xfId="0" applyBorder="1" applyAlignment="1">
      <alignment horizontal="center" vertical="center"/>
    </xf>
    <xf numFmtId="176" fontId="39" fillId="11" borderId="3906" xfId="0" applyNumberFormat="1" applyFont="1" applyFill="1" applyBorder="1" applyAlignment="1">
      <alignment horizontal="center" vertical="center" shrinkToFit="1"/>
    </xf>
    <xf numFmtId="176" fontId="39" fillId="11" borderId="3905" xfId="0" applyNumberFormat="1" applyFont="1" applyFill="1" applyBorder="1" applyAlignment="1">
      <alignment horizontal="center" vertical="center" shrinkToFit="1"/>
    </xf>
    <xf numFmtId="0" fontId="39" fillId="0" borderId="3907" xfId="0" applyFont="1" applyBorder="1" applyAlignment="1">
      <alignment horizontal="center" vertical="center" shrinkToFit="1"/>
    </xf>
    <xf numFmtId="0" fontId="39" fillId="11" borderId="3908" xfId="0" applyFont="1" applyFill="1" applyBorder="1" applyAlignment="1">
      <alignment horizontal="center" vertical="center" shrinkToFit="1"/>
    </xf>
    <xf numFmtId="0" fontId="39" fillId="11" borderId="3905" xfId="0" applyFont="1" applyFill="1" applyBorder="1" applyAlignment="1">
      <alignment horizontal="center" vertical="center" shrinkToFit="1"/>
    </xf>
    <xf numFmtId="0" fontId="39" fillId="11" borderId="3906" xfId="0" applyFont="1" applyFill="1" applyBorder="1" applyAlignment="1">
      <alignment horizontal="center" vertical="center" shrinkToFit="1"/>
    </xf>
    <xf numFmtId="0" fontId="0" fillId="0" borderId="3909" xfId="0" applyBorder="1" applyAlignment="1">
      <alignment horizontal="center" vertical="center"/>
    </xf>
    <xf numFmtId="0" fontId="29" fillId="0" borderId="3784" xfId="0" applyFont="1" applyBorder="1" applyAlignment="1">
      <alignment horizontal="center" vertical="center" shrinkToFit="1"/>
    </xf>
    <xf numFmtId="0" fontId="0" fillId="0" borderId="3783" xfId="0" applyBorder="1" applyAlignment="1">
      <alignment horizontal="center" vertical="center" shrinkToFit="1"/>
    </xf>
    <xf numFmtId="176" fontId="39" fillId="11" borderId="3787" xfId="0" applyNumberFormat="1" applyFont="1" applyFill="1" applyBorder="1" applyAlignment="1">
      <alignment horizontal="center" vertical="center" shrinkToFit="1"/>
    </xf>
    <xf numFmtId="176" fontId="39" fillId="11" borderId="3786" xfId="0" applyNumberFormat="1" applyFont="1" applyFill="1" applyBorder="1" applyAlignment="1">
      <alignment horizontal="center" vertical="center" shrinkToFit="1"/>
    </xf>
    <xf numFmtId="0" fontId="39" fillId="0" borderId="3788" xfId="0" applyFont="1" applyBorder="1" applyAlignment="1">
      <alignment horizontal="center" vertical="center" shrinkToFit="1"/>
    </xf>
    <xf numFmtId="0" fontId="39" fillId="11" borderId="3789" xfId="0" applyFont="1" applyFill="1" applyBorder="1" applyAlignment="1">
      <alignment horizontal="center" vertical="center" shrinkToFit="1"/>
    </xf>
    <xf numFmtId="0" fontId="39" fillId="11" borderId="3786" xfId="0" applyFont="1" applyFill="1" applyBorder="1" applyAlignment="1">
      <alignment horizontal="center" vertical="center" shrinkToFit="1"/>
    </xf>
    <xf numFmtId="0" fontId="39" fillId="11" borderId="3787" xfId="0" applyFont="1" applyFill="1" applyBorder="1" applyAlignment="1">
      <alignment horizontal="center" vertical="center" shrinkToFit="1"/>
    </xf>
    <xf numFmtId="0" fontId="0" fillId="0" borderId="3791" xfId="0" applyBorder="1" applyAlignment="1">
      <alignment horizontal="center" vertical="center"/>
    </xf>
    <xf numFmtId="176" fontId="0" fillId="20" borderId="3912" xfId="0" applyNumberFormat="1" applyFill="1" applyBorder="1" applyAlignment="1">
      <alignment horizontal="center" vertical="center" shrinkToFit="1"/>
    </xf>
    <xf numFmtId="176" fontId="0" fillId="16" borderId="3912" xfId="0" applyNumberFormat="1" applyFill="1" applyBorder="1" applyAlignment="1">
      <alignment horizontal="center" vertical="center" shrinkToFit="1"/>
    </xf>
    <xf numFmtId="176" fontId="39" fillId="11" borderId="3913" xfId="0" applyNumberFormat="1" applyFont="1" applyFill="1" applyBorder="1" applyAlignment="1">
      <alignment horizontal="center" vertical="center" shrinkToFit="1"/>
    </xf>
    <xf numFmtId="176" fontId="39" fillId="11" borderId="3911" xfId="0" applyNumberFormat="1" applyFont="1" applyFill="1" applyBorder="1" applyAlignment="1">
      <alignment horizontal="center" vertical="center" shrinkToFit="1"/>
    </xf>
    <xf numFmtId="0" fontId="39" fillId="0" borderId="3914" xfId="0" applyFont="1" applyBorder="1" applyAlignment="1">
      <alignment horizontal="center" vertical="center" shrinkToFit="1"/>
    </xf>
    <xf numFmtId="0" fontId="39" fillId="11" borderId="3915" xfId="0" applyFont="1" applyFill="1" applyBorder="1" applyAlignment="1">
      <alignment horizontal="center" vertical="center" shrinkToFit="1"/>
    </xf>
    <xf numFmtId="0" fontId="39" fillId="11" borderId="3911" xfId="0" applyFont="1" applyFill="1" applyBorder="1" applyAlignment="1">
      <alignment horizontal="center" vertical="center" shrinkToFit="1"/>
    </xf>
    <xf numFmtId="0" fontId="39" fillId="11" borderId="3913" xfId="0" applyFont="1" applyFill="1" applyBorder="1" applyAlignment="1">
      <alignment horizontal="center" vertical="center" shrinkToFit="1"/>
    </xf>
    <xf numFmtId="0" fontId="0" fillId="0" borderId="3916" xfId="0" applyBorder="1" applyAlignment="1">
      <alignment horizontal="center" vertical="center"/>
    </xf>
    <xf numFmtId="0" fontId="29" fillId="0" borderId="4083" xfId="0" applyFont="1" applyBorder="1" applyAlignment="1">
      <alignment horizontal="center" vertical="center" shrinkToFit="1"/>
    </xf>
    <xf numFmtId="0" fontId="0" fillId="0" borderId="4082" xfId="0" applyBorder="1" applyAlignment="1">
      <alignment horizontal="center" vertical="center" shrinkToFit="1"/>
    </xf>
    <xf numFmtId="176" fontId="39" fillId="11" borderId="4085" xfId="0" applyNumberFormat="1" applyFont="1" applyFill="1" applyBorder="1" applyAlignment="1">
      <alignment horizontal="center" vertical="center" shrinkToFit="1"/>
    </xf>
    <xf numFmtId="176" fontId="39" fillId="11" borderId="4086" xfId="0" applyNumberFormat="1" applyFont="1" applyFill="1" applyBorder="1" applyAlignment="1">
      <alignment horizontal="center" vertical="center" shrinkToFit="1"/>
    </xf>
    <xf numFmtId="0" fontId="39" fillId="0" borderId="4087" xfId="0" applyFont="1" applyBorder="1" applyAlignment="1">
      <alignment horizontal="center" vertical="center" shrinkToFit="1"/>
    </xf>
    <xf numFmtId="0" fontId="39" fillId="11" borderId="4088" xfId="0" applyFont="1" applyFill="1" applyBorder="1" applyAlignment="1">
      <alignment horizontal="center" vertical="center" shrinkToFit="1"/>
    </xf>
    <xf numFmtId="0" fontId="39" fillId="11" borderId="4085" xfId="0" applyFont="1" applyFill="1" applyBorder="1" applyAlignment="1">
      <alignment horizontal="center" vertical="center" shrinkToFit="1"/>
    </xf>
    <xf numFmtId="0" fontId="39" fillId="11" borderId="4086" xfId="0" applyFont="1" applyFill="1" applyBorder="1" applyAlignment="1">
      <alignment horizontal="center" vertical="center" shrinkToFit="1"/>
    </xf>
    <xf numFmtId="0" fontId="0" fillId="0" borderId="4092" xfId="0" applyBorder="1" applyAlignment="1">
      <alignment horizontal="center" vertical="center"/>
    </xf>
    <xf numFmtId="176" fontId="0" fillId="0" borderId="4090" xfId="0" applyNumberFormat="1" applyBorder="1" applyAlignment="1">
      <alignment horizontal="center" vertical="center"/>
    </xf>
    <xf numFmtId="0" fontId="0" fillId="0" borderId="4091" xfId="0" applyBorder="1">
      <alignment vertical="center"/>
    </xf>
    <xf numFmtId="176" fontId="0" fillId="20" borderId="3926" xfId="0" applyNumberFormat="1" applyFill="1" applyBorder="1" applyAlignment="1">
      <alignment horizontal="center" vertical="center" shrinkToFit="1"/>
    </xf>
    <xf numFmtId="176" fontId="0" fillId="16" borderId="3926" xfId="0" applyNumberFormat="1" applyFill="1" applyBorder="1" applyAlignment="1">
      <alignment horizontal="center" vertical="center" shrinkToFit="1"/>
    </xf>
    <xf numFmtId="176" fontId="39" fillId="11" borderId="3927" xfId="0" applyNumberFormat="1" applyFont="1" applyFill="1" applyBorder="1" applyAlignment="1">
      <alignment horizontal="center" vertical="center" shrinkToFit="1"/>
    </xf>
    <xf numFmtId="176" fontId="39" fillId="11" borderId="3925" xfId="0" applyNumberFormat="1" applyFont="1" applyFill="1" applyBorder="1" applyAlignment="1">
      <alignment horizontal="center" vertical="center" shrinkToFit="1"/>
    </xf>
    <xf numFmtId="0" fontId="39" fillId="0" borderId="3928" xfId="0" applyFont="1" applyBorder="1" applyAlignment="1">
      <alignment horizontal="center" vertical="center" shrinkToFit="1"/>
    </xf>
    <xf numFmtId="0" fontId="39" fillId="11" borderId="3929" xfId="0" applyFont="1" applyFill="1" applyBorder="1" applyAlignment="1">
      <alignment horizontal="center" vertical="center" shrinkToFit="1"/>
    </xf>
    <xf numFmtId="0" fontId="39" fillId="11" borderId="3925" xfId="0" applyFont="1" applyFill="1" applyBorder="1" applyAlignment="1">
      <alignment horizontal="center" vertical="center" shrinkToFit="1"/>
    </xf>
    <xf numFmtId="0" fontId="39" fillId="11" borderId="3927" xfId="0" applyFont="1" applyFill="1" applyBorder="1" applyAlignment="1">
      <alignment horizontal="center" vertical="center" shrinkToFit="1"/>
    </xf>
    <xf numFmtId="0" fontId="0" fillId="0" borderId="3930" xfId="0" applyBorder="1" applyAlignment="1">
      <alignment horizontal="center" vertical="center"/>
    </xf>
    <xf numFmtId="0" fontId="29" fillId="0" borderId="4072" xfId="0" applyFont="1" applyBorder="1" applyAlignment="1">
      <alignment horizontal="center" vertical="center" shrinkToFit="1"/>
    </xf>
    <xf numFmtId="0" fontId="0" fillId="0" borderId="4069" xfId="0" applyBorder="1" applyAlignment="1">
      <alignment horizontal="center" vertical="center" shrinkToFit="1"/>
    </xf>
    <xf numFmtId="176" fontId="39" fillId="11" borderId="4076" xfId="0" applyNumberFormat="1" applyFont="1" applyFill="1" applyBorder="1" applyAlignment="1">
      <alignment horizontal="center" vertical="center" shrinkToFit="1"/>
    </xf>
    <xf numFmtId="176" fontId="39" fillId="11" borderId="4074" xfId="0" applyNumberFormat="1" applyFont="1" applyFill="1" applyBorder="1" applyAlignment="1">
      <alignment horizontal="center" vertical="center" shrinkToFit="1"/>
    </xf>
    <xf numFmtId="0" fontId="39" fillId="0" borderId="4077" xfId="0" applyFont="1" applyBorder="1" applyAlignment="1">
      <alignment horizontal="center" vertical="center" shrinkToFit="1"/>
    </xf>
    <xf numFmtId="0" fontId="39" fillId="11" borderId="4078" xfId="0" applyFont="1" applyFill="1" applyBorder="1" applyAlignment="1">
      <alignment horizontal="center" vertical="center" shrinkToFit="1"/>
    </xf>
    <xf numFmtId="0" fontId="39" fillId="11" borderId="4074" xfId="0" applyFont="1" applyFill="1" applyBorder="1" applyAlignment="1">
      <alignment horizontal="center" vertical="center" shrinkToFit="1"/>
    </xf>
    <xf numFmtId="0" fontId="39" fillId="11" borderId="4076" xfId="0" applyFont="1" applyFill="1" applyBorder="1" applyAlignment="1">
      <alignment horizontal="center" vertical="center" shrinkToFit="1"/>
    </xf>
    <xf numFmtId="0" fontId="0" fillId="0" borderId="4081" xfId="0" applyBorder="1" applyAlignment="1">
      <alignment horizontal="center" vertical="center"/>
    </xf>
    <xf numFmtId="176" fontId="0" fillId="0" borderId="4079" xfId="0" applyNumberFormat="1" applyBorder="1" applyAlignment="1">
      <alignment horizontal="center" vertical="center"/>
    </xf>
    <xf numFmtId="0" fontId="0" fillId="0" borderId="4080" xfId="0" applyBorder="1">
      <alignment vertical="center"/>
    </xf>
    <xf numFmtId="176" fontId="0" fillId="20" borderId="3919" xfId="0" applyNumberFormat="1" applyFill="1" applyBorder="1" applyAlignment="1">
      <alignment horizontal="center" vertical="center" shrinkToFit="1"/>
    </xf>
    <xf numFmtId="176" fontId="0" fillId="16" borderId="3919" xfId="0" applyNumberFormat="1" applyFill="1" applyBorder="1" applyAlignment="1">
      <alignment horizontal="center" vertical="center" shrinkToFit="1"/>
    </xf>
    <xf numFmtId="176" fontId="39" fillId="11" borderId="3920" xfId="0" applyNumberFormat="1" applyFont="1" applyFill="1" applyBorder="1" applyAlignment="1">
      <alignment horizontal="center" vertical="center" shrinkToFit="1"/>
    </xf>
    <xf numFmtId="176" fontId="39" fillId="11" borderId="3918" xfId="0" applyNumberFormat="1" applyFont="1" applyFill="1" applyBorder="1" applyAlignment="1">
      <alignment horizontal="center" vertical="center" shrinkToFit="1"/>
    </xf>
    <xf numFmtId="0" fontId="39" fillId="0" borderId="3921" xfId="0" applyFont="1" applyBorder="1" applyAlignment="1">
      <alignment horizontal="center" vertical="center" shrinkToFit="1"/>
    </xf>
    <xf numFmtId="0" fontId="39" fillId="11" borderId="3922" xfId="0" applyFont="1" applyFill="1" applyBorder="1" applyAlignment="1">
      <alignment horizontal="center" vertical="center" shrinkToFit="1"/>
    </xf>
    <xf numFmtId="0" fontId="39" fillId="11" borderId="3918" xfId="0" applyFont="1" applyFill="1" applyBorder="1" applyAlignment="1">
      <alignment horizontal="center" vertical="center" shrinkToFit="1"/>
    </xf>
    <xf numFmtId="0" fontId="39" fillId="11" borderId="3920" xfId="0" applyFont="1" applyFill="1" applyBorder="1" applyAlignment="1">
      <alignment horizontal="center" vertical="center" shrinkToFit="1"/>
    </xf>
    <xf numFmtId="0" fontId="0" fillId="0" borderId="3923" xfId="0" applyBorder="1" applyAlignment="1">
      <alignment horizontal="center" vertical="center"/>
    </xf>
    <xf numFmtId="0" fontId="29" fillId="0" borderId="3371" xfId="0" applyFont="1" applyBorder="1" applyAlignment="1">
      <alignment horizontal="center" vertical="center" shrinkToFit="1"/>
    </xf>
    <xf numFmtId="176" fontId="39" fillId="11" borderId="3375" xfId="0" applyNumberFormat="1" applyFont="1" applyFill="1" applyBorder="1" applyAlignment="1">
      <alignment horizontal="center" vertical="center" shrinkToFit="1"/>
    </xf>
    <xf numFmtId="176" fontId="39" fillId="11" borderId="3379" xfId="0" applyNumberFormat="1" applyFont="1" applyFill="1" applyBorder="1" applyAlignment="1">
      <alignment horizontal="center" vertical="center" shrinkToFit="1"/>
    </xf>
    <xf numFmtId="0" fontId="39" fillId="0" borderId="3380" xfId="0" applyFont="1" applyBorder="1" applyAlignment="1">
      <alignment horizontal="center" vertical="center" shrinkToFit="1"/>
    </xf>
    <xf numFmtId="0" fontId="39" fillId="11" borderId="3375" xfId="0" applyFont="1" applyFill="1" applyBorder="1" applyAlignment="1">
      <alignment horizontal="center" vertical="center" shrinkToFit="1"/>
    </xf>
    <xf numFmtId="0" fontId="39" fillId="11" borderId="3379" xfId="0" applyFont="1" applyFill="1" applyBorder="1" applyAlignment="1">
      <alignment horizontal="center" vertical="center" shrinkToFit="1"/>
    </xf>
    <xf numFmtId="0" fontId="0" fillId="0" borderId="3384" xfId="0" applyBorder="1" applyAlignment="1">
      <alignment horizontal="center" vertical="center"/>
    </xf>
    <xf numFmtId="176" fontId="0" fillId="0" borderId="3382" xfId="0" applyNumberFormat="1" applyBorder="1" applyAlignment="1">
      <alignment horizontal="center" vertical="center"/>
    </xf>
    <xf numFmtId="0" fontId="0" fillId="0" borderId="3383" xfId="0" applyBorder="1">
      <alignment vertical="center"/>
    </xf>
    <xf numFmtId="176" fontId="39" fillId="11" borderId="3828" xfId="0" applyNumberFormat="1" applyFont="1" applyFill="1" applyBorder="1" applyAlignment="1">
      <alignment horizontal="center" vertical="center" shrinkToFit="1"/>
    </xf>
    <xf numFmtId="176" fontId="39" fillId="11" borderId="3827" xfId="0" applyNumberFormat="1" applyFont="1" applyFill="1" applyBorder="1" applyAlignment="1">
      <alignment horizontal="center" vertical="center" shrinkToFit="1"/>
    </xf>
    <xf numFmtId="0" fontId="39" fillId="0" borderId="3829" xfId="0" applyFont="1" applyBorder="1" applyAlignment="1">
      <alignment horizontal="center" vertical="center" shrinkToFit="1"/>
    </xf>
    <xf numFmtId="0" fontId="39" fillId="11" borderId="3827" xfId="0" applyFont="1" applyFill="1" applyBorder="1" applyAlignment="1">
      <alignment horizontal="center" vertical="center" shrinkToFit="1"/>
    </xf>
    <xf numFmtId="0" fontId="39" fillId="11" borderId="3828" xfId="0" applyFont="1" applyFill="1" applyBorder="1" applyAlignment="1">
      <alignment horizontal="center" vertical="center" shrinkToFit="1"/>
    </xf>
    <xf numFmtId="0" fontId="0" fillId="0" borderId="3830" xfId="0" applyBorder="1" applyAlignment="1">
      <alignment horizontal="center" vertical="center"/>
    </xf>
    <xf numFmtId="176" fontId="39" fillId="11" borderId="3933" xfId="0" applyNumberFormat="1" applyFont="1" applyFill="1" applyBorder="1" applyAlignment="1">
      <alignment horizontal="center" vertical="center" shrinkToFit="1"/>
    </xf>
    <xf numFmtId="176" fontId="39" fillId="11" borderId="3932" xfId="0" applyNumberFormat="1" applyFont="1" applyFill="1" applyBorder="1" applyAlignment="1">
      <alignment horizontal="center" vertical="center" shrinkToFit="1"/>
    </xf>
    <xf numFmtId="0" fontId="39" fillId="0" borderId="3934" xfId="0" applyFont="1" applyBorder="1" applyAlignment="1">
      <alignment horizontal="center" vertical="center" shrinkToFit="1"/>
    </xf>
    <xf numFmtId="0" fontId="39" fillId="11" borderId="3935" xfId="0" applyFont="1" applyFill="1" applyBorder="1" applyAlignment="1">
      <alignment horizontal="center" vertical="center" shrinkToFit="1"/>
    </xf>
    <xf numFmtId="0" fontId="39" fillId="11" borderId="3932" xfId="0" applyFont="1" applyFill="1" applyBorder="1" applyAlignment="1">
      <alignment horizontal="center" vertical="center" shrinkToFit="1"/>
    </xf>
    <xf numFmtId="0" fontId="39" fillId="11" borderId="3933" xfId="0" applyFont="1" applyFill="1" applyBorder="1" applyAlignment="1">
      <alignment horizontal="center" vertical="center" shrinkToFit="1"/>
    </xf>
    <xf numFmtId="0" fontId="0" fillId="0" borderId="3936" xfId="0" applyBorder="1" applyAlignment="1">
      <alignment horizontal="center" vertical="center"/>
    </xf>
    <xf numFmtId="176" fontId="0" fillId="20" borderId="3833" xfId="0" applyNumberFormat="1" applyFill="1" applyBorder="1" applyAlignment="1">
      <alignment horizontal="center" vertical="center" shrinkToFit="1"/>
    </xf>
    <xf numFmtId="176" fontId="0" fillId="16" borderId="3833" xfId="0" applyNumberFormat="1" applyFill="1" applyBorder="1" applyAlignment="1">
      <alignment horizontal="center" vertical="center" shrinkToFit="1"/>
    </xf>
    <xf numFmtId="176" fontId="39" fillId="11" borderId="3834" xfId="0" applyNumberFormat="1" applyFont="1" applyFill="1" applyBorder="1" applyAlignment="1">
      <alignment horizontal="center" vertical="center" shrinkToFit="1"/>
    </xf>
    <xf numFmtId="176" fontId="39" fillId="11" borderId="3832" xfId="0" applyNumberFormat="1" applyFont="1" applyFill="1" applyBorder="1" applyAlignment="1">
      <alignment horizontal="center" vertical="center" shrinkToFit="1"/>
    </xf>
    <xf numFmtId="0" fontId="39" fillId="0" borderId="3835" xfId="0" applyFont="1" applyBorder="1" applyAlignment="1">
      <alignment horizontal="center" vertical="center" shrinkToFit="1"/>
    </xf>
    <xf numFmtId="0" fontId="39" fillId="11" borderId="3832" xfId="0" applyFont="1" applyFill="1" applyBorder="1" applyAlignment="1">
      <alignment horizontal="center" vertical="center" shrinkToFit="1"/>
    </xf>
    <xf numFmtId="0" fontId="39" fillId="11" borderId="3834" xfId="0" applyFont="1" applyFill="1" applyBorder="1" applyAlignment="1">
      <alignment horizontal="center" vertical="center" shrinkToFit="1"/>
    </xf>
    <xf numFmtId="0" fontId="0" fillId="0" borderId="3836" xfId="0" applyBorder="1" applyAlignment="1">
      <alignment horizontal="center" vertical="center"/>
    </xf>
    <xf numFmtId="0" fontId="29" fillId="0" borderId="3402" xfId="0" applyFont="1" applyBorder="1" applyAlignment="1">
      <alignment horizontal="center" vertical="center" shrinkToFit="1"/>
    </xf>
    <xf numFmtId="176" fontId="39" fillId="11" borderId="3406" xfId="0" applyNumberFormat="1" applyFont="1" applyFill="1" applyBorder="1" applyAlignment="1">
      <alignment horizontal="center" vertical="center" shrinkToFit="1"/>
    </xf>
    <xf numFmtId="176" fontId="39" fillId="11" borderId="3407" xfId="0" applyNumberFormat="1" applyFont="1" applyFill="1" applyBorder="1" applyAlignment="1">
      <alignment horizontal="center" vertical="center" shrinkToFit="1"/>
    </xf>
    <xf numFmtId="0" fontId="39" fillId="0" borderId="3408" xfId="0" applyFont="1" applyBorder="1" applyAlignment="1">
      <alignment horizontal="center" vertical="center" shrinkToFit="1"/>
    </xf>
    <xf numFmtId="0" fontId="39" fillId="11" borderId="3409" xfId="0" applyFont="1" applyFill="1" applyBorder="1" applyAlignment="1">
      <alignment horizontal="center" vertical="center" shrinkToFit="1"/>
    </xf>
    <xf numFmtId="0" fontId="39" fillId="11" borderId="3406" xfId="0" applyFont="1" applyFill="1" applyBorder="1" applyAlignment="1">
      <alignment horizontal="center" vertical="center" shrinkToFit="1"/>
    </xf>
    <xf numFmtId="0" fontId="39" fillId="11" borderId="3407" xfId="0" applyFont="1" applyFill="1" applyBorder="1" applyAlignment="1">
      <alignment horizontal="center" vertical="center" shrinkToFit="1"/>
    </xf>
    <xf numFmtId="0" fontId="0" fillId="0" borderId="3413" xfId="0" applyBorder="1" applyAlignment="1">
      <alignment horizontal="center" vertical="center"/>
    </xf>
    <xf numFmtId="176" fontId="0" fillId="0" borderId="3411" xfId="0" applyNumberFormat="1" applyBorder="1" applyAlignment="1">
      <alignment horizontal="center" vertical="center"/>
    </xf>
    <xf numFmtId="0" fontId="0" fillId="0" borderId="3412" xfId="0" applyBorder="1">
      <alignment vertical="center"/>
    </xf>
    <xf numFmtId="176" fontId="0" fillId="20" borderId="3845" xfId="0" applyNumberFormat="1" applyFill="1" applyBorder="1" applyAlignment="1">
      <alignment horizontal="center" vertical="center" shrinkToFit="1"/>
    </xf>
    <xf numFmtId="176" fontId="0" fillId="20" borderId="3846" xfId="0" applyNumberFormat="1" applyFill="1" applyBorder="1" applyAlignment="1">
      <alignment horizontal="center" vertical="center" shrinkToFit="1"/>
    </xf>
    <xf numFmtId="176" fontId="28" fillId="20" borderId="3847" xfId="0" applyNumberFormat="1" applyFont="1" applyFill="1" applyBorder="1" applyAlignment="1">
      <alignment horizontal="center" vertical="center" shrinkToFit="1"/>
    </xf>
    <xf numFmtId="176" fontId="28" fillId="16" borderId="3848" xfId="0" applyNumberFormat="1" applyFont="1" applyFill="1" applyBorder="1" applyAlignment="1">
      <alignment horizontal="center" vertical="center" shrinkToFit="1"/>
    </xf>
    <xf numFmtId="176" fontId="0" fillId="16" borderId="3846" xfId="0" applyNumberFormat="1" applyFill="1" applyBorder="1" applyAlignment="1">
      <alignment horizontal="center" vertical="center" shrinkToFit="1"/>
    </xf>
    <xf numFmtId="181" fontId="35" fillId="34" borderId="521" xfId="0" applyNumberFormat="1" applyFont="1" applyFill="1" applyBorder="1" applyAlignment="1">
      <alignment horizontal="center" vertical="center"/>
    </xf>
    <xf numFmtId="0" fontId="29" fillId="0" borderId="3791" xfId="0" applyFont="1" applyBorder="1" applyAlignment="1">
      <alignment horizontal="center" vertical="center" shrinkToFit="1"/>
    </xf>
    <xf numFmtId="0" fontId="0" fillId="0" borderId="3790" xfId="0" applyBorder="1" applyAlignment="1">
      <alignment horizontal="center" vertical="center" shrinkToFit="1"/>
    </xf>
    <xf numFmtId="176" fontId="39" fillId="11" borderId="3794" xfId="0" applyNumberFormat="1" applyFont="1" applyFill="1" applyBorder="1" applyAlignment="1">
      <alignment horizontal="center" vertical="center" shrinkToFit="1"/>
    </xf>
    <xf numFmtId="176" fontId="39" fillId="11" borderId="3793" xfId="0" applyNumberFormat="1" applyFont="1" applyFill="1" applyBorder="1" applyAlignment="1">
      <alignment horizontal="center" vertical="center" shrinkToFit="1"/>
    </xf>
    <xf numFmtId="0" fontId="39" fillId="0" borderId="3795" xfId="0" applyFont="1" applyBorder="1" applyAlignment="1">
      <alignment horizontal="center" vertical="center" shrinkToFit="1"/>
    </xf>
    <xf numFmtId="0" fontId="39" fillId="11" borderId="3796" xfId="0" applyFont="1" applyFill="1" applyBorder="1" applyAlignment="1">
      <alignment horizontal="center" vertical="center" shrinkToFit="1"/>
    </xf>
    <xf numFmtId="0" fontId="39" fillId="11" borderId="3793" xfId="0" applyFont="1" applyFill="1" applyBorder="1" applyAlignment="1">
      <alignment horizontal="center" vertical="center" shrinkToFit="1"/>
    </xf>
    <xf numFmtId="0" fontId="39" fillId="11" borderId="3794" xfId="0" applyFont="1" applyFill="1" applyBorder="1" applyAlignment="1">
      <alignment horizontal="center" vertical="center" shrinkToFit="1"/>
    </xf>
    <xf numFmtId="0" fontId="0" fillId="0" borderId="3798" xfId="0" applyBorder="1" applyAlignment="1">
      <alignment horizontal="center" vertical="center"/>
    </xf>
    <xf numFmtId="0" fontId="37" fillId="8" borderId="3723" xfId="0" applyFont="1" applyFill="1" applyBorder="1" applyAlignment="1">
      <alignment vertical="center" shrinkToFit="1"/>
    </xf>
    <xf numFmtId="176" fontId="39" fillId="11" borderId="3860" xfId="0" applyNumberFormat="1" applyFont="1" applyFill="1" applyBorder="1" applyAlignment="1">
      <alignment horizontal="center" vertical="center" shrinkToFit="1"/>
    </xf>
    <xf numFmtId="176" fontId="39" fillId="11" borderId="3859" xfId="0" applyNumberFormat="1" applyFont="1" applyFill="1" applyBorder="1" applyAlignment="1">
      <alignment horizontal="center" vertical="center" shrinkToFit="1"/>
    </xf>
    <xf numFmtId="0" fontId="39" fillId="0" borderId="3861" xfId="0" applyFont="1" applyBorder="1" applyAlignment="1">
      <alignment horizontal="center" vertical="center" shrinkToFit="1"/>
    </xf>
    <xf numFmtId="0" fontId="39" fillId="11" borderId="3862" xfId="0" applyFont="1" applyFill="1" applyBorder="1" applyAlignment="1">
      <alignment horizontal="center" vertical="center" shrinkToFit="1"/>
    </xf>
    <xf numFmtId="0" fontId="39" fillId="11" borderId="3859" xfId="0" applyFont="1" applyFill="1" applyBorder="1" applyAlignment="1">
      <alignment horizontal="center" vertical="center" shrinkToFit="1"/>
    </xf>
    <xf numFmtId="0" fontId="39" fillId="11" borderId="3860" xfId="0" applyFont="1" applyFill="1" applyBorder="1" applyAlignment="1">
      <alignment horizontal="center" vertical="center" shrinkToFit="1"/>
    </xf>
    <xf numFmtId="0" fontId="0" fillId="0" borderId="3863" xfId="0" applyBorder="1" applyAlignment="1">
      <alignment horizontal="center" vertical="center"/>
    </xf>
    <xf numFmtId="176" fontId="0" fillId="20" borderId="3872" xfId="0" applyNumberFormat="1" applyFill="1" applyBorder="1" applyAlignment="1">
      <alignment horizontal="center" vertical="center" shrinkToFit="1"/>
    </xf>
    <xf numFmtId="176" fontId="28" fillId="20" borderId="3873" xfId="0" applyNumberFormat="1" applyFont="1" applyFill="1" applyBorder="1" applyAlignment="1">
      <alignment horizontal="center" vertical="center" shrinkToFit="1"/>
    </xf>
    <xf numFmtId="176" fontId="28" fillId="16" borderId="3874" xfId="0" applyNumberFormat="1" applyFont="1" applyFill="1" applyBorder="1" applyAlignment="1">
      <alignment horizontal="center" vertical="center" shrinkToFit="1"/>
    </xf>
    <xf numFmtId="176" fontId="39" fillId="11" borderId="3875" xfId="0" applyNumberFormat="1" applyFont="1" applyFill="1" applyBorder="1" applyAlignment="1">
      <alignment horizontal="center" vertical="center" shrinkToFit="1"/>
    </xf>
    <xf numFmtId="176" fontId="39" fillId="11" borderId="3872" xfId="0" applyNumberFormat="1" applyFont="1" applyFill="1" applyBorder="1" applyAlignment="1">
      <alignment horizontal="center" vertical="center" shrinkToFit="1"/>
    </xf>
    <xf numFmtId="0" fontId="39" fillId="0" borderId="3876" xfId="0" applyFont="1" applyBorder="1" applyAlignment="1">
      <alignment horizontal="center" vertical="center" shrinkToFit="1"/>
    </xf>
    <xf numFmtId="0" fontId="39" fillId="11" borderId="3877" xfId="0" applyFont="1" applyFill="1" applyBorder="1" applyAlignment="1">
      <alignment horizontal="center" vertical="center" shrinkToFit="1"/>
    </xf>
    <xf numFmtId="0" fontId="39" fillId="11" borderId="3872" xfId="0" applyFont="1" applyFill="1" applyBorder="1" applyAlignment="1">
      <alignment horizontal="center" vertical="center" shrinkToFit="1"/>
    </xf>
    <xf numFmtId="0" fontId="39" fillId="11" borderId="3875" xfId="0" applyFont="1" applyFill="1" applyBorder="1" applyAlignment="1">
      <alignment horizontal="center" vertical="center" shrinkToFit="1"/>
    </xf>
    <xf numFmtId="0" fontId="0" fillId="0" borderId="3878" xfId="0" applyBorder="1" applyAlignment="1">
      <alignment horizontal="center" vertical="center"/>
    </xf>
    <xf numFmtId="0" fontId="37" fillId="7" borderId="528" xfId="0" applyFont="1" applyFill="1" applyBorder="1" applyAlignment="1">
      <alignment vertical="center" shrinkToFit="1"/>
    </xf>
    <xf numFmtId="0" fontId="39" fillId="7" borderId="529" xfId="0" applyFont="1" applyFill="1" applyBorder="1" applyAlignment="1">
      <alignment horizontal="center" vertical="center" shrinkToFit="1"/>
    </xf>
    <xf numFmtId="181" fontId="37" fillId="5" borderId="521" xfId="0" applyNumberFormat="1" applyFont="1" applyFill="1" applyBorder="1" applyAlignment="1">
      <alignment horizontal="center" vertical="center"/>
    </xf>
    <xf numFmtId="176" fontId="0" fillId="20" borderId="3887" xfId="0" applyNumberFormat="1" applyFill="1" applyBorder="1" applyAlignment="1">
      <alignment horizontal="center" vertical="center" shrinkToFit="1"/>
    </xf>
    <xf numFmtId="176" fontId="0" fillId="16" borderId="3887" xfId="0" applyNumberFormat="1" applyFill="1" applyBorder="1" applyAlignment="1">
      <alignment horizontal="center" vertical="center" shrinkToFit="1"/>
    </xf>
    <xf numFmtId="176" fontId="39" fillId="11" borderId="3888" xfId="0" applyNumberFormat="1" applyFont="1" applyFill="1" applyBorder="1" applyAlignment="1">
      <alignment horizontal="center" vertical="center" shrinkToFit="1"/>
    </xf>
    <xf numFmtId="176" fontId="39" fillId="11" borderId="3886" xfId="0" applyNumberFormat="1" applyFont="1" applyFill="1" applyBorder="1" applyAlignment="1">
      <alignment horizontal="center" vertical="center" shrinkToFit="1"/>
    </xf>
    <xf numFmtId="0" fontId="39" fillId="0" borderId="3889" xfId="0" applyFont="1" applyBorder="1" applyAlignment="1">
      <alignment horizontal="center" vertical="center" shrinkToFit="1"/>
    </xf>
    <xf numFmtId="0" fontId="39" fillId="11" borderId="3890" xfId="0" applyFont="1" applyFill="1" applyBorder="1" applyAlignment="1">
      <alignment horizontal="center" vertical="center" shrinkToFit="1"/>
    </xf>
    <xf numFmtId="0" fontId="39" fillId="11" borderId="3886" xfId="0" applyFont="1" applyFill="1" applyBorder="1" applyAlignment="1">
      <alignment horizontal="center" vertical="center" shrinkToFit="1"/>
    </xf>
    <xf numFmtId="0" fontId="39" fillId="11" borderId="3888" xfId="0" applyFont="1" applyFill="1" applyBorder="1" applyAlignment="1">
      <alignment horizontal="center" vertical="center" shrinkToFit="1"/>
    </xf>
    <xf numFmtId="0" fontId="0" fillId="0" borderId="3891" xfId="0" applyBorder="1" applyAlignment="1">
      <alignment horizontal="center" vertical="center"/>
    </xf>
    <xf numFmtId="0" fontId="37" fillId="41" borderId="4118" xfId="0" applyFont="1" applyFill="1" applyBorder="1" applyAlignment="1">
      <alignment vertical="center" shrinkToFit="1"/>
    </xf>
    <xf numFmtId="0" fontId="39" fillId="41" borderId="4119" xfId="0" applyFont="1" applyFill="1" applyBorder="1" applyAlignment="1">
      <alignment horizontal="center" vertical="center" shrinkToFit="1"/>
    </xf>
    <xf numFmtId="0" fontId="29" fillId="0" borderId="4117" xfId="0" applyFont="1" applyBorder="1" applyAlignment="1">
      <alignment horizontal="center" vertical="center" shrinkToFit="1"/>
    </xf>
    <xf numFmtId="0" fontId="0" fillId="0" borderId="4116" xfId="0" applyBorder="1" applyAlignment="1">
      <alignment horizontal="center" vertical="center" shrinkToFit="1"/>
    </xf>
    <xf numFmtId="176" fontId="28" fillId="16" borderId="4122" xfId="0" applyNumberFormat="1" applyFont="1" applyFill="1" applyBorder="1" applyAlignment="1">
      <alignment horizontal="center" vertical="center" shrinkToFit="1"/>
    </xf>
    <xf numFmtId="176" fontId="39" fillId="11" borderId="4123" xfId="0" applyNumberFormat="1" applyFont="1" applyFill="1" applyBorder="1" applyAlignment="1">
      <alignment horizontal="center" vertical="center" shrinkToFit="1"/>
    </xf>
    <xf numFmtId="176" fontId="39" fillId="11" borderId="4121" xfId="0" applyNumberFormat="1" applyFont="1" applyFill="1" applyBorder="1" applyAlignment="1">
      <alignment horizontal="center" vertical="center" shrinkToFit="1"/>
    </xf>
    <xf numFmtId="0" fontId="39" fillId="0" borderId="4124" xfId="0" applyFont="1" applyBorder="1" applyAlignment="1">
      <alignment horizontal="center" vertical="center" shrinkToFit="1"/>
    </xf>
    <xf numFmtId="0" fontId="39" fillId="11" borderId="4125" xfId="0" applyFont="1" applyFill="1" applyBorder="1" applyAlignment="1">
      <alignment horizontal="center" vertical="center" shrinkToFit="1"/>
    </xf>
    <xf numFmtId="0" fontId="39" fillId="11" borderId="4121" xfId="0" applyFont="1" applyFill="1" applyBorder="1" applyAlignment="1">
      <alignment horizontal="center" vertical="center" shrinkToFit="1"/>
    </xf>
    <xf numFmtId="0" fontId="39" fillId="11" borderId="4123" xfId="0" applyFont="1" applyFill="1" applyBorder="1" applyAlignment="1">
      <alignment horizontal="center" vertical="center" shrinkToFit="1"/>
    </xf>
    <xf numFmtId="0" fontId="0" fillId="0" borderId="4129" xfId="0" applyBorder="1" applyAlignment="1">
      <alignment horizontal="center" vertical="center"/>
    </xf>
    <xf numFmtId="176" fontId="0" fillId="0" borderId="4127" xfId="0" applyNumberFormat="1" applyBorder="1" applyAlignment="1">
      <alignment horizontal="center" vertical="center"/>
    </xf>
    <xf numFmtId="0" fontId="0" fillId="0" borderId="4128" xfId="0" applyBorder="1">
      <alignment vertical="center"/>
    </xf>
    <xf numFmtId="181" fontId="35" fillId="39" borderId="521" xfId="0" applyNumberFormat="1" applyFont="1" applyFill="1" applyBorder="1" applyAlignment="1">
      <alignment horizontal="center" vertical="center"/>
    </xf>
    <xf numFmtId="176" fontId="39" fillId="11" borderId="3598" xfId="0" applyNumberFormat="1" applyFont="1" applyFill="1" applyBorder="1" applyAlignment="1">
      <alignment horizontal="center" vertical="center" shrinkToFit="1"/>
    </xf>
    <xf numFmtId="176" fontId="39" fillId="11" borderId="3602" xfId="0" applyNumberFormat="1" applyFont="1" applyFill="1" applyBorder="1" applyAlignment="1">
      <alignment horizontal="center" vertical="center" shrinkToFit="1"/>
    </xf>
    <xf numFmtId="0" fontId="39" fillId="0" borderId="3603" xfId="0" applyFont="1" applyBorder="1" applyAlignment="1">
      <alignment horizontal="center" vertical="center" shrinkToFit="1"/>
    </xf>
    <xf numFmtId="0" fontId="39" fillId="11" borderId="3604" xfId="0" applyFont="1" applyFill="1" applyBorder="1" applyAlignment="1">
      <alignment horizontal="center" vertical="center" shrinkToFit="1"/>
    </xf>
    <xf numFmtId="0" fontId="39" fillId="11" borderId="3598" xfId="0" applyFont="1" applyFill="1" applyBorder="1" applyAlignment="1">
      <alignment horizontal="center" vertical="center" shrinkToFit="1"/>
    </xf>
    <xf numFmtId="0" fontId="39" fillId="11" borderId="3602" xfId="0" applyFont="1" applyFill="1" applyBorder="1" applyAlignment="1">
      <alignment horizontal="center" vertical="center" shrinkToFit="1"/>
    </xf>
    <xf numFmtId="0" fontId="0" fillId="0" borderId="3607" xfId="0" applyBorder="1" applyAlignment="1">
      <alignment horizontal="center" vertical="center"/>
    </xf>
    <xf numFmtId="176" fontId="0" fillId="0" borderId="3605" xfId="0" applyNumberFormat="1" applyBorder="1" applyAlignment="1">
      <alignment horizontal="center" vertical="center"/>
    </xf>
    <xf numFmtId="0" fontId="0" fillId="0" borderId="3606" xfId="0" applyBorder="1">
      <alignment vertical="center"/>
    </xf>
    <xf numFmtId="176" fontId="0" fillId="20" borderId="3385" xfId="0" applyNumberFormat="1" applyFill="1" applyBorder="1" applyAlignment="1">
      <alignment horizontal="center" vertical="center" shrinkToFit="1"/>
    </xf>
    <xf numFmtId="176" fontId="0" fillId="20" borderId="3386" xfId="0" applyNumberFormat="1" applyFill="1" applyBorder="1" applyAlignment="1">
      <alignment horizontal="center" vertical="center" shrinkToFit="1"/>
    </xf>
    <xf numFmtId="176" fontId="28" fillId="20" borderId="3387" xfId="0" applyNumberFormat="1" applyFont="1" applyFill="1" applyBorder="1" applyAlignment="1">
      <alignment horizontal="center" vertical="center" shrinkToFit="1"/>
    </xf>
    <xf numFmtId="176" fontId="28" fillId="16" borderId="3388" xfId="0" applyNumberFormat="1" applyFont="1" applyFill="1" applyBorder="1" applyAlignment="1">
      <alignment horizontal="center" vertical="center" shrinkToFit="1"/>
    </xf>
    <xf numFmtId="176" fontId="0" fillId="16" borderId="3610" xfId="0" applyNumberFormat="1" applyFill="1" applyBorder="1" applyAlignment="1">
      <alignment horizontal="center" vertical="center" shrinkToFit="1"/>
    </xf>
    <xf numFmtId="176" fontId="39" fillId="11" borderId="3609" xfId="0" applyNumberFormat="1" applyFont="1" applyFill="1" applyBorder="1" applyAlignment="1">
      <alignment horizontal="center" vertical="center" shrinkToFit="1"/>
    </xf>
    <xf numFmtId="176" fontId="39" fillId="11" borderId="3611" xfId="0" applyNumberFormat="1" applyFont="1" applyFill="1" applyBorder="1" applyAlignment="1">
      <alignment horizontal="center" vertical="center" shrinkToFit="1"/>
    </xf>
    <xf numFmtId="0" fontId="39" fillId="0" borderId="3612" xfId="0" applyFont="1" applyBorder="1" applyAlignment="1">
      <alignment horizontal="center" vertical="center" shrinkToFit="1"/>
    </xf>
    <xf numFmtId="0" fontId="39" fillId="11" borderId="3613" xfId="0" applyFont="1" applyFill="1" applyBorder="1" applyAlignment="1">
      <alignment horizontal="center" vertical="center" shrinkToFit="1"/>
    </xf>
    <xf numFmtId="0" fontId="39" fillId="11" borderId="3609" xfId="0" applyFont="1" applyFill="1" applyBorder="1" applyAlignment="1">
      <alignment horizontal="center" vertical="center" shrinkToFit="1"/>
    </xf>
    <xf numFmtId="0" fontId="39" fillId="11" borderId="3611" xfId="0" applyFont="1" applyFill="1" applyBorder="1" applyAlignment="1">
      <alignment horizontal="center" vertical="center" shrinkToFit="1"/>
    </xf>
    <xf numFmtId="0" fontId="0" fillId="0" borderId="3617" xfId="0" applyBorder="1" applyAlignment="1">
      <alignment horizontal="center" vertical="center"/>
    </xf>
    <xf numFmtId="176" fontId="0" fillId="0" borderId="3615" xfId="0" applyNumberFormat="1" applyBorder="1" applyAlignment="1">
      <alignment horizontal="center" vertical="center"/>
    </xf>
    <xf numFmtId="0" fontId="0" fillId="0" borderId="3616" xfId="0" applyBorder="1">
      <alignment vertical="center"/>
    </xf>
    <xf numFmtId="181" fontId="37" fillId="0" borderId="521" xfId="0" applyNumberFormat="1" applyFont="1" applyBorder="1" applyAlignment="1">
      <alignment horizontal="center" vertical="center"/>
    </xf>
    <xf numFmtId="181" fontId="37" fillId="41" borderId="2653" xfId="0" applyNumberFormat="1" applyFont="1" applyFill="1" applyBorder="1" applyAlignment="1">
      <alignment horizontal="center" vertical="center"/>
    </xf>
    <xf numFmtId="0" fontId="37" fillId="7" borderId="2657" xfId="0" applyFont="1" applyFill="1" applyBorder="1" applyAlignment="1">
      <alignment vertical="center" shrinkToFit="1"/>
    </xf>
    <xf numFmtId="0" fontId="37" fillId="7" borderId="2658" xfId="0" applyFont="1" applyFill="1" applyBorder="1" applyAlignment="1">
      <alignment horizontal="center" vertical="center" shrinkToFit="1"/>
    </xf>
    <xf numFmtId="0" fontId="29" fillId="0" borderId="2656" xfId="0" applyFont="1" applyBorder="1" applyAlignment="1">
      <alignment horizontal="center" vertical="center" shrinkToFit="1"/>
    </xf>
    <xf numFmtId="0" fontId="0" fillId="0" borderId="2653" xfId="0" applyBorder="1" applyAlignment="1">
      <alignment horizontal="center" vertical="center" shrinkToFit="1"/>
    </xf>
    <xf numFmtId="0" fontId="35" fillId="0" borderId="2659" xfId="0" applyFont="1" applyBorder="1" applyAlignment="1">
      <alignment horizontal="center" vertical="center" shrinkToFit="1"/>
    </xf>
    <xf numFmtId="0" fontId="0" fillId="11" borderId="2660" xfId="0" quotePrefix="1" applyFill="1" applyBorder="1" applyAlignment="1">
      <alignment horizontal="center" vertical="center"/>
    </xf>
    <xf numFmtId="176" fontId="0" fillId="20" borderId="2661" xfId="0" applyNumberFormat="1" applyFill="1" applyBorder="1" applyAlignment="1">
      <alignment horizontal="center" vertical="center" shrinkToFit="1"/>
    </xf>
    <xf numFmtId="176" fontId="0" fillId="20" borderId="2662" xfId="0" applyNumberFormat="1" applyFill="1" applyBorder="1" applyAlignment="1">
      <alignment horizontal="center" vertical="center" shrinkToFit="1"/>
    </xf>
    <xf numFmtId="176" fontId="28" fillId="20" borderId="2663" xfId="0" applyNumberFormat="1" applyFont="1" applyFill="1" applyBorder="1" applyAlignment="1">
      <alignment horizontal="center" vertical="center" shrinkToFit="1"/>
    </xf>
    <xf numFmtId="176" fontId="28" fillId="16" borderId="2664" xfId="0" applyNumberFormat="1" applyFont="1" applyFill="1" applyBorder="1" applyAlignment="1">
      <alignment horizontal="center" vertical="center" shrinkToFit="1"/>
    </xf>
    <xf numFmtId="176" fontId="0" fillId="16" borderId="2662" xfId="0" applyNumberFormat="1" applyFill="1" applyBorder="1" applyAlignment="1">
      <alignment horizontal="center" vertical="center" shrinkToFit="1"/>
    </xf>
    <xf numFmtId="176" fontId="39" fillId="11" borderId="2661" xfId="0" applyNumberFormat="1" applyFont="1" applyFill="1" applyBorder="1" applyAlignment="1">
      <alignment horizontal="center" vertical="center" shrinkToFit="1"/>
    </xf>
    <xf numFmtId="176" fontId="39" fillId="11" borderId="2665" xfId="0" applyNumberFormat="1" applyFont="1" applyFill="1" applyBorder="1" applyAlignment="1">
      <alignment horizontal="center" vertical="center" shrinkToFit="1"/>
    </xf>
    <xf numFmtId="176" fontId="39" fillId="0" borderId="2665" xfId="0" applyNumberFormat="1" applyFont="1" applyBorder="1" applyAlignment="1">
      <alignment horizontal="center" vertical="center" shrinkToFit="1"/>
    </xf>
    <xf numFmtId="0" fontId="39" fillId="0" borderId="2666" xfId="0" applyFont="1" applyBorder="1" applyAlignment="1">
      <alignment horizontal="center" vertical="center" shrinkToFit="1"/>
    </xf>
    <xf numFmtId="0" fontId="39" fillId="11" borderId="2667" xfId="0" applyFont="1" applyFill="1" applyBorder="1" applyAlignment="1">
      <alignment horizontal="center" vertical="center" shrinkToFit="1"/>
    </xf>
    <xf numFmtId="0" fontId="39" fillId="11" borderId="2661" xfId="0" applyFont="1" applyFill="1" applyBorder="1" applyAlignment="1">
      <alignment horizontal="center" vertical="center" shrinkToFit="1"/>
    </xf>
    <xf numFmtId="0" fontId="39" fillId="11" borderId="2665" xfId="0" applyFont="1" applyFill="1" applyBorder="1" applyAlignment="1">
      <alignment horizontal="center" vertical="center" shrinkToFit="1"/>
    </xf>
    <xf numFmtId="176" fontId="0" fillId="0" borderId="2668" xfId="0" applyNumberFormat="1" applyBorder="1" applyAlignment="1">
      <alignment horizontal="center" vertical="center"/>
    </xf>
    <xf numFmtId="0" fontId="0" fillId="0" borderId="2669" xfId="0" applyBorder="1">
      <alignment vertical="center"/>
    </xf>
    <xf numFmtId="176" fontId="0" fillId="0" borderId="2670" xfId="0" applyNumberFormat="1" applyBorder="1" applyAlignment="1">
      <alignment horizontal="center" vertical="center"/>
    </xf>
    <xf numFmtId="0" fontId="0" fillId="0" borderId="2671" xfId="0" applyBorder="1">
      <alignment vertical="center"/>
    </xf>
    <xf numFmtId="0" fontId="0" fillId="0" borderId="2670" xfId="0" applyBorder="1" applyAlignment="1">
      <alignment horizontal="center" vertical="center"/>
    </xf>
    <xf numFmtId="176" fontId="0" fillId="0" borderId="2667" xfId="0" applyNumberFormat="1" applyBorder="1" applyAlignment="1">
      <alignment horizontal="center" vertical="center"/>
    </xf>
    <xf numFmtId="0" fontId="0" fillId="0" borderId="2671" xfId="0" applyBorder="1" applyAlignment="1">
      <alignment horizontal="center" vertical="center"/>
    </xf>
    <xf numFmtId="0" fontId="0" fillId="0" borderId="2669" xfId="0" applyBorder="1" applyAlignment="1">
      <alignment horizontal="center" vertical="center"/>
    </xf>
    <xf numFmtId="0" fontId="0" fillId="0" borderId="2672" xfId="0" applyBorder="1" applyAlignment="1">
      <alignment horizontal="center" vertical="center"/>
    </xf>
    <xf numFmtId="0" fontId="0" fillId="36" borderId="2669" xfId="0" applyFill="1" applyBorder="1" applyAlignment="1">
      <alignment horizontal="center" vertical="center"/>
    </xf>
    <xf numFmtId="0" fontId="0" fillId="0" borderId="2673" xfId="0" applyBorder="1" applyAlignment="1">
      <alignment horizontal="center" vertical="center"/>
    </xf>
    <xf numFmtId="0" fontId="0" fillId="0" borderId="3797" xfId="0" applyBorder="1" applyAlignment="1">
      <alignment horizontal="center" vertical="center" shrinkToFit="1"/>
    </xf>
    <xf numFmtId="0" fontId="0" fillId="11" borderId="3799" xfId="0" quotePrefix="1" applyFill="1" applyBorder="1" applyAlignment="1">
      <alignment horizontal="center" vertical="center"/>
    </xf>
    <xf numFmtId="176" fontId="0" fillId="20" borderId="3800" xfId="0" applyNumberFormat="1" applyFill="1" applyBorder="1" applyAlignment="1">
      <alignment horizontal="center" vertical="center" shrinkToFit="1"/>
    </xf>
    <xf numFmtId="176" fontId="0" fillId="20" borderId="3801" xfId="0" applyNumberFormat="1" applyFill="1" applyBorder="1" applyAlignment="1">
      <alignment horizontal="center" vertical="center" shrinkToFit="1"/>
    </xf>
    <xf numFmtId="176" fontId="28" fillId="20" borderId="3802" xfId="0" applyNumberFormat="1" applyFont="1" applyFill="1" applyBorder="1" applyAlignment="1">
      <alignment horizontal="center" vertical="center" shrinkToFit="1"/>
    </xf>
    <xf numFmtId="176" fontId="28" fillId="16" borderId="3803" xfId="0" applyNumberFormat="1" applyFont="1" applyFill="1" applyBorder="1" applyAlignment="1">
      <alignment horizontal="center" vertical="center" shrinkToFit="1"/>
    </xf>
    <xf numFmtId="176" fontId="0" fillId="16" borderId="3801" xfId="0" applyNumberFormat="1" applyFill="1" applyBorder="1" applyAlignment="1">
      <alignment horizontal="center" vertical="center" shrinkToFit="1"/>
    </xf>
    <xf numFmtId="176" fontId="39" fillId="0" borderId="3804" xfId="0" applyNumberFormat="1" applyFont="1" applyBorder="1" applyAlignment="1">
      <alignment horizontal="center" vertical="center" shrinkToFit="1"/>
    </xf>
    <xf numFmtId="0" fontId="39" fillId="0" borderId="3805" xfId="0" applyFont="1" applyBorder="1" applyAlignment="1">
      <alignment horizontal="center" vertical="center" shrinkToFit="1"/>
    </xf>
    <xf numFmtId="0" fontId="39" fillId="11" borderId="3806" xfId="0" applyFont="1" applyFill="1" applyBorder="1" applyAlignment="1">
      <alignment horizontal="center" vertical="center" shrinkToFit="1"/>
    </xf>
    <xf numFmtId="0" fontId="39" fillId="11" borderId="3800" xfId="0" applyFont="1" applyFill="1" applyBorder="1" applyAlignment="1">
      <alignment horizontal="center" vertical="center" shrinkToFit="1"/>
    </xf>
    <xf numFmtId="0" fontId="39" fillId="11" borderId="3804" xfId="0" applyFont="1" applyFill="1" applyBorder="1" applyAlignment="1">
      <alignment horizontal="center" vertical="center" shrinkToFit="1"/>
    </xf>
    <xf numFmtId="0" fontId="0" fillId="0" borderId="3808" xfId="0" applyBorder="1" applyAlignment="1">
      <alignment horizontal="center" vertical="center"/>
    </xf>
    <xf numFmtId="176" fontId="0" fillId="20" borderId="3812" xfId="0" applyNumberFormat="1" applyFill="1" applyBorder="1" applyAlignment="1">
      <alignment horizontal="center" vertical="center" shrinkToFit="1"/>
    </xf>
    <xf numFmtId="176" fontId="0" fillId="20" borderId="3813" xfId="0" applyNumberFormat="1" applyFill="1" applyBorder="1" applyAlignment="1">
      <alignment horizontal="center" vertical="center" shrinkToFit="1"/>
    </xf>
    <xf numFmtId="176" fontId="28" fillId="20" borderId="3814" xfId="0" applyNumberFormat="1" applyFont="1" applyFill="1" applyBorder="1" applyAlignment="1">
      <alignment horizontal="center" vertical="center" shrinkToFit="1"/>
    </xf>
    <xf numFmtId="176" fontId="28" fillId="16" borderId="3815" xfId="0" applyNumberFormat="1" applyFont="1" applyFill="1" applyBorder="1" applyAlignment="1">
      <alignment horizontal="center" vertical="center" shrinkToFit="1"/>
    </xf>
    <xf numFmtId="176" fontId="0" fillId="16" borderId="3813" xfId="0" applyNumberFormat="1" applyFill="1" applyBorder="1" applyAlignment="1">
      <alignment horizontal="center" vertical="center" shrinkToFit="1"/>
    </xf>
    <xf numFmtId="176" fontId="72" fillId="20" borderId="221" xfId="0" applyNumberFormat="1" applyFont="1" applyFill="1" applyBorder="1" applyAlignment="1">
      <alignment horizontal="center" vertical="center" shrinkToFit="1"/>
    </xf>
    <xf numFmtId="176" fontId="72" fillId="20" borderId="216" xfId="0" applyNumberFormat="1" applyFont="1" applyFill="1" applyBorder="1" applyAlignment="1">
      <alignment horizontal="center" vertical="center" shrinkToFit="1"/>
    </xf>
    <xf numFmtId="176" fontId="72" fillId="20" borderId="222" xfId="0" applyNumberFormat="1" applyFont="1" applyFill="1" applyBorder="1" applyAlignment="1">
      <alignment horizontal="center" vertical="center" shrinkToFit="1"/>
    </xf>
    <xf numFmtId="176" fontId="58" fillId="16" borderId="223" xfId="0" applyNumberFormat="1" applyFont="1" applyFill="1" applyBorder="1" applyAlignment="1">
      <alignment horizontal="center" vertical="center" shrinkToFit="1"/>
    </xf>
    <xf numFmtId="176" fontId="72" fillId="16" borderId="222" xfId="0" applyNumberFormat="1" applyFont="1" applyFill="1" applyBorder="1" applyAlignment="1">
      <alignment horizontal="center" vertical="center" shrinkToFit="1"/>
    </xf>
    <xf numFmtId="0" fontId="39" fillId="0" borderId="225" xfId="0" applyFont="1" applyBorder="1" applyAlignment="1">
      <alignment horizontal="center" vertical="center" shrinkToFit="1"/>
    </xf>
    <xf numFmtId="0" fontId="39" fillId="11" borderId="226" xfId="0" applyFont="1" applyFill="1" applyBorder="1" applyAlignment="1">
      <alignment horizontal="center" vertical="center" shrinkToFit="1"/>
    </xf>
    <xf numFmtId="0" fontId="0" fillId="0" borderId="227" xfId="0" applyBorder="1">
      <alignment vertical="center"/>
    </xf>
    <xf numFmtId="0" fontId="0" fillId="0" borderId="228" xfId="0" applyBorder="1">
      <alignment vertical="center"/>
    </xf>
    <xf numFmtId="176" fontId="0" fillId="0" borderId="229" xfId="0" applyNumberFormat="1" applyBorder="1" applyAlignment="1">
      <alignment horizontal="center" vertical="center"/>
    </xf>
    <xf numFmtId="176" fontId="0" fillId="0" borderId="226" xfId="0" applyNumberFormat="1" applyBorder="1" applyAlignment="1">
      <alignment horizontal="center" vertical="center"/>
    </xf>
    <xf numFmtId="0" fontId="0" fillId="0" borderId="228" xfId="0" applyBorder="1" applyAlignment="1">
      <alignment horizontal="center" vertical="center"/>
    </xf>
    <xf numFmtId="0" fontId="0" fillId="0" borderId="227" xfId="0" applyBorder="1" applyAlignment="1">
      <alignment horizontal="center" vertical="center"/>
    </xf>
    <xf numFmtId="0" fontId="0" fillId="0" borderId="226" xfId="0" applyBorder="1" applyAlignment="1">
      <alignment horizontal="center" vertical="center"/>
    </xf>
    <xf numFmtId="0" fontId="0" fillId="0" borderId="230" xfId="0" applyBorder="1" applyAlignment="1">
      <alignment horizontal="center" vertical="center"/>
    </xf>
    <xf numFmtId="0" fontId="0" fillId="36" borderId="227" xfId="0" applyFill="1" applyBorder="1" applyAlignment="1">
      <alignment horizontal="center" vertical="center"/>
    </xf>
    <xf numFmtId="176" fontId="72" fillId="20" borderId="242" xfId="0" applyNumberFormat="1" applyFont="1" applyFill="1" applyBorder="1" applyAlignment="1">
      <alignment horizontal="center" vertical="center" shrinkToFit="1"/>
    </xf>
    <xf numFmtId="176" fontId="72" fillId="20" borderId="232" xfId="0" applyNumberFormat="1" applyFont="1" applyFill="1" applyBorder="1" applyAlignment="1">
      <alignment horizontal="center" vertical="center" shrinkToFit="1"/>
    </xf>
    <xf numFmtId="176" fontId="58" fillId="16" borderId="233" xfId="0" applyNumberFormat="1" applyFont="1" applyFill="1" applyBorder="1" applyAlignment="1">
      <alignment horizontal="center" vertical="center" shrinkToFit="1"/>
    </xf>
    <xf numFmtId="176" fontId="72" fillId="16" borderId="232" xfId="0" applyNumberFormat="1" applyFont="1" applyFill="1" applyBorder="1" applyAlignment="1">
      <alignment horizontal="center" vertical="center" shrinkToFit="1"/>
    </xf>
    <xf numFmtId="0" fontId="39" fillId="0" borderId="235" xfId="0" applyFont="1" applyBorder="1" applyAlignment="1">
      <alignment horizontal="center" vertical="center" shrinkToFit="1"/>
    </xf>
    <xf numFmtId="0" fontId="39" fillId="11" borderId="236" xfId="0" applyFont="1" applyFill="1" applyBorder="1" applyAlignment="1">
      <alignment horizontal="center" vertical="center" shrinkToFit="1"/>
    </xf>
    <xf numFmtId="0" fontId="0" fillId="0" borderId="237" xfId="0" applyBorder="1">
      <alignment vertical="center"/>
    </xf>
    <xf numFmtId="0" fontId="0" fillId="0" borderId="238" xfId="0" applyBorder="1">
      <alignment vertical="center"/>
    </xf>
    <xf numFmtId="176" fontId="0" fillId="0" borderId="239" xfId="0" applyNumberFormat="1" applyBorder="1" applyAlignment="1">
      <alignment horizontal="center" vertical="center"/>
    </xf>
    <xf numFmtId="176" fontId="0" fillId="0" borderId="236" xfId="0" applyNumberFormat="1" applyBorder="1" applyAlignment="1">
      <alignment horizontal="center" vertical="center"/>
    </xf>
    <xf numFmtId="0" fontId="0" fillId="0" borderId="238" xfId="0" applyBorder="1" applyAlignment="1">
      <alignment horizontal="center" vertical="center"/>
    </xf>
    <xf numFmtId="0" fontId="0" fillId="0" borderId="237" xfId="0" applyBorder="1" applyAlignment="1">
      <alignment horizontal="center" vertical="center"/>
    </xf>
    <xf numFmtId="0" fontId="0" fillId="0" borderId="236" xfId="0" applyBorder="1" applyAlignment="1">
      <alignment horizontal="center" vertical="center"/>
    </xf>
    <xf numFmtId="0" fontId="0" fillId="0" borderId="240" xfId="0" applyBorder="1" applyAlignment="1">
      <alignment horizontal="center" vertical="center"/>
    </xf>
    <xf numFmtId="0" fontId="0" fillId="36" borderId="237" xfId="0" applyFill="1" applyBorder="1" applyAlignment="1">
      <alignment horizontal="center" vertical="center"/>
    </xf>
    <xf numFmtId="176" fontId="72" fillId="26" borderId="538" xfId="0" applyNumberFormat="1" applyFont="1" applyFill="1" applyBorder="1" applyAlignment="1">
      <alignment horizontal="center" vertical="center" shrinkToFit="1"/>
    </xf>
    <xf numFmtId="176" fontId="72" fillId="26" borderId="514" xfId="0" applyNumberFormat="1" applyFont="1" applyFill="1" applyBorder="1" applyAlignment="1">
      <alignment horizontal="center" vertical="center" shrinkToFit="1"/>
    </xf>
    <xf numFmtId="176" fontId="58" fillId="26" borderId="515" xfId="0" applyNumberFormat="1" applyFont="1" applyFill="1" applyBorder="1" applyAlignment="1">
      <alignment horizontal="center" vertical="center" shrinkToFit="1"/>
    </xf>
    <xf numFmtId="176" fontId="39" fillId="26" borderId="513" xfId="0" applyNumberFormat="1" applyFont="1" applyFill="1" applyBorder="1" applyAlignment="1">
      <alignment horizontal="center" vertical="center" shrinkToFit="1"/>
    </xf>
    <xf numFmtId="0" fontId="39" fillId="26" borderId="536" xfId="0" applyFont="1" applyFill="1" applyBorder="1" applyAlignment="1">
      <alignment horizontal="center" vertical="center" shrinkToFit="1"/>
    </xf>
    <xf numFmtId="0" fontId="0" fillId="26" borderId="438" xfId="0" applyFill="1" applyBorder="1">
      <alignment vertical="center"/>
    </xf>
    <xf numFmtId="0" fontId="0" fillId="26" borderId="439" xfId="0" applyFill="1" applyBorder="1">
      <alignment vertical="center"/>
    </xf>
    <xf numFmtId="176" fontId="0" fillId="26" borderId="440" xfId="0" applyNumberFormat="1" applyFill="1" applyBorder="1" applyAlignment="1">
      <alignment horizontal="center" vertical="center"/>
    </xf>
    <xf numFmtId="176" fontId="0" fillId="26" borderId="437" xfId="0" applyNumberFormat="1" applyFill="1" applyBorder="1" applyAlignment="1">
      <alignment horizontal="center" vertical="center"/>
    </xf>
    <xf numFmtId="0" fontId="0" fillId="26" borderId="439" xfId="0" applyFill="1" applyBorder="1" applyAlignment="1">
      <alignment horizontal="center" vertical="center"/>
    </xf>
    <xf numFmtId="0" fontId="0" fillId="26" borderId="438" xfId="0" applyFill="1" applyBorder="1" applyAlignment="1">
      <alignment horizontal="center" vertical="center"/>
    </xf>
    <xf numFmtId="0" fontId="0" fillId="26" borderId="437" xfId="0" applyFill="1" applyBorder="1" applyAlignment="1">
      <alignment horizontal="center" vertical="center"/>
    </xf>
    <xf numFmtId="0" fontId="0" fillId="26" borderId="441" xfId="0" applyFill="1" applyBorder="1" applyAlignment="1">
      <alignment horizontal="center" vertical="center"/>
    </xf>
    <xf numFmtId="0" fontId="0" fillId="40" borderId="215" xfId="0" applyFill="1" applyBorder="1" applyAlignment="1">
      <alignment horizontal="center" vertical="center"/>
    </xf>
    <xf numFmtId="176" fontId="0" fillId="20" borderId="525" xfId="0" applyNumberFormat="1" applyFill="1" applyBorder="1" applyAlignment="1">
      <alignment horizontal="center" vertical="center" shrinkToFit="1"/>
    </xf>
    <xf numFmtId="176" fontId="39" fillId="0" borderId="37" xfId="0" applyNumberFormat="1" applyFont="1" applyBorder="1" applyAlignment="1">
      <alignment horizontal="center" vertical="center" shrinkToFit="1"/>
    </xf>
    <xf numFmtId="0" fontId="39" fillId="2" borderId="526" xfId="0" applyFont="1" applyFill="1" applyBorder="1" applyAlignment="1">
      <alignment horizontal="center" vertical="center" shrinkToFit="1"/>
    </xf>
    <xf numFmtId="0" fontId="39" fillId="0" borderId="527" xfId="0" applyFont="1" applyBorder="1" applyAlignment="1">
      <alignment horizontal="center" vertical="center" shrinkToFit="1"/>
    </xf>
    <xf numFmtId="0" fontId="39" fillId="11" borderId="525" xfId="0" applyFont="1" applyFill="1" applyBorder="1" applyAlignment="1">
      <alignment horizontal="center" vertical="center" shrinkToFit="1"/>
    </xf>
    <xf numFmtId="176" fontId="0" fillId="0" borderId="72" xfId="0" applyNumberFormat="1" applyBorder="1" applyAlignment="1">
      <alignment horizontal="center" vertical="center" shrinkToFit="1"/>
    </xf>
    <xf numFmtId="0" fontId="0" fillId="0" borderId="190" xfId="0" applyBorder="1" applyAlignment="1">
      <alignment horizontal="center" vertical="center" shrinkToFit="1"/>
    </xf>
    <xf numFmtId="176" fontId="0" fillId="0" borderId="196" xfId="0" applyNumberFormat="1" applyBorder="1" applyAlignment="1">
      <alignment horizontal="center" vertical="center" shrinkToFit="1"/>
    </xf>
    <xf numFmtId="0" fontId="0" fillId="0" borderId="196" xfId="0" applyBorder="1" applyAlignment="1">
      <alignment horizontal="center" vertical="center" shrinkToFit="1"/>
    </xf>
    <xf numFmtId="0" fontId="0" fillId="0" borderId="193" xfId="0" applyBorder="1" applyAlignment="1">
      <alignment horizontal="center" vertical="center"/>
    </xf>
    <xf numFmtId="0" fontId="0" fillId="36" borderId="190" xfId="0" applyFill="1" applyBorder="1" applyAlignment="1">
      <alignment horizontal="center" vertical="center"/>
    </xf>
    <xf numFmtId="0" fontId="0" fillId="0" borderId="200" xfId="0" applyBorder="1" applyAlignment="1">
      <alignment horizontal="center" vertical="center"/>
    </xf>
    <xf numFmtId="176" fontId="0" fillId="20" borderId="202" xfId="0" applyNumberFormat="1" applyFill="1" applyBorder="1" applyAlignment="1">
      <alignment horizontal="center" vertical="center" shrinkToFit="1"/>
    </xf>
    <xf numFmtId="176" fontId="28" fillId="20" borderId="203" xfId="0" applyNumberFormat="1" applyFont="1" applyFill="1" applyBorder="1" applyAlignment="1">
      <alignment horizontal="center" vertical="center" shrinkToFit="1"/>
    </xf>
    <xf numFmtId="176" fontId="0" fillId="20" borderId="204" xfId="0" applyNumberFormat="1" applyFill="1" applyBorder="1" applyAlignment="1">
      <alignment horizontal="center" vertical="center" shrinkToFit="1"/>
    </xf>
    <xf numFmtId="176" fontId="0" fillId="16" borderId="204" xfId="0" applyNumberFormat="1" applyFill="1" applyBorder="1" applyAlignment="1">
      <alignment horizontal="center" vertical="center" shrinkToFit="1"/>
    </xf>
    <xf numFmtId="0" fontId="39" fillId="0" borderId="206" xfId="0" applyFont="1" applyBorder="1" applyAlignment="1">
      <alignment horizontal="center" vertical="center" shrinkToFit="1"/>
    </xf>
    <xf numFmtId="0" fontId="39" fillId="11" borderId="207" xfId="0" applyFont="1" applyFill="1" applyBorder="1" applyAlignment="1">
      <alignment horizontal="center" vertical="center" shrinkToFit="1"/>
    </xf>
    <xf numFmtId="0" fontId="0" fillId="0" borderId="208" xfId="0" applyBorder="1">
      <alignment vertical="center"/>
    </xf>
    <xf numFmtId="0" fontId="0" fillId="0" borderId="209" xfId="0" applyBorder="1">
      <alignment vertical="center"/>
    </xf>
    <xf numFmtId="176" fontId="0" fillId="0" borderId="210" xfId="0" applyNumberFormat="1" applyBorder="1" applyAlignment="1">
      <alignment horizontal="center" vertical="center"/>
    </xf>
    <xf numFmtId="176" fontId="0" fillId="0" borderId="207" xfId="0" applyNumberFormat="1" applyBorder="1" applyAlignment="1">
      <alignment horizontal="center" vertical="center"/>
    </xf>
    <xf numFmtId="0" fontId="0" fillId="0" borderId="209" xfId="0" applyBorder="1" applyAlignment="1">
      <alignment horizontal="center" vertical="center"/>
    </xf>
    <xf numFmtId="0" fontId="0" fillId="0" borderId="208" xfId="0" applyBorder="1" applyAlignment="1">
      <alignment horizontal="center" vertical="center"/>
    </xf>
    <xf numFmtId="0" fontId="0" fillId="0" borderId="207" xfId="0" applyBorder="1" applyAlignment="1">
      <alignment horizontal="center" vertical="center"/>
    </xf>
    <xf numFmtId="0" fontId="0" fillId="0" borderId="211" xfId="0" applyBorder="1" applyAlignment="1">
      <alignment horizontal="center" vertical="center"/>
    </xf>
    <xf numFmtId="0" fontId="0" fillId="36" borderId="208" xfId="0" applyFill="1" applyBorder="1" applyAlignment="1">
      <alignment horizontal="center" vertical="center"/>
    </xf>
    <xf numFmtId="176" fontId="50" fillId="20" borderId="213" xfId="0" applyNumberFormat="1" applyFont="1" applyFill="1" applyBorder="1" applyAlignment="1">
      <alignment horizontal="center" vertical="center" shrinkToFit="1"/>
    </xf>
    <xf numFmtId="176" fontId="0" fillId="20" borderId="213" xfId="0" applyNumberFormat="1" applyFill="1" applyBorder="1" applyAlignment="1">
      <alignment horizontal="center" vertical="center" shrinkToFit="1"/>
    </xf>
    <xf numFmtId="0" fontId="39" fillId="2" borderId="206" xfId="0" applyFont="1" applyFill="1" applyBorder="1" applyAlignment="1">
      <alignment horizontal="center" vertical="center" shrinkToFit="1"/>
    </xf>
    <xf numFmtId="0" fontId="0" fillId="0" borderId="208" xfId="0" applyBorder="1" applyAlignment="1">
      <alignment horizontal="center" vertical="center" shrinkToFit="1"/>
    </xf>
    <xf numFmtId="176" fontId="0" fillId="0" borderId="214" xfId="0" applyNumberFormat="1" applyBorder="1" applyAlignment="1">
      <alignment horizontal="center" vertical="center" shrinkToFit="1"/>
    </xf>
    <xf numFmtId="0" fontId="0" fillId="0" borderId="214" xfId="0" applyBorder="1" applyAlignment="1">
      <alignment horizontal="center" vertical="center" shrinkToFit="1"/>
    </xf>
    <xf numFmtId="0" fontId="62" fillId="0" borderId="127" xfId="66" applyFont="1" applyBorder="1" applyAlignment="1">
      <alignment horizontal="center" vertical="center"/>
    </xf>
    <xf numFmtId="0" fontId="0" fillId="3" borderId="208" xfId="0" applyFill="1" applyBorder="1" applyAlignment="1">
      <alignment horizontal="center" vertical="center"/>
    </xf>
    <xf numFmtId="0" fontId="0" fillId="0" borderId="553" xfId="0" applyBorder="1">
      <alignment vertical="center"/>
    </xf>
    <xf numFmtId="180" fontId="0" fillId="0" borderId="0" xfId="0" applyNumberFormat="1">
      <alignment vertical="center"/>
    </xf>
    <xf numFmtId="0" fontId="27" fillId="0" borderId="0" xfId="0" applyFont="1" applyAlignment="1">
      <alignment horizontal="center" vertical="center"/>
    </xf>
    <xf numFmtId="0" fontId="0" fillId="0" borderId="97" xfId="0" applyBorder="1" applyAlignment="1">
      <alignment horizontal="center" vertical="center" shrinkToFit="1"/>
    </xf>
    <xf numFmtId="176" fontId="0" fillId="38" borderId="54" xfId="0" applyNumberFormat="1" applyFill="1" applyBorder="1" applyAlignment="1">
      <alignment horizontal="center" vertical="center" shrinkToFit="1"/>
    </xf>
    <xf numFmtId="0" fontId="0" fillId="38" borderId="54" xfId="0" applyFill="1" applyBorder="1" applyAlignment="1">
      <alignment horizontal="center" vertical="center" shrinkToFit="1"/>
    </xf>
    <xf numFmtId="176" fontId="0" fillId="4" borderId="54" xfId="0" applyNumberFormat="1" applyFill="1" applyBorder="1" applyAlignment="1">
      <alignment horizontal="center" vertical="center" shrinkToFit="1"/>
    </xf>
    <xf numFmtId="0" fontId="0" fillId="4" borderId="54" xfId="0" applyFill="1" applyBorder="1" applyAlignment="1">
      <alignment horizontal="center" vertical="center" shrinkToFit="1"/>
    </xf>
    <xf numFmtId="176" fontId="0" fillId="4" borderId="97" xfId="0" applyNumberFormat="1" applyFill="1" applyBorder="1" applyAlignment="1">
      <alignment horizontal="center" vertical="center" shrinkToFit="1"/>
    </xf>
    <xf numFmtId="0" fontId="0" fillId="4" borderId="97" xfId="0" applyFill="1" applyBorder="1" applyAlignment="1">
      <alignment horizontal="center" vertical="center" shrinkToFit="1"/>
    </xf>
    <xf numFmtId="176" fontId="0" fillId="38" borderId="97" xfId="0" applyNumberFormat="1" applyFill="1" applyBorder="1" applyAlignment="1">
      <alignment horizontal="center" vertical="center" shrinkToFit="1"/>
    </xf>
    <xf numFmtId="0" fontId="0" fillId="38" borderId="97" xfId="0" applyFill="1" applyBorder="1" applyAlignment="1">
      <alignment horizontal="center" vertical="center" shrinkToFit="1"/>
    </xf>
    <xf numFmtId="0" fontId="0" fillId="38" borderId="96" xfId="0" applyFill="1" applyBorder="1" applyAlignment="1">
      <alignment horizontal="center" vertical="center" shrinkToFit="1"/>
    </xf>
    <xf numFmtId="176" fontId="0" fillId="4" borderId="104" xfId="0" applyNumberFormat="1" applyFill="1" applyBorder="1" applyAlignment="1">
      <alignment horizontal="center" vertical="center" shrinkToFit="1"/>
    </xf>
    <xf numFmtId="0" fontId="0" fillId="4" borderId="105" xfId="0" applyFill="1" applyBorder="1" applyAlignment="1">
      <alignment horizontal="center" vertical="center" shrinkToFit="1"/>
    </xf>
    <xf numFmtId="176" fontId="0" fillId="38" borderId="101" xfId="0" applyNumberFormat="1" applyFill="1" applyBorder="1" applyAlignment="1">
      <alignment horizontal="center" vertical="center" shrinkToFit="1"/>
    </xf>
    <xf numFmtId="0" fontId="0" fillId="17" borderId="54" xfId="0" applyFill="1" applyBorder="1" applyAlignment="1">
      <alignment horizontal="center" vertical="center" shrinkToFit="1"/>
    </xf>
    <xf numFmtId="0" fontId="0" fillId="17" borderId="97" xfId="0" applyFill="1" applyBorder="1" applyAlignment="1">
      <alignment horizontal="center" vertical="center" shrinkToFit="1"/>
    </xf>
    <xf numFmtId="0" fontId="0" fillId="0" borderId="104" xfId="0" applyBorder="1" applyAlignment="1">
      <alignment horizontal="center" vertical="center" shrinkToFit="1"/>
    </xf>
    <xf numFmtId="0" fontId="0" fillId="17" borderId="105" xfId="0" applyFill="1" applyBorder="1" applyAlignment="1">
      <alignment horizontal="center" vertical="center" shrinkToFit="1"/>
    </xf>
    <xf numFmtId="0" fontId="0" fillId="38" borderId="101" xfId="0" applyFill="1" applyBorder="1" applyAlignment="1">
      <alignment horizontal="center" vertical="center" shrinkToFit="1"/>
    </xf>
    <xf numFmtId="0" fontId="0" fillId="0" borderId="96" xfId="0" applyBorder="1" applyAlignment="1">
      <alignment horizontal="center" vertical="center" shrinkToFit="1"/>
    </xf>
    <xf numFmtId="0" fontId="0" fillId="38" borderId="0" xfId="0" applyFill="1">
      <alignment vertical="center"/>
    </xf>
    <xf numFmtId="0" fontId="29" fillId="38" borderId="0" xfId="0" applyFont="1" applyFill="1">
      <alignment vertical="center"/>
    </xf>
    <xf numFmtId="0" fontId="0" fillId="0" borderId="106" xfId="0" applyBorder="1">
      <alignment vertical="center"/>
    </xf>
    <xf numFmtId="0" fontId="0" fillId="0" borderId="107" xfId="0" applyBorder="1">
      <alignment vertical="center"/>
    </xf>
    <xf numFmtId="0" fontId="0" fillId="4" borderId="96" xfId="0" applyFill="1" applyBorder="1" applyAlignment="1">
      <alignment horizontal="center" vertical="center" shrinkToFit="1"/>
    </xf>
    <xf numFmtId="176" fontId="0" fillId="4" borderId="77" xfId="0" applyNumberFormat="1" applyFill="1" applyBorder="1" applyAlignment="1">
      <alignment horizontal="center" vertical="center" shrinkToFit="1"/>
    </xf>
    <xf numFmtId="0" fontId="0" fillId="4" borderId="78" xfId="0" applyFill="1" applyBorder="1" applyAlignment="1">
      <alignment horizontal="center" vertical="center" shrinkToFit="1"/>
    </xf>
    <xf numFmtId="176" fontId="0" fillId="4" borderId="128" xfId="0" applyNumberFormat="1" applyFill="1" applyBorder="1" applyAlignment="1">
      <alignment horizontal="center" vertical="center" shrinkToFit="1"/>
    </xf>
    <xf numFmtId="176" fontId="0" fillId="4" borderId="108" xfId="0" applyNumberFormat="1" applyFill="1" applyBorder="1" applyAlignment="1">
      <alignment horizontal="center" vertical="center" shrinkToFit="1"/>
    </xf>
    <xf numFmtId="176" fontId="0" fillId="4" borderId="101" xfId="0" applyNumberFormat="1" applyFill="1" applyBorder="1" applyAlignment="1">
      <alignment horizontal="center" vertical="center" shrinkToFit="1"/>
    </xf>
    <xf numFmtId="0" fontId="0" fillId="17" borderId="96" xfId="0" applyFill="1" applyBorder="1" applyAlignment="1">
      <alignment horizontal="center" vertical="center" shrinkToFit="1"/>
    </xf>
    <xf numFmtId="0" fontId="0" fillId="0" borderId="79" xfId="0" applyBorder="1" applyAlignment="1">
      <alignment horizontal="center" vertical="center" shrinkToFit="1"/>
    </xf>
    <xf numFmtId="0" fontId="0" fillId="17" borderId="99" xfId="0" applyFill="1" applyBorder="1" applyAlignment="1">
      <alignment horizontal="center" vertical="center" shrinkToFit="1"/>
    </xf>
    <xf numFmtId="0" fontId="0" fillId="0" borderId="128" xfId="0" applyBorder="1" applyAlignment="1">
      <alignment horizontal="center" vertical="center" shrinkToFit="1"/>
    </xf>
    <xf numFmtId="0" fontId="0" fillId="0" borderId="101" xfId="0" applyBorder="1" applyAlignment="1">
      <alignment horizontal="center" vertical="center" shrinkToFit="1"/>
    </xf>
    <xf numFmtId="0" fontId="0" fillId="38" borderId="0" xfId="0" applyFill="1" applyAlignment="1">
      <alignment horizontal="center" vertical="center"/>
    </xf>
    <xf numFmtId="0" fontId="0" fillId="0" borderId="129" xfId="0" applyBorder="1">
      <alignment vertical="center"/>
    </xf>
    <xf numFmtId="176" fontId="0" fillId="4" borderId="79" xfId="0" applyNumberFormat="1" applyFill="1" applyBorder="1" applyAlignment="1">
      <alignment horizontal="center" vertical="center" shrinkToFit="1"/>
    </xf>
    <xf numFmtId="0" fontId="0" fillId="4" borderId="99" xfId="0" applyFill="1" applyBorder="1" applyAlignment="1">
      <alignment horizontal="center" vertical="center" shrinkToFit="1"/>
    </xf>
    <xf numFmtId="176" fontId="0" fillId="38" borderId="128" xfId="0" applyNumberFormat="1" applyFill="1" applyBorder="1" applyAlignment="1">
      <alignment horizontal="center" vertical="center" shrinkToFit="1"/>
    </xf>
    <xf numFmtId="0" fontId="0" fillId="0" borderId="45" xfId="0" applyBorder="1">
      <alignment vertical="center"/>
    </xf>
    <xf numFmtId="0" fontId="0" fillId="38" borderId="128" xfId="0" applyFill="1" applyBorder="1" applyAlignment="1">
      <alignment horizontal="center" vertical="center" shrinkToFit="1"/>
    </xf>
    <xf numFmtId="0" fontId="0" fillId="0" borderId="110" xfId="0" applyBorder="1">
      <alignment vertical="center"/>
    </xf>
    <xf numFmtId="0" fontId="0" fillId="0" borderId="111" xfId="0" applyBorder="1">
      <alignment vertical="center"/>
    </xf>
    <xf numFmtId="0" fontId="0" fillId="0" borderId="130" xfId="0" applyBorder="1">
      <alignment vertical="center"/>
    </xf>
    <xf numFmtId="0" fontId="49" fillId="0" borderId="0" xfId="0" applyFont="1" applyAlignment="1">
      <alignment vertical="center" shrinkToFit="1"/>
    </xf>
    <xf numFmtId="56" fontId="0" fillId="38" borderId="54" xfId="0" applyNumberFormat="1" applyFill="1" applyBorder="1" applyAlignment="1">
      <alignment horizontal="center" vertical="center" shrinkToFit="1"/>
    </xf>
    <xf numFmtId="9" fontId="0" fillId="38" borderId="0" xfId="64" applyFont="1" applyFill="1" applyAlignment="1" applyProtection="1">
      <alignment vertical="center" shrinkToFit="1"/>
    </xf>
    <xf numFmtId="9" fontId="0" fillId="0" borderId="0" xfId="64" applyFont="1" applyFill="1" applyAlignment="1" applyProtection="1">
      <alignment vertical="center" shrinkToFit="1"/>
    </xf>
    <xf numFmtId="0" fontId="0" fillId="0" borderId="0" xfId="64" applyNumberFormat="1" applyFont="1" applyFill="1" applyAlignment="1" applyProtection="1">
      <alignment vertical="center" shrinkToFit="1"/>
    </xf>
    <xf numFmtId="176" fontId="0" fillId="38" borderId="0" xfId="0" applyNumberFormat="1" applyFill="1" applyAlignment="1">
      <alignment horizontal="center" vertical="center" shrinkToFit="1"/>
    </xf>
    <xf numFmtId="176" fontId="0" fillId="0" borderId="5" xfId="0" applyNumberFormat="1" applyBorder="1" applyAlignment="1">
      <alignment horizontal="center" vertical="center" shrinkToFit="1"/>
    </xf>
    <xf numFmtId="0" fontId="0" fillId="0" borderId="103" xfId="0" applyBorder="1" applyAlignment="1">
      <alignment horizontal="center" vertical="center"/>
    </xf>
    <xf numFmtId="176" fontId="0" fillId="0" borderId="103" xfId="0" applyNumberFormat="1" applyBorder="1" applyAlignment="1">
      <alignment horizontal="center" vertical="center"/>
    </xf>
    <xf numFmtId="0" fontId="29" fillId="0" borderId="0" xfId="0" applyFont="1" applyAlignment="1">
      <alignment horizontal="center" vertical="center"/>
    </xf>
    <xf numFmtId="180" fontId="28" fillId="11" borderId="0" xfId="0" applyNumberFormat="1" applyFont="1" applyFill="1">
      <alignment vertical="center"/>
    </xf>
    <xf numFmtId="0" fontId="28" fillId="11" borderId="0" xfId="0" applyFont="1" applyFill="1" applyAlignment="1">
      <alignment horizontal="center" vertical="center" shrinkToFit="1"/>
    </xf>
    <xf numFmtId="0" fontId="28" fillId="11" borderId="0" xfId="0" applyFont="1" applyFill="1" applyAlignment="1">
      <alignment vertical="center" shrinkToFit="1"/>
    </xf>
    <xf numFmtId="0" fontId="28" fillId="11" borderId="0" xfId="0" applyFont="1" applyFill="1" applyAlignment="1">
      <alignment horizontal="center" vertical="center"/>
    </xf>
    <xf numFmtId="0" fontId="28" fillId="0" borderId="0" xfId="0" applyFont="1" applyAlignment="1">
      <alignment horizontal="center" vertical="center" shrinkToFit="1"/>
    </xf>
    <xf numFmtId="0" fontId="27" fillId="0" borderId="0" xfId="0" applyFont="1" applyAlignment="1">
      <alignment horizontal="center" vertical="center" shrinkToFit="1"/>
    </xf>
    <xf numFmtId="178" fontId="28" fillId="0" borderId="0" xfId="0" applyNumberFormat="1" applyFont="1" applyAlignment="1">
      <alignment vertical="center" shrinkToFit="1"/>
    </xf>
    <xf numFmtId="9" fontId="28" fillId="0" borderId="0" xfId="0" applyNumberFormat="1" applyFont="1" applyAlignment="1">
      <alignment horizontal="center" vertical="center" shrinkToFit="1"/>
    </xf>
    <xf numFmtId="0" fontId="28" fillId="0" borderId="0" xfId="0" applyFont="1" applyAlignment="1">
      <alignment horizontal="center" vertical="center"/>
    </xf>
    <xf numFmtId="0" fontId="28" fillId="0" borderId="0" xfId="0" applyFont="1">
      <alignment vertical="center"/>
    </xf>
    <xf numFmtId="176" fontId="28" fillId="0" borderId="0" xfId="0" applyNumberFormat="1" applyFont="1" applyAlignment="1">
      <alignment horizontal="center" vertical="center"/>
    </xf>
    <xf numFmtId="38" fontId="0" fillId="0" borderId="0" xfId="65" applyFont="1" applyAlignment="1" applyProtection="1">
      <alignment horizontal="center" vertical="center"/>
    </xf>
    <xf numFmtId="9" fontId="0" fillId="0" borderId="0" xfId="64" applyFont="1" applyAlignment="1" applyProtection="1">
      <alignment horizontal="center" vertical="center"/>
    </xf>
    <xf numFmtId="0" fontId="0" fillId="2" borderId="0" xfId="0" applyFill="1" applyAlignment="1">
      <alignment horizontal="center" vertical="center"/>
    </xf>
    <xf numFmtId="182" fontId="0" fillId="0" borderId="0" xfId="65" applyNumberFormat="1" applyFont="1" applyAlignment="1" applyProtection="1">
      <alignment horizontal="center" vertical="center"/>
    </xf>
    <xf numFmtId="180" fontId="46" fillId="11" borderId="0" xfId="0" applyNumberFormat="1" applyFont="1" applyFill="1">
      <alignment vertical="center"/>
    </xf>
    <xf numFmtId="0" fontId="46" fillId="11" borderId="0" xfId="0" applyFont="1" applyFill="1" applyAlignment="1">
      <alignment horizontal="center" vertical="center" shrinkToFit="1"/>
    </xf>
    <xf numFmtId="0" fontId="46" fillId="11" borderId="0" xfId="0" applyFont="1" applyFill="1" applyAlignment="1">
      <alignment vertical="center" shrinkToFit="1"/>
    </xf>
    <xf numFmtId="0" fontId="46" fillId="11" borderId="0" xfId="0" applyFont="1" applyFill="1" applyAlignment="1">
      <alignment horizontal="center" vertical="center"/>
    </xf>
    <xf numFmtId="178" fontId="46" fillId="0" borderId="0" xfId="0" applyNumberFormat="1" applyFont="1" applyAlignment="1">
      <alignment vertical="center" shrinkToFit="1"/>
    </xf>
    <xf numFmtId="176" fontId="46" fillId="0" borderId="0" xfId="0" applyNumberFormat="1" applyFont="1" applyAlignment="1">
      <alignment horizontal="center" vertical="center" shrinkToFit="1"/>
    </xf>
    <xf numFmtId="176" fontId="60" fillId="0" borderId="0" xfId="0" applyNumberFormat="1" applyFont="1" applyAlignment="1">
      <alignment horizontal="center" vertical="center" shrinkToFit="1"/>
    </xf>
    <xf numFmtId="9" fontId="46" fillId="0" borderId="0" xfId="0" applyNumberFormat="1" applyFont="1" applyAlignment="1">
      <alignment horizontal="center" vertical="center" shrinkToFit="1"/>
    </xf>
    <xf numFmtId="176" fontId="46" fillId="0" borderId="0" xfId="0" applyNumberFormat="1" applyFont="1" applyAlignment="1">
      <alignment horizontal="right" vertical="center" shrinkToFit="1"/>
    </xf>
    <xf numFmtId="0" fontId="46" fillId="2" borderId="0" xfId="0" applyFont="1" applyFill="1" applyAlignment="1">
      <alignment horizontal="center" vertical="center"/>
    </xf>
    <xf numFmtId="0" fontId="46" fillId="0" borderId="0" xfId="0" applyFont="1" applyAlignment="1">
      <alignment horizontal="center" vertical="center"/>
    </xf>
    <xf numFmtId="176" fontId="46" fillId="0" borderId="0" xfId="0" applyNumberFormat="1" applyFont="1" applyAlignment="1">
      <alignment horizontal="center" vertical="center"/>
    </xf>
    <xf numFmtId="0" fontId="0" fillId="7" borderId="0" xfId="0" applyFill="1" applyAlignment="1">
      <alignment horizontal="center" vertical="center"/>
    </xf>
    <xf numFmtId="38" fontId="0" fillId="0" borderId="0" xfId="65" applyFont="1" applyFill="1" applyAlignment="1" applyProtection="1">
      <alignment horizontal="center" vertical="center"/>
    </xf>
    <xf numFmtId="38" fontId="0" fillId="7" borderId="0" xfId="65" applyFont="1" applyFill="1" applyAlignment="1" applyProtection="1">
      <alignment horizontal="center" vertical="center"/>
    </xf>
    <xf numFmtId="9" fontId="0" fillId="11" borderId="0" xfId="64" applyFont="1" applyFill="1" applyProtection="1">
      <alignment vertical="center"/>
    </xf>
    <xf numFmtId="9" fontId="0" fillId="11" borderId="0" xfId="64" applyFont="1" applyFill="1" applyAlignment="1" applyProtection="1">
      <alignment horizontal="center" vertical="center" shrinkToFit="1"/>
    </xf>
    <xf numFmtId="9" fontId="0" fillId="11" borderId="0" xfId="64" applyFont="1" applyFill="1" applyAlignment="1" applyProtection="1">
      <alignment vertical="center" shrinkToFit="1"/>
    </xf>
    <xf numFmtId="9" fontId="27" fillId="11" borderId="0" xfId="64" applyFont="1" applyFill="1" applyAlignment="1" applyProtection="1">
      <alignment horizontal="center" vertical="center"/>
    </xf>
    <xf numFmtId="9" fontId="0" fillId="0" borderId="0" xfId="64" applyFont="1" applyAlignment="1" applyProtection="1">
      <alignment horizontal="center" vertical="center" shrinkToFit="1"/>
    </xf>
    <xf numFmtId="9" fontId="0" fillId="0" borderId="0" xfId="64" applyFont="1" applyAlignment="1" applyProtection="1">
      <alignment vertical="center" shrinkToFit="1"/>
    </xf>
    <xf numFmtId="9" fontId="28" fillId="0" borderId="0" xfId="64" applyFont="1" applyAlignment="1" applyProtection="1">
      <alignment horizontal="center" vertical="center" shrinkToFit="1"/>
    </xf>
    <xf numFmtId="9" fontId="27" fillId="0" borderId="0" xfId="64" applyFont="1" applyAlignment="1" applyProtection="1">
      <alignment horizontal="center" vertical="center" shrinkToFit="1"/>
    </xf>
    <xf numFmtId="9" fontId="0" fillId="0" borderId="0" xfId="64" applyFont="1" applyFill="1" applyAlignment="1" applyProtection="1">
      <alignment horizontal="center" vertical="center"/>
    </xf>
    <xf numFmtId="9" fontId="0" fillId="0" borderId="0" xfId="64" applyFont="1" applyProtection="1">
      <alignment vertical="center"/>
    </xf>
    <xf numFmtId="176" fontId="0" fillId="0" borderId="0" xfId="64" applyNumberFormat="1" applyFont="1" applyAlignment="1" applyProtection="1">
      <alignment horizontal="center" vertical="center"/>
    </xf>
    <xf numFmtId="38" fontId="0" fillId="0" borderId="0" xfId="0" applyNumberFormat="1" applyAlignment="1">
      <alignment horizontal="center" vertical="center"/>
    </xf>
    <xf numFmtId="182" fontId="0" fillId="0" borderId="0" xfId="65" applyNumberFormat="1" applyFont="1" applyFill="1" applyAlignment="1" applyProtection="1">
      <alignment horizontal="center" vertical="center" shrinkToFit="1"/>
    </xf>
    <xf numFmtId="38" fontId="0" fillId="0" borderId="0" xfId="0" applyNumberFormat="1">
      <alignment vertical="center"/>
    </xf>
    <xf numFmtId="176" fontId="27" fillId="20" borderId="532" xfId="0" applyNumberFormat="1" applyFont="1" applyFill="1" applyBorder="1" applyAlignment="1">
      <alignment horizontal="center" vertical="center" shrinkToFit="1"/>
    </xf>
    <xf numFmtId="0" fontId="29" fillId="0" borderId="521" xfId="0" applyFont="1" applyBorder="1" applyAlignment="1">
      <alignment horizontal="center" vertical="center" shrinkToFit="1"/>
    </xf>
    <xf numFmtId="0" fontId="27" fillId="36" borderId="2682" xfId="0" applyFont="1" applyFill="1" applyBorder="1" applyAlignment="1">
      <alignment horizontal="center" vertical="center"/>
    </xf>
    <xf numFmtId="0" fontId="37" fillId="0" borderId="3767" xfId="0" applyFont="1" applyBorder="1" applyAlignment="1">
      <alignment vertical="center" shrinkToFit="1"/>
    </xf>
    <xf numFmtId="0" fontId="37" fillId="0" borderId="3768" xfId="0" applyFont="1" applyBorder="1" applyAlignment="1">
      <alignment horizontal="center" vertical="center" shrinkToFit="1"/>
    </xf>
    <xf numFmtId="176" fontId="83" fillId="20" borderId="532" xfId="0" applyNumberFormat="1" applyFont="1" applyFill="1" applyBorder="1" applyAlignment="1">
      <alignment horizontal="center" vertical="center" shrinkToFit="1"/>
    </xf>
    <xf numFmtId="176" fontId="83" fillId="20" borderId="3497" xfId="0" applyNumberFormat="1" applyFont="1" applyFill="1" applyBorder="1" applyAlignment="1">
      <alignment horizontal="center" vertical="center" shrinkToFit="1"/>
    </xf>
    <xf numFmtId="176" fontId="83" fillId="20" borderId="3375" xfId="0" applyNumberFormat="1" applyFont="1" applyFill="1" applyBorder="1" applyAlignment="1">
      <alignment horizontal="center" vertical="center" shrinkToFit="1"/>
    </xf>
    <xf numFmtId="176" fontId="83" fillId="20" borderId="2221" xfId="0" applyNumberFormat="1" applyFont="1" applyFill="1" applyBorder="1" applyAlignment="1">
      <alignment horizontal="center" vertical="center" shrinkToFit="1"/>
    </xf>
    <xf numFmtId="176" fontId="83" fillId="20" borderId="3449" xfId="0" applyNumberFormat="1" applyFont="1" applyFill="1" applyBorder="1" applyAlignment="1">
      <alignment horizontal="center" vertical="center" shrinkToFit="1"/>
    </xf>
    <xf numFmtId="176" fontId="83" fillId="20" borderId="3838" xfId="0" applyNumberFormat="1" applyFont="1" applyFill="1" applyBorder="1" applyAlignment="1">
      <alignment horizontal="center" vertical="center" shrinkToFit="1"/>
    </xf>
    <xf numFmtId="0" fontId="37" fillId="0" borderId="2110" xfId="0" applyFont="1" applyBorder="1" applyAlignment="1">
      <alignment vertical="center" shrinkToFit="1"/>
    </xf>
    <xf numFmtId="0" fontId="37" fillId="0" borderId="2111" xfId="0" applyFont="1" applyBorder="1" applyAlignment="1">
      <alignment horizontal="center" vertical="center" shrinkToFit="1"/>
    </xf>
    <xf numFmtId="0" fontId="37" fillId="0" borderId="2564" xfId="0" applyFont="1" applyBorder="1" applyAlignment="1">
      <alignment vertical="center" shrinkToFit="1"/>
    </xf>
    <xf numFmtId="0" fontId="39" fillId="0" borderId="2565" xfId="0" applyFont="1" applyBorder="1" applyAlignment="1">
      <alignment horizontal="center" vertical="center" shrinkToFit="1"/>
    </xf>
    <xf numFmtId="176" fontId="45" fillId="2" borderId="1234" xfId="0" applyNumberFormat="1" applyFont="1" applyFill="1" applyBorder="1" applyAlignment="1">
      <alignment horizontal="center" vertical="center" shrinkToFit="1"/>
    </xf>
    <xf numFmtId="176" fontId="45" fillId="2" borderId="1233" xfId="0" applyNumberFormat="1" applyFont="1" applyFill="1" applyBorder="1" applyAlignment="1">
      <alignment horizontal="center" vertical="center" shrinkToFit="1"/>
    </xf>
    <xf numFmtId="0" fontId="36" fillId="35" borderId="1039" xfId="0" applyFont="1" applyFill="1" applyBorder="1" applyAlignment="1">
      <alignment vertical="center" shrinkToFit="1"/>
    </xf>
    <xf numFmtId="0" fontId="36" fillId="35" borderId="1040" xfId="0" applyFont="1" applyFill="1" applyBorder="1" applyAlignment="1">
      <alignment horizontal="center" vertical="center" shrinkToFit="1"/>
    </xf>
    <xf numFmtId="0" fontId="39" fillId="35" borderId="529" xfId="0" applyFont="1" applyFill="1" applyBorder="1" applyAlignment="1">
      <alignment horizontal="center" vertical="center" shrinkToFit="1"/>
    </xf>
    <xf numFmtId="176" fontId="83" fillId="20" borderId="3850" xfId="0" applyNumberFormat="1" applyFont="1" applyFill="1" applyBorder="1" applyAlignment="1">
      <alignment horizontal="center" vertical="center" shrinkToFit="1"/>
    </xf>
    <xf numFmtId="176" fontId="83" fillId="20" borderId="3821" xfId="0" applyNumberFormat="1" applyFont="1" applyFill="1" applyBorder="1" applyAlignment="1">
      <alignment horizontal="center" vertical="center" shrinkToFit="1"/>
    </xf>
    <xf numFmtId="181" fontId="37" fillId="10" borderId="606" xfId="0" applyNumberFormat="1" applyFont="1" applyFill="1" applyBorder="1" applyAlignment="1">
      <alignment horizontal="center" vertical="center"/>
    </xf>
    <xf numFmtId="0" fontId="37" fillId="11" borderId="34" xfId="0" applyFont="1" applyFill="1" applyBorder="1" applyAlignment="1">
      <alignment vertical="center" shrinkToFit="1"/>
    </xf>
    <xf numFmtId="0" fontId="39" fillId="11" borderId="35" xfId="0" applyFont="1" applyFill="1" applyBorder="1" applyAlignment="1">
      <alignment horizontal="center" vertical="center" shrinkToFit="1"/>
    </xf>
    <xf numFmtId="178" fontId="0" fillId="11" borderId="4180" xfId="0" applyNumberFormat="1" applyFill="1" applyBorder="1" applyAlignment="1">
      <alignment horizontal="center" vertical="center" shrinkToFit="1"/>
    </xf>
    <xf numFmtId="180" fontId="0" fillId="11" borderId="4181" xfId="0" applyNumberFormat="1" applyFill="1" applyBorder="1" applyAlignment="1">
      <alignment horizontal="center" vertical="center"/>
    </xf>
    <xf numFmtId="0" fontId="28" fillId="11" borderId="4178" xfId="0" applyFont="1" applyFill="1" applyBorder="1" applyAlignment="1">
      <alignment horizontal="center" vertical="center" shrinkToFit="1"/>
    </xf>
    <xf numFmtId="181" fontId="37" fillId="24" borderId="4177" xfId="0" applyNumberFormat="1" applyFont="1" applyFill="1" applyBorder="1" applyAlignment="1">
      <alignment horizontal="center" vertical="center"/>
    </xf>
    <xf numFmtId="0" fontId="37" fillId="26" borderId="4182" xfId="0" applyFont="1" applyFill="1" applyBorder="1" applyAlignment="1">
      <alignment vertical="center" shrinkToFit="1"/>
    </xf>
    <xf numFmtId="0" fontId="37" fillId="26" borderId="4183" xfId="0" applyFont="1" applyFill="1" applyBorder="1" applyAlignment="1">
      <alignment horizontal="center" vertical="center" shrinkToFit="1"/>
    </xf>
    <xf numFmtId="0" fontId="29" fillId="11" borderId="4179" xfId="0" applyFont="1" applyFill="1" applyBorder="1" applyAlignment="1">
      <alignment horizontal="center" vertical="center" shrinkToFit="1"/>
    </xf>
    <xf numFmtId="0" fontId="0" fillId="11" borderId="4177" xfId="0" applyFill="1" applyBorder="1" applyAlignment="1">
      <alignment horizontal="center" vertical="center" shrinkToFit="1"/>
    </xf>
    <xf numFmtId="178" fontId="0" fillId="11" borderId="4184" xfId="0" applyNumberFormat="1" applyFill="1" applyBorder="1" applyAlignment="1">
      <alignment horizontal="center" vertical="center" shrinkToFit="1"/>
    </xf>
    <xf numFmtId="0" fontId="35" fillId="11" borderId="4185" xfId="0" applyFont="1" applyFill="1" applyBorder="1" applyAlignment="1">
      <alignment horizontal="center" vertical="center" shrinkToFit="1"/>
    </xf>
    <xf numFmtId="181" fontId="70" fillId="10" borderId="4177" xfId="0" applyNumberFormat="1" applyFont="1" applyFill="1" applyBorder="1" applyAlignment="1">
      <alignment horizontal="center" vertical="center"/>
    </xf>
    <xf numFmtId="0" fontId="70" fillId="11" borderId="4186" xfId="0" applyFont="1" applyFill="1" applyBorder="1" applyAlignment="1">
      <alignment vertical="center" shrinkToFit="1"/>
    </xf>
    <xf numFmtId="0" fontId="71" fillId="11" borderId="4187" xfId="0" applyFont="1" applyFill="1" applyBorder="1" applyAlignment="1">
      <alignment horizontal="center" vertical="center" shrinkToFit="1"/>
    </xf>
    <xf numFmtId="0" fontId="29" fillId="11" borderId="4188" xfId="0" applyFont="1" applyFill="1" applyBorder="1" applyAlignment="1">
      <alignment horizontal="center" vertical="center" shrinkToFit="1"/>
    </xf>
    <xf numFmtId="0" fontId="0" fillId="11" borderId="4189" xfId="0" applyFill="1" applyBorder="1" applyAlignment="1">
      <alignment horizontal="center" vertical="center" shrinkToFit="1"/>
    </xf>
    <xf numFmtId="0" fontId="35" fillId="11" borderId="4190" xfId="0" applyFont="1" applyFill="1" applyBorder="1" applyAlignment="1">
      <alignment horizontal="center" vertical="center" shrinkToFit="1"/>
    </xf>
    <xf numFmtId="181" fontId="37" fillId="10" borderId="4177" xfId="0" applyNumberFormat="1" applyFont="1" applyFill="1" applyBorder="1" applyAlignment="1">
      <alignment horizontal="center" vertical="center"/>
    </xf>
    <xf numFmtId="0" fontId="37" fillId="11" borderId="4186" xfId="0" applyFont="1" applyFill="1" applyBorder="1" applyAlignment="1">
      <alignment vertical="center" shrinkToFit="1"/>
    </xf>
    <xf numFmtId="0" fontId="39" fillId="11" borderId="4187" xfId="0" applyFont="1" applyFill="1" applyBorder="1" applyAlignment="1">
      <alignment horizontal="center" vertical="center" shrinkToFit="1"/>
    </xf>
    <xf numFmtId="0" fontId="0" fillId="0" borderId="4189" xfId="0" applyBorder="1" applyAlignment="1">
      <alignment horizontal="center" vertical="center" shrinkToFit="1"/>
    </xf>
    <xf numFmtId="180" fontId="0" fillId="11" borderId="69" xfId="0" applyNumberFormat="1" applyFill="1" applyBorder="1" applyAlignment="1">
      <alignment horizontal="center" vertical="center"/>
    </xf>
    <xf numFmtId="0" fontId="28" fillId="11" borderId="552" xfId="0" applyFont="1" applyFill="1" applyBorder="1" applyAlignment="1">
      <alignment horizontal="center" vertical="center" shrinkToFit="1"/>
    </xf>
    <xf numFmtId="181" fontId="37" fillId="24" borderId="67" xfId="0" applyNumberFormat="1" applyFont="1" applyFill="1" applyBorder="1" applyAlignment="1">
      <alignment horizontal="center" vertical="center"/>
    </xf>
    <xf numFmtId="0" fontId="39" fillId="37" borderId="4191" xfId="0" applyFont="1" applyFill="1" applyBorder="1" applyAlignment="1">
      <alignment vertical="center" shrinkToFit="1"/>
    </xf>
    <xf numFmtId="0" fontId="39" fillId="37" borderId="4192" xfId="0" applyFont="1" applyFill="1" applyBorder="1" applyAlignment="1">
      <alignment horizontal="center" vertical="center" shrinkToFit="1"/>
    </xf>
    <xf numFmtId="0" fontId="29" fillId="11" borderId="68" xfId="0" applyFont="1" applyFill="1" applyBorder="1" applyAlignment="1">
      <alignment horizontal="center" vertical="center" shrinkToFit="1"/>
    </xf>
    <xf numFmtId="0" fontId="0" fillId="11" borderId="67" xfId="0" applyFill="1" applyBorder="1" applyAlignment="1">
      <alignment horizontal="center" vertical="center" shrinkToFit="1"/>
    </xf>
    <xf numFmtId="178" fontId="0" fillId="11" borderId="4193" xfId="0" applyNumberFormat="1" applyFill="1" applyBorder="1" applyAlignment="1">
      <alignment horizontal="center" vertical="center" shrinkToFit="1"/>
    </xf>
    <xf numFmtId="0" fontId="35" fillId="11" borderId="4194" xfId="0" applyFont="1" applyFill="1" applyBorder="1" applyAlignment="1">
      <alignment horizontal="center" vertical="center" shrinkToFit="1"/>
    </xf>
    <xf numFmtId="181" fontId="35" fillId="21" borderId="521" xfId="0" applyNumberFormat="1" applyFont="1" applyFill="1" applyBorder="1" applyAlignment="1">
      <alignment horizontal="center" vertical="center"/>
    </xf>
    <xf numFmtId="176" fontId="0" fillId="38" borderId="215" xfId="0" applyNumberFormat="1" applyFill="1" applyBorder="1" applyAlignment="1">
      <alignment horizontal="center" vertical="center"/>
    </xf>
    <xf numFmtId="56" fontId="0" fillId="0" borderId="605" xfId="0" applyNumberFormat="1" applyBorder="1" applyAlignment="1">
      <alignment horizontal="center" vertical="center"/>
    </xf>
    <xf numFmtId="176" fontId="0" fillId="0" borderId="552" xfId="0" applyNumberFormat="1" applyBorder="1" applyAlignment="1">
      <alignment horizontal="center" vertical="center"/>
    </xf>
    <xf numFmtId="0" fontId="0" fillId="0" borderId="0" xfId="64" applyNumberFormat="1" applyFont="1" applyFill="1" applyAlignment="1" applyProtection="1">
      <alignment horizontal="center" vertical="center" shrinkToFit="1"/>
    </xf>
    <xf numFmtId="176" fontId="0" fillId="38" borderId="1008" xfId="0" applyNumberFormat="1" applyFill="1" applyBorder="1" applyAlignment="1">
      <alignment horizontal="center" vertical="center"/>
    </xf>
    <xf numFmtId="0" fontId="37" fillId="0" borderId="3341" xfId="0" applyFont="1" applyBorder="1" applyAlignment="1">
      <alignment vertical="center" shrinkToFit="1"/>
    </xf>
    <xf numFmtId="0" fontId="37" fillId="0" borderId="3342" xfId="0" applyFont="1" applyBorder="1" applyAlignment="1">
      <alignment horizontal="center" vertical="center" shrinkToFit="1"/>
    </xf>
    <xf numFmtId="0" fontId="37" fillId="0" borderId="3391" xfId="0" applyFont="1" applyBorder="1" applyAlignment="1">
      <alignment vertical="center" shrinkToFit="1"/>
    </xf>
    <xf numFmtId="0" fontId="37" fillId="0" borderId="3392" xfId="0" applyFont="1" applyBorder="1" applyAlignment="1">
      <alignment horizontal="center" vertical="center" shrinkToFit="1"/>
    </xf>
    <xf numFmtId="0" fontId="37" fillId="0" borderId="4093" xfId="0" applyFont="1" applyBorder="1" applyAlignment="1">
      <alignment vertical="center" shrinkToFit="1"/>
    </xf>
    <xf numFmtId="0" fontId="37" fillId="0" borderId="4094" xfId="0" applyFont="1" applyBorder="1" applyAlignment="1">
      <alignment horizontal="center" vertical="center" shrinkToFit="1"/>
    </xf>
    <xf numFmtId="0" fontId="37" fillId="0" borderId="3352" xfId="0" applyFont="1" applyBorder="1" applyAlignment="1">
      <alignment vertical="center" shrinkToFit="1"/>
    </xf>
    <xf numFmtId="0" fontId="37" fillId="0" borderId="3353" xfId="0" applyFont="1" applyBorder="1" applyAlignment="1">
      <alignment horizontal="center" vertical="center" shrinkToFit="1"/>
    </xf>
    <xf numFmtId="0" fontId="37" fillId="0" borderId="3755" xfId="0" applyFont="1" applyBorder="1" applyAlignment="1">
      <alignment vertical="center" shrinkToFit="1"/>
    </xf>
    <xf numFmtId="0" fontId="37" fillId="0" borderId="3756" xfId="0" applyFont="1" applyBorder="1" applyAlignment="1">
      <alignment horizontal="center" vertical="center" shrinkToFit="1"/>
    </xf>
    <xf numFmtId="0" fontId="37" fillId="0" borderId="4130" xfId="0" applyFont="1" applyBorder="1" applyAlignment="1">
      <alignment vertical="center" shrinkToFit="1"/>
    </xf>
    <xf numFmtId="0" fontId="37" fillId="0" borderId="4131" xfId="0" applyFont="1" applyBorder="1" applyAlignment="1">
      <alignment horizontal="center" vertical="center" shrinkToFit="1"/>
    </xf>
    <xf numFmtId="0" fontId="37" fillId="0" borderId="3403" xfId="0" applyFont="1" applyBorder="1" applyAlignment="1">
      <alignment vertical="center" shrinkToFit="1"/>
    </xf>
    <xf numFmtId="0" fontId="37" fillId="0" borderId="3372" xfId="0" applyFont="1" applyBorder="1" applyAlignment="1">
      <alignment vertical="center" shrinkToFit="1"/>
    </xf>
    <xf numFmtId="0" fontId="39" fillId="0" borderId="3373" xfId="0" applyFont="1" applyBorder="1" applyAlignment="1">
      <alignment horizontal="center" vertical="center" shrinkToFit="1"/>
    </xf>
    <xf numFmtId="0" fontId="39" fillId="0" borderId="3404" xfId="0" applyFont="1" applyBorder="1" applyAlignment="1">
      <alignment horizontal="center" vertical="center" shrinkToFit="1"/>
    </xf>
    <xf numFmtId="0" fontId="37" fillId="0" borderId="2614" xfId="0" applyFont="1" applyBorder="1" applyAlignment="1">
      <alignment vertical="center" shrinkToFit="1"/>
    </xf>
    <xf numFmtId="0" fontId="37" fillId="0" borderId="529" xfId="0" applyFont="1" applyBorder="1" applyAlignment="1">
      <alignment horizontal="center" vertical="center" shrinkToFit="1"/>
    </xf>
    <xf numFmtId="176" fontId="83" fillId="20" borderId="3440" xfId="0" applyNumberFormat="1" applyFont="1" applyFill="1" applyBorder="1" applyAlignment="1">
      <alignment horizontal="center" vertical="center" shrinkToFit="1"/>
    </xf>
    <xf numFmtId="176" fontId="83" fillId="20" borderId="3745" xfId="0" applyNumberFormat="1" applyFont="1" applyFill="1" applyBorder="1" applyAlignment="1">
      <alignment horizontal="center" vertical="center" shrinkToFit="1"/>
    </xf>
    <xf numFmtId="0" fontId="29" fillId="0" borderId="3348" xfId="0" applyFont="1" applyBorder="1" applyAlignment="1">
      <alignment horizontal="center" vertical="center" shrinkToFit="1"/>
    </xf>
    <xf numFmtId="0" fontId="29" fillId="0" borderId="3807" xfId="0" applyFont="1" applyBorder="1" applyAlignment="1">
      <alignment horizontal="center" vertical="center" shrinkToFit="1"/>
    </xf>
    <xf numFmtId="0" fontId="29" fillId="0" borderId="3741" xfId="0" applyFont="1" applyBorder="1" applyAlignment="1">
      <alignment horizontal="center" vertical="center" shrinkToFit="1"/>
    </xf>
    <xf numFmtId="0" fontId="29" fillId="0" borderId="3464" xfId="0" applyFont="1" applyBorder="1" applyAlignment="1">
      <alignment horizontal="center" vertical="center" shrinkToFit="1"/>
    </xf>
    <xf numFmtId="0" fontId="29" fillId="0" borderId="3731" xfId="0" applyFont="1" applyBorder="1" applyAlignment="1">
      <alignment horizontal="center" vertical="center" shrinkToFit="1"/>
    </xf>
    <xf numFmtId="176" fontId="83" fillId="20" borderId="3697" xfId="0" applyNumberFormat="1" applyFont="1" applyFill="1" applyBorder="1" applyAlignment="1">
      <alignment horizontal="center" vertical="center" shrinkToFit="1"/>
    </xf>
    <xf numFmtId="176" fontId="39" fillId="11" borderId="4195" xfId="0" applyNumberFormat="1" applyFont="1" applyFill="1" applyBorder="1" applyAlignment="1">
      <alignment horizontal="center" vertical="center" shrinkToFit="1"/>
    </xf>
    <xf numFmtId="0" fontId="0" fillId="0" borderId="4196" xfId="0" applyBorder="1" applyAlignment="1">
      <alignment horizontal="center" vertical="center" shrinkToFit="1"/>
    </xf>
    <xf numFmtId="178" fontId="0" fillId="0" borderId="4201" xfId="0" applyNumberFormat="1" applyBorder="1" applyAlignment="1">
      <alignment horizontal="center" vertical="center" shrinkToFit="1"/>
    </xf>
    <xf numFmtId="0" fontId="35" fillId="0" borderId="4202" xfId="0" applyFont="1" applyBorder="1" applyAlignment="1">
      <alignment horizontal="center" vertical="center" shrinkToFit="1"/>
    </xf>
    <xf numFmtId="49" fontId="43" fillId="0" borderId="4197" xfId="0" quotePrefix="1" applyNumberFormat="1" applyFont="1" applyBorder="1" applyAlignment="1">
      <alignment horizontal="center" vertical="center" shrinkToFit="1"/>
    </xf>
    <xf numFmtId="176" fontId="39" fillId="11" borderId="4203" xfId="0" applyNumberFormat="1" applyFont="1" applyFill="1" applyBorder="1" applyAlignment="1">
      <alignment horizontal="center" vertical="center" shrinkToFit="1"/>
    </xf>
    <xf numFmtId="0" fontId="0" fillId="0" borderId="4204" xfId="0" applyBorder="1" applyAlignment="1">
      <alignment horizontal="center" vertical="center" shrinkToFit="1"/>
    </xf>
    <xf numFmtId="178" fontId="0" fillId="0" borderId="4209" xfId="0" applyNumberFormat="1" applyBorder="1" applyAlignment="1">
      <alignment horizontal="center" vertical="center" shrinkToFit="1"/>
    </xf>
    <xf numFmtId="0" fontId="35" fillId="0" borderId="4210" xfId="0" applyFont="1" applyBorder="1" applyAlignment="1">
      <alignment horizontal="center" vertical="center" shrinkToFit="1"/>
    </xf>
    <xf numFmtId="49" fontId="43" fillId="0" borderId="4205" xfId="0" quotePrefix="1" applyNumberFormat="1" applyFont="1" applyBorder="1" applyAlignment="1">
      <alignment horizontal="center" vertical="center" shrinkToFit="1"/>
    </xf>
    <xf numFmtId="176" fontId="39" fillId="11" borderId="4211" xfId="0" applyNumberFormat="1" applyFont="1" applyFill="1" applyBorder="1" applyAlignment="1">
      <alignment horizontal="center" vertical="center" shrinkToFit="1"/>
    </xf>
    <xf numFmtId="0" fontId="0" fillId="0" borderId="4212" xfId="0" applyBorder="1" applyAlignment="1">
      <alignment horizontal="center" vertical="center" shrinkToFit="1"/>
    </xf>
    <xf numFmtId="178" fontId="0" fillId="0" borderId="4217" xfId="0" applyNumberFormat="1" applyBorder="1" applyAlignment="1">
      <alignment horizontal="center" vertical="center" shrinkToFit="1"/>
    </xf>
    <xf numFmtId="0" fontId="35" fillId="0" borderId="4218" xfId="0" applyFont="1" applyBorder="1" applyAlignment="1">
      <alignment horizontal="center" vertical="center" shrinkToFit="1"/>
    </xf>
    <xf numFmtId="49" fontId="43" fillId="0" borderId="4213" xfId="0" quotePrefix="1" applyNumberFormat="1" applyFont="1" applyBorder="1" applyAlignment="1">
      <alignment horizontal="center" vertical="center" shrinkToFit="1"/>
    </xf>
    <xf numFmtId="176" fontId="39" fillId="11" borderId="4219" xfId="0" applyNumberFormat="1" applyFont="1" applyFill="1" applyBorder="1" applyAlignment="1">
      <alignment horizontal="center" vertical="center" shrinkToFit="1"/>
    </xf>
    <xf numFmtId="0" fontId="0" fillId="0" borderId="4220" xfId="0" applyBorder="1" applyAlignment="1">
      <alignment horizontal="center" vertical="center" shrinkToFit="1"/>
    </xf>
    <xf numFmtId="178" fontId="0" fillId="0" borderId="4225" xfId="0" applyNumberFormat="1" applyBorder="1" applyAlignment="1">
      <alignment horizontal="center" vertical="center" shrinkToFit="1"/>
    </xf>
    <xf numFmtId="0" fontId="35" fillId="0" borderId="4226" xfId="0" applyFont="1" applyBorder="1" applyAlignment="1">
      <alignment horizontal="center" vertical="center" shrinkToFit="1"/>
    </xf>
    <xf numFmtId="49" fontId="43" fillId="0" borderId="4221" xfId="0" quotePrefix="1" applyNumberFormat="1" applyFont="1" applyBorder="1" applyAlignment="1">
      <alignment horizontal="center" vertical="center" shrinkToFit="1"/>
    </xf>
    <xf numFmtId="176" fontId="39" fillId="11" borderId="4227" xfId="0" applyNumberFormat="1" applyFont="1" applyFill="1" applyBorder="1" applyAlignment="1">
      <alignment horizontal="center" vertical="center" shrinkToFit="1"/>
    </xf>
    <xf numFmtId="0" fontId="35" fillId="0" borderId="4232" xfId="0" applyFont="1" applyBorder="1" applyAlignment="1">
      <alignment horizontal="center" vertical="center" shrinkToFit="1"/>
    </xf>
    <xf numFmtId="49" fontId="43" fillId="0" borderId="4228" xfId="0" quotePrefix="1" applyNumberFormat="1" applyFont="1" applyBorder="1" applyAlignment="1">
      <alignment horizontal="center" vertical="center" shrinkToFit="1"/>
    </xf>
    <xf numFmtId="176" fontId="39" fillId="11" borderId="4233" xfId="0" applyNumberFormat="1" applyFont="1" applyFill="1" applyBorder="1" applyAlignment="1">
      <alignment horizontal="center" vertical="center" shrinkToFit="1"/>
    </xf>
    <xf numFmtId="0" fontId="0" fillId="0" borderId="4234" xfId="0" applyBorder="1" applyAlignment="1">
      <alignment horizontal="center" vertical="center" shrinkToFit="1"/>
    </xf>
    <xf numFmtId="178" fontId="0" fillId="0" borderId="4239" xfId="0" applyNumberFormat="1" applyBorder="1" applyAlignment="1">
      <alignment horizontal="center" vertical="center" shrinkToFit="1"/>
    </xf>
    <xf numFmtId="0" fontId="35" fillId="0" borderId="4240" xfId="0" applyFont="1" applyBorder="1" applyAlignment="1">
      <alignment horizontal="center" vertical="center" shrinkToFit="1"/>
    </xf>
    <xf numFmtId="49" fontId="43" fillId="0" borderId="4235" xfId="0" quotePrefix="1" applyNumberFormat="1" applyFont="1" applyBorder="1" applyAlignment="1">
      <alignment horizontal="center" vertical="center" shrinkToFit="1"/>
    </xf>
    <xf numFmtId="176" fontId="39" fillId="11" borderId="4241" xfId="0" applyNumberFormat="1" applyFont="1" applyFill="1" applyBorder="1" applyAlignment="1">
      <alignment horizontal="center" vertical="center" shrinkToFit="1"/>
    </xf>
    <xf numFmtId="0" fontId="29" fillId="0" borderId="4198" xfId="0" applyFont="1" applyBorder="1" applyAlignment="1">
      <alignment horizontal="center" vertical="center" shrinkToFit="1"/>
    </xf>
    <xf numFmtId="0" fontId="37" fillId="0" borderId="4207" xfId="0" applyFont="1" applyBorder="1" applyAlignment="1">
      <alignment vertical="center" shrinkToFit="1"/>
    </xf>
    <xf numFmtId="0" fontId="39" fillId="0" borderId="4208" xfId="0" applyFont="1" applyBorder="1" applyAlignment="1">
      <alignment horizontal="center" vertical="center" shrinkToFit="1"/>
    </xf>
    <xf numFmtId="0" fontId="29" fillId="0" borderId="4206" xfId="0" applyFont="1" applyBorder="1" applyAlignment="1">
      <alignment horizontal="center" vertical="center" shrinkToFit="1"/>
    </xf>
    <xf numFmtId="0" fontId="29" fillId="0" borderId="4214" xfId="0" applyFont="1" applyBorder="1" applyAlignment="1">
      <alignment horizontal="center" vertical="center" shrinkToFit="1"/>
    </xf>
    <xf numFmtId="0" fontId="37" fillId="0" borderId="4223" xfId="0" applyFont="1" applyBorder="1" applyAlignment="1">
      <alignment vertical="center" shrinkToFit="1"/>
    </xf>
    <xf numFmtId="0" fontId="39" fillId="0" borderId="4224" xfId="0" applyFont="1" applyBorder="1" applyAlignment="1">
      <alignment horizontal="center" vertical="center" shrinkToFit="1"/>
    </xf>
    <xf numFmtId="0" fontId="29" fillId="0" borderId="4222" xfId="0" applyFont="1" applyBorder="1" applyAlignment="1">
      <alignment horizontal="center" vertical="center" shrinkToFit="1"/>
    </xf>
    <xf numFmtId="0" fontId="37" fillId="0" borderId="4230" xfId="0" applyFont="1" applyBorder="1" applyAlignment="1">
      <alignment vertical="center" shrinkToFit="1"/>
    </xf>
    <xf numFmtId="0" fontId="39" fillId="0" borderId="4231" xfId="0" applyFont="1" applyBorder="1" applyAlignment="1">
      <alignment horizontal="center" vertical="center" shrinkToFit="1"/>
    </xf>
    <xf numFmtId="0" fontId="29" fillId="0" borderId="4229" xfId="0" applyFont="1" applyBorder="1" applyAlignment="1">
      <alignment horizontal="center" vertical="center" shrinkToFit="1"/>
    </xf>
    <xf numFmtId="0" fontId="29" fillId="0" borderId="4236" xfId="0" applyFont="1" applyBorder="1" applyAlignment="1">
      <alignment horizontal="center" vertical="center" shrinkToFit="1"/>
    </xf>
    <xf numFmtId="0" fontId="29" fillId="0" borderId="4179" xfId="0" applyFont="1" applyBorder="1" applyAlignment="1">
      <alignment horizontal="center" vertical="center" shrinkToFit="1"/>
    </xf>
    <xf numFmtId="181" fontId="35" fillId="47" borderId="521" xfId="0" applyNumberFormat="1" applyFont="1" applyFill="1" applyBorder="1" applyAlignment="1">
      <alignment horizontal="center" vertical="center"/>
    </xf>
    <xf numFmtId="176" fontId="83" fillId="20" borderId="3845" xfId="0" applyNumberFormat="1" applyFont="1" applyFill="1" applyBorder="1" applyAlignment="1">
      <alignment horizontal="center" vertical="center" shrinkToFit="1"/>
    </xf>
    <xf numFmtId="176" fontId="39" fillId="45" borderId="517" xfId="0" applyNumberFormat="1" applyFont="1" applyFill="1" applyBorder="1" applyAlignment="1">
      <alignment horizontal="center" vertical="center" shrinkToFit="1"/>
    </xf>
    <xf numFmtId="176" fontId="39" fillId="45" borderId="4085" xfId="0" applyNumberFormat="1" applyFont="1" applyFill="1" applyBorder="1" applyAlignment="1">
      <alignment horizontal="center" vertical="center" shrinkToFit="1"/>
    </xf>
    <xf numFmtId="176" fontId="45" fillId="0" borderId="517" xfId="0" applyNumberFormat="1" applyFont="1" applyBorder="1" applyAlignment="1">
      <alignment horizontal="center" vertical="center" shrinkToFit="1"/>
    </xf>
    <xf numFmtId="176" fontId="45" fillId="0" borderId="4085" xfId="0" applyNumberFormat="1" applyFont="1" applyBorder="1" applyAlignment="1">
      <alignment horizontal="center" vertical="center" shrinkToFit="1"/>
    </xf>
    <xf numFmtId="0" fontId="39" fillId="5" borderId="517" xfId="0" applyFont="1" applyFill="1" applyBorder="1" applyAlignment="1">
      <alignment horizontal="center" vertical="center" shrinkToFit="1"/>
    </xf>
    <xf numFmtId="0" fontId="39" fillId="5" borderId="513" xfId="0" applyFont="1" applyFill="1" applyBorder="1" applyAlignment="1">
      <alignment horizontal="center" vertical="center" shrinkToFit="1"/>
    </xf>
    <xf numFmtId="0" fontId="27" fillId="11" borderId="531" xfId="0" quotePrefix="1" applyFont="1" applyFill="1" applyBorder="1" applyAlignment="1">
      <alignment horizontal="center" vertical="center"/>
    </xf>
    <xf numFmtId="181" fontId="35" fillId="34" borderId="606" xfId="0" applyNumberFormat="1" applyFont="1" applyFill="1" applyBorder="1" applyAlignment="1">
      <alignment horizontal="center" vertical="center"/>
    </xf>
    <xf numFmtId="0" fontId="0" fillId="0" borderId="606" xfId="0" applyBorder="1" applyAlignment="1">
      <alignment horizontal="center" vertical="center" shrinkToFit="1"/>
    </xf>
    <xf numFmtId="178" fontId="0" fillId="0" borderId="4243" xfId="0" applyNumberFormat="1" applyBorder="1" applyAlignment="1">
      <alignment horizontal="center" vertical="center" shrinkToFit="1"/>
    </xf>
    <xf numFmtId="0" fontId="35" fillId="0" borderId="4244" xfId="0" applyFont="1" applyBorder="1" applyAlignment="1">
      <alignment horizontal="center" vertical="center" shrinkToFit="1"/>
    </xf>
    <xf numFmtId="176" fontId="39" fillId="11" borderId="599" xfId="0" applyNumberFormat="1" applyFont="1" applyFill="1" applyBorder="1" applyAlignment="1">
      <alignment horizontal="center" vertical="center" shrinkToFit="1"/>
    </xf>
    <xf numFmtId="0" fontId="39" fillId="11" borderId="625" xfId="0" applyFont="1" applyFill="1" applyBorder="1" applyAlignment="1">
      <alignment horizontal="center" vertical="center" shrinkToFit="1"/>
    </xf>
    <xf numFmtId="0" fontId="39" fillId="5" borderId="625" xfId="0" applyFont="1" applyFill="1" applyBorder="1" applyAlignment="1">
      <alignment horizontal="center" vertical="center" shrinkToFit="1"/>
    </xf>
    <xf numFmtId="0" fontId="0" fillId="0" borderId="596" xfId="0" applyBorder="1" applyAlignment="1">
      <alignment horizontal="center" vertical="center"/>
    </xf>
    <xf numFmtId="0" fontId="0" fillId="0" borderId="604" xfId="0" applyBorder="1" applyAlignment="1">
      <alignment horizontal="center" vertical="center"/>
    </xf>
    <xf numFmtId="176" fontId="0" fillId="36" borderId="4249" xfId="0" applyNumberFormat="1" applyFill="1" applyBorder="1" applyAlignment="1">
      <alignment horizontal="center" vertical="center"/>
    </xf>
    <xf numFmtId="180" fontId="0" fillId="11" borderId="4245" xfId="0" applyNumberFormat="1" applyFill="1" applyBorder="1" applyAlignment="1">
      <alignment horizontal="center" vertical="center"/>
    </xf>
    <xf numFmtId="0" fontId="28" fillId="11" borderId="4247" xfId="0" applyFont="1" applyFill="1" applyBorder="1" applyAlignment="1">
      <alignment horizontal="center" vertical="center" shrinkToFit="1"/>
    </xf>
    <xf numFmtId="181" fontId="35" fillId="34" borderId="4246" xfId="0" applyNumberFormat="1" applyFont="1" applyFill="1" applyBorder="1" applyAlignment="1">
      <alignment horizontal="center" vertical="center"/>
    </xf>
    <xf numFmtId="0" fontId="37" fillId="8" borderId="4251" xfId="0" applyFont="1" applyFill="1" applyBorder="1" applyAlignment="1">
      <alignment vertical="center" shrinkToFit="1"/>
    </xf>
    <xf numFmtId="0" fontId="39" fillId="8" borderId="4252" xfId="0" applyFont="1" applyFill="1" applyBorder="1" applyAlignment="1">
      <alignment horizontal="center" vertical="center" shrinkToFit="1"/>
    </xf>
    <xf numFmtId="0" fontId="29" fillId="0" borderId="4250" xfId="0" applyFont="1" applyBorder="1" applyAlignment="1">
      <alignment horizontal="center" vertical="center" shrinkToFit="1"/>
    </xf>
    <xf numFmtId="0" fontId="0" fillId="0" borderId="4246" xfId="0" applyBorder="1" applyAlignment="1">
      <alignment horizontal="center" vertical="center" shrinkToFit="1"/>
    </xf>
    <xf numFmtId="178" fontId="0" fillId="0" borderId="4253" xfId="0" applyNumberFormat="1" applyBorder="1" applyAlignment="1">
      <alignment horizontal="center" vertical="center" shrinkToFit="1"/>
    </xf>
    <xf numFmtId="0" fontId="35" fillId="0" borderId="4254" xfId="0" applyFont="1" applyBorder="1" applyAlignment="1">
      <alignment horizontal="center" vertical="center" shrinkToFit="1"/>
    </xf>
    <xf numFmtId="56" fontId="35" fillId="0" borderId="4254" xfId="0" applyNumberFormat="1" applyFont="1" applyBorder="1" applyAlignment="1">
      <alignment horizontal="center" vertical="center" shrinkToFit="1"/>
    </xf>
    <xf numFmtId="49" fontId="43" fillId="0" borderId="4248" xfId="0" quotePrefix="1" applyNumberFormat="1" applyFont="1" applyBorder="1" applyAlignment="1">
      <alignment horizontal="center" vertical="center" shrinkToFit="1"/>
    </xf>
    <xf numFmtId="176" fontId="0" fillId="20" borderId="4256" xfId="0" applyNumberFormat="1" applyFill="1" applyBorder="1" applyAlignment="1">
      <alignment horizontal="center" vertical="center" shrinkToFit="1"/>
    </xf>
    <xf numFmtId="176" fontId="0" fillId="20" borderId="4257" xfId="0" applyNumberFormat="1" applyFill="1" applyBorder="1" applyAlignment="1">
      <alignment horizontal="center" vertical="center" shrinkToFit="1"/>
    </xf>
    <xf numFmtId="176" fontId="28" fillId="20" borderId="4258" xfId="0" applyNumberFormat="1" applyFont="1" applyFill="1" applyBorder="1" applyAlignment="1">
      <alignment horizontal="center" vertical="center" shrinkToFit="1"/>
    </xf>
    <xf numFmtId="176" fontId="28" fillId="16" borderId="4259" xfId="0" applyNumberFormat="1" applyFont="1" applyFill="1" applyBorder="1" applyAlignment="1">
      <alignment horizontal="center" vertical="center" shrinkToFit="1"/>
    </xf>
    <xf numFmtId="176" fontId="0" fillId="16" borderId="4257" xfId="0" applyNumberFormat="1" applyFill="1" applyBorder="1" applyAlignment="1">
      <alignment horizontal="center" vertical="center" shrinkToFit="1"/>
    </xf>
    <xf numFmtId="176" fontId="39" fillId="11" borderId="4256" xfId="0" applyNumberFormat="1" applyFont="1" applyFill="1" applyBorder="1" applyAlignment="1">
      <alignment horizontal="center" vertical="center" shrinkToFit="1"/>
    </xf>
    <xf numFmtId="176" fontId="39" fillId="11" borderId="4260" xfId="0" applyNumberFormat="1" applyFont="1" applyFill="1" applyBorder="1" applyAlignment="1">
      <alignment horizontal="center" vertical="center" shrinkToFit="1"/>
    </xf>
    <xf numFmtId="176" fontId="39" fillId="0" borderId="4260" xfId="0" applyNumberFormat="1" applyFont="1" applyBorder="1" applyAlignment="1">
      <alignment horizontal="center" vertical="center" shrinkToFit="1"/>
    </xf>
    <xf numFmtId="0" fontId="39" fillId="0" borderId="4261" xfId="0" applyFont="1" applyBorder="1" applyAlignment="1">
      <alignment horizontal="center" vertical="center" shrinkToFit="1"/>
    </xf>
    <xf numFmtId="0" fontId="39" fillId="11" borderId="4262" xfId="0" applyFont="1" applyFill="1" applyBorder="1" applyAlignment="1">
      <alignment horizontal="center" vertical="center" shrinkToFit="1"/>
    </xf>
    <xf numFmtId="0" fontId="39" fillId="11" borderId="4260" xfId="0" applyFont="1" applyFill="1" applyBorder="1" applyAlignment="1">
      <alignment horizontal="center" vertical="center" shrinkToFit="1"/>
    </xf>
    <xf numFmtId="0" fontId="39" fillId="11" borderId="4256" xfId="0" applyFont="1" applyFill="1" applyBorder="1" applyAlignment="1">
      <alignment horizontal="center" vertical="center" shrinkToFit="1"/>
    </xf>
    <xf numFmtId="0" fontId="39" fillId="5" borderId="4256" xfId="0" applyFont="1" applyFill="1" applyBorder="1" applyAlignment="1">
      <alignment horizontal="center" vertical="center" shrinkToFit="1"/>
    </xf>
    <xf numFmtId="0" fontId="39" fillId="5" borderId="4260" xfId="0" applyFont="1" applyFill="1" applyBorder="1" applyAlignment="1">
      <alignment horizontal="center" vertical="center" shrinkToFit="1"/>
    </xf>
    <xf numFmtId="176" fontId="0" fillId="0" borderId="4263" xfId="0" applyNumberFormat="1" applyBorder="1" applyAlignment="1">
      <alignment horizontal="center" vertical="center"/>
    </xf>
    <xf numFmtId="0" fontId="0" fillId="0" borderId="4264" xfId="0" applyBorder="1">
      <alignment vertical="center"/>
    </xf>
    <xf numFmtId="176" fontId="0" fillId="0" borderId="4265" xfId="0" applyNumberFormat="1" applyBorder="1" applyAlignment="1">
      <alignment horizontal="center" vertical="center"/>
    </xf>
    <xf numFmtId="0" fontId="0" fillId="0" borderId="4266" xfId="0" applyBorder="1">
      <alignment vertical="center"/>
    </xf>
    <xf numFmtId="0" fontId="0" fillId="0" borderId="4265" xfId="0" applyBorder="1" applyAlignment="1">
      <alignment horizontal="center" vertical="center"/>
    </xf>
    <xf numFmtId="176" fontId="0" fillId="0" borderId="4262" xfId="0" applyNumberFormat="1" applyBorder="1" applyAlignment="1">
      <alignment horizontal="center" vertical="center"/>
    </xf>
    <xf numFmtId="0" fontId="0" fillId="0" borderId="4266" xfId="0" applyBorder="1" applyAlignment="1">
      <alignment horizontal="center" vertical="center"/>
    </xf>
    <xf numFmtId="0" fontId="0" fillId="0" borderId="4264" xfId="0" applyBorder="1" applyAlignment="1">
      <alignment horizontal="center" vertical="center"/>
    </xf>
    <xf numFmtId="0" fontId="0" fillId="0" borderId="4267" xfId="0" applyBorder="1" applyAlignment="1">
      <alignment horizontal="center" vertical="center"/>
    </xf>
    <xf numFmtId="0" fontId="83" fillId="0" borderId="4264" xfId="0" applyFont="1" applyBorder="1" applyAlignment="1">
      <alignment horizontal="center" vertical="center" shrinkToFit="1"/>
    </xf>
    <xf numFmtId="0" fontId="28" fillId="0" borderId="3368" xfId="0" applyFont="1" applyBorder="1" applyAlignment="1">
      <alignment horizontal="center" vertical="center" shrinkToFit="1"/>
    </xf>
    <xf numFmtId="0" fontId="28" fillId="0" borderId="3399" xfId="0" applyFont="1" applyBorder="1" applyAlignment="1">
      <alignment horizontal="center" vertical="center" shrinkToFit="1"/>
    </xf>
    <xf numFmtId="0" fontId="39" fillId="21" borderId="528" xfId="0" applyFont="1" applyFill="1" applyBorder="1" applyAlignment="1">
      <alignment horizontal="center" vertical="center" shrinkToFit="1"/>
    </xf>
    <xf numFmtId="0" fontId="0" fillId="0" borderId="2183" xfId="0" applyBorder="1" applyAlignment="1">
      <alignment horizontal="center" vertical="center"/>
    </xf>
    <xf numFmtId="0" fontId="0" fillId="0" borderId="620" xfId="0" applyBorder="1" applyAlignment="1">
      <alignment horizontal="center" vertical="center"/>
    </xf>
    <xf numFmtId="0" fontId="0" fillId="0" borderId="734" xfId="0" applyBorder="1" applyAlignment="1">
      <alignment horizontal="center" vertical="center"/>
    </xf>
    <xf numFmtId="0" fontId="0" fillId="0" borderId="676" xfId="0" applyBorder="1" applyAlignment="1">
      <alignment horizontal="center" vertical="center"/>
    </xf>
    <xf numFmtId="0" fontId="0" fillId="0" borderId="748" xfId="0" applyBorder="1" applyAlignment="1">
      <alignment horizontal="center" vertical="center"/>
    </xf>
    <xf numFmtId="0" fontId="0" fillId="0" borderId="762" xfId="0" applyBorder="1" applyAlignment="1">
      <alignment horizontal="center" vertical="center"/>
    </xf>
    <xf numFmtId="0" fontId="0" fillId="0" borderId="776" xfId="0" applyBorder="1" applyAlignment="1">
      <alignment horizontal="center" vertical="center"/>
    </xf>
    <xf numFmtId="0" fontId="0" fillId="0" borderId="789" xfId="0" applyBorder="1" applyAlignment="1">
      <alignment horizontal="center" vertical="center"/>
    </xf>
    <xf numFmtId="0" fontId="0" fillId="0" borderId="801" xfId="0" applyBorder="1" applyAlignment="1">
      <alignment horizontal="center" vertical="center"/>
    </xf>
    <xf numFmtId="0" fontId="0" fillId="0" borderId="705" xfId="0" applyBorder="1" applyAlignment="1">
      <alignment horizontal="center" vertical="center"/>
    </xf>
    <xf numFmtId="0" fontId="0" fillId="0" borderId="721" xfId="0" applyBorder="1" applyAlignment="1">
      <alignment horizontal="center" vertical="center"/>
    </xf>
    <xf numFmtId="0" fontId="0" fillId="0" borderId="833" xfId="0" applyBorder="1" applyAlignment="1">
      <alignment horizontal="center" vertical="center"/>
    </xf>
    <xf numFmtId="0" fontId="0" fillId="0" borderId="848" xfId="0" applyBorder="1" applyAlignment="1">
      <alignment horizontal="center" vertical="center"/>
    </xf>
    <xf numFmtId="0" fontId="0" fillId="0" borderId="692" xfId="0" applyBorder="1" applyAlignment="1">
      <alignment horizontal="center" vertical="center"/>
    </xf>
    <xf numFmtId="0" fontId="28" fillId="0" borderId="521" xfId="0" applyFont="1" applyBorder="1" applyAlignment="1">
      <alignment horizontal="center" vertical="center" shrinkToFit="1"/>
    </xf>
    <xf numFmtId="181" fontId="37" fillId="5" borderId="606" xfId="0" applyNumberFormat="1" applyFont="1" applyFill="1" applyBorder="1" applyAlignment="1">
      <alignment horizontal="center" vertical="center"/>
    </xf>
    <xf numFmtId="0" fontId="37" fillId="7" borderId="4242" xfId="0" applyFont="1" applyFill="1" applyBorder="1" applyAlignment="1">
      <alignment vertical="center" shrinkToFit="1"/>
    </xf>
    <xf numFmtId="0" fontId="39" fillId="7" borderId="623" xfId="0" applyFont="1" applyFill="1" applyBorder="1" applyAlignment="1">
      <alignment horizontal="center" vertical="center" shrinkToFit="1"/>
    </xf>
    <xf numFmtId="0" fontId="29" fillId="0" borderId="598" xfId="0" applyFont="1" applyBorder="1" applyAlignment="1">
      <alignment horizontal="center" vertical="center" shrinkToFit="1"/>
    </xf>
    <xf numFmtId="176" fontId="83" fillId="20" borderId="625" xfId="0" applyNumberFormat="1" applyFont="1" applyFill="1" applyBorder="1" applyAlignment="1">
      <alignment horizontal="center" vertical="center" shrinkToFit="1"/>
    </xf>
    <xf numFmtId="176" fontId="28" fillId="20" borderId="4268" xfId="0" applyNumberFormat="1" applyFont="1" applyFill="1" applyBorder="1" applyAlignment="1">
      <alignment horizontal="center" vertical="center" shrinkToFit="1"/>
    </xf>
    <xf numFmtId="0" fontId="0" fillId="0" borderId="4269" xfId="0" applyBorder="1" applyAlignment="1">
      <alignment horizontal="center" vertical="center"/>
    </xf>
    <xf numFmtId="0" fontId="0" fillId="0" borderId="598" xfId="0" applyBorder="1" applyAlignment="1">
      <alignment horizontal="center" vertical="center"/>
    </xf>
    <xf numFmtId="181" fontId="37" fillId="5" borderId="67" xfId="0" applyNumberFormat="1" applyFont="1" applyFill="1" applyBorder="1" applyAlignment="1">
      <alignment horizontal="center" vertical="center"/>
    </xf>
    <xf numFmtId="0" fontId="36" fillId="35" borderId="4191" xfId="0" applyFont="1" applyFill="1" applyBorder="1" applyAlignment="1">
      <alignment vertical="center" shrinkToFit="1"/>
    </xf>
    <xf numFmtId="0" fontId="36" fillId="35" borderId="4192" xfId="0" applyFont="1" applyFill="1" applyBorder="1" applyAlignment="1">
      <alignment horizontal="center" vertical="center" shrinkToFit="1"/>
    </xf>
    <xf numFmtId="0" fontId="29" fillId="0" borderId="68" xfId="0" applyFont="1" applyBorder="1" applyAlignment="1">
      <alignment horizontal="center" vertical="center" shrinkToFit="1"/>
    </xf>
    <xf numFmtId="0" fontId="0" fillId="0" borderId="67" xfId="0" applyBorder="1" applyAlignment="1">
      <alignment horizontal="center" vertical="center" shrinkToFit="1"/>
    </xf>
    <xf numFmtId="178" fontId="0" fillId="0" borderId="4193" xfId="0" applyNumberFormat="1" applyBorder="1" applyAlignment="1">
      <alignment horizontal="center" vertical="center" shrinkToFit="1"/>
    </xf>
    <xf numFmtId="0" fontId="35" fillId="0" borderId="4270" xfId="0" applyFont="1" applyBorder="1" applyAlignment="1">
      <alignment horizontal="center" vertical="center" shrinkToFit="1"/>
    </xf>
    <xf numFmtId="49" fontId="43" fillId="0" borderId="553" xfId="0" quotePrefix="1" applyNumberFormat="1" applyFont="1" applyBorder="1" applyAlignment="1">
      <alignment horizontal="center" vertical="center" shrinkToFit="1"/>
    </xf>
    <xf numFmtId="176" fontId="0" fillId="20" borderId="4272" xfId="0" applyNumberFormat="1" applyFill="1" applyBorder="1" applyAlignment="1">
      <alignment horizontal="center" vertical="center" shrinkToFit="1"/>
    </xf>
    <xf numFmtId="176" fontId="0" fillId="20" borderId="4273" xfId="0" applyNumberFormat="1" applyFill="1" applyBorder="1" applyAlignment="1">
      <alignment horizontal="center" vertical="center" shrinkToFit="1"/>
    </xf>
    <xf numFmtId="176" fontId="28" fillId="20" borderId="4274" xfId="0" applyNumberFormat="1" applyFont="1" applyFill="1" applyBorder="1" applyAlignment="1">
      <alignment horizontal="center" vertical="center" shrinkToFit="1"/>
    </xf>
    <xf numFmtId="176" fontId="28" fillId="16" borderId="4275" xfId="0" applyNumberFormat="1" applyFont="1" applyFill="1" applyBorder="1" applyAlignment="1">
      <alignment horizontal="center" vertical="center" shrinkToFit="1"/>
    </xf>
    <xf numFmtId="176" fontId="0" fillId="16" borderId="4273" xfId="0" applyNumberFormat="1" applyFill="1" applyBorder="1" applyAlignment="1">
      <alignment horizontal="center" vertical="center" shrinkToFit="1"/>
    </xf>
    <xf numFmtId="176" fontId="39" fillId="2" borderId="4272" xfId="0" applyNumberFormat="1" applyFont="1" applyFill="1" applyBorder="1" applyAlignment="1">
      <alignment horizontal="center" vertical="center" shrinkToFit="1"/>
    </xf>
    <xf numFmtId="176" fontId="39" fillId="11" borderId="4272" xfId="0" applyNumberFormat="1" applyFont="1" applyFill="1" applyBorder="1" applyAlignment="1">
      <alignment horizontal="center" vertical="center" shrinkToFit="1"/>
    </xf>
    <xf numFmtId="176" fontId="39" fillId="2" borderId="4276" xfId="0" applyNumberFormat="1" applyFont="1" applyFill="1" applyBorder="1" applyAlignment="1">
      <alignment horizontal="center" vertical="center" shrinkToFit="1"/>
    </xf>
    <xf numFmtId="176" fontId="39" fillId="0" borderId="4276" xfId="0" applyNumberFormat="1" applyFont="1" applyBorder="1" applyAlignment="1">
      <alignment horizontal="center" vertical="center" shrinkToFit="1"/>
    </xf>
    <xf numFmtId="0" fontId="39" fillId="0" borderId="4277" xfId="0" applyFont="1" applyBorder="1" applyAlignment="1">
      <alignment horizontal="center" vertical="center" shrinkToFit="1"/>
    </xf>
    <xf numFmtId="0" fontId="39" fillId="11" borderId="4278" xfId="0" applyFont="1" applyFill="1" applyBorder="1" applyAlignment="1">
      <alignment horizontal="center" vertical="center" shrinkToFit="1"/>
    </xf>
    <xf numFmtId="0" fontId="39" fillId="11" borderId="4276" xfId="0" applyFont="1" applyFill="1" applyBorder="1" applyAlignment="1">
      <alignment horizontal="center" vertical="center" shrinkToFit="1"/>
    </xf>
    <xf numFmtId="0" fontId="39" fillId="11" borderId="4272" xfId="0" applyFont="1" applyFill="1" applyBorder="1" applyAlignment="1">
      <alignment horizontal="center" vertical="center" shrinkToFit="1"/>
    </xf>
    <xf numFmtId="0" fontId="39" fillId="5" borderId="4272" xfId="0" applyFont="1" applyFill="1" applyBorder="1" applyAlignment="1">
      <alignment horizontal="center" vertical="center" shrinkToFit="1"/>
    </xf>
    <xf numFmtId="0" fontId="39" fillId="5" borderId="4276" xfId="0" applyFont="1" applyFill="1" applyBorder="1" applyAlignment="1">
      <alignment horizontal="center" vertical="center" shrinkToFit="1"/>
    </xf>
    <xf numFmtId="176" fontId="0" fillId="0" borderId="4279" xfId="0" applyNumberFormat="1" applyBorder="1" applyAlignment="1">
      <alignment horizontal="center" vertical="center"/>
    </xf>
    <xf numFmtId="0" fontId="0" fillId="0" borderId="4280" xfId="0" applyBorder="1">
      <alignment vertical="center"/>
    </xf>
    <xf numFmtId="176" fontId="0" fillId="0" borderId="4281" xfId="0" applyNumberFormat="1" applyBorder="1" applyAlignment="1">
      <alignment horizontal="center" vertical="center"/>
    </xf>
    <xf numFmtId="0" fontId="0" fillId="0" borderId="4282" xfId="0" applyBorder="1">
      <alignment vertical="center"/>
    </xf>
    <xf numFmtId="0" fontId="0" fillId="0" borderId="4281" xfId="0" applyBorder="1" applyAlignment="1">
      <alignment horizontal="center" vertical="center"/>
    </xf>
    <xf numFmtId="176" fontId="0" fillId="0" borderId="4278" xfId="0" applyNumberFormat="1" applyBorder="1" applyAlignment="1">
      <alignment horizontal="center" vertical="center"/>
    </xf>
    <xf numFmtId="0" fontId="0" fillId="0" borderId="4282" xfId="0" applyBorder="1" applyAlignment="1">
      <alignment horizontal="center" vertical="center"/>
    </xf>
    <xf numFmtId="176" fontId="0" fillId="0" borderId="12" xfId="0" applyNumberFormat="1" applyBorder="1" applyAlignment="1">
      <alignment horizontal="center" vertical="center"/>
    </xf>
    <xf numFmtId="0" fontId="0" fillId="0" borderId="4280" xfId="0" applyBorder="1" applyAlignment="1">
      <alignment horizontal="center" vertical="center"/>
    </xf>
    <xf numFmtId="0" fontId="0" fillId="0" borderId="4278" xfId="0" applyBorder="1" applyAlignment="1">
      <alignment horizontal="center" vertical="center"/>
    </xf>
    <xf numFmtId="176" fontId="0" fillId="0" borderId="66" xfId="0" applyNumberFormat="1" applyBorder="1" applyAlignment="1">
      <alignment horizontal="center" vertical="center"/>
    </xf>
    <xf numFmtId="0" fontId="0" fillId="0" borderId="4283" xfId="0" applyBorder="1" applyAlignment="1">
      <alignment horizontal="center" vertical="center"/>
    </xf>
    <xf numFmtId="176" fontId="0" fillId="36" borderId="4284" xfId="0" applyNumberFormat="1" applyFill="1" applyBorder="1" applyAlignment="1">
      <alignment horizontal="center" vertical="center"/>
    </xf>
    <xf numFmtId="0" fontId="0" fillId="36" borderId="4280" xfId="0" applyFill="1" applyBorder="1" applyAlignment="1">
      <alignment horizontal="center" vertical="center"/>
    </xf>
    <xf numFmtId="0" fontId="0" fillId="5" borderId="4285" xfId="0" applyFill="1" applyBorder="1" applyAlignment="1">
      <alignment horizontal="center" vertical="center"/>
    </xf>
    <xf numFmtId="0" fontId="0" fillId="5" borderId="4286" xfId="0" applyFill="1" applyBorder="1" applyAlignment="1">
      <alignment horizontal="center" vertical="center"/>
    </xf>
    <xf numFmtId="0" fontId="0" fillId="5" borderId="4287" xfId="0" applyFill="1" applyBorder="1" applyAlignment="1">
      <alignment horizontal="center" vertical="center"/>
    </xf>
    <xf numFmtId="0" fontId="0" fillId="5" borderId="4288" xfId="0" applyFill="1" applyBorder="1" applyAlignment="1">
      <alignment horizontal="center" vertical="center"/>
    </xf>
    <xf numFmtId="0" fontId="0" fillId="5" borderId="4289" xfId="0" applyFill="1" applyBorder="1" applyAlignment="1">
      <alignment horizontal="center" vertical="center"/>
    </xf>
    <xf numFmtId="0" fontId="0" fillId="0" borderId="70" xfId="0" applyBorder="1" applyAlignment="1">
      <alignment horizontal="center" vertical="center"/>
    </xf>
    <xf numFmtId="0" fontId="0" fillId="0" borderId="4290" xfId="0" applyBorder="1" applyAlignment="1">
      <alignment horizontal="center" vertical="center"/>
    </xf>
    <xf numFmtId="176" fontId="83" fillId="20" borderId="4272" xfId="0" applyNumberFormat="1" applyFont="1" applyFill="1" applyBorder="1" applyAlignment="1">
      <alignment horizontal="center" vertical="center" shrinkToFit="1"/>
    </xf>
    <xf numFmtId="176" fontId="83" fillId="20" borderId="4256" xfId="0" applyNumberFormat="1" applyFont="1" applyFill="1" applyBorder="1" applyAlignment="1">
      <alignment horizontal="center" vertical="center" shrinkToFit="1"/>
    </xf>
    <xf numFmtId="180" fontId="0" fillId="11" borderId="4291" xfId="0" applyNumberFormat="1" applyFill="1" applyBorder="1" applyAlignment="1">
      <alignment horizontal="center" vertical="center"/>
    </xf>
    <xf numFmtId="0" fontId="28" fillId="11" borderId="4292" xfId="0" applyFont="1" applyFill="1" applyBorder="1" applyAlignment="1">
      <alignment horizontal="center" vertical="center" shrinkToFit="1"/>
    </xf>
    <xf numFmtId="181" fontId="35" fillId="34" borderId="4293" xfId="0" applyNumberFormat="1" applyFont="1" applyFill="1" applyBorder="1" applyAlignment="1">
      <alignment horizontal="center" vertical="center"/>
    </xf>
    <xf numFmtId="0" fontId="37" fillId="0" borderId="4294" xfId="0" applyFont="1" applyBorder="1" applyAlignment="1">
      <alignment vertical="center" shrinkToFit="1"/>
    </xf>
    <xf numFmtId="0" fontId="39" fillId="0" borderId="4295" xfId="0" applyFont="1" applyBorder="1" applyAlignment="1">
      <alignment horizontal="center" vertical="center" shrinkToFit="1"/>
    </xf>
    <xf numFmtId="0" fontId="29" fillId="0" borderId="4296" xfId="0" applyFont="1" applyBorder="1" applyAlignment="1">
      <alignment horizontal="center" vertical="center" shrinkToFit="1"/>
    </xf>
    <xf numFmtId="0" fontId="0" fillId="0" borderId="4293" xfId="0" applyBorder="1" applyAlignment="1">
      <alignment horizontal="center" vertical="center" shrinkToFit="1"/>
    </xf>
    <xf numFmtId="178" fontId="0" fillId="0" borderId="4297" xfId="0" applyNumberFormat="1" applyBorder="1" applyAlignment="1">
      <alignment horizontal="center" vertical="center" shrinkToFit="1"/>
    </xf>
    <xf numFmtId="0" fontId="35" fillId="0" borderId="4298" xfId="0" applyFont="1" applyBorder="1" applyAlignment="1">
      <alignment horizontal="center" vertical="center" shrinkToFit="1"/>
    </xf>
    <xf numFmtId="49" fontId="43" fillId="0" borderId="4299" xfId="0" quotePrefix="1" applyNumberFormat="1" applyFont="1" applyBorder="1" applyAlignment="1">
      <alignment horizontal="center" vertical="center" shrinkToFit="1"/>
    </xf>
    <xf numFmtId="176" fontId="83" fillId="20" borderId="4301" xfId="0" applyNumberFormat="1" applyFont="1" applyFill="1" applyBorder="1" applyAlignment="1">
      <alignment horizontal="center" vertical="center" shrinkToFit="1"/>
    </xf>
    <xf numFmtId="176" fontId="0" fillId="20" borderId="4302" xfId="0" applyNumberFormat="1" applyFill="1" applyBorder="1" applyAlignment="1">
      <alignment horizontal="center" vertical="center" shrinkToFit="1"/>
    </xf>
    <xf numFmtId="176" fontId="0" fillId="20" borderId="4301" xfId="0" applyNumberFormat="1" applyFill="1" applyBorder="1" applyAlignment="1">
      <alignment horizontal="center" vertical="center" shrinkToFit="1"/>
    </xf>
    <xf numFmtId="176" fontId="28" fillId="20" borderId="4303" xfId="0" applyNumberFormat="1" applyFont="1" applyFill="1" applyBorder="1" applyAlignment="1">
      <alignment horizontal="center" vertical="center" shrinkToFit="1"/>
    </xf>
    <xf numFmtId="176" fontId="28" fillId="16" borderId="4304" xfId="0" applyNumberFormat="1" applyFont="1" applyFill="1" applyBorder="1" applyAlignment="1">
      <alignment horizontal="center" vertical="center" shrinkToFit="1"/>
    </xf>
    <xf numFmtId="176" fontId="0" fillId="16" borderId="4302" xfId="0" applyNumberFormat="1" applyFill="1" applyBorder="1" applyAlignment="1">
      <alignment horizontal="center" vertical="center" shrinkToFit="1"/>
    </xf>
    <xf numFmtId="176" fontId="39" fillId="11" borderId="4301" xfId="0" applyNumberFormat="1" applyFont="1" applyFill="1" applyBorder="1" applyAlignment="1">
      <alignment horizontal="center" vertical="center" shrinkToFit="1"/>
    </xf>
    <xf numFmtId="176" fontId="39" fillId="11" borderId="4291" xfId="0" applyNumberFormat="1" applyFont="1" applyFill="1" applyBorder="1" applyAlignment="1">
      <alignment horizontal="center" vertical="center" shrinkToFit="1"/>
    </xf>
    <xf numFmtId="176" fontId="39" fillId="0" borderId="4291" xfId="0" applyNumberFormat="1" applyFont="1" applyBorder="1" applyAlignment="1">
      <alignment horizontal="center" vertical="center" shrinkToFit="1"/>
    </xf>
    <xf numFmtId="0" fontId="39" fillId="0" borderId="4300" xfId="0" applyFont="1" applyBorder="1" applyAlignment="1">
      <alignment horizontal="center" vertical="center" shrinkToFit="1"/>
    </xf>
    <xf numFmtId="0" fontId="39" fillId="11" borderId="4305" xfId="0" applyFont="1" applyFill="1" applyBorder="1" applyAlignment="1">
      <alignment horizontal="center" vertical="center" shrinkToFit="1"/>
    </xf>
    <xf numFmtId="0" fontId="39" fillId="11" borderId="4291" xfId="0" applyFont="1" applyFill="1" applyBorder="1" applyAlignment="1">
      <alignment horizontal="center" vertical="center" shrinkToFit="1"/>
    </xf>
    <xf numFmtId="176" fontId="0" fillId="20" borderId="4306" xfId="0" applyNumberFormat="1" applyFill="1" applyBorder="1" applyAlignment="1">
      <alignment horizontal="center" vertical="center" shrinkToFit="1"/>
    </xf>
    <xf numFmtId="176" fontId="0" fillId="20" borderId="4307" xfId="0" applyNumberFormat="1" applyFill="1" applyBorder="1" applyAlignment="1">
      <alignment horizontal="center" vertical="center" shrinkToFit="1"/>
    </xf>
    <xf numFmtId="176" fontId="28" fillId="20" borderId="4308" xfId="0" applyNumberFormat="1" applyFont="1" applyFill="1" applyBorder="1" applyAlignment="1">
      <alignment horizontal="center" vertical="center" shrinkToFit="1"/>
    </xf>
    <xf numFmtId="176" fontId="28" fillId="16" borderId="4309" xfId="0" applyNumberFormat="1" applyFont="1" applyFill="1" applyBorder="1" applyAlignment="1">
      <alignment horizontal="center" vertical="center" shrinkToFit="1"/>
    </xf>
    <xf numFmtId="176" fontId="0" fillId="16" borderId="4307" xfId="0" applyNumberFormat="1" applyFill="1" applyBorder="1" applyAlignment="1">
      <alignment horizontal="center" vertical="center" shrinkToFit="1"/>
    </xf>
    <xf numFmtId="181" fontId="35" fillId="8" borderId="521" xfId="0" applyNumberFormat="1" applyFont="1" applyFill="1" applyBorder="1" applyAlignment="1">
      <alignment horizontal="center" vertical="center"/>
    </xf>
    <xf numFmtId="0" fontId="45" fillId="34" borderId="1039" xfId="0" applyFont="1" applyFill="1" applyBorder="1" applyAlignment="1">
      <alignment vertical="center" shrinkToFit="1"/>
    </xf>
    <xf numFmtId="0" fontId="45" fillId="34" borderId="1040" xfId="0" applyFont="1" applyFill="1" applyBorder="1" applyAlignment="1">
      <alignment horizontal="center" vertical="center" shrinkToFit="1"/>
    </xf>
    <xf numFmtId="176" fontId="28" fillId="0" borderId="551" xfId="0" applyNumberFormat="1" applyFont="1" applyBorder="1" applyAlignment="1">
      <alignment horizontal="center" vertical="center"/>
    </xf>
    <xf numFmtId="0" fontId="28" fillId="0" borderId="504" xfId="0" applyFont="1" applyBorder="1">
      <alignment vertical="center"/>
    </xf>
    <xf numFmtId="176" fontId="28" fillId="0" borderId="215" xfId="0" applyNumberFormat="1" applyFont="1" applyBorder="1" applyAlignment="1">
      <alignment horizontal="center" vertical="center"/>
    </xf>
    <xf numFmtId="0" fontId="28" fillId="0" borderId="505" xfId="0" applyFont="1" applyBorder="1">
      <alignment vertical="center"/>
    </xf>
    <xf numFmtId="176" fontId="28" fillId="0" borderId="3685" xfId="0" applyNumberFormat="1" applyFont="1" applyBorder="1" applyAlignment="1">
      <alignment horizontal="center" vertical="center"/>
    </xf>
    <xf numFmtId="176" fontId="28" fillId="0" borderId="52" xfId="0" applyNumberFormat="1" applyFont="1" applyBorder="1" applyAlignment="1">
      <alignment horizontal="center" vertical="center"/>
    </xf>
    <xf numFmtId="0" fontId="28" fillId="0" borderId="507" xfId="0" applyFont="1" applyBorder="1" applyAlignment="1">
      <alignment horizontal="center" vertical="center"/>
    </xf>
    <xf numFmtId="176" fontId="28" fillId="36" borderId="642" xfId="0" applyNumberFormat="1" applyFont="1" applyFill="1" applyBorder="1" applyAlignment="1">
      <alignment horizontal="center" vertical="center"/>
    </xf>
    <xf numFmtId="0" fontId="28" fillId="36" borderId="504" xfId="0" applyFont="1" applyFill="1" applyBorder="1" applyAlignment="1">
      <alignment horizontal="center" vertical="center"/>
    </xf>
    <xf numFmtId="0" fontId="85" fillId="0" borderId="521" xfId="0" applyFont="1" applyBorder="1" applyAlignment="1">
      <alignment horizontal="center" vertical="center" shrinkToFit="1"/>
    </xf>
    <xf numFmtId="0" fontId="27" fillId="0" borderId="606" xfId="0" applyFont="1" applyBorder="1" applyAlignment="1">
      <alignment horizontal="center" vertical="center" shrinkToFit="1"/>
    </xf>
    <xf numFmtId="0" fontId="27" fillId="0" borderId="521" xfId="0" applyFont="1" applyBorder="1" applyAlignment="1">
      <alignment horizontal="center" vertical="center" shrinkToFit="1"/>
    </xf>
    <xf numFmtId="0" fontId="28" fillId="0" borderId="4310" xfId="0" applyFont="1" applyBorder="1" applyAlignment="1">
      <alignment horizontal="center" vertical="center" shrinkToFit="1"/>
    </xf>
    <xf numFmtId="181" fontId="36" fillId="21" borderId="521" xfId="0" applyNumberFormat="1" applyFont="1" applyFill="1" applyBorder="1" applyAlignment="1">
      <alignment horizontal="center" vertical="center"/>
    </xf>
    <xf numFmtId="0" fontId="39" fillId="3" borderId="3723" xfId="0" applyFont="1" applyFill="1" applyBorder="1" applyAlignment="1">
      <alignment vertical="center" shrinkToFit="1"/>
    </xf>
    <xf numFmtId="181" fontId="35" fillId="0" borderId="521" xfId="0" applyNumberFormat="1" applyFont="1" applyBorder="1" applyAlignment="1">
      <alignment horizontal="center" vertical="center"/>
    </xf>
    <xf numFmtId="0" fontId="35" fillId="0" borderId="148" xfId="0" applyFont="1" applyBorder="1" applyAlignment="1">
      <alignment horizontal="center" vertical="center" shrinkToFit="1"/>
    </xf>
    <xf numFmtId="176" fontId="0" fillId="2" borderId="514" xfId="0" applyNumberFormat="1" applyFill="1" applyBorder="1" applyAlignment="1">
      <alignment horizontal="center" vertical="center" shrinkToFit="1"/>
    </xf>
    <xf numFmtId="0" fontId="0" fillId="5" borderId="521" xfId="0" applyFill="1" applyBorder="1" applyAlignment="1">
      <alignment horizontal="center" vertical="center" shrinkToFit="1"/>
    </xf>
    <xf numFmtId="0" fontId="27" fillId="0" borderId="4310" xfId="0" applyFont="1" applyBorder="1" applyAlignment="1">
      <alignment horizontal="center" vertical="center" shrinkToFit="1"/>
    </xf>
    <xf numFmtId="0" fontId="27" fillId="11" borderId="4311" xfId="0" quotePrefix="1" applyFont="1" applyFill="1" applyBorder="1" applyAlignment="1">
      <alignment horizontal="center" vertical="center"/>
    </xf>
    <xf numFmtId="0" fontId="37" fillId="0" borderId="1947" xfId="0" applyFont="1" applyBorder="1" applyAlignment="1">
      <alignment vertical="center" shrinkToFit="1"/>
    </xf>
    <xf numFmtId="0" fontId="37" fillId="0" borderId="3104" xfId="0" applyFont="1" applyBorder="1" applyAlignment="1">
      <alignment vertical="center" shrinkToFit="1"/>
    </xf>
    <xf numFmtId="0" fontId="37" fillId="3" borderId="3104" xfId="0" applyFont="1" applyFill="1" applyBorder="1" applyAlignment="1">
      <alignment vertical="center" shrinkToFit="1"/>
    </xf>
    <xf numFmtId="0" fontId="37" fillId="0" borderId="3723" xfId="0" applyFont="1" applyBorder="1" applyAlignment="1">
      <alignment vertical="center" shrinkToFit="1"/>
    </xf>
    <xf numFmtId="0" fontId="37" fillId="3" borderId="4199" xfId="0" applyFont="1" applyFill="1" applyBorder="1" applyAlignment="1">
      <alignment vertical="center" shrinkToFit="1"/>
    </xf>
    <xf numFmtId="0" fontId="37" fillId="21" borderId="3723" xfId="0" applyFont="1" applyFill="1" applyBorder="1" applyAlignment="1">
      <alignment vertical="center" shrinkToFit="1"/>
    </xf>
    <xf numFmtId="0" fontId="37" fillId="3" borderId="4215" xfId="0" applyFont="1" applyFill="1" applyBorder="1" applyAlignment="1">
      <alignment vertical="center" shrinkToFit="1"/>
    </xf>
    <xf numFmtId="0" fontId="37" fillId="7" borderId="3723" xfId="0" applyFont="1" applyFill="1" applyBorder="1" applyAlignment="1">
      <alignment vertical="center" shrinkToFit="1"/>
    </xf>
    <xf numFmtId="0" fontId="37" fillId="7" borderId="1039" xfId="0" applyFont="1" applyFill="1" applyBorder="1" applyAlignment="1">
      <alignment vertical="center" shrinkToFit="1"/>
    </xf>
    <xf numFmtId="0" fontId="37" fillId="21" borderId="3104" xfId="0" applyFont="1" applyFill="1" applyBorder="1" applyAlignment="1">
      <alignment vertical="center" shrinkToFit="1"/>
    </xf>
    <xf numFmtId="0" fontId="37" fillId="8" borderId="3104" xfId="0" applyFont="1" applyFill="1" applyBorder="1" applyAlignment="1">
      <alignment vertical="center" shrinkToFit="1"/>
    </xf>
    <xf numFmtId="0" fontId="37" fillId="7" borderId="4237" xfId="0" applyFont="1" applyFill="1" applyBorder="1" applyAlignment="1">
      <alignment vertical="center" shrinkToFit="1"/>
    </xf>
    <xf numFmtId="0" fontId="37" fillId="0" borderId="1039" xfId="0" applyFont="1" applyBorder="1" applyAlignment="1">
      <alignment vertical="center" shrinkToFit="1"/>
    </xf>
    <xf numFmtId="0" fontId="36" fillId="34" borderId="3104" xfId="0" applyFont="1" applyFill="1" applyBorder="1" applyAlignment="1">
      <alignment vertical="center" shrinkToFit="1"/>
    </xf>
    <xf numFmtId="0" fontId="39" fillId="0" borderId="3466" xfId="0" applyFont="1" applyBorder="1" applyAlignment="1">
      <alignment horizontal="center" vertical="center" shrinkToFit="1"/>
    </xf>
    <xf numFmtId="0" fontId="39" fillId="3" borderId="3466" xfId="0" applyFont="1" applyFill="1" applyBorder="1" applyAlignment="1">
      <alignment horizontal="center" vertical="center" shrinkToFit="1"/>
    </xf>
    <xf numFmtId="0" fontId="39" fillId="3" borderId="4200" xfId="0" applyFont="1" applyFill="1" applyBorder="1" applyAlignment="1">
      <alignment horizontal="center" vertical="center" shrinkToFit="1"/>
    </xf>
    <xf numFmtId="0" fontId="39" fillId="3" borderId="4216" xfId="0" applyFont="1" applyFill="1" applyBorder="1" applyAlignment="1">
      <alignment horizontal="center" vertical="center" shrinkToFit="1"/>
    </xf>
    <xf numFmtId="0" fontId="39" fillId="7" borderId="1040" xfId="0" applyFont="1" applyFill="1" applyBorder="1" applyAlignment="1">
      <alignment horizontal="center" vertical="center" shrinkToFit="1"/>
    </xf>
    <xf numFmtId="0" fontId="39" fillId="21" borderId="3466" xfId="0" applyFont="1" applyFill="1" applyBorder="1" applyAlignment="1">
      <alignment horizontal="center" vertical="center" shrinkToFit="1"/>
    </xf>
    <xf numFmtId="0" fontId="39" fillId="8" borderId="3466" xfId="0" applyFont="1" applyFill="1" applyBorder="1" applyAlignment="1">
      <alignment horizontal="center" vertical="center" shrinkToFit="1"/>
    </xf>
    <xf numFmtId="0" fontId="39" fillId="7" borderId="4238" xfId="0" applyFont="1" applyFill="1" applyBorder="1" applyAlignment="1">
      <alignment horizontal="center" vertical="center" shrinkToFit="1"/>
    </xf>
    <xf numFmtId="178" fontId="0" fillId="0" borderId="154" xfId="0" applyNumberFormat="1" applyBorder="1" applyAlignment="1">
      <alignment horizontal="center" vertical="center" shrinkToFit="1"/>
    </xf>
    <xf numFmtId="0" fontId="35" fillId="0" borderId="155" xfId="0" applyFont="1" applyBorder="1" applyAlignment="1">
      <alignment horizontal="center" vertical="center" shrinkToFit="1"/>
    </xf>
    <xf numFmtId="176" fontId="83" fillId="20" borderId="4306" xfId="0" applyNumberFormat="1" applyFont="1" applyFill="1" applyBorder="1" applyAlignment="1">
      <alignment horizontal="center" vertical="center" shrinkToFit="1"/>
    </xf>
    <xf numFmtId="0" fontId="39" fillId="0" borderId="529" xfId="0" quotePrefix="1" applyFont="1" applyBorder="1" applyAlignment="1">
      <alignment horizontal="center" vertical="center" shrinkToFit="1"/>
    </xf>
    <xf numFmtId="176" fontId="28" fillId="20" borderId="532" xfId="0" applyNumberFormat="1" applyFont="1" applyFill="1" applyBorder="1" applyAlignment="1">
      <alignment horizontal="center" vertical="center" shrinkToFit="1"/>
    </xf>
    <xf numFmtId="176" fontId="28" fillId="20" borderId="514" xfId="0" applyNumberFormat="1" applyFont="1" applyFill="1" applyBorder="1" applyAlignment="1">
      <alignment horizontal="center" vertical="center" shrinkToFit="1"/>
    </xf>
    <xf numFmtId="176" fontId="28" fillId="16" borderId="514" xfId="0" applyNumberFormat="1" applyFont="1" applyFill="1" applyBorder="1" applyAlignment="1">
      <alignment horizontal="center" vertical="center" shrinkToFit="1"/>
    </xf>
    <xf numFmtId="0" fontId="28" fillId="0" borderId="215" xfId="0" applyFont="1" applyBorder="1" applyAlignment="1">
      <alignment horizontal="center" vertical="center"/>
    </xf>
    <xf numFmtId="0" fontId="0" fillId="11" borderId="4311" xfId="0" quotePrefix="1" applyFill="1" applyBorder="1" applyAlignment="1">
      <alignment horizontal="center" vertical="center"/>
    </xf>
    <xf numFmtId="0" fontId="0" fillId="0" borderId="4312" xfId="0" applyBorder="1" applyAlignment="1"/>
    <xf numFmtId="0" fontId="0" fillId="0" borderId="4312" xfId="0" applyBorder="1">
      <alignment vertical="center"/>
    </xf>
    <xf numFmtId="0" fontId="0" fillId="2" borderId="4312" xfId="0" applyFill="1" applyBorder="1">
      <alignment vertical="center"/>
    </xf>
    <xf numFmtId="0" fontId="0" fillId="21" borderId="4312" xfId="0" applyFill="1" applyBorder="1" applyAlignment="1">
      <alignment horizontal="center" vertical="center"/>
    </xf>
    <xf numFmtId="0" fontId="0" fillId="7" borderId="4312" xfId="0" applyFill="1" applyBorder="1" applyAlignment="1">
      <alignment horizontal="center" vertical="center"/>
    </xf>
    <xf numFmtId="0" fontId="89" fillId="4" borderId="4312" xfId="0" applyFont="1" applyFill="1" applyBorder="1" applyAlignment="1">
      <alignment horizontal="center" vertical="center"/>
    </xf>
    <xf numFmtId="0" fontId="0" fillId="0" borderId="4312" xfId="0" applyBorder="1" applyAlignment="1">
      <alignment horizontal="center" vertical="center"/>
    </xf>
    <xf numFmtId="0" fontId="0" fillId="0" borderId="4312" xfId="0" applyBorder="1" applyAlignment="1">
      <alignment horizontal="center" vertical="center" shrinkToFit="1"/>
    </xf>
    <xf numFmtId="0" fontId="0" fillId="4" borderId="4312" xfId="0" applyFill="1" applyBorder="1" applyAlignment="1">
      <alignment horizontal="center" vertical="center"/>
    </xf>
    <xf numFmtId="0" fontId="0" fillId="2" borderId="4312" xfId="0" applyFill="1" applyBorder="1" applyAlignment="1">
      <alignment horizontal="center" vertical="center"/>
    </xf>
    <xf numFmtId="183" fontId="0" fillId="7" borderId="4312" xfId="0" applyNumberFormat="1" applyFill="1" applyBorder="1" applyAlignment="1">
      <alignment horizontal="center" vertical="center"/>
    </xf>
    <xf numFmtId="183" fontId="0" fillId="41" borderId="4312" xfId="0" applyNumberFormat="1" applyFill="1" applyBorder="1" applyAlignment="1">
      <alignment horizontal="center" vertical="center"/>
    </xf>
    <xf numFmtId="183" fontId="0" fillId="0" borderId="4312" xfId="0" applyNumberFormat="1" applyBorder="1" applyAlignment="1">
      <alignment horizontal="center" vertical="center"/>
    </xf>
    <xf numFmtId="181" fontId="37" fillId="13" borderId="521" xfId="0" applyNumberFormat="1" applyFont="1" applyFill="1" applyBorder="1" applyAlignment="1">
      <alignment horizontal="center" vertical="center"/>
    </xf>
    <xf numFmtId="0" fontId="37" fillId="21" borderId="3403" xfId="0" applyFont="1" applyFill="1" applyBorder="1" applyAlignment="1">
      <alignment vertical="center" shrinkToFit="1"/>
    </xf>
    <xf numFmtId="0" fontId="39" fillId="34" borderId="3723" xfId="0" applyFont="1" applyFill="1" applyBorder="1" applyAlignment="1">
      <alignment vertical="center" shrinkToFit="1"/>
    </xf>
    <xf numFmtId="0" fontId="39" fillId="0" borderId="1948" xfId="0" applyFont="1" applyBorder="1" applyAlignment="1">
      <alignment horizontal="center" vertical="center" shrinkToFit="1"/>
    </xf>
    <xf numFmtId="180" fontId="27" fillId="11" borderId="13" xfId="0" applyNumberFormat="1" applyFont="1" applyFill="1" applyBorder="1" applyAlignment="1">
      <alignment horizontal="center" vertical="center"/>
    </xf>
    <xf numFmtId="181" fontId="39" fillId="13" borderId="2178" xfId="0" applyNumberFormat="1" applyFont="1" applyFill="1" applyBorder="1" applyAlignment="1">
      <alignment horizontal="center" vertical="center"/>
    </xf>
    <xf numFmtId="0" fontId="39" fillId="0" borderId="528" xfId="0" applyFont="1" applyBorder="1" applyAlignment="1">
      <alignment vertical="center" shrinkToFit="1"/>
    </xf>
    <xf numFmtId="0" fontId="28" fillId="0" borderId="520" xfId="0" applyFont="1" applyBorder="1" applyAlignment="1">
      <alignment horizontal="center" vertical="center" shrinkToFit="1"/>
    </xf>
    <xf numFmtId="178" fontId="27" fillId="0" borderId="523" xfId="0" applyNumberFormat="1" applyFont="1" applyBorder="1" applyAlignment="1">
      <alignment horizontal="center" vertical="center" shrinkToFit="1"/>
    </xf>
    <xf numFmtId="0" fontId="36" fillId="0" borderId="530" xfId="0" quotePrefix="1" applyFont="1" applyBorder="1" applyAlignment="1">
      <alignment horizontal="center" vertical="center" shrinkToFit="1"/>
    </xf>
    <xf numFmtId="0" fontId="36" fillId="0" borderId="530" xfId="0" applyFont="1" applyBorder="1" applyAlignment="1">
      <alignment horizontal="center" vertical="center" shrinkToFit="1"/>
    </xf>
    <xf numFmtId="49" fontId="40" fillId="0" borderId="0" xfId="61" applyNumberFormat="1" applyFont="1" applyAlignment="1">
      <alignment horizontal="left" vertical="center"/>
    </xf>
    <xf numFmtId="181" fontId="35" fillId="47" borderId="606" xfId="0" applyNumberFormat="1" applyFont="1" applyFill="1" applyBorder="1" applyAlignment="1">
      <alignment horizontal="center" vertical="center"/>
    </xf>
    <xf numFmtId="0" fontId="37" fillId="0" borderId="4242" xfId="0" applyFont="1" applyBorder="1" applyAlignment="1">
      <alignment vertical="center" shrinkToFit="1"/>
    </xf>
    <xf numFmtId="0" fontId="39" fillId="0" borderId="623" xfId="0" applyFont="1" applyBorder="1" applyAlignment="1">
      <alignment horizontal="center" vertical="center" shrinkToFit="1"/>
    </xf>
    <xf numFmtId="180" fontId="0" fillId="11" borderId="4276" xfId="0" applyNumberFormat="1" applyFill="1" applyBorder="1" applyAlignment="1">
      <alignment horizontal="center" vertical="center"/>
    </xf>
    <xf numFmtId="0" fontId="28" fillId="11" borderId="4281" xfId="0" applyFont="1" applyFill="1" applyBorder="1" applyAlignment="1">
      <alignment horizontal="center" vertical="center" shrinkToFit="1"/>
    </xf>
    <xf numFmtId="181" fontId="35" fillId="47" borderId="4280" xfId="0" applyNumberFormat="1" applyFont="1" applyFill="1" applyBorder="1" applyAlignment="1">
      <alignment horizontal="center" vertical="center"/>
    </xf>
    <xf numFmtId="0" fontId="37" fillId="7" borderId="4313" xfId="0" applyFont="1" applyFill="1" applyBorder="1" applyAlignment="1">
      <alignment vertical="center" shrinkToFit="1"/>
    </xf>
    <xf numFmtId="0" fontId="39" fillId="7" borderId="4314" xfId="0" applyFont="1" applyFill="1" applyBorder="1" applyAlignment="1">
      <alignment horizontal="center" vertical="center" shrinkToFit="1"/>
    </xf>
    <xf numFmtId="0" fontId="29" fillId="0" borderId="4290" xfId="0" applyFont="1" applyBorder="1" applyAlignment="1">
      <alignment horizontal="center" vertical="center" shrinkToFit="1"/>
    </xf>
    <xf numFmtId="0" fontId="0" fillId="0" borderId="4280" xfId="0" applyBorder="1" applyAlignment="1">
      <alignment horizontal="center" vertical="center" shrinkToFit="1"/>
    </xf>
    <xf numFmtId="178" fontId="0" fillId="0" borderId="4315" xfId="0" applyNumberFormat="1" applyBorder="1" applyAlignment="1">
      <alignment horizontal="center" vertical="center" shrinkToFit="1"/>
    </xf>
    <xf numFmtId="0" fontId="35" fillId="0" borderId="4316" xfId="0" applyFont="1" applyBorder="1" applyAlignment="1">
      <alignment horizontal="center" vertical="center" shrinkToFit="1"/>
    </xf>
    <xf numFmtId="49" fontId="43" fillId="0" borderId="4282" xfId="0" quotePrefix="1" applyNumberFormat="1" applyFont="1" applyBorder="1" applyAlignment="1">
      <alignment horizontal="center" vertical="center" shrinkToFit="1"/>
    </xf>
    <xf numFmtId="0" fontId="0" fillId="11" borderId="4317" xfId="0" quotePrefix="1" applyFill="1" applyBorder="1" applyAlignment="1">
      <alignment horizontal="center" vertical="center"/>
    </xf>
    <xf numFmtId="176" fontId="0" fillId="20" borderId="4318" xfId="0" applyNumberFormat="1" applyFill="1" applyBorder="1" applyAlignment="1">
      <alignment horizontal="center" vertical="center" shrinkToFit="1"/>
    </xf>
    <xf numFmtId="176" fontId="0" fillId="20" borderId="4319" xfId="0" applyNumberFormat="1" applyFill="1" applyBorder="1" applyAlignment="1">
      <alignment horizontal="center" vertical="center" shrinkToFit="1"/>
    </xf>
    <xf numFmtId="176" fontId="28" fillId="20" borderId="4320" xfId="0" applyNumberFormat="1" applyFont="1" applyFill="1" applyBorder="1" applyAlignment="1">
      <alignment horizontal="center" vertical="center" shrinkToFit="1"/>
    </xf>
    <xf numFmtId="176" fontId="28" fillId="16" borderId="4321" xfId="0" applyNumberFormat="1" applyFont="1" applyFill="1" applyBorder="1" applyAlignment="1">
      <alignment horizontal="center" vertical="center" shrinkToFit="1"/>
    </xf>
    <xf numFmtId="176" fontId="0" fillId="16" borderId="4319" xfId="0" applyNumberFormat="1" applyFill="1" applyBorder="1" applyAlignment="1">
      <alignment horizontal="center" vertical="center" shrinkToFit="1"/>
    </xf>
    <xf numFmtId="176" fontId="39" fillId="11" borderId="4318" xfId="0" applyNumberFormat="1" applyFont="1" applyFill="1" applyBorder="1" applyAlignment="1">
      <alignment horizontal="center" vertical="center" shrinkToFit="1"/>
    </xf>
    <xf numFmtId="176" fontId="39" fillId="11" borderId="4322" xfId="0" applyNumberFormat="1" applyFont="1" applyFill="1" applyBorder="1" applyAlignment="1">
      <alignment horizontal="center" vertical="center" shrinkToFit="1"/>
    </xf>
    <xf numFmtId="176" fontId="39" fillId="0" borderId="4322" xfId="0" applyNumberFormat="1" applyFont="1" applyBorder="1" applyAlignment="1">
      <alignment horizontal="center" vertical="center" shrinkToFit="1"/>
    </xf>
    <xf numFmtId="0" fontId="39" fillId="0" borderId="4323" xfId="0" applyFont="1" applyBorder="1" applyAlignment="1">
      <alignment horizontal="center" vertical="center" shrinkToFit="1"/>
    </xf>
    <xf numFmtId="0" fontId="39" fillId="11" borderId="4324" xfId="0" applyFont="1" applyFill="1" applyBorder="1" applyAlignment="1">
      <alignment horizontal="center" vertical="center" shrinkToFit="1"/>
    </xf>
    <xf numFmtId="0" fontId="39" fillId="11" borderId="4322" xfId="0" applyFont="1" applyFill="1" applyBorder="1" applyAlignment="1">
      <alignment horizontal="center" vertical="center" shrinkToFit="1"/>
    </xf>
    <xf numFmtId="0" fontId="39" fillId="11" borderId="4318" xfId="0" applyFont="1" applyFill="1" applyBorder="1" applyAlignment="1">
      <alignment horizontal="center" vertical="center" shrinkToFit="1"/>
    </xf>
    <xf numFmtId="0" fontId="39" fillId="5" borderId="4318" xfId="0" applyFont="1" applyFill="1" applyBorder="1" applyAlignment="1">
      <alignment horizontal="center" vertical="center" shrinkToFit="1"/>
    </xf>
    <xf numFmtId="0" fontId="39" fillId="5" borderId="4322" xfId="0" applyFont="1" applyFill="1" applyBorder="1" applyAlignment="1">
      <alignment horizontal="center" vertical="center" shrinkToFit="1"/>
    </xf>
    <xf numFmtId="176" fontId="0" fillId="0" borderId="4325" xfId="0" applyNumberFormat="1" applyBorder="1" applyAlignment="1">
      <alignment horizontal="center" vertical="center"/>
    </xf>
    <xf numFmtId="0" fontId="0" fillId="0" borderId="4326" xfId="0" applyBorder="1">
      <alignment vertical="center"/>
    </xf>
    <xf numFmtId="176" fontId="0" fillId="0" borderId="4327" xfId="0" applyNumberFormat="1" applyBorder="1" applyAlignment="1">
      <alignment horizontal="center" vertical="center"/>
    </xf>
    <xf numFmtId="0" fontId="0" fillId="0" borderId="4328" xfId="0" applyBorder="1">
      <alignment vertical="center"/>
    </xf>
    <xf numFmtId="0" fontId="0" fillId="0" borderId="4327" xfId="0" applyBorder="1" applyAlignment="1">
      <alignment horizontal="center" vertical="center"/>
    </xf>
    <xf numFmtId="176" fontId="0" fillId="0" borderId="4324" xfId="0" applyNumberFormat="1" applyBorder="1" applyAlignment="1">
      <alignment horizontal="center" vertical="center"/>
    </xf>
    <xf numFmtId="0" fontId="0" fillId="0" borderId="4328" xfId="0" applyBorder="1" applyAlignment="1">
      <alignment horizontal="center" vertical="center"/>
    </xf>
    <xf numFmtId="0" fontId="0" fillId="0" borderId="4326" xfId="0" applyBorder="1" applyAlignment="1">
      <alignment horizontal="center" vertical="center"/>
    </xf>
    <xf numFmtId="0" fontId="0" fillId="0" borderId="4324" xfId="0" applyBorder="1" applyAlignment="1">
      <alignment horizontal="center" vertical="center"/>
    </xf>
    <xf numFmtId="0" fontId="0" fillId="0" borderId="4329" xfId="0" applyBorder="1" applyAlignment="1">
      <alignment horizontal="center" vertical="center"/>
    </xf>
    <xf numFmtId="0" fontId="0" fillId="36" borderId="4326" xfId="0" applyFill="1" applyBorder="1" applyAlignment="1">
      <alignment horizontal="center" vertical="center"/>
    </xf>
    <xf numFmtId="0" fontId="0" fillId="0" borderId="4330" xfId="0" applyBorder="1" applyAlignment="1">
      <alignment horizontal="center" vertical="center"/>
    </xf>
    <xf numFmtId="176" fontId="29" fillId="20" borderId="514" xfId="0" applyNumberFormat="1" applyFont="1" applyFill="1" applyBorder="1" applyAlignment="1">
      <alignment horizontal="center" vertical="center" shrinkToFit="1"/>
    </xf>
    <xf numFmtId="0" fontId="36" fillId="7" borderId="529" xfId="0" applyFont="1" applyFill="1" applyBorder="1" applyAlignment="1">
      <alignment horizontal="center" vertical="center" shrinkToFit="1"/>
    </xf>
    <xf numFmtId="0" fontId="29" fillId="0" borderId="4312" xfId="0" applyFont="1" applyBorder="1" applyAlignment="1">
      <alignment horizontal="center" vertical="center"/>
    </xf>
    <xf numFmtId="0" fontId="90" fillId="0" borderId="521" xfId="0" applyFont="1" applyBorder="1" applyAlignment="1">
      <alignment horizontal="center" vertical="center" shrinkToFit="1"/>
    </xf>
    <xf numFmtId="181" fontId="35" fillId="24" borderId="521" xfId="0" applyNumberFormat="1" applyFont="1" applyFill="1" applyBorder="1" applyAlignment="1">
      <alignment horizontal="center" vertical="center"/>
    </xf>
    <xf numFmtId="0" fontId="37" fillId="3" borderId="1039" xfId="0" applyFont="1" applyFill="1" applyBorder="1" applyAlignment="1">
      <alignment vertical="center" shrinkToFit="1"/>
    </xf>
    <xf numFmtId="0" fontId="39" fillId="0" borderId="528" xfId="0" applyFont="1" applyBorder="1" applyAlignment="1">
      <alignment horizontal="center" vertical="center" shrinkToFit="1"/>
    </xf>
    <xf numFmtId="176" fontId="83" fillId="20" borderId="4318" xfId="0" applyNumberFormat="1" applyFont="1" applyFill="1" applyBorder="1" applyAlignment="1">
      <alignment horizontal="center" vertical="center" shrinkToFit="1"/>
    </xf>
    <xf numFmtId="0" fontId="0" fillId="0" borderId="4310" xfId="0" applyBorder="1" applyAlignment="1">
      <alignment horizontal="center" vertical="center" shrinkToFit="1"/>
    </xf>
    <xf numFmtId="180" fontId="0" fillId="11" borderId="4332" xfId="0" applyNumberFormat="1" applyFill="1" applyBorder="1" applyAlignment="1">
      <alignment horizontal="center" vertical="center"/>
    </xf>
    <xf numFmtId="0" fontId="28" fillId="0" borderId="4333" xfId="0" applyFont="1" applyBorder="1" applyAlignment="1">
      <alignment horizontal="center" vertical="center" shrinkToFit="1"/>
    </xf>
    <xf numFmtId="181" fontId="35" fillId="47" borderId="64" xfId="0" applyNumberFormat="1" applyFont="1" applyFill="1" applyBorder="1" applyAlignment="1">
      <alignment horizontal="center" vertical="center"/>
    </xf>
    <xf numFmtId="0" fontId="37" fillId="0" borderId="4334" xfId="0" applyFont="1" applyBorder="1" applyAlignment="1">
      <alignment vertical="center" shrinkToFit="1"/>
    </xf>
    <xf numFmtId="0" fontId="39" fillId="0" borderId="4335" xfId="0" applyFont="1" applyBorder="1" applyAlignment="1">
      <alignment horizontal="center" vertical="center" shrinkToFit="1"/>
    </xf>
    <xf numFmtId="0" fontId="29" fillId="0" borderId="4336" xfId="0" applyFont="1" applyBorder="1" applyAlignment="1">
      <alignment horizontal="center" vertical="center" shrinkToFit="1"/>
    </xf>
    <xf numFmtId="0" fontId="0" fillId="0" borderId="64" xfId="0" applyBorder="1" applyAlignment="1">
      <alignment horizontal="center" vertical="center" shrinkToFit="1"/>
    </xf>
    <xf numFmtId="178" fontId="0" fillId="0" borderId="4337" xfId="0" applyNumberFormat="1" applyBorder="1" applyAlignment="1">
      <alignment horizontal="center" vertical="center" shrinkToFit="1"/>
    </xf>
    <xf numFmtId="0" fontId="35" fillId="0" borderId="4338" xfId="0" applyFont="1" applyBorder="1" applyAlignment="1">
      <alignment horizontal="center" vertical="center" shrinkToFit="1"/>
    </xf>
    <xf numFmtId="49" fontId="43" fillId="0" borderId="4339" xfId="0" quotePrefix="1" applyNumberFormat="1" applyFont="1" applyBorder="1" applyAlignment="1">
      <alignment horizontal="center" vertical="center" shrinkToFit="1"/>
    </xf>
    <xf numFmtId="0" fontId="0" fillId="11" borderId="4340" xfId="0" quotePrefix="1" applyFill="1" applyBorder="1" applyAlignment="1">
      <alignment horizontal="center" vertical="center"/>
    </xf>
    <xf numFmtId="176" fontId="0" fillId="20" borderId="4341" xfId="0" applyNumberFormat="1" applyFill="1" applyBorder="1" applyAlignment="1">
      <alignment horizontal="center" vertical="center" shrinkToFit="1"/>
    </xf>
    <xf numFmtId="176" fontId="0" fillId="20" borderId="4342" xfId="0" applyNumberFormat="1" applyFill="1" applyBorder="1" applyAlignment="1">
      <alignment horizontal="center" vertical="center" shrinkToFit="1"/>
    </xf>
    <xf numFmtId="176" fontId="28" fillId="20" borderId="4343" xfId="0" applyNumberFormat="1" applyFont="1" applyFill="1" applyBorder="1" applyAlignment="1">
      <alignment horizontal="center" vertical="center" shrinkToFit="1"/>
    </xf>
    <xf numFmtId="176" fontId="28" fillId="16" borderId="4344" xfId="0" applyNumberFormat="1" applyFont="1" applyFill="1" applyBorder="1" applyAlignment="1">
      <alignment horizontal="center" vertical="center" shrinkToFit="1"/>
    </xf>
    <xf numFmtId="176" fontId="0" fillId="16" borderId="4342" xfId="0" applyNumberFormat="1" applyFill="1" applyBorder="1" applyAlignment="1">
      <alignment horizontal="center" vertical="center" shrinkToFit="1"/>
    </xf>
    <xf numFmtId="176" fontId="39" fillId="11" borderId="4341" xfId="0" applyNumberFormat="1" applyFont="1" applyFill="1" applyBorder="1" applyAlignment="1">
      <alignment horizontal="center" vertical="center" shrinkToFit="1"/>
    </xf>
    <xf numFmtId="176" fontId="39" fillId="11" borderId="4345" xfId="0" applyNumberFormat="1" applyFont="1" applyFill="1" applyBorder="1" applyAlignment="1">
      <alignment horizontal="center" vertical="center" shrinkToFit="1"/>
    </xf>
    <xf numFmtId="176" fontId="39" fillId="0" borderId="4345" xfId="0" applyNumberFormat="1" applyFont="1" applyBorder="1" applyAlignment="1">
      <alignment horizontal="center" vertical="center" shrinkToFit="1"/>
    </xf>
    <xf numFmtId="0" fontId="39" fillId="0" borderId="4346" xfId="0" applyFont="1" applyBorder="1" applyAlignment="1">
      <alignment horizontal="center" vertical="center" shrinkToFit="1"/>
    </xf>
    <xf numFmtId="0" fontId="39" fillId="11" borderId="4347" xfId="0" applyFont="1" applyFill="1" applyBorder="1" applyAlignment="1">
      <alignment horizontal="center" vertical="center" shrinkToFit="1"/>
    </xf>
    <xf numFmtId="0" fontId="39" fillId="11" borderId="4345" xfId="0" applyFont="1" applyFill="1" applyBorder="1" applyAlignment="1">
      <alignment horizontal="center" vertical="center" shrinkToFit="1"/>
    </xf>
    <xf numFmtId="0" fontId="39" fillId="11" borderId="4341" xfId="0" applyFont="1" applyFill="1" applyBorder="1" applyAlignment="1">
      <alignment horizontal="center" vertical="center" shrinkToFit="1"/>
    </xf>
    <xf numFmtId="0" fontId="39" fillId="5" borderId="4341" xfId="0" applyFont="1" applyFill="1" applyBorder="1" applyAlignment="1">
      <alignment horizontal="center" vertical="center" shrinkToFit="1"/>
    </xf>
    <xf numFmtId="0" fontId="39" fillId="5" borderId="4345" xfId="0" applyFont="1" applyFill="1" applyBorder="1" applyAlignment="1">
      <alignment horizontal="center" vertical="center" shrinkToFit="1"/>
    </xf>
    <xf numFmtId="176" fontId="0" fillId="0" borderId="4348" xfId="0" applyNumberFormat="1" applyBorder="1" applyAlignment="1">
      <alignment horizontal="center" vertical="center"/>
    </xf>
    <xf numFmtId="0" fontId="0" fillId="0" borderId="4349" xfId="0" applyBorder="1">
      <alignment vertical="center"/>
    </xf>
    <xf numFmtId="176" fontId="0" fillId="0" borderId="4350" xfId="0" applyNumberFormat="1" applyBorder="1" applyAlignment="1">
      <alignment horizontal="center" vertical="center"/>
    </xf>
    <xf numFmtId="0" fontId="0" fillId="0" borderId="4351" xfId="0" applyBorder="1">
      <alignment vertical="center"/>
    </xf>
    <xf numFmtId="0" fontId="0" fillId="0" borderId="4350" xfId="0" applyBorder="1" applyAlignment="1">
      <alignment horizontal="center" vertical="center"/>
    </xf>
    <xf numFmtId="176" fontId="0" fillId="0" borderId="4347" xfId="0" applyNumberFormat="1" applyBorder="1" applyAlignment="1">
      <alignment horizontal="center" vertical="center"/>
    </xf>
    <xf numFmtId="0" fontId="0" fillId="0" borderId="4351" xfId="0" applyBorder="1" applyAlignment="1">
      <alignment horizontal="center" vertical="center"/>
    </xf>
    <xf numFmtId="176" fontId="0" fillId="0" borderId="4352" xfId="0" applyNumberFormat="1" applyBorder="1" applyAlignment="1">
      <alignment horizontal="center" vertical="center"/>
    </xf>
    <xf numFmtId="0" fontId="0" fillId="0" borderId="4349" xfId="0" applyBorder="1" applyAlignment="1">
      <alignment horizontal="center" vertical="center"/>
    </xf>
    <xf numFmtId="0" fontId="0" fillId="0" borderId="4347" xfId="0" applyBorder="1" applyAlignment="1">
      <alignment horizontal="center" vertical="center"/>
    </xf>
    <xf numFmtId="176" fontId="0" fillId="0" borderId="4353" xfId="0" applyNumberFormat="1" applyBorder="1" applyAlignment="1">
      <alignment horizontal="center" vertical="center"/>
    </xf>
    <xf numFmtId="0" fontId="0" fillId="0" borderId="4354" xfId="0" applyBorder="1" applyAlignment="1">
      <alignment horizontal="center" vertical="center"/>
    </xf>
    <xf numFmtId="176" fontId="0" fillId="36" borderId="80" xfId="0" applyNumberFormat="1" applyFill="1" applyBorder="1" applyAlignment="1">
      <alignment horizontal="center" vertical="center"/>
    </xf>
    <xf numFmtId="0" fontId="0" fillId="36" borderId="4349" xfId="0" applyFill="1" applyBorder="1" applyAlignment="1">
      <alignment horizontal="center" vertical="center"/>
    </xf>
    <xf numFmtId="0" fontId="0" fillId="5" borderId="4355" xfId="0" applyFill="1" applyBorder="1" applyAlignment="1">
      <alignment horizontal="center" vertical="center"/>
    </xf>
    <xf numFmtId="0" fontId="0" fillId="5" borderId="4356" xfId="0" applyFill="1" applyBorder="1" applyAlignment="1">
      <alignment horizontal="center" vertical="center"/>
    </xf>
    <xf numFmtId="0" fontId="0" fillId="5" borderId="4357" xfId="0" applyFill="1" applyBorder="1" applyAlignment="1">
      <alignment horizontal="center" vertical="center"/>
    </xf>
    <xf numFmtId="0" fontId="0" fillId="5" borderId="4358" xfId="0" applyFill="1" applyBorder="1" applyAlignment="1">
      <alignment horizontal="center" vertical="center"/>
    </xf>
    <xf numFmtId="0" fontId="0" fillId="5" borderId="4359" xfId="0" applyFill="1" applyBorder="1" applyAlignment="1">
      <alignment horizontal="center" vertical="center"/>
    </xf>
    <xf numFmtId="0" fontId="0" fillId="0" borderId="4360" xfId="0" applyBorder="1" applyAlignment="1">
      <alignment horizontal="center" vertical="center"/>
    </xf>
    <xf numFmtId="0" fontId="0" fillId="0" borderId="4352" xfId="0" applyBorder="1">
      <alignment vertical="center"/>
    </xf>
    <xf numFmtId="0" fontId="0" fillId="0" borderId="4361" xfId="0" applyBorder="1" applyAlignment="1">
      <alignment horizontal="center" vertical="center"/>
    </xf>
    <xf numFmtId="176" fontId="29" fillId="20" borderId="4342" xfId="0" applyNumberFormat="1" applyFont="1" applyFill="1" applyBorder="1" applyAlignment="1">
      <alignment horizontal="center" vertical="center" shrinkToFit="1"/>
    </xf>
    <xf numFmtId="176" fontId="29" fillId="20" borderId="4319" xfId="0" applyNumberFormat="1" applyFont="1" applyFill="1" applyBorder="1" applyAlignment="1">
      <alignment horizontal="center" vertical="center" shrinkToFit="1"/>
    </xf>
    <xf numFmtId="0" fontId="36" fillId="34" borderId="3466" xfId="0" applyFont="1" applyFill="1" applyBorder="1" applyAlignment="1">
      <alignment horizontal="center" vertical="center" shrinkToFit="1"/>
    </xf>
    <xf numFmtId="176" fontId="83" fillId="20" borderId="4341" xfId="0" applyNumberFormat="1" applyFont="1" applyFill="1" applyBorder="1" applyAlignment="1">
      <alignment horizontal="center" vertical="center" shrinkToFit="1"/>
    </xf>
    <xf numFmtId="0" fontId="37" fillId="3" borderId="3403" xfId="0" applyFont="1" applyFill="1" applyBorder="1" applyAlignment="1">
      <alignment vertical="center" shrinkToFit="1"/>
    </xf>
    <xf numFmtId="0" fontId="39" fillId="3" borderId="1040" xfId="0" applyFont="1" applyFill="1" applyBorder="1" applyAlignment="1">
      <alignment horizontal="center" vertical="center" shrinkToFit="1"/>
    </xf>
    <xf numFmtId="176" fontId="29" fillId="20" borderId="39" xfId="0" applyNumberFormat="1" applyFont="1" applyFill="1" applyBorder="1" applyAlignment="1">
      <alignment horizontal="center" vertical="center" shrinkToFit="1"/>
    </xf>
    <xf numFmtId="0" fontId="37" fillId="7" borderId="3403" xfId="0" applyFont="1" applyFill="1" applyBorder="1" applyAlignment="1">
      <alignment vertical="center" shrinkToFit="1"/>
    </xf>
    <xf numFmtId="0" fontId="37" fillId="0" borderId="4182" xfId="0" applyFont="1" applyBorder="1" applyAlignment="1">
      <alignment vertical="center" shrinkToFit="1"/>
    </xf>
    <xf numFmtId="0" fontId="45" fillId="8" borderId="4215" xfId="0" applyFont="1" applyFill="1" applyBorder="1" applyAlignment="1">
      <alignment vertical="center" shrinkToFit="1"/>
    </xf>
    <xf numFmtId="0" fontId="36" fillId="35" borderId="528" xfId="0" applyFont="1" applyFill="1" applyBorder="1" applyAlignment="1">
      <alignment vertical="center" shrinkToFit="1"/>
    </xf>
    <xf numFmtId="0" fontId="45" fillId="8" borderId="4216" xfId="0" applyFont="1" applyFill="1" applyBorder="1" applyAlignment="1">
      <alignment horizontal="center" vertical="center" shrinkToFit="1"/>
    </xf>
    <xf numFmtId="0" fontId="39" fillId="0" borderId="1040" xfId="0" applyFont="1" applyBorder="1" applyAlignment="1">
      <alignment horizontal="center" vertical="center" shrinkToFit="1"/>
    </xf>
    <xf numFmtId="0" fontId="39" fillId="7" borderId="528" xfId="0" applyFont="1" applyFill="1" applyBorder="1" applyAlignment="1">
      <alignment horizontal="center" vertical="center" shrinkToFit="1"/>
    </xf>
    <xf numFmtId="0" fontId="36" fillId="35" borderId="529" xfId="0" applyFont="1" applyFill="1" applyBorder="1" applyAlignment="1">
      <alignment horizontal="center" vertical="center" shrinkToFit="1"/>
    </xf>
    <xf numFmtId="0" fontId="36" fillId="34" borderId="4224" xfId="0" applyFont="1" applyFill="1" applyBorder="1" applyAlignment="1">
      <alignment horizontal="center" vertical="center" shrinkToFit="1"/>
    </xf>
    <xf numFmtId="0" fontId="0" fillId="0" borderId="4331" xfId="0" applyBorder="1" applyAlignment="1">
      <alignment horizontal="center" vertical="center"/>
    </xf>
    <xf numFmtId="176" fontId="0" fillId="36" borderId="4362" xfId="0" applyNumberFormat="1" applyFill="1" applyBorder="1" applyAlignment="1">
      <alignment horizontal="center" vertical="center"/>
    </xf>
    <xf numFmtId="181" fontId="35" fillId="17" borderId="521" xfId="0" applyNumberFormat="1" applyFont="1" applyFill="1" applyBorder="1" applyAlignment="1">
      <alignment horizontal="center" vertical="center"/>
    </xf>
    <xf numFmtId="0" fontId="35" fillId="0" borderId="4365" xfId="0" applyFont="1" applyBorder="1" applyAlignment="1">
      <alignment horizontal="center" vertical="center" shrinkToFit="1"/>
    </xf>
    <xf numFmtId="0" fontId="0" fillId="11" borderId="4366" xfId="0" quotePrefix="1" applyFill="1" applyBorder="1" applyAlignment="1">
      <alignment horizontal="center" vertical="center"/>
    </xf>
    <xf numFmtId="176" fontId="0" fillId="16" borderId="4368" xfId="0" applyNumberFormat="1" applyFill="1" applyBorder="1" applyAlignment="1">
      <alignment horizontal="center" vertical="center" shrinkToFit="1"/>
    </xf>
    <xf numFmtId="176" fontId="39" fillId="11" borderId="4367" xfId="0" applyNumberFormat="1" applyFont="1" applyFill="1" applyBorder="1" applyAlignment="1">
      <alignment horizontal="center" vertical="center" shrinkToFit="1"/>
    </xf>
    <xf numFmtId="176" fontId="39" fillId="11" borderId="4369" xfId="0" applyNumberFormat="1" applyFont="1" applyFill="1" applyBorder="1" applyAlignment="1">
      <alignment horizontal="center" vertical="center" shrinkToFit="1"/>
    </xf>
    <xf numFmtId="0" fontId="39" fillId="0" borderId="4370" xfId="0" applyFont="1" applyBorder="1" applyAlignment="1">
      <alignment horizontal="center" vertical="center" shrinkToFit="1"/>
    </xf>
    <xf numFmtId="0" fontId="39" fillId="11" borderId="4371" xfId="0" applyFont="1" applyFill="1" applyBorder="1" applyAlignment="1">
      <alignment horizontal="center" vertical="center" shrinkToFit="1"/>
    </xf>
    <xf numFmtId="0" fontId="39" fillId="11" borderId="4369" xfId="0" applyFont="1" applyFill="1" applyBorder="1" applyAlignment="1">
      <alignment horizontal="center" vertical="center" shrinkToFit="1"/>
    </xf>
    <xf numFmtId="0" fontId="39" fillId="11" borderId="4367" xfId="0" applyFont="1" applyFill="1" applyBorder="1" applyAlignment="1">
      <alignment horizontal="center" vertical="center" shrinkToFit="1"/>
    </xf>
    <xf numFmtId="0" fontId="39" fillId="5" borderId="4367" xfId="0" applyFont="1" applyFill="1" applyBorder="1" applyAlignment="1">
      <alignment horizontal="center" vertical="center" shrinkToFit="1"/>
    </xf>
    <xf numFmtId="0" fontId="39" fillId="5" borderId="4369" xfId="0" applyFont="1" applyFill="1" applyBorder="1" applyAlignment="1">
      <alignment horizontal="center" vertical="center" shrinkToFit="1"/>
    </xf>
    <xf numFmtId="176" fontId="0" fillId="0" borderId="4372" xfId="0" applyNumberFormat="1" applyBorder="1" applyAlignment="1">
      <alignment horizontal="center" vertical="center"/>
    </xf>
    <xf numFmtId="0" fontId="0" fillId="0" borderId="4373" xfId="0" applyBorder="1">
      <alignment vertical="center"/>
    </xf>
    <xf numFmtId="176" fontId="0" fillId="0" borderId="4374" xfId="0" applyNumberFormat="1" applyBorder="1" applyAlignment="1">
      <alignment horizontal="center" vertical="center"/>
    </xf>
    <xf numFmtId="0" fontId="0" fillId="0" borderId="4375" xfId="0" applyBorder="1">
      <alignment vertical="center"/>
    </xf>
    <xf numFmtId="0" fontId="0" fillId="0" borderId="4374" xfId="0" applyBorder="1" applyAlignment="1">
      <alignment horizontal="center" vertical="center"/>
    </xf>
    <xf numFmtId="176" fontId="0" fillId="0" borderId="4371" xfId="0" applyNumberFormat="1" applyBorder="1" applyAlignment="1">
      <alignment horizontal="center" vertical="center"/>
    </xf>
    <xf numFmtId="0" fontId="0" fillId="0" borderId="4375" xfId="0" applyBorder="1" applyAlignment="1">
      <alignment horizontal="center" vertical="center"/>
    </xf>
    <xf numFmtId="0" fontId="0" fillId="0" borderId="4373" xfId="0" applyBorder="1" applyAlignment="1">
      <alignment horizontal="center" vertical="center"/>
    </xf>
    <xf numFmtId="0" fontId="0" fillId="0" borderId="4371" xfId="0" applyBorder="1" applyAlignment="1">
      <alignment horizontal="center" vertical="center"/>
    </xf>
    <xf numFmtId="0" fontId="0" fillId="0" borderId="4376" xfId="0" applyBorder="1" applyAlignment="1">
      <alignment horizontal="center" vertical="center"/>
    </xf>
    <xf numFmtId="0" fontId="0" fillId="36" borderId="4373" xfId="0" applyFill="1" applyBorder="1" applyAlignment="1">
      <alignment horizontal="center" vertical="center"/>
    </xf>
    <xf numFmtId="0" fontId="0" fillId="0" borderId="4377" xfId="0" applyBorder="1" applyAlignment="1">
      <alignment horizontal="center" vertical="center"/>
    </xf>
    <xf numFmtId="176" fontId="0" fillId="36" borderId="4378" xfId="0" applyNumberFormat="1" applyFill="1" applyBorder="1" applyAlignment="1">
      <alignment horizontal="center" vertical="center"/>
    </xf>
    <xf numFmtId="0" fontId="0" fillId="0" borderId="4379" xfId="0" applyBorder="1" applyAlignment="1">
      <alignment horizontal="center" vertical="center" shrinkToFit="1"/>
    </xf>
    <xf numFmtId="0" fontId="35" fillId="0" borderId="4383" xfId="0" applyFont="1" applyBorder="1" applyAlignment="1">
      <alignment horizontal="center" vertical="center" shrinkToFit="1"/>
    </xf>
    <xf numFmtId="0" fontId="0" fillId="11" borderId="4384" xfId="0" quotePrefix="1" applyFill="1" applyBorder="1" applyAlignment="1">
      <alignment horizontal="center" vertical="center"/>
    </xf>
    <xf numFmtId="176" fontId="0" fillId="20" borderId="4385" xfId="0" applyNumberFormat="1" applyFill="1" applyBorder="1" applyAlignment="1">
      <alignment horizontal="center" vertical="center" shrinkToFit="1"/>
    </xf>
    <xf numFmtId="176" fontId="0" fillId="20" borderId="4386" xfId="0" applyNumberFormat="1" applyFill="1" applyBorder="1" applyAlignment="1">
      <alignment horizontal="center" vertical="center" shrinkToFit="1"/>
    </xf>
    <xf numFmtId="176" fontId="0" fillId="16" borderId="4386" xfId="0" applyNumberFormat="1" applyFill="1" applyBorder="1" applyAlignment="1">
      <alignment horizontal="center" vertical="center" shrinkToFit="1"/>
    </xf>
    <xf numFmtId="176" fontId="39" fillId="11" borderId="4385" xfId="0" applyNumberFormat="1" applyFont="1" applyFill="1" applyBorder="1" applyAlignment="1">
      <alignment horizontal="center" vertical="center" shrinkToFit="1"/>
    </xf>
    <xf numFmtId="176" fontId="39" fillId="11" borderId="4388" xfId="0" applyNumberFormat="1" applyFont="1" applyFill="1" applyBorder="1" applyAlignment="1">
      <alignment horizontal="center" vertical="center" shrinkToFit="1"/>
    </xf>
    <xf numFmtId="0" fontId="39" fillId="0" borderId="4389" xfId="0" applyFont="1" applyBorder="1" applyAlignment="1">
      <alignment horizontal="center" vertical="center" shrinkToFit="1"/>
    </xf>
    <xf numFmtId="0" fontId="39" fillId="11" borderId="4390" xfId="0" applyFont="1" applyFill="1" applyBorder="1" applyAlignment="1">
      <alignment horizontal="center" vertical="center" shrinkToFit="1"/>
    </xf>
    <xf numFmtId="0" fontId="39" fillId="11" borderId="4388" xfId="0" applyFont="1" applyFill="1" applyBorder="1" applyAlignment="1">
      <alignment horizontal="center" vertical="center" shrinkToFit="1"/>
    </xf>
    <xf numFmtId="0" fontId="39" fillId="11" borderId="4385" xfId="0" applyFont="1" applyFill="1" applyBorder="1" applyAlignment="1">
      <alignment horizontal="center" vertical="center" shrinkToFit="1"/>
    </xf>
    <xf numFmtId="0" fontId="39" fillId="5" borderId="4385" xfId="0" applyFont="1" applyFill="1" applyBorder="1" applyAlignment="1">
      <alignment horizontal="center" vertical="center" shrinkToFit="1"/>
    </xf>
    <xf numFmtId="0" fontId="39" fillId="5" borderId="4388" xfId="0" applyFont="1" applyFill="1" applyBorder="1" applyAlignment="1">
      <alignment horizontal="center" vertical="center" shrinkToFit="1"/>
    </xf>
    <xf numFmtId="176" fontId="0" fillId="0" borderId="4391" xfId="0" applyNumberFormat="1" applyBorder="1" applyAlignment="1">
      <alignment horizontal="center" vertical="center"/>
    </xf>
    <xf numFmtId="0" fontId="0" fillId="0" borderId="4392" xfId="0" applyBorder="1">
      <alignment vertical="center"/>
    </xf>
    <xf numFmtId="176" fontId="0" fillId="0" borderId="4393" xfId="0" applyNumberFormat="1" applyBorder="1" applyAlignment="1">
      <alignment horizontal="center" vertical="center"/>
    </xf>
    <xf numFmtId="0" fontId="0" fillId="0" borderId="4394" xfId="0" applyBorder="1">
      <alignment vertical="center"/>
    </xf>
    <xf numFmtId="0" fontId="0" fillId="0" borderId="4393" xfId="0" applyBorder="1" applyAlignment="1">
      <alignment horizontal="center" vertical="center"/>
    </xf>
    <xf numFmtId="176" fontId="0" fillId="0" borderId="4390" xfId="0" applyNumberFormat="1" applyBorder="1" applyAlignment="1">
      <alignment horizontal="center" vertical="center"/>
    </xf>
    <xf numFmtId="0" fontId="0" fillId="0" borderId="4394" xfId="0" applyBorder="1" applyAlignment="1">
      <alignment horizontal="center" vertical="center"/>
    </xf>
    <xf numFmtId="0" fontId="0" fillId="0" borderId="4392" xfId="0" applyBorder="1" applyAlignment="1">
      <alignment horizontal="center" vertical="center"/>
    </xf>
    <xf numFmtId="0" fontId="0" fillId="0" borderId="4390" xfId="0" applyBorder="1" applyAlignment="1">
      <alignment horizontal="center" vertical="center"/>
    </xf>
    <xf numFmtId="0" fontId="0" fillId="0" borderId="4395" xfId="0" applyBorder="1" applyAlignment="1">
      <alignment horizontal="center" vertical="center"/>
    </xf>
    <xf numFmtId="0" fontId="29" fillId="0" borderId="4397" xfId="0" applyFont="1" applyBorder="1" applyAlignment="1">
      <alignment horizontal="center" vertical="center" shrinkToFit="1"/>
    </xf>
    <xf numFmtId="0" fontId="0" fillId="0" borderId="4396" xfId="0" applyBorder="1" applyAlignment="1">
      <alignment horizontal="center" vertical="center" shrinkToFit="1"/>
    </xf>
    <xf numFmtId="0" fontId="35" fillId="0" borderId="4399" xfId="0" applyFont="1" applyBorder="1" applyAlignment="1">
      <alignment horizontal="center" vertical="center" shrinkToFit="1"/>
    </xf>
    <xf numFmtId="176" fontId="0" fillId="20" borderId="4402" xfId="0" applyNumberFormat="1" applyFill="1" applyBorder="1" applyAlignment="1">
      <alignment horizontal="center" vertical="center" shrinkToFit="1"/>
    </xf>
    <xf numFmtId="176" fontId="0" fillId="16" borderId="4402" xfId="0" applyNumberFormat="1" applyFill="1" applyBorder="1" applyAlignment="1">
      <alignment horizontal="center" vertical="center" shrinkToFit="1"/>
    </xf>
    <xf numFmtId="176" fontId="39" fillId="11" borderId="4401" xfId="0" applyNumberFormat="1" applyFont="1" applyFill="1" applyBorder="1" applyAlignment="1">
      <alignment horizontal="center" vertical="center" shrinkToFit="1"/>
    </xf>
    <xf numFmtId="176" fontId="39" fillId="11" borderId="4404" xfId="0" applyNumberFormat="1" applyFont="1" applyFill="1" applyBorder="1" applyAlignment="1">
      <alignment horizontal="center" vertical="center" shrinkToFit="1"/>
    </xf>
    <xf numFmtId="0" fontId="39" fillId="0" borderId="4405" xfId="0" applyFont="1" applyBorder="1" applyAlignment="1">
      <alignment horizontal="center" vertical="center" shrinkToFit="1"/>
    </xf>
    <xf numFmtId="0" fontId="39" fillId="11" borderId="4406" xfId="0" applyFont="1" applyFill="1" applyBorder="1" applyAlignment="1">
      <alignment horizontal="center" vertical="center" shrinkToFit="1"/>
    </xf>
    <xf numFmtId="0" fontId="39" fillId="11" borderId="4404" xfId="0" applyFont="1" applyFill="1" applyBorder="1" applyAlignment="1">
      <alignment horizontal="center" vertical="center" shrinkToFit="1"/>
    </xf>
    <xf numFmtId="0" fontId="39" fillId="11" borderId="4401" xfId="0" applyFont="1" applyFill="1" applyBorder="1" applyAlignment="1">
      <alignment horizontal="center" vertical="center" shrinkToFit="1"/>
    </xf>
    <xf numFmtId="0" fontId="39" fillId="5" borderId="4401" xfId="0" applyFont="1" applyFill="1" applyBorder="1" applyAlignment="1">
      <alignment horizontal="center" vertical="center" shrinkToFit="1"/>
    </xf>
    <xf numFmtId="0" fontId="39" fillId="5" borderId="4404" xfId="0" applyFont="1" applyFill="1" applyBorder="1" applyAlignment="1">
      <alignment horizontal="center" vertical="center" shrinkToFit="1"/>
    </xf>
    <xf numFmtId="0" fontId="0" fillId="0" borderId="4407" xfId="0" applyBorder="1">
      <alignment vertical="center"/>
    </xf>
    <xf numFmtId="176" fontId="0" fillId="0" borderId="4408" xfId="0" applyNumberFormat="1" applyBorder="1" applyAlignment="1">
      <alignment horizontal="center" vertical="center"/>
    </xf>
    <xf numFmtId="0" fontId="0" fillId="0" borderId="4409" xfId="0" applyBorder="1">
      <alignment vertical="center"/>
    </xf>
    <xf numFmtId="0" fontId="0" fillId="0" borderId="4408" xfId="0" applyBorder="1" applyAlignment="1">
      <alignment horizontal="center" vertical="center"/>
    </xf>
    <xf numFmtId="0" fontId="0" fillId="0" borderId="4409" xfId="0" applyBorder="1" applyAlignment="1">
      <alignment horizontal="center" vertical="center"/>
    </xf>
    <xf numFmtId="0" fontId="0" fillId="0" borderId="4407" xfId="0" applyBorder="1" applyAlignment="1">
      <alignment horizontal="center" vertical="center"/>
    </xf>
    <xf numFmtId="0" fontId="0" fillId="36" borderId="4407" xfId="0" applyFill="1" applyBorder="1" applyAlignment="1">
      <alignment horizontal="center" vertical="center"/>
    </xf>
    <xf numFmtId="0" fontId="0" fillId="0" borderId="4410" xfId="0" applyBorder="1" applyAlignment="1">
      <alignment horizontal="center" vertical="center"/>
    </xf>
    <xf numFmtId="0" fontId="29" fillId="0" borderId="4410" xfId="0" applyFont="1" applyBorder="1" applyAlignment="1">
      <alignment horizontal="center" vertical="center" shrinkToFit="1"/>
    </xf>
    <xf numFmtId="0" fontId="0" fillId="0" borderId="4407" xfId="0" applyBorder="1" applyAlignment="1">
      <alignment horizontal="center" vertical="center" shrinkToFit="1"/>
    </xf>
    <xf numFmtId="0" fontId="0" fillId="11" borderId="4412" xfId="0" quotePrefix="1" applyFill="1" applyBorder="1" applyAlignment="1">
      <alignment horizontal="center" vertical="center"/>
    </xf>
    <xf numFmtId="176" fontId="0" fillId="20" borderId="4413" xfId="0" applyNumberFormat="1" applyFill="1" applyBorder="1" applyAlignment="1">
      <alignment horizontal="center" vertical="center" shrinkToFit="1"/>
    </xf>
    <xf numFmtId="176" fontId="0" fillId="20" borderId="4414" xfId="0" applyNumberFormat="1" applyFill="1" applyBorder="1" applyAlignment="1">
      <alignment horizontal="center" vertical="center" shrinkToFit="1"/>
    </xf>
    <xf numFmtId="176" fontId="0" fillId="16" borderId="4414" xfId="0" applyNumberFormat="1" applyFill="1" applyBorder="1" applyAlignment="1">
      <alignment horizontal="center" vertical="center" shrinkToFit="1"/>
    </xf>
    <xf numFmtId="176" fontId="39" fillId="11" borderId="4413" xfId="0" applyNumberFormat="1" applyFont="1" applyFill="1" applyBorder="1" applyAlignment="1">
      <alignment horizontal="center" vertical="center" shrinkToFit="1"/>
    </xf>
    <xf numFmtId="176" fontId="39" fillId="11" borderId="4416" xfId="0" applyNumberFormat="1" applyFont="1" applyFill="1" applyBorder="1" applyAlignment="1">
      <alignment horizontal="center" vertical="center" shrinkToFit="1"/>
    </xf>
    <xf numFmtId="0" fontId="39" fillId="0" borderId="4417" xfId="0" applyFont="1" applyBorder="1" applyAlignment="1">
      <alignment horizontal="center" vertical="center" shrinkToFit="1"/>
    </xf>
    <xf numFmtId="0" fontId="39" fillId="11" borderId="4418" xfId="0" applyFont="1" applyFill="1" applyBorder="1" applyAlignment="1">
      <alignment horizontal="center" vertical="center" shrinkToFit="1"/>
    </xf>
    <xf numFmtId="0" fontId="39" fillId="11" borderId="4416" xfId="0" applyFont="1" applyFill="1" applyBorder="1" applyAlignment="1">
      <alignment horizontal="center" vertical="center" shrinkToFit="1"/>
    </xf>
    <xf numFmtId="0" fontId="39" fillId="11" borderId="4413" xfId="0" applyFont="1" applyFill="1" applyBorder="1" applyAlignment="1">
      <alignment horizontal="center" vertical="center" shrinkToFit="1"/>
    </xf>
    <xf numFmtId="0" fontId="39" fillId="5" borderId="4413" xfId="0" applyFont="1" applyFill="1" applyBorder="1" applyAlignment="1">
      <alignment horizontal="center" vertical="center" shrinkToFit="1"/>
    </xf>
    <xf numFmtId="0" fontId="39" fillId="5" borderId="4416" xfId="0" applyFont="1" applyFill="1" applyBorder="1" applyAlignment="1">
      <alignment horizontal="center" vertical="center" shrinkToFit="1"/>
    </xf>
    <xf numFmtId="0" fontId="0" fillId="0" borderId="4419" xfId="0" applyBorder="1">
      <alignment vertical="center"/>
    </xf>
    <xf numFmtId="176" fontId="0" fillId="0" borderId="4420" xfId="0" applyNumberFormat="1" applyBorder="1" applyAlignment="1">
      <alignment horizontal="center" vertical="center"/>
    </xf>
    <xf numFmtId="0" fontId="0" fillId="0" borderId="4421" xfId="0" applyBorder="1">
      <alignment vertical="center"/>
    </xf>
    <xf numFmtId="0" fontId="0" fillId="0" borderId="4420" xfId="0" applyBorder="1" applyAlignment="1">
      <alignment horizontal="center" vertical="center"/>
    </xf>
    <xf numFmtId="0" fontId="0" fillId="0" borderId="4421" xfId="0" applyBorder="1" applyAlignment="1">
      <alignment horizontal="center" vertical="center"/>
    </xf>
    <xf numFmtId="0" fontId="0" fillId="0" borderId="4419" xfId="0" applyBorder="1" applyAlignment="1">
      <alignment horizontal="center" vertical="center"/>
    </xf>
    <xf numFmtId="0" fontId="0" fillId="36" borderId="4419" xfId="0" applyFill="1" applyBorder="1" applyAlignment="1">
      <alignment horizontal="center" vertical="center"/>
    </xf>
    <xf numFmtId="0" fontId="0" fillId="0" borderId="4422" xfId="0" applyBorder="1" applyAlignment="1">
      <alignment horizontal="center" vertical="center"/>
    </xf>
    <xf numFmtId="0" fontId="29" fillId="0" borderId="4422" xfId="0" applyFont="1" applyBorder="1" applyAlignment="1">
      <alignment horizontal="center" vertical="center" shrinkToFit="1"/>
    </xf>
    <xf numFmtId="0" fontId="0" fillId="0" borderId="4419" xfId="0" applyBorder="1" applyAlignment="1">
      <alignment horizontal="center" vertical="center" shrinkToFit="1"/>
    </xf>
    <xf numFmtId="176" fontId="0" fillId="20" borderId="4424" xfId="0" applyNumberFormat="1" applyFill="1" applyBorder="1" applyAlignment="1">
      <alignment horizontal="center" vertical="center" shrinkToFit="1"/>
    </xf>
    <xf numFmtId="176" fontId="0" fillId="20" borderId="4425" xfId="0" applyNumberFormat="1" applyFill="1" applyBorder="1" applyAlignment="1">
      <alignment horizontal="center" vertical="center" shrinkToFit="1"/>
    </xf>
    <xf numFmtId="176" fontId="0" fillId="16" borderId="4425" xfId="0" applyNumberFormat="1" applyFill="1" applyBorder="1" applyAlignment="1">
      <alignment horizontal="center" vertical="center" shrinkToFit="1"/>
    </xf>
    <xf numFmtId="176" fontId="39" fillId="11" borderId="4424" xfId="0" applyNumberFormat="1" applyFont="1" applyFill="1" applyBorder="1" applyAlignment="1">
      <alignment horizontal="center" vertical="center" shrinkToFit="1"/>
    </xf>
    <xf numFmtId="176" fontId="39" fillId="11" borderId="4427" xfId="0" applyNumberFormat="1" applyFont="1" applyFill="1" applyBorder="1" applyAlignment="1">
      <alignment horizontal="center" vertical="center" shrinkToFit="1"/>
    </xf>
    <xf numFmtId="0" fontId="39" fillId="0" borderId="4428" xfId="0" applyFont="1" applyBorder="1" applyAlignment="1">
      <alignment horizontal="center" vertical="center" shrinkToFit="1"/>
    </xf>
    <xf numFmtId="0" fontId="39" fillId="11" borderId="4429" xfId="0" applyFont="1" applyFill="1" applyBorder="1" applyAlignment="1">
      <alignment horizontal="center" vertical="center" shrinkToFit="1"/>
    </xf>
    <xf numFmtId="0" fontId="39" fillId="11" borderId="4427" xfId="0" applyFont="1" applyFill="1" applyBorder="1" applyAlignment="1">
      <alignment horizontal="center" vertical="center" shrinkToFit="1"/>
    </xf>
    <xf numFmtId="0" fontId="39" fillId="11" borderId="4424" xfId="0" applyFont="1" applyFill="1" applyBorder="1" applyAlignment="1">
      <alignment horizontal="center" vertical="center" shrinkToFit="1"/>
    </xf>
    <xf numFmtId="0" fontId="39" fillId="5" borderId="4424" xfId="0" applyFont="1" applyFill="1" applyBorder="1" applyAlignment="1">
      <alignment horizontal="center" vertical="center" shrinkToFit="1"/>
    </xf>
    <xf numFmtId="0" fontId="39" fillId="5" borderId="4427" xfId="0" applyFont="1" applyFill="1" applyBorder="1" applyAlignment="1">
      <alignment horizontal="center" vertical="center" shrinkToFit="1"/>
    </xf>
    <xf numFmtId="0" fontId="0" fillId="0" borderId="4430" xfId="0" applyBorder="1">
      <alignment vertical="center"/>
    </xf>
    <xf numFmtId="176" fontId="0" fillId="0" borderId="4431" xfId="0" applyNumberFormat="1" applyBorder="1" applyAlignment="1">
      <alignment horizontal="center" vertical="center"/>
    </xf>
    <xf numFmtId="0" fontId="0" fillId="0" borderId="4432" xfId="0" applyBorder="1">
      <alignment vertical="center"/>
    </xf>
    <xf numFmtId="0" fontId="0" fillId="0" borderId="4431" xfId="0" applyBorder="1" applyAlignment="1">
      <alignment horizontal="center" vertical="center"/>
    </xf>
    <xf numFmtId="0" fontId="0" fillId="0" borderId="4432" xfId="0" applyBorder="1" applyAlignment="1">
      <alignment horizontal="center" vertical="center"/>
    </xf>
    <xf numFmtId="0" fontId="0" fillId="0" borderId="4430" xfId="0" applyBorder="1" applyAlignment="1">
      <alignment horizontal="center" vertical="center"/>
    </xf>
    <xf numFmtId="0" fontId="0" fillId="36" borderId="4430" xfId="0" applyFill="1" applyBorder="1" applyAlignment="1">
      <alignment horizontal="center" vertical="center"/>
    </xf>
    <xf numFmtId="0" fontId="0" fillId="0" borderId="4433" xfId="0" applyBorder="1" applyAlignment="1">
      <alignment horizontal="center" vertical="center"/>
    </xf>
    <xf numFmtId="0" fontId="29" fillId="0" borderId="4435" xfId="0" applyFont="1" applyBorder="1" applyAlignment="1">
      <alignment horizontal="center" vertical="center" shrinkToFit="1"/>
    </xf>
    <xf numFmtId="0" fontId="0" fillId="0" borderId="4434" xfId="0" applyBorder="1" applyAlignment="1">
      <alignment horizontal="center" vertical="center" shrinkToFit="1"/>
    </xf>
    <xf numFmtId="0" fontId="35" fillId="0" borderId="4438" xfId="0" applyFont="1" applyBorder="1" applyAlignment="1">
      <alignment horizontal="center" vertical="center" shrinkToFit="1"/>
    </xf>
    <xf numFmtId="176" fontId="0" fillId="20" borderId="4440" xfId="0" applyNumberFormat="1" applyFill="1" applyBorder="1" applyAlignment="1">
      <alignment horizontal="center" vertical="center" shrinkToFit="1"/>
    </xf>
    <xf numFmtId="176" fontId="0" fillId="20" borderId="4441" xfId="0" applyNumberFormat="1" applyFill="1" applyBorder="1" applyAlignment="1">
      <alignment horizontal="center" vertical="center" shrinkToFit="1"/>
    </xf>
    <xf numFmtId="176" fontId="0" fillId="16" borderId="4441" xfId="0" applyNumberFormat="1" applyFill="1" applyBorder="1" applyAlignment="1">
      <alignment horizontal="center" vertical="center" shrinkToFit="1"/>
    </xf>
    <xf numFmtId="176" fontId="39" fillId="11" borderId="4440" xfId="0" applyNumberFormat="1" applyFont="1" applyFill="1" applyBorder="1" applyAlignment="1">
      <alignment horizontal="center" vertical="center" shrinkToFit="1"/>
    </xf>
    <xf numFmtId="176" fontId="39" fillId="11" borderId="4443" xfId="0" applyNumberFormat="1" applyFont="1" applyFill="1" applyBorder="1" applyAlignment="1">
      <alignment horizontal="center" vertical="center" shrinkToFit="1"/>
    </xf>
    <xf numFmtId="0" fontId="39" fillId="0" borderId="4444" xfId="0" applyFont="1" applyBorder="1" applyAlignment="1">
      <alignment horizontal="center" vertical="center" shrinkToFit="1"/>
    </xf>
    <xf numFmtId="0" fontId="39" fillId="11" borderId="4445" xfId="0" applyFont="1" applyFill="1" applyBorder="1" applyAlignment="1">
      <alignment horizontal="center" vertical="center" shrinkToFit="1"/>
    </xf>
    <xf numFmtId="0" fontId="39" fillId="11" borderId="4443" xfId="0" applyFont="1" applyFill="1" applyBorder="1" applyAlignment="1">
      <alignment horizontal="center" vertical="center" shrinkToFit="1"/>
    </xf>
    <xf numFmtId="0" fontId="39" fillId="11" borderId="4440" xfId="0" applyFont="1" applyFill="1" applyBorder="1" applyAlignment="1">
      <alignment horizontal="center" vertical="center" shrinkToFit="1"/>
    </xf>
    <xf numFmtId="0" fontId="39" fillId="5" borderId="4440" xfId="0" applyFont="1" applyFill="1" applyBorder="1" applyAlignment="1">
      <alignment horizontal="center" vertical="center" shrinkToFit="1"/>
    </xf>
    <xf numFmtId="0" fontId="39" fillId="5" borderId="4443" xfId="0" applyFont="1" applyFill="1" applyBorder="1" applyAlignment="1">
      <alignment horizontal="center" vertical="center" shrinkToFit="1"/>
    </xf>
    <xf numFmtId="0" fontId="0" fillId="0" borderId="4446" xfId="0" applyBorder="1">
      <alignment vertical="center"/>
    </xf>
    <xf numFmtId="176" fontId="0" fillId="0" borderId="4447" xfId="0" applyNumberFormat="1" applyBorder="1" applyAlignment="1">
      <alignment horizontal="center" vertical="center"/>
    </xf>
    <xf numFmtId="0" fontId="0" fillId="0" borderId="4448" xfId="0" applyBorder="1">
      <alignment vertical="center"/>
    </xf>
    <xf numFmtId="0" fontId="0" fillId="0" borderId="4447" xfId="0" applyBorder="1" applyAlignment="1">
      <alignment horizontal="center" vertical="center"/>
    </xf>
    <xf numFmtId="0" fontId="0" fillId="0" borderId="4448" xfId="0" applyBorder="1" applyAlignment="1">
      <alignment horizontal="center" vertical="center"/>
    </xf>
    <xf numFmtId="0" fontId="0" fillId="0" borderId="4446" xfId="0" applyBorder="1" applyAlignment="1">
      <alignment horizontal="center" vertical="center"/>
    </xf>
    <xf numFmtId="0" fontId="0" fillId="36" borderId="4446" xfId="0" applyFill="1" applyBorder="1" applyAlignment="1">
      <alignment horizontal="center" vertical="center"/>
    </xf>
    <xf numFmtId="0" fontId="0" fillId="0" borderId="4449" xfId="0" applyBorder="1" applyAlignment="1">
      <alignment horizontal="center" vertical="center"/>
    </xf>
    <xf numFmtId="0" fontId="0" fillId="0" borderId="4446" xfId="0" applyBorder="1" applyAlignment="1">
      <alignment horizontal="center" vertical="center" shrinkToFit="1"/>
    </xf>
    <xf numFmtId="0" fontId="0" fillId="11" borderId="4452" xfId="0" quotePrefix="1" applyFill="1" applyBorder="1" applyAlignment="1">
      <alignment horizontal="center" vertical="center"/>
    </xf>
    <xf numFmtId="176" fontId="0" fillId="20" borderId="4453" xfId="0" applyNumberFormat="1" applyFill="1" applyBorder="1" applyAlignment="1">
      <alignment horizontal="center" vertical="center" shrinkToFit="1"/>
    </xf>
    <xf numFmtId="176" fontId="0" fillId="20" borderId="4454" xfId="0" applyNumberFormat="1" applyFill="1" applyBorder="1" applyAlignment="1">
      <alignment horizontal="center" vertical="center" shrinkToFit="1"/>
    </xf>
    <xf numFmtId="176" fontId="0" fillId="16" borderId="4454" xfId="0" applyNumberFormat="1" applyFill="1" applyBorder="1" applyAlignment="1">
      <alignment horizontal="center" vertical="center" shrinkToFit="1"/>
    </xf>
    <xf numFmtId="176" fontId="39" fillId="11" borderId="4453" xfId="0" applyNumberFormat="1" applyFont="1" applyFill="1" applyBorder="1" applyAlignment="1">
      <alignment horizontal="center" vertical="center" shrinkToFit="1"/>
    </xf>
    <xf numFmtId="176" fontId="39" fillId="11" borderId="4456" xfId="0" applyNumberFormat="1" applyFont="1" applyFill="1" applyBorder="1" applyAlignment="1">
      <alignment horizontal="center" vertical="center" shrinkToFit="1"/>
    </xf>
    <xf numFmtId="0" fontId="39" fillId="0" borderId="4457" xfId="0" applyFont="1" applyBorder="1" applyAlignment="1">
      <alignment horizontal="center" vertical="center" shrinkToFit="1"/>
    </xf>
    <xf numFmtId="0" fontId="39" fillId="11" borderId="4458" xfId="0" applyFont="1" applyFill="1" applyBorder="1" applyAlignment="1">
      <alignment horizontal="center" vertical="center" shrinkToFit="1"/>
    </xf>
    <xf numFmtId="0" fontId="39" fillId="11" borderId="4456" xfId="0" applyFont="1" applyFill="1" applyBorder="1" applyAlignment="1">
      <alignment horizontal="center" vertical="center" shrinkToFit="1"/>
    </xf>
    <xf numFmtId="0" fontId="39" fillId="11" borderId="4453" xfId="0" applyFont="1" applyFill="1" applyBorder="1" applyAlignment="1">
      <alignment horizontal="center" vertical="center" shrinkToFit="1"/>
    </xf>
    <xf numFmtId="0" fontId="39" fillId="5" borderId="4453" xfId="0" applyFont="1" applyFill="1" applyBorder="1" applyAlignment="1">
      <alignment horizontal="center" vertical="center" shrinkToFit="1"/>
    </xf>
    <xf numFmtId="0" fontId="39" fillId="5" borderId="4456" xfId="0" applyFont="1" applyFill="1" applyBorder="1" applyAlignment="1">
      <alignment horizontal="center" vertical="center" shrinkToFit="1"/>
    </xf>
    <xf numFmtId="0" fontId="0" fillId="0" borderId="4459" xfId="0" applyBorder="1">
      <alignment vertical="center"/>
    </xf>
    <xf numFmtId="176" fontId="0" fillId="0" borderId="4460" xfId="0" applyNumberFormat="1" applyBorder="1" applyAlignment="1">
      <alignment horizontal="center" vertical="center"/>
    </xf>
    <xf numFmtId="0" fontId="0" fillId="0" borderId="4461" xfId="0" applyBorder="1">
      <alignment vertical="center"/>
    </xf>
    <xf numFmtId="0" fontId="0" fillId="0" borderId="4460" xfId="0" applyBorder="1" applyAlignment="1">
      <alignment horizontal="center" vertical="center"/>
    </xf>
    <xf numFmtId="0" fontId="0" fillId="0" borderId="4461" xfId="0" applyBorder="1" applyAlignment="1">
      <alignment horizontal="center" vertical="center"/>
    </xf>
    <xf numFmtId="0" fontId="0" fillId="0" borderId="4459" xfId="0" applyBorder="1" applyAlignment="1">
      <alignment horizontal="center" vertical="center"/>
    </xf>
    <xf numFmtId="0" fontId="0" fillId="36" borderId="4459" xfId="0" applyFill="1" applyBorder="1" applyAlignment="1">
      <alignment horizontal="center" vertical="center"/>
    </xf>
    <xf numFmtId="0" fontId="0" fillId="0" borderId="4462" xfId="0" applyBorder="1" applyAlignment="1">
      <alignment horizontal="center" vertical="center"/>
    </xf>
    <xf numFmtId="176" fontId="0" fillId="20" borderId="4463" xfId="0" applyNumberFormat="1" applyFill="1" applyBorder="1" applyAlignment="1">
      <alignment horizontal="center" vertical="center" shrinkToFit="1"/>
    </xf>
    <xf numFmtId="0" fontId="29" fillId="0" borderId="4466" xfId="0" applyFont="1" applyBorder="1" applyAlignment="1">
      <alignment horizontal="center" vertical="center" shrinkToFit="1"/>
    </xf>
    <xf numFmtId="0" fontId="0" fillId="0" borderId="4465" xfId="0" applyBorder="1" applyAlignment="1">
      <alignment horizontal="center" vertical="center" shrinkToFit="1"/>
    </xf>
    <xf numFmtId="176" fontId="0" fillId="20" borderId="4470" xfId="0" applyNumberFormat="1" applyFill="1" applyBorder="1" applyAlignment="1">
      <alignment horizontal="center" vertical="center" shrinkToFit="1"/>
    </xf>
    <xf numFmtId="176" fontId="0" fillId="20" borderId="4471" xfId="0" applyNumberFormat="1" applyFill="1" applyBorder="1" applyAlignment="1">
      <alignment horizontal="center" vertical="center" shrinkToFit="1"/>
    </xf>
    <xf numFmtId="176" fontId="0" fillId="16" borderId="4471" xfId="0" applyNumberFormat="1" applyFill="1" applyBorder="1" applyAlignment="1">
      <alignment horizontal="center" vertical="center" shrinkToFit="1"/>
    </xf>
    <xf numFmtId="0" fontId="39" fillId="0" borderId="4474" xfId="0" applyFont="1" applyBorder="1" applyAlignment="1">
      <alignment horizontal="center" vertical="center" shrinkToFit="1"/>
    </xf>
    <xf numFmtId="0" fontId="39" fillId="11" borderId="4475" xfId="0" applyFont="1" applyFill="1" applyBorder="1" applyAlignment="1">
      <alignment horizontal="center" vertical="center" shrinkToFit="1"/>
    </xf>
    <xf numFmtId="0" fontId="39" fillId="11" borderId="4473" xfId="0" applyFont="1" applyFill="1" applyBorder="1" applyAlignment="1">
      <alignment horizontal="center" vertical="center" shrinkToFit="1"/>
    </xf>
    <xf numFmtId="0" fontId="39" fillId="11" borderId="4470" xfId="0" applyFont="1" applyFill="1" applyBorder="1" applyAlignment="1">
      <alignment horizontal="center" vertical="center" shrinkToFit="1"/>
    </xf>
    <xf numFmtId="0" fontId="39" fillId="5" borderId="4470" xfId="0" applyFont="1" applyFill="1" applyBorder="1" applyAlignment="1">
      <alignment horizontal="center" vertical="center" shrinkToFit="1"/>
    </xf>
    <xf numFmtId="0" fontId="39" fillId="5" borderId="4473" xfId="0" applyFont="1" applyFill="1" applyBorder="1" applyAlignment="1">
      <alignment horizontal="center" vertical="center" shrinkToFit="1"/>
    </xf>
    <xf numFmtId="0" fontId="0" fillId="0" borderId="4476" xfId="0" applyBorder="1">
      <alignment vertical="center"/>
    </xf>
    <xf numFmtId="176" fontId="0" fillId="0" borderId="4477" xfId="0" applyNumberFormat="1" applyBorder="1" applyAlignment="1">
      <alignment horizontal="center" vertical="center"/>
    </xf>
    <xf numFmtId="0" fontId="0" fillId="0" borderId="4478" xfId="0" applyBorder="1">
      <alignment vertical="center"/>
    </xf>
    <xf numFmtId="0" fontId="0" fillId="0" borderId="4477" xfId="0" applyBorder="1" applyAlignment="1">
      <alignment horizontal="center" vertical="center"/>
    </xf>
    <xf numFmtId="0" fontId="0" fillId="0" borderId="4478" xfId="0" applyBorder="1" applyAlignment="1">
      <alignment horizontal="center" vertical="center"/>
    </xf>
    <xf numFmtId="0" fontId="0" fillId="0" borderId="4476" xfId="0" applyBorder="1" applyAlignment="1">
      <alignment horizontal="center" vertical="center"/>
    </xf>
    <xf numFmtId="0" fontId="0" fillId="36" borderId="4476" xfId="0" applyFill="1" applyBorder="1" applyAlignment="1">
      <alignment horizontal="center" vertical="center"/>
    </xf>
    <xf numFmtId="0" fontId="0" fillId="0" borderId="4479" xfId="0" applyBorder="1" applyAlignment="1">
      <alignment horizontal="center" vertical="center"/>
    </xf>
    <xf numFmtId="0" fontId="29" fillId="0" borderId="4479" xfId="0" applyFont="1" applyBorder="1" applyAlignment="1">
      <alignment horizontal="center" vertical="center" shrinkToFit="1"/>
    </xf>
    <xf numFmtId="0" fontId="0" fillId="0" borderId="4476" xfId="0" applyBorder="1" applyAlignment="1">
      <alignment horizontal="center" vertical="center" shrinkToFit="1"/>
    </xf>
    <xf numFmtId="176" fontId="0" fillId="20" borderId="4484" xfId="0" applyNumberFormat="1" applyFill="1" applyBorder="1" applyAlignment="1">
      <alignment horizontal="center" vertical="center" shrinkToFit="1"/>
    </xf>
    <xf numFmtId="176" fontId="0" fillId="16" borderId="4484" xfId="0" applyNumberFormat="1" applyFill="1" applyBorder="1" applyAlignment="1">
      <alignment horizontal="center" vertical="center" shrinkToFit="1"/>
    </xf>
    <xf numFmtId="176" fontId="39" fillId="11" borderId="4483" xfId="0" applyNumberFormat="1" applyFont="1" applyFill="1" applyBorder="1" applyAlignment="1">
      <alignment horizontal="center" vertical="center" shrinkToFit="1"/>
    </xf>
    <xf numFmtId="176" fontId="39" fillId="11" borderId="4486" xfId="0" applyNumberFormat="1" applyFont="1" applyFill="1" applyBorder="1" applyAlignment="1">
      <alignment horizontal="center" vertical="center" shrinkToFit="1"/>
    </xf>
    <xf numFmtId="0" fontId="39" fillId="0" borderId="4487" xfId="0" applyFont="1" applyBorder="1" applyAlignment="1">
      <alignment horizontal="center" vertical="center" shrinkToFit="1"/>
    </xf>
    <xf numFmtId="0" fontId="39" fillId="11" borderId="4488" xfId="0" applyFont="1" applyFill="1" applyBorder="1" applyAlignment="1">
      <alignment horizontal="center" vertical="center" shrinkToFit="1"/>
    </xf>
    <xf numFmtId="0" fontId="39" fillId="11" borderId="4486" xfId="0" applyFont="1" applyFill="1" applyBorder="1" applyAlignment="1">
      <alignment horizontal="center" vertical="center" shrinkToFit="1"/>
    </xf>
    <xf numFmtId="0" fontId="39" fillId="11" borderId="4483" xfId="0" applyFont="1" applyFill="1" applyBorder="1" applyAlignment="1">
      <alignment horizontal="center" vertical="center" shrinkToFit="1"/>
    </xf>
    <xf numFmtId="0" fontId="39" fillId="5" borderId="4483" xfId="0" applyFont="1" applyFill="1" applyBorder="1" applyAlignment="1">
      <alignment horizontal="center" vertical="center" shrinkToFit="1"/>
    </xf>
    <xf numFmtId="0" fontId="39" fillId="5" borderId="4486" xfId="0" applyFont="1" applyFill="1" applyBorder="1" applyAlignment="1">
      <alignment horizontal="center" vertical="center" shrinkToFit="1"/>
    </xf>
    <xf numFmtId="0" fontId="0" fillId="0" borderId="4489" xfId="0" applyBorder="1">
      <alignment vertical="center"/>
    </xf>
    <xf numFmtId="176" fontId="0" fillId="0" borderId="4490" xfId="0" applyNumberFormat="1" applyBorder="1" applyAlignment="1">
      <alignment horizontal="center" vertical="center"/>
    </xf>
    <xf numFmtId="0" fontId="0" fillId="0" borderId="4491" xfId="0" applyBorder="1">
      <alignment vertical="center"/>
    </xf>
    <xf numFmtId="0" fontId="0" fillId="0" borderId="4490" xfId="0" applyBorder="1" applyAlignment="1">
      <alignment horizontal="center" vertical="center"/>
    </xf>
    <xf numFmtId="0" fontId="0" fillId="0" borderId="4491" xfId="0" applyBorder="1" applyAlignment="1">
      <alignment horizontal="center" vertical="center"/>
    </xf>
    <xf numFmtId="0" fontId="0" fillId="0" borderId="4489" xfId="0" applyBorder="1" applyAlignment="1">
      <alignment horizontal="center" vertical="center"/>
    </xf>
    <xf numFmtId="0" fontId="0" fillId="36" borderId="4489" xfId="0" applyFill="1" applyBorder="1" applyAlignment="1">
      <alignment horizontal="center" vertical="center"/>
    </xf>
    <xf numFmtId="0" fontId="0" fillId="0" borderId="4492" xfId="0" applyBorder="1" applyAlignment="1">
      <alignment horizontal="center" vertical="center"/>
    </xf>
    <xf numFmtId="0" fontId="29" fillId="0" borderId="4492" xfId="0" applyFont="1" applyBorder="1" applyAlignment="1">
      <alignment horizontal="center" vertical="center" shrinkToFit="1"/>
    </xf>
    <xf numFmtId="0" fontId="0" fillId="0" borderId="4489" xfId="0" applyBorder="1" applyAlignment="1">
      <alignment horizontal="center" vertical="center" shrinkToFit="1"/>
    </xf>
    <xf numFmtId="0" fontId="35" fillId="0" borderId="4495" xfId="0" applyFont="1" applyBorder="1" applyAlignment="1">
      <alignment horizontal="center" vertical="center" shrinkToFit="1"/>
    </xf>
    <xf numFmtId="176" fontId="0" fillId="20" borderId="4497" xfId="0" applyNumberFormat="1" applyFill="1" applyBorder="1" applyAlignment="1">
      <alignment horizontal="center" vertical="center" shrinkToFit="1"/>
    </xf>
    <xf numFmtId="176" fontId="0" fillId="20" borderId="4498" xfId="0" applyNumberFormat="1" applyFill="1" applyBorder="1" applyAlignment="1">
      <alignment horizontal="center" vertical="center" shrinkToFit="1"/>
    </xf>
    <xf numFmtId="176" fontId="0" fillId="16" borderId="4498" xfId="0" applyNumberFormat="1" applyFill="1" applyBorder="1" applyAlignment="1">
      <alignment horizontal="center" vertical="center" shrinkToFit="1"/>
    </xf>
    <xf numFmtId="176" fontId="39" fillId="11" borderId="4497" xfId="0" applyNumberFormat="1" applyFont="1" applyFill="1" applyBorder="1" applyAlignment="1">
      <alignment horizontal="center" vertical="center" shrinkToFit="1"/>
    </xf>
    <xf numFmtId="176" fontId="39" fillId="11" borderId="4500" xfId="0" applyNumberFormat="1" applyFont="1" applyFill="1" applyBorder="1" applyAlignment="1">
      <alignment horizontal="center" vertical="center" shrinkToFit="1"/>
    </xf>
    <xf numFmtId="0" fontId="39" fillId="0" borderId="4501" xfId="0" applyFont="1" applyBorder="1" applyAlignment="1">
      <alignment horizontal="center" vertical="center" shrinkToFit="1"/>
    </xf>
    <xf numFmtId="0" fontId="39" fillId="11" borderId="4502" xfId="0" applyFont="1" applyFill="1" applyBorder="1" applyAlignment="1">
      <alignment horizontal="center" vertical="center" shrinkToFit="1"/>
    </xf>
    <xf numFmtId="0" fontId="39" fillId="11" borderId="4500" xfId="0" applyFont="1" applyFill="1" applyBorder="1" applyAlignment="1">
      <alignment horizontal="center" vertical="center" shrinkToFit="1"/>
    </xf>
    <xf numFmtId="0" fontId="39" fillId="11" borderId="4497" xfId="0" applyFont="1" applyFill="1" applyBorder="1" applyAlignment="1">
      <alignment horizontal="center" vertical="center" shrinkToFit="1"/>
    </xf>
    <xf numFmtId="0" fontId="39" fillId="5" borderId="4497" xfId="0" applyFont="1" applyFill="1" applyBorder="1" applyAlignment="1">
      <alignment horizontal="center" vertical="center" shrinkToFit="1"/>
    </xf>
    <xf numFmtId="0" fontId="39" fillId="5" borderId="4500" xfId="0" applyFont="1" applyFill="1" applyBorder="1" applyAlignment="1">
      <alignment horizontal="center" vertical="center" shrinkToFit="1"/>
    </xf>
    <xf numFmtId="0" fontId="0" fillId="0" borderId="4503" xfId="0" applyBorder="1">
      <alignment vertical="center"/>
    </xf>
    <xf numFmtId="176" fontId="0" fillId="0" borderId="4504" xfId="0" applyNumberFormat="1" applyBorder="1" applyAlignment="1">
      <alignment horizontal="center" vertical="center"/>
    </xf>
    <xf numFmtId="0" fontId="0" fillId="0" borderId="4505" xfId="0" applyBorder="1">
      <alignment vertical="center"/>
    </xf>
    <xf numFmtId="0" fontId="0" fillId="0" borderId="4504" xfId="0" applyBorder="1" applyAlignment="1">
      <alignment horizontal="center" vertical="center"/>
    </xf>
    <xf numFmtId="0" fontId="0" fillId="0" borderId="4505" xfId="0" applyBorder="1" applyAlignment="1">
      <alignment horizontal="center" vertical="center"/>
    </xf>
    <xf numFmtId="0" fontId="0" fillId="0" borderId="4503" xfId="0" applyBorder="1" applyAlignment="1">
      <alignment horizontal="center" vertical="center"/>
    </xf>
    <xf numFmtId="0" fontId="0" fillId="36" borderId="4503" xfId="0" applyFill="1" applyBorder="1" applyAlignment="1">
      <alignment horizontal="center" vertical="center"/>
    </xf>
    <xf numFmtId="0" fontId="0" fillId="0" borderId="4506" xfId="0" applyBorder="1" applyAlignment="1">
      <alignment horizontal="center" vertical="center"/>
    </xf>
    <xf numFmtId="0" fontId="37" fillId="0" borderId="4507" xfId="0" applyFont="1" applyBorder="1" applyAlignment="1">
      <alignment vertical="center" shrinkToFit="1"/>
    </xf>
    <xf numFmtId="0" fontId="39" fillId="0" borderId="4508" xfId="0" applyFont="1" applyBorder="1" applyAlignment="1">
      <alignment horizontal="center" vertical="center" shrinkToFit="1"/>
    </xf>
    <xf numFmtId="0" fontId="29" fillId="0" borderId="4506" xfId="0" applyFont="1" applyBorder="1" applyAlignment="1">
      <alignment horizontal="center" vertical="center" shrinkToFit="1"/>
    </xf>
    <xf numFmtId="0" fontId="35" fillId="0" borderId="4509" xfId="0" applyFont="1" applyBorder="1" applyAlignment="1">
      <alignment horizontal="center" vertical="center" shrinkToFit="1"/>
    </xf>
    <xf numFmtId="176" fontId="0" fillId="20" borderId="4511" xfId="0" applyNumberFormat="1" applyFill="1" applyBorder="1" applyAlignment="1">
      <alignment horizontal="center" vertical="center" shrinkToFit="1"/>
    </xf>
    <xf numFmtId="176" fontId="0" fillId="20" borderId="4512" xfId="0" applyNumberFormat="1" applyFill="1" applyBorder="1" applyAlignment="1">
      <alignment horizontal="center" vertical="center" shrinkToFit="1"/>
    </xf>
    <xf numFmtId="176" fontId="0" fillId="16" borderId="4512" xfId="0" applyNumberFormat="1" applyFill="1" applyBorder="1" applyAlignment="1">
      <alignment horizontal="center" vertical="center" shrinkToFit="1"/>
    </xf>
    <xf numFmtId="176" fontId="39" fillId="11" borderId="4511" xfId="0" applyNumberFormat="1" applyFont="1" applyFill="1" applyBorder="1" applyAlignment="1">
      <alignment horizontal="center" vertical="center" shrinkToFit="1"/>
    </xf>
    <xf numFmtId="176" fontId="39" fillId="11" borderId="4514" xfId="0" applyNumberFormat="1" applyFont="1" applyFill="1" applyBorder="1" applyAlignment="1">
      <alignment horizontal="center" vertical="center" shrinkToFit="1"/>
    </xf>
    <xf numFmtId="0" fontId="39" fillId="0" borderId="4515" xfId="0" applyFont="1" applyBorder="1" applyAlignment="1">
      <alignment horizontal="center" vertical="center" shrinkToFit="1"/>
    </xf>
    <xf numFmtId="0" fontId="39" fillId="11" borderId="4516" xfId="0" applyFont="1" applyFill="1" applyBorder="1" applyAlignment="1">
      <alignment horizontal="center" vertical="center" shrinkToFit="1"/>
    </xf>
    <xf numFmtId="0" fontId="39" fillId="11" borderId="4514" xfId="0" applyFont="1" applyFill="1" applyBorder="1" applyAlignment="1">
      <alignment horizontal="center" vertical="center" shrinkToFit="1"/>
    </xf>
    <xf numFmtId="0" fontId="39" fillId="11" borderId="4511" xfId="0" applyFont="1" applyFill="1" applyBorder="1" applyAlignment="1">
      <alignment horizontal="center" vertical="center" shrinkToFit="1"/>
    </xf>
    <xf numFmtId="0" fontId="39" fillId="5" borderId="4511" xfId="0" applyFont="1" applyFill="1" applyBorder="1" applyAlignment="1">
      <alignment horizontal="center" vertical="center" shrinkToFit="1"/>
    </xf>
    <xf numFmtId="0" fontId="39" fillId="5" borderId="4514" xfId="0" applyFont="1" applyFill="1" applyBorder="1" applyAlignment="1">
      <alignment horizontal="center" vertical="center" shrinkToFit="1"/>
    </xf>
    <xf numFmtId="0" fontId="0" fillId="0" borderId="4517" xfId="0" applyBorder="1">
      <alignment vertical="center"/>
    </xf>
    <xf numFmtId="176" fontId="0" fillId="0" borderId="4518" xfId="0" applyNumberFormat="1" applyBorder="1" applyAlignment="1">
      <alignment horizontal="center" vertical="center"/>
    </xf>
    <xf numFmtId="0" fontId="0" fillId="0" borderId="4519" xfId="0" applyBorder="1">
      <alignment vertical="center"/>
    </xf>
    <xf numFmtId="0" fontId="0" fillId="0" borderId="4518" xfId="0" applyBorder="1" applyAlignment="1">
      <alignment horizontal="center" vertical="center"/>
    </xf>
    <xf numFmtId="0" fontId="0" fillId="0" borderId="4519" xfId="0" applyBorder="1" applyAlignment="1">
      <alignment horizontal="center" vertical="center"/>
    </xf>
    <xf numFmtId="0" fontId="0" fillId="0" borderId="4517" xfId="0" applyBorder="1" applyAlignment="1">
      <alignment horizontal="center" vertical="center"/>
    </xf>
    <xf numFmtId="0" fontId="0" fillId="36" borderId="4517" xfId="0" applyFill="1" applyBorder="1" applyAlignment="1">
      <alignment horizontal="center" vertical="center"/>
    </xf>
    <xf numFmtId="0" fontId="0" fillId="0" borderId="4520" xfId="0" applyBorder="1" applyAlignment="1">
      <alignment horizontal="center" vertical="center"/>
    </xf>
    <xf numFmtId="0" fontId="29" fillId="0" borderId="4520" xfId="0" applyFont="1" applyBorder="1" applyAlignment="1">
      <alignment horizontal="center" vertical="center" shrinkToFit="1"/>
    </xf>
    <xf numFmtId="0" fontId="0" fillId="0" borderId="4517" xfId="0" applyBorder="1" applyAlignment="1">
      <alignment horizontal="center" vertical="center" shrinkToFit="1"/>
    </xf>
    <xf numFmtId="0" fontId="35" fillId="0" borderId="4523" xfId="0" applyFont="1" applyBorder="1" applyAlignment="1">
      <alignment horizontal="center" vertical="center" shrinkToFit="1"/>
    </xf>
    <xf numFmtId="176" fontId="0" fillId="20" borderId="4525" xfId="0" applyNumberFormat="1" applyFill="1" applyBorder="1" applyAlignment="1">
      <alignment horizontal="center" vertical="center" shrinkToFit="1"/>
    </xf>
    <xf numFmtId="176" fontId="0" fillId="20" borderId="4526" xfId="0" applyNumberFormat="1" applyFill="1" applyBorder="1" applyAlignment="1">
      <alignment horizontal="center" vertical="center" shrinkToFit="1"/>
    </xf>
    <xf numFmtId="176" fontId="0" fillId="16" borderId="4526" xfId="0" applyNumberFormat="1" applyFill="1" applyBorder="1" applyAlignment="1">
      <alignment horizontal="center" vertical="center" shrinkToFit="1"/>
    </xf>
    <xf numFmtId="176" fontId="39" fillId="11" borderId="4525" xfId="0" applyNumberFormat="1" applyFont="1" applyFill="1" applyBorder="1" applyAlignment="1">
      <alignment horizontal="center" vertical="center" shrinkToFit="1"/>
    </xf>
    <xf numFmtId="176" fontId="39" fillId="11" borderId="4528" xfId="0" applyNumberFormat="1" applyFont="1" applyFill="1" applyBorder="1" applyAlignment="1">
      <alignment horizontal="center" vertical="center" shrinkToFit="1"/>
    </xf>
    <xf numFmtId="0" fontId="39" fillId="0" borderId="4529" xfId="0" applyFont="1" applyBorder="1" applyAlignment="1">
      <alignment horizontal="center" vertical="center" shrinkToFit="1"/>
    </xf>
    <xf numFmtId="0" fontId="39" fillId="11" borderId="4530" xfId="0" applyFont="1" applyFill="1" applyBorder="1" applyAlignment="1">
      <alignment horizontal="center" vertical="center" shrinkToFit="1"/>
    </xf>
    <xf numFmtId="0" fontId="39" fillId="11" borderId="4528" xfId="0" applyFont="1" applyFill="1" applyBorder="1" applyAlignment="1">
      <alignment horizontal="center" vertical="center" shrinkToFit="1"/>
    </xf>
    <xf numFmtId="0" fontId="39" fillId="11" borderId="4525" xfId="0" applyFont="1" applyFill="1" applyBorder="1" applyAlignment="1">
      <alignment horizontal="center" vertical="center" shrinkToFit="1"/>
    </xf>
    <xf numFmtId="0" fontId="39" fillId="5" borderId="4525" xfId="0" applyFont="1" applyFill="1" applyBorder="1" applyAlignment="1">
      <alignment horizontal="center" vertical="center" shrinkToFit="1"/>
    </xf>
    <xf numFmtId="0" fontId="39" fillId="5" borderId="4528" xfId="0" applyFont="1" applyFill="1" applyBorder="1" applyAlignment="1">
      <alignment horizontal="center" vertical="center" shrinkToFit="1"/>
    </xf>
    <xf numFmtId="0" fontId="0" fillId="0" borderId="4531" xfId="0" applyBorder="1">
      <alignment vertical="center"/>
    </xf>
    <xf numFmtId="176" fontId="0" fillId="0" borderId="4532" xfId="0" applyNumberFormat="1" applyBorder="1" applyAlignment="1">
      <alignment horizontal="center" vertical="center"/>
    </xf>
    <xf numFmtId="0" fontId="0" fillId="0" borderId="4533" xfId="0" applyBorder="1">
      <alignment vertical="center"/>
    </xf>
    <xf numFmtId="0" fontId="0" fillId="0" borderId="4532" xfId="0" applyBorder="1" applyAlignment="1">
      <alignment horizontal="center" vertical="center"/>
    </xf>
    <xf numFmtId="0" fontId="0" fillId="0" borderId="4533" xfId="0" applyBorder="1" applyAlignment="1">
      <alignment horizontal="center" vertical="center"/>
    </xf>
    <xf numFmtId="0" fontId="0" fillId="0" borderId="4531" xfId="0" applyBorder="1" applyAlignment="1">
      <alignment horizontal="center" vertical="center"/>
    </xf>
    <xf numFmtId="0" fontId="0" fillId="36" borderId="4531" xfId="0" applyFill="1" applyBorder="1" applyAlignment="1">
      <alignment horizontal="center" vertical="center"/>
    </xf>
    <xf numFmtId="0" fontId="0" fillId="0" borderId="4534" xfId="0" applyBorder="1" applyAlignment="1">
      <alignment horizontal="center" vertical="center"/>
    </xf>
    <xf numFmtId="0" fontId="29" fillId="0" borderId="4538" xfId="0" applyFont="1" applyBorder="1" applyAlignment="1">
      <alignment horizontal="center" vertical="center" shrinkToFit="1"/>
    </xf>
    <xf numFmtId="0" fontId="0" fillId="0" borderId="4537" xfId="0" applyBorder="1" applyAlignment="1">
      <alignment horizontal="center" vertical="center" shrinkToFit="1"/>
    </xf>
    <xf numFmtId="0" fontId="35" fillId="0" borderId="4541" xfId="0" applyFont="1" applyBorder="1" applyAlignment="1">
      <alignment horizontal="center" vertical="center" shrinkToFit="1"/>
    </xf>
    <xf numFmtId="176" fontId="0" fillId="20" borderId="4543" xfId="0" applyNumberFormat="1" applyFill="1" applyBorder="1" applyAlignment="1">
      <alignment horizontal="center" vertical="center" shrinkToFit="1"/>
    </xf>
    <xf numFmtId="176" fontId="0" fillId="20" borderId="4544" xfId="0" applyNumberFormat="1" applyFill="1" applyBorder="1" applyAlignment="1">
      <alignment horizontal="center" vertical="center" shrinkToFit="1"/>
    </xf>
    <xf numFmtId="176" fontId="0" fillId="16" borderId="4544" xfId="0" applyNumberFormat="1" applyFill="1" applyBorder="1" applyAlignment="1">
      <alignment horizontal="center" vertical="center" shrinkToFit="1"/>
    </xf>
    <xf numFmtId="176" fontId="39" fillId="11" borderId="4543" xfId="0" applyNumberFormat="1" applyFont="1" applyFill="1" applyBorder="1" applyAlignment="1">
      <alignment horizontal="center" vertical="center" shrinkToFit="1"/>
    </xf>
    <xf numFmtId="176" fontId="39" fillId="11" borderId="4546" xfId="0" applyNumberFormat="1" applyFont="1" applyFill="1" applyBorder="1" applyAlignment="1">
      <alignment horizontal="center" vertical="center" shrinkToFit="1"/>
    </xf>
    <xf numFmtId="0" fontId="39" fillId="0" borderId="4547" xfId="0" applyFont="1" applyBorder="1" applyAlignment="1">
      <alignment horizontal="center" vertical="center" shrinkToFit="1"/>
    </xf>
    <xf numFmtId="0" fontId="39" fillId="11" borderId="4548" xfId="0" applyFont="1" applyFill="1" applyBorder="1" applyAlignment="1">
      <alignment horizontal="center" vertical="center" shrinkToFit="1"/>
    </xf>
    <xf numFmtId="0" fontId="39" fillId="11" borderId="4546" xfId="0" applyFont="1" applyFill="1" applyBorder="1" applyAlignment="1">
      <alignment horizontal="center" vertical="center" shrinkToFit="1"/>
    </xf>
    <xf numFmtId="0" fontId="39" fillId="11" borderId="4543" xfId="0" applyFont="1" applyFill="1" applyBorder="1" applyAlignment="1">
      <alignment horizontal="center" vertical="center" shrinkToFit="1"/>
    </xf>
    <xf numFmtId="0" fontId="39" fillId="5" borderId="4543" xfId="0" applyFont="1" applyFill="1" applyBorder="1" applyAlignment="1">
      <alignment horizontal="center" vertical="center" shrinkToFit="1"/>
    </xf>
    <xf numFmtId="0" fontId="39" fillId="5" borderId="4546" xfId="0" applyFont="1" applyFill="1" applyBorder="1" applyAlignment="1">
      <alignment horizontal="center" vertical="center" shrinkToFit="1"/>
    </xf>
    <xf numFmtId="0" fontId="0" fillId="0" borderId="4549" xfId="0" applyBorder="1">
      <alignment vertical="center"/>
    </xf>
    <xf numFmtId="176" fontId="0" fillId="0" borderId="4550" xfId="0" applyNumberFormat="1" applyBorder="1" applyAlignment="1">
      <alignment horizontal="center" vertical="center"/>
    </xf>
    <xf numFmtId="0" fontId="0" fillId="0" borderId="4551" xfId="0" applyBorder="1">
      <alignment vertical="center"/>
    </xf>
    <xf numFmtId="0" fontId="0" fillId="0" borderId="4550" xfId="0" applyBorder="1" applyAlignment="1">
      <alignment horizontal="center" vertical="center"/>
    </xf>
    <xf numFmtId="0" fontId="0" fillId="0" borderId="4551" xfId="0" applyBorder="1" applyAlignment="1">
      <alignment horizontal="center" vertical="center"/>
    </xf>
    <xf numFmtId="0" fontId="0" fillId="0" borderId="4549" xfId="0" applyBorder="1" applyAlignment="1">
      <alignment horizontal="center" vertical="center"/>
    </xf>
    <xf numFmtId="0" fontId="0" fillId="36" borderId="4549" xfId="0" applyFill="1" applyBorder="1" applyAlignment="1">
      <alignment horizontal="center" vertical="center"/>
    </xf>
    <xf numFmtId="0" fontId="0" fillId="0" borderId="4552" xfId="0" applyBorder="1" applyAlignment="1">
      <alignment horizontal="center" vertical="center"/>
    </xf>
    <xf numFmtId="0" fontId="37" fillId="0" borderId="4553" xfId="0" applyFont="1" applyBorder="1" applyAlignment="1">
      <alignment vertical="center" shrinkToFit="1"/>
    </xf>
    <xf numFmtId="0" fontId="39" fillId="0" borderId="4554" xfId="0" applyFont="1" applyBorder="1" applyAlignment="1">
      <alignment horizontal="center" vertical="center" shrinkToFit="1"/>
    </xf>
    <xf numFmtId="0" fontId="29" fillId="0" borderId="4552" xfId="0" applyFont="1" applyBorder="1" applyAlignment="1">
      <alignment horizontal="center" vertical="center" shrinkToFit="1"/>
    </xf>
    <xf numFmtId="0" fontId="0" fillId="0" borderId="4549" xfId="0" applyBorder="1" applyAlignment="1">
      <alignment horizontal="center" vertical="center" shrinkToFit="1"/>
    </xf>
    <xf numFmtId="0" fontId="35" fillId="0" borderId="4555" xfId="0" applyFont="1" applyBorder="1" applyAlignment="1">
      <alignment horizontal="center" vertical="center" shrinkToFit="1"/>
    </xf>
    <xf numFmtId="176" fontId="0" fillId="20" borderId="4557" xfId="0" applyNumberFormat="1" applyFill="1" applyBorder="1" applyAlignment="1">
      <alignment horizontal="center" vertical="center" shrinkToFit="1"/>
    </xf>
    <xf numFmtId="176" fontId="0" fillId="20" borderId="4558" xfId="0" applyNumberFormat="1" applyFill="1" applyBorder="1" applyAlignment="1">
      <alignment horizontal="center" vertical="center" shrinkToFit="1"/>
    </xf>
    <xf numFmtId="176" fontId="0" fillId="16" borderId="4558" xfId="0" applyNumberFormat="1" applyFill="1" applyBorder="1" applyAlignment="1">
      <alignment horizontal="center" vertical="center" shrinkToFit="1"/>
    </xf>
    <xf numFmtId="176" fontId="39" fillId="11" borderId="4557" xfId="0" applyNumberFormat="1" applyFont="1" applyFill="1" applyBorder="1" applyAlignment="1">
      <alignment horizontal="center" vertical="center" shrinkToFit="1"/>
    </xf>
    <xf numFmtId="176" fontId="39" fillId="11" borderId="4560" xfId="0" applyNumberFormat="1" applyFont="1" applyFill="1" applyBorder="1" applyAlignment="1">
      <alignment horizontal="center" vertical="center" shrinkToFit="1"/>
    </xf>
    <xf numFmtId="0" fontId="39" fillId="0" borderId="4561" xfId="0" applyFont="1" applyBorder="1" applyAlignment="1">
      <alignment horizontal="center" vertical="center" shrinkToFit="1"/>
    </xf>
    <xf numFmtId="0" fontId="39" fillId="11" borderId="4562" xfId="0" applyFont="1" applyFill="1" applyBorder="1" applyAlignment="1">
      <alignment horizontal="center" vertical="center" shrinkToFit="1"/>
    </xf>
    <xf numFmtId="0" fontId="39" fillId="11" borderId="4560" xfId="0" applyFont="1" applyFill="1" applyBorder="1" applyAlignment="1">
      <alignment horizontal="center" vertical="center" shrinkToFit="1"/>
    </xf>
    <xf numFmtId="0" fontId="39" fillId="11" borderId="4557" xfId="0" applyFont="1" applyFill="1" applyBorder="1" applyAlignment="1">
      <alignment horizontal="center" vertical="center" shrinkToFit="1"/>
    </xf>
    <xf numFmtId="0" fontId="39" fillId="5" borderId="4557" xfId="0" applyFont="1" applyFill="1" applyBorder="1" applyAlignment="1">
      <alignment horizontal="center" vertical="center" shrinkToFit="1"/>
    </xf>
    <xf numFmtId="0" fontId="39" fillId="5" borderId="4560" xfId="0" applyFont="1" applyFill="1" applyBorder="1" applyAlignment="1">
      <alignment horizontal="center" vertical="center" shrinkToFit="1"/>
    </xf>
    <xf numFmtId="0" fontId="0" fillId="0" borderId="4563" xfId="0" applyBorder="1">
      <alignment vertical="center"/>
    </xf>
    <xf numFmtId="176" fontId="0" fillId="0" borderId="4564" xfId="0" applyNumberFormat="1" applyBorder="1" applyAlignment="1">
      <alignment horizontal="center" vertical="center"/>
    </xf>
    <xf numFmtId="0" fontId="0" fillId="0" borderId="4565" xfId="0" applyBorder="1">
      <alignment vertical="center"/>
    </xf>
    <xf numFmtId="0" fontId="0" fillId="0" borderId="4564" xfId="0" applyBorder="1" applyAlignment="1">
      <alignment horizontal="center" vertical="center"/>
    </xf>
    <xf numFmtId="0" fontId="0" fillId="0" borderId="4565" xfId="0" applyBorder="1" applyAlignment="1">
      <alignment horizontal="center" vertical="center"/>
    </xf>
    <xf numFmtId="0" fontId="0" fillId="0" borderId="4563" xfId="0" applyBorder="1" applyAlignment="1">
      <alignment horizontal="center" vertical="center"/>
    </xf>
    <xf numFmtId="0" fontId="0" fillId="36" borderId="4563" xfId="0" applyFill="1" applyBorder="1" applyAlignment="1">
      <alignment horizontal="center" vertical="center"/>
    </xf>
    <xf numFmtId="0" fontId="0" fillId="0" borderId="4566" xfId="0" applyBorder="1" applyAlignment="1">
      <alignment horizontal="center" vertical="center"/>
    </xf>
    <xf numFmtId="0" fontId="29" fillId="0" borderId="4566" xfId="0" applyFont="1" applyBorder="1" applyAlignment="1">
      <alignment horizontal="center" vertical="center" shrinkToFit="1"/>
    </xf>
    <xf numFmtId="0" fontId="0" fillId="0" borderId="4563" xfId="0" applyBorder="1" applyAlignment="1">
      <alignment horizontal="center" vertical="center" shrinkToFit="1"/>
    </xf>
    <xf numFmtId="0" fontId="35" fillId="0" borderId="4569" xfId="0" applyFont="1" applyBorder="1" applyAlignment="1">
      <alignment horizontal="center" vertical="center" shrinkToFit="1"/>
    </xf>
    <xf numFmtId="176" fontId="0" fillId="20" borderId="4571" xfId="0" applyNumberFormat="1" applyFill="1" applyBorder="1" applyAlignment="1">
      <alignment horizontal="center" vertical="center" shrinkToFit="1"/>
    </xf>
    <xf numFmtId="176" fontId="0" fillId="20" borderId="4572" xfId="0" applyNumberFormat="1" applyFill="1" applyBorder="1" applyAlignment="1">
      <alignment horizontal="center" vertical="center" shrinkToFit="1"/>
    </xf>
    <xf numFmtId="176" fontId="0" fillId="16" borderId="4572" xfId="0" applyNumberFormat="1" applyFill="1" applyBorder="1" applyAlignment="1">
      <alignment horizontal="center" vertical="center" shrinkToFit="1"/>
    </xf>
    <xf numFmtId="176" fontId="39" fillId="11" borderId="4571" xfId="0" applyNumberFormat="1" applyFont="1" applyFill="1" applyBorder="1" applyAlignment="1">
      <alignment horizontal="center" vertical="center" shrinkToFit="1"/>
    </xf>
    <xf numFmtId="176" fontId="39" fillId="11" borderId="4574" xfId="0" applyNumberFormat="1" applyFont="1" applyFill="1" applyBorder="1" applyAlignment="1">
      <alignment horizontal="center" vertical="center" shrinkToFit="1"/>
    </xf>
    <xf numFmtId="0" fontId="39" fillId="0" borderId="4575" xfId="0" applyFont="1" applyBorder="1" applyAlignment="1">
      <alignment horizontal="center" vertical="center" shrinkToFit="1"/>
    </xf>
    <xf numFmtId="0" fontId="39" fillId="11" borderId="4576" xfId="0" applyFont="1" applyFill="1" applyBorder="1" applyAlignment="1">
      <alignment horizontal="center" vertical="center" shrinkToFit="1"/>
    </xf>
    <xf numFmtId="0" fontId="39" fillId="11" borderId="4574" xfId="0" applyFont="1" applyFill="1" applyBorder="1" applyAlignment="1">
      <alignment horizontal="center" vertical="center" shrinkToFit="1"/>
    </xf>
    <xf numFmtId="0" fontId="39" fillId="11" borderId="4571" xfId="0" applyFont="1" applyFill="1" applyBorder="1" applyAlignment="1">
      <alignment horizontal="center" vertical="center" shrinkToFit="1"/>
    </xf>
    <xf numFmtId="0" fontId="39" fillId="5" borderId="4571" xfId="0" applyFont="1" applyFill="1" applyBorder="1" applyAlignment="1">
      <alignment horizontal="center" vertical="center" shrinkToFit="1"/>
    </xf>
    <xf numFmtId="0" fontId="39" fillId="5" borderId="4574" xfId="0" applyFont="1" applyFill="1" applyBorder="1" applyAlignment="1">
      <alignment horizontal="center" vertical="center" shrinkToFit="1"/>
    </xf>
    <xf numFmtId="0" fontId="0" fillId="0" borderId="4577" xfId="0" applyBorder="1">
      <alignment vertical="center"/>
    </xf>
    <xf numFmtId="176" fontId="0" fillId="0" borderId="4578" xfId="0" applyNumberFormat="1" applyBorder="1" applyAlignment="1">
      <alignment horizontal="center" vertical="center"/>
    </xf>
    <xf numFmtId="0" fontId="0" fillId="0" borderId="4579" xfId="0" applyBorder="1">
      <alignment vertical="center"/>
    </xf>
    <xf numFmtId="0" fontId="0" fillId="0" borderId="4578" xfId="0" applyBorder="1" applyAlignment="1">
      <alignment horizontal="center" vertical="center"/>
    </xf>
    <xf numFmtId="0" fontId="0" fillId="0" borderId="4579" xfId="0" applyBorder="1" applyAlignment="1">
      <alignment horizontal="center" vertical="center"/>
    </xf>
    <xf numFmtId="0" fontId="0" fillId="0" borderId="4577" xfId="0" applyBorder="1" applyAlignment="1">
      <alignment horizontal="center" vertical="center"/>
    </xf>
    <xf numFmtId="0" fontId="0" fillId="36" borderId="4577" xfId="0" applyFill="1" applyBorder="1" applyAlignment="1">
      <alignment horizontal="center" vertical="center"/>
    </xf>
    <xf numFmtId="0" fontId="0" fillId="0" borderId="4580" xfId="0" applyBorder="1" applyAlignment="1">
      <alignment horizontal="center" vertical="center"/>
    </xf>
    <xf numFmtId="0" fontId="29" fillId="0" borderId="4580" xfId="0" applyFont="1" applyBorder="1" applyAlignment="1">
      <alignment horizontal="center" vertical="center" shrinkToFit="1"/>
    </xf>
    <xf numFmtId="0" fontId="0" fillId="0" borderId="4577" xfId="0" applyBorder="1" applyAlignment="1">
      <alignment horizontal="center" vertical="center" shrinkToFit="1"/>
    </xf>
    <xf numFmtId="0" fontId="35" fillId="0" borderId="4583" xfId="0" applyFont="1" applyBorder="1" applyAlignment="1">
      <alignment horizontal="center" vertical="center" shrinkToFit="1"/>
    </xf>
    <xf numFmtId="176" fontId="0" fillId="20" borderId="4585" xfId="0" applyNumberFormat="1" applyFill="1" applyBorder="1" applyAlignment="1">
      <alignment horizontal="center" vertical="center" shrinkToFit="1"/>
    </xf>
    <xf numFmtId="176" fontId="0" fillId="20" borderId="4586" xfId="0" applyNumberFormat="1" applyFill="1" applyBorder="1" applyAlignment="1">
      <alignment horizontal="center" vertical="center" shrinkToFit="1"/>
    </xf>
    <xf numFmtId="176" fontId="0" fillId="16" borderId="4586" xfId="0" applyNumberFormat="1" applyFill="1" applyBorder="1" applyAlignment="1">
      <alignment horizontal="center" vertical="center" shrinkToFit="1"/>
    </xf>
    <xf numFmtId="176" fontId="39" fillId="11" borderId="4585" xfId="0" applyNumberFormat="1" applyFont="1" applyFill="1" applyBorder="1" applyAlignment="1">
      <alignment horizontal="center" vertical="center" shrinkToFit="1"/>
    </xf>
    <xf numFmtId="176" fontId="39" fillId="11" borderId="4588" xfId="0" applyNumberFormat="1" applyFont="1" applyFill="1" applyBorder="1" applyAlignment="1">
      <alignment horizontal="center" vertical="center" shrinkToFit="1"/>
    </xf>
    <xf numFmtId="0" fontId="39" fillId="0" borderId="4589" xfId="0" applyFont="1" applyBorder="1" applyAlignment="1">
      <alignment horizontal="center" vertical="center" shrinkToFit="1"/>
    </xf>
    <xf numFmtId="0" fontId="39" fillId="11" borderId="4590" xfId="0" applyFont="1" applyFill="1" applyBorder="1" applyAlignment="1">
      <alignment horizontal="center" vertical="center" shrinkToFit="1"/>
    </xf>
    <xf numFmtId="0" fontId="39" fillId="11" borderId="4588" xfId="0" applyFont="1" applyFill="1" applyBorder="1" applyAlignment="1">
      <alignment horizontal="center" vertical="center" shrinkToFit="1"/>
    </xf>
    <xf numFmtId="0" fontId="39" fillId="11" borderId="4585" xfId="0" applyFont="1" applyFill="1" applyBorder="1" applyAlignment="1">
      <alignment horizontal="center" vertical="center" shrinkToFit="1"/>
    </xf>
    <xf numFmtId="0" fontId="39" fillId="5" borderId="4585" xfId="0" applyFont="1" applyFill="1" applyBorder="1" applyAlignment="1">
      <alignment horizontal="center" vertical="center" shrinkToFit="1"/>
    </xf>
    <xf numFmtId="0" fontId="39" fillId="5" borderId="4588" xfId="0" applyFont="1" applyFill="1" applyBorder="1" applyAlignment="1">
      <alignment horizontal="center" vertical="center" shrinkToFit="1"/>
    </xf>
    <xf numFmtId="0" fontId="0" fillId="0" borderId="4591" xfId="0" applyBorder="1">
      <alignment vertical="center"/>
    </xf>
    <xf numFmtId="176" fontId="0" fillId="0" borderId="4592" xfId="0" applyNumberFormat="1" applyBorder="1" applyAlignment="1">
      <alignment horizontal="center" vertical="center"/>
    </xf>
    <xf numFmtId="0" fontId="0" fillId="0" borderId="4593" xfId="0" applyBorder="1">
      <alignment vertical="center"/>
    </xf>
    <xf numFmtId="0" fontId="0" fillId="0" borderId="4592" xfId="0" applyBorder="1" applyAlignment="1">
      <alignment horizontal="center" vertical="center"/>
    </xf>
    <xf numFmtId="0" fontId="0" fillId="0" borderId="4593" xfId="0" applyBorder="1" applyAlignment="1">
      <alignment horizontal="center" vertical="center"/>
    </xf>
    <xf numFmtId="0" fontId="0" fillId="0" borderId="4591" xfId="0" applyBorder="1" applyAlignment="1">
      <alignment horizontal="center" vertical="center"/>
    </xf>
    <xf numFmtId="0" fontId="0" fillId="36" borderId="4591" xfId="0" applyFill="1" applyBorder="1" applyAlignment="1">
      <alignment horizontal="center" vertical="center"/>
    </xf>
    <xf numFmtId="0" fontId="0" fillId="0" borderId="4594" xfId="0" applyBorder="1" applyAlignment="1">
      <alignment horizontal="center" vertical="center"/>
    </xf>
    <xf numFmtId="0" fontId="29" fillId="0" borderId="4595" xfId="0" applyFont="1" applyBorder="1" applyAlignment="1">
      <alignment horizontal="center" vertical="center" shrinkToFit="1"/>
    </xf>
    <xf numFmtId="0" fontId="35" fillId="0" borderId="4598" xfId="0" applyFont="1" applyBorder="1" applyAlignment="1">
      <alignment horizontal="center" vertical="center" shrinkToFit="1"/>
    </xf>
    <xf numFmtId="176" fontId="0" fillId="20" borderId="4600" xfId="0" applyNumberFormat="1" applyFill="1" applyBorder="1" applyAlignment="1">
      <alignment horizontal="center" vertical="center" shrinkToFit="1"/>
    </xf>
    <xf numFmtId="176" fontId="0" fillId="20" borderId="4601" xfId="0" applyNumberFormat="1" applyFill="1" applyBorder="1" applyAlignment="1">
      <alignment horizontal="center" vertical="center" shrinkToFit="1"/>
    </xf>
    <xf numFmtId="176" fontId="0" fillId="16" borderId="4601" xfId="0" applyNumberFormat="1" applyFill="1" applyBorder="1" applyAlignment="1">
      <alignment horizontal="center" vertical="center" shrinkToFit="1"/>
    </xf>
    <xf numFmtId="0" fontId="39" fillId="0" borderId="4604" xfId="0" applyFont="1" applyBorder="1" applyAlignment="1">
      <alignment horizontal="center" vertical="center" shrinkToFit="1"/>
    </xf>
    <xf numFmtId="0" fontId="39" fillId="11" borderId="4605" xfId="0" applyFont="1" applyFill="1" applyBorder="1" applyAlignment="1">
      <alignment horizontal="center" vertical="center" shrinkToFit="1"/>
    </xf>
    <xf numFmtId="0" fontId="39" fillId="11" borderId="4603" xfId="0" applyFont="1" applyFill="1" applyBorder="1" applyAlignment="1">
      <alignment horizontal="center" vertical="center" shrinkToFit="1"/>
    </xf>
    <xf numFmtId="0" fontId="39" fillId="11" borderId="4600" xfId="0" applyFont="1" applyFill="1" applyBorder="1" applyAlignment="1">
      <alignment horizontal="center" vertical="center" shrinkToFit="1"/>
    </xf>
    <xf numFmtId="0" fontId="39" fillId="5" borderId="4600" xfId="0" applyFont="1" applyFill="1" applyBorder="1" applyAlignment="1">
      <alignment horizontal="center" vertical="center" shrinkToFit="1"/>
    </xf>
    <xf numFmtId="0" fontId="39" fillId="5" borderId="4603" xfId="0" applyFont="1" applyFill="1" applyBorder="1" applyAlignment="1">
      <alignment horizontal="center" vertical="center" shrinkToFit="1"/>
    </xf>
    <xf numFmtId="0" fontId="0" fillId="0" borderId="4606" xfId="0" applyBorder="1">
      <alignment vertical="center"/>
    </xf>
    <xf numFmtId="176" fontId="0" fillId="0" borderId="4607" xfId="0" applyNumberFormat="1" applyBorder="1" applyAlignment="1">
      <alignment horizontal="center" vertical="center"/>
    </xf>
    <xf numFmtId="0" fontId="0" fillId="0" borderId="4608" xfId="0" applyBorder="1">
      <alignment vertical="center"/>
    </xf>
    <xf numFmtId="0" fontId="0" fillId="0" borderId="4607" xfId="0" applyBorder="1" applyAlignment="1">
      <alignment horizontal="center" vertical="center"/>
    </xf>
    <xf numFmtId="0" fontId="0" fillId="0" borderId="4608" xfId="0" applyBorder="1" applyAlignment="1">
      <alignment horizontal="center" vertical="center"/>
    </xf>
    <xf numFmtId="0" fontId="0" fillId="0" borderId="4606" xfId="0" applyBorder="1" applyAlignment="1">
      <alignment horizontal="center" vertical="center"/>
    </xf>
    <xf numFmtId="0" fontId="0" fillId="36" borderId="4606" xfId="0" applyFill="1" applyBorder="1" applyAlignment="1">
      <alignment horizontal="center" vertical="center"/>
    </xf>
    <xf numFmtId="0" fontId="0" fillId="0" borderId="4609" xfId="0" applyBorder="1" applyAlignment="1">
      <alignment horizontal="center" vertical="center"/>
    </xf>
    <xf numFmtId="0" fontId="29" fillId="0" borderId="4609" xfId="0" applyFont="1" applyBorder="1" applyAlignment="1">
      <alignment horizontal="center" vertical="center" shrinkToFit="1"/>
    </xf>
    <xf numFmtId="0" fontId="0" fillId="0" borderId="4606" xfId="0" applyBorder="1" applyAlignment="1">
      <alignment horizontal="center" vertical="center" shrinkToFit="1"/>
    </xf>
    <xf numFmtId="0" fontId="35" fillId="0" borderId="4612" xfId="0" applyFont="1" applyBorder="1" applyAlignment="1">
      <alignment horizontal="center" vertical="center" shrinkToFit="1"/>
    </xf>
    <xf numFmtId="176" fontId="0" fillId="20" borderId="4614" xfId="0" applyNumberFormat="1" applyFill="1" applyBorder="1" applyAlignment="1">
      <alignment horizontal="center" vertical="center" shrinkToFit="1"/>
    </xf>
    <xf numFmtId="176" fontId="0" fillId="20" borderId="4615" xfId="0" applyNumberFormat="1" applyFill="1" applyBorder="1" applyAlignment="1">
      <alignment horizontal="center" vertical="center" shrinkToFit="1"/>
    </xf>
    <xf numFmtId="176" fontId="0" fillId="16" borderId="4615" xfId="0" applyNumberFormat="1" applyFill="1" applyBorder="1" applyAlignment="1">
      <alignment horizontal="center" vertical="center" shrinkToFit="1"/>
    </xf>
    <xf numFmtId="176" fontId="39" fillId="11" borderId="4614" xfId="0" applyNumberFormat="1" applyFont="1" applyFill="1" applyBorder="1" applyAlignment="1">
      <alignment horizontal="center" vertical="center" shrinkToFit="1"/>
    </xf>
    <xf numFmtId="176" fontId="39" fillId="11" borderId="4617" xfId="0" applyNumberFormat="1" applyFont="1" applyFill="1" applyBorder="1" applyAlignment="1">
      <alignment horizontal="center" vertical="center" shrinkToFit="1"/>
    </xf>
    <xf numFmtId="0" fontId="39" fillId="0" borderId="4618" xfId="0" applyFont="1" applyBorder="1" applyAlignment="1">
      <alignment horizontal="center" vertical="center" shrinkToFit="1"/>
    </xf>
    <xf numFmtId="0" fontId="39" fillId="11" borderId="4617" xfId="0" applyFont="1" applyFill="1" applyBorder="1" applyAlignment="1">
      <alignment horizontal="center" vertical="center" shrinkToFit="1"/>
    </xf>
    <xf numFmtId="0" fontId="39" fillId="11" borderId="4614" xfId="0" applyFont="1" applyFill="1" applyBorder="1" applyAlignment="1">
      <alignment horizontal="center" vertical="center" shrinkToFit="1"/>
    </xf>
    <xf numFmtId="0" fontId="39" fillId="5" borderId="4614" xfId="0" applyFont="1" applyFill="1" applyBorder="1" applyAlignment="1">
      <alignment horizontal="center" vertical="center" shrinkToFit="1"/>
    </xf>
    <xf numFmtId="0" fontId="39" fillId="5" borderId="4617" xfId="0" applyFont="1" applyFill="1" applyBorder="1" applyAlignment="1">
      <alignment horizontal="center" vertical="center" shrinkToFit="1"/>
    </xf>
    <xf numFmtId="0" fontId="0" fillId="0" borderId="4619" xfId="0" applyBorder="1">
      <alignment vertical="center"/>
    </xf>
    <xf numFmtId="176" fontId="0" fillId="0" borderId="4620" xfId="0" applyNumberFormat="1" applyBorder="1" applyAlignment="1">
      <alignment horizontal="center" vertical="center"/>
    </xf>
    <xf numFmtId="0" fontId="0" fillId="0" borderId="4621" xfId="0" applyBorder="1">
      <alignment vertical="center"/>
    </xf>
    <xf numFmtId="0" fontId="0" fillId="0" borderId="4620" xfId="0" applyBorder="1" applyAlignment="1">
      <alignment horizontal="center" vertical="center"/>
    </xf>
    <xf numFmtId="0" fontId="0" fillId="0" borderId="4621" xfId="0" applyBorder="1" applyAlignment="1">
      <alignment horizontal="center" vertical="center"/>
    </xf>
    <xf numFmtId="0" fontId="0" fillId="0" borderId="4619" xfId="0" applyBorder="1" applyAlignment="1">
      <alignment horizontal="center" vertical="center"/>
    </xf>
    <xf numFmtId="0" fontId="0" fillId="36" borderId="4619" xfId="0" applyFill="1" applyBorder="1" applyAlignment="1">
      <alignment horizontal="center" vertical="center"/>
    </xf>
    <xf numFmtId="0" fontId="0" fillId="0" borderId="4622" xfId="0" applyBorder="1" applyAlignment="1">
      <alignment horizontal="center" vertical="center"/>
    </xf>
    <xf numFmtId="0" fontId="29" fillId="0" borderId="4622" xfId="0" applyFont="1" applyBorder="1" applyAlignment="1">
      <alignment horizontal="center" vertical="center" shrinkToFit="1"/>
    </xf>
    <xf numFmtId="0" fontId="0" fillId="0" borderId="4619" xfId="0" applyBorder="1" applyAlignment="1">
      <alignment horizontal="center" vertical="center" shrinkToFit="1"/>
    </xf>
    <xf numFmtId="0" fontId="35" fillId="0" borderId="4625" xfId="0" applyFont="1" applyBorder="1" applyAlignment="1">
      <alignment horizontal="center" vertical="center" shrinkToFit="1"/>
    </xf>
    <xf numFmtId="176" fontId="0" fillId="20" borderId="4627" xfId="0" applyNumberFormat="1" applyFill="1" applyBorder="1" applyAlignment="1">
      <alignment horizontal="center" vertical="center" shrinkToFit="1"/>
    </xf>
    <xf numFmtId="176" fontId="0" fillId="20" borderId="4628" xfId="0" applyNumberFormat="1" applyFill="1" applyBorder="1" applyAlignment="1">
      <alignment horizontal="center" vertical="center" shrinkToFit="1"/>
    </xf>
    <xf numFmtId="176" fontId="0" fillId="16" borderId="4628" xfId="0" applyNumberFormat="1" applyFill="1" applyBorder="1" applyAlignment="1">
      <alignment horizontal="center" vertical="center" shrinkToFit="1"/>
    </xf>
    <xf numFmtId="0" fontId="39" fillId="0" borderId="4631" xfId="0" applyFont="1" applyBorder="1" applyAlignment="1">
      <alignment horizontal="center" vertical="center" shrinkToFit="1"/>
    </xf>
    <xf numFmtId="0" fontId="39" fillId="11" borderId="4630" xfId="0" applyFont="1" applyFill="1" applyBorder="1" applyAlignment="1">
      <alignment horizontal="center" vertical="center" shrinkToFit="1"/>
    </xf>
    <xf numFmtId="0" fontId="39" fillId="11" borderId="4627" xfId="0" applyFont="1" applyFill="1" applyBorder="1" applyAlignment="1">
      <alignment horizontal="center" vertical="center" shrinkToFit="1"/>
    </xf>
    <xf numFmtId="0" fontId="39" fillId="5" borderId="4627" xfId="0" applyFont="1" applyFill="1" applyBorder="1" applyAlignment="1">
      <alignment horizontal="center" vertical="center" shrinkToFit="1"/>
    </xf>
    <xf numFmtId="0" fontId="39" fillId="5" borderId="4630" xfId="0" applyFont="1" applyFill="1" applyBorder="1" applyAlignment="1">
      <alignment horizontal="center" vertical="center" shrinkToFit="1"/>
    </xf>
    <xf numFmtId="0" fontId="0" fillId="0" borderId="4632" xfId="0" applyBorder="1">
      <alignment vertical="center"/>
    </xf>
    <xf numFmtId="176" fontId="0" fillId="0" borderId="4633" xfId="0" applyNumberFormat="1" applyBorder="1" applyAlignment="1">
      <alignment horizontal="center" vertical="center"/>
    </xf>
    <xf numFmtId="0" fontId="0" fillId="0" borderId="4634" xfId="0" applyBorder="1">
      <alignment vertical="center"/>
    </xf>
    <xf numFmtId="0" fontId="0" fillId="0" borderId="4633" xfId="0" applyBorder="1" applyAlignment="1">
      <alignment horizontal="center" vertical="center"/>
    </xf>
    <xf numFmtId="0" fontId="0" fillId="0" borderId="4634" xfId="0" applyBorder="1" applyAlignment="1">
      <alignment horizontal="center" vertical="center"/>
    </xf>
    <xf numFmtId="0" fontId="0" fillId="0" borderId="4632" xfId="0" applyBorder="1" applyAlignment="1">
      <alignment horizontal="center" vertical="center"/>
    </xf>
    <xf numFmtId="0" fontId="0" fillId="36" borderId="4632" xfId="0" applyFill="1" applyBorder="1" applyAlignment="1">
      <alignment horizontal="center" vertical="center"/>
    </xf>
    <xf numFmtId="0" fontId="0" fillId="0" borderId="4635" xfId="0" applyBorder="1" applyAlignment="1">
      <alignment horizontal="center" vertical="center"/>
    </xf>
    <xf numFmtId="0" fontId="29" fillId="0" borderId="4635" xfId="0" applyFont="1" applyBorder="1" applyAlignment="1">
      <alignment horizontal="center" vertical="center" shrinkToFit="1"/>
    </xf>
    <xf numFmtId="0" fontId="0" fillId="0" borderId="4632" xfId="0" applyBorder="1" applyAlignment="1">
      <alignment horizontal="center" vertical="center" shrinkToFit="1"/>
    </xf>
    <xf numFmtId="0" fontId="35" fillId="0" borderId="4638" xfId="0" applyFont="1" applyBorder="1" applyAlignment="1">
      <alignment horizontal="center" vertical="center" shrinkToFit="1"/>
    </xf>
    <xf numFmtId="176" fontId="0" fillId="20" borderId="4640" xfId="0" applyNumberFormat="1" applyFill="1" applyBorder="1" applyAlignment="1">
      <alignment horizontal="center" vertical="center" shrinkToFit="1"/>
    </xf>
    <xf numFmtId="176" fontId="0" fillId="20" borderId="4641" xfId="0" applyNumberFormat="1" applyFill="1" applyBorder="1" applyAlignment="1">
      <alignment horizontal="center" vertical="center" shrinkToFit="1"/>
    </xf>
    <xf numFmtId="176" fontId="0" fillId="16" borderId="4641" xfId="0" applyNumberFormat="1" applyFill="1" applyBorder="1" applyAlignment="1">
      <alignment horizontal="center" vertical="center" shrinkToFit="1"/>
    </xf>
    <xf numFmtId="176" fontId="39" fillId="11" borderId="4640" xfId="0" applyNumberFormat="1" applyFont="1" applyFill="1" applyBorder="1" applyAlignment="1">
      <alignment horizontal="center" vertical="center" shrinkToFit="1"/>
    </xf>
    <xf numFmtId="176" fontId="39" fillId="11" borderId="4643" xfId="0" applyNumberFormat="1" applyFont="1" applyFill="1" applyBorder="1" applyAlignment="1">
      <alignment horizontal="center" vertical="center" shrinkToFit="1"/>
    </xf>
    <xf numFmtId="0" fontId="39" fillId="0" borderId="4644" xfId="0" applyFont="1" applyBorder="1" applyAlignment="1">
      <alignment horizontal="center" vertical="center" shrinkToFit="1"/>
    </xf>
    <xf numFmtId="0" fontId="39" fillId="11" borderId="4643" xfId="0" applyFont="1" applyFill="1" applyBorder="1" applyAlignment="1">
      <alignment horizontal="center" vertical="center" shrinkToFit="1"/>
    </xf>
    <xf numFmtId="0" fontId="39" fillId="11" borderId="4640" xfId="0" applyFont="1" applyFill="1" applyBorder="1" applyAlignment="1">
      <alignment horizontal="center" vertical="center" shrinkToFit="1"/>
    </xf>
    <xf numFmtId="0" fontId="39" fillId="5" borderId="4640" xfId="0" applyFont="1" applyFill="1" applyBorder="1" applyAlignment="1">
      <alignment horizontal="center" vertical="center" shrinkToFit="1"/>
    </xf>
    <xf numFmtId="0" fontId="39" fillId="5" borderId="4643" xfId="0" applyFont="1" applyFill="1" applyBorder="1" applyAlignment="1">
      <alignment horizontal="center" vertical="center" shrinkToFit="1"/>
    </xf>
    <xf numFmtId="0" fontId="0" fillId="0" borderId="4645" xfId="0" applyBorder="1">
      <alignment vertical="center"/>
    </xf>
    <xf numFmtId="176" fontId="0" fillId="0" borderId="4646" xfId="0" applyNumberFormat="1" applyBorder="1" applyAlignment="1">
      <alignment horizontal="center" vertical="center"/>
    </xf>
    <xf numFmtId="0" fontId="0" fillId="0" borderId="4647" xfId="0" applyBorder="1">
      <alignment vertical="center"/>
    </xf>
    <xf numFmtId="0" fontId="0" fillId="0" borderId="4646" xfId="0" applyBorder="1" applyAlignment="1">
      <alignment horizontal="center" vertical="center"/>
    </xf>
    <xf numFmtId="0" fontId="0" fillId="0" borderId="4647" xfId="0" applyBorder="1" applyAlignment="1">
      <alignment horizontal="center" vertical="center"/>
    </xf>
    <xf numFmtId="0" fontId="0" fillId="0" borderId="4645" xfId="0" applyBorder="1" applyAlignment="1">
      <alignment horizontal="center" vertical="center"/>
    </xf>
    <xf numFmtId="0" fontId="0" fillId="36" borderId="4645" xfId="0" applyFill="1" applyBorder="1" applyAlignment="1">
      <alignment horizontal="center" vertical="center"/>
    </xf>
    <xf numFmtId="0" fontId="0" fillId="0" borderId="4648" xfId="0" applyBorder="1" applyAlignment="1">
      <alignment horizontal="center" vertical="center"/>
    </xf>
    <xf numFmtId="0" fontId="29" fillId="0" borderId="4648" xfId="0" applyFont="1" applyBorder="1" applyAlignment="1">
      <alignment horizontal="center" vertical="center" shrinkToFit="1"/>
    </xf>
    <xf numFmtId="0" fontId="0" fillId="0" borderId="4645" xfId="0" applyBorder="1" applyAlignment="1">
      <alignment horizontal="center" vertical="center" shrinkToFit="1"/>
    </xf>
    <xf numFmtId="0" fontId="35" fillId="0" borderId="4651" xfId="0" applyFont="1" applyBorder="1" applyAlignment="1">
      <alignment horizontal="center" vertical="center" shrinkToFit="1"/>
    </xf>
    <xf numFmtId="176" fontId="0" fillId="20" borderId="4654" xfId="0" applyNumberFormat="1" applyFill="1" applyBorder="1" applyAlignment="1">
      <alignment horizontal="center" vertical="center" shrinkToFit="1"/>
    </xf>
    <xf numFmtId="176" fontId="0" fillId="16" borderId="4654" xfId="0" applyNumberFormat="1" applyFill="1" applyBorder="1" applyAlignment="1">
      <alignment horizontal="center" vertical="center" shrinkToFit="1"/>
    </xf>
    <xf numFmtId="176" fontId="39" fillId="11" borderId="4653" xfId="0" applyNumberFormat="1" applyFont="1" applyFill="1" applyBorder="1" applyAlignment="1">
      <alignment horizontal="center" vertical="center" shrinkToFit="1"/>
    </xf>
    <xf numFmtId="176" fontId="39" fillId="11" borderId="4656" xfId="0" applyNumberFormat="1" applyFont="1" applyFill="1" applyBorder="1" applyAlignment="1">
      <alignment horizontal="center" vertical="center" shrinkToFit="1"/>
    </xf>
    <xf numFmtId="0" fontId="39" fillId="0" borderId="4657" xfId="0" applyFont="1" applyBorder="1" applyAlignment="1">
      <alignment horizontal="center" vertical="center" shrinkToFit="1"/>
    </xf>
    <xf numFmtId="0" fontId="39" fillId="11" borderId="4656" xfId="0" applyFont="1" applyFill="1" applyBorder="1" applyAlignment="1">
      <alignment horizontal="center" vertical="center" shrinkToFit="1"/>
    </xf>
    <xf numFmtId="0" fontId="39" fillId="11" borderId="4653" xfId="0" applyFont="1" applyFill="1" applyBorder="1" applyAlignment="1">
      <alignment horizontal="center" vertical="center" shrinkToFit="1"/>
    </xf>
    <xf numFmtId="0" fontId="39" fillId="5" borderId="4653" xfId="0" applyFont="1" applyFill="1" applyBorder="1" applyAlignment="1">
      <alignment horizontal="center" vertical="center" shrinkToFit="1"/>
    </xf>
    <xf numFmtId="0" fontId="39" fillId="5" borderId="4656" xfId="0" applyFont="1" applyFill="1" applyBorder="1" applyAlignment="1">
      <alignment horizontal="center" vertical="center" shrinkToFit="1"/>
    </xf>
    <xf numFmtId="0" fontId="0" fillId="0" borderId="4658" xfId="0" applyBorder="1">
      <alignment vertical="center"/>
    </xf>
    <xf numFmtId="176" fontId="0" fillId="0" borderId="4659" xfId="0" applyNumberFormat="1" applyBorder="1" applyAlignment="1">
      <alignment horizontal="center" vertical="center"/>
    </xf>
    <xf numFmtId="0" fontId="0" fillId="0" borderId="4660" xfId="0" applyBorder="1">
      <alignment vertical="center"/>
    </xf>
    <xf numFmtId="0" fontId="0" fillId="0" borderId="4659" xfId="0" applyBorder="1" applyAlignment="1">
      <alignment horizontal="center" vertical="center"/>
    </xf>
    <xf numFmtId="0" fontId="0" fillId="0" borderId="4660" xfId="0" applyBorder="1" applyAlignment="1">
      <alignment horizontal="center" vertical="center"/>
    </xf>
    <xf numFmtId="0" fontId="0" fillId="0" borderId="4658" xfId="0" applyBorder="1" applyAlignment="1">
      <alignment horizontal="center" vertical="center"/>
    </xf>
    <xf numFmtId="0" fontId="0" fillId="36" borderId="4658" xfId="0" applyFill="1" applyBorder="1" applyAlignment="1">
      <alignment horizontal="center" vertical="center"/>
    </xf>
    <xf numFmtId="0" fontId="0" fillId="0" borderId="4661" xfId="0" applyBorder="1" applyAlignment="1">
      <alignment horizontal="center" vertical="center"/>
    </xf>
    <xf numFmtId="0" fontId="29" fillId="0" borderId="4661" xfId="0" applyFont="1" applyBorder="1" applyAlignment="1">
      <alignment horizontal="center" vertical="center" shrinkToFit="1"/>
    </xf>
    <xf numFmtId="0" fontId="0" fillId="0" borderId="4658" xfId="0" applyBorder="1" applyAlignment="1">
      <alignment horizontal="center" vertical="center" shrinkToFit="1"/>
    </xf>
    <xf numFmtId="0" fontId="35" fillId="0" borderId="4664" xfId="0" applyFont="1" applyBorder="1" applyAlignment="1">
      <alignment horizontal="center" vertical="center" shrinkToFit="1"/>
    </xf>
    <xf numFmtId="176" fontId="0" fillId="20" borderId="4666" xfId="0" applyNumberFormat="1" applyFill="1" applyBorder="1" applyAlignment="1">
      <alignment horizontal="center" vertical="center" shrinkToFit="1"/>
    </xf>
    <xf numFmtId="176" fontId="0" fillId="20" borderId="4667" xfId="0" applyNumberFormat="1" applyFill="1" applyBorder="1" applyAlignment="1">
      <alignment horizontal="center" vertical="center" shrinkToFit="1"/>
    </xf>
    <xf numFmtId="176" fontId="0" fillId="16" borderId="4667" xfId="0" applyNumberFormat="1" applyFill="1" applyBorder="1" applyAlignment="1">
      <alignment horizontal="center" vertical="center" shrinkToFit="1"/>
    </xf>
    <xf numFmtId="176" fontId="39" fillId="11" borderId="4666" xfId="0" applyNumberFormat="1" applyFont="1" applyFill="1" applyBorder="1" applyAlignment="1">
      <alignment horizontal="center" vertical="center" shrinkToFit="1"/>
    </xf>
    <xf numFmtId="176" fontId="39" fillId="11" borderId="4669" xfId="0" applyNumberFormat="1" applyFont="1" applyFill="1" applyBorder="1" applyAlignment="1">
      <alignment horizontal="center" vertical="center" shrinkToFit="1"/>
    </xf>
    <xf numFmtId="0" fontId="39" fillId="0" borderId="4670" xfId="0" applyFont="1" applyBorder="1" applyAlignment="1">
      <alignment horizontal="center" vertical="center" shrinkToFit="1"/>
    </xf>
    <xf numFmtId="0" fontId="39" fillId="11" borderId="4669" xfId="0" applyFont="1" applyFill="1" applyBorder="1" applyAlignment="1">
      <alignment horizontal="center" vertical="center" shrinkToFit="1"/>
    </xf>
    <xf numFmtId="0" fontId="39" fillId="11" borderId="4666" xfId="0" applyFont="1" applyFill="1" applyBorder="1" applyAlignment="1">
      <alignment horizontal="center" vertical="center" shrinkToFit="1"/>
    </xf>
    <xf numFmtId="0" fontId="39" fillId="5" borderId="4666" xfId="0" applyFont="1" applyFill="1" applyBorder="1" applyAlignment="1">
      <alignment horizontal="center" vertical="center" shrinkToFit="1"/>
    </xf>
    <xf numFmtId="0" fontId="39" fillId="5" borderId="4669" xfId="0" applyFont="1" applyFill="1" applyBorder="1" applyAlignment="1">
      <alignment horizontal="center" vertical="center" shrinkToFit="1"/>
    </xf>
    <xf numFmtId="0" fontId="0" fillId="0" borderId="4671" xfId="0" applyBorder="1">
      <alignment vertical="center"/>
    </xf>
    <xf numFmtId="176" fontId="0" fillId="0" borderId="4672" xfId="0" applyNumberFormat="1" applyBorder="1" applyAlignment="1">
      <alignment horizontal="center" vertical="center"/>
    </xf>
    <xf numFmtId="0" fontId="0" fillId="0" borderId="4673" xfId="0" applyBorder="1">
      <alignment vertical="center"/>
    </xf>
    <xf numFmtId="0" fontId="0" fillId="0" borderId="4672" xfId="0" applyBorder="1" applyAlignment="1">
      <alignment horizontal="center" vertical="center"/>
    </xf>
    <xf numFmtId="0" fontId="0" fillId="0" borderId="4673" xfId="0" applyBorder="1" applyAlignment="1">
      <alignment horizontal="center" vertical="center"/>
    </xf>
    <xf numFmtId="0" fontId="0" fillId="0" borderId="4671" xfId="0" applyBorder="1" applyAlignment="1">
      <alignment horizontal="center" vertical="center"/>
    </xf>
    <xf numFmtId="0" fontId="0" fillId="36" borderId="4671" xfId="0" applyFill="1" applyBorder="1" applyAlignment="1">
      <alignment horizontal="center" vertical="center"/>
    </xf>
    <xf numFmtId="0" fontId="0" fillId="0" borderId="4674" xfId="0" applyBorder="1" applyAlignment="1">
      <alignment horizontal="center" vertical="center"/>
    </xf>
    <xf numFmtId="0" fontId="29" fillId="0" borderId="4677" xfId="0" applyFont="1" applyBorder="1" applyAlignment="1">
      <alignment horizontal="center" vertical="center" shrinkToFit="1"/>
    </xf>
    <xf numFmtId="0" fontId="0" fillId="0" borderId="4675" xfId="0" applyBorder="1" applyAlignment="1">
      <alignment horizontal="center" vertical="center" shrinkToFit="1"/>
    </xf>
    <xf numFmtId="178" fontId="0" fillId="0" borderId="4680" xfId="0" applyNumberFormat="1" applyBorder="1" applyAlignment="1">
      <alignment horizontal="center" vertical="center" shrinkToFit="1"/>
    </xf>
    <xf numFmtId="0" fontId="35" fillId="0" borderId="4681" xfId="0" applyFont="1" applyBorder="1" applyAlignment="1">
      <alignment horizontal="center" vertical="center" shrinkToFit="1"/>
    </xf>
    <xf numFmtId="49" fontId="43" fillId="0" borderId="4676" xfId="0" quotePrefix="1" applyNumberFormat="1" applyFont="1" applyBorder="1" applyAlignment="1">
      <alignment horizontal="center" vertical="center" shrinkToFit="1"/>
    </xf>
    <xf numFmtId="176" fontId="0" fillId="20" borderId="4683" xfId="0" applyNumberFormat="1" applyFill="1" applyBorder="1" applyAlignment="1">
      <alignment horizontal="center" vertical="center" shrinkToFit="1"/>
    </xf>
    <xf numFmtId="176" fontId="0" fillId="20" borderId="4684" xfId="0" applyNumberFormat="1" applyFill="1" applyBorder="1" applyAlignment="1">
      <alignment horizontal="center" vertical="center" shrinkToFit="1"/>
    </xf>
    <xf numFmtId="176" fontId="0" fillId="16" borderId="4684" xfId="0" applyNumberFormat="1" applyFill="1" applyBorder="1" applyAlignment="1">
      <alignment horizontal="center" vertical="center" shrinkToFit="1"/>
    </xf>
    <xf numFmtId="176" fontId="39" fillId="11" borderId="4683" xfId="0" applyNumberFormat="1" applyFont="1" applyFill="1" applyBorder="1" applyAlignment="1">
      <alignment horizontal="center" vertical="center" shrinkToFit="1"/>
    </xf>
    <xf numFmtId="176" fontId="39" fillId="11" borderId="4686" xfId="0" applyNumberFormat="1" applyFont="1" applyFill="1" applyBorder="1" applyAlignment="1">
      <alignment horizontal="center" vertical="center" shrinkToFit="1"/>
    </xf>
    <xf numFmtId="0" fontId="39" fillId="0" borderId="4687" xfId="0" applyFont="1" applyBorder="1" applyAlignment="1">
      <alignment horizontal="center" vertical="center" shrinkToFit="1"/>
    </xf>
    <xf numFmtId="0" fontId="39" fillId="11" borderId="4688" xfId="0" applyFont="1" applyFill="1" applyBorder="1" applyAlignment="1">
      <alignment horizontal="center" vertical="center" shrinkToFit="1"/>
    </xf>
    <xf numFmtId="0" fontId="39" fillId="11" borderId="4686" xfId="0" applyFont="1" applyFill="1" applyBorder="1" applyAlignment="1">
      <alignment horizontal="center" vertical="center" shrinkToFit="1"/>
    </xf>
    <xf numFmtId="0" fontId="39" fillId="11" borderId="4683" xfId="0" applyFont="1" applyFill="1" applyBorder="1" applyAlignment="1">
      <alignment horizontal="center" vertical="center" shrinkToFit="1"/>
    </xf>
    <xf numFmtId="0" fontId="39" fillId="5" borderId="4683" xfId="0" applyFont="1" applyFill="1" applyBorder="1" applyAlignment="1">
      <alignment horizontal="center" vertical="center" shrinkToFit="1"/>
    </xf>
    <xf numFmtId="0" fontId="39" fillId="5" borderId="4686" xfId="0" applyFont="1" applyFill="1" applyBorder="1" applyAlignment="1">
      <alignment horizontal="center" vertical="center" shrinkToFit="1"/>
    </xf>
    <xf numFmtId="176" fontId="0" fillId="0" borderId="4689" xfId="0" applyNumberFormat="1" applyBorder="1" applyAlignment="1">
      <alignment horizontal="center" vertical="center"/>
    </xf>
    <xf numFmtId="0" fontId="0" fillId="0" borderId="4690" xfId="0" applyBorder="1">
      <alignment vertical="center"/>
    </xf>
    <xf numFmtId="176" fontId="0" fillId="0" borderId="4691" xfId="0" applyNumberFormat="1" applyBorder="1" applyAlignment="1">
      <alignment horizontal="center" vertical="center"/>
    </xf>
    <xf numFmtId="0" fontId="0" fillId="0" borderId="4692" xfId="0" applyBorder="1">
      <alignment vertical="center"/>
    </xf>
    <xf numFmtId="0" fontId="0" fillId="0" borderId="4691" xfId="0" applyBorder="1" applyAlignment="1">
      <alignment horizontal="center" vertical="center"/>
    </xf>
    <xf numFmtId="0" fontId="0" fillId="0" borderId="4692" xfId="0" applyBorder="1" applyAlignment="1">
      <alignment horizontal="center" vertical="center"/>
    </xf>
    <xf numFmtId="0" fontId="0" fillId="0" borderId="4690" xfId="0" applyBorder="1" applyAlignment="1">
      <alignment horizontal="center" vertical="center"/>
    </xf>
    <xf numFmtId="0" fontId="0" fillId="0" borderId="4693" xfId="0" applyBorder="1" applyAlignment="1">
      <alignment horizontal="center" vertical="center"/>
    </xf>
    <xf numFmtId="0" fontId="29" fillId="0" borderId="4693" xfId="0" applyFont="1" applyBorder="1" applyAlignment="1">
      <alignment horizontal="center" vertical="center" shrinkToFit="1"/>
    </xf>
    <xf numFmtId="0" fontId="0" fillId="0" borderId="4690" xfId="0" applyBorder="1" applyAlignment="1">
      <alignment horizontal="center" vertical="center" shrinkToFit="1"/>
    </xf>
    <xf numFmtId="178" fontId="0" fillId="0" borderId="4694" xfId="0" applyNumberFormat="1" applyBorder="1" applyAlignment="1">
      <alignment horizontal="center" vertical="center" shrinkToFit="1"/>
    </xf>
    <xf numFmtId="0" fontId="35" fillId="0" borderId="4695" xfId="0" applyFont="1" applyBorder="1" applyAlignment="1">
      <alignment horizontal="center" vertical="center" shrinkToFit="1"/>
    </xf>
    <xf numFmtId="49" fontId="43" fillId="0" borderId="4692" xfId="0" quotePrefix="1" applyNumberFormat="1" applyFont="1" applyBorder="1" applyAlignment="1">
      <alignment horizontal="center" vertical="center" shrinkToFit="1"/>
    </xf>
    <xf numFmtId="176" fontId="0" fillId="20" borderId="4697" xfId="0" applyNumberFormat="1" applyFill="1" applyBorder="1" applyAlignment="1">
      <alignment horizontal="center" vertical="center" shrinkToFit="1"/>
    </xf>
    <xf numFmtId="176" fontId="0" fillId="20" borderId="4698" xfId="0" applyNumberFormat="1" applyFill="1" applyBorder="1" applyAlignment="1">
      <alignment horizontal="center" vertical="center" shrinkToFit="1"/>
    </xf>
    <xf numFmtId="176" fontId="0" fillId="16" borderId="4698" xfId="0" applyNumberFormat="1" applyFill="1" applyBorder="1" applyAlignment="1">
      <alignment horizontal="center" vertical="center" shrinkToFit="1"/>
    </xf>
    <xf numFmtId="176" fontId="39" fillId="11" borderId="4697" xfId="0" applyNumberFormat="1" applyFont="1" applyFill="1" applyBorder="1" applyAlignment="1">
      <alignment horizontal="center" vertical="center" shrinkToFit="1"/>
    </xf>
    <xf numFmtId="176" fontId="39" fillId="11" borderId="4700" xfId="0" applyNumberFormat="1" applyFont="1" applyFill="1" applyBorder="1" applyAlignment="1">
      <alignment horizontal="center" vertical="center" shrinkToFit="1"/>
    </xf>
    <xf numFmtId="0" fontId="39" fillId="0" borderId="4701" xfId="0" applyFont="1" applyBorder="1" applyAlignment="1">
      <alignment horizontal="center" vertical="center" shrinkToFit="1"/>
    </xf>
    <xf numFmtId="0" fontId="39" fillId="11" borderId="4702" xfId="0" applyFont="1" applyFill="1" applyBorder="1" applyAlignment="1">
      <alignment horizontal="center" vertical="center" shrinkToFit="1"/>
    </xf>
    <xf numFmtId="0" fontId="39" fillId="11" borderId="4700" xfId="0" applyFont="1" applyFill="1" applyBorder="1" applyAlignment="1">
      <alignment horizontal="center" vertical="center" shrinkToFit="1"/>
    </xf>
    <xf numFmtId="0" fontId="39" fillId="11" borderId="4697" xfId="0" applyFont="1" applyFill="1" applyBorder="1" applyAlignment="1">
      <alignment horizontal="center" vertical="center" shrinkToFit="1"/>
    </xf>
    <xf numFmtId="0" fontId="39" fillId="5" borderId="4697" xfId="0" applyFont="1" applyFill="1" applyBorder="1" applyAlignment="1">
      <alignment horizontal="center" vertical="center" shrinkToFit="1"/>
    </xf>
    <xf numFmtId="0" fontId="39" fillId="5" borderId="4700" xfId="0" applyFont="1" applyFill="1" applyBorder="1" applyAlignment="1">
      <alignment horizontal="center" vertical="center" shrinkToFit="1"/>
    </xf>
    <xf numFmtId="176" fontId="0" fillId="0" borderId="4703" xfId="0" applyNumberFormat="1" applyBorder="1" applyAlignment="1">
      <alignment horizontal="center" vertical="center"/>
    </xf>
    <xf numFmtId="0" fontId="0" fillId="0" borderId="4704" xfId="0" applyBorder="1">
      <alignment vertical="center"/>
    </xf>
    <xf numFmtId="176" fontId="0" fillId="0" borderId="4705" xfId="0" applyNumberFormat="1" applyBorder="1" applyAlignment="1">
      <alignment horizontal="center" vertical="center"/>
    </xf>
    <xf numFmtId="0" fontId="0" fillId="0" borderId="4706" xfId="0" applyBorder="1">
      <alignment vertical="center"/>
    </xf>
    <xf numFmtId="0" fontId="0" fillId="0" borderId="4705" xfId="0" applyBorder="1" applyAlignment="1">
      <alignment horizontal="center" vertical="center"/>
    </xf>
    <xf numFmtId="0" fontId="0" fillId="0" borderId="4706" xfId="0" applyBorder="1" applyAlignment="1">
      <alignment horizontal="center" vertical="center"/>
    </xf>
    <xf numFmtId="0" fontId="0" fillId="0" borderId="4704" xfId="0" applyBorder="1" applyAlignment="1">
      <alignment horizontal="center" vertical="center"/>
    </xf>
    <xf numFmtId="0" fontId="0" fillId="0" borderId="4707" xfId="0" applyBorder="1" applyAlignment="1">
      <alignment horizontal="center" vertical="center"/>
    </xf>
    <xf numFmtId="0" fontId="37" fillId="7" borderId="4708" xfId="0" applyFont="1" applyFill="1" applyBorder="1" applyAlignment="1">
      <alignment vertical="center" shrinkToFit="1"/>
    </xf>
    <xf numFmtId="0" fontId="39" fillId="7" borderId="4709" xfId="0" applyFont="1" applyFill="1" applyBorder="1" applyAlignment="1">
      <alignment horizontal="center" vertical="center" shrinkToFit="1"/>
    </xf>
    <xf numFmtId="0" fontId="29" fillId="0" borderId="4707" xfId="0" applyFont="1" applyBorder="1" applyAlignment="1">
      <alignment horizontal="center" vertical="center" shrinkToFit="1"/>
    </xf>
    <xf numFmtId="0" fontId="0" fillId="0" borderId="4704" xfId="0" applyBorder="1" applyAlignment="1">
      <alignment horizontal="center" vertical="center" shrinkToFit="1"/>
    </xf>
    <xf numFmtId="178" fontId="0" fillId="0" borderId="4710" xfId="0" applyNumberFormat="1" applyBorder="1" applyAlignment="1">
      <alignment horizontal="center" vertical="center" shrinkToFit="1"/>
    </xf>
    <xf numFmtId="0" fontId="35" fillId="0" borderId="4711" xfId="0" applyFont="1" applyBorder="1" applyAlignment="1">
      <alignment horizontal="center" vertical="center" shrinkToFit="1"/>
    </xf>
    <xf numFmtId="49" fontId="43" fillId="0" borderId="4706" xfId="0" quotePrefix="1" applyNumberFormat="1" applyFont="1" applyBorder="1" applyAlignment="1">
      <alignment horizontal="center" vertical="center" shrinkToFit="1"/>
    </xf>
    <xf numFmtId="176" fontId="0" fillId="20" borderId="4713" xfId="0" applyNumberFormat="1" applyFill="1" applyBorder="1" applyAlignment="1">
      <alignment horizontal="center" vertical="center" shrinkToFit="1"/>
    </xf>
    <xf numFmtId="176" fontId="0" fillId="20" borderId="4714" xfId="0" applyNumberFormat="1" applyFill="1" applyBorder="1" applyAlignment="1">
      <alignment horizontal="center" vertical="center" shrinkToFit="1"/>
    </xf>
    <xf numFmtId="176" fontId="0" fillId="16" borderId="4714" xfId="0" applyNumberFormat="1" applyFill="1" applyBorder="1" applyAlignment="1">
      <alignment horizontal="center" vertical="center" shrinkToFit="1"/>
    </xf>
    <xf numFmtId="176" fontId="39" fillId="11" borderId="4713" xfId="0" applyNumberFormat="1" applyFont="1" applyFill="1" applyBorder="1" applyAlignment="1">
      <alignment horizontal="center" vertical="center" shrinkToFit="1"/>
    </xf>
    <xf numFmtId="176" fontId="39" fillId="11" borderId="4715" xfId="0" applyNumberFormat="1" applyFont="1" applyFill="1" applyBorder="1" applyAlignment="1">
      <alignment horizontal="center" vertical="center" shrinkToFit="1"/>
    </xf>
    <xf numFmtId="0" fontId="39" fillId="0" borderId="4716" xfId="0" applyFont="1" applyBorder="1" applyAlignment="1">
      <alignment horizontal="center" vertical="center" shrinkToFit="1"/>
    </xf>
    <xf numFmtId="0" fontId="39" fillId="11" borderId="4717" xfId="0" applyFont="1" applyFill="1" applyBorder="1" applyAlignment="1">
      <alignment horizontal="center" vertical="center" shrinkToFit="1"/>
    </xf>
    <xf numFmtId="0" fontId="39" fillId="11" borderId="4715" xfId="0" applyFont="1" applyFill="1" applyBorder="1" applyAlignment="1">
      <alignment horizontal="center" vertical="center" shrinkToFit="1"/>
    </xf>
    <xf numFmtId="0" fontId="39" fillId="11" borderId="4713" xfId="0" applyFont="1" applyFill="1" applyBorder="1" applyAlignment="1">
      <alignment horizontal="center" vertical="center" shrinkToFit="1"/>
    </xf>
    <xf numFmtId="0" fontId="39" fillId="5" borderId="4713" xfId="0" applyFont="1" applyFill="1" applyBorder="1" applyAlignment="1">
      <alignment horizontal="center" vertical="center" shrinkToFit="1"/>
    </xf>
    <xf numFmtId="0" fontId="39" fillId="5" borderId="4715" xfId="0" applyFont="1" applyFill="1" applyBorder="1" applyAlignment="1">
      <alignment horizontal="center" vertical="center" shrinkToFit="1"/>
    </xf>
    <xf numFmtId="0" fontId="0" fillId="0" borderId="4718" xfId="0" applyBorder="1">
      <alignment vertical="center"/>
    </xf>
    <xf numFmtId="176" fontId="0" fillId="0" borderId="4719" xfId="0" applyNumberFormat="1" applyBorder="1" applyAlignment="1">
      <alignment horizontal="center" vertical="center"/>
    </xf>
    <xf numFmtId="0" fontId="0" fillId="0" borderId="4720" xfId="0" applyBorder="1">
      <alignment vertical="center"/>
    </xf>
    <xf numFmtId="0" fontId="0" fillId="0" borderId="4719" xfId="0" applyBorder="1" applyAlignment="1">
      <alignment horizontal="center" vertical="center"/>
    </xf>
    <xf numFmtId="0" fontId="0" fillId="0" borderId="4720" xfId="0" applyBorder="1" applyAlignment="1">
      <alignment horizontal="center" vertical="center"/>
    </xf>
    <xf numFmtId="0" fontId="0" fillId="0" borderId="4718" xfId="0" applyBorder="1" applyAlignment="1">
      <alignment horizontal="center" vertical="center"/>
    </xf>
    <xf numFmtId="0" fontId="0" fillId="36" borderId="4718" xfId="0" applyFill="1" applyBorder="1" applyAlignment="1">
      <alignment horizontal="center" vertical="center"/>
    </xf>
    <xf numFmtId="0" fontId="0" fillId="0" borderId="4721" xfId="0" applyBorder="1" applyAlignment="1">
      <alignment horizontal="center" vertical="center"/>
    </xf>
    <xf numFmtId="0" fontId="37" fillId="7" borderId="4722" xfId="0" applyFont="1" applyFill="1" applyBorder="1" applyAlignment="1">
      <alignment vertical="center" shrinkToFit="1"/>
    </xf>
    <xf numFmtId="0" fontId="39" fillId="7" borderId="4723" xfId="0" applyFont="1" applyFill="1" applyBorder="1" applyAlignment="1">
      <alignment horizontal="center" vertical="center" shrinkToFit="1"/>
    </xf>
    <xf numFmtId="0" fontId="29" fillId="0" borderId="4721" xfId="0" applyFont="1" applyBorder="1" applyAlignment="1">
      <alignment horizontal="center" vertical="center" shrinkToFit="1"/>
    </xf>
    <xf numFmtId="0" fontId="0" fillId="0" borderId="4718" xfId="0" applyBorder="1" applyAlignment="1">
      <alignment horizontal="center" vertical="center" shrinkToFit="1"/>
    </xf>
    <xf numFmtId="178" fontId="0" fillId="0" borderId="4724" xfId="0" applyNumberFormat="1" applyBorder="1" applyAlignment="1">
      <alignment horizontal="center" vertical="center" shrinkToFit="1"/>
    </xf>
    <xf numFmtId="0" fontId="35" fillId="0" borderId="4725" xfId="0" applyFont="1" applyBorder="1" applyAlignment="1">
      <alignment horizontal="center" vertical="center" shrinkToFit="1"/>
    </xf>
    <xf numFmtId="49" fontId="43" fillId="0" borderId="4720" xfId="0" quotePrefix="1" applyNumberFormat="1" applyFont="1" applyBorder="1" applyAlignment="1">
      <alignment horizontal="center" vertical="center" shrinkToFit="1"/>
    </xf>
    <xf numFmtId="176" fontId="0" fillId="20" borderId="4727" xfId="0" applyNumberFormat="1" applyFill="1" applyBorder="1" applyAlignment="1">
      <alignment horizontal="center" vertical="center" shrinkToFit="1"/>
    </xf>
    <xf numFmtId="176" fontId="0" fillId="20" borderId="4728" xfId="0" applyNumberFormat="1" applyFill="1" applyBorder="1" applyAlignment="1">
      <alignment horizontal="center" vertical="center" shrinkToFit="1"/>
    </xf>
    <xf numFmtId="176" fontId="0" fillId="16" borderId="4728" xfId="0" applyNumberFormat="1" applyFill="1" applyBorder="1" applyAlignment="1">
      <alignment horizontal="center" vertical="center" shrinkToFit="1"/>
    </xf>
    <xf numFmtId="176" fontId="39" fillId="11" borderId="4727" xfId="0" applyNumberFormat="1" applyFont="1" applyFill="1" applyBorder="1" applyAlignment="1">
      <alignment horizontal="center" vertical="center" shrinkToFit="1"/>
    </xf>
    <xf numFmtId="176" fontId="39" fillId="11" borderId="4730" xfId="0" applyNumberFormat="1" applyFont="1" applyFill="1" applyBorder="1" applyAlignment="1">
      <alignment horizontal="center" vertical="center" shrinkToFit="1"/>
    </xf>
    <xf numFmtId="0" fontId="39" fillId="0" borderId="4731" xfId="0" applyFont="1" applyBorder="1" applyAlignment="1">
      <alignment horizontal="center" vertical="center" shrinkToFit="1"/>
    </xf>
    <xf numFmtId="0" fontId="39" fillId="11" borderId="4732" xfId="0" applyFont="1" applyFill="1" applyBorder="1" applyAlignment="1">
      <alignment horizontal="center" vertical="center" shrinkToFit="1"/>
    </xf>
    <xf numFmtId="0" fontId="39" fillId="11" borderId="4730" xfId="0" applyFont="1" applyFill="1" applyBorder="1" applyAlignment="1">
      <alignment horizontal="center" vertical="center" shrinkToFit="1"/>
    </xf>
    <xf numFmtId="0" fontId="39" fillId="11" borderId="4727" xfId="0" applyFont="1" applyFill="1" applyBorder="1" applyAlignment="1">
      <alignment horizontal="center" vertical="center" shrinkToFit="1"/>
    </xf>
    <xf numFmtId="0" fontId="39" fillId="5" borderId="4727" xfId="0" applyFont="1" applyFill="1" applyBorder="1" applyAlignment="1">
      <alignment horizontal="center" vertical="center" shrinkToFit="1"/>
    </xf>
    <xf numFmtId="0" fontId="39" fillId="5" borderId="4730" xfId="0" applyFont="1" applyFill="1" applyBorder="1" applyAlignment="1">
      <alignment horizontal="center" vertical="center" shrinkToFit="1"/>
    </xf>
    <xf numFmtId="0" fontId="0" fillId="0" borderId="4733" xfId="0" applyBorder="1">
      <alignment vertical="center"/>
    </xf>
    <xf numFmtId="176" fontId="0" fillId="0" borderId="4734" xfId="0" applyNumberFormat="1" applyBorder="1" applyAlignment="1">
      <alignment horizontal="center" vertical="center"/>
    </xf>
    <xf numFmtId="0" fontId="0" fillId="0" borderId="4735" xfId="0" applyBorder="1">
      <alignment vertical="center"/>
    </xf>
    <xf numFmtId="0" fontId="0" fillId="0" borderId="4734" xfId="0" applyBorder="1" applyAlignment="1">
      <alignment horizontal="center" vertical="center"/>
    </xf>
    <xf numFmtId="0" fontId="0" fillId="0" borderId="4735" xfId="0" applyBorder="1" applyAlignment="1">
      <alignment horizontal="center" vertical="center"/>
    </xf>
    <xf numFmtId="0" fontId="0" fillId="0" borderId="4733" xfId="0" applyBorder="1" applyAlignment="1">
      <alignment horizontal="center" vertical="center"/>
    </xf>
    <xf numFmtId="0" fontId="0" fillId="36" borderId="4733" xfId="0" applyFill="1" applyBorder="1" applyAlignment="1">
      <alignment horizontal="center" vertical="center"/>
    </xf>
    <xf numFmtId="0" fontId="0" fillId="0" borderId="4736" xfId="0" applyBorder="1" applyAlignment="1">
      <alignment horizontal="center" vertical="center"/>
    </xf>
    <xf numFmtId="0" fontId="37" fillId="7" borderId="4223" xfId="0" applyFont="1" applyFill="1" applyBorder="1" applyAlignment="1">
      <alignment vertical="center" shrinkToFit="1"/>
    </xf>
    <xf numFmtId="0" fontId="37" fillId="7" borderId="4581" xfId="0" applyFont="1" applyFill="1" applyBorder="1" applyAlignment="1">
      <alignment vertical="center" shrinkToFit="1"/>
    </xf>
    <xf numFmtId="0" fontId="37" fillId="7" borderId="4567" xfId="0" applyFont="1" applyFill="1" applyBorder="1" applyAlignment="1">
      <alignment vertical="center" shrinkToFit="1"/>
    </xf>
    <xf numFmtId="0" fontId="37" fillId="7" borderId="4450" xfId="0" applyFont="1" applyFill="1" applyBorder="1" applyAlignment="1">
      <alignment vertical="center" shrinkToFit="1"/>
    </xf>
    <xf numFmtId="0" fontId="37" fillId="0" borderId="4215" xfId="0" applyFont="1" applyBorder="1" applyAlignment="1">
      <alignment vertical="center" shrinkToFit="1"/>
    </xf>
    <xf numFmtId="0" fontId="36" fillId="34" borderId="3723" xfId="0" applyFont="1" applyFill="1" applyBorder="1" applyAlignment="1">
      <alignment vertical="center" shrinkToFit="1"/>
    </xf>
    <xf numFmtId="0" fontId="36" fillId="35" borderId="3104" xfId="0" applyFont="1" applyFill="1" applyBorder="1" applyAlignment="1">
      <alignment vertical="center" shrinkToFit="1"/>
    </xf>
    <xf numFmtId="0" fontId="39" fillId="7" borderId="4224" xfId="0" applyFont="1" applyFill="1" applyBorder="1" applyAlignment="1">
      <alignment horizontal="center" vertical="center" shrinkToFit="1"/>
    </xf>
    <xf numFmtId="0" fontId="39" fillId="7" borderId="4582" xfId="0" applyFont="1" applyFill="1" applyBorder="1" applyAlignment="1">
      <alignment horizontal="center" vertical="center" shrinkToFit="1"/>
    </xf>
    <xf numFmtId="0" fontId="36" fillId="34" borderId="529" xfId="0" applyFont="1" applyFill="1" applyBorder="1" applyAlignment="1">
      <alignment horizontal="center" vertical="center" shrinkToFit="1"/>
    </xf>
    <xf numFmtId="0" fontId="39" fillId="7" borderId="1039" xfId="0" applyFont="1" applyFill="1" applyBorder="1" applyAlignment="1">
      <alignment horizontal="center" vertical="center" shrinkToFit="1"/>
    </xf>
    <xf numFmtId="0" fontId="39" fillId="7" borderId="4568" xfId="0" applyFont="1" applyFill="1" applyBorder="1" applyAlignment="1">
      <alignment horizontal="center" vertical="center" shrinkToFit="1"/>
    </xf>
    <xf numFmtId="0" fontId="36" fillId="34" borderId="1039" xfId="0" applyFont="1" applyFill="1" applyBorder="1" applyAlignment="1">
      <alignment horizontal="center" vertical="center" shrinkToFit="1"/>
    </xf>
    <xf numFmtId="0" fontId="39" fillId="7" borderId="4451" xfId="0" applyFont="1" applyFill="1" applyBorder="1" applyAlignment="1">
      <alignment horizontal="center" vertical="center" shrinkToFit="1"/>
    </xf>
    <xf numFmtId="0" fontId="39" fillId="0" borderId="4216" xfId="0" applyFont="1" applyBorder="1" applyAlignment="1">
      <alignment horizontal="center" vertical="center" shrinkToFit="1"/>
    </xf>
    <xf numFmtId="0" fontId="36" fillId="35" borderId="3466" xfId="0" applyFont="1" applyFill="1" applyBorder="1" applyAlignment="1">
      <alignment horizontal="center" vertical="center" shrinkToFit="1"/>
    </xf>
    <xf numFmtId="176" fontId="0" fillId="4" borderId="506" xfId="0" applyNumberFormat="1" applyFill="1" applyBorder="1" applyAlignment="1">
      <alignment horizontal="center" vertical="center" shrinkToFit="1"/>
    </xf>
    <xf numFmtId="176" fontId="0" fillId="0" borderId="54" xfId="0" applyNumberFormat="1" applyBorder="1" applyAlignment="1">
      <alignment horizontal="center" vertical="center"/>
    </xf>
    <xf numFmtId="0" fontId="0" fillId="4" borderId="504" xfId="0" applyFill="1" applyBorder="1" applyAlignment="1">
      <alignment horizontal="center" vertical="center" shrinkToFit="1"/>
    </xf>
    <xf numFmtId="0" fontId="0" fillId="0" borderId="54" xfId="0" applyBorder="1">
      <alignment vertical="center"/>
    </xf>
    <xf numFmtId="0" fontId="37" fillId="3" borderId="4363" xfId="0" applyFont="1" applyFill="1" applyBorder="1" applyAlignment="1">
      <alignment vertical="center" shrinkToFit="1"/>
    </xf>
    <xf numFmtId="0" fontId="36" fillId="34" borderId="528" xfId="0" applyFont="1" applyFill="1" applyBorder="1" applyAlignment="1">
      <alignment vertical="center" shrinkToFit="1"/>
    </xf>
    <xf numFmtId="0" fontId="39" fillId="3" borderId="4364" xfId="0" applyFont="1" applyFill="1" applyBorder="1" applyAlignment="1">
      <alignment horizontal="center" vertical="center" shrinkToFit="1"/>
    </xf>
    <xf numFmtId="0" fontId="27" fillId="0" borderId="0" xfId="0" applyFont="1">
      <alignment vertical="center"/>
    </xf>
    <xf numFmtId="176" fontId="39" fillId="0" borderId="3800" xfId="0" applyNumberFormat="1" applyFont="1" applyBorder="1" applyAlignment="1">
      <alignment horizontal="center" vertical="center" shrinkToFit="1"/>
    </xf>
    <xf numFmtId="176" fontId="39" fillId="0" borderId="4525" xfId="0" applyNumberFormat="1" applyFont="1" applyBorder="1" applyAlignment="1">
      <alignment horizontal="center" vertical="center" shrinkToFit="1"/>
    </xf>
    <xf numFmtId="176" fontId="39" fillId="0" borderId="2661" xfId="0" applyNumberFormat="1" applyFont="1" applyBorder="1" applyAlignment="1">
      <alignment horizontal="center" vertical="center" shrinkToFit="1"/>
    </xf>
    <xf numFmtId="176" fontId="71" fillId="0" borderId="221" xfId="0" applyNumberFormat="1" applyFont="1" applyBorder="1" applyAlignment="1">
      <alignment horizontal="center" vertical="center" shrinkToFit="1"/>
    </xf>
    <xf numFmtId="176" fontId="39" fillId="0" borderId="221" xfId="0" applyNumberFormat="1" applyFont="1" applyBorder="1" applyAlignment="1">
      <alignment horizontal="center" vertical="center" shrinkToFit="1"/>
    </xf>
    <xf numFmtId="176" fontId="39" fillId="0" borderId="224" xfId="0" applyNumberFormat="1" applyFont="1" applyBorder="1" applyAlignment="1">
      <alignment horizontal="center" vertical="center" shrinkToFit="1"/>
    </xf>
    <xf numFmtId="176" fontId="71" fillId="0" borderId="231" xfId="0" applyNumberFormat="1" applyFont="1" applyBorder="1" applyAlignment="1">
      <alignment horizontal="center" vertical="center" shrinkToFit="1"/>
    </xf>
    <xf numFmtId="176" fontId="39" fillId="0" borderId="231" xfId="0" applyNumberFormat="1" applyFont="1" applyBorder="1" applyAlignment="1">
      <alignment horizontal="center" vertical="center" shrinkToFit="1"/>
    </xf>
    <xf numFmtId="176" fontId="39" fillId="0" borderId="234" xfId="0" applyNumberFormat="1" applyFont="1" applyBorder="1" applyAlignment="1">
      <alignment horizontal="center" vertical="center" shrinkToFit="1"/>
    </xf>
    <xf numFmtId="176" fontId="71" fillId="0" borderId="535" xfId="0" applyNumberFormat="1" applyFont="1" applyBorder="1" applyAlignment="1">
      <alignment horizontal="center" vertical="center" shrinkToFit="1"/>
    </xf>
    <xf numFmtId="176" fontId="39" fillId="0" borderId="535" xfId="0" applyNumberFormat="1" applyFont="1" applyBorder="1" applyAlignment="1">
      <alignment horizontal="center" vertical="center" shrinkToFit="1"/>
    </xf>
    <xf numFmtId="176" fontId="39" fillId="0" borderId="525" xfId="0" applyNumberFormat="1" applyFont="1" applyBorder="1" applyAlignment="1">
      <alignment horizontal="center" vertical="center" shrinkToFit="1"/>
    </xf>
    <xf numFmtId="176" fontId="39" fillId="0" borderId="27" xfId="0" applyNumberFormat="1" applyFont="1" applyBorder="1" applyAlignment="1">
      <alignment horizontal="center" vertical="center" shrinkToFit="1"/>
    </xf>
    <xf numFmtId="176" fontId="39" fillId="0" borderId="181" xfId="0" applyNumberFormat="1" applyFont="1" applyBorder="1" applyAlignment="1">
      <alignment horizontal="center" vertical="center" shrinkToFit="1"/>
    </xf>
    <xf numFmtId="176" fontId="39" fillId="0" borderId="187" xfId="0" applyNumberFormat="1" applyFont="1" applyBorder="1" applyAlignment="1">
      <alignment horizontal="center" vertical="center" shrinkToFit="1"/>
    </xf>
    <xf numFmtId="176" fontId="39" fillId="0" borderId="202" xfId="0" applyNumberFormat="1" applyFont="1" applyBorder="1" applyAlignment="1">
      <alignment horizontal="center" vertical="center" shrinkToFit="1"/>
    </xf>
    <xf numFmtId="176" fontId="39" fillId="0" borderId="205" xfId="0" applyNumberFormat="1" applyFont="1" applyBorder="1" applyAlignment="1">
      <alignment horizontal="center" vertical="center" shrinkToFit="1"/>
    </xf>
    <xf numFmtId="176" fontId="0" fillId="48" borderId="514" xfId="0" applyNumberFormat="1" applyFill="1" applyBorder="1" applyAlignment="1">
      <alignment horizontal="center" vertical="center" shrinkToFit="1"/>
    </xf>
    <xf numFmtId="0" fontId="90" fillId="0" borderId="4177" xfId="0" applyFont="1" applyBorder="1" applyAlignment="1">
      <alignment horizontal="center" vertical="center" shrinkToFit="1"/>
    </xf>
    <xf numFmtId="176" fontId="29" fillId="0" borderId="520" xfId="0" applyNumberFormat="1" applyFont="1" applyBorder="1" applyAlignment="1">
      <alignment horizontal="center" vertical="center" shrinkToFit="1"/>
    </xf>
    <xf numFmtId="0" fontId="28" fillId="2" borderId="520" xfId="0" applyFont="1" applyFill="1" applyBorder="1" applyAlignment="1">
      <alignment horizontal="center" vertical="center" shrinkToFit="1"/>
    </xf>
    <xf numFmtId="176" fontId="27" fillId="0" borderId="52" xfId="0" applyNumberFormat="1" applyFont="1" applyBorder="1" applyAlignment="1">
      <alignment horizontal="center" vertical="center"/>
    </xf>
    <xf numFmtId="0" fontId="27" fillId="0" borderId="507" xfId="0" applyFont="1" applyBorder="1" applyAlignment="1">
      <alignment horizontal="center" vertical="center"/>
    </xf>
    <xf numFmtId="0" fontId="27" fillId="36" borderId="504" xfId="0" applyFont="1" applyFill="1" applyBorder="1" applyAlignment="1">
      <alignment horizontal="center" vertical="center"/>
    </xf>
    <xf numFmtId="176" fontId="27" fillId="0" borderId="551" xfId="0" applyNumberFormat="1" applyFont="1" applyBorder="1" applyAlignment="1">
      <alignment horizontal="center" vertical="center"/>
    </xf>
    <xf numFmtId="180" fontId="0" fillId="11" borderId="4737" xfId="0" applyNumberFormat="1" applyFill="1" applyBorder="1" applyAlignment="1">
      <alignment horizontal="center" vertical="center"/>
    </xf>
    <xf numFmtId="0" fontId="28" fillId="11" borderId="4719" xfId="0" applyFont="1" applyFill="1" applyBorder="1" applyAlignment="1">
      <alignment horizontal="center" vertical="center" shrinkToFit="1"/>
    </xf>
    <xf numFmtId="0" fontId="29" fillId="0" borderId="4736" xfId="0" applyFont="1" applyBorder="1" applyAlignment="1">
      <alignment horizontal="center" vertical="center" shrinkToFit="1"/>
    </xf>
    <xf numFmtId="0" fontId="0" fillId="0" borderId="4733" xfId="0" applyBorder="1" applyAlignment="1">
      <alignment horizontal="center" vertical="center" shrinkToFit="1"/>
    </xf>
    <xf numFmtId="178" fontId="0" fillId="0" borderId="4738" xfId="0" applyNumberFormat="1" applyBorder="1" applyAlignment="1">
      <alignment horizontal="center" vertical="center" shrinkToFit="1"/>
    </xf>
    <xf numFmtId="0" fontId="35" fillId="0" borderId="4739" xfId="0" applyFont="1" applyBorder="1" applyAlignment="1">
      <alignment horizontal="center" vertical="center" shrinkToFit="1"/>
    </xf>
    <xf numFmtId="176" fontId="0" fillId="20" borderId="4741" xfId="0" applyNumberFormat="1" applyFill="1" applyBorder="1" applyAlignment="1">
      <alignment horizontal="center" vertical="center" shrinkToFit="1"/>
    </xf>
    <xf numFmtId="176" fontId="0" fillId="20" borderId="4742" xfId="0" applyNumberFormat="1" applyFill="1" applyBorder="1" applyAlignment="1">
      <alignment horizontal="center" vertical="center" shrinkToFit="1"/>
    </xf>
    <xf numFmtId="176" fontId="0" fillId="16" borderId="4742" xfId="0" applyNumberFormat="1" applyFill="1" applyBorder="1" applyAlignment="1">
      <alignment horizontal="center" vertical="center" shrinkToFit="1"/>
    </xf>
    <xf numFmtId="176" fontId="39" fillId="11" borderId="4741" xfId="0" applyNumberFormat="1" applyFont="1" applyFill="1" applyBorder="1" applyAlignment="1">
      <alignment horizontal="center" vertical="center" shrinkToFit="1"/>
    </xf>
    <xf numFmtId="176" fontId="39" fillId="11" borderId="4744" xfId="0" applyNumberFormat="1" applyFont="1" applyFill="1" applyBorder="1" applyAlignment="1">
      <alignment horizontal="center" vertical="center" shrinkToFit="1"/>
    </xf>
    <xf numFmtId="0" fontId="39" fillId="0" borderId="4745" xfId="0" applyFont="1" applyBorder="1" applyAlignment="1">
      <alignment horizontal="center" vertical="center" shrinkToFit="1"/>
    </xf>
    <xf numFmtId="0" fontId="39" fillId="11" borderId="4746" xfId="0" applyFont="1" applyFill="1" applyBorder="1" applyAlignment="1">
      <alignment horizontal="center" vertical="center" shrinkToFit="1"/>
    </xf>
    <xf numFmtId="0" fontId="39" fillId="11" borderId="4744" xfId="0" applyFont="1" applyFill="1" applyBorder="1" applyAlignment="1">
      <alignment horizontal="center" vertical="center" shrinkToFit="1"/>
    </xf>
    <xf numFmtId="0" fontId="39" fillId="11" borderId="4741" xfId="0" applyFont="1" applyFill="1" applyBorder="1" applyAlignment="1">
      <alignment horizontal="center" vertical="center" shrinkToFit="1"/>
    </xf>
    <xf numFmtId="0" fontId="39" fillId="5" borderId="4741" xfId="0" applyFont="1" applyFill="1" applyBorder="1" applyAlignment="1">
      <alignment horizontal="center" vertical="center" shrinkToFit="1"/>
    </xf>
    <xf numFmtId="0" fontId="39" fillId="5" borderId="4744" xfId="0" applyFont="1" applyFill="1" applyBorder="1" applyAlignment="1">
      <alignment horizontal="center" vertical="center" shrinkToFit="1"/>
    </xf>
    <xf numFmtId="176" fontId="0" fillId="0" borderId="4747" xfId="0" applyNumberFormat="1" applyBorder="1" applyAlignment="1">
      <alignment horizontal="center" vertical="center"/>
    </xf>
    <xf numFmtId="0" fontId="0" fillId="0" borderId="4748" xfId="0" applyBorder="1">
      <alignment vertical="center"/>
    </xf>
    <xf numFmtId="176" fontId="0" fillId="0" borderId="4749" xfId="0" applyNumberFormat="1" applyBorder="1" applyAlignment="1">
      <alignment horizontal="center" vertical="center"/>
    </xf>
    <xf numFmtId="0" fontId="0" fillId="0" borderId="4750" xfId="0" applyBorder="1">
      <alignment vertical="center"/>
    </xf>
    <xf numFmtId="0" fontId="0" fillId="0" borderId="4749" xfId="0" applyBorder="1" applyAlignment="1">
      <alignment horizontal="center" vertical="center"/>
    </xf>
    <xf numFmtId="176" fontId="0" fillId="0" borderId="4746" xfId="0" applyNumberFormat="1" applyBorder="1" applyAlignment="1">
      <alignment horizontal="center" vertical="center"/>
    </xf>
    <xf numFmtId="0" fontId="0" fillId="0" borderId="4750" xfId="0" applyBorder="1" applyAlignment="1">
      <alignment horizontal="center" vertical="center"/>
    </xf>
    <xf numFmtId="0" fontId="0" fillId="0" borderId="4748" xfId="0" applyBorder="1" applyAlignment="1">
      <alignment horizontal="center" vertical="center"/>
    </xf>
    <xf numFmtId="0" fontId="0" fillId="0" borderId="4746" xfId="0" applyBorder="1" applyAlignment="1">
      <alignment horizontal="center" vertical="center"/>
    </xf>
    <xf numFmtId="0" fontId="0" fillId="0" borderId="4751" xfId="0" applyBorder="1" applyAlignment="1">
      <alignment horizontal="center" vertical="center"/>
    </xf>
    <xf numFmtId="0" fontId="0" fillId="36" borderId="4748" xfId="0" applyFill="1" applyBorder="1" applyAlignment="1">
      <alignment horizontal="center" vertical="center"/>
    </xf>
    <xf numFmtId="0" fontId="0" fillId="0" borderId="4752" xfId="0" applyBorder="1" applyAlignment="1">
      <alignment horizontal="center" vertical="center"/>
    </xf>
    <xf numFmtId="0" fontId="0" fillId="0" borderId="4753" xfId="0" applyBorder="1">
      <alignment vertical="center"/>
    </xf>
    <xf numFmtId="176" fontId="0" fillId="2" borderId="215" xfId="0" applyNumberFormat="1" applyFill="1" applyBorder="1" applyAlignment="1">
      <alignment horizontal="center" vertical="center"/>
    </xf>
    <xf numFmtId="0" fontId="39" fillId="33" borderId="4183" xfId="0" applyFont="1" applyFill="1" applyBorder="1" applyAlignment="1">
      <alignment horizontal="center" vertical="center" shrinkToFit="1"/>
    </xf>
    <xf numFmtId="0" fontId="90" fillId="2" borderId="521" xfId="0" applyFont="1" applyFill="1" applyBorder="1" applyAlignment="1">
      <alignment horizontal="center" vertical="center" shrinkToFit="1"/>
    </xf>
    <xf numFmtId="0" fontId="37" fillId="2" borderId="3104" xfId="0" applyFont="1" applyFill="1" applyBorder="1" applyAlignment="1">
      <alignment vertical="center" shrinkToFit="1"/>
    </xf>
    <xf numFmtId="0" fontId="39" fillId="2" borderId="3466" xfId="0" applyFont="1" applyFill="1" applyBorder="1" applyAlignment="1">
      <alignment horizontal="center" vertical="center" shrinkToFit="1"/>
    </xf>
    <xf numFmtId="56" fontId="0" fillId="11" borderId="531" xfId="0" quotePrefix="1" applyNumberFormat="1" applyFill="1" applyBorder="1" applyAlignment="1">
      <alignment horizontal="center" vertical="center"/>
    </xf>
    <xf numFmtId="0" fontId="0" fillId="11" borderId="505" xfId="0" applyFill="1" applyBorder="1">
      <alignment vertical="center"/>
    </xf>
    <xf numFmtId="176" fontId="0" fillId="20" borderId="4754" xfId="0" applyNumberFormat="1" applyFill="1" applyBorder="1" applyAlignment="1">
      <alignment horizontal="center" vertical="center" shrinkToFit="1"/>
    </xf>
    <xf numFmtId="176" fontId="28" fillId="2" borderId="533" xfId="0" applyNumberFormat="1" applyFont="1" applyFill="1" applyBorder="1" applyAlignment="1">
      <alignment horizontal="center" vertical="center" shrinkToFit="1"/>
    </xf>
    <xf numFmtId="181" fontId="35" fillId="26" borderId="521" xfId="0" applyNumberFormat="1" applyFont="1" applyFill="1" applyBorder="1" applyAlignment="1">
      <alignment horizontal="center" vertical="center"/>
    </xf>
    <xf numFmtId="176" fontId="91" fillId="20" borderId="533" xfId="0" applyNumberFormat="1" applyFont="1" applyFill="1" applyBorder="1" applyAlignment="1">
      <alignment horizontal="center" vertical="center" shrinkToFit="1"/>
    </xf>
    <xf numFmtId="0" fontId="28" fillId="0" borderId="505" xfId="0" applyFont="1" applyBorder="1" applyAlignment="1">
      <alignment horizontal="center" vertical="center"/>
    </xf>
    <xf numFmtId="0" fontId="0" fillId="2" borderId="0" xfId="0" applyFill="1">
      <alignment vertical="center"/>
    </xf>
    <xf numFmtId="176" fontId="39" fillId="2" borderId="4424" xfId="0" applyNumberFormat="1" applyFont="1" applyFill="1" applyBorder="1" applyAlignment="1">
      <alignment horizontal="center" vertical="center" shrinkToFit="1"/>
    </xf>
    <xf numFmtId="176" fontId="39" fillId="2" borderId="4627" xfId="0" applyNumberFormat="1" applyFont="1" applyFill="1" applyBorder="1" applyAlignment="1">
      <alignment horizontal="center" vertical="center" shrinkToFit="1"/>
    </xf>
    <xf numFmtId="176" fontId="39" fillId="2" borderId="4600" xfId="0" applyNumberFormat="1" applyFont="1" applyFill="1" applyBorder="1" applyAlignment="1">
      <alignment horizontal="center" vertical="center" shrinkToFit="1"/>
    </xf>
    <xf numFmtId="0" fontId="27" fillId="10" borderId="9" xfId="0" applyFont="1" applyFill="1" applyBorder="1" applyAlignment="1">
      <alignment vertical="center" wrapText="1" shrinkToFit="1"/>
    </xf>
    <xf numFmtId="0" fontId="27" fillId="10" borderId="26" xfId="0" applyFont="1" applyFill="1" applyBorder="1" applyAlignment="1">
      <alignment vertical="center" shrinkToFit="1"/>
    </xf>
    <xf numFmtId="0" fontId="0" fillId="11" borderId="4682" xfId="0" quotePrefix="1" applyFill="1" applyBorder="1" applyAlignment="1">
      <alignment horizontal="center" vertical="center"/>
    </xf>
    <xf numFmtId="0" fontId="0" fillId="11" borderId="4712" xfId="0" quotePrefix="1" applyFill="1" applyBorder="1" applyAlignment="1">
      <alignment horizontal="center" vertical="center"/>
    </xf>
    <xf numFmtId="176" fontId="0" fillId="4" borderId="215" xfId="0" applyNumberFormat="1" applyFill="1" applyBorder="1" applyAlignment="1">
      <alignment horizontal="center" vertical="center" shrinkToFit="1"/>
    </xf>
    <xf numFmtId="0" fontId="0" fillId="4" borderId="505" xfId="0" applyFill="1" applyBorder="1" applyAlignment="1">
      <alignment horizontal="center" vertical="center" shrinkToFit="1"/>
    </xf>
    <xf numFmtId="0" fontId="37" fillId="21" borderId="1039" xfId="0" applyFont="1" applyFill="1" applyBorder="1" applyAlignment="1">
      <alignment vertical="center" shrinkToFit="1"/>
    </xf>
    <xf numFmtId="0" fontId="37" fillId="8" borderId="1039" xfId="0" applyFont="1" applyFill="1" applyBorder="1" applyAlignment="1">
      <alignment vertical="center" shrinkToFit="1"/>
    </xf>
    <xf numFmtId="0" fontId="37" fillId="0" borderId="4480" xfId="0" applyFont="1" applyBorder="1" applyAlignment="1">
      <alignment vertical="center" shrinkToFit="1"/>
    </xf>
    <xf numFmtId="0" fontId="37" fillId="2" borderId="1039" xfId="0" applyFont="1" applyFill="1" applyBorder="1" applyAlignment="1">
      <alignment vertical="center" shrinkToFit="1"/>
    </xf>
    <xf numFmtId="0" fontId="37" fillId="7" borderId="4553" xfId="0" applyFont="1" applyFill="1" applyBorder="1" applyAlignment="1">
      <alignment vertical="center" shrinkToFit="1"/>
    </xf>
    <xf numFmtId="0" fontId="36" fillId="34" borderId="4223" xfId="0" applyFont="1" applyFill="1" applyBorder="1" applyAlignment="1">
      <alignment vertical="center" shrinkToFit="1"/>
    </xf>
    <xf numFmtId="0" fontId="36" fillId="35" borderId="4467" xfId="0" applyFont="1" applyFill="1" applyBorder="1" applyAlignment="1">
      <alignment vertical="center" shrinkToFit="1"/>
    </xf>
    <xf numFmtId="0" fontId="37" fillId="3" borderId="4722" xfId="0" applyFont="1" applyFill="1" applyBorder="1" applyAlignment="1">
      <alignment vertical="center" shrinkToFit="1"/>
    </xf>
    <xf numFmtId="0" fontId="37" fillId="0" borderId="4596" xfId="0" applyFont="1" applyBorder="1" applyAlignment="1">
      <alignment vertical="center" shrinkToFit="1"/>
    </xf>
    <xf numFmtId="0" fontId="39" fillId="34" borderId="4623" xfId="0" applyFont="1" applyFill="1" applyBorder="1" applyAlignment="1">
      <alignment vertical="center" shrinkToFit="1"/>
    </xf>
    <xf numFmtId="0" fontId="39" fillId="0" borderId="4481" xfId="0" applyFont="1" applyBorder="1" applyAlignment="1">
      <alignment horizontal="center" vertical="center" shrinkToFit="1"/>
    </xf>
    <xf numFmtId="0" fontId="39" fillId="7" borderId="4554" xfId="0" applyFont="1" applyFill="1" applyBorder="1" applyAlignment="1">
      <alignment horizontal="center" vertical="center" shrinkToFit="1"/>
    </xf>
    <xf numFmtId="0" fontId="36" fillId="35" borderId="4468" xfId="0" applyFont="1" applyFill="1" applyBorder="1" applyAlignment="1">
      <alignment horizontal="center" vertical="center" shrinkToFit="1"/>
    </xf>
    <xf numFmtId="0" fontId="39" fillId="3" borderId="4723" xfId="0" applyFont="1" applyFill="1" applyBorder="1" applyAlignment="1">
      <alignment horizontal="center" vertical="center" shrinkToFit="1"/>
    </xf>
    <xf numFmtId="0" fontId="39" fillId="7" borderId="4398" xfId="0" applyFont="1" applyFill="1" applyBorder="1" applyAlignment="1">
      <alignment horizontal="center" vertical="center" shrinkToFit="1"/>
    </xf>
    <xf numFmtId="0" fontId="39" fillId="0" borderId="4597" xfId="0" applyFont="1" applyBorder="1" applyAlignment="1">
      <alignment horizontal="center" vertical="center" shrinkToFit="1"/>
    </xf>
    <xf numFmtId="0" fontId="36" fillId="34" borderId="4624" xfId="0" applyFont="1" applyFill="1" applyBorder="1" applyAlignment="1">
      <alignment horizontal="center" vertical="center" shrinkToFit="1"/>
    </xf>
    <xf numFmtId="49" fontId="51" fillId="0" borderId="530" xfId="61" applyNumberFormat="1" applyFont="1" applyBorder="1" applyAlignment="1">
      <alignment horizontal="left" vertical="center"/>
    </xf>
    <xf numFmtId="0" fontId="35" fillId="0" borderId="609" xfId="0" applyFont="1" applyBorder="1" applyAlignment="1">
      <alignment horizontal="center" vertical="center" shrinkToFit="1"/>
    </xf>
    <xf numFmtId="0" fontId="0" fillId="11" borderId="4469" xfId="0" quotePrefix="1" applyFill="1" applyBorder="1" applyAlignment="1">
      <alignment horizontal="center" vertical="center"/>
    </xf>
    <xf numFmtId="0" fontId="0" fillId="11" borderId="4740" xfId="0" quotePrefix="1" applyFill="1" applyBorder="1" applyAlignment="1">
      <alignment horizontal="center" vertical="center"/>
    </xf>
    <xf numFmtId="0" fontId="0" fillId="11" borderId="4599" xfId="0" quotePrefix="1" applyFill="1" applyBorder="1" applyAlignment="1">
      <alignment horizontal="center" vertical="center"/>
    </xf>
    <xf numFmtId="0" fontId="0" fillId="11" borderId="4626" xfId="0" quotePrefix="1" applyFill="1" applyBorder="1" applyAlignment="1">
      <alignment horizontal="center" vertical="center"/>
    </xf>
    <xf numFmtId="176" fontId="39" fillId="2" borderId="4470" xfId="0" applyNumberFormat="1" applyFont="1" applyFill="1" applyBorder="1" applyAlignment="1">
      <alignment horizontal="center" vertical="center" shrinkToFit="1"/>
    </xf>
    <xf numFmtId="176" fontId="39" fillId="2" borderId="4473" xfId="0" applyNumberFormat="1" applyFont="1" applyFill="1" applyBorder="1" applyAlignment="1">
      <alignment horizontal="center" vertical="center" shrinkToFit="1"/>
    </xf>
    <xf numFmtId="176" fontId="39" fillId="2" borderId="4603" xfId="0" applyNumberFormat="1" applyFont="1" applyFill="1" applyBorder="1" applyAlignment="1">
      <alignment horizontal="center" vertical="center" shrinkToFit="1"/>
    </xf>
    <xf numFmtId="176" fontId="39" fillId="2" borderId="4630" xfId="0" applyNumberFormat="1" applyFont="1" applyFill="1" applyBorder="1" applyAlignment="1">
      <alignment horizontal="center" vertical="center" shrinkToFit="1"/>
    </xf>
    <xf numFmtId="0" fontId="0" fillId="0" borderId="1269" xfId="0" applyBorder="1" applyAlignment="1">
      <alignment horizontal="center" vertical="center"/>
    </xf>
    <xf numFmtId="0" fontId="0" fillId="0" borderId="54" xfId="0" applyBorder="1" applyAlignment="1">
      <alignment horizontal="center" vertical="center"/>
    </xf>
    <xf numFmtId="176" fontId="0" fillId="4" borderId="52" xfId="0" applyNumberFormat="1" applyFill="1" applyBorder="1" applyAlignment="1">
      <alignment horizontal="center" vertical="center" shrinkToFit="1"/>
    </xf>
    <xf numFmtId="0" fontId="0" fillId="4" borderId="507" xfId="0" applyFill="1" applyBorder="1" applyAlignment="1">
      <alignment horizontal="center" vertical="center" shrinkToFit="1"/>
    </xf>
    <xf numFmtId="176" fontId="0" fillId="4" borderId="642" xfId="0" applyNumberFormat="1" applyFill="1" applyBorder="1" applyAlignment="1">
      <alignment horizontal="center" vertical="center" shrinkToFit="1"/>
    </xf>
    <xf numFmtId="176" fontId="0" fillId="36" borderId="54" xfId="0" applyNumberFormat="1" applyFill="1" applyBorder="1" applyAlignment="1">
      <alignment horizontal="center" vertical="center"/>
    </xf>
    <xf numFmtId="0" fontId="0" fillId="36" borderId="54" xfId="0" applyFill="1" applyBorder="1" applyAlignment="1">
      <alignment horizontal="center" vertical="center"/>
    </xf>
    <xf numFmtId="0" fontId="37" fillId="7" borderId="4539" xfId="0" applyFont="1" applyFill="1" applyBorder="1" applyAlignment="1">
      <alignment vertical="center" shrinkToFit="1"/>
    </xf>
    <xf numFmtId="0" fontId="37" fillId="0" borderId="4493" xfId="0" applyFont="1" applyBorder="1" applyAlignment="1">
      <alignment vertical="center" shrinkToFit="1"/>
    </xf>
    <xf numFmtId="0" fontId="37" fillId="7" borderId="4610" xfId="0" applyFont="1" applyFill="1" applyBorder="1" applyAlignment="1">
      <alignment vertical="center" shrinkToFit="1"/>
    </xf>
    <xf numFmtId="0" fontId="37" fillId="7" borderId="4521" xfId="0" applyFont="1" applyFill="1" applyBorder="1" applyAlignment="1">
      <alignment vertical="center" shrinkToFit="1"/>
    </xf>
    <xf numFmtId="0" fontId="37" fillId="7" borderId="4636" xfId="0" applyFont="1" applyFill="1" applyBorder="1" applyAlignment="1">
      <alignment vertical="center" shrinkToFit="1"/>
    </xf>
    <xf numFmtId="0" fontId="37" fillId="7" borderId="4649" xfId="0" applyFont="1" applyFill="1" applyBorder="1" applyAlignment="1">
      <alignment vertical="center" shrinkToFit="1"/>
    </xf>
    <xf numFmtId="0" fontId="37" fillId="0" borderId="4436" xfId="0" applyFont="1" applyBorder="1" applyAlignment="1">
      <alignment vertical="center" shrinkToFit="1"/>
    </xf>
    <xf numFmtId="0" fontId="37" fillId="41" borderId="4662" xfId="0" applyFont="1" applyFill="1" applyBorder="1" applyAlignment="1">
      <alignment vertical="center" shrinkToFit="1"/>
    </xf>
    <xf numFmtId="0" fontId="37" fillId="8" borderId="4411" xfId="0" applyFont="1" applyFill="1" applyBorder="1" applyAlignment="1">
      <alignment vertical="center" shrinkToFit="1"/>
    </xf>
    <xf numFmtId="0" fontId="37" fillId="3" borderId="4678" xfId="0" applyFont="1" applyFill="1" applyBorder="1" applyAlignment="1">
      <alignment vertical="center" shrinkToFit="1"/>
    </xf>
    <xf numFmtId="0" fontId="37" fillId="7" borderId="4381" xfId="0" applyFont="1" applyFill="1" applyBorder="1" applyAlignment="1">
      <alignment vertical="center" shrinkToFit="1"/>
    </xf>
    <xf numFmtId="0" fontId="39" fillId="7" borderId="4540" xfId="0" applyFont="1" applyFill="1" applyBorder="1" applyAlignment="1">
      <alignment horizontal="center" vertical="center" shrinkToFit="1"/>
    </xf>
    <xf numFmtId="0" fontId="39" fillId="0" borderId="1039" xfId="0" applyFont="1" applyBorder="1" applyAlignment="1">
      <alignment horizontal="center" vertical="center" shrinkToFit="1"/>
    </xf>
    <xf numFmtId="0" fontId="39" fillId="0" borderId="4398" xfId="0" applyFont="1" applyBorder="1" applyAlignment="1">
      <alignment horizontal="center" vertical="center" shrinkToFit="1"/>
    </xf>
    <xf numFmtId="0" fontId="39" fillId="0" borderId="4494" xfId="0" applyFont="1" applyBorder="1" applyAlignment="1">
      <alignment horizontal="center" vertical="center" shrinkToFit="1"/>
    </xf>
    <xf numFmtId="0" fontId="39" fillId="7" borderId="4611" xfId="0" applyFont="1" applyFill="1" applyBorder="1" applyAlignment="1">
      <alignment horizontal="center" vertical="center" shrinkToFit="1"/>
    </xf>
    <xf numFmtId="0" fontId="39" fillId="7" borderId="4522" xfId="0" applyFont="1" applyFill="1" applyBorder="1" applyAlignment="1">
      <alignment horizontal="center" vertical="center" shrinkToFit="1"/>
    </xf>
    <xf numFmtId="0" fontId="39" fillId="7" borderId="4637" xfId="0" applyFont="1" applyFill="1" applyBorder="1" applyAlignment="1">
      <alignment horizontal="center" vertical="center" shrinkToFit="1"/>
    </xf>
    <xf numFmtId="0" fontId="39" fillId="7" borderId="4650" xfId="0" applyFont="1" applyFill="1" applyBorder="1" applyAlignment="1">
      <alignment horizontal="center" vertical="center" shrinkToFit="1"/>
    </xf>
    <xf numFmtId="0" fontId="39" fillId="0" borderId="4437" xfId="0" applyFont="1" applyBorder="1" applyAlignment="1">
      <alignment horizontal="center" vertical="center" shrinkToFit="1"/>
    </xf>
    <xf numFmtId="0" fontId="39" fillId="41" borderId="4663" xfId="0" applyFont="1" applyFill="1" applyBorder="1" applyAlignment="1">
      <alignment horizontal="center" vertical="center" shrinkToFit="1"/>
    </xf>
    <xf numFmtId="0" fontId="39" fillId="8" borderId="4411" xfId="0" applyFont="1" applyFill="1" applyBorder="1" applyAlignment="1">
      <alignment horizontal="center" vertical="center" shrinkToFit="1"/>
    </xf>
    <xf numFmtId="0" fontId="39" fillId="3" borderId="4679" xfId="0" applyFont="1" applyFill="1" applyBorder="1" applyAlignment="1">
      <alignment horizontal="center" vertical="center" shrinkToFit="1"/>
    </xf>
    <xf numFmtId="0" fontId="39" fillId="7" borderId="4382" xfId="0" applyFont="1" applyFill="1" applyBorder="1" applyAlignment="1">
      <alignment horizontal="center" vertical="center" shrinkToFit="1"/>
    </xf>
    <xf numFmtId="0" fontId="39" fillId="8" borderId="1040" xfId="0" applyFont="1" applyFill="1" applyBorder="1" applyAlignment="1">
      <alignment horizontal="center" vertical="center" shrinkToFit="1"/>
    </xf>
    <xf numFmtId="0" fontId="28" fillId="0" borderId="4380" xfId="0" applyFont="1" applyBorder="1" applyAlignment="1">
      <alignment horizontal="center" vertical="center" shrinkToFit="1"/>
    </xf>
    <xf numFmtId="0" fontId="28" fillId="0" borderId="4449" xfId="0" applyFont="1" applyBorder="1" applyAlignment="1">
      <alignment horizontal="center" vertical="center" shrinkToFit="1"/>
    </xf>
    <xf numFmtId="0" fontId="37" fillId="49" borderId="528" xfId="0" applyFont="1" applyFill="1" applyBorder="1" applyAlignment="1">
      <alignment vertical="center" shrinkToFit="1"/>
    </xf>
    <xf numFmtId="0" fontId="39" fillId="49" borderId="529" xfId="0" applyFont="1" applyFill="1" applyBorder="1" applyAlignment="1">
      <alignment horizontal="center" vertical="center" shrinkToFit="1"/>
    </xf>
    <xf numFmtId="176" fontId="27" fillId="20" borderId="533" xfId="0" applyNumberFormat="1" applyFont="1" applyFill="1" applyBorder="1" applyAlignment="1">
      <alignment horizontal="center" vertical="center" shrinkToFit="1"/>
    </xf>
    <xf numFmtId="176" fontId="27" fillId="20" borderId="4743" xfId="0" applyNumberFormat="1" applyFont="1" applyFill="1" applyBorder="1" applyAlignment="1">
      <alignment horizontal="center" vertical="center" shrinkToFit="1"/>
    </xf>
    <xf numFmtId="176" fontId="91" fillId="16" borderId="515" xfId="0" applyNumberFormat="1" applyFont="1" applyFill="1" applyBorder="1" applyAlignment="1">
      <alignment horizontal="center" vertical="center" shrinkToFit="1"/>
    </xf>
    <xf numFmtId="176" fontId="91" fillId="20" borderId="4743" xfId="0" applyNumberFormat="1" applyFont="1" applyFill="1" applyBorder="1" applyAlignment="1">
      <alignment horizontal="center" vertical="center" shrinkToFit="1"/>
    </xf>
    <xf numFmtId="176" fontId="91" fillId="20" borderId="4455" xfId="0" applyNumberFormat="1" applyFont="1" applyFill="1" applyBorder="1" applyAlignment="1">
      <alignment horizontal="center" vertical="center" shrinkToFit="1"/>
    </xf>
    <xf numFmtId="176" fontId="91" fillId="20" borderId="4629" xfId="0" applyNumberFormat="1" applyFont="1" applyFill="1" applyBorder="1" applyAlignment="1">
      <alignment horizontal="center" vertical="center" shrinkToFit="1"/>
    </xf>
    <xf numFmtId="176" fontId="91" fillId="20" borderId="4602" xfId="0" applyNumberFormat="1" applyFont="1" applyFill="1" applyBorder="1" applyAlignment="1">
      <alignment horizontal="center" vertical="center" shrinkToFit="1"/>
    </xf>
    <xf numFmtId="176" fontId="91" fillId="20" borderId="4559" xfId="0" applyNumberFormat="1" applyFont="1" applyFill="1" applyBorder="1" applyAlignment="1">
      <alignment horizontal="center" vertical="center" shrinkToFit="1"/>
    </xf>
    <xf numFmtId="176" fontId="91" fillId="20" borderId="4403" xfId="0" applyNumberFormat="1" applyFont="1" applyFill="1" applyBorder="1" applyAlignment="1">
      <alignment horizontal="center" vertical="center" shrinkToFit="1"/>
    </xf>
    <xf numFmtId="176" fontId="91" fillId="20" borderId="4573" xfId="0" applyNumberFormat="1" applyFont="1" applyFill="1" applyBorder="1" applyAlignment="1">
      <alignment horizontal="center" vertical="center" shrinkToFit="1"/>
    </xf>
    <xf numFmtId="176" fontId="91" fillId="20" borderId="4513" xfId="0" applyNumberFormat="1" applyFont="1" applyFill="1" applyBorder="1" applyAlignment="1">
      <alignment horizontal="center" vertical="center" shrinkToFit="1"/>
    </xf>
    <xf numFmtId="176" fontId="49" fillId="20" borderId="533" xfId="0" applyNumberFormat="1" applyFont="1" applyFill="1" applyBorder="1" applyAlignment="1">
      <alignment horizontal="center" vertical="center" shrinkToFit="1"/>
    </xf>
    <xf numFmtId="176" fontId="27" fillId="20" borderId="4387" xfId="0" applyNumberFormat="1" applyFont="1" applyFill="1" applyBorder="1" applyAlignment="1">
      <alignment horizontal="center" vertical="center" shrinkToFit="1"/>
    </xf>
    <xf numFmtId="176" fontId="27" fillId="20" borderId="4699" xfId="0" applyNumberFormat="1" applyFont="1" applyFill="1" applyBorder="1" applyAlignment="1">
      <alignment horizontal="center" vertical="center" shrinkToFit="1"/>
    </xf>
    <xf numFmtId="176" fontId="27" fillId="20" borderId="4655" xfId="0" applyNumberFormat="1" applyFont="1" applyFill="1" applyBorder="1" applyAlignment="1">
      <alignment horizontal="center" vertical="center" shrinkToFit="1"/>
    </xf>
    <xf numFmtId="176" fontId="27" fillId="20" borderId="4559" xfId="0" applyNumberFormat="1" applyFont="1" applyFill="1" applyBorder="1" applyAlignment="1">
      <alignment horizontal="center" vertical="center" shrinkToFit="1"/>
    </xf>
    <xf numFmtId="176" fontId="49" fillId="16" borderId="515" xfId="0" applyNumberFormat="1" applyFont="1" applyFill="1" applyBorder="1" applyAlignment="1">
      <alignment horizontal="center" vertical="center" shrinkToFit="1"/>
    </xf>
    <xf numFmtId="176" fontId="91" fillId="20" borderId="4741" xfId="0" applyNumberFormat="1" applyFont="1" applyFill="1" applyBorder="1" applyAlignment="1">
      <alignment horizontal="center" vertical="center" shrinkToFit="1"/>
    </xf>
    <xf numFmtId="176" fontId="91" fillId="20" borderId="532" xfId="0" applyNumberFormat="1" applyFont="1" applyFill="1" applyBorder="1" applyAlignment="1">
      <alignment horizontal="center" vertical="center" shrinkToFit="1"/>
    </xf>
    <xf numFmtId="176" fontId="91" fillId="20" borderId="4640" xfId="0" applyNumberFormat="1" applyFont="1" applyFill="1" applyBorder="1" applyAlignment="1">
      <alignment horizontal="center" vertical="center" shrinkToFit="1"/>
    </xf>
    <xf numFmtId="176" fontId="91" fillId="20" borderId="4683" xfId="0" applyNumberFormat="1" applyFont="1" applyFill="1" applyBorder="1" applyAlignment="1">
      <alignment horizontal="center" vertical="center" shrinkToFit="1"/>
    </xf>
    <xf numFmtId="176" fontId="91" fillId="20" borderId="4697" xfId="0" applyNumberFormat="1" applyFont="1" applyFill="1" applyBorder="1" applyAlignment="1">
      <alignment horizontal="center" vertical="center" shrinkToFit="1"/>
    </xf>
    <xf numFmtId="176" fontId="91" fillId="20" borderId="4413" xfId="0" applyNumberFormat="1" applyFont="1" applyFill="1" applyBorder="1" applyAlignment="1">
      <alignment horizontal="center" vertical="center" shrinkToFit="1"/>
    </xf>
    <xf numFmtId="176" fontId="91" fillId="20" borderId="4483" xfId="0" applyNumberFormat="1" applyFont="1" applyFill="1" applyBorder="1" applyAlignment="1">
      <alignment horizontal="center" vertical="center" shrinkToFit="1"/>
    </xf>
    <xf numFmtId="176" fontId="91" fillId="20" borderId="4627" xfId="0" applyNumberFormat="1" applyFont="1" applyFill="1" applyBorder="1" applyAlignment="1">
      <alignment horizontal="center" vertical="center" shrinkToFit="1"/>
    </xf>
    <xf numFmtId="176" fontId="91" fillId="20" borderId="4401" xfId="0" applyNumberFormat="1" applyFont="1" applyFill="1" applyBorder="1" applyAlignment="1">
      <alignment horizontal="center" vertical="center" shrinkToFit="1"/>
    </xf>
    <xf numFmtId="176" fontId="91" fillId="20" borderId="4535" xfId="0" applyNumberFormat="1" applyFont="1" applyFill="1" applyBorder="1" applyAlignment="1">
      <alignment horizontal="center" vertical="center" shrinkToFit="1"/>
    </xf>
    <xf numFmtId="176" fontId="91" fillId="20" borderId="4653" xfId="0" applyNumberFormat="1" applyFont="1" applyFill="1" applyBorder="1" applyAlignment="1">
      <alignment horizontal="center" vertical="center" shrinkToFit="1"/>
    </xf>
    <xf numFmtId="176" fontId="91" fillId="20" borderId="4385" xfId="0" applyNumberFormat="1" applyFont="1" applyFill="1" applyBorder="1" applyAlignment="1">
      <alignment horizontal="center" vertical="center" shrinkToFit="1"/>
    </xf>
    <xf numFmtId="176" fontId="91" fillId="20" borderId="4525" xfId="0" applyNumberFormat="1" applyFont="1" applyFill="1" applyBorder="1" applyAlignment="1">
      <alignment horizontal="center" vertical="center" shrinkToFit="1"/>
    </xf>
    <xf numFmtId="176" fontId="91" fillId="20" borderId="4440" xfId="0" applyNumberFormat="1" applyFont="1" applyFill="1" applyBorder="1" applyAlignment="1">
      <alignment horizontal="center" vertical="center" shrinkToFit="1"/>
    </xf>
    <xf numFmtId="176" fontId="91" fillId="20" borderId="4729" xfId="0" applyNumberFormat="1" applyFont="1" applyFill="1" applyBorder="1" applyAlignment="1">
      <alignment horizontal="center" vertical="center" shrinkToFit="1"/>
    </xf>
    <xf numFmtId="176" fontId="91" fillId="20" borderId="4536" xfId="0" applyNumberFormat="1" applyFont="1" applyFill="1" applyBorder="1" applyAlignment="1">
      <alignment horizontal="center" vertical="center" shrinkToFit="1"/>
    </xf>
    <xf numFmtId="176" fontId="91" fillId="20" borderId="4557" xfId="0" applyNumberFormat="1" applyFont="1" applyFill="1" applyBorder="1" applyAlignment="1">
      <alignment horizontal="center" vertical="center" shrinkToFit="1"/>
    </xf>
    <xf numFmtId="176" fontId="83" fillId="20" borderId="4424" xfId="0" applyNumberFormat="1" applyFont="1" applyFill="1" applyBorder="1" applyAlignment="1">
      <alignment horizontal="center" vertical="center" shrinkToFit="1"/>
    </xf>
    <xf numFmtId="56" fontId="0" fillId="0" borderId="503" xfId="0" applyNumberFormat="1" applyBorder="1" applyAlignment="1">
      <alignment horizontal="center" vertical="center"/>
    </xf>
    <xf numFmtId="181" fontId="35" fillId="50" borderId="521" xfId="0" applyNumberFormat="1" applyFont="1" applyFill="1" applyBorder="1" applyAlignment="1">
      <alignment horizontal="center" vertical="center"/>
    </xf>
    <xf numFmtId="176" fontId="83" fillId="20" borderId="4653" xfId="0" applyNumberFormat="1" applyFont="1" applyFill="1" applyBorder="1" applyAlignment="1">
      <alignment horizontal="center" vertical="center" shrinkToFit="1"/>
    </xf>
    <xf numFmtId="176" fontId="83" fillId="20" borderId="4741" xfId="0" applyNumberFormat="1" applyFont="1" applyFill="1" applyBorder="1" applyAlignment="1">
      <alignment horizontal="center" vertical="center" shrinkToFit="1"/>
    </xf>
    <xf numFmtId="0" fontId="37" fillId="14" borderId="528" xfId="0" applyFont="1" applyFill="1" applyBorder="1" applyAlignment="1">
      <alignment vertical="center" shrinkToFit="1"/>
    </xf>
    <xf numFmtId="0" fontId="39" fillId="14" borderId="529" xfId="0" applyFont="1" applyFill="1" applyBorder="1" applyAlignment="1">
      <alignment horizontal="center" vertical="center" shrinkToFit="1"/>
    </xf>
    <xf numFmtId="0" fontId="37" fillId="37" borderId="528" xfId="0" applyFont="1" applyFill="1" applyBorder="1" applyAlignment="1">
      <alignment vertical="center" shrinkToFit="1"/>
    </xf>
    <xf numFmtId="0" fontId="39" fillId="37" borderId="529" xfId="0" applyFont="1" applyFill="1" applyBorder="1" applyAlignment="1">
      <alignment horizontal="center" vertical="center" shrinkToFit="1"/>
    </xf>
    <xf numFmtId="0" fontId="37" fillId="33" borderId="528" xfId="0" applyFont="1" applyFill="1" applyBorder="1" applyAlignment="1">
      <alignment vertical="center" shrinkToFit="1"/>
    </xf>
    <xf numFmtId="0" fontId="39" fillId="33" borderId="529" xfId="0" applyFont="1" applyFill="1" applyBorder="1" applyAlignment="1">
      <alignment horizontal="center" vertical="center" shrinkToFit="1"/>
    </xf>
    <xf numFmtId="0" fontId="29" fillId="0" borderId="4752" xfId="0" applyFont="1" applyBorder="1" applyAlignment="1">
      <alignment horizontal="center" vertical="center" shrinkToFit="1"/>
    </xf>
    <xf numFmtId="0" fontId="0" fillId="0" borderId="4753" xfId="0" applyBorder="1" applyAlignment="1">
      <alignment horizontal="center" vertical="center" shrinkToFit="1"/>
    </xf>
    <xf numFmtId="178" fontId="0" fillId="0" borderId="4758" xfId="0" applyNumberFormat="1" applyBorder="1" applyAlignment="1">
      <alignment horizontal="center" vertical="center" shrinkToFit="1"/>
    </xf>
    <xf numFmtId="0" fontId="35" fillId="0" borderId="4759" xfId="0" applyFont="1" applyBorder="1" applyAlignment="1">
      <alignment horizontal="center" vertical="center" shrinkToFit="1"/>
    </xf>
    <xf numFmtId="49" fontId="43" fillId="0" borderId="4750" xfId="0" quotePrefix="1" applyNumberFormat="1" applyFont="1" applyBorder="1" applyAlignment="1">
      <alignment horizontal="center" vertical="center" shrinkToFit="1"/>
    </xf>
    <xf numFmtId="0" fontId="0" fillId="11" borderId="4760" xfId="0" quotePrefix="1" applyFill="1" applyBorder="1" applyAlignment="1">
      <alignment horizontal="center" vertical="center"/>
    </xf>
    <xf numFmtId="176" fontId="0" fillId="20" borderId="4761" xfId="0" applyNumberFormat="1" applyFill="1" applyBorder="1" applyAlignment="1">
      <alignment horizontal="center" vertical="center" shrinkToFit="1"/>
    </xf>
    <xf numFmtId="176" fontId="0" fillId="20" borderId="4762" xfId="0" applyNumberFormat="1" applyFill="1" applyBorder="1" applyAlignment="1">
      <alignment horizontal="center" vertical="center" shrinkToFit="1"/>
    </xf>
    <xf numFmtId="176" fontId="28" fillId="16" borderId="4764" xfId="0" applyNumberFormat="1" applyFont="1" applyFill="1" applyBorder="1" applyAlignment="1">
      <alignment horizontal="center" vertical="center" shrinkToFit="1"/>
    </xf>
    <xf numFmtId="176" fontId="0" fillId="16" borderId="4762" xfId="0" applyNumberFormat="1" applyFill="1" applyBorder="1" applyAlignment="1">
      <alignment horizontal="center" vertical="center" shrinkToFit="1"/>
    </xf>
    <xf numFmtId="176" fontId="39" fillId="0" borderId="4761" xfId="0" applyNumberFormat="1" applyFont="1" applyBorder="1" applyAlignment="1">
      <alignment horizontal="center" vertical="center" shrinkToFit="1"/>
    </xf>
    <xf numFmtId="176" fontId="39" fillId="0" borderId="4765" xfId="0" applyNumberFormat="1" applyFont="1" applyBorder="1" applyAlignment="1">
      <alignment horizontal="center" vertical="center" shrinkToFit="1"/>
    </xf>
    <xf numFmtId="0" fontId="39" fillId="0" borderId="4766" xfId="0" applyFont="1" applyBorder="1" applyAlignment="1">
      <alignment horizontal="center" vertical="center" shrinkToFit="1"/>
    </xf>
    <xf numFmtId="0" fontId="39" fillId="11" borderId="4767" xfId="0" applyFont="1" applyFill="1" applyBorder="1" applyAlignment="1">
      <alignment horizontal="center" vertical="center" shrinkToFit="1"/>
    </xf>
    <xf numFmtId="0" fontId="39" fillId="11" borderId="4765" xfId="0" applyFont="1" applyFill="1" applyBorder="1" applyAlignment="1">
      <alignment horizontal="center" vertical="center" shrinkToFit="1"/>
    </xf>
    <xf numFmtId="0" fontId="39" fillId="11" borderId="4761" xfId="0" applyFont="1" applyFill="1" applyBorder="1" applyAlignment="1">
      <alignment horizontal="center" vertical="center" shrinkToFit="1"/>
    </xf>
    <xf numFmtId="0" fontId="39" fillId="5" borderId="4761" xfId="0" applyFont="1" applyFill="1" applyBorder="1" applyAlignment="1">
      <alignment horizontal="center" vertical="center" shrinkToFit="1"/>
    </xf>
    <xf numFmtId="0" fontId="39" fillId="5" borderId="4765" xfId="0" applyFont="1" applyFill="1" applyBorder="1" applyAlignment="1">
      <alignment horizontal="center" vertical="center" shrinkToFit="1"/>
    </xf>
    <xf numFmtId="176" fontId="0" fillId="0" borderId="4768" xfId="0" applyNumberFormat="1" applyBorder="1" applyAlignment="1">
      <alignment horizontal="center" vertical="center"/>
    </xf>
    <xf numFmtId="0" fontId="0" fillId="0" borderId="4769" xfId="0" applyBorder="1">
      <alignment vertical="center"/>
    </xf>
    <xf numFmtId="176" fontId="0" fillId="0" borderId="4770" xfId="0" applyNumberFormat="1" applyBorder="1" applyAlignment="1">
      <alignment horizontal="center" vertical="center"/>
    </xf>
    <xf numFmtId="0" fontId="0" fillId="0" borderId="4771" xfId="0" applyBorder="1">
      <alignment vertical="center"/>
    </xf>
    <xf numFmtId="0" fontId="0" fillId="0" borderId="4770" xfId="0" applyBorder="1" applyAlignment="1">
      <alignment horizontal="center" vertical="center"/>
    </xf>
    <xf numFmtId="176" fontId="0" fillId="0" borderId="4767" xfId="0" applyNumberFormat="1" applyBorder="1" applyAlignment="1">
      <alignment horizontal="center" vertical="center"/>
    </xf>
    <xf numFmtId="0" fontId="0" fillId="0" borderId="4771" xfId="0" applyBorder="1" applyAlignment="1">
      <alignment horizontal="center" vertical="center"/>
    </xf>
    <xf numFmtId="0" fontId="0" fillId="0" borderId="4769" xfId="0" applyBorder="1" applyAlignment="1">
      <alignment horizontal="center" vertical="center"/>
    </xf>
    <xf numFmtId="0" fontId="0" fillId="0" borderId="4767" xfId="0" applyBorder="1" applyAlignment="1">
      <alignment horizontal="center" vertical="center"/>
    </xf>
    <xf numFmtId="0" fontId="0" fillId="0" borderId="4772" xfId="0" applyBorder="1" applyAlignment="1">
      <alignment horizontal="center" vertical="center"/>
    </xf>
    <xf numFmtId="0" fontId="0" fillId="36" borderId="4769" xfId="0" applyFill="1" applyBorder="1" applyAlignment="1">
      <alignment horizontal="center" vertical="center"/>
    </xf>
    <xf numFmtId="0" fontId="0" fillId="0" borderId="4773" xfId="0" applyBorder="1" applyAlignment="1">
      <alignment horizontal="center" vertical="center"/>
    </xf>
    <xf numFmtId="0" fontId="37" fillId="14" borderId="4774" xfId="0" applyFont="1" applyFill="1" applyBorder="1" applyAlignment="1">
      <alignment vertical="center" shrinkToFit="1"/>
    </xf>
    <xf numFmtId="0" fontId="39" fillId="14" borderId="4775" xfId="0" applyFont="1" applyFill="1" applyBorder="1" applyAlignment="1">
      <alignment horizontal="center" vertical="center" shrinkToFit="1"/>
    </xf>
    <xf numFmtId="0" fontId="29" fillId="0" borderId="4773" xfId="0" applyFont="1" applyBorder="1" applyAlignment="1">
      <alignment horizontal="center" vertical="center" shrinkToFit="1"/>
    </xf>
    <xf numFmtId="0" fontId="0" fillId="0" borderId="4769" xfId="0" applyBorder="1" applyAlignment="1">
      <alignment horizontal="center" vertical="center" shrinkToFit="1"/>
    </xf>
    <xf numFmtId="178" fontId="0" fillId="0" borderId="4776" xfId="0" applyNumberFormat="1" applyBorder="1" applyAlignment="1">
      <alignment horizontal="center" vertical="center" shrinkToFit="1"/>
    </xf>
    <xf numFmtId="0" fontId="35" fillId="0" borderId="4777" xfId="0" applyFont="1" applyBorder="1" applyAlignment="1">
      <alignment horizontal="center" vertical="center" shrinkToFit="1"/>
    </xf>
    <xf numFmtId="49" fontId="43" fillId="0" borderId="4771" xfId="0" quotePrefix="1" applyNumberFormat="1" applyFont="1" applyBorder="1" applyAlignment="1">
      <alignment horizontal="center" vertical="center" shrinkToFit="1"/>
    </xf>
    <xf numFmtId="0" fontId="0" fillId="11" borderId="4778" xfId="0" quotePrefix="1" applyFill="1" applyBorder="1" applyAlignment="1">
      <alignment horizontal="center" vertical="center"/>
    </xf>
    <xf numFmtId="176" fontId="0" fillId="20" borderId="4779" xfId="0" applyNumberFormat="1" applyFill="1" applyBorder="1" applyAlignment="1">
      <alignment horizontal="center" vertical="center" shrinkToFit="1"/>
    </xf>
    <xf numFmtId="176" fontId="0" fillId="20" borderId="4780" xfId="0" applyNumberFormat="1" applyFill="1" applyBorder="1" applyAlignment="1">
      <alignment horizontal="center" vertical="center" shrinkToFit="1"/>
    </xf>
    <xf numFmtId="176" fontId="28" fillId="16" borderId="4782" xfId="0" applyNumberFormat="1" applyFont="1" applyFill="1" applyBorder="1" applyAlignment="1">
      <alignment horizontal="center" vertical="center" shrinkToFit="1"/>
    </xf>
    <xf numFmtId="176" fontId="0" fillId="16" borderId="4780" xfId="0" applyNumberFormat="1" applyFill="1" applyBorder="1" applyAlignment="1">
      <alignment horizontal="center" vertical="center" shrinkToFit="1"/>
    </xf>
    <xf numFmtId="176" fontId="39" fillId="0" borderId="4779" xfId="0" applyNumberFormat="1" applyFont="1" applyBorder="1" applyAlignment="1">
      <alignment horizontal="center" vertical="center" shrinkToFit="1"/>
    </xf>
    <xf numFmtId="176" fontId="39" fillId="0" borderId="4783" xfId="0" applyNumberFormat="1" applyFont="1" applyBorder="1" applyAlignment="1">
      <alignment horizontal="center" vertical="center" shrinkToFit="1"/>
    </xf>
    <xf numFmtId="0" fontId="39" fillId="0" borderId="4784" xfId="0" applyFont="1" applyBorder="1" applyAlignment="1">
      <alignment horizontal="center" vertical="center" shrinkToFit="1"/>
    </xf>
    <xf numFmtId="0" fontId="39" fillId="11" borderId="4785" xfId="0" applyFont="1" applyFill="1" applyBorder="1" applyAlignment="1">
      <alignment horizontal="center" vertical="center" shrinkToFit="1"/>
    </xf>
    <xf numFmtId="0" fontId="39" fillId="11" borderId="4783" xfId="0" applyFont="1" applyFill="1" applyBorder="1" applyAlignment="1">
      <alignment horizontal="center" vertical="center" shrinkToFit="1"/>
    </xf>
    <xf numFmtId="0" fontId="39" fillId="11" borderId="4779" xfId="0" applyFont="1" applyFill="1" applyBorder="1" applyAlignment="1">
      <alignment horizontal="center" vertical="center" shrinkToFit="1"/>
    </xf>
    <xf numFmtId="0" fontId="39" fillId="5" borderId="4779" xfId="0" applyFont="1" applyFill="1" applyBorder="1" applyAlignment="1">
      <alignment horizontal="center" vertical="center" shrinkToFit="1"/>
    </xf>
    <xf numFmtId="0" fontId="39" fillId="5" borderId="4783" xfId="0" applyFont="1" applyFill="1" applyBorder="1" applyAlignment="1">
      <alignment horizontal="center" vertical="center" shrinkToFit="1"/>
    </xf>
    <xf numFmtId="176" fontId="0" fillId="0" borderId="4786" xfId="0" applyNumberFormat="1" applyBorder="1" applyAlignment="1">
      <alignment horizontal="center" vertical="center"/>
    </xf>
    <xf numFmtId="0" fontId="0" fillId="0" borderId="4787" xfId="0" applyBorder="1">
      <alignment vertical="center"/>
    </xf>
    <xf numFmtId="176" fontId="0" fillId="0" borderId="4788" xfId="0" applyNumberFormat="1" applyBorder="1" applyAlignment="1">
      <alignment horizontal="center" vertical="center"/>
    </xf>
    <xf numFmtId="0" fontId="0" fillId="0" borderId="4789" xfId="0" applyBorder="1">
      <alignment vertical="center"/>
    </xf>
    <xf numFmtId="0" fontId="0" fillId="0" borderId="4788" xfId="0" applyBorder="1" applyAlignment="1">
      <alignment horizontal="center" vertical="center"/>
    </xf>
    <xf numFmtId="176" fontId="0" fillId="0" borderId="4785" xfId="0" applyNumberFormat="1" applyBorder="1" applyAlignment="1">
      <alignment horizontal="center" vertical="center"/>
    </xf>
    <xf numFmtId="0" fontId="0" fillId="0" borderId="4789" xfId="0" applyBorder="1" applyAlignment="1">
      <alignment horizontal="center" vertical="center"/>
    </xf>
    <xf numFmtId="0" fontId="0" fillId="0" borderId="4787" xfId="0" applyBorder="1" applyAlignment="1">
      <alignment horizontal="center" vertical="center"/>
    </xf>
    <xf numFmtId="0" fontId="0" fillId="0" borderId="4785" xfId="0" applyBorder="1" applyAlignment="1">
      <alignment horizontal="center" vertical="center"/>
    </xf>
    <xf numFmtId="0" fontId="0" fillId="0" borderId="4790" xfId="0" applyBorder="1" applyAlignment="1">
      <alignment horizontal="center" vertical="center"/>
    </xf>
    <xf numFmtId="0" fontId="0" fillId="36" borderId="4787" xfId="0" applyFill="1" applyBorder="1" applyAlignment="1">
      <alignment horizontal="center" vertical="center"/>
    </xf>
    <xf numFmtId="0" fontId="0" fillId="0" borderId="4791" xfId="0" applyBorder="1" applyAlignment="1">
      <alignment horizontal="center" vertical="center"/>
    </xf>
    <xf numFmtId="0" fontId="37" fillId="33" borderId="4623" xfId="0" applyFont="1" applyFill="1" applyBorder="1" applyAlignment="1">
      <alignment vertical="center" shrinkToFit="1"/>
    </xf>
    <xf numFmtId="0" fontId="39" fillId="33" borderId="4624" xfId="0" applyFont="1" applyFill="1" applyBorder="1" applyAlignment="1">
      <alignment horizontal="center" vertical="center" shrinkToFit="1"/>
    </xf>
    <xf numFmtId="176" fontId="91" fillId="20" borderId="3442" xfId="0" applyNumberFormat="1" applyFont="1" applyFill="1" applyBorder="1" applyAlignment="1">
      <alignment horizontal="center" vertical="center" shrinkToFit="1"/>
    </xf>
    <xf numFmtId="176" fontId="39" fillId="0" borderId="4627" xfId="0" applyNumberFormat="1" applyFont="1" applyBorder="1" applyAlignment="1">
      <alignment horizontal="center" vertical="center" shrinkToFit="1"/>
    </xf>
    <xf numFmtId="176" fontId="39" fillId="0" borderId="4630" xfId="0" applyNumberFormat="1" applyFont="1" applyBorder="1" applyAlignment="1">
      <alignment horizontal="center" vertical="center" shrinkToFit="1"/>
    </xf>
    <xf numFmtId="0" fontId="0" fillId="0" borderId="2667" xfId="0" applyBorder="1" applyAlignment="1">
      <alignment horizontal="center" vertical="center"/>
    </xf>
    <xf numFmtId="0" fontId="37" fillId="37" borderId="4756" xfId="0" applyFont="1" applyFill="1" applyBorder="1" applyAlignment="1">
      <alignment vertical="center" shrinkToFit="1"/>
    </xf>
    <xf numFmtId="0" fontId="39" fillId="37" borderId="4757" xfId="0" applyFont="1" applyFill="1" applyBorder="1" applyAlignment="1">
      <alignment horizontal="center" vertical="center" shrinkToFit="1"/>
    </xf>
    <xf numFmtId="0" fontId="0" fillId="2" borderId="505" xfId="0" applyFill="1" applyBorder="1">
      <alignment vertical="center"/>
    </xf>
    <xf numFmtId="176" fontId="0" fillId="2" borderId="3685" xfId="0" applyNumberFormat="1" applyFill="1" applyBorder="1" applyAlignment="1">
      <alignment horizontal="center" vertical="center"/>
    </xf>
    <xf numFmtId="176" fontId="39" fillId="11" borderId="4535" xfId="0" applyNumberFormat="1" applyFont="1" applyFill="1" applyBorder="1" applyAlignment="1">
      <alignment horizontal="center" vertical="center" shrinkToFit="1"/>
    </xf>
    <xf numFmtId="0" fontId="0" fillId="2" borderId="4503" xfId="0" applyFill="1" applyBorder="1" applyAlignment="1">
      <alignment horizontal="center" vertical="center" shrinkToFit="1"/>
    </xf>
    <xf numFmtId="176" fontId="91" fillId="20" borderId="4666" xfId="0" applyNumberFormat="1" applyFont="1" applyFill="1" applyBorder="1" applyAlignment="1">
      <alignment horizontal="center" vertical="center" shrinkToFit="1"/>
    </xf>
    <xf numFmtId="176" fontId="83" fillId="20" borderId="4463" xfId="0" applyNumberFormat="1" applyFont="1" applyFill="1" applyBorder="1" applyAlignment="1">
      <alignment horizontal="center" vertical="center" shrinkToFit="1"/>
    </xf>
    <xf numFmtId="176" fontId="27" fillId="20" borderId="4464" xfId="0" applyNumberFormat="1" applyFont="1" applyFill="1" applyBorder="1" applyAlignment="1">
      <alignment horizontal="center" vertical="center" shrinkToFit="1"/>
    </xf>
    <xf numFmtId="176" fontId="91" fillId="20" borderId="4442" xfId="0" applyNumberFormat="1" applyFont="1" applyFill="1" applyBorder="1" applyAlignment="1">
      <alignment horizontal="center" vertical="center" shrinkToFit="1"/>
    </xf>
    <xf numFmtId="176" fontId="49" fillId="20" borderId="4642" xfId="0" applyNumberFormat="1" applyFont="1" applyFill="1" applyBorder="1" applyAlignment="1">
      <alignment horizontal="center" vertical="center" shrinkToFit="1"/>
    </xf>
    <xf numFmtId="176" fontId="49" fillId="20" borderId="4685" xfId="0" applyNumberFormat="1" applyFont="1" applyFill="1" applyBorder="1" applyAlignment="1">
      <alignment horizontal="center" vertical="center" shrinkToFit="1"/>
    </xf>
    <xf numFmtId="176" fontId="91" fillId="20" borderId="4545" xfId="0" applyNumberFormat="1" applyFont="1" applyFill="1" applyBorder="1" applyAlignment="1">
      <alignment horizontal="center" vertical="center" shrinkToFit="1"/>
    </xf>
    <xf numFmtId="176" fontId="91" fillId="20" borderId="4587" xfId="0" applyNumberFormat="1" applyFont="1" applyFill="1" applyBorder="1" applyAlignment="1">
      <alignment horizontal="center" vertical="center" shrinkToFit="1"/>
    </xf>
    <xf numFmtId="176" fontId="91" fillId="20" borderId="4415" xfId="0" applyNumberFormat="1" applyFont="1" applyFill="1" applyBorder="1" applyAlignment="1">
      <alignment horizontal="center" vertical="center" shrinkToFit="1"/>
    </xf>
    <xf numFmtId="176" fontId="91" fillId="20" borderId="4426" xfId="0" applyNumberFormat="1" applyFont="1" applyFill="1" applyBorder="1" applyAlignment="1">
      <alignment horizontal="center" vertical="center" shrinkToFit="1"/>
    </xf>
    <xf numFmtId="176" fontId="49" fillId="20" borderId="4602" xfId="0" applyNumberFormat="1" applyFont="1" applyFill="1" applyBorder="1" applyAlignment="1">
      <alignment horizontal="center" vertical="center" shrinkToFit="1"/>
    </xf>
    <xf numFmtId="176" fontId="49" fillId="20" borderId="4527" xfId="0" applyNumberFormat="1" applyFont="1" applyFill="1" applyBorder="1" applyAlignment="1">
      <alignment horizontal="center" vertical="center" shrinkToFit="1"/>
    </xf>
    <xf numFmtId="176" fontId="49" fillId="20" borderId="4668" xfId="0" applyNumberFormat="1" applyFont="1" applyFill="1" applyBorder="1" applyAlignment="1">
      <alignment horizontal="center" vertical="center" shrinkToFit="1"/>
    </xf>
    <xf numFmtId="176" fontId="49" fillId="20" borderId="4755" xfId="0" applyNumberFormat="1" applyFont="1" applyFill="1" applyBorder="1" applyAlignment="1">
      <alignment horizontal="center" vertical="center" shrinkToFit="1"/>
    </xf>
    <xf numFmtId="176" fontId="91" fillId="20" borderId="4485" xfId="0" applyNumberFormat="1" applyFont="1" applyFill="1" applyBorder="1" applyAlignment="1">
      <alignment horizontal="center" vertical="center" shrinkToFit="1"/>
    </xf>
    <xf numFmtId="176" fontId="91" fillId="20" borderId="4472" xfId="0" applyNumberFormat="1" applyFont="1" applyFill="1" applyBorder="1" applyAlignment="1">
      <alignment horizontal="center" vertical="center" shrinkToFit="1"/>
    </xf>
    <xf numFmtId="176" fontId="27" fillId="20" borderId="4616" xfId="0" applyNumberFormat="1" applyFont="1" applyFill="1" applyBorder="1" applyAlignment="1">
      <alignment horizontal="center" vertical="center" shrinkToFit="1"/>
    </xf>
    <xf numFmtId="176" fontId="27" fillId="20" borderId="2663" xfId="0" applyNumberFormat="1" applyFont="1" applyFill="1" applyBorder="1" applyAlignment="1">
      <alignment horizontal="center" vertical="center" shrinkToFit="1"/>
    </xf>
    <xf numFmtId="176" fontId="27" fillId="20" borderId="3442" xfId="0" applyNumberFormat="1" applyFont="1" applyFill="1" applyBorder="1" applyAlignment="1">
      <alignment horizontal="center" vertical="center" shrinkToFit="1"/>
    </xf>
    <xf numFmtId="176" fontId="27" fillId="20" borderId="4499" xfId="0" applyNumberFormat="1" applyFont="1" applyFill="1" applyBorder="1" applyAlignment="1">
      <alignment horizontal="center" vertical="center" shrinkToFit="1"/>
    </xf>
    <xf numFmtId="176" fontId="49" fillId="20" borderId="3802" xfId="0" applyNumberFormat="1" applyFont="1" applyFill="1" applyBorder="1" applyAlignment="1">
      <alignment horizontal="center" vertical="center" shrinkToFit="1"/>
    </xf>
    <xf numFmtId="176" fontId="49" fillId="20" borderId="3814" xfId="0" applyNumberFormat="1" applyFont="1" applyFill="1" applyBorder="1" applyAlignment="1">
      <alignment horizontal="center" vertical="center" shrinkToFit="1"/>
    </xf>
    <xf numFmtId="176" fontId="49" fillId="20" borderId="2663" xfId="0" applyNumberFormat="1" applyFont="1" applyFill="1" applyBorder="1" applyAlignment="1">
      <alignment horizontal="center" vertical="center" shrinkToFit="1"/>
    </xf>
    <xf numFmtId="176" fontId="91" fillId="20" borderId="4763" xfId="0" applyNumberFormat="1" applyFont="1" applyFill="1" applyBorder="1" applyAlignment="1">
      <alignment horizontal="center" vertical="center" shrinkToFit="1"/>
    </xf>
    <xf numFmtId="176" fontId="91" fillId="20" borderId="4781" xfId="0" applyNumberFormat="1" applyFont="1" applyFill="1" applyBorder="1" applyAlignment="1">
      <alignment horizontal="center" vertical="center" shrinkToFit="1"/>
    </xf>
    <xf numFmtId="176" fontId="27" fillId="20" borderId="4781" xfId="0" applyNumberFormat="1" applyFont="1" applyFill="1" applyBorder="1" applyAlignment="1">
      <alignment horizontal="center" vertical="center" shrinkToFit="1"/>
    </xf>
    <xf numFmtId="176" fontId="27" fillId="32" borderId="533" xfId="0" applyNumberFormat="1" applyFont="1" applyFill="1" applyBorder="1" applyAlignment="1">
      <alignment horizontal="center" vertical="center" shrinkToFit="1"/>
    </xf>
    <xf numFmtId="176" fontId="91" fillId="32" borderId="533" xfId="0" applyNumberFormat="1" applyFont="1" applyFill="1" applyBorder="1" applyAlignment="1">
      <alignment horizontal="center" vertical="center" shrinkToFit="1"/>
    </xf>
    <xf numFmtId="176" fontId="49" fillId="32" borderId="533" xfId="0" applyNumberFormat="1" applyFont="1" applyFill="1" applyBorder="1" applyAlignment="1">
      <alignment horizontal="center" vertical="center" shrinkToFit="1"/>
    </xf>
    <xf numFmtId="176" fontId="91" fillId="32" borderId="4442" xfId="0" applyNumberFormat="1" applyFont="1" applyFill="1" applyBorder="1" applyAlignment="1">
      <alignment horizontal="center" vertical="center" shrinkToFit="1"/>
    </xf>
    <xf numFmtId="176" fontId="27" fillId="32" borderId="4743" xfId="0" applyNumberFormat="1" applyFont="1" applyFill="1" applyBorder="1" applyAlignment="1">
      <alignment horizontal="center" vertical="center" shrinkToFit="1"/>
    </xf>
    <xf numFmtId="176" fontId="49" fillId="32" borderId="4642" xfId="0" applyNumberFormat="1" applyFont="1" applyFill="1" applyBorder="1" applyAlignment="1">
      <alignment horizontal="center" vertical="center" shrinkToFit="1"/>
    </xf>
    <xf numFmtId="176" fontId="49" fillId="32" borderId="4685" xfId="0" applyNumberFormat="1" applyFont="1" applyFill="1" applyBorder="1" applyAlignment="1">
      <alignment horizontal="center" vertical="center" shrinkToFit="1"/>
    </xf>
    <xf numFmtId="176" fontId="91" fillId="32" borderId="4743" xfId="0" applyNumberFormat="1" applyFont="1" applyFill="1" applyBorder="1" applyAlignment="1">
      <alignment horizontal="center" vertical="center" shrinkToFit="1"/>
    </xf>
    <xf numFmtId="176" fontId="91" fillId="32" borderId="4545" xfId="0" applyNumberFormat="1" applyFont="1" applyFill="1" applyBorder="1" applyAlignment="1">
      <alignment horizontal="center" vertical="center" shrinkToFit="1"/>
    </xf>
    <xf numFmtId="176" fontId="91" fillId="32" borderId="4781" xfId="0" applyNumberFormat="1" applyFont="1" applyFill="1" applyBorder="1" applyAlignment="1">
      <alignment horizontal="center" vertical="center" shrinkToFit="1"/>
    </xf>
    <xf numFmtId="176" fontId="27" fillId="32" borderId="4699" xfId="0" applyNumberFormat="1" applyFont="1" applyFill="1" applyBorder="1" applyAlignment="1">
      <alignment horizontal="center" vertical="center" shrinkToFit="1"/>
    </xf>
    <xf numFmtId="176" fontId="27" fillId="32" borderId="4464" xfId="0" applyNumberFormat="1" applyFont="1" applyFill="1" applyBorder="1" applyAlignment="1">
      <alignment horizontal="center" vertical="center" shrinkToFit="1"/>
    </xf>
    <xf numFmtId="176" fontId="91" fillId="32" borderId="4587" xfId="0" applyNumberFormat="1" applyFont="1" applyFill="1" applyBorder="1" applyAlignment="1">
      <alignment horizontal="center" vertical="center" shrinkToFit="1"/>
    </xf>
    <xf numFmtId="176" fontId="91" fillId="32" borderId="4415" xfId="0" applyNumberFormat="1" applyFont="1" applyFill="1" applyBorder="1" applyAlignment="1">
      <alignment horizontal="center" vertical="center" shrinkToFit="1"/>
    </xf>
    <xf numFmtId="176" fontId="91" fillId="32" borderId="4426" xfId="0" applyNumberFormat="1" applyFont="1" applyFill="1" applyBorder="1" applyAlignment="1">
      <alignment horizontal="center" vertical="center" shrinkToFit="1"/>
    </xf>
    <xf numFmtId="176" fontId="49" fillId="32" borderId="4602" xfId="0" applyNumberFormat="1" applyFont="1" applyFill="1" applyBorder="1" applyAlignment="1">
      <alignment horizontal="center" vertical="center" shrinkToFit="1"/>
    </xf>
    <xf numFmtId="176" fontId="49" fillId="32" borderId="4527" xfId="0" applyNumberFormat="1" applyFont="1" applyFill="1" applyBorder="1" applyAlignment="1">
      <alignment horizontal="center" vertical="center" shrinkToFit="1"/>
    </xf>
    <xf numFmtId="176" fontId="91" fillId="32" borderId="4455" xfId="0" applyNumberFormat="1" applyFont="1" applyFill="1" applyBorder="1" applyAlignment="1">
      <alignment horizontal="center" vertical="center" shrinkToFit="1"/>
    </xf>
    <xf numFmtId="176" fontId="91" fillId="32" borderId="4629" xfId="0" applyNumberFormat="1" applyFont="1" applyFill="1" applyBorder="1" applyAlignment="1">
      <alignment horizontal="center" vertical="center" shrinkToFit="1"/>
    </xf>
    <xf numFmtId="176" fontId="49" fillId="32" borderId="4668" xfId="0" applyNumberFormat="1" applyFont="1" applyFill="1" applyBorder="1" applyAlignment="1">
      <alignment horizontal="center" vertical="center" shrinkToFit="1"/>
    </xf>
    <xf numFmtId="176" fontId="91" fillId="32" borderId="4485" xfId="0" applyNumberFormat="1" applyFont="1" applyFill="1" applyBorder="1" applyAlignment="1">
      <alignment horizontal="center" vertical="center" shrinkToFit="1"/>
    </xf>
    <xf numFmtId="176" fontId="91" fillId="32" borderId="4472" xfId="0" applyNumberFormat="1" applyFont="1" applyFill="1" applyBorder="1" applyAlignment="1">
      <alignment horizontal="center" vertical="center" shrinkToFit="1"/>
    </xf>
    <xf numFmtId="176" fontId="49" fillId="32" borderId="4755" xfId="0" applyNumberFormat="1" applyFont="1" applyFill="1" applyBorder="1" applyAlignment="1">
      <alignment horizontal="center" vertical="center" shrinkToFit="1"/>
    </xf>
    <xf numFmtId="176" fontId="27" fillId="32" borderId="4616" xfId="0" applyNumberFormat="1" applyFont="1" applyFill="1" applyBorder="1" applyAlignment="1">
      <alignment horizontal="center" vertical="center" shrinkToFit="1"/>
    </xf>
    <xf numFmtId="176" fontId="91" fillId="32" borderId="4729" xfId="0" applyNumberFormat="1" applyFont="1" applyFill="1" applyBorder="1" applyAlignment="1">
      <alignment horizontal="center" vertical="center" shrinkToFit="1"/>
    </xf>
    <xf numFmtId="176" fontId="27" fillId="32" borderId="2663" xfId="0" applyNumberFormat="1" applyFont="1" applyFill="1" applyBorder="1" applyAlignment="1">
      <alignment horizontal="center" vertical="center" shrinkToFit="1"/>
    </xf>
    <xf numFmtId="176" fontId="27" fillId="32" borderId="3442" xfId="0" applyNumberFormat="1" applyFont="1" applyFill="1" applyBorder="1" applyAlignment="1">
      <alignment horizontal="center" vertical="center" shrinkToFit="1"/>
    </xf>
    <xf numFmtId="176" fontId="91" fillId="32" borderId="4602" xfId="0" applyNumberFormat="1" applyFont="1" applyFill="1" applyBorder="1" applyAlignment="1">
      <alignment horizontal="center" vertical="center" shrinkToFit="1"/>
    </xf>
    <xf numFmtId="176" fontId="27" fillId="32" borderId="4559" xfId="0" applyNumberFormat="1" applyFont="1" applyFill="1" applyBorder="1" applyAlignment="1">
      <alignment horizontal="center" vertical="center" shrinkToFit="1"/>
    </xf>
    <xf numFmtId="176" fontId="91" fillId="32" borderId="4403" xfId="0" applyNumberFormat="1" applyFont="1" applyFill="1" applyBorder="1" applyAlignment="1">
      <alignment horizontal="center" vertical="center" shrinkToFit="1"/>
    </xf>
    <xf numFmtId="176" fontId="91" fillId="32" borderId="4536" xfId="0" applyNumberFormat="1" applyFont="1" applyFill="1" applyBorder="1" applyAlignment="1">
      <alignment horizontal="center" vertical="center" shrinkToFit="1"/>
    </xf>
    <xf numFmtId="176" fontId="27" fillId="32" borderId="4499" xfId="0" applyNumberFormat="1" applyFont="1" applyFill="1" applyBorder="1" applyAlignment="1">
      <alignment horizontal="center" vertical="center" shrinkToFit="1"/>
    </xf>
    <xf numFmtId="176" fontId="27" fillId="32" borderId="4655" xfId="0" applyNumberFormat="1" applyFont="1" applyFill="1" applyBorder="1" applyAlignment="1">
      <alignment horizontal="center" vertical="center" shrinkToFit="1"/>
    </xf>
    <xf numFmtId="176" fontId="91" fillId="32" borderId="4559" xfId="0" applyNumberFormat="1" applyFont="1" applyFill="1" applyBorder="1" applyAlignment="1">
      <alignment horizontal="center" vertical="center" shrinkToFit="1"/>
    </xf>
    <xf numFmtId="176" fontId="91" fillId="32" borderId="4573" xfId="0" applyNumberFormat="1" applyFont="1" applyFill="1" applyBorder="1" applyAlignment="1">
      <alignment horizontal="center" vertical="center" shrinkToFit="1"/>
    </xf>
    <xf numFmtId="176" fontId="49" fillId="32" borderId="3802" xfId="0" applyNumberFormat="1" applyFont="1" applyFill="1" applyBorder="1" applyAlignment="1">
      <alignment horizontal="center" vertical="center" shrinkToFit="1"/>
    </xf>
    <xf numFmtId="176" fontId="49" fillId="32" borderId="3814" xfId="0" applyNumberFormat="1" applyFont="1" applyFill="1" applyBorder="1" applyAlignment="1">
      <alignment horizontal="center" vertical="center" shrinkToFit="1"/>
    </xf>
    <xf numFmtId="176" fontId="49" fillId="32" borderId="2663" xfId="0" applyNumberFormat="1" applyFont="1" applyFill="1" applyBorder="1" applyAlignment="1">
      <alignment horizontal="center" vertical="center" shrinkToFit="1"/>
    </xf>
    <xf numFmtId="176" fontId="91" fillId="20" borderId="4453" xfId="0" applyNumberFormat="1" applyFont="1" applyFill="1" applyBorder="1" applyAlignment="1">
      <alignment horizontal="center" vertical="center" shrinkToFit="1"/>
    </xf>
    <xf numFmtId="176" fontId="91" fillId="20" borderId="4424" xfId="0" applyNumberFormat="1" applyFont="1" applyFill="1" applyBorder="1" applyAlignment="1">
      <alignment horizontal="center" vertical="center" shrinkToFit="1"/>
    </xf>
    <xf numFmtId="176" fontId="91" fillId="20" borderId="4713" xfId="0" applyNumberFormat="1" applyFont="1" applyFill="1" applyBorder="1" applyAlignment="1">
      <alignment horizontal="center" vertical="center" shrinkToFit="1"/>
    </xf>
    <xf numFmtId="176" fontId="91" fillId="20" borderId="4463" xfId="0" applyNumberFormat="1" applyFont="1" applyFill="1" applyBorder="1" applyAlignment="1">
      <alignment horizontal="center" vertical="center" shrinkToFit="1"/>
    </xf>
    <xf numFmtId="176" fontId="91" fillId="20" borderId="2661" xfId="0" applyNumberFormat="1" applyFont="1" applyFill="1" applyBorder="1" applyAlignment="1">
      <alignment horizontal="center" vertical="center" shrinkToFit="1"/>
    </xf>
    <xf numFmtId="176" fontId="91" fillId="20" borderId="3497" xfId="0" applyNumberFormat="1" applyFont="1" applyFill="1" applyBorder="1" applyAlignment="1">
      <alignment horizontal="center" vertical="center" shrinkToFit="1"/>
    </xf>
    <xf numFmtId="176" fontId="0" fillId="20" borderId="4401" xfId="0" applyNumberFormat="1" applyFont="1" applyFill="1" applyBorder="1" applyAlignment="1">
      <alignment horizontal="center" vertical="center" shrinkToFit="1"/>
    </xf>
    <xf numFmtId="176" fontId="0" fillId="20" borderId="532" xfId="0" applyNumberFormat="1" applyFont="1" applyFill="1" applyBorder="1" applyAlignment="1">
      <alignment horizontal="center" vertical="center" shrinkToFit="1"/>
    </xf>
    <xf numFmtId="176" fontId="0" fillId="20" borderId="4535" xfId="0" applyNumberFormat="1" applyFont="1" applyFill="1" applyBorder="1" applyAlignment="1">
      <alignment horizontal="center" vertical="center" shrinkToFit="1"/>
    </xf>
    <xf numFmtId="176" fontId="0" fillId="20" borderId="4653" xfId="0" applyNumberFormat="1" applyFont="1" applyFill="1" applyBorder="1" applyAlignment="1">
      <alignment horizontal="center" vertical="center" shrinkToFit="1"/>
    </xf>
    <xf numFmtId="176" fontId="0" fillId="20" borderId="4543" xfId="0" applyNumberFormat="1" applyFont="1" applyFill="1" applyBorder="1" applyAlignment="1">
      <alignment horizontal="center" vertical="center" shrinkToFit="1"/>
    </xf>
    <xf numFmtId="176" fontId="91" fillId="20" borderId="3800" xfId="0" applyNumberFormat="1" applyFont="1" applyFill="1" applyBorder="1" applyAlignment="1">
      <alignment horizontal="center" vertical="center" shrinkToFit="1"/>
    </xf>
    <xf numFmtId="176" fontId="91" fillId="20" borderId="3812" xfId="0" applyNumberFormat="1" applyFont="1" applyFill="1" applyBorder="1" applyAlignment="1">
      <alignment horizontal="center" vertical="center" shrinkToFit="1"/>
    </xf>
    <xf numFmtId="176" fontId="91" fillId="20" borderId="4761" xfId="0" applyNumberFormat="1" applyFont="1" applyFill="1" applyBorder="1" applyAlignment="1">
      <alignment horizontal="center" vertical="center" shrinkToFit="1"/>
    </xf>
    <xf numFmtId="176" fontId="91" fillId="20" borderId="4779" xfId="0" applyNumberFormat="1" applyFont="1" applyFill="1" applyBorder="1" applyAlignment="1">
      <alignment horizontal="center" vertical="center" shrinkToFit="1"/>
    </xf>
    <xf numFmtId="176" fontId="0" fillId="20" borderId="4511" xfId="0" applyNumberFormat="1" applyFont="1" applyFill="1" applyBorder="1" applyAlignment="1">
      <alignment horizontal="center" vertical="center" shrinkToFit="1"/>
    </xf>
    <xf numFmtId="176" fontId="0" fillId="20" borderId="4585" xfId="0" applyNumberFormat="1" applyFont="1" applyFill="1" applyBorder="1" applyAlignment="1">
      <alignment horizontal="center" vertical="center" shrinkToFit="1"/>
    </xf>
    <xf numFmtId="176" fontId="0" fillId="20" borderId="4557" xfId="0" applyNumberFormat="1" applyFont="1" applyFill="1" applyBorder="1" applyAlignment="1">
      <alignment horizontal="center" vertical="center" shrinkToFit="1"/>
    </xf>
    <xf numFmtId="176" fontId="0" fillId="20" borderId="4571" xfId="0" applyNumberFormat="1" applyFont="1" applyFill="1" applyBorder="1" applyAlignment="1">
      <alignment horizontal="center" vertical="center" shrinkToFit="1"/>
    </xf>
    <xf numFmtId="176" fontId="0" fillId="20" borderId="4497" xfId="0" applyNumberFormat="1" applyFont="1" applyFill="1" applyBorder="1" applyAlignment="1">
      <alignment horizontal="center" vertical="center" shrinkToFit="1"/>
    </xf>
    <xf numFmtId="176" fontId="0" fillId="20" borderId="4600" xfId="0" applyNumberFormat="1" applyFont="1" applyFill="1" applyBorder="1" applyAlignment="1">
      <alignment horizontal="center" vertical="center" shrinkToFit="1"/>
    </xf>
    <xf numFmtId="176" fontId="0" fillId="20" borderId="4440" xfId="0" applyNumberFormat="1" applyFont="1" applyFill="1" applyBorder="1" applyAlignment="1">
      <alignment horizontal="center" vertical="center" shrinkToFit="1"/>
    </xf>
    <xf numFmtId="176" fontId="0" fillId="20" borderId="4627" xfId="0" applyNumberFormat="1" applyFont="1" applyFill="1" applyBorder="1" applyAlignment="1">
      <alignment horizontal="center" vertical="center" shrinkToFit="1"/>
    </xf>
    <xf numFmtId="176" fontId="0" fillId="20" borderId="3812" xfId="0" applyNumberFormat="1" applyFont="1" applyFill="1" applyBorder="1" applyAlignment="1">
      <alignment horizontal="center" vertical="center" shrinkToFit="1"/>
    </xf>
    <xf numFmtId="176" fontId="91" fillId="20" borderId="4614" xfId="0" applyNumberFormat="1" applyFont="1" applyFill="1" applyBorder="1" applyAlignment="1">
      <alignment horizontal="center" vertical="center" shrinkToFit="1"/>
    </xf>
    <xf numFmtId="0" fontId="0" fillId="11" borderId="4423" xfId="0" quotePrefix="1" applyFill="1" applyBorder="1" applyAlignment="1">
      <alignment horizontal="center" vertical="center"/>
    </xf>
    <xf numFmtId="0" fontId="0" fillId="11" borderId="4524" xfId="0" quotePrefix="1" applyFill="1" applyBorder="1" applyAlignment="1">
      <alignment horizontal="center" vertical="center"/>
    </xf>
    <xf numFmtId="0" fontId="0" fillId="11" borderId="4665" xfId="0" quotePrefix="1" applyFill="1" applyBorder="1" applyAlignment="1">
      <alignment horizontal="center" vertical="center"/>
    </xf>
    <xf numFmtId="0" fontId="0" fillId="11" borderId="4510" xfId="0" quotePrefix="1" applyFill="1" applyBorder="1" applyAlignment="1">
      <alignment horizontal="center" vertical="center"/>
    </xf>
    <xf numFmtId="0" fontId="0" fillId="11" borderId="4482" xfId="0" quotePrefix="1" applyFill="1" applyBorder="1" applyAlignment="1">
      <alignment horizontal="center" vertical="center"/>
    </xf>
    <xf numFmtId="0" fontId="0" fillId="11" borderId="4613" xfId="0" quotePrefix="1" applyFill="1" applyBorder="1" applyAlignment="1">
      <alignment horizontal="center" vertical="center"/>
    </xf>
    <xf numFmtId="0" fontId="0" fillId="11" borderId="4439" xfId="0" quotePrefix="1" applyFill="1" applyBorder="1" applyAlignment="1">
      <alignment horizontal="center" vertical="center"/>
    </xf>
    <xf numFmtId="0" fontId="0" fillId="11" borderId="4726" xfId="0" quotePrefix="1" applyFill="1" applyBorder="1" applyAlignment="1">
      <alignment horizontal="center" vertical="center"/>
    </xf>
    <xf numFmtId="0" fontId="0" fillId="11" borderId="4556" xfId="0" quotePrefix="1" applyFill="1" applyBorder="1" applyAlignment="1">
      <alignment horizontal="center" vertical="center"/>
    </xf>
    <xf numFmtId="0" fontId="0" fillId="11" borderId="4400" xfId="0" quotePrefix="1" applyFill="1" applyBorder="1" applyAlignment="1">
      <alignment horizontal="center" vertical="center"/>
    </xf>
    <xf numFmtId="0" fontId="0" fillId="11" borderId="4496" xfId="0" quotePrefix="1" applyFill="1" applyBorder="1" applyAlignment="1">
      <alignment horizontal="center" vertical="center"/>
    </xf>
    <xf numFmtId="0" fontId="0" fillId="11" borderId="4652" xfId="0" quotePrefix="1" applyFill="1" applyBorder="1" applyAlignment="1">
      <alignment horizontal="center" vertical="center"/>
    </xf>
    <xf numFmtId="0" fontId="0" fillId="11" borderId="4570" xfId="0" quotePrefix="1" applyFill="1" applyBorder="1" applyAlignment="1">
      <alignment horizontal="center" vertical="center"/>
    </xf>
    <xf numFmtId="0" fontId="0" fillId="11" borderId="4584" xfId="0" quotePrefix="1" applyFill="1" applyBorder="1" applyAlignment="1">
      <alignment horizontal="center" vertical="center"/>
    </xf>
    <xf numFmtId="0" fontId="0" fillId="11" borderId="4542" xfId="0" quotePrefix="1" applyFill="1" applyBorder="1" applyAlignment="1">
      <alignment horizontal="center" vertical="center"/>
    </xf>
    <xf numFmtId="0" fontId="0" fillId="11" borderId="4639" xfId="0" quotePrefix="1" applyFill="1" applyBorder="1" applyAlignment="1">
      <alignment horizontal="center" vertical="center"/>
    </xf>
    <xf numFmtId="177" fontId="0" fillId="11" borderId="0" xfId="0" applyNumberFormat="1" applyFill="1" applyAlignment="1">
      <alignment horizontal="center" vertical="center" shrinkToFit="1"/>
    </xf>
    <xf numFmtId="0" fontId="44" fillId="11" borderId="0" xfId="0" applyFont="1" applyFill="1">
      <alignment vertical="center"/>
    </xf>
    <xf numFmtId="0" fontId="52" fillId="11" borderId="0" xfId="0" applyFont="1" applyFill="1">
      <alignment vertical="center"/>
    </xf>
    <xf numFmtId="0" fontId="0" fillId="11" borderId="21" xfId="0" applyFill="1" applyBorder="1" applyAlignment="1">
      <alignment horizontal="center" vertical="center" wrapText="1" shrinkToFit="1"/>
    </xf>
    <xf numFmtId="0" fontId="0" fillId="11" borderId="2286" xfId="0" quotePrefix="1" applyFill="1" applyBorder="1" applyAlignment="1">
      <alignment horizontal="center" vertical="center"/>
    </xf>
    <xf numFmtId="0" fontId="0" fillId="11" borderId="1333" xfId="0" quotePrefix="1" applyFill="1" applyBorder="1" applyAlignment="1">
      <alignment horizontal="center" vertical="center"/>
    </xf>
    <xf numFmtId="0" fontId="0" fillId="11" borderId="2955" xfId="0" quotePrefix="1" applyFill="1" applyBorder="1" applyAlignment="1">
      <alignment horizontal="center" vertical="center"/>
    </xf>
    <xf numFmtId="0" fontId="0" fillId="11" borderId="2722" xfId="0" quotePrefix="1" applyFill="1" applyBorder="1" applyAlignment="1">
      <alignment horizontal="center" vertical="center"/>
    </xf>
    <xf numFmtId="0" fontId="0" fillId="11" borderId="2733" xfId="0" quotePrefix="1" applyFill="1" applyBorder="1" applyAlignment="1">
      <alignment horizontal="center" vertical="center"/>
    </xf>
    <xf numFmtId="0" fontId="0" fillId="11" borderId="2919" xfId="0" quotePrefix="1" applyFill="1" applyBorder="1" applyAlignment="1">
      <alignment horizontal="center" vertical="center"/>
    </xf>
    <xf numFmtId="0" fontId="0" fillId="11" borderId="2182" xfId="0" quotePrefix="1" applyFill="1" applyBorder="1" applyAlignment="1">
      <alignment horizontal="center" vertical="center"/>
    </xf>
    <xf numFmtId="0" fontId="0" fillId="11" borderId="3652" xfId="0" quotePrefix="1" applyFill="1" applyBorder="1" applyAlignment="1">
      <alignment horizontal="center" vertical="center"/>
    </xf>
    <xf numFmtId="0" fontId="0" fillId="11" borderId="3661" xfId="0" quotePrefix="1" applyFill="1" applyBorder="1" applyAlignment="1">
      <alignment horizontal="center" vertical="center"/>
    </xf>
    <xf numFmtId="0" fontId="0" fillId="11" borderId="2262" xfId="0" quotePrefix="1" applyFill="1" applyBorder="1" applyAlignment="1">
      <alignment horizontal="center" vertical="center"/>
    </xf>
    <xf numFmtId="0" fontId="0" fillId="11" borderId="2630" xfId="0" quotePrefix="1" applyFill="1" applyBorder="1" applyAlignment="1">
      <alignment horizontal="center" vertical="center"/>
    </xf>
    <xf numFmtId="0" fontId="0" fillId="11" borderId="2175" xfId="0" quotePrefix="1" applyFill="1" applyBorder="1" applyAlignment="1">
      <alignment horizontal="center" vertical="center"/>
    </xf>
    <xf numFmtId="0" fontId="0" fillId="11" borderId="3939" xfId="0" quotePrefix="1" applyFill="1" applyBorder="1" applyAlignment="1">
      <alignment horizontal="center" vertical="center"/>
    </xf>
    <xf numFmtId="0" fontId="0" fillId="11" borderId="2240" xfId="0" quotePrefix="1" applyFill="1" applyBorder="1" applyAlignment="1">
      <alignment horizontal="center" vertical="center"/>
    </xf>
    <xf numFmtId="0" fontId="0" fillId="11" borderId="2688" xfId="0" quotePrefix="1" applyFill="1" applyBorder="1" applyAlignment="1">
      <alignment horizontal="center" vertical="center"/>
    </xf>
    <xf numFmtId="0" fontId="0" fillId="11" borderId="2932" xfId="0" quotePrefix="1" applyFill="1" applyBorder="1" applyAlignment="1">
      <alignment horizontal="center" vertical="center"/>
    </xf>
    <xf numFmtId="0" fontId="0" fillId="11" borderId="4042" xfId="0" quotePrefix="1" applyFill="1" applyBorder="1" applyAlignment="1">
      <alignment horizontal="center" vertical="center"/>
    </xf>
    <xf numFmtId="0" fontId="0" fillId="11" borderId="3117" xfId="0" quotePrefix="1" applyFill="1" applyBorder="1" applyAlignment="1">
      <alignment horizontal="center" vertical="center"/>
    </xf>
    <xf numFmtId="0" fontId="0" fillId="11" borderId="2965" xfId="0" quotePrefix="1" applyFill="1" applyBorder="1" applyAlignment="1">
      <alignment horizontal="center" vertical="center"/>
    </xf>
    <xf numFmtId="0" fontId="0" fillId="11" borderId="2976" xfId="0" quotePrefix="1" applyFill="1" applyBorder="1" applyAlignment="1">
      <alignment horizontal="center" vertical="center"/>
    </xf>
    <xf numFmtId="0" fontId="0" fillId="11" borderId="3128" xfId="0" quotePrefix="1" applyFill="1" applyBorder="1" applyAlignment="1">
      <alignment horizontal="center" vertical="center"/>
    </xf>
    <xf numFmtId="0" fontId="0" fillId="11" borderId="4027" xfId="0" quotePrefix="1" applyFill="1" applyBorder="1" applyAlignment="1">
      <alignment horizontal="center" vertical="center"/>
    </xf>
    <xf numFmtId="0" fontId="0" fillId="11" borderId="3270" xfId="0" quotePrefix="1" applyFill="1" applyBorder="1" applyAlignment="1">
      <alignment horizontal="center" vertical="center"/>
    </xf>
    <xf numFmtId="0" fontId="0" fillId="11" borderId="2984" xfId="0" quotePrefix="1" applyFill="1" applyBorder="1" applyAlignment="1">
      <alignment horizontal="center" vertical="center"/>
    </xf>
    <xf numFmtId="0" fontId="0" fillId="11" borderId="3095" xfId="0" quotePrefix="1" applyFill="1" applyBorder="1" applyAlignment="1">
      <alignment horizontal="center" vertical="center"/>
    </xf>
    <xf numFmtId="0" fontId="0" fillId="11" borderId="3142" xfId="0" quotePrefix="1" applyFill="1" applyBorder="1" applyAlignment="1">
      <alignment horizontal="center" vertical="center"/>
    </xf>
    <xf numFmtId="0" fontId="0" fillId="11" borderId="3207" xfId="0" quotePrefix="1" applyFill="1" applyBorder="1" applyAlignment="1">
      <alignment horizontal="center" vertical="center"/>
    </xf>
    <xf numFmtId="0" fontId="0" fillId="11" borderId="4021" xfId="0" quotePrefix="1" applyFill="1" applyBorder="1" applyAlignment="1">
      <alignment horizontal="center" vertical="center"/>
    </xf>
    <xf numFmtId="0" fontId="0" fillId="11" borderId="3162" xfId="0" quotePrefix="1" applyFill="1" applyBorder="1" applyAlignment="1">
      <alignment horizontal="center" vertical="center"/>
    </xf>
    <xf numFmtId="0" fontId="0" fillId="11" borderId="2996" xfId="0" quotePrefix="1" applyFill="1" applyBorder="1" applyAlignment="1">
      <alignment horizontal="center" vertical="center"/>
    </xf>
    <xf numFmtId="0" fontId="0" fillId="11" borderId="3017" xfId="0" quotePrefix="1" applyFill="1" applyBorder="1" applyAlignment="1">
      <alignment horizontal="center" vertical="center"/>
    </xf>
    <xf numFmtId="0" fontId="0" fillId="11" borderId="3586" xfId="0" quotePrefix="1" applyFill="1" applyBorder="1" applyAlignment="1">
      <alignment horizontal="center" vertical="center"/>
    </xf>
    <xf numFmtId="0" fontId="0" fillId="11" borderId="4036" xfId="0" quotePrefix="1" applyFill="1" applyBorder="1" applyAlignment="1">
      <alignment horizontal="center" vertical="center"/>
    </xf>
    <xf numFmtId="0" fontId="0" fillId="11" borderId="3260" xfId="0" quotePrefix="1" applyFill="1" applyBorder="1" applyAlignment="1">
      <alignment horizontal="center" vertical="center"/>
    </xf>
    <xf numFmtId="0" fontId="0" fillId="11" borderId="3577" xfId="0" quotePrefix="1" applyFill="1" applyBorder="1" applyAlignment="1">
      <alignment horizontal="center" vertical="center"/>
    </xf>
    <xf numFmtId="0" fontId="0" fillId="11" borderId="3565" xfId="0" quotePrefix="1" applyFill="1" applyBorder="1" applyAlignment="1">
      <alignment horizontal="center" vertical="center"/>
    </xf>
    <xf numFmtId="0" fontId="0" fillId="11" borderId="3184" xfId="0" quotePrefix="1" applyFill="1" applyBorder="1" applyAlignment="1">
      <alignment horizontal="center" vertical="center"/>
    </xf>
    <xf numFmtId="0" fontId="0" fillId="11" borderId="3038" xfId="0" quotePrefix="1" applyFill="1" applyBorder="1" applyAlignment="1">
      <alignment horizontal="center" vertical="center"/>
    </xf>
    <xf numFmtId="0" fontId="0" fillId="11" borderId="4014" xfId="0" quotePrefix="1" applyFill="1" applyBorder="1" applyAlignment="1">
      <alignment horizontal="center" vertical="center"/>
    </xf>
    <xf numFmtId="0" fontId="0" fillId="11" borderId="3618" xfId="0" quotePrefix="1" applyFill="1" applyBorder="1" applyAlignment="1">
      <alignment horizontal="center" vertical="center"/>
    </xf>
    <xf numFmtId="0" fontId="0" fillId="11" borderId="3048" xfId="0" quotePrefix="1" applyFill="1" applyBorder="1" applyAlignment="1">
      <alignment horizontal="center" vertical="center"/>
    </xf>
    <xf numFmtId="0" fontId="0" fillId="11" borderId="3233" xfId="0" quotePrefix="1" applyFill="1" applyBorder="1" applyAlignment="1">
      <alignment horizontal="center" vertical="center"/>
    </xf>
    <xf numFmtId="0" fontId="0" fillId="11" borderId="3248" xfId="0" quotePrefix="1" applyFill="1" applyBorder="1" applyAlignment="1">
      <alignment horizontal="center" vertical="center"/>
    </xf>
    <xf numFmtId="0" fontId="0" fillId="11" borderId="4158" xfId="0" quotePrefix="1" applyFill="1" applyBorder="1" applyAlignment="1">
      <alignment horizontal="center" vertical="center"/>
    </xf>
    <xf numFmtId="0" fontId="0" fillId="11" borderId="2231" xfId="0" quotePrefix="1" applyFill="1" applyBorder="1" applyAlignment="1">
      <alignment horizontal="center" vertical="center"/>
    </xf>
    <xf numFmtId="0" fontId="0" fillId="11" borderId="3219" xfId="0" quotePrefix="1" applyFill="1" applyBorder="1" applyAlignment="1">
      <alignment horizontal="center" vertical="center"/>
    </xf>
    <xf numFmtId="0" fontId="0" fillId="11" borderId="3008" xfId="0" quotePrefix="1" applyFill="1" applyBorder="1" applyAlignment="1">
      <alignment horizontal="center" vertical="center"/>
    </xf>
    <xf numFmtId="0" fontId="0" fillId="11" borderId="3029" xfId="0" quotePrefix="1" applyFill="1" applyBorder="1" applyAlignment="1">
      <alignment horizontal="center" vertical="center"/>
    </xf>
    <xf numFmtId="0" fontId="0" fillId="11" borderId="3196" xfId="0" quotePrefix="1" applyFill="1" applyBorder="1" applyAlignment="1">
      <alignment horizontal="center" vertical="center"/>
    </xf>
    <xf numFmtId="0" fontId="0" fillId="11" borderId="3058" xfId="0" quotePrefix="1" applyFill="1" applyBorder="1" applyAlignment="1">
      <alignment horizontal="center" vertical="center"/>
    </xf>
    <xf numFmtId="0" fontId="0" fillId="11" borderId="3153" xfId="0" quotePrefix="1" applyFill="1" applyBorder="1" applyAlignment="1">
      <alignment horizontal="center" vertical="center"/>
    </xf>
    <xf numFmtId="0" fontId="0" fillId="11" borderId="3069" xfId="0" quotePrefix="1" applyFill="1" applyBorder="1" applyAlignment="1">
      <alignment horizontal="center" vertical="center"/>
    </xf>
    <xf numFmtId="0" fontId="0" fillId="11" borderId="3082" xfId="0" quotePrefix="1" applyFill="1" applyBorder="1" applyAlignment="1">
      <alignment horizontal="center" vertical="center"/>
    </xf>
    <xf numFmtId="0" fontId="0" fillId="11" borderId="3174" xfId="0" quotePrefix="1" applyFill="1" applyBorder="1" applyAlignment="1">
      <alignment horizontal="center" vertical="center"/>
    </xf>
    <xf numFmtId="0" fontId="0" fillId="11" borderId="4107" xfId="0" quotePrefix="1" applyFill="1" applyBorder="1" applyAlignment="1">
      <alignment horizontal="center" vertical="center"/>
    </xf>
    <xf numFmtId="0" fontId="29" fillId="11" borderId="4064" xfId="0" quotePrefix="1" applyFont="1" applyFill="1" applyBorder="1" applyAlignment="1">
      <alignment horizontal="center" vertical="center"/>
    </xf>
    <xf numFmtId="0" fontId="0" fillId="11" borderId="3457" xfId="0" quotePrefix="1" applyFill="1" applyBorder="1" applyAlignment="1">
      <alignment horizontal="center" vertical="center"/>
    </xf>
    <xf numFmtId="0" fontId="0" fillId="11" borderId="3106" xfId="0" quotePrefix="1" applyFill="1" applyBorder="1" applyAlignment="1">
      <alignment horizontal="center" vertical="center"/>
    </xf>
    <xf numFmtId="0" fontId="0" fillId="11" borderId="3416" xfId="0" quotePrefix="1" applyFill="1" applyBorder="1" applyAlignment="1">
      <alignment horizontal="center" vertical="center"/>
    </xf>
    <xf numFmtId="0" fontId="0" fillId="11" borderId="4052" xfId="0" quotePrefix="1" applyFill="1" applyBorder="1" applyAlignment="1">
      <alignment horizontal="center" vertical="center"/>
    </xf>
    <xf numFmtId="0" fontId="0" fillId="11" borderId="3427" xfId="0" quotePrefix="1" applyFill="1" applyBorder="1" applyAlignment="1">
      <alignment horizontal="center" vertical="center"/>
    </xf>
    <xf numFmtId="0" fontId="0" fillId="11" borderId="3467" xfId="0" quotePrefix="1" applyFill="1" applyBorder="1" applyAlignment="1">
      <alignment horizontal="center" vertical="center"/>
    </xf>
    <xf numFmtId="0" fontId="0" fillId="11" borderId="3696" xfId="0" quotePrefix="1" applyFill="1" applyBorder="1" applyAlignment="1">
      <alignment horizontal="center" vertical="center"/>
    </xf>
    <xf numFmtId="0" fontId="0" fillId="11" borderId="3688" xfId="0" quotePrefix="1" applyFill="1" applyBorder="1" applyAlignment="1">
      <alignment horizontal="center" vertical="center"/>
    </xf>
    <xf numFmtId="0" fontId="0" fillId="11" borderId="3363" xfId="0" quotePrefix="1" applyFill="1" applyBorder="1" applyAlignment="1">
      <alignment horizontal="center" vertical="center"/>
    </xf>
    <xf numFmtId="0" fontId="0" fillId="11" borderId="3716" xfId="0" quotePrefix="1" applyFill="1" applyBorder="1" applyAlignment="1">
      <alignment horizontal="center" vertical="center"/>
    </xf>
    <xf numFmtId="0" fontId="0" fillId="11" borderId="3708" xfId="0" quotePrefix="1" applyFill="1" applyBorder="1" applyAlignment="1">
      <alignment horizontal="center" vertical="center"/>
    </xf>
    <xf numFmtId="0" fontId="0" fillId="11" borderId="3439" xfId="0" quotePrefix="1" applyFill="1" applyBorder="1" applyAlignment="1">
      <alignment horizontal="center" vertical="center"/>
    </xf>
    <xf numFmtId="0" fontId="0" fillId="11" borderId="3725" xfId="0" quotePrefix="1" applyFill="1" applyBorder="1" applyAlignment="1">
      <alignment horizontal="center" vertical="center"/>
    </xf>
    <xf numFmtId="0" fontId="0" fillId="11" borderId="3475" xfId="0" quotePrefix="1" applyFill="1" applyBorder="1" applyAlignment="1">
      <alignment horizontal="center" vertical="center"/>
    </xf>
    <xf numFmtId="0" fontId="0" fillId="11" borderId="3488" xfId="0" quotePrefix="1" applyFill="1" applyBorder="1" applyAlignment="1">
      <alignment horizontal="center" vertical="center"/>
    </xf>
    <xf numFmtId="0" fontId="0" fillId="11" borderId="3343" xfId="0" quotePrefix="1" applyFill="1" applyBorder="1" applyAlignment="1">
      <alignment horizontal="center" vertical="center"/>
    </xf>
    <xf numFmtId="0" fontId="0" fillId="11" borderId="3496" xfId="0" quotePrefix="1" applyFill="1" applyBorder="1" applyAlignment="1">
      <alignment horizontal="center" vertical="center"/>
    </xf>
    <xf numFmtId="0" fontId="0" fillId="11" borderId="3393" xfId="0" quotePrefix="1" applyFill="1" applyBorder="1" applyAlignment="1">
      <alignment horizontal="center" vertical="center"/>
    </xf>
    <xf numFmtId="0" fontId="0" fillId="11" borderId="2220" xfId="0" quotePrefix="1" applyFill="1" applyBorder="1" applyAlignment="1">
      <alignment horizontal="center" vertical="center"/>
    </xf>
    <xf numFmtId="0" fontId="0" fillId="11" borderId="4165" xfId="0" quotePrefix="1" applyFill="1" applyBorder="1" applyAlignment="1">
      <alignment horizontal="center" vertical="center"/>
    </xf>
    <xf numFmtId="0" fontId="0" fillId="11" borderId="4095" xfId="0" quotePrefix="1" applyFill="1" applyBorder="1" applyAlignment="1">
      <alignment horizontal="center" vertical="center"/>
    </xf>
    <xf numFmtId="0" fontId="0" fillId="11" borderId="3898" xfId="0" quotePrefix="1" applyFill="1" applyBorder="1" applyAlignment="1">
      <alignment horizontal="center" vertical="center"/>
    </xf>
    <xf numFmtId="0" fontId="0" fillId="11" borderId="3355" xfId="0" quotePrefix="1" applyFill="1" applyBorder="1" applyAlignment="1">
      <alignment horizontal="center" vertical="center"/>
    </xf>
    <xf numFmtId="0" fontId="0" fillId="11" borderId="3811" xfId="0" quotePrefix="1" applyFill="1" applyBorder="1" applyAlignment="1">
      <alignment horizontal="center" vertical="center"/>
    </xf>
    <xf numFmtId="0" fontId="0" fillId="11" borderId="3744" xfId="0" quotePrefix="1" applyFill="1" applyBorder="1" applyAlignment="1">
      <alignment horizontal="center" vertical="center"/>
    </xf>
    <xf numFmtId="0" fontId="0" fillId="11" borderId="3849" xfId="0" quotePrefix="1" applyFill="1" applyBorder="1" applyAlignment="1">
      <alignment horizontal="center" vertical="center"/>
    </xf>
    <xf numFmtId="0" fontId="0" fillId="11" borderId="3735" xfId="0" quotePrefix="1" applyFill="1" applyBorder="1" applyAlignment="1">
      <alignment horizontal="center" vertical="center"/>
    </xf>
    <xf numFmtId="0" fontId="0" fillId="11" borderId="3864" xfId="0" quotePrefix="1" applyFill="1" applyBorder="1" applyAlignment="1">
      <alignment horizontal="center" vertical="center"/>
    </xf>
    <xf numFmtId="0" fontId="0" fillId="11" borderId="3757" xfId="0" quotePrefix="1" applyFill="1" applyBorder="1" applyAlignment="1">
      <alignment horizontal="center" vertical="center"/>
    </xf>
    <xf numFmtId="0" fontId="0" fillId="11" borderId="3769" xfId="0" quotePrefix="1" applyFill="1" applyBorder="1" applyAlignment="1">
      <alignment horizontal="center" vertical="center"/>
    </xf>
    <xf numFmtId="0" fontId="0" fillId="11" borderId="4133" xfId="0" quotePrefix="1" applyFill="1" applyBorder="1" applyAlignment="1">
      <alignment horizontal="center" vertical="center"/>
    </xf>
    <xf numFmtId="0" fontId="0" fillId="11" borderId="3777" xfId="0" quotePrefix="1" applyFill="1" applyBorder="1" applyAlignment="1">
      <alignment horizontal="center" vertical="center"/>
    </xf>
    <xf numFmtId="0" fontId="0" fillId="11" borderId="3879" xfId="0" quotePrefix="1" applyFill="1" applyBorder="1" applyAlignment="1">
      <alignment horizontal="center" vertical="center"/>
    </xf>
    <xf numFmtId="0" fontId="0" fillId="11" borderId="3820" xfId="0" quotePrefix="1" applyFill="1" applyBorder="1" applyAlignment="1">
      <alignment horizontal="center" vertical="center"/>
    </xf>
    <xf numFmtId="0" fontId="0" fillId="11" borderId="3892" xfId="0" quotePrefix="1" applyFill="1" applyBorder="1" applyAlignment="1">
      <alignment horizontal="center" vertical="center"/>
    </xf>
    <xf numFmtId="0" fontId="0" fillId="11" borderId="3837" xfId="0" quotePrefix="1" applyFill="1" applyBorder="1" applyAlignment="1">
      <alignment horizontal="center" vertical="center"/>
    </xf>
    <xf numFmtId="0" fontId="0" fillId="11" borderId="3904" xfId="0" quotePrefix="1" applyFill="1" applyBorder="1" applyAlignment="1">
      <alignment horizontal="center" vertical="center"/>
    </xf>
    <xf numFmtId="0" fontId="0" fillId="11" borderId="3785" xfId="0" quotePrefix="1" applyFill="1" applyBorder="1" applyAlignment="1">
      <alignment horizontal="center" vertical="center"/>
    </xf>
    <xf numFmtId="0" fontId="0" fillId="11" borderId="3910" xfId="0" quotePrefix="1" applyFill="1" applyBorder="1" applyAlignment="1">
      <alignment horizontal="center" vertical="center"/>
    </xf>
    <xf numFmtId="0" fontId="0" fillId="11" borderId="4084" xfId="0" quotePrefix="1" applyFill="1" applyBorder="1" applyAlignment="1">
      <alignment horizontal="center" vertical="center"/>
    </xf>
    <xf numFmtId="0" fontId="0" fillId="11" borderId="3924" xfId="0" quotePrefix="1" applyFill="1" applyBorder="1" applyAlignment="1">
      <alignment horizontal="center" vertical="center"/>
    </xf>
    <xf numFmtId="0" fontId="0" fillId="11" borderId="4073" xfId="0" quotePrefix="1" applyFill="1" applyBorder="1" applyAlignment="1">
      <alignment horizontal="center" vertical="center"/>
    </xf>
    <xf numFmtId="0" fontId="0" fillId="11" borderId="3917" xfId="0" quotePrefix="1" applyFill="1" applyBorder="1" applyAlignment="1">
      <alignment horizontal="center" vertical="center"/>
    </xf>
    <xf numFmtId="0" fontId="0" fillId="11" borderId="3374" xfId="0" quotePrefix="1" applyFill="1" applyBorder="1" applyAlignment="1">
      <alignment horizontal="center" vertical="center"/>
    </xf>
    <xf numFmtId="0" fontId="0" fillId="11" borderId="3826" xfId="0" quotePrefix="1" applyFill="1" applyBorder="1" applyAlignment="1">
      <alignment horizontal="center" vertical="center"/>
    </xf>
    <xf numFmtId="0" fontId="0" fillId="11" borderId="3931" xfId="0" quotePrefix="1" applyFill="1" applyBorder="1" applyAlignment="1">
      <alignment horizontal="center" vertical="center"/>
    </xf>
    <xf numFmtId="0" fontId="0" fillId="11" borderId="3405" xfId="0" quotePrefix="1" applyFill="1" applyBorder="1" applyAlignment="1">
      <alignment horizontal="center" vertical="center"/>
    </xf>
    <xf numFmtId="0" fontId="0" fillId="11" borderId="4271" xfId="0" quotePrefix="1" applyFill="1" applyBorder="1" applyAlignment="1">
      <alignment horizontal="center" vertical="center"/>
    </xf>
    <xf numFmtId="0" fontId="0" fillId="11" borderId="3792" xfId="0" quotePrefix="1" applyFill="1" applyBorder="1" applyAlignment="1">
      <alignment horizontal="center" vertical="center"/>
    </xf>
    <xf numFmtId="0" fontId="0" fillId="11" borderId="3871" xfId="0" quotePrefix="1" applyFill="1" applyBorder="1" applyAlignment="1">
      <alignment horizontal="center" vertical="center"/>
    </xf>
    <xf numFmtId="0" fontId="0" fillId="11" borderId="3831" xfId="0" quotePrefix="1" applyFill="1" applyBorder="1" applyAlignment="1">
      <alignment horizontal="center" vertical="center"/>
    </xf>
    <xf numFmtId="0" fontId="0" fillId="11" borderId="3858" xfId="0" quotePrefix="1" applyFill="1" applyBorder="1" applyAlignment="1">
      <alignment horizontal="center" vertical="center"/>
    </xf>
    <xf numFmtId="0" fontId="0" fillId="11" borderId="3885" xfId="0" quotePrefix="1" applyFill="1" applyBorder="1" applyAlignment="1">
      <alignment horizontal="center" vertical="center"/>
    </xf>
    <xf numFmtId="0" fontId="0" fillId="11" borderId="4120" xfId="0" quotePrefix="1" applyFill="1" applyBorder="1" applyAlignment="1">
      <alignment horizontal="center" vertical="center"/>
    </xf>
    <xf numFmtId="0" fontId="0" fillId="11" borderId="4255" xfId="0" quotePrefix="1" applyFill="1" applyBorder="1" applyAlignment="1">
      <alignment horizontal="center" vertical="center"/>
    </xf>
    <xf numFmtId="0" fontId="0" fillId="11" borderId="4300" xfId="0" quotePrefix="1" applyFill="1" applyBorder="1" applyAlignment="1">
      <alignment horizontal="center" vertical="center"/>
    </xf>
    <xf numFmtId="0" fontId="0" fillId="11" borderId="3608" xfId="0" quotePrefix="1" applyFill="1" applyBorder="1" applyAlignment="1">
      <alignment horizontal="center" vertical="center"/>
    </xf>
    <xf numFmtId="0" fontId="0" fillId="11" borderId="3597" xfId="0" quotePrefix="1" applyFill="1" applyBorder="1" applyAlignment="1">
      <alignment horizontal="center" vertical="center"/>
    </xf>
    <xf numFmtId="0" fontId="0" fillId="11" borderId="4696" xfId="0" quotePrefix="1" applyFill="1" applyBorder="1" applyAlignment="1">
      <alignment horizontal="center" vertical="center"/>
    </xf>
    <xf numFmtId="0" fontId="72" fillId="11" borderId="220" xfId="0" quotePrefix="1" applyFont="1" applyFill="1" applyBorder="1" applyAlignment="1">
      <alignment horizontal="center" vertical="center"/>
    </xf>
    <xf numFmtId="0" fontId="72" fillId="11" borderId="241" xfId="0" quotePrefix="1" applyFont="1" applyFill="1" applyBorder="1" applyAlignment="1">
      <alignment horizontal="center" vertical="center"/>
    </xf>
    <xf numFmtId="0" fontId="72" fillId="11" borderId="537" xfId="0" quotePrefix="1" applyFont="1" applyFill="1" applyBorder="1" applyAlignment="1">
      <alignment horizontal="center" vertical="center"/>
    </xf>
    <xf numFmtId="0" fontId="0" fillId="11" borderId="524" xfId="0" quotePrefix="1" applyFill="1" applyBorder="1" applyAlignment="1">
      <alignment horizontal="center" vertical="center"/>
    </xf>
    <xf numFmtId="0" fontId="0" fillId="11" borderId="201" xfId="0" quotePrefix="1" applyFill="1" applyBorder="1" applyAlignment="1">
      <alignment horizontal="center" vertical="center"/>
    </xf>
    <xf numFmtId="0" fontId="0" fillId="11" borderId="212" xfId="0" quotePrefix="1" applyFill="1" applyBorder="1" applyAlignment="1">
      <alignment horizontal="center" vertical="center"/>
    </xf>
    <xf numFmtId="0" fontId="0" fillId="11" borderId="0" xfId="0" applyFill="1">
      <alignment vertical="center"/>
    </xf>
    <xf numFmtId="0" fontId="39" fillId="19" borderId="529" xfId="0" applyFont="1" applyFill="1" applyBorder="1" applyAlignment="1">
      <alignment horizontal="center" vertical="center" shrinkToFit="1"/>
    </xf>
    <xf numFmtId="0" fontId="39" fillId="19" borderId="528" xfId="0" applyFont="1" applyFill="1" applyBorder="1" applyAlignment="1">
      <alignment vertical="center" shrinkToFit="1"/>
    </xf>
    <xf numFmtId="0" fontId="49" fillId="32" borderId="4175" xfId="0" applyFont="1" applyFill="1" applyBorder="1" applyAlignment="1">
      <alignment horizontal="center" vertical="center" shrinkToFit="1"/>
    </xf>
    <xf numFmtId="0" fontId="49" fillId="32" borderId="4176" xfId="0" applyFont="1" applyFill="1" applyBorder="1" applyAlignment="1">
      <alignment horizontal="center" vertical="center" shrinkToFit="1"/>
    </xf>
    <xf numFmtId="176" fontId="53" fillId="33" borderId="22" xfId="0" applyNumberFormat="1" applyFont="1" applyFill="1" applyBorder="1" applyAlignment="1">
      <alignment horizontal="center" vertical="center" shrinkToFit="1"/>
    </xf>
    <xf numFmtId="176" fontId="53" fillId="33" borderId="23" xfId="0" applyNumberFormat="1" applyFont="1" applyFill="1" applyBorder="1" applyAlignment="1">
      <alignment horizontal="center" vertical="center" shrinkToFit="1"/>
    </xf>
    <xf numFmtId="0" fontId="49" fillId="32" borderId="54" xfId="0" applyFont="1" applyFill="1" applyBorder="1" applyAlignment="1">
      <alignment horizontal="center" vertical="center" shrinkToFit="1"/>
    </xf>
    <xf numFmtId="0" fontId="27" fillId="4" borderId="44" xfId="0" applyFont="1" applyFill="1" applyBorder="1" applyAlignment="1">
      <alignment horizontal="center" vertical="center" shrinkToFit="1"/>
    </xf>
    <xf numFmtId="0" fontId="27" fillId="4" borderId="46" xfId="0" applyFont="1" applyFill="1" applyBorder="1" applyAlignment="1">
      <alignment horizontal="center" vertical="center" shrinkToFit="1"/>
    </xf>
    <xf numFmtId="0" fontId="49" fillId="0" borderId="95" xfId="0" applyFont="1" applyBorder="1" applyAlignment="1">
      <alignment horizontal="center" vertical="center" wrapText="1"/>
    </xf>
    <xf numFmtId="0" fontId="49" fillId="0" borderId="76" xfId="0" applyFont="1" applyBorder="1" applyAlignment="1">
      <alignment horizontal="center" vertical="center" wrapText="1"/>
    </xf>
    <xf numFmtId="0" fontId="27" fillId="4" borderId="49" xfId="0" applyFont="1" applyFill="1" applyBorder="1" applyAlignment="1">
      <alignment horizontal="center" vertical="center" shrinkToFit="1"/>
    </xf>
    <xf numFmtId="0" fontId="49" fillId="0" borderId="1016" xfId="0" applyFont="1" applyBorder="1" applyAlignment="1">
      <alignment horizontal="center" vertical="center" wrapText="1"/>
    </xf>
    <xf numFmtId="0" fontId="49" fillId="0" borderId="1028" xfId="0" applyFont="1" applyBorder="1" applyAlignment="1">
      <alignment horizontal="center" vertical="center" wrapText="1"/>
    </xf>
    <xf numFmtId="0" fontId="49" fillId="0" borderId="1027" xfId="0" applyFont="1" applyBorder="1" applyAlignment="1">
      <alignment horizontal="center" vertical="center" wrapText="1"/>
    </xf>
    <xf numFmtId="0" fontId="49" fillId="36" borderId="95" xfId="0" applyFont="1" applyFill="1" applyBorder="1" applyAlignment="1">
      <alignment horizontal="center" vertical="center" wrapText="1"/>
    </xf>
    <xf numFmtId="0" fontId="49" fillId="36" borderId="76" xfId="0" applyFont="1" applyFill="1" applyBorder="1" applyAlignment="1">
      <alignment horizontal="center" vertical="center" wrapText="1"/>
    </xf>
    <xf numFmtId="0" fontId="49" fillId="32" borderId="97" xfId="0" applyFont="1" applyFill="1" applyBorder="1" applyAlignment="1">
      <alignment horizontal="center" vertical="center" shrinkToFit="1"/>
    </xf>
    <xf numFmtId="0" fontId="49" fillId="38" borderId="101" xfId="0" applyFont="1" applyFill="1" applyBorder="1" applyAlignment="1">
      <alignment horizontal="center" vertical="center" shrinkToFit="1"/>
    </xf>
    <xf numFmtId="0" fontId="49" fillId="38" borderId="54" xfId="0" applyFont="1" applyFill="1" applyBorder="1" applyAlignment="1">
      <alignment horizontal="center" vertical="center" shrinkToFit="1"/>
    </xf>
    <xf numFmtId="0" fontId="49" fillId="32" borderId="109" xfId="0" applyFont="1" applyFill="1" applyBorder="1" applyAlignment="1">
      <alignment horizontal="center" vertical="center" shrinkToFit="1"/>
    </xf>
    <xf numFmtId="0" fontId="49" fillId="32" borderId="81" xfId="0" applyFont="1" applyFill="1" applyBorder="1" applyAlignment="1">
      <alignment horizontal="center" vertical="center" shrinkToFit="1"/>
    </xf>
    <xf numFmtId="0" fontId="49" fillId="32" borderId="80" xfId="0" applyFont="1" applyFill="1" applyBorder="1" applyAlignment="1">
      <alignment horizontal="center" vertical="center" shrinkToFit="1"/>
    </xf>
    <xf numFmtId="0" fontId="49" fillId="32" borderId="101" xfId="0" applyFont="1" applyFill="1" applyBorder="1" applyAlignment="1">
      <alignment horizontal="center" vertical="center" shrinkToFit="1"/>
    </xf>
    <xf numFmtId="0" fontId="49" fillId="32" borderId="105" xfId="0" applyFont="1" applyFill="1" applyBorder="1" applyAlignment="1">
      <alignment horizontal="center" vertical="center" shrinkToFit="1"/>
    </xf>
    <xf numFmtId="0" fontId="49" fillId="38" borderId="97" xfId="0" applyFont="1" applyFill="1" applyBorder="1" applyAlignment="1">
      <alignment horizontal="center" vertical="center" shrinkToFit="1"/>
    </xf>
    <xf numFmtId="0" fontId="0" fillId="0" borderId="95" xfId="0" applyBorder="1" applyAlignment="1">
      <alignment horizontal="center" vertical="center" wrapText="1"/>
    </xf>
    <xf numFmtId="0" fontId="0" fillId="0" borderId="76" xfId="0" applyBorder="1" applyAlignment="1">
      <alignment horizontal="center" vertical="center" wrapText="1"/>
    </xf>
    <xf numFmtId="0" fontId="28" fillId="0" borderId="95" xfId="0" applyFont="1" applyBorder="1" applyAlignment="1">
      <alignment horizontal="center" vertical="center" wrapText="1"/>
    </xf>
    <xf numFmtId="0" fontId="28" fillId="0" borderId="76" xfId="0" applyFont="1" applyBorder="1" applyAlignment="1">
      <alignment horizontal="center" vertical="center" wrapText="1"/>
    </xf>
    <xf numFmtId="0" fontId="27" fillId="0" borderId="22" xfId="0" applyFont="1" applyBorder="1" applyAlignment="1">
      <alignment horizontal="center" vertical="center" wrapText="1"/>
    </xf>
    <xf numFmtId="0" fontId="27" fillId="0" borderId="51" xfId="0" applyFont="1" applyBorder="1" applyAlignment="1">
      <alignment horizontal="center" vertical="center" wrapText="1"/>
    </xf>
    <xf numFmtId="0" fontId="27" fillId="0" borderId="23" xfId="0" applyFont="1" applyBorder="1" applyAlignment="1">
      <alignment horizontal="center" vertical="center" wrapText="1"/>
    </xf>
    <xf numFmtId="0" fontId="46" fillId="2" borderId="0" xfId="0" applyFont="1" applyFill="1" applyAlignment="1">
      <alignment horizontal="center" vertical="center"/>
    </xf>
    <xf numFmtId="182" fontId="0" fillId="0" borderId="0" xfId="65" applyNumberFormat="1" applyFont="1" applyAlignment="1" applyProtection="1">
      <alignment horizontal="center" vertical="center"/>
    </xf>
    <xf numFmtId="38" fontId="0" fillId="0" borderId="0" xfId="0" applyNumberFormat="1" applyAlignment="1">
      <alignment horizontal="center" vertical="center"/>
    </xf>
    <xf numFmtId="0" fontId="0" fillId="0" borderId="0" xfId="0" applyAlignment="1">
      <alignment horizontal="center" vertical="center"/>
    </xf>
    <xf numFmtId="38" fontId="0" fillId="0" borderId="0" xfId="65" applyFont="1" applyAlignment="1" applyProtection="1">
      <alignment horizontal="center" vertical="center"/>
    </xf>
    <xf numFmtId="0" fontId="46" fillId="0" borderId="0" xfId="0" applyFont="1" applyAlignment="1">
      <alignment horizontal="center" vertical="center"/>
    </xf>
    <xf numFmtId="176" fontId="0" fillId="0" borderId="6" xfId="0" applyNumberFormat="1" applyBorder="1" applyAlignment="1">
      <alignment horizontal="center" vertical="center" shrinkToFit="1"/>
    </xf>
    <xf numFmtId="176" fontId="0" fillId="0" borderId="27" xfId="0" applyNumberFormat="1" applyBorder="1" applyAlignment="1">
      <alignment horizontal="center" vertical="center" shrinkToFit="1"/>
    </xf>
    <xf numFmtId="176" fontId="0" fillId="0" borderId="3" xfId="0" applyNumberFormat="1" applyBorder="1" applyAlignment="1">
      <alignment horizontal="center" vertical="center" shrinkToFit="1"/>
    </xf>
    <xf numFmtId="9" fontId="0" fillId="0" borderId="0" xfId="64" applyFont="1" applyAlignment="1" applyProtection="1">
      <alignment horizontal="center" vertical="center"/>
    </xf>
    <xf numFmtId="0" fontId="0" fillId="2" borderId="0" xfId="0" applyFill="1" applyAlignment="1">
      <alignment horizontal="center" vertical="center"/>
    </xf>
    <xf numFmtId="0" fontId="28" fillId="0" borderId="0" xfId="0" applyFont="1" applyAlignment="1">
      <alignment horizontal="center" vertical="center"/>
    </xf>
    <xf numFmtId="0" fontId="28" fillId="4" borderId="0" xfId="0" applyFont="1" applyFill="1" applyAlignment="1">
      <alignment horizontal="center" vertical="center"/>
    </xf>
    <xf numFmtId="0" fontId="0" fillId="0" borderId="96" xfId="0" applyBorder="1" applyAlignment="1">
      <alignment horizontal="center" vertical="center"/>
    </xf>
    <xf numFmtId="0" fontId="0" fillId="0" borderId="100" xfId="0" applyBorder="1" applyAlignment="1">
      <alignment horizontal="center" vertical="center"/>
    </xf>
    <xf numFmtId="0" fontId="0" fillId="2" borderId="25" xfId="0" applyFill="1" applyBorder="1" applyAlignment="1">
      <alignment horizontal="center" vertical="center"/>
    </xf>
    <xf numFmtId="0" fontId="0" fillId="2" borderId="30" xfId="0" applyFill="1" applyBorder="1" applyAlignment="1">
      <alignment horizontal="center" vertical="center"/>
    </xf>
    <xf numFmtId="0" fontId="0" fillId="2" borderId="26" xfId="0" applyFill="1" applyBorder="1" applyAlignment="1">
      <alignment horizontal="center" vertical="center"/>
    </xf>
    <xf numFmtId="0" fontId="0" fillId="2" borderId="4" xfId="0" applyFill="1" applyBorder="1" applyAlignment="1">
      <alignment horizontal="center" vertical="center"/>
    </xf>
    <xf numFmtId="0" fontId="63" fillId="6" borderId="134" xfId="0" applyFont="1" applyFill="1" applyBorder="1" applyAlignment="1">
      <alignment horizontal="center" vertical="center"/>
    </xf>
    <xf numFmtId="0" fontId="63" fillId="6" borderId="135" xfId="0" applyFont="1" applyFill="1" applyBorder="1" applyAlignment="1">
      <alignment horizontal="center" vertical="center"/>
    </xf>
    <xf numFmtId="0" fontId="29" fillId="0" borderId="75" xfId="0" applyFont="1" applyBorder="1" applyAlignment="1">
      <alignment horizontal="center" vertical="center" wrapText="1"/>
    </xf>
    <xf numFmtId="0" fontId="29" fillId="0" borderId="76" xfId="0" applyFont="1" applyBorder="1" applyAlignment="1">
      <alignment horizontal="center" vertical="center"/>
    </xf>
    <xf numFmtId="0" fontId="0" fillId="0" borderId="26" xfId="0" applyBorder="1" applyAlignment="1">
      <alignment horizontal="center" vertical="center"/>
    </xf>
    <xf numFmtId="0" fontId="0" fillId="0" borderId="12" xfId="0" applyBorder="1" applyAlignment="1">
      <alignment horizontal="center" vertical="center"/>
    </xf>
    <xf numFmtId="0" fontId="49" fillId="32" borderId="132" xfId="0" applyFont="1" applyFill="1" applyBorder="1" applyAlignment="1">
      <alignment horizontal="center" vertical="center" shrinkToFit="1"/>
    </xf>
    <xf numFmtId="0" fontId="49" fillId="32" borderId="133" xfId="0" applyFont="1" applyFill="1" applyBorder="1" applyAlignment="1">
      <alignment horizontal="center" vertical="center" shrinkToFit="1"/>
    </xf>
    <xf numFmtId="0" fontId="49" fillId="38" borderId="96" xfId="0" applyFont="1" applyFill="1" applyBorder="1" applyAlignment="1">
      <alignment horizontal="center" vertical="center" shrinkToFit="1"/>
    </xf>
    <xf numFmtId="0" fontId="14" fillId="23" borderId="22" xfId="62" applyFill="1" applyBorder="1" applyAlignment="1">
      <alignment horizontal="center" vertical="center"/>
    </xf>
    <xf numFmtId="0" fontId="14" fillId="23" borderId="51" xfId="62" applyFill="1" applyBorder="1" applyAlignment="1">
      <alignment horizontal="center" vertical="center"/>
    </xf>
    <xf numFmtId="0" fontId="14" fillId="23" borderId="23" xfId="62" applyFill="1" applyBorder="1" applyAlignment="1">
      <alignment horizontal="center" vertical="center"/>
    </xf>
    <xf numFmtId="0" fontId="0" fillId="0" borderId="75" xfId="0" applyBorder="1" applyAlignment="1">
      <alignment horizontal="center" vertical="center" wrapText="1"/>
    </xf>
    <xf numFmtId="0" fontId="0" fillId="0" borderId="76" xfId="0" applyBorder="1" applyAlignment="1">
      <alignment horizontal="center" vertical="center"/>
    </xf>
    <xf numFmtId="0" fontId="0" fillId="0" borderId="44" xfId="0" applyBorder="1" applyAlignment="1">
      <alignment horizontal="center" vertical="center" wrapText="1"/>
    </xf>
    <xf numFmtId="0" fontId="0" fillId="0" borderId="49" xfId="0" applyBorder="1" applyAlignment="1">
      <alignment horizontal="center" vertical="center" wrapText="1"/>
    </xf>
    <xf numFmtId="0" fontId="27" fillId="4" borderId="44" xfId="0" applyFont="1" applyFill="1" applyBorder="1" applyAlignment="1">
      <alignment horizontal="center" vertical="center" wrapText="1" shrinkToFit="1"/>
    </xf>
    <xf numFmtId="0" fontId="0" fillId="0" borderId="75" xfId="0" applyBorder="1" applyAlignment="1">
      <alignment horizontal="center" vertical="center"/>
    </xf>
    <xf numFmtId="0" fontId="0" fillId="0" borderId="46" xfId="0" applyBorder="1" applyAlignment="1">
      <alignment horizontal="center" vertical="center"/>
    </xf>
    <xf numFmtId="0" fontId="59" fillId="0" borderId="15" xfId="0" applyFont="1" applyBorder="1" applyAlignment="1">
      <alignment horizontal="center" vertical="center" wrapText="1"/>
    </xf>
    <xf numFmtId="0" fontId="59" fillId="0" borderId="47" xfId="0" applyFont="1" applyBorder="1" applyAlignment="1">
      <alignment horizontal="center" vertical="center" wrapText="1"/>
    </xf>
    <xf numFmtId="0" fontId="49" fillId="0" borderId="0" xfId="0" applyFont="1" applyAlignment="1">
      <alignment horizontal="center" vertical="center" shrinkToFit="1"/>
    </xf>
    <xf numFmtId="0" fontId="0" fillId="20" borderId="22" xfId="0" applyFill="1" applyBorder="1" applyAlignment="1">
      <alignment horizontal="center" vertical="center" wrapText="1"/>
    </xf>
    <xf numFmtId="0" fontId="0" fillId="20" borderId="51" xfId="0" applyFill="1" applyBorder="1" applyAlignment="1">
      <alignment horizontal="center" vertical="center" wrapText="1"/>
    </xf>
    <xf numFmtId="0" fontId="28" fillId="7" borderId="22" xfId="0" applyFont="1" applyFill="1" applyBorder="1" applyAlignment="1">
      <alignment horizontal="center" vertical="center" wrapText="1" shrinkToFit="1"/>
    </xf>
    <xf numFmtId="0" fontId="28" fillId="7" borderId="51" xfId="0" applyFont="1" applyFill="1" applyBorder="1" applyAlignment="1">
      <alignment horizontal="center" vertical="center" shrinkToFit="1"/>
    </xf>
    <xf numFmtId="0" fontId="0" fillId="0" borderId="22" xfId="0" applyBorder="1" applyAlignment="1">
      <alignment horizontal="center" vertical="center"/>
    </xf>
    <xf numFmtId="0" fontId="0" fillId="0" borderId="19" xfId="0" applyBorder="1" applyAlignment="1">
      <alignment horizontal="center" vertical="center"/>
    </xf>
    <xf numFmtId="0" fontId="27" fillId="6" borderId="22" xfId="0" applyFont="1" applyFill="1" applyBorder="1" applyAlignment="1">
      <alignment horizontal="center" vertical="center" shrinkToFit="1"/>
    </xf>
    <xf numFmtId="0" fontId="27" fillId="6" borderId="19" xfId="0" applyFont="1" applyFill="1" applyBorder="1" applyAlignment="1">
      <alignment horizontal="center" vertical="center" shrinkToFit="1"/>
    </xf>
    <xf numFmtId="0" fontId="27" fillId="6" borderId="23" xfId="0" applyFont="1" applyFill="1" applyBorder="1" applyAlignment="1">
      <alignment horizontal="center" vertical="center" shrinkToFit="1"/>
    </xf>
    <xf numFmtId="0" fontId="0" fillId="0" borderId="38" xfId="0" applyBorder="1" applyAlignment="1">
      <alignment horizontal="center" vertical="center" wrapText="1"/>
    </xf>
    <xf numFmtId="0" fontId="0" fillId="0" borderId="43" xfId="0" applyBorder="1" applyAlignment="1">
      <alignment horizontal="center" vertical="center" wrapText="1"/>
    </xf>
    <xf numFmtId="0" fontId="0" fillId="4" borderId="22" xfId="0" applyFill="1" applyBorder="1" applyAlignment="1">
      <alignment horizontal="center" vertical="center" wrapText="1"/>
    </xf>
    <xf numFmtId="0" fontId="0" fillId="4" borderId="51" xfId="0" applyFill="1" applyBorder="1" applyAlignment="1">
      <alignment horizontal="center" vertical="center" wrapText="1"/>
    </xf>
    <xf numFmtId="0" fontId="63" fillId="6" borderId="131" xfId="0" applyFont="1" applyFill="1" applyBorder="1" applyAlignment="1">
      <alignment horizontal="center" vertical="center"/>
    </xf>
    <xf numFmtId="0" fontId="0" fillId="20" borderId="23" xfId="0" applyFill="1" applyBorder="1" applyAlignment="1">
      <alignment horizontal="center" vertical="center" wrapText="1"/>
    </xf>
    <xf numFmtId="0" fontId="0" fillId="0" borderId="9" xfId="0" applyBorder="1" applyAlignment="1">
      <alignment horizontal="center" vertical="center"/>
    </xf>
    <xf numFmtId="0" fontId="0" fillId="0" borderId="136" xfId="0" applyBorder="1" applyAlignment="1">
      <alignment horizontal="center" vertical="center"/>
    </xf>
    <xf numFmtId="0" fontId="46" fillId="33" borderId="22" xfId="0" applyFont="1" applyFill="1" applyBorder="1" applyAlignment="1">
      <alignment horizontal="center" vertical="center"/>
    </xf>
    <xf numFmtId="0" fontId="46" fillId="33" borderId="51" xfId="0" applyFont="1" applyFill="1" applyBorder="1" applyAlignment="1">
      <alignment horizontal="center" vertical="center"/>
    </xf>
    <xf numFmtId="0" fontId="46" fillId="33" borderId="23" xfId="0" applyFont="1" applyFill="1" applyBorder="1" applyAlignment="1">
      <alignment horizontal="center" vertical="center"/>
    </xf>
    <xf numFmtId="0" fontId="0" fillId="0" borderId="71" xfId="0" applyBorder="1" applyAlignment="1">
      <alignment horizontal="center" vertical="center"/>
    </xf>
    <xf numFmtId="0" fontId="28" fillId="33" borderId="44" xfId="0" applyFont="1" applyFill="1" applyBorder="1" applyAlignment="1">
      <alignment horizontal="center" vertical="center" wrapText="1" shrinkToFit="1"/>
    </xf>
    <xf numFmtId="0" fontId="28" fillId="33" borderId="46" xfId="0" applyFont="1" applyFill="1" applyBorder="1" applyAlignment="1">
      <alignment horizontal="center" vertical="center" shrinkToFit="1"/>
    </xf>
    <xf numFmtId="0" fontId="60" fillId="4" borderId="22" xfId="0" applyFont="1" applyFill="1" applyBorder="1" applyAlignment="1">
      <alignment horizontal="center" vertical="center" shrinkToFit="1"/>
    </xf>
    <xf numFmtId="0" fontId="60" fillId="4" borderId="23" xfId="0" applyFont="1" applyFill="1" applyBorder="1" applyAlignment="1">
      <alignment horizontal="center" vertical="center" shrinkToFit="1"/>
    </xf>
    <xf numFmtId="0" fontId="0" fillId="5" borderId="22" xfId="0" applyFill="1" applyBorder="1" applyAlignment="1">
      <alignment horizontal="center" vertical="center" wrapText="1"/>
    </xf>
    <xf numFmtId="0" fontId="0" fillId="5" borderId="23" xfId="0" applyFill="1" applyBorder="1" applyAlignment="1">
      <alignment horizontal="center" vertical="center" wrapText="1"/>
    </xf>
    <xf numFmtId="0" fontId="27" fillId="7" borderId="22" xfId="0" applyFont="1" applyFill="1" applyBorder="1" applyAlignment="1">
      <alignment horizontal="center" vertical="center" shrinkToFit="1"/>
    </xf>
    <xf numFmtId="0" fontId="27" fillId="7" borderId="51" xfId="0" applyFont="1" applyFill="1" applyBorder="1" applyAlignment="1">
      <alignment horizontal="center" vertical="center" shrinkToFit="1"/>
    </xf>
    <xf numFmtId="0" fontId="28" fillId="4" borderId="22" xfId="0" applyFont="1" applyFill="1" applyBorder="1" applyAlignment="1">
      <alignment horizontal="center" vertical="center" wrapText="1"/>
    </xf>
    <xf numFmtId="0" fontId="28" fillId="4" borderId="23" xfId="0" applyFont="1" applyFill="1" applyBorder="1" applyAlignment="1">
      <alignment horizontal="center" vertical="center" wrapText="1"/>
    </xf>
    <xf numFmtId="0" fontId="0" fillId="0" borderId="51" xfId="0" applyBorder="1" applyAlignment="1">
      <alignment horizontal="center" vertical="center"/>
    </xf>
    <xf numFmtId="0" fontId="0" fillId="0" borderId="23" xfId="0" applyBorder="1" applyAlignment="1">
      <alignment horizontal="center" vertical="center"/>
    </xf>
    <xf numFmtId="0" fontId="60" fillId="4" borderId="51" xfId="0" applyFont="1" applyFill="1" applyBorder="1" applyAlignment="1">
      <alignment horizontal="center" vertical="center" shrinkToFit="1"/>
    </xf>
    <xf numFmtId="0" fontId="49" fillId="38" borderId="73" xfId="0" applyFont="1" applyFill="1" applyBorder="1" applyAlignment="1">
      <alignment horizontal="center" vertical="center" shrinkToFit="1"/>
    </xf>
    <xf numFmtId="0" fontId="49" fillId="38" borderId="63" xfId="0" applyFont="1" applyFill="1" applyBorder="1" applyAlignment="1">
      <alignment horizontal="center" vertical="center" shrinkToFit="1"/>
    </xf>
    <xf numFmtId="0" fontId="0" fillId="0" borderId="50" xfId="0" applyBorder="1" applyAlignment="1">
      <alignment horizontal="center" vertical="center"/>
    </xf>
    <xf numFmtId="0" fontId="0" fillId="0" borderId="22" xfId="0" applyBorder="1" applyAlignment="1">
      <alignment horizontal="center" vertical="center" wrapText="1"/>
    </xf>
    <xf numFmtId="0" fontId="0" fillId="0" borderId="19" xfId="0" applyBorder="1" applyAlignment="1">
      <alignment horizontal="center" vertical="center" wrapText="1"/>
    </xf>
    <xf numFmtId="0" fontId="0" fillId="0" borderId="23" xfId="0" applyBorder="1" applyAlignment="1">
      <alignment horizontal="center" vertical="center" wrapText="1"/>
    </xf>
    <xf numFmtId="0" fontId="27" fillId="7" borderId="23" xfId="0" applyFont="1" applyFill="1" applyBorder="1" applyAlignment="1">
      <alignment horizontal="center" vertical="center" shrinkToFit="1"/>
    </xf>
    <xf numFmtId="0" fontId="58" fillId="0" borderId="44" xfId="0" applyFont="1" applyBorder="1" applyAlignment="1">
      <alignment horizontal="center" vertical="center" shrinkToFit="1"/>
    </xf>
    <xf numFmtId="0" fontId="58" fillId="0" borderId="46" xfId="0" applyFont="1" applyBorder="1" applyAlignment="1">
      <alignment horizontal="center" vertical="center" shrinkToFit="1"/>
    </xf>
    <xf numFmtId="0" fontId="58" fillId="4" borderId="44" xfId="0" applyFont="1" applyFill="1" applyBorder="1" applyAlignment="1">
      <alignment horizontal="center" vertical="center" shrinkToFit="1"/>
    </xf>
    <xf numFmtId="0" fontId="58" fillId="4" borderId="46" xfId="0" applyFont="1" applyFill="1" applyBorder="1" applyAlignment="1">
      <alignment horizontal="center" vertical="center" shrinkToFit="1"/>
    </xf>
    <xf numFmtId="0" fontId="27" fillId="0" borderId="19" xfId="0" applyFont="1" applyBorder="1" applyAlignment="1">
      <alignment horizontal="center" vertical="center" wrapText="1"/>
    </xf>
    <xf numFmtId="0" fontId="28" fillId="4" borderId="44" xfId="0" applyFont="1" applyFill="1" applyBorder="1" applyAlignment="1">
      <alignment horizontal="center" vertical="center" shrinkToFit="1"/>
    </xf>
    <xf numFmtId="0" fontId="28" fillId="4" borderId="46" xfId="0" applyFont="1" applyFill="1" applyBorder="1" applyAlignment="1">
      <alignment horizontal="center" vertical="center" shrinkToFit="1"/>
    </xf>
    <xf numFmtId="0" fontId="28" fillId="33" borderId="44" xfId="0" applyFont="1" applyFill="1" applyBorder="1" applyAlignment="1">
      <alignment horizontal="center" vertical="center" shrinkToFit="1"/>
    </xf>
    <xf numFmtId="0" fontId="60" fillId="37" borderId="51" xfId="0" applyFont="1" applyFill="1" applyBorder="1" applyAlignment="1">
      <alignment horizontal="center" vertical="center" shrinkToFit="1"/>
    </xf>
    <xf numFmtId="0" fontId="60" fillId="37" borderId="23" xfId="0" applyFont="1" applyFill="1" applyBorder="1" applyAlignment="1">
      <alignment horizontal="center" vertical="center" shrinkToFit="1"/>
    </xf>
    <xf numFmtId="0" fontId="0" fillId="37" borderId="51" xfId="0" applyFill="1" applyBorder="1" applyAlignment="1">
      <alignment horizontal="center" vertical="center" wrapText="1"/>
    </xf>
    <xf numFmtId="0" fontId="0" fillId="37" borderId="23" xfId="0" applyFill="1" applyBorder="1" applyAlignment="1">
      <alignment horizontal="center" vertical="center" wrapText="1"/>
    </xf>
    <xf numFmtId="0" fontId="0" fillId="0" borderId="49" xfId="0" applyBorder="1" applyAlignment="1">
      <alignment horizontal="center" vertical="center"/>
    </xf>
    <xf numFmtId="0" fontId="59" fillId="0" borderId="75" xfId="0" applyFont="1" applyBorder="1" applyAlignment="1">
      <alignment horizontal="center" vertical="center" wrapText="1"/>
    </xf>
    <xf numFmtId="0" fontId="59" fillId="0" borderId="76" xfId="0" applyFont="1" applyBorder="1" applyAlignment="1">
      <alignment horizontal="center" vertical="center" wrapText="1"/>
    </xf>
    <xf numFmtId="0" fontId="27" fillId="30" borderId="22" xfId="0" applyFont="1" applyFill="1" applyBorder="1" applyAlignment="1">
      <alignment horizontal="center" vertical="center" shrinkToFit="1"/>
    </xf>
    <xf numFmtId="0" fontId="27" fillId="30" borderId="23" xfId="0" applyFont="1" applyFill="1" applyBorder="1" applyAlignment="1">
      <alignment horizontal="center" vertical="center" shrinkToFit="1"/>
    </xf>
    <xf numFmtId="0" fontId="0" fillId="0" borderId="4" xfId="0" applyBorder="1" applyAlignment="1">
      <alignment horizontal="center" vertical="center"/>
    </xf>
    <xf numFmtId="0" fontId="61" fillId="0" borderId="12" xfId="0" applyFont="1" applyBorder="1" applyAlignment="1">
      <alignment horizontal="center" vertical="center"/>
    </xf>
    <xf numFmtId="0" fontId="61" fillId="0" borderId="4" xfId="0" applyFont="1" applyBorder="1" applyAlignment="1">
      <alignment horizontal="center" vertical="center"/>
    </xf>
    <xf numFmtId="176" fontId="57" fillId="0" borderId="92" xfId="0" applyNumberFormat="1" applyFont="1" applyBorder="1" applyAlignment="1">
      <alignment horizontal="center" vertical="top" textRotation="255" shrinkToFit="1"/>
    </xf>
    <xf numFmtId="176" fontId="57" fillId="0" borderId="0" xfId="0" applyNumberFormat="1" applyFont="1" applyAlignment="1">
      <alignment horizontal="center" vertical="top" textRotation="255" shrinkToFit="1"/>
    </xf>
    <xf numFmtId="176" fontId="57" fillId="0" borderId="43" xfId="0" applyNumberFormat="1" applyFont="1" applyBorder="1" applyAlignment="1">
      <alignment horizontal="center" vertical="top" textRotation="255" shrinkToFit="1"/>
    </xf>
    <xf numFmtId="0" fontId="49" fillId="38" borderId="128" xfId="0" applyFont="1" applyFill="1" applyBorder="1" applyAlignment="1">
      <alignment horizontal="center" vertical="center" shrinkToFit="1"/>
    </xf>
    <xf numFmtId="0" fontId="49" fillId="33" borderId="80" xfId="0" applyFont="1" applyFill="1" applyBorder="1" applyAlignment="1">
      <alignment horizontal="center" vertical="center" shrinkToFit="1"/>
    </xf>
    <xf numFmtId="0" fontId="49" fillId="33" borderId="64" xfId="0" applyFont="1" applyFill="1" applyBorder="1" applyAlignment="1">
      <alignment horizontal="center" vertical="center" shrinkToFit="1"/>
    </xf>
    <xf numFmtId="0" fontId="49" fillId="38" borderId="59" xfId="0" applyFont="1" applyFill="1" applyBorder="1" applyAlignment="1">
      <alignment horizontal="center" vertical="center" shrinkToFit="1"/>
    </xf>
    <xf numFmtId="0" fontId="28" fillId="38" borderId="84" xfId="0" applyFont="1" applyFill="1" applyBorder="1" applyAlignment="1">
      <alignment horizontal="center" vertical="center"/>
    </xf>
    <xf numFmtId="0" fontId="28" fillId="2" borderId="6" xfId="0" applyFont="1" applyFill="1" applyBorder="1" applyAlignment="1">
      <alignment horizontal="center" vertical="center" wrapText="1" shrinkToFit="1"/>
    </xf>
    <xf numFmtId="0" fontId="28" fillId="2" borderId="27" xfId="0" applyFont="1" applyFill="1" applyBorder="1" applyAlignment="1">
      <alignment horizontal="center" vertical="center" wrapText="1" shrinkToFit="1"/>
    </xf>
    <xf numFmtId="0" fontId="28" fillId="2" borderId="3" xfId="0" applyFont="1" applyFill="1" applyBorder="1" applyAlignment="1">
      <alignment horizontal="center" vertical="center" wrapText="1" shrinkToFit="1"/>
    </xf>
    <xf numFmtId="0" fontId="0" fillId="0" borderId="103" xfId="0" applyBorder="1" applyAlignment="1">
      <alignment horizontal="center" vertical="center"/>
    </xf>
    <xf numFmtId="0" fontId="27" fillId="0" borderId="6" xfId="0" applyFont="1" applyBorder="1" applyAlignment="1">
      <alignment horizontal="center" vertical="center" wrapText="1" shrinkToFit="1"/>
    </xf>
    <xf numFmtId="0" fontId="27" fillId="0" borderId="3" xfId="0" applyFont="1" applyBorder="1" applyAlignment="1">
      <alignment horizontal="center" vertical="center" wrapText="1" shrinkToFit="1"/>
    </xf>
    <xf numFmtId="0" fontId="27" fillId="0" borderId="27" xfId="0" applyFont="1" applyBorder="1" applyAlignment="1">
      <alignment horizontal="center" vertical="center" wrapText="1" shrinkToFit="1"/>
    </xf>
    <xf numFmtId="0" fontId="27" fillId="0" borderId="25" xfId="0" applyFont="1" applyBorder="1" applyAlignment="1">
      <alignment horizontal="center" vertical="center" wrapText="1" shrinkToFit="1"/>
    </xf>
    <xf numFmtId="0" fontId="27" fillId="0" borderId="9" xfId="0" applyFont="1" applyBorder="1" applyAlignment="1">
      <alignment horizontal="center" vertical="center" wrapText="1" shrinkToFit="1"/>
    </xf>
    <xf numFmtId="0" fontId="27" fillId="0" borderId="26" xfId="0" applyFont="1" applyBorder="1" applyAlignment="1">
      <alignment horizontal="center" vertical="center" wrapText="1" shrinkToFit="1"/>
    </xf>
    <xf numFmtId="0" fontId="27" fillId="5" borderId="6" xfId="0" applyFont="1" applyFill="1" applyBorder="1" applyAlignment="1">
      <alignment horizontal="center" vertical="center" wrapText="1" shrinkToFit="1"/>
    </xf>
    <xf numFmtId="0" fontId="27" fillId="5" borderId="27" xfId="0" applyFont="1" applyFill="1" applyBorder="1" applyAlignment="1">
      <alignment horizontal="center" vertical="center" wrapText="1" shrinkToFit="1"/>
    </xf>
    <xf numFmtId="0" fontId="27" fillId="5" borderId="3" xfId="0" applyFont="1" applyFill="1" applyBorder="1" applyAlignment="1">
      <alignment horizontal="center" vertical="center" wrapText="1" shrinkToFit="1"/>
    </xf>
    <xf numFmtId="0" fontId="0" fillId="38" borderId="6" xfId="0" applyFill="1" applyBorder="1" applyAlignment="1">
      <alignment horizontal="center" vertical="center" wrapText="1" shrinkToFit="1"/>
    </xf>
    <xf numFmtId="0" fontId="0" fillId="38" borderId="27" xfId="0" applyFill="1" applyBorder="1" applyAlignment="1">
      <alignment horizontal="center" vertical="center" wrapText="1" shrinkToFit="1"/>
    </xf>
    <xf numFmtId="0" fontId="0" fillId="38" borderId="3" xfId="0" applyFill="1" applyBorder="1" applyAlignment="1">
      <alignment horizontal="center" vertical="center" wrapText="1" shrinkToFit="1"/>
    </xf>
    <xf numFmtId="0" fontId="0" fillId="0" borderId="95" xfId="0" applyBorder="1" applyAlignment="1">
      <alignment horizontal="center" vertical="center"/>
    </xf>
    <xf numFmtId="0" fontId="44" fillId="11" borderId="0" xfId="0" applyFont="1" applyFill="1" applyAlignment="1">
      <alignment horizontal="center" vertical="center"/>
    </xf>
    <xf numFmtId="0" fontId="46" fillId="23" borderId="22" xfId="0" applyFont="1" applyFill="1" applyBorder="1" applyAlignment="1">
      <alignment horizontal="center" vertical="center"/>
    </xf>
    <xf numFmtId="0" fontId="46" fillId="23" borderId="51" xfId="0" applyFont="1" applyFill="1" applyBorder="1" applyAlignment="1">
      <alignment horizontal="center" vertical="center"/>
    </xf>
    <xf numFmtId="0" fontId="46" fillId="23" borderId="23" xfId="0" applyFont="1" applyFill="1" applyBorder="1" applyAlignment="1">
      <alignment horizontal="center" vertical="center"/>
    </xf>
    <xf numFmtId="0" fontId="27" fillId="0" borderId="22" xfId="0" applyFont="1" applyBorder="1" applyAlignment="1">
      <alignment horizontal="center" vertical="center"/>
    </xf>
    <xf numFmtId="0" fontId="27" fillId="0" borderId="19" xfId="0" applyFont="1" applyBorder="1" applyAlignment="1">
      <alignment horizontal="center" vertical="center"/>
    </xf>
    <xf numFmtId="0" fontId="27" fillId="0" borderId="51" xfId="0" applyFont="1" applyBorder="1" applyAlignment="1">
      <alignment horizontal="center" vertical="center"/>
    </xf>
    <xf numFmtId="0" fontId="27" fillId="0" borderId="23" xfId="0" applyFont="1" applyBorder="1" applyAlignment="1">
      <alignment horizontal="center" vertical="center"/>
    </xf>
    <xf numFmtId="0" fontId="27" fillId="19" borderId="6" xfId="0" applyFont="1" applyFill="1" applyBorder="1" applyAlignment="1">
      <alignment horizontal="center" vertical="center" wrapText="1" shrinkToFit="1"/>
    </xf>
    <xf numFmtId="0" fontId="27" fillId="19" borderId="3" xfId="0" applyFont="1" applyFill="1" applyBorder="1" applyAlignment="1">
      <alignment horizontal="center" vertical="center" wrapText="1" shrinkToFit="1"/>
    </xf>
    <xf numFmtId="0" fontId="27" fillId="19" borderId="25" xfId="0" applyFont="1" applyFill="1" applyBorder="1" applyAlignment="1">
      <alignment horizontal="center" vertical="center" wrapText="1" shrinkToFit="1"/>
    </xf>
    <xf numFmtId="0" fontId="27" fillId="19" borderId="9" xfId="0" applyFont="1" applyFill="1" applyBorder="1" applyAlignment="1">
      <alignment horizontal="center" vertical="center" wrapText="1" shrinkToFit="1"/>
    </xf>
    <xf numFmtId="0" fontId="27" fillId="19" borderId="26" xfId="0" applyFont="1" applyFill="1" applyBorder="1" applyAlignment="1">
      <alignment horizontal="center" vertical="center" wrapText="1" shrinkToFit="1"/>
    </xf>
    <xf numFmtId="0" fontId="0" fillId="0" borderId="103" xfId="0" applyBorder="1" applyAlignment="1">
      <alignment horizontal="center" vertical="center" wrapText="1"/>
    </xf>
    <xf numFmtId="0" fontId="0" fillId="31" borderId="25" xfId="0" applyFill="1" applyBorder="1" applyAlignment="1">
      <alignment horizontal="center" vertical="center" wrapText="1" shrinkToFit="1"/>
    </xf>
    <xf numFmtId="0" fontId="0" fillId="31" borderId="9" xfId="0" applyFill="1" applyBorder="1" applyAlignment="1">
      <alignment horizontal="center" vertical="center" wrapText="1" shrinkToFit="1"/>
    </xf>
    <xf numFmtId="0" fontId="0" fillId="31" borderId="26" xfId="0" applyFill="1" applyBorder="1" applyAlignment="1">
      <alignment horizontal="center" vertical="center" wrapText="1" shrinkToFit="1"/>
    </xf>
    <xf numFmtId="0" fontId="46" fillId="0" borderId="25" xfId="0" applyFont="1" applyBorder="1" applyAlignment="1">
      <alignment horizontal="center" vertical="center" wrapText="1" shrinkToFit="1"/>
    </xf>
    <xf numFmtId="0" fontId="46" fillId="0" borderId="24" xfId="0" applyFont="1" applyBorder="1" applyAlignment="1">
      <alignment horizontal="center" vertical="center" shrinkToFit="1"/>
    </xf>
    <xf numFmtId="0" fontId="46" fillId="0" borderId="26" xfId="0" applyFont="1" applyBorder="1" applyAlignment="1">
      <alignment horizontal="center" vertical="center" shrinkToFit="1"/>
    </xf>
    <xf numFmtId="0" fontId="46" fillId="0" borderId="12" xfId="0" applyFont="1" applyBorder="1" applyAlignment="1">
      <alignment horizontal="center" vertical="center" shrinkToFit="1"/>
    </xf>
    <xf numFmtId="0" fontId="27" fillId="0" borderId="26" xfId="0" applyFont="1" applyBorder="1" applyAlignment="1">
      <alignment horizontal="center" vertical="center" wrapText="1"/>
    </xf>
    <xf numFmtId="0" fontId="27" fillId="0" borderId="12" xfId="0" applyFont="1" applyBorder="1" applyAlignment="1">
      <alignment horizontal="center" vertical="center" wrapText="1"/>
    </xf>
    <xf numFmtId="0" fontId="27" fillId="0" borderId="4" xfId="0" applyFont="1" applyBorder="1" applyAlignment="1">
      <alignment horizontal="center" vertical="center" wrapText="1"/>
    </xf>
    <xf numFmtId="0" fontId="0" fillId="0" borderId="6" xfId="0" applyBorder="1" applyAlignment="1">
      <alignment horizontal="center" vertical="center" wrapText="1" shrinkToFit="1"/>
    </xf>
    <xf numFmtId="0" fontId="0" fillId="0" borderId="27" xfId="0" applyBorder="1" applyAlignment="1">
      <alignment horizontal="center" vertical="center" wrapText="1" shrinkToFit="1"/>
    </xf>
    <xf numFmtId="0" fontId="0" fillId="0" borderId="3" xfId="0" applyBorder="1" applyAlignment="1">
      <alignment horizontal="center" vertical="center" wrapText="1" shrinkToFit="1"/>
    </xf>
    <xf numFmtId="0" fontId="49" fillId="32" borderId="79" xfId="0" applyFont="1" applyFill="1" applyBorder="1" applyAlignment="1">
      <alignment horizontal="center" vertical="center" shrinkToFit="1"/>
    </xf>
    <xf numFmtId="0" fontId="49" fillId="32" borderId="99" xfId="0" applyFont="1" applyFill="1" applyBorder="1" applyAlignment="1">
      <alignment horizontal="center" vertical="center" shrinkToFit="1"/>
    </xf>
    <xf numFmtId="176" fontId="57" fillId="5" borderId="22" xfId="0" applyNumberFormat="1" applyFont="1" applyFill="1" applyBorder="1" applyAlignment="1">
      <alignment horizontal="center" vertical="center" shrinkToFit="1"/>
    </xf>
    <xf numFmtId="176" fontId="57" fillId="5" borderId="23" xfId="0" applyNumberFormat="1" applyFont="1" applyFill="1" applyBorder="1" applyAlignment="1">
      <alignment horizontal="center" vertical="center" shrinkToFit="1"/>
    </xf>
    <xf numFmtId="176" fontId="57" fillId="24" borderId="22" xfId="0" applyNumberFormat="1" applyFont="1" applyFill="1" applyBorder="1" applyAlignment="1">
      <alignment horizontal="center" vertical="center" shrinkToFit="1"/>
    </xf>
    <xf numFmtId="176" fontId="57" fillId="24" borderId="51" xfId="0" applyNumberFormat="1" applyFont="1" applyFill="1" applyBorder="1" applyAlignment="1">
      <alignment horizontal="center" vertical="center" shrinkToFit="1"/>
    </xf>
    <xf numFmtId="176" fontId="57" fillId="24" borderId="23" xfId="0" applyNumberFormat="1" applyFont="1" applyFill="1" applyBorder="1" applyAlignment="1">
      <alignment horizontal="center" vertical="center" shrinkToFit="1"/>
    </xf>
    <xf numFmtId="0" fontId="27" fillId="2" borderId="6" xfId="0" applyFont="1" applyFill="1" applyBorder="1" applyAlignment="1">
      <alignment horizontal="center" vertical="center" wrapText="1" shrinkToFit="1"/>
    </xf>
    <xf numFmtId="0" fontId="27" fillId="2" borderId="27" xfId="0" applyFont="1" applyFill="1" applyBorder="1" applyAlignment="1">
      <alignment horizontal="center" vertical="center" wrapText="1" shrinkToFit="1"/>
    </xf>
    <xf numFmtId="0" fontId="27" fillId="2" borderId="3" xfId="0" applyFont="1" applyFill="1" applyBorder="1" applyAlignment="1">
      <alignment horizontal="center" vertical="center" wrapText="1" shrinkToFit="1"/>
    </xf>
    <xf numFmtId="0" fontId="27" fillId="0" borderId="22" xfId="0" applyFont="1" applyBorder="1" applyAlignment="1">
      <alignment horizontal="center" vertical="center" wrapText="1" shrinkToFit="1"/>
    </xf>
    <xf numFmtId="0" fontId="27" fillId="0" borderId="23" xfId="0" applyFont="1" applyBorder="1" applyAlignment="1">
      <alignment horizontal="center" vertical="center" wrapText="1" shrinkToFit="1"/>
    </xf>
    <xf numFmtId="0" fontId="0" fillId="0" borderId="114" xfId="0" applyBorder="1" applyAlignment="1">
      <alignment horizontal="center" vertical="center" wrapText="1"/>
    </xf>
    <xf numFmtId="0" fontId="0" fillId="0" borderId="115" xfId="0" applyBorder="1" applyAlignment="1">
      <alignment horizontal="center" vertical="center" wrapText="1"/>
    </xf>
    <xf numFmtId="0" fontId="28" fillId="7" borderId="23" xfId="0" applyFont="1" applyFill="1" applyBorder="1" applyAlignment="1">
      <alignment horizontal="center" vertical="center" shrinkToFit="1"/>
    </xf>
    <xf numFmtId="0" fontId="0" fillId="5" borderId="51" xfId="0" applyFill="1" applyBorder="1" applyAlignment="1">
      <alignment horizontal="center" vertical="center" wrapText="1"/>
    </xf>
    <xf numFmtId="0" fontId="0" fillId="0" borderId="50" xfId="0" applyBorder="1" applyAlignment="1">
      <alignment horizontal="center" vertical="center" wrapText="1"/>
    </xf>
    <xf numFmtId="0" fontId="28" fillId="4" borderId="51" xfId="0" applyFont="1" applyFill="1" applyBorder="1" applyAlignment="1">
      <alignment horizontal="center" vertical="center" wrapText="1"/>
    </xf>
    <xf numFmtId="0" fontId="0" fillId="32" borderId="51" xfId="0" applyFill="1" applyBorder="1" applyAlignment="1">
      <alignment horizontal="center" vertical="center" wrapText="1"/>
    </xf>
    <xf numFmtId="0" fontId="0" fillId="32" borderId="23" xfId="0" applyFill="1" applyBorder="1" applyAlignment="1">
      <alignment horizontal="center" vertical="center" wrapText="1"/>
    </xf>
    <xf numFmtId="0" fontId="49" fillId="32" borderId="96" xfId="0" applyFont="1" applyFill="1" applyBorder="1" applyAlignment="1">
      <alignment horizontal="center" vertical="center" shrinkToFit="1"/>
    </xf>
    <xf numFmtId="0" fontId="0" fillId="0" borderId="46" xfId="0" applyBorder="1" applyAlignment="1">
      <alignment horizontal="center" vertical="center" wrapText="1"/>
    </xf>
    <xf numFmtId="0" fontId="0" fillId="0" borderId="120" xfId="0" applyBorder="1" applyAlignment="1">
      <alignment horizontal="center" vertical="center"/>
    </xf>
    <xf numFmtId="0" fontId="27" fillId="0" borderId="22" xfId="0" applyFont="1" applyBorder="1" applyAlignment="1">
      <alignment horizontal="center" vertical="center" shrinkToFit="1"/>
    </xf>
    <xf numFmtId="0" fontId="27" fillId="0" borderId="122" xfId="0" applyFont="1" applyBorder="1" applyAlignment="1">
      <alignment horizontal="center" vertical="center" shrinkToFit="1"/>
    </xf>
    <xf numFmtId="0" fontId="0" fillId="0" borderId="124" xfId="0" applyBorder="1" applyAlignment="1">
      <alignment horizontal="center" vertical="center" wrapText="1"/>
    </xf>
    <xf numFmtId="0" fontId="49" fillId="33" borderId="79" xfId="0" applyFont="1" applyFill="1" applyBorder="1" applyAlignment="1">
      <alignment horizontal="center" vertical="center" shrinkToFit="1"/>
    </xf>
    <xf numFmtId="0" fontId="49" fillId="33" borderId="99" xfId="0" applyFont="1" applyFill="1" applyBorder="1" applyAlignment="1">
      <alignment horizontal="center" vertical="center" shrinkToFit="1"/>
    </xf>
    <xf numFmtId="0" fontId="0" fillId="0" borderId="123" xfId="0" applyBorder="1" applyAlignment="1">
      <alignment horizontal="center" vertical="center" wrapText="1"/>
    </xf>
    <xf numFmtId="0" fontId="0" fillId="32" borderId="22" xfId="0" applyFill="1" applyBorder="1" applyAlignment="1">
      <alignment horizontal="center" vertical="center" wrapText="1"/>
    </xf>
    <xf numFmtId="0" fontId="49" fillId="32" borderId="104" xfId="0" applyFont="1" applyFill="1" applyBorder="1" applyAlignment="1">
      <alignment horizontal="center" vertical="center" shrinkToFit="1"/>
    </xf>
    <xf numFmtId="0" fontId="0" fillId="0" borderId="117" xfId="0" applyBorder="1" applyAlignment="1">
      <alignment horizontal="center" vertical="center" wrapText="1"/>
    </xf>
    <xf numFmtId="0" fontId="0" fillId="0" borderId="118" xfId="0" applyBorder="1" applyAlignment="1">
      <alignment horizontal="center" vertical="center" wrapText="1"/>
    </xf>
    <xf numFmtId="0" fontId="0" fillId="0" borderId="116" xfId="0" applyBorder="1" applyAlignment="1">
      <alignment horizontal="center" vertical="center" wrapText="1"/>
    </xf>
    <xf numFmtId="0" fontId="28" fillId="3" borderId="87" xfId="0" applyFont="1" applyFill="1" applyBorder="1" applyAlignment="1">
      <alignment horizontal="center" vertical="center" wrapText="1"/>
    </xf>
    <xf numFmtId="0" fontId="28" fillId="3" borderId="88" xfId="0" applyFont="1" applyFill="1" applyBorder="1" applyAlignment="1">
      <alignment horizontal="center" vertical="center" wrapText="1"/>
    </xf>
    <xf numFmtId="0" fontId="0" fillId="0" borderId="90" xfId="0" applyBorder="1" applyAlignment="1">
      <alignment horizontal="center" vertical="center"/>
    </xf>
    <xf numFmtId="0" fontId="28" fillId="7" borderId="89" xfId="0" applyFont="1" applyFill="1" applyBorder="1" applyAlignment="1">
      <alignment horizontal="center" vertical="center" shrinkToFit="1"/>
    </xf>
    <xf numFmtId="0" fontId="28" fillId="0" borderId="91" xfId="0" applyFont="1" applyBorder="1" applyAlignment="1">
      <alignment horizontal="center" vertical="center" wrapText="1"/>
    </xf>
    <xf numFmtId="0" fontId="28" fillId="0" borderId="49" xfId="0" applyFont="1" applyBorder="1" applyAlignment="1">
      <alignment horizontal="center" vertical="center" wrapText="1"/>
    </xf>
    <xf numFmtId="0" fontId="28" fillId="7" borderId="22" xfId="0" applyFont="1" applyFill="1" applyBorder="1" applyAlignment="1">
      <alignment horizontal="center" vertical="center" shrinkToFit="1"/>
    </xf>
    <xf numFmtId="0" fontId="0" fillId="0" borderId="119" xfId="0" applyBorder="1" applyAlignment="1">
      <alignment horizontal="center" vertical="center"/>
    </xf>
    <xf numFmtId="0" fontId="27" fillId="0" borderId="121" xfId="0" applyFont="1" applyBorder="1" applyAlignment="1">
      <alignment horizontal="center" vertical="center" shrinkToFit="1"/>
    </xf>
    <xf numFmtId="0" fontId="27" fillId="0" borderId="23" xfId="0" applyFont="1" applyBorder="1" applyAlignment="1">
      <alignment horizontal="center" vertical="center" shrinkToFit="1"/>
    </xf>
    <xf numFmtId="0" fontId="61" fillId="0" borderId="125" xfId="0" applyFont="1" applyBorder="1" applyAlignment="1">
      <alignment horizontal="center" vertical="center"/>
    </xf>
    <xf numFmtId="0" fontId="61" fillId="0" borderId="102" xfId="0" applyFont="1" applyBorder="1" applyAlignment="1">
      <alignment horizontal="center" vertical="center"/>
    </xf>
    <xf numFmtId="0" fontId="61" fillId="0" borderId="126" xfId="0" applyFont="1" applyBorder="1" applyAlignment="1">
      <alignment horizontal="center" vertical="center"/>
    </xf>
    <xf numFmtId="0" fontId="49" fillId="32" borderId="112" xfId="0" applyFont="1" applyFill="1" applyBorder="1" applyAlignment="1">
      <alignment horizontal="center" vertical="center" shrinkToFit="1"/>
    </xf>
    <xf numFmtId="0" fontId="49" fillId="32" borderId="113" xfId="0" applyFont="1" applyFill="1" applyBorder="1" applyAlignment="1">
      <alignment horizontal="center" vertical="center" shrinkToFit="1"/>
    </xf>
    <xf numFmtId="0" fontId="49" fillId="33" borderId="96" xfId="0" applyFont="1" applyFill="1" applyBorder="1" applyAlignment="1">
      <alignment horizontal="center" vertical="center" shrinkToFit="1"/>
    </xf>
    <xf numFmtId="0" fontId="25" fillId="11" borderId="22" xfId="0" applyFont="1" applyFill="1" applyBorder="1" applyAlignment="1">
      <alignment horizontal="center" vertical="center" wrapText="1"/>
    </xf>
    <xf numFmtId="0" fontId="25" fillId="11" borderId="23" xfId="0" applyFont="1" applyFill="1" applyBorder="1" applyAlignment="1">
      <alignment horizontal="center" vertical="center" wrapText="1"/>
    </xf>
    <xf numFmtId="0" fontId="46" fillId="24" borderId="25" xfId="0" applyFont="1" applyFill="1" applyBorder="1" applyAlignment="1">
      <alignment horizontal="center" vertical="center"/>
    </xf>
    <xf numFmtId="0" fontId="46" fillId="24" borderId="24" xfId="0" applyFont="1" applyFill="1" applyBorder="1" applyAlignment="1">
      <alignment horizontal="center" vertical="center"/>
    </xf>
    <xf numFmtId="0" fontId="46" fillId="24" borderId="30" xfId="0" applyFont="1" applyFill="1" applyBorder="1" applyAlignment="1">
      <alignment horizontal="center" vertical="center"/>
    </xf>
    <xf numFmtId="0" fontId="27" fillId="4" borderId="22" xfId="0" applyFont="1" applyFill="1" applyBorder="1" applyAlignment="1">
      <alignment horizontal="center" vertical="center" shrinkToFit="1"/>
    </xf>
    <xf numFmtId="0" fontId="27" fillId="4" borderId="23" xfId="0" applyFont="1" applyFill="1" applyBorder="1" applyAlignment="1">
      <alignment horizontal="center" vertical="center" shrinkToFit="1"/>
    </xf>
    <xf numFmtId="0" fontId="27" fillId="0" borderId="560" xfId="0" applyFont="1" applyBorder="1" applyAlignment="1">
      <alignment horizontal="center" vertical="center"/>
    </xf>
    <xf numFmtId="0" fontId="27" fillId="0" borderId="596" xfId="0" applyFont="1" applyBorder="1" applyAlignment="1">
      <alignment horizontal="center" vertical="center"/>
    </xf>
    <xf numFmtId="0" fontId="0" fillId="0" borderId="97" xfId="0" applyBorder="1" applyAlignment="1">
      <alignment horizontal="center" vertical="center" wrapText="1"/>
    </xf>
    <xf numFmtId="0" fontId="0" fillId="0" borderId="97" xfId="0" applyBorder="1" applyAlignment="1">
      <alignment horizontal="center" vertical="center"/>
    </xf>
    <xf numFmtId="0" fontId="0" fillId="0" borderId="0" xfId="0" applyAlignment="1">
      <alignment horizontal="center" vertical="center" wrapText="1"/>
    </xf>
    <xf numFmtId="0" fontId="0" fillId="0" borderId="597" xfId="0" applyBorder="1" applyAlignment="1">
      <alignment horizontal="center" vertical="center" wrapText="1"/>
    </xf>
    <xf numFmtId="0" fontId="0" fillId="0" borderId="598" xfId="0" applyBorder="1" applyAlignment="1">
      <alignment horizontal="center" vertical="center" wrapText="1"/>
    </xf>
    <xf numFmtId="0" fontId="0" fillId="0" borderId="650" xfId="0" applyBorder="1" applyAlignment="1">
      <alignment horizontal="center" vertical="center" wrapText="1"/>
    </xf>
    <xf numFmtId="0" fontId="0" fillId="0" borderId="609" xfId="0" applyBorder="1" applyAlignment="1">
      <alignment horizontal="center" vertical="center" wrapText="1"/>
    </xf>
    <xf numFmtId="0" fontId="51" fillId="0" borderId="97" xfId="0" applyFont="1" applyBorder="1" applyAlignment="1">
      <alignment horizontal="center" vertical="center" wrapText="1"/>
    </xf>
    <xf numFmtId="0" fontId="0" fillId="2" borderId="96" xfId="0" applyFill="1" applyBorder="1" applyAlignment="1">
      <alignment horizontal="center" vertical="center"/>
    </xf>
    <xf numFmtId="0" fontId="0" fillId="2" borderId="103" xfId="0" applyFill="1" applyBorder="1" applyAlignment="1">
      <alignment horizontal="center" vertical="center"/>
    </xf>
    <xf numFmtId="0" fontId="0" fillId="2" borderId="128" xfId="0" applyFill="1" applyBorder="1" applyAlignment="1">
      <alignment horizontal="center" vertical="center"/>
    </xf>
    <xf numFmtId="177" fontId="40" fillId="0" borderId="97" xfId="68" applyNumberFormat="1" applyFont="1" applyBorder="1" applyAlignment="1">
      <alignment horizontal="center" vertical="center"/>
    </xf>
    <xf numFmtId="177" fontId="40" fillId="0" borderId="97" xfId="68" applyNumberFormat="1" applyFont="1" applyBorder="1" applyAlignment="1">
      <alignment horizontal="center" vertical="center" wrapText="1"/>
    </xf>
    <xf numFmtId="0" fontId="14" fillId="0" borderId="29" xfId="62" applyBorder="1" applyAlignment="1">
      <alignment horizontal="center" vertical="center"/>
    </xf>
    <xf numFmtId="0" fontId="14" fillId="0" borderId="41" xfId="62" applyBorder="1" applyAlignment="1">
      <alignment horizontal="center" vertical="center"/>
    </xf>
    <xf numFmtId="0" fontId="14" fillId="0" borderId="42" xfId="62" applyBorder="1" applyAlignment="1">
      <alignment horizontal="center" vertical="center"/>
    </xf>
    <xf numFmtId="0" fontId="5" fillId="34" borderId="96" xfId="62" applyFont="1" applyFill="1" applyBorder="1" applyAlignment="1">
      <alignment horizontal="center" vertical="center"/>
    </xf>
    <xf numFmtId="0" fontId="14" fillId="34" borderId="128" xfId="62" applyFill="1" applyBorder="1" applyAlignment="1">
      <alignment horizontal="center" vertical="center"/>
    </xf>
    <xf numFmtId="0" fontId="45" fillId="13" borderId="29" xfId="62" applyFont="1" applyFill="1" applyBorder="1" applyAlignment="1">
      <alignment horizontal="center" vertical="center"/>
    </xf>
    <xf numFmtId="0" fontId="45" fillId="13" borderId="41" xfId="62" applyFont="1" applyFill="1" applyBorder="1" applyAlignment="1">
      <alignment horizontal="center" vertical="center"/>
    </xf>
    <xf numFmtId="0" fontId="45" fillId="13" borderId="42" xfId="62" applyFont="1" applyFill="1" applyBorder="1" applyAlignment="1">
      <alignment horizontal="center" vertical="center"/>
    </xf>
    <xf numFmtId="0" fontId="45" fillId="27" borderId="29" xfId="62" applyFont="1" applyFill="1" applyBorder="1" applyAlignment="1">
      <alignment horizontal="center" vertical="center"/>
    </xf>
    <xf numFmtId="0" fontId="45" fillId="27" borderId="42" xfId="62" applyFont="1" applyFill="1" applyBorder="1" applyAlignment="1">
      <alignment horizontal="center" vertical="center"/>
    </xf>
    <xf numFmtId="0" fontId="45" fillId="26" borderId="29" xfId="62" applyFont="1" applyFill="1" applyBorder="1" applyAlignment="1">
      <alignment horizontal="center" vertical="center"/>
    </xf>
    <xf numFmtId="0" fontId="45" fillId="26" borderId="42" xfId="62" applyFont="1" applyFill="1" applyBorder="1" applyAlignment="1">
      <alignment horizontal="center" vertical="center"/>
    </xf>
    <xf numFmtId="0" fontId="14" fillId="28" borderId="29" xfId="62" applyFill="1" applyBorder="1" applyAlignment="1">
      <alignment horizontal="center" vertical="center"/>
    </xf>
    <xf numFmtId="0" fontId="14" fillId="28" borderId="42" xfId="62" applyFill="1" applyBorder="1" applyAlignment="1">
      <alignment horizontal="center" vertical="center"/>
    </xf>
    <xf numFmtId="0" fontId="14" fillId="25" borderId="29" xfId="62" applyFill="1" applyBorder="1" applyAlignment="1">
      <alignment horizontal="center" vertical="center"/>
    </xf>
    <xf numFmtId="0" fontId="14" fillId="25" borderId="41" xfId="62" applyFill="1" applyBorder="1" applyAlignment="1">
      <alignment horizontal="center" vertical="center"/>
    </xf>
    <xf numFmtId="0" fontId="14" fillId="25" borderId="42" xfId="62" applyFill="1" applyBorder="1" applyAlignment="1">
      <alignment horizontal="center" vertical="center"/>
    </xf>
    <xf numFmtId="0" fontId="14" fillId="23" borderId="29" xfId="62" applyFill="1" applyBorder="1" applyAlignment="1">
      <alignment horizontal="center" vertical="center"/>
    </xf>
    <xf numFmtId="0" fontId="14" fillId="23" borderId="41" xfId="62" applyFill="1" applyBorder="1" applyAlignment="1">
      <alignment horizontal="center" vertical="center"/>
    </xf>
    <xf numFmtId="0" fontId="14" fillId="23" borderId="42" xfId="62" applyFill="1" applyBorder="1" applyAlignment="1">
      <alignment horizontal="center" vertical="center"/>
    </xf>
    <xf numFmtId="0" fontId="14" fillId="24" borderId="29" xfId="62" applyFill="1" applyBorder="1" applyAlignment="1">
      <alignment horizontal="center" vertical="center"/>
    </xf>
    <xf numFmtId="0" fontId="14" fillId="24" borderId="41" xfId="62" applyFill="1" applyBorder="1" applyAlignment="1">
      <alignment horizontal="center" vertical="center"/>
    </xf>
    <xf numFmtId="0" fontId="14" fillId="24" borderId="93" xfId="62" applyFill="1" applyBorder="1" applyAlignment="1">
      <alignment horizontal="center" vertical="center"/>
    </xf>
    <xf numFmtId="0" fontId="14" fillId="24" borderId="42" xfId="62" applyFill="1" applyBorder="1" applyAlignment="1">
      <alignment horizontal="center" vertical="center"/>
    </xf>
    <xf numFmtId="0" fontId="5" fillId="0" borderId="29" xfId="62" applyFont="1" applyBorder="1" applyAlignment="1">
      <alignment horizontal="center" vertical="center" shrinkToFit="1"/>
    </xf>
    <xf numFmtId="0" fontId="14" fillId="0" borderId="41" xfId="62" applyBorder="1" applyAlignment="1">
      <alignment horizontal="center" vertical="center" shrinkToFit="1"/>
    </xf>
    <xf numFmtId="0" fontId="14" fillId="0" borderId="42" xfId="62" applyBorder="1" applyAlignment="1">
      <alignment horizontal="center" vertical="center" shrinkToFit="1"/>
    </xf>
    <xf numFmtId="0" fontId="14" fillId="0" borderId="29" xfId="62" applyBorder="1" applyAlignment="1">
      <alignment horizontal="center" vertical="center" shrinkToFit="1"/>
    </xf>
    <xf numFmtId="0" fontId="14" fillId="0" borderId="59" xfId="62" applyBorder="1" applyAlignment="1">
      <alignment horizontal="center" vertical="center" shrinkToFit="1"/>
    </xf>
    <xf numFmtId="0" fontId="14" fillId="0" borderId="58" xfId="62" applyBorder="1" applyAlignment="1">
      <alignment horizontal="center" vertical="center" shrinkToFit="1"/>
    </xf>
    <xf numFmtId="0" fontId="45" fillId="0" borderId="73" xfId="62" applyFont="1" applyBorder="1" applyAlignment="1">
      <alignment horizontal="center" vertical="center"/>
    </xf>
    <xf numFmtId="0" fontId="45" fillId="0" borderId="85" xfId="62" applyFont="1" applyBorder="1" applyAlignment="1">
      <alignment horizontal="center" vertical="center"/>
    </xf>
    <xf numFmtId="0" fontId="45" fillId="0" borderId="86" xfId="62" applyFont="1" applyBorder="1" applyAlignment="1">
      <alignment horizontal="center" vertical="center"/>
    </xf>
    <xf numFmtId="0" fontId="45" fillId="26" borderId="41" xfId="62" applyFont="1" applyFill="1" applyBorder="1" applyAlignment="1">
      <alignment horizontal="center" vertical="center"/>
    </xf>
    <xf numFmtId="0" fontId="14" fillId="0" borderId="59" xfId="62" applyBorder="1" applyAlignment="1">
      <alignment horizontal="center" vertical="center"/>
    </xf>
    <xf numFmtId="0" fontId="14" fillId="0" borderId="58" xfId="62" applyBorder="1" applyAlignment="1">
      <alignment horizontal="center" vertical="center"/>
    </xf>
    <xf numFmtId="0" fontId="5" fillId="0" borderId="29" xfId="62" applyFont="1" applyBorder="1" applyAlignment="1">
      <alignment horizontal="center" vertical="center"/>
    </xf>
    <xf numFmtId="0" fontId="14" fillId="25" borderId="28" xfId="62" applyFill="1" applyBorder="1" applyAlignment="1">
      <alignment horizontal="center" vertical="center"/>
    </xf>
    <xf numFmtId="0" fontId="14" fillId="0" borderId="28" xfId="62" applyBorder="1" applyAlignment="1">
      <alignment horizontal="center" vertical="center"/>
    </xf>
    <xf numFmtId="0" fontId="14" fillId="0" borderId="28" xfId="62" applyBorder="1" applyAlignment="1">
      <alignment horizontal="center" vertical="center" shrinkToFit="1"/>
    </xf>
    <xf numFmtId="0" fontId="14" fillId="2" borderId="28" xfId="62" applyFill="1" applyBorder="1" applyAlignment="1">
      <alignment horizontal="center" vertical="center"/>
    </xf>
    <xf numFmtId="0" fontId="14" fillId="22" borderId="28" xfId="62" applyFill="1" applyBorder="1" applyAlignment="1">
      <alignment horizontal="center" vertical="center"/>
    </xf>
    <xf numFmtId="0" fontId="14" fillId="28" borderId="28" xfId="62" applyFill="1" applyBorder="1" applyAlignment="1">
      <alignment horizontal="center" vertical="center"/>
    </xf>
    <xf numFmtId="0" fontId="14" fillId="0" borderId="2" xfId="62" applyBorder="1" applyAlignment="1">
      <alignment horizontal="center" vertical="center"/>
    </xf>
    <xf numFmtId="0" fontId="14" fillId="5" borderId="2" xfId="62" applyFill="1" applyBorder="1" applyAlignment="1">
      <alignment horizontal="center" vertical="center"/>
    </xf>
    <xf numFmtId="0" fontId="14" fillId="26" borderId="28" xfId="62" applyFill="1" applyBorder="1" applyAlignment="1">
      <alignment horizontal="center" vertical="center"/>
    </xf>
    <xf numFmtId="0" fontId="14" fillId="13" borderId="28" xfId="62" applyFill="1" applyBorder="1" applyAlignment="1">
      <alignment horizontal="center" vertical="center"/>
    </xf>
    <xf numFmtId="0" fontId="14" fillId="27" borderId="28" xfId="62" applyFill="1" applyBorder="1" applyAlignment="1">
      <alignment horizontal="center" vertical="center"/>
    </xf>
    <xf numFmtId="0" fontId="14" fillId="5" borderId="28" xfId="62" applyFill="1" applyBorder="1" applyAlignment="1">
      <alignment horizontal="center" vertical="center"/>
    </xf>
    <xf numFmtId="0" fontId="14" fillId="5" borderId="29" xfId="62" applyFill="1" applyBorder="1" applyAlignment="1">
      <alignment horizontal="center" vertical="center"/>
    </xf>
    <xf numFmtId="0" fontId="14" fillId="5" borderId="41" xfId="62" applyFill="1" applyBorder="1" applyAlignment="1">
      <alignment horizontal="center" vertical="center"/>
    </xf>
    <xf numFmtId="176" fontId="0" fillId="20" borderId="4683" xfId="0" applyNumberFormat="1" applyFont="1" applyFill="1" applyBorder="1" applyAlignment="1">
      <alignment horizontal="center" vertical="center" shrinkToFit="1"/>
    </xf>
  </cellXfs>
  <cellStyles count="70">
    <cellStyle name="パーセント" xfId="64" builtinId="5"/>
    <cellStyle name="悪い 2" xfId="58"/>
    <cellStyle name="桁区切り" xfId="65" builtinId="6"/>
    <cellStyle name="桁区切り 2" xfId="55"/>
    <cellStyle name="桁区切り 4 2 2 4 2 3 2" xfId="45"/>
    <cellStyle name="桁区切り 4 2 2 4 2 3 2 2" xfId="48"/>
    <cellStyle name="標準" xfId="0" builtinId="0"/>
    <cellStyle name="標準 10" xfId="13"/>
    <cellStyle name="標準 11" xfId="14"/>
    <cellStyle name="標準 12" xfId="15"/>
    <cellStyle name="標準 13" xfId="16"/>
    <cellStyle name="標準 14" xfId="17"/>
    <cellStyle name="標準 15" xfId="18"/>
    <cellStyle name="標準 16" xfId="19"/>
    <cellStyle name="標準 17" xfId="26"/>
    <cellStyle name="標準 18" xfId="27"/>
    <cellStyle name="標準 19" xfId="28"/>
    <cellStyle name="標準 2" xfId="1"/>
    <cellStyle name="標準 2 2" xfId="2"/>
    <cellStyle name="標準 2 3" xfId="51"/>
    <cellStyle name="標準 20" xfId="29"/>
    <cellStyle name="標準 21" xfId="60"/>
    <cellStyle name="標準 22" xfId="20"/>
    <cellStyle name="標準 23" xfId="21"/>
    <cellStyle name="標準 24" xfId="8"/>
    <cellStyle name="標準 25" xfId="4"/>
    <cellStyle name="標準 26" xfId="5"/>
    <cellStyle name="標準 27" xfId="6"/>
    <cellStyle name="標準 28" xfId="7"/>
    <cellStyle name="標準 29" xfId="30"/>
    <cellStyle name="標準 3" xfId="46"/>
    <cellStyle name="標準 3 2" xfId="49"/>
    <cellStyle name="標準 3 2 2" xfId="52"/>
    <cellStyle name="標準 3 3" xfId="54"/>
    <cellStyle name="標準 3 4" xfId="57"/>
    <cellStyle name="標準 30" xfId="33"/>
    <cellStyle name="標準 31" xfId="34"/>
    <cellStyle name="標準 32" xfId="35"/>
    <cellStyle name="標準 32 2" xfId="69"/>
    <cellStyle name="標準 33" xfId="31"/>
    <cellStyle name="標準 34" xfId="23"/>
    <cellStyle name="標準 35" xfId="24"/>
    <cellStyle name="標準 36" xfId="62"/>
    <cellStyle name="標準 36 2" xfId="63"/>
    <cellStyle name="標準 37" xfId="67"/>
    <cellStyle name="標準 4" xfId="50"/>
    <cellStyle name="標準 40" xfId="38"/>
    <cellStyle name="標準 41" xfId="22"/>
    <cellStyle name="標準 42" xfId="32"/>
    <cellStyle name="標準 44" xfId="39"/>
    <cellStyle name="標準 45" xfId="40"/>
    <cellStyle name="標準 46" xfId="41"/>
    <cellStyle name="標準 47" xfId="42"/>
    <cellStyle name="標準 48" xfId="43"/>
    <cellStyle name="標準 49" xfId="44"/>
    <cellStyle name="標準 5" xfId="53"/>
    <cellStyle name="標準 5 2" xfId="3"/>
    <cellStyle name="標準 5 3" xfId="25"/>
    <cellStyle name="標準 50" xfId="37"/>
    <cellStyle name="標準 51" xfId="36"/>
    <cellStyle name="標準 53" xfId="47"/>
    <cellStyle name="標準 6" xfId="56"/>
    <cellStyle name="標準 6 2" xfId="9"/>
    <cellStyle name="標準 7" xfId="59"/>
    <cellStyle name="標準 7 2" xfId="10"/>
    <cellStyle name="標準 8" xfId="11"/>
    <cellStyle name="標準 9" xfId="12"/>
    <cellStyle name="標準_02システム詳細設計書(StageII)" xfId="61"/>
    <cellStyle name="標準_製番台帳(19期)191." xfId="66"/>
    <cellStyle name="標準_履歴カード　ACUTE2510EXP 200801" xfId="68"/>
  </cellStyles>
  <dxfs count="4497">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color rgb="FF9C0006"/>
      </font>
      <fill>
        <patternFill>
          <bgColor rgb="FFFFC7CE"/>
        </patternFill>
      </fill>
    </dxf>
    <dxf>
      <fill>
        <patternFill>
          <bgColor theme="8" tint="0.59996337778862885"/>
        </patternFill>
      </fill>
    </dxf>
    <dxf>
      <fill>
        <patternFill>
          <bgColor theme="5"/>
        </patternFill>
      </fill>
    </dxf>
    <dxf>
      <fill>
        <patternFill>
          <bgColor theme="8" tint="0.39994506668294322"/>
        </patternFill>
      </fill>
    </dxf>
    <dxf>
      <font>
        <b/>
        <i val="0"/>
        <color theme="1"/>
      </font>
    </dxf>
    <dxf>
      <font>
        <b/>
        <i val="0"/>
        <color rgb="FFFF0000"/>
      </font>
    </dxf>
    <dxf>
      <fill>
        <patternFill>
          <bgColor theme="8" tint="0.59996337778862885"/>
        </patternFill>
      </fill>
    </dxf>
    <dxf>
      <font>
        <b/>
        <i val="0"/>
        <color theme="1"/>
      </font>
    </dxf>
    <dxf>
      <font>
        <b/>
        <i val="0"/>
        <color rgb="FFFF0000"/>
      </font>
    </dxf>
    <dxf>
      <font>
        <color rgb="FF9C0006"/>
      </font>
      <fill>
        <patternFill>
          <bgColor rgb="FFFFC7CE"/>
        </patternFill>
      </fill>
    </dxf>
    <dxf>
      <font>
        <color rgb="FF9C0006"/>
      </font>
      <fill>
        <patternFill>
          <bgColor rgb="FFFFC7CE"/>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color rgb="FF9C0006"/>
      </font>
      <fill>
        <patternFill>
          <bgColor rgb="FFFFC7CE"/>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color rgb="FF9C0006"/>
      </font>
      <fill>
        <patternFill>
          <bgColor rgb="FFFFC7CE"/>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color rgb="FF9C0006"/>
      </font>
      <fill>
        <patternFill>
          <bgColor rgb="FFFFC7CE"/>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color rgb="FF9C0006"/>
      </font>
      <fill>
        <patternFill>
          <bgColor rgb="FFFFC7CE"/>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color rgb="FF9C0006"/>
      </font>
      <fill>
        <patternFill>
          <bgColor rgb="FFFFC7CE"/>
        </patternFill>
      </fill>
    </dxf>
    <dxf>
      <fill>
        <patternFill>
          <bgColor theme="5"/>
        </patternFill>
      </fill>
    </dxf>
    <dxf>
      <fill>
        <patternFill>
          <bgColor theme="8" tint="0.39994506668294322"/>
        </patternFill>
      </fill>
    </dxf>
    <dxf>
      <font>
        <b/>
        <i val="0"/>
        <color theme="1"/>
      </font>
    </dxf>
    <dxf>
      <font>
        <b/>
        <i val="0"/>
        <color rgb="FFFF0000"/>
      </font>
    </dxf>
    <dxf>
      <fill>
        <patternFill>
          <bgColor theme="8" tint="0.59996337778862885"/>
        </patternFill>
      </fill>
    </dxf>
    <dxf>
      <font>
        <color rgb="FF9C0006"/>
      </font>
      <fill>
        <patternFill>
          <bgColor rgb="FFFFC7CE"/>
        </patternFill>
      </fill>
    </dxf>
    <dxf>
      <fill>
        <patternFill>
          <bgColor theme="8" tint="0.59996337778862885"/>
        </patternFill>
      </fill>
    </dxf>
    <dxf>
      <fill>
        <patternFill>
          <bgColor theme="5"/>
        </patternFill>
      </fill>
    </dxf>
    <dxf>
      <font>
        <b/>
        <i val="0"/>
        <color theme="1"/>
      </font>
    </dxf>
    <dxf>
      <font>
        <b/>
        <i val="0"/>
        <color rgb="FFFF0000"/>
      </font>
    </dxf>
    <dxf>
      <fill>
        <patternFill>
          <bgColor theme="8" tint="0.59996337778862885"/>
        </patternFill>
      </fill>
    </dxf>
    <dxf>
      <fill>
        <patternFill>
          <bgColor theme="8" tint="0.39994506668294322"/>
        </patternFill>
      </fill>
    </dxf>
    <dxf>
      <fill>
        <patternFill>
          <bgColor theme="8" tint="0.59996337778862885"/>
        </patternFill>
      </fill>
    </dxf>
    <dxf>
      <font>
        <color rgb="FF9C0006"/>
      </font>
      <fill>
        <patternFill>
          <bgColor rgb="FFFFC7CE"/>
        </patternFill>
      </fill>
    </dxf>
    <dxf>
      <fill>
        <patternFill>
          <bgColor theme="5"/>
        </patternFill>
      </fill>
    </dxf>
    <dxf>
      <fill>
        <patternFill>
          <bgColor theme="8" tint="0.39994506668294322"/>
        </patternFill>
      </fill>
    </dxf>
    <dxf>
      <font>
        <b/>
        <i val="0"/>
        <color theme="1"/>
      </font>
    </dxf>
    <dxf>
      <font>
        <b/>
        <i val="0"/>
        <color rgb="FFFF0000"/>
      </font>
    </dxf>
    <dxf>
      <fill>
        <patternFill>
          <bgColor theme="8" tint="0.59996337778862885"/>
        </patternFill>
      </fill>
    </dxf>
    <dxf>
      <font>
        <color rgb="FF9C0006"/>
      </font>
      <fill>
        <patternFill>
          <bgColor rgb="FFFFC7CE"/>
        </patternFill>
      </fill>
    </dxf>
    <dxf>
      <fill>
        <patternFill>
          <bgColor theme="5"/>
        </patternFill>
      </fill>
    </dxf>
    <dxf>
      <fill>
        <patternFill>
          <bgColor theme="8" tint="0.39994506668294322"/>
        </patternFill>
      </fill>
    </dxf>
    <dxf>
      <font>
        <b/>
        <i val="0"/>
        <color theme="1"/>
      </font>
    </dxf>
    <dxf>
      <font>
        <b/>
        <i val="0"/>
        <color rgb="FFFF0000"/>
      </font>
    </dxf>
    <dxf>
      <fill>
        <patternFill>
          <bgColor theme="8" tint="0.59996337778862885"/>
        </patternFill>
      </fill>
    </dxf>
    <dxf>
      <font>
        <color rgb="FF9C0006"/>
      </font>
      <fill>
        <patternFill>
          <bgColor rgb="FFFFC7CE"/>
        </patternFill>
      </fill>
    </dxf>
    <dxf>
      <fill>
        <patternFill>
          <bgColor theme="8" tint="0.59996337778862885"/>
        </patternFill>
      </fill>
    </dxf>
    <dxf>
      <fill>
        <patternFill>
          <bgColor theme="5"/>
        </patternFill>
      </fill>
    </dxf>
    <dxf>
      <fill>
        <patternFill>
          <bgColor theme="8" tint="0.39994506668294322"/>
        </patternFill>
      </fill>
    </dxf>
    <dxf>
      <font>
        <b/>
        <i val="0"/>
        <color theme="1"/>
      </font>
    </dxf>
    <dxf>
      <font>
        <b/>
        <i val="0"/>
        <color rgb="FFFF0000"/>
      </font>
    </dxf>
    <dxf>
      <fill>
        <patternFill>
          <bgColor theme="8" tint="0.59996337778862885"/>
        </patternFill>
      </fill>
    </dxf>
    <dxf>
      <font>
        <color rgb="FF9C0006"/>
      </font>
      <fill>
        <patternFill>
          <bgColor rgb="FFFFC7CE"/>
        </patternFill>
      </fill>
    </dxf>
    <dxf>
      <fill>
        <patternFill>
          <bgColor theme="5"/>
        </patternFill>
      </fill>
    </dxf>
    <dxf>
      <fill>
        <patternFill>
          <bgColor theme="8" tint="0.39994506668294322"/>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color rgb="FF9C0006"/>
      </font>
      <fill>
        <patternFill>
          <bgColor rgb="FFFFC7CE"/>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color rgb="FF9C0006"/>
      </font>
      <fill>
        <patternFill>
          <bgColor rgb="FFFFC7CE"/>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color rgb="FF9C0006"/>
      </font>
      <fill>
        <patternFill>
          <bgColor rgb="FFFFC7CE"/>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color rgb="FF9C0006"/>
      </font>
      <fill>
        <patternFill>
          <bgColor rgb="FFFFC7CE"/>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ill>
        <patternFill>
          <bgColor theme="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39994506668294322"/>
        </patternFill>
      </fill>
    </dxf>
    <dxf>
      <font>
        <b/>
        <i val="0"/>
        <color theme="1"/>
      </font>
    </dxf>
    <dxf>
      <font>
        <b/>
        <i val="0"/>
        <color rgb="FFFF0000"/>
      </font>
    </dxf>
    <dxf>
      <fill>
        <patternFill>
          <bgColor theme="8" tint="0.59996337778862885"/>
        </patternFill>
      </fill>
    </dxf>
    <dxf>
      <fill>
        <patternFill>
          <bgColor theme="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39994506668294322"/>
        </patternFill>
      </fill>
    </dxf>
    <dxf>
      <font>
        <b/>
        <i val="0"/>
        <color theme="1"/>
      </font>
    </dxf>
    <dxf>
      <font>
        <b/>
        <i val="0"/>
        <color rgb="FFFF0000"/>
      </font>
    </dxf>
    <dxf>
      <fill>
        <patternFill>
          <bgColor theme="8" tint="0.59996337778862885"/>
        </patternFill>
      </fill>
    </dxf>
    <dxf>
      <fill>
        <patternFill>
          <bgColor theme="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39994506668294322"/>
        </patternFill>
      </fill>
    </dxf>
    <dxf>
      <font>
        <b/>
        <i val="0"/>
        <color theme="1"/>
      </font>
    </dxf>
    <dxf>
      <font>
        <b/>
        <i val="0"/>
        <color rgb="FFFF0000"/>
      </font>
    </dxf>
    <dxf>
      <fill>
        <patternFill>
          <bgColor theme="8" tint="0.59996337778862885"/>
        </patternFill>
      </fill>
    </dxf>
    <dxf>
      <fill>
        <patternFill>
          <bgColor theme="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39994506668294322"/>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5"/>
        </patternFill>
      </fill>
    </dxf>
    <dxf>
      <fill>
        <patternFill>
          <bgColor theme="8" tint="0.39994506668294322"/>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patternFill>
      </fill>
    </dxf>
    <dxf>
      <font>
        <b/>
        <i val="0"/>
        <color theme="1"/>
      </font>
    </dxf>
    <dxf>
      <font>
        <b/>
        <i val="0"/>
        <color rgb="FFFF0000"/>
      </font>
    </dxf>
    <dxf>
      <fill>
        <patternFill>
          <bgColor theme="8" tint="0.59996337778862885"/>
        </patternFill>
      </fill>
    </dxf>
    <dxf>
      <fill>
        <patternFill>
          <bgColor theme="5"/>
        </patternFill>
      </fill>
    </dxf>
    <dxf>
      <fill>
        <patternFill>
          <bgColor theme="8" tint="0.39994506668294322"/>
        </patternFill>
      </fill>
    </dxf>
    <dxf>
      <font>
        <b/>
        <i val="0"/>
        <color theme="1"/>
      </font>
    </dxf>
    <dxf>
      <font>
        <b/>
        <i val="0"/>
        <color rgb="FFFF0000"/>
      </font>
    </dxf>
    <dxf>
      <fill>
        <patternFill>
          <bgColor theme="8" tint="0.59996337778862885"/>
        </patternFill>
      </fill>
    </dxf>
    <dxf>
      <fill>
        <patternFill>
          <bgColor theme="5"/>
        </patternFill>
      </fill>
    </dxf>
    <dxf>
      <fill>
        <patternFill>
          <bgColor theme="8" tint="0.39994506668294322"/>
        </patternFill>
      </fill>
    </dxf>
    <dxf>
      <font>
        <b/>
        <i val="0"/>
        <color theme="1"/>
      </font>
    </dxf>
    <dxf>
      <font>
        <b/>
        <i val="0"/>
        <color rgb="FFFF0000"/>
      </font>
    </dxf>
    <dxf>
      <fill>
        <patternFill>
          <bgColor theme="8" tint="0.59996337778862885"/>
        </patternFill>
      </fill>
    </dxf>
    <dxf>
      <fill>
        <patternFill>
          <bgColor theme="5"/>
        </patternFill>
      </fill>
    </dxf>
    <dxf>
      <fill>
        <patternFill>
          <bgColor theme="8" tint="0.39994506668294322"/>
        </patternFill>
      </fill>
    </dxf>
    <dxf>
      <font>
        <b/>
        <i val="0"/>
        <color theme="1"/>
      </font>
    </dxf>
    <dxf>
      <font>
        <b/>
        <i val="0"/>
        <color rgb="FFFF0000"/>
      </font>
    </dxf>
    <dxf>
      <fill>
        <patternFill>
          <bgColor theme="8" tint="0.59996337778862885"/>
        </patternFill>
      </fill>
    </dxf>
    <dxf>
      <fill>
        <patternFill>
          <bgColor theme="5"/>
        </patternFill>
      </fill>
    </dxf>
    <dxf>
      <fill>
        <patternFill>
          <bgColor theme="8" tint="0.39994506668294322"/>
        </patternFill>
      </fill>
    </dxf>
    <dxf>
      <font>
        <b/>
        <i val="0"/>
        <color theme="1"/>
      </font>
    </dxf>
    <dxf>
      <font>
        <b/>
        <i val="0"/>
        <color rgb="FFFF0000"/>
      </font>
    </dxf>
    <dxf>
      <fill>
        <patternFill>
          <bgColor theme="8" tint="0.59996337778862885"/>
        </patternFill>
      </fill>
    </dxf>
    <dxf>
      <fill>
        <patternFill>
          <bgColor theme="5"/>
        </patternFill>
      </fill>
    </dxf>
    <dxf>
      <font>
        <b/>
        <i val="0"/>
        <color theme="1"/>
      </font>
    </dxf>
    <dxf>
      <font>
        <b/>
        <i val="0"/>
        <color rgb="FFFF0000"/>
      </font>
    </dxf>
    <dxf>
      <fill>
        <patternFill>
          <bgColor theme="8" tint="0.59996337778862885"/>
        </patternFill>
      </fill>
    </dxf>
    <dxf>
      <fill>
        <patternFill>
          <bgColor theme="5"/>
        </patternFill>
      </fill>
    </dxf>
    <dxf>
      <font>
        <b/>
        <i val="0"/>
        <color theme="1"/>
      </font>
    </dxf>
    <dxf>
      <font>
        <b/>
        <i val="0"/>
        <color rgb="FFFF0000"/>
      </font>
    </dxf>
    <dxf>
      <fill>
        <patternFill>
          <bgColor theme="8" tint="0.59996337778862885"/>
        </patternFill>
      </fill>
    </dxf>
    <dxf>
      <fill>
        <patternFill>
          <bgColor theme="5"/>
        </patternFill>
      </fill>
    </dxf>
    <dxf>
      <font>
        <b/>
        <i val="0"/>
        <color theme="1"/>
      </font>
    </dxf>
    <dxf>
      <font>
        <b/>
        <i val="0"/>
        <color rgb="FFFF0000"/>
      </font>
    </dxf>
    <dxf>
      <fill>
        <patternFill>
          <bgColor theme="8" tint="0.59996337778862885"/>
        </patternFill>
      </fill>
    </dxf>
    <dxf>
      <fill>
        <patternFill>
          <bgColor theme="5"/>
        </patternFill>
      </fill>
    </dxf>
    <dxf>
      <font>
        <b/>
        <i val="0"/>
        <color theme="1"/>
      </font>
    </dxf>
    <dxf>
      <font>
        <b/>
        <i val="0"/>
        <color rgb="FFFF0000"/>
      </font>
    </dxf>
    <dxf>
      <fill>
        <patternFill>
          <bgColor theme="8" tint="0.59996337778862885"/>
        </patternFill>
      </fill>
    </dxf>
    <dxf>
      <fill>
        <patternFill>
          <bgColor theme="5"/>
        </patternFill>
      </fill>
    </dxf>
    <dxf>
      <font>
        <b/>
        <i val="0"/>
        <color theme="1"/>
      </font>
    </dxf>
    <dxf>
      <font>
        <b/>
        <i val="0"/>
        <color rgb="FFFF0000"/>
      </font>
    </dxf>
    <dxf>
      <fill>
        <patternFill>
          <bgColor theme="8" tint="0.59996337778862885"/>
        </patternFill>
      </fill>
    </dxf>
    <dxf>
      <fill>
        <patternFill>
          <bgColor theme="5"/>
        </patternFill>
      </fill>
    </dxf>
    <dxf>
      <font>
        <b/>
        <i val="0"/>
        <color theme="1"/>
      </font>
    </dxf>
    <dxf>
      <font>
        <b/>
        <i val="0"/>
        <color rgb="FFFF0000"/>
      </font>
    </dxf>
    <dxf>
      <fill>
        <patternFill>
          <bgColor theme="8" tint="0.59996337778862885"/>
        </patternFill>
      </fill>
    </dxf>
    <dxf>
      <fill>
        <patternFill>
          <bgColor theme="5"/>
        </patternFill>
      </fill>
    </dxf>
    <dxf>
      <font>
        <b/>
        <i val="0"/>
        <color theme="1"/>
      </font>
    </dxf>
    <dxf>
      <font>
        <b/>
        <i val="0"/>
        <color rgb="FFFF0000"/>
      </font>
    </dxf>
    <dxf>
      <fill>
        <patternFill>
          <bgColor theme="8" tint="0.59996337778862885"/>
        </patternFill>
      </fill>
    </dxf>
    <dxf>
      <fill>
        <patternFill>
          <bgColor theme="5"/>
        </patternFill>
      </fill>
    </dxf>
    <dxf>
      <font>
        <b/>
        <i val="0"/>
        <color theme="1"/>
      </font>
    </dxf>
    <dxf>
      <font>
        <b/>
        <i val="0"/>
        <color rgb="FFFF0000"/>
      </font>
    </dxf>
    <dxf>
      <fill>
        <patternFill>
          <bgColor theme="8" tint="0.59996337778862885"/>
        </patternFill>
      </fill>
    </dxf>
    <dxf>
      <fill>
        <patternFill>
          <bgColor theme="5"/>
        </patternFill>
      </fill>
    </dxf>
    <dxf>
      <font>
        <b/>
        <i val="0"/>
        <color theme="1"/>
      </font>
    </dxf>
    <dxf>
      <font>
        <b/>
        <i val="0"/>
        <color rgb="FFFF0000"/>
      </font>
    </dxf>
    <dxf>
      <fill>
        <patternFill>
          <bgColor theme="8" tint="0.59996337778862885"/>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ill>
        <patternFill>
          <bgColor theme="5"/>
        </patternFill>
      </fill>
    </dxf>
    <dxf>
      <font>
        <b/>
        <i val="0"/>
        <color theme="1"/>
      </font>
    </dxf>
    <dxf>
      <font>
        <b/>
        <i val="0"/>
        <color rgb="FFFF0000"/>
      </font>
    </dxf>
    <dxf>
      <fill>
        <patternFill>
          <bgColor theme="8" tint="0.59996337778862885"/>
        </patternFill>
      </fill>
    </dxf>
    <dxf>
      <font>
        <b/>
        <i val="0"/>
        <color theme="1"/>
      </font>
    </dxf>
    <dxf>
      <font>
        <b/>
        <i val="0"/>
        <color rgb="FFFF0000"/>
      </font>
    </dxf>
    <dxf>
      <fill>
        <patternFill>
          <bgColor theme="5"/>
        </patternFill>
      </fill>
    </dxf>
    <dxf>
      <font>
        <b/>
        <i val="0"/>
        <color theme="1"/>
      </font>
    </dxf>
    <dxf>
      <font>
        <b/>
        <i val="0"/>
        <color rgb="FFFF0000"/>
      </font>
    </dxf>
    <dxf>
      <fill>
        <patternFill>
          <bgColor theme="8" tint="0.59996337778862885"/>
        </patternFill>
      </fill>
    </dxf>
    <dxf>
      <fill>
        <patternFill>
          <bgColor theme="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ill>
        <patternFill>
          <bgColor theme="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ill>
        <patternFill>
          <bgColor theme="8" tint="0.39994506668294322"/>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ont>
        <b/>
        <i val="0"/>
        <color theme="1"/>
      </font>
    </dxf>
    <dxf>
      <font>
        <b/>
        <i val="0"/>
        <color rgb="FFFF0000"/>
      </font>
    </dxf>
    <dxf>
      <fill>
        <patternFill>
          <bgColor theme="8" tint="0.59996337778862885"/>
        </patternFill>
      </fill>
    </dxf>
    <dxf>
      <fill>
        <patternFill>
          <bgColor theme="8" tint="0.39994506668294322"/>
        </patternFill>
      </fill>
    </dxf>
    <dxf>
      <fill>
        <patternFill>
          <bgColor theme="8" tint="0.59996337778862885"/>
        </patternFill>
      </fill>
    </dxf>
    <dxf>
      <font>
        <b/>
        <i val="0"/>
        <color theme="1"/>
      </font>
    </dxf>
    <dxf>
      <font>
        <b/>
        <i val="0"/>
        <color rgb="FFFF0000"/>
      </font>
    </dxf>
    <dxf>
      <fill>
        <patternFill>
          <bgColor theme="8" tint="0.59996337778862885"/>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39994506668294322"/>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ill>
        <patternFill>
          <bgColor theme="8" tint="0.59996337778862885"/>
        </patternFill>
      </fill>
    </dxf>
    <dxf>
      <font>
        <b/>
        <i val="0"/>
        <color theme="1"/>
      </font>
    </dxf>
    <dxf>
      <font>
        <b/>
        <i val="0"/>
        <color rgb="FFFF0000"/>
      </font>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ont>
        <b/>
        <i val="0"/>
        <color theme="1"/>
      </font>
    </dxf>
    <dxf>
      <font>
        <b/>
        <i val="0"/>
        <color rgb="FFFF0000"/>
      </font>
    </dxf>
    <dxf>
      <fill>
        <patternFill>
          <bgColor theme="8" tint="0.59996337778862885"/>
        </patternFill>
      </fill>
    </dxf>
    <dxf>
      <font>
        <b/>
        <i val="0"/>
        <color theme="1"/>
      </font>
    </dxf>
    <dxf>
      <font>
        <b/>
        <i val="0"/>
        <color rgb="FFFF0000"/>
      </font>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
      <font>
        <b/>
        <i val="0"/>
        <color theme="1"/>
      </font>
    </dxf>
    <dxf>
      <font>
        <b/>
        <i val="0"/>
        <color rgb="FFFF0000"/>
      </font>
    </dxf>
    <dxf>
      <fill>
        <patternFill>
          <bgColor theme="8" tint="0.59996337778862885"/>
        </patternFill>
      </fill>
    </dxf>
    <dxf>
      <font>
        <b/>
        <i val="0"/>
        <color theme="1"/>
      </font>
    </dxf>
    <dxf>
      <font>
        <b/>
        <i val="0"/>
        <color rgb="FFFF0000"/>
      </font>
    </dxf>
    <dxf>
      <font>
        <b/>
        <i val="0"/>
        <color theme="1"/>
      </font>
    </dxf>
    <dxf>
      <font>
        <b/>
        <i val="0"/>
        <color rgb="FFFF0000"/>
      </font>
    </dxf>
    <dxf>
      <font>
        <b/>
        <i val="0"/>
        <color theme="1"/>
      </font>
    </dxf>
    <dxf>
      <font>
        <b/>
        <i val="0"/>
        <color rgb="FFFF0000"/>
      </font>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b/>
        <i val="0"/>
        <color theme="1"/>
      </font>
    </dxf>
    <dxf>
      <font>
        <b/>
        <i val="0"/>
        <color rgb="FFFF0000"/>
      </font>
    </dxf>
    <dxf>
      <fill>
        <patternFill>
          <bgColor theme="8" tint="0.59996337778862885"/>
        </patternFill>
      </fill>
    </dxf>
  </dxfs>
  <tableStyles count="0" defaultTableStyle="TableStyleMedium2" defaultPivotStyle="PivotStyleLight16"/>
  <colors>
    <mruColors>
      <color rgb="FF006600"/>
      <color rgb="FF00FFFF"/>
      <color rgb="FFFFCCCC"/>
      <color rgb="FFFFFF00"/>
      <color rgb="FFFFFF99"/>
      <color rgb="FFCCFF99"/>
      <color rgb="FFFFFFCC"/>
      <color rgb="FF99FF66"/>
      <color rgb="FF00FF99"/>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0</xdr:row>
          <xdr:rowOff>7620</xdr:rowOff>
        </xdr:from>
        <xdr:to>
          <xdr:col>0</xdr:col>
          <xdr:colOff>304800</xdr:colOff>
          <xdr:row>0</xdr:row>
          <xdr:rowOff>30480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9月生産製番展開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0</xdr:row>
          <xdr:rowOff>7620</xdr:rowOff>
        </xdr:from>
        <xdr:to>
          <xdr:col>0</xdr:col>
          <xdr:colOff>304800</xdr:colOff>
          <xdr:row>0</xdr:row>
          <xdr:rowOff>30480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10月生産製番展開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0</xdr:rowOff>
        </xdr:from>
        <xdr:to>
          <xdr:col>0</xdr:col>
          <xdr:colOff>22860</xdr:colOff>
          <xdr:row>6</xdr:row>
          <xdr:rowOff>22860</xdr:rowOff>
        </xdr:to>
        <xdr:sp macro="" textlink="">
          <xdr:nvSpPr>
            <xdr:cNvPr id="1027" name="CommandButton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304800</xdr:colOff>
          <xdr:row>0</xdr:row>
          <xdr:rowOff>7620</xdr:rowOff>
        </xdr:from>
        <xdr:to>
          <xdr:col>0</xdr:col>
          <xdr:colOff>304800</xdr:colOff>
          <xdr:row>0</xdr:row>
          <xdr:rowOff>30480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11月生産製番展開</a:t>
              </a:r>
            </a:p>
          </xdr:txBody>
        </xdr:sp>
        <xdr:clientData fPrintsWithSheet="0"/>
      </xdr:twoCellAnchor>
    </mc:Choice>
    <mc:Fallback/>
  </mc:AlternateContent>
  <xdr:twoCellAnchor>
    <xdr:from>
      <xdr:col>90</xdr:col>
      <xdr:colOff>177897</xdr:colOff>
      <xdr:row>1183</xdr:row>
      <xdr:rowOff>66478</xdr:rowOff>
    </xdr:from>
    <xdr:to>
      <xdr:col>91</xdr:col>
      <xdr:colOff>565824</xdr:colOff>
      <xdr:row>1185</xdr:row>
      <xdr:rowOff>163462</xdr:rowOff>
    </xdr:to>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49707897" y="66521843"/>
          <a:ext cx="1087174" cy="563148"/>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無くなり次第</a:t>
          </a:r>
          <a:endParaRPr kumimoji="1" lang="en-US" altLang="ja-JP" sz="1100" b="1">
            <a:solidFill>
              <a:srgbClr val="FF0000"/>
            </a:solidFill>
          </a:endParaRPr>
        </a:p>
        <a:p>
          <a:r>
            <a:rPr kumimoji="1" lang="ja-JP" altLang="en-US" sz="1100" b="1">
              <a:solidFill>
                <a:srgbClr val="FF0000"/>
              </a:solidFill>
            </a:rPr>
            <a:t>終了</a:t>
          </a:r>
        </a:p>
      </xdr:txBody>
    </xdr:sp>
    <xdr:clientData/>
  </xdr:twoCellAnchor>
  <xdr:twoCellAnchor>
    <xdr:from>
      <xdr:col>66</xdr:col>
      <xdr:colOff>315686</xdr:colOff>
      <xdr:row>1163</xdr:row>
      <xdr:rowOff>95991</xdr:rowOff>
    </xdr:from>
    <xdr:to>
      <xdr:col>67</xdr:col>
      <xdr:colOff>537358</xdr:colOff>
      <xdr:row>1175</xdr:row>
      <xdr:rowOff>123702</xdr:rowOff>
    </xdr:to>
    <xdr:sp macro="" textlink="">
      <xdr:nvSpPr>
        <xdr:cNvPr id="5" name="テキスト ボックス 4">
          <a:extLst>
            <a:ext uri="{FF2B5EF4-FFF2-40B4-BE49-F238E27FC236}">
              <a16:creationId xmlns:a16="http://schemas.microsoft.com/office/drawing/2014/main" id="{00000000-0008-0000-0000-000005000000}"/>
            </a:ext>
          </a:extLst>
        </xdr:cNvPr>
        <xdr:cNvSpPr txBox="1"/>
      </xdr:nvSpPr>
      <xdr:spPr>
        <a:xfrm>
          <a:off x="49954543" y="173581620"/>
          <a:ext cx="918358" cy="29015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以降</a:t>
          </a:r>
          <a:endParaRPr kumimoji="1" lang="en-US" altLang="ja-JP" sz="1100" b="1">
            <a:solidFill>
              <a:srgbClr val="FF0000"/>
            </a:solidFill>
          </a:endParaRPr>
        </a:p>
        <a:p>
          <a:endParaRPr kumimoji="1" lang="en-US" altLang="ja-JP" sz="1100" b="1">
            <a:solidFill>
              <a:srgbClr val="FF0000"/>
            </a:solidFill>
          </a:endParaRPr>
        </a:p>
        <a:p>
          <a:r>
            <a:rPr kumimoji="1" lang="ja-JP" altLang="en-US" sz="1100" b="1">
              <a:solidFill>
                <a:srgbClr val="FF0000"/>
              </a:solidFill>
            </a:rPr>
            <a:t>⇐</a:t>
          </a:r>
          <a:endParaRPr kumimoji="1" lang="en-US" altLang="ja-JP" sz="1100" b="1">
            <a:solidFill>
              <a:srgbClr val="FF0000"/>
            </a:solidFill>
          </a:endParaRPr>
        </a:p>
        <a:p>
          <a:endParaRPr kumimoji="1" lang="en-US" altLang="ja-JP" sz="1100" b="1">
            <a:solidFill>
              <a:srgbClr val="FF0000"/>
            </a:solidFill>
          </a:endParaRPr>
        </a:p>
        <a:p>
          <a:r>
            <a:rPr kumimoji="1" lang="ja-JP" altLang="en-US" sz="1100" b="0">
              <a:solidFill>
                <a:srgbClr val="FF0000"/>
              </a:solidFill>
            </a:rPr>
            <a:t>こちらで手配</a:t>
          </a:r>
        </a:p>
      </xdr:txBody>
    </xdr:sp>
    <xdr:clientData/>
  </xdr:twoCellAnchor>
  <xdr:twoCellAnchor>
    <xdr:from>
      <xdr:col>134</xdr:col>
      <xdr:colOff>239486</xdr:colOff>
      <xdr:row>1175</xdr:row>
      <xdr:rowOff>10886</xdr:rowOff>
    </xdr:from>
    <xdr:to>
      <xdr:col>135</xdr:col>
      <xdr:colOff>576943</xdr:colOff>
      <xdr:row>1184</xdr:row>
      <xdr:rowOff>217715</xdr:rowOff>
    </xdr:to>
    <xdr:sp macro="" textlink="">
      <xdr:nvSpPr>
        <xdr:cNvPr id="6" name="正方形/長方形 5">
          <a:extLst>
            <a:ext uri="{FF2B5EF4-FFF2-40B4-BE49-F238E27FC236}">
              <a16:creationId xmlns:a16="http://schemas.microsoft.com/office/drawing/2014/main" id="{00000000-0008-0000-0000-000006000000}"/>
            </a:ext>
          </a:extLst>
        </xdr:cNvPr>
        <xdr:cNvSpPr/>
      </xdr:nvSpPr>
      <xdr:spPr>
        <a:xfrm>
          <a:off x="97655743" y="239333315"/>
          <a:ext cx="1034143" cy="2362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chemeClr val="tx1"/>
              </a:solidFill>
            </a:rPr>
            <a:t>通常</a:t>
          </a:r>
          <a:r>
            <a:rPr kumimoji="1" lang="en-US" altLang="ja-JP" sz="1400">
              <a:solidFill>
                <a:schemeClr val="tx1"/>
              </a:solidFill>
            </a:rPr>
            <a:t>NOD</a:t>
          </a:r>
          <a:r>
            <a:rPr kumimoji="1" lang="ja-JP" altLang="en-US" sz="1400">
              <a:solidFill>
                <a:schemeClr val="tx1"/>
              </a:solidFill>
            </a:rPr>
            <a:t>の在庫が無くなり次第、</a:t>
          </a:r>
          <a:r>
            <a:rPr kumimoji="1" lang="en-US" altLang="ja-JP" sz="1400">
              <a:solidFill>
                <a:schemeClr val="tx1"/>
              </a:solidFill>
            </a:rPr>
            <a:t>VS</a:t>
          </a:r>
          <a:r>
            <a:rPr kumimoji="1" lang="ja-JP" altLang="en-US" sz="1400">
              <a:solidFill>
                <a:schemeClr val="tx1"/>
              </a:solidFill>
            </a:rPr>
            <a:t>用を使う。⇒</a:t>
          </a:r>
        </a:p>
      </xdr:txBody>
    </xdr:sp>
    <xdr:clientData/>
  </xdr:twoCellAnchor>
  <mc:AlternateContent xmlns:mc="http://schemas.openxmlformats.org/markup-compatibility/2006">
    <mc:Choice xmlns:a14="http://schemas.microsoft.com/office/drawing/2010/main" Requires="a14">
      <xdr:twoCellAnchor>
        <xdr:from>
          <xdr:col>22</xdr:col>
          <xdr:colOff>7620</xdr:colOff>
          <xdr:row>4</xdr:row>
          <xdr:rowOff>30480</xdr:rowOff>
        </xdr:from>
        <xdr:to>
          <xdr:col>23</xdr:col>
          <xdr:colOff>411480</xdr:colOff>
          <xdr:row>5</xdr:row>
          <xdr:rowOff>45720</xdr:rowOff>
        </xdr:to>
        <xdr:sp macro="" textlink="">
          <xdr:nvSpPr>
            <xdr:cNvPr id="1419" name="Button 395" hidden="1">
              <a:extLst>
                <a:ext uri="{63B3BB69-23CF-44E3-9099-C40C66FF867C}">
                  <a14:compatExt spid="_x0000_s1419"/>
                </a:ext>
                <a:ext uri="{FF2B5EF4-FFF2-40B4-BE49-F238E27FC236}">
                  <a16:creationId xmlns:a16="http://schemas.microsoft.com/office/drawing/2014/main" id="{00000000-0008-0000-0000-00008B05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DAYS</a:t>
              </a: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0250423/2025&#24180;/HRB/AMD2025&#29983;&#29987;&#35336;&#30011;(HR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29983;&#29987;&#31649;&#29702;/1.&#26085;&#31243;&#34920;/1.&#21335;&#38517;&#24037;&#22580;/2023&#24180;/ENSIS/2.&#29983;&#29987;&#31649;&#29702;/19.&#20491;&#20154;&#65420;&#65387;&#65433;&#65408;&#65438;/&#20013;&#35199;/6&#26376;&#29983;&#29987;&#26085;&#31243;&#349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日程表"/>
      <sheetName val="週報(25.4.7)"/>
      <sheetName val="注文・履歴カード管理表"/>
      <sheetName val="1"/>
      <sheetName val="2"/>
      <sheetName val="3"/>
      <sheetName val="4"/>
      <sheetName val="5"/>
      <sheetName val="6"/>
      <sheetName val="7"/>
      <sheetName val="8"/>
      <sheetName val="9"/>
      <sheetName val="350ｔ➡"/>
      <sheetName val="11"/>
      <sheetName val="12"/>
      <sheetName val="13"/>
      <sheetName val="14"/>
      <sheetName val="15"/>
      <sheetName val="ATC盤➡"/>
      <sheetName val="16"/>
      <sheetName val="17"/>
      <sheetName val="18"/>
      <sheetName val="19"/>
      <sheetName val="20"/>
      <sheetName val="ﾂｰﾙｽﾃｰｼｮﾝまとめ (1125変更)"/>
      <sheetName val="ﾂｰﾙｽﾃｰｼｮﾝまとめ (1125変更) (2)"/>
      <sheetName val="部材使用量"/>
      <sheetName val="ATC盤予定"/>
      <sheetName val="筐体塗装"/>
      <sheetName val="板金計画"/>
      <sheetName val="カレンダー"/>
    </sheetNames>
    <sheetDataSet>
      <sheetData sheetId="0">
        <row r="1">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cell r="V1">
            <v>22</v>
          </cell>
          <cell r="W1">
            <v>23</v>
          </cell>
          <cell r="X1">
            <v>24</v>
          </cell>
          <cell r="Y1">
            <v>25</v>
          </cell>
          <cell r="Z1">
            <v>26</v>
          </cell>
          <cell r="AA1">
            <v>27</v>
          </cell>
          <cell r="AB1">
            <v>28</v>
          </cell>
          <cell r="AC1">
            <v>29</v>
          </cell>
          <cell r="AD1">
            <v>30</v>
          </cell>
          <cell r="AE1">
            <v>31</v>
          </cell>
          <cell r="AF1">
            <v>32</v>
          </cell>
          <cell r="AG1">
            <v>33</v>
          </cell>
          <cell r="AH1">
            <v>34</v>
          </cell>
          <cell r="AI1">
            <v>35</v>
          </cell>
          <cell r="AJ1">
            <v>36</v>
          </cell>
          <cell r="AK1">
            <v>37</v>
          </cell>
          <cell r="AL1">
            <v>38</v>
          </cell>
          <cell r="AM1">
            <v>39</v>
          </cell>
          <cell r="AN1">
            <v>40</v>
          </cell>
          <cell r="AO1">
            <v>41</v>
          </cell>
          <cell r="AP1">
            <v>42</v>
          </cell>
          <cell r="AQ1">
            <v>43</v>
          </cell>
          <cell r="AR1">
            <v>44</v>
          </cell>
          <cell r="AS1">
            <v>45</v>
          </cell>
          <cell r="AT1">
            <v>46</v>
          </cell>
          <cell r="AU1">
            <v>47</v>
          </cell>
          <cell r="AV1">
            <v>48</v>
          </cell>
          <cell r="AW1">
            <v>49</v>
          </cell>
          <cell r="AX1">
            <v>50</v>
          </cell>
          <cell r="AY1">
            <v>51</v>
          </cell>
          <cell r="AZ1">
            <v>52</v>
          </cell>
          <cell r="BA1">
            <v>53</v>
          </cell>
          <cell r="BB1">
            <v>54</v>
          </cell>
          <cell r="BC1">
            <v>55</v>
          </cell>
          <cell r="BD1">
            <v>56</v>
          </cell>
          <cell r="BE1">
            <v>57</v>
          </cell>
          <cell r="BF1">
            <v>58</v>
          </cell>
          <cell r="BG1">
            <v>59</v>
          </cell>
          <cell r="BH1">
            <v>60</v>
          </cell>
          <cell r="BI1">
            <v>61</v>
          </cell>
          <cell r="BJ1">
            <v>62</v>
          </cell>
          <cell r="BK1">
            <v>63</v>
          </cell>
          <cell r="BL1">
            <v>64</v>
          </cell>
          <cell r="BM1">
            <v>65</v>
          </cell>
          <cell r="BN1">
            <v>66</v>
          </cell>
          <cell r="BO1">
            <v>67</v>
          </cell>
          <cell r="BP1">
            <v>68</v>
          </cell>
          <cell r="BQ1">
            <v>69</v>
          </cell>
          <cell r="BR1">
            <v>70</v>
          </cell>
          <cell r="BS1">
            <v>71</v>
          </cell>
          <cell r="BT1">
            <v>72</v>
          </cell>
          <cell r="BU1">
            <v>73</v>
          </cell>
          <cell r="BV1">
            <v>74</v>
          </cell>
          <cell r="BW1">
            <v>75</v>
          </cell>
          <cell r="BX1">
            <v>76</v>
          </cell>
          <cell r="BY1">
            <v>77</v>
          </cell>
          <cell r="BZ1">
            <v>78</v>
          </cell>
          <cell r="CA1">
            <v>79</v>
          </cell>
          <cell r="CB1">
            <v>80</v>
          </cell>
          <cell r="CC1">
            <v>81</v>
          </cell>
          <cell r="CD1">
            <v>82</v>
          </cell>
          <cell r="CE1">
            <v>83</v>
          </cell>
          <cell r="CF1">
            <v>84</v>
          </cell>
          <cell r="CG1">
            <v>85</v>
          </cell>
          <cell r="CH1">
            <v>86</v>
          </cell>
          <cell r="CI1">
            <v>87</v>
          </cell>
          <cell r="CJ1">
            <v>88</v>
          </cell>
          <cell r="CK1">
            <v>89</v>
          </cell>
          <cell r="CL1">
            <v>90</v>
          </cell>
          <cell r="CM1">
            <v>91</v>
          </cell>
          <cell r="CN1">
            <v>92</v>
          </cell>
          <cell r="CO1">
            <v>93</v>
          </cell>
          <cell r="CP1">
            <v>94</v>
          </cell>
          <cell r="CQ1">
            <v>95</v>
          </cell>
          <cell r="CR1">
            <v>96</v>
          </cell>
          <cell r="CS1">
            <v>97</v>
          </cell>
          <cell r="CT1">
            <v>98</v>
          </cell>
          <cell r="CU1">
            <v>99</v>
          </cell>
          <cell r="CV1">
            <v>100</v>
          </cell>
          <cell r="CW1">
            <v>101</v>
          </cell>
          <cell r="CX1">
            <v>102</v>
          </cell>
          <cell r="CY1">
            <v>103</v>
          </cell>
          <cell r="CZ1">
            <v>104</v>
          </cell>
          <cell r="DA1">
            <v>105</v>
          </cell>
          <cell r="DB1">
            <v>106</v>
          </cell>
          <cell r="DC1">
            <v>107</v>
          </cell>
          <cell r="DD1">
            <v>108</v>
          </cell>
          <cell r="DE1">
            <v>109</v>
          </cell>
          <cell r="DF1">
            <v>110</v>
          </cell>
          <cell r="DG1">
            <v>111</v>
          </cell>
          <cell r="DH1">
            <v>112</v>
          </cell>
          <cell r="DI1">
            <v>113</v>
          </cell>
          <cell r="DJ1">
            <v>114</v>
          </cell>
          <cell r="DK1">
            <v>115</v>
          </cell>
          <cell r="DL1">
            <v>116</v>
          </cell>
          <cell r="DM1">
            <v>117</v>
          </cell>
          <cell r="DN1">
            <v>118</v>
          </cell>
          <cell r="DO1">
            <v>119</v>
          </cell>
          <cell r="DP1">
            <v>120</v>
          </cell>
          <cell r="DQ1">
            <v>121</v>
          </cell>
          <cell r="DR1">
            <v>122</v>
          </cell>
          <cell r="DS1">
            <v>123</v>
          </cell>
          <cell r="DT1">
            <v>124</v>
          </cell>
          <cell r="DU1">
            <v>125</v>
          </cell>
          <cell r="DV1">
            <v>126</v>
          </cell>
          <cell r="DW1">
            <v>127</v>
          </cell>
          <cell r="DX1">
            <v>128</v>
          </cell>
          <cell r="DY1">
            <v>129</v>
          </cell>
          <cell r="DZ1">
            <v>130</v>
          </cell>
          <cell r="EA1">
            <v>131</v>
          </cell>
          <cell r="EB1">
            <v>132</v>
          </cell>
          <cell r="EC1">
            <v>133</v>
          </cell>
          <cell r="ED1">
            <v>134</v>
          </cell>
          <cell r="EE1">
            <v>135</v>
          </cell>
          <cell r="EF1">
            <v>136</v>
          </cell>
          <cell r="EG1">
            <v>137</v>
          </cell>
          <cell r="EH1">
            <v>138</v>
          </cell>
          <cell r="EI1">
            <v>139</v>
          </cell>
          <cell r="EJ1">
            <v>140</v>
          </cell>
          <cell r="EK1">
            <v>141</v>
          </cell>
          <cell r="EL1">
            <v>142</v>
          </cell>
          <cell r="EM1">
            <v>143</v>
          </cell>
          <cell r="EN1">
            <v>144</v>
          </cell>
          <cell r="EO1">
            <v>145</v>
          </cell>
          <cell r="EP1">
            <v>146</v>
          </cell>
          <cell r="EQ1">
            <v>147</v>
          </cell>
          <cell r="ER1">
            <v>148</v>
          </cell>
          <cell r="ES1">
            <v>149</v>
          </cell>
          <cell r="ET1">
            <v>150</v>
          </cell>
          <cell r="EU1">
            <v>151</v>
          </cell>
          <cell r="EV1">
            <v>152</v>
          </cell>
          <cell r="EW1">
            <v>153</v>
          </cell>
          <cell r="EX1">
            <v>154</v>
          </cell>
          <cell r="EY1">
            <v>155</v>
          </cell>
          <cell r="EZ1">
            <v>156</v>
          </cell>
          <cell r="FA1">
            <v>157</v>
          </cell>
          <cell r="FB1">
            <v>158</v>
          </cell>
          <cell r="FC1">
            <v>159</v>
          </cell>
          <cell r="FD1">
            <v>160</v>
          </cell>
          <cell r="FE1">
            <v>161</v>
          </cell>
          <cell r="FF1">
            <v>162</v>
          </cell>
          <cell r="FG1">
            <v>163</v>
          </cell>
          <cell r="FH1">
            <v>164</v>
          </cell>
          <cell r="FI1">
            <v>165</v>
          </cell>
          <cell r="FJ1">
            <v>166</v>
          </cell>
          <cell r="FK1">
            <v>167</v>
          </cell>
          <cell r="FL1">
            <v>168</v>
          </cell>
          <cell r="FM1">
            <v>169</v>
          </cell>
          <cell r="FN1">
            <v>170</v>
          </cell>
          <cell r="FO1">
            <v>171</v>
          </cell>
          <cell r="FP1">
            <v>172</v>
          </cell>
          <cell r="FQ1">
            <v>173</v>
          </cell>
          <cell r="FR1">
            <v>174</v>
          </cell>
          <cell r="FS1">
            <v>175</v>
          </cell>
          <cell r="FT1">
            <v>176</v>
          </cell>
          <cell r="FU1">
            <v>177</v>
          </cell>
          <cell r="FV1">
            <v>178</v>
          </cell>
          <cell r="FW1">
            <v>179</v>
          </cell>
          <cell r="FX1">
            <v>180</v>
          </cell>
          <cell r="FY1">
            <v>181</v>
          </cell>
          <cell r="FZ1">
            <v>182</v>
          </cell>
          <cell r="GA1">
            <v>183</v>
          </cell>
          <cell r="GB1">
            <v>184</v>
          </cell>
          <cell r="GC1">
            <v>185</v>
          </cell>
          <cell r="GD1">
            <v>186</v>
          </cell>
          <cell r="GE1">
            <v>187</v>
          </cell>
          <cell r="GF1">
            <v>188</v>
          </cell>
          <cell r="GG1">
            <v>189</v>
          </cell>
          <cell r="GH1">
            <v>190</v>
          </cell>
          <cell r="GI1">
            <v>191</v>
          </cell>
          <cell r="GJ1">
            <v>192</v>
          </cell>
          <cell r="GK1">
            <v>193</v>
          </cell>
          <cell r="GL1">
            <v>194</v>
          </cell>
          <cell r="GM1">
            <v>195</v>
          </cell>
          <cell r="GN1">
            <v>196</v>
          </cell>
          <cell r="GO1">
            <v>197</v>
          </cell>
          <cell r="GP1">
            <v>198</v>
          </cell>
          <cell r="GQ1">
            <v>199</v>
          </cell>
          <cell r="GR1">
            <v>200</v>
          </cell>
          <cell r="GS1">
            <v>201</v>
          </cell>
          <cell r="GT1">
            <v>202</v>
          </cell>
          <cell r="GU1">
            <v>203</v>
          </cell>
          <cell r="GV1">
            <v>204</v>
          </cell>
          <cell r="GW1">
            <v>205</v>
          </cell>
          <cell r="GX1">
            <v>206</v>
          </cell>
          <cell r="GY1">
            <v>207</v>
          </cell>
          <cell r="GZ1">
            <v>208</v>
          </cell>
          <cell r="HA1">
            <v>209</v>
          </cell>
          <cell r="HB1">
            <v>210</v>
          </cell>
          <cell r="HC1">
            <v>211</v>
          </cell>
          <cell r="HD1">
            <v>212</v>
          </cell>
          <cell r="HE1">
            <v>213</v>
          </cell>
          <cell r="HF1">
            <v>214</v>
          </cell>
          <cell r="HG1">
            <v>215</v>
          </cell>
          <cell r="HH1">
            <v>216</v>
          </cell>
          <cell r="HI1">
            <v>217</v>
          </cell>
          <cell r="HJ1">
            <v>218</v>
          </cell>
          <cell r="HK1">
            <v>219</v>
          </cell>
          <cell r="HL1">
            <v>220</v>
          </cell>
          <cell r="HM1">
            <v>221</v>
          </cell>
          <cell r="HN1">
            <v>222</v>
          </cell>
          <cell r="HO1">
            <v>223</v>
          </cell>
          <cell r="HP1">
            <v>224</v>
          </cell>
          <cell r="HQ1">
            <v>225</v>
          </cell>
          <cell r="HR1">
            <v>226</v>
          </cell>
          <cell r="HS1">
            <v>227</v>
          </cell>
          <cell r="HT1">
            <v>228</v>
          </cell>
          <cell r="HU1">
            <v>229</v>
          </cell>
          <cell r="HV1">
            <v>230</v>
          </cell>
          <cell r="HW1">
            <v>231</v>
          </cell>
          <cell r="HX1">
            <v>232</v>
          </cell>
          <cell r="HY1">
            <v>233</v>
          </cell>
          <cell r="HZ1">
            <v>234</v>
          </cell>
          <cell r="IA1">
            <v>235</v>
          </cell>
          <cell r="IB1">
            <v>236</v>
          </cell>
          <cell r="IC1">
            <v>237</v>
          </cell>
          <cell r="ID1">
            <v>238</v>
          </cell>
          <cell r="IE1">
            <v>239</v>
          </cell>
          <cell r="IF1">
            <v>240</v>
          </cell>
          <cell r="IG1">
            <v>241</v>
          </cell>
          <cell r="IH1">
            <v>242</v>
          </cell>
          <cell r="II1">
            <v>243</v>
          </cell>
          <cell r="IJ1">
            <v>244</v>
          </cell>
          <cell r="IK1">
            <v>245</v>
          </cell>
          <cell r="IL1">
            <v>246</v>
          </cell>
          <cell r="IM1">
            <v>247</v>
          </cell>
          <cell r="IN1">
            <v>248</v>
          </cell>
          <cell r="IO1">
            <v>249</v>
          </cell>
          <cell r="IP1">
            <v>250</v>
          </cell>
          <cell r="IQ1">
            <v>251</v>
          </cell>
          <cell r="IR1">
            <v>252</v>
          </cell>
          <cell r="IS1">
            <v>253</v>
          </cell>
          <cell r="IT1">
            <v>254</v>
          </cell>
          <cell r="IU1">
            <v>255</v>
          </cell>
          <cell r="IV1">
            <v>256</v>
          </cell>
          <cell r="IW1">
            <v>257</v>
          </cell>
          <cell r="IX1">
            <v>258</v>
          </cell>
          <cell r="IY1">
            <v>259</v>
          </cell>
          <cell r="IZ1">
            <v>260</v>
          </cell>
          <cell r="JA1">
            <v>261</v>
          </cell>
          <cell r="JB1">
            <v>262</v>
          </cell>
          <cell r="JC1">
            <v>263</v>
          </cell>
          <cell r="JD1">
            <v>264</v>
          </cell>
          <cell r="JE1">
            <v>265</v>
          </cell>
          <cell r="JF1">
            <v>266</v>
          </cell>
          <cell r="JG1">
            <v>267</v>
          </cell>
          <cell r="JH1">
            <v>268</v>
          </cell>
          <cell r="JI1">
            <v>269</v>
          </cell>
          <cell r="JJ1">
            <v>270</v>
          </cell>
          <cell r="JK1">
            <v>271</v>
          </cell>
          <cell r="JL1">
            <v>272</v>
          </cell>
          <cell r="JM1">
            <v>273</v>
          </cell>
          <cell r="JN1">
            <v>274</v>
          </cell>
          <cell r="JO1">
            <v>275</v>
          </cell>
          <cell r="JP1">
            <v>276</v>
          </cell>
          <cell r="JQ1">
            <v>277</v>
          </cell>
          <cell r="JR1">
            <v>278</v>
          </cell>
          <cell r="JS1">
            <v>279</v>
          </cell>
          <cell r="JT1">
            <v>280</v>
          </cell>
          <cell r="JU1">
            <v>281</v>
          </cell>
          <cell r="JV1">
            <v>282</v>
          </cell>
          <cell r="JW1">
            <v>283</v>
          </cell>
          <cell r="JX1">
            <v>284</v>
          </cell>
          <cell r="JY1">
            <v>285</v>
          </cell>
          <cell r="JZ1">
            <v>286</v>
          </cell>
          <cell r="KA1">
            <v>287</v>
          </cell>
          <cell r="KB1">
            <v>288</v>
          </cell>
          <cell r="KC1">
            <v>289</v>
          </cell>
          <cell r="KD1">
            <v>290</v>
          </cell>
          <cell r="KE1">
            <v>291</v>
          </cell>
          <cell r="KF1">
            <v>292</v>
          </cell>
          <cell r="KG1">
            <v>293</v>
          </cell>
          <cell r="KH1">
            <v>294</v>
          </cell>
          <cell r="KI1">
            <v>295</v>
          </cell>
          <cell r="KJ1">
            <v>296</v>
          </cell>
          <cell r="KK1">
            <v>297</v>
          </cell>
          <cell r="KL1">
            <v>298</v>
          </cell>
          <cell r="KM1">
            <v>299</v>
          </cell>
          <cell r="KN1">
            <v>300</v>
          </cell>
          <cell r="KO1">
            <v>301</v>
          </cell>
          <cell r="KP1">
            <v>302</v>
          </cell>
          <cell r="KQ1">
            <v>303</v>
          </cell>
          <cell r="KR1">
            <v>304</v>
          </cell>
          <cell r="KS1">
            <v>305</v>
          </cell>
          <cell r="KT1">
            <v>306</v>
          </cell>
          <cell r="KU1">
            <v>307</v>
          </cell>
          <cell r="KV1">
            <v>308</v>
          </cell>
          <cell r="KW1">
            <v>309</v>
          </cell>
          <cell r="KX1">
            <v>310</v>
          </cell>
          <cell r="KY1">
            <v>311</v>
          </cell>
          <cell r="KZ1">
            <v>312</v>
          </cell>
          <cell r="LA1">
            <v>313</v>
          </cell>
          <cell r="LB1">
            <v>314</v>
          </cell>
          <cell r="LC1">
            <v>315</v>
          </cell>
          <cell r="LD1">
            <v>316</v>
          </cell>
          <cell r="LE1">
            <v>317</v>
          </cell>
          <cell r="LF1">
            <v>318</v>
          </cell>
          <cell r="LG1">
            <v>319</v>
          </cell>
          <cell r="LH1">
            <v>320</v>
          </cell>
          <cell r="LI1">
            <v>321</v>
          </cell>
          <cell r="LJ1">
            <v>322</v>
          </cell>
          <cell r="LK1">
            <v>323</v>
          </cell>
          <cell r="LL1">
            <v>324</v>
          </cell>
          <cell r="LM1">
            <v>325</v>
          </cell>
          <cell r="LN1">
            <v>326</v>
          </cell>
          <cell r="LO1">
            <v>327</v>
          </cell>
          <cell r="LP1">
            <v>328</v>
          </cell>
          <cell r="LQ1">
            <v>329</v>
          </cell>
          <cell r="LR1">
            <v>330</v>
          </cell>
          <cell r="LS1">
            <v>331</v>
          </cell>
          <cell r="LT1">
            <v>332</v>
          </cell>
          <cell r="LU1">
            <v>333</v>
          </cell>
          <cell r="LV1">
            <v>334</v>
          </cell>
          <cell r="LW1">
            <v>335</v>
          </cell>
          <cell r="LX1">
            <v>336</v>
          </cell>
          <cell r="LY1">
            <v>337</v>
          </cell>
          <cell r="LZ1">
            <v>338</v>
          </cell>
          <cell r="MA1">
            <v>339</v>
          </cell>
          <cell r="MB1">
            <v>340</v>
          </cell>
          <cell r="MC1">
            <v>341</v>
          </cell>
          <cell r="MD1">
            <v>342</v>
          </cell>
          <cell r="ME1">
            <v>343</v>
          </cell>
          <cell r="MF1">
            <v>344</v>
          </cell>
          <cell r="MG1">
            <v>345</v>
          </cell>
          <cell r="MH1">
            <v>346</v>
          </cell>
          <cell r="MI1">
            <v>347</v>
          </cell>
          <cell r="MJ1">
            <v>348</v>
          </cell>
          <cell r="MK1">
            <v>349</v>
          </cell>
          <cell r="ML1">
            <v>350</v>
          </cell>
          <cell r="MM1">
            <v>351</v>
          </cell>
          <cell r="MN1">
            <v>352</v>
          </cell>
          <cell r="MO1">
            <v>353</v>
          </cell>
          <cell r="MP1">
            <v>354</v>
          </cell>
          <cell r="MQ1">
            <v>355</v>
          </cell>
          <cell r="MR1">
            <v>356</v>
          </cell>
          <cell r="MS1">
            <v>357</v>
          </cell>
          <cell r="MT1">
            <v>358</v>
          </cell>
          <cell r="MU1">
            <v>359</v>
          </cell>
          <cell r="MV1">
            <v>360</v>
          </cell>
          <cell r="MW1">
            <v>361</v>
          </cell>
          <cell r="MX1">
            <v>362</v>
          </cell>
          <cell r="MY1">
            <v>363</v>
          </cell>
          <cell r="MZ1">
            <v>364</v>
          </cell>
          <cell r="NA1">
            <v>365</v>
          </cell>
          <cell r="NB1">
            <v>366</v>
          </cell>
          <cell r="NC1">
            <v>367</v>
          </cell>
          <cell r="ND1">
            <v>368</v>
          </cell>
          <cell r="NE1">
            <v>369</v>
          </cell>
          <cell r="NF1">
            <v>370</v>
          </cell>
          <cell r="NG1">
            <v>371</v>
          </cell>
          <cell r="NH1">
            <v>372</v>
          </cell>
          <cell r="NI1">
            <v>373</v>
          </cell>
          <cell r="NJ1">
            <v>374</v>
          </cell>
          <cell r="NK1">
            <v>375</v>
          </cell>
          <cell r="NL1">
            <v>376</v>
          </cell>
          <cell r="NM1">
            <v>377</v>
          </cell>
          <cell r="NN1">
            <v>378</v>
          </cell>
          <cell r="NO1">
            <v>379</v>
          </cell>
          <cell r="NP1">
            <v>380</v>
          </cell>
          <cell r="NQ1">
            <v>381</v>
          </cell>
          <cell r="NR1">
            <v>382</v>
          </cell>
          <cell r="NS1">
            <v>383</v>
          </cell>
          <cell r="NT1">
            <v>384</v>
          </cell>
          <cell r="NU1">
            <v>385</v>
          </cell>
          <cell r="NV1">
            <v>386</v>
          </cell>
          <cell r="NW1">
            <v>387</v>
          </cell>
          <cell r="NX1">
            <v>388</v>
          </cell>
          <cell r="NY1">
            <v>389</v>
          </cell>
          <cell r="NZ1">
            <v>390</v>
          </cell>
          <cell r="OA1">
            <v>391</v>
          </cell>
          <cell r="OB1">
            <v>392</v>
          </cell>
          <cell r="OC1">
            <v>393</v>
          </cell>
          <cell r="OD1">
            <v>394</v>
          </cell>
          <cell r="OE1">
            <v>395</v>
          </cell>
          <cell r="OF1">
            <v>396</v>
          </cell>
          <cell r="OG1">
            <v>397</v>
          </cell>
          <cell r="OH1">
            <v>398</v>
          </cell>
          <cell r="OI1">
            <v>399</v>
          </cell>
          <cell r="OJ1">
            <v>400</v>
          </cell>
          <cell r="OK1">
            <v>401</v>
          </cell>
          <cell r="OL1">
            <v>402</v>
          </cell>
          <cell r="OM1">
            <v>403</v>
          </cell>
          <cell r="ON1">
            <v>404</v>
          </cell>
          <cell r="OO1">
            <v>405</v>
          </cell>
          <cell r="OP1">
            <v>406</v>
          </cell>
          <cell r="OQ1">
            <v>407</v>
          </cell>
          <cell r="OR1">
            <v>408</v>
          </cell>
          <cell r="OS1">
            <v>409</v>
          </cell>
          <cell r="OT1">
            <v>410</v>
          </cell>
          <cell r="OU1">
            <v>411</v>
          </cell>
          <cell r="OV1">
            <v>412</v>
          </cell>
          <cell r="OW1">
            <v>413</v>
          </cell>
          <cell r="OX1">
            <v>414</v>
          </cell>
          <cell r="OY1">
            <v>415</v>
          </cell>
          <cell r="OZ1">
            <v>416</v>
          </cell>
          <cell r="PA1">
            <v>417</v>
          </cell>
          <cell r="PB1">
            <v>418</v>
          </cell>
          <cell r="PC1">
            <v>419</v>
          </cell>
          <cell r="PD1">
            <v>420</v>
          </cell>
          <cell r="PE1">
            <v>421</v>
          </cell>
          <cell r="PF1">
            <v>422</v>
          </cell>
          <cell r="PG1">
            <v>423</v>
          </cell>
          <cell r="PH1">
            <v>424</v>
          </cell>
          <cell r="PI1">
            <v>425</v>
          </cell>
          <cell r="PJ1">
            <v>426</v>
          </cell>
          <cell r="PK1">
            <v>427</v>
          </cell>
          <cell r="PL1">
            <v>428</v>
          </cell>
          <cell r="PM1">
            <v>429</v>
          </cell>
          <cell r="PN1">
            <v>430</v>
          </cell>
          <cell r="PO1">
            <v>431</v>
          </cell>
          <cell r="PP1">
            <v>432</v>
          </cell>
          <cell r="PQ1">
            <v>433</v>
          </cell>
          <cell r="PR1">
            <v>434</v>
          </cell>
          <cell r="PS1">
            <v>435</v>
          </cell>
          <cell r="PT1">
            <v>436</v>
          </cell>
          <cell r="PU1">
            <v>437</v>
          </cell>
          <cell r="PV1">
            <v>438</v>
          </cell>
          <cell r="PW1">
            <v>439</v>
          </cell>
          <cell r="PX1">
            <v>440</v>
          </cell>
          <cell r="PY1">
            <v>441</v>
          </cell>
          <cell r="PZ1">
            <v>442</v>
          </cell>
          <cell r="QA1">
            <v>443</v>
          </cell>
          <cell r="QB1">
            <v>444</v>
          </cell>
          <cell r="QC1">
            <v>445</v>
          </cell>
          <cell r="QD1">
            <v>446</v>
          </cell>
          <cell r="QE1">
            <v>447</v>
          </cell>
          <cell r="QF1">
            <v>448</v>
          </cell>
          <cell r="QG1">
            <v>449</v>
          </cell>
          <cell r="QH1">
            <v>450</v>
          </cell>
          <cell r="QI1">
            <v>451</v>
          </cell>
          <cell r="QJ1">
            <v>452</v>
          </cell>
          <cell r="QK1">
            <v>453</v>
          </cell>
          <cell r="QL1">
            <v>454</v>
          </cell>
          <cell r="QM1">
            <v>455</v>
          </cell>
          <cell r="QN1">
            <v>456</v>
          </cell>
          <cell r="QO1">
            <v>457</v>
          </cell>
          <cell r="QP1">
            <v>458</v>
          </cell>
          <cell r="QQ1">
            <v>459</v>
          </cell>
          <cell r="QR1">
            <v>460</v>
          </cell>
          <cell r="QS1">
            <v>461</v>
          </cell>
          <cell r="QT1">
            <v>462</v>
          </cell>
          <cell r="QU1">
            <v>463</v>
          </cell>
          <cell r="QV1">
            <v>464</v>
          </cell>
          <cell r="QW1">
            <v>465</v>
          </cell>
          <cell r="QX1">
            <v>466</v>
          </cell>
          <cell r="QY1">
            <v>467</v>
          </cell>
          <cell r="QZ1">
            <v>468</v>
          </cell>
          <cell r="RA1">
            <v>469</v>
          </cell>
          <cell r="RB1">
            <v>470</v>
          </cell>
          <cell r="RC1">
            <v>471</v>
          </cell>
          <cell r="RD1">
            <v>472</v>
          </cell>
          <cell r="RE1">
            <v>473</v>
          </cell>
          <cell r="RF1">
            <v>474</v>
          </cell>
          <cell r="RG1">
            <v>475</v>
          </cell>
          <cell r="RH1">
            <v>476</v>
          </cell>
          <cell r="RI1">
            <v>477</v>
          </cell>
          <cell r="RJ1">
            <v>478</v>
          </cell>
          <cell r="RK1">
            <v>479</v>
          </cell>
          <cell r="RL1">
            <v>480</v>
          </cell>
          <cell r="RM1">
            <v>481</v>
          </cell>
          <cell r="RN1">
            <v>482</v>
          </cell>
          <cell r="RO1">
            <v>483</v>
          </cell>
          <cell r="RP1">
            <v>484</v>
          </cell>
          <cell r="RQ1">
            <v>485</v>
          </cell>
          <cell r="RR1">
            <v>486</v>
          </cell>
          <cell r="RS1">
            <v>487</v>
          </cell>
          <cell r="RT1">
            <v>488</v>
          </cell>
          <cell r="RU1">
            <v>489</v>
          </cell>
          <cell r="RV1">
            <v>490</v>
          </cell>
        </row>
        <row r="2">
          <cell r="B2">
            <v>2</v>
          </cell>
          <cell r="C2">
            <v>3</v>
          </cell>
          <cell r="D2">
            <v>4</v>
          </cell>
          <cell r="E2">
            <v>5</v>
          </cell>
          <cell r="F2">
            <v>6</v>
          </cell>
          <cell r="G2">
            <v>7</v>
          </cell>
          <cell r="H2">
            <v>8</v>
          </cell>
          <cell r="I2">
            <v>9</v>
          </cell>
          <cell r="J2">
            <v>10</v>
          </cell>
          <cell r="K2">
            <v>11</v>
          </cell>
          <cell r="L2">
            <v>12</v>
          </cell>
          <cell r="M2">
            <v>13</v>
          </cell>
          <cell r="N2">
            <v>14</v>
          </cell>
          <cell r="O2">
            <v>15</v>
          </cell>
          <cell r="P2">
            <v>16</v>
          </cell>
          <cell r="Q2">
            <v>17</v>
          </cell>
          <cell r="R2">
            <v>18</v>
          </cell>
          <cell r="S2">
            <v>19</v>
          </cell>
          <cell r="T2">
            <v>20</v>
          </cell>
          <cell r="U2">
            <v>21</v>
          </cell>
          <cell r="V2">
            <v>22</v>
          </cell>
          <cell r="W2">
            <v>23</v>
          </cell>
          <cell r="X2">
            <v>24</v>
          </cell>
          <cell r="Y2">
            <v>25</v>
          </cell>
          <cell r="Z2">
            <v>26</v>
          </cell>
          <cell r="AA2">
            <v>27</v>
          </cell>
          <cell r="AB2">
            <v>28</v>
          </cell>
          <cell r="AD2">
            <v>29</v>
          </cell>
          <cell r="AE2">
            <v>30</v>
          </cell>
          <cell r="AF2">
            <v>31</v>
          </cell>
          <cell r="AG2">
            <v>32</v>
          </cell>
          <cell r="EN2">
            <v>95</v>
          </cell>
          <cell r="EO2">
            <v>96</v>
          </cell>
          <cell r="EP2">
            <v>97</v>
          </cell>
          <cell r="EQ2">
            <v>98</v>
          </cell>
          <cell r="ER2">
            <v>99</v>
          </cell>
          <cell r="ES2">
            <v>100</v>
          </cell>
          <cell r="ET2">
            <v>101</v>
          </cell>
          <cell r="EU2">
            <v>102</v>
          </cell>
          <cell r="EV2">
            <v>103</v>
          </cell>
          <cell r="EW2">
            <v>104</v>
          </cell>
          <cell r="EX2">
            <v>105</v>
          </cell>
          <cell r="EY2">
            <v>106</v>
          </cell>
          <cell r="EZ2">
            <v>107</v>
          </cell>
          <cell r="FA2">
            <v>108</v>
          </cell>
          <cell r="FB2">
            <v>109</v>
          </cell>
          <cell r="FC2">
            <v>110</v>
          </cell>
          <cell r="FD2">
            <v>111</v>
          </cell>
          <cell r="FE2">
            <v>112</v>
          </cell>
          <cell r="FF2">
            <v>113</v>
          </cell>
          <cell r="FG2">
            <v>114</v>
          </cell>
          <cell r="FH2">
            <v>115</v>
          </cell>
          <cell r="FI2">
            <v>116</v>
          </cell>
          <cell r="FJ2">
            <v>117</v>
          </cell>
          <cell r="FK2">
            <v>118</v>
          </cell>
          <cell r="FL2">
            <v>119</v>
          </cell>
          <cell r="FM2">
            <v>120</v>
          </cell>
          <cell r="FN2">
            <v>121</v>
          </cell>
          <cell r="FO2">
            <v>122</v>
          </cell>
          <cell r="FP2">
            <v>123</v>
          </cell>
          <cell r="FQ2">
            <v>124</v>
          </cell>
          <cell r="FR2">
            <v>125</v>
          </cell>
          <cell r="FS2">
            <v>126</v>
          </cell>
          <cell r="FT2">
            <v>127</v>
          </cell>
          <cell r="FU2">
            <v>128</v>
          </cell>
          <cell r="FV2">
            <v>129</v>
          </cell>
          <cell r="FW2">
            <v>130</v>
          </cell>
          <cell r="FX2">
            <v>131</v>
          </cell>
          <cell r="FY2">
            <v>132</v>
          </cell>
          <cell r="FZ2">
            <v>133</v>
          </cell>
          <cell r="GA2">
            <v>134</v>
          </cell>
          <cell r="GB2">
            <v>135</v>
          </cell>
          <cell r="GC2">
            <v>136</v>
          </cell>
          <cell r="GD2">
            <v>137</v>
          </cell>
          <cell r="GE2">
            <v>138</v>
          </cell>
          <cell r="GF2">
            <v>139</v>
          </cell>
          <cell r="GG2">
            <v>140</v>
          </cell>
          <cell r="GH2">
            <v>141</v>
          </cell>
          <cell r="GI2">
            <v>142</v>
          </cell>
          <cell r="GJ2">
            <v>143</v>
          </cell>
          <cell r="GK2">
            <v>144</v>
          </cell>
          <cell r="GL2">
            <v>145</v>
          </cell>
          <cell r="GM2">
            <v>146</v>
          </cell>
          <cell r="GN2">
            <v>147</v>
          </cell>
          <cell r="GO2">
            <v>148</v>
          </cell>
          <cell r="GP2">
            <v>149</v>
          </cell>
          <cell r="GQ2">
            <v>150</v>
          </cell>
          <cell r="GR2">
            <v>151</v>
          </cell>
          <cell r="GS2">
            <v>152</v>
          </cell>
          <cell r="GT2">
            <v>153</v>
          </cell>
          <cell r="GU2">
            <v>154</v>
          </cell>
          <cell r="GV2">
            <v>155</v>
          </cell>
          <cell r="GW2">
            <v>156</v>
          </cell>
          <cell r="GX2">
            <v>157</v>
          </cell>
          <cell r="GY2">
            <v>158</v>
          </cell>
          <cell r="GZ2">
            <v>159</v>
          </cell>
          <cell r="HA2">
            <v>160</v>
          </cell>
          <cell r="HB2">
            <v>161</v>
          </cell>
          <cell r="HC2">
            <v>162</v>
          </cell>
          <cell r="HD2">
            <v>163</v>
          </cell>
          <cell r="HE2">
            <v>164</v>
          </cell>
          <cell r="HF2">
            <v>165</v>
          </cell>
          <cell r="HG2">
            <v>166</v>
          </cell>
          <cell r="HH2">
            <v>167</v>
          </cell>
          <cell r="HI2">
            <v>168</v>
          </cell>
          <cell r="HJ2">
            <v>169</v>
          </cell>
          <cell r="HK2">
            <v>170</v>
          </cell>
          <cell r="HL2">
            <v>171</v>
          </cell>
          <cell r="HM2">
            <v>172</v>
          </cell>
          <cell r="HN2">
            <v>173</v>
          </cell>
          <cell r="HO2">
            <v>174</v>
          </cell>
          <cell r="HP2">
            <v>175</v>
          </cell>
          <cell r="HQ2">
            <v>176</v>
          </cell>
          <cell r="HR2">
            <v>177</v>
          </cell>
          <cell r="RD2">
            <v>423</v>
          </cell>
          <cell r="RE2">
            <v>424</v>
          </cell>
          <cell r="RF2">
            <v>425</v>
          </cell>
          <cell r="RG2">
            <v>426</v>
          </cell>
          <cell r="RH2">
            <v>427</v>
          </cell>
          <cell r="RI2">
            <v>428</v>
          </cell>
          <cell r="RJ2">
            <v>429</v>
          </cell>
          <cell r="RK2">
            <v>430</v>
          </cell>
          <cell r="RL2">
            <v>431</v>
          </cell>
          <cell r="RM2">
            <v>432</v>
          </cell>
          <cell r="RN2">
            <v>433</v>
          </cell>
          <cell r="RO2">
            <v>434</v>
          </cell>
          <cell r="RP2">
            <v>435</v>
          </cell>
          <cell r="RQ2">
            <v>436</v>
          </cell>
          <cell r="RR2">
            <v>437</v>
          </cell>
          <cell r="RS2">
            <v>438</v>
          </cell>
          <cell r="RT2">
            <v>439</v>
          </cell>
          <cell r="RU2">
            <v>440</v>
          </cell>
          <cell r="RV2">
            <v>441</v>
          </cell>
        </row>
        <row r="3">
          <cell r="RD3" t="str">
            <v>PICKING LIST作成用（けすな）</v>
          </cell>
        </row>
        <row r="6">
          <cell r="H6">
            <v>1142</v>
          </cell>
          <cell r="K6">
            <v>1</v>
          </cell>
          <cell r="N6">
            <v>1</v>
          </cell>
          <cell r="P6">
            <v>1</v>
          </cell>
          <cell r="R6">
            <v>1</v>
          </cell>
          <cell r="T6">
            <v>1</v>
          </cell>
          <cell r="Y6" t="str">
            <v>出荷</v>
          </cell>
          <cell r="AL6" t="str">
            <v>500-600t</v>
          </cell>
          <cell r="AM6" t="str">
            <v>L00F20578B</v>
          </cell>
          <cell r="EN6" t="str">
            <v>小型・中型オプション</v>
          </cell>
          <cell r="GM6" t="str">
            <v>HRB大型オプション</v>
          </cell>
        </row>
        <row r="7">
          <cell r="K7" t="str">
            <v>配布済</v>
          </cell>
          <cell r="T7" t="str">
            <v>ATCは外注からの納品日</v>
          </cell>
          <cell r="Y7" t="str">
            <v>制御盤
必要日
KD:出航日</v>
          </cell>
          <cell r="Z7" t="str">
            <v>出荷日</v>
          </cell>
          <cell r="AB7" t="str">
            <v>土岐
到着日</v>
          </cell>
          <cell r="AC7" t="str">
            <v>計算式使用セル</v>
          </cell>
          <cell r="AH7" t="str">
            <v>板金</v>
          </cell>
          <cell r="AN7" t="str">
            <v>共通部材（小型、中型）</v>
          </cell>
          <cell r="AV7" t="str">
            <v>仕様別部材(小型、中型)</v>
          </cell>
          <cell r="BL7" t="str">
            <v>大型共通</v>
          </cell>
          <cell r="BR7" t="str">
            <v>仕様別部材(大型)</v>
          </cell>
          <cell r="CD7" t="str">
            <v>制御部品</v>
          </cell>
          <cell r="EL7" t="str">
            <v>東名器工(ﾀﾞｸﾄ)</v>
          </cell>
          <cell r="EN7" t="str">
            <v>L00F20258C</v>
          </cell>
          <cell r="EP7" t="str">
            <v>L00F20259B</v>
          </cell>
          <cell r="ER7" t="str">
            <v>L00F202600</v>
          </cell>
          <cell r="ET7" t="str">
            <v>L00F20261B</v>
          </cell>
          <cell r="EV7" t="str">
            <v>L00F20262B</v>
          </cell>
          <cell r="EX7" t="str">
            <v>L00F20263A</v>
          </cell>
          <cell r="EZ7" t="str">
            <v>L00F202830</v>
          </cell>
          <cell r="FB7" t="str">
            <v>L00F20264B</v>
          </cell>
          <cell r="FD7" t="str">
            <v>L00F20265B</v>
          </cell>
          <cell r="FF7" t="str">
            <v>L00F202660</v>
          </cell>
          <cell r="FH7" t="str">
            <v>L00F20267A</v>
          </cell>
          <cell r="FJ7" t="str">
            <v>L00F202900</v>
          </cell>
          <cell r="FL7" t="str">
            <v>L00F20268A</v>
          </cell>
          <cell r="FN7" t="str">
            <v>L00F202690</v>
          </cell>
          <cell r="FQ7" t="str">
            <v>L00F20270C</v>
          </cell>
          <cell r="FT7" t="str">
            <v>L00F20279A</v>
          </cell>
          <cell r="FV7" t="str">
            <v>L00F20271B</v>
          </cell>
          <cell r="FX7" t="str">
            <v>L00F202890</v>
          </cell>
          <cell r="FZ7" t="str">
            <v>L00F203470</v>
          </cell>
          <cell r="GC7" t="str">
            <v>L00F20365A</v>
          </cell>
          <cell r="GE7" t="str">
            <v>L00F20272B</v>
          </cell>
          <cell r="GG7" t="str">
            <v>L00F20273B</v>
          </cell>
          <cell r="GM7" t="str">
            <v>ヘビーバックゲージ
Y4軸
L00F204810</v>
          </cell>
          <cell r="GO7" t="str">
            <v>BI-Ｌ1軸
L00F20479A
L00F20480A(EXP)</v>
          </cell>
          <cell r="GQ7" t="str">
            <v>BI-Ｌ2軸
L00F20497A
L00F20498A(EXP)</v>
          </cell>
          <cell r="GS7" t="str">
            <v>ＬＥＤ（後方）
L00F20455B
L00F204960(EXP)</v>
          </cell>
          <cell r="GU7" t="str">
            <v>AS-01
L00F20454A</v>
          </cell>
          <cell r="GW7" t="str">
            <v>クランプOP
（AGRIP-A）（New AGRIP-S)　　　(油圧AGRIP-S)
L00F204780</v>
          </cell>
          <cell r="GY7" t="str">
            <v>ﾛﾎﾞｯﾄI/F</v>
          </cell>
          <cell r="HA7" t="str">
            <v>追従装置SF
(大型)</v>
          </cell>
          <cell r="HC7" t="str">
            <v>ワークセンサ
ツキアテ
L00F20495A
L00F205000(EXP)</v>
          </cell>
          <cell r="HE7" t="str">
            <v>QF1オプション　　　　　　　　　 漏電ブレーカー
L00F204770
L00F204990(500,600)</v>
          </cell>
          <cell r="HG7" t="str">
            <v>ｾｲｷﾞｮﾂｲｶ(IO)</v>
          </cell>
          <cell r="HI7" t="str">
            <v>二人フットペダル</v>
          </cell>
          <cell r="HK7" t="str">
            <v>ATC</v>
          </cell>
          <cell r="HM7" t="str">
            <v>ATC盤
2024.9.1より在庫再開
不足分4162009にて追加</v>
          </cell>
          <cell r="HO7" t="str">
            <v>KD対応マウス
（単品手配）</v>
          </cell>
          <cell r="HQ7" t="str">
            <v>LEDｹｰﾌﾞﾙ</v>
          </cell>
          <cell r="HS7">
            <v>44896</v>
          </cell>
          <cell r="IX7">
            <v>44927</v>
          </cell>
          <cell r="KC7">
            <v>44958</v>
          </cell>
          <cell r="LE7">
            <v>44986</v>
          </cell>
          <cell r="MJ7">
            <v>45017</v>
          </cell>
          <cell r="NN7">
            <v>45047</v>
          </cell>
          <cell r="OS7">
            <v>45078</v>
          </cell>
          <cell r="PW7">
            <v>45108</v>
          </cell>
          <cell r="RD7" t="str">
            <v>日付</v>
          </cell>
          <cell r="RK7" t="str">
            <v>小型・中型</v>
          </cell>
          <cell r="RU7" t="str">
            <v>大型</v>
          </cell>
        </row>
        <row r="8">
          <cell r="B8" t="str">
            <v>特殊機作業無し</v>
          </cell>
          <cell r="C8" t="str">
            <v>特殊機作業有り</v>
          </cell>
          <cell r="H8" t="str">
            <v>製造・出荷情報</v>
          </cell>
          <cell r="K8" t="str">
            <v>進捗率</v>
          </cell>
          <cell r="T8" t="str">
            <v>組完</v>
          </cell>
          <cell r="V8" t="str">
            <v>検査</v>
          </cell>
          <cell r="Z8" t="str">
            <v>富士宮
到着日
（350ｔ）</v>
          </cell>
          <cell r="AA8" t="str">
            <v>KD・土岐
積込日</v>
          </cell>
          <cell r="AC8" t="str">
            <v>FD製番</v>
          </cell>
          <cell r="AH8" t="str">
            <v>板金
(小型）</v>
          </cell>
          <cell r="AJ8" t="str">
            <v>板金
(中型）</v>
          </cell>
          <cell r="AL8" t="str">
            <v>板金
(大型）</v>
          </cell>
          <cell r="AN8" t="str">
            <v>前加工
(共通）</v>
          </cell>
          <cell r="AP8" t="str">
            <v>中板
(共通）</v>
          </cell>
          <cell r="AR8" t="str">
            <v>本体
(共通）</v>
          </cell>
          <cell r="AT8" t="str">
            <v>モジュール
(共通）</v>
          </cell>
          <cell r="AV8" t="str">
            <v>５０ｔ
(ＤＭＳ）</v>
          </cell>
          <cell r="AX8" t="str">
            <v>５０ｔ
(EXP）</v>
          </cell>
          <cell r="AZ8" t="str">
            <v>８０ｔ - 100t
(DMS）</v>
          </cell>
          <cell r="BB8" t="str">
            <v>８０ｔ - 100t
(EXP）</v>
          </cell>
          <cell r="BD8" t="str">
            <v>130t
(DMS）</v>
          </cell>
          <cell r="BF8" t="str">
            <v>130t
(EXP）</v>
          </cell>
          <cell r="BH8" t="str">
            <v>220t
(DMS）</v>
          </cell>
          <cell r="BJ8" t="str">
            <v>220t
(EXP）</v>
          </cell>
          <cell r="BL8" t="str">
            <v>前加工
(大型共通）</v>
          </cell>
          <cell r="BN8" t="str">
            <v>中板
(大型共通）</v>
          </cell>
          <cell r="BP8" t="str">
            <v>モジュール
(大型共通）</v>
          </cell>
          <cell r="BR8" t="str">
            <v>3503 - 3504
(ＤＭＳ）</v>
          </cell>
          <cell r="BT8" t="str">
            <v>3503 - 3504
(EXP）</v>
          </cell>
          <cell r="BV8" t="str">
            <v>3506
(DMS）</v>
          </cell>
          <cell r="BX8" t="str">
            <v>3506
(EXP）</v>
          </cell>
          <cell r="BZ8" t="str">
            <v>500 - 600
(DMS）</v>
          </cell>
          <cell r="CB8" t="str">
            <v>500 - 600
(EXP）</v>
          </cell>
          <cell r="CD8" t="str">
            <v>前加工
（5020DMS）</v>
          </cell>
          <cell r="CF8" t="str">
            <v>前加工
（80-100DMS）</v>
          </cell>
          <cell r="CH8" t="str">
            <v>前加工
（1303DMS）</v>
          </cell>
          <cell r="CJ8" t="str">
            <v>前加工
（2204DMS）</v>
          </cell>
          <cell r="CL8" t="str">
            <v>HRB大型（350・500・600）DMS</v>
          </cell>
          <cell r="CN8" t="str">
            <v>前加工
（5020EXP）</v>
          </cell>
          <cell r="CP8" t="str">
            <v>前加工
（80-100EXP）</v>
          </cell>
          <cell r="CR8" t="str">
            <v>前加工
（1303EXP）</v>
          </cell>
          <cell r="CT8" t="str">
            <v>前加工
（2204EXP）</v>
          </cell>
          <cell r="CV8" t="str">
            <v>HRB大型（350・500・600）EXP</v>
          </cell>
          <cell r="CX8" t="str">
            <v>ﾓｼﾞｭｰﾙ
（小型）</v>
          </cell>
          <cell r="CZ8" t="str">
            <v>ﾓｼﾞｭｰﾙ
（中型）</v>
          </cell>
          <cell r="DB8" t="str">
            <v>モジュール(大型)</v>
          </cell>
          <cell r="DD8" t="str">
            <v>中板
（5020DMS）</v>
          </cell>
          <cell r="DF8" t="str">
            <v>中板
（80-100DMS）</v>
          </cell>
          <cell r="DH8" t="str">
            <v>中板
（1303DMS）</v>
          </cell>
          <cell r="DJ8" t="str">
            <v>中板
（2204DMS）</v>
          </cell>
          <cell r="DL8" t="str">
            <v>中板
（35044DMS）</v>
          </cell>
          <cell r="DN8" t="str">
            <v>中板
（5020EXP）</v>
          </cell>
          <cell r="DP8" t="str">
            <v>中板
（8025-1003EXP）</v>
          </cell>
          <cell r="DR8" t="str">
            <v>中板
（1303EXP）</v>
          </cell>
          <cell r="DT8" t="str">
            <v>中板
（2204EXP）</v>
          </cell>
          <cell r="DV8" t="str">
            <v>本体
（小型DMS）</v>
          </cell>
          <cell r="DX8" t="str">
            <v>本体
（2204DMS）</v>
          </cell>
          <cell r="DZ8" t="str">
            <v>本体
（3504DMS）</v>
          </cell>
          <cell r="EB8" t="str">
            <v>本体
（小型EXP）</v>
          </cell>
          <cell r="ED8" t="str">
            <v>本体
（2204EXP）</v>
          </cell>
          <cell r="EF8" t="str">
            <v>板金小型</v>
          </cell>
          <cell r="EH8" t="str">
            <v>板金中型</v>
          </cell>
          <cell r="EJ8" t="str">
            <v>板金大型</v>
          </cell>
          <cell r="EL8" t="str">
            <v>必要日</v>
          </cell>
          <cell r="EM8" t="str">
            <v>入荷日</v>
          </cell>
          <cell r="EN8" t="str">
            <v>自動ｸﾗｳﾆﾝｸﾞ2軸</v>
          </cell>
          <cell r="EP8" t="str">
            <v>自動ｸﾗｳﾆﾝｸﾞ4軸</v>
          </cell>
          <cell r="ER8" t="str">
            <v>Lｼﾌﾄ</v>
          </cell>
          <cell r="ET8" t="str">
            <v>BI-S1軸</v>
          </cell>
          <cell r="EV8" t="str">
            <v>BI-S2軸</v>
          </cell>
          <cell r="EX8" t="str">
            <v>AS-01</v>
          </cell>
          <cell r="EZ8" t="str">
            <v>W24(AI05310--A)</v>
          </cell>
          <cell r="FB8" t="str">
            <v>AGRIP-A
(5020-1003)</v>
          </cell>
          <cell r="FD8" t="str">
            <v>AGRIP-A(1303)</v>
          </cell>
          <cell r="FF8" t="str">
            <v>AGRIP-A(2204)</v>
          </cell>
          <cell r="FH8" t="str">
            <v>AGRIP-A
(5020-1003EXP)</v>
          </cell>
          <cell r="FJ8" t="str">
            <v>AGRIP-A
(1303EXP)</v>
          </cell>
          <cell r="FL8" t="str">
            <v>AGRIP-A
(2204EXP)</v>
          </cell>
          <cell r="FN8" t="str">
            <v>自動ｽﾗｲﾄﾞﾌｯﾄ</v>
          </cell>
          <cell r="FP8" t="str">
            <v>手動ｽﾗｲﾄﾞﾌｯﾄ</v>
          </cell>
          <cell r="FQ8" t="str">
            <v>ﾛﾎﾞｯﾄI/F</v>
          </cell>
          <cell r="FS8" t="str">
            <v>二人ﾌｯﾄ</v>
          </cell>
          <cell r="FT8" t="str">
            <v>2OP+AF</v>
          </cell>
          <cell r="FV8" t="str">
            <v>ATC</v>
          </cell>
          <cell r="FX8" t="str">
            <v>追従装置SF(小型)　　　(中型DMS)</v>
          </cell>
          <cell r="FZ8" t="str">
            <v>追従装置SF(中型EXP)</v>
          </cell>
          <cell r="GB8" t="str">
            <v>追従装置SF1548H</v>
          </cell>
          <cell r="GC8" t="str">
            <v>VFﾕﾆｯﾄ(VC-BOX)</v>
          </cell>
          <cell r="GE8" t="str">
            <v>ｾｲｷﾞｮﾂｲｶ(IO)</v>
          </cell>
          <cell r="GG8" t="str">
            <v>ｾｲｷﾞｮﾂｲｶ(IO)EXP</v>
          </cell>
          <cell r="GI8" t="str">
            <v>指定色</v>
          </cell>
          <cell r="GK8" t="str">
            <v>特殊仕様</v>
          </cell>
          <cell r="HQ8" t="str">
            <v>KDのみ</v>
          </cell>
          <cell r="HT8" t="str">
            <v>小型</v>
          </cell>
          <cell r="HX8" t="str">
            <v>中型</v>
          </cell>
          <cell r="IB8" t="str">
            <v>大型</v>
          </cell>
          <cell r="IE8" t="str">
            <v>赤マス：アマダ休業日</v>
          </cell>
          <cell r="IJ8" t="str">
            <v>休</v>
          </cell>
          <cell r="IK8" t="str">
            <v>休</v>
          </cell>
          <cell r="IL8" t="str">
            <v>赤マス：アマダ休業日</v>
          </cell>
          <cell r="JG8" t="str">
            <v>赤マス：アマダ休業日</v>
          </cell>
          <cell r="JN8" t="str">
            <v>赤マス：アマダ休業日</v>
          </cell>
          <cell r="JU8" t="str">
            <v>赤マス：アマダ休業日</v>
          </cell>
          <cell r="KB8" t="str">
            <v>赤マス：アマダ休業日</v>
          </cell>
          <cell r="KP8" t="str">
            <v>赤マス：アマダ休業日</v>
          </cell>
          <cell r="LD8" t="str">
            <v>赤マス：アマダ休業日</v>
          </cell>
          <cell r="LK8" t="str">
            <v>赤マス：アマダ休業日</v>
          </cell>
          <cell r="LR8" t="str">
            <v>赤マス：アマダ休業日</v>
          </cell>
          <cell r="LZ8" t="str">
            <v>赤マス：アマダ休業日</v>
          </cell>
          <cell r="MF8" t="str">
            <v>赤マス：アマダ休業日</v>
          </cell>
          <cell r="MM8" t="str">
            <v>赤マス：アマダ休業日</v>
          </cell>
          <cell r="MT8" t="str">
            <v>赤マス：アマダ休業日</v>
          </cell>
          <cell r="NA8" t="str">
            <v>赤マス：アマダ休業日</v>
          </cell>
          <cell r="NH8" t="str">
            <v>赤マス：アマダ休業日</v>
          </cell>
          <cell r="NV8" t="str">
            <v>赤マス：アマダ休業日</v>
          </cell>
          <cell r="OC8" t="str">
            <v>赤マス：アマダ休業日</v>
          </cell>
          <cell r="OJ8" t="str">
            <v>赤マス：アマダ休業日</v>
          </cell>
          <cell r="OQ8" t="str">
            <v>赤マス：アマダ休業日</v>
          </cell>
          <cell r="PE8" t="str">
            <v>赤マス：アマダ休業日</v>
          </cell>
          <cell r="PL8" t="str">
            <v>赤マス：アマダ休業日</v>
          </cell>
          <cell r="PS8" t="str">
            <v>赤マス：アマダ休業日</v>
          </cell>
          <cell r="PZ8" t="str">
            <v>赤マス：アマダ休業日</v>
          </cell>
          <cell r="QG8" t="str">
            <v>赤マス：アマダ休業日</v>
          </cell>
          <cell r="QN8" t="str">
            <v>赤マス：アマダ休業日</v>
          </cell>
          <cell r="QU8" t="str">
            <v>赤マス：アマダ休業日</v>
          </cell>
          <cell r="RD8" t="str">
            <v>前加工</v>
          </cell>
          <cell r="RF8" t="str">
            <v>ﾓｼﾞｭｰﾙ</v>
          </cell>
          <cell r="RH8" t="str">
            <v>中板</v>
          </cell>
          <cell r="RJ8" t="str">
            <v>大型制御
/板金</v>
          </cell>
          <cell r="RK8" t="str">
            <v>前加工</v>
          </cell>
          <cell r="RM8" t="str">
            <v>ﾓｼﾞｭｰﾙ</v>
          </cell>
          <cell r="RO8" t="str">
            <v>中板</v>
          </cell>
          <cell r="RQ8" t="str">
            <v>本体</v>
          </cell>
          <cell r="RS8" t="str">
            <v>板金</v>
          </cell>
          <cell r="RU8" t="str">
            <v>制御/板金</v>
          </cell>
        </row>
        <row r="9">
          <cell r="A9" t="str">
            <v>(2/16)</v>
          </cell>
          <cell r="B9" t="str">
            <v>生産年月</v>
          </cell>
          <cell r="C9" t="str">
            <v>機種品名</v>
          </cell>
          <cell r="D9" t="str">
            <v>ＳＥＲ</v>
          </cell>
          <cell r="E9" t="str">
            <v>確定仕様書
受領日</v>
          </cell>
          <cell r="F9" t="str">
            <v>仕向け</v>
          </cell>
          <cell r="G9" t="str">
            <v>納入先</v>
          </cell>
          <cell r="H9" t="str">
            <v>カテゴリ</v>
          </cell>
          <cell r="I9" t="str">
            <v>製造元</v>
          </cell>
          <cell r="J9" t="str">
            <v>出荷先</v>
          </cell>
          <cell r="K9" t="str">
            <v>ピッキング　予定日</v>
          </cell>
          <cell r="L9" t="str">
            <v>ﾋﾟｯｷﾝｸﾞ</v>
          </cell>
          <cell r="M9" t="str">
            <v>筐体</v>
          </cell>
          <cell r="N9" t="str">
            <v>前加工　予定日</v>
          </cell>
          <cell r="O9" t="str">
            <v>前加工</v>
          </cell>
          <cell r="P9" t="str">
            <v>シャーシ　予定日</v>
          </cell>
          <cell r="Q9" t="str">
            <v>ｼｬｰｼ</v>
          </cell>
          <cell r="R9" t="str">
            <v>本体　予定日</v>
          </cell>
          <cell r="S9" t="str">
            <v>本体</v>
          </cell>
          <cell r="T9" t="str">
            <v>組完　予定日</v>
          </cell>
          <cell r="U9" t="str">
            <v>実績</v>
          </cell>
          <cell r="V9" t="str">
            <v>検査
予定日</v>
          </cell>
          <cell r="W9" t="str">
            <v>実績</v>
          </cell>
          <cell r="X9" t="str">
            <v>検査</v>
          </cell>
          <cell r="AC9" t="str">
            <v>板金</v>
          </cell>
          <cell r="AD9" t="str">
            <v>前加工</v>
          </cell>
          <cell r="AE9" t="str">
            <v>ﾓｼﾞｭｰﾙ</v>
          </cell>
          <cell r="AF9" t="str">
            <v>中板</v>
          </cell>
          <cell r="AG9" t="str">
            <v>本体</v>
          </cell>
          <cell r="AH9">
            <v>0</v>
          </cell>
          <cell r="AI9" t="str">
            <v>L00F20280F</v>
          </cell>
          <cell r="AJ9">
            <v>0</v>
          </cell>
          <cell r="AK9" t="str">
            <v>L00F20281F</v>
          </cell>
          <cell r="AL9">
            <v>2</v>
          </cell>
          <cell r="AM9" t="str">
            <v>L00F20577B</v>
          </cell>
          <cell r="AN9">
            <v>0</v>
          </cell>
          <cell r="AO9" t="str">
            <v>L00F205640</v>
          </cell>
          <cell r="AP9">
            <v>0</v>
          </cell>
          <cell r="AQ9" t="str">
            <v>L00F205650</v>
          </cell>
          <cell r="AR9">
            <v>0</v>
          </cell>
          <cell r="AS9" t="str">
            <v>L00F205660</v>
          </cell>
          <cell r="AT9">
            <v>0</v>
          </cell>
          <cell r="AU9" t="str">
            <v>L00F205670</v>
          </cell>
          <cell r="AV9">
            <v>0</v>
          </cell>
          <cell r="AW9" t="str">
            <v>L00F205560</v>
          </cell>
          <cell r="AX9">
            <v>0</v>
          </cell>
          <cell r="AY9" t="str">
            <v>L00F205570</v>
          </cell>
          <cell r="AZ9">
            <v>0</v>
          </cell>
          <cell r="BA9" t="str">
            <v>L00F205580</v>
          </cell>
          <cell r="BB9">
            <v>0</v>
          </cell>
          <cell r="BC9" t="str">
            <v>L00F205590</v>
          </cell>
          <cell r="BD9">
            <v>0</v>
          </cell>
          <cell r="BE9" t="str">
            <v>L00F205600</v>
          </cell>
          <cell r="BF9">
            <v>0</v>
          </cell>
          <cell r="BG9" t="str">
            <v>L00F205610</v>
          </cell>
          <cell r="BH9">
            <v>0</v>
          </cell>
          <cell r="BI9" t="str">
            <v>L00F205620</v>
          </cell>
          <cell r="BJ9">
            <v>0</v>
          </cell>
          <cell r="BK9" t="str">
            <v>L00F205630</v>
          </cell>
          <cell r="BL9">
            <v>0</v>
          </cell>
          <cell r="BM9" t="str">
            <v>L00F20574A</v>
          </cell>
          <cell r="BN9">
            <v>0</v>
          </cell>
          <cell r="BO9" t="str">
            <v>L00F205750</v>
          </cell>
          <cell r="BP9">
            <v>0</v>
          </cell>
          <cell r="BQ9" t="str">
            <v>L00F20576A</v>
          </cell>
          <cell r="BR9">
            <v>1</v>
          </cell>
          <cell r="BS9" t="str">
            <v>L00F20568A</v>
          </cell>
          <cell r="BT9">
            <v>0</v>
          </cell>
          <cell r="BU9" t="str">
            <v>L00F20569A</v>
          </cell>
          <cell r="BV9">
            <v>1</v>
          </cell>
          <cell r="BW9" t="str">
            <v>L00F20570A</v>
          </cell>
          <cell r="BX9">
            <v>0</v>
          </cell>
          <cell r="BY9" t="str">
            <v>L00F20571A</v>
          </cell>
          <cell r="BZ9">
            <v>0</v>
          </cell>
          <cell r="CA9" t="str">
            <v>L00F20572A</v>
          </cell>
          <cell r="CB9">
            <v>0</v>
          </cell>
          <cell r="CC9" t="str">
            <v>L00F20573A</v>
          </cell>
          <cell r="CD9">
            <v>0</v>
          </cell>
          <cell r="CE9" t="str">
            <v>L00F20297I</v>
          </cell>
          <cell r="CF9">
            <v>0</v>
          </cell>
          <cell r="CG9" t="str">
            <v>L00F20298J</v>
          </cell>
          <cell r="CH9">
            <v>0</v>
          </cell>
          <cell r="CI9" t="str">
            <v>L00F20299J</v>
          </cell>
          <cell r="CJ9">
            <v>0</v>
          </cell>
          <cell r="CK9" t="str">
            <v>L00F20338H</v>
          </cell>
          <cell r="CL9">
            <v>0</v>
          </cell>
          <cell r="CN9">
            <v>0</v>
          </cell>
          <cell r="CO9" t="str">
            <v>L00F20311I</v>
          </cell>
          <cell r="CP9">
            <v>0</v>
          </cell>
          <cell r="CQ9" t="str">
            <v>L00F20300J</v>
          </cell>
          <cell r="CR9">
            <v>0</v>
          </cell>
          <cell r="CS9" t="str">
            <v>L00F20301K</v>
          </cell>
          <cell r="CT9">
            <v>0</v>
          </cell>
          <cell r="CU9" t="str">
            <v>L00F20312J</v>
          </cell>
          <cell r="CV9">
            <v>0</v>
          </cell>
          <cell r="CX9">
            <v>0</v>
          </cell>
          <cell r="CY9" t="str">
            <v>L00F20296C</v>
          </cell>
          <cell r="CZ9">
            <v>0</v>
          </cell>
          <cell r="DA9" t="str">
            <v>L00F20310C</v>
          </cell>
          <cell r="DB9">
            <v>0</v>
          </cell>
          <cell r="DD9">
            <v>0</v>
          </cell>
          <cell r="DE9" t="str">
            <v>L00F20302F</v>
          </cell>
          <cell r="DF9">
            <v>0</v>
          </cell>
          <cell r="DG9" t="str">
            <v>L00F20303G</v>
          </cell>
          <cell r="DH9">
            <v>0</v>
          </cell>
          <cell r="DI9" t="str">
            <v>L00F20304G</v>
          </cell>
          <cell r="DJ9">
            <v>0</v>
          </cell>
          <cell r="DK9" t="str">
            <v>L00F20339D</v>
          </cell>
          <cell r="DL9">
            <v>0</v>
          </cell>
          <cell r="DN9">
            <v>0</v>
          </cell>
          <cell r="DO9" t="str">
            <v>L00F20313F</v>
          </cell>
          <cell r="DP9">
            <v>0</v>
          </cell>
          <cell r="DQ9" t="str">
            <v>L00F20305G</v>
          </cell>
          <cell r="DR9">
            <v>0</v>
          </cell>
          <cell r="DS9" t="str">
            <v>L00F20306G</v>
          </cell>
          <cell r="DT9">
            <v>0</v>
          </cell>
          <cell r="DU9" t="str">
            <v>L00F20314F</v>
          </cell>
          <cell r="DV9">
            <v>0</v>
          </cell>
          <cell r="DW9" t="str">
            <v>L00F20307D</v>
          </cell>
          <cell r="DX9">
            <v>0</v>
          </cell>
          <cell r="DY9" t="str">
            <v>L00F20340B</v>
          </cell>
          <cell r="DZ9">
            <v>1</v>
          </cell>
          <cell r="EB9">
            <v>0</v>
          </cell>
          <cell r="EC9" t="str">
            <v>L00F20315C</v>
          </cell>
          <cell r="ED9">
            <v>0</v>
          </cell>
          <cell r="EE9" t="str">
            <v>L00F20316B</v>
          </cell>
          <cell r="EF9">
            <v>0</v>
          </cell>
          <cell r="EG9" t="str">
            <v>L00F20280F</v>
          </cell>
          <cell r="EH9">
            <v>0</v>
          </cell>
          <cell r="EI9" t="str">
            <v>L00F20281F</v>
          </cell>
          <cell r="EJ9">
            <v>2</v>
          </cell>
          <cell r="EN9">
            <v>0</v>
          </cell>
          <cell r="EO9" t="str">
            <v>製番</v>
          </cell>
          <cell r="EP9">
            <v>0</v>
          </cell>
          <cell r="EQ9" t="str">
            <v>製番</v>
          </cell>
          <cell r="ER9">
            <v>0</v>
          </cell>
          <cell r="ES9" t="str">
            <v>製番</v>
          </cell>
          <cell r="ET9">
            <v>0</v>
          </cell>
          <cell r="EU9" t="str">
            <v>製番</v>
          </cell>
          <cell r="EV9">
            <v>0</v>
          </cell>
          <cell r="EW9" t="str">
            <v>製番</v>
          </cell>
          <cell r="EX9">
            <v>0</v>
          </cell>
          <cell r="EY9" t="str">
            <v>製番</v>
          </cell>
          <cell r="EZ9">
            <v>0</v>
          </cell>
          <cell r="FA9" t="str">
            <v>製番</v>
          </cell>
          <cell r="FB9">
            <v>0</v>
          </cell>
          <cell r="FC9" t="str">
            <v>製番</v>
          </cell>
          <cell r="FD9">
            <v>0</v>
          </cell>
          <cell r="FE9" t="str">
            <v>製番</v>
          </cell>
          <cell r="FF9">
            <v>0</v>
          </cell>
          <cell r="FG9" t="str">
            <v>製番</v>
          </cell>
          <cell r="FH9">
            <v>0</v>
          </cell>
          <cell r="FI9" t="str">
            <v>製番</v>
          </cell>
          <cell r="FJ9">
            <v>0</v>
          </cell>
          <cell r="FK9" t="str">
            <v>製番</v>
          </cell>
          <cell r="FL9">
            <v>0</v>
          </cell>
          <cell r="FM9" t="str">
            <v>製番</v>
          </cell>
          <cell r="FN9">
            <v>0</v>
          </cell>
          <cell r="FO9" t="str">
            <v>製番</v>
          </cell>
          <cell r="FP9">
            <v>0</v>
          </cell>
          <cell r="FQ9">
            <v>0</v>
          </cell>
          <cell r="FR9" t="str">
            <v>製番</v>
          </cell>
          <cell r="FS9">
            <v>0</v>
          </cell>
          <cell r="FT9">
            <v>0</v>
          </cell>
          <cell r="FU9" t="str">
            <v>製番</v>
          </cell>
          <cell r="FV9">
            <v>0</v>
          </cell>
          <cell r="FW9" t="str">
            <v>製番</v>
          </cell>
          <cell r="FX9">
            <v>0</v>
          </cell>
          <cell r="FY9" t="str">
            <v>製番</v>
          </cell>
          <cell r="FZ9">
            <v>0</v>
          </cell>
          <cell r="GA9" t="str">
            <v>製番</v>
          </cell>
          <cell r="GB9">
            <v>0</v>
          </cell>
          <cell r="GC9">
            <v>0</v>
          </cell>
          <cell r="GD9" t="str">
            <v>製番</v>
          </cell>
          <cell r="GE9">
            <v>0</v>
          </cell>
          <cell r="GF9" t="str">
            <v>製番</v>
          </cell>
          <cell r="GG9">
            <v>0</v>
          </cell>
          <cell r="GH9" t="str">
            <v>製番</v>
          </cell>
          <cell r="GI9">
            <v>0</v>
          </cell>
          <cell r="GJ9" t="str">
            <v>製番</v>
          </cell>
          <cell r="GK9">
            <v>0</v>
          </cell>
          <cell r="GL9" t="str">
            <v>製番</v>
          </cell>
          <cell r="GM9">
            <v>0</v>
          </cell>
          <cell r="GN9" t="str">
            <v>製番</v>
          </cell>
          <cell r="GO9">
            <v>0</v>
          </cell>
          <cell r="GP9" t="str">
            <v>製番</v>
          </cell>
          <cell r="GQ9">
            <v>0</v>
          </cell>
          <cell r="GR9" t="str">
            <v>製番</v>
          </cell>
          <cell r="GS9">
            <v>0</v>
          </cell>
          <cell r="GT9" t="str">
            <v>製番</v>
          </cell>
          <cell r="GU9">
            <v>0</v>
          </cell>
          <cell r="GV9" t="str">
            <v>製番</v>
          </cell>
          <cell r="GW9">
            <v>0</v>
          </cell>
          <cell r="GX9" t="str">
            <v>製番</v>
          </cell>
          <cell r="GY9">
            <v>0</v>
          </cell>
          <cell r="GZ9" t="str">
            <v>製番</v>
          </cell>
          <cell r="HA9">
            <v>0</v>
          </cell>
          <cell r="HB9" t="str">
            <v>製番</v>
          </cell>
          <cell r="HC9">
            <v>0</v>
          </cell>
          <cell r="HD9" t="str">
            <v>製番</v>
          </cell>
          <cell r="HE9">
            <v>0</v>
          </cell>
          <cell r="HF9" t="str">
            <v>製番</v>
          </cell>
          <cell r="HG9">
            <v>0</v>
          </cell>
          <cell r="HH9" t="str">
            <v>製番</v>
          </cell>
          <cell r="HI9">
            <v>0</v>
          </cell>
          <cell r="HJ9" t="str">
            <v>製番</v>
          </cell>
          <cell r="HK9">
            <v>0</v>
          </cell>
          <cell r="HL9" t="str">
            <v>製番</v>
          </cell>
          <cell r="HM9">
            <v>0</v>
          </cell>
          <cell r="HN9" t="str">
            <v>製番</v>
          </cell>
          <cell r="HO9">
            <v>0</v>
          </cell>
          <cell r="HP9" t="str">
            <v>製番</v>
          </cell>
          <cell r="HQ9">
            <v>0</v>
          </cell>
          <cell r="HR9" t="str">
            <v>製番</v>
          </cell>
          <cell r="HT9" t="str">
            <v>使用</v>
          </cell>
          <cell r="HU9" t="str">
            <v>入荷</v>
          </cell>
          <cell r="HV9" t="str">
            <v>在庫</v>
          </cell>
          <cell r="HX9" t="str">
            <v>使用</v>
          </cell>
          <cell r="HY9" t="str">
            <v>入荷</v>
          </cell>
          <cell r="HZ9" t="str">
            <v>在庫</v>
          </cell>
          <cell r="IB9" t="str">
            <v>使用</v>
          </cell>
          <cell r="IC9" t="str">
            <v>入荷</v>
          </cell>
          <cell r="ID9" t="str">
            <v>在庫</v>
          </cell>
          <cell r="IE9" t="e">
            <v>#VALUE!</v>
          </cell>
          <cell r="IF9" t="e">
            <v>#VALUE!</v>
          </cell>
          <cell r="IG9" t="e">
            <v>#VALUE!</v>
          </cell>
          <cell r="IH9" t="e">
            <v>#VALUE!</v>
          </cell>
          <cell r="II9" t="e">
            <v>#VALUE!</v>
          </cell>
          <cell r="IJ9" t="e">
            <v>#VALUE!</v>
          </cell>
          <cell r="IK9" t="e">
            <v>#VALUE!</v>
          </cell>
          <cell r="IL9" t="e">
            <v>#VALUE!</v>
          </cell>
          <cell r="IM9" t="e">
            <v>#VALUE!</v>
          </cell>
          <cell r="IN9" t="e">
            <v>#VALUE!</v>
          </cell>
          <cell r="IO9" t="e">
            <v>#VALUE!</v>
          </cell>
          <cell r="IP9" t="e">
            <v>#VALUE!</v>
          </cell>
          <cell r="IQ9" t="e">
            <v>#VALUE!</v>
          </cell>
          <cell r="IR9" t="e">
            <v>#VALUE!</v>
          </cell>
          <cell r="IS9" t="e">
            <v>#VALUE!</v>
          </cell>
          <cell r="IT9" t="e">
            <v>#VALUE!</v>
          </cell>
          <cell r="IU9" t="e">
            <v>#VALUE!</v>
          </cell>
          <cell r="IV9" t="e">
            <v>#VALUE!</v>
          </cell>
          <cell r="IW9" t="e">
            <v>#VALUE!</v>
          </cell>
          <cell r="IX9">
            <v>1</v>
          </cell>
          <cell r="IY9">
            <v>2</v>
          </cell>
          <cell r="IZ9">
            <v>3</v>
          </cell>
          <cell r="JA9">
            <v>4</v>
          </cell>
          <cell r="JB9">
            <v>5</v>
          </cell>
          <cell r="JC9">
            <v>6</v>
          </cell>
          <cell r="JD9">
            <v>7</v>
          </cell>
          <cell r="JE9">
            <v>8</v>
          </cell>
          <cell r="JF9">
            <v>9</v>
          </cell>
          <cell r="JG9">
            <v>10</v>
          </cell>
          <cell r="JH9">
            <v>11</v>
          </cell>
          <cell r="JI9">
            <v>12</v>
          </cell>
          <cell r="JJ9">
            <v>13</v>
          </cell>
          <cell r="JK9">
            <v>14</v>
          </cell>
          <cell r="JL9">
            <v>15</v>
          </cell>
          <cell r="JM9">
            <v>16</v>
          </cell>
          <cell r="JN9">
            <v>17</v>
          </cell>
          <cell r="JO9">
            <v>18</v>
          </cell>
          <cell r="JP9">
            <v>19</v>
          </cell>
          <cell r="JQ9">
            <v>20</v>
          </cell>
          <cell r="JR9">
            <v>21</v>
          </cell>
          <cell r="JS9">
            <v>22</v>
          </cell>
          <cell r="JT9">
            <v>23</v>
          </cell>
          <cell r="JU9">
            <v>24</v>
          </cell>
          <cell r="JV9">
            <v>25</v>
          </cell>
          <cell r="JW9">
            <v>26</v>
          </cell>
          <cell r="JX9">
            <v>27</v>
          </cell>
          <cell r="JY9">
            <v>28</v>
          </cell>
          <cell r="JZ9">
            <v>29</v>
          </cell>
          <cell r="KA9">
            <v>30</v>
          </cell>
          <cell r="KB9">
            <v>31</v>
          </cell>
          <cell r="KC9">
            <v>1</v>
          </cell>
          <cell r="KD9">
            <v>2</v>
          </cell>
          <cell r="KE9">
            <v>3</v>
          </cell>
          <cell r="KF9">
            <v>4</v>
          </cell>
          <cell r="KG9">
            <v>5</v>
          </cell>
          <cell r="KH9">
            <v>6</v>
          </cell>
          <cell r="KI9">
            <v>7</v>
          </cell>
          <cell r="KJ9">
            <v>8</v>
          </cell>
          <cell r="KK9">
            <v>9</v>
          </cell>
          <cell r="KL9">
            <v>10</v>
          </cell>
          <cell r="KM9">
            <v>11</v>
          </cell>
          <cell r="KN9">
            <v>12</v>
          </cell>
          <cell r="KO9">
            <v>13</v>
          </cell>
          <cell r="KP9">
            <v>14</v>
          </cell>
          <cell r="KQ9">
            <v>15</v>
          </cell>
          <cell r="KR9">
            <v>16</v>
          </cell>
          <cell r="KS9">
            <v>17</v>
          </cell>
          <cell r="KT9">
            <v>18</v>
          </cell>
          <cell r="KU9">
            <v>19</v>
          </cell>
          <cell r="KV9">
            <v>20</v>
          </cell>
          <cell r="KW9">
            <v>21</v>
          </cell>
          <cell r="KX9">
            <v>22</v>
          </cell>
          <cell r="KY9">
            <v>23</v>
          </cell>
          <cell r="KZ9">
            <v>24</v>
          </cell>
          <cell r="LA9">
            <v>25</v>
          </cell>
          <cell r="LB9">
            <v>26</v>
          </cell>
          <cell r="LC9">
            <v>27</v>
          </cell>
          <cell r="LD9">
            <v>28</v>
          </cell>
          <cell r="LE9">
            <v>1</v>
          </cell>
          <cell r="LF9">
            <v>2</v>
          </cell>
          <cell r="LG9">
            <v>3</v>
          </cell>
          <cell r="LH9">
            <v>4</v>
          </cell>
          <cell r="LI9">
            <v>5</v>
          </cell>
          <cell r="LJ9">
            <v>6</v>
          </cell>
          <cell r="LK9">
            <v>7</v>
          </cell>
          <cell r="LL9">
            <v>8</v>
          </cell>
          <cell r="LM9">
            <v>9</v>
          </cell>
          <cell r="LN9">
            <v>10</v>
          </cell>
          <cell r="LO9">
            <v>11</v>
          </cell>
          <cell r="LP9">
            <v>12</v>
          </cell>
          <cell r="LQ9">
            <v>13</v>
          </cell>
          <cell r="LR9">
            <v>14</v>
          </cell>
          <cell r="LS9">
            <v>15</v>
          </cell>
          <cell r="LT9">
            <v>16</v>
          </cell>
          <cell r="LU9">
            <v>17</v>
          </cell>
          <cell r="LV9">
            <v>18</v>
          </cell>
          <cell r="LW9">
            <v>19</v>
          </cell>
          <cell r="LX9">
            <v>20</v>
          </cell>
          <cell r="LY9">
            <v>21</v>
          </cell>
          <cell r="LZ9">
            <v>22</v>
          </cell>
          <cell r="MA9">
            <v>23</v>
          </cell>
          <cell r="MB9">
            <v>24</v>
          </cell>
          <cell r="MC9">
            <v>25</v>
          </cell>
          <cell r="MD9">
            <v>26</v>
          </cell>
          <cell r="ME9">
            <v>27</v>
          </cell>
          <cell r="MF9">
            <v>28</v>
          </cell>
          <cell r="MG9">
            <v>29</v>
          </cell>
          <cell r="MH9">
            <v>30</v>
          </cell>
          <cell r="MI9">
            <v>31</v>
          </cell>
          <cell r="MJ9">
            <v>1</v>
          </cell>
          <cell r="MK9">
            <v>2</v>
          </cell>
          <cell r="ML9">
            <v>3</v>
          </cell>
          <cell r="MM9">
            <v>4</v>
          </cell>
          <cell r="MN9">
            <v>5</v>
          </cell>
          <cell r="MO9">
            <v>6</v>
          </cell>
          <cell r="MP9">
            <v>7</v>
          </cell>
          <cell r="MQ9">
            <v>8</v>
          </cell>
          <cell r="MR9">
            <v>9</v>
          </cell>
          <cell r="MS9">
            <v>10</v>
          </cell>
          <cell r="MT9">
            <v>11</v>
          </cell>
          <cell r="MU9">
            <v>12</v>
          </cell>
          <cell r="MV9">
            <v>13</v>
          </cell>
          <cell r="MW9">
            <v>14</v>
          </cell>
          <cell r="MX9">
            <v>15</v>
          </cell>
          <cell r="MY9">
            <v>16</v>
          </cell>
          <cell r="MZ9">
            <v>17</v>
          </cell>
          <cell r="NA9">
            <v>18</v>
          </cell>
          <cell r="NB9">
            <v>19</v>
          </cell>
          <cell r="NC9">
            <v>20</v>
          </cell>
          <cell r="ND9">
            <v>21</v>
          </cell>
          <cell r="NE9">
            <v>22</v>
          </cell>
          <cell r="NF9">
            <v>23</v>
          </cell>
          <cell r="NG9">
            <v>24</v>
          </cell>
          <cell r="NH9">
            <v>25</v>
          </cell>
          <cell r="NI9">
            <v>26</v>
          </cell>
          <cell r="NJ9">
            <v>27</v>
          </cell>
          <cell r="NK9">
            <v>28</v>
          </cell>
          <cell r="NL9">
            <v>29</v>
          </cell>
          <cell r="NM9">
            <v>30</v>
          </cell>
          <cell r="NN9">
            <v>1</v>
          </cell>
          <cell r="NO9">
            <v>2</v>
          </cell>
          <cell r="NP9">
            <v>3</v>
          </cell>
          <cell r="NQ9">
            <v>4</v>
          </cell>
          <cell r="NR9">
            <v>5</v>
          </cell>
          <cell r="NS9">
            <v>6</v>
          </cell>
          <cell r="NT9">
            <v>7</v>
          </cell>
          <cell r="NU9">
            <v>8</v>
          </cell>
          <cell r="NV9">
            <v>9</v>
          </cell>
          <cell r="NW9">
            <v>10</v>
          </cell>
          <cell r="NX9">
            <v>11</v>
          </cell>
          <cell r="NY9">
            <v>12</v>
          </cell>
          <cell r="NZ9">
            <v>13</v>
          </cell>
          <cell r="OA9">
            <v>14</v>
          </cell>
          <cell r="OB9">
            <v>15</v>
          </cell>
          <cell r="OC9">
            <v>16</v>
          </cell>
          <cell r="OD9">
            <v>17</v>
          </cell>
          <cell r="OE9">
            <v>18</v>
          </cell>
          <cell r="OF9">
            <v>19</v>
          </cell>
          <cell r="OG9">
            <v>20</v>
          </cell>
          <cell r="OH9">
            <v>21</v>
          </cell>
          <cell r="OI9">
            <v>22</v>
          </cell>
          <cell r="OJ9">
            <v>23</v>
          </cell>
          <cell r="OK9">
            <v>24</v>
          </cell>
          <cell r="OL9">
            <v>25</v>
          </cell>
          <cell r="OM9">
            <v>26</v>
          </cell>
          <cell r="ON9">
            <v>27</v>
          </cell>
          <cell r="OO9">
            <v>28</v>
          </cell>
          <cell r="OP9">
            <v>29</v>
          </cell>
          <cell r="OQ9">
            <v>30</v>
          </cell>
          <cell r="OR9">
            <v>31</v>
          </cell>
          <cell r="OS9">
            <v>1</v>
          </cell>
          <cell r="OT9">
            <v>2</v>
          </cell>
          <cell r="OU9">
            <v>3</v>
          </cell>
          <cell r="OV9">
            <v>4</v>
          </cell>
          <cell r="OW9">
            <v>5</v>
          </cell>
          <cell r="OX9">
            <v>6</v>
          </cell>
          <cell r="OY9">
            <v>7</v>
          </cell>
          <cell r="OZ9">
            <v>8</v>
          </cell>
          <cell r="PA9">
            <v>9</v>
          </cell>
          <cell r="PB9">
            <v>10</v>
          </cell>
          <cell r="PC9">
            <v>11</v>
          </cell>
          <cell r="PD9">
            <v>12</v>
          </cell>
          <cell r="PE9">
            <v>13</v>
          </cell>
          <cell r="PF9">
            <v>14</v>
          </cell>
          <cell r="PG9">
            <v>15</v>
          </cell>
          <cell r="PH9">
            <v>16</v>
          </cell>
          <cell r="PI9">
            <v>17</v>
          </cell>
          <cell r="PJ9">
            <v>18</v>
          </cell>
          <cell r="PK9">
            <v>19</v>
          </cell>
          <cell r="PL9">
            <v>20</v>
          </cell>
          <cell r="PM9">
            <v>21</v>
          </cell>
          <cell r="PN9">
            <v>22</v>
          </cell>
          <cell r="PO9">
            <v>23</v>
          </cell>
          <cell r="PP9">
            <v>24</v>
          </cell>
          <cell r="PQ9">
            <v>25</v>
          </cell>
          <cell r="PR9">
            <v>26</v>
          </cell>
          <cell r="PS9">
            <v>27</v>
          </cell>
          <cell r="PT9">
            <v>28</v>
          </cell>
          <cell r="PU9">
            <v>29</v>
          </cell>
          <cell r="PV9">
            <v>30</v>
          </cell>
          <cell r="PW9">
            <v>1</v>
          </cell>
          <cell r="PX9">
            <v>2</v>
          </cell>
          <cell r="PY9">
            <v>3</v>
          </cell>
          <cell r="PZ9">
            <v>4</v>
          </cell>
          <cell r="QA9">
            <v>5</v>
          </cell>
          <cell r="QB9">
            <v>6</v>
          </cell>
          <cell r="QC9">
            <v>7</v>
          </cell>
          <cell r="QD9">
            <v>8</v>
          </cell>
          <cell r="QE9">
            <v>9</v>
          </cell>
          <cell r="QF9">
            <v>10</v>
          </cell>
          <cell r="QG9">
            <v>11</v>
          </cell>
          <cell r="QH9">
            <v>12</v>
          </cell>
          <cell r="QI9">
            <v>13</v>
          </cell>
          <cell r="QJ9">
            <v>14</v>
          </cell>
          <cell r="QK9">
            <v>15</v>
          </cell>
          <cell r="QL9">
            <v>16</v>
          </cell>
          <cell r="QM9">
            <v>17</v>
          </cell>
          <cell r="QN9">
            <v>18</v>
          </cell>
          <cell r="QO9">
            <v>19</v>
          </cell>
          <cell r="QP9">
            <v>20</v>
          </cell>
          <cell r="QQ9">
            <v>21</v>
          </cell>
          <cell r="QR9">
            <v>22</v>
          </cell>
          <cell r="QS9">
            <v>23</v>
          </cell>
          <cell r="QT9">
            <v>24</v>
          </cell>
          <cell r="QU9">
            <v>25</v>
          </cell>
          <cell r="QV9">
            <v>26</v>
          </cell>
          <cell r="QW9">
            <v>27</v>
          </cell>
          <cell r="QX9">
            <v>28</v>
          </cell>
          <cell r="QY9">
            <v>29</v>
          </cell>
          <cell r="QZ9">
            <v>30</v>
          </cell>
          <cell r="RA9">
            <v>31</v>
          </cell>
          <cell r="RC9" t="str">
            <v>出荷日</v>
          </cell>
          <cell r="RD9" t="str">
            <v>（DMS)</v>
          </cell>
          <cell r="RE9" t="str">
            <v>（EXP)</v>
          </cell>
          <cell r="RF9" t="str">
            <v>小型</v>
          </cell>
          <cell r="RG9" t="str">
            <v>中型</v>
          </cell>
          <cell r="RH9" t="str">
            <v>（DMS)</v>
          </cell>
          <cell r="RI9" t="str">
            <v>（EXP)</v>
          </cell>
          <cell r="RJ9" t="str">
            <v>合計</v>
          </cell>
          <cell r="RK9" t="str">
            <v>Day</v>
          </cell>
          <cell r="RL9" t="str">
            <v>製番</v>
          </cell>
          <cell r="RM9" t="str">
            <v>Day</v>
          </cell>
          <cell r="RN9" t="str">
            <v>製番</v>
          </cell>
          <cell r="RO9" t="str">
            <v>Day</v>
          </cell>
          <cell r="RP9" t="str">
            <v>製番</v>
          </cell>
          <cell r="RQ9" t="str">
            <v>Day</v>
          </cell>
          <cell r="RR9" t="str">
            <v>製番</v>
          </cell>
          <cell r="RS9" t="str">
            <v>Day</v>
          </cell>
          <cell r="RT9" t="str">
            <v>製番</v>
          </cell>
          <cell r="RU9" t="str">
            <v>Day</v>
          </cell>
          <cell r="RV9" t="str">
            <v>製番</v>
          </cell>
        </row>
        <row r="10">
          <cell r="A10">
            <v>1</v>
          </cell>
          <cell r="B10">
            <v>45170</v>
          </cell>
          <cell r="C10" t="str">
            <v xml:space="preserve">HRB1303 AAI </v>
          </cell>
          <cell r="D10" t="str">
            <v>ARB30188</v>
          </cell>
          <cell r="E10" t="str">
            <v>THRB3188</v>
          </cell>
          <cell r="F10" t="str">
            <v>米国</v>
          </cell>
          <cell r="G10" t="str">
            <v>AAI</v>
          </cell>
          <cell r="H10" t="str">
            <v>制御盤</v>
          </cell>
          <cell r="I10" t="str">
            <v>南陵</v>
          </cell>
          <cell r="J10" t="str">
            <v>KD</v>
          </cell>
          <cell r="K10">
            <v>45142</v>
          </cell>
          <cell r="L10">
            <v>0.95</v>
          </cell>
          <cell r="M10">
            <v>1</v>
          </cell>
          <cell r="N10">
            <v>45145</v>
          </cell>
          <cell r="O10">
            <v>1</v>
          </cell>
          <cell r="P10">
            <v>45146</v>
          </cell>
          <cell r="Q10">
            <v>1</v>
          </cell>
          <cell r="R10">
            <v>45148</v>
          </cell>
          <cell r="S10">
            <v>1</v>
          </cell>
          <cell r="T10">
            <v>45156</v>
          </cell>
          <cell r="U10">
            <v>45155</v>
          </cell>
          <cell r="V10">
            <v>45157</v>
          </cell>
          <cell r="W10">
            <v>45157</v>
          </cell>
          <cell r="X10">
            <v>1</v>
          </cell>
          <cell r="Y10">
            <v>45143</v>
          </cell>
          <cell r="AA10">
            <v>45175</v>
          </cell>
          <cell r="AB10">
            <v>45176</v>
          </cell>
          <cell r="AC10" t="str">
            <v>45078</v>
          </cell>
          <cell r="AD10" t="str">
            <v>3962189</v>
          </cell>
          <cell r="AE10" t="str">
            <v>3962192　</v>
          </cell>
          <cell r="AF10" t="str">
            <v>3962208　</v>
          </cell>
          <cell r="AG10" t="str">
            <v>3962215　</v>
          </cell>
          <cell r="AH10" t="str">
            <v/>
          </cell>
          <cell r="AJ10" t="str">
            <v/>
          </cell>
          <cell r="AL10" t="str">
            <v/>
          </cell>
          <cell r="AN10" t="str">
            <v/>
          </cell>
          <cell r="AP10" t="str">
            <v/>
          </cell>
          <cell r="AR10" t="str">
            <v/>
          </cell>
          <cell r="AT10" t="str">
            <v/>
          </cell>
          <cell r="AV10" t="str">
            <v/>
          </cell>
          <cell r="AX10" t="str">
            <v/>
          </cell>
          <cell r="AZ10" t="str">
            <v/>
          </cell>
          <cell r="BB10" t="str">
            <v/>
          </cell>
          <cell r="BD10" t="str">
            <v/>
          </cell>
          <cell r="BF10" t="str">
            <v/>
          </cell>
          <cell r="BH10" t="str">
            <v/>
          </cell>
          <cell r="BJ10" t="str">
            <v/>
          </cell>
          <cell r="BL10" t="str">
            <v/>
          </cell>
          <cell r="BN10" t="str">
            <v/>
          </cell>
          <cell r="BP10" t="str">
            <v/>
          </cell>
          <cell r="BR10" t="str">
            <v/>
          </cell>
          <cell r="BT10" t="str">
            <v/>
          </cell>
          <cell r="BV10" t="str">
            <v/>
          </cell>
          <cell r="BX10" t="str">
            <v/>
          </cell>
          <cell r="BZ10" t="str">
            <v/>
          </cell>
          <cell r="CB10" t="str">
            <v/>
          </cell>
          <cell r="CD10" t="str">
            <v/>
          </cell>
          <cell r="CF10" t="str">
            <v/>
          </cell>
          <cell r="CH10" t="str">
            <v/>
          </cell>
          <cell r="CJ10" t="str">
            <v/>
          </cell>
          <cell r="CN10" t="str">
            <v/>
          </cell>
          <cell r="CP10" t="str">
            <v/>
          </cell>
          <cell r="CR10">
            <v>45078</v>
          </cell>
          <cell r="CS10">
            <v>3962189</v>
          </cell>
          <cell r="CT10" t="str">
            <v/>
          </cell>
          <cell r="CX10">
            <v>45078</v>
          </cell>
          <cell r="CY10">
            <v>3962192</v>
          </cell>
          <cell r="CZ10" t="str">
            <v/>
          </cell>
          <cell r="DB10" t="str">
            <v>　</v>
          </cell>
          <cell r="DC10" t="str">
            <v>　</v>
          </cell>
          <cell r="DD10" t="str">
            <v/>
          </cell>
          <cell r="DF10" t="str">
            <v/>
          </cell>
          <cell r="DH10" t="str">
            <v/>
          </cell>
          <cell r="DJ10" t="str">
            <v/>
          </cell>
          <cell r="DL10" t="str">
            <v>　</v>
          </cell>
          <cell r="DM10" t="str">
            <v>　</v>
          </cell>
          <cell r="DN10" t="str">
            <v/>
          </cell>
          <cell r="DP10" t="str">
            <v/>
          </cell>
          <cell r="DR10">
            <v>45078</v>
          </cell>
          <cell r="DS10">
            <v>3962208</v>
          </cell>
          <cell r="DT10" t="str">
            <v/>
          </cell>
          <cell r="DV10" t="str">
            <v/>
          </cell>
          <cell r="DX10" t="str">
            <v/>
          </cell>
          <cell r="DZ10" t="str">
            <v>　</v>
          </cell>
          <cell r="EA10" t="str">
            <v>　</v>
          </cell>
          <cell r="EB10">
            <v>45078</v>
          </cell>
          <cell r="EC10">
            <v>3962215</v>
          </cell>
          <cell r="ED10" t="str">
            <v/>
          </cell>
          <cell r="EF10">
            <v>45170</v>
          </cell>
          <cell r="EG10">
            <v>3962327</v>
          </cell>
          <cell r="EH10" t="str">
            <v/>
          </cell>
          <cell r="EJ10" t="str">
            <v>　</v>
          </cell>
          <cell r="EK10" t="str">
            <v>　</v>
          </cell>
          <cell r="EM10">
            <v>45141</v>
          </cell>
          <cell r="EN10">
            <v>45108</v>
          </cell>
          <cell r="EO10">
            <v>3962323</v>
          </cell>
          <cell r="ER10">
            <v>45275</v>
          </cell>
          <cell r="ES10">
            <v>3861917</v>
          </cell>
          <cell r="EX10">
            <v>45079</v>
          </cell>
          <cell r="EY10">
            <v>3962224</v>
          </cell>
          <cell r="RC10">
            <v>45175</v>
          </cell>
          <cell r="RD10">
            <v>0</v>
          </cell>
          <cell r="RE10">
            <v>45078</v>
          </cell>
          <cell r="RF10">
            <v>45078</v>
          </cell>
          <cell r="RG10" t="str">
            <v/>
          </cell>
          <cell r="RH10">
            <v>0</v>
          </cell>
          <cell r="RI10">
            <v>45078</v>
          </cell>
          <cell r="RJ10">
            <v>0</v>
          </cell>
          <cell r="RK10">
            <v>45078</v>
          </cell>
          <cell r="RL10" t="str">
            <v>3962189</v>
          </cell>
          <cell r="RM10">
            <v>45078</v>
          </cell>
          <cell r="RN10" t="str">
            <v>3962192　</v>
          </cell>
          <cell r="RO10">
            <v>45078</v>
          </cell>
          <cell r="RP10" t="str">
            <v>3962208　</v>
          </cell>
          <cell r="RQ10">
            <v>45078</v>
          </cell>
          <cell r="RR10" t="str">
            <v>3962215　</v>
          </cell>
          <cell r="RS10">
            <v>45170</v>
          </cell>
          <cell r="RT10">
            <v>3962327</v>
          </cell>
          <cell r="RU10">
            <v>0</v>
          </cell>
          <cell r="RV10">
            <v>0</v>
          </cell>
        </row>
        <row r="11">
          <cell r="A11">
            <v>2</v>
          </cell>
          <cell r="B11">
            <v>45170</v>
          </cell>
          <cell r="C11" t="str">
            <v xml:space="preserve">HRB1303 AAI </v>
          </cell>
          <cell r="D11" t="str">
            <v>ARB30189</v>
          </cell>
          <cell r="E11" t="str">
            <v>THRB3189</v>
          </cell>
          <cell r="F11" t="str">
            <v>米国</v>
          </cell>
          <cell r="G11" t="str">
            <v>AAI</v>
          </cell>
          <cell r="H11" t="str">
            <v>制御盤</v>
          </cell>
          <cell r="I11" t="str">
            <v>南陵</v>
          </cell>
          <cell r="J11" t="str">
            <v>KD</v>
          </cell>
          <cell r="K11">
            <v>45143</v>
          </cell>
          <cell r="L11">
            <v>0.95</v>
          </cell>
          <cell r="M11">
            <v>1</v>
          </cell>
          <cell r="N11">
            <v>45145</v>
          </cell>
          <cell r="O11">
            <v>1</v>
          </cell>
          <cell r="P11">
            <v>45147</v>
          </cell>
          <cell r="Q11">
            <v>1</v>
          </cell>
          <cell r="R11">
            <v>45155</v>
          </cell>
          <cell r="S11">
            <v>1</v>
          </cell>
          <cell r="T11">
            <v>45156</v>
          </cell>
          <cell r="U11">
            <v>45156</v>
          </cell>
          <cell r="V11">
            <v>45157</v>
          </cell>
          <cell r="W11">
            <v>45159</v>
          </cell>
          <cell r="X11">
            <v>1</v>
          </cell>
          <cell r="Y11">
            <v>45143</v>
          </cell>
          <cell r="AA11">
            <v>45175</v>
          </cell>
          <cell r="AB11">
            <v>45176</v>
          </cell>
          <cell r="AC11" t="str">
            <v>45078</v>
          </cell>
          <cell r="AD11" t="str">
            <v>3962189</v>
          </cell>
          <cell r="AE11" t="str">
            <v>3962192　</v>
          </cell>
          <cell r="AF11" t="str">
            <v>3962208　</v>
          </cell>
          <cell r="AG11" t="str">
            <v>3962215　</v>
          </cell>
          <cell r="CD11" t="str">
            <v/>
          </cell>
          <cell r="CF11" t="str">
            <v/>
          </cell>
          <cell r="CH11" t="str">
            <v/>
          </cell>
          <cell r="CJ11" t="str">
            <v/>
          </cell>
          <cell r="CN11" t="str">
            <v/>
          </cell>
          <cell r="CP11" t="str">
            <v/>
          </cell>
          <cell r="CR11">
            <v>45078</v>
          </cell>
          <cell r="CS11">
            <v>3962189</v>
          </cell>
          <cell r="CT11" t="str">
            <v/>
          </cell>
          <cell r="CX11">
            <v>45078</v>
          </cell>
          <cell r="CY11">
            <v>3962192</v>
          </cell>
          <cell r="CZ11" t="str">
            <v/>
          </cell>
          <cell r="DB11" t="str">
            <v>　</v>
          </cell>
          <cell r="DC11" t="str">
            <v>　</v>
          </cell>
          <cell r="DD11" t="str">
            <v/>
          </cell>
          <cell r="DF11" t="str">
            <v/>
          </cell>
          <cell r="DH11" t="str">
            <v/>
          </cell>
          <cell r="DJ11" t="str">
            <v/>
          </cell>
          <cell r="DL11" t="str">
            <v>　</v>
          </cell>
          <cell r="DM11" t="str">
            <v>　</v>
          </cell>
          <cell r="DN11" t="str">
            <v/>
          </cell>
          <cell r="DP11" t="str">
            <v/>
          </cell>
          <cell r="DR11">
            <v>45078</v>
          </cell>
          <cell r="DS11">
            <v>3962208</v>
          </cell>
          <cell r="DT11" t="str">
            <v/>
          </cell>
          <cell r="DV11" t="str">
            <v/>
          </cell>
          <cell r="DX11" t="str">
            <v/>
          </cell>
          <cell r="DZ11" t="str">
            <v>　</v>
          </cell>
          <cell r="EA11" t="str">
            <v>　</v>
          </cell>
          <cell r="EB11">
            <v>45078</v>
          </cell>
          <cell r="EC11">
            <v>3962215</v>
          </cell>
          <cell r="ED11" t="str">
            <v/>
          </cell>
          <cell r="EF11">
            <v>45170</v>
          </cell>
          <cell r="EG11">
            <v>3962327</v>
          </cell>
          <cell r="EH11" t="str">
            <v/>
          </cell>
          <cell r="EJ11" t="str">
            <v>　</v>
          </cell>
          <cell r="EK11" t="str">
            <v>　</v>
          </cell>
          <cell r="EM11">
            <v>45141</v>
          </cell>
          <cell r="EN11">
            <v>45108</v>
          </cell>
          <cell r="EO11">
            <v>3962323</v>
          </cell>
          <cell r="ER11">
            <v>45275</v>
          </cell>
          <cell r="ES11">
            <v>3861917</v>
          </cell>
          <cell r="EX11">
            <v>45079</v>
          </cell>
          <cell r="EY11">
            <v>3962224</v>
          </cell>
          <cell r="RC11">
            <v>45175</v>
          </cell>
          <cell r="RD11">
            <v>0</v>
          </cell>
          <cell r="RE11">
            <v>45078</v>
          </cell>
          <cell r="RF11">
            <v>45078</v>
          </cell>
          <cell r="RG11" t="str">
            <v/>
          </cell>
          <cell r="RH11">
            <v>0</v>
          </cell>
          <cell r="RI11">
            <v>45078</v>
          </cell>
          <cell r="RJ11">
            <v>0</v>
          </cell>
          <cell r="RK11">
            <v>45078</v>
          </cell>
          <cell r="RL11" t="str">
            <v>3962189</v>
          </cell>
          <cell r="RM11">
            <v>45078</v>
          </cell>
          <cell r="RN11" t="str">
            <v>3962192　</v>
          </cell>
          <cell r="RO11">
            <v>45078</v>
          </cell>
          <cell r="RP11" t="str">
            <v>3962208　</v>
          </cell>
          <cell r="RQ11">
            <v>45078</v>
          </cell>
          <cell r="RR11" t="str">
            <v>3962215　</v>
          </cell>
          <cell r="RS11">
            <v>45170</v>
          </cell>
          <cell r="RT11">
            <v>3962327</v>
          </cell>
          <cell r="RU11">
            <v>0</v>
          </cell>
          <cell r="RV11">
            <v>0</v>
          </cell>
        </row>
        <row r="12">
          <cell r="A12">
            <v>3</v>
          </cell>
          <cell r="B12">
            <v>45170</v>
          </cell>
          <cell r="C12" t="str">
            <v xml:space="preserve">HRB1303 AAI </v>
          </cell>
          <cell r="D12" t="str">
            <v>ARB30190</v>
          </cell>
          <cell r="E12" t="str">
            <v>THRB3190</v>
          </cell>
          <cell r="F12" t="str">
            <v>米国</v>
          </cell>
          <cell r="G12" t="str">
            <v>AAI</v>
          </cell>
          <cell r="H12" t="str">
            <v>制御盤</v>
          </cell>
          <cell r="I12" t="str">
            <v>南陵</v>
          </cell>
          <cell r="J12" t="str">
            <v>KD</v>
          </cell>
          <cell r="K12">
            <v>45143</v>
          </cell>
          <cell r="L12">
            <v>0.95</v>
          </cell>
          <cell r="M12">
            <v>1</v>
          </cell>
          <cell r="N12">
            <v>45146</v>
          </cell>
          <cell r="O12">
            <v>1</v>
          </cell>
          <cell r="P12">
            <v>45147</v>
          </cell>
          <cell r="Q12">
            <v>1</v>
          </cell>
          <cell r="R12">
            <v>45155</v>
          </cell>
          <cell r="S12">
            <v>1</v>
          </cell>
          <cell r="T12">
            <v>45157</v>
          </cell>
          <cell r="U12">
            <v>45156</v>
          </cell>
          <cell r="V12">
            <v>45159</v>
          </cell>
          <cell r="W12">
            <v>45159</v>
          </cell>
          <cell r="X12">
            <v>1</v>
          </cell>
          <cell r="Y12">
            <v>45143</v>
          </cell>
          <cell r="AA12">
            <v>45175</v>
          </cell>
          <cell r="AB12">
            <v>45176</v>
          </cell>
          <cell r="AC12" t="str">
            <v>45078</v>
          </cell>
          <cell r="AD12" t="str">
            <v>3962189</v>
          </cell>
          <cell r="AE12" t="str">
            <v>3962192　</v>
          </cell>
          <cell r="AF12" t="str">
            <v>3962208　</v>
          </cell>
          <cell r="AG12" t="str">
            <v>3962215　</v>
          </cell>
          <cell r="CD12" t="str">
            <v/>
          </cell>
          <cell r="CF12" t="str">
            <v/>
          </cell>
          <cell r="CH12" t="str">
            <v/>
          </cell>
          <cell r="CJ12" t="str">
            <v/>
          </cell>
          <cell r="CN12" t="str">
            <v/>
          </cell>
          <cell r="CP12" t="str">
            <v/>
          </cell>
          <cell r="CR12">
            <v>45078</v>
          </cell>
          <cell r="CS12">
            <v>3962189</v>
          </cell>
          <cell r="CT12" t="str">
            <v/>
          </cell>
          <cell r="CX12">
            <v>45078</v>
          </cell>
          <cell r="CY12">
            <v>3962192</v>
          </cell>
          <cell r="CZ12" t="str">
            <v/>
          </cell>
          <cell r="DB12" t="str">
            <v>　</v>
          </cell>
          <cell r="DC12" t="str">
            <v>　</v>
          </cell>
          <cell r="DD12" t="str">
            <v/>
          </cell>
          <cell r="DF12" t="str">
            <v/>
          </cell>
          <cell r="DH12" t="str">
            <v/>
          </cell>
          <cell r="DJ12" t="str">
            <v/>
          </cell>
          <cell r="DL12" t="str">
            <v>　</v>
          </cell>
          <cell r="DM12" t="str">
            <v>　</v>
          </cell>
          <cell r="DN12" t="str">
            <v/>
          </cell>
          <cell r="DP12" t="str">
            <v/>
          </cell>
          <cell r="DR12">
            <v>45078</v>
          </cell>
          <cell r="DS12">
            <v>3962208</v>
          </cell>
          <cell r="DT12" t="str">
            <v/>
          </cell>
          <cell r="DV12" t="str">
            <v/>
          </cell>
          <cell r="DX12" t="str">
            <v/>
          </cell>
          <cell r="DZ12" t="str">
            <v>　</v>
          </cell>
          <cell r="EA12" t="str">
            <v>　</v>
          </cell>
          <cell r="EB12">
            <v>45078</v>
          </cell>
          <cell r="EC12">
            <v>3962215</v>
          </cell>
          <cell r="ED12" t="str">
            <v/>
          </cell>
          <cell r="EF12">
            <v>45170</v>
          </cell>
          <cell r="EG12">
            <v>3962327</v>
          </cell>
          <cell r="EH12" t="str">
            <v/>
          </cell>
          <cell r="EJ12" t="str">
            <v>　</v>
          </cell>
          <cell r="EK12" t="str">
            <v>　</v>
          </cell>
          <cell r="EM12">
            <v>45141</v>
          </cell>
          <cell r="EN12">
            <v>45108</v>
          </cell>
          <cell r="EO12">
            <v>3962323</v>
          </cell>
          <cell r="ER12">
            <v>45275</v>
          </cell>
          <cell r="ES12">
            <v>3861917</v>
          </cell>
          <cell r="EX12">
            <v>45079</v>
          </cell>
          <cell r="EY12">
            <v>3962224</v>
          </cell>
          <cell r="RC12">
            <v>45175</v>
          </cell>
          <cell r="RD12">
            <v>0</v>
          </cell>
          <cell r="RE12">
            <v>45078</v>
          </cell>
          <cell r="RF12">
            <v>45078</v>
          </cell>
          <cell r="RG12" t="str">
            <v/>
          </cell>
          <cell r="RH12">
            <v>0</v>
          </cell>
          <cell r="RI12">
            <v>45078</v>
          </cell>
          <cell r="RJ12">
            <v>0</v>
          </cell>
          <cell r="RK12">
            <v>45078</v>
          </cell>
          <cell r="RL12" t="str">
            <v>3962189</v>
          </cell>
          <cell r="RM12">
            <v>45078</v>
          </cell>
          <cell r="RN12" t="str">
            <v>3962192　</v>
          </cell>
          <cell r="RO12">
            <v>45078</v>
          </cell>
          <cell r="RP12" t="str">
            <v>3962208　</v>
          </cell>
          <cell r="RQ12">
            <v>45078</v>
          </cell>
          <cell r="RR12" t="str">
            <v>3962215　</v>
          </cell>
          <cell r="RS12">
            <v>45170</v>
          </cell>
          <cell r="RT12">
            <v>3962327</v>
          </cell>
          <cell r="RU12">
            <v>0</v>
          </cell>
          <cell r="RV12">
            <v>0</v>
          </cell>
        </row>
        <row r="13">
          <cell r="A13">
            <v>4</v>
          </cell>
          <cell r="B13">
            <v>45170</v>
          </cell>
          <cell r="C13" t="str">
            <v xml:space="preserve">HRB1303 AAI </v>
          </cell>
          <cell r="D13" t="str">
            <v>ARB30191</v>
          </cell>
          <cell r="E13" t="str">
            <v>THRB3191</v>
          </cell>
          <cell r="F13" t="str">
            <v>米国</v>
          </cell>
          <cell r="G13" t="str">
            <v>AAI</v>
          </cell>
          <cell r="H13" t="str">
            <v>制御盤</v>
          </cell>
          <cell r="I13" t="str">
            <v>南陵</v>
          </cell>
          <cell r="J13" t="str">
            <v>KD</v>
          </cell>
          <cell r="K13">
            <v>45143</v>
          </cell>
          <cell r="L13">
            <v>0.95</v>
          </cell>
          <cell r="M13">
            <v>1</v>
          </cell>
          <cell r="N13">
            <v>45146</v>
          </cell>
          <cell r="O13">
            <v>1</v>
          </cell>
          <cell r="P13">
            <v>45148</v>
          </cell>
          <cell r="Q13">
            <v>1</v>
          </cell>
          <cell r="R13">
            <v>45156</v>
          </cell>
          <cell r="S13">
            <v>1</v>
          </cell>
          <cell r="T13">
            <v>45157</v>
          </cell>
          <cell r="U13">
            <v>45157</v>
          </cell>
          <cell r="V13">
            <v>45159</v>
          </cell>
          <cell r="W13">
            <v>45159</v>
          </cell>
          <cell r="X13">
            <v>1</v>
          </cell>
          <cell r="Y13">
            <v>45146</v>
          </cell>
          <cell r="AA13">
            <v>45175</v>
          </cell>
          <cell r="AB13">
            <v>45176</v>
          </cell>
          <cell r="AC13" t="str">
            <v>45078</v>
          </cell>
          <cell r="AD13" t="str">
            <v>3962189</v>
          </cell>
          <cell r="AE13" t="str">
            <v>3962192　</v>
          </cell>
          <cell r="AF13" t="str">
            <v>3962208　</v>
          </cell>
          <cell r="AG13" t="str">
            <v>3962215　</v>
          </cell>
          <cell r="CD13" t="str">
            <v/>
          </cell>
          <cell r="CF13" t="str">
            <v/>
          </cell>
          <cell r="CH13" t="str">
            <v/>
          </cell>
          <cell r="CJ13" t="str">
            <v/>
          </cell>
          <cell r="CN13" t="str">
            <v/>
          </cell>
          <cell r="CP13" t="str">
            <v/>
          </cell>
          <cell r="CR13">
            <v>45078</v>
          </cell>
          <cell r="CS13">
            <v>3962189</v>
          </cell>
          <cell r="CT13" t="str">
            <v/>
          </cell>
          <cell r="CX13">
            <v>45078</v>
          </cell>
          <cell r="CY13">
            <v>3962192</v>
          </cell>
          <cell r="CZ13" t="str">
            <v/>
          </cell>
          <cell r="DB13" t="str">
            <v>　</v>
          </cell>
          <cell r="DC13" t="str">
            <v>　</v>
          </cell>
          <cell r="DD13" t="str">
            <v/>
          </cell>
          <cell r="DF13" t="str">
            <v/>
          </cell>
          <cell r="DH13" t="str">
            <v/>
          </cell>
          <cell r="DJ13" t="str">
            <v/>
          </cell>
          <cell r="DL13" t="str">
            <v>　</v>
          </cell>
          <cell r="DM13" t="str">
            <v>　</v>
          </cell>
          <cell r="DN13" t="str">
            <v/>
          </cell>
          <cell r="DP13" t="str">
            <v/>
          </cell>
          <cell r="DR13">
            <v>45078</v>
          </cell>
          <cell r="DS13">
            <v>3962208</v>
          </cell>
          <cell r="DT13" t="str">
            <v/>
          </cell>
          <cell r="DV13" t="str">
            <v/>
          </cell>
          <cell r="DX13" t="str">
            <v/>
          </cell>
          <cell r="DZ13" t="str">
            <v>　</v>
          </cell>
          <cell r="EA13" t="str">
            <v>　</v>
          </cell>
          <cell r="EB13">
            <v>45078</v>
          </cell>
          <cell r="EC13">
            <v>3962215</v>
          </cell>
          <cell r="ED13" t="str">
            <v/>
          </cell>
          <cell r="EF13">
            <v>45170</v>
          </cell>
          <cell r="EG13">
            <v>3962327</v>
          </cell>
          <cell r="EH13" t="str">
            <v/>
          </cell>
          <cell r="EJ13" t="str">
            <v>　</v>
          </cell>
          <cell r="EK13" t="str">
            <v>　</v>
          </cell>
          <cell r="EM13">
            <v>45141</v>
          </cell>
          <cell r="EN13">
            <v>45108</v>
          </cell>
          <cell r="EO13">
            <v>3962323</v>
          </cell>
          <cell r="ER13">
            <v>45275</v>
          </cell>
          <cell r="ES13">
            <v>3861917</v>
          </cell>
          <cell r="EX13">
            <v>45079</v>
          </cell>
          <cell r="EY13">
            <v>3962224</v>
          </cell>
          <cell r="RC13">
            <v>45175</v>
          </cell>
          <cell r="RD13">
            <v>0</v>
          </cell>
          <cell r="RE13">
            <v>45078</v>
          </cell>
          <cell r="RF13">
            <v>45078</v>
          </cell>
          <cell r="RG13" t="str">
            <v/>
          </cell>
          <cell r="RH13">
            <v>0</v>
          </cell>
          <cell r="RI13">
            <v>45078</v>
          </cell>
          <cell r="RJ13">
            <v>0</v>
          </cell>
          <cell r="RK13">
            <v>45078</v>
          </cell>
          <cell r="RL13" t="str">
            <v>3962189</v>
          </cell>
          <cell r="RM13">
            <v>45078</v>
          </cell>
          <cell r="RN13" t="str">
            <v>3962192　</v>
          </cell>
          <cell r="RO13">
            <v>45078</v>
          </cell>
          <cell r="RP13" t="str">
            <v>3962208　</v>
          </cell>
          <cell r="RQ13">
            <v>45078</v>
          </cell>
          <cell r="RR13" t="str">
            <v>3962215　</v>
          </cell>
          <cell r="RS13">
            <v>45170</v>
          </cell>
          <cell r="RT13">
            <v>3962327</v>
          </cell>
          <cell r="RU13">
            <v>0</v>
          </cell>
          <cell r="RV13">
            <v>0</v>
          </cell>
        </row>
        <row r="14">
          <cell r="A14">
            <v>5</v>
          </cell>
          <cell r="B14">
            <v>45170</v>
          </cell>
          <cell r="C14" t="str">
            <v xml:space="preserve">HRB1303 AAI </v>
          </cell>
          <cell r="D14" t="str">
            <v>ARB30192</v>
          </cell>
          <cell r="E14" t="str">
            <v>THRB3192</v>
          </cell>
          <cell r="F14" t="str">
            <v>米国</v>
          </cell>
          <cell r="G14" t="str">
            <v>AAI</v>
          </cell>
          <cell r="H14" t="str">
            <v>制御盤</v>
          </cell>
          <cell r="I14" t="str">
            <v>南陵</v>
          </cell>
          <cell r="J14" t="str">
            <v>KD</v>
          </cell>
          <cell r="K14">
            <v>45145</v>
          </cell>
          <cell r="L14">
            <v>0.95</v>
          </cell>
          <cell r="M14">
            <v>1</v>
          </cell>
          <cell r="N14">
            <v>45147</v>
          </cell>
          <cell r="O14">
            <v>1</v>
          </cell>
          <cell r="P14">
            <v>45155</v>
          </cell>
          <cell r="Q14">
            <v>1</v>
          </cell>
          <cell r="R14">
            <v>45156</v>
          </cell>
          <cell r="S14">
            <v>1</v>
          </cell>
          <cell r="T14">
            <v>45159</v>
          </cell>
          <cell r="U14">
            <v>45160</v>
          </cell>
          <cell r="V14">
            <v>45160</v>
          </cell>
          <cell r="W14">
            <v>45161</v>
          </cell>
          <cell r="X14">
            <v>1</v>
          </cell>
          <cell r="Y14">
            <v>45146</v>
          </cell>
          <cell r="AA14">
            <v>45175</v>
          </cell>
          <cell r="AB14">
            <v>45176</v>
          </cell>
          <cell r="AC14" t="str">
            <v>45078</v>
          </cell>
          <cell r="AD14" t="str">
            <v>3962189</v>
          </cell>
          <cell r="AE14" t="str">
            <v>3962193　</v>
          </cell>
          <cell r="AF14" t="str">
            <v>3962208　</v>
          </cell>
          <cell r="AG14" t="str">
            <v>3962215　</v>
          </cell>
          <cell r="CD14" t="str">
            <v/>
          </cell>
          <cell r="CF14" t="str">
            <v/>
          </cell>
          <cell r="CH14" t="str">
            <v/>
          </cell>
          <cell r="CJ14" t="str">
            <v/>
          </cell>
          <cell r="CN14" t="str">
            <v/>
          </cell>
          <cell r="CR14">
            <v>45078</v>
          </cell>
          <cell r="CS14">
            <v>3962189</v>
          </cell>
          <cell r="CT14" t="str">
            <v/>
          </cell>
          <cell r="CX14">
            <v>45108</v>
          </cell>
          <cell r="CY14">
            <v>3962193</v>
          </cell>
          <cell r="CZ14" t="str">
            <v/>
          </cell>
          <cell r="DB14" t="str">
            <v>　</v>
          </cell>
          <cell r="DC14" t="str">
            <v>　</v>
          </cell>
          <cell r="DD14" t="str">
            <v/>
          </cell>
          <cell r="DF14" t="str">
            <v/>
          </cell>
          <cell r="DH14" t="str">
            <v/>
          </cell>
          <cell r="DJ14" t="str">
            <v/>
          </cell>
          <cell r="DL14" t="str">
            <v>　</v>
          </cell>
          <cell r="DM14" t="str">
            <v>　</v>
          </cell>
          <cell r="DN14" t="str">
            <v/>
          </cell>
          <cell r="DR14">
            <v>45078</v>
          </cell>
          <cell r="DS14">
            <v>3962208</v>
          </cell>
          <cell r="DT14" t="str">
            <v/>
          </cell>
          <cell r="DV14" t="str">
            <v/>
          </cell>
          <cell r="DX14" t="str">
            <v/>
          </cell>
          <cell r="DZ14" t="str">
            <v>　</v>
          </cell>
          <cell r="EA14" t="str">
            <v>　</v>
          </cell>
          <cell r="EB14">
            <v>45078</v>
          </cell>
          <cell r="EC14">
            <v>3962215</v>
          </cell>
          <cell r="ED14" t="str">
            <v/>
          </cell>
          <cell r="EF14">
            <v>45170</v>
          </cell>
          <cell r="EG14">
            <v>3962327</v>
          </cell>
          <cell r="EH14" t="str">
            <v/>
          </cell>
          <cell r="EJ14" t="str">
            <v>　</v>
          </cell>
          <cell r="EK14" t="str">
            <v>　</v>
          </cell>
          <cell r="EM14">
            <v>45141</v>
          </cell>
          <cell r="EN14">
            <v>45108</v>
          </cell>
          <cell r="EO14">
            <v>3962323</v>
          </cell>
          <cell r="ER14">
            <v>45275</v>
          </cell>
          <cell r="ES14">
            <v>3861917</v>
          </cell>
          <cell r="EX14">
            <v>45079</v>
          </cell>
          <cell r="EY14">
            <v>3962224</v>
          </cell>
          <cell r="RC14">
            <v>45175</v>
          </cell>
          <cell r="RD14">
            <v>0</v>
          </cell>
          <cell r="RE14">
            <v>45078</v>
          </cell>
          <cell r="RF14">
            <v>45108</v>
          </cell>
          <cell r="RG14" t="str">
            <v/>
          </cell>
          <cell r="RH14">
            <v>0</v>
          </cell>
          <cell r="RI14">
            <v>45078</v>
          </cell>
          <cell r="RJ14">
            <v>0</v>
          </cell>
          <cell r="RK14">
            <v>45078</v>
          </cell>
          <cell r="RL14" t="str">
            <v>3962189</v>
          </cell>
          <cell r="RM14">
            <v>45108</v>
          </cell>
          <cell r="RN14" t="str">
            <v>3962193　</v>
          </cell>
          <cell r="RO14">
            <v>45078</v>
          </cell>
          <cell r="RP14" t="str">
            <v>3962208　</v>
          </cell>
          <cell r="RQ14">
            <v>45078</v>
          </cell>
          <cell r="RR14" t="str">
            <v>3962215　</v>
          </cell>
          <cell r="RS14">
            <v>45170</v>
          </cell>
          <cell r="RT14">
            <v>3962327</v>
          </cell>
          <cell r="RU14">
            <v>0</v>
          </cell>
          <cell r="RV14">
            <v>0</v>
          </cell>
        </row>
        <row r="15">
          <cell r="A15">
            <v>6</v>
          </cell>
          <cell r="B15">
            <v>45170</v>
          </cell>
          <cell r="C15" t="str">
            <v xml:space="preserve">HRB1003 AAI </v>
          </cell>
          <cell r="D15" t="str">
            <v>ARB10301</v>
          </cell>
          <cell r="E15" t="str">
            <v>THRB1301</v>
          </cell>
          <cell r="F15" t="str">
            <v>米国</v>
          </cell>
          <cell r="G15" t="str">
            <v>AAI</v>
          </cell>
          <cell r="H15" t="str">
            <v>制御盤</v>
          </cell>
          <cell r="I15" t="str">
            <v>南陵</v>
          </cell>
          <cell r="J15" t="str">
            <v>KD</v>
          </cell>
          <cell r="K15">
            <v>45145</v>
          </cell>
          <cell r="L15">
            <v>0.95</v>
          </cell>
          <cell r="M15">
            <v>1</v>
          </cell>
          <cell r="N15">
            <v>45147</v>
          </cell>
          <cell r="O15">
            <v>1</v>
          </cell>
          <cell r="P15">
            <v>45155</v>
          </cell>
          <cell r="Q15">
            <v>1</v>
          </cell>
          <cell r="R15">
            <v>45157</v>
          </cell>
          <cell r="S15">
            <v>1</v>
          </cell>
          <cell r="T15">
            <v>45159</v>
          </cell>
          <cell r="U15">
            <v>45157</v>
          </cell>
          <cell r="V15">
            <v>45160</v>
          </cell>
          <cell r="W15">
            <v>45161</v>
          </cell>
          <cell r="X15">
            <v>1</v>
          </cell>
          <cell r="Y15">
            <v>45147</v>
          </cell>
          <cell r="AA15">
            <v>45175</v>
          </cell>
          <cell r="AB15">
            <v>45176</v>
          </cell>
          <cell r="AC15" t="str">
            <v>45048</v>
          </cell>
          <cell r="AD15" t="str">
            <v>3962185</v>
          </cell>
          <cell r="AE15" t="str">
            <v>3962193　</v>
          </cell>
          <cell r="AF15" t="str">
            <v>3962205　</v>
          </cell>
          <cell r="AG15" t="str">
            <v>3962215　</v>
          </cell>
          <cell r="CD15" t="str">
            <v/>
          </cell>
          <cell r="CF15" t="str">
            <v/>
          </cell>
          <cell r="CH15" t="str">
            <v/>
          </cell>
          <cell r="CJ15" t="str">
            <v/>
          </cell>
          <cell r="CN15" t="str">
            <v/>
          </cell>
          <cell r="CP15">
            <v>45048</v>
          </cell>
          <cell r="CQ15">
            <v>3962185</v>
          </cell>
          <cell r="CR15" t="str">
            <v/>
          </cell>
          <cell r="CT15" t="str">
            <v/>
          </cell>
          <cell r="CX15">
            <v>45108</v>
          </cell>
          <cell r="CY15">
            <v>3962193</v>
          </cell>
          <cell r="CZ15" t="str">
            <v/>
          </cell>
          <cell r="DB15" t="str">
            <v>　</v>
          </cell>
          <cell r="DC15" t="str">
            <v>　</v>
          </cell>
          <cell r="DD15" t="str">
            <v/>
          </cell>
          <cell r="DF15" t="str">
            <v/>
          </cell>
          <cell r="DH15" t="str">
            <v/>
          </cell>
          <cell r="DJ15" t="str">
            <v/>
          </cell>
          <cell r="DL15" t="str">
            <v>　</v>
          </cell>
          <cell r="DM15" t="str">
            <v>　</v>
          </cell>
          <cell r="DN15" t="str">
            <v/>
          </cell>
          <cell r="DP15">
            <v>45078</v>
          </cell>
          <cell r="DQ15">
            <v>3962205</v>
          </cell>
          <cell r="DR15" t="str">
            <v/>
          </cell>
          <cell r="DT15" t="str">
            <v/>
          </cell>
          <cell r="DV15" t="str">
            <v/>
          </cell>
          <cell r="DX15" t="str">
            <v/>
          </cell>
          <cell r="DZ15" t="str">
            <v>　</v>
          </cell>
          <cell r="EA15" t="str">
            <v>　</v>
          </cell>
          <cell r="EB15">
            <v>45078</v>
          </cell>
          <cell r="EC15">
            <v>3962215</v>
          </cell>
          <cell r="ED15" t="str">
            <v/>
          </cell>
          <cell r="EF15">
            <v>45170</v>
          </cell>
          <cell r="EG15">
            <v>3962327</v>
          </cell>
          <cell r="EH15" t="str">
            <v/>
          </cell>
          <cell r="EJ15" t="str">
            <v>　</v>
          </cell>
          <cell r="EK15" t="str">
            <v>　</v>
          </cell>
          <cell r="EM15">
            <v>45141</v>
          </cell>
          <cell r="EX15">
            <v>45079</v>
          </cell>
          <cell r="EY15">
            <v>3962224</v>
          </cell>
          <cell r="RC15">
            <v>45175</v>
          </cell>
          <cell r="RD15">
            <v>0</v>
          </cell>
          <cell r="RE15">
            <v>45048</v>
          </cell>
          <cell r="RF15">
            <v>45108</v>
          </cell>
          <cell r="RG15" t="str">
            <v/>
          </cell>
          <cell r="RH15">
            <v>0</v>
          </cell>
          <cell r="RI15">
            <v>45078</v>
          </cell>
          <cell r="RJ15">
            <v>0</v>
          </cell>
          <cell r="RK15">
            <v>45048</v>
          </cell>
          <cell r="RL15" t="str">
            <v>3962185</v>
          </cell>
          <cell r="RM15">
            <v>45108</v>
          </cell>
          <cell r="RN15" t="str">
            <v>3962193　</v>
          </cell>
          <cell r="RO15">
            <v>45078</v>
          </cell>
          <cell r="RP15" t="str">
            <v>3962205　</v>
          </cell>
          <cell r="RQ15">
            <v>45078</v>
          </cell>
          <cell r="RR15" t="str">
            <v>3962215　</v>
          </cell>
          <cell r="RS15">
            <v>45170</v>
          </cell>
          <cell r="RT15">
            <v>3962327</v>
          </cell>
          <cell r="RU15">
            <v>0</v>
          </cell>
          <cell r="RV15">
            <v>0</v>
          </cell>
        </row>
        <row r="16">
          <cell r="A16">
            <v>7</v>
          </cell>
          <cell r="B16">
            <v>45170</v>
          </cell>
          <cell r="C16" t="str">
            <v xml:space="preserve">HRB1003 AAI </v>
          </cell>
          <cell r="D16" t="str">
            <v>ARB10302</v>
          </cell>
          <cell r="E16" t="str">
            <v>THRB1302</v>
          </cell>
          <cell r="F16" t="str">
            <v>米国</v>
          </cell>
          <cell r="G16" t="str">
            <v>AAI</v>
          </cell>
          <cell r="H16" t="str">
            <v>制御盤</v>
          </cell>
          <cell r="I16" t="str">
            <v>南陵</v>
          </cell>
          <cell r="J16" t="str">
            <v>KD</v>
          </cell>
          <cell r="K16">
            <v>45146</v>
          </cell>
          <cell r="L16">
            <v>0.95</v>
          </cell>
          <cell r="M16">
            <v>1</v>
          </cell>
          <cell r="N16">
            <v>45148</v>
          </cell>
          <cell r="O16">
            <v>1</v>
          </cell>
          <cell r="P16">
            <v>45156</v>
          </cell>
          <cell r="Q16">
            <v>1</v>
          </cell>
          <cell r="R16">
            <v>45157</v>
          </cell>
          <cell r="S16">
            <v>1</v>
          </cell>
          <cell r="T16">
            <v>45160</v>
          </cell>
          <cell r="U16">
            <v>45160</v>
          </cell>
          <cell r="V16">
            <v>45161</v>
          </cell>
          <cell r="W16">
            <v>45161</v>
          </cell>
          <cell r="X16">
            <v>1</v>
          </cell>
          <cell r="Y16">
            <v>45147</v>
          </cell>
          <cell r="AA16">
            <v>45175</v>
          </cell>
          <cell r="AB16">
            <v>45176</v>
          </cell>
          <cell r="AC16" t="str">
            <v>45078</v>
          </cell>
          <cell r="AD16" t="str">
            <v>3962186</v>
          </cell>
          <cell r="AE16" t="str">
            <v>3962193　</v>
          </cell>
          <cell r="AF16" t="str">
            <v>3962205　</v>
          </cell>
          <cell r="AG16" t="str">
            <v>3962215　</v>
          </cell>
          <cell r="CD16" t="str">
            <v/>
          </cell>
          <cell r="CF16" t="str">
            <v/>
          </cell>
          <cell r="CH16" t="str">
            <v/>
          </cell>
          <cell r="CJ16" t="str">
            <v/>
          </cell>
          <cell r="CN16" t="str">
            <v/>
          </cell>
          <cell r="CP16">
            <v>45078</v>
          </cell>
          <cell r="CQ16">
            <v>3962186</v>
          </cell>
          <cell r="CR16" t="str">
            <v/>
          </cell>
          <cell r="CT16" t="str">
            <v/>
          </cell>
          <cell r="CX16">
            <v>45108</v>
          </cell>
          <cell r="CY16">
            <v>3962193</v>
          </cell>
          <cell r="CZ16" t="str">
            <v/>
          </cell>
          <cell r="DB16" t="str">
            <v>　</v>
          </cell>
          <cell r="DC16" t="str">
            <v>　</v>
          </cell>
          <cell r="DD16" t="str">
            <v/>
          </cell>
          <cell r="DF16" t="str">
            <v/>
          </cell>
          <cell r="DH16" t="str">
            <v/>
          </cell>
          <cell r="DJ16" t="str">
            <v/>
          </cell>
          <cell r="DL16" t="str">
            <v>　</v>
          </cell>
          <cell r="DM16" t="str">
            <v>　</v>
          </cell>
          <cell r="DN16" t="str">
            <v/>
          </cell>
          <cell r="DP16">
            <v>45078</v>
          </cell>
          <cell r="DQ16">
            <v>3962205</v>
          </cell>
          <cell r="DR16" t="str">
            <v/>
          </cell>
          <cell r="DT16" t="str">
            <v/>
          </cell>
          <cell r="DV16" t="str">
            <v/>
          </cell>
          <cell r="DX16" t="str">
            <v/>
          </cell>
          <cell r="DZ16" t="str">
            <v>　</v>
          </cell>
          <cell r="EA16" t="str">
            <v>　</v>
          </cell>
          <cell r="EB16">
            <v>45078</v>
          </cell>
          <cell r="EC16">
            <v>3962215</v>
          </cell>
          <cell r="ED16" t="str">
            <v/>
          </cell>
          <cell r="EF16">
            <v>45170</v>
          </cell>
          <cell r="EG16">
            <v>3962327</v>
          </cell>
          <cell r="EH16" t="str">
            <v/>
          </cell>
          <cell r="EJ16" t="str">
            <v>　</v>
          </cell>
          <cell r="EK16" t="str">
            <v>　</v>
          </cell>
          <cell r="EM16">
            <v>45141</v>
          </cell>
          <cell r="EX16">
            <v>45079</v>
          </cell>
          <cell r="EY16">
            <v>3962224</v>
          </cell>
          <cell r="RC16">
            <v>45175</v>
          </cell>
          <cell r="RD16">
            <v>0</v>
          </cell>
          <cell r="RE16">
            <v>45078</v>
          </cell>
          <cell r="RF16">
            <v>45108</v>
          </cell>
          <cell r="RG16" t="str">
            <v/>
          </cell>
          <cell r="RH16">
            <v>0</v>
          </cell>
          <cell r="RI16">
            <v>45078</v>
          </cell>
          <cell r="RJ16">
            <v>0</v>
          </cell>
          <cell r="RK16">
            <v>45078</v>
          </cell>
          <cell r="RL16" t="str">
            <v>3962186</v>
          </cell>
          <cell r="RM16">
            <v>45108</v>
          </cell>
          <cell r="RN16" t="str">
            <v>3962193　</v>
          </cell>
          <cell r="RO16">
            <v>45078</v>
          </cell>
          <cell r="RP16" t="str">
            <v>3962205　</v>
          </cell>
          <cell r="RQ16">
            <v>45078</v>
          </cell>
          <cell r="RR16" t="str">
            <v>3962215　</v>
          </cell>
          <cell r="RS16">
            <v>45170</v>
          </cell>
          <cell r="RT16">
            <v>3962327</v>
          </cell>
          <cell r="RU16">
            <v>0</v>
          </cell>
          <cell r="RV16">
            <v>0</v>
          </cell>
        </row>
        <row r="17">
          <cell r="A17">
            <v>8</v>
          </cell>
          <cell r="B17">
            <v>45170</v>
          </cell>
          <cell r="C17" t="str">
            <v xml:space="preserve">HRB1003 AAI </v>
          </cell>
          <cell r="D17" t="str">
            <v>ARB10303</v>
          </cell>
          <cell r="E17" t="str">
            <v>THRB1303</v>
          </cell>
          <cell r="F17" t="str">
            <v>米国</v>
          </cell>
          <cell r="G17" t="str">
            <v>AAI</v>
          </cell>
          <cell r="H17" t="str">
            <v>制御盤</v>
          </cell>
          <cell r="I17" t="str">
            <v>南陵</v>
          </cell>
          <cell r="J17" t="str">
            <v>KD</v>
          </cell>
          <cell r="K17">
            <v>45146</v>
          </cell>
          <cell r="L17">
            <v>0.95</v>
          </cell>
          <cell r="M17">
            <v>1</v>
          </cell>
          <cell r="N17">
            <v>45155</v>
          </cell>
          <cell r="O17">
            <v>1</v>
          </cell>
          <cell r="P17">
            <v>45156</v>
          </cell>
          <cell r="Q17">
            <v>1</v>
          </cell>
          <cell r="R17">
            <v>45157</v>
          </cell>
          <cell r="S17">
            <v>1</v>
          </cell>
          <cell r="T17">
            <v>45160</v>
          </cell>
          <cell r="U17">
            <v>45160</v>
          </cell>
          <cell r="V17">
            <v>45161</v>
          </cell>
          <cell r="W17">
            <v>45162</v>
          </cell>
          <cell r="X17">
            <v>1</v>
          </cell>
          <cell r="Y17">
            <v>45147</v>
          </cell>
          <cell r="AA17">
            <v>45175</v>
          </cell>
          <cell r="AB17">
            <v>45176</v>
          </cell>
          <cell r="AC17" t="str">
            <v>45078</v>
          </cell>
          <cell r="AD17" t="str">
            <v>3962186</v>
          </cell>
          <cell r="AE17" t="str">
            <v>3962193　</v>
          </cell>
          <cell r="AF17" t="str">
            <v>3962205　</v>
          </cell>
          <cell r="AG17" t="str">
            <v>3962215　</v>
          </cell>
          <cell r="CD17" t="str">
            <v/>
          </cell>
          <cell r="CF17" t="str">
            <v/>
          </cell>
          <cell r="CH17" t="str">
            <v/>
          </cell>
          <cell r="CJ17" t="str">
            <v/>
          </cell>
          <cell r="CN17" t="str">
            <v/>
          </cell>
          <cell r="CP17">
            <v>45078</v>
          </cell>
          <cell r="CQ17">
            <v>3962186</v>
          </cell>
          <cell r="CR17" t="str">
            <v/>
          </cell>
          <cell r="CT17" t="str">
            <v/>
          </cell>
          <cell r="CX17">
            <v>45108</v>
          </cell>
          <cell r="CY17">
            <v>3962193</v>
          </cell>
          <cell r="CZ17" t="str">
            <v/>
          </cell>
          <cell r="DB17" t="str">
            <v>　</v>
          </cell>
          <cell r="DC17" t="str">
            <v>　</v>
          </cell>
          <cell r="DD17" t="str">
            <v/>
          </cell>
          <cell r="DF17" t="str">
            <v/>
          </cell>
          <cell r="DH17" t="str">
            <v/>
          </cell>
          <cell r="DJ17" t="str">
            <v/>
          </cell>
          <cell r="DL17" t="str">
            <v>　</v>
          </cell>
          <cell r="DM17" t="str">
            <v>　</v>
          </cell>
          <cell r="DN17" t="str">
            <v/>
          </cell>
          <cell r="DP17">
            <v>45078</v>
          </cell>
          <cell r="DQ17">
            <v>3962205</v>
          </cell>
          <cell r="DR17" t="str">
            <v/>
          </cell>
          <cell r="DV17" t="str">
            <v/>
          </cell>
          <cell r="DX17" t="str">
            <v/>
          </cell>
          <cell r="DZ17" t="str">
            <v>　</v>
          </cell>
          <cell r="EA17" t="str">
            <v>　</v>
          </cell>
          <cell r="EB17">
            <v>45078</v>
          </cell>
          <cell r="EC17">
            <v>3962215</v>
          </cell>
          <cell r="EF17">
            <v>45170</v>
          </cell>
          <cell r="EG17">
            <v>3962327</v>
          </cell>
          <cell r="EJ17" t="str">
            <v>　</v>
          </cell>
          <cell r="EK17" t="str">
            <v>　</v>
          </cell>
          <cell r="EM17">
            <v>45141</v>
          </cell>
          <cell r="EX17">
            <v>45079</v>
          </cell>
          <cell r="EY17">
            <v>3962224</v>
          </cell>
          <cell r="RC17">
            <v>45175</v>
          </cell>
          <cell r="RD17">
            <v>0</v>
          </cell>
          <cell r="RE17">
            <v>45078</v>
          </cell>
          <cell r="RF17">
            <v>45108</v>
          </cell>
          <cell r="RG17" t="str">
            <v/>
          </cell>
          <cell r="RH17">
            <v>0</v>
          </cell>
          <cell r="RI17">
            <v>45078</v>
          </cell>
          <cell r="RJ17">
            <v>0</v>
          </cell>
          <cell r="RK17">
            <v>45078</v>
          </cell>
          <cell r="RL17" t="str">
            <v>3962186</v>
          </cell>
          <cell r="RM17">
            <v>45108</v>
          </cell>
          <cell r="RN17" t="str">
            <v>3962193　</v>
          </cell>
          <cell r="RO17">
            <v>45078</v>
          </cell>
          <cell r="RP17" t="str">
            <v>3962205　</v>
          </cell>
          <cell r="RQ17">
            <v>45078</v>
          </cell>
          <cell r="RR17" t="str">
            <v>3962215　</v>
          </cell>
          <cell r="RS17">
            <v>45170</v>
          </cell>
          <cell r="RT17">
            <v>3962327</v>
          </cell>
          <cell r="RU17">
            <v>0</v>
          </cell>
          <cell r="RV17">
            <v>0</v>
          </cell>
        </row>
        <row r="18">
          <cell r="A18">
            <v>9</v>
          </cell>
          <cell r="B18">
            <v>45170</v>
          </cell>
          <cell r="C18" t="str">
            <v xml:space="preserve">HRB1003 AAI </v>
          </cell>
          <cell r="D18" t="str">
            <v>ARB10306</v>
          </cell>
          <cell r="E18" t="str">
            <v>THRB1306</v>
          </cell>
          <cell r="F18" t="str">
            <v>米国</v>
          </cell>
          <cell r="G18" t="str">
            <v>AAI</v>
          </cell>
          <cell r="H18" t="str">
            <v>制御盤</v>
          </cell>
          <cell r="I18" t="str">
            <v>南陵</v>
          </cell>
          <cell r="J18" t="str">
            <v>KD</v>
          </cell>
          <cell r="K18">
            <v>45147</v>
          </cell>
          <cell r="L18">
            <v>0.95</v>
          </cell>
          <cell r="M18">
            <v>1</v>
          </cell>
          <cell r="N18">
            <v>45155</v>
          </cell>
          <cell r="O18">
            <v>1</v>
          </cell>
          <cell r="P18">
            <v>45157</v>
          </cell>
          <cell r="Q18">
            <v>1</v>
          </cell>
          <cell r="R18">
            <v>45159</v>
          </cell>
          <cell r="S18">
            <v>1</v>
          </cell>
          <cell r="T18">
            <v>45161</v>
          </cell>
          <cell r="U18">
            <v>45161</v>
          </cell>
          <cell r="V18">
            <v>45162</v>
          </cell>
          <cell r="W18">
            <v>45162</v>
          </cell>
          <cell r="X18">
            <v>1</v>
          </cell>
          <cell r="Y18">
            <v>45147</v>
          </cell>
          <cell r="AA18">
            <v>45175</v>
          </cell>
          <cell r="AB18">
            <v>45176</v>
          </cell>
          <cell r="AC18" t="str">
            <v>45078</v>
          </cell>
          <cell r="AD18" t="str">
            <v>3962186</v>
          </cell>
          <cell r="AE18" t="str">
            <v>3962193　</v>
          </cell>
          <cell r="AF18" t="str">
            <v>3962205　</v>
          </cell>
          <cell r="AG18" t="str">
            <v>3962215　</v>
          </cell>
          <cell r="CD18" t="str">
            <v/>
          </cell>
          <cell r="CF18" t="str">
            <v/>
          </cell>
          <cell r="CH18" t="str">
            <v/>
          </cell>
          <cell r="CJ18" t="str">
            <v/>
          </cell>
          <cell r="CN18" t="str">
            <v/>
          </cell>
          <cell r="CP18">
            <v>45078</v>
          </cell>
          <cell r="CQ18">
            <v>3962186</v>
          </cell>
          <cell r="CR18" t="str">
            <v/>
          </cell>
          <cell r="CT18" t="str">
            <v/>
          </cell>
          <cell r="CX18">
            <v>45108</v>
          </cell>
          <cell r="CY18">
            <v>3962193</v>
          </cell>
          <cell r="CZ18" t="str">
            <v/>
          </cell>
          <cell r="DB18" t="str">
            <v>　</v>
          </cell>
          <cell r="DC18" t="str">
            <v>　</v>
          </cell>
          <cell r="DD18" t="str">
            <v/>
          </cell>
          <cell r="DF18" t="str">
            <v/>
          </cell>
          <cell r="DH18" t="str">
            <v/>
          </cell>
          <cell r="DJ18" t="str">
            <v/>
          </cell>
          <cell r="DL18" t="str">
            <v>　</v>
          </cell>
          <cell r="DM18" t="str">
            <v>　</v>
          </cell>
          <cell r="DN18" t="str">
            <v/>
          </cell>
          <cell r="DP18">
            <v>45078</v>
          </cell>
          <cell r="DQ18">
            <v>3962205</v>
          </cell>
          <cell r="DR18" t="str">
            <v/>
          </cell>
          <cell r="DT18" t="str">
            <v/>
          </cell>
          <cell r="DV18" t="str">
            <v/>
          </cell>
          <cell r="DX18" t="str">
            <v/>
          </cell>
          <cell r="DZ18" t="str">
            <v>　</v>
          </cell>
          <cell r="EA18" t="str">
            <v>　</v>
          </cell>
          <cell r="EB18">
            <v>45078</v>
          </cell>
          <cell r="EC18">
            <v>3962215</v>
          </cell>
          <cell r="ED18" t="str">
            <v/>
          </cell>
          <cell r="EF18">
            <v>45170</v>
          </cell>
          <cell r="EG18">
            <v>3962327</v>
          </cell>
          <cell r="EH18" t="str">
            <v/>
          </cell>
          <cell r="EJ18" t="str">
            <v>　</v>
          </cell>
          <cell r="EK18" t="str">
            <v>　</v>
          </cell>
          <cell r="EM18">
            <v>45148</v>
          </cell>
          <cell r="EX18">
            <v>45079</v>
          </cell>
          <cell r="EY18">
            <v>3962224</v>
          </cell>
          <cell r="RC18">
            <v>45175</v>
          </cell>
          <cell r="RD18">
            <v>0</v>
          </cell>
          <cell r="RE18">
            <v>45078</v>
          </cell>
          <cell r="RF18">
            <v>45108</v>
          </cell>
          <cell r="RG18" t="str">
            <v/>
          </cell>
          <cell r="RH18">
            <v>0</v>
          </cell>
          <cell r="RI18">
            <v>45078</v>
          </cell>
          <cell r="RJ18">
            <v>0</v>
          </cell>
          <cell r="RK18">
            <v>45078</v>
          </cell>
          <cell r="RL18" t="str">
            <v>3962186</v>
          </cell>
          <cell r="RM18">
            <v>45108</v>
          </cell>
          <cell r="RN18" t="str">
            <v>3962193　</v>
          </cell>
          <cell r="RO18">
            <v>45078</v>
          </cell>
          <cell r="RP18" t="str">
            <v>3962205　</v>
          </cell>
          <cell r="RQ18">
            <v>45078</v>
          </cell>
          <cell r="RR18" t="str">
            <v>3962215　</v>
          </cell>
          <cell r="RS18">
            <v>45170</v>
          </cell>
          <cell r="RT18">
            <v>3962327</v>
          </cell>
          <cell r="RU18">
            <v>0</v>
          </cell>
          <cell r="RV18">
            <v>0</v>
          </cell>
        </row>
        <row r="19">
          <cell r="A19">
            <v>10</v>
          </cell>
          <cell r="B19">
            <v>45170</v>
          </cell>
          <cell r="C19" t="str">
            <v xml:space="preserve">HRB1003 AAI </v>
          </cell>
          <cell r="D19" t="str">
            <v>ARB10307</v>
          </cell>
          <cell r="E19" t="str">
            <v>THRB1307</v>
          </cell>
          <cell r="F19" t="str">
            <v>米国</v>
          </cell>
          <cell r="G19" t="str">
            <v>AAI</v>
          </cell>
          <cell r="H19" t="str">
            <v>制御盤</v>
          </cell>
          <cell r="I19" t="str">
            <v>南陵</v>
          </cell>
          <cell r="J19" t="str">
            <v>KD</v>
          </cell>
          <cell r="K19">
            <v>45147</v>
          </cell>
          <cell r="L19">
            <v>0.95</v>
          </cell>
          <cell r="M19">
            <v>1</v>
          </cell>
          <cell r="N19">
            <v>45156</v>
          </cell>
          <cell r="O19">
            <v>1</v>
          </cell>
          <cell r="P19">
            <v>45157</v>
          </cell>
          <cell r="Q19">
            <v>1</v>
          </cell>
          <cell r="R19">
            <v>45159</v>
          </cell>
          <cell r="S19">
            <v>1</v>
          </cell>
          <cell r="T19">
            <v>45161</v>
          </cell>
          <cell r="U19">
            <v>45161</v>
          </cell>
          <cell r="V19">
            <v>45162</v>
          </cell>
          <cell r="W19">
            <v>45162</v>
          </cell>
          <cell r="X19">
            <v>1</v>
          </cell>
          <cell r="Y19">
            <v>45160</v>
          </cell>
          <cell r="AA19">
            <v>45175</v>
          </cell>
          <cell r="AB19">
            <v>45176</v>
          </cell>
          <cell r="AC19" t="str">
            <v>45078</v>
          </cell>
          <cell r="AD19" t="str">
            <v>3962186</v>
          </cell>
          <cell r="AE19" t="str">
            <v>3962193　</v>
          </cell>
          <cell r="AF19" t="str">
            <v>3962205　</v>
          </cell>
          <cell r="AG19" t="str">
            <v>3962215　</v>
          </cell>
          <cell r="CD19" t="str">
            <v/>
          </cell>
          <cell r="CF19" t="str">
            <v/>
          </cell>
          <cell r="CH19" t="str">
            <v/>
          </cell>
          <cell r="CJ19" t="str">
            <v/>
          </cell>
          <cell r="CN19" t="str">
            <v/>
          </cell>
          <cell r="CP19">
            <v>45078</v>
          </cell>
          <cell r="CQ19">
            <v>3962186</v>
          </cell>
          <cell r="CR19" t="str">
            <v/>
          </cell>
          <cell r="CT19" t="str">
            <v/>
          </cell>
          <cell r="CX19">
            <v>45108</v>
          </cell>
          <cell r="CY19">
            <v>3962193</v>
          </cell>
          <cell r="CZ19" t="str">
            <v/>
          </cell>
          <cell r="DB19" t="str">
            <v>　</v>
          </cell>
          <cell r="DC19" t="str">
            <v>　</v>
          </cell>
          <cell r="DD19" t="str">
            <v/>
          </cell>
          <cell r="DF19" t="str">
            <v/>
          </cell>
          <cell r="DH19" t="str">
            <v/>
          </cell>
          <cell r="DJ19" t="str">
            <v/>
          </cell>
          <cell r="DL19" t="str">
            <v>　</v>
          </cell>
          <cell r="DM19" t="str">
            <v>　</v>
          </cell>
          <cell r="DN19" t="str">
            <v/>
          </cell>
          <cell r="DP19">
            <v>45078</v>
          </cell>
          <cell r="DQ19">
            <v>3962205</v>
          </cell>
          <cell r="DR19" t="str">
            <v/>
          </cell>
          <cell r="DT19" t="str">
            <v/>
          </cell>
          <cell r="DV19" t="str">
            <v/>
          </cell>
          <cell r="DX19" t="str">
            <v/>
          </cell>
          <cell r="DZ19" t="str">
            <v>　</v>
          </cell>
          <cell r="EA19" t="str">
            <v>　</v>
          </cell>
          <cell r="EB19">
            <v>45078</v>
          </cell>
          <cell r="EC19">
            <v>3962215</v>
          </cell>
          <cell r="ED19" t="str">
            <v/>
          </cell>
          <cell r="EF19">
            <v>45170</v>
          </cell>
          <cell r="EG19">
            <v>3962327</v>
          </cell>
          <cell r="EH19" t="str">
            <v/>
          </cell>
          <cell r="EJ19" t="str">
            <v>　</v>
          </cell>
          <cell r="EK19" t="str">
            <v>　</v>
          </cell>
          <cell r="EM19">
            <v>45148</v>
          </cell>
          <cell r="EX19">
            <v>45079</v>
          </cell>
          <cell r="EY19">
            <v>3962224</v>
          </cell>
          <cell r="RC19">
            <v>45175</v>
          </cell>
          <cell r="RD19">
            <v>0</v>
          </cell>
          <cell r="RE19">
            <v>45078</v>
          </cell>
          <cell r="RF19">
            <v>45108</v>
          </cell>
          <cell r="RG19" t="str">
            <v/>
          </cell>
          <cell r="RH19">
            <v>0</v>
          </cell>
          <cell r="RI19">
            <v>45078</v>
          </cell>
          <cell r="RJ19">
            <v>0</v>
          </cell>
          <cell r="RK19">
            <v>45078</v>
          </cell>
          <cell r="RL19" t="str">
            <v>3962186</v>
          </cell>
          <cell r="RM19">
            <v>45108</v>
          </cell>
          <cell r="RN19" t="str">
            <v>3962193　</v>
          </cell>
          <cell r="RO19">
            <v>45078</v>
          </cell>
          <cell r="RP19" t="str">
            <v>3962205　</v>
          </cell>
          <cell r="RQ19">
            <v>45078</v>
          </cell>
          <cell r="RR19" t="str">
            <v>3962215　</v>
          </cell>
          <cell r="RS19">
            <v>45170</v>
          </cell>
          <cell r="RT19">
            <v>3962327</v>
          </cell>
          <cell r="RU19">
            <v>0</v>
          </cell>
          <cell r="RV19">
            <v>0</v>
          </cell>
        </row>
        <row r="20">
          <cell r="A20">
            <v>11</v>
          </cell>
          <cell r="B20">
            <v>45170</v>
          </cell>
          <cell r="C20" t="str">
            <v xml:space="preserve">HRB1003 AAI </v>
          </cell>
          <cell r="D20" t="str">
            <v>ARB10308</v>
          </cell>
          <cell r="E20" t="str">
            <v>THRB1308</v>
          </cell>
          <cell r="F20" t="str">
            <v>米国</v>
          </cell>
          <cell r="G20" t="str">
            <v>AAI</v>
          </cell>
          <cell r="H20" t="str">
            <v>制御盤</v>
          </cell>
          <cell r="I20" t="str">
            <v>南陵</v>
          </cell>
          <cell r="J20" t="str">
            <v>KD</v>
          </cell>
          <cell r="K20">
            <v>45148</v>
          </cell>
          <cell r="L20">
            <v>0.95</v>
          </cell>
          <cell r="M20">
            <v>1</v>
          </cell>
          <cell r="N20">
            <v>45156</v>
          </cell>
          <cell r="O20">
            <v>1</v>
          </cell>
          <cell r="P20">
            <v>45159</v>
          </cell>
          <cell r="Q20">
            <v>1</v>
          </cell>
          <cell r="R20">
            <v>45160</v>
          </cell>
          <cell r="S20">
            <v>1</v>
          </cell>
          <cell r="T20">
            <v>45162</v>
          </cell>
          <cell r="U20">
            <v>45162</v>
          </cell>
          <cell r="V20">
            <v>45163</v>
          </cell>
          <cell r="W20">
            <v>45163</v>
          </cell>
          <cell r="X20">
            <v>1</v>
          </cell>
          <cell r="Y20">
            <v>45160</v>
          </cell>
          <cell r="AA20">
            <v>45175</v>
          </cell>
          <cell r="AB20">
            <v>45176</v>
          </cell>
          <cell r="AC20" t="str">
            <v>45078</v>
          </cell>
          <cell r="AD20" t="str">
            <v>3962186</v>
          </cell>
          <cell r="AE20" t="str">
            <v>3962193　</v>
          </cell>
          <cell r="AF20" t="str">
            <v>3962205　</v>
          </cell>
          <cell r="AG20" t="str">
            <v>3962215　</v>
          </cell>
          <cell r="CD20" t="str">
            <v/>
          </cell>
          <cell r="CF20" t="str">
            <v/>
          </cell>
          <cell r="CH20" t="str">
            <v/>
          </cell>
          <cell r="CJ20" t="str">
            <v/>
          </cell>
          <cell r="CN20" t="str">
            <v/>
          </cell>
          <cell r="CP20">
            <v>45078</v>
          </cell>
          <cell r="CQ20">
            <v>3962186</v>
          </cell>
          <cell r="CR20" t="str">
            <v/>
          </cell>
          <cell r="CT20" t="str">
            <v/>
          </cell>
          <cell r="CX20">
            <v>45108</v>
          </cell>
          <cell r="CY20">
            <v>3962193</v>
          </cell>
          <cell r="CZ20" t="str">
            <v/>
          </cell>
          <cell r="DB20" t="str">
            <v>　</v>
          </cell>
          <cell r="DC20" t="str">
            <v>　</v>
          </cell>
          <cell r="DD20" t="str">
            <v/>
          </cell>
          <cell r="DF20" t="str">
            <v/>
          </cell>
          <cell r="DH20" t="str">
            <v/>
          </cell>
          <cell r="DJ20" t="str">
            <v/>
          </cell>
          <cell r="DL20" t="str">
            <v>　</v>
          </cell>
          <cell r="DM20" t="str">
            <v>　</v>
          </cell>
          <cell r="DN20" t="str">
            <v/>
          </cell>
          <cell r="DP20">
            <v>45078</v>
          </cell>
          <cell r="DQ20">
            <v>3962205</v>
          </cell>
          <cell r="DR20" t="str">
            <v/>
          </cell>
          <cell r="DT20" t="str">
            <v/>
          </cell>
          <cell r="DV20" t="str">
            <v/>
          </cell>
          <cell r="DX20" t="str">
            <v/>
          </cell>
          <cell r="DZ20" t="str">
            <v>　</v>
          </cell>
          <cell r="EA20" t="str">
            <v>　</v>
          </cell>
          <cell r="EB20">
            <v>45078</v>
          </cell>
          <cell r="EC20">
            <v>3962215</v>
          </cell>
          <cell r="ED20" t="str">
            <v/>
          </cell>
          <cell r="EF20">
            <v>45170</v>
          </cell>
          <cell r="EG20">
            <v>3962327</v>
          </cell>
          <cell r="EH20" t="str">
            <v/>
          </cell>
          <cell r="EJ20" t="str">
            <v>　</v>
          </cell>
          <cell r="EK20" t="str">
            <v>　</v>
          </cell>
          <cell r="EM20">
            <v>45148</v>
          </cell>
          <cell r="EX20">
            <v>45079</v>
          </cell>
          <cell r="EY20">
            <v>3962224</v>
          </cell>
          <cell r="RC20">
            <v>45175</v>
          </cell>
          <cell r="RD20">
            <v>0</v>
          </cell>
          <cell r="RE20">
            <v>45078</v>
          </cell>
          <cell r="RF20">
            <v>45108</v>
          </cell>
          <cell r="RG20" t="str">
            <v/>
          </cell>
          <cell r="RH20">
            <v>0</v>
          </cell>
          <cell r="RI20">
            <v>45078</v>
          </cell>
          <cell r="RJ20">
            <v>0</v>
          </cell>
          <cell r="RK20">
            <v>45078</v>
          </cell>
          <cell r="RL20" t="str">
            <v>3962186</v>
          </cell>
          <cell r="RM20">
            <v>45108</v>
          </cell>
          <cell r="RN20" t="str">
            <v>3962193　</v>
          </cell>
          <cell r="RO20">
            <v>45078</v>
          </cell>
          <cell r="RP20" t="str">
            <v>3962205　</v>
          </cell>
          <cell r="RQ20">
            <v>45078</v>
          </cell>
          <cell r="RR20" t="str">
            <v>3962215　</v>
          </cell>
          <cell r="RS20">
            <v>45170</v>
          </cell>
          <cell r="RT20">
            <v>3962327</v>
          </cell>
          <cell r="RU20">
            <v>0</v>
          </cell>
          <cell r="RV20">
            <v>0</v>
          </cell>
        </row>
        <row r="21">
          <cell r="A21">
            <v>12</v>
          </cell>
          <cell r="B21">
            <v>45170</v>
          </cell>
          <cell r="C21" t="str">
            <v xml:space="preserve">HRB2204 AAI </v>
          </cell>
          <cell r="D21" t="str">
            <v>ARB20249</v>
          </cell>
          <cell r="E21" t="str">
            <v>THRB2249</v>
          </cell>
          <cell r="F21" t="str">
            <v>米国</v>
          </cell>
          <cell r="G21" t="str">
            <v>AAI</v>
          </cell>
          <cell r="H21" t="str">
            <v>制御盤</v>
          </cell>
          <cell r="I21" t="str">
            <v>南陵</v>
          </cell>
          <cell r="J21" t="str">
            <v>KD</v>
          </cell>
          <cell r="K21">
            <v>45155</v>
          </cell>
          <cell r="L21">
            <v>0.95</v>
          </cell>
          <cell r="M21">
            <v>1</v>
          </cell>
          <cell r="N21">
            <v>45157</v>
          </cell>
          <cell r="O21">
            <v>1</v>
          </cell>
          <cell r="P21">
            <v>45159</v>
          </cell>
          <cell r="Q21">
            <v>1</v>
          </cell>
          <cell r="R21">
            <v>45160</v>
          </cell>
          <cell r="S21">
            <v>1</v>
          </cell>
          <cell r="T21">
            <v>45162</v>
          </cell>
          <cell r="U21">
            <v>45161</v>
          </cell>
          <cell r="V21">
            <v>45163</v>
          </cell>
          <cell r="W21">
            <v>45163</v>
          </cell>
          <cell r="X21">
            <v>1</v>
          </cell>
          <cell r="Y21">
            <v>45162</v>
          </cell>
          <cell r="AA21">
            <v>45175</v>
          </cell>
          <cell r="AB21">
            <v>45176</v>
          </cell>
          <cell r="AC21" t="str">
            <v>44943</v>
          </cell>
          <cell r="AD21" t="str">
            <v>3861933</v>
          </cell>
          <cell r="AE21" t="str">
            <v>3962040　</v>
          </cell>
          <cell r="AF21" t="str">
            <v>3861942　</v>
          </cell>
          <cell r="AG21" t="str">
            <v>3861945　</v>
          </cell>
          <cell r="CD21" t="str">
            <v/>
          </cell>
          <cell r="CF21" t="str">
            <v/>
          </cell>
          <cell r="CH21" t="str">
            <v/>
          </cell>
          <cell r="CJ21" t="str">
            <v/>
          </cell>
          <cell r="CN21" t="str">
            <v/>
          </cell>
          <cell r="CP21" t="str">
            <v/>
          </cell>
          <cell r="CR21" t="str">
            <v/>
          </cell>
          <cell r="CT21">
            <v>44943</v>
          </cell>
          <cell r="CU21">
            <v>3861933</v>
          </cell>
          <cell r="CX21" t="str">
            <v/>
          </cell>
          <cell r="CZ21">
            <v>44972</v>
          </cell>
          <cell r="DA21">
            <v>3962040</v>
          </cell>
          <cell r="DB21" t="str">
            <v>　</v>
          </cell>
          <cell r="DC21" t="str">
            <v>　</v>
          </cell>
          <cell r="DD21" t="str">
            <v/>
          </cell>
          <cell r="DF21" t="str">
            <v/>
          </cell>
          <cell r="DH21" t="str">
            <v/>
          </cell>
          <cell r="DJ21" t="str">
            <v/>
          </cell>
          <cell r="DL21" t="str">
            <v>　</v>
          </cell>
          <cell r="DM21" t="str">
            <v>　</v>
          </cell>
          <cell r="DN21" t="str">
            <v/>
          </cell>
          <cell r="DP21" t="str">
            <v/>
          </cell>
          <cell r="DR21" t="str">
            <v/>
          </cell>
          <cell r="DT21">
            <v>44943</v>
          </cell>
          <cell r="DU21">
            <v>3861942</v>
          </cell>
          <cell r="DV21" t="str">
            <v/>
          </cell>
          <cell r="DX21" t="str">
            <v/>
          </cell>
          <cell r="DZ21" t="str">
            <v>　</v>
          </cell>
          <cell r="EA21" t="str">
            <v>　</v>
          </cell>
          <cell r="EB21" t="str">
            <v/>
          </cell>
          <cell r="ED21">
            <v>44941</v>
          </cell>
          <cell r="EE21">
            <v>3861945</v>
          </cell>
          <cell r="EF21" t="str">
            <v/>
          </cell>
          <cell r="EH21">
            <v>45122</v>
          </cell>
          <cell r="EI21">
            <v>3962250</v>
          </cell>
          <cell r="EJ21" t="str">
            <v>　</v>
          </cell>
          <cell r="EK21" t="str">
            <v>　</v>
          </cell>
          <cell r="EM21">
            <v>45148</v>
          </cell>
          <cell r="EP21">
            <v>44972</v>
          </cell>
          <cell r="EQ21">
            <v>3962053</v>
          </cell>
          <cell r="EX21">
            <v>45079</v>
          </cell>
          <cell r="EY21">
            <v>3962224</v>
          </cell>
          <cell r="FS21" t="str">
            <v>●</v>
          </cell>
          <cell r="GG21">
            <v>44972</v>
          </cell>
          <cell r="GH21">
            <v>3962071</v>
          </cell>
          <cell r="RC21">
            <v>45175</v>
          </cell>
          <cell r="RD21">
            <v>0</v>
          </cell>
          <cell r="RE21">
            <v>44943</v>
          </cell>
          <cell r="RF21" t="str">
            <v/>
          </cell>
          <cell r="RG21">
            <v>44972</v>
          </cell>
          <cell r="RH21">
            <v>0</v>
          </cell>
          <cell r="RI21">
            <v>44943</v>
          </cell>
          <cell r="RJ21">
            <v>0</v>
          </cell>
          <cell r="RK21">
            <v>44943</v>
          </cell>
          <cell r="RL21" t="str">
            <v>3861933</v>
          </cell>
          <cell r="RM21">
            <v>44972</v>
          </cell>
          <cell r="RN21" t="str">
            <v>3962040　</v>
          </cell>
          <cell r="RO21">
            <v>44943</v>
          </cell>
          <cell r="RP21" t="str">
            <v>3861942　</v>
          </cell>
          <cell r="RQ21">
            <v>44941</v>
          </cell>
          <cell r="RR21" t="str">
            <v>3861945　</v>
          </cell>
          <cell r="RS21">
            <v>45122</v>
          </cell>
          <cell r="RT21">
            <v>3962250</v>
          </cell>
          <cell r="RU21">
            <v>0</v>
          </cell>
          <cell r="RV21">
            <v>0</v>
          </cell>
        </row>
        <row r="22">
          <cell r="A22">
            <v>13</v>
          </cell>
          <cell r="B22">
            <v>45170</v>
          </cell>
          <cell r="C22" t="str">
            <v xml:space="preserve">HRB2204 AAI </v>
          </cell>
          <cell r="D22" t="str">
            <v>ARB20252</v>
          </cell>
          <cell r="E22" t="str">
            <v>THRB2252</v>
          </cell>
          <cell r="F22" t="str">
            <v>米国</v>
          </cell>
          <cell r="G22" t="str">
            <v>AAI</v>
          </cell>
          <cell r="H22" t="str">
            <v>制御盤</v>
          </cell>
          <cell r="I22" t="str">
            <v>南陵</v>
          </cell>
          <cell r="J22" t="str">
            <v>KD</v>
          </cell>
          <cell r="K22">
            <v>45155</v>
          </cell>
          <cell r="L22">
            <v>0.95</v>
          </cell>
          <cell r="M22">
            <v>1</v>
          </cell>
          <cell r="N22">
            <v>45157</v>
          </cell>
          <cell r="O22">
            <v>1</v>
          </cell>
          <cell r="P22">
            <v>45160</v>
          </cell>
          <cell r="Q22">
            <v>1</v>
          </cell>
          <cell r="R22">
            <v>45161</v>
          </cell>
          <cell r="S22">
            <v>1</v>
          </cell>
          <cell r="T22">
            <v>45162</v>
          </cell>
          <cell r="U22">
            <v>45162</v>
          </cell>
          <cell r="V22">
            <v>45164</v>
          </cell>
          <cell r="W22">
            <v>45164</v>
          </cell>
          <cell r="X22">
            <v>1</v>
          </cell>
          <cell r="Y22">
            <v>45162</v>
          </cell>
          <cell r="AA22">
            <v>45175</v>
          </cell>
          <cell r="AB22">
            <v>45176</v>
          </cell>
          <cell r="AC22" t="str">
            <v>44943</v>
          </cell>
          <cell r="AD22" t="str">
            <v>3861933</v>
          </cell>
          <cell r="AE22" t="str">
            <v>3962040　</v>
          </cell>
          <cell r="AF22" t="str">
            <v>3861942　</v>
          </cell>
          <cell r="AG22" t="str">
            <v>3861945　</v>
          </cell>
          <cell r="CD22" t="str">
            <v/>
          </cell>
          <cell r="CF22" t="str">
            <v/>
          </cell>
          <cell r="CH22" t="str">
            <v/>
          </cell>
          <cell r="CJ22" t="str">
            <v/>
          </cell>
          <cell r="CN22" t="str">
            <v/>
          </cell>
          <cell r="CP22" t="str">
            <v/>
          </cell>
          <cell r="CR22" t="str">
            <v/>
          </cell>
          <cell r="CT22">
            <v>44943</v>
          </cell>
          <cell r="CU22">
            <v>3861933</v>
          </cell>
          <cell r="CX22" t="str">
            <v/>
          </cell>
          <cell r="CZ22">
            <v>44972</v>
          </cell>
          <cell r="DA22">
            <v>3962040</v>
          </cell>
          <cell r="DB22" t="str">
            <v>　</v>
          </cell>
          <cell r="DC22" t="str">
            <v>　</v>
          </cell>
          <cell r="DD22" t="str">
            <v/>
          </cell>
          <cell r="DF22" t="str">
            <v/>
          </cell>
          <cell r="DH22" t="str">
            <v/>
          </cell>
          <cell r="DJ22" t="str">
            <v/>
          </cell>
          <cell r="DL22" t="str">
            <v>　</v>
          </cell>
          <cell r="DM22" t="str">
            <v>　</v>
          </cell>
          <cell r="DN22" t="str">
            <v/>
          </cell>
          <cell r="DP22" t="str">
            <v/>
          </cell>
          <cell r="DR22" t="str">
            <v/>
          </cell>
          <cell r="DT22">
            <v>44943</v>
          </cell>
          <cell r="DU22">
            <v>3861942</v>
          </cell>
          <cell r="DV22" t="str">
            <v/>
          </cell>
          <cell r="DX22" t="str">
            <v/>
          </cell>
          <cell r="DZ22" t="str">
            <v>　</v>
          </cell>
          <cell r="EA22" t="str">
            <v>　</v>
          </cell>
          <cell r="EB22" t="str">
            <v/>
          </cell>
          <cell r="ED22">
            <v>44941</v>
          </cell>
          <cell r="EE22">
            <v>3861945</v>
          </cell>
          <cell r="EF22" t="str">
            <v/>
          </cell>
          <cell r="EH22">
            <v>45122</v>
          </cell>
          <cell r="EI22">
            <v>3962250</v>
          </cell>
          <cell r="EJ22" t="str">
            <v>　</v>
          </cell>
          <cell r="EK22" t="str">
            <v>　</v>
          </cell>
          <cell r="EM22">
            <v>45148</v>
          </cell>
          <cell r="EP22">
            <v>44972</v>
          </cell>
          <cell r="EQ22">
            <v>3962053</v>
          </cell>
          <cell r="EX22">
            <v>45079</v>
          </cell>
          <cell r="EY22">
            <v>3962224</v>
          </cell>
          <cell r="FS22" t="str">
            <v>●</v>
          </cell>
          <cell r="GG22">
            <v>44972</v>
          </cell>
          <cell r="GH22">
            <v>3962071</v>
          </cell>
          <cell r="RC22">
            <v>45175</v>
          </cell>
          <cell r="RD22">
            <v>0</v>
          </cell>
          <cell r="RE22">
            <v>44943</v>
          </cell>
          <cell r="RF22" t="str">
            <v/>
          </cell>
          <cell r="RG22">
            <v>44972</v>
          </cell>
          <cell r="RH22">
            <v>0</v>
          </cell>
          <cell r="RI22">
            <v>44943</v>
          </cell>
          <cell r="RJ22">
            <v>0</v>
          </cell>
          <cell r="RK22">
            <v>44943</v>
          </cell>
          <cell r="RL22" t="str">
            <v>3861933</v>
          </cell>
          <cell r="RM22">
            <v>44972</v>
          </cell>
          <cell r="RN22" t="str">
            <v>3962040　</v>
          </cell>
          <cell r="RO22">
            <v>44943</v>
          </cell>
          <cell r="RP22" t="str">
            <v>3861942　</v>
          </cell>
          <cell r="RQ22">
            <v>44941</v>
          </cell>
          <cell r="RR22" t="str">
            <v>3861945　</v>
          </cell>
          <cell r="RS22">
            <v>45122</v>
          </cell>
          <cell r="RT22">
            <v>3962250</v>
          </cell>
          <cell r="RU22">
            <v>0</v>
          </cell>
          <cell r="RV22">
            <v>0</v>
          </cell>
        </row>
        <row r="23">
          <cell r="A23">
            <v>14</v>
          </cell>
          <cell r="B23">
            <v>45170</v>
          </cell>
          <cell r="C23" t="str">
            <v xml:space="preserve">HRB2204 AAI </v>
          </cell>
          <cell r="D23" t="str">
            <v>ARB20253</v>
          </cell>
          <cell r="E23" t="str">
            <v>THRB2253</v>
          </cell>
          <cell r="F23" t="str">
            <v>米国</v>
          </cell>
          <cell r="G23" t="str">
            <v>AAI</v>
          </cell>
          <cell r="H23" t="str">
            <v>制御盤</v>
          </cell>
          <cell r="I23" t="str">
            <v>南陵</v>
          </cell>
          <cell r="J23" t="str">
            <v>KD</v>
          </cell>
          <cell r="K23">
            <v>45156</v>
          </cell>
          <cell r="L23">
            <v>0.95</v>
          </cell>
          <cell r="M23">
            <v>1</v>
          </cell>
          <cell r="N23">
            <v>45159</v>
          </cell>
          <cell r="O23">
            <v>1</v>
          </cell>
          <cell r="P23">
            <v>45160</v>
          </cell>
          <cell r="Q23">
            <v>1</v>
          </cell>
          <cell r="R23">
            <v>45161</v>
          </cell>
          <cell r="S23">
            <v>1</v>
          </cell>
          <cell r="T23">
            <v>45163</v>
          </cell>
          <cell r="U23">
            <v>45163</v>
          </cell>
          <cell r="V23">
            <v>45164</v>
          </cell>
          <cell r="W23">
            <v>45167</v>
          </cell>
          <cell r="X23">
            <v>1</v>
          </cell>
          <cell r="Y23">
            <v>45162</v>
          </cell>
          <cell r="AA23">
            <v>45175</v>
          </cell>
          <cell r="AB23">
            <v>45176</v>
          </cell>
          <cell r="AC23" t="str">
            <v>44943</v>
          </cell>
          <cell r="AD23" t="str">
            <v>3861933</v>
          </cell>
          <cell r="AE23" t="str">
            <v>3962040　</v>
          </cell>
          <cell r="AF23" t="str">
            <v>3861942　</v>
          </cell>
          <cell r="AG23" t="str">
            <v>3861945　</v>
          </cell>
          <cell r="CD23" t="str">
            <v/>
          </cell>
          <cell r="CF23" t="str">
            <v/>
          </cell>
          <cell r="CH23" t="str">
            <v/>
          </cell>
          <cell r="CJ23" t="str">
            <v/>
          </cell>
          <cell r="CN23" t="str">
            <v/>
          </cell>
          <cell r="CP23" t="str">
            <v/>
          </cell>
          <cell r="CR23" t="str">
            <v/>
          </cell>
          <cell r="CT23">
            <v>44943</v>
          </cell>
          <cell r="CU23">
            <v>3861933</v>
          </cell>
          <cell r="CX23" t="str">
            <v/>
          </cell>
          <cell r="CZ23">
            <v>44972</v>
          </cell>
          <cell r="DA23">
            <v>3962040</v>
          </cell>
          <cell r="DB23" t="str">
            <v>　</v>
          </cell>
          <cell r="DC23" t="str">
            <v>　</v>
          </cell>
          <cell r="DD23" t="str">
            <v/>
          </cell>
          <cell r="DF23" t="str">
            <v/>
          </cell>
          <cell r="DH23" t="str">
            <v/>
          </cell>
          <cell r="DJ23" t="str">
            <v/>
          </cell>
          <cell r="DL23" t="str">
            <v>　</v>
          </cell>
          <cell r="DM23" t="str">
            <v>　</v>
          </cell>
          <cell r="DN23" t="str">
            <v/>
          </cell>
          <cell r="DP23" t="str">
            <v/>
          </cell>
          <cell r="DR23" t="str">
            <v/>
          </cell>
          <cell r="DT23">
            <v>44943</v>
          </cell>
          <cell r="DU23">
            <v>3861942</v>
          </cell>
          <cell r="DV23" t="str">
            <v/>
          </cell>
          <cell r="DX23" t="str">
            <v/>
          </cell>
          <cell r="DZ23" t="str">
            <v>　</v>
          </cell>
          <cell r="EA23" t="str">
            <v>　</v>
          </cell>
          <cell r="EB23" t="str">
            <v/>
          </cell>
          <cell r="ED23">
            <v>44941</v>
          </cell>
          <cell r="EE23">
            <v>3861945</v>
          </cell>
          <cell r="EF23" t="str">
            <v/>
          </cell>
          <cell r="EH23">
            <v>45122</v>
          </cell>
          <cell r="EI23">
            <v>3962250</v>
          </cell>
          <cell r="EJ23" t="str">
            <v>　</v>
          </cell>
          <cell r="EK23" t="str">
            <v>　</v>
          </cell>
          <cell r="EM23">
            <v>45148</v>
          </cell>
          <cell r="EP23">
            <v>45000</v>
          </cell>
          <cell r="EQ23">
            <v>3962119</v>
          </cell>
          <cell r="EX23">
            <v>45079</v>
          </cell>
          <cell r="EY23">
            <v>3962224</v>
          </cell>
          <cell r="FS23" t="str">
            <v>●</v>
          </cell>
          <cell r="GG23">
            <v>44972</v>
          </cell>
          <cell r="GH23">
            <v>3962071</v>
          </cell>
          <cell r="RC23">
            <v>45175</v>
          </cell>
          <cell r="RD23">
            <v>0</v>
          </cell>
          <cell r="RE23">
            <v>44943</v>
          </cell>
          <cell r="RF23" t="str">
            <v/>
          </cell>
          <cell r="RG23">
            <v>44972</v>
          </cell>
          <cell r="RH23">
            <v>0</v>
          </cell>
          <cell r="RI23">
            <v>44943</v>
          </cell>
          <cell r="RJ23">
            <v>0</v>
          </cell>
          <cell r="RK23">
            <v>44943</v>
          </cell>
          <cell r="RL23" t="str">
            <v>3861933</v>
          </cell>
          <cell r="RM23">
            <v>44972</v>
          </cell>
          <cell r="RN23" t="str">
            <v>3962040　</v>
          </cell>
          <cell r="RO23">
            <v>44943</v>
          </cell>
          <cell r="RP23" t="str">
            <v>3861942　</v>
          </cell>
          <cell r="RQ23">
            <v>44941</v>
          </cell>
          <cell r="RR23" t="str">
            <v>3861945　</v>
          </cell>
          <cell r="RS23">
            <v>45122</v>
          </cell>
          <cell r="RT23">
            <v>3962250</v>
          </cell>
          <cell r="RU23">
            <v>0</v>
          </cell>
          <cell r="RV23">
            <v>0</v>
          </cell>
        </row>
        <row r="24">
          <cell r="A24">
            <v>15</v>
          </cell>
          <cell r="B24">
            <v>45170</v>
          </cell>
          <cell r="C24" t="str">
            <v xml:space="preserve">HRB2204 AAI </v>
          </cell>
          <cell r="D24" t="str">
            <v>ARB20254</v>
          </cell>
          <cell r="E24" t="str">
            <v>THRB2254</v>
          </cell>
          <cell r="F24" t="str">
            <v>米国</v>
          </cell>
          <cell r="G24" t="str">
            <v>AAI</v>
          </cell>
          <cell r="H24" t="str">
            <v>制御盤</v>
          </cell>
          <cell r="I24" t="str">
            <v>南陵</v>
          </cell>
          <cell r="J24" t="str">
            <v>KD</v>
          </cell>
          <cell r="K24">
            <v>45156</v>
          </cell>
          <cell r="L24">
            <v>0.95</v>
          </cell>
          <cell r="M24">
            <v>1</v>
          </cell>
          <cell r="N24">
            <v>45159</v>
          </cell>
          <cell r="O24">
            <v>1</v>
          </cell>
          <cell r="P24">
            <v>45161</v>
          </cell>
          <cell r="Q24">
            <v>1</v>
          </cell>
          <cell r="R24">
            <v>45162</v>
          </cell>
          <cell r="S24">
            <v>1</v>
          </cell>
          <cell r="T24">
            <v>45163</v>
          </cell>
          <cell r="U24">
            <v>45164</v>
          </cell>
          <cell r="V24">
            <v>45167</v>
          </cell>
          <cell r="W24">
            <v>45168</v>
          </cell>
          <cell r="X24">
            <v>1</v>
          </cell>
          <cell r="Y24">
            <v>45162</v>
          </cell>
          <cell r="AA24">
            <v>45175</v>
          </cell>
          <cell r="AB24">
            <v>45176</v>
          </cell>
          <cell r="AC24" t="str">
            <v>45078</v>
          </cell>
          <cell r="AD24" t="str">
            <v>3962186</v>
          </cell>
          <cell r="AE24" t="str">
            <v>3962040　</v>
          </cell>
          <cell r="AF24" t="str">
            <v>3861942　</v>
          </cell>
          <cell r="AG24" t="str">
            <v>3861945　</v>
          </cell>
          <cell r="CD24" t="str">
            <v/>
          </cell>
          <cell r="CF24" t="str">
            <v/>
          </cell>
          <cell r="CH24" t="str">
            <v/>
          </cell>
          <cell r="CJ24" t="str">
            <v/>
          </cell>
          <cell r="CN24" t="str">
            <v/>
          </cell>
          <cell r="CP24">
            <v>45078</v>
          </cell>
          <cell r="CQ24">
            <v>3962186</v>
          </cell>
          <cell r="CR24" t="str">
            <v/>
          </cell>
          <cell r="CX24" t="str">
            <v/>
          </cell>
          <cell r="CZ24">
            <v>44972</v>
          </cell>
          <cell r="DA24">
            <v>3962040</v>
          </cell>
          <cell r="DB24" t="str">
            <v>　</v>
          </cell>
          <cell r="DC24" t="str">
            <v>　</v>
          </cell>
          <cell r="DD24" t="str">
            <v/>
          </cell>
          <cell r="DF24" t="str">
            <v/>
          </cell>
          <cell r="DH24" t="str">
            <v/>
          </cell>
          <cell r="DJ24" t="str">
            <v/>
          </cell>
          <cell r="DL24" t="str">
            <v>　</v>
          </cell>
          <cell r="DM24" t="str">
            <v>　</v>
          </cell>
          <cell r="DN24" t="str">
            <v/>
          </cell>
          <cell r="DR24" t="str">
            <v/>
          </cell>
          <cell r="DT24">
            <v>44943</v>
          </cell>
          <cell r="DU24">
            <v>3861942</v>
          </cell>
          <cell r="DV24" t="str">
            <v/>
          </cell>
          <cell r="DX24" t="str">
            <v/>
          </cell>
          <cell r="DZ24" t="str">
            <v>　</v>
          </cell>
          <cell r="EA24" t="str">
            <v>　</v>
          </cell>
          <cell r="EB24" t="str">
            <v/>
          </cell>
          <cell r="ED24">
            <v>44941</v>
          </cell>
          <cell r="EE24">
            <v>3861945</v>
          </cell>
          <cell r="EH24">
            <v>45170</v>
          </cell>
          <cell r="EI24">
            <v>3962328</v>
          </cell>
          <cell r="EJ24" t="str">
            <v>　</v>
          </cell>
          <cell r="EK24" t="str">
            <v>　</v>
          </cell>
          <cell r="EM24">
            <v>45148</v>
          </cell>
          <cell r="EP24">
            <v>45000</v>
          </cell>
          <cell r="EQ24">
            <v>3962119</v>
          </cell>
          <cell r="EX24">
            <v>45079</v>
          </cell>
          <cell r="EY24">
            <v>3962224</v>
          </cell>
          <cell r="FS24" t="str">
            <v>●</v>
          </cell>
          <cell r="GG24">
            <v>44972</v>
          </cell>
          <cell r="GH24">
            <v>3962071</v>
          </cell>
          <cell r="RC24">
            <v>45175</v>
          </cell>
          <cell r="RD24">
            <v>0</v>
          </cell>
          <cell r="RE24">
            <v>45078</v>
          </cell>
          <cell r="RF24" t="str">
            <v/>
          </cell>
          <cell r="RG24">
            <v>44972</v>
          </cell>
          <cell r="RH24">
            <v>0</v>
          </cell>
          <cell r="RI24">
            <v>44943</v>
          </cell>
          <cell r="RJ24">
            <v>0</v>
          </cell>
          <cell r="RK24">
            <v>45078</v>
          </cell>
          <cell r="RL24" t="str">
            <v>3962186</v>
          </cell>
          <cell r="RM24">
            <v>44972</v>
          </cell>
          <cell r="RN24" t="str">
            <v>3962040　</v>
          </cell>
          <cell r="RO24">
            <v>44943</v>
          </cell>
          <cell r="RP24" t="str">
            <v>3861942　</v>
          </cell>
          <cell r="RQ24">
            <v>44941</v>
          </cell>
          <cell r="RR24" t="str">
            <v>3861945　</v>
          </cell>
          <cell r="RS24">
            <v>45170</v>
          </cell>
          <cell r="RT24">
            <v>3962328</v>
          </cell>
          <cell r="RU24">
            <v>0</v>
          </cell>
          <cell r="RV24">
            <v>0</v>
          </cell>
        </row>
        <row r="25">
          <cell r="A25">
            <v>16</v>
          </cell>
          <cell r="B25">
            <v>45170</v>
          </cell>
          <cell r="C25" t="str">
            <v xml:space="preserve">HRB8025 AAI </v>
          </cell>
          <cell r="D25" t="str">
            <v>ARB80186</v>
          </cell>
          <cell r="E25" t="str">
            <v>THRB8186</v>
          </cell>
          <cell r="F25" t="str">
            <v>米国</v>
          </cell>
          <cell r="G25" t="str">
            <v>AAI</v>
          </cell>
          <cell r="H25" t="str">
            <v>制御盤</v>
          </cell>
          <cell r="I25" t="str">
            <v>南陵</v>
          </cell>
          <cell r="J25" t="str">
            <v>KD</v>
          </cell>
          <cell r="K25">
            <v>45157</v>
          </cell>
          <cell r="L25">
            <v>0.95</v>
          </cell>
          <cell r="M25">
            <v>1</v>
          </cell>
          <cell r="N25">
            <v>45160</v>
          </cell>
          <cell r="O25">
            <v>1</v>
          </cell>
          <cell r="P25">
            <v>45161</v>
          </cell>
          <cell r="Q25">
            <v>1</v>
          </cell>
          <cell r="R25">
            <v>45162</v>
          </cell>
          <cell r="S25">
            <v>1</v>
          </cell>
          <cell r="T25">
            <v>45163</v>
          </cell>
          <cell r="U25">
            <v>45168</v>
          </cell>
          <cell r="V25">
            <v>45167</v>
          </cell>
          <cell r="W25">
            <v>45168</v>
          </cell>
          <cell r="X25">
            <v>1</v>
          </cell>
          <cell r="Y25">
            <v>45164</v>
          </cell>
          <cell r="AA25">
            <v>45175</v>
          </cell>
          <cell r="AB25">
            <v>45176</v>
          </cell>
          <cell r="AC25" t="str">
            <v>45078</v>
          </cell>
          <cell r="AD25" t="str">
            <v>3962186</v>
          </cell>
          <cell r="AE25" t="str">
            <v>3962193　</v>
          </cell>
          <cell r="AF25" t="str">
            <v>3962205　</v>
          </cell>
          <cell r="AG25" t="str">
            <v>3962215　</v>
          </cell>
          <cell r="CD25" t="str">
            <v/>
          </cell>
          <cell r="CF25" t="str">
            <v/>
          </cell>
          <cell r="CH25" t="str">
            <v/>
          </cell>
          <cell r="CJ25" t="str">
            <v/>
          </cell>
          <cell r="CN25" t="str">
            <v/>
          </cell>
          <cell r="CP25">
            <v>45078</v>
          </cell>
          <cell r="CQ25">
            <v>3962186</v>
          </cell>
          <cell r="CR25" t="str">
            <v/>
          </cell>
          <cell r="CT25" t="str">
            <v/>
          </cell>
          <cell r="CX25">
            <v>45108</v>
          </cell>
          <cell r="CY25">
            <v>3962193</v>
          </cell>
          <cell r="CZ25" t="str">
            <v/>
          </cell>
          <cell r="DB25" t="str">
            <v>　</v>
          </cell>
          <cell r="DC25" t="str">
            <v>　</v>
          </cell>
          <cell r="DD25" t="str">
            <v/>
          </cell>
          <cell r="DF25" t="str">
            <v/>
          </cell>
          <cell r="DH25" t="str">
            <v/>
          </cell>
          <cell r="DJ25" t="str">
            <v/>
          </cell>
          <cell r="DL25" t="str">
            <v>　</v>
          </cell>
          <cell r="DM25" t="str">
            <v>　</v>
          </cell>
          <cell r="DN25" t="str">
            <v/>
          </cell>
          <cell r="DP25">
            <v>45078</v>
          </cell>
          <cell r="DQ25">
            <v>3962205</v>
          </cell>
          <cell r="DR25" t="str">
            <v/>
          </cell>
          <cell r="DT25" t="str">
            <v/>
          </cell>
          <cell r="DV25" t="str">
            <v/>
          </cell>
          <cell r="DX25" t="str">
            <v/>
          </cell>
          <cell r="DZ25" t="str">
            <v>　</v>
          </cell>
          <cell r="EA25" t="str">
            <v>　</v>
          </cell>
          <cell r="EB25">
            <v>45078</v>
          </cell>
          <cell r="EC25">
            <v>3962215</v>
          </cell>
          <cell r="ED25" t="str">
            <v/>
          </cell>
          <cell r="EF25">
            <v>45170</v>
          </cell>
          <cell r="EG25">
            <v>3962327</v>
          </cell>
          <cell r="EH25" t="str">
            <v/>
          </cell>
          <cell r="EJ25" t="str">
            <v>　</v>
          </cell>
          <cell r="EK25" t="str">
            <v>　</v>
          </cell>
          <cell r="EM25">
            <v>45148</v>
          </cell>
          <cell r="EX25">
            <v>45079</v>
          </cell>
          <cell r="EY25">
            <v>3962224</v>
          </cell>
          <cell r="RC25">
            <v>45175</v>
          </cell>
          <cell r="RD25">
            <v>0</v>
          </cell>
          <cell r="RE25">
            <v>45078</v>
          </cell>
          <cell r="RF25">
            <v>45108</v>
          </cell>
          <cell r="RG25" t="str">
            <v/>
          </cell>
          <cell r="RH25">
            <v>0</v>
          </cell>
          <cell r="RI25">
            <v>45078</v>
          </cell>
          <cell r="RJ25">
            <v>0</v>
          </cell>
          <cell r="RK25">
            <v>45078</v>
          </cell>
          <cell r="RL25" t="str">
            <v>3962186</v>
          </cell>
          <cell r="RM25">
            <v>45108</v>
          </cell>
          <cell r="RN25" t="str">
            <v>3962193　</v>
          </cell>
          <cell r="RO25">
            <v>45078</v>
          </cell>
          <cell r="RP25" t="str">
            <v>3962205　</v>
          </cell>
          <cell r="RQ25">
            <v>45078</v>
          </cell>
          <cell r="RR25" t="str">
            <v>3962215　</v>
          </cell>
          <cell r="RS25">
            <v>45170</v>
          </cell>
          <cell r="RT25">
            <v>3962327</v>
          </cell>
          <cell r="RU25">
            <v>0</v>
          </cell>
          <cell r="RV25">
            <v>0</v>
          </cell>
        </row>
        <row r="26">
          <cell r="A26">
            <v>17</v>
          </cell>
          <cell r="B26">
            <v>45170</v>
          </cell>
          <cell r="C26" t="str">
            <v xml:space="preserve">HRB8025 AAI </v>
          </cell>
          <cell r="D26" t="str">
            <v>ARB80187</v>
          </cell>
          <cell r="E26" t="str">
            <v>THRB8187</v>
          </cell>
          <cell r="F26" t="str">
            <v>米国</v>
          </cell>
          <cell r="G26" t="str">
            <v>AAI</v>
          </cell>
          <cell r="H26" t="str">
            <v>制御盤</v>
          </cell>
          <cell r="I26" t="str">
            <v>南陵</v>
          </cell>
          <cell r="J26" t="str">
            <v>KD</v>
          </cell>
          <cell r="K26">
            <v>45157</v>
          </cell>
          <cell r="L26">
            <v>0.95</v>
          </cell>
          <cell r="M26">
            <v>1</v>
          </cell>
          <cell r="N26">
            <v>45160</v>
          </cell>
          <cell r="O26">
            <v>1</v>
          </cell>
          <cell r="P26">
            <v>45162</v>
          </cell>
          <cell r="Q26">
            <v>1</v>
          </cell>
          <cell r="R26">
            <v>45162</v>
          </cell>
          <cell r="S26">
            <v>1</v>
          </cell>
          <cell r="T26">
            <v>45164</v>
          </cell>
          <cell r="U26">
            <v>45168</v>
          </cell>
          <cell r="V26">
            <v>45167</v>
          </cell>
          <cell r="W26">
            <v>45170</v>
          </cell>
          <cell r="X26">
            <v>1</v>
          </cell>
          <cell r="Y26">
            <v>45164</v>
          </cell>
          <cell r="AA26">
            <v>45181</v>
          </cell>
          <cell r="AB26">
            <v>45182</v>
          </cell>
          <cell r="AC26" t="str">
            <v>45078</v>
          </cell>
          <cell r="AD26" t="str">
            <v>3962186</v>
          </cell>
          <cell r="AE26" t="str">
            <v>3962193　</v>
          </cell>
          <cell r="AF26" t="str">
            <v>3962205　</v>
          </cell>
          <cell r="AG26" t="str">
            <v>3962215　</v>
          </cell>
          <cell r="CD26" t="str">
            <v/>
          </cell>
          <cell r="CF26" t="str">
            <v/>
          </cell>
          <cell r="CH26" t="str">
            <v/>
          </cell>
          <cell r="CJ26" t="str">
            <v/>
          </cell>
          <cell r="CN26" t="str">
            <v/>
          </cell>
          <cell r="CP26">
            <v>45078</v>
          </cell>
          <cell r="CQ26">
            <v>3962186</v>
          </cell>
          <cell r="CR26" t="str">
            <v/>
          </cell>
          <cell r="CT26" t="str">
            <v/>
          </cell>
          <cell r="CX26">
            <v>45108</v>
          </cell>
          <cell r="CY26">
            <v>3962193</v>
          </cell>
          <cell r="CZ26" t="str">
            <v/>
          </cell>
          <cell r="DB26" t="str">
            <v>　</v>
          </cell>
          <cell r="DC26" t="str">
            <v>　</v>
          </cell>
          <cell r="DD26" t="str">
            <v/>
          </cell>
          <cell r="DF26" t="str">
            <v/>
          </cell>
          <cell r="DH26" t="str">
            <v/>
          </cell>
          <cell r="DJ26" t="str">
            <v/>
          </cell>
          <cell r="DL26" t="str">
            <v>　</v>
          </cell>
          <cell r="DM26" t="str">
            <v>　</v>
          </cell>
          <cell r="DN26" t="str">
            <v/>
          </cell>
          <cell r="DP26">
            <v>45078</v>
          </cell>
          <cell r="DQ26">
            <v>3962205</v>
          </cell>
          <cell r="DR26" t="str">
            <v/>
          </cell>
          <cell r="DT26" t="str">
            <v/>
          </cell>
          <cell r="DV26" t="str">
            <v/>
          </cell>
          <cell r="DX26" t="str">
            <v/>
          </cell>
          <cell r="DZ26" t="str">
            <v>　</v>
          </cell>
          <cell r="EA26" t="str">
            <v>　</v>
          </cell>
          <cell r="EB26">
            <v>45078</v>
          </cell>
          <cell r="EC26">
            <v>3962215</v>
          </cell>
          <cell r="ED26" t="str">
            <v/>
          </cell>
          <cell r="EF26">
            <v>45170</v>
          </cell>
          <cell r="EG26">
            <v>3962327</v>
          </cell>
          <cell r="EH26" t="str">
            <v/>
          </cell>
          <cell r="EJ26" t="str">
            <v>　</v>
          </cell>
          <cell r="EK26" t="str">
            <v>　</v>
          </cell>
          <cell r="EM26">
            <v>45148</v>
          </cell>
          <cell r="EX26">
            <v>45079</v>
          </cell>
          <cell r="EY26">
            <v>3962224</v>
          </cell>
          <cell r="RC26">
            <v>45181</v>
          </cell>
          <cell r="RD26">
            <v>0</v>
          </cell>
          <cell r="RE26">
            <v>45078</v>
          </cell>
          <cell r="RF26">
            <v>45108</v>
          </cell>
          <cell r="RG26" t="str">
            <v/>
          </cell>
          <cell r="RH26">
            <v>0</v>
          </cell>
          <cell r="RI26">
            <v>45078</v>
          </cell>
          <cell r="RJ26">
            <v>0</v>
          </cell>
          <cell r="RK26">
            <v>45078</v>
          </cell>
          <cell r="RL26" t="str">
            <v>3962186</v>
          </cell>
          <cell r="RM26">
            <v>45108</v>
          </cell>
          <cell r="RN26" t="str">
            <v>3962193　</v>
          </cell>
          <cell r="RO26">
            <v>45078</v>
          </cell>
          <cell r="RP26" t="str">
            <v>3962205　</v>
          </cell>
          <cell r="RQ26">
            <v>45078</v>
          </cell>
          <cell r="RR26" t="str">
            <v>3962215　</v>
          </cell>
          <cell r="RS26">
            <v>45170</v>
          </cell>
          <cell r="RT26">
            <v>3962327</v>
          </cell>
          <cell r="RU26">
            <v>0</v>
          </cell>
          <cell r="RV26">
            <v>0</v>
          </cell>
        </row>
        <row r="27">
          <cell r="A27">
            <v>18</v>
          </cell>
          <cell r="B27">
            <v>45170</v>
          </cell>
          <cell r="C27" t="str">
            <v xml:space="preserve">HRB8025 AAI </v>
          </cell>
          <cell r="D27" t="str">
            <v>ARB80188</v>
          </cell>
          <cell r="E27" t="str">
            <v>THRB8188</v>
          </cell>
          <cell r="F27" t="str">
            <v>米国</v>
          </cell>
          <cell r="G27" t="str">
            <v>AAI</v>
          </cell>
          <cell r="H27" t="str">
            <v>制御盤</v>
          </cell>
          <cell r="I27" t="str">
            <v>南陵</v>
          </cell>
          <cell r="J27" t="str">
            <v>KD</v>
          </cell>
          <cell r="K27">
            <v>45159</v>
          </cell>
          <cell r="L27">
            <v>0.95</v>
          </cell>
          <cell r="M27">
            <v>1</v>
          </cell>
          <cell r="N27">
            <v>45161</v>
          </cell>
          <cell r="O27">
            <v>1</v>
          </cell>
          <cell r="P27">
            <v>45162</v>
          </cell>
          <cell r="Q27">
            <v>1</v>
          </cell>
          <cell r="R27">
            <v>45163</v>
          </cell>
          <cell r="S27">
            <v>1</v>
          </cell>
          <cell r="T27">
            <v>45164</v>
          </cell>
          <cell r="U27">
            <v>45168</v>
          </cell>
          <cell r="V27">
            <v>45168</v>
          </cell>
          <cell r="W27">
            <v>45170</v>
          </cell>
          <cell r="X27">
            <v>1</v>
          </cell>
          <cell r="Y27">
            <v>45164</v>
          </cell>
          <cell r="AA27">
            <v>45181</v>
          </cell>
          <cell r="AB27">
            <v>45182</v>
          </cell>
          <cell r="AC27" t="str">
            <v>45078</v>
          </cell>
          <cell r="AD27" t="str">
            <v>3962186</v>
          </cell>
          <cell r="AE27" t="str">
            <v>3962193　</v>
          </cell>
          <cell r="AF27" t="str">
            <v>3962205　</v>
          </cell>
          <cell r="AG27" t="str">
            <v>3962216　</v>
          </cell>
          <cell r="CD27" t="str">
            <v/>
          </cell>
          <cell r="CF27" t="str">
            <v/>
          </cell>
          <cell r="CH27" t="str">
            <v/>
          </cell>
          <cell r="CJ27" t="str">
            <v/>
          </cell>
          <cell r="CN27" t="str">
            <v/>
          </cell>
          <cell r="CP27">
            <v>45078</v>
          </cell>
          <cell r="CQ27">
            <v>3962186</v>
          </cell>
          <cell r="CR27" t="str">
            <v/>
          </cell>
          <cell r="CT27" t="str">
            <v/>
          </cell>
          <cell r="CX27">
            <v>45108</v>
          </cell>
          <cell r="CY27">
            <v>3962193</v>
          </cell>
          <cell r="CZ27" t="str">
            <v/>
          </cell>
          <cell r="DB27" t="str">
            <v>　</v>
          </cell>
          <cell r="DC27" t="str">
            <v>　</v>
          </cell>
          <cell r="DD27" t="str">
            <v/>
          </cell>
          <cell r="DF27" t="str">
            <v/>
          </cell>
          <cell r="DH27" t="str">
            <v/>
          </cell>
          <cell r="DJ27" t="str">
            <v/>
          </cell>
          <cell r="DL27" t="str">
            <v>　</v>
          </cell>
          <cell r="DM27" t="str">
            <v>　</v>
          </cell>
          <cell r="DN27" t="str">
            <v/>
          </cell>
          <cell r="DP27">
            <v>45078</v>
          </cell>
          <cell r="DQ27">
            <v>3962205</v>
          </cell>
          <cell r="DR27" t="str">
            <v/>
          </cell>
          <cell r="DT27" t="str">
            <v/>
          </cell>
          <cell r="DV27" t="str">
            <v/>
          </cell>
          <cell r="DX27" t="str">
            <v/>
          </cell>
          <cell r="DZ27" t="str">
            <v>　</v>
          </cell>
          <cell r="EA27" t="str">
            <v>　</v>
          </cell>
          <cell r="EB27">
            <v>45108</v>
          </cell>
          <cell r="EC27">
            <v>3962216</v>
          </cell>
          <cell r="ED27" t="str">
            <v/>
          </cell>
          <cell r="EF27">
            <v>45170</v>
          </cell>
          <cell r="EG27">
            <v>3962327</v>
          </cell>
          <cell r="EH27" t="str">
            <v/>
          </cell>
          <cell r="EJ27" t="str">
            <v>　</v>
          </cell>
          <cell r="EK27" t="str">
            <v>　</v>
          </cell>
          <cell r="EM27">
            <v>45148</v>
          </cell>
          <cell r="EX27">
            <v>45079</v>
          </cell>
          <cell r="EY27">
            <v>3962224</v>
          </cell>
          <cell r="RC27">
            <v>45181</v>
          </cell>
          <cell r="RD27">
            <v>0</v>
          </cell>
          <cell r="RE27">
            <v>45078</v>
          </cell>
          <cell r="RF27">
            <v>45108</v>
          </cell>
          <cell r="RG27" t="str">
            <v/>
          </cell>
          <cell r="RH27">
            <v>0</v>
          </cell>
          <cell r="RI27">
            <v>45078</v>
          </cell>
          <cell r="RJ27">
            <v>0</v>
          </cell>
          <cell r="RK27">
            <v>45078</v>
          </cell>
          <cell r="RL27" t="str">
            <v>3962186</v>
          </cell>
          <cell r="RM27">
            <v>45108</v>
          </cell>
          <cell r="RN27" t="str">
            <v>3962193　</v>
          </cell>
          <cell r="RO27">
            <v>45078</v>
          </cell>
          <cell r="RP27" t="str">
            <v>3962205　</v>
          </cell>
          <cell r="RQ27">
            <v>45108</v>
          </cell>
          <cell r="RR27" t="str">
            <v>3962216　</v>
          </cell>
          <cell r="RS27">
            <v>45170</v>
          </cell>
          <cell r="RT27">
            <v>3962327</v>
          </cell>
          <cell r="RU27">
            <v>0</v>
          </cell>
          <cell r="RV27">
            <v>0</v>
          </cell>
        </row>
        <row r="28">
          <cell r="A28">
            <v>19</v>
          </cell>
          <cell r="B28">
            <v>45170</v>
          </cell>
          <cell r="C28" t="str">
            <v>HRB1003 AESA ATC</v>
          </cell>
          <cell r="D28" t="str">
            <v>RC130098</v>
          </cell>
          <cell r="E28" t="str">
            <v>TRC13098</v>
          </cell>
          <cell r="F28" t="str">
            <v>AESA</v>
          </cell>
          <cell r="G28" t="str">
            <v>AESA</v>
          </cell>
          <cell r="H28" t="str">
            <v>ATC盤</v>
          </cell>
          <cell r="I28" t="str">
            <v>FD厚木</v>
          </cell>
          <cell r="J28" t="str">
            <v>土岐</v>
          </cell>
          <cell r="CD28" t="str">
            <v/>
          </cell>
          <cell r="CF28" t="str">
            <v/>
          </cell>
          <cell r="CH28" t="str">
            <v/>
          </cell>
          <cell r="CJ28" t="str">
            <v/>
          </cell>
          <cell r="CN28" t="str">
            <v/>
          </cell>
          <cell r="CR28" t="str">
            <v/>
          </cell>
          <cell r="CT28" t="str">
            <v/>
          </cell>
          <cell r="DB28" t="str">
            <v>　</v>
          </cell>
          <cell r="DC28" t="str">
            <v>　</v>
          </cell>
          <cell r="DL28" t="str">
            <v>　</v>
          </cell>
          <cell r="DM28" t="str">
            <v>　</v>
          </cell>
          <cell r="DZ28" t="str">
            <v>　</v>
          </cell>
          <cell r="EA28" t="str">
            <v>　</v>
          </cell>
          <cell r="EJ28" t="str">
            <v>　</v>
          </cell>
          <cell r="EK28" t="str">
            <v>　</v>
          </cell>
          <cell r="RC28">
            <v>0</v>
          </cell>
          <cell r="RD28">
            <v>0</v>
          </cell>
          <cell r="RE28">
            <v>0</v>
          </cell>
          <cell r="RF28">
            <v>0</v>
          </cell>
          <cell r="RG28">
            <v>0</v>
          </cell>
          <cell r="RH28">
            <v>0</v>
          </cell>
          <cell r="RI28">
            <v>0</v>
          </cell>
          <cell r="RJ28">
            <v>0</v>
          </cell>
          <cell r="RK28">
            <v>0</v>
          </cell>
          <cell r="RL28">
            <v>0</v>
          </cell>
          <cell r="RM28">
            <v>0</v>
          </cell>
          <cell r="RN28">
            <v>0</v>
          </cell>
          <cell r="RO28">
            <v>0</v>
          </cell>
          <cell r="RP28">
            <v>0</v>
          </cell>
          <cell r="RQ28">
            <v>0</v>
          </cell>
          <cell r="RR28">
            <v>0</v>
          </cell>
          <cell r="RS28">
            <v>0</v>
          </cell>
          <cell r="RT28">
            <v>0</v>
          </cell>
          <cell r="RU28">
            <v>0</v>
          </cell>
          <cell r="RV28">
            <v>0</v>
          </cell>
        </row>
        <row r="29">
          <cell r="A29">
            <v>20</v>
          </cell>
          <cell r="B29">
            <v>45170</v>
          </cell>
          <cell r="C29" t="str">
            <v>HRB1003 AESA ATC</v>
          </cell>
          <cell r="D29" t="str">
            <v>RC130099</v>
          </cell>
          <cell r="E29" t="str">
            <v>TRC13099</v>
          </cell>
          <cell r="F29" t="str">
            <v>AESA</v>
          </cell>
          <cell r="G29" t="str">
            <v>AESA</v>
          </cell>
          <cell r="H29" t="str">
            <v>ATC盤</v>
          </cell>
          <cell r="I29" t="str">
            <v>FD厚木</v>
          </cell>
          <cell r="J29" t="str">
            <v>土岐</v>
          </cell>
          <cell r="CD29" t="str">
            <v/>
          </cell>
          <cell r="CF29" t="str">
            <v/>
          </cell>
          <cell r="CH29" t="str">
            <v/>
          </cell>
          <cell r="CJ29" t="str">
            <v/>
          </cell>
          <cell r="CN29" t="str">
            <v/>
          </cell>
          <cell r="CR29" t="str">
            <v/>
          </cell>
          <cell r="CT29" t="str">
            <v/>
          </cell>
          <cell r="DB29" t="str">
            <v>　</v>
          </cell>
          <cell r="DC29" t="str">
            <v>　</v>
          </cell>
          <cell r="DL29" t="str">
            <v>　</v>
          </cell>
          <cell r="DM29" t="str">
            <v>　</v>
          </cell>
          <cell r="DZ29" t="str">
            <v>　</v>
          </cell>
          <cell r="EA29" t="str">
            <v>　</v>
          </cell>
          <cell r="EJ29" t="str">
            <v>　</v>
          </cell>
          <cell r="EK29" t="str">
            <v>　</v>
          </cell>
          <cell r="RC29">
            <v>0</v>
          </cell>
          <cell r="RD29">
            <v>0</v>
          </cell>
          <cell r="RE29">
            <v>0</v>
          </cell>
          <cell r="RF29">
            <v>0</v>
          </cell>
          <cell r="RG29">
            <v>0</v>
          </cell>
          <cell r="RH29">
            <v>0</v>
          </cell>
          <cell r="RI29">
            <v>0</v>
          </cell>
          <cell r="RJ29">
            <v>0</v>
          </cell>
          <cell r="RK29">
            <v>0</v>
          </cell>
          <cell r="RL29">
            <v>0</v>
          </cell>
          <cell r="RM29">
            <v>0</v>
          </cell>
          <cell r="RN29">
            <v>0</v>
          </cell>
          <cell r="RO29">
            <v>0</v>
          </cell>
          <cell r="RP29">
            <v>0</v>
          </cell>
          <cell r="RQ29">
            <v>0</v>
          </cell>
          <cell r="RR29">
            <v>0</v>
          </cell>
          <cell r="RS29">
            <v>0</v>
          </cell>
          <cell r="RT29">
            <v>0</v>
          </cell>
          <cell r="RU29">
            <v>0</v>
          </cell>
          <cell r="RV29">
            <v>0</v>
          </cell>
        </row>
        <row r="30">
          <cell r="A30">
            <v>21</v>
          </cell>
          <cell r="B30">
            <v>45170</v>
          </cell>
          <cell r="C30" t="str">
            <v>HRB1003 AESA ATC</v>
          </cell>
          <cell r="D30" t="str">
            <v>RC130100</v>
          </cell>
          <cell r="E30" t="str">
            <v>TRC13100</v>
          </cell>
          <cell r="F30" t="str">
            <v>AESA</v>
          </cell>
          <cell r="G30" t="str">
            <v>AESA</v>
          </cell>
          <cell r="H30" t="str">
            <v>ATC盤</v>
          </cell>
          <cell r="I30" t="str">
            <v>南陵</v>
          </cell>
          <cell r="J30" t="str">
            <v>土岐</v>
          </cell>
          <cell r="CD30" t="str">
            <v/>
          </cell>
          <cell r="CF30" t="str">
            <v/>
          </cell>
          <cell r="CJ30" t="str">
            <v/>
          </cell>
          <cell r="CN30" t="str">
            <v/>
          </cell>
          <cell r="CP30" t="str">
            <v/>
          </cell>
          <cell r="CR30" t="str">
            <v/>
          </cell>
          <cell r="CT30" t="str">
            <v/>
          </cell>
          <cell r="CX30" t="str">
            <v/>
          </cell>
          <cell r="DB30" t="str">
            <v>　</v>
          </cell>
          <cell r="DC30" t="str">
            <v>　</v>
          </cell>
          <cell r="DL30" t="str">
            <v>　</v>
          </cell>
          <cell r="DM30" t="str">
            <v>　</v>
          </cell>
          <cell r="DZ30" t="str">
            <v>　</v>
          </cell>
          <cell r="EA30" t="str">
            <v>　</v>
          </cell>
          <cell r="EJ30" t="str">
            <v>　</v>
          </cell>
          <cell r="EK30" t="str">
            <v>　</v>
          </cell>
          <cell r="RC30">
            <v>0</v>
          </cell>
          <cell r="RD30">
            <v>0</v>
          </cell>
          <cell r="RE30">
            <v>0</v>
          </cell>
          <cell r="RF30" t="str">
            <v/>
          </cell>
          <cell r="RG30">
            <v>0</v>
          </cell>
          <cell r="RH30">
            <v>0</v>
          </cell>
          <cell r="RI30">
            <v>0</v>
          </cell>
          <cell r="RJ30">
            <v>0</v>
          </cell>
          <cell r="RK30">
            <v>0</v>
          </cell>
          <cell r="RL30">
            <v>0</v>
          </cell>
          <cell r="RM30">
            <v>0</v>
          </cell>
          <cell r="RN30">
            <v>0</v>
          </cell>
          <cell r="RO30">
            <v>0</v>
          </cell>
          <cell r="RP30">
            <v>0</v>
          </cell>
          <cell r="RQ30">
            <v>0</v>
          </cell>
          <cell r="RR30">
            <v>0</v>
          </cell>
          <cell r="RS30">
            <v>0</v>
          </cell>
          <cell r="RT30">
            <v>0</v>
          </cell>
          <cell r="RU30">
            <v>0</v>
          </cell>
          <cell r="RV30">
            <v>0</v>
          </cell>
        </row>
        <row r="31">
          <cell r="A31">
            <v>22</v>
          </cell>
          <cell r="B31">
            <v>45200</v>
          </cell>
          <cell r="C31" t="str">
            <v>HRB2204  ATC</v>
          </cell>
          <cell r="D31">
            <v>22490001</v>
          </cell>
          <cell r="E31">
            <v>173788</v>
          </cell>
          <cell r="F31" t="str">
            <v>日本</v>
          </cell>
          <cell r="G31" t="str">
            <v>（株）北川製作所</v>
          </cell>
          <cell r="H31" t="str">
            <v>制御盤</v>
          </cell>
          <cell r="I31" t="str">
            <v>南陵</v>
          </cell>
          <cell r="J31" t="str">
            <v>土岐</v>
          </cell>
          <cell r="K31">
            <v>45159</v>
          </cell>
          <cell r="M31">
            <v>1</v>
          </cell>
          <cell r="N31">
            <v>45161</v>
          </cell>
          <cell r="O31">
            <v>1</v>
          </cell>
          <cell r="P31">
            <v>45162</v>
          </cell>
          <cell r="Q31">
            <v>1</v>
          </cell>
          <cell r="R31">
            <v>45163</v>
          </cell>
          <cell r="S31">
            <v>1</v>
          </cell>
          <cell r="T31">
            <v>45167</v>
          </cell>
          <cell r="U31">
            <v>45167</v>
          </cell>
          <cell r="V31">
            <v>45168</v>
          </cell>
          <cell r="W31">
            <v>45168</v>
          </cell>
          <cell r="X31">
            <v>1</v>
          </cell>
          <cell r="Y31">
            <v>45185</v>
          </cell>
          <cell r="AA31">
            <v>45181</v>
          </cell>
          <cell r="AB31">
            <v>45182</v>
          </cell>
          <cell r="AC31" t="str">
            <v>45031</v>
          </cell>
          <cell r="AD31" t="str">
            <v>3962165</v>
          </cell>
          <cell r="AE31" t="str">
            <v>3962094　</v>
          </cell>
          <cell r="AF31" t="str">
            <v>3962168　</v>
          </cell>
          <cell r="AG31" t="str">
            <v>3962170　</v>
          </cell>
          <cell r="CD31" t="str">
            <v/>
          </cell>
          <cell r="CF31" t="str">
            <v/>
          </cell>
          <cell r="CH31" t="str">
            <v/>
          </cell>
          <cell r="CJ31">
            <v>45031</v>
          </cell>
          <cell r="CK31">
            <v>3962165</v>
          </cell>
          <cell r="CN31" t="str">
            <v/>
          </cell>
          <cell r="CR31" t="str">
            <v/>
          </cell>
          <cell r="CT31" t="str">
            <v/>
          </cell>
          <cell r="CX31" t="str">
            <v/>
          </cell>
          <cell r="CZ31">
            <v>45000</v>
          </cell>
          <cell r="DA31">
            <v>3962094</v>
          </cell>
          <cell r="DB31" t="str">
            <v>　</v>
          </cell>
          <cell r="DC31" t="str">
            <v>　</v>
          </cell>
          <cell r="DD31" t="str">
            <v/>
          </cell>
          <cell r="DF31" t="str">
            <v/>
          </cell>
          <cell r="DH31" t="str">
            <v/>
          </cell>
          <cell r="DJ31">
            <v>45031</v>
          </cell>
          <cell r="DK31">
            <v>3962168</v>
          </cell>
          <cell r="DL31" t="str">
            <v>　</v>
          </cell>
          <cell r="DM31" t="str">
            <v>　</v>
          </cell>
          <cell r="DN31" t="str">
            <v/>
          </cell>
          <cell r="DR31" t="str">
            <v/>
          </cell>
          <cell r="DT31" t="str">
            <v/>
          </cell>
          <cell r="DV31" t="str">
            <v/>
          </cell>
          <cell r="DX31">
            <v>45031</v>
          </cell>
          <cell r="DY31">
            <v>3962170</v>
          </cell>
          <cell r="DZ31" t="str">
            <v>　</v>
          </cell>
          <cell r="EA31" t="str">
            <v>　</v>
          </cell>
          <cell r="EB31" t="str">
            <v/>
          </cell>
          <cell r="ED31" t="str">
            <v/>
          </cell>
          <cell r="EH31">
            <v>45170</v>
          </cell>
          <cell r="EI31">
            <v>3962328</v>
          </cell>
          <cell r="EJ31" t="str">
            <v>　</v>
          </cell>
          <cell r="EK31" t="str">
            <v>　</v>
          </cell>
          <cell r="EM31">
            <v>45148</v>
          </cell>
          <cell r="EP31">
            <v>45031</v>
          </cell>
          <cell r="EQ31">
            <v>3962120</v>
          </cell>
          <cell r="ER31">
            <v>45275</v>
          </cell>
          <cell r="ES31">
            <v>3861917</v>
          </cell>
          <cell r="ET31">
            <v>45048</v>
          </cell>
          <cell r="EU31">
            <v>3962220</v>
          </cell>
          <cell r="EX31">
            <v>45079</v>
          </cell>
          <cell r="EY31">
            <v>3962224</v>
          </cell>
          <cell r="FF31">
            <v>44992</v>
          </cell>
          <cell r="FG31">
            <v>3962171</v>
          </cell>
          <cell r="FN31">
            <v>45245</v>
          </cell>
          <cell r="FO31">
            <v>3861893</v>
          </cell>
          <cell r="FV31">
            <v>45078</v>
          </cell>
          <cell r="FW31">
            <v>3962232</v>
          </cell>
          <cell r="GB31" t="str">
            <v>●</v>
          </cell>
          <cell r="GC31">
            <v>45000</v>
          </cell>
          <cell r="GD31">
            <v>3962151</v>
          </cell>
          <cell r="GE31">
            <v>45031</v>
          </cell>
          <cell r="GF31">
            <v>3962154</v>
          </cell>
          <cell r="RC31">
            <v>45181</v>
          </cell>
          <cell r="RD31">
            <v>45031</v>
          </cell>
          <cell r="RE31">
            <v>0</v>
          </cell>
          <cell r="RF31" t="str">
            <v/>
          </cell>
          <cell r="RG31">
            <v>45000</v>
          </cell>
          <cell r="RH31">
            <v>45031</v>
          </cell>
          <cell r="RI31">
            <v>0</v>
          </cell>
          <cell r="RJ31">
            <v>0</v>
          </cell>
          <cell r="RK31">
            <v>45031</v>
          </cell>
          <cell r="RL31" t="str">
            <v>3962165</v>
          </cell>
          <cell r="RM31">
            <v>45000</v>
          </cell>
          <cell r="RN31" t="str">
            <v>3962094　</v>
          </cell>
          <cell r="RO31">
            <v>45031</v>
          </cell>
          <cell r="RP31" t="str">
            <v>3962168　</v>
          </cell>
          <cell r="RQ31">
            <v>45031</v>
          </cell>
          <cell r="RR31" t="str">
            <v>3962170　</v>
          </cell>
          <cell r="RS31">
            <v>45170</v>
          </cell>
          <cell r="RT31">
            <v>3962328</v>
          </cell>
          <cell r="RU31">
            <v>0</v>
          </cell>
          <cell r="RV31">
            <v>0</v>
          </cell>
        </row>
        <row r="32">
          <cell r="A32">
            <v>23</v>
          </cell>
          <cell r="B32">
            <v>45200</v>
          </cell>
          <cell r="C32" t="str">
            <v xml:space="preserve">HRB8025 EXP </v>
          </cell>
          <cell r="D32">
            <v>80255339</v>
          </cell>
          <cell r="E32" t="str">
            <v>ASB0501</v>
          </cell>
          <cell r="F32" t="str">
            <v>韓国</v>
          </cell>
          <cell r="G32" t="str">
            <v>【韓国】ＴＯＶＩＳ　Ｃｏ．，ＬＴＤ</v>
          </cell>
          <cell r="H32" t="str">
            <v>制御盤</v>
          </cell>
          <cell r="I32" t="str">
            <v>南陵</v>
          </cell>
          <cell r="J32" t="str">
            <v>土岐</v>
          </cell>
          <cell r="K32">
            <v>45159</v>
          </cell>
          <cell r="L32">
            <v>0.95</v>
          </cell>
          <cell r="M32">
            <v>1</v>
          </cell>
          <cell r="N32">
            <v>45162</v>
          </cell>
          <cell r="O32">
            <v>1</v>
          </cell>
          <cell r="P32">
            <v>45163</v>
          </cell>
          <cell r="Q32">
            <v>1</v>
          </cell>
          <cell r="R32">
            <v>45163</v>
          </cell>
          <cell r="S32">
            <v>1</v>
          </cell>
          <cell r="T32">
            <v>45167</v>
          </cell>
          <cell r="U32">
            <v>45168</v>
          </cell>
          <cell r="V32">
            <v>45168</v>
          </cell>
          <cell r="W32">
            <v>45171</v>
          </cell>
          <cell r="X32">
            <v>1</v>
          </cell>
          <cell r="Y32">
            <v>45189</v>
          </cell>
          <cell r="AA32">
            <v>45181</v>
          </cell>
          <cell r="AB32">
            <v>45182</v>
          </cell>
          <cell r="AC32" t="str">
            <v>45078</v>
          </cell>
          <cell r="AD32" t="str">
            <v>3962186</v>
          </cell>
          <cell r="AE32" t="str">
            <v>3962193　</v>
          </cell>
          <cell r="AF32" t="str">
            <v>3962205　</v>
          </cell>
          <cell r="AG32" t="str">
            <v>3962216　</v>
          </cell>
          <cell r="CD32" t="str">
            <v/>
          </cell>
          <cell r="CF32" t="str">
            <v/>
          </cell>
          <cell r="CH32" t="str">
            <v/>
          </cell>
          <cell r="CJ32" t="str">
            <v/>
          </cell>
          <cell r="CN32" t="str">
            <v/>
          </cell>
          <cell r="CP32">
            <v>45078</v>
          </cell>
          <cell r="CQ32">
            <v>3962186</v>
          </cell>
          <cell r="CR32" t="str">
            <v/>
          </cell>
          <cell r="CT32" t="str">
            <v/>
          </cell>
          <cell r="CX32">
            <v>45108</v>
          </cell>
          <cell r="CY32">
            <v>3962193</v>
          </cell>
          <cell r="CZ32" t="str">
            <v/>
          </cell>
          <cell r="DB32" t="str">
            <v>　</v>
          </cell>
          <cell r="DC32" t="str">
            <v>　</v>
          </cell>
          <cell r="DD32" t="str">
            <v/>
          </cell>
          <cell r="DF32" t="str">
            <v/>
          </cell>
          <cell r="DH32" t="str">
            <v/>
          </cell>
          <cell r="DJ32" t="str">
            <v/>
          </cell>
          <cell r="DL32" t="str">
            <v>　</v>
          </cell>
          <cell r="DM32" t="str">
            <v>　</v>
          </cell>
          <cell r="DN32" t="str">
            <v/>
          </cell>
          <cell r="DP32">
            <v>45078</v>
          </cell>
          <cell r="DQ32">
            <v>3962205</v>
          </cell>
          <cell r="DR32" t="str">
            <v/>
          </cell>
          <cell r="DT32" t="str">
            <v/>
          </cell>
          <cell r="DV32" t="str">
            <v/>
          </cell>
          <cell r="DX32" t="str">
            <v/>
          </cell>
          <cell r="DZ32" t="str">
            <v>　</v>
          </cell>
          <cell r="EA32" t="str">
            <v>　</v>
          </cell>
          <cell r="EB32">
            <v>45108</v>
          </cell>
          <cell r="EC32">
            <v>3962216</v>
          </cell>
          <cell r="ED32" t="str">
            <v/>
          </cell>
          <cell r="EF32">
            <v>45170</v>
          </cell>
          <cell r="EG32">
            <v>3962327</v>
          </cell>
          <cell r="EJ32" t="str">
            <v>　</v>
          </cell>
          <cell r="EK32" t="str">
            <v>　</v>
          </cell>
          <cell r="EM32">
            <v>45148</v>
          </cell>
          <cell r="EX32">
            <v>45079</v>
          </cell>
          <cell r="EY32">
            <v>3962224</v>
          </cell>
          <cell r="GG32">
            <v>44972</v>
          </cell>
          <cell r="GH32">
            <v>3962071</v>
          </cell>
          <cell r="RC32">
            <v>45181</v>
          </cell>
          <cell r="RD32">
            <v>0</v>
          </cell>
          <cell r="RE32">
            <v>45078</v>
          </cell>
          <cell r="RF32">
            <v>45108</v>
          </cell>
          <cell r="RG32" t="str">
            <v/>
          </cell>
          <cell r="RH32">
            <v>0</v>
          </cell>
          <cell r="RI32">
            <v>45078</v>
          </cell>
          <cell r="RJ32">
            <v>0</v>
          </cell>
          <cell r="RK32">
            <v>45078</v>
          </cell>
          <cell r="RL32" t="str">
            <v>3962186</v>
          </cell>
          <cell r="RM32">
            <v>45108</v>
          </cell>
          <cell r="RN32" t="str">
            <v>3962193　</v>
          </cell>
          <cell r="RO32">
            <v>45078</v>
          </cell>
          <cell r="RP32" t="str">
            <v>3962205　</v>
          </cell>
          <cell r="RQ32">
            <v>45108</v>
          </cell>
          <cell r="RR32" t="str">
            <v>3962216　</v>
          </cell>
          <cell r="RS32">
            <v>45170</v>
          </cell>
          <cell r="RT32">
            <v>3962327</v>
          </cell>
          <cell r="RU32">
            <v>0</v>
          </cell>
          <cell r="RV32">
            <v>0</v>
          </cell>
        </row>
        <row r="33">
          <cell r="A33">
            <v>24</v>
          </cell>
          <cell r="B33">
            <v>45200</v>
          </cell>
          <cell r="C33" t="str">
            <v xml:space="preserve">HRB1303 EXP </v>
          </cell>
          <cell r="D33">
            <v>13035461</v>
          </cell>
          <cell r="E33" t="str">
            <v>ASB0499</v>
          </cell>
          <cell r="F33" t="str">
            <v>韓国</v>
          </cell>
          <cell r="G33" t="str">
            <v>【韓国】ＴＯＶＩＳ　Ｃｏ．，ＬＴＤ</v>
          </cell>
          <cell r="H33" t="str">
            <v>制御盤</v>
          </cell>
          <cell r="I33" t="str">
            <v>南陵</v>
          </cell>
          <cell r="J33" t="str">
            <v>土岐</v>
          </cell>
          <cell r="K33">
            <v>45160</v>
          </cell>
          <cell r="L33">
            <v>0.95</v>
          </cell>
          <cell r="M33">
            <v>1</v>
          </cell>
          <cell r="N33">
            <v>45162</v>
          </cell>
          <cell r="O33">
            <v>1</v>
          </cell>
          <cell r="P33">
            <v>45163</v>
          </cell>
          <cell r="Q33">
            <v>1</v>
          </cell>
          <cell r="R33">
            <v>45164</v>
          </cell>
          <cell r="S33">
            <v>1</v>
          </cell>
          <cell r="T33">
            <v>45167</v>
          </cell>
          <cell r="U33">
            <v>45170</v>
          </cell>
          <cell r="V33">
            <v>45171</v>
          </cell>
          <cell r="W33">
            <v>45171</v>
          </cell>
          <cell r="X33">
            <v>1</v>
          </cell>
          <cell r="Y33">
            <v>45190</v>
          </cell>
          <cell r="AA33">
            <v>45181</v>
          </cell>
          <cell r="AB33">
            <v>45182</v>
          </cell>
          <cell r="AC33" t="str">
            <v>45078</v>
          </cell>
          <cell r="AD33" t="str">
            <v>3962189</v>
          </cell>
          <cell r="AE33" t="str">
            <v>3962193　</v>
          </cell>
          <cell r="AF33" t="str">
            <v>3962208　</v>
          </cell>
          <cell r="AG33" t="str">
            <v>3962216　</v>
          </cell>
          <cell r="CD33" t="str">
            <v/>
          </cell>
          <cell r="CF33" t="str">
            <v/>
          </cell>
          <cell r="CH33" t="str">
            <v/>
          </cell>
          <cell r="CJ33" t="str">
            <v/>
          </cell>
          <cell r="CN33" t="str">
            <v/>
          </cell>
          <cell r="CP33" t="str">
            <v/>
          </cell>
          <cell r="CR33">
            <v>45078</v>
          </cell>
          <cell r="CS33">
            <v>3962189</v>
          </cell>
          <cell r="CT33" t="str">
            <v/>
          </cell>
          <cell r="CX33">
            <v>45108</v>
          </cell>
          <cell r="CY33">
            <v>3962193</v>
          </cell>
          <cell r="CZ33" t="str">
            <v/>
          </cell>
          <cell r="DB33" t="str">
            <v>　</v>
          </cell>
          <cell r="DC33" t="str">
            <v>　</v>
          </cell>
          <cell r="DD33" t="str">
            <v/>
          </cell>
          <cell r="DF33" t="str">
            <v/>
          </cell>
          <cell r="DH33" t="str">
            <v/>
          </cell>
          <cell r="DJ33" t="str">
            <v/>
          </cell>
          <cell r="DL33" t="str">
            <v>　</v>
          </cell>
          <cell r="DM33" t="str">
            <v>　</v>
          </cell>
          <cell r="DN33" t="str">
            <v/>
          </cell>
          <cell r="DP33" t="str">
            <v/>
          </cell>
          <cell r="DR33">
            <v>45078</v>
          </cell>
          <cell r="DS33">
            <v>3962208</v>
          </cell>
          <cell r="DT33" t="str">
            <v/>
          </cell>
          <cell r="DV33" t="str">
            <v/>
          </cell>
          <cell r="DX33" t="str">
            <v/>
          </cell>
          <cell r="DZ33" t="str">
            <v>　</v>
          </cell>
          <cell r="EA33" t="str">
            <v>　</v>
          </cell>
          <cell r="EB33">
            <v>45108</v>
          </cell>
          <cell r="EC33">
            <v>3962216</v>
          </cell>
          <cell r="ED33" t="str">
            <v/>
          </cell>
          <cell r="EF33">
            <v>45170</v>
          </cell>
          <cell r="EG33">
            <v>3962327</v>
          </cell>
          <cell r="EJ33" t="str">
            <v>　</v>
          </cell>
          <cell r="EK33" t="str">
            <v>　</v>
          </cell>
          <cell r="EM33">
            <v>45148</v>
          </cell>
          <cell r="EN33">
            <v>45108</v>
          </cell>
          <cell r="EO33">
            <v>3962323</v>
          </cell>
          <cell r="EX33">
            <v>45108</v>
          </cell>
          <cell r="EY33">
            <v>3962225</v>
          </cell>
          <cell r="GG33">
            <v>44972</v>
          </cell>
          <cell r="GH33">
            <v>3962071</v>
          </cell>
          <cell r="RC33">
            <v>45181</v>
          </cell>
          <cell r="RD33">
            <v>0</v>
          </cell>
          <cell r="RE33">
            <v>45078</v>
          </cell>
          <cell r="RF33">
            <v>45108</v>
          </cell>
          <cell r="RG33" t="str">
            <v/>
          </cell>
          <cell r="RH33">
            <v>0</v>
          </cell>
          <cell r="RI33">
            <v>45078</v>
          </cell>
          <cell r="RJ33">
            <v>0</v>
          </cell>
          <cell r="RK33">
            <v>45078</v>
          </cell>
          <cell r="RL33" t="str">
            <v>3962189</v>
          </cell>
          <cell r="RM33">
            <v>45108</v>
          </cell>
          <cell r="RN33" t="str">
            <v>3962193　</v>
          </cell>
          <cell r="RO33">
            <v>45078</v>
          </cell>
          <cell r="RP33" t="str">
            <v>3962208　</v>
          </cell>
          <cell r="RQ33">
            <v>45108</v>
          </cell>
          <cell r="RR33" t="str">
            <v>3962216　</v>
          </cell>
          <cell r="RS33">
            <v>45170</v>
          </cell>
          <cell r="RT33">
            <v>3962327</v>
          </cell>
          <cell r="RU33">
            <v>0</v>
          </cell>
          <cell r="RV33">
            <v>0</v>
          </cell>
        </row>
        <row r="34">
          <cell r="A34">
            <v>25</v>
          </cell>
          <cell r="B34">
            <v>45200</v>
          </cell>
          <cell r="C34" t="str">
            <v xml:space="preserve">HRB1303  </v>
          </cell>
          <cell r="D34">
            <v>13035447</v>
          </cell>
          <cell r="E34">
            <v>126099</v>
          </cell>
          <cell r="F34" t="str">
            <v>日本</v>
          </cell>
          <cell r="G34" t="str">
            <v>ＪＲ九州エンジニアリング（株）</v>
          </cell>
          <cell r="H34" t="str">
            <v>制御盤</v>
          </cell>
          <cell r="I34" t="str">
            <v>南陵</v>
          </cell>
          <cell r="J34" t="str">
            <v>土岐</v>
          </cell>
          <cell r="K34">
            <v>45160</v>
          </cell>
          <cell r="L34">
            <v>0.95</v>
          </cell>
          <cell r="M34">
            <v>1</v>
          </cell>
          <cell r="N34">
            <v>45162</v>
          </cell>
          <cell r="O34">
            <v>1</v>
          </cell>
          <cell r="P34">
            <v>45163</v>
          </cell>
          <cell r="Q34">
            <v>1</v>
          </cell>
          <cell r="R34">
            <v>45164</v>
          </cell>
          <cell r="S34">
            <v>1</v>
          </cell>
          <cell r="T34">
            <v>45168</v>
          </cell>
          <cell r="U34">
            <v>45170</v>
          </cell>
          <cell r="V34">
            <v>45171</v>
          </cell>
          <cell r="W34">
            <v>45171</v>
          </cell>
          <cell r="X34">
            <v>1</v>
          </cell>
          <cell r="Y34">
            <v>45190</v>
          </cell>
          <cell r="AA34">
            <v>45181</v>
          </cell>
          <cell r="AB34">
            <v>45182</v>
          </cell>
          <cell r="AC34" t="str">
            <v>45078</v>
          </cell>
          <cell r="AD34" t="str">
            <v>3962182</v>
          </cell>
          <cell r="AE34" t="str">
            <v>3962193　</v>
          </cell>
          <cell r="AF34" t="str">
            <v>3962201　</v>
          </cell>
          <cell r="AG34" t="str">
            <v>3962211　</v>
          </cell>
          <cell r="CD34" t="str">
            <v/>
          </cell>
          <cell r="CF34" t="str">
            <v/>
          </cell>
          <cell r="CH34">
            <v>45078</v>
          </cell>
          <cell r="CI34">
            <v>3962182</v>
          </cell>
          <cell r="CJ34" t="str">
            <v/>
          </cell>
          <cell r="CN34" t="str">
            <v/>
          </cell>
          <cell r="CP34" t="str">
            <v/>
          </cell>
          <cell r="CR34" t="str">
            <v/>
          </cell>
          <cell r="CT34" t="str">
            <v/>
          </cell>
          <cell r="CX34">
            <v>45108</v>
          </cell>
          <cell r="CY34">
            <v>3962193</v>
          </cell>
          <cell r="CZ34" t="str">
            <v/>
          </cell>
          <cell r="DB34" t="str">
            <v>　</v>
          </cell>
          <cell r="DC34" t="str">
            <v>　</v>
          </cell>
          <cell r="DD34" t="str">
            <v/>
          </cell>
          <cell r="DF34" t="str">
            <v/>
          </cell>
          <cell r="DH34">
            <v>45078</v>
          </cell>
          <cell r="DI34">
            <v>3962201</v>
          </cell>
          <cell r="DJ34" t="str">
            <v/>
          </cell>
          <cell r="DL34" t="str">
            <v>　</v>
          </cell>
          <cell r="DM34" t="str">
            <v>　</v>
          </cell>
          <cell r="DN34" t="str">
            <v/>
          </cell>
          <cell r="DP34" t="str">
            <v/>
          </cell>
          <cell r="DR34" t="str">
            <v/>
          </cell>
          <cell r="DV34">
            <v>45078</v>
          </cell>
          <cell r="DW34">
            <v>3962211</v>
          </cell>
          <cell r="DX34" t="str">
            <v/>
          </cell>
          <cell r="DZ34" t="str">
            <v>　</v>
          </cell>
          <cell r="EA34" t="str">
            <v>　</v>
          </cell>
          <cell r="EB34" t="str">
            <v/>
          </cell>
          <cell r="ED34" t="str">
            <v/>
          </cell>
          <cell r="EF34">
            <v>45170</v>
          </cell>
          <cell r="EG34">
            <v>3962327</v>
          </cell>
          <cell r="EJ34" t="str">
            <v>　</v>
          </cell>
          <cell r="EK34" t="str">
            <v>　</v>
          </cell>
          <cell r="EM34">
            <v>45148</v>
          </cell>
          <cell r="ET34">
            <v>45048</v>
          </cell>
          <cell r="EU34">
            <v>3962220</v>
          </cell>
          <cell r="EX34">
            <v>45108</v>
          </cell>
          <cell r="EY34">
            <v>3962225</v>
          </cell>
          <cell r="GC34">
            <v>45031</v>
          </cell>
          <cell r="GD34">
            <v>3962152</v>
          </cell>
          <cell r="RC34">
            <v>45181</v>
          </cell>
          <cell r="RD34">
            <v>45078</v>
          </cell>
          <cell r="RE34">
            <v>0</v>
          </cell>
          <cell r="RF34">
            <v>45108</v>
          </cell>
          <cell r="RG34" t="str">
            <v/>
          </cell>
          <cell r="RH34">
            <v>45078</v>
          </cell>
          <cell r="RI34">
            <v>0</v>
          </cell>
          <cell r="RJ34">
            <v>0</v>
          </cell>
          <cell r="RK34">
            <v>45078</v>
          </cell>
          <cell r="RL34" t="str">
            <v>3962182</v>
          </cell>
          <cell r="RM34">
            <v>45108</v>
          </cell>
          <cell r="RN34" t="str">
            <v>3962193　</v>
          </cell>
          <cell r="RO34">
            <v>45078</v>
          </cell>
          <cell r="RP34" t="str">
            <v>3962201　</v>
          </cell>
          <cell r="RQ34">
            <v>45078</v>
          </cell>
          <cell r="RR34" t="str">
            <v>3962211　</v>
          </cell>
          <cell r="RS34">
            <v>45170</v>
          </cell>
          <cell r="RT34">
            <v>3962327</v>
          </cell>
          <cell r="RU34">
            <v>0</v>
          </cell>
          <cell r="RV34">
            <v>0</v>
          </cell>
        </row>
        <row r="35">
          <cell r="A35">
            <v>26</v>
          </cell>
          <cell r="B35">
            <v>45200</v>
          </cell>
          <cell r="C35" t="str">
            <v xml:space="preserve">HRB1303  </v>
          </cell>
          <cell r="D35">
            <v>13035448</v>
          </cell>
          <cell r="E35">
            <v>173777</v>
          </cell>
          <cell r="F35" t="str">
            <v>日本</v>
          </cell>
          <cell r="G35" t="str">
            <v>（有）愛和</v>
          </cell>
          <cell r="H35" t="str">
            <v>制御盤</v>
          </cell>
          <cell r="I35" t="str">
            <v>南陵</v>
          </cell>
          <cell r="J35" t="str">
            <v>土岐</v>
          </cell>
          <cell r="K35">
            <v>45160</v>
          </cell>
          <cell r="L35">
            <v>0.95</v>
          </cell>
          <cell r="M35">
            <v>1</v>
          </cell>
          <cell r="N35">
            <v>45163</v>
          </cell>
          <cell r="O35">
            <v>1</v>
          </cell>
          <cell r="P35">
            <v>45164</v>
          </cell>
          <cell r="Q35">
            <v>1</v>
          </cell>
          <cell r="R35">
            <v>45167</v>
          </cell>
          <cell r="S35">
            <v>1</v>
          </cell>
          <cell r="T35">
            <v>45168</v>
          </cell>
          <cell r="U35">
            <v>45171</v>
          </cell>
          <cell r="V35">
            <v>45174</v>
          </cell>
          <cell r="W35">
            <v>45175</v>
          </cell>
          <cell r="X35">
            <v>1</v>
          </cell>
          <cell r="Y35">
            <v>45191</v>
          </cell>
          <cell r="AA35">
            <v>45181</v>
          </cell>
          <cell r="AB35">
            <v>45182</v>
          </cell>
          <cell r="AC35" t="str">
            <v>45078</v>
          </cell>
          <cell r="AD35" t="str">
            <v>3962182</v>
          </cell>
          <cell r="AE35" t="str">
            <v>3962193　</v>
          </cell>
          <cell r="AF35" t="str">
            <v>3962201　</v>
          </cell>
          <cell r="AG35" t="str">
            <v>3962212　</v>
          </cell>
          <cell r="CD35" t="str">
            <v/>
          </cell>
          <cell r="CF35" t="str">
            <v/>
          </cell>
          <cell r="CH35">
            <v>45078</v>
          </cell>
          <cell r="CI35">
            <v>3962182</v>
          </cell>
          <cell r="CJ35" t="str">
            <v/>
          </cell>
          <cell r="CN35" t="str">
            <v/>
          </cell>
          <cell r="CP35" t="str">
            <v/>
          </cell>
          <cell r="CR35" t="str">
            <v/>
          </cell>
          <cell r="CT35" t="str">
            <v/>
          </cell>
          <cell r="CX35">
            <v>45108</v>
          </cell>
          <cell r="CY35">
            <v>3962193</v>
          </cell>
          <cell r="CZ35" t="str">
            <v/>
          </cell>
          <cell r="DB35" t="str">
            <v>　</v>
          </cell>
          <cell r="DC35" t="str">
            <v>　</v>
          </cell>
          <cell r="DD35" t="str">
            <v/>
          </cell>
          <cell r="DF35" t="str">
            <v/>
          </cell>
          <cell r="DH35">
            <v>45078</v>
          </cell>
          <cell r="DI35">
            <v>3962201</v>
          </cell>
          <cell r="DJ35" t="str">
            <v/>
          </cell>
          <cell r="DL35" t="str">
            <v>　</v>
          </cell>
          <cell r="DM35" t="str">
            <v>　</v>
          </cell>
          <cell r="DN35" t="str">
            <v/>
          </cell>
          <cell r="DP35" t="str">
            <v/>
          </cell>
          <cell r="DR35" t="str">
            <v/>
          </cell>
          <cell r="DV35">
            <v>45108</v>
          </cell>
          <cell r="DW35">
            <v>3962212</v>
          </cell>
          <cell r="DX35" t="str">
            <v/>
          </cell>
          <cell r="DZ35" t="str">
            <v>　</v>
          </cell>
          <cell r="EA35" t="str">
            <v>　</v>
          </cell>
          <cell r="EB35" t="str">
            <v/>
          </cell>
          <cell r="EF35">
            <v>45170</v>
          </cell>
          <cell r="EG35">
            <v>3962327</v>
          </cell>
          <cell r="EJ35" t="str">
            <v>　</v>
          </cell>
          <cell r="EK35" t="str">
            <v>　</v>
          </cell>
          <cell r="EM35">
            <v>45148</v>
          </cell>
          <cell r="EN35">
            <v>45108</v>
          </cell>
          <cell r="EO35">
            <v>3962323</v>
          </cell>
          <cell r="EX35">
            <v>45108</v>
          </cell>
          <cell r="EY35">
            <v>3962225</v>
          </cell>
          <cell r="RC35">
            <v>45181</v>
          </cell>
          <cell r="RD35">
            <v>45078</v>
          </cell>
          <cell r="RE35">
            <v>0</v>
          </cell>
          <cell r="RF35">
            <v>45108</v>
          </cell>
          <cell r="RG35" t="str">
            <v/>
          </cell>
          <cell r="RH35">
            <v>45078</v>
          </cell>
          <cell r="RI35">
            <v>0</v>
          </cell>
          <cell r="RJ35">
            <v>0</v>
          </cell>
          <cell r="RK35">
            <v>45078</v>
          </cell>
          <cell r="RL35" t="str">
            <v>3962182</v>
          </cell>
          <cell r="RM35">
            <v>45108</v>
          </cell>
          <cell r="RN35" t="str">
            <v>3962193　</v>
          </cell>
          <cell r="RO35">
            <v>45078</v>
          </cell>
          <cell r="RP35" t="str">
            <v>3962201　</v>
          </cell>
          <cell r="RQ35">
            <v>45108</v>
          </cell>
          <cell r="RR35" t="str">
            <v>3962212　</v>
          </cell>
          <cell r="RS35">
            <v>45170</v>
          </cell>
          <cell r="RT35">
            <v>3962327</v>
          </cell>
          <cell r="RU35">
            <v>0</v>
          </cell>
          <cell r="RV35">
            <v>0</v>
          </cell>
        </row>
        <row r="36">
          <cell r="A36">
            <v>27</v>
          </cell>
          <cell r="B36">
            <v>45200</v>
          </cell>
          <cell r="C36" t="str">
            <v xml:space="preserve">HRB1303  </v>
          </cell>
          <cell r="D36">
            <v>13035451</v>
          </cell>
          <cell r="E36">
            <v>137100</v>
          </cell>
          <cell r="F36" t="str">
            <v>日本</v>
          </cell>
          <cell r="G36" t="str">
            <v>西日本オートメーション（株）</v>
          </cell>
          <cell r="H36" t="str">
            <v>制御盤</v>
          </cell>
          <cell r="I36" t="str">
            <v>南陵</v>
          </cell>
          <cell r="J36" t="str">
            <v>土岐</v>
          </cell>
          <cell r="K36">
            <v>45161</v>
          </cell>
          <cell r="L36">
            <v>0.95</v>
          </cell>
          <cell r="M36">
            <v>1</v>
          </cell>
          <cell r="N36">
            <v>45163</v>
          </cell>
          <cell r="O36">
            <v>1</v>
          </cell>
          <cell r="P36">
            <v>45164</v>
          </cell>
          <cell r="Q36">
            <v>1</v>
          </cell>
          <cell r="R36">
            <v>45167</v>
          </cell>
          <cell r="S36">
            <v>1</v>
          </cell>
          <cell r="T36">
            <v>45168</v>
          </cell>
          <cell r="U36">
            <v>45174</v>
          </cell>
          <cell r="V36">
            <v>45174</v>
          </cell>
          <cell r="W36">
            <v>45175</v>
          </cell>
          <cell r="X36">
            <v>1</v>
          </cell>
          <cell r="Y36">
            <v>45191</v>
          </cell>
          <cell r="AA36">
            <v>45181</v>
          </cell>
          <cell r="AB36">
            <v>45182</v>
          </cell>
          <cell r="AC36" t="str">
            <v>45108</v>
          </cell>
          <cell r="AD36" t="str">
            <v>3962183</v>
          </cell>
          <cell r="AE36" t="str">
            <v>3962193　</v>
          </cell>
          <cell r="AF36" t="str">
            <v>3962201　</v>
          </cell>
          <cell r="AG36" t="str">
            <v>3962212　</v>
          </cell>
          <cell r="CD36" t="str">
            <v/>
          </cell>
          <cell r="CF36" t="str">
            <v/>
          </cell>
          <cell r="CH36">
            <v>45108</v>
          </cell>
          <cell r="CI36">
            <v>3962183</v>
          </cell>
          <cell r="CJ36" t="str">
            <v/>
          </cell>
          <cell r="CN36" t="str">
            <v/>
          </cell>
          <cell r="CR36" t="str">
            <v/>
          </cell>
          <cell r="CT36" t="str">
            <v/>
          </cell>
          <cell r="CX36">
            <v>45108</v>
          </cell>
          <cell r="CY36">
            <v>3962193</v>
          </cell>
          <cell r="CZ36" t="str">
            <v/>
          </cell>
          <cell r="DB36" t="str">
            <v>　</v>
          </cell>
          <cell r="DC36" t="str">
            <v>　</v>
          </cell>
          <cell r="DD36" t="str">
            <v/>
          </cell>
          <cell r="DF36" t="str">
            <v/>
          </cell>
          <cell r="DH36">
            <v>45078</v>
          </cell>
          <cell r="DI36">
            <v>3962201</v>
          </cell>
          <cell r="DJ36" t="str">
            <v/>
          </cell>
          <cell r="DL36" t="str">
            <v>　</v>
          </cell>
          <cell r="DM36" t="str">
            <v>　</v>
          </cell>
          <cell r="DN36" t="str">
            <v/>
          </cell>
          <cell r="DR36" t="str">
            <v/>
          </cell>
          <cell r="DV36">
            <v>45108</v>
          </cell>
          <cell r="DW36">
            <v>3962212</v>
          </cell>
          <cell r="DX36" t="str">
            <v/>
          </cell>
          <cell r="DZ36" t="str">
            <v>　</v>
          </cell>
          <cell r="EA36" t="str">
            <v>　</v>
          </cell>
          <cell r="EB36" t="str">
            <v/>
          </cell>
          <cell r="EF36">
            <v>45170</v>
          </cell>
          <cell r="EG36">
            <v>3962327</v>
          </cell>
          <cell r="EJ36" t="str">
            <v>　</v>
          </cell>
          <cell r="EK36" t="str">
            <v>　</v>
          </cell>
          <cell r="EM36">
            <v>45161</v>
          </cell>
          <cell r="ET36">
            <v>45048</v>
          </cell>
          <cell r="EU36">
            <v>3962220</v>
          </cell>
          <cell r="EX36">
            <v>45108</v>
          </cell>
          <cell r="EY36">
            <v>3962225</v>
          </cell>
          <cell r="FX36">
            <v>44972</v>
          </cell>
          <cell r="FY36">
            <v>3962067</v>
          </cell>
          <cell r="GE36">
            <v>45048</v>
          </cell>
          <cell r="GF36">
            <v>3962235</v>
          </cell>
          <cell r="RC36">
            <v>45181</v>
          </cell>
          <cell r="RD36">
            <v>45108</v>
          </cell>
          <cell r="RE36">
            <v>0</v>
          </cell>
          <cell r="RF36">
            <v>45108</v>
          </cell>
          <cell r="RG36" t="str">
            <v/>
          </cell>
          <cell r="RH36">
            <v>45078</v>
          </cell>
          <cell r="RI36">
            <v>0</v>
          </cell>
          <cell r="RJ36">
            <v>0</v>
          </cell>
          <cell r="RK36">
            <v>45108</v>
          </cell>
          <cell r="RL36" t="str">
            <v>3962183</v>
          </cell>
          <cell r="RM36">
            <v>45108</v>
          </cell>
          <cell r="RN36" t="str">
            <v>3962193　</v>
          </cell>
          <cell r="RO36">
            <v>45078</v>
          </cell>
          <cell r="RP36" t="str">
            <v>3962201　</v>
          </cell>
          <cell r="RQ36">
            <v>45108</v>
          </cell>
          <cell r="RR36" t="str">
            <v>3962212　</v>
          </cell>
          <cell r="RS36">
            <v>45170</v>
          </cell>
          <cell r="RT36">
            <v>3962327</v>
          </cell>
          <cell r="RU36">
            <v>0</v>
          </cell>
          <cell r="RV36">
            <v>0</v>
          </cell>
        </row>
        <row r="37">
          <cell r="A37">
            <v>28</v>
          </cell>
          <cell r="B37">
            <v>45200</v>
          </cell>
          <cell r="C37" t="str">
            <v xml:space="preserve">HRB8025 EXP </v>
          </cell>
          <cell r="D37">
            <v>80255322</v>
          </cell>
          <cell r="E37" t="str">
            <v>BDA0598</v>
          </cell>
          <cell r="F37" t="str">
            <v>カナダ</v>
          </cell>
          <cell r="G37" t="str">
            <v>ＡＭＡＤＡ　ＣＡＮＡＤＡ　ＬＴＤ．</v>
          </cell>
          <cell r="H37" t="str">
            <v>制御盤</v>
          </cell>
          <cell r="I37" t="str">
            <v>南陵</v>
          </cell>
          <cell r="J37" t="str">
            <v>土岐</v>
          </cell>
          <cell r="K37">
            <v>45161</v>
          </cell>
          <cell r="L37">
            <v>0.95</v>
          </cell>
          <cell r="M37">
            <v>1</v>
          </cell>
          <cell r="N37">
            <v>45163</v>
          </cell>
          <cell r="O37">
            <v>1</v>
          </cell>
          <cell r="P37">
            <v>45167</v>
          </cell>
          <cell r="Q37">
            <v>1</v>
          </cell>
          <cell r="R37">
            <v>45168</v>
          </cell>
          <cell r="S37">
            <v>1</v>
          </cell>
          <cell r="T37">
            <v>45171</v>
          </cell>
          <cell r="U37">
            <v>45174</v>
          </cell>
          <cell r="V37">
            <v>45174</v>
          </cell>
          <cell r="W37">
            <v>45175</v>
          </cell>
          <cell r="X37">
            <v>1</v>
          </cell>
          <cell r="Y37">
            <v>45195</v>
          </cell>
          <cell r="AA37">
            <v>45181</v>
          </cell>
          <cell r="AB37">
            <v>45182</v>
          </cell>
          <cell r="AC37" t="str">
            <v>45078</v>
          </cell>
          <cell r="AD37" t="str">
            <v>3962186</v>
          </cell>
          <cell r="AE37" t="str">
            <v>3962193　</v>
          </cell>
          <cell r="AF37" t="str">
            <v>3962205　</v>
          </cell>
          <cell r="AG37" t="str">
            <v>3962216　</v>
          </cell>
          <cell r="CD37" t="str">
            <v/>
          </cell>
          <cell r="CF37" t="str">
            <v/>
          </cell>
          <cell r="CH37" t="str">
            <v/>
          </cell>
          <cell r="CJ37" t="str">
            <v/>
          </cell>
          <cell r="CN37" t="str">
            <v/>
          </cell>
          <cell r="CP37">
            <v>45078</v>
          </cell>
          <cell r="CQ37">
            <v>3962186</v>
          </cell>
          <cell r="CR37" t="str">
            <v/>
          </cell>
          <cell r="CT37" t="str">
            <v/>
          </cell>
          <cell r="CX37">
            <v>45108</v>
          </cell>
          <cell r="CY37">
            <v>3962193</v>
          </cell>
          <cell r="CZ37" t="str">
            <v/>
          </cell>
          <cell r="DB37" t="str">
            <v>　</v>
          </cell>
          <cell r="DC37" t="str">
            <v>　</v>
          </cell>
          <cell r="DD37" t="str">
            <v/>
          </cell>
          <cell r="DF37" t="str">
            <v/>
          </cell>
          <cell r="DH37" t="str">
            <v/>
          </cell>
          <cell r="DJ37" t="str">
            <v/>
          </cell>
          <cell r="DL37" t="str">
            <v>　</v>
          </cell>
          <cell r="DM37" t="str">
            <v>　</v>
          </cell>
          <cell r="DN37" t="str">
            <v/>
          </cell>
          <cell r="DP37">
            <v>45078</v>
          </cell>
          <cell r="DQ37">
            <v>3962205</v>
          </cell>
          <cell r="DR37" t="str">
            <v/>
          </cell>
          <cell r="DV37" t="str">
            <v/>
          </cell>
          <cell r="DX37" t="str">
            <v/>
          </cell>
          <cell r="DZ37" t="str">
            <v>　</v>
          </cell>
          <cell r="EA37" t="str">
            <v>　</v>
          </cell>
          <cell r="EB37">
            <v>45108</v>
          </cell>
          <cell r="EC37">
            <v>3962216</v>
          </cell>
          <cell r="EF37">
            <v>45170</v>
          </cell>
          <cell r="EG37">
            <v>3962327</v>
          </cell>
          <cell r="EJ37" t="str">
            <v>　</v>
          </cell>
          <cell r="EK37" t="str">
            <v>　</v>
          </cell>
          <cell r="EM37">
            <v>45161</v>
          </cell>
          <cell r="EX37">
            <v>45108</v>
          </cell>
          <cell r="EY37">
            <v>3962225</v>
          </cell>
          <cell r="RC37">
            <v>45181</v>
          </cell>
          <cell r="RD37">
            <v>0</v>
          </cell>
          <cell r="RE37">
            <v>45078</v>
          </cell>
          <cell r="RF37">
            <v>45108</v>
          </cell>
          <cell r="RG37" t="str">
            <v/>
          </cell>
          <cell r="RH37">
            <v>0</v>
          </cell>
          <cell r="RI37">
            <v>45078</v>
          </cell>
          <cell r="RJ37">
            <v>0</v>
          </cell>
          <cell r="RK37">
            <v>45078</v>
          </cell>
          <cell r="RL37" t="str">
            <v>3962186</v>
          </cell>
          <cell r="RM37">
            <v>45108</v>
          </cell>
          <cell r="RN37" t="str">
            <v>3962193　</v>
          </cell>
          <cell r="RO37">
            <v>45078</v>
          </cell>
          <cell r="RP37" t="str">
            <v>3962205　</v>
          </cell>
          <cell r="RQ37">
            <v>45108</v>
          </cell>
          <cell r="RR37" t="str">
            <v>3962216　</v>
          </cell>
          <cell r="RS37">
            <v>45170</v>
          </cell>
          <cell r="RT37">
            <v>3962327</v>
          </cell>
          <cell r="RU37">
            <v>0</v>
          </cell>
          <cell r="RV37">
            <v>0</v>
          </cell>
        </row>
        <row r="38">
          <cell r="A38">
            <v>29</v>
          </cell>
          <cell r="B38">
            <v>45200</v>
          </cell>
          <cell r="C38" t="str">
            <v xml:space="preserve">HRB8025  </v>
          </cell>
          <cell r="D38">
            <v>80255323</v>
          </cell>
          <cell r="E38">
            <v>187133</v>
          </cell>
          <cell r="F38" t="str">
            <v>日本</v>
          </cell>
          <cell r="G38" t="str">
            <v>（株）アマダベンディングＳ部</v>
          </cell>
          <cell r="H38" t="str">
            <v>制御盤</v>
          </cell>
          <cell r="I38" t="str">
            <v>南陵</v>
          </cell>
          <cell r="J38" t="str">
            <v>土岐</v>
          </cell>
          <cell r="K38">
            <v>45161</v>
          </cell>
          <cell r="L38">
            <v>0.95</v>
          </cell>
          <cell r="M38">
            <v>1</v>
          </cell>
          <cell r="N38">
            <v>45164</v>
          </cell>
          <cell r="O38">
            <v>1</v>
          </cell>
          <cell r="P38">
            <v>45167</v>
          </cell>
          <cell r="Q38">
            <v>1</v>
          </cell>
          <cell r="R38">
            <v>45168</v>
          </cell>
          <cell r="S38">
            <v>1</v>
          </cell>
          <cell r="T38">
            <v>45171</v>
          </cell>
          <cell r="U38">
            <v>45174</v>
          </cell>
          <cell r="V38">
            <v>45175</v>
          </cell>
          <cell r="W38">
            <v>45176</v>
          </cell>
          <cell r="X38">
            <v>1</v>
          </cell>
          <cell r="Y38">
            <v>45195</v>
          </cell>
          <cell r="AA38">
            <v>45181</v>
          </cell>
          <cell r="AB38">
            <v>45182</v>
          </cell>
          <cell r="AC38" t="str">
            <v>45108</v>
          </cell>
          <cell r="AD38" t="str">
            <v>3962180</v>
          </cell>
          <cell r="AE38" t="str">
            <v>3962193　</v>
          </cell>
          <cell r="AF38" t="str">
            <v>3962198　</v>
          </cell>
          <cell r="AG38" t="str">
            <v>3962212　</v>
          </cell>
          <cell r="CD38" t="str">
            <v/>
          </cell>
          <cell r="CF38">
            <v>45108</v>
          </cell>
          <cell r="CG38">
            <v>3962180</v>
          </cell>
          <cell r="CH38" t="str">
            <v/>
          </cell>
          <cell r="CJ38" t="str">
            <v/>
          </cell>
          <cell r="CN38" t="str">
            <v/>
          </cell>
          <cell r="CP38" t="str">
            <v/>
          </cell>
          <cell r="CR38" t="str">
            <v/>
          </cell>
          <cell r="CT38" t="str">
            <v/>
          </cell>
          <cell r="CX38">
            <v>45108</v>
          </cell>
          <cell r="CY38">
            <v>3962193</v>
          </cell>
          <cell r="CZ38" t="str">
            <v/>
          </cell>
          <cell r="DB38" t="str">
            <v>　</v>
          </cell>
          <cell r="DC38" t="str">
            <v>　</v>
          </cell>
          <cell r="DD38" t="str">
            <v/>
          </cell>
          <cell r="DF38">
            <v>45078</v>
          </cell>
          <cell r="DG38">
            <v>3962198</v>
          </cell>
          <cell r="DH38" t="str">
            <v/>
          </cell>
          <cell r="DJ38" t="str">
            <v/>
          </cell>
          <cell r="DL38" t="str">
            <v>　</v>
          </cell>
          <cell r="DM38" t="str">
            <v>　</v>
          </cell>
          <cell r="DN38" t="str">
            <v/>
          </cell>
          <cell r="DP38" t="str">
            <v/>
          </cell>
          <cell r="DR38" t="str">
            <v/>
          </cell>
          <cell r="DV38">
            <v>45108</v>
          </cell>
          <cell r="DW38">
            <v>3962212</v>
          </cell>
          <cell r="DX38" t="str">
            <v/>
          </cell>
          <cell r="DZ38" t="str">
            <v>　</v>
          </cell>
          <cell r="EA38" t="str">
            <v>　</v>
          </cell>
          <cell r="EB38" t="str">
            <v/>
          </cell>
          <cell r="EF38">
            <v>45170</v>
          </cell>
          <cell r="EG38">
            <v>3962327</v>
          </cell>
          <cell r="EJ38" t="str">
            <v>　</v>
          </cell>
          <cell r="EK38" t="str">
            <v>　</v>
          </cell>
          <cell r="EM38">
            <v>45161</v>
          </cell>
          <cell r="EX38">
            <v>45108</v>
          </cell>
          <cell r="EY38">
            <v>3962225</v>
          </cell>
          <cell r="RC38">
            <v>45181</v>
          </cell>
          <cell r="RD38">
            <v>45108</v>
          </cell>
          <cell r="RE38">
            <v>0</v>
          </cell>
          <cell r="RF38">
            <v>45108</v>
          </cell>
          <cell r="RG38" t="str">
            <v/>
          </cell>
          <cell r="RH38">
            <v>45078</v>
          </cell>
          <cell r="RI38">
            <v>0</v>
          </cell>
          <cell r="RJ38">
            <v>0</v>
          </cell>
          <cell r="RK38">
            <v>45108</v>
          </cell>
          <cell r="RL38" t="str">
            <v>3962180</v>
          </cell>
          <cell r="RM38">
            <v>45108</v>
          </cell>
          <cell r="RN38" t="str">
            <v>3962193　</v>
          </cell>
          <cell r="RO38">
            <v>45078</v>
          </cell>
          <cell r="RP38" t="str">
            <v>3962198　</v>
          </cell>
          <cell r="RQ38">
            <v>45108</v>
          </cell>
          <cell r="RR38" t="str">
            <v>3962212　</v>
          </cell>
          <cell r="RS38">
            <v>45170</v>
          </cell>
          <cell r="RT38">
            <v>3962327</v>
          </cell>
          <cell r="RU38">
            <v>0</v>
          </cell>
          <cell r="RV38">
            <v>0</v>
          </cell>
        </row>
        <row r="39">
          <cell r="A39">
            <v>30</v>
          </cell>
          <cell r="B39">
            <v>45170</v>
          </cell>
          <cell r="C39" t="str">
            <v>HRB1003ATC</v>
          </cell>
          <cell r="D39" t="str">
            <v>RC130088</v>
          </cell>
          <cell r="F39" t="str">
            <v>CE</v>
          </cell>
          <cell r="G39" t="str">
            <v>AESA</v>
          </cell>
          <cell r="H39" t="str">
            <v>ATC盤</v>
          </cell>
          <cell r="I39" t="str">
            <v>南陵</v>
          </cell>
          <cell r="J39" t="str">
            <v>土岐</v>
          </cell>
          <cell r="W39">
            <v>45175</v>
          </cell>
          <cell r="AA39">
            <v>45175</v>
          </cell>
          <cell r="AB39">
            <v>45176</v>
          </cell>
          <cell r="CD39" t="str">
            <v/>
          </cell>
          <cell r="CF39" t="str">
            <v/>
          </cell>
          <cell r="CJ39" t="str">
            <v/>
          </cell>
          <cell r="CP39" t="str">
            <v/>
          </cell>
          <cell r="CR39" t="str">
            <v/>
          </cell>
          <cell r="CT39" t="str">
            <v/>
          </cell>
          <cell r="CX39" t="str">
            <v/>
          </cell>
          <cell r="DB39" t="str">
            <v>　</v>
          </cell>
          <cell r="DC39" t="str">
            <v>　</v>
          </cell>
          <cell r="DL39" t="str">
            <v>　</v>
          </cell>
          <cell r="DM39" t="str">
            <v>　</v>
          </cell>
          <cell r="DZ39" t="str">
            <v>　</v>
          </cell>
          <cell r="EA39" t="str">
            <v>　</v>
          </cell>
          <cell r="EJ39" t="str">
            <v>　</v>
          </cell>
          <cell r="EK39" t="str">
            <v>　</v>
          </cell>
          <cell r="RC39">
            <v>45175</v>
          </cell>
          <cell r="RD39">
            <v>0</v>
          </cell>
          <cell r="RE39">
            <v>0</v>
          </cell>
          <cell r="RF39" t="str">
            <v/>
          </cell>
          <cell r="RG39">
            <v>0</v>
          </cell>
          <cell r="RH39">
            <v>0</v>
          </cell>
          <cell r="RI39">
            <v>0</v>
          </cell>
          <cell r="RJ39">
            <v>0</v>
          </cell>
          <cell r="RK39">
            <v>0</v>
          </cell>
          <cell r="RL39">
            <v>0</v>
          </cell>
          <cell r="RM39">
            <v>0</v>
          </cell>
          <cell r="RN39">
            <v>0</v>
          </cell>
          <cell r="RO39">
            <v>0</v>
          </cell>
          <cell r="RP39">
            <v>0</v>
          </cell>
          <cell r="RQ39">
            <v>0</v>
          </cell>
          <cell r="RR39">
            <v>0</v>
          </cell>
          <cell r="RS39">
            <v>0</v>
          </cell>
          <cell r="RT39">
            <v>0</v>
          </cell>
          <cell r="RU39">
            <v>0</v>
          </cell>
          <cell r="RV39">
            <v>0</v>
          </cell>
        </row>
        <row r="40">
          <cell r="A40">
            <v>31</v>
          </cell>
          <cell r="B40">
            <v>45170</v>
          </cell>
          <cell r="C40" t="str">
            <v>HRB1003ATC</v>
          </cell>
          <cell r="D40" t="str">
            <v>RC130089</v>
          </cell>
          <cell r="F40" t="str">
            <v>CE</v>
          </cell>
          <cell r="G40" t="str">
            <v>AESA</v>
          </cell>
          <cell r="H40" t="str">
            <v>ATC盤</v>
          </cell>
          <cell r="I40" t="str">
            <v>南陵</v>
          </cell>
          <cell r="J40" t="str">
            <v>土岐</v>
          </cell>
          <cell r="W40">
            <v>45175</v>
          </cell>
          <cell r="AA40">
            <v>45175</v>
          </cell>
          <cell r="AB40">
            <v>45176</v>
          </cell>
          <cell r="CD40" t="str">
            <v/>
          </cell>
          <cell r="CF40" t="str">
            <v/>
          </cell>
          <cell r="CN40" t="str">
            <v/>
          </cell>
          <cell r="CP40" t="str">
            <v/>
          </cell>
          <cell r="CR40" t="str">
            <v/>
          </cell>
          <cell r="CT40" t="str">
            <v/>
          </cell>
          <cell r="DB40" t="str">
            <v>　</v>
          </cell>
          <cell r="DC40" t="str">
            <v>　</v>
          </cell>
          <cell r="DL40" t="str">
            <v>　</v>
          </cell>
          <cell r="DM40" t="str">
            <v>　</v>
          </cell>
          <cell r="DZ40" t="str">
            <v>　</v>
          </cell>
          <cell r="EA40" t="str">
            <v>　</v>
          </cell>
          <cell r="EJ40" t="str">
            <v>　</v>
          </cell>
          <cell r="EK40" t="str">
            <v>　</v>
          </cell>
          <cell r="RC40">
            <v>45175</v>
          </cell>
          <cell r="RD40">
            <v>0</v>
          </cell>
          <cell r="RE40">
            <v>0</v>
          </cell>
          <cell r="RF40">
            <v>0</v>
          </cell>
          <cell r="RG40">
            <v>0</v>
          </cell>
          <cell r="RH40">
            <v>0</v>
          </cell>
          <cell r="RI40">
            <v>0</v>
          </cell>
          <cell r="RJ40">
            <v>0</v>
          </cell>
          <cell r="RK40">
            <v>0</v>
          </cell>
          <cell r="RL40">
            <v>0</v>
          </cell>
          <cell r="RM40">
            <v>0</v>
          </cell>
          <cell r="RN40">
            <v>0</v>
          </cell>
          <cell r="RO40">
            <v>0</v>
          </cell>
          <cell r="RP40">
            <v>0</v>
          </cell>
          <cell r="RQ40">
            <v>0</v>
          </cell>
          <cell r="RR40">
            <v>0</v>
          </cell>
          <cell r="RS40">
            <v>0</v>
          </cell>
          <cell r="RT40">
            <v>0</v>
          </cell>
          <cell r="RU40">
            <v>0</v>
          </cell>
          <cell r="RV40">
            <v>0</v>
          </cell>
        </row>
        <row r="41">
          <cell r="A41">
            <v>32</v>
          </cell>
          <cell r="B41">
            <v>45200</v>
          </cell>
          <cell r="C41" t="str">
            <v xml:space="preserve">HRB5020 EXP </v>
          </cell>
          <cell r="D41">
            <v>50205108</v>
          </cell>
          <cell r="E41" t="str">
            <v>ASB0500</v>
          </cell>
          <cell r="F41" t="str">
            <v>韓国</v>
          </cell>
          <cell r="G41" t="str">
            <v>【韓国】ＨＡＮＩＬ　ＥＬＥＣＴＲＩＣ</v>
          </cell>
          <cell r="H41" t="str">
            <v>制御盤</v>
          </cell>
          <cell r="I41" t="str">
            <v>南陵</v>
          </cell>
          <cell r="J41" t="str">
            <v>土岐</v>
          </cell>
          <cell r="K41">
            <v>45162</v>
          </cell>
          <cell r="L41">
            <v>0.95</v>
          </cell>
          <cell r="M41">
            <v>1</v>
          </cell>
          <cell r="N41">
            <v>45164</v>
          </cell>
          <cell r="O41">
            <v>1</v>
          </cell>
          <cell r="P41">
            <v>45167</v>
          </cell>
          <cell r="Q41">
            <v>1</v>
          </cell>
          <cell r="R41">
            <v>45168</v>
          </cell>
          <cell r="S41">
            <v>1</v>
          </cell>
          <cell r="T41">
            <v>45174</v>
          </cell>
          <cell r="U41">
            <v>45171</v>
          </cell>
          <cell r="V41">
            <v>45175</v>
          </cell>
          <cell r="W41">
            <v>45174</v>
          </cell>
          <cell r="X41">
            <v>1</v>
          </cell>
          <cell r="Y41">
            <v>45196</v>
          </cell>
          <cell r="AA41">
            <v>45181</v>
          </cell>
          <cell r="AB41">
            <v>45182</v>
          </cell>
          <cell r="AC41" t="str">
            <v>44943</v>
          </cell>
          <cell r="AD41" t="str">
            <v>3861930</v>
          </cell>
          <cell r="AE41" t="str">
            <v>3962193　</v>
          </cell>
          <cell r="AF41" t="str">
            <v>3861939　</v>
          </cell>
          <cell r="AG41" t="str">
            <v>3962216　</v>
          </cell>
          <cell r="CD41" t="str">
            <v/>
          </cell>
          <cell r="CF41" t="str">
            <v/>
          </cell>
          <cell r="CH41" t="str">
            <v/>
          </cell>
          <cell r="CJ41" t="str">
            <v/>
          </cell>
          <cell r="CN41">
            <v>44943</v>
          </cell>
          <cell r="CO41">
            <v>3861930</v>
          </cell>
          <cell r="CP41" t="str">
            <v/>
          </cell>
          <cell r="CR41" t="str">
            <v/>
          </cell>
          <cell r="CT41" t="str">
            <v/>
          </cell>
          <cell r="CX41">
            <v>45108</v>
          </cell>
          <cell r="CY41">
            <v>3962193</v>
          </cell>
          <cell r="CZ41" t="str">
            <v/>
          </cell>
          <cell r="DB41" t="str">
            <v>　</v>
          </cell>
          <cell r="DC41" t="str">
            <v>　</v>
          </cell>
          <cell r="DD41" t="str">
            <v/>
          </cell>
          <cell r="DF41" t="str">
            <v/>
          </cell>
          <cell r="DH41" t="str">
            <v/>
          </cell>
          <cell r="DJ41" t="str">
            <v/>
          </cell>
          <cell r="DL41" t="str">
            <v>　</v>
          </cell>
          <cell r="DM41" t="str">
            <v>　</v>
          </cell>
          <cell r="DN41">
            <v>44943</v>
          </cell>
          <cell r="DO41">
            <v>3861939</v>
          </cell>
          <cell r="DP41" t="str">
            <v/>
          </cell>
          <cell r="DR41" t="str">
            <v/>
          </cell>
          <cell r="DV41" t="str">
            <v/>
          </cell>
          <cell r="DX41" t="str">
            <v/>
          </cell>
          <cell r="DZ41" t="str">
            <v>　</v>
          </cell>
          <cell r="EA41" t="str">
            <v>　</v>
          </cell>
          <cell r="EB41">
            <v>45108</v>
          </cell>
          <cell r="EC41">
            <v>3962216</v>
          </cell>
          <cell r="ED41" t="str">
            <v/>
          </cell>
          <cell r="EF41">
            <v>45170</v>
          </cell>
          <cell r="EG41">
            <v>3962327</v>
          </cell>
          <cell r="EJ41" t="str">
            <v>　</v>
          </cell>
          <cell r="EK41" t="str">
            <v>　</v>
          </cell>
          <cell r="EM41">
            <v>45161</v>
          </cell>
          <cell r="EX41">
            <v>45108</v>
          </cell>
          <cell r="EY41">
            <v>3962225</v>
          </cell>
          <cell r="RC41">
            <v>45181</v>
          </cell>
          <cell r="RD41">
            <v>0</v>
          </cell>
          <cell r="RE41">
            <v>44943</v>
          </cell>
          <cell r="RF41">
            <v>45108</v>
          </cell>
          <cell r="RG41" t="str">
            <v/>
          </cell>
          <cell r="RH41">
            <v>0</v>
          </cell>
          <cell r="RI41">
            <v>44943</v>
          </cell>
          <cell r="RJ41">
            <v>0</v>
          </cell>
          <cell r="RK41">
            <v>44943</v>
          </cell>
          <cell r="RL41" t="str">
            <v>3861930</v>
          </cell>
          <cell r="RM41">
            <v>45108</v>
          </cell>
          <cell r="RN41" t="str">
            <v>3962193　</v>
          </cell>
          <cell r="RO41">
            <v>44943</v>
          </cell>
          <cell r="RP41" t="str">
            <v>3861939　</v>
          </cell>
          <cell r="RQ41">
            <v>45108</v>
          </cell>
          <cell r="RR41" t="str">
            <v>3962216　</v>
          </cell>
          <cell r="RS41">
            <v>45170</v>
          </cell>
          <cell r="RT41">
            <v>3962327</v>
          </cell>
          <cell r="RU41">
            <v>0</v>
          </cell>
          <cell r="RV41">
            <v>0</v>
          </cell>
        </row>
        <row r="42">
          <cell r="A42">
            <v>33</v>
          </cell>
          <cell r="B42">
            <v>45200</v>
          </cell>
          <cell r="C42" t="str">
            <v xml:space="preserve">HRB2204  </v>
          </cell>
          <cell r="D42">
            <v>22045107</v>
          </cell>
          <cell r="E42">
            <v>104888</v>
          </cell>
          <cell r="F42" t="str">
            <v>日本</v>
          </cell>
          <cell r="G42" t="str">
            <v>（株）サインズ</v>
          </cell>
          <cell r="H42" t="str">
            <v>制御盤</v>
          </cell>
          <cell r="I42" t="str">
            <v>南陵</v>
          </cell>
          <cell r="J42" t="str">
            <v>土岐</v>
          </cell>
          <cell r="K42">
            <v>45162</v>
          </cell>
          <cell r="L42">
            <v>0.95</v>
          </cell>
          <cell r="M42">
            <v>1</v>
          </cell>
          <cell r="N42">
            <v>45167</v>
          </cell>
          <cell r="O42">
            <v>1</v>
          </cell>
          <cell r="P42">
            <v>45168</v>
          </cell>
          <cell r="Q42">
            <v>1</v>
          </cell>
          <cell r="R42">
            <v>45171</v>
          </cell>
          <cell r="S42">
            <v>1</v>
          </cell>
          <cell r="T42">
            <v>45174</v>
          </cell>
          <cell r="U42">
            <v>45171</v>
          </cell>
          <cell r="V42">
            <v>45175</v>
          </cell>
          <cell r="W42">
            <v>45174</v>
          </cell>
          <cell r="X42">
            <v>1</v>
          </cell>
          <cell r="Y42">
            <v>45197</v>
          </cell>
          <cell r="AA42">
            <v>45181</v>
          </cell>
          <cell r="AB42">
            <v>45182</v>
          </cell>
          <cell r="AC42" t="str">
            <v>45048</v>
          </cell>
          <cell r="AD42" t="str">
            <v>3962184</v>
          </cell>
          <cell r="AE42" t="str">
            <v>3962094　</v>
          </cell>
          <cell r="AF42" t="str">
            <v>3962168　</v>
          </cell>
          <cell r="AG42" t="str">
            <v>3962170　</v>
          </cell>
          <cell r="CD42" t="str">
            <v/>
          </cell>
          <cell r="CF42" t="str">
            <v/>
          </cell>
          <cell r="CH42" t="str">
            <v/>
          </cell>
          <cell r="CJ42">
            <v>45048</v>
          </cell>
          <cell r="CK42">
            <v>3962184</v>
          </cell>
          <cell r="CN42" t="str">
            <v/>
          </cell>
          <cell r="CP42" t="str">
            <v/>
          </cell>
          <cell r="CR42" t="str">
            <v/>
          </cell>
          <cell r="CT42" t="str">
            <v/>
          </cell>
          <cell r="CX42" t="str">
            <v/>
          </cell>
          <cell r="CZ42">
            <v>45000</v>
          </cell>
          <cell r="DA42">
            <v>3962094</v>
          </cell>
          <cell r="DB42" t="str">
            <v>　</v>
          </cell>
          <cell r="DC42" t="str">
            <v>　</v>
          </cell>
          <cell r="DD42" t="str">
            <v/>
          </cell>
          <cell r="DF42" t="str">
            <v/>
          </cell>
          <cell r="DH42" t="str">
            <v/>
          </cell>
          <cell r="DJ42">
            <v>45031</v>
          </cell>
          <cell r="DK42">
            <v>3962168</v>
          </cell>
          <cell r="DL42" t="str">
            <v>　</v>
          </cell>
          <cell r="DM42" t="str">
            <v>　</v>
          </cell>
          <cell r="DN42" t="str">
            <v/>
          </cell>
          <cell r="DP42" t="str">
            <v/>
          </cell>
          <cell r="DR42" t="str">
            <v/>
          </cell>
          <cell r="DT42" t="str">
            <v/>
          </cell>
          <cell r="DV42" t="str">
            <v/>
          </cell>
          <cell r="DX42">
            <v>45031</v>
          </cell>
          <cell r="DY42">
            <v>3962170</v>
          </cell>
          <cell r="DZ42" t="str">
            <v>　</v>
          </cell>
          <cell r="EA42" t="str">
            <v>　</v>
          </cell>
          <cell r="EB42" t="str">
            <v/>
          </cell>
          <cell r="ED42" t="str">
            <v/>
          </cell>
          <cell r="EH42">
            <v>45170</v>
          </cell>
          <cell r="EI42">
            <v>3962328</v>
          </cell>
          <cell r="EJ42" t="str">
            <v>　</v>
          </cell>
          <cell r="EK42" t="str">
            <v>　</v>
          </cell>
          <cell r="EM42">
            <v>45161</v>
          </cell>
          <cell r="EX42">
            <v>45108</v>
          </cell>
          <cell r="EY42">
            <v>3962225</v>
          </cell>
          <cell r="RC42">
            <v>45181</v>
          </cell>
          <cell r="RD42">
            <v>45048</v>
          </cell>
          <cell r="RE42">
            <v>0</v>
          </cell>
          <cell r="RF42" t="str">
            <v/>
          </cell>
          <cell r="RG42">
            <v>45000</v>
          </cell>
          <cell r="RH42">
            <v>45031</v>
          </cell>
          <cell r="RI42">
            <v>0</v>
          </cell>
          <cell r="RJ42">
            <v>0</v>
          </cell>
          <cell r="RK42">
            <v>45048</v>
          </cell>
          <cell r="RL42" t="str">
            <v>3962184</v>
          </cell>
          <cell r="RM42">
            <v>45000</v>
          </cell>
          <cell r="RN42" t="str">
            <v>3962094　</v>
          </cell>
          <cell r="RO42">
            <v>45031</v>
          </cell>
          <cell r="RP42" t="str">
            <v>3962168　</v>
          </cell>
          <cell r="RQ42">
            <v>45031</v>
          </cell>
          <cell r="RR42" t="str">
            <v>3962170　</v>
          </cell>
          <cell r="RS42">
            <v>45170</v>
          </cell>
          <cell r="RT42">
            <v>3962328</v>
          </cell>
          <cell r="RU42">
            <v>0</v>
          </cell>
          <cell r="RV42">
            <v>0</v>
          </cell>
        </row>
        <row r="43">
          <cell r="A43">
            <v>34</v>
          </cell>
          <cell r="C43" t="str">
            <v>HRB2204ATC</v>
          </cell>
          <cell r="D43">
            <v>22490001</v>
          </cell>
          <cell r="F43" t="str">
            <v>日本</v>
          </cell>
          <cell r="H43" t="str">
            <v>ATC盤</v>
          </cell>
          <cell r="I43" t="str">
            <v>厚木</v>
          </cell>
          <cell r="J43" t="str">
            <v>土岐</v>
          </cell>
          <cell r="AA43">
            <v>45181</v>
          </cell>
          <cell r="AB43">
            <v>45182</v>
          </cell>
          <cell r="DB43" t="str">
            <v>　</v>
          </cell>
          <cell r="DC43" t="str">
            <v>　</v>
          </cell>
          <cell r="DL43" t="str">
            <v>　</v>
          </cell>
          <cell r="DM43" t="str">
            <v>　</v>
          </cell>
          <cell r="DZ43" t="str">
            <v>　</v>
          </cell>
          <cell r="EA43" t="str">
            <v>　</v>
          </cell>
          <cell r="EJ43" t="str">
            <v>　</v>
          </cell>
          <cell r="EK43" t="str">
            <v>　</v>
          </cell>
          <cell r="RC43">
            <v>45181</v>
          </cell>
          <cell r="RD43">
            <v>0</v>
          </cell>
          <cell r="RE43">
            <v>0</v>
          </cell>
          <cell r="RF43">
            <v>0</v>
          </cell>
          <cell r="RG43">
            <v>0</v>
          </cell>
          <cell r="RH43">
            <v>0</v>
          </cell>
          <cell r="RI43">
            <v>0</v>
          </cell>
          <cell r="RJ43">
            <v>0</v>
          </cell>
          <cell r="RK43">
            <v>0</v>
          </cell>
          <cell r="RL43">
            <v>0</v>
          </cell>
          <cell r="RM43">
            <v>0</v>
          </cell>
          <cell r="RN43">
            <v>0</v>
          </cell>
          <cell r="RO43">
            <v>0</v>
          </cell>
          <cell r="RP43">
            <v>0</v>
          </cell>
          <cell r="RQ43">
            <v>0</v>
          </cell>
          <cell r="RR43">
            <v>0</v>
          </cell>
          <cell r="RS43">
            <v>0</v>
          </cell>
          <cell r="RT43">
            <v>0</v>
          </cell>
          <cell r="RU43">
            <v>0</v>
          </cell>
          <cell r="RV43">
            <v>0</v>
          </cell>
        </row>
        <row r="44">
          <cell r="A44">
            <v>35</v>
          </cell>
          <cell r="B44">
            <v>45200</v>
          </cell>
          <cell r="C44" t="str">
            <v xml:space="preserve">HRB1303  </v>
          </cell>
          <cell r="D44">
            <v>13035450</v>
          </cell>
          <cell r="E44">
            <v>180466</v>
          </cell>
          <cell r="F44" t="str">
            <v>日本</v>
          </cell>
          <cell r="G44" t="str">
            <v>四国クレー（株）</v>
          </cell>
          <cell r="H44" t="str">
            <v>制御盤</v>
          </cell>
          <cell r="I44" t="str">
            <v>南陵</v>
          </cell>
          <cell r="J44" t="str">
            <v>土岐</v>
          </cell>
          <cell r="K44">
            <v>45163</v>
          </cell>
          <cell r="L44">
            <v>0.95</v>
          </cell>
          <cell r="M44">
            <v>1</v>
          </cell>
          <cell r="N44">
            <v>45167</v>
          </cell>
          <cell r="O44">
            <v>1</v>
          </cell>
          <cell r="P44">
            <v>45168</v>
          </cell>
          <cell r="Q44">
            <v>1</v>
          </cell>
          <cell r="R44">
            <v>45171</v>
          </cell>
          <cell r="S44">
            <v>1</v>
          </cell>
          <cell r="T44">
            <v>45174</v>
          </cell>
          <cell r="U44">
            <v>45176</v>
          </cell>
          <cell r="V44">
            <v>45176</v>
          </cell>
          <cell r="W44">
            <v>45176</v>
          </cell>
          <cell r="X44">
            <v>1</v>
          </cell>
          <cell r="Y44">
            <v>45198</v>
          </cell>
          <cell r="AA44">
            <v>45188</v>
          </cell>
          <cell r="AB44">
            <v>45189</v>
          </cell>
          <cell r="AC44" t="str">
            <v>45108</v>
          </cell>
          <cell r="AD44" t="str">
            <v>3962183</v>
          </cell>
          <cell r="AE44" t="str">
            <v>3962193　</v>
          </cell>
          <cell r="AF44" t="str">
            <v>3962201　</v>
          </cell>
          <cell r="AG44" t="str">
            <v>3962212　</v>
          </cell>
          <cell r="CD44" t="str">
            <v/>
          </cell>
          <cell r="CF44" t="str">
            <v/>
          </cell>
          <cell r="CH44">
            <v>45108</v>
          </cell>
          <cell r="CI44">
            <v>3962183</v>
          </cell>
          <cell r="CJ44" t="str">
            <v/>
          </cell>
          <cell r="CN44" t="str">
            <v/>
          </cell>
          <cell r="CP44" t="str">
            <v/>
          </cell>
          <cell r="CR44" t="str">
            <v/>
          </cell>
          <cell r="CT44" t="str">
            <v/>
          </cell>
          <cell r="CX44">
            <v>45108</v>
          </cell>
          <cell r="CY44">
            <v>3962193</v>
          </cell>
          <cell r="CZ44" t="str">
            <v/>
          </cell>
          <cell r="DB44" t="str">
            <v>　</v>
          </cell>
          <cell r="DC44" t="str">
            <v>　</v>
          </cell>
          <cell r="DD44" t="str">
            <v/>
          </cell>
          <cell r="DF44" t="str">
            <v/>
          </cell>
          <cell r="DH44">
            <v>45078</v>
          </cell>
          <cell r="DI44">
            <v>3962201</v>
          </cell>
          <cell r="DJ44" t="str">
            <v/>
          </cell>
          <cell r="DL44" t="str">
            <v>　</v>
          </cell>
          <cell r="DM44" t="str">
            <v>　</v>
          </cell>
          <cell r="DN44" t="str">
            <v/>
          </cell>
          <cell r="DP44" t="str">
            <v/>
          </cell>
          <cell r="DR44" t="str">
            <v/>
          </cell>
          <cell r="DT44" t="str">
            <v/>
          </cell>
          <cell r="DV44">
            <v>45108</v>
          </cell>
          <cell r="DW44">
            <v>3962212</v>
          </cell>
          <cell r="DX44" t="str">
            <v/>
          </cell>
          <cell r="DZ44" t="str">
            <v>　</v>
          </cell>
          <cell r="EA44" t="str">
            <v>　</v>
          </cell>
          <cell r="EB44" t="str">
            <v/>
          </cell>
          <cell r="ED44" t="str">
            <v/>
          </cell>
          <cell r="EF44">
            <v>45170</v>
          </cell>
          <cell r="EG44">
            <v>3962327</v>
          </cell>
          <cell r="EJ44" t="str">
            <v>　</v>
          </cell>
          <cell r="EK44" t="str">
            <v>　</v>
          </cell>
          <cell r="EM44">
            <v>45161</v>
          </cell>
          <cell r="EN44">
            <v>45139</v>
          </cell>
          <cell r="EO44">
            <v>3962325</v>
          </cell>
          <cell r="EX44">
            <v>45108</v>
          </cell>
          <cell r="EY44">
            <v>3962225</v>
          </cell>
          <cell r="RC44">
            <v>45188</v>
          </cell>
          <cell r="RD44">
            <v>45108</v>
          </cell>
          <cell r="RE44">
            <v>0</v>
          </cell>
          <cell r="RF44">
            <v>45108</v>
          </cell>
          <cell r="RG44" t="str">
            <v/>
          </cell>
          <cell r="RH44">
            <v>45078</v>
          </cell>
          <cell r="RI44">
            <v>0</v>
          </cell>
          <cell r="RJ44">
            <v>0</v>
          </cell>
          <cell r="RK44">
            <v>45108</v>
          </cell>
          <cell r="RL44" t="str">
            <v>3962183</v>
          </cell>
          <cell r="RM44">
            <v>45108</v>
          </cell>
          <cell r="RN44" t="str">
            <v>3962193　</v>
          </cell>
          <cell r="RO44">
            <v>45078</v>
          </cell>
          <cell r="RP44" t="str">
            <v>3962201　</v>
          </cell>
          <cell r="RQ44">
            <v>45108</v>
          </cell>
          <cell r="RR44" t="str">
            <v>3962212　</v>
          </cell>
          <cell r="RS44">
            <v>45170</v>
          </cell>
          <cell r="RT44">
            <v>3962327</v>
          </cell>
          <cell r="RU44">
            <v>0</v>
          </cell>
          <cell r="RV44">
            <v>0</v>
          </cell>
        </row>
        <row r="45">
          <cell r="A45">
            <v>36</v>
          </cell>
          <cell r="B45">
            <v>45200</v>
          </cell>
          <cell r="C45" t="str">
            <v xml:space="preserve">HRB1303 EXP </v>
          </cell>
          <cell r="D45">
            <v>13035459</v>
          </cell>
          <cell r="E45" t="str">
            <v>ASB0490</v>
          </cell>
          <cell r="F45" t="str">
            <v>ｵｰｽﾄﾗﾘｱ</v>
          </cell>
          <cell r="G45" t="str">
            <v>ＡＭＡＤＡ　ＯＣＥＡＮＩＡ</v>
          </cell>
          <cell r="H45" t="str">
            <v>制御盤</v>
          </cell>
          <cell r="I45" t="str">
            <v>南陵</v>
          </cell>
          <cell r="J45" t="str">
            <v>土岐</v>
          </cell>
          <cell r="K45">
            <v>45163</v>
          </cell>
          <cell r="L45">
            <v>0.95</v>
          </cell>
          <cell r="M45">
            <v>1</v>
          </cell>
          <cell r="N45">
            <v>45167</v>
          </cell>
          <cell r="O45">
            <v>1</v>
          </cell>
          <cell r="P45">
            <v>45168</v>
          </cell>
          <cell r="Q45">
            <v>1</v>
          </cell>
          <cell r="R45">
            <v>45174</v>
          </cell>
          <cell r="S45">
            <v>1</v>
          </cell>
          <cell r="T45">
            <v>45175</v>
          </cell>
          <cell r="U45">
            <v>45176</v>
          </cell>
          <cell r="V45">
            <v>45176</v>
          </cell>
          <cell r="W45">
            <v>45176</v>
          </cell>
          <cell r="X45">
            <v>1</v>
          </cell>
          <cell r="Y45">
            <v>45198</v>
          </cell>
          <cell r="AA45">
            <v>45188</v>
          </cell>
          <cell r="AB45">
            <v>45189</v>
          </cell>
          <cell r="AC45" t="str">
            <v>45108</v>
          </cell>
          <cell r="AD45" t="str">
            <v>3962190</v>
          </cell>
          <cell r="AE45" t="str">
            <v>3962193　</v>
          </cell>
          <cell r="AF45" t="str">
            <v>3962209　</v>
          </cell>
          <cell r="AG45" t="str">
            <v>3962216　</v>
          </cell>
          <cell r="CD45" t="str">
            <v/>
          </cell>
          <cell r="CF45" t="str">
            <v/>
          </cell>
          <cell r="CH45" t="str">
            <v/>
          </cell>
          <cell r="CJ45" t="str">
            <v/>
          </cell>
          <cell r="CN45" t="str">
            <v/>
          </cell>
          <cell r="CR45">
            <v>45108</v>
          </cell>
          <cell r="CS45">
            <v>3962190</v>
          </cell>
          <cell r="CT45" t="str">
            <v/>
          </cell>
          <cell r="CX45">
            <v>45108</v>
          </cell>
          <cell r="CY45">
            <v>3962193</v>
          </cell>
          <cell r="CZ45" t="str">
            <v/>
          </cell>
          <cell r="DB45" t="str">
            <v>　</v>
          </cell>
          <cell r="DC45" t="str">
            <v>　</v>
          </cell>
          <cell r="DD45" t="str">
            <v/>
          </cell>
          <cell r="DF45" t="str">
            <v/>
          </cell>
          <cell r="DH45" t="str">
            <v/>
          </cell>
          <cell r="DJ45" t="str">
            <v/>
          </cell>
          <cell r="DL45" t="str">
            <v>　</v>
          </cell>
          <cell r="DM45" t="str">
            <v>　</v>
          </cell>
          <cell r="DN45" t="str">
            <v/>
          </cell>
          <cell r="DR45">
            <v>45108</v>
          </cell>
          <cell r="DS45">
            <v>3962209</v>
          </cell>
          <cell r="DT45" t="str">
            <v/>
          </cell>
          <cell r="DV45" t="str">
            <v/>
          </cell>
          <cell r="DX45" t="str">
            <v/>
          </cell>
          <cell r="DZ45" t="str">
            <v>　</v>
          </cell>
          <cell r="EA45" t="str">
            <v>　</v>
          </cell>
          <cell r="EB45">
            <v>45108</v>
          </cell>
          <cell r="EC45">
            <v>3962216</v>
          </cell>
          <cell r="ED45" t="str">
            <v/>
          </cell>
          <cell r="EF45">
            <v>45170</v>
          </cell>
          <cell r="EG45">
            <v>3962327</v>
          </cell>
          <cell r="EJ45" t="str">
            <v>　</v>
          </cell>
          <cell r="EK45" t="str">
            <v>　</v>
          </cell>
          <cell r="EM45">
            <v>45161</v>
          </cell>
          <cell r="EX45">
            <v>45108</v>
          </cell>
          <cell r="EY45">
            <v>3962225</v>
          </cell>
          <cell r="RC45">
            <v>45188</v>
          </cell>
          <cell r="RD45">
            <v>0</v>
          </cell>
          <cell r="RE45">
            <v>45108</v>
          </cell>
          <cell r="RF45">
            <v>45108</v>
          </cell>
          <cell r="RG45" t="str">
            <v/>
          </cell>
          <cell r="RH45">
            <v>0</v>
          </cell>
          <cell r="RI45">
            <v>45108</v>
          </cell>
          <cell r="RJ45">
            <v>0</v>
          </cell>
          <cell r="RK45">
            <v>45108</v>
          </cell>
          <cell r="RL45" t="str">
            <v>3962190</v>
          </cell>
          <cell r="RM45">
            <v>45108</v>
          </cell>
          <cell r="RN45" t="str">
            <v>3962193　</v>
          </cell>
          <cell r="RO45">
            <v>45108</v>
          </cell>
          <cell r="RP45" t="str">
            <v>3962209　</v>
          </cell>
          <cell r="RQ45">
            <v>45108</v>
          </cell>
          <cell r="RR45" t="str">
            <v>3962216　</v>
          </cell>
          <cell r="RS45">
            <v>45170</v>
          </cell>
          <cell r="RT45">
            <v>3962327</v>
          </cell>
          <cell r="RU45">
            <v>0</v>
          </cell>
          <cell r="RV45">
            <v>0</v>
          </cell>
        </row>
        <row r="46">
          <cell r="A46">
            <v>37</v>
          </cell>
          <cell r="B46">
            <v>45200</v>
          </cell>
          <cell r="C46" t="str">
            <v xml:space="preserve">HRB1003 EXP </v>
          </cell>
          <cell r="D46">
            <v>10035235</v>
          </cell>
          <cell r="E46" t="str">
            <v>BDH0096</v>
          </cell>
          <cell r="F46" t="str">
            <v>インド</v>
          </cell>
          <cell r="G46" t="str">
            <v>Ａｍａｄａ　（Ｉｎｄｉａ）　Ｐｖｔ．　Ｌ</v>
          </cell>
          <cell r="H46" t="str">
            <v>制御盤</v>
          </cell>
          <cell r="I46" t="str">
            <v>南陵</v>
          </cell>
          <cell r="J46" t="str">
            <v>土岐</v>
          </cell>
          <cell r="K46">
            <v>45163</v>
          </cell>
          <cell r="L46">
            <v>0.95</v>
          </cell>
          <cell r="M46">
            <v>1</v>
          </cell>
          <cell r="N46">
            <v>45168</v>
          </cell>
          <cell r="O46">
            <v>1</v>
          </cell>
          <cell r="P46">
            <v>45171</v>
          </cell>
          <cell r="Q46">
            <v>1</v>
          </cell>
          <cell r="R46">
            <v>45174</v>
          </cell>
          <cell r="S46">
            <v>1</v>
          </cell>
          <cell r="T46">
            <v>45175</v>
          </cell>
          <cell r="U46">
            <v>45176</v>
          </cell>
          <cell r="V46">
            <v>45176</v>
          </cell>
          <cell r="W46">
            <v>45177</v>
          </cell>
          <cell r="X46">
            <v>1</v>
          </cell>
          <cell r="Y46">
            <v>45199</v>
          </cell>
          <cell r="AA46">
            <v>45188</v>
          </cell>
          <cell r="AB46">
            <v>45189</v>
          </cell>
          <cell r="AC46" t="str">
            <v>45078</v>
          </cell>
          <cell r="AD46" t="str">
            <v>3962186</v>
          </cell>
          <cell r="AE46" t="str">
            <v>3962193　</v>
          </cell>
          <cell r="AF46" t="str">
            <v>3962205　</v>
          </cell>
          <cell r="AG46" t="str">
            <v>3962216　</v>
          </cell>
          <cell r="CD46" t="str">
            <v/>
          </cell>
          <cell r="CF46" t="str">
            <v/>
          </cell>
          <cell r="CH46" t="str">
            <v/>
          </cell>
          <cell r="CJ46" t="str">
            <v/>
          </cell>
          <cell r="CN46" t="str">
            <v/>
          </cell>
          <cell r="CP46">
            <v>45078</v>
          </cell>
          <cell r="CQ46">
            <v>3962186</v>
          </cell>
          <cell r="CR46" t="str">
            <v/>
          </cell>
          <cell r="CT46" t="str">
            <v/>
          </cell>
          <cell r="CX46">
            <v>45108</v>
          </cell>
          <cell r="CY46">
            <v>3962193</v>
          </cell>
          <cell r="CZ46" t="str">
            <v/>
          </cell>
          <cell r="DB46" t="str">
            <v>　</v>
          </cell>
          <cell r="DC46" t="str">
            <v>　</v>
          </cell>
          <cell r="DD46" t="str">
            <v/>
          </cell>
          <cell r="DF46" t="str">
            <v/>
          </cell>
          <cell r="DH46" t="str">
            <v/>
          </cell>
          <cell r="DJ46" t="str">
            <v/>
          </cell>
          <cell r="DL46" t="str">
            <v>　</v>
          </cell>
          <cell r="DM46" t="str">
            <v>　</v>
          </cell>
          <cell r="DN46" t="str">
            <v/>
          </cell>
          <cell r="DP46">
            <v>45078</v>
          </cell>
          <cell r="DQ46">
            <v>3962205</v>
          </cell>
          <cell r="DR46" t="str">
            <v/>
          </cell>
          <cell r="DT46" t="str">
            <v/>
          </cell>
          <cell r="DV46" t="str">
            <v/>
          </cell>
          <cell r="DX46" t="str">
            <v/>
          </cell>
          <cell r="DZ46" t="str">
            <v>　</v>
          </cell>
          <cell r="EA46" t="str">
            <v>　</v>
          </cell>
          <cell r="EB46">
            <v>45108</v>
          </cell>
          <cell r="EC46">
            <v>3962216</v>
          </cell>
          <cell r="ED46" t="str">
            <v/>
          </cell>
          <cell r="EF46">
            <v>45170</v>
          </cell>
          <cell r="EG46">
            <v>3962327</v>
          </cell>
          <cell r="EJ46" t="str">
            <v>　</v>
          </cell>
          <cell r="EK46" t="str">
            <v>　</v>
          </cell>
          <cell r="EM46">
            <v>45161</v>
          </cell>
          <cell r="EX46">
            <v>45108</v>
          </cell>
          <cell r="EY46">
            <v>3962225</v>
          </cell>
          <cell r="FP46" t="str">
            <v>●</v>
          </cell>
          <cell r="GG46">
            <v>45000</v>
          </cell>
          <cell r="GH46">
            <v>3962155</v>
          </cell>
          <cell r="RC46">
            <v>45188</v>
          </cell>
          <cell r="RD46">
            <v>0</v>
          </cell>
          <cell r="RE46">
            <v>45078</v>
          </cell>
          <cell r="RF46">
            <v>45108</v>
          </cell>
          <cell r="RG46" t="str">
            <v/>
          </cell>
          <cell r="RH46">
            <v>0</v>
          </cell>
          <cell r="RI46">
            <v>45078</v>
          </cell>
          <cell r="RJ46">
            <v>0</v>
          </cell>
          <cell r="RK46">
            <v>45078</v>
          </cell>
          <cell r="RL46" t="str">
            <v>3962186</v>
          </cell>
          <cell r="RM46">
            <v>45108</v>
          </cell>
          <cell r="RN46" t="str">
            <v>3962193　</v>
          </cell>
          <cell r="RO46">
            <v>45078</v>
          </cell>
          <cell r="RP46" t="str">
            <v>3962205　</v>
          </cell>
          <cell r="RQ46">
            <v>45108</v>
          </cell>
          <cell r="RR46" t="str">
            <v>3962216　</v>
          </cell>
          <cell r="RS46">
            <v>45170</v>
          </cell>
          <cell r="RT46">
            <v>3962327</v>
          </cell>
          <cell r="RU46">
            <v>0</v>
          </cell>
          <cell r="RV46">
            <v>0</v>
          </cell>
        </row>
        <row r="47">
          <cell r="A47">
            <v>38</v>
          </cell>
          <cell r="B47">
            <v>45200</v>
          </cell>
          <cell r="C47" t="str">
            <v xml:space="preserve">HRB1003 EXP </v>
          </cell>
          <cell r="D47">
            <v>10035238</v>
          </cell>
          <cell r="E47" t="str">
            <v>BDH0097</v>
          </cell>
          <cell r="F47" t="str">
            <v>インド</v>
          </cell>
          <cell r="G47" t="str">
            <v>Ａｍａｄａ　（Ｉｎｄｉａ）　Ｐｖｔ．　Ｌ</v>
          </cell>
          <cell r="H47" t="str">
            <v>制御盤</v>
          </cell>
          <cell r="I47" t="str">
            <v>南陵</v>
          </cell>
          <cell r="J47" t="str">
            <v>土岐</v>
          </cell>
          <cell r="K47">
            <v>45164</v>
          </cell>
          <cell r="L47">
            <v>0.95</v>
          </cell>
          <cell r="M47">
            <v>1</v>
          </cell>
          <cell r="N47">
            <v>45168</v>
          </cell>
          <cell r="O47">
            <v>1</v>
          </cell>
          <cell r="P47">
            <v>45171</v>
          </cell>
          <cell r="Q47">
            <v>1</v>
          </cell>
          <cell r="R47">
            <v>45174</v>
          </cell>
          <cell r="S47">
            <v>1</v>
          </cell>
          <cell r="T47">
            <v>45175</v>
          </cell>
          <cell r="U47">
            <v>45177</v>
          </cell>
          <cell r="V47">
            <v>45177</v>
          </cell>
          <cell r="W47">
            <v>45177</v>
          </cell>
          <cell r="X47">
            <v>1</v>
          </cell>
          <cell r="Y47">
            <v>45199</v>
          </cell>
          <cell r="AA47">
            <v>45188</v>
          </cell>
          <cell r="AB47">
            <v>45189</v>
          </cell>
          <cell r="AC47" t="str">
            <v>45078</v>
          </cell>
          <cell r="AD47" t="str">
            <v>3962186</v>
          </cell>
          <cell r="AE47" t="str">
            <v>3962193　</v>
          </cell>
          <cell r="AF47" t="str">
            <v>3962205　</v>
          </cell>
          <cell r="AG47" t="str">
            <v>3962216　</v>
          </cell>
          <cell r="CD47" t="str">
            <v/>
          </cell>
          <cell r="CF47" t="str">
            <v/>
          </cell>
          <cell r="CH47" t="str">
            <v/>
          </cell>
          <cell r="CJ47" t="str">
            <v/>
          </cell>
          <cell r="CN47" t="str">
            <v/>
          </cell>
          <cell r="CP47">
            <v>45078</v>
          </cell>
          <cell r="CQ47">
            <v>3962186</v>
          </cell>
          <cell r="CR47" t="str">
            <v/>
          </cell>
          <cell r="CT47" t="str">
            <v/>
          </cell>
          <cell r="CX47">
            <v>45108</v>
          </cell>
          <cell r="CY47">
            <v>3962193</v>
          </cell>
          <cell r="CZ47" t="str">
            <v/>
          </cell>
          <cell r="DB47" t="str">
            <v>　</v>
          </cell>
          <cell r="DC47" t="str">
            <v>　</v>
          </cell>
          <cell r="DD47" t="str">
            <v/>
          </cell>
          <cell r="DF47" t="str">
            <v/>
          </cell>
          <cell r="DH47" t="str">
            <v/>
          </cell>
          <cell r="DJ47" t="str">
            <v/>
          </cell>
          <cell r="DL47" t="str">
            <v>　</v>
          </cell>
          <cell r="DM47" t="str">
            <v>　</v>
          </cell>
          <cell r="DN47" t="str">
            <v/>
          </cell>
          <cell r="DP47">
            <v>45078</v>
          </cell>
          <cell r="DQ47">
            <v>3962205</v>
          </cell>
          <cell r="DR47" t="str">
            <v/>
          </cell>
          <cell r="DT47" t="str">
            <v/>
          </cell>
          <cell r="DV47" t="str">
            <v/>
          </cell>
          <cell r="DX47" t="str">
            <v/>
          </cell>
          <cell r="DZ47" t="str">
            <v>　</v>
          </cell>
          <cell r="EA47" t="str">
            <v>　</v>
          </cell>
          <cell r="EB47">
            <v>45108</v>
          </cell>
          <cell r="EC47">
            <v>3962216</v>
          </cell>
          <cell r="ED47" t="str">
            <v/>
          </cell>
          <cell r="EF47">
            <v>45170</v>
          </cell>
          <cell r="EG47">
            <v>3962327</v>
          </cell>
          <cell r="EJ47" t="str">
            <v>　</v>
          </cell>
          <cell r="EK47" t="str">
            <v>　</v>
          </cell>
          <cell r="EM47">
            <v>45161</v>
          </cell>
          <cell r="EX47">
            <v>45108</v>
          </cell>
          <cell r="EY47">
            <v>3962225</v>
          </cell>
          <cell r="FP47" t="str">
            <v>●</v>
          </cell>
          <cell r="GG47">
            <v>45000</v>
          </cell>
          <cell r="GH47">
            <v>3962155</v>
          </cell>
          <cell r="RC47">
            <v>45188</v>
          </cell>
          <cell r="RD47">
            <v>0</v>
          </cell>
          <cell r="RE47">
            <v>45078</v>
          </cell>
          <cell r="RF47">
            <v>45108</v>
          </cell>
          <cell r="RG47" t="str">
            <v/>
          </cell>
          <cell r="RH47">
            <v>0</v>
          </cell>
          <cell r="RI47">
            <v>45078</v>
          </cell>
          <cell r="RJ47">
            <v>0</v>
          </cell>
          <cell r="RK47">
            <v>45078</v>
          </cell>
          <cell r="RL47" t="str">
            <v>3962186</v>
          </cell>
          <cell r="RM47">
            <v>45108</v>
          </cell>
          <cell r="RN47" t="str">
            <v>3962193　</v>
          </cell>
          <cell r="RO47">
            <v>45078</v>
          </cell>
          <cell r="RP47" t="str">
            <v>3962205　</v>
          </cell>
          <cell r="RQ47">
            <v>45108</v>
          </cell>
          <cell r="RR47" t="str">
            <v>3962216　</v>
          </cell>
          <cell r="RS47">
            <v>45170</v>
          </cell>
          <cell r="RT47">
            <v>3962327</v>
          </cell>
          <cell r="RU47">
            <v>0</v>
          </cell>
          <cell r="RV47">
            <v>0</v>
          </cell>
        </row>
        <row r="48">
          <cell r="A48">
            <v>39</v>
          </cell>
          <cell r="B48">
            <v>45200</v>
          </cell>
          <cell r="C48" t="str">
            <v xml:space="preserve">HRB1003 EXP </v>
          </cell>
          <cell r="D48">
            <v>10035239</v>
          </cell>
          <cell r="E48" t="str">
            <v>BDH0098</v>
          </cell>
          <cell r="F48" t="str">
            <v>インド</v>
          </cell>
          <cell r="G48" t="str">
            <v>Ａｍａｄａ　（Ｉｎｄｉａ）　Ｐｖｔ．　Ｌ</v>
          </cell>
          <cell r="H48" t="str">
            <v>制御盤</v>
          </cell>
          <cell r="I48" t="str">
            <v>南陵</v>
          </cell>
          <cell r="J48" t="str">
            <v>土岐</v>
          </cell>
          <cell r="K48">
            <v>45164</v>
          </cell>
          <cell r="L48">
            <v>0.95</v>
          </cell>
          <cell r="M48">
            <v>1</v>
          </cell>
          <cell r="N48">
            <v>45168</v>
          </cell>
          <cell r="O48">
            <v>1</v>
          </cell>
          <cell r="P48">
            <v>45174</v>
          </cell>
          <cell r="Q48">
            <v>1</v>
          </cell>
          <cell r="R48">
            <v>45175</v>
          </cell>
          <cell r="S48">
            <v>1</v>
          </cell>
          <cell r="T48">
            <v>45176</v>
          </cell>
          <cell r="U48">
            <v>45178</v>
          </cell>
          <cell r="V48">
            <v>45177</v>
          </cell>
          <cell r="W48">
            <v>45181</v>
          </cell>
          <cell r="X48">
            <v>1</v>
          </cell>
          <cell r="Y48">
            <v>45202</v>
          </cell>
          <cell r="AA48">
            <v>45188</v>
          </cell>
          <cell r="AB48">
            <v>45189</v>
          </cell>
          <cell r="AC48" t="str">
            <v>45078</v>
          </cell>
          <cell r="AD48" t="str">
            <v>3962186</v>
          </cell>
          <cell r="AE48" t="str">
            <v>3962193　</v>
          </cell>
          <cell r="AF48" t="str">
            <v>3962205　</v>
          </cell>
          <cell r="AG48" t="str">
            <v>3962216　</v>
          </cell>
          <cell r="CD48" t="str">
            <v/>
          </cell>
          <cell r="CF48" t="str">
            <v/>
          </cell>
          <cell r="CH48" t="str">
            <v/>
          </cell>
          <cell r="CJ48" t="str">
            <v/>
          </cell>
          <cell r="CN48" t="str">
            <v/>
          </cell>
          <cell r="CP48">
            <v>45078</v>
          </cell>
          <cell r="CQ48">
            <v>3962186</v>
          </cell>
          <cell r="CR48" t="str">
            <v/>
          </cell>
          <cell r="CT48" t="str">
            <v/>
          </cell>
          <cell r="CX48">
            <v>45108</v>
          </cell>
          <cell r="CY48">
            <v>3962193</v>
          </cell>
          <cell r="CZ48" t="str">
            <v/>
          </cell>
          <cell r="DB48" t="str">
            <v>　</v>
          </cell>
          <cell r="DC48" t="str">
            <v>　</v>
          </cell>
          <cell r="DD48" t="str">
            <v/>
          </cell>
          <cell r="DF48" t="str">
            <v/>
          </cell>
          <cell r="DH48" t="str">
            <v/>
          </cell>
          <cell r="DJ48" t="str">
            <v/>
          </cell>
          <cell r="DL48" t="str">
            <v>　</v>
          </cell>
          <cell r="DM48" t="str">
            <v>　</v>
          </cell>
          <cell r="DN48" t="str">
            <v/>
          </cell>
          <cell r="DP48">
            <v>45078</v>
          </cell>
          <cell r="DQ48">
            <v>3962205</v>
          </cell>
          <cell r="DR48" t="str">
            <v/>
          </cell>
          <cell r="DT48" t="str">
            <v/>
          </cell>
          <cell r="DV48" t="str">
            <v/>
          </cell>
          <cell r="DZ48" t="str">
            <v>　</v>
          </cell>
          <cell r="EA48" t="str">
            <v>　</v>
          </cell>
          <cell r="EB48">
            <v>45108</v>
          </cell>
          <cell r="EC48">
            <v>3962216</v>
          </cell>
          <cell r="ED48" t="str">
            <v/>
          </cell>
          <cell r="EF48">
            <v>45170</v>
          </cell>
          <cell r="EG48">
            <v>3962327</v>
          </cell>
          <cell r="EJ48" t="str">
            <v>　</v>
          </cell>
          <cell r="EK48" t="str">
            <v>　</v>
          </cell>
          <cell r="EM48">
            <v>45161</v>
          </cell>
          <cell r="EZ48">
            <v>45000</v>
          </cell>
          <cell r="FA48">
            <v>3962129</v>
          </cell>
          <cell r="RC48">
            <v>45188</v>
          </cell>
          <cell r="RD48">
            <v>0</v>
          </cell>
          <cell r="RE48">
            <v>45078</v>
          </cell>
          <cell r="RF48">
            <v>45108</v>
          </cell>
          <cell r="RG48" t="str">
            <v/>
          </cell>
          <cell r="RH48">
            <v>0</v>
          </cell>
          <cell r="RI48">
            <v>45078</v>
          </cell>
          <cell r="RJ48">
            <v>0</v>
          </cell>
          <cell r="RK48">
            <v>45078</v>
          </cell>
          <cell r="RL48" t="str">
            <v>3962186</v>
          </cell>
          <cell r="RM48">
            <v>45108</v>
          </cell>
          <cell r="RN48" t="str">
            <v>3962193　</v>
          </cell>
          <cell r="RO48">
            <v>45078</v>
          </cell>
          <cell r="RP48" t="str">
            <v>3962205　</v>
          </cell>
          <cell r="RQ48">
            <v>45108</v>
          </cell>
          <cell r="RR48" t="str">
            <v>3962216　</v>
          </cell>
          <cell r="RS48">
            <v>45170</v>
          </cell>
          <cell r="RT48">
            <v>3962327</v>
          </cell>
          <cell r="RU48">
            <v>0</v>
          </cell>
          <cell r="RV48">
            <v>0</v>
          </cell>
        </row>
        <row r="49">
          <cell r="A49">
            <v>40</v>
          </cell>
          <cell r="B49">
            <v>45200</v>
          </cell>
          <cell r="C49" t="str">
            <v xml:space="preserve">HRB1003 EXP </v>
          </cell>
          <cell r="D49">
            <v>10035240</v>
          </cell>
          <cell r="E49" t="str">
            <v>BDH0099</v>
          </cell>
          <cell r="F49" t="str">
            <v>インド</v>
          </cell>
          <cell r="G49" t="str">
            <v>Ａｍａｄａ　（Ｉｎｄｉａ）　Ｐｖｔ．　Ｌ</v>
          </cell>
          <cell r="H49" t="str">
            <v>制御盤</v>
          </cell>
          <cell r="I49" t="str">
            <v>南陵</v>
          </cell>
          <cell r="J49" t="str">
            <v>土岐</v>
          </cell>
          <cell r="K49">
            <v>45167</v>
          </cell>
          <cell r="L49">
            <v>0.95</v>
          </cell>
          <cell r="M49">
            <v>1</v>
          </cell>
          <cell r="N49">
            <v>45171</v>
          </cell>
          <cell r="O49">
            <v>1</v>
          </cell>
          <cell r="P49">
            <v>45174</v>
          </cell>
          <cell r="Q49">
            <v>1</v>
          </cell>
          <cell r="R49">
            <v>45175</v>
          </cell>
          <cell r="S49">
            <v>1</v>
          </cell>
          <cell r="T49">
            <v>45176</v>
          </cell>
          <cell r="U49">
            <v>45178</v>
          </cell>
          <cell r="V49">
            <v>45177</v>
          </cell>
          <cell r="W49">
            <v>45181</v>
          </cell>
          <cell r="X49">
            <v>1</v>
          </cell>
          <cell r="Y49">
            <v>45202</v>
          </cell>
          <cell r="AA49">
            <v>45188</v>
          </cell>
          <cell r="AB49">
            <v>45189</v>
          </cell>
          <cell r="AC49" t="str">
            <v>45078</v>
          </cell>
          <cell r="AD49" t="str">
            <v>3962186</v>
          </cell>
          <cell r="AE49" t="str">
            <v>3962193　</v>
          </cell>
          <cell r="AF49" t="str">
            <v>3962205　</v>
          </cell>
          <cell r="AG49" t="str">
            <v>3962216　</v>
          </cell>
          <cell r="CD49" t="str">
            <v/>
          </cell>
          <cell r="CF49" t="str">
            <v/>
          </cell>
          <cell r="CH49" t="str">
            <v/>
          </cell>
          <cell r="CJ49" t="str">
            <v/>
          </cell>
          <cell r="CN49" t="str">
            <v/>
          </cell>
          <cell r="CP49">
            <v>45078</v>
          </cell>
          <cell r="CQ49">
            <v>3962186</v>
          </cell>
          <cell r="CR49" t="str">
            <v/>
          </cell>
          <cell r="CT49" t="str">
            <v/>
          </cell>
          <cell r="CX49">
            <v>45108</v>
          </cell>
          <cell r="CY49">
            <v>3962193</v>
          </cell>
          <cell r="CZ49" t="str">
            <v/>
          </cell>
          <cell r="DB49" t="str">
            <v>　</v>
          </cell>
          <cell r="DC49" t="str">
            <v>　</v>
          </cell>
          <cell r="DD49" t="str">
            <v/>
          </cell>
          <cell r="DF49" t="str">
            <v/>
          </cell>
          <cell r="DH49" t="str">
            <v/>
          </cell>
          <cell r="DJ49" t="str">
            <v/>
          </cell>
          <cell r="DL49" t="str">
            <v>　</v>
          </cell>
          <cell r="DM49" t="str">
            <v>　</v>
          </cell>
          <cell r="DN49" t="str">
            <v/>
          </cell>
          <cell r="DP49">
            <v>45078</v>
          </cell>
          <cell r="DQ49">
            <v>3962205</v>
          </cell>
          <cell r="DR49" t="str">
            <v/>
          </cell>
          <cell r="DT49" t="str">
            <v/>
          </cell>
          <cell r="DV49" t="str">
            <v/>
          </cell>
          <cell r="DX49" t="str">
            <v/>
          </cell>
          <cell r="DZ49" t="str">
            <v>　</v>
          </cell>
          <cell r="EA49" t="str">
            <v>　</v>
          </cell>
          <cell r="EB49">
            <v>45108</v>
          </cell>
          <cell r="EC49">
            <v>3962216</v>
          </cell>
          <cell r="ED49" t="str">
            <v/>
          </cell>
          <cell r="EF49">
            <v>45170</v>
          </cell>
          <cell r="EG49">
            <v>3962327</v>
          </cell>
          <cell r="EJ49" t="str">
            <v>　</v>
          </cell>
          <cell r="EK49" t="str">
            <v>　</v>
          </cell>
          <cell r="EM49">
            <v>45161</v>
          </cell>
          <cell r="EZ49">
            <v>45000</v>
          </cell>
          <cell r="FA49">
            <v>3962129</v>
          </cell>
          <cell r="RC49">
            <v>45188</v>
          </cell>
          <cell r="RD49">
            <v>0</v>
          </cell>
          <cell r="RE49">
            <v>45078</v>
          </cell>
          <cell r="RF49">
            <v>45108</v>
          </cell>
          <cell r="RG49" t="str">
            <v/>
          </cell>
          <cell r="RH49">
            <v>0</v>
          </cell>
          <cell r="RI49">
            <v>45078</v>
          </cell>
          <cell r="RJ49">
            <v>0</v>
          </cell>
          <cell r="RK49">
            <v>45078</v>
          </cell>
          <cell r="RL49" t="str">
            <v>3962186</v>
          </cell>
          <cell r="RM49">
            <v>45108</v>
          </cell>
          <cell r="RN49" t="str">
            <v>3962193　</v>
          </cell>
          <cell r="RO49">
            <v>45078</v>
          </cell>
          <cell r="RP49" t="str">
            <v>3962205　</v>
          </cell>
          <cell r="RQ49">
            <v>45108</v>
          </cell>
          <cell r="RR49" t="str">
            <v>3962216　</v>
          </cell>
          <cell r="RS49">
            <v>45170</v>
          </cell>
          <cell r="RT49">
            <v>3962327</v>
          </cell>
          <cell r="RU49">
            <v>0</v>
          </cell>
          <cell r="RV49">
            <v>0</v>
          </cell>
        </row>
        <row r="50">
          <cell r="A50">
            <v>41</v>
          </cell>
          <cell r="B50">
            <v>45200</v>
          </cell>
          <cell r="C50" t="str">
            <v xml:space="preserve">HRB1303 EXP </v>
          </cell>
          <cell r="D50">
            <v>13035460</v>
          </cell>
          <cell r="E50" t="str">
            <v>BDA0595</v>
          </cell>
          <cell r="F50" t="str">
            <v>カナダ</v>
          </cell>
          <cell r="G50" t="str">
            <v>ＡＭＡＤＡ　ＣＡＮＡＤＡ　ＬＴＤ．</v>
          </cell>
          <cell r="H50" t="str">
            <v>制御盤</v>
          </cell>
          <cell r="I50" t="str">
            <v>南陵</v>
          </cell>
          <cell r="J50" t="str">
            <v>土岐</v>
          </cell>
          <cell r="K50">
            <v>45167</v>
          </cell>
          <cell r="L50">
            <v>0.95</v>
          </cell>
          <cell r="M50">
            <v>1</v>
          </cell>
          <cell r="N50">
            <v>45171</v>
          </cell>
          <cell r="O50">
            <v>1</v>
          </cell>
          <cell r="P50">
            <v>45174</v>
          </cell>
          <cell r="Q50">
            <v>1</v>
          </cell>
          <cell r="R50">
            <v>45175</v>
          </cell>
          <cell r="S50">
            <v>1</v>
          </cell>
          <cell r="T50">
            <v>45176</v>
          </cell>
          <cell r="U50">
            <v>45181</v>
          </cell>
          <cell r="V50">
            <v>45178</v>
          </cell>
          <cell r="W50">
            <v>45181</v>
          </cell>
          <cell r="X50">
            <v>1</v>
          </cell>
          <cell r="Y50">
            <v>45203</v>
          </cell>
          <cell r="AA50">
            <v>45188</v>
          </cell>
          <cell r="AB50">
            <v>45189</v>
          </cell>
          <cell r="AC50" t="str">
            <v>45108</v>
          </cell>
          <cell r="AD50" t="str">
            <v>3962190</v>
          </cell>
          <cell r="AE50" t="str">
            <v>3962193　</v>
          </cell>
          <cell r="AF50" t="str">
            <v>3962209　</v>
          </cell>
          <cell r="AG50" t="str">
            <v>3962216　</v>
          </cell>
          <cell r="CD50" t="str">
            <v/>
          </cell>
          <cell r="CF50" t="str">
            <v/>
          </cell>
          <cell r="CH50" t="str">
            <v/>
          </cell>
          <cell r="CJ50" t="str">
            <v/>
          </cell>
          <cell r="CN50" t="str">
            <v/>
          </cell>
          <cell r="CR50">
            <v>45108</v>
          </cell>
          <cell r="CS50">
            <v>3962190</v>
          </cell>
          <cell r="CT50" t="str">
            <v/>
          </cell>
          <cell r="CX50">
            <v>45108</v>
          </cell>
          <cell r="CY50">
            <v>3962193</v>
          </cell>
          <cell r="CZ50" t="str">
            <v/>
          </cell>
          <cell r="DB50" t="str">
            <v>　</v>
          </cell>
          <cell r="DC50" t="str">
            <v>　</v>
          </cell>
          <cell r="DD50" t="str">
            <v/>
          </cell>
          <cell r="DF50" t="str">
            <v/>
          </cell>
          <cell r="DH50" t="str">
            <v/>
          </cell>
          <cell r="DJ50" t="str">
            <v/>
          </cell>
          <cell r="DL50" t="str">
            <v>　</v>
          </cell>
          <cell r="DM50" t="str">
            <v>　</v>
          </cell>
          <cell r="DN50" t="str">
            <v/>
          </cell>
          <cell r="DP50" t="str">
            <v/>
          </cell>
          <cell r="DR50">
            <v>45108</v>
          </cell>
          <cell r="DS50">
            <v>3962209</v>
          </cell>
          <cell r="DT50" t="str">
            <v/>
          </cell>
          <cell r="DV50" t="str">
            <v/>
          </cell>
          <cell r="DX50" t="str">
            <v/>
          </cell>
          <cell r="DZ50" t="str">
            <v>　</v>
          </cell>
          <cell r="EA50" t="str">
            <v>　</v>
          </cell>
          <cell r="EB50">
            <v>45108</v>
          </cell>
          <cell r="EC50">
            <v>3962216</v>
          </cell>
          <cell r="ED50" t="str">
            <v/>
          </cell>
          <cell r="EF50">
            <v>45170</v>
          </cell>
          <cell r="EG50">
            <v>3962327</v>
          </cell>
          <cell r="EJ50" t="str">
            <v>　</v>
          </cell>
          <cell r="EK50" t="str">
            <v>　</v>
          </cell>
          <cell r="EM50">
            <v>45161</v>
          </cell>
          <cell r="EX50">
            <v>45108</v>
          </cell>
          <cell r="EY50">
            <v>3962225</v>
          </cell>
          <cell r="RC50">
            <v>45188</v>
          </cell>
          <cell r="RD50">
            <v>0</v>
          </cell>
          <cell r="RE50">
            <v>45108</v>
          </cell>
          <cell r="RF50">
            <v>45108</v>
          </cell>
          <cell r="RG50" t="str">
            <v/>
          </cell>
          <cell r="RH50">
            <v>0</v>
          </cell>
          <cell r="RI50">
            <v>45108</v>
          </cell>
          <cell r="RJ50">
            <v>0</v>
          </cell>
          <cell r="RK50">
            <v>45108</v>
          </cell>
          <cell r="RL50" t="str">
            <v>3962190</v>
          </cell>
          <cell r="RM50">
            <v>45108</v>
          </cell>
          <cell r="RN50" t="str">
            <v>3962193　</v>
          </cell>
          <cell r="RO50">
            <v>45108</v>
          </cell>
          <cell r="RP50" t="str">
            <v>3962209　</v>
          </cell>
          <cell r="RQ50">
            <v>45108</v>
          </cell>
          <cell r="RR50" t="str">
            <v>3962216　</v>
          </cell>
          <cell r="RS50">
            <v>45170</v>
          </cell>
          <cell r="RT50">
            <v>3962327</v>
          </cell>
          <cell r="RU50">
            <v>0</v>
          </cell>
          <cell r="RV50">
            <v>0</v>
          </cell>
        </row>
        <row r="51">
          <cell r="A51">
            <v>42</v>
          </cell>
          <cell r="B51">
            <v>45200</v>
          </cell>
          <cell r="C51" t="str">
            <v xml:space="preserve">HRB1303  </v>
          </cell>
          <cell r="D51">
            <v>13035452</v>
          </cell>
          <cell r="E51">
            <v>187177</v>
          </cell>
          <cell r="F51" t="str">
            <v>日本</v>
          </cell>
          <cell r="G51" t="str">
            <v>（株）アマダベンディングＳ部</v>
          </cell>
          <cell r="H51" t="str">
            <v>制御盤</v>
          </cell>
          <cell r="I51" t="str">
            <v>南陵</v>
          </cell>
          <cell r="J51" t="str">
            <v>土岐</v>
          </cell>
          <cell r="K51">
            <v>45168</v>
          </cell>
          <cell r="L51">
            <v>0.95</v>
          </cell>
          <cell r="M51">
            <v>1</v>
          </cell>
          <cell r="N51">
            <v>45174</v>
          </cell>
          <cell r="O51">
            <v>1</v>
          </cell>
          <cell r="P51">
            <v>45175</v>
          </cell>
          <cell r="Q51">
            <v>1</v>
          </cell>
          <cell r="R51">
            <v>45176</v>
          </cell>
          <cell r="S51">
            <v>1</v>
          </cell>
          <cell r="T51">
            <v>45177</v>
          </cell>
          <cell r="U51">
            <v>45181</v>
          </cell>
          <cell r="V51">
            <v>45178</v>
          </cell>
          <cell r="W51">
            <v>45181</v>
          </cell>
          <cell r="X51">
            <v>1</v>
          </cell>
          <cell r="Y51">
            <v>45203</v>
          </cell>
          <cell r="AA51">
            <v>45188</v>
          </cell>
          <cell r="AB51">
            <v>45189</v>
          </cell>
          <cell r="AC51" t="str">
            <v>45108</v>
          </cell>
          <cell r="AD51" t="str">
            <v>3962183</v>
          </cell>
          <cell r="AE51" t="str">
            <v>3962193　</v>
          </cell>
          <cell r="AF51" t="str">
            <v>3962202　</v>
          </cell>
          <cell r="AG51" t="str">
            <v>3962212　</v>
          </cell>
          <cell r="CD51" t="str">
            <v/>
          </cell>
          <cell r="CF51" t="str">
            <v/>
          </cell>
          <cell r="CH51">
            <v>45108</v>
          </cell>
          <cell r="CI51">
            <v>3962183</v>
          </cell>
          <cell r="CJ51" t="str">
            <v/>
          </cell>
          <cell r="CN51" t="str">
            <v/>
          </cell>
          <cell r="CR51" t="str">
            <v/>
          </cell>
          <cell r="CT51" t="str">
            <v/>
          </cell>
          <cell r="CX51">
            <v>45108</v>
          </cell>
          <cell r="CY51">
            <v>3962193</v>
          </cell>
          <cell r="CZ51" t="str">
            <v/>
          </cell>
          <cell r="DB51" t="str">
            <v>　</v>
          </cell>
          <cell r="DC51" t="str">
            <v>　</v>
          </cell>
          <cell r="DD51" t="str">
            <v/>
          </cell>
          <cell r="DF51" t="str">
            <v/>
          </cell>
          <cell r="DH51">
            <v>45108</v>
          </cell>
          <cell r="DI51">
            <v>3962202</v>
          </cell>
          <cell r="DJ51" t="str">
            <v/>
          </cell>
          <cell r="DL51" t="str">
            <v>　</v>
          </cell>
          <cell r="DM51" t="str">
            <v>　</v>
          </cell>
          <cell r="DN51" t="str">
            <v/>
          </cell>
          <cell r="DR51" t="str">
            <v/>
          </cell>
          <cell r="DT51" t="str">
            <v/>
          </cell>
          <cell r="DV51">
            <v>45108</v>
          </cell>
          <cell r="DW51">
            <v>3962212</v>
          </cell>
          <cell r="DX51" t="str">
            <v/>
          </cell>
          <cell r="DZ51" t="str">
            <v>　</v>
          </cell>
          <cell r="EA51" t="str">
            <v>　</v>
          </cell>
          <cell r="EB51" t="str">
            <v/>
          </cell>
          <cell r="ED51" t="str">
            <v/>
          </cell>
          <cell r="EF51">
            <v>45200</v>
          </cell>
          <cell r="EG51">
            <v>3962273</v>
          </cell>
          <cell r="EJ51" t="str">
            <v>　</v>
          </cell>
          <cell r="EK51" t="str">
            <v>　</v>
          </cell>
          <cell r="EM51">
            <v>45161</v>
          </cell>
          <cell r="EX51">
            <v>45108</v>
          </cell>
          <cell r="EY51">
            <v>3962225</v>
          </cell>
          <cell r="RC51">
            <v>45188</v>
          </cell>
          <cell r="RD51">
            <v>45108</v>
          </cell>
          <cell r="RE51">
            <v>0</v>
          </cell>
          <cell r="RF51">
            <v>45108</v>
          </cell>
          <cell r="RG51" t="str">
            <v/>
          </cell>
          <cell r="RH51">
            <v>45108</v>
          </cell>
          <cell r="RI51">
            <v>0</v>
          </cell>
          <cell r="RJ51">
            <v>0</v>
          </cell>
          <cell r="RK51">
            <v>45108</v>
          </cell>
          <cell r="RL51" t="str">
            <v>3962183</v>
          </cell>
          <cell r="RM51">
            <v>45108</v>
          </cell>
          <cell r="RN51" t="str">
            <v>3962193　</v>
          </cell>
          <cell r="RO51">
            <v>45108</v>
          </cell>
          <cell r="RP51" t="str">
            <v>3962202　</v>
          </cell>
          <cell r="RQ51">
            <v>45108</v>
          </cell>
          <cell r="RR51" t="str">
            <v>3962212　</v>
          </cell>
          <cell r="RS51">
            <v>45200</v>
          </cell>
          <cell r="RT51">
            <v>3962273</v>
          </cell>
          <cell r="RU51">
            <v>0</v>
          </cell>
          <cell r="RV51">
            <v>0</v>
          </cell>
        </row>
        <row r="52">
          <cell r="A52">
            <v>43</v>
          </cell>
          <cell r="B52">
            <v>45200</v>
          </cell>
          <cell r="C52" t="str">
            <v xml:space="preserve">HRB1003 EXP </v>
          </cell>
          <cell r="D52">
            <v>10035242</v>
          </cell>
          <cell r="E52" t="str">
            <v>ASB0503</v>
          </cell>
          <cell r="F52" t="str">
            <v>タイ</v>
          </cell>
          <cell r="G52" t="str">
            <v>ＡＭＡＤＡ　ＡＳＩＡ　ＰＡＣＩＦＩＣ</v>
          </cell>
          <cell r="H52" t="str">
            <v>制御盤</v>
          </cell>
          <cell r="I52" t="str">
            <v>南陵</v>
          </cell>
          <cell r="J52" t="str">
            <v>土岐</v>
          </cell>
          <cell r="K52">
            <v>45168</v>
          </cell>
          <cell r="L52">
            <v>0.95</v>
          </cell>
          <cell r="M52">
            <v>1</v>
          </cell>
          <cell r="N52">
            <v>45174</v>
          </cell>
          <cell r="O52">
            <v>1</v>
          </cell>
          <cell r="P52">
            <v>45175</v>
          </cell>
          <cell r="Q52">
            <v>1</v>
          </cell>
          <cell r="R52">
            <v>45176</v>
          </cell>
          <cell r="S52">
            <v>1</v>
          </cell>
          <cell r="T52">
            <v>45177</v>
          </cell>
          <cell r="U52">
            <v>45181</v>
          </cell>
          <cell r="V52">
            <v>45181</v>
          </cell>
          <cell r="W52">
            <v>45182</v>
          </cell>
          <cell r="X52">
            <v>1</v>
          </cell>
          <cell r="Y52">
            <v>45204</v>
          </cell>
          <cell r="AA52">
            <v>45188</v>
          </cell>
          <cell r="AB52">
            <v>45189</v>
          </cell>
          <cell r="AC52" t="str">
            <v>45078</v>
          </cell>
          <cell r="AD52" t="str">
            <v>3962186</v>
          </cell>
          <cell r="AE52" t="str">
            <v>3962193　</v>
          </cell>
          <cell r="AF52" t="str">
            <v>3962205　</v>
          </cell>
          <cell r="AG52" t="str">
            <v>3962216　</v>
          </cell>
          <cell r="CD52" t="str">
            <v/>
          </cell>
          <cell r="CF52" t="str">
            <v/>
          </cell>
          <cell r="CH52" t="str">
            <v/>
          </cell>
          <cell r="CJ52" t="str">
            <v/>
          </cell>
          <cell r="CN52" t="str">
            <v/>
          </cell>
          <cell r="CP52">
            <v>45078</v>
          </cell>
          <cell r="CQ52">
            <v>3962186</v>
          </cell>
          <cell r="CR52" t="str">
            <v/>
          </cell>
          <cell r="CT52" t="str">
            <v/>
          </cell>
          <cell r="CX52">
            <v>45108</v>
          </cell>
          <cell r="CY52">
            <v>3962193</v>
          </cell>
          <cell r="CZ52" t="str">
            <v/>
          </cell>
          <cell r="DB52" t="str">
            <v>　</v>
          </cell>
          <cell r="DC52" t="str">
            <v>　</v>
          </cell>
          <cell r="DD52" t="str">
            <v/>
          </cell>
          <cell r="DF52" t="str">
            <v/>
          </cell>
          <cell r="DH52" t="str">
            <v/>
          </cell>
          <cell r="DJ52" t="str">
            <v/>
          </cell>
          <cell r="DL52" t="str">
            <v>　</v>
          </cell>
          <cell r="DM52" t="str">
            <v>　</v>
          </cell>
          <cell r="DN52" t="str">
            <v/>
          </cell>
          <cell r="DP52">
            <v>45078</v>
          </cell>
          <cell r="DQ52">
            <v>3962205</v>
          </cell>
          <cell r="DR52" t="str">
            <v/>
          </cell>
          <cell r="DT52" t="str">
            <v/>
          </cell>
          <cell r="DX52" t="str">
            <v/>
          </cell>
          <cell r="DZ52" t="str">
            <v>　</v>
          </cell>
          <cell r="EA52" t="str">
            <v>　</v>
          </cell>
          <cell r="EB52">
            <v>45108</v>
          </cell>
          <cell r="EC52">
            <v>3962216</v>
          </cell>
          <cell r="ED52" t="str">
            <v/>
          </cell>
          <cell r="EF52">
            <v>45200</v>
          </cell>
          <cell r="EG52">
            <v>3962273</v>
          </cell>
          <cell r="EJ52" t="str">
            <v>　</v>
          </cell>
          <cell r="EK52" t="str">
            <v>　</v>
          </cell>
          <cell r="EM52">
            <v>45161</v>
          </cell>
          <cell r="EZ52">
            <v>45000</v>
          </cell>
          <cell r="FA52">
            <v>3962129</v>
          </cell>
          <cell r="RC52">
            <v>45188</v>
          </cell>
          <cell r="RD52">
            <v>0</v>
          </cell>
          <cell r="RE52">
            <v>45078</v>
          </cell>
          <cell r="RF52">
            <v>45108</v>
          </cell>
          <cell r="RG52" t="str">
            <v/>
          </cell>
          <cell r="RH52">
            <v>0</v>
          </cell>
          <cell r="RI52">
            <v>45078</v>
          </cell>
          <cell r="RJ52">
            <v>0</v>
          </cell>
          <cell r="RK52">
            <v>45078</v>
          </cell>
          <cell r="RL52" t="str">
            <v>3962186</v>
          </cell>
          <cell r="RM52">
            <v>45108</v>
          </cell>
          <cell r="RN52" t="str">
            <v>3962193　</v>
          </cell>
          <cell r="RO52">
            <v>45078</v>
          </cell>
          <cell r="RP52" t="str">
            <v>3962205　</v>
          </cell>
          <cell r="RQ52">
            <v>45108</v>
          </cell>
          <cell r="RR52" t="str">
            <v>3962216　</v>
          </cell>
          <cell r="RS52">
            <v>45200</v>
          </cell>
          <cell r="RT52">
            <v>3962273</v>
          </cell>
          <cell r="RU52">
            <v>0</v>
          </cell>
          <cell r="RV52">
            <v>0</v>
          </cell>
        </row>
        <row r="53">
          <cell r="A53">
            <v>44</v>
          </cell>
          <cell r="B53">
            <v>45200</v>
          </cell>
          <cell r="C53" t="str">
            <v xml:space="preserve">HRB8025  </v>
          </cell>
          <cell r="D53">
            <v>80255324</v>
          </cell>
          <cell r="E53">
            <v>187144</v>
          </cell>
          <cell r="F53" t="str">
            <v>日本</v>
          </cell>
          <cell r="G53" t="str">
            <v>（株）アマダベンディングＳ部</v>
          </cell>
          <cell r="H53" t="str">
            <v>制御盤</v>
          </cell>
          <cell r="I53" t="str">
            <v>南陵</v>
          </cell>
          <cell r="J53" t="str">
            <v>土岐</v>
          </cell>
          <cell r="K53">
            <v>45168</v>
          </cell>
          <cell r="L53">
            <v>0.95</v>
          </cell>
          <cell r="M53">
            <v>1</v>
          </cell>
          <cell r="N53">
            <v>45174</v>
          </cell>
          <cell r="O53">
            <v>1</v>
          </cell>
          <cell r="P53">
            <v>45175</v>
          </cell>
          <cell r="Q53">
            <v>1</v>
          </cell>
          <cell r="R53">
            <v>45176</v>
          </cell>
          <cell r="S53">
            <v>1</v>
          </cell>
          <cell r="T53">
            <v>45177</v>
          </cell>
          <cell r="U53">
            <v>45181</v>
          </cell>
          <cell r="V53">
            <v>45181</v>
          </cell>
          <cell r="W53">
            <v>45182</v>
          </cell>
          <cell r="X53">
            <v>1</v>
          </cell>
          <cell r="Y53">
            <v>45205</v>
          </cell>
          <cell r="AA53">
            <v>45188</v>
          </cell>
          <cell r="AB53">
            <v>45189</v>
          </cell>
          <cell r="AC53" t="str">
            <v>45108</v>
          </cell>
          <cell r="AD53" t="str">
            <v>3962180</v>
          </cell>
          <cell r="AE53" t="str">
            <v>3962193　</v>
          </cell>
          <cell r="AF53" t="str">
            <v>3962198　</v>
          </cell>
          <cell r="AG53" t="str">
            <v>3962212　</v>
          </cell>
          <cell r="CD53" t="str">
            <v/>
          </cell>
          <cell r="CF53">
            <v>45108</v>
          </cell>
          <cell r="CG53">
            <v>3962180</v>
          </cell>
          <cell r="CH53" t="str">
            <v/>
          </cell>
          <cell r="CJ53" t="str">
            <v/>
          </cell>
          <cell r="CN53" t="str">
            <v/>
          </cell>
          <cell r="CP53" t="str">
            <v/>
          </cell>
          <cell r="CR53" t="str">
            <v/>
          </cell>
          <cell r="CT53" t="str">
            <v/>
          </cell>
          <cell r="CX53">
            <v>45108</v>
          </cell>
          <cell r="CY53">
            <v>3962193</v>
          </cell>
          <cell r="CZ53" t="str">
            <v/>
          </cell>
          <cell r="DB53" t="str">
            <v>　</v>
          </cell>
          <cell r="DC53" t="str">
            <v>　</v>
          </cell>
          <cell r="DD53" t="str">
            <v/>
          </cell>
          <cell r="DF53">
            <v>45078</v>
          </cell>
          <cell r="DG53">
            <v>3962198</v>
          </cell>
          <cell r="DH53" t="str">
            <v/>
          </cell>
          <cell r="DJ53" t="str">
            <v/>
          </cell>
          <cell r="DL53" t="str">
            <v>　</v>
          </cell>
          <cell r="DM53" t="str">
            <v>　</v>
          </cell>
          <cell r="DN53" t="str">
            <v/>
          </cell>
          <cell r="DP53" t="str">
            <v/>
          </cell>
          <cell r="DR53" t="str">
            <v/>
          </cell>
          <cell r="DT53" t="str">
            <v/>
          </cell>
          <cell r="DV53">
            <v>45108</v>
          </cell>
          <cell r="DW53">
            <v>3962212</v>
          </cell>
          <cell r="DX53" t="str">
            <v/>
          </cell>
          <cell r="DZ53" t="str">
            <v>　</v>
          </cell>
          <cell r="EA53" t="str">
            <v>　</v>
          </cell>
          <cell r="EB53" t="str">
            <v/>
          </cell>
          <cell r="ED53" t="str">
            <v/>
          </cell>
          <cell r="EF53">
            <v>45200</v>
          </cell>
          <cell r="EG53">
            <v>3962273</v>
          </cell>
          <cell r="EJ53" t="str">
            <v>　</v>
          </cell>
          <cell r="EK53" t="str">
            <v>　</v>
          </cell>
          <cell r="EM53">
            <v>45167</v>
          </cell>
          <cell r="EX53">
            <v>45108</v>
          </cell>
          <cell r="EY53">
            <v>3962225</v>
          </cell>
          <cell r="RC53">
            <v>45188</v>
          </cell>
          <cell r="RD53">
            <v>45108</v>
          </cell>
          <cell r="RE53">
            <v>0</v>
          </cell>
          <cell r="RF53">
            <v>45108</v>
          </cell>
          <cell r="RG53" t="str">
            <v/>
          </cell>
          <cell r="RH53">
            <v>45078</v>
          </cell>
          <cell r="RI53">
            <v>0</v>
          </cell>
          <cell r="RJ53">
            <v>0</v>
          </cell>
          <cell r="RK53">
            <v>45108</v>
          </cell>
          <cell r="RL53" t="str">
            <v>3962180</v>
          </cell>
          <cell r="RM53">
            <v>45108</v>
          </cell>
          <cell r="RN53" t="str">
            <v>3962193　</v>
          </cell>
          <cell r="RO53">
            <v>45078</v>
          </cell>
          <cell r="RP53" t="str">
            <v>3962198　</v>
          </cell>
          <cell r="RQ53">
            <v>45108</v>
          </cell>
          <cell r="RR53" t="str">
            <v>3962212　</v>
          </cell>
          <cell r="RS53">
            <v>45200</v>
          </cell>
          <cell r="RT53">
            <v>3962273</v>
          </cell>
          <cell r="RU53">
            <v>0</v>
          </cell>
          <cell r="RV53">
            <v>0</v>
          </cell>
        </row>
        <row r="54">
          <cell r="A54">
            <v>45</v>
          </cell>
          <cell r="C54" t="str">
            <v>HRB1003ATC</v>
          </cell>
          <cell r="D54" t="str">
            <v>RC130090</v>
          </cell>
          <cell r="F54" t="str">
            <v>AESA</v>
          </cell>
          <cell r="H54" t="str">
            <v>ATC盤</v>
          </cell>
          <cell r="I54" t="str">
            <v>南陵</v>
          </cell>
          <cell r="J54" t="str">
            <v>土岐</v>
          </cell>
          <cell r="AA54">
            <v>45188</v>
          </cell>
          <cell r="AB54">
            <v>45189</v>
          </cell>
          <cell r="DB54" t="str">
            <v>　</v>
          </cell>
          <cell r="DC54" t="str">
            <v>　</v>
          </cell>
          <cell r="DL54" t="str">
            <v>　</v>
          </cell>
          <cell r="DM54" t="str">
            <v>　</v>
          </cell>
          <cell r="DZ54" t="str">
            <v>　</v>
          </cell>
          <cell r="EA54" t="str">
            <v>　</v>
          </cell>
          <cell r="EJ54" t="str">
            <v>　</v>
          </cell>
          <cell r="EK54" t="str">
            <v>　</v>
          </cell>
          <cell r="RC54">
            <v>45188</v>
          </cell>
          <cell r="RD54">
            <v>0</v>
          </cell>
          <cell r="RE54">
            <v>0</v>
          </cell>
          <cell r="RF54">
            <v>0</v>
          </cell>
          <cell r="RG54">
            <v>0</v>
          </cell>
          <cell r="RH54">
            <v>0</v>
          </cell>
          <cell r="RI54">
            <v>0</v>
          </cell>
          <cell r="RJ54">
            <v>0</v>
          </cell>
          <cell r="RK54">
            <v>0</v>
          </cell>
          <cell r="RL54">
            <v>0</v>
          </cell>
          <cell r="RM54">
            <v>0</v>
          </cell>
          <cell r="RN54">
            <v>0</v>
          </cell>
          <cell r="RO54">
            <v>0</v>
          </cell>
          <cell r="RP54">
            <v>0</v>
          </cell>
          <cell r="RQ54">
            <v>0</v>
          </cell>
          <cell r="RR54">
            <v>0</v>
          </cell>
          <cell r="RS54">
            <v>0</v>
          </cell>
          <cell r="RT54">
            <v>0</v>
          </cell>
          <cell r="RU54">
            <v>0</v>
          </cell>
          <cell r="RV54">
            <v>0</v>
          </cell>
        </row>
        <row r="55">
          <cell r="A55">
            <v>46</v>
          </cell>
          <cell r="C55" t="str">
            <v>HRB1003ATC</v>
          </cell>
          <cell r="D55" t="str">
            <v>RC130091</v>
          </cell>
          <cell r="F55" t="str">
            <v>AESA</v>
          </cell>
          <cell r="H55" t="str">
            <v>ATC盤</v>
          </cell>
          <cell r="I55" t="str">
            <v>南陵</v>
          </cell>
          <cell r="J55" t="str">
            <v>土岐</v>
          </cell>
          <cell r="AA55">
            <v>45188</v>
          </cell>
          <cell r="AB55">
            <v>45189</v>
          </cell>
          <cell r="DB55" t="str">
            <v>　</v>
          </cell>
          <cell r="DC55" t="str">
            <v>　</v>
          </cell>
          <cell r="DL55" t="str">
            <v>　</v>
          </cell>
          <cell r="DM55" t="str">
            <v>　</v>
          </cell>
          <cell r="DZ55" t="str">
            <v>　</v>
          </cell>
          <cell r="EA55" t="str">
            <v>　</v>
          </cell>
          <cell r="EJ55" t="str">
            <v>　</v>
          </cell>
          <cell r="EK55" t="str">
            <v>　</v>
          </cell>
          <cell r="RC55">
            <v>45188</v>
          </cell>
          <cell r="RD55">
            <v>0</v>
          </cell>
          <cell r="RE55">
            <v>0</v>
          </cell>
          <cell r="RF55">
            <v>0</v>
          </cell>
          <cell r="RG55">
            <v>0</v>
          </cell>
          <cell r="RH55">
            <v>0</v>
          </cell>
          <cell r="RI55">
            <v>0</v>
          </cell>
          <cell r="RJ55">
            <v>0</v>
          </cell>
          <cell r="RK55">
            <v>0</v>
          </cell>
          <cell r="RL55">
            <v>0</v>
          </cell>
          <cell r="RM55">
            <v>0</v>
          </cell>
          <cell r="RN55">
            <v>0</v>
          </cell>
          <cell r="RO55">
            <v>0</v>
          </cell>
          <cell r="RP55">
            <v>0</v>
          </cell>
          <cell r="RQ55">
            <v>0</v>
          </cell>
          <cell r="RR55">
            <v>0</v>
          </cell>
          <cell r="RS55">
            <v>0</v>
          </cell>
          <cell r="RT55">
            <v>0</v>
          </cell>
          <cell r="RU55">
            <v>0</v>
          </cell>
          <cell r="RV55">
            <v>0</v>
          </cell>
        </row>
        <row r="56">
          <cell r="A56">
            <v>47</v>
          </cell>
          <cell r="C56" t="str">
            <v>HRB1003ATC</v>
          </cell>
          <cell r="D56" t="str">
            <v>ARC10054</v>
          </cell>
          <cell r="F56" t="str">
            <v>AAI</v>
          </cell>
          <cell r="H56" t="str">
            <v>ATC盤</v>
          </cell>
          <cell r="I56" t="str">
            <v>厚木</v>
          </cell>
          <cell r="J56" t="str">
            <v>土岐</v>
          </cell>
          <cell r="AA56">
            <v>45188</v>
          </cell>
          <cell r="AB56">
            <v>45189</v>
          </cell>
          <cell r="DB56" t="str">
            <v>　</v>
          </cell>
          <cell r="DC56" t="str">
            <v>　</v>
          </cell>
          <cell r="DL56" t="str">
            <v>　</v>
          </cell>
          <cell r="DM56" t="str">
            <v>　</v>
          </cell>
          <cell r="DZ56" t="str">
            <v>　</v>
          </cell>
          <cell r="EA56" t="str">
            <v>　</v>
          </cell>
          <cell r="EJ56" t="str">
            <v>　</v>
          </cell>
          <cell r="EK56" t="str">
            <v>　</v>
          </cell>
          <cell r="RC56">
            <v>45188</v>
          </cell>
          <cell r="RD56">
            <v>0</v>
          </cell>
          <cell r="RE56">
            <v>0</v>
          </cell>
          <cell r="RF56">
            <v>0</v>
          </cell>
          <cell r="RG56">
            <v>0</v>
          </cell>
          <cell r="RH56">
            <v>0</v>
          </cell>
          <cell r="RI56">
            <v>0</v>
          </cell>
          <cell r="RJ56">
            <v>0</v>
          </cell>
          <cell r="RK56">
            <v>0</v>
          </cell>
          <cell r="RL56">
            <v>0</v>
          </cell>
          <cell r="RM56">
            <v>0</v>
          </cell>
          <cell r="RN56">
            <v>0</v>
          </cell>
          <cell r="RO56">
            <v>0</v>
          </cell>
          <cell r="RP56">
            <v>0</v>
          </cell>
          <cell r="RQ56">
            <v>0</v>
          </cell>
          <cell r="RR56">
            <v>0</v>
          </cell>
          <cell r="RS56">
            <v>0</v>
          </cell>
          <cell r="RT56">
            <v>0</v>
          </cell>
          <cell r="RU56">
            <v>0</v>
          </cell>
          <cell r="RV56">
            <v>0</v>
          </cell>
        </row>
        <row r="57">
          <cell r="A57">
            <v>48</v>
          </cell>
          <cell r="C57" t="str">
            <v>HRB1003ATC</v>
          </cell>
          <cell r="D57" t="str">
            <v>ARC10055</v>
          </cell>
          <cell r="F57" t="str">
            <v>AAI</v>
          </cell>
          <cell r="H57" t="str">
            <v>ATC盤</v>
          </cell>
          <cell r="I57" t="str">
            <v>厚木</v>
          </cell>
          <cell r="J57" t="str">
            <v>土岐</v>
          </cell>
          <cell r="AA57">
            <v>45188</v>
          </cell>
          <cell r="AB57">
            <v>45189</v>
          </cell>
          <cell r="DB57" t="str">
            <v>　</v>
          </cell>
          <cell r="DC57" t="str">
            <v>　</v>
          </cell>
          <cell r="DL57" t="str">
            <v>　</v>
          </cell>
          <cell r="DM57" t="str">
            <v>　</v>
          </cell>
          <cell r="DZ57" t="str">
            <v>　</v>
          </cell>
          <cell r="EA57" t="str">
            <v>　</v>
          </cell>
          <cell r="EJ57" t="str">
            <v>　</v>
          </cell>
          <cell r="EK57" t="str">
            <v>　</v>
          </cell>
          <cell r="RC57">
            <v>45188</v>
          </cell>
          <cell r="RD57">
            <v>0</v>
          </cell>
          <cell r="RE57">
            <v>0</v>
          </cell>
          <cell r="RF57">
            <v>0</v>
          </cell>
          <cell r="RG57">
            <v>0</v>
          </cell>
          <cell r="RH57">
            <v>0</v>
          </cell>
          <cell r="RI57">
            <v>0</v>
          </cell>
          <cell r="RJ57">
            <v>0</v>
          </cell>
          <cell r="RK57">
            <v>0</v>
          </cell>
          <cell r="RL57">
            <v>0</v>
          </cell>
          <cell r="RM57">
            <v>0</v>
          </cell>
          <cell r="RN57">
            <v>0</v>
          </cell>
          <cell r="RO57">
            <v>0</v>
          </cell>
          <cell r="RP57">
            <v>0</v>
          </cell>
          <cell r="RQ57">
            <v>0</v>
          </cell>
          <cell r="RR57">
            <v>0</v>
          </cell>
          <cell r="RS57">
            <v>0</v>
          </cell>
          <cell r="RT57">
            <v>0</v>
          </cell>
          <cell r="RU57">
            <v>0</v>
          </cell>
          <cell r="RV57">
            <v>0</v>
          </cell>
        </row>
        <row r="58">
          <cell r="A58">
            <v>49</v>
          </cell>
          <cell r="B58">
            <v>45200</v>
          </cell>
          <cell r="C58" t="str">
            <v xml:space="preserve">HRB8025  </v>
          </cell>
          <cell r="D58">
            <v>80255325</v>
          </cell>
          <cell r="E58">
            <v>187155</v>
          </cell>
          <cell r="F58" t="str">
            <v>日本</v>
          </cell>
          <cell r="G58" t="str">
            <v>（株）アマダベンディングＳ部</v>
          </cell>
          <cell r="H58" t="str">
            <v>制御盤</v>
          </cell>
          <cell r="I58" t="str">
            <v>南陵</v>
          </cell>
          <cell r="J58" t="str">
            <v>土岐</v>
          </cell>
          <cell r="K58">
            <v>45171</v>
          </cell>
          <cell r="L58">
            <v>0.95</v>
          </cell>
          <cell r="M58">
            <v>1</v>
          </cell>
          <cell r="N58">
            <v>45175</v>
          </cell>
          <cell r="O58">
            <v>1</v>
          </cell>
          <cell r="P58">
            <v>45176</v>
          </cell>
          <cell r="Q58">
            <v>1</v>
          </cell>
          <cell r="R58">
            <v>45177</v>
          </cell>
          <cell r="S58">
            <v>1</v>
          </cell>
          <cell r="T58">
            <v>45178</v>
          </cell>
          <cell r="U58">
            <v>45182</v>
          </cell>
          <cell r="V58">
            <v>45181</v>
          </cell>
          <cell r="W58">
            <v>45183</v>
          </cell>
          <cell r="X58">
            <v>1</v>
          </cell>
          <cell r="Y58">
            <v>45205</v>
          </cell>
          <cell r="AA58">
            <v>45190</v>
          </cell>
          <cell r="AB58">
            <v>45191</v>
          </cell>
          <cell r="AC58" t="str">
            <v>45108</v>
          </cell>
          <cell r="AD58" t="str">
            <v>3962180</v>
          </cell>
          <cell r="AE58" t="str">
            <v>3962193　</v>
          </cell>
          <cell r="AF58" t="str">
            <v>3962199　</v>
          </cell>
          <cell r="AG58" t="str">
            <v>3962212　</v>
          </cell>
          <cell r="CD58" t="str">
            <v/>
          </cell>
          <cell r="CF58">
            <v>45108</v>
          </cell>
          <cell r="CG58">
            <v>3962180</v>
          </cell>
          <cell r="CH58" t="str">
            <v/>
          </cell>
          <cell r="CJ58" t="str">
            <v/>
          </cell>
          <cell r="CN58" t="str">
            <v/>
          </cell>
          <cell r="CP58" t="str">
            <v/>
          </cell>
          <cell r="CR58" t="str">
            <v/>
          </cell>
          <cell r="CT58" t="str">
            <v/>
          </cell>
          <cell r="CX58">
            <v>45108</v>
          </cell>
          <cell r="CY58">
            <v>3962193</v>
          </cell>
          <cell r="CZ58" t="str">
            <v/>
          </cell>
          <cell r="DB58" t="str">
            <v>　</v>
          </cell>
          <cell r="DC58" t="str">
            <v>　</v>
          </cell>
          <cell r="DD58" t="str">
            <v/>
          </cell>
          <cell r="DF58">
            <v>45108</v>
          </cell>
          <cell r="DG58">
            <v>3962199</v>
          </cell>
          <cell r="DH58" t="str">
            <v/>
          </cell>
          <cell r="DJ58" t="str">
            <v/>
          </cell>
          <cell r="DL58" t="str">
            <v>　</v>
          </cell>
          <cell r="DM58" t="str">
            <v>　</v>
          </cell>
          <cell r="DN58" t="str">
            <v/>
          </cell>
          <cell r="DP58" t="str">
            <v/>
          </cell>
          <cell r="DR58" t="str">
            <v/>
          </cell>
          <cell r="DT58" t="str">
            <v/>
          </cell>
          <cell r="DV58">
            <v>45108</v>
          </cell>
          <cell r="DW58">
            <v>3962212</v>
          </cell>
          <cell r="DX58" t="str">
            <v/>
          </cell>
          <cell r="DZ58" t="str">
            <v>　</v>
          </cell>
          <cell r="EA58" t="str">
            <v>　</v>
          </cell>
          <cell r="EB58" t="str">
            <v/>
          </cell>
          <cell r="ED58" t="str">
            <v/>
          </cell>
          <cell r="EF58">
            <v>45200</v>
          </cell>
          <cell r="EG58">
            <v>3962273</v>
          </cell>
          <cell r="EJ58" t="str">
            <v>　</v>
          </cell>
          <cell r="EK58" t="str">
            <v>　</v>
          </cell>
          <cell r="EM58">
            <v>45167</v>
          </cell>
          <cell r="EX58">
            <v>45108</v>
          </cell>
          <cell r="EY58">
            <v>3962225</v>
          </cell>
          <cell r="RC58">
            <v>45190</v>
          </cell>
          <cell r="RD58">
            <v>45108</v>
          </cell>
          <cell r="RE58">
            <v>0</v>
          </cell>
          <cell r="RF58">
            <v>45108</v>
          </cell>
          <cell r="RG58" t="str">
            <v/>
          </cell>
          <cell r="RH58">
            <v>45108</v>
          </cell>
          <cell r="RI58">
            <v>0</v>
          </cell>
          <cell r="RJ58">
            <v>0</v>
          </cell>
          <cell r="RK58">
            <v>45108</v>
          </cell>
          <cell r="RL58" t="str">
            <v>3962180</v>
          </cell>
          <cell r="RM58">
            <v>45108</v>
          </cell>
          <cell r="RN58" t="str">
            <v>3962193　</v>
          </cell>
          <cell r="RO58">
            <v>45108</v>
          </cell>
          <cell r="RP58" t="str">
            <v>3962199　</v>
          </cell>
          <cell r="RQ58">
            <v>45108</v>
          </cell>
          <cell r="RR58" t="str">
            <v>3962212　</v>
          </cell>
          <cell r="RS58">
            <v>45200</v>
          </cell>
          <cell r="RT58">
            <v>3962273</v>
          </cell>
          <cell r="RU58">
            <v>0</v>
          </cell>
          <cell r="RV58">
            <v>0</v>
          </cell>
        </row>
        <row r="59">
          <cell r="A59">
            <v>50</v>
          </cell>
          <cell r="B59">
            <v>45200</v>
          </cell>
          <cell r="C59" t="str">
            <v xml:space="preserve">HRB8025  </v>
          </cell>
          <cell r="D59">
            <v>80255326</v>
          </cell>
          <cell r="E59">
            <v>187166</v>
          </cell>
          <cell r="F59" t="str">
            <v>日本</v>
          </cell>
          <cell r="G59" t="str">
            <v>（株）アマダベンディングＳ部</v>
          </cell>
          <cell r="H59" t="str">
            <v>制御盤</v>
          </cell>
          <cell r="I59" t="str">
            <v>南陵</v>
          </cell>
          <cell r="J59" t="str">
            <v>土岐</v>
          </cell>
          <cell r="K59">
            <v>45171</v>
          </cell>
          <cell r="L59">
            <v>0.95</v>
          </cell>
          <cell r="M59">
            <v>1</v>
          </cell>
          <cell r="N59">
            <v>45175</v>
          </cell>
          <cell r="O59">
            <v>1</v>
          </cell>
          <cell r="P59">
            <v>45176</v>
          </cell>
          <cell r="Q59">
            <v>1</v>
          </cell>
          <cell r="R59">
            <v>45177</v>
          </cell>
          <cell r="S59">
            <v>1</v>
          </cell>
          <cell r="T59">
            <v>45178</v>
          </cell>
          <cell r="U59">
            <v>45182</v>
          </cell>
          <cell r="V59">
            <v>45182</v>
          </cell>
          <cell r="W59">
            <v>45184</v>
          </cell>
          <cell r="X59">
            <v>1</v>
          </cell>
          <cell r="Y59">
            <v>45206</v>
          </cell>
          <cell r="AA59">
            <v>45190</v>
          </cell>
          <cell r="AB59">
            <v>45191</v>
          </cell>
          <cell r="AC59" t="str">
            <v>45200</v>
          </cell>
          <cell r="AD59" t="str">
            <v>3962253</v>
          </cell>
          <cell r="AE59" t="str">
            <v>3962193　</v>
          </cell>
          <cell r="AF59" t="str">
            <v>3962199　</v>
          </cell>
          <cell r="AG59" t="str">
            <v>3962212　</v>
          </cell>
          <cell r="CD59" t="str">
            <v/>
          </cell>
          <cell r="CF59">
            <v>45200</v>
          </cell>
          <cell r="CG59">
            <v>3962253</v>
          </cell>
          <cell r="CH59" t="str">
            <v/>
          </cell>
          <cell r="CJ59" t="str">
            <v/>
          </cell>
          <cell r="CN59" t="str">
            <v/>
          </cell>
          <cell r="CP59" t="str">
            <v/>
          </cell>
          <cell r="CR59" t="str">
            <v/>
          </cell>
          <cell r="CT59" t="str">
            <v/>
          </cell>
          <cell r="CX59">
            <v>45108</v>
          </cell>
          <cell r="CY59">
            <v>3962193</v>
          </cell>
          <cell r="CZ59" t="str">
            <v/>
          </cell>
          <cell r="DB59" t="str">
            <v>　</v>
          </cell>
          <cell r="DC59" t="str">
            <v>　</v>
          </cell>
          <cell r="DD59" t="str">
            <v/>
          </cell>
          <cell r="DF59">
            <v>45108</v>
          </cell>
          <cell r="DG59">
            <v>3962199</v>
          </cell>
          <cell r="DH59" t="str">
            <v/>
          </cell>
          <cell r="DJ59" t="str">
            <v/>
          </cell>
          <cell r="DL59" t="str">
            <v>　</v>
          </cell>
          <cell r="DM59" t="str">
            <v>　</v>
          </cell>
          <cell r="DN59" t="str">
            <v/>
          </cell>
          <cell r="DP59" t="str">
            <v/>
          </cell>
          <cell r="DR59" t="str">
            <v/>
          </cell>
          <cell r="DT59" t="str">
            <v/>
          </cell>
          <cell r="DV59">
            <v>45108</v>
          </cell>
          <cell r="DW59">
            <v>3962212</v>
          </cell>
          <cell r="DX59" t="str">
            <v/>
          </cell>
          <cell r="DZ59" t="str">
            <v>　</v>
          </cell>
          <cell r="EA59" t="str">
            <v>　</v>
          </cell>
          <cell r="EB59" t="str">
            <v/>
          </cell>
          <cell r="ED59" t="str">
            <v/>
          </cell>
          <cell r="EF59">
            <v>45200</v>
          </cell>
          <cell r="EG59">
            <v>3962273</v>
          </cell>
          <cell r="EJ59" t="str">
            <v>　</v>
          </cell>
          <cell r="EK59" t="str">
            <v>　</v>
          </cell>
          <cell r="EM59">
            <v>45167</v>
          </cell>
          <cell r="EX59">
            <v>45108</v>
          </cell>
          <cell r="EY59">
            <v>3962225</v>
          </cell>
          <cell r="RC59">
            <v>45190</v>
          </cell>
          <cell r="RD59">
            <v>45200</v>
          </cell>
          <cell r="RE59">
            <v>0</v>
          </cell>
          <cell r="RF59">
            <v>45108</v>
          </cell>
          <cell r="RG59" t="str">
            <v/>
          </cell>
          <cell r="RH59">
            <v>45108</v>
          </cell>
          <cell r="RI59">
            <v>0</v>
          </cell>
          <cell r="RJ59">
            <v>0</v>
          </cell>
          <cell r="RK59">
            <v>45200</v>
          </cell>
          <cell r="RL59" t="str">
            <v>3962253</v>
          </cell>
          <cell r="RM59">
            <v>45108</v>
          </cell>
          <cell r="RN59" t="str">
            <v>3962193　</v>
          </cell>
          <cell r="RO59">
            <v>45108</v>
          </cell>
          <cell r="RP59" t="str">
            <v>3962199　</v>
          </cell>
          <cell r="RQ59">
            <v>45108</v>
          </cell>
          <cell r="RR59" t="str">
            <v>3962212　</v>
          </cell>
          <cell r="RS59">
            <v>45200</v>
          </cell>
          <cell r="RT59">
            <v>3962273</v>
          </cell>
          <cell r="RU59">
            <v>0</v>
          </cell>
          <cell r="RV59">
            <v>0</v>
          </cell>
        </row>
        <row r="60">
          <cell r="A60">
            <v>51</v>
          </cell>
          <cell r="B60">
            <v>45200</v>
          </cell>
          <cell r="C60" t="str">
            <v xml:space="preserve">HRB8025  </v>
          </cell>
          <cell r="D60">
            <v>80255327</v>
          </cell>
          <cell r="E60">
            <v>187122</v>
          </cell>
          <cell r="F60" t="str">
            <v>日本</v>
          </cell>
          <cell r="G60" t="str">
            <v>（株）長谷川精密板金</v>
          </cell>
          <cell r="H60" t="str">
            <v>制御盤</v>
          </cell>
          <cell r="I60" t="str">
            <v>南陵</v>
          </cell>
          <cell r="J60" t="str">
            <v>土岐</v>
          </cell>
          <cell r="K60">
            <v>45174</v>
          </cell>
          <cell r="L60">
            <v>0.95</v>
          </cell>
          <cell r="M60">
            <v>1</v>
          </cell>
          <cell r="N60">
            <v>45175</v>
          </cell>
          <cell r="O60">
            <v>1</v>
          </cell>
          <cell r="P60">
            <v>45176</v>
          </cell>
          <cell r="Q60">
            <v>1</v>
          </cell>
          <cell r="R60">
            <v>45177</v>
          </cell>
          <cell r="S60">
            <v>1</v>
          </cell>
          <cell r="T60">
            <v>45181</v>
          </cell>
          <cell r="U60">
            <v>45184</v>
          </cell>
          <cell r="V60">
            <v>45182</v>
          </cell>
          <cell r="W60">
            <v>45184</v>
          </cell>
          <cell r="X60">
            <v>1</v>
          </cell>
          <cell r="Y60">
            <v>45206</v>
          </cell>
          <cell r="AA60">
            <v>45190</v>
          </cell>
          <cell r="AB60">
            <v>45191</v>
          </cell>
          <cell r="AC60" t="str">
            <v>45200</v>
          </cell>
          <cell r="AD60" t="str">
            <v>3962253</v>
          </cell>
          <cell r="AE60" t="str">
            <v>3962193　</v>
          </cell>
          <cell r="AF60" t="str">
            <v>3962199　</v>
          </cell>
          <cell r="AG60" t="str">
            <v>3962212　</v>
          </cell>
          <cell r="CD60" t="str">
            <v/>
          </cell>
          <cell r="CF60">
            <v>45200</v>
          </cell>
          <cell r="CG60">
            <v>3962253</v>
          </cell>
          <cell r="CH60" t="str">
            <v/>
          </cell>
          <cell r="CJ60" t="str">
            <v/>
          </cell>
          <cell r="CN60" t="str">
            <v/>
          </cell>
          <cell r="CP60" t="str">
            <v/>
          </cell>
          <cell r="CR60" t="str">
            <v/>
          </cell>
          <cell r="CT60" t="str">
            <v/>
          </cell>
          <cell r="CX60">
            <v>45108</v>
          </cell>
          <cell r="CY60">
            <v>3962193</v>
          </cell>
          <cell r="CZ60" t="str">
            <v/>
          </cell>
          <cell r="DB60" t="str">
            <v>　</v>
          </cell>
          <cell r="DC60" t="str">
            <v>　</v>
          </cell>
          <cell r="DD60" t="str">
            <v/>
          </cell>
          <cell r="DF60">
            <v>45108</v>
          </cell>
          <cell r="DG60">
            <v>3962199</v>
          </cell>
          <cell r="DH60" t="str">
            <v/>
          </cell>
          <cell r="DJ60" t="str">
            <v/>
          </cell>
          <cell r="DL60" t="str">
            <v>　</v>
          </cell>
          <cell r="DM60" t="str">
            <v>　</v>
          </cell>
          <cell r="DP60" t="str">
            <v/>
          </cell>
          <cell r="DR60" t="str">
            <v/>
          </cell>
          <cell r="DT60" t="str">
            <v/>
          </cell>
          <cell r="DV60">
            <v>45108</v>
          </cell>
          <cell r="DW60">
            <v>3962212</v>
          </cell>
          <cell r="DX60" t="str">
            <v/>
          </cell>
          <cell r="DZ60" t="str">
            <v>　</v>
          </cell>
          <cell r="EA60" t="str">
            <v>　</v>
          </cell>
          <cell r="EB60" t="str">
            <v/>
          </cell>
          <cell r="ED60" t="str">
            <v/>
          </cell>
          <cell r="EF60">
            <v>45200</v>
          </cell>
          <cell r="EG60">
            <v>3962273</v>
          </cell>
          <cell r="EJ60" t="str">
            <v>　</v>
          </cell>
          <cell r="EK60" t="str">
            <v>　</v>
          </cell>
          <cell r="EM60">
            <v>45167</v>
          </cell>
          <cell r="ET60">
            <v>45048</v>
          </cell>
          <cell r="EU60">
            <v>3962220</v>
          </cell>
          <cell r="EX60">
            <v>45108</v>
          </cell>
          <cell r="EY60">
            <v>3962225</v>
          </cell>
          <cell r="RC60">
            <v>45190</v>
          </cell>
          <cell r="RD60">
            <v>45200</v>
          </cell>
          <cell r="RE60">
            <v>0</v>
          </cell>
          <cell r="RF60">
            <v>45108</v>
          </cell>
          <cell r="RG60" t="str">
            <v/>
          </cell>
          <cell r="RH60">
            <v>45108</v>
          </cell>
          <cell r="RI60">
            <v>0</v>
          </cell>
          <cell r="RJ60">
            <v>0</v>
          </cell>
          <cell r="RK60">
            <v>45200</v>
          </cell>
          <cell r="RL60" t="str">
            <v>3962253</v>
          </cell>
          <cell r="RM60">
            <v>45108</v>
          </cell>
          <cell r="RN60" t="str">
            <v>3962193　</v>
          </cell>
          <cell r="RO60">
            <v>45108</v>
          </cell>
          <cell r="RP60" t="str">
            <v>3962199　</v>
          </cell>
          <cell r="RQ60">
            <v>45108</v>
          </cell>
          <cell r="RR60" t="str">
            <v>3962212　</v>
          </cell>
          <cell r="RS60">
            <v>45200</v>
          </cell>
          <cell r="RT60">
            <v>3962273</v>
          </cell>
          <cell r="RU60">
            <v>0</v>
          </cell>
          <cell r="RV60">
            <v>0</v>
          </cell>
        </row>
        <row r="61">
          <cell r="A61">
            <v>52</v>
          </cell>
          <cell r="B61">
            <v>45200</v>
          </cell>
          <cell r="C61" t="str">
            <v xml:space="preserve">HRB1303 AAI </v>
          </cell>
          <cell r="D61" t="str">
            <v>ARB30170</v>
          </cell>
          <cell r="E61" t="str">
            <v>THRB3170</v>
          </cell>
          <cell r="F61" t="str">
            <v>米国</v>
          </cell>
          <cell r="G61" t="str">
            <v>AAI</v>
          </cell>
          <cell r="H61" t="str">
            <v>制御盤</v>
          </cell>
          <cell r="I61" t="str">
            <v>南陵</v>
          </cell>
          <cell r="J61" t="str">
            <v>KD</v>
          </cell>
          <cell r="K61">
            <v>45174</v>
          </cell>
          <cell r="L61">
            <v>0.95</v>
          </cell>
          <cell r="M61">
            <v>1</v>
          </cell>
          <cell r="N61">
            <v>45176</v>
          </cell>
          <cell r="O61">
            <v>1</v>
          </cell>
          <cell r="P61">
            <v>45177</v>
          </cell>
          <cell r="Q61">
            <v>1</v>
          </cell>
          <cell r="R61">
            <v>45178</v>
          </cell>
          <cell r="S61">
            <v>1</v>
          </cell>
          <cell r="T61">
            <v>45181</v>
          </cell>
          <cell r="U61">
            <v>45184</v>
          </cell>
          <cell r="V61">
            <v>45182</v>
          </cell>
          <cell r="W61">
            <v>45185</v>
          </cell>
          <cell r="X61">
            <v>1</v>
          </cell>
          <cell r="Y61">
            <v>45221</v>
          </cell>
          <cell r="AA61">
            <v>45190</v>
          </cell>
          <cell r="AB61">
            <v>45191</v>
          </cell>
          <cell r="AC61" t="str">
            <v>45108</v>
          </cell>
          <cell r="AD61" t="str">
            <v>3962190</v>
          </cell>
          <cell r="AE61" t="str">
            <v>3962193　</v>
          </cell>
          <cell r="AF61" t="str">
            <v>3962209　</v>
          </cell>
          <cell r="AG61" t="str">
            <v>3962216　</v>
          </cell>
          <cell r="CD61" t="str">
            <v/>
          </cell>
          <cell r="CF61" t="str">
            <v/>
          </cell>
          <cell r="CH61" t="str">
            <v/>
          </cell>
          <cell r="CJ61" t="str">
            <v/>
          </cell>
          <cell r="CN61" t="str">
            <v/>
          </cell>
          <cell r="CP61" t="str">
            <v/>
          </cell>
          <cell r="CR61">
            <v>45108</v>
          </cell>
          <cell r="CS61">
            <v>3962190</v>
          </cell>
          <cell r="CT61" t="str">
            <v/>
          </cell>
          <cell r="CX61">
            <v>45108</v>
          </cell>
          <cell r="CY61">
            <v>3962193</v>
          </cell>
          <cell r="CZ61" t="str">
            <v/>
          </cell>
          <cell r="DB61" t="str">
            <v>　</v>
          </cell>
          <cell r="DC61" t="str">
            <v>　</v>
          </cell>
          <cell r="DD61" t="str">
            <v/>
          </cell>
          <cell r="DF61" t="str">
            <v/>
          </cell>
          <cell r="DH61" t="str">
            <v/>
          </cell>
          <cell r="DJ61" t="str">
            <v/>
          </cell>
          <cell r="DL61" t="str">
            <v>　</v>
          </cell>
          <cell r="DM61" t="str">
            <v>　</v>
          </cell>
          <cell r="DN61" t="str">
            <v/>
          </cell>
          <cell r="DP61" t="str">
            <v/>
          </cell>
          <cell r="DR61">
            <v>45108</v>
          </cell>
          <cell r="DS61">
            <v>3962209</v>
          </cell>
          <cell r="DT61" t="str">
            <v/>
          </cell>
          <cell r="DV61" t="str">
            <v/>
          </cell>
          <cell r="DZ61" t="str">
            <v>　</v>
          </cell>
          <cell r="EA61" t="str">
            <v>　</v>
          </cell>
          <cell r="EB61">
            <v>45108</v>
          </cell>
          <cell r="EC61">
            <v>3962216</v>
          </cell>
          <cell r="ED61" t="str">
            <v/>
          </cell>
          <cell r="EF61">
            <v>45200</v>
          </cell>
          <cell r="EG61">
            <v>3962273</v>
          </cell>
          <cell r="EJ61" t="str">
            <v>　</v>
          </cell>
          <cell r="EK61" t="str">
            <v>　</v>
          </cell>
          <cell r="EM61">
            <v>45167</v>
          </cell>
          <cell r="EN61">
            <v>45139</v>
          </cell>
          <cell r="EO61">
            <v>3962325</v>
          </cell>
          <cell r="EX61">
            <v>45108</v>
          </cell>
          <cell r="EY61">
            <v>3962225</v>
          </cell>
          <cell r="RC61">
            <v>45190</v>
          </cell>
          <cell r="RD61">
            <v>0</v>
          </cell>
          <cell r="RE61">
            <v>45108</v>
          </cell>
          <cell r="RF61">
            <v>45108</v>
          </cell>
          <cell r="RG61" t="str">
            <v/>
          </cell>
          <cell r="RH61">
            <v>0</v>
          </cell>
          <cell r="RI61">
            <v>45108</v>
          </cell>
          <cell r="RJ61">
            <v>0</v>
          </cell>
          <cell r="RK61">
            <v>45108</v>
          </cell>
          <cell r="RL61" t="str">
            <v>3962190</v>
          </cell>
          <cell r="RM61">
            <v>45108</v>
          </cell>
          <cell r="RN61" t="str">
            <v>3962193　</v>
          </cell>
          <cell r="RO61">
            <v>45108</v>
          </cell>
          <cell r="RP61" t="str">
            <v>3962209　</v>
          </cell>
          <cell r="RQ61">
            <v>45108</v>
          </cell>
          <cell r="RR61" t="str">
            <v>3962216　</v>
          </cell>
          <cell r="RS61">
            <v>45200</v>
          </cell>
          <cell r="RT61">
            <v>3962273</v>
          </cell>
          <cell r="RU61">
            <v>0</v>
          </cell>
          <cell r="RV61">
            <v>0</v>
          </cell>
        </row>
        <row r="62">
          <cell r="A62">
            <v>53</v>
          </cell>
          <cell r="B62">
            <v>45200</v>
          </cell>
          <cell r="C62" t="str">
            <v xml:space="preserve">HRB1303 AAI </v>
          </cell>
          <cell r="D62" t="str">
            <v>ARB30171</v>
          </cell>
          <cell r="E62" t="str">
            <v>THRB3171</v>
          </cell>
          <cell r="F62" t="str">
            <v>米国</v>
          </cell>
          <cell r="G62" t="str">
            <v>AAI</v>
          </cell>
          <cell r="H62" t="str">
            <v>制御盤</v>
          </cell>
          <cell r="I62" t="str">
            <v>南陵</v>
          </cell>
          <cell r="J62" t="str">
            <v>KD</v>
          </cell>
          <cell r="K62">
            <v>45174</v>
          </cell>
          <cell r="L62">
            <v>0.95</v>
          </cell>
          <cell r="M62">
            <v>1</v>
          </cell>
          <cell r="N62">
            <v>45176</v>
          </cell>
          <cell r="O62">
            <v>1</v>
          </cell>
          <cell r="P62">
            <v>45177</v>
          </cell>
          <cell r="Q62">
            <v>1</v>
          </cell>
          <cell r="R62">
            <v>45178</v>
          </cell>
          <cell r="S62">
            <v>1</v>
          </cell>
          <cell r="T62">
            <v>45181</v>
          </cell>
          <cell r="U62">
            <v>45183</v>
          </cell>
          <cell r="V62">
            <v>45183</v>
          </cell>
          <cell r="W62">
            <v>45185</v>
          </cell>
          <cell r="X62">
            <v>1</v>
          </cell>
          <cell r="Y62">
            <v>45221</v>
          </cell>
          <cell r="AA62">
            <v>45190</v>
          </cell>
          <cell r="AB62">
            <v>45191</v>
          </cell>
          <cell r="AC62" t="str">
            <v>45108</v>
          </cell>
          <cell r="AD62" t="str">
            <v>3962190</v>
          </cell>
          <cell r="AE62" t="str">
            <v>3962193　</v>
          </cell>
          <cell r="AF62" t="str">
            <v>3962209　</v>
          </cell>
          <cell r="AG62" t="str">
            <v>3962216　</v>
          </cell>
          <cell r="CD62" t="str">
            <v/>
          </cell>
          <cell r="CF62" t="str">
            <v/>
          </cell>
          <cell r="CH62" t="str">
            <v/>
          </cell>
          <cell r="CJ62" t="str">
            <v/>
          </cell>
          <cell r="CN62" t="str">
            <v/>
          </cell>
          <cell r="CP62" t="str">
            <v/>
          </cell>
          <cell r="CR62">
            <v>45108</v>
          </cell>
          <cell r="CS62">
            <v>3962190</v>
          </cell>
          <cell r="CT62" t="str">
            <v/>
          </cell>
          <cell r="CX62">
            <v>45108</v>
          </cell>
          <cell r="CY62">
            <v>3962193</v>
          </cell>
          <cell r="CZ62" t="str">
            <v/>
          </cell>
          <cell r="DB62" t="str">
            <v>　</v>
          </cell>
          <cell r="DC62" t="str">
            <v>　</v>
          </cell>
          <cell r="DD62" t="str">
            <v/>
          </cell>
          <cell r="DF62" t="str">
            <v/>
          </cell>
          <cell r="DH62" t="str">
            <v/>
          </cell>
          <cell r="DJ62" t="str">
            <v/>
          </cell>
          <cell r="DL62" t="str">
            <v>　</v>
          </cell>
          <cell r="DM62" t="str">
            <v>　</v>
          </cell>
          <cell r="DN62" t="str">
            <v/>
          </cell>
          <cell r="DP62" t="str">
            <v/>
          </cell>
          <cell r="DR62">
            <v>45108</v>
          </cell>
          <cell r="DS62">
            <v>3962209</v>
          </cell>
          <cell r="DT62" t="str">
            <v/>
          </cell>
          <cell r="DX62" t="str">
            <v/>
          </cell>
          <cell r="DZ62" t="str">
            <v>　</v>
          </cell>
          <cell r="EA62" t="str">
            <v>　</v>
          </cell>
          <cell r="EB62">
            <v>45108</v>
          </cell>
          <cell r="EC62">
            <v>3962216</v>
          </cell>
          <cell r="ED62" t="str">
            <v/>
          </cell>
          <cell r="EF62">
            <v>45200</v>
          </cell>
          <cell r="EG62">
            <v>3962273</v>
          </cell>
          <cell r="EJ62" t="str">
            <v>　</v>
          </cell>
          <cell r="EK62" t="str">
            <v>　</v>
          </cell>
          <cell r="EM62">
            <v>45167</v>
          </cell>
          <cell r="EN62">
            <v>45139</v>
          </cell>
          <cell r="EO62">
            <v>3962325</v>
          </cell>
          <cell r="EX62">
            <v>45108</v>
          </cell>
          <cell r="EY62">
            <v>3962225</v>
          </cell>
          <cell r="RC62">
            <v>45190</v>
          </cell>
          <cell r="RD62">
            <v>0</v>
          </cell>
          <cell r="RE62">
            <v>45108</v>
          </cell>
          <cell r="RF62">
            <v>45108</v>
          </cell>
          <cell r="RG62" t="str">
            <v/>
          </cell>
          <cell r="RH62">
            <v>0</v>
          </cell>
          <cell r="RI62">
            <v>45108</v>
          </cell>
          <cell r="RJ62">
            <v>0</v>
          </cell>
          <cell r="RK62">
            <v>45108</v>
          </cell>
          <cell r="RL62" t="str">
            <v>3962190</v>
          </cell>
          <cell r="RM62">
            <v>45108</v>
          </cell>
          <cell r="RN62" t="str">
            <v>3962193　</v>
          </cell>
          <cell r="RO62">
            <v>45108</v>
          </cell>
          <cell r="RP62" t="str">
            <v>3962209　</v>
          </cell>
          <cell r="RQ62">
            <v>45108</v>
          </cell>
          <cell r="RR62" t="str">
            <v>3962216　</v>
          </cell>
          <cell r="RS62">
            <v>45200</v>
          </cell>
          <cell r="RT62">
            <v>3962273</v>
          </cell>
          <cell r="RU62">
            <v>0</v>
          </cell>
          <cell r="RV62">
            <v>0</v>
          </cell>
        </row>
        <row r="63">
          <cell r="A63">
            <v>54</v>
          </cell>
          <cell r="B63">
            <v>45200</v>
          </cell>
          <cell r="C63" t="str">
            <v xml:space="preserve">HRB1303 AAI </v>
          </cell>
          <cell r="D63" t="str">
            <v>ARB30172</v>
          </cell>
          <cell r="E63" t="str">
            <v>THRB3172</v>
          </cell>
          <cell r="F63" t="str">
            <v>米国</v>
          </cell>
          <cell r="G63" t="str">
            <v>AAI</v>
          </cell>
          <cell r="H63" t="str">
            <v>制御盤</v>
          </cell>
          <cell r="I63" t="str">
            <v>南陵</v>
          </cell>
          <cell r="J63" t="str">
            <v>KD</v>
          </cell>
          <cell r="K63">
            <v>45175</v>
          </cell>
          <cell r="L63">
            <v>0.95</v>
          </cell>
          <cell r="M63">
            <v>1</v>
          </cell>
          <cell r="N63">
            <v>45176</v>
          </cell>
          <cell r="O63">
            <v>1</v>
          </cell>
          <cell r="P63">
            <v>45177</v>
          </cell>
          <cell r="Q63">
            <v>1</v>
          </cell>
          <cell r="R63">
            <v>45181</v>
          </cell>
          <cell r="S63">
            <v>1</v>
          </cell>
          <cell r="T63">
            <v>45182</v>
          </cell>
          <cell r="U63">
            <v>45184</v>
          </cell>
          <cell r="V63">
            <v>45183</v>
          </cell>
          <cell r="W63">
            <v>45188</v>
          </cell>
          <cell r="X63">
            <v>1</v>
          </cell>
          <cell r="Y63">
            <v>45221</v>
          </cell>
          <cell r="AA63">
            <v>45190</v>
          </cell>
          <cell r="AB63">
            <v>45191</v>
          </cell>
          <cell r="AC63" t="str">
            <v>45108</v>
          </cell>
          <cell r="AD63" t="str">
            <v>3962190</v>
          </cell>
          <cell r="AE63" t="str">
            <v>3962193　</v>
          </cell>
          <cell r="AF63" t="str">
            <v>3962209　</v>
          </cell>
          <cell r="AG63" t="str">
            <v>3962216　</v>
          </cell>
          <cell r="CD63" t="str">
            <v/>
          </cell>
          <cell r="CF63" t="str">
            <v/>
          </cell>
          <cell r="CH63" t="str">
            <v/>
          </cell>
          <cell r="CJ63" t="str">
            <v/>
          </cell>
          <cell r="CN63" t="str">
            <v/>
          </cell>
          <cell r="CP63" t="str">
            <v/>
          </cell>
          <cell r="CR63">
            <v>45108</v>
          </cell>
          <cell r="CS63">
            <v>3962190</v>
          </cell>
          <cell r="CT63" t="str">
            <v/>
          </cell>
          <cell r="CX63">
            <v>45108</v>
          </cell>
          <cell r="CY63">
            <v>3962193</v>
          </cell>
          <cell r="CZ63" t="str">
            <v/>
          </cell>
          <cell r="DB63" t="str">
            <v>　</v>
          </cell>
          <cell r="DC63" t="str">
            <v>　</v>
          </cell>
          <cell r="DD63" t="str">
            <v/>
          </cell>
          <cell r="DF63" t="str">
            <v/>
          </cell>
          <cell r="DH63" t="str">
            <v/>
          </cell>
          <cell r="DJ63" t="str">
            <v/>
          </cell>
          <cell r="DL63" t="str">
            <v>　</v>
          </cell>
          <cell r="DM63" t="str">
            <v>　</v>
          </cell>
          <cell r="DN63" t="str">
            <v/>
          </cell>
          <cell r="DP63" t="str">
            <v/>
          </cell>
          <cell r="DR63">
            <v>45108</v>
          </cell>
          <cell r="DS63">
            <v>3962209</v>
          </cell>
          <cell r="DT63" t="str">
            <v/>
          </cell>
          <cell r="DV63" t="str">
            <v/>
          </cell>
          <cell r="DX63" t="str">
            <v/>
          </cell>
          <cell r="DZ63" t="str">
            <v>　</v>
          </cell>
          <cell r="EA63" t="str">
            <v>　</v>
          </cell>
          <cell r="EB63">
            <v>45108</v>
          </cell>
          <cell r="EC63">
            <v>3962216</v>
          </cell>
          <cell r="ED63" t="str">
            <v/>
          </cell>
          <cell r="EF63">
            <v>45200</v>
          </cell>
          <cell r="EG63">
            <v>3962273</v>
          </cell>
          <cell r="EJ63" t="str">
            <v>　</v>
          </cell>
          <cell r="EK63" t="str">
            <v>　</v>
          </cell>
          <cell r="EM63">
            <v>45167</v>
          </cell>
          <cell r="EN63">
            <v>45139</v>
          </cell>
          <cell r="EO63">
            <v>3962325</v>
          </cell>
          <cell r="EX63">
            <v>45108</v>
          </cell>
          <cell r="EY63">
            <v>3962225</v>
          </cell>
          <cell r="RC63">
            <v>45190</v>
          </cell>
          <cell r="RD63">
            <v>0</v>
          </cell>
          <cell r="RE63">
            <v>45108</v>
          </cell>
          <cell r="RF63">
            <v>45108</v>
          </cell>
          <cell r="RG63" t="str">
            <v/>
          </cell>
          <cell r="RH63">
            <v>0</v>
          </cell>
          <cell r="RI63">
            <v>45108</v>
          </cell>
          <cell r="RJ63">
            <v>0</v>
          </cell>
          <cell r="RK63">
            <v>45108</v>
          </cell>
          <cell r="RL63" t="str">
            <v>3962190</v>
          </cell>
          <cell r="RM63">
            <v>45108</v>
          </cell>
          <cell r="RN63" t="str">
            <v>3962193　</v>
          </cell>
          <cell r="RO63">
            <v>45108</v>
          </cell>
          <cell r="RP63" t="str">
            <v>3962209　</v>
          </cell>
          <cell r="RQ63">
            <v>45108</v>
          </cell>
          <cell r="RR63" t="str">
            <v>3962216　</v>
          </cell>
          <cell r="RS63">
            <v>45200</v>
          </cell>
          <cell r="RT63">
            <v>3962273</v>
          </cell>
          <cell r="RU63">
            <v>0</v>
          </cell>
          <cell r="RV63">
            <v>0</v>
          </cell>
        </row>
        <row r="64">
          <cell r="A64">
            <v>55</v>
          </cell>
          <cell r="B64">
            <v>45200</v>
          </cell>
          <cell r="C64" t="str">
            <v xml:space="preserve">HRB1303 AAI </v>
          </cell>
          <cell r="D64" t="str">
            <v>ARB30173</v>
          </cell>
          <cell r="E64" t="str">
            <v>THRB3173</v>
          </cell>
          <cell r="F64" t="str">
            <v>米国</v>
          </cell>
          <cell r="G64" t="str">
            <v>AAI</v>
          </cell>
          <cell r="H64" t="str">
            <v>制御盤</v>
          </cell>
          <cell r="I64" t="str">
            <v>南陵</v>
          </cell>
          <cell r="J64" t="str">
            <v>KD</v>
          </cell>
          <cell r="K64">
            <v>45175</v>
          </cell>
          <cell r="L64">
            <v>0.95</v>
          </cell>
          <cell r="M64">
            <v>1</v>
          </cell>
          <cell r="N64">
            <v>45177</v>
          </cell>
          <cell r="O64">
            <v>1</v>
          </cell>
          <cell r="P64">
            <v>45178</v>
          </cell>
          <cell r="Q64">
            <v>1</v>
          </cell>
          <cell r="R64">
            <v>45181</v>
          </cell>
          <cell r="S64">
            <v>1</v>
          </cell>
          <cell r="T64">
            <v>45182</v>
          </cell>
          <cell r="U64">
            <v>45189</v>
          </cell>
          <cell r="V64">
            <v>45183</v>
          </cell>
          <cell r="W64">
            <v>45189</v>
          </cell>
          <cell r="X64">
            <v>1</v>
          </cell>
          <cell r="Y64">
            <v>45221</v>
          </cell>
          <cell r="AA64">
            <v>45190</v>
          </cell>
          <cell r="AB64">
            <v>45191</v>
          </cell>
          <cell r="AC64" t="str">
            <v>45108</v>
          </cell>
          <cell r="AD64" t="str">
            <v>3962190</v>
          </cell>
          <cell r="AE64" t="str">
            <v>3962193　</v>
          </cell>
          <cell r="AF64" t="str">
            <v>3962209　</v>
          </cell>
          <cell r="AG64" t="str">
            <v>3962216　</v>
          </cell>
          <cell r="CD64" t="str">
            <v/>
          </cell>
          <cell r="CF64" t="str">
            <v/>
          </cell>
          <cell r="CH64" t="str">
            <v/>
          </cell>
          <cell r="CJ64" t="str">
            <v/>
          </cell>
          <cell r="CN64" t="str">
            <v/>
          </cell>
          <cell r="CP64" t="str">
            <v/>
          </cell>
          <cell r="CR64">
            <v>45108</v>
          </cell>
          <cell r="CS64">
            <v>3962190</v>
          </cell>
          <cell r="CT64" t="str">
            <v/>
          </cell>
          <cell r="CX64">
            <v>45108</v>
          </cell>
          <cell r="CY64">
            <v>3962193</v>
          </cell>
          <cell r="CZ64" t="str">
            <v/>
          </cell>
          <cell r="DB64" t="str">
            <v>　</v>
          </cell>
          <cell r="DC64" t="str">
            <v>　</v>
          </cell>
          <cell r="DD64" t="str">
            <v/>
          </cell>
          <cell r="DF64" t="str">
            <v/>
          </cell>
          <cell r="DH64" t="str">
            <v/>
          </cell>
          <cell r="DJ64" t="str">
            <v/>
          </cell>
          <cell r="DL64" t="str">
            <v>　</v>
          </cell>
          <cell r="DM64" t="str">
            <v>　</v>
          </cell>
          <cell r="DN64" t="str">
            <v/>
          </cell>
          <cell r="DP64" t="str">
            <v/>
          </cell>
          <cell r="DR64">
            <v>45108</v>
          </cell>
          <cell r="DS64">
            <v>3962209</v>
          </cell>
          <cell r="DT64" t="str">
            <v/>
          </cell>
          <cell r="DV64" t="str">
            <v/>
          </cell>
          <cell r="DX64" t="str">
            <v/>
          </cell>
          <cell r="DZ64" t="str">
            <v>　</v>
          </cell>
          <cell r="EA64" t="str">
            <v>　</v>
          </cell>
          <cell r="EB64">
            <v>45108</v>
          </cell>
          <cell r="EC64">
            <v>3962216</v>
          </cell>
          <cell r="ED64" t="str">
            <v/>
          </cell>
          <cell r="EF64">
            <v>45200</v>
          </cell>
          <cell r="EG64">
            <v>3962273</v>
          </cell>
          <cell r="EJ64" t="str">
            <v>　</v>
          </cell>
          <cell r="EK64" t="str">
            <v>　</v>
          </cell>
          <cell r="EM64">
            <v>45167</v>
          </cell>
          <cell r="EN64">
            <v>45139</v>
          </cell>
          <cell r="EO64">
            <v>3962325</v>
          </cell>
          <cell r="EX64">
            <v>45108</v>
          </cell>
          <cell r="EY64">
            <v>3962225</v>
          </cell>
          <cell r="RC64">
            <v>45190</v>
          </cell>
          <cell r="RD64">
            <v>0</v>
          </cell>
          <cell r="RE64">
            <v>45108</v>
          </cell>
          <cell r="RF64">
            <v>45108</v>
          </cell>
          <cell r="RG64" t="str">
            <v/>
          </cell>
          <cell r="RH64">
            <v>0</v>
          </cell>
          <cell r="RI64">
            <v>45108</v>
          </cell>
          <cell r="RJ64">
            <v>0</v>
          </cell>
          <cell r="RK64">
            <v>45108</v>
          </cell>
          <cell r="RL64" t="str">
            <v>3962190</v>
          </cell>
          <cell r="RM64">
            <v>45108</v>
          </cell>
          <cell r="RN64" t="str">
            <v>3962193　</v>
          </cell>
          <cell r="RO64">
            <v>45108</v>
          </cell>
          <cell r="RP64" t="str">
            <v>3962209　</v>
          </cell>
          <cell r="RQ64">
            <v>45108</v>
          </cell>
          <cell r="RR64" t="str">
            <v>3962216　</v>
          </cell>
          <cell r="RS64">
            <v>45200</v>
          </cell>
          <cell r="RT64">
            <v>3962273</v>
          </cell>
          <cell r="RU64">
            <v>0</v>
          </cell>
          <cell r="RV64">
            <v>0</v>
          </cell>
        </row>
        <row r="65">
          <cell r="A65">
            <v>56</v>
          </cell>
          <cell r="C65" t="str">
            <v>HRB1003ATC</v>
          </cell>
          <cell r="D65" t="str">
            <v>RC130092</v>
          </cell>
          <cell r="F65" t="str">
            <v>AESA</v>
          </cell>
          <cell r="H65" t="str">
            <v>ATC盤</v>
          </cell>
          <cell r="I65" t="str">
            <v>南陵</v>
          </cell>
          <cell r="J65" t="str">
            <v>土岐</v>
          </cell>
          <cell r="U65">
            <v>45184</v>
          </cell>
          <cell r="W65">
            <v>45188</v>
          </cell>
          <cell r="X65">
            <v>1</v>
          </cell>
          <cell r="Y65">
            <v>45197</v>
          </cell>
          <cell r="AA65">
            <v>45190</v>
          </cell>
          <cell r="AB65">
            <v>45191</v>
          </cell>
          <cell r="DB65" t="str">
            <v>　</v>
          </cell>
          <cell r="DC65" t="str">
            <v>　</v>
          </cell>
          <cell r="DL65" t="str">
            <v>　</v>
          </cell>
          <cell r="DM65" t="str">
            <v>　</v>
          </cell>
          <cell r="DZ65" t="str">
            <v>　</v>
          </cell>
          <cell r="EA65" t="str">
            <v>　</v>
          </cell>
          <cell r="EJ65" t="str">
            <v>　</v>
          </cell>
          <cell r="EK65" t="str">
            <v>　</v>
          </cell>
          <cell r="RC65">
            <v>45190</v>
          </cell>
          <cell r="RD65">
            <v>0</v>
          </cell>
          <cell r="RE65">
            <v>0</v>
          </cell>
          <cell r="RF65">
            <v>0</v>
          </cell>
          <cell r="RG65">
            <v>0</v>
          </cell>
          <cell r="RH65">
            <v>0</v>
          </cell>
          <cell r="RI65">
            <v>0</v>
          </cell>
          <cell r="RJ65">
            <v>0</v>
          </cell>
          <cell r="RK65">
            <v>0</v>
          </cell>
          <cell r="RL65">
            <v>0</v>
          </cell>
          <cell r="RM65">
            <v>0</v>
          </cell>
          <cell r="RN65">
            <v>0</v>
          </cell>
          <cell r="RO65">
            <v>0</v>
          </cell>
          <cell r="RP65">
            <v>0</v>
          </cell>
          <cell r="RQ65">
            <v>0</v>
          </cell>
          <cell r="RR65">
            <v>0</v>
          </cell>
          <cell r="RS65">
            <v>0</v>
          </cell>
          <cell r="RT65">
            <v>0</v>
          </cell>
          <cell r="RU65">
            <v>0</v>
          </cell>
          <cell r="RV65">
            <v>0</v>
          </cell>
        </row>
        <row r="66">
          <cell r="A66">
            <v>57</v>
          </cell>
          <cell r="C66" t="str">
            <v>HRB1003ATC</v>
          </cell>
          <cell r="D66" t="str">
            <v>RC130093</v>
          </cell>
          <cell r="F66" t="str">
            <v>AESA</v>
          </cell>
          <cell r="H66" t="str">
            <v>ATC盤</v>
          </cell>
          <cell r="I66" t="str">
            <v>南陵</v>
          </cell>
          <cell r="J66" t="str">
            <v>土岐</v>
          </cell>
          <cell r="U66">
            <v>45184</v>
          </cell>
          <cell r="W66">
            <v>45188</v>
          </cell>
          <cell r="X66">
            <v>1</v>
          </cell>
          <cell r="Y66">
            <v>45197</v>
          </cell>
          <cell r="AA66">
            <v>45190</v>
          </cell>
          <cell r="AB66">
            <v>45191</v>
          </cell>
          <cell r="DB66" t="str">
            <v>　</v>
          </cell>
          <cell r="DC66" t="str">
            <v>　</v>
          </cell>
          <cell r="DL66" t="str">
            <v>　</v>
          </cell>
          <cell r="DM66" t="str">
            <v>　</v>
          </cell>
          <cell r="DZ66" t="str">
            <v>　</v>
          </cell>
          <cell r="EA66" t="str">
            <v>　</v>
          </cell>
          <cell r="EJ66" t="str">
            <v>　</v>
          </cell>
          <cell r="EK66" t="str">
            <v>　</v>
          </cell>
          <cell r="RC66">
            <v>45190</v>
          </cell>
          <cell r="RD66">
            <v>0</v>
          </cell>
          <cell r="RE66">
            <v>0</v>
          </cell>
          <cell r="RF66">
            <v>0</v>
          </cell>
          <cell r="RG66">
            <v>0</v>
          </cell>
          <cell r="RH66">
            <v>0</v>
          </cell>
          <cell r="RI66">
            <v>0</v>
          </cell>
          <cell r="RJ66">
            <v>0</v>
          </cell>
          <cell r="RK66">
            <v>0</v>
          </cell>
          <cell r="RL66">
            <v>0</v>
          </cell>
          <cell r="RM66">
            <v>0</v>
          </cell>
          <cell r="RN66">
            <v>0</v>
          </cell>
          <cell r="RO66">
            <v>0</v>
          </cell>
          <cell r="RP66">
            <v>0</v>
          </cell>
          <cell r="RQ66">
            <v>0</v>
          </cell>
          <cell r="RR66">
            <v>0</v>
          </cell>
          <cell r="RS66">
            <v>0</v>
          </cell>
          <cell r="RT66">
            <v>0</v>
          </cell>
          <cell r="RU66">
            <v>0</v>
          </cell>
          <cell r="RV66">
            <v>0</v>
          </cell>
        </row>
        <row r="67">
          <cell r="A67">
            <v>58</v>
          </cell>
          <cell r="B67">
            <v>45200</v>
          </cell>
          <cell r="C67" t="str">
            <v xml:space="preserve">HRB1303 AAI </v>
          </cell>
          <cell r="D67" t="str">
            <v>ARB30193</v>
          </cell>
          <cell r="E67" t="str">
            <v>THRB3193</v>
          </cell>
          <cell r="F67" t="str">
            <v>米国</v>
          </cell>
          <cell r="G67" t="str">
            <v>AAI</v>
          </cell>
          <cell r="H67" t="str">
            <v>制御盤</v>
          </cell>
          <cell r="I67" t="str">
            <v>南陵</v>
          </cell>
          <cell r="J67" t="str">
            <v>KD</v>
          </cell>
          <cell r="K67">
            <v>45175</v>
          </cell>
          <cell r="L67">
            <v>0.95</v>
          </cell>
          <cell r="M67">
            <v>1</v>
          </cell>
          <cell r="N67">
            <v>45177</v>
          </cell>
          <cell r="O67">
            <v>1</v>
          </cell>
          <cell r="P67">
            <v>45178</v>
          </cell>
          <cell r="Q67">
            <v>1</v>
          </cell>
          <cell r="R67">
            <v>45181</v>
          </cell>
          <cell r="S67">
            <v>1</v>
          </cell>
          <cell r="T67">
            <v>45182</v>
          </cell>
          <cell r="U67">
            <v>45189</v>
          </cell>
          <cell r="V67">
            <v>45184</v>
          </cell>
          <cell r="W67">
            <v>45189</v>
          </cell>
          <cell r="X67">
            <v>1</v>
          </cell>
          <cell r="Y67">
            <v>45200</v>
          </cell>
          <cell r="AA67">
            <v>45197</v>
          </cell>
          <cell r="AB67">
            <v>45198</v>
          </cell>
          <cell r="AC67" t="str">
            <v>45108</v>
          </cell>
          <cell r="AD67" t="str">
            <v>3962190</v>
          </cell>
          <cell r="AE67" t="str">
            <v>3962193　</v>
          </cell>
          <cell r="AF67" t="str">
            <v>3962209　</v>
          </cell>
          <cell r="AG67" t="str">
            <v>3962216　</v>
          </cell>
          <cell r="CD67" t="str">
            <v/>
          </cell>
          <cell r="CF67" t="str">
            <v/>
          </cell>
          <cell r="CH67" t="str">
            <v/>
          </cell>
          <cell r="CJ67" t="str">
            <v/>
          </cell>
          <cell r="CN67" t="str">
            <v/>
          </cell>
          <cell r="CP67" t="str">
            <v/>
          </cell>
          <cell r="CR67">
            <v>45108</v>
          </cell>
          <cell r="CS67">
            <v>3962190</v>
          </cell>
          <cell r="CT67" t="str">
            <v/>
          </cell>
          <cell r="CX67">
            <v>45108</v>
          </cell>
          <cell r="CY67">
            <v>3962193</v>
          </cell>
          <cell r="CZ67" t="str">
            <v/>
          </cell>
          <cell r="DB67" t="str">
            <v>　</v>
          </cell>
          <cell r="DC67" t="str">
            <v>　</v>
          </cell>
          <cell r="DD67" t="str">
            <v/>
          </cell>
          <cell r="DF67" t="str">
            <v/>
          </cell>
          <cell r="DH67" t="str">
            <v/>
          </cell>
          <cell r="DJ67" t="str">
            <v/>
          </cell>
          <cell r="DL67" t="str">
            <v>　</v>
          </cell>
          <cell r="DM67" t="str">
            <v>　</v>
          </cell>
          <cell r="DN67" t="str">
            <v/>
          </cell>
          <cell r="DP67" t="str">
            <v/>
          </cell>
          <cell r="DR67">
            <v>45108</v>
          </cell>
          <cell r="DS67">
            <v>3962209</v>
          </cell>
          <cell r="DT67" t="str">
            <v/>
          </cell>
          <cell r="DV67" t="str">
            <v/>
          </cell>
          <cell r="DX67" t="str">
            <v/>
          </cell>
          <cell r="DZ67" t="str">
            <v>　</v>
          </cell>
          <cell r="EA67" t="str">
            <v>　</v>
          </cell>
          <cell r="EB67">
            <v>45108</v>
          </cell>
          <cell r="EC67">
            <v>3962216</v>
          </cell>
          <cell r="ED67" t="str">
            <v/>
          </cell>
          <cell r="EF67">
            <v>45200</v>
          </cell>
          <cell r="EG67">
            <v>3962273</v>
          </cell>
          <cell r="EJ67" t="str">
            <v>　</v>
          </cell>
          <cell r="EK67" t="str">
            <v>　</v>
          </cell>
          <cell r="EM67">
            <v>45167</v>
          </cell>
          <cell r="EN67">
            <v>45139</v>
          </cell>
          <cell r="EO67">
            <v>3962325</v>
          </cell>
          <cell r="ER67">
            <v>45275</v>
          </cell>
          <cell r="ES67">
            <v>3861917</v>
          </cell>
          <cell r="EX67">
            <v>45108</v>
          </cell>
          <cell r="EY67">
            <v>3962225</v>
          </cell>
          <cell r="RC67">
            <v>45197</v>
          </cell>
          <cell r="RD67">
            <v>0</v>
          </cell>
          <cell r="RE67">
            <v>45108</v>
          </cell>
          <cell r="RF67">
            <v>45108</v>
          </cell>
          <cell r="RG67" t="str">
            <v/>
          </cell>
          <cell r="RH67">
            <v>0</v>
          </cell>
          <cell r="RI67">
            <v>45108</v>
          </cell>
          <cell r="RJ67">
            <v>0</v>
          </cell>
          <cell r="RK67">
            <v>45108</v>
          </cell>
          <cell r="RL67" t="str">
            <v>3962190</v>
          </cell>
          <cell r="RM67">
            <v>45108</v>
          </cell>
          <cell r="RN67" t="str">
            <v>3962193　</v>
          </cell>
          <cell r="RO67">
            <v>45108</v>
          </cell>
          <cell r="RP67" t="str">
            <v>3962209　</v>
          </cell>
          <cell r="RQ67">
            <v>45108</v>
          </cell>
          <cell r="RR67" t="str">
            <v>3962216　</v>
          </cell>
          <cell r="RS67">
            <v>45200</v>
          </cell>
          <cell r="RT67">
            <v>3962273</v>
          </cell>
          <cell r="RU67">
            <v>0</v>
          </cell>
          <cell r="RV67">
            <v>0</v>
          </cell>
        </row>
        <row r="68">
          <cell r="A68">
            <v>59</v>
          </cell>
          <cell r="B68">
            <v>45200</v>
          </cell>
          <cell r="C68" t="str">
            <v xml:space="preserve">HRB1303 AAI </v>
          </cell>
          <cell r="D68" t="str">
            <v>ARB30194</v>
          </cell>
          <cell r="E68" t="str">
            <v>THRB3194</v>
          </cell>
          <cell r="F68" t="str">
            <v>米国</v>
          </cell>
          <cell r="G68" t="str">
            <v>AAI</v>
          </cell>
          <cell r="H68" t="str">
            <v>制御盤</v>
          </cell>
          <cell r="I68" t="str">
            <v>南陵</v>
          </cell>
          <cell r="J68" t="str">
            <v>KD</v>
          </cell>
          <cell r="K68">
            <v>45176</v>
          </cell>
          <cell r="L68">
            <v>0.95</v>
          </cell>
          <cell r="M68">
            <v>1</v>
          </cell>
          <cell r="N68">
            <v>45177</v>
          </cell>
          <cell r="O68">
            <v>1</v>
          </cell>
          <cell r="P68">
            <v>45181</v>
          </cell>
          <cell r="Q68">
            <v>1</v>
          </cell>
          <cell r="R68">
            <v>45182</v>
          </cell>
          <cell r="S68">
            <v>1</v>
          </cell>
          <cell r="T68">
            <v>45183</v>
          </cell>
          <cell r="U68">
            <v>45190</v>
          </cell>
          <cell r="V68">
            <v>45184</v>
          </cell>
          <cell r="W68">
            <v>45190</v>
          </cell>
          <cell r="X68">
            <v>1</v>
          </cell>
          <cell r="Y68">
            <v>45200</v>
          </cell>
          <cell r="AA68">
            <v>45197</v>
          </cell>
          <cell r="AB68">
            <v>45198</v>
          </cell>
          <cell r="AC68" t="str">
            <v>45108</v>
          </cell>
          <cell r="AD68" t="str">
            <v>3962190</v>
          </cell>
          <cell r="AE68" t="str">
            <v>3962193　</v>
          </cell>
          <cell r="AF68" t="str">
            <v>3962209　</v>
          </cell>
          <cell r="AG68" t="str">
            <v>3962216　</v>
          </cell>
          <cell r="CD68" t="str">
            <v/>
          </cell>
          <cell r="CF68" t="str">
            <v/>
          </cell>
          <cell r="CH68" t="str">
            <v/>
          </cell>
          <cell r="CJ68" t="str">
            <v/>
          </cell>
          <cell r="CN68" t="str">
            <v/>
          </cell>
          <cell r="CP68" t="str">
            <v/>
          </cell>
          <cell r="CR68">
            <v>45108</v>
          </cell>
          <cell r="CS68">
            <v>3962190</v>
          </cell>
          <cell r="CT68" t="str">
            <v/>
          </cell>
          <cell r="CX68">
            <v>45108</v>
          </cell>
          <cell r="CY68">
            <v>3962193</v>
          </cell>
          <cell r="CZ68" t="str">
            <v/>
          </cell>
          <cell r="DB68" t="str">
            <v>　</v>
          </cell>
          <cell r="DC68" t="str">
            <v>　</v>
          </cell>
          <cell r="DD68" t="str">
            <v/>
          </cell>
          <cell r="DF68" t="str">
            <v/>
          </cell>
          <cell r="DH68" t="str">
            <v/>
          </cell>
          <cell r="DJ68" t="str">
            <v/>
          </cell>
          <cell r="DL68" t="str">
            <v>　</v>
          </cell>
          <cell r="DM68" t="str">
            <v>　</v>
          </cell>
          <cell r="DN68" t="str">
            <v/>
          </cell>
          <cell r="DP68" t="str">
            <v/>
          </cell>
          <cell r="DR68">
            <v>45108</v>
          </cell>
          <cell r="DS68">
            <v>3962209</v>
          </cell>
          <cell r="DT68" t="str">
            <v/>
          </cell>
          <cell r="DV68" t="str">
            <v/>
          </cell>
          <cell r="DX68" t="str">
            <v/>
          </cell>
          <cell r="DZ68" t="str">
            <v>　</v>
          </cell>
          <cell r="EA68" t="str">
            <v>　</v>
          </cell>
          <cell r="EB68">
            <v>45108</v>
          </cell>
          <cell r="EC68">
            <v>3962216</v>
          </cell>
          <cell r="ED68" t="str">
            <v/>
          </cell>
          <cell r="EF68">
            <v>45200</v>
          </cell>
          <cell r="EG68">
            <v>3962273</v>
          </cell>
          <cell r="EJ68" t="str">
            <v>　</v>
          </cell>
          <cell r="EK68" t="str">
            <v>　</v>
          </cell>
          <cell r="EM68">
            <v>45167</v>
          </cell>
          <cell r="EN68">
            <v>45139</v>
          </cell>
          <cell r="EO68">
            <v>3962325</v>
          </cell>
          <cell r="ER68">
            <v>45275</v>
          </cell>
          <cell r="ES68">
            <v>3861917</v>
          </cell>
          <cell r="EX68">
            <v>45108</v>
          </cell>
          <cell r="EY68">
            <v>3962225</v>
          </cell>
          <cell r="RC68">
            <v>45197</v>
          </cell>
          <cell r="RD68">
            <v>0</v>
          </cell>
          <cell r="RE68">
            <v>45108</v>
          </cell>
          <cell r="RF68">
            <v>45108</v>
          </cell>
          <cell r="RG68" t="str">
            <v/>
          </cell>
          <cell r="RH68">
            <v>0</v>
          </cell>
          <cell r="RI68">
            <v>45108</v>
          </cell>
          <cell r="RJ68">
            <v>0</v>
          </cell>
          <cell r="RK68">
            <v>45108</v>
          </cell>
          <cell r="RL68" t="str">
            <v>3962190</v>
          </cell>
          <cell r="RM68">
            <v>45108</v>
          </cell>
          <cell r="RN68" t="str">
            <v>3962193　</v>
          </cell>
          <cell r="RO68">
            <v>45108</v>
          </cell>
          <cell r="RP68" t="str">
            <v>3962209　</v>
          </cell>
          <cell r="RQ68">
            <v>45108</v>
          </cell>
          <cell r="RR68" t="str">
            <v>3962216　</v>
          </cell>
          <cell r="RS68">
            <v>45200</v>
          </cell>
          <cell r="RT68">
            <v>3962273</v>
          </cell>
          <cell r="RU68">
            <v>0</v>
          </cell>
          <cell r="RV68">
            <v>0</v>
          </cell>
        </row>
        <row r="69">
          <cell r="A69">
            <v>60</v>
          </cell>
          <cell r="B69">
            <v>45200</v>
          </cell>
          <cell r="C69" t="str">
            <v xml:space="preserve">HRB1303 AAI </v>
          </cell>
          <cell r="D69" t="str">
            <v>ARB30195</v>
          </cell>
          <cell r="E69" t="str">
            <v>THRB3195</v>
          </cell>
          <cell r="F69" t="str">
            <v>米国</v>
          </cell>
          <cell r="G69" t="str">
            <v>AAI</v>
          </cell>
          <cell r="H69" t="str">
            <v>制御盤</v>
          </cell>
          <cell r="I69" t="str">
            <v>南陵</v>
          </cell>
          <cell r="J69" t="str">
            <v>KD</v>
          </cell>
          <cell r="K69">
            <v>45176</v>
          </cell>
          <cell r="L69">
            <v>0.95</v>
          </cell>
          <cell r="M69">
            <v>1</v>
          </cell>
          <cell r="N69">
            <v>45178</v>
          </cell>
          <cell r="O69">
            <v>1</v>
          </cell>
          <cell r="P69">
            <v>45181</v>
          </cell>
          <cell r="Q69">
            <v>1</v>
          </cell>
          <cell r="R69">
            <v>45182</v>
          </cell>
          <cell r="S69">
            <v>1</v>
          </cell>
          <cell r="T69">
            <v>45183</v>
          </cell>
          <cell r="U69">
            <v>45190</v>
          </cell>
          <cell r="V69">
            <v>45184</v>
          </cell>
          <cell r="W69">
            <v>45191</v>
          </cell>
          <cell r="X69">
            <v>1</v>
          </cell>
          <cell r="Y69">
            <v>45200</v>
          </cell>
          <cell r="AA69">
            <v>45197</v>
          </cell>
          <cell r="AB69">
            <v>45198</v>
          </cell>
          <cell r="AC69" t="str">
            <v>45108</v>
          </cell>
          <cell r="AD69" t="str">
            <v>3962190</v>
          </cell>
          <cell r="AE69" t="str">
            <v>3962193　</v>
          </cell>
          <cell r="AF69" t="str">
            <v>3962209　</v>
          </cell>
          <cell r="AG69" t="str">
            <v>3962216　</v>
          </cell>
          <cell r="CD69" t="str">
            <v/>
          </cell>
          <cell r="CF69" t="str">
            <v/>
          </cell>
          <cell r="CH69" t="str">
            <v/>
          </cell>
          <cell r="CJ69" t="str">
            <v/>
          </cell>
          <cell r="CN69" t="str">
            <v/>
          </cell>
          <cell r="CP69" t="str">
            <v/>
          </cell>
          <cell r="CR69">
            <v>45108</v>
          </cell>
          <cell r="CS69">
            <v>3962190</v>
          </cell>
          <cell r="CT69" t="str">
            <v/>
          </cell>
          <cell r="CX69">
            <v>45108</v>
          </cell>
          <cell r="CY69">
            <v>3962193</v>
          </cell>
          <cell r="CZ69" t="str">
            <v/>
          </cell>
          <cell r="DB69" t="str">
            <v>　</v>
          </cell>
          <cell r="DC69" t="str">
            <v>　</v>
          </cell>
          <cell r="DD69" t="str">
            <v/>
          </cell>
          <cell r="DF69" t="str">
            <v/>
          </cell>
          <cell r="DH69" t="str">
            <v/>
          </cell>
          <cell r="DJ69" t="str">
            <v/>
          </cell>
          <cell r="DL69" t="str">
            <v>　</v>
          </cell>
          <cell r="DM69" t="str">
            <v>　</v>
          </cell>
          <cell r="DN69" t="str">
            <v/>
          </cell>
          <cell r="DP69" t="str">
            <v/>
          </cell>
          <cell r="DR69">
            <v>45108</v>
          </cell>
          <cell r="DS69">
            <v>3962209</v>
          </cell>
          <cell r="DT69" t="str">
            <v/>
          </cell>
          <cell r="DV69" t="str">
            <v/>
          </cell>
          <cell r="DX69" t="str">
            <v/>
          </cell>
          <cell r="DZ69" t="str">
            <v>　</v>
          </cell>
          <cell r="EA69" t="str">
            <v>　</v>
          </cell>
          <cell r="EB69">
            <v>45108</v>
          </cell>
          <cell r="EC69">
            <v>3962216</v>
          </cell>
          <cell r="ED69" t="str">
            <v/>
          </cell>
          <cell r="EF69">
            <v>45200</v>
          </cell>
          <cell r="EG69">
            <v>3962273</v>
          </cell>
          <cell r="EJ69" t="str">
            <v>　</v>
          </cell>
          <cell r="EK69" t="str">
            <v>　</v>
          </cell>
          <cell r="EM69">
            <v>45167</v>
          </cell>
          <cell r="EN69">
            <v>45139</v>
          </cell>
          <cell r="EO69">
            <v>3962325</v>
          </cell>
          <cell r="ER69">
            <v>45275</v>
          </cell>
          <cell r="ES69">
            <v>3861917</v>
          </cell>
          <cell r="EX69">
            <v>45108</v>
          </cell>
          <cell r="EY69">
            <v>3962225</v>
          </cell>
          <cell r="RC69">
            <v>45197</v>
          </cell>
          <cell r="RD69">
            <v>0</v>
          </cell>
          <cell r="RE69">
            <v>45108</v>
          </cell>
          <cell r="RF69">
            <v>45108</v>
          </cell>
          <cell r="RG69" t="str">
            <v/>
          </cell>
          <cell r="RH69">
            <v>0</v>
          </cell>
          <cell r="RI69">
            <v>45108</v>
          </cell>
          <cell r="RJ69">
            <v>0</v>
          </cell>
          <cell r="RK69">
            <v>45108</v>
          </cell>
          <cell r="RL69" t="str">
            <v>3962190</v>
          </cell>
          <cell r="RM69">
            <v>45108</v>
          </cell>
          <cell r="RN69" t="str">
            <v>3962193　</v>
          </cell>
          <cell r="RO69">
            <v>45108</v>
          </cell>
          <cell r="RP69" t="str">
            <v>3962209　</v>
          </cell>
          <cell r="RQ69">
            <v>45108</v>
          </cell>
          <cell r="RR69" t="str">
            <v>3962216　</v>
          </cell>
          <cell r="RS69">
            <v>45200</v>
          </cell>
          <cell r="RT69">
            <v>3962273</v>
          </cell>
          <cell r="RU69">
            <v>0</v>
          </cell>
          <cell r="RV69">
            <v>0</v>
          </cell>
        </row>
        <row r="70">
          <cell r="A70">
            <v>61</v>
          </cell>
          <cell r="B70">
            <v>45200</v>
          </cell>
          <cell r="C70" t="str">
            <v xml:space="preserve">HRB1303 AAI </v>
          </cell>
          <cell r="D70" t="str">
            <v>ARB30196</v>
          </cell>
          <cell r="E70" t="str">
            <v>THRB3196</v>
          </cell>
          <cell r="F70" t="str">
            <v>米国</v>
          </cell>
          <cell r="G70" t="str">
            <v>AAI</v>
          </cell>
          <cell r="H70" t="str">
            <v>制御盤</v>
          </cell>
          <cell r="I70" t="str">
            <v>南陵</v>
          </cell>
          <cell r="J70" t="str">
            <v>KD</v>
          </cell>
          <cell r="K70">
            <v>45176</v>
          </cell>
          <cell r="L70">
            <v>0.95</v>
          </cell>
          <cell r="M70">
            <v>1</v>
          </cell>
          <cell r="N70">
            <v>45178</v>
          </cell>
          <cell r="O70">
            <v>1</v>
          </cell>
          <cell r="P70">
            <v>45181</v>
          </cell>
          <cell r="Q70">
            <v>1</v>
          </cell>
          <cell r="R70">
            <v>45182</v>
          </cell>
          <cell r="S70">
            <v>1</v>
          </cell>
          <cell r="T70">
            <v>45183</v>
          </cell>
          <cell r="U70">
            <v>45190</v>
          </cell>
          <cell r="V70">
            <v>45185</v>
          </cell>
          <cell r="W70">
            <v>45191</v>
          </cell>
          <cell r="X70">
            <v>1</v>
          </cell>
          <cell r="Y70">
            <v>45200</v>
          </cell>
          <cell r="AA70">
            <v>45197</v>
          </cell>
          <cell r="AB70">
            <v>45198</v>
          </cell>
          <cell r="AC70" t="str">
            <v>45108</v>
          </cell>
          <cell r="AD70" t="str">
            <v>3962190</v>
          </cell>
          <cell r="AE70" t="str">
            <v>3962193　</v>
          </cell>
          <cell r="AF70" t="str">
            <v>3962209　</v>
          </cell>
          <cell r="AG70" t="str">
            <v>3962216　</v>
          </cell>
          <cell r="CD70" t="str">
            <v/>
          </cell>
          <cell r="CF70" t="str">
            <v/>
          </cell>
          <cell r="CH70" t="str">
            <v/>
          </cell>
          <cell r="CJ70" t="str">
            <v/>
          </cell>
          <cell r="CN70" t="str">
            <v/>
          </cell>
          <cell r="CR70">
            <v>45108</v>
          </cell>
          <cell r="CS70">
            <v>3962190</v>
          </cell>
          <cell r="CT70" t="str">
            <v/>
          </cell>
          <cell r="CX70">
            <v>45108</v>
          </cell>
          <cell r="CY70">
            <v>3962193</v>
          </cell>
          <cell r="CZ70" t="str">
            <v/>
          </cell>
          <cell r="DB70" t="str">
            <v>　</v>
          </cell>
          <cell r="DC70" t="str">
            <v>　</v>
          </cell>
          <cell r="DD70" t="str">
            <v/>
          </cell>
          <cell r="DF70" t="str">
            <v/>
          </cell>
          <cell r="DH70" t="str">
            <v/>
          </cell>
          <cell r="DJ70" t="str">
            <v/>
          </cell>
          <cell r="DL70" t="str">
            <v>　</v>
          </cell>
          <cell r="DM70" t="str">
            <v>　</v>
          </cell>
          <cell r="DN70" t="str">
            <v/>
          </cell>
          <cell r="DR70">
            <v>45108</v>
          </cell>
          <cell r="DS70">
            <v>3962209</v>
          </cell>
          <cell r="DT70" t="str">
            <v/>
          </cell>
          <cell r="DX70" t="str">
            <v/>
          </cell>
          <cell r="DZ70" t="str">
            <v>　</v>
          </cell>
          <cell r="EA70" t="str">
            <v>　</v>
          </cell>
          <cell r="EB70">
            <v>45108</v>
          </cell>
          <cell r="EC70">
            <v>3962216</v>
          </cell>
          <cell r="ED70" t="str">
            <v/>
          </cell>
          <cell r="EF70">
            <v>45200</v>
          </cell>
          <cell r="EG70">
            <v>3962273</v>
          </cell>
          <cell r="EJ70" t="str">
            <v>　</v>
          </cell>
          <cell r="EK70" t="str">
            <v>　</v>
          </cell>
          <cell r="EM70">
            <v>45167</v>
          </cell>
          <cell r="EN70">
            <v>45139</v>
          </cell>
          <cell r="EO70">
            <v>3962325</v>
          </cell>
          <cell r="ER70">
            <v>45275</v>
          </cell>
          <cell r="ES70">
            <v>3861917</v>
          </cell>
          <cell r="EX70">
            <v>45108</v>
          </cell>
          <cell r="EY70">
            <v>3962225</v>
          </cell>
          <cell r="RC70">
            <v>45197</v>
          </cell>
          <cell r="RD70">
            <v>0</v>
          </cell>
          <cell r="RE70">
            <v>45108</v>
          </cell>
          <cell r="RF70">
            <v>45108</v>
          </cell>
          <cell r="RG70" t="str">
            <v/>
          </cell>
          <cell r="RH70">
            <v>0</v>
          </cell>
          <cell r="RI70">
            <v>45108</v>
          </cell>
          <cell r="RJ70">
            <v>0</v>
          </cell>
          <cell r="RK70">
            <v>45108</v>
          </cell>
          <cell r="RL70" t="str">
            <v>3962190</v>
          </cell>
          <cell r="RM70">
            <v>45108</v>
          </cell>
          <cell r="RN70" t="str">
            <v>3962193　</v>
          </cell>
          <cell r="RO70">
            <v>45108</v>
          </cell>
          <cell r="RP70" t="str">
            <v>3962209　</v>
          </cell>
          <cell r="RQ70">
            <v>45108</v>
          </cell>
          <cell r="RR70" t="str">
            <v>3962216　</v>
          </cell>
          <cell r="RS70">
            <v>45200</v>
          </cell>
          <cell r="RT70">
            <v>3962273</v>
          </cell>
          <cell r="RU70">
            <v>0</v>
          </cell>
          <cell r="RV70">
            <v>0</v>
          </cell>
        </row>
        <row r="71">
          <cell r="A71">
            <v>62</v>
          </cell>
          <cell r="B71">
            <v>45200</v>
          </cell>
          <cell r="C71" t="str">
            <v xml:space="preserve">HRB1003 AAI </v>
          </cell>
          <cell r="D71" t="str">
            <v>ARB10309</v>
          </cell>
          <cell r="E71" t="str">
            <v>THRB1309</v>
          </cell>
          <cell r="F71" t="str">
            <v>米国</v>
          </cell>
          <cell r="G71" t="str">
            <v>AAI</v>
          </cell>
          <cell r="H71" t="str">
            <v>制御盤</v>
          </cell>
          <cell r="I71" t="str">
            <v>南陵</v>
          </cell>
          <cell r="J71" t="str">
            <v>KD</v>
          </cell>
          <cell r="K71">
            <v>45177</v>
          </cell>
          <cell r="L71">
            <v>0.95</v>
          </cell>
          <cell r="M71">
            <v>1</v>
          </cell>
          <cell r="N71">
            <v>45181</v>
          </cell>
          <cell r="O71">
            <v>1</v>
          </cell>
          <cell r="P71">
            <v>45182</v>
          </cell>
          <cell r="Q71">
            <v>1</v>
          </cell>
          <cell r="R71">
            <v>45183</v>
          </cell>
          <cell r="S71">
            <v>1</v>
          </cell>
          <cell r="T71">
            <v>45184</v>
          </cell>
          <cell r="U71">
            <v>45190</v>
          </cell>
          <cell r="V71">
            <v>45185</v>
          </cell>
          <cell r="W71">
            <v>45191</v>
          </cell>
          <cell r="X71">
            <v>1</v>
          </cell>
          <cell r="Y71">
            <v>45200</v>
          </cell>
          <cell r="AA71">
            <v>45197</v>
          </cell>
          <cell r="AB71">
            <v>45198</v>
          </cell>
          <cell r="AC71" t="str">
            <v>45078</v>
          </cell>
          <cell r="AD71" t="str">
            <v>3962186</v>
          </cell>
          <cell r="AE71" t="str">
            <v>3962193　</v>
          </cell>
          <cell r="AF71" t="str">
            <v>3962205　</v>
          </cell>
          <cell r="AG71" t="str">
            <v>3962216　</v>
          </cell>
          <cell r="CD71" t="str">
            <v/>
          </cell>
          <cell r="CF71" t="str">
            <v/>
          </cell>
          <cell r="CH71" t="str">
            <v/>
          </cell>
          <cell r="CJ71" t="str">
            <v/>
          </cell>
          <cell r="CN71" t="str">
            <v/>
          </cell>
          <cell r="CP71">
            <v>45078</v>
          </cell>
          <cell r="CQ71">
            <v>3962186</v>
          </cell>
          <cell r="CR71" t="str">
            <v/>
          </cell>
          <cell r="CT71" t="str">
            <v/>
          </cell>
          <cell r="CX71">
            <v>45108</v>
          </cell>
          <cell r="CY71">
            <v>3962193</v>
          </cell>
          <cell r="CZ71" t="str">
            <v/>
          </cell>
          <cell r="DB71" t="str">
            <v>　</v>
          </cell>
          <cell r="DC71" t="str">
            <v>　</v>
          </cell>
          <cell r="DD71" t="str">
            <v/>
          </cell>
          <cell r="DF71" t="str">
            <v/>
          </cell>
          <cell r="DH71" t="str">
            <v/>
          </cell>
          <cell r="DJ71" t="str">
            <v/>
          </cell>
          <cell r="DL71" t="str">
            <v>　</v>
          </cell>
          <cell r="DM71" t="str">
            <v>　</v>
          </cell>
          <cell r="DN71" t="str">
            <v/>
          </cell>
          <cell r="DP71">
            <v>45078</v>
          </cell>
          <cell r="DQ71">
            <v>3962205</v>
          </cell>
          <cell r="DR71" t="str">
            <v/>
          </cell>
          <cell r="DT71" t="str">
            <v/>
          </cell>
          <cell r="DX71" t="str">
            <v/>
          </cell>
          <cell r="DZ71" t="str">
            <v>　</v>
          </cell>
          <cell r="EA71" t="str">
            <v>　</v>
          </cell>
          <cell r="EB71">
            <v>45108</v>
          </cell>
          <cell r="EC71">
            <v>3962216</v>
          </cell>
          <cell r="ED71" t="str">
            <v/>
          </cell>
          <cell r="EF71">
            <v>45200</v>
          </cell>
          <cell r="EG71">
            <v>3962273</v>
          </cell>
          <cell r="EJ71" t="str">
            <v>　</v>
          </cell>
          <cell r="EK71" t="str">
            <v>　</v>
          </cell>
          <cell r="EM71">
            <v>45167</v>
          </cell>
          <cell r="EX71">
            <v>45108</v>
          </cell>
          <cell r="EY71">
            <v>3962225</v>
          </cell>
          <cell r="RC71">
            <v>45197</v>
          </cell>
          <cell r="RD71">
            <v>0</v>
          </cell>
          <cell r="RE71">
            <v>45078</v>
          </cell>
          <cell r="RF71">
            <v>45108</v>
          </cell>
          <cell r="RG71" t="str">
            <v/>
          </cell>
          <cell r="RH71">
            <v>0</v>
          </cell>
          <cell r="RI71">
            <v>45078</v>
          </cell>
          <cell r="RJ71">
            <v>0</v>
          </cell>
          <cell r="RK71">
            <v>45078</v>
          </cell>
          <cell r="RL71" t="str">
            <v>3962186</v>
          </cell>
          <cell r="RM71">
            <v>45108</v>
          </cell>
          <cell r="RN71" t="str">
            <v>3962193　</v>
          </cell>
          <cell r="RO71">
            <v>45078</v>
          </cell>
          <cell r="RP71" t="str">
            <v>3962205　</v>
          </cell>
          <cell r="RQ71">
            <v>45108</v>
          </cell>
          <cell r="RR71" t="str">
            <v>3962216　</v>
          </cell>
          <cell r="RS71">
            <v>45200</v>
          </cell>
          <cell r="RT71">
            <v>3962273</v>
          </cell>
          <cell r="RU71">
            <v>0</v>
          </cell>
          <cell r="RV71">
            <v>0</v>
          </cell>
        </row>
        <row r="72">
          <cell r="A72">
            <v>63</v>
          </cell>
          <cell r="B72">
            <v>45200</v>
          </cell>
          <cell r="C72" t="str">
            <v xml:space="preserve">HRB1003 AAI </v>
          </cell>
          <cell r="D72" t="str">
            <v>ARB10310</v>
          </cell>
          <cell r="E72" t="str">
            <v>THRB1310</v>
          </cell>
          <cell r="F72" t="str">
            <v>米国</v>
          </cell>
          <cell r="G72" t="str">
            <v>AAI</v>
          </cell>
          <cell r="H72" t="str">
            <v>制御盤</v>
          </cell>
          <cell r="I72" t="str">
            <v>南陵</v>
          </cell>
          <cell r="J72" t="str">
            <v>KD</v>
          </cell>
          <cell r="K72">
            <v>45177</v>
          </cell>
          <cell r="L72">
            <v>0.95</v>
          </cell>
          <cell r="M72">
            <v>1</v>
          </cell>
          <cell r="N72">
            <v>45181</v>
          </cell>
          <cell r="O72">
            <v>1</v>
          </cell>
          <cell r="P72">
            <v>45182</v>
          </cell>
          <cell r="Q72">
            <v>1</v>
          </cell>
          <cell r="R72">
            <v>45183</v>
          </cell>
          <cell r="S72">
            <v>1</v>
          </cell>
          <cell r="T72">
            <v>45184</v>
          </cell>
          <cell r="U72">
            <v>45191</v>
          </cell>
          <cell r="V72">
            <v>45188</v>
          </cell>
          <cell r="W72">
            <v>45191</v>
          </cell>
          <cell r="X72">
            <v>1</v>
          </cell>
          <cell r="Y72">
            <v>45200</v>
          </cell>
          <cell r="AA72">
            <v>45197</v>
          </cell>
          <cell r="AB72">
            <v>45198</v>
          </cell>
          <cell r="AC72" t="str">
            <v>45078</v>
          </cell>
          <cell r="AD72" t="str">
            <v>3962186</v>
          </cell>
          <cell r="AE72" t="str">
            <v>3962193　</v>
          </cell>
          <cell r="AF72" t="str">
            <v>3962205　</v>
          </cell>
          <cell r="AG72" t="str">
            <v>3962216　</v>
          </cell>
          <cell r="CD72" t="str">
            <v/>
          </cell>
          <cell r="CF72" t="str">
            <v/>
          </cell>
          <cell r="CH72" t="str">
            <v/>
          </cell>
          <cell r="CJ72" t="str">
            <v/>
          </cell>
          <cell r="CN72" t="str">
            <v/>
          </cell>
          <cell r="CP72">
            <v>45078</v>
          </cell>
          <cell r="CQ72">
            <v>3962186</v>
          </cell>
          <cell r="CR72" t="str">
            <v/>
          </cell>
          <cell r="CT72" t="str">
            <v/>
          </cell>
          <cell r="CX72">
            <v>45108</v>
          </cell>
          <cell r="CY72">
            <v>3962193</v>
          </cell>
          <cell r="CZ72" t="str">
            <v/>
          </cell>
          <cell r="DB72" t="str">
            <v>　</v>
          </cell>
          <cell r="DC72" t="str">
            <v>　</v>
          </cell>
          <cell r="DD72" t="str">
            <v/>
          </cell>
          <cell r="DF72" t="str">
            <v/>
          </cell>
          <cell r="DH72" t="str">
            <v/>
          </cell>
          <cell r="DJ72" t="str">
            <v/>
          </cell>
          <cell r="DL72" t="str">
            <v>　</v>
          </cell>
          <cell r="DM72" t="str">
            <v>　</v>
          </cell>
          <cell r="DN72" t="str">
            <v/>
          </cell>
          <cell r="DP72">
            <v>45078</v>
          </cell>
          <cell r="DQ72">
            <v>3962205</v>
          </cell>
          <cell r="DR72" t="str">
            <v/>
          </cell>
          <cell r="DT72" t="str">
            <v/>
          </cell>
          <cell r="DX72" t="str">
            <v/>
          </cell>
          <cell r="DZ72" t="str">
            <v>　</v>
          </cell>
          <cell r="EA72" t="str">
            <v>　</v>
          </cell>
          <cell r="EB72">
            <v>45108</v>
          </cell>
          <cell r="EC72">
            <v>3962216</v>
          </cell>
          <cell r="ED72" t="str">
            <v/>
          </cell>
          <cell r="EF72">
            <v>45200</v>
          </cell>
          <cell r="EG72">
            <v>3962273</v>
          </cell>
          <cell r="EJ72" t="str">
            <v>　</v>
          </cell>
          <cell r="EK72" t="str">
            <v>　</v>
          </cell>
          <cell r="EM72">
            <v>45167</v>
          </cell>
          <cell r="EX72">
            <v>45108</v>
          </cell>
          <cell r="EY72">
            <v>3962225</v>
          </cell>
          <cell r="RC72">
            <v>45197</v>
          </cell>
          <cell r="RD72">
            <v>0</v>
          </cell>
          <cell r="RE72">
            <v>45078</v>
          </cell>
          <cell r="RF72">
            <v>45108</v>
          </cell>
          <cell r="RG72" t="str">
            <v/>
          </cell>
          <cell r="RH72">
            <v>0</v>
          </cell>
          <cell r="RI72">
            <v>45078</v>
          </cell>
          <cell r="RJ72">
            <v>0</v>
          </cell>
          <cell r="RK72">
            <v>45078</v>
          </cell>
          <cell r="RL72" t="str">
            <v>3962186</v>
          </cell>
          <cell r="RM72">
            <v>45108</v>
          </cell>
          <cell r="RN72" t="str">
            <v>3962193　</v>
          </cell>
          <cell r="RO72">
            <v>45078</v>
          </cell>
          <cell r="RP72" t="str">
            <v>3962205　</v>
          </cell>
          <cell r="RQ72">
            <v>45108</v>
          </cell>
          <cell r="RR72" t="str">
            <v>3962216　</v>
          </cell>
          <cell r="RS72">
            <v>45200</v>
          </cell>
          <cell r="RT72">
            <v>3962273</v>
          </cell>
          <cell r="RU72">
            <v>0</v>
          </cell>
          <cell r="RV72">
            <v>0</v>
          </cell>
        </row>
        <row r="73">
          <cell r="A73">
            <v>64</v>
          </cell>
          <cell r="B73">
            <v>45200</v>
          </cell>
          <cell r="C73" t="str">
            <v xml:space="preserve">HRB1003 AAI </v>
          </cell>
          <cell r="D73" t="str">
            <v>ARB10311</v>
          </cell>
          <cell r="E73" t="str">
            <v>THRB1311</v>
          </cell>
          <cell r="F73" t="str">
            <v>米国</v>
          </cell>
          <cell r="G73" t="str">
            <v>AAI</v>
          </cell>
          <cell r="H73" t="str">
            <v>制御盤</v>
          </cell>
          <cell r="I73" t="str">
            <v>南陵</v>
          </cell>
          <cell r="J73" t="str">
            <v>KD</v>
          </cell>
          <cell r="K73">
            <v>45177</v>
          </cell>
          <cell r="L73">
            <v>0.95</v>
          </cell>
          <cell r="M73">
            <v>1</v>
          </cell>
          <cell r="N73">
            <v>45181</v>
          </cell>
          <cell r="O73">
            <v>1</v>
          </cell>
          <cell r="P73">
            <v>45182</v>
          </cell>
          <cell r="Q73">
            <v>1</v>
          </cell>
          <cell r="R73">
            <v>45183</v>
          </cell>
          <cell r="S73">
            <v>1</v>
          </cell>
          <cell r="T73">
            <v>45184</v>
          </cell>
          <cell r="U73">
            <v>45191</v>
          </cell>
          <cell r="V73">
            <v>45188</v>
          </cell>
          <cell r="W73">
            <v>45195</v>
          </cell>
          <cell r="X73">
            <v>1</v>
          </cell>
          <cell r="Y73">
            <v>45200</v>
          </cell>
          <cell r="AA73">
            <v>45197</v>
          </cell>
          <cell r="AB73">
            <v>45198</v>
          </cell>
          <cell r="AC73" t="str">
            <v>45078</v>
          </cell>
          <cell r="AD73" t="str">
            <v>3962186</v>
          </cell>
          <cell r="AE73" t="str">
            <v>3962193　</v>
          </cell>
          <cell r="AF73" t="str">
            <v>3962205　</v>
          </cell>
          <cell r="AG73" t="str">
            <v>3962216　</v>
          </cell>
          <cell r="CD73" t="str">
            <v/>
          </cell>
          <cell r="CF73" t="str">
            <v/>
          </cell>
          <cell r="CH73" t="str">
            <v/>
          </cell>
          <cell r="CJ73" t="str">
            <v/>
          </cell>
          <cell r="CN73" t="str">
            <v/>
          </cell>
          <cell r="CP73">
            <v>45078</v>
          </cell>
          <cell r="CQ73">
            <v>3962186</v>
          </cell>
          <cell r="CR73" t="str">
            <v/>
          </cell>
          <cell r="CT73" t="str">
            <v/>
          </cell>
          <cell r="CX73">
            <v>45108</v>
          </cell>
          <cell r="CY73">
            <v>3962193</v>
          </cell>
          <cell r="CZ73" t="str">
            <v/>
          </cell>
          <cell r="DB73" t="str">
            <v>　</v>
          </cell>
          <cell r="DC73" t="str">
            <v>　</v>
          </cell>
          <cell r="DD73" t="str">
            <v/>
          </cell>
          <cell r="DF73" t="str">
            <v/>
          </cell>
          <cell r="DH73" t="str">
            <v/>
          </cell>
          <cell r="DJ73" t="str">
            <v/>
          </cell>
          <cell r="DL73" t="str">
            <v>　</v>
          </cell>
          <cell r="DM73" t="str">
            <v>　</v>
          </cell>
          <cell r="DN73" t="str">
            <v/>
          </cell>
          <cell r="DP73">
            <v>45078</v>
          </cell>
          <cell r="DQ73">
            <v>3962205</v>
          </cell>
          <cell r="DR73" t="str">
            <v/>
          </cell>
          <cell r="DT73" t="str">
            <v/>
          </cell>
          <cell r="DX73" t="str">
            <v/>
          </cell>
          <cell r="DZ73" t="str">
            <v>　</v>
          </cell>
          <cell r="EA73" t="str">
            <v>　</v>
          </cell>
          <cell r="EB73">
            <v>45108</v>
          </cell>
          <cell r="EC73">
            <v>3962216</v>
          </cell>
          <cell r="ED73" t="str">
            <v/>
          </cell>
          <cell r="EF73">
            <v>45200</v>
          </cell>
          <cell r="EG73">
            <v>3962273</v>
          </cell>
          <cell r="EJ73" t="str">
            <v>　</v>
          </cell>
          <cell r="EK73" t="str">
            <v>　</v>
          </cell>
          <cell r="EM73">
            <v>45167</v>
          </cell>
          <cell r="EX73">
            <v>45108</v>
          </cell>
          <cell r="EY73">
            <v>3962225</v>
          </cell>
          <cell r="RC73">
            <v>45197</v>
          </cell>
          <cell r="RD73">
            <v>0</v>
          </cell>
          <cell r="RE73">
            <v>45078</v>
          </cell>
          <cell r="RF73">
            <v>45108</v>
          </cell>
          <cell r="RG73" t="str">
            <v/>
          </cell>
          <cell r="RH73">
            <v>0</v>
          </cell>
          <cell r="RI73">
            <v>45078</v>
          </cell>
          <cell r="RJ73">
            <v>0</v>
          </cell>
          <cell r="RK73">
            <v>45078</v>
          </cell>
          <cell r="RL73" t="str">
            <v>3962186</v>
          </cell>
          <cell r="RM73">
            <v>45108</v>
          </cell>
          <cell r="RN73" t="str">
            <v>3962193　</v>
          </cell>
          <cell r="RO73">
            <v>45078</v>
          </cell>
          <cell r="RP73" t="str">
            <v>3962205　</v>
          </cell>
          <cell r="RQ73">
            <v>45108</v>
          </cell>
          <cell r="RR73" t="str">
            <v>3962216　</v>
          </cell>
          <cell r="RS73">
            <v>45200</v>
          </cell>
          <cell r="RT73">
            <v>3962273</v>
          </cell>
          <cell r="RU73">
            <v>0</v>
          </cell>
          <cell r="RV73">
            <v>0</v>
          </cell>
        </row>
        <row r="74">
          <cell r="A74">
            <v>65</v>
          </cell>
          <cell r="B74">
            <v>45200</v>
          </cell>
          <cell r="C74" t="str">
            <v xml:space="preserve">HRB1003 AAI </v>
          </cell>
          <cell r="D74" t="str">
            <v>ARB10312</v>
          </cell>
          <cell r="E74" t="str">
            <v>THRB1312</v>
          </cell>
          <cell r="F74" t="str">
            <v>米国</v>
          </cell>
          <cell r="G74" t="str">
            <v>AAI</v>
          </cell>
          <cell r="H74" t="str">
            <v>制御盤</v>
          </cell>
          <cell r="I74" t="str">
            <v>南陵</v>
          </cell>
          <cell r="J74" t="str">
            <v>KD</v>
          </cell>
          <cell r="K74">
            <v>45178</v>
          </cell>
          <cell r="L74">
            <v>0.95</v>
          </cell>
          <cell r="M74">
            <v>1</v>
          </cell>
          <cell r="N74">
            <v>45182</v>
          </cell>
          <cell r="O74">
            <v>1</v>
          </cell>
          <cell r="P74">
            <v>45183</v>
          </cell>
          <cell r="Q74">
            <v>1</v>
          </cell>
          <cell r="R74">
            <v>45184</v>
          </cell>
          <cell r="S74">
            <v>1</v>
          </cell>
          <cell r="T74">
            <v>45185</v>
          </cell>
          <cell r="U74">
            <v>45191</v>
          </cell>
          <cell r="V74">
            <v>45188</v>
          </cell>
          <cell r="W74">
            <v>45195</v>
          </cell>
          <cell r="X74">
            <v>1</v>
          </cell>
          <cell r="Y74">
            <v>45200</v>
          </cell>
          <cell r="AA74">
            <v>45197</v>
          </cell>
          <cell r="AB74">
            <v>45198</v>
          </cell>
          <cell r="AC74" t="str">
            <v>45078</v>
          </cell>
          <cell r="AD74" t="str">
            <v>3962186</v>
          </cell>
          <cell r="AE74" t="str">
            <v>3962193　</v>
          </cell>
          <cell r="AF74" t="str">
            <v>3962205　</v>
          </cell>
          <cell r="AG74" t="str">
            <v>3962216　</v>
          </cell>
          <cell r="CD74" t="str">
            <v/>
          </cell>
          <cell r="CF74" t="str">
            <v/>
          </cell>
          <cell r="CH74" t="str">
            <v/>
          </cell>
          <cell r="CJ74" t="str">
            <v/>
          </cell>
          <cell r="CN74" t="str">
            <v/>
          </cell>
          <cell r="CP74">
            <v>45078</v>
          </cell>
          <cell r="CQ74">
            <v>3962186</v>
          </cell>
          <cell r="CR74" t="str">
            <v/>
          </cell>
          <cell r="CT74" t="str">
            <v/>
          </cell>
          <cell r="CX74">
            <v>45108</v>
          </cell>
          <cell r="CY74">
            <v>3962193</v>
          </cell>
          <cell r="CZ74" t="str">
            <v/>
          </cell>
          <cell r="DB74" t="str">
            <v>　</v>
          </cell>
          <cell r="DC74" t="str">
            <v>　</v>
          </cell>
          <cell r="DD74" t="str">
            <v/>
          </cell>
          <cell r="DF74" t="str">
            <v/>
          </cell>
          <cell r="DH74" t="str">
            <v/>
          </cell>
          <cell r="DJ74" t="str">
            <v/>
          </cell>
          <cell r="DL74" t="str">
            <v>　</v>
          </cell>
          <cell r="DM74" t="str">
            <v>　</v>
          </cell>
          <cell r="DN74" t="str">
            <v/>
          </cell>
          <cell r="DP74">
            <v>45078</v>
          </cell>
          <cell r="DQ74">
            <v>3962205</v>
          </cell>
          <cell r="DR74" t="str">
            <v/>
          </cell>
          <cell r="DT74" t="str">
            <v/>
          </cell>
          <cell r="DX74" t="str">
            <v/>
          </cell>
          <cell r="DZ74" t="str">
            <v>　</v>
          </cell>
          <cell r="EA74" t="str">
            <v>　</v>
          </cell>
          <cell r="EB74">
            <v>45108</v>
          </cell>
          <cell r="EC74">
            <v>3962216</v>
          </cell>
          <cell r="ED74" t="str">
            <v/>
          </cell>
          <cell r="EF74">
            <v>45200</v>
          </cell>
          <cell r="EG74">
            <v>3962273</v>
          </cell>
          <cell r="EJ74" t="str">
            <v>　</v>
          </cell>
          <cell r="EK74" t="str">
            <v>　</v>
          </cell>
          <cell r="EM74">
            <v>45176</v>
          </cell>
          <cell r="EX74">
            <v>45108</v>
          </cell>
          <cell r="EY74">
            <v>3962225</v>
          </cell>
          <cell r="RC74">
            <v>45197</v>
          </cell>
          <cell r="RD74">
            <v>0</v>
          </cell>
          <cell r="RE74">
            <v>45078</v>
          </cell>
          <cell r="RF74">
            <v>45108</v>
          </cell>
          <cell r="RG74" t="str">
            <v/>
          </cell>
          <cell r="RH74">
            <v>0</v>
          </cell>
          <cell r="RI74">
            <v>45078</v>
          </cell>
          <cell r="RJ74">
            <v>0</v>
          </cell>
          <cell r="RK74">
            <v>45078</v>
          </cell>
          <cell r="RL74" t="str">
            <v>3962186</v>
          </cell>
          <cell r="RM74">
            <v>45108</v>
          </cell>
          <cell r="RN74" t="str">
            <v>3962193　</v>
          </cell>
          <cell r="RO74">
            <v>45078</v>
          </cell>
          <cell r="RP74" t="str">
            <v>3962205　</v>
          </cell>
          <cell r="RQ74">
            <v>45108</v>
          </cell>
          <cell r="RR74" t="str">
            <v>3962216　</v>
          </cell>
          <cell r="RS74">
            <v>45200</v>
          </cell>
          <cell r="RT74">
            <v>3962273</v>
          </cell>
          <cell r="RU74">
            <v>0</v>
          </cell>
          <cell r="RV74">
            <v>0</v>
          </cell>
        </row>
        <row r="75">
          <cell r="A75">
            <v>66</v>
          </cell>
          <cell r="B75">
            <v>45200</v>
          </cell>
          <cell r="C75" t="str">
            <v xml:space="preserve">HRB1003 AAI </v>
          </cell>
          <cell r="D75" t="str">
            <v>ARB10313</v>
          </cell>
          <cell r="E75" t="str">
            <v>THRB1313</v>
          </cell>
          <cell r="F75" t="str">
            <v>米国</v>
          </cell>
          <cell r="G75" t="str">
            <v>AAI</v>
          </cell>
          <cell r="H75" t="str">
            <v>制御盤</v>
          </cell>
          <cell r="I75" t="str">
            <v>南陵</v>
          </cell>
          <cell r="J75" t="str">
            <v>KD</v>
          </cell>
          <cell r="K75">
            <v>45178</v>
          </cell>
          <cell r="L75">
            <v>0.95</v>
          </cell>
          <cell r="M75">
            <v>1</v>
          </cell>
          <cell r="N75">
            <v>45182</v>
          </cell>
          <cell r="O75">
            <v>1</v>
          </cell>
          <cell r="P75">
            <v>45183</v>
          </cell>
          <cell r="Q75">
            <v>1</v>
          </cell>
          <cell r="R75">
            <v>45184</v>
          </cell>
          <cell r="S75">
            <v>1</v>
          </cell>
          <cell r="T75">
            <v>45185</v>
          </cell>
          <cell r="U75">
            <v>45191</v>
          </cell>
          <cell r="V75">
            <v>45189</v>
          </cell>
          <cell r="W75">
            <v>45195</v>
          </cell>
          <cell r="X75">
            <v>1</v>
          </cell>
          <cell r="Y75">
            <v>45207</v>
          </cell>
          <cell r="AA75">
            <v>45197</v>
          </cell>
          <cell r="AB75">
            <v>45198</v>
          </cell>
          <cell r="AC75" t="str">
            <v>45078</v>
          </cell>
          <cell r="AD75" t="str">
            <v>3962186</v>
          </cell>
          <cell r="AE75" t="str">
            <v>3962193　</v>
          </cell>
          <cell r="AF75" t="str">
            <v>3962205　</v>
          </cell>
          <cell r="AG75" t="str">
            <v>3962216　</v>
          </cell>
          <cell r="CD75" t="str">
            <v/>
          </cell>
          <cell r="CF75" t="str">
            <v/>
          </cell>
          <cell r="CH75" t="str">
            <v/>
          </cell>
          <cell r="CJ75" t="str">
            <v/>
          </cell>
          <cell r="CN75" t="str">
            <v/>
          </cell>
          <cell r="CP75">
            <v>45078</v>
          </cell>
          <cell r="CQ75">
            <v>3962186</v>
          </cell>
          <cell r="CR75" t="str">
            <v/>
          </cell>
          <cell r="CT75" t="str">
            <v/>
          </cell>
          <cell r="CX75">
            <v>45108</v>
          </cell>
          <cell r="CY75">
            <v>3962193</v>
          </cell>
          <cell r="CZ75" t="str">
            <v/>
          </cell>
          <cell r="DB75" t="str">
            <v>　</v>
          </cell>
          <cell r="DC75" t="str">
            <v>　</v>
          </cell>
          <cell r="DD75" t="str">
            <v/>
          </cell>
          <cell r="DF75" t="str">
            <v/>
          </cell>
          <cell r="DH75" t="str">
            <v/>
          </cell>
          <cell r="DJ75" t="str">
            <v/>
          </cell>
          <cell r="DL75" t="str">
            <v>　</v>
          </cell>
          <cell r="DM75" t="str">
            <v>　</v>
          </cell>
          <cell r="DN75" t="str">
            <v/>
          </cell>
          <cell r="DP75">
            <v>45078</v>
          </cell>
          <cell r="DQ75">
            <v>3962205</v>
          </cell>
          <cell r="DR75" t="str">
            <v/>
          </cell>
          <cell r="DT75" t="str">
            <v/>
          </cell>
          <cell r="DX75" t="str">
            <v/>
          </cell>
          <cell r="DZ75" t="str">
            <v>　</v>
          </cell>
          <cell r="EA75" t="str">
            <v>　</v>
          </cell>
          <cell r="EB75">
            <v>45108</v>
          </cell>
          <cell r="EC75">
            <v>3962216</v>
          </cell>
          <cell r="ED75" t="str">
            <v/>
          </cell>
          <cell r="EF75">
            <v>45200</v>
          </cell>
          <cell r="EG75">
            <v>3962273</v>
          </cell>
          <cell r="EJ75" t="str">
            <v>　</v>
          </cell>
          <cell r="EK75" t="str">
            <v>　</v>
          </cell>
          <cell r="EM75">
            <v>45176</v>
          </cell>
          <cell r="EX75">
            <v>45108</v>
          </cell>
          <cell r="EY75">
            <v>3962225</v>
          </cell>
          <cell r="RC75">
            <v>45197</v>
          </cell>
          <cell r="RD75">
            <v>0</v>
          </cell>
          <cell r="RE75">
            <v>45078</v>
          </cell>
          <cell r="RF75">
            <v>45108</v>
          </cell>
          <cell r="RG75" t="str">
            <v/>
          </cell>
          <cell r="RH75">
            <v>0</v>
          </cell>
          <cell r="RI75">
            <v>45078</v>
          </cell>
          <cell r="RJ75">
            <v>0</v>
          </cell>
          <cell r="RK75">
            <v>45078</v>
          </cell>
          <cell r="RL75" t="str">
            <v>3962186</v>
          </cell>
          <cell r="RM75">
            <v>45108</v>
          </cell>
          <cell r="RN75" t="str">
            <v>3962193　</v>
          </cell>
          <cell r="RO75">
            <v>45078</v>
          </cell>
          <cell r="RP75" t="str">
            <v>3962205　</v>
          </cell>
          <cell r="RQ75">
            <v>45108</v>
          </cell>
          <cell r="RR75" t="str">
            <v>3962216　</v>
          </cell>
          <cell r="RS75">
            <v>45200</v>
          </cell>
          <cell r="RT75">
            <v>3962273</v>
          </cell>
          <cell r="RU75">
            <v>0</v>
          </cell>
          <cell r="RV75">
            <v>0</v>
          </cell>
        </row>
        <row r="76">
          <cell r="A76">
            <v>67</v>
          </cell>
          <cell r="B76">
            <v>45200</v>
          </cell>
          <cell r="C76" t="str">
            <v xml:space="preserve">HRB1003 AAI </v>
          </cell>
          <cell r="D76" t="str">
            <v>ARB10314</v>
          </cell>
          <cell r="E76" t="str">
            <v>THRB1314</v>
          </cell>
          <cell r="F76" t="str">
            <v>米国</v>
          </cell>
          <cell r="G76" t="str">
            <v>AAI</v>
          </cell>
          <cell r="H76" t="str">
            <v>制御盤</v>
          </cell>
          <cell r="I76" t="str">
            <v>南陵</v>
          </cell>
          <cell r="J76" t="str">
            <v>KD</v>
          </cell>
          <cell r="K76">
            <v>45181</v>
          </cell>
          <cell r="L76">
            <v>0.95</v>
          </cell>
          <cell r="M76">
            <v>1</v>
          </cell>
          <cell r="N76">
            <v>45182</v>
          </cell>
          <cell r="O76">
            <v>1</v>
          </cell>
          <cell r="P76">
            <v>45183</v>
          </cell>
          <cell r="Q76">
            <v>1</v>
          </cell>
          <cell r="R76">
            <v>45184</v>
          </cell>
          <cell r="S76">
            <v>1</v>
          </cell>
          <cell r="T76">
            <v>45188</v>
          </cell>
          <cell r="U76">
            <v>45195</v>
          </cell>
          <cell r="V76">
            <v>45189</v>
          </cell>
          <cell r="W76">
            <v>45195</v>
          </cell>
          <cell r="X76">
            <v>1</v>
          </cell>
          <cell r="Y76">
            <v>45207</v>
          </cell>
          <cell r="AA76">
            <v>45197</v>
          </cell>
          <cell r="AB76">
            <v>45198</v>
          </cell>
          <cell r="AC76" t="str">
            <v>45078</v>
          </cell>
          <cell r="AD76" t="str">
            <v>3962186</v>
          </cell>
          <cell r="AE76" t="str">
            <v>3962193　</v>
          </cell>
          <cell r="AF76" t="str">
            <v>3962205　</v>
          </cell>
          <cell r="AG76" t="str">
            <v>3962216　</v>
          </cell>
          <cell r="CD76" t="str">
            <v/>
          </cell>
          <cell r="CF76" t="str">
            <v/>
          </cell>
          <cell r="CH76" t="str">
            <v/>
          </cell>
          <cell r="CJ76" t="str">
            <v/>
          </cell>
          <cell r="CN76" t="str">
            <v/>
          </cell>
          <cell r="CP76">
            <v>45078</v>
          </cell>
          <cell r="CQ76">
            <v>3962186</v>
          </cell>
          <cell r="CR76" t="str">
            <v/>
          </cell>
          <cell r="CT76" t="str">
            <v/>
          </cell>
          <cell r="CX76">
            <v>45108</v>
          </cell>
          <cell r="CY76">
            <v>3962193</v>
          </cell>
          <cell r="CZ76" t="str">
            <v/>
          </cell>
          <cell r="DB76" t="str">
            <v>　</v>
          </cell>
          <cell r="DC76" t="str">
            <v>　</v>
          </cell>
          <cell r="DD76" t="str">
            <v/>
          </cell>
          <cell r="DF76" t="str">
            <v/>
          </cell>
          <cell r="DH76" t="str">
            <v/>
          </cell>
          <cell r="DJ76" t="str">
            <v/>
          </cell>
          <cell r="DL76" t="str">
            <v>　</v>
          </cell>
          <cell r="DM76" t="str">
            <v>　</v>
          </cell>
          <cell r="DN76" t="str">
            <v/>
          </cell>
          <cell r="DP76">
            <v>45078</v>
          </cell>
          <cell r="DQ76">
            <v>3962205</v>
          </cell>
          <cell r="DR76" t="str">
            <v/>
          </cell>
          <cell r="DT76" t="str">
            <v/>
          </cell>
          <cell r="DX76" t="str">
            <v/>
          </cell>
          <cell r="DZ76" t="str">
            <v>　</v>
          </cell>
          <cell r="EA76" t="str">
            <v>　</v>
          </cell>
          <cell r="EB76">
            <v>45108</v>
          </cell>
          <cell r="EC76">
            <v>3962216</v>
          </cell>
          <cell r="ED76" t="str">
            <v/>
          </cell>
          <cell r="EF76">
            <v>45200</v>
          </cell>
          <cell r="EG76">
            <v>3962273</v>
          </cell>
          <cell r="EJ76" t="str">
            <v>　</v>
          </cell>
          <cell r="EK76" t="str">
            <v>　</v>
          </cell>
          <cell r="EM76">
            <v>45176</v>
          </cell>
          <cell r="EX76">
            <v>45108</v>
          </cell>
          <cell r="EY76">
            <v>3962225</v>
          </cell>
          <cell r="RC76">
            <v>45197</v>
          </cell>
          <cell r="RD76">
            <v>0</v>
          </cell>
          <cell r="RE76">
            <v>45078</v>
          </cell>
          <cell r="RF76">
            <v>45108</v>
          </cell>
          <cell r="RG76" t="str">
            <v/>
          </cell>
          <cell r="RH76">
            <v>0</v>
          </cell>
          <cell r="RI76">
            <v>45078</v>
          </cell>
          <cell r="RJ76">
            <v>0</v>
          </cell>
          <cell r="RK76">
            <v>45078</v>
          </cell>
          <cell r="RL76" t="str">
            <v>3962186</v>
          </cell>
          <cell r="RM76">
            <v>45108</v>
          </cell>
          <cell r="RN76" t="str">
            <v>3962193　</v>
          </cell>
          <cell r="RO76">
            <v>45078</v>
          </cell>
          <cell r="RP76" t="str">
            <v>3962205　</v>
          </cell>
          <cell r="RQ76">
            <v>45108</v>
          </cell>
          <cell r="RR76" t="str">
            <v>3962216　</v>
          </cell>
          <cell r="RS76">
            <v>45200</v>
          </cell>
          <cell r="RT76">
            <v>3962273</v>
          </cell>
          <cell r="RU76">
            <v>0</v>
          </cell>
          <cell r="RV76">
            <v>0</v>
          </cell>
        </row>
        <row r="77">
          <cell r="A77">
            <v>68</v>
          </cell>
          <cell r="B77">
            <v>45200</v>
          </cell>
          <cell r="C77" t="str">
            <v xml:space="preserve">HRB1003 AAI </v>
          </cell>
          <cell r="D77" t="str">
            <v>ARB10318</v>
          </cell>
          <cell r="E77" t="str">
            <v>THRB1318</v>
          </cell>
          <cell r="F77" t="str">
            <v>米国</v>
          </cell>
          <cell r="G77" t="str">
            <v>AAI</v>
          </cell>
          <cell r="H77" t="str">
            <v>制御盤</v>
          </cell>
          <cell r="I77" t="str">
            <v>南陵</v>
          </cell>
          <cell r="J77" t="str">
            <v>KD</v>
          </cell>
          <cell r="K77">
            <v>45181</v>
          </cell>
          <cell r="L77">
            <v>0.95</v>
          </cell>
          <cell r="M77">
            <v>1</v>
          </cell>
          <cell r="N77">
            <v>45183</v>
          </cell>
          <cell r="O77">
            <v>1</v>
          </cell>
          <cell r="P77">
            <v>45184</v>
          </cell>
          <cell r="Q77">
            <v>1</v>
          </cell>
          <cell r="R77">
            <v>45185</v>
          </cell>
          <cell r="S77">
            <v>1</v>
          </cell>
          <cell r="T77">
            <v>45188</v>
          </cell>
          <cell r="U77">
            <v>45195</v>
          </cell>
          <cell r="V77">
            <v>45196</v>
          </cell>
          <cell r="W77">
            <v>45196</v>
          </cell>
          <cell r="X77">
            <v>1</v>
          </cell>
          <cell r="Y77">
            <v>45207</v>
          </cell>
          <cell r="AA77">
            <v>45197</v>
          </cell>
          <cell r="AB77">
            <v>45198</v>
          </cell>
          <cell r="AC77" t="str">
            <v>45078</v>
          </cell>
          <cell r="AD77" t="str">
            <v>3962186</v>
          </cell>
          <cell r="AE77" t="str">
            <v>3962193　</v>
          </cell>
          <cell r="AF77" t="str">
            <v>3962205　</v>
          </cell>
          <cell r="AG77" t="str">
            <v>3962216　</v>
          </cell>
          <cell r="CD77" t="str">
            <v/>
          </cell>
          <cell r="CF77" t="str">
            <v/>
          </cell>
          <cell r="CH77" t="str">
            <v/>
          </cell>
          <cell r="CJ77" t="str">
            <v/>
          </cell>
          <cell r="CN77" t="str">
            <v/>
          </cell>
          <cell r="CP77">
            <v>45078</v>
          </cell>
          <cell r="CQ77">
            <v>3962186</v>
          </cell>
          <cell r="CR77" t="str">
            <v/>
          </cell>
          <cell r="CT77" t="str">
            <v/>
          </cell>
          <cell r="CX77">
            <v>45108</v>
          </cell>
          <cell r="CY77">
            <v>3962193</v>
          </cell>
          <cell r="CZ77" t="str">
            <v/>
          </cell>
          <cell r="DB77" t="str">
            <v>　</v>
          </cell>
          <cell r="DC77" t="str">
            <v>　</v>
          </cell>
          <cell r="DD77" t="str">
            <v/>
          </cell>
          <cell r="DF77" t="str">
            <v/>
          </cell>
          <cell r="DH77" t="str">
            <v/>
          </cell>
          <cell r="DJ77" t="str">
            <v/>
          </cell>
          <cell r="DL77" t="str">
            <v>　</v>
          </cell>
          <cell r="DM77" t="str">
            <v>　</v>
          </cell>
          <cell r="DN77" t="str">
            <v/>
          </cell>
          <cell r="DP77">
            <v>45078</v>
          </cell>
          <cell r="DQ77">
            <v>3962205</v>
          </cell>
          <cell r="DR77" t="str">
            <v/>
          </cell>
          <cell r="DT77" t="str">
            <v/>
          </cell>
          <cell r="DX77" t="str">
            <v/>
          </cell>
          <cell r="DZ77" t="str">
            <v>　</v>
          </cell>
          <cell r="EA77" t="str">
            <v>　</v>
          </cell>
          <cell r="EB77">
            <v>45108</v>
          </cell>
          <cell r="EC77">
            <v>3962216</v>
          </cell>
          <cell r="ED77" t="str">
            <v/>
          </cell>
          <cell r="EF77">
            <v>45200</v>
          </cell>
          <cell r="EG77">
            <v>3962273</v>
          </cell>
          <cell r="EJ77" t="str">
            <v>　</v>
          </cell>
          <cell r="EK77" t="str">
            <v>　</v>
          </cell>
          <cell r="EM77">
            <v>45176</v>
          </cell>
          <cell r="EN77">
            <v>45139</v>
          </cell>
          <cell r="EO77">
            <v>3962325</v>
          </cell>
          <cell r="EX77">
            <v>45108</v>
          </cell>
          <cell r="EY77">
            <v>3962225</v>
          </cell>
          <cell r="RC77">
            <v>45197</v>
          </cell>
          <cell r="RD77">
            <v>0</v>
          </cell>
          <cell r="RE77">
            <v>45078</v>
          </cell>
          <cell r="RF77">
            <v>45108</v>
          </cell>
          <cell r="RG77" t="str">
            <v/>
          </cell>
          <cell r="RH77">
            <v>0</v>
          </cell>
          <cell r="RI77">
            <v>45078</v>
          </cell>
          <cell r="RJ77">
            <v>0</v>
          </cell>
          <cell r="RK77">
            <v>45078</v>
          </cell>
          <cell r="RL77" t="str">
            <v>3962186</v>
          </cell>
          <cell r="RM77">
            <v>45108</v>
          </cell>
          <cell r="RN77" t="str">
            <v>3962193　</v>
          </cell>
          <cell r="RO77">
            <v>45078</v>
          </cell>
          <cell r="RP77" t="str">
            <v>3962205　</v>
          </cell>
          <cell r="RQ77">
            <v>45108</v>
          </cell>
          <cell r="RR77" t="str">
            <v>3962216　</v>
          </cell>
          <cell r="RS77">
            <v>45200</v>
          </cell>
          <cell r="RT77">
            <v>3962273</v>
          </cell>
          <cell r="RU77">
            <v>0</v>
          </cell>
          <cell r="RV77">
            <v>0</v>
          </cell>
        </row>
        <row r="78">
          <cell r="A78">
            <v>69</v>
          </cell>
          <cell r="B78">
            <v>45200</v>
          </cell>
          <cell r="C78" t="str">
            <v xml:space="preserve">HRB1003 AAI </v>
          </cell>
          <cell r="D78" t="str">
            <v>ARB10319</v>
          </cell>
          <cell r="E78" t="str">
            <v>THRB1319</v>
          </cell>
          <cell r="F78" t="str">
            <v>米国</v>
          </cell>
          <cell r="G78" t="str">
            <v>AAI</v>
          </cell>
          <cell r="H78" t="str">
            <v>制御盤</v>
          </cell>
          <cell r="I78" t="str">
            <v>南陵</v>
          </cell>
          <cell r="J78" t="str">
            <v>KD</v>
          </cell>
          <cell r="K78">
            <v>45181</v>
          </cell>
          <cell r="L78">
            <v>0.95</v>
          </cell>
          <cell r="M78">
            <v>1</v>
          </cell>
          <cell r="N78">
            <v>45183</v>
          </cell>
          <cell r="O78">
            <v>1</v>
          </cell>
          <cell r="P78">
            <v>45184</v>
          </cell>
          <cell r="Q78">
            <v>1</v>
          </cell>
          <cell r="R78">
            <v>45185</v>
          </cell>
          <cell r="S78">
            <v>1</v>
          </cell>
          <cell r="T78">
            <v>45188</v>
          </cell>
          <cell r="U78">
            <v>45195</v>
          </cell>
          <cell r="V78">
            <v>45196</v>
          </cell>
          <cell r="W78">
            <v>45196</v>
          </cell>
          <cell r="X78">
            <v>1</v>
          </cell>
          <cell r="Y78">
            <v>45207</v>
          </cell>
          <cell r="AA78">
            <v>45197</v>
          </cell>
          <cell r="AB78">
            <v>45198</v>
          </cell>
          <cell r="AC78" t="str">
            <v>45078</v>
          </cell>
          <cell r="AD78" t="str">
            <v>3962186</v>
          </cell>
          <cell r="AE78" t="str">
            <v>3962193　</v>
          </cell>
          <cell r="AF78" t="str">
            <v>3962205　</v>
          </cell>
          <cell r="AG78" t="str">
            <v>3962216　</v>
          </cell>
          <cell r="CD78" t="str">
            <v/>
          </cell>
          <cell r="CF78" t="str">
            <v/>
          </cell>
          <cell r="CH78" t="str">
            <v/>
          </cell>
          <cell r="CJ78" t="str">
            <v/>
          </cell>
          <cell r="CN78" t="str">
            <v/>
          </cell>
          <cell r="CP78">
            <v>45078</v>
          </cell>
          <cell r="CQ78">
            <v>3962186</v>
          </cell>
          <cell r="CR78" t="str">
            <v/>
          </cell>
          <cell r="CT78" t="str">
            <v/>
          </cell>
          <cell r="CX78">
            <v>45108</v>
          </cell>
          <cell r="CY78">
            <v>3962193</v>
          </cell>
          <cell r="CZ78" t="str">
            <v/>
          </cell>
          <cell r="DB78" t="str">
            <v>　</v>
          </cell>
          <cell r="DC78" t="str">
            <v>　</v>
          </cell>
          <cell r="DD78" t="str">
            <v/>
          </cell>
          <cell r="DF78" t="str">
            <v/>
          </cell>
          <cell r="DH78" t="str">
            <v/>
          </cell>
          <cell r="DJ78" t="str">
            <v/>
          </cell>
          <cell r="DL78" t="str">
            <v>　</v>
          </cell>
          <cell r="DM78" t="str">
            <v>　</v>
          </cell>
          <cell r="DN78" t="str">
            <v/>
          </cell>
          <cell r="DP78">
            <v>45078</v>
          </cell>
          <cell r="DQ78">
            <v>3962205</v>
          </cell>
          <cell r="DR78" t="str">
            <v/>
          </cell>
          <cell r="DT78" t="str">
            <v/>
          </cell>
          <cell r="DV78" t="str">
            <v/>
          </cell>
          <cell r="DX78" t="str">
            <v/>
          </cell>
          <cell r="DZ78" t="str">
            <v>　</v>
          </cell>
          <cell r="EA78" t="str">
            <v>　</v>
          </cell>
          <cell r="EB78">
            <v>45108</v>
          </cell>
          <cell r="EC78">
            <v>3962216</v>
          </cell>
          <cell r="ED78" t="str">
            <v/>
          </cell>
          <cell r="EF78">
            <v>45200</v>
          </cell>
          <cell r="EG78">
            <v>3962273</v>
          </cell>
          <cell r="EJ78" t="str">
            <v>　</v>
          </cell>
          <cell r="EK78" t="str">
            <v>　</v>
          </cell>
          <cell r="EM78">
            <v>45176</v>
          </cell>
          <cell r="EN78">
            <v>45139</v>
          </cell>
          <cell r="EO78">
            <v>3962325</v>
          </cell>
          <cell r="EX78">
            <v>45108</v>
          </cell>
          <cell r="EY78">
            <v>3962225</v>
          </cell>
          <cell r="RC78">
            <v>45197</v>
          </cell>
          <cell r="RD78">
            <v>0</v>
          </cell>
          <cell r="RE78">
            <v>45078</v>
          </cell>
          <cell r="RF78">
            <v>45108</v>
          </cell>
          <cell r="RG78" t="str">
            <v/>
          </cell>
          <cell r="RH78">
            <v>0</v>
          </cell>
          <cell r="RI78">
            <v>45078</v>
          </cell>
          <cell r="RJ78">
            <v>0</v>
          </cell>
          <cell r="RK78">
            <v>45078</v>
          </cell>
          <cell r="RL78" t="str">
            <v>3962186</v>
          </cell>
          <cell r="RM78">
            <v>45108</v>
          </cell>
          <cell r="RN78" t="str">
            <v>3962193　</v>
          </cell>
          <cell r="RO78">
            <v>45078</v>
          </cell>
          <cell r="RP78" t="str">
            <v>3962205　</v>
          </cell>
          <cell r="RQ78">
            <v>45108</v>
          </cell>
          <cell r="RR78" t="str">
            <v>3962216　</v>
          </cell>
          <cell r="RS78">
            <v>45200</v>
          </cell>
          <cell r="RT78">
            <v>3962273</v>
          </cell>
          <cell r="RU78">
            <v>0</v>
          </cell>
          <cell r="RV78">
            <v>0</v>
          </cell>
        </row>
        <row r="79">
          <cell r="A79">
            <v>70</v>
          </cell>
          <cell r="C79" t="str">
            <v>HRB1003ATC</v>
          </cell>
          <cell r="D79" t="str">
            <v>RC130094</v>
          </cell>
          <cell r="F79" t="str">
            <v>AESA</v>
          </cell>
          <cell r="H79" t="str">
            <v>ATC盤</v>
          </cell>
          <cell r="I79" t="str">
            <v>南陵</v>
          </cell>
          <cell r="J79" t="str">
            <v>土岐</v>
          </cell>
          <cell r="U79">
            <v>45190</v>
          </cell>
          <cell r="W79">
            <v>45191</v>
          </cell>
          <cell r="X79">
            <v>1</v>
          </cell>
          <cell r="Y79">
            <v>45204</v>
          </cell>
          <cell r="AA79">
            <v>45197</v>
          </cell>
          <cell r="AB79">
            <v>45198</v>
          </cell>
          <cell r="DB79" t="str">
            <v>　</v>
          </cell>
          <cell r="DC79" t="str">
            <v>　</v>
          </cell>
          <cell r="DL79" t="str">
            <v>　</v>
          </cell>
          <cell r="DM79" t="str">
            <v>　</v>
          </cell>
          <cell r="DZ79" t="str">
            <v>　</v>
          </cell>
          <cell r="EA79" t="str">
            <v>　</v>
          </cell>
          <cell r="EJ79" t="str">
            <v>　</v>
          </cell>
          <cell r="EK79" t="str">
            <v>　</v>
          </cell>
          <cell r="RC79">
            <v>45197</v>
          </cell>
          <cell r="RD79">
            <v>0</v>
          </cell>
          <cell r="RE79">
            <v>0</v>
          </cell>
          <cell r="RF79">
            <v>0</v>
          </cell>
          <cell r="RG79">
            <v>0</v>
          </cell>
          <cell r="RH79">
            <v>0</v>
          </cell>
          <cell r="RI79">
            <v>0</v>
          </cell>
          <cell r="RJ79">
            <v>0</v>
          </cell>
          <cell r="RK79">
            <v>0</v>
          </cell>
          <cell r="RL79">
            <v>0</v>
          </cell>
          <cell r="RM79">
            <v>0</v>
          </cell>
          <cell r="RN79">
            <v>0</v>
          </cell>
          <cell r="RO79">
            <v>0</v>
          </cell>
          <cell r="RP79">
            <v>0</v>
          </cell>
          <cell r="RQ79">
            <v>0</v>
          </cell>
          <cell r="RR79">
            <v>0</v>
          </cell>
          <cell r="RS79">
            <v>0</v>
          </cell>
          <cell r="RT79">
            <v>0</v>
          </cell>
          <cell r="RU79">
            <v>0</v>
          </cell>
          <cell r="RV79">
            <v>0</v>
          </cell>
        </row>
        <row r="80">
          <cell r="A80">
            <v>71</v>
          </cell>
          <cell r="C80" t="str">
            <v>HRB1003ATC</v>
          </cell>
          <cell r="D80" t="str">
            <v>RC130095</v>
          </cell>
          <cell r="F80" t="str">
            <v>AESA</v>
          </cell>
          <cell r="H80" t="str">
            <v>ATC盤</v>
          </cell>
          <cell r="I80" t="str">
            <v>南陵</v>
          </cell>
          <cell r="J80" t="str">
            <v>土岐</v>
          </cell>
          <cell r="U80">
            <v>45190</v>
          </cell>
          <cell r="W80">
            <v>45196</v>
          </cell>
          <cell r="X80">
            <v>1</v>
          </cell>
          <cell r="Y80">
            <v>45204</v>
          </cell>
          <cell r="AA80">
            <v>45197</v>
          </cell>
          <cell r="AB80">
            <v>45198</v>
          </cell>
          <cell r="DB80" t="str">
            <v>　</v>
          </cell>
          <cell r="DC80" t="str">
            <v>　</v>
          </cell>
          <cell r="DL80" t="str">
            <v>　</v>
          </cell>
          <cell r="DM80" t="str">
            <v>　</v>
          </cell>
          <cell r="DZ80" t="str">
            <v>　</v>
          </cell>
          <cell r="EA80" t="str">
            <v>　</v>
          </cell>
          <cell r="EJ80" t="str">
            <v>　</v>
          </cell>
          <cell r="EK80" t="str">
            <v>　</v>
          </cell>
          <cell r="RC80">
            <v>45197</v>
          </cell>
          <cell r="RD80">
            <v>0</v>
          </cell>
          <cell r="RE80">
            <v>0</v>
          </cell>
          <cell r="RF80">
            <v>0</v>
          </cell>
          <cell r="RG80">
            <v>0</v>
          </cell>
          <cell r="RH80">
            <v>0</v>
          </cell>
          <cell r="RI80">
            <v>0</v>
          </cell>
          <cell r="RJ80">
            <v>0</v>
          </cell>
          <cell r="RK80">
            <v>0</v>
          </cell>
          <cell r="RL80">
            <v>0</v>
          </cell>
          <cell r="RM80">
            <v>0</v>
          </cell>
          <cell r="RN80">
            <v>0</v>
          </cell>
          <cell r="RO80">
            <v>0</v>
          </cell>
          <cell r="RP80">
            <v>0</v>
          </cell>
          <cell r="RQ80">
            <v>0</v>
          </cell>
          <cell r="RR80">
            <v>0</v>
          </cell>
          <cell r="RS80">
            <v>0</v>
          </cell>
          <cell r="RT80">
            <v>0</v>
          </cell>
          <cell r="RU80">
            <v>0</v>
          </cell>
          <cell r="RV80">
            <v>0</v>
          </cell>
        </row>
        <row r="81">
          <cell r="A81">
            <v>72</v>
          </cell>
          <cell r="B81">
            <v>45200</v>
          </cell>
          <cell r="C81" t="str">
            <v xml:space="preserve">HRB1003 AAI </v>
          </cell>
          <cell r="D81" t="str">
            <v>ARB10320</v>
          </cell>
          <cell r="E81" t="str">
            <v>THRB1320</v>
          </cell>
          <cell r="F81" t="str">
            <v>米国</v>
          </cell>
          <cell r="G81" t="str">
            <v>AAI</v>
          </cell>
          <cell r="H81" t="str">
            <v>制御盤</v>
          </cell>
          <cell r="I81" t="str">
            <v>南陵</v>
          </cell>
          <cell r="J81" t="str">
            <v>KD</v>
          </cell>
          <cell r="K81">
            <v>45182</v>
          </cell>
          <cell r="L81">
            <v>0.95</v>
          </cell>
          <cell r="M81">
            <v>1</v>
          </cell>
          <cell r="N81">
            <v>45185</v>
          </cell>
          <cell r="O81">
            <v>1</v>
          </cell>
          <cell r="P81">
            <v>45188</v>
          </cell>
          <cell r="Q81">
            <v>1</v>
          </cell>
          <cell r="R81">
            <v>45189</v>
          </cell>
          <cell r="S81">
            <v>1</v>
          </cell>
          <cell r="T81">
            <v>45190</v>
          </cell>
          <cell r="U81">
            <v>45195</v>
          </cell>
          <cell r="V81">
            <v>45197</v>
          </cell>
          <cell r="W81">
            <v>45196</v>
          </cell>
          <cell r="X81">
            <v>1</v>
          </cell>
          <cell r="Y81">
            <v>45207</v>
          </cell>
          <cell r="AA81">
            <v>45204</v>
          </cell>
          <cell r="AB81">
            <v>45205</v>
          </cell>
          <cell r="AC81" t="str">
            <v>45078</v>
          </cell>
          <cell r="AD81" t="str">
            <v>3962186</v>
          </cell>
          <cell r="AE81" t="str">
            <v>3962193　</v>
          </cell>
          <cell r="AF81" t="str">
            <v>3962206　</v>
          </cell>
          <cell r="AG81" t="str">
            <v>3962216　</v>
          </cell>
          <cell r="CD81" t="str">
            <v/>
          </cell>
          <cell r="CF81" t="str">
            <v/>
          </cell>
          <cell r="CH81" t="str">
            <v/>
          </cell>
          <cell r="CJ81" t="str">
            <v/>
          </cell>
          <cell r="CN81" t="str">
            <v/>
          </cell>
          <cell r="CP81">
            <v>45078</v>
          </cell>
          <cell r="CQ81">
            <v>3962186</v>
          </cell>
          <cell r="CR81" t="str">
            <v/>
          </cell>
          <cell r="CT81" t="str">
            <v/>
          </cell>
          <cell r="CX81">
            <v>45108</v>
          </cell>
          <cell r="CY81">
            <v>3962193</v>
          </cell>
          <cell r="CZ81" t="str">
            <v/>
          </cell>
          <cell r="DB81" t="str">
            <v>　</v>
          </cell>
          <cell r="DC81" t="str">
            <v>　</v>
          </cell>
          <cell r="DD81" t="str">
            <v/>
          </cell>
          <cell r="DF81" t="str">
            <v/>
          </cell>
          <cell r="DH81" t="str">
            <v/>
          </cell>
          <cell r="DJ81" t="str">
            <v/>
          </cell>
          <cell r="DL81" t="str">
            <v>　</v>
          </cell>
          <cell r="DM81" t="str">
            <v>　</v>
          </cell>
          <cell r="DN81" t="str">
            <v/>
          </cell>
          <cell r="DP81">
            <v>45108</v>
          </cell>
          <cell r="DQ81">
            <v>3962206</v>
          </cell>
          <cell r="DR81" t="str">
            <v/>
          </cell>
          <cell r="DT81" t="str">
            <v/>
          </cell>
          <cell r="DV81" t="str">
            <v/>
          </cell>
          <cell r="DX81" t="str">
            <v/>
          </cell>
          <cell r="DZ81" t="str">
            <v>　</v>
          </cell>
          <cell r="EA81" t="str">
            <v>　</v>
          </cell>
          <cell r="EB81">
            <v>45108</v>
          </cell>
          <cell r="EC81">
            <v>3962216</v>
          </cell>
          <cell r="ED81" t="str">
            <v/>
          </cell>
          <cell r="EF81">
            <v>45200</v>
          </cell>
          <cell r="EG81">
            <v>3962273</v>
          </cell>
          <cell r="EJ81" t="str">
            <v>　</v>
          </cell>
          <cell r="EK81" t="str">
            <v>　</v>
          </cell>
          <cell r="EM81">
            <v>45176</v>
          </cell>
          <cell r="EN81">
            <v>45139</v>
          </cell>
          <cell r="EO81">
            <v>3962325</v>
          </cell>
          <cell r="EX81">
            <v>45108</v>
          </cell>
          <cell r="EY81">
            <v>3962225</v>
          </cell>
          <cell r="RC81">
            <v>45204</v>
          </cell>
          <cell r="RD81">
            <v>0</v>
          </cell>
          <cell r="RE81">
            <v>45078</v>
          </cell>
          <cell r="RF81">
            <v>45108</v>
          </cell>
          <cell r="RG81" t="str">
            <v/>
          </cell>
          <cell r="RH81">
            <v>0</v>
          </cell>
          <cell r="RI81">
            <v>45108</v>
          </cell>
          <cell r="RJ81">
            <v>0</v>
          </cell>
          <cell r="RK81">
            <v>45078</v>
          </cell>
          <cell r="RL81" t="str">
            <v>3962186</v>
          </cell>
          <cell r="RM81">
            <v>45108</v>
          </cell>
          <cell r="RN81" t="str">
            <v>3962193　</v>
          </cell>
          <cell r="RO81">
            <v>45108</v>
          </cell>
          <cell r="RP81" t="str">
            <v>3962206　</v>
          </cell>
          <cell r="RQ81">
            <v>45108</v>
          </cell>
          <cell r="RR81" t="str">
            <v>3962216　</v>
          </cell>
          <cell r="RS81">
            <v>45200</v>
          </cell>
          <cell r="RT81">
            <v>3962273</v>
          </cell>
          <cell r="RU81">
            <v>0</v>
          </cell>
          <cell r="RV81">
            <v>0</v>
          </cell>
        </row>
        <row r="82">
          <cell r="A82">
            <v>73</v>
          </cell>
          <cell r="B82">
            <v>45200</v>
          </cell>
          <cell r="C82" t="str">
            <v xml:space="preserve">HRB2204 AAI </v>
          </cell>
          <cell r="D82" t="str">
            <v>ARB20231</v>
          </cell>
          <cell r="E82" t="str">
            <v>THRB2231</v>
          </cell>
          <cell r="F82" t="str">
            <v>米国</v>
          </cell>
          <cell r="G82" t="str">
            <v>AAI</v>
          </cell>
          <cell r="H82" t="str">
            <v>制御盤</v>
          </cell>
          <cell r="I82" t="str">
            <v>南陵</v>
          </cell>
          <cell r="J82" t="str">
            <v>KD</v>
          </cell>
          <cell r="K82">
            <v>45188</v>
          </cell>
          <cell r="L82">
            <v>0.95</v>
          </cell>
          <cell r="M82">
            <v>1</v>
          </cell>
          <cell r="N82">
            <v>45190</v>
          </cell>
          <cell r="O82">
            <v>1</v>
          </cell>
          <cell r="P82">
            <v>45195</v>
          </cell>
          <cell r="Q82">
            <v>1</v>
          </cell>
          <cell r="R82">
            <v>45196</v>
          </cell>
          <cell r="S82">
            <v>1</v>
          </cell>
          <cell r="T82">
            <v>45196</v>
          </cell>
          <cell r="U82">
            <v>45196</v>
          </cell>
          <cell r="V82">
            <v>45197</v>
          </cell>
          <cell r="W82">
            <v>45197</v>
          </cell>
          <cell r="X82">
            <v>1</v>
          </cell>
          <cell r="Y82">
            <v>45221</v>
          </cell>
          <cell r="AA82">
            <v>45204</v>
          </cell>
          <cell r="AB82">
            <v>45205</v>
          </cell>
          <cell r="AC82" t="str">
            <v>44943</v>
          </cell>
          <cell r="AD82" t="str">
            <v>3861933</v>
          </cell>
          <cell r="AE82" t="str">
            <v>3962094　</v>
          </cell>
          <cell r="AF82" t="str">
            <v>3962047　</v>
          </cell>
          <cell r="AG82" t="str">
            <v>3861945　</v>
          </cell>
          <cell r="CD82" t="str">
            <v/>
          </cell>
          <cell r="CF82" t="str">
            <v/>
          </cell>
          <cell r="CH82" t="str">
            <v/>
          </cell>
          <cell r="CJ82" t="str">
            <v/>
          </cell>
          <cell r="CN82" t="str">
            <v/>
          </cell>
          <cell r="CP82" t="str">
            <v/>
          </cell>
          <cell r="CR82" t="str">
            <v/>
          </cell>
          <cell r="CT82">
            <v>44943</v>
          </cell>
          <cell r="CU82">
            <v>3861933</v>
          </cell>
          <cell r="CX82" t="str">
            <v/>
          </cell>
          <cell r="CZ82">
            <v>45000</v>
          </cell>
          <cell r="DA82">
            <v>3962094</v>
          </cell>
          <cell r="DB82" t="str">
            <v>　</v>
          </cell>
          <cell r="DC82" t="str">
            <v>　</v>
          </cell>
          <cell r="DD82" t="str">
            <v/>
          </cell>
          <cell r="DF82" t="str">
            <v/>
          </cell>
          <cell r="DH82" t="str">
            <v/>
          </cell>
          <cell r="DJ82" t="str">
            <v/>
          </cell>
          <cell r="DL82" t="str">
            <v>　</v>
          </cell>
          <cell r="DM82" t="str">
            <v>　</v>
          </cell>
          <cell r="DN82" t="str">
            <v/>
          </cell>
          <cell r="DP82" t="str">
            <v/>
          </cell>
          <cell r="DR82" t="str">
            <v/>
          </cell>
          <cell r="DT82">
            <v>44972</v>
          </cell>
          <cell r="DU82">
            <v>3962047</v>
          </cell>
          <cell r="DV82" t="str">
            <v/>
          </cell>
          <cell r="DX82" t="str">
            <v/>
          </cell>
          <cell r="DZ82" t="str">
            <v>　</v>
          </cell>
          <cell r="EA82" t="str">
            <v>　</v>
          </cell>
          <cell r="EB82" t="str">
            <v/>
          </cell>
          <cell r="ED82">
            <v>44943</v>
          </cell>
          <cell r="EE82">
            <v>3861945</v>
          </cell>
          <cell r="EH82">
            <v>45170</v>
          </cell>
          <cell r="EI82">
            <v>3962328</v>
          </cell>
          <cell r="EJ82" t="str">
            <v>　</v>
          </cell>
          <cell r="EK82" t="str">
            <v>　</v>
          </cell>
          <cell r="EM82">
            <v>45176</v>
          </cell>
          <cell r="EP82">
            <v>45031</v>
          </cell>
          <cell r="EQ82">
            <v>3962120</v>
          </cell>
          <cell r="EX82">
            <v>45108</v>
          </cell>
          <cell r="EY82">
            <v>3962225</v>
          </cell>
          <cell r="FS82" t="str">
            <v>●</v>
          </cell>
          <cell r="GG82">
            <v>45000</v>
          </cell>
          <cell r="GH82">
            <v>3962155</v>
          </cell>
          <cell r="RC82">
            <v>45204</v>
          </cell>
          <cell r="RD82">
            <v>0</v>
          </cell>
          <cell r="RE82">
            <v>44943</v>
          </cell>
          <cell r="RF82" t="str">
            <v/>
          </cell>
          <cell r="RG82">
            <v>45000</v>
          </cell>
          <cell r="RH82">
            <v>0</v>
          </cell>
          <cell r="RI82">
            <v>44972</v>
          </cell>
          <cell r="RJ82">
            <v>0</v>
          </cell>
          <cell r="RK82">
            <v>44943</v>
          </cell>
          <cell r="RL82" t="str">
            <v>3861933</v>
          </cell>
          <cell r="RM82">
            <v>45000</v>
          </cell>
          <cell r="RN82" t="str">
            <v>3962094　</v>
          </cell>
          <cell r="RO82">
            <v>44972</v>
          </cell>
          <cell r="RP82" t="str">
            <v>3962047　</v>
          </cell>
          <cell r="RQ82">
            <v>44943</v>
          </cell>
          <cell r="RR82" t="str">
            <v>3861945　</v>
          </cell>
          <cell r="RS82">
            <v>45170</v>
          </cell>
          <cell r="RT82">
            <v>3962328</v>
          </cell>
          <cell r="RU82">
            <v>0</v>
          </cell>
          <cell r="RV82">
            <v>0</v>
          </cell>
        </row>
        <row r="83">
          <cell r="A83">
            <v>74</v>
          </cell>
          <cell r="B83">
            <v>45200</v>
          </cell>
          <cell r="C83" t="str">
            <v xml:space="preserve">HRB2204 AAI </v>
          </cell>
          <cell r="D83" t="str">
            <v>ARB20235</v>
          </cell>
          <cell r="E83" t="str">
            <v>THRB2235</v>
          </cell>
          <cell r="F83" t="str">
            <v>米国</v>
          </cell>
          <cell r="G83" t="str">
            <v>AAI</v>
          </cell>
          <cell r="H83" t="str">
            <v>制御盤</v>
          </cell>
          <cell r="I83" t="str">
            <v>南陵</v>
          </cell>
          <cell r="J83" t="str">
            <v>KD</v>
          </cell>
          <cell r="K83">
            <v>45189</v>
          </cell>
          <cell r="L83">
            <v>0.95</v>
          </cell>
          <cell r="M83">
            <v>1</v>
          </cell>
          <cell r="N83">
            <v>45191</v>
          </cell>
          <cell r="O83">
            <v>1</v>
          </cell>
          <cell r="P83">
            <v>45195</v>
          </cell>
          <cell r="Q83">
            <v>1</v>
          </cell>
          <cell r="R83">
            <v>45196</v>
          </cell>
          <cell r="S83">
            <v>1</v>
          </cell>
          <cell r="T83">
            <v>45197</v>
          </cell>
          <cell r="U83">
            <v>45197</v>
          </cell>
          <cell r="V83">
            <v>45198</v>
          </cell>
          <cell r="W83">
            <v>45198</v>
          </cell>
          <cell r="X83">
            <v>1</v>
          </cell>
          <cell r="Y83">
            <v>45221</v>
          </cell>
          <cell r="AA83">
            <v>45204</v>
          </cell>
          <cell r="AB83">
            <v>45205</v>
          </cell>
          <cell r="AC83" t="str">
            <v>44943</v>
          </cell>
          <cell r="AD83" t="str">
            <v>3861933</v>
          </cell>
          <cell r="AE83" t="str">
            <v>3962094　</v>
          </cell>
          <cell r="AF83" t="str">
            <v>3962047　</v>
          </cell>
          <cell r="AG83" t="str">
            <v>3861945　</v>
          </cell>
          <cell r="CD83" t="str">
            <v/>
          </cell>
          <cell r="CF83" t="str">
            <v/>
          </cell>
          <cell r="CH83" t="str">
            <v/>
          </cell>
          <cell r="CJ83" t="str">
            <v/>
          </cell>
          <cell r="CN83" t="str">
            <v/>
          </cell>
          <cell r="CP83" t="str">
            <v/>
          </cell>
          <cell r="CR83" t="str">
            <v/>
          </cell>
          <cell r="CT83">
            <v>44943</v>
          </cell>
          <cell r="CU83">
            <v>3861933</v>
          </cell>
          <cell r="CX83" t="str">
            <v/>
          </cell>
          <cell r="CZ83">
            <v>45000</v>
          </cell>
          <cell r="DA83">
            <v>3962094</v>
          </cell>
          <cell r="DB83" t="str">
            <v>　</v>
          </cell>
          <cell r="DC83" t="str">
            <v>　</v>
          </cell>
          <cell r="DD83" t="str">
            <v/>
          </cell>
          <cell r="DF83" t="str">
            <v/>
          </cell>
          <cell r="DH83" t="str">
            <v/>
          </cell>
          <cell r="DJ83" t="str">
            <v/>
          </cell>
          <cell r="DL83" t="str">
            <v>　</v>
          </cell>
          <cell r="DM83" t="str">
            <v>　</v>
          </cell>
          <cell r="DN83" t="str">
            <v/>
          </cell>
          <cell r="DP83" t="str">
            <v/>
          </cell>
          <cell r="DR83" t="str">
            <v/>
          </cell>
          <cell r="DT83">
            <v>44972</v>
          </cell>
          <cell r="DU83">
            <v>3962047</v>
          </cell>
          <cell r="DV83" t="str">
            <v/>
          </cell>
          <cell r="DX83" t="str">
            <v/>
          </cell>
          <cell r="DZ83" t="str">
            <v>　</v>
          </cell>
          <cell r="EA83" t="str">
            <v>　</v>
          </cell>
          <cell r="EB83" t="str">
            <v/>
          </cell>
          <cell r="ED83">
            <v>44943</v>
          </cell>
          <cell r="EE83">
            <v>3861945</v>
          </cell>
          <cell r="EH83">
            <v>45170</v>
          </cell>
          <cell r="EI83">
            <v>3962328</v>
          </cell>
          <cell r="EJ83" t="str">
            <v>　</v>
          </cell>
          <cell r="EK83" t="str">
            <v>　</v>
          </cell>
          <cell r="EM83">
            <v>45176</v>
          </cell>
          <cell r="EP83">
            <v>45031</v>
          </cell>
          <cell r="EQ83">
            <v>3962120</v>
          </cell>
          <cell r="EX83">
            <v>45108</v>
          </cell>
          <cell r="EY83">
            <v>3962225</v>
          </cell>
          <cell r="FS83" t="str">
            <v>●</v>
          </cell>
          <cell r="GG83">
            <v>45000</v>
          </cell>
          <cell r="GH83">
            <v>3962155</v>
          </cell>
          <cell r="RC83">
            <v>45204</v>
          </cell>
          <cell r="RD83">
            <v>0</v>
          </cell>
          <cell r="RE83">
            <v>44943</v>
          </cell>
          <cell r="RF83" t="str">
            <v/>
          </cell>
          <cell r="RG83">
            <v>45000</v>
          </cell>
          <cell r="RH83">
            <v>0</v>
          </cell>
          <cell r="RI83">
            <v>44972</v>
          </cell>
          <cell r="RJ83">
            <v>0</v>
          </cell>
          <cell r="RK83">
            <v>44943</v>
          </cell>
          <cell r="RL83" t="str">
            <v>3861933</v>
          </cell>
          <cell r="RM83">
            <v>45000</v>
          </cell>
          <cell r="RN83" t="str">
            <v>3962094　</v>
          </cell>
          <cell r="RO83">
            <v>44972</v>
          </cell>
          <cell r="RP83" t="str">
            <v>3962047　</v>
          </cell>
          <cell r="RQ83">
            <v>44943</v>
          </cell>
          <cell r="RR83" t="str">
            <v>3861945　</v>
          </cell>
          <cell r="RS83">
            <v>45170</v>
          </cell>
          <cell r="RT83">
            <v>3962328</v>
          </cell>
          <cell r="RU83">
            <v>0</v>
          </cell>
          <cell r="RV83">
            <v>0</v>
          </cell>
        </row>
        <row r="84">
          <cell r="A84">
            <v>75</v>
          </cell>
          <cell r="B84">
            <v>45200</v>
          </cell>
          <cell r="C84" t="str">
            <v xml:space="preserve">HRB2204 AAI </v>
          </cell>
          <cell r="D84" t="str">
            <v>ARB20257</v>
          </cell>
          <cell r="E84" t="str">
            <v>THRB2257</v>
          </cell>
          <cell r="F84" t="str">
            <v>米国</v>
          </cell>
          <cell r="G84" t="str">
            <v>AAI</v>
          </cell>
          <cell r="H84" t="str">
            <v>制御盤</v>
          </cell>
          <cell r="I84" t="str">
            <v>南陵</v>
          </cell>
          <cell r="J84" t="str">
            <v>KD</v>
          </cell>
          <cell r="K84">
            <v>45189</v>
          </cell>
          <cell r="L84">
            <v>0.95</v>
          </cell>
          <cell r="M84">
            <v>1</v>
          </cell>
          <cell r="N84">
            <v>45191</v>
          </cell>
          <cell r="O84">
            <v>1</v>
          </cell>
          <cell r="P84">
            <v>45196</v>
          </cell>
          <cell r="Q84">
            <v>1</v>
          </cell>
          <cell r="R84">
            <v>45197</v>
          </cell>
          <cell r="S84">
            <v>1</v>
          </cell>
          <cell r="T84">
            <v>45197</v>
          </cell>
          <cell r="U84">
            <v>45197</v>
          </cell>
          <cell r="V84">
            <v>45198</v>
          </cell>
          <cell r="W84">
            <v>45198</v>
          </cell>
          <cell r="X84">
            <v>1</v>
          </cell>
          <cell r="Y84">
            <v>45221</v>
          </cell>
          <cell r="AA84">
            <v>45204</v>
          </cell>
          <cell r="AB84">
            <v>45205</v>
          </cell>
          <cell r="AC84" t="str">
            <v>44943</v>
          </cell>
          <cell r="AD84" t="str">
            <v>3861933</v>
          </cell>
          <cell r="AE84" t="str">
            <v>3962094　</v>
          </cell>
          <cell r="AF84" t="str">
            <v>3962047　</v>
          </cell>
          <cell r="AG84" t="str">
            <v>3861945　</v>
          </cell>
          <cell r="CD84" t="str">
            <v/>
          </cell>
          <cell r="CF84" t="str">
            <v/>
          </cell>
          <cell r="CH84" t="str">
            <v/>
          </cell>
          <cell r="CJ84" t="str">
            <v/>
          </cell>
          <cell r="CN84" t="str">
            <v/>
          </cell>
          <cell r="CP84" t="str">
            <v/>
          </cell>
          <cell r="CR84" t="str">
            <v/>
          </cell>
          <cell r="CT84">
            <v>44943</v>
          </cell>
          <cell r="CU84">
            <v>3861933</v>
          </cell>
          <cell r="CX84" t="str">
            <v/>
          </cell>
          <cell r="CZ84">
            <v>45000</v>
          </cell>
          <cell r="DA84">
            <v>3962094</v>
          </cell>
          <cell r="DB84" t="str">
            <v>　</v>
          </cell>
          <cell r="DC84" t="str">
            <v>　</v>
          </cell>
          <cell r="DD84" t="str">
            <v/>
          </cell>
          <cell r="DF84" t="str">
            <v/>
          </cell>
          <cell r="DH84" t="str">
            <v/>
          </cell>
          <cell r="DJ84" t="str">
            <v/>
          </cell>
          <cell r="DL84" t="str">
            <v>　</v>
          </cell>
          <cell r="DM84" t="str">
            <v>　</v>
          </cell>
          <cell r="DN84" t="str">
            <v/>
          </cell>
          <cell r="DP84" t="str">
            <v/>
          </cell>
          <cell r="DR84" t="str">
            <v/>
          </cell>
          <cell r="DT84">
            <v>44972</v>
          </cell>
          <cell r="DU84">
            <v>3962047</v>
          </cell>
          <cell r="DV84" t="str">
            <v/>
          </cell>
          <cell r="DX84" t="str">
            <v/>
          </cell>
          <cell r="DZ84" t="str">
            <v>　</v>
          </cell>
          <cell r="EA84" t="str">
            <v>　</v>
          </cell>
          <cell r="EB84" t="str">
            <v/>
          </cell>
          <cell r="ED84">
            <v>44943</v>
          </cell>
          <cell r="EE84">
            <v>3861945</v>
          </cell>
          <cell r="EH84">
            <v>45170</v>
          </cell>
          <cell r="EI84">
            <v>3962328</v>
          </cell>
          <cell r="EJ84" t="str">
            <v>　</v>
          </cell>
          <cell r="EK84" t="str">
            <v>　</v>
          </cell>
          <cell r="EM84">
            <v>45176</v>
          </cell>
          <cell r="EP84">
            <v>45031</v>
          </cell>
          <cell r="EQ84">
            <v>3962120</v>
          </cell>
          <cell r="EX84">
            <v>45108</v>
          </cell>
          <cell r="EY84">
            <v>3962225</v>
          </cell>
          <cell r="FS84" t="str">
            <v>●</v>
          </cell>
          <cell r="GG84">
            <v>45000</v>
          </cell>
          <cell r="GH84">
            <v>3962155</v>
          </cell>
          <cell r="RC84">
            <v>45204</v>
          </cell>
          <cell r="RD84">
            <v>0</v>
          </cell>
          <cell r="RE84">
            <v>44943</v>
          </cell>
          <cell r="RF84" t="str">
            <v/>
          </cell>
          <cell r="RG84">
            <v>45000</v>
          </cell>
          <cell r="RH84">
            <v>0</v>
          </cell>
          <cell r="RI84">
            <v>44972</v>
          </cell>
          <cell r="RJ84">
            <v>0</v>
          </cell>
          <cell r="RK84">
            <v>44943</v>
          </cell>
          <cell r="RL84" t="str">
            <v>3861933</v>
          </cell>
          <cell r="RM84">
            <v>45000</v>
          </cell>
          <cell r="RN84" t="str">
            <v>3962094　</v>
          </cell>
          <cell r="RO84">
            <v>44972</v>
          </cell>
          <cell r="RP84" t="str">
            <v>3962047　</v>
          </cell>
          <cell r="RQ84">
            <v>44943</v>
          </cell>
          <cell r="RR84" t="str">
            <v>3861945　</v>
          </cell>
          <cell r="RS84">
            <v>45170</v>
          </cell>
          <cell r="RT84">
            <v>3962328</v>
          </cell>
          <cell r="RU84">
            <v>0</v>
          </cell>
          <cell r="RV84">
            <v>0</v>
          </cell>
        </row>
        <row r="85">
          <cell r="A85">
            <v>76</v>
          </cell>
          <cell r="B85">
            <v>45200</v>
          </cell>
          <cell r="C85" t="str">
            <v xml:space="preserve">HRB2204 AAI </v>
          </cell>
          <cell r="D85" t="str">
            <v>ARB20258</v>
          </cell>
          <cell r="E85" t="str">
            <v>THRB2258</v>
          </cell>
          <cell r="F85" t="str">
            <v>米国</v>
          </cell>
          <cell r="G85" t="str">
            <v>AAI</v>
          </cell>
          <cell r="H85" t="str">
            <v>制御盤</v>
          </cell>
          <cell r="I85" t="str">
            <v>南陵</v>
          </cell>
          <cell r="J85" t="str">
            <v>KD</v>
          </cell>
          <cell r="K85">
            <v>45190</v>
          </cell>
          <cell r="L85">
            <v>0.95</v>
          </cell>
          <cell r="M85">
            <v>1</v>
          </cell>
          <cell r="N85">
            <v>45195</v>
          </cell>
          <cell r="O85">
            <v>1</v>
          </cell>
          <cell r="P85">
            <v>45196</v>
          </cell>
          <cell r="Q85">
            <v>1</v>
          </cell>
          <cell r="R85">
            <v>45197</v>
          </cell>
          <cell r="S85">
            <v>1</v>
          </cell>
          <cell r="T85">
            <v>45198</v>
          </cell>
          <cell r="U85">
            <v>45197</v>
          </cell>
          <cell r="V85">
            <v>45199</v>
          </cell>
          <cell r="W85">
            <v>45198</v>
          </cell>
          <cell r="X85">
            <v>1</v>
          </cell>
          <cell r="Y85">
            <v>45221</v>
          </cell>
          <cell r="AA85">
            <v>45204</v>
          </cell>
          <cell r="AB85">
            <v>45205</v>
          </cell>
          <cell r="AC85" t="str">
            <v>44972</v>
          </cell>
          <cell r="AD85" t="str">
            <v>3962038</v>
          </cell>
          <cell r="AE85" t="str">
            <v>3962094　</v>
          </cell>
          <cell r="AF85" t="str">
            <v>3962047　</v>
          </cell>
          <cell r="AG85" t="str">
            <v>3962051　</v>
          </cell>
          <cell r="CD85" t="str">
            <v/>
          </cell>
          <cell r="CF85" t="str">
            <v/>
          </cell>
          <cell r="CH85" t="str">
            <v/>
          </cell>
          <cell r="CJ85" t="str">
            <v/>
          </cell>
          <cell r="CN85" t="str">
            <v/>
          </cell>
          <cell r="CR85" t="str">
            <v/>
          </cell>
          <cell r="CT85">
            <v>44972</v>
          </cell>
          <cell r="CU85">
            <v>3962038</v>
          </cell>
          <cell r="CX85" t="str">
            <v/>
          </cell>
          <cell r="CZ85">
            <v>45000</v>
          </cell>
          <cell r="DA85">
            <v>3962094</v>
          </cell>
          <cell r="DB85" t="str">
            <v>　</v>
          </cell>
          <cell r="DC85" t="str">
            <v>　</v>
          </cell>
          <cell r="DD85" t="str">
            <v/>
          </cell>
          <cell r="DF85" t="str">
            <v/>
          </cell>
          <cell r="DH85" t="str">
            <v/>
          </cell>
          <cell r="DJ85" t="str">
            <v/>
          </cell>
          <cell r="DL85" t="str">
            <v>　</v>
          </cell>
          <cell r="DM85" t="str">
            <v>　</v>
          </cell>
          <cell r="DN85" t="str">
            <v/>
          </cell>
          <cell r="DR85" t="str">
            <v/>
          </cell>
          <cell r="DT85">
            <v>44972</v>
          </cell>
          <cell r="DU85">
            <v>3962047</v>
          </cell>
          <cell r="DV85" t="str">
            <v/>
          </cell>
          <cell r="DX85" t="str">
            <v/>
          </cell>
          <cell r="DZ85" t="str">
            <v>　</v>
          </cell>
          <cell r="EA85" t="str">
            <v>　</v>
          </cell>
          <cell r="EB85" t="str">
            <v/>
          </cell>
          <cell r="ED85">
            <v>44972</v>
          </cell>
          <cell r="EE85">
            <v>3962051</v>
          </cell>
          <cell r="EH85">
            <v>45170</v>
          </cell>
          <cell r="EI85">
            <v>3962274</v>
          </cell>
          <cell r="EJ85" t="str">
            <v>　</v>
          </cell>
          <cell r="EK85" t="str">
            <v>　</v>
          </cell>
          <cell r="EM85">
            <v>45176</v>
          </cell>
          <cell r="EP85">
            <v>45031</v>
          </cell>
          <cell r="EQ85">
            <v>3962120</v>
          </cell>
          <cell r="EX85">
            <v>45108</v>
          </cell>
          <cell r="EY85">
            <v>3962225</v>
          </cell>
          <cell r="FS85" t="str">
            <v>●</v>
          </cell>
          <cell r="GG85">
            <v>45000</v>
          </cell>
          <cell r="GH85">
            <v>3962155</v>
          </cell>
          <cell r="RC85">
            <v>45204</v>
          </cell>
          <cell r="RD85">
            <v>0</v>
          </cell>
          <cell r="RE85">
            <v>44972</v>
          </cell>
          <cell r="RF85" t="str">
            <v/>
          </cell>
          <cell r="RG85">
            <v>45000</v>
          </cell>
          <cell r="RH85">
            <v>0</v>
          </cell>
          <cell r="RI85">
            <v>44972</v>
          </cell>
          <cell r="RJ85">
            <v>0</v>
          </cell>
          <cell r="RK85">
            <v>44972</v>
          </cell>
          <cell r="RL85" t="str">
            <v>3962038</v>
          </cell>
          <cell r="RM85">
            <v>45000</v>
          </cell>
          <cell r="RN85" t="str">
            <v>3962094　</v>
          </cell>
          <cell r="RO85">
            <v>44972</v>
          </cell>
          <cell r="RP85" t="str">
            <v>3962047　</v>
          </cell>
          <cell r="RQ85">
            <v>44972</v>
          </cell>
          <cell r="RR85" t="str">
            <v>3962051　</v>
          </cell>
          <cell r="RS85">
            <v>45170</v>
          </cell>
          <cell r="RT85">
            <v>3962274</v>
          </cell>
          <cell r="RU85">
            <v>0</v>
          </cell>
          <cell r="RV85">
            <v>0</v>
          </cell>
        </row>
        <row r="86">
          <cell r="A86">
            <v>77</v>
          </cell>
          <cell r="B86">
            <v>45200</v>
          </cell>
          <cell r="C86" t="str">
            <v xml:space="preserve">HRB1003 AAI </v>
          </cell>
          <cell r="D86" t="str">
            <v>ARB10321</v>
          </cell>
          <cell r="E86" t="str">
            <v>THRB1321</v>
          </cell>
          <cell r="F86" t="str">
            <v>米国</v>
          </cell>
          <cell r="G86" t="str">
            <v>AAI</v>
          </cell>
          <cell r="H86" t="str">
            <v>制御盤</v>
          </cell>
          <cell r="I86" t="str">
            <v>南陵</v>
          </cell>
          <cell r="J86" t="str">
            <v>KD</v>
          </cell>
          <cell r="K86">
            <v>45182</v>
          </cell>
          <cell r="L86">
            <v>0.95</v>
          </cell>
          <cell r="M86">
            <v>1</v>
          </cell>
          <cell r="N86">
            <v>45185</v>
          </cell>
          <cell r="O86">
            <v>1</v>
          </cell>
          <cell r="P86">
            <v>45188</v>
          </cell>
          <cell r="Q86">
            <v>1</v>
          </cell>
          <cell r="R86">
            <v>45198</v>
          </cell>
          <cell r="S86">
            <v>1</v>
          </cell>
          <cell r="T86">
            <v>45198</v>
          </cell>
          <cell r="U86">
            <v>45198</v>
          </cell>
          <cell r="V86">
            <v>45199</v>
          </cell>
          <cell r="W86">
            <v>45199</v>
          </cell>
          <cell r="X86">
            <v>1</v>
          </cell>
          <cell r="Y86">
            <v>45207</v>
          </cell>
          <cell r="AA86">
            <v>45204</v>
          </cell>
          <cell r="AB86">
            <v>45205</v>
          </cell>
          <cell r="AC86" t="str">
            <v>45078</v>
          </cell>
          <cell r="AD86" t="str">
            <v>3962186</v>
          </cell>
          <cell r="AE86" t="str">
            <v>3962193　</v>
          </cell>
          <cell r="AF86" t="str">
            <v>3962206　</v>
          </cell>
          <cell r="AG86" t="str">
            <v>3962216　</v>
          </cell>
          <cell r="CD86" t="str">
            <v/>
          </cell>
          <cell r="CF86" t="str">
            <v/>
          </cell>
          <cell r="CH86" t="str">
            <v/>
          </cell>
          <cell r="CJ86" t="str">
            <v/>
          </cell>
          <cell r="CN86" t="str">
            <v/>
          </cell>
          <cell r="CP86">
            <v>45078</v>
          </cell>
          <cell r="CQ86">
            <v>3962186</v>
          </cell>
          <cell r="CR86" t="str">
            <v/>
          </cell>
          <cell r="CT86" t="str">
            <v/>
          </cell>
          <cell r="CX86">
            <v>45108</v>
          </cell>
          <cell r="CY86">
            <v>3962193</v>
          </cell>
          <cell r="CZ86" t="str">
            <v/>
          </cell>
          <cell r="DB86" t="str">
            <v>　</v>
          </cell>
          <cell r="DC86" t="str">
            <v>　</v>
          </cell>
          <cell r="DD86" t="str">
            <v/>
          </cell>
          <cell r="DF86" t="str">
            <v/>
          </cell>
          <cell r="DH86" t="str">
            <v/>
          </cell>
          <cell r="DJ86" t="str">
            <v/>
          </cell>
          <cell r="DL86" t="str">
            <v>　</v>
          </cell>
          <cell r="DM86" t="str">
            <v>　</v>
          </cell>
          <cell r="DN86" t="str">
            <v/>
          </cell>
          <cell r="DP86">
            <v>45108</v>
          </cell>
          <cell r="DQ86">
            <v>3962206</v>
          </cell>
          <cell r="DR86" t="str">
            <v/>
          </cell>
          <cell r="DT86" t="str">
            <v/>
          </cell>
          <cell r="DV86" t="str">
            <v/>
          </cell>
          <cell r="DX86" t="str">
            <v/>
          </cell>
          <cell r="DZ86" t="str">
            <v>　</v>
          </cell>
          <cell r="EA86" t="str">
            <v>　</v>
          </cell>
          <cell r="EB86">
            <v>45108</v>
          </cell>
          <cell r="EC86">
            <v>3962216</v>
          </cell>
          <cell r="ED86" t="str">
            <v/>
          </cell>
          <cell r="EF86">
            <v>45200</v>
          </cell>
          <cell r="EG86">
            <v>3962273</v>
          </cell>
          <cell r="EJ86" t="str">
            <v>　</v>
          </cell>
          <cell r="EK86" t="str">
            <v>　</v>
          </cell>
          <cell r="EM86">
            <v>45176</v>
          </cell>
          <cell r="EN86">
            <v>45139</v>
          </cell>
          <cell r="EO86">
            <v>3962325</v>
          </cell>
          <cell r="EX86">
            <v>45108</v>
          </cell>
          <cell r="EY86">
            <v>3962225</v>
          </cell>
          <cell r="RC86">
            <v>45204</v>
          </cell>
          <cell r="RD86">
            <v>0</v>
          </cell>
          <cell r="RE86">
            <v>45078</v>
          </cell>
          <cell r="RF86">
            <v>45108</v>
          </cell>
          <cell r="RG86" t="str">
            <v/>
          </cell>
          <cell r="RH86">
            <v>0</v>
          </cell>
          <cell r="RI86">
            <v>45108</v>
          </cell>
          <cell r="RJ86">
            <v>0</v>
          </cell>
          <cell r="RK86">
            <v>45078</v>
          </cell>
          <cell r="RL86" t="str">
            <v>3962186</v>
          </cell>
          <cell r="RM86">
            <v>45108</v>
          </cell>
          <cell r="RN86" t="str">
            <v>3962193　</v>
          </cell>
          <cell r="RO86">
            <v>45108</v>
          </cell>
          <cell r="RP86" t="str">
            <v>3962206　</v>
          </cell>
          <cell r="RQ86">
            <v>45108</v>
          </cell>
          <cell r="RR86" t="str">
            <v>3962216　</v>
          </cell>
          <cell r="RS86">
            <v>45200</v>
          </cell>
          <cell r="RT86">
            <v>3962273</v>
          </cell>
          <cell r="RU86">
            <v>0</v>
          </cell>
          <cell r="RV86">
            <v>0</v>
          </cell>
        </row>
        <row r="87">
          <cell r="A87">
            <v>78</v>
          </cell>
          <cell r="B87">
            <v>45200</v>
          </cell>
          <cell r="C87" t="str">
            <v xml:space="preserve">HRB1003 AAI </v>
          </cell>
          <cell r="D87" t="str">
            <v>ARB10322</v>
          </cell>
          <cell r="E87" t="str">
            <v>THRB1322</v>
          </cell>
          <cell r="F87" t="str">
            <v>米国</v>
          </cell>
          <cell r="G87" t="str">
            <v>AAI</v>
          </cell>
          <cell r="H87" t="str">
            <v>制御盤</v>
          </cell>
          <cell r="I87" t="str">
            <v>南陵</v>
          </cell>
          <cell r="J87" t="str">
            <v>KD</v>
          </cell>
          <cell r="K87">
            <v>45182</v>
          </cell>
          <cell r="L87">
            <v>0.95</v>
          </cell>
          <cell r="M87">
            <v>1</v>
          </cell>
          <cell r="N87">
            <v>45189</v>
          </cell>
          <cell r="O87">
            <v>1</v>
          </cell>
          <cell r="P87">
            <v>45190</v>
          </cell>
          <cell r="Q87">
            <v>1</v>
          </cell>
          <cell r="R87">
            <v>45198</v>
          </cell>
          <cell r="S87">
            <v>1</v>
          </cell>
          <cell r="T87">
            <v>45199</v>
          </cell>
          <cell r="U87">
            <v>45199</v>
          </cell>
          <cell r="V87">
            <v>45199</v>
          </cell>
          <cell r="W87">
            <v>45199</v>
          </cell>
          <cell r="X87">
            <v>1</v>
          </cell>
          <cell r="Y87">
            <v>45207</v>
          </cell>
          <cell r="AA87">
            <v>45204</v>
          </cell>
          <cell r="AB87">
            <v>45205</v>
          </cell>
          <cell r="AC87" t="str">
            <v>45078</v>
          </cell>
          <cell r="AD87" t="str">
            <v>3962186</v>
          </cell>
          <cell r="AE87" t="str">
            <v>3962193　</v>
          </cell>
          <cell r="AF87" t="str">
            <v>3962206　</v>
          </cell>
          <cell r="AG87" t="str">
            <v>3962216　</v>
          </cell>
          <cell r="CD87" t="str">
            <v/>
          </cell>
          <cell r="CF87" t="str">
            <v/>
          </cell>
          <cell r="CH87" t="str">
            <v/>
          </cell>
          <cell r="CJ87" t="str">
            <v/>
          </cell>
          <cell r="CN87" t="str">
            <v/>
          </cell>
          <cell r="CP87">
            <v>45078</v>
          </cell>
          <cell r="CQ87">
            <v>3962186</v>
          </cell>
          <cell r="CR87" t="str">
            <v/>
          </cell>
          <cell r="CT87" t="str">
            <v/>
          </cell>
          <cell r="CX87">
            <v>45108</v>
          </cell>
          <cell r="CY87">
            <v>3962193</v>
          </cell>
          <cell r="CZ87" t="str">
            <v/>
          </cell>
          <cell r="DB87" t="str">
            <v>　</v>
          </cell>
          <cell r="DC87" t="str">
            <v>　</v>
          </cell>
          <cell r="DD87" t="str">
            <v/>
          </cell>
          <cell r="DF87" t="str">
            <v/>
          </cell>
          <cell r="DH87" t="str">
            <v/>
          </cell>
          <cell r="DJ87" t="str">
            <v/>
          </cell>
          <cell r="DL87" t="str">
            <v>　</v>
          </cell>
          <cell r="DM87" t="str">
            <v>　</v>
          </cell>
          <cell r="DN87" t="str">
            <v/>
          </cell>
          <cell r="DP87">
            <v>45108</v>
          </cell>
          <cell r="DQ87">
            <v>3962206</v>
          </cell>
          <cell r="DR87" t="str">
            <v/>
          </cell>
          <cell r="DT87" t="str">
            <v/>
          </cell>
          <cell r="DV87" t="str">
            <v/>
          </cell>
          <cell r="DX87" t="str">
            <v/>
          </cell>
          <cell r="DZ87" t="str">
            <v>　</v>
          </cell>
          <cell r="EA87" t="str">
            <v>　</v>
          </cell>
          <cell r="EB87">
            <v>45108</v>
          </cell>
          <cell r="EC87">
            <v>3962216</v>
          </cell>
          <cell r="ED87" t="str">
            <v/>
          </cell>
          <cell r="EF87">
            <v>45200</v>
          </cell>
          <cell r="EG87">
            <v>3962273</v>
          </cell>
          <cell r="EJ87" t="str">
            <v>　</v>
          </cell>
          <cell r="EK87" t="str">
            <v>　</v>
          </cell>
          <cell r="EM87">
            <v>45176</v>
          </cell>
          <cell r="EN87">
            <v>45139</v>
          </cell>
          <cell r="EO87">
            <v>3962325</v>
          </cell>
          <cell r="EX87">
            <v>45108</v>
          </cell>
          <cell r="EY87">
            <v>3962225</v>
          </cell>
          <cell r="RC87">
            <v>45204</v>
          </cell>
          <cell r="RD87">
            <v>0</v>
          </cell>
          <cell r="RE87">
            <v>45078</v>
          </cell>
          <cell r="RF87">
            <v>45108</v>
          </cell>
          <cell r="RG87" t="str">
            <v/>
          </cell>
          <cell r="RH87">
            <v>0</v>
          </cell>
          <cell r="RI87">
            <v>45108</v>
          </cell>
          <cell r="RJ87">
            <v>0</v>
          </cell>
          <cell r="RK87">
            <v>45078</v>
          </cell>
          <cell r="RL87" t="str">
            <v>3962186</v>
          </cell>
          <cell r="RM87">
            <v>45108</v>
          </cell>
          <cell r="RN87" t="str">
            <v>3962193　</v>
          </cell>
          <cell r="RO87">
            <v>45108</v>
          </cell>
          <cell r="RP87" t="str">
            <v>3962206　</v>
          </cell>
          <cell r="RQ87">
            <v>45108</v>
          </cell>
          <cell r="RR87" t="str">
            <v>3962216　</v>
          </cell>
          <cell r="RS87">
            <v>45200</v>
          </cell>
          <cell r="RT87">
            <v>3962273</v>
          </cell>
          <cell r="RU87">
            <v>0</v>
          </cell>
          <cell r="RV87">
            <v>0</v>
          </cell>
        </row>
        <row r="88">
          <cell r="A88">
            <v>79</v>
          </cell>
          <cell r="B88">
            <v>45200</v>
          </cell>
          <cell r="C88" t="str">
            <v xml:space="preserve">HRB1003 AAI </v>
          </cell>
          <cell r="D88" t="str">
            <v>ARB10323</v>
          </cell>
          <cell r="E88" t="str">
            <v>THRB1323</v>
          </cell>
          <cell r="F88" t="str">
            <v>米国</v>
          </cell>
          <cell r="G88" t="str">
            <v>AAI</v>
          </cell>
          <cell r="H88" t="str">
            <v>制御盤</v>
          </cell>
          <cell r="I88" t="str">
            <v>南陵</v>
          </cell>
          <cell r="J88" t="str">
            <v>KD</v>
          </cell>
          <cell r="K88">
            <v>45185</v>
          </cell>
          <cell r="L88">
            <v>0.95</v>
          </cell>
          <cell r="M88">
            <v>1</v>
          </cell>
          <cell r="N88">
            <v>45189</v>
          </cell>
          <cell r="O88">
            <v>1</v>
          </cell>
          <cell r="P88">
            <v>45197</v>
          </cell>
          <cell r="Q88">
            <v>1</v>
          </cell>
          <cell r="R88">
            <v>45199</v>
          </cell>
          <cell r="S88">
            <v>1</v>
          </cell>
          <cell r="T88">
            <v>45199</v>
          </cell>
          <cell r="U88">
            <v>45199</v>
          </cell>
          <cell r="V88">
            <v>45199</v>
          </cell>
          <cell r="W88">
            <v>45199</v>
          </cell>
          <cell r="X88">
            <v>1</v>
          </cell>
          <cell r="Y88">
            <v>45207</v>
          </cell>
          <cell r="AA88">
            <v>45204</v>
          </cell>
          <cell r="AB88">
            <v>45205</v>
          </cell>
          <cell r="AC88" t="str">
            <v>45078</v>
          </cell>
          <cell r="AD88" t="str">
            <v>3962186</v>
          </cell>
          <cell r="AE88" t="str">
            <v>3962193　</v>
          </cell>
          <cell r="AF88" t="str">
            <v>3962206　</v>
          </cell>
          <cell r="AG88" t="str">
            <v>3962216　</v>
          </cell>
          <cell r="CD88" t="str">
            <v/>
          </cell>
          <cell r="CF88" t="str">
            <v/>
          </cell>
          <cell r="CH88" t="str">
            <v/>
          </cell>
          <cell r="CJ88" t="str">
            <v/>
          </cell>
          <cell r="CN88" t="str">
            <v/>
          </cell>
          <cell r="CP88">
            <v>45078</v>
          </cell>
          <cell r="CQ88">
            <v>3962186</v>
          </cell>
          <cell r="CR88" t="str">
            <v/>
          </cell>
          <cell r="CT88" t="str">
            <v/>
          </cell>
          <cell r="CX88">
            <v>45108</v>
          </cell>
          <cell r="CY88">
            <v>3962193</v>
          </cell>
          <cell r="CZ88" t="str">
            <v/>
          </cell>
          <cell r="DB88" t="str">
            <v>　</v>
          </cell>
          <cell r="DC88" t="str">
            <v>　</v>
          </cell>
          <cell r="DD88" t="str">
            <v/>
          </cell>
          <cell r="DF88" t="str">
            <v/>
          </cell>
          <cell r="DH88" t="str">
            <v/>
          </cell>
          <cell r="DJ88" t="str">
            <v/>
          </cell>
          <cell r="DL88" t="str">
            <v>　</v>
          </cell>
          <cell r="DM88" t="str">
            <v>　</v>
          </cell>
          <cell r="DN88" t="str">
            <v/>
          </cell>
          <cell r="DP88">
            <v>45108</v>
          </cell>
          <cell r="DQ88">
            <v>3962206</v>
          </cell>
          <cell r="DR88" t="str">
            <v/>
          </cell>
          <cell r="DV88" t="str">
            <v/>
          </cell>
          <cell r="DX88" t="str">
            <v/>
          </cell>
          <cell r="DZ88" t="str">
            <v>　</v>
          </cell>
          <cell r="EA88" t="str">
            <v>　</v>
          </cell>
          <cell r="EB88">
            <v>45108</v>
          </cell>
          <cell r="EC88">
            <v>3962216</v>
          </cell>
          <cell r="ED88" t="str">
            <v/>
          </cell>
          <cell r="EF88">
            <v>45200</v>
          </cell>
          <cell r="EG88">
            <v>3962273</v>
          </cell>
          <cell r="EJ88" t="str">
            <v>　</v>
          </cell>
          <cell r="EK88" t="str">
            <v>　</v>
          </cell>
          <cell r="EM88">
            <v>45176</v>
          </cell>
          <cell r="EN88">
            <v>45139</v>
          </cell>
          <cell r="EO88">
            <v>3962325</v>
          </cell>
          <cell r="EX88">
            <v>45108</v>
          </cell>
          <cell r="EY88">
            <v>3962225</v>
          </cell>
          <cell r="RC88">
            <v>45204</v>
          </cell>
          <cell r="RD88">
            <v>0</v>
          </cell>
          <cell r="RE88">
            <v>45078</v>
          </cell>
          <cell r="RF88">
            <v>45108</v>
          </cell>
          <cell r="RG88" t="str">
            <v/>
          </cell>
          <cell r="RH88">
            <v>0</v>
          </cell>
          <cell r="RI88">
            <v>45108</v>
          </cell>
          <cell r="RJ88">
            <v>0</v>
          </cell>
          <cell r="RK88">
            <v>45078</v>
          </cell>
          <cell r="RL88" t="str">
            <v>3962186</v>
          </cell>
          <cell r="RM88">
            <v>45108</v>
          </cell>
          <cell r="RN88" t="str">
            <v>3962193　</v>
          </cell>
          <cell r="RO88">
            <v>45108</v>
          </cell>
          <cell r="RP88" t="str">
            <v>3962206　</v>
          </cell>
          <cell r="RQ88">
            <v>45108</v>
          </cell>
          <cell r="RR88" t="str">
            <v>3962216　</v>
          </cell>
          <cell r="RS88">
            <v>45200</v>
          </cell>
          <cell r="RT88">
            <v>3962273</v>
          </cell>
          <cell r="RU88">
            <v>0</v>
          </cell>
          <cell r="RV88">
            <v>0</v>
          </cell>
        </row>
        <row r="89">
          <cell r="A89">
            <v>80</v>
          </cell>
          <cell r="B89">
            <v>45200</v>
          </cell>
          <cell r="C89" t="str">
            <v xml:space="preserve">HRB8025 AAI </v>
          </cell>
          <cell r="D89" t="str">
            <v>ARB80189</v>
          </cell>
          <cell r="E89" t="str">
            <v>THRB8189</v>
          </cell>
          <cell r="F89" t="str">
            <v>米国</v>
          </cell>
          <cell r="G89" t="str">
            <v>AAI</v>
          </cell>
          <cell r="H89" t="str">
            <v>制御盤</v>
          </cell>
          <cell r="I89" t="str">
            <v>南陵</v>
          </cell>
          <cell r="J89" t="str">
            <v>KD</v>
          </cell>
          <cell r="K89">
            <v>45185</v>
          </cell>
          <cell r="L89">
            <v>0.95</v>
          </cell>
          <cell r="M89">
            <v>1</v>
          </cell>
          <cell r="N89">
            <v>45189</v>
          </cell>
          <cell r="O89">
            <v>1</v>
          </cell>
          <cell r="P89">
            <v>45197</v>
          </cell>
          <cell r="Q89">
            <v>1</v>
          </cell>
          <cell r="R89">
            <v>45202</v>
          </cell>
          <cell r="S89">
            <v>1</v>
          </cell>
          <cell r="T89">
            <v>45202</v>
          </cell>
          <cell r="U89">
            <v>45202</v>
          </cell>
          <cell r="V89">
            <v>45202</v>
          </cell>
          <cell r="W89">
            <v>45202</v>
          </cell>
          <cell r="X89">
            <v>1</v>
          </cell>
          <cell r="Y89">
            <v>45207</v>
          </cell>
          <cell r="AA89">
            <v>45204</v>
          </cell>
          <cell r="AB89">
            <v>45205</v>
          </cell>
          <cell r="AC89" t="str">
            <v>45078</v>
          </cell>
          <cell r="AD89" t="str">
            <v>3962186</v>
          </cell>
          <cell r="AE89" t="str">
            <v>3962193　</v>
          </cell>
          <cell r="AF89" t="str">
            <v>3962206　</v>
          </cell>
          <cell r="AG89" t="str">
            <v>3962216　</v>
          </cell>
          <cell r="CD89" t="str">
            <v/>
          </cell>
          <cell r="CF89" t="str">
            <v/>
          </cell>
          <cell r="CH89" t="str">
            <v/>
          </cell>
          <cell r="CJ89" t="str">
            <v/>
          </cell>
          <cell r="CN89" t="str">
            <v/>
          </cell>
          <cell r="CP89">
            <v>45078</v>
          </cell>
          <cell r="CQ89">
            <v>3962186</v>
          </cell>
          <cell r="CR89" t="str">
            <v/>
          </cell>
          <cell r="CT89" t="str">
            <v/>
          </cell>
          <cell r="CX89">
            <v>45108</v>
          </cell>
          <cell r="CY89">
            <v>3962193</v>
          </cell>
          <cell r="CZ89" t="str">
            <v/>
          </cell>
          <cell r="DB89" t="str">
            <v>　</v>
          </cell>
          <cell r="DC89" t="str">
            <v>　</v>
          </cell>
          <cell r="DD89" t="str">
            <v/>
          </cell>
          <cell r="DF89" t="str">
            <v/>
          </cell>
          <cell r="DH89" t="str">
            <v/>
          </cell>
          <cell r="DJ89" t="str">
            <v/>
          </cell>
          <cell r="DL89" t="str">
            <v>　</v>
          </cell>
          <cell r="DM89" t="str">
            <v>　</v>
          </cell>
          <cell r="DN89" t="str">
            <v/>
          </cell>
          <cell r="DP89">
            <v>45108</v>
          </cell>
          <cell r="DQ89">
            <v>3962206</v>
          </cell>
          <cell r="DR89" t="str">
            <v/>
          </cell>
          <cell r="DT89" t="str">
            <v/>
          </cell>
          <cell r="DV89" t="str">
            <v/>
          </cell>
          <cell r="DX89" t="str">
            <v/>
          </cell>
          <cell r="DZ89" t="str">
            <v>　</v>
          </cell>
          <cell r="EA89" t="str">
            <v>　</v>
          </cell>
          <cell r="EB89">
            <v>45108</v>
          </cell>
          <cell r="EC89">
            <v>3962216</v>
          </cell>
          <cell r="ED89" t="str">
            <v/>
          </cell>
          <cell r="EF89">
            <v>45200</v>
          </cell>
          <cell r="EG89">
            <v>3962273</v>
          </cell>
          <cell r="EJ89" t="str">
            <v>　</v>
          </cell>
          <cell r="EK89" t="str">
            <v>　</v>
          </cell>
          <cell r="EM89">
            <v>45176</v>
          </cell>
          <cell r="EX89">
            <v>45108</v>
          </cell>
          <cell r="EY89">
            <v>3962225</v>
          </cell>
          <cell r="RC89">
            <v>45204</v>
          </cell>
          <cell r="RD89">
            <v>0</v>
          </cell>
          <cell r="RE89">
            <v>45078</v>
          </cell>
          <cell r="RF89">
            <v>45108</v>
          </cell>
          <cell r="RG89" t="str">
            <v/>
          </cell>
          <cell r="RH89">
            <v>0</v>
          </cell>
          <cell r="RI89">
            <v>45108</v>
          </cell>
          <cell r="RJ89">
            <v>0</v>
          </cell>
          <cell r="RK89">
            <v>45078</v>
          </cell>
          <cell r="RL89" t="str">
            <v>3962186</v>
          </cell>
          <cell r="RM89">
            <v>45108</v>
          </cell>
          <cell r="RN89" t="str">
            <v>3962193　</v>
          </cell>
          <cell r="RO89">
            <v>45108</v>
          </cell>
          <cell r="RP89" t="str">
            <v>3962206　</v>
          </cell>
          <cell r="RQ89">
            <v>45108</v>
          </cell>
          <cell r="RR89" t="str">
            <v>3962216　</v>
          </cell>
          <cell r="RS89">
            <v>45200</v>
          </cell>
          <cell r="RT89">
            <v>3962273</v>
          </cell>
          <cell r="RU89">
            <v>0</v>
          </cell>
          <cell r="RV89">
            <v>0</v>
          </cell>
        </row>
        <row r="90">
          <cell r="A90">
            <v>81</v>
          </cell>
          <cell r="B90">
            <v>45200</v>
          </cell>
          <cell r="C90" t="str">
            <v xml:space="preserve">HRB8025 AAI </v>
          </cell>
          <cell r="D90" t="str">
            <v>ARB80190</v>
          </cell>
          <cell r="E90" t="str">
            <v>THRB8190</v>
          </cell>
          <cell r="F90" t="str">
            <v>米国</v>
          </cell>
          <cell r="G90" t="str">
            <v>AAI</v>
          </cell>
          <cell r="H90" t="str">
            <v>制御盤</v>
          </cell>
          <cell r="I90" t="str">
            <v>南陵</v>
          </cell>
          <cell r="J90" t="str">
            <v>KD</v>
          </cell>
          <cell r="K90">
            <v>45188</v>
          </cell>
          <cell r="L90">
            <v>0.95</v>
          </cell>
          <cell r="M90">
            <v>1</v>
          </cell>
          <cell r="N90">
            <v>45190</v>
          </cell>
          <cell r="O90">
            <v>1</v>
          </cell>
          <cell r="P90">
            <v>45198</v>
          </cell>
          <cell r="Q90">
            <v>1</v>
          </cell>
          <cell r="R90">
            <v>45202</v>
          </cell>
          <cell r="S90">
            <v>1</v>
          </cell>
          <cell r="T90">
            <v>45202</v>
          </cell>
          <cell r="U90">
            <v>45202</v>
          </cell>
          <cell r="V90">
            <v>45203</v>
          </cell>
          <cell r="W90">
            <v>45202</v>
          </cell>
          <cell r="X90">
            <v>1</v>
          </cell>
          <cell r="Y90">
            <v>45207</v>
          </cell>
          <cell r="AA90">
            <v>45204</v>
          </cell>
          <cell r="AB90">
            <v>45205</v>
          </cell>
          <cell r="AC90" t="str">
            <v>45078</v>
          </cell>
          <cell r="AD90" t="str">
            <v>3962186</v>
          </cell>
          <cell r="AE90" t="str">
            <v>3962193　</v>
          </cell>
          <cell r="AF90" t="str">
            <v>3962206　</v>
          </cell>
          <cell r="AG90" t="str">
            <v>3962216　</v>
          </cell>
          <cell r="CD90" t="str">
            <v/>
          </cell>
          <cell r="CF90" t="str">
            <v/>
          </cell>
          <cell r="CH90" t="str">
            <v/>
          </cell>
          <cell r="CJ90" t="str">
            <v/>
          </cell>
          <cell r="CN90" t="str">
            <v/>
          </cell>
          <cell r="CP90">
            <v>45078</v>
          </cell>
          <cell r="CQ90">
            <v>3962186</v>
          </cell>
          <cell r="CR90" t="str">
            <v/>
          </cell>
          <cell r="CT90" t="str">
            <v/>
          </cell>
          <cell r="CX90">
            <v>45108</v>
          </cell>
          <cell r="CY90">
            <v>3962193</v>
          </cell>
          <cell r="CZ90" t="str">
            <v/>
          </cell>
          <cell r="DB90" t="str">
            <v>　</v>
          </cell>
          <cell r="DC90" t="str">
            <v>　</v>
          </cell>
          <cell r="DD90" t="str">
            <v/>
          </cell>
          <cell r="DF90" t="str">
            <v/>
          </cell>
          <cell r="DH90" t="str">
            <v/>
          </cell>
          <cell r="DJ90" t="str">
            <v/>
          </cell>
          <cell r="DL90" t="str">
            <v>　</v>
          </cell>
          <cell r="DM90" t="str">
            <v>　</v>
          </cell>
          <cell r="DN90" t="str">
            <v/>
          </cell>
          <cell r="DP90">
            <v>45108</v>
          </cell>
          <cell r="DQ90">
            <v>3962206</v>
          </cell>
          <cell r="DR90" t="str">
            <v/>
          </cell>
          <cell r="DT90" t="str">
            <v/>
          </cell>
          <cell r="DV90" t="str">
            <v/>
          </cell>
          <cell r="DX90" t="str">
            <v/>
          </cell>
          <cell r="DZ90" t="str">
            <v>　</v>
          </cell>
          <cell r="EA90" t="str">
            <v>　</v>
          </cell>
          <cell r="EB90">
            <v>45108</v>
          </cell>
          <cell r="EC90">
            <v>3962216</v>
          </cell>
          <cell r="ED90" t="str">
            <v/>
          </cell>
          <cell r="EF90">
            <v>45200</v>
          </cell>
          <cell r="EG90">
            <v>3962273</v>
          </cell>
          <cell r="EJ90" t="str">
            <v>　</v>
          </cell>
          <cell r="EK90" t="str">
            <v>　</v>
          </cell>
          <cell r="EM90">
            <v>45176</v>
          </cell>
          <cell r="EX90">
            <v>45108</v>
          </cell>
          <cell r="EY90">
            <v>3962225</v>
          </cell>
          <cell r="RC90">
            <v>45204</v>
          </cell>
          <cell r="RD90">
            <v>0</v>
          </cell>
          <cell r="RE90">
            <v>45078</v>
          </cell>
          <cell r="RF90">
            <v>45108</v>
          </cell>
          <cell r="RG90" t="str">
            <v/>
          </cell>
          <cell r="RH90">
            <v>0</v>
          </cell>
          <cell r="RI90">
            <v>45108</v>
          </cell>
          <cell r="RJ90">
            <v>0</v>
          </cell>
          <cell r="RK90">
            <v>45078</v>
          </cell>
          <cell r="RL90" t="str">
            <v>3962186</v>
          </cell>
          <cell r="RM90">
            <v>45108</v>
          </cell>
          <cell r="RN90" t="str">
            <v>3962193　</v>
          </cell>
          <cell r="RO90">
            <v>45108</v>
          </cell>
          <cell r="RP90" t="str">
            <v>3962206　</v>
          </cell>
          <cell r="RQ90">
            <v>45108</v>
          </cell>
          <cell r="RR90" t="str">
            <v>3962216　</v>
          </cell>
          <cell r="RS90">
            <v>45200</v>
          </cell>
          <cell r="RT90">
            <v>3962273</v>
          </cell>
          <cell r="RU90">
            <v>0</v>
          </cell>
          <cell r="RV90">
            <v>0</v>
          </cell>
        </row>
        <row r="91">
          <cell r="A91">
            <v>82</v>
          </cell>
          <cell r="B91">
            <v>45200</v>
          </cell>
          <cell r="C91" t="str">
            <v>HRB1003ATC</v>
          </cell>
          <cell r="D91" t="str">
            <v>ARC10056</v>
          </cell>
          <cell r="F91" t="str">
            <v>AAI</v>
          </cell>
          <cell r="H91" t="str">
            <v>ATC盤</v>
          </cell>
          <cell r="I91" t="str">
            <v>南陵</v>
          </cell>
          <cell r="J91" t="str">
            <v>土岐</v>
          </cell>
          <cell r="T91" t="str">
            <v>〇</v>
          </cell>
          <cell r="U91">
            <v>45198</v>
          </cell>
          <cell r="V91" t="str">
            <v>〇</v>
          </cell>
          <cell r="Y91">
            <v>45219</v>
          </cell>
          <cell r="AA91">
            <v>45204</v>
          </cell>
          <cell r="AB91">
            <v>45205</v>
          </cell>
          <cell r="DB91" t="str">
            <v>　</v>
          </cell>
          <cell r="DC91" t="str">
            <v>　</v>
          </cell>
          <cell r="DL91" t="str">
            <v>　</v>
          </cell>
          <cell r="DM91" t="str">
            <v>　</v>
          </cell>
          <cell r="DZ91" t="str">
            <v>　</v>
          </cell>
          <cell r="EA91" t="str">
            <v>　</v>
          </cell>
          <cell r="EJ91" t="str">
            <v>　</v>
          </cell>
          <cell r="EK91" t="str">
            <v>　</v>
          </cell>
          <cell r="RC91">
            <v>45204</v>
          </cell>
          <cell r="RD91">
            <v>0</v>
          </cell>
          <cell r="RE91">
            <v>0</v>
          </cell>
          <cell r="RF91">
            <v>0</v>
          </cell>
          <cell r="RG91">
            <v>0</v>
          </cell>
          <cell r="RH91">
            <v>0</v>
          </cell>
          <cell r="RI91">
            <v>0</v>
          </cell>
          <cell r="RJ91">
            <v>0</v>
          </cell>
          <cell r="RK91">
            <v>0</v>
          </cell>
          <cell r="RL91">
            <v>0</v>
          </cell>
          <cell r="RM91">
            <v>0</v>
          </cell>
          <cell r="RN91">
            <v>0</v>
          </cell>
          <cell r="RO91">
            <v>0</v>
          </cell>
          <cell r="RP91">
            <v>0</v>
          </cell>
          <cell r="RQ91">
            <v>0</v>
          </cell>
          <cell r="RR91">
            <v>0</v>
          </cell>
          <cell r="RS91">
            <v>0</v>
          </cell>
          <cell r="RT91">
            <v>0</v>
          </cell>
          <cell r="RU91">
            <v>0</v>
          </cell>
          <cell r="RV91">
            <v>0</v>
          </cell>
        </row>
        <row r="92">
          <cell r="A92">
            <v>83</v>
          </cell>
          <cell r="B92">
            <v>45200</v>
          </cell>
          <cell r="C92" t="str">
            <v>HRB1003ATC</v>
          </cell>
          <cell r="D92" t="str">
            <v>ARC10057</v>
          </cell>
          <cell r="F92" t="str">
            <v>AAI</v>
          </cell>
          <cell r="H92" t="str">
            <v>ATC盤</v>
          </cell>
          <cell r="I92" t="str">
            <v>南陵</v>
          </cell>
          <cell r="J92" t="str">
            <v>土岐</v>
          </cell>
          <cell r="T92" t="str">
            <v>〇</v>
          </cell>
          <cell r="U92">
            <v>45198</v>
          </cell>
          <cell r="V92" t="str">
            <v>〇</v>
          </cell>
          <cell r="Y92">
            <v>45224</v>
          </cell>
          <cell r="AA92">
            <v>45204</v>
          </cell>
          <cell r="AB92">
            <v>45205</v>
          </cell>
          <cell r="DB92" t="str">
            <v>　</v>
          </cell>
          <cell r="DC92" t="str">
            <v>　</v>
          </cell>
          <cell r="DL92" t="str">
            <v>　</v>
          </cell>
          <cell r="DM92" t="str">
            <v>　</v>
          </cell>
          <cell r="DZ92" t="str">
            <v>　</v>
          </cell>
          <cell r="EA92" t="str">
            <v>　</v>
          </cell>
          <cell r="EJ92" t="str">
            <v>　</v>
          </cell>
          <cell r="EK92" t="str">
            <v>　</v>
          </cell>
          <cell r="RC92">
            <v>45204</v>
          </cell>
          <cell r="RD92">
            <v>0</v>
          </cell>
          <cell r="RE92">
            <v>0</v>
          </cell>
          <cell r="RF92">
            <v>0</v>
          </cell>
          <cell r="RG92">
            <v>0</v>
          </cell>
          <cell r="RH92">
            <v>0</v>
          </cell>
          <cell r="RI92">
            <v>0</v>
          </cell>
          <cell r="RJ92">
            <v>0</v>
          </cell>
          <cell r="RK92">
            <v>0</v>
          </cell>
          <cell r="RL92">
            <v>0</v>
          </cell>
          <cell r="RM92">
            <v>0</v>
          </cell>
          <cell r="RN92">
            <v>0</v>
          </cell>
          <cell r="RO92">
            <v>0</v>
          </cell>
          <cell r="RP92">
            <v>0</v>
          </cell>
          <cell r="RQ92">
            <v>0</v>
          </cell>
          <cell r="RR92">
            <v>0</v>
          </cell>
          <cell r="RS92">
            <v>0</v>
          </cell>
          <cell r="RT92">
            <v>0</v>
          </cell>
          <cell r="RU92">
            <v>0</v>
          </cell>
          <cell r="RV92">
            <v>0</v>
          </cell>
        </row>
        <row r="93">
          <cell r="A93">
            <v>84</v>
          </cell>
          <cell r="B93">
            <v>45231</v>
          </cell>
          <cell r="C93" t="str">
            <v>HRB1003 EXP ATC</v>
          </cell>
          <cell r="D93">
            <v>10395074</v>
          </cell>
          <cell r="E93" t="str">
            <v>ASB0491</v>
          </cell>
          <cell r="F93" t="str">
            <v>ｵｰｽﾄﾗﾘｱ</v>
          </cell>
          <cell r="G93" t="str">
            <v>ＡＭＡＤＡ　ＯＣＥＡＮＩＡ</v>
          </cell>
          <cell r="H93" t="str">
            <v>制御盤</v>
          </cell>
          <cell r="I93" t="str">
            <v>南陵</v>
          </cell>
          <cell r="J93" t="str">
            <v>土岐</v>
          </cell>
          <cell r="K93">
            <v>45190</v>
          </cell>
          <cell r="L93">
            <v>0.95</v>
          </cell>
          <cell r="M93">
            <v>1</v>
          </cell>
          <cell r="N93">
            <v>45195</v>
          </cell>
          <cell r="O93">
            <v>1</v>
          </cell>
          <cell r="P93">
            <v>45198</v>
          </cell>
          <cell r="Q93">
            <v>1</v>
          </cell>
          <cell r="R93">
            <v>45203</v>
          </cell>
          <cell r="S93">
            <v>1</v>
          </cell>
          <cell r="T93">
            <v>45203</v>
          </cell>
          <cell r="U93">
            <v>45202</v>
          </cell>
          <cell r="V93">
            <v>45203</v>
          </cell>
          <cell r="W93">
            <v>45203</v>
          </cell>
          <cell r="X93">
            <v>1</v>
          </cell>
          <cell r="Y93">
            <v>45216</v>
          </cell>
          <cell r="AA93">
            <v>45209</v>
          </cell>
          <cell r="AB93">
            <v>45210</v>
          </cell>
          <cell r="AC93" t="str">
            <v>45231</v>
          </cell>
          <cell r="AD93" t="str">
            <v>3962280</v>
          </cell>
          <cell r="AE93" t="str">
            <v>3962193　</v>
          </cell>
          <cell r="AF93" t="str">
            <v>3962206　</v>
          </cell>
          <cell r="AG93" t="str">
            <v>3962216　</v>
          </cell>
          <cell r="CP93">
            <v>45231</v>
          </cell>
          <cell r="CQ93">
            <v>3962280</v>
          </cell>
          <cell r="CX93">
            <v>45108</v>
          </cell>
          <cell r="CY93">
            <v>3962193</v>
          </cell>
          <cell r="DB93" t="str">
            <v>　</v>
          </cell>
          <cell r="DC93" t="str">
            <v>　</v>
          </cell>
          <cell r="DL93" t="str">
            <v>　</v>
          </cell>
          <cell r="DM93" t="str">
            <v>　</v>
          </cell>
          <cell r="DP93">
            <v>45108</v>
          </cell>
          <cell r="DQ93">
            <v>3962206</v>
          </cell>
          <cell r="DZ93" t="str">
            <v>　</v>
          </cell>
          <cell r="EA93" t="str">
            <v>　</v>
          </cell>
          <cell r="EB93">
            <v>45108</v>
          </cell>
          <cell r="EC93">
            <v>3962216</v>
          </cell>
          <cell r="EF93">
            <v>45200</v>
          </cell>
          <cell r="EG93">
            <v>3962273</v>
          </cell>
          <cell r="EJ93" t="str">
            <v>　</v>
          </cell>
          <cell r="EK93" t="str">
            <v>　</v>
          </cell>
          <cell r="EM93">
            <v>45182</v>
          </cell>
          <cell r="ER93">
            <v>44943</v>
          </cell>
          <cell r="ES93">
            <v>3861947</v>
          </cell>
          <cell r="ET93">
            <v>45108</v>
          </cell>
          <cell r="EU93">
            <v>3962222</v>
          </cell>
          <cell r="EX93">
            <v>45108</v>
          </cell>
          <cell r="EY93">
            <v>3962225</v>
          </cell>
          <cell r="FH93">
            <v>45275</v>
          </cell>
          <cell r="FI93">
            <v>3861921</v>
          </cell>
          <cell r="FN93">
            <v>45275</v>
          </cell>
          <cell r="FO93">
            <v>3861923</v>
          </cell>
          <cell r="FV93">
            <v>45078</v>
          </cell>
          <cell r="FW93">
            <v>3962232</v>
          </cell>
          <cell r="GG93">
            <v>45000</v>
          </cell>
          <cell r="GH93">
            <v>3962155</v>
          </cell>
          <cell r="RC93">
            <v>45209</v>
          </cell>
          <cell r="RD93">
            <v>0</v>
          </cell>
          <cell r="RE93">
            <v>45231</v>
          </cell>
          <cell r="RF93">
            <v>45108</v>
          </cell>
          <cell r="RG93">
            <v>0</v>
          </cell>
          <cell r="RH93">
            <v>0</v>
          </cell>
          <cell r="RI93">
            <v>45108</v>
          </cell>
          <cell r="RJ93">
            <v>0</v>
          </cell>
          <cell r="RK93">
            <v>45231</v>
          </cell>
          <cell r="RL93" t="str">
            <v>3962280</v>
          </cell>
          <cell r="RM93">
            <v>45108</v>
          </cell>
          <cell r="RN93" t="str">
            <v>3962193　</v>
          </cell>
          <cell r="RO93">
            <v>45108</v>
          </cell>
          <cell r="RP93" t="str">
            <v>3962206　</v>
          </cell>
          <cell r="RQ93">
            <v>45108</v>
          </cell>
          <cell r="RR93" t="str">
            <v>3962216　</v>
          </cell>
          <cell r="RS93">
            <v>45200</v>
          </cell>
          <cell r="RT93">
            <v>3962273</v>
          </cell>
          <cell r="RU93">
            <v>0</v>
          </cell>
          <cell r="RV93">
            <v>0</v>
          </cell>
        </row>
        <row r="94">
          <cell r="A94">
            <v>85</v>
          </cell>
          <cell r="B94">
            <v>45232</v>
          </cell>
          <cell r="C94" t="str">
            <v>HRB1003  ATC</v>
          </cell>
          <cell r="D94">
            <v>10395072</v>
          </cell>
          <cell r="E94">
            <v>115933</v>
          </cell>
          <cell r="F94" t="str">
            <v>日本</v>
          </cell>
          <cell r="G94" t="str">
            <v>京成自動車工業（株）</v>
          </cell>
          <cell r="H94" t="str">
            <v>制御盤</v>
          </cell>
          <cell r="I94" t="str">
            <v>南陵</v>
          </cell>
          <cell r="J94" t="str">
            <v>土岐</v>
          </cell>
          <cell r="K94">
            <v>45191</v>
          </cell>
          <cell r="L94">
            <v>0.95</v>
          </cell>
          <cell r="M94">
            <v>1</v>
          </cell>
          <cell r="N94">
            <v>45196</v>
          </cell>
          <cell r="O94">
            <v>1</v>
          </cell>
          <cell r="P94">
            <v>45202</v>
          </cell>
          <cell r="Q94">
            <v>1</v>
          </cell>
          <cell r="R94">
            <v>45203</v>
          </cell>
          <cell r="S94">
            <v>1</v>
          </cell>
          <cell r="T94">
            <v>45204</v>
          </cell>
          <cell r="U94">
            <v>45204</v>
          </cell>
          <cell r="V94">
            <v>45205</v>
          </cell>
          <cell r="W94">
            <v>45205</v>
          </cell>
          <cell r="X94">
            <v>1</v>
          </cell>
          <cell r="Y94">
            <v>45217</v>
          </cell>
          <cell r="AA94">
            <v>45209</v>
          </cell>
          <cell r="AB94">
            <v>45210</v>
          </cell>
          <cell r="AC94" t="str">
            <v>45200</v>
          </cell>
          <cell r="AD94" t="str">
            <v>3962253</v>
          </cell>
          <cell r="AE94" t="str">
            <v>3962193　</v>
          </cell>
          <cell r="AF94" t="str">
            <v>3962199　</v>
          </cell>
          <cell r="AG94" t="str">
            <v>3962212　</v>
          </cell>
          <cell r="CF94">
            <v>45200</v>
          </cell>
          <cell r="CG94">
            <v>3962253</v>
          </cell>
          <cell r="CX94">
            <v>45108</v>
          </cell>
          <cell r="CY94">
            <v>3962193</v>
          </cell>
          <cell r="DB94" t="str">
            <v>　</v>
          </cell>
          <cell r="DC94" t="str">
            <v>　</v>
          </cell>
          <cell r="DF94">
            <v>45108</v>
          </cell>
          <cell r="DG94">
            <v>3962199</v>
          </cell>
          <cell r="DL94" t="str">
            <v>　</v>
          </cell>
          <cell r="DM94" t="str">
            <v>　</v>
          </cell>
          <cell r="DV94">
            <v>45108</v>
          </cell>
          <cell r="DW94">
            <v>3962212</v>
          </cell>
          <cell r="DZ94" t="str">
            <v>　</v>
          </cell>
          <cell r="EA94" t="str">
            <v>　</v>
          </cell>
          <cell r="EF94">
            <v>45200</v>
          </cell>
          <cell r="EG94">
            <v>3962273</v>
          </cell>
          <cell r="EJ94" t="str">
            <v>　</v>
          </cell>
          <cell r="EK94" t="str">
            <v>　</v>
          </cell>
          <cell r="EM94">
            <v>45182</v>
          </cell>
          <cell r="EN94">
            <v>45170</v>
          </cell>
          <cell r="EO94">
            <v>3962333</v>
          </cell>
          <cell r="ER94">
            <v>44943</v>
          </cell>
          <cell r="ES94">
            <v>3861947</v>
          </cell>
          <cell r="ET94">
            <v>45108</v>
          </cell>
          <cell r="EU94">
            <v>3962222</v>
          </cell>
          <cell r="EX94">
            <v>45108</v>
          </cell>
          <cell r="EY94">
            <v>3962225</v>
          </cell>
          <cell r="FB94">
            <v>45245</v>
          </cell>
          <cell r="FC94">
            <v>3861593</v>
          </cell>
          <cell r="FN94">
            <v>45275</v>
          </cell>
          <cell r="FO94">
            <v>3861923</v>
          </cell>
          <cell r="FV94">
            <v>45078</v>
          </cell>
          <cell r="FW94">
            <v>3962232</v>
          </cell>
          <cell r="GC94">
            <v>45000</v>
          </cell>
          <cell r="GD94">
            <v>3861643</v>
          </cell>
          <cell r="GE94">
            <v>45048</v>
          </cell>
          <cell r="GF94">
            <v>3962235</v>
          </cell>
          <cell r="RC94">
            <v>45209</v>
          </cell>
          <cell r="RD94">
            <v>45200</v>
          </cell>
          <cell r="RE94">
            <v>0</v>
          </cell>
          <cell r="RF94">
            <v>45108</v>
          </cell>
          <cell r="RG94">
            <v>0</v>
          </cell>
          <cell r="RH94">
            <v>45108</v>
          </cell>
          <cell r="RI94">
            <v>0</v>
          </cell>
          <cell r="RJ94">
            <v>0</v>
          </cell>
          <cell r="RK94">
            <v>45200</v>
          </cell>
          <cell r="RL94" t="str">
            <v>3962253</v>
          </cell>
          <cell r="RM94">
            <v>45108</v>
          </cell>
          <cell r="RN94" t="str">
            <v>3962193　</v>
          </cell>
          <cell r="RO94">
            <v>45108</v>
          </cell>
          <cell r="RP94" t="str">
            <v>3962199　</v>
          </cell>
          <cell r="RQ94">
            <v>45108</v>
          </cell>
          <cell r="RR94" t="str">
            <v>3962212　</v>
          </cell>
          <cell r="RS94">
            <v>45200</v>
          </cell>
          <cell r="RT94">
            <v>3962273</v>
          </cell>
          <cell r="RU94">
            <v>0</v>
          </cell>
          <cell r="RV94">
            <v>0</v>
          </cell>
        </row>
        <row r="95">
          <cell r="A95">
            <v>86</v>
          </cell>
          <cell r="B95">
            <v>45233</v>
          </cell>
          <cell r="C95" t="str">
            <v xml:space="preserve">HRB5020 EXP </v>
          </cell>
          <cell r="D95">
            <v>50205109</v>
          </cell>
          <cell r="E95" t="str">
            <v>BDH0110</v>
          </cell>
          <cell r="F95" t="str">
            <v>インド</v>
          </cell>
          <cell r="G95" t="str">
            <v>Ａｍａｄａ　（Ｉｎｄｉａ）　Ｐｖｔ．　Ｌ</v>
          </cell>
          <cell r="H95" t="str">
            <v>制御盤</v>
          </cell>
          <cell r="I95" t="str">
            <v>南陵</v>
          </cell>
          <cell r="J95" t="str">
            <v>土岐</v>
          </cell>
          <cell r="K95">
            <v>45191</v>
          </cell>
          <cell r="L95">
            <v>0.95</v>
          </cell>
          <cell r="M95">
            <v>1</v>
          </cell>
          <cell r="N95">
            <v>45197</v>
          </cell>
          <cell r="O95">
            <v>1</v>
          </cell>
          <cell r="P95">
            <v>45202</v>
          </cell>
          <cell r="Q95">
            <v>1</v>
          </cell>
          <cell r="R95">
            <v>45204</v>
          </cell>
          <cell r="S95">
            <v>1</v>
          </cell>
          <cell r="T95">
            <v>45204</v>
          </cell>
          <cell r="U95">
            <v>45204</v>
          </cell>
          <cell r="V95">
            <v>45205</v>
          </cell>
          <cell r="W95">
            <v>45204</v>
          </cell>
          <cell r="X95">
            <v>1</v>
          </cell>
          <cell r="Y95">
            <v>45218</v>
          </cell>
          <cell r="AA95">
            <v>45209</v>
          </cell>
          <cell r="AB95">
            <v>45210</v>
          </cell>
          <cell r="AC95" t="str">
            <v>44943</v>
          </cell>
          <cell r="AD95" t="str">
            <v>3861930</v>
          </cell>
          <cell r="AE95" t="str">
            <v>3962193　</v>
          </cell>
          <cell r="AF95" t="str">
            <v>3861939　</v>
          </cell>
          <cell r="AG95" t="str">
            <v>3962216　</v>
          </cell>
          <cell r="CN95">
            <v>44943</v>
          </cell>
          <cell r="CO95">
            <v>3861930</v>
          </cell>
          <cell r="CX95">
            <v>45108</v>
          </cell>
          <cell r="CY95">
            <v>3962193</v>
          </cell>
          <cell r="DB95" t="str">
            <v>　</v>
          </cell>
          <cell r="DC95" t="str">
            <v>　</v>
          </cell>
          <cell r="DL95" t="str">
            <v>　</v>
          </cell>
          <cell r="DM95" t="str">
            <v>　</v>
          </cell>
          <cell r="DN95">
            <v>44943</v>
          </cell>
          <cell r="DO95">
            <v>3861939</v>
          </cell>
          <cell r="DZ95" t="str">
            <v>　</v>
          </cell>
          <cell r="EA95" t="str">
            <v>　</v>
          </cell>
          <cell r="EB95">
            <v>45108</v>
          </cell>
          <cell r="EC95">
            <v>3962216</v>
          </cell>
          <cell r="EF95">
            <v>45200</v>
          </cell>
          <cell r="EG95">
            <v>3962273</v>
          </cell>
          <cell r="EJ95" t="str">
            <v>　</v>
          </cell>
          <cell r="EK95" t="str">
            <v>　</v>
          </cell>
          <cell r="EM95">
            <v>45182</v>
          </cell>
          <cell r="EZ95">
            <v>45000</v>
          </cell>
          <cell r="FA95">
            <v>3962129</v>
          </cell>
          <cell r="RC95">
            <v>45209</v>
          </cell>
          <cell r="RD95">
            <v>0</v>
          </cell>
          <cell r="RE95">
            <v>44943</v>
          </cell>
          <cell r="RF95">
            <v>45108</v>
          </cell>
          <cell r="RG95">
            <v>0</v>
          </cell>
          <cell r="RH95">
            <v>0</v>
          </cell>
          <cell r="RI95">
            <v>44943</v>
          </cell>
          <cell r="RJ95">
            <v>0</v>
          </cell>
          <cell r="RK95">
            <v>44943</v>
          </cell>
          <cell r="RL95" t="str">
            <v>3861930</v>
          </cell>
          <cell r="RM95">
            <v>45108</v>
          </cell>
          <cell r="RN95" t="str">
            <v>3962193　</v>
          </cell>
          <cell r="RO95">
            <v>44943</v>
          </cell>
          <cell r="RP95" t="str">
            <v>3861939　</v>
          </cell>
          <cell r="RQ95">
            <v>45108</v>
          </cell>
          <cell r="RR95" t="str">
            <v>3962216　</v>
          </cell>
          <cell r="RS95">
            <v>45200</v>
          </cell>
          <cell r="RT95">
            <v>3962273</v>
          </cell>
          <cell r="RU95">
            <v>0</v>
          </cell>
          <cell r="RV95">
            <v>0</v>
          </cell>
        </row>
        <row r="96">
          <cell r="A96">
            <v>87</v>
          </cell>
          <cell r="B96">
            <v>45234</v>
          </cell>
          <cell r="C96" t="str">
            <v xml:space="preserve">HRB8025  </v>
          </cell>
          <cell r="D96">
            <v>80255328</v>
          </cell>
          <cell r="E96">
            <v>185933</v>
          </cell>
          <cell r="F96" t="str">
            <v>日本</v>
          </cell>
          <cell r="G96" t="str">
            <v>（有）小和田製作所</v>
          </cell>
          <cell r="H96" t="str">
            <v>制御盤</v>
          </cell>
          <cell r="I96" t="str">
            <v>南陵</v>
          </cell>
          <cell r="J96" t="str">
            <v>土岐</v>
          </cell>
          <cell r="K96">
            <v>45195</v>
          </cell>
          <cell r="L96">
            <v>0.95</v>
          </cell>
          <cell r="M96">
            <v>1</v>
          </cell>
          <cell r="N96">
            <v>45198</v>
          </cell>
          <cell r="O96">
            <v>1</v>
          </cell>
          <cell r="P96">
            <v>45202</v>
          </cell>
          <cell r="Q96">
            <v>1</v>
          </cell>
          <cell r="R96">
            <v>45204</v>
          </cell>
          <cell r="S96">
            <v>1</v>
          </cell>
          <cell r="T96">
            <v>45204</v>
          </cell>
          <cell r="U96">
            <v>45204</v>
          </cell>
          <cell r="V96">
            <v>45206</v>
          </cell>
          <cell r="W96">
            <v>45205</v>
          </cell>
          <cell r="X96">
            <v>1</v>
          </cell>
          <cell r="Y96">
            <v>45219</v>
          </cell>
          <cell r="AA96">
            <v>45209</v>
          </cell>
          <cell r="AB96">
            <v>45210</v>
          </cell>
          <cell r="AC96" t="str">
            <v>45200</v>
          </cell>
          <cell r="AD96" t="str">
            <v>3962253</v>
          </cell>
          <cell r="AE96" t="str">
            <v>3962193　</v>
          </cell>
          <cell r="AF96" t="str">
            <v>3962199　</v>
          </cell>
          <cell r="AG96" t="str">
            <v>3962269　</v>
          </cell>
          <cell r="CF96">
            <v>45200</v>
          </cell>
          <cell r="CG96">
            <v>3962253</v>
          </cell>
          <cell r="CX96">
            <v>45108</v>
          </cell>
          <cell r="CY96">
            <v>3962193</v>
          </cell>
          <cell r="DB96" t="str">
            <v>　</v>
          </cell>
          <cell r="DC96" t="str">
            <v>　</v>
          </cell>
          <cell r="DF96">
            <v>45108</v>
          </cell>
          <cell r="DG96">
            <v>3962199</v>
          </cell>
          <cell r="DL96" t="str">
            <v>　</v>
          </cell>
          <cell r="DM96" t="str">
            <v>　</v>
          </cell>
          <cell r="DV96">
            <v>45200</v>
          </cell>
          <cell r="DW96">
            <v>3962269</v>
          </cell>
          <cell r="DZ96" t="str">
            <v>　</v>
          </cell>
          <cell r="EA96" t="str">
            <v>　</v>
          </cell>
          <cell r="EF96">
            <v>45200</v>
          </cell>
          <cell r="EG96">
            <v>3962273</v>
          </cell>
          <cell r="EJ96" t="str">
            <v>　</v>
          </cell>
          <cell r="EK96" t="str">
            <v>　</v>
          </cell>
          <cell r="EM96">
            <v>45182</v>
          </cell>
          <cell r="ET96">
            <v>45108</v>
          </cell>
          <cell r="EU96">
            <v>3962222</v>
          </cell>
          <cell r="EX96">
            <v>45108</v>
          </cell>
          <cell r="EY96">
            <v>3962225</v>
          </cell>
          <cell r="RC96">
            <v>45209</v>
          </cell>
          <cell r="RD96">
            <v>45200</v>
          </cell>
          <cell r="RE96">
            <v>0</v>
          </cell>
          <cell r="RF96">
            <v>45108</v>
          </cell>
          <cell r="RG96">
            <v>0</v>
          </cell>
          <cell r="RH96">
            <v>45108</v>
          </cell>
          <cell r="RI96">
            <v>0</v>
          </cell>
          <cell r="RJ96">
            <v>0</v>
          </cell>
          <cell r="RK96">
            <v>45200</v>
          </cell>
          <cell r="RL96" t="str">
            <v>3962253</v>
          </cell>
          <cell r="RM96">
            <v>45108</v>
          </cell>
          <cell r="RN96" t="str">
            <v>3962193　</v>
          </cell>
          <cell r="RO96">
            <v>45108</v>
          </cell>
          <cell r="RP96" t="str">
            <v>3962199　</v>
          </cell>
          <cell r="RQ96">
            <v>45200</v>
          </cell>
          <cell r="RR96" t="str">
            <v>3962269　</v>
          </cell>
          <cell r="RS96">
            <v>45200</v>
          </cell>
          <cell r="RT96">
            <v>3962273</v>
          </cell>
          <cell r="RU96">
            <v>0</v>
          </cell>
          <cell r="RV96">
            <v>0</v>
          </cell>
        </row>
        <row r="97">
          <cell r="A97">
            <v>88</v>
          </cell>
          <cell r="B97">
            <v>45235</v>
          </cell>
          <cell r="C97" t="str">
            <v xml:space="preserve">HRB8025 EXP </v>
          </cell>
          <cell r="D97">
            <v>80255338</v>
          </cell>
          <cell r="E97" t="str">
            <v>ASB0514</v>
          </cell>
          <cell r="F97" t="str">
            <v>南アフリカ共和国</v>
          </cell>
          <cell r="G97" t="str">
            <v>ＡＭＡＤＡ　（ＵＫ）　ＪＯＨＡＮＮＥＳＢ</v>
          </cell>
          <cell r="H97" t="str">
            <v>制御盤</v>
          </cell>
          <cell r="I97" t="str">
            <v>南陵</v>
          </cell>
          <cell r="J97" t="str">
            <v>土岐</v>
          </cell>
          <cell r="K97">
            <v>45195</v>
          </cell>
          <cell r="L97">
            <v>0.95</v>
          </cell>
          <cell r="M97">
            <v>1</v>
          </cell>
          <cell r="N97">
            <v>45198</v>
          </cell>
          <cell r="O97">
            <v>1</v>
          </cell>
          <cell r="P97">
            <v>45202</v>
          </cell>
          <cell r="Q97">
            <v>1</v>
          </cell>
          <cell r="R97">
            <v>45205</v>
          </cell>
          <cell r="S97">
            <v>1</v>
          </cell>
          <cell r="T97">
            <v>45205</v>
          </cell>
          <cell r="U97">
            <v>45205</v>
          </cell>
          <cell r="V97">
            <v>45206</v>
          </cell>
          <cell r="W97">
            <v>45205</v>
          </cell>
          <cell r="X97">
            <v>1</v>
          </cell>
          <cell r="Y97">
            <v>45219</v>
          </cell>
          <cell r="AA97">
            <v>45209</v>
          </cell>
          <cell r="AB97">
            <v>45210</v>
          </cell>
          <cell r="AC97" t="str">
            <v>45231</v>
          </cell>
          <cell r="AD97" t="str">
            <v>3962280</v>
          </cell>
          <cell r="AE97" t="str">
            <v>3962260　</v>
          </cell>
          <cell r="AF97" t="str">
            <v>3962206　</v>
          </cell>
          <cell r="AG97" t="str">
            <v>3962271　</v>
          </cell>
          <cell r="CP97">
            <v>45231</v>
          </cell>
          <cell r="CQ97">
            <v>3962280</v>
          </cell>
          <cell r="CX97">
            <v>45200</v>
          </cell>
          <cell r="CY97">
            <v>3962260</v>
          </cell>
          <cell r="DB97" t="str">
            <v>　</v>
          </cell>
          <cell r="DC97" t="str">
            <v>　</v>
          </cell>
          <cell r="DL97" t="str">
            <v>　</v>
          </cell>
          <cell r="DM97" t="str">
            <v>　</v>
          </cell>
          <cell r="DP97">
            <v>45108</v>
          </cell>
          <cell r="DQ97">
            <v>3962206</v>
          </cell>
          <cell r="DZ97" t="str">
            <v>　</v>
          </cell>
          <cell r="EA97" t="str">
            <v>　</v>
          </cell>
          <cell r="EB97">
            <v>45200</v>
          </cell>
          <cell r="EC97">
            <v>3962271</v>
          </cell>
          <cell r="EF97">
            <v>45176</v>
          </cell>
          <cell r="EG97">
            <v>3962296</v>
          </cell>
          <cell r="EJ97" t="str">
            <v>　</v>
          </cell>
          <cell r="EK97" t="str">
            <v>　</v>
          </cell>
          <cell r="EM97">
            <v>45182</v>
          </cell>
          <cell r="ET97">
            <v>45108</v>
          </cell>
          <cell r="EU97">
            <v>3962222</v>
          </cell>
          <cell r="EX97">
            <v>45231</v>
          </cell>
          <cell r="EY97">
            <v>3962334</v>
          </cell>
          <cell r="FP97" t="str">
            <v>●</v>
          </cell>
          <cell r="GG97">
            <v>45000</v>
          </cell>
          <cell r="GH97">
            <v>3962155</v>
          </cell>
          <cell r="RC97">
            <v>45209</v>
          </cell>
          <cell r="RD97">
            <v>0</v>
          </cell>
          <cell r="RE97">
            <v>45231</v>
          </cell>
          <cell r="RF97">
            <v>45200</v>
          </cell>
          <cell r="RG97">
            <v>0</v>
          </cell>
          <cell r="RH97">
            <v>0</v>
          </cell>
          <cell r="RI97">
            <v>45108</v>
          </cell>
          <cell r="RJ97">
            <v>0</v>
          </cell>
          <cell r="RK97">
            <v>45231</v>
          </cell>
          <cell r="RL97" t="str">
            <v>3962280</v>
          </cell>
          <cell r="RM97">
            <v>45200</v>
          </cell>
          <cell r="RN97" t="str">
            <v>3962260　</v>
          </cell>
          <cell r="RO97">
            <v>45108</v>
          </cell>
          <cell r="RP97" t="str">
            <v>3962206　</v>
          </cell>
          <cell r="RQ97">
            <v>45200</v>
          </cell>
          <cell r="RR97" t="str">
            <v>3962271　</v>
          </cell>
          <cell r="RS97">
            <v>45176</v>
          </cell>
          <cell r="RT97">
            <v>3962296</v>
          </cell>
          <cell r="RU97">
            <v>0</v>
          </cell>
          <cell r="RV97">
            <v>0</v>
          </cell>
        </row>
        <row r="98">
          <cell r="A98">
            <v>89</v>
          </cell>
          <cell r="B98">
            <v>45236</v>
          </cell>
          <cell r="C98" t="str">
            <v>HRB1003  ATC</v>
          </cell>
          <cell r="D98">
            <v>10395073</v>
          </cell>
          <cell r="E98">
            <v>115922</v>
          </cell>
          <cell r="F98" t="str">
            <v>日本</v>
          </cell>
          <cell r="G98" t="str">
            <v>ＢＸ鐵矢（株）</v>
          </cell>
          <cell r="H98" t="str">
            <v>制御盤</v>
          </cell>
          <cell r="I98" t="str">
            <v>南陵</v>
          </cell>
          <cell r="J98" t="str">
            <v>土岐</v>
          </cell>
          <cell r="K98">
            <v>45197</v>
          </cell>
          <cell r="L98">
            <v>0.95</v>
          </cell>
          <cell r="M98">
            <v>1</v>
          </cell>
          <cell r="N98">
            <v>45199</v>
          </cell>
          <cell r="O98">
            <v>1</v>
          </cell>
          <cell r="P98">
            <v>45203</v>
          </cell>
          <cell r="Q98">
            <v>1</v>
          </cell>
          <cell r="R98">
            <v>45205</v>
          </cell>
          <cell r="S98">
            <v>1</v>
          </cell>
          <cell r="T98">
            <v>45205</v>
          </cell>
          <cell r="U98">
            <v>45205</v>
          </cell>
          <cell r="V98">
            <v>45206</v>
          </cell>
          <cell r="W98">
            <v>45206</v>
          </cell>
          <cell r="X98">
            <v>1</v>
          </cell>
          <cell r="Y98">
            <v>45220</v>
          </cell>
          <cell r="AA98">
            <v>45209</v>
          </cell>
          <cell r="AB98">
            <v>45210</v>
          </cell>
          <cell r="AC98" t="str">
            <v>45200</v>
          </cell>
          <cell r="AD98" t="str">
            <v>3962253</v>
          </cell>
          <cell r="AE98" t="str">
            <v>3962260　</v>
          </cell>
          <cell r="AF98" t="str">
            <v>3962199　</v>
          </cell>
          <cell r="AG98" t="str">
            <v>3962269　</v>
          </cell>
          <cell r="CF98">
            <v>45200</v>
          </cell>
          <cell r="CG98">
            <v>3962253</v>
          </cell>
          <cell r="CX98">
            <v>45200</v>
          </cell>
          <cell r="CY98">
            <v>3962260</v>
          </cell>
          <cell r="DB98" t="str">
            <v>　</v>
          </cell>
          <cell r="DC98" t="str">
            <v>　</v>
          </cell>
          <cell r="DF98">
            <v>45108</v>
          </cell>
          <cell r="DG98">
            <v>3962199</v>
          </cell>
          <cell r="DL98" t="str">
            <v>　</v>
          </cell>
          <cell r="DM98" t="str">
            <v>　</v>
          </cell>
          <cell r="DV98">
            <v>45200</v>
          </cell>
          <cell r="DW98">
            <v>3962269</v>
          </cell>
          <cell r="DZ98" t="str">
            <v>　</v>
          </cell>
          <cell r="EA98" t="str">
            <v>　</v>
          </cell>
          <cell r="EF98">
            <v>45176</v>
          </cell>
          <cell r="EG98">
            <v>3962296</v>
          </cell>
          <cell r="EJ98" t="str">
            <v>　</v>
          </cell>
          <cell r="EK98" t="str">
            <v>　</v>
          </cell>
          <cell r="EM98">
            <v>45182</v>
          </cell>
          <cell r="EN98">
            <v>45170</v>
          </cell>
          <cell r="EO98">
            <v>3962333</v>
          </cell>
          <cell r="ER98">
            <v>44943</v>
          </cell>
          <cell r="ES98">
            <v>3861947</v>
          </cell>
          <cell r="ET98">
            <v>45108</v>
          </cell>
          <cell r="EU98">
            <v>3962222</v>
          </cell>
          <cell r="EX98">
            <v>45231</v>
          </cell>
          <cell r="EY98">
            <v>3962334</v>
          </cell>
          <cell r="FB98">
            <v>45245</v>
          </cell>
          <cell r="FC98">
            <v>3861593</v>
          </cell>
          <cell r="FN98">
            <v>45275</v>
          </cell>
          <cell r="FO98">
            <v>3861923</v>
          </cell>
          <cell r="FV98">
            <v>45078</v>
          </cell>
          <cell r="FW98">
            <v>3962232</v>
          </cell>
          <cell r="FX98">
            <v>44972</v>
          </cell>
          <cell r="FY98">
            <v>3962067</v>
          </cell>
          <cell r="GC98">
            <v>45200</v>
          </cell>
          <cell r="GD98">
            <v>3962002</v>
          </cell>
          <cell r="GE98">
            <v>45048</v>
          </cell>
          <cell r="GF98">
            <v>3962235</v>
          </cell>
          <cell r="RC98">
            <v>45209</v>
          </cell>
          <cell r="RD98">
            <v>45200</v>
          </cell>
          <cell r="RE98">
            <v>0</v>
          </cell>
          <cell r="RF98">
            <v>45200</v>
          </cell>
          <cell r="RG98">
            <v>0</v>
          </cell>
          <cell r="RH98">
            <v>45108</v>
          </cell>
          <cell r="RI98">
            <v>0</v>
          </cell>
          <cell r="RJ98">
            <v>0</v>
          </cell>
          <cell r="RK98">
            <v>45200</v>
          </cell>
          <cell r="RL98" t="str">
            <v>3962253</v>
          </cell>
          <cell r="RM98">
            <v>45200</v>
          </cell>
          <cell r="RN98" t="str">
            <v>3962260　</v>
          </cell>
          <cell r="RO98">
            <v>45108</v>
          </cell>
          <cell r="RP98" t="str">
            <v>3962199　</v>
          </cell>
          <cell r="RQ98">
            <v>45200</v>
          </cell>
          <cell r="RR98" t="str">
            <v>3962269　</v>
          </cell>
          <cell r="RS98">
            <v>45176</v>
          </cell>
          <cell r="RT98">
            <v>3962296</v>
          </cell>
          <cell r="RU98">
            <v>0</v>
          </cell>
          <cell r="RV98">
            <v>0</v>
          </cell>
        </row>
        <row r="99">
          <cell r="A99">
            <v>90</v>
          </cell>
          <cell r="C99" t="str">
            <v>HRB1003ATC</v>
          </cell>
          <cell r="D99">
            <v>10395072</v>
          </cell>
          <cell r="F99" t="str">
            <v>DMS</v>
          </cell>
          <cell r="G99" t="str">
            <v>京成自動車工業（株）</v>
          </cell>
          <cell r="H99" t="str">
            <v>ATC盤</v>
          </cell>
          <cell r="I99" t="str">
            <v>厚木</v>
          </cell>
          <cell r="J99" t="str">
            <v>土岐</v>
          </cell>
          <cell r="U99">
            <v>45205</v>
          </cell>
          <cell r="W99">
            <v>45206</v>
          </cell>
          <cell r="X99">
            <v>1</v>
          </cell>
          <cell r="Y99">
            <v>45223</v>
          </cell>
          <cell r="AA99">
            <v>45209</v>
          </cell>
          <cell r="AB99">
            <v>45210</v>
          </cell>
          <cell r="DB99" t="str">
            <v>　</v>
          </cell>
          <cell r="DC99" t="str">
            <v>　</v>
          </cell>
          <cell r="DL99" t="str">
            <v>　</v>
          </cell>
          <cell r="DM99" t="str">
            <v>　</v>
          </cell>
          <cell r="DZ99" t="str">
            <v>　</v>
          </cell>
          <cell r="EA99" t="str">
            <v>　</v>
          </cell>
          <cell r="EJ99" t="str">
            <v>　</v>
          </cell>
          <cell r="EK99" t="str">
            <v>　</v>
          </cell>
          <cell r="RC99">
            <v>45209</v>
          </cell>
          <cell r="RD99">
            <v>0</v>
          </cell>
          <cell r="RE99">
            <v>0</v>
          </cell>
          <cell r="RF99">
            <v>0</v>
          </cell>
          <cell r="RG99">
            <v>0</v>
          </cell>
          <cell r="RH99">
            <v>0</v>
          </cell>
          <cell r="RI99">
            <v>0</v>
          </cell>
          <cell r="RJ99">
            <v>0</v>
          </cell>
          <cell r="RK99">
            <v>0</v>
          </cell>
          <cell r="RL99">
            <v>0</v>
          </cell>
          <cell r="RM99">
            <v>0</v>
          </cell>
          <cell r="RN99">
            <v>0</v>
          </cell>
          <cell r="RO99">
            <v>0</v>
          </cell>
          <cell r="RP99">
            <v>0</v>
          </cell>
          <cell r="RQ99">
            <v>0</v>
          </cell>
          <cell r="RR99">
            <v>0</v>
          </cell>
          <cell r="RS99">
            <v>0</v>
          </cell>
          <cell r="RT99">
            <v>0</v>
          </cell>
          <cell r="RU99">
            <v>0</v>
          </cell>
          <cell r="RV99">
            <v>0</v>
          </cell>
        </row>
        <row r="100">
          <cell r="A100">
            <v>91</v>
          </cell>
          <cell r="C100" t="str">
            <v>HRB1003 EXP ATC</v>
          </cell>
          <cell r="D100">
            <v>10395074</v>
          </cell>
          <cell r="F100" t="str">
            <v>EXP</v>
          </cell>
          <cell r="G100" t="str">
            <v>ＡＭＡＤＡ　ＯＣＥＡＮＩＡ</v>
          </cell>
          <cell r="H100" t="str">
            <v>ATC盤</v>
          </cell>
          <cell r="I100" t="str">
            <v>須走</v>
          </cell>
          <cell r="J100" t="str">
            <v>土岐</v>
          </cell>
          <cell r="U100">
            <v>45205</v>
          </cell>
          <cell r="W100">
            <v>45206</v>
          </cell>
          <cell r="X100">
            <v>1</v>
          </cell>
          <cell r="Y100">
            <v>45223</v>
          </cell>
          <cell r="AA100">
            <v>45209</v>
          </cell>
          <cell r="AB100">
            <v>45210</v>
          </cell>
          <cell r="DB100" t="str">
            <v>　</v>
          </cell>
          <cell r="DC100" t="str">
            <v>　</v>
          </cell>
          <cell r="DL100" t="str">
            <v>　</v>
          </cell>
          <cell r="DM100" t="str">
            <v>　</v>
          </cell>
          <cell r="DZ100" t="str">
            <v>　</v>
          </cell>
          <cell r="EA100" t="str">
            <v>　</v>
          </cell>
          <cell r="EJ100" t="str">
            <v>　</v>
          </cell>
          <cell r="EK100" t="str">
            <v>　</v>
          </cell>
          <cell r="RC100">
            <v>45209</v>
          </cell>
          <cell r="RD100">
            <v>0</v>
          </cell>
          <cell r="RE100">
            <v>0</v>
          </cell>
          <cell r="RF100">
            <v>0</v>
          </cell>
          <cell r="RG100">
            <v>0</v>
          </cell>
          <cell r="RH100">
            <v>0</v>
          </cell>
          <cell r="RI100">
            <v>0</v>
          </cell>
          <cell r="RJ100">
            <v>0</v>
          </cell>
          <cell r="RK100">
            <v>0</v>
          </cell>
          <cell r="RL100">
            <v>0</v>
          </cell>
          <cell r="RM100">
            <v>0</v>
          </cell>
          <cell r="RN100">
            <v>0</v>
          </cell>
          <cell r="RO100">
            <v>0</v>
          </cell>
          <cell r="RP100">
            <v>0</v>
          </cell>
          <cell r="RQ100">
            <v>0</v>
          </cell>
          <cell r="RR100">
            <v>0</v>
          </cell>
          <cell r="RS100">
            <v>0</v>
          </cell>
          <cell r="RT100">
            <v>0</v>
          </cell>
          <cell r="RU100">
            <v>0</v>
          </cell>
          <cell r="RV100">
            <v>0</v>
          </cell>
        </row>
        <row r="101">
          <cell r="A101">
            <v>92</v>
          </cell>
          <cell r="B101">
            <v>45237</v>
          </cell>
          <cell r="C101" t="str">
            <v xml:space="preserve">HRB1303  </v>
          </cell>
          <cell r="D101">
            <v>13035453</v>
          </cell>
          <cell r="E101">
            <v>104877</v>
          </cell>
          <cell r="F101" t="str">
            <v>日本</v>
          </cell>
          <cell r="G101" t="str">
            <v>（株）桜田工業</v>
          </cell>
          <cell r="H101" t="str">
            <v>制御盤</v>
          </cell>
          <cell r="I101" t="str">
            <v>南陵</v>
          </cell>
          <cell r="J101" t="str">
            <v>土岐</v>
          </cell>
          <cell r="K101">
            <v>45197</v>
          </cell>
          <cell r="L101">
            <v>0.95</v>
          </cell>
          <cell r="M101">
            <v>1</v>
          </cell>
          <cell r="N101">
            <v>45199</v>
          </cell>
          <cell r="O101">
            <v>1</v>
          </cell>
          <cell r="P101">
            <v>45203</v>
          </cell>
          <cell r="Q101">
            <v>1</v>
          </cell>
          <cell r="R101">
            <v>45206</v>
          </cell>
          <cell r="S101">
            <v>1</v>
          </cell>
          <cell r="T101">
            <v>45206</v>
          </cell>
          <cell r="U101">
            <v>45205</v>
          </cell>
          <cell r="V101">
            <v>45209</v>
          </cell>
          <cell r="W101">
            <v>45209</v>
          </cell>
          <cell r="X101">
            <v>1</v>
          </cell>
          <cell r="Y101">
            <v>45223</v>
          </cell>
          <cell r="AA101">
            <v>45218</v>
          </cell>
          <cell r="AB101">
            <v>45219</v>
          </cell>
          <cell r="AC101" t="str">
            <v>45108</v>
          </cell>
          <cell r="AD101" t="str">
            <v>3962183</v>
          </cell>
          <cell r="AE101" t="str">
            <v>3962260　</v>
          </cell>
          <cell r="AF101" t="str">
            <v>3962202　</v>
          </cell>
          <cell r="AG101" t="str">
            <v>3962269　</v>
          </cell>
          <cell r="CH101">
            <v>45108</v>
          </cell>
          <cell r="CI101">
            <v>3962183</v>
          </cell>
          <cell r="CX101">
            <v>45200</v>
          </cell>
          <cell r="CY101">
            <v>3962260</v>
          </cell>
          <cell r="DB101" t="str">
            <v>　</v>
          </cell>
          <cell r="DC101" t="str">
            <v>　</v>
          </cell>
          <cell r="DH101">
            <v>45108</v>
          </cell>
          <cell r="DI101">
            <v>3962202</v>
          </cell>
          <cell r="DL101" t="str">
            <v>　</v>
          </cell>
          <cell r="DM101" t="str">
            <v>　</v>
          </cell>
          <cell r="DV101">
            <v>45200</v>
          </cell>
          <cell r="DW101">
            <v>3962269</v>
          </cell>
          <cell r="DZ101" t="str">
            <v>　</v>
          </cell>
          <cell r="EA101" t="str">
            <v>　</v>
          </cell>
          <cell r="EF101">
            <v>45176</v>
          </cell>
          <cell r="EG101">
            <v>3962296</v>
          </cell>
          <cell r="EJ101" t="str">
            <v>　</v>
          </cell>
          <cell r="EK101" t="str">
            <v>　</v>
          </cell>
          <cell r="EM101">
            <v>45182</v>
          </cell>
          <cell r="EN101">
            <v>45170</v>
          </cell>
          <cell r="EO101">
            <v>3962333</v>
          </cell>
          <cell r="ER101">
            <v>44943</v>
          </cell>
          <cell r="ES101">
            <v>3861947</v>
          </cell>
          <cell r="EV101">
            <v>45170</v>
          </cell>
          <cell r="EW101">
            <v>3962324</v>
          </cell>
          <cell r="EX101">
            <v>45231</v>
          </cell>
          <cell r="EY101">
            <v>3962334</v>
          </cell>
          <cell r="FD101">
            <v>44972</v>
          </cell>
          <cell r="FE101">
            <v>3962133</v>
          </cell>
          <cell r="FP101" t="str">
            <v>●</v>
          </cell>
          <cell r="GE101">
            <v>45231</v>
          </cell>
          <cell r="GF101">
            <v>3962336</v>
          </cell>
          <cell r="RC101">
            <v>45218</v>
          </cell>
          <cell r="RD101">
            <v>45108</v>
          </cell>
          <cell r="RE101">
            <v>0</v>
          </cell>
          <cell r="RF101">
            <v>45200</v>
          </cell>
          <cell r="RG101">
            <v>0</v>
          </cell>
          <cell r="RH101">
            <v>45108</v>
          </cell>
          <cell r="RI101">
            <v>0</v>
          </cell>
          <cell r="RJ101">
            <v>0</v>
          </cell>
          <cell r="RK101">
            <v>45108</v>
          </cell>
          <cell r="RL101" t="str">
            <v>3962183</v>
          </cell>
          <cell r="RM101">
            <v>45200</v>
          </cell>
          <cell r="RN101" t="str">
            <v>3962260　</v>
          </cell>
          <cell r="RO101">
            <v>45108</v>
          </cell>
          <cell r="RP101" t="str">
            <v>3962202　</v>
          </cell>
          <cell r="RQ101">
            <v>45200</v>
          </cell>
          <cell r="RR101" t="str">
            <v>3962269　</v>
          </cell>
          <cell r="RS101">
            <v>45176</v>
          </cell>
          <cell r="RT101">
            <v>3962296</v>
          </cell>
          <cell r="RU101">
            <v>0</v>
          </cell>
          <cell r="RV101">
            <v>0</v>
          </cell>
        </row>
        <row r="102">
          <cell r="A102">
            <v>93</v>
          </cell>
          <cell r="B102">
            <v>45238</v>
          </cell>
          <cell r="C102" t="str">
            <v xml:space="preserve">HRB1303  </v>
          </cell>
          <cell r="D102">
            <v>13035454</v>
          </cell>
          <cell r="E102">
            <v>160477</v>
          </cell>
          <cell r="F102" t="str">
            <v>日本</v>
          </cell>
          <cell r="G102" t="str">
            <v>大正電機製造（株）</v>
          </cell>
          <cell r="H102" t="str">
            <v>制御盤</v>
          </cell>
          <cell r="I102" t="str">
            <v>南陵</v>
          </cell>
          <cell r="J102" t="str">
            <v>土岐</v>
          </cell>
          <cell r="K102">
            <v>45198</v>
          </cell>
          <cell r="L102">
            <v>0.95</v>
          </cell>
          <cell r="M102">
            <v>1</v>
          </cell>
          <cell r="O102">
            <v>1</v>
          </cell>
          <cell r="P102">
            <v>45204</v>
          </cell>
          <cell r="Q102">
            <v>1</v>
          </cell>
          <cell r="R102">
            <v>45206</v>
          </cell>
          <cell r="S102">
            <v>1</v>
          </cell>
          <cell r="T102">
            <v>45206</v>
          </cell>
          <cell r="U102">
            <v>45206</v>
          </cell>
          <cell r="V102">
            <v>45209</v>
          </cell>
          <cell r="W102">
            <v>45209</v>
          </cell>
          <cell r="X102">
            <v>1</v>
          </cell>
          <cell r="Y102">
            <v>45223</v>
          </cell>
          <cell r="AA102">
            <v>45218</v>
          </cell>
          <cell r="AB102">
            <v>45219</v>
          </cell>
          <cell r="AC102" t="str">
            <v>45108</v>
          </cell>
          <cell r="AD102" t="str">
            <v>3962183</v>
          </cell>
          <cell r="AE102" t="str">
            <v>3962260　</v>
          </cell>
          <cell r="AF102" t="str">
            <v>3962202　</v>
          </cell>
          <cell r="AG102" t="str">
            <v>3962269　</v>
          </cell>
          <cell r="CH102">
            <v>45108</v>
          </cell>
          <cell r="CI102">
            <v>3962183</v>
          </cell>
          <cell r="CX102">
            <v>45200</v>
          </cell>
          <cell r="CY102">
            <v>3962260</v>
          </cell>
          <cell r="DB102" t="str">
            <v>　</v>
          </cell>
          <cell r="DC102" t="str">
            <v>　</v>
          </cell>
          <cell r="DH102">
            <v>45108</v>
          </cell>
          <cell r="DI102">
            <v>3962202</v>
          </cell>
          <cell r="DL102" t="str">
            <v>　</v>
          </cell>
          <cell r="DM102" t="str">
            <v>　</v>
          </cell>
          <cell r="DV102">
            <v>45200</v>
          </cell>
          <cell r="DW102">
            <v>3962269</v>
          </cell>
          <cell r="DZ102" t="str">
            <v>　</v>
          </cell>
          <cell r="EA102" t="str">
            <v>　</v>
          </cell>
          <cell r="EF102">
            <v>45176</v>
          </cell>
          <cell r="EG102">
            <v>3962296</v>
          </cell>
          <cell r="EJ102" t="str">
            <v>　</v>
          </cell>
          <cell r="EK102" t="str">
            <v>　</v>
          </cell>
          <cell r="EM102">
            <v>45182</v>
          </cell>
          <cell r="EX102">
            <v>45231</v>
          </cell>
          <cell r="EY102">
            <v>3962334</v>
          </cell>
          <cell r="FX102">
            <v>45000</v>
          </cell>
          <cell r="FY102">
            <v>3962147</v>
          </cell>
          <cell r="GE102">
            <v>45231</v>
          </cell>
          <cell r="GF102">
            <v>3962336</v>
          </cell>
          <cell r="RC102">
            <v>45218</v>
          </cell>
          <cell r="RD102">
            <v>45108</v>
          </cell>
          <cell r="RE102">
            <v>0</v>
          </cell>
          <cell r="RF102">
            <v>45200</v>
          </cell>
          <cell r="RG102">
            <v>0</v>
          </cell>
          <cell r="RH102">
            <v>45108</v>
          </cell>
          <cell r="RI102">
            <v>0</v>
          </cell>
          <cell r="RJ102">
            <v>0</v>
          </cell>
          <cell r="RK102">
            <v>45108</v>
          </cell>
          <cell r="RL102" t="str">
            <v>3962183</v>
          </cell>
          <cell r="RM102">
            <v>45200</v>
          </cell>
          <cell r="RN102" t="str">
            <v>3962260　</v>
          </cell>
          <cell r="RO102">
            <v>45108</v>
          </cell>
          <cell r="RP102" t="str">
            <v>3962202　</v>
          </cell>
          <cell r="RQ102">
            <v>45200</v>
          </cell>
          <cell r="RR102" t="str">
            <v>3962269　</v>
          </cell>
          <cell r="RS102">
            <v>45176</v>
          </cell>
          <cell r="RT102">
            <v>3962296</v>
          </cell>
          <cell r="RU102">
            <v>0</v>
          </cell>
          <cell r="RV102">
            <v>0</v>
          </cell>
        </row>
        <row r="103">
          <cell r="A103">
            <v>94</v>
          </cell>
          <cell r="B103">
            <v>45239</v>
          </cell>
          <cell r="C103" t="str">
            <v xml:space="preserve">HRB1303 EXP </v>
          </cell>
          <cell r="D103">
            <v>13035463</v>
          </cell>
          <cell r="E103" t="str">
            <v>BDH0114</v>
          </cell>
          <cell r="F103" t="str">
            <v>インド</v>
          </cell>
          <cell r="G103" t="str">
            <v>Ａｍａｄａ　（Ｉｎｄｉａ）　Ｐｖｔ．　Ｌ</v>
          </cell>
          <cell r="H103" t="str">
            <v>制御盤</v>
          </cell>
          <cell r="I103" t="str">
            <v>南陵</v>
          </cell>
          <cell r="J103" t="str">
            <v>土岐</v>
          </cell>
          <cell r="K103">
            <v>45198</v>
          </cell>
          <cell r="L103">
            <v>0.95</v>
          </cell>
          <cell r="M103">
            <v>1</v>
          </cell>
          <cell r="O103">
            <v>1</v>
          </cell>
          <cell r="P103">
            <v>45204</v>
          </cell>
          <cell r="Q103">
            <v>1</v>
          </cell>
          <cell r="R103">
            <v>45209</v>
          </cell>
          <cell r="S103">
            <v>1</v>
          </cell>
          <cell r="T103">
            <v>45209</v>
          </cell>
          <cell r="U103">
            <v>45206</v>
          </cell>
          <cell r="V103">
            <v>45210</v>
          </cell>
          <cell r="W103">
            <v>45209</v>
          </cell>
          <cell r="X103">
            <v>1</v>
          </cell>
          <cell r="Y103">
            <v>45225</v>
          </cell>
          <cell r="AA103">
            <v>45218</v>
          </cell>
          <cell r="AB103">
            <v>45219</v>
          </cell>
          <cell r="AC103" t="str">
            <v>45200</v>
          </cell>
          <cell r="AD103" t="str">
            <v>3962258</v>
          </cell>
          <cell r="AE103" t="str">
            <v>3962260　</v>
          </cell>
          <cell r="AF103" t="str">
            <v>3962267　</v>
          </cell>
          <cell r="AG103" t="str">
            <v>3962271　</v>
          </cell>
          <cell r="CR103">
            <v>45200</v>
          </cell>
          <cell r="CS103">
            <v>3962258</v>
          </cell>
          <cell r="CX103">
            <v>45200</v>
          </cell>
          <cell r="CY103">
            <v>3962260</v>
          </cell>
          <cell r="DB103" t="str">
            <v>　</v>
          </cell>
          <cell r="DC103" t="str">
            <v>　</v>
          </cell>
          <cell r="DL103" t="str">
            <v>　</v>
          </cell>
          <cell r="DM103" t="str">
            <v>　</v>
          </cell>
          <cell r="DR103">
            <v>45200</v>
          </cell>
          <cell r="DS103">
            <v>3962267</v>
          </cell>
          <cell r="DZ103" t="str">
            <v>　</v>
          </cell>
          <cell r="EA103" t="str">
            <v>　</v>
          </cell>
          <cell r="EB103">
            <v>45200</v>
          </cell>
          <cell r="EC103">
            <v>3962271</v>
          </cell>
          <cell r="EF103">
            <v>45176</v>
          </cell>
          <cell r="EG103">
            <v>3962296</v>
          </cell>
          <cell r="EJ103" t="str">
            <v>　</v>
          </cell>
          <cell r="EK103" t="str">
            <v>　</v>
          </cell>
          <cell r="EM103">
            <v>45182</v>
          </cell>
          <cell r="EZ103">
            <v>45000</v>
          </cell>
          <cell r="FA103">
            <v>3962129</v>
          </cell>
          <cell r="RC103">
            <v>45218</v>
          </cell>
          <cell r="RD103">
            <v>0</v>
          </cell>
          <cell r="RE103">
            <v>45200</v>
          </cell>
          <cell r="RF103">
            <v>45200</v>
          </cell>
          <cell r="RG103">
            <v>0</v>
          </cell>
          <cell r="RH103">
            <v>0</v>
          </cell>
          <cell r="RI103">
            <v>45200</v>
          </cell>
          <cell r="RJ103">
            <v>0</v>
          </cell>
          <cell r="RK103">
            <v>45200</v>
          </cell>
          <cell r="RL103" t="str">
            <v>3962258</v>
          </cell>
          <cell r="RM103">
            <v>45200</v>
          </cell>
          <cell r="RN103" t="str">
            <v>3962260　</v>
          </cell>
          <cell r="RO103">
            <v>45200</v>
          </cell>
          <cell r="RP103" t="str">
            <v>3962267　</v>
          </cell>
          <cell r="RQ103">
            <v>45200</v>
          </cell>
          <cell r="RR103" t="str">
            <v>3962271　</v>
          </cell>
          <cell r="RS103">
            <v>45176</v>
          </cell>
          <cell r="RT103">
            <v>3962296</v>
          </cell>
          <cell r="RU103">
            <v>0</v>
          </cell>
          <cell r="RV103">
            <v>0</v>
          </cell>
        </row>
        <row r="104">
          <cell r="A104">
            <v>95</v>
          </cell>
          <cell r="B104">
            <v>45240</v>
          </cell>
          <cell r="C104" t="str">
            <v xml:space="preserve">HRB1303 EXP </v>
          </cell>
          <cell r="D104">
            <v>13035462</v>
          </cell>
          <cell r="E104" t="str">
            <v>BDA0596</v>
          </cell>
          <cell r="F104" t="str">
            <v>カナダ</v>
          </cell>
          <cell r="G104" t="str">
            <v>ＡＭＡＤＡ　ＣＡＮＡＤＡ　ＬＴＤ．</v>
          </cell>
          <cell r="H104" t="str">
            <v>制御盤</v>
          </cell>
          <cell r="I104" t="str">
            <v>南陵</v>
          </cell>
          <cell r="J104" t="str">
            <v>土岐</v>
          </cell>
          <cell r="K104">
            <v>45198</v>
          </cell>
          <cell r="L104">
            <v>0.95</v>
          </cell>
          <cell r="M104">
            <v>1</v>
          </cell>
          <cell r="O104">
            <v>1</v>
          </cell>
          <cell r="P104">
            <v>45205</v>
          </cell>
          <cell r="Q104">
            <v>1</v>
          </cell>
          <cell r="R104">
            <v>45209</v>
          </cell>
          <cell r="S104">
            <v>1</v>
          </cell>
          <cell r="T104">
            <v>45209</v>
          </cell>
          <cell r="U104">
            <v>45209</v>
          </cell>
          <cell r="V104">
            <v>45210</v>
          </cell>
          <cell r="W104">
            <v>45209</v>
          </cell>
          <cell r="X104">
            <v>1</v>
          </cell>
          <cell r="Y104">
            <v>45225</v>
          </cell>
          <cell r="AA104">
            <v>45218</v>
          </cell>
          <cell r="AB104">
            <v>45219</v>
          </cell>
          <cell r="AC104" t="str">
            <v>45200</v>
          </cell>
          <cell r="AD104" t="str">
            <v>3962258</v>
          </cell>
          <cell r="AE104" t="str">
            <v>3962260　</v>
          </cell>
          <cell r="AF104" t="str">
            <v>3962267　</v>
          </cell>
          <cell r="AG104" t="str">
            <v>3962271　</v>
          </cell>
          <cell r="CR104">
            <v>45200</v>
          </cell>
          <cell r="CS104">
            <v>3962258</v>
          </cell>
          <cell r="CX104">
            <v>45200</v>
          </cell>
          <cell r="CY104">
            <v>3962260</v>
          </cell>
          <cell r="DB104" t="str">
            <v>　</v>
          </cell>
          <cell r="DC104" t="str">
            <v>　</v>
          </cell>
          <cell r="DL104" t="str">
            <v>　</v>
          </cell>
          <cell r="DM104" t="str">
            <v>　</v>
          </cell>
          <cell r="DR104">
            <v>45200</v>
          </cell>
          <cell r="DS104">
            <v>3962267</v>
          </cell>
          <cell r="DZ104" t="str">
            <v>　</v>
          </cell>
          <cell r="EA104" t="str">
            <v>　</v>
          </cell>
          <cell r="EB104">
            <v>45200</v>
          </cell>
          <cell r="EC104">
            <v>3962271</v>
          </cell>
          <cell r="EF104">
            <v>45176</v>
          </cell>
          <cell r="EG104">
            <v>3962296</v>
          </cell>
          <cell r="EJ104" t="str">
            <v>　</v>
          </cell>
          <cell r="EK104" t="str">
            <v>　</v>
          </cell>
          <cell r="EM104">
            <v>45182</v>
          </cell>
          <cell r="EX104">
            <v>45231</v>
          </cell>
          <cell r="EY104">
            <v>3962334</v>
          </cell>
          <cell r="RC104">
            <v>45218</v>
          </cell>
          <cell r="RD104">
            <v>0</v>
          </cell>
          <cell r="RE104">
            <v>45200</v>
          </cell>
          <cell r="RF104">
            <v>45200</v>
          </cell>
          <cell r="RG104">
            <v>0</v>
          </cell>
          <cell r="RH104">
            <v>0</v>
          </cell>
          <cell r="RI104">
            <v>45200</v>
          </cell>
          <cell r="RJ104">
            <v>0</v>
          </cell>
          <cell r="RK104">
            <v>45200</v>
          </cell>
          <cell r="RL104" t="str">
            <v>3962258</v>
          </cell>
          <cell r="RM104">
            <v>45200</v>
          </cell>
          <cell r="RN104" t="str">
            <v>3962260　</v>
          </cell>
          <cell r="RO104">
            <v>45200</v>
          </cell>
          <cell r="RP104" t="str">
            <v>3962267　</v>
          </cell>
          <cell r="RQ104">
            <v>45200</v>
          </cell>
          <cell r="RR104" t="str">
            <v>3962271　</v>
          </cell>
          <cell r="RS104">
            <v>45176</v>
          </cell>
          <cell r="RT104">
            <v>3962296</v>
          </cell>
          <cell r="RU104">
            <v>0</v>
          </cell>
          <cell r="RV104">
            <v>0</v>
          </cell>
        </row>
        <row r="105">
          <cell r="A105">
            <v>96</v>
          </cell>
          <cell r="B105">
            <v>45241</v>
          </cell>
          <cell r="C105" t="str">
            <v xml:space="preserve">HRB1303  </v>
          </cell>
          <cell r="D105">
            <v>13035455</v>
          </cell>
          <cell r="E105">
            <v>185966</v>
          </cell>
          <cell r="F105" t="str">
            <v>日本</v>
          </cell>
          <cell r="G105" t="str">
            <v>（株）米沢小高工業</v>
          </cell>
          <cell r="H105" t="str">
            <v>制御盤</v>
          </cell>
          <cell r="I105" t="str">
            <v>南陵</v>
          </cell>
          <cell r="J105" t="str">
            <v>土岐</v>
          </cell>
          <cell r="K105">
            <v>45199</v>
          </cell>
          <cell r="L105">
            <v>0.98</v>
          </cell>
          <cell r="M105">
            <v>1</v>
          </cell>
          <cell r="O105">
            <v>1</v>
          </cell>
          <cell r="P105">
            <v>45205</v>
          </cell>
          <cell r="Q105">
            <v>1</v>
          </cell>
          <cell r="R105">
            <v>45210</v>
          </cell>
          <cell r="S105">
            <v>1</v>
          </cell>
          <cell r="T105">
            <v>45210</v>
          </cell>
          <cell r="U105">
            <v>45209</v>
          </cell>
          <cell r="V105">
            <v>45211</v>
          </cell>
          <cell r="W105">
            <v>45210</v>
          </cell>
          <cell r="X105">
            <v>1</v>
          </cell>
          <cell r="Y105">
            <v>45226</v>
          </cell>
          <cell r="AA105">
            <v>45218</v>
          </cell>
          <cell r="AB105">
            <v>45219</v>
          </cell>
          <cell r="AC105" t="str">
            <v>45108</v>
          </cell>
          <cell r="AD105" t="str">
            <v>3962183</v>
          </cell>
          <cell r="AE105" t="str">
            <v>3962260　</v>
          </cell>
          <cell r="AF105" t="str">
            <v>3962202　</v>
          </cell>
          <cell r="AG105" t="str">
            <v>3962269　</v>
          </cell>
          <cell r="CH105">
            <v>45108</v>
          </cell>
          <cell r="CI105">
            <v>3962183</v>
          </cell>
          <cell r="CX105">
            <v>45200</v>
          </cell>
          <cell r="CY105">
            <v>3962260</v>
          </cell>
          <cell r="DB105" t="str">
            <v>　</v>
          </cell>
          <cell r="DC105" t="str">
            <v>　</v>
          </cell>
          <cell r="DH105">
            <v>45108</v>
          </cell>
          <cell r="DI105">
            <v>3962202</v>
          </cell>
          <cell r="DL105" t="str">
            <v>　</v>
          </cell>
          <cell r="DM105" t="str">
            <v>　</v>
          </cell>
          <cell r="DV105">
            <v>45200</v>
          </cell>
          <cell r="DW105">
            <v>3962269</v>
          </cell>
          <cell r="DZ105" t="str">
            <v>　</v>
          </cell>
          <cell r="EA105" t="str">
            <v>　</v>
          </cell>
          <cell r="EF105">
            <v>45176</v>
          </cell>
          <cell r="EG105">
            <v>3962296</v>
          </cell>
          <cell r="EJ105" t="str">
            <v>　</v>
          </cell>
          <cell r="EK105" t="str">
            <v>　</v>
          </cell>
          <cell r="EM105">
            <v>45182</v>
          </cell>
          <cell r="ET105">
            <v>45108</v>
          </cell>
          <cell r="EU105">
            <v>3962222</v>
          </cell>
          <cell r="EX105">
            <v>45231</v>
          </cell>
          <cell r="EY105">
            <v>3962334</v>
          </cell>
          <cell r="RC105">
            <v>45218</v>
          </cell>
          <cell r="RD105">
            <v>45108</v>
          </cell>
          <cell r="RE105">
            <v>0</v>
          </cell>
          <cell r="RF105">
            <v>45200</v>
          </cell>
          <cell r="RG105">
            <v>0</v>
          </cell>
          <cell r="RH105">
            <v>45108</v>
          </cell>
          <cell r="RI105">
            <v>0</v>
          </cell>
          <cell r="RJ105">
            <v>0</v>
          </cell>
          <cell r="RK105">
            <v>45108</v>
          </cell>
          <cell r="RL105" t="str">
            <v>3962183</v>
          </cell>
          <cell r="RM105">
            <v>45200</v>
          </cell>
          <cell r="RN105" t="str">
            <v>3962260　</v>
          </cell>
          <cell r="RO105">
            <v>45108</v>
          </cell>
          <cell r="RP105" t="str">
            <v>3962202　</v>
          </cell>
          <cell r="RQ105">
            <v>45200</v>
          </cell>
          <cell r="RR105" t="str">
            <v>3962269　</v>
          </cell>
          <cell r="RS105">
            <v>45176</v>
          </cell>
          <cell r="RT105">
            <v>3962296</v>
          </cell>
          <cell r="RU105">
            <v>0</v>
          </cell>
          <cell r="RV105">
            <v>0</v>
          </cell>
        </row>
        <row r="106">
          <cell r="A106">
            <v>97</v>
          </cell>
          <cell r="B106">
            <v>45242</v>
          </cell>
          <cell r="C106" t="str">
            <v xml:space="preserve">HRB5020  </v>
          </cell>
          <cell r="D106">
            <v>50205105</v>
          </cell>
          <cell r="E106">
            <v>184899</v>
          </cell>
          <cell r="F106" t="str">
            <v>日本</v>
          </cell>
          <cell r="G106" t="str">
            <v>（株）アマダベンディングＳ部</v>
          </cell>
          <cell r="H106" t="str">
            <v>制御盤</v>
          </cell>
          <cell r="I106" t="str">
            <v>南陵</v>
          </cell>
          <cell r="J106" t="str">
            <v>土岐</v>
          </cell>
          <cell r="K106">
            <v>45199</v>
          </cell>
          <cell r="L106">
            <v>0.95</v>
          </cell>
          <cell r="M106">
            <v>1</v>
          </cell>
          <cell r="N106">
            <v>45202</v>
          </cell>
          <cell r="O106">
            <v>1</v>
          </cell>
          <cell r="P106">
            <v>45206</v>
          </cell>
          <cell r="Q106">
            <v>1</v>
          </cell>
          <cell r="R106">
            <v>45210</v>
          </cell>
          <cell r="S106">
            <v>1</v>
          </cell>
          <cell r="T106">
            <v>45210</v>
          </cell>
          <cell r="U106">
            <v>45209</v>
          </cell>
          <cell r="V106">
            <v>45211</v>
          </cell>
          <cell r="W106">
            <v>45210</v>
          </cell>
          <cell r="X106">
            <v>1</v>
          </cell>
          <cell r="Y106">
            <v>45230</v>
          </cell>
          <cell r="AA106">
            <v>45218</v>
          </cell>
          <cell r="AB106">
            <v>45219</v>
          </cell>
          <cell r="AC106" t="str">
            <v>44943</v>
          </cell>
          <cell r="AD106" t="str">
            <v>3861927</v>
          </cell>
          <cell r="AE106" t="str">
            <v>3962260　</v>
          </cell>
          <cell r="AF106" t="str">
            <v>3861936　</v>
          </cell>
          <cell r="AG106" t="str">
            <v>3962269　</v>
          </cell>
          <cell r="CD106">
            <v>44943</v>
          </cell>
          <cell r="CE106">
            <v>3861927</v>
          </cell>
          <cell r="CX106">
            <v>45200</v>
          </cell>
          <cell r="CY106">
            <v>3962260</v>
          </cell>
          <cell r="DB106" t="str">
            <v>　</v>
          </cell>
          <cell r="DC106" t="str">
            <v>　</v>
          </cell>
          <cell r="DD106">
            <v>44943</v>
          </cell>
          <cell r="DE106">
            <v>3861936</v>
          </cell>
          <cell r="DL106" t="str">
            <v>　</v>
          </cell>
          <cell r="DM106" t="str">
            <v>　</v>
          </cell>
          <cell r="DV106">
            <v>45200</v>
          </cell>
          <cell r="DW106">
            <v>3962269</v>
          </cell>
          <cell r="DZ106" t="str">
            <v>　</v>
          </cell>
          <cell r="EA106" t="str">
            <v>　</v>
          </cell>
          <cell r="EF106">
            <v>45176</v>
          </cell>
          <cell r="EG106">
            <v>3962296</v>
          </cell>
          <cell r="EJ106" t="str">
            <v>　</v>
          </cell>
          <cell r="EK106" t="str">
            <v>　</v>
          </cell>
          <cell r="EM106">
            <v>45182</v>
          </cell>
          <cell r="EX106">
            <v>45231</v>
          </cell>
          <cell r="EY106">
            <v>3962334</v>
          </cell>
          <cell r="RC106">
            <v>45218</v>
          </cell>
          <cell r="RD106">
            <v>44943</v>
          </cell>
          <cell r="RE106">
            <v>0</v>
          </cell>
          <cell r="RF106">
            <v>45200</v>
          </cell>
          <cell r="RG106">
            <v>0</v>
          </cell>
          <cell r="RH106">
            <v>44943</v>
          </cell>
          <cell r="RI106">
            <v>0</v>
          </cell>
          <cell r="RJ106">
            <v>0</v>
          </cell>
          <cell r="RK106">
            <v>44943</v>
          </cell>
          <cell r="RL106" t="str">
            <v>3861927</v>
          </cell>
          <cell r="RM106">
            <v>45200</v>
          </cell>
          <cell r="RN106" t="str">
            <v>3962260　</v>
          </cell>
          <cell r="RO106">
            <v>44943</v>
          </cell>
          <cell r="RP106" t="str">
            <v>3861936　</v>
          </cell>
          <cell r="RQ106">
            <v>45200</v>
          </cell>
          <cell r="RR106" t="str">
            <v>3962269　</v>
          </cell>
          <cell r="RS106">
            <v>45176</v>
          </cell>
          <cell r="RT106">
            <v>3962296</v>
          </cell>
          <cell r="RU106">
            <v>0</v>
          </cell>
          <cell r="RV106">
            <v>0</v>
          </cell>
        </row>
        <row r="107">
          <cell r="A107">
            <v>98</v>
          </cell>
          <cell r="B107">
            <v>45243</v>
          </cell>
          <cell r="C107" t="str">
            <v xml:space="preserve">HRB5020  </v>
          </cell>
          <cell r="D107">
            <v>50205106</v>
          </cell>
          <cell r="E107">
            <v>185900</v>
          </cell>
          <cell r="F107" t="str">
            <v>日本</v>
          </cell>
          <cell r="G107" t="str">
            <v>（株）アマダベンディングＳ部</v>
          </cell>
          <cell r="H107" t="str">
            <v>制御盤</v>
          </cell>
          <cell r="I107" t="str">
            <v>南陵</v>
          </cell>
          <cell r="J107" t="str">
            <v>土岐</v>
          </cell>
          <cell r="K107">
            <v>45199</v>
          </cell>
          <cell r="L107">
            <v>0.95</v>
          </cell>
          <cell r="M107">
            <v>1</v>
          </cell>
          <cell r="N107">
            <v>45202</v>
          </cell>
          <cell r="O107">
            <v>1</v>
          </cell>
          <cell r="P107">
            <v>45206</v>
          </cell>
          <cell r="Q107">
            <v>1</v>
          </cell>
          <cell r="R107">
            <v>45211</v>
          </cell>
          <cell r="S107">
            <v>1</v>
          </cell>
          <cell r="T107">
            <v>45211</v>
          </cell>
          <cell r="U107">
            <v>45209</v>
          </cell>
          <cell r="V107">
            <v>45212</v>
          </cell>
          <cell r="W107">
            <v>45211</v>
          </cell>
          <cell r="X107">
            <v>1</v>
          </cell>
          <cell r="Y107">
            <v>45230</v>
          </cell>
          <cell r="AA107">
            <v>45218</v>
          </cell>
          <cell r="AB107">
            <v>45219</v>
          </cell>
          <cell r="AC107" t="str">
            <v>44943</v>
          </cell>
          <cell r="AD107" t="str">
            <v>3861927</v>
          </cell>
          <cell r="AE107" t="str">
            <v>3962260　</v>
          </cell>
          <cell r="AF107" t="str">
            <v>3962041　</v>
          </cell>
          <cell r="AG107" t="str">
            <v>3962269　</v>
          </cell>
          <cell r="CD107">
            <v>44943</v>
          </cell>
          <cell r="CE107">
            <v>3861927</v>
          </cell>
          <cell r="CX107">
            <v>45200</v>
          </cell>
          <cell r="CY107">
            <v>3962260</v>
          </cell>
          <cell r="DB107" t="str">
            <v>　</v>
          </cell>
          <cell r="DC107" t="str">
            <v>　</v>
          </cell>
          <cell r="DD107">
            <v>44972</v>
          </cell>
          <cell r="DE107">
            <v>3962041</v>
          </cell>
          <cell r="DL107" t="str">
            <v>　</v>
          </cell>
          <cell r="DM107" t="str">
            <v>　</v>
          </cell>
          <cell r="DV107">
            <v>45200</v>
          </cell>
          <cell r="DW107">
            <v>3962269</v>
          </cell>
          <cell r="DZ107" t="str">
            <v>　</v>
          </cell>
          <cell r="EA107" t="str">
            <v>　</v>
          </cell>
          <cell r="EF107">
            <v>45176</v>
          </cell>
          <cell r="EG107">
            <v>3962296</v>
          </cell>
          <cell r="EJ107" t="str">
            <v>　</v>
          </cell>
          <cell r="EK107" t="str">
            <v>　</v>
          </cell>
          <cell r="EM107">
            <v>45182</v>
          </cell>
          <cell r="EX107">
            <v>45231</v>
          </cell>
          <cell r="EY107">
            <v>3962334</v>
          </cell>
          <cell r="RC107">
            <v>45218</v>
          </cell>
          <cell r="RD107">
            <v>44943</v>
          </cell>
          <cell r="RE107">
            <v>0</v>
          </cell>
          <cell r="RF107">
            <v>45200</v>
          </cell>
          <cell r="RG107">
            <v>0</v>
          </cell>
          <cell r="RH107">
            <v>44972</v>
          </cell>
          <cell r="RI107">
            <v>0</v>
          </cell>
          <cell r="RJ107">
            <v>0</v>
          </cell>
          <cell r="RK107">
            <v>44943</v>
          </cell>
          <cell r="RL107" t="str">
            <v>3861927</v>
          </cell>
          <cell r="RM107">
            <v>45200</v>
          </cell>
          <cell r="RN107" t="str">
            <v>3962260　</v>
          </cell>
          <cell r="RO107">
            <v>44972</v>
          </cell>
          <cell r="RP107" t="str">
            <v>3962041　</v>
          </cell>
          <cell r="RQ107">
            <v>45200</v>
          </cell>
          <cell r="RR107" t="str">
            <v>3962269　</v>
          </cell>
          <cell r="RS107">
            <v>45176</v>
          </cell>
          <cell r="RT107">
            <v>3962296</v>
          </cell>
          <cell r="RU107">
            <v>0</v>
          </cell>
          <cell r="RV107">
            <v>0</v>
          </cell>
        </row>
        <row r="108">
          <cell r="A108">
            <v>99</v>
          </cell>
          <cell r="B108">
            <v>45244</v>
          </cell>
          <cell r="C108" t="str">
            <v xml:space="preserve">HRB8025  </v>
          </cell>
          <cell r="D108">
            <v>80255329</v>
          </cell>
          <cell r="E108">
            <v>185911</v>
          </cell>
          <cell r="F108" t="str">
            <v>日本</v>
          </cell>
          <cell r="G108" t="str">
            <v>（株）アマダベンディングＳ部</v>
          </cell>
          <cell r="H108" t="str">
            <v>制御盤</v>
          </cell>
          <cell r="I108" t="str">
            <v>南陵</v>
          </cell>
          <cell r="J108" t="str">
            <v>土岐</v>
          </cell>
          <cell r="K108">
            <v>45203</v>
          </cell>
          <cell r="M108">
            <v>1</v>
          </cell>
          <cell r="N108">
            <v>45204</v>
          </cell>
          <cell r="O108">
            <v>1</v>
          </cell>
          <cell r="P108">
            <v>45209</v>
          </cell>
          <cell r="Q108">
            <v>1</v>
          </cell>
          <cell r="R108">
            <v>45211</v>
          </cell>
          <cell r="S108">
            <v>1</v>
          </cell>
          <cell r="T108">
            <v>45211</v>
          </cell>
          <cell r="U108">
            <v>45216</v>
          </cell>
          <cell r="V108">
            <v>45212</v>
          </cell>
          <cell r="W108">
            <v>45216</v>
          </cell>
          <cell r="X108">
            <v>1</v>
          </cell>
          <cell r="Y108">
            <v>45231</v>
          </cell>
          <cell r="AA108">
            <v>45218</v>
          </cell>
          <cell r="AB108">
            <v>45219</v>
          </cell>
          <cell r="AC108" t="str">
            <v>45231</v>
          </cell>
          <cell r="AD108" t="str">
            <v>3962276</v>
          </cell>
          <cell r="AE108" t="str">
            <v>3962260　</v>
          </cell>
          <cell r="AF108" t="str">
            <v>3962262　</v>
          </cell>
          <cell r="AG108" t="str">
            <v>3962269　</v>
          </cell>
          <cell r="CF108">
            <v>45231</v>
          </cell>
          <cell r="CG108">
            <v>3962276</v>
          </cell>
          <cell r="CX108">
            <v>45200</v>
          </cell>
          <cell r="CY108">
            <v>3962260</v>
          </cell>
          <cell r="DB108" t="str">
            <v>　</v>
          </cell>
          <cell r="DC108" t="str">
            <v>　</v>
          </cell>
          <cell r="DF108">
            <v>45200</v>
          </cell>
          <cell r="DG108">
            <v>3962262</v>
          </cell>
          <cell r="DL108" t="str">
            <v>　</v>
          </cell>
          <cell r="DM108" t="str">
            <v>　</v>
          </cell>
          <cell r="DV108">
            <v>45200</v>
          </cell>
          <cell r="DW108">
            <v>3962269</v>
          </cell>
          <cell r="DZ108" t="str">
            <v>　</v>
          </cell>
          <cell r="EA108" t="str">
            <v>　</v>
          </cell>
          <cell r="EF108">
            <v>45176</v>
          </cell>
          <cell r="EG108">
            <v>3962296</v>
          </cell>
          <cell r="EJ108" t="str">
            <v>　</v>
          </cell>
          <cell r="EK108" t="str">
            <v>　</v>
          </cell>
          <cell r="EM108">
            <v>45182</v>
          </cell>
          <cell r="EX108">
            <v>45231</v>
          </cell>
          <cell r="EY108">
            <v>3962334</v>
          </cell>
          <cell r="RC108">
            <v>45218</v>
          </cell>
          <cell r="RD108">
            <v>45231</v>
          </cell>
          <cell r="RE108">
            <v>0</v>
          </cell>
          <cell r="RF108">
            <v>45200</v>
          </cell>
          <cell r="RG108">
            <v>0</v>
          </cell>
          <cell r="RH108">
            <v>45200</v>
          </cell>
          <cell r="RI108">
            <v>0</v>
          </cell>
          <cell r="RJ108">
            <v>0</v>
          </cell>
          <cell r="RK108">
            <v>45231</v>
          </cell>
          <cell r="RL108" t="str">
            <v>3962276</v>
          </cell>
          <cell r="RM108">
            <v>45200</v>
          </cell>
          <cell r="RN108" t="str">
            <v>3962260　</v>
          </cell>
          <cell r="RO108">
            <v>45200</v>
          </cell>
          <cell r="RP108" t="str">
            <v>3962262　</v>
          </cell>
          <cell r="RQ108">
            <v>45200</v>
          </cell>
          <cell r="RR108" t="str">
            <v>3962269　</v>
          </cell>
          <cell r="RS108">
            <v>45176</v>
          </cell>
          <cell r="RT108">
            <v>3962296</v>
          </cell>
          <cell r="RU108">
            <v>0</v>
          </cell>
          <cell r="RV108">
            <v>0</v>
          </cell>
        </row>
        <row r="109">
          <cell r="A109">
            <v>100</v>
          </cell>
          <cell r="C109" t="str">
            <v>HRB1003ATC</v>
          </cell>
          <cell r="D109">
            <v>10395073</v>
          </cell>
          <cell r="F109" t="str">
            <v>DMS</v>
          </cell>
          <cell r="G109" t="str">
            <v>ＢＸ鐵矢（株）</v>
          </cell>
          <cell r="H109" t="str">
            <v>ATC盤</v>
          </cell>
          <cell r="I109" t="str">
            <v>南陵</v>
          </cell>
          <cell r="J109" t="str">
            <v>土岐</v>
          </cell>
          <cell r="S109">
            <v>0.3</v>
          </cell>
          <cell r="T109" t="str">
            <v>〇</v>
          </cell>
          <cell r="U109">
            <v>45213</v>
          </cell>
          <cell r="W109">
            <v>45210</v>
          </cell>
          <cell r="X109">
            <v>1</v>
          </cell>
          <cell r="Y109">
            <v>45226</v>
          </cell>
          <cell r="AA109">
            <v>45218</v>
          </cell>
          <cell r="AB109">
            <v>45219</v>
          </cell>
          <cell r="DB109" t="str">
            <v>　</v>
          </cell>
          <cell r="DC109" t="str">
            <v>　</v>
          </cell>
          <cell r="DL109" t="str">
            <v>　</v>
          </cell>
          <cell r="DM109" t="str">
            <v>　</v>
          </cell>
          <cell r="DZ109" t="str">
            <v>　</v>
          </cell>
          <cell r="EA109" t="str">
            <v>　</v>
          </cell>
          <cell r="EJ109" t="str">
            <v>　</v>
          </cell>
          <cell r="EK109" t="str">
            <v>　</v>
          </cell>
          <cell r="RC109">
            <v>45218</v>
          </cell>
          <cell r="RD109">
            <v>0</v>
          </cell>
          <cell r="RE109">
            <v>0</v>
          </cell>
          <cell r="RF109">
            <v>0</v>
          </cell>
          <cell r="RG109">
            <v>0</v>
          </cell>
          <cell r="RH109">
            <v>0</v>
          </cell>
          <cell r="RI109">
            <v>0</v>
          </cell>
          <cell r="RJ109">
            <v>0</v>
          </cell>
          <cell r="RK109">
            <v>0</v>
          </cell>
          <cell r="RL109">
            <v>0</v>
          </cell>
          <cell r="RM109">
            <v>0</v>
          </cell>
          <cell r="RN109">
            <v>0</v>
          </cell>
          <cell r="RO109">
            <v>0</v>
          </cell>
          <cell r="RP109">
            <v>0</v>
          </cell>
          <cell r="RQ109">
            <v>0</v>
          </cell>
          <cell r="RR109">
            <v>0</v>
          </cell>
          <cell r="RS109">
            <v>0</v>
          </cell>
          <cell r="RT109">
            <v>0</v>
          </cell>
          <cell r="RU109">
            <v>0</v>
          </cell>
          <cell r="RV109">
            <v>0</v>
          </cell>
        </row>
        <row r="110">
          <cell r="A110">
            <v>101</v>
          </cell>
          <cell r="C110" t="str">
            <v>HRB1003ATC</v>
          </cell>
          <cell r="D110" t="str">
            <v>RC130096</v>
          </cell>
          <cell r="F110" t="str">
            <v>EU</v>
          </cell>
          <cell r="G110" t="str">
            <v>AESA</v>
          </cell>
          <cell r="H110" t="str">
            <v>ATC盤</v>
          </cell>
          <cell r="I110" t="str">
            <v>南陵</v>
          </cell>
          <cell r="J110" t="str">
            <v>土岐</v>
          </cell>
          <cell r="T110" t="str">
            <v>〇</v>
          </cell>
          <cell r="U110">
            <v>45213</v>
          </cell>
          <cell r="X110">
            <v>1</v>
          </cell>
          <cell r="Y110">
            <v>45232</v>
          </cell>
          <cell r="AA110">
            <v>45218</v>
          </cell>
          <cell r="AB110">
            <v>45219</v>
          </cell>
          <cell r="DB110" t="str">
            <v>　</v>
          </cell>
          <cell r="DC110" t="str">
            <v>　</v>
          </cell>
          <cell r="DL110" t="str">
            <v>　</v>
          </cell>
          <cell r="DM110" t="str">
            <v>　</v>
          </cell>
          <cell r="DZ110" t="str">
            <v>　</v>
          </cell>
          <cell r="EA110" t="str">
            <v>　</v>
          </cell>
          <cell r="EJ110" t="str">
            <v>　</v>
          </cell>
          <cell r="EK110" t="str">
            <v>　</v>
          </cell>
          <cell r="RC110">
            <v>45218</v>
          </cell>
          <cell r="RD110">
            <v>0</v>
          </cell>
          <cell r="RE110">
            <v>0</v>
          </cell>
          <cell r="RF110">
            <v>0</v>
          </cell>
          <cell r="RG110">
            <v>0</v>
          </cell>
          <cell r="RH110">
            <v>0</v>
          </cell>
          <cell r="RI110">
            <v>0</v>
          </cell>
          <cell r="RJ110">
            <v>0</v>
          </cell>
          <cell r="RK110">
            <v>0</v>
          </cell>
          <cell r="RL110">
            <v>0</v>
          </cell>
          <cell r="RM110">
            <v>0</v>
          </cell>
          <cell r="RN110">
            <v>0</v>
          </cell>
          <cell r="RO110">
            <v>0</v>
          </cell>
          <cell r="RP110">
            <v>0</v>
          </cell>
          <cell r="RQ110">
            <v>0</v>
          </cell>
          <cell r="RR110">
            <v>0</v>
          </cell>
          <cell r="RS110">
            <v>0</v>
          </cell>
          <cell r="RT110">
            <v>0</v>
          </cell>
          <cell r="RU110">
            <v>0</v>
          </cell>
          <cell r="RV110">
            <v>0</v>
          </cell>
        </row>
        <row r="111">
          <cell r="A111">
            <v>102</v>
          </cell>
          <cell r="B111">
            <v>45245</v>
          </cell>
          <cell r="C111" t="str">
            <v xml:space="preserve">HRB8025  </v>
          </cell>
          <cell r="D111">
            <v>80255330</v>
          </cell>
          <cell r="E111">
            <v>185922</v>
          </cell>
          <cell r="F111" t="str">
            <v>日本</v>
          </cell>
          <cell r="G111" t="str">
            <v>（株）アマダベンディングＳ部</v>
          </cell>
          <cell r="H111" t="str">
            <v>制御盤</v>
          </cell>
          <cell r="I111" t="str">
            <v>南陵</v>
          </cell>
          <cell r="J111" t="str">
            <v>土岐</v>
          </cell>
          <cell r="K111">
            <v>45203</v>
          </cell>
          <cell r="M111">
            <v>1</v>
          </cell>
          <cell r="N111">
            <v>45204</v>
          </cell>
          <cell r="O111">
            <v>1</v>
          </cell>
          <cell r="P111">
            <v>45209</v>
          </cell>
          <cell r="Q111">
            <v>1</v>
          </cell>
          <cell r="R111">
            <v>45212</v>
          </cell>
          <cell r="S111">
            <v>1</v>
          </cell>
          <cell r="T111">
            <v>45212</v>
          </cell>
          <cell r="U111">
            <v>45216</v>
          </cell>
          <cell r="V111">
            <v>45213</v>
          </cell>
          <cell r="W111">
            <v>45217</v>
          </cell>
          <cell r="X111">
            <v>1</v>
          </cell>
          <cell r="Y111">
            <v>45231</v>
          </cell>
          <cell r="AA111">
            <v>45223</v>
          </cell>
          <cell r="AB111">
            <v>45224</v>
          </cell>
          <cell r="AC111" t="str">
            <v>45231</v>
          </cell>
          <cell r="AD111" t="str">
            <v>3962276</v>
          </cell>
          <cell r="AE111" t="str">
            <v>3962260　</v>
          </cell>
          <cell r="AF111" t="str">
            <v>3962262　</v>
          </cell>
          <cell r="AG111" t="str">
            <v>3962269　</v>
          </cell>
          <cell r="CF111">
            <v>45231</v>
          </cell>
          <cell r="CG111">
            <v>3962276</v>
          </cell>
          <cell r="CX111">
            <v>45200</v>
          </cell>
          <cell r="CY111">
            <v>3962260</v>
          </cell>
          <cell r="DB111" t="str">
            <v>　</v>
          </cell>
          <cell r="DC111" t="str">
            <v>　</v>
          </cell>
          <cell r="DF111">
            <v>45200</v>
          </cell>
          <cell r="DG111">
            <v>3962262</v>
          </cell>
          <cell r="DL111" t="str">
            <v>　</v>
          </cell>
          <cell r="DM111" t="str">
            <v>　</v>
          </cell>
          <cell r="DV111">
            <v>45200</v>
          </cell>
          <cell r="DW111">
            <v>3962269</v>
          </cell>
          <cell r="DZ111" t="str">
            <v>　</v>
          </cell>
          <cell r="EA111" t="str">
            <v>　</v>
          </cell>
          <cell r="EF111">
            <v>45176</v>
          </cell>
          <cell r="EG111">
            <v>3962296</v>
          </cell>
          <cell r="EJ111" t="str">
            <v>　</v>
          </cell>
          <cell r="EK111" t="str">
            <v>　</v>
          </cell>
          <cell r="EM111">
            <v>45182</v>
          </cell>
          <cell r="EX111">
            <v>45231</v>
          </cell>
          <cell r="EY111">
            <v>3962334</v>
          </cell>
          <cell r="RC111">
            <v>45223</v>
          </cell>
          <cell r="RD111">
            <v>45231</v>
          </cell>
          <cell r="RE111">
            <v>0</v>
          </cell>
          <cell r="RF111">
            <v>45200</v>
          </cell>
          <cell r="RG111">
            <v>0</v>
          </cell>
          <cell r="RH111">
            <v>45200</v>
          </cell>
          <cell r="RI111">
            <v>0</v>
          </cell>
          <cell r="RJ111">
            <v>0</v>
          </cell>
          <cell r="RK111">
            <v>45231</v>
          </cell>
          <cell r="RL111" t="str">
            <v>3962276</v>
          </cell>
          <cell r="RM111">
            <v>45200</v>
          </cell>
          <cell r="RN111" t="str">
            <v>3962260　</v>
          </cell>
          <cell r="RO111">
            <v>45200</v>
          </cell>
          <cell r="RP111" t="str">
            <v>3962262　</v>
          </cell>
          <cell r="RQ111">
            <v>45200</v>
          </cell>
          <cell r="RR111" t="str">
            <v>3962269　</v>
          </cell>
          <cell r="RS111">
            <v>45176</v>
          </cell>
          <cell r="RT111">
            <v>3962296</v>
          </cell>
          <cell r="RU111">
            <v>0</v>
          </cell>
          <cell r="RV111">
            <v>0</v>
          </cell>
        </row>
        <row r="112">
          <cell r="A112">
            <v>103</v>
          </cell>
          <cell r="B112">
            <v>45255</v>
          </cell>
          <cell r="C112" t="str">
            <v xml:space="preserve">HRB1303 AAI </v>
          </cell>
          <cell r="D112" t="str">
            <v>ARB30177</v>
          </cell>
          <cell r="E112" t="str">
            <v>THRB3177</v>
          </cell>
          <cell r="F112" t="str">
            <v>米国</v>
          </cell>
          <cell r="G112" t="str">
            <v>AAI</v>
          </cell>
          <cell r="H112" t="str">
            <v>制御盤</v>
          </cell>
          <cell r="I112" t="str">
            <v>南陵</v>
          </cell>
          <cell r="J112" t="str">
            <v>KD</v>
          </cell>
          <cell r="L112">
            <v>0.95</v>
          </cell>
          <cell r="M112">
            <v>1</v>
          </cell>
          <cell r="N112">
            <v>45203</v>
          </cell>
          <cell r="O112">
            <v>1</v>
          </cell>
          <cell r="P112">
            <v>45210</v>
          </cell>
          <cell r="Q112">
            <v>1</v>
          </cell>
          <cell r="R112">
            <v>45213</v>
          </cell>
          <cell r="S112">
            <v>1</v>
          </cell>
          <cell r="T112">
            <v>45213</v>
          </cell>
          <cell r="U112">
            <v>45216</v>
          </cell>
          <cell r="V112">
            <v>45216</v>
          </cell>
          <cell r="W112">
            <v>45217</v>
          </cell>
          <cell r="X112">
            <v>1</v>
          </cell>
          <cell r="Y112">
            <v>45241</v>
          </cell>
          <cell r="AA112">
            <v>45223</v>
          </cell>
          <cell r="AB112">
            <v>45224</v>
          </cell>
          <cell r="AC112" t="str">
            <v>45108</v>
          </cell>
          <cell r="AD112" t="str">
            <v>3962190</v>
          </cell>
          <cell r="AE112" t="str">
            <v>3962260　</v>
          </cell>
          <cell r="AF112" t="str">
            <v>3962209　</v>
          </cell>
          <cell r="AG112" t="str">
            <v>3962216　</v>
          </cell>
          <cell r="CR112">
            <v>45108</v>
          </cell>
          <cell r="CS112">
            <v>3962190</v>
          </cell>
          <cell r="CX112">
            <v>45200</v>
          </cell>
          <cell r="CY112">
            <v>3962260</v>
          </cell>
          <cell r="DB112" t="str">
            <v>　</v>
          </cell>
          <cell r="DC112" t="str">
            <v>　</v>
          </cell>
          <cell r="DL112" t="str">
            <v>　</v>
          </cell>
          <cell r="DM112" t="str">
            <v>　</v>
          </cell>
          <cell r="DR112">
            <v>45108</v>
          </cell>
          <cell r="DS112">
            <v>3962209</v>
          </cell>
          <cell r="DZ112" t="str">
            <v>　</v>
          </cell>
          <cell r="EA112" t="str">
            <v>　</v>
          </cell>
          <cell r="EB112">
            <v>45108</v>
          </cell>
          <cell r="EC112">
            <v>3962216</v>
          </cell>
          <cell r="EF112">
            <v>45200</v>
          </cell>
          <cell r="EG112">
            <v>3962273</v>
          </cell>
          <cell r="EJ112" t="str">
            <v>　</v>
          </cell>
          <cell r="EK112" t="str">
            <v>　</v>
          </cell>
          <cell r="EM112">
            <v>45189</v>
          </cell>
          <cell r="EN112">
            <v>45170</v>
          </cell>
          <cell r="EO112">
            <v>3962333</v>
          </cell>
          <cell r="EX112">
            <v>45108</v>
          </cell>
          <cell r="EY112">
            <v>3962225</v>
          </cell>
          <cell r="RC112">
            <v>45223</v>
          </cell>
          <cell r="RD112">
            <v>0</v>
          </cell>
          <cell r="RE112">
            <v>45108</v>
          </cell>
          <cell r="RF112">
            <v>45200</v>
          </cell>
          <cell r="RG112">
            <v>0</v>
          </cell>
          <cell r="RH112">
            <v>0</v>
          </cell>
          <cell r="RI112">
            <v>45108</v>
          </cell>
          <cell r="RJ112">
            <v>0</v>
          </cell>
          <cell r="RK112">
            <v>45108</v>
          </cell>
          <cell r="RL112" t="str">
            <v>3962190</v>
          </cell>
          <cell r="RM112">
            <v>45200</v>
          </cell>
          <cell r="RN112" t="str">
            <v>3962260　</v>
          </cell>
          <cell r="RO112">
            <v>45108</v>
          </cell>
          <cell r="RP112" t="str">
            <v>3962209　</v>
          </cell>
          <cell r="RQ112">
            <v>45108</v>
          </cell>
          <cell r="RR112" t="str">
            <v>3962216　</v>
          </cell>
          <cell r="RS112">
            <v>45200</v>
          </cell>
          <cell r="RT112">
            <v>3962273</v>
          </cell>
          <cell r="RU112">
            <v>0</v>
          </cell>
          <cell r="RV112">
            <v>0</v>
          </cell>
        </row>
        <row r="113">
          <cell r="A113">
            <v>104</v>
          </cell>
          <cell r="B113">
            <v>45256</v>
          </cell>
          <cell r="C113" t="str">
            <v xml:space="preserve">HRB1303 AAI </v>
          </cell>
          <cell r="D113" t="str">
            <v>ARB30178</v>
          </cell>
          <cell r="E113" t="str">
            <v>THRB3178</v>
          </cell>
          <cell r="F113" t="str">
            <v>米国</v>
          </cell>
          <cell r="G113" t="str">
            <v>AAI</v>
          </cell>
          <cell r="H113" t="str">
            <v>制御盤</v>
          </cell>
          <cell r="I113" t="str">
            <v>南陵</v>
          </cell>
          <cell r="J113" t="str">
            <v>KD</v>
          </cell>
          <cell r="L113">
            <v>0.95</v>
          </cell>
          <cell r="M113">
            <v>1</v>
          </cell>
          <cell r="N113">
            <v>45203</v>
          </cell>
          <cell r="O113">
            <v>1</v>
          </cell>
          <cell r="P113">
            <v>45210</v>
          </cell>
          <cell r="Q113">
            <v>1</v>
          </cell>
          <cell r="R113">
            <v>45213</v>
          </cell>
          <cell r="S113">
            <v>1</v>
          </cell>
          <cell r="T113">
            <v>45213</v>
          </cell>
          <cell r="U113">
            <v>45216</v>
          </cell>
          <cell r="V113">
            <v>45216</v>
          </cell>
          <cell r="W113">
            <v>45217</v>
          </cell>
          <cell r="X113">
            <v>1</v>
          </cell>
          <cell r="Y113">
            <v>45241</v>
          </cell>
          <cell r="AA113">
            <v>45223</v>
          </cell>
          <cell r="AB113">
            <v>45224</v>
          </cell>
          <cell r="AC113" t="str">
            <v>45108</v>
          </cell>
          <cell r="AD113" t="str">
            <v>3962190</v>
          </cell>
          <cell r="AE113" t="str">
            <v>3962260　</v>
          </cell>
          <cell r="AF113" t="str">
            <v>3962209　</v>
          </cell>
          <cell r="AG113" t="str">
            <v>3962216　</v>
          </cell>
          <cell r="CR113">
            <v>45108</v>
          </cell>
          <cell r="CS113">
            <v>3962190</v>
          </cell>
          <cell r="CX113">
            <v>45200</v>
          </cell>
          <cell r="CY113">
            <v>3962260</v>
          </cell>
          <cell r="DB113" t="str">
            <v>　</v>
          </cell>
          <cell r="DC113" t="str">
            <v>　</v>
          </cell>
          <cell r="DL113" t="str">
            <v>　</v>
          </cell>
          <cell r="DM113" t="str">
            <v>　</v>
          </cell>
          <cell r="DR113">
            <v>45108</v>
          </cell>
          <cell r="DS113">
            <v>3962209</v>
          </cell>
          <cell r="DZ113" t="str">
            <v>　</v>
          </cell>
          <cell r="EA113" t="str">
            <v>　</v>
          </cell>
          <cell r="EB113">
            <v>45108</v>
          </cell>
          <cell r="EC113">
            <v>3962216</v>
          </cell>
          <cell r="EF113">
            <v>45200</v>
          </cell>
          <cell r="EG113">
            <v>3962273</v>
          </cell>
          <cell r="EJ113" t="str">
            <v>　</v>
          </cell>
          <cell r="EK113" t="str">
            <v>　</v>
          </cell>
          <cell r="EM113">
            <v>45189</v>
          </cell>
          <cell r="EN113">
            <v>45170</v>
          </cell>
          <cell r="EO113">
            <v>3962333</v>
          </cell>
          <cell r="EX113">
            <v>45108</v>
          </cell>
          <cell r="EY113">
            <v>3962225</v>
          </cell>
          <cell r="RC113">
            <v>45223</v>
          </cell>
          <cell r="RD113">
            <v>0</v>
          </cell>
          <cell r="RE113">
            <v>45108</v>
          </cell>
          <cell r="RF113">
            <v>45200</v>
          </cell>
          <cell r="RG113">
            <v>0</v>
          </cell>
          <cell r="RH113">
            <v>0</v>
          </cell>
          <cell r="RI113">
            <v>45108</v>
          </cell>
          <cell r="RJ113">
            <v>0</v>
          </cell>
          <cell r="RK113">
            <v>45108</v>
          </cell>
          <cell r="RL113" t="str">
            <v>3962190</v>
          </cell>
          <cell r="RM113">
            <v>45200</v>
          </cell>
          <cell r="RN113" t="str">
            <v>3962260　</v>
          </cell>
          <cell r="RO113">
            <v>45108</v>
          </cell>
          <cell r="RP113" t="str">
            <v>3962209　</v>
          </cell>
          <cell r="RQ113">
            <v>45108</v>
          </cell>
          <cell r="RR113" t="str">
            <v>3962216　</v>
          </cell>
          <cell r="RS113">
            <v>45200</v>
          </cell>
          <cell r="RT113">
            <v>3962273</v>
          </cell>
          <cell r="RU113">
            <v>0</v>
          </cell>
          <cell r="RV113">
            <v>0</v>
          </cell>
        </row>
        <row r="114">
          <cell r="A114">
            <v>105</v>
          </cell>
          <cell r="B114">
            <v>45257</v>
          </cell>
          <cell r="C114" t="str">
            <v xml:space="preserve">HRB1303 AAI </v>
          </cell>
          <cell r="D114" t="str">
            <v>ARB30199</v>
          </cell>
          <cell r="E114" t="str">
            <v>THRB3199</v>
          </cell>
          <cell r="F114" t="str">
            <v>米国</v>
          </cell>
          <cell r="G114" t="str">
            <v>AAI</v>
          </cell>
          <cell r="H114" t="str">
            <v>制御盤</v>
          </cell>
          <cell r="I114" t="str">
            <v>南陵</v>
          </cell>
          <cell r="J114" t="str">
            <v>KD</v>
          </cell>
          <cell r="L114">
            <v>0.95</v>
          </cell>
          <cell r="M114">
            <v>1</v>
          </cell>
          <cell r="N114">
            <v>45203</v>
          </cell>
          <cell r="O114">
            <v>1</v>
          </cell>
          <cell r="P114">
            <v>45211</v>
          </cell>
          <cell r="Q114">
            <v>1</v>
          </cell>
          <cell r="R114">
            <v>45216</v>
          </cell>
          <cell r="S114">
            <v>1</v>
          </cell>
          <cell r="T114">
            <v>45216</v>
          </cell>
          <cell r="U114">
            <v>45217</v>
          </cell>
          <cell r="V114">
            <v>45217</v>
          </cell>
          <cell r="W114">
            <v>45217</v>
          </cell>
          <cell r="X114">
            <v>1</v>
          </cell>
          <cell r="Y114">
            <v>45241</v>
          </cell>
          <cell r="AA114">
            <v>45223</v>
          </cell>
          <cell r="AB114">
            <v>45224</v>
          </cell>
          <cell r="AC114" t="str">
            <v>45108</v>
          </cell>
          <cell r="AD114" t="str">
            <v>3962190</v>
          </cell>
          <cell r="AE114" t="str">
            <v>3962260　</v>
          </cell>
          <cell r="AF114" t="str">
            <v>3962209　</v>
          </cell>
          <cell r="AG114" t="str">
            <v>3962216　</v>
          </cell>
          <cell r="CR114">
            <v>45108</v>
          </cell>
          <cell r="CS114">
            <v>3962190</v>
          </cell>
          <cell r="CX114">
            <v>45200</v>
          </cell>
          <cell r="CY114">
            <v>3962260</v>
          </cell>
          <cell r="DB114" t="str">
            <v>　</v>
          </cell>
          <cell r="DC114" t="str">
            <v>　</v>
          </cell>
          <cell r="DL114" t="str">
            <v>　</v>
          </cell>
          <cell r="DM114" t="str">
            <v>　</v>
          </cell>
          <cell r="DR114">
            <v>45108</v>
          </cell>
          <cell r="DS114">
            <v>3962209</v>
          </cell>
          <cell r="DZ114" t="str">
            <v>　</v>
          </cell>
          <cell r="EA114" t="str">
            <v>　</v>
          </cell>
          <cell r="EB114">
            <v>45108</v>
          </cell>
          <cell r="EC114">
            <v>3962216</v>
          </cell>
          <cell r="EF114">
            <v>45200</v>
          </cell>
          <cell r="EG114">
            <v>3962273</v>
          </cell>
          <cell r="EJ114" t="str">
            <v>　</v>
          </cell>
          <cell r="EK114" t="str">
            <v>　</v>
          </cell>
          <cell r="EM114">
            <v>45189</v>
          </cell>
          <cell r="EN114">
            <v>45170</v>
          </cell>
          <cell r="EO114">
            <v>3962333</v>
          </cell>
          <cell r="ER114">
            <v>44943</v>
          </cell>
          <cell r="ES114">
            <v>3861947</v>
          </cell>
          <cell r="EX114">
            <v>45108</v>
          </cell>
          <cell r="EY114">
            <v>3962225</v>
          </cell>
          <cell r="RC114">
            <v>45223</v>
          </cell>
          <cell r="RD114">
            <v>0</v>
          </cell>
          <cell r="RE114">
            <v>45108</v>
          </cell>
          <cell r="RF114">
            <v>45200</v>
          </cell>
          <cell r="RG114">
            <v>0</v>
          </cell>
          <cell r="RH114">
            <v>0</v>
          </cell>
          <cell r="RI114">
            <v>45108</v>
          </cell>
          <cell r="RJ114">
            <v>0</v>
          </cell>
          <cell r="RK114">
            <v>45108</v>
          </cell>
          <cell r="RL114" t="str">
            <v>3962190</v>
          </cell>
          <cell r="RM114">
            <v>45200</v>
          </cell>
          <cell r="RN114" t="str">
            <v>3962260　</v>
          </cell>
          <cell r="RO114">
            <v>45108</v>
          </cell>
          <cell r="RP114" t="str">
            <v>3962209　</v>
          </cell>
          <cell r="RQ114">
            <v>45108</v>
          </cell>
          <cell r="RR114" t="str">
            <v>3962216　</v>
          </cell>
          <cell r="RS114">
            <v>45200</v>
          </cell>
          <cell r="RT114">
            <v>3962273</v>
          </cell>
          <cell r="RU114">
            <v>0</v>
          </cell>
          <cell r="RV114">
            <v>0</v>
          </cell>
        </row>
        <row r="115">
          <cell r="A115">
            <v>106</v>
          </cell>
          <cell r="B115">
            <v>45258</v>
          </cell>
          <cell r="C115" t="str">
            <v xml:space="preserve">HRB1303 AAI </v>
          </cell>
          <cell r="D115" t="str">
            <v>ARB30200</v>
          </cell>
          <cell r="E115" t="str">
            <v>THRB3200</v>
          </cell>
          <cell r="F115" t="str">
            <v>米国</v>
          </cell>
          <cell r="G115" t="str">
            <v>AAI</v>
          </cell>
          <cell r="H115" t="str">
            <v>制御盤</v>
          </cell>
          <cell r="I115" t="str">
            <v>南陵</v>
          </cell>
          <cell r="J115" t="str">
            <v>KD</v>
          </cell>
          <cell r="L115">
            <v>0.95</v>
          </cell>
          <cell r="M115">
            <v>1</v>
          </cell>
          <cell r="N115">
            <v>45205</v>
          </cell>
          <cell r="O115">
            <v>1</v>
          </cell>
          <cell r="P115">
            <v>45211</v>
          </cell>
          <cell r="Q115">
            <v>1</v>
          </cell>
          <cell r="R115">
            <v>45216</v>
          </cell>
          <cell r="S115">
            <v>1</v>
          </cell>
          <cell r="T115">
            <v>45216</v>
          </cell>
          <cell r="U115">
            <v>45217</v>
          </cell>
          <cell r="V115">
            <v>45217</v>
          </cell>
          <cell r="W115">
            <v>45218</v>
          </cell>
          <cell r="X115">
            <v>1</v>
          </cell>
          <cell r="Y115">
            <v>45241</v>
          </cell>
          <cell r="AA115">
            <v>45223</v>
          </cell>
          <cell r="AB115">
            <v>45224</v>
          </cell>
          <cell r="AC115" t="str">
            <v>45108</v>
          </cell>
          <cell r="AD115" t="str">
            <v>3962190</v>
          </cell>
          <cell r="AE115" t="str">
            <v>3962260　</v>
          </cell>
          <cell r="AF115" t="str">
            <v>3962209　</v>
          </cell>
          <cell r="AG115" t="str">
            <v>3962216　</v>
          </cell>
          <cell r="CR115">
            <v>45108</v>
          </cell>
          <cell r="CS115">
            <v>3962190</v>
          </cell>
          <cell r="CX115">
            <v>45200</v>
          </cell>
          <cell r="CY115">
            <v>3962260</v>
          </cell>
          <cell r="DB115" t="str">
            <v>　</v>
          </cell>
          <cell r="DC115" t="str">
            <v>　</v>
          </cell>
          <cell r="DL115" t="str">
            <v>　</v>
          </cell>
          <cell r="DM115" t="str">
            <v>　</v>
          </cell>
          <cell r="DR115">
            <v>45108</v>
          </cell>
          <cell r="DS115">
            <v>3962209</v>
          </cell>
          <cell r="DZ115" t="str">
            <v>　</v>
          </cell>
          <cell r="EA115" t="str">
            <v>　</v>
          </cell>
          <cell r="EB115">
            <v>45108</v>
          </cell>
          <cell r="EC115">
            <v>3962216</v>
          </cell>
          <cell r="EF115">
            <v>45200</v>
          </cell>
          <cell r="EG115">
            <v>3962273</v>
          </cell>
          <cell r="EJ115" t="str">
            <v>　</v>
          </cell>
          <cell r="EK115" t="str">
            <v>　</v>
          </cell>
          <cell r="EM115">
            <v>45097</v>
          </cell>
          <cell r="EN115">
            <v>45170</v>
          </cell>
          <cell r="EO115">
            <v>3962333</v>
          </cell>
          <cell r="ER115">
            <v>44943</v>
          </cell>
          <cell r="ES115">
            <v>3861947</v>
          </cell>
          <cell r="EX115">
            <v>45108</v>
          </cell>
          <cell r="EY115">
            <v>3962225</v>
          </cell>
          <cell r="RC115">
            <v>45223</v>
          </cell>
          <cell r="RD115">
            <v>0</v>
          </cell>
          <cell r="RE115">
            <v>45108</v>
          </cell>
          <cell r="RF115">
            <v>45200</v>
          </cell>
          <cell r="RG115">
            <v>0</v>
          </cell>
          <cell r="RH115">
            <v>0</v>
          </cell>
          <cell r="RI115">
            <v>45108</v>
          </cell>
          <cell r="RJ115">
            <v>0</v>
          </cell>
          <cell r="RK115">
            <v>45108</v>
          </cell>
          <cell r="RL115" t="str">
            <v>3962190</v>
          </cell>
          <cell r="RM115">
            <v>45200</v>
          </cell>
          <cell r="RN115" t="str">
            <v>3962260　</v>
          </cell>
          <cell r="RO115">
            <v>45108</v>
          </cell>
          <cell r="RP115" t="str">
            <v>3962209　</v>
          </cell>
          <cell r="RQ115">
            <v>45108</v>
          </cell>
          <cell r="RR115" t="str">
            <v>3962216　</v>
          </cell>
          <cell r="RS115">
            <v>45200</v>
          </cell>
          <cell r="RT115">
            <v>3962273</v>
          </cell>
          <cell r="RU115">
            <v>0</v>
          </cell>
          <cell r="RV115">
            <v>0</v>
          </cell>
        </row>
        <row r="116">
          <cell r="A116">
            <v>107</v>
          </cell>
          <cell r="B116">
            <v>45259</v>
          </cell>
          <cell r="C116" t="str">
            <v xml:space="preserve">HRB1303 AAI </v>
          </cell>
          <cell r="D116" t="str">
            <v>ARB30201</v>
          </cell>
          <cell r="E116" t="str">
            <v>THRB3201</v>
          </cell>
          <cell r="F116" t="str">
            <v>米国</v>
          </cell>
          <cell r="G116" t="str">
            <v>AAI</v>
          </cell>
          <cell r="H116" t="str">
            <v>制御盤</v>
          </cell>
          <cell r="I116" t="str">
            <v>南陵</v>
          </cell>
          <cell r="J116" t="str">
            <v>KD</v>
          </cell>
          <cell r="K116">
            <v>45204</v>
          </cell>
          <cell r="L116">
            <v>1</v>
          </cell>
          <cell r="M116">
            <v>1</v>
          </cell>
          <cell r="N116">
            <v>45205</v>
          </cell>
          <cell r="O116">
            <v>1</v>
          </cell>
          <cell r="P116">
            <v>45212</v>
          </cell>
          <cell r="Q116">
            <v>1</v>
          </cell>
          <cell r="R116">
            <v>45217</v>
          </cell>
          <cell r="S116">
            <v>1</v>
          </cell>
          <cell r="T116">
            <v>45217</v>
          </cell>
          <cell r="U116">
            <v>45218</v>
          </cell>
          <cell r="V116">
            <v>45218</v>
          </cell>
          <cell r="W116">
            <v>45220</v>
          </cell>
          <cell r="X116">
            <v>1</v>
          </cell>
          <cell r="Y116">
            <v>45241</v>
          </cell>
          <cell r="AA116">
            <v>45223</v>
          </cell>
          <cell r="AB116">
            <v>45224</v>
          </cell>
          <cell r="AC116" t="str">
            <v>45200</v>
          </cell>
          <cell r="AD116" t="str">
            <v>3962258</v>
          </cell>
          <cell r="AE116" t="str">
            <v>3962260　</v>
          </cell>
          <cell r="AF116" t="str">
            <v>3962267　</v>
          </cell>
          <cell r="AG116" t="str">
            <v>3962216　</v>
          </cell>
          <cell r="CR116">
            <v>45200</v>
          </cell>
          <cell r="CS116">
            <v>3962258</v>
          </cell>
          <cell r="CX116">
            <v>45200</v>
          </cell>
          <cell r="CY116">
            <v>3962260</v>
          </cell>
          <cell r="DB116" t="str">
            <v>　</v>
          </cell>
          <cell r="DC116" t="str">
            <v>　</v>
          </cell>
          <cell r="DL116" t="str">
            <v>　</v>
          </cell>
          <cell r="DM116" t="str">
            <v>　</v>
          </cell>
          <cell r="DR116">
            <v>45200</v>
          </cell>
          <cell r="DS116">
            <v>3962267</v>
          </cell>
          <cell r="DZ116" t="str">
            <v>　</v>
          </cell>
          <cell r="EA116" t="str">
            <v>　</v>
          </cell>
          <cell r="EB116">
            <v>45108</v>
          </cell>
          <cell r="EC116">
            <v>3962216</v>
          </cell>
          <cell r="EF116">
            <v>45200</v>
          </cell>
          <cell r="EG116">
            <v>3962273</v>
          </cell>
          <cell r="EJ116" t="str">
            <v>　</v>
          </cell>
          <cell r="EK116" t="str">
            <v>　</v>
          </cell>
          <cell r="EM116">
            <v>45189</v>
          </cell>
          <cell r="EN116">
            <v>45170</v>
          </cell>
          <cell r="EO116">
            <v>3962333</v>
          </cell>
          <cell r="ER116">
            <v>44943</v>
          </cell>
          <cell r="ES116">
            <v>3861947</v>
          </cell>
          <cell r="EX116">
            <v>45108</v>
          </cell>
          <cell r="EY116">
            <v>3962225</v>
          </cell>
          <cell r="RC116">
            <v>45223</v>
          </cell>
          <cell r="RD116">
            <v>0</v>
          </cell>
          <cell r="RE116">
            <v>45200</v>
          </cell>
          <cell r="RF116">
            <v>45200</v>
          </cell>
          <cell r="RG116">
            <v>0</v>
          </cell>
          <cell r="RH116">
            <v>0</v>
          </cell>
          <cell r="RI116">
            <v>45200</v>
          </cell>
          <cell r="RJ116">
            <v>0</v>
          </cell>
          <cell r="RK116">
            <v>45200</v>
          </cell>
          <cell r="RL116" t="str">
            <v>3962258</v>
          </cell>
          <cell r="RM116">
            <v>45200</v>
          </cell>
          <cell r="RN116" t="str">
            <v>3962260　</v>
          </cell>
          <cell r="RO116">
            <v>45200</v>
          </cell>
          <cell r="RP116" t="str">
            <v>3962267　</v>
          </cell>
          <cell r="RQ116">
            <v>45108</v>
          </cell>
          <cell r="RR116" t="str">
            <v>3962216　</v>
          </cell>
          <cell r="RS116">
            <v>45200</v>
          </cell>
          <cell r="RT116">
            <v>3962273</v>
          </cell>
          <cell r="RU116">
            <v>0</v>
          </cell>
          <cell r="RV116">
            <v>0</v>
          </cell>
        </row>
        <row r="117">
          <cell r="A117">
            <v>108</v>
          </cell>
          <cell r="B117">
            <v>45260</v>
          </cell>
          <cell r="C117" t="str">
            <v xml:space="preserve">HRB1303 AAI </v>
          </cell>
          <cell r="D117" t="str">
            <v>ARB30202</v>
          </cell>
          <cell r="E117" t="str">
            <v>THRB3202</v>
          </cell>
          <cell r="F117" t="str">
            <v>米国</v>
          </cell>
          <cell r="G117" t="str">
            <v>AAI</v>
          </cell>
          <cell r="H117" t="str">
            <v>制御盤</v>
          </cell>
          <cell r="I117" t="str">
            <v>南陵</v>
          </cell>
          <cell r="J117" t="str">
            <v>KD</v>
          </cell>
          <cell r="K117">
            <v>45204</v>
          </cell>
          <cell r="L117">
            <v>1</v>
          </cell>
          <cell r="M117">
            <v>1</v>
          </cell>
          <cell r="N117">
            <v>45206</v>
          </cell>
          <cell r="O117">
            <v>1</v>
          </cell>
          <cell r="P117">
            <v>45212</v>
          </cell>
          <cell r="Q117">
            <v>1</v>
          </cell>
          <cell r="R117">
            <v>45217</v>
          </cell>
          <cell r="S117">
            <v>1</v>
          </cell>
          <cell r="T117">
            <v>45217</v>
          </cell>
          <cell r="U117">
            <v>45218</v>
          </cell>
          <cell r="V117">
            <v>45219</v>
          </cell>
          <cell r="W117">
            <v>45220</v>
          </cell>
          <cell r="X117">
            <v>1</v>
          </cell>
          <cell r="Y117">
            <v>45241</v>
          </cell>
          <cell r="AA117">
            <v>45223</v>
          </cell>
          <cell r="AB117">
            <v>45224</v>
          </cell>
          <cell r="AC117" t="str">
            <v>45200</v>
          </cell>
          <cell r="AD117" t="str">
            <v>3962258</v>
          </cell>
          <cell r="AE117" t="str">
            <v>3962260　</v>
          </cell>
          <cell r="AF117" t="str">
            <v>3962267　</v>
          </cell>
          <cell r="AG117" t="str">
            <v>3962216　</v>
          </cell>
          <cell r="CR117">
            <v>45200</v>
          </cell>
          <cell r="CS117">
            <v>3962258</v>
          </cell>
          <cell r="CX117">
            <v>45200</v>
          </cell>
          <cell r="CY117">
            <v>3962260</v>
          </cell>
          <cell r="DB117" t="str">
            <v>　</v>
          </cell>
          <cell r="DC117" t="str">
            <v>　</v>
          </cell>
          <cell r="DL117" t="str">
            <v>　</v>
          </cell>
          <cell r="DM117" t="str">
            <v>　</v>
          </cell>
          <cell r="DR117">
            <v>45200</v>
          </cell>
          <cell r="DS117">
            <v>3962267</v>
          </cell>
          <cell r="DZ117" t="str">
            <v>　</v>
          </cell>
          <cell r="EA117" t="str">
            <v>　</v>
          </cell>
          <cell r="EB117">
            <v>45108</v>
          </cell>
          <cell r="EC117">
            <v>3962216</v>
          </cell>
          <cell r="EF117">
            <v>45200</v>
          </cell>
          <cell r="EG117">
            <v>3962273</v>
          </cell>
          <cell r="EJ117" t="str">
            <v>　</v>
          </cell>
          <cell r="EK117" t="str">
            <v>　</v>
          </cell>
          <cell r="EM117">
            <v>45189</v>
          </cell>
          <cell r="EN117">
            <v>45170</v>
          </cell>
          <cell r="EO117">
            <v>3962333</v>
          </cell>
          <cell r="ER117">
            <v>44943</v>
          </cell>
          <cell r="ES117">
            <v>3861947</v>
          </cell>
          <cell r="EX117">
            <v>45108</v>
          </cell>
          <cell r="EY117">
            <v>3962225</v>
          </cell>
          <cell r="RC117">
            <v>45223</v>
          </cell>
          <cell r="RD117">
            <v>0</v>
          </cell>
          <cell r="RE117">
            <v>45200</v>
          </cell>
          <cell r="RF117">
            <v>45200</v>
          </cell>
          <cell r="RG117">
            <v>0</v>
          </cell>
          <cell r="RH117">
            <v>0</v>
          </cell>
          <cell r="RI117">
            <v>45200</v>
          </cell>
          <cell r="RJ117">
            <v>0</v>
          </cell>
          <cell r="RK117">
            <v>45200</v>
          </cell>
          <cell r="RL117" t="str">
            <v>3962258</v>
          </cell>
          <cell r="RM117">
            <v>45200</v>
          </cell>
          <cell r="RN117" t="str">
            <v>3962260　</v>
          </cell>
          <cell r="RO117">
            <v>45200</v>
          </cell>
          <cell r="RP117" t="str">
            <v>3962267　</v>
          </cell>
          <cell r="RQ117">
            <v>45108</v>
          </cell>
          <cell r="RR117" t="str">
            <v>3962216　</v>
          </cell>
          <cell r="RS117">
            <v>45200</v>
          </cell>
          <cell r="RT117">
            <v>3962273</v>
          </cell>
          <cell r="RU117">
            <v>0</v>
          </cell>
          <cell r="RV117">
            <v>0</v>
          </cell>
        </row>
        <row r="118">
          <cell r="A118">
            <v>109</v>
          </cell>
          <cell r="C118" t="str">
            <v>HRB1003ATC</v>
          </cell>
          <cell r="D118" t="str">
            <v>RC130097</v>
          </cell>
          <cell r="F118" t="str">
            <v>EU</v>
          </cell>
          <cell r="G118" t="str">
            <v>AESA</v>
          </cell>
          <cell r="H118" t="str">
            <v>ATC盤</v>
          </cell>
          <cell r="I118" t="str">
            <v>須走</v>
          </cell>
          <cell r="J118" t="str">
            <v>土岐</v>
          </cell>
          <cell r="T118" t="str">
            <v>〇</v>
          </cell>
          <cell r="U118">
            <v>45216</v>
          </cell>
          <cell r="X118">
            <v>1</v>
          </cell>
          <cell r="Y118">
            <v>45248</v>
          </cell>
          <cell r="AA118">
            <v>45223</v>
          </cell>
          <cell r="AB118">
            <v>45224</v>
          </cell>
          <cell r="DB118" t="str">
            <v>　</v>
          </cell>
          <cell r="DC118" t="str">
            <v>　</v>
          </cell>
          <cell r="DL118" t="str">
            <v>　</v>
          </cell>
          <cell r="DM118" t="str">
            <v>　</v>
          </cell>
          <cell r="DZ118" t="str">
            <v>　</v>
          </cell>
          <cell r="EA118" t="str">
            <v>　</v>
          </cell>
          <cell r="EJ118" t="str">
            <v>　</v>
          </cell>
          <cell r="EK118" t="str">
            <v>　</v>
          </cell>
          <cell r="HN118">
            <v>3962342</v>
          </cell>
          <cell r="RC118">
            <v>45223</v>
          </cell>
          <cell r="RD118">
            <v>0</v>
          </cell>
          <cell r="RE118">
            <v>0</v>
          </cell>
          <cell r="RF118">
            <v>0</v>
          </cell>
          <cell r="RG118">
            <v>0</v>
          </cell>
          <cell r="RH118">
            <v>0</v>
          </cell>
          <cell r="RI118">
            <v>0</v>
          </cell>
          <cell r="RJ118">
            <v>0</v>
          </cell>
          <cell r="RK118">
            <v>0</v>
          </cell>
          <cell r="RL118">
            <v>0</v>
          </cell>
          <cell r="RM118">
            <v>0</v>
          </cell>
          <cell r="RN118">
            <v>0</v>
          </cell>
          <cell r="RO118">
            <v>0</v>
          </cell>
          <cell r="RP118">
            <v>0</v>
          </cell>
          <cell r="RQ118">
            <v>0</v>
          </cell>
          <cell r="RR118">
            <v>0</v>
          </cell>
          <cell r="RS118">
            <v>0</v>
          </cell>
          <cell r="RT118">
            <v>0</v>
          </cell>
          <cell r="RU118">
            <v>0</v>
          </cell>
          <cell r="RV118">
            <v>0</v>
          </cell>
        </row>
        <row r="119">
          <cell r="A119">
            <v>110</v>
          </cell>
          <cell r="C119" t="str">
            <v>HRB1003ATC</v>
          </cell>
          <cell r="D119" t="str">
            <v>RC130098</v>
          </cell>
          <cell r="F119" t="str">
            <v>EU</v>
          </cell>
          <cell r="G119" t="str">
            <v>AESA</v>
          </cell>
          <cell r="H119" t="str">
            <v>ATC盤</v>
          </cell>
          <cell r="I119" t="str">
            <v>須走</v>
          </cell>
          <cell r="J119" t="str">
            <v>土岐</v>
          </cell>
          <cell r="T119" t="str">
            <v>〇</v>
          </cell>
          <cell r="U119">
            <v>45216</v>
          </cell>
          <cell r="Y119">
            <v>45248</v>
          </cell>
          <cell r="AA119">
            <v>45223</v>
          </cell>
          <cell r="AB119">
            <v>45224</v>
          </cell>
          <cell r="DB119" t="str">
            <v>　</v>
          </cell>
          <cell r="DC119" t="str">
            <v>　</v>
          </cell>
          <cell r="DL119" t="str">
            <v>　</v>
          </cell>
          <cell r="DM119" t="str">
            <v>　</v>
          </cell>
          <cell r="DZ119" t="str">
            <v>　</v>
          </cell>
          <cell r="EA119" t="str">
            <v>　</v>
          </cell>
          <cell r="EJ119" t="str">
            <v>　</v>
          </cell>
          <cell r="EK119" t="str">
            <v>　</v>
          </cell>
          <cell r="HN119">
            <v>3962342</v>
          </cell>
          <cell r="RC119">
            <v>45223</v>
          </cell>
          <cell r="RD119">
            <v>0</v>
          </cell>
          <cell r="RE119">
            <v>0</v>
          </cell>
          <cell r="RF119">
            <v>0</v>
          </cell>
          <cell r="RG119">
            <v>0</v>
          </cell>
          <cell r="RH119">
            <v>0</v>
          </cell>
          <cell r="RI119">
            <v>0</v>
          </cell>
          <cell r="RJ119">
            <v>0</v>
          </cell>
          <cell r="RK119">
            <v>0</v>
          </cell>
          <cell r="RL119">
            <v>0</v>
          </cell>
          <cell r="RM119">
            <v>0</v>
          </cell>
          <cell r="RN119">
            <v>0</v>
          </cell>
          <cell r="RO119">
            <v>0</v>
          </cell>
          <cell r="RP119">
            <v>0</v>
          </cell>
          <cell r="RQ119">
            <v>0</v>
          </cell>
          <cell r="RR119">
            <v>0</v>
          </cell>
          <cell r="RS119">
            <v>0</v>
          </cell>
          <cell r="RT119">
            <v>0</v>
          </cell>
          <cell r="RU119">
            <v>0</v>
          </cell>
          <cell r="RV119">
            <v>0</v>
          </cell>
        </row>
        <row r="120">
          <cell r="A120">
            <v>111</v>
          </cell>
          <cell r="B120">
            <v>45260</v>
          </cell>
          <cell r="C120" t="str">
            <v xml:space="preserve">HRB1003 AAI </v>
          </cell>
          <cell r="D120" t="str">
            <v>ARB10315</v>
          </cell>
          <cell r="E120" t="str">
            <v>THRB1315</v>
          </cell>
          <cell r="F120" t="str">
            <v>米国</v>
          </cell>
          <cell r="G120" t="str">
            <v>AAI</v>
          </cell>
          <cell r="H120" t="str">
            <v>制御盤</v>
          </cell>
          <cell r="I120" t="str">
            <v>南陵</v>
          </cell>
          <cell r="J120" t="str">
            <v>KD</v>
          </cell>
          <cell r="K120">
            <v>45205</v>
          </cell>
          <cell r="L120">
            <v>1</v>
          </cell>
          <cell r="M120">
            <v>1</v>
          </cell>
          <cell r="N120">
            <v>45206</v>
          </cell>
          <cell r="O120">
            <v>1</v>
          </cell>
          <cell r="P120">
            <v>45213</v>
          </cell>
          <cell r="Q120">
            <v>1</v>
          </cell>
          <cell r="R120">
            <v>45218</v>
          </cell>
          <cell r="S120">
            <v>1</v>
          </cell>
          <cell r="T120">
            <v>45218</v>
          </cell>
          <cell r="U120">
            <v>45218</v>
          </cell>
          <cell r="V120">
            <v>45223</v>
          </cell>
          <cell r="W120">
            <v>45223</v>
          </cell>
          <cell r="X120">
            <v>1</v>
          </cell>
          <cell r="Y120">
            <v>45241</v>
          </cell>
          <cell r="AA120">
            <v>45230</v>
          </cell>
          <cell r="AB120">
            <v>45231</v>
          </cell>
          <cell r="AC120" t="str">
            <v>45231</v>
          </cell>
          <cell r="AD120" t="str">
            <v>3962280</v>
          </cell>
          <cell r="AE120" t="str">
            <v>3962260　</v>
          </cell>
          <cell r="AF120" t="str">
            <v>3962206　</v>
          </cell>
          <cell r="AG120" t="str">
            <v>3962216　</v>
          </cell>
          <cell r="CP120">
            <v>45231</v>
          </cell>
          <cell r="CQ120">
            <v>3962280</v>
          </cell>
          <cell r="CX120">
            <v>45200</v>
          </cell>
          <cell r="CY120">
            <v>3962260</v>
          </cell>
          <cell r="DB120" t="str">
            <v>　</v>
          </cell>
          <cell r="DC120" t="str">
            <v>　</v>
          </cell>
          <cell r="DL120" t="str">
            <v>　</v>
          </cell>
          <cell r="DM120" t="str">
            <v>　</v>
          </cell>
          <cell r="DP120">
            <v>45108</v>
          </cell>
          <cell r="DQ120">
            <v>3962206</v>
          </cell>
          <cell r="DZ120" t="str">
            <v>　</v>
          </cell>
          <cell r="EA120" t="str">
            <v>　</v>
          </cell>
          <cell r="EB120">
            <v>45108</v>
          </cell>
          <cell r="EC120">
            <v>3962216</v>
          </cell>
          <cell r="EF120">
            <v>45200</v>
          </cell>
          <cell r="EG120">
            <v>3962273</v>
          </cell>
          <cell r="EJ120" t="str">
            <v>　</v>
          </cell>
          <cell r="EK120" t="str">
            <v>　</v>
          </cell>
          <cell r="EM120">
            <v>45189</v>
          </cell>
          <cell r="EX120">
            <v>45108</v>
          </cell>
          <cell r="EY120">
            <v>3962225</v>
          </cell>
          <cell r="RC120">
            <v>45230</v>
          </cell>
          <cell r="RD120">
            <v>0</v>
          </cell>
          <cell r="RE120">
            <v>45231</v>
          </cell>
          <cell r="RF120">
            <v>45200</v>
          </cell>
          <cell r="RG120">
            <v>0</v>
          </cell>
          <cell r="RH120">
            <v>0</v>
          </cell>
          <cell r="RI120">
            <v>45108</v>
          </cell>
          <cell r="RJ120">
            <v>0</v>
          </cell>
          <cell r="RK120">
            <v>45231</v>
          </cell>
          <cell r="RL120" t="str">
            <v>3962280</v>
          </cell>
          <cell r="RM120">
            <v>45200</v>
          </cell>
          <cell r="RN120" t="str">
            <v>3962260　</v>
          </cell>
          <cell r="RO120">
            <v>45108</v>
          </cell>
          <cell r="RP120" t="str">
            <v>3962206　</v>
          </cell>
          <cell r="RQ120">
            <v>45108</v>
          </cell>
          <cell r="RR120" t="str">
            <v>3962216　</v>
          </cell>
          <cell r="RS120">
            <v>45200</v>
          </cell>
          <cell r="RT120">
            <v>3962273</v>
          </cell>
          <cell r="RU120">
            <v>0</v>
          </cell>
          <cell r="RV120">
            <v>0</v>
          </cell>
        </row>
        <row r="121">
          <cell r="A121">
            <v>112</v>
          </cell>
          <cell r="B121">
            <v>45260</v>
          </cell>
          <cell r="C121" t="str">
            <v xml:space="preserve">HRB1003 AAI </v>
          </cell>
          <cell r="D121" t="str">
            <v>ARB10316</v>
          </cell>
          <cell r="E121" t="str">
            <v>THRB1316</v>
          </cell>
          <cell r="F121" t="str">
            <v>米国</v>
          </cell>
          <cell r="G121" t="str">
            <v>AAI</v>
          </cell>
          <cell r="H121" t="str">
            <v>制御盤</v>
          </cell>
          <cell r="I121" t="str">
            <v>南陵</v>
          </cell>
          <cell r="J121" t="str">
            <v>KD</v>
          </cell>
          <cell r="K121">
            <v>45206</v>
          </cell>
          <cell r="L121">
            <v>1</v>
          </cell>
          <cell r="M121">
            <v>1</v>
          </cell>
          <cell r="N121">
            <v>45207</v>
          </cell>
          <cell r="O121">
            <v>1</v>
          </cell>
          <cell r="P121">
            <v>45213</v>
          </cell>
          <cell r="Q121">
            <v>1</v>
          </cell>
          <cell r="R121">
            <v>45219</v>
          </cell>
          <cell r="S121">
            <v>1</v>
          </cell>
          <cell r="T121">
            <v>45219</v>
          </cell>
          <cell r="U121">
            <v>45218</v>
          </cell>
          <cell r="V121">
            <v>45224</v>
          </cell>
          <cell r="W121">
            <v>45223</v>
          </cell>
          <cell r="X121">
            <v>1</v>
          </cell>
          <cell r="Y121">
            <v>45241</v>
          </cell>
          <cell r="AA121">
            <v>45230</v>
          </cell>
          <cell r="AB121">
            <v>45231</v>
          </cell>
          <cell r="AC121" t="str">
            <v>45231</v>
          </cell>
          <cell r="AD121" t="str">
            <v>3962280</v>
          </cell>
          <cell r="AE121" t="str">
            <v>3962260　</v>
          </cell>
          <cell r="AF121" t="str">
            <v>3962206　</v>
          </cell>
          <cell r="AG121" t="str">
            <v>3962216　</v>
          </cell>
          <cell r="CP121">
            <v>45231</v>
          </cell>
          <cell r="CQ121">
            <v>3962280</v>
          </cell>
          <cell r="CX121">
            <v>45200</v>
          </cell>
          <cell r="CY121">
            <v>3962260</v>
          </cell>
          <cell r="DB121" t="str">
            <v>　</v>
          </cell>
          <cell r="DC121" t="str">
            <v>　</v>
          </cell>
          <cell r="DL121" t="str">
            <v>　</v>
          </cell>
          <cell r="DM121" t="str">
            <v>　</v>
          </cell>
          <cell r="DP121">
            <v>45108</v>
          </cell>
          <cell r="DQ121">
            <v>3962206</v>
          </cell>
          <cell r="DZ121" t="str">
            <v>　</v>
          </cell>
          <cell r="EA121" t="str">
            <v>　</v>
          </cell>
          <cell r="EB121">
            <v>45108</v>
          </cell>
          <cell r="EC121">
            <v>3962216</v>
          </cell>
          <cell r="EF121">
            <v>45200</v>
          </cell>
          <cell r="EG121">
            <v>3962273</v>
          </cell>
          <cell r="EJ121" t="str">
            <v>　</v>
          </cell>
          <cell r="EK121" t="str">
            <v>　</v>
          </cell>
          <cell r="EM121">
            <v>45189</v>
          </cell>
          <cell r="EX121">
            <v>45108</v>
          </cell>
          <cell r="EY121">
            <v>3962225</v>
          </cell>
          <cell r="RC121">
            <v>45230</v>
          </cell>
          <cell r="RD121">
            <v>0</v>
          </cell>
          <cell r="RE121">
            <v>45231</v>
          </cell>
          <cell r="RF121">
            <v>45200</v>
          </cell>
          <cell r="RG121">
            <v>0</v>
          </cell>
          <cell r="RH121">
            <v>0</v>
          </cell>
          <cell r="RI121">
            <v>45108</v>
          </cell>
          <cell r="RJ121">
            <v>0</v>
          </cell>
          <cell r="RK121">
            <v>45231</v>
          </cell>
          <cell r="RL121" t="str">
            <v>3962280</v>
          </cell>
          <cell r="RM121">
            <v>45200</v>
          </cell>
          <cell r="RN121" t="str">
            <v>3962260　</v>
          </cell>
          <cell r="RO121">
            <v>45108</v>
          </cell>
          <cell r="RP121" t="str">
            <v>3962206　</v>
          </cell>
          <cell r="RQ121">
            <v>45108</v>
          </cell>
          <cell r="RR121" t="str">
            <v>3962216　</v>
          </cell>
          <cell r="RS121">
            <v>45200</v>
          </cell>
          <cell r="RT121">
            <v>3962273</v>
          </cell>
          <cell r="RU121">
            <v>0</v>
          </cell>
          <cell r="RV121">
            <v>0</v>
          </cell>
        </row>
        <row r="122">
          <cell r="A122">
            <v>113</v>
          </cell>
          <cell r="B122">
            <v>45260</v>
          </cell>
          <cell r="C122" t="str">
            <v xml:space="preserve">HRB3504   </v>
          </cell>
          <cell r="D122" t="str">
            <v>35045004 </v>
          </cell>
          <cell r="E122">
            <v>0</v>
          </cell>
          <cell r="F122" t="str">
            <v>日本</v>
          </cell>
          <cell r="G122" t="str">
            <v> 土井鋼材（株） </v>
          </cell>
          <cell r="H122" t="str">
            <v>制御盤</v>
          </cell>
          <cell r="I122" t="str">
            <v>南陵</v>
          </cell>
          <cell r="J122" t="str">
            <v>富士宮</v>
          </cell>
          <cell r="K122">
            <v>45205</v>
          </cell>
          <cell r="L122">
            <v>1</v>
          </cell>
          <cell r="M122">
            <v>1</v>
          </cell>
          <cell r="N122">
            <v>45206</v>
          </cell>
          <cell r="O122">
            <v>1</v>
          </cell>
          <cell r="P122">
            <v>45210</v>
          </cell>
          <cell r="Q122">
            <v>1</v>
          </cell>
          <cell r="R122">
            <v>45215</v>
          </cell>
          <cell r="S122">
            <v>1</v>
          </cell>
          <cell r="T122">
            <v>45216</v>
          </cell>
          <cell r="U122">
            <v>45213</v>
          </cell>
          <cell r="V122">
            <v>45216</v>
          </cell>
          <cell r="W122">
            <v>45216</v>
          </cell>
          <cell r="X122">
            <v>1</v>
          </cell>
          <cell r="Y122">
            <v>45213</v>
          </cell>
          <cell r="Z122">
            <v>45216</v>
          </cell>
          <cell r="AC122" t="str">
            <v>45202</v>
          </cell>
          <cell r="AD122" t="str">
            <v>4062000</v>
          </cell>
          <cell r="AE122" t="str">
            <v>4062000</v>
          </cell>
          <cell r="AF122" t="str">
            <v>4062000</v>
          </cell>
          <cell r="AG122" t="str">
            <v>4062000</v>
          </cell>
          <cell r="CL122">
            <v>45202</v>
          </cell>
          <cell r="CM122">
            <v>4062000</v>
          </cell>
          <cell r="DB122">
            <v>45202</v>
          </cell>
          <cell r="DC122">
            <v>4062000</v>
          </cell>
          <cell r="DL122">
            <v>45202</v>
          </cell>
          <cell r="DM122">
            <v>4062000</v>
          </cell>
          <cell r="DZ122">
            <v>45202</v>
          </cell>
          <cell r="EA122">
            <v>4062000</v>
          </cell>
          <cell r="EJ122">
            <v>45202</v>
          </cell>
          <cell r="EK122">
            <v>4062000</v>
          </cell>
          <cell r="GM122">
            <v>45202</v>
          </cell>
          <cell r="GN122">
            <v>4062005</v>
          </cell>
          <cell r="GQ122">
            <v>45202</v>
          </cell>
          <cell r="GR122">
            <v>4062008</v>
          </cell>
          <cell r="GS122">
            <v>45202</v>
          </cell>
          <cell r="GT122">
            <v>4062006</v>
          </cell>
          <cell r="GU122">
            <v>45202</v>
          </cell>
          <cell r="GV122">
            <v>4062004</v>
          </cell>
          <cell r="GW122">
            <v>45202</v>
          </cell>
          <cell r="GX122">
            <v>4062009</v>
          </cell>
          <cell r="HE122">
            <v>45195</v>
          </cell>
          <cell r="HF122">
            <v>3962322</v>
          </cell>
          <cell r="RC122">
            <v>45216</v>
          </cell>
          <cell r="RD122">
            <v>0</v>
          </cell>
          <cell r="RE122">
            <v>0</v>
          </cell>
          <cell r="RF122">
            <v>0</v>
          </cell>
          <cell r="RG122">
            <v>0</v>
          </cell>
          <cell r="RH122">
            <v>0</v>
          </cell>
          <cell r="RI122">
            <v>0</v>
          </cell>
          <cell r="RJ122">
            <v>45202</v>
          </cell>
          <cell r="RK122">
            <v>0</v>
          </cell>
          <cell r="RL122">
            <v>0</v>
          </cell>
          <cell r="RM122">
            <v>0</v>
          </cell>
          <cell r="RN122">
            <v>0</v>
          </cell>
          <cell r="RO122">
            <v>0</v>
          </cell>
          <cell r="RP122">
            <v>0</v>
          </cell>
          <cell r="RQ122">
            <v>0</v>
          </cell>
          <cell r="RR122">
            <v>0</v>
          </cell>
          <cell r="RS122">
            <v>0</v>
          </cell>
          <cell r="RT122">
            <v>0</v>
          </cell>
          <cell r="RU122">
            <v>45202</v>
          </cell>
          <cell r="RV122" t="str">
            <v>4062000</v>
          </cell>
        </row>
        <row r="123">
          <cell r="A123">
            <v>114</v>
          </cell>
          <cell r="B123">
            <v>45260</v>
          </cell>
          <cell r="C123" t="str">
            <v xml:space="preserve">HRB1003 AAI </v>
          </cell>
          <cell r="D123" t="str">
            <v>ARB10324</v>
          </cell>
          <cell r="E123" t="str">
            <v>THRB1324</v>
          </cell>
          <cell r="F123" t="str">
            <v>米国</v>
          </cell>
          <cell r="G123" t="str">
            <v>AAI</v>
          </cell>
          <cell r="H123" t="str">
            <v>制御盤</v>
          </cell>
          <cell r="I123" t="str">
            <v>南陵</v>
          </cell>
          <cell r="J123" t="str">
            <v>KD</v>
          </cell>
          <cell r="K123">
            <v>45206</v>
          </cell>
          <cell r="L123">
            <v>1</v>
          </cell>
          <cell r="M123">
            <v>1</v>
          </cell>
          <cell r="N123">
            <v>45209</v>
          </cell>
          <cell r="O123">
            <v>1</v>
          </cell>
          <cell r="P123">
            <v>45216</v>
          </cell>
          <cell r="Q123">
            <v>1</v>
          </cell>
          <cell r="R123">
            <v>45219</v>
          </cell>
          <cell r="S123">
            <v>1</v>
          </cell>
          <cell r="T123">
            <v>45219</v>
          </cell>
          <cell r="U123">
            <v>45219</v>
          </cell>
          <cell r="V123">
            <v>45224</v>
          </cell>
          <cell r="W123">
            <v>45223</v>
          </cell>
          <cell r="X123">
            <v>1</v>
          </cell>
          <cell r="Y123">
            <v>45241</v>
          </cell>
          <cell r="AA123">
            <v>45230</v>
          </cell>
          <cell r="AB123">
            <v>45231</v>
          </cell>
          <cell r="AC123" t="str">
            <v>45231</v>
          </cell>
          <cell r="AD123" t="str">
            <v>3962280</v>
          </cell>
          <cell r="AE123" t="str">
            <v>3962260　</v>
          </cell>
          <cell r="AF123" t="str">
            <v>3962206　</v>
          </cell>
          <cell r="AG123" t="str">
            <v>3962216　</v>
          </cell>
          <cell r="CP123">
            <v>45231</v>
          </cell>
          <cell r="CQ123">
            <v>3962280</v>
          </cell>
          <cell r="CX123">
            <v>45200</v>
          </cell>
          <cell r="CY123">
            <v>3962260</v>
          </cell>
          <cell r="DB123" t="str">
            <v>　</v>
          </cell>
          <cell r="DC123" t="str">
            <v>　</v>
          </cell>
          <cell r="DL123" t="str">
            <v>　</v>
          </cell>
          <cell r="DM123" t="str">
            <v>　</v>
          </cell>
          <cell r="DP123">
            <v>45108</v>
          </cell>
          <cell r="DQ123">
            <v>3962206</v>
          </cell>
          <cell r="DZ123" t="str">
            <v>　</v>
          </cell>
          <cell r="EA123" t="str">
            <v>　</v>
          </cell>
          <cell r="EB123">
            <v>45108</v>
          </cell>
          <cell r="EC123">
            <v>3962216</v>
          </cell>
          <cell r="EF123">
            <v>45200</v>
          </cell>
          <cell r="EG123">
            <v>3962273</v>
          </cell>
          <cell r="EJ123" t="str">
            <v>　</v>
          </cell>
          <cell r="EK123" t="str">
            <v>　</v>
          </cell>
          <cell r="EM123">
            <v>45189</v>
          </cell>
          <cell r="EX123">
            <v>45108</v>
          </cell>
          <cell r="EY123">
            <v>3962225</v>
          </cell>
          <cell r="RC123">
            <v>45230</v>
          </cell>
          <cell r="RD123">
            <v>0</v>
          </cell>
          <cell r="RE123">
            <v>45231</v>
          </cell>
          <cell r="RF123">
            <v>45200</v>
          </cell>
          <cell r="RG123">
            <v>0</v>
          </cell>
          <cell r="RH123">
            <v>0</v>
          </cell>
          <cell r="RI123">
            <v>45108</v>
          </cell>
          <cell r="RJ123">
            <v>0</v>
          </cell>
          <cell r="RK123">
            <v>45231</v>
          </cell>
          <cell r="RL123" t="str">
            <v>3962280</v>
          </cell>
          <cell r="RM123">
            <v>45200</v>
          </cell>
          <cell r="RN123" t="str">
            <v>3962260　</v>
          </cell>
          <cell r="RO123">
            <v>45108</v>
          </cell>
          <cell r="RP123" t="str">
            <v>3962206　</v>
          </cell>
          <cell r="RQ123">
            <v>45108</v>
          </cell>
          <cell r="RR123" t="str">
            <v>3962216　</v>
          </cell>
          <cell r="RS123">
            <v>45200</v>
          </cell>
          <cell r="RT123">
            <v>3962273</v>
          </cell>
          <cell r="RU123">
            <v>0</v>
          </cell>
          <cell r="RV123">
            <v>0</v>
          </cell>
        </row>
        <row r="124">
          <cell r="A124">
            <v>115</v>
          </cell>
          <cell r="B124">
            <v>45260</v>
          </cell>
          <cell r="C124" t="str">
            <v xml:space="preserve">HRB1003 AAI </v>
          </cell>
          <cell r="D124" t="str">
            <v>ARB10325</v>
          </cell>
          <cell r="E124" t="str">
            <v>THRB1325</v>
          </cell>
          <cell r="F124" t="str">
            <v>米国</v>
          </cell>
          <cell r="G124" t="str">
            <v>AAI</v>
          </cell>
          <cell r="H124" t="str">
            <v>制御盤</v>
          </cell>
          <cell r="I124" t="str">
            <v>南陵</v>
          </cell>
          <cell r="J124" t="str">
            <v>KD</v>
          </cell>
          <cell r="K124">
            <v>45209</v>
          </cell>
          <cell r="L124">
            <v>1</v>
          </cell>
          <cell r="M124">
            <v>1</v>
          </cell>
          <cell r="N124">
            <v>45210</v>
          </cell>
          <cell r="O124">
            <v>1</v>
          </cell>
          <cell r="P124">
            <v>45216</v>
          </cell>
          <cell r="Q124">
            <v>1</v>
          </cell>
          <cell r="R124">
            <v>45220</v>
          </cell>
          <cell r="S124">
            <v>1</v>
          </cell>
          <cell r="T124">
            <v>45220</v>
          </cell>
          <cell r="U124">
            <v>45219</v>
          </cell>
          <cell r="V124">
            <v>45225</v>
          </cell>
          <cell r="W124">
            <v>45224</v>
          </cell>
          <cell r="X124">
            <v>1</v>
          </cell>
          <cell r="Y124">
            <v>45241</v>
          </cell>
          <cell r="AA124">
            <v>45230</v>
          </cell>
          <cell r="AB124">
            <v>45231</v>
          </cell>
          <cell r="AC124" t="str">
            <v>45231</v>
          </cell>
          <cell r="AD124" t="str">
            <v>3962280</v>
          </cell>
          <cell r="AE124" t="str">
            <v>3962260　</v>
          </cell>
          <cell r="AF124" t="str">
            <v>3962206　</v>
          </cell>
          <cell r="AG124" t="str">
            <v>3962216　</v>
          </cell>
          <cell r="CP124">
            <v>45231</v>
          </cell>
          <cell r="CQ124">
            <v>3962280</v>
          </cell>
          <cell r="CX124">
            <v>45200</v>
          </cell>
          <cell r="CY124">
            <v>3962260</v>
          </cell>
          <cell r="DB124" t="str">
            <v>　</v>
          </cell>
          <cell r="DC124" t="str">
            <v>　</v>
          </cell>
          <cell r="DL124" t="str">
            <v>　</v>
          </cell>
          <cell r="DM124" t="str">
            <v>　</v>
          </cell>
          <cell r="DP124">
            <v>45108</v>
          </cell>
          <cell r="DQ124">
            <v>3962206</v>
          </cell>
          <cell r="DZ124" t="str">
            <v>　</v>
          </cell>
          <cell r="EA124" t="str">
            <v>　</v>
          </cell>
          <cell r="EB124">
            <v>45108</v>
          </cell>
          <cell r="EC124">
            <v>3962216</v>
          </cell>
          <cell r="EF124">
            <v>45200</v>
          </cell>
          <cell r="EG124">
            <v>3962273</v>
          </cell>
          <cell r="EJ124" t="str">
            <v>　</v>
          </cell>
          <cell r="EK124" t="str">
            <v>　</v>
          </cell>
          <cell r="EM124">
            <v>45189</v>
          </cell>
          <cell r="EX124">
            <v>45170</v>
          </cell>
          <cell r="EY124">
            <v>3962334</v>
          </cell>
          <cell r="RC124">
            <v>45230</v>
          </cell>
          <cell r="RD124">
            <v>0</v>
          </cell>
          <cell r="RE124">
            <v>45231</v>
          </cell>
          <cell r="RF124">
            <v>45200</v>
          </cell>
          <cell r="RG124">
            <v>0</v>
          </cell>
          <cell r="RH124">
            <v>0</v>
          </cell>
          <cell r="RI124">
            <v>45108</v>
          </cell>
          <cell r="RJ124">
            <v>0</v>
          </cell>
          <cell r="RK124">
            <v>45231</v>
          </cell>
          <cell r="RL124" t="str">
            <v>3962280</v>
          </cell>
          <cell r="RM124">
            <v>45200</v>
          </cell>
          <cell r="RN124" t="str">
            <v>3962260　</v>
          </cell>
          <cell r="RO124">
            <v>45108</v>
          </cell>
          <cell r="RP124" t="str">
            <v>3962206　</v>
          </cell>
          <cell r="RQ124">
            <v>45108</v>
          </cell>
          <cell r="RR124" t="str">
            <v>3962216　</v>
          </cell>
          <cell r="RS124">
            <v>45200</v>
          </cell>
          <cell r="RT124">
            <v>3962273</v>
          </cell>
          <cell r="RU124">
            <v>0</v>
          </cell>
          <cell r="RV124">
            <v>0</v>
          </cell>
        </row>
        <row r="125">
          <cell r="A125">
            <v>116</v>
          </cell>
          <cell r="B125">
            <v>45260</v>
          </cell>
          <cell r="C125" t="str">
            <v xml:space="preserve">HRB1003 AAI </v>
          </cell>
          <cell r="D125" t="str">
            <v>ARB10326</v>
          </cell>
          <cell r="E125" t="str">
            <v>THRB1326</v>
          </cell>
          <cell r="F125" t="str">
            <v>米国</v>
          </cell>
          <cell r="G125" t="str">
            <v>AAI</v>
          </cell>
          <cell r="H125" t="str">
            <v>制御盤</v>
          </cell>
          <cell r="I125" t="str">
            <v>南陵</v>
          </cell>
          <cell r="J125" t="str">
            <v>KD</v>
          </cell>
          <cell r="K125">
            <v>45209</v>
          </cell>
          <cell r="L125">
            <v>1</v>
          </cell>
          <cell r="M125">
            <v>1</v>
          </cell>
          <cell r="N125">
            <v>45210</v>
          </cell>
          <cell r="O125">
            <v>1</v>
          </cell>
          <cell r="P125">
            <v>45217</v>
          </cell>
          <cell r="Q125">
            <v>1</v>
          </cell>
          <cell r="R125">
            <v>45223</v>
          </cell>
          <cell r="S125">
            <v>1</v>
          </cell>
          <cell r="T125">
            <v>45223</v>
          </cell>
          <cell r="U125">
            <v>45224</v>
          </cell>
          <cell r="V125">
            <v>45225</v>
          </cell>
          <cell r="W125">
            <v>45225</v>
          </cell>
          <cell r="X125">
            <v>1</v>
          </cell>
          <cell r="Y125">
            <v>45241</v>
          </cell>
          <cell r="AA125">
            <v>45230</v>
          </cell>
          <cell r="AB125">
            <v>45231</v>
          </cell>
          <cell r="AC125" t="str">
            <v>45231</v>
          </cell>
          <cell r="AD125" t="str">
            <v>3962280</v>
          </cell>
          <cell r="AE125" t="str">
            <v>3962260　</v>
          </cell>
          <cell r="AF125" t="str">
            <v>3962206　</v>
          </cell>
          <cell r="AG125" t="str">
            <v>3962216　</v>
          </cell>
          <cell r="CP125">
            <v>45231</v>
          </cell>
          <cell r="CQ125">
            <v>3962280</v>
          </cell>
          <cell r="CX125">
            <v>45200</v>
          </cell>
          <cell r="CY125">
            <v>3962260</v>
          </cell>
          <cell r="DB125" t="str">
            <v>　</v>
          </cell>
          <cell r="DC125" t="str">
            <v>　</v>
          </cell>
          <cell r="DL125" t="str">
            <v>　</v>
          </cell>
          <cell r="DM125" t="str">
            <v>　</v>
          </cell>
          <cell r="DP125">
            <v>45108</v>
          </cell>
          <cell r="DQ125">
            <v>3962206</v>
          </cell>
          <cell r="DZ125" t="str">
            <v>　</v>
          </cell>
          <cell r="EA125" t="str">
            <v>　</v>
          </cell>
          <cell r="EB125">
            <v>45108</v>
          </cell>
          <cell r="EC125">
            <v>3962216</v>
          </cell>
          <cell r="EF125">
            <v>45200</v>
          </cell>
          <cell r="EG125">
            <v>3962273</v>
          </cell>
          <cell r="EJ125" t="str">
            <v>　</v>
          </cell>
          <cell r="EK125" t="str">
            <v>　</v>
          </cell>
          <cell r="EM125">
            <v>45203</v>
          </cell>
          <cell r="EX125">
            <v>45170</v>
          </cell>
          <cell r="EY125">
            <v>3962334</v>
          </cell>
          <cell r="RC125">
            <v>45230</v>
          </cell>
          <cell r="RD125">
            <v>0</v>
          </cell>
          <cell r="RE125">
            <v>45231</v>
          </cell>
          <cell r="RF125">
            <v>45200</v>
          </cell>
          <cell r="RG125">
            <v>0</v>
          </cell>
          <cell r="RH125">
            <v>0</v>
          </cell>
          <cell r="RI125">
            <v>45108</v>
          </cell>
          <cell r="RJ125">
            <v>0</v>
          </cell>
          <cell r="RK125">
            <v>45231</v>
          </cell>
          <cell r="RL125" t="str">
            <v>3962280</v>
          </cell>
          <cell r="RM125">
            <v>45200</v>
          </cell>
          <cell r="RN125" t="str">
            <v>3962260　</v>
          </cell>
          <cell r="RO125">
            <v>45108</v>
          </cell>
          <cell r="RP125" t="str">
            <v>3962206　</v>
          </cell>
          <cell r="RQ125">
            <v>45108</v>
          </cell>
          <cell r="RR125" t="str">
            <v>3962216　</v>
          </cell>
          <cell r="RS125">
            <v>45200</v>
          </cell>
          <cell r="RT125">
            <v>3962273</v>
          </cell>
          <cell r="RU125">
            <v>0</v>
          </cell>
          <cell r="RV125">
            <v>0</v>
          </cell>
        </row>
        <row r="126">
          <cell r="A126">
            <v>117</v>
          </cell>
          <cell r="B126">
            <v>45260</v>
          </cell>
          <cell r="C126" t="str">
            <v xml:space="preserve">HRB3506   </v>
          </cell>
          <cell r="D126" t="str">
            <v>35065001 </v>
          </cell>
          <cell r="E126">
            <v>0</v>
          </cell>
          <cell r="F126" t="str">
            <v>日本</v>
          </cell>
          <cell r="G126" t="str">
            <v> シンコー（株） </v>
          </cell>
          <cell r="H126" t="str">
            <v>制御盤</v>
          </cell>
          <cell r="I126" t="str">
            <v>南陵</v>
          </cell>
          <cell r="J126" t="str">
            <v>富士宮</v>
          </cell>
          <cell r="K126">
            <v>45210</v>
          </cell>
          <cell r="L126">
            <v>1</v>
          </cell>
          <cell r="M126">
            <v>1</v>
          </cell>
          <cell r="N126">
            <v>45211</v>
          </cell>
          <cell r="O126">
            <v>1</v>
          </cell>
          <cell r="P126">
            <v>45213</v>
          </cell>
          <cell r="Q126">
            <v>1</v>
          </cell>
          <cell r="R126">
            <v>45218</v>
          </cell>
          <cell r="S126">
            <v>1</v>
          </cell>
          <cell r="T126">
            <v>45219</v>
          </cell>
          <cell r="U126">
            <v>45219</v>
          </cell>
          <cell r="V126">
            <v>45220</v>
          </cell>
          <cell r="W126">
            <v>45219</v>
          </cell>
          <cell r="X126">
            <v>1</v>
          </cell>
          <cell r="Y126">
            <v>45220</v>
          </cell>
          <cell r="Z126">
            <v>45223</v>
          </cell>
          <cell r="AC126" t="str">
            <v>45202</v>
          </cell>
          <cell r="AD126" t="str">
            <v>4062001</v>
          </cell>
          <cell r="AE126" t="str">
            <v>4062001</v>
          </cell>
          <cell r="AF126" t="str">
            <v>4062001</v>
          </cell>
          <cell r="AG126" t="str">
            <v>4062001</v>
          </cell>
          <cell r="CL126">
            <v>45202</v>
          </cell>
          <cell r="CM126">
            <v>4062001</v>
          </cell>
          <cell r="DB126">
            <v>45202</v>
          </cell>
          <cell r="DC126">
            <v>4062001</v>
          </cell>
          <cell r="DL126">
            <v>45202</v>
          </cell>
          <cell r="DM126">
            <v>4062001</v>
          </cell>
          <cell r="DZ126">
            <v>45202</v>
          </cell>
          <cell r="EA126">
            <v>4062001</v>
          </cell>
          <cell r="EJ126">
            <v>45202</v>
          </cell>
          <cell r="EK126">
            <v>4062001</v>
          </cell>
          <cell r="GM126">
            <v>45202</v>
          </cell>
          <cell r="GN126">
            <v>4062005</v>
          </cell>
          <cell r="GS126">
            <v>45202</v>
          </cell>
          <cell r="GT126">
            <v>4062006</v>
          </cell>
          <cell r="GU126">
            <v>45202</v>
          </cell>
          <cell r="GV126">
            <v>4062004</v>
          </cell>
          <cell r="RC126">
            <v>45223</v>
          </cell>
          <cell r="RD126">
            <v>0</v>
          </cell>
          <cell r="RE126">
            <v>0</v>
          </cell>
          <cell r="RF126">
            <v>0</v>
          </cell>
          <cell r="RG126">
            <v>0</v>
          </cell>
          <cell r="RH126">
            <v>0</v>
          </cell>
          <cell r="RI126">
            <v>0</v>
          </cell>
          <cell r="RJ126">
            <v>45202</v>
          </cell>
          <cell r="RK126">
            <v>0</v>
          </cell>
          <cell r="RL126">
            <v>0</v>
          </cell>
          <cell r="RM126">
            <v>0</v>
          </cell>
          <cell r="RN126">
            <v>0</v>
          </cell>
          <cell r="RO126">
            <v>0</v>
          </cell>
          <cell r="RP126">
            <v>0</v>
          </cell>
          <cell r="RQ126">
            <v>0</v>
          </cell>
          <cell r="RR126">
            <v>0</v>
          </cell>
          <cell r="RS126">
            <v>0</v>
          </cell>
          <cell r="RT126">
            <v>0</v>
          </cell>
          <cell r="RU126">
            <v>45202</v>
          </cell>
          <cell r="RV126" t="str">
            <v>4062001</v>
          </cell>
        </row>
        <row r="127">
          <cell r="A127">
            <v>118</v>
          </cell>
          <cell r="B127">
            <v>45260</v>
          </cell>
          <cell r="C127" t="str">
            <v xml:space="preserve">HRB1003 AAI </v>
          </cell>
          <cell r="D127" t="str">
            <v>ARB10327</v>
          </cell>
          <cell r="E127" t="str">
            <v>THRB1327</v>
          </cell>
          <cell r="F127" t="str">
            <v>米国</v>
          </cell>
          <cell r="G127" t="str">
            <v>AAI</v>
          </cell>
          <cell r="H127" t="str">
            <v>制御盤</v>
          </cell>
          <cell r="I127" t="str">
            <v>南陵</v>
          </cell>
          <cell r="J127" t="str">
            <v>KD</v>
          </cell>
          <cell r="K127">
            <v>45210</v>
          </cell>
          <cell r="L127">
            <v>1</v>
          </cell>
          <cell r="M127">
            <v>1</v>
          </cell>
          <cell r="N127">
            <v>45211</v>
          </cell>
          <cell r="O127">
            <v>1</v>
          </cell>
          <cell r="P127">
            <v>45218</v>
          </cell>
          <cell r="Q127">
            <v>1</v>
          </cell>
          <cell r="R127">
            <v>45223</v>
          </cell>
          <cell r="S127">
            <v>1</v>
          </cell>
          <cell r="T127">
            <v>45223</v>
          </cell>
          <cell r="U127">
            <v>45224</v>
          </cell>
          <cell r="V127">
            <v>45226</v>
          </cell>
          <cell r="W127">
            <v>45224</v>
          </cell>
          <cell r="X127">
            <v>1</v>
          </cell>
          <cell r="Y127">
            <v>45241</v>
          </cell>
          <cell r="AA127">
            <v>45230</v>
          </cell>
          <cell r="AB127">
            <v>45231</v>
          </cell>
          <cell r="AC127" t="str">
            <v>45231</v>
          </cell>
          <cell r="AD127" t="str">
            <v>3962280</v>
          </cell>
          <cell r="AE127" t="str">
            <v>3962260　</v>
          </cell>
          <cell r="AF127" t="str">
            <v>3962206　</v>
          </cell>
          <cell r="AG127" t="str">
            <v>3962271　</v>
          </cell>
          <cell r="CP127">
            <v>45231</v>
          </cell>
          <cell r="CQ127">
            <v>3962280</v>
          </cell>
          <cell r="CX127">
            <v>45200</v>
          </cell>
          <cell r="CY127">
            <v>3962260</v>
          </cell>
          <cell r="DB127" t="str">
            <v>　</v>
          </cell>
          <cell r="DC127" t="str">
            <v>　</v>
          </cell>
          <cell r="DL127" t="str">
            <v>　</v>
          </cell>
          <cell r="DM127" t="str">
            <v>　</v>
          </cell>
          <cell r="DP127">
            <v>45108</v>
          </cell>
          <cell r="DQ127">
            <v>3962206</v>
          </cell>
          <cell r="DZ127" t="str">
            <v>　</v>
          </cell>
          <cell r="EA127" t="str">
            <v>　</v>
          </cell>
          <cell r="EB127">
            <v>45200</v>
          </cell>
          <cell r="EC127">
            <v>3962271</v>
          </cell>
          <cell r="EF127">
            <v>45176</v>
          </cell>
          <cell r="EG127">
            <v>3962296</v>
          </cell>
          <cell r="EJ127" t="str">
            <v>　</v>
          </cell>
          <cell r="EK127" t="str">
            <v>　</v>
          </cell>
          <cell r="EM127">
            <v>45203</v>
          </cell>
          <cell r="EX127">
            <v>45170</v>
          </cell>
          <cell r="EY127">
            <v>3962334</v>
          </cell>
          <cell r="RC127">
            <v>45230</v>
          </cell>
          <cell r="RD127">
            <v>0</v>
          </cell>
          <cell r="RE127">
            <v>45231</v>
          </cell>
          <cell r="RF127">
            <v>45200</v>
          </cell>
          <cell r="RG127">
            <v>0</v>
          </cell>
          <cell r="RH127">
            <v>0</v>
          </cell>
          <cell r="RI127">
            <v>45108</v>
          </cell>
          <cell r="RJ127">
            <v>0</v>
          </cell>
          <cell r="RK127">
            <v>45231</v>
          </cell>
          <cell r="RL127" t="str">
            <v>3962280</v>
          </cell>
          <cell r="RM127">
            <v>45200</v>
          </cell>
          <cell r="RN127" t="str">
            <v>3962260　</v>
          </cell>
          <cell r="RO127">
            <v>45108</v>
          </cell>
          <cell r="RP127" t="str">
            <v>3962206　</v>
          </cell>
          <cell r="RQ127">
            <v>45200</v>
          </cell>
          <cell r="RR127" t="str">
            <v>3962271　</v>
          </cell>
          <cell r="RS127">
            <v>45176</v>
          </cell>
          <cell r="RT127">
            <v>3962296</v>
          </cell>
          <cell r="RU127">
            <v>0</v>
          </cell>
          <cell r="RV127">
            <v>0</v>
          </cell>
        </row>
        <row r="128">
          <cell r="A128">
            <v>119</v>
          </cell>
          <cell r="B128">
            <v>45260</v>
          </cell>
          <cell r="C128" t="str">
            <v xml:space="preserve">HRB1003 AAI </v>
          </cell>
          <cell r="D128" t="str">
            <v>ARB10328</v>
          </cell>
          <cell r="E128" t="str">
            <v>THRB1328</v>
          </cell>
          <cell r="F128" t="str">
            <v>米国</v>
          </cell>
          <cell r="G128" t="str">
            <v>AAI</v>
          </cell>
          <cell r="H128" t="str">
            <v>制御盤</v>
          </cell>
          <cell r="I128" t="str">
            <v>南陵</v>
          </cell>
          <cell r="J128" t="str">
            <v>KD</v>
          </cell>
          <cell r="K128">
            <v>45211</v>
          </cell>
          <cell r="L128">
            <v>1</v>
          </cell>
          <cell r="M128">
            <v>1</v>
          </cell>
          <cell r="N128">
            <v>45212</v>
          </cell>
          <cell r="O128">
            <v>1</v>
          </cell>
          <cell r="P128">
            <v>45218</v>
          </cell>
          <cell r="Q128">
            <v>1</v>
          </cell>
          <cell r="R128">
            <v>45224</v>
          </cell>
          <cell r="S128">
            <v>1</v>
          </cell>
          <cell r="T128">
            <v>45224</v>
          </cell>
          <cell r="U128">
            <v>45224</v>
          </cell>
          <cell r="V128">
            <v>45226</v>
          </cell>
          <cell r="W128">
            <v>45230</v>
          </cell>
          <cell r="X128">
            <v>1</v>
          </cell>
          <cell r="Y128">
            <v>45241</v>
          </cell>
          <cell r="AA128">
            <v>45238</v>
          </cell>
          <cell r="AB128">
            <v>45239</v>
          </cell>
          <cell r="AC128" t="str">
            <v>45231</v>
          </cell>
          <cell r="AD128" t="str">
            <v>3962280</v>
          </cell>
          <cell r="AE128" t="str">
            <v>3962260　</v>
          </cell>
          <cell r="AF128" t="str">
            <v>3962206　</v>
          </cell>
          <cell r="AG128" t="str">
            <v>3962271　</v>
          </cell>
          <cell r="CP128">
            <v>45231</v>
          </cell>
          <cell r="CQ128">
            <v>3962280</v>
          </cell>
          <cell r="CX128">
            <v>45200</v>
          </cell>
          <cell r="CY128">
            <v>3962260</v>
          </cell>
          <cell r="DB128" t="str">
            <v>　</v>
          </cell>
          <cell r="DC128" t="str">
            <v>　</v>
          </cell>
          <cell r="DL128" t="str">
            <v>　</v>
          </cell>
          <cell r="DM128" t="str">
            <v>　</v>
          </cell>
          <cell r="DP128">
            <v>45108</v>
          </cell>
          <cell r="DQ128">
            <v>3962206</v>
          </cell>
          <cell r="DZ128" t="str">
            <v>　</v>
          </cell>
          <cell r="EA128" t="str">
            <v>　</v>
          </cell>
          <cell r="EB128">
            <v>45200</v>
          </cell>
          <cell r="EC128">
            <v>3962271</v>
          </cell>
          <cell r="EF128">
            <v>45176</v>
          </cell>
          <cell r="EG128">
            <v>3962296</v>
          </cell>
          <cell r="EJ128" t="str">
            <v>　</v>
          </cell>
          <cell r="EK128" t="str">
            <v>　</v>
          </cell>
          <cell r="EM128">
            <v>45203</v>
          </cell>
          <cell r="EX128">
            <v>45170</v>
          </cell>
          <cell r="EY128">
            <v>3962334</v>
          </cell>
          <cell r="RC128">
            <v>45238</v>
          </cell>
          <cell r="RD128">
            <v>0</v>
          </cell>
          <cell r="RE128">
            <v>45231</v>
          </cell>
          <cell r="RF128">
            <v>45200</v>
          </cell>
          <cell r="RG128">
            <v>0</v>
          </cell>
          <cell r="RH128">
            <v>0</v>
          </cell>
          <cell r="RI128">
            <v>45108</v>
          </cell>
          <cell r="RJ128">
            <v>0</v>
          </cell>
          <cell r="RK128">
            <v>45231</v>
          </cell>
          <cell r="RL128" t="str">
            <v>3962280</v>
          </cell>
          <cell r="RM128">
            <v>45200</v>
          </cell>
          <cell r="RN128" t="str">
            <v>3962260　</v>
          </cell>
          <cell r="RO128">
            <v>45108</v>
          </cell>
          <cell r="RP128" t="str">
            <v>3962206　</v>
          </cell>
          <cell r="RQ128">
            <v>45200</v>
          </cell>
          <cell r="RR128" t="str">
            <v>3962271　</v>
          </cell>
          <cell r="RS128">
            <v>45176</v>
          </cell>
          <cell r="RT128">
            <v>3962296</v>
          </cell>
          <cell r="RU128">
            <v>0</v>
          </cell>
          <cell r="RV128">
            <v>0</v>
          </cell>
        </row>
        <row r="129">
          <cell r="A129">
            <v>120</v>
          </cell>
          <cell r="B129">
            <v>45260</v>
          </cell>
          <cell r="C129" t="str">
            <v xml:space="preserve">HRB1003 AAI </v>
          </cell>
          <cell r="D129" t="str">
            <v>ARB10329</v>
          </cell>
          <cell r="E129" t="str">
            <v>THRB1329</v>
          </cell>
          <cell r="F129" t="str">
            <v>米国</v>
          </cell>
          <cell r="G129" t="str">
            <v>AAI</v>
          </cell>
          <cell r="H129" t="str">
            <v>制御盤</v>
          </cell>
          <cell r="I129" t="str">
            <v>南陵</v>
          </cell>
          <cell r="J129" t="str">
            <v>KD</v>
          </cell>
          <cell r="K129">
            <v>45211</v>
          </cell>
          <cell r="L129">
            <v>1</v>
          </cell>
          <cell r="M129">
            <v>1</v>
          </cell>
          <cell r="N129">
            <v>45212</v>
          </cell>
          <cell r="O129">
            <v>1</v>
          </cell>
          <cell r="P129">
            <v>45219</v>
          </cell>
          <cell r="Q129">
            <v>1</v>
          </cell>
          <cell r="R129">
            <v>45224</v>
          </cell>
          <cell r="S129">
            <v>1</v>
          </cell>
          <cell r="T129">
            <v>45224</v>
          </cell>
          <cell r="U129">
            <v>45225</v>
          </cell>
          <cell r="V129">
            <v>45227</v>
          </cell>
          <cell r="W129">
            <v>45230</v>
          </cell>
          <cell r="X129">
            <v>1</v>
          </cell>
          <cell r="Y129">
            <v>45241</v>
          </cell>
          <cell r="AA129">
            <v>45238</v>
          </cell>
          <cell r="AB129">
            <v>45239</v>
          </cell>
          <cell r="AC129" t="str">
            <v>45231</v>
          </cell>
          <cell r="AD129" t="str">
            <v>3962280</v>
          </cell>
          <cell r="AE129" t="str">
            <v>3962260　</v>
          </cell>
          <cell r="AF129" t="str">
            <v>3962206　</v>
          </cell>
          <cell r="AG129" t="str">
            <v>3962271　</v>
          </cell>
          <cell r="CP129">
            <v>45231</v>
          </cell>
          <cell r="CQ129">
            <v>3962280</v>
          </cell>
          <cell r="CX129">
            <v>45200</v>
          </cell>
          <cell r="CY129">
            <v>3962260</v>
          </cell>
          <cell r="DB129" t="str">
            <v>　</v>
          </cell>
          <cell r="DC129" t="str">
            <v>　</v>
          </cell>
          <cell r="DL129" t="str">
            <v>　</v>
          </cell>
          <cell r="DM129" t="str">
            <v>　</v>
          </cell>
          <cell r="DP129">
            <v>45108</v>
          </cell>
          <cell r="DQ129">
            <v>3962206</v>
          </cell>
          <cell r="DZ129" t="str">
            <v>　</v>
          </cell>
          <cell r="EA129" t="str">
            <v>　</v>
          </cell>
          <cell r="EB129">
            <v>45200</v>
          </cell>
          <cell r="EC129">
            <v>3962271</v>
          </cell>
          <cell r="EF129">
            <v>45176</v>
          </cell>
          <cell r="EG129">
            <v>3962296</v>
          </cell>
          <cell r="EJ129" t="str">
            <v>　</v>
          </cell>
          <cell r="EK129" t="str">
            <v>　</v>
          </cell>
          <cell r="EM129">
            <v>45203</v>
          </cell>
          <cell r="EX129">
            <v>45170</v>
          </cell>
          <cell r="EY129">
            <v>3962334</v>
          </cell>
          <cell r="RC129">
            <v>45238</v>
          </cell>
          <cell r="RD129">
            <v>0</v>
          </cell>
          <cell r="RE129">
            <v>45231</v>
          </cell>
          <cell r="RF129">
            <v>45200</v>
          </cell>
          <cell r="RG129">
            <v>0</v>
          </cell>
          <cell r="RH129">
            <v>0</v>
          </cell>
          <cell r="RI129">
            <v>45108</v>
          </cell>
          <cell r="RJ129">
            <v>0</v>
          </cell>
          <cell r="RK129">
            <v>45231</v>
          </cell>
          <cell r="RL129" t="str">
            <v>3962280</v>
          </cell>
          <cell r="RM129">
            <v>45200</v>
          </cell>
          <cell r="RN129" t="str">
            <v>3962260　</v>
          </cell>
          <cell r="RO129">
            <v>45108</v>
          </cell>
          <cell r="RP129" t="str">
            <v>3962206　</v>
          </cell>
          <cell r="RQ129">
            <v>45200</v>
          </cell>
          <cell r="RR129" t="str">
            <v>3962271　</v>
          </cell>
          <cell r="RS129">
            <v>45176</v>
          </cell>
          <cell r="RT129">
            <v>3962296</v>
          </cell>
          <cell r="RU129">
            <v>0</v>
          </cell>
          <cell r="RV129">
            <v>0</v>
          </cell>
        </row>
        <row r="130">
          <cell r="A130">
            <v>121</v>
          </cell>
          <cell r="C130" t="str">
            <v>HRB1003ATC</v>
          </cell>
          <cell r="D130" t="str">
            <v>ARC10058</v>
          </cell>
          <cell r="F130" t="str">
            <v>EXP</v>
          </cell>
          <cell r="G130" t="str">
            <v>AAI</v>
          </cell>
          <cell r="H130" t="str">
            <v>ATC盤</v>
          </cell>
          <cell r="I130" t="str">
            <v>須走</v>
          </cell>
          <cell r="J130" t="str">
            <v>土岐</v>
          </cell>
          <cell r="N130" t="str">
            <v>-</v>
          </cell>
          <cell r="U130">
            <v>45226</v>
          </cell>
          <cell r="W130">
            <v>45226</v>
          </cell>
          <cell r="X130">
            <v>1</v>
          </cell>
          <cell r="Y130">
            <v>45238</v>
          </cell>
          <cell r="AA130">
            <v>45230</v>
          </cell>
          <cell r="AB130">
            <v>45231</v>
          </cell>
          <cell r="DB130" t="str">
            <v>　</v>
          </cell>
          <cell r="DC130" t="str">
            <v>　</v>
          </cell>
          <cell r="DL130" t="str">
            <v>　</v>
          </cell>
          <cell r="DM130" t="str">
            <v>　</v>
          </cell>
          <cell r="DZ130" t="str">
            <v>　</v>
          </cell>
          <cell r="EA130" t="str">
            <v>　</v>
          </cell>
          <cell r="EJ130" t="str">
            <v>　</v>
          </cell>
          <cell r="EK130" t="str">
            <v>　</v>
          </cell>
          <cell r="RC130">
            <v>45230</v>
          </cell>
          <cell r="RD130">
            <v>0</v>
          </cell>
          <cell r="RE130">
            <v>0</v>
          </cell>
          <cell r="RF130">
            <v>0</v>
          </cell>
          <cell r="RG130">
            <v>0</v>
          </cell>
          <cell r="RH130">
            <v>0</v>
          </cell>
          <cell r="RI130">
            <v>0</v>
          </cell>
          <cell r="RJ130">
            <v>0</v>
          </cell>
          <cell r="RK130">
            <v>0</v>
          </cell>
          <cell r="RL130">
            <v>0</v>
          </cell>
          <cell r="RM130">
            <v>0</v>
          </cell>
          <cell r="RN130">
            <v>0</v>
          </cell>
          <cell r="RO130">
            <v>0</v>
          </cell>
          <cell r="RP130">
            <v>0</v>
          </cell>
          <cell r="RQ130">
            <v>0</v>
          </cell>
          <cell r="RR130">
            <v>0</v>
          </cell>
          <cell r="RS130">
            <v>0</v>
          </cell>
          <cell r="RT130">
            <v>0</v>
          </cell>
          <cell r="RU130">
            <v>0</v>
          </cell>
          <cell r="RV130">
            <v>0</v>
          </cell>
        </row>
        <row r="131">
          <cell r="A131">
            <v>122</v>
          </cell>
          <cell r="C131" t="str">
            <v>HRB1003ATC</v>
          </cell>
          <cell r="D131" t="str">
            <v>ARC10059</v>
          </cell>
          <cell r="F131" t="str">
            <v>EXP</v>
          </cell>
          <cell r="G131" t="str">
            <v>AAI</v>
          </cell>
          <cell r="H131" t="str">
            <v>ATC盤</v>
          </cell>
          <cell r="I131" t="str">
            <v>須走</v>
          </cell>
          <cell r="J131" t="str">
            <v>土岐</v>
          </cell>
          <cell r="K131" t="str">
            <v>-</v>
          </cell>
          <cell r="N131" t="str">
            <v>-</v>
          </cell>
          <cell r="U131">
            <v>45226</v>
          </cell>
          <cell r="W131">
            <v>45227</v>
          </cell>
          <cell r="X131">
            <v>1</v>
          </cell>
          <cell r="Y131">
            <v>45240</v>
          </cell>
          <cell r="AA131">
            <v>45230</v>
          </cell>
          <cell r="AB131">
            <v>45231</v>
          </cell>
          <cell r="DB131" t="str">
            <v>　</v>
          </cell>
          <cell r="DC131" t="str">
            <v>　</v>
          </cell>
          <cell r="DL131" t="str">
            <v>　</v>
          </cell>
          <cell r="DM131" t="str">
            <v>　</v>
          </cell>
          <cell r="DZ131" t="str">
            <v>　</v>
          </cell>
          <cell r="EA131" t="str">
            <v>　</v>
          </cell>
          <cell r="EJ131" t="str">
            <v>　</v>
          </cell>
          <cell r="EK131" t="str">
            <v>　</v>
          </cell>
          <cell r="RC131">
            <v>45230</v>
          </cell>
          <cell r="RD131">
            <v>0</v>
          </cell>
          <cell r="RE131">
            <v>0</v>
          </cell>
          <cell r="RF131">
            <v>0</v>
          </cell>
          <cell r="RG131">
            <v>0</v>
          </cell>
          <cell r="RH131">
            <v>0</v>
          </cell>
          <cell r="RI131">
            <v>0</v>
          </cell>
          <cell r="RJ131">
            <v>0</v>
          </cell>
          <cell r="RK131">
            <v>0</v>
          </cell>
          <cell r="RL131">
            <v>0</v>
          </cell>
          <cell r="RM131">
            <v>0</v>
          </cell>
          <cell r="RN131">
            <v>0</v>
          </cell>
          <cell r="RO131">
            <v>0</v>
          </cell>
          <cell r="RP131">
            <v>0</v>
          </cell>
          <cell r="RQ131">
            <v>0</v>
          </cell>
          <cell r="RR131">
            <v>0</v>
          </cell>
          <cell r="RS131">
            <v>0</v>
          </cell>
          <cell r="RT131">
            <v>0</v>
          </cell>
          <cell r="RU131">
            <v>0</v>
          </cell>
          <cell r="RV131">
            <v>0</v>
          </cell>
        </row>
        <row r="132">
          <cell r="A132">
            <v>123</v>
          </cell>
          <cell r="C132" t="str">
            <v>HRB1003ATC</v>
          </cell>
          <cell r="D132" t="str">
            <v>ARC10060</v>
          </cell>
          <cell r="F132" t="str">
            <v>EXP</v>
          </cell>
          <cell r="G132" t="str">
            <v>AAI</v>
          </cell>
          <cell r="H132" t="str">
            <v>ATC盤</v>
          </cell>
          <cell r="I132" t="str">
            <v>須走</v>
          </cell>
          <cell r="J132" t="str">
            <v>土岐</v>
          </cell>
          <cell r="N132" t="str">
            <v>-</v>
          </cell>
          <cell r="U132">
            <v>45226</v>
          </cell>
          <cell r="W132">
            <v>45227</v>
          </cell>
          <cell r="X132">
            <v>1</v>
          </cell>
          <cell r="Y132">
            <v>45244</v>
          </cell>
          <cell r="AA132">
            <v>45230</v>
          </cell>
          <cell r="AB132">
            <v>45231</v>
          </cell>
          <cell r="DB132" t="str">
            <v>　</v>
          </cell>
          <cell r="DC132" t="str">
            <v>　</v>
          </cell>
          <cell r="DL132" t="str">
            <v>　</v>
          </cell>
          <cell r="DM132" t="str">
            <v>　</v>
          </cell>
          <cell r="DZ132" t="str">
            <v>　</v>
          </cell>
          <cell r="EA132" t="str">
            <v>　</v>
          </cell>
          <cell r="EJ132" t="str">
            <v>　</v>
          </cell>
          <cell r="EK132" t="str">
            <v>　</v>
          </cell>
          <cell r="RC132">
            <v>45230</v>
          </cell>
          <cell r="RD132">
            <v>0</v>
          </cell>
          <cell r="RE132">
            <v>0</v>
          </cell>
          <cell r="RF132">
            <v>0</v>
          </cell>
          <cell r="RG132">
            <v>0</v>
          </cell>
          <cell r="RH132">
            <v>0</v>
          </cell>
          <cell r="RI132">
            <v>0</v>
          </cell>
          <cell r="RJ132">
            <v>0</v>
          </cell>
          <cell r="RK132">
            <v>0</v>
          </cell>
          <cell r="RL132">
            <v>0</v>
          </cell>
          <cell r="RM132">
            <v>0</v>
          </cell>
          <cell r="RN132">
            <v>0</v>
          </cell>
          <cell r="RO132">
            <v>0</v>
          </cell>
          <cell r="RP132">
            <v>0</v>
          </cell>
          <cell r="RQ132">
            <v>0</v>
          </cell>
          <cell r="RR132">
            <v>0</v>
          </cell>
          <cell r="RS132">
            <v>0</v>
          </cell>
          <cell r="RT132">
            <v>0</v>
          </cell>
          <cell r="RU132">
            <v>0</v>
          </cell>
          <cell r="RV132">
            <v>0</v>
          </cell>
        </row>
        <row r="133">
          <cell r="A133">
            <v>124</v>
          </cell>
          <cell r="C133" t="str">
            <v>HRB1003ATC</v>
          </cell>
          <cell r="D133">
            <v>10395071</v>
          </cell>
          <cell r="F133" t="str">
            <v>DMS</v>
          </cell>
          <cell r="G133" t="str">
            <v>竹下産業（株）</v>
          </cell>
          <cell r="H133" t="str">
            <v>ATC盤</v>
          </cell>
          <cell r="I133" t="str">
            <v>須走</v>
          </cell>
          <cell r="J133" t="str">
            <v>土岐</v>
          </cell>
          <cell r="N133" t="str">
            <v>-</v>
          </cell>
          <cell r="U133">
            <v>45227</v>
          </cell>
          <cell r="W133">
            <v>45227</v>
          </cell>
          <cell r="X133">
            <v>1</v>
          </cell>
          <cell r="Y133">
            <v>45244</v>
          </cell>
          <cell r="AA133">
            <v>45230</v>
          </cell>
          <cell r="AB133">
            <v>45231</v>
          </cell>
          <cell r="DB133" t="str">
            <v>　</v>
          </cell>
          <cell r="DC133" t="str">
            <v>　</v>
          </cell>
          <cell r="DL133" t="str">
            <v>　</v>
          </cell>
          <cell r="DM133" t="str">
            <v>　</v>
          </cell>
          <cell r="DZ133" t="str">
            <v>　</v>
          </cell>
          <cell r="EA133" t="str">
            <v>　</v>
          </cell>
          <cell r="EJ133" t="str">
            <v>　</v>
          </cell>
          <cell r="EK133" t="str">
            <v>　</v>
          </cell>
          <cell r="HN133">
            <v>3962341</v>
          </cell>
          <cell r="RC133">
            <v>45230</v>
          </cell>
          <cell r="RD133">
            <v>0</v>
          </cell>
          <cell r="RE133">
            <v>0</v>
          </cell>
          <cell r="RF133">
            <v>0</v>
          </cell>
          <cell r="RG133">
            <v>0</v>
          </cell>
          <cell r="RH133">
            <v>0</v>
          </cell>
          <cell r="RI133">
            <v>0</v>
          </cell>
          <cell r="RJ133">
            <v>0</v>
          </cell>
          <cell r="RK133">
            <v>0</v>
          </cell>
          <cell r="RL133">
            <v>0</v>
          </cell>
          <cell r="RM133">
            <v>0</v>
          </cell>
          <cell r="RN133">
            <v>0</v>
          </cell>
          <cell r="RO133">
            <v>0</v>
          </cell>
          <cell r="RP133">
            <v>0</v>
          </cell>
          <cell r="RQ133">
            <v>0</v>
          </cell>
          <cell r="RR133">
            <v>0</v>
          </cell>
          <cell r="RS133">
            <v>0</v>
          </cell>
          <cell r="RT133">
            <v>0</v>
          </cell>
          <cell r="RU133">
            <v>0</v>
          </cell>
          <cell r="RV133">
            <v>0</v>
          </cell>
        </row>
        <row r="134">
          <cell r="A134">
            <v>125</v>
          </cell>
          <cell r="B134">
            <v>45246</v>
          </cell>
          <cell r="C134" t="str">
            <v xml:space="preserve">HRB8025  </v>
          </cell>
          <cell r="D134">
            <v>80255331</v>
          </cell>
          <cell r="E134">
            <v>185944</v>
          </cell>
          <cell r="F134" t="str">
            <v>日本</v>
          </cell>
          <cell r="G134" t="str">
            <v>（株）アマダベンディングＳ部</v>
          </cell>
          <cell r="H134" t="str">
            <v>制御盤</v>
          </cell>
          <cell r="I134" t="str">
            <v>南陵</v>
          </cell>
          <cell r="J134" t="str">
            <v>土岐</v>
          </cell>
          <cell r="K134">
            <v>45212</v>
          </cell>
          <cell r="L134">
            <v>1</v>
          </cell>
          <cell r="M134">
            <v>1</v>
          </cell>
          <cell r="N134">
            <v>45213</v>
          </cell>
          <cell r="O134">
            <v>1</v>
          </cell>
          <cell r="P134">
            <v>45219</v>
          </cell>
          <cell r="Q134">
            <v>1</v>
          </cell>
          <cell r="R134">
            <v>45225</v>
          </cell>
          <cell r="S134">
            <v>1</v>
          </cell>
          <cell r="T134">
            <v>45225</v>
          </cell>
          <cell r="U134">
            <v>45225</v>
          </cell>
          <cell r="V134">
            <v>45227</v>
          </cell>
          <cell r="W134">
            <v>45226</v>
          </cell>
          <cell r="X134">
            <v>1</v>
          </cell>
          <cell r="Y134">
            <v>45237</v>
          </cell>
          <cell r="AA134">
            <v>45230</v>
          </cell>
          <cell r="AB134">
            <v>45231</v>
          </cell>
          <cell r="AC134" t="str">
            <v>45231</v>
          </cell>
          <cell r="AD134" t="str">
            <v>3962276</v>
          </cell>
          <cell r="AE134" t="str">
            <v>3962260　</v>
          </cell>
          <cell r="AF134" t="str">
            <v>3962262　</v>
          </cell>
          <cell r="AG134" t="str">
            <v>3962269　</v>
          </cell>
          <cell r="CF134">
            <v>45231</v>
          </cell>
          <cell r="CG134">
            <v>3962276</v>
          </cell>
          <cell r="CX134">
            <v>45200</v>
          </cell>
          <cell r="CY134">
            <v>3962260</v>
          </cell>
          <cell r="DB134" t="str">
            <v>　</v>
          </cell>
          <cell r="DC134" t="str">
            <v>　</v>
          </cell>
          <cell r="DF134">
            <v>45200</v>
          </cell>
          <cell r="DG134">
            <v>3962262</v>
          </cell>
          <cell r="DL134" t="str">
            <v>　</v>
          </cell>
          <cell r="DM134" t="str">
            <v>　</v>
          </cell>
          <cell r="DV134">
            <v>45200</v>
          </cell>
          <cell r="DW134">
            <v>3962269</v>
          </cell>
          <cell r="DZ134" t="str">
            <v>　</v>
          </cell>
          <cell r="EA134" t="str">
            <v>　</v>
          </cell>
          <cell r="EF134">
            <v>45176</v>
          </cell>
          <cell r="EG134">
            <v>3962296</v>
          </cell>
          <cell r="EJ134" t="str">
            <v>　</v>
          </cell>
          <cell r="EK134" t="str">
            <v>　</v>
          </cell>
          <cell r="EM134">
            <v>45203</v>
          </cell>
          <cell r="EX134">
            <v>45170</v>
          </cell>
          <cell r="EY134">
            <v>3962334</v>
          </cell>
          <cell r="RC134">
            <v>45230</v>
          </cell>
          <cell r="RD134">
            <v>45231</v>
          </cell>
          <cell r="RE134">
            <v>0</v>
          </cell>
          <cell r="RF134">
            <v>45200</v>
          </cell>
          <cell r="RG134">
            <v>0</v>
          </cell>
          <cell r="RH134">
            <v>45200</v>
          </cell>
          <cell r="RI134">
            <v>0</v>
          </cell>
          <cell r="RJ134">
            <v>0</v>
          </cell>
          <cell r="RK134">
            <v>45231</v>
          </cell>
          <cell r="RL134" t="str">
            <v>3962276</v>
          </cell>
          <cell r="RM134">
            <v>45200</v>
          </cell>
          <cell r="RN134" t="str">
            <v>3962260　</v>
          </cell>
          <cell r="RO134">
            <v>45200</v>
          </cell>
          <cell r="RP134" t="str">
            <v>3962262　</v>
          </cell>
          <cell r="RQ134">
            <v>45200</v>
          </cell>
          <cell r="RR134" t="str">
            <v>3962269　</v>
          </cell>
          <cell r="RS134">
            <v>45176</v>
          </cell>
          <cell r="RT134">
            <v>3962296</v>
          </cell>
          <cell r="RU134">
            <v>0</v>
          </cell>
          <cell r="RV134">
            <v>0</v>
          </cell>
        </row>
        <row r="135">
          <cell r="A135">
            <v>126</v>
          </cell>
          <cell r="B135">
            <v>45247</v>
          </cell>
          <cell r="C135" t="str">
            <v xml:space="preserve">HRB8025  </v>
          </cell>
          <cell r="D135">
            <v>80255332</v>
          </cell>
          <cell r="E135">
            <v>185955</v>
          </cell>
          <cell r="F135" t="str">
            <v>日本</v>
          </cell>
          <cell r="G135" t="str">
            <v>（株）アマダベンディングＳ部</v>
          </cell>
          <cell r="H135" t="str">
            <v>制御盤</v>
          </cell>
          <cell r="I135" t="str">
            <v>南陵</v>
          </cell>
          <cell r="J135" t="str">
            <v>土岐</v>
          </cell>
          <cell r="K135">
            <v>45212</v>
          </cell>
          <cell r="L135">
            <v>1</v>
          </cell>
          <cell r="M135">
            <v>1</v>
          </cell>
          <cell r="N135">
            <v>45213</v>
          </cell>
          <cell r="O135">
            <v>1</v>
          </cell>
          <cell r="P135">
            <v>45220</v>
          </cell>
          <cell r="Q135">
            <v>1</v>
          </cell>
          <cell r="R135">
            <v>45226</v>
          </cell>
          <cell r="S135">
            <v>1</v>
          </cell>
          <cell r="T135">
            <v>45226</v>
          </cell>
          <cell r="U135">
            <v>45225</v>
          </cell>
          <cell r="V135">
            <v>45230</v>
          </cell>
          <cell r="W135">
            <v>45226</v>
          </cell>
          <cell r="X135">
            <v>1</v>
          </cell>
          <cell r="Y135">
            <v>45237</v>
          </cell>
          <cell r="AA135">
            <v>45230</v>
          </cell>
          <cell r="AB135">
            <v>45231</v>
          </cell>
          <cell r="AC135" t="str">
            <v>45231</v>
          </cell>
          <cell r="AD135" t="str">
            <v>3962276</v>
          </cell>
          <cell r="AE135" t="str">
            <v>3962260　</v>
          </cell>
          <cell r="AF135" t="str">
            <v>3962262　</v>
          </cell>
          <cell r="AG135" t="str">
            <v>3962292　</v>
          </cell>
          <cell r="CF135">
            <v>45231</v>
          </cell>
          <cell r="CG135">
            <v>3962276</v>
          </cell>
          <cell r="CX135">
            <v>45200</v>
          </cell>
          <cell r="CY135">
            <v>3962260</v>
          </cell>
          <cell r="DB135" t="str">
            <v>　</v>
          </cell>
          <cell r="DC135" t="str">
            <v>　</v>
          </cell>
          <cell r="DF135">
            <v>45200</v>
          </cell>
          <cell r="DG135">
            <v>3962262</v>
          </cell>
          <cell r="DL135" t="str">
            <v>　</v>
          </cell>
          <cell r="DM135" t="str">
            <v>　</v>
          </cell>
          <cell r="DV135">
            <v>45231</v>
          </cell>
          <cell r="DW135">
            <v>3962292</v>
          </cell>
          <cell r="DZ135" t="str">
            <v>　</v>
          </cell>
          <cell r="EA135" t="str">
            <v>　</v>
          </cell>
          <cell r="EF135">
            <v>45176</v>
          </cell>
          <cell r="EG135">
            <v>3962296</v>
          </cell>
          <cell r="EJ135" t="str">
            <v>　</v>
          </cell>
          <cell r="EK135" t="str">
            <v>　</v>
          </cell>
          <cell r="EM135">
            <v>45203</v>
          </cell>
          <cell r="EX135">
            <v>45170</v>
          </cell>
          <cell r="EY135">
            <v>3962334</v>
          </cell>
          <cell r="RC135">
            <v>45230</v>
          </cell>
          <cell r="RD135">
            <v>45231</v>
          </cell>
          <cell r="RE135">
            <v>0</v>
          </cell>
          <cell r="RF135">
            <v>45200</v>
          </cell>
          <cell r="RG135">
            <v>0</v>
          </cell>
          <cell r="RH135">
            <v>45200</v>
          </cell>
          <cell r="RI135">
            <v>0</v>
          </cell>
          <cell r="RJ135">
            <v>0</v>
          </cell>
          <cell r="RK135">
            <v>45231</v>
          </cell>
          <cell r="RL135" t="str">
            <v>3962276</v>
          </cell>
          <cell r="RM135">
            <v>45200</v>
          </cell>
          <cell r="RN135" t="str">
            <v>3962260　</v>
          </cell>
          <cell r="RO135">
            <v>45200</v>
          </cell>
          <cell r="RP135" t="str">
            <v>3962262　</v>
          </cell>
          <cell r="RQ135">
            <v>45231</v>
          </cell>
          <cell r="RR135" t="str">
            <v>3962292　</v>
          </cell>
          <cell r="RS135">
            <v>45176</v>
          </cell>
          <cell r="RT135">
            <v>3962296</v>
          </cell>
          <cell r="RU135">
            <v>0</v>
          </cell>
          <cell r="RV135">
            <v>0</v>
          </cell>
        </row>
        <row r="136">
          <cell r="A136">
            <v>127</v>
          </cell>
          <cell r="B136">
            <v>45248</v>
          </cell>
          <cell r="C136" t="str">
            <v xml:space="preserve">HRB8025 EXP </v>
          </cell>
          <cell r="D136">
            <v>80255340</v>
          </cell>
          <cell r="E136" t="str">
            <v>BDA0599</v>
          </cell>
          <cell r="F136" t="str">
            <v>カナダ</v>
          </cell>
          <cell r="G136" t="str">
            <v>ＡＭＡＤＡ　ＣＡＮＡＤＡ　ＬＴＤ．</v>
          </cell>
          <cell r="H136" t="str">
            <v>制御盤</v>
          </cell>
          <cell r="I136" t="str">
            <v>南陵</v>
          </cell>
          <cell r="J136" t="str">
            <v>土岐</v>
          </cell>
          <cell r="K136">
            <v>45213</v>
          </cell>
          <cell r="L136">
            <v>1</v>
          </cell>
          <cell r="M136">
            <v>1</v>
          </cell>
          <cell r="N136">
            <v>45216</v>
          </cell>
          <cell r="O136">
            <v>1</v>
          </cell>
          <cell r="P136">
            <v>45220</v>
          </cell>
          <cell r="Q136">
            <v>1</v>
          </cell>
          <cell r="R136">
            <v>45226</v>
          </cell>
          <cell r="S136">
            <v>1</v>
          </cell>
          <cell r="T136">
            <v>45226</v>
          </cell>
          <cell r="U136">
            <v>45226</v>
          </cell>
          <cell r="V136">
            <v>45230</v>
          </cell>
          <cell r="W136">
            <v>45226</v>
          </cell>
          <cell r="X136">
            <v>1</v>
          </cell>
          <cell r="Y136">
            <v>45238</v>
          </cell>
          <cell r="AA136">
            <v>45230</v>
          </cell>
          <cell r="AB136">
            <v>45231</v>
          </cell>
          <cell r="AC136" t="str">
            <v>45231</v>
          </cell>
          <cell r="AD136" t="str">
            <v>3962280</v>
          </cell>
          <cell r="AE136" t="str">
            <v>3962260　</v>
          </cell>
          <cell r="AF136" t="str">
            <v>3962206　</v>
          </cell>
          <cell r="AG136" t="str">
            <v>3962271　</v>
          </cell>
          <cell r="CP136">
            <v>45231</v>
          </cell>
          <cell r="CQ136">
            <v>3962280</v>
          </cell>
          <cell r="CX136">
            <v>45200</v>
          </cell>
          <cell r="CY136">
            <v>3962260</v>
          </cell>
          <cell r="DB136" t="str">
            <v>　</v>
          </cell>
          <cell r="DC136" t="str">
            <v>　</v>
          </cell>
          <cell r="DL136" t="str">
            <v>　</v>
          </cell>
          <cell r="DM136" t="str">
            <v>　</v>
          </cell>
          <cell r="DP136">
            <v>45108</v>
          </cell>
          <cell r="DQ136">
            <v>3962206</v>
          </cell>
          <cell r="DZ136" t="str">
            <v>　</v>
          </cell>
          <cell r="EA136" t="str">
            <v>　</v>
          </cell>
          <cell r="EB136">
            <v>45200</v>
          </cell>
          <cell r="EC136">
            <v>3962271</v>
          </cell>
          <cell r="EF136">
            <v>45176</v>
          </cell>
          <cell r="EG136">
            <v>3962296</v>
          </cell>
          <cell r="EJ136" t="str">
            <v>　</v>
          </cell>
          <cell r="EK136" t="str">
            <v>　</v>
          </cell>
          <cell r="EM136">
            <v>45203</v>
          </cell>
          <cell r="EX136">
            <v>45170</v>
          </cell>
          <cell r="EY136">
            <v>3962334</v>
          </cell>
          <cell r="RC136">
            <v>45230</v>
          </cell>
          <cell r="RD136">
            <v>0</v>
          </cell>
          <cell r="RE136">
            <v>45231</v>
          </cell>
          <cell r="RF136">
            <v>45200</v>
          </cell>
          <cell r="RG136">
            <v>0</v>
          </cell>
          <cell r="RH136">
            <v>0</v>
          </cell>
          <cell r="RI136">
            <v>45108</v>
          </cell>
          <cell r="RJ136">
            <v>0</v>
          </cell>
          <cell r="RK136">
            <v>45231</v>
          </cell>
          <cell r="RL136" t="str">
            <v>3962280</v>
          </cell>
          <cell r="RM136">
            <v>45200</v>
          </cell>
          <cell r="RN136" t="str">
            <v>3962260　</v>
          </cell>
          <cell r="RO136">
            <v>45108</v>
          </cell>
          <cell r="RP136" t="str">
            <v>3962206　</v>
          </cell>
          <cell r="RQ136">
            <v>45200</v>
          </cell>
          <cell r="RR136" t="str">
            <v>3962271　</v>
          </cell>
          <cell r="RS136">
            <v>45176</v>
          </cell>
          <cell r="RT136">
            <v>3962296</v>
          </cell>
          <cell r="RU136">
            <v>0</v>
          </cell>
          <cell r="RV136">
            <v>0</v>
          </cell>
        </row>
        <row r="137">
          <cell r="A137">
            <v>128</v>
          </cell>
          <cell r="B137">
            <v>45249</v>
          </cell>
          <cell r="C137" t="str">
            <v xml:space="preserve">HRBC8025  </v>
          </cell>
          <cell r="D137">
            <v>80255341</v>
          </cell>
          <cell r="E137" t="str">
            <v>CN0138</v>
          </cell>
          <cell r="F137" t="str">
            <v>中国</v>
          </cell>
          <cell r="G137" t="str">
            <v>【ＣＨＩＮＡ】</v>
          </cell>
          <cell r="H137" t="str">
            <v>制御盤</v>
          </cell>
          <cell r="I137" t="str">
            <v>南陵</v>
          </cell>
          <cell r="J137" t="str">
            <v>土岐</v>
          </cell>
          <cell r="K137">
            <v>45213</v>
          </cell>
          <cell r="L137">
            <v>1</v>
          </cell>
          <cell r="M137">
            <v>1</v>
          </cell>
          <cell r="N137">
            <v>45216</v>
          </cell>
          <cell r="O137">
            <v>1</v>
          </cell>
          <cell r="P137">
            <v>45223</v>
          </cell>
          <cell r="Q137">
            <v>1</v>
          </cell>
          <cell r="R137">
            <v>45227</v>
          </cell>
          <cell r="S137">
            <v>1</v>
          </cell>
          <cell r="T137">
            <v>45227</v>
          </cell>
          <cell r="U137">
            <v>45227</v>
          </cell>
          <cell r="V137">
            <v>45231</v>
          </cell>
          <cell r="W137">
            <v>45227</v>
          </cell>
          <cell r="X137">
            <v>1</v>
          </cell>
          <cell r="Y137">
            <v>45238</v>
          </cell>
          <cell r="AA137">
            <v>45230</v>
          </cell>
          <cell r="AB137">
            <v>45231</v>
          </cell>
          <cell r="AC137" t="str">
            <v>45231</v>
          </cell>
          <cell r="AD137" t="str">
            <v>3962280</v>
          </cell>
          <cell r="AE137" t="str">
            <v>3962260　</v>
          </cell>
          <cell r="AF137" t="str">
            <v>3962206　</v>
          </cell>
          <cell r="AG137" t="str">
            <v>3962271　</v>
          </cell>
          <cell r="CP137">
            <v>45231</v>
          </cell>
          <cell r="CQ137">
            <v>3962280</v>
          </cell>
          <cell r="CX137">
            <v>45200</v>
          </cell>
          <cell r="CY137">
            <v>3962260</v>
          </cell>
          <cell r="DB137" t="str">
            <v>　</v>
          </cell>
          <cell r="DC137" t="str">
            <v>　</v>
          </cell>
          <cell r="DL137" t="str">
            <v>　</v>
          </cell>
          <cell r="DM137" t="str">
            <v>　</v>
          </cell>
          <cell r="DP137">
            <v>45108</v>
          </cell>
          <cell r="DQ137">
            <v>3962206</v>
          </cell>
          <cell r="DZ137" t="str">
            <v>　</v>
          </cell>
          <cell r="EA137" t="str">
            <v>　</v>
          </cell>
          <cell r="EB137">
            <v>45200</v>
          </cell>
          <cell r="EC137">
            <v>3962271</v>
          </cell>
          <cell r="EF137">
            <v>45176</v>
          </cell>
          <cell r="EG137">
            <v>3962296</v>
          </cell>
          <cell r="EJ137" t="str">
            <v>　</v>
          </cell>
          <cell r="EK137" t="str">
            <v>　</v>
          </cell>
          <cell r="EM137">
            <v>45203</v>
          </cell>
          <cell r="EZ137">
            <v>45000</v>
          </cell>
          <cell r="FA137">
            <v>3962129</v>
          </cell>
          <cell r="RC137">
            <v>45230</v>
          </cell>
          <cell r="RD137">
            <v>0</v>
          </cell>
          <cell r="RE137">
            <v>45231</v>
          </cell>
          <cell r="RF137">
            <v>45200</v>
          </cell>
          <cell r="RG137">
            <v>0</v>
          </cell>
          <cell r="RH137">
            <v>0</v>
          </cell>
          <cell r="RI137">
            <v>45108</v>
          </cell>
          <cell r="RJ137">
            <v>0</v>
          </cell>
          <cell r="RK137">
            <v>45231</v>
          </cell>
          <cell r="RL137" t="str">
            <v>3962280</v>
          </cell>
          <cell r="RM137">
            <v>45200</v>
          </cell>
          <cell r="RN137" t="str">
            <v>3962260　</v>
          </cell>
          <cell r="RO137">
            <v>45108</v>
          </cell>
          <cell r="RP137" t="str">
            <v>3962206　</v>
          </cell>
          <cell r="RQ137">
            <v>45200</v>
          </cell>
          <cell r="RR137" t="str">
            <v>3962271　</v>
          </cell>
          <cell r="RS137">
            <v>45176</v>
          </cell>
          <cell r="RT137">
            <v>3962296</v>
          </cell>
          <cell r="RU137">
            <v>0</v>
          </cell>
          <cell r="RV137">
            <v>0</v>
          </cell>
        </row>
        <row r="138">
          <cell r="A138">
            <v>129</v>
          </cell>
          <cell r="B138">
            <v>45290</v>
          </cell>
          <cell r="C138" t="str">
            <v xml:space="preserve">HRB3503   </v>
          </cell>
          <cell r="D138" t="str">
            <v>35035001 </v>
          </cell>
          <cell r="E138">
            <v>0</v>
          </cell>
          <cell r="F138" t="str">
            <v>日本</v>
          </cell>
          <cell r="G138" t="str">
            <v> 双葉工業（株） </v>
          </cell>
          <cell r="H138" t="str">
            <v>制御盤</v>
          </cell>
          <cell r="I138" t="str">
            <v>南陵</v>
          </cell>
          <cell r="J138" t="str">
            <v>富士宮</v>
          </cell>
          <cell r="K138">
            <v>45224</v>
          </cell>
          <cell r="L138">
            <v>0.5</v>
          </cell>
          <cell r="M138">
            <v>0.5</v>
          </cell>
          <cell r="N138">
            <v>45225</v>
          </cell>
          <cell r="O138">
            <v>1</v>
          </cell>
          <cell r="P138">
            <v>45227</v>
          </cell>
          <cell r="Q138">
            <v>1</v>
          </cell>
          <cell r="R138">
            <v>45230</v>
          </cell>
          <cell r="S138">
            <v>1</v>
          </cell>
          <cell r="T138">
            <v>45237</v>
          </cell>
          <cell r="U138">
            <v>45237</v>
          </cell>
          <cell r="V138">
            <v>45238</v>
          </cell>
          <cell r="W138">
            <v>45238</v>
          </cell>
          <cell r="X138">
            <v>1</v>
          </cell>
          <cell r="Y138">
            <v>45237</v>
          </cell>
          <cell r="Z138">
            <v>45239</v>
          </cell>
          <cell r="AC138" t="str">
            <v>45232</v>
          </cell>
          <cell r="AD138" t="str">
            <v>4062002</v>
          </cell>
          <cell r="AE138" t="str">
            <v>4062002</v>
          </cell>
          <cell r="AF138" t="str">
            <v>4062002</v>
          </cell>
          <cell r="AG138" t="str">
            <v>4062002</v>
          </cell>
          <cell r="CL138">
            <v>45232</v>
          </cell>
          <cell r="CM138">
            <v>4062002</v>
          </cell>
          <cell r="DB138">
            <v>45232</v>
          </cell>
          <cell r="DC138">
            <v>4062002</v>
          </cell>
          <cell r="DL138">
            <v>45232</v>
          </cell>
          <cell r="DM138">
            <v>4062002</v>
          </cell>
          <cell r="DZ138">
            <v>45232</v>
          </cell>
          <cell r="EA138">
            <v>4062002</v>
          </cell>
          <cell r="EJ138">
            <v>45232</v>
          </cell>
          <cell r="EK138">
            <v>4062002</v>
          </cell>
          <cell r="GO138">
            <v>45202</v>
          </cell>
          <cell r="GP138">
            <v>4062007</v>
          </cell>
          <cell r="GU138">
            <v>45202</v>
          </cell>
          <cell r="GV138">
            <v>4062004</v>
          </cell>
          <cell r="GW138">
            <v>45202</v>
          </cell>
          <cell r="GX138">
            <v>4062009</v>
          </cell>
          <cell r="RC138">
            <v>45239</v>
          </cell>
          <cell r="RD138">
            <v>0</v>
          </cell>
          <cell r="RE138">
            <v>0</v>
          </cell>
          <cell r="RF138">
            <v>0</v>
          </cell>
          <cell r="RG138">
            <v>0</v>
          </cell>
          <cell r="RH138">
            <v>0</v>
          </cell>
          <cell r="RI138">
            <v>0</v>
          </cell>
          <cell r="RJ138">
            <v>45232</v>
          </cell>
          <cell r="RK138">
            <v>0</v>
          </cell>
          <cell r="RL138">
            <v>0</v>
          </cell>
          <cell r="RM138">
            <v>0</v>
          </cell>
          <cell r="RN138">
            <v>0</v>
          </cell>
          <cell r="RO138">
            <v>0</v>
          </cell>
          <cell r="RP138">
            <v>0</v>
          </cell>
          <cell r="RQ138">
            <v>0</v>
          </cell>
          <cell r="RR138">
            <v>0</v>
          </cell>
          <cell r="RS138">
            <v>0</v>
          </cell>
          <cell r="RT138">
            <v>0</v>
          </cell>
          <cell r="RU138">
            <v>45232</v>
          </cell>
          <cell r="RV138" t="str">
            <v>4062002</v>
          </cell>
        </row>
        <row r="139">
          <cell r="A139">
            <v>130</v>
          </cell>
          <cell r="B139">
            <v>45250</v>
          </cell>
          <cell r="C139" t="str">
            <v xml:space="preserve">HRB2204  </v>
          </cell>
          <cell r="D139">
            <v>22045109</v>
          </cell>
          <cell r="E139">
            <v>171522</v>
          </cell>
          <cell r="F139" t="str">
            <v>日本</v>
          </cell>
          <cell r="G139" t="str">
            <v>北辰工業（株）</v>
          </cell>
          <cell r="H139" t="str">
            <v>制御盤</v>
          </cell>
          <cell r="I139" t="str">
            <v>南陵</v>
          </cell>
          <cell r="J139" t="str">
            <v>土岐</v>
          </cell>
          <cell r="K139">
            <v>45216</v>
          </cell>
          <cell r="L139">
            <v>1</v>
          </cell>
          <cell r="M139">
            <v>1</v>
          </cell>
          <cell r="N139">
            <v>45217</v>
          </cell>
          <cell r="O139">
            <v>1</v>
          </cell>
          <cell r="P139">
            <v>45223</v>
          </cell>
          <cell r="Q139">
            <v>1</v>
          </cell>
          <cell r="R139">
            <v>45230</v>
          </cell>
          <cell r="S139">
            <v>1</v>
          </cell>
          <cell r="T139">
            <v>45230</v>
          </cell>
          <cell r="U139">
            <v>45225</v>
          </cell>
          <cell r="V139">
            <v>45232</v>
          </cell>
          <cell r="W139">
            <v>45231</v>
          </cell>
          <cell r="X139">
            <v>1</v>
          </cell>
          <cell r="Y139">
            <v>45240</v>
          </cell>
          <cell r="AA139">
            <v>45238</v>
          </cell>
          <cell r="AB139">
            <v>45239</v>
          </cell>
          <cell r="AC139" t="str">
            <v>45048</v>
          </cell>
          <cell r="AD139" t="str">
            <v>3962184</v>
          </cell>
          <cell r="AE139" t="str">
            <v>3962095　</v>
          </cell>
          <cell r="AF139" t="str">
            <v>3962203　</v>
          </cell>
          <cell r="AG139" t="str">
            <v>3962213　</v>
          </cell>
          <cell r="CJ139">
            <v>45048</v>
          </cell>
          <cell r="CK139">
            <v>3962184</v>
          </cell>
          <cell r="CZ139">
            <v>45031</v>
          </cell>
          <cell r="DA139">
            <v>3962095</v>
          </cell>
          <cell r="DB139" t="str">
            <v>　</v>
          </cell>
          <cell r="DC139" t="str">
            <v>　</v>
          </cell>
          <cell r="DJ139">
            <v>45048</v>
          </cell>
          <cell r="DK139">
            <v>3962203</v>
          </cell>
          <cell r="DL139" t="str">
            <v>　</v>
          </cell>
          <cell r="DM139" t="str">
            <v>　</v>
          </cell>
          <cell r="DX139">
            <v>45048</v>
          </cell>
          <cell r="DY139">
            <v>3962213</v>
          </cell>
          <cell r="DZ139" t="str">
            <v>　</v>
          </cell>
          <cell r="EA139" t="str">
            <v>　</v>
          </cell>
          <cell r="EH139">
            <v>45170</v>
          </cell>
          <cell r="EI139">
            <v>3962274</v>
          </cell>
          <cell r="EJ139" t="str">
            <v>　</v>
          </cell>
          <cell r="EK139" t="str">
            <v>　</v>
          </cell>
          <cell r="EM139">
            <v>45203</v>
          </cell>
          <cell r="EP139">
            <v>45048</v>
          </cell>
          <cell r="EQ139">
            <v>3962219</v>
          </cell>
          <cell r="EX139">
            <v>45170</v>
          </cell>
          <cell r="EY139">
            <v>3962334</v>
          </cell>
          <cell r="FF139">
            <v>44992</v>
          </cell>
          <cell r="FG139">
            <v>3962171</v>
          </cell>
          <cell r="RC139">
            <v>45238</v>
          </cell>
          <cell r="RD139">
            <v>45048</v>
          </cell>
          <cell r="RE139">
            <v>0</v>
          </cell>
          <cell r="RF139">
            <v>0</v>
          </cell>
          <cell r="RG139">
            <v>45031</v>
          </cell>
          <cell r="RH139">
            <v>45048</v>
          </cell>
          <cell r="RI139">
            <v>0</v>
          </cell>
          <cell r="RJ139">
            <v>0</v>
          </cell>
          <cell r="RK139">
            <v>45048</v>
          </cell>
          <cell r="RL139" t="str">
            <v>3962184</v>
          </cell>
          <cell r="RM139">
            <v>45031</v>
          </cell>
          <cell r="RN139" t="str">
            <v>3962095　</v>
          </cell>
          <cell r="RO139">
            <v>45048</v>
          </cell>
          <cell r="RP139" t="str">
            <v>3962203　</v>
          </cell>
          <cell r="RQ139">
            <v>45048</v>
          </cell>
          <cell r="RR139" t="str">
            <v>3962213　</v>
          </cell>
          <cell r="RS139">
            <v>45170</v>
          </cell>
          <cell r="RT139">
            <v>3962274</v>
          </cell>
          <cell r="RU139">
            <v>0</v>
          </cell>
          <cell r="RV139">
            <v>0</v>
          </cell>
        </row>
        <row r="140">
          <cell r="A140">
            <v>131</v>
          </cell>
          <cell r="B140">
            <v>45252</v>
          </cell>
          <cell r="C140" t="str">
            <v xml:space="preserve">HRB1003 EXP </v>
          </cell>
          <cell r="D140">
            <v>10035243</v>
          </cell>
          <cell r="E140" t="str">
            <v>BDH0111</v>
          </cell>
          <cell r="F140" t="str">
            <v>インド</v>
          </cell>
          <cell r="G140" t="str">
            <v>Ａｍａｄａ　（Ｉｎｄｉａ）　Ｐｖｔ．　Ｌ</v>
          </cell>
          <cell r="H140" t="str">
            <v>制御盤</v>
          </cell>
          <cell r="I140" t="str">
            <v>南陵</v>
          </cell>
          <cell r="J140" t="str">
            <v>土岐</v>
          </cell>
          <cell r="K140">
            <v>45217</v>
          </cell>
          <cell r="L140">
            <v>1</v>
          </cell>
          <cell r="M140">
            <v>1</v>
          </cell>
          <cell r="N140">
            <v>45218</v>
          </cell>
          <cell r="O140">
            <v>1</v>
          </cell>
          <cell r="P140">
            <v>45224</v>
          </cell>
          <cell r="Q140">
            <v>1</v>
          </cell>
          <cell r="R140">
            <v>45230</v>
          </cell>
          <cell r="S140">
            <v>1</v>
          </cell>
          <cell r="T140">
            <v>45230</v>
          </cell>
          <cell r="U140">
            <v>45227</v>
          </cell>
          <cell r="V140">
            <v>45232</v>
          </cell>
          <cell r="W140">
            <v>45231</v>
          </cell>
          <cell r="X140">
            <v>1</v>
          </cell>
          <cell r="Y140">
            <v>45241</v>
          </cell>
          <cell r="AA140">
            <v>45238</v>
          </cell>
          <cell r="AB140">
            <v>45239</v>
          </cell>
          <cell r="AC140" t="str">
            <v>45231</v>
          </cell>
          <cell r="AD140" t="str">
            <v>3962280</v>
          </cell>
          <cell r="AE140" t="str">
            <v>3962260　</v>
          </cell>
          <cell r="AF140" t="str">
            <v>3962206　</v>
          </cell>
          <cell r="AG140" t="str">
            <v>3962271　</v>
          </cell>
          <cell r="CP140">
            <v>45231</v>
          </cell>
          <cell r="CQ140">
            <v>3962280</v>
          </cell>
          <cell r="CX140">
            <v>45200</v>
          </cell>
          <cell r="CY140">
            <v>3962260</v>
          </cell>
          <cell r="DB140" t="str">
            <v>　</v>
          </cell>
          <cell r="DC140" t="str">
            <v>　</v>
          </cell>
          <cell r="DL140" t="str">
            <v>　</v>
          </cell>
          <cell r="DM140" t="str">
            <v>　</v>
          </cell>
          <cell r="DP140">
            <v>45108</v>
          </cell>
          <cell r="DQ140">
            <v>3962206</v>
          </cell>
          <cell r="DZ140" t="str">
            <v>　</v>
          </cell>
          <cell r="EA140" t="str">
            <v>　</v>
          </cell>
          <cell r="EB140">
            <v>45200</v>
          </cell>
          <cell r="EC140">
            <v>3962271</v>
          </cell>
          <cell r="EF140">
            <v>45176</v>
          </cell>
          <cell r="EG140">
            <v>3962296</v>
          </cell>
          <cell r="EJ140" t="str">
            <v>　</v>
          </cell>
          <cell r="EK140" t="str">
            <v>　</v>
          </cell>
          <cell r="EM140">
            <v>45211</v>
          </cell>
          <cell r="EX140">
            <v>45170</v>
          </cell>
          <cell r="EY140">
            <v>3962334</v>
          </cell>
          <cell r="RC140">
            <v>45238</v>
          </cell>
          <cell r="RD140">
            <v>0</v>
          </cell>
          <cell r="RE140">
            <v>45231</v>
          </cell>
          <cell r="RF140">
            <v>45200</v>
          </cell>
          <cell r="RG140">
            <v>0</v>
          </cell>
          <cell r="RH140">
            <v>0</v>
          </cell>
          <cell r="RI140">
            <v>45108</v>
          </cell>
          <cell r="RJ140">
            <v>0</v>
          </cell>
          <cell r="RK140">
            <v>45231</v>
          </cell>
          <cell r="RL140" t="str">
            <v>3962280</v>
          </cell>
          <cell r="RM140">
            <v>45200</v>
          </cell>
          <cell r="RN140" t="str">
            <v>3962260　</v>
          </cell>
          <cell r="RO140">
            <v>45108</v>
          </cell>
          <cell r="RP140" t="str">
            <v>3962206　</v>
          </cell>
          <cell r="RQ140">
            <v>45200</v>
          </cell>
          <cell r="RR140" t="str">
            <v>3962271　</v>
          </cell>
          <cell r="RS140">
            <v>45176</v>
          </cell>
          <cell r="RT140">
            <v>3962296</v>
          </cell>
          <cell r="RU140">
            <v>0</v>
          </cell>
          <cell r="RV140">
            <v>0</v>
          </cell>
        </row>
        <row r="141">
          <cell r="A141">
            <v>132</v>
          </cell>
          <cell r="B141">
            <v>45252</v>
          </cell>
          <cell r="C141" t="str">
            <v>HRB1303</v>
          </cell>
          <cell r="D141">
            <v>13035469</v>
          </cell>
          <cell r="E141">
            <v>111544</v>
          </cell>
          <cell r="F141" t="str">
            <v>日本</v>
          </cell>
          <cell r="G141" t="str">
            <v>（株）アマダベンディングＳ部</v>
          </cell>
          <cell r="H141" t="str">
            <v>制御盤</v>
          </cell>
          <cell r="I141" t="str">
            <v>南陵</v>
          </cell>
          <cell r="J141" t="str">
            <v>土岐</v>
          </cell>
          <cell r="K141">
            <v>45216</v>
          </cell>
          <cell r="L141">
            <v>1</v>
          </cell>
          <cell r="M141">
            <v>1</v>
          </cell>
          <cell r="N141">
            <v>45218</v>
          </cell>
          <cell r="O141">
            <v>1</v>
          </cell>
          <cell r="P141">
            <v>45224</v>
          </cell>
          <cell r="Q141">
            <v>1</v>
          </cell>
          <cell r="R141">
            <v>45231</v>
          </cell>
          <cell r="S141">
            <v>1</v>
          </cell>
          <cell r="T141">
            <v>45231</v>
          </cell>
          <cell r="U141">
            <v>45227</v>
          </cell>
          <cell r="V141">
            <v>45237</v>
          </cell>
          <cell r="W141">
            <v>45231</v>
          </cell>
          <cell r="X141">
            <v>1</v>
          </cell>
          <cell r="Y141">
            <v>45241</v>
          </cell>
          <cell r="AA141">
            <v>45238</v>
          </cell>
          <cell r="AB141">
            <v>45239</v>
          </cell>
          <cell r="AC141" t="str">
            <v>45108</v>
          </cell>
          <cell r="AD141" t="str">
            <v>3962183</v>
          </cell>
          <cell r="AE141" t="str">
            <v>3962260　</v>
          </cell>
          <cell r="AF141" t="str">
            <v>3962202　</v>
          </cell>
          <cell r="AG141" t="str">
            <v>3962292　</v>
          </cell>
          <cell r="CH141">
            <v>45108</v>
          </cell>
          <cell r="CI141">
            <v>3962183</v>
          </cell>
          <cell r="CX141">
            <v>45200</v>
          </cell>
          <cell r="CY141">
            <v>3962260</v>
          </cell>
          <cell r="DB141" t="str">
            <v>　</v>
          </cell>
          <cell r="DC141" t="str">
            <v>　</v>
          </cell>
          <cell r="DH141">
            <v>45108</v>
          </cell>
          <cell r="DI141">
            <v>3962202</v>
          </cell>
          <cell r="DL141" t="str">
            <v>　</v>
          </cell>
          <cell r="DM141" t="str">
            <v>　</v>
          </cell>
          <cell r="DV141">
            <v>45231</v>
          </cell>
          <cell r="DW141">
            <v>3962292</v>
          </cell>
          <cell r="DZ141" t="str">
            <v>　</v>
          </cell>
          <cell r="EA141" t="str">
            <v>　</v>
          </cell>
          <cell r="EF141">
            <v>45176</v>
          </cell>
          <cell r="EG141">
            <v>3962296</v>
          </cell>
          <cell r="EJ141" t="str">
            <v>　</v>
          </cell>
          <cell r="EK141" t="str">
            <v>　</v>
          </cell>
          <cell r="EM141">
            <v>45211</v>
          </cell>
          <cell r="EX141">
            <v>45170</v>
          </cell>
          <cell r="EY141">
            <v>3962334</v>
          </cell>
          <cell r="RC141">
            <v>45238</v>
          </cell>
          <cell r="RD141">
            <v>45108</v>
          </cell>
          <cell r="RE141">
            <v>0</v>
          </cell>
          <cell r="RF141">
            <v>45200</v>
          </cell>
          <cell r="RG141">
            <v>0</v>
          </cell>
          <cell r="RH141">
            <v>45108</v>
          </cell>
          <cell r="RI141">
            <v>0</v>
          </cell>
          <cell r="RJ141">
            <v>0</v>
          </cell>
          <cell r="RK141">
            <v>45108</v>
          </cell>
          <cell r="RL141" t="str">
            <v>3962183</v>
          </cell>
          <cell r="RM141">
            <v>45200</v>
          </cell>
          <cell r="RN141" t="str">
            <v>3962260　</v>
          </cell>
          <cell r="RO141">
            <v>45108</v>
          </cell>
          <cell r="RP141" t="str">
            <v>3962202　</v>
          </cell>
          <cell r="RQ141">
            <v>45231</v>
          </cell>
          <cell r="RR141" t="str">
            <v>3962292　</v>
          </cell>
          <cell r="RS141">
            <v>45176</v>
          </cell>
          <cell r="RT141">
            <v>3962296</v>
          </cell>
          <cell r="RU141">
            <v>0</v>
          </cell>
          <cell r="RV141">
            <v>0</v>
          </cell>
        </row>
        <row r="142">
          <cell r="A142">
            <v>133</v>
          </cell>
          <cell r="B142">
            <v>45253</v>
          </cell>
          <cell r="C142" t="str">
            <v xml:space="preserve">HRB1003 EXP </v>
          </cell>
          <cell r="D142">
            <v>10035244</v>
          </cell>
          <cell r="E142" t="str">
            <v>BDH0112</v>
          </cell>
          <cell r="F142" t="str">
            <v>インド</v>
          </cell>
          <cell r="G142" t="str">
            <v>Ａｍａｄａ　（Ｉｎｄｉａ）　Ｐｖｔ．　Ｌ</v>
          </cell>
          <cell r="H142" t="str">
            <v>制御盤</v>
          </cell>
          <cell r="I142" t="str">
            <v>南陵</v>
          </cell>
          <cell r="J142" t="str">
            <v>土岐</v>
          </cell>
          <cell r="K142">
            <v>45218</v>
          </cell>
          <cell r="L142">
            <v>1</v>
          </cell>
          <cell r="M142">
            <v>1</v>
          </cell>
          <cell r="N142">
            <v>45219</v>
          </cell>
          <cell r="O142">
            <v>1</v>
          </cell>
          <cell r="P142">
            <v>45224</v>
          </cell>
          <cell r="Q142">
            <v>1</v>
          </cell>
          <cell r="R142">
            <v>45231</v>
          </cell>
          <cell r="S142">
            <v>1</v>
          </cell>
          <cell r="T142">
            <v>45231</v>
          </cell>
          <cell r="U142">
            <v>45227</v>
          </cell>
          <cell r="V142">
            <v>45237</v>
          </cell>
          <cell r="W142">
            <v>45232</v>
          </cell>
          <cell r="X142">
            <v>1</v>
          </cell>
          <cell r="Y142">
            <v>45244</v>
          </cell>
          <cell r="AA142">
            <v>45238</v>
          </cell>
          <cell r="AB142">
            <v>45239</v>
          </cell>
          <cell r="AC142" t="str">
            <v>45231</v>
          </cell>
          <cell r="AD142" t="str">
            <v>3962280</v>
          </cell>
          <cell r="AE142" t="str">
            <v>3962260　</v>
          </cell>
          <cell r="AF142" t="str">
            <v>3962206　</v>
          </cell>
          <cell r="AG142" t="str">
            <v>3962271　</v>
          </cell>
          <cell r="CP142">
            <v>45231</v>
          </cell>
          <cell r="CQ142">
            <v>3962280</v>
          </cell>
          <cell r="CX142">
            <v>45200</v>
          </cell>
          <cell r="CY142">
            <v>3962260</v>
          </cell>
          <cell r="DB142" t="str">
            <v>　</v>
          </cell>
          <cell r="DC142" t="str">
            <v>　</v>
          </cell>
          <cell r="DL142" t="str">
            <v>　</v>
          </cell>
          <cell r="DM142" t="str">
            <v>　</v>
          </cell>
          <cell r="DP142">
            <v>45108</v>
          </cell>
          <cell r="DQ142">
            <v>3962206</v>
          </cell>
          <cell r="DZ142" t="str">
            <v>　</v>
          </cell>
          <cell r="EA142" t="str">
            <v>　</v>
          </cell>
          <cell r="EB142">
            <v>45200</v>
          </cell>
          <cell r="EC142">
            <v>3962271</v>
          </cell>
          <cell r="EF142">
            <v>45176</v>
          </cell>
          <cell r="EG142">
            <v>3962296</v>
          </cell>
          <cell r="EJ142" t="str">
            <v>　</v>
          </cell>
          <cell r="EK142" t="str">
            <v>　</v>
          </cell>
          <cell r="EM142">
            <v>45211</v>
          </cell>
          <cell r="EZ142">
            <v>45000</v>
          </cell>
          <cell r="FA142">
            <v>3962129</v>
          </cell>
          <cell r="RC142">
            <v>45238</v>
          </cell>
          <cell r="RD142">
            <v>0</v>
          </cell>
          <cell r="RE142">
            <v>45231</v>
          </cell>
          <cell r="RF142">
            <v>45200</v>
          </cell>
          <cell r="RG142">
            <v>0</v>
          </cell>
          <cell r="RH142">
            <v>0</v>
          </cell>
          <cell r="RI142">
            <v>45108</v>
          </cell>
          <cell r="RJ142">
            <v>0</v>
          </cell>
          <cell r="RK142">
            <v>45231</v>
          </cell>
          <cell r="RL142" t="str">
            <v>3962280</v>
          </cell>
          <cell r="RM142">
            <v>45200</v>
          </cell>
          <cell r="RN142" t="str">
            <v>3962260　</v>
          </cell>
          <cell r="RO142">
            <v>45108</v>
          </cell>
          <cell r="RP142" t="str">
            <v>3962206　</v>
          </cell>
          <cell r="RQ142">
            <v>45200</v>
          </cell>
          <cell r="RR142" t="str">
            <v>3962271　</v>
          </cell>
          <cell r="RS142">
            <v>45176</v>
          </cell>
          <cell r="RT142">
            <v>3962296</v>
          </cell>
          <cell r="RU142">
            <v>0</v>
          </cell>
          <cell r="RV142">
            <v>0</v>
          </cell>
        </row>
        <row r="143">
          <cell r="A143">
            <v>134</v>
          </cell>
          <cell r="B143">
            <v>45254</v>
          </cell>
          <cell r="C143" t="str">
            <v xml:space="preserve">HRB1003 EXP </v>
          </cell>
          <cell r="D143">
            <v>10035245</v>
          </cell>
          <cell r="E143" t="str">
            <v>BDH0113</v>
          </cell>
          <cell r="F143" t="str">
            <v>インド</v>
          </cell>
          <cell r="G143" t="str">
            <v>Ａｍａｄａ　（Ｉｎｄｉａ）　Ｐｖｔ．　Ｌ</v>
          </cell>
          <cell r="H143" t="str">
            <v>制御盤</v>
          </cell>
          <cell r="I143" t="str">
            <v>南陵</v>
          </cell>
          <cell r="J143" t="str">
            <v>土岐</v>
          </cell>
          <cell r="K143">
            <v>45218</v>
          </cell>
          <cell r="L143">
            <v>1</v>
          </cell>
          <cell r="M143">
            <v>1</v>
          </cell>
          <cell r="N143">
            <v>45219</v>
          </cell>
          <cell r="O143">
            <v>1</v>
          </cell>
          <cell r="P143">
            <v>45225</v>
          </cell>
          <cell r="Q143">
            <v>1</v>
          </cell>
          <cell r="R143">
            <v>45232</v>
          </cell>
          <cell r="S143">
            <v>1</v>
          </cell>
          <cell r="T143">
            <v>45232</v>
          </cell>
          <cell r="U143">
            <v>45230</v>
          </cell>
          <cell r="V143">
            <v>45238</v>
          </cell>
          <cell r="W143">
            <v>45231</v>
          </cell>
          <cell r="X143">
            <v>1</v>
          </cell>
          <cell r="Y143">
            <v>45244</v>
          </cell>
          <cell r="AA143">
            <v>45238</v>
          </cell>
          <cell r="AB143">
            <v>45239</v>
          </cell>
          <cell r="AC143" t="str">
            <v>45231</v>
          </cell>
          <cell r="AD143" t="str">
            <v>3962280</v>
          </cell>
          <cell r="AE143" t="str">
            <v>3962260　</v>
          </cell>
          <cell r="AF143" t="str">
            <v>3962206　</v>
          </cell>
          <cell r="AG143" t="str">
            <v>3962271　</v>
          </cell>
          <cell r="CP143">
            <v>45231</v>
          </cell>
          <cell r="CQ143">
            <v>3962280</v>
          </cell>
          <cell r="CX143">
            <v>45200</v>
          </cell>
          <cell r="CY143">
            <v>3962260</v>
          </cell>
          <cell r="DB143" t="str">
            <v>　</v>
          </cell>
          <cell r="DC143" t="str">
            <v>　</v>
          </cell>
          <cell r="DL143" t="str">
            <v>　</v>
          </cell>
          <cell r="DM143" t="str">
            <v>　</v>
          </cell>
          <cell r="DP143">
            <v>45108</v>
          </cell>
          <cell r="DQ143">
            <v>3962206</v>
          </cell>
          <cell r="DZ143" t="str">
            <v>　</v>
          </cell>
          <cell r="EA143" t="str">
            <v>　</v>
          </cell>
          <cell r="EB143">
            <v>45200</v>
          </cell>
          <cell r="EC143">
            <v>3962271</v>
          </cell>
          <cell r="EF143">
            <v>45176</v>
          </cell>
          <cell r="EG143">
            <v>3962296</v>
          </cell>
          <cell r="EJ143" t="str">
            <v>　</v>
          </cell>
          <cell r="EK143" t="str">
            <v>　</v>
          </cell>
          <cell r="EM143">
            <v>45211</v>
          </cell>
          <cell r="EZ143">
            <v>45000</v>
          </cell>
          <cell r="FA143">
            <v>3962129</v>
          </cell>
          <cell r="RC143">
            <v>45238</v>
          </cell>
          <cell r="RD143">
            <v>0</v>
          </cell>
          <cell r="RE143">
            <v>45231</v>
          </cell>
          <cell r="RF143">
            <v>45200</v>
          </cell>
          <cell r="RG143">
            <v>0</v>
          </cell>
          <cell r="RH143">
            <v>0</v>
          </cell>
          <cell r="RI143">
            <v>45108</v>
          </cell>
          <cell r="RJ143">
            <v>0</v>
          </cell>
          <cell r="RK143">
            <v>45231</v>
          </cell>
          <cell r="RL143" t="str">
            <v>3962280</v>
          </cell>
          <cell r="RM143">
            <v>45200</v>
          </cell>
          <cell r="RN143" t="str">
            <v>3962260　</v>
          </cell>
          <cell r="RO143">
            <v>45108</v>
          </cell>
          <cell r="RP143" t="str">
            <v>3962206　</v>
          </cell>
          <cell r="RQ143">
            <v>45200</v>
          </cell>
          <cell r="RR143" t="str">
            <v>3962271　</v>
          </cell>
          <cell r="RS143">
            <v>45176</v>
          </cell>
          <cell r="RT143">
            <v>3962296</v>
          </cell>
          <cell r="RU143">
            <v>0</v>
          </cell>
          <cell r="RV143">
            <v>0</v>
          </cell>
        </row>
        <row r="144">
          <cell r="A144">
            <v>135</v>
          </cell>
          <cell r="B144">
            <v>45261</v>
          </cell>
          <cell r="C144" t="str">
            <v>HRB1003.ATC</v>
          </cell>
          <cell r="D144">
            <v>10395071</v>
          </cell>
          <cell r="E144">
            <v>180477</v>
          </cell>
          <cell r="F144" t="str">
            <v>日本</v>
          </cell>
          <cell r="G144" t="str">
            <v>竹下産業（株）</v>
          </cell>
          <cell r="H144" t="str">
            <v>制御盤</v>
          </cell>
          <cell r="I144" t="str">
            <v>南陵</v>
          </cell>
          <cell r="J144" t="str">
            <v>土岐</v>
          </cell>
          <cell r="K144">
            <v>45219</v>
          </cell>
          <cell r="L144">
            <v>1</v>
          </cell>
          <cell r="M144">
            <v>1</v>
          </cell>
          <cell r="N144">
            <v>45220</v>
          </cell>
          <cell r="O144">
            <v>1</v>
          </cell>
          <cell r="P144">
            <v>45225</v>
          </cell>
          <cell r="Q144">
            <v>1</v>
          </cell>
          <cell r="R144">
            <v>45237</v>
          </cell>
          <cell r="S144">
            <v>1</v>
          </cell>
          <cell r="T144">
            <v>45238</v>
          </cell>
          <cell r="U144">
            <v>45230</v>
          </cell>
          <cell r="V144">
            <v>45239</v>
          </cell>
          <cell r="W144">
            <v>45232</v>
          </cell>
          <cell r="X144">
            <v>1</v>
          </cell>
          <cell r="Y144">
            <v>45247</v>
          </cell>
          <cell r="AA144">
            <v>45238</v>
          </cell>
          <cell r="AB144">
            <v>45239</v>
          </cell>
          <cell r="AC144" t="str">
            <v>45231</v>
          </cell>
          <cell r="AD144" t="str">
            <v>3962276</v>
          </cell>
          <cell r="AE144" t="str">
            <v>3962260　</v>
          </cell>
          <cell r="AF144" t="str">
            <v>3962262　</v>
          </cell>
          <cell r="AG144" t="str">
            <v>3962292　</v>
          </cell>
          <cell r="CF144">
            <v>45231</v>
          </cell>
          <cell r="CG144">
            <v>3962276</v>
          </cell>
          <cell r="CX144">
            <v>45200</v>
          </cell>
          <cell r="CY144">
            <v>3962260</v>
          </cell>
          <cell r="DB144" t="str">
            <v>　</v>
          </cell>
          <cell r="DC144" t="str">
            <v>　</v>
          </cell>
          <cell r="DF144">
            <v>45200</v>
          </cell>
          <cell r="DG144">
            <v>3962262</v>
          </cell>
          <cell r="DL144" t="str">
            <v>　</v>
          </cell>
          <cell r="DM144" t="str">
            <v>　</v>
          </cell>
          <cell r="DV144">
            <v>45231</v>
          </cell>
          <cell r="DW144">
            <v>3962292</v>
          </cell>
          <cell r="DZ144" t="str">
            <v>　</v>
          </cell>
          <cell r="EA144" t="str">
            <v>　</v>
          </cell>
          <cell r="EF144">
            <v>45176</v>
          </cell>
          <cell r="EG144">
            <v>3962296</v>
          </cell>
          <cell r="EJ144" t="str">
            <v>　</v>
          </cell>
          <cell r="EK144" t="str">
            <v>　</v>
          </cell>
          <cell r="EM144">
            <v>45211</v>
          </cell>
          <cell r="EN144">
            <v>45170</v>
          </cell>
          <cell r="EO144">
            <v>3962333</v>
          </cell>
          <cell r="ER144">
            <v>44943</v>
          </cell>
          <cell r="ES144">
            <v>3861947</v>
          </cell>
          <cell r="EV144">
            <v>45139</v>
          </cell>
          <cell r="EW144">
            <v>3962326</v>
          </cell>
          <cell r="EX144">
            <v>45170</v>
          </cell>
          <cell r="EY144">
            <v>3962334</v>
          </cell>
          <cell r="FB144">
            <v>44972</v>
          </cell>
          <cell r="FC144">
            <v>3962059</v>
          </cell>
          <cell r="FN144">
            <v>44939</v>
          </cell>
          <cell r="FO144">
            <v>3861953</v>
          </cell>
          <cell r="FV144">
            <v>45108</v>
          </cell>
          <cell r="FW144">
            <v>3962233</v>
          </cell>
          <cell r="FX144">
            <v>45000</v>
          </cell>
          <cell r="FY144">
            <v>3962147</v>
          </cell>
          <cell r="GC144">
            <v>45031</v>
          </cell>
          <cell r="GD144">
            <v>3962152</v>
          </cell>
          <cell r="GE144">
            <v>45170</v>
          </cell>
          <cell r="GF144">
            <v>3962336</v>
          </cell>
          <cell r="RC144">
            <v>45238</v>
          </cell>
          <cell r="RD144">
            <v>45231</v>
          </cell>
          <cell r="RE144">
            <v>0</v>
          </cell>
          <cell r="RF144">
            <v>45200</v>
          </cell>
          <cell r="RG144">
            <v>0</v>
          </cell>
          <cell r="RH144">
            <v>45200</v>
          </cell>
          <cell r="RI144">
            <v>0</v>
          </cell>
          <cell r="RJ144">
            <v>0</v>
          </cell>
          <cell r="RK144">
            <v>45231</v>
          </cell>
          <cell r="RL144" t="str">
            <v>3962276</v>
          </cell>
          <cell r="RM144">
            <v>45200</v>
          </cell>
          <cell r="RN144" t="str">
            <v>3962260　</v>
          </cell>
          <cell r="RO144">
            <v>45200</v>
          </cell>
          <cell r="RP144" t="str">
            <v>3962262　</v>
          </cell>
          <cell r="RQ144">
            <v>45231</v>
          </cell>
          <cell r="RR144" t="str">
            <v>3962292　</v>
          </cell>
          <cell r="RS144">
            <v>45176</v>
          </cell>
          <cell r="RT144">
            <v>3962296</v>
          </cell>
          <cell r="RU144">
            <v>0</v>
          </cell>
          <cell r="RV144">
            <v>0</v>
          </cell>
        </row>
        <row r="145">
          <cell r="A145">
            <v>136</v>
          </cell>
          <cell r="B145">
            <v>45290</v>
          </cell>
          <cell r="C145" t="str">
            <v xml:space="preserve">HRB3506   </v>
          </cell>
          <cell r="D145" t="str">
            <v>35065002 </v>
          </cell>
          <cell r="E145">
            <v>0</v>
          </cell>
          <cell r="F145" t="str">
            <v>日本</v>
          </cell>
          <cell r="G145" t="str">
            <v> 北越プレス加工（株） </v>
          </cell>
          <cell r="H145" t="str">
            <v>制御盤</v>
          </cell>
          <cell r="I145" t="str">
            <v>南陵</v>
          </cell>
          <cell r="J145" t="str">
            <v>富士宮</v>
          </cell>
          <cell r="K145">
            <v>45227</v>
          </cell>
          <cell r="L145">
            <v>1</v>
          </cell>
          <cell r="M145">
            <v>1</v>
          </cell>
          <cell r="N145">
            <v>45230</v>
          </cell>
          <cell r="O145">
            <v>0.8</v>
          </cell>
          <cell r="P145">
            <v>45232</v>
          </cell>
          <cell r="Q145">
            <v>1</v>
          </cell>
          <cell r="R145">
            <v>45238</v>
          </cell>
          <cell r="S145">
            <v>1</v>
          </cell>
          <cell r="T145">
            <v>45241</v>
          </cell>
          <cell r="U145">
            <v>45239</v>
          </cell>
          <cell r="V145">
            <v>45244</v>
          </cell>
          <cell r="W145">
            <v>45241</v>
          </cell>
          <cell r="X145">
            <v>1</v>
          </cell>
          <cell r="Y145">
            <v>45245</v>
          </cell>
          <cell r="Z145">
            <v>45244</v>
          </cell>
          <cell r="AC145" t="str">
            <v>45232</v>
          </cell>
          <cell r="AD145" t="str">
            <v>4062003</v>
          </cell>
          <cell r="AE145" t="str">
            <v>4062003</v>
          </cell>
          <cell r="AF145" t="str">
            <v>4062003</v>
          </cell>
          <cell r="AG145" t="str">
            <v>4062003</v>
          </cell>
          <cell r="CL145">
            <v>45232</v>
          </cell>
          <cell r="CM145">
            <v>4062003</v>
          </cell>
          <cell r="DB145">
            <v>45232</v>
          </cell>
          <cell r="DC145">
            <v>4062003</v>
          </cell>
          <cell r="DL145">
            <v>45232</v>
          </cell>
          <cell r="DM145">
            <v>4062003</v>
          </cell>
          <cell r="DZ145">
            <v>45232</v>
          </cell>
          <cell r="EA145">
            <v>4062003</v>
          </cell>
          <cell r="EJ145">
            <v>45232</v>
          </cell>
          <cell r="EK145">
            <v>4062003</v>
          </cell>
          <cell r="GM145">
            <v>45202</v>
          </cell>
          <cell r="GN145">
            <v>4062005</v>
          </cell>
          <cell r="GQ145">
            <v>45202</v>
          </cell>
          <cell r="GR145">
            <v>4062008</v>
          </cell>
          <cell r="GS145">
            <v>45202</v>
          </cell>
          <cell r="GT145">
            <v>4062006</v>
          </cell>
          <cell r="GU145">
            <v>45202</v>
          </cell>
          <cell r="GV145">
            <v>4062004</v>
          </cell>
          <cell r="RC145">
            <v>45244</v>
          </cell>
          <cell r="RD145">
            <v>0</v>
          </cell>
          <cell r="RE145">
            <v>0</v>
          </cell>
          <cell r="RF145">
            <v>0</v>
          </cell>
          <cell r="RG145">
            <v>0</v>
          </cell>
          <cell r="RH145">
            <v>0</v>
          </cell>
          <cell r="RI145">
            <v>0</v>
          </cell>
          <cell r="RJ145">
            <v>45232</v>
          </cell>
          <cell r="RK145">
            <v>0</v>
          </cell>
          <cell r="RL145">
            <v>0</v>
          </cell>
          <cell r="RM145">
            <v>0</v>
          </cell>
          <cell r="RN145">
            <v>0</v>
          </cell>
          <cell r="RO145">
            <v>0</v>
          </cell>
          <cell r="RP145">
            <v>0</v>
          </cell>
          <cell r="RQ145">
            <v>0</v>
          </cell>
          <cell r="RR145">
            <v>0</v>
          </cell>
          <cell r="RS145">
            <v>0</v>
          </cell>
          <cell r="RT145">
            <v>0</v>
          </cell>
          <cell r="RU145">
            <v>45232</v>
          </cell>
          <cell r="RV145" t="str">
            <v>4062003</v>
          </cell>
        </row>
        <row r="146">
          <cell r="A146">
            <v>137</v>
          </cell>
          <cell r="B146">
            <v>45260</v>
          </cell>
          <cell r="C146" t="str">
            <v xml:space="preserve">HRB1003 AAI </v>
          </cell>
          <cell r="D146" t="str">
            <v>ARB10332</v>
          </cell>
          <cell r="E146" t="str">
            <v>THRB1332</v>
          </cell>
          <cell r="F146" t="str">
            <v>米国</v>
          </cell>
          <cell r="G146" t="str">
            <v>AAI</v>
          </cell>
          <cell r="H146" t="str">
            <v>制御盤</v>
          </cell>
          <cell r="I146" t="str">
            <v>南陵</v>
          </cell>
          <cell r="J146" t="str">
            <v>KD</v>
          </cell>
          <cell r="K146">
            <v>45223</v>
          </cell>
          <cell r="L146">
            <v>1</v>
          </cell>
          <cell r="M146">
            <v>1</v>
          </cell>
          <cell r="N146">
            <v>45224</v>
          </cell>
          <cell r="O146">
            <v>1</v>
          </cell>
          <cell r="P146">
            <v>45230</v>
          </cell>
          <cell r="Q146">
            <v>1</v>
          </cell>
          <cell r="R146">
            <v>45239</v>
          </cell>
          <cell r="S146">
            <v>1</v>
          </cell>
          <cell r="T146">
            <v>45240</v>
          </cell>
          <cell r="U146">
            <v>45238</v>
          </cell>
          <cell r="V146">
            <v>45241</v>
          </cell>
          <cell r="W146">
            <v>45239</v>
          </cell>
          <cell r="X146">
            <v>1</v>
          </cell>
          <cell r="Y146">
            <v>45255</v>
          </cell>
          <cell r="AA146">
            <v>45244</v>
          </cell>
          <cell r="AB146">
            <v>45245</v>
          </cell>
          <cell r="AC146" t="str">
            <v>45231</v>
          </cell>
          <cell r="AD146" t="str">
            <v>3962280</v>
          </cell>
          <cell r="AE146" t="str">
            <v>3962260　</v>
          </cell>
          <cell r="AF146" t="str">
            <v>3962206　</v>
          </cell>
          <cell r="AG146" t="str">
            <v>3962271　</v>
          </cell>
          <cell r="CP146">
            <v>45231</v>
          </cell>
          <cell r="CQ146">
            <v>3962280</v>
          </cell>
          <cell r="CX146">
            <v>45200</v>
          </cell>
          <cell r="CY146">
            <v>3962260</v>
          </cell>
          <cell r="DB146" t="str">
            <v>　</v>
          </cell>
          <cell r="DC146" t="str">
            <v>　</v>
          </cell>
          <cell r="DL146" t="str">
            <v>　</v>
          </cell>
          <cell r="DM146" t="str">
            <v>　</v>
          </cell>
          <cell r="DP146">
            <v>45108</v>
          </cell>
          <cell r="DQ146">
            <v>3962206</v>
          </cell>
          <cell r="DZ146" t="str">
            <v>　</v>
          </cell>
          <cell r="EA146" t="str">
            <v>　</v>
          </cell>
          <cell r="EB146">
            <v>45200</v>
          </cell>
          <cell r="EC146">
            <v>3962271</v>
          </cell>
          <cell r="EF146">
            <v>45176</v>
          </cell>
          <cell r="EG146">
            <v>3962296</v>
          </cell>
          <cell r="EJ146" t="str">
            <v>　</v>
          </cell>
          <cell r="EK146" t="str">
            <v>　</v>
          </cell>
          <cell r="EM146">
            <v>45211</v>
          </cell>
          <cell r="EN146">
            <v>45170</v>
          </cell>
          <cell r="EO146">
            <v>3962333</v>
          </cell>
          <cell r="EX146">
            <v>45170</v>
          </cell>
          <cell r="EY146">
            <v>3962334</v>
          </cell>
          <cell r="RC146">
            <v>45244</v>
          </cell>
          <cell r="RD146">
            <v>0</v>
          </cell>
          <cell r="RE146">
            <v>45231</v>
          </cell>
          <cell r="RF146">
            <v>45200</v>
          </cell>
          <cell r="RG146">
            <v>0</v>
          </cell>
          <cell r="RH146">
            <v>0</v>
          </cell>
          <cell r="RI146">
            <v>45108</v>
          </cell>
          <cell r="RJ146">
            <v>0</v>
          </cell>
          <cell r="RK146">
            <v>45231</v>
          </cell>
          <cell r="RL146" t="str">
            <v>3962280</v>
          </cell>
          <cell r="RM146">
            <v>45200</v>
          </cell>
          <cell r="RN146" t="str">
            <v>3962260　</v>
          </cell>
          <cell r="RO146">
            <v>45108</v>
          </cell>
          <cell r="RP146" t="str">
            <v>3962206　</v>
          </cell>
          <cell r="RQ146">
            <v>45200</v>
          </cell>
          <cell r="RR146" t="str">
            <v>3962271　</v>
          </cell>
          <cell r="RS146">
            <v>45176</v>
          </cell>
          <cell r="RT146">
            <v>3962296</v>
          </cell>
          <cell r="RU146">
            <v>0</v>
          </cell>
          <cell r="RV146">
            <v>0</v>
          </cell>
        </row>
        <row r="147">
          <cell r="A147">
            <v>138</v>
          </cell>
          <cell r="B147">
            <v>45260</v>
          </cell>
          <cell r="C147" t="str">
            <v xml:space="preserve">HRB1003 AAI </v>
          </cell>
          <cell r="D147" t="str">
            <v>ARB10339</v>
          </cell>
          <cell r="E147" t="str">
            <v>THRB1339</v>
          </cell>
          <cell r="F147" t="str">
            <v>米国</v>
          </cell>
          <cell r="G147" t="str">
            <v>AAI</v>
          </cell>
          <cell r="H147" t="str">
            <v>制御盤</v>
          </cell>
          <cell r="I147" t="str">
            <v>南陵</v>
          </cell>
          <cell r="J147" t="str">
            <v>KD</v>
          </cell>
          <cell r="K147">
            <v>45224</v>
          </cell>
          <cell r="L147">
            <v>1</v>
          </cell>
          <cell r="M147">
            <v>1</v>
          </cell>
          <cell r="N147">
            <v>45225</v>
          </cell>
          <cell r="O147">
            <v>1</v>
          </cell>
          <cell r="P147">
            <v>45230</v>
          </cell>
          <cell r="Q147">
            <v>1</v>
          </cell>
          <cell r="R147">
            <v>45239</v>
          </cell>
          <cell r="S147">
            <v>1</v>
          </cell>
          <cell r="T147">
            <v>45240</v>
          </cell>
          <cell r="U147">
            <v>45239</v>
          </cell>
          <cell r="V147">
            <v>45241</v>
          </cell>
          <cell r="W147">
            <v>45240</v>
          </cell>
          <cell r="X147">
            <v>1</v>
          </cell>
          <cell r="Y147">
            <v>45255</v>
          </cell>
          <cell r="AA147">
            <v>45244</v>
          </cell>
          <cell r="AB147">
            <v>45245</v>
          </cell>
          <cell r="AC147" t="str">
            <v>45231</v>
          </cell>
          <cell r="AD147" t="str">
            <v>3962280</v>
          </cell>
          <cell r="AE147" t="str">
            <v>3962260　</v>
          </cell>
          <cell r="AF147" t="str">
            <v>3962206　</v>
          </cell>
          <cell r="AG147" t="str">
            <v>3962271　</v>
          </cell>
          <cell r="CP147">
            <v>45231</v>
          </cell>
          <cell r="CQ147">
            <v>3962280</v>
          </cell>
          <cell r="CX147">
            <v>45200</v>
          </cell>
          <cell r="CY147">
            <v>3962260</v>
          </cell>
          <cell r="DB147" t="str">
            <v>　</v>
          </cell>
          <cell r="DC147" t="str">
            <v>　</v>
          </cell>
          <cell r="DL147" t="str">
            <v>　</v>
          </cell>
          <cell r="DM147" t="str">
            <v>　</v>
          </cell>
          <cell r="DP147">
            <v>45108</v>
          </cell>
          <cell r="DQ147">
            <v>3962206</v>
          </cell>
          <cell r="DZ147" t="str">
            <v>　</v>
          </cell>
          <cell r="EA147" t="str">
            <v>　</v>
          </cell>
          <cell r="EB147">
            <v>45200</v>
          </cell>
          <cell r="EC147">
            <v>3962271</v>
          </cell>
          <cell r="EF147">
            <v>45176</v>
          </cell>
          <cell r="EG147">
            <v>3962296</v>
          </cell>
          <cell r="EJ147" t="str">
            <v>　</v>
          </cell>
          <cell r="EK147" t="str">
            <v>　</v>
          </cell>
          <cell r="EM147">
            <v>45211</v>
          </cell>
          <cell r="EN147">
            <v>45224</v>
          </cell>
          <cell r="EO147">
            <v>4062018</v>
          </cell>
          <cell r="EX147">
            <v>45170</v>
          </cell>
          <cell r="EY147">
            <v>3962334</v>
          </cell>
          <cell r="RC147">
            <v>45244</v>
          </cell>
          <cell r="RD147">
            <v>0</v>
          </cell>
          <cell r="RE147">
            <v>45231</v>
          </cell>
          <cell r="RF147">
            <v>45200</v>
          </cell>
          <cell r="RG147">
            <v>0</v>
          </cell>
          <cell r="RH147">
            <v>0</v>
          </cell>
          <cell r="RI147">
            <v>45108</v>
          </cell>
          <cell r="RJ147">
            <v>0</v>
          </cell>
          <cell r="RK147">
            <v>45231</v>
          </cell>
          <cell r="RL147" t="str">
            <v>3962280</v>
          </cell>
          <cell r="RM147">
            <v>45200</v>
          </cell>
          <cell r="RN147" t="str">
            <v>3962260　</v>
          </cell>
          <cell r="RO147">
            <v>45108</v>
          </cell>
          <cell r="RP147" t="str">
            <v>3962206　</v>
          </cell>
          <cell r="RQ147">
            <v>45200</v>
          </cell>
          <cell r="RR147" t="str">
            <v>3962271　</v>
          </cell>
          <cell r="RS147">
            <v>45176</v>
          </cell>
          <cell r="RT147">
            <v>3962296</v>
          </cell>
          <cell r="RU147">
            <v>0</v>
          </cell>
          <cell r="RV147">
            <v>0</v>
          </cell>
        </row>
        <row r="148">
          <cell r="A148">
            <v>139</v>
          </cell>
          <cell r="C148" t="str">
            <v>HRB1003ATC</v>
          </cell>
          <cell r="D148" t="str">
            <v>RC130099</v>
          </cell>
          <cell r="F148" t="str">
            <v>EU</v>
          </cell>
          <cell r="G148" t="str">
            <v>AESA</v>
          </cell>
          <cell r="H148" t="str">
            <v>ATC盤</v>
          </cell>
          <cell r="I148" t="str">
            <v>須走</v>
          </cell>
          <cell r="J148" t="str">
            <v>土岐</v>
          </cell>
          <cell r="K148" t="str">
            <v>-</v>
          </cell>
          <cell r="N148" t="str">
            <v>-</v>
          </cell>
          <cell r="T148">
            <v>45219</v>
          </cell>
          <cell r="U148">
            <v>45219</v>
          </cell>
          <cell r="W148">
            <v>45223</v>
          </cell>
          <cell r="X148">
            <v>1</v>
          </cell>
          <cell r="Y148">
            <v>45252</v>
          </cell>
          <cell r="AA148">
            <v>45244</v>
          </cell>
          <cell r="AB148">
            <v>45245</v>
          </cell>
          <cell r="DB148" t="str">
            <v>　</v>
          </cell>
          <cell r="DC148" t="str">
            <v>　</v>
          </cell>
          <cell r="DL148" t="str">
            <v>　</v>
          </cell>
          <cell r="DM148" t="str">
            <v>　</v>
          </cell>
          <cell r="DZ148" t="str">
            <v>　</v>
          </cell>
          <cell r="EA148" t="str">
            <v>　</v>
          </cell>
          <cell r="EJ148" t="str">
            <v>　</v>
          </cell>
          <cell r="EK148" t="str">
            <v>　</v>
          </cell>
          <cell r="HN148">
            <v>3962342</v>
          </cell>
          <cell r="RC148">
            <v>45244</v>
          </cell>
          <cell r="RD148">
            <v>0</v>
          </cell>
          <cell r="RE148">
            <v>0</v>
          </cell>
          <cell r="RF148">
            <v>0</v>
          </cell>
          <cell r="RG148">
            <v>0</v>
          </cell>
          <cell r="RH148">
            <v>0</v>
          </cell>
          <cell r="RI148">
            <v>0</v>
          </cell>
          <cell r="RJ148">
            <v>0</v>
          </cell>
          <cell r="RK148">
            <v>0</v>
          </cell>
          <cell r="RL148">
            <v>0</v>
          </cell>
          <cell r="RM148">
            <v>0</v>
          </cell>
          <cell r="RN148">
            <v>0</v>
          </cell>
          <cell r="RO148">
            <v>0</v>
          </cell>
          <cell r="RP148">
            <v>0</v>
          </cell>
          <cell r="RQ148">
            <v>0</v>
          </cell>
          <cell r="RR148">
            <v>0</v>
          </cell>
          <cell r="RS148">
            <v>0</v>
          </cell>
          <cell r="RT148">
            <v>0</v>
          </cell>
          <cell r="RU148">
            <v>0</v>
          </cell>
          <cell r="RV148">
            <v>0</v>
          </cell>
        </row>
        <row r="149">
          <cell r="A149">
            <v>140</v>
          </cell>
          <cell r="C149" t="str">
            <v>HRB1003ATC</v>
          </cell>
          <cell r="D149" t="str">
            <v>RC130100</v>
          </cell>
          <cell r="F149" t="str">
            <v>EU</v>
          </cell>
          <cell r="G149" t="str">
            <v>AESA</v>
          </cell>
          <cell r="H149" t="str">
            <v>ATC盤</v>
          </cell>
          <cell r="I149" t="str">
            <v>須走</v>
          </cell>
          <cell r="J149" t="str">
            <v>土岐</v>
          </cell>
          <cell r="K149" t="str">
            <v>-</v>
          </cell>
          <cell r="L149" t="str">
            <v>-</v>
          </cell>
          <cell r="N149" t="str">
            <v>-</v>
          </cell>
          <cell r="U149">
            <v>45224</v>
          </cell>
          <cell r="W149">
            <v>45224</v>
          </cell>
          <cell r="X149">
            <v>1</v>
          </cell>
          <cell r="Y149">
            <v>45252</v>
          </cell>
          <cell r="AA149">
            <v>45244</v>
          </cell>
          <cell r="AB149">
            <v>45245</v>
          </cell>
          <cell r="DB149" t="str">
            <v>　</v>
          </cell>
          <cell r="DC149" t="str">
            <v>　</v>
          </cell>
          <cell r="DL149" t="str">
            <v>　</v>
          </cell>
          <cell r="DM149" t="str">
            <v>　</v>
          </cell>
          <cell r="DZ149" t="str">
            <v>　</v>
          </cell>
          <cell r="EA149" t="str">
            <v>　</v>
          </cell>
          <cell r="EJ149" t="str">
            <v>　</v>
          </cell>
          <cell r="EK149" t="str">
            <v>　</v>
          </cell>
          <cell r="HN149">
            <v>3962342</v>
          </cell>
          <cell r="RC149">
            <v>45244</v>
          </cell>
          <cell r="RD149">
            <v>0</v>
          </cell>
          <cell r="RE149">
            <v>0</v>
          </cell>
          <cell r="RF149">
            <v>0</v>
          </cell>
          <cell r="RG149">
            <v>0</v>
          </cell>
          <cell r="RH149">
            <v>0</v>
          </cell>
          <cell r="RI149">
            <v>0</v>
          </cell>
          <cell r="RJ149">
            <v>0</v>
          </cell>
          <cell r="RK149">
            <v>0</v>
          </cell>
          <cell r="RL149">
            <v>0</v>
          </cell>
          <cell r="RM149">
            <v>0</v>
          </cell>
          <cell r="RN149">
            <v>0</v>
          </cell>
          <cell r="RO149">
            <v>0</v>
          </cell>
          <cell r="RP149">
            <v>0</v>
          </cell>
          <cell r="RQ149">
            <v>0</v>
          </cell>
          <cell r="RR149">
            <v>0</v>
          </cell>
          <cell r="RS149">
            <v>0</v>
          </cell>
          <cell r="RT149">
            <v>0</v>
          </cell>
          <cell r="RU149">
            <v>0</v>
          </cell>
          <cell r="RV149">
            <v>0</v>
          </cell>
        </row>
        <row r="150">
          <cell r="A150">
            <v>141</v>
          </cell>
          <cell r="C150" t="str">
            <v>HRB1003ATC</v>
          </cell>
          <cell r="D150" t="str">
            <v>ARC10061</v>
          </cell>
          <cell r="F150" t="str">
            <v>EXP</v>
          </cell>
          <cell r="G150" t="str">
            <v>AAI</v>
          </cell>
          <cell r="H150" t="str">
            <v>ATC盤</v>
          </cell>
          <cell r="I150" t="str">
            <v>須走</v>
          </cell>
          <cell r="J150" t="str">
            <v>土岐</v>
          </cell>
          <cell r="L150" t="str">
            <v>-</v>
          </cell>
          <cell r="N150" t="str">
            <v>-</v>
          </cell>
          <cell r="U150">
            <v>45232</v>
          </cell>
          <cell r="W150">
            <v>45240</v>
          </cell>
          <cell r="X150">
            <v>1</v>
          </cell>
          <cell r="Y150">
            <v>45254</v>
          </cell>
          <cell r="AA150">
            <v>45244</v>
          </cell>
          <cell r="AB150">
            <v>45245</v>
          </cell>
          <cell r="DB150" t="str">
            <v>　</v>
          </cell>
          <cell r="DC150" t="str">
            <v>　</v>
          </cell>
          <cell r="DL150" t="str">
            <v>　</v>
          </cell>
          <cell r="DM150" t="str">
            <v>　</v>
          </cell>
          <cell r="DZ150" t="str">
            <v>　</v>
          </cell>
          <cell r="EA150" t="str">
            <v>　</v>
          </cell>
          <cell r="EJ150" t="str">
            <v>　</v>
          </cell>
          <cell r="EK150" t="str">
            <v>　</v>
          </cell>
          <cell r="RC150">
            <v>45244</v>
          </cell>
          <cell r="RD150">
            <v>0</v>
          </cell>
          <cell r="RE150">
            <v>0</v>
          </cell>
          <cell r="RF150">
            <v>0</v>
          </cell>
          <cell r="RG150">
            <v>0</v>
          </cell>
          <cell r="RH150">
            <v>0</v>
          </cell>
          <cell r="RI150">
            <v>0</v>
          </cell>
          <cell r="RJ150">
            <v>0</v>
          </cell>
          <cell r="RK150">
            <v>0</v>
          </cell>
          <cell r="RL150">
            <v>0</v>
          </cell>
          <cell r="RM150">
            <v>0</v>
          </cell>
          <cell r="RN150">
            <v>0</v>
          </cell>
          <cell r="RO150">
            <v>0</v>
          </cell>
          <cell r="RP150">
            <v>0</v>
          </cell>
          <cell r="RQ150">
            <v>0</v>
          </cell>
          <cell r="RR150">
            <v>0</v>
          </cell>
          <cell r="RS150">
            <v>0</v>
          </cell>
          <cell r="RT150">
            <v>0</v>
          </cell>
          <cell r="RU150">
            <v>0</v>
          </cell>
          <cell r="RV150">
            <v>0</v>
          </cell>
        </row>
        <row r="151">
          <cell r="A151">
            <v>142</v>
          </cell>
          <cell r="C151" t="str">
            <v>HRB1003ATC</v>
          </cell>
          <cell r="D151" t="str">
            <v>ARC10062</v>
          </cell>
          <cell r="F151" t="str">
            <v>EXP</v>
          </cell>
          <cell r="G151" t="str">
            <v>AAI</v>
          </cell>
          <cell r="H151" t="str">
            <v>ATC盤</v>
          </cell>
          <cell r="I151" t="str">
            <v>須走</v>
          </cell>
          <cell r="J151" t="str">
            <v>土岐</v>
          </cell>
          <cell r="L151" t="str">
            <v>-</v>
          </cell>
          <cell r="U151">
            <v>45239</v>
          </cell>
          <cell r="W151">
            <v>45240</v>
          </cell>
          <cell r="X151">
            <v>1</v>
          </cell>
          <cell r="Y151">
            <v>45254</v>
          </cell>
          <cell r="AA151">
            <v>45244</v>
          </cell>
          <cell r="AB151">
            <v>45245</v>
          </cell>
          <cell r="DB151" t="str">
            <v>　</v>
          </cell>
          <cell r="DC151" t="str">
            <v>　</v>
          </cell>
          <cell r="DL151" t="str">
            <v>　</v>
          </cell>
          <cell r="DM151" t="str">
            <v>　</v>
          </cell>
          <cell r="DZ151" t="str">
            <v>　</v>
          </cell>
          <cell r="EA151" t="str">
            <v>　</v>
          </cell>
          <cell r="EJ151" t="str">
            <v>　</v>
          </cell>
          <cell r="EK151" t="str">
            <v>　</v>
          </cell>
          <cell r="RC151">
            <v>45244</v>
          </cell>
          <cell r="RD151">
            <v>0</v>
          </cell>
          <cell r="RE151">
            <v>0</v>
          </cell>
          <cell r="RF151">
            <v>0</v>
          </cell>
          <cell r="RG151">
            <v>0</v>
          </cell>
          <cell r="RH151">
            <v>0</v>
          </cell>
          <cell r="RI151">
            <v>0</v>
          </cell>
          <cell r="RJ151">
            <v>0</v>
          </cell>
          <cell r="RK151">
            <v>0</v>
          </cell>
          <cell r="RL151">
            <v>0</v>
          </cell>
          <cell r="RM151">
            <v>0</v>
          </cell>
          <cell r="RN151">
            <v>0</v>
          </cell>
          <cell r="RO151">
            <v>0</v>
          </cell>
          <cell r="RP151">
            <v>0</v>
          </cell>
          <cell r="RQ151">
            <v>0</v>
          </cell>
          <cell r="RR151">
            <v>0</v>
          </cell>
          <cell r="RS151">
            <v>0</v>
          </cell>
          <cell r="RT151">
            <v>0</v>
          </cell>
          <cell r="RU151">
            <v>0</v>
          </cell>
          <cell r="RV151">
            <v>0</v>
          </cell>
        </row>
        <row r="152">
          <cell r="A152">
            <v>143</v>
          </cell>
          <cell r="B152">
            <v>45260</v>
          </cell>
          <cell r="C152" t="str">
            <v xml:space="preserve">HRB1003 AAI </v>
          </cell>
          <cell r="D152" t="str">
            <v>ARB10340</v>
          </cell>
          <cell r="E152" t="str">
            <v>THRB1340</v>
          </cell>
          <cell r="F152" t="str">
            <v>米国</v>
          </cell>
          <cell r="G152" t="str">
            <v>AAI</v>
          </cell>
          <cell r="H152" t="str">
            <v>制御盤</v>
          </cell>
          <cell r="I152" t="str">
            <v>南陵</v>
          </cell>
          <cell r="J152" t="str">
            <v>KD</v>
          </cell>
          <cell r="K152">
            <v>45224</v>
          </cell>
          <cell r="L152">
            <v>1</v>
          </cell>
          <cell r="M152">
            <v>1</v>
          </cell>
          <cell r="N152">
            <v>45225</v>
          </cell>
          <cell r="O152">
            <v>1</v>
          </cell>
          <cell r="P152">
            <v>45231</v>
          </cell>
          <cell r="Q152">
            <v>1</v>
          </cell>
          <cell r="R152">
            <v>45240</v>
          </cell>
          <cell r="S152">
            <v>1</v>
          </cell>
          <cell r="T152">
            <v>45241</v>
          </cell>
          <cell r="U152">
            <v>45238</v>
          </cell>
          <cell r="V152">
            <v>45244</v>
          </cell>
          <cell r="W152">
            <v>45239</v>
          </cell>
          <cell r="X152">
            <v>1</v>
          </cell>
          <cell r="Y152">
            <v>45255</v>
          </cell>
          <cell r="AA152">
            <v>45246</v>
          </cell>
          <cell r="AB152">
            <v>45247</v>
          </cell>
          <cell r="AC152" t="str">
            <v>45231</v>
          </cell>
          <cell r="AD152" t="str">
            <v>3962280</v>
          </cell>
          <cell r="AE152" t="str">
            <v>3962260　</v>
          </cell>
          <cell r="AF152" t="str">
            <v>3962206　</v>
          </cell>
          <cell r="AG152" t="str">
            <v>3962271　</v>
          </cell>
          <cell r="CP152">
            <v>45231</v>
          </cell>
          <cell r="CQ152">
            <v>3962280</v>
          </cell>
          <cell r="CX152">
            <v>45200</v>
          </cell>
          <cell r="CY152">
            <v>3962260</v>
          </cell>
          <cell r="DB152" t="str">
            <v>　</v>
          </cell>
          <cell r="DC152" t="str">
            <v>　</v>
          </cell>
          <cell r="DL152" t="str">
            <v>　</v>
          </cell>
          <cell r="DM152" t="str">
            <v>　</v>
          </cell>
          <cell r="DP152">
            <v>45108</v>
          </cell>
          <cell r="DQ152">
            <v>3962206</v>
          </cell>
          <cell r="DZ152" t="str">
            <v>　</v>
          </cell>
          <cell r="EA152" t="str">
            <v>　</v>
          </cell>
          <cell r="EB152">
            <v>45200</v>
          </cell>
          <cell r="EC152">
            <v>3962271</v>
          </cell>
          <cell r="EF152">
            <v>45176</v>
          </cell>
          <cell r="EG152">
            <v>3962296</v>
          </cell>
          <cell r="EJ152" t="str">
            <v>　</v>
          </cell>
          <cell r="EK152" t="str">
            <v>　</v>
          </cell>
          <cell r="EM152">
            <v>45211</v>
          </cell>
          <cell r="EN152">
            <v>45224</v>
          </cell>
          <cell r="EO152">
            <v>4062018</v>
          </cell>
          <cell r="EX152">
            <v>45170</v>
          </cell>
          <cell r="EY152">
            <v>3962334</v>
          </cell>
          <cell r="RC152">
            <v>45246</v>
          </cell>
          <cell r="RD152">
            <v>0</v>
          </cell>
          <cell r="RE152">
            <v>45231</v>
          </cell>
          <cell r="RF152">
            <v>45200</v>
          </cell>
          <cell r="RG152">
            <v>0</v>
          </cell>
          <cell r="RH152">
            <v>0</v>
          </cell>
          <cell r="RI152">
            <v>45108</v>
          </cell>
          <cell r="RJ152">
            <v>0</v>
          </cell>
          <cell r="RK152">
            <v>45231</v>
          </cell>
          <cell r="RL152" t="str">
            <v>3962280</v>
          </cell>
          <cell r="RM152">
            <v>45200</v>
          </cell>
          <cell r="RN152" t="str">
            <v>3962260　</v>
          </cell>
          <cell r="RO152">
            <v>45108</v>
          </cell>
          <cell r="RP152" t="str">
            <v>3962206　</v>
          </cell>
          <cell r="RQ152">
            <v>45200</v>
          </cell>
          <cell r="RR152" t="str">
            <v>3962271　</v>
          </cell>
          <cell r="RS152">
            <v>45176</v>
          </cell>
          <cell r="RT152">
            <v>3962296</v>
          </cell>
          <cell r="RU152">
            <v>0</v>
          </cell>
          <cell r="RV152">
            <v>0</v>
          </cell>
        </row>
        <row r="153">
          <cell r="A153">
            <v>144</v>
          </cell>
          <cell r="B153">
            <v>45260</v>
          </cell>
          <cell r="C153" t="str">
            <v xml:space="preserve">HRB1003 AAI </v>
          </cell>
          <cell r="D153" t="str">
            <v>ARB10330</v>
          </cell>
          <cell r="E153" t="str">
            <v>THRB1330</v>
          </cell>
          <cell r="F153" t="str">
            <v>米国</v>
          </cell>
          <cell r="G153" t="str">
            <v>AAI</v>
          </cell>
          <cell r="H153" t="str">
            <v>制御盤</v>
          </cell>
          <cell r="I153" t="str">
            <v>南陵</v>
          </cell>
          <cell r="J153" t="str">
            <v>KD</v>
          </cell>
          <cell r="K153">
            <v>45220</v>
          </cell>
          <cell r="L153">
            <v>1</v>
          </cell>
          <cell r="M153">
            <v>1</v>
          </cell>
          <cell r="N153">
            <v>45223</v>
          </cell>
          <cell r="O153">
            <v>1</v>
          </cell>
          <cell r="P153">
            <v>45227</v>
          </cell>
          <cell r="Q153">
            <v>1</v>
          </cell>
          <cell r="R153">
            <v>45238</v>
          </cell>
          <cell r="S153">
            <v>1</v>
          </cell>
          <cell r="T153">
            <v>45239</v>
          </cell>
          <cell r="U153">
            <v>45237</v>
          </cell>
          <cell r="V153">
            <v>45240</v>
          </cell>
          <cell r="W153">
            <v>45239</v>
          </cell>
          <cell r="X153">
            <v>1</v>
          </cell>
          <cell r="Y153">
            <v>45255</v>
          </cell>
          <cell r="AA153">
            <v>45246</v>
          </cell>
          <cell r="AB153">
            <v>45247</v>
          </cell>
          <cell r="AC153" t="str">
            <v>45231</v>
          </cell>
          <cell r="AD153" t="str">
            <v>3962280</v>
          </cell>
          <cell r="AE153" t="str">
            <v>3962260　</v>
          </cell>
          <cell r="AF153" t="str">
            <v>3962206　</v>
          </cell>
          <cell r="AG153" t="str">
            <v>3962271　</v>
          </cell>
          <cell r="CP153">
            <v>45231</v>
          </cell>
          <cell r="CQ153">
            <v>3962280</v>
          </cell>
          <cell r="CX153">
            <v>45200</v>
          </cell>
          <cell r="CY153">
            <v>3962260</v>
          </cell>
          <cell r="DB153" t="str">
            <v>　</v>
          </cell>
          <cell r="DC153" t="str">
            <v>　</v>
          </cell>
          <cell r="DL153" t="str">
            <v>　</v>
          </cell>
          <cell r="DM153" t="str">
            <v>　</v>
          </cell>
          <cell r="DP153">
            <v>45108</v>
          </cell>
          <cell r="DQ153">
            <v>3962206</v>
          </cell>
          <cell r="DZ153" t="str">
            <v>　</v>
          </cell>
          <cell r="EA153" t="str">
            <v>　</v>
          </cell>
          <cell r="EB153">
            <v>45200</v>
          </cell>
          <cell r="EC153">
            <v>3962271</v>
          </cell>
          <cell r="EF153">
            <v>45176</v>
          </cell>
          <cell r="EG153">
            <v>3962296</v>
          </cell>
          <cell r="EJ153" t="str">
            <v>　</v>
          </cell>
          <cell r="EK153" t="str">
            <v>　</v>
          </cell>
          <cell r="EM153">
            <v>45211</v>
          </cell>
          <cell r="EN153">
            <v>45170</v>
          </cell>
          <cell r="EO153">
            <v>3962333</v>
          </cell>
          <cell r="EX153">
            <v>45170</v>
          </cell>
          <cell r="EY153">
            <v>3962334</v>
          </cell>
          <cell r="RC153">
            <v>45246</v>
          </cell>
          <cell r="RD153">
            <v>0</v>
          </cell>
          <cell r="RE153">
            <v>45231</v>
          </cell>
          <cell r="RF153">
            <v>45200</v>
          </cell>
          <cell r="RG153">
            <v>0</v>
          </cell>
          <cell r="RH153">
            <v>0</v>
          </cell>
          <cell r="RI153">
            <v>45108</v>
          </cell>
          <cell r="RJ153">
            <v>0</v>
          </cell>
          <cell r="RK153">
            <v>45231</v>
          </cell>
          <cell r="RL153" t="str">
            <v>3962280</v>
          </cell>
          <cell r="RM153">
            <v>45200</v>
          </cell>
          <cell r="RN153" t="str">
            <v>3962260　</v>
          </cell>
          <cell r="RO153">
            <v>45108</v>
          </cell>
          <cell r="RP153" t="str">
            <v>3962206　</v>
          </cell>
          <cell r="RQ153">
            <v>45200</v>
          </cell>
          <cell r="RR153" t="str">
            <v>3962271　</v>
          </cell>
          <cell r="RS153">
            <v>45176</v>
          </cell>
          <cell r="RT153">
            <v>3962296</v>
          </cell>
          <cell r="RU153">
            <v>0</v>
          </cell>
          <cell r="RV153">
            <v>0</v>
          </cell>
        </row>
        <row r="154">
          <cell r="A154">
            <v>145</v>
          </cell>
          <cell r="B154">
            <v>45260</v>
          </cell>
          <cell r="C154" t="str">
            <v xml:space="preserve">HRB1003 AAI </v>
          </cell>
          <cell r="D154" t="str">
            <v>ARB10331</v>
          </cell>
          <cell r="E154" t="str">
            <v>THRB1331</v>
          </cell>
          <cell r="F154" t="str">
            <v>米国</v>
          </cell>
          <cell r="G154" t="str">
            <v>AAI</v>
          </cell>
          <cell r="H154" t="str">
            <v>制御盤</v>
          </cell>
          <cell r="I154" t="str">
            <v>南陵</v>
          </cell>
          <cell r="J154" t="str">
            <v>KD</v>
          </cell>
          <cell r="K154">
            <v>45223</v>
          </cell>
          <cell r="L154">
            <v>1</v>
          </cell>
          <cell r="M154">
            <v>1</v>
          </cell>
          <cell r="N154">
            <v>45224</v>
          </cell>
          <cell r="O154">
            <v>1</v>
          </cell>
          <cell r="P154">
            <v>45227</v>
          </cell>
          <cell r="Q154">
            <v>1</v>
          </cell>
          <cell r="R154">
            <v>45238</v>
          </cell>
          <cell r="S154">
            <v>1</v>
          </cell>
          <cell r="T154">
            <v>45239</v>
          </cell>
          <cell r="U154">
            <v>45237</v>
          </cell>
          <cell r="V154">
            <v>45240</v>
          </cell>
          <cell r="W154">
            <v>45239</v>
          </cell>
          <cell r="X154">
            <v>1</v>
          </cell>
          <cell r="Y154">
            <v>45255</v>
          </cell>
          <cell r="AA154">
            <v>45246</v>
          </cell>
          <cell r="AB154">
            <v>45247</v>
          </cell>
          <cell r="AC154" t="str">
            <v>45231</v>
          </cell>
          <cell r="AD154" t="str">
            <v>3962280</v>
          </cell>
          <cell r="AE154" t="str">
            <v>3962260　</v>
          </cell>
          <cell r="AF154" t="str">
            <v>3962206　</v>
          </cell>
          <cell r="AG154" t="str">
            <v>3962271　</v>
          </cell>
          <cell r="CP154">
            <v>45231</v>
          </cell>
          <cell r="CQ154">
            <v>3962280</v>
          </cell>
          <cell r="CX154">
            <v>45200</v>
          </cell>
          <cell r="CY154">
            <v>3962260</v>
          </cell>
          <cell r="DB154" t="str">
            <v>　</v>
          </cell>
          <cell r="DC154" t="str">
            <v>　</v>
          </cell>
          <cell r="DL154" t="str">
            <v>　</v>
          </cell>
          <cell r="DM154" t="str">
            <v>　</v>
          </cell>
          <cell r="DP154">
            <v>45108</v>
          </cell>
          <cell r="DQ154">
            <v>3962206</v>
          </cell>
          <cell r="DZ154" t="str">
            <v>　</v>
          </cell>
          <cell r="EA154" t="str">
            <v>　</v>
          </cell>
          <cell r="EB154">
            <v>45200</v>
          </cell>
          <cell r="EC154">
            <v>3962271</v>
          </cell>
          <cell r="EF154">
            <v>45176</v>
          </cell>
          <cell r="EG154">
            <v>3962296</v>
          </cell>
          <cell r="EJ154" t="str">
            <v>　</v>
          </cell>
          <cell r="EK154" t="str">
            <v>　</v>
          </cell>
          <cell r="EM154">
            <v>45211</v>
          </cell>
          <cell r="EN154">
            <v>45170</v>
          </cell>
          <cell r="EO154">
            <v>3962333</v>
          </cell>
          <cell r="EX154">
            <v>45170</v>
          </cell>
          <cell r="EY154">
            <v>3962334</v>
          </cell>
          <cell r="RC154">
            <v>45246</v>
          </cell>
          <cell r="RD154">
            <v>0</v>
          </cell>
          <cell r="RE154">
            <v>45231</v>
          </cell>
          <cell r="RF154">
            <v>45200</v>
          </cell>
          <cell r="RG154">
            <v>0</v>
          </cell>
          <cell r="RH154">
            <v>0</v>
          </cell>
          <cell r="RI154">
            <v>45108</v>
          </cell>
          <cell r="RJ154">
            <v>0</v>
          </cell>
          <cell r="RK154">
            <v>45231</v>
          </cell>
          <cell r="RL154" t="str">
            <v>3962280</v>
          </cell>
          <cell r="RM154">
            <v>45200</v>
          </cell>
          <cell r="RN154" t="str">
            <v>3962260　</v>
          </cell>
          <cell r="RO154">
            <v>45108</v>
          </cell>
          <cell r="RP154" t="str">
            <v>3962206　</v>
          </cell>
          <cell r="RQ154">
            <v>45200</v>
          </cell>
          <cell r="RR154" t="str">
            <v>3962271　</v>
          </cell>
          <cell r="RS154">
            <v>45176</v>
          </cell>
          <cell r="RT154">
            <v>3962296</v>
          </cell>
          <cell r="RU154">
            <v>0</v>
          </cell>
          <cell r="RV154">
            <v>0</v>
          </cell>
        </row>
        <row r="155">
          <cell r="A155">
            <v>146</v>
          </cell>
          <cell r="B155">
            <v>45260</v>
          </cell>
          <cell r="C155" t="str">
            <v xml:space="preserve">HRB1003 AAI </v>
          </cell>
          <cell r="D155" t="str">
            <v>ARB10341</v>
          </cell>
          <cell r="E155" t="str">
            <v>THRB1341</v>
          </cell>
          <cell r="F155" t="str">
            <v>米国</v>
          </cell>
          <cell r="G155" t="str">
            <v>AAI</v>
          </cell>
          <cell r="H155" t="str">
            <v>制御盤</v>
          </cell>
          <cell r="I155" t="str">
            <v>南陵</v>
          </cell>
          <cell r="J155" t="str">
            <v>KD</v>
          </cell>
          <cell r="K155">
            <v>45225</v>
          </cell>
          <cell r="L155">
            <v>1</v>
          </cell>
          <cell r="M155">
            <v>1</v>
          </cell>
          <cell r="N155">
            <v>45226</v>
          </cell>
          <cell r="O155">
            <v>1</v>
          </cell>
          <cell r="P155">
            <v>45231</v>
          </cell>
          <cell r="Q155">
            <v>1</v>
          </cell>
          <cell r="R155">
            <v>45240</v>
          </cell>
          <cell r="S155">
            <v>1</v>
          </cell>
          <cell r="T155">
            <v>45241</v>
          </cell>
          <cell r="U155">
            <v>45240</v>
          </cell>
          <cell r="V155">
            <v>45244</v>
          </cell>
          <cell r="W155">
            <v>45241</v>
          </cell>
          <cell r="X155">
            <v>1</v>
          </cell>
          <cell r="Y155">
            <v>45255</v>
          </cell>
          <cell r="AA155">
            <v>45246</v>
          </cell>
          <cell r="AB155">
            <v>45247</v>
          </cell>
          <cell r="AC155" t="str">
            <v>45145</v>
          </cell>
          <cell r="AD155" t="str">
            <v>3962257</v>
          </cell>
          <cell r="AE155" t="str">
            <v>3962260　</v>
          </cell>
          <cell r="AF155" t="str">
            <v>3962020　</v>
          </cell>
          <cell r="AG155" t="str">
            <v>3962271　</v>
          </cell>
          <cell r="CP155">
            <v>45145</v>
          </cell>
          <cell r="CQ155">
            <v>3962257</v>
          </cell>
          <cell r="CX155">
            <v>45200</v>
          </cell>
          <cell r="CY155">
            <v>3962260</v>
          </cell>
          <cell r="DB155" t="str">
            <v>　</v>
          </cell>
          <cell r="DC155" t="str">
            <v>　</v>
          </cell>
          <cell r="DL155" t="str">
            <v>　</v>
          </cell>
          <cell r="DM155" t="str">
            <v>　</v>
          </cell>
          <cell r="DP155">
            <v>45000</v>
          </cell>
          <cell r="DQ155">
            <v>3962020</v>
          </cell>
          <cell r="DZ155" t="str">
            <v>　</v>
          </cell>
          <cell r="EA155" t="str">
            <v>　</v>
          </cell>
          <cell r="EB155">
            <v>45200</v>
          </cell>
          <cell r="EC155">
            <v>3962271</v>
          </cell>
          <cell r="EF155">
            <v>45176</v>
          </cell>
          <cell r="EG155">
            <v>3962296</v>
          </cell>
          <cell r="EJ155" t="str">
            <v>　</v>
          </cell>
          <cell r="EK155" t="str">
            <v>　</v>
          </cell>
          <cell r="EM155">
            <v>45218</v>
          </cell>
          <cell r="EN155">
            <v>45224</v>
          </cell>
          <cell r="EO155">
            <v>4062018</v>
          </cell>
          <cell r="EX155">
            <v>45170</v>
          </cell>
          <cell r="EY155">
            <v>3962334</v>
          </cell>
          <cell r="RC155">
            <v>45246</v>
          </cell>
          <cell r="RD155">
            <v>0</v>
          </cell>
          <cell r="RE155">
            <v>45145</v>
          </cell>
          <cell r="RF155">
            <v>45200</v>
          </cell>
          <cell r="RG155">
            <v>0</v>
          </cell>
          <cell r="RH155">
            <v>0</v>
          </cell>
          <cell r="RI155">
            <v>45000</v>
          </cell>
          <cell r="RJ155">
            <v>0</v>
          </cell>
          <cell r="RK155">
            <v>45145</v>
          </cell>
          <cell r="RL155" t="str">
            <v>3962257</v>
          </cell>
          <cell r="RM155">
            <v>45200</v>
          </cell>
          <cell r="RN155" t="str">
            <v>3962260　</v>
          </cell>
          <cell r="RO155">
            <v>45000</v>
          </cell>
          <cell r="RP155" t="str">
            <v>3962020　</v>
          </cell>
          <cell r="RQ155">
            <v>45200</v>
          </cell>
          <cell r="RR155" t="str">
            <v>3962271　</v>
          </cell>
          <cell r="RS155">
            <v>45176</v>
          </cell>
          <cell r="RT155">
            <v>3962296</v>
          </cell>
          <cell r="RU155">
            <v>0</v>
          </cell>
          <cell r="RV155">
            <v>0</v>
          </cell>
        </row>
        <row r="156">
          <cell r="A156">
            <v>147</v>
          </cell>
          <cell r="B156">
            <v>45260</v>
          </cell>
          <cell r="C156" t="str">
            <v xml:space="preserve">HRB2204 AAI </v>
          </cell>
          <cell r="D156" t="str">
            <v>ARB20236</v>
          </cell>
          <cell r="E156" t="str">
            <v>THRB2236</v>
          </cell>
          <cell r="F156" t="str">
            <v>米国</v>
          </cell>
          <cell r="G156" t="str">
            <v>AAI</v>
          </cell>
          <cell r="H156" t="str">
            <v>制御盤</v>
          </cell>
          <cell r="I156" t="str">
            <v>南陵</v>
          </cell>
          <cell r="J156" t="str">
            <v>KD</v>
          </cell>
          <cell r="K156">
            <v>45225</v>
          </cell>
          <cell r="L156">
            <v>1</v>
          </cell>
          <cell r="M156">
            <v>1</v>
          </cell>
          <cell r="N156">
            <v>45226</v>
          </cell>
          <cell r="O156">
            <v>1</v>
          </cell>
          <cell r="P156">
            <v>45232</v>
          </cell>
          <cell r="Q156">
            <v>1</v>
          </cell>
          <cell r="R156">
            <v>45241</v>
          </cell>
          <cell r="S156">
            <v>1</v>
          </cell>
          <cell r="T156">
            <v>45244</v>
          </cell>
          <cell r="U156">
            <v>45231</v>
          </cell>
          <cell r="V156">
            <v>45245</v>
          </cell>
          <cell r="W156">
            <v>45238</v>
          </cell>
          <cell r="X156">
            <v>1</v>
          </cell>
          <cell r="Y156">
            <v>45255</v>
          </cell>
          <cell r="AA156">
            <v>45246</v>
          </cell>
          <cell r="AB156">
            <v>45247</v>
          </cell>
          <cell r="AC156" t="str">
            <v>44972</v>
          </cell>
          <cell r="AD156" t="str">
            <v>3962038</v>
          </cell>
          <cell r="AE156" t="str">
            <v>3962095　</v>
          </cell>
          <cell r="AF156" t="str">
            <v>3962047　</v>
          </cell>
          <cell r="AG156" t="str">
            <v>3962051　</v>
          </cell>
          <cell r="CT156">
            <v>44972</v>
          </cell>
          <cell r="CU156">
            <v>3962038</v>
          </cell>
          <cell r="CZ156">
            <v>45031</v>
          </cell>
          <cell r="DA156">
            <v>3962095</v>
          </cell>
          <cell r="DB156" t="str">
            <v>　</v>
          </cell>
          <cell r="DC156" t="str">
            <v>　</v>
          </cell>
          <cell r="DL156" t="str">
            <v>　</v>
          </cell>
          <cell r="DM156" t="str">
            <v>　</v>
          </cell>
          <cell r="DT156">
            <v>44972</v>
          </cell>
          <cell r="DU156">
            <v>3962047</v>
          </cell>
          <cell r="DZ156" t="str">
            <v>　</v>
          </cell>
          <cell r="EA156" t="str">
            <v>　</v>
          </cell>
          <cell r="ED156">
            <v>44972</v>
          </cell>
          <cell r="EE156">
            <v>3962051</v>
          </cell>
          <cell r="EH156">
            <v>45170</v>
          </cell>
          <cell r="EI156">
            <v>3962274</v>
          </cell>
          <cell r="EJ156" t="str">
            <v>　</v>
          </cell>
          <cell r="EK156" t="str">
            <v>　</v>
          </cell>
          <cell r="EM156">
            <v>45218</v>
          </cell>
          <cell r="EP156">
            <v>45048</v>
          </cell>
          <cell r="EQ156">
            <v>3962219</v>
          </cell>
          <cell r="EX156">
            <v>45170</v>
          </cell>
          <cell r="EY156">
            <v>3962334</v>
          </cell>
          <cell r="FS156" t="str">
            <v>●</v>
          </cell>
          <cell r="GG156">
            <v>45000</v>
          </cell>
          <cell r="GH156">
            <v>3962155</v>
          </cell>
          <cell r="RC156">
            <v>45246</v>
          </cell>
          <cell r="RD156">
            <v>0</v>
          </cell>
          <cell r="RE156">
            <v>44972</v>
          </cell>
          <cell r="RF156">
            <v>0</v>
          </cell>
          <cell r="RG156">
            <v>45031</v>
          </cell>
          <cell r="RH156">
            <v>0</v>
          </cell>
          <cell r="RI156">
            <v>44972</v>
          </cell>
          <cell r="RJ156">
            <v>0</v>
          </cell>
          <cell r="RK156">
            <v>44972</v>
          </cell>
          <cell r="RL156" t="str">
            <v>3962038</v>
          </cell>
          <cell r="RM156">
            <v>45031</v>
          </cell>
          <cell r="RN156" t="str">
            <v>3962095　</v>
          </cell>
          <cell r="RO156">
            <v>44972</v>
          </cell>
          <cell r="RP156" t="str">
            <v>3962047　</v>
          </cell>
          <cell r="RQ156">
            <v>44972</v>
          </cell>
          <cell r="RR156" t="str">
            <v>3962051　</v>
          </cell>
          <cell r="RS156">
            <v>45170</v>
          </cell>
          <cell r="RT156">
            <v>3962274</v>
          </cell>
          <cell r="RU156">
            <v>0</v>
          </cell>
          <cell r="RV156">
            <v>0</v>
          </cell>
        </row>
        <row r="157">
          <cell r="A157">
            <v>148</v>
          </cell>
          <cell r="B157">
            <v>45260</v>
          </cell>
          <cell r="C157" t="str">
            <v xml:space="preserve">HRB2204 AAI </v>
          </cell>
          <cell r="D157" t="str">
            <v>ARB20240</v>
          </cell>
          <cell r="E157" t="str">
            <v>THRB2240</v>
          </cell>
          <cell r="F157" t="str">
            <v>米国</v>
          </cell>
          <cell r="G157" t="str">
            <v>AAI</v>
          </cell>
          <cell r="H157" t="str">
            <v>制御盤</v>
          </cell>
          <cell r="I157" t="str">
            <v>南陵</v>
          </cell>
          <cell r="J157" t="str">
            <v>KD</v>
          </cell>
          <cell r="K157">
            <v>45226</v>
          </cell>
          <cell r="L157">
            <v>1</v>
          </cell>
          <cell r="M157">
            <v>1</v>
          </cell>
          <cell r="N157">
            <v>45227</v>
          </cell>
          <cell r="O157">
            <v>1</v>
          </cell>
          <cell r="P157">
            <v>45232</v>
          </cell>
          <cell r="Q157">
            <v>1</v>
          </cell>
          <cell r="R157">
            <v>45241</v>
          </cell>
          <cell r="S157">
            <v>1</v>
          </cell>
          <cell r="T157">
            <v>45244</v>
          </cell>
          <cell r="U157">
            <v>45232</v>
          </cell>
          <cell r="V157">
            <v>45245</v>
          </cell>
          <cell r="W157">
            <v>45241</v>
          </cell>
          <cell r="X157">
            <v>1</v>
          </cell>
          <cell r="Y157">
            <v>45255</v>
          </cell>
          <cell r="AA157">
            <v>45246</v>
          </cell>
          <cell r="AB157">
            <v>45247</v>
          </cell>
          <cell r="AC157" t="str">
            <v>44972</v>
          </cell>
          <cell r="AD157" t="str">
            <v>3962038</v>
          </cell>
          <cell r="AE157" t="str">
            <v>3962095　</v>
          </cell>
          <cell r="AF157" t="str">
            <v>3962047　</v>
          </cell>
          <cell r="AG157" t="str">
            <v>3962051　</v>
          </cell>
          <cell r="CT157">
            <v>44972</v>
          </cell>
          <cell r="CU157">
            <v>3962038</v>
          </cell>
          <cell r="CZ157">
            <v>45031</v>
          </cell>
          <cell r="DA157">
            <v>3962095</v>
          </cell>
          <cell r="DB157" t="str">
            <v>　</v>
          </cell>
          <cell r="DC157" t="str">
            <v>　</v>
          </cell>
          <cell r="DL157" t="str">
            <v>　</v>
          </cell>
          <cell r="DM157" t="str">
            <v>　</v>
          </cell>
          <cell r="DT157">
            <v>44972</v>
          </cell>
          <cell r="DU157">
            <v>3962047</v>
          </cell>
          <cell r="DZ157" t="str">
            <v>　</v>
          </cell>
          <cell r="EA157" t="str">
            <v>　</v>
          </cell>
          <cell r="ED157">
            <v>44972</v>
          </cell>
          <cell r="EE157">
            <v>3962051</v>
          </cell>
          <cell r="EH157">
            <v>45170</v>
          </cell>
          <cell r="EI157">
            <v>3962274</v>
          </cell>
          <cell r="EJ157" t="str">
            <v>　</v>
          </cell>
          <cell r="EK157" t="str">
            <v>　</v>
          </cell>
          <cell r="EM157">
            <v>45218</v>
          </cell>
          <cell r="EP157">
            <v>45048</v>
          </cell>
          <cell r="EQ157">
            <v>3962219</v>
          </cell>
          <cell r="EX157">
            <v>45170</v>
          </cell>
          <cell r="EY157">
            <v>3962334</v>
          </cell>
          <cell r="FS157" t="str">
            <v>●</v>
          </cell>
          <cell r="GG157">
            <v>45000</v>
          </cell>
          <cell r="GH157">
            <v>3962155</v>
          </cell>
          <cell r="RC157">
            <v>45246</v>
          </cell>
          <cell r="RD157">
            <v>0</v>
          </cell>
          <cell r="RE157">
            <v>44972</v>
          </cell>
          <cell r="RF157">
            <v>0</v>
          </cell>
          <cell r="RG157">
            <v>45031</v>
          </cell>
          <cell r="RH157">
            <v>0</v>
          </cell>
          <cell r="RI157">
            <v>44972</v>
          </cell>
          <cell r="RJ157">
            <v>0</v>
          </cell>
          <cell r="RK157">
            <v>44972</v>
          </cell>
          <cell r="RL157" t="str">
            <v>3962038</v>
          </cell>
          <cell r="RM157">
            <v>45031</v>
          </cell>
          <cell r="RN157" t="str">
            <v>3962095　</v>
          </cell>
          <cell r="RO157">
            <v>44972</v>
          </cell>
          <cell r="RP157" t="str">
            <v>3962047　</v>
          </cell>
          <cell r="RQ157">
            <v>44972</v>
          </cell>
          <cell r="RR157" t="str">
            <v>3962051　</v>
          </cell>
          <cell r="RS157">
            <v>45170</v>
          </cell>
          <cell r="RT157">
            <v>3962274</v>
          </cell>
          <cell r="RU157">
            <v>0</v>
          </cell>
          <cell r="RV157">
            <v>0</v>
          </cell>
        </row>
        <row r="158">
          <cell r="A158">
            <v>149</v>
          </cell>
          <cell r="B158">
            <v>45260</v>
          </cell>
          <cell r="C158" t="str">
            <v xml:space="preserve">HRB2204 AAI </v>
          </cell>
          <cell r="D158" t="str">
            <v>ARB20241</v>
          </cell>
          <cell r="E158" t="str">
            <v>THRB2241</v>
          </cell>
          <cell r="F158" t="str">
            <v>米国</v>
          </cell>
          <cell r="G158" t="str">
            <v>AAI</v>
          </cell>
          <cell r="H158" t="str">
            <v>制御盤</v>
          </cell>
          <cell r="I158" t="str">
            <v>南陵</v>
          </cell>
          <cell r="J158" t="str">
            <v>KD</v>
          </cell>
          <cell r="K158">
            <v>45226</v>
          </cell>
          <cell r="L158">
            <v>1</v>
          </cell>
          <cell r="M158">
            <v>1</v>
          </cell>
          <cell r="N158">
            <v>45227</v>
          </cell>
          <cell r="O158">
            <v>1</v>
          </cell>
          <cell r="P158">
            <v>45237</v>
          </cell>
          <cell r="Q158">
            <v>1</v>
          </cell>
          <cell r="R158">
            <v>45244</v>
          </cell>
          <cell r="S158">
            <v>1</v>
          </cell>
          <cell r="T158">
            <v>45245</v>
          </cell>
          <cell r="U158">
            <v>45232</v>
          </cell>
          <cell r="V158">
            <v>45244</v>
          </cell>
          <cell r="W158">
            <v>45244</v>
          </cell>
          <cell r="X158">
            <v>1</v>
          </cell>
          <cell r="Y158">
            <v>45255</v>
          </cell>
          <cell r="AA158">
            <v>45246</v>
          </cell>
          <cell r="AB158">
            <v>45247</v>
          </cell>
          <cell r="AC158" t="str">
            <v>44972</v>
          </cell>
          <cell r="AD158" t="str">
            <v>3962038</v>
          </cell>
          <cell r="AE158" t="str">
            <v>3962095　</v>
          </cell>
          <cell r="AF158" t="str">
            <v>3962108　</v>
          </cell>
          <cell r="AG158" t="str">
            <v>3962051　</v>
          </cell>
          <cell r="CT158">
            <v>44972</v>
          </cell>
          <cell r="CU158">
            <v>3962038</v>
          </cell>
          <cell r="CZ158">
            <v>45031</v>
          </cell>
          <cell r="DA158">
            <v>3962095</v>
          </cell>
          <cell r="DB158" t="str">
            <v>　</v>
          </cell>
          <cell r="DC158" t="str">
            <v>　</v>
          </cell>
          <cell r="DL158" t="str">
            <v>　</v>
          </cell>
          <cell r="DM158" t="str">
            <v>　</v>
          </cell>
          <cell r="DT158">
            <v>45000</v>
          </cell>
          <cell r="DU158">
            <v>3962108</v>
          </cell>
          <cell r="DZ158" t="str">
            <v>　</v>
          </cell>
          <cell r="EA158" t="str">
            <v>　</v>
          </cell>
          <cell r="ED158">
            <v>44972</v>
          </cell>
          <cell r="EE158">
            <v>3962051</v>
          </cell>
          <cell r="EH158">
            <v>45170</v>
          </cell>
          <cell r="EI158">
            <v>3962274</v>
          </cell>
          <cell r="EJ158" t="str">
            <v>　</v>
          </cell>
          <cell r="EK158" t="str">
            <v>　</v>
          </cell>
          <cell r="EM158">
            <v>45218</v>
          </cell>
          <cell r="EP158">
            <v>45224</v>
          </cell>
          <cell r="EQ158">
            <v>4062019</v>
          </cell>
          <cell r="EX158">
            <v>45170</v>
          </cell>
          <cell r="EY158">
            <v>3962334</v>
          </cell>
          <cell r="FS158" t="str">
            <v>●</v>
          </cell>
          <cell r="GG158">
            <v>45000</v>
          </cell>
          <cell r="GH158">
            <v>3962155</v>
          </cell>
          <cell r="RC158">
            <v>45246</v>
          </cell>
          <cell r="RD158">
            <v>0</v>
          </cell>
          <cell r="RE158">
            <v>44972</v>
          </cell>
          <cell r="RF158">
            <v>0</v>
          </cell>
          <cell r="RG158">
            <v>45031</v>
          </cell>
          <cell r="RH158">
            <v>0</v>
          </cell>
          <cell r="RI158">
            <v>45000</v>
          </cell>
          <cell r="RJ158">
            <v>0</v>
          </cell>
          <cell r="RK158">
            <v>44972</v>
          </cell>
          <cell r="RL158" t="str">
            <v>3962038</v>
          </cell>
          <cell r="RM158">
            <v>45031</v>
          </cell>
          <cell r="RN158" t="str">
            <v>3962095　</v>
          </cell>
          <cell r="RO158">
            <v>45000</v>
          </cell>
          <cell r="RP158" t="str">
            <v>3962108　</v>
          </cell>
          <cell r="RQ158">
            <v>44972</v>
          </cell>
          <cell r="RR158" t="str">
            <v>3962051　</v>
          </cell>
          <cell r="RS158">
            <v>45170</v>
          </cell>
          <cell r="RT158">
            <v>3962274</v>
          </cell>
          <cell r="RU158">
            <v>0</v>
          </cell>
          <cell r="RV158">
            <v>0</v>
          </cell>
        </row>
        <row r="159">
          <cell r="A159">
            <v>150</v>
          </cell>
          <cell r="B159">
            <v>45260</v>
          </cell>
          <cell r="C159" t="str">
            <v xml:space="preserve">HRB2204 AAI </v>
          </cell>
          <cell r="D159" t="str">
            <v>ARB20245</v>
          </cell>
          <cell r="E159" t="str">
            <v>THRB2245</v>
          </cell>
          <cell r="F159" t="str">
            <v>米国</v>
          </cell>
          <cell r="G159" t="str">
            <v>AAI</v>
          </cell>
          <cell r="H159" t="str">
            <v>制御盤</v>
          </cell>
          <cell r="I159" t="str">
            <v>南陵</v>
          </cell>
          <cell r="J159" t="str">
            <v>KD</v>
          </cell>
          <cell r="K159">
            <v>45227</v>
          </cell>
          <cell r="L159">
            <v>1</v>
          </cell>
          <cell r="M159">
            <v>1</v>
          </cell>
          <cell r="N159">
            <v>45230</v>
          </cell>
          <cell r="O159">
            <v>1</v>
          </cell>
          <cell r="P159">
            <v>45237</v>
          </cell>
          <cell r="Q159">
            <v>1</v>
          </cell>
          <cell r="R159">
            <v>45244</v>
          </cell>
          <cell r="S159">
            <v>1</v>
          </cell>
          <cell r="T159">
            <v>45245</v>
          </cell>
          <cell r="U159">
            <v>45232</v>
          </cell>
          <cell r="V159">
            <v>45244</v>
          </cell>
          <cell r="W159">
            <v>45244</v>
          </cell>
          <cell r="X159">
            <v>1</v>
          </cell>
          <cell r="Y159">
            <v>45255</v>
          </cell>
          <cell r="AA159">
            <v>45246</v>
          </cell>
          <cell r="AB159">
            <v>45247</v>
          </cell>
          <cell r="AC159" t="str">
            <v>44972</v>
          </cell>
          <cell r="AD159" t="str">
            <v>3962038</v>
          </cell>
          <cell r="AE159" t="str">
            <v>3962194　</v>
          </cell>
          <cell r="AF159" t="str">
            <v>3962108　</v>
          </cell>
          <cell r="AG159" t="str">
            <v>3962051　</v>
          </cell>
          <cell r="CT159">
            <v>44972</v>
          </cell>
          <cell r="CU159">
            <v>3962038</v>
          </cell>
          <cell r="CZ159">
            <v>45048</v>
          </cell>
          <cell r="DA159">
            <v>3962194</v>
          </cell>
          <cell r="DB159" t="str">
            <v>　</v>
          </cell>
          <cell r="DC159" t="str">
            <v>　</v>
          </cell>
          <cell r="DL159" t="str">
            <v>　</v>
          </cell>
          <cell r="DM159" t="str">
            <v>　</v>
          </cell>
          <cell r="DT159">
            <v>45000</v>
          </cell>
          <cell r="DU159">
            <v>3962108</v>
          </cell>
          <cell r="DZ159" t="str">
            <v>　</v>
          </cell>
          <cell r="EA159" t="str">
            <v>　</v>
          </cell>
          <cell r="ED159">
            <v>44972</v>
          </cell>
          <cell r="EE159">
            <v>3962051</v>
          </cell>
          <cell r="EH159">
            <v>45170</v>
          </cell>
          <cell r="EI159">
            <v>3962274</v>
          </cell>
          <cell r="EJ159" t="str">
            <v>　</v>
          </cell>
          <cell r="EK159" t="str">
            <v>　</v>
          </cell>
          <cell r="EM159">
            <v>45218</v>
          </cell>
          <cell r="EP159">
            <v>45224</v>
          </cell>
          <cell r="EQ159">
            <v>4062019</v>
          </cell>
          <cell r="EX159">
            <v>45170</v>
          </cell>
          <cell r="EY159">
            <v>3962334</v>
          </cell>
          <cell r="FS159" t="str">
            <v>●</v>
          </cell>
          <cell r="GG159">
            <v>45000</v>
          </cell>
          <cell r="GH159">
            <v>3962155</v>
          </cell>
          <cell r="RC159">
            <v>45246</v>
          </cell>
          <cell r="RD159">
            <v>0</v>
          </cell>
          <cell r="RE159">
            <v>44972</v>
          </cell>
          <cell r="RF159">
            <v>0</v>
          </cell>
          <cell r="RG159">
            <v>45048</v>
          </cell>
          <cell r="RH159">
            <v>0</v>
          </cell>
          <cell r="RI159">
            <v>45000</v>
          </cell>
          <cell r="RJ159">
            <v>0</v>
          </cell>
          <cell r="RK159">
            <v>44972</v>
          </cell>
          <cell r="RL159" t="str">
            <v>3962038</v>
          </cell>
          <cell r="RM159">
            <v>45048</v>
          </cell>
          <cell r="RN159" t="str">
            <v>3962194　</v>
          </cell>
          <cell r="RO159">
            <v>45000</v>
          </cell>
          <cell r="RP159" t="str">
            <v>3962108　</v>
          </cell>
          <cell r="RQ159">
            <v>44972</v>
          </cell>
          <cell r="RR159" t="str">
            <v>3962051　</v>
          </cell>
          <cell r="RS159">
            <v>45170</v>
          </cell>
          <cell r="RT159">
            <v>3962274</v>
          </cell>
          <cell r="RU159">
            <v>0</v>
          </cell>
          <cell r="RV159">
            <v>0</v>
          </cell>
        </row>
        <row r="160">
          <cell r="A160">
            <v>151</v>
          </cell>
          <cell r="C160" t="str">
            <v>HRB2204ATC</v>
          </cell>
          <cell r="D160" t="str">
            <v>ERC20020</v>
          </cell>
          <cell r="F160" t="str">
            <v>EU</v>
          </cell>
          <cell r="G160" t="str">
            <v>AESA</v>
          </cell>
          <cell r="H160" t="str">
            <v>ATC盤</v>
          </cell>
          <cell r="I160" t="str">
            <v>須走</v>
          </cell>
          <cell r="J160" t="str">
            <v>土岐</v>
          </cell>
          <cell r="K160" t="str">
            <v>-</v>
          </cell>
          <cell r="L160" t="str">
            <v>-</v>
          </cell>
          <cell r="N160" t="str">
            <v>-</v>
          </cell>
          <cell r="U160">
            <v>45240</v>
          </cell>
          <cell r="X160">
            <v>1</v>
          </cell>
          <cell r="Y160">
            <v>45259</v>
          </cell>
          <cell r="AA160">
            <v>45246</v>
          </cell>
          <cell r="AB160">
            <v>45247</v>
          </cell>
          <cell r="DB160" t="str">
            <v>　</v>
          </cell>
          <cell r="DC160" t="str">
            <v>　</v>
          </cell>
          <cell r="DL160" t="str">
            <v>　</v>
          </cell>
          <cell r="DM160" t="str">
            <v>　</v>
          </cell>
          <cell r="DZ160" t="str">
            <v>　</v>
          </cell>
          <cell r="EA160" t="str">
            <v>　</v>
          </cell>
          <cell r="EJ160" t="str">
            <v>　</v>
          </cell>
          <cell r="EK160" t="str">
            <v>　</v>
          </cell>
          <cell r="HN160">
            <v>3962342</v>
          </cell>
          <cell r="RC160">
            <v>45246</v>
          </cell>
          <cell r="RD160">
            <v>0</v>
          </cell>
          <cell r="RE160">
            <v>0</v>
          </cell>
          <cell r="RF160">
            <v>0</v>
          </cell>
          <cell r="RG160">
            <v>0</v>
          </cell>
          <cell r="RH160">
            <v>0</v>
          </cell>
          <cell r="RI160">
            <v>0</v>
          </cell>
          <cell r="RJ160">
            <v>0</v>
          </cell>
          <cell r="RK160">
            <v>0</v>
          </cell>
          <cell r="RL160">
            <v>0</v>
          </cell>
          <cell r="RM160">
            <v>0</v>
          </cell>
          <cell r="RN160">
            <v>0</v>
          </cell>
          <cell r="RO160">
            <v>0</v>
          </cell>
          <cell r="RP160">
            <v>0</v>
          </cell>
          <cell r="RQ160">
            <v>0</v>
          </cell>
          <cell r="RR160">
            <v>0</v>
          </cell>
          <cell r="RS160">
            <v>0</v>
          </cell>
          <cell r="RT160">
            <v>0</v>
          </cell>
          <cell r="RU160">
            <v>0</v>
          </cell>
          <cell r="RV160">
            <v>0</v>
          </cell>
        </row>
        <row r="161">
          <cell r="A161">
            <v>152</v>
          </cell>
          <cell r="C161" t="str">
            <v>HRB2204ATC</v>
          </cell>
          <cell r="D161" t="str">
            <v>ERC20021</v>
          </cell>
          <cell r="F161" t="str">
            <v>EU</v>
          </cell>
          <cell r="G161" t="str">
            <v>AESA</v>
          </cell>
          <cell r="H161" t="str">
            <v>ATC盤</v>
          </cell>
          <cell r="I161" t="str">
            <v>須走</v>
          </cell>
          <cell r="J161" t="str">
            <v>土岐</v>
          </cell>
          <cell r="L161" t="str">
            <v>-</v>
          </cell>
          <cell r="N161" t="str">
            <v>-</v>
          </cell>
          <cell r="U161">
            <v>45240</v>
          </cell>
          <cell r="W161">
            <v>45245</v>
          </cell>
          <cell r="X161">
            <v>1</v>
          </cell>
          <cell r="Y161">
            <v>45259</v>
          </cell>
          <cell r="AA161">
            <v>45246</v>
          </cell>
          <cell r="AB161">
            <v>45247</v>
          </cell>
          <cell r="DB161" t="str">
            <v>　</v>
          </cell>
          <cell r="DC161" t="str">
            <v>　</v>
          </cell>
          <cell r="DL161" t="str">
            <v>　</v>
          </cell>
          <cell r="DM161" t="str">
            <v>　</v>
          </cell>
          <cell r="DZ161" t="str">
            <v>　</v>
          </cell>
          <cell r="EA161" t="str">
            <v>　</v>
          </cell>
          <cell r="EJ161" t="str">
            <v>　</v>
          </cell>
          <cell r="EK161" t="str">
            <v>　</v>
          </cell>
          <cell r="HN161">
            <v>3962342</v>
          </cell>
          <cell r="RC161">
            <v>45246</v>
          </cell>
          <cell r="RD161">
            <v>0</v>
          </cell>
          <cell r="RE161">
            <v>0</v>
          </cell>
          <cell r="RF161">
            <v>0</v>
          </cell>
          <cell r="RG161">
            <v>0</v>
          </cell>
          <cell r="RH161">
            <v>0</v>
          </cell>
          <cell r="RI161">
            <v>0</v>
          </cell>
          <cell r="RJ161">
            <v>0</v>
          </cell>
          <cell r="RK161">
            <v>0</v>
          </cell>
          <cell r="RL161">
            <v>0</v>
          </cell>
          <cell r="RM161">
            <v>0</v>
          </cell>
          <cell r="RN161">
            <v>0</v>
          </cell>
          <cell r="RO161">
            <v>0</v>
          </cell>
          <cell r="RP161">
            <v>0</v>
          </cell>
          <cell r="RQ161">
            <v>0</v>
          </cell>
          <cell r="RR161">
            <v>0</v>
          </cell>
          <cell r="RS161">
            <v>0</v>
          </cell>
          <cell r="RT161">
            <v>0</v>
          </cell>
          <cell r="RU161">
            <v>0</v>
          </cell>
          <cell r="RV161">
            <v>0</v>
          </cell>
        </row>
        <row r="162">
          <cell r="A162">
            <v>153</v>
          </cell>
          <cell r="B162">
            <v>45261</v>
          </cell>
          <cell r="C162" t="str">
            <v>HRB8025</v>
          </cell>
          <cell r="D162">
            <v>80255333</v>
          </cell>
          <cell r="E162">
            <v>182655</v>
          </cell>
          <cell r="F162" t="str">
            <v>日本</v>
          </cell>
          <cell r="G162" t="str">
            <v>（株）栄進鈑金製作所</v>
          </cell>
          <cell r="H162" t="str">
            <v>制御盤</v>
          </cell>
          <cell r="I162" t="str">
            <v>南陵</v>
          </cell>
          <cell r="J162" t="str">
            <v>土岐</v>
          </cell>
          <cell r="K162">
            <v>45227</v>
          </cell>
          <cell r="L162">
            <v>1</v>
          </cell>
          <cell r="M162">
            <v>1</v>
          </cell>
          <cell r="N162">
            <v>45230</v>
          </cell>
          <cell r="O162">
            <v>1</v>
          </cell>
          <cell r="P162">
            <v>45238</v>
          </cell>
          <cell r="Q162">
            <v>1</v>
          </cell>
          <cell r="R162">
            <v>45244</v>
          </cell>
          <cell r="S162">
            <v>1</v>
          </cell>
          <cell r="T162">
            <v>45246</v>
          </cell>
          <cell r="U162">
            <v>45241</v>
          </cell>
          <cell r="V162">
            <v>45244</v>
          </cell>
          <cell r="W162">
            <v>45244</v>
          </cell>
          <cell r="X162">
            <v>1</v>
          </cell>
          <cell r="Y162">
            <v>45255</v>
          </cell>
          <cell r="AA162">
            <v>45247</v>
          </cell>
          <cell r="AB162">
            <v>45248</v>
          </cell>
          <cell r="AC162" t="str">
            <v>45231</v>
          </cell>
          <cell r="AD162" t="str">
            <v>3962276</v>
          </cell>
          <cell r="AE162" t="str">
            <v>3962260　</v>
          </cell>
          <cell r="AF162" t="str">
            <v>3962286　</v>
          </cell>
          <cell r="AG162" t="str">
            <v>3962292　</v>
          </cell>
          <cell r="CF162">
            <v>45231</v>
          </cell>
          <cell r="CG162">
            <v>3962276</v>
          </cell>
          <cell r="CX162">
            <v>45200</v>
          </cell>
          <cell r="CY162">
            <v>3962260</v>
          </cell>
          <cell r="DB162" t="str">
            <v>　</v>
          </cell>
          <cell r="DC162" t="str">
            <v>　</v>
          </cell>
          <cell r="DF162">
            <v>45231</v>
          </cell>
          <cell r="DG162">
            <v>3962286</v>
          </cell>
          <cell r="DL162" t="str">
            <v>　</v>
          </cell>
          <cell r="DM162" t="str">
            <v>　</v>
          </cell>
          <cell r="DV162">
            <v>45231</v>
          </cell>
          <cell r="DW162">
            <v>3962292</v>
          </cell>
          <cell r="DZ162" t="str">
            <v>　</v>
          </cell>
          <cell r="EA162" t="str">
            <v>　</v>
          </cell>
          <cell r="EF162">
            <v>45176</v>
          </cell>
          <cell r="EG162">
            <v>3962296</v>
          </cell>
          <cell r="EJ162" t="str">
            <v>　</v>
          </cell>
          <cell r="EK162" t="str">
            <v>　</v>
          </cell>
          <cell r="EM162">
            <v>45218</v>
          </cell>
          <cell r="EX162">
            <v>45170</v>
          </cell>
          <cell r="EY162">
            <v>3962334</v>
          </cell>
          <cell r="FX162">
            <v>45031</v>
          </cell>
          <cell r="FY162">
            <v>3962148</v>
          </cell>
          <cell r="GE162">
            <v>45210</v>
          </cell>
          <cell r="GF162">
            <v>4062023</v>
          </cell>
          <cell r="RC162">
            <v>45247</v>
          </cell>
          <cell r="RD162">
            <v>45231</v>
          </cell>
          <cell r="RE162">
            <v>0</v>
          </cell>
          <cell r="RF162">
            <v>45200</v>
          </cell>
          <cell r="RG162">
            <v>0</v>
          </cell>
          <cell r="RH162">
            <v>45231</v>
          </cell>
          <cell r="RI162">
            <v>0</v>
          </cell>
          <cell r="RJ162">
            <v>0</v>
          </cell>
          <cell r="RK162">
            <v>45231</v>
          </cell>
          <cell r="RL162" t="str">
            <v>3962276</v>
          </cell>
          <cell r="RM162">
            <v>45200</v>
          </cell>
          <cell r="RN162" t="str">
            <v>3962260　</v>
          </cell>
          <cell r="RO162">
            <v>45231</v>
          </cell>
          <cell r="RP162" t="str">
            <v>3962286　</v>
          </cell>
          <cell r="RQ162">
            <v>45231</v>
          </cell>
          <cell r="RR162" t="str">
            <v>3962292　</v>
          </cell>
          <cell r="RS162">
            <v>45176</v>
          </cell>
          <cell r="RT162">
            <v>3962296</v>
          </cell>
          <cell r="RU162">
            <v>0</v>
          </cell>
          <cell r="RV162">
            <v>0</v>
          </cell>
        </row>
        <row r="163">
          <cell r="A163">
            <v>154</v>
          </cell>
          <cell r="B163">
            <v>45261</v>
          </cell>
          <cell r="C163" t="str">
            <v>HRB8025</v>
          </cell>
          <cell r="D163">
            <v>80255334</v>
          </cell>
          <cell r="E163">
            <v>226022</v>
          </cell>
          <cell r="F163" t="str">
            <v>日本</v>
          </cell>
          <cell r="G163" t="str">
            <v>（株）アマダベンディングＳ部</v>
          </cell>
          <cell r="H163" t="str">
            <v>制御盤</v>
          </cell>
          <cell r="I163" t="str">
            <v>南陵</v>
          </cell>
          <cell r="J163" t="str">
            <v>土岐</v>
          </cell>
          <cell r="K163">
            <v>45232</v>
          </cell>
          <cell r="L163">
            <v>1</v>
          </cell>
          <cell r="M163">
            <v>1</v>
          </cell>
          <cell r="N163">
            <v>45232</v>
          </cell>
          <cell r="O163">
            <v>1</v>
          </cell>
          <cell r="P163">
            <v>45238</v>
          </cell>
          <cell r="Q163">
            <v>1</v>
          </cell>
          <cell r="R163">
            <v>45244</v>
          </cell>
          <cell r="S163">
            <v>1</v>
          </cell>
          <cell r="T163">
            <v>45245</v>
          </cell>
          <cell r="U163">
            <v>45245</v>
          </cell>
          <cell r="V163">
            <v>45245</v>
          </cell>
          <cell r="W163">
            <v>45245</v>
          </cell>
          <cell r="X163">
            <v>1</v>
          </cell>
          <cell r="Y163">
            <v>45255</v>
          </cell>
          <cell r="AA163">
            <v>45247</v>
          </cell>
          <cell r="AB163">
            <v>45248</v>
          </cell>
          <cell r="AC163" t="str">
            <v>45231</v>
          </cell>
          <cell r="AD163" t="str">
            <v>3962276</v>
          </cell>
          <cell r="AE163" t="str">
            <v>3962283　</v>
          </cell>
          <cell r="AF163" t="str">
            <v>3962286　</v>
          </cell>
          <cell r="AG163" t="str">
            <v>3962292　</v>
          </cell>
          <cell r="CF163">
            <v>45231</v>
          </cell>
          <cell r="CG163">
            <v>3962276</v>
          </cell>
          <cell r="CX163">
            <v>45231</v>
          </cell>
          <cell r="CY163">
            <v>3962283</v>
          </cell>
          <cell r="DB163" t="str">
            <v>　</v>
          </cell>
          <cell r="DC163" t="str">
            <v>　</v>
          </cell>
          <cell r="DF163">
            <v>45231</v>
          </cell>
          <cell r="DG163">
            <v>3962286</v>
          </cell>
          <cell r="DL163" t="str">
            <v>　</v>
          </cell>
          <cell r="DM163" t="str">
            <v>　</v>
          </cell>
          <cell r="DV163">
            <v>45231</v>
          </cell>
          <cell r="DW163">
            <v>3962292</v>
          </cell>
          <cell r="DZ163" t="str">
            <v>　</v>
          </cell>
          <cell r="EA163" t="str">
            <v>　</v>
          </cell>
          <cell r="EF163">
            <v>45231</v>
          </cell>
          <cell r="EG163">
            <v>4062010</v>
          </cell>
          <cell r="EJ163" t="str">
            <v>　</v>
          </cell>
          <cell r="EK163" t="str">
            <v>　</v>
          </cell>
          <cell r="EM163">
            <v>45224</v>
          </cell>
          <cell r="EZ163">
            <v>45031</v>
          </cell>
          <cell r="FA163">
            <v>3962130</v>
          </cell>
          <cell r="RC163">
            <v>45247</v>
          </cell>
          <cell r="RD163">
            <v>45231</v>
          </cell>
          <cell r="RE163">
            <v>0</v>
          </cell>
          <cell r="RF163">
            <v>45231</v>
          </cell>
          <cell r="RG163">
            <v>0</v>
          </cell>
          <cell r="RH163">
            <v>45231</v>
          </cell>
          <cell r="RI163">
            <v>0</v>
          </cell>
          <cell r="RJ163">
            <v>0</v>
          </cell>
          <cell r="RK163">
            <v>45231</v>
          </cell>
          <cell r="RL163" t="str">
            <v>3962276</v>
          </cell>
          <cell r="RM163">
            <v>45231</v>
          </cell>
          <cell r="RN163" t="str">
            <v>3962283　</v>
          </cell>
          <cell r="RO163">
            <v>45231</v>
          </cell>
          <cell r="RP163" t="str">
            <v>3962286　</v>
          </cell>
          <cell r="RQ163">
            <v>45231</v>
          </cell>
          <cell r="RR163" t="str">
            <v>3962292　</v>
          </cell>
          <cell r="RS163">
            <v>45231</v>
          </cell>
          <cell r="RT163">
            <v>4062010</v>
          </cell>
          <cell r="RU163">
            <v>0</v>
          </cell>
          <cell r="RV163">
            <v>0</v>
          </cell>
        </row>
        <row r="164">
          <cell r="A164">
            <v>155</v>
          </cell>
          <cell r="B164">
            <v>45261</v>
          </cell>
          <cell r="C164" t="str">
            <v>HRB5020</v>
          </cell>
          <cell r="D164">
            <v>50205107</v>
          </cell>
          <cell r="E164">
            <v>184800</v>
          </cell>
          <cell r="F164" t="str">
            <v>日本</v>
          </cell>
          <cell r="G164" t="str">
            <v>（株）キンポーメルテック</v>
          </cell>
          <cell r="H164" t="str">
            <v>制御盤</v>
          </cell>
          <cell r="I164" t="str">
            <v>南陵</v>
          </cell>
          <cell r="J164" t="str">
            <v>土岐</v>
          </cell>
          <cell r="K164">
            <v>45230</v>
          </cell>
          <cell r="L164">
            <v>1</v>
          </cell>
          <cell r="M164">
            <v>1</v>
          </cell>
          <cell r="N164">
            <v>45231</v>
          </cell>
          <cell r="O164">
            <v>1</v>
          </cell>
          <cell r="P164">
            <v>45239</v>
          </cell>
          <cell r="Q164">
            <v>1</v>
          </cell>
          <cell r="R164">
            <v>45245</v>
          </cell>
          <cell r="S164">
            <v>1</v>
          </cell>
          <cell r="T164">
            <v>45245</v>
          </cell>
          <cell r="U164">
            <v>45245</v>
          </cell>
          <cell r="V164">
            <v>45245</v>
          </cell>
          <cell r="W164">
            <v>45246</v>
          </cell>
          <cell r="X164">
            <v>1</v>
          </cell>
          <cell r="Y164">
            <v>45254</v>
          </cell>
          <cell r="AA164">
            <v>45247</v>
          </cell>
          <cell r="AB164">
            <v>45248</v>
          </cell>
          <cell r="AC164" t="str">
            <v>44972</v>
          </cell>
          <cell r="AD164" t="str">
            <v>3962032</v>
          </cell>
          <cell r="AE164" t="str">
            <v>3962283　</v>
          </cell>
          <cell r="AF164" t="str">
            <v>3962041　</v>
          </cell>
          <cell r="AG164" t="str">
            <v>3962292　</v>
          </cell>
          <cell r="CD164">
            <v>44972</v>
          </cell>
          <cell r="CE164">
            <v>3962032</v>
          </cell>
          <cell r="CX164">
            <v>45231</v>
          </cell>
          <cell r="CY164">
            <v>3962283</v>
          </cell>
          <cell r="DB164" t="str">
            <v>　</v>
          </cell>
          <cell r="DC164" t="str">
            <v>　</v>
          </cell>
          <cell r="DD164">
            <v>44972</v>
          </cell>
          <cell r="DE164">
            <v>3962041</v>
          </cell>
          <cell r="DL164" t="str">
            <v>　</v>
          </cell>
          <cell r="DM164" t="str">
            <v>　</v>
          </cell>
          <cell r="DV164">
            <v>45231</v>
          </cell>
          <cell r="DW164">
            <v>3962292</v>
          </cell>
          <cell r="DZ164" t="str">
            <v>　</v>
          </cell>
          <cell r="EA164" t="str">
            <v>　</v>
          </cell>
          <cell r="EF164">
            <v>45176</v>
          </cell>
          <cell r="EG164">
            <v>3962296</v>
          </cell>
          <cell r="EJ164" t="str">
            <v>　</v>
          </cell>
          <cell r="EK164" t="str">
            <v>　</v>
          </cell>
          <cell r="EM164">
            <v>45218</v>
          </cell>
          <cell r="ER164">
            <v>44943</v>
          </cell>
          <cell r="ES164">
            <v>3861947</v>
          </cell>
          <cell r="ET164">
            <v>45108</v>
          </cell>
          <cell r="EU164">
            <v>3962222</v>
          </cell>
          <cell r="EX164">
            <v>45170</v>
          </cell>
          <cell r="EY164">
            <v>3962334</v>
          </cell>
          <cell r="FB164">
            <v>45000</v>
          </cell>
          <cell r="FC164">
            <v>3962131</v>
          </cell>
          <cell r="FN164">
            <v>44939</v>
          </cell>
          <cell r="FO164">
            <v>3861953</v>
          </cell>
          <cell r="GE164">
            <v>45210</v>
          </cell>
          <cell r="GF164">
            <v>4062023</v>
          </cell>
          <cell r="RC164">
            <v>45247</v>
          </cell>
          <cell r="RD164">
            <v>44972</v>
          </cell>
          <cell r="RE164">
            <v>0</v>
          </cell>
          <cell r="RF164">
            <v>45231</v>
          </cell>
          <cell r="RG164">
            <v>0</v>
          </cell>
          <cell r="RH164">
            <v>44972</v>
          </cell>
          <cell r="RI164">
            <v>0</v>
          </cell>
          <cell r="RJ164">
            <v>0</v>
          </cell>
          <cell r="RK164">
            <v>44972</v>
          </cell>
          <cell r="RL164" t="str">
            <v>3962032</v>
          </cell>
          <cell r="RM164">
            <v>45231</v>
          </cell>
          <cell r="RN164" t="str">
            <v>3962283　</v>
          </cell>
          <cell r="RO164">
            <v>44972</v>
          </cell>
          <cell r="RP164" t="str">
            <v>3962041　</v>
          </cell>
          <cell r="RQ164">
            <v>45231</v>
          </cell>
          <cell r="RR164" t="str">
            <v>3962292　</v>
          </cell>
          <cell r="RS164">
            <v>45176</v>
          </cell>
          <cell r="RT164">
            <v>3962296</v>
          </cell>
          <cell r="RU164">
            <v>0</v>
          </cell>
          <cell r="RV164">
            <v>0</v>
          </cell>
        </row>
        <row r="165">
          <cell r="A165">
            <v>156</v>
          </cell>
          <cell r="B165">
            <v>45261</v>
          </cell>
          <cell r="C165" t="str">
            <v>HRB5020.EXP</v>
          </cell>
          <cell r="D165">
            <v>50205110</v>
          </cell>
          <cell r="E165" t="str">
            <v>BDH0128</v>
          </cell>
          <cell r="F165" t="str">
            <v>インド</v>
          </cell>
          <cell r="G165" t="str">
            <v>Ａｍａｄａ　（Ｉｎｄｉａ）　Ｐｖｔ．　Ｌ</v>
          </cell>
          <cell r="H165" t="str">
            <v>制御盤</v>
          </cell>
          <cell r="I165" t="str">
            <v>南陵</v>
          </cell>
          <cell r="J165" t="str">
            <v>土岐</v>
          </cell>
          <cell r="K165">
            <v>45231</v>
          </cell>
          <cell r="L165">
            <v>1</v>
          </cell>
          <cell r="M165">
            <v>1</v>
          </cell>
          <cell r="N165">
            <v>45232</v>
          </cell>
          <cell r="O165">
            <v>1</v>
          </cell>
          <cell r="P165">
            <v>45239</v>
          </cell>
          <cell r="Q165">
            <v>1</v>
          </cell>
          <cell r="R165">
            <v>45246</v>
          </cell>
          <cell r="S165">
            <v>1</v>
          </cell>
          <cell r="T165">
            <v>45245</v>
          </cell>
          <cell r="U165">
            <v>45245</v>
          </cell>
          <cell r="V165">
            <v>45246</v>
          </cell>
          <cell r="W165">
            <v>45246</v>
          </cell>
          <cell r="X165">
            <v>1</v>
          </cell>
          <cell r="Y165">
            <v>45254</v>
          </cell>
          <cell r="AA165">
            <v>45247</v>
          </cell>
          <cell r="AB165">
            <v>45248</v>
          </cell>
          <cell r="AC165" t="str">
            <v>44943</v>
          </cell>
          <cell r="AD165" t="str">
            <v>3861930</v>
          </cell>
          <cell r="AE165" t="str">
            <v>3962283　</v>
          </cell>
          <cell r="AF165" t="str">
            <v>3861939　</v>
          </cell>
          <cell r="AG165" t="str">
            <v>3962271　</v>
          </cell>
          <cell r="CN165">
            <v>44943</v>
          </cell>
          <cell r="CO165">
            <v>3861930</v>
          </cell>
          <cell r="CX165">
            <v>45231</v>
          </cell>
          <cell r="CY165">
            <v>3962283</v>
          </cell>
          <cell r="DB165" t="str">
            <v>　</v>
          </cell>
          <cell r="DC165" t="str">
            <v>　</v>
          </cell>
          <cell r="DL165" t="str">
            <v>　</v>
          </cell>
          <cell r="DM165" t="str">
            <v>　</v>
          </cell>
          <cell r="DN165">
            <v>44943</v>
          </cell>
          <cell r="DO165">
            <v>3861939</v>
          </cell>
          <cell r="DZ165" t="str">
            <v>　</v>
          </cell>
          <cell r="EA165" t="str">
            <v>　</v>
          </cell>
          <cell r="EB165">
            <v>45200</v>
          </cell>
          <cell r="EC165">
            <v>3962271</v>
          </cell>
          <cell r="EF165">
            <v>45176</v>
          </cell>
          <cell r="EG165">
            <v>3962296</v>
          </cell>
          <cell r="EJ165" t="str">
            <v>　</v>
          </cell>
          <cell r="EK165" t="str">
            <v>　</v>
          </cell>
          <cell r="EM165">
            <v>45218</v>
          </cell>
          <cell r="EZ165">
            <v>45031</v>
          </cell>
          <cell r="FA165">
            <v>3962130</v>
          </cell>
          <cell r="RC165">
            <v>45247</v>
          </cell>
          <cell r="RD165">
            <v>0</v>
          </cell>
          <cell r="RE165">
            <v>44943</v>
          </cell>
          <cell r="RF165">
            <v>45231</v>
          </cell>
          <cell r="RG165">
            <v>0</v>
          </cell>
          <cell r="RH165">
            <v>0</v>
          </cell>
          <cell r="RI165">
            <v>44943</v>
          </cell>
          <cell r="RJ165">
            <v>0</v>
          </cell>
          <cell r="RK165">
            <v>44943</v>
          </cell>
          <cell r="RL165" t="str">
            <v>3861930</v>
          </cell>
          <cell r="RM165">
            <v>45231</v>
          </cell>
          <cell r="RN165" t="str">
            <v>3962283　</v>
          </cell>
          <cell r="RO165">
            <v>44943</v>
          </cell>
          <cell r="RP165" t="str">
            <v>3861939　</v>
          </cell>
          <cell r="RQ165">
            <v>45200</v>
          </cell>
          <cell r="RR165" t="str">
            <v>3962271　</v>
          </cell>
          <cell r="RS165">
            <v>45176</v>
          </cell>
          <cell r="RT165">
            <v>3962296</v>
          </cell>
          <cell r="RU165">
            <v>0</v>
          </cell>
          <cell r="RV165">
            <v>0</v>
          </cell>
        </row>
        <row r="166">
          <cell r="A166">
            <v>157</v>
          </cell>
          <cell r="B166">
            <v>45261</v>
          </cell>
          <cell r="C166" t="str">
            <v>HRB1303.EXP</v>
          </cell>
          <cell r="D166">
            <v>13035464</v>
          </cell>
          <cell r="E166" t="str">
            <v>ASB0492</v>
          </cell>
          <cell r="F166" t="str">
            <v>ｵｰｽﾄﾗﾘｱ</v>
          </cell>
          <cell r="G166" t="str">
            <v>ＡＭＡＤＡ　ＯＣＥＡＮＩＡ</v>
          </cell>
          <cell r="H166" t="str">
            <v>制御盤</v>
          </cell>
          <cell r="I166" t="str">
            <v>南陵</v>
          </cell>
          <cell r="J166" t="str">
            <v>土岐</v>
          </cell>
          <cell r="K166">
            <v>45231</v>
          </cell>
          <cell r="L166">
            <v>1</v>
          </cell>
          <cell r="M166">
            <v>1</v>
          </cell>
          <cell r="N166">
            <v>45232</v>
          </cell>
          <cell r="O166">
            <v>1</v>
          </cell>
          <cell r="P166">
            <v>45240</v>
          </cell>
          <cell r="Q166">
            <v>1</v>
          </cell>
          <cell r="R166">
            <v>45246</v>
          </cell>
          <cell r="S166">
            <v>1</v>
          </cell>
          <cell r="T166">
            <v>45245</v>
          </cell>
          <cell r="U166">
            <v>45245</v>
          </cell>
          <cell r="V166">
            <v>45246</v>
          </cell>
          <cell r="W166">
            <v>45246</v>
          </cell>
          <cell r="X166">
            <v>1</v>
          </cell>
          <cell r="Y166">
            <v>45258</v>
          </cell>
          <cell r="AA166">
            <v>45247</v>
          </cell>
          <cell r="AB166">
            <v>45248</v>
          </cell>
          <cell r="AC166" t="str">
            <v>45200</v>
          </cell>
          <cell r="AD166" t="str">
            <v>3962258</v>
          </cell>
          <cell r="AE166" t="str">
            <v>3962283　</v>
          </cell>
          <cell r="AF166" t="str">
            <v>3962267　</v>
          </cell>
          <cell r="AG166" t="str">
            <v>3962271　</v>
          </cell>
          <cell r="CR166">
            <v>45200</v>
          </cell>
          <cell r="CS166">
            <v>3962258</v>
          </cell>
          <cell r="CX166">
            <v>45231</v>
          </cell>
          <cell r="CY166">
            <v>3962283</v>
          </cell>
          <cell r="DB166" t="str">
            <v>　</v>
          </cell>
          <cell r="DC166" t="str">
            <v>　</v>
          </cell>
          <cell r="DL166" t="str">
            <v>　</v>
          </cell>
          <cell r="DM166" t="str">
            <v>　</v>
          </cell>
          <cell r="DR166">
            <v>45200</v>
          </cell>
          <cell r="DS166">
            <v>3962267</v>
          </cell>
          <cell r="DZ166" t="str">
            <v>　</v>
          </cell>
          <cell r="EA166" t="str">
            <v>　</v>
          </cell>
          <cell r="EB166">
            <v>45200</v>
          </cell>
          <cell r="EC166">
            <v>3962271</v>
          </cell>
          <cell r="EF166">
            <v>45176</v>
          </cell>
          <cell r="EG166">
            <v>3962296</v>
          </cell>
          <cell r="EJ166" t="str">
            <v>　</v>
          </cell>
          <cell r="EK166" t="str">
            <v>　</v>
          </cell>
          <cell r="EM166">
            <v>45218</v>
          </cell>
          <cell r="EX166">
            <v>45170</v>
          </cell>
          <cell r="EY166">
            <v>3962334</v>
          </cell>
          <cell r="RC166">
            <v>45247</v>
          </cell>
          <cell r="RD166">
            <v>0</v>
          </cell>
          <cell r="RE166">
            <v>45200</v>
          </cell>
          <cell r="RF166">
            <v>45231</v>
          </cell>
          <cell r="RG166">
            <v>0</v>
          </cell>
          <cell r="RH166">
            <v>0</v>
          </cell>
          <cell r="RI166">
            <v>45200</v>
          </cell>
          <cell r="RJ166">
            <v>0</v>
          </cell>
          <cell r="RK166">
            <v>45200</v>
          </cell>
          <cell r="RL166" t="str">
            <v>3962258</v>
          </cell>
          <cell r="RM166">
            <v>45231</v>
          </cell>
          <cell r="RN166" t="str">
            <v>3962283　</v>
          </cell>
          <cell r="RO166">
            <v>45200</v>
          </cell>
          <cell r="RP166" t="str">
            <v>3962267　</v>
          </cell>
          <cell r="RQ166">
            <v>45200</v>
          </cell>
          <cell r="RR166" t="str">
            <v>3962271　</v>
          </cell>
          <cell r="RS166">
            <v>45176</v>
          </cell>
          <cell r="RT166">
            <v>3962296</v>
          </cell>
          <cell r="RU166">
            <v>0</v>
          </cell>
          <cell r="RV166">
            <v>0</v>
          </cell>
        </row>
        <row r="167">
          <cell r="A167">
            <v>158</v>
          </cell>
          <cell r="B167">
            <v>45261</v>
          </cell>
          <cell r="C167" t="str">
            <v>HRB1303</v>
          </cell>
          <cell r="D167">
            <v>13035457</v>
          </cell>
          <cell r="E167">
            <v>226077</v>
          </cell>
          <cell r="F167" t="str">
            <v>日本</v>
          </cell>
          <cell r="G167" t="str">
            <v>(株)ｴﾑｴｽﾋﾟｰ</v>
          </cell>
          <cell r="H167" t="str">
            <v>制御盤</v>
          </cell>
          <cell r="I167" t="str">
            <v>南陵</v>
          </cell>
          <cell r="J167" t="str">
            <v>土岐</v>
          </cell>
          <cell r="K167">
            <v>45244</v>
          </cell>
          <cell r="L167">
            <v>1</v>
          </cell>
          <cell r="M167">
            <v>1</v>
          </cell>
          <cell r="N167">
            <v>45237</v>
          </cell>
          <cell r="O167">
            <v>1</v>
          </cell>
          <cell r="P167">
            <v>45240</v>
          </cell>
          <cell r="Q167">
            <v>1</v>
          </cell>
          <cell r="R167">
            <v>45247</v>
          </cell>
          <cell r="S167">
            <v>1</v>
          </cell>
          <cell r="T167">
            <v>45245</v>
          </cell>
          <cell r="U167">
            <v>45246</v>
          </cell>
          <cell r="V167">
            <v>45246</v>
          </cell>
          <cell r="W167">
            <v>45246</v>
          </cell>
          <cell r="X167">
            <v>1</v>
          </cell>
          <cell r="Y167">
            <v>45258</v>
          </cell>
          <cell r="AA167">
            <v>45247</v>
          </cell>
          <cell r="AB167">
            <v>45248</v>
          </cell>
          <cell r="AC167" t="str">
            <v>45200</v>
          </cell>
          <cell r="AD167" t="str">
            <v>3962254</v>
          </cell>
          <cell r="AE167" t="str">
            <v>3962283　</v>
          </cell>
          <cell r="AF167" t="str">
            <v>3962017　</v>
          </cell>
          <cell r="AG167" t="str">
            <v>3962292　</v>
          </cell>
          <cell r="CH167">
            <v>45200</v>
          </cell>
          <cell r="CI167">
            <v>3962254</v>
          </cell>
          <cell r="CX167">
            <v>45231</v>
          </cell>
          <cell r="CY167">
            <v>3962283</v>
          </cell>
          <cell r="DB167" t="str">
            <v>　</v>
          </cell>
          <cell r="DC167" t="str">
            <v>　</v>
          </cell>
          <cell r="DH167">
            <v>45000</v>
          </cell>
          <cell r="DI167">
            <v>3962017</v>
          </cell>
          <cell r="DL167" t="str">
            <v>　</v>
          </cell>
          <cell r="DM167" t="str">
            <v>　</v>
          </cell>
          <cell r="DV167">
            <v>45231</v>
          </cell>
          <cell r="DW167">
            <v>3962292</v>
          </cell>
          <cell r="DZ167" t="str">
            <v>　</v>
          </cell>
          <cell r="EA167" t="str">
            <v>　</v>
          </cell>
          <cell r="EF167">
            <v>45231</v>
          </cell>
          <cell r="EG167">
            <v>4062010</v>
          </cell>
          <cell r="EJ167" t="str">
            <v>　</v>
          </cell>
          <cell r="EK167" t="str">
            <v>　</v>
          </cell>
          <cell r="EM167">
            <v>45224</v>
          </cell>
          <cell r="EX167">
            <v>45238</v>
          </cell>
          <cell r="EY167">
            <v>4062020</v>
          </cell>
          <cell r="FD167">
            <v>45000</v>
          </cell>
          <cell r="FE167">
            <v>3962134</v>
          </cell>
          <cell r="RC167">
            <v>45247</v>
          </cell>
          <cell r="RD167">
            <v>45200</v>
          </cell>
          <cell r="RE167">
            <v>0</v>
          </cell>
          <cell r="RF167">
            <v>45231</v>
          </cell>
          <cell r="RG167">
            <v>0</v>
          </cell>
          <cell r="RH167">
            <v>45000</v>
          </cell>
          <cell r="RI167">
            <v>0</v>
          </cell>
          <cell r="RJ167">
            <v>0</v>
          </cell>
          <cell r="RK167">
            <v>45200</v>
          </cell>
          <cell r="RL167" t="str">
            <v>3962254</v>
          </cell>
          <cell r="RM167">
            <v>45231</v>
          </cell>
          <cell r="RN167" t="str">
            <v>3962283　</v>
          </cell>
          <cell r="RO167">
            <v>45000</v>
          </cell>
          <cell r="RP167" t="str">
            <v>3962017　</v>
          </cell>
          <cell r="RQ167">
            <v>45231</v>
          </cell>
          <cell r="RR167" t="str">
            <v>3962292　</v>
          </cell>
          <cell r="RS167">
            <v>45231</v>
          </cell>
          <cell r="RT167">
            <v>4062010</v>
          </cell>
          <cell r="RU167">
            <v>0</v>
          </cell>
          <cell r="RV167">
            <v>0</v>
          </cell>
        </row>
        <row r="168">
          <cell r="A168">
            <v>159</v>
          </cell>
          <cell r="B168">
            <v>45261</v>
          </cell>
          <cell r="C168" t="str">
            <v>HRB2204.EXP</v>
          </cell>
          <cell r="D168">
            <v>22045108</v>
          </cell>
          <cell r="E168" t="str">
            <v>BDH0127</v>
          </cell>
          <cell r="F168" t="str">
            <v>インド</v>
          </cell>
          <cell r="G168" t="str">
            <v>Ａｍａｄａ　（Ｉｎｄｉａ）　Ｐｖｔ．　Ｌ</v>
          </cell>
          <cell r="H168" t="str">
            <v>制御盤</v>
          </cell>
          <cell r="I168" t="str">
            <v>南陵</v>
          </cell>
          <cell r="J168" t="str">
            <v>土岐</v>
          </cell>
          <cell r="K168">
            <v>45232</v>
          </cell>
          <cell r="L168">
            <v>1</v>
          </cell>
          <cell r="M168">
            <v>1</v>
          </cell>
          <cell r="N168">
            <v>45237</v>
          </cell>
          <cell r="O168">
            <v>1</v>
          </cell>
          <cell r="P168">
            <v>45241</v>
          </cell>
          <cell r="Q168">
            <v>1</v>
          </cell>
          <cell r="R168">
            <v>45247</v>
          </cell>
          <cell r="S168">
            <v>1</v>
          </cell>
          <cell r="T168">
            <v>45248</v>
          </cell>
          <cell r="U168">
            <v>45241</v>
          </cell>
          <cell r="V168">
            <v>45245</v>
          </cell>
          <cell r="W168">
            <v>45245</v>
          </cell>
          <cell r="X168">
            <v>1</v>
          </cell>
          <cell r="Y168">
            <v>45260</v>
          </cell>
          <cell r="AA168">
            <v>45247</v>
          </cell>
          <cell r="AB168">
            <v>45248</v>
          </cell>
          <cell r="AC168" t="str">
            <v>44972</v>
          </cell>
          <cell r="AD168" t="str">
            <v>3962038</v>
          </cell>
          <cell r="AE168" t="str">
            <v>3962194　</v>
          </cell>
          <cell r="AF168" t="str">
            <v>3962108　</v>
          </cell>
          <cell r="AG168" t="str">
            <v>3962051　</v>
          </cell>
          <cell r="CT168">
            <v>44972</v>
          </cell>
          <cell r="CU168">
            <v>3962038</v>
          </cell>
          <cell r="CZ168">
            <v>45048</v>
          </cell>
          <cell r="DA168">
            <v>3962194</v>
          </cell>
          <cell r="DB168" t="str">
            <v>　</v>
          </cell>
          <cell r="DC168" t="str">
            <v>　</v>
          </cell>
          <cell r="DL168" t="str">
            <v>　</v>
          </cell>
          <cell r="DM168" t="str">
            <v>　</v>
          </cell>
          <cell r="DT168">
            <v>45000</v>
          </cell>
          <cell r="DU168">
            <v>3962108</v>
          </cell>
          <cell r="DZ168" t="str">
            <v>　</v>
          </cell>
          <cell r="EA168" t="str">
            <v>　</v>
          </cell>
          <cell r="ED168">
            <v>44972</v>
          </cell>
          <cell r="EE168">
            <v>3962051</v>
          </cell>
          <cell r="EH168">
            <v>45245</v>
          </cell>
          <cell r="EI168">
            <v>4062013</v>
          </cell>
          <cell r="EJ168" t="str">
            <v>　</v>
          </cell>
          <cell r="EK168" t="str">
            <v>　</v>
          </cell>
          <cell r="EM168">
            <v>45224</v>
          </cell>
          <cell r="EX168">
            <v>45170</v>
          </cell>
          <cell r="EY168">
            <v>3962334</v>
          </cell>
          <cell r="RC168">
            <v>45247</v>
          </cell>
          <cell r="RD168">
            <v>0</v>
          </cell>
          <cell r="RE168">
            <v>44972</v>
          </cell>
          <cell r="RF168">
            <v>0</v>
          </cell>
          <cell r="RG168">
            <v>45048</v>
          </cell>
          <cell r="RH168">
            <v>0</v>
          </cell>
          <cell r="RI168">
            <v>45000</v>
          </cell>
          <cell r="RJ168">
            <v>0</v>
          </cell>
          <cell r="RK168">
            <v>44972</v>
          </cell>
          <cell r="RL168" t="str">
            <v>3962038</v>
          </cell>
          <cell r="RM168">
            <v>45048</v>
          </cell>
          <cell r="RN168" t="str">
            <v>3962194　</v>
          </cell>
          <cell r="RO168">
            <v>45000</v>
          </cell>
          <cell r="RP168" t="str">
            <v>3962108　</v>
          </cell>
          <cell r="RQ168">
            <v>44972</v>
          </cell>
          <cell r="RR168" t="str">
            <v>3962051　</v>
          </cell>
          <cell r="RS168">
            <v>45245</v>
          </cell>
          <cell r="RT168">
            <v>4062013</v>
          </cell>
          <cell r="RU168">
            <v>0</v>
          </cell>
          <cell r="RV168">
            <v>0</v>
          </cell>
        </row>
        <row r="169">
          <cell r="A169">
            <v>160</v>
          </cell>
          <cell r="C169" t="str">
            <v>HRB1003ATC</v>
          </cell>
          <cell r="D169" t="str">
            <v>RC130101</v>
          </cell>
          <cell r="F169" t="str">
            <v>EU</v>
          </cell>
          <cell r="G169" t="str">
            <v>AESA</v>
          </cell>
          <cell r="H169" t="str">
            <v>ATC盤</v>
          </cell>
          <cell r="I169" t="str">
            <v>須走</v>
          </cell>
          <cell r="J169" t="str">
            <v>土岐</v>
          </cell>
          <cell r="N169" t="str">
            <v>-</v>
          </cell>
          <cell r="U169">
            <v>45241</v>
          </cell>
          <cell r="X169">
            <v>1</v>
          </cell>
          <cell r="Y169">
            <v>45265</v>
          </cell>
          <cell r="AA169">
            <v>45247</v>
          </cell>
          <cell r="AB169">
            <v>45248</v>
          </cell>
          <cell r="DB169" t="str">
            <v>　</v>
          </cell>
          <cell r="DC169" t="str">
            <v>　</v>
          </cell>
          <cell r="DL169" t="str">
            <v>　</v>
          </cell>
          <cell r="DM169" t="str">
            <v>　</v>
          </cell>
          <cell r="DZ169" t="str">
            <v>　</v>
          </cell>
          <cell r="EA169" t="str">
            <v>　</v>
          </cell>
          <cell r="EJ169" t="str">
            <v>　</v>
          </cell>
          <cell r="EK169" t="str">
            <v>　</v>
          </cell>
          <cell r="HN169">
            <v>3962342</v>
          </cell>
          <cell r="RC169">
            <v>45247</v>
          </cell>
          <cell r="RD169">
            <v>0</v>
          </cell>
          <cell r="RE169">
            <v>0</v>
          </cell>
          <cell r="RF169">
            <v>0</v>
          </cell>
          <cell r="RG169">
            <v>0</v>
          </cell>
          <cell r="RH169">
            <v>0</v>
          </cell>
          <cell r="RI169">
            <v>0</v>
          </cell>
          <cell r="RJ169">
            <v>0</v>
          </cell>
          <cell r="RK169">
            <v>0</v>
          </cell>
          <cell r="RL169">
            <v>0</v>
          </cell>
          <cell r="RM169">
            <v>0</v>
          </cell>
          <cell r="RN169">
            <v>0</v>
          </cell>
          <cell r="RO169">
            <v>0</v>
          </cell>
          <cell r="RP169">
            <v>0</v>
          </cell>
          <cell r="RQ169">
            <v>0</v>
          </cell>
          <cell r="RR169">
            <v>0</v>
          </cell>
          <cell r="RS169">
            <v>0</v>
          </cell>
          <cell r="RT169">
            <v>0</v>
          </cell>
          <cell r="RU169">
            <v>0</v>
          </cell>
          <cell r="RV169">
            <v>0</v>
          </cell>
        </row>
        <row r="170">
          <cell r="A170">
            <v>161</v>
          </cell>
          <cell r="B170">
            <v>45261</v>
          </cell>
          <cell r="C170" t="str">
            <v>HRB1003.EXP</v>
          </cell>
          <cell r="D170">
            <v>10035247</v>
          </cell>
          <cell r="E170" t="str">
            <v>BDH0125</v>
          </cell>
          <cell r="F170" t="str">
            <v>インド</v>
          </cell>
          <cell r="G170" t="str">
            <v>Ａｍａｄａ　（Ｉｎｄｉａ）　Ｐｖｔ．　Ｌ</v>
          </cell>
          <cell r="H170" t="str">
            <v>制御盤</v>
          </cell>
          <cell r="I170" t="str">
            <v>南陵</v>
          </cell>
          <cell r="J170" t="str">
            <v>土岐</v>
          </cell>
          <cell r="K170">
            <v>45237</v>
          </cell>
          <cell r="L170">
            <v>1</v>
          </cell>
          <cell r="M170">
            <v>1</v>
          </cell>
          <cell r="N170">
            <v>45238</v>
          </cell>
          <cell r="O170">
            <v>1</v>
          </cell>
          <cell r="P170">
            <v>45241</v>
          </cell>
          <cell r="Q170">
            <v>1</v>
          </cell>
          <cell r="R170">
            <v>45248</v>
          </cell>
          <cell r="S170">
            <v>1</v>
          </cell>
          <cell r="T170">
            <v>45245</v>
          </cell>
          <cell r="U170">
            <v>45246</v>
          </cell>
          <cell r="V170">
            <v>45247</v>
          </cell>
          <cell r="W170">
            <v>45247</v>
          </cell>
          <cell r="X170">
            <v>1</v>
          </cell>
          <cell r="Y170">
            <v>45261</v>
          </cell>
          <cell r="AA170">
            <v>45254</v>
          </cell>
          <cell r="AB170">
            <v>45255</v>
          </cell>
          <cell r="AC170" t="str">
            <v>45145</v>
          </cell>
          <cell r="AD170" t="str">
            <v>3962257</v>
          </cell>
          <cell r="AE170" t="str">
            <v>3962283　</v>
          </cell>
          <cell r="AF170" t="str">
            <v>3962020　</v>
          </cell>
          <cell r="AG170" t="str">
            <v>3962271　</v>
          </cell>
          <cell r="CP170">
            <v>45145</v>
          </cell>
          <cell r="CQ170">
            <v>3962257</v>
          </cell>
          <cell r="CX170">
            <v>45231</v>
          </cell>
          <cell r="CY170">
            <v>3962283</v>
          </cell>
          <cell r="DB170" t="str">
            <v>　</v>
          </cell>
          <cell r="DC170" t="str">
            <v>　</v>
          </cell>
          <cell r="DL170" t="str">
            <v>　</v>
          </cell>
          <cell r="DM170" t="str">
            <v>　</v>
          </cell>
          <cell r="DP170">
            <v>45000</v>
          </cell>
          <cell r="DQ170">
            <v>3962020</v>
          </cell>
          <cell r="DZ170" t="str">
            <v>　</v>
          </cell>
          <cell r="EA170" t="str">
            <v>　</v>
          </cell>
          <cell r="EB170">
            <v>45200</v>
          </cell>
          <cell r="EC170">
            <v>3962271</v>
          </cell>
          <cell r="EF170">
            <v>45176</v>
          </cell>
          <cell r="EG170">
            <v>3962296</v>
          </cell>
          <cell r="EJ170" t="str">
            <v>　</v>
          </cell>
          <cell r="EK170" t="str">
            <v>　</v>
          </cell>
          <cell r="EM170">
            <v>45224</v>
          </cell>
          <cell r="EX170">
            <v>45170</v>
          </cell>
          <cell r="EY170">
            <v>3962334</v>
          </cell>
          <cell r="RC170">
            <v>45254</v>
          </cell>
          <cell r="RD170">
            <v>0</v>
          </cell>
          <cell r="RE170">
            <v>45145</v>
          </cell>
          <cell r="RF170">
            <v>45231</v>
          </cell>
          <cell r="RG170">
            <v>0</v>
          </cell>
          <cell r="RH170">
            <v>0</v>
          </cell>
          <cell r="RI170">
            <v>45000</v>
          </cell>
          <cell r="RJ170">
            <v>0</v>
          </cell>
          <cell r="RK170">
            <v>45145</v>
          </cell>
          <cell r="RL170" t="str">
            <v>3962257</v>
          </cell>
          <cell r="RM170">
            <v>45231</v>
          </cell>
          <cell r="RN170" t="str">
            <v>3962283　</v>
          </cell>
          <cell r="RO170">
            <v>45000</v>
          </cell>
          <cell r="RP170" t="str">
            <v>3962020　</v>
          </cell>
          <cell r="RQ170">
            <v>45200</v>
          </cell>
          <cell r="RR170" t="str">
            <v>3962271　</v>
          </cell>
          <cell r="RS170">
            <v>45176</v>
          </cell>
          <cell r="RT170">
            <v>3962296</v>
          </cell>
          <cell r="RU170">
            <v>0</v>
          </cell>
          <cell r="RV170">
            <v>0</v>
          </cell>
        </row>
        <row r="171">
          <cell r="A171">
            <v>162</v>
          </cell>
          <cell r="B171">
            <v>45261</v>
          </cell>
          <cell r="C171" t="str">
            <v>HRB1003.EXP</v>
          </cell>
          <cell r="D171">
            <v>10035248</v>
          </cell>
          <cell r="E171" t="str">
            <v>BDH0126</v>
          </cell>
          <cell r="F171" t="str">
            <v>インド</v>
          </cell>
          <cell r="G171" t="str">
            <v>Ａｍａｄａ　（Ｉｎｄｉａ）　Ｐｖｔ．　Ｌ</v>
          </cell>
          <cell r="H171" t="str">
            <v>制御盤</v>
          </cell>
          <cell r="I171" t="str">
            <v>南陵</v>
          </cell>
          <cell r="J171" t="str">
            <v>土岐</v>
          </cell>
          <cell r="K171">
            <v>45237</v>
          </cell>
          <cell r="L171">
            <v>1</v>
          </cell>
          <cell r="M171">
            <v>1</v>
          </cell>
          <cell r="N171">
            <v>45238</v>
          </cell>
          <cell r="O171">
            <v>1</v>
          </cell>
          <cell r="P171">
            <v>45244</v>
          </cell>
          <cell r="Q171">
            <v>1</v>
          </cell>
          <cell r="R171">
            <v>45248</v>
          </cell>
          <cell r="S171">
            <v>1</v>
          </cell>
          <cell r="T171">
            <v>45251</v>
          </cell>
          <cell r="U171">
            <v>45247</v>
          </cell>
          <cell r="V171">
            <v>45252</v>
          </cell>
          <cell r="W171">
            <v>45247</v>
          </cell>
          <cell r="X171">
            <v>1</v>
          </cell>
          <cell r="Y171">
            <v>45269</v>
          </cell>
          <cell r="AA171">
            <v>45254</v>
          </cell>
          <cell r="AB171">
            <v>45255</v>
          </cell>
          <cell r="AC171" t="str">
            <v>45145</v>
          </cell>
          <cell r="AD171" t="str">
            <v>3962257</v>
          </cell>
          <cell r="AE171" t="str">
            <v>3962283　</v>
          </cell>
          <cell r="AF171" t="str">
            <v>3962020　</v>
          </cell>
          <cell r="AG171" t="str">
            <v>3962271　</v>
          </cell>
          <cell r="CP171">
            <v>45145</v>
          </cell>
          <cell r="CQ171">
            <v>3962257</v>
          </cell>
          <cell r="CX171">
            <v>45231</v>
          </cell>
          <cell r="CY171">
            <v>3962283</v>
          </cell>
          <cell r="DB171" t="str">
            <v>　</v>
          </cell>
          <cell r="DC171" t="str">
            <v>　</v>
          </cell>
          <cell r="DL171" t="str">
            <v>　</v>
          </cell>
          <cell r="DM171" t="str">
            <v>　</v>
          </cell>
          <cell r="DP171">
            <v>45000</v>
          </cell>
          <cell r="DQ171">
            <v>3962020</v>
          </cell>
          <cell r="DZ171" t="str">
            <v>　</v>
          </cell>
          <cell r="EA171" t="str">
            <v>　</v>
          </cell>
          <cell r="EB171">
            <v>45200</v>
          </cell>
          <cell r="EC171">
            <v>3962271</v>
          </cell>
          <cell r="EF171">
            <v>45176</v>
          </cell>
          <cell r="EG171">
            <v>3962296</v>
          </cell>
          <cell r="EJ171" t="str">
            <v>　</v>
          </cell>
          <cell r="EK171" t="str">
            <v>　</v>
          </cell>
          <cell r="EM171">
            <v>45224</v>
          </cell>
          <cell r="EX171">
            <v>45170</v>
          </cell>
          <cell r="EY171">
            <v>3962334</v>
          </cell>
          <cell r="RC171">
            <v>45254</v>
          </cell>
          <cell r="RD171">
            <v>0</v>
          </cell>
          <cell r="RE171">
            <v>45145</v>
          </cell>
          <cell r="RF171">
            <v>45231</v>
          </cell>
          <cell r="RG171">
            <v>0</v>
          </cell>
          <cell r="RH171">
            <v>0</v>
          </cell>
          <cell r="RI171">
            <v>45000</v>
          </cell>
          <cell r="RJ171">
            <v>0</v>
          </cell>
          <cell r="RK171">
            <v>45145</v>
          </cell>
          <cell r="RL171" t="str">
            <v>3962257</v>
          </cell>
          <cell r="RM171">
            <v>45231</v>
          </cell>
          <cell r="RN171" t="str">
            <v>3962283　</v>
          </cell>
          <cell r="RO171">
            <v>45000</v>
          </cell>
          <cell r="RP171" t="str">
            <v>3962020　</v>
          </cell>
          <cell r="RQ171">
            <v>45200</v>
          </cell>
          <cell r="RR171" t="str">
            <v>3962271　</v>
          </cell>
          <cell r="RS171">
            <v>45176</v>
          </cell>
          <cell r="RT171">
            <v>3962296</v>
          </cell>
          <cell r="RU171">
            <v>0</v>
          </cell>
          <cell r="RV171">
            <v>0</v>
          </cell>
        </row>
        <row r="172">
          <cell r="A172">
            <v>163</v>
          </cell>
          <cell r="B172">
            <v>45261</v>
          </cell>
          <cell r="C172" t="str">
            <v>HRB1003.EXP</v>
          </cell>
          <cell r="D172">
            <v>10035249</v>
          </cell>
          <cell r="E172" t="str">
            <v>ASB0511</v>
          </cell>
          <cell r="F172" t="str">
            <v>タイ</v>
          </cell>
          <cell r="G172" t="str">
            <v>ＡＭＡＤＡ　ＡＳＩＡ　ＰＡＣＩＦＩＣ</v>
          </cell>
          <cell r="H172" t="str">
            <v>制御盤</v>
          </cell>
          <cell r="I172" t="str">
            <v>南陵</v>
          </cell>
          <cell r="J172" t="str">
            <v>土岐</v>
          </cell>
          <cell r="K172">
            <v>45238</v>
          </cell>
          <cell r="L172">
            <v>1</v>
          </cell>
          <cell r="M172">
            <v>1</v>
          </cell>
          <cell r="N172">
            <v>45239</v>
          </cell>
          <cell r="O172">
            <v>1</v>
          </cell>
          <cell r="P172">
            <v>45244</v>
          </cell>
          <cell r="Q172">
            <v>1</v>
          </cell>
          <cell r="R172">
            <v>45248</v>
          </cell>
          <cell r="S172">
            <v>1</v>
          </cell>
          <cell r="T172">
            <v>45252</v>
          </cell>
          <cell r="U172">
            <v>45247</v>
          </cell>
          <cell r="V172">
            <v>45254</v>
          </cell>
          <cell r="W172">
            <v>45247</v>
          </cell>
          <cell r="X172">
            <v>1</v>
          </cell>
          <cell r="Y172">
            <v>45269</v>
          </cell>
          <cell r="AA172">
            <v>45254</v>
          </cell>
          <cell r="AB172">
            <v>45255</v>
          </cell>
          <cell r="AC172" t="str">
            <v>45145</v>
          </cell>
          <cell r="AD172" t="str">
            <v>3962257</v>
          </cell>
          <cell r="AE172" t="str">
            <v>3962283　</v>
          </cell>
          <cell r="AF172" t="str">
            <v>3962020　</v>
          </cell>
          <cell r="AG172" t="str">
            <v>3962271　</v>
          </cell>
          <cell r="CP172">
            <v>45145</v>
          </cell>
          <cell r="CQ172">
            <v>3962257</v>
          </cell>
          <cell r="CX172">
            <v>45231</v>
          </cell>
          <cell r="CY172">
            <v>3962283</v>
          </cell>
          <cell r="DB172" t="str">
            <v>　</v>
          </cell>
          <cell r="DC172" t="str">
            <v>　</v>
          </cell>
          <cell r="DL172" t="str">
            <v>　</v>
          </cell>
          <cell r="DM172" t="str">
            <v>　</v>
          </cell>
          <cell r="DP172">
            <v>45000</v>
          </cell>
          <cell r="DQ172">
            <v>3962020</v>
          </cell>
          <cell r="DZ172" t="str">
            <v>　</v>
          </cell>
          <cell r="EA172" t="str">
            <v>　</v>
          </cell>
          <cell r="EB172">
            <v>45200</v>
          </cell>
          <cell r="EC172">
            <v>3962271</v>
          </cell>
          <cell r="EF172">
            <v>45176</v>
          </cell>
          <cell r="EG172">
            <v>3962296</v>
          </cell>
          <cell r="EJ172" t="str">
            <v>　</v>
          </cell>
          <cell r="EK172" t="str">
            <v>　</v>
          </cell>
          <cell r="EM172">
            <v>45224</v>
          </cell>
          <cell r="EZ172">
            <v>45031</v>
          </cell>
          <cell r="FA172">
            <v>3962130</v>
          </cell>
          <cell r="RC172">
            <v>45254</v>
          </cell>
          <cell r="RD172">
            <v>0</v>
          </cell>
          <cell r="RE172">
            <v>45145</v>
          </cell>
          <cell r="RF172">
            <v>45231</v>
          </cell>
          <cell r="RG172">
            <v>0</v>
          </cell>
          <cell r="RH172">
            <v>0</v>
          </cell>
          <cell r="RI172">
            <v>45000</v>
          </cell>
          <cell r="RJ172">
            <v>0</v>
          </cell>
          <cell r="RK172">
            <v>45145</v>
          </cell>
          <cell r="RL172" t="str">
            <v>3962257</v>
          </cell>
          <cell r="RM172">
            <v>45231</v>
          </cell>
          <cell r="RN172" t="str">
            <v>3962283　</v>
          </cell>
          <cell r="RO172">
            <v>45000</v>
          </cell>
          <cell r="RP172" t="str">
            <v>3962020　</v>
          </cell>
          <cell r="RQ172">
            <v>45200</v>
          </cell>
          <cell r="RR172" t="str">
            <v>3962271　</v>
          </cell>
          <cell r="RS172">
            <v>45176</v>
          </cell>
          <cell r="RT172">
            <v>3962296</v>
          </cell>
          <cell r="RU172">
            <v>0</v>
          </cell>
          <cell r="RV172">
            <v>0</v>
          </cell>
        </row>
        <row r="173">
          <cell r="A173">
            <v>164</v>
          </cell>
          <cell r="B173">
            <v>45261</v>
          </cell>
          <cell r="C173" t="str">
            <v>HRBC1003</v>
          </cell>
          <cell r="D173">
            <v>10035250</v>
          </cell>
          <cell r="E173" t="str">
            <v>CN0152</v>
          </cell>
          <cell r="F173" t="str">
            <v>中国</v>
          </cell>
          <cell r="G173" t="str">
            <v>ＣＨＩＮＡ</v>
          </cell>
          <cell r="H173" t="str">
            <v>制御盤</v>
          </cell>
          <cell r="I173" t="str">
            <v>南陵</v>
          </cell>
          <cell r="J173" t="str">
            <v>土岐</v>
          </cell>
          <cell r="K173">
            <v>45238</v>
          </cell>
          <cell r="L173">
            <v>1</v>
          </cell>
          <cell r="M173">
            <v>1</v>
          </cell>
          <cell r="N173">
            <v>45239</v>
          </cell>
          <cell r="O173">
            <v>1</v>
          </cell>
          <cell r="P173">
            <v>45244</v>
          </cell>
          <cell r="Q173">
            <v>1</v>
          </cell>
          <cell r="R173">
            <v>45251</v>
          </cell>
          <cell r="S173">
            <v>1</v>
          </cell>
          <cell r="T173">
            <v>45252</v>
          </cell>
          <cell r="U173">
            <v>45247</v>
          </cell>
          <cell r="V173">
            <v>45254</v>
          </cell>
          <cell r="W173">
            <v>45248</v>
          </cell>
          <cell r="X173">
            <v>1</v>
          </cell>
          <cell r="Y173">
            <v>45269</v>
          </cell>
          <cell r="AA173">
            <v>45254</v>
          </cell>
          <cell r="AB173">
            <v>45255</v>
          </cell>
          <cell r="AC173" t="str">
            <v>45145</v>
          </cell>
          <cell r="AD173" t="str">
            <v>3962257</v>
          </cell>
          <cell r="AE173" t="str">
            <v>3962283　</v>
          </cell>
          <cell r="AF173" t="str">
            <v>3962020　</v>
          </cell>
          <cell r="AG173" t="str">
            <v>3962271　</v>
          </cell>
          <cell r="CP173">
            <v>45145</v>
          </cell>
          <cell r="CQ173">
            <v>3962257</v>
          </cell>
          <cell r="CX173">
            <v>45231</v>
          </cell>
          <cell r="CY173">
            <v>3962283</v>
          </cell>
          <cell r="DB173" t="str">
            <v>　</v>
          </cell>
          <cell r="DC173" t="str">
            <v>　</v>
          </cell>
          <cell r="DL173" t="str">
            <v>　</v>
          </cell>
          <cell r="DM173" t="str">
            <v>　</v>
          </cell>
          <cell r="DP173">
            <v>45000</v>
          </cell>
          <cell r="DQ173">
            <v>3962020</v>
          </cell>
          <cell r="DZ173" t="str">
            <v>　</v>
          </cell>
          <cell r="EA173" t="str">
            <v>　</v>
          </cell>
          <cell r="EB173">
            <v>45200</v>
          </cell>
          <cell r="EC173">
            <v>3962271</v>
          </cell>
          <cell r="EF173">
            <v>45176</v>
          </cell>
          <cell r="EG173">
            <v>3962296</v>
          </cell>
          <cell r="EJ173" t="str">
            <v>　</v>
          </cell>
          <cell r="EK173" t="str">
            <v>　</v>
          </cell>
          <cell r="EM173">
            <v>45224</v>
          </cell>
          <cell r="EZ173">
            <v>45031</v>
          </cell>
          <cell r="FA173">
            <v>3962130</v>
          </cell>
          <cell r="RC173">
            <v>45254</v>
          </cell>
          <cell r="RD173">
            <v>0</v>
          </cell>
          <cell r="RE173">
            <v>45145</v>
          </cell>
          <cell r="RF173">
            <v>45231</v>
          </cell>
          <cell r="RG173">
            <v>0</v>
          </cell>
          <cell r="RH173">
            <v>0</v>
          </cell>
          <cell r="RI173">
            <v>45000</v>
          </cell>
          <cell r="RJ173">
            <v>0</v>
          </cell>
          <cell r="RK173">
            <v>45145</v>
          </cell>
          <cell r="RL173" t="str">
            <v>3962257</v>
          </cell>
          <cell r="RM173">
            <v>45231</v>
          </cell>
          <cell r="RN173" t="str">
            <v>3962283　</v>
          </cell>
          <cell r="RO173">
            <v>45000</v>
          </cell>
          <cell r="RP173" t="str">
            <v>3962020　</v>
          </cell>
          <cell r="RQ173">
            <v>45200</v>
          </cell>
          <cell r="RR173" t="str">
            <v>3962271　</v>
          </cell>
          <cell r="RS173">
            <v>45176</v>
          </cell>
          <cell r="RT173">
            <v>3962296</v>
          </cell>
          <cell r="RU173">
            <v>0</v>
          </cell>
          <cell r="RV173">
            <v>0</v>
          </cell>
        </row>
        <row r="174">
          <cell r="A174">
            <v>165</v>
          </cell>
          <cell r="C174" t="str">
            <v>HRB1003ATC</v>
          </cell>
          <cell r="D174" t="str">
            <v>RC130102</v>
          </cell>
          <cell r="F174" t="str">
            <v>EU</v>
          </cell>
          <cell r="G174" t="str">
            <v>AESA</v>
          </cell>
          <cell r="H174" t="str">
            <v>ATC盤</v>
          </cell>
          <cell r="I174" t="str">
            <v>須走</v>
          </cell>
          <cell r="J174" t="str">
            <v>土岐</v>
          </cell>
          <cell r="N174" t="str">
            <v>-</v>
          </cell>
          <cell r="U174">
            <v>45247</v>
          </cell>
          <cell r="W174">
            <v>45248</v>
          </cell>
          <cell r="X174">
            <v>1</v>
          </cell>
          <cell r="Y174">
            <v>45267</v>
          </cell>
          <cell r="AA174">
            <v>45254</v>
          </cell>
          <cell r="AB174">
            <v>45255</v>
          </cell>
          <cell r="DB174" t="str">
            <v>　</v>
          </cell>
          <cell r="DC174" t="str">
            <v>　</v>
          </cell>
          <cell r="DL174" t="str">
            <v>　</v>
          </cell>
          <cell r="DM174" t="str">
            <v>　</v>
          </cell>
          <cell r="DZ174" t="str">
            <v>　</v>
          </cell>
          <cell r="EA174" t="str">
            <v>　</v>
          </cell>
          <cell r="EJ174" t="str">
            <v>　</v>
          </cell>
          <cell r="EK174" t="str">
            <v>　</v>
          </cell>
          <cell r="HN174">
            <v>3962342</v>
          </cell>
          <cell r="RC174">
            <v>45254</v>
          </cell>
          <cell r="RD174">
            <v>0</v>
          </cell>
          <cell r="RE174">
            <v>0</v>
          </cell>
          <cell r="RF174">
            <v>0</v>
          </cell>
          <cell r="RG174">
            <v>0</v>
          </cell>
          <cell r="RH174">
            <v>0</v>
          </cell>
          <cell r="RI174">
            <v>0</v>
          </cell>
          <cell r="RJ174">
            <v>0</v>
          </cell>
          <cell r="RK174">
            <v>0</v>
          </cell>
          <cell r="RL174">
            <v>0</v>
          </cell>
          <cell r="RM174">
            <v>0</v>
          </cell>
          <cell r="RN174">
            <v>0</v>
          </cell>
          <cell r="RO174">
            <v>0</v>
          </cell>
          <cell r="RP174">
            <v>0</v>
          </cell>
          <cell r="RQ174">
            <v>0</v>
          </cell>
          <cell r="RR174">
            <v>0</v>
          </cell>
          <cell r="RS174">
            <v>0</v>
          </cell>
          <cell r="RT174">
            <v>0</v>
          </cell>
          <cell r="RU174">
            <v>0</v>
          </cell>
          <cell r="RV174">
            <v>0</v>
          </cell>
        </row>
        <row r="175">
          <cell r="A175">
            <v>166</v>
          </cell>
          <cell r="C175" t="str">
            <v>HRBC2204AT</v>
          </cell>
          <cell r="D175">
            <v>22490002</v>
          </cell>
          <cell r="F175" t="str">
            <v>EXP</v>
          </cell>
          <cell r="H175" t="str">
            <v>ATC盤</v>
          </cell>
          <cell r="I175" t="str">
            <v>須走</v>
          </cell>
          <cell r="J175" t="str">
            <v>土岐</v>
          </cell>
          <cell r="U175">
            <v>45248</v>
          </cell>
          <cell r="W175">
            <v>45250</v>
          </cell>
          <cell r="X175">
            <v>1</v>
          </cell>
          <cell r="Y175">
            <v>45268</v>
          </cell>
          <cell r="AA175">
            <v>45254</v>
          </cell>
          <cell r="AB175">
            <v>45255</v>
          </cell>
          <cell r="AC175" t="str">
            <v/>
          </cell>
          <cell r="AD175" t="str">
            <v/>
          </cell>
          <cell r="AE175" t="str">
            <v/>
          </cell>
          <cell r="AF175" t="str">
            <v/>
          </cell>
          <cell r="AG175" t="str">
            <v/>
          </cell>
          <cell r="DB175" t="str">
            <v>　</v>
          </cell>
          <cell r="DC175" t="str">
            <v>　</v>
          </cell>
          <cell r="DL175" t="str">
            <v>　</v>
          </cell>
          <cell r="DM175" t="str">
            <v>　</v>
          </cell>
          <cell r="DZ175" t="str">
            <v>　</v>
          </cell>
          <cell r="EA175" t="str">
            <v>　</v>
          </cell>
          <cell r="EJ175" t="str">
            <v>　</v>
          </cell>
          <cell r="EK175" t="str">
            <v>　</v>
          </cell>
          <cell r="RC175">
            <v>45254</v>
          </cell>
          <cell r="RD175">
            <v>0</v>
          </cell>
          <cell r="RE175">
            <v>0</v>
          </cell>
          <cell r="RF175">
            <v>0</v>
          </cell>
          <cell r="RG175">
            <v>0</v>
          </cell>
          <cell r="RH175">
            <v>0</v>
          </cell>
          <cell r="RI175">
            <v>0</v>
          </cell>
          <cell r="RJ175">
            <v>0</v>
          </cell>
          <cell r="RK175">
            <v>0</v>
          </cell>
          <cell r="RL175" t="str">
            <v/>
          </cell>
          <cell r="RM175">
            <v>0</v>
          </cell>
          <cell r="RN175" t="str">
            <v/>
          </cell>
          <cell r="RO175">
            <v>0</v>
          </cell>
          <cell r="RP175" t="str">
            <v/>
          </cell>
          <cell r="RQ175">
            <v>0</v>
          </cell>
          <cell r="RR175" t="str">
            <v/>
          </cell>
          <cell r="RS175">
            <v>0</v>
          </cell>
          <cell r="RT175">
            <v>0</v>
          </cell>
          <cell r="RU175">
            <v>0</v>
          </cell>
          <cell r="RV175">
            <v>0</v>
          </cell>
        </row>
        <row r="176">
          <cell r="A176">
            <v>167</v>
          </cell>
          <cell r="C176" t="str">
            <v>HRB1003.EXP.ATC</v>
          </cell>
          <cell r="D176">
            <v>10395076</v>
          </cell>
          <cell r="F176" t="str">
            <v>EXP</v>
          </cell>
          <cell r="H176" t="str">
            <v>ATC盤</v>
          </cell>
          <cell r="I176" t="str">
            <v>須走</v>
          </cell>
          <cell r="J176" t="str">
            <v>土岐</v>
          </cell>
          <cell r="U176">
            <v>45248</v>
          </cell>
          <cell r="W176">
            <v>45250</v>
          </cell>
          <cell r="X176">
            <v>1</v>
          </cell>
          <cell r="Y176">
            <v>45278</v>
          </cell>
          <cell r="AA176">
            <v>45254</v>
          </cell>
          <cell r="AB176">
            <v>45255</v>
          </cell>
          <cell r="AC176" t="str">
            <v/>
          </cell>
          <cell r="AD176" t="str">
            <v/>
          </cell>
          <cell r="AE176" t="str">
            <v/>
          </cell>
          <cell r="AF176" t="str">
            <v/>
          </cell>
          <cell r="AG176" t="str">
            <v/>
          </cell>
          <cell r="DB176" t="str">
            <v>　</v>
          </cell>
          <cell r="DC176" t="str">
            <v>　</v>
          </cell>
          <cell r="DL176" t="str">
            <v>　</v>
          </cell>
          <cell r="DM176" t="str">
            <v>　</v>
          </cell>
          <cell r="DZ176" t="str">
            <v>　</v>
          </cell>
          <cell r="EA176" t="str">
            <v>　</v>
          </cell>
          <cell r="EJ176" t="str">
            <v>　</v>
          </cell>
          <cell r="EK176" t="str">
            <v>　</v>
          </cell>
          <cell r="RC176">
            <v>45254</v>
          </cell>
          <cell r="RD176">
            <v>0</v>
          </cell>
          <cell r="RE176">
            <v>0</v>
          </cell>
          <cell r="RF176">
            <v>0</v>
          </cell>
          <cell r="RG176">
            <v>0</v>
          </cell>
          <cell r="RH176">
            <v>0</v>
          </cell>
          <cell r="RI176">
            <v>0</v>
          </cell>
          <cell r="RJ176">
            <v>0</v>
          </cell>
          <cell r="RK176">
            <v>0</v>
          </cell>
          <cell r="RL176" t="str">
            <v/>
          </cell>
          <cell r="RM176">
            <v>0</v>
          </cell>
          <cell r="RN176" t="str">
            <v/>
          </cell>
          <cell r="RO176">
            <v>0</v>
          </cell>
          <cell r="RP176" t="str">
            <v/>
          </cell>
          <cell r="RQ176">
            <v>0</v>
          </cell>
          <cell r="RR176" t="str">
            <v/>
          </cell>
          <cell r="RS176">
            <v>0</v>
          </cell>
          <cell r="RT176">
            <v>0</v>
          </cell>
          <cell r="RU176">
            <v>0</v>
          </cell>
          <cell r="RV176">
            <v>0</v>
          </cell>
        </row>
        <row r="177">
          <cell r="A177">
            <v>168</v>
          </cell>
          <cell r="C177" t="str">
            <v>HRB1003ATC</v>
          </cell>
          <cell r="D177" t="str">
            <v>RC130103</v>
          </cell>
          <cell r="F177" t="str">
            <v>EU</v>
          </cell>
          <cell r="G177" t="str">
            <v>AESA</v>
          </cell>
          <cell r="H177" t="str">
            <v>ATC盤</v>
          </cell>
          <cell r="I177" t="str">
            <v>須走</v>
          </cell>
          <cell r="J177" t="str">
            <v>土岐</v>
          </cell>
          <cell r="N177" t="str">
            <v>-</v>
          </cell>
          <cell r="U177">
            <v>45248</v>
          </cell>
          <cell r="W177">
            <v>45250</v>
          </cell>
          <cell r="X177">
            <v>1</v>
          </cell>
          <cell r="Y177">
            <v>45275</v>
          </cell>
          <cell r="AA177">
            <v>45254</v>
          </cell>
          <cell r="AB177">
            <v>45255</v>
          </cell>
          <cell r="DB177" t="str">
            <v>　</v>
          </cell>
          <cell r="DC177" t="str">
            <v>　</v>
          </cell>
          <cell r="DL177" t="str">
            <v>　</v>
          </cell>
          <cell r="DM177" t="str">
            <v>　</v>
          </cell>
          <cell r="DZ177" t="str">
            <v>　</v>
          </cell>
          <cell r="EA177" t="str">
            <v>　</v>
          </cell>
          <cell r="EJ177" t="str">
            <v>　</v>
          </cell>
          <cell r="EK177" t="str">
            <v>　</v>
          </cell>
          <cell r="HN177">
            <v>3962342</v>
          </cell>
          <cell r="RC177">
            <v>45254</v>
          </cell>
          <cell r="RD177">
            <v>0</v>
          </cell>
          <cell r="RE177">
            <v>0</v>
          </cell>
          <cell r="RF177">
            <v>0</v>
          </cell>
          <cell r="RG177">
            <v>0</v>
          </cell>
          <cell r="RH177">
            <v>0</v>
          </cell>
          <cell r="RI177">
            <v>0</v>
          </cell>
          <cell r="RJ177">
            <v>0</v>
          </cell>
          <cell r="RK177">
            <v>0</v>
          </cell>
          <cell r="RL177">
            <v>0</v>
          </cell>
          <cell r="RM177">
            <v>0</v>
          </cell>
          <cell r="RN177">
            <v>0</v>
          </cell>
          <cell r="RO177">
            <v>0</v>
          </cell>
          <cell r="RP177">
            <v>0</v>
          </cell>
          <cell r="RQ177">
            <v>0</v>
          </cell>
          <cell r="RR177">
            <v>0</v>
          </cell>
          <cell r="RS177">
            <v>0</v>
          </cell>
          <cell r="RT177">
            <v>0</v>
          </cell>
          <cell r="RU177">
            <v>0</v>
          </cell>
          <cell r="RV177">
            <v>0</v>
          </cell>
        </row>
        <row r="178">
          <cell r="A178">
            <v>169</v>
          </cell>
          <cell r="B178">
            <v>45290</v>
          </cell>
          <cell r="C178" t="str">
            <v>HRB1003 AAI</v>
          </cell>
          <cell r="D178" t="str">
            <v>ARB10333</v>
          </cell>
          <cell r="E178" t="str">
            <v>THRB1333</v>
          </cell>
          <cell r="F178" t="str">
            <v>米国</v>
          </cell>
          <cell r="G178" t="str">
            <v>AAI</v>
          </cell>
          <cell r="H178" t="str">
            <v>制御盤</v>
          </cell>
          <cell r="I178" t="str">
            <v>南陵</v>
          </cell>
          <cell r="J178" t="str">
            <v>KD</v>
          </cell>
          <cell r="K178">
            <v>45239</v>
          </cell>
          <cell r="L178">
            <v>1</v>
          </cell>
          <cell r="M178">
            <v>1</v>
          </cell>
          <cell r="N178">
            <v>45240</v>
          </cell>
          <cell r="O178">
            <v>1</v>
          </cell>
          <cell r="P178">
            <v>45245</v>
          </cell>
          <cell r="Q178">
            <v>1</v>
          </cell>
          <cell r="R178">
            <v>45251</v>
          </cell>
          <cell r="S178">
            <v>1</v>
          </cell>
          <cell r="T178">
            <v>45254</v>
          </cell>
          <cell r="U178">
            <v>45247</v>
          </cell>
          <cell r="V178">
            <v>45255</v>
          </cell>
          <cell r="W178">
            <v>45251</v>
          </cell>
          <cell r="X178">
            <v>1</v>
          </cell>
          <cell r="Y178">
            <v>45262</v>
          </cell>
          <cell r="AA178">
            <v>45260</v>
          </cell>
          <cell r="AB178">
            <v>45261</v>
          </cell>
          <cell r="AC178" t="str">
            <v>45145</v>
          </cell>
          <cell r="AD178" t="str">
            <v>3962257</v>
          </cell>
          <cell r="AE178" t="str">
            <v>3962283　</v>
          </cell>
          <cell r="AF178" t="str">
            <v>3962020　</v>
          </cell>
          <cell r="AG178" t="str">
            <v>3962271　</v>
          </cell>
          <cell r="CP178">
            <v>45145</v>
          </cell>
          <cell r="CQ178">
            <v>3962257</v>
          </cell>
          <cell r="CX178">
            <v>45231</v>
          </cell>
          <cell r="CY178">
            <v>3962283</v>
          </cell>
          <cell r="DB178" t="str">
            <v>　</v>
          </cell>
          <cell r="DC178" t="str">
            <v>　</v>
          </cell>
          <cell r="DL178" t="str">
            <v>　</v>
          </cell>
          <cell r="DM178" t="str">
            <v>　</v>
          </cell>
          <cell r="DP178">
            <v>45000</v>
          </cell>
          <cell r="DQ178">
            <v>3962020</v>
          </cell>
          <cell r="DZ178" t="str">
            <v>　</v>
          </cell>
          <cell r="EA178" t="str">
            <v>　</v>
          </cell>
          <cell r="EB178">
            <v>45200</v>
          </cell>
          <cell r="EC178">
            <v>3962271</v>
          </cell>
          <cell r="EF178">
            <v>45176</v>
          </cell>
          <cell r="EG178">
            <v>3962296</v>
          </cell>
          <cell r="EJ178" t="str">
            <v>　</v>
          </cell>
          <cell r="EK178" t="str">
            <v>　</v>
          </cell>
          <cell r="EM178">
            <v>45224</v>
          </cell>
          <cell r="EX178">
            <v>45170</v>
          </cell>
          <cell r="EY178">
            <v>3962334</v>
          </cell>
          <cell r="RC178">
            <v>45260</v>
          </cell>
          <cell r="RD178">
            <v>0</v>
          </cell>
          <cell r="RE178">
            <v>45145</v>
          </cell>
          <cell r="RF178">
            <v>45231</v>
          </cell>
          <cell r="RG178">
            <v>0</v>
          </cell>
          <cell r="RH178">
            <v>0</v>
          </cell>
          <cell r="RI178">
            <v>45000</v>
          </cell>
          <cell r="RJ178">
            <v>0</v>
          </cell>
          <cell r="RK178">
            <v>45145</v>
          </cell>
          <cell r="RL178" t="str">
            <v>3962257</v>
          </cell>
          <cell r="RM178">
            <v>45231</v>
          </cell>
          <cell r="RN178" t="str">
            <v>3962283　</v>
          </cell>
          <cell r="RO178">
            <v>45000</v>
          </cell>
          <cell r="RP178" t="str">
            <v>3962020　</v>
          </cell>
          <cell r="RQ178">
            <v>45200</v>
          </cell>
          <cell r="RR178" t="str">
            <v>3962271　</v>
          </cell>
          <cell r="RS178">
            <v>45176</v>
          </cell>
          <cell r="RT178">
            <v>3962296</v>
          </cell>
          <cell r="RU178">
            <v>0</v>
          </cell>
          <cell r="RV178">
            <v>0</v>
          </cell>
        </row>
        <row r="179">
          <cell r="A179">
            <v>170</v>
          </cell>
          <cell r="B179">
            <v>45290</v>
          </cell>
          <cell r="C179" t="str">
            <v>HRB1003 AAI</v>
          </cell>
          <cell r="D179" t="str">
            <v>ARB10334</v>
          </cell>
          <cell r="E179" t="str">
            <v>THRB1334</v>
          </cell>
          <cell r="F179" t="str">
            <v>米国</v>
          </cell>
          <cell r="G179" t="str">
            <v>AAI</v>
          </cell>
          <cell r="H179" t="str">
            <v>制御盤</v>
          </cell>
          <cell r="I179" t="str">
            <v>南陵</v>
          </cell>
          <cell r="J179" t="str">
            <v>KD</v>
          </cell>
          <cell r="K179">
            <v>45239</v>
          </cell>
          <cell r="L179">
            <v>1</v>
          </cell>
          <cell r="M179">
            <v>1</v>
          </cell>
          <cell r="N179">
            <v>45240</v>
          </cell>
          <cell r="O179">
            <v>1</v>
          </cell>
          <cell r="P179">
            <v>45245</v>
          </cell>
          <cell r="Q179">
            <v>1</v>
          </cell>
          <cell r="R179">
            <v>45252</v>
          </cell>
          <cell r="S179">
            <v>1</v>
          </cell>
          <cell r="T179">
            <v>45254</v>
          </cell>
          <cell r="U179">
            <v>45248</v>
          </cell>
          <cell r="V179">
            <v>45255</v>
          </cell>
          <cell r="W179">
            <v>45251</v>
          </cell>
          <cell r="X179">
            <v>1</v>
          </cell>
          <cell r="Y179">
            <v>45262</v>
          </cell>
          <cell r="AA179">
            <v>45260</v>
          </cell>
          <cell r="AB179">
            <v>45261</v>
          </cell>
          <cell r="AC179" t="str">
            <v>45145</v>
          </cell>
          <cell r="AD179" t="str">
            <v>3962257</v>
          </cell>
          <cell r="AE179" t="str">
            <v>3962283　</v>
          </cell>
          <cell r="AF179" t="str">
            <v>3962020　</v>
          </cell>
          <cell r="AG179" t="str">
            <v>3962271　</v>
          </cell>
          <cell r="CP179">
            <v>45145</v>
          </cell>
          <cell r="CQ179">
            <v>3962257</v>
          </cell>
          <cell r="CX179">
            <v>45231</v>
          </cell>
          <cell r="CY179">
            <v>3962283</v>
          </cell>
          <cell r="DB179" t="str">
            <v>　</v>
          </cell>
          <cell r="DC179" t="str">
            <v>　</v>
          </cell>
          <cell r="DL179" t="str">
            <v>　</v>
          </cell>
          <cell r="DM179" t="str">
            <v>　</v>
          </cell>
          <cell r="DP179">
            <v>45000</v>
          </cell>
          <cell r="DQ179">
            <v>3962020</v>
          </cell>
          <cell r="DZ179" t="str">
            <v>　</v>
          </cell>
          <cell r="EA179" t="str">
            <v>　</v>
          </cell>
          <cell r="EB179">
            <v>45200</v>
          </cell>
          <cell r="EC179">
            <v>3962271</v>
          </cell>
          <cell r="EF179">
            <v>45176</v>
          </cell>
          <cell r="EG179">
            <v>3962296</v>
          </cell>
          <cell r="EJ179" t="str">
            <v>　</v>
          </cell>
          <cell r="EK179" t="str">
            <v>　</v>
          </cell>
          <cell r="EM179">
            <v>45224</v>
          </cell>
          <cell r="EX179">
            <v>45170</v>
          </cell>
          <cell r="EY179">
            <v>3962334</v>
          </cell>
          <cell r="RC179">
            <v>45260</v>
          </cell>
          <cell r="RD179">
            <v>0</v>
          </cell>
          <cell r="RE179">
            <v>45145</v>
          </cell>
          <cell r="RF179">
            <v>45231</v>
          </cell>
          <cell r="RG179">
            <v>0</v>
          </cell>
          <cell r="RH179">
            <v>0</v>
          </cell>
          <cell r="RI179">
            <v>45000</v>
          </cell>
          <cell r="RJ179">
            <v>0</v>
          </cell>
          <cell r="RK179">
            <v>45145</v>
          </cell>
          <cell r="RL179" t="str">
            <v>3962257</v>
          </cell>
          <cell r="RM179">
            <v>45231</v>
          </cell>
          <cell r="RN179" t="str">
            <v>3962283　</v>
          </cell>
          <cell r="RO179">
            <v>45000</v>
          </cell>
          <cell r="RP179" t="str">
            <v>3962020　</v>
          </cell>
          <cell r="RQ179">
            <v>45200</v>
          </cell>
          <cell r="RR179" t="str">
            <v>3962271　</v>
          </cell>
          <cell r="RS179">
            <v>45176</v>
          </cell>
          <cell r="RT179">
            <v>3962296</v>
          </cell>
          <cell r="RU179">
            <v>0</v>
          </cell>
          <cell r="RV179">
            <v>0</v>
          </cell>
        </row>
        <row r="180">
          <cell r="A180">
            <v>171</v>
          </cell>
          <cell r="B180">
            <v>45290</v>
          </cell>
          <cell r="C180" t="str">
            <v>HRB1003 AAI</v>
          </cell>
          <cell r="D180" t="str">
            <v>ARB10335</v>
          </cell>
          <cell r="E180" t="str">
            <v>THRB1335</v>
          </cell>
          <cell r="F180" t="str">
            <v>米国</v>
          </cell>
          <cell r="G180" t="str">
            <v>AAI</v>
          </cell>
          <cell r="H180" t="str">
            <v>制御盤</v>
          </cell>
          <cell r="I180" t="str">
            <v>南陵</v>
          </cell>
          <cell r="J180" t="str">
            <v>KD</v>
          </cell>
          <cell r="K180">
            <v>45240</v>
          </cell>
          <cell r="L180">
            <v>1</v>
          </cell>
          <cell r="M180">
            <v>1</v>
          </cell>
          <cell r="N180">
            <v>45241</v>
          </cell>
          <cell r="O180">
            <v>1</v>
          </cell>
          <cell r="P180">
            <v>45246</v>
          </cell>
          <cell r="Q180">
            <v>1</v>
          </cell>
          <cell r="R180">
            <v>45252</v>
          </cell>
          <cell r="S180">
            <v>1</v>
          </cell>
          <cell r="T180">
            <v>45255</v>
          </cell>
          <cell r="U180">
            <v>45248</v>
          </cell>
          <cell r="V180">
            <v>45258</v>
          </cell>
          <cell r="W180">
            <v>45254</v>
          </cell>
          <cell r="X180">
            <v>1</v>
          </cell>
          <cell r="Y180">
            <v>45262</v>
          </cell>
          <cell r="AA180">
            <v>45260</v>
          </cell>
          <cell r="AB180">
            <v>45261</v>
          </cell>
          <cell r="AC180" t="str">
            <v>45145</v>
          </cell>
          <cell r="AD180" t="str">
            <v>3962257</v>
          </cell>
          <cell r="AE180" t="str">
            <v>3962283　</v>
          </cell>
          <cell r="AF180" t="str">
            <v>3962020　</v>
          </cell>
          <cell r="AG180" t="str">
            <v>3962271　</v>
          </cell>
          <cell r="CP180">
            <v>45145</v>
          </cell>
          <cell r="CQ180">
            <v>3962257</v>
          </cell>
          <cell r="CX180">
            <v>45231</v>
          </cell>
          <cell r="CY180">
            <v>3962283</v>
          </cell>
          <cell r="DB180" t="str">
            <v>　</v>
          </cell>
          <cell r="DC180" t="str">
            <v>　</v>
          </cell>
          <cell r="DL180" t="str">
            <v>　</v>
          </cell>
          <cell r="DM180" t="str">
            <v>　</v>
          </cell>
          <cell r="DP180">
            <v>45000</v>
          </cell>
          <cell r="DQ180">
            <v>3962020</v>
          </cell>
          <cell r="DZ180" t="str">
            <v>　</v>
          </cell>
          <cell r="EA180" t="str">
            <v>　</v>
          </cell>
          <cell r="EB180">
            <v>45200</v>
          </cell>
          <cell r="EC180">
            <v>3962271</v>
          </cell>
          <cell r="EF180">
            <v>45176</v>
          </cell>
          <cell r="EG180">
            <v>3962296</v>
          </cell>
          <cell r="EJ180" t="str">
            <v>　</v>
          </cell>
          <cell r="EK180" t="str">
            <v>　</v>
          </cell>
          <cell r="EM180">
            <v>45224</v>
          </cell>
          <cell r="EX180">
            <v>45170</v>
          </cell>
          <cell r="EY180">
            <v>3962334</v>
          </cell>
          <cell r="RC180">
            <v>45260</v>
          </cell>
          <cell r="RD180">
            <v>0</v>
          </cell>
          <cell r="RE180">
            <v>45145</v>
          </cell>
          <cell r="RF180">
            <v>45231</v>
          </cell>
          <cell r="RG180">
            <v>0</v>
          </cell>
          <cell r="RH180">
            <v>0</v>
          </cell>
          <cell r="RI180">
            <v>45000</v>
          </cell>
          <cell r="RJ180">
            <v>0</v>
          </cell>
          <cell r="RK180">
            <v>45145</v>
          </cell>
          <cell r="RL180" t="str">
            <v>3962257</v>
          </cell>
          <cell r="RM180">
            <v>45231</v>
          </cell>
          <cell r="RN180" t="str">
            <v>3962283　</v>
          </cell>
          <cell r="RO180">
            <v>45000</v>
          </cell>
          <cell r="RP180" t="str">
            <v>3962020　</v>
          </cell>
          <cell r="RQ180">
            <v>45200</v>
          </cell>
          <cell r="RR180" t="str">
            <v>3962271　</v>
          </cell>
          <cell r="RS180">
            <v>45176</v>
          </cell>
          <cell r="RT180">
            <v>3962296</v>
          </cell>
          <cell r="RU180">
            <v>0</v>
          </cell>
          <cell r="RV180">
            <v>0</v>
          </cell>
        </row>
        <row r="181">
          <cell r="A181">
            <v>172</v>
          </cell>
          <cell r="B181">
            <v>45290</v>
          </cell>
          <cell r="C181" t="str">
            <v>HRB1003 AAI</v>
          </cell>
          <cell r="D181" t="str">
            <v>ARB10337</v>
          </cell>
          <cell r="E181" t="str">
            <v>THRB1337</v>
          </cell>
          <cell r="F181" t="str">
            <v>米国</v>
          </cell>
          <cell r="G181" t="str">
            <v>AAI</v>
          </cell>
          <cell r="H181" t="str">
            <v>制御盤</v>
          </cell>
          <cell r="I181" t="str">
            <v>南陵</v>
          </cell>
          <cell r="J181" t="str">
            <v>KD</v>
          </cell>
          <cell r="K181">
            <v>45240</v>
          </cell>
          <cell r="L181">
            <v>1</v>
          </cell>
          <cell r="M181">
            <v>1</v>
          </cell>
          <cell r="N181">
            <v>45241</v>
          </cell>
          <cell r="O181">
            <v>1</v>
          </cell>
          <cell r="P181">
            <v>45246</v>
          </cell>
          <cell r="Q181">
            <v>1</v>
          </cell>
          <cell r="R181">
            <v>45254</v>
          </cell>
          <cell r="S181">
            <v>1</v>
          </cell>
          <cell r="T181">
            <v>45255</v>
          </cell>
          <cell r="U181">
            <v>45250</v>
          </cell>
          <cell r="V181">
            <v>45258</v>
          </cell>
          <cell r="W181">
            <v>45254</v>
          </cell>
          <cell r="X181">
            <v>1</v>
          </cell>
          <cell r="Y181">
            <v>45262</v>
          </cell>
          <cell r="AA181">
            <v>45260</v>
          </cell>
          <cell r="AB181">
            <v>45261</v>
          </cell>
          <cell r="AC181" t="str">
            <v>45145</v>
          </cell>
          <cell r="AD181" t="str">
            <v>3962257</v>
          </cell>
          <cell r="AE181" t="str">
            <v>3962283　</v>
          </cell>
          <cell r="AF181" t="str">
            <v>3962020　</v>
          </cell>
          <cell r="AG181" t="str">
            <v>3962271　</v>
          </cell>
          <cell r="CP181">
            <v>45145</v>
          </cell>
          <cell r="CQ181">
            <v>3962257</v>
          </cell>
          <cell r="CX181">
            <v>45231</v>
          </cell>
          <cell r="CY181">
            <v>3962283</v>
          </cell>
          <cell r="DB181" t="str">
            <v>　</v>
          </cell>
          <cell r="DC181" t="str">
            <v>　</v>
          </cell>
          <cell r="DL181" t="str">
            <v>　</v>
          </cell>
          <cell r="DM181" t="str">
            <v>　</v>
          </cell>
          <cell r="DP181">
            <v>45000</v>
          </cell>
          <cell r="DQ181">
            <v>3962020</v>
          </cell>
          <cell r="DZ181" t="str">
            <v>　</v>
          </cell>
          <cell r="EA181" t="str">
            <v>　</v>
          </cell>
          <cell r="EB181">
            <v>45200</v>
          </cell>
          <cell r="EC181">
            <v>3962271</v>
          </cell>
          <cell r="EF181">
            <v>45231</v>
          </cell>
          <cell r="EG181">
            <v>4062010</v>
          </cell>
          <cell r="EJ181" t="str">
            <v>　</v>
          </cell>
          <cell r="EK181" t="str">
            <v>　</v>
          </cell>
          <cell r="EM181">
            <v>45224</v>
          </cell>
          <cell r="EX181">
            <v>45170</v>
          </cell>
          <cell r="EY181">
            <v>3962334</v>
          </cell>
          <cell r="RC181">
            <v>45260</v>
          </cell>
          <cell r="RD181">
            <v>0</v>
          </cell>
          <cell r="RE181">
            <v>45145</v>
          </cell>
          <cell r="RF181">
            <v>45231</v>
          </cell>
          <cell r="RG181">
            <v>0</v>
          </cell>
          <cell r="RH181">
            <v>0</v>
          </cell>
          <cell r="RI181">
            <v>45000</v>
          </cell>
          <cell r="RJ181">
            <v>0</v>
          </cell>
          <cell r="RK181">
            <v>45145</v>
          </cell>
          <cell r="RL181" t="str">
            <v>3962257</v>
          </cell>
          <cell r="RM181">
            <v>45231</v>
          </cell>
          <cell r="RN181" t="str">
            <v>3962283　</v>
          </cell>
          <cell r="RO181">
            <v>45000</v>
          </cell>
          <cell r="RP181" t="str">
            <v>3962020　</v>
          </cell>
          <cell r="RQ181">
            <v>45200</v>
          </cell>
          <cell r="RR181" t="str">
            <v>3962271　</v>
          </cell>
          <cell r="RS181">
            <v>45231</v>
          </cell>
          <cell r="RT181">
            <v>4062010</v>
          </cell>
          <cell r="RU181">
            <v>0</v>
          </cell>
          <cell r="RV181">
            <v>0</v>
          </cell>
        </row>
        <row r="182">
          <cell r="A182">
            <v>173</v>
          </cell>
          <cell r="B182">
            <v>45290</v>
          </cell>
          <cell r="C182" t="str">
            <v>HRB1003 AAI</v>
          </cell>
          <cell r="D182" t="str">
            <v>ARB10338</v>
          </cell>
          <cell r="E182" t="str">
            <v>THRB1338</v>
          </cell>
          <cell r="F182" t="str">
            <v>米国</v>
          </cell>
          <cell r="G182" t="str">
            <v>AAI</v>
          </cell>
          <cell r="H182" t="str">
            <v>制御盤</v>
          </cell>
          <cell r="I182" t="str">
            <v>南陵</v>
          </cell>
          <cell r="J182" t="str">
            <v>KD</v>
          </cell>
          <cell r="K182">
            <v>45241</v>
          </cell>
          <cell r="L182">
            <v>1</v>
          </cell>
          <cell r="M182">
            <v>1</v>
          </cell>
          <cell r="N182">
            <v>45244</v>
          </cell>
          <cell r="O182">
            <v>1</v>
          </cell>
          <cell r="P182">
            <v>45247</v>
          </cell>
          <cell r="Q182">
            <v>1</v>
          </cell>
          <cell r="R182">
            <v>45254</v>
          </cell>
          <cell r="S182">
            <v>1</v>
          </cell>
          <cell r="T182">
            <v>45258</v>
          </cell>
          <cell r="U182">
            <v>45254</v>
          </cell>
          <cell r="V182">
            <v>45255</v>
          </cell>
          <cell r="W182">
            <v>45255</v>
          </cell>
          <cell r="X182">
            <v>1</v>
          </cell>
          <cell r="Y182">
            <v>45262</v>
          </cell>
          <cell r="AA182">
            <v>45260</v>
          </cell>
          <cell r="AB182">
            <v>45261</v>
          </cell>
          <cell r="AC182" t="str">
            <v>45145</v>
          </cell>
          <cell r="AD182" t="str">
            <v>3962257</v>
          </cell>
          <cell r="AE182" t="str">
            <v>3962283　</v>
          </cell>
          <cell r="AF182" t="str">
            <v>3962266　</v>
          </cell>
          <cell r="AG182" t="str">
            <v>3962271　</v>
          </cell>
          <cell r="CP182">
            <v>45145</v>
          </cell>
          <cell r="CQ182">
            <v>3962257</v>
          </cell>
          <cell r="CX182">
            <v>45231</v>
          </cell>
          <cell r="CY182">
            <v>3962283</v>
          </cell>
          <cell r="DB182" t="str">
            <v>　</v>
          </cell>
          <cell r="DC182" t="str">
            <v>　</v>
          </cell>
          <cell r="DL182" t="str">
            <v>　</v>
          </cell>
          <cell r="DM182" t="str">
            <v>　</v>
          </cell>
          <cell r="DP182">
            <v>45200</v>
          </cell>
          <cell r="DQ182">
            <v>3962266</v>
          </cell>
          <cell r="DZ182" t="str">
            <v>　</v>
          </cell>
          <cell r="EA182" t="str">
            <v>　</v>
          </cell>
          <cell r="EB182">
            <v>45200</v>
          </cell>
          <cell r="EC182">
            <v>3962271</v>
          </cell>
          <cell r="EF182">
            <v>45231</v>
          </cell>
          <cell r="EG182">
            <v>4062010</v>
          </cell>
          <cell r="EJ182" t="str">
            <v>　</v>
          </cell>
          <cell r="EK182" t="str">
            <v>　</v>
          </cell>
          <cell r="EM182">
            <v>45224</v>
          </cell>
          <cell r="EX182">
            <v>45170</v>
          </cell>
          <cell r="EY182">
            <v>3962334</v>
          </cell>
          <cell r="RC182">
            <v>45260</v>
          </cell>
          <cell r="RD182">
            <v>0</v>
          </cell>
          <cell r="RE182">
            <v>45145</v>
          </cell>
          <cell r="RF182">
            <v>45231</v>
          </cell>
          <cell r="RG182">
            <v>0</v>
          </cell>
          <cell r="RH182">
            <v>0</v>
          </cell>
          <cell r="RI182">
            <v>45200</v>
          </cell>
          <cell r="RJ182">
            <v>0</v>
          </cell>
          <cell r="RK182">
            <v>45145</v>
          </cell>
          <cell r="RL182" t="str">
            <v>3962257</v>
          </cell>
          <cell r="RM182">
            <v>45231</v>
          </cell>
          <cell r="RN182" t="str">
            <v>3962283　</v>
          </cell>
          <cell r="RO182">
            <v>45200</v>
          </cell>
          <cell r="RP182" t="str">
            <v>3962266　</v>
          </cell>
          <cell r="RQ182">
            <v>45200</v>
          </cell>
          <cell r="RR182" t="str">
            <v>3962271　</v>
          </cell>
          <cell r="RS182">
            <v>45231</v>
          </cell>
          <cell r="RT182">
            <v>4062010</v>
          </cell>
          <cell r="RU182">
            <v>0</v>
          </cell>
          <cell r="RV182">
            <v>0</v>
          </cell>
        </row>
        <row r="183">
          <cell r="A183">
            <v>174</v>
          </cell>
          <cell r="B183">
            <v>45290</v>
          </cell>
          <cell r="C183" t="str">
            <v>HRB1003 AAI</v>
          </cell>
          <cell r="D183" t="str">
            <v>ARB10342</v>
          </cell>
          <cell r="E183" t="str">
            <v>THRB1342</v>
          </cell>
          <cell r="F183" t="str">
            <v>米国</v>
          </cell>
          <cell r="G183" t="str">
            <v>AAI</v>
          </cell>
          <cell r="H183" t="str">
            <v>制御盤</v>
          </cell>
          <cell r="I183" t="str">
            <v>南陵</v>
          </cell>
          <cell r="J183" t="str">
            <v>KD</v>
          </cell>
          <cell r="K183">
            <v>45241</v>
          </cell>
          <cell r="L183">
            <v>1</v>
          </cell>
          <cell r="M183">
            <v>1</v>
          </cell>
          <cell r="N183">
            <v>45244</v>
          </cell>
          <cell r="O183">
            <v>1</v>
          </cell>
          <cell r="P183">
            <v>45247</v>
          </cell>
          <cell r="Q183">
            <v>1</v>
          </cell>
          <cell r="R183">
            <v>45255</v>
          </cell>
          <cell r="S183">
            <v>1</v>
          </cell>
          <cell r="T183">
            <v>45258</v>
          </cell>
          <cell r="U183">
            <v>45254</v>
          </cell>
          <cell r="V183">
            <v>45255</v>
          </cell>
          <cell r="W183">
            <v>45255</v>
          </cell>
          <cell r="X183">
            <v>1</v>
          </cell>
          <cell r="Y183">
            <v>45262</v>
          </cell>
          <cell r="AA183">
            <v>45260</v>
          </cell>
          <cell r="AB183">
            <v>45261</v>
          </cell>
          <cell r="AC183" t="str">
            <v>45145</v>
          </cell>
          <cell r="AD183" t="str">
            <v>3962257</v>
          </cell>
          <cell r="AE183" t="str">
            <v>3962283　</v>
          </cell>
          <cell r="AF183" t="str">
            <v>3962266　</v>
          </cell>
          <cell r="AG183" t="str">
            <v>3962271　</v>
          </cell>
          <cell r="CP183">
            <v>45145</v>
          </cell>
          <cell r="CQ183">
            <v>3962257</v>
          </cell>
          <cell r="CX183">
            <v>45231</v>
          </cell>
          <cell r="CY183">
            <v>3962283</v>
          </cell>
          <cell r="DB183" t="str">
            <v>　</v>
          </cell>
          <cell r="DC183" t="str">
            <v>　</v>
          </cell>
          <cell r="DL183" t="str">
            <v>　</v>
          </cell>
          <cell r="DM183" t="str">
            <v>　</v>
          </cell>
          <cell r="DP183">
            <v>45200</v>
          </cell>
          <cell r="DQ183">
            <v>3962266</v>
          </cell>
          <cell r="DZ183" t="str">
            <v>　</v>
          </cell>
          <cell r="EA183" t="str">
            <v>　</v>
          </cell>
          <cell r="EB183">
            <v>45200</v>
          </cell>
          <cell r="EC183">
            <v>3962271</v>
          </cell>
          <cell r="EF183">
            <v>45231</v>
          </cell>
          <cell r="EG183">
            <v>4062010</v>
          </cell>
          <cell r="EJ183" t="str">
            <v>　</v>
          </cell>
          <cell r="EK183" t="str">
            <v>　</v>
          </cell>
          <cell r="EM183">
            <v>45224</v>
          </cell>
          <cell r="EX183">
            <v>45170</v>
          </cell>
          <cell r="EY183">
            <v>3962334</v>
          </cell>
          <cell r="RC183">
            <v>45260</v>
          </cell>
          <cell r="RD183">
            <v>0</v>
          </cell>
          <cell r="RE183">
            <v>45145</v>
          </cell>
          <cell r="RF183">
            <v>45231</v>
          </cell>
          <cell r="RG183">
            <v>0</v>
          </cell>
          <cell r="RH183">
            <v>0</v>
          </cell>
          <cell r="RI183">
            <v>45200</v>
          </cell>
          <cell r="RJ183">
            <v>0</v>
          </cell>
          <cell r="RK183">
            <v>45145</v>
          </cell>
          <cell r="RL183" t="str">
            <v>3962257</v>
          </cell>
          <cell r="RM183">
            <v>45231</v>
          </cell>
          <cell r="RN183" t="str">
            <v>3962283　</v>
          </cell>
          <cell r="RO183">
            <v>45200</v>
          </cell>
          <cell r="RP183" t="str">
            <v>3962266　</v>
          </cell>
          <cell r="RQ183">
            <v>45200</v>
          </cell>
          <cell r="RR183" t="str">
            <v>3962271　</v>
          </cell>
          <cell r="RS183">
            <v>45231</v>
          </cell>
          <cell r="RT183">
            <v>4062010</v>
          </cell>
          <cell r="RU183">
            <v>0</v>
          </cell>
          <cell r="RV183">
            <v>0</v>
          </cell>
        </row>
        <row r="184">
          <cell r="A184">
            <v>175</v>
          </cell>
          <cell r="C184" t="str">
            <v>HRB1003ATC</v>
          </cell>
          <cell r="D184" t="str">
            <v>RC130104</v>
          </cell>
          <cell r="F184" t="str">
            <v>EU</v>
          </cell>
          <cell r="G184" t="str">
            <v>AESA</v>
          </cell>
          <cell r="H184" t="str">
            <v>ATC盤</v>
          </cell>
          <cell r="I184" t="str">
            <v>須走</v>
          </cell>
          <cell r="J184" t="str">
            <v>土岐</v>
          </cell>
          <cell r="N184" t="str">
            <v>-</v>
          </cell>
          <cell r="U184">
            <v>45250</v>
          </cell>
          <cell r="W184">
            <v>45251</v>
          </cell>
          <cell r="X184">
            <v>1</v>
          </cell>
          <cell r="Y184">
            <v>45279</v>
          </cell>
          <cell r="AA184">
            <v>45260</v>
          </cell>
          <cell r="AB184">
            <v>45261</v>
          </cell>
          <cell r="DB184" t="str">
            <v>　</v>
          </cell>
          <cell r="DC184" t="str">
            <v>　</v>
          </cell>
          <cell r="DL184" t="str">
            <v>　</v>
          </cell>
          <cell r="DM184" t="str">
            <v>　</v>
          </cell>
          <cell r="DZ184" t="str">
            <v>　</v>
          </cell>
          <cell r="EA184" t="str">
            <v>　</v>
          </cell>
          <cell r="EJ184" t="str">
            <v>　</v>
          </cell>
          <cell r="EK184" t="str">
            <v>　</v>
          </cell>
          <cell r="HN184">
            <v>3962342</v>
          </cell>
          <cell r="RC184">
            <v>45260</v>
          </cell>
          <cell r="RD184">
            <v>0</v>
          </cell>
          <cell r="RE184">
            <v>0</v>
          </cell>
          <cell r="RF184">
            <v>0</v>
          </cell>
          <cell r="RG184">
            <v>0</v>
          </cell>
          <cell r="RH184">
            <v>0</v>
          </cell>
          <cell r="RI184">
            <v>0</v>
          </cell>
          <cell r="RJ184">
            <v>0</v>
          </cell>
          <cell r="RK184">
            <v>0</v>
          </cell>
          <cell r="RL184">
            <v>0</v>
          </cell>
          <cell r="RM184">
            <v>0</v>
          </cell>
          <cell r="RN184">
            <v>0</v>
          </cell>
          <cell r="RO184">
            <v>0</v>
          </cell>
          <cell r="RP184">
            <v>0</v>
          </cell>
          <cell r="RQ184">
            <v>0</v>
          </cell>
          <cell r="RR184">
            <v>0</v>
          </cell>
          <cell r="RS184">
            <v>0</v>
          </cell>
          <cell r="RT184">
            <v>0</v>
          </cell>
          <cell r="RU184">
            <v>0</v>
          </cell>
          <cell r="RV184">
            <v>0</v>
          </cell>
        </row>
        <row r="185">
          <cell r="A185">
            <v>176</v>
          </cell>
          <cell r="C185" t="str">
            <v>HRB1003.ATC</v>
          </cell>
          <cell r="D185">
            <v>10395077</v>
          </cell>
          <cell r="F185" t="str">
            <v>DMS</v>
          </cell>
          <cell r="G185" t="str">
            <v>国内</v>
          </cell>
          <cell r="H185" t="str">
            <v>ATC盤</v>
          </cell>
          <cell r="I185" t="str">
            <v>須走</v>
          </cell>
          <cell r="J185" t="str">
            <v>土岐</v>
          </cell>
          <cell r="U185">
            <v>45254</v>
          </cell>
          <cell r="W185">
            <v>45258</v>
          </cell>
          <cell r="X185">
            <v>1</v>
          </cell>
          <cell r="Y185">
            <v>45288</v>
          </cell>
          <cell r="AA185">
            <v>45260</v>
          </cell>
          <cell r="AB185">
            <v>45261</v>
          </cell>
          <cell r="AC185" t="str">
            <v/>
          </cell>
          <cell r="AD185" t="str">
            <v/>
          </cell>
          <cell r="AE185" t="str">
            <v/>
          </cell>
          <cell r="AF185" t="str">
            <v/>
          </cell>
          <cell r="AG185" t="str">
            <v/>
          </cell>
          <cell r="DB185" t="str">
            <v>　</v>
          </cell>
          <cell r="DC185" t="str">
            <v>　</v>
          </cell>
          <cell r="DL185" t="str">
            <v>　</v>
          </cell>
          <cell r="DM185" t="str">
            <v>　</v>
          </cell>
          <cell r="DZ185" t="str">
            <v>　</v>
          </cell>
          <cell r="EA185" t="str">
            <v>　</v>
          </cell>
          <cell r="EJ185" t="str">
            <v>　</v>
          </cell>
          <cell r="EK185" t="str">
            <v>　</v>
          </cell>
          <cell r="HN185">
            <v>3962341</v>
          </cell>
          <cell r="RC185">
            <v>45260</v>
          </cell>
          <cell r="RD185">
            <v>0</v>
          </cell>
          <cell r="RE185">
            <v>0</v>
          </cell>
          <cell r="RF185">
            <v>0</v>
          </cell>
          <cell r="RG185">
            <v>0</v>
          </cell>
          <cell r="RH185">
            <v>0</v>
          </cell>
          <cell r="RI185">
            <v>0</v>
          </cell>
          <cell r="RJ185">
            <v>0</v>
          </cell>
          <cell r="RK185">
            <v>0</v>
          </cell>
          <cell r="RL185" t="str">
            <v/>
          </cell>
          <cell r="RM185">
            <v>0</v>
          </cell>
          <cell r="RN185" t="str">
            <v/>
          </cell>
          <cell r="RO185">
            <v>0</v>
          </cell>
          <cell r="RP185" t="str">
            <v/>
          </cell>
          <cell r="RQ185">
            <v>0</v>
          </cell>
          <cell r="RR185" t="str">
            <v/>
          </cell>
          <cell r="RS185">
            <v>0</v>
          </cell>
          <cell r="RT185">
            <v>0</v>
          </cell>
          <cell r="RU185">
            <v>0</v>
          </cell>
          <cell r="RV185">
            <v>0</v>
          </cell>
        </row>
        <row r="186">
          <cell r="A186">
            <v>177</v>
          </cell>
          <cell r="B186">
            <v>45261</v>
          </cell>
          <cell r="C186" t="str">
            <v>HRB1303</v>
          </cell>
          <cell r="D186">
            <v>13035456</v>
          </cell>
          <cell r="E186">
            <v>112633</v>
          </cell>
          <cell r="F186" t="str">
            <v>日本</v>
          </cell>
          <cell r="G186" t="str">
            <v>（株）アマダベンディングＳ部</v>
          </cell>
          <cell r="H186" t="str">
            <v>制御盤</v>
          </cell>
          <cell r="I186" t="str">
            <v>南陵</v>
          </cell>
          <cell r="J186" t="str">
            <v>土岐</v>
          </cell>
          <cell r="K186">
            <v>45232</v>
          </cell>
          <cell r="L186">
            <v>1</v>
          </cell>
          <cell r="M186">
            <v>1</v>
          </cell>
          <cell r="N186">
            <v>45246</v>
          </cell>
          <cell r="O186">
            <v>1</v>
          </cell>
          <cell r="P186">
            <v>45251</v>
          </cell>
          <cell r="Q186">
            <v>1</v>
          </cell>
          <cell r="R186">
            <v>45259</v>
          </cell>
          <cell r="S186">
            <v>1</v>
          </cell>
          <cell r="T186">
            <v>45260</v>
          </cell>
          <cell r="U186">
            <v>45255</v>
          </cell>
          <cell r="V186">
            <v>45258</v>
          </cell>
          <cell r="W186">
            <v>45258</v>
          </cell>
          <cell r="X186">
            <v>1</v>
          </cell>
          <cell r="Y186">
            <v>45267</v>
          </cell>
          <cell r="AA186">
            <v>45265</v>
          </cell>
          <cell r="AB186">
            <v>45266</v>
          </cell>
          <cell r="AC186" t="str">
            <v>45200</v>
          </cell>
          <cell r="AD186" t="str">
            <v>3962254</v>
          </cell>
          <cell r="AE186" t="str">
            <v>3962283　</v>
          </cell>
          <cell r="AF186" t="str">
            <v>3962202　</v>
          </cell>
          <cell r="AG186" t="str">
            <v>3962292　</v>
          </cell>
          <cell r="CH186">
            <v>45200</v>
          </cell>
          <cell r="CI186">
            <v>3962254</v>
          </cell>
          <cell r="CX186">
            <v>45231</v>
          </cell>
          <cell r="CY186">
            <v>3962283</v>
          </cell>
          <cell r="DB186" t="str">
            <v>　</v>
          </cell>
          <cell r="DC186" t="str">
            <v>　</v>
          </cell>
          <cell r="DH186">
            <v>45108</v>
          </cell>
          <cell r="DI186">
            <v>3962202</v>
          </cell>
          <cell r="DL186" t="str">
            <v>　</v>
          </cell>
          <cell r="DM186" t="str">
            <v>　</v>
          </cell>
          <cell r="DV186">
            <v>45231</v>
          </cell>
          <cell r="DW186">
            <v>3962292</v>
          </cell>
          <cell r="DZ186" t="str">
            <v>　</v>
          </cell>
          <cell r="EA186" t="str">
            <v>　</v>
          </cell>
          <cell r="EF186">
            <v>45176</v>
          </cell>
          <cell r="EG186">
            <v>3962296</v>
          </cell>
          <cell r="EJ186" t="str">
            <v>　</v>
          </cell>
          <cell r="EK186" t="str">
            <v>　</v>
          </cell>
          <cell r="EM186">
            <v>45238</v>
          </cell>
          <cell r="EX186">
            <v>45170</v>
          </cell>
          <cell r="EY186">
            <v>3962334</v>
          </cell>
          <cell r="RC186">
            <v>45265</v>
          </cell>
          <cell r="RD186">
            <v>45200</v>
          </cell>
          <cell r="RE186">
            <v>0</v>
          </cell>
          <cell r="RF186">
            <v>45231</v>
          </cell>
          <cell r="RG186">
            <v>0</v>
          </cell>
          <cell r="RH186">
            <v>45108</v>
          </cell>
          <cell r="RI186">
            <v>0</v>
          </cell>
          <cell r="RJ186">
            <v>0</v>
          </cell>
          <cell r="RK186">
            <v>45200</v>
          </cell>
          <cell r="RL186" t="str">
            <v>3962254</v>
          </cell>
          <cell r="RM186">
            <v>45231</v>
          </cell>
          <cell r="RN186" t="str">
            <v>3962283　</v>
          </cell>
          <cell r="RO186">
            <v>45108</v>
          </cell>
          <cell r="RP186" t="str">
            <v>3962202　</v>
          </cell>
          <cell r="RQ186">
            <v>45231</v>
          </cell>
          <cell r="RR186" t="str">
            <v>3962292　</v>
          </cell>
          <cell r="RS186">
            <v>45176</v>
          </cell>
          <cell r="RT186">
            <v>3962296</v>
          </cell>
          <cell r="RU186">
            <v>0</v>
          </cell>
          <cell r="RV186">
            <v>0</v>
          </cell>
        </row>
        <row r="187">
          <cell r="A187">
            <v>178</v>
          </cell>
          <cell r="B187">
            <v>45261</v>
          </cell>
          <cell r="C187" t="str">
            <v>HRB1303.EXP</v>
          </cell>
          <cell r="D187">
            <v>13035465</v>
          </cell>
          <cell r="E187" t="str">
            <v>BDA0597</v>
          </cell>
          <cell r="F187" t="str">
            <v>カナダ</v>
          </cell>
          <cell r="G187" t="str">
            <v>ＡＭＡＤＡ　ＣＡＮＡＤＡ　ＬＴＤ．</v>
          </cell>
          <cell r="H187" t="str">
            <v>制御盤</v>
          </cell>
          <cell r="I187" t="str">
            <v>南陵</v>
          </cell>
          <cell r="J187" t="str">
            <v>土岐</v>
          </cell>
          <cell r="K187">
            <v>45244</v>
          </cell>
          <cell r="L187">
            <v>1</v>
          </cell>
          <cell r="M187">
            <v>1</v>
          </cell>
          <cell r="N187">
            <v>45244</v>
          </cell>
          <cell r="O187">
            <v>1</v>
          </cell>
          <cell r="P187">
            <v>45248</v>
          </cell>
          <cell r="Q187">
            <v>1</v>
          </cell>
          <cell r="R187">
            <v>45258</v>
          </cell>
          <cell r="S187">
            <v>1</v>
          </cell>
          <cell r="T187">
            <v>45258</v>
          </cell>
          <cell r="U187">
            <v>45260</v>
          </cell>
          <cell r="V187">
            <v>45258</v>
          </cell>
          <cell r="W187">
            <v>45261</v>
          </cell>
          <cell r="X187">
            <v>1</v>
          </cell>
          <cell r="Y187">
            <v>45266</v>
          </cell>
          <cell r="AA187">
            <v>45265</v>
          </cell>
          <cell r="AB187">
            <v>45266</v>
          </cell>
          <cell r="AC187" t="str">
            <v>45200</v>
          </cell>
          <cell r="AD187" t="str">
            <v>3962258</v>
          </cell>
          <cell r="AE187" t="str">
            <v>3962283　</v>
          </cell>
          <cell r="AF187" t="str">
            <v>3962267　</v>
          </cell>
          <cell r="AG187" t="str">
            <v>3962271　</v>
          </cell>
          <cell r="CR187">
            <v>45200</v>
          </cell>
          <cell r="CS187">
            <v>3962258</v>
          </cell>
          <cell r="CX187">
            <v>45231</v>
          </cell>
          <cell r="CY187">
            <v>3962283</v>
          </cell>
          <cell r="DB187" t="str">
            <v>　</v>
          </cell>
          <cell r="DC187" t="str">
            <v>　</v>
          </cell>
          <cell r="DL187" t="str">
            <v>　</v>
          </cell>
          <cell r="DM187" t="str">
            <v>　</v>
          </cell>
          <cell r="DR187">
            <v>45200</v>
          </cell>
          <cell r="DS187">
            <v>3962267</v>
          </cell>
          <cell r="DZ187" t="str">
            <v>　</v>
          </cell>
          <cell r="EA187" t="str">
            <v>　</v>
          </cell>
          <cell r="EB187">
            <v>45200</v>
          </cell>
          <cell r="EC187">
            <v>3962271</v>
          </cell>
          <cell r="EF187">
            <v>45231</v>
          </cell>
          <cell r="EG187">
            <v>4062010</v>
          </cell>
          <cell r="EJ187" t="str">
            <v>　</v>
          </cell>
          <cell r="EK187" t="str">
            <v>　</v>
          </cell>
          <cell r="EM187">
            <v>45224</v>
          </cell>
          <cell r="EX187">
            <v>45170</v>
          </cell>
          <cell r="EY187">
            <v>3962334</v>
          </cell>
          <cell r="RC187">
            <v>45265</v>
          </cell>
          <cell r="RD187">
            <v>0</v>
          </cell>
          <cell r="RE187">
            <v>45200</v>
          </cell>
          <cell r="RF187">
            <v>45231</v>
          </cell>
          <cell r="RG187">
            <v>0</v>
          </cell>
          <cell r="RH187">
            <v>0</v>
          </cell>
          <cell r="RI187">
            <v>45200</v>
          </cell>
          <cell r="RJ187">
            <v>0</v>
          </cell>
          <cell r="RK187">
            <v>45200</v>
          </cell>
          <cell r="RL187" t="str">
            <v>3962258</v>
          </cell>
          <cell r="RM187">
            <v>45231</v>
          </cell>
          <cell r="RN187" t="str">
            <v>3962283　</v>
          </cell>
          <cell r="RO187">
            <v>45200</v>
          </cell>
          <cell r="RP187" t="str">
            <v>3962267　</v>
          </cell>
          <cell r="RQ187">
            <v>45200</v>
          </cell>
          <cell r="RR187" t="str">
            <v>3962271　</v>
          </cell>
          <cell r="RS187">
            <v>45231</v>
          </cell>
          <cell r="RT187">
            <v>4062010</v>
          </cell>
          <cell r="RU187">
            <v>0</v>
          </cell>
          <cell r="RV187">
            <v>0</v>
          </cell>
        </row>
        <row r="188">
          <cell r="A188">
            <v>179</v>
          </cell>
          <cell r="B188">
            <v>45261</v>
          </cell>
          <cell r="C188" t="str">
            <v>HRB1303</v>
          </cell>
          <cell r="D188">
            <v>13035458</v>
          </cell>
          <cell r="E188">
            <v>196011</v>
          </cell>
          <cell r="F188" t="str">
            <v>日本</v>
          </cell>
          <cell r="G188" t="str">
            <v>（有）ヌマサワ</v>
          </cell>
          <cell r="H188" t="str">
            <v>制御盤</v>
          </cell>
          <cell r="I188" t="str">
            <v>南陵</v>
          </cell>
          <cell r="J188" t="str">
            <v>土岐</v>
          </cell>
          <cell r="K188">
            <v>45244</v>
          </cell>
          <cell r="L188">
            <v>1</v>
          </cell>
          <cell r="M188">
            <v>1</v>
          </cell>
          <cell r="N188">
            <v>45245</v>
          </cell>
          <cell r="O188">
            <v>1</v>
          </cell>
          <cell r="P188">
            <v>45248</v>
          </cell>
          <cell r="Q188">
            <v>1</v>
          </cell>
          <cell r="R188">
            <v>45258</v>
          </cell>
          <cell r="S188">
            <v>1</v>
          </cell>
          <cell r="T188">
            <v>45258</v>
          </cell>
          <cell r="U188">
            <v>45261</v>
          </cell>
          <cell r="V188">
            <v>45259</v>
          </cell>
          <cell r="W188">
            <v>45261</v>
          </cell>
          <cell r="X188">
            <v>1</v>
          </cell>
          <cell r="Y188">
            <v>45266</v>
          </cell>
          <cell r="AA188">
            <v>45265</v>
          </cell>
          <cell r="AB188">
            <v>45266</v>
          </cell>
          <cell r="AC188" t="str">
            <v>45200</v>
          </cell>
          <cell r="AD188" t="str">
            <v>3962254</v>
          </cell>
          <cell r="AE188" t="str">
            <v>3962283　</v>
          </cell>
          <cell r="AF188" t="str">
            <v>3962202　</v>
          </cell>
          <cell r="AG188" t="str">
            <v>3962292　</v>
          </cell>
          <cell r="CH188">
            <v>45200</v>
          </cell>
          <cell r="CI188">
            <v>3962254</v>
          </cell>
          <cell r="CX188">
            <v>45231</v>
          </cell>
          <cell r="CY188">
            <v>3962283</v>
          </cell>
          <cell r="DB188" t="str">
            <v>　</v>
          </cell>
          <cell r="DC188" t="str">
            <v>　</v>
          </cell>
          <cell r="DH188">
            <v>45108</v>
          </cell>
          <cell r="DI188">
            <v>3962202</v>
          </cell>
          <cell r="DL188" t="str">
            <v>　</v>
          </cell>
          <cell r="DM188" t="str">
            <v>　</v>
          </cell>
          <cell r="DV188">
            <v>45231</v>
          </cell>
          <cell r="DW188">
            <v>3962292</v>
          </cell>
          <cell r="DZ188" t="str">
            <v>　</v>
          </cell>
          <cell r="EA188" t="str">
            <v>　</v>
          </cell>
          <cell r="EF188">
            <v>45231</v>
          </cell>
          <cell r="EG188">
            <v>4062010</v>
          </cell>
          <cell r="EJ188" t="str">
            <v>　</v>
          </cell>
          <cell r="EK188" t="str">
            <v>　</v>
          </cell>
          <cell r="EM188">
            <v>45224</v>
          </cell>
          <cell r="EN188">
            <v>45224</v>
          </cell>
          <cell r="EO188">
            <v>4062018</v>
          </cell>
          <cell r="EX188">
            <v>45170</v>
          </cell>
          <cell r="EY188">
            <v>3962334</v>
          </cell>
          <cell r="RC188">
            <v>45265</v>
          </cell>
          <cell r="RD188">
            <v>45200</v>
          </cell>
          <cell r="RE188">
            <v>0</v>
          </cell>
          <cell r="RF188">
            <v>45231</v>
          </cell>
          <cell r="RG188">
            <v>0</v>
          </cell>
          <cell r="RH188">
            <v>45108</v>
          </cell>
          <cell r="RI188">
            <v>0</v>
          </cell>
          <cell r="RJ188">
            <v>0</v>
          </cell>
          <cell r="RK188">
            <v>45200</v>
          </cell>
          <cell r="RL188" t="str">
            <v>3962254</v>
          </cell>
          <cell r="RM188">
            <v>45231</v>
          </cell>
          <cell r="RN188" t="str">
            <v>3962283　</v>
          </cell>
          <cell r="RO188">
            <v>45108</v>
          </cell>
          <cell r="RP188" t="str">
            <v>3962202　</v>
          </cell>
          <cell r="RQ188">
            <v>45231</v>
          </cell>
          <cell r="RR188" t="str">
            <v>3962292　</v>
          </cell>
          <cell r="RS188">
            <v>45231</v>
          </cell>
          <cell r="RT188">
            <v>4062010</v>
          </cell>
          <cell r="RU188">
            <v>0</v>
          </cell>
          <cell r="RV188">
            <v>0</v>
          </cell>
        </row>
        <row r="189">
          <cell r="A189">
            <v>180</v>
          </cell>
          <cell r="B189">
            <v>45261</v>
          </cell>
          <cell r="C189" t="str">
            <v>HRBC1003</v>
          </cell>
          <cell r="D189">
            <v>10035246</v>
          </cell>
          <cell r="E189" t="str">
            <v>CN0137</v>
          </cell>
          <cell r="F189" t="str">
            <v>中国</v>
          </cell>
          <cell r="G189" t="str">
            <v>【ＣＨＩＮＡ】</v>
          </cell>
          <cell r="H189" t="str">
            <v>制御盤</v>
          </cell>
          <cell r="I189" t="str">
            <v>南陵</v>
          </cell>
          <cell r="J189" t="str">
            <v>土岐</v>
          </cell>
          <cell r="K189">
            <v>45244</v>
          </cell>
          <cell r="L189">
            <v>1</v>
          </cell>
          <cell r="M189">
            <v>1</v>
          </cell>
          <cell r="N189">
            <v>45245</v>
          </cell>
          <cell r="O189">
            <v>1</v>
          </cell>
          <cell r="P189">
            <v>45248</v>
          </cell>
          <cell r="Q189">
            <v>1</v>
          </cell>
          <cell r="R189">
            <v>45259</v>
          </cell>
          <cell r="S189">
            <v>1</v>
          </cell>
          <cell r="T189">
            <v>45259</v>
          </cell>
          <cell r="U189">
            <v>45260</v>
          </cell>
          <cell r="V189">
            <v>45259</v>
          </cell>
          <cell r="W189">
            <v>45261</v>
          </cell>
          <cell r="X189">
            <v>1</v>
          </cell>
          <cell r="Y189">
            <v>45267</v>
          </cell>
          <cell r="AA189">
            <v>45265</v>
          </cell>
          <cell r="AB189">
            <v>45266</v>
          </cell>
          <cell r="AC189" t="str">
            <v>45145</v>
          </cell>
          <cell r="AD189" t="str">
            <v>3962257</v>
          </cell>
          <cell r="AE189" t="str">
            <v>3962283　</v>
          </cell>
          <cell r="AF189" t="str">
            <v>3962266　</v>
          </cell>
          <cell r="AG189" t="str">
            <v>3962294　</v>
          </cell>
          <cell r="CP189">
            <v>45145</v>
          </cell>
          <cell r="CQ189">
            <v>3962257</v>
          </cell>
          <cell r="CX189">
            <v>45231</v>
          </cell>
          <cell r="CY189">
            <v>3962283</v>
          </cell>
          <cell r="DB189" t="str">
            <v>　</v>
          </cell>
          <cell r="DC189" t="str">
            <v>　</v>
          </cell>
          <cell r="DL189" t="str">
            <v>　</v>
          </cell>
          <cell r="DM189" t="str">
            <v>　</v>
          </cell>
          <cell r="DP189">
            <v>45200</v>
          </cell>
          <cell r="DQ189">
            <v>3962266</v>
          </cell>
          <cell r="DZ189" t="str">
            <v>　</v>
          </cell>
          <cell r="EA189" t="str">
            <v>　</v>
          </cell>
          <cell r="EB189">
            <v>45176</v>
          </cell>
          <cell r="EC189">
            <v>3962294</v>
          </cell>
          <cell r="EF189">
            <v>45231</v>
          </cell>
          <cell r="EG189">
            <v>4062010</v>
          </cell>
          <cell r="EJ189" t="str">
            <v>　</v>
          </cell>
          <cell r="EK189" t="str">
            <v>　</v>
          </cell>
          <cell r="EM189">
            <v>45238</v>
          </cell>
          <cell r="EZ189">
            <v>45031</v>
          </cell>
          <cell r="FA189">
            <v>3962130</v>
          </cell>
          <cell r="RC189">
            <v>45265</v>
          </cell>
          <cell r="RD189">
            <v>0</v>
          </cell>
          <cell r="RE189">
            <v>45145</v>
          </cell>
          <cell r="RF189">
            <v>45231</v>
          </cell>
          <cell r="RG189">
            <v>0</v>
          </cell>
          <cell r="RH189">
            <v>0</v>
          </cell>
          <cell r="RI189">
            <v>45200</v>
          </cell>
          <cell r="RJ189">
            <v>0</v>
          </cell>
          <cell r="RK189">
            <v>45145</v>
          </cell>
          <cell r="RL189" t="str">
            <v>3962257</v>
          </cell>
          <cell r="RM189">
            <v>45231</v>
          </cell>
          <cell r="RN189" t="str">
            <v>3962283　</v>
          </cell>
          <cell r="RO189">
            <v>45200</v>
          </cell>
          <cell r="RP189" t="str">
            <v>3962266　</v>
          </cell>
          <cell r="RQ189">
            <v>45176</v>
          </cell>
          <cell r="RR189" t="str">
            <v>3962294　</v>
          </cell>
          <cell r="RS189">
            <v>45231</v>
          </cell>
          <cell r="RT189">
            <v>4062010</v>
          </cell>
          <cell r="RU189">
            <v>0</v>
          </cell>
          <cell r="RV189">
            <v>0</v>
          </cell>
        </row>
        <row r="190">
          <cell r="A190">
            <v>181</v>
          </cell>
          <cell r="B190">
            <v>45261</v>
          </cell>
          <cell r="C190" t="str">
            <v>HRB8025.EXP</v>
          </cell>
          <cell r="D190">
            <v>80255344</v>
          </cell>
          <cell r="E190" t="str">
            <v>TW0240</v>
          </cell>
          <cell r="F190" t="str">
            <v>台湾</v>
          </cell>
          <cell r="G190" t="str">
            <v>ＡＭＡＤＡ　ＴＡＩＷＡＮ　ＩＮＣ．</v>
          </cell>
          <cell r="H190" t="str">
            <v>制御盤</v>
          </cell>
          <cell r="I190" t="str">
            <v>南陵</v>
          </cell>
          <cell r="J190" t="str">
            <v>土岐</v>
          </cell>
          <cell r="K190">
            <v>45245</v>
          </cell>
          <cell r="L190">
            <v>1</v>
          </cell>
          <cell r="M190">
            <v>1</v>
          </cell>
          <cell r="N190">
            <v>45246</v>
          </cell>
          <cell r="O190">
            <v>1</v>
          </cell>
          <cell r="P190">
            <v>45251</v>
          </cell>
          <cell r="Q190">
            <v>1</v>
          </cell>
          <cell r="R190">
            <v>45259</v>
          </cell>
          <cell r="S190">
            <v>1</v>
          </cell>
          <cell r="T190">
            <v>45259</v>
          </cell>
          <cell r="U190">
            <v>45261</v>
          </cell>
          <cell r="V190">
            <v>45260</v>
          </cell>
          <cell r="W190">
            <v>45262</v>
          </cell>
          <cell r="X190">
            <v>1</v>
          </cell>
          <cell r="Y190">
            <v>45268</v>
          </cell>
          <cell r="AA190">
            <v>45265</v>
          </cell>
          <cell r="AB190">
            <v>45266</v>
          </cell>
          <cell r="AC190" t="str">
            <v>45145</v>
          </cell>
          <cell r="AD190" t="str">
            <v>3962257</v>
          </cell>
          <cell r="AE190" t="str">
            <v>3962283　</v>
          </cell>
          <cell r="AF190" t="str">
            <v>3962266　</v>
          </cell>
          <cell r="AG190" t="str">
            <v>3962294　</v>
          </cell>
          <cell r="CP190">
            <v>45145</v>
          </cell>
          <cell r="CQ190">
            <v>3962257</v>
          </cell>
          <cell r="CX190">
            <v>45231</v>
          </cell>
          <cell r="CY190">
            <v>3962283</v>
          </cell>
          <cell r="DB190" t="str">
            <v>　</v>
          </cell>
          <cell r="DC190" t="str">
            <v>　</v>
          </cell>
          <cell r="DL190" t="str">
            <v>　</v>
          </cell>
          <cell r="DM190" t="str">
            <v>　</v>
          </cell>
          <cell r="DP190">
            <v>45200</v>
          </cell>
          <cell r="DQ190">
            <v>3962266</v>
          </cell>
          <cell r="DZ190" t="str">
            <v>　</v>
          </cell>
          <cell r="EA190" t="str">
            <v>　</v>
          </cell>
          <cell r="EB190">
            <v>45176</v>
          </cell>
          <cell r="EC190">
            <v>3962294</v>
          </cell>
          <cell r="EF190">
            <v>45231</v>
          </cell>
          <cell r="EG190">
            <v>4062010</v>
          </cell>
          <cell r="EJ190" t="str">
            <v>　</v>
          </cell>
          <cell r="EK190" t="str">
            <v>　</v>
          </cell>
          <cell r="EM190">
            <v>45238</v>
          </cell>
          <cell r="EX190">
            <v>45238</v>
          </cell>
          <cell r="EY190">
            <v>4062020</v>
          </cell>
          <cell r="RC190">
            <v>45265</v>
          </cell>
          <cell r="RD190">
            <v>0</v>
          </cell>
          <cell r="RE190">
            <v>45145</v>
          </cell>
          <cell r="RF190">
            <v>45231</v>
          </cell>
          <cell r="RG190">
            <v>0</v>
          </cell>
          <cell r="RH190">
            <v>0</v>
          </cell>
          <cell r="RI190">
            <v>45200</v>
          </cell>
          <cell r="RJ190">
            <v>0</v>
          </cell>
          <cell r="RK190">
            <v>45145</v>
          </cell>
          <cell r="RL190" t="str">
            <v>3962257</v>
          </cell>
          <cell r="RM190">
            <v>45231</v>
          </cell>
          <cell r="RN190" t="str">
            <v>3962283　</v>
          </cell>
          <cell r="RO190">
            <v>45200</v>
          </cell>
          <cell r="RP190" t="str">
            <v>3962266　</v>
          </cell>
          <cell r="RQ190">
            <v>45176</v>
          </cell>
          <cell r="RR190" t="str">
            <v>3962294　</v>
          </cell>
          <cell r="RS190">
            <v>45231</v>
          </cell>
          <cell r="RT190">
            <v>4062010</v>
          </cell>
          <cell r="RU190">
            <v>0</v>
          </cell>
          <cell r="RV190">
            <v>0</v>
          </cell>
        </row>
        <row r="191">
          <cell r="A191">
            <v>182</v>
          </cell>
          <cell r="B191">
            <v>45261</v>
          </cell>
          <cell r="C191" t="str">
            <v>HRB8025.EXP</v>
          </cell>
          <cell r="D191">
            <v>80255343</v>
          </cell>
          <cell r="E191" t="str">
            <v>TW0239</v>
          </cell>
          <cell r="F191" t="str">
            <v>カナダ</v>
          </cell>
          <cell r="G191" t="str">
            <v>AMADA　CANADA　LTD.</v>
          </cell>
          <cell r="H191" t="str">
            <v>制御盤</v>
          </cell>
          <cell r="I191" t="str">
            <v>南陵</v>
          </cell>
          <cell r="J191" t="str">
            <v>土岐</v>
          </cell>
          <cell r="K191">
            <v>45230</v>
          </cell>
          <cell r="L191">
            <v>1</v>
          </cell>
          <cell r="M191">
            <v>1</v>
          </cell>
          <cell r="N191">
            <v>45247</v>
          </cell>
          <cell r="O191">
            <v>1</v>
          </cell>
          <cell r="P191">
            <v>45252</v>
          </cell>
          <cell r="Q191">
            <v>1</v>
          </cell>
          <cell r="R191">
            <v>45260</v>
          </cell>
          <cell r="S191">
            <v>1</v>
          </cell>
          <cell r="T191">
            <v>45260</v>
          </cell>
          <cell r="U191">
            <v>45261</v>
          </cell>
          <cell r="V191">
            <v>45260</v>
          </cell>
          <cell r="W191">
            <v>45262</v>
          </cell>
          <cell r="X191">
            <v>1</v>
          </cell>
          <cell r="Y191">
            <v>45268</v>
          </cell>
          <cell r="AA191">
            <v>45265</v>
          </cell>
          <cell r="AB191">
            <v>45266</v>
          </cell>
          <cell r="AC191" t="str">
            <v>45145</v>
          </cell>
          <cell r="AD191" t="str">
            <v>3962257</v>
          </cell>
          <cell r="AE191" t="str">
            <v>3962283　</v>
          </cell>
          <cell r="AF191" t="str">
            <v>3962020　</v>
          </cell>
          <cell r="AG191" t="str">
            <v>3962271　</v>
          </cell>
          <cell r="CP191">
            <v>45145</v>
          </cell>
          <cell r="CQ191">
            <v>3962257</v>
          </cell>
          <cell r="CX191">
            <v>45231</v>
          </cell>
          <cell r="CY191">
            <v>3962283</v>
          </cell>
          <cell r="DB191" t="str">
            <v>　</v>
          </cell>
          <cell r="DC191" t="str">
            <v>　</v>
          </cell>
          <cell r="DL191" t="str">
            <v>　</v>
          </cell>
          <cell r="DM191" t="str">
            <v>　</v>
          </cell>
          <cell r="DP191">
            <v>45000</v>
          </cell>
          <cell r="DQ191">
            <v>3962020</v>
          </cell>
          <cell r="DZ191" t="str">
            <v>　</v>
          </cell>
          <cell r="EA191" t="str">
            <v>　</v>
          </cell>
          <cell r="EB191">
            <v>45200</v>
          </cell>
          <cell r="EC191">
            <v>3962271</v>
          </cell>
          <cell r="EF191">
            <v>45176</v>
          </cell>
          <cell r="EG191">
            <v>3962296</v>
          </cell>
          <cell r="EJ191" t="str">
            <v>　</v>
          </cell>
          <cell r="EK191" t="str">
            <v>　</v>
          </cell>
          <cell r="EM191">
            <v>45218</v>
          </cell>
          <cell r="EX191">
            <v>45170</v>
          </cell>
          <cell r="EY191">
            <v>3962334</v>
          </cell>
          <cell r="RC191">
            <v>45265</v>
          </cell>
          <cell r="RD191">
            <v>0</v>
          </cell>
          <cell r="RE191">
            <v>45145</v>
          </cell>
          <cell r="RF191">
            <v>45231</v>
          </cell>
          <cell r="RG191">
            <v>0</v>
          </cell>
          <cell r="RH191">
            <v>0</v>
          </cell>
          <cell r="RI191">
            <v>45000</v>
          </cell>
          <cell r="RJ191">
            <v>0</v>
          </cell>
          <cell r="RK191">
            <v>45145</v>
          </cell>
          <cell r="RL191" t="str">
            <v>3962257</v>
          </cell>
          <cell r="RM191">
            <v>45231</v>
          </cell>
          <cell r="RN191" t="str">
            <v>3962283　</v>
          </cell>
          <cell r="RO191">
            <v>45000</v>
          </cell>
          <cell r="RP191" t="str">
            <v>3962020　</v>
          </cell>
          <cell r="RQ191">
            <v>45200</v>
          </cell>
          <cell r="RR191" t="str">
            <v>3962271　</v>
          </cell>
          <cell r="RS191">
            <v>45176</v>
          </cell>
          <cell r="RT191">
            <v>3962296</v>
          </cell>
          <cell r="RU191">
            <v>0</v>
          </cell>
          <cell r="RV191">
            <v>0</v>
          </cell>
        </row>
        <row r="192">
          <cell r="A192">
            <v>183</v>
          </cell>
          <cell r="B192">
            <v>45261</v>
          </cell>
          <cell r="C192" t="str">
            <v>HRB8025</v>
          </cell>
          <cell r="D192">
            <v>80255335</v>
          </cell>
          <cell r="E192">
            <v>112600</v>
          </cell>
          <cell r="F192" t="str">
            <v>日本</v>
          </cell>
          <cell r="G192" t="str">
            <v>（株）アマダベンディングＳ部</v>
          </cell>
          <cell r="H192" t="str">
            <v>制御盤</v>
          </cell>
          <cell r="I192" t="str">
            <v>南陵</v>
          </cell>
          <cell r="J192" t="str">
            <v>土岐</v>
          </cell>
          <cell r="K192">
            <v>45246</v>
          </cell>
          <cell r="L192">
            <v>1</v>
          </cell>
          <cell r="M192">
            <v>1</v>
          </cell>
          <cell r="N192">
            <v>45247</v>
          </cell>
          <cell r="O192">
            <v>1</v>
          </cell>
          <cell r="P192">
            <v>45252</v>
          </cell>
          <cell r="Q192">
            <v>1</v>
          </cell>
          <cell r="R192">
            <v>45260</v>
          </cell>
          <cell r="S192">
            <v>1</v>
          </cell>
          <cell r="T192">
            <v>45260</v>
          </cell>
          <cell r="U192">
            <v>45262</v>
          </cell>
          <cell r="V192">
            <v>45261</v>
          </cell>
          <cell r="W192">
            <v>45262</v>
          </cell>
          <cell r="X192">
            <v>1</v>
          </cell>
          <cell r="Y192">
            <v>45269</v>
          </cell>
          <cell r="AA192">
            <v>45265</v>
          </cell>
          <cell r="AB192">
            <v>45266</v>
          </cell>
          <cell r="AC192" t="str">
            <v>45206</v>
          </cell>
          <cell r="AD192" t="str">
            <v>3962299</v>
          </cell>
          <cell r="AE192" t="str">
            <v>3962283　</v>
          </cell>
          <cell r="AF192" t="str">
            <v>3962286　</v>
          </cell>
          <cell r="AG192" t="str">
            <v>3962292　</v>
          </cell>
          <cell r="CF192">
            <v>45206</v>
          </cell>
          <cell r="CG192">
            <v>3962299</v>
          </cell>
          <cell r="CX192">
            <v>45231</v>
          </cell>
          <cell r="CY192">
            <v>3962283</v>
          </cell>
          <cell r="DB192" t="str">
            <v>　</v>
          </cell>
          <cell r="DC192" t="str">
            <v>　</v>
          </cell>
          <cell r="DF192">
            <v>45231</v>
          </cell>
          <cell r="DG192">
            <v>3962286</v>
          </cell>
          <cell r="DL192" t="str">
            <v>　</v>
          </cell>
          <cell r="DM192" t="str">
            <v>　</v>
          </cell>
          <cell r="DV192">
            <v>45231</v>
          </cell>
          <cell r="DW192">
            <v>3962292</v>
          </cell>
          <cell r="DZ192" t="str">
            <v>　</v>
          </cell>
          <cell r="EA192" t="str">
            <v>　</v>
          </cell>
          <cell r="EF192">
            <v>45231</v>
          </cell>
          <cell r="EG192">
            <v>4062010</v>
          </cell>
          <cell r="EJ192" t="str">
            <v>　</v>
          </cell>
          <cell r="EK192" t="str">
            <v>　</v>
          </cell>
          <cell r="EM192">
            <v>45238</v>
          </cell>
          <cell r="EX192">
            <v>45238</v>
          </cell>
          <cell r="EY192">
            <v>4062020</v>
          </cell>
          <cell r="RC192">
            <v>45265</v>
          </cell>
          <cell r="RD192">
            <v>45206</v>
          </cell>
          <cell r="RE192">
            <v>0</v>
          </cell>
          <cell r="RF192">
            <v>45231</v>
          </cell>
          <cell r="RG192">
            <v>0</v>
          </cell>
          <cell r="RH192">
            <v>45231</v>
          </cell>
          <cell r="RI192">
            <v>0</v>
          </cell>
          <cell r="RJ192">
            <v>0</v>
          </cell>
          <cell r="RK192">
            <v>45206</v>
          </cell>
          <cell r="RL192" t="str">
            <v>3962299</v>
          </cell>
          <cell r="RM192">
            <v>45231</v>
          </cell>
          <cell r="RN192" t="str">
            <v>3962283　</v>
          </cell>
          <cell r="RO192">
            <v>45231</v>
          </cell>
          <cell r="RP192" t="str">
            <v>3962286　</v>
          </cell>
          <cell r="RQ192">
            <v>45231</v>
          </cell>
          <cell r="RR192" t="str">
            <v>3962292　</v>
          </cell>
          <cell r="RS192">
            <v>45231</v>
          </cell>
          <cell r="RT192">
            <v>4062010</v>
          </cell>
          <cell r="RU192">
            <v>0</v>
          </cell>
          <cell r="RV192">
            <v>0</v>
          </cell>
        </row>
        <row r="193">
          <cell r="A193">
            <v>184</v>
          </cell>
          <cell r="B193">
            <v>45261</v>
          </cell>
          <cell r="C193" t="str">
            <v>HRB8025</v>
          </cell>
          <cell r="D193">
            <v>80255336</v>
          </cell>
          <cell r="E193">
            <v>112611</v>
          </cell>
          <cell r="F193" t="str">
            <v>日本</v>
          </cell>
          <cell r="G193" t="str">
            <v>（株）アマダベンディングＳ部</v>
          </cell>
          <cell r="H193" t="str">
            <v>制御盤</v>
          </cell>
          <cell r="I193" t="str">
            <v>南陵</v>
          </cell>
          <cell r="J193" t="str">
            <v>土岐</v>
          </cell>
          <cell r="K193">
            <v>45246</v>
          </cell>
          <cell r="L193">
            <v>1</v>
          </cell>
          <cell r="M193">
            <v>1</v>
          </cell>
          <cell r="N193">
            <v>45247</v>
          </cell>
          <cell r="O193">
            <v>1</v>
          </cell>
          <cell r="P193">
            <v>45252</v>
          </cell>
          <cell r="Q193">
            <v>1</v>
          </cell>
          <cell r="R193">
            <v>45261</v>
          </cell>
          <cell r="S193">
            <v>1</v>
          </cell>
          <cell r="T193">
            <v>45265</v>
          </cell>
          <cell r="U193">
            <v>45265</v>
          </cell>
          <cell r="V193">
            <v>45265</v>
          </cell>
          <cell r="W193">
            <v>45265</v>
          </cell>
          <cell r="X193">
            <v>1</v>
          </cell>
          <cell r="Y193">
            <v>45269</v>
          </cell>
          <cell r="AA193">
            <v>45267</v>
          </cell>
          <cell r="AB193">
            <v>45268</v>
          </cell>
          <cell r="AC193" t="str">
            <v>45206</v>
          </cell>
          <cell r="AD193" t="str">
            <v>3962299</v>
          </cell>
          <cell r="AE193" t="str">
            <v>3962283　</v>
          </cell>
          <cell r="AF193" t="str">
            <v>3962286　</v>
          </cell>
          <cell r="AG193" t="str">
            <v>3962292　</v>
          </cell>
          <cell r="CF193">
            <v>45206</v>
          </cell>
          <cell r="CG193">
            <v>3962299</v>
          </cell>
          <cell r="CX193">
            <v>45231</v>
          </cell>
          <cell r="CY193">
            <v>3962283</v>
          </cell>
          <cell r="DB193" t="str">
            <v>　</v>
          </cell>
          <cell r="DC193" t="str">
            <v>　</v>
          </cell>
          <cell r="DF193">
            <v>45231</v>
          </cell>
          <cell r="DG193">
            <v>3962286</v>
          </cell>
          <cell r="DL193" t="str">
            <v>　</v>
          </cell>
          <cell r="DM193" t="str">
            <v>　</v>
          </cell>
          <cell r="DV193">
            <v>45231</v>
          </cell>
          <cell r="DW193">
            <v>3962292</v>
          </cell>
          <cell r="DZ193" t="str">
            <v>　</v>
          </cell>
          <cell r="EA193" t="str">
            <v>　</v>
          </cell>
          <cell r="EF193">
            <v>45231</v>
          </cell>
          <cell r="EG193">
            <v>4062010</v>
          </cell>
          <cell r="EJ193" t="str">
            <v>　</v>
          </cell>
          <cell r="EK193" t="str">
            <v>　</v>
          </cell>
          <cell r="EM193">
            <v>45238</v>
          </cell>
          <cell r="EX193">
            <v>45238</v>
          </cell>
          <cell r="EY193">
            <v>4062020</v>
          </cell>
          <cell r="RC193">
            <v>45267</v>
          </cell>
          <cell r="RD193">
            <v>45206</v>
          </cell>
          <cell r="RE193">
            <v>0</v>
          </cell>
          <cell r="RF193">
            <v>45231</v>
          </cell>
          <cell r="RG193">
            <v>0</v>
          </cell>
          <cell r="RH193">
            <v>45231</v>
          </cell>
          <cell r="RI193">
            <v>0</v>
          </cell>
          <cell r="RJ193">
            <v>0</v>
          </cell>
          <cell r="RK193">
            <v>45206</v>
          </cell>
          <cell r="RL193" t="str">
            <v>3962299</v>
          </cell>
          <cell r="RM193">
            <v>45231</v>
          </cell>
          <cell r="RN193" t="str">
            <v>3962283　</v>
          </cell>
          <cell r="RO193">
            <v>45231</v>
          </cell>
          <cell r="RP193" t="str">
            <v>3962286　</v>
          </cell>
          <cell r="RQ193">
            <v>45231</v>
          </cell>
          <cell r="RR193" t="str">
            <v>3962292　</v>
          </cell>
          <cell r="RS193">
            <v>45231</v>
          </cell>
          <cell r="RT193">
            <v>4062010</v>
          </cell>
          <cell r="RU193">
            <v>0</v>
          </cell>
          <cell r="RV193">
            <v>0</v>
          </cell>
        </row>
        <row r="194">
          <cell r="A194">
            <v>185</v>
          </cell>
          <cell r="B194">
            <v>45290</v>
          </cell>
          <cell r="C194" t="str">
            <v xml:space="preserve">HRB1003 AAI </v>
          </cell>
          <cell r="D194" t="str">
            <v>ARB10348</v>
          </cell>
          <cell r="E194" t="str">
            <v>THRB1348</v>
          </cell>
          <cell r="F194" t="str">
            <v>米国</v>
          </cell>
          <cell r="G194" t="str">
            <v>AAI</v>
          </cell>
          <cell r="H194" t="str">
            <v>制御盤</v>
          </cell>
          <cell r="I194" t="str">
            <v>南陵</v>
          </cell>
          <cell r="J194" t="str">
            <v>KD</v>
          </cell>
          <cell r="K194">
            <v>45246</v>
          </cell>
          <cell r="L194">
            <v>1</v>
          </cell>
          <cell r="M194">
            <v>1</v>
          </cell>
          <cell r="N194">
            <v>45248</v>
          </cell>
          <cell r="O194">
            <v>1</v>
          </cell>
          <cell r="P194">
            <v>45258</v>
          </cell>
          <cell r="Q194">
            <v>1</v>
          </cell>
          <cell r="R194">
            <v>45261</v>
          </cell>
          <cell r="S194">
            <v>1</v>
          </cell>
          <cell r="T194">
            <v>45265</v>
          </cell>
          <cell r="U194">
            <v>45265</v>
          </cell>
          <cell r="V194">
            <v>45266</v>
          </cell>
          <cell r="W194">
            <v>45266</v>
          </cell>
          <cell r="X194">
            <v>1</v>
          </cell>
          <cell r="Y194">
            <v>45269</v>
          </cell>
          <cell r="AA194">
            <v>45267</v>
          </cell>
          <cell r="AB194">
            <v>45268</v>
          </cell>
          <cell r="AC194" t="str">
            <v>45145</v>
          </cell>
          <cell r="AD194" t="str">
            <v>3962257</v>
          </cell>
          <cell r="AE194" t="str">
            <v>3962283　</v>
          </cell>
          <cell r="AF194" t="str">
            <v>3962266　</v>
          </cell>
          <cell r="AG194" t="str">
            <v>3962294　</v>
          </cell>
          <cell r="CP194">
            <v>45145</v>
          </cell>
          <cell r="CQ194">
            <v>3962257</v>
          </cell>
          <cell r="CX194">
            <v>45231</v>
          </cell>
          <cell r="CY194">
            <v>3962283</v>
          </cell>
          <cell r="DB194" t="str">
            <v>　</v>
          </cell>
          <cell r="DC194" t="str">
            <v>　</v>
          </cell>
          <cell r="DL194" t="str">
            <v>　</v>
          </cell>
          <cell r="DM194" t="str">
            <v>　</v>
          </cell>
          <cell r="DP194">
            <v>45200</v>
          </cell>
          <cell r="DQ194">
            <v>3962266</v>
          </cell>
          <cell r="DZ194" t="str">
            <v>　</v>
          </cell>
          <cell r="EA194" t="str">
            <v>　</v>
          </cell>
          <cell r="EB194">
            <v>45176</v>
          </cell>
          <cell r="EC194">
            <v>3962294</v>
          </cell>
          <cell r="EF194">
            <v>45231</v>
          </cell>
          <cell r="EG194">
            <v>4062010</v>
          </cell>
          <cell r="EJ194" t="str">
            <v>　</v>
          </cell>
          <cell r="EK194" t="str">
            <v>　</v>
          </cell>
          <cell r="EM194">
            <v>45238</v>
          </cell>
          <cell r="EN194">
            <v>45224</v>
          </cell>
          <cell r="EO194">
            <v>4062018</v>
          </cell>
          <cell r="EX194">
            <v>45238</v>
          </cell>
          <cell r="EY194">
            <v>4062020</v>
          </cell>
          <cell r="RC194">
            <v>45267</v>
          </cell>
          <cell r="RD194">
            <v>0</v>
          </cell>
          <cell r="RE194">
            <v>45145</v>
          </cell>
          <cell r="RF194">
            <v>45231</v>
          </cell>
          <cell r="RG194">
            <v>0</v>
          </cell>
          <cell r="RH194">
            <v>0</v>
          </cell>
          <cell r="RI194">
            <v>45200</v>
          </cell>
          <cell r="RJ194">
            <v>0</v>
          </cell>
          <cell r="RK194">
            <v>45145</v>
          </cell>
          <cell r="RL194" t="str">
            <v>3962257</v>
          </cell>
          <cell r="RM194">
            <v>45231</v>
          </cell>
          <cell r="RN194" t="str">
            <v>3962283　</v>
          </cell>
          <cell r="RO194">
            <v>45200</v>
          </cell>
          <cell r="RP194" t="str">
            <v>3962266　</v>
          </cell>
          <cell r="RQ194">
            <v>45176</v>
          </cell>
          <cell r="RR194" t="str">
            <v>3962294　</v>
          </cell>
          <cell r="RS194">
            <v>45231</v>
          </cell>
          <cell r="RT194">
            <v>4062010</v>
          </cell>
          <cell r="RU194">
            <v>0</v>
          </cell>
          <cell r="RV194">
            <v>0</v>
          </cell>
        </row>
        <row r="195">
          <cell r="A195">
            <v>186</v>
          </cell>
          <cell r="B195">
            <v>45290</v>
          </cell>
          <cell r="C195" t="str">
            <v xml:space="preserve">HRB1003 AAI </v>
          </cell>
          <cell r="D195" t="str">
            <v>ARB10349</v>
          </cell>
          <cell r="E195" t="str">
            <v>THRB1349</v>
          </cell>
          <cell r="F195" t="str">
            <v>米国</v>
          </cell>
          <cell r="G195" t="str">
            <v>AAI</v>
          </cell>
          <cell r="H195" t="str">
            <v>制御盤</v>
          </cell>
          <cell r="I195" t="str">
            <v>南陵</v>
          </cell>
          <cell r="J195" t="str">
            <v>KD</v>
          </cell>
          <cell r="K195">
            <v>45247</v>
          </cell>
          <cell r="L195">
            <v>1</v>
          </cell>
          <cell r="M195">
            <v>1</v>
          </cell>
          <cell r="N195">
            <v>45248</v>
          </cell>
          <cell r="O195">
            <v>1</v>
          </cell>
          <cell r="P195">
            <v>45258</v>
          </cell>
          <cell r="Q195">
            <v>1</v>
          </cell>
          <cell r="R195">
            <v>45261</v>
          </cell>
          <cell r="S195">
            <v>1</v>
          </cell>
          <cell r="T195">
            <v>45265</v>
          </cell>
          <cell r="U195">
            <v>45265</v>
          </cell>
          <cell r="V195">
            <v>45266</v>
          </cell>
          <cell r="W195">
            <v>45266</v>
          </cell>
          <cell r="X195">
            <v>1</v>
          </cell>
          <cell r="Y195">
            <v>45269</v>
          </cell>
          <cell r="AA195">
            <v>45267</v>
          </cell>
          <cell r="AB195">
            <v>45268</v>
          </cell>
          <cell r="AC195" t="str">
            <v>45145</v>
          </cell>
          <cell r="AD195" t="str">
            <v>3962257</v>
          </cell>
          <cell r="AE195" t="str">
            <v>3962283　</v>
          </cell>
          <cell r="AF195" t="str">
            <v>3962266　</v>
          </cell>
          <cell r="AG195" t="str">
            <v>3962294　</v>
          </cell>
          <cell r="CP195">
            <v>45145</v>
          </cell>
          <cell r="CQ195">
            <v>3962257</v>
          </cell>
          <cell r="CX195">
            <v>45231</v>
          </cell>
          <cell r="CY195">
            <v>3962283</v>
          </cell>
          <cell r="DB195" t="str">
            <v>　</v>
          </cell>
          <cell r="DC195" t="str">
            <v>　</v>
          </cell>
          <cell r="DL195" t="str">
            <v>　</v>
          </cell>
          <cell r="DM195" t="str">
            <v>　</v>
          </cell>
          <cell r="DP195">
            <v>45200</v>
          </cell>
          <cell r="DQ195">
            <v>3962266</v>
          </cell>
          <cell r="DZ195" t="str">
            <v>　</v>
          </cell>
          <cell r="EA195" t="str">
            <v>　</v>
          </cell>
          <cell r="EB195">
            <v>45176</v>
          </cell>
          <cell r="EC195">
            <v>3962294</v>
          </cell>
          <cell r="EF195">
            <v>45231</v>
          </cell>
          <cell r="EG195">
            <v>4062010</v>
          </cell>
          <cell r="EJ195" t="str">
            <v>　</v>
          </cell>
          <cell r="EK195" t="str">
            <v>　</v>
          </cell>
          <cell r="EM195">
            <v>45238</v>
          </cell>
          <cell r="EN195">
            <v>45224</v>
          </cell>
          <cell r="EO195">
            <v>4062018</v>
          </cell>
          <cell r="EX195">
            <v>45238</v>
          </cell>
          <cell r="EY195">
            <v>4062020</v>
          </cell>
          <cell r="RC195">
            <v>45267</v>
          </cell>
          <cell r="RD195">
            <v>0</v>
          </cell>
          <cell r="RE195">
            <v>45145</v>
          </cell>
          <cell r="RF195">
            <v>45231</v>
          </cell>
          <cell r="RG195">
            <v>0</v>
          </cell>
          <cell r="RH195">
            <v>0</v>
          </cell>
          <cell r="RI195">
            <v>45200</v>
          </cell>
          <cell r="RJ195">
            <v>0</v>
          </cell>
          <cell r="RK195">
            <v>45145</v>
          </cell>
          <cell r="RL195" t="str">
            <v>3962257</v>
          </cell>
          <cell r="RM195">
            <v>45231</v>
          </cell>
          <cell r="RN195" t="str">
            <v>3962283　</v>
          </cell>
          <cell r="RO195">
            <v>45200</v>
          </cell>
          <cell r="RP195" t="str">
            <v>3962266　</v>
          </cell>
          <cell r="RQ195">
            <v>45176</v>
          </cell>
          <cell r="RR195" t="str">
            <v>3962294　</v>
          </cell>
          <cell r="RS195">
            <v>45231</v>
          </cell>
          <cell r="RT195">
            <v>4062010</v>
          </cell>
          <cell r="RU195">
            <v>0</v>
          </cell>
          <cell r="RV195">
            <v>0</v>
          </cell>
        </row>
        <row r="196">
          <cell r="A196">
            <v>187</v>
          </cell>
          <cell r="B196">
            <v>45290</v>
          </cell>
          <cell r="C196" t="str">
            <v xml:space="preserve">HRB1003 AAI </v>
          </cell>
          <cell r="D196" t="str">
            <v>ARB10350</v>
          </cell>
          <cell r="E196" t="str">
            <v>THRB1350</v>
          </cell>
          <cell r="F196" t="str">
            <v>米国</v>
          </cell>
          <cell r="G196" t="str">
            <v>AAI</v>
          </cell>
          <cell r="H196" t="str">
            <v>制御盤</v>
          </cell>
          <cell r="I196" t="str">
            <v>南陵</v>
          </cell>
          <cell r="J196" t="str">
            <v>KD</v>
          </cell>
          <cell r="K196">
            <v>45247</v>
          </cell>
          <cell r="L196">
            <v>1</v>
          </cell>
          <cell r="M196">
            <v>1</v>
          </cell>
          <cell r="N196">
            <v>45248</v>
          </cell>
          <cell r="O196">
            <v>1</v>
          </cell>
          <cell r="P196">
            <v>45259</v>
          </cell>
          <cell r="Q196">
            <v>1</v>
          </cell>
          <cell r="R196">
            <v>45262</v>
          </cell>
          <cell r="S196">
            <v>1</v>
          </cell>
          <cell r="T196">
            <v>45265</v>
          </cell>
          <cell r="U196">
            <v>45265</v>
          </cell>
          <cell r="V196">
            <v>45266</v>
          </cell>
          <cell r="W196">
            <v>45266</v>
          </cell>
          <cell r="X196">
            <v>1</v>
          </cell>
          <cell r="Y196">
            <v>45269</v>
          </cell>
          <cell r="AA196">
            <v>45267</v>
          </cell>
          <cell r="AB196">
            <v>45268</v>
          </cell>
          <cell r="AC196" t="str">
            <v>45145</v>
          </cell>
          <cell r="AD196" t="str">
            <v>3962257</v>
          </cell>
          <cell r="AE196" t="str">
            <v>3962283　</v>
          </cell>
          <cell r="AF196" t="str">
            <v>3962266　</v>
          </cell>
          <cell r="AG196" t="str">
            <v>3962294　</v>
          </cell>
          <cell r="CP196">
            <v>45145</v>
          </cell>
          <cell r="CQ196">
            <v>3962257</v>
          </cell>
          <cell r="CX196">
            <v>45231</v>
          </cell>
          <cell r="CY196">
            <v>3962283</v>
          </cell>
          <cell r="DB196" t="str">
            <v>　</v>
          </cell>
          <cell r="DC196" t="str">
            <v>　</v>
          </cell>
          <cell r="DL196" t="str">
            <v>　</v>
          </cell>
          <cell r="DM196" t="str">
            <v>　</v>
          </cell>
          <cell r="DP196">
            <v>45200</v>
          </cell>
          <cell r="DQ196">
            <v>3962266</v>
          </cell>
          <cell r="DZ196" t="str">
            <v>　</v>
          </cell>
          <cell r="EA196" t="str">
            <v>　</v>
          </cell>
          <cell r="EB196">
            <v>45176</v>
          </cell>
          <cell r="EC196">
            <v>3962294</v>
          </cell>
          <cell r="EF196">
            <v>45231</v>
          </cell>
          <cell r="EG196">
            <v>4062010</v>
          </cell>
          <cell r="EJ196" t="str">
            <v>　</v>
          </cell>
          <cell r="EK196" t="str">
            <v>　</v>
          </cell>
          <cell r="EM196">
            <v>45238</v>
          </cell>
          <cell r="EN196">
            <v>45224</v>
          </cell>
          <cell r="EO196">
            <v>4062018</v>
          </cell>
          <cell r="EX196">
            <v>45238</v>
          </cell>
          <cell r="EY196">
            <v>4062020</v>
          </cell>
          <cell r="RC196">
            <v>45267</v>
          </cell>
          <cell r="RD196">
            <v>0</v>
          </cell>
          <cell r="RE196">
            <v>45145</v>
          </cell>
          <cell r="RF196">
            <v>45231</v>
          </cell>
          <cell r="RG196">
            <v>0</v>
          </cell>
          <cell r="RH196">
            <v>0</v>
          </cell>
          <cell r="RI196">
            <v>45200</v>
          </cell>
          <cell r="RJ196">
            <v>0</v>
          </cell>
          <cell r="RK196">
            <v>45145</v>
          </cell>
          <cell r="RL196" t="str">
            <v>3962257</v>
          </cell>
          <cell r="RM196">
            <v>45231</v>
          </cell>
          <cell r="RN196" t="str">
            <v>3962283　</v>
          </cell>
          <cell r="RO196">
            <v>45200</v>
          </cell>
          <cell r="RP196" t="str">
            <v>3962266　</v>
          </cell>
          <cell r="RQ196">
            <v>45176</v>
          </cell>
          <cell r="RR196" t="str">
            <v>3962294　</v>
          </cell>
          <cell r="RS196">
            <v>45231</v>
          </cell>
          <cell r="RT196">
            <v>4062010</v>
          </cell>
          <cell r="RU196">
            <v>0</v>
          </cell>
          <cell r="RV196">
            <v>0</v>
          </cell>
        </row>
        <row r="197">
          <cell r="A197">
            <v>188</v>
          </cell>
          <cell r="B197">
            <v>45290</v>
          </cell>
          <cell r="C197" t="str">
            <v xml:space="preserve">HRB1003 AAI </v>
          </cell>
          <cell r="D197" t="str">
            <v>ARB10357</v>
          </cell>
          <cell r="E197" t="str">
            <v>THRB1358</v>
          </cell>
          <cell r="F197" t="str">
            <v>米国</v>
          </cell>
          <cell r="G197" t="str">
            <v>AAI</v>
          </cell>
          <cell r="H197" t="str">
            <v>制御盤</v>
          </cell>
          <cell r="I197" t="str">
            <v>南陵</v>
          </cell>
          <cell r="J197" t="str">
            <v>KD</v>
          </cell>
          <cell r="K197">
            <v>45248</v>
          </cell>
          <cell r="L197">
            <v>1</v>
          </cell>
          <cell r="M197">
            <v>1</v>
          </cell>
          <cell r="N197">
            <v>45250</v>
          </cell>
          <cell r="O197">
            <v>1</v>
          </cell>
          <cell r="P197">
            <v>45259</v>
          </cell>
          <cell r="Q197">
            <v>1</v>
          </cell>
          <cell r="R197">
            <v>45262</v>
          </cell>
          <cell r="S197">
            <v>1</v>
          </cell>
          <cell r="T197">
            <v>45265</v>
          </cell>
          <cell r="U197">
            <v>45265</v>
          </cell>
          <cell r="V197">
            <v>45267</v>
          </cell>
          <cell r="W197">
            <v>45266</v>
          </cell>
          <cell r="X197">
            <v>1</v>
          </cell>
          <cell r="Y197">
            <v>45269</v>
          </cell>
          <cell r="AA197">
            <v>45272</v>
          </cell>
          <cell r="AB197">
            <v>45273</v>
          </cell>
          <cell r="AC197" t="str">
            <v>45145</v>
          </cell>
          <cell r="AD197" t="str">
            <v>3962257</v>
          </cell>
          <cell r="AE197" t="str">
            <v>3962283　</v>
          </cell>
          <cell r="AF197" t="str">
            <v>3962266　</v>
          </cell>
          <cell r="AG197" t="str">
            <v>3962294　</v>
          </cell>
          <cell r="CP197">
            <v>45145</v>
          </cell>
          <cell r="CQ197">
            <v>3962257</v>
          </cell>
          <cell r="CX197">
            <v>45231</v>
          </cell>
          <cell r="CY197">
            <v>3962283</v>
          </cell>
          <cell r="DB197" t="str">
            <v>　</v>
          </cell>
          <cell r="DC197" t="str">
            <v>　</v>
          </cell>
          <cell r="DL197" t="str">
            <v>　</v>
          </cell>
          <cell r="DM197" t="str">
            <v>　</v>
          </cell>
          <cell r="DP197">
            <v>45200</v>
          </cell>
          <cell r="DQ197">
            <v>3962266</v>
          </cell>
          <cell r="DZ197" t="str">
            <v>　</v>
          </cell>
          <cell r="EA197" t="str">
            <v>　</v>
          </cell>
          <cell r="EB197">
            <v>45176</v>
          </cell>
          <cell r="EC197">
            <v>3962294</v>
          </cell>
          <cell r="EF197">
            <v>45231</v>
          </cell>
          <cell r="EG197">
            <v>4062010</v>
          </cell>
          <cell r="EJ197" t="str">
            <v>　</v>
          </cell>
          <cell r="EK197" t="str">
            <v>　</v>
          </cell>
          <cell r="EM197">
            <v>45238</v>
          </cell>
          <cell r="EN197">
            <v>45224</v>
          </cell>
          <cell r="EO197">
            <v>4062018</v>
          </cell>
          <cell r="EX197">
            <v>45238</v>
          </cell>
          <cell r="EY197">
            <v>4062020</v>
          </cell>
          <cell r="RC197">
            <v>45272</v>
          </cell>
          <cell r="RD197">
            <v>0</v>
          </cell>
          <cell r="RE197">
            <v>45145</v>
          </cell>
          <cell r="RF197">
            <v>45231</v>
          </cell>
          <cell r="RG197">
            <v>0</v>
          </cell>
          <cell r="RH197">
            <v>0</v>
          </cell>
          <cell r="RI197">
            <v>45200</v>
          </cell>
          <cell r="RJ197">
            <v>0</v>
          </cell>
          <cell r="RK197">
            <v>45145</v>
          </cell>
          <cell r="RL197" t="str">
            <v>3962257</v>
          </cell>
          <cell r="RM197">
            <v>45231</v>
          </cell>
          <cell r="RN197" t="str">
            <v>3962283　</v>
          </cell>
          <cell r="RO197">
            <v>45200</v>
          </cell>
          <cell r="RP197" t="str">
            <v>3962266　</v>
          </cell>
          <cell r="RQ197">
            <v>45176</v>
          </cell>
          <cell r="RR197" t="str">
            <v>3962294　</v>
          </cell>
          <cell r="RS197">
            <v>45231</v>
          </cell>
          <cell r="RT197">
            <v>4062010</v>
          </cell>
          <cell r="RU197">
            <v>0</v>
          </cell>
          <cell r="RV197">
            <v>0</v>
          </cell>
        </row>
        <row r="198">
          <cell r="A198">
            <v>189</v>
          </cell>
          <cell r="B198">
            <v>45290</v>
          </cell>
          <cell r="C198" t="str">
            <v xml:space="preserve">HRB1003 AAI </v>
          </cell>
          <cell r="D198" t="str">
            <v>ARB10358</v>
          </cell>
          <cell r="E198" t="str">
            <v>THRB1358</v>
          </cell>
          <cell r="F198" t="str">
            <v>米国</v>
          </cell>
          <cell r="G198" t="str">
            <v>AAI</v>
          </cell>
          <cell r="H198" t="str">
            <v>制御盤</v>
          </cell>
          <cell r="I198" t="str">
            <v>南陵</v>
          </cell>
          <cell r="J198" t="str">
            <v>KD</v>
          </cell>
          <cell r="K198">
            <v>45248</v>
          </cell>
          <cell r="L198">
            <v>1</v>
          </cell>
          <cell r="M198">
            <v>1</v>
          </cell>
          <cell r="N198">
            <v>45250</v>
          </cell>
          <cell r="O198">
            <v>1</v>
          </cell>
          <cell r="P198">
            <v>45260</v>
          </cell>
          <cell r="Q198">
            <v>1</v>
          </cell>
          <cell r="R198">
            <v>45265</v>
          </cell>
          <cell r="S198">
            <v>1</v>
          </cell>
          <cell r="T198">
            <v>45265</v>
          </cell>
          <cell r="U198">
            <v>45266</v>
          </cell>
          <cell r="V198">
            <v>45267</v>
          </cell>
          <cell r="W198">
            <v>45267</v>
          </cell>
          <cell r="X198">
            <v>1</v>
          </cell>
          <cell r="Y198">
            <v>45269</v>
          </cell>
          <cell r="AA198">
            <v>45272</v>
          </cell>
          <cell r="AB198">
            <v>45273</v>
          </cell>
          <cell r="AC198" t="str">
            <v>45145</v>
          </cell>
          <cell r="AD198" t="str">
            <v>3962257</v>
          </cell>
          <cell r="AE198" t="str">
            <v>3962283　</v>
          </cell>
          <cell r="AF198" t="str">
            <v>3962266　</v>
          </cell>
          <cell r="AG198" t="str">
            <v>3962294　</v>
          </cell>
          <cell r="CP198">
            <v>45145</v>
          </cell>
          <cell r="CQ198">
            <v>3962257</v>
          </cell>
          <cell r="CX198">
            <v>45231</v>
          </cell>
          <cell r="CY198">
            <v>3962283</v>
          </cell>
          <cell r="DB198" t="str">
            <v>　</v>
          </cell>
          <cell r="DC198" t="str">
            <v>　</v>
          </cell>
          <cell r="DL198" t="str">
            <v>　</v>
          </cell>
          <cell r="DM198" t="str">
            <v>　</v>
          </cell>
          <cell r="DP198">
            <v>45200</v>
          </cell>
          <cell r="DQ198">
            <v>3962266</v>
          </cell>
          <cell r="DZ198" t="str">
            <v>　</v>
          </cell>
          <cell r="EA198" t="str">
            <v>　</v>
          </cell>
          <cell r="EB198">
            <v>45176</v>
          </cell>
          <cell r="EC198">
            <v>3962294</v>
          </cell>
          <cell r="EF198">
            <v>45231</v>
          </cell>
          <cell r="EG198">
            <v>4062010</v>
          </cell>
          <cell r="EJ198" t="str">
            <v>　</v>
          </cell>
          <cell r="EK198" t="str">
            <v>　</v>
          </cell>
          <cell r="EM198">
            <v>45238</v>
          </cell>
          <cell r="EN198">
            <v>45224</v>
          </cell>
          <cell r="EO198">
            <v>4062018</v>
          </cell>
          <cell r="EX198">
            <v>45238</v>
          </cell>
          <cell r="EY198">
            <v>4062020</v>
          </cell>
          <cell r="RC198">
            <v>45272</v>
          </cell>
          <cell r="RD198">
            <v>0</v>
          </cell>
          <cell r="RE198">
            <v>45145</v>
          </cell>
          <cell r="RF198">
            <v>45231</v>
          </cell>
          <cell r="RG198">
            <v>0</v>
          </cell>
          <cell r="RH198">
            <v>0</v>
          </cell>
          <cell r="RI198">
            <v>45200</v>
          </cell>
          <cell r="RJ198">
            <v>0</v>
          </cell>
          <cell r="RK198">
            <v>45145</v>
          </cell>
          <cell r="RL198" t="str">
            <v>3962257</v>
          </cell>
          <cell r="RM198">
            <v>45231</v>
          </cell>
          <cell r="RN198" t="str">
            <v>3962283　</v>
          </cell>
          <cell r="RO198">
            <v>45200</v>
          </cell>
          <cell r="RP198" t="str">
            <v>3962266　</v>
          </cell>
          <cell r="RQ198">
            <v>45176</v>
          </cell>
          <cell r="RR198" t="str">
            <v>3962294　</v>
          </cell>
          <cell r="RS198">
            <v>45231</v>
          </cell>
          <cell r="RT198">
            <v>4062010</v>
          </cell>
          <cell r="RU198">
            <v>0</v>
          </cell>
          <cell r="RV198">
            <v>0</v>
          </cell>
        </row>
        <row r="199">
          <cell r="A199">
            <v>190</v>
          </cell>
          <cell r="B199">
            <v>45290</v>
          </cell>
          <cell r="C199" t="str">
            <v xml:space="preserve">HRB1003 AAI </v>
          </cell>
          <cell r="D199" t="str">
            <v>ARB10359</v>
          </cell>
          <cell r="E199" t="str">
            <v>THRB1359</v>
          </cell>
          <cell r="F199" t="str">
            <v>米国</v>
          </cell>
          <cell r="G199" t="str">
            <v>AAI</v>
          </cell>
          <cell r="H199" t="str">
            <v>制御盤</v>
          </cell>
          <cell r="I199" t="str">
            <v>南陵</v>
          </cell>
          <cell r="J199" t="str">
            <v>KD</v>
          </cell>
          <cell r="K199">
            <v>45248</v>
          </cell>
          <cell r="L199">
            <v>1</v>
          </cell>
          <cell r="M199">
            <v>1</v>
          </cell>
          <cell r="N199">
            <v>45250</v>
          </cell>
          <cell r="O199">
            <v>1</v>
          </cell>
          <cell r="P199">
            <v>45260</v>
          </cell>
          <cell r="Q199">
            <v>1</v>
          </cell>
          <cell r="R199">
            <v>45265</v>
          </cell>
          <cell r="S199">
            <v>1</v>
          </cell>
          <cell r="T199">
            <v>45266</v>
          </cell>
          <cell r="U199">
            <v>45266</v>
          </cell>
          <cell r="V199">
            <v>45267</v>
          </cell>
          <cell r="W199">
            <v>45267</v>
          </cell>
          <cell r="X199">
            <v>1</v>
          </cell>
          <cell r="Y199">
            <v>45269</v>
          </cell>
          <cell r="AA199">
            <v>45272</v>
          </cell>
          <cell r="AB199">
            <v>45273</v>
          </cell>
          <cell r="AC199" t="str">
            <v>45145</v>
          </cell>
          <cell r="AD199" t="str">
            <v>3962257</v>
          </cell>
          <cell r="AE199" t="str">
            <v>3962283　</v>
          </cell>
          <cell r="AF199" t="str">
            <v>3962266　</v>
          </cell>
          <cell r="AG199" t="str">
            <v>3962294　</v>
          </cell>
          <cell r="CP199">
            <v>45145</v>
          </cell>
          <cell r="CQ199">
            <v>3962257</v>
          </cell>
          <cell r="CX199">
            <v>45231</v>
          </cell>
          <cell r="CY199">
            <v>3962283</v>
          </cell>
          <cell r="DB199" t="str">
            <v>　</v>
          </cell>
          <cell r="DC199" t="str">
            <v>　</v>
          </cell>
          <cell r="DL199" t="str">
            <v>　</v>
          </cell>
          <cell r="DM199" t="str">
            <v>　</v>
          </cell>
          <cell r="DP199">
            <v>45200</v>
          </cell>
          <cell r="DQ199">
            <v>3962266</v>
          </cell>
          <cell r="DZ199" t="str">
            <v>　</v>
          </cell>
          <cell r="EA199" t="str">
            <v>　</v>
          </cell>
          <cell r="EB199">
            <v>45176</v>
          </cell>
          <cell r="EC199">
            <v>3962294</v>
          </cell>
          <cell r="EF199">
            <v>45231</v>
          </cell>
          <cell r="EG199">
            <v>4062010</v>
          </cell>
          <cell r="EJ199" t="str">
            <v>　</v>
          </cell>
          <cell r="EK199" t="str">
            <v>　</v>
          </cell>
          <cell r="EM199">
            <v>45245</v>
          </cell>
          <cell r="EN199">
            <v>45224</v>
          </cell>
          <cell r="EO199">
            <v>4062018</v>
          </cell>
          <cell r="EX199">
            <v>45238</v>
          </cell>
          <cell r="EY199">
            <v>4062020</v>
          </cell>
          <cell r="RC199">
            <v>45272</v>
          </cell>
          <cell r="RD199">
            <v>0</v>
          </cell>
          <cell r="RE199">
            <v>45145</v>
          </cell>
          <cell r="RF199">
            <v>45231</v>
          </cell>
          <cell r="RG199">
            <v>0</v>
          </cell>
          <cell r="RH199">
            <v>0</v>
          </cell>
          <cell r="RI199">
            <v>45200</v>
          </cell>
          <cell r="RJ199">
            <v>0</v>
          </cell>
          <cell r="RK199">
            <v>45145</v>
          </cell>
          <cell r="RL199" t="str">
            <v>3962257</v>
          </cell>
          <cell r="RM199">
            <v>45231</v>
          </cell>
          <cell r="RN199" t="str">
            <v>3962283　</v>
          </cell>
          <cell r="RO199">
            <v>45200</v>
          </cell>
          <cell r="RP199" t="str">
            <v>3962266　</v>
          </cell>
          <cell r="RQ199">
            <v>45176</v>
          </cell>
          <cell r="RR199" t="str">
            <v>3962294　</v>
          </cell>
          <cell r="RS199">
            <v>45231</v>
          </cell>
          <cell r="RT199">
            <v>4062010</v>
          </cell>
          <cell r="RU199">
            <v>0</v>
          </cell>
          <cell r="RV199">
            <v>0</v>
          </cell>
        </row>
        <row r="200">
          <cell r="A200">
            <v>191</v>
          </cell>
          <cell r="B200">
            <v>45290</v>
          </cell>
          <cell r="C200" t="str">
            <v xml:space="preserve">HRB1303 AAI </v>
          </cell>
          <cell r="D200" t="str">
            <v>ARB30208</v>
          </cell>
          <cell r="E200" t="str">
            <v>THRB3208</v>
          </cell>
          <cell r="F200" t="str">
            <v>米国</v>
          </cell>
          <cell r="G200" t="str">
            <v>AAI</v>
          </cell>
          <cell r="H200" t="str">
            <v>制御盤</v>
          </cell>
          <cell r="I200" t="str">
            <v>南陵</v>
          </cell>
          <cell r="J200" t="str">
            <v>KD</v>
          </cell>
          <cell r="K200">
            <v>45248</v>
          </cell>
          <cell r="L200">
            <v>1</v>
          </cell>
          <cell r="M200">
            <v>1</v>
          </cell>
          <cell r="N200">
            <v>45260</v>
          </cell>
          <cell r="O200">
            <v>1</v>
          </cell>
          <cell r="P200">
            <v>45265</v>
          </cell>
          <cell r="Q200">
            <v>1</v>
          </cell>
          <cell r="R200">
            <v>45265</v>
          </cell>
          <cell r="S200">
            <v>1</v>
          </cell>
          <cell r="T200">
            <v>45266</v>
          </cell>
          <cell r="U200">
            <v>45266</v>
          </cell>
          <cell r="V200">
            <v>45268</v>
          </cell>
          <cell r="W200">
            <v>45268</v>
          </cell>
          <cell r="X200">
            <v>1</v>
          </cell>
          <cell r="Y200">
            <v>45269</v>
          </cell>
          <cell r="AA200">
            <v>45272</v>
          </cell>
          <cell r="AB200">
            <v>45273</v>
          </cell>
          <cell r="AC200" t="str">
            <v>45200</v>
          </cell>
          <cell r="AD200" t="str">
            <v>3962258</v>
          </cell>
          <cell r="AE200" t="str">
            <v>3962283　</v>
          </cell>
          <cell r="AF200" t="str">
            <v>3962267　</v>
          </cell>
          <cell r="AG200" t="str">
            <v>3962294　</v>
          </cell>
          <cell r="CR200">
            <v>45200</v>
          </cell>
          <cell r="CS200">
            <v>3962258</v>
          </cell>
          <cell r="CX200">
            <v>45231</v>
          </cell>
          <cell r="CY200">
            <v>3962283</v>
          </cell>
          <cell r="DB200" t="str">
            <v>　</v>
          </cell>
          <cell r="DC200" t="str">
            <v>　</v>
          </cell>
          <cell r="DL200" t="str">
            <v>　</v>
          </cell>
          <cell r="DM200" t="str">
            <v>　</v>
          </cell>
          <cell r="DR200">
            <v>45200</v>
          </cell>
          <cell r="DS200">
            <v>3962267</v>
          </cell>
          <cell r="DZ200" t="str">
            <v>　</v>
          </cell>
          <cell r="EA200" t="str">
            <v>　</v>
          </cell>
          <cell r="EB200">
            <v>45176</v>
          </cell>
          <cell r="EC200">
            <v>3962294</v>
          </cell>
          <cell r="EF200">
            <v>45231</v>
          </cell>
          <cell r="EG200">
            <v>4062010</v>
          </cell>
          <cell r="EJ200" t="str">
            <v>　</v>
          </cell>
          <cell r="EK200" t="str">
            <v>　</v>
          </cell>
          <cell r="EM200">
            <v>45245</v>
          </cell>
          <cell r="EN200">
            <v>45224</v>
          </cell>
          <cell r="EO200">
            <v>4062018</v>
          </cell>
          <cell r="ER200">
            <v>44943</v>
          </cell>
          <cell r="ES200">
            <v>3861947</v>
          </cell>
          <cell r="EX200">
            <v>45238</v>
          </cell>
          <cell r="EY200">
            <v>4062020</v>
          </cell>
          <cell r="RC200">
            <v>45272</v>
          </cell>
          <cell r="RD200">
            <v>0</v>
          </cell>
          <cell r="RE200">
            <v>45200</v>
          </cell>
          <cell r="RF200">
            <v>45231</v>
          </cell>
          <cell r="RG200">
            <v>0</v>
          </cell>
          <cell r="RH200">
            <v>0</v>
          </cell>
          <cell r="RI200">
            <v>45200</v>
          </cell>
          <cell r="RJ200">
            <v>0</v>
          </cell>
          <cell r="RK200">
            <v>45200</v>
          </cell>
          <cell r="RL200" t="str">
            <v>3962258</v>
          </cell>
          <cell r="RM200">
            <v>45231</v>
          </cell>
          <cell r="RN200" t="str">
            <v>3962283　</v>
          </cell>
          <cell r="RO200">
            <v>45200</v>
          </cell>
          <cell r="RP200" t="str">
            <v>3962267　</v>
          </cell>
          <cell r="RQ200">
            <v>45176</v>
          </cell>
          <cell r="RR200" t="str">
            <v>3962294　</v>
          </cell>
          <cell r="RS200">
            <v>45231</v>
          </cell>
          <cell r="RT200">
            <v>4062010</v>
          </cell>
          <cell r="RU200">
            <v>0</v>
          </cell>
          <cell r="RV200">
            <v>0</v>
          </cell>
        </row>
        <row r="201">
          <cell r="A201">
            <v>192</v>
          </cell>
          <cell r="B201">
            <v>45290</v>
          </cell>
          <cell r="C201" t="str">
            <v xml:space="preserve">HRB1303 AAI </v>
          </cell>
          <cell r="D201" t="str">
            <v>ARB30209</v>
          </cell>
          <cell r="E201" t="str">
            <v>THRB3209</v>
          </cell>
          <cell r="F201" t="str">
            <v>米国</v>
          </cell>
          <cell r="G201" t="str">
            <v>AAI</v>
          </cell>
          <cell r="H201" t="str">
            <v>制御盤</v>
          </cell>
          <cell r="I201" t="str">
            <v>南陵</v>
          </cell>
          <cell r="J201" t="str">
            <v>KD</v>
          </cell>
          <cell r="K201">
            <v>45250</v>
          </cell>
          <cell r="L201">
            <v>1</v>
          </cell>
          <cell r="M201">
            <v>1</v>
          </cell>
          <cell r="N201">
            <v>45261</v>
          </cell>
          <cell r="O201">
            <v>1</v>
          </cell>
          <cell r="P201">
            <v>45265</v>
          </cell>
          <cell r="Q201">
            <v>1</v>
          </cell>
          <cell r="R201">
            <v>45266</v>
          </cell>
          <cell r="S201">
            <v>1</v>
          </cell>
          <cell r="T201">
            <v>45266</v>
          </cell>
          <cell r="U201">
            <v>45267</v>
          </cell>
          <cell r="V201">
            <v>45268</v>
          </cell>
          <cell r="W201">
            <v>45268</v>
          </cell>
          <cell r="X201">
            <v>1</v>
          </cell>
          <cell r="Y201">
            <v>45269</v>
          </cell>
          <cell r="AA201">
            <v>45272</v>
          </cell>
          <cell r="AB201">
            <v>45273</v>
          </cell>
          <cell r="AC201" t="str">
            <v>45200</v>
          </cell>
          <cell r="AD201" t="str">
            <v>3962258</v>
          </cell>
          <cell r="AE201" t="str">
            <v>3962283　</v>
          </cell>
          <cell r="AF201" t="str">
            <v>3962267　</v>
          </cell>
          <cell r="AG201" t="str">
            <v>3962294　</v>
          </cell>
          <cell r="CR201">
            <v>45200</v>
          </cell>
          <cell r="CS201">
            <v>3962258</v>
          </cell>
          <cell r="CX201">
            <v>45231</v>
          </cell>
          <cell r="CY201">
            <v>3962283</v>
          </cell>
          <cell r="DB201" t="str">
            <v>　</v>
          </cell>
          <cell r="DC201" t="str">
            <v>　</v>
          </cell>
          <cell r="DL201" t="str">
            <v>　</v>
          </cell>
          <cell r="DM201" t="str">
            <v>　</v>
          </cell>
          <cell r="DR201">
            <v>45200</v>
          </cell>
          <cell r="DS201">
            <v>3962267</v>
          </cell>
          <cell r="DZ201" t="str">
            <v>　</v>
          </cell>
          <cell r="EA201" t="str">
            <v>　</v>
          </cell>
          <cell r="EB201">
            <v>45176</v>
          </cell>
          <cell r="EC201">
            <v>3962294</v>
          </cell>
          <cell r="EF201">
            <v>45245</v>
          </cell>
          <cell r="EG201">
            <v>4062011</v>
          </cell>
          <cell r="EJ201" t="str">
            <v>　</v>
          </cell>
          <cell r="EK201" t="str">
            <v>　</v>
          </cell>
          <cell r="EM201">
            <v>45245</v>
          </cell>
          <cell r="EN201">
            <v>45224</v>
          </cell>
          <cell r="EO201">
            <v>4062018</v>
          </cell>
          <cell r="ER201">
            <v>44943</v>
          </cell>
          <cell r="ES201">
            <v>3861947</v>
          </cell>
          <cell r="EX201">
            <v>45238</v>
          </cell>
          <cell r="EY201">
            <v>4062020</v>
          </cell>
          <cell r="RC201">
            <v>45272</v>
          </cell>
          <cell r="RD201">
            <v>0</v>
          </cell>
          <cell r="RE201">
            <v>45200</v>
          </cell>
          <cell r="RF201">
            <v>45231</v>
          </cell>
          <cell r="RG201">
            <v>0</v>
          </cell>
          <cell r="RH201">
            <v>0</v>
          </cell>
          <cell r="RI201">
            <v>45200</v>
          </cell>
          <cell r="RJ201">
            <v>0</v>
          </cell>
          <cell r="RK201">
            <v>45200</v>
          </cell>
          <cell r="RL201" t="str">
            <v>3962258</v>
          </cell>
          <cell r="RM201">
            <v>45231</v>
          </cell>
          <cell r="RN201" t="str">
            <v>3962283　</v>
          </cell>
          <cell r="RO201">
            <v>45200</v>
          </cell>
          <cell r="RP201" t="str">
            <v>3962267　</v>
          </cell>
          <cell r="RQ201">
            <v>45176</v>
          </cell>
          <cell r="RR201" t="str">
            <v>3962294　</v>
          </cell>
          <cell r="RS201">
            <v>45245</v>
          </cell>
          <cell r="RT201">
            <v>4062011</v>
          </cell>
          <cell r="RU201">
            <v>0</v>
          </cell>
          <cell r="RV201">
            <v>0</v>
          </cell>
        </row>
        <row r="202">
          <cell r="A202">
            <v>193</v>
          </cell>
          <cell r="B202">
            <v>45290</v>
          </cell>
          <cell r="C202" t="str">
            <v xml:space="preserve">HRB1303 AAI </v>
          </cell>
          <cell r="D202" t="str">
            <v>ARB30210</v>
          </cell>
          <cell r="E202" t="str">
            <v>THRB3210</v>
          </cell>
          <cell r="F202" t="str">
            <v>米国</v>
          </cell>
          <cell r="G202" t="str">
            <v>AAI</v>
          </cell>
          <cell r="H202" t="str">
            <v>制御盤</v>
          </cell>
          <cell r="I202" t="str">
            <v>南陵</v>
          </cell>
          <cell r="J202" t="str">
            <v>KD</v>
          </cell>
          <cell r="K202">
            <v>45250</v>
          </cell>
          <cell r="L202">
            <v>1</v>
          </cell>
          <cell r="M202">
            <v>1</v>
          </cell>
          <cell r="N202">
            <v>45261</v>
          </cell>
          <cell r="O202">
            <v>1</v>
          </cell>
          <cell r="P202">
            <v>45265</v>
          </cell>
          <cell r="Q202">
            <v>1</v>
          </cell>
          <cell r="R202">
            <v>45266</v>
          </cell>
          <cell r="S202">
            <v>1</v>
          </cell>
          <cell r="T202">
            <v>45266</v>
          </cell>
          <cell r="U202">
            <v>45266</v>
          </cell>
          <cell r="V202">
            <v>45268</v>
          </cell>
          <cell r="W202">
            <v>45269</v>
          </cell>
          <cell r="X202">
            <v>1</v>
          </cell>
          <cell r="Y202">
            <v>45269</v>
          </cell>
          <cell r="AA202">
            <v>45272</v>
          </cell>
          <cell r="AB202">
            <v>45273</v>
          </cell>
          <cell r="AC202" t="str">
            <v>45200</v>
          </cell>
          <cell r="AD202" t="str">
            <v>3962258</v>
          </cell>
          <cell r="AE202" t="str">
            <v>3962283　</v>
          </cell>
          <cell r="AF202" t="str">
            <v>3962267　</v>
          </cell>
          <cell r="AG202" t="str">
            <v>3962294　</v>
          </cell>
          <cell r="CR202">
            <v>45200</v>
          </cell>
          <cell r="CS202">
            <v>3962258</v>
          </cell>
          <cell r="CX202">
            <v>45231</v>
          </cell>
          <cell r="CY202">
            <v>3962283</v>
          </cell>
          <cell r="DB202" t="str">
            <v>　</v>
          </cell>
          <cell r="DC202" t="str">
            <v>　</v>
          </cell>
          <cell r="DL202" t="str">
            <v>　</v>
          </cell>
          <cell r="DM202" t="str">
            <v>　</v>
          </cell>
          <cell r="DR202">
            <v>45200</v>
          </cell>
          <cell r="DS202">
            <v>3962267</v>
          </cell>
          <cell r="DZ202" t="str">
            <v>　</v>
          </cell>
          <cell r="EA202" t="str">
            <v>　</v>
          </cell>
          <cell r="EB202">
            <v>45176</v>
          </cell>
          <cell r="EC202">
            <v>3962294</v>
          </cell>
          <cell r="EF202">
            <v>45245</v>
          </cell>
          <cell r="EG202">
            <v>4062011</v>
          </cell>
          <cell r="EJ202" t="str">
            <v>　</v>
          </cell>
          <cell r="EK202" t="str">
            <v>　</v>
          </cell>
          <cell r="EM202">
            <v>45245</v>
          </cell>
          <cell r="EN202">
            <v>45224</v>
          </cell>
          <cell r="EO202">
            <v>4062018</v>
          </cell>
          <cell r="ER202">
            <v>44943</v>
          </cell>
          <cell r="ES202">
            <v>3861947</v>
          </cell>
          <cell r="EX202">
            <v>45238</v>
          </cell>
          <cell r="EY202">
            <v>4062020</v>
          </cell>
          <cell r="RC202">
            <v>45272</v>
          </cell>
          <cell r="RD202">
            <v>0</v>
          </cell>
          <cell r="RE202">
            <v>45200</v>
          </cell>
          <cell r="RF202">
            <v>45231</v>
          </cell>
          <cell r="RG202">
            <v>0</v>
          </cell>
          <cell r="RH202">
            <v>0</v>
          </cell>
          <cell r="RI202">
            <v>45200</v>
          </cell>
          <cell r="RJ202">
            <v>0</v>
          </cell>
          <cell r="RK202">
            <v>45200</v>
          </cell>
          <cell r="RL202" t="str">
            <v>3962258</v>
          </cell>
          <cell r="RM202">
            <v>45231</v>
          </cell>
          <cell r="RN202" t="str">
            <v>3962283　</v>
          </cell>
          <cell r="RO202">
            <v>45200</v>
          </cell>
          <cell r="RP202" t="str">
            <v>3962267　</v>
          </cell>
          <cell r="RQ202">
            <v>45176</v>
          </cell>
          <cell r="RR202" t="str">
            <v>3962294　</v>
          </cell>
          <cell r="RS202">
            <v>45245</v>
          </cell>
          <cell r="RT202">
            <v>4062011</v>
          </cell>
          <cell r="RU202">
            <v>0</v>
          </cell>
          <cell r="RV202">
            <v>0</v>
          </cell>
        </row>
        <row r="203">
          <cell r="A203">
            <v>194</v>
          </cell>
          <cell r="B203">
            <v>45290</v>
          </cell>
          <cell r="C203" t="str">
            <v xml:space="preserve">HRB1303 AAI </v>
          </cell>
          <cell r="D203" t="str">
            <v>ARB30211</v>
          </cell>
          <cell r="E203" t="str">
            <v>THRB3211</v>
          </cell>
          <cell r="F203" t="str">
            <v>米国</v>
          </cell>
          <cell r="G203" t="str">
            <v>AAI</v>
          </cell>
          <cell r="H203" t="str">
            <v>制御盤</v>
          </cell>
          <cell r="I203" t="str">
            <v>南陵</v>
          </cell>
          <cell r="J203" t="str">
            <v>KD</v>
          </cell>
          <cell r="K203">
            <v>45251</v>
          </cell>
          <cell r="L203">
            <v>1</v>
          </cell>
          <cell r="M203">
            <v>1</v>
          </cell>
          <cell r="N203">
            <v>45261</v>
          </cell>
          <cell r="O203">
            <v>1</v>
          </cell>
          <cell r="P203">
            <v>45265</v>
          </cell>
          <cell r="Q203">
            <v>1</v>
          </cell>
          <cell r="R203">
            <v>45266</v>
          </cell>
          <cell r="S203">
            <v>1</v>
          </cell>
          <cell r="T203">
            <v>45266</v>
          </cell>
          <cell r="U203">
            <v>45267</v>
          </cell>
          <cell r="V203">
            <v>45269</v>
          </cell>
          <cell r="W203">
            <v>45269</v>
          </cell>
          <cell r="X203">
            <v>1</v>
          </cell>
          <cell r="Y203">
            <v>45269</v>
          </cell>
          <cell r="AA203">
            <v>45272</v>
          </cell>
          <cell r="AB203">
            <v>45273</v>
          </cell>
          <cell r="AC203" t="str">
            <v>45200</v>
          </cell>
          <cell r="AD203" t="str">
            <v>3962258</v>
          </cell>
          <cell r="AE203" t="str">
            <v>3962283　</v>
          </cell>
          <cell r="AF203" t="str">
            <v>3962267　</v>
          </cell>
          <cell r="AG203" t="str">
            <v>3962294　</v>
          </cell>
          <cell r="CR203">
            <v>45200</v>
          </cell>
          <cell r="CS203">
            <v>3962258</v>
          </cell>
          <cell r="CX203">
            <v>45231</v>
          </cell>
          <cell r="CY203">
            <v>3962283</v>
          </cell>
          <cell r="DB203" t="str">
            <v>　</v>
          </cell>
          <cell r="DC203" t="str">
            <v>　</v>
          </cell>
          <cell r="DL203" t="str">
            <v>　</v>
          </cell>
          <cell r="DM203" t="str">
            <v>　</v>
          </cell>
          <cell r="DR203">
            <v>45200</v>
          </cell>
          <cell r="DS203">
            <v>3962267</v>
          </cell>
          <cell r="DZ203" t="str">
            <v>　</v>
          </cell>
          <cell r="EA203" t="str">
            <v>　</v>
          </cell>
          <cell r="EB203">
            <v>45176</v>
          </cell>
          <cell r="EC203">
            <v>3962294</v>
          </cell>
          <cell r="EF203">
            <v>45245</v>
          </cell>
          <cell r="EG203">
            <v>4062011</v>
          </cell>
          <cell r="EJ203" t="str">
            <v>　</v>
          </cell>
          <cell r="EK203" t="str">
            <v>　</v>
          </cell>
          <cell r="EM203">
            <v>45245</v>
          </cell>
          <cell r="EN203">
            <v>45224</v>
          </cell>
          <cell r="EO203">
            <v>4062018</v>
          </cell>
          <cell r="ER203">
            <v>44943</v>
          </cell>
          <cell r="ES203">
            <v>3861947</v>
          </cell>
          <cell r="EX203">
            <v>45238</v>
          </cell>
          <cell r="EY203">
            <v>4062020</v>
          </cell>
          <cell r="RC203">
            <v>45272</v>
          </cell>
          <cell r="RD203">
            <v>0</v>
          </cell>
          <cell r="RE203">
            <v>45200</v>
          </cell>
          <cell r="RF203">
            <v>45231</v>
          </cell>
          <cell r="RG203">
            <v>0</v>
          </cell>
          <cell r="RH203">
            <v>0</v>
          </cell>
          <cell r="RI203">
            <v>45200</v>
          </cell>
          <cell r="RJ203">
            <v>0</v>
          </cell>
          <cell r="RK203">
            <v>45200</v>
          </cell>
          <cell r="RL203" t="str">
            <v>3962258</v>
          </cell>
          <cell r="RM203">
            <v>45231</v>
          </cell>
          <cell r="RN203" t="str">
            <v>3962283　</v>
          </cell>
          <cell r="RO203">
            <v>45200</v>
          </cell>
          <cell r="RP203" t="str">
            <v>3962267　</v>
          </cell>
          <cell r="RQ203">
            <v>45176</v>
          </cell>
          <cell r="RR203" t="str">
            <v>3962294　</v>
          </cell>
          <cell r="RS203">
            <v>45245</v>
          </cell>
          <cell r="RT203">
            <v>4062011</v>
          </cell>
          <cell r="RU203">
            <v>0</v>
          </cell>
          <cell r="RV203">
            <v>0</v>
          </cell>
        </row>
        <row r="204">
          <cell r="A204">
            <v>195</v>
          </cell>
          <cell r="C204" t="str">
            <v>HRB1003ATC</v>
          </cell>
          <cell r="D204" t="str">
            <v>RC130105</v>
          </cell>
          <cell r="F204" t="str">
            <v>EU</v>
          </cell>
          <cell r="G204" t="str">
            <v>AESA</v>
          </cell>
          <cell r="H204" t="str">
            <v>ATC盤</v>
          </cell>
          <cell r="I204" t="str">
            <v>須走</v>
          </cell>
          <cell r="J204" t="str">
            <v>土岐</v>
          </cell>
          <cell r="T204">
            <v>45265</v>
          </cell>
          <cell r="U204">
            <v>45255</v>
          </cell>
          <cell r="W204">
            <v>45261</v>
          </cell>
          <cell r="X204">
            <v>1</v>
          </cell>
          <cell r="Y204">
            <v>45279</v>
          </cell>
          <cell r="AA204">
            <v>45267</v>
          </cell>
          <cell r="AB204">
            <v>45268</v>
          </cell>
          <cell r="DB204" t="str">
            <v>　</v>
          </cell>
          <cell r="DC204" t="str">
            <v>　</v>
          </cell>
          <cell r="DL204" t="str">
            <v>　</v>
          </cell>
          <cell r="DM204" t="str">
            <v>　</v>
          </cell>
          <cell r="DZ204" t="str">
            <v>　</v>
          </cell>
          <cell r="EA204" t="str">
            <v>　</v>
          </cell>
          <cell r="EJ204" t="str">
            <v>　</v>
          </cell>
          <cell r="EK204" t="str">
            <v>　</v>
          </cell>
          <cell r="HM204">
            <v>45261</v>
          </cell>
          <cell r="HN204">
            <v>4062066</v>
          </cell>
          <cell r="RC204">
            <v>45267</v>
          </cell>
          <cell r="RD204">
            <v>0</v>
          </cell>
          <cell r="RE204">
            <v>0</v>
          </cell>
          <cell r="RF204">
            <v>0</v>
          </cell>
          <cell r="RG204">
            <v>0</v>
          </cell>
          <cell r="RH204">
            <v>0</v>
          </cell>
          <cell r="RI204">
            <v>0</v>
          </cell>
          <cell r="RJ204">
            <v>0</v>
          </cell>
          <cell r="RK204">
            <v>0</v>
          </cell>
          <cell r="RL204">
            <v>0</v>
          </cell>
          <cell r="RM204">
            <v>0</v>
          </cell>
          <cell r="RN204">
            <v>0</v>
          </cell>
          <cell r="RO204">
            <v>0</v>
          </cell>
          <cell r="RP204">
            <v>0</v>
          </cell>
          <cell r="RQ204">
            <v>0</v>
          </cell>
          <cell r="RR204">
            <v>0</v>
          </cell>
          <cell r="RS204">
            <v>0</v>
          </cell>
          <cell r="RT204">
            <v>0</v>
          </cell>
          <cell r="RU204">
            <v>0</v>
          </cell>
          <cell r="RV204">
            <v>0</v>
          </cell>
        </row>
        <row r="205">
          <cell r="A205">
            <v>196</v>
          </cell>
          <cell r="C205" t="str">
            <v>HRB1003ATC</v>
          </cell>
          <cell r="D205" t="str">
            <v>RC130106</v>
          </cell>
          <cell r="F205" t="str">
            <v>EU</v>
          </cell>
          <cell r="G205" t="str">
            <v>AESA</v>
          </cell>
          <cell r="H205" t="str">
            <v>ATC盤</v>
          </cell>
          <cell r="I205" t="str">
            <v>須走</v>
          </cell>
          <cell r="J205" t="str">
            <v>土岐</v>
          </cell>
          <cell r="T205">
            <v>45265</v>
          </cell>
          <cell r="U205">
            <v>45266</v>
          </cell>
          <cell r="W205">
            <v>45267</v>
          </cell>
          <cell r="X205">
            <v>1</v>
          </cell>
          <cell r="Y205">
            <v>45280</v>
          </cell>
          <cell r="AA205">
            <v>45267</v>
          </cell>
          <cell r="AB205">
            <v>45268</v>
          </cell>
          <cell r="DB205" t="str">
            <v>　</v>
          </cell>
          <cell r="DC205" t="str">
            <v>　</v>
          </cell>
          <cell r="DL205" t="str">
            <v>　</v>
          </cell>
          <cell r="DM205" t="str">
            <v>　</v>
          </cell>
          <cell r="DZ205" t="str">
            <v>　</v>
          </cell>
          <cell r="EA205" t="str">
            <v>　</v>
          </cell>
          <cell r="EJ205" t="str">
            <v>　</v>
          </cell>
          <cell r="EK205" t="str">
            <v>　</v>
          </cell>
          <cell r="HM205">
            <v>45261</v>
          </cell>
          <cell r="HN205">
            <v>4062066</v>
          </cell>
          <cell r="RC205">
            <v>45267</v>
          </cell>
          <cell r="RD205">
            <v>0</v>
          </cell>
          <cell r="RE205">
            <v>0</v>
          </cell>
          <cell r="RF205">
            <v>0</v>
          </cell>
          <cell r="RG205">
            <v>0</v>
          </cell>
          <cell r="RH205">
            <v>0</v>
          </cell>
          <cell r="RI205">
            <v>0</v>
          </cell>
          <cell r="RJ205">
            <v>0</v>
          </cell>
          <cell r="RK205">
            <v>0</v>
          </cell>
          <cell r="RL205">
            <v>0</v>
          </cell>
          <cell r="RM205">
            <v>0</v>
          </cell>
          <cell r="RN205">
            <v>0</v>
          </cell>
          <cell r="RO205">
            <v>0</v>
          </cell>
          <cell r="RP205">
            <v>0</v>
          </cell>
          <cell r="RQ205">
            <v>0</v>
          </cell>
          <cell r="RR205">
            <v>0</v>
          </cell>
          <cell r="RS205">
            <v>0</v>
          </cell>
          <cell r="RT205">
            <v>0</v>
          </cell>
          <cell r="RU205">
            <v>0</v>
          </cell>
          <cell r="RV205">
            <v>0</v>
          </cell>
        </row>
        <row r="206">
          <cell r="A206">
            <v>197</v>
          </cell>
          <cell r="B206">
            <v>45292</v>
          </cell>
          <cell r="C206" t="str">
            <v xml:space="preserve">HRB3504   </v>
          </cell>
          <cell r="D206" t="str">
            <v>35045005 </v>
          </cell>
          <cell r="F206" t="str">
            <v>日本</v>
          </cell>
          <cell r="G206" t="str">
            <v> （株）三神鈑金工業所 </v>
          </cell>
          <cell r="H206" t="str">
            <v>制御盤</v>
          </cell>
          <cell r="I206" t="str">
            <v>南陵</v>
          </cell>
          <cell r="J206" t="str">
            <v>富士宮</v>
          </cell>
          <cell r="K206">
            <v>45250</v>
          </cell>
          <cell r="L206">
            <v>0.95</v>
          </cell>
          <cell r="M206">
            <v>1</v>
          </cell>
          <cell r="N206">
            <v>45251</v>
          </cell>
          <cell r="O206">
            <v>1</v>
          </cell>
          <cell r="P206">
            <v>45255</v>
          </cell>
          <cell r="Q206">
            <v>1</v>
          </cell>
          <cell r="R206">
            <v>45266</v>
          </cell>
          <cell r="S206">
            <v>1</v>
          </cell>
          <cell r="T206">
            <v>45266</v>
          </cell>
          <cell r="U206">
            <v>45259</v>
          </cell>
          <cell r="V206">
            <v>45267</v>
          </cell>
          <cell r="W206">
            <v>45265</v>
          </cell>
          <cell r="X206">
            <v>1</v>
          </cell>
          <cell r="Y206">
            <v>45276</v>
          </cell>
          <cell r="Z206">
            <v>45275</v>
          </cell>
          <cell r="AC206" t="str">
            <v>45250</v>
          </cell>
          <cell r="AD206" t="str">
            <v>4062015</v>
          </cell>
          <cell r="AE206" t="str">
            <v>4062015</v>
          </cell>
          <cell r="AF206" t="str">
            <v>4062015</v>
          </cell>
          <cell r="AG206" t="str">
            <v>4062015</v>
          </cell>
          <cell r="CL206">
            <v>45250</v>
          </cell>
          <cell r="CM206">
            <v>4062015</v>
          </cell>
          <cell r="DB206">
            <v>45250</v>
          </cell>
          <cell r="DC206">
            <v>4062015</v>
          </cell>
          <cell r="DL206">
            <v>45250</v>
          </cell>
          <cell r="DM206">
            <v>4062015</v>
          </cell>
          <cell r="DZ206">
            <v>45250</v>
          </cell>
          <cell r="EA206">
            <v>4062015</v>
          </cell>
          <cell r="EJ206">
            <v>45250</v>
          </cell>
          <cell r="EK206">
            <v>4062015</v>
          </cell>
          <cell r="GM206">
            <v>45202</v>
          </cell>
          <cell r="GN206">
            <v>4062005</v>
          </cell>
          <cell r="GS206">
            <v>45202</v>
          </cell>
          <cell r="GT206">
            <v>4062006</v>
          </cell>
          <cell r="HE206">
            <v>45195</v>
          </cell>
          <cell r="HF206">
            <v>3962322</v>
          </cell>
          <cell r="RC206">
            <v>45275</v>
          </cell>
          <cell r="RD206">
            <v>0</v>
          </cell>
          <cell r="RE206">
            <v>0</v>
          </cell>
          <cell r="RF206">
            <v>0</v>
          </cell>
          <cell r="RG206">
            <v>0</v>
          </cell>
          <cell r="RH206">
            <v>0</v>
          </cell>
          <cell r="RI206">
            <v>0</v>
          </cell>
          <cell r="RJ206">
            <v>45250</v>
          </cell>
          <cell r="RK206">
            <v>0</v>
          </cell>
          <cell r="RL206">
            <v>0</v>
          </cell>
          <cell r="RM206">
            <v>0</v>
          </cell>
          <cell r="RN206">
            <v>0</v>
          </cell>
          <cell r="RO206">
            <v>0</v>
          </cell>
          <cell r="RP206">
            <v>0</v>
          </cell>
          <cell r="RQ206">
            <v>0</v>
          </cell>
          <cell r="RR206">
            <v>0</v>
          </cell>
          <cell r="RS206">
            <v>0</v>
          </cell>
          <cell r="RT206">
            <v>0</v>
          </cell>
          <cell r="RU206">
            <v>45250</v>
          </cell>
          <cell r="RV206" t="str">
            <v>4062015</v>
          </cell>
        </row>
        <row r="207">
          <cell r="A207">
            <v>198</v>
          </cell>
          <cell r="B207">
            <v>45261</v>
          </cell>
          <cell r="C207" t="str">
            <v>HRB8025</v>
          </cell>
          <cell r="D207">
            <v>80255337</v>
          </cell>
          <cell r="E207">
            <v>112622</v>
          </cell>
          <cell r="F207" t="str">
            <v>日本</v>
          </cell>
          <cell r="G207" t="str">
            <v>（株）アマダベンディングＳ部</v>
          </cell>
          <cell r="H207" t="str">
            <v>制御盤</v>
          </cell>
          <cell r="I207" t="str">
            <v>南陵</v>
          </cell>
          <cell r="J207" t="str">
            <v>土岐</v>
          </cell>
          <cell r="K207">
            <v>45251</v>
          </cell>
          <cell r="L207">
            <v>1</v>
          </cell>
          <cell r="M207">
            <v>1</v>
          </cell>
          <cell r="N207">
            <v>45262</v>
          </cell>
          <cell r="O207">
            <v>1</v>
          </cell>
          <cell r="P207">
            <v>45265</v>
          </cell>
          <cell r="Q207">
            <v>1</v>
          </cell>
          <cell r="R207">
            <v>45267</v>
          </cell>
          <cell r="S207">
            <v>1</v>
          </cell>
          <cell r="T207">
            <v>45267</v>
          </cell>
          <cell r="U207">
            <v>45267</v>
          </cell>
          <cell r="V207">
            <v>45269</v>
          </cell>
          <cell r="W207">
            <v>45269</v>
          </cell>
          <cell r="X207">
            <v>1</v>
          </cell>
          <cell r="Y207">
            <v>45272</v>
          </cell>
          <cell r="AA207">
            <v>45272</v>
          </cell>
          <cell r="AB207">
            <v>45273</v>
          </cell>
          <cell r="AC207" t="str">
            <v>45206</v>
          </cell>
          <cell r="AD207" t="str">
            <v>3962299</v>
          </cell>
          <cell r="AE207" t="str">
            <v>3962283　</v>
          </cell>
          <cell r="AF207" t="str">
            <v>3962286　</v>
          </cell>
          <cell r="AG207" t="str">
            <v>3962292　</v>
          </cell>
          <cell r="CF207">
            <v>45206</v>
          </cell>
          <cell r="CG207">
            <v>3962299</v>
          </cell>
          <cell r="CX207">
            <v>45231</v>
          </cell>
          <cell r="CY207">
            <v>3962283</v>
          </cell>
          <cell r="DB207" t="str">
            <v>　</v>
          </cell>
          <cell r="DC207" t="str">
            <v>　</v>
          </cell>
          <cell r="DF207">
            <v>45231</v>
          </cell>
          <cell r="DG207">
            <v>3962286</v>
          </cell>
          <cell r="DL207" t="str">
            <v>　</v>
          </cell>
          <cell r="DM207" t="str">
            <v>　</v>
          </cell>
          <cell r="DV207">
            <v>45231</v>
          </cell>
          <cell r="DW207">
            <v>3962292</v>
          </cell>
          <cell r="DZ207" t="str">
            <v>　</v>
          </cell>
          <cell r="EA207" t="str">
            <v>　</v>
          </cell>
          <cell r="EF207">
            <v>45245</v>
          </cell>
          <cell r="EG207">
            <v>4062011</v>
          </cell>
          <cell r="EJ207" t="str">
            <v>　</v>
          </cell>
          <cell r="EK207" t="str">
            <v>　</v>
          </cell>
          <cell r="EM207">
            <v>45245</v>
          </cell>
          <cell r="EX207">
            <v>45238</v>
          </cell>
          <cell r="EY207">
            <v>4062020</v>
          </cell>
          <cell r="RC207">
            <v>45272</v>
          </cell>
          <cell r="RD207">
            <v>45206</v>
          </cell>
          <cell r="RE207">
            <v>0</v>
          </cell>
          <cell r="RF207">
            <v>45231</v>
          </cell>
          <cell r="RG207">
            <v>0</v>
          </cell>
          <cell r="RH207">
            <v>45231</v>
          </cell>
          <cell r="RI207">
            <v>0</v>
          </cell>
          <cell r="RJ207">
            <v>0</v>
          </cell>
          <cell r="RK207">
            <v>45206</v>
          </cell>
          <cell r="RL207" t="str">
            <v>3962299</v>
          </cell>
          <cell r="RM207">
            <v>45231</v>
          </cell>
          <cell r="RN207" t="str">
            <v>3962283　</v>
          </cell>
          <cell r="RO207">
            <v>45231</v>
          </cell>
          <cell r="RP207" t="str">
            <v>3962286　</v>
          </cell>
          <cell r="RQ207">
            <v>45231</v>
          </cell>
          <cell r="RR207" t="str">
            <v>3962292　</v>
          </cell>
          <cell r="RS207">
            <v>45245</v>
          </cell>
          <cell r="RT207">
            <v>4062011</v>
          </cell>
          <cell r="RU207">
            <v>0</v>
          </cell>
          <cell r="RV207">
            <v>0</v>
          </cell>
        </row>
        <row r="208">
          <cell r="A208">
            <v>199</v>
          </cell>
          <cell r="B208">
            <v>45261</v>
          </cell>
          <cell r="C208" t="str">
            <v>HRBC8025</v>
          </cell>
          <cell r="D208">
            <v>80255342</v>
          </cell>
          <cell r="E208" t="str">
            <v>CN0153</v>
          </cell>
          <cell r="F208" t="str">
            <v>中国</v>
          </cell>
          <cell r="G208" t="str">
            <v>ＣＨＩＮＡ</v>
          </cell>
          <cell r="H208" t="str">
            <v>制御盤</v>
          </cell>
          <cell r="I208" t="str">
            <v>南陵</v>
          </cell>
          <cell r="J208" t="str">
            <v>土岐</v>
          </cell>
          <cell r="K208">
            <v>45251</v>
          </cell>
          <cell r="L208">
            <v>1</v>
          </cell>
          <cell r="M208">
            <v>1</v>
          </cell>
          <cell r="N208">
            <v>45262</v>
          </cell>
          <cell r="O208">
            <v>1</v>
          </cell>
          <cell r="P208">
            <v>45265</v>
          </cell>
          <cell r="Q208">
            <v>1</v>
          </cell>
          <cell r="R208">
            <v>45267</v>
          </cell>
          <cell r="S208">
            <v>1</v>
          </cell>
          <cell r="T208">
            <v>45267</v>
          </cell>
          <cell r="U208">
            <v>45268</v>
          </cell>
          <cell r="V208">
            <v>45269</v>
          </cell>
          <cell r="W208">
            <v>45269</v>
          </cell>
          <cell r="X208">
            <v>1</v>
          </cell>
          <cell r="Y208">
            <v>45272</v>
          </cell>
          <cell r="AA208">
            <v>45272</v>
          </cell>
          <cell r="AB208">
            <v>45273</v>
          </cell>
          <cell r="AC208" t="str">
            <v>45145</v>
          </cell>
          <cell r="AD208" t="str">
            <v>3962257</v>
          </cell>
          <cell r="AE208" t="str">
            <v>3962283　</v>
          </cell>
          <cell r="AF208" t="str">
            <v>3962266　</v>
          </cell>
          <cell r="AG208" t="str">
            <v>3962294　</v>
          </cell>
          <cell r="CP208">
            <v>45145</v>
          </cell>
          <cell r="CQ208">
            <v>3962257</v>
          </cell>
          <cell r="CX208">
            <v>45231</v>
          </cell>
          <cell r="CY208">
            <v>3962283</v>
          </cell>
          <cell r="DB208" t="str">
            <v>　</v>
          </cell>
          <cell r="DC208" t="str">
            <v>　</v>
          </cell>
          <cell r="DL208" t="str">
            <v>　</v>
          </cell>
          <cell r="DM208" t="str">
            <v>　</v>
          </cell>
          <cell r="DP208">
            <v>45200</v>
          </cell>
          <cell r="DQ208">
            <v>3962266</v>
          </cell>
          <cell r="DZ208" t="str">
            <v>　</v>
          </cell>
          <cell r="EA208" t="str">
            <v>　</v>
          </cell>
          <cell r="EB208">
            <v>45176</v>
          </cell>
          <cell r="EC208">
            <v>3962294</v>
          </cell>
          <cell r="EF208">
            <v>45245</v>
          </cell>
          <cell r="EG208">
            <v>4062011</v>
          </cell>
          <cell r="EJ208" t="str">
            <v>　</v>
          </cell>
          <cell r="EK208" t="str">
            <v>　</v>
          </cell>
          <cell r="EM208">
            <v>45245</v>
          </cell>
          <cell r="EZ208">
            <v>45031</v>
          </cell>
          <cell r="FA208">
            <v>3962130</v>
          </cell>
          <cell r="RC208">
            <v>45272</v>
          </cell>
          <cell r="RD208">
            <v>0</v>
          </cell>
          <cell r="RE208">
            <v>45145</v>
          </cell>
          <cell r="RF208">
            <v>45231</v>
          </cell>
          <cell r="RG208">
            <v>0</v>
          </cell>
          <cell r="RH208">
            <v>0</v>
          </cell>
          <cell r="RI208">
            <v>45200</v>
          </cell>
          <cell r="RJ208">
            <v>0</v>
          </cell>
          <cell r="RK208">
            <v>45145</v>
          </cell>
          <cell r="RL208" t="str">
            <v>3962257</v>
          </cell>
          <cell r="RM208">
            <v>45231</v>
          </cell>
          <cell r="RN208" t="str">
            <v>3962283　</v>
          </cell>
          <cell r="RO208">
            <v>45200</v>
          </cell>
          <cell r="RP208" t="str">
            <v>3962266　</v>
          </cell>
          <cell r="RQ208">
            <v>45176</v>
          </cell>
          <cell r="RR208" t="str">
            <v>3962294　</v>
          </cell>
          <cell r="RS208">
            <v>45245</v>
          </cell>
          <cell r="RT208">
            <v>4062011</v>
          </cell>
          <cell r="RU208">
            <v>0</v>
          </cell>
          <cell r="RV208">
            <v>0</v>
          </cell>
        </row>
        <row r="209">
          <cell r="A209">
            <v>200</v>
          </cell>
          <cell r="B209">
            <v>45290</v>
          </cell>
          <cell r="C209" t="str">
            <v xml:space="preserve">HRB2204 AAI </v>
          </cell>
          <cell r="D209" t="str">
            <v>ARB20246</v>
          </cell>
          <cell r="E209" t="str">
            <v>THRB2246</v>
          </cell>
          <cell r="F209" t="str">
            <v>米国</v>
          </cell>
          <cell r="G209" t="str">
            <v>AAI</v>
          </cell>
          <cell r="H209" t="str">
            <v>制御盤</v>
          </cell>
          <cell r="I209" t="str">
            <v>南陵</v>
          </cell>
          <cell r="J209" t="str">
            <v>KD</v>
          </cell>
          <cell r="K209">
            <v>45261</v>
          </cell>
          <cell r="L209">
            <v>1</v>
          </cell>
          <cell r="M209">
            <v>1</v>
          </cell>
          <cell r="N209">
            <v>45265</v>
          </cell>
          <cell r="O209">
            <v>1</v>
          </cell>
          <cell r="P209">
            <v>45266</v>
          </cell>
          <cell r="Q209">
            <v>1</v>
          </cell>
          <cell r="R209">
            <v>45268</v>
          </cell>
          <cell r="S209">
            <v>1</v>
          </cell>
          <cell r="T209">
            <v>45268</v>
          </cell>
          <cell r="U209">
            <v>45268</v>
          </cell>
          <cell r="V209">
            <v>45272</v>
          </cell>
          <cell r="W209">
            <v>45272</v>
          </cell>
          <cell r="X209">
            <v>1</v>
          </cell>
          <cell r="Y209">
            <v>45276</v>
          </cell>
          <cell r="AA209">
            <v>45274</v>
          </cell>
          <cell r="AB209">
            <v>45275</v>
          </cell>
          <cell r="AC209" t="str">
            <v>45000</v>
          </cell>
          <cell r="AD209" t="str">
            <v>3962090</v>
          </cell>
          <cell r="AE209" t="str">
            <v>3962194　</v>
          </cell>
          <cell r="AF209" t="str">
            <v>3962108　</v>
          </cell>
          <cell r="AG209" t="str">
            <v>3962115　</v>
          </cell>
          <cell r="CT209">
            <v>45000</v>
          </cell>
          <cell r="CU209">
            <v>3962090</v>
          </cell>
          <cell r="CZ209">
            <v>45048</v>
          </cell>
          <cell r="DA209">
            <v>3962194</v>
          </cell>
          <cell r="DB209" t="str">
            <v>　</v>
          </cell>
          <cell r="DC209" t="str">
            <v>　</v>
          </cell>
          <cell r="DL209" t="str">
            <v>　</v>
          </cell>
          <cell r="DM209" t="str">
            <v>　</v>
          </cell>
          <cell r="DT209">
            <v>45000</v>
          </cell>
          <cell r="DU209">
            <v>3962108</v>
          </cell>
          <cell r="DZ209" t="str">
            <v>　</v>
          </cell>
          <cell r="EA209" t="str">
            <v>　</v>
          </cell>
          <cell r="ED209">
            <v>45000</v>
          </cell>
          <cell r="EE209">
            <v>3962115</v>
          </cell>
          <cell r="EH209">
            <v>45245</v>
          </cell>
          <cell r="EI209">
            <v>4062013</v>
          </cell>
          <cell r="EJ209" t="str">
            <v>　</v>
          </cell>
          <cell r="EK209" t="str">
            <v>　</v>
          </cell>
          <cell r="EM209">
            <v>45245</v>
          </cell>
          <cell r="EP209">
            <v>45224</v>
          </cell>
          <cell r="EQ209">
            <v>4062019</v>
          </cell>
          <cell r="EX209">
            <v>45238</v>
          </cell>
          <cell r="EY209">
            <v>4062020</v>
          </cell>
          <cell r="FS209" t="str">
            <v>●</v>
          </cell>
          <cell r="GG209">
            <v>45000</v>
          </cell>
          <cell r="GH209">
            <v>3962155</v>
          </cell>
          <cell r="RC209">
            <v>45274</v>
          </cell>
          <cell r="RD209">
            <v>0</v>
          </cell>
          <cell r="RE209">
            <v>45000</v>
          </cell>
          <cell r="RF209">
            <v>0</v>
          </cell>
          <cell r="RG209">
            <v>45048</v>
          </cell>
          <cell r="RH209">
            <v>0</v>
          </cell>
          <cell r="RI209">
            <v>45000</v>
          </cell>
          <cell r="RJ209">
            <v>0</v>
          </cell>
          <cell r="RK209">
            <v>45000</v>
          </cell>
          <cell r="RL209" t="str">
            <v>3962090</v>
          </cell>
          <cell r="RM209">
            <v>45048</v>
          </cell>
          <cell r="RN209" t="str">
            <v>3962194　</v>
          </cell>
          <cell r="RO209">
            <v>45000</v>
          </cell>
          <cell r="RP209" t="str">
            <v>3962108　</v>
          </cell>
          <cell r="RQ209">
            <v>45000</v>
          </cell>
          <cell r="RR209" t="str">
            <v>3962115　</v>
          </cell>
          <cell r="RS209">
            <v>45245</v>
          </cell>
          <cell r="RT209">
            <v>4062013</v>
          </cell>
          <cell r="RU209">
            <v>0</v>
          </cell>
          <cell r="RV209">
            <v>0</v>
          </cell>
        </row>
        <row r="210">
          <cell r="A210">
            <v>201</v>
          </cell>
          <cell r="B210">
            <v>45290</v>
          </cell>
          <cell r="C210" t="str">
            <v xml:space="preserve">HRB2204 AAI </v>
          </cell>
          <cell r="D210" t="str">
            <v>ARB20251</v>
          </cell>
          <cell r="E210" t="str">
            <v>THRB2251</v>
          </cell>
          <cell r="F210" t="str">
            <v>米国</v>
          </cell>
          <cell r="G210" t="str">
            <v>AAI</v>
          </cell>
          <cell r="H210" t="str">
            <v>制御盤</v>
          </cell>
          <cell r="I210" t="str">
            <v>南陵</v>
          </cell>
          <cell r="J210" t="str">
            <v>KD</v>
          </cell>
          <cell r="K210">
            <v>45261</v>
          </cell>
          <cell r="L210">
            <v>1</v>
          </cell>
          <cell r="M210">
            <v>1</v>
          </cell>
          <cell r="N210">
            <v>45265</v>
          </cell>
          <cell r="O210">
            <v>1</v>
          </cell>
          <cell r="P210">
            <v>45266</v>
          </cell>
          <cell r="Q210">
            <v>1</v>
          </cell>
          <cell r="R210">
            <v>45268</v>
          </cell>
          <cell r="S210">
            <v>1</v>
          </cell>
          <cell r="T210">
            <v>45268</v>
          </cell>
          <cell r="U210">
            <v>45269</v>
          </cell>
          <cell r="V210">
            <v>45272</v>
          </cell>
          <cell r="W210">
            <v>45272</v>
          </cell>
          <cell r="X210">
            <v>1</v>
          </cell>
          <cell r="Y210">
            <v>45276</v>
          </cell>
          <cell r="AA210">
            <v>45274</v>
          </cell>
          <cell r="AB210">
            <v>45275</v>
          </cell>
          <cell r="AC210" t="str">
            <v>45000</v>
          </cell>
          <cell r="AD210" t="str">
            <v>3962090</v>
          </cell>
          <cell r="AE210" t="str">
            <v>3962194　</v>
          </cell>
          <cell r="AF210" t="str">
            <v>3962108　</v>
          </cell>
          <cell r="AG210" t="str">
            <v>3962115　</v>
          </cell>
          <cell r="CT210">
            <v>45000</v>
          </cell>
          <cell r="CU210">
            <v>3962090</v>
          </cell>
          <cell r="CZ210">
            <v>45048</v>
          </cell>
          <cell r="DA210">
            <v>3962194</v>
          </cell>
          <cell r="DB210" t="str">
            <v>　</v>
          </cell>
          <cell r="DC210" t="str">
            <v>　</v>
          </cell>
          <cell r="DL210" t="str">
            <v>　</v>
          </cell>
          <cell r="DM210" t="str">
            <v>　</v>
          </cell>
          <cell r="DT210">
            <v>45000</v>
          </cell>
          <cell r="DU210">
            <v>3962108</v>
          </cell>
          <cell r="DZ210" t="str">
            <v>　</v>
          </cell>
          <cell r="EA210" t="str">
            <v>　</v>
          </cell>
          <cell r="ED210">
            <v>45000</v>
          </cell>
          <cell r="EE210">
            <v>3962115</v>
          </cell>
          <cell r="EH210">
            <v>45245</v>
          </cell>
          <cell r="EI210">
            <v>4062013</v>
          </cell>
          <cell r="EJ210" t="str">
            <v>　</v>
          </cell>
          <cell r="EK210" t="str">
            <v>　</v>
          </cell>
          <cell r="EM210">
            <v>45245</v>
          </cell>
          <cell r="EP210">
            <v>45224</v>
          </cell>
          <cell r="EQ210">
            <v>4062019</v>
          </cell>
          <cell r="EX210">
            <v>45238</v>
          </cell>
          <cell r="EY210">
            <v>4062020</v>
          </cell>
          <cell r="FS210" t="str">
            <v>●</v>
          </cell>
          <cell r="GG210">
            <v>45000</v>
          </cell>
          <cell r="GH210">
            <v>3962155</v>
          </cell>
          <cell r="RC210">
            <v>45274</v>
          </cell>
          <cell r="RD210">
            <v>0</v>
          </cell>
          <cell r="RE210">
            <v>45000</v>
          </cell>
          <cell r="RF210">
            <v>0</v>
          </cell>
          <cell r="RG210">
            <v>45048</v>
          </cell>
          <cell r="RH210">
            <v>0</v>
          </cell>
          <cell r="RI210">
            <v>45000</v>
          </cell>
          <cell r="RJ210">
            <v>0</v>
          </cell>
          <cell r="RK210">
            <v>45000</v>
          </cell>
          <cell r="RL210" t="str">
            <v>3962090</v>
          </cell>
          <cell r="RM210">
            <v>45048</v>
          </cell>
          <cell r="RN210" t="str">
            <v>3962194　</v>
          </cell>
          <cell r="RO210">
            <v>45000</v>
          </cell>
          <cell r="RP210" t="str">
            <v>3962108　</v>
          </cell>
          <cell r="RQ210">
            <v>45000</v>
          </cell>
          <cell r="RR210" t="str">
            <v>3962115　</v>
          </cell>
          <cell r="RS210">
            <v>45245</v>
          </cell>
          <cell r="RT210">
            <v>4062013</v>
          </cell>
          <cell r="RU210">
            <v>0</v>
          </cell>
          <cell r="RV210">
            <v>0</v>
          </cell>
        </row>
        <row r="211">
          <cell r="A211">
            <v>202</v>
          </cell>
          <cell r="B211">
            <v>45290</v>
          </cell>
          <cell r="C211" t="str">
            <v xml:space="preserve">HRB2204 AAI </v>
          </cell>
          <cell r="D211" t="str">
            <v>ARB20255</v>
          </cell>
          <cell r="E211" t="str">
            <v>THRB2255</v>
          </cell>
          <cell r="F211" t="str">
            <v>米国</v>
          </cell>
          <cell r="G211" t="str">
            <v>AAI</v>
          </cell>
          <cell r="H211" t="str">
            <v>制御盤</v>
          </cell>
          <cell r="I211" t="str">
            <v>南陵</v>
          </cell>
          <cell r="J211" t="str">
            <v>KD</v>
          </cell>
          <cell r="K211">
            <v>45262</v>
          </cell>
          <cell r="L211">
            <v>1</v>
          </cell>
          <cell r="M211">
            <v>1</v>
          </cell>
          <cell r="N211">
            <v>45265</v>
          </cell>
          <cell r="O211">
            <v>1</v>
          </cell>
          <cell r="P211">
            <v>45266</v>
          </cell>
          <cell r="Q211">
            <v>1</v>
          </cell>
          <cell r="R211">
            <v>45268</v>
          </cell>
          <cell r="S211">
            <v>1</v>
          </cell>
          <cell r="T211">
            <v>45268</v>
          </cell>
          <cell r="U211">
            <v>45269</v>
          </cell>
          <cell r="V211">
            <v>45272</v>
          </cell>
          <cell r="W211">
            <v>45272</v>
          </cell>
          <cell r="X211">
            <v>1</v>
          </cell>
          <cell r="Y211">
            <v>45276</v>
          </cell>
          <cell r="AA211">
            <v>45274</v>
          </cell>
          <cell r="AB211">
            <v>45275</v>
          </cell>
          <cell r="AC211" t="str">
            <v>45000</v>
          </cell>
          <cell r="AD211" t="str">
            <v>3962090</v>
          </cell>
          <cell r="AE211" t="str">
            <v>3962195　</v>
          </cell>
          <cell r="AF211" t="str">
            <v>3962108　</v>
          </cell>
          <cell r="AG211" t="str">
            <v>3962115　</v>
          </cell>
          <cell r="CT211">
            <v>45000</v>
          </cell>
          <cell r="CU211">
            <v>3962090</v>
          </cell>
          <cell r="CZ211">
            <v>45078</v>
          </cell>
          <cell r="DA211">
            <v>3962195</v>
          </cell>
          <cell r="DB211" t="str">
            <v>　</v>
          </cell>
          <cell r="DC211" t="str">
            <v>　</v>
          </cell>
          <cell r="DL211" t="str">
            <v>　</v>
          </cell>
          <cell r="DM211" t="str">
            <v>　</v>
          </cell>
          <cell r="DT211">
            <v>45000</v>
          </cell>
          <cell r="DU211">
            <v>3962108</v>
          </cell>
          <cell r="DZ211" t="str">
            <v>　</v>
          </cell>
          <cell r="EA211" t="str">
            <v>　</v>
          </cell>
          <cell r="ED211">
            <v>45000</v>
          </cell>
          <cell r="EE211">
            <v>3962115</v>
          </cell>
          <cell r="EH211">
            <v>45245</v>
          </cell>
          <cell r="EI211">
            <v>4062013</v>
          </cell>
          <cell r="EJ211" t="str">
            <v>　</v>
          </cell>
          <cell r="EK211" t="str">
            <v>　</v>
          </cell>
          <cell r="EM211">
            <v>45245</v>
          </cell>
          <cell r="EP211">
            <v>45224</v>
          </cell>
          <cell r="EQ211">
            <v>4062019</v>
          </cell>
          <cell r="EX211">
            <v>45238</v>
          </cell>
          <cell r="EY211">
            <v>4062020</v>
          </cell>
          <cell r="FS211" t="str">
            <v>●</v>
          </cell>
          <cell r="GG211">
            <v>45000</v>
          </cell>
          <cell r="GH211">
            <v>3962155</v>
          </cell>
          <cell r="RC211">
            <v>45274</v>
          </cell>
          <cell r="RD211">
            <v>0</v>
          </cell>
          <cell r="RE211">
            <v>45000</v>
          </cell>
          <cell r="RF211">
            <v>0</v>
          </cell>
          <cell r="RG211">
            <v>45078</v>
          </cell>
          <cell r="RH211">
            <v>0</v>
          </cell>
          <cell r="RI211">
            <v>45000</v>
          </cell>
          <cell r="RJ211">
            <v>0</v>
          </cell>
          <cell r="RK211">
            <v>45000</v>
          </cell>
          <cell r="RL211" t="str">
            <v>3962090</v>
          </cell>
          <cell r="RM211">
            <v>45078</v>
          </cell>
          <cell r="RN211" t="str">
            <v>3962195　</v>
          </cell>
          <cell r="RO211">
            <v>45000</v>
          </cell>
          <cell r="RP211" t="str">
            <v>3962108　</v>
          </cell>
          <cell r="RQ211">
            <v>45000</v>
          </cell>
          <cell r="RR211" t="str">
            <v>3962115　</v>
          </cell>
          <cell r="RS211">
            <v>45245</v>
          </cell>
          <cell r="RT211">
            <v>4062013</v>
          </cell>
          <cell r="RU211">
            <v>0</v>
          </cell>
          <cell r="RV211">
            <v>0</v>
          </cell>
        </row>
        <row r="212">
          <cell r="A212">
            <v>203</v>
          </cell>
          <cell r="B212">
            <v>45290</v>
          </cell>
          <cell r="C212" t="str">
            <v xml:space="preserve">HRB2204 AAI </v>
          </cell>
          <cell r="D212" t="str">
            <v>ARB20256</v>
          </cell>
          <cell r="E212" t="str">
            <v>THRB2256</v>
          </cell>
          <cell r="F212" t="str">
            <v>米国</v>
          </cell>
          <cell r="G212" t="str">
            <v>AAI</v>
          </cell>
          <cell r="H212" t="str">
            <v>制御盤</v>
          </cell>
          <cell r="I212" t="str">
            <v>南陵</v>
          </cell>
          <cell r="J212" t="str">
            <v>KD</v>
          </cell>
          <cell r="K212">
            <v>45262</v>
          </cell>
          <cell r="L212">
            <v>1</v>
          </cell>
          <cell r="M212">
            <v>1</v>
          </cell>
          <cell r="N212">
            <v>45266</v>
          </cell>
          <cell r="O212">
            <v>1</v>
          </cell>
          <cell r="P212">
            <v>45267</v>
          </cell>
          <cell r="Q212">
            <v>1</v>
          </cell>
          <cell r="R212">
            <v>45269</v>
          </cell>
          <cell r="S212">
            <v>1</v>
          </cell>
          <cell r="T212">
            <v>45269</v>
          </cell>
          <cell r="U212">
            <v>45272</v>
          </cell>
          <cell r="V212">
            <v>45273</v>
          </cell>
          <cell r="W212">
            <v>45273</v>
          </cell>
          <cell r="X212">
            <v>1</v>
          </cell>
          <cell r="Y212">
            <v>45276</v>
          </cell>
          <cell r="AA212">
            <v>45274</v>
          </cell>
          <cell r="AB212">
            <v>45275</v>
          </cell>
          <cell r="AC212" t="str">
            <v>45000</v>
          </cell>
          <cell r="AD212" t="str">
            <v>3962090</v>
          </cell>
          <cell r="AE212" t="str">
            <v>3962195　</v>
          </cell>
          <cell r="AF212" t="str">
            <v>3962109　</v>
          </cell>
          <cell r="AG212" t="str">
            <v>3962115　</v>
          </cell>
          <cell r="CT212">
            <v>45000</v>
          </cell>
          <cell r="CU212">
            <v>3962090</v>
          </cell>
          <cell r="CZ212">
            <v>45078</v>
          </cell>
          <cell r="DA212">
            <v>3962195</v>
          </cell>
          <cell r="DB212" t="str">
            <v>　</v>
          </cell>
          <cell r="DC212" t="str">
            <v>　</v>
          </cell>
          <cell r="DL212" t="str">
            <v>　</v>
          </cell>
          <cell r="DM212" t="str">
            <v>　</v>
          </cell>
          <cell r="DT212">
            <v>45031</v>
          </cell>
          <cell r="DU212">
            <v>3962109</v>
          </cell>
          <cell r="DZ212" t="str">
            <v>　</v>
          </cell>
          <cell r="EA212" t="str">
            <v>　</v>
          </cell>
          <cell r="ED212">
            <v>45000</v>
          </cell>
          <cell r="EE212">
            <v>3962115</v>
          </cell>
          <cell r="EH212">
            <v>45245</v>
          </cell>
          <cell r="EI212">
            <v>4062013</v>
          </cell>
          <cell r="EJ212" t="str">
            <v>　</v>
          </cell>
          <cell r="EK212" t="str">
            <v>　</v>
          </cell>
          <cell r="EM212">
            <v>45251</v>
          </cell>
          <cell r="EP212">
            <v>45224</v>
          </cell>
          <cell r="EQ212">
            <v>4062019</v>
          </cell>
          <cell r="EX212">
            <v>45238</v>
          </cell>
          <cell r="EY212">
            <v>4062020</v>
          </cell>
          <cell r="FS212" t="str">
            <v>●</v>
          </cell>
          <cell r="GG212">
            <v>45000</v>
          </cell>
          <cell r="GH212">
            <v>3962155</v>
          </cell>
          <cell r="RC212">
            <v>45274</v>
          </cell>
          <cell r="RD212">
            <v>0</v>
          </cell>
          <cell r="RE212">
            <v>45000</v>
          </cell>
          <cell r="RF212">
            <v>0</v>
          </cell>
          <cell r="RG212">
            <v>45078</v>
          </cell>
          <cell r="RH212">
            <v>0</v>
          </cell>
          <cell r="RI212">
            <v>45031</v>
          </cell>
          <cell r="RJ212">
            <v>0</v>
          </cell>
          <cell r="RK212">
            <v>45000</v>
          </cell>
          <cell r="RL212" t="str">
            <v>3962090</v>
          </cell>
          <cell r="RM212">
            <v>45078</v>
          </cell>
          <cell r="RN212" t="str">
            <v>3962195　</v>
          </cell>
          <cell r="RO212">
            <v>45031</v>
          </cell>
          <cell r="RP212" t="str">
            <v>3962109　</v>
          </cell>
          <cell r="RQ212">
            <v>45000</v>
          </cell>
          <cell r="RR212" t="str">
            <v>3962115　</v>
          </cell>
          <cell r="RS212">
            <v>45245</v>
          </cell>
          <cell r="RT212">
            <v>4062013</v>
          </cell>
          <cell r="RU212">
            <v>0</v>
          </cell>
          <cell r="RV212">
            <v>0</v>
          </cell>
        </row>
        <row r="213">
          <cell r="A213">
            <v>204</v>
          </cell>
          <cell r="C213" t="str">
            <v>HRB1003ATC</v>
          </cell>
          <cell r="D213" t="str">
            <v>RC130107</v>
          </cell>
          <cell r="F213" t="str">
            <v>EU</v>
          </cell>
          <cell r="G213" t="str">
            <v>AESA</v>
          </cell>
          <cell r="H213" t="str">
            <v>ATC盤</v>
          </cell>
          <cell r="I213" t="str">
            <v>須走</v>
          </cell>
          <cell r="J213" t="str">
            <v>土岐</v>
          </cell>
          <cell r="T213">
            <v>45268</v>
          </cell>
          <cell r="U213">
            <v>45269</v>
          </cell>
          <cell r="W213">
            <v>45273</v>
          </cell>
          <cell r="X213">
            <v>1</v>
          </cell>
          <cell r="Y213">
            <v>45281</v>
          </cell>
          <cell r="AA213">
            <v>45274</v>
          </cell>
          <cell r="AB213">
            <v>45275</v>
          </cell>
          <cell r="DB213" t="str">
            <v>　</v>
          </cell>
          <cell r="DC213" t="str">
            <v>　</v>
          </cell>
          <cell r="DL213" t="str">
            <v>　</v>
          </cell>
          <cell r="DM213" t="str">
            <v>　</v>
          </cell>
          <cell r="DZ213" t="str">
            <v>　</v>
          </cell>
          <cell r="EA213" t="str">
            <v>　</v>
          </cell>
          <cell r="EJ213" t="str">
            <v>　</v>
          </cell>
          <cell r="EK213" t="str">
            <v>　</v>
          </cell>
          <cell r="HM213">
            <v>45261</v>
          </cell>
          <cell r="HN213">
            <v>4062066</v>
          </cell>
          <cell r="RC213">
            <v>45274</v>
          </cell>
          <cell r="RD213">
            <v>0</v>
          </cell>
          <cell r="RE213">
            <v>0</v>
          </cell>
          <cell r="RF213">
            <v>0</v>
          </cell>
          <cell r="RG213">
            <v>0</v>
          </cell>
          <cell r="RH213">
            <v>0</v>
          </cell>
          <cell r="RI213">
            <v>0</v>
          </cell>
          <cell r="RJ213">
            <v>0</v>
          </cell>
          <cell r="RK213">
            <v>0</v>
          </cell>
          <cell r="RL213">
            <v>0</v>
          </cell>
          <cell r="RM213">
            <v>0</v>
          </cell>
          <cell r="RN213">
            <v>0</v>
          </cell>
          <cell r="RO213">
            <v>0</v>
          </cell>
          <cell r="RP213">
            <v>0</v>
          </cell>
          <cell r="RQ213">
            <v>0</v>
          </cell>
          <cell r="RR213">
            <v>0</v>
          </cell>
          <cell r="RS213">
            <v>0</v>
          </cell>
          <cell r="RT213">
            <v>0</v>
          </cell>
          <cell r="RU213">
            <v>0</v>
          </cell>
          <cell r="RV213">
            <v>0</v>
          </cell>
        </row>
        <row r="214">
          <cell r="A214">
            <v>205</v>
          </cell>
          <cell r="C214" t="str">
            <v>HRB1003ATC</v>
          </cell>
          <cell r="D214" t="str">
            <v>RC130108</v>
          </cell>
          <cell r="F214" t="str">
            <v>EU</v>
          </cell>
          <cell r="G214" t="str">
            <v>AESA</v>
          </cell>
          <cell r="H214" t="str">
            <v>ATC盤</v>
          </cell>
          <cell r="I214" t="str">
            <v>須走</v>
          </cell>
          <cell r="J214" t="str">
            <v>土岐</v>
          </cell>
          <cell r="T214">
            <v>45268</v>
          </cell>
          <cell r="U214">
            <v>45269</v>
          </cell>
          <cell r="W214">
            <v>45273</v>
          </cell>
          <cell r="X214">
            <v>1</v>
          </cell>
          <cell r="Y214">
            <v>45282</v>
          </cell>
          <cell r="AA214">
            <v>45274</v>
          </cell>
          <cell r="AB214">
            <v>45275</v>
          </cell>
          <cell r="DB214" t="str">
            <v>　</v>
          </cell>
          <cell r="DC214" t="str">
            <v>　</v>
          </cell>
          <cell r="DL214" t="str">
            <v>　</v>
          </cell>
          <cell r="DM214" t="str">
            <v>　</v>
          </cell>
          <cell r="DZ214" t="str">
            <v>　</v>
          </cell>
          <cell r="EA214" t="str">
            <v>　</v>
          </cell>
          <cell r="EJ214" t="str">
            <v>　</v>
          </cell>
          <cell r="EK214" t="str">
            <v>　</v>
          </cell>
          <cell r="HM214">
            <v>45261</v>
          </cell>
          <cell r="HN214">
            <v>4062066</v>
          </cell>
          <cell r="RC214">
            <v>45274</v>
          </cell>
          <cell r="RD214">
            <v>0</v>
          </cell>
          <cell r="RE214">
            <v>0</v>
          </cell>
          <cell r="RF214">
            <v>0</v>
          </cell>
          <cell r="RG214">
            <v>0</v>
          </cell>
          <cell r="RH214">
            <v>0</v>
          </cell>
          <cell r="RI214">
            <v>0</v>
          </cell>
          <cell r="RJ214">
            <v>0</v>
          </cell>
          <cell r="RK214">
            <v>0</v>
          </cell>
          <cell r="RL214">
            <v>0</v>
          </cell>
          <cell r="RM214">
            <v>0</v>
          </cell>
          <cell r="RN214">
            <v>0</v>
          </cell>
          <cell r="RO214">
            <v>0</v>
          </cell>
          <cell r="RP214">
            <v>0</v>
          </cell>
          <cell r="RQ214">
            <v>0</v>
          </cell>
          <cell r="RR214">
            <v>0</v>
          </cell>
          <cell r="RS214">
            <v>0</v>
          </cell>
          <cell r="RT214">
            <v>0</v>
          </cell>
          <cell r="RU214">
            <v>0</v>
          </cell>
          <cell r="RV214">
            <v>0</v>
          </cell>
        </row>
        <row r="215">
          <cell r="A215">
            <v>206</v>
          </cell>
          <cell r="B215">
            <v>45292</v>
          </cell>
          <cell r="C215" t="str">
            <v>HRB2204</v>
          </cell>
          <cell r="D215">
            <v>22045110</v>
          </cell>
          <cell r="E215">
            <v>184888</v>
          </cell>
          <cell r="F215" t="str">
            <v>日本</v>
          </cell>
          <cell r="G215" t="str">
            <v>マルゼン工業（株）</v>
          </cell>
          <cell r="H215" t="str">
            <v>制御盤</v>
          </cell>
          <cell r="I215" t="str">
            <v>南陵</v>
          </cell>
          <cell r="J215" t="str">
            <v>土岐</v>
          </cell>
          <cell r="K215">
            <v>45265</v>
          </cell>
          <cell r="L215">
            <v>1</v>
          </cell>
          <cell r="M215">
            <v>1</v>
          </cell>
          <cell r="N215">
            <v>45266</v>
          </cell>
          <cell r="O215">
            <v>1</v>
          </cell>
          <cell r="P215">
            <v>45267</v>
          </cell>
          <cell r="Q215">
            <v>1</v>
          </cell>
          <cell r="R215">
            <v>45269</v>
          </cell>
          <cell r="S215">
            <v>1</v>
          </cell>
          <cell r="T215">
            <v>45269</v>
          </cell>
          <cell r="U215">
            <v>45272</v>
          </cell>
          <cell r="V215">
            <v>45273</v>
          </cell>
          <cell r="W215">
            <v>45273</v>
          </cell>
          <cell r="X215">
            <v>1</v>
          </cell>
          <cell r="Y215">
            <v>45279</v>
          </cell>
          <cell r="AA215">
            <v>45279</v>
          </cell>
          <cell r="AB215">
            <v>45280</v>
          </cell>
          <cell r="AC215" t="str">
            <v>45145</v>
          </cell>
          <cell r="AD215" t="str">
            <v>3962255</v>
          </cell>
          <cell r="AE215" t="str">
            <v>3962195　</v>
          </cell>
          <cell r="AF215" t="str">
            <v>3962264　</v>
          </cell>
          <cell r="AG215" t="str">
            <v>3962213　</v>
          </cell>
          <cell r="CJ215">
            <v>45145</v>
          </cell>
          <cell r="CK215">
            <v>3962255</v>
          </cell>
          <cell r="CZ215">
            <v>45078</v>
          </cell>
          <cell r="DA215">
            <v>3962195</v>
          </cell>
          <cell r="DB215" t="str">
            <v>　</v>
          </cell>
          <cell r="DC215" t="str">
            <v>　</v>
          </cell>
          <cell r="DJ215">
            <v>45145</v>
          </cell>
          <cell r="DK215">
            <v>3962264</v>
          </cell>
          <cell r="DL215" t="str">
            <v>　</v>
          </cell>
          <cell r="DM215" t="str">
            <v>　</v>
          </cell>
          <cell r="DX215">
            <v>45048</v>
          </cell>
          <cell r="DY215">
            <v>3962213</v>
          </cell>
          <cell r="DZ215" t="str">
            <v>　</v>
          </cell>
          <cell r="EA215" t="str">
            <v>　</v>
          </cell>
          <cell r="EH215">
            <v>45185</v>
          </cell>
          <cell r="EI215">
            <v>3962297</v>
          </cell>
          <cell r="EJ215" t="str">
            <v>　</v>
          </cell>
          <cell r="EK215" t="str">
            <v>　</v>
          </cell>
          <cell r="EM215">
            <v>45251</v>
          </cell>
          <cell r="EP215">
            <v>45224</v>
          </cell>
          <cell r="EQ215">
            <v>4062019</v>
          </cell>
          <cell r="EV215">
            <v>45139</v>
          </cell>
          <cell r="EW215">
            <v>3962326</v>
          </cell>
          <cell r="EX215">
            <v>45238</v>
          </cell>
          <cell r="EY215">
            <v>4062020</v>
          </cell>
          <cell r="FF215">
            <v>45048</v>
          </cell>
          <cell r="FG215">
            <v>3962227</v>
          </cell>
          <cell r="RC215">
            <v>45279</v>
          </cell>
          <cell r="RD215">
            <v>45145</v>
          </cell>
          <cell r="RE215">
            <v>0</v>
          </cell>
          <cell r="RF215">
            <v>0</v>
          </cell>
          <cell r="RG215">
            <v>45078</v>
          </cell>
          <cell r="RH215">
            <v>45145</v>
          </cell>
          <cell r="RI215">
            <v>0</v>
          </cell>
          <cell r="RJ215">
            <v>0</v>
          </cell>
          <cell r="RK215">
            <v>45145</v>
          </cell>
          <cell r="RL215" t="str">
            <v>3962255</v>
          </cell>
          <cell r="RM215">
            <v>45078</v>
          </cell>
          <cell r="RN215" t="str">
            <v>3962195　</v>
          </cell>
          <cell r="RO215">
            <v>45145</v>
          </cell>
          <cell r="RP215" t="str">
            <v>3962264　</v>
          </cell>
          <cell r="RQ215">
            <v>45048</v>
          </cell>
          <cell r="RR215" t="str">
            <v>3962213　</v>
          </cell>
          <cell r="RS215">
            <v>45185</v>
          </cell>
          <cell r="RT215">
            <v>3962297</v>
          </cell>
          <cell r="RU215">
            <v>0</v>
          </cell>
          <cell r="RV215">
            <v>0</v>
          </cell>
        </row>
        <row r="216">
          <cell r="A216">
            <v>207</v>
          </cell>
          <cell r="B216">
            <v>45292</v>
          </cell>
          <cell r="C216" t="str">
            <v>HRB1003.EXP.ATC</v>
          </cell>
          <cell r="D216">
            <v>10395076</v>
          </cell>
          <cell r="E216" t="str">
            <v>BDH0129</v>
          </cell>
          <cell r="F216" t="str">
            <v>ブラジル</v>
          </cell>
          <cell r="G216" t="str">
            <v>Ａｍａｄａ　ｄｏ　Ｂｒａｓｉｌ　Ｌｔｄａ</v>
          </cell>
          <cell r="H216" t="str">
            <v>制御盤</v>
          </cell>
          <cell r="I216" t="str">
            <v>南陵</v>
          </cell>
          <cell r="J216" t="str">
            <v>土岐</v>
          </cell>
          <cell r="K216">
            <v>45265</v>
          </cell>
          <cell r="L216">
            <v>1</v>
          </cell>
          <cell r="M216">
            <v>1</v>
          </cell>
          <cell r="N216">
            <v>45266</v>
          </cell>
          <cell r="O216">
            <v>1</v>
          </cell>
          <cell r="P216">
            <v>45267</v>
          </cell>
          <cell r="Q216">
            <v>1</v>
          </cell>
          <cell r="R216">
            <v>45269</v>
          </cell>
          <cell r="S216">
            <v>1</v>
          </cell>
          <cell r="T216">
            <v>45269</v>
          </cell>
          <cell r="U216">
            <v>45273</v>
          </cell>
          <cell r="V216">
            <v>45273</v>
          </cell>
          <cell r="W216">
            <v>45274</v>
          </cell>
          <cell r="X216">
            <v>1</v>
          </cell>
          <cell r="Y216">
            <v>45280</v>
          </cell>
          <cell r="AA216">
            <v>45279</v>
          </cell>
          <cell r="AB216">
            <v>45280</v>
          </cell>
          <cell r="AC216" t="str">
            <v>45108</v>
          </cell>
          <cell r="AD216" t="str">
            <v>3962187</v>
          </cell>
          <cell r="AE216" t="str">
            <v>3962306　</v>
          </cell>
          <cell r="AF216" t="str">
            <v>3962266　</v>
          </cell>
          <cell r="AG216" t="str">
            <v>3962294　</v>
          </cell>
          <cell r="CP216">
            <v>45108</v>
          </cell>
          <cell r="CQ216">
            <v>3962187</v>
          </cell>
          <cell r="CX216">
            <v>45206</v>
          </cell>
          <cell r="CY216">
            <v>3962306</v>
          </cell>
          <cell r="DB216" t="str">
            <v>　</v>
          </cell>
          <cell r="DC216" t="str">
            <v>　</v>
          </cell>
          <cell r="DL216" t="str">
            <v>　</v>
          </cell>
          <cell r="DM216" t="str">
            <v>　</v>
          </cell>
          <cell r="DP216">
            <v>45200</v>
          </cell>
          <cell r="DQ216">
            <v>3962266</v>
          </cell>
          <cell r="DZ216" t="str">
            <v>　</v>
          </cell>
          <cell r="EA216" t="str">
            <v>　</v>
          </cell>
          <cell r="EB216">
            <v>45176</v>
          </cell>
          <cell r="EC216">
            <v>3962294</v>
          </cell>
          <cell r="EF216">
            <v>45260</v>
          </cell>
          <cell r="EG216">
            <v>4062014</v>
          </cell>
          <cell r="EJ216" t="str">
            <v>　</v>
          </cell>
          <cell r="EK216" t="str">
            <v>　</v>
          </cell>
          <cell r="EM216">
            <v>45251</v>
          </cell>
          <cell r="ER216">
            <v>44943</v>
          </cell>
          <cell r="ES216">
            <v>3861947</v>
          </cell>
          <cell r="ET216">
            <v>45247</v>
          </cell>
          <cell r="EU216">
            <v>4062021</v>
          </cell>
          <cell r="EX216">
            <v>45238</v>
          </cell>
          <cell r="EY216">
            <v>4062020</v>
          </cell>
          <cell r="FH216">
            <v>44943</v>
          </cell>
          <cell r="FI216">
            <v>3861951</v>
          </cell>
          <cell r="FN216">
            <v>45275</v>
          </cell>
          <cell r="FO216">
            <v>3861923</v>
          </cell>
          <cell r="FV216">
            <v>45108</v>
          </cell>
          <cell r="FW216">
            <v>3962233</v>
          </cell>
          <cell r="GG216">
            <v>45031</v>
          </cell>
          <cell r="GH216">
            <v>3962156</v>
          </cell>
          <cell r="RC216">
            <v>45279</v>
          </cell>
          <cell r="RD216">
            <v>0</v>
          </cell>
          <cell r="RE216">
            <v>45108</v>
          </cell>
          <cell r="RF216">
            <v>45206</v>
          </cell>
          <cell r="RG216">
            <v>0</v>
          </cell>
          <cell r="RH216">
            <v>0</v>
          </cell>
          <cell r="RI216">
            <v>45200</v>
          </cell>
          <cell r="RJ216">
            <v>0</v>
          </cell>
          <cell r="RK216">
            <v>45108</v>
          </cell>
          <cell r="RL216" t="str">
            <v>3962187</v>
          </cell>
          <cell r="RM216">
            <v>45206</v>
          </cell>
          <cell r="RN216" t="str">
            <v>3962306　</v>
          </cell>
          <cell r="RO216">
            <v>45200</v>
          </cell>
          <cell r="RP216" t="str">
            <v>3962266　</v>
          </cell>
          <cell r="RQ216">
            <v>45176</v>
          </cell>
          <cell r="RR216" t="str">
            <v>3962294　</v>
          </cell>
          <cell r="RS216">
            <v>45260</v>
          </cell>
          <cell r="RT216">
            <v>4062014</v>
          </cell>
          <cell r="RU216">
            <v>0</v>
          </cell>
          <cell r="RV216">
            <v>0</v>
          </cell>
        </row>
        <row r="217">
          <cell r="A217">
            <v>208</v>
          </cell>
          <cell r="B217">
            <v>45292</v>
          </cell>
          <cell r="C217" t="str">
            <v>HRB8025</v>
          </cell>
          <cell r="D217">
            <v>80255345</v>
          </cell>
          <cell r="E217">
            <v>373799</v>
          </cell>
          <cell r="F217" t="str">
            <v>日本</v>
          </cell>
          <cell r="G217" t="str">
            <v>（株）アマダベンディングＳ部</v>
          </cell>
          <cell r="H217" t="str">
            <v>制御盤</v>
          </cell>
          <cell r="I217" t="str">
            <v>南陵</v>
          </cell>
          <cell r="J217" t="str">
            <v>土岐</v>
          </cell>
          <cell r="K217">
            <v>45266</v>
          </cell>
          <cell r="L217">
            <v>1</v>
          </cell>
          <cell r="M217">
            <v>1</v>
          </cell>
          <cell r="N217">
            <v>45267</v>
          </cell>
          <cell r="O217">
            <v>1</v>
          </cell>
          <cell r="P217">
            <v>45268</v>
          </cell>
          <cell r="Q217">
            <v>1</v>
          </cell>
          <cell r="R217">
            <v>45272</v>
          </cell>
          <cell r="S217">
            <v>1</v>
          </cell>
          <cell r="T217">
            <v>45272</v>
          </cell>
          <cell r="U217">
            <v>45273</v>
          </cell>
          <cell r="V217">
            <v>45274</v>
          </cell>
          <cell r="W217">
            <v>45274</v>
          </cell>
          <cell r="X217">
            <v>1</v>
          </cell>
          <cell r="Y217">
            <v>45281</v>
          </cell>
          <cell r="AA217">
            <v>45279</v>
          </cell>
          <cell r="AB217">
            <v>45280</v>
          </cell>
          <cell r="AC217" t="str">
            <v>45206</v>
          </cell>
          <cell r="AD217" t="str">
            <v>3962299</v>
          </cell>
          <cell r="AE217" t="str">
            <v>3962306　</v>
          </cell>
          <cell r="AF217" t="str">
            <v>3962286　</v>
          </cell>
          <cell r="AG217" t="str">
            <v>3962316　</v>
          </cell>
          <cell r="CF217">
            <v>45206</v>
          </cell>
          <cell r="CG217">
            <v>3962299</v>
          </cell>
          <cell r="CX217">
            <v>45206</v>
          </cell>
          <cell r="CY217">
            <v>3962306</v>
          </cell>
          <cell r="DB217" t="str">
            <v>　</v>
          </cell>
          <cell r="DC217" t="str">
            <v>　</v>
          </cell>
          <cell r="DF217">
            <v>45231</v>
          </cell>
          <cell r="DG217">
            <v>3962286</v>
          </cell>
          <cell r="DL217" t="str">
            <v>　</v>
          </cell>
          <cell r="DM217" t="str">
            <v>　</v>
          </cell>
          <cell r="DV217">
            <v>45206</v>
          </cell>
          <cell r="DW217">
            <v>3962316</v>
          </cell>
          <cell r="DZ217" t="str">
            <v>　</v>
          </cell>
          <cell r="EA217" t="str">
            <v>　</v>
          </cell>
          <cell r="EF217">
            <v>45260</v>
          </cell>
          <cell r="EG217">
            <v>4062014</v>
          </cell>
          <cell r="EJ217" t="str">
            <v>　</v>
          </cell>
          <cell r="EK217" t="str">
            <v>　</v>
          </cell>
          <cell r="EM217">
            <v>45251</v>
          </cell>
          <cell r="EX217">
            <v>45238</v>
          </cell>
          <cell r="EY217">
            <v>4062020</v>
          </cell>
          <cell r="RC217">
            <v>45279</v>
          </cell>
          <cell r="RD217">
            <v>45206</v>
          </cell>
          <cell r="RE217">
            <v>0</v>
          </cell>
          <cell r="RF217">
            <v>45206</v>
          </cell>
          <cell r="RG217">
            <v>0</v>
          </cell>
          <cell r="RH217">
            <v>45231</v>
          </cell>
          <cell r="RI217">
            <v>0</v>
          </cell>
          <cell r="RJ217">
            <v>0</v>
          </cell>
          <cell r="RK217">
            <v>45206</v>
          </cell>
          <cell r="RL217" t="str">
            <v>3962299</v>
          </cell>
          <cell r="RM217">
            <v>45206</v>
          </cell>
          <cell r="RN217" t="str">
            <v>3962306　</v>
          </cell>
          <cell r="RO217">
            <v>45231</v>
          </cell>
          <cell r="RP217" t="str">
            <v>3962286　</v>
          </cell>
          <cell r="RQ217">
            <v>45206</v>
          </cell>
          <cell r="RR217" t="str">
            <v>3962316　</v>
          </cell>
          <cell r="RS217">
            <v>45260</v>
          </cell>
          <cell r="RT217">
            <v>4062014</v>
          </cell>
          <cell r="RU217">
            <v>0</v>
          </cell>
          <cell r="RV217">
            <v>0</v>
          </cell>
        </row>
        <row r="218">
          <cell r="A218">
            <v>209</v>
          </cell>
          <cell r="B218">
            <v>45292</v>
          </cell>
          <cell r="C218" t="str">
            <v>HRB8025.EXP</v>
          </cell>
          <cell r="D218">
            <v>80255348</v>
          </cell>
          <cell r="E218" t="str">
            <v>TW0247</v>
          </cell>
          <cell r="F218" t="str">
            <v>台湾</v>
          </cell>
          <cell r="G218" t="str">
            <v>ＡＭＡＤＡ　ＴＡＩＷＡＮ　ＩＮＣ．</v>
          </cell>
          <cell r="H218" t="str">
            <v>制御盤</v>
          </cell>
          <cell r="I218" t="str">
            <v>南陵</v>
          </cell>
          <cell r="J218" t="str">
            <v>土岐</v>
          </cell>
          <cell r="K218">
            <v>45266</v>
          </cell>
          <cell r="L218">
            <v>1</v>
          </cell>
          <cell r="M218">
            <v>1</v>
          </cell>
          <cell r="N218">
            <v>45267</v>
          </cell>
          <cell r="O218">
            <v>1</v>
          </cell>
          <cell r="P218">
            <v>45268</v>
          </cell>
          <cell r="Q218">
            <v>1</v>
          </cell>
          <cell r="R218">
            <v>45272</v>
          </cell>
          <cell r="S218">
            <v>1</v>
          </cell>
          <cell r="T218">
            <v>45272</v>
          </cell>
          <cell r="U218">
            <v>45274</v>
          </cell>
          <cell r="V218">
            <v>45274</v>
          </cell>
          <cell r="W218">
            <v>45274</v>
          </cell>
          <cell r="X218">
            <v>1</v>
          </cell>
          <cell r="Y218">
            <v>45281</v>
          </cell>
          <cell r="AA218">
            <v>45279</v>
          </cell>
          <cell r="AB218">
            <v>45280</v>
          </cell>
          <cell r="AC218" t="str">
            <v>45108</v>
          </cell>
          <cell r="AD218" t="str">
            <v>3962187</v>
          </cell>
          <cell r="AE218" t="str">
            <v>3962306　</v>
          </cell>
          <cell r="AF218" t="str">
            <v>3962266　</v>
          </cell>
          <cell r="AG218" t="str">
            <v>3962294　</v>
          </cell>
          <cell r="CP218">
            <v>45108</v>
          </cell>
          <cell r="CQ218">
            <v>3962187</v>
          </cell>
          <cell r="CX218">
            <v>45206</v>
          </cell>
          <cell r="CY218">
            <v>3962306</v>
          </cell>
          <cell r="DB218" t="str">
            <v>　</v>
          </cell>
          <cell r="DC218" t="str">
            <v>　</v>
          </cell>
          <cell r="DL218" t="str">
            <v>　</v>
          </cell>
          <cell r="DM218" t="str">
            <v>　</v>
          </cell>
          <cell r="DP218">
            <v>45200</v>
          </cell>
          <cell r="DQ218">
            <v>3962266</v>
          </cell>
          <cell r="DZ218" t="str">
            <v>　</v>
          </cell>
          <cell r="EA218" t="str">
            <v>　</v>
          </cell>
          <cell r="EB218">
            <v>45176</v>
          </cell>
          <cell r="EC218">
            <v>3962294</v>
          </cell>
          <cell r="EF218">
            <v>45260</v>
          </cell>
          <cell r="EG218">
            <v>4062014</v>
          </cell>
          <cell r="EJ218" t="str">
            <v>　</v>
          </cell>
          <cell r="EK218" t="str">
            <v>　</v>
          </cell>
          <cell r="EM218">
            <v>45251</v>
          </cell>
          <cell r="EX218">
            <v>45238</v>
          </cell>
          <cell r="EY218">
            <v>4062020</v>
          </cell>
          <cell r="RC218">
            <v>45279</v>
          </cell>
          <cell r="RD218">
            <v>0</v>
          </cell>
          <cell r="RE218">
            <v>45108</v>
          </cell>
          <cell r="RF218">
            <v>45206</v>
          </cell>
          <cell r="RG218">
            <v>0</v>
          </cell>
          <cell r="RH218">
            <v>0</v>
          </cell>
          <cell r="RI218">
            <v>45200</v>
          </cell>
          <cell r="RJ218">
            <v>0</v>
          </cell>
          <cell r="RK218">
            <v>45108</v>
          </cell>
          <cell r="RL218" t="str">
            <v>3962187</v>
          </cell>
          <cell r="RM218">
            <v>45206</v>
          </cell>
          <cell r="RN218" t="str">
            <v>3962306　</v>
          </cell>
          <cell r="RO218">
            <v>45200</v>
          </cell>
          <cell r="RP218" t="str">
            <v>3962266　</v>
          </cell>
          <cell r="RQ218">
            <v>45176</v>
          </cell>
          <cell r="RR218" t="str">
            <v>3962294　</v>
          </cell>
          <cell r="RS218">
            <v>45260</v>
          </cell>
          <cell r="RT218">
            <v>4062014</v>
          </cell>
          <cell r="RU218">
            <v>0</v>
          </cell>
          <cell r="RV218">
            <v>0</v>
          </cell>
        </row>
        <row r="219">
          <cell r="A219">
            <v>210</v>
          </cell>
          <cell r="B219">
            <v>45292</v>
          </cell>
          <cell r="C219" t="str">
            <v>HRBC2204AT</v>
          </cell>
          <cell r="D219">
            <v>22490002</v>
          </cell>
          <cell r="E219" t="str">
            <v>CN0148</v>
          </cell>
          <cell r="F219" t="str">
            <v>中国</v>
          </cell>
          <cell r="G219" t="str">
            <v>【ＣＨＩＮＡ】上海平高天霊開関有限公司</v>
          </cell>
          <cell r="H219" t="str">
            <v>制御盤</v>
          </cell>
          <cell r="I219" t="str">
            <v>南陵</v>
          </cell>
          <cell r="J219" t="str">
            <v>土岐</v>
          </cell>
          <cell r="K219">
            <v>45266</v>
          </cell>
          <cell r="L219">
            <v>1</v>
          </cell>
          <cell r="M219">
            <v>1</v>
          </cell>
          <cell r="N219">
            <v>45267</v>
          </cell>
          <cell r="O219">
            <v>1</v>
          </cell>
          <cell r="P219">
            <v>45268</v>
          </cell>
          <cell r="Q219">
            <v>1</v>
          </cell>
          <cell r="R219">
            <v>45272</v>
          </cell>
          <cell r="S219">
            <v>1</v>
          </cell>
          <cell r="T219">
            <v>45272</v>
          </cell>
          <cell r="U219">
            <v>45274</v>
          </cell>
          <cell r="V219">
            <v>45274</v>
          </cell>
          <cell r="W219">
            <v>45275</v>
          </cell>
          <cell r="X219">
            <v>1</v>
          </cell>
          <cell r="Y219">
            <v>45282</v>
          </cell>
          <cell r="AA219">
            <v>45279</v>
          </cell>
          <cell r="AB219">
            <v>45280</v>
          </cell>
          <cell r="AC219" t="str">
            <v>45000</v>
          </cell>
          <cell r="AD219" t="str">
            <v>3962090</v>
          </cell>
          <cell r="AE219" t="str">
            <v>3962195　</v>
          </cell>
          <cell r="AF219" t="str">
            <v>3962109　</v>
          </cell>
          <cell r="AG219" t="str">
            <v>3962115　</v>
          </cell>
          <cell r="CT219">
            <v>45000</v>
          </cell>
          <cell r="CU219">
            <v>3962090</v>
          </cell>
          <cell r="CZ219">
            <v>45078</v>
          </cell>
          <cell r="DA219">
            <v>3962195</v>
          </cell>
          <cell r="DB219" t="str">
            <v>　</v>
          </cell>
          <cell r="DC219" t="str">
            <v>　</v>
          </cell>
          <cell r="DL219" t="str">
            <v>　</v>
          </cell>
          <cell r="DM219" t="str">
            <v>　</v>
          </cell>
          <cell r="DT219">
            <v>45031</v>
          </cell>
          <cell r="DU219">
            <v>3962109</v>
          </cell>
          <cell r="DZ219" t="str">
            <v>　</v>
          </cell>
          <cell r="EA219" t="str">
            <v>　</v>
          </cell>
          <cell r="ED219">
            <v>45000</v>
          </cell>
          <cell r="EE219">
            <v>3962115</v>
          </cell>
          <cell r="EH219">
            <v>45185</v>
          </cell>
          <cell r="EI219">
            <v>3962297</v>
          </cell>
          <cell r="EJ219" t="str">
            <v>　</v>
          </cell>
          <cell r="EK219" t="str">
            <v>　</v>
          </cell>
          <cell r="EM219">
            <v>45259</v>
          </cell>
          <cell r="EV219">
            <v>45269</v>
          </cell>
          <cell r="EW219">
            <v>4062063</v>
          </cell>
          <cell r="EX219">
            <v>45238</v>
          </cell>
          <cell r="EY219">
            <v>4062020</v>
          </cell>
          <cell r="FL219">
            <v>45154</v>
          </cell>
          <cell r="FM219">
            <v>3861802</v>
          </cell>
          <cell r="FN219">
            <v>45275</v>
          </cell>
          <cell r="FO219">
            <v>3861923</v>
          </cell>
          <cell r="FV219">
            <v>45108</v>
          </cell>
          <cell r="FW219">
            <v>3962233</v>
          </cell>
          <cell r="GG219">
            <v>45031</v>
          </cell>
          <cell r="GH219">
            <v>3962156</v>
          </cell>
          <cell r="RC219">
            <v>45279</v>
          </cell>
          <cell r="RD219">
            <v>0</v>
          </cell>
          <cell r="RE219">
            <v>45000</v>
          </cell>
          <cell r="RF219">
            <v>0</v>
          </cell>
          <cell r="RG219">
            <v>45078</v>
          </cell>
          <cell r="RH219">
            <v>0</v>
          </cell>
          <cell r="RI219">
            <v>45031</v>
          </cell>
          <cell r="RJ219">
            <v>0</v>
          </cell>
          <cell r="RK219">
            <v>45000</v>
          </cell>
          <cell r="RL219" t="str">
            <v>3962090</v>
          </cell>
          <cell r="RM219">
            <v>45078</v>
          </cell>
          <cell r="RN219" t="str">
            <v>3962195　</v>
          </cell>
          <cell r="RO219">
            <v>45031</v>
          </cell>
          <cell r="RP219" t="str">
            <v>3962109　</v>
          </cell>
          <cell r="RQ219">
            <v>45000</v>
          </cell>
          <cell r="RR219" t="str">
            <v>3962115　</v>
          </cell>
          <cell r="RS219">
            <v>45185</v>
          </cell>
          <cell r="RT219">
            <v>3962297</v>
          </cell>
          <cell r="RU219">
            <v>0</v>
          </cell>
          <cell r="RV219">
            <v>0</v>
          </cell>
        </row>
        <row r="220">
          <cell r="A220">
            <v>211</v>
          </cell>
          <cell r="B220">
            <v>45292</v>
          </cell>
          <cell r="C220" t="str">
            <v>HRB1303</v>
          </cell>
          <cell r="D220">
            <v>13035466</v>
          </cell>
          <cell r="E220">
            <v>184811</v>
          </cell>
          <cell r="F220" t="str">
            <v>日本</v>
          </cell>
          <cell r="G220" t="str">
            <v>（株）富士</v>
          </cell>
          <cell r="H220" t="str">
            <v>制御盤</v>
          </cell>
          <cell r="I220" t="str">
            <v>南陵</v>
          </cell>
          <cell r="J220" t="str">
            <v>土岐</v>
          </cell>
          <cell r="K220">
            <v>45267</v>
          </cell>
          <cell r="L220">
            <v>1</v>
          </cell>
          <cell r="M220">
            <v>1</v>
          </cell>
          <cell r="N220">
            <v>45268</v>
          </cell>
          <cell r="O220">
            <v>1</v>
          </cell>
          <cell r="P220">
            <v>45269</v>
          </cell>
          <cell r="Q220">
            <v>1</v>
          </cell>
          <cell r="R220">
            <v>45273</v>
          </cell>
          <cell r="S220">
            <v>1</v>
          </cell>
          <cell r="T220">
            <v>45273</v>
          </cell>
          <cell r="U220">
            <v>45274</v>
          </cell>
          <cell r="V220">
            <v>45275</v>
          </cell>
          <cell r="W220">
            <v>45275</v>
          </cell>
          <cell r="X220">
            <v>1</v>
          </cell>
          <cell r="Y220">
            <v>45283</v>
          </cell>
          <cell r="AA220">
            <v>45279</v>
          </cell>
          <cell r="AB220">
            <v>45280</v>
          </cell>
          <cell r="AC220" t="str">
            <v>45200</v>
          </cell>
          <cell r="AD220" t="str">
            <v>3962254</v>
          </cell>
          <cell r="AE220" t="str">
            <v>3962306　</v>
          </cell>
          <cell r="AF220" t="str">
            <v>3962017　</v>
          </cell>
          <cell r="AG220" t="str">
            <v>3962316　</v>
          </cell>
          <cell r="CH220">
            <v>45200</v>
          </cell>
          <cell r="CI220">
            <v>3962254</v>
          </cell>
          <cell r="CX220">
            <v>45206</v>
          </cell>
          <cell r="CY220">
            <v>3962306</v>
          </cell>
          <cell r="DB220" t="str">
            <v>　</v>
          </cell>
          <cell r="DC220" t="str">
            <v>　</v>
          </cell>
          <cell r="DH220">
            <v>45000</v>
          </cell>
          <cell r="DI220">
            <v>3962017</v>
          </cell>
          <cell r="DL220" t="str">
            <v>　</v>
          </cell>
          <cell r="DM220" t="str">
            <v>　</v>
          </cell>
          <cell r="DV220">
            <v>45206</v>
          </cell>
          <cell r="DW220">
            <v>3962316</v>
          </cell>
          <cell r="DZ220" t="str">
            <v>　</v>
          </cell>
          <cell r="EA220" t="str">
            <v>　</v>
          </cell>
          <cell r="EF220">
            <v>45245</v>
          </cell>
          <cell r="EG220">
            <v>4062011</v>
          </cell>
          <cell r="EJ220" t="str">
            <v>　</v>
          </cell>
          <cell r="EK220" t="str">
            <v>　</v>
          </cell>
          <cell r="EM220">
            <v>45259</v>
          </cell>
          <cell r="EN220">
            <v>45224</v>
          </cell>
          <cell r="EO220">
            <v>4062018</v>
          </cell>
          <cell r="ER220">
            <v>44943</v>
          </cell>
          <cell r="ES220">
            <v>3861947</v>
          </cell>
          <cell r="EV220">
            <v>45269</v>
          </cell>
          <cell r="EW220">
            <v>4062063</v>
          </cell>
          <cell r="EX220">
            <v>45238</v>
          </cell>
          <cell r="EY220">
            <v>4062020</v>
          </cell>
          <cell r="GB220" t="str">
            <v>●</v>
          </cell>
          <cell r="GE220">
            <v>45210</v>
          </cell>
          <cell r="GF220">
            <v>4062023</v>
          </cell>
          <cell r="RC220">
            <v>45279</v>
          </cell>
          <cell r="RD220">
            <v>45200</v>
          </cell>
          <cell r="RE220">
            <v>0</v>
          </cell>
          <cell r="RF220">
            <v>45206</v>
          </cell>
          <cell r="RG220">
            <v>0</v>
          </cell>
          <cell r="RH220">
            <v>45000</v>
          </cell>
          <cell r="RI220">
            <v>0</v>
          </cell>
          <cell r="RJ220">
            <v>0</v>
          </cell>
          <cell r="RK220">
            <v>45200</v>
          </cell>
          <cell r="RL220" t="str">
            <v>3962254</v>
          </cell>
          <cell r="RM220">
            <v>45206</v>
          </cell>
          <cell r="RN220" t="str">
            <v>3962306　</v>
          </cell>
          <cell r="RO220">
            <v>45000</v>
          </cell>
          <cell r="RP220" t="str">
            <v>3962017　</v>
          </cell>
          <cell r="RQ220">
            <v>45206</v>
          </cell>
          <cell r="RR220" t="str">
            <v>3962316　</v>
          </cell>
          <cell r="RS220">
            <v>45245</v>
          </cell>
          <cell r="RT220">
            <v>4062011</v>
          </cell>
          <cell r="RU220">
            <v>0</v>
          </cell>
          <cell r="RV220">
            <v>0</v>
          </cell>
        </row>
        <row r="221">
          <cell r="A221">
            <v>212</v>
          </cell>
          <cell r="B221">
            <v>45292</v>
          </cell>
          <cell r="C221" t="str">
            <v>HRB1303</v>
          </cell>
          <cell r="D221">
            <v>13035471</v>
          </cell>
          <cell r="E221">
            <v>334844</v>
          </cell>
          <cell r="F221" t="str">
            <v>日本</v>
          </cell>
          <cell r="G221" t="str">
            <v>(株)丸佐ｻｯｼ製作所</v>
          </cell>
          <cell r="H221" t="str">
            <v>制御盤</v>
          </cell>
          <cell r="I221" t="str">
            <v>南陵</v>
          </cell>
          <cell r="J221" t="str">
            <v>土岐</v>
          </cell>
          <cell r="K221">
            <v>45267</v>
          </cell>
          <cell r="L221">
            <v>1</v>
          </cell>
          <cell r="M221">
            <v>1</v>
          </cell>
          <cell r="N221">
            <v>45268</v>
          </cell>
          <cell r="O221">
            <v>1</v>
          </cell>
          <cell r="P221">
            <v>45269</v>
          </cell>
          <cell r="Q221">
            <v>1</v>
          </cell>
          <cell r="R221">
            <v>45273</v>
          </cell>
          <cell r="S221">
            <v>1</v>
          </cell>
          <cell r="T221">
            <v>45273</v>
          </cell>
          <cell r="U221">
            <v>45275</v>
          </cell>
          <cell r="V221">
            <v>45275</v>
          </cell>
          <cell r="W221">
            <v>45275</v>
          </cell>
          <cell r="X221">
            <v>1</v>
          </cell>
          <cell r="Y221">
            <v>45283</v>
          </cell>
          <cell r="AA221">
            <v>45279</v>
          </cell>
          <cell r="AB221">
            <v>45280</v>
          </cell>
          <cell r="AC221" t="str">
            <v>45200</v>
          </cell>
          <cell r="AD221" t="str">
            <v>3962254</v>
          </cell>
          <cell r="AE221" t="str">
            <v>3962306　</v>
          </cell>
          <cell r="AF221" t="str">
            <v>3962017　</v>
          </cell>
          <cell r="AG221" t="str">
            <v>3962316　</v>
          </cell>
          <cell r="CH221">
            <v>45200</v>
          </cell>
          <cell r="CI221">
            <v>3962254</v>
          </cell>
          <cell r="CX221">
            <v>45206</v>
          </cell>
          <cell r="CY221">
            <v>3962306</v>
          </cell>
          <cell r="DB221" t="str">
            <v>　</v>
          </cell>
          <cell r="DC221" t="str">
            <v>　</v>
          </cell>
          <cell r="DH221">
            <v>45000</v>
          </cell>
          <cell r="DI221">
            <v>3962017</v>
          </cell>
          <cell r="DL221" t="str">
            <v>　</v>
          </cell>
          <cell r="DM221" t="str">
            <v>　</v>
          </cell>
          <cell r="DV221">
            <v>45206</v>
          </cell>
          <cell r="DW221">
            <v>3962316</v>
          </cell>
          <cell r="DZ221" t="str">
            <v>　</v>
          </cell>
          <cell r="EA221" t="str">
            <v>　</v>
          </cell>
          <cell r="EF221">
            <v>45245</v>
          </cell>
          <cell r="EG221">
            <v>4062011</v>
          </cell>
          <cell r="EJ221" t="str">
            <v>　</v>
          </cell>
          <cell r="EK221" t="str">
            <v>　</v>
          </cell>
          <cell r="EM221">
            <v>45259</v>
          </cell>
          <cell r="EN221">
            <v>45224</v>
          </cell>
          <cell r="EO221">
            <v>4062018</v>
          </cell>
          <cell r="EX221">
            <v>45238</v>
          </cell>
          <cell r="EY221">
            <v>4062020</v>
          </cell>
          <cell r="RC221">
            <v>45279</v>
          </cell>
          <cell r="RD221">
            <v>45200</v>
          </cell>
          <cell r="RE221">
            <v>0</v>
          </cell>
          <cell r="RF221">
            <v>45206</v>
          </cell>
          <cell r="RG221">
            <v>0</v>
          </cell>
          <cell r="RH221">
            <v>45000</v>
          </cell>
          <cell r="RI221">
            <v>0</v>
          </cell>
          <cell r="RJ221">
            <v>0</v>
          </cell>
          <cell r="RK221">
            <v>45200</v>
          </cell>
          <cell r="RL221" t="str">
            <v>3962254</v>
          </cell>
          <cell r="RM221">
            <v>45206</v>
          </cell>
          <cell r="RN221" t="str">
            <v>3962306　</v>
          </cell>
          <cell r="RO221">
            <v>45000</v>
          </cell>
          <cell r="RP221" t="str">
            <v>3962017　</v>
          </cell>
          <cell r="RQ221">
            <v>45206</v>
          </cell>
          <cell r="RR221" t="str">
            <v>3962316　</v>
          </cell>
          <cell r="RS221">
            <v>45245</v>
          </cell>
          <cell r="RT221">
            <v>4062011</v>
          </cell>
          <cell r="RU221">
            <v>0</v>
          </cell>
          <cell r="RV221">
            <v>0</v>
          </cell>
        </row>
        <row r="222">
          <cell r="A222">
            <v>213</v>
          </cell>
          <cell r="B222">
            <v>45290</v>
          </cell>
          <cell r="C222" t="str">
            <v>HRB8025 AAI</v>
          </cell>
          <cell r="D222" t="str">
            <v>ARB80191</v>
          </cell>
          <cell r="E222" t="str">
            <v>THRB8191</v>
          </cell>
          <cell r="F222" t="str">
            <v>米国</v>
          </cell>
          <cell r="G222" t="str">
            <v>AAI</v>
          </cell>
          <cell r="H222" t="str">
            <v>制御盤</v>
          </cell>
          <cell r="I222" t="str">
            <v>南陵</v>
          </cell>
          <cell r="J222" t="str">
            <v>KD</v>
          </cell>
          <cell r="K222">
            <v>45267</v>
          </cell>
          <cell r="L222">
            <v>1</v>
          </cell>
          <cell r="M222">
            <v>1</v>
          </cell>
          <cell r="N222">
            <v>45268</v>
          </cell>
          <cell r="O222">
            <v>1</v>
          </cell>
          <cell r="P222">
            <v>45269</v>
          </cell>
          <cell r="Q222">
            <v>1</v>
          </cell>
          <cell r="R222">
            <v>45273</v>
          </cell>
          <cell r="S222">
            <v>1</v>
          </cell>
          <cell r="T222">
            <v>45273</v>
          </cell>
          <cell r="U222">
            <v>45275</v>
          </cell>
          <cell r="V222">
            <v>45275</v>
          </cell>
          <cell r="W222">
            <v>45276</v>
          </cell>
          <cell r="X222">
            <v>1</v>
          </cell>
          <cell r="Y222">
            <v>45283</v>
          </cell>
          <cell r="AA222">
            <v>45279</v>
          </cell>
          <cell r="AB222">
            <v>45280</v>
          </cell>
          <cell r="AC222" t="str">
            <v>45108</v>
          </cell>
          <cell r="AD222" t="str">
            <v>3962187</v>
          </cell>
          <cell r="AE222" t="str">
            <v>3962283　</v>
          </cell>
          <cell r="AF222" t="str">
            <v>3962266　</v>
          </cell>
          <cell r="AG222" t="str">
            <v>3962294　</v>
          </cell>
          <cell r="CP222">
            <v>45108</v>
          </cell>
          <cell r="CQ222">
            <v>3962187</v>
          </cell>
          <cell r="CX222">
            <v>45231</v>
          </cell>
          <cell r="CY222">
            <v>3962283</v>
          </cell>
          <cell r="DB222" t="str">
            <v>　</v>
          </cell>
          <cell r="DC222" t="str">
            <v>　</v>
          </cell>
          <cell r="DL222" t="str">
            <v>　</v>
          </cell>
          <cell r="DM222" t="str">
            <v>　</v>
          </cell>
          <cell r="DP222">
            <v>45200</v>
          </cell>
          <cell r="DQ222">
            <v>3962266</v>
          </cell>
          <cell r="DZ222" t="str">
            <v>　</v>
          </cell>
          <cell r="EA222" t="str">
            <v>　</v>
          </cell>
          <cell r="EB222">
            <v>45176</v>
          </cell>
          <cell r="EC222">
            <v>3962294</v>
          </cell>
          <cell r="EF222">
            <v>45245</v>
          </cell>
          <cell r="EG222">
            <v>4062011</v>
          </cell>
          <cell r="EJ222" t="str">
            <v>　</v>
          </cell>
          <cell r="EK222" t="str">
            <v>　</v>
          </cell>
          <cell r="EM222">
            <v>45259</v>
          </cell>
          <cell r="EX222">
            <v>45238</v>
          </cell>
          <cell r="EY222">
            <v>4062020</v>
          </cell>
          <cell r="RC222">
            <v>45279</v>
          </cell>
          <cell r="RD222">
            <v>0</v>
          </cell>
          <cell r="RE222">
            <v>45108</v>
          </cell>
          <cell r="RF222">
            <v>45231</v>
          </cell>
          <cell r="RG222">
            <v>0</v>
          </cell>
          <cell r="RH222">
            <v>0</v>
          </cell>
          <cell r="RI222">
            <v>45200</v>
          </cell>
          <cell r="RJ222">
            <v>0</v>
          </cell>
          <cell r="RK222">
            <v>45108</v>
          </cell>
          <cell r="RL222" t="str">
            <v>3962187</v>
          </cell>
          <cell r="RM222">
            <v>45231</v>
          </cell>
          <cell r="RN222" t="str">
            <v>3962283　</v>
          </cell>
          <cell r="RO222">
            <v>45200</v>
          </cell>
          <cell r="RP222" t="str">
            <v>3962266　</v>
          </cell>
          <cell r="RQ222">
            <v>45176</v>
          </cell>
          <cell r="RR222" t="str">
            <v>3962294　</v>
          </cell>
          <cell r="RS222">
            <v>45245</v>
          </cell>
          <cell r="RT222">
            <v>4062011</v>
          </cell>
          <cell r="RU222">
            <v>0</v>
          </cell>
          <cell r="RV222">
            <v>0</v>
          </cell>
        </row>
        <row r="223">
          <cell r="A223">
            <v>214</v>
          </cell>
          <cell r="B223">
            <v>45290</v>
          </cell>
          <cell r="C223" t="str">
            <v>HRB8025 AAI</v>
          </cell>
          <cell r="D223" t="str">
            <v>ARB80192</v>
          </cell>
          <cell r="E223" t="str">
            <v>THRB8192</v>
          </cell>
          <cell r="F223" t="str">
            <v>米国</v>
          </cell>
          <cell r="G223" t="str">
            <v>AAI</v>
          </cell>
          <cell r="H223" t="str">
            <v>制御盤</v>
          </cell>
          <cell r="I223" t="str">
            <v>南陵</v>
          </cell>
          <cell r="J223" t="str">
            <v>KD</v>
          </cell>
          <cell r="K223">
            <v>45268</v>
          </cell>
          <cell r="L223">
            <v>1</v>
          </cell>
          <cell r="M223">
            <v>1</v>
          </cell>
          <cell r="N223">
            <v>45269</v>
          </cell>
          <cell r="O223">
            <v>1</v>
          </cell>
          <cell r="P223">
            <v>45272</v>
          </cell>
          <cell r="Q223">
            <v>1</v>
          </cell>
          <cell r="R223">
            <v>45274</v>
          </cell>
          <cell r="S223">
            <v>1</v>
          </cell>
          <cell r="T223">
            <v>45274</v>
          </cell>
          <cell r="U223">
            <v>45275</v>
          </cell>
          <cell r="V223">
            <v>45275</v>
          </cell>
          <cell r="W223">
            <v>45276</v>
          </cell>
          <cell r="X223">
            <v>1</v>
          </cell>
          <cell r="Y223">
            <v>45283</v>
          </cell>
          <cell r="AA223">
            <v>45279</v>
          </cell>
          <cell r="AB223">
            <v>45280</v>
          </cell>
          <cell r="AC223" t="str">
            <v>45108</v>
          </cell>
          <cell r="AD223" t="str">
            <v>3962187</v>
          </cell>
          <cell r="AE223" t="str">
            <v>3962283　</v>
          </cell>
          <cell r="AF223" t="str">
            <v>3962266　</v>
          </cell>
          <cell r="AG223" t="str">
            <v>3962294　</v>
          </cell>
          <cell r="CP223">
            <v>45108</v>
          </cell>
          <cell r="CQ223">
            <v>3962187</v>
          </cell>
          <cell r="CX223">
            <v>45231</v>
          </cell>
          <cell r="CY223">
            <v>3962283</v>
          </cell>
          <cell r="DB223" t="str">
            <v>　</v>
          </cell>
          <cell r="DC223" t="str">
            <v>　</v>
          </cell>
          <cell r="DL223" t="str">
            <v>　</v>
          </cell>
          <cell r="DM223" t="str">
            <v>　</v>
          </cell>
          <cell r="DP223">
            <v>45200</v>
          </cell>
          <cell r="DQ223">
            <v>3962266</v>
          </cell>
          <cell r="DZ223" t="str">
            <v>　</v>
          </cell>
          <cell r="EA223" t="str">
            <v>　</v>
          </cell>
          <cell r="EB223">
            <v>45176</v>
          </cell>
          <cell r="EC223">
            <v>3962294</v>
          </cell>
          <cell r="EF223">
            <v>45245</v>
          </cell>
          <cell r="EG223">
            <v>4062011</v>
          </cell>
          <cell r="EJ223" t="str">
            <v>　</v>
          </cell>
          <cell r="EK223" t="str">
            <v>　</v>
          </cell>
          <cell r="EM223">
            <v>45259</v>
          </cell>
          <cell r="EX223">
            <v>45238</v>
          </cell>
          <cell r="EY223">
            <v>4062020</v>
          </cell>
          <cell r="RC223">
            <v>45279</v>
          </cell>
          <cell r="RD223">
            <v>0</v>
          </cell>
          <cell r="RE223">
            <v>45108</v>
          </cell>
          <cell r="RF223">
            <v>45231</v>
          </cell>
          <cell r="RG223">
            <v>0</v>
          </cell>
          <cell r="RH223">
            <v>0</v>
          </cell>
          <cell r="RI223">
            <v>45200</v>
          </cell>
          <cell r="RJ223">
            <v>0</v>
          </cell>
          <cell r="RK223">
            <v>45108</v>
          </cell>
          <cell r="RL223" t="str">
            <v>3962187</v>
          </cell>
          <cell r="RM223">
            <v>45231</v>
          </cell>
          <cell r="RN223" t="str">
            <v>3962283　</v>
          </cell>
          <cell r="RO223">
            <v>45200</v>
          </cell>
          <cell r="RP223" t="str">
            <v>3962266　</v>
          </cell>
          <cell r="RQ223">
            <v>45176</v>
          </cell>
          <cell r="RR223" t="str">
            <v>3962294　</v>
          </cell>
          <cell r="RS223">
            <v>45245</v>
          </cell>
          <cell r="RT223">
            <v>4062011</v>
          </cell>
          <cell r="RU223">
            <v>0</v>
          </cell>
          <cell r="RV223">
            <v>0</v>
          </cell>
        </row>
        <row r="224">
          <cell r="A224">
            <v>215</v>
          </cell>
          <cell r="B224">
            <v>45290</v>
          </cell>
          <cell r="C224" t="str">
            <v>HRB8025 AAI</v>
          </cell>
          <cell r="D224" t="str">
            <v>ARB80193</v>
          </cell>
          <cell r="E224" t="str">
            <v>THRB8193</v>
          </cell>
          <cell r="F224" t="str">
            <v>米国</v>
          </cell>
          <cell r="G224" t="str">
            <v>AAI</v>
          </cell>
          <cell r="H224" t="str">
            <v>制御盤</v>
          </cell>
          <cell r="I224" t="str">
            <v>南陵</v>
          </cell>
          <cell r="J224" t="str">
            <v>KD</v>
          </cell>
          <cell r="K224">
            <v>45268</v>
          </cell>
          <cell r="L224">
            <v>1</v>
          </cell>
          <cell r="M224">
            <v>1</v>
          </cell>
          <cell r="N224">
            <v>45269</v>
          </cell>
          <cell r="O224">
            <v>1</v>
          </cell>
          <cell r="P224">
            <v>45272</v>
          </cell>
          <cell r="Q224">
            <v>1</v>
          </cell>
          <cell r="R224">
            <v>45274</v>
          </cell>
          <cell r="S224">
            <v>1</v>
          </cell>
          <cell r="T224">
            <v>45274</v>
          </cell>
          <cell r="U224">
            <v>45276</v>
          </cell>
          <cell r="V224">
            <v>45276</v>
          </cell>
          <cell r="W224">
            <v>45276</v>
          </cell>
          <cell r="X224">
            <v>1</v>
          </cell>
          <cell r="Y224">
            <v>45283</v>
          </cell>
          <cell r="AA224">
            <v>45279</v>
          </cell>
          <cell r="AB224">
            <v>45280</v>
          </cell>
          <cell r="AC224" t="str">
            <v>45108</v>
          </cell>
          <cell r="AD224" t="str">
            <v>3962187</v>
          </cell>
          <cell r="AE224" t="str">
            <v>3962283　</v>
          </cell>
          <cell r="AF224" t="str">
            <v>3962266　</v>
          </cell>
          <cell r="AG224" t="str">
            <v>3962294　</v>
          </cell>
          <cell r="CP224">
            <v>45108</v>
          </cell>
          <cell r="CQ224">
            <v>3962187</v>
          </cell>
          <cell r="CX224">
            <v>45231</v>
          </cell>
          <cell r="CY224">
            <v>3962283</v>
          </cell>
          <cell r="DB224" t="str">
            <v>　</v>
          </cell>
          <cell r="DC224" t="str">
            <v>　</v>
          </cell>
          <cell r="DL224" t="str">
            <v>　</v>
          </cell>
          <cell r="DM224" t="str">
            <v>　</v>
          </cell>
          <cell r="DP224">
            <v>45200</v>
          </cell>
          <cell r="DQ224">
            <v>3962266</v>
          </cell>
          <cell r="DZ224" t="str">
            <v>　</v>
          </cell>
          <cell r="EA224" t="str">
            <v>　</v>
          </cell>
          <cell r="EB224">
            <v>45176</v>
          </cell>
          <cell r="EC224">
            <v>3962294</v>
          </cell>
          <cell r="EF224">
            <v>45245</v>
          </cell>
          <cell r="EG224">
            <v>4062011</v>
          </cell>
          <cell r="EJ224" t="str">
            <v>　</v>
          </cell>
          <cell r="EK224" t="str">
            <v>　</v>
          </cell>
          <cell r="EM224">
            <v>45259</v>
          </cell>
          <cell r="EX224">
            <v>45238</v>
          </cell>
          <cell r="EY224">
            <v>4062020</v>
          </cell>
          <cell r="RC224">
            <v>45279</v>
          </cell>
          <cell r="RD224">
            <v>0</v>
          </cell>
          <cell r="RE224">
            <v>45108</v>
          </cell>
          <cell r="RF224">
            <v>45231</v>
          </cell>
          <cell r="RG224">
            <v>0</v>
          </cell>
          <cell r="RH224">
            <v>0</v>
          </cell>
          <cell r="RI224">
            <v>45200</v>
          </cell>
          <cell r="RJ224">
            <v>0</v>
          </cell>
          <cell r="RK224">
            <v>45108</v>
          </cell>
          <cell r="RL224" t="str">
            <v>3962187</v>
          </cell>
          <cell r="RM224">
            <v>45231</v>
          </cell>
          <cell r="RN224" t="str">
            <v>3962283　</v>
          </cell>
          <cell r="RO224">
            <v>45200</v>
          </cell>
          <cell r="RP224" t="str">
            <v>3962266　</v>
          </cell>
          <cell r="RQ224">
            <v>45176</v>
          </cell>
          <cell r="RR224" t="str">
            <v>3962294　</v>
          </cell>
          <cell r="RS224">
            <v>45245</v>
          </cell>
          <cell r="RT224">
            <v>4062011</v>
          </cell>
          <cell r="RU224">
            <v>0</v>
          </cell>
          <cell r="RV224">
            <v>0</v>
          </cell>
        </row>
        <row r="225">
          <cell r="A225">
            <v>216</v>
          </cell>
          <cell r="B225">
            <v>45290</v>
          </cell>
          <cell r="C225" t="str">
            <v>HRB8025 AAI</v>
          </cell>
          <cell r="D225" t="str">
            <v>ARB80194</v>
          </cell>
          <cell r="E225" t="str">
            <v>THRB8194</v>
          </cell>
          <cell r="F225" t="str">
            <v>米国</v>
          </cell>
          <cell r="G225" t="str">
            <v>AAI</v>
          </cell>
          <cell r="H225" t="str">
            <v>制御盤</v>
          </cell>
          <cell r="I225" t="str">
            <v>南陵</v>
          </cell>
          <cell r="J225" t="str">
            <v>KD</v>
          </cell>
          <cell r="K225">
            <v>45268</v>
          </cell>
          <cell r="L225">
            <v>1</v>
          </cell>
          <cell r="M225">
            <v>1</v>
          </cell>
          <cell r="N225">
            <v>45269</v>
          </cell>
          <cell r="O225">
            <v>1</v>
          </cell>
          <cell r="P225">
            <v>45272</v>
          </cell>
          <cell r="Q225">
            <v>1</v>
          </cell>
          <cell r="R225">
            <v>45274</v>
          </cell>
          <cell r="S225">
            <v>1</v>
          </cell>
          <cell r="T225">
            <v>45274</v>
          </cell>
          <cell r="U225">
            <v>45276</v>
          </cell>
          <cell r="V225">
            <v>45276</v>
          </cell>
          <cell r="W225">
            <v>45276</v>
          </cell>
          <cell r="X225">
            <v>1</v>
          </cell>
          <cell r="Y225">
            <v>45283</v>
          </cell>
          <cell r="AA225">
            <v>45279</v>
          </cell>
          <cell r="AB225">
            <v>45280</v>
          </cell>
          <cell r="AC225" t="str">
            <v>45108</v>
          </cell>
          <cell r="AD225" t="str">
            <v>3962187</v>
          </cell>
          <cell r="AE225" t="str">
            <v>3962283　</v>
          </cell>
          <cell r="AF225" t="str">
            <v>3962266　</v>
          </cell>
          <cell r="AG225" t="str">
            <v>3962294　</v>
          </cell>
          <cell r="CP225">
            <v>45108</v>
          </cell>
          <cell r="CQ225">
            <v>3962187</v>
          </cell>
          <cell r="CX225">
            <v>45231</v>
          </cell>
          <cell r="CY225">
            <v>3962283</v>
          </cell>
          <cell r="DB225" t="str">
            <v>　</v>
          </cell>
          <cell r="DC225" t="str">
            <v>　</v>
          </cell>
          <cell r="DL225" t="str">
            <v>　</v>
          </cell>
          <cell r="DM225" t="str">
            <v>　</v>
          </cell>
          <cell r="DP225">
            <v>45200</v>
          </cell>
          <cell r="DQ225">
            <v>3962266</v>
          </cell>
          <cell r="DZ225" t="str">
            <v>　</v>
          </cell>
          <cell r="EA225" t="str">
            <v>　</v>
          </cell>
          <cell r="EB225">
            <v>45176</v>
          </cell>
          <cell r="EC225">
            <v>3962294</v>
          </cell>
          <cell r="EF225">
            <v>45245</v>
          </cell>
          <cell r="EG225">
            <v>4062011</v>
          </cell>
          <cell r="EJ225" t="str">
            <v>　</v>
          </cell>
          <cell r="EK225" t="str">
            <v>　</v>
          </cell>
          <cell r="EM225">
            <v>45259</v>
          </cell>
          <cell r="EX225">
            <v>45238</v>
          </cell>
          <cell r="EY225">
            <v>4062020</v>
          </cell>
          <cell r="RC225">
            <v>45279</v>
          </cell>
          <cell r="RD225">
            <v>0</v>
          </cell>
          <cell r="RE225">
            <v>45108</v>
          </cell>
          <cell r="RF225">
            <v>45231</v>
          </cell>
          <cell r="RG225">
            <v>0</v>
          </cell>
          <cell r="RH225">
            <v>0</v>
          </cell>
          <cell r="RI225">
            <v>45200</v>
          </cell>
          <cell r="RJ225">
            <v>0</v>
          </cell>
          <cell r="RK225">
            <v>45108</v>
          </cell>
          <cell r="RL225" t="str">
            <v>3962187</v>
          </cell>
          <cell r="RM225">
            <v>45231</v>
          </cell>
          <cell r="RN225" t="str">
            <v>3962283　</v>
          </cell>
          <cell r="RO225">
            <v>45200</v>
          </cell>
          <cell r="RP225" t="str">
            <v>3962266　</v>
          </cell>
          <cell r="RQ225">
            <v>45176</v>
          </cell>
          <cell r="RR225" t="str">
            <v>3962294　</v>
          </cell>
          <cell r="RS225">
            <v>45245</v>
          </cell>
          <cell r="RT225">
            <v>4062011</v>
          </cell>
          <cell r="RU225">
            <v>0</v>
          </cell>
          <cell r="RV225">
            <v>0</v>
          </cell>
        </row>
        <row r="226">
          <cell r="A226">
            <v>217</v>
          </cell>
          <cell r="C226" t="str">
            <v>HRB1003ATC</v>
          </cell>
          <cell r="D226" t="str">
            <v>RC130109</v>
          </cell>
          <cell r="F226" t="str">
            <v>EU</v>
          </cell>
          <cell r="G226" t="str">
            <v>AESA</v>
          </cell>
          <cell r="H226" t="str">
            <v>ATC盤</v>
          </cell>
          <cell r="I226" t="str">
            <v>須走</v>
          </cell>
          <cell r="J226" t="str">
            <v>土岐</v>
          </cell>
          <cell r="L226" t="str">
            <v>-</v>
          </cell>
          <cell r="T226">
            <v>45275</v>
          </cell>
          <cell r="U226">
            <v>45275</v>
          </cell>
          <cell r="W226">
            <v>45279</v>
          </cell>
          <cell r="X226">
            <v>1</v>
          </cell>
          <cell r="Y226">
            <v>45282</v>
          </cell>
          <cell r="AA226">
            <v>45281</v>
          </cell>
          <cell r="AB226">
            <v>45282</v>
          </cell>
          <cell r="DB226" t="str">
            <v>　</v>
          </cell>
          <cell r="DC226" t="str">
            <v>　</v>
          </cell>
          <cell r="DL226" t="str">
            <v>　</v>
          </cell>
          <cell r="DM226" t="str">
            <v>　</v>
          </cell>
          <cell r="DZ226" t="str">
            <v>　</v>
          </cell>
          <cell r="EA226" t="str">
            <v>　</v>
          </cell>
          <cell r="EJ226" t="str">
            <v>　</v>
          </cell>
          <cell r="EK226" t="str">
            <v>　</v>
          </cell>
          <cell r="HM226">
            <v>45261</v>
          </cell>
          <cell r="HN226">
            <v>4062066</v>
          </cell>
          <cell r="RC226">
            <v>45281</v>
          </cell>
          <cell r="RD226">
            <v>0</v>
          </cell>
          <cell r="RE226">
            <v>0</v>
          </cell>
          <cell r="RF226">
            <v>0</v>
          </cell>
          <cell r="RG226">
            <v>0</v>
          </cell>
          <cell r="RH226">
            <v>0</v>
          </cell>
          <cell r="RI226">
            <v>0</v>
          </cell>
          <cell r="RJ226">
            <v>0</v>
          </cell>
          <cell r="RK226">
            <v>0</v>
          </cell>
          <cell r="RL226">
            <v>0</v>
          </cell>
          <cell r="RM226">
            <v>0</v>
          </cell>
          <cell r="RN226">
            <v>0</v>
          </cell>
          <cell r="RO226">
            <v>0</v>
          </cell>
          <cell r="RP226">
            <v>0</v>
          </cell>
          <cell r="RQ226">
            <v>0</v>
          </cell>
          <cell r="RR226">
            <v>0</v>
          </cell>
          <cell r="RS226">
            <v>0</v>
          </cell>
          <cell r="RT226">
            <v>0</v>
          </cell>
          <cell r="RU226">
            <v>0</v>
          </cell>
          <cell r="RV226">
            <v>0</v>
          </cell>
        </row>
        <row r="227">
          <cell r="A227">
            <v>218</v>
          </cell>
          <cell r="C227" t="str">
            <v>HRB2204ATC</v>
          </cell>
          <cell r="D227" t="str">
            <v>ERC20022</v>
          </cell>
          <cell r="E227" t="str">
            <v>TRC20022</v>
          </cell>
          <cell r="F227" t="str">
            <v>EU</v>
          </cell>
          <cell r="G227" t="str">
            <v>AESA</v>
          </cell>
          <cell r="H227" t="str">
            <v>ATC盤</v>
          </cell>
          <cell r="I227" t="str">
            <v>須走</v>
          </cell>
          <cell r="J227" t="str">
            <v>土岐</v>
          </cell>
          <cell r="L227" t="str">
            <v>-</v>
          </cell>
          <cell r="T227">
            <v>45275</v>
          </cell>
          <cell r="U227">
            <v>45276</v>
          </cell>
          <cell r="W227">
            <v>45279</v>
          </cell>
          <cell r="X227">
            <v>1</v>
          </cell>
          <cell r="Y227">
            <v>45286</v>
          </cell>
          <cell r="AA227">
            <v>45281</v>
          </cell>
          <cell r="AB227">
            <v>45282</v>
          </cell>
          <cell r="DB227" t="str">
            <v>　</v>
          </cell>
          <cell r="DC227" t="str">
            <v>　</v>
          </cell>
          <cell r="DL227" t="str">
            <v>　</v>
          </cell>
          <cell r="DM227" t="str">
            <v>　</v>
          </cell>
          <cell r="DZ227" t="str">
            <v>　</v>
          </cell>
          <cell r="EA227" t="str">
            <v>　</v>
          </cell>
          <cell r="EJ227" t="str">
            <v>　</v>
          </cell>
          <cell r="EK227" t="str">
            <v>　</v>
          </cell>
          <cell r="HM227">
            <v>45261</v>
          </cell>
          <cell r="HN227">
            <v>4062066</v>
          </cell>
          <cell r="RC227">
            <v>45281</v>
          </cell>
          <cell r="RD227">
            <v>0</v>
          </cell>
          <cell r="RE227">
            <v>0</v>
          </cell>
          <cell r="RF227">
            <v>0</v>
          </cell>
          <cell r="RG227">
            <v>0</v>
          </cell>
          <cell r="RH227">
            <v>0</v>
          </cell>
          <cell r="RI227">
            <v>0</v>
          </cell>
          <cell r="RJ227">
            <v>0</v>
          </cell>
          <cell r="RK227">
            <v>0</v>
          </cell>
          <cell r="RL227">
            <v>0</v>
          </cell>
          <cell r="RM227">
            <v>0</v>
          </cell>
          <cell r="RN227">
            <v>0</v>
          </cell>
          <cell r="RO227">
            <v>0</v>
          </cell>
          <cell r="RP227">
            <v>0</v>
          </cell>
          <cell r="RQ227">
            <v>0</v>
          </cell>
          <cell r="RR227">
            <v>0</v>
          </cell>
          <cell r="RS227">
            <v>0</v>
          </cell>
          <cell r="RT227">
            <v>0</v>
          </cell>
          <cell r="RU227">
            <v>0</v>
          </cell>
          <cell r="RV227">
            <v>0</v>
          </cell>
        </row>
        <row r="228">
          <cell r="A228">
            <v>219</v>
          </cell>
          <cell r="B228">
            <v>45047</v>
          </cell>
          <cell r="C228" t="str">
            <v>HRB1003 AAI ATC</v>
          </cell>
          <cell r="D228" t="str">
            <v>ARC10063</v>
          </cell>
          <cell r="F228" t="str">
            <v>EXP</v>
          </cell>
          <cell r="G228" t="str">
            <v>AAI</v>
          </cell>
          <cell r="H228" t="str">
            <v>ATC盤</v>
          </cell>
          <cell r="I228" t="str">
            <v>須走</v>
          </cell>
          <cell r="J228" t="str">
            <v>土岐</v>
          </cell>
          <cell r="L228" t="str">
            <v>-</v>
          </cell>
          <cell r="T228">
            <v>45279</v>
          </cell>
          <cell r="U228">
            <v>45279</v>
          </cell>
          <cell r="X228">
            <v>1</v>
          </cell>
          <cell r="Y228">
            <v>45286</v>
          </cell>
          <cell r="AA228">
            <v>45281</v>
          </cell>
          <cell r="AB228">
            <v>45282</v>
          </cell>
          <cell r="DB228" t="str">
            <v>　</v>
          </cell>
          <cell r="DC228" t="str">
            <v>　</v>
          </cell>
          <cell r="DL228" t="str">
            <v>　</v>
          </cell>
          <cell r="DM228" t="str">
            <v>　</v>
          </cell>
          <cell r="DZ228" t="str">
            <v>　</v>
          </cell>
          <cell r="EA228" t="str">
            <v>　</v>
          </cell>
          <cell r="EJ228" t="str">
            <v>　</v>
          </cell>
          <cell r="EK228" t="str">
            <v>　</v>
          </cell>
          <cell r="HN228">
            <v>3987707</v>
          </cell>
          <cell r="RC228">
            <v>45281</v>
          </cell>
          <cell r="RD228">
            <v>0</v>
          </cell>
          <cell r="RE228">
            <v>0</v>
          </cell>
          <cell r="RF228">
            <v>0</v>
          </cell>
          <cell r="RG228">
            <v>0</v>
          </cell>
          <cell r="RH228">
            <v>0</v>
          </cell>
          <cell r="RI228">
            <v>0</v>
          </cell>
          <cell r="RJ228">
            <v>0</v>
          </cell>
          <cell r="RK228">
            <v>0</v>
          </cell>
          <cell r="RL228">
            <v>0</v>
          </cell>
          <cell r="RM228">
            <v>0</v>
          </cell>
          <cell r="RN228">
            <v>0</v>
          </cell>
          <cell r="RO228">
            <v>0</v>
          </cell>
          <cell r="RP228">
            <v>0</v>
          </cell>
          <cell r="RQ228">
            <v>0</v>
          </cell>
          <cell r="RR228">
            <v>0</v>
          </cell>
          <cell r="RS228">
            <v>0</v>
          </cell>
          <cell r="RT228">
            <v>0</v>
          </cell>
          <cell r="RU228">
            <v>0</v>
          </cell>
          <cell r="RV228">
            <v>0</v>
          </cell>
        </row>
        <row r="229">
          <cell r="A229">
            <v>220</v>
          </cell>
          <cell r="B229">
            <v>45047</v>
          </cell>
          <cell r="C229" t="str">
            <v>HRB1003 AAI ATC</v>
          </cell>
          <cell r="D229" t="str">
            <v>ARC10064</v>
          </cell>
          <cell r="F229" t="str">
            <v>EXP</v>
          </cell>
          <cell r="G229" t="str">
            <v>AAI</v>
          </cell>
          <cell r="H229" t="str">
            <v>ATC盤</v>
          </cell>
          <cell r="I229" t="str">
            <v>須走</v>
          </cell>
          <cell r="J229" t="str">
            <v>土岐</v>
          </cell>
          <cell r="L229" t="str">
            <v>-</v>
          </cell>
          <cell r="T229">
            <v>45279</v>
          </cell>
          <cell r="U229">
            <v>45279</v>
          </cell>
          <cell r="X229">
            <v>1</v>
          </cell>
          <cell r="Y229">
            <v>45286</v>
          </cell>
          <cell r="AA229">
            <v>45281</v>
          </cell>
          <cell r="AB229">
            <v>45282</v>
          </cell>
          <cell r="DB229" t="str">
            <v>　</v>
          </cell>
          <cell r="DC229" t="str">
            <v>　</v>
          </cell>
          <cell r="DL229" t="str">
            <v>　</v>
          </cell>
          <cell r="DM229" t="str">
            <v>　</v>
          </cell>
          <cell r="DZ229" t="str">
            <v>　</v>
          </cell>
          <cell r="EA229" t="str">
            <v>　</v>
          </cell>
          <cell r="EJ229" t="str">
            <v>　</v>
          </cell>
          <cell r="EK229" t="str">
            <v>　</v>
          </cell>
          <cell r="HN229">
            <v>3987707</v>
          </cell>
          <cell r="RC229">
            <v>45281</v>
          </cell>
          <cell r="RD229">
            <v>0</v>
          </cell>
          <cell r="RE229">
            <v>0</v>
          </cell>
          <cell r="RF229">
            <v>0</v>
          </cell>
          <cell r="RG229">
            <v>0</v>
          </cell>
          <cell r="RH229">
            <v>0</v>
          </cell>
          <cell r="RI229">
            <v>0</v>
          </cell>
          <cell r="RJ229">
            <v>0</v>
          </cell>
          <cell r="RK229">
            <v>0</v>
          </cell>
          <cell r="RL229">
            <v>0</v>
          </cell>
          <cell r="RM229">
            <v>0</v>
          </cell>
          <cell r="RN229">
            <v>0</v>
          </cell>
          <cell r="RO229">
            <v>0</v>
          </cell>
          <cell r="RP229">
            <v>0</v>
          </cell>
          <cell r="RQ229">
            <v>0</v>
          </cell>
          <cell r="RR229">
            <v>0</v>
          </cell>
          <cell r="RS229">
            <v>0</v>
          </cell>
          <cell r="RT229">
            <v>0</v>
          </cell>
          <cell r="RU229">
            <v>0</v>
          </cell>
          <cell r="RV229">
            <v>0</v>
          </cell>
        </row>
        <row r="230">
          <cell r="A230">
            <v>221</v>
          </cell>
          <cell r="B230">
            <v>45293</v>
          </cell>
          <cell r="C230" t="str">
            <v>HRB6007</v>
          </cell>
          <cell r="D230">
            <v>60075001</v>
          </cell>
          <cell r="F230" t="str">
            <v>日本</v>
          </cell>
          <cell r="G230" t="str">
            <v>杉本興業</v>
          </cell>
          <cell r="H230" t="str">
            <v>制御盤</v>
          </cell>
          <cell r="I230" t="str">
            <v>南陵</v>
          </cell>
          <cell r="J230" t="str">
            <v>富士宮</v>
          </cell>
          <cell r="K230">
            <v>45266</v>
          </cell>
          <cell r="L230">
            <v>1</v>
          </cell>
          <cell r="M230">
            <v>1</v>
          </cell>
          <cell r="N230">
            <v>45272</v>
          </cell>
          <cell r="O230">
            <v>1</v>
          </cell>
          <cell r="P230">
            <v>45273</v>
          </cell>
          <cell r="Q230">
            <v>1</v>
          </cell>
          <cell r="R230">
            <v>45275</v>
          </cell>
          <cell r="S230">
            <v>1</v>
          </cell>
          <cell r="T230">
            <v>45275</v>
          </cell>
          <cell r="U230">
            <v>45276</v>
          </cell>
          <cell r="V230">
            <v>45279</v>
          </cell>
          <cell r="W230" t="str">
            <v>12//21</v>
          </cell>
          <cell r="X230">
            <v>1</v>
          </cell>
          <cell r="Y230">
            <v>45282</v>
          </cell>
          <cell r="Z230">
            <v>45282</v>
          </cell>
          <cell r="AC230" t="str">
            <v>45250</v>
          </cell>
          <cell r="AD230" t="str">
            <v>4062026</v>
          </cell>
          <cell r="AE230" t="str">
            <v>4062026</v>
          </cell>
          <cell r="AF230" t="str">
            <v>4062026</v>
          </cell>
          <cell r="AG230" t="str">
            <v>4062026</v>
          </cell>
          <cell r="CL230">
            <v>45250</v>
          </cell>
          <cell r="CM230">
            <v>4062026</v>
          </cell>
          <cell r="DB230">
            <v>45250</v>
          </cell>
          <cell r="DC230">
            <v>4062026</v>
          </cell>
          <cell r="DL230">
            <v>45250</v>
          </cell>
          <cell r="DM230">
            <v>4062026</v>
          </cell>
          <cell r="DZ230">
            <v>45250</v>
          </cell>
          <cell r="EA230">
            <v>4062026</v>
          </cell>
          <cell r="EJ230">
            <v>45250</v>
          </cell>
          <cell r="EK230">
            <v>4062026</v>
          </cell>
          <cell r="GM230">
            <v>45202</v>
          </cell>
          <cell r="GN230">
            <v>4062005</v>
          </cell>
          <cell r="GS230">
            <v>45202</v>
          </cell>
          <cell r="GT230">
            <v>4062006</v>
          </cell>
          <cell r="GU230">
            <v>45202</v>
          </cell>
          <cell r="GV230">
            <v>4062004</v>
          </cell>
          <cell r="GW230">
            <v>45202</v>
          </cell>
          <cell r="GX230">
            <v>4062009</v>
          </cell>
          <cell r="RC230">
            <v>45282</v>
          </cell>
          <cell r="RD230">
            <v>0</v>
          </cell>
          <cell r="RE230">
            <v>0</v>
          </cell>
          <cell r="RF230">
            <v>0</v>
          </cell>
          <cell r="RG230">
            <v>0</v>
          </cell>
          <cell r="RH230">
            <v>0</v>
          </cell>
          <cell r="RI230">
            <v>0</v>
          </cell>
          <cell r="RJ230">
            <v>45250</v>
          </cell>
          <cell r="RK230">
            <v>0</v>
          </cell>
          <cell r="RL230">
            <v>0</v>
          </cell>
          <cell r="RM230">
            <v>0</v>
          </cell>
          <cell r="RN230">
            <v>0</v>
          </cell>
          <cell r="RO230">
            <v>0</v>
          </cell>
          <cell r="RP230">
            <v>0</v>
          </cell>
          <cell r="RQ230">
            <v>0</v>
          </cell>
          <cell r="RR230">
            <v>0</v>
          </cell>
          <cell r="RS230">
            <v>0</v>
          </cell>
          <cell r="RT230">
            <v>0</v>
          </cell>
          <cell r="RU230">
            <v>45250</v>
          </cell>
          <cell r="RV230" t="str">
            <v>4062026</v>
          </cell>
        </row>
        <row r="231">
          <cell r="A231">
            <v>222</v>
          </cell>
          <cell r="B231">
            <v>45290</v>
          </cell>
          <cell r="C231" t="str">
            <v>HRB8025 AAI</v>
          </cell>
          <cell r="D231" t="str">
            <v>ARB80195</v>
          </cell>
          <cell r="E231" t="str">
            <v>THRB8195</v>
          </cell>
          <cell r="F231" t="str">
            <v>米国</v>
          </cell>
          <cell r="G231" t="str">
            <v>AAI</v>
          </cell>
          <cell r="H231" t="str">
            <v>制御盤</v>
          </cell>
          <cell r="I231" t="str">
            <v>南陵</v>
          </cell>
          <cell r="J231" t="str">
            <v>KD</v>
          </cell>
          <cell r="K231">
            <v>45269</v>
          </cell>
          <cell r="L231">
            <v>1</v>
          </cell>
          <cell r="M231">
            <v>1</v>
          </cell>
          <cell r="N231">
            <v>45272</v>
          </cell>
          <cell r="O231">
            <v>1</v>
          </cell>
          <cell r="P231">
            <v>45273</v>
          </cell>
          <cell r="Q231">
            <v>1</v>
          </cell>
          <cell r="R231">
            <v>45275</v>
          </cell>
          <cell r="S231">
            <v>1</v>
          </cell>
          <cell r="T231">
            <v>45275</v>
          </cell>
          <cell r="U231">
            <v>45276</v>
          </cell>
          <cell r="V231">
            <v>45279</v>
          </cell>
          <cell r="W231">
            <v>45279</v>
          </cell>
          <cell r="X231">
            <v>1</v>
          </cell>
          <cell r="Y231">
            <v>45283</v>
          </cell>
          <cell r="AA231">
            <v>45286</v>
          </cell>
          <cell r="AB231">
            <v>45287</v>
          </cell>
          <cell r="AC231" t="str">
            <v>45108</v>
          </cell>
          <cell r="AD231" t="str">
            <v>3962187</v>
          </cell>
          <cell r="AE231" t="str">
            <v>3962283　</v>
          </cell>
          <cell r="AF231" t="str">
            <v>3962266　</v>
          </cell>
          <cell r="AG231" t="str">
            <v>3962294　</v>
          </cell>
          <cell r="CP231">
            <v>45108</v>
          </cell>
          <cell r="CQ231">
            <v>3962187</v>
          </cell>
          <cell r="CX231">
            <v>45231</v>
          </cell>
          <cell r="CY231">
            <v>3962283</v>
          </cell>
          <cell r="DB231" t="str">
            <v>　</v>
          </cell>
          <cell r="DC231" t="str">
            <v>　</v>
          </cell>
          <cell r="DL231" t="str">
            <v>　</v>
          </cell>
          <cell r="DM231" t="str">
            <v>　</v>
          </cell>
          <cell r="DP231">
            <v>45200</v>
          </cell>
          <cell r="DQ231">
            <v>3962266</v>
          </cell>
          <cell r="DZ231" t="str">
            <v>　</v>
          </cell>
          <cell r="EA231" t="str">
            <v>　</v>
          </cell>
          <cell r="EB231">
            <v>45176</v>
          </cell>
          <cell r="EC231">
            <v>3962294</v>
          </cell>
          <cell r="EF231">
            <v>45245</v>
          </cell>
          <cell r="EG231">
            <v>4062011</v>
          </cell>
          <cell r="EJ231" t="str">
            <v>　</v>
          </cell>
          <cell r="EK231" t="str">
            <v>　</v>
          </cell>
          <cell r="EM231">
            <v>45259</v>
          </cell>
          <cell r="EX231">
            <v>45238</v>
          </cell>
          <cell r="EY231">
            <v>4062020</v>
          </cell>
          <cell r="RC231">
            <v>45286</v>
          </cell>
          <cell r="RD231">
            <v>0</v>
          </cell>
          <cell r="RE231">
            <v>45108</v>
          </cell>
          <cell r="RF231">
            <v>45231</v>
          </cell>
          <cell r="RG231">
            <v>0</v>
          </cell>
          <cell r="RH231">
            <v>0</v>
          </cell>
          <cell r="RI231">
            <v>45200</v>
          </cell>
          <cell r="RJ231">
            <v>0</v>
          </cell>
          <cell r="RK231">
            <v>45108</v>
          </cell>
          <cell r="RL231" t="str">
            <v>3962187</v>
          </cell>
          <cell r="RM231">
            <v>45231</v>
          </cell>
          <cell r="RN231" t="str">
            <v>3962283　</v>
          </cell>
          <cell r="RO231">
            <v>45200</v>
          </cell>
          <cell r="RP231" t="str">
            <v>3962266　</v>
          </cell>
          <cell r="RQ231">
            <v>45176</v>
          </cell>
          <cell r="RR231" t="str">
            <v>3962294　</v>
          </cell>
          <cell r="RS231">
            <v>45245</v>
          </cell>
          <cell r="RT231">
            <v>4062011</v>
          </cell>
          <cell r="RU231">
            <v>0</v>
          </cell>
          <cell r="RV231">
            <v>0</v>
          </cell>
        </row>
        <row r="232">
          <cell r="A232">
            <v>223</v>
          </cell>
          <cell r="B232">
            <v>45290</v>
          </cell>
          <cell r="C232" t="str">
            <v>HRB8025 AAI</v>
          </cell>
          <cell r="D232" t="str">
            <v>ARB80196</v>
          </cell>
          <cell r="E232" t="str">
            <v>THRB8196</v>
          </cell>
          <cell r="F232" t="str">
            <v>米国</v>
          </cell>
          <cell r="G232" t="str">
            <v>AAI</v>
          </cell>
          <cell r="H232" t="str">
            <v>制御盤</v>
          </cell>
          <cell r="I232" t="str">
            <v>南陵</v>
          </cell>
          <cell r="J232" t="str">
            <v>KD</v>
          </cell>
          <cell r="K232">
            <v>45269</v>
          </cell>
          <cell r="L232">
            <v>1</v>
          </cell>
          <cell r="M232">
            <v>1</v>
          </cell>
          <cell r="N232">
            <v>45272</v>
          </cell>
          <cell r="O232">
            <v>1</v>
          </cell>
          <cell r="P232">
            <v>45273</v>
          </cell>
          <cell r="Q232">
            <v>1</v>
          </cell>
          <cell r="R232">
            <v>45275</v>
          </cell>
          <cell r="S232">
            <v>1</v>
          </cell>
          <cell r="T232">
            <v>45275</v>
          </cell>
          <cell r="U232">
            <v>45276</v>
          </cell>
          <cell r="V232">
            <v>45280</v>
          </cell>
          <cell r="W232">
            <v>45280</v>
          </cell>
          <cell r="X232">
            <v>1</v>
          </cell>
          <cell r="Y232">
            <v>45283</v>
          </cell>
          <cell r="AA232">
            <v>45286</v>
          </cell>
          <cell r="AB232">
            <v>45287</v>
          </cell>
          <cell r="AC232" t="str">
            <v>45108</v>
          </cell>
          <cell r="AD232" t="str">
            <v>3962187</v>
          </cell>
          <cell r="AE232" t="str">
            <v>3962283　</v>
          </cell>
          <cell r="AF232" t="str">
            <v>3962266　</v>
          </cell>
          <cell r="AG232" t="str">
            <v>3962294　</v>
          </cell>
          <cell r="CP232">
            <v>45108</v>
          </cell>
          <cell r="CQ232">
            <v>3962187</v>
          </cell>
          <cell r="CX232">
            <v>45231</v>
          </cell>
          <cell r="CY232">
            <v>3962283</v>
          </cell>
          <cell r="DB232" t="str">
            <v>　</v>
          </cell>
          <cell r="DC232" t="str">
            <v>　</v>
          </cell>
          <cell r="DL232" t="str">
            <v>　</v>
          </cell>
          <cell r="DM232" t="str">
            <v>　</v>
          </cell>
          <cell r="DP232">
            <v>45200</v>
          </cell>
          <cell r="DQ232">
            <v>3962266</v>
          </cell>
          <cell r="DZ232" t="str">
            <v>　</v>
          </cell>
          <cell r="EA232" t="str">
            <v>　</v>
          </cell>
          <cell r="EB232">
            <v>45176</v>
          </cell>
          <cell r="EC232">
            <v>3962294</v>
          </cell>
          <cell r="EF232">
            <v>45260</v>
          </cell>
          <cell r="EG232">
            <v>4062014</v>
          </cell>
          <cell r="EJ232" t="str">
            <v>　</v>
          </cell>
          <cell r="EK232" t="str">
            <v>　</v>
          </cell>
          <cell r="EM232">
            <v>45259</v>
          </cell>
          <cell r="EX232">
            <v>45238</v>
          </cell>
          <cell r="EY232">
            <v>4062020</v>
          </cell>
          <cell r="RC232">
            <v>45286</v>
          </cell>
          <cell r="RD232">
            <v>0</v>
          </cell>
          <cell r="RE232">
            <v>45108</v>
          </cell>
          <cell r="RF232">
            <v>45231</v>
          </cell>
          <cell r="RG232">
            <v>0</v>
          </cell>
          <cell r="RH232">
            <v>0</v>
          </cell>
          <cell r="RI232">
            <v>45200</v>
          </cell>
          <cell r="RJ232">
            <v>0</v>
          </cell>
          <cell r="RK232">
            <v>45108</v>
          </cell>
          <cell r="RL232" t="str">
            <v>3962187</v>
          </cell>
          <cell r="RM232">
            <v>45231</v>
          </cell>
          <cell r="RN232" t="str">
            <v>3962283　</v>
          </cell>
          <cell r="RO232">
            <v>45200</v>
          </cell>
          <cell r="RP232" t="str">
            <v>3962266　</v>
          </cell>
          <cell r="RQ232">
            <v>45176</v>
          </cell>
          <cell r="RR232" t="str">
            <v>3962294　</v>
          </cell>
          <cell r="RS232">
            <v>45260</v>
          </cell>
          <cell r="RT232">
            <v>4062014</v>
          </cell>
          <cell r="RU232">
            <v>0</v>
          </cell>
          <cell r="RV232">
            <v>0</v>
          </cell>
        </row>
        <row r="233">
          <cell r="A233">
            <v>224</v>
          </cell>
          <cell r="B233">
            <v>45290</v>
          </cell>
          <cell r="C233" t="str">
            <v xml:space="preserve">HRB1303 AAI </v>
          </cell>
          <cell r="D233" t="str">
            <v>ARB30179</v>
          </cell>
          <cell r="E233" t="str">
            <v>THRB3179</v>
          </cell>
          <cell r="F233" t="str">
            <v>米国</v>
          </cell>
          <cell r="G233" t="str">
            <v>AAI</v>
          </cell>
          <cell r="H233" t="str">
            <v>制御盤</v>
          </cell>
          <cell r="I233" t="str">
            <v>南陵</v>
          </cell>
          <cell r="J233" t="str">
            <v>KD</v>
          </cell>
          <cell r="K233">
            <v>45272</v>
          </cell>
          <cell r="L233">
            <v>1</v>
          </cell>
          <cell r="M233">
            <v>1</v>
          </cell>
          <cell r="N233">
            <v>45273</v>
          </cell>
          <cell r="O233">
            <v>1</v>
          </cell>
          <cell r="P233">
            <v>45274</v>
          </cell>
          <cell r="Q233">
            <v>1</v>
          </cell>
          <cell r="R233">
            <v>45276</v>
          </cell>
          <cell r="S233">
            <v>1</v>
          </cell>
          <cell r="T233">
            <v>45276</v>
          </cell>
          <cell r="U233">
            <v>45279</v>
          </cell>
          <cell r="V233">
            <v>45280</v>
          </cell>
          <cell r="W233">
            <v>45280</v>
          </cell>
          <cell r="X233">
            <v>1</v>
          </cell>
          <cell r="Y233">
            <v>45283</v>
          </cell>
          <cell r="AA233">
            <v>45286</v>
          </cell>
          <cell r="AB233">
            <v>45287</v>
          </cell>
          <cell r="AC233" t="str">
            <v>45200</v>
          </cell>
          <cell r="AD233" t="str">
            <v>3962258</v>
          </cell>
          <cell r="AE233" t="str">
            <v>3962283　</v>
          </cell>
          <cell r="AF233" t="str">
            <v>3962267　</v>
          </cell>
          <cell r="AG233" t="str">
            <v>3962294　</v>
          </cell>
          <cell r="CR233">
            <v>45200</v>
          </cell>
          <cell r="CS233">
            <v>3962258</v>
          </cell>
          <cell r="CX233">
            <v>45231</v>
          </cell>
          <cell r="CY233">
            <v>3962283</v>
          </cell>
          <cell r="DB233" t="str">
            <v>　</v>
          </cell>
          <cell r="DC233" t="str">
            <v>　</v>
          </cell>
          <cell r="DL233" t="str">
            <v>　</v>
          </cell>
          <cell r="DM233" t="str">
            <v>　</v>
          </cell>
          <cell r="DR233">
            <v>45200</v>
          </cell>
          <cell r="DS233">
            <v>3962267</v>
          </cell>
          <cell r="DZ233" t="str">
            <v>　</v>
          </cell>
          <cell r="EA233" t="str">
            <v>　</v>
          </cell>
          <cell r="EB233">
            <v>45176</v>
          </cell>
          <cell r="EC233">
            <v>3962294</v>
          </cell>
          <cell r="EF233">
            <v>45260</v>
          </cell>
          <cell r="EG233">
            <v>4062014</v>
          </cell>
          <cell r="EJ233" t="str">
            <v>　</v>
          </cell>
          <cell r="EK233" t="str">
            <v>　</v>
          </cell>
          <cell r="EM233">
            <v>45259</v>
          </cell>
          <cell r="EN233">
            <v>45224</v>
          </cell>
          <cell r="EO233">
            <v>4062018</v>
          </cell>
          <cell r="EX233">
            <v>45238</v>
          </cell>
          <cell r="EY233">
            <v>4062020</v>
          </cell>
          <cell r="RC233">
            <v>45286</v>
          </cell>
          <cell r="RD233">
            <v>0</v>
          </cell>
          <cell r="RE233">
            <v>45200</v>
          </cell>
          <cell r="RF233">
            <v>45231</v>
          </cell>
          <cell r="RG233">
            <v>0</v>
          </cell>
          <cell r="RH233">
            <v>0</v>
          </cell>
          <cell r="RI233">
            <v>45200</v>
          </cell>
          <cell r="RJ233">
            <v>0</v>
          </cell>
          <cell r="RK233">
            <v>45200</v>
          </cell>
          <cell r="RL233" t="str">
            <v>3962258</v>
          </cell>
          <cell r="RM233">
            <v>45231</v>
          </cell>
          <cell r="RN233" t="str">
            <v>3962283　</v>
          </cell>
          <cell r="RO233">
            <v>45200</v>
          </cell>
          <cell r="RP233" t="str">
            <v>3962267　</v>
          </cell>
          <cell r="RQ233">
            <v>45176</v>
          </cell>
          <cell r="RR233" t="str">
            <v>3962294　</v>
          </cell>
          <cell r="RS233">
            <v>45260</v>
          </cell>
          <cell r="RT233">
            <v>4062014</v>
          </cell>
          <cell r="RU233">
            <v>0</v>
          </cell>
          <cell r="RV233">
            <v>0</v>
          </cell>
        </row>
        <row r="234">
          <cell r="A234">
            <v>225</v>
          </cell>
          <cell r="B234">
            <v>45290</v>
          </cell>
          <cell r="C234" t="str">
            <v xml:space="preserve">HRB1303 AAI </v>
          </cell>
          <cell r="D234" t="str">
            <v>ARB30180</v>
          </cell>
          <cell r="E234" t="str">
            <v>THRB3180</v>
          </cell>
          <cell r="F234" t="str">
            <v>米国</v>
          </cell>
          <cell r="G234" t="str">
            <v>AAI</v>
          </cell>
          <cell r="H234" t="str">
            <v>制御盤</v>
          </cell>
          <cell r="I234" t="str">
            <v>南陵</v>
          </cell>
          <cell r="J234" t="str">
            <v>KD</v>
          </cell>
          <cell r="K234">
            <v>45272</v>
          </cell>
          <cell r="L234">
            <v>1</v>
          </cell>
          <cell r="M234">
            <v>1</v>
          </cell>
          <cell r="N234">
            <v>45273</v>
          </cell>
          <cell r="O234">
            <v>1</v>
          </cell>
          <cell r="P234">
            <v>45274</v>
          </cell>
          <cell r="Q234">
            <v>1</v>
          </cell>
          <cell r="R234">
            <v>45276</v>
          </cell>
          <cell r="S234">
            <v>1</v>
          </cell>
          <cell r="T234">
            <v>45276</v>
          </cell>
          <cell r="U234">
            <v>45279</v>
          </cell>
          <cell r="V234">
            <v>45280</v>
          </cell>
          <cell r="W234">
            <v>45281</v>
          </cell>
          <cell r="X234">
            <v>1</v>
          </cell>
          <cell r="Y234">
            <v>45283</v>
          </cell>
          <cell r="AA234">
            <v>45286</v>
          </cell>
          <cell r="AB234">
            <v>45287</v>
          </cell>
          <cell r="AC234" t="str">
            <v>45231</v>
          </cell>
          <cell r="AD234" t="str">
            <v>3962281</v>
          </cell>
          <cell r="AE234" t="str">
            <v>3962283　</v>
          </cell>
          <cell r="AF234" t="str">
            <v>3962290　</v>
          </cell>
          <cell r="AG234" t="str">
            <v>3962294　</v>
          </cell>
          <cell r="CR234">
            <v>45231</v>
          </cell>
          <cell r="CS234">
            <v>3962281</v>
          </cell>
          <cell r="CX234">
            <v>45231</v>
          </cell>
          <cell r="CY234">
            <v>3962283</v>
          </cell>
          <cell r="DB234" t="str">
            <v>　</v>
          </cell>
          <cell r="DC234" t="str">
            <v>　</v>
          </cell>
          <cell r="DL234" t="str">
            <v>　</v>
          </cell>
          <cell r="DM234" t="str">
            <v>　</v>
          </cell>
          <cell r="DR234">
            <v>45231</v>
          </cell>
          <cell r="DS234">
            <v>3962290</v>
          </cell>
          <cell r="DZ234" t="str">
            <v>　</v>
          </cell>
          <cell r="EA234" t="str">
            <v>　</v>
          </cell>
          <cell r="EB234">
            <v>45176</v>
          </cell>
          <cell r="EC234">
            <v>3962294</v>
          </cell>
          <cell r="EF234">
            <v>45260</v>
          </cell>
          <cell r="EG234">
            <v>4062014</v>
          </cell>
          <cell r="EJ234" t="str">
            <v>　</v>
          </cell>
          <cell r="EK234" t="str">
            <v>　</v>
          </cell>
          <cell r="EM234">
            <v>45265</v>
          </cell>
          <cell r="EN234">
            <v>45224</v>
          </cell>
          <cell r="EO234">
            <v>4062018</v>
          </cell>
          <cell r="EX234">
            <v>45238</v>
          </cell>
          <cell r="EY234">
            <v>4062020</v>
          </cell>
          <cell r="RC234">
            <v>45286</v>
          </cell>
          <cell r="RD234">
            <v>0</v>
          </cell>
          <cell r="RE234">
            <v>45231</v>
          </cell>
          <cell r="RF234">
            <v>45231</v>
          </cell>
          <cell r="RG234">
            <v>0</v>
          </cell>
          <cell r="RH234">
            <v>0</v>
          </cell>
          <cell r="RI234">
            <v>45231</v>
          </cell>
          <cell r="RJ234">
            <v>0</v>
          </cell>
          <cell r="RK234">
            <v>45231</v>
          </cell>
          <cell r="RL234" t="str">
            <v>3962281</v>
          </cell>
          <cell r="RM234">
            <v>45231</v>
          </cell>
          <cell r="RN234" t="str">
            <v>3962283　</v>
          </cell>
          <cell r="RO234">
            <v>45231</v>
          </cell>
          <cell r="RP234" t="str">
            <v>3962290　</v>
          </cell>
          <cell r="RQ234">
            <v>45176</v>
          </cell>
          <cell r="RR234" t="str">
            <v>3962294　</v>
          </cell>
          <cell r="RS234">
            <v>45260</v>
          </cell>
          <cell r="RT234">
            <v>4062014</v>
          </cell>
          <cell r="RU234">
            <v>0</v>
          </cell>
          <cell r="RV234">
            <v>0</v>
          </cell>
        </row>
        <row r="235">
          <cell r="A235">
            <v>226</v>
          </cell>
          <cell r="B235">
            <v>45292</v>
          </cell>
          <cell r="C235" t="str">
            <v>HRB1303</v>
          </cell>
          <cell r="D235">
            <v>13035467</v>
          </cell>
          <cell r="E235">
            <v>184822</v>
          </cell>
          <cell r="F235" t="str">
            <v>日本</v>
          </cell>
          <cell r="G235" t="str">
            <v>（株）トクニ工業</v>
          </cell>
          <cell r="H235" t="str">
            <v>制御盤</v>
          </cell>
          <cell r="I235" t="str">
            <v>南陵</v>
          </cell>
          <cell r="J235" t="str">
            <v>土岐</v>
          </cell>
          <cell r="K235">
            <v>45272</v>
          </cell>
          <cell r="L235">
            <v>1</v>
          </cell>
          <cell r="M235">
            <v>1</v>
          </cell>
          <cell r="N235">
            <v>45273</v>
          </cell>
          <cell r="O235">
            <v>1</v>
          </cell>
          <cell r="P235">
            <v>45274</v>
          </cell>
          <cell r="Q235">
            <v>1</v>
          </cell>
          <cell r="R235">
            <v>45276</v>
          </cell>
          <cell r="S235">
            <v>1</v>
          </cell>
          <cell r="T235">
            <v>45276</v>
          </cell>
          <cell r="U235">
            <v>45280</v>
          </cell>
          <cell r="V235">
            <v>45281</v>
          </cell>
          <cell r="W235">
            <v>45281</v>
          </cell>
          <cell r="X235">
            <v>1</v>
          </cell>
          <cell r="Y235">
            <v>45285</v>
          </cell>
          <cell r="AA235">
            <v>45286</v>
          </cell>
          <cell r="AB235">
            <v>45287</v>
          </cell>
          <cell r="AC235" t="str">
            <v>45176</v>
          </cell>
          <cell r="AD235" t="str">
            <v>3962277</v>
          </cell>
          <cell r="AE235" t="str">
            <v>3962306　</v>
          </cell>
          <cell r="AF235" t="str">
            <v>3962263　</v>
          </cell>
          <cell r="AG235" t="str">
            <v>3962316　</v>
          </cell>
          <cell r="CH235">
            <v>45176</v>
          </cell>
          <cell r="CI235">
            <v>3962277</v>
          </cell>
          <cell r="CX235">
            <v>45206</v>
          </cell>
          <cell r="CY235">
            <v>3962306</v>
          </cell>
          <cell r="DB235" t="str">
            <v>　</v>
          </cell>
          <cell r="DC235" t="str">
            <v>　</v>
          </cell>
          <cell r="DH235">
            <v>45000</v>
          </cell>
          <cell r="DI235">
            <v>3962263</v>
          </cell>
          <cell r="DL235" t="str">
            <v>　</v>
          </cell>
          <cell r="DM235" t="str">
            <v>　</v>
          </cell>
          <cell r="DV235">
            <v>45206</v>
          </cell>
          <cell r="DW235">
            <v>3962316</v>
          </cell>
          <cell r="DZ235" t="str">
            <v>　</v>
          </cell>
          <cell r="EA235" t="str">
            <v>　</v>
          </cell>
          <cell r="EF235">
            <v>45260</v>
          </cell>
          <cell r="EG235">
            <v>4062014</v>
          </cell>
          <cell r="EJ235" t="str">
            <v>　</v>
          </cell>
          <cell r="EK235" t="str">
            <v>　</v>
          </cell>
          <cell r="EM235">
            <v>45265</v>
          </cell>
          <cell r="EN235">
            <v>45224</v>
          </cell>
          <cell r="EO235">
            <v>4062018</v>
          </cell>
          <cell r="EZ235">
            <v>45000</v>
          </cell>
          <cell r="FA235">
            <v>3962129</v>
          </cell>
          <cell r="RC235">
            <v>45286</v>
          </cell>
          <cell r="RD235">
            <v>45176</v>
          </cell>
          <cell r="RE235">
            <v>0</v>
          </cell>
          <cell r="RF235">
            <v>45206</v>
          </cell>
          <cell r="RG235">
            <v>0</v>
          </cell>
          <cell r="RH235">
            <v>45000</v>
          </cell>
          <cell r="RI235">
            <v>0</v>
          </cell>
          <cell r="RJ235">
            <v>0</v>
          </cell>
          <cell r="RK235">
            <v>45176</v>
          </cell>
          <cell r="RL235" t="str">
            <v>3962277</v>
          </cell>
          <cell r="RM235">
            <v>45206</v>
          </cell>
          <cell r="RN235" t="str">
            <v>3962306　</v>
          </cell>
          <cell r="RO235">
            <v>45000</v>
          </cell>
          <cell r="RP235" t="str">
            <v>3962263　</v>
          </cell>
          <cell r="RQ235">
            <v>45206</v>
          </cell>
          <cell r="RR235" t="str">
            <v>3962316　</v>
          </cell>
          <cell r="RS235">
            <v>45260</v>
          </cell>
          <cell r="RT235">
            <v>4062014</v>
          </cell>
          <cell r="RU235">
            <v>0</v>
          </cell>
          <cell r="RV235">
            <v>0</v>
          </cell>
        </row>
        <row r="236">
          <cell r="A236">
            <v>227</v>
          </cell>
          <cell r="B236">
            <v>45292</v>
          </cell>
          <cell r="C236" t="str">
            <v>HRB1303</v>
          </cell>
          <cell r="D236">
            <v>13035470</v>
          </cell>
          <cell r="E236">
            <v>115933</v>
          </cell>
          <cell r="F236" t="str">
            <v>日本</v>
          </cell>
          <cell r="G236" t="str">
            <v>シンコウ・エスビーエー（株）</v>
          </cell>
          <cell r="H236" t="str">
            <v>制御盤</v>
          </cell>
          <cell r="I236" t="str">
            <v>南陵</v>
          </cell>
          <cell r="J236" t="str">
            <v>土岐</v>
          </cell>
          <cell r="K236">
            <v>45273</v>
          </cell>
          <cell r="L236">
            <v>1</v>
          </cell>
          <cell r="M236">
            <v>1</v>
          </cell>
          <cell r="N236">
            <v>45274</v>
          </cell>
          <cell r="O236">
            <v>1</v>
          </cell>
          <cell r="P236">
            <v>45275</v>
          </cell>
          <cell r="Q236">
            <v>1</v>
          </cell>
          <cell r="R236">
            <v>45279</v>
          </cell>
          <cell r="S236">
            <v>1</v>
          </cell>
          <cell r="T236">
            <v>45279</v>
          </cell>
          <cell r="U236">
            <v>45280</v>
          </cell>
          <cell r="V236">
            <v>45281</v>
          </cell>
          <cell r="W236">
            <v>45281</v>
          </cell>
          <cell r="X236">
            <v>1</v>
          </cell>
          <cell r="Y236">
            <v>45285</v>
          </cell>
          <cell r="AA236">
            <v>45286</v>
          </cell>
          <cell r="AB236">
            <v>45287</v>
          </cell>
          <cell r="AC236" t="str">
            <v>45176</v>
          </cell>
          <cell r="AD236" t="str">
            <v>3962277</v>
          </cell>
          <cell r="AE236" t="str">
            <v>3962306　</v>
          </cell>
          <cell r="AF236" t="str">
            <v>3962263　</v>
          </cell>
          <cell r="AG236" t="str">
            <v>3962316　</v>
          </cell>
          <cell r="CH236">
            <v>45176</v>
          </cell>
          <cell r="CI236">
            <v>3962277</v>
          </cell>
          <cell r="CX236">
            <v>45206</v>
          </cell>
          <cell r="CY236">
            <v>3962306</v>
          </cell>
          <cell r="DB236" t="str">
            <v>　</v>
          </cell>
          <cell r="DC236" t="str">
            <v>　</v>
          </cell>
          <cell r="DH236">
            <v>45000</v>
          </cell>
          <cell r="DI236">
            <v>3962263</v>
          </cell>
          <cell r="DL236" t="str">
            <v>　</v>
          </cell>
          <cell r="DM236" t="str">
            <v>　</v>
          </cell>
          <cell r="DV236">
            <v>45206</v>
          </cell>
          <cell r="DW236">
            <v>3962316</v>
          </cell>
          <cell r="DZ236" t="str">
            <v>　</v>
          </cell>
          <cell r="EA236" t="str">
            <v>　</v>
          </cell>
          <cell r="EF236">
            <v>45260</v>
          </cell>
          <cell r="EG236">
            <v>4062014</v>
          </cell>
          <cell r="EJ236" t="str">
            <v>　</v>
          </cell>
          <cell r="EK236" t="str">
            <v>　</v>
          </cell>
          <cell r="EM236">
            <v>45265</v>
          </cell>
          <cell r="EN236">
            <v>45224</v>
          </cell>
          <cell r="EO236">
            <v>4062018</v>
          </cell>
          <cell r="EX236">
            <v>45238</v>
          </cell>
          <cell r="EY236">
            <v>4062020</v>
          </cell>
          <cell r="RC236">
            <v>45286</v>
          </cell>
          <cell r="RD236">
            <v>45176</v>
          </cell>
          <cell r="RE236">
            <v>0</v>
          </cell>
          <cell r="RF236">
            <v>45206</v>
          </cell>
          <cell r="RG236">
            <v>0</v>
          </cell>
          <cell r="RH236">
            <v>45000</v>
          </cell>
          <cell r="RI236">
            <v>0</v>
          </cell>
          <cell r="RJ236">
            <v>0</v>
          </cell>
          <cell r="RK236">
            <v>45176</v>
          </cell>
          <cell r="RL236" t="str">
            <v>3962277</v>
          </cell>
          <cell r="RM236">
            <v>45206</v>
          </cell>
          <cell r="RN236" t="str">
            <v>3962306　</v>
          </cell>
          <cell r="RO236">
            <v>45000</v>
          </cell>
          <cell r="RP236" t="str">
            <v>3962263　</v>
          </cell>
          <cell r="RQ236">
            <v>45206</v>
          </cell>
          <cell r="RR236" t="str">
            <v>3962316　</v>
          </cell>
          <cell r="RS236">
            <v>45260</v>
          </cell>
          <cell r="RT236">
            <v>4062014</v>
          </cell>
          <cell r="RU236">
            <v>0</v>
          </cell>
          <cell r="RV236">
            <v>0</v>
          </cell>
        </row>
        <row r="237">
          <cell r="A237">
            <v>228</v>
          </cell>
          <cell r="B237">
            <v>45292</v>
          </cell>
          <cell r="C237" t="str">
            <v>HRB5020</v>
          </cell>
          <cell r="D237">
            <v>50205111</v>
          </cell>
          <cell r="E237">
            <v>110499</v>
          </cell>
          <cell r="F237" t="str">
            <v>日本</v>
          </cell>
          <cell r="G237" t="str">
            <v>（株）菓道</v>
          </cell>
          <cell r="H237" t="str">
            <v>制御盤</v>
          </cell>
          <cell r="I237" t="str">
            <v>南陵</v>
          </cell>
          <cell r="J237" t="str">
            <v>土岐</v>
          </cell>
          <cell r="K237">
            <v>45273</v>
          </cell>
          <cell r="L237">
            <v>1</v>
          </cell>
          <cell r="M237">
            <v>1</v>
          </cell>
          <cell r="N237">
            <v>45274</v>
          </cell>
          <cell r="O237">
            <v>1</v>
          </cell>
          <cell r="P237">
            <v>45275</v>
          </cell>
          <cell r="Q237">
            <v>1</v>
          </cell>
          <cell r="R237">
            <v>45279</v>
          </cell>
          <cell r="S237">
            <v>1</v>
          </cell>
          <cell r="T237">
            <v>45279</v>
          </cell>
          <cell r="U237">
            <v>45280</v>
          </cell>
          <cell r="V237">
            <v>45281</v>
          </cell>
          <cell r="W237">
            <v>45282</v>
          </cell>
          <cell r="X237">
            <v>1</v>
          </cell>
          <cell r="Y237">
            <v>45287</v>
          </cell>
          <cell r="AA237">
            <v>45286</v>
          </cell>
          <cell r="AB237">
            <v>45287</v>
          </cell>
          <cell r="AC237" t="str">
            <v>44972</v>
          </cell>
          <cell r="AD237" t="str">
            <v>3962032</v>
          </cell>
          <cell r="AE237" t="str">
            <v>3962306　</v>
          </cell>
          <cell r="AF237" t="str">
            <v>3962096　</v>
          </cell>
          <cell r="AG237" t="str">
            <v>3962316　</v>
          </cell>
          <cell r="CD237">
            <v>44972</v>
          </cell>
          <cell r="CE237">
            <v>3962032</v>
          </cell>
          <cell r="CX237">
            <v>45206</v>
          </cell>
          <cell r="CY237">
            <v>3962306</v>
          </cell>
          <cell r="DB237" t="str">
            <v>　</v>
          </cell>
          <cell r="DC237" t="str">
            <v>　</v>
          </cell>
          <cell r="DD237">
            <v>45000</v>
          </cell>
          <cell r="DE237">
            <v>3962096</v>
          </cell>
          <cell r="DL237" t="str">
            <v>　</v>
          </cell>
          <cell r="DM237" t="str">
            <v>　</v>
          </cell>
          <cell r="DV237">
            <v>45206</v>
          </cell>
          <cell r="DW237">
            <v>3962316</v>
          </cell>
          <cell r="DZ237" t="str">
            <v>　</v>
          </cell>
          <cell r="EA237" t="str">
            <v>　</v>
          </cell>
          <cell r="EF237">
            <v>45260</v>
          </cell>
          <cell r="EG237">
            <v>4062014</v>
          </cell>
          <cell r="EJ237" t="str">
            <v>　</v>
          </cell>
          <cell r="EK237" t="str">
            <v>　</v>
          </cell>
          <cell r="EM237">
            <v>45265</v>
          </cell>
          <cell r="EX237">
            <v>45238</v>
          </cell>
          <cell r="EY237">
            <v>4062020</v>
          </cell>
          <cell r="RC237">
            <v>45286</v>
          </cell>
          <cell r="RD237">
            <v>44972</v>
          </cell>
          <cell r="RE237">
            <v>0</v>
          </cell>
          <cell r="RF237">
            <v>45206</v>
          </cell>
          <cell r="RG237">
            <v>0</v>
          </cell>
          <cell r="RH237">
            <v>45000</v>
          </cell>
          <cell r="RI237">
            <v>0</v>
          </cell>
          <cell r="RJ237">
            <v>0</v>
          </cell>
          <cell r="RK237">
            <v>44972</v>
          </cell>
          <cell r="RL237" t="str">
            <v>3962032</v>
          </cell>
          <cell r="RM237">
            <v>45206</v>
          </cell>
          <cell r="RN237" t="str">
            <v>3962306　</v>
          </cell>
          <cell r="RO237">
            <v>45000</v>
          </cell>
          <cell r="RP237" t="str">
            <v>3962096　</v>
          </cell>
          <cell r="RQ237">
            <v>45206</v>
          </cell>
          <cell r="RR237" t="str">
            <v>3962316　</v>
          </cell>
          <cell r="RS237">
            <v>45260</v>
          </cell>
          <cell r="RT237">
            <v>4062014</v>
          </cell>
          <cell r="RU237">
            <v>0</v>
          </cell>
          <cell r="RV237">
            <v>0</v>
          </cell>
        </row>
        <row r="238">
          <cell r="A238">
            <v>229</v>
          </cell>
          <cell r="B238">
            <v>45292</v>
          </cell>
          <cell r="C238" t="str">
            <v>HRB5020.EXP</v>
          </cell>
          <cell r="D238">
            <v>50205112</v>
          </cell>
          <cell r="E238" t="str">
            <v>BDH0136</v>
          </cell>
          <cell r="F238" t="str">
            <v>インド</v>
          </cell>
          <cell r="G238" t="str">
            <v>Ａｍａｄａ　（Ｉｎｄｉａ）　Ｐｖｔ．　Ｌ</v>
          </cell>
          <cell r="H238" t="str">
            <v>制御盤</v>
          </cell>
          <cell r="I238" t="str">
            <v>南陵</v>
          </cell>
          <cell r="J238" t="str">
            <v>土岐</v>
          </cell>
          <cell r="K238">
            <v>45273</v>
          </cell>
          <cell r="L238">
            <v>1</v>
          </cell>
          <cell r="M238">
            <v>1</v>
          </cell>
          <cell r="N238">
            <v>45274</v>
          </cell>
          <cell r="O238">
            <v>1</v>
          </cell>
          <cell r="P238">
            <v>45275</v>
          </cell>
          <cell r="Q238">
            <v>1</v>
          </cell>
          <cell r="R238">
            <v>45279</v>
          </cell>
          <cell r="S238">
            <v>1</v>
          </cell>
          <cell r="T238">
            <v>45279</v>
          </cell>
          <cell r="U238">
            <v>45281</v>
          </cell>
          <cell r="V238">
            <v>45282</v>
          </cell>
          <cell r="W238">
            <v>45282</v>
          </cell>
          <cell r="X238">
            <v>1</v>
          </cell>
          <cell r="Y238">
            <v>45287</v>
          </cell>
          <cell r="AA238">
            <v>45286</v>
          </cell>
          <cell r="AB238">
            <v>45287</v>
          </cell>
          <cell r="AC238" t="str">
            <v>45000</v>
          </cell>
          <cell r="AD238" t="str">
            <v>3962085</v>
          </cell>
          <cell r="AE238" t="str">
            <v>3962306　</v>
          </cell>
          <cell r="AF238" t="str">
            <v>3962103　</v>
          </cell>
          <cell r="AG238" t="str">
            <v>3962294　</v>
          </cell>
          <cell r="CN238">
            <v>45000</v>
          </cell>
          <cell r="CO238">
            <v>3962085</v>
          </cell>
          <cell r="CX238">
            <v>45206</v>
          </cell>
          <cell r="CY238">
            <v>3962306</v>
          </cell>
          <cell r="DB238" t="str">
            <v>　</v>
          </cell>
          <cell r="DC238" t="str">
            <v>　</v>
          </cell>
          <cell r="DL238" t="str">
            <v>　</v>
          </cell>
          <cell r="DM238" t="str">
            <v>　</v>
          </cell>
          <cell r="DN238">
            <v>45000</v>
          </cell>
          <cell r="DO238">
            <v>3962103</v>
          </cell>
          <cell r="DZ238" t="str">
            <v>　</v>
          </cell>
          <cell r="EA238" t="str">
            <v>　</v>
          </cell>
          <cell r="EB238">
            <v>45176</v>
          </cell>
          <cell r="EC238">
            <v>3962294</v>
          </cell>
          <cell r="EF238">
            <v>45260</v>
          </cell>
          <cell r="EG238">
            <v>4062014</v>
          </cell>
          <cell r="EJ238" t="str">
            <v>　</v>
          </cell>
          <cell r="EK238" t="str">
            <v>　</v>
          </cell>
          <cell r="EM238">
            <v>45265</v>
          </cell>
          <cell r="EZ238">
            <v>45000</v>
          </cell>
          <cell r="FA238">
            <v>3962129</v>
          </cell>
          <cell r="RC238">
            <v>45286</v>
          </cell>
          <cell r="RD238">
            <v>0</v>
          </cell>
          <cell r="RE238">
            <v>45000</v>
          </cell>
          <cell r="RF238">
            <v>45206</v>
          </cell>
          <cell r="RG238">
            <v>0</v>
          </cell>
          <cell r="RH238">
            <v>0</v>
          </cell>
          <cell r="RI238">
            <v>45000</v>
          </cell>
          <cell r="RJ238">
            <v>0</v>
          </cell>
          <cell r="RK238">
            <v>45000</v>
          </cell>
          <cell r="RL238" t="str">
            <v>3962085</v>
          </cell>
          <cell r="RM238">
            <v>45206</v>
          </cell>
          <cell r="RN238" t="str">
            <v>3962306　</v>
          </cell>
          <cell r="RO238">
            <v>45000</v>
          </cell>
          <cell r="RP238" t="str">
            <v>3962103　</v>
          </cell>
          <cell r="RQ238">
            <v>45176</v>
          </cell>
          <cell r="RR238" t="str">
            <v>3962294　</v>
          </cell>
          <cell r="RS238">
            <v>45260</v>
          </cell>
          <cell r="RT238">
            <v>4062014</v>
          </cell>
          <cell r="RU238">
            <v>0</v>
          </cell>
          <cell r="RV238">
            <v>0</v>
          </cell>
        </row>
        <row r="239">
          <cell r="A239">
            <v>230</v>
          </cell>
          <cell r="B239">
            <v>45292</v>
          </cell>
          <cell r="C239" t="str">
            <v>HRB1003.EXP</v>
          </cell>
          <cell r="D239">
            <v>10035241</v>
          </cell>
          <cell r="E239" t="str">
            <v>BDH0137</v>
          </cell>
          <cell r="F239" t="str">
            <v>インド</v>
          </cell>
          <cell r="G239" t="str">
            <v>Ａｍａｄａ　（Ｉｎｄｉａ）　Ｐｖｔ．　Ｌ</v>
          </cell>
          <cell r="H239" t="str">
            <v>制御盤</v>
          </cell>
          <cell r="I239" t="str">
            <v>南陵</v>
          </cell>
          <cell r="J239" t="str">
            <v>土岐</v>
          </cell>
          <cell r="K239">
            <v>45274</v>
          </cell>
          <cell r="L239">
            <v>1</v>
          </cell>
          <cell r="M239">
            <v>1</v>
          </cell>
          <cell r="N239">
            <v>45275</v>
          </cell>
          <cell r="O239">
            <v>1</v>
          </cell>
          <cell r="P239">
            <v>45276</v>
          </cell>
          <cell r="Q239">
            <v>1</v>
          </cell>
          <cell r="R239">
            <v>45280</v>
          </cell>
          <cell r="S239">
            <v>1</v>
          </cell>
          <cell r="T239">
            <v>45280</v>
          </cell>
          <cell r="U239">
            <v>45282</v>
          </cell>
          <cell r="V239">
            <v>45282</v>
          </cell>
          <cell r="W239">
            <v>45282</v>
          </cell>
          <cell r="X239">
            <v>1</v>
          </cell>
          <cell r="Y239">
            <v>45288</v>
          </cell>
          <cell r="AA239">
            <v>45286</v>
          </cell>
          <cell r="AB239">
            <v>45287</v>
          </cell>
          <cell r="AC239" t="str">
            <v>45108</v>
          </cell>
          <cell r="AD239" t="str">
            <v>3962187</v>
          </cell>
          <cell r="AE239" t="str">
            <v>3962306　</v>
          </cell>
          <cell r="AF239" t="str">
            <v>3962266　</v>
          </cell>
          <cell r="AG239" t="str">
            <v>3962294　</v>
          </cell>
          <cell r="CP239">
            <v>45108</v>
          </cell>
          <cell r="CQ239">
            <v>3962187</v>
          </cell>
          <cell r="CX239">
            <v>45206</v>
          </cell>
          <cell r="CY239">
            <v>3962306</v>
          </cell>
          <cell r="DB239" t="str">
            <v>　</v>
          </cell>
          <cell r="DC239" t="str">
            <v>　</v>
          </cell>
          <cell r="DL239" t="str">
            <v>　</v>
          </cell>
          <cell r="DM239" t="str">
            <v>　</v>
          </cell>
          <cell r="DP239">
            <v>45200</v>
          </cell>
          <cell r="DQ239">
            <v>3962266</v>
          </cell>
          <cell r="DZ239" t="str">
            <v>　</v>
          </cell>
          <cell r="EA239" t="str">
            <v>　</v>
          </cell>
          <cell r="EB239">
            <v>45176</v>
          </cell>
          <cell r="EC239">
            <v>3962294</v>
          </cell>
          <cell r="EF239">
            <v>45260</v>
          </cell>
          <cell r="EG239">
            <v>4062014</v>
          </cell>
          <cell r="EJ239" t="str">
            <v>　</v>
          </cell>
          <cell r="EK239" t="str">
            <v>　</v>
          </cell>
          <cell r="EM239">
            <v>45265</v>
          </cell>
          <cell r="EZ239">
            <v>45031</v>
          </cell>
          <cell r="FA239">
            <v>3962130</v>
          </cell>
          <cell r="RC239">
            <v>45286</v>
          </cell>
          <cell r="RD239">
            <v>0</v>
          </cell>
          <cell r="RE239">
            <v>45108</v>
          </cell>
          <cell r="RF239">
            <v>45206</v>
          </cell>
          <cell r="RG239">
            <v>0</v>
          </cell>
          <cell r="RH239">
            <v>0</v>
          </cell>
          <cell r="RI239">
            <v>45200</v>
          </cell>
          <cell r="RJ239">
            <v>0</v>
          </cell>
          <cell r="RK239">
            <v>45108</v>
          </cell>
          <cell r="RL239" t="str">
            <v>3962187</v>
          </cell>
          <cell r="RM239">
            <v>45206</v>
          </cell>
          <cell r="RN239" t="str">
            <v>3962306　</v>
          </cell>
          <cell r="RO239">
            <v>45200</v>
          </cell>
          <cell r="RP239" t="str">
            <v>3962266　</v>
          </cell>
          <cell r="RQ239">
            <v>45176</v>
          </cell>
          <cell r="RR239" t="str">
            <v>3962294　</v>
          </cell>
          <cell r="RS239">
            <v>45260</v>
          </cell>
          <cell r="RT239">
            <v>4062014</v>
          </cell>
          <cell r="RU239">
            <v>0</v>
          </cell>
          <cell r="RV239">
            <v>0</v>
          </cell>
        </row>
        <row r="240">
          <cell r="A240">
            <v>231</v>
          </cell>
          <cell r="B240">
            <v>45292</v>
          </cell>
          <cell r="C240" t="str">
            <v>HRB1003.EXP</v>
          </cell>
          <cell r="D240">
            <v>10035251</v>
          </cell>
          <cell r="E240" t="str">
            <v>BDH0138</v>
          </cell>
          <cell r="F240" t="str">
            <v>インド</v>
          </cell>
          <cell r="G240" t="str">
            <v>Ａｍａｄａ　（Ｉｎｄｉａ）　Ｐｖｔ．　Ｌ</v>
          </cell>
          <cell r="H240" t="str">
            <v>制御盤</v>
          </cell>
          <cell r="I240" t="str">
            <v>南陵</v>
          </cell>
          <cell r="J240" t="str">
            <v>土岐</v>
          </cell>
          <cell r="K240">
            <v>45274</v>
          </cell>
          <cell r="L240">
            <v>1</v>
          </cell>
          <cell r="M240">
            <v>1</v>
          </cell>
          <cell r="N240">
            <v>45275</v>
          </cell>
          <cell r="O240">
            <v>1</v>
          </cell>
          <cell r="P240">
            <v>45276</v>
          </cell>
          <cell r="Q240">
            <v>1</v>
          </cell>
          <cell r="R240">
            <v>45280</v>
          </cell>
          <cell r="S240">
            <v>1</v>
          </cell>
          <cell r="T240">
            <v>45280</v>
          </cell>
          <cell r="U240">
            <v>45282</v>
          </cell>
          <cell r="V240">
            <v>45282</v>
          </cell>
          <cell r="W240">
            <v>45283</v>
          </cell>
          <cell r="X240">
            <v>1</v>
          </cell>
          <cell r="Y240">
            <v>45288</v>
          </cell>
          <cell r="AA240">
            <v>45286</v>
          </cell>
          <cell r="AB240">
            <v>45287</v>
          </cell>
          <cell r="AC240" t="str">
            <v>45108</v>
          </cell>
          <cell r="AD240" t="str">
            <v>3962187</v>
          </cell>
          <cell r="AE240" t="str">
            <v>3962306　</v>
          </cell>
          <cell r="AF240" t="str">
            <v>3962266　</v>
          </cell>
          <cell r="AG240" t="str">
            <v>3962294　</v>
          </cell>
          <cell r="CP240">
            <v>45108</v>
          </cell>
          <cell r="CQ240">
            <v>3962187</v>
          </cell>
          <cell r="CX240">
            <v>45206</v>
          </cell>
          <cell r="CY240">
            <v>3962306</v>
          </cell>
          <cell r="DB240" t="str">
            <v>　</v>
          </cell>
          <cell r="DC240" t="str">
            <v>　</v>
          </cell>
          <cell r="DL240" t="str">
            <v>　</v>
          </cell>
          <cell r="DM240" t="str">
            <v>　</v>
          </cell>
          <cell r="DP240">
            <v>45200</v>
          </cell>
          <cell r="DQ240">
            <v>3962266</v>
          </cell>
          <cell r="DZ240" t="str">
            <v>　</v>
          </cell>
          <cell r="EA240" t="str">
            <v>　</v>
          </cell>
          <cell r="EB240">
            <v>45176</v>
          </cell>
          <cell r="EC240">
            <v>3962294</v>
          </cell>
          <cell r="EF240">
            <v>45260</v>
          </cell>
          <cell r="EG240">
            <v>4062014</v>
          </cell>
          <cell r="EJ240" t="str">
            <v>　</v>
          </cell>
          <cell r="EK240" t="str">
            <v>　</v>
          </cell>
          <cell r="EM240">
            <v>45265</v>
          </cell>
          <cell r="EZ240">
            <v>45031</v>
          </cell>
          <cell r="FA240">
            <v>3962130</v>
          </cell>
          <cell r="RC240">
            <v>45286</v>
          </cell>
          <cell r="RD240">
            <v>0</v>
          </cell>
          <cell r="RE240">
            <v>45108</v>
          </cell>
          <cell r="RF240">
            <v>45206</v>
          </cell>
          <cell r="RG240">
            <v>0</v>
          </cell>
          <cell r="RH240">
            <v>0</v>
          </cell>
          <cell r="RI240">
            <v>45200</v>
          </cell>
          <cell r="RJ240">
            <v>0</v>
          </cell>
          <cell r="RK240">
            <v>45108</v>
          </cell>
          <cell r="RL240" t="str">
            <v>3962187</v>
          </cell>
          <cell r="RM240">
            <v>45206</v>
          </cell>
          <cell r="RN240" t="str">
            <v>3962306　</v>
          </cell>
          <cell r="RO240">
            <v>45200</v>
          </cell>
          <cell r="RP240" t="str">
            <v>3962266　</v>
          </cell>
          <cell r="RQ240">
            <v>45176</v>
          </cell>
          <cell r="RR240" t="str">
            <v>3962294　</v>
          </cell>
          <cell r="RS240">
            <v>45260</v>
          </cell>
          <cell r="RT240">
            <v>4062014</v>
          </cell>
          <cell r="RU240">
            <v>0</v>
          </cell>
          <cell r="RV240">
            <v>0</v>
          </cell>
        </row>
        <row r="241">
          <cell r="A241">
            <v>232</v>
          </cell>
          <cell r="B241">
            <v>45292</v>
          </cell>
          <cell r="C241" t="str">
            <v>HRB2204.EXP</v>
          </cell>
          <cell r="D241">
            <v>22045112</v>
          </cell>
          <cell r="E241" t="str">
            <v>ASB0529</v>
          </cell>
          <cell r="F241" t="str">
            <v>タイ</v>
          </cell>
          <cell r="G241" t="str">
            <v>ＡＭＡＤＡ　ＴＨＡＩＬＡＮＤ</v>
          </cell>
          <cell r="H241" t="str">
            <v>制御盤</v>
          </cell>
          <cell r="I241" t="str">
            <v>南陵</v>
          </cell>
          <cell r="J241" t="str">
            <v>土岐</v>
          </cell>
          <cell r="K241">
            <v>45274</v>
          </cell>
          <cell r="L241">
            <v>1</v>
          </cell>
          <cell r="M241">
            <v>1</v>
          </cell>
          <cell r="N241">
            <v>45275</v>
          </cell>
          <cell r="O241">
            <v>1</v>
          </cell>
          <cell r="P241">
            <v>45276</v>
          </cell>
          <cell r="Q241">
            <v>1</v>
          </cell>
          <cell r="R241">
            <v>45280</v>
          </cell>
          <cell r="S241">
            <v>1</v>
          </cell>
          <cell r="T241">
            <v>45280</v>
          </cell>
          <cell r="U241">
            <v>45281</v>
          </cell>
          <cell r="V241">
            <v>45283</v>
          </cell>
          <cell r="W241">
            <v>45282</v>
          </cell>
          <cell r="X241">
            <v>1</v>
          </cell>
          <cell r="Y241">
            <v>45286</v>
          </cell>
          <cell r="AA241">
            <v>45286</v>
          </cell>
          <cell r="AB241">
            <v>45287</v>
          </cell>
          <cell r="AC241" t="str">
            <v>45000</v>
          </cell>
          <cell r="AD241" t="str">
            <v>3962090</v>
          </cell>
          <cell r="AE241" t="str">
            <v>3962196　</v>
          </cell>
          <cell r="AF241" t="str">
            <v>3962109　</v>
          </cell>
          <cell r="AG241" t="str">
            <v>3962115　</v>
          </cell>
          <cell r="CT241">
            <v>45000</v>
          </cell>
          <cell r="CU241">
            <v>3962090</v>
          </cell>
          <cell r="CZ241">
            <v>45108</v>
          </cell>
          <cell r="DA241">
            <v>3962196</v>
          </cell>
          <cell r="DB241" t="str">
            <v>　</v>
          </cell>
          <cell r="DC241" t="str">
            <v>　</v>
          </cell>
          <cell r="DL241" t="str">
            <v>　</v>
          </cell>
          <cell r="DM241" t="str">
            <v>　</v>
          </cell>
          <cell r="DT241">
            <v>45031</v>
          </cell>
          <cell r="DU241">
            <v>3962109</v>
          </cell>
          <cell r="DZ241" t="str">
            <v>　</v>
          </cell>
          <cell r="EA241" t="str">
            <v>　</v>
          </cell>
          <cell r="ED241">
            <v>45000</v>
          </cell>
          <cell r="EE241">
            <v>3962115</v>
          </cell>
          <cell r="EH241">
            <v>45185</v>
          </cell>
          <cell r="EI241">
            <v>3962297</v>
          </cell>
          <cell r="EJ241" t="str">
            <v>　</v>
          </cell>
          <cell r="EK241" t="str">
            <v>　</v>
          </cell>
          <cell r="EM241">
            <v>45265</v>
          </cell>
          <cell r="EZ241">
            <v>45031</v>
          </cell>
          <cell r="FA241">
            <v>3962130</v>
          </cell>
          <cell r="RC241">
            <v>45286</v>
          </cell>
          <cell r="RD241">
            <v>0</v>
          </cell>
          <cell r="RE241">
            <v>45000</v>
          </cell>
          <cell r="RF241">
            <v>0</v>
          </cell>
          <cell r="RG241">
            <v>45108</v>
          </cell>
          <cell r="RH241">
            <v>0</v>
          </cell>
          <cell r="RI241">
            <v>45031</v>
          </cell>
          <cell r="RJ241">
            <v>0</v>
          </cell>
          <cell r="RK241">
            <v>45000</v>
          </cell>
          <cell r="RL241" t="str">
            <v>3962090</v>
          </cell>
          <cell r="RM241">
            <v>45108</v>
          </cell>
          <cell r="RN241" t="str">
            <v>3962196　</v>
          </cell>
          <cell r="RO241">
            <v>45031</v>
          </cell>
          <cell r="RP241" t="str">
            <v>3962109　</v>
          </cell>
          <cell r="RQ241">
            <v>45000</v>
          </cell>
          <cell r="RR241" t="str">
            <v>3962115　</v>
          </cell>
          <cell r="RS241">
            <v>45185</v>
          </cell>
          <cell r="RT241">
            <v>3962297</v>
          </cell>
          <cell r="RU241">
            <v>0</v>
          </cell>
          <cell r="RV241">
            <v>0</v>
          </cell>
        </row>
        <row r="242">
          <cell r="A242">
            <v>233</v>
          </cell>
          <cell r="B242">
            <v>45292</v>
          </cell>
          <cell r="C242" t="str">
            <v>HRB2204</v>
          </cell>
          <cell r="D242">
            <v>22045111</v>
          </cell>
          <cell r="E242">
            <v>110455</v>
          </cell>
          <cell r="F242" t="str">
            <v>日本</v>
          </cell>
          <cell r="G242" t="str">
            <v>（株）清水熔接板金所</v>
          </cell>
          <cell r="H242" t="str">
            <v>制御盤</v>
          </cell>
          <cell r="I242" t="str">
            <v>南陵</v>
          </cell>
          <cell r="J242" t="str">
            <v>土岐</v>
          </cell>
          <cell r="K242">
            <v>45275</v>
          </cell>
          <cell r="L242">
            <v>1</v>
          </cell>
          <cell r="M242">
            <v>1</v>
          </cell>
          <cell r="N242">
            <v>45276</v>
          </cell>
          <cell r="O242">
            <v>1</v>
          </cell>
          <cell r="P242">
            <v>45279</v>
          </cell>
          <cell r="Q242">
            <v>1</v>
          </cell>
          <cell r="R242">
            <v>45281</v>
          </cell>
          <cell r="S242">
            <v>1</v>
          </cell>
          <cell r="T242">
            <v>45281</v>
          </cell>
          <cell r="U242">
            <v>45282</v>
          </cell>
          <cell r="V242">
            <v>45283</v>
          </cell>
          <cell r="W242">
            <v>45283</v>
          </cell>
          <cell r="X242">
            <v>1</v>
          </cell>
          <cell r="Y242">
            <v>45300</v>
          </cell>
          <cell r="AA242">
            <v>45286</v>
          </cell>
          <cell r="AB242">
            <v>45287</v>
          </cell>
          <cell r="AC242" t="str">
            <v>45145</v>
          </cell>
          <cell r="AD242" t="str">
            <v>3962255</v>
          </cell>
          <cell r="AE242" t="str">
            <v>3962196　</v>
          </cell>
          <cell r="AF242" t="str">
            <v>3962264　</v>
          </cell>
          <cell r="AG242" t="str">
            <v>3962021　</v>
          </cell>
          <cell r="CJ242">
            <v>45145</v>
          </cell>
          <cell r="CK242">
            <v>3962255</v>
          </cell>
          <cell r="CZ242">
            <v>45108</v>
          </cell>
          <cell r="DA242">
            <v>3962196</v>
          </cell>
          <cell r="DB242" t="str">
            <v>　</v>
          </cell>
          <cell r="DC242" t="str">
            <v>　</v>
          </cell>
          <cell r="DJ242">
            <v>45145</v>
          </cell>
          <cell r="DK242">
            <v>3962264</v>
          </cell>
          <cell r="DL242" t="str">
            <v>　</v>
          </cell>
          <cell r="DM242" t="str">
            <v>　</v>
          </cell>
          <cell r="DX242">
            <v>45000</v>
          </cell>
          <cell r="DY242">
            <v>3962021</v>
          </cell>
          <cell r="DZ242" t="str">
            <v>　</v>
          </cell>
          <cell r="EA242" t="str">
            <v>　</v>
          </cell>
          <cell r="EH242">
            <v>45185</v>
          </cell>
          <cell r="EI242">
            <v>3962297</v>
          </cell>
          <cell r="EJ242" t="str">
            <v>　</v>
          </cell>
          <cell r="EK242" t="str">
            <v>　</v>
          </cell>
          <cell r="EM242">
            <v>45265</v>
          </cell>
          <cell r="EP242">
            <v>45224</v>
          </cell>
          <cell r="EQ242">
            <v>4062019</v>
          </cell>
          <cell r="EX242">
            <v>45238</v>
          </cell>
          <cell r="EY242">
            <v>4062020</v>
          </cell>
          <cell r="RC242">
            <v>45286</v>
          </cell>
          <cell r="RD242">
            <v>45145</v>
          </cell>
          <cell r="RE242">
            <v>0</v>
          </cell>
          <cell r="RF242">
            <v>0</v>
          </cell>
          <cell r="RG242">
            <v>45108</v>
          </cell>
          <cell r="RH242">
            <v>45145</v>
          </cell>
          <cell r="RI242">
            <v>0</v>
          </cell>
          <cell r="RJ242">
            <v>0</v>
          </cell>
          <cell r="RK242">
            <v>45145</v>
          </cell>
          <cell r="RL242" t="str">
            <v>3962255</v>
          </cell>
          <cell r="RM242">
            <v>45108</v>
          </cell>
          <cell r="RN242" t="str">
            <v>3962196　</v>
          </cell>
          <cell r="RO242">
            <v>45145</v>
          </cell>
          <cell r="RP242" t="str">
            <v>3962264　</v>
          </cell>
          <cell r="RQ242">
            <v>45000</v>
          </cell>
          <cell r="RR242" t="str">
            <v>3962021　</v>
          </cell>
          <cell r="RS242">
            <v>45185</v>
          </cell>
          <cell r="RT242">
            <v>3962297</v>
          </cell>
          <cell r="RU242">
            <v>0</v>
          </cell>
          <cell r="RV242">
            <v>0</v>
          </cell>
        </row>
        <row r="243">
          <cell r="A243">
            <v>234</v>
          </cell>
          <cell r="B243">
            <v>45078</v>
          </cell>
          <cell r="C243" t="str">
            <v>HRB1003 AAI ATC</v>
          </cell>
          <cell r="D243" t="str">
            <v>ARC10065</v>
          </cell>
          <cell r="F243" t="str">
            <v>EXP</v>
          </cell>
          <cell r="G243" t="str">
            <v>AAI</v>
          </cell>
          <cell r="H243" t="str">
            <v>ATC盤</v>
          </cell>
          <cell r="I243" t="str">
            <v>須走</v>
          </cell>
          <cell r="J243" t="str">
            <v>土岐</v>
          </cell>
          <cell r="T243">
            <v>45281</v>
          </cell>
          <cell r="U243">
            <v>45281</v>
          </cell>
          <cell r="W243">
            <v>45283</v>
          </cell>
          <cell r="X243">
            <v>1</v>
          </cell>
          <cell r="Y243">
            <v>45316</v>
          </cell>
          <cell r="AA243">
            <v>45286</v>
          </cell>
          <cell r="AB243">
            <v>45287</v>
          </cell>
          <cell r="DB243" t="str">
            <v>　</v>
          </cell>
          <cell r="DC243" t="str">
            <v>　</v>
          </cell>
          <cell r="DL243" t="str">
            <v>　</v>
          </cell>
          <cell r="DM243" t="str">
            <v>　</v>
          </cell>
          <cell r="DZ243" t="str">
            <v>　</v>
          </cell>
          <cell r="EA243" t="str">
            <v>　</v>
          </cell>
          <cell r="EJ243" t="str">
            <v>　</v>
          </cell>
          <cell r="EK243" t="str">
            <v>　</v>
          </cell>
          <cell r="HN243">
            <v>3987707</v>
          </cell>
          <cell r="RC243">
            <v>45286</v>
          </cell>
          <cell r="RD243">
            <v>0</v>
          </cell>
          <cell r="RE243">
            <v>0</v>
          </cell>
          <cell r="RF243">
            <v>0</v>
          </cell>
          <cell r="RG243">
            <v>0</v>
          </cell>
          <cell r="RH243">
            <v>0</v>
          </cell>
          <cell r="RI243">
            <v>0</v>
          </cell>
          <cell r="RJ243">
            <v>0</v>
          </cell>
          <cell r="RK243">
            <v>0</v>
          </cell>
          <cell r="RL243">
            <v>0</v>
          </cell>
          <cell r="RM243">
            <v>0</v>
          </cell>
          <cell r="RN243">
            <v>0</v>
          </cell>
          <cell r="RO243">
            <v>0</v>
          </cell>
          <cell r="RP243">
            <v>0</v>
          </cell>
          <cell r="RQ243">
            <v>0</v>
          </cell>
          <cell r="RR243">
            <v>0</v>
          </cell>
          <cell r="RS243">
            <v>0</v>
          </cell>
          <cell r="RT243">
            <v>0</v>
          </cell>
          <cell r="RU243">
            <v>0</v>
          </cell>
          <cell r="RV243">
            <v>0</v>
          </cell>
        </row>
        <row r="244">
          <cell r="A244">
            <v>235</v>
          </cell>
          <cell r="B244">
            <v>45078</v>
          </cell>
          <cell r="C244" t="str">
            <v>HRB1003 AAI ATC</v>
          </cell>
          <cell r="D244" t="str">
            <v>ARC10066</v>
          </cell>
          <cell r="F244" t="str">
            <v>EXP</v>
          </cell>
          <cell r="G244" t="str">
            <v>AAI</v>
          </cell>
          <cell r="H244" t="str">
            <v>ATC盤</v>
          </cell>
          <cell r="I244" t="str">
            <v>須走</v>
          </cell>
          <cell r="J244" t="str">
            <v>土岐</v>
          </cell>
          <cell r="T244">
            <v>45281</v>
          </cell>
          <cell r="U244">
            <v>45281</v>
          </cell>
          <cell r="X244">
            <v>1</v>
          </cell>
          <cell r="Y244">
            <v>45316</v>
          </cell>
          <cell r="AA244">
            <v>45286</v>
          </cell>
          <cell r="AB244">
            <v>45287</v>
          </cell>
          <cell r="DB244" t="str">
            <v>　</v>
          </cell>
          <cell r="DC244" t="str">
            <v>　</v>
          </cell>
          <cell r="DL244" t="str">
            <v>　</v>
          </cell>
          <cell r="DM244" t="str">
            <v>　</v>
          </cell>
          <cell r="DZ244" t="str">
            <v>　</v>
          </cell>
          <cell r="EA244" t="str">
            <v>　</v>
          </cell>
          <cell r="EJ244" t="str">
            <v>　</v>
          </cell>
          <cell r="EK244" t="str">
            <v>　</v>
          </cell>
          <cell r="HN244">
            <v>3987707</v>
          </cell>
          <cell r="RC244">
            <v>45286</v>
          </cell>
          <cell r="RD244">
            <v>0</v>
          </cell>
          <cell r="RE244">
            <v>0</v>
          </cell>
          <cell r="RF244">
            <v>0</v>
          </cell>
          <cell r="RG244">
            <v>0</v>
          </cell>
          <cell r="RH244">
            <v>0</v>
          </cell>
          <cell r="RI244">
            <v>0</v>
          </cell>
          <cell r="RJ244">
            <v>0</v>
          </cell>
          <cell r="RK244">
            <v>0</v>
          </cell>
          <cell r="RL244">
            <v>0</v>
          </cell>
          <cell r="RM244">
            <v>0</v>
          </cell>
          <cell r="RN244">
            <v>0</v>
          </cell>
          <cell r="RO244">
            <v>0</v>
          </cell>
          <cell r="RP244">
            <v>0</v>
          </cell>
          <cell r="RQ244">
            <v>0</v>
          </cell>
          <cell r="RR244">
            <v>0</v>
          </cell>
          <cell r="RS244">
            <v>0</v>
          </cell>
          <cell r="RT244">
            <v>0</v>
          </cell>
          <cell r="RU244">
            <v>0</v>
          </cell>
          <cell r="RV244">
            <v>0</v>
          </cell>
        </row>
        <row r="245">
          <cell r="A245">
            <v>236</v>
          </cell>
          <cell r="B245">
            <v>45292</v>
          </cell>
          <cell r="C245" t="str">
            <v>HRB1003 AAI</v>
          </cell>
          <cell r="D245" t="str">
            <v>ARB10343</v>
          </cell>
          <cell r="E245" t="str">
            <v>THRB1343</v>
          </cell>
          <cell r="F245" t="str">
            <v>米国</v>
          </cell>
          <cell r="G245" t="str">
            <v>AAI</v>
          </cell>
          <cell r="H245" t="str">
            <v>制御盤</v>
          </cell>
          <cell r="I245" t="str">
            <v>南陵</v>
          </cell>
          <cell r="J245" t="str">
            <v>KD</v>
          </cell>
          <cell r="K245">
            <v>45275</v>
          </cell>
          <cell r="L245">
            <v>1</v>
          </cell>
          <cell r="M245">
            <v>1</v>
          </cell>
          <cell r="N245">
            <v>45276</v>
          </cell>
          <cell r="O245">
            <v>1</v>
          </cell>
          <cell r="P245">
            <v>45279</v>
          </cell>
          <cell r="Q245">
            <v>1</v>
          </cell>
          <cell r="R245">
            <v>45281</v>
          </cell>
          <cell r="S245">
            <v>1</v>
          </cell>
          <cell r="T245">
            <v>45281</v>
          </cell>
          <cell r="U245">
            <v>45283</v>
          </cell>
          <cell r="V245">
            <v>45286</v>
          </cell>
          <cell r="W245">
            <v>45285</v>
          </cell>
          <cell r="X245">
            <v>1</v>
          </cell>
          <cell r="Y245">
            <v>45304</v>
          </cell>
          <cell r="AA245">
            <v>45302</v>
          </cell>
          <cell r="AB245">
            <v>45303</v>
          </cell>
          <cell r="AC245" t="str">
            <v>45108</v>
          </cell>
          <cell r="AD245" t="str">
            <v>3962187</v>
          </cell>
          <cell r="AE245" t="str">
            <v>3962306　</v>
          </cell>
          <cell r="AF245" t="str">
            <v>3962289　</v>
          </cell>
          <cell r="AG245" t="str">
            <v>3962294　</v>
          </cell>
          <cell r="CP245">
            <v>45108</v>
          </cell>
          <cell r="CQ245">
            <v>3962187</v>
          </cell>
          <cell r="CX245">
            <v>45206</v>
          </cell>
          <cell r="CY245">
            <v>3962306</v>
          </cell>
          <cell r="DB245" t="str">
            <v>　</v>
          </cell>
          <cell r="DC245" t="str">
            <v>　</v>
          </cell>
          <cell r="DL245" t="str">
            <v>　</v>
          </cell>
          <cell r="DM245" t="str">
            <v>　</v>
          </cell>
          <cell r="DP245">
            <v>45176</v>
          </cell>
          <cell r="DQ245">
            <v>3962289</v>
          </cell>
          <cell r="DZ245" t="str">
            <v>　</v>
          </cell>
          <cell r="EA245" t="str">
            <v>　</v>
          </cell>
          <cell r="EB245">
            <v>45176</v>
          </cell>
          <cell r="EC245">
            <v>3962294</v>
          </cell>
          <cell r="EF245">
            <v>45260</v>
          </cell>
          <cell r="EG245">
            <v>4062014</v>
          </cell>
          <cell r="EJ245" t="str">
            <v>　</v>
          </cell>
          <cell r="EK245" t="str">
            <v>　</v>
          </cell>
          <cell r="EM245">
            <v>45265</v>
          </cell>
          <cell r="EX245">
            <v>45238</v>
          </cell>
          <cell r="EY245">
            <v>4062020</v>
          </cell>
          <cell r="RC245">
            <v>45302</v>
          </cell>
          <cell r="RD245">
            <v>0</v>
          </cell>
          <cell r="RE245">
            <v>45108</v>
          </cell>
          <cell r="RF245">
            <v>45206</v>
          </cell>
          <cell r="RG245">
            <v>0</v>
          </cell>
          <cell r="RH245">
            <v>0</v>
          </cell>
          <cell r="RI245">
            <v>45176</v>
          </cell>
          <cell r="RJ245">
            <v>0</v>
          </cell>
          <cell r="RK245">
            <v>45108</v>
          </cell>
          <cell r="RL245" t="str">
            <v>3962187</v>
          </cell>
          <cell r="RM245">
            <v>45206</v>
          </cell>
          <cell r="RN245" t="str">
            <v>3962306　</v>
          </cell>
          <cell r="RO245">
            <v>45176</v>
          </cell>
          <cell r="RP245" t="str">
            <v>3962289　</v>
          </cell>
          <cell r="RQ245">
            <v>45176</v>
          </cell>
          <cell r="RR245" t="str">
            <v>3962294　</v>
          </cell>
          <cell r="RS245">
            <v>45260</v>
          </cell>
          <cell r="RT245">
            <v>4062014</v>
          </cell>
          <cell r="RU245">
            <v>0</v>
          </cell>
          <cell r="RV245">
            <v>0</v>
          </cell>
        </row>
        <row r="246">
          <cell r="A246">
            <v>237</v>
          </cell>
          <cell r="B246">
            <v>45323</v>
          </cell>
          <cell r="C246" t="str">
            <v>HRB3506 </v>
          </cell>
          <cell r="D246" t="str">
            <v>35065003 </v>
          </cell>
          <cell r="E246">
            <v>182666</v>
          </cell>
          <cell r="F246" t="str">
            <v>日本</v>
          </cell>
          <cell r="G246" t="str">
            <v> （株）ソーゴ </v>
          </cell>
          <cell r="H246" t="str">
            <v>制御盤</v>
          </cell>
          <cell r="I246" t="str">
            <v>南陵</v>
          </cell>
          <cell r="J246" t="str">
            <v>富士宮</v>
          </cell>
          <cell r="K246">
            <v>45273</v>
          </cell>
          <cell r="L246">
            <v>0.95</v>
          </cell>
          <cell r="M246">
            <v>0.3</v>
          </cell>
          <cell r="N246">
            <v>45279</v>
          </cell>
          <cell r="O246">
            <v>1</v>
          </cell>
          <cell r="P246">
            <v>45280</v>
          </cell>
          <cell r="Q246">
            <v>1</v>
          </cell>
          <cell r="R246">
            <v>45282</v>
          </cell>
          <cell r="S246">
            <v>1</v>
          </cell>
          <cell r="T246">
            <v>45282</v>
          </cell>
          <cell r="U246">
            <v>45287</v>
          </cell>
          <cell r="V246">
            <v>45286</v>
          </cell>
          <cell r="W246">
            <v>45296</v>
          </cell>
          <cell r="X246">
            <v>1</v>
          </cell>
          <cell r="Y246">
            <v>45303</v>
          </cell>
          <cell r="Z246">
            <v>45303</v>
          </cell>
          <cell r="AC246" t="str">
            <v>45250</v>
          </cell>
          <cell r="AD246" t="str">
            <v>4062016</v>
          </cell>
          <cell r="AE246" t="str">
            <v>4062016</v>
          </cell>
          <cell r="AF246" t="str">
            <v>4062016</v>
          </cell>
          <cell r="AG246" t="str">
            <v>4062016</v>
          </cell>
          <cell r="CL246">
            <v>45250</v>
          </cell>
          <cell r="CM246">
            <v>4062016</v>
          </cell>
          <cell r="DB246">
            <v>45250</v>
          </cell>
          <cell r="DC246">
            <v>4062016</v>
          </cell>
          <cell r="DL246">
            <v>45250</v>
          </cell>
          <cell r="DM246">
            <v>4062016</v>
          </cell>
          <cell r="DZ246">
            <v>45250</v>
          </cell>
          <cell r="EA246">
            <v>4062016</v>
          </cell>
          <cell r="EJ246">
            <v>45250</v>
          </cell>
          <cell r="EK246">
            <v>4062016</v>
          </cell>
          <cell r="GL246">
            <v>4062060</v>
          </cell>
          <cell r="GS246">
            <v>45280</v>
          </cell>
          <cell r="GT246">
            <v>4062053</v>
          </cell>
          <cell r="GU246">
            <v>45280</v>
          </cell>
          <cell r="GV246">
            <v>4062052</v>
          </cell>
          <cell r="GW246">
            <v>45202</v>
          </cell>
          <cell r="GX246">
            <v>4062009</v>
          </cell>
          <cell r="RC246">
            <v>45303</v>
          </cell>
          <cell r="RD246">
            <v>0</v>
          </cell>
          <cell r="RE246">
            <v>0</v>
          </cell>
          <cell r="RF246">
            <v>0</v>
          </cell>
          <cell r="RG246">
            <v>0</v>
          </cell>
          <cell r="RH246">
            <v>0</v>
          </cell>
          <cell r="RI246">
            <v>0</v>
          </cell>
          <cell r="RJ246">
            <v>45250</v>
          </cell>
          <cell r="RK246">
            <v>0</v>
          </cell>
          <cell r="RL246">
            <v>0</v>
          </cell>
          <cell r="RM246">
            <v>0</v>
          </cell>
          <cell r="RN246">
            <v>0</v>
          </cell>
          <cell r="RO246">
            <v>0</v>
          </cell>
          <cell r="RP246">
            <v>0</v>
          </cell>
          <cell r="RQ246">
            <v>0</v>
          </cell>
          <cell r="RR246">
            <v>0</v>
          </cell>
          <cell r="RS246">
            <v>0</v>
          </cell>
          <cell r="RT246">
            <v>0</v>
          </cell>
          <cell r="RU246">
            <v>45250</v>
          </cell>
          <cell r="RV246" t="str">
            <v>4062016</v>
          </cell>
        </row>
        <row r="247">
          <cell r="A247">
            <v>238</v>
          </cell>
          <cell r="B247">
            <v>45292</v>
          </cell>
          <cell r="C247" t="str">
            <v>HRB1003 AAI</v>
          </cell>
          <cell r="D247" t="str">
            <v>ARB10344</v>
          </cell>
          <cell r="E247" t="str">
            <v>THRB1344</v>
          </cell>
          <cell r="F247" t="str">
            <v>米国</v>
          </cell>
          <cell r="G247" t="str">
            <v>AAI</v>
          </cell>
          <cell r="H247" t="str">
            <v>制御盤</v>
          </cell>
          <cell r="I247" t="str">
            <v>南陵</v>
          </cell>
          <cell r="J247" t="str">
            <v>KD</v>
          </cell>
          <cell r="K247">
            <v>45276</v>
          </cell>
          <cell r="L247">
            <v>1</v>
          </cell>
          <cell r="M247">
            <v>1</v>
          </cell>
          <cell r="N247">
            <v>45279</v>
          </cell>
          <cell r="O247">
            <v>1</v>
          </cell>
          <cell r="P247">
            <v>45280</v>
          </cell>
          <cell r="Q247">
            <v>1</v>
          </cell>
          <cell r="R247">
            <v>45282</v>
          </cell>
          <cell r="S247">
            <v>1</v>
          </cell>
          <cell r="T247">
            <v>45282</v>
          </cell>
          <cell r="U247">
            <v>45283</v>
          </cell>
          <cell r="V247">
            <v>45287</v>
          </cell>
          <cell r="W247">
            <v>45285</v>
          </cell>
          <cell r="X247">
            <v>1</v>
          </cell>
          <cell r="Y247">
            <v>45304</v>
          </cell>
          <cell r="AA247">
            <v>45302</v>
          </cell>
          <cell r="AB247">
            <v>45303</v>
          </cell>
          <cell r="AC247" t="str">
            <v>45108</v>
          </cell>
          <cell r="AD247" t="str">
            <v>3962187</v>
          </cell>
          <cell r="AE247" t="str">
            <v>3962306　</v>
          </cell>
          <cell r="AF247" t="str">
            <v>3962289　</v>
          </cell>
          <cell r="AG247" t="str">
            <v>3962294　</v>
          </cell>
          <cell r="CP247">
            <v>45108</v>
          </cell>
          <cell r="CQ247">
            <v>3962187</v>
          </cell>
          <cell r="CX247">
            <v>45206</v>
          </cell>
          <cell r="CY247">
            <v>3962306</v>
          </cell>
          <cell r="DB247" t="str">
            <v>　</v>
          </cell>
          <cell r="DC247" t="str">
            <v>　</v>
          </cell>
          <cell r="DL247" t="str">
            <v>　</v>
          </cell>
          <cell r="DM247" t="str">
            <v>　</v>
          </cell>
          <cell r="DP247">
            <v>45176</v>
          </cell>
          <cell r="DQ247">
            <v>3962289</v>
          </cell>
          <cell r="DZ247" t="str">
            <v>　</v>
          </cell>
          <cell r="EA247" t="str">
            <v>　</v>
          </cell>
          <cell r="EB247">
            <v>45176</v>
          </cell>
          <cell r="EC247">
            <v>3962294</v>
          </cell>
          <cell r="EF247">
            <v>45260</v>
          </cell>
          <cell r="EG247">
            <v>4062014</v>
          </cell>
          <cell r="EJ247" t="str">
            <v>　</v>
          </cell>
          <cell r="EK247" t="str">
            <v>　</v>
          </cell>
          <cell r="EM247">
            <v>45280</v>
          </cell>
          <cell r="EX247">
            <v>45238</v>
          </cell>
          <cell r="EY247">
            <v>4062020</v>
          </cell>
          <cell r="RC247">
            <v>45302</v>
          </cell>
          <cell r="RD247">
            <v>0</v>
          </cell>
          <cell r="RE247">
            <v>45108</v>
          </cell>
          <cell r="RF247">
            <v>45206</v>
          </cell>
          <cell r="RG247">
            <v>0</v>
          </cell>
          <cell r="RH247">
            <v>0</v>
          </cell>
          <cell r="RI247">
            <v>45176</v>
          </cell>
          <cell r="RJ247">
            <v>0</v>
          </cell>
          <cell r="RK247">
            <v>45108</v>
          </cell>
          <cell r="RL247" t="str">
            <v>3962187</v>
          </cell>
          <cell r="RM247">
            <v>45206</v>
          </cell>
          <cell r="RN247" t="str">
            <v>3962306　</v>
          </cell>
          <cell r="RO247">
            <v>45176</v>
          </cell>
          <cell r="RP247" t="str">
            <v>3962289　</v>
          </cell>
          <cell r="RQ247">
            <v>45176</v>
          </cell>
          <cell r="RR247" t="str">
            <v>3962294　</v>
          </cell>
          <cell r="RS247">
            <v>45260</v>
          </cell>
          <cell r="RT247">
            <v>4062014</v>
          </cell>
          <cell r="RU247">
            <v>0</v>
          </cell>
          <cell r="RV247">
            <v>0</v>
          </cell>
        </row>
        <row r="248">
          <cell r="A248">
            <v>239</v>
          </cell>
          <cell r="B248">
            <v>45292</v>
          </cell>
          <cell r="C248" t="str">
            <v>HRB1003 AAI</v>
          </cell>
          <cell r="D248" t="str">
            <v>ARB10345</v>
          </cell>
          <cell r="E248" t="str">
            <v>THRB1345</v>
          </cell>
          <cell r="F248" t="str">
            <v>米国</v>
          </cell>
          <cell r="G248" t="str">
            <v>AAI</v>
          </cell>
          <cell r="H248" t="str">
            <v>制御盤</v>
          </cell>
          <cell r="I248" t="str">
            <v>南陵</v>
          </cell>
          <cell r="J248" t="str">
            <v>KD</v>
          </cell>
          <cell r="K248">
            <v>45276</v>
          </cell>
          <cell r="L248">
            <v>1</v>
          </cell>
          <cell r="M248">
            <v>1</v>
          </cell>
          <cell r="N248">
            <v>45279</v>
          </cell>
          <cell r="O248">
            <v>1</v>
          </cell>
          <cell r="P248">
            <v>45280</v>
          </cell>
          <cell r="Q248">
            <v>1</v>
          </cell>
          <cell r="R248">
            <v>45282</v>
          </cell>
          <cell r="S248">
            <v>1</v>
          </cell>
          <cell r="T248">
            <v>45282</v>
          </cell>
          <cell r="U248">
            <v>45283</v>
          </cell>
          <cell r="V248">
            <v>45287</v>
          </cell>
          <cell r="W248">
            <v>45286</v>
          </cell>
          <cell r="X248">
            <v>1</v>
          </cell>
          <cell r="Y248">
            <v>45304</v>
          </cell>
          <cell r="AA248">
            <v>45302</v>
          </cell>
          <cell r="AB248">
            <v>45303</v>
          </cell>
          <cell r="AC248" t="str">
            <v>45108</v>
          </cell>
          <cell r="AD248" t="str">
            <v>3962187</v>
          </cell>
          <cell r="AE248" t="str">
            <v>3962306　</v>
          </cell>
          <cell r="AF248" t="str">
            <v>3962289　</v>
          </cell>
          <cell r="AG248" t="str">
            <v>3962294　</v>
          </cell>
          <cell r="CP248">
            <v>45108</v>
          </cell>
          <cell r="CQ248">
            <v>3962187</v>
          </cell>
          <cell r="CX248">
            <v>45206</v>
          </cell>
          <cell r="CY248">
            <v>3962306</v>
          </cell>
          <cell r="DB248" t="str">
            <v>　</v>
          </cell>
          <cell r="DC248" t="str">
            <v>　</v>
          </cell>
          <cell r="DL248" t="str">
            <v>　</v>
          </cell>
          <cell r="DM248" t="str">
            <v>　</v>
          </cell>
          <cell r="DP248">
            <v>45176</v>
          </cell>
          <cell r="DQ248">
            <v>3962289</v>
          </cell>
          <cell r="DZ248" t="str">
            <v>　</v>
          </cell>
          <cell r="EA248" t="str">
            <v>　</v>
          </cell>
          <cell r="EB248">
            <v>45176</v>
          </cell>
          <cell r="EC248">
            <v>3962294</v>
          </cell>
          <cell r="EF248">
            <v>45260</v>
          </cell>
          <cell r="EG248">
            <v>4062014</v>
          </cell>
          <cell r="EJ248" t="str">
            <v>　</v>
          </cell>
          <cell r="EK248" t="str">
            <v>　</v>
          </cell>
          <cell r="EM248">
            <v>45280</v>
          </cell>
          <cell r="EX248">
            <v>45238</v>
          </cell>
          <cell r="EY248">
            <v>4062020</v>
          </cell>
          <cell r="RC248">
            <v>45302</v>
          </cell>
          <cell r="RD248">
            <v>0</v>
          </cell>
          <cell r="RE248">
            <v>45108</v>
          </cell>
          <cell r="RF248">
            <v>45206</v>
          </cell>
          <cell r="RG248">
            <v>0</v>
          </cell>
          <cell r="RH248">
            <v>0</v>
          </cell>
          <cell r="RI248">
            <v>45176</v>
          </cell>
          <cell r="RJ248">
            <v>0</v>
          </cell>
          <cell r="RK248">
            <v>45108</v>
          </cell>
          <cell r="RL248" t="str">
            <v>3962187</v>
          </cell>
          <cell r="RM248">
            <v>45206</v>
          </cell>
          <cell r="RN248" t="str">
            <v>3962306　</v>
          </cell>
          <cell r="RO248">
            <v>45176</v>
          </cell>
          <cell r="RP248" t="str">
            <v>3962289　</v>
          </cell>
          <cell r="RQ248">
            <v>45176</v>
          </cell>
          <cell r="RR248" t="str">
            <v>3962294　</v>
          </cell>
          <cell r="RS248">
            <v>45260</v>
          </cell>
          <cell r="RT248">
            <v>4062014</v>
          </cell>
          <cell r="RU248">
            <v>0</v>
          </cell>
          <cell r="RV248">
            <v>0</v>
          </cell>
        </row>
        <row r="249">
          <cell r="A249">
            <v>240</v>
          </cell>
          <cell r="B249">
            <v>45292</v>
          </cell>
          <cell r="C249" t="str">
            <v>HRB1003 AAI</v>
          </cell>
          <cell r="D249" t="str">
            <v>ARB10346</v>
          </cell>
          <cell r="E249" t="str">
            <v>THRB1346</v>
          </cell>
          <cell r="F249" t="str">
            <v>米国</v>
          </cell>
          <cell r="G249" t="str">
            <v>AAI</v>
          </cell>
          <cell r="H249" t="str">
            <v>制御盤</v>
          </cell>
          <cell r="I249" t="str">
            <v>南陵</v>
          </cell>
          <cell r="J249" t="str">
            <v>KD</v>
          </cell>
          <cell r="K249">
            <v>45279</v>
          </cell>
          <cell r="L249">
            <v>1</v>
          </cell>
          <cell r="M249">
            <v>1</v>
          </cell>
          <cell r="N249">
            <v>45280</v>
          </cell>
          <cell r="O249">
            <v>1</v>
          </cell>
          <cell r="P249">
            <v>45281</v>
          </cell>
          <cell r="Q249">
            <v>1</v>
          </cell>
          <cell r="R249">
            <v>45283</v>
          </cell>
          <cell r="S249">
            <v>1</v>
          </cell>
          <cell r="T249">
            <v>45283</v>
          </cell>
          <cell r="U249">
            <v>45283</v>
          </cell>
          <cell r="V249">
            <v>45287</v>
          </cell>
          <cell r="W249">
            <v>45286</v>
          </cell>
          <cell r="X249">
            <v>1</v>
          </cell>
          <cell r="Y249">
            <v>45304</v>
          </cell>
          <cell r="AA249">
            <v>45302</v>
          </cell>
          <cell r="AB249">
            <v>45303</v>
          </cell>
          <cell r="AC249" t="str">
            <v>45108</v>
          </cell>
          <cell r="AD249" t="str">
            <v>3962187</v>
          </cell>
          <cell r="AE249" t="str">
            <v>3962306　</v>
          </cell>
          <cell r="AF249" t="str">
            <v>3962289　</v>
          </cell>
          <cell r="AG249" t="str">
            <v>3962294　</v>
          </cell>
          <cell r="CP249">
            <v>45108</v>
          </cell>
          <cell r="CQ249">
            <v>3962187</v>
          </cell>
          <cell r="CX249">
            <v>45206</v>
          </cell>
          <cell r="CY249">
            <v>3962306</v>
          </cell>
          <cell r="DB249" t="str">
            <v>　</v>
          </cell>
          <cell r="DC249" t="str">
            <v>　</v>
          </cell>
          <cell r="DL249" t="str">
            <v>　</v>
          </cell>
          <cell r="DM249" t="str">
            <v>　</v>
          </cell>
          <cell r="DP249">
            <v>45176</v>
          </cell>
          <cell r="DQ249">
            <v>3962289</v>
          </cell>
          <cell r="DZ249" t="str">
            <v>　</v>
          </cell>
          <cell r="EA249" t="str">
            <v>　</v>
          </cell>
          <cell r="EB249">
            <v>45176</v>
          </cell>
          <cell r="EC249">
            <v>3962294</v>
          </cell>
          <cell r="EF249">
            <v>45260</v>
          </cell>
          <cell r="EG249">
            <v>4062014</v>
          </cell>
          <cell r="EJ249" t="str">
            <v>　</v>
          </cell>
          <cell r="EK249" t="str">
            <v>　</v>
          </cell>
          <cell r="EM249">
            <v>45280</v>
          </cell>
          <cell r="EX249">
            <v>45269</v>
          </cell>
          <cell r="EY249">
            <v>4062061</v>
          </cell>
          <cell r="RC249">
            <v>45302</v>
          </cell>
          <cell r="RD249">
            <v>0</v>
          </cell>
          <cell r="RE249">
            <v>45108</v>
          </cell>
          <cell r="RF249">
            <v>45206</v>
          </cell>
          <cell r="RG249">
            <v>0</v>
          </cell>
          <cell r="RH249">
            <v>0</v>
          </cell>
          <cell r="RI249">
            <v>45176</v>
          </cell>
          <cell r="RJ249">
            <v>0</v>
          </cell>
          <cell r="RK249">
            <v>45108</v>
          </cell>
          <cell r="RL249" t="str">
            <v>3962187</v>
          </cell>
          <cell r="RM249">
            <v>45206</v>
          </cell>
          <cell r="RN249" t="str">
            <v>3962306　</v>
          </cell>
          <cell r="RO249">
            <v>45176</v>
          </cell>
          <cell r="RP249" t="str">
            <v>3962289　</v>
          </cell>
          <cell r="RQ249">
            <v>45176</v>
          </cell>
          <cell r="RR249" t="str">
            <v>3962294　</v>
          </cell>
          <cell r="RS249">
            <v>45260</v>
          </cell>
          <cell r="RT249">
            <v>4062014</v>
          </cell>
          <cell r="RU249">
            <v>0</v>
          </cell>
          <cell r="RV249">
            <v>0</v>
          </cell>
        </row>
        <row r="250">
          <cell r="A250">
            <v>241</v>
          </cell>
          <cell r="B250">
            <v>45292</v>
          </cell>
          <cell r="C250" t="str">
            <v xml:space="preserve">HRB1303 AAI </v>
          </cell>
          <cell r="D250" t="str">
            <v>ARB30181</v>
          </cell>
          <cell r="E250" t="str">
            <v>THRB3181</v>
          </cell>
          <cell r="F250" t="str">
            <v>米国</v>
          </cell>
          <cell r="G250" t="str">
            <v>AAI</v>
          </cell>
          <cell r="H250" t="str">
            <v>制御盤</v>
          </cell>
          <cell r="I250" t="str">
            <v>南陵</v>
          </cell>
          <cell r="J250" t="str">
            <v>KD</v>
          </cell>
          <cell r="K250">
            <v>45279</v>
          </cell>
          <cell r="L250">
            <v>1</v>
          </cell>
          <cell r="M250">
            <v>1</v>
          </cell>
          <cell r="N250">
            <v>45280</v>
          </cell>
          <cell r="O250">
            <v>1</v>
          </cell>
          <cell r="P250">
            <v>45281</v>
          </cell>
          <cell r="Q250">
            <v>1</v>
          </cell>
          <cell r="R250">
            <v>45283</v>
          </cell>
          <cell r="S250">
            <v>1</v>
          </cell>
          <cell r="T250">
            <v>45283</v>
          </cell>
          <cell r="U250">
            <v>45285</v>
          </cell>
          <cell r="V250">
            <v>45288</v>
          </cell>
          <cell r="W250">
            <v>45286</v>
          </cell>
          <cell r="X250">
            <v>1</v>
          </cell>
          <cell r="Y250">
            <v>45304</v>
          </cell>
          <cell r="AA250">
            <v>45302</v>
          </cell>
          <cell r="AB250">
            <v>45303</v>
          </cell>
          <cell r="AC250" t="str">
            <v>45231</v>
          </cell>
          <cell r="AD250" t="str">
            <v>3962281</v>
          </cell>
          <cell r="AE250" t="str">
            <v>3962306　</v>
          </cell>
          <cell r="AF250" t="str">
            <v>3962290　</v>
          </cell>
          <cell r="AG250" t="str">
            <v>3962294　</v>
          </cell>
          <cell r="CR250">
            <v>45231</v>
          </cell>
          <cell r="CS250">
            <v>3962281</v>
          </cell>
          <cell r="CX250">
            <v>45206</v>
          </cell>
          <cell r="CY250">
            <v>3962306</v>
          </cell>
          <cell r="DB250" t="str">
            <v>　</v>
          </cell>
          <cell r="DC250" t="str">
            <v>　</v>
          </cell>
          <cell r="DL250" t="str">
            <v>　</v>
          </cell>
          <cell r="DM250" t="str">
            <v>　</v>
          </cell>
          <cell r="DR250">
            <v>45176</v>
          </cell>
          <cell r="DS250">
            <v>3962290</v>
          </cell>
          <cell r="DZ250" t="str">
            <v>　</v>
          </cell>
          <cell r="EA250" t="str">
            <v>　</v>
          </cell>
          <cell r="EB250">
            <v>45176</v>
          </cell>
          <cell r="EC250">
            <v>3962294</v>
          </cell>
          <cell r="EF250">
            <v>45260</v>
          </cell>
          <cell r="EG250">
            <v>4062014</v>
          </cell>
          <cell r="EJ250" t="str">
            <v>　</v>
          </cell>
          <cell r="EK250" t="str">
            <v>　</v>
          </cell>
          <cell r="EM250">
            <v>45280</v>
          </cell>
          <cell r="EN250">
            <v>45269</v>
          </cell>
          <cell r="EO250">
            <v>4062064</v>
          </cell>
          <cell r="EX250">
            <v>45269</v>
          </cell>
          <cell r="EY250">
            <v>4062061</v>
          </cell>
          <cell r="RC250">
            <v>45302</v>
          </cell>
          <cell r="RD250">
            <v>0</v>
          </cell>
          <cell r="RE250">
            <v>45231</v>
          </cell>
          <cell r="RF250">
            <v>45206</v>
          </cell>
          <cell r="RG250">
            <v>0</v>
          </cell>
          <cell r="RH250">
            <v>0</v>
          </cell>
          <cell r="RI250">
            <v>45176</v>
          </cell>
          <cell r="RJ250">
            <v>0</v>
          </cell>
          <cell r="RK250">
            <v>45231</v>
          </cell>
          <cell r="RL250" t="str">
            <v>3962281</v>
          </cell>
          <cell r="RM250">
            <v>45206</v>
          </cell>
          <cell r="RN250" t="str">
            <v>3962306　</v>
          </cell>
          <cell r="RO250">
            <v>45176</v>
          </cell>
          <cell r="RP250" t="str">
            <v>3962290　</v>
          </cell>
          <cell r="RQ250">
            <v>45176</v>
          </cell>
          <cell r="RR250" t="str">
            <v>3962294　</v>
          </cell>
          <cell r="RS250">
            <v>45260</v>
          </cell>
          <cell r="RT250">
            <v>4062014</v>
          </cell>
          <cell r="RU250">
            <v>0</v>
          </cell>
          <cell r="RV250">
            <v>0</v>
          </cell>
        </row>
        <row r="251">
          <cell r="A251">
            <v>242</v>
          </cell>
          <cell r="B251">
            <v>45292</v>
          </cell>
          <cell r="C251" t="str">
            <v xml:space="preserve">HRB1303 AAI </v>
          </cell>
          <cell r="D251" t="str">
            <v>ARB30182</v>
          </cell>
          <cell r="E251" t="str">
            <v>THRB3182</v>
          </cell>
          <cell r="F251" t="str">
            <v>米国</v>
          </cell>
          <cell r="G251" t="str">
            <v>AAI</v>
          </cell>
          <cell r="H251" t="str">
            <v>制御盤</v>
          </cell>
          <cell r="I251" t="str">
            <v>南陵</v>
          </cell>
          <cell r="J251" t="str">
            <v>KD</v>
          </cell>
          <cell r="K251">
            <v>45280</v>
          </cell>
          <cell r="L251">
            <v>1</v>
          </cell>
          <cell r="M251">
            <v>1</v>
          </cell>
          <cell r="N251">
            <v>45281</v>
          </cell>
          <cell r="O251">
            <v>1</v>
          </cell>
          <cell r="P251">
            <v>45282</v>
          </cell>
          <cell r="Q251">
            <v>1</v>
          </cell>
          <cell r="R251">
            <v>45285</v>
          </cell>
          <cell r="S251">
            <v>1</v>
          </cell>
          <cell r="T251">
            <v>45285</v>
          </cell>
          <cell r="U251">
            <v>45285</v>
          </cell>
          <cell r="V251">
            <v>45296</v>
          </cell>
          <cell r="W251">
            <v>45286</v>
          </cell>
          <cell r="X251">
            <v>1</v>
          </cell>
          <cell r="Y251">
            <v>45304</v>
          </cell>
          <cell r="AA251">
            <v>45302</v>
          </cell>
          <cell r="AB251">
            <v>45303</v>
          </cell>
          <cell r="AC251" t="str">
            <v>45231</v>
          </cell>
          <cell r="AD251" t="str">
            <v>3962281</v>
          </cell>
          <cell r="AE251" t="str">
            <v>3962306　</v>
          </cell>
          <cell r="AF251" t="str">
            <v>3962290　</v>
          </cell>
          <cell r="AG251" t="str">
            <v>3962318　</v>
          </cell>
          <cell r="CR251">
            <v>45231</v>
          </cell>
          <cell r="CS251">
            <v>3962281</v>
          </cell>
          <cell r="CX251">
            <v>45206</v>
          </cell>
          <cell r="CY251">
            <v>3962306</v>
          </cell>
          <cell r="DB251" t="str">
            <v>　</v>
          </cell>
          <cell r="DC251" t="str">
            <v>　</v>
          </cell>
          <cell r="DL251" t="str">
            <v>　</v>
          </cell>
          <cell r="DM251" t="str">
            <v>　</v>
          </cell>
          <cell r="DR251">
            <v>45176</v>
          </cell>
          <cell r="DS251">
            <v>3962290</v>
          </cell>
          <cell r="DZ251" t="str">
            <v>　</v>
          </cell>
          <cell r="EA251" t="str">
            <v>　</v>
          </cell>
          <cell r="EB251">
            <v>45206</v>
          </cell>
          <cell r="EC251">
            <v>3962318</v>
          </cell>
          <cell r="EF251">
            <v>45260</v>
          </cell>
          <cell r="EG251">
            <v>4062014</v>
          </cell>
          <cell r="EJ251" t="str">
            <v>　</v>
          </cell>
          <cell r="EK251" t="str">
            <v>　</v>
          </cell>
          <cell r="EM251">
            <v>45280</v>
          </cell>
          <cell r="EN251">
            <v>45269</v>
          </cell>
          <cell r="EO251">
            <v>4062064</v>
          </cell>
          <cell r="EX251">
            <v>45269</v>
          </cell>
          <cell r="EY251">
            <v>4062061</v>
          </cell>
          <cell r="RC251">
            <v>45302</v>
          </cell>
          <cell r="RD251">
            <v>0</v>
          </cell>
          <cell r="RE251">
            <v>45231</v>
          </cell>
          <cell r="RF251">
            <v>45206</v>
          </cell>
          <cell r="RG251">
            <v>0</v>
          </cell>
          <cell r="RH251">
            <v>0</v>
          </cell>
          <cell r="RI251">
            <v>45176</v>
          </cell>
          <cell r="RJ251">
            <v>0</v>
          </cell>
          <cell r="RK251">
            <v>45231</v>
          </cell>
          <cell r="RL251" t="str">
            <v>3962281</v>
          </cell>
          <cell r="RM251">
            <v>45206</v>
          </cell>
          <cell r="RN251" t="str">
            <v>3962306　</v>
          </cell>
          <cell r="RO251">
            <v>45176</v>
          </cell>
          <cell r="RP251" t="str">
            <v>3962290　</v>
          </cell>
          <cell r="RQ251">
            <v>45206</v>
          </cell>
          <cell r="RR251" t="str">
            <v>3962318　</v>
          </cell>
          <cell r="RS251">
            <v>45260</v>
          </cell>
          <cell r="RT251">
            <v>4062014</v>
          </cell>
          <cell r="RU251">
            <v>0</v>
          </cell>
          <cell r="RV251">
            <v>0</v>
          </cell>
        </row>
        <row r="252">
          <cell r="A252">
            <v>243</v>
          </cell>
          <cell r="B252" t="str">
            <v>2024/02</v>
          </cell>
          <cell r="C252" t="str">
            <v>HRB1003.ATC</v>
          </cell>
          <cell r="D252">
            <v>10395077</v>
          </cell>
          <cell r="E252">
            <v>477133</v>
          </cell>
          <cell r="F252" t="str">
            <v>日本</v>
          </cell>
          <cell r="G252" t="str">
            <v>ｶﾞｲﾄﾞﾗｲﾝ枠</v>
          </cell>
          <cell r="H252" t="str">
            <v>制御盤</v>
          </cell>
          <cell r="I252" t="str">
            <v>南陵</v>
          </cell>
          <cell r="J252" t="str">
            <v>土岐</v>
          </cell>
          <cell r="K252">
            <v>45280</v>
          </cell>
          <cell r="L252">
            <v>1</v>
          </cell>
          <cell r="M252">
            <v>1</v>
          </cell>
          <cell r="N252">
            <v>45281</v>
          </cell>
          <cell r="O252">
            <v>1</v>
          </cell>
          <cell r="P252">
            <v>45282</v>
          </cell>
          <cell r="Q252">
            <v>1</v>
          </cell>
          <cell r="R252">
            <v>45285</v>
          </cell>
          <cell r="S252">
            <v>1</v>
          </cell>
          <cell r="T252">
            <v>45285</v>
          </cell>
          <cell r="U252">
            <v>45285</v>
          </cell>
          <cell r="V252">
            <v>45296</v>
          </cell>
          <cell r="W252">
            <v>45287</v>
          </cell>
          <cell r="X252">
            <v>1</v>
          </cell>
          <cell r="Y252">
            <v>45308</v>
          </cell>
          <cell r="AA252">
            <v>45302</v>
          </cell>
          <cell r="AB252">
            <v>45303</v>
          </cell>
          <cell r="AC252" t="str">
            <v>45206</v>
          </cell>
          <cell r="AD252" t="str">
            <v>3962299</v>
          </cell>
          <cell r="AE252" t="str">
            <v>3962306</v>
          </cell>
          <cell r="AF252" t="str">
            <v>3962309</v>
          </cell>
          <cell r="AG252" t="str">
            <v>3962316</v>
          </cell>
          <cell r="CF252">
            <v>45206</v>
          </cell>
          <cell r="CG252">
            <v>3962299</v>
          </cell>
          <cell r="CX252">
            <v>45206</v>
          </cell>
          <cell r="CY252">
            <v>3962306</v>
          </cell>
          <cell r="DF252">
            <v>45206</v>
          </cell>
          <cell r="DG252">
            <v>3962309</v>
          </cell>
          <cell r="DV252">
            <v>45206</v>
          </cell>
          <cell r="DW252">
            <v>3962316</v>
          </cell>
          <cell r="EF252">
            <v>45275</v>
          </cell>
          <cell r="EG252">
            <v>4062028</v>
          </cell>
          <cell r="EM252">
            <v>45280</v>
          </cell>
          <cell r="EN252">
            <v>45269</v>
          </cell>
          <cell r="EO252">
            <v>4062064</v>
          </cell>
          <cell r="ER252">
            <v>44943</v>
          </cell>
          <cell r="ES252">
            <v>3861947</v>
          </cell>
          <cell r="ET252">
            <v>45247</v>
          </cell>
          <cell r="EU252">
            <v>4062021</v>
          </cell>
          <cell r="EX252">
            <v>45269</v>
          </cell>
          <cell r="EY252">
            <v>4062061</v>
          </cell>
          <cell r="FB252">
            <v>45031</v>
          </cell>
          <cell r="FC252">
            <v>3962132</v>
          </cell>
          <cell r="FN252">
            <v>44939</v>
          </cell>
          <cell r="FO252">
            <v>3861953</v>
          </cell>
          <cell r="FV252">
            <v>45170</v>
          </cell>
          <cell r="FW252">
            <v>3962335</v>
          </cell>
          <cell r="GE252">
            <v>45300</v>
          </cell>
          <cell r="GF252">
            <v>4062074</v>
          </cell>
          <cell r="RC252">
            <v>45302</v>
          </cell>
          <cell r="RD252">
            <v>45206</v>
          </cell>
          <cell r="RE252">
            <v>0</v>
          </cell>
          <cell r="RF252">
            <v>45206</v>
          </cell>
          <cell r="RG252">
            <v>0</v>
          </cell>
          <cell r="RH252">
            <v>45206</v>
          </cell>
          <cell r="RI252">
            <v>0</v>
          </cell>
          <cell r="RJ252">
            <v>0</v>
          </cell>
          <cell r="RK252">
            <v>45206</v>
          </cell>
          <cell r="RL252" t="str">
            <v>3962299</v>
          </cell>
          <cell r="RM252">
            <v>45206</v>
          </cell>
          <cell r="RN252" t="str">
            <v>3962306</v>
          </cell>
          <cell r="RO252">
            <v>45206</v>
          </cell>
          <cell r="RP252" t="str">
            <v>3962309</v>
          </cell>
          <cell r="RQ252">
            <v>45206</v>
          </cell>
          <cell r="RR252" t="str">
            <v>3962316</v>
          </cell>
          <cell r="RS252">
            <v>45275</v>
          </cell>
          <cell r="RT252">
            <v>4062028</v>
          </cell>
          <cell r="RU252">
            <v>0</v>
          </cell>
          <cell r="RV252">
            <v>0</v>
          </cell>
        </row>
        <row r="253">
          <cell r="A253">
            <v>244</v>
          </cell>
          <cell r="B253" t="str">
            <v>2024/02</v>
          </cell>
          <cell r="C253" t="str">
            <v>HRB8025.EXP</v>
          </cell>
          <cell r="D253">
            <v>80255352</v>
          </cell>
          <cell r="E253" t="str">
            <v>TW0248</v>
          </cell>
          <cell r="F253" t="str">
            <v>台湾</v>
          </cell>
          <cell r="G253" t="str">
            <v>ＡＭＡＤＡ　ＴＡＩＷＡＮ　ＩＮＣ．</v>
          </cell>
          <cell r="H253" t="str">
            <v>制御盤</v>
          </cell>
          <cell r="I253" t="str">
            <v>南陵</v>
          </cell>
          <cell r="J253" t="str">
            <v>土岐</v>
          </cell>
          <cell r="K253">
            <v>45281</v>
          </cell>
          <cell r="L253">
            <v>1</v>
          </cell>
          <cell r="M253">
            <v>1</v>
          </cell>
          <cell r="N253">
            <v>45282</v>
          </cell>
          <cell r="O253">
            <v>1</v>
          </cell>
          <cell r="P253">
            <v>45283</v>
          </cell>
          <cell r="Q253">
            <v>1</v>
          </cell>
          <cell r="R253">
            <v>45286</v>
          </cell>
          <cell r="S253">
            <v>1</v>
          </cell>
          <cell r="T253">
            <v>45286</v>
          </cell>
          <cell r="U253">
            <v>45286</v>
          </cell>
          <cell r="V253">
            <v>45297</v>
          </cell>
          <cell r="W253">
            <v>45287</v>
          </cell>
          <cell r="X253">
            <v>1</v>
          </cell>
          <cell r="Y253">
            <v>45311</v>
          </cell>
          <cell r="AA253">
            <v>45302</v>
          </cell>
          <cell r="AB253">
            <v>45303</v>
          </cell>
          <cell r="AC253" t="str">
            <v>45108</v>
          </cell>
          <cell r="AD253" t="str">
            <v>3962187</v>
          </cell>
          <cell r="AE253" t="str">
            <v>3962306</v>
          </cell>
          <cell r="AF253" t="str">
            <v>3962289</v>
          </cell>
          <cell r="AG253" t="str">
            <v>3962318</v>
          </cell>
          <cell r="CP253">
            <v>45108</v>
          </cell>
          <cell r="CQ253">
            <v>3962187</v>
          </cell>
          <cell r="CX253">
            <v>45206</v>
          </cell>
          <cell r="CY253">
            <v>3962306</v>
          </cell>
          <cell r="DP253">
            <v>45176</v>
          </cell>
          <cell r="DQ253">
            <v>3962289</v>
          </cell>
          <cell r="EB253">
            <v>45206</v>
          </cell>
          <cell r="EC253">
            <v>3962318</v>
          </cell>
          <cell r="EF253">
            <v>45275</v>
          </cell>
          <cell r="EG253">
            <v>4062028</v>
          </cell>
          <cell r="EM253">
            <v>45280</v>
          </cell>
          <cell r="EX253">
            <v>45269</v>
          </cell>
          <cell r="EY253">
            <v>4062061</v>
          </cell>
          <cell r="RC253">
            <v>45302</v>
          </cell>
          <cell r="RD253">
            <v>0</v>
          </cell>
          <cell r="RE253">
            <v>45108</v>
          </cell>
          <cell r="RF253">
            <v>45206</v>
          </cell>
          <cell r="RG253">
            <v>0</v>
          </cell>
          <cell r="RH253">
            <v>0</v>
          </cell>
          <cell r="RI253">
            <v>45176</v>
          </cell>
          <cell r="RJ253">
            <v>0</v>
          </cell>
          <cell r="RK253">
            <v>45108</v>
          </cell>
          <cell r="RL253" t="str">
            <v>3962187</v>
          </cell>
          <cell r="RM253">
            <v>45206</v>
          </cell>
          <cell r="RN253" t="str">
            <v>3962306</v>
          </cell>
          <cell r="RO253">
            <v>45176</v>
          </cell>
          <cell r="RP253" t="str">
            <v>3962289</v>
          </cell>
          <cell r="RQ253">
            <v>45206</v>
          </cell>
          <cell r="RR253" t="str">
            <v>3962318</v>
          </cell>
          <cell r="RS253">
            <v>45275</v>
          </cell>
          <cell r="RT253">
            <v>4062028</v>
          </cell>
          <cell r="RU253">
            <v>0</v>
          </cell>
          <cell r="RV253">
            <v>0</v>
          </cell>
        </row>
        <row r="254">
          <cell r="A254">
            <v>245</v>
          </cell>
          <cell r="B254" t="str">
            <v>2024/02</v>
          </cell>
          <cell r="C254" t="str">
            <v>HRB8025</v>
          </cell>
          <cell r="D254">
            <v>80255346</v>
          </cell>
          <cell r="E254">
            <v>398211</v>
          </cell>
          <cell r="F254" t="str">
            <v>日本</v>
          </cell>
          <cell r="G254" t="str">
            <v>外舘プレス工業所</v>
          </cell>
          <cell r="H254" t="str">
            <v>制御盤</v>
          </cell>
          <cell r="I254" t="str">
            <v>南陵</v>
          </cell>
          <cell r="J254" t="str">
            <v>土岐</v>
          </cell>
          <cell r="K254">
            <v>45281</v>
          </cell>
          <cell r="L254">
            <v>1</v>
          </cell>
          <cell r="M254">
            <v>1</v>
          </cell>
          <cell r="N254">
            <v>45282</v>
          </cell>
          <cell r="O254">
            <v>1</v>
          </cell>
          <cell r="P254">
            <v>45285</v>
          </cell>
          <cell r="Q254">
            <v>1</v>
          </cell>
          <cell r="R254">
            <v>45286</v>
          </cell>
          <cell r="S254">
            <v>1</v>
          </cell>
          <cell r="T254">
            <v>45286</v>
          </cell>
          <cell r="U254">
            <v>45286</v>
          </cell>
          <cell r="V254">
            <v>45300</v>
          </cell>
          <cell r="W254">
            <v>45296</v>
          </cell>
          <cell r="X254">
            <v>1</v>
          </cell>
          <cell r="Y254">
            <v>45311</v>
          </cell>
          <cell r="AA254">
            <v>45307</v>
          </cell>
          <cell r="AB254">
            <v>45308</v>
          </cell>
          <cell r="AC254" t="str">
            <v>45206</v>
          </cell>
          <cell r="AD254" t="str">
            <v>3962299</v>
          </cell>
          <cell r="AE254" t="str">
            <v>3962306</v>
          </cell>
          <cell r="AF254" t="str">
            <v>3962286</v>
          </cell>
          <cell r="AG254" t="str">
            <v>3962316</v>
          </cell>
          <cell r="CF254">
            <v>45206</v>
          </cell>
          <cell r="CG254">
            <v>3962299</v>
          </cell>
          <cell r="CX254">
            <v>45206</v>
          </cell>
          <cell r="CY254">
            <v>3962306</v>
          </cell>
          <cell r="DF254">
            <v>45231</v>
          </cell>
          <cell r="DG254">
            <v>3962286</v>
          </cell>
          <cell r="DV254">
            <v>45206</v>
          </cell>
          <cell r="DW254">
            <v>3962316</v>
          </cell>
          <cell r="EF254">
            <v>45275</v>
          </cell>
          <cell r="EG254">
            <v>4062028</v>
          </cell>
          <cell r="EM254">
            <v>45280</v>
          </cell>
          <cell r="EX254">
            <v>45269</v>
          </cell>
          <cell r="EY254">
            <v>4062061</v>
          </cell>
          <cell r="RC254">
            <v>45307</v>
          </cell>
          <cell r="RD254">
            <v>45206</v>
          </cell>
          <cell r="RE254">
            <v>0</v>
          </cell>
          <cell r="RF254">
            <v>45206</v>
          </cell>
          <cell r="RG254">
            <v>0</v>
          </cell>
          <cell r="RH254">
            <v>45231</v>
          </cell>
          <cell r="RI254">
            <v>0</v>
          </cell>
          <cell r="RJ254">
            <v>0</v>
          </cell>
          <cell r="RK254">
            <v>45206</v>
          </cell>
          <cell r="RL254" t="str">
            <v>3962299</v>
          </cell>
          <cell r="RM254">
            <v>45206</v>
          </cell>
          <cell r="RN254" t="str">
            <v>3962306</v>
          </cell>
          <cell r="RO254">
            <v>45231</v>
          </cell>
          <cell r="RP254" t="str">
            <v>3962286</v>
          </cell>
          <cell r="RQ254">
            <v>45206</v>
          </cell>
          <cell r="RR254" t="str">
            <v>3962316</v>
          </cell>
          <cell r="RS254">
            <v>45275</v>
          </cell>
          <cell r="RT254">
            <v>4062028</v>
          </cell>
          <cell r="RU254">
            <v>0</v>
          </cell>
          <cell r="RV254">
            <v>0</v>
          </cell>
        </row>
        <row r="255">
          <cell r="A255">
            <v>246</v>
          </cell>
          <cell r="B255">
            <v>45292</v>
          </cell>
          <cell r="C255" t="str">
            <v xml:space="preserve">HRB1303 AAI </v>
          </cell>
          <cell r="D255" t="str">
            <v>ARB30217</v>
          </cell>
          <cell r="E255" t="str">
            <v>THRB3217</v>
          </cell>
          <cell r="F255" t="str">
            <v>米国</v>
          </cell>
          <cell r="G255" t="str">
            <v>AAI</v>
          </cell>
          <cell r="H255" t="str">
            <v>制御盤</v>
          </cell>
          <cell r="I255" t="str">
            <v>南陵</v>
          </cell>
          <cell r="J255" t="str">
            <v>KD</v>
          </cell>
          <cell r="K255">
            <v>45282</v>
          </cell>
          <cell r="L255">
            <v>1</v>
          </cell>
          <cell r="M255">
            <v>1</v>
          </cell>
          <cell r="N255">
            <v>45283</v>
          </cell>
          <cell r="O255">
            <v>1</v>
          </cell>
          <cell r="P255">
            <v>45285</v>
          </cell>
          <cell r="Q255">
            <v>1</v>
          </cell>
          <cell r="R255">
            <v>45287</v>
          </cell>
          <cell r="S255">
            <v>1</v>
          </cell>
          <cell r="T255">
            <v>45287</v>
          </cell>
          <cell r="U255">
            <v>45287</v>
          </cell>
          <cell r="V255">
            <v>45301</v>
          </cell>
          <cell r="W255">
            <v>45296</v>
          </cell>
          <cell r="X255">
            <v>1</v>
          </cell>
          <cell r="Y255">
            <v>45311</v>
          </cell>
          <cell r="AA255">
            <v>45307</v>
          </cell>
          <cell r="AB255">
            <v>45308</v>
          </cell>
          <cell r="AC255" t="str">
            <v>45231</v>
          </cell>
          <cell r="AD255" t="str">
            <v>3962281</v>
          </cell>
          <cell r="AE255" t="str">
            <v>3962306　</v>
          </cell>
          <cell r="AF255" t="str">
            <v>3962290　</v>
          </cell>
          <cell r="AG255" t="str">
            <v>3962318　</v>
          </cell>
          <cell r="CR255">
            <v>45231</v>
          </cell>
          <cell r="CS255">
            <v>3962281</v>
          </cell>
          <cell r="CX255">
            <v>45206</v>
          </cell>
          <cell r="CY255">
            <v>3962306</v>
          </cell>
          <cell r="DB255" t="str">
            <v>　</v>
          </cell>
          <cell r="DC255" t="str">
            <v>　</v>
          </cell>
          <cell r="DL255" t="str">
            <v>　</v>
          </cell>
          <cell r="DM255" t="str">
            <v>　</v>
          </cell>
          <cell r="DR255">
            <v>45176</v>
          </cell>
          <cell r="DS255">
            <v>3962290</v>
          </cell>
          <cell r="DZ255" t="str">
            <v>　</v>
          </cell>
          <cell r="EA255" t="str">
            <v>　</v>
          </cell>
          <cell r="EB255">
            <v>45206</v>
          </cell>
          <cell r="EC255">
            <v>3962318</v>
          </cell>
          <cell r="EF255">
            <v>45275</v>
          </cell>
          <cell r="EG255">
            <v>4062028</v>
          </cell>
          <cell r="EJ255" t="str">
            <v>　</v>
          </cell>
          <cell r="EK255" t="str">
            <v>　</v>
          </cell>
          <cell r="EM255">
            <v>45280</v>
          </cell>
          <cell r="EN255">
            <v>45269</v>
          </cell>
          <cell r="EO255">
            <v>4062064</v>
          </cell>
          <cell r="ER255">
            <v>44943</v>
          </cell>
          <cell r="ES255">
            <v>3861947</v>
          </cell>
          <cell r="EX255">
            <v>45269</v>
          </cell>
          <cell r="EY255">
            <v>4062061</v>
          </cell>
          <cell r="RC255">
            <v>45307</v>
          </cell>
          <cell r="RD255">
            <v>0</v>
          </cell>
          <cell r="RE255">
            <v>45231</v>
          </cell>
          <cell r="RF255">
            <v>45206</v>
          </cell>
          <cell r="RG255">
            <v>0</v>
          </cell>
          <cell r="RH255">
            <v>0</v>
          </cell>
          <cell r="RI255">
            <v>45176</v>
          </cell>
          <cell r="RJ255">
            <v>0</v>
          </cell>
          <cell r="RK255">
            <v>45231</v>
          </cell>
          <cell r="RL255" t="str">
            <v>3962281</v>
          </cell>
          <cell r="RM255">
            <v>45206</v>
          </cell>
          <cell r="RN255" t="str">
            <v>3962306　</v>
          </cell>
          <cell r="RO255">
            <v>45176</v>
          </cell>
          <cell r="RP255" t="str">
            <v>3962290　</v>
          </cell>
          <cell r="RQ255">
            <v>45206</v>
          </cell>
          <cell r="RR255" t="str">
            <v>3962318　</v>
          </cell>
          <cell r="RS255">
            <v>45275</v>
          </cell>
          <cell r="RT255">
            <v>4062028</v>
          </cell>
          <cell r="RU255">
            <v>0</v>
          </cell>
          <cell r="RV255">
            <v>0</v>
          </cell>
        </row>
        <row r="256">
          <cell r="A256">
            <v>247</v>
          </cell>
          <cell r="B256">
            <v>45292</v>
          </cell>
          <cell r="C256" t="str">
            <v xml:space="preserve">HRB1303 AAI </v>
          </cell>
          <cell r="D256" t="str">
            <v>ARB30218</v>
          </cell>
          <cell r="E256" t="str">
            <v>THRB3218</v>
          </cell>
          <cell r="F256" t="str">
            <v>米国</v>
          </cell>
          <cell r="G256" t="str">
            <v>AAI</v>
          </cell>
          <cell r="H256" t="str">
            <v>制御盤</v>
          </cell>
          <cell r="I256" t="str">
            <v>南陵</v>
          </cell>
          <cell r="J256" t="str">
            <v>KD</v>
          </cell>
          <cell r="K256">
            <v>45282</v>
          </cell>
          <cell r="L256">
            <v>1</v>
          </cell>
          <cell r="M256">
            <v>1</v>
          </cell>
          <cell r="N256">
            <v>45283</v>
          </cell>
          <cell r="O256">
            <v>1</v>
          </cell>
          <cell r="P256">
            <v>45286</v>
          </cell>
          <cell r="Q256">
            <v>1</v>
          </cell>
          <cell r="R256">
            <v>45287</v>
          </cell>
          <cell r="S256">
            <v>1</v>
          </cell>
          <cell r="T256">
            <v>45287</v>
          </cell>
          <cell r="U256">
            <v>45288</v>
          </cell>
          <cell r="V256">
            <v>45301</v>
          </cell>
          <cell r="W256">
            <v>45297</v>
          </cell>
          <cell r="X256">
            <v>1</v>
          </cell>
          <cell r="Y256">
            <v>45311</v>
          </cell>
          <cell r="AA256">
            <v>45307</v>
          </cell>
          <cell r="AB256">
            <v>45308</v>
          </cell>
          <cell r="AC256" t="str">
            <v>45231</v>
          </cell>
          <cell r="AD256" t="str">
            <v>3962281</v>
          </cell>
          <cell r="AE256" t="str">
            <v>3962306　</v>
          </cell>
          <cell r="AF256" t="str">
            <v>3962290　</v>
          </cell>
          <cell r="AG256" t="str">
            <v>3962318　</v>
          </cell>
          <cell r="CR256">
            <v>45231</v>
          </cell>
          <cell r="CS256">
            <v>3962281</v>
          </cell>
          <cell r="CX256">
            <v>45206</v>
          </cell>
          <cell r="CY256">
            <v>3962306</v>
          </cell>
          <cell r="DB256" t="str">
            <v>　</v>
          </cell>
          <cell r="DC256" t="str">
            <v>　</v>
          </cell>
          <cell r="DL256" t="str">
            <v>　</v>
          </cell>
          <cell r="DM256" t="str">
            <v>　</v>
          </cell>
          <cell r="DR256">
            <v>45176</v>
          </cell>
          <cell r="DS256">
            <v>3962290</v>
          </cell>
          <cell r="DZ256" t="str">
            <v>　</v>
          </cell>
          <cell r="EA256" t="str">
            <v>　</v>
          </cell>
          <cell r="EB256">
            <v>45206</v>
          </cell>
          <cell r="EC256">
            <v>3962318</v>
          </cell>
          <cell r="EF256">
            <v>45275</v>
          </cell>
          <cell r="EG256">
            <v>4062028</v>
          </cell>
          <cell r="EJ256" t="str">
            <v>　</v>
          </cell>
          <cell r="EK256" t="str">
            <v>　</v>
          </cell>
          <cell r="EM256">
            <v>45280</v>
          </cell>
          <cell r="EN256">
            <v>45269</v>
          </cell>
          <cell r="EO256">
            <v>4062064</v>
          </cell>
          <cell r="ER256">
            <v>44972</v>
          </cell>
          <cell r="ES256">
            <v>3962054</v>
          </cell>
          <cell r="EX256">
            <v>45269</v>
          </cell>
          <cell r="EY256">
            <v>4062061</v>
          </cell>
          <cell r="RC256">
            <v>45307</v>
          </cell>
          <cell r="RD256">
            <v>0</v>
          </cell>
          <cell r="RE256">
            <v>45231</v>
          </cell>
          <cell r="RF256">
            <v>45206</v>
          </cell>
          <cell r="RG256">
            <v>0</v>
          </cell>
          <cell r="RH256">
            <v>0</v>
          </cell>
          <cell r="RI256">
            <v>45176</v>
          </cell>
          <cell r="RJ256">
            <v>0</v>
          </cell>
          <cell r="RK256">
            <v>45231</v>
          </cell>
          <cell r="RL256" t="str">
            <v>3962281</v>
          </cell>
          <cell r="RM256">
            <v>45206</v>
          </cell>
          <cell r="RN256" t="str">
            <v>3962306　</v>
          </cell>
          <cell r="RO256">
            <v>45176</v>
          </cell>
          <cell r="RP256" t="str">
            <v>3962290　</v>
          </cell>
          <cell r="RQ256">
            <v>45206</v>
          </cell>
          <cell r="RR256" t="str">
            <v>3962318　</v>
          </cell>
          <cell r="RS256">
            <v>45275</v>
          </cell>
          <cell r="RT256">
            <v>4062028</v>
          </cell>
          <cell r="RU256">
            <v>0</v>
          </cell>
          <cell r="RV256">
            <v>0</v>
          </cell>
        </row>
        <row r="257">
          <cell r="A257">
            <v>248</v>
          </cell>
          <cell r="B257">
            <v>45292</v>
          </cell>
          <cell r="C257" t="str">
            <v xml:space="preserve">HRB1303 AAI </v>
          </cell>
          <cell r="D257" t="str">
            <v>ARB30219</v>
          </cell>
          <cell r="E257" t="str">
            <v>THRB3219</v>
          </cell>
          <cell r="F257" t="str">
            <v>米国</v>
          </cell>
          <cell r="G257" t="str">
            <v>AAI</v>
          </cell>
          <cell r="H257" t="str">
            <v>制御盤</v>
          </cell>
          <cell r="I257" t="str">
            <v>南陵</v>
          </cell>
          <cell r="J257" t="str">
            <v>KD</v>
          </cell>
          <cell r="K257">
            <v>45283</v>
          </cell>
          <cell r="L257">
            <v>1</v>
          </cell>
          <cell r="M257">
            <v>1</v>
          </cell>
          <cell r="N257">
            <v>45285</v>
          </cell>
          <cell r="O257">
            <v>1</v>
          </cell>
          <cell r="P257">
            <v>45286</v>
          </cell>
          <cell r="Q257">
            <v>1</v>
          </cell>
          <cell r="R257">
            <v>45287</v>
          </cell>
          <cell r="S257">
            <v>1</v>
          </cell>
          <cell r="T257">
            <v>45287</v>
          </cell>
          <cell r="U257">
            <v>45287</v>
          </cell>
          <cell r="V257">
            <v>45301</v>
          </cell>
          <cell r="W257">
            <v>45297</v>
          </cell>
          <cell r="X257">
            <v>1</v>
          </cell>
          <cell r="Y257">
            <v>45311</v>
          </cell>
          <cell r="AA257">
            <v>45307</v>
          </cell>
          <cell r="AB257">
            <v>45308</v>
          </cell>
          <cell r="AC257" t="str">
            <v>45231</v>
          </cell>
          <cell r="AD257" t="str">
            <v>3962281</v>
          </cell>
          <cell r="AE257" t="str">
            <v>3962306　</v>
          </cell>
          <cell r="AF257" t="str">
            <v>3962290　</v>
          </cell>
          <cell r="AG257" t="str">
            <v>3962318　</v>
          </cell>
          <cell r="CR257">
            <v>45231</v>
          </cell>
          <cell r="CS257">
            <v>3962281</v>
          </cell>
          <cell r="CX257">
            <v>45206</v>
          </cell>
          <cell r="CY257">
            <v>3962306</v>
          </cell>
          <cell r="DB257" t="str">
            <v>　</v>
          </cell>
          <cell r="DC257" t="str">
            <v>　</v>
          </cell>
          <cell r="DL257" t="str">
            <v>　</v>
          </cell>
          <cell r="DM257" t="str">
            <v>　</v>
          </cell>
          <cell r="DR257">
            <v>45176</v>
          </cell>
          <cell r="DS257">
            <v>3962290</v>
          </cell>
          <cell r="DZ257" t="str">
            <v>　</v>
          </cell>
          <cell r="EA257" t="str">
            <v>　</v>
          </cell>
          <cell r="EB257">
            <v>45206</v>
          </cell>
          <cell r="EC257">
            <v>3962318</v>
          </cell>
          <cell r="EF257">
            <v>45275</v>
          </cell>
          <cell r="EG257">
            <v>4062028</v>
          </cell>
          <cell r="EJ257" t="str">
            <v>　</v>
          </cell>
          <cell r="EK257" t="str">
            <v>　</v>
          </cell>
          <cell r="EM257">
            <v>45302</v>
          </cell>
          <cell r="EN257">
            <v>45269</v>
          </cell>
          <cell r="EO257">
            <v>4062064</v>
          </cell>
          <cell r="ER257">
            <v>44972</v>
          </cell>
          <cell r="ES257">
            <v>3962054</v>
          </cell>
          <cell r="EX257">
            <v>45269</v>
          </cell>
          <cell r="EY257">
            <v>4062061</v>
          </cell>
          <cell r="RC257">
            <v>45307</v>
          </cell>
          <cell r="RD257">
            <v>0</v>
          </cell>
          <cell r="RE257">
            <v>45231</v>
          </cell>
          <cell r="RF257">
            <v>45206</v>
          </cell>
          <cell r="RG257">
            <v>0</v>
          </cell>
          <cell r="RH257">
            <v>0</v>
          </cell>
          <cell r="RI257">
            <v>45176</v>
          </cell>
          <cell r="RJ257">
            <v>0</v>
          </cell>
          <cell r="RK257">
            <v>45231</v>
          </cell>
          <cell r="RL257" t="str">
            <v>3962281</v>
          </cell>
          <cell r="RM257">
            <v>45206</v>
          </cell>
          <cell r="RN257" t="str">
            <v>3962306　</v>
          </cell>
          <cell r="RO257">
            <v>45176</v>
          </cell>
          <cell r="RP257" t="str">
            <v>3962290　</v>
          </cell>
          <cell r="RQ257">
            <v>45206</v>
          </cell>
          <cell r="RR257" t="str">
            <v>3962318　</v>
          </cell>
          <cell r="RS257">
            <v>45275</v>
          </cell>
          <cell r="RT257">
            <v>4062028</v>
          </cell>
          <cell r="RU257">
            <v>0</v>
          </cell>
          <cell r="RV257">
            <v>0</v>
          </cell>
        </row>
        <row r="258">
          <cell r="A258">
            <v>249</v>
          </cell>
          <cell r="B258">
            <v>45292</v>
          </cell>
          <cell r="C258" t="str">
            <v xml:space="preserve">HRB1303 AAI </v>
          </cell>
          <cell r="D258" t="str">
            <v>ARB30220</v>
          </cell>
          <cell r="E258" t="str">
            <v>THRB3220</v>
          </cell>
          <cell r="F258" t="str">
            <v>米国</v>
          </cell>
          <cell r="G258" t="str">
            <v>AAI</v>
          </cell>
          <cell r="H258" t="str">
            <v>制御盤</v>
          </cell>
          <cell r="I258" t="str">
            <v>南陵</v>
          </cell>
          <cell r="J258" t="str">
            <v>KD</v>
          </cell>
          <cell r="K258">
            <v>45283</v>
          </cell>
          <cell r="L258">
            <v>1</v>
          </cell>
          <cell r="M258">
            <v>1</v>
          </cell>
          <cell r="N258">
            <v>45285</v>
          </cell>
          <cell r="O258">
            <v>1</v>
          </cell>
          <cell r="P258">
            <v>45286</v>
          </cell>
          <cell r="Q258">
            <v>1</v>
          </cell>
          <cell r="R258">
            <v>45288</v>
          </cell>
          <cell r="S258">
            <v>1</v>
          </cell>
          <cell r="T258">
            <v>45288</v>
          </cell>
          <cell r="U258">
            <v>45296</v>
          </cell>
          <cell r="V258">
            <v>45302</v>
          </cell>
          <cell r="W258">
            <v>45300</v>
          </cell>
          <cell r="X258">
            <v>1</v>
          </cell>
          <cell r="Y258">
            <v>45311</v>
          </cell>
          <cell r="AA258">
            <v>45307</v>
          </cell>
          <cell r="AB258">
            <v>45308</v>
          </cell>
          <cell r="AC258" t="str">
            <v>45231</v>
          </cell>
          <cell r="AD258" t="str">
            <v>3962281</v>
          </cell>
          <cell r="AE258" t="str">
            <v>3962306　</v>
          </cell>
          <cell r="AF258" t="str">
            <v>3962290　</v>
          </cell>
          <cell r="AG258" t="str">
            <v>3962318　</v>
          </cell>
          <cell r="CR258">
            <v>45231</v>
          </cell>
          <cell r="CS258">
            <v>3962281</v>
          </cell>
          <cell r="CX258">
            <v>45206</v>
          </cell>
          <cell r="CY258">
            <v>3962306</v>
          </cell>
          <cell r="DB258" t="str">
            <v>　</v>
          </cell>
          <cell r="DC258" t="str">
            <v>　</v>
          </cell>
          <cell r="DL258" t="str">
            <v>　</v>
          </cell>
          <cell r="DM258" t="str">
            <v>　</v>
          </cell>
          <cell r="DR258">
            <v>45176</v>
          </cell>
          <cell r="DS258">
            <v>3962290</v>
          </cell>
          <cell r="DZ258" t="str">
            <v>　</v>
          </cell>
          <cell r="EA258" t="str">
            <v>　</v>
          </cell>
          <cell r="EB258">
            <v>45206</v>
          </cell>
          <cell r="EC258">
            <v>3962318</v>
          </cell>
          <cell r="EF258">
            <v>45275</v>
          </cell>
          <cell r="EG258">
            <v>4062028</v>
          </cell>
          <cell r="EJ258" t="str">
            <v>　</v>
          </cell>
          <cell r="EK258" t="str">
            <v>　</v>
          </cell>
          <cell r="EM258">
            <v>45302</v>
          </cell>
          <cell r="EN258">
            <v>45269</v>
          </cell>
          <cell r="EO258">
            <v>4062064</v>
          </cell>
          <cell r="ER258">
            <v>44972</v>
          </cell>
          <cell r="ES258">
            <v>3962054</v>
          </cell>
          <cell r="EX258">
            <v>45269</v>
          </cell>
          <cell r="EY258">
            <v>4062061</v>
          </cell>
          <cell r="RC258">
            <v>45307</v>
          </cell>
          <cell r="RD258">
            <v>0</v>
          </cell>
          <cell r="RE258">
            <v>45231</v>
          </cell>
          <cell r="RF258">
            <v>45206</v>
          </cell>
          <cell r="RG258">
            <v>0</v>
          </cell>
          <cell r="RH258">
            <v>0</v>
          </cell>
          <cell r="RI258">
            <v>45176</v>
          </cell>
          <cell r="RJ258">
            <v>0</v>
          </cell>
          <cell r="RK258">
            <v>45231</v>
          </cell>
          <cell r="RL258" t="str">
            <v>3962281</v>
          </cell>
          <cell r="RM258">
            <v>45206</v>
          </cell>
          <cell r="RN258" t="str">
            <v>3962306　</v>
          </cell>
          <cell r="RO258">
            <v>45176</v>
          </cell>
          <cell r="RP258" t="str">
            <v>3962290　</v>
          </cell>
          <cell r="RQ258">
            <v>45206</v>
          </cell>
          <cell r="RR258" t="str">
            <v>3962318　</v>
          </cell>
          <cell r="RS258">
            <v>45275</v>
          </cell>
          <cell r="RT258">
            <v>4062028</v>
          </cell>
          <cell r="RU258">
            <v>0</v>
          </cell>
          <cell r="RV258">
            <v>0</v>
          </cell>
        </row>
        <row r="259">
          <cell r="A259">
            <v>250</v>
          </cell>
          <cell r="B259">
            <v>45292</v>
          </cell>
          <cell r="C259" t="str">
            <v xml:space="preserve">HRB2204 AAI </v>
          </cell>
          <cell r="D259" t="str">
            <v>ARB20259</v>
          </cell>
          <cell r="E259" t="str">
            <v>THRB2259</v>
          </cell>
          <cell r="F259" t="str">
            <v>米国</v>
          </cell>
          <cell r="G259" t="str">
            <v>AAI</v>
          </cell>
          <cell r="H259" t="str">
            <v>制御盤</v>
          </cell>
          <cell r="I259" t="str">
            <v>南陵</v>
          </cell>
          <cell r="J259" t="str">
            <v>KD</v>
          </cell>
          <cell r="K259">
            <v>45285</v>
          </cell>
          <cell r="L259">
            <v>1</v>
          </cell>
          <cell r="M259">
            <v>1</v>
          </cell>
          <cell r="N259">
            <v>45286</v>
          </cell>
          <cell r="O259">
            <v>1</v>
          </cell>
          <cell r="P259">
            <v>45287</v>
          </cell>
          <cell r="Q259">
            <v>1</v>
          </cell>
          <cell r="R259">
            <v>45296</v>
          </cell>
          <cell r="S259">
            <v>1</v>
          </cell>
          <cell r="T259">
            <v>45296</v>
          </cell>
          <cell r="U259">
            <v>45296</v>
          </cell>
          <cell r="V259">
            <v>45302</v>
          </cell>
          <cell r="W259">
            <v>45300</v>
          </cell>
          <cell r="X259">
            <v>1</v>
          </cell>
          <cell r="Y259">
            <v>45311</v>
          </cell>
          <cell r="AA259">
            <v>45307</v>
          </cell>
          <cell r="AB259">
            <v>45308</v>
          </cell>
          <cell r="AC259" t="str">
            <v>45031</v>
          </cell>
          <cell r="AD259" t="str">
            <v>3962091</v>
          </cell>
          <cell r="AE259" t="str">
            <v>3962196　</v>
          </cell>
          <cell r="AF259" t="str">
            <v>3962268　</v>
          </cell>
          <cell r="AG259" t="str">
            <v>3962116　</v>
          </cell>
          <cell r="CT259">
            <v>45031</v>
          </cell>
          <cell r="CU259">
            <v>3962091</v>
          </cell>
          <cell r="CZ259">
            <v>45108</v>
          </cell>
          <cell r="DA259">
            <v>3962196</v>
          </cell>
          <cell r="DB259" t="str">
            <v>　</v>
          </cell>
          <cell r="DC259" t="str">
            <v>　</v>
          </cell>
          <cell r="DL259" t="str">
            <v>　</v>
          </cell>
          <cell r="DM259" t="str">
            <v>　</v>
          </cell>
          <cell r="DT259">
            <v>45200</v>
          </cell>
          <cell r="DU259">
            <v>3962268</v>
          </cell>
          <cell r="DZ259" t="str">
            <v>　</v>
          </cell>
          <cell r="EA259" t="str">
            <v>　</v>
          </cell>
          <cell r="ED259">
            <v>45031</v>
          </cell>
          <cell r="EE259">
            <v>3962116</v>
          </cell>
          <cell r="EH259">
            <v>45245</v>
          </cell>
          <cell r="EI259">
            <v>4062013</v>
          </cell>
          <cell r="EJ259" t="str">
            <v>　</v>
          </cell>
          <cell r="EK259" t="str">
            <v>　</v>
          </cell>
          <cell r="EM259">
            <v>45302</v>
          </cell>
          <cell r="EP259">
            <v>45224</v>
          </cell>
          <cell r="EQ259">
            <v>4062019</v>
          </cell>
          <cell r="EX259">
            <v>45269</v>
          </cell>
          <cell r="EY259">
            <v>4062061</v>
          </cell>
          <cell r="FS259" t="str">
            <v>●</v>
          </cell>
          <cell r="GG259">
            <v>45031</v>
          </cell>
          <cell r="GH259">
            <v>3962156</v>
          </cell>
          <cell r="RC259">
            <v>45307</v>
          </cell>
          <cell r="RD259">
            <v>0</v>
          </cell>
          <cell r="RE259">
            <v>45031</v>
          </cell>
          <cell r="RF259">
            <v>0</v>
          </cell>
          <cell r="RG259">
            <v>45108</v>
          </cell>
          <cell r="RH259">
            <v>0</v>
          </cell>
          <cell r="RI259">
            <v>45200</v>
          </cell>
          <cell r="RJ259">
            <v>0</v>
          </cell>
          <cell r="RK259">
            <v>45031</v>
          </cell>
          <cell r="RL259" t="str">
            <v>3962091</v>
          </cell>
          <cell r="RM259">
            <v>45108</v>
          </cell>
          <cell r="RN259" t="str">
            <v>3962196　</v>
          </cell>
          <cell r="RO259">
            <v>45200</v>
          </cell>
          <cell r="RP259" t="str">
            <v>3962268　</v>
          </cell>
          <cell r="RQ259">
            <v>45031</v>
          </cell>
          <cell r="RR259" t="str">
            <v>3962116　</v>
          </cell>
          <cell r="RS259">
            <v>45245</v>
          </cell>
          <cell r="RT259">
            <v>4062013</v>
          </cell>
          <cell r="RU259">
            <v>0</v>
          </cell>
          <cell r="RV259">
            <v>0</v>
          </cell>
        </row>
        <row r="260">
          <cell r="A260">
            <v>251</v>
          </cell>
          <cell r="B260">
            <v>45292</v>
          </cell>
          <cell r="C260" t="str">
            <v xml:space="preserve">HRB2204 AAI </v>
          </cell>
          <cell r="D260" t="str">
            <v>ARB20260</v>
          </cell>
          <cell r="E260" t="str">
            <v>THRB2260</v>
          </cell>
          <cell r="F260" t="str">
            <v>米国</v>
          </cell>
          <cell r="G260" t="str">
            <v>AAI</v>
          </cell>
          <cell r="H260" t="str">
            <v>制御盤</v>
          </cell>
          <cell r="I260" t="str">
            <v>南陵</v>
          </cell>
          <cell r="J260" t="str">
            <v>KD</v>
          </cell>
          <cell r="K260">
            <v>45285</v>
          </cell>
          <cell r="L260">
            <v>1</v>
          </cell>
          <cell r="M260">
            <v>1</v>
          </cell>
          <cell r="N260">
            <v>45286</v>
          </cell>
          <cell r="O260">
            <v>1</v>
          </cell>
          <cell r="P260">
            <v>45287</v>
          </cell>
          <cell r="Q260">
            <v>1</v>
          </cell>
          <cell r="R260">
            <v>45296</v>
          </cell>
          <cell r="S260">
            <v>1</v>
          </cell>
          <cell r="T260">
            <v>45296</v>
          </cell>
          <cell r="U260">
            <v>45297</v>
          </cell>
          <cell r="V260">
            <v>45303</v>
          </cell>
          <cell r="W260">
            <v>45300</v>
          </cell>
          <cell r="X260">
            <v>1</v>
          </cell>
          <cell r="Y260">
            <v>45311</v>
          </cell>
          <cell r="AA260">
            <v>45307</v>
          </cell>
          <cell r="AB260">
            <v>45308</v>
          </cell>
          <cell r="AC260" t="str">
            <v>45031</v>
          </cell>
          <cell r="AD260" t="str">
            <v>3962091</v>
          </cell>
          <cell r="AE260" t="str">
            <v>3962196　</v>
          </cell>
          <cell r="AF260" t="str">
            <v>3962268　</v>
          </cell>
          <cell r="AG260" t="str">
            <v>3962116　</v>
          </cell>
          <cell r="CT260">
            <v>45031</v>
          </cell>
          <cell r="CU260">
            <v>3962091</v>
          </cell>
          <cell r="CZ260">
            <v>45108</v>
          </cell>
          <cell r="DA260">
            <v>3962196</v>
          </cell>
          <cell r="DB260" t="str">
            <v>　</v>
          </cell>
          <cell r="DC260" t="str">
            <v>　</v>
          </cell>
          <cell r="DL260" t="str">
            <v>　</v>
          </cell>
          <cell r="DM260" t="str">
            <v>　</v>
          </cell>
          <cell r="DT260">
            <v>45200</v>
          </cell>
          <cell r="DU260">
            <v>3962268</v>
          </cell>
          <cell r="DZ260" t="str">
            <v>　</v>
          </cell>
          <cell r="EA260" t="str">
            <v>　</v>
          </cell>
          <cell r="ED260">
            <v>45031</v>
          </cell>
          <cell r="EE260">
            <v>3962116</v>
          </cell>
          <cell r="EH260">
            <v>45287</v>
          </cell>
          <cell r="EI260">
            <v>4062030</v>
          </cell>
          <cell r="EJ260" t="str">
            <v>　</v>
          </cell>
          <cell r="EK260" t="str">
            <v>　</v>
          </cell>
          <cell r="EM260">
            <v>45302</v>
          </cell>
          <cell r="EP260">
            <v>45224</v>
          </cell>
          <cell r="EQ260">
            <v>4062019</v>
          </cell>
          <cell r="EX260">
            <v>45269</v>
          </cell>
          <cell r="EY260">
            <v>4062061</v>
          </cell>
          <cell r="FS260" t="str">
            <v>●</v>
          </cell>
          <cell r="GG260">
            <v>45031</v>
          </cell>
          <cell r="GH260">
            <v>3962156</v>
          </cell>
          <cell r="RC260">
            <v>45307</v>
          </cell>
          <cell r="RD260">
            <v>0</v>
          </cell>
          <cell r="RE260">
            <v>45031</v>
          </cell>
          <cell r="RF260">
            <v>0</v>
          </cell>
          <cell r="RG260">
            <v>45108</v>
          </cell>
          <cell r="RH260">
            <v>0</v>
          </cell>
          <cell r="RI260">
            <v>45200</v>
          </cell>
          <cell r="RJ260">
            <v>0</v>
          </cell>
          <cell r="RK260">
            <v>45031</v>
          </cell>
          <cell r="RL260" t="str">
            <v>3962091</v>
          </cell>
          <cell r="RM260">
            <v>45108</v>
          </cell>
          <cell r="RN260" t="str">
            <v>3962196　</v>
          </cell>
          <cell r="RO260">
            <v>45200</v>
          </cell>
          <cell r="RP260" t="str">
            <v>3962268　</v>
          </cell>
          <cell r="RQ260">
            <v>45031</v>
          </cell>
          <cell r="RR260" t="str">
            <v>3962116　</v>
          </cell>
          <cell r="RS260">
            <v>45287</v>
          </cell>
          <cell r="RT260">
            <v>4062030</v>
          </cell>
          <cell r="RU260">
            <v>0</v>
          </cell>
          <cell r="RV260">
            <v>0</v>
          </cell>
        </row>
        <row r="261">
          <cell r="A261">
            <v>252</v>
          </cell>
          <cell r="B261">
            <v>45292</v>
          </cell>
          <cell r="C261" t="str">
            <v xml:space="preserve">HRB2204 AAI </v>
          </cell>
          <cell r="D261" t="str">
            <v>ARB20261</v>
          </cell>
          <cell r="E261" t="str">
            <v>THRB2261</v>
          </cell>
          <cell r="F261" t="str">
            <v>米国</v>
          </cell>
          <cell r="G261" t="str">
            <v>AAI</v>
          </cell>
          <cell r="H261" t="str">
            <v>制御盤</v>
          </cell>
          <cell r="I261" t="str">
            <v>南陵</v>
          </cell>
          <cell r="J261" t="str">
            <v>KD</v>
          </cell>
          <cell r="K261">
            <v>45286</v>
          </cell>
          <cell r="L261">
            <v>1</v>
          </cell>
          <cell r="M261">
            <v>1</v>
          </cell>
          <cell r="N261">
            <v>45287</v>
          </cell>
          <cell r="O261">
            <v>1</v>
          </cell>
          <cell r="P261">
            <v>45288</v>
          </cell>
          <cell r="Q261">
            <v>1</v>
          </cell>
          <cell r="R261">
            <v>45297</v>
          </cell>
          <cell r="S261">
            <v>1</v>
          </cell>
          <cell r="T261">
            <v>45297</v>
          </cell>
          <cell r="U261">
            <v>45300</v>
          </cell>
          <cell r="V261">
            <v>45303</v>
          </cell>
          <cell r="W261">
            <v>45302</v>
          </cell>
          <cell r="X261">
            <v>1</v>
          </cell>
          <cell r="Y261">
            <v>45311</v>
          </cell>
          <cell r="AA261">
            <v>45307</v>
          </cell>
          <cell r="AB261">
            <v>45308</v>
          </cell>
          <cell r="AC261" t="str">
            <v>45031</v>
          </cell>
          <cell r="AD261" t="str">
            <v>3962091</v>
          </cell>
          <cell r="AE261" t="str">
            <v>3962261　</v>
          </cell>
          <cell r="AF261" t="str">
            <v>3962268　</v>
          </cell>
          <cell r="AG261" t="str">
            <v>3962116　</v>
          </cell>
          <cell r="CT261">
            <v>45031</v>
          </cell>
          <cell r="CU261">
            <v>3962091</v>
          </cell>
          <cell r="CZ261">
            <v>45145</v>
          </cell>
          <cell r="DA261">
            <v>3962261</v>
          </cell>
          <cell r="DB261" t="str">
            <v>　</v>
          </cell>
          <cell r="DC261" t="str">
            <v>　</v>
          </cell>
          <cell r="DL261" t="str">
            <v>　</v>
          </cell>
          <cell r="DM261" t="str">
            <v>　</v>
          </cell>
          <cell r="DT261">
            <v>45200</v>
          </cell>
          <cell r="DU261">
            <v>3962268</v>
          </cell>
          <cell r="DZ261" t="str">
            <v>　</v>
          </cell>
          <cell r="EA261" t="str">
            <v>　</v>
          </cell>
          <cell r="ED261">
            <v>45031</v>
          </cell>
          <cell r="EE261">
            <v>3962116</v>
          </cell>
          <cell r="EH261">
            <v>45287</v>
          </cell>
          <cell r="EI261">
            <v>4062030</v>
          </cell>
          <cell r="EJ261" t="str">
            <v>　</v>
          </cell>
          <cell r="EK261" t="str">
            <v>　</v>
          </cell>
          <cell r="EM261">
            <v>45302</v>
          </cell>
          <cell r="EP261">
            <v>45269</v>
          </cell>
          <cell r="EQ261">
            <v>4062065</v>
          </cell>
          <cell r="EX261">
            <v>45269</v>
          </cell>
          <cell r="EY261">
            <v>4062061</v>
          </cell>
          <cell r="FS261" t="str">
            <v>●</v>
          </cell>
          <cell r="GG261">
            <v>45031</v>
          </cell>
          <cell r="GH261">
            <v>3962156</v>
          </cell>
          <cell r="RC261">
            <v>45307</v>
          </cell>
          <cell r="RD261">
            <v>0</v>
          </cell>
          <cell r="RE261">
            <v>45031</v>
          </cell>
          <cell r="RF261">
            <v>0</v>
          </cell>
          <cell r="RG261">
            <v>45145</v>
          </cell>
          <cell r="RH261">
            <v>0</v>
          </cell>
          <cell r="RI261">
            <v>45200</v>
          </cell>
          <cell r="RJ261">
            <v>0</v>
          </cell>
          <cell r="RK261">
            <v>45031</v>
          </cell>
          <cell r="RL261" t="str">
            <v>3962091</v>
          </cell>
          <cell r="RM261">
            <v>45145</v>
          </cell>
          <cell r="RN261" t="str">
            <v>3962261　</v>
          </cell>
          <cell r="RO261">
            <v>45200</v>
          </cell>
          <cell r="RP261" t="str">
            <v>3962268　</v>
          </cell>
          <cell r="RQ261">
            <v>45031</v>
          </cell>
          <cell r="RR261" t="str">
            <v>3962116　</v>
          </cell>
          <cell r="RS261">
            <v>45287</v>
          </cell>
          <cell r="RT261">
            <v>4062030</v>
          </cell>
          <cell r="RU261">
            <v>0</v>
          </cell>
          <cell r="RV261">
            <v>0</v>
          </cell>
        </row>
        <row r="262">
          <cell r="A262">
            <v>253</v>
          </cell>
          <cell r="B262">
            <v>45292</v>
          </cell>
          <cell r="C262" t="str">
            <v xml:space="preserve">HRB2204 AAI </v>
          </cell>
          <cell r="D262" t="str">
            <v>ARB20262</v>
          </cell>
          <cell r="E262" t="str">
            <v>THRB2262</v>
          </cell>
          <cell r="F262" t="str">
            <v>米国</v>
          </cell>
          <cell r="G262" t="str">
            <v>AAI</v>
          </cell>
          <cell r="H262" t="str">
            <v>制御盤</v>
          </cell>
          <cell r="I262" t="str">
            <v>南陵</v>
          </cell>
          <cell r="J262" t="str">
            <v>KD</v>
          </cell>
          <cell r="K262">
            <v>45286</v>
          </cell>
          <cell r="L262">
            <v>1</v>
          </cell>
          <cell r="M262">
            <v>1</v>
          </cell>
          <cell r="N262">
            <v>45287</v>
          </cell>
          <cell r="O262">
            <v>1</v>
          </cell>
          <cell r="P262">
            <v>45296</v>
          </cell>
          <cell r="Q262">
            <v>1</v>
          </cell>
          <cell r="R262">
            <v>45297</v>
          </cell>
          <cell r="S262">
            <v>1</v>
          </cell>
          <cell r="T262">
            <v>45297</v>
          </cell>
          <cell r="U262">
            <v>45300</v>
          </cell>
          <cell r="V262">
            <v>45304</v>
          </cell>
          <cell r="W262">
            <v>45302</v>
          </cell>
          <cell r="X262">
            <v>1</v>
          </cell>
          <cell r="Y262">
            <v>45311</v>
          </cell>
          <cell r="AA262">
            <v>45307</v>
          </cell>
          <cell r="AB262">
            <v>45308</v>
          </cell>
          <cell r="AC262" t="str">
            <v>45145</v>
          </cell>
          <cell r="AD262" t="str">
            <v>3962259</v>
          </cell>
          <cell r="AE262" t="str">
            <v>3962261　</v>
          </cell>
          <cell r="AF262" t="str">
            <v>3962268　</v>
          </cell>
          <cell r="AG262" t="str">
            <v>3962272　</v>
          </cell>
          <cell r="CT262">
            <v>45145</v>
          </cell>
          <cell r="CU262">
            <v>3962259</v>
          </cell>
          <cell r="CZ262">
            <v>45145</v>
          </cell>
          <cell r="DA262">
            <v>3962261</v>
          </cell>
          <cell r="DB262" t="str">
            <v>　</v>
          </cell>
          <cell r="DC262" t="str">
            <v>　</v>
          </cell>
          <cell r="DL262" t="str">
            <v>　</v>
          </cell>
          <cell r="DM262" t="str">
            <v>　</v>
          </cell>
          <cell r="DT262">
            <v>45200</v>
          </cell>
          <cell r="DU262">
            <v>3962268</v>
          </cell>
          <cell r="DZ262" t="str">
            <v>　</v>
          </cell>
          <cell r="EA262" t="str">
            <v>　</v>
          </cell>
          <cell r="ED262">
            <v>45145</v>
          </cell>
          <cell r="EE262">
            <v>3962272</v>
          </cell>
          <cell r="EH262">
            <v>45287</v>
          </cell>
          <cell r="EI262">
            <v>4062030</v>
          </cell>
          <cell r="EJ262" t="str">
            <v>　</v>
          </cell>
          <cell r="EK262" t="str">
            <v>　</v>
          </cell>
          <cell r="EM262">
            <v>45302</v>
          </cell>
          <cell r="EP262">
            <v>45269</v>
          </cell>
          <cell r="EQ262">
            <v>4062065</v>
          </cell>
          <cell r="EX262">
            <v>45269</v>
          </cell>
          <cell r="EY262">
            <v>4062061</v>
          </cell>
          <cell r="FS262" t="str">
            <v>●</v>
          </cell>
          <cell r="GG262">
            <v>45031</v>
          </cell>
          <cell r="GH262">
            <v>3962156</v>
          </cell>
          <cell r="RC262">
            <v>45307</v>
          </cell>
          <cell r="RD262">
            <v>0</v>
          </cell>
          <cell r="RE262">
            <v>45145</v>
          </cell>
          <cell r="RF262">
            <v>0</v>
          </cell>
          <cell r="RG262">
            <v>45145</v>
          </cell>
          <cell r="RH262">
            <v>0</v>
          </cell>
          <cell r="RI262">
            <v>45200</v>
          </cell>
          <cell r="RJ262">
            <v>0</v>
          </cell>
          <cell r="RK262">
            <v>45145</v>
          </cell>
          <cell r="RL262" t="str">
            <v>3962259</v>
          </cell>
          <cell r="RM262">
            <v>45145</v>
          </cell>
          <cell r="RN262" t="str">
            <v>3962261　</v>
          </cell>
          <cell r="RO262">
            <v>45200</v>
          </cell>
          <cell r="RP262" t="str">
            <v>3962268　</v>
          </cell>
          <cell r="RQ262">
            <v>45145</v>
          </cell>
          <cell r="RR262" t="str">
            <v>3962272　</v>
          </cell>
          <cell r="RS262">
            <v>45287</v>
          </cell>
          <cell r="RT262">
            <v>4062030</v>
          </cell>
          <cell r="RU262">
            <v>0</v>
          </cell>
          <cell r="RV262">
            <v>0</v>
          </cell>
        </row>
        <row r="263">
          <cell r="A263">
            <v>254</v>
          </cell>
          <cell r="B263" t="str">
            <v>2024/02</v>
          </cell>
          <cell r="C263" t="str">
            <v>HRB2204</v>
          </cell>
          <cell r="D263">
            <v>22045114</v>
          </cell>
          <cell r="E263">
            <v>337166</v>
          </cell>
          <cell r="F263" t="str">
            <v>日本</v>
          </cell>
          <cell r="G263" t="str">
            <v>（株）安中製作所</v>
          </cell>
          <cell r="H263" t="str">
            <v>制御盤</v>
          </cell>
          <cell r="I263" t="str">
            <v>南陵</v>
          </cell>
          <cell r="J263" t="str">
            <v>土岐</v>
          </cell>
          <cell r="K263">
            <v>45287</v>
          </cell>
          <cell r="L263">
            <v>1</v>
          </cell>
          <cell r="M263">
            <v>1</v>
          </cell>
          <cell r="N263">
            <v>44931</v>
          </cell>
          <cell r="O263">
            <v>1</v>
          </cell>
          <cell r="P263">
            <v>45297</v>
          </cell>
          <cell r="Q263">
            <v>1</v>
          </cell>
          <cell r="R263">
            <v>45303</v>
          </cell>
          <cell r="S263">
            <v>1</v>
          </cell>
          <cell r="T263">
            <v>45303</v>
          </cell>
          <cell r="U263">
            <v>45303</v>
          </cell>
          <cell r="V263">
            <v>45304</v>
          </cell>
          <cell r="W263">
            <v>45304</v>
          </cell>
          <cell r="X263">
            <v>1</v>
          </cell>
          <cell r="Y263">
            <v>45310</v>
          </cell>
          <cell r="AA263">
            <v>45307</v>
          </cell>
          <cell r="AB263">
            <v>45308</v>
          </cell>
          <cell r="AC263" t="str">
            <v>44941</v>
          </cell>
          <cell r="AD263" t="str">
            <v>4062034</v>
          </cell>
          <cell r="AE263" t="str">
            <v>3962261</v>
          </cell>
          <cell r="AF263" t="str">
            <v>3861579</v>
          </cell>
          <cell r="AG263" t="str">
            <v>3962021</v>
          </cell>
          <cell r="CJ263">
            <v>44941</v>
          </cell>
          <cell r="CK263">
            <v>4062034</v>
          </cell>
          <cell r="CZ263">
            <v>45145</v>
          </cell>
          <cell r="DA263">
            <v>3962261</v>
          </cell>
          <cell r="DJ263">
            <v>2021</v>
          </cell>
          <cell r="DK263">
            <v>3861579</v>
          </cell>
          <cell r="DX263">
            <v>45000</v>
          </cell>
          <cell r="DY263">
            <v>3962021</v>
          </cell>
          <cell r="EH263">
            <v>45185</v>
          </cell>
          <cell r="EI263">
            <v>3962297</v>
          </cell>
          <cell r="EM263">
            <v>45302</v>
          </cell>
          <cell r="EP263">
            <v>45269</v>
          </cell>
          <cell r="EQ263">
            <v>4062065</v>
          </cell>
          <cell r="EV263">
            <v>45269</v>
          </cell>
          <cell r="EW263">
            <v>4062063</v>
          </cell>
          <cell r="EX263">
            <v>45269</v>
          </cell>
          <cell r="EY263">
            <v>4062061</v>
          </cell>
          <cell r="RC263">
            <v>45307</v>
          </cell>
          <cell r="RD263">
            <v>44941</v>
          </cell>
          <cell r="RE263">
            <v>0</v>
          </cell>
          <cell r="RF263">
            <v>0</v>
          </cell>
          <cell r="RG263">
            <v>45145</v>
          </cell>
          <cell r="RH263">
            <v>2021</v>
          </cell>
          <cell r="RI263">
            <v>0</v>
          </cell>
          <cell r="RJ263">
            <v>0</v>
          </cell>
          <cell r="RK263">
            <v>44941</v>
          </cell>
          <cell r="RL263" t="str">
            <v>4062034</v>
          </cell>
          <cell r="RM263">
            <v>45145</v>
          </cell>
          <cell r="RN263" t="str">
            <v>3962261</v>
          </cell>
          <cell r="RO263">
            <v>2021</v>
          </cell>
          <cell r="RP263" t="str">
            <v>3861579</v>
          </cell>
          <cell r="RQ263">
            <v>45000</v>
          </cell>
          <cell r="RR263" t="str">
            <v>3962021</v>
          </cell>
          <cell r="RS263">
            <v>45185</v>
          </cell>
          <cell r="RT263">
            <v>3962297</v>
          </cell>
          <cell r="RU263">
            <v>0</v>
          </cell>
          <cell r="RV263">
            <v>0</v>
          </cell>
        </row>
        <row r="264">
          <cell r="A264">
            <v>255</v>
          </cell>
          <cell r="B264" t="str">
            <v>2024/02</v>
          </cell>
          <cell r="C264" t="str">
            <v>HRB1003.EXP</v>
          </cell>
          <cell r="D264">
            <v>10035252</v>
          </cell>
          <cell r="E264" t="str">
            <v>ASB0530</v>
          </cell>
          <cell r="F264" t="str">
            <v>タイ</v>
          </cell>
          <cell r="G264" t="str">
            <v>【ＴＨ】ＡＭＰ　ＭＥＴＡＬＷＯＲＫＳ（Ｔ</v>
          </cell>
          <cell r="H264" t="str">
            <v>制御盤</v>
          </cell>
          <cell r="I264" t="str">
            <v>南陵</v>
          </cell>
          <cell r="J264" t="str">
            <v>土岐</v>
          </cell>
          <cell r="K264">
            <v>45287</v>
          </cell>
          <cell r="L264">
            <v>1</v>
          </cell>
          <cell r="M264">
            <v>1</v>
          </cell>
          <cell r="N264">
            <v>45288</v>
          </cell>
          <cell r="O264">
            <v>1</v>
          </cell>
          <cell r="P264">
            <v>45297</v>
          </cell>
          <cell r="Q264">
            <v>1</v>
          </cell>
          <cell r="R264">
            <v>45300</v>
          </cell>
          <cell r="S264">
            <v>1</v>
          </cell>
          <cell r="T264">
            <v>45300</v>
          </cell>
          <cell r="U264">
            <v>45297</v>
          </cell>
          <cell r="V264">
            <v>44939</v>
          </cell>
          <cell r="W264">
            <v>45301</v>
          </cell>
          <cell r="X264">
            <v>1</v>
          </cell>
          <cell r="Y264">
            <v>45314</v>
          </cell>
          <cell r="AA264">
            <v>44945</v>
          </cell>
          <cell r="AB264">
            <v>45311</v>
          </cell>
          <cell r="AC264" t="str">
            <v>45108</v>
          </cell>
          <cell r="AD264" t="str">
            <v>3962187</v>
          </cell>
          <cell r="AE264" t="str">
            <v>3962306</v>
          </cell>
          <cell r="AF264" t="str">
            <v>3962289</v>
          </cell>
          <cell r="AG264" t="str">
            <v>3962318</v>
          </cell>
          <cell r="CP264">
            <v>45108</v>
          </cell>
          <cell r="CQ264">
            <v>3962187</v>
          </cell>
          <cell r="CX264">
            <v>45206</v>
          </cell>
          <cell r="CY264">
            <v>3962306</v>
          </cell>
          <cell r="DP264">
            <v>45176</v>
          </cell>
          <cell r="DQ264">
            <v>3962289</v>
          </cell>
          <cell r="EB264">
            <v>45206</v>
          </cell>
          <cell r="EC264">
            <v>3962318</v>
          </cell>
          <cell r="EF264">
            <v>45275</v>
          </cell>
          <cell r="EG264">
            <v>4062028</v>
          </cell>
          <cell r="EM264">
            <v>45302</v>
          </cell>
          <cell r="EZ264">
            <v>45031</v>
          </cell>
          <cell r="FA264">
            <v>3962130</v>
          </cell>
          <cell r="FX264">
            <v>45031</v>
          </cell>
          <cell r="FY264">
            <v>3962148</v>
          </cell>
          <cell r="GG264">
            <v>45031</v>
          </cell>
          <cell r="GH264">
            <v>3962156</v>
          </cell>
          <cell r="RC264">
            <v>44945</v>
          </cell>
          <cell r="RD264">
            <v>0</v>
          </cell>
          <cell r="RE264">
            <v>45108</v>
          </cell>
          <cell r="RF264">
            <v>45206</v>
          </cell>
          <cell r="RG264">
            <v>0</v>
          </cell>
          <cell r="RH264">
            <v>0</v>
          </cell>
          <cell r="RI264">
            <v>45176</v>
          </cell>
          <cell r="RJ264">
            <v>0</v>
          </cell>
          <cell r="RK264">
            <v>45108</v>
          </cell>
          <cell r="RL264" t="str">
            <v>3962187</v>
          </cell>
          <cell r="RM264">
            <v>45206</v>
          </cell>
          <cell r="RN264" t="str">
            <v>3962306</v>
          </cell>
          <cell r="RO264">
            <v>45176</v>
          </cell>
          <cell r="RP264" t="str">
            <v>3962289</v>
          </cell>
          <cell r="RQ264">
            <v>45206</v>
          </cell>
          <cell r="RR264" t="str">
            <v>3962318</v>
          </cell>
          <cell r="RS264">
            <v>45275</v>
          </cell>
          <cell r="RT264">
            <v>4062028</v>
          </cell>
          <cell r="RU264">
            <v>0</v>
          </cell>
          <cell r="RV264">
            <v>0</v>
          </cell>
        </row>
        <row r="265">
          <cell r="A265">
            <v>256</v>
          </cell>
          <cell r="B265" t="str">
            <v>2024/02</v>
          </cell>
          <cell r="C265" t="str">
            <v>HRB1003.EXP</v>
          </cell>
          <cell r="D265">
            <v>10035253</v>
          </cell>
          <cell r="E265" t="str">
            <v>BDH0146</v>
          </cell>
          <cell r="F265" t="str">
            <v>インド</v>
          </cell>
          <cell r="G265" t="str">
            <v>Ａｍａｄａ　（Ｉｎｄｉａ）　Ｐｖｔ．　Ｌ</v>
          </cell>
          <cell r="H265" t="str">
            <v>制御盤</v>
          </cell>
          <cell r="I265" t="str">
            <v>南陵</v>
          </cell>
          <cell r="J265" t="str">
            <v>土岐</v>
          </cell>
          <cell r="K265">
            <v>45288</v>
          </cell>
          <cell r="L265">
            <v>1</v>
          </cell>
          <cell r="M265">
            <v>1</v>
          </cell>
          <cell r="N265">
            <v>45296</v>
          </cell>
          <cell r="O265">
            <v>1</v>
          </cell>
          <cell r="P265">
            <v>45297</v>
          </cell>
          <cell r="Q265">
            <v>1</v>
          </cell>
          <cell r="R265">
            <v>45300</v>
          </cell>
          <cell r="S265">
            <v>1</v>
          </cell>
          <cell r="T265">
            <v>45300</v>
          </cell>
          <cell r="U265">
            <v>45297</v>
          </cell>
          <cell r="V265">
            <v>45307</v>
          </cell>
          <cell r="W265">
            <v>45301</v>
          </cell>
          <cell r="X265">
            <v>1</v>
          </cell>
          <cell r="Y265">
            <v>45314</v>
          </cell>
          <cell r="AA265">
            <v>45310</v>
          </cell>
          <cell r="AB265">
            <v>45311</v>
          </cell>
          <cell r="AC265" t="str">
            <v>45108</v>
          </cell>
          <cell r="AD265" t="str">
            <v>3962187</v>
          </cell>
          <cell r="AE265" t="str">
            <v>3962306</v>
          </cell>
          <cell r="AF265" t="str">
            <v>3962289</v>
          </cell>
          <cell r="AG265" t="str">
            <v>3962318</v>
          </cell>
          <cell r="CP265">
            <v>45108</v>
          </cell>
          <cell r="CQ265">
            <v>3962187</v>
          </cell>
          <cell r="CX265">
            <v>45206</v>
          </cell>
          <cell r="CY265">
            <v>3962306</v>
          </cell>
          <cell r="DP265">
            <v>45176</v>
          </cell>
          <cell r="DQ265">
            <v>3962289</v>
          </cell>
          <cell r="EB265">
            <v>45206</v>
          </cell>
          <cell r="EC265">
            <v>3962318</v>
          </cell>
          <cell r="EF265">
            <v>45275</v>
          </cell>
          <cell r="EG265">
            <v>4062028</v>
          </cell>
          <cell r="EM265">
            <v>45302</v>
          </cell>
          <cell r="EX265">
            <v>45269</v>
          </cell>
          <cell r="EY265">
            <v>4062061</v>
          </cell>
          <cell r="RC265">
            <v>45310</v>
          </cell>
          <cell r="RD265">
            <v>0</v>
          </cell>
          <cell r="RE265">
            <v>45108</v>
          </cell>
          <cell r="RF265">
            <v>45206</v>
          </cell>
          <cell r="RG265">
            <v>0</v>
          </cell>
          <cell r="RH265">
            <v>0</v>
          </cell>
          <cell r="RI265">
            <v>45176</v>
          </cell>
          <cell r="RJ265">
            <v>0</v>
          </cell>
          <cell r="RK265">
            <v>45108</v>
          </cell>
          <cell r="RL265" t="str">
            <v>3962187</v>
          </cell>
          <cell r="RM265">
            <v>45206</v>
          </cell>
          <cell r="RN265" t="str">
            <v>3962306</v>
          </cell>
          <cell r="RO265">
            <v>45176</v>
          </cell>
          <cell r="RP265" t="str">
            <v>3962289</v>
          </cell>
          <cell r="RQ265">
            <v>45206</v>
          </cell>
          <cell r="RR265" t="str">
            <v>3962318</v>
          </cell>
          <cell r="RS265">
            <v>45275</v>
          </cell>
          <cell r="RT265">
            <v>4062028</v>
          </cell>
          <cell r="RU265">
            <v>0</v>
          </cell>
          <cell r="RV265">
            <v>0</v>
          </cell>
        </row>
        <row r="266">
          <cell r="A266">
            <v>257</v>
          </cell>
          <cell r="B266" t="str">
            <v>2024/02</v>
          </cell>
          <cell r="C266" t="str">
            <v>HRB1003.EXP</v>
          </cell>
          <cell r="D266" t="str">
            <v>10035254</v>
          </cell>
          <cell r="E266" t="str">
            <v>BDH0147</v>
          </cell>
          <cell r="F266" t="str">
            <v>インド</v>
          </cell>
          <cell r="G266" t="str">
            <v>Ａｍａｄａ　（Ｉｎｄｉａ）　Ｐｖｔ．　Ｌ</v>
          </cell>
          <cell r="H266" t="str">
            <v>制御盤</v>
          </cell>
          <cell r="I266" t="str">
            <v>南陵</v>
          </cell>
          <cell r="J266" t="str">
            <v>土岐</v>
          </cell>
          <cell r="K266">
            <v>45296</v>
          </cell>
          <cell r="L266">
            <v>1</v>
          </cell>
          <cell r="M266">
            <v>1</v>
          </cell>
          <cell r="N266">
            <v>45297</v>
          </cell>
          <cell r="O266">
            <v>1</v>
          </cell>
          <cell r="P266">
            <v>45300</v>
          </cell>
          <cell r="Q266">
            <v>1</v>
          </cell>
          <cell r="R266">
            <v>45301</v>
          </cell>
          <cell r="S266">
            <v>1</v>
          </cell>
          <cell r="T266">
            <v>45301</v>
          </cell>
          <cell r="U266">
            <v>45301</v>
          </cell>
          <cell r="V266">
            <v>45303</v>
          </cell>
          <cell r="W266">
            <v>45303</v>
          </cell>
          <cell r="X266">
            <v>1</v>
          </cell>
          <cell r="Y266">
            <v>45315</v>
          </cell>
          <cell r="AA266">
            <v>45310</v>
          </cell>
          <cell r="AB266">
            <v>45311</v>
          </cell>
          <cell r="AC266" t="str">
            <v>45108</v>
          </cell>
          <cell r="AD266" t="str">
            <v>3962187</v>
          </cell>
          <cell r="AE266" t="str">
            <v>3962306</v>
          </cell>
          <cell r="AF266" t="str">
            <v>3962289</v>
          </cell>
          <cell r="AG266" t="str">
            <v>3962318</v>
          </cell>
          <cell r="CP266">
            <v>45108</v>
          </cell>
          <cell r="CQ266">
            <v>3962187</v>
          </cell>
          <cell r="CX266">
            <v>45206</v>
          </cell>
          <cell r="CY266">
            <v>3962306</v>
          </cell>
          <cell r="DP266">
            <v>45176</v>
          </cell>
          <cell r="DQ266">
            <v>3962289</v>
          </cell>
          <cell r="EB266">
            <v>45206</v>
          </cell>
          <cell r="EC266">
            <v>3962318</v>
          </cell>
          <cell r="EF266">
            <v>45275</v>
          </cell>
          <cell r="EG266">
            <v>4062028</v>
          </cell>
          <cell r="EM266">
            <v>45302</v>
          </cell>
          <cell r="EZ266">
            <v>45031</v>
          </cell>
          <cell r="FA266">
            <v>3962130</v>
          </cell>
          <cell r="RC266">
            <v>45310</v>
          </cell>
          <cell r="RD266">
            <v>0</v>
          </cell>
          <cell r="RE266">
            <v>45108</v>
          </cell>
          <cell r="RF266">
            <v>45206</v>
          </cell>
          <cell r="RG266">
            <v>0</v>
          </cell>
          <cell r="RH266">
            <v>0</v>
          </cell>
          <cell r="RI266">
            <v>45176</v>
          </cell>
          <cell r="RJ266">
            <v>0</v>
          </cell>
          <cell r="RK266">
            <v>45108</v>
          </cell>
          <cell r="RL266" t="str">
            <v>3962187</v>
          </cell>
          <cell r="RM266">
            <v>45206</v>
          </cell>
          <cell r="RN266" t="str">
            <v>3962306</v>
          </cell>
          <cell r="RO266">
            <v>45176</v>
          </cell>
          <cell r="RP266" t="str">
            <v>3962289</v>
          </cell>
          <cell r="RQ266">
            <v>45206</v>
          </cell>
          <cell r="RR266" t="str">
            <v>3962318</v>
          </cell>
          <cell r="RS266">
            <v>45275</v>
          </cell>
          <cell r="RT266">
            <v>4062028</v>
          </cell>
          <cell r="RU266">
            <v>0</v>
          </cell>
          <cell r="RV266">
            <v>0</v>
          </cell>
        </row>
        <row r="267">
          <cell r="A267">
            <v>258</v>
          </cell>
          <cell r="B267" t="str">
            <v>2024/02</v>
          </cell>
          <cell r="C267" t="str">
            <v>HRB1303L</v>
          </cell>
          <cell r="D267">
            <v>13035472</v>
          </cell>
          <cell r="E267">
            <v>111533</v>
          </cell>
          <cell r="F267" t="str">
            <v>日本</v>
          </cell>
          <cell r="G267" t="str">
            <v>（株）和田製作所</v>
          </cell>
          <cell r="H267" t="str">
            <v>制御盤</v>
          </cell>
          <cell r="I267" t="str">
            <v>南陵</v>
          </cell>
          <cell r="J267" t="str">
            <v>土岐</v>
          </cell>
          <cell r="K267">
            <v>45296</v>
          </cell>
          <cell r="L267">
            <v>1</v>
          </cell>
          <cell r="M267">
            <v>1</v>
          </cell>
          <cell r="N267">
            <v>45297</v>
          </cell>
          <cell r="O267">
            <v>1</v>
          </cell>
          <cell r="P267">
            <v>45300</v>
          </cell>
          <cell r="Q267">
            <v>1</v>
          </cell>
          <cell r="R267">
            <v>45301</v>
          </cell>
          <cell r="S267">
            <v>1</v>
          </cell>
          <cell r="T267">
            <v>45301</v>
          </cell>
          <cell r="U267">
            <v>45301</v>
          </cell>
          <cell r="V267">
            <v>45303</v>
          </cell>
          <cell r="W267">
            <v>45303</v>
          </cell>
          <cell r="X267">
            <v>1</v>
          </cell>
          <cell r="Y267">
            <v>45315</v>
          </cell>
          <cell r="AA267">
            <v>45310</v>
          </cell>
          <cell r="AB267">
            <v>45311</v>
          </cell>
          <cell r="AC267" t="str">
            <v>45176</v>
          </cell>
          <cell r="AD267" t="str">
            <v>3962277</v>
          </cell>
          <cell r="AE267" t="str">
            <v>3962306</v>
          </cell>
          <cell r="AF267" t="str">
            <v>3962263</v>
          </cell>
          <cell r="AG267" t="str">
            <v>3962316</v>
          </cell>
          <cell r="CH267">
            <v>45176</v>
          </cell>
          <cell r="CI267">
            <v>3962277</v>
          </cell>
          <cell r="CX267">
            <v>45206</v>
          </cell>
          <cell r="CY267">
            <v>3962306</v>
          </cell>
          <cell r="DH267">
            <v>45000</v>
          </cell>
          <cell r="DI267">
            <v>3962263</v>
          </cell>
          <cell r="DV267">
            <v>45206</v>
          </cell>
          <cell r="DW267">
            <v>3962316</v>
          </cell>
          <cell r="EF267">
            <v>45275</v>
          </cell>
          <cell r="EG267">
            <v>4062028</v>
          </cell>
          <cell r="EM267">
            <v>45302</v>
          </cell>
          <cell r="EN267">
            <v>45269</v>
          </cell>
          <cell r="EO267">
            <v>4062064</v>
          </cell>
          <cell r="ET267">
            <v>45247</v>
          </cell>
          <cell r="EU267">
            <v>4062021</v>
          </cell>
          <cell r="EX267">
            <v>45269</v>
          </cell>
          <cell r="EY267">
            <v>4062061</v>
          </cell>
          <cell r="RC267">
            <v>45310</v>
          </cell>
          <cell r="RD267">
            <v>45176</v>
          </cell>
          <cell r="RE267">
            <v>0</v>
          </cell>
          <cell r="RF267">
            <v>45206</v>
          </cell>
          <cell r="RG267">
            <v>0</v>
          </cell>
          <cell r="RH267">
            <v>45000</v>
          </cell>
          <cell r="RI267">
            <v>0</v>
          </cell>
          <cell r="RJ267">
            <v>0</v>
          </cell>
          <cell r="RK267">
            <v>45176</v>
          </cell>
          <cell r="RL267" t="str">
            <v>3962277</v>
          </cell>
          <cell r="RM267">
            <v>45206</v>
          </cell>
          <cell r="RN267" t="str">
            <v>3962306</v>
          </cell>
          <cell r="RO267">
            <v>45000</v>
          </cell>
          <cell r="RP267" t="str">
            <v>3962263</v>
          </cell>
          <cell r="RQ267">
            <v>45206</v>
          </cell>
          <cell r="RR267" t="str">
            <v>3962316</v>
          </cell>
          <cell r="RS267">
            <v>45275</v>
          </cell>
          <cell r="RT267">
            <v>4062028</v>
          </cell>
          <cell r="RU267">
            <v>0</v>
          </cell>
          <cell r="RV267">
            <v>0</v>
          </cell>
        </row>
        <row r="268">
          <cell r="A268">
            <v>259</v>
          </cell>
          <cell r="B268" t="str">
            <v>2024/02</v>
          </cell>
          <cell r="C268" t="str">
            <v>HRB2204</v>
          </cell>
          <cell r="D268">
            <v>22045113</v>
          </cell>
          <cell r="E268">
            <v>110466</v>
          </cell>
          <cell r="F268" t="str">
            <v>日本</v>
          </cell>
          <cell r="G268" t="str">
            <v>（株）富士製作</v>
          </cell>
          <cell r="H268" t="str">
            <v>制御盤</v>
          </cell>
          <cell r="I268" t="str">
            <v>南陵</v>
          </cell>
          <cell r="J268" t="str">
            <v>土岐</v>
          </cell>
          <cell r="K268">
            <v>45303</v>
          </cell>
          <cell r="L268">
            <v>1</v>
          </cell>
          <cell r="N268">
            <v>45303</v>
          </cell>
          <cell r="O268">
            <v>1</v>
          </cell>
          <cell r="P268">
            <v>45304</v>
          </cell>
          <cell r="Q268">
            <v>1</v>
          </cell>
          <cell r="R268">
            <v>45307</v>
          </cell>
          <cell r="S268">
            <v>1</v>
          </cell>
          <cell r="T268">
            <v>45308</v>
          </cell>
          <cell r="U268">
            <v>45307</v>
          </cell>
          <cell r="V268">
            <v>45309</v>
          </cell>
          <cell r="W268">
            <v>45308</v>
          </cell>
          <cell r="X268">
            <v>1</v>
          </cell>
          <cell r="Y268">
            <v>45316</v>
          </cell>
          <cell r="AA268">
            <v>45310</v>
          </cell>
          <cell r="AB268">
            <v>45311</v>
          </cell>
          <cell r="AC268" t="str">
            <v>44941</v>
          </cell>
          <cell r="AD268" t="str">
            <v>4062034</v>
          </cell>
          <cell r="AE268" t="str">
            <v>3962261</v>
          </cell>
          <cell r="AF268" t="str">
            <v>3861630</v>
          </cell>
          <cell r="AG268" t="str">
            <v>3962270</v>
          </cell>
          <cell r="CJ268">
            <v>44941</v>
          </cell>
          <cell r="CK268">
            <v>4062034</v>
          </cell>
          <cell r="CZ268">
            <v>45145</v>
          </cell>
          <cell r="DA268">
            <v>3962261</v>
          </cell>
          <cell r="DJ268">
            <v>2021</v>
          </cell>
          <cell r="DK268">
            <v>3861630</v>
          </cell>
          <cell r="DX268">
            <v>45200</v>
          </cell>
          <cell r="DY268">
            <v>3962270</v>
          </cell>
          <cell r="EH268">
            <v>45287</v>
          </cell>
          <cell r="EI268">
            <v>4062030</v>
          </cell>
          <cell r="EM268">
            <v>45302</v>
          </cell>
          <cell r="EP268">
            <v>45269</v>
          </cell>
          <cell r="EQ268">
            <v>4062065</v>
          </cell>
          <cell r="EX268">
            <v>45269</v>
          </cell>
          <cell r="EY268">
            <v>4062061</v>
          </cell>
          <cell r="RC268">
            <v>45310</v>
          </cell>
          <cell r="RD268">
            <v>44941</v>
          </cell>
          <cell r="RE268">
            <v>0</v>
          </cell>
          <cell r="RF268">
            <v>0</v>
          </cell>
          <cell r="RG268">
            <v>45145</v>
          </cell>
          <cell r="RH268">
            <v>2021</v>
          </cell>
          <cell r="RI268">
            <v>0</v>
          </cell>
          <cell r="RJ268">
            <v>0</v>
          </cell>
          <cell r="RK268">
            <v>44941</v>
          </cell>
          <cell r="RL268" t="str">
            <v>4062034</v>
          </cell>
          <cell r="RM268">
            <v>45145</v>
          </cell>
          <cell r="RN268" t="str">
            <v>3962261</v>
          </cell>
          <cell r="RO268">
            <v>2021</v>
          </cell>
          <cell r="RP268" t="str">
            <v>3861630</v>
          </cell>
          <cell r="RQ268">
            <v>45200</v>
          </cell>
          <cell r="RR268" t="str">
            <v>3962270</v>
          </cell>
          <cell r="RS268">
            <v>45287</v>
          </cell>
          <cell r="RT268">
            <v>4062030</v>
          </cell>
          <cell r="RU268">
            <v>0</v>
          </cell>
          <cell r="RV268">
            <v>0</v>
          </cell>
        </row>
        <row r="269">
          <cell r="A269">
            <v>260</v>
          </cell>
          <cell r="B269" t="str">
            <v>2024/02</v>
          </cell>
          <cell r="C269" t="str">
            <v>HRB1303.EXP</v>
          </cell>
          <cell r="D269">
            <v>13035475</v>
          </cell>
          <cell r="E269" t="str">
            <v>BDH0148</v>
          </cell>
          <cell r="F269" t="str">
            <v>インド</v>
          </cell>
          <cell r="G269" t="str">
            <v>Ａｍａｄａ　（Ｉｎｄｉａ）　Ｐｖｔ．　Ｌ</v>
          </cell>
          <cell r="H269" t="str">
            <v>制御盤</v>
          </cell>
          <cell r="I269" t="str">
            <v>南陵</v>
          </cell>
          <cell r="J269" t="str">
            <v>土岐</v>
          </cell>
          <cell r="K269">
            <v>45297</v>
          </cell>
          <cell r="L269">
            <v>1</v>
          </cell>
          <cell r="N269">
            <v>45300</v>
          </cell>
          <cell r="O269">
            <v>1</v>
          </cell>
          <cell r="P269">
            <v>45301</v>
          </cell>
          <cell r="Q269">
            <v>1</v>
          </cell>
          <cell r="R269">
            <v>45302</v>
          </cell>
          <cell r="S269">
            <v>1</v>
          </cell>
          <cell r="T269">
            <v>45302</v>
          </cell>
          <cell r="U269">
            <v>45302</v>
          </cell>
          <cell r="V269">
            <v>45304</v>
          </cell>
          <cell r="W269">
            <v>45303</v>
          </cell>
          <cell r="X269">
            <v>1</v>
          </cell>
          <cell r="Y269">
            <v>45317</v>
          </cell>
          <cell r="AA269">
            <v>45310</v>
          </cell>
          <cell r="AB269">
            <v>45311</v>
          </cell>
          <cell r="AC269" t="str">
            <v>45231</v>
          </cell>
          <cell r="AD269" t="str">
            <v>3962281</v>
          </cell>
          <cell r="AE269" t="str">
            <v>3962306</v>
          </cell>
          <cell r="AF269" t="str">
            <v>3962290</v>
          </cell>
          <cell r="AG269" t="str">
            <v>3962318</v>
          </cell>
          <cell r="CR269">
            <v>45231</v>
          </cell>
          <cell r="CS269">
            <v>3962281</v>
          </cell>
          <cell r="CX269">
            <v>45206</v>
          </cell>
          <cell r="CY269">
            <v>3962306</v>
          </cell>
          <cell r="DR269">
            <v>45176</v>
          </cell>
          <cell r="DS269">
            <v>3962290</v>
          </cell>
          <cell r="EB269">
            <v>45206</v>
          </cell>
          <cell r="EC269">
            <v>3962318</v>
          </cell>
          <cell r="EF269">
            <v>45275</v>
          </cell>
          <cell r="EG269">
            <v>4062028</v>
          </cell>
          <cell r="EM269">
            <v>45302</v>
          </cell>
          <cell r="EZ269">
            <v>45031</v>
          </cell>
          <cell r="FA269">
            <v>3962130</v>
          </cell>
          <cell r="RC269">
            <v>45310</v>
          </cell>
          <cell r="RD269">
            <v>0</v>
          </cell>
          <cell r="RE269">
            <v>45231</v>
          </cell>
          <cell r="RF269">
            <v>45206</v>
          </cell>
          <cell r="RG269">
            <v>0</v>
          </cell>
          <cell r="RH269">
            <v>0</v>
          </cell>
          <cell r="RI269">
            <v>45176</v>
          </cell>
          <cell r="RJ269">
            <v>0</v>
          </cell>
          <cell r="RK269">
            <v>45231</v>
          </cell>
          <cell r="RL269" t="str">
            <v>3962281</v>
          </cell>
          <cell r="RM269">
            <v>45206</v>
          </cell>
          <cell r="RN269" t="str">
            <v>3962306</v>
          </cell>
          <cell r="RO269">
            <v>45176</v>
          </cell>
          <cell r="RP269" t="str">
            <v>3962290</v>
          </cell>
          <cell r="RQ269">
            <v>45206</v>
          </cell>
          <cell r="RR269" t="str">
            <v>3962318</v>
          </cell>
          <cell r="RS269">
            <v>45275</v>
          </cell>
          <cell r="RT269">
            <v>4062028</v>
          </cell>
          <cell r="RU269">
            <v>0</v>
          </cell>
          <cell r="RV269">
            <v>0</v>
          </cell>
        </row>
        <row r="270">
          <cell r="A270">
            <v>261</v>
          </cell>
          <cell r="B270">
            <v>45292</v>
          </cell>
          <cell r="C270" t="str">
            <v>HRB2204 ATC</v>
          </cell>
          <cell r="D270" t="str">
            <v>ERC20023</v>
          </cell>
          <cell r="F270" t="str">
            <v>EU</v>
          </cell>
          <cell r="G270" t="str">
            <v>AESA</v>
          </cell>
          <cell r="H270" t="str">
            <v>ATC盤</v>
          </cell>
          <cell r="I270" t="str">
            <v>須走</v>
          </cell>
          <cell r="J270" t="str">
            <v>土岐</v>
          </cell>
          <cell r="T270">
            <v>45653</v>
          </cell>
          <cell r="U270">
            <v>45653</v>
          </cell>
          <cell r="W270">
            <v>45296</v>
          </cell>
          <cell r="X270">
            <v>1</v>
          </cell>
          <cell r="Y270">
            <v>45328</v>
          </cell>
          <cell r="AA270">
            <v>45310</v>
          </cell>
          <cell r="AB270">
            <v>45311</v>
          </cell>
          <cell r="DB270" t="str">
            <v>　</v>
          </cell>
          <cell r="DC270" t="str">
            <v>　</v>
          </cell>
          <cell r="DL270" t="str">
            <v>　</v>
          </cell>
          <cell r="DM270" t="str">
            <v>　</v>
          </cell>
          <cell r="DZ270" t="str">
            <v>　</v>
          </cell>
          <cell r="EA270" t="str">
            <v>　</v>
          </cell>
          <cell r="EJ270" t="str">
            <v>　</v>
          </cell>
          <cell r="EK270" t="str">
            <v>　</v>
          </cell>
          <cell r="HM270">
            <v>45261</v>
          </cell>
          <cell r="HN270">
            <v>4062066</v>
          </cell>
          <cell r="RC270">
            <v>45310</v>
          </cell>
          <cell r="RD270">
            <v>0</v>
          </cell>
          <cell r="RE270">
            <v>0</v>
          </cell>
          <cell r="RF270">
            <v>0</v>
          </cell>
          <cell r="RG270">
            <v>0</v>
          </cell>
          <cell r="RH270">
            <v>0</v>
          </cell>
          <cell r="RI270">
            <v>0</v>
          </cell>
          <cell r="RJ270">
            <v>0</v>
          </cell>
          <cell r="RK270">
            <v>0</v>
          </cell>
          <cell r="RL270">
            <v>0</v>
          </cell>
          <cell r="RM270">
            <v>0</v>
          </cell>
          <cell r="RN270">
            <v>0</v>
          </cell>
          <cell r="RO270">
            <v>0</v>
          </cell>
          <cell r="RP270">
            <v>0</v>
          </cell>
          <cell r="RQ270">
            <v>0</v>
          </cell>
          <cell r="RR270">
            <v>0</v>
          </cell>
          <cell r="RS270">
            <v>0</v>
          </cell>
          <cell r="RT270">
            <v>0</v>
          </cell>
          <cell r="RU270">
            <v>0</v>
          </cell>
          <cell r="RV270">
            <v>0</v>
          </cell>
        </row>
        <row r="271">
          <cell r="A271">
            <v>262</v>
          </cell>
          <cell r="B271">
            <v>45536</v>
          </cell>
          <cell r="C271" t="str">
            <v>HRB1003 ATC AAI</v>
          </cell>
          <cell r="D271" t="str">
            <v>ARC10067</v>
          </cell>
          <cell r="F271" t="str">
            <v>EXP</v>
          </cell>
          <cell r="G271" t="str">
            <v>AAI</v>
          </cell>
          <cell r="H271" t="str">
            <v>ATC盤</v>
          </cell>
          <cell r="I271" t="str">
            <v>須走</v>
          </cell>
          <cell r="J271" t="str">
            <v>土岐</v>
          </cell>
          <cell r="S271">
            <v>0.9</v>
          </cell>
          <cell r="T271">
            <v>45303</v>
          </cell>
          <cell r="W271">
            <v>45308</v>
          </cell>
          <cell r="X271">
            <v>1</v>
          </cell>
          <cell r="Y271">
            <v>45335</v>
          </cell>
          <cell r="AA271">
            <v>45310</v>
          </cell>
          <cell r="AB271">
            <v>45311</v>
          </cell>
          <cell r="DB271" t="str">
            <v>　</v>
          </cell>
          <cell r="DC271" t="str">
            <v>　</v>
          </cell>
          <cell r="DL271" t="str">
            <v>　</v>
          </cell>
          <cell r="DM271" t="str">
            <v>　</v>
          </cell>
          <cell r="DZ271" t="str">
            <v>　</v>
          </cell>
          <cell r="EA271" t="str">
            <v>　</v>
          </cell>
          <cell r="EJ271" t="str">
            <v>　</v>
          </cell>
          <cell r="EK271" t="str">
            <v>　</v>
          </cell>
          <cell r="HN271">
            <v>3987707</v>
          </cell>
          <cell r="RC271">
            <v>45310</v>
          </cell>
          <cell r="RD271">
            <v>0</v>
          </cell>
          <cell r="RE271">
            <v>0</v>
          </cell>
          <cell r="RF271">
            <v>0</v>
          </cell>
          <cell r="RG271">
            <v>0</v>
          </cell>
          <cell r="RH271">
            <v>0</v>
          </cell>
          <cell r="RI271">
            <v>0</v>
          </cell>
          <cell r="RJ271">
            <v>0</v>
          </cell>
          <cell r="RK271">
            <v>0</v>
          </cell>
          <cell r="RL271">
            <v>0</v>
          </cell>
          <cell r="RM271">
            <v>0</v>
          </cell>
          <cell r="RN271">
            <v>0</v>
          </cell>
          <cell r="RO271">
            <v>0</v>
          </cell>
          <cell r="RP271">
            <v>0</v>
          </cell>
          <cell r="RQ271">
            <v>0</v>
          </cell>
          <cell r="RR271">
            <v>0</v>
          </cell>
          <cell r="RS271">
            <v>0</v>
          </cell>
          <cell r="RT271">
            <v>0</v>
          </cell>
          <cell r="RU271">
            <v>0</v>
          </cell>
          <cell r="RV271">
            <v>0</v>
          </cell>
        </row>
        <row r="272">
          <cell r="A272">
            <v>263</v>
          </cell>
          <cell r="B272">
            <v>45536</v>
          </cell>
          <cell r="C272" t="str">
            <v>HRB1003 ATC AAI</v>
          </cell>
          <cell r="D272" t="str">
            <v>ARC10068</v>
          </cell>
          <cell r="F272" t="str">
            <v>EXP</v>
          </cell>
          <cell r="G272" t="str">
            <v>AAI</v>
          </cell>
          <cell r="H272" t="str">
            <v>ATC盤</v>
          </cell>
          <cell r="I272" t="str">
            <v>須走</v>
          </cell>
          <cell r="J272" t="str">
            <v>土岐</v>
          </cell>
          <cell r="S272">
            <v>0.9</v>
          </cell>
          <cell r="T272">
            <v>45303</v>
          </cell>
          <cell r="W272">
            <v>45309</v>
          </cell>
          <cell r="X272">
            <v>1</v>
          </cell>
          <cell r="Y272">
            <v>45335</v>
          </cell>
          <cell r="AA272">
            <v>45314</v>
          </cell>
          <cell r="AB272">
            <v>45315</v>
          </cell>
          <cell r="DB272" t="str">
            <v>　</v>
          </cell>
          <cell r="DC272" t="str">
            <v>　</v>
          </cell>
          <cell r="DL272" t="str">
            <v>　</v>
          </cell>
          <cell r="DM272" t="str">
            <v>　</v>
          </cell>
          <cell r="DZ272" t="str">
            <v>　</v>
          </cell>
          <cell r="EA272" t="str">
            <v>　</v>
          </cell>
          <cell r="EJ272" t="str">
            <v>　</v>
          </cell>
          <cell r="EK272" t="str">
            <v>　</v>
          </cell>
          <cell r="HN272">
            <v>3987707</v>
          </cell>
          <cell r="RC272">
            <v>45314</v>
          </cell>
          <cell r="RD272">
            <v>0</v>
          </cell>
          <cell r="RE272">
            <v>0</v>
          </cell>
          <cell r="RF272">
            <v>0</v>
          </cell>
          <cell r="RG272">
            <v>0</v>
          </cell>
          <cell r="RH272">
            <v>0</v>
          </cell>
          <cell r="RI272">
            <v>0</v>
          </cell>
          <cell r="RJ272">
            <v>0</v>
          </cell>
          <cell r="RK272">
            <v>0</v>
          </cell>
          <cell r="RL272">
            <v>0</v>
          </cell>
          <cell r="RM272">
            <v>0</v>
          </cell>
          <cell r="RN272">
            <v>0</v>
          </cell>
          <cell r="RO272">
            <v>0</v>
          </cell>
          <cell r="RP272">
            <v>0</v>
          </cell>
          <cell r="RQ272">
            <v>0</v>
          </cell>
          <cell r="RR272">
            <v>0</v>
          </cell>
          <cell r="RS272">
            <v>0</v>
          </cell>
          <cell r="RT272">
            <v>0</v>
          </cell>
          <cell r="RU272">
            <v>0</v>
          </cell>
          <cell r="RV272">
            <v>0</v>
          </cell>
        </row>
        <row r="273">
          <cell r="A273">
            <v>264</v>
          </cell>
          <cell r="B273" t="str">
            <v>2024/02</v>
          </cell>
          <cell r="C273" t="str">
            <v>HRB1303.EXP</v>
          </cell>
          <cell r="D273">
            <v>13035474</v>
          </cell>
          <cell r="E273" t="str">
            <v>ASB0539</v>
          </cell>
          <cell r="F273" t="str">
            <v>韓国</v>
          </cell>
          <cell r="G273" t="str">
            <v>【韓国】Ｗｏｏｓｕｎｇ　Ｅｎｇｉｎｅｅｒ</v>
          </cell>
          <cell r="H273" t="str">
            <v>制御盤</v>
          </cell>
          <cell r="I273" t="str">
            <v>南陵</v>
          </cell>
          <cell r="J273" t="str">
            <v>土岐</v>
          </cell>
          <cell r="K273">
            <v>45297</v>
          </cell>
          <cell r="L273">
            <v>1</v>
          </cell>
          <cell r="M273">
            <v>1</v>
          </cell>
          <cell r="N273">
            <v>45300</v>
          </cell>
          <cell r="O273">
            <v>1</v>
          </cell>
          <cell r="P273">
            <v>45301</v>
          </cell>
          <cell r="Q273">
            <v>1</v>
          </cell>
          <cell r="R273">
            <v>45302</v>
          </cell>
          <cell r="S273">
            <v>1</v>
          </cell>
          <cell r="T273">
            <v>45302</v>
          </cell>
          <cell r="U273">
            <v>45302</v>
          </cell>
          <cell r="V273">
            <v>45307</v>
          </cell>
          <cell r="W273">
            <v>45304</v>
          </cell>
          <cell r="X273">
            <v>1</v>
          </cell>
          <cell r="Y273">
            <v>45317</v>
          </cell>
          <cell r="AA273">
            <v>45314</v>
          </cell>
          <cell r="AB273">
            <v>45315</v>
          </cell>
          <cell r="AC273" t="str">
            <v>45206</v>
          </cell>
          <cell r="AD273" t="str">
            <v>3962304</v>
          </cell>
          <cell r="AE273" t="str">
            <v>3962306</v>
          </cell>
          <cell r="AF273" t="str">
            <v>3962205</v>
          </cell>
          <cell r="AG273" t="str">
            <v>3962318</v>
          </cell>
          <cell r="CR273">
            <v>45206</v>
          </cell>
          <cell r="CS273">
            <v>3962304</v>
          </cell>
          <cell r="CX273">
            <v>45206</v>
          </cell>
          <cell r="CY273">
            <v>3962306</v>
          </cell>
          <cell r="DS273">
            <v>3962205</v>
          </cell>
          <cell r="EB273">
            <v>45206</v>
          </cell>
          <cell r="EC273">
            <v>3962318</v>
          </cell>
          <cell r="EF273">
            <v>45275</v>
          </cell>
          <cell r="EG273">
            <v>4062028</v>
          </cell>
          <cell r="EM273">
            <v>45302</v>
          </cell>
          <cell r="EX273">
            <v>45269</v>
          </cell>
          <cell r="EY273">
            <v>4062061</v>
          </cell>
          <cell r="FX273">
            <v>45048</v>
          </cell>
          <cell r="FY273">
            <v>3962234</v>
          </cell>
          <cell r="GG273">
            <v>45031</v>
          </cell>
          <cell r="GH273">
            <v>3962156</v>
          </cell>
          <cell r="RC273">
            <v>45314</v>
          </cell>
          <cell r="RD273">
            <v>0</v>
          </cell>
          <cell r="RE273">
            <v>45206</v>
          </cell>
          <cell r="RF273">
            <v>45206</v>
          </cell>
          <cell r="RG273">
            <v>0</v>
          </cell>
          <cell r="RH273">
            <v>0</v>
          </cell>
          <cell r="RI273">
            <v>0</v>
          </cell>
          <cell r="RJ273">
            <v>0</v>
          </cell>
          <cell r="RK273">
            <v>45206</v>
          </cell>
          <cell r="RL273" t="str">
            <v>3962304</v>
          </cell>
          <cell r="RM273">
            <v>45206</v>
          </cell>
          <cell r="RN273" t="str">
            <v>3962306</v>
          </cell>
          <cell r="RO273">
            <v>0</v>
          </cell>
          <cell r="RP273" t="str">
            <v>3962205</v>
          </cell>
          <cell r="RQ273">
            <v>45206</v>
          </cell>
          <cell r="RR273" t="str">
            <v>3962318</v>
          </cell>
          <cell r="RS273">
            <v>45275</v>
          </cell>
          <cell r="RT273">
            <v>4062028</v>
          </cell>
          <cell r="RU273">
            <v>0</v>
          </cell>
          <cell r="RV273">
            <v>0</v>
          </cell>
        </row>
        <row r="274">
          <cell r="A274">
            <v>265</v>
          </cell>
          <cell r="B274" t="str">
            <v>2024/02</v>
          </cell>
          <cell r="C274" t="str">
            <v>HRB1003.EXP</v>
          </cell>
          <cell r="D274">
            <v>10035262</v>
          </cell>
          <cell r="E274" t="str">
            <v>ASB0533</v>
          </cell>
          <cell r="F274" t="str">
            <v>南アフリカ共和国</v>
          </cell>
          <cell r="G274" t="str">
            <v>ＡＭＡＤＡ　（ＵＫ）　ＪＯＨＡＮＮＥＳＢ</v>
          </cell>
          <cell r="H274" t="str">
            <v>制御盤</v>
          </cell>
          <cell r="I274" t="str">
            <v>南陵</v>
          </cell>
          <cell r="J274" t="str">
            <v>土岐</v>
          </cell>
          <cell r="K274">
            <v>45297</v>
          </cell>
          <cell r="L274">
            <v>1</v>
          </cell>
          <cell r="M274">
            <v>1</v>
          </cell>
          <cell r="N274">
            <v>45300</v>
          </cell>
          <cell r="O274">
            <v>1</v>
          </cell>
          <cell r="P274">
            <v>45301</v>
          </cell>
          <cell r="Q274">
            <v>1</v>
          </cell>
          <cell r="R274">
            <v>45304</v>
          </cell>
          <cell r="S274">
            <v>1</v>
          </cell>
          <cell r="T274">
            <v>45307</v>
          </cell>
          <cell r="U274">
            <v>45304</v>
          </cell>
          <cell r="V274">
            <v>45308</v>
          </cell>
          <cell r="W274">
            <v>45304</v>
          </cell>
          <cell r="X274">
            <v>1</v>
          </cell>
          <cell r="Y274">
            <v>45318</v>
          </cell>
          <cell r="AA274">
            <v>45314</v>
          </cell>
          <cell r="AB274">
            <v>45315</v>
          </cell>
          <cell r="AC274" t="str">
            <v>45108</v>
          </cell>
          <cell r="AD274" t="str">
            <v>3962187</v>
          </cell>
          <cell r="AE274" t="str">
            <v>3962306</v>
          </cell>
          <cell r="AF274" t="str">
            <v>3962289</v>
          </cell>
          <cell r="AG274" t="str">
            <v>3962318</v>
          </cell>
          <cell r="CP274">
            <v>45108</v>
          </cell>
          <cell r="CQ274">
            <v>3962187</v>
          </cell>
          <cell r="CX274">
            <v>45206</v>
          </cell>
          <cell r="CY274">
            <v>3962306</v>
          </cell>
          <cell r="DP274">
            <v>45176</v>
          </cell>
          <cell r="DQ274">
            <v>3962289</v>
          </cell>
          <cell r="EB274">
            <v>45206</v>
          </cell>
          <cell r="EC274">
            <v>3962318</v>
          </cell>
          <cell r="EF274">
            <v>45275</v>
          </cell>
          <cell r="EG274">
            <v>4062028</v>
          </cell>
          <cell r="EM274">
            <v>45302</v>
          </cell>
          <cell r="EZ274">
            <v>45031</v>
          </cell>
          <cell r="FA274">
            <v>3962130</v>
          </cell>
          <cell r="RC274">
            <v>45314</v>
          </cell>
          <cell r="RD274">
            <v>0</v>
          </cell>
          <cell r="RE274">
            <v>45108</v>
          </cell>
          <cell r="RF274">
            <v>45206</v>
          </cell>
          <cell r="RG274">
            <v>0</v>
          </cell>
          <cell r="RH274">
            <v>0</v>
          </cell>
          <cell r="RI274">
            <v>45176</v>
          </cell>
          <cell r="RJ274">
            <v>0</v>
          </cell>
          <cell r="RK274">
            <v>45108</v>
          </cell>
          <cell r="RL274" t="str">
            <v>3962187</v>
          </cell>
          <cell r="RM274">
            <v>45206</v>
          </cell>
          <cell r="RN274" t="str">
            <v>3962306</v>
          </cell>
          <cell r="RO274">
            <v>45176</v>
          </cell>
          <cell r="RP274" t="str">
            <v>3962289</v>
          </cell>
          <cell r="RQ274">
            <v>45206</v>
          </cell>
          <cell r="RR274" t="str">
            <v>3962318</v>
          </cell>
          <cell r="RS274">
            <v>45275</v>
          </cell>
          <cell r="RT274">
            <v>4062028</v>
          </cell>
          <cell r="RU274">
            <v>0</v>
          </cell>
          <cell r="RV274">
            <v>0</v>
          </cell>
        </row>
        <row r="275">
          <cell r="A275">
            <v>266</v>
          </cell>
          <cell r="B275" t="str">
            <v>2024/02</v>
          </cell>
          <cell r="C275" t="str">
            <v>HRB5020.EXP</v>
          </cell>
          <cell r="D275">
            <v>50205113</v>
          </cell>
          <cell r="E275" t="str">
            <v>BDH0145</v>
          </cell>
          <cell r="F275" t="str">
            <v>インド</v>
          </cell>
          <cell r="G275" t="str">
            <v>Ａｍａｄａ　（Ｉｎｄｉａ）　Ｐｖｔ．　Ｌ</v>
          </cell>
          <cell r="H275" t="str">
            <v>制御盤</v>
          </cell>
          <cell r="I275" t="str">
            <v>南陵</v>
          </cell>
          <cell r="J275" t="str">
            <v>土岐</v>
          </cell>
          <cell r="K275">
            <v>45300</v>
          </cell>
          <cell r="L275">
            <v>1</v>
          </cell>
          <cell r="M275">
            <v>1</v>
          </cell>
          <cell r="N275">
            <v>45301</v>
          </cell>
          <cell r="O275">
            <v>1</v>
          </cell>
          <cell r="P275">
            <v>45302</v>
          </cell>
          <cell r="Q275">
            <v>1</v>
          </cell>
          <cell r="R275">
            <v>45304</v>
          </cell>
          <cell r="S275">
            <v>1</v>
          </cell>
          <cell r="T275">
            <v>45307</v>
          </cell>
          <cell r="U275">
            <v>45303</v>
          </cell>
          <cell r="V275">
            <v>45308</v>
          </cell>
          <cell r="W275">
            <v>45304</v>
          </cell>
          <cell r="X275">
            <v>1</v>
          </cell>
          <cell r="Y275">
            <v>45321</v>
          </cell>
          <cell r="AA275">
            <v>45314</v>
          </cell>
          <cell r="AB275">
            <v>45315</v>
          </cell>
          <cell r="AC275" t="str">
            <v>45145</v>
          </cell>
          <cell r="AD275" t="str">
            <v>3962256</v>
          </cell>
          <cell r="AE275" t="str">
            <v>3962306</v>
          </cell>
          <cell r="AF275" t="str">
            <v>3962265</v>
          </cell>
          <cell r="AG275" t="str">
            <v>3962318</v>
          </cell>
          <cell r="CN275">
            <v>45145</v>
          </cell>
          <cell r="CO275">
            <v>3962256</v>
          </cell>
          <cell r="CX275">
            <v>45206</v>
          </cell>
          <cell r="CY275">
            <v>3962306</v>
          </cell>
          <cell r="DN275">
            <v>45145</v>
          </cell>
          <cell r="DO275">
            <v>3962265</v>
          </cell>
          <cell r="EB275">
            <v>45206</v>
          </cell>
          <cell r="EC275">
            <v>3962318</v>
          </cell>
          <cell r="EF275">
            <v>45275</v>
          </cell>
          <cell r="EG275">
            <v>4062028</v>
          </cell>
          <cell r="EM275">
            <v>45308</v>
          </cell>
          <cell r="EX275">
            <v>45269</v>
          </cell>
          <cell r="EY275">
            <v>4062061</v>
          </cell>
          <cell r="RC275">
            <v>45314</v>
          </cell>
          <cell r="RD275">
            <v>0</v>
          </cell>
          <cell r="RE275">
            <v>45145</v>
          </cell>
          <cell r="RF275">
            <v>45206</v>
          </cell>
          <cell r="RG275">
            <v>0</v>
          </cell>
          <cell r="RH275">
            <v>0</v>
          </cell>
          <cell r="RI275">
            <v>45145</v>
          </cell>
          <cell r="RJ275">
            <v>0</v>
          </cell>
          <cell r="RK275">
            <v>45145</v>
          </cell>
          <cell r="RL275" t="str">
            <v>3962256</v>
          </cell>
          <cell r="RM275">
            <v>45206</v>
          </cell>
          <cell r="RN275" t="str">
            <v>3962306</v>
          </cell>
          <cell r="RO275">
            <v>45145</v>
          </cell>
          <cell r="RP275" t="str">
            <v>3962265</v>
          </cell>
          <cell r="RQ275">
            <v>45206</v>
          </cell>
          <cell r="RR275" t="str">
            <v>3962318</v>
          </cell>
          <cell r="RS275">
            <v>45275</v>
          </cell>
          <cell r="RT275">
            <v>4062028</v>
          </cell>
          <cell r="RU275">
            <v>0</v>
          </cell>
          <cell r="RV275">
            <v>0</v>
          </cell>
        </row>
        <row r="276">
          <cell r="A276">
            <v>267</v>
          </cell>
          <cell r="B276" t="str">
            <v>2024/02</v>
          </cell>
          <cell r="C276" t="str">
            <v>HRB5020.EXP</v>
          </cell>
          <cell r="D276">
            <v>50205114</v>
          </cell>
          <cell r="E276" t="str">
            <v>ASB0536</v>
          </cell>
          <cell r="F276" t="str">
            <v>韓国</v>
          </cell>
          <cell r="G276" t="str">
            <v>ＡＭＡＤＡ　ＫＯＲＥＡ　ＣＯ．，ＬＴＤ．</v>
          </cell>
          <cell r="H276" t="str">
            <v>制御盤</v>
          </cell>
          <cell r="I276" t="str">
            <v>南陵</v>
          </cell>
          <cell r="J276" t="str">
            <v>土岐</v>
          </cell>
          <cell r="K276">
            <v>45300</v>
          </cell>
          <cell r="L276">
            <v>1</v>
          </cell>
          <cell r="M276">
            <v>1</v>
          </cell>
          <cell r="N276">
            <v>45301</v>
          </cell>
          <cell r="O276">
            <v>1</v>
          </cell>
          <cell r="P276">
            <v>45302</v>
          </cell>
          <cell r="Q276">
            <v>1</v>
          </cell>
          <cell r="R276">
            <v>45307</v>
          </cell>
          <cell r="S276">
            <v>1</v>
          </cell>
          <cell r="T276">
            <v>45308</v>
          </cell>
          <cell r="U276">
            <v>45304</v>
          </cell>
          <cell r="V276">
            <v>45309</v>
          </cell>
          <cell r="W276">
            <v>45307</v>
          </cell>
          <cell r="X276">
            <v>1</v>
          </cell>
          <cell r="Y276">
            <v>45321</v>
          </cell>
          <cell r="AA276">
            <v>45314</v>
          </cell>
          <cell r="AB276">
            <v>45315</v>
          </cell>
          <cell r="AC276" t="str">
            <v>45176</v>
          </cell>
          <cell r="AD276" t="str">
            <v>3962279</v>
          </cell>
          <cell r="AE276" t="str">
            <v>3962306</v>
          </cell>
          <cell r="AF276" t="str">
            <v>3962288</v>
          </cell>
          <cell r="AG276" t="str">
            <v>3962318</v>
          </cell>
          <cell r="CN276">
            <v>45176</v>
          </cell>
          <cell r="CO276">
            <v>3962279</v>
          </cell>
          <cell r="CX276">
            <v>45206</v>
          </cell>
          <cell r="CY276">
            <v>3962306</v>
          </cell>
          <cell r="DN276">
            <v>45176</v>
          </cell>
          <cell r="DO276">
            <v>3962288</v>
          </cell>
          <cell r="EB276">
            <v>45206</v>
          </cell>
          <cell r="EC276">
            <v>3962318</v>
          </cell>
          <cell r="EF276">
            <v>45275</v>
          </cell>
          <cell r="EG276">
            <v>4062028</v>
          </cell>
          <cell r="EM276">
            <v>45308</v>
          </cell>
          <cell r="EX276">
            <v>45300</v>
          </cell>
          <cell r="EY276">
            <v>4062073</v>
          </cell>
          <cell r="RC276">
            <v>45314</v>
          </cell>
          <cell r="RD276">
            <v>0</v>
          </cell>
          <cell r="RE276">
            <v>45176</v>
          </cell>
          <cell r="RF276">
            <v>45206</v>
          </cell>
          <cell r="RG276">
            <v>0</v>
          </cell>
          <cell r="RH276">
            <v>0</v>
          </cell>
          <cell r="RI276">
            <v>45176</v>
          </cell>
          <cell r="RJ276">
            <v>0</v>
          </cell>
          <cell r="RK276">
            <v>45176</v>
          </cell>
          <cell r="RL276" t="str">
            <v>3962279</v>
          </cell>
          <cell r="RM276">
            <v>45206</v>
          </cell>
          <cell r="RN276" t="str">
            <v>3962306</v>
          </cell>
          <cell r="RO276">
            <v>45176</v>
          </cell>
          <cell r="RP276" t="str">
            <v>3962288</v>
          </cell>
          <cell r="RQ276">
            <v>45206</v>
          </cell>
          <cell r="RR276" t="str">
            <v>3962318</v>
          </cell>
          <cell r="RS276">
            <v>45275</v>
          </cell>
          <cell r="RT276">
            <v>4062028</v>
          </cell>
          <cell r="RU276">
            <v>0</v>
          </cell>
          <cell r="RV276">
            <v>0</v>
          </cell>
        </row>
        <row r="277">
          <cell r="A277">
            <v>268</v>
          </cell>
          <cell r="B277" t="str">
            <v>2024/02</v>
          </cell>
          <cell r="C277" t="str">
            <v>HRB5020</v>
          </cell>
          <cell r="D277">
            <v>50205117</v>
          </cell>
          <cell r="E277">
            <v>444800</v>
          </cell>
          <cell r="F277" t="str">
            <v>日本</v>
          </cell>
          <cell r="G277" t="str">
            <v>ジャスト物流（株）</v>
          </cell>
          <cell r="H277" t="str">
            <v>制御盤</v>
          </cell>
          <cell r="I277" t="str">
            <v>南陵</v>
          </cell>
          <cell r="J277" t="str">
            <v>土岐</v>
          </cell>
          <cell r="K277">
            <v>45300</v>
          </cell>
          <cell r="L277">
            <v>1</v>
          </cell>
          <cell r="M277">
            <v>1</v>
          </cell>
          <cell r="N277">
            <v>45301</v>
          </cell>
          <cell r="O277">
            <v>1</v>
          </cell>
          <cell r="P277">
            <v>45302</v>
          </cell>
          <cell r="Q277">
            <v>1</v>
          </cell>
          <cell r="R277">
            <v>45308</v>
          </cell>
          <cell r="S277">
            <v>1</v>
          </cell>
          <cell r="T277">
            <v>45309</v>
          </cell>
          <cell r="U277">
            <v>45307</v>
          </cell>
          <cell r="V277">
            <v>45310</v>
          </cell>
          <cell r="W277">
            <v>45307</v>
          </cell>
          <cell r="X277">
            <v>1</v>
          </cell>
          <cell r="Y277">
            <v>45322</v>
          </cell>
          <cell r="AA277">
            <v>45314</v>
          </cell>
          <cell r="AB277">
            <v>45315</v>
          </cell>
          <cell r="AC277" t="str">
            <v>45000</v>
          </cell>
          <cell r="AD277" t="str">
            <v>3962078</v>
          </cell>
          <cell r="AE277" t="str">
            <v>3962306</v>
          </cell>
          <cell r="AF277" t="str">
            <v>3962097</v>
          </cell>
          <cell r="AG277" t="str">
            <v>3962316</v>
          </cell>
          <cell r="CD277">
            <v>45000</v>
          </cell>
          <cell r="CE277">
            <v>3962078</v>
          </cell>
          <cell r="CX277">
            <v>45206</v>
          </cell>
          <cell r="CY277">
            <v>3962306</v>
          </cell>
          <cell r="DD277">
            <v>45031</v>
          </cell>
          <cell r="DE277">
            <v>3962097</v>
          </cell>
          <cell r="DV277">
            <v>45206</v>
          </cell>
          <cell r="DW277">
            <v>3962316</v>
          </cell>
          <cell r="EF277">
            <v>45275</v>
          </cell>
          <cell r="EG277">
            <v>4062028</v>
          </cell>
          <cell r="EM277">
            <v>45308</v>
          </cell>
          <cell r="EX277">
            <v>45300</v>
          </cell>
          <cell r="EY277">
            <v>4062073</v>
          </cell>
          <cell r="RC277">
            <v>45314</v>
          </cell>
          <cell r="RD277">
            <v>45000</v>
          </cell>
          <cell r="RE277">
            <v>0</v>
          </cell>
          <cell r="RF277">
            <v>45206</v>
          </cell>
          <cell r="RG277">
            <v>0</v>
          </cell>
          <cell r="RH277">
            <v>45031</v>
          </cell>
          <cell r="RI277">
            <v>0</v>
          </cell>
          <cell r="RJ277">
            <v>0</v>
          </cell>
          <cell r="RK277">
            <v>45000</v>
          </cell>
          <cell r="RL277" t="str">
            <v>3962078</v>
          </cell>
          <cell r="RM277">
            <v>45206</v>
          </cell>
          <cell r="RN277" t="str">
            <v>3962306</v>
          </cell>
          <cell r="RO277">
            <v>45031</v>
          </cell>
          <cell r="RP277" t="str">
            <v>3962097</v>
          </cell>
          <cell r="RQ277">
            <v>45206</v>
          </cell>
          <cell r="RR277" t="str">
            <v>3962316</v>
          </cell>
          <cell r="RS277">
            <v>45275</v>
          </cell>
          <cell r="RT277">
            <v>4062028</v>
          </cell>
          <cell r="RU277">
            <v>0</v>
          </cell>
          <cell r="RV277">
            <v>0</v>
          </cell>
        </row>
        <row r="278">
          <cell r="A278">
            <v>269</v>
          </cell>
          <cell r="B278" t="str">
            <v>2024/02</v>
          </cell>
          <cell r="C278" t="str">
            <v>HRB8025</v>
          </cell>
          <cell r="D278">
            <v>80255353</v>
          </cell>
          <cell r="E278">
            <v>422688</v>
          </cell>
          <cell r="F278" t="str">
            <v>日本</v>
          </cell>
          <cell r="G278" t="str">
            <v>和同産業（株）</v>
          </cell>
          <cell r="H278" t="str">
            <v>制御盤</v>
          </cell>
          <cell r="I278" t="str">
            <v>南陵</v>
          </cell>
          <cell r="J278" t="str">
            <v>土岐</v>
          </cell>
          <cell r="K278">
            <v>45301</v>
          </cell>
          <cell r="L278">
            <v>1</v>
          </cell>
          <cell r="M278">
            <v>1</v>
          </cell>
          <cell r="N278">
            <v>45302</v>
          </cell>
          <cell r="O278">
            <v>1</v>
          </cell>
          <cell r="P278">
            <v>45303</v>
          </cell>
          <cell r="Q278">
            <v>1</v>
          </cell>
          <cell r="R278">
            <v>45308</v>
          </cell>
          <cell r="S278">
            <v>1</v>
          </cell>
          <cell r="T278">
            <v>45309</v>
          </cell>
          <cell r="U278">
            <v>45307</v>
          </cell>
          <cell r="V278">
            <v>45311</v>
          </cell>
          <cell r="W278">
            <v>45308</v>
          </cell>
          <cell r="X278">
            <v>1</v>
          </cell>
          <cell r="Y278">
            <v>45323</v>
          </cell>
          <cell r="AA278">
            <v>45314</v>
          </cell>
          <cell r="AB278">
            <v>45315</v>
          </cell>
          <cell r="AC278" t="str">
            <v>45306</v>
          </cell>
          <cell r="AD278" t="str">
            <v>4062032</v>
          </cell>
          <cell r="AE278" t="str">
            <v>3962306</v>
          </cell>
          <cell r="AF278" t="str">
            <v>3962309</v>
          </cell>
          <cell r="AG278" t="str">
            <v>4062046</v>
          </cell>
          <cell r="CF278">
            <v>45306</v>
          </cell>
          <cell r="CG278">
            <v>4062032</v>
          </cell>
          <cell r="CX278">
            <v>45206</v>
          </cell>
          <cell r="CY278">
            <v>3962306</v>
          </cell>
          <cell r="DF278">
            <v>45206</v>
          </cell>
          <cell r="DG278">
            <v>3962309</v>
          </cell>
          <cell r="DV278">
            <v>44941</v>
          </cell>
          <cell r="DW278">
            <v>4062046</v>
          </cell>
          <cell r="EF278">
            <v>45275</v>
          </cell>
          <cell r="EG278">
            <v>4062028</v>
          </cell>
          <cell r="EM278">
            <v>45308</v>
          </cell>
          <cell r="EX278">
            <v>45300</v>
          </cell>
          <cell r="EY278">
            <v>4062073</v>
          </cell>
          <cell r="RC278">
            <v>45314</v>
          </cell>
          <cell r="RD278">
            <v>45306</v>
          </cell>
          <cell r="RE278">
            <v>0</v>
          </cell>
          <cell r="RF278">
            <v>45206</v>
          </cell>
          <cell r="RG278">
            <v>0</v>
          </cell>
          <cell r="RH278">
            <v>45206</v>
          </cell>
          <cell r="RI278">
            <v>0</v>
          </cell>
          <cell r="RJ278">
            <v>0</v>
          </cell>
          <cell r="RK278">
            <v>45306</v>
          </cell>
          <cell r="RL278" t="str">
            <v>4062032</v>
          </cell>
          <cell r="RM278">
            <v>45206</v>
          </cell>
          <cell r="RN278" t="str">
            <v>3962306</v>
          </cell>
          <cell r="RO278">
            <v>45206</v>
          </cell>
          <cell r="RP278" t="str">
            <v>3962309</v>
          </cell>
          <cell r="RQ278">
            <v>44941</v>
          </cell>
          <cell r="RR278" t="str">
            <v>4062046</v>
          </cell>
          <cell r="RS278">
            <v>45275</v>
          </cell>
          <cell r="RT278">
            <v>4062028</v>
          </cell>
          <cell r="RU278">
            <v>0</v>
          </cell>
          <cell r="RV278">
            <v>0</v>
          </cell>
        </row>
        <row r="279">
          <cell r="A279">
            <v>270</v>
          </cell>
          <cell r="B279" t="str">
            <v>2024/02</v>
          </cell>
          <cell r="C279" t="str">
            <v>HRB8025.EXP</v>
          </cell>
          <cell r="D279">
            <v>80255349</v>
          </cell>
          <cell r="E279" t="str">
            <v>ASB0537</v>
          </cell>
          <cell r="F279" t="str">
            <v>韓国</v>
          </cell>
          <cell r="G279" t="str">
            <v>ＡＭＡＤＡ　ＫＯＲＥＡ　ＣＯ．，ＬＴＤ．</v>
          </cell>
          <cell r="H279" t="str">
            <v>制御盤</v>
          </cell>
          <cell r="I279" t="str">
            <v>南陵</v>
          </cell>
          <cell r="J279" t="str">
            <v>土岐</v>
          </cell>
          <cell r="K279">
            <v>45301</v>
          </cell>
          <cell r="L279">
            <v>1</v>
          </cell>
          <cell r="M279">
            <v>1</v>
          </cell>
          <cell r="N279">
            <v>45302</v>
          </cell>
          <cell r="O279">
            <v>1</v>
          </cell>
          <cell r="P279">
            <v>45303</v>
          </cell>
          <cell r="Q279">
            <v>1</v>
          </cell>
          <cell r="R279">
            <v>45309</v>
          </cell>
          <cell r="S279">
            <v>1</v>
          </cell>
          <cell r="T279">
            <v>45310</v>
          </cell>
          <cell r="U279">
            <v>45307</v>
          </cell>
          <cell r="V279">
            <v>45311</v>
          </cell>
          <cell r="W279">
            <v>45309</v>
          </cell>
          <cell r="X279">
            <v>1</v>
          </cell>
          <cell r="Y279">
            <v>45323</v>
          </cell>
          <cell r="AA279">
            <v>45316</v>
          </cell>
          <cell r="AB279">
            <v>45317</v>
          </cell>
          <cell r="AC279" t="str">
            <v>45108</v>
          </cell>
          <cell r="AD279" t="str">
            <v>3962187</v>
          </cell>
          <cell r="AE279" t="str">
            <v>3962306</v>
          </cell>
          <cell r="AF279" t="str">
            <v>3962289</v>
          </cell>
          <cell r="AG279" t="str">
            <v>3962318</v>
          </cell>
          <cell r="CP279">
            <v>45108</v>
          </cell>
          <cell r="CQ279">
            <v>3962187</v>
          </cell>
          <cell r="CX279">
            <v>45206</v>
          </cell>
          <cell r="CY279">
            <v>3962306</v>
          </cell>
          <cell r="DP279">
            <v>45176</v>
          </cell>
          <cell r="DQ279">
            <v>3962289</v>
          </cell>
          <cell r="EB279">
            <v>45206</v>
          </cell>
          <cell r="EC279">
            <v>3962318</v>
          </cell>
          <cell r="EF279">
            <v>45287</v>
          </cell>
          <cell r="EG279">
            <v>4062029</v>
          </cell>
          <cell r="EM279">
            <v>45308</v>
          </cell>
          <cell r="EX279">
            <v>45300</v>
          </cell>
          <cell r="EY279">
            <v>4062073</v>
          </cell>
          <cell r="GG279">
            <v>45031</v>
          </cell>
          <cell r="GH279">
            <v>3962156</v>
          </cell>
          <cell r="RC279">
            <v>45316</v>
          </cell>
          <cell r="RD279">
            <v>0</v>
          </cell>
          <cell r="RE279">
            <v>45108</v>
          </cell>
          <cell r="RF279">
            <v>45206</v>
          </cell>
          <cell r="RG279">
            <v>0</v>
          </cell>
          <cell r="RH279">
            <v>0</v>
          </cell>
          <cell r="RI279">
            <v>45176</v>
          </cell>
          <cell r="RJ279">
            <v>0</v>
          </cell>
          <cell r="RK279">
            <v>45108</v>
          </cell>
          <cell r="RL279" t="str">
            <v>3962187</v>
          </cell>
          <cell r="RM279">
            <v>45206</v>
          </cell>
          <cell r="RN279" t="str">
            <v>3962306</v>
          </cell>
          <cell r="RO279">
            <v>45176</v>
          </cell>
          <cell r="RP279" t="str">
            <v>3962289</v>
          </cell>
          <cell r="RQ279">
            <v>45206</v>
          </cell>
          <cell r="RR279" t="str">
            <v>3962318</v>
          </cell>
          <cell r="RS279">
            <v>45287</v>
          </cell>
          <cell r="RT279">
            <v>4062029</v>
          </cell>
          <cell r="RU279">
            <v>0</v>
          </cell>
          <cell r="RV279">
            <v>0</v>
          </cell>
        </row>
        <row r="280">
          <cell r="A280">
            <v>271</v>
          </cell>
          <cell r="B280" t="str">
            <v>2024/02</v>
          </cell>
          <cell r="C280" t="str">
            <v>HRB8025.EXP</v>
          </cell>
          <cell r="D280">
            <v>80255351</v>
          </cell>
          <cell r="E280" t="str">
            <v>ASB0538</v>
          </cell>
          <cell r="F280" t="str">
            <v>韓国</v>
          </cell>
          <cell r="G280" t="str">
            <v>ＡＭＡＤＡ　ＫＯＲＥＡ　ＣＯ．，ＬＴＤ．</v>
          </cell>
          <cell r="H280" t="str">
            <v>制御盤</v>
          </cell>
          <cell r="I280" t="str">
            <v>南陵</v>
          </cell>
          <cell r="J280" t="str">
            <v>土岐</v>
          </cell>
          <cell r="K280">
            <v>45301</v>
          </cell>
          <cell r="L280">
            <v>1</v>
          </cell>
          <cell r="M280">
            <v>1</v>
          </cell>
          <cell r="N280">
            <v>45302</v>
          </cell>
          <cell r="O280">
            <v>1</v>
          </cell>
          <cell r="P280">
            <v>45307</v>
          </cell>
          <cell r="Q280">
            <v>1</v>
          </cell>
          <cell r="R280">
            <v>45309</v>
          </cell>
          <cell r="S280">
            <v>1</v>
          </cell>
          <cell r="T280">
            <v>45310</v>
          </cell>
          <cell r="U280">
            <v>45308</v>
          </cell>
          <cell r="V280">
            <v>45314</v>
          </cell>
          <cell r="W280">
            <v>45310</v>
          </cell>
          <cell r="X280">
            <v>1</v>
          </cell>
          <cell r="Y280">
            <v>45324</v>
          </cell>
          <cell r="AA280">
            <v>45316</v>
          </cell>
          <cell r="AB280">
            <v>45317</v>
          </cell>
          <cell r="AC280" t="str">
            <v>45108</v>
          </cell>
          <cell r="AD280" t="str">
            <v>3962187</v>
          </cell>
          <cell r="AE280" t="str">
            <v>3962306</v>
          </cell>
          <cell r="AF280" t="str">
            <v>3962289</v>
          </cell>
          <cell r="AG280" t="str">
            <v>3962318</v>
          </cell>
          <cell r="CP280">
            <v>45108</v>
          </cell>
          <cell r="CQ280">
            <v>3962187</v>
          </cell>
          <cell r="CX280">
            <v>45206</v>
          </cell>
          <cell r="CY280">
            <v>3962306</v>
          </cell>
          <cell r="DP280">
            <v>45176</v>
          </cell>
          <cell r="DQ280">
            <v>3962289</v>
          </cell>
          <cell r="EB280">
            <v>45206</v>
          </cell>
          <cell r="EC280">
            <v>3962318</v>
          </cell>
          <cell r="EF280">
            <v>45287</v>
          </cell>
          <cell r="EG280">
            <v>4062029</v>
          </cell>
          <cell r="EM280">
            <v>45308</v>
          </cell>
          <cell r="EX280">
            <v>45300</v>
          </cell>
          <cell r="EY280">
            <v>4062073</v>
          </cell>
          <cell r="GG280">
            <v>45031</v>
          </cell>
          <cell r="GH280">
            <v>3962156</v>
          </cell>
          <cell r="RC280">
            <v>45316</v>
          </cell>
          <cell r="RD280">
            <v>0</v>
          </cell>
          <cell r="RE280">
            <v>45108</v>
          </cell>
          <cell r="RF280">
            <v>45206</v>
          </cell>
          <cell r="RG280">
            <v>0</v>
          </cell>
          <cell r="RH280">
            <v>0</v>
          </cell>
          <cell r="RI280">
            <v>45176</v>
          </cell>
          <cell r="RJ280">
            <v>0</v>
          </cell>
          <cell r="RK280">
            <v>45108</v>
          </cell>
          <cell r="RL280" t="str">
            <v>3962187</v>
          </cell>
          <cell r="RM280">
            <v>45206</v>
          </cell>
          <cell r="RN280" t="str">
            <v>3962306</v>
          </cell>
          <cell r="RO280">
            <v>45176</v>
          </cell>
          <cell r="RP280" t="str">
            <v>3962289</v>
          </cell>
          <cell r="RQ280">
            <v>45206</v>
          </cell>
          <cell r="RR280" t="str">
            <v>3962318</v>
          </cell>
          <cell r="RS280">
            <v>45287</v>
          </cell>
          <cell r="RT280">
            <v>4062029</v>
          </cell>
          <cell r="RU280">
            <v>0</v>
          </cell>
          <cell r="RV280">
            <v>0</v>
          </cell>
        </row>
        <row r="281">
          <cell r="A281">
            <v>272</v>
          </cell>
          <cell r="B281" t="str">
            <v>2024/02</v>
          </cell>
          <cell r="C281" t="str">
            <v>HRB2204</v>
          </cell>
          <cell r="D281">
            <v>22045116</v>
          </cell>
          <cell r="E281">
            <v>455922</v>
          </cell>
          <cell r="F281" t="str">
            <v>日本</v>
          </cell>
          <cell r="G281" t="str">
            <v>（株）タナック</v>
          </cell>
          <cell r="H281" t="str">
            <v>制御盤</v>
          </cell>
          <cell r="I281" t="str">
            <v>南陵</v>
          </cell>
          <cell r="J281" t="str">
            <v>土岐</v>
          </cell>
          <cell r="K281">
            <v>45302</v>
          </cell>
          <cell r="N281">
            <v>45303</v>
          </cell>
          <cell r="O281">
            <v>1</v>
          </cell>
          <cell r="P281">
            <v>45307</v>
          </cell>
          <cell r="Q281">
            <v>1</v>
          </cell>
          <cell r="R281">
            <v>45310</v>
          </cell>
          <cell r="S281">
            <v>1</v>
          </cell>
          <cell r="T281">
            <v>45311</v>
          </cell>
          <cell r="U281">
            <v>45311</v>
          </cell>
          <cell r="V281">
            <v>45314</v>
          </cell>
          <cell r="W281">
            <v>45314</v>
          </cell>
          <cell r="X281">
            <v>1</v>
          </cell>
          <cell r="Y281">
            <v>45325</v>
          </cell>
          <cell r="AA281">
            <v>45316</v>
          </cell>
          <cell r="AB281">
            <v>45317</v>
          </cell>
          <cell r="AC281" t="str">
            <v>44941</v>
          </cell>
          <cell r="AD281" t="str">
            <v>4062034</v>
          </cell>
          <cell r="AE281" t="str">
            <v>3962261</v>
          </cell>
          <cell r="AF281" t="str">
            <v>4062042</v>
          </cell>
          <cell r="AG281" t="str">
            <v>3962270</v>
          </cell>
          <cell r="CJ281">
            <v>44941</v>
          </cell>
          <cell r="CK281">
            <v>4062034</v>
          </cell>
          <cell r="CZ281">
            <v>45145</v>
          </cell>
          <cell r="DA281">
            <v>3962261</v>
          </cell>
          <cell r="DJ281">
            <v>45306</v>
          </cell>
          <cell r="DK281">
            <v>4062042</v>
          </cell>
          <cell r="DX281">
            <v>45200</v>
          </cell>
          <cell r="DY281">
            <v>3962270</v>
          </cell>
          <cell r="EH281">
            <v>45287</v>
          </cell>
          <cell r="EI281">
            <v>4062030</v>
          </cell>
          <cell r="EM281">
            <v>45308</v>
          </cell>
          <cell r="EP281">
            <v>45269</v>
          </cell>
          <cell r="EQ281">
            <v>4062065</v>
          </cell>
          <cell r="EX281">
            <v>45300</v>
          </cell>
          <cell r="EY281">
            <v>4062073</v>
          </cell>
          <cell r="RC281">
            <v>45316</v>
          </cell>
          <cell r="RD281">
            <v>44941</v>
          </cell>
          <cell r="RE281">
            <v>0</v>
          </cell>
          <cell r="RF281">
            <v>0</v>
          </cell>
          <cell r="RG281">
            <v>45145</v>
          </cell>
          <cell r="RH281">
            <v>45306</v>
          </cell>
          <cell r="RI281">
            <v>0</v>
          </cell>
          <cell r="RJ281">
            <v>0</v>
          </cell>
          <cell r="RK281">
            <v>44941</v>
          </cell>
          <cell r="RL281" t="str">
            <v>4062034</v>
          </cell>
          <cell r="RM281">
            <v>45145</v>
          </cell>
          <cell r="RN281" t="str">
            <v>3962261</v>
          </cell>
          <cell r="RO281">
            <v>45306</v>
          </cell>
          <cell r="RP281" t="str">
            <v>4062042</v>
          </cell>
          <cell r="RQ281">
            <v>45200</v>
          </cell>
          <cell r="RR281" t="str">
            <v>3962270</v>
          </cell>
          <cell r="RS281">
            <v>45287</v>
          </cell>
          <cell r="RT281">
            <v>4062030</v>
          </cell>
          <cell r="RU281">
            <v>0</v>
          </cell>
          <cell r="RV281">
            <v>0</v>
          </cell>
        </row>
        <row r="282">
          <cell r="A282">
            <v>273</v>
          </cell>
          <cell r="B282">
            <v>45292</v>
          </cell>
          <cell r="C282" t="str">
            <v>HRB1003 ATC</v>
          </cell>
          <cell r="D282" t="str">
            <v>RC130110</v>
          </cell>
          <cell r="F282" t="str">
            <v>EU</v>
          </cell>
          <cell r="G282" t="str">
            <v>AESA</v>
          </cell>
          <cell r="H282" t="str">
            <v>ATC盤</v>
          </cell>
          <cell r="I282" t="str">
            <v>須走</v>
          </cell>
          <cell r="J282" t="str">
            <v>土岐</v>
          </cell>
          <cell r="T282">
            <v>45310</v>
          </cell>
          <cell r="U282">
            <v>45310</v>
          </cell>
          <cell r="W282">
            <v>45315</v>
          </cell>
          <cell r="X282">
            <v>1</v>
          </cell>
          <cell r="Y282">
            <v>45338</v>
          </cell>
          <cell r="AA282">
            <v>45316</v>
          </cell>
          <cell r="AB282">
            <v>45317</v>
          </cell>
          <cell r="DB282" t="str">
            <v>　</v>
          </cell>
          <cell r="DC282" t="str">
            <v>　</v>
          </cell>
          <cell r="DL282" t="str">
            <v>　</v>
          </cell>
          <cell r="DM282" t="str">
            <v>　</v>
          </cell>
          <cell r="DZ282" t="str">
            <v>　</v>
          </cell>
          <cell r="EA282" t="str">
            <v>　</v>
          </cell>
          <cell r="EJ282" t="str">
            <v>　</v>
          </cell>
          <cell r="EK282" t="str">
            <v>　</v>
          </cell>
          <cell r="HM282">
            <v>45261</v>
          </cell>
          <cell r="HN282">
            <v>4062066</v>
          </cell>
          <cell r="RC282">
            <v>45316</v>
          </cell>
          <cell r="RD282">
            <v>0</v>
          </cell>
          <cell r="RE282">
            <v>0</v>
          </cell>
          <cell r="RF282">
            <v>0</v>
          </cell>
          <cell r="RG282">
            <v>0</v>
          </cell>
          <cell r="RH282">
            <v>0</v>
          </cell>
          <cell r="RI282">
            <v>0</v>
          </cell>
          <cell r="RJ282">
            <v>0</v>
          </cell>
          <cell r="RK282">
            <v>0</v>
          </cell>
          <cell r="RL282">
            <v>0</v>
          </cell>
          <cell r="RM282">
            <v>0</v>
          </cell>
          <cell r="RN282">
            <v>0</v>
          </cell>
          <cell r="RO282">
            <v>0</v>
          </cell>
          <cell r="RP282">
            <v>0</v>
          </cell>
          <cell r="RQ282">
            <v>0</v>
          </cell>
          <cell r="RR282">
            <v>0</v>
          </cell>
          <cell r="RS282">
            <v>0</v>
          </cell>
          <cell r="RT282">
            <v>0</v>
          </cell>
          <cell r="RU282">
            <v>0</v>
          </cell>
          <cell r="RV282">
            <v>0</v>
          </cell>
        </row>
        <row r="283">
          <cell r="A283">
            <v>274</v>
          </cell>
          <cell r="B283">
            <v>45292</v>
          </cell>
          <cell r="C283" t="str">
            <v>HRB1003 ATC</v>
          </cell>
          <cell r="D283" t="str">
            <v>RC130111</v>
          </cell>
          <cell r="F283" t="str">
            <v>EU</v>
          </cell>
          <cell r="G283" t="str">
            <v>AESA</v>
          </cell>
          <cell r="H283" t="str">
            <v>ATC盤</v>
          </cell>
          <cell r="I283" t="str">
            <v>須走</v>
          </cell>
          <cell r="J283" t="str">
            <v>土岐</v>
          </cell>
          <cell r="T283">
            <v>45310</v>
          </cell>
          <cell r="U283">
            <v>45310</v>
          </cell>
          <cell r="W283">
            <v>45315</v>
          </cell>
          <cell r="X283">
            <v>1</v>
          </cell>
          <cell r="Y283">
            <v>45338</v>
          </cell>
          <cell r="AA283">
            <v>45316</v>
          </cell>
          <cell r="AB283">
            <v>45317</v>
          </cell>
          <cell r="DB283" t="str">
            <v>　</v>
          </cell>
          <cell r="DC283" t="str">
            <v>　</v>
          </cell>
          <cell r="DL283" t="str">
            <v>　</v>
          </cell>
          <cell r="DM283" t="str">
            <v>　</v>
          </cell>
          <cell r="DZ283" t="str">
            <v>　</v>
          </cell>
          <cell r="EA283" t="str">
            <v>　</v>
          </cell>
          <cell r="EJ283" t="str">
            <v>　</v>
          </cell>
          <cell r="EK283" t="str">
            <v>　</v>
          </cell>
          <cell r="HM283">
            <v>45261</v>
          </cell>
          <cell r="HN283">
            <v>4062066</v>
          </cell>
          <cell r="RC283">
            <v>45316</v>
          </cell>
          <cell r="RD283">
            <v>0</v>
          </cell>
          <cell r="RE283">
            <v>0</v>
          </cell>
          <cell r="RF283">
            <v>0</v>
          </cell>
          <cell r="RG283">
            <v>0</v>
          </cell>
          <cell r="RH283">
            <v>0</v>
          </cell>
          <cell r="RI283">
            <v>0</v>
          </cell>
          <cell r="RJ283">
            <v>0</v>
          </cell>
          <cell r="RK283">
            <v>0</v>
          </cell>
          <cell r="RL283">
            <v>0</v>
          </cell>
          <cell r="RM283">
            <v>0</v>
          </cell>
          <cell r="RN283">
            <v>0</v>
          </cell>
          <cell r="RO283">
            <v>0</v>
          </cell>
          <cell r="RP283">
            <v>0</v>
          </cell>
          <cell r="RQ283">
            <v>0</v>
          </cell>
          <cell r="RR283">
            <v>0</v>
          </cell>
          <cell r="RS283">
            <v>0</v>
          </cell>
          <cell r="RT283">
            <v>0</v>
          </cell>
          <cell r="RU283">
            <v>0</v>
          </cell>
          <cell r="RV283">
            <v>0</v>
          </cell>
        </row>
        <row r="284">
          <cell r="A284">
            <v>275</v>
          </cell>
          <cell r="B284">
            <v>45324</v>
          </cell>
          <cell r="C284" t="str">
            <v>HRB3504 </v>
          </cell>
          <cell r="D284" t="str">
            <v>35045006 </v>
          </cell>
          <cell r="E284">
            <v>182622</v>
          </cell>
          <cell r="F284" t="str">
            <v>日本</v>
          </cell>
          <cell r="G284" t="str">
            <v> （株）日立建機カミーノ </v>
          </cell>
          <cell r="H284" t="str">
            <v>制御盤</v>
          </cell>
          <cell r="I284" t="str">
            <v>南陵</v>
          </cell>
          <cell r="J284" t="str">
            <v>富士宮</v>
          </cell>
          <cell r="K284">
            <v>45297</v>
          </cell>
          <cell r="L284">
            <v>1</v>
          </cell>
          <cell r="M284">
            <v>1</v>
          </cell>
          <cell r="N284">
            <v>45303</v>
          </cell>
          <cell r="O284">
            <v>0.9</v>
          </cell>
          <cell r="P284">
            <v>45308</v>
          </cell>
          <cell r="Q284">
            <v>1</v>
          </cell>
          <cell r="R284">
            <v>45310</v>
          </cell>
          <cell r="S284">
            <v>1</v>
          </cell>
          <cell r="T284">
            <v>45314</v>
          </cell>
          <cell r="U284">
            <v>45309</v>
          </cell>
          <cell r="V284">
            <v>45315</v>
          </cell>
          <cell r="W284">
            <v>45310</v>
          </cell>
          <cell r="X284">
            <v>1</v>
          </cell>
          <cell r="Y284">
            <v>45316</v>
          </cell>
          <cell r="Z284">
            <v>45316</v>
          </cell>
          <cell r="AC284" t="str">
            <v>44936</v>
          </cell>
          <cell r="AD284" t="str">
            <v>4062056</v>
          </cell>
          <cell r="AE284" t="str">
            <v>4062056</v>
          </cell>
          <cell r="AF284" t="str">
            <v>4062056</v>
          </cell>
          <cell r="AG284" t="str">
            <v>4062056</v>
          </cell>
          <cell r="CL284">
            <v>44936</v>
          </cell>
          <cell r="CM284">
            <v>4062056</v>
          </cell>
          <cell r="DB284">
            <v>44936</v>
          </cell>
          <cell r="DC284">
            <v>4062056</v>
          </cell>
          <cell r="DL284">
            <v>44936</v>
          </cell>
          <cell r="DM284">
            <v>4062056</v>
          </cell>
          <cell r="DZ284">
            <v>44936</v>
          </cell>
          <cell r="EA284">
            <v>4062056</v>
          </cell>
          <cell r="EJ284">
            <v>44936</v>
          </cell>
          <cell r="EK284">
            <v>4062056</v>
          </cell>
          <cell r="EM284">
            <v>45308</v>
          </cell>
          <cell r="GO284">
            <v>45202</v>
          </cell>
          <cell r="GP284">
            <v>4062007</v>
          </cell>
          <cell r="GU284">
            <v>45280</v>
          </cell>
          <cell r="GV284">
            <v>4062052</v>
          </cell>
          <cell r="RC284">
            <v>45316</v>
          </cell>
          <cell r="RD284">
            <v>0</v>
          </cell>
          <cell r="RE284">
            <v>0</v>
          </cell>
          <cell r="RF284">
            <v>0</v>
          </cell>
          <cell r="RG284">
            <v>0</v>
          </cell>
          <cell r="RH284">
            <v>0</v>
          </cell>
          <cell r="RI284">
            <v>0</v>
          </cell>
          <cell r="RJ284">
            <v>44936</v>
          </cell>
          <cell r="RK284">
            <v>0</v>
          </cell>
          <cell r="RL284">
            <v>0</v>
          </cell>
          <cell r="RM284">
            <v>0</v>
          </cell>
          <cell r="RN284">
            <v>0</v>
          </cell>
          <cell r="RO284">
            <v>0</v>
          </cell>
          <cell r="RP284">
            <v>0</v>
          </cell>
          <cell r="RQ284">
            <v>0</v>
          </cell>
          <cell r="RR284">
            <v>0</v>
          </cell>
          <cell r="RS284">
            <v>0</v>
          </cell>
          <cell r="RT284">
            <v>0</v>
          </cell>
          <cell r="RU284">
            <v>44936</v>
          </cell>
          <cell r="RV284" t="str">
            <v>4062056</v>
          </cell>
        </row>
        <row r="285">
          <cell r="A285">
            <v>276</v>
          </cell>
          <cell r="B285" t="str">
            <v>2024/02</v>
          </cell>
          <cell r="C285" t="str">
            <v>HRB1303</v>
          </cell>
          <cell r="D285">
            <v>13035476</v>
          </cell>
          <cell r="E285">
            <v>444855</v>
          </cell>
          <cell r="F285" t="str">
            <v>日本</v>
          </cell>
          <cell r="G285" t="str">
            <v>（有）昭和厨房設備</v>
          </cell>
          <cell r="H285" t="str">
            <v>制御盤</v>
          </cell>
          <cell r="I285" t="str">
            <v>南陵</v>
          </cell>
          <cell r="J285" t="str">
            <v>土岐</v>
          </cell>
          <cell r="K285">
            <v>45302</v>
          </cell>
          <cell r="L285">
            <v>1</v>
          </cell>
          <cell r="M285">
            <v>1</v>
          </cell>
          <cell r="O285">
            <v>1</v>
          </cell>
          <cell r="P285">
            <v>45308</v>
          </cell>
          <cell r="Q285">
            <v>1</v>
          </cell>
          <cell r="R285">
            <v>45310</v>
          </cell>
          <cell r="S285">
            <v>1</v>
          </cell>
          <cell r="T285">
            <v>45311</v>
          </cell>
          <cell r="U285">
            <v>45310</v>
          </cell>
          <cell r="V285">
            <v>45315</v>
          </cell>
          <cell r="W285">
            <v>45311</v>
          </cell>
          <cell r="X285">
            <v>1</v>
          </cell>
          <cell r="Y285">
            <v>45328</v>
          </cell>
          <cell r="AA285">
            <v>45321</v>
          </cell>
          <cell r="AB285">
            <v>45322</v>
          </cell>
          <cell r="AC285" t="str">
            <v>45206</v>
          </cell>
          <cell r="AD285" t="str">
            <v>3962300</v>
          </cell>
          <cell r="AE285" t="str">
            <v>3962306</v>
          </cell>
          <cell r="AF285" t="str">
            <v>3962263</v>
          </cell>
          <cell r="AG285" t="str">
            <v>4062046</v>
          </cell>
          <cell r="CH285">
            <v>45206</v>
          </cell>
          <cell r="CI285">
            <v>3962300</v>
          </cell>
          <cell r="CX285">
            <v>45206</v>
          </cell>
          <cell r="CY285">
            <v>3962306</v>
          </cell>
          <cell r="DH285">
            <v>45000</v>
          </cell>
          <cell r="DI285">
            <v>3962263</v>
          </cell>
          <cell r="DV285">
            <v>44941</v>
          </cell>
          <cell r="DW285">
            <v>4062046</v>
          </cell>
          <cell r="EF285">
            <v>45287</v>
          </cell>
          <cell r="EG285">
            <v>4062029</v>
          </cell>
          <cell r="EM285">
            <v>45308</v>
          </cell>
          <cell r="EN285">
            <v>45269</v>
          </cell>
          <cell r="EO285">
            <v>4062064</v>
          </cell>
          <cell r="EX285">
            <v>45300</v>
          </cell>
          <cell r="EY285">
            <v>4062073</v>
          </cell>
          <cell r="RC285">
            <v>45321</v>
          </cell>
          <cell r="RD285">
            <v>45206</v>
          </cell>
          <cell r="RE285">
            <v>0</v>
          </cell>
          <cell r="RF285">
            <v>45206</v>
          </cell>
          <cell r="RG285">
            <v>0</v>
          </cell>
          <cell r="RH285">
            <v>45000</v>
          </cell>
          <cell r="RI285">
            <v>0</v>
          </cell>
          <cell r="RJ285">
            <v>0</v>
          </cell>
          <cell r="RK285">
            <v>45206</v>
          </cell>
          <cell r="RL285" t="str">
            <v>3962300</v>
          </cell>
          <cell r="RM285">
            <v>45206</v>
          </cell>
          <cell r="RN285" t="str">
            <v>3962306</v>
          </cell>
          <cell r="RO285">
            <v>45000</v>
          </cell>
          <cell r="RP285" t="str">
            <v>3962263</v>
          </cell>
          <cell r="RQ285">
            <v>44941</v>
          </cell>
          <cell r="RR285" t="str">
            <v>4062046</v>
          </cell>
          <cell r="RS285">
            <v>45287</v>
          </cell>
          <cell r="RT285">
            <v>4062029</v>
          </cell>
          <cell r="RU285">
            <v>0</v>
          </cell>
          <cell r="RV285">
            <v>0</v>
          </cell>
        </row>
        <row r="286">
          <cell r="A286">
            <v>277</v>
          </cell>
          <cell r="B286" t="str">
            <v>2024/02</v>
          </cell>
          <cell r="C286" t="str">
            <v>HRB1303</v>
          </cell>
          <cell r="D286" t="str">
            <v>13035477</v>
          </cell>
          <cell r="E286">
            <v>444866</v>
          </cell>
          <cell r="F286" t="str">
            <v>日本</v>
          </cell>
          <cell r="G286" t="str">
            <v>松本金属（株）</v>
          </cell>
          <cell r="H286" t="str">
            <v>制御盤</v>
          </cell>
          <cell r="I286" t="str">
            <v>南陵</v>
          </cell>
          <cell r="J286" t="str">
            <v>土岐</v>
          </cell>
          <cell r="K286">
            <v>45303</v>
          </cell>
          <cell r="L286">
            <v>1</v>
          </cell>
          <cell r="M286">
            <v>1</v>
          </cell>
          <cell r="O286">
            <v>1</v>
          </cell>
          <cell r="P286">
            <v>45309</v>
          </cell>
          <cell r="Q286">
            <v>1</v>
          </cell>
          <cell r="R286">
            <v>45311</v>
          </cell>
          <cell r="S286">
            <v>1</v>
          </cell>
          <cell r="T286">
            <v>45314</v>
          </cell>
          <cell r="U286">
            <v>45310</v>
          </cell>
          <cell r="V286">
            <v>45316</v>
          </cell>
          <cell r="W286">
            <v>45311</v>
          </cell>
          <cell r="X286">
            <v>1</v>
          </cell>
          <cell r="Y286">
            <v>45329</v>
          </cell>
          <cell r="AA286">
            <v>45321</v>
          </cell>
          <cell r="AB286">
            <v>45322</v>
          </cell>
          <cell r="AC286" t="str">
            <v>45206</v>
          </cell>
          <cell r="AD286" t="str">
            <v>3962300</v>
          </cell>
          <cell r="AE286" t="str">
            <v>3962306</v>
          </cell>
          <cell r="AF286" t="str">
            <v>3962263</v>
          </cell>
          <cell r="AG286" t="str">
            <v>4062046</v>
          </cell>
          <cell r="CH286">
            <v>45206</v>
          </cell>
          <cell r="CI286">
            <v>3962300</v>
          </cell>
          <cell r="CX286">
            <v>45206</v>
          </cell>
          <cell r="CY286">
            <v>3962306</v>
          </cell>
          <cell r="DH286">
            <v>45000</v>
          </cell>
          <cell r="DI286">
            <v>3962263</v>
          </cell>
          <cell r="DV286">
            <v>44941</v>
          </cell>
          <cell r="DW286">
            <v>4062046</v>
          </cell>
          <cell r="EF286">
            <v>45287</v>
          </cell>
          <cell r="EG286">
            <v>4062029</v>
          </cell>
          <cell r="EM286">
            <v>45308</v>
          </cell>
          <cell r="EN286">
            <v>45269</v>
          </cell>
          <cell r="EO286">
            <v>4062064</v>
          </cell>
          <cell r="EX286">
            <v>45300</v>
          </cell>
          <cell r="EY286">
            <v>4062073</v>
          </cell>
          <cell r="RC286">
            <v>45321</v>
          </cell>
          <cell r="RD286">
            <v>45206</v>
          </cell>
          <cell r="RE286">
            <v>0</v>
          </cell>
          <cell r="RF286">
            <v>45206</v>
          </cell>
          <cell r="RG286">
            <v>0</v>
          </cell>
          <cell r="RH286">
            <v>45000</v>
          </cell>
          <cell r="RI286">
            <v>0</v>
          </cell>
          <cell r="RJ286">
            <v>0</v>
          </cell>
          <cell r="RK286">
            <v>45206</v>
          </cell>
          <cell r="RL286" t="str">
            <v>3962300</v>
          </cell>
          <cell r="RM286">
            <v>45206</v>
          </cell>
          <cell r="RN286" t="str">
            <v>3962306</v>
          </cell>
          <cell r="RO286">
            <v>45000</v>
          </cell>
          <cell r="RP286" t="str">
            <v>3962263</v>
          </cell>
          <cell r="RQ286">
            <v>44941</v>
          </cell>
          <cell r="RR286" t="str">
            <v>4062046</v>
          </cell>
          <cell r="RS286">
            <v>45287</v>
          </cell>
          <cell r="RT286">
            <v>4062029</v>
          </cell>
          <cell r="RU286">
            <v>0</v>
          </cell>
          <cell r="RV286">
            <v>0</v>
          </cell>
        </row>
        <row r="287">
          <cell r="A287">
            <v>278</v>
          </cell>
          <cell r="B287" t="str">
            <v>2024/02</v>
          </cell>
          <cell r="C287" t="str">
            <v>HRB1303</v>
          </cell>
          <cell r="D287" t="str">
            <v>13035478</v>
          </cell>
          <cell r="E287">
            <v>444877</v>
          </cell>
          <cell r="F287" t="str">
            <v>日本</v>
          </cell>
          <cell r="G287" t="str">
            <v>（株）アマダベンディングＳ部</v>
          </cell>
          <cell r="H287" t="str">
            <v>制御盤</v>
          </cell>
          <cell r="I287" t="str">
            <v>南陵</v>
          </cell>
          <cell r="J287" t="str">
            <v>土岐</v>
          </cell>
          <cell r="K287">
            <v>45303</v>
          </cell>
          <cell r="L287">
            <v>1</v>
          </cell>
          <cell r="M287">
            <v>1</v>
          </cell>
          <cell r="N287">
            <v>45303</v>
          </cell>
          <cell r="O287">
            <v>1</v>
          </cell>
          <cell r="P287">
            <v>45309</v>
          </cell>
          <cell r="Q287">
            <v>1</v>
          </cell>
          <cell r="R287">
            <v>45311</v>
          </cell>
          <cell r="S287">
            <v>1</v>
          </cell>
          <cell r="T287">
            <v>45314</v>
          </cell>
          <cell r="U287">
            <v>45310</v>
          </cell>
          <cell r="V287">
            <v>45316</v>
          </cell>
          <cell r="W287">
            <v>45311</v>
          </cell>
          <cell r="X287">
            <v>1</v>
          </cell>
          <cell r="Y287">
            <v>45329</v>
          </cell>
          <cell r="AA287">
            <v>45321</v>
          </cell>
          <cell r="AB287">
            <v>45322</v>
          </cell>
          <cell r="AC287" t="str">
            <v>45206</v>
          </cell>
          <cell r="AD287" t="str">
            <v>3962300</v>
          </cell>
          <cell r="AE287" t="str">
            <v>3962306</v>
          </cell>
          <cell r="AF287" t="str">
            <v>3962287</v>
          </cell>
          <cell r="AG287" t="str">
            <v>4062046</v>
          </cell>
          <cell r="CH287">
            <v>45206</v>
          </cell>
          <cell r="CI287">
            <v>3962300</v>
          </cell>
          <cell r="CX287">
            <v>45206</v>
          </cell>
          <cell r="CY287">
            <v>3962306</v>
          </cell>
          <cell r="DH287">
            <v>45176</v>
          </cell>
          <cell r="DI287">
            <v>3962287</v>
          </cell>
          <cell r="DV287">
            <v>44941</v>
          </cell>
          <cell r="DW287">
            <v>4062046</v>
          </cell>
          <cell r="EF287">
            <v>45287</v>
          </cell>
          <cell r="EG287">
            <v>4062029</v>
          </cell>
          <cell r="EM287">
            <v>45308</v>
          </cell>
          <cell r="EX287">
            <v>45300</v>
          </cell>
          <cell r="EY287">
            <v>4062073</v>
          </cell>
          <cell r="RC287">
            <v>45321</v>
          </cell>
          <cell r="RD287">
            <v>45206</v>
          </cell>
          <cell r="RE287">
            <v>0</v>
          </cell>
          <cell r="RF287">
            <v>45206</v>
          </cell>
          <cell r="RG287">
            <v>0</v>
          </cell>
          <cell r="RH287">
            <v>45176</v>
          </cell>
          <cell r="RI287">
            <v>0</v>
          </cell>
          <cell r="RJ287">
            <v>0</v>
          </cell>
          <cell r="RK287">
            <v>45206</v>
          </cell>
          <cell r="RL287" t="str">
            <v>3962300</v>
          </cell>
          <cell r="RM287">
            <v>45206</v>
          </cell>
          <cell r="RN287" t="str">
            <v>3962306</v>
          </cell>
          <cell r="RO287">
            <v>45176</v>
          </cell>
          <cell r="RP287" t="str">
            <v>3962287</v>
          </cell>
          <cell r="RQ287">
            <v>44941</v>
          </cell>
          <cell r="RR287" t="str">
            <v>4062046</v>
          </cell>
          <cell r="RS287">
            <v>45287</v>
          </cell>
          <cell r="RT287">
            <v>4062029</v>
          </cell>
          <cell r="RU287">
            <v>0</v>
          </cell>
          <cell r="RV287">
            <v>0</v>
          </cell>
        </row>
        <row r="288">
          <cell r="A288">
            <v>279</v>
          </cell>
          <cell r="B288" t="str">
            <v>2024/02</v>
          </cell>
          <cell r="C288" t="str">
            <v>HRB1303</v>
          </cell>
          <cell r="D288" t="str">
            <v>13035479</v>
          </cell>
          <cell r="E288">
            <v>466099</v>
          </cell>
          <cell r="F288" t="str">
            <v>日本</v>
          </cell>
          <cell r="G288" t="str">
            <v>（株）アマダベンディングＳ部</v>
          </cell>
          <cell r="H288" t="str">
            <v>制御盤</v>
          </cell>
          <cell r="I288" t="str">
            <v>南陵</v>
          </cell>
          <cell r="J288" t="str">
            <v>土岐</v>
          </cell>
          <cell r="K288">
            <v>45303</v>
          </cell>
          <cell r="L288">
            <v>1</v>
          </cell>
          <cell r="M288">
            <v>1</v>
          </cell>
          <cell r="N288">
            <v>45303</v>
          </cell>
          <cell r="O288">
            <v>1</v>
          </cell>
          <cell r="P288">
            <v>45310</v>
          </cell>
          <cell r="Q288">
            <v>1</v>
          </cell>
          <cell r="R288">
            <v>45314</v>
          </cell>
          <cell r="S288">
            <v>1</v>
          </cell>
          <cell r="T288">
            <v>45315</v>
          </cell>
          <cell r="U288">
            <v>45310</v>
          </cell>
          <cell r="V288">
            <v>45317</v>
          </cell>
          <cell r="W288">
            <v>45314</v>
          </cell>
          <cell r="X288">
            <v>1</v>
          </cell>
          <cell r="Y288">
            <v>45329</v>
          </cell>
          <cell r="AA288">
            <v>45321</v>
          </cell>
          <cell r="AB288">
            <v>45322</v>
          </cell>
          <cell r="AC288" t="str">
            <v/>
          </cell>
          <cell r="AD288" t="str">
            <v>3861656</v>
          </cell>
          <cell r="AE288" t="str">
            <v>3962306</v>
          </cell>
          <cell r="AF288" t="str">
            <v>3962287</v>
          </cell>
          <cell r="AG288" t="str">
            <v>4062046</v>
          </cell>
          <cell r="CI288">
            <v>3861656</v>
          </cell>
          <cell r="CX288">
            <v>45206</v>
          </cell>
          <cell r="CY288">
            <v>3962306</v>
          </cell>
          <cell r="DH288">
            <v>45176</v>
          </cell>
          <cell r="DI288">
            <v>3962287</v>
          </cell>
          <cell r="DV288">
            <v>44941</v>
          </cell>
          <cell r="DW288">
            <v>4062046</v>
          </cell>
          <cell r="EF288">
            <v>45287</v>
          </cell>
          <cell r="EG288">
            <v>4062029</v>
          </cell>
          <cell r="EM288">
            <v>45308</v>
          </cell>
          <cell r="EN288">
            <v>45301</v>
          </cell>
          <cell r="EO288">
            <v>4062071</v>
          </cell>
          <cell r="ET288">
            <v>45247</v>
          </cell>
          <cell r="EU288">
            <v>4062021</v>
          </cell>
          <cell r="EX288">
            <v>45300</v>
          </cell>
          <cell r="EY288">
            <v>4062073</v>
          </cell>
          <cell r="RC288">
            <v>45321</v>
          </cell>
          <cell r="RD288">
            <v>0</v>
          </cell>
          <cell r="RE288">
            <v>0</v>
          </cell>
          <cell r="RF288">
            <v>45206</v>
          </cell>
          <cell r="RG288">
            <v>0</v>
          </cell>
          <cell r="RH288">
            <v>45176</v>
          </cell>
          <cell r="RI288">
            <v>0</v>
          </cell>
          <cell r="RJ288">
            <v>0</v>
          </cell>
          <cell r="RK288">
            <v>0</v>
          </cell>
          <cell r="RL288" t="str">
            <v>3861656</v>
          </cell>
          <cell r="RM288">
            <v>45206</v>
          </cell>
          <cell r="RN288" t="str">
            <v>3962306</v>
          </cell>
          <cell r="RO288">
            <v>45176</v>
          </cell>
          <cell r="RP288" t="str">
            <v>3962287</v>
          </cell>
          <cell r="RQ288">
            <v>44941</v>
          </cell>
          <cell r="RR288" t="str">
            <v>4062046</v>
          </cell>
          <cell r="RS288">
            <v>45287</v>
          </cell>
          <cell r="RT288">
            <v>4062029</v>
          </cell>
          <cell r="RU288">
            <v>0</v>
          </cell>
          <cell r="RV288">
            <v>0</v>
          </cell>
        </row>
        <row r="289">
          <cell r="A289">
            <v>280</v>
          </cell>
          <cell r="B289">
            <v>45323</v>
          </cell>
          <cell r="C289" t="str">
            <v>HRB1003 ATC AAI</v>
          </cell>
          <cell r="D289" t="str">
            <v>ARC10069</v>
          </cell>
          <cell r="F289" t="str">
            <v>EXP</v>
          </cell>
          <cell r="G289" t="str">
            <v>AAI</v>
          </cell>
          <cell r="H289" t="str">
            <v>ATC盤</v>
          </cell>
          <cell r="I289" t="str">
            <v>須走</v>
          </cell>
          <cell r="J289" t="str">
            <v>土岐</v>
          </cell>
          <cell r="T289">
            <v>45317</v>
          </cell>
          <cell r="U289">
            <v>45318</v>
          </cell>
          <cell r="W289">
            <v>45318</v>
          </cell>
          <cell r="X289">
            <v>1</v>
          </cell>
          <cell r="Y289">
            <v>45344</v>
          </cell>
          <cell r="AA289">
            <v>45321</v>
          </cell>
          <cell r="AB289">
            <v>45322</v>
          </cell>
          <cell r="DB289" t="str">
            <v>　</v>
          </cell>
          <cell r="DC289" t="str">
            <v>　</v>
          </cell>
          <cell r="DL289" t="str">
            <v>　</v>
          </cell>
          <cell r="DM289" t="str">
            <v>　</v>
          </cell>
          <cell r="DZ289" t="str">
            <v>　</v>
          </cell>
          <cell r="EA289" t="str">
            <v>　</v>
          </cell>
          <cell r="EJ289" t="str">
            <v>　</v>
          </cell>
          <cell r="EK289" t="str">
            <v>　</v>
          </cell>
          <cell r="HN289">
            <v>3987707</v>
          </cell>
          <cell r="RC289">
            <v>45321</v>
          </cell>
          <cell r="RD289">
            <v>0</v>
          </cell>
          <cell r="RE289">
            <v>0</v>
          </cell>
          <cell r="RF289">
            <v>0</v>
          </cell>
          <cell r="RG289">
            <v>0</v>
          </cell>
          <cell r="RH289">
            <v>0</v>
          </cell>
          <cell r="RI289">
            <v>0</v>
          </cell>
          <cell r="RJ289">
            <v>0</v>
          </cell>
          <cell r="RK289">
            <v>0</v>
          </cell>
          <cell r="RL289">
            <v>0</v>
          </cell>
          <cell r="RM289">
            <v>0</v>
          </cell>
          <cell r="RN289">
            <v>0</v>
          </cell>
          <cell r="RO289">
            <v>0</v>
          </cell>
          <cell r="RP289">
            <v>0</v>
          </cell>
          <cell r="RQ289">
            <v>0</v>
          </cell>
          <cell r="RR289">
            <v>0</v>
          </cell>
          <cell r="RS289">
            <v>0</v>
          </cell>
          <cell r="RT289">
            <v>0</v>
          </cell>
          <cell r="RU289">
            <v>0</v>
          </cell>
          <cell r="RV289">
            <v>0</v>
          </cell>
        </row>
        <row r="290">
          <cell r="A290">
            <v>281</v>
          </cell>
          <cell r="B290">
            <v>45323</v>
          </cell>
          <cell r="C290" t="str">
            <v>HRB1003 ATC AAI</v>
          </cell>
          <cell r="D290" t="str">
            <v>ARC10070</v>
          </cell>
          <cell r="F290" t="str">
            <v>EXP</v>
          </cell>
          <cell r="G290" t="str">
            <v>AAI</v>
          </cell>
          <cell r="H290" t="str">
            <v>ATC盤</v>
          </cell>
          <cell r="I290" t="str">
            <v>須走</v>
          </cell>
          <cell r="J290" t="str">
            <v>土岐</v>
          </cell>
          <cell r="T290">
            <v>45317</v>
          </cell>
          <cell r="U290">
            <v>45318</v>
          </cell>
          <cell r="X290">
            <v>0.5</v>
          </cell>
          <cell r="Y290">
            <v>45344</v>
          </cell>
          <cell r="AA290">
            <v>45330</v>
          </cell>
          <cell r="AB290">
            <v>45331</v>
          </cell>
          <cell r="DB290" t="str">
            <v>　</v>
          </cell>
          <cell r="DC290" t="str">
            <v>　</v>
          </cell>
          <cell r="DL290" t="str">
            <v>　</v>
          </cell>
          <cell r="DM290" t="str">
            <v>　</v>
          </cell>
          <cell r="DZ290" t="str">
            <v>　</v>
          </cell>
          <cell r="EA290" t="str">
            <v>　</v>
          </cell>
          <cell r="EJ290" t="str">
            <v>　</v>
          </cell>
          <cell r="EK290" t="str">
            <v>　</v>
          </cell>
          <cell r="HN290">
            <v>3987707</v>
          </cell>
          <cell r="RC290">
            <v>45330</v>
          </cell>
          <cell r="RD290">
            <v>0</v>
          </cell>
          <cell r="RE290">
            <v>0</v>
          </cell>
          <cell r="RF290">
            <v>0</v>
          </cell>
          <cell r="RG290">
            <v>0</v>
          </cell>
          <cell r="RH290">
            <v>0</v>
          </cell>
          <cell r="RI290">
            <v>0</v>
          </cell>
          <cell r="RJ290">
            <v>0</v>
          </cell>
          <cell r="RK290">
            <v>0</v>
          </cell>
          <cell r="RL290">
            <v>0</v>
          </cell>
          <cell r="RM290">
            <v>0</v>
          </cell>
          <cell r="RN290">
            <v>0</v>
          </cell>
          <cell r="RO290">
            <v>0</v>
          </cell>
          <cell r="RP290">
            <v>0</v>
          </cell>
          <cell r="RQ290">
            <v>0</v>
          </cell>
          <cell r="RR290">
            <v>0</v>
          </cell>
          <cell r="RS290">
            <v>0</v>
          </cell>
          <cell r="RT290">
            <v>0</v>
          </cell>
          <cell r="RU290">
            <v>0</v>
          </cell>
          <cell r="RV290">
            <v>0</v>
          </cell>
        </row>
        <row r="291">
          <cell r="A291">
            <v>282</v>
          </cell>
          <cell r="B291">
            <v>45324</v>
          </cell>
          <cell r="C291" t="str">
            <v>HRB1003 AAI AC</v>
          </cell>
          <cell r="D291" t="str">
            <v>ARB10366</v>
          </cell>
          <cell r="E291" t="str">
            <v>THRB1366</v>
          </cell>
          <cell r="F291" t="str">
            <v>米国</v>
          </cell>
          <cell r="G291" t="str">
            <v>AAI</v>
          </cell>
          <cell r="H291" t="str">
            <v>制御盤</v>
          </cell>
          <cell r="I291" t="str">
            <v>南陵</v>
          </cell>
          <cell r="J291" t="str">
            <v>KD</v>
          </cell>
          <cell r="K291">
            <v>45304</v>
          </cell>
          <cell r="L291">
            <v>1</v>
          </cell>
          <cell r="M291">
            <v>1</v>
          </cell>
          <cell r="N291">
            <v>45304</v>
          </cell>
          <cell r="O291">
            <v>1</v>
          </cell>
          <cell r="P291">
            <v>45310</v>
          </cell>
          <cell r="Q291">
            <v>1</v>
          </cell>
          <cell r="R291">
            <v>45314</v>
          </cell>
          <cell r="S291">
            <v>1</v>
          </cell>
          <cell r="T291">
            <v>45315</v>
          </cell>
          <cell r="U291">
            <v>45311</v>
          </cell>
          <cell r="V291">
            <v>45317</v>
          </cell>
          <cell r="W291">
            <v>45314</v>
          </cell>
          <cell r="X291">
            <v>1</v>
          </cell>
          <cell r="Y291">
            <v>45332</v>
          </cell>
          <cell r="AA291">
            <v>45330</v>
          </cell>
          <cell r="AB291">
            <v>45331</v>
          </cell>
          <cell r="AC291" t="str">
            <v>45108</v>
          </cell>
          <cell r="AD291" t="str">
            <v>3962187</v>
          </cell>
          <cell r="AE291" t="str">
            <v>3962306</v>
          </cell>
          <cell r="AF291" t="str">
            <v>3962289</v>
          </cell>
          <cell r="AG291" t="str">
            <v>3962318</v>
          </cell>
          <cell r="CP291">
            <v>45108</v>
          </cell>
          <cell r="CQ291">
            <v>3962187</v>
          </cell>
          <cell r="CX291">
            <v>45206</v>
          </cell>
          <cell r="CY291">
            <v>3962306</v>
          </cell>
          <cell r="DP291">
            <v>45176</v>
          </cell>
          <cell r="DQ291">
            <v>3962289</v>
          </cell>
          <cell r="EB291">
            <v>45206</v>
          </cell>
          <cell r="EC291">
            <v>3962318</v>
          </cell>
          <cell r="EF291">
            <v>45287</v>
          </cell>
          <cell r="EG291">
            <v>4062029</v>
          </cell>
          <cell r="EM291">
            <v>45308</v>
          </cell>
          <cell r="EN291">
            <v>45301</v>
          </cell>
          <cell r="EO291">
            <v>4062071</v>
          </cell>
          <cell r="EX291">
            <v>45300</v>
          </cell>
          <cell r="EY291">
            <v>4062073</v>
          </cell>
          <cell r="RC291">
            <v>45330</v>
          </cell>
          <cell r="RD291">
            <v>0</v>
          </cell>
          <cell r="RE291">
            <v>45108</v>
          </cell>
          <cell r="RF291">
            <v>45206</v>
          </cell>
          <cell r="RG291">
            <v>0</v>
          </cell>
          <cell r="RH291">
            <v>0</v>
          </cell>
          <cell r="RI291">
            <v>45176</v>
          </cell>
          <cell r="RJ291">
            <v>0</v>
          </cell>
          <cell r="RK291">
            <v>45108</v>
          </cell>
          <cell r="RL291" t="str">
            <v>3962187</v>
          </cell>
          <cell r="RM291">
            <v>45206</v>
          </cell>
          <cell r="RN291" t="str">
            <v>3962306</v>
          </cell>
          <cell r="RO291">
            <v>45176</v>
          </cell>
          <cell r="RP291" t="str">
            <v>3962289</v>
          </cell>
          <cell r="RQ291">
            <v>45206</v>
          </cell>
          <cell r="RR291" t="str">
            <v>3962318</v>
          </cell>
          <cell r="RS291">
            <v>45287</v>
          </cell>
          <cell r="RT291">
            <v>4062029</v>
          </cell>
          <cell r="RU291">
            <v>0</v>
          </cell>
          <cell r="RV291">
            <v>0</v>
          </cell>
        </row>
        <row r="292">
          <cell r="A292">
            <v>283</v>
          </cell>
          <cell r="B292">
            <v>45324</v>
          </cell>
          <cell r="C292" t="str">
            <v>HRB1003 AAI AC</v>
          </cell>
          <cell r="D292" t="str">
            <v>ARB10367</v>
          </cell>
          <cell r="E292" t="str">
            <v>THRB1367</v>
          </cell>
          <cell r="F292" t="str">
            <v>米国</v>
          </cell>
          <cell r="G292" t="str">
            <v>AAI</v>
          </cell>
          <cell r="H292" t="str">
            <v>制御盤</v>
          </cell>
          <cell r="I292" t="str">
            <v>南陵</v>
          </cell>
          <cell r="J292" t="str">
            <v>KD</v>
          </cell>
          <cell r="K292">
            <v>45304</v>
          </cell>
          <cell r="L292">
            <v>1</v>
          </cell>
          <cell r="M292">
            <v>1</v>
          </cell>
          <cell r="N292">
            <v>45307</v>
          </cell>
          <cell r="O292">
            <v>1</v>
          </cell>
          <cell r="P292">
            <v>45311</v>
          </cell>
          <cell r="Q292">
            <v>1</v>
          </cell>
          <cell r="R292">
            <v>45315</v>
          </cell>
          <cell r="S292">
            <v>1</v>
          </cell>
          <cell r="T292">
            <v>45316</v>
          </cell>
          <cell r="U292">
            <v>45314</v>
          </cell>
          <cell r="V292">
            <v>45318</v>
          </cell>
          <cell r="W292">
            <v>45315</v>
          </cell>
          <cell r="X292">
            <v>1</v>
          </cell>
          <cell r="Y292">
            <v>45332</v>
          </cell>
          <cell r="AA292">
            <v>45330</v>
          </cell>
          <cell r="AB292">
            <v>45331</v>
          </cell>
          <cell r="AC292" t="str">
            <v>45108</v>
          </cell>
          <cell r="AD292" t="str">
            <v>3962187</v>
          </cell>
          <cell r="AE292" t="str">
            <v>3962306</v>
          </cell>
          <cell r="AF292" t="str">
            <v>3962289</v>
          </cell>
          <cell r="AG292" t="str">
            <v>3962318</v>
          </cell>
          <cell r="CP292">
            <v>45108</v>
          </cell>
          <cell r="CQ292">
            <v>3962187</v>
          </cell>
          <cell r="CX292">
            <v>45206</v>
          </cell>
          <cell r="CY292">
            <v>3962306</v>
          </cell>
          <cell r="DP292">
            <v>45176</v>
          </cell>
          <cell r="DQ292">
            <v>3962289</v>
          </cell>
          <cell r="EB292">
            <v>45206</v>
          </cell>
          <cell r="EC292">
            <v>3962318</v>
          </cell>
          <cell r="EF292">
            <v>45287</v>
          </cell>
          <cell r="EG292">
            <v>4062029</v>
          </cell>
          <cell r="EM292">
            <v>45308</v>
          </cell>
          <cell r="EN292">
            <v>45301</v>
          </cell>
          <cell r="EO292">
            <v>4062071</v>
          </cell>
          <cell r="EX292">
            <v>45300</v>
          </cell>
          <cell r="EY292">
            <v>4062073</v>
          </cell>
          <cell r="RC292">
            <v>45330</v>
          </cell>
          <cell r="RD292">
            <v>0</v>
          </cell>
          <cell r="RE292">
            <v>45108</v>
          </cell>
          <cell r="RF292">
            <v>45206</v>
          </cell>
          <cell r="RG292">
            <v>0</v>
          </cell>
          <cell r="RH292">
            <v>0</v>
          </cell>
          <cell r="RI292">
            <v>45176</v>
          </cell>
          <cell r="RJ292">
            <v>0</v>
          </cell>
          <cell r="RK292">
            <v>45108</v>
          </cell>
          <cell r="RL292" t="str">
            <v>3962187</v>
          </cell>
          <cell r="RM292">
            <v>45206</v>
          </cell>
          <cell r="RN292" t="str">
            <v>3962306</v>
          </cell>
          <cell r="RO292">
            <v>45176</v>
          </cell>
          <cell r="RP292" t="str">
            <v>3962289</v>
          </cell>
          <cell r="RQ292">
            <v>45206</v>
          </cell>
          <cell r="RR292" t="str">
            <v>3962318</v>
          </cell>
          <cell r="RS292">
            <v>45287</v>
          </cell>
          <cell r="RT292">
            <v>4062029</v>
          </cell>
          <cell r="RU292">
            <v>0</v>
          </cell>
          <cell r="RV292">
            <v>0</v>
          </cell>
        </row>
        <row r="293">
          <cell r="A293">
            <v>284</v>
          </cell>
          <cell r="B293">
            <v>45324</v>
          </cell>
          <cell r="C293" t="str">
            <v>HRB1003 AAI AC</v>
          </cell>
          <cell r="D293" t="str">
            <v>ARB10368</v>
          </cell>
          <cell r="E293" t="str">
            <v>THRB1368</v>
          </cell>
          <cell r="F293" t="str">
            <v>米国</v>
          </cell>
          <cell r="G293" t="str">
            <v>AAI</v>
          </cell>
          <cell r="H293" t="str">
            <v>制御盤</v>
          </cell>
          <cell r="I293" t="str">
            <v>南陵</v>
          </cell>
          <cell r="J293" t="str">
            <v>KD</v>
          </cell>
          <cell r="K293">
            <v>45304</v>
          </cell>
          <cell r="L293">
            <v>1</v>
          </cell>
          <cell r="M293">
            <v>1</v>
          </cell>
          <cell r="N293">
            <v>45308</v>
          </cell>
          <cell r="O293">
            <v>1</v>
          </cell>
          <cell r="P293">
            <v>45311</v>
          </cell>
          <cell r="Q293">
            <v>1</v>
          </cell>
          <cell r="R293">
            <v>45315</v>
          </cell>
          <cell r="S293">
            <v>1</v>
          </cell>
          <cell r="T293">
            <v>45316</v>
          </cell>
          <cell r="U293">
            <v>45315</v>
          </cell>
          <cell r="V293">
            <v>45318</v>
          </cell>
          <cell r="W293">
            <v>45316</v>
          </cell>
          <cell r="X293">
            <v>1</v>
          </cell>
          <cell r="Y293">
            <v>45332</v>
          </cell>
          <cell r="AA293">
            <v>45330</v>
          </cell>
          <cell r="AB293">
            <v>45331</v>
          </cell>
          <cell r="AC293" t="str">
            <v>45108</v>
          </cell>
          <cell r="AD293" t="str">
            <v>3962187</v>
          </cell>
          <cell r="AE293" t="str">
            <v>4062038</v>
          </cell>
          <cell r="AF293" t="str">
            <v>3962289</v>
          </cell>
          <cell r="AG293" t="str">
            <v>3962318</v>
          </cell>
          <cell r="CP293">
            <v>45108</v>
          </cell>
          <cell r="CQ293">
            <v>3962187</v>
          </cell>
          <cell r="CX293">
            <v>45306</v>
          </cell>
          <cell r="CY293">
            <v>4062038</v>
          </cell>
          <cell r="DP293">
            <v>45176</v>
          </cell>
          <cell r="DQ293">
            <v>3962289</v>
          </cell>
          <cell r="EB293">
            <v>45206</v>
          </cell>
          <cell r="EC293">
            <v>3962318</v>
          </cell>
          <cell r="EF293">
            <v>45287</v>
          </cell>
          <cell r="EG293">
            <v>4062029</v>
          </cell>
          <cell r="EM293">
            <v>45308</v>
          </cell>
          <cell r="EN293">
            <v>45301</v>
          </cell>
          <cell r="EO293">
            <v>4062071</v>
          </cell>
          <cell r="EX293">
            <v>45300</v>
          </cell>
          <cell r="EY293">
            <v>4062073</v>
          </cell>
          <cell r="RC293">
            <v>45330</v>
          </cell>
          <cell r="RD293">
            <v>0</v>
          </cell>
          <cell r="RE293">
            <v>45108</v>
          </cell>
          <cell r="RF293">
            <v>45306</v>
          </cell>
          <cell r="RG293">
            <v>0</v>
          </cell>
          <cell r="RH293">
            <v>0</v>
          </cell>
          <cell r="RI293">
            <v>45176</v>
          </cell>
          <cell r="RJ293">
            <v>0</v>
          </cell>
          <cell r="RK293">
            <v>45108</v>
          </cell>
          <cell r="RL293" t="str">
            <v>3962187</v>
          </cell>
          <cell r="RM293">
            <v>45306</v>
          </cell>
          <cell r="RN293" t="str">
            <v>4062038</v>
          </cell>
          <cell r="RO293">
            <v>45176</v>
          </cell>
          <cell r="RP293" t="str">
            <v>3962289</v>
          </cell>
          <cell r="RQ293">
            <v>45206</v>
          </cell>
          <cell r="RR293" t="str">
            <v>3962318</v>
          </cell>
          <cell r="RS293">
            <v>45287</v>
          </cell>
          <cell r="RT293">
            <v>4062029</v>
          </cell>
          <cell r="RU293">
            <v>0</v>
          </cell>
          <cell r="RV293">
            <v>0</v>
          </cell>
        </row>
        <row r="294">
          <cell r="A294">
            <v>285</v>
          </cell>
          <cell r="B294">
            <v>45324</v>
          </cell>
          <cell r="C294" t="str">
            <v>HRB1003 AAI AC</v>
          </cell>
          <cell r="D294" t="str">
            <v>ARB10373</v>
          </cell>
          <cell r="E294" t="str">
            <v>THRB1373</v>
          </cell>
          <cell r="F294" t="str">
            <v>米国</v>
          </cell>
          <cell r="G294" t="str">
            <v>AAI</v>
          </cell>
          <cell r="H294" t="str">
            <v>制御盤</v>
          </cell>
          <cell r="I294" t="str">
            <v>南陵</v>
          </cell>
          <cell r="J294" t="str">
            <v>KD</v>
          </cell>
          <cell r="K294">
            <v>45308</v>
          </cell>
          <cell r="L294">
            <v>1</v>
          </cell>
          <cell r="M294">
            <v>1</v>
          </cell>
          <cell r="N294">
            <v>45309</v>
          </cell>
          <cell r="O294">
            <v>1</v>
          </cell>
          <cell r="P294">
            <v>45314</v>
          </cell>
          <cell r="Q294">
            <v>1</v>
          </cell>
          <cell r="R294">
            <v>45316</v>
          </cell>
          <cell r="S294">
            <v>1</v>
          </cell>
          <cell r="T294">
            <v>45317</v>
          </cell>
          <cell r="U294">
            <v>45315</v>
          </cell>
          <cell r="V294">
            <v>45321</v>
          </cell>
          <cell r="W294">
            <v>45316</v>
          </cell>
          <cell r="X294">
            <v>1</v>
          </cell>
          <cell r="Y294">
            <v>45332</v>
          </cell>
          <cell r="AA294">
            <v>45330</v>
          </cell>
          <cell r="AB294">
            <v>45331</v>
          </cell>
          <cell r="AC294" t="str">
            <v>45108</v>
          </cell>
          <cell r="AD294" t="str">
            <v>3962187</v>
          </cell>
          <cell r="AE294" t="str">
            <v>4062038</v>
          </cell>
          <cell r="AF294" t="str">
            <v>3962289</v>
          </cell>
          <cell r="AG294" t="str">
            <v>3962318</v>
          </cell>
          <cell r="CP294">
            <v>45108</v>
          </cell>
          <cell r="CQ294">
            <v>3962187</v>
          </cell>
          <cell r="CX294">
            <v>45306</v>
          </cell>
          <cell r="CY294">
            <v>4062038</v>
          </cell>
          <cell r="DP294">
            <v>45176</v>
          </cell>
          <cell r="DQ294">
            <v>3962289</v>
          </cell>
          <cell r="EB294">
            <v>45206</v>
          </cell>
          <cell r="EC294">
            <v>3962318</v>
          </cell>
          <cell r="EF294">
            <v>45287</v>
          </cell>
          <cell r="EG294">
            <v>4062029</v>
          </cell>
          <cell r="EM294">
            <v>45315</v>
          </cell>
          <cell r="EN294">
            <v>45301</v>
          </cell>
          <cell r="EO294">
            <v>4062071</v>
          </cell>
          <cell r="EX294">
            <v>45300</v>
          </cell>
          <cell r="EY294">
            <v>4062073</v>
          </cell>
          <cell r="RC294">
            <v>45330</v>
          </cell>
          <cell r="RD294">
            <v>0</v>
          </cell>
          <cell r="RE294">
            <v>45108</v>
          </cell>
          <cell r="RF294">
            <v>45306</v>
          </cell>
          <cell r="RG294">
            <v>0</v>
          </cell>
          <cell r="RH294">
            <v>0</v>
          </cell>
          <cell r="RI294">
            <v>45176</v>
          </cell>
          <cell r="RJ294">
            <v>0</v>
          </cell>
          <cell r="RK294">
            <v>45108</v>
          </cell>
          <cell r="RL294" t="str">
            <v>3962187</v>
          </cell>
          <cell r="RM294">
            <v>45306</v>
          </cell>
          <cell r="RN294" t="str">
            <v>4062038</v>
          </cell>
          <cell r="RO294">
            <v>45176</v>
          </cell>
          <cell r="RP294" t="str">
            <v>3962289</v>
          </cell>
          <cell r="RQ294">
            <v>45206</v>
          </cell>
          <cell r="RR294" t="str">
            <v>3962318</v>
          </cell>
          <cell r="RS294">
            <v>45287</v>
          </cell>
          <cell r="RT294">
            <v>4062029</v>
          </cell>
          <cell r="RU294">
            <v>0</v>
          </cell>
          <cell r="RV294">
            <v>0</v>
          </cell>
        </row>
        <row r="295">
          <cell r="A295">
            <v>286</v>
          </cell>
          <cell r="B295">
            <v>45324</v>
          </cell>
          <cell r="C295" t="str">
            <v>HRB1303 AAI AC+L</v>
          </cell>
          <cell r="D295" t="str">
            <v>ARB30226</v>
          </cell>
          <cell r="E295" t="str">
            <v>THRB3226</v>
          </cell>
          <cell r="F295" t="str">
            <v>米国</v>
          </cell>
          <cell r="G295" t="str">
            <v>AAI</v>
          </cell>
          <cell r="H295" t="str">
            <v>制御盤</v>
          </cell>
          <cell r="I295" t="str">
            <v>南陵</v>
          </cell>
          <cell r="J295" t="str">
            <v>KD</v>
          </cell>
          <cell r="K295">
            <v>45309</v>
          </cell>
          <cell r="L295">
            <v>1</v>
          </cell>
          <cell r="M295">
            <v>1</v>
          </cell>
          <cell r="N295">
            <v>45310</v>
          </cell>
          <cell r="O295">
            <v>1</v>
          </cell>
          <cell r="P295">
            <v>45314</v>
          </cell>
          <cell r="Q295">
            <v>1</v>
          </cell>
          <cell r="R295">
            <v>45316</v>
          </cell>
          <cell r="S295">
            <v>1</v>
          </cell>
          <cell r="T295">
            <v>45317</v>
          </cell>
          <cell r="U295">
            <v>45316</v>
          </cell>
          <cell r="V295">
            <v>45321</v>
          </cell>
          <cell r="W295">
            <v>45316</v>
          </cell>
          <cell r="X295">
            <v>1</v>
          </cell>
          <cell r="Y295">
            <v>45332</v>
          </cell>
          <cell r="AA295">
            <v>45330</v>
          </cell>
          <cell r="AB295">
            <v>45331</v>
          </cell>
          <cell r="AC295" t="str">
            <v>45206</v>
          </cell>
          <cell r="AD295" t="str">
            <v>3962304</v>
          </cell>
          <cell r="AE295" t="str">
            <v>4062038</v>
          </cell>
          <cell r="AF295" t="str">
            <v>4062044</v>
          </cell>
          <cell r="AG295" t="str">
            <v>3962318</v>
          </cell>
          <cell r="CR295">
            <v>45206</v>
          </cell>
          <cell r="CS295">
            <v>3962304</v>
          </cell>
          <cell r="CX295">
            <v>45306</v>
          </cell>
          <cell r="CY295">
            <v>4062038</v>
          </cell>
          <cell r="DR295">
            <v>45311</v>
          </cell>
          <cell r="DS295">
            <v>4062044</v>
          </cell>
          <cell r="EB295">
            <v>45206</v>
          </cell>
          <cell r="EC295">
            <v>3962318</v>
          </cell>
          <cell r="EF295">
            <v>45287</v>
          </cell>
          <cell r="EG295">
            <v>4062029</v>
          </cell>
          <cell r="EM295">
            <v>45315</v>
          </cell>
          <cell r="EN295">
            <v>45301</v>
          </cell>
          <cell r="EO295">
            <v>4062071</v>
          </cell>
          <cell r="ER295">
            <v>44972</v>
          </cell>
          <cell r="ES295">
            <v>3962054</v>
          </cell>
          <cell r="EX295">
            <v>45300</v>
          </cell>
          <cell r="EY295">
            <v>4062073</v>
          </cell>
          <cell r="RC295">
            <v>45330</v>
          </cell>
          <cell r="RD295">
            <v>0</v>
          </cell>
          <cell r="RE295">
            <v>45206</v>
          </cell>
          <cell r="RF295">
            <v>45306</v>
          </cell>
          <cell r="RG295">
            <v>0</v>
          </cell>
          <cell r="RH295">
            <v>0</v>
          </cell>
          <cell r="RI295">
            <v>45311</v>
          </cell>
          <cell r="RJ295">
            <v>0</v>
          </cell>
          <cell r="RK295">
            <v>45206</v>
          </cell>
          <cell r="RL295" t="str">
            <v>3962304</v>
          </cell>
          <cell r="RM295">
            <v>45306</v>
          </cell>
          <cell r="RN295" t="str">
            <v>4062038</v>
          </cell>
          <cell r="RO295">
            <v>45311</v>
          </cell>
          <cell r="RP295" t="str">
            <v>4062044</v>
          </cell>
          <cell r="RQ295">
            <v>45206</v>
          </cell>
          <cell r="RR295" t="str">
            <v>3962318</v>
          </cell>
          <cell r="RS295">
            <v>45287</v>
          </cell>
          <cell r="RT295">
            <v>4062029</v>
          </cell>
          <cell r="RU295">
            <v>0</v>
          </cell>
          <cell r="RV295">
            <v>0</v>
          </cell>
        </row>
        <row r="296">
          <cell r="A296">
            <v>287</v>
          </cell>
          <cell r="B296">
            <v>45324</v>
          </cell>
          <cell r="C296" t="str">
            <v>HRB1303 AAI AC+L</v>
          </cell>
          <cell r="D296" t="str">
            <v>ARB30227</v>
          </cell>
          <cell r="E296" t="str">
            <v>THRB3227</v>
          </cell>
          <cell r="F296" t="str">
            <v>米国</v>
          </cell>
          <cell r="G296" t="str">
            <v>AAI</v>
          </cell>
          <cell r="H296" t="str">
            <v>制御盤</v>
          </cell>
          <cell r="I296" t="str">
            <v>南陵</v>
          </cell>
          <cell r="J296" t="str">
            <v>KD</v>
          </cell>
          <cell r="K296">
            <v>45310</v>
          </cell>
          <cell r="L296">
            <v>1</v>
          </cell>
          <cell r="M296">
            <v>1</v>
          </cell>
          <cell r="N296">
            <v>45311</v>
          </cell>
          <cell r="O296">
            <v>1</v>
          </cell>
          <cell r="P296">
            <v>45315</v>
          </cell>
          <cell r="Q296">
            <v>1</v>
          </cell>
          <cell r="R296">
            <v>45317</v>
          </cell>
          <cell r="S296">
            <v>1</v>
          </cell>
          <cell r="T296">
            <v>45318</v>
          </cell>
          <cell r="U296">
            <v>45316</v>
          </cell>
          <cell r="V296">
            <v>45322</v>
          </cell>
          <cell r="W296">
            <v>45317</v>
          </cell>
          <cell r="X296">
            <v>1</v>
          </cell>
          <cell r="Y296">
            <v>45332</v>
          </cell>
          <cell r="AA296">
            <v>45330</v>
          </cell>
          <cell r="AB296">
            <v>45331</v>
          </cell>
          <cell r="AC296" t="str">
            <v>45206</v>
          </cell>
          <cell r="AD296" t="str">
            <v>3962304</v>
          </cell>
          <cell r="AE296" t="str">
            <v>4062038</v>
          </cell>
          <cell r="AF296" t="str">
            <v>4062044</v>
          </cell>
          <cell r="AG296" t="str">
            <v>3962318</v>
          </cell>
          <cell r="CR296">
            <v>45206</v>
          </cell>
          <cell r="CS296">
            <v>3962304</v>
          </cell>
          <cell r="CX296">
            <v>45306</v>
          </cell>
          <cell r="CY296">
            <v>4062038</v>
          </cell>
          <cell r="DR296">
            <v>45311</v>
          </cell>
          <cell r="DS296">
            <v>4062044</v>
          </cell>
          <cell r="EB296">
            <v>45206</v>
          </cell>
          <cell r="EC296">
            <v>3962318</v>
          </cell>
          <cell r="EF296">
            <v>45287</v>
          </cell>
          <cell r="EG296">
            <v>4062029</v>
          </cell>
          <cell r="EM296">
            <v>45315</v>
          </cell>
          <cell r="EN296">
            <v>45301</v>
          </cell>
          <cell r="EO296">
            <v>4062071</v>
          </cell>
          <cell r="ER296">
            <v>44972</v>
          </cell>
          <cell r="ES296">
            <v>3962054</v>
          </cell>
          <cell r="EX296">
            <v>45300</v>
          </cell>
          <cell r="EY296">
            <v>4062073</v>
          </cell>
          <cell r="RC296">
            <v>45330</v>
          </cell>
          <cell r="RD296">
            <v>0</v>
          </cell>
          <cell r="RE296">
            <v>45206</v>
          </cell>
          <cell r="RF296">
            <v>45306</v>
          </cell>
          <cell r="RG296">
            <v>0</v>
          </cell>
          <cell r="RH296">
            <v>0</v>
          </cell>
          <cell r="RI296">
            <v>45311</v>
          </cell>
          <cell r="RJ296">
            <v>0</v>
          </cell>
          <cell r="RK296">
            <v>45206</v>
          </cell>
          <cell r="RL296" t="str">
            <v>3962304</v>
          </cell>
          <cell r="RM296">
            <v>45306</v>
          </cell>
          <cell r="RN296" t="str">
            <v>4062038</v>
          </cell>
          <cell r="RO296">
            <v>45311</v>
          </cell>
          <cell r="RP296" t="str">
            <v>4062044</v>
          </cell>
          <cell r="RQ296">
            <v>45206</v>
          </cell>
          <cell r="RR296" t="str">
            <v>3962318</v>
          </cell>
          <cell r="RS296">
            <v>45287</v>
          </cell>
          <cell r="RT296">
            <v>4062029</v>
          </cell>
          <cell r="RU296">
            <v>0</v>
          </cell>
          <cell r="RV296">
            <v>0</v>
          </cell>
        </row>
        <row r="297">
          <cell r="A297">
            <v>288</v>
          </cell>
          <cell r="B297">
            <v>45324</v>
          </cell>
          <cell r="C297" t="str">
            <v>HRB1303 AAI AC+L</v>
          </cell>
          <cell r="D297" t="str">
            <v>ARB30228</v>
          </cell>
          <cell r="E297" t="str">
            <v>THRB3228</v>
          </cell>
          <cell r="F297" t="str">
            <v>米国</v>
          </cell>
          <cell r="G297" t="str">
            <v>AAI</v>
          </cell>
          <cell r="H297" t="str">
            <v>制御盤</v>
          </cell>
          <cell r="I297" t="str">
            <v>南陵</v>
          </cell>
          <cell r="J297" t="str">
            <v>KD</v>
          </cell>
          <cell r="K297">
            <v>45311</v>
          </cell>
          <cell r="L297">
            <v>1</v>
          </cell>
          <cell r="M297">
            <v>1</v>
          </cell>
          <cell r="N297">
            <v>45314</v>
          </cell>
          <cell r="O297">
            <v>1</v>
          </cell>
          <cell r="P297">
            <v>45315</v>
          </cell>
          <cell r="Q297">
            <v>1</v>
          </cell>
          <cell r="R297">
            <v>45317</v>
          </cell>
          <cell r="S297">
            <v>1</v>
          </cell>
          <cell r="T297">
            <v>45318</v>
          </cell>
          <cell r="U297">
            <v>45317</v>
          </cell>
          <cell r="V297">
            <v>45322</v>
          </cell>
          <cell r="W297">
            <v>45321</v>
          </cell>
          <cell r="X297">
            <v>1</v>
          </cell>
          <cell r="Y297">
            <v>45332</v>
          </cell>
          <cell r="AA297">
            <v>45330</v>
          </cell>
          <cell r="AB297">
            <v>45331</v>
          </cell>
          <cell r="AC297" t="str">
            <v>45206</v>
          </cell>
          <cell r="AD297" t="str">
            <v>3962304</v>
          </cell>
          <cell r="AE297" t="str">
            <v>4062038</v>
          </cell>
          <cell r="AF297" t="str">
            <v>4062044</v>
          </cell>
          <cell r="AG297" t="str">
            <v>3962318</v>
          </cell>
          <cell r="CR297">
            <v>45206</v>
          </cell>
          <cell r="CS297">
            <v>3962304</v>
          </cell>
          <cell r="CX297">
            <v>45306</v>
          </cell>
          <cell r="CY297">
            <v>4062038</v>
          </cell>
          <cell r="DR297">
            <v>45311</v>
          </cell>
          <cell r="DS297">
            <v>4062044</v>
          </cell>
          <cell r="EB297">
            <v>45206</v>
          </cell>
          <cell r="EC297">
            <v>3962318</v>
          </cell>
          <cell r="EF297">
            <v>44941</v>
          </cell>
          <cell r="EG297">
            <v>4062031</v>
          </cell>
          <cell r="EM297">
            <v>45315</v>
          </cell>
          <cell r="EN297">
            <v>45301</v>
          </cell>
          <cell r="EO297">
            <v>4062071</v>
          </cell>
          <cell r="ER297">
            <v>44972</v>
          </cell>
          <cell r="ES297">
            <v>3962054</v>
          </cell>
          <cell r="EX297">
            <v>45300</v>
          </cell>
          <cell r="EY297">
            <v>4062073</v>
          </cell>
          <cell r="RC297">
            <v>45330</v>
          </cell>
          <cell r="RD297">
            <v>0</v>
          </cell>
          <cell r="RE297">
            <v>45206</v>
          </cell>
          <cell r="RF297">
            <v>45306</v>
          </cell>
          <cell r="RG297">
            <v>0</v>
          </cell>
          <cell r="RH297">
            <v>0</v>
          </cell>
          <cell r="RI297">
            <v>45311</v>
          </cell>
          <cell r="RJ297">
            <v>0</v>
          </cell>
          <cell r="RK297">
            <v>45206</v>
          </cell>
          <cell r="RL297" t="str">
            <v>3962304</v>
          </cell>
          <cell r="RM297">
            <v>45306</v>
          </cell>
          <cell r="RN297" t="str">
            <v>4062038</v>
          </cell>
          <cell r="RO297">
            <v>45311</v>
          </cell>
          <cell r="RP297" t="str">
            <v>4062044</v>
          </cell>
          <cell r="RQ297">
            <v>45206</v>
          </cell>
          <cell r="RR297" t="str">
            <v>3962318</v>
          </cell>
          <cell r="RS297">
            <v>44941</v>
          </cell>
          <cell r="RT297">
            <v>4062031</v>
          </cell>
          <cell r="RU297">
            <v>0</v>
          </cell>
          <cell r="RV297">
            <v>0</v>
          </cell>
        </row>
        <row r="298">
          <cell r="A298">
            <v>289</v>
          </cell>
          <cell r="B298">
            <v>45324</v>
          </cell>
          <cell r="C298" t="str">
            <v>HRB1303 AAI AC+L</v>
          </cell>
          <cell r="D298" t="str">
            <v>ARB30229</v>
          </cell>
          <cell r="E298" t="str">
            <v>THRB3229</v>
          </cell>
          <cell r="F298" t="str">
            <v>米国</v>
          </cell>
          <cell r="G298" t="str">
            <v>AAI</v>
          </cell>
          <cell r="H298" t="str">
            <v>制御盤</v>
          </cell>
          <cell r="I298" t="str">
            <v>南陵</v>
          </cell>
          <cell r="J298" t="str">
            <v>KD</v>
          </cell>
          <cell r="K298">
            <v>45314</v>
          </cell>
          <cell r="L298">
            <v>1</v>
          </cell>
          <cell r="M298">
            <v>1</v>
          </cell>
          <cell r="N298">
            <v>45315</v>
          </cell>
          <cell r="O298">
            <v>1</v>
          </cell>
          <cell r="P298">
            <v>45316</v>
          </cell>
          <cell r="Q298">
            <v>1</v>
          </cell>
          <cell r="R298">
            <v>45318</v>
          </cell>
          <cell r="S298">
            <v>1</v>
          </cell>
          <cell r="T298">
            <v>45321</v>
          </cell>
          <cell r="U298">
            <v>45318</v>
          </cell>
          <cell r="V298">
            <v>45323</v>
          </cell>
          <cell r="W298">
            <v>45321</v>
          </cell>
          <cell r="X298">
            <v>1</v>
          </cell>
          <cell r="Y298">
            <v>45332</v>
          </cell>
          <cell r="AA298">
            <v>45330</v>
          </cell>
          <cell r="AB298">
            <v>45331</v>
          </cell>
          <cell r="AC298" t="str">
            <v>45206</v>
          </cell>
          <cell r="AD298" t="str">
            <v>3962304</v>
          </cell>
          <cell r="AE298" t="str">
            <v>4062038</v>
          </cell>
          <cell r="AF298" t="str">
            <v>4062044</v>
          </cell>
          <cell r="AG298" t="str">
            <v>3962318</v>
          </cell>
          <cell r="CR298">
            <v>45206</v>
          </cell>
          <cell r="CS298">
            <v>3962304</v>
          </cell>
          <cell r="CX298">
            <v>45306</v>
          </cell>
          <cell r="CY298">
            <v>4062038</v>
          </cell>
          <cell r="DR298">
            <v>45311</v>
          </cell>
          <cell r="DS298">
            <v>4062044</v>
          </cell>
          <cell r="EB298">
            <v>45206</v>
          </cell>
          <cell r="EC298">
            <v>3962318</v>
          </cell>
          <cell r="EF298">
            <v>44941</v>
          </cell>
          <cell r="EG298">
            <v>4062031</v>
          </cell>
          <cell r="EM298">
            <v>45315</v>
          </cell>
          <cell r="EN298">
            <v>45301</v>
          </cell>
          <cell r="EO298">
            <v>4062071</v>
          </cell>
          <cell r="ER298">
            <v>44972</v>
          </cell>
          <cell r="ES298">
            <v>3962054</v>
          </cell>
          <cell r="EX298">
            <v>45300</v>
          </cell>
          <cell r="EY298">
            <v>4062073</v>
          </cell>
          <cell r="RC298">
            <v>45330</v>
          </cell>
          <cell r="RD298">
            <v>0</v>
          </cell>
          <cell r="RE298">
            <v>45206</v>
          </cell>
          <cell r="RF298">
            <v>45306</v>
          </cell>
          <cell r="RG298">
            <v>0</v>
          </cell>
          <cell r="RH298">
            <v>0</v>
          </cell>
          <cell r="RI298">
            <v>45311</v>
          </cell>
          <cell r="RJ298">
            <v>0</v>
          </cell>
          <cell r="RK298">
            <v>45206</v>
          </cell>
          <cell r="RL298" t="str">
            <v>3962304</v>
          </cell>
          <cell r="RM298">
            <v>45306</v>
          </cell>
          <cell r="RN298" t="str">
            <v>4062038</v>
          </cell>
          <cell r="RO298">
            <v>45311</v>
          </cell>
          <cell r="RP298" t="str">
            <v>4062044</v>
          </cell>
          <cell r="RQ298">
            <v>45206</v>
          </cell>
          <cell r="RR298" t="str">
            <v>3962318</v>
          </cell>
          <cell r="RS298">
            <v>44941</v>
          </cell>
          <cell r="RT298">
            <v>4062031</v>
          </cell>
          <cell r="RU298">
            <v>0</v>
          </cell>
          <cell r="RV298">
            <v>0</v>
          </cell>
        </row>
        <row r="299">
          <cell r="A299">
            <v>290</v>
          </cell>
          <cell r="B299">
            <v>45383</v>
          </cell>
          <cell r="C299" t="str">
            <v>HRB1003 ATC AAI</v>
          </cell>
          <cell r="D299" t="str">
            <v>ARC10071</v>
          </cell>
          <cell r="F299" t="str">
            <v>EXP</v>
          </cell>
          <cell r="G299" t="str">
            <v>AAI</v>
          </cell>
          <cell r="H299" t="str">
            <v>ATC盤</v>
          </cell>
          <cell r="I299" t="str">
            <v>須走</v>
          </cell>
          <cell r="J299" t="str">
            <v>土岐</v>
          </cell>
          <cell r="T299">
            <v>45323</v>
          </cell>
          <cell r="U299">
            <v>45323</v>
          </cell>
          <cell r="W299">
            <v>45335</v>
          </cell>
          <cell r="X299">
            <v>1</v>
          </cell>
          <cell r="Y299">
            <v>45351</v>
          </cell>
          <cell r="AA299">
            <v>45337</v>
          </cell>
          <cell r="AB299">
            <v>45338</v>
          </cell>
          <cell r="DB299" t="str">
            <v>　</v>
          </cell>
          <cell r="DC299" t="str">
            <v>　</v>
          </cell>
          <cell r="DL299" t="str">
            <v>　</v>
          </cell>
          <cell r="DM299" t="str">
            <v>　</v>
          </cell>
          <cell r="DZ299" t="str">
            <v>　</v>
          </cell>
          <cell r="EA299" t="str">
            <v>　</v>
          </cell>
          <cell r="EJ299" t="str">
            <v>　</v>
          </cell>
          <cell r="EK299" t="str">
            <v>　</v>
          </cell>
          <cell r="HN299">
            <v>3987707</v>
          </cell>
          <cell r="RC299">
            <v>45337</v>
          </cell>
          <cell r="RD299">
            <v>0</v>
          </cell>
          <cell r="RE299">
            <v>0</v>
          </cell>
          <cell r="RF299">
            <v>0</v>
          </cell>
          <cell r="RG299">
            <v>0</v>
          </cell>
          <cell r="RH299">
            <v>0</v>
          </cell>
          <cell r="RI299">
            <v>0</v>
          </cell>
          <cell r="RJ299">
            <v>0</v>
          </cell>
          <cell r="RK299">
            <v>0</v>
          </cell>
          <cell r="RL299">
            <v>0</v>
          </cell>
          <cell r="RM299">
            <v>0</v>
          </cell>
          <cell r="RN299">
            <v>0</v>
          </cell>
          <cell r="RO299">
            <v>0</v>
          </cell>
          <cell r="RP299">
            <v>0</v>
          </cell>
          <cell r="RQ299">
            <v>0</v>
          </cell>
          <cell r="RR299">
            <v>0</v>
          </cell>
          <cell r="RS299">
            <v>0</v>
          </cell>
          <cell r="RT299">
            <v>0</v>
          </cell>
          <cell r="RU299">
            <v>0</v>
          </cell>
          <cell r="RV299">
            <v>0</v>
          </cell>
        </row>
        <row r="300">
          <cell r="A300">
            <v>291</v>
          </cell>
          <cell r="B300">
            <v>45383</v>
          </cell>
          <cell r="C300" t="str">
            <v>HRB1003 ATC AAI</v>
          </cell>
          <cell r="D300" t="str">
            <v>ARC10072</v>
          </cell>
          <cell r="F300" t="str">
            <v>EXP</v>
          </cell>
          <cell r="G300" t="str">
            <v>AAI</v>
          </cell>
          <cell r="H300" t="str">
            <v>ATC盤</v>
          </cell>
          <cell r="I300" t="str">
            <v>須走</v>
          </cell>
          <cell r="J300" t="str">
            <v>土岐</v>
          </cell>
          <cell r="T300">
            <v>45323</v>
          </cell>
          <cell r="U300">
            <v>45323</v>
          </cell>
          <cell r="W300">
            <v>45335</v>
          </cell>
          <cell r="X300">
            <v>1</v>
          </cell>
          <cell r="Y300">
            <v>45351</v>
          </cell>
          <cell r="AA300">
            <v>45337</v>
          </cell>
          <cell r="AB300">
            <v>45338</v>
          </cell>
          <cell r="DB300" t="str">
            <v>　</v>
          </cell>
          <cell r="DC300" t="str">
            <v>　</v>
          </cell>
          <cell r="DL300" t="str">
            <v>　</v>
          </cell>
          <cell r="DM300" t="str">
            <v>　</v>
          </cell>
          <cell r="DZ300" t="str">
            <v>　</v>
          </cell>
          <cell r="EA300" t="str">
            <v>　</v>
          </cell>
          <cell r="EJ300" t="str">
            <v>　</v>
          </cell>
          <cell r="EK300" t="str">
            <v>　</v>
          </cell>
          <cell r="HN300">
            <v>3987707</v>
          </cell>
          <cell r="RC300">
            <v>45337</v>
          </cell>
          <cell r="RD300">
            <v>0</v>
          </cell>
          <cell r="RE300">
            <v>0</v>
          </cell>
          <cell r="RF300">
            <v>0</v>
          </cell>
          <cell r="RG300">
            <v>0</v>
          </cell>
          <cell r="RH300">
            <v>0</v>
          </cell>
          <cell r="RI300">
            <v>0</v>
          </cell>
          <cell r="RJ300">
            <v>0</v>
          </cell>
          <cell r="RK300">
            <v>0</v>
          </cell>
          <cell r="RL300">
            <v>0</v>
          </cell>
          <cell r="RM300">
            <v>0</v>
          </cell>
          <cell r="RN300">
            <v>0</v>
          </cell>
          <cell r="RO300">
            <v>0</v>
          </cell>
          <cell r="RP300">
            <v>0</v>
          </cell>
          <cell r="RQ300">
            <v>0</v>
          </cell>
          <cell r="RR300">
            <v>0</v>
          </cell>
          <cell r="RS300">
            <v>0</v>
          </cell>
          <cell r="RT300">
            <v>0</v>
          </cell>
          <cell r="RU300">
            <v>0</v>
          </cell>
          <cell r="RV300">
            <v>0</v>
          </cell>
        </row>
        <row r="301">
          <cell r="A301">
            <v>292</v>
          </cell>
          <cell r="B301">
            <v>45353</v>
          </cell>
          <cell r="C301" t="str">
            <v>HRB1303.EXP</v>
          </cell>
          <cell r="D301" t="str">
            <v>13035482</v>
          </cell>
          <cell r="E301" t="str">
            <v>ASB0531</v>
          </cell>
          <cell r="F301" t="str">
            <v>南アフリカ共和国</v>
          </cell>
          <cell r="G301" t="str">
            <v>ＡＭＡＤＡ　（ＵＫ）　ＪＯＨＡＮＮＥＳＢ</v>
          </cell>
          <cell r="H301" t="str">
            <v>制御盤</v>
          </cell>
          <cell r="I301" t="str">
            <v>南陵</v>
          </cell>
          <cell r="J301" t="str">
            <v>土岐</v>
          </cell>
          <cell r="K301">
            <v>45314</v>
          </cell>
          <cell r="L301">
            <v>1</v>
          </cell>
          <cell r="M301">
            <v>1</v>
          </cell>
          <cell r="N301">
            <v>45315</v>
          </cell>
          <cell r="O301">
            <v>1</v>
          </cell>
          <cell r="P301">
            <v>45316</v>
          </cell>
          <cell r="Q301">
            <v>1</v>
          </cell>
          <cell r="R301">
            <v>45318</v>
          </cell>
          <cell r="S301">
            <v>1</v>
          </cell>
          <cell r="T301">
            <v>45321</v>
          </cell>
          <cell r="U301">
            <v>45318</v>
          </cell>
          <cell r="V301">
            <v>45323</v>
          </cell>
          <cell r="W301">
            <v>45321</v>
          </cell>
          <cell r="X301">
            <v>1</v>
          </cell>
          <cell r="Y301">
            <v>45339</v>
          </cell>
          <cell r="AA301">
            <v>45337</v>
          </cell>
          <cell r="AB301">
            <v>45338</v>
          </cell>
          <cell r="AC301" t="str">
            <v>45206</v>
          </cell>
          <cell r="AD301" t="str">
            <v>3962304</v>
          </cell>
          <cell r="AE301" t="str">
            <v>4062038</v>
          </cell>
          <cell r="AF301" t="str">
            <v>4062044</v>
          </cell>
          <cell r="AG301" t="str">
            <v>3962318</v>
          </cell>
          <cell r="CR301">
            <v>45206</v>
          </cell>
          <cell r="CS301">
            <v>3962304</v>
          </cell>
          <cell r="CX301">
            <v>45306</v>
          </cell>
          <cell r="CY301">
            <v>4062038</v>
          </cell>
          <cell r="DR301">
            <v>45311</v>
          </cell>
          <cell r="DS301">
            <v>4062044</v>
          </cell>
          <cell r="EB301">
            <v>45206</v>
          </cell>
          <cell r="EC301">
            <v>3962318</v>
          </cell>
          <cell r="EF301">
            <v>44941</v>
          </cell>
          <cell r="EG301">
            <v>4062031</v>
          </cell>
          <cell r="EM301">
            <v>45315</v>
          </cell>
          <cell r="ET301">
            <v>45247</v>
          </cell>
          <cell r="EU301">
            <v>4062021</v>
          </cell>
          <cell r="EX301">
            <v>45300</v>
          </cell>
          <cell r="EY301">
            <v>4062073</v>
          </cell>
          <cell r="FP301" t="str">
            <v>●</v>
          </cell>
          <cell r="GG301">
            <v>45031</v>
          </cell>
          <cell r="GH301">
            <v>3962156</v>
          </cell>
          <cell r="RC301">
            <v>45337</v>
          </cell>
          <cell r="RD301">
            <v>0</v>
          </cell>
          <cell r="RE301">
            <v>45206</v>
          </cell>
          <cell r="RF301">
            <v>45306</v>
          </cell>
          <cell r="RG301">
            <v>0</v>
          </cell>
          <cell r="RH301">
            <v>0</v>
          </cell>
          <cell r="RI301">
            <v>45311</v>
          </cell>
          <cell r="RJ301">
            <v>0</v>
          </cell>
          <cell r="RK301">
            <v>45206</v>
          </cell>
          <cell r="RL301" t="str">
            <v>3962304</v>
          </cell>
          <cell r="RM301">
            <v>45306</v>
          </cell>
          <cell r="RN301" t="str">
            <v>4062038</v>
          </cell>
          <cell r="RO301">
            <v>45311</v>
          </cell>
          <cell r="RP301" t="str">
            <v>4062044</v>
          </cell>
          <cell r="RQ301">
            <v>45206</v>
          </cell>
          <cell r="RR301" t="str">
            <v>3962318</v>
          </cell>
          <cell r="RS301">
            <v>44941</v>
          </cell>
          <cell r="RT301">
            <v>4062031</v>
          </cell>
          <cell r="RU301">
            <v>0</v>
          </cell>
          <cell r="RV301">
            <v>0</v>
          </cell>
        </row>
        <row r="302">
          <cell r="A302">
            <v>293</v>
          </cell>
          <cell r="B302">
            <v>45353</v>
          </cell>
          <cell r="C302" t="str">
            <v>HRB1303</v>
          </cell>
          <cell r="D302">
            <v>13035473</v>
          </cell>
          <cell r="E302">
            <v>455900</v>
          </cell>
          <cell r="F302" t="str">
            <v>日本</v>
          </cell>
          <cell r="G302" t="str">
            <v>（株）水上鉄工所</v>
          </cell>
          <cell r="H302" t="str">
            <v>制御盤</v>
          </cell>
          <cell r="I302" t="str">
            <v>南陵</v>
          </cell>
          <cell r="J302" t="str">
            <v>土岐</v>
          </cell>
          <cell r="K302">
            <v>45315</v>
          </cell>
          <cell r="L302">
            <v>1</v>
          </cell>
          <cell r="M302">
            <v>1</v>
          </cell>
          <cell r="N302">
            <v>45316</v>
          </cell>
          <cell r="O302">
            <v>1</v>
          </cell>
          <cell r="P302">
            <v>45317</v>
          </cell>
          <cell r="Q302">
            <v>1</v>
          </cell>
          <cell r="R302">
            <v>45321</v>
          </cell>
          <cell r="S302">
            <v>1</v>
          </cell>
          <cell r="T302">
            <v>45322</v>
          </cell>
          <cell r="U302">
            <v>45321</v>
          </cell>
          <cell r="V302">
            <v>45324</v>
          </cell>
          <cell r="W302">
            <v>45323</v>
          </cell>
          <cell r="X302">
            <v>1</v>
          </cell>
          <cell r="Y302">
            <v>45339</v>
          </cell>
          <cell r="AA302">
            <v>45337</v>
          </cell>
          <cell r="AB302">
            <v>45338</v>
          </cell>
          <cell r="AC302" t="str">
            <v>45306</v>
          </cell>
          <cell r="AD302" t="str">
            <v>4062033</v>
          </cell>
          <cell r="AE302" t="str">
            <v>4062038</v>
          </cell>
          <cell r="AF302" t="str">
            <v>3962287</v>
          </cell>
          <cell r="AG302" t="str">
            <v>4062046</v>
          </cell>
          <cell r="CH302">
            <v>45306</v>
          </cell>
          <cell r="CI302">
            <v>4062033</v>
          </cell>
          <cell r="CX302">
            <v>45306</v>
          </cell>
          <cell r="CY302">
            <v>4062038</v>
          </cell>
          <cell r="DH302">
            <v>45176</v>
          </cell>
          <cell r="DI302">
            <v>3962287</v>
          </cell>
          <cell r="DV302">
            <v>44941</v>
          </cell>
          <cell r="DW302">
            <v>4062046</v>
          </cell>
          <cell r="EF302">
            <v>44941</v>
          </cell>
          <cell r="EG302">
            <v>4062031</v>
          </cell>
          <cell r="EM302">
            <v>45315</v>
          </cell>
          <cell r="EN302">
            <v>45301</v>
          </cell>
          <cell r="EO302">
            <v>4062071</v>
          </cell>
          <cell r="EX302">
            <v>45300</v>
          </cell>
          <cell r="EY302">
            <v>4062073</v>
          </cell>
          <cell r="RC302">
            <v>45337</v>
          </cell>
          <cell r="RD302">
            <v>45306</v>
          </cell>
          <cell r="RE302">
            <v>0</v>
          </cell>
          <cell r="RF302">
            <v>45306</v>
          </cell>
          <cell r="RG302">
            <v>0</v>
          </cell>
          <cell r="RH302">
            <v>45176</v>
          </cell>
          <cell r="RI302">
            <v>0</v>
          </cell>
          <cell r="RJ302">
            <v>0</v>
          </cell>
          <cell r="RK302">
            <v>45306</v>
          </cell>
          <cell r="RL302" t="str">
            <v>4062033</v>
          </cell>
          <cell r="RM302">
            <v>45306</v>
          </cell>
          <cell r="RN302" t="str">
            <v>4062038</v>
          </cell>
          <cell r="RO302">
            <v>45176</v>
          </cell>
          <cell r="RP302" t="str">
            <v>3962287</v>
          </cell>
          <cell r="RQ302">
            <v>44941</v>
          </cell>
          <cell r="RR302" t="str">
            <v>4062046</v>
          </cell>
          <cell r="RS302">
            <v>44941</v>
          </cell>
          <cell r="RT302">
            <v>4062031</v>
          </cell>
          <cell r="RU302">
            <v>0</v>
          </cell>
          <cell r="RV302">
            <v>0</v>
          </cell>
        </row>
        <row r="303">
          <cell r="A303">
            <v>294</v>
          </cell>
          <cell r="B303">
            <v>45324</v>
          </cell>
          <cell r="C303" t="str">
            <v>HRB8025 AAI</v>
          </cell>
          <cell r="D303" t="str">
            <v>ARB80197</v>
          </cell>
          <cell r="E303" t="str">
            <v>THRB8197</v>
          </cell>
          <cell r="F303" t="str">
            <v>米国</v>
          </cell>
          <cell r="G303" t="str">
            <v>AAI</v>
          </cell>
          <cell r="H303" t="str">
            <v>制御盤</v>
          </cell>
          <cell r="I303" t="str">
            <v>南陵</v>
          </cell>
          <cell r="J303" t="str">
            <v>KD</v>
          </cell>
          <cell r="K303">
            <v>45315</v>
          </cell>
          <cell r="L303">
            <v>1</v>
          </cell>
          <cell r="M303">
            <v>1</v>
          </cell>
          <cell r="N303">
            <v>45316</v>
          </cell>
          <cell r="O303">
            <v>1</v>
          </cell>
          <cell r="P303">
            <v>45317</v>
          </cell>
          <cell r="Q303">
            <v>1</v>
          </cell>
          <cell r="R303">
            <v>45321</v>
          </cell>
          <cell r="S303">
            <v>1</v>
          </cell>
          <cell r="T303">
            <v>45322</v>
          </cell>
          <cell r="U303">
            <v>45321</v>
          </cell>
          <cell r="V303">
            <v>45324</v>
          </cell>
          <cell r="W303">
            <v>45323</v>
          </cell>
          <cell r="X303">
            <v>1</v>
          </cell>
          <cell r="Y303">
            <v>45346</v>
          </cell>
          <cell r="AA303">
            <v>45330</v>
          </cell>
          <cell r="AB303">
            <v>45331</v>
          </cell>
          <cell r="AC303" t="str">
            <v>45108</v>
          </cell>
          <cell r="AD303" t="str">
            <v>3962187</v>
          </cell>
          <cell r="AE303" t="str">
            <v>4062038</v>
          </cell>
          <cell r="AF303" t="str">
            <v>3962289</v>
          </cell>
          <cell r="AG303" t="str">
            <v>3962318</v>
          </cell>
          <cell r="CP303">
            <v>45108</v>
          </cell>
          <cell r="CQ303">
            <v>3962187</v>
          </cell>
          <cell r="CX303">
            <v>45306</v>
          </cell>
          <cell r="CY303">
            <v>4062038</v>
          </cell>
          <cell r="DP303">
            <v>45176</v>
          </cell>
          <cell r="DQ303">
            <v>3962289</v>
          </cell>
          <cell r="EB303">
            <v>45206</v>
          </cell>
          <cell r="EC303">
            <v>3962318</v>
          </cell>
          <cell r="EF303">
            <v>44941</v>
          </cell>
          <cell r="EG303">
            <v>4062031</v>
          </cell>
          <cell r="EM303">
            <v>45315</v>
          </cell>
          <cell r="EX303">
            <v>45300</v>
          </cell>
          <cell r="EY303">
            <v>4062073</v>
          </cell>
          <cell r="RC303">
            <v>45330</v>
          </cell>
          <cell r="RD303">
            <v>0</v>
          </cell>
          <cell r="RE303">
            <v>45108</v>
          </cell>
          <cell r="RF303">
            <v>45306</v>
          </cell>
          <cell r="RG303">
            <v>0</v>
          </cell>
          <cell r="RH303">
            <v>0</v>
          </cell>
          <cell r="RI303">
            <v>45176</v>
          </cell>
          <cell r="RJ303">
            <v>0</v>
          </cell>
          <cell r="RK303">
            <v>45108</v>
          </cell>
          <cell r="RL303" t="str">
            <v>3962187</v>
          </cell>
          <cell r="RM303">
            <v>45306</v>
          </cell>
          <cell r="RN303" t="str">
            <v>4062038</v>
          </cell>
          <cell r="RO303">
            <v>45176</v>
          </cell>
          <cell r="RP303" t="str">
            <v>3962289</v>
          </cell>
          <cell r="RQ303">
            <v>45206</v>
          </cell>
          <cell r="RR303" t="str">
            <v>3962318</v>
          </cell>
          <cell r="RS303">
            <v>44941</v>
          </cell>
          <cell r="RT303">
            <v>4062031</v>
          </cell>
          <cell r="RU303">
            <v>0</v>
          </cell>
          <cell r="RV303">
            <v>0</v>
          </cell>
        </row>
        <row r="304">
          <cell r="A304">
            <v>295</v>
          </cell>
          <cell r="B304">
            <v>45324</v>
          </cell>
          <cell r="C304" t="str">
            <v>HRB8025 AAI</v>
          </cell>
          <cell r="D304" t="str">
            <v>ARB80198</v>
          </cell>
          <cell r="E304" t="str">
            <v>THRB8198</v>
          </cell>
          <cell r="F304" t="str">
            <v>米国</v>
          </cell>
          <cell r="G304" t="str">
            <v>AAI</v>
          </cell>
          <cell r="H304" t="str">
            <v>制御盤</v>
          </cell>
          <cell r="I304" t="str">
            <v>南陵</v>
          </cell>
          <cell r="J304" t="str">
            <v>KD</v>
          </cell>
          <cell r="K304">
            <v>45316</v>
          </cell>
          <cell r="L304">
            <v>1</v>
          </cell>
          <cell r="M304">
            <v>1</v>
          </cell>
          <cell r="N304">
            <v>45317</v>
          </cell>
          <cell r="O304">
            <v>1</v>
          </cell>
          <cell r="P304">
            <v>45318</v>
          </cell>
          <cell r="Q304">
            <v>1</v>
          </cell>
          <cell r="R304">
            <v>45322</v>
          </cell>
          <cell r="S304">
            <v>1</v>
          </cell>
          <cell r="T304">
            <v>45323</v>
          </cell>
          <cell r="U304">
            <v>45322</v>
          </cell>
          <cell r="V304">
            <v>45325</v>
          </cell>
          <cell r="W304">
            <v>45323</v>
          </cell>
          <cell r="X304">
            <v>1</v>
          </cell>
          <cell r="Y304">
            <v>45346</v>
          </cell>
          <cell r="AA304">
            <v>45330</v>
          </cell>
          <cell r="AB304">
            <v>45331</v>
          </cell>
          <cell r="AC304" t="str">
            <v>45108</v>
          </cell>
          <cell r="AD304" t="str">
            <v>3962187</v>
          </cell>
          <cell r="AE304" t="str">
            <v>4062038</v>
          </cell>
          <cell r="AF304" t="str">
            <v>3962289</v>
          </cell>
          <cell r="AG304" t="str">
            <v>3962318</v>
          </cell>
          <cell r="CP304">
            <v>45108</v>
          </cell>
          <cell r="CQ304">
            <v>3962187</v>
          </cell>
          <cell r="CX304">
            <v>45306</v>
          </cell>
          <cell r="CY304">
            <v>4062038</v>
          </cell>
          <cell r="DP304">
            <v>45176</v>
          </cell>
          <cell r="DQ304">
            <v>3962289</v>
          </cell>
          <cell r="EB304">
            <v>45206</v>
          </cell>
          <cell r="EC304">
            <v>3962318</v>
          </cell>
          <cell r="EF304">
            <v>44941</v>
          </cell>
          <cell r="EG304">
            <v>4062031</v>
          </cell>
          <cell r="EM304">
            <v>45315</v>
          </cell>
          <cell r="EX304">
            <v>45300</v>
          </cell>
          <cell r="EY304">
            <v>4062073</v>
          </cell>
          <cell r="RC304">
            <v>45330</v>
          </cell>
          <cell r="RD304">
            <v>0</v>
          </cell>
          <cell r="RE304">
            <v>45108</v>
          </cell>
          <cell r="RF304">
            <v>45306</v>
          </cell>
          <cell r="RG304">
            <v>0</v>
          </cell>
          <cell r="RH304">
            <v>0</v>
          </cell>
          <cell r="RI304">
            <v>45176</v>
          </cell>
          <cell r="RJ304">
            <v>0</v>
          </cell>
          <cell r="RK304">
            <v>45108</v>
          </cell>
          <cell r="RL304" t="str">
            <v>3962187</v>
          </cell>
          <cell r="RM304">
            <v>45306</v>
          </cell>
          <cell r="RN304" t="str">
            <v>4062038</v>
          </cell>
          <cell r="RO304">
            <v>45176</v>
          </cell>
          <cell r="RP304" t="str">
            <v>3962289</v>
          </cell>
          <cell r="RQ304">
            <v>45206</v>
          </cell>
          <cell r="RR304" t="str">
            <v>3962318</v>
          </cell>
          <cell r="RS304">
            <v>44941</v>
          </cell>
          <cell r="RT304">
            <v>4062031</v>
          </cell>
          <cell r="RU304">
            <v>0</v>
          </cell>
          <cell r="RV304">
            <v>0</v>
          </cell>
        </row>
        <row r="305">
          <cell r="A305">
            <v>296</v>
          </cell>
          <cell r="B305">
            <v>45324</v>
          </cell>
          <cell r="C305" t="str">
            <v>HRB8025 AAI</v>
          </cell>
          <cell r="D305" t="str">
            <v>ARB80199</v>
          </cell>
          <cell r="E305" t="str">
            <v>THRB8199</v>
          </cell>
          <cell r="F305" t="str">
            <v>米国</v>
          </cell>
          <cell r="G305" t="str">
            <v>AAI</v>
          </cell>
          <cell r="H305" t="str">
            <v>制御盤</v>
          </cell>
          <cell r="I305" t="str">
            <v>南陵</v>
          </cell>
          <cell r="J305" t="str">
            <v>KD</v>
          </cell>
          <cell r="K305">
            <v>45316</v>
          </cell>
          <cell r="L305">
            <v>1</v>
          </cell>
          <cell r="M305">
            <v>1</v>
          </cell>
          <cell r="N305">
            <v>45317</v>
          </cell>
          <cell r="O305">
            <v>1</v>
          </cell>
          <cell r="P305">
            <v>45318</v>
          </cell>
          <cell r="Q305">
            <v>1</v>
          </cell>
          <cell r="R305">
            <v>45322</v>
          </cell>
          <cell r="S305">
            <v>1</v>
          </cell>
          <cell r="T305">
            <v>45323</v>
          </cell>
          <cell r="U305">
            <v>45323</v>
          </cell>
          <cell r="V305">
            <v>45325</v>
          </cell>
          <cell r="W305">
            <v>45324</v>
          </cell>
          <cell r="X305">
            <v>1</v>
          </cell>
          <cell r="Y305">
            <v>45346</v>
          </cell>
          <cell r="AA305">
            <v>45330</v>
          </cell>
          <cell r="AB305">
            <v>45331</v>
          </cell>
          <cell r="AC305" t="str">
            <v>45108</v>
          </cell>
          <cell r="AD305" t="str">
            <v>3962187</v>
          </cell>
          <cell r="AE305" t="str">
            <v>4062038</v>
          </cell>
          <cell r="AF305" t="str">
            <v>3962289</v>
          </cell>
          <cell r="AG305" t="str">
            <v>3962318</v>
          </cell>
          <cell r="CP305">
            <v>45108</v>
          </cell>
          <cell r="CQ305">
            <v>3962187</v>
          </cell>
          <cell r="CX305">
            <v>45306</v>
          </cell>
          <cell r="CY305">
            <v>4062038</v>
          </cell>
          <cell r="DP305">
            <v>45176</v>
          </cell>
          <cell r="DQ305">
            <v>3962289</v>
          </cell>
          <cell r="EB305">
            <v>45206</v>
          </cell>
          <cell r="EC305">
            <v>3962318</v>
          </cell>
          <cell r="EF305">
            <v>45310</v>
          </cell>
          <cell r="EG305">
            <v>4062076</v>
          </cell>
          <cell r="EM305">
            <v>45315</v>
          </cell>
          <cell r="EX305">
            <v>45300</v>
          </cell>
          <cell r="EY305">
            <v>4062073</v>
          </cell>
          <cell r="RC305">
            <v>45330</v>
          </cell>
          <cell r="RD305">
            <v>0</v>
          </cell>
          <cell r="RE305">
            <v>45108</v>
          </cell>
          <cell r="RF305">
            <v>45306</v>
          </cell>
          <cell r="RG305">
            <v>0</v>
          </cell>
          <cell r="RH305">
            <v>0</v>
          </cell>
          <cell r="RI305">
            <v>45176</v>
          </cell>
          <cell r="RJ305">
            <v>0</v>
          </cell>
          <cell r="RK305">
            <v>45108</v>
          </cell>
          <cell r="RL305" t="str">
            <v>3962187</v>
          </cell>
          <cell r="RM305">
            <v>45306</v>
          </cell>
          <cell r="RN305" t="str">
            <v>4062038</v>
          </cell>
          <cell r="RO305">
            <v>45176</v>
          </cell>
          <cell r="RP305" t="str">
            <v>3962289</v>
          </cell>
          <cell r="RQ305">
            <v>45206</v>
          </cell>
          <cell r="RR305" t="str">
            <v>3962318</v>
          </cell>
          <cell r="RS305">
            <v>45310</v>
          </cell>
          <cell r="RT305">
            <v>4062076</v>
          </cell>
          <cell r="RU305">
            <v>0</v>
          </cell>
          <cell r="RV305">
            <v>0</v>
          </cell>
        </row>
        <row r="306">
          <cell r="A306">
            <v>297</v>
          </cell>
          <cell r="B306">
            <v>45324</v>
          </cell>
          <cell r="C306" t="str">
            <v>HRB8025 AAI</v>
          </cell>
          <cell r="D306" t="str">
            <v>ARB80200</v>
          </cell>
          <cell r="E306" t="str">
            <v>THRB8200</v>
          </cell>
          <cell r="F306" t="str">
            <v>米国</v>
          </cell>
          <cell r="G306" t="str">
            <v>AAI</v>
          </cell>
          <cell r="H306" t="str">
            <v>制御盤</v>
          </cell>
          <cell r="I306" t="str">
            <v>南陵</v>
          </cell>
          <cell r="J306" t="str">
            <v>KD</v>
          </cell>
          <cell r="K306">
            <v>45317</v>
          </cell>
          <cell r="L306">
            <v>1</v>
          </cell>
          <cell r="M306">
            <v>1</v>
          </cell>
          <cell r="N306">
            <v>45318</v>
          </cell>
          <cell r="O306">
            <v>1</v>
          </cell>
          <cell r="P306">
            <v>45321</v>
          </cell>
          <cell r="Q306">
            <v>1</v>
          </cell>
          <cell r="R306">
            <v>45323</v>
          </cell>
          <cell r="S306">
            <v>1</v>
          </cell>
          <cell r="T306">
            <v>45324</v>
          </cell>
          <cell r="U306">
            <v>45323</v>
          </cell>
          <cell r="V306">
            <v>45328</v>
          </cell>
          <cell r="W306">
            <v>45324</v>
          </cell>
          <cell r="X306">
            <v>1</v>
          </cell>
          <cell r="Y306">
            <v>45346</v>
          </cell>
          <cell r="AA306">
            <v>45330</v>
          </cell>
          <cell r="AB306">
            <v>45331</v>
          </cell>
          <cell r="AC306" t="str">
            <v>45108</v>
          </cell>
          <cell r="AD306" t="str">
            <v>3962187</v>
          </cell>
          <cell r="AE306" t="str">
            <v>4062038</v>
          </cell>
          <cell r="AF306" t="str">
            <v>3962289</v>
          </cell>
          <cell r="AG306" t="str">
            <v>3962318</v>
          </cell>
          <cell r="CP306">
            <v>45108</v>
          </cell>
          <cell r="CQ306">
            <v>3962187</v>
          </cell>
          <cell r="CX306">
            <v>45306</v>
          </cell>
          <cell r="CY306">
            <v>4062038</v>
          </cell>
          <cell r="DP306">
            <v>45176</v>
          </cell>
          <cell r="DQ306">
            <v>3962289</v>
          </cell>
          <cell r="EB306">
            <v>45206</v>
          </cell>
          <cell r="EC306">
            <v>3962318</v>
          </cell>
          <cell r="EF306">
            <v>45310</v>
          </cell>
          <cell r="EG306">
            <v>4062076</v>
          </cell>
          <cell r="EM306">
            <v>45315</v>
          </cell>
          <cell r="EX306">
            <v>45300</v>
          </cell>
          <cell r="EY306">
            <v>4062073</v>
          </cell>
          <cell r="RC306">
            <v>45330</v>
          </cell>
          <cell r="RD306">
            <v>0</v>
          </cell>
          <cell r="RE306">
            <v>45108</v>
          </cell>
          <cell r="RF306">
            <v>45306</v>
          </cell>
          <cell r="RG306">
            <v>0</v>
          </cell>
          <cell r="RH306">
            <v>0</v>
          </cell>
          <cell r="RI306">
            <v>45176</v>
          </cell>
          <cell r="RJ306">
            <v>0</v>
          </cell>
          <cell r="RK306">
            <v>45108</v>
          </cell>
          <cell r="RL306" t="str">
            <v>3962187</v>
          </cell>
          <cell r="RM306">
            <v>45306</v>
          </cell>
          <cell r="RN306" t="str">
            <v>4062038</v>
          </cell>
          <cell r="RO306">
            <v>45176</v>
          </cell>
          <cell r="RP306" t="str">
            <v>3962289</v>
          </cell>
          <cell r="RQ306">
            <v>45206</v>
          </cell>
          <cell r="RR306" t="str">
            <v>3962318</v>
          </cell>
          <cell r="RS306">
            <v>45310</v>
          </cell>
          <cell r="RT306">
            <v>4062076</v>
          </cell>
          <cell r="RU306">
            <v>0</v>
          </cell>
          <cell r="RV306">
            <v>0</v>
          </cell>
        </row>
        <row r="307">
          <cell r="A307">
            <v>298</v>
          </cell>
          <cell r="B307">
            <v>45324</v>
          </cell>
          <cell r="C307" t="str">
            <v>HRB2204 AAI AC+L</v>
          </cell>
          <cell r="D307" t="str">
            <v>ARB20203</v>
          </cell>
          <cell r="E307" t="str">
            <v>THRB2203</v>
          </cell>
          <cell r="F307" t="str">
            <v>米国</v>
          </cell>
          <cell r="G307" t="str">
            <v>AAI</v>
          </cell>
          <cell r="H307" t="str">
            <v>制御盤</v>
          </cell>
          <cell r="I307" t="str">
            <v>南陵</v>
          </cell>
          <cell r="J307" t="str">
            <v>KD</v>
          </cell>
          <cell r="K307">
            <v>45317</v>
          </cell>
          <cell r="L307">
            <v>1</v>
          </cell>
          <cell r="M307">
            <v>1</v>
          </cell>
          <cell r="N307">
            <v>45318</v>
          </cell>
          <cell r="O307">
            <v>1</v>
          </cell>
          <cell r="P307">
            <v>45321</v>
          </cell>
          <cell r="Q307">
            <v>1</v>
          </cell>
          <cell r="R307">
            <v>45323</v>
          </cell>
          <cell r="S307">
            <v>1</v>
          </cell>
          <cell r="T307">
            <v>45324</v>
          </cell>
          <cell r="U307">
            <v>45324</v>
          </cell>
          <cell r="V307">
            <v>45328</v>
          </cell>
          <cell r="W307">
            <v>45325</v>
          </cell>
          <cell r="X307">
            <v>1</v>
          </cell>
          <cell r="Y307">
            <v>45346</v>
          </cell>
          <cell r="AA307">
            <v>45330</v>
          </cell>
          <cell r="AB307">
            <v>45331</v>
          </cell>
          <cell r="AC307" t="str">
            <v>45145</v>
          </cell>
          <cell r="AD307" t="str">
            <v>3962259</v>
          </cell>
          <cell r="AE307" t="str">
            <v>3962261</v>
          </cell>
          <cell r="AF307" t="str">
            <v>3962291</v>
          </cell>
          <cell r="AG307" t="str">
            <v>3962272</v>
          </cell>
          <cell r="CT307">
            <v>45145</v>
          </cell>
          <cell r="CU307">
            <v>3962259</v>
          </cell>
          <cell r="CZ307">
            <v>45145</v>
          </cell>
          <cell r="DA307">
            <v>3962261</v>
          </cell>
          <cell r="DT307">
            <v>45231</v>
          </cell>
          <cell r="DU307">
            <v>3962291</v>
          </cell>
          <cell r="ED307">
            <v>45145</v>
          </cell>
          <cell r="EE307">
            <v>3962272</v>
          </cell>
          <cell r="EH307">
            <v>45287</v>
          </cell>
          <cell r="EI307">
            <v>4062030</v>
          </cell>
          <cell r="EM307">
            <v>45315</v>
          </cell>
          <cell r="EP307">
            <v>44943</v>
          </cell>
          <cell r="EQ307">
            <v>4062072</v>
          </cell>
          <cell r="ER307">
            <v>44972</v>
          </cell>
          <cell r="ES307">
            <v>3962054</v>
          </cell>
          <cell r="EX307">
            <v>45300</v>
          </cell>
          <cell r="EY307">
            <v>4062073</v>
          </cell>
          <cell r="FS307" t="str">
            <v>●</v>
          </cell>
          <cell r="GG307">
            <v>44935</v>
          </cell>
          <cell r="GH307">
            <v>4062075</v>
          </cell>
          <cell r="RC307">
            <v>45330</v>
          </cell>
          <cell r="RD307">
            <v>0</v>
          </cell>
          <cell r="RE307">
            <v>45145</v>
          </cell>
          <cell r="RF307">
            <v>0</v>
          </cell>
          <cell r="RG307">
            <v>45145</v>
          </cell>
          <cell r="RH307">
            <v>0</v>
          </cell>
          <cell r="RI307">
            <v>45231</v>
          </cell>
          <cell r="RJ307">
            <v>0</v>
          </cell>
          <cell r="RK307">
            <v>45145</v>
          </cell>
          <cell r="RL307" t="str">
            <v>3962259</v>
          </cell>
          <cell r="RM307">
            <v>45145</v>
          </cell>
          <cell r="RN307" t="str">
            <v>3962261</v>
          </cell>
          <cell r="RO307">
            <v>45231</v>
          </cell>
          <cell r="RP307" t="str">
            <v>3962291</v>
          </cell>
          <cell r="RQ307">
            <v>45145</v>
          </cell>
          <cell r="RR307" t="str">
            <v>3962272</v>
          </cell>
          <cell r="RS307">
            <v>45287</v>
          </cell>
          <cell r="RT307">
            <v>4062030</v>
          </cell>
          <cell r="RU307">
            <v>0</v>
          </cell>
          <cell r="RV307">
            <v>0</v>
          </cell>
        </row>
        <row r="308">
          <cell r="A308">
            <v>299</v>
          </cell>
          <cell r="B308">
            <v>44743</v>
          </cell>
          <cell r="C308" t="str">
            <v>HRB2204 ATC AAI</v>
          </cell>
          <cell r="D308" t="str">
            <v>ARC20023</v>
          </cell>
          <cell r="F308" t="str">
            <v>EXP</v>
          </cell>
          <cell r="G308" t="str">
            <v>AAI</v>
          </cell>
          <cell r="H308" t="str">
            <v>ATC盤</v>
          </cell>
          <cell r="I308" t="str">
            <v>須走</v>
          </cell>
          <cell r="J308" t="str">
            <v>土岐</v>
          </cell>
          <cell r="L308" t="str">
            <v>-</v>
          </cell>
          <cell r="T308">
            <v>45330</v>
          </cell>
          <cell r="U308">
            <v>45331</v>
          </cell>
          <cell r="W308">
            <v>45338</v>
          </cell>
          <cell r="X308">
            <v>1</v>
          </cell>
          <cell r="Y308">
            <v>45372</v>
          </cell>
          <cell r="AA308">
            <v>45341</v>
          </cell>
          <cell r="AB308">
            <v>45342</v>
          </cell>
          <cell r="DB308" t="str">
            <v>　</v>
          </cell>
          <cell r="DC308" t="str">
            <v>　</v>
          </cell>
          <cell r="DL308" t="str">
            <v>　</v>
          </cell>
          <cell r="DM308" t="str">
            <v>　</v>
          </cell>
          <cell r="DZ308" t="str">
            <v>　</v>
          </cell>
          <cell r="EA308" t="str">
            <v>　</v>
          </cell>
          <cell r="EJ308" t="str">
            <v>　</v>
          </cell>
          <cell r="EK308" t="str">
            <v>　</v>
          </cell>
          <cell r="HM308">
            <v>45316</v>
          </cell>
          <cell r="HN308">
            <v>4062083</v>
          </cell>
          <cell r="HS308">
            <v>44958</v>
          </cell>
          <cell r="RC308">
            <v>45341</v>
          </cell>
          <cell r="RD308">
            <v>0</v>
          </cell>
          <cell r="RE308">
            <v>0</v>
          </cell>
          <cell r="RF308">
            <v>0</v>
          </cell>
          <cell r="RG308">
            <v>0</v>
          </cell>
          <cell r="RH308">
            <v>0</v>
          </cell>
          <cell r="RI308">
            <v>0</v>
          </cell>
          <cell r="RJ308">
            <v>0</v>
          </cell>
          <cell r="RK308">
            <v>0</v>
          </cell>
          <cell r="RL308">
            <v>0</v>
          </cell>
          <cell r="RM308">
            <v>0</v>
          </cell>
          <cell r="RN308">
            <v>0</v>
          </cell>
          <cell r="RO308">
            <v>0</v>
          </cell>
          <cell r="RP308">
            <v>0</v>
          </cell>
          <cell r="RQ308">
            <v>0</v>
          </cell>
          <cell r="RR308">
            <v>0</v>
          </cell>
          <cell r="RS308">
            <v>0</v>
          </cell>
          <cell r="RT308">
            <v>0</v>
          </cell>
          <cell r="RU308">
            <v>0</v>
          </cell>
          <cell r="RV308">
            <v>0</v>
          </cell>
        </row>
        <row r="309">
          <cell r="A309">
            <v>300</v>
          </cell>
          <cell r="B309">
            <v>44743</v>
          </cell>
          <cell r="C309" t="str">
            <v>HRB2204 ATC AAI</v>
          </cell>
          <cell r="D309" t="str">
            <v>ARC20024</v>
          </cell>
          <cell r="F309" t="str">
            <v>EXP</v>
          </cell>
          <cell r="G309" t="str">
            <v>AAI</v>
          </cell>
          <cell r="H309" t="str">
            <v>ATC盤</v>
          </cell>
          <cell r="I309" t="str">
            <v>須走</v>
          </cell>
          <cell r="J309" t="str">
            <v>土岐</v>
          </cell>
          <cell r="L309" t="str">
            <v>-</v>
          </cell>
          <cell r="T309">
            <v>45330</v>
          </cell>
          <cell r="U309">
            <v>45331</v>
          </cell>
          <cell r="W309">
            <v>45339</v>
          </cell>
          <cell r="X309">
            <v>1</v>
          </cell>
          <cell r="Y309">
            <v>45372</v>
          </cell>
          <cell r="AA309">
            <v>45341</v>
          </cell>
          <cell r="AB309">
            <v>45342</v>
          </cell>
          <cell r="DB309" t="str">
            <v>　</v>
          </cell>
          <cell r="DC309" t="str">
            <v>　</v>
          </cell>
          <cell r="DL309" t="str">
            <v>　</v>
          </cell>
          <cell r="DM309" t="str">
            <v>　</v>
          </cell>
          <cell r="DZ309" t="str">
            <v>　</v>
          </cell>
          <cell r="EA309" t="str">
            <v>　</v>
          </cell>
          <cell r="EJ309" t="str">
            <v>　</v>
          </cell>
          <cell r="EK309" t="str">
            <v>　</v>
          </cell>
          <cell r="HM309">
            <v>45316</v>
          </cell>
          <cell r="HN309">
            <v>4062083</v>
          </cell>
          <cell r="RC309">
            <v>45341</v>
          </cell>
          <cell r="RD309">
            <v>0</v>
          </cell>
          <cell r="RE309">
            <v>0</v>
          </cell>
          <cell r="RF309">
            <v>0</v>
          </cell>
          <cell r="RG309">
            <v>0</v>
          </cell>
          <cell r="RH309">
            <v>0</v>
          </cell>
          <cell r="RI309">
            <v>0</v>
          </cell>
          <cell r="RJ309">
            <v>0</v>
          </cell>
          <cell r="RK309">
            <v>0</v>
          </cell>
          <cell r="RL309">
            <v>0</v>
          </cell>
          <cell r="RM309">
            <v>0</v>
          </cell>
          <cell r="RN309">
            <v>0</v>
          </cell>
          <cell r="RO309">
            <v>0</v>
          </cell>
          <cell r="RP309">
            <v>0</v>
          </cell>
          <cell r="RQ309">
            <v>0</v>
          </cell>
          <cell r="RR309">
            <v>0</v>
          </cell>
          <cell r="RS309">
            <v>0</v>
          </cell>
          <cell r="RT309">
            <v>0</v>
          </cell>
          <cell r="RU309">
            <v>0</v>
          </cell>
          <cell r="RV309">
            <v>0</v>
          </cell>
        </row>
        <row r="310">
          <cell r="A310">
            <v>301</v>
          </cell>
          <cell r="B310">
            <v>45353</v>
          </cell>
          <cell r="C310" t="str">
            <v>HRB5020</v>
          </cell>
          <cell r="D310" t="str">
            <v>50205118</v>
          </cell>
          <cell r="E310">
            <v>444833</v>
          </cell>
          <cell r="F310" t="str">
            <v>日本</v>
          </cell>
          <cell r="G310" t="str">
            <v>マルゼン工業（株）</v>
          </cell>
          <cell r="H310" t="str">
            <v>制御盤</v>
          </cell>
          <cell r="I310" t="str">
            <v>南陵</v>
          </cell>
          <cell r="J310" t="str">
            <v>土岐</v>
          </cell>
          <cell r="K310">
            <v>45318</v>
          </cell>
          <cell r="L310">
            <v>1</v>
          </cell>
          <cell r="M310">
            <v>1</v>
          </cell>
          <cell r="N310">
            <v>45321</v>
          </cell>
          <cell r="O310">
            <v>1</v>
          </cell>
          <cell r="P310">
            <v>45322</v>
          </cell>
          <cell r="Q310">
            <v>1</v>
          </cell>
          <cell r="R310">
            <v>45324</v>
          </cell>
          <cell r="S310">
            <v>1</v>
          </cell>
          <cell r="T310">
            <v>45325</v>
          </cell>
          <cell r="U310">
            <v>45324</v>
          </cell>
          <cell r="V310">
            <v>45329</v>
          </cell>
          <cell r="W310">
            <v>45328</v>
          </cell>
          <cell r="X310">
            <v>1</v>
          </cell>
          <cell r="Y310">
            <v>45342</v>
          </cell>
          <cell r="AA310">
            <v>45341</v>
          </cell>
          <cell r="AB310">
            <v>45342</v>
          </cell>
          <cell r="AC310" t="str">
            <v>45031</v>
          </cell>
          <cell r="AD310" t="str">
            <v>3962079</v>
          </cell>
          <cell r="AE310" t="str">
            <v>4062038</v>
          </cell>
          <cell r="AF310" t="str">
            <v>3962285</v>
          </cell>
          <cell r="AG310" t="str">
            <v>4062046</v>
          </cell>
          <cell r="CD310">
            <v>45031</v>
          </cell>
          <cell r="CE310">
            <v>3962079</v>
          </cell>
          <cell r="CX310">
            <v>45306</v>
          </cell>
          <cell r="CY310">
            <v>4062038</v>
          </cell>
          <cell r="DD310">
            <v>45176</v>
          </cell>
          <cell r="DE310">
            <v>3962285</v>
          </cell>
          <cell r="DV310">
            <v>44941</v>
          </cell>
          <cell r="DW310">
            <v>4062046</v>
          </cell>
          <cell r="EF310">
            <v>45310</v>
          </cell>
          <cell r="EG310">
            <v>4062076</v>
          </cell>
          <cell r="EM310">
            <v>45315</v>
          </cell>
          <cell r="EX310">
            <v>45300</v>
          </cell>
          <cell r="EY310">
            <v>4062073</v>
          </cell>
          <cell r="FB310">
            <v>44958</v>
          </cell>
          <cell r="FC310">
            <v>4062106</v>
          </cell>
          <cell r="RC310">
            <v>45341</v>
          </cell>
          <cell r="RD310">
            <v>45031</v>
          </cell>
          <cell r="RE310">
            <v>0</v>
          </cell>
          <cell r="RF310">
            <v>45306</v>
          </cell>
          <cell r="RG310">
            <v>0</v>
          </cell>
          <cell r="RH310">
            <v>45176</v>
          </cell>
          <cell r="RI310">
            <v>0</v>
          </cell>
          <cell r="RJ310">
            <v>0</v>
          </cell>
          <cell r="RK310">
            <v>45031</v>
          </cell>
          <cell r="RL310" t="str">
            <v>3962079</v>
          </cell>
          <cell r="RM310">
            <v>45306</v>
          </cell>
          <cell r="RN310" t="str">
            <v>4062038</v>
          </cell>
          <cell r="RO310">
            <v>45176</v>
          </cell>
          <cell r="RP310" t="str">
            <v>3962285</v>
          </cell>
          <cell r="RQ310">
            <v>44941</v>
          </cell>
          <cell r="RR310" t="str">
            <v>4062046</v>
          </cell>
          <cell r="RS310">
            <v>45310</v>
          </cell>
          <cell r="RT310">
            <v>4062076</v>
          </cell>
          <cell r="RU310">
            <v>0</v>
          </cell>
          <cell r="RV310">
            <v>0</v>
          </cell>
        </row>
        <row r="311">
          <cell r="A311">
            <v>302</v>
          </cell>
          <cell r="B311">
            <v>45353</v>
          </cell>
          <cell r="C311" t="str">
            <v>HRB5020.EXP</v>
          </cell>
          <cell r="D311" t="str">
            <v>50205116</v>
          </cell>
          <cell r="E311" t="str">
            <v>BDH0152</v>
          </cell>
          <cell r="F311" t="str">
            <v>イスラエル</v>
          </cell>
          <cell r="G311" t="str">
            <v>ＥＬＢＥ　ＬＥＡＤＩＮＧ　ＴＥＣＨＮＯＬ</v>
          </cell>
          <cell r="H311" t="str">
            <v>制御盤</v>
          </cell>
          <cell r="I311" t="str">
            <v>南陵</v>
          </cell>
          <cell r="J311" t="str">
            <v>土岐</v>
          </cell>
          <cell r="K311">
            <v>45318</v>
          </cell>
          <cell r="L311">
            <v>1</v>
          </cell>
          <cell r="M311">
            <v>1</v>
          </cell>
          <cell r="N311">
            <v>45321</v>
          </cell>
          <cell r="O311">
            <v>1</v>
          </cell>
          <cell r="P311">
            <v>45322</v>
          </cell>
          <cell r="Q311">
            <v>1</v>
          </cell>
          <cell r="R311">
            <v>45324</v>
          </cell>
          <cell r="S311">
            <v>1</v>
          </cell>
          <cell r="T311">
            <v>45325</v>
          </cell>
          <cell r="U311">
            <v>45325</v>
          </cell>
          <cell r="V311">
            <v>45329</v>
          </cell>
          <cell r="W311">
            <v>45329</v>
          </cell>
          <cell r="X311">
            <v>1</v>
          </cell>
          <cell r="Y311">
            <v>45342</v>
          </cell>
          <cell r="AA311">
            <v>45341</v>
          </cell>
          <cell r="AB311">
            <v>45342</v>
          </cell>
          <cell r="AC311" t="str">
            <v>45206</v>
          </cell>
          <cell r="AD311" t="str">
            <v>3962302</v>
          </cell>
          <cell r="AE311" t="str">
            <v>4062038</v>
          </cell>
          <cell r="AF311" t="str">
            <v>3962312</v>
          </cell>
          <cell r="AG311" t="str">
            <v>3962318</v>
          </cell>
          <cell r="CN311">
            <v>45206</v>
          </cell>
          <cell r="CO311">
            <v>3962302</v>
          </cell>
          <cell r="CX311">
            <v>45306</v>
          </cell>
          <cell r="CY311">
            <v>4062038</v>
          </cell>
          <cell r="DN311">
            <v>45206</v>
          </cell>
          <cell r="DO311">
            <v>3962312</v>
          </cell>
          <cell r="EB311">
            <v>45206</v>
          </cell>
          <cell r="EC311">
            <v>3962318</v>
          </cell>
          <cell r="EF311">
            <v>45310</v>
          </cell>
          <cell r="EG311">
            <v>4062076</v>
          </cell>
          <cell r="EM311">
            <v>45315</v>
          </cell>
          <cell r="ER311">
            <v>44972</v>
          </cell>
          <cell r="ES311">
            <v>3962054</v>
          </cell>
          <cell r="EX311">
            <v>45300</v>
          </cell>
          <cell r="EY311">
            <v>4062073</v>
          </cell>
          <cell r="RC311">
            <v>45341</v>
          </cell>
          <cell r="RD311">
            <v>0</v>
          </cell>
          <cell r="RE311">
            <v>45206</v>
          </cell>
          <cell r="RF311">
            <v>45306</v>
          </cell>
          <cell r="RG311">
            <v>0</v>
          </cell>
          <cell r="RH311">
            <v>0</v>
          </cell>
          <cell r="RI311">
            <v>45206</v>
          </cell>
          <cell r="RJ311">
            <v>0</v>
          </cell>
          <cell r="RK311">
            <v>45206</v>
          </cell>
          <cell r="RL311" t="str">
            <v>3962302</v>
          </cell>
          <cell r="RM311">
            <v>45306</v>
          </cell>
          <cell r="RN311" t="str">
            <v>4062038</v>
          </cell>
          <cell r="RO311">
            <v>45206</v>
          </cell>
          <cell r="RP311" t="str">
            <v>3962312</v>
          </cell>
          <cell r="RQ311">
            <v>45206</v>
          </cell>
          <cell r="RR311" t="str">
            <v>3962318</v>
          </cell>
          <cell r="RS311">
            <v>45310</v>
          </cell>
          <cell r="RT311">
            <v>4062076</v>
          </cell>
          <cell r="RU311">
            <v>0</v>
          </cell>
          <cell r="RV311">
            <v>0</v>
          </cell>
        </row>
        <row r="312">
          <cell r="A312">
            <v>303</v>
          </cell>
          <cell r="B312">
            <v>45353</v>
          </cell>
          <cell r="C312" t="str">
            <v>HRB5020</v>
          </cell>
          <cell r="D312" t="str">
            <v>50205115</v>
          </cell>
          <cell r="E312">
            <v>226011</v>
          </cell>
          <cell r="F312" t="str">
            <v>日本</v>
          </cell>
          <cell r="G312" t="str">
            <v>（株）三五</v>
          </cell>
          <cell r="H312" t="str">
            <v>制御盤</v>
          </cell>
          <cell r="I312" t="str">
            <v>南陵</v>
          </cell>
          <cell r="J312" t="str">
            <v>土岐</v>
          </cell>
          <cell r="K312">
            <v>45321</v>
          </cell>
          <cell r="L312">
            <v>1</v>
          </cell>
          <cell r="M312">
            <v>1</v>
          </cell>
          <cell r="N312">
            <v>45322</v>
          </cell>
          <cell r="O312">
            <v>1</v>
          </cell>
          <cell r="P312">
            <v>45323</v>
          </cell>
          <cell r="Q312">
            <v>1</v>
          </cell>
          <cell r="R312">
            <v>45325</v>
          </cell>
          <cell r="S312">
            <v>1</v>
          </cell>
          <cell r="T312">
            <v>45328</v>
          </cell>
          <cell r="U312">
            <v>45325</v>
          </cell>
          <cell r="V312">
            <v>45330</v>
          </cell>
          <cell r="W312">
            <v>45329</v>
          </cell>
          <cell r="X312">
            <v>1</v>
          </cell>
          <cell r="Y312">
            <v>45343</v>
          </cell>
          <cell r="AA312">
            <v>45341</v>
          </cell>
          <cell r="AB312">
            <v>45342</v>
          </cell>
          <cell r="AC312" t="str">
            <v>45176</v>
          </cell>
          <cell r="AD312" t="str">
            <v>3962275</v>
          </cell>
          <cell r="AE312" t="str">
            <v>4062038</v>
          </cell>
          <cell r="AF312" t="str">
            <v>3962285</v>
          </cell>
          <cell r="AG312" t="str">
            <v>4062046</v>
          </cell>
          <cell r="CD312">
            <v>45176</v>
          </cell>
          <cell r="CE312" t="str">
            <v>3962275</v>
          </cell>
          <cell r="CX312">
            <v>45306</v>
          </cell>
          <cell r="CY312">
            <v>4062038</v>
          </cell>
          <cell r="DD312">
            <v>45176</v>
          </cell>
          <cell r="DE312">
            <v>3962285</v>
          </cell>
          <cell r="DV312">
            <v>44941</v>
          </cell>
          <cell r="DW312">
            <v>4062046</v>
          </cell>
          <cell r="EF312">
            <v>45310</v>
          </cell>
          <cell r="EG312">
            <v>4062076</v>
          </cell>
          <cell r="EM312">
            <v>45315</v>
          </cell>
          <cell r="EX312">
            <v>45300</v>
          </cell>
          <cell r="EY312">
            <v>4062073</v>
          </cell>
          <cell r="RC312">
            <v>45341</v>
          </cell>
          <cell r="RD312">
            <v>45176</v>
          </cell>
          <cell r="RE312">
            <v>0</v>
          </cell>
          <cell r="RF312">
            <v>45306</v>
          </cell>
          <cell r="RG312">
            <v>0</v>
          </cell>
          <cell r="RH312">
            <v>45176</v>
          </cell>
          <cell r="RI312">
            <v>0</v>
          </cell>
          <cell r="RJ312">
            <v>0</v>
          </cell>
          <cell r="RK312">
            <v>45176</v>
          </cell>
          <cell r="RL312" t="str">
            <v>3962275</v>
          </cell>
          <cell r="RM312">
            <v>45306</v>
          </cell>
          <cell r="RN312" t="str">
            <v>4062038</v>
          </cell>
          <cell r="RO312">
            <v>45176</v>
          </cell>
          <cell r="RP312" t="str">
            <v>3962285</v>
          </cell>
          <cell r="RQ312">
            <v>44941</v>
          </cell>
          <cell r="RR312" t="str">
            <v>4062046</v>
          </cell>
          <cell r="RS312">
            <v>45310</v>
          </cell>
          <cell r="RT312">
            <v>4062076</v>
          </cell>
          <cell r="RU312">
            <v>0</v>
          </cell>
          <cell r="RV312">
            <v>0</v>
          </cell>
        </row>
        <row r="313">
          <cell r="A313">
            <v>304</v>
          </cell>
          <cell r="B313">
            <v>45353</v>
          </cell>
          <cell r="C313" t="str">
            <v>HRB8025.EXP</v>
          </cell>
          <cell r="D313" t="str">
            <v>80255350</v>
          </cell>
          <cell r="E313" t="str">
            <v>BDH0151</v>
          </cell>
          <cell r="F313" t="str">
            <v>イスラエル</v>
          </cell>
          <cell r="G313" t="str">
            <v>ＥＬＢＥ　ＬＥＡＤＩＮＧ　ＴＥＣＨＮＯＬ</v>
          </cell>
          <cell r="H313" t="str">
            <v>制御盤</v>
          </cell>
          <cell r="I313" t="str">
            <v>南陵</v>
          </cell>
          <cell r="J313" t="str">
            <v>土岐</v>
          </cell>
          <cell r="K313">
            <v>45321</v>
          </cell>
          <cell r="L313">
            <v>1</v>
          </cell>
          <cell r="M313">
            <v>1</v>
          </cell>
          <cell r="N313">
            <v>45322</v>
          </cell>
          <cell r="O313">
            <v>1</v>
          </cell>
          <cell r="P313">
            <v>45323</v>
          </cell>
          <cell r="Q313">
            <v>1</v>
          </cell>
          <cell r="R313">
            <v>45325</v>
          </cell>
          <cell r="S313">
            <v>1</v>
          </cell>
          <cell r="T313">
            <v>45328</v>
          </cell>
          <cell r="U313">
            <v>45328</v>
          </cell>
          <cell r="V313">
            <v>45330</v>
          </cell>
          <cell r="W313">
            <v>45329</v>
          </cell>
          <cell r="X313">
            <v>1</v>
          </cell>
          <cell r="Y313">
            <v>45344</v>
          </cell>
          <cell r="AA313">
            <v>45341</v>
          </cell>
          <cell r="AB313">
            <v>45342</v>
          </cell>
          <cell r="AC313" t="str">
            <v>45206</v>
          </cell>
          <cell r="AD313" t="str">
            <v>3962303</v>
          </cell>
          <cell r="AE313" t="str">
            <v>4062038</v>
          </cell>
          <cell r="AF313" t="str">
            <v>3962289</v>
          </cell>
          <cell r="AG313" t="str">
            <v>3962318</v>
          </cell>
          <cell r="CP313">
            <v>45206</v>
          </cell>
          <cell r="CQ313">
            <v>3962303</v>
          </cell>
          <cell r="CX313">
            <v>45306</v>
          </cell>
          <cell r="CY313">
            <v>4062038</v>
          </cell>
          <cell r="DP313">
            <v>45176</v>
          </cell>
          <cell r="DQ313">
            <v>3962289</v>
          </cell>
          <cell r="EB313">
            <v>45206</v>
          </cell>
          <cell r="EC313">
            <v>3962318</v>
          </cell>
          <cell r="EF313">
            <v>45310</v>
          </cell>
          <cell r="EG313">
            <v>4062076</v>
          </cell>
          <cell r="EM313">
            <v>45322</v>
          </cell>
          <cell r="ER313">
            <v>45000</v>
          </cell>
          <cell r="ES313">
            <v>3962121</v>
          </cell>
          <cell r="EX313">
            <v>45300</v>
          </cell>
          <cell r="EY313">
            <v>4062073</v>
          </cell>
          <cell r="RC313">
            <v>45341</v>
          </cell>
          <cell r="RD313">
            <v>0</v>
          </cell>
          <cell r="RE313">
            <v>45206</v>
          </cell>
          <cell r="RF313">
            <v>45306</v>
          </cell>
          <cell r="RG313">
            <v>0</v>
          </cell>
          <cell r="RH313">
            <v>0</v>
          </cell>
          <cell r="RI313">
            <v>45176</v>
          </cell>
          <cell r="RJ313">
            <v>0</v>
          </cell>
          <cell r="RK313">
            <v>45206</v>
          </cell>
          <cell r="RL313" t="str">
            <v>3962303</v>
          </cell>
          <cell r="RM313">
            <v>45306</v>
          </cell>
          <cell r="RN313" t="str">
            <v>4062038</v>
          </cell>
          <cell r="RO313">
            <v>45176</v>
          </cell>
          <cell r="RP313" t="str">
            <v>3962289</v>
          </cell>
          <cell r="RQ313">
            <v>45206</v>
          </cell>
          <cell r="RR313" t="str">
            <v>3962318</v>
          </cell>
          <cell r="RS313">
            <v>45310</v>
          </cell>
          <cell r="RT313">
            <v>4062076</v>
          </cell>
          <cell r="RU313">
            <v>0</v>
          </cell>
          <cell r="RV313">
            <v>0</v>
          </cell>
        </row>
        <row r="314">
          <cell r="A314">
            <v>305</v>
          </cell>
          <cell r="B314">
            <v>45353</v>
          </cell>
          <cell r="C314" t="str">
            <v>HRB8025</v>
          </cell>
          <cell r="D314" t="str">
            <v>80255347</v>
          </cell>
          <cell r="E314">
            <v>444844</v>
          </cell>
          <cell r="F314" t="str">
            <v>日本</v>
          </cell>
          <cell r="G314" t="str">
            <v>山本産業（株）</v>
          </cell>
          <cell r="H314" t="str">
            <v>制御盤</v>
          </cell>
          <cell r="I314" t="str">
            <v>南陵</v>
          </cell>
          <cell r="J314" t="str">
            <v>土岐</v>
          </cell>
          <cell r="K314">
            <v>45322</v>
          </cell>
          <cell r="L314">
            <v>1</v>
          </cell>
          <cell r="M314">
            <v>1</v>
          </cell>
          <cell r="N314">
            <v>45323</v>
          </cell>
          <cell r="O314">
            <v>1</v>
          </cell>
          <cell r="P314">
            <v>45324</v>
          </cell>
          <cell r="Q314">
            <v>1</v>
          </cell>
          <cell r="R314">
            <v>45328</v>
          </cell>
          <cell r="S314">
            <v>1</v>
          </cell>
          <cell r="T314">
            <v>45329</v>
          </cell>
          <cell r="U314">
            <v>45329</v>
          </cell>
          <cell r="V314">
            <v>45331</v>
          </cell>
          <cell r="W314">
            <v>45329</v>
          </cell>
          <cell r="X314">
            <v>1</v>
          </cell>
          <cell r="Y314">
            <v>45344</v>
          </cell>
          <cell r="AA314">
            <v>45341</v>
          </cell>
          <cell r="AB314">
            <v>45342</v>
          </cell>
          <cell r="AC314" t="str">
            <v>45306</v>
          </cell>
          <cell r="AD314" t="str">
            <v>4062032</v>
          </cell>
          <cell r="AE314" t="str">
            <v>4062038</v>
          </cell>
          <cell r="AF314" t="str">
            <v>3962309</v>
          </cell>
          <cell r="AG314" t="str">
            <v>4062046</v>
          </cell>
          <cell r="CF314">
            <v>45306</v>
          </cell>
          <cell r="CG314">
            <v>4062032</v>
          </cell>
          <cell r="CX314">
            <v>45306</v>
          </cell>
          <cell r="CY314">
            <v>4062038</v>
          </cell>
          <cell r="DF314">
            <v>45206</v>
          </cell>
          <cell r="DG314">
            <v>3962309</v>
          </cell>
          <cell r="DV314">
            <v>44941</v>
          </cell>
          <cell r="DW314">
            <v>4062046</v>
          </cell>
          <cell r="EF314">
            <v>45310</v>
          </cell>
          <cell r="EG314">
            <v>4062076</v>
          </cell>
          <cell r="EM314">
            <v>45322</v>
          </cell>
          <cell r="EX314">
            <v>45300</v>
          </cell>
          <cell r="EY314">
            <v>4062073</v>
          </cell>
          <cell r="RC314">
            <v>45341</v>
          </cell>
          <cell r="RD314">
            <v>45306</v>
          </cell>
          <cell r="RE314">
            <v>0</v>
          </cell>
          <cell r="RF314">
            <v>45306</v>
          </cell>
          <cell r="RG314">
            <v>0</v>
          </cell>
          <cell r="RH314">
            <v>45206</v>
          </cell>
          <cell r="RI314">
            <v>0</v>
          </cell>
          <cell r="RJ314">
            <v>0</v>
          </cell>
          <cell r="RK314">
            <v>45306</v>
          </cell>
          <cell r="RL314" t="str">
            <v>4062032</v>
          </cell>
          <cell r="RM314">
            <v>45306</v>
          </cell>
          <cell r="RN314" t="str">
            <v>4062038</v>
          </cell>
          <cell r="RO314">
            <v>45206</v>
          </cell>
          <cell r="RP314" t="str">
            <v>3962309</v>
          </cell>
          <cell r="RQ314">
            <v>44941</v>
          </cell>
          <cell r="RR314" t="str">
            <v>4062046</v>
          </cell>
          <cell r="RS314">
            <v>45310</v>
          </cell>
          <cell r="RT314">
            <v>4062076</v>
          </cell>
          <cell r="RU314">
            <v>0</v>
          </cell>
          <cell r="RV314">
            <v>0</v>
          </cell>
        </row>
        <row r="315">
          <cell r="A315">
            <v>306</v>
          </cell>
          <cell r="B315">
            <v>45353</v>
          </cell>
          <cell r="C315" t="str">
            <v>HRB2204</v>
          </cell>
          <cell r="D315" t="str">
            <v>22045115</v>
          </cell>
          <cell r="E315">
            <v>489322</v>
          </cell>
          <cell r="F315" t="str">
            <v>日本</v>
          </cell>
          <cell r="G315" t="str">
            <v>（株）アマダベンディングＳ部</v>
          </cell>
          <cell r="H315" t="str">
            <v>制御盤</v>
          </cell>
          <cell r="I315" t="str">
            <v>南陵</v>
          </cell>
          <cell r="J315" t="str">
            <v>土岐</v>
          </cell>
          <cell r="K315">
            <v>45322</v>
          </cell>
          <cell r="L315">
            <v>1</v>
          </cell>
          <cell r="M315">
            <v>1</v>
          </cell>
          <cell r="N315">
            <v>45323</v>
          </cell>
          <cell r="O315">
            <v>1</v>
          </cell>
          <cell r="P315">
            <v>45324</v>
          </cell>
          <cell r="Q315">
            <v>1</v>
          </cell>
          <cell r="R315">
            <v>45328</v>
          </cell>
          <cell r="S315">
            <v>1</v>
          </cell>
          <cell r="T315">
            <v>45329</v>
          </cell>
          <cell r="U315">
            <v>45330</v>
          </cell>
          <cell r="V315">
            <v>45331</v>
          </cell>
          <cell r="W315">
            <v>45330</v>
          </cell>
          <cell r="X315">
            <v>1</v>
          </cell>
          <cell r="Y315">
            <v>45346</v>
          </cell>
          <cell r="AA315">
            <v>45341</v>
          </cell>
          <cell r="AB315">
            <v>45342</v>
          </cell>
          <cell r="AC315" t="str">
            <v>45323</v>
          </cell>
          <cell r="AD315" t="str">
            <v>4062089</v>
          </cell>
          <cell r="AE315" t="str">
            <v>3962284</v>
          </cell>
          <cell r="AF315" t="str">
            <v>4062042</v>
          </cell>
          <cell r="AG315" t="str">
            <v>4062047</v>
          </cell>
          <cell r="CJ315">
            <v>45323</v>
          </cell>
          <cell r="CK315">
            <v>4062089</v>
          </cell>
          <cell r="CZ315">
            <v>45176</v>
          </cell>
          <cell r="DA315">
            <v>3962284</v>
          </cell>
          <cell r="DJ315">
            <v>45306</v>
          </cell>
          <cell r="DK315">
            <v>4062042</v>
          </cell>
          <cell r="DX315">
            <v>44946</v>
          </cell>
          <cell r="DY315">
            <v>4062047</v>
          </cell>
          <cell r="EH315">
            <v>45310</v>
          </cell>
          <cell r="EI315">
            <v>4062077</v>
          </cell>
          <cell r="EM315">
            <v>45322</v>
          </cell>
          <cell r="EP315">
            <v>45308</v>
          </cell>
          <cell r="EQ315">
            <v>4062072</v>
          </cell>
          <cell r="EX315">
            <v>45300</v>
          </cell>
          <cell r="EY315">
            <v>4062073</v>
          </cell>
          <cell r="RC315">
            <v>45341</v>
          </cell>
          <cell r="RD315">
            <v>45323</v>
          </cell>
          <cell r="RE315">
            <v>0</v>
          </cell>
          <cell r="RF315">
            <v>0</v>
          </cell>
          <cell r="RG315">
            <v>45176</v>
          </cell>
          <cell r="RH315">
            <v>45306</v>
          </cell>
          <cell r="RI315">
            <v>0</v>
          </cell>
          <cell r="RJ315">
            <v>0</v>
          </cell>
          <cell r="RK315">
            <v>45323</v>
          </cell>
          <cell r="RL315" t="str">
            <v>4062089</v>
          </cell>
          <cell r="RM315">
            <v>45176</v>
          </cell>
          <cell r="RN315" t="str">
            <v>3962284</v>
          </cell>
          <cell r="RO315">
            <v>45306</v>
          </cell>
          <cell r="RP315" t="str">
            <v>4062042</v>
          </cell>
          <cell r="RQ315">
            <v>44946</v>
          </cell>
          <cell r="RR315" t="str">
            <v>4062047</v>
          </cell>
          <cell r="RS315">
            <v>45310</v>
          </cell>
          <cell r="RT315">
            <v>4062077</v>
          </cell>
          <cell r="RU315">
            <v>0</v>
          </cell>
          <cell r="RV315">
            <v>0</v>
          </cell>
        </row>
        <row r="316">
          <cell r="A316">
            <v>307</v>
          </cell>
          <cell r="B316">
            <v>45352</v>
          </cell>
          <cell r="C316" t="str">
            <v xml:space="preserve">HRB3504   </v>
          </cell>
          <cell r="D316" t="str">
            <v>35045007 </v>
          </cell>
          <cell r="F316" t="str">
            <v>日本</v>
          </cell>
          <cell r="G316" t="str">
            <v> （株）北陸精機 </v>
          </cell>
          <cell r="H316" t="str">
            <v>制御盤</v>
          </cell>
          <cell r="I316" t="str">
            <v>南陵</v>
          </cell>
          <cell r="J316" t="str">
            <v>富士宮</v>
          </cell>
          <cell r="K316">
            <v>45316</v>
          </cell>
          <cell r="L316">
            <v>1</v>
          </cell>
          <cell r="M316">
            <v>1</v>
          </cell>
          <cell r="N316">
            <v>45322</v>
          </cell>
          <cell r="O316">
            <v>1</v>
          </cell>
          <cell r="P316">
            <v>45324</v>
          </cell>
          <cell r="Q316">
            <v>1</v>
          </cell>
          <cell r="R316">
            <v>45328</v>
          </cell>
          <cell r="S316">
            <v>1</v>
          </cell>
          <cell r="T316">
            <v>45330</v>
          </cell>
          <cell r="U316">
            <v>45318</v>
          </cell>
          <cell r="V316">
            <v>45332</v>
          </cell>
          <cell r="W316">
            <v>45328</v>
          </cell>
          <cell r="X316">
            <v>1</v>
          </cell>
          <cell r="Y316">
            <v>45335</v>
          </cell>
          <cell r="Z316">
            <v>45335</v>
          </cell>
          <cell r="AC316" t="str">
            <v>44936</v>
          </cell>
          <cell r="AD316" t="str">
            <v>4062056</v>
          </cell>
          <cell r="AE316" t="str">
            <v>4062056</v>
          </cell>
          <cell r="AF316" t="str">
            <v>4062056</v>
          </cell>
          <cell r="AG316" t="str">
            <v>4062056</v>
          </cell>
          <cell r="CL316">
            <v>44936</v>
          </cell>
          <cell r="CM316">
            <v>4062056</v>
          </cell>
          <cell r="DB316">
            <v>44936</v>
          </cell>
          <cell r="DC316">
            <v>4062056</v>
          </cell>
          <cell r="DL316">
            <v>44936</v>
          </cell>
          <cell r="DM316">
            <v>4062056</v>
          </cell>
          <cell r="DZ316">
            <v>44936</v>
          </cell>
          <cell r="EA316">
            <v>4062056</v>
          </cell>
          <cell r="EJ316">
            <v>44936</v>
          </cell>
          <cell r="EK316">
            <v>4062056</v>
          </cell>
          <cell r="GM316">
            <v>45280</v>
          </cell>
          <cell r="GN316">
            <v>4062054</v>
          </cell>
          <cell r="GQ316">
            <v>45202</v>
          </cell>
          <cell r="GR316">
            <v>4062008</v>
          </cell>
          <cell r="GS316">
            <v>45280</v>
          </cell>
          <cell r="GT316">
            <v>4062053</v>
          </cell>
          <cell r="GU316">
            <v>45280</v>
          </cell>
          <cell r="GV316">
            <v>4062052</v>
          </cell>
          <cell r="HE316">
            <v>45280</v>
          </cell>
          <cell r="HF316">
            <v>4062051</v>
          </cell>
          <cell r="RC316">
            <v>45335</v>
          </cell>
          <cell r="RD316">
            <v>0</v>
          </cell>
          <cell r="RE316">
            <v>0</v>
          </cell>
          <cell r="RF316">
            <v>0</v>
          </cell>
          <cell r="RG316">
            <v>0</v>
          </cell>
          <cell r="RH316">
            <v>0</v>
          </cell>
          <cell r="RI316">
            <v>0</v>
          </cell>
          <cell r="RJ316">
            <v>44936</v>
          </cell>
          <cell r="RK316">
            <v>0</v>
          </cell>
          <cell r="RL316">
            <v>0</v>
          </cell>
          <cell r="RM316">
            <v>0</v>
          </cell>
          <cell r="RN316">
            <v>0</v>
          </cell>
          <cell r="RO316">
            <v>0</v>
          </cell>
          <cell r="RP316">
            <v>0</v>
          </cell>
          <cell r="RQ316">
            <v>0</v>
          </cell>
          <cell r="RR316">
            <v>0</v>
          </cell>
          <cell r="RS316">
            <v>0</v>
          </cell>
          <cell r="RT316">
            <v>0</v>
          </cell>
          <cell r="RU316">
            <v>44936</v>
          </cell>
          <cell r="RV316" t="str">
            <v>4062056</v>
          </cell>
        </row>
        <row r="317">
          <cell r="A317">
            <v>308</v>
          </cell>
          <cell r="B317">
            <v>45324</v>
          </cell>
          <cell r="C317" t="str">
            <v>HRB2204 AAI AC+L</v>
          </cell>
          <cell r="D317" t="str">
            <v>ARB20204</v>
          </cell>
          <cell r="E317" t="str">
            <v>THRB2204</v>
          </cell>
          <cell r="F317" t="str">
            <v>米国</v>
          </cell>
          <cell r="G317" t="str">
            <v>AAI</v>
          </cell>
          <cell r="H317" t="str">
            <v>制御盤</v>
          </cell>
          <cell r="I317" t="str">
            <v>南陵</v>
          </cell>
          <cell r="J317" t="str">
            <v>KD</v>
          </cell>
          <cell r="K317">
            <v>45323</v>
          </cell>
          <cell r="L317">
            <v>1</v>
          </cell>
          <cell r="M317">
            <v>1</v>
          </cell>
          <cell r="N317">
            <v>45324</v>
          </cell>
          <cell r="O317">
            <v>1</v>
          </cell>
          <cell r="P317">
            <v>45325</v>
          </cell>
          <cell r="Q317">
            <v>1</v>
          </cell>
          <cell r="R317">
            <v>45329</v>
          </cell>
          <cell r="S317">
            <v>1</v>
          </cell>
          <cell r="T317">
            <v>45330</v>
          </cell>
          <cell r="U317">
            <v>45330</v>
          </cell>
          <cell r="V317">
            <v>45332</v>
          </cell>
          <cell r="W317">
            <v>45330</v>
          </cell>
          <cell r="X317">
            <v>1</v>
          </cell>
          <cell r="Y317">
            <v>45346</v>
          </cell>
          <cell r="AA317">
            <v>45343</v>
          </cell>
          <cell r="AB317">
            <v>45344</v>
          </cell>
          <cell r="AC317" t="str">
            <v>45145</v>
          </cell>
          <cell r="AD317" t="str">
            <v>3962259</v>
          </cell>
          <cell r="AE317" t="str">
            <v>3962284</v>
          </cell>
          <cell r="AF317" t="str">
            <v>3962291</v>
          </cell>
          <cell r="AG317" t="str">
            <v>3962272</v>
          </cell>
          <cell r="CT317">
            <v>45145</v>
          </cell>
          <cell r="CU317">
            <v>3962259</v>
          </cell>
          <cell r="CZ317">
            <v>45176</v>
          </cell>
          <cell r="DA317">
            <v>3962284</v>
          </cell>
          <cell r="DT317">
            <v>45231</v>
          </cell>
          <cell r="DU317">
            <v>3962291</v>
          </cell>
          <cell r="ED317">
            <v>45145</v>
          </cell>
          <cell r="EE317">
            <v>3962272</v>
          </cell>
          <cell r="EH317">
            <v>45310</v>
          </cell>
          <cell r="EI317">
            <v>4062077</v>
          </cell>
          <cell r="EM317">
            <v>45322</v>
          </cell>
          <cell r="EP317">
            <v>44943</v>
          </cell>
          <cell r="EQ317">
            <v>4062072</v>
          </cell>
          <cell r="ER317">
            <v>44972</v>
          </cell>
          <cell r="ES317">
            <v>3962054</v>
          </cell>
          <cell r="EX317">
            <v>45300</v>
          </cell>
          <cell r="EY317">
            <v>4062073</v>
          </cell>
          <cell r="FS317" t="str">
            <v>●</v>
          </cell>
          <cell r="GG317">
            <v>44935</v>
          </cell>
          <cell r="GH317">
            <v>4062075</v>
          </cell>
          <cell r="RC317">
            <v>45343</v>
          </cell>
          <cell r="RD317">
            <v>0</v>
          </cell>
          <cell r="RE317">
            <v>45145</v>
          </cell>
          <cell r="RF317">
            <v>0</v>
          </cell>
          <cell r="RG317">
            <v>45176</v>
          </cell>
          <cell r="RH317">
            <v>0</v>
          </cell>
          <cell r="RI317">
            <v>45231</v>
          </cell>
          <cell r="RJ317">
            <v>0</v>
          </cell>
          <cell r="RK317">
            <v>45145</v>
          </cell>
          <cell r="RL317" t="str">
            <v>3962259</v>
          </cell>
          <cell r="RM317">
            <v>45176</v>
          </cell>
          <cell r="RN317" t="str">
            <v>3962284</v>
          </cell>
          <cell r="RO317">
            <v>45231</v>
          </cell>
          <cell r="RP317" t="str">
            <v>3962291</v>
          </cell>
          <cell r="RQ317">
            <v>45145</v>
          </cell>
          <cell r="RR317" t="str">
            <v>3962272</v>
          </cell>
          <cell r="RS317">
            <v>45310</v>
          </cell>
          <cell r="RT317">
            <v>4062077</v>
          </cell>
          <cell r="RU317">
            <v>0</v>
          </cell>
          <cell r="RV317">
            <v>0</v>
          </cell>
        </row>
        <row r="318">
          <cell r="A318">
            <v>309</v>
          </cell>
          <cell r="B318">
            <v>45324</v>
          </cell>
          <cell r="C318" t="str">
            <v>HRB1003ATC AAI</v>
          </cell>
          <cell r="D318" t="str">
            <v>ARC10069</v>
          </cell>
          <cell r="E318" t="str">
            <v>THRC1069</v>
          </cell>
          <cell r="F318" t="str">
            <v>米国</v>
          </cell>
          <cell r="G318" t="str">
            <v>AAI</v>
          </cell>
          <cell r="H318" t="str">
            <v>制御盤</v>
          </cell>
          <cell r="I318" t="str">
            <v>南陵</v>
          </cell>
          <cell r="J318" t="str">
            <v>KD</v>
          </cell>
          <cell r="K318">
            <v>45325</v>
          </cell>
          <cell r="L318">
            <v>1</v>
          </cell>
          <cell r="M318">
            <v>1</v>
          </cell>
          <cell r="N318">
            <v>45328</v>
          </cell>
          <cell r="O318">
            <v>1</v>
          </cell>
          <cell r="P318">
            <v>45329</v>
          </cell>
          <cell r="Q318">
            <v>1</v>
          </cell>
          <cell r="R318">
            <v>45330</v>
          </cell>
          <cell r="S318">
            <v>1</v>
          </cell>
          <cell r="T318">
            <v>45331</v>
          </cell>
          <cell r="U318">
            <v>45331</v>
          </cell>
          <cell r="V318">
            <v>45335</v>
          </cell>
          <cell r="W318">
            <v>45331</v>
          </cell>
          <cell r="X318">
            <v>1</v>
          </cell>
          <cell r="Y318">
            <v>45346</v>
          </cell>
          <cell r="AA318">
            <v>45343</v>
          </cell>
          <cell r="AB318">
            <v>45344</v>
          </cell>
          <cell r="AC318" t="str">
            <v>45108</v>
          </cell>
          <cell r="AD318" t="str">
            <v>3962187</v>
          </cell>
          <cell r="AE318" t="str">
            <v>4062038</v>
          </cell>
          <cell r="AF318" t="str">
            <v>3962289</v>
          </cell>
          <cell r="AG318" t="str">
            <v>4062048</v>
          </cell>
          <cell r="CP318">
            <v>45108</v>
          </cell>
          <cell r="CQ318">
            <v>3962187</v>
          </cell>
          <cell r="CX318">
            <v>45306</v>
          </cell>
          <cell r="CY318">
            <v>4062038</v>
          </cell>
          <cell r="DP318">
            <v>45176</v>
          </cell>
          <cell r="DQ318">
            <v>3962289</v>
          </cell>
          <cell r="EB318">
            <v>45311</v>
          </cell>
          <cell r="EC318">
            <v>4062048</v>
          </cell>
          <cell r="EF318">
            <v>45310</v>
          </cell>
          <cell r="EG318">
            <v>4062076</v>
          </cell>
          <cell r="EM318">
            <v>45322</v>
          </cell>
          <cell r="ER318">
            <v>44972</v>
          </cell>
          <cell r="ES318">
            <v>3962054</v>
          </cell>
          <cell r="ET318">
            <v>45269</v>
          </cell>
          <cell r="EU318">
            <v>4062062</v>
          </cell>
          <cell r="EX318">
            <v>45300</v>
          </cell>
          <cell r="EY318">
            <v>4062073</v>
          </cell>
          <cell r="FH318">
            <v>44943</v>
          </cell>
          <cell r="FI318">
            <v>3861951</v>
          </cell>
          <cell r="FN318">
            <v>45275</v>
          </cell>
          <cell r="FO318">
            <v>3861923</v>
          </cell>
          <cell r="FV318">
            <v>45108</v>
          </cell>
          <cell r="FW318">
            <v>3962233</v>
          </cell>
          <cell r="GG318">
            <v>44935</v>
          </cell>
          <cell r="GH318">
            <v>4062075</v>
          </cell>
          <cell r="RC318">
            <v>45343</v>
          </cell>
          <cell r="RD318">
            <v>0</v>
          </cell>
          <cell r="RE318">
            <v>45108</v>
          </cell>
          <cell r="RF318">
            <v>45306</v>
          </cell>
          <cell r="RG318">
            <v>0</v>
          </cell>
          <cell r="RH318">
            <v>0</v>
          </cell>
          <cell r="RI318">
            <v>45176</v>
          </cell>
          <cell r="RJ318">
            <v>0</v>
          </cell>
          <cell r="RK318">
            <v>45108</v>
          </cell>
          <cell r="RL318" t="str">
            <v>3962187</v>
          </cell>
          <cell r="RM318">
            <v>45306</v>
          </cell>
          <cell r="RN318" t="str">
            <v>4062038</v>
          </cell>
          <cell r="RO318">
            <v>45176</v>
          </cell>
          <cell r="RP318" t="str">
            <v>3962289</v>
          </cell>
          <cell r="RQ318">
            <v>45311</v>
          </cell>
          <cell r="RR318" t="str">
            <v>4062048</v>
          </cell>
          <cell r="RS318">
            <v>45310</v>
          </cell>
          <cell r="RT318">
            <v>4062076</v>
          </cell>
          <cell r="RU318">
            <v>0</v>
          </cell>
          <cell r="RV318">
            <v>0</v>
          </cell>
        </row>
        <row r="319">
          <cell r="A319">
            <v>310</v>
          </cell>
          <cell r="B319">
            <v>45324</v>
          </cell>
          <cell r="C319" t="str">
            <v>HRB1003ATC AAI</v>
          </cell>
          <cell r="D319" t="str">
            <v>ARC10070</v>
          </cell>
          <cell r="E319" t="str">
            <v>THRC1070</v>
          </cell>
          <cell r="F319" t="str">
            <v>米国</v>
          </cell>
          <cell r="G319" t="str">
            <v>AAI</v>
          </cell>
          <cell r="H319" t="str">
            <v>制御盤</v>
          </cell>
          <cell r="I319" t="str">
            <v>南陵</v>
          </cell>
          <cell r="J319" t="str">
            <v>KD</v>
          </cell>
          <cell r="K319">
            <v>45325</v>
          </cell>
          <cell r="L319">
            <v>1</v>
          </cell>
          <cell r="M319">
            <v>1</v>
          </cell>
          <cell r="N319">
            <v>45328</v>
          </cell>
          <cell r="O319">
            <v>1</v>
          </cell>
          <cell r="P319">
            <v>45329</v>
          </cell>
          <cell r="Q319">
            <v>1</v>
          </cell>
          <cell r="R319">
            <v>45330</v>
          </cell>
          <cell r="S319">
            <v>1</v>
          </cell>
          <cell r="T319">
            <v>45331</v>
          </cell>
          <cell r="U319">
            <v>45332</v>
          </cell>
          <cell r="V319">
            <v>45335</v>
          </cell>
          <cell r="W319">
            <v>45335</v>
          </cell>
          <cell r="X319">
            <v>1</v>
          </cell>
          <cell r="Y319">
            <v>45346</v>
          </cell>
          <cell r="AA319">
            <v>45343</v>
          </cell>
          <cell r="AB319">
            <v>45344</v>
          </cell>
          <cell r="AC319" t="str">
            <v>45176</v>
          </cell>
          <cell r="AD319" t="str">
            <v>3962280</v>
          </cell>
          <cell r="AE319" t="str">
            <v>4062038</v>
          </cell>
          <cell r="AF319" t="str">
            <v>3962289</v>
          </cell>
          <cell r="AG319" t="str">
            <v>4062048</v>
          </cell>
          <cell r="CP319">
            <v>45176</v>
          </cell>
          <cell r="CQ319">
            <v>3962280</v>
          </cell>
          <cell r="CX319">
            <v>45306</v>
          </cell>
          <cell r="CY319">
            <v>4062038</v>
          </cell>
          <cell r="DP319">
            <v>45176</v>
          </cell>
          <cell r="DQ319">
            <v>3962289</v>
          </cell>
          <cell r="EB319">
            <v>45311</v>
          </cell>
          <cell r="EC319">
            <v>4062048</v>
          </cell>
          <cell r="EF319">
            <v>45310</v>
          </cell>
          <cell r="EG319">
            <v>4062076</v>
          </cell>
          <cell r="EM319">
            <v>45322</v>
          </cell>
          <cell r="ER319">
            <v>44972</v>
          </cell>
          <cell r="ES319">
            <v>3962054</v>
          </cell>
          <cell r="ET319">
            <v>45269</v>
          </cell>
          <cell r="EU319">
            <v>4062062</v>
          </cell>
          <cell r="EX319">
            <v>45300</v>
          </cell>
          <cell r="EY319">
            <v>4062073</v>
          </cell>
          <cell r="FH319">
            <v>44943</v>
          </cell>
          <cell r="FI319">
            <v>3861951</v>
          </cell>
          <cell r="FN319">
            <v>44939</v>
          </cell>
          <cell r="FO319">
            <v>3861953</v>
          </cell>
          <cell r="FV319">
            <v>45108</v>
          </cell>
          <cell r="FW319">
            <v>3962233</v>
          </cell>
          <cell r="GG319">
            <v>44935</v>
          </cell>
          <cell r="GH319">
            <v>4062075</v>
          </cell>
          <cell r="RC319">
            <v>45343</v>
          </cell>
          <cell r="RD319">
            <v>0</v>
          </cell>
          <cell r="RE319">
            <v>45176</v>
          </cell>
          <cell r="RF319">
            <v>45306</v>
          </cell>
          <cell r="RG319">
            <v>0</v>
          </cell>
          <cell r="RH319">
            <v>0</v>
          </cell>
          <cell r="RI319">
            <v>45176</v>
          </cell>
          <cell r="RJ319">
            <v>0</v>
          </cell>
          <cell r="RK319">
            <v>45176</v>
          </cell>
          <cell r="RL319" t="str">
            <v>3962280</v>
          </cell>
          <cell r="RM319">
            <v>45306</v>
          </cell>
          <cell r="RN319" t="str">
            <v>4062038</v>
          </cell>
          <cell r="RO319">
            <v>45176</v>
          </cell>
          <cell r="RP319" t="str">
            <v>3962289</v>
          </cell>
          <cell r="RQ319">
            <v>45311</v>
          </cell>
          <cell r="RR319" t="str">
            <v>4062048</v>
          </cell>
          <cell r="RS319">
            <v>45310</v>
          </cell>
          <cell r="RT319">
            <v>4062076</v>
          </cell>
          <cell r="RU319">
            <v>0</v>
          </cell>
          <cell r="RV319">
            <v>0</v>
          </cell>
        </row>
        <row r="320">
          <cell r="A320">
            <v>311</v>
          </cell>
          <cell r="B320">
            <v>45353</v>
          </cell>
          <cell r="C320" t="str">
            <v>HRB1003 AAI AC</v>
          </cell>
          <cell r="D320" t="str">
            <v>ARB10374</v>
          </cell>
          <cell r="E320" t="str">
            <v>THRB1374</v>
          </cell>
          <cell r="F320" t="str">
            <v>米国</v>
          </cell>
          <cell r="G320" t="str">
            <v>AAI</v>
          </cell>
          <cell r="H320" t="str">
            <v>制御盤</v>
          </cell>
          <cell r="I320" t="str">
            <v>南陵</v>
          </cell>
          <cell r="J320" t="str">
            <v>KD</v>
          </cell>
          <cell r="K320">
            <v>45328</v>
          </cell>
          <cell r="L320">
            <v>1</v>
          </cell>
          <cell r="M320">
            <v>1</v>
          </cell>
          <cell r="N320">
            <v>45329</v>
          </cell>
          <cell r="O320">
            <v>1</v>
          </cell>
          <cell r="P320">
            <v>45330</v>
          </cell>
          <cell r="Q320">
            <v>1</v>
          </cell>
          <cell r="R320">
            <v>45331</v>
          </cell>
          <cell r="S320">
            <v>1</v>
          </cell>
          <cell r="T320">
            <v>45332</v>
          </cell>
          <cell r="U320">
            <v>45332</v>
          </cell>
          <cell r="V320">
            <v>45336</v>
          </cell>
          <cell r="W320">
            <v>45336</v>
          </cell>
          <cell r="X320">
            <v>1</v>
          </cell>
          <cell r="Y320">
            <v>45353</v>
          </cell>
          <cell r="AA320">
            <v>45343</v>
          </cell>
          <cell r="AB320">
            <v>45344</v>
          </cell>
          <cell r="AC320" t="str">
            <v>45206</v>
          </cell>
          <cell r="AD320" t="str">
            <v>3962303</v>
          </cell>
          <cell r="AE320" t="str">
            <v>4062038</v>
          </cell>
          <cell r="AF320" t="str">
            <v>4062043</v>
          </cell>
          <cell r="AG320" t="str">
            <v>4062048</v>
          </cell>
          <cell r="CP320">
            <v>45206</v>
          </cell>
          <cell r="CQ320">
            <v>3962303</v>
          </cell>
          <cell r="CX320">
            <v>45306</v>
          </cell>
          <cell r="CY320">
            <v>4062038</v>
          </cell>
          <cell r="DP320">
            <v>44941</v>
          </cell>
          <cell r="DQ320">
            <v>4062043</v>
          </cell>
          <cell r="EB320">
            <v>45311</v>
          </cell>
          <cell r="EC320">
            <v>4062048</v>
          </cell>
          <cell r="EF320">
            <v>45317</v>
          </cell>
          <cell r="EG320">
            <v>4062078</v>
          </cell>
          <cell r="EM320">
            <v>45322</v>
          </cell>
          <cell r="EN320">
            <v>45301</v>
          </cell>
          <cell r="EO320">
            <v>4062071</v>
          </cell>
          <cell r="EX320">
            <v>45300</v>
          </cell>
          <cell r="EY320">
            <v>4062073</v>
          </cell>
          <cell r="RC320">
            <v>45343</v>
          </cell>
          <cell r="RD320">
            <v>0</v>
          </cell>
          <cell r="RE320">
            <v>45206</v>
          </cell>
          <cell r="RF320">
            <v>45306</v>
          </cell>
          <cell r="RG320">
            <v>0</v>
          </cell>
          <cell r="RH320">
            <v>0</v>
          </cell>
          <cell r="RI320">
            <v>44941</v>
          </cell>
          <cell r="RJ320">
            <v>0</v>
          </cell>
          <cell r="RK320">
            <v>45206</v>
          </cell>
          <cell r="RL320" t="str">
            <v>3962303</v>
          </cell>
          <cell r="RM320">
            <v>45306</v>
          </cell>
          <cell r="RN320" t="str">
            <v>4062038</v>
          </cell>
          <cell r="RO320">
            <v>44941</v>
          </cell>
          <cell r="RP320" t="str">
            <v>4062043</v>
          </cell>
          <cell r="RQ320">
            <v>45311</v>
          </cell>
          <cell r="RR320" t="str">
            <v>4062048</v>
          </cell>
          <cell r="RS320">
            <v>45317</v>
          </cell>
          <cell r="RT320">
            <v>4062078</v>
          </cell>
          <cell r="RU320">
            <v>0</v>
          </cell>
          <cell r="RV320">
            <v>0</v>
          </cell>
        </row>
        <row r="321">
          <cell r="A321">
            <v>312</v>
          </cell>
          <cell r="B321">
            <v>45353</v>
          </cell>
          <cell r="C321" t="str">
            <v>HRB1003 AAI AC</v>
          </cell>
          <cell r="D321" t="str">
            <v>ARB10375</v>
          </cell>
          <cell r="E321" t="str">
            <v>THRB1375</v>
          </cell>
          <cell r="F321" t="str">
            <v>米国</v>
          </cell>
          <cell r="G321" t="str">
            <v>AAI</v>
          </cell>
          <cell r="H321" t="str">
            <v>制御盤</v>
          </cell>
          <cell r="I321" t="str">
            <v>南陵</v>
          </cell>
          <cell r="J321" t="str">
            <v>KD</v>
          </cell>
          <cell r="K321">
            <v>45329</v>
          </cell>
          <cell r="L321">
            <v>1</v>
          </cell>
          <cell r="M321">
            <v>1</v>
          </cell>
          <cell r="N321">
            <v>45330</v>
          </cell>
          <cell r="O321">
            <v>1</v>
          </cell>
          <cell r="P321">
            <v>45331</v>
          </cell>
          <cell r="Q321">
            <v>1</v>
          </cell>
          <cell r="R321">
            <v>45332</v>
          </cell>
          <cell r="S321">
            <v>1</v>
          </cell>
          <cell r="T321">
            <v>45335</v>
          </cell>
          <cell r="U321">
            <v>45335</v>
          </cell>
          <cell r="V321">
            <v>45337</v>
          </cell>
          <cell r="W321">
            <v>45336</v>
          </cell>
          <cell r="X321">
            <v>1</v>
          </cell>
          <cell r="Y321">
            <v>45353</v>
          </cell>
          <cell r="AA321">
            <v>45343</v>
          </cell>
          <cell r="AB321">
            <v>45344</v>
          </cell>
          <cell r="AC321" t="str">
            <v>45206</v>
          </cell>
          <cell r="AD321" t="str">
            <v>3962303</v>
          </cell>
          <cell r="AE321" t="str">
            <v>4062038</v>
          </cell>
          <cell r="AF321" t="str">
            <v>4062043</v>
          </cell>
          <cell r="AG321" t="str">
            <v>4062048</v>
          </cell>
          <cell r="CP321">
            <v>45206</v>
          </cell>
          <cell r="CQ321">
            <v>3962303</v>
          </cell>
          <cell r="CX321">
            <v>45306</v>
          </cell>
          <cell r="CY321">
            <v>4062038</v>
          </cell>
          <cell r="DP321">
            <v>44941</v>
          </cell>
          <cell r="DQ321">
            <v>4062043</v>
          </cell>
          <cell r="EB321">
            <v>45311</v>
          </cell>
          <cell r="EC321">
            <v>4062048</v>
          </cell>
          <cell r="EF321">
            <v>45317</v>
          </cell>
          <cell r="EG321">
            <v>4062078</v>
          </cell>
          <cell r="EM321">
            <v>45322</v>
          </cell>
          <cell r="EN321">
            <v>45301</v>
          </cell>
          <cell r="EO321">
            <v>4062071</v>
          </cell>
          <cell r="EX321">
            <v>45300</v>
          </cell>
          <cell r="EY321">
            <v>4062073</v>
          </cell>
          <cell r="RC321">
            <v>45343</v>
          </cell>
          <cell r="RD321">
            <v>0</v>
          </cell>
          <cell r="RE321">
            <v>45206</v>
          </cell>
          <cell r="RF321">
            <v>45306</v>
          </cell>
          <cell r="RG321">
            <v>0</v>
          </cell>
          <cell r="RH321">
            <v>0</v>
          </cell>
          <cell r="RI321">
            <v>44941</v>
          </cell>
          <cell r="RJ321">
            <v>0</v>
          </cell>
          <cell r="RK321">
            <v>45206</v>
          </cell>
          <cell r="RL321" t="str">
            <v>3962303</v>
          </cell>
          <cell r="RM321">
            <v>45306</v>
          </cell>
          <cell r="RN321" t="str">
            <v>4062038</v>
          </cell>
          <cell r="RO321">
            <v>44941</v>
          </cell>
          <cell r="RP321" t="str">
            <v>4062043</v>
          </cell>
          <cell r="RQ321">
            <v>45311</v>
          </cell>
          <cell r="RR321" t="str">
            <v>4062048</v>
          </cell>
          <cell r="RS321">
            <v>45317</v>
          </cell>
          <cell r="RT321">
            <v>4062078</v>
          </cell>
          <cell r="RU321">
            <v>0</v>
          </cell>
          <cell r="RV321">
            <v>0</v>
          </cell>
        </row>
        <row r="322">
          <cell r="A322">
            <v>313</v>
          </cell>
          <cell r="B322">
            <v>45353</v>
          </cell>
          <cell r="C322" t="str">
            <v>HRB1003 AAI</v>
          </cell>
          <cell r="D322" t="str">
            <v>ARB10347</v>
          </cell>
          <cell r="E322" t="str">
            <v>THRB1347</v>
          </cell>
          <cell r="F322" t="str">
            <v>米国</v>
          </cell>
          <cell r="G322" t="str">
            <v>AAI</v>
          </cell>
          <cell r="H322" t="str">
            <v>制御盤</v>
          </cell>
          <cell r="I322" t="str">
            <v>南陵</v>
          </cell>
          <cell r="J322" t="str">
            <v>KD</v>
          </cell>
          <cell r="K322">
            <v>45329</v>
          </cell>
          <cell r="L322">
            <v>1</v>
          </cell>
          <cell r="M322">
            <v>1</v>
          </cell>
          <cell r="N322">
            <v>45330</v>
          </cell>
          <cell r="O322">
            <v>1</v>
          </cell>
          <cell r="P322">
            <v>45331</v>
          </cell>
          <cell r="Q322">
            <v>1</v>
          </cell>
          <cell r="R322">
            <v>45332</v>
          </cell>
          <cell r="S322">
            <v>1</v>
          </cell>
          <cell r="T322">
            <v>45335</v>
          </cell>
          <cell r="U322">
            <v>45335</v>
          </cell>
          <cell r="V322">
            <v>45337</v>
          </cell>
          <cell r="W322">
            <v>45337</v>
          </cell>
          <cell r="X322">
            <v>1</v>
          </cell>
          <cell r="Y322">
            <v>45353</v>
          </cell>
          <cell r="AA322">
            <v>45343</v>
          </cell>
          <cell r="AB322">
            <v>45344</v>
          </cell>
          <cell r="AC322" t="str">
            <v>45206</v>
          </cell>
          <cell r="AD322" t="str">
            <v>3962303</v>
          </cell>
          <cell r="AE322" t="str">
            <v>4062038</v>
          </cell>
          <cell r="AF322" t="str">
            <v>4062043</v>
          </cell>
          <cell r="AG322" t="str">
            <v>4062048</v>
          </cell>
          <cell r="CP322">
            <v>45206</v>
          </cell>
          <cell r="CQ322">
            <v>3962303</v>
          </cell>
          <cell r="CX322">
            <v>45306</v>
          </cell>
          <cell r="CY322">
            <v>4062038</v>
          </cell>
          <cell r="DP322">
            <v>44941</v>
          </cell>
          <cell r="DQ322">
            <v>4062043</v>
          </cell>
          <cell r="EB322">
            <v>45311</v>
          </cell>
          <cell r="EC322">
            <v>4062048</v>
          </cell>
          <cell r="EF322">
            <v>45317</v>
          </cell>
          <cell r="EG322">
            <v>4062078</v>
          </cell>
          <cell r="EM322">
            <v>45322</v>
          </cell>
          <cell r="EX322">
            <v>45300</v>
          </cell>
          <cell r="EY322">
            <v>4062073</v>
          </cell>
          <cell r="RC322">
            <v>45343</v>
          </cell>
          <cell r="RD322">
            <v>0</v>
          </cell>
          <cell r="RE322">
            <v>45206</v>
          </cell>
          <cell r="RF322">
            <v>45306</v>
          </cell>
          <cell r="RG322">
            <v>0</v>
          </cell>
          <cell r="RH322">
            <v>0</v>
          </cell>
          <cell r="RI322">
            <v>44941</v>
          </cell>
          <cell r="RJ322">
            <v>0</v>
          </cell>
          <cell r="RK322">
            <v>45206</v>
          </cell>
          <cell r="RL322" t="str">
            <v>3962303</v>
          </cell>
          <cell r="RM322">
            <v>45306</v>
          </cell>
          <cell r="RN322" t="str">
            <v>4062038</v>
          </cell>
          <cell r="RO322">
            <v>44941</v>
          </cell>
          <cell r="RP322" t="str">
            <v>4062043</v>
          </cell>
          <cell r="RQ322">
            <v>45311</v>
          </cell>
          <cell r="RR322" t="str">
            <v>4062048</v>
          </cell>
          <cell r="RS322">
            <v>45317</v>
          </cell>
          <cell r="RT322">
            <v>4062078</v>
          </cell>
          <cell r="RU322">
            <v>0</v>
          </cell>
          <cell r="RV322">
            <v>0</v>
          </cell>
        </row>
        <row r="323">
          <cell r="A323">
            <v>314</v>
          </cell>
          <cell r="B323">
            <v>45353</v>
          </cell>
          <cell r="C323" t="str">
            <v>HRB1003 AAI</v>
          </cell>
          <cell r="D323" t="str">
            <v>ARB10351</v>
          </cell>
          <cell r="E323" t="str">
            <v>THRB1351</v>
          </cell>
          <cell r="F323" t="str">
            <v>米国</v>
          </cell>
          <cell r="G323" t="str">
            <v>AAI</v>
          </cell>
          <cell r="H323" t="str">
            <v>制御盤</v>
          </cell>
          <cell r="I323" t="str">
            <v>南陵</v>
          </cell>
          <cell r="J323" t="str">
            <v>KD</v>
          </cell>
          <cell r="K323">
            <v>45330</v>
          </cell>
          <cell r="L323">
            <v>1</v>
          </cell>
          <cell r="M323">
            <v>1</v>
          </cell>
          <cell r="N323">
            <v>45331</v>
          </cell>
          <cell r="O323">
            <v>1</v>
          </cell>
          <cell r="P323">
            <v>45332</v>
          </cell>
          <cell r="Q323">
            <v>1</v>
          </cell>
          <cell r="R323">
            <v>45335</v>
          </cell>
          <cell r="S323">
            <v>1</v>
          </cell>
          <cell r="T323">
            <v>45336</v>
          </cell>
          <cell r="U323">
            <v>45335</v>
          </cell>
          <cell r="V323">
            <v>45338</v>
          </cell>
          <cell r="W323">
            <v>45337</v>
          </cell>
          <cell r="X323">
            <v>1</v>
          </cell>
          <cell r="Y323">
            <v>45353</v>
          </cell>
          <cell r="AA323">
            <v>45343</v>
          </cell>
          <cell r="AB323">
            <v>45344</v>
          </cell>
          <cell r="AC323" t="str">
            <v>45206</v>
          </cell>
          <cell r="AD323" t="str">
            <v>3962303</v>
          </cell>
          <cell r="AE323" t="str">
            <v>4062038</v>
          </cell>
          <cell r="AF323" t="str">
            <v>4062043</v>
          </cell>
          <cell r="AG323" t="str">
            <v>4062048</v>
          </cell>
          <cell r="CP323">
            <v>45206</v>
          </cell>
          <cell r="CQ323">
            <v>3962303</v>
          </cell>
          <cell r="CX323">
            <v>45306</v>
          </cell>
          <cell r="CY323">
            <v>4062038</v>
          </cell>
          <cell r="DP323">
            <v>44941</v>
          </cell>
          <cell r="DQ323">
            <v>4062043</v>
          </cell>
          <cell r="EB323">
            <v>45311</v>
          </cell>
          <cell r="EC323">
            <v>4062048</v>
          </cell>
          <cell r="EF323">
            <v>45317</v>
          </cell>
          <cell r="EG323">
            <v>4062078</v>
          </cell>
          <cell r="EM323">
            <v>45322</v>
          </cell>
          <cell r="EX323">
            <v>45300</v>
          </cell>
          <cell r="EY323">
            <v>4062073</v>
          </cell>
          <cell r="RC323">
            <v>45343</v>
          </cell>
          <cell r="RD323">
            <v>0</v>
          </cell>
          <cell r="RE323">
            <v>45206</v>
          </cell>
          <cell r="RF323">
            <v>45306</v>
          </cell>
          <cell r="RG323">
            <v>0</v>
          </cell>
          <cell r="RH323">
            <v>0</v>
          </cell>
          <cell r="RI323">
            <v>44941</v>
          </cell>
          <cell r="RJ323">
            <v>0</v>
          </cell>
          <cell r="RK323">
            <v>45206</v>
          </cell>
          <cell r="RL323" t="str">
            <v>3962303</v>
          </cell>
          <cell r="RM323">
            <v>45306</v>
          </cell>
          <cell r="RN323" t="str">
            <v>4062038</v>
          </cell>
          <cell r="RO323">
            <v>44941</v>
          </cell>
          <cell r="RP323" t="str">
            <v>4062043</v>
          </cell>
          <cell r="RQ323">
            <v>45311</v>
          </cell>
          <cell r="RR323" t="str">
            <v>4062048</v>
          </cell>
          <cell r="RS323">
            <v>45317</v>
          </cell>
          <cell r="RT323">
            <v>4062078</v>
          </cell>
          <cell r="RU323">
            <v>0</v>
          </cell>
          <cell r="RV323">
            <v>0</v>
          </cell>
        </row>
        <row r="324">
          <cell r="A324">
            <v>315</v>
          </cell>
          <cell r="B324">
            <v>45353</v>
          </cell>
          <cell r="C324" t="str">
            <v>HRB8025 AAI</v>
          </cell>
          <cell r="D324" t="str">
            <v>ARB80201</v>
          </cell>
          <cell r="E324" t="str">
            <v>THRB8201</v>
          </cell>
          <cell r="F324" t="str">
            <v>米国</v>
          </cell>
          <cell r="G324" t="str">
            <v>AAI</v>
          </cell>
          <cell r="H324" t="str">
            <v>制御盤</v>
          </cell>
          <cell r="I324" t="str">
            <v>南陵</v>
          </cell>
          <cell r="J324" t="str">
            <v>KD</v>
          </cell>
          <cell r="K324">
            <v>45330</v>
          </cell>
          <cell r="L324">
            <v>1</v>
          </cell>
          <cell r="M324">
            <v>1</v>
          </cell>
          <cell r="N324">
            <v>45331</v>
          </cell>
          <cell r="O324">
            <v>1</v>
          </cell>
          <cell r="P324">
            <v>45332</v>
          </cell>
          <cell r="Q324">
            <v>1</v>
          </cell>
          <cell r="R324">
            <v>45335</v>
          </cell>
          <cell r="S324">
            <v>1</v>
          </cell>
          <cell r="T324">
            <v>45336</v>
          </cell>
          <cell r="U324">
            <v>45336</v>
          </cell>
          <cell r="V324">
            <v>45338</v>
          </cell>
          <cell r="W324">
            <v>45338</v>
          </cell>
          <cell r="X324">
            <v>1</v>
          </cell>
          <cell r="Y324">
            <v>45353</v>
          </cell>
          <cell r="AA324">
            <v>45343</v>
          </cell>
          <cell r="AB324">
            <v>45344</v>
          </cell>
          <cell r="AC324" t="str">
            <v>45206</v>
          </cell>
          <cell r="AD324" t="str">
            <v>3962303</v>
          </cell>
          <cell r="AE324" t="str">
            <v>4062038</v>
          </cell>
          <cell r="AF324" t="str">
            <v>4062043</v>
          </cell>
          <cell r="AG324" t="str">
            <v>4062048</v>
          </cell>
          <cell r="CP324">
            <v>45206</v>
          </cell>
          <cell r="CQ324">
            <v>3962303</v>
          </cell>
          <cell r="CX324">
            <v>45306</v>
          </cell>
          <cell r="CY324">
            <v>4062038</v>
          </cell>
          <cell r="DP324">
            <v>44941</v>
          </cell>
          <cell r="DQ324">
            <v>4062043</v>
          </cell>
          <cell r="EB324">
            <v>45311</v>
          </cell>
          <cell r="EC324">
            <v>4062048</v>
          </cell>
          <cell r="EF324">
            <v>45317</v>
          </cell>
          <cell r="EG324">
            <v>4062078</v>
          </cell>
          <cell r="EM324">
            <v>45322</v>
          </cell>
          <cell r="EX324">
            <v>45300</v>
          </cell>
          <cell r="EY324">
            <v>4062073</v>
          </cell>
          <cell r="RC324">
            <v>45343</v>
          </cell>
          <cell r="RD324">
            <v>0</v>
          </cell>
          <cell r="RE324">
            <v>45206</v>
          </cell>
          <cell r="RF324">
            <v>45306</v>
          </cell>
          <cell r="RG324">
            <v>0</v>
          </cell>
          <cell r="RH324">
            <v>0</v>
          </cell>
          <cell r="RI324">
            <v>44941</v>
          </cell>
          <cell r="RJ324">
            <v>0</v>
          </cell>
          <cell r="RK324">
            <v>45206</v>
          </cell>
          <cell r="RL324" t="str">
            <v>3962303</v>
          </cell>
          <cell r="RM324">
            <v>45306</v>
          </cell>
          <cell r="RN324" t="str">
            <v>4062038</v>
          </cell>
          <cell r="RO324">
            <v>44941</v>
          </cell>
          <cell r="RP324" t="str">
            <v>4062043</v>
          </cell>
          <cell r="RQ324">
            <v>45311</v>
          </cell>
          <cell r="RR324" t="str">
            <v>4062048</v>
          </cell>
          <cell r="RS324">
            <v>45317</v>
          </cell>
          <cell r="RT324">
            <v>4062078</v>
          </cell>
          <cell r="RU324">
            <v>0</v>
          </cell>
          <cell r="RV324">
            <v>0</v>
          </cell>
        </row>
        <row r="325">
          <cell r="A325">
            <v>316</v>
          </cell>
          <cell r="B325">
            <v>45353</v>
          </cell>
          <cell r="C325" t="str">
            <v>HRB8025 AAI</v>
          </cell>
          <cell r="D325" t="str">
            <v>ARB80202</v>
          </cell>
          <cell r="E325" t="str">
            <v>THRB8202</v>
          </cell>
          <cell r="F325" t="str">
            <v>米国</v>
          </cell>
          <cell r="G325" t="str">
            <v>AAI</v>
          </cell>
          <cell r="H325" t="str">
            <v>制御盤</v>
          </cell>
          <cell r="I325" t="str">
            <v>南陵</v>
          </cell>
          <cell r="J325" t="str">
            <v>KD</v>
          </cell>
          <cell r="K325">
            <v>45331</v>
          </cell>
          <cell r="L325">
            <v>1</v>
          </cell>
          <cell r="M325">
            <v>1</v>
          </cell>
          <cell r="N325">
            <v>45332</v>
          </cell>
          <cell r="O325">
            <v>1</v>
          </cell>
          <cell r="P325">
            <v>45335</v>
          </cell>
          <cell r="Q325">
            <v>1</v>
          </cell>
          <cell r="R325">
            <v>45336</v>
          </cell>
          <cell r="S325">
            <v>1</v>
          </cell>
          <cell r="T325">
            <v>45337</v>
          </cell>
          <cell r="U325">
            <v>45336</v>
          </cell>
          <cell r="V325">
            <v>45339</v>
          </cell>
          <cell r="W325">
            <v>45338</v>
          </cell>
          <cell r="X325">
            <v>1</v>
          </cell>
          <cell r="Y325">
            <v>45353</v>
          </cell>
          <cell r="AA325">
            <v>45343</v>
          </cell>
          <cell r="AB325">
            <v>45344</v>
          </cell>
          <cell r="AC325" t="str">
            <v>45206</v>
          </cell>
          <cell r="AD325" t="str">
            <v>3962303</v>
          </cell>
          <cell r="AE325" t="str">
            <v>4062038</v>
          </cell>
          <cell r="AF325" t="str">
            <v>4062043</v>
          </cell>
          <cell r="AG325" t="str">
            <v>4062048</v>
          </cell>
          <cell r="CP325">
            <v>45206</v>
          </cell>
          <cell r="CQ325">
            <v>3962303</v>
          </cell>
          <cell r="CX325">
            <v>45306</v>
          </cell>
          <cell r="CY325">
            <v>4062038</v>
          </cell>
          <cell r="DP325">
            <v>44941</v>
          </cell>
          <cell r="DQ325">
            <v>4062043</v>
          </cell>
          <cell r="EB325">
            <v>45311</v>
          </cell>
          <cell r="EC325">
            <v>4062048</v>
          </cell>
          <cell r="EF325">
            <v>45317</v>
          </cell>
          <cell r="EG325">
            <v>4062078</v>
          </cell>
          <cell r="EM325">
            <v>45322</v>
          </cell>
          <cell r="EX325">
            <v>45300</v>
          </cell>
          <cell r="EY325">
            <v>4062073</v>
          </cell>
          <cell r="RC325">
            <v>45343</v>
          </cell>
          <cell r="RD325">
            <v>0</v>
          </cell>
          <cell r="RE325">
            <v>45206</v>
          </cell>
          <cell r="RF325">
            <v>45306</v>
          </cell>
          <cell r="RG325">
            <v>0</v>
          </cell>
          <cell r="RH325">
            <v>0</v>
          </cell>
          <cell r="RI325">
            <v>44941</v>
          </cell>
          <cell r="RJ325">
            <v>0</v>
          </cell>
          <cell r="RK325">
            <v>45206</v>
          </cell>
          <cell r="RL325" t="str">
            <v>3962303</v>
          </cell>
          <cell r="RM325">
            <v>45306</v>
          </cell>
          <cell r="RN325" t="str">
            <v>4062038</v>
          </cell>
          <cell r="RO325">
            <v>44941</v>
          </cell>
          <cell r="RP325" t="str">
            <v>4062043</v>
          </cell>
          <cell r="RQ325">
            <v>45311</v>
          </cell>
          <cell r="RR325" t="str">
            <v>4062048</v>
          </cell>
          <cell r="RS325">
            <v>45317</v>
          </cell>
          <cell r="RT325">
            <v>4062078</v>
          </cell>
          <cell r="RU325">
            <v>0</v>
          </cell>
          <cell r="RV325">
            <v>0</v>
          </cell>
        </row>
        <row r="326">
          <cell r="A326">
            <v>317</v>
          </cell>
          <cell r="B326">
            <v>44805</v>
          </cell>
          <cell r="C326" t="str">
            <v>HRB2204 ATC AAI</v>
          </cell>
          <cell r="D326" t="str">
            <v>ARC20025</v>
          </cell>
          <cell r="F326" t="str">
            <v>EXP</v>
          </cell>
          <cell r="G326" t="str">
            <v>AAI</v>
          </cell>
          <cell r="H326" t="str">
            <v>ATC盤</v>
          </cell>
          <cell r="I326" t="str">
            <v>須走</v>
          </cell>
          <cell r="J326" t="str">
            <v>土岐</v>
          </cell>
          <cell r="L326" t="str">
            <v>-</v>
          </cell>
          <cell r="T326">
            <v>45337</v>
          </cell>
          <cell r="U326">
            <v>45338</v>
          </cell>
          <cell r="W326">
            <v>45338</v>
          </cell>
          <cell r="X326">
            <v>1</v>
          </cell>
          <cell r="Y326">
            <v>45379</v>
          </cell>
          <cell r="AA326">
            <v>45341</v>
          </cell>
          <cell r="AB326">
            <v>45342</v>
          </cell>
          <cell r="DB326" t="str">
            <v>　</v>
          </cell>
          <cell r="DC326" t="str">
            <v>　</v>
          </cell>
          <cell r="DL326" t="str">
            <v>　</v>
          </cell>
          <cell r="DM326" t="str">
            <v>　</v>
          </cell>
          <cell r="DZ326" t="str">
            <v>　</v>
          </cell>
          <cell r="EA326" t="str">
            <v>　</v>
          </cell>
          <cell r="EJ326" t="str">
            <v>　</v>
          </cell>
          <cell r="EK326" t="str">
            <v>　</v>
          </cell>
          <cell r="HM326">
            <v>45316</v>
          </cell>
          <cell r="HN326">
            <v>4062083</v>
          </cell>
          <cell r="RC326">
            <v>45341</v>
          </cell>
          <cell r="RD326">
            <v>0</v>
          </cell>
          <cell r="RE326">
            <v>0</v>
          </cell>
          <cell r="RF326">
            <v>0</v>
          </cell>
          <cell r="RG326">
            <v>0</v>
          </cell>
          <cell r="RH326">
            <v>0</v>
          </cell>
          <cell r="RI326">
            <v>0</v>
          </cell>
          <cell r="RJ326">
            <v>0</v>
          </cell>
          <cell r="RK326">
            <v>0</v>
          </cell>
          <cell r="RL326">
            <v>0</v>
          </cell>
          <cell r="RM326">
            <v>0</v>
          </cell>
          <cell r="RN326">
            <v>0</v>
          </cell>
          <cell r="RO326">
            <v>0</v>
          </cell>
          <cell r="RP326">
            <v>0</v>
          </cell>
          <cell r="RQ326">
            <v>0</v>
          </cell>
          <cell r="RR326">
            <v>0</v>
          </cell>
          <cell r="RS326">
            <v>0</v>
          </cell>
          <cell r="RT326">
            <v>0</v>
          </cell>
          <cell r="RU326">
            <v>0</v>
          </cell>
          <cell r="RV326">
            <v>0</v>
          </cell>
        </row>
        <row r="327">
          <cell r="A327">
            <v>318</v>
          </cell>
          <cell r="B327">
            <v>44835</v>
          </cell>
          <cell r="C327" t="str">
            <v>HRB2204 ATC AAI</v>
          </cell>
          <cell r="D327" t="str">
            <v>ARC20026</v>
          </cell>
          <cell r="F327" t="str">
            <v>EXP</v>
          </cell>
          <cell r="G327" t="str">
            <v>AAI</v>
          </cell>
          <cell r="H327" t="str">
            <v>ATC盤</v>
          </cell>
          <cell r="I327" t="str">
            <v>須走</v>
          </cell>
          <cell r="J327" t="str">
            <v>土岐</v>
          </cell>
          <cell r="L327" t="str">
            <v>-</v>
          </cell>
          <cell r="T327">
            <v>45337</v>
          </cell>
          <cell r="U327">
            <v>45338</v>
          </cell>
          <cell r="W327">
            <v>45339</v>
          </cell>
          <cell r="X327">
            <v>1</v>
          </cell>
          <cell r="Y327">
            <v>45379</v>
          </cell>
          <cell r="AA327">
            <v>45341</v>
          </cell>
          <cell r="AB327">
            <v>45342</v>
          </cell>
          <cell r="DB327" t="str">
            <v>　</v>
          </cell>
          <cell r="DC327" t="str">
            <v>　</v>
          </cell>
          <cell r="DL327" t="str">
            <v>　</v>
          </cell>
          <cell r="DM327" t="str">
            <v>　</v>
          </cell>
          <cell r="DZ327" t="str">
            <v>　</v>
          </cell>
          <cell r="EA327" t="str">
            <v>　</v>
          </cell>
          <cell r="EJ327" t="str">
            <v>　</v>
          </cell>
          <cell r="EK327" t="str">
            <v>　</v>
          </cell>
          <cell r="HM327">
            <v>45316</v>
          </cell>
          <cell r="HN327">
            <v>4062083</v>
          </cell>
          <cell r="RC327">
            <v>45341</v>
          </cell>
          <cell r="RD327">
            <v>0</v>
          </cell>
          <cell r="RE327">
            <v>0</v>
          </cell>
          <cell r="RF327">
            <v>0</v>
          </cell>
          <cell r="RG327">
            <v>0</v>
          </cell>
          <cell r="RH327">
            <v>0</v>
          </cell>
          <cell r="RI327">
            <v>0</v>
          </cell>
          <cell r="RJ327">
            <v>0</v>
          </cell>
          <cell r="RK327">
            <v>0</v>
          </cell>
          <cell r="RL327">
            <v>0</v>
          </cell>
          <cell r="RM327">
            <v>0</v>
          </cell>
          <cell r="RN327">
            <v>0</v>
          </cell>
          <cell r="RO327">
            <v>0</v>
          </cell>
          <cell r="RP327">
            <v>0</v>
          </cell>
          <cell r="RQ327">
            <v>0</v>
          </cell>
          <cell r="RR327">
            <v>0</v>
          </cell>
          <cell r="RS327">
            <v>0</v>
          </cell>
          <cell r="RT327">
            <v>0</v>
          </cell>
          <cell r="RU327">
            <v>0</v>
          </cell>
          <cell r="RV327">
            <v>0</v>
          </cell>
        </row>
        <row r="328">
          <cell r="A328">
            <v>319</v>
          </cell>
          <cell r="B328">
            <v>45353</v>
          </cell>
          <cell r="C328" t="str">
            <v>HRB1303</v>
          </cell>
          <cell r="D328" t="str">
            <v>13035480</v>
          </cell>
          <cell r="E328">
            <v>455911</v>
          </cell>
          <cell r="F328" t="str">
            <v>日本</v>
          </cell>
          <cell r="G328" t="str">
            <v>松本金属（株）</v>
          </cell>
          <cell r="H328" t="str">
            <v>制御盤</v>
          </cell>
          <cell r="I328" t="str">
            <v>南陵</v>
          </cell>
          <cell r="J328" t="str">
            <v>土岐</v>
          </cell>
          <cell r="K328">
            <v>45331</v>
          </cell>
          <cell r="L328">
            <v>1</v>
          </cell>
          <cell r="M328">
            <v>1</v>
          </cell>
          <cell r="N328">
            <v>45332</v>
          </cell>
          <cell r="O328">
            <v>1</v>
          </cell>
          <cell r="P328">
            <v>45335</v>
          </cell>
          <cell r="Q328">
            <v>1</v>
          </cell>
          <cell r="R328">
            <v>45336</v>
          </cell>
          <cell r="S328">
            <v>1</v>
          </cell>
          <cell r="T328">
            <v>45337</v>
          </cell>
          <cell r="U328">
            <v>45337</v>
          </cell>
          <cell r="V328">
            <v>45339</v>
          </cell>
          <cell r="W328">
            <v>45338</v>
          </cell>
          <cell r="X328">
            <v>1</v>
          </cell>
          <cell r="Y328">
            <v>45349</v>
          </cell>
          <cell r="AA328">
            <v>45344</v>
          </cell>
          <cell r="AB328">
            <v>45346</v>
          </cell>
          <cell r="AC328" t="str">
            <v>45306</v>
          </cell>
          <cell r="AD328" t="str">
            <v>4062033</v>
          </cell>
          <cell r="AE328" t="str">
            <v>4062038</v>
          </cell>
          <cell r="AF328" t="str">
            <v>3962310</v>
          </cell>
          <cell r="AG328" t="str">
            <v>4062046</v>
          </cell>
          <cell r="CH328">
            <v>45306</v>
          </cell>
          <cell r="CI328">
            <v>4062033</v>
          </cell>
          <cell r="CX328">
            <v>45306</v>
          </cell>
          <cell r="CY328">
            <v>4062038</v>
          </cell>
          <cell r="DH328">
            <v>45206</v>
          </cell>
          <cell r="DI328">
            <v>3962310</v>
          </cell>
          <cell r="DV328">
            <v>44941</v>
          </cell>
          <cell r="DW328">
            <v>4062046</v>
          </cell>
          <cell r="EF328">
            <v>45310</v>
          </cell>
          <cell r="EG328">
            <v>4062076</v>
          </cell>
          <cell r="EM328">
            <v>45322</v>
          </cell>
          <cell r="EN328">
            <v>45301</v>
          </cell>
          <cell r="EO328">
            <v>4062071</v>
          </cell>
          <cell r="EX328">
            <v>45300</v>
          </cell>
          <cell r="EY328">
            <v>4062073</v>
          </cell>
          <cell r="RC328">
            <v>45344</v>
          </cell>
          <cell r="RD328">
            <v>45306</v>
          </cell>
          <cell r="RE328">
            <v>0</v>
          </cell>
          <cell r="RF328">
            <v>45306</v>
          </cell>
          <cell r="RG328">
            <v>0</v>
          </cell>
          <cell r="RH328">
            <v>45206</v>
          </cell>
          <cell r="RI328">
            <v>0</v>
          </cell>
          <cell r="RJ328">
            <v>0</v>
          </cell>
          <cell r="RK328">
            <v>45306</v>
          </cell>
          <cell r="RL328" t="str">
            <v>4062033</v>
          </cell>
          <cell r="RM328">
            <v>45306</v>
          </cell>
          <cell r="RN328" t="str">
            <v>4062038</v>
          </cell>
          <cell r="RO328">
            <v>45206</v>
          </cell>
          <cell r="RP328" t="str">
            <v>3962310</v>
          </cell>
          <cell r="RQ328">
            <v>44941</v>
          </cell>
          <cell r="RR328" t="str">
            <v>4062046</v>
          </cell>
          <cell r="RS328">
            <v>45310</v>
          </cell>
          <cell r="RT328">
            <v>4062076</v>
          </cell>
          <cell r="RU328">
            <v>0</v>
          </cell>
          <cell r="RV328">
            <v>0</v>
          </cell>
        </row>
        <row r="329">
          <cell r="A329">
            <v>320</v>
          </cell>
          <cell r="B329">
            <v>45353</v>
          </cell>
          <cell r="C329" t="str">
            <v>HRB1303</v>
          </cell>
          <cell r="D329" t="str">
            <v>13035468</v>
          </cell>
          <cell r="E329">
            <v>444899</v>
          </cell>
          <cell r="F329" t="str">
            <v>日本</v>
          </cell>
          <cell r="G329" t="str">
            <v>光メタルセンター（株）</v>
          </cell>
          <cell r="H329" t="str">
            <v>制御盤</v>
          </cell>
          <cell r="I329" t="str">
            <v>南陵</v>
          </cell>
          <cell r="J329" t="str">
            <v>土岐</v>
          </cell>
          <cell r="K329">
            <v>45332</v>
          </cell>
          <cell r="L329">
            <v>1</v>
          </cell>
          <cell r="M329">
            <v>1</v>
          </cell>
          <cell r="N329">
            <v>45335</v>
          </cell>
          <cell r="O329">
            <v>1</v>
          </cell>
          <cell r="P329">
            <v>45336</v>
          </cell>
          <cell r="Q329">
            <v>1</v>
          </cell>
          <cell r="R329">
            <v>45337</v>
          </cell>
          <cell r="S329">
            <v>1</v>
          </cell>
          <cell r="T329">
            <v>45338</v>
          </cell>
          <cell r="U329">
            <v>45337</v>
          </cell>
          <cell r="V329">
            <v>45341</v>
          </cell>
          <cell r="W329">
            <v>45338</v>
          </cell>
          <cell r="X329">
            <v>1</v>
          </cell>
          <cell r="Y329">
            <v>45349</v>
          </cell>
          <cell r="AA329">
            <v>45344</v>
          </cell>
          <cell r="AB329">
            <v>45346</v>
          </cell>
          <cell r="AC329" t="str">
            <v>45306</v>
          </cell>
          <cell r="AD329" t="str">
            <v>4062033</v>
          </cell>
          <cell r="AE329" t="str">
            <v>4062038</v>
          </cell>
          <cell r="AF329" t="str">
            <v>3962310</v>
          </cell>
          <cell r="AG329" t="str">
            <v>4062046</v>
          </cell>
          <cell r="CH329">
            <v>45306</v>
          </cell>
          <cell r="CI329">
            <v>4062033</v>
          </cell>
          <cell r="CX329">
            <v>45306</v>
          </cell>
          <cell r="CY329">
            <v>4062038</v>
          </cell>
          <cell r="DH329">
            <v>45206</v>
          </cell>
          <cell r="DI329">
            <v>3962310</v>
          </cell>
          <cell r="DV329">
            <v>44941</v>
          </cell>
          <cell r="DW329">
            <v>4062046</v>
          </cell>
          <cell r="EF329">
            <v>45310</v>
          </cell>
          <cell r="EG329">
            <v>4062076</v>
          </cell>
          <cell r="EM329">
            <v>45322</v>
          </cell>
          <cell r="EN329">
            <v>45301</v>
          </cell>
          <cell r="EO329">
            <v>4062071</v>
          </cell>
          <cell r="ET329">
            <v>45269</v>
          </cell>
          <cell r="EU329">
            <v>4062062</v>
          </cell>
          <cell r="EX329">
            <v>45300</v>
          </cell>
          <cell r="EY329">
            <v>4062073</v>
          </cell>
          <cell r="FX329">
            <v>45048</v>
          </cell>
          <cell r="FY329">
            <v>3962234</v>
          </cell>
          <cell r="GE329">
            <v>45300</v>
          </cell>
          <cell r="GF329">
            <v>4062074</v>
          </cell>
          <cell r="RC329">
            <v>45344</v>
          </cell>
          <cell r="RD329">
            <v>45306</v>
          </cell>
          <cell r="RE329">
            <v>0</v>
          </cell>
          <cell r="RF329">
            <v>45306</v>
          </cell>
          <cell r="RG329">
            <v>0</v>
          </cell>
          <cell r="RH329">
            <v>45206</v>
          </cell>
          <cell r="RI329">
            <v>0</v>
          </cell>
          <cell r="RJ329">
            <v>0</v>
          </cell>
          <cell r="RK329">
            <v>45306</v>
          </cell>
          <cell r="RL329" t="str">
            <v>4062033</v>
          </cell>
          <cell r="RM329">
            <v>45306</v>
          </cell>
          <cell r="RN329" t="str">
            <v>4062038</v>
          </cell>
          <cell r="RO329">
            <v>45206</v>
          </cell>
          <cell r="RP329" t="str">
            <v>3962310</v>
          </cell>
          <cell r="RQ329">
            <v>44941</v>
          </cell>
          <cell r="RR329" t="str">
            <v>4062046</v>
          </cell>
          <cell r="RS329">
            <v>45310</v>
          </cell>
          <cell r="RT329">
            <v>4062076</v>
          </cell>
          <cell r="RU329">
            <v>0</v>
          </cell>
          <cell r="RV329">
            <v>0</v>
          </cell>
        </row>
        <row r="330">
          <cell r="A330">
            <v>321</v>
          </cell>
          <cell r="B330">
            <v>45353</v>
          </cell>
          <cell r="C330" t="str">
            <v>HRB8025</v>
          </cell>
          <cell r="D330" t="str">
            <v>80255354</v>
          </cell>
          <cell r="E330">
            <v>455988</v>
          </cell>
          <cell r="F330" t="str">
            <v>日本</v>
          </cell>
          <cell r="G330" t="str">
            <v>（株）酒井製缶工業所</v>
          </cell>
          <cell r="H330" t="str">
            <v>制御盤</v>
          </cell>
          <cell r="I330" t="str">
            <v>南陵</v>
          </cell>
          <cell r="J330" t="str">
            <v>土岐</v>
          </cell>
          <cell r="K330">
            <v>45332</v>
          </cell>
          <cell r="L330">
            <v>1</v>
          </cell>
          <cell r="M330">
            <v>1</v>
          </cell>
          <cell r="N330">
            <v>45335</v>
          </cell>
          <cell r="O330">
            <v>1</v>
          </cell>
          <cell r="P330">
            <v>45336</v>
          </cell>
          <cell r="Q330">
            <v>1</v>
          </cell>
          <cell r="R330">
            <v>45337</v>
          </cell>
          <cell r="S330">
            <v>1</v>
          </cell>
          <cell r="T330">
            <v>45338</v>
          </cell>
          <cell r="U330">
            <v>45338</v>
          </cell>
          <cell r="V330">
            <v>45341</v>
          </cell>
          <cell r="W330">
            <v>45339</v>
          </cell>
          <cell r="X330">
            <v>1</v>
          </cell>
          <cell r="Y330">
            <v>45350</v>
          </cell>
          <cell r="AA330">
            <v>45344</v>
          </cell>
          <cell r="AB330">
            <v>45346</v>
          </cell>
          <cell r="AC330" t="str">
            <v>45306</v>
          </cell>
          <cell r="AD330" t="str">
            <v>4062032</v>
          </cell>
          <cell r="AE330" t="str">
            <v>4062038</v>
          </cell>
          <cell r="AF330" t="str">
            <v>3962309</v>
          </cell>
          <cell r="AG330" t="str">
            <v>4062046</v>
          </cell>
          <cell r="CF330">
            <v>45306</v>
          </cell>
          <cell r="CG330">
            <v>4062032</v>
          </cell>
          <cell r="CX330">
            <v>45306</v>
          </cell>
          <cell r="CY330">
            <v>4062038</v>
          </cell>
          <cell r="DF330">
            <v>45206</v>
          </cell>
          <cell r="DG330">
            <v>3962309</v>
          </cell>
          <cell r="DV330">
            <v>44941</v>
          </cell>
          <cell r="DW330">
            <v>4062046</v>
          </cell>
          <cell r="EF330">
            <v>45310</v>
          </cell>
          <cell r="EG330">
            <v>4062076</v>
          </cell>
          <cell r="EM330">
            <v>45322</v>
          </cell>
          <cell r="ET330">
            <v>45269</v>
          </cell>
          <cell r="EU330">
            <v>4062062</v>
          </cell>
          <cell r="EX330">
            <v>45300</v>
          </cell>
          <cell r="EY330">
            <v>4062073</v>
          </cell>
          <cell r="RC330">
            <v>45344</v>
          </cell>
          <cell r="RD330">
            <v>45306</v>
          </cell>
          <cell r="RE330">
            <v>0</v>
          </cell>
          <cell r="RF330">
            <v>45306</v>
          </cell>
          <cell r="RG330">
            <v>0</v>
          </cell>
          <cell r="RH330">
            <v>45206</v>
          </cell>
          <cell r="RI330">
            <v>0</v>
          </cell>
          <cell r="RJ330">
            <v>0</v>
          </cell>
          <cell r="RK330">
            <v>45306</v>
          </cell>
          <cell r="RL330" t="str">
            <v>4062032</v>
          </cell>
          <cell r="RM330">
            <v>45306</v>
          </cell>
          <cell r="RN330" t="str">
            <v>4062038</v>
          </cell>
          <cell r="RO330">
            <v>45206</v>
          </cell>
          <cell r="RP330" t="str">
            <v>3962309</v>
          </cell>
          <cell r="RQ330">
            <v>44941</v>
          </cell>
          <cell r="RR330" t="str">
            <v>4062046</v>
          </cell>
          <cell r="RS330">
            <v>45310</v>
          </cell>
          <cell r="RT330">
            <v>4062076</v>
          </cell>
          <cell r="RU330">
            <v>0</v>
          </cell>
          <cell r="RV330">
            <v>0</v>
          </cell>
        </row>
        <row r="331">
          <cell r="A331">
            <v>322</v>
          </cell>
          <cell r="B331">
            <v>45353</v>
          </cell>
          <cell r="C331" t="str">
            <v>HRB8025</v>
          </cell>
          <cell r="D331">
            <v>80255355</v>
          </cell>
          <cell r="E331">
            <v>455999</v>
          </cell>
          <cell r="F331" t="str">
            <v>日本</v>
          </cell>
          <cell r="G331" t="str">
            <v>（株）アマダベンディングＳ部</v>
          </cell>
          <cell r="H331" t="str">
            <v>制御盤</v>
          </cell>
          <cell r="I331" t="str">
            <v>南陵</v>
          </cell>
          <cell r="J331" t="str">
            <v>土岐</v>
          </cell>
          <cell r="K331">
            <v>45335</v>
          </cell>
          <cell r="L331">
            <v>1</v>
          </cell>
          <cell r="M331">
            <v>1</v>
          </cell>
          <cell r="N331">
            <v>45336</v>
          </cell>
          <cell r="O331">
            <v>1</v>
          </cell>
          <cell r="P331">
            <v>45337</v>
          </cell>
          <cell r="Q331">
            <v>1</v>
          </cell>
          <cell r="R331">
            <v>45338</v>
          </cell>
          <cell r="S331">
            <v>1</v>
          </cell>
          <cell r="T331">
            <v>45339</v>
          </cell>
          <cell r="U331">
            <v>45338</v>
          </cell>
          <cell r="V331">
            <v>45342</v>
          </cell>
          <cell r="W331">
            <v>45339</v>
          </cell>
          <cell r="X331">
            <v>1</v>
          </cell>
          <cell r="Y331">
            <v>45350</v>
          </cell>
          <cell r="AA331">
            <v>45344</v>
          </cell>
          <cell r="AB331">
            <v>45346</v>
          </cell>
          <cell r="AC331" t="str">
            <v>45306</v>
          </cell>
          <cell r="AD331" t="str">
            <v>4062032</v>
          </cell>
          <cell r="AE331" t="str">
            <v>4062038</v>
          </cell>
          <cell r="AF331" t="str">
            <v>3962309</v>
          </cell>
          <cell r="AG331" t="str">
            <v>4062098</v>
          </cell>
          <cell r="CF331">
            <v>45306</v>
          </cell>
          <cell r="CG331">
            <v>4062032</v>
          </cell>
          <cell r="CX331">
            <v>45306</v>
          </cell>
          <cell r="CY331">
            <v>4062038</v>
          </cell>
          <cell r="DF331">
            <v>45206</v>
          </cell>
          <cell r="DG331">
            <v>3962309</v>
          </cell>
          <cell r="DV331">
            <v>45323</v>
          </cell>
          <cell r="DW331">
            <v>4062098</v>
          </cell>
          <cell r="EF331">
            <v>45317</v>
          </cell>
          <cell r="EG331">
            <v>4062078</v>
          </cell>
          <cell r="EM331">
            <v>45344</v>
          </cell>
          <cell r="EX331">
            <v>45300</v>
          </cell>
          <cell r="EY331">
            <v>4062073</v>
          </cell>
          <cell r="RC331">
            <v>45344</v>
          </cell>
          <cell r="RD331">
            <v>45306</v>
          </cell>
          <cell r="RE331">
            <v>0</v>
          </cell>
          <cell r="RF331">
            <v>45306</v>
          </cell>
          <cell r="RG331">
            <v>0</v>
          </cell>
          <cell r="RH331">
            <v>45206</v>
          </cell>
          <cell r="RI331">
            <v>0</v>
          </cell>
          <cell r="RJ331">
            <v>0</v>
          </cell>
          <cell r="RK331">
            <v>45306</v>
          </cell>
          <cell r="RL331" t="str">
            <v>4062032</v>
          </cell>
          <cell r="RM331">
            <v>45306</v>
          </cell>
          <cell r="RN331" t="str">
            <v>4062038</v>
          </cell>
          <cell r="RO331">
            <v>45206</v>
          </cell>
          <cell r="RP331" t="str">
            <v>3962309</v>
          </cell>
          <cell r="RQ331">
            <v>45323</v>
          </cell>
          <cell r="RR331" t="str">
            <v>4062098</v>
          </cell>
          <cell r="RS331">
            <v>45317</v>
          </cell>
          <cell r="RT331">
            <v>4062078</v>
          </cell>
          <cell r="RU331">
            <v>0</v>
          </cell>
          <cell r="RV331">
            <v>0</v>
          </cell>
        </row>
        <row r="332">
          <cell r="A332">
            <v>323</v>
          </cell>
          <cell r="B332">
            <v>45353</v>
          </cell>
          <cell r="C332" t="str">
            <v>HRB1303</v>
          </cell>
          <cell r="D332" t="str">
            <v>13035483</v>
          </cell>
          <cell r="E332">
            <v>455999</v>
          </cell>
          <cell r="F332" t="str">
            <v>日本</v>
          </cell>
          <cell r="G332" t="str">
            <v>（株）アマダベンディングＳ部</v>
          </cell>
          <cell r="H332" t="str">
            <v>制御盤</v>
          </cell>
          <cell r="I332" t="str">
            <v>南陵</v>
          </cell>
          <cell r="J332" t="str">
            <v>土岐</v>
          </cell>
          <cell r="K332">
            <v>45335</v>
          </cell>
          <cell r="L332">
            <v>1</v>
          </cell>
          <cell r="M332">
            <v>1</v>
          </cell>
          <cell r="N332">
            <v>45336</v>
          </cell>
          <cell r="O332">
            <v>1</v>
          </cell>
          <cell r="P332">
            <v>45337</v>
          </cell>
          <cell r="Q332">
            <v>1</v>
          </cell>
          <cell r="R332">
            <v>45338</v>
          </cell>
          <cell r="S332">
            <v>1</v>
          </cell>
          <cell r="T332">
            <v>45339</v>
          </cell>
          <cell r="U332">
            <v>45338</v>
          </cell>
          <cell r="V332">
            <v>45342</v>
          </cell>
          <cell r="W332">
            <v>45341</v>
          </cell>
          <cell r="X332">
            <v>1</v>
          </cell>
          <cell r="Y332">
            <v>45351</v>
          </cell>
          <cell r="AA332">
            <v>45344</v>
          </cell>
          <cell r="AB332">
            <v>45346</v>
          </cell>
          <cell r="AC332" t="str">
            <v>45306</v>
          </cell>
          <cell r="AD332" t="str">
            <v>4062033</v>
          </cell>
          <cell r="AE332" t="str">
            <v>4062038</v>
          </cell>
          <cell r="AF332" t="str">
            <v>3962310</v>
          </cell>
          <cell r="AG332" t="str">
            <v>4062098</v>
          </cell>
          <cell r="CH332">
            <v>45306</v>
          </cell>
          <cell r="CI332">
            <v>4062033</v>
          </cell>
          <cell r="CX332">
            <v>45306</v>
          </cell>
          <cell r="CY332">
            <v>4062038</v>
          </cell>
          <cell r="DH332">
            <v>45206</v>
          </cell>
          <cell r="DI332">
            <v>3962310</v>
          </cell>
          <cell r="DV332">
            <v>45323</v>
          </cell>
          <cell r="DW332">
            <v>4062098</v>
          </cell>
          <cell r="EF332">
            <v>45317</v>
          </cell>
          <cell r="EG332">
            <v>4062078</v>
          </cell>
          <cell r="EM332">
            <v>45344</v>
          </cell>
          <cell r="EX332">
            <v>45300</v>
          </cell>
          <cell r="EY332">
            <v>4062073</v>
          </cell>
          <cell r="RC332">
            <v>45344</v>
          </cell>
          <cell r="RD332">
            <v>45306</v>
          </cell>
          <cell r="RE332">
            <v>0</v>
          </cell>
          <cell r="RF332">
            <v>45306</v>
          </cell>
          <cell r="RG332">
            <v>0</v>
          </cell>
          <cell r="RH332">
            <v>45206</v>
          </cell>
          <cell r="RI332">
            <v>0</v>
          </cell>
          <cell r="RJ332">
            <v>0</v>
          </cell>
          <cell r="RK332">
            <v>45306</v>
          </cell>
          <cell r="RL332" t="str">
            <v>4062033</v>
          </cell>
          <cell r="RM332">
            <v>45306</v>
          </cell>
          <cell r="RN332" t="str">
            <v>4062038</v>
          </cell>
          <cell r="RO332">
            <v>45206</v>
          </cell>
          <cell r="RP332" t="str">
            <v>3962310</v>
          </cell>
          <cell r="RQ332">
            <v>45323</v>
          </cell>
          <cell r="RR332" t="str">
            <v>4062098</v>
          </cell>
          <cell r="RS332">
            <v>45317</v>
          </cell>
          <cell r="RT332">
            <v>4062078</v>
          </cell>
          <cell r="RU332">
            <v>0</v>
          </cell>
          <cell r="RV332">
            <v>0</v>
          </cell>
        </row>
        <row r="333">
          <cell r="A333">
            <v>324</v>
          </cell>
          <cell r="B333">
            <v>45353</v>
          </cell>
          <cell r="C333" t="str">
            <v>HRB1303</v>
          </cell>
          <cell r="D333" t="str">
            <v>13035484</v>
          </cell>
          <cell r="E333">
            <v>489311</v>
          </cell>
          <cell r="F333" t="str">
            <v>日本</v>
          </cell>
          <cell r="G333" t="str">
            <v>（株）アマダベンディングＳ部</v>
          </cell>
          <cell r="H333" t="str">
            <v>制御盤</v>
          </cell>
          <cell r="I333" t="str">
            <v>南陵</v>
          </cell>
          <cell r="J333" t="str">
            <v>土岐</v>
          </cell>
          <cell r="K333">
            <v>45336</v>
          </cell>
          <cell r="L333">
            <v>1</v>
          </cell>
          <cell r="M333">
            <v>1</v>
          </cell>
          <cell r="N333">
            <v>45337</v>
          </cell>
          <cell r="O333">
            <v>1</v>
          </cell>
          <cell r="P333">
            <v>45338</v>
          </cell>
          <cell r="Q333">
            <v>1</v>
          </cell>
          <cell r="R333">
            <v>45339</v>
          </cell>
          <cell r="S333">
            <v>1</v>
          </cell>
          <cell r="T333">
            <v>45341</v>
          </cell>
          <cell r="U333">
            <v>45339</v>
          </cell>
          <cell r="V333">
            <v>45343</v>
          </cell>
          <cell r="W333">
            <v>45341</v>
          </cell>
          <cell r="X333">
            <v>1</v>
          </cell>
          <cell r="Y333">
            <v>45351</v>
          </cell>
          <cell r="AA333">
            <v>45344</v>
          </cell>
          <cell r="AB333">
            <v>45346</v>
          </cell>
          <cell r="AC333" t="str">
            <v>45306</v>
          </cell>
          <cell r="AD333" t="str">
            <v>4062033</v>
          </cell>
          <cell r="AE333" t="str">
            <v>4062038</v>
          </cell>
          <cell r="AF333" t="str">
            <v>4062041</v>
          </cell>
          <cell r="AG333" t="str">
            <v>4062098</v>
          </cell>
          <cell r="CH333">
            <v>45306</v>
          </cell>
          <cell r="CI333">
            <v>4062033</v>
          </cell>
          <cell r="CX333">
            <v>45306</v>
          </cell>
          <cell r="CY333">
            <v>4062038</v>
          </cell>
          <cell r="DH333">
            <v>45306</v>
          </cell>
          <cell r="DI333">
            <v>4062041</v>
          </cell>
          <cell r="DV333">
            <v>45323</v>
          </cell>
          <cell r="DW333">
            <v>4062098</v>
          </cell>
          <cell r="EF333">
            <v>45317</v>
          </cell>
          <cell r="EG333">
            <v>4062078</v>
          </cell>
          <cell r="EM333">
            <v>45344</v>
          </cell>
          <cell r="EN333">
            <v>45301</v>
          </cell>
          <cell r="EO333">
            <v>4062071</v>
          </cell>
          <cell r="EX333">
            <v>45300</v>
          </cell>
          <cell r="EY333">
            <v>4062073</v>
          </cell>
          <cell r="RC333">
            <v>45344</v>
          </cell>
          <cell r="RD333">
            <v>45306</v>
          </cell>
          <cell r="RE333">
            <v>0</v>
          </cell>
          <cell r="RF333">
            <v>45306</v>
          </cell>
          <cell r="RG333">
            <v>0</v>
          </cell>
          <cell r="RH333">
            <v>45306</v>
          </cell>
          <cell r="RI333">
            <v>0</v>
          </cell>
          <cell r="RJ333">
            <v>0</v>
          </cell>
          <cell r="RK333">
            <v>45306</v>
          </cell>
          <cell r="RL333" t="str">
            <v>4062033</v>
          </cell>
          <cell r="RM333">
            <v>45306</v>
          </cell>
          <cell r="RN333" t="str">
            <v>4062038</v>
          </cell>
          <cell r="RO333">
            <v>45306</v>
          </cell>
          <cell r="RP333" t="str">
            <v>4062041</v>
          </cell>
          <cell r="RQ333">
            <v>45323</v>
          </cell>
          <cell r="RR333" t="str">
            <v>4062098</v>
          </cell>
          <cell r="RS333">
            <v>45317</v>
          </cell>
          <cell r="RT333">
            <v>4062078</v>
          </cell>
          <cell r="RU333">
            <v>0</v>
          </cell>
          <cell r="RV333">
            <v>0</v>
          </cell>
        </row>
        <row r="334">
          <cell r="A334">
            <v>325</v>
          </cell>
          <cell r="B334">
            <v>45353</v>
          </cell>
          <cell r="C334" t="str">
            <v>HRB2204</v>
          </cell>
          <cell r="D334" t="str">
            <v>22045117</v>
          </cell>
          <cell r="E334">
            <v>489333</v>
          </cell>
          <cell r="F334" t="str">
            <v>日本</v>
          </cell>
          <cell r="G334" t="str">
            <v>（株）アマダベンディングＳ部</v>
          </cell>
          <cell r="H334" t="str">
            <v>制御盤</v>
          </cell>
          <cell r="I334" t="str">
            <v>南陵</v>
          </cell>
          <cell r="J334" t="str">
            <v>土岐</v>
          </cell>
          <cell r="K334">
            <v>45336</v>
          </cell>
          <cell r="L334">
            <v>1</v>
          </cell>
          <cell r="M334">
            <v>1</v>
          </cell>
          <cell r="N334">
            <v>45337</v>
          </cell>
          <cell r="O334">
            <v>1</v>
          </cell>
          <cell r="P334">
            <v>45338</v>
          </cell>
          <cell r="Q334">
            <v>1</v>
          </cell>
          <cell r="R334">
            <v>45339</v>
          </cell>
          <cell r="S334">
            <v>1</v>
          </cell>
          <cell r="T334">
            <v>45341</v>
          </cell>
          <cell r="U334">
            <v>45341</v>
          </cell>
          <cell r="V334">
            <v>45343</v>
          </cell>
          <cell r="W334">
            <v>45341</v>
          </cell>
          <cell r="X334">
            <v>1</v>
          </cell>
          <cell r="Y334">
            <v>45352</v>
          </cell>
          <cell r="AA334">
            <v>45344</v>
          </cell>
          <cell r="AB334">
            <v>45346</v>
          </cell>
          <cell r="AC334" t="str">
            <v>45323</v>
          </cell>
          <cell r="AD334" t="str">
            <v>4062089</v>
          </cell>
          <cell r="AE334" t="str">
            <v>3962284</v>
          </cell>
          <cell r="AF334" t="str">
            <v>4062042</v>
          </cell>
          <cell r="AG334" t="str">
            <v>4062047</v>
          </cell>
          <cell r="CJ334">
            <v>45323</v>
          </cell>
          <cell r="CK334">
            <v>4062089</v>
          </cell>
          <cell r="CZ334">
            <v>45176</v>
          </cell>
          <cell r="DA334">
            <v>3962284</v>
          </cell>
          <cell r="DJ334">
            <v>45306</v>
          </cell>
          <cell r="DK334">
            <v>4062042</v>
          </cell>
          <cell r="DX334">
            <v>44946</v>
          </cell>
          <cell r="DY334">
            <v>4062047</v>
          </cell>
          <cell r="EH334">
            <v>45310</v>
          </cell>
          <cell r="EI334">
            <v>4062077</v>
          </cell>
          <cell r="EM334">
            <v>45344</v>
          </cell>
          <cell r="EP334">
            <v>44943</v>
          </cell>
          <cell r="EQ334">
            <v>4062072</v>
          </cell>
          <cell r="EX334">
            <v>45300</v>
          </cell>
          <cell r="EY334">
            <v>4062073</v>
          </cell>
          <cell r="RC334">
            <v>45344</v>
          </cell>
          <cell r="RD334">
            <v>45323</v>
          </cell>
          <cell r="RE334">
            <v>0</v>
          </cell>
          <cell r="RF334">
            <v>0</v>
          </cell>
          <cell r="RG334">
            <v>45176</v>
          </cell>
          <cell r="RH334">
            <v>45306</v>
          </cell>
          <cell r="RI334">
            <v>0</v>
          </cell>
          <cell r="RJ334">
            <v>0</v>
          </cell>
          <cell r="RK334">
            <v>45323</v>
          </cell>
          <cell r="RL334" t="str">
            <v>4062089</v>
          </cell>
          <cell r="RM334">
            <v>45176</v>
          </cell>
          <cell r="RN334" t="str">
            <v>3962284</v>
          </cell>
          <cell r="RO334">
            <v>45306</v>
          </cell>
          <cell r="RP334" t="str">
            <v>4062042</v>
          </cell>
          <cell r="RQ334">
            <v>44946</v>
          </cell>
          <cell r="RR334" t="str">
            <v>4062047</v>
          </cell>
          <cell r="RS334">
            <v>45310</v>
          </cell>
          <cell r="RT334">
            <v>4062077</v>
          </cell>
          <cell r="RU334">
            <v>0</v>
          </cell>
          <cell r="RV334">
            <v>0</v>
          </cell>
        </row>
        <row r="335">
          <cell r="A335">
            <v>326</v>
          </cell>
          <cell r="B335">
            <v>45353</v>
          </cell>
          <cell r="C335" t="str">
            <v>HRB1303.EXP</v>
          </cell>
          <cell r="D335" t="str">
            <v>13035481</v>
          </cell>
          <cell r="E335" t="str">
            <v>BDH0160</v>
          </cell>
          <cell r="F335" t="str">
            <v>インド</v>
          </cell>
          <cell r="G335" t="str">
            <v>Ａｍａｄａ　（Ｉｎｄｉａ）　Ｐｖｔ．　Ｌ</v>
          </cell>
          <cell r="H335" t="str">
            <v>制御盤</v>
          </cell>
          <cell r="I335" t="str">
            <v>南陵</v>
          </cell>
          <cell r="J335" t="str">
            <v>土岐</v>
          </cell>
          <cell r="K335">
            <v>45337</v>
          </cell>
          <cell r="L335">
            <v>1</v>
          </cell>
          <cell r="M335">
            <v>1</v>
          </cell>
          <cell r="N335">
            <v>45338</v>
          </cell>
          <cell r="O335">
            <v>1</v>
          </cell>
          <cell r="P335">
            <v>45339</v>
          </cell>
          <cell r="Q335">
            <v>1</v>
          </cell>
          <cell r="R335">
            <v>45341</v>
          </cell>
          <cell r="S335">
            <v>1</v>
          </cell>
          <cell r="T335">
            <v>45342</v>
          </cell>
          <cell r="U335">
            <v>45341</v>
          </cell>
          <cell r="V335">
            <v>45343</v>
          </cell>
          <cell r="W335">
            <v>45341</v>
          </cell>
          <cell r="X335">
            <v>1</v>
          </cell>
          <cell r="Y335">
            <v>45353</v>
          </cell>
          <cell r="AA335">
            <v>45344</v>
          </cell>
          <cell r="AB335">
            <v>45346</v>
          </cell>
          <cell r="AC335" t="str">
            <v>45323</v>
          </cell>
          <cell r="AD335" t="str">
            <v>4062091</v>
          </cell>
          <cell r="AE335" t="str">
            <v>4062038</v>
          </cell>
          <cell r="AF335" t="str">
            <v>4062044</v>
          </cell>
          <cell r="AG335" t="str">
            <v>4062048</v>
          </cell>
          <cell r="CR335">
            <v>45323</v>
          </cell>
          <cell r="CS335">
            <v>4062091</v>
          </cell>
          <cell r="CX335">
            <v>45306</v>
          </cell>
          <cell r="CY335">
            <v>4062038</v>
          </cell>
          <cell r="DR335">
            <v>45311</v>
          </cell>
          <cell r="DS335">
            <v>4062044</v>
          </cell>
          <cell r="EB335">
            <v>45311</v>
          </cell>
          <cell r="EC335">
            <v>4062048</v>
          </cell>
          <cell r="EF335">
            <v>45317</v>
          </cell>
          <cell r="EG335">
            <v>4062078</v>
          </cell>
          <cell r="EM335">
            <v>45344</v>
          </cell>
          <cell r="EZ335">
            <v>45031</v>
          </cell>
          <cell r="FA335">
            <v>3962130</v>
          </cell>
          <cell r="RC335">
            <v>45344</v>
          </cell>
          <cell r="RD335">
            <v>0</v>
          </cell>
          <cell r="RE335">
            <v>45323</v>
          </cell>
          <cell r="RF335">
            <v>45306</v>
          </cell>
          <cell r="RG335">
            <v>0</v>
          </cell>
          <cell r="RH335">
            <v>0</v>
          </cell>
          <cell r="RI335">
            <v>45311</v>
          </cell>
          <cell r="RJ335">
            <v>0</v>
          </cell>
          <cell r="RK335">
            <v>45323</v>
          </cell>
          <cell r="RL335" t="str">
            <v>4062091</v>
          </cell>
          <cell r="RM335">
            <v>45306</v>
          </cell>
          <cell r="RN335" t="str">
            <v>4062038</v>
          </cell>
          <cell r="RO335">
            <v>45311</v>
          </cell>
          <cell r="RP335" t="str">
            <v>4062044</v>
          </cell>
          <cell r="RQ335">
            <v>45311</v>
          </cell>
          <cell r="RR335" t="str">
            <v>4062048</v>
          </cell>
          <cell r="RS335">
            <v>45317</v>
          </cell>
          <cell r="RT335">
            <v>4062078</v>
          </cell>
          <cell r="RU335">
            <v>0</v>
          </cell>
          <cell r="RV335">
            <v>0</v>
          </cell>
        </row>
        <row r="336">
          <cell r="A336">
            <v>327</v>
          </cell>
          <cell r="B336">
            <v>45383</v>
          </cell>
          <cell r="C336" t="str">
            <v>HRB1003 ATC</v>
          </cell>
          <cell r="D336">
            <v>10395075</v>
          </cell>
          <cell r="F336" t="str">
            <v>DMS</v>
          </cell>
          <cell r="G336" t="str">
            <v>国内</v>
          </cell>
          <cell r="H336" t="str">
            <v>ATC盤</v>
          </cell>
          <cell r="I336" t="str">
            <v>須走</v>
          </cell>
          <cell r="J336" t="str">
            <v>土岐</v>
          </cell>
          <cell r="L336" t="str">
            <v>-</v>
          </cell>
          <cell r="T336">
            <v>45337</v>
          </cell>
          <cell r="U336">
            <v>45338</v>
          </cell>
          <cell r="W336">
            <v>45341</v>
          </cell>
          <cell r="X336">
            <v>1</v>
          </cell>
          <cell r="Y336">
            <v>45392</v>
          </cell>
          <cell r="AA336">
            <v>45356</v>
          </cell>
          <cell r="AB336">
            <v>45357</v>
          </cell>
          <cell r="DB336" t="str">
            <v>　</v>
          </cell>
          <cell r="DC336" t="str">
            <v>　</v>
          </cell>
          <cell r="DL336" t="str">
            <v>　</v>
          </cell>
          <cell r="DM336" t="str">
            <v>　</v>
          </cell>
          <cell r="DZ336" t="str">
            <v>　</v>
          </cell>
          <cell r="EA336" t="str">
            <v>　</v>
          </cell>
          <cell r="EJ336" t="str">
            <v>　</v>
          </cell>
          <cell r="EK336" t="str">
            <v>　</v>
          </cell>
          <cell r="HN336">
            <v>3962341</v>
          </cell>
          <cell r="RC336">
            <v>45356</v>
          </cell>
          <cell r="RD336">
            <v>0</v>
          </cell>
          <cell r="RE336">
            <v>0</v>
          </cell>
          <cell r="RF336">
            <v>0</v>
          </cell>
          <cell r="RG336">
            <v>0</v>
          </cell>
          <cell r="RH336">
            <v>0</v>
          </cell>
          <cell r="RI336">
            <v>0</v>
          </cell>
          <cell r="RJ336">
            <v>0</v>
          </cell>
          <cell r="RK336">
            <v>0</v>
          </cell>
          <cell r="RL336">
            <v>0</v>
          </cell>
          <cell r="RM336">
            <v>0</v>
          </cell>
          <cell r="RN336">
            <v>0</v>
          </cell>
          <cell r="RO336">
            <v>0</v>
          </cell>
          <cell r="RP336">
            <v>0</v>
          </cell>
          <cell r="RQ336">
            <v>0</v>
          </cell>
          <cell r="RR336">
            <v>0</v>
          </cell>
          <cell r="RS336">
            <v>0</v>
          </cell>
          <cell r="RT336">
            <v>0</v>
          </cell>
          <cell r="RU336">
            <v>0</v>
          </cell>
          <cell r="RV336">
            <v>0</v>
          </cell>
        </row>
        <row r="337">
          <cell r="A337">
            <v>328</v>
          </cell>
          <cell r="B337">
            <v>45353</v>
          </cell>
          <cell r="C337" t="str">
            <v>HRB1003.EXP</v>
          </cell>
          <cell r="D337" t="str">
            <v>10035256</v>
          </cell>
          <cell r="E337" t="str">
            <v>BDH0158</v>
          </cell>
          <cell r="F337" t="str">
            <v>インド</v>
          </cell>
          <cell r="G337" t="str">
            <v>Ａｍａｄａ　（Ｉｎｄｉａ）　Ｐｖｔ．　Ｌ</v>
          </cell>
          <cell r="H337" t="str">
            <v>制御盤</v>
          </cell>
          <cell r="I337" t="str">
            <v>南陵</v>
          </cell>
          <cell r="J337" t="str">
            <v>土岐</v>
          </cell>
          <cell r="K337">
            <v>45337</v>
          </cell>
          <cell r="L337">
            <v>1</v>
          </cell>
          <cell r="M337">
            <v>1</v>
          </cell>
          <cell r="N337">
            <v>45338</v>
          </cell>
          <cell r="O337">
            <v>1</v>
          </cell>
          <cell r="P337">
            <v>45339</v>
          </cell>
          <cell r="Q337">
            <v>1</v>
          </cell>
          <cell r="R337">
            <v>45341</v>
          </cell>
          <cell r="S337">
            <v>1</v>
          </cell>
          <cell r="T337">
            <v>45342</v>
          </cell>
          <cell r="U337">
            <v>45341</v>
          </cell>
          <cell r="V337">
            <v>45344</v>
          </cell>
          <cell r="W337">
            <v>45344</v>
          </cell>
          <cell r="X337">
            <v>1</v>
          </cell>
          <cell r="Y337">
            <v>45356</v>
          </cell>
          <cell r="AA337">
            <v>45356</v>
          </cell>
          <cell r="AB337">
            <v>45357</v>
          </cell>
          <cell r="AC337" t="str">
            <v>45206</v>
          </cell>
          <cell r="AD337" t="str">
            <v>3962303</v>
          </cell>
          <cell r="AE337" t="str">
            <v>4062038</v>
          </cell>
          <cell r="AF337" t="str">
            <v>4062043</v>
          </cell>
          <cell r="AG337" t="str">
            <v>4062048</v>
          </cell>
          <cell r="CP337">
            <v>45206</v>
          </cell>
          <cell r="CQ337">
            <v>3962303</v>
          </cell>
          <cell r="CX337">
            <v>45306</v>
          </cell>
          <cell r="CY337">
            <v>4062038</v>
          </cell>
          <cell r="DP337">
            <v>44941</v>
          </cell>
          <cell r="DQ337">
            <v>4062043</v>
          </cell>
          <cell r="EB337">
            <v>45311</v>
          </cell>
          <cell r="EC337">
            <v>4062048</v>
          </cell>
          <cell r="EF337">
            <v>45317</v>
          </cell>
          <cell r="EG337">
            <v>4062078</v>
          </cell>
          <cell r="EM337">
            <v>45344</v>
          </cell>
          <cell r="EZ337">
            <v>45031</v>
          </cell>
          <cell r="FA337">
            <v>3962130</v>
          </cell>
          <cell r="RC337">
            <v>45356</v>
          </cell>
          <cell r="RD337">
            <v>0</v>
          </cell>
          <cell r="RE337">
            <v>45206</v>
          </cell>
          <cell r="RF337">
            <v>45306</v>
          </cell>
          <cell r="RG337">
            <v>0</v>
          </cell>
          <cell r="RH337">
            <v>0</v>
          </cell>
          <cell r="RI337">
            <v>44941</v>
          </cell>
          <cell r="RJ337">
            <v>0</v>
          </cell>
          <cell r="RK337">
            <v>45206</v>
          </cell>
          <cell r="RL337" t="str">
            <v>3962303</v>
          </cell>
          <cell r="RM337">
            <v>45306</v>
          </cell>
          <cell r="RN337" t="str">
            <v>4062038</v>
          </cell>
          <cell r="RO337">
            <v>44941</v>
          </cell>
          <cell r="RP337" t="str">
            <v>4062043</v>
          </cell>
          <cell r="RQ337">
            <v>45311</v>
          </cell>
          <cell r="RR337" t="str">
            <v>4062048</v>
          </cell>
          <cell r="RS337">
            <v>45317</v>
          </cell>
          <cell r="RT337">
            <v>4062078</v>
          </cell>
          <cell r="RU337">
            <v>0</v>
          </cell>
          <cell r="RV337">
            <v>0</v>
          </cell>
        </row>
        <row r="338">
          <cell r="A338">
            <v>329</v>
          </cell>
          <cell r="B338">
            <v>45352</v>
          </cell>
          <cell r="C338" t="str">
            <v xml:space="preserve">HRB3503   </v>
          </cell>
          <cell r="D338" t="str">
            <v>35035002 </v>
          </cell>
          <cell r="F338" t="str">
            <v>日本</v>
          </cell>
          <cell r="G338" t="str">
            <v> 山大興業（株） </v>
          </cell>
          <cell r="H338" t="str">
            <v>制御盤</v>
          </cell>
          <cell r="I338" t="str">
            <v>南陵</v>
          </cell>
          <cell r="J338" t="str">
            <v>富士宮</v>
          </cell>
          <cell r="K338">
            <v>45330</v>
          </cell>
          <cell r="L338">
            <v>1</v>
          </cell>
          <cell r="N338">
            <v>45336</v>
          </cell>
          <cell r="O338">
            <v>1</v>
          </cell>
          <cell r="P338">
            <v>45338</v>
          </cell>
          <cell r="Q338">
            <v>1</v>
          </cell>
          <cell r="R338">
            <v>45341</v>
          </cell>
          <cell r="S338">
            <v>1</v>
          </cell>
          <cell r="T338">
            <v>45343</v>
          </cell>
          <cell r="U338">
            <v>45330</v>
          </cell>
          <cell r="V338">
            <v>45346</v>
          </cell>
          <cell r="W338">
            <v>45332</v>
          </cell>
          <cell r="X338">
            <v>1</v>
          </cell>
          <cell r="Y338">
            <v>45349</v>
          </cell>
          <cell r="Z338">
            <v>45349</v>
          </cell>
          <cell r="AC338" t="str">
            <v>44936</v>
          </cell>
          <cell r="AD338" t="str">
            <v>4062055</v>
          </cell>
          <cell r="AE338" t="str">
            <v>4062055</v>
          </cell>
          <cell r="AF338" t="str">
            <v>4062055</v>
          </cell>
          <cell r="AG338" t="str">
            <v>4062055</v>
          </cell>
          <cell r="CL338">
            <v>44936</v>
          </cell>
          <cell r="CM338">
            <v>4062055</v>
          </cell>
          <cell r="DB338">
            <v>44936</v>
          </cell>
          <cell r="DC338">
            <v>4062055</v>
          </cell>
          <cell r="DL338">
            <v>44936</v>
          </cell>
          <cell r="DM338">
            <v>4062055</v>
          </cell>
          <cell r="DZ338">
            <v>44936</v>
          </cell>
          <cell r="EA338">
            <v>4062055</v>
          </cell>
          <cell r="EB338">
            <v>45311</v>
          </cell>
          <cell r="EC338">
            <v>4062048</v>
          </cell>
          <cell r="EJ338">
            <v>44936</v>
          </cell>
          <cell r="EK338">
            <v>4062055</v>
          </cell>
          <cell r="GM338">
            <v>45280</v>
          </cell>
          <cell r="GN338">
            <v>4062054</v>
          </cell>
          <cell r="GS338">
            <v>45280</v>
          </cell>
          <cell r="GT338">
            <v>4062053</v>
          </cell>
          <cell r="GU338">
            <v>45280</v>
          </cell>
          <cell r="GV338">
            <v>4062052</v>
          </cell>
          <cell r="GW338">
            <v>45202</v>
          </cell>
          <cell r="GX338">
            <v>4062009</v>
          </cell>
          <cell r="HE338">
            <v>45280</v>
          </cell>
          <cell r="HF338">
            <v>4062051</v>
          </cell>
          <cell r="RC338">
            <v>45349</v>
          </cell>
          <cell r="RD338">
            <v>0</v>
          </cell>
          <cell r="RE338">
            <v>0</v>
          </cell>
          <cell r="RF338">
            <v>0</v>
          </cell>
          <cell r="RG338">
            <v>0</v>
          </cell>
          <cell r="RH338">
            <v>0</v>
          </cell>
          <cell r="RI338">
            <v>0</v>
          </cell>
          <cell r="RJ338">
            <v>44936</v>
          </cell>
          <cell r="RK338">
            <v>0</v>
          </cell>
          <cell r="RL338">
            <v>0</v>
          </cell>
          <cell r="RM338">
            <v>0</v>
          </cell>
          <cell r="RN338">
            <v>0</v>
          </cell>
          <cell r="RO338">
            <v>0</v>
          </cell>
          <cell r="RP338">
            <v>0</v>
          </cell>
          <cell r="RQ338">
            <v>0</v>
          </cell>
          <cell r="RR338">
            <v>0</v>
          </cell>
          <cell r="RS338">
            <v>0</v>
          </cell>
          <cell r="RT338">
            <v>0</v>
          </cell>
          <cell r="RU338">
            <v>44936</v>
          </cell>
          <cell r="RV338" t="str">
            <v>4062055</v>
          </cell>
        </row>
        <row r="339">
          <cell r="A339">
            <v>330</v>
          </cell>
          <cell r="B339">
            <v>45353</v>
          </cell>
          <cell r="C339" t="str">
            <v>HRB1003.EXP</v>
          </cell>
          <cell r="D339">
            <v>10035257</v>
          </cell>
          <cell r="E339" t="str">
            <v>BDH0159</v>
          </cell>
          <cell r="F339" t="str">
            <v>インド</v>
          </cell>
          <cell r="G339" t="str">
            <v>Ａｍａｄａ　（Ｉｎｄｉａ）　Ｐｖｔ．　Ｌ</v>
          </cell>
          <cell r="H339" t="str">
            <v>制御盤</v>
          </cell>
          <cell r="I339" t="str">
            <v>南陵</v>
          </cell>
          <cell r="J339" t="str">
            <v>土岐</v>
          </cell>
          <cell r="K339">
            <v>45338</v>
          </cell>
          <cell r="L339">
            <v>1</v>
          </cell>
          <cell r="M339">
            <v>1</v>
          </cell>
          <cell r="N339">
            <v>45339</v>
          </cell>
          <cell r="O339">
            <v>1</v>
          </cell>
          <cell r="P339">
            <v>45341</v>
          </cell>
          <cell r="Q339">
            <v>1</v>
          </cell>
          <cell r="R339">
            <v>45342</v>
          </cell>
          <cell r="S339">
            <v>1</v>
          </cell>
          <cell r="T339">
            <v>45343</v>
          </cell>
          <cell r="U339">
            <v>45342</v>
          </cell>
          <cell r="V339">
            <v>45346</v>
          </cell>
          <cell r="W339">
            <v>45346</v>
          </cell>
          <cell r="X339">
            <v>1</v>
          </cell>
          <cell r="Y339">
            <v>45356</v>
          </cell>
          <cell r="AA339">
            <v>45356</v>
          </cell>
          <cell r="AB339">
            <v>45357</v>
          </cell>
          <cell r="AC339" t="str">
            <v>45206</v>
          </cell>
          <cell r="AD339" t="str">
            <v>3962303</v>
          </cell>
          <cell r="AE339" t="str">
            <v>4062038</v>
          </cell>
          <cell r="AF339" t="str">
            <v>4062043</v>
          </cell>
          <cell r="AG339" t="str">
            <v>4062048</v>
          </cell>
          <cell r="CP339">
            <v>45206</v>
          </cell>
          <cell r="CQ339">
            <v>3962303</v>
          </cell>
          <cell r="CX339">
            <v>45306</v>
          </cell>
          <cell r="CY339">
            <v>4062038</v>
          </cell>
          <cell r="DP339">
            <v>44941</v>
          </cell>
          <cell r="DQ339">
            <v>4062043</v>
          </cell>
          <cell r="EB339">
            <v>45311</v>
          </cell>
          <cell r="EC339">
            <v>4062048</v>
          </cell>
          <cell r="EF339">
            <v>45317</v>
          </cell>
          <cell r="EG339">
            <v>4062078</v>
          </cell>
          <cell r="EM339">
            <v>45344</v>
          </cell>
          <cell r="EZ339">
            <v>45323</v>
          </cell>
          <cell r="FA339">
            <v>4062105</v>
          </cell>
          <cell r="RC339">
            <v>45356</v>
          </cell>
          <cell r="RD339">
            <v>0</v>
          </cell>
          <cell r="RE339">
            <v>45206</v>
          </cell>
          <cell r="RF339">
            <v>45306</v>
          </cell>
          <cell r="RG339">
            <v>0</v>
          </cell>
          <cell r="RH339">
            <v>0</v>
          </cell>
          <cell r="RI339">
            <v>44941</v>
          </cell>
          <cell r="RJ339">
            <v>0</v>
          </cell>
          <cell r="RK339">
            <v>45206</v>
          </cell>
          <cell r="RL339" t="str">
            <v>3962303</v>
          </cell>
          <cell r="RM339">
            <v>45306</v>
          </cell>
          <cell r="RN339" t="str">
            <v>4062038</v>
          </cell>
          <cell r="RO339">
            <v>44941</v>
          </cell>
          <cell r="RP339" t="str">
            <v>4062043</v>
          </cell>
          <cell r="RQ339">
            <v>45311</v>
          </cell>
          <cell r="RR339" t="str">
            <v>4062048</v>
          </cell>
          <cell r="RS339">
            <v>45317</v>
          </cell>
          <cell r="RT339">
            <v>4062078</v>
          </cell>
          <cell r="RU339">
            <v>0</v>
          </cell>
          <cell r="RV339">
            <v>0</v>
          </cell>
        </row>
        <row r="340">
          <cell r="A340">
            <v>331</v>
          </cell>
          <cell r="B340">
            <v>45353</v>
          </cell>
          <cell r="C340" t="str">
            <v>HRB1003.EXP</v>
          </cell>
          <cell r="D340" t="str">
            <v>10035258</v>
          </cell>
          <cell r="E340" t="str">
            <v>ASB0540</v>
          </cell>
          <cell r="F340" t="str">
            <v>タイ</v>
          </cell>
          <cell r="G340" t="str">
            <v>ＡＭＡＤＡ　ＡＳＩＡ　ＰＡＣＩＦＩＣ</v>
          </cell>
          <cell r="H340" t="str">
            <v>制御盤</v>
          </cell>
          <cell r="I340" t="str">
            <v>南陵</v>
          </cell>
          <cell r="J340" t="str">
            <v>土岐</v>
          </cell>
          <cell r="K340">
            <v>45339</v>
          </cell>
          <cell r="L340">
            <v>1</v>
          </cell>
          <cell r="M340">
            <v>1</v>
          </cell>
          <cell r="N340">
            <v>45341</v>
          </cell>
          <cell r="O340">
            <v>1</v>
          </cell>
          <cell r="P340">
            <v>45342</v>
          </cell>
          <cell r="Q340">
            <v>1</v>
          </cell>
          <cell r="R340">
            <v>45343</v>
          </cell>
          <cell r="S340">
            <v>1</v>
          </cell>
          <cell r="T340">
            <v>45344</v>
          </cell>
          <cell r="U340">
            <v>45342</v>
          </cell>
          <cell r="V340">
            <v>45349</v>
          </cell>
          <cell r="W340">
            <v>45346</v>
          </cell>
          <cell r="X340">
            <v>1</v>
          </cell>
          <cell r="Y340">
            <v>45357</v>
          </cell>
          <cell r="AA340">
            <v>45356</v>
          </cell>
          <cell r="AB340">
            <v>45357</v>
          </cell>
          <cell r="AC340" t="str">
            <v>45206</v>
          </cell>
          <cell r="AD340" t="str">
            <v>3962303</v>
          </cell>
          <cell r="AE340" t="str">
            <v>4062038</v>
          </cell>
          <cell r="AF340" t="str">
            <v>4062043</v>
          </cell>
          <cell r="AG340" t="str">
            <v>4062048</v>
          </cell>
          <cell r="CP340">
            <v>45206</v>
          </cell>
          <cell r="CQ340">
            <v>3962303</v>
          </cell>
          <cell r="CX340">
            <v>45306</v>
          </cell>
          <cell r="CY340">
            <v>4062038</v>
          </cell>
          <cell r="DP340">
            <v>44941</v>
          </cell>
          <cell r="DQ340">
            <v>4062043</v>
          </cell>
          <cell r="EB340">
            <v>45311</v>
          </cell>
          <cell r="EC340">
            <v>4062048</v>
          </cell>
          <cell r="EF340">
            <v>45317</v>
          </cell>
          <cell r="EG340">
            <v>4062078</v>
          </cell>
          <cell r="EM340">
            <v>45344</v>
          </cell>
          <cell r="EZ340">
            <v>45323</v>
          </cell>
          <cell r="FA340">
            <v>4062105</v>
          </cell>
          <cell r="RC340">
            <v>45356</v>
          </cell>
          <cell r="RD340">
            <v>0</v>
          </cell>
          <cell r="RE340">
            <v>45206</v>
          </cell>
          <cell r="RF340">
            <v>45306</v>
          </cell>
          <cell r="RG340">
            <v>0</v>
          </cell>
          <cell r="RH340">
            <v>0</v>
          </cell>
          <cell r="RI340">
            <v>44941</v>
          </cell>
          <cell r="RJ340">
            <v>0</v>
          </cell>
          <cell r="RK340">
            <v>45206</v>
          </cell>
          <cell r="RL340" t="str">
            <v>3962303</v>
          </cell>
          <cell r="RM340">
            <v>45306</v>
          </cell>
          <cell r="RN340" t="str">
            <v>4062038</v>
          </cell>
          <cell r="RO340">
            <v>44941</v>
          </cell>
          <cell r="RP340" t="str">
            <v>4062043</v>
          </cell>
          <cell r="RQ340">
            <v>45311</v>
          </cell>
          <cell r="RR340" t="str">
            <v>4062048</v>
          </cell>
          <cell r="RS340">
            <v>45317</v>
          </cell>
          <cell r="RT340">
            <v>4062078</v>
          </cell>
          <cell r="RU340">
            <v>0</v>
          </cell>
          <cell r="RV340">
            <v>0</v>
          </cell>
        </row>
        <row r="341">
          <cell r="A341">
            <v>332</v>
          </cell>
          <cell r="B341">
            <v>45353</v>
          </cell>
          <cell r="C341" t="str">
            <v>HRB1003.EXP</v>
          </cell>
          <cell r="D341" t="str">
            <v>10035259</v>
          </cell>
          <cell r="E341" t="str">
            <v>ASB0541</v>
          </cell>
          <cell r="F341" t="str">
            <v>タイ</v>
          </cell>
          <cell r="G341" t="str">
            <v>ＡＭＡＤＡ　ＡＳＩＡ　ＰＡＣＩＦＩＣ</v>
          </cell>
          <cell r="H341" t="str">
            <v>制御盤</v>
          </cell>
          <cell r="I341" t="str">
            <v>南陵</v>
          </cell>
          <cell r="J341" t="str">
            <v>土岐</v>
          </cell>
          <cell r="K341">
            <v>45339</v>
          </cell>
          <cell r="L341">
            <v>1</v>
          </cell>
          <cell r="M341">
            <v>1</v>
          </cell>
          <cell r="N341">
            <v>45341</v>
          </cell>
          <cell r="O341">
            <v>1</v>
          </cell>
          <cell r="P341">
            <v>45342</v>
          </cell>
          <cell r="Q341">
            <v>1</v>
          </cell>
          <cell r="R341">
            <v>45343</v>
          </cell>
          <cell r="S341">
            <v>1</v>
          </cell>
          <cell r="T341">
            <v>45344</v>
          </cell>
          <cell r="U341">
            <v>45343</v>
          </cell>
          <cell r="V341">
            <v>45349</v>
          </cell>
          <cell r="W341">
            <v>45349</v>
          </cell>
          <cell r="X341">
            <v>1</v>
          </cell>
          <cell r="Y341">
            <v>45357</v>
          </cell>
          <cell r="AA341">
            <v>45356</v>
          </cell>
          <cell r="AB341">
            <v>45357</v>
          </cell>
          <cell r="AC341" t="str">
            <v>45206</v>
          </cell>
          <cell r="AD341" t="str">
            <v>3962303</v>
          </cell>
          <cell r="AE341" t="str">
            <v>4062038</v>
          </cell>
          <cell r="AF341" t="str">
            <v>4062043</v>
          </cell>
          <cell r="AG341" t="str">
            <v>4062048</v>
          </cell>
          <cell r="CP341">
            <v>45206</v>
          </cell>
          <cell r="CQ341">
            <v>3962303</v>
          </cell>
          <cell r="CX341">
            <v>45306</v>
          </cell>
          <cell r="CY341">
            <v>4062038</v>
          </cell>
          <cell r="DP341">
            <v>44941</v>
          </cell>
          <cell r="DQ341">
            <v>4062043</v>
          </cell>
          <cell r="EB341">
            <v>45311</v>
          </cell>
          <cell r="EC341">
            <v>4062048</v>
          </cell>
          <cell r="EF341">
            <v>45317</v>
          </cell>
          <cell r="EG341">
            <v>4062078</v>
          </cell>
          <cell r="EM341">
            <v>45344</v>
          </cell>
          <cell r="EZ341">
            <v>45323</v>
          </cell>
          <cell r="FA341">
            <v>4062105</v>
          </cell>
          <cell r="RC341">
            <v>45356</v>
          </cell>
          <cell r="RD341">
            <v>0</v>
          </cell>
          <cell r="RE341">
            <v>45206</v>
          </cell>
          <cell r="RF341">
            <v>45306</v>
          </cell>
          <cell r="RG341">
            <v>0</v>
          </cell>
          <cell r="RH341">
            <v>0</v>
          </cell>
          <cell r="RI341">
            <v>44941</v>
          </cell>
          <cell r="RJ341">
            <v>0</v>
          </cell>
          <cell r="RK341">
            <v>45206</v>
          </cell>
          <cell r="RL341" t="str">
            <v>3962303</v>
          </cell>
          <cell r="RM341">
            <v>45306</v>
          </cell>
          <cell r="RN341" t="str">
            <v>4062038</v>
          </cell>
          <cell r="RO341">
            <v>44941</v>
          </cell>
          <cell r="RP341" t="str">
            <v>4062043</v>
          </cell>
          <cell r="RQ341">
            <v>45311</v>
          </cell>
          <cell r="RR341" t="str">
            <v>4062048</v>
          </cell>
          <cell r="RS341">
            <v>45317</v>
          </cell>
          <cell r="RT341">
            <v>4062078</v>
          </cell>
          <cell r="RU341">
            <v>0</v>
          </cell>
          <cell r="RV341">
            <v>0</v>
          </cell>
        </row>
        <row r="342">
          <cell r="A342">
            <v>333</v>
          </cell>
          <cell r="B342">
            <v>45383</v>
          </cell>
          <cell r="C342" t="str">
            <v xml:space="preserve">HRB3503   </v>
          </cell>
          <cell r="D342">
            <v>35035003</v>
          </cell>
          <cell r="F342" t="str">
            <v>日本</v>
          </cell>
          <cell r="G342" t="str">
            <v>大和興業（株） </v>
          </cell>
          <cell r="H342" t="str">
            <v>制御盤</v>
          </cell>
          <cell r="I342" t="str">
            <v>南陵</v>
          </cell>
          <cell r="J342" t="str">
            <v>富士宮</v>
          </cell>
          <cell r="K342">
            <v>45332</v>
          </cell>
          <cell r="L342">
            <v>1</v>
          </cell>
          <cell r="M342">
            <v>1</v>
          </cell>
          <cell r="N342">
            <v>45338</v>
          </cell>
          <cell r="O342">
            <v>1</v>
          </cell>
          <cell r="P342">
            <v>45341</v>
          </cell>
          <cell r="Q342">
            <v>1</v>
          </cell>
          <cell r="R342">
            <v>45343</v>
          </cell>
          <cell r="S342">
            <v>1</v>
          </cell>
          <cell r="T342">
            <v>45346</v>
          </cell>
          <cell r="U342">
            <v>45341</v>
          </cell>
          <cell r="V342">
            <v>45350</v>
          </cell>
          <cell r="W342">
            <v>45350</v>
          </cell>
          <cell r="X342">
            <v>1</v>
          </cell>
          <cell r="Y342">
            <v>45373</v>
          </cell>
          <cell r="Z342">
            <v>45373</v>
          </cell>
          <cell r="AC342" t="str">
            <v>44936</v>
          </cell>
          <cell r="AD342" t="str">
            <v>4062055</v>
          </cell>
          <cell r="AE342" t="str">
            <v>4062055</v>
          </cell>
          <cell r="AF342" t="str">
            <v>4062055</v>
          </cell>
          <cell r="AG342" t="str">
            <v>4062055</v>
          </cell>
          <cell r="CL342">
            <v>44936</v>
          </cell>
          <cell r="CM342">
            <v>4062055</v>
          </cell>
          <cell r="DB342">
            <v>44936</v>
          </cell>
          <cell r="DC342">
            <v>4062055</v>
          </cell>
          <cell r="DL342">
            <v>44936</v>
          </cell>
          <cell r="DM342">
            <v>4062055</v>
          </cell>
          <cell r="DZ342">
            <v>44936</v>
          </cell>
          <cell r="EA342">
            <v>4062055</v>
          </cell>
          <cell r="EJ342">
            <v>44936</v>
          </cell>
          <cell r="EK342">
            <v>4062055</v>
          </cell>
          <cell r="GM342">
            <v>45280</v>
          </cell>
          <cell r="GN342">
            <v>4062054</v>
          </cell>
          <cell r="GQ342">
            <v>45202</v>
          </cell>
          <cell r="GR342">
            <v>4062008</v>
          </cell>
          <cell r="GS342">
            <v>45280</v>
          </cell>
          <cell r="GT342">
            <v>4062053</v>
          </cell>
          <cell r="GU342">
            <v>45280</v>
          </cell>
          <cell r="GV342">
            <v>4062052</v>
          </cell>
          <cell r="GW342">
            <v>44936</v>
          </cell>
          <cell r="GX342">
            <v>4062059</v>
          </cell>
          <cell r="HE342">
            <v>45280</v>
          </cell>
          <cell r="HF342">
            <v>4062051</v>
          </cell>
          <cell r="RC342">
            <v>45373</v>
          </cell>
          <cell r="RD342">
            <v>0</v>
          </cell>
          <cell r="RE342">
            <v>0</v>
          </cell>
          <cell r="RF342">
            <v>0</v>
          </cell>
          <cell r="RG342">
            <v>0</v>
          </cell>
          <cell r="RH342">
            <v>0</v>
          </cell>
          <cell r="RI342">
            <v>0</v>
          </cell>
          <cell r="RJ342">
            <v>44936</v>
          </cell>
          <cell r="RK342">
            <v>0</v>
          </cell>
          <cell r="RL342">
            <v>0</v>
          </cell>
          <cell r="RM342">
            <v>0</v>
          </cell>
          <cell r="RN342">
            <v>0</v>
          </cell>
          <cell r="RO342">
            <v>0</v>
          </cell>
          <cell r="RP342">
            <v>0</v>
          </cell>
          <cell r="RQ342">
            <v>0</v>
          </cell>
          <cell r="RR342">
            <v>0</v>
          </cell>
          <cell r="RS342">
            <v>0</v>
          </cell>
          <cell r="RT342">
            <v>0</v>
          </cell>
          <cell r="RU342">
            <v>44936</v>
          </cell>
          <cell r="RV342" t="str">
            <v>4062055</v>
          </cell>
        </row>
        <row r="343">
          <cell r="A343">
            <v>334</v>
          </cell>
          <cell r="B343">
            <v>45353</v>
          </cell>
          <cell r="C343" t="str">
            <v>HRB2204</v>
          </cell>
          <cell r="D343" t="str">
            <v>22045118</v>
          </cell>
          <cell r="E343">
            <v>489344</v>
          </cell>
          <cell r="F343" t="str">
            <v>日本</v>
          </cell>
          <cell r="G343" t="str">
            <v>（株）アマダベンディングＳ部</v>
          </cell>
          <cell r="H343" t="str">
            <v>制御盤</v>
          </cell>
          <cell r="I343" t="str">
            <v>南陵</v>
          </cell>
          <cell r="J343" t="str">
            <v>土岐</v>
          </cell>
          <cell r="K343">
            <v>45341</v>
          </cell>
          <cell r="L343">
            <v>1</v>
          </cell>
          <cell r="M343">
            <v>1</v>
          </cell>
          <cell r="N343">
            <v>45342</v>
          </cell>
          <cell r="O343">
            <v>1</v>
          </cell>
          <cell r="P343">
            <v>45343</v>
          </cell>
          <cell r="Q343">
            <v>1</v>
          </cell>
          <cell r="R343">
            <v>45344</v>
          </cell>
          <cell r="S343">
            <v>1</v>
          </cell>
          <cell r="T343">
            <v>45346</v>
          </cell>
          <cell r="U343">
            <v>45343</v>
          </cell>
          <cell r="V343">
            <v>45350</v>
          </cell>
          <cell r="W343">
            <v>45349</v>
          </cell>
          <cell r="X343">
            <v>1</v>
          </cell>
          <cell r="Y343">
            <v>45358</v>
          </cell>
          <cell r="AA343">
            <v>45356</v>
          </cell>
          <cell r="AB343">
            <v>45357</v>
          </cell>
          <cell r="AC343" t="str">
            <v>45323</v>
          </cell>
          <cell r="AD343" t="str">
            <v>4062089</v>
          </cell>
          <cell r="AE343" t="str">
            <v>3962284</v>
          </cell>
          <cell r="AF343" t="str">
            <v>4062093</v>
          </cell>
          <cell r="AG343" t="str">
            <v>4062047</v>
          </cell>
          <cell r="CJ343">
            <v>45323</v>
          </cell>
          <cell r="CK343">
            <v>4062089</v>
          </cell>
          <cell r="CZ343">
            <v>45176</v>
          </cell>
          <cell r="DA343">
            <v>3962284</v>
          </cell>
          <cell r="DJ343">
            <v>45323</v>
          </cell>
          <cell r="DK343">
            <v>4062093</v>
          </cell>
          <cell r="DX343">
            <v>44946</v>
          </cell>
          <cell r="DY343">
            <v>4062047</v>
          </cell>
          <cell r="EH343">
            <v>45310</v>
          </cell>
          <cell r="EI343">
            <v>4062077</v>
          </cell>
          <cell r="EM343">
            <v>45344</v>
          </cell>
          <cell r="EP343">
            <v>44943</v>
          </cell>
          <cell r="EQ343">
            <v>4062072</v>
          </cell>
          <cell r="EX343">
            <v>45300</v>
          </cell>
          <cell r="EY343">
            <v>4062073</v>
          </cell>
          <cell r="RC343">
            <v>45356</v>
          </cell>
          <cell r="RD343">
            <v>45323</v>
          </cell>
          <cell r="RE343">
            <v>0</v>
          </cell>
          <cell r="RF343">
            <v>0</v>
          </cell>
          <cell r="RG343">
            <v>45176</v>
          </cell>
          <cell r="RH343">
            <v>45323</v>
          </cell>
          <cell r="RI343">
            <v>0</v>
          </cell>
          <cell r="RJ343">
            <v>0</v>
          </cell>
          <cell r="RK343">
            <v>45323</v>
          </cell>
          <cell r="RL343" t="str">
            <v>4062089</v>
          </cell>
          <cell r="RM343">
            <v>45176</v>
          </cell>
          <cell r="RN343" t="str">
            <v>3962284</v>
          </cell>
          <cell r="RO343">
            <v>45323</v>
          </cell>
          <cell r="RP343" t="str">
            <v>4062093</v>
          </cell>
          <cell r="RQ343">
            <v>44946</v>
          </cell>
          <cell r="RR343" t="str">
            <v>4062047</v>
          </cell>
          <cell r="RS343">
            <v>45310</v>
          </cell>
          <cell r="RT343">
            <v>4062077</v>
          </cell>
          <cell r="RU343">
            <v>0</v>
          </cell>
          <cell r="RV343">
            <v>0</v>
          </cell>
        </row>
        <row r="344">
          <cell r="A344">
            <v>335</v>
          </cell>
          <cell r="B344">
            <v>45413</v>
          </cell>
          <cell r="C344" t="str">
            <v>HRB1003 ATC AAI</v>
          </cell>
          <cell r="D344" t="str">
            <v>ARC10073</v>
          </cell>
          <cell r="F344" t="str">
            <v>EXP</v>
          </cell>
          <cell r="G344" t="str">
            <v>AAI</v>
          </cell>
          <cell r="H344" t="str">
            <v>ATC盤</v>
          </cell>
          <cell r="I344" t="str">
            <v>須走</v>
          </cell>
          <cell r="J344" t="str">
            <v>土岐</v>
          </cell>
          <cell r="T344">
            <v>45344</v>
          </cell>
          <cell r="U344">
            <v>45346</v>
          </cell>
          <cell r="W344">
            <v>45352</v>
          </cell>
          <cell r="X344">
            <v>1</v>
          </cell>
          <cell r="Y344">
            <v>45386</v>
          </cell>
          <cell r="AA344">
            <v>45356</v>
          </cell>
          <cell r="AB344">
            <v>45357</v>
          </cell>
          <cell r="DB344" t="str">
            <v>　</v>
          </cell>
          <cell r="DC344" t="str">
            <v>　</v>
          </cell>
          <cell r="DL344" t="str">
            <v>　</v>
          </cell>
          <cell r="DM344" t="str">
            <v>　</v>
          </cell>
          <cell r="DZ344" t="str">
            <v>　</v>
          </cell>
          <cell r="EA344" t="str">
            <v>　</v>
          </cell>
          <cell r="EJ344" t="str">
            <v>　</v>
          </cell>
          <cell r="EK344" t="str">
            <v>　</v>
          </cell>
          <cell r="HM344">
            <v>45316</v>
          </cell>
          <cell r="HN344">
            <v>4062083</v>
          </cell>
          <cell r="RC344">
            <v>45356</v>
          </cell>
          <cell r="RD344">
            <v>0</v>
          </cell>
          <cell r="RE344">
            <v>0</v>
          </cell>
          <cell r="RF344">
            <v>0</v>
          </cell>
          <cell r="RG344">
            <v>0</v>
          </cell>
          <cell r="RH344">
            <v>0</v>
          </cell>
          <cell r="RI344">
            <v>0</v>
          </cell>
          <cell r="RJ344">
            <v>0</v>
          </cell>
          <cell r="RK344">
            <v>0</v>
          </cell>
          <cell r="RL344">
            <v>0</v>
          </cell>
          <cell r="RM344">
            <v>0</v>
          </cell>
          <cell r="RN344">
            <v>0</v>
          </cell>
          <cell r="RO344">
            <v>0</v>
          </cell>
          <cell r="RP344">
            <v>0</v>
          </cell>
          <cell r="RQ344">
            <v>0</v>
          </cell>
          <cell r="RR344">
            <v>0</v>
          </cell>
          <cell r="RS344">
            <v>0</v>
          </cell>
          <cell r="RT344">
            <v>0</v>
          </cell>
          <cell r="RU344">
            <v>0</v>
          </cell>
          <cell r="RV344">
            <v>0</v>
          </cell>
        </row>
        <row r="345">
          <cell r="A345">
            <v>336</v>
          </cell>
          <cell r="B345">
            <v>45413</v>
          </cell>
          <cell r="C345" t="str">
            <v>HRB1003 ATC AAI</v>
          </cell>
          <cell r="D345" t="str">
            <v>ARC10074</v>
          </cell>
          <cell r="F345" t="str">
            <v>EXP</v>
          </cell>
          <cell r="G345" t="str">
            <v>AAI</v>
          </cell>
          <cell r="H345" t="str">
            <v>ATC盤</v>
          </cell>
          <cell r="I345" t="str">
            <v>須走</v>
          </cell>
          <cell r="J345" t="str">
            <v>土岐</v>
          </cell>
          <cell r="T345">
            <v>45344</v>
          </cell>
          <cell r="U345">
            <v>45346</v>
          </cell>
          <cell r="W345">
            <v>45352</v>
          </cell>
          <cell r="X345">
            <v>1</v>
          </cell>
          <cell r="Y345">
            <v>45386</v>
          </cell>
          <cell r="AA345">
            <v>45356</v>
          </cell>
          <cell r="AB345">
            <v>45357</v>
          </cell>
          <cell r="DB345" t="str">
            <v>　</v>
          </cell>
          <cell r="DC345" t="str">
            <v>　</v>
          </cell>
          <cell r="DL345" t="str">
            <v>　</v>
          </cell>
          <cell r="DM345" t="str">
            <v>　</v>
          </cell>
          <cell r="DZ345" t="str">
            <v>　</v>
          </cell>
          <cell r="EA345" t="str">
            <v>　</v>
          </cell>
          <cell r="EJ345" t="str">
            <v>　</v>
          </cell>
          <cell r="EK345" t="str">
            <v>　</v>
          </cell>
          <cell r="HM345">
            <v>45330</v>
          </cell>
          <cell r="HN345">
            <v>4062085</v>
          </cell>
          <cell r="RC345">
            <v>45356</v>
          </cell>
          <cell r="RD345">
            <v>0</v>
          </cell>
          <cell r="RE345">
            <v>0</v>
          </cell>
          <cell r="RF345">
            <v>0</v>
          </cell>
          <cell r="RG345">
            <v>0</v>
          </cell>
          <cell r="RH345">
            <v>0</v>
          </cell>
          <cell r="RI345">
            <v>0</v>
          </cell>
          <cell r="RJ345">
            <v>0</v>
          </cell>
          <cell r="RK345">
            <v>0</v>
          </cell>
          <cell r="RL345">
            <v>0</v>
          </cell>
          <cell r="RM345">
            <v>0</v>
          </cell>
          <cell r="RN345">
            <v>0</v>
          </cell>
          <cell r="RO345">
            <v>0</v>
          </cell>
          <cell r="RP345">
            <v>0</v>
          </cell>
          <cell r="RQ345">
            <v>0</v>
          </cell>
          <cell r="RR345">
            <v>0</v>
          </cell>
          <cell r="RS345">
            <v>0</v>
          </cell>
          <cell r="RT345">
            <v>0</v>
          </cell>
          <cell r="RU345">
            <v>0</v>
          </cell>
          <cell r="RV345">
            <v>0</v>
          </cell>
        </row>
        <row r="346">
          <cell r="A346">
            <v>337</v>
          </cell>
          <cell r="B346">
            <v>45353</v>
          </cell>
          <cell r="C346" t="str">
            <v>HRB1303 AAI AC</v>
          </cell>
          <cell r="D346" t="str">
            <v>ARB30183</v>
          </cell>
          <cell r="E346" t="str">
            <v>THRB3183</v>
          </cell>
          <cell r="F346" t="str">
            <v>米国</v>
          </cell>
          <cell r="G346" t="str">
            <v>AAI</v>
          </cell>
          <cell r="H346" t="str">
            <v>制御盤</v>
          </cell>
          <cell r="I346" t="str">
            <v>南陵</v>
          </cell>
          <cell r="J346" t="str">
            <v>KD</v>
          </cell>
          <cell r="K346">
            <v>45341</v>
          </cell>
          <cell r="L346">
            <v>1</v>
          </cell>
          <cell r="M346">
            <v>1</v>
          </cell>
          <cell r="N346">
            <v>45342</v>
          </cell>
          <cell r="O346">
            <v>1</v>
          </cell>
          <cell r="P346">
            <v>45344</v>
          </cell>
          <cell r="Q346">
            <v>1</v>
          </cell>
          <cell r="R346">
            <v>45346</v>
          </cell>
          <cell r="S346">
            <v>1</v>
          </cell>
          <cell r="T346">
            <v>45349</v>
          </cell>
          <cell r="U346">
            <v>45344</v>
          </cell>
          <cell r="V346">
            <v>45352</v>
          </cell>
          <cell r="W346">
            <v>45350</v>
          </cell>
          <cell r="X346">
            <v>1</v>
          </cell>
          <cell r="Y346">
            <v>45360</v>
          </cell>
          <cell r="AA346">
            <v>45358</v>
          </cell>
          <cell r="AB346">
            <v>45359</v>
          </cell>
          <cell r="AC346" t="str">
            <v>45323</v>
          </cell>
          <cell r="AD346" t="str">
            <v>4062091</v>
          </cell>
          <cell r="AE346" t="str">
            <v>4062038</v>
          </cell>
          <cell r="AF346" t="str">
            <v>4062044</v>
          </cell>
          <cell r="AG346" t="str">
            <v>4062048</v>
          </cell>
          <cell r="CR346">
            <v>45323</v>
          </cell>
          <cell r="CS346">
            <v>4062091</v>
          </cell>
          <cell r="CX346">
            <v>45306</v>
          </cell>
          <cell r="CY346">
            <v>4062038</v>
          </cell>
          <cell r="DR346">
            <v>45311</v>
          </cell>
          <cell r="DS346">
            <v>4062044</v>
          </cell>
          <cell r="EB346">
            <v>45311</v>
          </cell>
          <cell r="EC346">
            <v>4062048</v>
          </cell>
          <cell r="EF346">
            <v>45317</v>
          </cell>
          <cell r="EG346">
            <v>4062078</v>
          </cell>
          <cell r="EM346">
            <v>45351</v>
          </cell>
          <cell r="EN346">
            <v>45301</v>
          </cell>
          <cell r="EO346">
            <v>4062071</v>
          </cell>
          <cell r="EX346">
            <v>45300</v>
          </cell>
          <cell r="EY346">
            <v>4062073</v>
          </cell>
          <cell r="RC346">
            <v>45358</v>
          </cell>
          <cell r="RD346">
            <v>0</v>
          </cell>
          <cell r="RE346">
            <v>45323</v>
          </cell>
          <cell r="RF346">
            <v>45306</v>
          </cell>
          <cell r="RG346">
            <v>0</v>
          </cell>
          <cell r="RH346">
            <v>0</v>
          </cell>
          <cell r="RI346">
            <v>45311</v>
          </cell>
          <cell r="RJ346">
            <v>0</v>
          </cell>
          <cell r="RK346">
            <v>45323</v>
          </cell>
          <cell r="RL346" t="str">
            <v>4062091</v>
          </cell>
          <cell r="RM346">
            <v>45306</v>
          </cell>
          <cell r="RN346" t="str">
            <v>4062038</v>
          </cell>
          <cell r="RO346">
            <v>45311</v>
          </cell>
          <cell r="RP346" t="str">
            <v>4062044</v>
          </cell>
          <cell r="RQ346">
            <v>45311</v>
          </cell>
          <cell r="RR346" t="str">
            <v>4062048</v>
          </cell>
          <cell r="RS346">
            <v>45317</v>
          </cell>
          <cell r="RT346">
            <v>4062078</v>
          </cell>
          <cell r="RU346">
            <v>0</v>
          </cell>
          <cell r="RV346">
            <v>0</v>
          </cell>
        </row>
        <row r="347">
          <cell r="A347">
            <v>338</v>
          </cell>
          <cell r="B347">
            <v>45353</v>
          </cell>
          <cell r="C347" t="str">
            <v>HRB1303 AAI AC</v>
          </cell>
          <cell r="D347" t="str">
            <v>ARB30197</v>
          </cell>
          <cell r="E347" t="str">
            <v>THRB3197</v>
          </cell>
          <cell r="F347" t="str">
            <v>米国</v>
          </cell>
          <cell r="G347" t="str">
            <v>AAI</v>
          </cell>
          <cell r="H347" t="str">
            <v>制御盤</v>
          </cell>
          <cell r="I347" t="str">
            <v>南陵</v>
          </cell>
          <cell r="J347" t="str">
            <v>KD</v>
          </cell>
          <cell r="K347">
            <v>45342</v>
          </cell>
          <cell r="L347">
            <v>1</v>
          </cell>
          <cell r="M347">
            <v>1</v>
          </cell>
          <cell r="N347">
            <v>45343</v>
          </cell>
          <cell r="O347">
            <v>1</v>
          </cell>
          <cell r="P347">
            <v>45344</v>
          </cell>
          <cell r="Q347">
            <v>1</v>
          </cell>
          <cell r="R347">
            <v>45346</v>
          </cell>
          <cell r="S347">
            <v>1</v>
          </cell>
          <cell r="T347">
            <v>45349</v>
          </cell>
          <cell r="U347">
            <v>45346</v>
          </cell>
          <cell r="V347">
            <v>45352</v>
          </cell>
          <cell r="W347">
            <v>45350</v>
          </cell>
          <cell r="X347">
            <v>1</v>
          </cell>
          <cell r="Y347">
            <v>45360</v>
          </cell>
          <cell r="AA347">
            <v>45358</v>
          </cell>
          <cell r="AB347">
            <v>45359</v>
          </cell>
          <cell r="AC347" t="str">
            <v>45323</v>
          </cell>
          <cell r="AD347" t="str">
            <v>4062091</v>
          </cell>
          <cell r="AE347" t="str">
            <v>4062038</v>
          </cell>
          <cell r="AF347" t="str">
            <v>4062044</v>
          </cell>
          <cell r="AG347" t="str">
            <v>4062048</v>
          </cell>
          <cell r="CR347">
            <v>45323</v>
          </cell>
          <cell r="CS347">
            <v>4062091</v>
          </cell>
          <cell r="CX347">
            <v>45306</v>
          </cell>
          <cell r="CY347">
            <v>4062038</v>
          </cell>
          <cell r="DR347">
            <v>45311</v>
          </cell>
          <cell r="DS347">
            <v>4062044</v>
          </cell>
          <cell r="EB347">
            <v>45311</v>
          </cell>
          <cell r="EC347">
            <v>4062048</v>
          </cell>
          <cell r="EF347">
            <v>45317</v>
          </cell>
          <cell r="EG347">
            <v>4062078</v>
          </cell>
          <cell r="EM347">
            <v>45351</v>
          </cell>
          <cell r="EN347">
            <v>45301</v>
          </cell>
          <cell r="EO347">
            <v>4062071</v>
          </cell>
          <cell r="EX347">
            <v>45300</v>
          </cell>
          <cell r="EY347">
            <v>4062073</v>
          </cell>
          <cell r="RC347">
            <v>45358</v>
          </cell>
          <cell r="RD347">
            <v>0</v>
          </cell>
          <cell r="RE347">
            <v>45323</v>
          </cell>
          <cell r="RF347">
            <v>45306</v>
          </cell>
          <cell r="RG347">
            <v>0</v>
          </cell>
          <cell r="RH347">
            <v>0</v>
          </cell>
          <cell r="RI347">
            <v>45311</v>
          </cell>
          <cell r="RJ347">
            <v>0</v>
          </cell>
          <cell r="RK347">
            <v>45323</v>
          </cell>
          <cell r="RL347" t="str">
            <v>4062091</v>
          </cell>
          <cell r="RM347">
            <v>45306</v>
          </cell>
          <cell r="RN347" t="str">
            <v>4062038</v>
          </cell>
          <cell r="RO347">
            <v>45311</v>
          </cell>
          <cell r="RP347" t="str">
            <v>4062044</v>
          </cell>
          <cell r="RQ347">
            <v>45311</v>
          </cell>
          <cell r="RR347" t="str">
            <v>4062048</v>
          </cell>
          <cell r="RS347">
            <v>45317</v>
          </cell>
          <cell r="RT347">
            <v>4062078</v>
          </cell>
          <cell r="RU347">
            <v>0</v>
          </cell>
          <cell r="RV347">
            <v>0</v>
          </cell>
        </row>
        <row r="348">
          <cell r="A348">
            <v>339</v>
          </cell>
          <cell r="B348">
            <v>45353</v>
          </cell>
          <cell r="C348" t="str">
            <v>HRB1303 AAI AC+L</v>
          </cell>
          <cell r="D348" t="str">
            <v>ARB30235</v>
          </cell>
          <cell r="E348" t="str">
            <v>THRB3235</v>
          </cell>
          <cell r="F348" t="str">
            <v>米国</v>
          </cell>
          <cell r="G348" t="str">
            <v>AAI</v>
          </cell>
          <cell r="H348" t="str">
            <v>制御盤</v>
          </cell>
          <cell r="I348" t="str">
            <v>南陵</v>
          </cell>
          <cell r="J348" t="str">
            <v>KD</v>
          </cell>
          <cell r="K348">
            <v>45342</v>
          </cell>
          <cell r="L348">
            <v>1</v>
          </cell>
          <cell r="M348">
            <v>1</v>
          </cell>
          <cell r="N348">
            <v>45343</v>
          </cell>
          <cell r="O348">
            <v>1</v>
          </cell>
          <cell r="P348">
            <v>45346</v>
          </cell>
          <cell r="Q348">
            <v>1</v>
          </cell>
          <cell r="R348">
            <v>45349</v>
          </cell>
          <cell r="S348">
            <v>1</v>
          </cell>
          <cell r="T348">
            <v>45350</v>
          </cell>
          <cell r="U348">
            <v>45349</v>
          </cell>
          <cell r="V348">
            <v>45353</v>
          </cell>
          <cell r="W348">
            <v>45350</v>
          </cell>
          <cell r="X348">
            <v>1</v>
          </cell>
          <cell r="Y348">
            <v>45360</v>
          </cell>
          <cell r="AA348">
            <v>45358</v>
          </cell>
          <cell r="AB348">
            <v>45359</v>
          </cell>
          <cell r="AC348" t="str">
            <v>45323</v>
          </cell>
          <cell r="AD348" t="str">
            <v>4062091</v>
          </cell>
          <cell r="AE348" t="str">
            <v>4062038</v>
          </cell>
          <cell r="AF348" t="str">
            <v>4062096</v>
          </cell>
          <cell r="AG348" t="str">
            <v>4062048</v>
          </cell>
          <cell r="CR348">
            <v>45323</v>
          </cell>
          <cell r="CS348">
            <v>4062091</v>
          </cell>
          <cell r="CX348">
            <v>45306</v>
          </cell>
          <cell r="CY348">
            <v>4062038</v>
          </cell>
          <cell r="DR348">
            <v>45323</v>
          </cell>
          <cell r="DS348">
            <v>4062096</v>
          </cell>
          <cell r="EB348">
            <v>45311</v>
          </cell>
          <cell r="EC348">
            <v>4062048</v>
          </cell>
          <cell r="EF348">
            <v>45317</v>
          </cell>
          <cell r="EG348">
            <v>4062078</v>
          </cell>
          <cell r="EM348">
            <v>45351</v>
          </cell>
          <cell r="EN348">
            <v>45301</v>
          </cell>
          <cell r="EO348">
            <v>4062071</v>
          </cell>
          <cell r="ER348">
            <v>45000</v>
          </cell>
          <cell r="ES348">
            <v>3962121</v>
          </cell>
          <cell r="EX348">
            <v>45323</v>
          </cell>
          <cell r="EY348">
            <v>4062104</v>
          </cell>
          <cell r="RC348">
            <v>45358</v>
          </cell>
          <cell r="RD348">
            <v>0</v>
          </cell>
          <cell r="RE348">
            <v>45323</v>
          </cell>
          <cell r="RF348">
            <v>45306</v>
          </cell>
          <cell r="RG348">
            <v>0</v>
          </cell>
          <cell r="RH348">
            <v>0</v>
          </cell>
          <cell r="RI348">
            <v>45323</v>
          </cell>
          <cell r="RJ348">
            <v>0</v>
          </cell>
          <cell r="RK348">
            <v>45323</v>
          </cell>
          <cell r="RL348" t="str">
            <v>4062091</v>
          </cell>
          <cell r="RM348">
            <v>45306</v>
          </cell>
          <cell r="RN348" t="str">
            <v>4062038</v>
          </cell>
          <cell r="RO348">
            <v>45323</v>
          </cell>
          <cell r="RP348" t="str">
            <v>4062096</v>
          </cell>
          <cell r="RQ348">
            <v>45311</v>
          </cell>
          <cell r="RR348" t="str">
            <v>4062048</v>
          </cell>
          <cell r="RS348">
            <v>45317</v>
          </cell>
          <cell r="RT348">
            <v>4062078</v>
          </cell>
          <cell r="RU348">
            <v>0</v>
          </cell>
          <cell r="RV348">
            <v>0</v>
          </cell>
        </row>
        <row r="349">
          <cell r="A349">
            <v>340</v>
          </cell>
          <cell r="B349">
            <v>45353</v>
          </cell>
          <cell r="C349" t="str">
            <v>HRB1303 AAI AC+L</v>
          </cell>
          <cell r="D349" t="str">
            <v>ARB30236</v>
          </cell>
          <cell r="E349" t="str">
            <v>THRB3236</v>
          </cell>
          <cell r="F349" t="str">
            <v>米国</v>
          </cell>
          <cell r="G349" t="str">
            <v>AAI</v>
          </cell>
          <cell r="H349" t="str">
            <v>制御盤</v>
          </cell>
          <cell r="I349" t="str">
            <v>南陵</v>
          </cell>
          <cell r="J349" t="str">
            <v>KD</v>
          </cell>
          <cell r="K349">
            <v>45343</v>
          </cell>
          <cell r="L349">
            <v>1</v>
          </cell>
          <cell r="M349">
            <v>1</v>
          </cell>
          <cell r="N349">
            <v>45344</v>
          </cell>
          <cell r="O349">
            <v>1</v>
          </cell>
          <cell r="P349">
            <v>45346</v>
          </cell>
          <cell r="Q349">
            <v>1</v>
          </cell>
          <cell r="R349">
            <v>45349</v>
          </cell>
          <cell r="S349">
            <v>1</v>
          </cell>
          <cell r="T349">
            <v>45350</v>
          </cell>
          <cell r="U349">
            <v>45349</v>
          </cell>
          <cell r="V349">
            <v>45353</v>
          </cell>
          <cell r="W349">
            <v>45352</v>
          </cell>
          <cell r="X349">
            <v>1</v>
          </cell>
          <cell r="Y349">
            <v>45360</v>
          </cell>
          <cell r="AA349">
            <v>45358</v>
          </cell>
          <cell r="AB349">
            <v>45359</v>
          </cell>
          <cell r="AC349" t="str">
            <v>45323</v>
          </cell>
          <cell r="AD349" t="str">
            <v>4062091</v>
          </cell>
          <cell r="AE349" t="str">
            <v>4062092</v>
          </cell>
          <cell r="AF349" t="str">
            <v>4062096</v>
          </cell>
          <cell r="AG349" t="str">
            <v>4062048</v>
          </cell>
          <cell r="CR349">
            <v>45323</v>
          </cell>
          <cell r="CS349">
            <v>4062091</v>
          </cell>
          <cell r="CX349">
            <v>45323</v>
          </cell>
          <cell r="CY349">
            <v>4062092</v>
          </cell>
          <cell r="DR349">
            <v>45323</v>
          </cell>
          <cell r="DS349">
            <v>4062096</v>
          </cell>
          <cell r="EB349">
            <v>45311</v>
          </cell>
          <cell r="EC349">
            <v>4062048</v>
          </cell>
          <cell r="EF349">
            <v>45317</v>
          </cell>
          <cell r="EG349">
            <v>4062078</v>
          </cell>
          <cell r="EM349">
            <v>45351</v>
          </cell>
          <cell r="EN349">
            <v>45301</v>
          </cell>
          <cell r="EO349">
            <v>4062071</v>
          </cell>
          <cell r="ER349">
            <v>45000</v>
          </cell>
          <cell r="ES349">
            <v>3962121</v>
          </cell>
          <cell r="EX349">
            <v>45323</v>
          </cell>
          <cell r="EY349">
            <v>4062104</v>
          </cell>
          <cell r="RC349">
            <v>45358</v>
          </cell>
          <cell r="RD349">
            <v>0</v>
          </cell>
          <cell r="RE349">
            <v>45323</v>
          </cell>
          <cell r="RF349">
            <v>45323</v>
          </cell>
          <cell r="RG349">
            <v>0</v>
          </cell>
          <cell r="RH349">
            <v>0</v>
          </cell>
          <cell r="RI349">
            <v>45323</v>
          </cell>
          <cell r="RJ349">
            <v>0</v>
          </cell>
          <cell r="RK349">
            <v>45323</v>
          </cell>
          <cell r="RL349" t="str">
            <v>4062091</v>
          </cell>
          <cell r="RM349">
            <v>45323</v>
          </cell>
          <cell r="RN349" t="str">
            <v>4062092</v>
          </cell>
          <cell r="RO349">
            <v>45323</v>
          </cell>
          <cell r="RP349" t="str">
            <v>4062096</v>
          </cell>
          <cell r="RQ349">
            <v>45311</v>
          </cell>
          <cell r="RR349" t="str">
            <v>4062048</v>
          </cell>
          <cell r="RS349">
            <v>45317</v>
          </cell>
          <cell r="RT349">
            <v>4062078</v>
          </cell>
          <cell r="RU349">
            <v>0</v>
          </cell>
          <cell r="RV349">
            <v>0</v>
          </cell>
        </row>
        <row r="350">
          <cell r="A350">
            <v>341</v>
          </cell>
          <cell r="B350">
            <v>45353</v>
          </cell>
          <cell r="C350" t="str">
            <v>HRB1303 AAI AC+L</v>
          </cell>
          <cell r="D350" t="str">
            <v>ARB30237</v>
          </cell>
          <cell r="E350" t="str">
            <v>THRB3237</v>
          </cell>
          <cell r="F350" t="str">
            <v>米国</v>
          </cell>
          <cell r="G350" t="str">
            <v>AAI</v>
          </cell>
          <cell r="H350" t="str">
            <v>制御盤</v>
          </cell>
          <cell r="I350" t="str">
            <v>南陵</v>
          </cell>
          <cell r="J350" t="str">
            <v>KD</v>
          </cell>
          <cell r="K350">
            <v>45344</v>
          </cell>
          <cell r="L350">
            <v>1</v>
          </cell>
          <cell r="M350">
            <v>1</v>
          </cell>
          <cell r="N350">
            <v>45346</v>
          </cell>
          <cell r="O350">
            <v>1</v>
          </cell>
          <cell r="P350">
            <v>45349</v>
          </cell>
          <cell r="Q350">
            <v>1</v>
          </cell>
          <cell r="R350">
            <v>45350</v>
          </cell>
          <cell r="S350">
            <v>1</v>
          </cell>
          <cell r="T350">
            <v>45352</v>
          </cell>
          <cell r="U350">
            <v>45350</v>
          </cell>
          <cell r="V350">
            <v>45356</v>
          </cell>
          <cell r="W350">
            <v>45353</v>
          </cell>
          <cell r="X350">
            <v>1</v>
          </cell>
          <cell r="Y350">
            <v>45360</v>
          </cell>
          <cell r="AA350">
            <v>45358</v>
          </cell>
          <cell r="AB350">
            <v>45359</v>
          </cell>
          <cell r="AC350" t="str">
            <v>45323</v>
          </cell>
          <cell r="AD350" t="str">
            <v>4062091</v>
          </cell>
          <cell r="AE350" t="str">
            <v>4062092</v>
          </cell>
          <cell r="AF350" t="str">
            <v>4062096</v>
          </cell>
          <cell r="AG350" t="str">
            <v>4062048</v>
          </cell>
          <cell r="CR350">
            <v>45323</v>
          </cell>
          <cell r="CS350">
            <v>4062091</v>
          </cell>
          <cell r="CX350">
            <v>45323</v>
          </cell>
          <cell r="CY350">
            <v>4062092</v>
          </cell>
          <cell r="DR350">
            <v>45323</v>
          </cell>
          <cell r="DS350">
            <v>4062096</v>
          </cell>
          <cell r="EB350">
            <v>45311</v>
          </cell>
          <cell r="EC350">
            <v>4062048</v>
          </cell>
          <cell r="EF350">
            <v>45324</v>
          </cell>
          <cell r="EG350">
            <v>4062079</v>
          </cell>
          <cell r="EM350">
            <v>45351</v>
          </cell>
          <cell r="EN350">
            <v>45301</v>
          </cell>
          <cell r="EO350">
            <v>4062071</v>
          </cell>
          <cell r="ER350">
            <v>45000</v>
          </cell>
          <cell r="ES350">
            <v>3962121</v>
          </cell>
          <cell r="EX350">
            <v>45323</v>
          </cell>
          <cell r="EY350">
            <v>4062104</v>
          </cell>
          <cell r="RC350">
            <v>45358</v>
          </cell>
          <cell r="RD350">
            <v>0</v>
          </cell>
          <cell r="RE350">
            <v>45323</v>
          </cell>
          <cell r="RF350">
            <v>45323</v>
          </cell>
          <cell r="RG350">
            <v>0</v>
          </cell>
          <cell r="RH350">
            <v>0</v>
          </cell>
          <cell r="RI350">
            <v>45323</v>
          </cell>
          <cell r="RJ350">
            <v>0</v>
          </cell>
          <cell r="RK350">
            <v>45323</v>
          </cell>
          <cell r="RL350" t="str">
            <v>4062091</v>
          </cell>
          <cell r="RM350">
            <v>45323</v>
          </cell>
          <cell r="RN350" t="str">
            <v>4062092</v>
          </cell>
          <cell r="RO350">
            <v>45323</v>
          </cell>
          <cell r="RP350" t="str">
            <v>4062096</v>
          </cell>
          <cell r="RQ350">
            <v>45311</v>
          </cell>
          <cell r="RR350" t="str">
            <v>4062048</v>
          </cell>
          <cell r="RS350">
            <v>45324</v>
          </cell>
          <cell r="RT350">
            <v>4062079</v>
          </cell>
          <cell r="RU350">
            <v>0</v>
          </cell>
          <cell r="RV350">
            <v>0</v>
          </cell>
        </row>
        <row r="351">
          <cell r="A351">
            <v>342</v>
          </cell>
          <cell r="B351">
            <v>45353</v>
          </cell>
          <cell r="C351" t="str">
            <v>HRB1303 AAI AC+L</v>
          </cell>
          <cell r="D351" t="str">
            <v>ARB30238</v>
          </cell>
          <cell r="E351" t="str">
            <v>THRB3238</v>
          </cell>
          <cell r="F351" t="str">
            <v>米国</v>
          </cell>
          <cell r="G351" t="str">
            <v>AAI</v>
          </cell>
          <cell r="H351" t="str">
            <v>制御盤</v>
          </cell>
          <cell r="I351" t="str">
            <v>南陵</v>
          </cell>
          <cell r="J351" t="str">
            <v>KD</v>
          </cell>
          <cell r="K351">
            <v>45344</v>
          </cell>
          <cell r="L351">
            <v>1</v>
          </cell>
          <cell r="M351">
            <v>1</v>
          </cell>
          <cell r="N351">
            <v>45346</v>
          </cell>
          <cell r="O351">
            <v>1</v>
          </cell>
          <cell r="P351">
            <v>45349</v>
          </cell>
          <cell r="Q351">
            <v>1</v>
          </cell>
          <cell r="R351">
            <v>45350</v>
          </cell>
          <cell r="S351">
            <v>1</v>
          </cell>
          <cell r="T351">
            <v>45353</v>
          </cell>
          <cell r="U351">
            <v>45350</v>
          </cell>
          <cell r="V351">
            <v>45356</v>
          </cell>
          <cell r="W351">
            <v>45353</v>
          </cell>
          <cell r="X351">
            <v>1</v>
          </cell>
          <cell r="Y351">
            <v>45360</v>
          </cell>
          <cell r="AA351">
            <v>45358</v>
          </cell>
          <cell r="AB351">
            <v>45359</v>
          </cell>
          <cell r="AC351" t="str">
            <v>45323</v>
          </cell>
          <cell r="AD351" t="str">
            <v>4062091</v>
          </cell>
          <cell r="AE351" t="str">
            <v>4062092</v>
          </cell>
          <cell r="AF351" t="str">
            <v>4062096</v>
          </cell>
          <cell r="AG351" t="str">
            <v>4062048</v>
          </cell>
          <cell r="CR351">
            <v>45323</v>
          </cell>
          <cell r="CS351">
            <v>4062091</v>
          </cell>
          <cell r="CX351">
            <v>45323</v>
          </cell>
          <cell r="CY351">
            <v>4062092</v>
          </cell>
          <cell r="DR351">
            <v>45323</v>
          </cell>
          <cell r="DS351">
            <v>4062096</v>
          </cell>
          <cell r="EB351">
            <v>45311</v>
          </cell>
          <cell r="EC351">
            <v>4062048</v>
          </cell>
          <cell r="EF351">
            <v>45324</v>
          </cell>
          <cell r="EG351">
            <v>4062079</v>
          </cell>
          <cell r="EM351">
            <v>45351</v>
          </cell>
          <cell r="EN351">
            <v>44958</v>
          </cell>
          <cell r="EO351">
            <v>4062101</v>
          </cell>
          <cell r="ER351">
            <v>45000</v>
          </cell>
          <cell r="ES351">
            <v>3962121</v>
          </cell>
          <cell r="EX351">
            <v>45323</v>
          </cell>
          <cell r="EY351">
            <v>4062104</v>
          </cell>
          <cell r="RC351">
            <v>45358</v>
          </cell>
          <cell r="RD351">
            <v>0</v>
          </cell>
          <cell r="RE351">
            <v>45323</v>
          </cell>
          <cell r="RF351">
            <v>45323</v>
          </cell>
          <cell r="RG351">
            <v>0</v>
          </cell>
          <cell r="RH351">
            <v>0</v>
          </cell>
          <cell r="RI351">
            <v>45323</v>
          </cell>
          <cell r="RJ351">
            <v>0</v>
          </cell>
          <cell r="RK351">
            <v>45323</v>
          </cell>
          <cell r="RL351" t="str">
            <v>4062091</v>
          </cell>
          <cell r="RM351">
            <v>45323</v>
          </cell>
          <cell r="RN351" t="str">
            <v>4062092</v>
          </cell>
          <cell r="RO351">
            <v>45323</v>
          </cell>
          <cell r="RP351" t="str">
            <v>4062096</v>
          </cell>
          <cell r="RQ351">
            <v>45311</v>
          </cell>
          <cell r="RR351" t="str">
            <v>4062048</v>
          </cell>
          <cell r="RS351">
            <v>45324</v>
          </cell>
          <cell r="RT351">
            <v>4062079</v>
          </cell>
          <cell r="RU351">
            <v>0</v>
          </cell>
          <cell r="RV351">
            <v>0</v>
          </cell>
        </row>
        <row r="352">
          <cell r="A352">
            <v>343</v>
          </cell>
          <cell r="B352">
            <v>45384</v>
          </cell>
          <cell r="C352" t="str">
            <v xml:space="preserve">HRB3504  EXP </v>
          </cell>
          <cell r="D352" t="str">
            <v>35045008 </v>
          </cell>
          <cell r="F352" t="str">
            <v>EXP</v>
          </cell>
          <cell r="G352" t="str">
            <v>【AAI】FALLS FABRICATI</v>
          </cell>
          <cell r="H352" t="str">
            <v>制御盤</v>
          </cell>
          <cell r="I352" t="str">
            <v>南陵</v>
          </cell>
          <cell r="J352" t="str">
            <v>富士宮</v>
          </cell>
          <cell r="K352">
            <v>45339</v>
          </cell>
          <cell r="L352">
            <v>1</v>
          </cell>
          <cell r="M352">
            <v>1</v>
          </cell>
          <cell r="N352">
            <v>45344</v>
          </cell>
          <cell r="O352">
            <v>1</v>
          </cell>
          <cell r="P352">
            <v>45349</v>
          </cell>
          <cell r="Q352">
            <v>1</v>
          </cell>
          <cell r="R352">
            <v>45352</v>
          </cell>
          <cell r="S352">
            <v>1</v>
          </cell>
          <cell r="T352">
            <v>45353</v>
          </cell>
          <cell r="U352">
            <v>45346</v>
          </cell>
          <cell r="V352">
            <v>45357</v>
          </cell>
          <cell r="W352">
            <v>45356</v>
          </cell>
          <cell r="X352">
            <v>1</v>
          </cell>
          <cell r="Y352">
            <v>45360</v>
          </cell>
          <cell r="Z352">
            <v>45360</v>
          </cell>
          <cell r="AC352" t="str">
            <v>45307</v>
          </cell>
          <cell r="AD352" t="str">
            <v>4062027</v>
          </cell>
          <cell r="AE352" t="str">
            <v>4062027</v>
          </cell>
          <cell r="AF352" t="str">
            <v>4062027</v>
          </cell>
          <cell r="AG352" t="str">
            <v>4062027</v>
          </cell>
          <cell r="CL352">
            <v>45307</v>
          </cell>
          <cell r="CM352">
            <v>4062027</v>
          </cell>
          <cell r="DB352">
            <v>45307</v>
          </cell>
          <cell r="DC352">
            <v>4062027</v>
          </cell>
          <cell r="DL352">
            <v>45307</v>
          </cell>
          <cell r="DM352">
            <v>4062027</v>
          </cell>
          <cell r="DZ352">
            <v>45307</v>
          </cell>
          <cell r="EA352">
            <v>4062027</v>
          </cell>
          <cell r="EJ352">
            <v>45307</v>
          </cell>
          <cell r="EK352">
            <v>4062027</v>
          </cell>
          <cell r="GS352">
            <v>45280</v>
          </cell>
          <cell r="GT352">
            <v>4062053</v>
          </cell>
          <cell r="GU352">
            <v>45323</v>
          </cell>
          <cell r="GV352">
            <v>4062104</v>
          </cell>
          <cell r="HJ352" t="str">
            <v>●</v>
          </cell>
          <cell r="RC352">
            <v>45360</v>
          </cell>
          <cell r="RD352">
            <v>0</v>
          </cell>
          <cell r="RE352">
            <v>0</v>
          </cell>
          <cell r="RF352">
            <v>0</v>
          </cell>
          <cell r="RG352">
            <v>0</v>
          </cell>
          <cell r="RH352">
            <v>0</v>
          </cell>
          <cell r="RI352">
            <v>0</v>
          </cell>
          <cell r="RJ352">
            <v>45307</v>
          </cell>
          <cell r="RK352">
            <v>0</v>
          </cell>
          <cell r="RL352">
            <v>0</v>
          </cell>
          <cell r="RM352">
            <v>0</v>
          </cell>
          <cell r="RN352">
            <v>0</v>
          </cell>
          <cell r="RO352">
            <v>0</v>
          </cell>
          <cell r="RP352">
            <v>0</v>
          </cell>
          <cell r="RQ352">
            <v>0</v>
          </cell>
          <cell r="RR352">
            <v>0</v>
          </cell>
          <cell r="RS352">
            <v>0</v>
          </cell>
          <cell r="RT352">
            <v>0</v>
          </cell>
          <cell r="RU352">
            <v>45307</v>
          </cell>
          <cell r="RV352" t="str">
            <v>4062027</v>
          </cell>
        </row>
        <row r="353">
          <cell r="A353">
            <v>344</v>
          </cell>
          <cell r="B353">
            <v>45353</v>
          </cell>
          <cell r="C353" t="str">
            <v>HRB2204 AAI AC</v>
          </cell>
          <cell r="D353" t="str">
            <v>ARB20263</v>
          </cell>
          <cell r="E353" t="str">
            <v>THRB2263</v>
          </cell>
          <cell r="F353" t="str">
            <v>米国</v>
          </cell>
          <cell r="G353" t="str">
            <v>AAI</v>
          </cell>
          <cell r="H353" t="str">
            <v>制御盤</v>
          </cell>
          <cell r="I353" t="str">
            <v>南陵</v>
          </cell>
          <cell r="J353" t="str">
            <v>KD</v>
          </cell>
          <cell r="K353">
            <v>45346</v>
          </cell>
          <cell r="L353">
            <v>1</v>
          </cell>
          <cell r="M353">
            <v>1</v>
          </cell>
          <cell r="N353">
            <v>45349</v>
          </cell>
          <cell r="O353">
            <v>1</v>
          </cell>
          <cell r="P353">
            <v>45352</v>
          </cell>
          <cell r="Q353">
            <v>1</v>
          </cell>
          <cell r="R353">
            <v>45353</v>
          </cell>
          <cell r="S353">
            <v>1</v>
          </cell>
          <cell r="T353">
            <v>45356</v>
          </cell>
          <cell r="U353">
            <v>45352</v>
          </cell>
          <cell r="V353">
            <v>45357</v>
          </cell>
          <cell r="W353">
            <v>45357</v>
          </cell>
          <cell r="X353">
            <v>1</v>
          </cell>
          <cell r="Y353">
            <v>45367</v>
          </cell>
          <cell r="AA353">
            <v>45365</v>
          </cell>
          <cell r="AB353">
            <v>45366</v>
          </cell>
          <cell r="AC353" t="str">
            <v>45145</v>
          </cell>
          <cell r="AD353" t="str">
            <v>3962259</v>
          </cell>
          <cell r="AE353" t="str">
            <v>3962284</v>
          </cell>
          <cell r="AF353" t="str">
            <v>3962291</v>
          </cell>
          <cell r="AG353" t="str">
            <v>3962272</v>
          </cell>
          <cell r="CT353">
            <v>45145</v>
          </cell>
          <cell r="CU353">
            <v>3962259</v>
          </cell>
          <cell r="CZ353">
            <v>45176</v>
          </cell>
          <cell r="DA353">
            <v>3962284</v>
          </cell>
          <cell r="DT353">
            <v>45231</v>
          </cell>
          <cell r="DU353">
            <v>3962291</v>
          </cell>
          <cell r="ED353">
            <v>45145</v>
          </cell>
          <cell r="EE353">
            <v>3962272</v>
          </cell>
          <cell r="EH353">
            <v>45310</v>
          </cell>
          <cell r="EI353">
            <v>4062077</v>
          </cell>
          <cell r="EM353">
            <v>45351</v>
          </cell>
          <cell r="EP353">
            <v>44943</v>
          </cell>
          <cell r="EQ353">
            <v>4062072</v>
          </cell>
          <cell r="EX353">
            <v>45323</v>
          </cell>
          <cell r="EY353">
            <v>4062104</v>
          </cell>
          <cell r="FS353" t="str">
            <v>●</v>
          </cell>
          <cell r="GG353">
            <v>44935</v>
          </cell>
          <cell r="GH353">
            <v>4062075</v>
          </cell>
          <cell r="RC353">
            <v>45365</v>
          </cell>
          <cell r="RD353">
            <v>0</v>
          </cell>
          <cell r="RE353">
            <v>45145</v>
          </cell>
          <cell r="RF353">
            <v>0</v>
          </cell>
          <cell r="RG353">
            <v>45176</v>
          </cell>
          <cell r="RH353">
            <v>0</v>
          </cell>
          <cell r="RI353">
            <v>45231</v>
          </cell>
          <cell r="RJ353">
            <v>0</v>
          </cell>
          <cell r="RK353">
            <v>45145</v>
          </cell>
          <cell r="RL353" t="str">
            <v>3962259</v>
          </cell>
          <cell r="RM353">
            <v>45176</v>
          </cell>
          <cell r="RN353" t="str">
            <v>3962284</v>
          </cell>
          <cell r="RO353">
            <v>45231</v>
          </cell>
          <cell r="RP353" t="str">
            <v>3962291</v>
          </cell>
          <cell r="RQ353">
            <v>45145</v>
          </cell>
          <cell r="RR353" t="str">
            <v>3962272</v>
          </cell>
          <cell r="RS353">
            <v>45310</v>
          </cell>
          <cell r="RT353">
            <v>4062077</v>
          </cell>
          <cell r="RU353">
            <v>0</v>
          </cell>
          <cell r="RV353">
            <v>0</v>
          </cell>
        </row>
        <row r="354">
          <cell r="A354">
            <v>345</v>
          </cell>
          <cell r="B354">
            <v>45353</v>
          </cell>
          <cell r="C354" t="str">
            <v>HRB2204 AAI AC</v>
          </cell>
          <cell r="D354" t="str">
            <v>ARB20264</v>
          </cell>
          <cell r="E354" t="str">
            <v>THRB2264</v>
          </cell>
          <cell r="F354" t="str">
            <v>米国</v>
          </cell>
          <cell r="G354" t="str">
            <v>AAI</v>
          </cell>
          <cell r="H354" t="str">
            <v>制御盤</v>
          </cell>
          <cell r="I354" t="str">
            <v>南陵</v>
          </cell>
          <cell r="J354" t="str">
            <v>KD</v>
          </cell>
          <cell r="K354">
            <v>45346</v>
          </cell>
          <cell r="L354">
            <v>1</v>
          </cell>
          <cell r="M354">
            <v>1</v>
          </cell>
          <cell r="N354">
            <v>45349</v>
          </cell>
          <cell r="O354">
            <v>1</v>
          </cell>
          <cell r="P354">
            <v>45352</v>
          </cell>
          <cell r="Q354">
            <v>1</v>
          </cell>
          <cell r="R354">
            <v>45353</v>
          </cell>
          <cell r="S354">
            <v>1</v>
          </cell>
          <cell r="T354">
            <v>45356</v>
          </cell>
          <cell r="U354">
            <v>45353</v>
          </cell>
          <cell r="V354">
            <v>45358</v>
          </cell>
          <cell r="W354">
            <v>45358</v>
          </cell>
          <cell r="X354">
            <v>1</v>
          </cell>
          <cell r="Y354">
            <v>45367</v>
          </cell>
          <cell r="AA354">
            <v>45365</v>
          </cell>
          <cell r="AB354">
            <v>45366</v>
          </cell>
          <cell r="AC354" t="str">
            <v>45176</v>
          </cell>
          <cell r="AD354" t="str">
            <v>3962282</v>
          </cell>
          <cell r="AE354" t="str">
            <v>3962307</v>
          </cell>
          <cell r="AF354" t="str">
            <v>3962291</v>
          </cell>
          <cell r="AG354" t="str">
            <v>3962295</v>
          </cell>
          <cell r="CT354">
            <v>45176</v>
          </cell>
          <cell r="CU354">
            <v>3962282</v>
          </cell>
          <cell r="CZ354">
            <v>45206</v>
          </cell>
          <cell r="DA354">
            <v>3962307</v>
          </cell>
          <cell r="DT354">
            <v>45231</v>
          </cell>
          <cell r="DU354">
            <v>3962291</v>
          </cell>
          <cell r="ED354">
            <v>45176</v>
          </cell>
          <cell r="EE354">
            <v>3962295</v>
          </cell>
          <cell r="EH354">
            <v>45310</v>
          </cell>
          <cell r="EI354">
            <v>4062077</v>
          </cell>
          <cell r="EM354">
            <v>45351</v>
          </cell>
          <cell r="EP354">
            <v>44943</v>
          </cell>
          <cell r="EQ354">
            <v>4062072</v>
          </cell>
          <cell r="EX354">
            <v>45323</v>
          </cell>
          <cell r="EY354">
            <v>4062104</v>
          </cell>
          <cell r="FS354" t="str">
            <v>●</v>
          </cell>
          <cell r="GG354">
            <v>44935</v>
          </cell>
          <cell r="GH354">
            <v>4062075</v>
          </cell>
          <cell r="RC354">
            <v>45365</v>
          </cell>
          <cell r="RD354">
            <v>0</v>
          </cell>
          <cell r="RE354">
            <v>45176</v>
          </cell>
          <cell r="RF354">
            <v>0</v>
          </cell>
          <cell r="RG354">
            <v>45206</v>
          </cell>
          <cell r="RH354">
            <v>0</v>
          </cell>
          <cell r="RI354">
            <v>45231</v>
          </cell>
          <cell r="RJ354">
            <v>0</v>
          </cell>
          <cell r="RK354">
            <v>45176</v>
          </cell>
          <cell r="RL354" t="str">
            <v>3962282</v>
          </cell>
          <cell r="RM354">
            <v>45206</v>
          </cell>
          <cell r="RN354" t="str">
            <v>3962307</v>
          </cell>
          <cell r="RO354">
            <v>45231</v>
          </cell>
          <cell r="RP354" t="str">
            <v>3962291</v>
          </cell>
          <cell r="RQ354">
            <v>45176</v>
          </cell>
          <cell r="RR354" t="str">
            <v>3962295</v>
          </cell>
          <cell r="RS354">
            <v>45310</v>
          </cell>
          <cell r="RT354">
            <v>4062077</v>
          </cell>
          <cell r="RU354">
            <v>0</v>
          </cell>
          <cell r="RV354">
            <v>0</v>
          </cell>
        </row>
        <row r="355">
          <cell r="A355">
            <v>346</v>
          </cell>
          <cell r="B355">
            <v>45353</v>
          </cell>
          <cell r="C355" t="str">
            <v>HRB2204 AAI AC</v>
          </cell>
          <cell r="D355" t="str">
            <v>ARB20265</v>
          </cell>
          <cell r="E355" t="str">
            <v>THRB2265</v>
          </cell>
          <cell r="F355" t="str">
            <v>米国</v>
          </cell>
          <cell r="G355" t="str">
            <v>AAI</v>
          </cell>
          <cell r="H355" t="str">
            <v>制御盤</v>
          </cell>
          <cell r="I355" t="str">
            <v>南陵</v>
          </cell>
          <cell r="J355" t="str">
            <v>KD</v>
          </cell>
          <cell r="K355">
            <v>45349</v>
          </cell>
          <cell r="L355">
            <v>1</v>
          </cell>
          <cell r="M355">
            <v>1</v>
          </cell>
          <cell r="N355">
            <v>45350</v>
          </cell>
          <cell r="O355">
            <v>1</v>
          </cell>
          <cell r="P355">
            <v>45353</v>
          </cell>
          <cell r="Q355">
            <v>1</v>
          </cell>
          <cell r="R355">
            <v>45356</v>
          </cell>
          <cell r="S355">
            <v>1</v>
          </cell>
          <cell r="T355">
            <v>45357</v>
          </cell>
          <cell r="U355">
            <v>45356</v>
          </cell>
          <cell r="V355">
            <v>45358</v>
          </cell>
          <cell r="W355">
            <v>45358</v>
          </cell>
          <cell r="X355">
            <v>1</v>
          </cell>
          <cell r="Y355">
            <v>45367</v>
          </cell>
          <cell r="AA355">
            <v>45365</v>
          </cell>
          <cell r="AB355">
            <v>45366</v>
          </cell>
          <cell r="AC355" t="str">
            <v>45176</v>
          </cell>
          <cell r="AD355" t="str">
            <v>3962282</v>
          </cell>
          <cell r="AE355" t="str">
            <v>3962307</v>
          </cell>
          <cell r="AF355" t="str">
            <v>3962291</v>
          </cell>
          <cell r="AG355" t="str">
            <v>3962295</v>
          </cell>
          <cell r="CT355">
            <v>45176</v>
          </cell>
          <cell r="CU355">
            <v>3962282</v>
          </cell>
          <cell r="CZ355">
            <v>45206</v>
          </cell>
          <cell r="DA355">
            <v>3962307</v>
          </cell>
          <cell r="DT355">
            <v>45231</v>
          </cell>
          <cell r="DU355">
            <v>3962291</v>
          </cell>
          <cell r="ED355">
            <v>45176</v>
          </cell>
          <cell r="EE355">
            <v>3962295</v>
          </cell>
          <cell r="EH355">
            <v>45331</v>
          </cell>
          <cell r="EI355">
            <v>4062081</v>
          </cell>
          <cell r="EM355">
            <v>45351</v>
          </cell>
          <cell r="EP355">
            <v>44943</v>
          </cell>
          <cell r="EQ355">
            <v>4062072</v>
          </cell>
          <cell r="EX355">
            <v>45323</v>
          </cell>
          <cell r="EY355">
            <v>4062104</v>
          </cell>
          <cell r="FS355" t="str">
            <v>●</v>
          </cell>
          <cell r="GG355">
            <v>45300</v>
          </cell>
          <cell r="GH355">
            <v>4062075</v>
          </cell>
          <cell r="RC355">
            <v>45365</v>
          </cell>
          <cell r="RD355">
            <v>0</v>
          </cell>
          <cell r="RE355">
            <v>45176</v>
          </cell>
          <cell r="RF355">
            <v>0</v>
          </cell>
          <cell r="RG355">
            <v>45206</v>
          </cell>
          <cell r="RH355">
            <v>0</v>
          </cell>
          <cell r="RI355">
            <v>45231</v>
          </cell>
          <cell r="RJ355">
            <v>0</v>
          </cell>
          <cell r="RK355">
            <v>45176</v>
          </cell>
          <cell r="RL355" t="str">
            <v>3962282</v>
          </cell>
          <cell r="RM355">
            <v>45206</v>
          </cell>
          <cell r="RN355" t="str">
            <v>3962307</v>
          </cell>
          <cell r="RO355">
            <v>45231</v>
          </cell>
          <cell r="RP355" t="str">
            <v>3962291</v>
          </cell>
          <cell r="RQ355">
            <v>45176</v>
          </cell>
          <cell r="RR355" t="str">
            <v>3962295</v>
          </cell>
          <cell r="RS355">
            <v>45331</v>
          </cell>
          <cell r="RT355">
            <v>4062081</v>
          </cell>
          <cell r="RU355">
            <v>0</v>
          </cell>
          <cell r="RV355">
            <v>0</v>
          </cell>
        </row>
        <row r="356">
          <cell r="A356">
            <v>347</v>
          </cell>
          <cell r="B356">
            <v>45353</v>
          </cell>
          <cell r="C356" t="str">
            <v>HRB2204 AAI AC</v>
          </cell>
          <cell r="D356" t="str">
            <v>ARB20266</v>
          </cell>
          <cell r="E356" t="str">
            <v>THRB2266</v>
          </cell>
          <cell r="F356" t="str">
            <v>米国</v>
          </cell>
          <cell r="G356" t="str">
            <v>AAI</v>
          </cell>
          <cell r="H356" t="str">
            <v>制御盤</v>
          </cell>
          <cell r="I356" t="str">
            <v>南陵</v>
          </cell>
          <cell r="J356" t="str">
            <v>KD</v>
          </cell>
          <cell r="K356">
            <v>45349</v>
          </cell>
          <cell r="L356">
            <v>1</v>
          </cell>
          <cell r="M356">
            <v>1</v>
          </cell>
          <cell r="N356">
            <v>45350</v>
          </cell>
          <cell r="O356">
            <v>1</v>
          </cell>
          <cell r="P356">
            <v>45353</v>
          </cell>
          <cell r="Q356">
            <v>1</v>
          </cell>
          <cell r="R356">
            <v>45356</v>
          </cell>
          <cell r="S356">
            <v>1</v>
          </cell>
          <cell r="T356">
            <v>45357</v>
          </cell>
          <cell r="U356">
            <v>45357</v>
          </cell>
          <cell r="V356">
            <v>45359</v>
          </cell>
          <cell r="W356">
            <v>45358</v>
          </cell>
          <cell r="X356">
            <v>1</v>
          </cell>
          <cell r="Y356">
            <v>45367</v>
          </cell>
          <cell r="AA356">
            <v>45365</v>
          </cell>
          <cell r="AB356">
            <v>45366</v>
          </cell>
          <cell r="AC356" t="str">
            <v>45176</v>
          </cell>
          <cell r="AD356" t="str">
            <v>3962282</v>
          </cell>
          <cell r="AE356" t="str">
            <v>3962307</v>
          </cell>
          <cell r="AF356" t="str">
            <v>4062045</v>
          </cell>
          <cell r="AG356" t="str">
            <v>3962295</v>
          </cell>
          <cell r="CT356">
            <v>45176</v>
          </cell>
          <cell r="CU356">
            <v>3962282</v>
          </cell>
          <cell r="CZ356">
            <v>45206</v>
          </cell>
          <cell r="DA356">
            <v>3962307</v>
          </cell>
          <cell r="DT356">
            <v>44941</v>
          </cell>
          <cell r="DU356">
            <v>4062045</v>
          </cell>
          <cell r="ED356">
            <v>45176</v>
          </cell>
          <cell r="EE356">
            <v>3962295</v>
          </cell>
          <cell r="EH356">
            <v>45331</v>
          </cell>
          <cell r="EI356">
            <v>4062081</v>
          </cell>
          <cell r="EM356">
            <v>45351</v>
          </cell>
          <cell r="EP356">
            <v>44943</v>
          </cell>
          <cell r="EQ356">
            <v>4062072</v>
          </cell>
          <cell r="EX356">
            <v>45323</v>
          </cell>
          <cell r="EY356">
            <v>4062104</v>
          </cell>
          <cell r="FS356" t="str">
            <v>●</v>
          </cell>
          <cell r="GG356">
            <v>45300</v>
          </cell>
          <cell r="GH356">
            <v>4062075</v>
          </cell>
          <cell r="RC356">
            <v>45365</v>
          </cell>
          <cell r="RD356">
            <v>0</v>
          </cell>
          <cell r="RE356">
            <v>45176</v>
          </cell>
          <cell r="RF356">
            <v>0</v>
          </cell>
          <cell r="RG356">
            <v>45206</v>
          </cell>
          <cell r="RH356">
            <v>0</v>
          </cell>
          <cell r="RI356">
            <v>44941</v>
          </cell>
          <cell r="RJ356">
            <v>0</v>
          </cell>
          <cell r="RK356">
            <v>45176</v>
          </cell>
          <cell r="RL356" t="str">
            <v>3962282</v>
          </cell>
          <cell r="RM356">
            <v>45206</v>
          </cell>
          <cell r="RN356" t="str">
            <v>3962307</v>
          </cell>
          <cell r="RO356">
            <v>44941</v>
          </cell>
          <cell r="RP356" t="str">
            <v>4062045</v>
          </cell>
          <cell r="RQ356">
            <v>45176</v>
          </cell>
          <cell r="RR356" t="str">
            <v>3962295</v>
          </cell>
          <cell r="RS356">
            <v>45331</v>
          </cell>
          <cell r="RT356">
            <v>4062081</v>
          </cell>
          <cell r="RU356">
            <v>0</v>
          </cell>
          <cell r="RV356">
            <v>0</v>
          </cell>
        </row>
        <row r="357">
          <cell r="A357">
            <v>348</v>
          </cell>
          <cell r="B357">
            <v>45353</v>
          </cell>
          <cell r="C357" t="str">
            <v>HRB2204 AAI AC+L</v>
          </cell>
          <cell r="D357" t="str">
            <v>ARB20205</v>
          </cell>
          <cell r="E357" t="str">
            <v>THRB2205</v>
          </cell>
          <cell r="F357" t="str">
            <v>米国</v>
          </cell>
          <cell r="G357" t="str">
            <v>AAI</v>
          </cell>
          <cell r="H357" t="str">
            <v>制御盤</v>
          </cell>
          <cell r="I357" t="str">
            <v>南陵</v>
          </cell>
          <cell r="J357" t="str">
            <v>KD</v>
          </cell>
          <cell r="K357">
            <v>45350</v>
          </cell>
          <cell r="L357">
            <v>1</v>
          </cell>
          <cell r="M357">
            <v>1</v>
          </cell>
          <cell r="N357">
            <v>45352</v>
          </cell>
          <cell r="O357">
            <v>1</v>
          </cell>
          <cell r="P357">
            <v>45356</v>
          </cell>
          <cell r="Q357">
            <v>1</v>
          </cell>
          <cell r="R357">
            <v>45357</v>
          </cell>
          <cell r="S357">
            <v>1</v>
          </cell>
          <cell r="T357">
            <v>45358</v>
          </cell>
          <cell r="U357">
            <v>45358</v>
          </cell>
          <cell r="V357">
            <v>45359</v>
          </cell>
          <cell r="W357">
            <v>45359</v>
          </cell>
          <cell r="X357">
            <v>1</v>
          </cell>
          <cell r="Y357">
            <v>45367</v>
          </cell>
          <cell r="AA357">
            <v>45365</v>
          </cell>
          <cell r="AB357">
            <v>45366</v>
          </cell>
          <cell r="AC357" t="str">
            <v>45176</v>
          </cell>
          <cell r="AD357" t="str">
            <v>3962282</v>
          </cell>
          <cell r="AE357" t="str">
            <v>3962307</v>
          </cell>
          <cell r="AF357" t="str">
            <v>4062045</v>
          </cell>
          <cell r="AG357" t="str">
            <v>3962295</v>
          </cell>
          <cell r="CT357">
            <v>45176</v>
          </cell>
          <cell r="CU357">
            <v>3962282</v>
          </cell>
          <cell r="CZ357">
            <v>45206</v>
          </cell>
          <cell r="DA357">
            <v>3962307</v>
          </cell>
          <cell r="DT357">
            <v>44941</v>
          </cell>
          <cell r="DU357">
            <v>4062045</v>
          </cell>
          <cell r="ED357">
            <v>45176</v>
          </cell>
          <cell r="EE357">
            <v>3962295</v>
          </cell>
          <cell r="EH357">
            <v>45331</v>
          </cell>
          <cell r="EI357">
            <v>4062081</v>
          </cell>
          <cell r="EM357">
            <v>45365</v>
          </cell>
          <cell r="EP357">
            <v>44943</v>
          </cell>
          <cell r="EQ357">
            <v>4062072</v>
          </cell>
          <cell r="ER357">
            <v>45000</v>
          </cell>
          <cell r="ES357">
            <v>3962121</v>
          </cell>
          <cell r="EX357">
            <v>45323</v>
          </cell>
          <cell r="EY357">
            <v>4062104</v>
          </cell>
          <cell r="FS357" t="str">
            <v>●</v>
          </cell>
          <cell r="GG357">
            <v>45300</v>
          </cell>
          <cell r="GH357">
            <v>4062075</v>
          </cell>
          <cell r="RC357">
            <v>45365</v>
          </cell>
          <cell r="RD357">
            <v>0</v>
          </cell>
          <cell r="RE357">
            <v>45176</v>
          </cell>
          <cell r="RF357">
            <v>0</v>
          </cell>
          <cell r="RG357">
            <v>45206</v>
          </cell>
          <cell r="RH357">
            <v>0</v>
          </cell>
          <cell r="RI357">
            <v>44941</v>
          </cell>
          <cell r="RJ357">
            <v>0</v>
          </cell>
          <cell r="RK357">
            <v>45176</v>
          </cell>
          <cell r="RL357" t="str">
            <v>3962282</v>
          </cell>
          <cell r="RM357">
            <v>45206</v>
          </cell>
          <cell r="RN357" t="str">
            <v>3962307</v>
          </cell>
          <cell r="RO357">
            <v>44941</v>
          </cell>
          <cell r="RP357" t="str">
            <v>4062045</v>
          </cell>
          <cell r="RQ357">
            <v>45176</v>
          </cell>
          <cell r="RR357" t="str">
            <v>3962295</v>
          </cell>
          <cell r="RS357">
            <v>45331</v>
          </cell>
          <cell r="RT357">
            <v>4062081</v>
          </cell>
          <cell r="RU357">
            <v>0</v>
          </cell>
          <cell r="RV357">
            <v>0</v>
          </cell>
        </row>
        <row r="358">
          <cell r="A358">
            <v>349</v>
          </cell>
          <cell r="B358">
            <v>45353</v>
          </cell>
          <cell r="C358" t="str">
            <v>HRB2204 AAI AC+L</v>
          </cell>
          <cell r="D358" t="str">
            <v>ARB20210</v>
          </cell>
          <cell r="E358" t="str">
            <v>THRB2210</v>
          </cell>
          <cell r="F358" t="str">
            <v>米国</v>
          </cell>
          <cell r="G358" t="str">
            <v>AAI</v>
          </cell>
          <cell r="H358" t="str">
            <v>制御盤</v>
          </cell>
          <cell r="I358" t="str">
            <v>南陵</v>
          </cell>
          <cell r="J358" t="str">
            <v>KD</v>
          </cell>
          <cell r="K358">
            <v>45350</v>
          </cell>
          <cell r="L358">
            <v>1</v>
          </cell>
          <cell r="M358">
            <v>1</v>
          </cell>
          <cell r="N358">
            <v>45352</v>
          </cell>
          <cell r="O358">
            <v>1</v>
          </cell>
          <cell r="P358">
            <v>45356</v>
          </cell>
          <cell r="Q358">
            <v>1</v>
          </cell>
          <cell r="R358">
            <v>45357</v>
          </cell>
          <cell r="S358">
            <v>1</v>
          </cell>
          <cell r="T358">
            <v>45358</v>
          </cell>
          <cell r="U358">
            <v>45358</v>
          </cell>
          <cell r="V358">
            <v>45360</v>
          </cell>
          <cell r="W358">
            <v>45360</v>
          </cell>
          <cell r="X358">
            <v>1</v>
          </cell>
          <cell r="Y358">
            <v>45367</v>
          </cell>
          <cell r="AA358">
            <v>45365</v>
          </cell>
          <cell r="AB358">
            <v>45366</v>
          </cell>
          <cell r="AC358" t="str">
            <v>45176</v>
          </cell>
          <cell r="AD358" t="str">
            <v>3962282</v>
          </cell>
          <cell r="AE358" t="str">
            <v>3962307</v>
          </cell>
          <cell r="AF358" t="str">
            <v>4062045</v>
          </cell>
          <cell r="AG358" t="str">
            <v>3962295</v>
          </cell>
          <cell r="CT358">
            <v>45176</v>
          </cell>
          <cell r="CU358">
            <v>3962282</v>
          </cell>
          <cell r="CZ358">
            <v>45206</v>
          </cell>
          <cell r="DA358">
            <v>3962307</v>
          </cell>
          <cell r="DT358">
            <v>44941</v>
          </cell>
          <cell r="DU358">
            <v>4062045</v>
          </cell>
          <cell r="ED358">
            <v>45176</v>
          </cell>
          <cell r="EE358">
            <v>3962295</v>
          </cell>
          <cell r="EH358">
            <v>45331</v>
          </cell>
          <cell r="EI358">
            <v>4062081</v>
          </cell>
          <cell r="EM358">
            <v>45365</v>
          </cell>
          <cell r="EP358">
            <v>45323</v>
          </cell>
          <cell r="EQ358">
            <v>4062102</v>
          </cell>
          <cell r="ER358">
            <v>45000</v>
          </cell>
          <cell r="ES358">
            <v>3962121</v>
          </cell>
          <cell r="EX358">
            <v>45323</v>
          </cell>
          <cell r="EY358">
            <v>4062104</v>
          </cell>
          <cell r="FS358" t="str">
            <v>●</v>
          </cell>
          <cell r="GG358">
            <v>45300</v>
          </cell>
          <cell r="GH358">
            <v>4062075</v>
          </cell>
          <cell r="RC358">
            <v>45365</v>
          </cell>
          <cell r="RD358">
            <v>0</v>
          </cell>
          <cell r="RE358">
            <v>45176</v>
          </cell>
          <cell r="RF358">
            <v>0</v>
          </cell>
          <cell r="RG358">
            <v>45206</v>
          </cell>
          <cell r="RH358">
            <v>0</v>
          </cell>
          <cell r="RI358">
            <v>44941</v>
          </cell>
          <cell r="RJ358">
            <v>0</v>
          </cell>
          <cell r="RK358">
            <v>45176</v>
          </cell>
          <cell r="RL358" t="str">
            <v>3962282</v>
          </cell>
          <cell r="RM358">
            <v>45206</v>
          </cell>
          <cell r="RN358" t="str">
            <v>3962307</v>
          </cell>
          <cell r="RO358">
            <v>44941</v>
          </cell>
          <cell r="RP358" t="str">
            <v>4062045</v>
          </cell>
          <cell r="RQ358">
            <v>45176</v>
          </cell>
          <cell r="RR358" t="str">
            <v>3962295</v>
          </cell>
          <cell r="RS358">
            <v>45331</v>
          </cell>
          <cell r="RT358">
            <v>4062081</v>
          </cell>
          <cell r="RU358">
            <v>0</v>
          </cell>
          <cell r="RV358">
            <v>0</v>
          </cell>
        </row>
        <row r="359">
          <cell r="A359">
            <v>350</v>
          </cell>
          <cell r="B359">
            <v>45384</v>
          </cell>
          <cell r="C359" t="str">
            <v>HRB1003.EXP.ATC</v>
          </cell>
          <cell r="D359">
            <v>10395075</v>
          </cell>
          <cell r="E359" t="str">
            <v>ASB0525</v>
          </cell>
          <cell r="F359" t="str">
            <v>タイ</v>
          </cell>
          <cell r="G359" t="str">
            <v>ＡＭＡＤＡ　ＡＳＩＡ　ＰＡＣＩＦＩＣ</v>
          </cell>
          <cell r="H359" t="str">
            <v>制御盤</v>
          </cell>
          <cell r="I359" t="str">
            <v>南陵</v>
          </cell>
          <cell r="J359" t="str">
            <v>土岐</v>
          </cell>
          <cell r="K359">
            <v>45352</v>
          </cell>
          <cell r="L359">
            <v>1</v>
          </cell>
          <cell r="M359">
            <v>1</v>
          </cell>
          <cell r="N359">
            <v>45353</v>
          </cell>
          <cell r="O359">
            <v>1</v>
          </cell>
          <cell r="P359">
            <v>45357</v>
          </cell>
          <cell r="Q359">
            <v>1</v>
          </cell>
          <cell r="R359">
            <v>45358</v>
          </cell>
          <cell r="S359">
            <v>1</v>
          </cell>
          <cell r="T359">
            <v>45359</v>
          </cell>
          <cell r="U359">
            <v>45359</v>
          </cell>
          <cell r="V359">
            <v>45360</v>
          </cell>
          <cell r="W359">
            <v>45363</v>
          </cell>
          <cell r="X359">
            <v>1</v>
          </cell>
          <cell r="Y359">
            <v>45367</v>
          </cell>
          <cell r="AA359">
            <v>45365</v>
          </cell>
          <cell r="AB359">
            <v>45366</v>
          </cell>
          <cell r="AC359" t="str">
            <v>44941</v>
          </cell>
          <cell r="AD359" t="str">
            <v>4062035</v>
          </cell>
          <cell r="AE359" t="str">
            <v>4062092　</v>
          </cell>
          <cell r="AF359" t="str">
            <v>4062043　</v>
          </cell>
          <cell r="AG359" t="str">
            <v>4062100　</v>
          </cell>
          <cell r="CP359">
            <v>44941</v>
          </cell>
          <cell r="CQ359">
            <v>4062035</v>
          </cell>
          <cell r="CX359">
            <v>45323</v>
          </cell>
          <cell r="CY359">
            <v>4062092</v>
          </cell>
          <cell r="DB359" t="str">
            <v>　</v>
          </cell>
          <cell r="DC359" t="str">
            <v>　</v>
          </cell>
          <cell r="DL359" t="str">
            <v>　</v>
          </cell>
          <cell r="DM359" t="str">
            <v>　</v>
          </cell>
          <cell r="DP359">
            <v>44941</v>
          </cell>
          <cell r="DQ359">
            <v>4062043</v>
          </cell>
          <cell r="DZ359" t="str">
            <v>　</v>
          </cell>
          <cell r="EA359" t="str">
            <v>　</v>
          </cell>
          <cell r="EB359">
            <v>45323</v>
          </cell>
          <cell r="EC359">
            <v>4062100</v>
          </cell>
          <cell r="EF359">
            <v>45324</v>
          </cell>
          <cell r="EG359">
            <v>4062079</v>
          </cell>
          <cell r="EJ359" t="str">
            <v>　</v>
          </cell>
          <cell r="EK359" t="str">
            <v>　</v>
          </cell>
          <cell r="EM359">
            <v>45365</v>
          </cell>
          <cell r="ER359">
            <v>45000</v>
          </cell>
          <cell r="ES359">
            <v>3962121</v>
          </cell>
          <cell r="EV359">
            <v>45269</v>
          </cell>
          <cell r="EW359">
            <v>4062063</v>
          </cell>
          <cell r="EX359">
            <v>45323</v>
          </cell>
          <cell r="EY359">
            <v>4062104</v>
          </cell>
          <cell r="FH359">
            <v>44943</v>
          </cell>
          <cell r="FI359">
            <v>3861951</v>
          </cell>
          <cell r="FP359" t="str">
            <v>●</v>
          </cell>
          <cell r="FQ359">
            <v>45366</v>
          </cell>
          <cell r="FR359">
            <v>3962141</v>
          </cell>
          <cell r="FV359">
            <v>45170</v>
          </cell>
          <cell r="FW359">
            <v>3962335</v>
          </cell>
          <cell r="GG359">
            <v>44935</v>
          </cell>
          <cell r="GH359">
            <v>4062075</v>
          </cell>
          <cell r="RC359">
            <v>45365</v>
          </cell>
          <cell r="RD359">
            <v>0</v>
          </cell>
          <cell r="RE359">
            <v>44941</v>
          </cell>
          <cell r="RF359">
            <v>45323</v>
          </cell>
          <cell r="RG359">
            <v>0</v>
          </cell>
          <cell r="RH359">
            <v>0</v>
          </cell>
          <cell r="RI359">
            <v>44941</v>
          </cell>
          <cell r="RJ359">
            <v>0</v>
          </cell>
          <cell r="RK359">
            <v>44941</v>
          </cell>
          <cell r="RL359" t="str">
            <v>4062035</v>
          </cell>
          <cell r="RM359">
            <v>45323</v>
          </cell>
          <cell r="RN359" t="str">
            <v>4062092　</v>
          </cell>
          <cell r="RO359">
            <v>44941</v>
          </cell>
          <cell r="RP359" t="str">
            <v>4062043　</v>
          </cell>
          <cell r="RQ359">
            <v>45323</v>
          </cell>
          <cell r="RR359" t="str">
            <v>4062100　</v>
          </cell>
          <cell r="RS359">
            <v>45324</v>
          </cell>
          <cell r="RT359">
            <v>4062079</v>
          </cell>
          <cell r="RU359">
            <v>0</v>
          </cell>
          <cell r="RV359">
            <v>0</v>
          </cell>
        </row>
        <row r="360">
          <cell r="A360">
            <v>351</v>
          </cell>
          <cell r="B360">
            <v>45384</v>
          </cell>
          <cell r="C360" t="str">
            <v>HRB8025</v>
          </cell>
          <cell r="D360" t="str">
            <v>80255356</v>
          </cell>
          <cell r="E360">
            <v>477166</v>
          </cell>
          <cell r="F360" t="str">
            <v>日本</v>
          </cell>
          <cell r="G360" t="str">
            <v>日鋼工業（株）</v>
          </cell>
          <cell r="H360" t="str">
            <v>制御盤</v>
          </cell>
          <cell r="I360" t="str">
            <v>南陵</v>
          </cell>
          <cell r="J360" t="str">
            <v>土岐</v>
          </cell>
          <cell r="K360">
            <v>45352</v>
          </cell>
          <cell r="L360">
            <v>1</v>
          </cell>
          <cell r="M360">
            <v>1</v>
          </cell>
          <cell r="N360">
            <v>45353</v>
          </cell>
          <cell r="O360">
            <v>1</v>
          </cell>
          <cell r="P360">
            <v>45357</v>
          </cell>
          <cell r="Q360">
            <v>1</v>
          </cell>
          <cell r="R360">
            <v>45358</v>
          </cell>
          <cell r="S360">
            <v>1</v>
          </cell>
          <cell r="T360">
            <v>45359</v>
          </cell>
          <cell r="U360">
            <v>45359</v>
          </cell>
          <cell r="V360">
            <v>45363</v>
          </cell>
          <cell r="W360">
            <v>45363</v>
          </cell>
          <cell r="X360">
            <v>1</v>
          </cell>
          <cell r="Y360">
            <v>45372</v>
          </cell>
          <cell r="AA360">
            <v>45365</v>
          </cell>
          <cell r="AB360">
            <v>45366</v>
          </cell>
          <cell r="AC360" t="str">
            <v>45306</v>
          </cell>
          <cell r="AD360" t="str">
            <v>4062032</v>
          </cell>
          <cell r="AE360" t="str">
            <v>4062092</v>
          </cell>
          <cell r="AF360" t="str">
            <v>3962309</v>
          </cell>
          <cell r="AG360" t="str">
            <v>4062098</v>
          </cell>
          <cell r="CF360">
            <v>45306</v>
          </cell>
          <cell r="CG360">
            <v>4062032</v>
          </cell>
          <cell r="CX360">
            <v>45323</v>
          </cell>
          <cell r="CY360">
            <v>4062092</v>
          </cell>
          <cell r="DF360">
            <v>45206</v>
          </cell>
          <cell r="DG360">
            <v>3962309</v>
          </cell>
          <cell r="DV360">
            <v>45323</v>
          </cell>
          <cell r="DW360">
            <v>4062098</v>
          </cell>
          <cell r="EF360">
            <v>45324</v>
          </cell>
          <cell r="EG360">
            <v>4062079</v>
          </cell>
          <cell r="EJ360" t="str">
            <v>　</v>
          </cell>
          <cell r="EK360" t="str">
            <v>　</v>
          </cell>
          <cell r="EM360">
            <v>45365</v>
          </cell>
          <cell r="EX360">
            <v>45323</v>
          </cell>
          <cell r="EY360">
            <v>4062104</v>
          </cell>
          <cell r="RC360">
            <v>45365</v>
          </cell>
          <cell r="RD360">
            <v>45306</v>
          </cell>
          <cell r="RE360">
            <v>0</v>
          </cell>
          <cell r="RF360">
            <v>45323</v>
          </cell>
          <cell r="RG360">
            <v>0</v>
          </cell>
          <cell r="RH360">
            <v>45206</v>
          </cell>
          <cell r="RI360">
            <v>0</v>
          </cell>
          <cell r="RJ360">
            <v>0</v>
          </cell>
          <cell r="RK360">
            <v>45306</v>
          </cell>
          <cell r="RL360" t="str">
            <v>4062032</v>
          </cell>
          <cell r="RM360">
            <v>45323</v>
          </cell>
          <cell r="RN360" t="str">
            <v>4062092</v>
          </cell>
          <cell r="RO360">
            <v>45206</v>
          </cell>
          <cell r="RP360" t="str">
            <v>3962309</v>
          </cell>
          <cell r="RQ360">
            <v>45323</v>
          </cell>
          <cell r="RR360" t="str">
            <v>4062098</v>
          </cell>
          <cell r="RS360">
            <v>45324</v>
          </cell>
          <cell r="RT360">
            <v>4062079</v>
          </cell>
          <cell r="RU360">
            <v>0</v>
          </cell>
          <cell r="RV360">
            <v>0</v>
          </cell>
        </row>
        <row r="361">
          <cell r="A361">
            <v>352</v>
          </cell>
          <cell r="B361">
            <v>45384</v>
          </cell>
          <cell r="C361" t="str">
            <v>HRB8025</v>
          </cell>
          <cell r="D361" t="str">
            <v>80255358</v>
          </cell>
          <cell r="E361">
            <v>426022</v>
          </cell>
          <cell r="F361" t="str">
            <v>日本</v>
          </cell>
          <cell r="G361" t="str">
            <v>（株）吉岡鈑金工作所</v>
          </cell>
          <cell r="H361" t="str">
            <v>制御盤</v>
          </cell>
          <cell r="I361" t="str">
            <v>南陵</v>
          </cell>
          <cell r="J361" t="str">
            <v>土岐</v>
          </cell>
          <cell r="K361">
            <v>45353</v>
          </cell>
          <cell r="L361">
            <v>1</v>
          </cell>
          <cell r="M361">
            <v>1</v>
          </cell>
          <cell r="N361">
            <v>45356</v>
          </cell>
          <cell r="O361">
            <v>1</v>
          </cell>
          <cell r="P361">
            <v>45358</v>
          </cell>
          <cell r="Q361">
            <v>1</v>
          </cell>
          <cell r="R361">
            <v>45359</v>
          </cell>
          <cell r="S361">
            <v>1</v>
          </cell>
          <cell r="T361">
            <v>45360</v>
          </cell>
          <cell r="U361">
            <v>45360</v>
          </cell>
          <cell r="V361">
            <v>45363</v>
          </cell>
          <cell r="W361">
            <v>45364</v>
          </cell>
          <cell r="X361">
            <v>1</v>
          </cell>
          <cell r="Y361">
            <v>45372</v>
          </cell>
          <cell r="AA361">
            <v>45365</v>
          </cell>
          <cell r="AB361">
            <v>45366</v>
          </cell>
          <cell r="AC361" t="str">
            <v>45323</v>
          </cell>
          <cell r="AD361" t="str">
            <v>4062087</v>
          </cell>
          <cell r="AE361" t="str">
            <v>4062092</v>
          </cell>
          <cell r="AF361" t="str">
            <v>4062040</v>
          </cell>
          <cell r="AG361" t="str">
            <v>4062098</v>
          </cell>
          <cell r="CF361">
            <v>45323</v>
          </cell>
          <cell r="CG361">
            <v>4062087</v>
          </cell>
          <cell r="CX361">
            <v>45323</v>
          </cell>
          <cell r="CY361">
            <v>4062092</v>
          </cell>
          <cell r="DF361">
            <v>44941</v>
          </cell>
          <cell r="DG361">
            <v>4062040</v>
          </cell>
          <cell r="DV361">
            <v>45323</v>
          </cell>
          <cell r="DW361">
            <v>4062098</v>
          </cell>
          <cell r="EF361">
            <v>45324</v>
          </cell>
          <cell r="EG361">
            <v>4062079</v>
          </cell>
          <cell r="EM361">
            <v>45365</v>
          </cell>
          <cell r="EX361">
            <v>45323</v>
          </cell>
          <cell r="EY361">
            <v>4062104</v>
          </cell>
          <cell r="RC361">
            <v>45365</v>
          </cell>
          <cell r="RD361">
            <v>45323</v>
          </cell>
          <cell r="RE361">
            <v>0</v>
          </cell>
          <cell r="RF361">
            <v>45323</v>
          </cell>
          <cell r="RG361">
            <v>0</v>
          </cell>
          <cell r="RH361">
            <v>44941</v>
          </cell>
          <cell r="RI361">
            <v>0</v>
          </cell>
          <cell r="RJ361">
            <v>0</v>
          </cell>
          <cell r="RK361">
            <v>45323</v>
          </cell>
          <cell r="RL361" t="str">
            <v>4062087</v>
          </cell>
          <cell r="RM361">
            <v>45323</v>
          </cell>
          <cell r="RN361" t="str">
            <v>4062092</v>
          </cell>
          <cell r="RO361">
            <v>44941</v>
          </cell>
          <cell r="RP361" t="str">
            <v>4062040</v>
          </cell>
          <cell r="RQ361">
            <v>45323</v>
          </cell>
          <cell r="RR361" t="str">
            <v>4062098</v>
          </cell>
          <cell r="RS361">
            <v>45324</v>
          </cell>
          <cell r="RT361">
            <v>4062079</v>
          </cell>
          <cell r="RU361">
            <v>0</v>
          </cell>
          <cell r="RV361">
            <v>0</v>
          </cell>
        </row>
        <row r="362">
          <cell r="A362">
            <v>353</v>
          </cell>
          <cell r="B362">
            <v>45384</v>
          </cell>
          <cell r="C362" t="str">
            <v>HRB1303.EXP</v>
          </cell>
          <cell r="D362" t="str">
            <v>13035491</v>
          </cell>
          <cell r="E362" t="str">
            <v>BDH0180</v>
          </cell>
          <cell r="F362" t="str">
            <v>ブラジル</v>
          </cell>
          <cell r="G362" t="str">
            <v>Ａｍａｄａ　ｄｏ　Ｂｒａｓｉｌ　Ｌｔｄａ</v>
          </cell>
          <cell r="H362" t="str">
            <v>制御盤</v>
          </cell>
          <cell r="I362" t="str">
            <v>南陵</v>
          </cell>
          <cell r="J362" t="str">
            <v>土岐</v>
          </cell>
          <cell r="K362">
            <v>45353</v>
          </cell>
          <cell r="L362">
            <v>1</v>
          </cell>
          <cell r="M362">
            <v>1</v>
          </cell>
          <cell r="N362">
            <v>45356</v>
          </cell>
          <cell r="O362">
            <v>1</v>
          </cell>
          <cell r="P362">
            <v>45358</v>
          </cell>
          <cell r="Q362">
            <v>1</v>
          </cell>
          <cell r="R362">
            <v>45359</v>
          </cell>
          <cell r="S362">
            <v>1</v>
          </cell>
          <cell r="T362">
            <v>45360</v>
          </cell>
          <cell r="U362">
            <v>45360</v>
          </cell>
          <cell r="V362">
            <v>45364</v>
          </cell>
          <cell r="W362">
            <v>45364</v>
          </cell>
          <cell r="X362">
            <v>1</v>
          </cell>
          <cell r="Y362">
            <v>45373</v>
          </cell>
          <cell r="AA362">
            <v>45365</v>
          </cell>
          <cell r="AB362">
            <v>45366</v>
          </cell>
          <cell r="AC362" t="str">
            <v>45342</v>
          </cell>
          <cell r="AD362" t="str">
            <v>4062119</v>
          </cell>
          <cell r="AE362" t="str">
            <v>4062092</v>
          </cell>
          <cell r="AF362" t="str">
            <v>4062096</v>
          </cell>
          <cell r="AG362" t="str">
            <v>4062100</v>
          </cell>
          <cell r="CR362">
            <v>45342</v>
          </cell>
          <cell r="CS362">
            <v>4062119</v>
          </cell>
          <cell r="CX362">
            <v>45323</v>
          </cell>
          <cell r="CY362">
            <v>4062092</v>
          </cell>
          <cell r="DR362">
            <v>45323</v>
          </cell>
          <cell r="DS362">
            <v>4062096</v>
          </cell>
          <cell r="EB362">
            <v>45323</v>
          </cell>
          <cell r="EC362">
            <v>4062100</v>
          </cell>
          <cell r="EF362">
            <v>45324</v>
          </cell>
          <cell r="EG362">
            <v>4062079</v>
          </cell>
          <cell r="EM362">
            <v>45365</v>
          </cell>
          <cell r="EX362">
            <v>45323</v>
          </cell>
          <cell r="EY362">
            <v>4062104</v>
          </cell>
          <cell r="RC362">
            <v>45365</v>
          </cell>
          <cell r="RD362">
            <v>0</v>
          </cell>
          <cell r="RE362">
            <v>45342</v>
          </cell>
          <cell r="RF362">
            <v>45323</v>
          </cell>
          <cell r="RG362">
            <v>0</v>
          </cell>
          <cell r="RH362">
            <v>0</v>
          </cell>
          <cell r="RI362">
            <v>45323</v>
          </cell>
          <cell r="RJ362">
            <v>0</v>
          </cell>
          <cell r="RK362">
            <v>45342</v>
          </cell>
          <cell r="RL362" t="str">
            <v>4062119</v>
          </cell>
          <cell r="RM362">
            <v>45323</v>
          </cell>
          <cell r="RN362" t="str">
            <v>4062092</v>
          </cell>
          <cell r="RO362">
            <v>45323</v>
          </cell>
          <cell r="RP362" t="str">
            <v>4062096</v>
          </cell>
          <cell r="RQ362">
            <v>45323</v>
          </cell>
          <cell r="RR362" t="str">
            <v>4062100</v>
          </cell>
          <cell r="RS362">
            <v>45324</v>
          </cell>
          <cell r="RT362">
            <v>4062079</v>
          </cell>
          <cell r="RU362">
            <v>0</v>
          </cell>
          <cell r="RV362">
            <v>0</v>
          </cell>
        </row>
        <row r="363">
          <cell r="A363">
            <v>354</v>
          </cell>
          <cell r="B363">
            <v>45384</v>
          </cell>
          <cell r="C363" t="str">
            <v>HRB1303.EXP</v>
          </cell>
          <cell r="D363" t="str">
            <v>13035489</v>
          </cell>
          <cell r="E363" t="str">
            <v>ASB0555</v>
          </cell>
          <cell r="F363" t="str">
            <v>ｵｰｽﾄﾗﾘｱ</v>
          </cell>
          <cell r="G363" t="str">
            <v>【ＯＣＥＡＮＩＡ】Ｐａｃｉｆｉｃ　Ｂｏｄ</v>
          </cell>
          <cell r="H363" t="str">
            <v>制御盤</v>
          </cell>
          <cell r="I363" t="str">
            <v>南陵</v>
          </cell>
          <cell r="J363" t="str">
            <v>土岐</v>
          </cell>
          <cell r="K363">
            <v>45356</v>
          </cell>
          <cell r="L363">
            <v>1</v>
          </cell>
          <cell r="M363">
            <v>1</v>
          </cell>
          <cell r="N363">
            <v>45357</v>
          </cell>
          <cell r="O363">
            <v>1</v>
          </cell>
          <cell r="P363">
            <v>45359</v>
          </cell>
          <cell r="Q363">
            <v>1</v>
          </cell>
          <cell r="R363">
            <v>45360</v>
          </cell>
          <cell r="S363">
            <v>1</v>
          </cell>
          <cell r="T363">
            <v>45363</v>
          </cell>
          <cell r="U363">
            <v>45363</v>
          </cell>
          <cell r="V363">
            <v>45364</v>
          </cell>
          <cell r="W363">
            <v>45364</v>
          </cell>
          <cell r="X363">
            <v>1</v>
          </cell>
          <cell r="Y363">
            <v>45373</v>
          </cell>
          <cell r="AA363">
            <v>45365</v>
          </cell>
          <cell r="AB363">
            <v>45366</v>
          </cell>
          <cell r="AC363" t="str">
            <v>45342</v>
          </cell>
          <cell r="AD363" t="str">
            <v>4062119</v>
          </cell>
          <cell r="AE363" t="str">
            <v>4062092</v>
          </cell>
          <cell r="AF363" t="str">
            <v>4062096</v>
          </cell>
          <cell r="AG363" t="str">
            <v>4062100</v>
          </cell>
          <cell r="CR363">
            <v>45342</v>
          </cell>
          <cell r="CS363">
            <v>4062119</v>
          </cell>
          <cell r="CX363">
            <v>45323</v>
          </cell>
          <cell r="CY363">
            <v>4062092</v>
          </cell>
          <cell r="DR363">
            <v>45323</v>
          </cell>
          <cell r="DS363">
            <v>4062096</v>
          </cell>
          <cell r="EB363">
            <v>45323</v>
          </cell>
          <cell r="EC363">
            <v>4062100</v>
          </cell>
          <cell r="EF363">
            <v>45324</v>
          </cell>
          <cell r="EG363">
            <v>4062079</v>
          </cell>
          <cell r="EM363">
            <v>45365</v>
          </cell>
          <cell r="EX363">
            <v>45323</v>
          </cell>
          <cell r="EY363">
            <v>4062104</v>
          </cell>
          <cell r="FJ363">
            <v>45414</v>
          </cell>
          <cell r="FK363">
            <v>3962237</v>
          </cell>
          <cell r="RC363">
            <v>45365</v>
          </cell>
          <cell r="RD363">
            <v>0</v>
          </cell>
          <cell r="RE363">
            <v>45342</v>
          </cell>
          <cell r="RF363">
            <v>45323</v>
          </cell>
          <cell r="RG363">
            <v>0</v>
          </cell>
          <cell r="RH363">
            <v>0</v>
          </cell>
          <cell r="RI363">
            <v>45323</v>
          </cell>
          <cell r="RJ363">
            <v>0</v>
          </cell>
          <cell r="RK363">
            <v>45342</v>
          </cell>
          <cell r="RL363" t="str">
            <v>4062119</v>
          </cell>
          <cell r="RM363">
            <v>45323</v>
          </cell>
          <cell r="RN363" t="str">
            <v>4062092</v>
          </cell>
          <cell r="RO363">
            <v>45323</v>
          </cell>
          <cell r="RP363" t="str">
            <v>4062096</v>
          </cell>
          <cell r="RQ363">
            <v>45323</v>
          </cell>
          <cell r="RR363" t="str">
            <v>4062100</v>
          </cell>
          <cell r="RS363">
            <v>45324</v>
          </cell>
          <cell r="RT363">
            <v>4062079</v>
          </cell>
          <cell r="RU363">
            <v>0</v>
          </cell>
          <cell r="RV363">
            <v>0</v>
          </cell>
        </row>
        <row r="364">
          <cell r="A364">
            <v>355</v>
          </cell>
          <cell r="B364">
            <v>45384</v>
          </cell>
          <cell r="C364" t="str">
            <v>HRB1303</v>
          </cell>
          <cell r="D364" t="str">
            <v>13035485</v>
          </cell>
          <cell r="E364">
            <v>404822</v>
          </cell>
          <cell r="F364" t="str">
            <v>日本</v>
          </cell>
          <cell r="G364" t="str">
            <v>マルゼン工業（株）</v>
          </cell>
          <cell r="H364" t="str">
            <v>制御盤</v>
          </cell>
          <cell r="I364" t="str">
            <v>南陵</v>
          </cell>
          <cell r="J364" t="str">
            <v>土岐</v>
          </cell>
          <cell r="K364">
            <v>45356</v>
          </cell>
          <cell r="L364">
            <v>1</v>
          </cell>
          <cell r="M364">
            <v>1</v>
          </cell>
          <cell r="N364">
            <v>45357</v>
          </cell>
          <cell r="O364">
            <v>1</v>
          </cell>
          <cell r="P364">
            <v>45359</v>
          </cell>
          <cell r="Q364">
            <v>1</v>
          </cell>
          <cell r="R364">
            <v>45363</v>
          </cell>
          <cell r="S364">
            <v>1</v>
          </cell>
          <cell r="T364">
            <v>45364</v>
          </cell>
          <cell r="U364">
            <v>45364</v>
          </cell>
          <cell r="V364">
            <v>45365</v>
          </cell>
          <cell r="W364">
            <v>45364</v>
          </cell>
          <cell r="X364">
            <v>1</v>
          </cell>
          <cell r="Y364">
            <v>45374</v>
          </cell>
          <cell r="AA364">
            <v>45365</v>
          </cell>
          <cell r="AB364">
            <v>45366</v>
          </cell>
          <cell r="AC364" t="str">
            <v>44941</v>
          </cell>
          <cell r="AD364" t="str">
            <v>4062036</v>
          </cell>
          <cell r="AE364" t="str">
            <v>4062092</v>
          </cell>
          <cell r="AF364" t="str">
            <v>4062041</v>
          </cell>
          <cell r="AG364" t="str">
            <v>4062098</v>
          </cell>
          <cell r="CH364">
            <v>44941</v>
          </cell>
          <cell r="CI364">
            <v>4062036</v>
          </cell>
          <cell r="CX364">
            <v>45323</v>
          </cell>
          <cell r="CY364">
            <v>4062092</v>
          </cell>
          <cell r="DH364">
            <v>45306</v>
          </cell>
          <cell r="DI364">
            <v>4062041</v>
          </cell>
          <cell r="DV364">
            <v>45323</v>
          </cell>
          <cell r="DW364">
            <v>4062098</v>
          </cell>
          <cell r="EF364">
            <v>45324</v>
          </cell>
          <cell r="EG364">
            <v>4062079</v>
          </cell>
          <cell r="EM364">
            <v>45365</v>
          </cell>
          <cell r="EN364">
            <v>44958</v>
          </cell>
          <cell r="EO364">
            <v>4062101</v>
          </cell>
          <cell r="EV364">
            <v>45269</v>
          </cell>
          <cell r="EW364">
            <v>4062063</v>
          </cell>
          <cell r="EX364">
            <v>45323</v>
          </cell>
          <cell r="EY364">
            <v>4062104</v>
          </cell>
          <cell r="FD364">
            <v>45413</v>
          </cell>
          <cell r="FE364">
            <v>3962226</v>
          </cell>
          <cell r="RC364">
            <v>45365</v>
          </cell>
          <cell r="RD364">
            <v>44941</v>
          </cell>
          <cell r="RE364">
            <v>0</v>
          </cell>
          <cell r="RF364">
            <v>45323</v>
          </cell>
          <cell r="RG364">
            <v>0</v>
          </cell>
          <cell r="RH364">
            <v>45306</v>
          </cell>
          <cell r="RI364">
            <v>0</v>
          </cell>
          <cell r="RJ364">
            <v>0</v>
          </cell>
          <cell r="RK364">
            <v>44941</v>
          </cell>
          <cell r="RL364" t="str">
            <v>4062036</v>
          </cell>
          <cell r="RM364">
            <v>45323</v>
          </cell>
          <cell r="RN364" t="str">
            <v>4062092</v>
          </cell>
          <cell r="RO364">
            <v>45306</v>
          </cell>
          <cell r="RP364" t="str">
            <v>4062041</v>
          </cell>
          <cell r="RQ364">
            <v>45323</v>
          </cell>
          <cell r="RR364" t="str">
            <v>4062098</v>
          </cell>
          <cell r="RS364">
            <v>45324</v>
          </cell>
          <cell r="RT364">
            <v>4062079</v>
          </cell>
          <cell r="RU364">
            <v>0</v>
          </cell>
          <cell r="RV364">
            <v>0</v>
          </cell>
        </row>
        <row r="365">
          <cell r="A365">
            <v>356</v>
          </cell>
          <cell r="B365">
            <v>45384</v>
          </cell>
          <cell r="C365" t="str">
            <v>HRB1303.EXP</v>
          </cell>
          <cell r="D365" t="str">
            <v>13035490</v>
          </cell>
          <cell r="E365" t="str">
            <v>BDH0174</v>
          </cell>
          <cell r="F365" t="str">
            <v>インド</v>
          </cell>
          <cell r="G365" t="str">
            <v>Ａｍａｄａ　（Ｉｎｄｉａ）　Ｐｖｔ．　Ｌ</v>
          </cell>
          <cell r="H365" t="str">
            <v>制御盤</v>
          </cell>
          <cell r="I365" t="str">
            <v>南陵</v>
          </cell>
          <cell r="J365" t="str">
            <v>土岐</v>
          </cell>
          <cell r="K365">
            <v>45357</v>
          </cell>
          <cell r="L365">
            <v>1</v>
          </cell>
          <cell r="M365">
            <v>1</v>
          </cell>
          <cell r="N365">
            <v>45358</v>
          </cell>
          <cell r="O365">
            <v>1</v>
          </cell>
          <cell r="P365">
            <v>45360</v>
          </cell>
          <cell r="Q365">
            <v>1</v>
          </cell>
          <cell r="R365">
            <v>45363</v>
          </cell>
          <cell r="S365">
            <v>1</v>
          </cell>
          <cell r="T365">
            <v>45364</v>
          </cell>
          <cell r="U365">
            <v>45364</v>
          </cell>
          <cell r="V365">
            <v>45365</v>
          </cell>
          <cell r="W365">
            <v>45365</v>
          </cell>
          <cell r="X365">
            <v>1</v>
          </cell>
          <cell r="Y365">
            <v>45374</v>
          </cell>
          <cell r="AA365">
            <v>45372</v>
          </cell>
          <cell r="AB365">
            <v>45373</v>
          </cell>
          <cell r="AC365" t="str">
            <v>45342</v>
          </cell>
          <cell r="AD365" t="str">
            <v>4062119</v>
          </cell>
          <cell r="AE365" t="str">
            <v>4062092</v>
          </cell>
          <cell r="AF365" t="str">
            <v>4062096</v>
          </cell>
          <cell r="AG365" t="str">
            <v>4062100</v>
          </cell>
          <cell r="CR365">
            <v>45342</v>
          </cell>
          <cell r="CS365">
            <v>4062119</v>
          </cell>
          <cell r="CX365">
            <v>45323</v>
          </cell>
          <cell r="CY365">
            <v>4062092</v>
          </cell>
          <cell r="DR365">
            <v>45323</v>
          </cell>
          <cell r="DS365">
            <v>4062096</v>
          </cell>
          <cell r="EB365">
            <v>45323</v>
          </cell>
          <cell r="EC365">
            <v>4062100</v>
          </cell>
          <cell r="EF365">
            <v>45324</v>
          </cell>
          <cell r="EG365">
            <v>4062079</v>
          </cell>
          <cell r="EM365">
            <v>45365</v>
          </cell>
          <cell r="EZ365">
            <v>45323</v>
          </cell>
          <cell r="FA365">
            <v>4062105</v>
          </cell>
          <cell r="RC365">
            <v>45372</v>
          </cell>
          <cell r="RD365">
            <v>0</v>
          </cell>
          <cell r="RE365">
            <v>45342</v>
          </cell>
          <cell r="RF365">
            <v>45323</v>
          </cell>
          <cell r="RG365">
            <v>0</v>
          </cell>
          <cell r="RH365">
            <v>0</v>
          </cell>
          <cell r="RI365">
            <v>45323</v>
          </cell>
          <cell r="RJ365">
            <v>0</v>
          </cell>
          <cell r="RK365">
            <v>45342</v>
          </cell>
          <cell r="RL365" t="str">
            <v>4062119</v>
          </cell>
          <cell r="RM365">
            <v>45323</v>
          </cell>
          <cell r="RN365" t="str">
            <v>4062092</v>
          </cell>
          <cell r="RO365">
            <v>45323</v>
          </cell>
          <cell r="RP365" t="str">
            <v>4062096</v>
          </cell>
          <cell r="RQ365">
            <v>45323</v>
          </cell>
          <cell r="RR365" t="str">
            <v>4062100</v>
          </cell>
          <cell r="RS365">
            <v>45324</v>
          </cell>
          <cell r="RT365">
            <v>4062079</v>
          </cell>
          <cell r="RU365">
            <v>0</v>
          </cell>
          <cell r="RV365">
            <v>0</v>
          </cell>
        </row>
        <row r="366">
          <cell r="A366">
            <v>357</v>
          </cell>
          <cell r="B366">
            <v>45384</v>
          </cell>
          <cell r="C366" t="str">
            <v>HRB8025</v>
          </cell>
          <cell r="D366" t="str">
            <v>80255360</v>
          </cell>
          <cell r="E366">
            <v>404888</v>
          </cell>
          <cell r="F366" t="str">
            <v>日本</v>
          </cell>
          <cell r="G366" t="str">
            <v>（株）長岡組</v>
          </cell>
          <cell r="H366" t="str">
            <v>制御盤</v>
          </cell>
          <cell r="I366" t="str">
            <v>南陵</v>
          </cell>
          <cell r="J366" t="str">
            <v>土岐</v>
          </cell>
          <cell r="K366">
            <v>45357</v>
          </cell>
          <cell r="L366">
            <v>1</v>
          </cell>
          <cell r="M366">
            <v>1</v>
          </cell>
          <cell r="N366">
            <v>45358</v>
          </cell>
          <cell r="O366">
            <v>1</v>
          </cell>
          <cell r="P366">
            <v>45363</v>
          </cell>
          <cell r="Q366">
            <v>1</v>
          </cell>
          <cell r="R366">
            <v>45364</v>
          </cell>
          <cell r="S366">
            <v>1</v>
          </cell>
          <cell r="T366">
            <v>45365</v>
          </cell>
          <cell r="U366">
            <v>45365</v>
          </cell>
          <cell r="V366">
            <v>45366</v>
          </cell>
          <cell r="W366">
            <v>45365</v>
          </cell>
          <cell r="X366">
            <v>1</v>
          </cell>
          <cell r="Y366">
            <v>45377</v>
          </cell>
          <cell r="AA366">
            <v>45372</v>
          </cell>
          <cell r="AB366">
            <v>45373</v>
          </cell>
          <cell r="AC366" t="str">
            <v>45323</v>
          </cell>
          <cell r="AD366" t="str">
            <v>4062087</v>
          </cell>
          <cell r="AE366" t="str">
            <v>4062092</v>
          </cell>
          <cell r="AF366" t="str">
            <v>4062040</v>
          </cell>
          <cell r="AG366" t="str">
            <v>4062098</v>
          </cell>
          <cell r="CF366">
            <v>45323</v>
          </cell>
          <cell r="CG366">
            <v>4062087</v>
          </cell>
          <cell r="CX366">
            <v>45323</v>
          </cell>
          <cell r="CY366">
            <v>4062092</v>
          </cell>
          <cell r="DF366">
            <v>44941</v>
          </cell>
          <cell r="DG366">
            <v>4062040</v>
          </cell>
          <cell r="DV366">
            <v>45323</v>
          </cell>
          <cell r="DW366">
            <v>4062098</v>
          </cell>
          <cell r="EF366">
            <v>45324</v>
          </cell>
          <cell r="EG366">
            <v>4062079</v>
          </cell>
          <cell r="EM366">
            <v>45365</v>
          </cell>
          <cell r="ET366">
            <v>45269</v>
          </cell>
          <cell r="EU366">
            <v>4062062</v>
          </cell>
          <cell r="EZ366">
            <v>45323</v>
          </cell>
          <cell r="FA366">
            <v>4062105</v>
          </cell>
          <cell r="RC366">
            <v>45372</v>
          </cell>
          <cell r="RD366">
            <v>45323</v>
          </cell>
          <cell r="RE366">
            <v>0</v>
          </cell>
          <cell r="RF366">
            <v>45323</v>
          </cell>
          <cell r="RG366">
            <v>0</v>
          </cell>
          <cell r="RH366">
            <v>44941</v>
          </cell>
          <cell r="RI366">
            <v>0</v>
          </cell>
          <cell r="RJ366">
            <v>0</v>
          </cell>
          <cell r="RK366">
            <v>45323</v>
          </cell>
          <cell r="RL366" t="str">
            <v>4062087</v>
          </cell>
          <cell r="RM366">
            <v>45323</v>
          </cell>
          <cell r="RN366" t="str">
            <v>4062092</v>
          </cell>
          <cell r="RO366">
            <v>44941</v>
          </cell>
          <cell r="RP366" t="str">
            <v>4062040</v>
          </cell>
          <cell r="RQ366">
            <v>45323</v>
          </cell>
          <cell r="RR366" t="str">
            <v>4062098</v>
          </cell>
          <cell r="RS366">
            <v>45324</v>
          </cell>
          <cell r="RT366">
            <v>4062079</v>
          </cell>
          <cell r="RU366">
            <v>0</v>
          </cell>
          <cell r="RV366">
            <v>0</v>
          </cell>
        </row>
        <row r="367">
          <cell r="A367">
            <v>358</v>
          </cell>
          <cell r="B367">
            <v>45384</v>
          </cell>
          <cell r="C367" t="str">
            <v>HRB8025</v>
          </cell>
          <cell r="D367" t="str">
            <v>80255361</v>
          </cell>
          <cell r="E367">
            <v>404877</v>
          </cell>
          <cell r="F367" t="str">
            <v>日本</v>
          </cell>
          <cell r="G367" t="str">
            <v>マルゼン工業（株）</v>
          </cell>
          <cell r="H367" t="str">
            <v>制御盤</v>
          </cell>
          <cell r="I367" t="str">
            <v>南陵</v>
          </cell>
          <cell r="J367" t="str">
            <v>土岐</v>
          </cell>
          <cell r="K367">
            <v>45358</v>
          </cell>
          <cell r="L367">
            <v>1</v>
          </cell>
          <cell r="M367">
            <v>1</v>
          </cell>
          <cell r="N367">
            <v>45359</v>
          </cell>
          <cell r="O367">
            <v>1</v>
          </cell>
          <cell r="P367">
            <v>45363</v>
          </cell>
          <cell r="Q367">
            <v>1</v>
          </cell>
          <cell r="R367">
            <v>45364</v>
          </cell>
          <cell r="S367">
            <v>1</v>
          </cell>
          <cell r="T367">
            <v>45365</v>
          </cell>
          <cell r="U367">
            <v>45365</v>
          </cell>
          <cell r="V367">
            <v>45366</v>
          </cell>
          <cell r="W367">
            <v>45366</v>
          </cell>
          <cell r="X367">
            <v>1</v>
          </cell>
          <cell r="Y367">
            <v>45377</v>
          </cell>
          <cell r="AA367">
            <v>45377</v>
          </cell>
          <cell r="AB367">
            <v>45378</v>
          </cell>
          <cell r="AC367" t="str">
            <v>45323</v>
          </cell>
          <cell r="AD367" t="str">
            <v>4062087</v>
          </cell>
          <cell r="AE367" t="str">
            <v>4062092</v>
          </cell>
          <cell r="AF367" t="str">
            <v>4062040</v>
          </cell>
          <cell r="AG367" t="str">
            <v>4062098</v>
          </cell>
          <cell r="CF367">
            <v>45323</v>
          </cell>
          <cell r="CG367">
            <v>4062087</v>
          </cell>
          <cell r="CX367">
            <v>45323</v>
          </cell>
          <cell r="CY367">
            <v>4062092</v>
          </cell>
          <cell r="DF367">
            <v>44941</v>
          </cell>
          <cell r="DG367">
            <v>4062040</v>
          </cell>
          <cell r="DV367">
            <v>45323</v>
          </cell>
          <cell r="DW367">
            <v>4062098</v>
          </cell>
          <cell r="EF367">
            <v>45324</v>
          </cell>
          <cell r="EG367">
            <v>4062079</v>
          </cell>
          <cell r="EM367">
            <v>45372</v>
          </cell>
          <cell r="EV367">
            <v>45323</v>
          </cell>
          <cell r="EW367">
            <v>4062103</v>
          </cell>
          <cell r="EX367">
            <v>45323</v>
          </cell>
          <cell r="EY367">
            <v>4062104</v>
          </cell>
          <cell r="FB367">
            <v>44958</v>
          </cell>
          <cell r="FC367">
            <v>4062106</v>
          </cell>
          <cell r="RC367">
            <v>45377</v>
          </cell>
          <cell r="RD367">
            <v>45323</v>
          </cell>
          <cell r="RE367">
            <v>0</v>
          </cell>
          <cell r="RF367">
            <v>45323</v>
          </cell>
          <cell r="RG367">
            <v>0</v>
          </cell>
          <cell r="RH367">
            <v>44941</v>
          </cell>
          <cell r="RI367">
            <v>0</v>
          </cell>
          <cell r="RJ367">
            <v>0</v>
          </cell>
          <cell r="RK367">
            <v>45323</v>
          </cell>
          <cell r="RL367" t="str">
            <v>4062087</v>
          </cell>
          <cell r="RM367">
            <v>45323</v>
          </cell>
          <cell r="RN367" t="str">
            <v>4062092</v>
          </cell>
          <cell r="RO367">
            <v>44941</v>
          </cell>
          <cell r="RP367" t="str">
            <v>4062040</v>
          </cell>
          <cell r="RQ367">
            <v>45323</v>
          </cell>
          <cell r="RR367" t="str">
            <v>4062098</v>
          </cell>
          <cell r="RS367">
            <v>45324</v>
          </cell>
          <cell r="RT367">
            <v>4062079</v>
          </cell>
          <cell r="RU367">
            <v>0</v>
          </cell>
          <cell r="RV367">
            <v>0</v>
          </cell>
        </row>
        <row r="368">
          <cell r="A368">
            <v>359</v>
          </cell>
          <cell r="B368">
            <v>45384</v>
          </cell>
          <cell r="C368" t="str">
            <v>HRB8025</v>
          </cell>
          <cell r="D368" t="str">
            <v>80255357</v>
          </cell>
          <cell r="E368">
            <v>493711</v>
          </cell>
          <cell r="F368" t="str">
            <v>日本</v>
          </cell>
          <cell r="G368" t="str">
            <v>（株）岡本製作所</v>
          </cell>
          <cell r="H368" t="str">
            <v>制御盤</v>
          </cell>
          <cell r="I368" t="str">
            <v>南陵</v>
          </cell>
          <cell r="J368" t="str">
            <v>土岐</v>
          </cell>
          <cell r="K368">
            <v>45358</v>
          </cell>
          <cell r="L368">
            <v>1</v>
          </cell>
          <cell r="M368">
            <v>1</v>
          </cell>
          <cell r="N368">
            <v>45359</v>
          </cell>
          <cell r="O368">
            <v>1</v>
          </cell>
          <cell r="P368">
            <v>45364</v>
          </cell>
          <cell r="Q368">
            <v>1</v>
          </cell>
          <cell r="R368">
            <v>45365</v>
          </cell>
          <cell r="S368">
            <v>1</v>
          </cell>
          <cell r="T368">
            <v>45366</v>
          </cell>
          <cell r="U368">
            <v>45366</v>
          </cell>
          <cell r="V368">
            <v>45367</v>
          </cell>
          <cell r="W368">
            <v>45366</v>
          </cell>
          <cell r="X368">
            <v>1</v>
          </cell>
          <cell r="Y368">
            <v>45378</v>
          </cell>
          <cell r="AA368">
            <v>45377</v>
          </cell>
          <cell r="AB368">
            <v>45378</v>
          </cell>
          <cell r="AC368" t="str">
            <v>45323</v>
          </cell>
          <cell r="AD368" t="str">
            <v>4062087</v>
          </cell>
          <cell r="AE368" t="str">
            <v>4062092</v>
          </cell>
          <cell r="AF368" t="str">
            <v>4062040</v>
          </cell>
          <cell r="AG368" t="str">
            <v>4062126</v>
          </cell>
          <cell r="CF368">
            <v>45323</v>
          </cell>
          <cell r="CG368">
            <v>4062087</v>
          </cell>
          <cell r="CX368">
            <v>45323</v>
          </cell>
          <cell r="CY368">
            <v>4062092</v>
          </cell>
          <cell r="DF368">
            <v>44941</v>
          </cell>
          <cell r="DG368">
            <v>4062040</v>
          </cell>
          <cell r="DV368">
            <v>45356</v>
          </cell>
          <cell r="DW368">
            <v>4062126</v>
          </cell>
          <cell r="EF368">
            <v>45324</v>
          </cell>
          <cell r="EG368">
            <v>4062079</v>
          </cell>
          <cell r="EM368">
            <v>45372</v>
          </cell>
          <cell r="ER368">
            <v>45000</v>
          </cell>
          <cell r="ES368">
            <v>3962121</v>
          </cell>
          <cell r="ET368">
            <v>45269</v>
          </cell>
          <cell r="EU368">
            <v>4062062</v>
          </cell>
          <cell r="EX368">
            <v>45323</v>
          </cell>
          <cell r="EY368">
            <v>4062104</v>
          </cell>
          <cell r="RC368">
            <v>45377</v>
          </cell>
          <cell r="RD368">
            <v>45323</v>
          </cell>
          <cell r="RE368">
            <v>0</v>
          </cell>
          <cell r="RF368">
            <v>45323</v>
          </cell>
          <cell r="RG368">
            <v>0</v>
          </cell>
          <cell r="RH368">
            <v>44941</v>
          </cell>
          <cell r="RI368">
            <v>0</v>
          </cell>
          <cell r="RJ368">
            <v>0</v>
          </cell>
          <cell r="RK368">
            <v>45323</v>
          </cell>
          <cell r="RL368" t="str">
            <v>4062087</v>
          </cell>
          <cell r="RM368">
            <v>45323</v>
          </cell>
          <cell r="RN368" t="str">
            <v>4062092</v>
          </cell>
          <cell r="RO368">
            <v>44941</v>
          </cell>
          <cell r="RP368" t="str">
            <v>4062040</v>
          </cell>
          <cell r="RQ368">
            <v>45356</v>
          </cell>
          <cell r="RR368" t="str">
            <v>4062126</v>
          </cell>
          <cell r="RS368">
            <v>45324</v>
          </cell>
          <cell r="RT368">
            <v>4062079</v>
          </cell>
          <cell r="RU368">
            <v>0</v>
          </cell>
          <cell r="RV368">
            <v>0</v>
          </cell>
        </row>
        <row r="369">
          <cell r="A369">
            <v>360</v>
          </cell>
          <cell r="B369">
            <v>45384</v>
          </cell>
          <cell r="C369" t="str">
            <v>HRB8025</v>
          </cell>
          <cell r="D369" t="str">
            <v>80255362</v>
          </cell>
          <cell r="E369">
            <v>426033</v>
          </cell>
          <cell r="F369" t="str">
            <v>日本</v>
          </cell>
          <cell r="G369" t="str">
            <v>山田工業（株）</v>
          </cell>
          <cell r="H369" t="str">
            <v>制御盤</v>
          </cell>
          <cell r="I369" t="str">
            <v>南陵</v>
          </cell>
          <cell r="J369" t="str">
            <v>土岐</v>
          </cell>
          <cell r="K369">
            <v>45359</v>
          </cell>
          <cell r="L369">
            <v>1</v>
          </cell>
          <cell r="M369">
            <v>1</v>
          </cell>
          <cell r="N369">
            <v>45360</v>
          </cell>
          <cell r="O369">
            <v>1</v>
          </cell>
          <cell r="P369">
            <v>45364</v>
          </cell>
          <cell r="Q369">
            <v>1</v>
          </cell>
          <cell r="R369">
            <v>45365</v>
          </cell>
          <cell r="S369">
            <v>1</v>
          </cell>
          <cell r="T369">
            <v>45366</v>
          </cell>
          <cell r="U369">
            <v>45366</v>
          </cell>
          <cell r="V369">
            <v>45367</v>
          </cell>
          <cell r="W369">
            <v>45367</v>
          </cell>
          <cell r="X369">
            <v>1</v>
          </cell>
          <cell r="Y369">
            <v>45378</v>
          </cell>
          <cell r="AA369">
            <v>45377</v>
          </cell>
          <cell r="AB369">
            <v>45378</v>
          </cell>
          <cell r="AC369" t="str">
            <v>45356</v>
          </cell>
          <cell r="AD369" t="str">
            <v>4062124</v>
          </cell>
          <cell r="AE369" t="str">
            <v>4062092</v>
          </cell>
          <cell r="AF369" t="str">
            <v>4062040</v>
          </cell>
          <cell r="AG369" t="str">
            <v>4062126</v>
          </cell>
          <cell r="CF369">
            <v>45356</v>
          </cell>
          <cell r="CG369">
            <v>4062124</v>
          </cell>
          <cell r="CX369">
            <v>45323</v>
          </cell>
          <cell r="CY369">
            <v>4062092</v>
          </cell>
          <cell r="DF369">
            <v>44941</v>
          </cell>
          <cell r="DG369">
            <v>4062040</v>
          </cell>
          <cell r="DV369">
            <v>45356</v>
          </cell>
          <cell r="DW369">
            <v>4062126</v>
          </cell>
          <cell r="EF369">
            <v>45324</v>
          </cell>
          <cell r="EG369">
            <v>4062079</v>
          </cell>
          <cell r="EM369">
            <v>45372</v>
          </cell>
          <cell r="ET369">
            <v>45269</v>
          </cell>
          <cell r="EU369">
            <v>4062062</v>
          </cell>
          <cell r="EX369">
            <v>45323</v>
          </cell>
          <cell r="EY369">
            <v>4062104</v>
          </cell>
          <cell r="RC369">
            <v>45377</v>
          </cell>
          <cell r="RD369">
            <v>45356</v>
          </cell>
          <cell r="RE369">
            <v>0</v>
          </cell>
          <cell r="RF369">
            <v>45323</v>
          </cell>
          <cell r="RG369">
            <v>0</v>
          </cell>
          <cell r="RH369">
            <v>44941</v>
          </cell>
          <cell r="RI369">
            <v>0</v>
          </cell>
          <cell r="RJ369">
            <v>0</v>
          </cell>
          <cell r="RK369">
            <v>45356</v>
          </cell>
          <cell r="RL369" t="str">
            <v>4062124</v>
          </cell>
          <cell r="RM369">
            <v>45323</v>
          </cell>
          <cell r="RN369" t="str">
            <v>4062092</v>
          </cell>
          <cell r="RO369">
            <v>44941</v>
          </cell>
          <cell r="RP369" t="str">
            <v>4062040</v>
          </cell>
          <cell r="RQ369">
            <v>45356</v>
          </cell>
          <cell r="RR369" t="str">
            <v>4062126</v>
          </cell>
          <cell r="RS369">
            <v>45324</v>
          </cell>
          <cell r="RT369">
            <v>4062079</v>
          </cell>
          <cell r="RU369">
            <v>0</v>
          </cell>
          <cell r="RV369">
            <v>0</v>
          </cell>
        </row>
        <row r="370">
          <cell r="A370">
            <v>361</v>
          </cell>
          <cell r="B370">
            <v>45384</v>
          </cell>
          <cell r="C370" t="str">
            <v>HRB8025</v>
          </cell>
          <cell r="D370" t="str">
            <v>80255359</v>
          </cell>
          <cell r="E370">
            <v>426044</v>
          </cell>
          <cell r="F370" t="str">
            <v>日本</v>
          </cell>
          <cell r="G370" t="str">
            <v>（株）アマダベンディングＳ部</v>
          </cell>
          <cell r="H370" t="str">
            <v>制御盤</v>
          </cell>
          <cell r="I370" t="str">
            <v>南陵</v>
          </cell>
          <cell r="J370" t="str">
            <v>土岐</v>
          </cell>
          <cell r="K370">
            <v>45359</v>
          </cell>
          <cell r="L370">
            <v>1</v>
          </cell>
          <cell r="M370">
            <v>1</v>
          </cell>
          <cell r="N370">
            <v>45363</v>
          </cell>
          <cell r="O370">
            <v>1</v>
          </cell>
          <cell r="P370">
            <v>45365</v>
          </cell>
          <cell r="Q370">
            <v>1</v>
          </cell>
          <cell r="R370">
            <v>45366</v>
          </cell>
          <cell r="S370">
            <v>1</v>
          </cell>
          <cell r="T370">
            <v>45367</v>
          </cell>
          <cell r="U370">
            <v>45367</v>
          </cell>
          <cell r="V370">
            <v>45369</v>
          </cell>
          <cell r="W370">
            <v>45367</v>
          </cell>
          <cell r="X370">
            <v>1</v>
          </cell>
          <cell r="Y370">
            <v>45379</v>
          </cell>
          <cell r="AA370">
            <v>45377</v>
          </cell>
          <cell r="AB370">
            <v>45378</v>
          </cell>
          <cell r="AC370" t="str">
            <v>45356</v>
          </cell>
          <cell r="AD370" t="str">
            <v>4062124</v>
          </cell>
          <cell r="AE370" t="str">
            <v>4062092</v>
          </cell>
          <cell r="AF370" t="str">
            <v>4062125</v>
          </cell>
          <cell r="AG370" t="str">
            <v>4062126</v>
          </cell>
          <cell r="CF370">
            <v>45356</v>
          </cell>
          <cell r="CG370">
            <v>4062124</v>
          </cell>
          <cell r="CX370">
            <v>45323</v>
          </cell>
          <cell r="CY370">
            <v>4062092</v>
          </cell>
          <cell r="DF370">
            <v>45356</v>
          </cell>
          <cell r="DG370">
            <v>4062125</v>
          </cell>
          <cell r="DV370">
            <v>45356</v>
          </cell>
          <cell r="DW370">
            <v>4062126</v>
          </cell>
          <cell r="EF370">
            <v>45324</v>
          </cell>
          <cell r="EG370">
            <v>4062079</v>
          </cell>
          <cell r="EM370">
            <v>45372</v>
          </cell>
          <cell r="EX370">
            <v>45323</v>
          </cell>
          <cell r="EY370">
            <v>4062104</v>
          </cell>
          <cell r="RC370">
            <v>45377</v>
          </cell>
          <cell r="RD370">
            <v>45356</v>
          </cell>
          <cell r="RE370">
            <v>0</v>
          </cell>
          <cell r="RF370">
            <v>45323</v>
          </cell>
          <cell r="RG370">
            <v>0</v>
          </cell>
          <cell r="RH370">
            <v>45356</v>
          </cell>
          <cell r="RI370">
            <v>0</v>
          </cell>
          <cell r="RJ370">
            <v>0</v>
          </cell>
          <cell r="RK370">
            <v>45356</v>
          </cell>
          <cell r="RL370" t="str">
            <v>4062124</v>
          </cell>
          <cell r="RM370">
            <v>45323</v>
          </cell>
          <cell r="RN370" t="str">
            <v>4062092</v>
          </cell>
          <cell r="RO370">
            <v>45356</v>
          </cell>
          <cell r="RP370" t="str">
            <v>4062125</v>
          </cell>
          <cell r="RQ370">
            <v>45356</v>
          </cell>
          <cell r="RR370" t="str">
            <v>4062126</v>
          </cell>
          <cell r="RS370">
            <v>45324</v>
          </cell>
          <cell r="RT370">
            <v>4062079</v>
          </cell>
          <cell r="RU370">
            <v>0</v>
          </cell>
          <cell r="RV370">
            <v>0</v>
          </cell>
        </row>
        <row r="371">
          <cell r="A371">
            <v>362</v>
          </cell>
          <cell r="B371">
            <v>45384</v>
          </cell>
          <cell r="C371" t="str">
            <v>HRB2204.EXP</v>
          </cell>
          <cell r="D371" t="str">
            <v>22045123</v>
          </cell>
          <cell r="E371" t="str">
            <v>BDH0175</v>
          </cell>
          <cell r="F371" t="str">
            <v>インド</v>
          </cell>
          <cell r="G371" t="str">
            <v>Ａｍａｄａ　（Ｉｎｄｉａ）　Ｐｖｔ．　Ｌ</v>
          </cell>
          <cell r="H371" t="str">
            <v>制御盤</v>
          </cell>
          <cell r="I371" t="str">
            <v>南陵</v>
          </cell>
          <cell r="J371" t="str">
            <v>土岐</v>
          </cell>
          <cell r="K371">
            <v>45360</v>
          </cell>
          <cell r="L371">
            <v>1</v>
          </cell>
          <cell r="M371">
            <v>1</v>
          </cell>
          <cell r="N371">
            <v>45363</v>
          </cell>
          <cell r="O371">
            <v>1</v>
          </cell>
          <cell r="P371">
            <v>45365</v>
          </cell>
          <cell r="Q371">
            <v>1</v>
          </cell>
          <cell r="R371">
            <v>45366</v>
          </cell>
          <cell r="S371">
            <v>1</v>
          </cell>
          <cell r="T371">
            <v>45367</v>
          </cell>
          <cell r="U371">
            <v>45367</v>
          </cell>
          <cell r="V371">
            <v>45369</v>
          </cell>
          <cell r="W371">
            <v>45369</v>
          </cell>
          <cell r="X371">
            <v>1</v>
          </cell>
          <cell r="Y371">
            <v>45380</v>
          </cell>
          <cell r="AA371">
            <v>45377</v>
          </cell>
          <cell r="AB371">
            <v>45378</v>
          </cell>
          <cell r="AC371" t="str">
            <v>45206</v>
          </cell>
          <cell r="AD371" t="str">
            <v>3962305</v>
          </cell>
          <cell r="AE371" t="str">
            <v>3962307</v>
          </cell>
          <cell r="AF371" t="str">
            <v>4062045</v>
          </cell>
          <cell r="AG371" t="str">
            <v>3962319</v>
          </cell>
          <cell r="CT371">
            <v>45206</v>
          </cell>
          <cell r="CU371">
            <v>3962305</v>
          </cell>
          <cell r="CZ371">
            <v>45206</v>
          </cell>
          <cell r="DA371">
            <v>3962307</v>
          </cell>
          <cell r="DT371">
            <v>44941</v>
          </cell>
          <cell r="DU371">
            <v>4062045</v>
          </cell>
          <cell r="ED371">
            <v>45572</v>
          </cell>
          <cell r="EE371">
            <v>3962319</v>
          </cell>
          <cell r="EH371">
            <v>45331</v>
          </cell>
          <cell r="EI371">
            <v>4062081</v>
          </cell>
          <cell r="EM371">
            <v>45372</v>
          </cell>
          <cell r="EZ371">
            <v>45323</v>
          </cell>
          <cell r="FA371">
            <v>4062105</v>
          </cell>
          <cell r="RC371">
            <v>45377</v>
          </cell>
          <cell r="RD371">
            <v>0</v>
          </cell>
          <cell r="RE371">
            <v>45206</v>
          </cell>
          <cell r="RF371">
            <v>0</v>
          </cell>
          <cell r="RG371">
            <v>45206</v>
          </cell>
          <cell r="RH371">
            <v>0</v>
          </cell>
          <cell r="RI371">
            <v>44941</v>
          </cell>
          <cell r="RJ371">
            <v>0</v>
          </cell>
          <cell r="RK371">
            <v>45206</v>
          </cell>
          <cell r="RL371" t="str">
            <v>3962305</v>
          </cell>
          <cell r="RM371">
            <v>45206</v>
          </cell>
          <cell r="RN371" t="str">
            <v>3962307</v>
          </cell>
          <cell r="RO371">
            <v>44941</v>
          </cell>
          <cell r="RP371" t="str">
            <v>4062045</v>
          </cell>
          <cell r="RQ371">
            <v>45572</v>
          </cell>
          <cell r="RR371" t="str">
            <v>3962319</v>
          </cell>
          <cell r="RS371">
            <v>45331</v>
          </cell>
          <cell r="RT371">
            <v>4062081</v>
          </cell>
          <cell r="RU371">
            <v>0</v>
          </cell>
          <cell r="RV371">
            <v>0</v>
          </cell>
        </row>
        <row r="372">
          <cell r="A372">
            <v>363</v>
          </cell>
          <cell r="B372">
            <v>45384</v>
          </cell>
          <cell r="C372" t="str">
            <v>HRB5020.EXP</v>
          </cell>
          <cell r="D372" t="str">
            <v>50205119</v>
          </cell>
          <cell r="E372" t="str">
            <v>BDH0171</v>
          </cell>
          <cell r="F372" t="str">
            <v>インド</v>
          </cell>
          <cell r="G372" t="str">
            <v>Ａｍａｄａ　（Ｉｎｄｉａ）　Ｐｖｔ．　Ｌ</v>
          </cell>
          <cell r="H372" t="str">
            <v>制御盤</v>
          </cell>
          <cell r="I372" t="str">
            <v>南陵</v>
          </cell>
          <cell r="J372" t="str">
            <v>土岐</v>
          </cell>
          <cell r="K372">
            <v>45363</v>
          </cell>
          <cell r="L372">
            <v>1</v>
          </cell>
          <cell r="M372">
            <v>1</v>
          </cell>
          <cell r="N372">
            <v>45364</v>
          </cell>
          <cell r="O372">
            <v>1</v>
          </cell>
          <cell r="P372">
            <v>45366</v>
          </cell>
          <cell r="Q372">
            <v>1</v>
          </cell>
          <cell r="R372">
            <v>45367</v>
          </cell>
          <cell r="S372">
            <v>1</v>
          </cell>
          <cell r="T372">
            <v>45369</v>
          </cell>
          <cell r="U372">
            <v>45369</v>
          </cell>
          <cell r="V372">
            <v>45370</v>
          </cell>
          <cell r="W372">
            <v>45369</v>
          </cell>
          <cell r="X372">
            <v>1</v>
          </cell>
          <cell r="Y372">
            <v>45381</v>
          </cell>
          <cell r="AA372">
            <v>45377</v>
          </cell>
          <cell r="AB372">
            <v>45378</v>
          </cell>
          <cell r="AC372" t="str">
            <v>45323</v>
          </cell>
          <cell r="AD372" t="str">
            <v>4062090</v>
          </cell>
          <cell r="AE372" t="str">
            <v>4062092</v>
          </cell>
          <cell r="AF372" t="str">
            <v>4062094</v>
          </cell>
          <cell r="AG372" t="str">
            <v>4062100</v>
          </cell>
          <cell r="CN372">
            <v>45323</v>
          </cell>
          <cell r="CO372">
            <v>4062090</v>
          </cell>
          <cell r="CX372">
            <v>45323</v>
          </cell>
          <cell r="CY372">
            <v>4062092</v>
          </cell>
          <cell r="DN372">
            <v>45323</v>
          </cell>
          <cell r="DO372">
            <v>4062094</v>
          </cell>
          <cell r="EB372">
            <v>45323</v>
          </cell>
          <cell r="EC372">
            <v>4062100</v>
          </cell>
          <cell r="EF372">
            <v>45324</v>
          </cell>
          <cell r="EG372">
            <v>4062079</v>
          </cell>
          <cell r="EM372">
            <v>45372</v>
          </cell>
          <cell r="EX372">
            <v>45323</v>
          </cell>
          <cell r="EY372">
            <v>4062104</v>
          </cell>
          <cell r="RC372">
            <v>45377</v>
          </cell>
          <cell r="RD372">
            <v>0</v>
          </cell>
          <cell r="RE372">
            <v>45323</v>
          </cell>
          <cell r="RF372">
            <v>45323</v>
          </cell>
          <cell r="RG372">
            <v>0</v>
          </cell>
          <cell r="RH372">
            <v>0</v>
          </cell>
          <cell r="RI372">
            <v>45323</v>
          </cell>
          <cell r="RJ372">
            <v>0</v>
          </cell>
          <cell r="RK372">
            <v>45323</v>
          </cell>
          <cell r="RL372" t="str">
            <v>4062090</v>
          </cell>
          <cell r="RM372">
            <v>45323</v>
          </cell>
          <cell r="RN372" t="str">
            <v>4062092</v>
          </cell>
          <cell r="RO372">
            <v>45323</v>
          </cell>
          <cell r="RP372" t="str">
            <v>4062094</v>
          </cell>
          <cell r="RQ372">
            <v>45323</v>
          </cell>
          <cell r="RR372" t="str">
            <v>4062100</v>
          </cell>
          <cell r="RS372">
            <v>45324</v>
          </cell>
          <cell r="RT372">
            <v>4062079</v>
          </cell>
          <cell r="RU372">
            <v>0</v>
          </cell>
          <cell r="RV372">
            <v>0</v>
          </cell>
        </row>
        <row r="373">
          <cell r="A373">
            <v>364</v>
          </cell>
          <cell r="B373">
            <v>45384</v>
          </cell>
          <cell r="C373" t="str">
            <v>HRB1003.EXP</v>
          </cell>
          <cell r="D373" t="str">
            <v>10035255</v>
          </cell>
          <cell r="E373" t="str">
            <v>BDH0172</v>
          </cell>
          <cell r="F373" t="str">
            <v>インド</v>
          </cell>
          <cell r="G373" t="str">
            <v>Ａｍａｄａ　（Ｉｎｄｉａ）　Ｐｖｔ．　Ｌ</v>
          </cell>
          <cell r="H373" t="str">
            <v>制御盤</v>
          </cell>
          <cell r="I373" t="str">
            <v>南陵</v>
          </cell>
          <cell r="J373" t="str">
            <v>土岐</v>
          </cell>
          <cell r="K373">
            <v>45363</v>
          </cell>
          <cell r="L373">
            <v>1</v>
          </cell>
          <cell r="M373">
            <v>1</v>
          </cell>
          <cell r="N373">
            <v>45364</v>
          </cell>
          <cell r="O373">
            <v>1</v>
          </cell>
          <cell r="P373">
            <v>45366</v>
          </cell>
          <cell r="Q373">
            <v>1</v>
          </cell>
          <cell r="R373">
            <v>45367</v>
          </cell>
          <cell r="S373">
            <v>1</v>
          </cell>
          <cell r="T373">
            <v>45369</v>
          </cell>
          <cell r="U373">
            <v>45369</v>
          </cell>
          <cell r="V373">
            <v>45370</v>
          </cell>
          <cell r="W373">
            <v>45370</v>
          </cell>
          <cell r="X373">
            <v>1</v>
          </cell>
          <cell r="Y373">
            <v>45384</v>
          </cell>
          <cell r="AA373">
            <v>45377</v>
          </cell>
          <cell r="AB373">
            <v>45378</v>
          </cell>
          <cell r="AC373" t="str">
            <v>44941</v>
          </cell>
          <cell r="AD373" t="str">
            <v>4062035</v>
          </cell>
          <cell r="AE373" t="str">
            <v>4062092</v>
          </cell>
          <cell r="AF373" t="str">
            <v>4062043</v>
          </cell>
          <cell r="AG373" t="str">
            <v>4062100</v>
          </cell>
          <cell r="CP373">
            <v>44941</v>
          </cell>
          <cell r="CQ373">
            <v>4062035</v>
          </cell>
          <cell r="CX373">
            <v>45323</v>
          </cell>
          <cell r="CY373">
            <v>4062092</v>
          </cell>
          <cell r="DP373">
            <v>44941</v>
          </cell>
          <cell r="DQ373">
            <v>4062043</v>
          </cell>
          <cell r="EB373">
            <v>45323</v>
          </cell>
          <cell r="EC373">
            <v>4062100</v>
          </cell>
          <cell r="EF373">
            <v>45324</v>
          </cell>
          <cell r="EG373">
            <v>4062079</v>
          </cell>
          <cell r="EM373">
            <v>45372</v>
          </cell>
          <cell r="EX373">
            <v>45323</v>
          </cell>
          <cell r="EY373">
            <v>4062104</v>
          </cell>
          <cell r="RC373">
            <v>45377</v>
          </cell>
          <cell r="RD373">
            <v>0</v>
          </cell>
          <cell r="RE373">
            <v>44941</v>
          </cell>
          <cell r="RF373">
            <v>45323</v>
          </cell>
          <cell r="RG373">
            <v>0</v>
          </cell>
          <cell r="RH373">
            <v>0</v>
          </cell>
          <cell r="RI373">
            <v>44941</v>
          </cell>
          <cell r="RJ373">
            <v>0</v>
          </cell>
          <cell r="RK373">
            <v>44941</v>
          </cell>
          <cell r="RL373" t="str">
            <v>4062035</v>
          </cell>
          <cell r="RM373">
            <v>45323</v>
          </cell>
          <cell r="RN373" t="str">
            <v>4062092</v>
          </cell>
          <cell r="RO373">
            <v>44941</v>
          </cell>
          <cell r="RP373" t="str">
            <v>4062043</v>
          </cell>
          <cell r="RQ373">
            <v>45323</v>
          </cell>
          <cell r="RR373" t="str">
            <v>4062100</v>
          </cell>
          <cell r="RS373">
            <v>45324</v>
          </cell>
          <cell r="RT373">
            <v>4062079</v>
          </cell>
          <cell r="RU373">
            <v>0</v>
          </cell>
          <cell r="RV373">
            <v>0</v>
          </cell>
        </row>
        <row r="374">
          <cell r="A374">
            <v>365</v>
          </cell>
          <cell r="B374">
            <v>45384</v>
          </cell>
          <cell r="C374" t="str">
            <v>HRB1003.EXP</v>
          </cell>
          <cell r="D374" t="str">
            <v>10035260</v>
          </cell>
          <cell r="E374" t="str">
            <v>BDH0173</v>
          </cell>
          <cell r="F374" t="str">
            <v>インド</v>
          </cell>
          <cell r="G374" t="str">
            <v>Ａｍａｄａ　（Ｉｎｄｉａ）　Ｐｖｔ．　Ｌ</v>
          </cell>
          <cell r="H374" t="str">
            <v>制御盤</v>
          </cell>
          <cell r="I374" t="str">
            <v>南陵</v>
          </cell>
          <cell r="J374" t="str">
            <v>土岐</v>
          </cell>
          <cell r="K374">
            <v>45364</v>
          </cell>
          <cell r="L374">
            <v>1</v>
          </cell>
          <cell r="M374">
            <v>1</v>
          </cell>
          <cell r="N374">
            <v>45365</v>
          </cell>
          <cell r="O374">
            <v>1</v>
          </cell>
          <cell r="P374">
            <v>45367</v>
          </cell>
          <cell r="Q374">
            <v>1</v>
          </cell>
          <cell r="R374">
            <v>45369</v>
          </cell>
          <cell r="S374">
            <v>1</v>
          </cell>
          <cell r="T374">
            <v>45370</v>
          </cell>
          <cell r="U374">
            <v>45370</v>
          </cell>
          <cell r="V374">
            <v>45372</v>
          </cell>
          <cell r="W374">
            <v>45370</v>
          </cell>
          <cell r="X374">
            <v>1</v>
          </cell>
          <cell r="Y374">
            <v>45384</v>
          </cell>
          <cell r="AA374">
            <v>45377</v>
          </cell>
          <cell r="AB374">
            <v>45378</v>
          </cell>
          <cell r="AC374" t="str">
            <v>44941</v>
          </cell>
          <cell r="AD374" t="str">
            <v>4062035</v>
          </cell>
          <cell r="AE374" t="str">
            <v>4062092</v>
          </cell>
          <cell r="AF374" t="str">
            <v>4062043</v>
          </cell>
          <cell r="AG374" t="str">
            <v>4062100</v>
          </cell>
          <cell r="CP374">
            <v>44941</v>
          </cell>
          <cell r="CQ374">
            <v>4062035</v>
          </cell>
          <cell r="CX374">
            <v>45323</v>
          </cell>
          <cell r="CY374">
            <v>4062092</v>
          </cell>
          <cell r="DP374">
            <v>44941</v>
          </cell>
          <cell r="DQ374">
            <v>4062043</v>
          </cell>
          <cell r="EB374">
            <v>45323</v>
          </cell>
          <cell r="EC374">
            <v>4062100</v>
          </cell>
          <cell r="EF374">
            <v>45324</v>
          </cell>
          <cell r="EG374">
            <v>4062079</v>
          </cell>
          <cell r="EM374">
            <v>45372</v>
          </cell>
          <cell r="EZ374">
            <v>45323</v>
          </cell>
          <cell r="FA374">
            <v>4062105</v>
          </cell>
          <cell r="RC374">
            <v>45377</v>
          </cell>
          <cell r="RD374">
            <v>0</v>
          </cell>
          <cell r="RE374">
            <v>44941</v>
          </cell>
          <cell r="RF374">
            <v>45323</v>
          </cell>
          <cell r="RG374">
            <v>0</v>
          </cell>
          <cell r="RH374">
            <v>0</v>
          </cell>
          <cell r="RI374">
            <v>44941</v>
          </cell>
          <cell r="RJ374">
            <v>0</v>
          </cell>
          <cell r="RK374">
            <v>44941</v>
          </cell>
          <cell r="RL374" t="str">
            <v>4062035</v>
          </cell>
          <cell r="RM374">
            <v>45323</v>
          </cell>
          <cell r="RN374" t="str">
            <v>4062092</v>
          </cell>
          <cell r="RO374">
            <v>44941</v>
          </cell>
          <cell r="RP374" t="str">
            <v>4062043</v>
          </cell>
          <cell r="RQ374">
            <v>45323</v>
          </cell>
          <cell r="RR374" t="str">
            <v>4062100</v>
          </cell>
          <cell r="RS374">
            <v>45324</v>
          </cell>
          <cell r="RT374">
            <v>4062079</v>
          </cell>
          <cell r="RU374">
            <v>0</v>
          </cell>
          <cell r="RV374">
            <v>0</v>
          </cell>
        </row>
        <row r="375">
          <cell r="A375">
            <v>366</v>
          </cell>
          <cell r="B375">
            <v>45384</v>
          </cell>
          <cell r="C375" t="str">
            <v>HRB1303</v>
          </cell>
          <cell r="D375" t="str">
            <v>13035486</v>
          </cell>
          <cell r="E375">
            <v>404833</v>
          </cell>
          <cell r="F375" t="str">
            <v>日本</v>
          </cell>
          <cell r="G375" t="str">
            <v>（株）ニシスタ</v>
          </cell>
          <cell r="H375" t="str">
            <v>制御盤</v>
          </cell>
          <cell r="I375" t="str">
            <v>南陵</v>
          </cell>
          <cell r="J375" t="str">
            <v>土岐</v>
          </cell>
          <cell r="K375">
            <v>45364</v>
          </cell>
          <cell r="L375">
            <v>1</v>
          </cell>
          <cell r="M375">
            <v>1</v>
          </cell>
          <cell r="N375">
            <v>45365</v>
          </cell>
          <cell r="O375">
            <v>1</v>
          </cell>
          <cell r="P375">
            <v>45367</v>
          </cell>
          <cell r="Q375">
            <v>1</v>
          </cell>
          <cell r="R375">
            <v>45369</v>
          </cell>
          <cell r="S375">
            <v>1</v>
          </cell>
          <cell r="T375">
            <v>45370</v>
          </cell>
          <cell r="U375">
            <v>45370</v>
          </cell>
          <cell r="V375">
            <v>45372</v>
          </cell>
          <cell r="W375">
            <v>45372</v>
          </cell>
          <cell r="X375">
            <v>1</v>
          </cell>
          <cell r="Y375">
            <v>45385</v>
          </cell>
          <cell r="AA375">
            <v>45377</v>
          </cell>
          <cell r="AB375">
            <v>45378</v>
          </cell>
          <cell r="AC375" t="str">
            <v>44941</v>
          </cell>
          <cell r="AD375" t="str">
            <v>4062036</v>
          </cell>
          <cell r="AE375" t="str">
            <v>4062092</v>
          </cell>
          <cell r="AF375" t="str">
            <v>4062041</v>
          </cell>
          <cell r="AG375" t="str">
            <v>4062126</v>
          </cell>
          <cell r="CH375">
            <v>44941</v>
          </cell>
          <cell r="CI375">
            <v>4062036</v>
          </cell>
          <cell r="CX375">
            <v>45323</v>
          </cell>
          <cell r="CY375">
            <v>4062092</v>
          </cell>
          <cell r="DH375">
            <v>45306</v>
          </cell>
          <cell r="DI375">
            <v>4062041</v>
          </cell>
          <cell r="DV375">
            <v>45356</v>
          </cell>
          <cell r="DW375">
            <v>4062126</v>
          </cell>
          <cell r="EF375">
            <v>45324</v>
          </cell>
          <cell r="EG375">
            <v>4062079</v>
          </cell>
          <cell r="EM375">
            <v>45372</v>
          </cell>
          <cell r="EX375">
            <v>45323</v>
          </cell>
          <cell r="EY375">
            <v>4062104</v>
          </cell>
          <cell r="RC375">
            <v>45377</v>
          </cell>
          <cell r="RD375">
            <v>44941</v>
          </cell>
          <cell r="RE375">
            <v>0</v>
          </cell>
          <cell r="RF375">
            <v>45323</v>
          </cell>
          <cell r="RG375">
            <v>0</v>
          </cell>
          <cell r="RH375">
            <v>45306</v>
          </cell>
          <cell r="RI375">
            <v>0</v>
          </cell>
          <cell r="RJ375">
            <v>0</v>
          </cell>
          <cell r="RK375">
            <v>44941</v>
          </cell>
          <cell r="RL375" t="str">
            <v>4062036</v>
          </cell>
          <cell r="RM375">
            <v>45323</v>
          </cell>
          <cell r="RN375" t="str">
            <v>4062092</v>
          </cell>
          <cell r="RO375">
            <v>45306</v>
          </cell>
          <cell r="RP375" t="str">
            <v>4062041</v>
          </cell>
          <cell r="RQ375">
            <v>45356</v>
          </cell>
          <cell r="RR375" t="str">
            <v>4062126</v>
          </cell>
          <cell r="RS375">
            <v>45324</v>
          </cell>
          <cell r="RT375">
            <v>4062079</v>
          </cell>
          <cell r="RU375">
            <v>0</v>
          </cell>
          <cell r="RV375">
            <v>0</v>
          </cell>
        </row>
        <row r="376">
          <cell r="A376">
            <v>367</v>
          </cell>
          <cell r="B376">
            <v>45384</v>
          </cell>
          <cell r="C376" t="str">
            <v>HRB1303.EXP</v>
          </cell>
          <cell r="D376" t="str">
            <v>13035488</v>
          </cell>
          <cell r="E376" t="str">
            <v>ASB0564</v>
          </cell>
          <cell r="F376" t="str">
            <v>韓国</v>
          </cell>
          <cell r="G376" t="str">
            <v>ＡＭＡＤＡ　ＫＯＲＥＡ　ＣＯ．，ＬＴＤ．</v>
          </cell>
          <cell r="H376" t="str">
            <v>制御盤</v>
          </cell>
          <cell r="I376" t="str">
            <v>南陵</v>
          </cell>
          <cell r="J376" t="str">
            <v>土岐</v>
          </cell>
          <cell r="K376">
            <v>45365</v>
          </cell>
          <cell r="L376">
            <v>1</v>
          </cell>
          <cell r="M376">
            <v>1</v>
          </cell>
          <cell r="N376">
            <v>45366</v>
          </cell>
          <cell r="O376">
            <v>1</v>
          </cell>
          <cell r="P376">
            <v>45369</v>
          </cell>
          <cell r="Q376">
            <v>1</v>
          </cell>
          <cell r="R376">
            <v>45370</v>
          </cell>
          <cell r="S376">
            <v>1</v>
          </cell>
          <cell r="T376">
            <v>45372</v>
          </cell>
          <cell r="U376">
            <v>45372</v>
          </cell>
          <cell r="V376">
            <v>45373</v>
          </cell>
          <cell r="W376">
            <v>45373</v>
          </cell>
          <cell r="X376">
            <v>1</v>
          </cell>
          <cell r="Y376">
            <v>45385</v>
          </cell>
          <cell r="AA376">
            <v>45379</v>
          </cell>
          <cell r="AB376">
            <v>45380</v>
          </cell>
          <cell r="AC376" t="str">
            <v>45342</v>
          </cell>
          <cell r="AD376" t="str">
            <v>4062119</v>
          </cell>
          <cell r="AE376" t="str">
            <v>4062092</v>
          </cell>
          <cell r="AF376" t="str">
            <v>4062096</v>
          </cell>
          <cell r="AG376" t="str">
            <v>4062100</v>
          </cell>
          <cell r="CR376">
            <v>45342</v>
          </cell>
          <cell r="CS376">
            <v>4062119</v>
          </cell>
          <cell r="CX376">
            <v>45323</v>
          </cell>
          <cell r="CY376">
            <v>4062092</v>
          </cell>
          <cell r="DR376">
            <v>45323</v>
          </cell>
          <cell r="DS376">
            <v>4062096</v>
          </cell>
          <cell r="EB376">
            <v>45323</v>
          </cell>
          <cell r="EC376">
            <v>4062100</v>
          </cell>
          <cell r="EF376">
            <v>45331</v>
          </cell>
          <cell r="EG376">
            <v>4062080</v>
          </cell>
          <cell r="EM376">
            <v>45372</v>
          </cell>
          <cell r="EN376">
            <v>44958</v>
          </cell>
          <cell r="EO376">
            <v>4062101</v>
          </cell>
          <cell r="EX376">
            <v>45323</v>
          </cell>
          <cell r="EY376">
            <v>4062104</v>
          </cell>
          <cell r="GG376">
            <v>44935</v>
          </cell>
          <cell r="GH376">
            <v>4062075</v>
          </cell>
          <cell r="RC376">
            <v>45379</v>
          </cell>
          <cell r="RD376">
            <v>0</v>
          </cell>
          <cell r="RE376">
            <v>45342</v>
          </cell>
          <cell r="RF376">
            <v>45323</v>
          </cell>
          <cell r="RG376">
            <v>0</v>
          </cell>
          <cell r="RH376">
            <v>0</v>
          </cell>
          <cell r="RI376">
            <v>45323</v>
          </cell>
          <cell r="RJ376">
            <v>0</v>
          </cell>
          <cell r="RK376">
            <v>45342</v>
          </cell>
          <cell r="RL376" t="str">
            <v>4062119</v>
          </cell>
          <cell r="RM376">
            <v>45323</v>
          </cell>
          <cell r="RN376" t="str">
            <v>4062092</v>
          </cell>
          <cell r="RO376">
            <v>45323</v>
          </cell>
          <cell r="RP376" t="str">
            <v>4062096</v>
          </cell>
          <cell r="RQ376">
            <v>45323</v>
          </cell>
          <cell r="RR376" t="str">
            <v>4062100</v>
          </cell>
          <cell r="RS376">
            <v>45331</v>
          </cell>
          <cell r="RT376">
            <v>4062080</v>
          </cell>
          <cell r="RU376">
            <v>0</v>
          </cell>
          <cell r="RV376">
            <v>0</v>
          </cell>
        </row>
        <row r="377">
          <cell r="A377">
            <v>368</v>
          </cell>
          <cell r="B377">
            <v>45384</v>
          </cell>
          <cell r="C377" t="str">
            <v>HRB1303.EXP</v>
          </cell>
          <cell r="D377" t="str">
            <v>13035492</v>
          </cell>
          <cell r="E377" t="str">
            <v>TW0257</v>
          </cell>
          <cell r="F377" t="str">
            <v>台湾</v>
          </cell>
          <cell r="G377" t="str">
            <v>ＡＭＡＤＡ　ＴＡＩＷＡＮ　ＩＮＣ．</v>
          </cell>
          <cell r="H377" t="str">
            <v>制御盤</v>
          </cell>
          <cell r="I377" t="str">
            <v>南陵</v>
          </cell>
          <cell r="J377" t="str">
            <v>土岐</v>
          </cell>
          <cell r="K377">
            <v>45365</v>
          </cell>
          <cell r="L377">
            <v>1</v>
          </cell>
          <cell r="M377">
            <v>1</v>
          </cell>
          <cell r="N377">
            <v>45366</v>
          </cell>
          <cell r="O377">
            <v>1</v>
          </cell>
          <cell r="P377">
            <v>45369</v>
          </cell>
          <cell r="Q377">
            <v>1</v>
          </cell>
          <cell r="R377">
            <v>45370</v>
          </cell>
          <cell r="S377">
            <v>1</v>
          </cell>
          <cell r="T377">
            <v>45372</v>
          </cell>
          <cell r="U377">
            <v>45372</v>
          </cell>
          <cell r="V377">
            <v>45373</v>
          </cell>
          <cell r="W377">
            <v>45373</v>
          </cell>
          <cell r="X377">
            <v>1</v>
          </cell>
          <cell r="Y377">
            <v>45386</v>
          </cell>
          <cell r="AA377">
            <v>45379</v>
          </cell>
          <cell r="AB377">
            <v>45380</v>
          </cell>
          <cell r="AC377" t="str">
            <v>45342</v>
          </cell>
          <cell r="AD377" t="str">
            <v>4062119</v>
          </cell>
          <cell r="AE377" t="str">
            <v>4062092</v>
          </cell>
          <cell r="AF377" t="str">
            <v>4062096</v>
          </cell>
          <cell r="AG377" t="str">
            <v>4062100</v>
          </cell>
          <cell r="CR377">
            <v>45342</v>
          </cell>
          <cell r="CS377">
            <v>4062119</v>
          </cell>
          <cell r="CX377">
            <v>45323</v>
          </cell>
          <cell r="CY377">
            <v>4062092</v>
          </cell>
          <cell r="DR377">
            <v>45323</v>
          </cell>
          <cell r="DS377">
            <v>4062096</v>
          </cell>
          <cell r="EB377">
            <v>45323</v>
          </cell>
          <cell r="EC377">
            <v>4062100</v>
          </cell>
          <cell r="EF377">
            <v>45331</v>
          </cell>
          <cell r="EG377">
            <v>4062080</v>
          </cell>
          <cell r="EM377">
            <v>45378</v>
          </cell>
          <cell r="EX377">
            <v>45323</v>
          </cell>
          <cell r="EY377">
            <v>4062104</v>
          </cell>
          <cell r="RC377">
            <v>45379</v>
          </cell>
          <cell r="RD377">
            <v>0</v>
          </cell>
          <cell r="RE377">
            <v>45342</v>
          </cell>
          <cell r="RF377">
            <v>45323</v>
          </cell>
          <cell r="RG377">
            <v>0</v>
          </cell>
          <cell r="RH377">
            <v>0</v>
          </cell>
          <cell r="RI377">
            <v>45323</v>
          </cell>
          <cell r="RJ377">
            <v>0</v>
          </cell>
          <cell r="RK377">
            <v>45342</v>
          </cell>
          <cell r="RL377" t="str">
            <v>4062119</v>
          </cell>
          <cell r="RM377">
            <v>45323</v>
          </cell>
          <cell r="RN377" t="str">
            <v>4062092</v>
          </cell>
          <cell r="RO377">
            <v>45323</v>
          </cell>
          <cell r="RP377" t="str">
            <v>4062096</v>
          </cell>
          <cell r="RQ377">
            <v>45323</v>
          </cell>
          <cell r="RR377" t="str">
            <v>4062100</v>
          </cell>
          <cell r="RS377">
            <v>45331</v>
          </cell>
          <cell r="RT377">
            <v>4062080</v>
          </cell>
          <cell r="RU377">
            <v>0</v>
          </cell>
          <cell r="RV377">
            <v>0</v>
          </cell>
        </row>
        <row r="378">
          <cell r="A378">
            <v>369</v>
          </cell>
          <cell r="B378">
            <v>45384</v>
          </cell>
          <cell r="C378" t="str">
            <v>HRB1303</v>
          </cell>
          <cell r="D378" t="str">
            <v>13035487</v>
          </cell>
          <cell r="E378">
            <v>455944</v>
          </cell>
          <cell r="F378" t="str">
            <v>日本</v>
          </cell>
          <cell r="G378" t="str">
            <v>（株）メタックス</v>
          </cell>
          <cell r="H378" t="str">
            <v>制御盤</v>
          </cell>
          <cell r="I378" t="str">
            <v>南陵</v>
          </cell>
          <cell r="J378" t="str">
            <v>土岐</v>
          </cell>
          <cell r="K378">
            <v>45366</v>
          </cell>
          <cell r="L378">
            <v>1</v>
          </cell>
          <cell r="M378">
            <v>1</v>
          </cell>
          <cell r="N378">
            <v>45367</v>
          </cell>
          <cell r="O378">
            <v>1</v>
          </cell>
          <cell r="P378">
            <v>45370</v>
          </cell>
          <cell r="Q378">
            <v>1</v>
          </cell>
          <cell r="R378">
            <v>45372</v>
          </cell>
          <cell r="S378">
            <v>1</v>
          </cell>
          <cell r="T378">
            <v>45373</v>
          </cell>
          <cell r="U378">
            <v>45373</v>
          </cell>
          <cell r="V378">
            <v>45374</v>
          </cell>
          <cell r="W378">
            <v>45373</v>
          </cell>
          <cell r="X378">
            <v>1</v>
          </cell>
          <cell r="Y378">
            <v>45386</v>
          </cell>
          <cell r="AA378">
            <v>45377</v>
          </cell>
          <cell r="AB378">
            <v>45378</v>
          </cell>
          <cell r="AC378" t="str">
            <v>44941</v>
          </cell>
          <cell r="AD378" t="str">
            <v>4062036</v>
          </cell>
          <cell r="AE378" t="str">
            <v>4062092</v>
          </cell>
          <cell r="AF378" t="str">
            <v>4062041</v>
          </cell>
          <cell r="AG378" t="str">
            <v>4062126</v>
          </cell>
          <cell r="CH378">
            <v>44941</v>
          </cell>
          <cell r="CI378">
            <v>4062036</v>
          </cell>
          <cell r="CX378">
            <v>45323</v>
          </cell>
          <cell r="CY378">
            <v>4062092</v>
          </cell>
          <cell r="DH378">
            <v>45306</v>
          </cell>
          <cell r="DI378">
            <v>4062041</v>
          </cell>
          <cell r="DV378">
            <v>45356</v>
          </cell>
          <cell r="DW378">
            <v>4062126</v>
          </cell>
          <cell r="EF378">
            <v>45331</v>
          </cell>
          <cell r="EG378">
            <v>4062080</v>
          </cell>
          <cell r="EM378">
            <v>45378</v>
          </cell>
          <cell r="EN378">
            <v>44958</v>
          </cell>
          <cell r="EO378">
            <v>4062101</v>
          </cell>
          <cell r="EZ378">
            <v>45323</v>
          </cell>
          <cell r="FA378">
            <v>4062105</v>
          </cell>
          <cell r="RC378">
            <v>45377</v>
          </cell>
          <cell r="RD378">
            <v>44941</v>
          </cell>
          <cell r="RE378">
            <v>0</v>
          </cell>
          <cell r="RF378">
            <v>45323</v>
          </cell>
          <cell r="RG378">
            <v>0</v>
          </cell>
          <cell r="RH378">
            <v>45306</v>
          </cell>
          <cell r="RI378">
            <v>0</v>
          </cell>
          <cell r="RJ378">
            <v>0</v>
          </cell>
          <cell r="RK378">
            <v>44941</v>
          </cell>
          <cell r="RL378" t="str">
            <v>4062036</v>
          </cell>
          <cell r="RM378">
            <v>45323</v>
          </cell>
          <cell r="RN378" t="str">
            <v>4062092</v>
          </cell>
          <cell r="RO378">
            <v>45306</v>
          </cell>
          <cell r="RP378" t="str">
            <v>4062041</v>
          </cell>
          <cell r="RQ378">
            <v>45356</v>
          </cell>
          <cell r="RR378" t="str">
            <v>4062126</v>
          </cell>
          <cell r="RS378">
            <v>45331</v>
          </cell>
          <cell r="RT378">
            <v>4062080</v>
          </cell>
          <cell r="RU378">
            <v>0</v>
          </cell>
          <cell r="RV378">
            <v>0</v>
          </cell>
        </row>
        <row r="379">
          <cell r="A379">
            <v>370</v>
          </cell>
          <cell r="B379">
            <v>45384</v>
          </cell>
          <cell r="C379" t="str">
            <v>HRB1003.EXP</v>
          </cell>
          <cell r="D379" t="str">
            <v>10035263</v>
          </cell>
          <cell r="E379" t="str">
            <v>ASB0557</v>
          </cell>
          <cell r="F379" t="str">
            <v>南アフリカ共和国</v>
          </cell>
          <cell r="G379" t="str">
            <v>ＡＭＡＤＡ　（ＵＫ）　ＪＯＨＡＮＮＥＳＢ</v>
          </cell>
          <cell r="H379" t="str">
            <v>制御盤</v>
          </cell>
          <cell r="I379" t="str">
            <v>南陵</v>
          </cell>
          <cell r="J379" t="str">
            <v>土岐</v>
          </cell>
          <cell r="K379">
            <v>45366</v>
          </cell>
          <cell r="L379">
            <v>1</v>
          </cell>
          <cell r="M379">
            <v>1</v>
          </cell>
          <cell r="N379">
            <v>45367</v>
          </cell>
          <cell r="O379">
            <v>1</v>
          </cell>
          <cell r="P379">
            <v>45370</v>
          </cell>
          <cell r="Q379">
            <v>1</v>
          </cell>
          <cell r="R379">
            <v>45372</v>
          </cell>
          <cell r="S379">
            <v>1</v>
          </cell>
          <cell r="T379">
            <v>45373</v>
          </cell>
          <cell r="U379">
            <v>45373</v>
          </cell>
          <cell r="V379">
            <v>45377</v>
          </cell>
          <cell r="W379">
            <v>45374</v>
          </cell>
          <cell r="X379">
            <v>1</v>
          </cell>
          <cell r="Y379">
            <v>45387</v>
          </cell>
          <cell r="AA379">
            <v>45379</v>
          </cell>
          <cell r="AB379">
            <v>45380</v>
          </cell>
          <cell r="AC379" t="str">
            <v>44941</v>
          </cell>
          <cell r="AD379" t="str">
            <v>4062035</v>
          </cell>
          <cell r="AE379" t="str">
            <v>4062092</v>
          </cell>
          <cell r="AF379" t="str">
            <v>4062043</v>
          </cell>
          <cell r="AG379" t="str">
            <v>4062100</v>
          </cell>
          <cell r="CP379">
            <v>44941</v>
          </cell>
          <cell r="CQ379">
            <v>4062035</v>
          </cell>
          <cell r="CX379">
            <v>45323</v>
          </cell>
          <cell r="CY379">
            <v>4062092</v>
          </cell>
          <cell r="DP379">
            <v>44941</v>
          </cell>
          <cell r="DQ379">
            <v>4062043</v>
          </cell>
          <cell r="EB379">
            <v>45323</v>
          </cell>
          <cell r="EC379">
            <v>4062100</v>
          </cell>
          <cell r="EF379">
            <v>45331</v>
          </cell>
          <cell r="EG379">
            <v>4062080</v>
          </cell>
          <cell r="EM379">
            <v>45378</v>
          </cell>
          <cell r="EZ379">
            <v>45323</v>
          </cell>
          <cell r="FA379">
            <v>4062105</v>
          </cell>
          <cell r="RC379">
            <v>45379</v>
          </cell>
          <cell r="RD379">
            <v>0</v>
          </cell>
          <cell r="RE379">
            <v>44941</v>
          </cell>
          <cell r="RF379">
            <v>45323</v>
          </cell>
          <cell r="RG379">
            <v>0</v>
          </cell>
          <cell r="RH379">
            <v>0</v>
          </cell>
          <cell r="RI379">
            <v>44941</v>
          </cell>
          <cell r="RJ379">
            <v>0</v>
          </cell>
          <cell r="RK379">
            <v>44941</v>
          </cell>
          <cell r="RL379" t="str">
            <v>4062035</v>
          </cell>
          <cell r="RM379">
            <v>45323</v>
          </cell>
          <cell r="RN379" t="str">
            <v>4062092</v>
          </cell>
          <cell r="RO379">
            <v>44941</v>
          </cell>
          <cell r="RP379" t="str">
            <v>4062043</v>
          </cell>
          <cell r="RQ379">
            <v>45323</v>
          </cell>
          <cell r="RR379" t="str">
            <v>4062100</v>
          </cell>
          <cell r="RS379">
            <v>45331</v>
          </cell>
          <cell r="RT379">
            <v>4062080</v>
          </cell>
          <cell r="RU379">
            <v>0</v>
          </cell>
          <cell r="RV379">
            <v>0</v>
          </cell>
        </row>
        <row r="380">
          <cell r="A380">
            <v>371</v>
          </cell>
          <cell r="B380">
            <v>45413</v>
          </cell>
          <cell r="C380" t="str">
            <v>HRB1003 ATC</v>
          </cell>
          <cell r="D380">
            <v>10395078</v>
          </cell>
          <cell r="F380" t="str">
            <v>DMS</v>
          </cell>
          <cell r="G380" t="str">
            <v>国内</v>
          </cell>
          <cell r="H380" t="str">
            <v>ATC盤</v>
          </cell>
          <cell r="I380" t="str">
            <v>須走</v>
          </cell>
          <cell r="J380" t="str">
            <v>土岐</v>
          </cell>
          <cell r="L380" t="str">
            <v>-</v>
          </cell>
          <cell r="T380">
            <v>45373</v>
          </cell>
          <cell r="U380">
            <v>45374</v>
          </cell>
          <cell r="W380">
            <v>45378</v>
          </cell>
          <cell r="X380">
            <v>1</v>
          </cell>
          <cell r="Y380">
            <v>45393</v>
          </cell>
          <cell r="AA380">
            <v>45379</v>
          </cell>
          <cell r="AB380">
            <v>45380</v>
          </cell>
          <cell r="AC380">
            <v>45575</v>
          </cell>
          <cell r="AD380">
            <v>3962341</v>
          </cell>
          <cell r="DB380" t="str">
            <v>　</v>
          </cell>
          <cell r="DC380" t="str">
            <v>　</v>
          </cell>
          <cell r="DL380" t="str">
            <v>　</v>
          </cell>
          <cell r="DM380" t="str">
            <v>　</v>
          </cell>
          <cell r="DZ380" t="str">
            <v>　</v>
          </cell>
          <cell r="EA380" t="str">
            <v>　</v>
          </cell>
          <cell r="EJ380" t="str">
            <v>　</v>
          </cell>
          <cell r="EK380" t="str">
            <v>　</v>
          </cell>
          <cell r="HM380">
            <v>45575</v>
          </cell>
          <cell r="HN380">
            <v>3962341</v>
          </cell>
          <cell r="RC380">
            <v>45379</v>
          </cell>
          <cell r="RD380">
            <v>0</v>
          </cell>
          <cell r="RE380">
            <v>0</v>
          </cell>
          <cell r="RF380">
            <v>0</v>
          </cell>
          <cell r="RG380">
            <v>0</v>
          </cell>
          <cell r="RH380">
            <v>0</v>
          </cell>
          <cell r="RI380">
            <v>0</v>
          </cell>
          <cell r="RJ380">
            <v>0</v>
          </cell>
          <cell r="RK380">
            <v>0</v>
          </cell>
          <cell r="RL380">
            <v>3962341</v>
          </cell>
          <cell r="RM380">
            <v>0</v>
          </cell>
          <cell r="RN380">
            <v>0</v>
          </cell>
          <cell r="RO380">
            <v>0</v>
          </cell>
          <cell r="RP380">
            <v>0</v>
          </cell>
          <cell r="RQ380">
            <v>0</v>
          </cell>
          <cell r="RR380">
            <v>0</v>
          </cell>
          <cell r="RS380">
            <v>0</v>
          </cell>
          <cell r="RT380">
            <v>0</v>
          </cell>
          <cell r="RU380">
            <v>0</v>
          </cell>
          <cell r="RV380">
            <v>0</v>
          </cell>
        </row>
        <row r="381">
          <cell r="A381">
            <v>372</v>
          </cell>
          <cell r="B381">
            <v>45505</v>
          </cell>
          <cell r="C381" t="str">
            <v>HRB1003 ATC</v>
          </cell>
          <cell r="D381" t="str">
            <v>RC130116</v>
          </cell>
          <cell r="F381" t="str">
            <v>EU</v>
          </cell>
          <cell r="G381" t="str">
            <v>AESA</v>
          </cell>
          <cell r="H381" t="str">
            <v>ATC盤</v>
          </cell>
          <cell r="I381" t="str">
            <v>須走</v>
          </cell>
          <cell r="J381" t="str">
            <v>土岐</v>
          </cell>
          <cell r="L381" t="str">
            <v>-</v>
          </cell>
          <cell r="T381">
            <v>45373</v>
          </cell>
          <cell r="U381">
            <v>45374</v>
          </cell>
          <cell r="W381">
            <v>45378</v>
          </cell>
          <cell r="X381">
            <v>1</v>
          </cell>
          <cell r="Y381">
            <v>45422</v>
          </cell>
          <cell r="AA381">
            <v>45379</v>
          </cell>
          <cell r="AB381">
            <v>45380</v>
          </cell>
          <cell r="AC381">
            <v>45261</v>
          </cell>
          <cell r="AD381">
            <v>4062066</v>
          </cell>
          <cell r="DB381" t="str">
            <v>　</v>
          </cell>
          <cell r="DC381" t="str">
            <v>　</v>
          </cell>
          <cell r="DL381" t="str">
            <v>　</v>
          </cell>
          <cell r="DM381" t="str">
            <v>　</v>
          </cell>
          <cell r="DZ381" t="str">
            <v>　</v>
          </cell>
          <cell r="EA381" t="str">
            <v>　</v>
          </cell>
          <cell r="EJ381" t="str">
            <v>　</v>
          </cell>
          <cell r="EK381" t="str">
            <v>　</v>
          </cell>
          <cell r="HM381">
            <v>45261</v>
          </cell>
          <cell r="HN381">
            <v>4062066</v>
          </cell>
          <cell r="RC381">
            <v>45379</v>
          </cell>
          <cell r="RD381">
            <v>0</v>
          </cell>
          <cell r="RE381">
            <v>0</v>
          </cell>
          <cell r="RF381">
            <v>0</v>
          </cell>
          <cell r="RG381">
            <v>0</v>
          </cell>
          <cell r="RH381">
            <v>0</v>
          </cell>
          <cell r="RI381">
            <v>0</v>
          </cell>
          <cell r="RJ381">
            <v>0</v>
          </cell>
          <cell r="RK381">
            <v>0</v>
          </cell>
          <cell r="RL381">
            <v>4062066</v>
          </cell>
          <cell r="RM381">
            <v>0</v>
          </cell>
          <cell r="RN381">
            <v>0</v>
          </cell>
          <cell r="RO381">
            <v>0</v>
          </cell>
          <cell r="RP381">
            <v>0</v>
          </cell>
          <cell r="RQ381">
            <v>0</v>
          </cell>
          <cell r="RR381">
            <v>0</v>
          </cell>
          <cell r="RS381">
            <v>0</v>
          </cell>
          <cell r="RT381">
            <v>0</v>
          </cell>
          <cell r="RU381">
            <v>0</v>
          </cell>
          <cell r="RV381">
            <v>0</v>
          </cell>
        </row>
        <row r="382">
          <cell r="A382">
            <v>373</v>
          </cell>
          <cell r="B382">
            <v>45384</v>
          </cell>
          <cell r="C382" t="str">
            <v>HRBC1003</v>
          </cell>
          <cell r="D382" t="str">
            <v>10035264</v>
          </cell>
          <cell r="E382" t="str">
            <v>CN0160</v>
          </cell>
          <cell r="F382" t="str">
            <v>中国</v>
          </cell>
          <cell r="G382" t="str">
            <v>ＣＨＩＮＡ</v>
          </cell>
          <cell r="H382" t="str">
            <v>制御盤</v>
          </cell>
          <cell r="I382" t="str">
            <v>南陵</v>
          </cell>
          <cell r="J382" t="str">
            <v>土岐</v>
          </cell>
          <cell r="K382">
            <v>45367</v>
          </cell>
          <cell r="L382">
            <v>1</v>
          </cell>
          <cell r="M382">
            <v>1</v>
          </cell>
          <cell r="N382">
            <v>45369</v>
          </cell>
          <cell r="O382">
            <v>1</v>
          </cell>
          <cell r="P382">
            <v>45372</v>
          </cell>
          <cell r="Q382">
            <v>1</v>
          </cell>
          <cell r="R382">
            <v>45373</v>
          </cell>
          <cell r="S382">
            <v>1</v>
          </cell>
          <cell r="T382">
            <v>45374</v>
          </cell>
          <cell r="U382">
            <v>45374</v>
          </cell>
          <cell r="V382">
            <v>45377</v>
          </cell>
          <cell r="W382">
            <v>45374</v>
          </cell>
          <cell r="X382">
            <v>1</v>
          </cell>
          <cell r="Y382">
            <v>45387</v>
          </cell>
          <cell r="AA382">
            <v>45386</v>
          </cell>
          <cell r="AB382">
            <v>45387</v>
          </cell>
          <cell r="AC382" t="str">
            <v>44941</v>
          </cell>
          <cell r="AD382" t="str">
            <v>4062035</v>
          </cell>
          <cell r="AE382" t="str">
            <v>4062092</v>
          </cell>
          <cell r="AF382" t="str">
            <v>4062043</v>
          </cell>
          <cell r="AG382" t="str">
            <v>4062100</v>
          </cell>
          <cell r="CP382">
            <v>44941</v>
          </cell>
          <cell r="CQ382">
            <v>4062035</v>
          </cell>
          <cell r="CX382">
            <v>45323</v>
          </cell>
          <cell r="CY382">
            <v>4062092</v>
          </cell>
          <cell r="DP382">
            <v>44941</v>
          </cell>
          <cell r="DQ382">
            <v>4062043</v>
          </cell>
          <cell r="EB382">
            <v>45323</v>
          </cell>
          <cell r="EC382">
            <v>4062100</v>
          </cell>
          <cell r="EF382">
            <v>45331</v>
          </cell>
          <cell r="EG382">
            <v>4062080</v>
          </cell>
          <cell r="EM382">
            <v>45378</v>
          </cell>
          <cell r="EZ382">
            <v>45323</v>
          </cell>
          <cell r="FA382">
            <v>4062105</v>
          </cell>
          <cell r="RC382">
            <v>45386</v>
          </cell>
          <cell r="RD382">
            <v>0</v>
          </cell>
          <cell r="RE382">
            <v>44941</v>
          </cell>
          <cell r="RF382">
            <v>45323</v>
          </cell>
          <cell r="RG382">
            <v>0</v>
          </cell>
          <cell r="RH382">
            <v>0</v>
          </cell>
          <cell r="RI382">
            <v>44941</v>
          </cell>
          <cell r="RJ382">
            <v>0</v>
          </cell>
          <cell r="RK382">
            <v>44941</v>
          </cell>
          <cell r="RL382" t="str">
            <v>4062035</v>
          </cell>
          <cell r="RM382">
            <v>45323</v>
          </cell>
          <cell r="RN382" t="str">
            <v>4062092</v>
          </cell>
          <cell r="RO382">
            <v>44941</v>
          </cell>
          <cell r="RP382" t="str">
            <v>4062043</v>
          </cell>
          <cell r="RQ382">
            <v>45323</v>
          </cell>
          <cell r="RR382" t="str">
            <v>4062100</v>
          </cell>
          <cell r="RS382">
            <v>45331</v>
          </cell>
          <cell r="RT382">
            <v>4062080</v>
          </cell>
          <cell r="RU382">
            <v>0</v>
          </cell>
          <cell r="RV382">
            <v>0</v>
          </cell>
        </row>
        <row r="383">
          <cell r="A383">
            <v>374</v>
          </cell>
          <cell r="B383">
            <v>45384</v>
          </cell>
          <cell r="C383" t="str">
            <v>HRB8025.EXP</v>
          </cell>
          <cell r="D383" t="str">
            <v>80255363</v>
          </cell>
          <cell r="E383" t="str">
            <v>TW0258</v>
          </cell>
          <cell r="F383" t="str">
            <v>台湾</v>
          </cell>
          <cell r="G383" t="str">
            <v>ＡＭＡＤＡ　ＴＡＩＷＡＮ　ＩＮＣ．</v>
          </cell>
          <cell r="H383" t="str">
            <v>制御盤</v>
          </cell>
          <cell r="I383" t="str">
            <v>南陵</v>
          </cell>
          <cell r="J383" t="str">
            <v>土岐</v>
          </cell>
          <cell r="K383">
            <v>45367</v>
          </cell>
          <cell r="L383">
            <v>1</v>
          </cell>
          <cell r="M383">
            <v>1</v>
          </cell>
          <cell r="N383">
            <v>45369</v>
          </cell>
          <cell r="O383">
            <v>1</v>
          </cell>
          <cell r="P383">
            <v>45372</v>
          </cell>
          <cell r="Q383">
            <v>1</v>
          </cell>
          <cell r="R383">
            <v>45373</v>
          </cell>
          <cell r="S383">
            <v>1</v>
          </cell>
          <cell r="T383">
            <v>45377</v>
          </cell>
          <cell r="U383">
            <v>45374</v>
          </cell>
          <cell r="V383">
            <v>45378</v>
          </cell>
          <cell r="W383">
            <v>45377</v>
          </cell>
          <cell r="X383">
            <v>1</v>
          </cell>
          <cell r="Y383">
            <v>45388</v>
          </cell>
          <cell r="AA383">
            <v>45386</v>
          </cell>
          <cell r="AB383">
            <v>45387</v>
          </cell>
          <cell r="AC383" t="str">
            <v>44941</v>
          </cell>
          <cell r="AD383" t="str">
            <v>4062035</v>
          </cell>
          <cell r="AE383" t="str">
            <v>4062092</v>
          </cell>
          <cell r="AF383" t="str">
            <v>4062043</v>
          </cell>
          <cell r="AG383" t="str">
            <v>4062100</v>
          </cell>
          <cell r="CP383">
            <v>44941</v>
          </cell>
          <cell r="CQ383">
            <v>4062035</v>
          </cell>
          <cell r="CX383">
            <v>45323</v>
          </cell>
          <cell r="CY383">
            <v>4062092</v>
          </cell>
          <cell r="DP383">
            <v>44941</v>
          </cell>
          <cell r="DQ383">
            <v>4062043</v>
          </cell>
          <cell r="EB383">
            <v>45323</v>
          </cell>
          <cell r="EC383">
            <v>4062100</v>
          </cell>
          <cell r="EF383">
            <v>45331</v>
          </cell>
          <cell r="EG383">
            <v>4062080</v>
          </cell>
          <cell r="EM383">
            <v>45378</v>
          </cell>
          <cell r="EX383">
            <v>45323</v>
          </cell>
          <cell r="EY383">
            <v>4062104</v>
          </cell>
          <cell r="RC383">
            <v>45386</v>
          </cell>
          <cell r="RD383">
            <v>0</v>
          </cell>
          <cell r="RE383">
            <v>44941</v>
          </cell>
          <cell r="RF383">
            <v>45323</v>
          </cell>
          <cell r="RG383">
            <v>0</v>
          </cell>
          <cell r="RH383">
            <v>0</v>
          </cell>
          <cell r="RI383">
            <v>44941</v>
          </cell>
          <cell r="RJ383">
            <v>0</v>
          </cell>
          <cell r="RK383">
            <v>44941</v>
          </cell>
          <cell r="RL383" t="str">
            <v>4062035</v>
          </cell>
          <cell r="RM383">
            <v>45323</v>
          </cell>
          <cell r="RN383" t="str">
            <v>4062092</v>
          </cell>
          <cell r="RO383">
            <v>44941</v>
          </cell>
          <cell r="RP383" t="str">
            <v>4062043</v>
          </cell>
          <cell r="RQ383">
            <v>45323</v>
          </cell>
          <cell r="RR383" t="str">
            <v>4062100</v>
          </cell>
          <cell r="RS383">
            <v>45331</v>
          </cell>
          <cell r="RT383">
            <v>4062080</v>
          </cell>
          <cell r="RU383">
            <v>0</v>
          </cell>
          <cell r="RV383">
            <v>0</v>
          </cell>
        </row>
        <row r="384">
          <cell r="A384">
            <v>375</v>
          </cell>
          <cell r="B384">
            <v>45384</v>
          </cell>
          <cell r="C384" t="str">
            <v>HRBC8025</v>
          </cell>
          <cell r="D384" t="str">
            <v>80255364</v>
          </cell>
          <cell r="E384" t="str">
            <v>CN0161</v>
          </cell>
          <cell r="F384" t="str">
            <v>中国</v>
          </cell>
          <cell r="G384" t="str">
            <v>ＣＨＩＮＡ</v>
          </cell>
          <cell r="H384" t="str">
            <v>制御盤</v>
          </cell>
          <cell r="I384" t="str">
            <v>南陵</v>
          </cell>
          <cell r="J384" t="str">
            <v>土岐</v>
          </cell>
          <cell r="K384">
            <v>45369</v>
          </cell>
          <cell r="L384">
            <v>1</v>
          </cell>
          <cell r="M384">
            <v>1</v>
          </cell>
          <cell r="N384">
            <v>45370</v>
          </cell>
          <cell r="O384">
            <v>1</v>
          </cell>
          <cell r="P384">
            <v>45373</v>
          </cell>
          <cell r="Q384">
            <v>1</v>
          </cell>
          <cell r="R384">
            <v>45374</v>
          </cell>
          <cell r="S384">
            <v>1</v>
          </cell>
          <cell r="T384">
            <v>45377</v>
          </cell>
          <cell r="U384">
            <v>45377</v>
          </cell>
          <cell r="V384">
            <v>45379</v>
          </cell>
          <cell r="W384">
            <v>45377</v>
          </cell>
          <cell r="X384">
            <v>1</v>
          </cell>
          <cell r="Y384">
            <v>45391</v>
          </cell>
          <cell r="AA384">
            <v>45386</v>
          </cell>
          <cell r="AB384">
            <v>45387</v>
          </cell>
          <cell r="AC384" t="str">
            <v>45108</v>
          </cell>
          <cell r="AD384" t="str">
            <v>3962187</v>
          </cell>
          <cell r="AE384" t="str">
            <v>4062092</v>
          </cell>
          <cell r="AF384" t="str">
            <v>4062043</v>
          </cell>
          <cell r="AG384" t="str">
            <v>4062100</v>
          </cell>
          <cell r="CP384">
            <v>45108</v>
          </cell>
          <cell r="CQ384">
            <v>3962187</v>
          </cell>
          <cell r="CX384">
            <v>45323</v>
          </cell>
          <cell r="CY384">
            <v>4062092</v>
          </cell>
          <cell r="DP384">
            <v>44941</v>
          </cell>
          <cell r="DQ384">
            <v>4062043</v>
          </cell>
          <cell r="EB384">
            <v>45323</v>
          </cell>
          <cell r="EC384">
            <v>4062100</v>
          </cell>
          <cell r="EF384">
            <v>45331</v>
          </cell>
          <cell r="EG384">
            <v>4062080</v>
          </cell>
          <cell r="EM384">
            <v>45378</v>
          </cell>
          <cell r="EZ384">
            <v>45323</v>
          </cell>
          <cell r="FA384">
            <v>4062105</v>
          </cell>
          <cell r="RC384">
            <v>45386</v>
          </cell>
          <cell r="RD384">
            <v>0</v>
          </cell>
          <cell r="RE384">
            <v>45108</v>
          </cell>
          <cell r="RF384">
            <v>45323</v>
          </cell>
          <cell r="RG384">
            <v>0</v>
          </cell>
          <cell r="RH384">
            <v>0</v>
          </cell>
          <cell r="RI384">
            <v>44941</v>
          </cell>
          <cell r="RJ384">
            <v>0</v>
          </cell>
          <cell r="RK384">
            <v>45108</v>
          </cell>
          <cell r="RL384" t="str">
            <v>3962187</v>
          </cell>
          <cell r="RM384">
            <v>45323</v>
          </cell>
          <cell r="RN384" t="str">
            <v>4062092</v>
          </cell>
          <cell r="RO384">
            <v>44941</v>
          </cell>
          <cell r="RP384" t="str">
            <v>4062043</v>
          </cell>
          <cell r="RQ384">
            <v>45323</v>
          </cell>
          <cell r="RR384" t="str">
            <v>4062100</v>
          </cell>
          <cell r="RS384">
            <v>45331</v>
          </cell>
          <cell r="RT384">
            <v>4062080</v>
          </cell>
          <cell r="RU384">
            <v>0</v>
          </cell>
          <cell r="RV384">
            <v>0</v>
          </cell>
        </row>
        <row r="385">
          <cell r="A385">
            <v>376</v>
          </cell>
          <cell r="B385">
            <v>45384</v>
          </cell>
          <cell r="C385" t="str">
            <v>HRBC8025</v>
          </cell>
          <cell r="D385" t="str">
            <v>80255365</v>
          </cell>
          <cell r="E385" t="str">
            <v>CN0162</v>
          </cell>
          <cell r="F385" t="str">
            <v>中国</v>
          </cell>
          <cell r="G385" t="str">
            <v>ＣＨＩＮＡ</v>
          </cell>
          <cell r="H385" t="str">
            <v>制御盤</v>
          </cell>
          <cell r="I385" t="str">
            <v>南陵</v>
          </cell>
          <cell r="J385" t="str">
            <v>土岐</v>
          </cell>
          <cell r="K385">
            <v>45369</v>
          </cell>
          <cell r="L385">
            <v>1</v>
          </cell>
          <cell r="M385">
            <v>1</v>
          </cell>
          <cell r="N385">
            <v>45370</v>
          </cell>
          <cell r="O385">
            <v>1</v>
          </cell>
          <cell r="P385">
            <v>45373</v>
          </cell>
          <cell r="Q385">
            <v>1</v>
          </cell>
          <cell r="R385">
            <v>45374</v>
          </cell>
          <cell r="S385">
            <v>1</v>
          </cell>
          <cell r="T385">
            <v>45378</v>
          </cell>
          <cell r="U385">
            <v>45378</v>
          </cell>
          <cell r="V385">
            <v>45379</v>
          </cell>
          <cell r="W385">
            <v>45378</v>
          </cell>
          <cell r="X385">
            <v>1</v>
          </cell>
          <cell r="Y385">
            <v>45391</v>
          </cell>
          <cell r="AA385">
            <v>45386</v>
          </cell>
          <cell r="AB385">
            <v>45387</v>
          </cell>
          <cell r="AC385" t="str">
            <v>45108</v>
          </cell>
          <cell r="AD385" t="str">
            <v>3962187</v>
          </cell>
          <cell r="AE385" t="str">
            <v>4062092</v>
          </cell>
          <cell r="AF385" t="str">
            <v>4062043</v>
          </cell>
          <cell r="AG385" t="str">
            <v>4062100</v>
          </cell>
          <cell r="CP385">
            <v>45108</v>
          </cell>
          <cell r="CQ385">
            <v>3962187</v>
          </cell>
          <cell r="CX385">
            <v>45323</v>
          </cell>
          <cell r="CY385">
            <v>4062092</v>
          </cell>
          <cell r="DP385">
            <v>44941</v>
          </cell>
          <cell r="DQ385">
            <v>4062043</v>
          </cell>
          <cell r="EB385">
            <v>45323</v>
          </cell>
          <cell r="EC385">
            <v>4062100</v>
          </cell>
          <cell r="EF385">
            <v>45331</v>
          </cell>
          <cell r="EG385">
            <v>4062080</v>
          </cell>
          <cell r="EM385">
            <v>45378</v>
          </cell>
          <cell r="EZ385">
            <v>45323</v>
          </cell>
          <cell r="FA385">
            <v>4062105</v>
          </cell>
          <cell r="RC385">
            <v>45386</v>
          </cell>
          <cell r="RD385">
            <v>0</v>
          </cell>
          <cell r="RE385">
            <v>45108</v>
          </cell>
          <cell r="RF385">
            <v>45323</v>
          </cell>
          <cell r="RG385">
            <v>0</v>
          </cell>
          <cell r="RH385">
            <v>0</v>
          </cell>
          <cell r="RI385">
            <v>44941</v>
          </cell>
          <cell r="RJ385">
            <v>0</v>
          </cell>
          <cell r="RK385">
            <v>45108</v>
          </cell>
          <cell r="RL385" t="str">
            <v>3962187</v>
          </cell>
          <cell r="RM385">
            <v>45323</v>
          </cell>
          <cell r="RN385" t="str">
            <v>4062092</v>
          </cell>
          <cell r="RO385">
            <v>44941</v>
          </cell>
          <cell r="RP385" t="str">
            <v>4062043</v>
          </cell>
          <cell r="RQ385">
            <v>45323</v>
          </cell>
          <cell r="RR385" t="str">
            <v>4062100</v>
          </cell>
          <cell r="RS385">
            <v>45331</v>
          </cell>
          <cell r="RT385">
            <v>4062080</v>
          </cell>
          <cell r="RU385">
            <v>0</v>
          </cell>
          <cell r="RV385">
            <v>0</v>
          </cell>
        </row>
        <row r="386">
          <cell r="A386">
            <v>377</v>
          </cell>
          <cell r="B386">
            <v>45384</v>
          </cell>
          <cell r="C386" t="str">
            <v>HRB8025 AAI</v>
          </cell>
          <cell r="D386" t="str">
            <v>ARB80203</v>
          </cell>
          <cell r="E386" t="str">
            <v>THRB8203</v>
          </cell>
          <cell r="F386" t="str">
            <v>米国</v>
          </cell>
          <cell r="G386" t="str">
            <v>AAI</v>
          </cell>
          <cell r="H386" t="str">
            <v>制御盤</v>
          </cell>
          <cell r="I386" t="str">
            <v>南陵</v>
          </cell>
          <cell r="J386" t="str">
            <v>KD</v>
          </cell>
          <cell r="K386">
            <v>45370</v>
          </cell>
          <cell r="L386">
            <v>1</v>
          </cell>
          <cell r="M386">
            <v>1</v>
          </cell>
          <cell r="N386">
            <v>45372</v>
          </cell>
          <cell r="O386">
            <v>1</v>
          </cell>
          <cell r="P386">
            <v>45374</v>
          </cell>
          <cell r="Q386">
            <v>1</v>
          </cell>
          <cell r="R386">
            <v>45377</v>
          </cell>
          <cell r="S386">
            <v>1</v>
          </cell>
          <cell r="T386">
            <v>45379</v>
          </cell>
          <cell r="U386">
            <v>45378</v>
          </cell>
          <cell r="V386">
            <v>45380</v>
          </cell>
          <cell r="W386">
            <v>45379</v>
          </cell>
          <cell r="X386">
            <v>1</v>
          </cell>
          <cell r="Y386">
            <v>45388</v>
          </cell>
          <cell r="AA386">
            <v>45386</v>
          </cell>
          <cell r="AB386">
            <v>45387</v>
          </cell>
          <cell r="AC386" t="str">
            <v>45108</v>
          </cell>
          <cell r="AD386" t="str">
            <v>3962187</v>
          </cell>
          <cell r="AE386" t="str">
            <v>4062092</v>
          </cell>
          <cell r="AF386" t="str">
            <v>4062043</v>
          </cell>
          <cell r="AG386" t="str">
            <v>4062100</v>
          </cell>
          <cell r="CP386">
            <v>45108</v>
          </cell>
          <cell r="CQ386">
            <v>3962187</v>
          </cell>
          <cell r="CX386">
            <v>45323</v>
          </cell>
          <cell r="CY386">
            <v>4062092</v>
          </cell>
          <cell r="DP386">
            <v>44941</v>
          </cell>
          <cell r="DQ386">
            <v>4062043</v>
          </cell>
          <cell r="EB386">
            <v>45323</v>
          </cell>
          <cell r="EC386">
            <v>4062100</v>
          </cell>
          <cell r="EF386">
            <v>45331</v>
          </cell>
          <cell r="EG386">
            <v>4062080</v>
          </cell>
          <cell r="EM386">
            <v>45378</v>
          </cell>
          <cell r="EX386">
            <v>45323</v>
          </cell>
          <cell r="EY386">
            <v>4062104</v>
          </cell>
          <cell r="RC386">
            <v>45386</v>
          </cell>
          <cell r="RD386">
            <v>0</v>
          </cell>
          <cell r="RE386">
            <v>45108</v>
          </cell>
          <cell r="RF386">
            <v>45323</v>
          </cell>
          <cell r="RG386">
            <v>0</v>
          </cell>
          <cell r="RH386">
            <v>0</v>
          </cell>
          <cell r="RI386">
            <v>44941</v>
          </cell>
          <cell r="RJ386">
            <v>0</v>
          </cell>
          <cell r="RK386">
            <v>45108</v>
          </cell>
          <cell r="RL386" t="str">
            <v>3962187</v>
          </cell>
          <cell r="RM386">
            <v>45323</v>
          </cell>
          <cell r="RN386" t="str">
            <v>4062092</v>
          </cell>
          <cell r="RO386">
            <v>44941</v>
          </cell>
          <cell r="RP386" t="str">
            <v>4062043</v>
          </cell>
          <cell r="RQ386">
            <v>45323</v>
          </cell>
          <cell r="RR386" t="str">
            <v>4062100</v>
          </cell>
          <cell r="RS386">
            <v>45331</v>
          </cell>
          <cell r="RT386">
            <v>4062080</v>
          </cell>
          <cell r="RU386">
            <v>0</v>
          </cell>
          <cell r="RV386">
            <v>0</v>
          </cell>
        </row>
        <row r="387">
          <cell r="A387">
            <v>378</v>
          </cell>
          <cell r="B387">
            <v>45384</v>
          </cell>
          <cell r="C387" t="str">
            <v>HRB8025 AAI</v>
          </cell>
          <cell r="D387" t="str">
            <v>ARB80204</v>
          </cell>
          <cell r="E387" t="str">
            <v>THRB8204</v>
          </cell>
          <cell r="F387" t="str">
            <v>米国</v>
          </cell>
          <cell r="G387" t="str">
            <v>AAI</v>
          </cell>
          <cell r="H387" t="str">
            <v>制御盤</v>
          </cell>
          <cell r="I387" t="str">
            <v>南陵</v>
          </cell>
          <cell r="J387" t="str">
            <v>KD</v>
          </cell>
          <cell r="K387">
            <v>45370</v>
          </cell>
          <cell r="L387">
            <v>1</v>
          </cell>
          <cell r="M387">
            <v>1</v>
          </cell>
          <cell r="N387">
            <v>45372</v>
          </cell>
          <cell r="O387">
            <v>1</v>
          </cell>
          <cell r="P387">
            <v>45374</v>
          </cell>
          <cell r="Q387">
            <v>1</v>
          </cell>
          <cell r="R387">
            <v>45377</v>
          </cell>
          <cell r="S387">
            <v>1</v>
          </cell>
          <cell r="T387">
            <v>45379</v>
          </cell>
          <cell r="U387">
            <v>45379</v>
          </cell>
          <cell r="V387">
            <v>45380</v>
          </cell>
          <cell r="W387">
            <v>45380</v>
          </cell>
          <cell r="X387">
            <v>1</v>
          </cell>
          <cell r="Y387">
            <v>45388</v>
          </cell>
          <cell r="AA387">
            <v>45386</v>
          </cell>
          <cell r="AB387">
            <v>45387</v>
          </cell>
          <cell r="AC387" t="str">
            <v>45108</v>
          </cell>
          <cell r="AD387" t="str">
            <v>3962187</v>
          </cell>
          <cell r="AE387" t="str">
            <v>4062092</v>
          </cell>
          <cell r="AF387" t="str">
            <v>4062043</v>
          </cell>
          <cell r="AG387" t="str">
            <v>4062100</v>
          </cell>
          <cell r="CP387">
            <v>45108</v>
          </cell>
          <cell r="CQ387">
            <v>3962187</v>
          </cell>
          <cell r="CX387">
            <v>45323</v>
          </cell>
          <cell r="CY387">
            <v>4062092</v>
          </cell>
          <cell r="DP387">
            <v>44941</v>
          </cell>
          <cell r="DQ387">
            <v>4062043</v>
          </cell>
          <cell r="EB387">
            <v>45323</v>
          </cell>
          <cell r="EC387">
            <v>4062100</v>
          </cell>
          <cell r="EF387">
            <v>45331</v>
          </cell>
          <cell r="EG387">
            <v>4062080</v>
          </cell>
          <cell r="EM387">
            <v>45378</v>
          </cell>
          <cell r="EX387">
            <v>45323</v>
          </cell>
          <cell r="EY387">
            <v>4062104</v>
          </cell>
          <cell r="RC387">
            <v>45386</v>
          </cell>
          <cell r="RD387">
            <v>0</v>
          </cell>
          <cell r="RE387">
            <v>45108</v>
          </cell>
          <cell r="RF387">
            <v>45323</v>
          </cell>
          <cell r="RG387">
            <v>0</v>
          </cell>
          <cell r="RH387">
            <v>0</v>
          </cell>
          <cell r="RI387">
            <v>44941</v>
          </cell>
          <cell r="RJ387">
            <v>0</v>
          </cell>
          <cell r="RK387">
            <v>45108</v>
          </cell>
          <cell r="RL387" t="str">
            <v>3962187</v>
          </cell>
          <cell r="RM387">
            <v>45323</v>
          </cell>
          <cell r="RN387" t="str">
            <v>4062092</v>
          </cell>
          <cell r="RO387">
            <v>44941</v>
          </cell>
          <cell r="RP387" t="str">
            <v>4062043</v>
          </cell>
          <cell r="RQ387">
            <v>45323</v>
          </cell>
          <cell r="RR387" t="str">
            <v>4062100</v>
          </cell>
          <cell r="RS387">
            <v>45331</v>
          </cell>
          <cell r="RT387">
            <v>4062080</v>
          </cell>
          <cell r="RU387">
            <v>0</v>
          </cell>
          <cell r="RV387">
            <v>0</v>
          </cell>
        </row>
        <row r="388">
          <cell r="A388">
            <v>379</v>
          </cell>
          <cell r="B388">
            <v>45384</v>
          </cell>
          <cell r="C388" t="str">
            <v>HRB8025 AAI</v>
          </cell>
          <cell r="D388" t="str">
            <v>ARB80205</v>
          </cell>
          <cell r="E388" t="str">
            <v>THRB8205</v>
          </cell>
          <cell r="F388" t="str">
            <v>米国</v>
          </cell>
          <cell r="G388" t="str">
            <v>AAI</v>
          </cell>
          <cell r="H388" t="str">
            <v>制御盤</v>
          </cell>
          <cell r="I388" t="str">
            <v>南陵</v>
          </cell>
          <cell r="J388" t="str">
            <v>KD</v>
          </cell>
          <cell r="K388">
            <v>45372</v>
          </cell>
          <cell r="L388">
            <v>1</v>
          </cell>
          <cell r="M388">
            <v>1</v>
          </cell>
          <cell r="N388">
            <v>45373</v>
          </cell>
          <cell r="O388">
            <v>1</v>
          </cell>
          <cell r="P388">
            <v>45377</v>
          </cell>
          <cell r="Q388">
            <v>1</v>
          </cell>
          <cell r="R388">
            <v>45378</v>
          </cell>
          <cell r="S388">
            <v>1</v>
          </cell>
          <cell r="T388">
            <v>45380</v>
          </cell>
          <cell r="U388">
            <v>45379</v>
          </cell>
          <cell r="V388">
            <v>45381</v>
          </cell>
          <cell r="W388">
            <v>45380</v>
          </cell>
          <cell r="X388">
            <v>1</v>
          </cell>
          <cell r="Y388">
            <v>45388</v>
          </cell>
          <cell r="AA388">
            <v>45386</v>
          </cell>
          <cell r="AB388">
            <v>45387</v>
          </cell>
          <cell r="AC388" t="str">
            <v>45108</v>
          </cell>
          <cell r="AD388" t="str">
            <v>3962187</v>
          </cell>
          <cell r="AE388" t="str">
            <v>4062092</v>
          </cell>
          <cell r="AF388" t="str">
            <v>4062043</v>
          </cell>
          <cell r="AG388" t="str">
            <v>4062100</v>
          </cell>
          <cell r="CP388">
            <v>45108</v>
          </cell>
          <cell r="CQ388">
            <v>3962187</v>
          </cell>
          <cell r="CX388">
            <v>45323</v>
          </cell>
          <cell r="CY388">
            <v>4062092</v>
          </cell>
          <cell r="DP388">
            <v>44941</v>
          </cell>
          <cell r="DQ388">
            <v>4062043</v>
          </cell>
          <cell r="EB388">
            <v>45323</v>
          </cell>
          <cell r="EC388">
            <v>4062100</v>
          </cell>
          <cell r="EF388">
            <v>45331</v>
          </cell>
          <cell r="EG388">
            <v>4062080</v>
          </cell>
          <cell r="EM388">
            <v>45378</v>
          </cell>
          <cell r="EX388">
            <v>45323</v>
          </cell>
          <cell r="EY388">
            <v>4062104</v>
          </cell>
          <cell r="RC388">
            <v>45386</v>
          </cell>
          <cell r="RD388">
            <v>0</v>
          </cell>
          <cell r="RE388">
            <v>45108</v>
          </cell>
          <cell r="RF388">
            <v>45323</v>
          </cell>
          <cell r="RG388">
            <v>0</v>
          </cell>
          <cell r="RH388">
            <v>0</v>
          </cell>
          <cell r="RI388">
            <v>44941</v>
          </cell>
          <cell r="RJ388">
            <v>0</v>
          </cell>
          <cell r="RK388">
            <v>45108</v>
          </cell>
          <cell r="RL388" t="str">
            <v>3962187</v>
          </cell>
          <cell r="RM388">
            <v>45323</v>
          </cell>
          <cell r="RN388" t="str">
            <v>4062092</v>
          </cell>
          <cell r="RO388">
            <v>44941</v>
          </cell>
          <cell r="RP388" t="str">
            <v>4062043</v>
          </cell>
          <cell r="RQ388">
            <v>45323</v>
          </cell>
          <cell r="RR388" t="str">
            <v>4062100</v>
          </cell>
          <cell r="RS388">
            <v>45331</v>
          </cell>
          <cell r="RT388">
            <v>4062080</v>
          </cell>
          <cell r="RU388">
            <v>0</v>
          </cell>
          <cell r="RV388">
            <v>0</v>
          </cell>
        </row>
        <row r="389">
          <cell r="A389">
            <v>380</v>
          </cell>
          <cell r="B389">
            <v>45384</v>
          </cell>
          <cell r="C389" t="str">
            <v>HRB8025 AAI</v>
          </cell>
          <cell r="D389" t="str">
            <v>ARB80206</v>
          </cell>
          <cell r="E389" t="str">
            <v>THRB8206</v>
          </cell>
          <cell r="F389" t="str">
            <v>米国</v>
          </cell>
          <cell r="G389" t="str">
            <v>AAI</v>
          </cell>
          <cell r="H389" t="str">
            <v>制御盤</v>
          </cell>
          <cell r="I389" t="str">
            <v>南陵</v>
          </cell>
          <cell r="J389" t="str">
            <v>KD</v>
          </cell>
          <cell r="K389">
            <v>45372</v>
          </cell>
          <cell r="L389">
            <v>1</v>
          </cell>
          <cell r="M389">
            <v>1</v>
          </cell>
          <cell r="N389">
            <v>45373</v>
          </cell>
          <cell r="O389">
            <v>1</v>
          </cell>
          <cell r="P389">
            <v>45377</v>
          </cell>
          <cell r="Q389">
            <v>1</v>
          </cell>
          <cell r="R389">
            <v>45378</v>
          </cell>
          <cell r="S389">
            <v>1</v>
          </cell>
          <cell r="T389">
            <v>45380</v>
          </cell>
          <cell r="U389">
            <v>45380</v>
          </cell>
          <cell r="V389">
            <v>45381</v>
          </cell>
          <cell r="W389">
            <v>45380</v>
          </cell>
          <cell r="X389">
            <v>1</v>
          </cell>
          <cell r="Y389">
            <v>45388</v>
          </cell>
          <cell r="AA389">
            <v>45386</v>
          </cell>
          <cell r="AB389">
            <v>45387</v>
          </cell>
          <cell r="AC389" t="str">
            <v>45108</v>
          </cell>
          <cell r="AD389" t="str">
            <v>3962187</v>
          </cell>
          <cell r="AE389" t="str">
            <v>4062092</v>
          </cell>
          <cell r="AF389" t="str">
            <v>4062043</v>
          </cell>
          <cell r="AG389" t="str">
            <v>4062100</v>
          </cell>
          <cell r="CP389">
            <v>45108</v>
          </cell>
          <cell r="CQ389">
            <v>3962187</v>
          </cell>
          <cell r="CX389">
            <v>45323</v>
          </cell>
          <cell r="CY389">
            <v>4062092</v>
          </cell>
          <cell r="DP389">
            <v>44941</v>
          </cell>
          <cell r="DQ389">
            <v>4062043</v>
          </cell>
          <cell r="EB389">
            <v>45323</v>
          </cell>
          <cell r="EC389">
            <v>4062100</v>
          </cell>
          <cell r="EF389">
            <v>45331</v>
          </cell>
          <cell r="EG389">
            <v>4062080</v>
          </cell>
          <cell r="EM389">
            <v>45386</v>
          </cell>
          <cell r="EX389">
            <v>45323</v>
          </cell>
          <cell r="EY389">
            <v>4062104</v>
          </cell>
          <cell r="RC389">
            <v>45386</v>
          </cell>
          <cell r="RD389">
            <v>0</v>
          </cell>
          <cell r="RE389">
            <v>45108</v>
          </cell>
          <cell r="RF389">
            <v>45323</v>
          </cell>
          <cell r="RG389">
            <v>0</v>
          </cell>
          <cell r="RH389">
            <v>0</v>
          </cell>
          <cell r="RI389">
            <v>44941</v>
          </cell>
          <cell r="RJ389">
            <v>0</v>
          </cell>
          <cell r="RK389">
            <v>45108</v>
          </cell>
          <cell r="RL389" t="str">
            <v>3962187</v>
          </cell>
          <cell r="RM389">
            <v>45323</v>
          </cell>
          <cell r="RN389" t="str">
            <v>4062092</v>
          </cell>
          <cell r="RO389">
            <v>44941</v>
          </cell>
          <cell r="RP389" t="str">
            <v>4062043</v>
          </cell>
          <cell r="RQ389">
            <v>45323</v>
          </cell>
          <cell r="RR389" t="str">
            <v>4062100</v>
          </cell>
          <cell r="RS389">
            <v>45331</v>
          </cell>
          <cell r="RT389">
            <v>4062080</v>
          </cell>
          <cell r="RU389">
            <v>0</v>
          </cell>
          <cell r="RV389">
            <v>0</v>
          </cell>
        </row>
        <row r="390">
          <cell r="A390">
            <v>381</v>
          </cell>
          <cell r="B390">
            <v>45384</v>
          </cell>
          <cell r="C390" t="str">
            <v>HRB8025 AAI</v>
          </cell>
          <cell r="D390" t="str">
            <v>ARB80207</v>
          </cell>
          <cell r="E390" t="str">
            <v>THRB8207</v>
          </cell>
          <cell r="F390" t="str">
            <v>米国</v>
          </cell>
          <cell r="G390" t="str">
            <v>AAI</v>
          </cell>
          <cell r="H390" t="str">
            <v>制御盤</v>
          </cell>
          <cell r="I390" t="str">
            <v>南陵</v>
          </cell>
          <cell r="J390" t="str">
            <v>KD</v>
          </cell>
          <cell r="K390">
            <v>45373</v>
          </cell>
          <cell r="L390">
            <v>1</v>
          </cell>
          <cell r="M390">
            <v>1</v>
          </cell>
          <cell r="N390">
            <v>45374</v>
          </cell>
          <cell r="O390">
            <v>1</v>
          </cell>
          <cell r="P390">
            <v>45378</v>
          </cell>
          <cell r="Q390">
            <v>1</v>
          </cell>
          <cell r="R390">
            <v>45379</v>
          </cell>
          <cell r="S390">
            <v>1</v>
          </cell>
          <cell r="T390">
            <v>45381</v>
          </cell>
          <cell r="U390">
            <v>45380</v>
          </cell>
          <cell r="V390">
            <v>45384</v>
          </cell>
          <cell r="W390">
            <v>45381</v>
          </cell>
          <cell r="X390">
            <v>1</v>
          </cell>
          <cell r="Y390">
            <v>45388</v>
          </cell>
          <cell r="AA390">
            <v>45386</v>
          </cell>
          <cell r="AB390">
            <v>45387</v>
          </cell>
          <cell r="AC390" t="str">
            <v>45108</v>
          </cell>
          <cell r="AD390" t="str">
            <v>3962187</v>
          </cell>
          <cell r="AE390" t="str">
            <v>4062092</v>
          </cell>
          <cell r="AF390" t="str">
            <v>4062043</v>
          </cell>
          <cell r="AG390" t="str">
            <v>4062100</v>
          </cell>
          <cell r="CP390">
            <v>45108</v>
          </cell>
          <cell r="CQ390">
            <v>3962187</v>
          </cell>
          <cell r="CX390">
            <v>45323</v>
          </cell>
          <cell r="CY390">
            <v>4062092</v>
          </cell>
          <cell r="DP390">
            <v>44941</v>
          </cell>
          <cell r="DQ390">
            <v>4062043</v>
          </cell>
          <cell r="EB390">
            <v>45323</v>
          </cell>
          <cell r="EC390">
            <v>4062100</v>
          </cell>
          <cell r="EF390">
            <v>45338</v>
          </cell>
          <cell r="EG390">
            <v>4062082</v>
          </cell>
          <cell r="EM390">
            <v>45386</v>
          </cell>
          <cell r="EX390">
            <v>45323</v>
          </cell>
          <cell r="EY390">
            <v>4062104</v>
          </cell>
          <cell r="RC390">
            <v>45386</v>
          </cell>
          <cell r="RD390">
            <v>0</v>
          </cell>
          <cell r="RE390">
            <v>45108</v>
          </cell>
          <cell r="RF390">
            <v>45323</v>
          </cell>
          <cell r="RG390">
            <v>0</v>
          </cell>
          <cell r="RH390">
            <v>0</v>
          </cell>
          <cell r="RI390">
            <v>44941</v>
          </cell>
          <cell r="RJ390">
            <v>0</v>
          </cell>
          <cell r="RK390">
            <v>45108</v>
          </cell>
          <cell r="RL390" t="str">
            <v>3962187</v>
          </cell>
          <cell r="RM390">
            <v>45323</v>
          </cell>
          <cell r="RN390" t="str">
            <v>4062092</v>
          </cell>
          <cell r="RO390">
            <v>44941</v>
          </cell>
          <cell r="RP390" t="str">
            <v>4062043</v>
          </cell>
          <cell r="RQ390">
            <v>45323</v>
          </cell>
          <cell r="RR390" t="str">
            <v>4062100</v>
          </cell>
          <cell r="RS390">
            <v>45338</v>
          </cell>
          <cell r="RT390">
            <v>4062082</v>
          </cell>
          <cell r="RU390">
            <v>0</v>
          </cell>
          <cell r="RV390">
            <v>0</v>
          </cell>
        </row>
        <row r="391">
          <cell r="A391">
            <v>382</v>
          </cell>
          <cell r="B391">
            <v>45384</v>
          </cell>
          <cell r="C391" t="str">
            <v>HRB8025 AAI</v>
          </cell>
          <cell r="D391" t="str">
            <v>ARB80208</v>
          </cell>
          <cell r="E391" t="str">
            <v>THRB8208</v>
          </cell>
          <cell r="F391" t="str">
            <v>米国</v>
          </cell>
          <cell r="G391" t="str">
            <v>AAI</v>
          </cell>
          <cell r="H391" t="str">
            <v>制御盤</v>
          </cell>
          <cell r="I391" t="str">
            <v>南陵</v>
          </cell>
          <cell r="J391" t="str">
            <v>KD</v>
          </cell>
          <cell r="K391">
            <v>45373</v>
          </cell>
          <cell r="L391">
            <v>1</v>
          </cell>
          <cell r="M391">
            <v>1</v>
          </cell>
          <cell r="N391">
            <v>45374</v>
          </cell>
          <cell r="O391">
            <v>1</v>
          </cell>
          <cell r="P391">
            <v>45378</v>
          </cell>
          <cell r="Q391">
            <v>1</v>
          </cell>
          <cell r="R391">
            <v>45379</v>
          </cell>
          <cell r="S391">
            <v>1</v>
          </cell>
          <cell r="T391">
            <v>45381</v>
          </cell>
          <cell r="U391">
            <v>45381</v>
          </cell>
          <cell r="V391">
            <v>45384</v>
          </cell>
          <cell r="W391">
            <v>45384</v>
          </cell>
          <cell r="X391">
            <v>1</v>
          </cell>
          <cell r="Y391">
            <v>45388</v>
          </cell>
          <cell r="AA391">
            <v>45386</v>
          </cell>
          <cell r="AB391">
            <v>45387</v>
          </cell>
          <cell r="AC391" t="str">
            <v>45108</v>
          </cell>
          <cell r="AD391" t="str">
            <v>3962187</v>
          </cell>
          <cell r="AE391" t="str">
            <v>4062092</v>
          </cell>
          <cell r="AF391" t="str">
            <v>4062043</v>
          </cell>
          <cell r="AG391" t="str">
            <v>4062100</v>
          </cell>
          <cell r="CP391">
            <v>45108</v>
          </cell>
          <cell r="CQ391">
            <v>3962187</v>
          </cell>
          <cell r="CX391">
            <v>45323</v>
          </cell>
          <cell r="CY391">
            <v>4062092</v>
          </cell>
          <cell r="DP391">
            <v>44941</v>
          </cell>
          <cell r="DQ391">
            <v>4062043</v>
          </cell>
          <cell r="EB391">
            <v>45323</v>
          </cell>
          <cell r="EC391">
            <v>4062100</v>
          </cell>
          <cell r="EF391">
            <v>45338</v>
          </cell>
          <cell r="EG391">
            <v>4062082</v>
          </cell>
          <cell r="EM391">
            <v>45386</v>
          </cell>
          <cell r="EX391">
            <v>45323</v>
          </cell>
          <cell r="EY391">
            <v>4062104</v>
          </cell>
          <cell r="RC391">
            <v>45386</v>
          </cell>
          <cell r="RD391">
            <v>0</v>
          </cell>
          <cell r="RE391">
            <v>45108</v>
          </cell>
          <cell r="RF391">
            <v>45323</v>
          </cell>
          <cell r="RG391">
            <v>0</v>
          </cell>
          <cell r="RH391">
            <v>0</v>
          </cell>
          <cell r="RI391">
            <v>44941</v>
          </cell>
          <cell r="RJ391">
            <v>0</v>
          </cell>
          <cell r="RK391">
            <v>45108</v>
          </cell>
          <cell r="RL391" t="str">
            <v>3962187</v>
          </cell>
          <cell r="RM391">
            <v>45323</v>
          </cell>
          <cell r="RN391" t="str">
            <v>4062092</v>
          </cell>
          <cell r="RO391">
            <v>44941</v>
          </cell>
          <cell r="RP391" t="str">
            <v>4062043</v>
          </cell>
          <cell r="RQ391">
            <v>45323</v>
          </cell>
          <cell r="RR391" t="str">
            <v>4062100</v>
          </cell>
          <cell r="RS391">
            <v>45338</v>
          </cell>
          <cell r="RT391">
            <v>4062082</v>
          </cell>
          <cell r="RU391">
            <v>0</v>
          </cell>
          <cell r="RV391">
            <v>0</v>
          </cell>
        </row>
        <row r="392">
          <cell r="A392">
            <v>383</v>
          </cell>
          <cell r="B392">
            <v>45384</v>
          </cell>
          <cell r="C392" t="str">
            <v>HRB8025 AAI</v>
          </cell>
          <cell r="D392" t="str">
            <v>ARB80209</v>
          </cell>
          <cell r="E392" t="str">
            <v>THRB8209</v>
          </cell>
          <cell r="F392" t="str">
            <v>米国</v>
          </cell>
          <cell r="G392" t="str">
            <v>AAI</v>
          </cell>
          <cell r="H392" t="str">
            <v>制御盤</v>
          </cell>
          <cell r="I392" t="str">
            <v>南陵</v>
          </cell>
          <cell r="J392" t="str">
            <v>KD</v>
          </cell>
          <cell r="K392">
            <v>45374</v>
          </cell>
          <cell r="L392">
            <v>1</v>
          </cell>
          <cell r="M392">
            <v>1</v>
          </cell>
          <cell r="N392">
            <v>45377</v>
          </cell>
          <cell r="O392">
            <v>1</v>
          </cell>
          <cell r="P392">
            <v>45379</v>
          </cell>
          <cell r="Q392">
            <v>1</v>
          </cell>
          <cell r="R392">
            <v>45380</v>
          </cell>
          <cell r="S392">
            <v>1</v>
          </cell>
          <cell r="T392">
            <v>45384</v>
          </cell>
          <cell r="U392">
            <v>45381</v>
          </cell>
          <cell r="V392">
            <v>45385</v>
          </cell>
          <cell r="W392">
            <v>45384</v>
          </cell>
          <cell r="X392">
            <v>1</v>
          </cell>
          <cell r="Y392">
            <v>45388</v>
          </cell>
          <cell r="AA392">
            <v>45386</v>
          </cell>
          <cell r="AB392">
            <v>45387</v>
          </cell>
          <cell r="AC392" t="str">
            <v>45108</v>
          </cell>
          <cell r="AD392" t="str">
            <v>3962187</v>
          </cell>
          <cell r="AE392" t="str">
            <v>4062092</v>
          </cell>
          <cell r="AF392" t="str">
            <v>4062043</v>
          </cell>
          <cell r="AG392" t="str">
            <v>4062100</v>
          </cell>
          <cell r="CP392">
            <v>45108</v>
          </cell>
          <cell r="CQ392">
            <v>3962187</v>
          </cell>
          <cell r="CX392">
            <v>45323</v>
          </cell>
          <cell r="CY392">
            <v>4062092</v>
          </cell>
          <cell r="DP392">
            <v>44941</v>
          </cell>
          <cell r="DQ392">
            <v>4062043</v>
          </cell>
          <cell r="EB392">
            <v>45323</v>
          </cell>
          <cell r="EC392">
            <v>4062100</v>
          </cell>
          <cell r="EF392">
            <v>45338</v>
          </cell>
          <cell r="EG392">
            <v>4062082</v>
          </cell>
          <cell r="EM392">
            <v>45386</v>
          </cell>
          <cell r="EX392">
            <v>45323</v>
          </cell>
          <cell r="EY392">
            <v>4062104</v>
          </cell>
          <cell r="RC392">
            <v>45386</v>
          </cell>
          <cell r="RD392">
            <v>0</v>
          </cell>
          <cell r="RE392">
            <v>45108</v>
          </cell>
          <cell r="RF392">
            <v>45323</v>
          </cell>
          <cell r="RG392">
            <v>0</v>
          </cell>
          <cell r="RH392">
            <v>0</v>
          </cell>
          <cell r="RI392">
            <v>44941</v>
          </cell>
          <cell r="RJ392">
            <v>0</v>
          </cell>
          <cell r="RK392">
            <v>45108</v>
          </cell>
          <cell r="RL392" t="str">
            <v>3962187</v>
          </cell>
          <cell r="RM392">
            <v>45323</v>
          </cell>
          <cell r="RN392" t="str">
            <v>4062092</v>
          </cell>
          <cell r="RO392">
            <v>44941</v>
          </cell>
          <cell r="RP392" t="str">
            <v>4062043</v>
          </cell>
          <cell r="RQ392">
            <v>45323</v>
          </cell>
          <cell r="RR392" t="str">
            <v>4062100</v>
          </cell>
          <cell r="RS392">
            <v>45338</v>
          </cell>
          <cell r="RT392">
            <v>4062082</v>
          </cell>
          <cell r="RU392">
            <v>0</v>
          </cell>
          <cell r="RV392">
            <v>0</v>
          </cell>
        </row>
        <row r="393">
          <cell r="A393">
            <v>384</v>
          </cell>
          <cell r="B393">
            <v>45384</v>
          </cell>
          <cell r="C393" t="str">
            <v>HRB8025 AAI</v>
          </cell>
          <cell r="D393" t="str">
            <v>ARB80210</v>
          </cell>
          <cell r="E393" t="str">
            <v>THRB8210</v>
          </cell>
          <cell r="F393" t="str">
            <v>米国</v>
          </cell>
          <cell r="G393" t="str">
            <v>AAI</v>
          </cell>
          <cell r="H393" t="str">
            <v>制御盤</v>
          </cell>
          <cell r="I393" t="str">
            <v>南陵</v>
          </cell>
          <cell r="J393" t="str">
            <v>KD</v>
          </cell>
          <cell r="K393">
            <v>45374</v>
          </cell>
          <cell r="L393">
            <v>1</v>
          </cell>
          <cell r="M393">
            <v>1</v>
          </cell>
          <cell r="N393">
            <v>45377</v>
          </cell>
          <cell r="O393">
            <v>1</v>
          </cell>
          <cell r="P393">
            <v>45379</v>
          </cell>
          <cell r="Q393">
            <v>1</v>
          </cell>
          <cell r="R393">
            <v>45380</v>
          </cell>
          <cell r="S393">
            <v>1</v>
          </cell>
          <cell r="T393">
            <v>45384</v>
          </cell>
          <cell r="U393">
            <v>45384</v>
          </cell>
          <cell r="V393">
            <v>45385</v>
          </cell>
          <cell r="W393">
            <v>45385</v>
          </cell>
          <cell r="X393">
            <v>1</v>
          </cell>
          <cell r="Y393">
            <v>45388</v>
          </cell>
          <cell r="AA393">
            <v>45386</v>
          </cell>
          <cell r="AB393">
            <v>45387</v>
          </cell>
          <cell r="AC393" t="str">
            <v>45176</v>
          </cell>
          <cell r="AD393" t="str">
            <v>3962280</v>
          </cell>
          <cell r="AE393" t="str">
            <v>4062092</v>
          </cell>
          <cell r="AF393" t="str">
            <v>4062043</v>
          </cell>
          <cell r="AG393" t="str">
            <v>4062100</v>
          </cell>
          <cell r="CP393">
            <v>45176</v>
          </cell>
          <cell r="CQ393">
            <v>3962280</v>
          </cell>
          <cell r="CX393">
            <v>45323</v>
          </cell>
          <cell r="CY393">
            <v>4062092</v>
          </cell>
          <cell r="DP393">
            <v>44941</v>
          </cell>
          <cell r="DQ393">
            <v>4062043</v>
          </cell>
          <cell r="EB393">
            <v>45323</v>
          </cell>
          <cell r="EC393">
            <v>4062100</v>
          </cell>
          <cell r="EF393">
            <v>45338</v>
          </cell>
          <cell r="EG393">
            <v>4062082</v>
          </cell>
          <cell r="EM393">
            <v>45386</v>
          </cell>
          <cell r="EX393">
            <v>45323</v>
          </cell>
          <cell r="EY393">
            <v>4062104</v>
          </cell>
          <cell r="RC393">
            <v>45386</v>
          </cell>
          <cell r="RD393">
            <v>0</v>
          </cell>
          <cell r="RE393">
            <v>45176</v>
          </cell>
          <cell r="RF393">
            <v>45323</v>
          </cell>
          <cell r="RG393">
            <v>0</v>
          </cell>
          <cell r="RH393">
            <v>0</v>
          </cell>
          <cell r="RI393">
            <v>44941</v>
          </cell>
          <cell r="RJ393">
            <v>0</v>
          </cell>
          <cell r="RK393">
            <v>45176</v>
          </cell>
          <cell r="RL393" t="str">
            <v>3962280</v>
          </cell>
          <cell r="RM393">
            <v>45323</v>
          </cell>
          <cell r="RN393" t="str">
            <v>4062092</v>
          </cell>
          <cell r="RO393">
            <v>44941</v>
          </cell>
          <cell r="RP393" t="str">
            <v>4062043</v>
          </cell>
          <cell r="RQ393">
            <v>45323</v>
          </cell>
          <cell r="RR393" t="str">
            <v>4062100</v>
          </cell>
          <cell r="RS393">
            <v>45338</v>
          </cell>
          <cell r="RT393">
            <v>4062082</v>
          </cell>
          <cell r="RU393">
            <v>0</v>
          </cell>
          <cell r="RV393">
            <v>0</v>
          </cell>
        </row>
        <row r="394">
          <cell r="A394">
            <v>385</v>
          </cell>
          <cell r="B394">
            <v>45384</v>
          </cell>
          <cell r="C394" t="str">
            <v>HRB1003 AAI</v>
          </cell>
          <cell r="D394" t="str">
            <v>ARB10352</v>
          </cell>
          <cell r="E394" t="str">
            <v>THRB1352</v>
          </cell>
          <cell r="F394" t="str">
            <v>米国</v>
          </cell>
          <cell r="G394" t="str">
            <v>AAI</v>
          </cell>
          <cell r="H394" t="str">
            <v>制御盤</v>
          </cell>
          <cell r="I394" t="str">
            <v>南陵</v>
          </cell>
          <cell r="J394" t="str">
            <v>KD</v>
          </cell>
          <cell r="K394">
            <v>45377</v>
          </cell>
          <cell r="L394">
            <v>1</v>
          </cell>
          <cell r="M394">
            <v>1</v>
          </cell>
          <cell r="N394">
            <v>45378</v>
          </cell>
          <cell r="O394">
            <v>1</v>
          </cell>
          <cell r="P394">
            <v>45380</v>
          </cell>
          <cell r="Q394">
            <v>1</v>
          </cell>
          <cell r="R394">
            <v>45381</v>
          </cell>
          <cell r="S394">
            <v>1</v>
          </cell>
          <cell r="T394">
            <v>45385</v>
          </cell>
          <cell r="U394">
            <v>45384</v>
          </cell>
          <cell r="V394">
            <v>45386</v>
          </cell>
          <cell r="W394">
            <v>45385</v>
          </cell>
          <cell r="X394">
            <v>1</v>
          </cell>
          <cell r="Y394">
            <v>45388</v>
          </cell>
          <cell r="AA394">
            <v>45391</v>
          </cell>
          <cell r="AB394">
            <v>45392</v>
          </cell>
          <cell r="AC394" t="str">
            <v>45206</v>
          </cell>
          <cell r="AD394" t="str">
            <v>3962303</v>
          </cell>
          <cell r="AE394" t="str">
            <v>4062092</v>
          </cell>
          <cell r="AF394" t="str">
            <v>4062043</v>
          </cell>
          <cell r="AG394" t="str">
            <v>4062100</v>
          </cell>
          <cell r="CP394">
            <v>45206</v>
          </cell>
          <cell r="CQ394">
            <v>3962303</v>
          </cell>
          <cell r="CX394">
            <v>45323</v>
          </cell>
          <cell r="CY394">
            <v>4062092</v>
          </cell>
          <cell r="DP394">
            <v>44941</v>
          </cell>
          <cell r="DQ394">
            <v>4062043</v>
          </cell>
          <cell r="EB394">
            <v>45323</v>
          </cell>
          <cell r="EC394">
            <v>4062100</v>
          </cell>
          <cell r="EF394">
            <v>45338</v>
          </cell>
          <cell r="EG394">
            <v>4062082</v>
          </cell>
          <cell r="EM394">
            <v>45386</v>
          </cell>
          <cell r="EX394">
            <v>45323</v>
          </cell>
          <cell r="EY394">
            <v>4062104</v>
          </cell>
          <cell r="RC394">
            <v>45391</v>
          </cell>
          <cell r="RD394">
            <v>0</v>
          </cell>
          <cell r="RE394">
            <v>45206</v>
          </cell>
          <cell r="RF394">
            <v>45323</v>
          </cell>
          <cell r="RG394">
            <v>0</v>
          </cell>
          <cell r="RH394">
            <v>0</v>
          </cell>
          <cell r="RI394">
            <v>44941</v>
          </cell>
          <cell r="RJ394">
            <v>0</v>
          </cell>
          <cell r="RK394">
            <v>45206</v>
          </cell>
          <cell r="RL394" t="str">
            <v>3962303</v>
          </cell>
          <cell r="RM394">
            <v>45323</v>
          </cell>
          <cell r="RN394" t="str">
            <v>4062092</v>
          </cell>
          <cell r="RO394">
            <v>44941</v>
          </cell>
          <cell r="RP394" t="str">
            <v>4062043</v>
          </cell>
          <cell r="RQ394">
            <v>45323</v>
          </cell>
          <cell r="RR394" t="str">
            <v>4062100</v>
          </cell>
          <cell r="RS394">
            <v>45338</v>
          </cell>
          <cell r="RT394">
            <v>4062082</v>
          </cell>
          <cell r="RU394">
            <v>0</v>
          </cell>
          <cell r="RV394">
            <v>0</v>
          </cell>
        </row>
        <row r="395">
          <cell r="A395">
            <v>386</v>
          </cell>
          <cell r="B395">
            <v>45414</v>
          </cell>
          <cell r="C395" t="str">
            <v xml:space="preserve">HRB3503  </v>
          </cell>
          <cell r="D395" t="str">
            <v>35035004 </v>
          </cell>
          <cell r="E395">
            <v>373733</v>
          </cell>
          <cell r="F395" t="str">
            <v>日本</v>
          </cell>
          <cell r="G395" t="str">
            <v>㈱たつみ</v>
          </cell>
          <cell r="H395" t="str">
            <v>制御盤</v>
          </cell>
          <cell r="I395" t="str">
            <v>南陵</v>
          </cell>
          <cell r="J395" t="str">
            <v>富士宮</v>
          </cell>
          <cell r="K395">
            <v>45378</v>
          </cell>
          <cell r="L395">
            <v>1</v>
          </cell>
          <cell r="M395">
            <v>1</v>
          </cell>
          <cell r="N395">
            <v>45384</v>
          </cell>
          <cell r="O395">
            <v>1</v>
          </cell>
          <cell r="P395">
            <v>45386</v>
          </cell>
          <cell r="Q395">
            <v>1</v>
          </cell>
          <cell r="R395">
            <v>45387</v>
          </cell>
          <cell r="S395">
            <v>1</v>
          </cell>
          <cell r="T395">
            <v>45388</v>
          </cell>
          <cell r="U395">
            <v>45388</v>
          </cell>
          <cell r="V395">
            <v>45393</v>
          </cell>
          <cell r="W395">
            <v>45393</v>
          </cell>
          <cell r="X395">
            <v>1</v>
          </cell>
          <cell r="Y395">
            <v>45395</v>
          </cell>
          <cell r="Z395">
            <v>45395</v>
          </cell>
          <cell r="AC395" t="str">
            <v>45370</v>
          </cell>
          <cell r="AD395" t="str">
            <v>4062157</v>
          </cell>
          <cell r="AE395" t="str">
            <v>4062157</v>
          </cell>
          <cell r="AF395" t="str">
            <v>4062157</v>
          </cell>
          <cell r="AG395" t="str">
            <v>4062157</v>
          </cell>
          <cell r="CL395">
            <v>45370</v>
          </cell>
          <cell r="CM395">
            <v>4062157</v>
          </cell>
          <cell r="DB395">
            <v>45370</v>
          </cell>
          <cell r="DC395">
            <v>4062157</v>
          </cell>
          <cell r="DL395">
            <v>45370</v>
          </cell>
          <cell r="DM395">
            <v>4062157</v>
          </cell>
          <cell r="DZ395">
            <v>45370</v>
          </cell>
          <cell r="EA395">
            <v>4062157</v>
          </cell>
          <cell r="EJ395">
            <v>45370</v>
          </cell>
          <cell r="EK395">
            <v>4062157</v>
          </cell>
          <cell r="GU395">
            <v>45370</v>
          </cell>
          <cell r="GV395">
            <v>4062158</v>
          </cell>
          <cell r="GW395">
            <v>44936</v>
          </cell>
          <cell r="GX395">
            <v>4062059</v>
          </cell>
          <cell r="HE395" t="str">
            <v>●</v>
          </cell>
          <cell r="HF395" t="str">
            <v>4062157</v>
          </cell>
          <cell r="RC395">
            <v>45395</v>
          </cell>
          <cell r="RD395">
            <v>0</v>
          </cell>
          <cell r="RE395">
            <v>0</v>
          </cell>
          <cell r="RF395">
            <v>0</v>
          </cell>
          <cell r="RG395">
            <v>0</v>
          </cell>
          <cell r="RH395">
            <v>0</v>
          </cell>
          <cell r="RI395">
            <v>0</v>
          </cell>
          <cell r="RJ395">
            <v>45370</v>
          </cell>
          <cell r="RK395">
            <v>0</v>
          </cell>
          <cell r="RL395">
            <v>0</v>
          </cell>
          <cell r="RM395">
            <v>0</v>
          </cell>
          <cell r="RN395">
            <v>0</v>
          </cell>
          <cell r="RO395">
            <v>0</v>
          </cell>
          <cell r="RP395">
            <v>0</v>
          </cell>
          <cell r="RQ395">
            <v>0</v>
          </cell>
          <cell r="RR395">
            <v>0</v>
          </cell>
          <cell r="RS395">
            <v>0</v>
          </cell>
          <cell r="RT395">
            <v>0</v>
          </cell>
          <cell r="RU395">
            <v>45370</v>
          </cell>
          <cell r="RV395" t="str">
            <v>4062157</v>
          </cell>
        </row>
        <row r="396">
          <cell r="A396">
            <v>387</v>
          </cell>
          <cell r="B396">
            <v>45384</v>
          </cell>
          <cell r="C396" t="str">
            <v>HRB1003 AAI</v>
          </cell>
          <cell r="D396" t="str">
            <v>ARB10353</v>
          </cell>
          <cell r="E396" t="str">
            <v>THRB1353</v>
          </cell>
          <cell r="F396" t="str">
            <v>米国</v>
          </cell>
          <cell r="G396" t="str">
            <v>AAI</v>
          </cell>
          <cell r="H396" t="str">
            <v>制御盤</v>
          </cell>
          <cell r="I396" t="str">
            <v>南陵</v>
          </cell>
          <cell r="J396" t="str">
            <v>KD</v>
          </cell>
          <cell r="K396">
            <v>45377</v>
          </cell>
          <cell r="L396">
            <v>1</v>
          </cell>
          <cell r="M396">
            <v>1</v>
          </cell>
          <cell r="N396">
            <v>45378</v>
          </cell>
          <cell r="O396">
            <v>1</v>
          </cell>
          <cell r="P396">
            <v>45380</v>
          </cell>
          <cell r="Q396">
            <v>1</v>
          </cell>
          <cell r="R396">
            <v>45381</v>
          </cell>
          <cell r="S396">
            <v>1</v>
          </cell>
          <cell r="T396">
            <v>45385</v>
          </cell>
          <cell r="U396">
            <v>45385</v>
          </cell>
          <cell r="V396">
            <v>45386</v>
          </cell>
          <cell r="W396">
            <v>45386</v>
          </cell>
          <cell r="X396">
            <v>1</v>
          </cell>
          <cell r="Y396">
            <v>45388</v>
          </cell>
          <cell r="AA396">
            <v>45391</v>
          </cell>
          <cell r="AB396">
            <v>45392</v>
          </cell>
          <cell r="AC396" t="str">
            <v>45206</v>
          </cell>
          <cell r="AD396" t="str">
            <v>3962303</v>
          </cell>
          <cell r="AE396" t="str">
            <v>4062092</v>
          </cell>
          <cell r="AF396" t="str">
            <v>4062043</v>
          </cell>
          <cell r="AG396" t="str">
            <v>4062100</v>
          </cell>
          <cell r="CP396">
            <v>45206</v>
          </cell>
          <cell r="CQ396">
            <v>3962303</v>
          </cell>
          <cell r="CX396">
            <v>45323</v>
          </cell>
          <cell r="CY396">
            <v>4062092</v>
          </cell>
          <cell r="DP396">
            <v>44941</v>
          </cell>
          <cell r="DQ396">
            <v>4062043</v>
          </cell>
          <cell r="EB396">
            <v>45323</v>
          </cell>
          <cell r="EC396">
            <v>4062100</v>
          </cell>
          <cell r="EF396">
            <v>45338</v>
          </cell>
          <cell r="EG396">
            <v>4062082</v>
          </cell>
          <cell r="EM396">
            <v>45386</v>
          </cell>
          <cell r="EX396">
            <v>45323</v>
          </cell>
          <cell r="EY396">
            <v>4062104</v>
          </cell>
          <cell r="RC396">
            <v>45391</v>
          </cell>
          <cell r="RD396">
            <v>0</v>
          </cell>
          <cell r="RE396">
            <v>45206</v>
          </cell>
          <cell r="RF396">
            <v>45323</v>
          </cell>
          <cell r="RG396">
            <v>0</v>
          </cell>
          <cell r="RH396">
            <v>0</v>
          </cell>
          <cell r="RI396">
            <v>44941</v>
          </cell>
          <cell r="RJ396">
            <v>0</v>
          </cell>
          <cell r="RK396">
            <v>45206</v>
          </cell>
          <cell r="RL396" t="str">
            <v>3962303</v>
          </cell>
          <cell r="RM396">
            <v>45323</v>
          </cell>
          <cell r="RN396" t="str">
            <v>4062092</v>
          </cell>
          <cell r="RO396">
            <v>44941</v>
          </cell>
          <cell r="RP396" t="str">
            <v>4062043</v>
          </cell>
          <cell r="RQ396">
            <v>45323</v>
          </cell>
          <cell r="RR396" t="str">
            <v>4062100</v>
          </cell>
          <cell r="RS396">
            <v>45338</v>
          </cell>
          <cell r="RT396">
            <v>4062082</v>
          </cell>
          <cell r="RU396">
            <v>0</v>
          </cell>
          <cell r="RV396">
            <v>0</v>
          </cell>
        </row>
        <row r="397">
          <cell r="A397">
            <v>388</v>
          </cell>
          <cell r="B397">
            <v>45384</v>
          </cell>
          <cell r="C397" t="str">
            <v>HRB1003 AAI AC</v>
          </cell>
          <cell r="D397" t="str">
            <v>ARB10376</v>
          </cell>
          <cell r="E397" t="str">
            <v>THRB1376</v>
          </cell>
          <cell r="F397" t="str">
            <v>米国</v>
          </cell>
          <cell r="G397" t="str">
            <v>AAI</v>
          </cell>
          <cell r="H397" t="str">
            <v>制御盤</v>
          </cell>
          <cell r="I397" t="str">
            <v>南陵</v>
          </cell>
          <cell r="J397" t="str">
            <v>KD</v>
          </cell>
          <cell r="K397">
            <v>45378</v>
          </cell>
          <cell r="L397">
            <v>1</v>
          </cell>
          <cell r="M397">
            <v>1</v>
          </cell>
          <cell r="N397">
            <v>45379</v>
          </cell>
          <cell r="O397">
            <v>1</v>
          </cell>
          <cell r="P397">
            <v>45380</v>
          </cell>
          <cell r="Q397">
            <v>1</v>
          </cell>
          <cell r="R397">
            <v>45381</v>
          </cell>
          <cell r="S397">
            <v>1</v>
          </cell>
          <cell r="T397">
            <v>45385</v>
          </cell>
          <cell r="U397">
            <v>45385</v>
          </cell>
          <cell r="V397">
            <v>45386</v>
          </cell>
          <cell r="W397">
            <v>45386</v>
          </cell>
          <cell r="X397">
            <v>1</v>
          </cell>
          <cell r="Y397">
            <v>45395</v>
          </cell>
          <cell r="AA397">
            <v>45391</v>
          </cell>
          <cell r="AB397">
            <v>45392</v>
          </cell>
          <cell r="AC397" t="str">
            <v>45206</v>
          </cell>
          <cell r="AD397" t="str">
            <v>3962303</v>
          </cell>
          <cell r="AE397" t="str">
            <v>4062092</v>
          </cell>
          <cell r="AF397" t="str">
            <v>4062043</v>
          </cell>
          <cell r="AG397" t="str">
            <v>4062100</v>
          </cell>
          <cell r="CP397">
            <v>45206</v>
          </cell>
          <cell r="CQ397">
            <v>3962303</v>
          </cell>
          <cell r="CX397">
            <v>45323</v>
          </cell>
          <cell r="CY397">
            <v>4062092</v>
          </cell>
          <cell r="DP397">
            <v>44941</v>
          </cell>
          <cell r="DQ397">
            <v>4062043</v>
          </cell>
          <cell r="EB397">
            <v>45323</v>
          </cell>
          <cell r="EC397">
            <v>4062100</v>
          </cell>
          <cell r="EF397">
            <v>45338</v>
          </cell>
          <cell r="EG397">
            <v>4062082</v>
          </cell>
          <cell r="EM397">
            <v>45386</v>
          </cell>
          <cell r="EN397">
            <v>44958</v>
          </cell>
          <cell r="EO397">
            <v>4062101</v>
          </cell>
          <cell r="EX397">
            <v>45323</v>
          </cell>
          <cell r="EY397">
            <v>4062104</v>
          </cell>
          <cell r="RC397">
            <v>45391</v>
          </cell>
          <cell r="RD397">
            <v>0</v>
          </cell>
          <cell r="RE397">
            <v>45206</v>
          </cell>
          <cell r="RF397">
            <v>45323</v>
          </cell>
          <cell r="RG397">
            <v>0</v>
          </cell>
          <cell r="RH397">
            <v>0</v>
          </cell>
          <cell r="RI397">
            <v>44941</v>
          </cell>
          <cell r="RJ397">
            <v>0</v>
          </cell>
          <cell r="RK397">
            <v>45206</v>
          </cell>
          <cell r="RL397" t="str">
            <v>3962303</v>
          </cell>
          <cell r="RM397">
            <v>45323</v>
          </cell>
          <cell r="RN397" t="str">
            <v>4062092</v>
          </cell>
          <cell r="RO397">
            <v>44941</v>
          </cell>
          <cell r="RP397" t="str">
            <v>4062043</v>
          </cell>
          <cell r="RQ397">
            <v>45323</v>
          </cell>
          <cell r="RR397" t="str">
            <v>4062100</v>
          </cell>
          <cell r="RS397">
            <v>45338</v>
          </cell>
          <cell r="RT397">
            <v>4062082</v>
          </cell>
          <cell r="RU397">
            <v>0</v>
          </cell>
          <cell r="RV397">
            <v>0</v>
          </cell>
        </row>
        <row r="398">
          <cell r="A398">
            <v>389</v>
          </cell>
          <cell r="B398">
            <v>45384</v>
          </cell>
          <cell r="C398" t="str">
            <v>HRB1003 AAI AC</v>
          </cell>
          <cell r="D398" t="str">
            <v>ARB10377</v>
          </cell>
          <cell r="E398" t="str">
            <v>THRB1377</v>
          </cell>
          <cell r="F398" t="str">
            <v>米国</v>
          </cell>
          <cell r="G398" t="str">
            <v>AAI</v>
          </cell>
          <cell r="H398" t="str">
            <v>制御盤</v>
          </cell>
          <cell r="I398" t="str">
            <v>南陵</v>
          </cell>
          <cell r="J398" t="str">
            <v>KD</v>
          </cell>
          <cell r="K398">
            <v>45378</v>
          </cell>
          <cell r="L398">
            <v>1</v>
          </cell>
          <cell r="M398">
            <v>1</v>
          </cell>
          <cell r="N398">
            <v>45379</v>
          </cell>
          <cell r="O398">
            <v>1</v>
          </cell>
          <cell r="P398">
            <v>45381</v>
          </cell>
          <cell r="Q398">
            <v>1</v>
          </cell>
          <cell r="R398">
            <v>45384</v>
          </cell>
          <cell r="S398">
            <v>1</v>
          </cell>
          <cell r="T398">
            <v>45386</v>
          </cell>
          <cell r="U398">
            <v>45386</v>
          </cell>
          <cell r="V398">
            <v>45387</v>
          </cell>
          <cell r="W398">
            <v>45387</v>
          </cell>
          <cell r="X398">
            <v>1</v>
          </cell>
          <cell r="Y398">
            <v>45395</v>
          </cell>
          <cell r="AA398">
            <v>45391</v>
          </cell>
          <cell r="AB398">
            <v>45392</v>
          </cell>
          <cell r="AC398" t="str">
            <v>45206</v>
          </cell>
          <cell r="AD398" t="str">
            <v>3962303</v>
          </cell>
          <cell r="AE398" t="str">
            <v>4062092</v>
          </cell>
          <cell r="AF398" t="str">
            <v>4062043</v>
          </cell>
          <cell r="AG398" t="str">
            <v>4062100</v>
          </cell>
          <cell r="CP398">
            <v>45206</v>
          </cell>
          <cell r="CQ398">
            <v>3962303</v>
          </cell>
          <cell r="CX398">
            <v>45323</v>
          </cell>
          <cell r="CY398">
            <v>4062092</v>
          </cell>
          <cell r="DP398">
            <v>44941</v>
          </cell>
          <cell r="DQ398">
            <v>4062043</v>
          </cell>
          <cell r="EB398">
            <v>45323</v>
          </cell>
          <cell r="EC398">
            <v>4062100</v>
          </cell>
          <cell r="EF398">
            <v>45338</v>
          </cell>
          <cell r="EG398">
            <v>4062082</v>
          </cell>
          <cell r="EM398">
            <v>45386</v>
          </cell>
          <cell r="EN398">
            <v>44958</v>
          </cell>
          <cell r="EO398">
            <v>4062101</v>
          </cell>
          <cell r="EX398">
            <v>45323</v>
          </cell>
          <cell r="EY398">
            <v>4062104</v>
          </cell>
          <cell r="RC398">
            <v>45391</v>
          </cell>
          <cell r="RD398">
            <v>0</v>
          </cell>
          <cell r="RE398">
            <v>45206</v>
          </cell>
          <cell r="RF398">
            <v>45323</v>
          </cell>
          <cell r="RG398">
            <v>0</v>
          </cell>
          <cell r="RH398">
            <v>0</v>
          </cell>
          <cell r="RI398">
            <v>44941</v>
          </cell>
          <cell r="RJ398">
            <v>0</v>
          </cell>
          <cell r="RK398">
            <v>45206</v>
          </cell>
          <cell r="RL398" t="str">
            <v>3962303</v>
          </cell>
          <cell r="RM398">
            <v>45323</v>
          </cell>
          <cell r="RN398" t="str">
            <v>4062092</v>
          </cell>
          <cell r="RO398">
            <v>44941</v>
          </cell>
          <cell r="RP398" t="str">
            <v>4062043</v>
          </cell>
          <cell r="RQ398">
            <v>45323</v>
          </cell>
          <cell r="RR398" t="str">
            <v>4062100</v>
          </cell>
          <cell r="RS398">
            <v>45338</v>
          </cell>
          <cell r="RT398">
            <v>4062082</v>
          </cell>
          <cell r="RU398">
            <v>0</v>
          </cell>
          <cell r="RV398">
            <v>0</v>
          </cell>
        </row>
        <row r="399">
          <cell r="A399">
            <v>390</v>
          </cell>
          <cell r="B399">
            <v>45384</v>
          </cell>
          <cell r="C399" t="str">
            <v>HRB1003 AAI AC</v>
          </cell>
          <cell r="D399" t="str">
            <v>ARB10378</v>
          </cell>
          <cell r="E399" t="str">
            <v>THRB1378</v>
          </cell>
          <cell r="F399" t="str">
            <v>米国</v>
          </cell>
          <cell r="G399" t="str">
            <v>AAI</v>
          </cell>
          <cell r="H399" t="str">
            <v>制御盤</v>
          </cell>
          <cell r="I399" t="str">
            <v>南陵</v>
          </cell>
          <cell r="J399" t="str">
            <v>KD</v>
          </cell>
          <cell r="K399">
            <v>45378</v>
          </cell>
          <cell r="L399">
            <v>1</v>
          </cell>
          <cell r="M399">
            <v>1</v>
          </cell>
          <cell r="N399">
            <v>45379</v>
          </cell>
          <cell r="O399">
            <v>1</v>
          </cell>
          <cell r="P399">
            <v>45381</v>
          </cell>
          <cell r="Q399">
            <v>1</v>
          </cell>
          <cell r="R399">
            <v>45384</v>
          </cell>
          <cell r="S399">
            <v>1</v>
          </cell>
          <cell r="T399">
            <v>45386</v>
          </cell>
          <cell r="U399">
            <v>45386</v>
          </cell>
          <cell r="V399">
            <v>45387</v>
          </cell>
          <cell r="W399">
            <v>45387</v>
          </cell>
          <cell r="X399">
            <v>1</v>
          </cell>
          <cell r="Y399">
            <v>45395</v>
          </cell>
          <cell r="AA399">
            <v>45391</v>
          </cell>
          <cell r="AB399">
            <v>45392</v>
          </cell>
          <cell r="AC399" t="str">
            <v>44941</v>
          </cell>
          <cell r="AD399" t="str">
            <v>4062035</v>
          </cell>
          <cell r="AE399" t="str">
            <v>4062092</v>
          </cell>
          <cell r="AF399" t="str">
            <v>4062095</v>
          </cell>
          <cell r="AG399" t="str">
            <v>4062100</v>
          </cell>
          <cell r="CP399">
            <v>44941</v>
          </cell>
          <cell r="CQ399">
            <v>4062035</v>
          </cell>
          <cell r="CX399">
            <v>45323</v>
          </cell>
          <cell r="CY399">
            <v>4062092</v>
          </cell>
          <cell r="DP399">
            <v>45323</v>
          </cell>
          <cell r="DQ399">
            <v>4062095</v>
          </cell>
          <cell r="EB399">
            <v>45323</v>
          </cell>
          <cell r="EC399">
            <v>4062100</v>
          </cell>
          <cell r="EF399">
            <v>45338</v>
          </cell>
          <cell r="EG399">
            <v>4062082</v>
          </cell>
          <cell r="EM399">
            <v>45386</v>
          </cell>
          <cell r="EN399">
            <v>44958</v>
          </cell>
          <cell r="EO399">
            <v>4062101</v>
          </cell>
          <cell r="EX399">
            <v>45356</v>
          </cell>
          <cell r="EY399">
            <v>4062121</v>
          </cell>
          <cell r="RC399">
            <v>45391</v>
          </cell>
          <cell r="RD399">
            <v>0</v>
          </cell>
          <cell r="RE399">
            <v>44941</v>
          </cell>
          <cell r="RF399">
            <v>45323</v>
          </cell>
          <cell r="RG399">
            <v>0</v>
          </cell>
          <cell r="RH399">
            <v>0</v>
          </cell>
          <cell r="RI399">
            <v>45323</v>
          </cell>
          <cell r="RJ399">
            <v>0</v>
          </cell>
          <cell r="RK399">
            <v>44941</v>
          </cell>
          <cell r="RL399" t="str">
            <v>4062035</v>
          </cell>
          <cell r="RM399">
            <v>45323</v>
          </cell>
          <cell r="RN399" t="str">
            <v>4062092</v>
          </cell>
          <cell r="RO399">
            <v>45323</v>
          </cell>
          <cell r="RP399" t="str">
            <v>4062095</v>
          </cell>
          <cell r="RQ399">
            <v>45323</v>
          </cell>
          <cell r="RR399" t="str">
            <v>4062100</v>
          </cell>
          <cell r="RS399">
            <v>45338</v>
          </cell>
          <cell r="RT399">
            <v>4062082</v>
          </cell>
          <cell r="RU399">
            <v>0</v>
          </cell>
          <cell r="RV399">
            <v>0</v>
          </cell>
        </row>
        <row r="400">
          <cell r="A400">
            <v>391</v>
          </cell>
          <cell r="B400">
            <v>45384</v>
          </cell>
          <cell r="C400" t="str">
            <v>HRB1003 AAI AC</v>
          </cell>
          <cell r="D400" t="str">
            <v>ARB10379</v>
          </cell>
          <cell r="E400" t="str">
            <v>THRB1379</v>
          </cell>
          <cell r="F400" t="str">
            <v>米国</v>
          </cell>
          <cell r="G400" t="str">
            <v>AAI</v>
          </cell>
          <cell r="H400" t="str">
            <v>制御盤</v>
          </cell>
          <cell r="I400" t="str">
            <v>南陵</v>
          </cell>
          <cell r="J400" t="str">
            <v>KD</v>
          </cell>
          <cell r="K400">
            <v>45379</v>
          </cell>
          <cell r="L400">
            <v>1</v>
          </cell>
          <cell r="M400">
            <v>1</v>
          </cell>
          <cell r="N400">
            <v>45380</v>
          </cell>
          <cell r="O400">
            <v>1</v>
          </cell>
          <cell r="P400">
            <v>45381</v>
          </cell>
          <cell r="Q400">
            <v>1</v>
          </cell>
          <cell r="R400">
            <v>45384</v>
          </cell>
          <cell r="S400">
            <v>1</v>
          </cell>
          <cell r="T400">
            <v>45386</v>
          </cell>
          <cell r="U400">
            <v>45386</v>
          </cell>
          <cell r="V400">
            <v>45387</v>
          </cell>
          <cell r="W400">
            <v>45387</v>
          </cell>
          <cell r="X400">
            <v>1</v>
          </cell>
          <cell r="Y400">
            <v>45395</v>
          </cell>
          <cell r="AA400">
            <v>45391</v>
          </cell>
          <cell r="AB400">
            <v>45392</v>
          </cell>
          <cell r="AC400" t="str">
            <v>44941</v>
          </cell>
          <cell r="AD400" t="str">
            <v>4062035</v>
          </cell>
          <cell r="AE400" t="str">
            <v>4062092</v>
          </cell>
          <cell r="AF400" t="str">
            <v>4062095</v>
          </cell>
          <cell r="AG400" t="str">
            <v>4062100</v>
          </cell>
          <cell r="CP400">
            <v>44941</v>
          </cell>
          <cell r="CQ400">
            <v>4062035</v>
          </cell>
          <cell r="CX400">
            <v>45323</v>
          </cell>
          <cell r="CY400">
            <v>4062092</v>
          </cell>
          <cell r="DP400">
            <v>45323</v>
          </cell>
          <cell r="DQ400">
            <v>4062095</v>
          </cell>
          <cell r="EB400">
            <v>45323</v>
          </cell>
          <cell r="EC400">
            <v>4062100</v>
          </cell>
          <cell r="EF400">
            <v>45338</v>
          </cell>
          <cell r="EG400">
            <v>4062082</v>
          </cell>
          <cell r="EM400">
            <v>45400</v>
          </cell>
          <cell r="EN400">
            <v>44958</v>
          </cell>
          <cell r="EO400">
            <v>4062101</v>
          </cell>
          <cell r="EX400">
            <v>45356</v>
          </cell>
          <cell r="EY400">
            <v>4062121</v>
          </cell>
          <cell r="RC400">
            <v>45391</v>
          </cell>
          <cell r="RD400">
            <v>0</v>
          </cell>
          <cell r="RE400">
            <v>44941</v>
          </cell>
          <cell r="RF400">
            <v>45323</v>
          </cell>
          <cell r="RG400">
            <v>0</v>
          </cell>
          <cell r="RH400">
            <v>0</v>
          </cell>
          <cell r="RI400">
            <v>45323</v>
          </cell>
          <cell r="RJ400">
            <v>0</v>
          </cell>
          <cell r="RK400">
            <v>44941</v>
          </cell>
          <cell r="RL400" t="str">
            <v>4062035</v>
          </cell>
          <cell r="RM400">
            <v>45323</v>
          </cell>
          <cell r="RN400" t="str">
            <v>4062092</v>
          </cell>
          <cell r="RO400">
            <v>45323</v>
          </cell>
          <cell r="RP400" t="str">
            <v>4062095</v>
          </cell>
          <cell r="RQ400">
            <v>45323</v>
          </cell>
          <cell r="RR400" t="str">
            <v>4062100</v>
          </cell>
          <cell r="RS400">
            <v>45338</v>
          </cell>
          <cell r="RT400">
            <v>4062082</v>
          </cell>
          <cell r="RU400">
            <v>0</v>
          </cell>
          <cell r="RV400">
            <v>0</v>
          </cell>
        </row>
        <row r="401">
          <cell r="A401">
            <v>392</v>
          </cell>
          <cell r="B401">
            <v>45474</v>
          </cell>
          <cell r="C401" t="str">
            <v>HRB1003 ATC</v>
          </cell>
          <cell r="D401" t="str">
            <v>RC130112</v>
          </cell>
          <cell r="F401" t="str">
            <v>EU</v>
          </cell>
          <cell r="G401" t="str">
            <v>AESA</v>
          </cell>
          <cell r="H401" t="str">
            <v>ATC盤</v>
          </cell>
          <cell r="I401" t="str">
            <v>須走</v>
          </cell>
          <cell r="J401" t="str">
            <v>土岐</v>
          </cell>
          <cell r="T401" t="str">
            <v>済</v>
          </cell>
          <cell r="X401">
            <v>1</v>
          </cell>
          <cell r="Y401">
            <v>45406</v>
          </cell>
          <cell r="AA401">
            <v>45391</v>
          </cell>
          <cell r="AB401">
            <v>45392</v>
          </cell>
          <cell r="AC401">
            <v>45282</v>
          </cell>
          <cell r="AD401">
            <v>4062067</v>
          </cell>
          <cell r="DB401" t="str">
            <v>　</v>
          </cell>
          <cell r="DC401" t="str">
            <v>　</v>
          </cell>
          <cell r="DL401" t="str">
            <v>　</v>
          </cell>
          <cell r="DM401" t="str">
            <v>　</v>
          </cell>
          <cell r="DZ401" t="str">
            <v>　</v>
          </cell>
          <cell r="EA401" t="str">
            <v>　</v>
          </cell>
          <cell r="EJ401" t="str">
            <v>　</v>
          </cell>
          <cell r="EK401" t="str">
            <v>　</v>
          </cell>
          <cell r="HM401">
            <v>45282</v>
          </cell>
          <cell r="HN401">
            <v>4062067</v>
          </cell>
          <cell r="RC401">
            <v>45391</v>
          </cell>
          <cell r="RD401">
            <v>0</v>
          </cell>
          <cell r="RE401">
            <v>0</v>
          </cell>
          <cell r="RF401">
            <v>0</v>
          </cell>
          <cell r="RG401">
            <v>0</v>
          </cell>
          <cell r="RH401">
            <v>0</v>
          </cell>
          <cell r="RI401">
            <v>0</v>
          </cell>
          <cell r="RJ401">
            <v>0</v>
          </cell>
          <cell r="RK401">
            <v>0</v>
          </cell>
          <cell r="RL401">
            <v>4062067</v>
          </cell>
          <cell r="RM401">
            <v>0</v>
          </cell>
          <cell r="RN401">
            <v>0</v>
          </cell>
          <cell r="RO401">
            <v>0</v>
          </cell>
          <cell r="RP401">
            <v>0</v>
          </cell>
          <cell r="RQ401">
            <v>0</v>
          </cell>
          <cell r="RR401">
            <v>0</v>
          </cell>
          <cell r="RS401">
            <v>0</v>
          </cell>
          <cell r="RT401">
            <v>0</v>
          </cell>
          <cell r="RU401">
            <v>0</v>
          </cell>
          <cell r="RV401">
            <v>0</v>
          </cell>
        </row>
        <row r="402">
          <cell r="A402">
            <v>393</v>
          </cell>
          <cell r="B402">
            <v>45474</v>
          </cell>
          <cell r="C402" t="str">
            <v>HRB1003 ATC</v>
          </cell>
          <cell r="D402" t="str">
            <v>RC130113</v>
          </cell>
          <cell r="F402" t="str">
            <v>EU</v>
          </cell>
          <cell r="G402" t="str">
            <v>AESA</v>
          </cell>
          <cell r="H402" t="str">
            <v>ATC盤</v>
          </cell>
          <cell r="I402" t="str">
            <v>須走</v>
          </cell>
          <cell r="J402" t="str">
            <v>土岐</v>
          </cell>
          <cell r="T402" t="str">
            <v>済</v>
          </cell>
          <cell r="X402">
            <v>1</v>
          </cell>
          <cell r="Y402">
            <v>45406</v>
          </cell>
          <cell r="AA402">
            <v>45391</v>
          </cell>
          <cell r="AB402">
            <v>45392</v>
          </cell>
          <cell r="AC402">
            <v>45282</v>
          </cell>
          <cell r="AD402">
            <v>4062067</v>
          </cell>
          <cell r="DB402" t="str">
            <v>　</v>
          </cell>
          <cell r="DC402" t="str">
            <v>　</v>
          </cell>
          <cell r="DL402" t="str">
            <v>　</v>
          </cell>
          <cell r="DM402" t="str">
            <v>　</v>
          </cell>
          <cell r="DZ402" t="str">
            <v>　</v>
          </cell>
          <cell r="EA402" t="str">
            <v>　</v>
          </cell>
          <cell r="EJ402" t="str">
            <v>　</v>
          </cell>
          <cell r="EK402" t="str">
            <v>　</v>
          </cell>
          <cell r="HM402">
            <v>45282</v>
          </cell>
          <cell r="HN402">
            <v>4062067</v>
          </cell>
          <cell r="RC402">
            <v>45391</v>
          </cell>
          <cell r="RD402">
            <v>0</v>
          </cell>
          <cell r="RE402">
            <v>0</v>
          </cell>
          <cell r="RF402">
            <v>0</v>
          </cell>
          <cell r="RG402">
            <v>0</v>
          </cell>
          <cell r="RH402">
            <v>0</v>
          </cell>
          <cell r="RI402">
            <v>0</v>
          </cell>
          <cell r="RJ402">
            <v>0</v>
          </cell>
          <cell r="RK402">
            <v>0</v>
          </cell>
          <cell r="RL402">
            <v>4062067</v>
          </cell>
          <cell r="RM402">
            <v>0</v>
          </cell>
          <cell r="RN402">
            <v>0</v>
          </cell>
          <cell r="RO402">
            <v>0</v>
          </cell>
          <cell r="RP402">
            <v>0</v>
          </cell>
          <cell r="RQ402">
            <v>0</v>
          </cell>
          <cell r="RR402">
            <v>0</v>
          </cell>
          <cell r="RS402">
            <v>0</v>
          </cell>
          <cell r="RT402">
            <v>0</v>
          </cell>
          <cell r="RU402">
            <v>0</v>
          </cell>
          <cell r="RV402">
            <v>0</v>
          </cell>
        </row>
        <row r="403">
          <cell r="A403">
            <v>394</v>
          </cell>
          <cell r="B403">
            <v>45474</v>
          </cell>
          <cell r="C403" t="str">
            <v>HRB1003 ATC</v>
          </cell>
          <cell r="D403" t="str">
            <v>RC130114</v>
          </cell>
          <cell r="F403" t="str">
            <v>EU</v>
          </cell>
          <cell r="G403" t="str">
            <v>AESA</v>
          </cell>
          <cell r="H403" t="str">
            <v>ATC盤</v>
          </cell>
          <cell r="I403" t="str">
            <v>須走</v>
          </cell>
          <cell r="J403" t="str">
            <v>土岐</v>
          </cell>
          <cell r="T403" t="str">
            <v>済</v>
          </cell>
          <cell r="X403">
            <v>1</v>
          </cell>
          <cell r="Y403">
            <v>45406</v>
          </cell>
          <cell r="AA403">
            <v>45391</v>
          </cell>
          <cell r="AB403">
            <v>45392</v>
          </cell>
          <cell r="AC403">
            <v>45307</v>
          </cell>
          <cell r="AD403">
            <v>4062068</v>
          </cell>
          <cell r="DB403" t="str">
            <v>　</v>
          </cell>
          <cell r="DC403" t="str">
            <v>　</v>
          </cell>
          <cell r="DL403" t="str">
            <v>　</v>
          </cell>
          <cell r="DM403" t="str">
            <v>　</v>
          </cell>
          <cell r="DZ403" t="str">
            <v>　</v>
          </cell>
          <cell r="EA403" t="str">
            <v>　</v>
          </cell>
          <cell r="EJ403" t="str">
            <v>　</v>
          </cell>
          <cell r="EK403" t="str">
            <v>　</v>
          </cell>
          <cell r="HM403">
            <v>45307</v>
          </cell>
          <cell r="HN403">
            <v>4062068</v>
          </cell>
          <cell r="RC403">
            <v>45391</v>
          </cell>
          <cell r="RD403">
            <v>0</v>
          </cell>
          <cell r="RE403">
            <v>0</v>
          </cell>
          <cell r="RF403">
            <v>0</v>
          </cell>
          <cell r="RG403">
            <v>0</v>
          </cell>
          <cell r="RH403">
            <v>0</v>
          </cell>
          <cell r="RI403">
            <v>0</v>
          </cell>
          <cell r="RJ403">
            <v>0</v>
          </cell>
          <cell r="RK403">
            <v>0</v>
          </cell>
          <cell r="RL403">
            <v>4062068</v>
          </cell>
          <cell r="RM403">
            <v>0</v>
          </cell>
          <cell r="RN403">
            <v>0</v>
          </cell>
          <cell r="RO403">
            <v>0</v>
          </cell>
          <cell r="RP403">
            <v>0</v>
          </cell>
          <cell r="RQ403">
            <v>0</v>
          </cell>
          <cell r="RR403">
            <v>0</v>
          </cell>
          <cell r="RS403">
            <v>0</v>
          </cell>
          <cell r="RT403">
            <v>0</v>
          </cell>
          <cell r="RU403">
            <v>0</v>
          </cell>
          <cell r="RV403">
            <v>0</v>
          </cell>
        </row>
        <row r="404">
          <cell r="A404">
            <v>395</v>
          </cell>
          <cell r="B404">
            <v>45384</v>
          </cell>
          <cell r="C404" t="str">
            <v>HRB1303 AAI AC</v>
          </cell>
          <cell r="D404" t="str">
            <v>ARB30198</v>
          </cell>
          <cell r="E404" t="str">
            <v>THRB3198</v>
          </cell>
          <cell r="F404" t="str">
            <v>米国</v>
          </cell>
          <cell r="G404" t="str">
            <v>AAI</v>
          </cell>
          <cell r="H404" t="str">
            <v>制御盤</v>
          </cell>
          <cell r="I404" t="str">
            <v>南陵</v>
          </cell>
          <cell r="J404" t="str">
            <v>KD</v>
          </cell>
          <cell r="K404">
            <v>45379</v>
          </cell>
          <cell r="L404">
            <v>1</v>
          </cell>
          <cell r="M404">
            <v>1</v>
          </cell>
          <cell r="N404">
            <v>45380</v>
          </cell>
          <cell r="O404">
            <v>1</v>
          </cell>
          <cell r="P404">
            <v>45384</v>
          </cell>
          <cell r="Q404">
            <v>1</v>
          </cell>
          <cell r="R404">
            <v>45385</v>
          </cell>
          <cell r="S404">
            <v>1</v>
          </cell>
          <cell r="T404">
            <v>45387</v>
          </cell>
          <cell r="U404">
            <v>45387</v>
          </cell>
          <cell r="V404">
            <v>45388</v>
          </cell>
          <cell r="W404">
            <v>45388</v>
          </cell>
          <cell r="X404">
            <v>1</v>
          </cell>
          <cell r="Y404">
            <v>45395</v>
          </cell>
          <cell r="AA404">
            <v>45391</v>
          </cell>
          <cell r="AB404">
            <v>45392</v>
          </cell>
          <cell r="AC404" t="str">
            <v>45342</v>
          </cell>
          <cell r="AD404" t="str">
            <v>4062119</v>
          </cell>
          <cell r="AE404" t="str">
            <v>4062092</v>
          </cell>
          <cell r="AF404" t="str">
            <v>4062096</v>
          </cell>
          <cell r="AG404" t="str">
            <v>4062100</v>
          </cell>
          <cell r="CR404">
            <v>45342</v>
          </cell>
          <cell r="CS404">
            <v>4062119</v>
          </cell>
          <cell r="CX404">
            <v>45323</v>
          </cell>
          <cell r="CY404">
            <v>4062092</v>
          </cell>
          <cell r="DR404">
            <v>45323</v>
          </cell>
          <cell r="DS404">
            <v>4062096</v>
          </cell>
          <cell r="EB404">
            <v>45323</v>
          </cell>
          <cell r="EC404">
            <v>4062100</v>
          </cell>
          <cell r="EF404">
            <v>45338</v>
          </cell>
          <cell r="EG404">
            <v>4062082</v>
          </cell>
          <cell r="EM404">
            <v>45400</v>
          </cell>
          <cell r="EN404">
            <v>44958</v>
          </cell>
          <cell r="EO404">
            <v>4062101</v>
          </cell>
          <cell r="EX404">
            <v>45356</v>
          </cell>
          <cell r="EY404">
            <v>4062121</v>
          </cell>
          <cell r="RC404">
            <v>45391</v>
          </cell>
          <cell r="RD404">
            <v>0</v>
          </cell>
          <cell r="RE404">
            <v>45342</v>
          </cell>
          <cell r="RF404">
            <v>45323</v>
          </cell>
          <cell r="RG404">
            <v>0</v>
          </cell>
          <cell r="RH404">
            <v>0</v>
          </cell>
          <cell r="RI404">
            <v>45323</v>
          </cell>
          <cell r="RJ404">
            <v>0</v>
          </cell>
          <cell r="RK404">
            <v>45342</v>
          </cell>
          <cell r="RL404" t="str">
            <v>4062119</v>
          </cell>
          <cell r="RM404">
            <v>45323</v>
          </cell>
          <cell r="RN404" t="str">
            <v>4062092</v>
          </cell>
          <cell r="RO404">
            <v>45323</v>
          </cell>
          <cell r="RP404" t="str">
            <v>4062096</v>
          </cell>
          <cell r="RQ404">
            <v>45323</v>
          </cell>
          <cell r="RR404" t="str">
            <v>4062100</v>
          </cell>
          <cell r="RS404">
            <v>45338</v>
          </cell>
          <cell r="RT404">
            <v>4062082</v>
          </cell>
          <cell r="RU404">
            <v>0</v>
          </cell>
          <cell r="RV404">
            <v>0</v>
          </cell>
        </row>
        <row r="405">
          <cell r="A405">
            <v>396</v>
          </cell>
          <cell r="B405">
            <v>45384</v>
          </cell>
          <cell r="C405" t="str">
            <v>HRB1303 AAI AC</v>
          </cell>
          <cell r="D405" t="str">
            <v>ARB30203</v>
          </cell>
          <cell r="E405" t="str">
            <v>THRB3203</v>
          </cell>
          <cell r="F405" t="str">
            <v>米国</v>
          </cell>
          <cell r="G405" t="str">
            <v>AAI</v>
          </cell>
          <cell r="H405" t="str">
            <v>制御盤</v>
          </cell>
          <cell r="I405" t="str">
            <v>南陵</v>
          </cell>
          <cell r="J405" t="str">
            <v>KD</v>
          </cell>
          <cell r="K405">
            <v>45380</v>
          </cell>
          <cell r="L405">
            <v>1</v>
          </cell>
          <cell r="M405">
            <v>1</v>
          </cell>
          <cell r="N405">
            <v>45381</v>
          </cell>
          <cell r="O405">
            <v>1</v>
          </cell>
          <cell r="P405">
            <v>45384</v>
          </cell>
          <cell r="Q405">
            <v>1</v>
          </cell>
          <cell r="R405">
            <v>45385</v>
          </cell>
          <cell r="S405">
            <v>1</v>
          </cell>
          <cell r="T405">
            <v>45387</v>
          </cell>
          <cell r="U405">
            <v>45387</v>
          </cell>
          <cell r="V405">
            <v>45388</v>
          </cell>
          <cell r="W405">
            <v>45388</v>
          </cell>
          <cell r="X405">
            <v>1</v>
          </cell>
          <cell r="Y405">
            <v>45395</v>
          </cell>
          <cell r="AA405">
            <v>45391</v>
          </cell>
          <cell r="AB405">
            <v>45392</v>
          </cell>
          <cell r="AC405" t="str">
            <v>45342</v>
          </cell>
          <cell r="AD405" t="str">
            <v>4062119</v>
          </cell>
          <cell r="AE405" t="str">
            <v>4062092</v>
          </cell>
          <cell r="AF405" t="str">
            <v>4062096</v>
          </cell>
          <cell r="AG405" t="str">
            <v>4062100</v>
          </cell>
          <cell r="CR405">
            <v>45342</v>
          </cell>
          <cell r="CS405">
            <v>4062119</v>
          </cell>
          <cell r="CX405">
            <v>45323</v>
          </cell>
          <cell r="CY405">
            <v>4062092</v>
          </cell>
          <cell r="DR405">
            <v>45323</v>
          </cell>
          <cell r="DS405">
            <v>4062096</v>
          </cell>
          <cell r="EB405">
            <v>45323</v>
          </cell>
          <cell r="EC405">
            <v>4062100</v>
          </cell>
          <cell r="EF405">
            <v>45338</v>
          </cell>
          <cell r="EG405">
            <v>4062082</v>
          </cell>
          <cell r="EM405">
            <v>45400</v>
          </cell>
          <cell r="EN405">
            <v>44958</v>
          </cell>
          <cell r="EO405">
            <v>4062101</v>
          </cell>
          <cell r="EX405">
            <v>45356</v>
          </cell>
          <cell r="EY405">
            <v>4062121</v>
          </cell>
          <cell r="RC405">
            <v>45391</v>
          </cell>
          <cell r="RD405">
            <v>0</v>
          </cell>
          <cell r="RE405">
            <v>45342</v>
          </cell>
          <cell r="RF405">
            <v>45323</v>
          </cell>
          <cell r="RG405">
            <v>0</v>
          </cell>
          <cell r="RH405">
            <v>0</v>
          </cell>
          <cell r="RI405">
            <v>45323</v>
          </cell>
          <cell r="RJ405">
            <v>0</v>
          </cell>
          <cell r="RK405">
            <v>45342</v>
          </cell>
          <cell r="RL405" t="str">
            <v>4062119</v>
          </cell>
          <cell r="RM405">
            <v>45323</v>
          </cell>
          <cell r="RN405" t="str">
            <v>4062092</v>
          </cell>
          <cell r="RO405">
            <v>45323</v>
          </cell>
          <cell r="RP405" t="str">
            <v>4062096</v>
          </cell>
          <cell r="RQ405">
            <v>45323</v>
          </cell>
          <cell r="RR405" t="str">
            <v>4062100</v>
          </cell>
          <cell r="RS405">
            <v>45338</v>
          </cell>
          <cell r="RT405">
            <v>4062082</v>
          </cell>
          <cell r="RU405">
            <v>0</v>
          </cell>
          <cell r="RV405">
            <v>0</v>
          </cell>
        </row>
        <row r="406">
          <cell r="A406">
            <v>397</v>
          </cell>
          <cell r="B406">
            <v>45384</v>
          </cell>
          <cell r="C406" t="str">
            <v>HRB1303 AAI AC+L</v>
          </cell>
          <cell r="D406" t="str">
            <v>ARB30239</v>
          </cell>
          <cell r="E406" t="str">
            <v>THRB3239</v>
          </cell>
          <cell r="F406" t="str">
            <v>米国</v>
          </cell>
          <cell r="G406" t="str">
            <v>AAI</v>
          </cell>
          <cell r="H406" t="str">
            <v>制御盤</v>
          </cell>
          <cell r="I406" t="str">
            <v>南陵</v>
          </cell>
          <cell r="J406" t="str">
            <v>KD</v>
          </cell>
          <cell r="K406">
            <v>45380</v>
          </cell>
          <cell r="L406">
            <v>1</v>
          </cell>
          <cell r="M406">
            <v>1</v>
          </cell>
          <cell r="N406">
            <v>45381</v>
          </cell>
          <cell r="O406">
            <v>1</v>
          </cell>
          <cell r="P406">
            <v>45385</v>
          </cell>
          <cell r="Q406">
            <v>1</v>
          </cell>
          <cell r="R406">
            <v>45386</v>
          </cell>
          <cell r="S406">
            <v>1</v>
          </cell>
          <cell r="T406">
            <v>45388</v>
          </cell>
          <cell r="U406">
            <v>45388</v>
          </cell>
          <cell r="V406">
            <v>45391</v>
          </cell>
          <cell r="W406">
            <v>45391</v>
          </cell>
          <cell r="X406">
            <v>1</v>
          </cell>
          <cell r="Y406">
            <v>45395</v>
          </cell>
          <cell r="AA406">
            <v>45393</v>
          </cell>
          <cell r="AB406">
            <v>45394</v>
          </cell>
          <cell r="AC406" t="str">
            <v>45342</v>
          </cell>
          <cell r="AD406" t="str">
            <v>4062119</v>
          </cell>
          <cell r="AE406" t="str">
            <v>4062092</v>
          </cell>
          <cell r="AF406" t="str">
            <v>4062096</v>
          </cell>
          <cell r="AG406" t="str">
            <v>4062100</v>
          </cell>
          <cell r="CR406">
            <v>45342</v>
          </cell>
          <cell r="CS406">
            <v>4062119</v>
          </cell>
          <cell r="CX406">
            <v>45323</v>
          </cell>
          <cell r="CY406">
            <v>4062092</v>
          </cell>
          <cell r="DR406">
            <v>45323</v>
          </cell>
          <cell r="DS406">
            <v>4062096</v>
          </cell>
          <cell r="EB406">
            <v>45323</v>
          </cell>
          <cell r="EC406">
            <v>4062100</v>
          </cell>
          <cell r="EF406">
            <v>45338</v>
          </cell>
          <cell r="EG406">
            <v>4062082</v>
          </cell>
          <cell r="EM406">
            <v>45400</v>
          </cell>
          <cell r="EN406">
            <v>44958</v>
          </cell>
          <cell r="EO406">
            <v>4062101</v>
          </cell>
          <cell r="ER406">
            <v>45000</v>
          </cell>
          <cell r="ES406">
            <v>3962121</v>
          </cell>
          <cell r="EX406">
            <v>45356</v>
          </cell>
          <cell r="EY406">
            <v>4062121</v>
          </cell>
          <cell r="RC406">
            <v>45393</v>
          </cell>
          <cell r="RD406">
            <v>0</v>
          </cell>
          <cell r="RE406">
            <v>45342</v>
          </cell>
          <cell r="RF406">
            <v>45323</v>
          </cell>
          <cell r="RG406">
            <v>0</v>
          </cell>
          <cell r="RH406">
            <v>0</v>
          </cell>
          <cell r="RI406">
            <v>45323</v>
          </cell>
          <cell r="RJ406">
            <v>0</v>
          </cell>
          <cell r="RK406">
            <v>45342</v>
          </cell>
          <cell r="RL406" t="str">
            <v>4062119</v>
          </cell>
          <cell r="RM406">
            <v>45323</v>
          </cell>
          <cell r="RN406" t="str">
            <v>4062092</v>
          </cell>
          <cell r="RO406">
            <v>45323</v>
          </cell>
          <cell r="RP406" t="str">
            <v>4062096</v>
          </cell>
          <cell r="RQ406">
            <v>45323</v>
          </cell>
          <cell r="RR406" t="str">
            <v>4062100</v>
          </cell>
          <cell r="RS406">
            <v>45338</v>
          </cell>
          <cell r="RT406">
            <v>4062082</v>
          </cell>
          <cell r="RU406">
            <v>0</v>
          </cell>
          <cell r="RV406">
            <v>0</v>
          </cell>
        </row>
        <row r="407">
          <cell r="A407">
            <v>398</v>
          </cell>
          <cell r="B407">
            <v>45384</v>
          </cell>
          <cell r="C407" t="str">
            <v>HRB1303 AAI AC+L</v>
          </cell>
          <cell r="D407" t="str">
            <v>ARB30240</v>
          </cell>
          <cell r="E407" t="str">
            <v>THRB3240</v>
          </cell>
          <cell r="F407" t="str">
            <v>米国</v>
          </cell>
          <cell r="G407" t="str">
            <v>AAI</v>
          </cell>
          <cell r="H407" t="str">
            <v>制御盤</v>
          </cell>
          <cell r="I407" t="str">
            <v>南陵</v>
          </cell>
          <cell r="J407" t="str">
            <v>KD</v>
          </cell>
          <cell r="K407">
            <v>45380</v>
          </cell>
          <cell r="L407">
            <v>1</v>
          </cell>
          <cell r="M407">
            <v>1</v>
          </cell>
          <cell r="N407">
            <v>45381</v>
          </cell>
          <cell r="O407">
            <v>1</v>
          </cell>
          <cell r="P407">
            <v>45385</v>
          </cell>
          <cell r="Q407">
            <v>1</v>
          </cell>
          <cell r="R407">
            <v>45386</v>
          </cell>
          <cell r="S407">
            <v>1</v>
          </cell>
          <cell r="T407">
            <v>45388</v>
          </cell>
          <cell r="U407">
            <v>45388</v>
          </cell>
          <cell r="V407">
            <v>45391</v>
          </cell>
          <cell r="W407">
            <v>45391</v>
          </cell>
          <cell r="X407">
            <v>1</v>
          </cell>
          <cell r="Y407">
            <v>45395</v>
          </cell>
          <cell r="AA407">
            <v>45393</v>
          </cell>
          <cell r="AB407">
            <v>45394</v>
          </cell>
          <cell r="AC407" t="str">
            <v>45342</v>
          </cell>
          <cell r="AD407" t="str">
            <v>4062119</v>
          </cell>
          <cell r="AE407" t="str">
            <v>4062092</v>
          </cell>
          <cell r="AF407" t="str">
            <v>4062096</v>
          </cell>
          <cell r="AG407" t="str">
            <v>4062100</v>
          </cell>
          <cell r="CR407">
            <v>45342</v>
          </cell>
          <cell r="CS407">
            <v>4062119</v>
          </cell>
          <cell r="CX407">
            <v>45323</v>
          </cell>
          <cell r="CY407">
            <v>4062092</v>
          </cell>
          <cell r="DR407">
            <v>45323</v>
          </cell>
          <cell r="DS407">
            <v>4062096</v>
          </cell>
          <cell r="EB407">
            <v>45323</v>
          </cell>
          <cell r="EC407">
            <v>4062100</v>
          </cell>
          <cell r="EF407">
            <v>45338</v>
          </cell>
          <cell r="EG407">
            <v>4062082</v>
          </cell>
          <cell r="EM407">
            <v>45400</v>
          </cell>
          <cell r="EN407">
            <v>44958</v>
          </cell>
          <cell r="EO407">
            <v>4062101</v>
          </cell>
          <cell r="ER407">
            <v>45000</v>
          </cell>
          <cell r="ES407">
            <v>3962121</v>
          </cell>
          <cell r="EX407">
            <v>45356</v>
          </cell>
          <cell r="EY407">
            <v>4062121</v>
          </cell>
          <cell r="RC407">
            <v>45393</v>
          </cell>
          <cell r="RD407">
            <v>0</v>
          </cell>
          <cell r="RE407">
            <v>45342</v>
          </cell>
          <cell r="RF407">
            <v>45323</v>
          </cell>
          <cell r="RG407">
            <v>0</v>
          </cell>
          <cell r="RH407">
            <v>0</v>
          </cell>
          <cell r="RI407">
            <v>45323</v>
          </cell>
          <cell r="RJ407">
            <v>0</v>
          </cell>
          <cell r="RK407">
            <v>45342</v>
          </cell>
          <cell r="RL407" t="str">
            <v>4062119</v>
          </cell>
          <cell r="RM407">
            <v>45323</v>
          </cell>
          <cell r="RN407" t="str">
            <v>4062092</v>
          </cell>
          <cell r="RO407">
            <v>45323</v>
          </cell>
          <cell r="RP407" t="str">
            <v>4062096</v>
          </cell>
          <cell r="RQ407">
            <v>45323</v>
          </cell>
          <cell r="RR407" t="str">
            <v>4062100</v>
          </cell>
          <cell r="RS407">
            <v>45338</v>
          </cell>
          <cell r="RT407">
            <v>4062082</v>
          </cell>
          <cell r="RU407">
            <v>0</v>
          </cell>
          <cell r="RV407">
            <v>0</v>
          </cell>
        </row>
        <row r="408">
          <cell r="A408">
            <v>399</v>
          </cell>
          <cell r="B408">
            <v>45414</v>
          </cell>
          <cell r="C408" t="str">
            <v>HRB3503.EXP</v>
          </cell>
          <cell r="D408">
            <v>35035005</v>
          </cell>
          <cell r="E408" t="str">
            <v>BDH0164</v>
          </cell>
          <cell r="F408" t="str">
            <v>EXP</v>
          </cell>
          <cell r="G408" t="str">
            <v>【BRASIL】AccTubo</v>
          </cell>
          <cell r="H408" t="str">
            <v>制御盤</v>
          </cell>
          <cell r="I408" t="str">
            <v>南陵</v>
          </cell>
          <cell r="J408" t="str">
            <v>富士宮</v>
          </cell>
          <cell r="K408">
            <v>45385</v>
          </cell>
          <cell r="L408">
            <v>1</v>
          </cell>
          <cell r="M408">
            <v>1</v>
          </cell>
          <cell r="N408">
            <v>45391</v>
          </cell>
          <cell r="O408">
            <v>1</v>
          </cell>
          <cell r="P408">
            <v>45393</v>
          </cell>
          <cell r="Q408">
            <v>1</v>
          </cell>
          <cell r="R408">
            <v>45394</v>
          </cell>
          <cell r="S408">
            <v>1</v>
          </cell>
          <cell r="T408">
            <v>45395</v>
          </cell>
          <cell r="U408">
            <v>45395</v>
          </cell>
          <cell r="V408">
            <v>45400</v>
          </cell>
          <cell r="W408">
            <v>45390</v>
          </cell>
          <cell r="X408">
            <v>1</v>
          </cell>
          <cell r="Y408">
            <v>45402</v>
          </cell>
          <cell r="Z408">
            <v>45402</v>
          </cell>
          <cell r="AC408" t="str">
            <v>45370</v>
          </cell>
          <cell r="AD408" t="str">
            <v>4062160</v>
          </cell>
          <cell r="AE408" t="str">
            <v>4062160</v>
          </cell>
          <cell r="AF408" t="str">
            <v>4062160</v>
          </cell>
          <cell r="AG408" t="str">
            <v>4062160</v>
          </cell>
          <cell r="CV408">
            <v>45370</v>
          </cell>
          <cell r="CW408">
            <v>4062160</v>
          </cell>
          <cell r="DB408">
            <v>45370</v>
          </cell>
          <cell r="DC408">
            <v>4062160</v>
          </cell>
          <cell r="DL408">
            <v>45370</v>
          </cell>
          <cell r="DM408">
            <v>4062160</v>
          </cell>
          <cell r="DZ408">
            <v>45370</v>
          </cell>
          <cell r="EA408">
            <v>4062160</v>
          </cell>
          <cell r="EJ408">
            <v>45370</v>
          </cell>
          <cell r="EK408">
            <v>4062160</v>
          </cell>
          <cell r="GO408">
            <v>45202</v>
          </cell>
          <cell r="GP408">
            <v>4062007</v>
          </cell>
          <cell r="GS408">
            <v>45370</v>
          </cell>
          <cell r="GT408">
            <v>4062161</v>
          </cell>
          <cell r="GU408">
            <v>45370</v>
          </cell>
          <cell r="GV408">
            <v>4062158</v>
          </cell>
          <cell r="RC408">
            <v>45402</v>
          </cell>
          <cell r="RD408">
            <v>0</v>
          </cell>
          <cell r="RE408">
            <v>0</v>
          </cell>
          <cell r="RF408">
            <v>0</v>
          </cell>
          <cell r="RG408">
            <v>0</v>
          </cell>
          <cell r="RH408">
            <v>0</v>
          </cell>
          <cell r="RI408">
            <v>0</v>
          </cell>
          <cell r="RJ408">
            <v>45370</v>
          </cell>
          <cell r="RK408">
            <v>0</v>
          </cell>
          <cell r="RL408">
            <v>0</v>
          </cell>
          <cell r="RM408">
            <v>0</v>
          </cell>
          <cell r="RN408">
            <v>0</v>
          </cell>
          <cell r="RO408">
            <v>0</v>
          </cell>
          <cell r="RP408">
            <v>0</v>
          </cell>
          <cell r="RQ408">
            <v>0</v>
          </cell>
          <cell r="RR408">
            <v>0</v>
          </cell>
          <cell r="RS408">
            <v>0</v>
          </cell>
          <cell r="RT408">
            <v>0</v>
          </cell>
          <cell r="RU408">
            <v>45370</v>
          </cell>
          <cell r="RV408" t="str">
            <v>4062160</v>
          </cell>
        </row>
        <row r="409">
          <cell r="A409">
            <v>400</v>
          </cell>
          <cell r="B409">
            <v>45384</v>
          </cell>
          <cell r="C409" t="str">
            <v>HRB1303 AAI AC+L</v>
          </cell>
          <cell r="D409" t="str">
            <v>ARB30241</v>
          </cell>
          <cell r="E409" t="str">
            <v>THRB3241</v>
          </cell>
          <cell r="F409" t="str">
            <v>米国</v>
          </cell>
          <cell r="G409" t="str">
            <v>AAI</v>
          </cell>
          <cell r="H409" t="str">
            <v>制御盤</v>
          </cell>
          <cell r="I409" t="str">
            <v>南陵</v>
          </cell>
          <cell r="J409" t="str">
            <v>KD</v>
          </cell>
          <cell r="K409">
            <v>45381</v>
          </cell>
          <cell r="L409">
            <v>1</v>
          </cell>
          <cell r="M409">
            <v>1</v>
          </cell>
          <cell r="N409">
            <v>45384</v>
          </cell>
          <cell r="O409">
            <v>1</v>
          </cell>
          <cell r="P409">
            <v>45386</v>
          </cell>
          <cell r="Q409">
            <v>1</v>
          </cell>
          <cell r="R409">
            <v>45387</v>
          </cell>
          <cell r="S409">
            <v>1</v>
          </cell>
          <cell r="T409">
            <v>45391</v>
          </cell>
          <cell r="U409">
            <v>45391</v>
          </cell>
          <cell r="V409">
            <v>45392</v>
          </cell>
          <cell r="W409">
            <v>45391</v>
          </cell>
          <cell r="X409">
            <v>1</v>
          </cell>
          <cell r="Y409">
            <v>45395</v>
          </cell>
          <cell r="AA409">
            <v>45393</v>
          </cell>
          <cell r="AB409">
            <v>45394</v>
          </cell>
          <cell r="AC409" t="str">
            <v>45342</v>
          </cell>
          <cell r="AD409" t="str">
            <v>4062119</v>
          </cell>
          <cell r="AE409" t="str">
            <v>4062092</v>
          </cell>
          <cell r="AF409" t="str">
            <v>4062096</v>
          </cell>
          <cell r="AG409" t="str">
            <v>4062100</v>
          </cell>
          <cell r="CR409">
            <v>45342</v>
          </cell>
          <cell r="CS409">
            <v>4062119</v>
          </cell>
          <cell r="CX409">
            <v>45323</v>
          </cell>
          <cell r="CY409">
            <v>4062092</v>
          </cell>
          <cell r="DR409">
            <v>45323</v>
          </cell>
          <cell r="DS409">
            <v>4062096</v>
          </cell>
          <cell r="EB409">
            <v>45323</v>
          </cell>
          <cell r="EC409">
            <v>4062100</v>
          </cell>
          <cell r="EF409">
            <v>45338</v>
          </cell>
          <cell r="EG409">
            <v>4062082</v>
          </cell>
          <cell r="EM409">
            <v>45400</v>
          </cell>
          <cell r="EN409">
            <v>44958</v>
          </cell>
          <cell r="EO409">
            <v>4062101</v>
          </cell>
          <cell r="ER409">
            <v>45000</v>
          </cell>
          <cell r="ES409">
            <v>3962121</v>
          </cell>
          <cell r="EX409">
            <v>45356</v>
          </cell>
          <cell r="EY409">
            <v>4062121</v>
          </cell>
          <cell r="RC409">
            <v>45393</v>
          </cell>
          <cell r="RD409">
            <v>0</v>
          </cell>
          <cell r="RE409">
            <v>45342</v>
          </cell>
          <cell r="RF409">
            <v>45323</v>
          </cell>
          <cell r="RG409">
            <v>0</v>
          </cell>
          <cell r="RH409">
            <v>0</v>
          </cell>
          <cell r="RI409">
            <v>45323</v>
          </cell>
          <cell r="RJ409">
            <v>0</v>
          </cell>
          <cell r="RK409">
            <v>45342</v>
          </cell>
          <cell r="RL409" t="str">
            <v>4062119</v>
          </cell>
          <cell r="RM409">
            <v>45323</v>
          </cell>
          <cell r="RN409" t="str">
            <v>4062092</v>
          </cell>
          <cell r="RO409">
            <v>45323</v>
          </cell>
          <cell r="RP409" t="str">
            <v>4062096</v>
          </cell>
          <cell r="RQ409">
            <v>45323</v>
          </cell>
          <cell r="RR409" t="str">
            <v>4062100</v>
          </cell>
          <cell r="RS409">
            <v>45338</v>
          </cell>
          <cell r="RT409">
            <v>4062082</v>
          </cell>
          <cell r="RU409">
            <v>0</v>
          </cell>
          <cell r="RV409">
            <v>0</v>
          </cell>
        </row>
        <row r="410">
          <cell r="A410">
            <v>401</v>
          </cell>
          <cell r="B410">
            <v>45384</v>
          </cell>
          <cell r="C410" t="str">
            <v>HRB1303 AAI AC+L</v>
          </cell>
          <cell r="D410" t="str">
            <v>ARB30242</v>
          </cell>
          <cell r="E410" t="str">
            <v>THRB3242</v>
          </cell>
          <cell r="F410" t="str">
            <v>米国</v>
          </cell>
          <cell r="G410" t="str">
            <v>AAI</v>
          </cell>
          <cell r="H410" t="str">
            <v>制御盤</v>
          </cell>
          <cell r="I410" t="str">
            <v>南陵</v>
          </cell>
          <cell r="J410" t="str">
            <v>KD</v>
          </cell>
          <cell r="K410">
            <v>45381</v>
          </cell>
          <cell r="L410">
            <v>1</v>
          </cell>
          <cell r="M410">
            <v>1</v>
          </cell>
          <cell r="N410">
            <v>45384</v>
          </cell>
          <cell r="O410">
            <v>1</v>
          </cell>
          <cell r="P410">
            <v>45386</v>
          </cell>
          <cell r="Q410">
            <v>1</v>
          </cell>
          <cell r="R410">
            <v>45387</v>
          </cell>
          <cell r="S410">
            <v>1</v>
          </cell>
          <cell r="T410">
            <v>45391</v>
          </cell>
          <cell r="U410">
            <v>45391</v>
          </cell>
          <cell r="V410">
            <v>45392</v>
          </cell>
          <cell r="W410">
            <v>45392</v>
          </cell>
          <cell r="X410">
            <v>1</v>
          </cell>
          <cell r="Y410">
            <v>45395</v>
          </cell>
          <cell r="AA410">
            <v>45393</v>
          </cell>
          <cell r="AB410">
            <v>45394</v>
          </cell>
          <cell r="AC410" t="str">
            <v>45342</v>
          </cell>
          <cell r="AD410" t="str">
            <v>4062119</v>
          </cell>
          <cell r="AE410" t="str">
            <v>4062092</v>
          </cell>
          <cell r="AF410" t="str">
            <v>4062096</v>
          </cell>
          <cell r="AG410" t="str">
            <v>4062100</v>
          </cell>
          <cell r="CR410">
            <v>45342</v>
          </cell>
          <cell r="CS410">
            <v>4062119</v>
          </cell>
          <cell r="CX410">
            <v>45323</v>
          </cell>
          <cell r="CY410">
            <v>4062092</v>
          </cell>
          <cell r="DR410">
            <v>45323</v>
          </cell>
          <cell r="DS410">
            <v>4062096</v>
          </cell>
          <cell r="EB410">
            <v>45323</v>
          </cell>
          <cell r="EC410">
            <v>4062100</v>
          </cell>
          <cell r="EF410">
            <v>45338</v>
          </cell>
          <cell r="EG410">
            <v>4062082</v>
          </cell>
          <cell r="EM410">
            <v>45400</v>
          </cell>
          <cell r="EN410">
            <v>44958</v>
          </cell>
          <cell r="EO410">
            <v>4062101</v>
          </cell>
          <cell r="ER410">
            <v>45031</v>
          </cell>
          <cell r="ES410">
            <v>3962122</v>
          </cell>
          <cell r="EX410">
            <v>45356</v>
          </cell>
          <cell r="EY410">
            <v>4062121</v>
          </cell>
          <cell r="RC410">
            <v>45393</v>
          </cell>
          <cell r="RD410">
            <v>0</v>
          </cell>
          <cell r="RE410">
            <v>45342</v>
          </cell>
          <cell r="RF410">
            <v>45323</v>
          </cell>
          <cell r="RG410">
            <v>0</v>
          </cell>
          <cell r="RH410">
            <v>0</v>
          </cell>
          <cell r="RI410">
            <v>45323</v>
          </cell>
          <cell r="RJ410">
            <v>0</v>
          </cell>
          <cell r="RK410">
            <v>45342</v>
          </cell>
          <cell r="RL410" t="str">
            <v>4062119</v>
          </cell>
          <cell r="RM410">
            <v>45323</v>
          </cell>
          <cell r="RN410" t="str">
            <v>4062092</v>
          </cell>
          <cell r="RO410">
            <v>45323</v>
          </cell>
          <cell r="RP410" t="str">
            <v>4062096</v>
          </cell>
          <cell r="RQ410">
            <v>45323</v>
          </cell>
          <cell r="RR410" t="str">
            <v>4062100</v>
          </cell>
          <cell r="RS410">
            <v>45338</v>
          </cell>
          <cell r="RT410">
            <v>4062082</v>
          </cell>
          <cell r="RU410">
            <v>0</v>
          </cell>
          <cell r="RV410">
            <v>0</v>
          </cell>
        </row>
        <row r="411">
          <cell r="A411">
            <v>402</v>
          </cell>
          <cell r="B411">
            <v>45413</v>
          </cell>
          <cell r="C411" t="str">
            <v>HRB1003.EXP.ATC</v>
          </cell>
          <cell r="D411" t="str">
            <v>10395079</v>
          </cell>
          <cell r="E411" t="str">
            <v>BDH0179</v>
          </cell>
          <cell r="F411" t="str">
            <v>インド</v>
          </cell>
          <cell r="G411" t="str">
            <v>Ａｍａｄａ　（Ｉｎｄｉａ）　Ｐｖｔ．　Ｌ</v>
          </cell>
          <cell r="H411" t="str">
            <v>制御盤</v>
          </cell>
          <cell r="I411" t="str">
            <v>南陵</v>
          </cell>
          <cell r="J411" t="str">
            <v>土岐</v>
          </cell>
          <cell r="K411">
            <v>45384</v>
          </cell>
          <cell r="L411">
            <v>1</v>
          </cell>
          <cell r="M411">
            <v>1</v>
          </cell>
          <cell r="N411">
            <v>45385</v>
          </cell>
          <cell r="O411">
            <v>1</v>
          </cell>
          <cell r="P411">
            <v>45386</v>
          </cell>
          <cell r="Q411">
            <v>1</v>
          </cell>
          <cell r="R411">
            <v>45387</v>
          </cell>
          <cell r="S411">
            <v>0.8</v>
          </cell>
          <cell r="T411">
            <v>45391</v>
          </cell>
          <cell r="V411">
            <v>45392</v>
          </cell>
          <cell r="W411">
            <v>45394</v>
          </cell>
          <cell r="X411">
            <v>1</v>
          </cell>
          <cell r="Y411">
            <v>45399</v>
          </cell>
          <cell r="AA411">
            <v>45398</v>
          </cell>
          <cell r="AB411">
            <v>45399</v>
          </cell>
          <cell r="AC411" t="str">
            <v>44941</v>
          </cell>
          <cell r="AD411" t="str">
            <v>4062035</v>
          </cell>
          <cell r="AE411" t="str">
            <v>4062092</v>
          </cell>
          <cell r="AF411" t="str">
            <v>4062095</v>
          </cell>
          <cell r="AG411" t="str">
            <v>4062100</v>
          </cell>
          <cell r="CP411">
            <v>44941</v>
          </cell>
          <cell r="CQ411">
            <v>4062035</v>
          </cell>
          <cell r="CX411">
            <v>45323</v>
          </cell>
          <cell r="CY411">
            <v>4062092</v>
          </cell>
          <cell r="DP411">
            <v>45323</v>
          </cell>
          <cell r="DQ411">
            <v>4062095</v>
          </cell>
          <cell r="EB411">
            <v>45323</v>
          </cell>
          <cell r="EC411">
            <v>4062100</v>
          </cell>
          <cell r="EF411">
            <v>45338</v>
          </cell>
          <cell r="EG411">
            <v>4062082</v>
          </cell>
          <cell r="EM411">
            <v>45400</v>
          </cell>
          <cell r="EX411">
            <v>45356</v>
          </cell>
          <cell r="EY411">
            <v>4062121</v>
          </cell>
          <cell r="FH411">
            <v>45308</v>
          </cell>
          <cell r="FI411">
            <v>3861951</v>
          </cell>
          <cell r="FN411">
            <v>45304</v>
          </cell>
          <cell r="FO411">
            <v>3861953</v>
          </cell>
          <cell r="FV411">
            <v>45170</v>
          </cell>
          <cell r="FW411">
            <v>3962335</v>
          </cell>
          <cell r="GG411">
            <v>44935</v>
          </cell>
          <cell r="GH411">
            <v>4062075</v>
          </cell>
          <cell r="RC411">
            <v>45398</v>
          </cell>
          <cell r="RD411">
            <v>0</v>
          </cell>
          <cell r="RE411">
            <v>44941</v>
          </cell>
          <cell r="RF411">
            <v>45323</v>
          </cell>
          <cell r="RG411">
            <v>0</v>
          </cell>
          <cell r="RH411">
            <v>0</v>
          </cell>
          <cell r="RI411">
            <v>45323</v>
          </cell>
          <cell r="RJ411">
            <v>0</v>
          </cell>
          <cell r="RK411">
            <v>44941</v>
          </cell>
          <cell r="RL411" t="str">
            <v>4062035</v>
          </cell>
          <cell r="RM411">
            <v>45323</v>
          </cell>
          <cell r="RN411" t="str">
            <v>4062092</v>
          </cell>
          <cell r="RO411">
            <v>45323</v>
          </cell>
          <cell r="RP411" t="str">
            <v>4062095</v>
          </cell>
          <cell r="RQ411">
            <v>45323</v>
          </cell>
          <cell r="RR411" t="str">
            <v>4062100</v>
          </cell>
          <cell r="RS411">
            <v>45338</v>
          </cell>
          <cell r="RT411">
            <v>4062082</v>
          </cell>
          <cell r="RU411">
            <v>0</v>
          </cell>
          <cell r="RV411">
            <v>0</v>
          </cell>
        </row>
        <row r="412">
          <cell r="A412">
            <v>403</v>
          </cell>
          <cell r="B412">
            <v>45444</v>
          </cell>
          <cell r="C412" t="str">
            <v>HRB1003 ATC AAI</v>
          </cell>
          <cell r="D412" t="str">
            <v>ARC10075</v>
          </cell>
          <cell r="F412" t="str">
            <v>EXP</v>
          </cell>
          <cell r="G412" t="str">
            <v>AAI</v>
          </cell>
          <cell r="H412" t="str">
            <v>ATC盤</v>
          </cell>
          <cell r="I412" t="str">
            <v>須走</v>
          </cell>
          <cell r="J412" t="str">
            <v>KD</v>
          </cell>
          <cell r="T412" t="str">
            <v>済</v>
          </cell>
          <cell r="X412">
            <v>1</v>
          </cell>
          <cell r="Y412">
            <v>45392</v>
          </cell>
          <cell r="AA412">
            <v>45393</v>
          </cell>
          <cell r="AB412">
            <v>45394</v>
          </cell>
          <cell r="AC412">
            <v>45330</v>
          </cell>
          <cell r="AD412">
            <v>4062085</v>
          </cell>
          <cell r="DB412" t="str">
            <v>　</v>
          </cell>
          <cell r="DC412" t="str">
            <v>　</v>
          </cell>
          <cell r="DL412" t="str">
            <v>　</v>
          </cell>
          <cell r="DM412" t="str">
            <v>　</v>
          </cell>
          <cell r="DZ412" t="str">
            <v>　</v>
          </cell>
          <cell r="EA412" t="str">
            <v>　</v>
          </cell>
          <cell r="EJ412" t="str">
            <v>　</v>
          </cell>
          <cell r="EK412" t="str">
            <v>　</v>
          </cell>
          <cell r="HM412">
            <v>45330</v>
          </cell>
          <cell r="HN412">
            <v>4062085</v>
          </cell>
          <cell r="RC412">
            <v>45393</v>
          </cell>
          <cell r="RD412">
            <v>0</v>
          </cell>
          <cell r="RE412">
            <v>0</v>
          </cell>
          <cell r="RF412">
            <v>0</v>
          </cell>
          <cell r="RG412">
            <v>0</v>
          </cell>
          <cell r="RH412">
            <v>0</v>
          </cell>
          <cell r="RI412">
            <v>0</v>
          </cell>
          <cell r="RJ412">
            <v>0</v>
          </cell>
          <cell r="RK412">
            <v>0</v>
          </cell>
          <cell r="RL412">
            <v>4062085</v>
          </cell>
          <cell r="RM412">
            <v>0</v>
          </cell>
          <cell r="RN412">
            <v>0</v>
          </cell>
          <cell r="RO412">
            <v>0</v>
          </cell>
          <cell r="RP412">
            <v>0</v>
          </cell>
          <cell r="RQ412">
            <v>0</v>
          </cell>
          <cell r="RR412">
            <v>0</v>
          </cell>
          <cell r="RS412">
            <v>0</v>
          </cell>
          <cell r="RT412">
            <v>0</v>
          </cell>
          <cell r="RU412">
            <v>0</v>
          </cell>
          <cell r="RV412">
            <v>0</v>
          </cell>
        </row>
        <row r="413">
          <cell r="A413">
            <v>404</v>
          </cell>
          <cell r="B413">
            <v>45413</v>
          </cell>
          <cell r="C413" t="str">
            <v>HRB1003 ATC</v>
          </cell>
          <cell r="D413">
            <v>10395080</v>
          </cell>
          <cell r="F413" t="str">
            <v>DMS</v>
          </cell>
          <cell r="G413" t="str">
            <v>国内</v>
          </cell>
          <cell r="H413" t="str">
            <v>ATC盤</v>
          </cell>
          <cell r="I413" t="str">
            <v>須走</v>
          </cell>
          <cell r="J413" t="str">
            <v>土岐</v>
          </cell>
          <cell r="T413">
            <v>45387</v>
          </cell>
          <cell r="X413">
            <v>1</v>
          </cell>
          <cell r="Y413">
            <v>45392</v>
          </cell>
          <cell r="AA413">
            <v>45393</v>
          </cell>
          <cell r="AB413">
            <v>45394</v>
          </cell>
          <cell r="AC413">
            <v>45575</v>
          </cell>
          <cell r="AD413">
            <v>3962341</v>
          </cell>
          <cell r="DB413" t="str">
            <v>　</v>
          </cell>
          <cell r="DC413" t="str">
            <v>　</v>
          </cell>
          <cell r="DL413" t="str">
            <v>　</v>
          </cell>
          <cell r="DM413" t="str">
            <v>　</v>
          </cell>
          <cell r="DZ413" t="str">
            <v>　</v>
          </cell>
          <cell r="EA413" t="str">
            <v>　</v>
          </cell>
          <cell r="EJ413" t="str">
            <v>　</v>
          </cell>
          <cell r="EK413" t="str">
            <v>　</v>
          </cell>
          <cell r="HM413">
            <v>45575</v>
          </cell>
          <cell r="HN413">
            <v>3962341</v>
          </cell>
          <cell r="RC413">
            <v>45393</v>
          </cell>
          <cell r="RD413">
            <v>0</v>
          </cell>
          <cell r="RE413">
            <v>0</v>
          </cell>
          <cell r="RF413">
            <v>0</v>
          </cell>
          <cell r="RG413">
            <v>0</v>
          </cell>
          <cell r="RH413">
            <v>0</v>
          </cell>
          <cell r="RI413">
            <v>0</v>
          </cell>
          <cell r="RJ413">
            <v>0</v>
          </cell>
          <cell r="RK413">
            <v>0</v>
          </cell>
          <cell r="RL413">
            <v>3962341</v>
          </cell>
          <cell r="RM413">
            <v>0</v>
          </cell>
          <cell r="RN413">
            <v>0</v>
          </cell>
          <cell r="RO413">
            <v>0</v>
          </cell>
          <cell r="RP413">
            <v>0</v>
          </cell>
          <cell r="RQ413">
            <v>0</v>
          </cell>
          <cell r="RR413">
            <v>0</v>
          </cell>
          <cell r="RS413">
            <v>0</v>
          </cell>
          <cell r="RT413">
            <v>0</v>
          </cell>
          <cell r="RU413">
            <v>0</v>
          </cell>
          <cell r="RV413">
            <v>0</v>
          </cell>
        </row>
        <row r="414">
          <cell r="A414">
            <v>405</v>
          </cell>
          <cell r="B414">
            <v>45444</v>
          </cell>
          <cell r="C414" t="str">
            <v>HRB1003 ATC AAI</v>
          </cell>
          <cell r="D414" t="str">
            <v>ARC10076</v>
          </cell>
          <cell r="F414" t="str">
            <v>EXP</v>
          </cell>
          <cell r="G414" t="str">
            <v>AAI</v>
          </cell>
          <cell r="H414" t="str">
            <v>ATC盤</v>
          </cell>
          <cell r="I414" t="str">
            <v>須走</v>
          </cell>
          <cell r="J414" t="str">
            <v>KD</v>
          </cell>
          <cell r="T414">
            <v>45387</v>
          </cell>
          <cell r="X414">
            <v>1</v>
          </cell>
          <cell r="Y414">
            <v>45406</v>
          </cell>
          <cell r="AA414">
            <v>45393</v>
          </cell>
          <cell r="AB414">
            <v>45394</v>
          </cell>
          <cell r="AC414">
            <v>45330</v>
          </cell>
          <cell r="AD414">
            <v>4062085</v>
          </cell>
          <cell r="DB414" t="str">
            <v>　</v>
          </cell>
          <cell r="DC414" t="str">
            <v>　</v>
          </cell>
          <cell r="DL414" t="str">
            <v>　</v>
          </cell>
          <cell r="DM414" t="str">
            <v>　</v>
          </cell>
          <cell r="DZ414" t="str">
            <v>　</v>
          </cell>
          <cell r="EA414" t="str">
            <v>　</v>
          </cell>
          <cell r="EJ414" t="str">
            <v>　</v>
          </cell>
          <cell r="EK414" t="str">
            <v>　</v>
          </cell>
          <cell r="HM414">
            <v>45330</v>
          </cell>
          <cell r="HN414">
            <v>4062085</v>
          </cell>
          <cell r="RC414">
            <v>45393</v>
          </cell>
          <cell r="RD414">
            <v>0</v>
          </cell>
          <cell r="RE414">
            <v>0</v>
          </cell>
          <cell r="RF414">
            <v>0</v>
          </cell>
          <cell r="RG414">
            <v>0</v>
          </cell>
          <cell r="RH414">
            <v>0</v>
          </cell>
          <cell r="RI414">
            <v>0</v>
          </cell>
          <cell r="RJ414">
            <v>0</v>
          </cell>
          <cell r="RK414">
            <v>0</v>
          </cell>
          <cell r="RL414">
            <v>4062085</v>
          </cell>
          <cell r="RM414">
            <v>0</v>
          </cell>
          <cell r="RN414">
            <v>0</v>
          </cell>
          <cell r="RO414">
            <v>0</v>
          </cell>
          <cell r="RP414">
            <v>0</v>
          </cell>
          <cell r="RQ414">
            <v>0</v>
          </cell>
          <cell r="RR414">
            <v>0</v>
          </cell>
          <cell r="RS414">
            <v>0</v>
          </cell>
          <cell r="RT414">
            <v>0</v>
          </cell>
          <cell r="RU414">
            <v>0</v>
          </cell>
          <cell r="RV414">
            <v>0</v>
          </cell>
        </row>
        <row r="415">
          <cell r="A415">
            <v>406</v>
          </cell>
          <cell r="B415">
            <v>45413</v>
          </cell>
          <cell r="C415" t="str">
            <v>HRB1003.EXP.ATC</v>
          </cell>
          <cell r="D415" t="str">
            <v>10395078</v>
          </cell>
          <cell r="E415" t="str">
            <v>ASB0560</v>
          </cell>
          <cell r="F415" t="str">
            <v>オーストリア</v>
          </cell>
          <cell r="G415" t="str">
            <v>ＡＭＡＤＡ　ＯＣＥＡＮＩＡ</v>
          </cell>
          <cell r="H415" t="str">
            <v>制御盤</v>
          </cell>
          <cell r="I415" t="str">
            <v>南陵</v>
          </cell>
          <cell r="J415" t="str">
            <v>土岐</v>
          </cell>
          <cell r="K415">
            <v>45384</v>
          </cell>
          <cell r="L415">
            <v>1</v>
          </cell>
          <cell r="M415">
            <v>1</v>
          </cell>
          <cell r="N415">
            <v>45385</v>
          </cell>
          <cell r="O415">
            <v>1</v>
          </cell>
          <cell r="P415">
            <v>45387</v>
          </cell>
          <cell r="Q415">
            <v>1</v>
          </cell>
          <cell r="R415">
            <v>45388</v>
          </cell>
          <cell r="S415">
            <v>1</v>
          </cell>
          <cell r="T415">
            <v>45392</v>
          </cell>
          <cell r="U415">
            <v>45391</v>
          </cell>
          <cell r="V415">
            <v>45393</v>
          </cell>
          <cell r="W415">
            <v>45392</v>
          </cell>
          <cell r="X415">
            <v>1</v>
          </cell>
          <cell r="Y415">
            <v>45401</v>
          </cell>
          <cell r="AA415">
            <v>45398</v>
          </cell>
          <cell r="AB415">
            <v>45399</v>
          </cell>
          <cell r="AC415" t="str">
            <v>44941</v>
          </cell>
          <cell r="AD415" t="str">
            <v>4062035</v>
          </cell>
          <cell r="AE415" t="str">
            <v>4062092</v>
          </cell>
          <cell r="AF415" t="str">
            <v>4062095</v>
          </cell>
          <cell r="AG415" t="str">
            <v>4062100</v>
          </cell>
          <cell r="CP415">
            <v>44941</v>
          </cell>
          <cell r="CQ415">
            <v>4062035</v>
          </cell>
          <cell r="CX415">
            <v>45323</v>
          </cell>
          <cell r="CY415">
            <v>4062092</v>
          </cell>
          <cell r="DP415">
            <v>45323</v>
          </cell>
          <cell r="DQ415">
            <v>4062095</v>
          </cell>
          <cell r="EB415">
            <v>45323</v>
          </cell>
          <cell r="EC415">
            <v>4062100</v>
          </cell>
          <cell r="EF415">
            <v>45338</v>
          </cell>
          <cell r="EG415">
            <v>4062082</v>
          </cell>
          <cell r="EM415">
            <v>45400</v>
          </cell>
          <cell r="ER415">
            <v>45031</v>
          </cell>
          <cell r="ES415">
            <v>3962122</v>
          </cell>
          <cell r="ET415">
            <v>45269</v>
          </cell>
          <cell r="EU415">
            <v>4062062</v>
          </cell>
          <cell r="EX415">
            <v>45356</v>
          </cell>
          <cell r="EY415">
            <v>4062121</v>
          </cell>
          <cell r="FH415">
            <v>45337</v>
          </cell>
          <cell r="FI415">
            <v>3962061</v>
          </cell>
          <cell r="FN415">
            <v>45337</v>
          </cell>
          <cell r="FO415">
            <v>3962063</v>
          </cell>
          <cell r="FV415">
            <v>45170</v>
          </cell>
          <cell r="FW415">
            <v>3962335</v>
          </cell>
          <cell r="GG415">
            <v>44935</v>
          </cell>
          <cell r="GH415">
            <v>4062075</v>
          </cell>
          <cell r="RC415">
            <v>45398</v>
          </cell>
          <cell r="RD415">
            <v>0</v>
          </cell>
          <cell r="RE415">
            <v>44941</v>
          </cell>
          <cell r="RF415">
            <v>45323</v>
          </cell>
          <cell r="RG415">
            <v>0</v>
          </cell>
          <cell r="RH415">
            <v>0</v>
          </cell>
          <cell r="RI415">
            <v>45323</v>
          </cell>
          <cell r="RJ415">
            <v>0</v>
          </cell>
          <cell r="RK415">
            <v>44941</v>
          </cell>
          <cell r="RL415" t="str">
            <v>4062035</v>
          </cell>
          <cell r="RM415">
            <v>45323</v>
          </cell>
          <cell r="RN415" t="str">
            <v>4062092</v>
          </cell>
          <cell r="RO415">
            <v>45323</v>
          </cell>
          <cell r="RP415" t="str">
            <v>4062095</v>
          </cell>
          <cell r="RQ415">
            <v>45323</v>
          </cell>
          <cell r="RR415" t="str">
            <v>4062100</v>
          </cell>
          <cell r="RS415">
            <v>45338</v>
          </cell>
          <cell r="RT415">
            <v>4062082</v>
          </cell>
          <cell r="RU415">
            <v>0</v>
          </cell>
          <cell r="RV415">
            <v>0</v>
          </cell>
        </row>
        <row r="416">
          <cell r="A416">
            <v>407</v>
          </cell>
          <cell r="B416">
            <v>45413</v>
          </cell>
          <cell r="C416" t="str">
            <v>HRB2204.EXP</v>
          </cell>
          <cell r="D416" t="str">
            <v>22045120</v>
          </cell>
          <cell r="E416" t="str">
            <v>BDH0193</v>
          </cell>
          <cell r="F416" t="str">
            <v>インド</v>
          </cell>
          <cell r="G416" t="str">
            <v>Ａｍａｄａ　（Ｉｎｄｉａ）　Ｐｖｔ．　Ｌ</v>
          </cell>
          <cell r="H416" t="str">
            <v>制御盤</v>
          </cell>
          <cell r="I416" t="str">
            <v>南陵</v>
          </cell>
          <cell r="J416" t="str">
            <v>土岐</v>
          </cell>
          <cell r="K416">
            <v>45384</v>
          </cell>
          <cell r="L416">
            <v>1</v>
          </cell>
          <cell r="M416">
            <v>1</v>
          </cell>
          <cell r="N416">
            <v>45385</v>
          </cell>
          <cell r="O416">
            <v>1</v>
          </cell>
          <cell r="P416">
            <v>45387</v>
          </cell>
          <cell r="Q416">
            <v>1</v>
          </cell>
          <cell r="R416">
            <v>45388</v>
          </cell>
          <cell r="S416">
            <v>1</v>
          </cell>
          <cell r="T416">
            <v>45392</v>
          </cell>
          <cell r="U416">
            <v>45392</v>
          </cell>
          <cell r="V416">
            <v>45393</v>
          </cell>
          <cell r="W416">
            <v>45393</v>
          </cell>
          <cell r="X416">
            <v>1</v>
          </cell>
          <cell r="Y416">
            <v>45402</v>
          </cell>
          <cell r="AA416">
            <v>45398</v>
          </cell>
          <cell r="AB416">
            <v>45399</v>
          </cell>
          <cell r="AC416" t="str">
            <v>45206</v>
          </cell>
          <cell r="AD416" t="str">
            <v>3962305</v>
          </cell>
          <cell r="AE416" t="str">
            <v>4062039</v>
          </cell>
          <cell r="AF416" t="str">
            <v>4062045</v>
          </cell>
          <cell r="AG416" t="str">
            <v>3962319</v>
          </cell>
          <cell r="CT416">
            <v>45206</v>
          </cell>
          <cell r="CU416">
            <v>3962305</v>
          </cell>
          <cell r="CZ416">
            <v>44941</v>
          </cell>
          <cell r="DA416">
            <v>4062039</v>
          </cell>
          <cell r="DT416">
            <v>44941</v>
          </cell>
          <cell r="DU416">
            <v>4062045</v>
          </cell>
          <cell r="ED416">
            <v>45572</v>
          </cell>
          <cell r="EE416">
            <v>3962319</v>
          </cell>
          <cell r="EH416">
            <v>45331</v>
          </cell>
          <cell r="EI416">
            <v>4062081</v>
          </cell>
          <cell r="EM416">
            <v>45400</v>
          </cell>
          <cell r="EX416">
            <v>45356</v>
          </cell>
          <cell r="EY416">
            <v>4062121</v>
          </cell>
          <cell r="RC416">
            <v>45398</v>
          </cell>
          <cell r="RD416">
            <v>0</v>
          </cell>
          <cell r="RE416">
            <v>45206</v>
          </cell>
          <cell r="RF416">
            <v>0</v>
          </cell>
          <cell r="RG416">
            <v>44941</v>
          </cell>
          <cell r="RH416">
            <v>0</v>
          </cell>
          <cell r="RI416">
            <v>44941</v>
          </cell>
          <cell r="RJ416">
            <v>0</v>
          </cell>
          <cell r="RK416">
            <v>45206</v>
          </cell>
          <cell r="RL416" t="str">
            <v>3962305</v>
          </cell>
          <cell r="RM416">
            <v>44941</v>
          </cell>
          <cell r="RN416" t="str">
            <v>4062039</v>
          </cell>
          <cell r="RO416">
            <v>44941</v>
          </cell>
          <cell r="RP416" t="str">
            <v>4062045</v>
          </cell>
          <cell r="RQ416">
            <v>45572</v>
          </cell>
          <cell r="RR416" t="str">
            <v>3962319</v>
          </cell>
          <cell r="RS416">
            <v>45331</v>
          </cell>
          <cell r="RT416">
            <v>4062081</v>
          </cell>
          <cell r="RU416">
            <v>0</v>
          </cell>
          <cell r="RV416">
            <v>0</v>
          </cell>
        </row>
        <row r="417">
          <cell r="A417">
            <v>408</v>
          </cell>
          <cell r="B417">
            <v>45384</v>
          </cell>
          <cell r="C417" t="str">
            <v>HRB2204 AAI AC+L</v>
          </cell>
          <cell r="D417" t="str">
            <v>ARB20211</v>
          </cell>
          <cell r="E417" t="str">
            <v>THRB2211</v>
          </cell>
          <cell r="F417" t="str">
            <v>米国</v>
          </cell>
          <cell r="G417" t="str">
            <v>AAI</v>
          </cell>
          <cell r="H417" t="str">
            <v>制御盤</v>
          </cell>
          <cell r="I417" t="str">
            <v>南陵</v>
          </cell>
          <cell r="J417" t="str">
            <v>KD</v>
          </cell>
          <cell r="K417">
            <v>45385</v>
          </cell>
          <cell r="L417">
            <v>1</v>
          </cell>
          <cell r="M417">
            <v>1</v>
          </cell>
          <cell r="N417">
            <v>45386</v>
          </cell>
          <cell r="O417">
            <v>1</v>
          </cell>
          <cell r="P417">
            <v>45388</v>
          </cell>
          <cell r="Q417">
            <v>1</v>
          </cell>
          <cell r="R417">
            <v>45391</v>
          </cell>
          <cell r="S417">
            <v>1</v>
          </cell>
          <cell r="T417">
            <v>45393</v>
          </cell>
          <cell r="U417">
            <v>45393</v>
          </cell>
          <cell r="V417">
            <v>45394</v>
          </cell>
          <cell r="W417">
            <v>45394</v>
          </cell>
          <cell r="X417">
            <v>1</v>
          </cell>
          <cell r="Y417">
            <v>45402</v>
          </cell>
          <cell r="AA417">
            <v>45398</v>
          </cell>
          <cell r="AB417">
            <v>45399</v>
          </cell>
          <cell r="AC417" t="str">
            <v>45206</v>
          </cell>
          <cell r="AD417" t="str">
            <v>3962305</v>
          </cell>
          <cell r="AE417" t="str">
            <v>4062039</v>
          </cell>
          <cell r="AF417" t="str">
            <v>4062097</v>
          </cell>
          <cell r="AG417" t="str">
            <v>3962319</v>
          </cell>
          <cell r="CT417">
            <v>45206</v>
          </cell>
          <cell r="CU417">
            <v>3962305</v>
          </cell>
          <cell r="CZ417">
            <v>44941</v>
          </cell>
          <cell r="DA417">
            <v>4062039</v>
          </cell>
          <cell r="DT417">
            <v>45323</v>
          </cell>
          <cell r="DU417">
            <v>4062097</v>
          </cell>
          <cell r="ED417">
            <v>45572</v>
          </cell>
          <cell r="EE417">
            <v>3962319</v>
          </cell>
          <cell r="EH417">
            <v>45356</v>
          </cell>
          <cell r="EI417">
            <v>4062123</v>
          </cell>
          <cell r="EM417">
            <v>45653</v>
          </cell>
          <cell r="EP417">
            <v>45323</v>
          </cell>
          <cell r="EQ417">
            <v>4062102</v>
          </cell>
          <cell r="ER417">
            <v>45031</v>
          </cell>
          <cell r="ES417">
            <v>3962122</v>
          </cell>
          <cell r="EX417">
            <v>45356</v>
          </cell>
          <cell r="EY417">
            <v>4062121</v>
          </cell>
          <cell r="FS417" t="str">
            <v>●</v>
          </cell>
          <cell r="GG417">
            <v>44935</v>
          </cell>
          <cell r="GH417">
            <v>4062075</v>
          </cell>
          <cell r="RC417">
            <v>45398</v>
          </cell>
          <cell r="RD417">
            <v>0</v>
          </cell>
          <cell r="RE417">
            <v>45206</v>
          </cell>
          <cell r="RF417">
            <v>0</v>
          </cell>
          <cell r="RG417">
            <v>44941</v>
          </cell>
          <cell r="RH417">
            <v>0</v>
          </cell>
          <cell r="RI417">
            <v>45323</v>
          </cell>
          <cell r="RJ417">
            <v>0</v>
          </cell>
          <cell r="RK417">
            <v>45206</v>
          </cell>
          <cell r="RL417" t="str">
            <v>3962305</v>
          </cell>
          <cell r="RM417">
            <v>44941</v>
          </cell>
          <cell r="RN417" t="str">
            <v>4062039</v>
          </cell>
          <cell r="RO417">
            <v>45323</v>
          </cell>
          <cell r="RP417" t="str">
            <v>4062097</v>
          </cell>
          <cell r="RQ417">
            <v>45572</v>
          </cell>
          <cell r="RR417" t="str">
            <v>3962319</v>
          </cell>
          <cell r="RS417">
            <v>45356</v>
          </cell>
          <cell r="RT417">
            <v>4062123</v>
          </cell>
          <cell r="RU417">
            <v>0</v>
          </cell>
          <cell r="RV417">
            <v>0</v>
          </cell>
        </row>
        <row r="418">
          <cell r="A418">
            <v>409</v>
          </cell>
          <cell r="B418">
            <v>45384</v>
          </cell>
          <cell r="C418" t="str">
            <v>HRB2204 AAI AC+L</v>
          </cell>
          <cell r="D418" t="str">
            <v>ARB20212</v>
          </cell>
          <cell r="E418" t="str">
            <v>THRB2212</v>
          </cell>
          <cell r="F418" t="str">
            <v>米国</v>
          </cell>
          <cell r="G418" t="str">
            <v>AAI</v>
          </cell>
          <cell r="H418" t="str">
            <v>制御盤</v>
          </cell>
          <cell r="I418" t="str">
            <v>南陵</v>
          </cell>
          <cell r="J418" t="str">
            <v>KD</v>
          </cell>
          <cell r="K418">
            <v>45385</v>
          </cell>
          <cell r="L418">
            <v>1</v>
          </cell>
          <cell r="M418">
            <v>1</v>
          </cell>
          <cell r="N418">
            <v>45386</v>
          </cell>
          <cell r="O418">
            <v>1</v>
          </cell>
          <cell r="P418">
            <v>45388</v>
          </cell>
          <cell r="Q418">
            <v>1</v>
          </cell>
          <cell r="R418">
            <v>45391</v>
          </cell>
          <cell r="S418">
            <v>1</v>
          </cell>
          <cell r="T418">
            <v>45393</v>
          </cell>
          <cell r="U418">
            <v>45393</v>
          </cell>
          <cell r="V418">
            <v>45394</v>
          </cell>
          <cell r="W418">
            <v>45394</v>
          </cell>
          <cell r="X418">
            <v>1</v>
          </cell>
          <cell r="Y418">
            <v>45402</v>
          </cell>
          <cell r="AA418">
            <v>45398</v>
          </cell>
          <cell r="AB418">
            <v>45399</v>
          </cell>
          <cell r="AC418" t="str">
            <v>45206</v>
          </cell>
          <cell r="AD418" t="str">
            <v>3962305</v>
          </cell>
          <cell r="AE418" t="str">
            <v>4062039</v>
          </cell>
          <cell r="AF418" t="str">
            <v>4062097</v>
          </cell>
          <cell r="AG418" t="str">
            <v>3962319</v>
          </cell>
          <cell r="CT418">
            <v>45206</v>
          </cell>
          <cell r="CU418">
            <v>3962305</v>
          </cell>
          <cell r="CZ418">
            <v>44941</v>
          </cell>
          <cell r="DA418">
            <v>4062039</v>
          </cell>
          <cell r="DT418">
            <v>45323</v>
          </cell>
          <cell r="DU418">
            <v>4062097</v>
          </cell>
          <cell r="ED418">
            <v>45572</v>
          </cell>
          <cell r="EE418">
            <v>3962319</v>
          </cell>
          <cell r="EH418">
            <v>45356</v>
          </cell>
          <cell r="EI418">
            <v>4062123</v>
          </cell>
          <cell r="EM418">
            <v>45653</v>
          </cell>
          <cell r="EP418">
            <v>45323</v>
          </cell>
          <cell r="EQ418">
            <v>4062102</v>
          </cell>
          <cell r="ER418">
            <v>45031</v>
          </cell>
          <cell r="ES418">
            <v>3962122</v>
          </cell>
          <cell r="EX418">
            <v>45356</v>
          </cell>
          <cell r="EY418">
            <v>4062121</v>
          </cell>
          <cell r="FS418" t="str">
            <v>●</v>
          </cell>
          <cell r="GG418">
            <v>44935</v>
          </cell>
          <cell r="GH418">
            <v>4062075</v>
          </cell>
          <cell r="RC418">
            <v>45398</v>
          </cell>
          <cell r="RD418">
            <v>0</v>
          </cell>
          <cell r="RE418">
            <v>45206</v>
          </cell>
          <cell r="RF418">
            <v>0</v>
          </cell>
          <cell r="RG418">
            <v>44941</v>
          </cell>
          <cell r="RH418">
            <v>0</v>
          </cell>
          <cell r="RI418">
            <v>45323</v>
          </cell>
          <cell r="RJ418">
            <v>0</v>
          </cell>
          <cell r="RK418">
            <v>45206</v>
          </cell>
          <cell r="RL418" t="str">
            <v>3962305</v>
          </cell>
          <cell r="RM418">
            <v>44941</v>
          </cell>
          <cell r="RN418" t="str">
            <v>4062039</v>
          </cell>
          <cell r="RO418">
            <v>45323</v>
          </cell>
          <cell r="RP418" t="str">
            <v>4062097</v>
          </cell>
          <cell r="RQ418">
            <v>45572</v>
          </cell>
          <cell r="RR418" t="str">
            <v>3962319</v>
          </cell>
          <cell r="RS418">
            <v>45356</v>
          </cell>
          <cell r="RT418">
            <v>4062123</v>
          </cell>
          <cell r="RU418">
            <v>0</v>
          </cell>
          <cell r="RV418">
            <v>0</v>
          </cell>
        </row>
        <row r="419">
          <cell r="A419">
            <v>410</v>
          </cell>
          <cell r="B419">
            <v>45384</v>
          </cell>
          <cell r="C419" t="str">
            <v>HRB1003ATC AAI</v>
          </cell>
          <cell r="D419" t="str">
            <v>ARC10071</v>
          </cell>
          <cell r="E419" t="str">
            <v>THRB1071</v>
          </cell>
          <cell r="F419" t="str">
            <v>米国</v>
          </cell>
          <cell r="G419" t="str">
            <v>AAI</v>
          </cell>
          <cell r="H419" t="str">
            <v>制御盤</v>
          </cell>
          <cell r="I419" t="str">
            <v>南陵</v>
          </cell>
          <cell r="J419" t="str">
            <v>KD</v>
          </cell>
          <cell r="K419">
            <v>45385</v>
          </cell>
          <cell r="L419">
            <v>1</v>
          </cell>
          <cell r="M419">
            <v>1</v>
          </cell>
          <cell r="N419">
            <v>45386</v>
          </cell>
          <cell r="O419">
            <v>1</v>
          </cell>
          <cell r="P419">
            <v>45388</v>
          </cell>
          <cell r="Q419">
            <v>1</v>
          </cell>
          <cell r="R419">
            <v>45391</v>
          </cell>
          <cell r="S419">
            <v>1</v>
          </cell>
          <cell r="T419">
            <v>45393</v>
          </cell>
          <cell r="U419">
            <v>45393</v>
          </cell>
          <cell r="V419">
            <v>45394</v>
          </cell>
          <cell r="W419">
            <v>45395</v>
          </cell>
          <cell r="X419">
            <v>1</v>
          </cell>
          <cell r="Y419">
            <v>45402</v>
          </cell>
          <cell r="AA419">
            <v>45398</v>
          </cell>
          <cell r="AB419">
            <v>45399</v>
          </cell>
          <cell r="AC419" t="str">
            <v>44941</v>
          </cell>
          <cell r="AD419" t="str">
            <v>4062035</v>
          </cell>
          <cell r="AE419" t="str">
            <v>4062092</v>
          </cell>
          <cell r="AF419" t="str">
            <v>3962206</v>
          </cell>
          <cell r="AG419" t="str">
            <v>4062100</v>
          </cell>
          <cell r="CP419">
            <v>44941</v>
          </cell>
          <cell r="CQ419">
            <v>4062035</v>
          </cell>
          <cell r="CX419">
            <v>45323</v>
          </cell>
          <cell r="CY419">
            <v>4062092</v>
          </cell>
          <cell r="DP419">
            <v>45108</v>
          </cell>
          <cell r="DQ419">
            <v>3962206</v>
          </cell>
          <cell r="EB419">
            <v>45323</v>
          </cell>
          <cell r="EC419">
            <v>4062100</v>
          </cell>
          <cell r="EF419">
            <v>45356</v>
          </cell>
          <cell r="EG419">
            <v>4062122</v>
          </cell>
          <cell r="EM419">
            <v>45653</v>
          </cell>
          <cell r="ER419">
            <v>45031</v>
          </cell>
          <cell r="ES419">
            <v>3962122</v>
          </cell>
          <cell r="ET419">
            <v>45269</v>
          </cell>
          <cell r="EU419">
            <v>4062062</v>
          </cell>
          <cell r="EX419">
            <v>45356</v>
          </cell>
          <cell r="EY419">
            <v>4062121</v>
          </cell>
          <cell r="FH419">
            <v>45337</v>
          </cell>
          <cell r="FI419">
            <v>3962061</v>
          </cell>
          <cell r="FN419">
            <v>45337</v>
          </cell>
          <cell r="FO419">
            <v>3962063</v>
          </cell>
          <cell r="FV419">
            <v>45170</v>
          </cell>
          <cell r="FW419">
            <v>3962335</v>
          </cell>
          <cell r="GG419">
            <v>44935</v>
          </cell>
          <cell r="GH419">
            <v>4062075</v>
          </cell>
          <cell r="RC419">
            <v>45398</v>
          </cell>
          <cell r="RD419">
            <v>0</v>
          </cell>
          <cell r="RE419">
            <v>44941</v>
          </cell>
          <cell r="RF419">
            <v>45323</v>
          </cell>
          <cell r="RG419">
            <v>0</v>
          </cell>
          <cell r="RH419">
            <v>0</v>
          </cell>
          <cell r="RI419">
            <v>45108</v>
          </cell>
          <cell r="RJ419">
            <v>0</v>
          </cell>
          <cell r="RK419">
            <v>44941</v>
          </cell>
          <cell r="RL419" t="str">
            <v>4062035</v>
          </cell>
          <cell r="RM419">
            <v>45323</v>
          </cell>
          <cell r="RN419" t="str">
            <v>4062092</v>
          </cell>
          <cell r="RO419">
            <v>45108</v>
          </cell>
          <cell r="RP419" t="str">
            <v>3962206</v>
          </cell>
          <cell r="RQ419">
            <v>45323</v>
          </cell>
          <cell r="RR419" t="str">
            <v>4062100</v>
          </cell>
          <cell r="RS419">
            <v>45356</v>
          </cell>
          <cell r="RT419">
            <v>4062122</v>
          </cell>
          <cell r="RU419">
            <v>0</v>
          </cell>
          <cell r="RV419">
            <v>0</v>
          </cell>
        </row>
        <row r="420">
          <cell r="A420">
            <v>411</v>
          </cell>
          <cell r="B420">
            <v>45384</v>
          </cell>
          <cell r="C420" t="str">
            <v>HRB1003ATC AAI</v>
          </cell>
          <cell r="D420" t="str">
            <v>ARC10072</v>
          </cell>
          <cell r="E420" t="str">
            <v>THRB1072</v>
          </cell>
          <cell r="F420" t="str">
            <v>米国</v>
          </cell>
          <cell r="G420" t="str">
            <v>AAI</v>
          </cell>
          <cell r="H420" t="str">
            <v>制御盤</v>
          </cell>
          <cell r="I420" t="str">
            <v>南陵</v>
          </cell>
          <cell r="J420" t="str">
            <v>KD</v>
          </cell>
          <cell r="K420">
            <v>45386</v>
          </cell>
          <cell r="L420">
            <v>1</v>
          </cell>
          <cell r="M420">
            <v>1</v>
          </cell>
          <cell r="N420">
            <v>45387</v>
          </cell>
          <cell r="O420">
            <v>1</v>
          </cell>
          <cell r="P420">
            <v>45391</v>
          </cell>
          <cell r="Q420">
            <v>1</v>
          </cell>
          <cell r="R420">
            <v>45392</v>
          </cell>
          <cell r="S420">
            <v>1</v>
          </cell>
          <cell r="T420">
            <v>45394</v>
          </cell>
          <cell r="U420">
            <v>45394</v>
          </cell>
          <cell r="V420">
            <v>45395</v>
          </cell>
          <cell r="W420">
            <v>45395</v>
          </cell>
          <cell r="X420">
            <v>1</v>
          </cell>
          <cell r="Y420">
            <v>45402</v>
          </cell>
          <cell r="AA420">
            <v>45398</v>
          </cell>
          <cell r="AB420">
            <v>45399</v>
          </cell>
          <cell r="AC420" t="str">
            <v>44941</v>
          </cell>
          <cell r="AD420" t="str">
            <v>4062035</v>
          </cell>
          <cell r="AE420" t="str">
            <v>4062141</v>
          </cell>
          <cell r="AF420" t="str">
            <v>3962206</v>
          </cell>
          <cell r="AG420" t="str">
            <v>4062100</v>
          </cell>
          <cell r="CP420">
            <v>44941</v>
          </cell>
          <cell r="CQ420">
            <v>4062035</v>
          </cell>
          <cell r="CX420">
            <v>45370</v>
          </cell>
          <cell r="CY420">
            <v>4062141</v>
          </cell>
          <cell r="DP420">
            <v>45108</v>
          </cell>
          <cell r="DQ420">
            <v>3962206</v>
          </cell>
          <cell r="EB420">
            <v>45323</v>
          </cell>
          <cell r="EC420">
            <v>4062100</v>
          </cell>
          <cell r="EF420">
            <v>45356</v>
          </cell>
          <cell r="EG420">
            <v>4062122</v>
          </cell>
          <cell r="EM420">
            <v>45653</v>
          </cell>
          <cell r="ER420">
            <v>45031</v>
          </cell>
          <cell r="ES420">
            <v>3962122</v>
          </cell>
          <cell r="ET420">
            <v>45269</v>
          </cell>
          <cell r="EU420">
            <v>4062062</v>
          </cell>
          <cell r="EX420">
            <v>45356</v>
          </cell>
          <cell r="EY420">
            <v>4062121</v>
          </cell>
          <cell r="FH420">
            <v>45366</v>
          </cell>
          <cell r="FI420">
            <v>3962135</v>
          </cell>
          <cell r="FN420">
            <v>45337</v>
          </cell>
          <cell r="FO420">
            <v>3962063</v>
          </cell>
          <cell r="FV420">
            <v>45370</v>
          </cell>
          <cell r="FW420">
            <v>4062135</v>
          </cell>
          <cell r="GG420">
            <v>44935</v>
          </cell>
          <cell r="GH420">
            <v>4062075</v>
          </cell>
          <cell r="RC420">
            <v>45398</v>
          </cell>
          <cell r="RD420">
            <v>0</v>
          </cell>
          <cell r="RE420">
            <v>44941</v>
          </cell>
          <cell r="RF420">
            <v>45370</v>
          </cell>
          <cell r="RG420">
            <v>0</v>
          </cell>
          <cell r="RH420">
            <v>0</v>
          </cell>
          <cell r="RI420">
            <v>45108</v>
          </cell>
          <cell r="RJ420">
            <v>0</v>
          </cell>
          <cell r="RK420">
            <v>44941</v>
          </cell>
          <cell r="RL420" t="str">
            <v>4062035</v>
          </cell>
          <cell r="RM420">
            <v>45370</v>
          </cell>
          <cell r="RN420" t="str">
            <v>4062141</v>
          </cell>
          <cell r="RO420">
            <v>45108</v>
          </cell>
          <cell r="RP420" t="str">
            <v>3962206</v>
          </cell>
          <cell r="RQ420">
            <v>45323</v>
          </cell>
          <cell r="RR420" t="str">
            <v>4062100</v>
          </cell>
          <cell r="RS420">
            <v>45356</v>
          </cell>
          <cell r="RT420">
            <v>4062122</v>
          </cell>
          <cell r="RU420">
            <v>0</v>
          </cell>
          <cell r="RV420">
            <v>0</v>
          </cell>
        </row>
        <row r="421">
          <cell r="A421">
            <v>412</v>
          </cell>
          <cell r="B421">
            <v>45413</v>
          </cell>
          <cell r="C421" t="str">
            <v>HRB1303</v>
          </cell>
          <cell r="D421" t="str">
            <v>13035493</v>
          </cell>
          <cell r="E421">
            <v>477188</v>
          </cell>
          <cell r="F421" t="str">
            <v>日本</v>
          </cell>
          <cell r="G421" t="str">
            <v>（株）山由製作所</v>
          </cell>
          <cell r="H421" t="str">
            <v>制御盤</v>
          </cell>
          <cell r="I421" t="str">
            <v>南陵</v>
          </cell>
          <cell r="J421" t="str">
            <v>土岐</v>
          </cell>
          <cell r="K421">
            <v>45386</v>
          </cell>
          <cell r="L421">
            <v>1</v>
          </cell>
          <cell r="M421">
            <v>1</v>
          </cell>
          <cell r="N421">
            <v>45387</v>
          </cell>
          <cell r="O421">
            <v>1</v>
          </cell>
          <cell r="P421">
            <v>45391</v>
          </cell>
          <cell r="Q421">
            <v>1</v>
          </cell>
          <cell r="R421">
            <v>45392</v>
          </cell>
          <cell r="S421">
            <v>1</v>
          </cell>
          <cell r="T421">
            <v>45394</v>
          </cell>
          <cell r="U421">
            <v>45394</v>
          </cell>
          <cell r="V421">
            <v>45395</v>
          </cell>
          <cell r="W421">
            <v>45395</v>
          </cell>
          <cell r="X421">
            <v>1</v>
          </cell>
          <cell r="Y421">
            <v>45405</v>
          </cell>
          <cell r="AA421">
            <v>45398</v>
          </cell>
          <cell r="AB421">
            <v>45399</v>
          </cell>
          <cell r="AC421" t="str">
            <v>44941</v>
          </cell>
          <cell r="AD421" t="str">
            <v>4062036</v>
          </cell>
          <cell r="AE421" t="str">
            <v>4062141</v>
          </cell>
          <cell r="AF421" t="str">
            <v>4062041</v>
          </cell>
          <cell r="AG421" t="str">
            <v>4062126</v>
          </cell>
          <cell r="CH421">
            <v>44941</v>
          </cell>
          <cell r="CI421">
            <v>4062036</v>
          </cell>
          <cell r="CX421">
            <v>45370</v>
          </cell>
          <cell r="CY421">
            <v>4062141</v>
          </cell>
          <cell r="DH421">
            <v>45306</v>
          </cell>
          <cell r="DI421">
            <v>4062041</v>
          </cell>
          <cell r="DV421">
            <v>45356</v>
          </cell>
          <cell r="DW421">
            <v>4062126</v>
          </cell>
          <cell r="EF421">
            <v>45356</v>
          </cell>
          <cell r="EG421">
            <v>4062122</v>
          </cell>
          <cell r="EM421">
            <v>45653</v>
          </cell>
          <cell r="ET421">
            <v>45269</v>
          </cell>
          <cell r="EU421">
            <v>4062062</v>
          </cell>
          <cell r="EX421">
            <v>45356</v>
          </cell>
          <cell r="EY421">
            <v>4062121</v>
          </cell>
          <cell r="RC421">
            <v>45398</v>
          </cell>
          <cell r="RD421">
            <v>44941</v>
          </cell>
          <cell r="RE421">
            <v>0</v>
          </cell>
          <cell r="RF421">
            <v>45370</v>
          </cell>
          <cell r="RG421">
            <v>0</v>
          </cell>
          <cell r="RH421">
            <v>45306</v>
          </cell>
          <cell r="RI421">
            <v>0</v>
          </cell>
          <cell r="RJ421">
            <v>0</v>
          </cell>
          <cell r="RK421">
            <v>44941</v>
          </cell>
          <cell r="RL421" t="str">
            <v>4062036</v>
          </cell>
          <cell r="RM421">
            <v>45370</v>
          </cell>
          <cell r="RN421" t="str">
            <v>4062141</v>
          </cell>
          <cell r="RO421">
            <v>45306</v>
          </cell>
          <cell r="RP421" t="str">
            <v>4062041</v>
          </cell>
          <cell r="RQ421">
            <v>45356</v>
          </cell>
          <cell r="RR421" t="str">
            <v>4062126</v>
          </cell>
          <cell r="RS421">
            <v>45356</v>
          </cell>
          <cell r="RT421">
            <v>4062122</v>
          </cell>
          <cell r="RU421">
            <v>0</v>
          </cell>
          <cell r="RV421">
            <v>0</v>
          </cell>
        </row>
        <row r="422">
          <cell r="A422">
            <v>413</v>
          </cell>
          <cell r="B422">
            <v>45413</v>
          </cell>
          <cell r="C422" t="str">
            <v>HRB1303</v>
          </cell>
          <cell r="D422" t="str">
            <v>13035494</v>
          </cell>
          <cell r="E422">
            <v>489377</v>
          </cell>
          <cell r="F422" t="str">
            <v>日本</v>
          </cell>
          <cell r="G422" t="str">
            <v>西日本工業（株）</v>
          </cell>
          <cell r="H422" t="str">
            <v>制御盤</v>
          </cell>
          <cell r="I422" t="str">
            <v>南陵</v>
          </cell>
          <cell r="J422" t="str">
            <v>土岐</v>
          </cell>
          <cell r="K422">
            <v>45387</v>
          </cell>
          <cell r="L422">
            <v>1</v>
          </cell>
          <cell r="M422">
            <v>1</v>
          </cell>
          <cell r="N422">
            <v>45388</v>
          </cell>
          <cell r="O422">
            <v>1</v>
          </cell>
          <cell r="P422">
            <v>45392</v>
          </cell>
          <cell r="Q422">
            <v>1</v>
          </cell>
          <cell r="R422">
            <v>45393</v>
          </cell>
          <cell r="S422">
            <v>1</v>
          </cell>
          <cell r="T422">
            <v>45395</v>
          </cell>
          <cell r="U422">
            <v>45394</v>
          </cell>
          <cell r="V422">
            <v>45398</v>
          </cell>
          <cell r="W422">
            <v>45398</v>
          </cell>
          <cell r="X422">
            <v>1</v>
          </cell>
          <cell r="Y422">
            <v>45405</v>
          </cell>
          <cell r="AA422">
            <v>45401</v>
          </cell>
          <cell r="AB422">
            <v>45402</v>
          </cell>
          <cell r="AC422" t="str">
            <v>44941</v>
          </cell>
          <cell r="AD422" t="str">
            <v>4062036</v>
          </cell>
          <cell r="AE422" t="str">
            <v>4062141</v>
          </cell>
          <cell r="AF422" t="str">
            <v>3962101</v>
          </cell>
          <cell r="AG422" t="str">
            <v>4062126</v>
          </cell>
          <cell r="CH422">
            <v>44941</v>
          </cell>
          <cell r="CI422">
            <v>4062036</v>
          </cell>
          <cell r="CX422">
            <v>45370</v>
          </cell>
          <cell r="CY422">
            <v>4062141</v>
          </cell>
          <cell r="DH422">
            <v>45397</v>
          </cell>
          <cell r="DI422">
            <v>3962101</v>
          </cell>
          <cell r="DV422">
            <v>45356</v>
          </cell>
          <cell r="DW422">
            <v>4062126</v>
          </cell>
          <cell r="EF422">
            <v>45356</v>
          </cell>
          <cell r="EG422">
            <v>4062122</v>
          </cell>
          <cell r="EM422">
            <v>45653</v>
          </cell>
          <cell r="EN422">
            <v>44958</v>
          </cell>
          <cell r="EO422">
            <v>4062101</v>
          </cell>
          <cell r="EX422">
            <v>45356</v>
          </cell>
          <cell r="EY422">
            <v>4062121</v>
          </cell>
          <cell r="RC422">
            <v>45401</v>
          </cell>
          <cell r="RD422">
            <v>44941</v>
          </cell>
          <cell r="RE422">
            <v>0</v>
          </cell>
          <cell r="RF422">
            <v>45370</v>
          </cell>
          <cell r="RG422">
            <v>0</v>
          </cell>
          <cell r="RH422">
            <v>45397</v>
          </cell>
          <cell r="RI422">
            <v>0</v>
          </cell>
          <cell r="RJ422">
            <v>0</v>
          </cell>
          <cell r="RK422">
            <v>44941</v>
          </cell>
          <cell r="RL422" t="str">
            <v>4062036</v>
          </cell>
          <cell r="RM422">
            <v>45370</v>
          </cell>
          <cell r="RN422" t="str">
            <v>4062141</v>
          </cell>
          <cell r="RO422">
            <v>45397</v>
          </cell>
          <cell r="RP422" t="str">
            <v>3962101</v>
          </cell>
          <cell r="RQ422">
            <v>45356</v>
          </cell>
          <cell r="RR422" t="str">
            <v>4062126</v>
          </cell>
          <cell r="RS422">
            <v>45356</v>
          </cell>
          <cell r="RT422">
            <v>4062122</v>
          </cell>
          <cell r="RU422">
            <v>0</v>
          </cell>
          <cell r="RV422">
            <v>0</v>
          </cell>
        </row>
        <row r="423">
          <cell r="A423">
            <v>414</v>
          </cell>
          <cell r="B423">
            <v>45413</v>
          </cell>
          <cell r="C423" t="str">
            <v>HRB1303</v>
          </cell>
          <cell r="D423" t="str">
            <v>13035496</v>
          </cell>
          <cell r="E423">
            <v>460499</v>
          </cell>
          <cell r="F423" t="str">
            <v>日本</v>
          </cell>
          <cell r="G423" t="str">
            <v>神奈川アルミ建材（株）</v>
          </cell>
          <cell r="H423" t="str">
            <v>制御盤</v>
          </cell>
          <cell r="I423" t="str">
            <v>南陵</v>
          </cell>
          <cell r="J423" t="str">
            <v>土岐</v>
          </cell>
          <cell r="K423">
            <v>45387</v>
          </cell>
          <cell r="L423">
            <v>1</v>
          </cell>
          <cell r="M423">
            <v>1</v>
          </cell>
          <cell r="N423">
            <v>45388</v>
          </cell>
          <cell r="O423">
            <v>1</v>
          </cell>
          <cell r="P423">
            <v>45392</v>
          </cell>
          <cell r="Q423">
            <v>1</v>
          </cell>
          <cell r="R423">
            <v>45393</v>
          </cell>
          <cell r="S423">
            <v>1</v>
          </cell>
          <cell r="T423">
            <v>45395</v>
          </cell>
          <cell r="U423">
            <v>45395</v>
          </cell>
          <cell r="V423">
            <v>45398</v>
          </cell>
          <cell r="W423">
            <v>45399</v>
          </cell>
          <cell r="X423">
            <v>1</v>
          </cell>
          <cell r="Y423">
            <v>45406</v>
          </cell>
          <cell r="AA423">
            <v>45401</v>
          </cell>
          <cell r="AB423">
            <v>45402</v>
          </cell>
          <cell r="AC423" t="str">
            <v>44941</v>
          </cell>
          <cell r="AD423" t="str">
            <v>4062036</v>
          </cell>
          <cell r="AE423" t="str">
            <v>4062141</v>
          </cell>
          <cell r="AF423" t="str">
            <v>4062147</v>
          </cell>
          <cell r="AG423" t="str">
            <v>4062126</v>
          </cell>
          <cell r="CH423">
            <v>44941</v>
          </cell>
          <cell r="CI423">
            <v>4062036</v>
          </cell>
          <cell r="CX423">
            <v>45370</v>
          </cell>
          <cell r="CY423">
            <v>4062141</v>
          </cell>
          <cell r="DH423">
            <v>45370</v>
          </cell>
          <cell r="DI423">
            <v>4062147</v>
          </cell>
          <cell r="DV423">
            <v>45356</v>
          </cell>
          <cell r="DW423">
            <v>4062126</v>
          </cell>
          <cell r="EF423">
            <v>45356</v>
          </cell>
          <cell r="EG423">
            <v>4062122</v>
          </cell>
          <cell r="EM423">
            <v>45653</v>
          </cell>
          <cell r="ET423">
            <v>45269</v>
          </cell>
          <cell r="EU423">
            <v>4062062</v>
          </cell>
          <cell r="EX423">
            <v>45356</v>
          </cell>
          <cell r="EY423">
            <v>4062121</v>
          </cell>
          <cell r="RC423">
            <v>45401</v>
          </cell>
          <cell r="RD423">
            <v>44941</v>
          </cell>
          <cell r="RE423">
            <v>0</v>
          </cell>
          <cell r="RF423">
            <v>45370</v>
          </cell>
          <cell r="RG423">
            <v>0</v>
          </cell>
          <cell r="RH423">
            <v>45370</v>
          </cell>
          <cell r="RI423">
            <v>0</v>
          </cell>
          <cell r="RJ423">
            <v>0</v>
          </cell>
          <cell r="RK423">
            <v>44941</v>
          </cell>
          <cell r="RL423" t="str">
            <v>4062036</v>
          </cell>
          <cell r="RM423">
            <v>45370</v>
          </cell>
          <cell r="RN423" t="str">
            <v>4062141</v>
          </cell>
          <cell r="RO423">
            <v>45370</v>
          </cell>
          <cell r="RP423" t="str">
            <v>4062147</v>
          </cell>
          <cell r="RQ423">
            <v>45356</v>
          </cell>
          <cell r="RR423" t="str">
            <v>4062126</v>
          </cell>
          <cell r="RS423">
            <v>45356</v>
          </cell>
          <cell r="RT423">
            <v>4062122</v>
          </cell>
          <cell r="RU423">
            <v>0</v>
          </cell>
          <cell r="RV423">
            <v>0</v>
          </cell>
        </row>
        <row r="424">
          <cell r="A424">
            <v>415</v>
          </cell>
          <cell r="B424">
            <v>45413</v>
          </cell>
          <cell r="C424" t="str">
            <v>HRB1303</v>
          </cell>
          <cell r="D424" t="str">
            <v>13035495</v>
          </cell>
          <cell r="E424">
            <v>437122</v>
          </cell>
          <cell r="F424" t="str">
            <v>日本</v>
          </cell>
          <cell r="G424" t="str">
            <v>（株）田窪工業所</v>
          </cell>
          <cell r="H424" t="str">
            <v>制御盤</v>
          </cell>
          <cell r="I424" t="str">
            <v>南陵</v>
          </cell>
          <cell r="J424" t="str">
            <v>土岐</v>
          </cell>
          <cell r="K424">
            <v>45388</v>
          </cell>
          <cell r="L424">
            <v>1</v>
          </cell>
          <cell r="M424">
            <v>1</v>
          </cell>
          <cell r="N424">
            <v>45391</v>
          </cell>
          <cell r="O424">
            <v>1</v>
          </cell>
          <cell r="P424">
            <v>45393</v>
          </cell>
          <cell r="Q424">
            <v>1</v>
          </cell>
          <cell r="R424">
            <v>45394</v>
          </cell>
          <cell r="S424">
            <v>1</v>
          </cell>
          <cell r="T424">
            <v>45398</v>
          </cell>
          <cell r="U424">
            <v>45395</v>
          </cell>
          <cell r="V424">
            <v>45399</v>
          </cell>
          <cell r="W424">
            <v>45398</v>
          </cell>
          <cell r="X424">
            <v>1</v>
          </cell>
          <cell r="Y424">
            <v>45406</v>
          </cell>
          <cell r="AA424">
            <v>45401</v>
          </cell>
          <cell r="AB424">
            <v>45402</v>
          </cell>
          <cell r="AC424" t="str">
            <v>44941</v>
          </cell>
          <cell r="AD424" t="str">
            <v>4062036</v>
          </cell>
          <cell r="AE424" t="str">
            <v>4062141</v>
          </cell>
          <cell r="AF424" t="str">
            <v>4062147</v>
          </cell>
          <cell r="AG424" t="str">
            <v>4062126</v>
          </cell>
          <cell r="CH424">
            <v>44941</v>
          </cell>
          <cell r="CI424">
            <v>4062036</v>
          </cell>
          <cell r="CX424">
            <v>45370</v>
          </cell>
          <cell r="CY424">
            <v>4062141</v>
          </cell>
          <cell r="DH424">
            <v>45370</v>
          </cell>
          <cell r="DI424">
            <v>4062147</v>
          </cell>
          <cell r="DV424">
            <v>45356</v>
          </cell>
          <cell r="DW424">
            <v>4062126</v>
          </cell>
          <cell r="EF424">
            <v>45356</v>
          </cell>
          <cell r="EG424">
            <v>4062122</v>
          </cell>
          <cell r="EM424">
            <v>45653</v>
          </cell>
          <cell r="EN424">
            <v>44958</v>
          </cell>
          <cell r="EO424">
            <v>4062101</v>
          </cell>
          <cell r="EX424">
            <v>45356</v>
          </cell>
          <cell r="EY424">
            <v>4062121</v>
          </cell>
          <cell r="RC424">
            <v>45401</v>
          </cell>
          <cell r="RD424">
            <v>44941</v>
          </cell>
          <cell r="RE424">
            <v>0</v>
          </cell>
          <cell r="RF424">
            <v>45370</v>
          </cell>
          <cell r="RG424">
            <v>0</v>
          </cell>
          <cell r="RH424">
            <v>45370</v>
          </cell>
          <cell r="RI424">
            <v>0</v>
          </cell>
          <cell r="RJ424">
            <v>0</v>
          </cell>
          <cell r="RK424">
            <v>44941</v>
          </cell>
          <cell r="RL424" t="str">
            <v>4062036</v>
          </cell>
          <cell r="RM424">
            <v>45370</v>
          </cell>
          <cell r="RN424" t="str">
            <v>4062141</v>
          </cell>
          <cell r="RO424">
            <v>45370</v>
          </cell>
          <cell r="RP424" t="str">
            <v>4062147</v>
          </cell>
          <cell r="RQ424">
            <v>45356</v>
          </cell>
          <cell r="RR424" t="str">
            <v>4062126</v>
          </cell>
          <cell r="RS424">
            <v>45356</v>
          </cell>
          <cell r="RT424">
            <v>4062122</v>
          </cell>
          <cell r="RU424">
            <v>0</v>
          </cell>
          <cell r="RV424">
            <v>0</v>
          </cell>
        </row>
        <row r="425">
          <cell r="A425">
            <v>416</v>
          </cell>
          <cell r="B425">
            <v>45413</v>
          </cell>
          <cell r="C425" t="str">
            <v>HRB1003.EXP</v>
          </cell>
          <cell r="D425" t="str">
            <v>10035268</v>
          </cell>
          <cell r="E425" t="str">
            <v>BDH0195</v>
          </cell>
          <cell r="F425" t="str">
            <v>インド</v>
          </cell>
          <cell r="G425" t="str">
            <v>Ａｍａｄａ　（Ｉｎｄｉａ）　Ｐｖｔ．　Ｌ</v>
          </cell>
          <cell r="H425" t="str">
            <v>制御盤</v>
          </cell>
          <cell r="I425" t="str">
            <v>南陵</v>
          </cell>
          <cell r="J425" t="str">
            <v>土岐</v>
          </cell>
          <cell r="K425">
            <v>45388</v>
          </cell>
          <cell r="L425">
            <v>1</v>
          </cell>
          <cell r="M425">
            <v>1</v>
          </cell>
          <cell r="N425">
            <v>45391</v>
          </cell>
          <cell r="O425">
            <v>1</v>
          </cell>
          <cell r="P425">
            <v>45393</v>
          </cell>
          <cell r="Q425">
            <v>1</v>
          </cell>
          <cell r="R425">
            <v>45394</v>
          </cell>
          <cell r="S425">
            <v>1</v>
          </cell>
          <cell r="T425">
            <v>45398</v>
          </cell>
          <cell r="U425">
            <v>45398</v>
          </cell>
          <cell r="V425">
            <v>45399</v>
          </cell>
          <cell r="W425">
            <v>45399</v>
          </cell>
          <cell r="X425">
            <v>1</v>
          </cell>
          <cell r="Y425">
            <v>45407</v>
          </cell>
          <cell r="AA425">
            <v>45401</v>
          </cell>
          <cell r="AB425">
            <v>45402</v>
          </cell>
          <cell r="AC425" t="str">
            <v>44941</v>
          </cell>
          <cell r="AD425" t="str">
            <v>4062035</v>
          </cell>
          <cell r="AE425" t="str">
            <v>4062141</v>
          </cell>
          <cell r="AF425" t="str">
            <v>4062148</v>
          </cell>
          <cell r="AG425" t="str">
            <v>4062100</v>
          </cell>
          <cell r="CP425">
            <v>44941</v>
          </cell>
          <cell r="CQ425">
            <v>4062035</v>
          </cell>
          <cell r="CX425">
            <v>45370</v>
          </cell>
          <cell r="CY425">
            <v>4062141</v>
          </cell>
          <cell r="DP425">
            <v>45370</v>
          </cell>
          <cell r="DQ425">
            <v>4062148</v>
          </cell>
          <cell r="EB425">
            <v>45323</v>
          </cell>
          <cell r="EC425">
            <v>4062100</v>
          </cell>
          <cell r="EF425">
            <v>45356</v>
          </cell>
          <cell r="EG425">
            <v>4062122</v>
          </cell>
          <cell r="EM425">
            <v>45653</v>
          </cell>
          <cell r="EX425">
            <v>45356</v>
          </cell>
          <cell r="EY425">
            <v>4062121</v>
          </cell>
          <cell r="EZ425">
            <v>45323</v>
          </cell>
          <cell r="FA425">
            <v>4062105</v>
          </cell>
          <cell r="RC425">
            <v>45401</v>
          </cell>
          <cell r="RD425">
            <v>0</v>
          </cell>
          <cell r="RE425">
            <v>44941</v>
          </cell>
          <cell r="RF425">
            <v>45370</v>
          </cell>
          <cell r="RG425">
            <v>0</v>
          </cell>
          <cell r="RH425">
            <v>0</v>
          </cell>
          <cell r="RI425">
            <v>45370</v>
          </cell>
          <cell r="RJ425">
            <v>0</v>
          </cell>
          <cell r="RK425">
            <v>44941</v>
          </cell>
          <cell r="RL425" t="str">
            <v>4062035</v>
          </cell>
          <cell r="RM425">
            <v>45370</v>
          </cell>
          <cell r="RN425" t="str">
            <v>4062141</v>
          </cell>
          <cell r="RO425">
            <v>45370</v>
          </cell>
          <cell r="RP425" t="str">
            <v>4062148</v>
          </cell>
          <cell r="RQ425">
            <v>45323</v>
          </cell>
          <cell r="RR425" t="str">
            <v>4062100</v>
          </cell>
          <cell r="RS425">
            <v>45356</v>
          </cell>
          <cell r="RT425">
            <v>4062122</v>
          </cell>
          <cell r="RU425">
            <v>0</v>
          </cell>
          <cell r="RV425">
            <v>0</v>
          </cell>
        </row>
        <row r="426">
          <cell r="A426">
            <v>417</v>
          </cell>
          <cell r="B426">
            <v>45413</v>
          </cell>
          <cell r="C426" t="str">
            <v>HRB1003.EXP</v>
          </cell>
          <cell r="D426" t="str">
            <v>10035265</v>
          </cell>
          <cell r="E426" t="str">
            <v>BDH0188</v>
          </cell>
          <cell r="F426" t="str">
            <v>インド</v>
          </cell>
          <cell r="G426" t="str">
            <v>Ａｍａｄａ　（Ｉｎｄｉａ）　Ｐｖｔ．　Ｌ</v>
          </cell>
          <cell r="H426" t="str">
            <v>制御盤</v>
          </cell>
          <cell r="I426" t="str">
            <v>南陵</v>
          </cell>
          <cell r="J426" t="str">
            <v>土岐</v>
          </cell>
          <cell r="K426">
            <v>45388</v>
          </cell>
          <cell r="L426">
            <v>1</v>
          </cell>
          <cell r="M426">
            <v>1</v>
          </cell>
          <cell r="N426">
            <v>45391</v>
          </cell>
          <cell r="O426">
            <v>1</v>
          </cell>
          <cell r="P426">
            <v>45393</v>
          </cell>
          <cell r="Q426">
            <v>1</v>
          </cell>
          <cell r="R426">
            <v>45394</v>
          </cell>
          <cell r="S426">
            <v>1</v>
          </cell>
          <cell r="T426">
            <v>45398</v>
          </cell>
          <cell r="U426">
            <v>45398</v>
          </cell>
          <cell r="V426">
            <v>45399</v>
          </cell>
          <cell r="W426">
            <v>45399</v>
          </cell>
          <cell r="X426">
            <v>1</v>
          </cell>
          <cell r="Y426">
            <v>45407</v>
          </cell>
          <cell r="AA426">
            <v>45401</v>
          </cell>
          <cell r="AB426">
            <v>45402</v>
          </cell>
          <cell r="AC426" t="str">
            <v>44941</v>
          </cell>
          <cell r="AD426" t="str">
            <v>4062035</v>
          </cell>
          <cell r="AE426" t="str">
            <v>4062141</v>
          </cell>
          <cell r="AF426" t="str">
            <v>4062148</v>
          </cell>
          <cell r="AG426" t="str">
            <v>4062100</v>
          </cell>
          <cell r="CP426">
            <v>44941</v>
          </cell>
          <cell r="CQ426">
            <v>4062035</v>
          </cell>
          <cell r="CX426">
            <v>45370</v>
          </cell>
          <cell r="CY426">
            <v>4062141</v>
          </cell>
          <cell r="DP426">
            <v>45370</v>
          </cell>
          <cell r="DQ426">
            <v>4062148</v>
          </cell>
          <cell r="EB426">
            <v>45323</v>
          </cell>
          <cell r="EC426">
            <v>4062100</v>
          </cell>
          <cell r="EF426">
            <v>45356</v>
          </cell>
          <cell r="EG426">
            <v>4062122</v>
          </cell>
          <cell r="EM426">
            <v>45653</v>
          </cell>
          <cell r="EZ426">
            <v>45323</v>
          </cell>
          <cell r="FA426">
            <v>4062105</v>
          </cell>
          <cell r="RC426">
            <v>45401</v>
          </cell>
          <cell r="RD426">
            <v>0</v>
          </cell>
          <cell r="RE426">
            <v>44941</v>
          </cell>
          <cell r="RF426">
            <v>45370</v>
          </cell>
          <cell r="RG426">
            <v>0</v>
          </cell>
          <cell r="RH426">
            <v>0</v>
          </cell>
          <cell r="RI426">
            <v>45370</v>
          </cell>
          <cell r="RJ426">
            <v>0</v>
          </cell>
          <cell r="RK426">
            <v>44941</v>
          </cell>
          <cell r="RL426" t="str">
            <v>4062035</v>
          </cell>
          <cell r="RM426">
            <v>45370</v>
          </cell>
          <cell r="RN426" t="str">
            <v>4062141</v>
          </cell>
          <cell r="RO426">
            <v>45370</v>
          </cell>
          <cell r="RP426" t="str">
            <v>4062148</v>
          </cell>
          <cell r="RQ426">
            <v>45323</v>
          </cell>
          <cell r="RR426" t="str">
            <v>4062100</v>
          </cell>
          <cell r="RS426">
            <v>45356</v>
          </cell>
          <cell r="RT426">
            <v>4062122</v>
          </cell>
          <cell r="RU426">
            <v>0</v>
          </cell>
          <cell r="RV426">
            <v>0</v>
          </cell>
        </row>
        <row r="427">
          <cell r="A427">
            <v>418</v>
          </cell>
          <cell r="B427">
            <v>45413</v>
          </cell>
          <cell r="C427" t="str">
            <v>HRB1003.EXP</v>
          </cell>
          <cell r="D427" t="str">
            <v>10035266</v>
          </cell>
          <cell r="E427" t="str">
            <v>BDH0189</v>
          </cell>
          <cell r="F427" t="str">
            <v>インド</v>
          </cell>
          <cell r="G427" t="str">
            <v>Ａｍａｄａ　（Ｉｎｄｉａ）　Ｐｖｔ．　Ｌ</v>
          </cell>
          <cell r="H427" t="str">
            <v>制御盤</v>
          </cell>
          <cell r="I427" t="str">
            <v>南陵</v>
          </cell>
          <cell r="J427" t="str">
            <v>土岐</v>
          </cell>
          <cell r="K427">
            <v>45391</v>
          </cell>
          <cell r="L427">
            <v>1</v>
          </cell>
          <cell r="M427">
            <v>1</v>
          </cell>
          <cell r="N427">
            <v>45392</v>
          </cell>
          <cell r="O427">
            <v>1</v>
          </cell>
          <cell r="P427">
            <v>45394</v>
          </cell>
          <cell r="Q427">
            <v>1</v>
          </cell>
          <cell r="R427">
            <v>45395</v>
          </cell>
          <cell r="S427">
            <v>1</v>
          </cell>
          <cell r="T427">
            <v>45399</v>
          </cell>
          <cell r="U427">
            <v>45398</v>
          </cell>
          <cell r="V427">
            <v>45400</v>
          </cell>
          <cell r="W427">
            <v>45399</v>
          </cell>
          <cell r="X427">
            <v>1</v>
          </cell>
          <cell r="Y427">
            <v>45408</v>
          </cell>
          <cell r="AA427">
            <v>45405</v>
          </cell>
          <cell r="AB427">
            <v>45406</v>
          </cell>
          <cell r="AC427" t="str">
            <v>44941</v>
          </cell>
          <cell r="AD427" t="str">
            <v>4062035</v>
          </cell>
          <cell r="AE427" t="str">
            <v>4062141</v>
          </cell>
          <cell r="AF427" t="str">
            <v>4062148</v>
          </cell>
          <cell r="AG427" t="str">
            <v>4062153</v>
          </cell>
          <cell r="CP427">
            <v>44941</v>
          </cell>
          <cell r="CQ427">
            <v>4062035</v>
          </cell>
          <cell r="CX427">
            <v>45370</v>
          </cell>
          <cell r="CY427">
            <v>4062141</v>
          </cell>
          <cell r="DP427">
            <v>45370</v>
          </cell>
          <cell r="DQ427">
            <v>4062148</v>
          </cell>
          <cell r="EB427">
            <v>45370</v>
          </cell>
          <cell r="EC427">
            <v>4062153</v>
          </cell>
          <cell r="EF427">
            <v>45356</v>
          </cell>
          <cell r="EG427">
            <v>4062122</v>
          </cell>
          <cell r="EZ427">
            <v>45323</v>
          </cell>
          <cell r="FA427">
            <v>4062105</v>
          </cell>
          <cell r="RC427">
            <v>45405</v>
          </cell>
          <cell r="RD427">
            <v>0</v>
          </cell>
          <cell r="RE427">
            <v>44941</v>
          </cell>
          <cell r="RF427">
            <v>45370</v>
          </cell>
          <cell r="RG427">
            <v>0</v>
          </cell>
          <cell r="RH427">
            <v>0</v>
          </cell>
          <cell r="RI427">
            <v>45370</v>
          </cell>
          <cell r="RJ427">
            <v>0</v>
          </cell>
          <cell r="RK427">
            <v>44941</v>
          </cell>
          <cell r="RL427" t="str">
            <v>4062035</v>
          </cell>
          <cell r="RM427">
            <v>45370</v>
          </cell>
          <cell r="RN427" t="str">
            <v>4062141</v>
          </cell>
          <cell r="RO427">
            <v>45370</v>
          </cell>
          <cell r="RP427" t="str">
            <v>4062148</v>
          </cell>
          <cell r="RQ427">
            <v>45370</v>
          </cell>
          <cell r="RR427" t="str">
            <v>4062153</v>
          </cell>
          <cell r="RS427">
            <v>45356</v>
          </cell>
          <cell r="RT427">
            <v>4062122</v>
          </cell>
          <cell r="RU427">
            <v>0</v>
          </cell>
          <cell r="RV427">
            <v>0</v>
          </cell>
        </row>
        <row r="428">
          <cell r="A428">
            <v>419</v>
          </cell>
          <cell r="B428">
            <v>45413</v>
          </cell>
          <cell r="C428" t="str">
            <v>HRB1003.EXP</v>
          </cell>
          <cell r="D428" t="str">
            <v>10035267</v>
          </cell>
          <cell r="E428" t="str">
            <v>BDH0190</v>
          </cell>
          <cell r="F428" t="str">
            <v>インド</v>
          </cell>
          <cell r="G428" t="str">
            <v>Ａｍａｄａ　（Ｉｎｄｉａ）　Ｐｖｔ．　Ｌ</v>
          </cell>
          <cell r="H428" t="str">
            <v>制御盤</v>
          </cell>
          <cell r="I428" t="str">
            <v>南陵</v>
          </cell>
          <cell r="J428" t="str">
            <v>土岐</v>
          </cell>
          <cell r="K428">
            <v>45391</v>
          </cell>
          <cell r="L428">
            <v>1</v>
          </cell>
          <cell r="M428">
            <v>1</v>
          </cell>
          <cell r="N428">
            <v>45392</v>
          </cell>
          <cell r="O428">
            <v>1</v>
          </cell>
          <cell r="P428">
            <v>45394</v>
          </cell>
          <cell r="Q428">
            <v>1</v>
          </cell>
          <cell r="R428">
            <v>45395</v>
          </cell>
          <cell r="S428">
            <v>1</v>
          </cell>
          <cell r="T428">
            <v>45399</v>
          </cell>
          <cell r="U428">
            <v>45399</v>
          </cell>
          <cell r="V428">
            <v>45401</v>
          </cell>
          <cell r="W428">
            <v>45400</v>
          </cell>
          <cell r="X428">
            <v>1</v>
          </cell>
          <cell r="Y428">
            <v>45408</v>
          </cell>
          <cell r="AA428">
            <v>45405</v>
          </cell>
          <cell r="AB428">
            <v>45406</v>
          </cell>
          <cell r="AC428" t="str">
            <v>44941</v>
          </cell>
          <cell r="AD428" t="str">
            <v>4062035</v>
          </cell>
          <cell r="AE428" t="str">
            <v>4062141</v>
          </cell>
          <cell r="AF428" t="str">
            <v>4062148</v>
          </cell>
          <cell r="AG428" t="str">
            <v>4062153</v>
          </cell>
          <cell r="CP428">
            <v>44941</v>
          </cell>
          <cell r="CQ428">
            <v>4062035</v>
          </cell>
          <cell r="CX428">
            <v>45370</v>
          </cell>
          <cell r="CY428">
            <v>4062141</v>
          </cell>
          <cell r="DP428">
            <v>45370</v>
          </cell>
          <cell r="DQ428">
            <v>4062148</v>
          </cell>
          <cell r="EB428">
            <v>45370</v>
          </cell>
          <cell r="EC428">
            <v>4062153</v>
          </cell>
          <cell r="EF428">
            <v>45356</v>
          </cell>
          <cell r="EG428">
            <v>4062122</v>
          </cell>
          <cell r="EZ428">
            <v>45370</v>
          </cell>
          <cell r="FA428">
            <v>4062139</v>
          </cell>
          <cell r="RC428">
            <v>45405</v>
          </cell>
          <cell r="RD428">
            <v>0</v>
          </cell>
          <cell r="RE428">
            <v>44941</v>
          </cell>
          <cell r="RF428">
            <v>45370</v>
          </cell>
          <cell r="RG428">
            <v>0</v>
          </cell>
          <cell r="RH428">
            <v>0</v>
          </cell>
          <cell r="RI428">
            <v>45370</v>
          </cell>
          <cell r="RJ428">
            <v>0</v>
          </cell>
          <cell r="RK428">
            <v>44941</v>
          </cell>
          <cell r="RL428" t="str">
            <v>4062035</v>
          </cell>
          <cell r="RM428">
            <v>45370</v>
          </cell>
          <cell r="RN428" t="str">
            <v>4062141</v>
          </cell>
          <cell r="RO428">
            <v>45370</v>
          </cell>
          <cell r="RP428" t="str">
            <v>4062148</v>
          </cell>
          <cell r="RQ428">
            <v>45370</v>
          </cell>
          <cell r="RR428" t="str">
            <v>4062153</v>
          </cell>
          <cell r="RS428">
            <v>45356</v>
          </cell>
          <cell r="RT428">
            <v>4062122</v>
          </cell>
          <cell r="RU428">
            <v>0</v>
          </cell>
          <cell r="RV428">
            <v>0</v>
          </cell>
        </row>
        <row r="429">
          <cell r="A429">
            <v>420</v>
          </cell>
          <cell r="B429">
            <v>45413</v>
          </cell>
          <cell r="C429" t="str">
            <v>HRB8025</v>
          </cell>
          <cell r="D429" t="str">
            <v>80255366</v>
          </cell>
          <cell r="E429">
            <v>483733</v>
          </cell>
          <cell r="F429" t="str">
            <v>日本</v>
          </cell>
          <cell r="G429" t="str">
            <v>（株）アマダベンディングＳ部</v>
          </cell>
          <cell r="H429" t="str">
            <v>制御盤</v>
          </cell>
          <cell r="I429" t="str">
            <v>南陵</v>
          </cell>
          <cell r="J429" t="str">
            <v>土岐</v>
          </cell>
          <cell r="K429">
            <v>45392</v>
          </cell>
          <cell r="L429">
            <v>1</v>
          </cell>
          <cell r="M429">
            <v>1</v>
          </cell>
          <cell r="N429">
            <v>45393</v>
          </cell>
          <cell r="O429">
            <v>1</v>
          </cell>
          <cell r="P429">
            <v>45395</v>
          </cell>
          <cell r="Q429">
            <v>1</v>
          </cell>
          <cell r="R429">
            <v>45398</v>
          </cell>
          <cell r="S429">
            <v>1</v>
          </cell>
          <cell r="T429">
            <v>45400</v>
          </cell>
          <cell r="U429">
            <v>45399</v>
          </cell>
          <cell r="V429">
            <v>45401</v>
          </cell>
          <cell r="W429">
            <v>45401</v>
          </cell>
          <cell r="X429">
            <v>1</v>
          </cell>
          <cell r="Y429">
            <v>45409</v>
          </cell>
          <cell r="AA429">
            <v>45405</v>
          </cell>
          <cell r="AB429">
            <v>45406</v>
          </cell>
          <cell r="AC429" t="str">
            <v>45356</v>
          </cell>
          <cell r="AD429" t="str">
            <v>4062124</v>
          </cell>
          <cell r="AE429" t="str">
            <v>4062141</v>
          </cell>
          <cell r="AF429" t="str">
            <v>4062125</v>
          </cell>
          <cell r="AG429" t="str">
            <v>4062126</v>
          </cell>
          <cell r="CF429">
            <v>45356</v>
          </cell>
          <cell r="CG429">
            <v>4062124</v>
          </cell>
          <cell r="CX429">
            <v>45370</v>
          </cell>
          <cell r="CY429">
            <v>4062141</v>
          </cell>
          <cell r="DF429">
            <v>45356</v>
          </cell>
          <cell r="DG429">
            <v>4062125</v>
          </cell>
          <cell r="DV429">
            <v>45356</v>
          </cell>
          <cell r="DW429">
            <v>4062126</v>
          </cell>
          <cell r="EF429">
            <v>45356</v>
          </cell>
          <cell r="EG429">
            <v>4062122</v>
          </cell>
          <cell r="EX429">
            <v>45356</v>
          </cell>
          <cell r="EY429">
            <v>4062121</v>
          </cell>
          <cell r="RC429">
            <v>45405</v>
          </cell>
          <cell r="RD429">
            <v>45356</v>
          </cell>
          <cell r="RE429">
            <v>0</v>
          </cell>
          <cell r="RF429">
            <v>45370</v>
          </cell>
          <cell r="RG429">
            <v>0</v>
          </cell>
          <cell r="RH429">
            <v>45356</v>
          </cell>
          <cell r="RI429">
            <v>0</v>
          </cell>
          <cell r="RJ429">
            <v>0</v>
          </cell>
          <cell r="RK429">
            <v>45356</v>
          </cell>
          <cell r="RL429" t="str">
            <v>4062124</v>
          </cell>
          <cell r="RM429">
            <v>45370</v>
          </cell>
          <cell r="RN429" t="str">
            <v>4062141</v>
          </cell>
          <cell r="RO429">
            <v>45356</v>
          </cell>
          <cell r="RP429" t="str">
            <v>4062125</v>
          </cell>
          <cell r="RQ429">
            <v>45356</v>
          </cell>
          <cell r="RR429" t="str">
            <v>4062126</v>
          </cell>
          <cell r="RS429">
            <v>45356</v>
          </cell>
          <cell r="RT429">
            <v>4062122</v>
          </cell>
          <cell r="RU429">
            <v>0</v>
          </cell>
          <cell r="RV429">
            <v>0</v>
          </cell>
        </row>
        <row r="430">
          <cell r="A430">
            <v>421</v>
          </cell>
          <cell r="B430">
            <v>45413</v>
          </cell>
          <cell r="C430" t="str">
            <v>HRB8025</v>
          </cell>
          <cell r="D430" t="str">
            <v>80255367</v>
          </cell>
          <cell r="E430">
            <v>483744</v>
          </cell>
          <cell r="F430" t="str">
            <v>日本</v>
          </cell>
          <cell r="G430" t="str">
            <v>（株）アマダベンディングＳ部</v>
          </cell>
          <cell r="H430" t="str">
            <v>制御盤</v>
          </cell>
          <cell r="I430" t="str">
            <v>南陵</v>
          </cell>
          <cell r="J430" t="str">
            <v>土岐</v>
          </cell>
          <cell r="K430">
            <v>45392</v>
          </cell>
          <cell r="L430">
            <v>1</v>
          </cell>
          <cell r="M430">
            <v>1</v>
          </cell>
          <cell r="N430">
            <v>45393</v>
          </cell>
          <cell r="O430">
            <v>1</v>
          </cell>
          <cell r="P430">
            <v>45395</v>
          </cell>
          <cell r="Q430">
            <v>1</v>
          </cell>
          <cell r="R430">
            <v>45398</v>
          </cell>
          <cell r="S430">
            <v>1</v>
          </cell>
          <cell r="T430">
            <v>45400</v>
          </cell>
          <cell r="U430">
            <v>45399</v>
          </cell>
          <cell r="V430">
            <v>45401</v>
          </cell>
          <cell r="W430">
            <v>45401</v>
          </cell>
          <cell r="X430">
            <v>1</v>
          </cell>
          <cell r="Y430">
            <v>45409</v>
          </cell>
          <cell r="AA430">
            <v>45405</v>
          </cell>
          <cell r="AB430">
            <v>45406</v>
          </cell>
          <cell r="AC430" t="str">
            <v>45356</v>
          </cell>
          <cell r="AD430" t="str">
            <v>4062124</v>
          </cell>
          <cell r="AE430" t="str">
            <v>4062141</v>
          </cell>
          <cell r="AF430" t="str">
            <v>4062125</v>
          </cell>
          <cell r="AG430" t="str">
            <v>4062126</v>
          </cell>
          <cell r="CF430">
            <v>45356</v>
          </cell>
          <cell r="CG430">
            <v>4062124</v>
          </cell>
          <cell r="CX430">
            <v>45370</v>
          </cell>
          <cell r="CY430">
            <v>4062141</v>
          </cell>
          <cell r="DF430">
            <v>45356</v>
          </cell>
          <cell r="DG430">
            <v>4062125</v>
          </cell>
          <cell r="DV430">
            <v>45356</v>
          </cell>
          <cell r="DW430">
            <v>4062126</v>
          </cell>
          <cell r="EF430">
            <v>45356</v>
          </cell>
          <cell r="EG430">
            <v>4062122</v>
          </cell>
          <cell r="EX430">
            <v>45356</v>
          </cell>
          <cell r="EY430">
            <v>4062121</v>
          </cell>
          <cell r="RC430">
            <v>45405</v>
          </cell>
          <cell r="RD430">
            <v>45356</v>
          </cell>
          <cell r="RE430">
            <v>0</v>
          </cell>
          <cell r="RF430">
            <v>45370</v>
          </cell>
          <cell r="RG430">
            <v>0</v>
          </cell>
          <cell r="RH430">
            <v>45356</v>
          </cell>
          <cell r="RI430">
            <v>0</v>
          </cell>
          <cell r="RJ430">
            <v>0</v>
          </cell>
          <cell r="RK430">
            <v>45356</v>
          </cell>
          <cell r="RL430" t="str">
            <v>4062124</v>
          </cell>
          <cell r="RM430">
            <v>45370</v>
          </cell>
          <cell r="RN430" t="str">
            <v>4062141</v>
          </cell>
          <cell r="RO430">
            <v>45356</v>
          </cell>
          <cell r="RP430" t="str">
            <v>4062125</v>
          </cell>
          <cell r="RQ430">
            <v>45356</v>
          </cell>
          <cell r="RR430" t="str">
            <v>4062126</v>
          </cell>
          <cell r="RS430">
            <v>45356</v>
          </cell>
          <cell r="RT430">
            <v>4062122</v>
          </cell>
          <cell r="RU430">
            <v>0</v>
          </cell>
          <cell r="RV430">
            <v>0</v>
          </cell>
        </row>
        <row r="431">
          <cell r="A431">
            <v>422</v>
          </cell>
          <cell r="B431">
            <v>45413</v>
          </cell>
          <cell r="C431" t="str">
            <v>HRB8025 AAI</v>
          </cell>
          <cell r="D431" t="str">
            <v>ARB80211</v>
          </cell>
          <cell r="E431" t="str">
            <v>THRB8211</v>
          </cell>
          <cell r="F431" t="str">
            <v>米国</v>
          </cell>
          <cell r="G431" t="str">
            <v>AAI</v>
          </cell>
          <cell r="H431" t="str">
            <v>制御盤</v>
          </cell>
          <cell r="I431" t="str">
            <v>南陵</v>
          </cell>
          <cell r="J431" t="str">
            <v>KD</v>
          </cell>
          <cell r="K431">
            <v>45393</v>
          </cell>
          <cell r="L431">
            <v>1</v>
          </cell>
          <cell r="M431">
            <v>1</v>
          </cell>
          <cell r="N431">
            <v>45394</v>
          </cell>
          <cell r="O431">
            <v>1</v>
          </cell>
          <cell r="P431">
            <v>45395</v>
          </cell>
          <cell r="Q431">
            <v>1</v>
          </cell>
          <cell r="R431">
            <v>45399</v>
          </cell>
          <cell r="S431">
            <v>1</v>
          </cell>
          <cell r="T431">
            <v>45401</v>
          </cell>
          <cell r="U431">
            <v>45400</v>
          </cell>
          <cell r="V431">
            <v>45402</v>
          </cell>
          <cell r="W431">
            <v>45401</v>
          </cell>
          <cell r="X431">
            <v>1</v>
          </cell>
          <cell r="Y431" t="str">
            <v>5/4→4/4</v>
          </cell>
          <cell r="AA431">
            <v>45407</v>
          </cell>
          <cell r="AB431">
            <v>45408</v>
          </cell>
          <cell r="AC431" t="str">
            <v>44941</v>
          </cell>
          <cell r="AD431" t="str">
            <v>4062035</v>
          </cell>
          <cell r="AE431" t="str">
            <v>4062141</v>
          </cell>
          <cell r="AF431" t="str">
            <v>4062148</v>
          </cell>
          <cell r="AG431" t="str">
            <v>4062153</v>
          </cell>
          <cell r="CP431">
            <v>44941</v>
          </cell>
          <cell r="CQ431">
            <v>4062035</v>
          </cell>
          <cell r="CX431">
            <v>45370</v>
          </cell>
          <cell r="CY431">
            <v>4062141</v>
          </cell>
          <cell r="DP431">
            <v>45370</v>
          </cell>
          <cell r="DQ431">
            <v>4062148</v>
          </cell>
          <cell r="EB431">
            <v>45370</v>
          </cell>
          <cell r="EC431">
            <v>4062153</v>
          </cell>
          <cell r="EF431">
            <v>45363</v>
          </cell>
          <cell r="EG431">
            <v>4062130</v>
          </cell>
          <cell r="EX431">
            <v>45356</v>
          </cell>
          <cell r="EY431">
            <v>4062121</v>
          </cell>
          <cell r="RC431">
            <v>45407</v>
          </cell>
          <cell r="RD431">
            <v>0</v>
          </cell>
          <cell r="RE431">
            <v>44941</v>
          </cell>
          <cell r="RF431">
            <v>45370</v>
          </cell>
          <cell r="RG431">
            <v>0</v>
          </cell>
          <cell r="RH431">
            <v>0</v>
          </cell>
          <cell r="RI431">
            <v>45370</v>
          </cell>
          <cell r="RJ431">
            <v>0</v>
          </cell>
          <cell r="RK431">
            <v>44941</v>
          </cell>
          <cell r="RL431" t="str">
            <v>4062035</v>
          </cell>
          <cell r="RM431">
            <v>45370</v>
          </cell>
          <cell r="RN431" t="str">
            <v>4062141</v>
          </cell>
          <cell r="RO431">
            <v>45370</v>
          </cell>
          <cell r="RP431" t="str">
            <v>4062148</v>
          </cell>
          <cell r="RQ431">
            <v>45370</v>
          </cell>
          <cell r="RR431" t="str">
            <v>4062153</v>
          </cell>
          <cell r="RS431">
            <v>45363</v>
          </cell>
          <cell r="RT431">
            <v>4062130</v>
          </cell>
          <cell r="RU431">
            <v>0</v>
          </cell>
          <cell r="RV431">
            <v>0</v>
          </cell>
        </row>
        <row r="432">
          <cell r="A432">
            <v>423</v>
          </cell>
          <cell r="B432">
            <v>45413</v>
          </cell>
          <cell r="C432" t="str">
            <v>HRB8025 AAI</v>
          </cell>
          <cell r="D432" t="str">
            <v>ARB80212</v>
          </cell>
          <cell r="E432" t="str">
            <v>THRB8212</v>
          </cell>
          <cell r="F432" t="str">
            <v>米国</v>
          </cell>
          <cell r="G432" t="str">
            <v>AAI</v>
          </cell>
          <cell r="H432" t="str">
            <v>制御盤</v>
          </cell>
          <cell r="I432" t="str">
            <v>南陵</v>
          </cell>
          <cell r="J432" t="str">
            <v>KD</v>
          </cell>
          <cell r="K432">
            <v>45393</v>
          </cell>
          <cell r="L432">
            <v>1</v>
          </cell>
          <cell r="M432">
            <v>1</v>
          </cell>
          <cell r="N432">
            <v>45394</v>
          </cell>
          <cell r="O432">
            <v>1</v>
          </cell>
          <cell r="P432">
            <v>45398</v>
          </cell>
          <cell r="Q432">
            <v>1</v>
          </cell>
          <cell r="R432">
            <v>45399</v>
          </cell>
          <cell r="S432">
            <v>1</v>
          </cell>
          <cell r="T432">
            <v>45401</v>
          </cell>
          <cell r="U432">
            <v>45400</v>
          </cell>
          <cell r="V432">
            <v>45402</v>
          </cell>
          <cell r="W432">
            <v>45402</v>
          </cell>
          <cell r="X432">
            <v>1</v>
          </cell>
          <cell r="Y432" t="str">
            <v>5/4→4/4</v>
          </cell>
          <cell r="AA432">
            <v>45407</v>
          </cell>
          <cell r="AB432">
            <v>45408</v>
          </cell>
          <cell r="AC432" t="str">
            <v>44941</v>
          </cell>
          <cell r="AD432" t="str">
            <v>4062035</v>
          </cell>
          <cell r="AE432" t="str">
            <v>4062141</v>
          </cell>
          <cell r="AF432" t="str">
            <v>4062148</v>
          </cell>
          <cell r="AG432" t="str">
            <v>4062153</v>
          </cell>
          <cell r="CP432">
            <v>44941</v>
          </cell>
          <cell r="CQ432">
            <v>4062035</v>
          </cell>
          <cell r="CX432">
            <v>45370</v>
          </cell>
          <cell r="CY432">
            <v>4062141</v>
          </cell>
          <cell r="DP432">
            <v>45370</v>
          </cell>
          <cell r="DQ432">
            <v>4062148</v>
          </cell>
          <cell r="EB432">
            <v>45370</v>
          </cell>
          <cell r="EC432">
            <v>4062153</v>
          </cell>
          <cell r="EF432">
            <v>45363</v>
          </cell>
          <cell r="EG432">
            <v>4062130</v>
          </cell>
          <cell r="EX432">
            <v>45356</v>
          </cell>
          <cell r="EY432">
            <v>4062121</v>
          </cell>
          <cell r="RC432">
            <v>45407</v>
          </cell>
          <cell r="RD432">
            <v>0</v>
          </cell>
          <cell r="RE432">
            <v>44941</v>
          </cell>
          <cell r="RF432">
            <v>45370</v>
          </cell>
          <cell r="RG432">
            <v>0</v>
          </cell>
          <cell r="RH432">
            <v>0</v>
          </cell>
          <cell r="RI432">
            <v>45370</v>
          </cell>
          <cell r="RJ432">
            <v>0</v>
          </cell>
          <cell r="RK432">
            <v>44941</v>
          </cell>
          <cell r="RL432" t="str">
            <v>4062035</v>
          </cell>
          <cell r="RM432">
            <v>45370</v>
          </cell>
          <cell r="RN432" t="str">
            <v>4062141</v>
          </cell>
          <cell r="RO432">
            <v>45370</v>
          </cell>
          <cell r="RP432" t="str">
            <v>4062148</v>
          </cell>
          <cell r="RQ432">
            <v>45370</v>
          </cell>
          <cell r="RR432" t="str">
            <v>4062153</v>
          </cell>
          <cell r="RS432">
            <v>45363</v>
          </cell>
          <cell r="RT432">
            <v>4062130</v>
          </cell>
          <cell r="RU432">
            <v>0</v>
          </cell>
          <cell r="RV432">
            <v>0</v>
          </cell>
        </row>
        <row r="433">
          <cell r="A433">
            <v>424</v>
          </cell>
          <cell r="B433">
            <v>45413</v>
          </cell>
          <cell r="C433" t="str">
            <v>HRB8025 AAI</v>
          </cell>
          <cell r="D433" t="str">
            <v>ARB80213</v>
          </cell>
          <cell r="E433" t="str">
            <v>THRB8213</v>
          </cell>
          <cell r="F433" t="str">
            <v>米国</v>
          </cell>
          <cell r="G433" t="str">
            <v>AAI</v>
          </cell>
          <cell r="H433" t="str">
            <v>制御盤</v>
          </cell>
          <cell r="I433" t="str">
            <v>南陵</v>
          </cell>
          <cell r="J433" t="str">
            <v>KD</v>
          </cell>
          <cell r="K433">
            <v>45393</v>
          </cell>
          <cell r="L433">
            <v>1</v>
          </cell>
          <cell r="M433">
            <v>1</v>
          </cell>
          <cell r="N433">
            <v>45394</v>
          </cell>
          <cell r="O433">
            <v>1</v>
          </cell>
          <cell r="P433">
            <v>45398</v>
          </cell>
          <cell r="Q433">
            <v>1</v>
          </cell>
          <cell r="R433">
            <v>45400</v>
          </cell>
          <cell r="S433">
            <v>1</v>
          </cell>
          <cell r="T433">
            <v>45402</v>
          </cell>
          <cell r="U433">
            <v>45401</v>
          </cell>
          <cell r="V433">
            <v>45405</v>
          </cell>
          <cell r="W433">
            <v>45402</v>
          </cell>
          <cell r="X433">
            <v>1</v>
          </cell>
          <cell r="Y433" t="str">
            <v>5/4→4/4</v>
          </cell>
          <cell r="AA433">
            <v>45407</v>
          </cell>
          <cell r="AB433">
            <v>45408</v>
          </cell>
          <cell r="AC433" t="str">
            <v>44941</v>
          </cell>
          <cell r="AD433" t="str">
            <v>4062035</v>
          </cell>
          <cell r="AE433" t="str">
            <v>4062141</v>
          </cell>
          <cell r="AF433" t="str">
            <v>4062148</v>
          </cell>
          <cell r="AG433" t="str">
            <v>4062153</v>
          </cell>
          <cell r="CP433">
            <v>44941</v>
          </cell>
          <cell r="CQ433">
            <v>4062035</v>
          </cell>
          <cell r="CX433">
            <v>45370</v>
          </cell>
          <cell r="CY433">
            <v>4062141</v>
          </cell>
          <cell r="DP433">
            <v>45370</v>
          </cell>
          <cell r="DQ433">
            <v>4062148</v>
          </cell>
          <cell r="EB433">
            <v>45370</v>
          </cell>
          <cell r="EC433">
            <v>4062153</v>
          </cell>
          <cell r="EF433">
            <v>45363</v>
          </cell>
          <cell r="EG433">
            <v>4062130</v>
          </cell>
          <cell r="EX433">
            <v>45356</v>
          </cell>
          <cell r="EY433">
            <v>4062121</v>
          </cell>
          <cell r="RC433">
            <v>45407</v>
          </cell>
          <cell r="RD433">
            <v>0</v>
          </cell>
          <cell r="RE433">
            <v>44941</v>
          </cell>
          <cell r="RF433">
            <v>45370</v>
          </cell>
          <cell r="RG433">
            <v>0</v>
          </cell>
          <cell r="RH433">
            <v>0</v>
          </cell>
          <cell r="RI433">
            <v>45370</v>
          </cell>
          <cell r="RJ433">
            <v>0</v>
          </cell>
          <cell r="RK433">
            <v>44941</v>
          </cell>
          <cell r="RL433" t="str">
            <v>4062035</v>
          </cell>
          <cell r="RM433">
            <v>45370</v>
          </cell>
          <cell r="RN433" t="str">
            <v>4062141</v>
          </cell>
          <cell r="RO433">
            <v>45370</v>
          </cell>
          <cell r="RP433" t="str">
            <v>4062148</v>
          </cell>
          <cell r="RQ433">
            <v>45370</v>
          </cell>
          <cell r="RR433" t="str">
            <v>4062153</v>
          </cell>
          <cell r="RS433">
            <v>45363</v>
          </cell>
          <cell r="RT433">
            <v>4062130</v>
          </cell>
          <cell r="RU433">
            <v>0</v>
          </cell>
          <cell r="RV433">
            <v>0</v>
          </cell>
        </row>
        <row r="434">
          <cell r="A434">
            <v>425</v>
          </cell>
          <cell r="B434">
            <v>45413</v>
          </cell>
          <cell r="C434" t="str">
            <v>HRB8025 AAI</v>
          </cell>
          <cell r="D434" t="str">
            <v>ARB80214</v>
          </cell>
          <cell r="E434" t="str">
            <v>THRB8214</v>
          </cell>
          <cell r="F434" t="str">
            <v>米国</v>
          </cell>
          <cell r="G434" t="str">
            <v>AAI</v>
          </cell>
          <cell r="H434" t="str">
            <v>制御盤</v>
          </cell>
          <cell r="I434" t="str">
            <v>南陵</v>
          </cell>
          <cell r="J434" t="str">
            <v>KD</v>
          </cell>
          <cell r="K434">
            <v>45394</v>
          </cell>
          <cell r="L434">
            <v>1</v>
          </cell>
          <cell r="M434">
            <v>1</v>
          </cell>
          <cell r="N434">
            <v>45395</v>
          </cell>
          <cell r="O434">
            <v>1</v>
          </cell>
          <cell r="P434">
            <v>45398</v>
          </cell>
          <cell r="Q434">
            <v>1</v>
          </cell>
          <cell r="R434">
            <v>45400</v>
          </cell>
          <cell r="S434">
            <v>1</v>
          </cell>
          <cell r="T434">
            <v>45402</v>
          </cell>
          <cell r="U434">
            <v>45401</v>
          </cell>
          <cell r="V434">
            <v>45405</v>
          </cell>
          <cell r="W434">
            <v>45402</v>
          </cell>
          <cell r="X434">
            <v>1</v>
          </cell>
          <cell r="Y434" t="str">
            <v>5/4→4/4</v>
          </cell>
          <cell r="AA434">
            <v>45407</v>
          </cell>
          <cell r="AB434">
            <v>45408</v>
          </cell>
          <cell r="AC434" t="str">
            <v>44941</v>
          </cell>
          <cell r="AD434" t="str">
            <v>4062035</v>
          </cell>
          <cell r="AE434" t="str">
            <v>4062141</v>
          </cell>
          <cell r="AF434" t="str">
            <v>4062148</v>
          </cell>
          <cell r="AG434" t="str">
            <v>4062153</v>
          </cell>
          <cell r="CP434">
            <v>44941</v>
          </cell>
          <cell r="CQ434">
            <v>4062035</v>
          </cell>
          <cell r="CX434">
            <v>45370</v>
          </cell>
          <cell r="CY434">
            <v>4062141</v>
          </cell>
          <cell r="DP434">
            <v>45370</v>
          </cell>
          <cell r="DQ434">
            <v>4062148</v>
          </cell>
          <cell r="EB434">
            <v>45370</v>
          </cell>
          <cell r="EC434">
            <v>4062153</v>
          </cell>
          <cell r="EF434">
            <v>45363</v>
          </cell>
          <cell r="EG434">
            <v>4062130</v>
          </cell>
          <cell r="EX434">
            <v>45356</v>
          </cell>
          <cell r="EY434">
            <v>4062121</v>
          </cell>
          <cell r="RC434">
            <v>45407</v>
          </cell>
          <cell r="RD434">
            <v>0</v>
          </cell>
          <cell r="RE434">
            <v>44941</v>
          </cell>
          <cell r="RF434">
            <v>45370</v>
          </cell>
          <cell r="RG434">
            <v>0</v>
          </cell>
          <cell r="RH434">
            <v>0</v>
          </cell>
          <cell r="RI434">
            <v>45370</v>
          </cell>
          <cell r="RJ434">
            <v>0</v>
          </cell>
          <cell r="RK434">
            <v>44941</v>
          </cell>
          <cell r="RL434" t="str">
            <v>4062035</v>
          </cell>
          <cell r="RM434">
            <v>45370</v>
          </cell>
          <cell r="RN434" t="str">
            <v>4062141</v>
          </cell>
          <cell r="RO434">
            <v>45370</v>
          </cell>
          <cell r="RP434" t="str">
            <v>4062148</v>
          </cell>
          <cell r="RQ434">
            <v>45370</v>
          </cell>
          <cell r="RR434" t="str">
            <v>4062153</v>
          </cell>
          <cell r="RS434">
            <v>45363</v>
          </cell>
          <cell r="RT434">
            <v>4062130</v>
          </cell>
          <cell r="RU434">
            <v>0</v>
          </cell>
          <cell r="RV434">
            <v>0</v>
          </cell>
        </row>
        <row r="435">
          <cell r="A435">
            <v>426</v>
          </cell>
          <cell r="B435">
            <v>45413</v>
          </cell>
          <cell r="C435" t="str">
            <v>HRB8025 AAI</v>
          </cell>
          <cell r="D435" t="str">
            <v>ARB80215</v>
          </cell>
          <cell r="E435" t="str">
            <v>THRB8215</v>
          </cell>
          <cell r="F435" t="str">
            <v>米国</v>
          </cell>
          <cell r="G435" t="str">
            <v>AAI</v>
          </cell>
          <cell r="H435" t="str">
            <v>制御盤</v>
          </cell>
          <cell r="I435" t="str">
            <v>南陵</v>
          </cell>
          <cell r="J435" t="str">
            <v>KD</v>
          </cell>
          <cell r="K435">
            <v>45394</v>
          </cell>
          <cell r="L435">
            <v>1</v>
          </cell>
          <cell r="M435">
            <v>1</v>
          </cell>
          <cell r="N435">
            <v>45395</v>
          </cell>
          <cell r="O435">
            <v>1</v>
          </cell>
          <cell r="P435">
            <v>45399</v>
          </cell>
          <cell r="Q435">
            <v>1</v>
          </cell>
          <cell r="R435">
            <v>45400</v>
          </cell>
          <cell r="S435">
            <v>1</v>
          </cell>
          <cell r="T435">
            <v>45402</v>
          </cell>
          <cell r="U435">
            <v>45402</v>
          </cell>
          <cell r="V435">
            <v>45405</v>
          </cell>
          <cell r="W435">
            <v>45405</v>
          </cell>
          <cell r="X435">
            <v>1</v>
          </cell>
          <cell r="Y435" t="str">
            <v>5/4→4/6</v>
          </cell>
          <cell r="AA435">
            <v>45407</v>
          </cell>
          <cell r="AB435">
            <v>45408</v>
          </cell>
          <cell r="AC435" t="str">
            <v>45176</v>
          </cell>
          <cell r="AD435" t="str">
            <v>3962280</v>
          </cell>
          <cell r="AE435" t="str">
            <v>4062141</v>
          </cell>
          <cell r="AF435" t="str">
            <v>4062148</v>
          </cell>
          <cell r="AG435" t="str">
            <v>4062153</v>
          </cell>
          <cell r="CP435">
            <v>45176</v>
          </cell>
          <cell r="CQ435">
            <v>3962280</v>
          </cell>
          <cell r="CX435">
            <v>45370</v>
          </cell>
          <cell r="CY435">
            <v>4062141</v>
          </cell>
          <cell r="DP435">
            <v>45370</v>
          </cell>
          <cell r="DQ435">
            <v>4062148</v>
          </cell>
          <cell r="EB435">
            <v>45370</v>
          </cell>
          <cell r="EC435">
            <v>4062153</v>
          </cell>
          <cell r="EF435">
            <v>45363</v>
          </cell>
          <cell r="EG435">
            <v>4062130</v>
          </cell>
          <cell r="EX435">
            <v>45356</v>
          </cell>
          <cell r="EY435">
            <v>4062121</v>
          </cell>
          <cell r="RC435">
            <v>45407</v>
          </cell>
          <cell r="RD435">
            <v>0</v>
          </cell>
          <cell r="RE435">
            <v>45176</v>
          </cell>
          <cell r="RF435">
            <v>45370</v>
          </cell>
          <cell r="RG435">
            <v>0</v>
          </cell>
          <cell r="RH435">
            <v>0</v>
          </cell>
          <cell r="RI435">
            <v>45370</v>
          </cell>
          <cell r="RJ435">
            <v>0</v>
          </cell>
          <cell r="RK435">
            <v>45176</v>
          </cell>
          <cell r="RL435" t="str">
            <v>3962280</v>
          </cell>
          <cell r="RM435">
            <v>45370</v>
          </cell>
          <cell r="RN435" t="str">
            <v>4062141</v>
          </cell>
          <cell r="RO435">
            <v>45370</v>
          </cell>
          <cell r="RP435" t="str">
            <v>4062148</v>
          </cell>
          <cell r="RQ435">
            <v>45370</v>
          </cell>
          <cell r="RR435" t="str">
            <v>4062153</v>
          </cell>
          <cell r="RS435">
            <v>45363</v>
          </cell>
          <cell r="RT435">
            <v>4062130</v>
          </cell>
          <cell r="RU435">
            <v>0</v>
          </cell>
          <cell r="RV435">
            <v>0</v>
          </cell>
        </row>
        <row r="436">
          <cell r="A436">
            <v>427</v>
          </cell>
          <cell r="C436" t="str">
            <v>HRB1003 ATC</v>
          </cell>
          <cell r="D436" t="str">
            <v>仮№001</v>
          </cell>
          <cell r="F436" t="str">
            <v>DMS</v>
          </cell>
          <cell r="G436" t="str">
            <v>国内</v>
          </cell>
          <cell r="H436" t="str">
            <v>ATC盤</v>
          </cell>
          <cell r="I436" t="str">
            <v>須走</v>
          </cell>
          <cell r="J436" t="str">
            <v>土岐</v>
          </cell>
          <cell r="T436">
            <v>45398</v>
          </cell>
          <cell r="W436">
            <v>45401</v>
          </cell>
          <cell r="X436">
            <v>1</v>
          </cell>
          <cell r="Y436">
            <v>45422</v>
          </cell>
          <cell r="AA436">
            <v>45407</v>
          </cell>
          <cell r="AB436">
            <v>45408</v>
          </cell>
          <cell r="AC436">
            <v>45575</v>
          </cell>
          <cell r="AD436">
            <v>3962341</v>
          </cell>
          <cell r="DB436" t="str">
            <v>　</v>
          </cell>
          <cell r="DC436" t="str">
            <v>　</v>
          </cell>
          <cell r="DL436" t="str">
            <v>　</v>
          </cell>
          <cell r="DM436" t="str">
            <v>　</v>
          </cell>
          <cell r="DZ436" t="str">
            <v>　</v>
          </cell>
          <cell r="EA436" t="str">
            <v>　</v>
          </cell>
          <cell r="EJ436" t="str">
            <v>　</v>
          </cell>
          <cell r="EK436" t="str">
            <v>　</v>
          </cell>
          <cell r="HM436">
            <v>45575</v>
          </cell>
          <cell r="HN436">
            <v>3962341</v>
          </cell>
          <cell r="RC436">
            <v>45407</v>
          </cell>
          <cell r="RD436">
            <v>0</v>
          </cell>
          <cell r="RE436">
            <v>0</v>
          </cell>
          <cell r="RF436">
            <v>0</v>
          </cell>
          <cell r="RG436">
            <v>0</v>
          </cell>
          <cell r="RH436">
            <v>0</v>
          </cell>
          <cell r="RI436">
            <v>0</v>
          </cell>
          <cell r="RJ436">
            <v>0</v>
          </cell>
          <cell r="RK436">
            <v>0</v>
          </cell>
          <cell r="RL436">
            <v>3962341</v>
          </cell>
          <cell r="RM436">
            <v>0</v>
          </cell>
          <cell r="RN436">
            <v>0</v>
          </cell>
          <cell r="RO436">
            <v>0</v>
          </cell>
          <cell r="RP436">
            <v>0</v>
          </cell>
          <cell r="RQ436">
            <v>0</v>
          </cell>
          <cell r="RR436">
            <v>0</v>
          </cell>
          <cell r="RS436">
            <v>0</v>
          </cell>
          <cell r="RT436">
            <v>0</v>
          </cell>
          <cell r="RU436">
            <v>0</v>
          </cell>
          <cell r="RV436">
            <v>0</v>
          </cell>
        </row>
        <row r="437">
          <cell r="A437">
            <v>428</v>
          </cell>
          <cell r="B437">
            <v>45474</v>
          </cell>
          <cell r="C437" t="str">
            <v>HRB1003 ATC</v>
          </cell>
          <cell r="D437" t="str">
            <v>RC130115</v>
          </cell>
          <cell r="F437" t="str">
            <v>EU</v>
          </cell>
          <cell r="G437" t="str">
            <v>AESA</v>
          </cell>
          <cell r="H437" t="str">
            <v>ATC盤</v>
          </cell>
          <cell r="I437" t="str">
            <v>須走</v>
          </cell>
          <cell r="J437" t="str">
            <v>土岐</v>
          </cell>
          <cell r="T437">
            <v>45398</v>
          </cell>
          <cell r="W437">
            <v>45400</v>
          </cell>
          <cell r="X437">
            <v>1</v>
          </cell>
          <cell r="Y437">
            <v>45422</v>
          </cell>
          <cell r="AA437">
            <v>45407</v>
          </cell>
          <cell r="AB437">
            <v>45408</v>
          </cell>
          <cell r="AC437">
            <v>45307</v>
          </cell>
          <cell r="AD437">
            <v>4062068</v>
          </cell>
          <cell r="DB437" t="str">
            <v>　</v>
          </cell>
          <cell r="DC437" t="str">
            <v>　</v>
          </cell>
          <cell r="DL437" t="str">
            <v>　</v>
          </cell>
          <cell r="DM437" t="str">
            <v>　</v>
          </cell>
          <cell r="DZ437" t="str">
            <v>　</v>
          </cell>
          <cell r="EA437" t="str">
            <v>　</v>
          </cell>
          <cell r="EJ437" t="str">
            <v>　</v>
          </cell>
          <cell r="EK437" t="str">
            <v>　</v>
          </cell>
          <cell r="HM437">
            <v>45307</v>
          </cell>
          <cell r="HN437">
            <v>4062068</v>
          </cell>
          <cell r="RC437">
            <v>45407</v>
          </cell>
          <cell r="RD437">
            <v>0</v>
          </cell>
          <cell r="RE437">
            <v>0</v>
          </cell>
          <cell r="RF437">
            <v>0</v>
          </cell>
          <cell r="RG437">
            <v>0</v>
          </cell>
          <cell r="RH437">
            <v>0</v>
          </cell>
          <cell r="RI437">
            <v>0</v>
          </cell>
          <cell r="RJ437">
            <v>0</v>
          </cell>
          <cell r="RK437">
            <v>0</v>
          </cell>
          <cell r="RL437">
            <v>4062068</v>
          </cell>
          <cell r="RM437">
            <v>0</v>
          </cell>
          <cell r="RN437">
            <v>0</v>
          </cell>
          <cell r="RO437">
            <v>0</v>
          </cell>
          <cell r="RP437">
            <v>0</v>
          </cell>
          <cell r="RQ437">
            <v>0</v>
          </cell>
          <cell r="RR437">
            <v>0</v>
          </cell>
          <cell r="RS437">
            <v>0</v>
          </cell>
          <cell r="RT437">
            <v>0</v>
          </cell>
          <cell r="RU437">
            <v>0</v>
          </cell>
          <cell r="RV437">
            <v>0</v>
          </cell>
        </row>
        <row r="438">
          <cell r="A438">
            <v>429</v>
          </cell>
          <cell r="B438">
            <v>45505</v>
          </cell>
          <cell r="C438" t="str">
            <v>HRB1003 ATC</v>
          </cell>
          <cell r="D438" t="str">
            <v>ARC10076</v>
          </cell>
          <cell r="F438" t="str">
            <v>EU</v>
          </cell>
          <cell r="G438" t="str">
            <v>AESA</v>
          </cell>
          <cell r="H438" t="str">
            <v>ATC盤</v>
          </cell>
          <cell r="I438" t="str">
            <v>須走</v>
          </cell>
          <cell r="J438" t="str">
            <v>土岐</v>
          </cell>
          <cell r="T438">
            <v>45405</v>
          </cell>
          <cell r="X438">
            <v>1</v>
          </cell>
          <cell r="Y438">
            <v>45422</v>
          </cell>
          <cell r="AA438">
            <v>45407</v>
          </cell>
          <cell r="AB438">
            <v>45408</v>
          </cell>
          <cell r="AC438">
            <v>45307</v>
          </cell>
          <cell r="AD438">
            <v>4062068</v>
          </cell>
          <cell r="DB438" t="str">
            <v>　</v>
          </cell>
          <cell r="DC438" t="str">
            <v>　</v>
          </cell>
          <cell r="DL438" t="str">
            <v>　</v>
          </cell>
          <cell r="DM438" t="str">
            <v>　</v>
          </cell>
          <cell r="DZ438" t="str">
            <v>　</v>
          </cell>
          <cell r="EA438" t="str">
            <v>　</v>
          </cell>
          <cell r="EJ438" t="str">
            <v>　</v>
          </cell>
          <cell r="EK438" t="str">
            <v>　</v>
          </cell>
          <cell r="HM438">
            <v>45307</v>
          </cell>
          <cell r="HN438">
            <v>4062068</v>
          </cell>
          <cell r="RC438">
            <v>45407</v>
          </cell>
          <cell r="RD438">
            <v>0</v>
          </cell>
          <cell r="RE438">
            <v>0</v>
          </cell>
          <cell r="RF438">
            <v>0</v>
          </cell>
          <cell r="RG438">
            <v>0</v>
          </cell>
          <cell r="RH438">
            <v>0</v>
          </cell>
          <cell r="RI438">
            <v>0</v>
          </cell>
          <cell r="RJ438">
            <v>0</v>
          </cell>
          <cell r="RK438">
            <v>0</v>
          </cell>
          <cell r="RL438">
            <v>4062068</v>
          </cell>
          <cell r="RM438">
            <v>0</v>
          </cell>
          <cell r="RN438">
            <v>0</v>
          </cell>
          <cell r="RO438">
            <v>0</v>
          </cell>
          <cell r="RP438">
            <v>0</v>
          </cell>
          <cell r="RQ438">
            <v>0</v>
          </cell>
          <cell r="RR438">
            <v>0</v>
          </cell>
          <cell r="RS438">
            <v>0</v>
          </cell>
          <cell r="RT438">
            <v>0</v>
          </cell>
          <cell r="RU438">
            <v>0</v>
          </cell>
          <cell r="RV438">
            <v>0</v>
          </cell>
        </row>
        <row r="439">
          <cell r="A439">
            <v>430</v>
          </cell>
          <cell r="B439">
            <v>45505</v>
          </cell>
          <cell r="C439" t="str">
            <v>HRB2204 ATC</v>
          </cell>
          <cell r="D439" t="str">
            <v>ERC20024</v>
          </cell>
          <cell r="F439" t="str">
            <v>EU</v>
          </cell>
          <cell r="G439" t="str">
            <v>AESA</v>
          </cell>
          <cell r="H439" t="str">
            <v>ATC盤</v>
          </cell>
          <cell r="I439" t="str">
            <v>須走</v>
          </cell>
          <cell r="J439" t="str">
            <v>土岐</v>
          </cell>
          <cell r="T439">
            <v>45405</v>
          </cell>
          <cell r="W439">
            <v>45401</v>
          </cell>
          <cell r="X439">
            <v>1</v>
          </cell>
          <cell r="Y439">
            <v>45422</v>
          </cell>
          <cell r="AA439">
            <v>45407</v>
          </cell>
          <cell r="AB439">
            <v>45408</v>
          </cell>
          <cell r="AC439">
            <v>45307</v>
          </cell>
          <cell r="AD439">
            <v>4062068</v>
          </cell>
          <cell r="DB439" t="str">
            <v>　</v>
          </cell>
          <cell r="DC439" t="str">
            <v>　</v>
          </cell>
          <cell r="DL439" t="str">
            <v>　</v>
          </cell>
          <cell r="DM439" t="str">
            <v>　</v>
          </cell>
          <cell r="DZ439" t="str">
            <v>　</v>
          </cell>
          <cell r="EA439" t="str">
            <v>　</v>
          </cell>
          <cell r="EJ439" t="str">
            <v>　</v>
          </cell>
          <cell r="EK439" t="str">
            <v>　</v>
          </cell>
          <cell r="HM439">
            <v>45307</v>
          </cell>
          <cell r="HN439">
            <v>4062068</v>
          </cell>
          <cell r="RC439">
            <v>45407</v>
          </cell>
          <cell r="RD439">
            <v>0</v>
          </cell>
          <cell r="RE439">
            <v>0</v>
          </cell>
          <cell r="RF439">
            <v>0</v>
          </cell>
          <cell r="RG439">
            <v>0</v>
          </cell>
          <cell r="RH439">
            <v>0</v>
          </cell>
          <cell r="RI439">
            <v>0</v>
          </cell>
          <cell r="RJ439">
            <v>0</v>
          </cell>
          <cell r="RK439">
            <v>0</v>
          </cell>
          <cell r="RL439">
            <v>4062068</v>
          </cell>
          <cell r="RM439">
            <v>0</v>
          </cell>
          <cell r="RN439">
            <v>0</v>
          </cell>
          <cell r="RO439">
            <v>0</v>
          </cell>
          <cell r="RP439">
            <v>0</v>
          </cell>
          <cell r="RQ439">
            <v>0</v>
          </cell>
          <cell r="RR439">
            <v>0</v>
          </cell>
          <cell r="RS439">
            <v>0</v>
          </cell>
          <cell r="RT439">
            <v>0</v>
          </cell>
          <cell r="RU439">
            <v>0</v>
          </cell>
          <cell r="RV439">
            <v>0</v>
          </cell>
        </row>
        <row r="440">
          <cell r="A440">
            <v>431</v>
          </cell>
          <cell r="B440">
            <v>45445</v>
          </cell>
          <cell r="C440" t="str">
            <v>HRB6007</v>
          </cell>
          <cell r="D440">
            <v>60075003</v>
          </cell>
          <cell r="F440" t="str">
            <v>日本</v>
          </cell>
          <cell r="G440" t="str">
            <v>浪速産業(株)</v>
          </cell>
          <cell r="H440" t="str">
            <v>制御盤</v>
          </cell>
          <cell r="I440" t="str">
            <v>南陵</v>
          </cell>
          <cell r="J440" t="str">
            <v>富士宮</v>
          </cell>
          <cell r="K440">
            <v>45400</v>
          </cell>
          <cell r="L440">
            <v>1</v>
          </cell>
          <cell r="M440">
            <v>1</v>
          </cell>
          <cell r="N440">
            <v>45406</v>
          </cell>
          <cell r="O440">
            <v>1</v>
          </cell>
          <cell r="P440">
            <v>45408</v>
          </cell>
          <cell r="Q440">
            <v>1</v>
          </cell>
          <cell r="R440">
            <v>45409</v>
          </cell>
          <cell r="S440">
            <v>0.9</v>
          </cell>
          <cell r="T440">
            <v>45412</v>
          </cell>
          <cell r="V440">
            <v>45420</v>
          </cell>
          <cell r="W440">
            <v>45420</v>
          </cell>
          <cell r="X440">
            <v>1</v>
          </cell>
          <cell r="Y440">
            <v>45423</v>
          </cell>
          <cell r="Z440">
            <v>45422</v>
          </cell>
          <cell r="AC440" t="str">
            <v>45391</v>
          </cell>
          <cell r="AD440" t="str">
            <v>4062172</v>
          </cell>
          <cell r="AE440" t="str">
            <v>4062172</v>
          </cell>
          <cell r="AF440" t="str">
            <v>4062172</v>
          </cell>
          <cell r="AG440" t="str">
            <v>4062172</v>
          </cell>
          <cell r="CL440">
            <v>45391</v>
          </cell>
          <cell r="CM440">
            <v>4062172</v>
          </cell>
          <cell r="DB440">
            <v>45391</v>
          </cell>
          <cell r="DC440">
            <v>4062172</v>
          </cell>
          <cell r="DL440">
            <v>45391</v>
          </cell>
          <cell r="DM440">
            <v>4062172</v>
          </cell>
          <cell r="DZ440">
            <v>45391</v>
          </cell>
          <cell r="EA440">
            <v>4062172</v>
          </cell>
          <cell r="EJ440">
            <v>45391</v>
          </cell>
          <cell r="EK440">
            <v>4062172</v>
          </cell>
          <cell r="GM440">
            <v>45280</v>
          </cell>
          <cell r="GN440">
            <v>4062054</v>
          </cell>
          <cell r="GS440">
            <v>45370</v>
          </cell>
          <cell r="GT440">
            <v>4062159</v>
          </cell>
          <cell r="GW440">
            <v>44936</v>
          </cell>
          <cell r="GX440">
            <v>4062059</v>
          </cell>
          <cell r="HE440">
            <v>45384</v>
          </cell>
          <cell r="HF440">
            <v>4062179</v>
          </cell>
          <cell r="RC440">
            <v>45422</v>
          </cell>
          <cell r="RD440">
            <v>0</v>
          </cell>
          <cell r="RE440">
            <v>0</v>
          </cell>
          <cell r="RF440">
            <v>0</v>
          </cell>
          <cell r="RG440">
            <v>0</v>
          </cell>
          <cell r="RH440">
            <v>0</v>
          </cell>
          <cell r="RI440">
            <v>0</v>
          </cell>
          <cell r="RJ440">
            <v>45391</v>
          </cell>
          <cell r="RK440">
            <v>0</v>
          </cell>
          <cell r="RL440">
            <v>0</v>
          </cell>
          <cell r="RM440">
            <v>0</v>
          </cell>
          <cell r="RN440">
            <v>0</v>
          </cell>
          <cell r="RO440">
            <v>0</v>
          </cell>
          <cell r="RP440">
            <v>0</v>
          </cell>
          <cell r="RQ440">
            <v>0</v>
          </cell>
          <cell r="RR440">
            <v>0</v>
          </cell>
          <cell r="RS440">
            <v>0</v>
          </cell>
          <cell r="RT440">
            <v>0</v>
          </cell>
          <cell r="RU440">
            <v>45391</v>
          </cell>
          <cell r="RV440" t="str">
            <v>4062172</v>
          </cell>
        </row>
        <row r="441">
          <cell r="A441">
            <v>432</v>
          </cell>
          <cell r="B441">
            <v>45413</v>
          </cell>
          <cell r="C441" t="str">
            <v>HRB8025 AAI</v>
          </cell>
          <cell r="D441" t="str">
            <v>ARB80216</v>
          </cell>
          <cell r="E441" t="str">
            <v>THRB8216</v>
          </cell>
          <cell r="F441" t="str">
            <v>米国</v>
          </cell>
          <cell r="G441" t="str">
            <v>AAI</v>
          </cell>
          <cell r="H441" t="str">
            <v>制御盤</v>
          </cell>
          <cell r="I441" t="str">
            <v>南陵</v>
          </cell>
          <cell r="J441" t="str">
            <v>KD</v>
          </cell>
          <cell r="K441">
            <v>45394</v>
          </cell>
          <cell r="L441">
            <v>1</v>
          </cell>
          <cell r="M441">
            <v>1</v>
          </cell>
          <cell r="N441">
            <v>45395</v>
          </cell>
          <cell r="O441">
            <v>1</v>
          </cell>
          <cell r="P441">
            <v>45399</v>
          </cell>
          <cell r="Q441">
            <v>1</v>
          </cell>
          <cell r="R441">
            <v>45401</v>
          </cell>
          <cell r="S441">
            <v>1</v>
          </cell>
          <cell r="T441">
            <v>45405</v>
          </cell>
          <cell r="U441">
            <v>45402</v>
          </cell>
          <cell r="V441">
            <v>45406</v>
          </cell>
          <cell r="W441">
            <v>45405</v>
          </cell>
          <cell r="X441">
            <v>1</v>
          </cell>
          <cell r="Y441" t="str">
            <v>5/11→4/6</v>
          </cell>
          <cell r="AA441">
            <v>45407</v>
          </cell>
          <cell r="AB441">
            <v>45408</v>
          </cell>
          <cell r="AC441" t="str">
            <v>45370</v>
          </cell>
          <cell r="AD441" t="str">
            <v>4062144</v>
          </cell>
          <cell r="AE441" t="str">
            <v>4062141</v>
          </cell>
          <cell r="AF441" t="str">
            <v>4062148</v>
          </cell>
          <cell r="AG441" t="str">
            <v>4062153</v>
          </cell>
          <cell r="CP441">
            <v>45370</v>
          </cell>
          <cell r="CQ441">
            <v>4062144</v>
          </cell>
          <cell r="CX441">
            <v>45370</v>
          </cell>
          <cell r="CY441">
            <v>4062141</v>
          </cell>
          <cell r="DP441">
            <v>45370</v>
          </cell>
          <cell r="DQ441">
            <v>4062148</v>
          </cell>
          <cell r="EB441">
            <v>45370</v>
          </cell>
          <cell r="EC441">
            <v>4062153</v>
          </cell>
          <cell r="EF441">
            <v>45363</v>
          </cell>
          <cell r="EG441">
            <v>4062130</v>
          </cell>
          <cell r="EX441">
            <v>45356</v>
          </cell>
          <cell r="EY441">
            <v>4062121</v>
          </cell>
          <cell r="RC441">
            <v>45407</v>
          </cell>
          <cell r="RD441">
            <v>0</v>
          </cell>
          <cell r="RE441">
            <v>45370</v>
          </cell>
          <cell r="RF441">
            <v>45370</v>
          </cell>
          <cell r="RG441">
            <v>0</v>
          </cell>
          <cell r="RH441">
            <v>0</v>
          </cell>
          <cell r="RI441">
            <v>45370</v>
          </cell>
          <cell r="RJ441">
            <v>0</v>
          </cell>
          <cell r="RK441">
            <v>45370</v>
          </cell>
          <cell r="RL441" t="str">
            <v>4062144</v>
          </cell>
          <cell r="RM441">
            <v>45370</v>
          </cell>
          <cell r="RN441" t="str">
            <v>4062141</v>
          </cell>
          <cell r="RO441">
            <v>45370</v>
          </cell>
          <cell r="RP441" t="str">
            <v>4062148</v>
          </cell>
          <cell r="RQ441">
            <v>45370</v>
          </cell>
          <cell r="RR441" t="str">
            <v>4062153</v>
          </cell>
          <cell r="RS441">
            <v>45363</v>
          </cell>
          <cell r="RT441">
            <v>4062130</v>
          </cell>
          <cell r="RU441">
            <v>0</v>
          </cell>
          <cell r="RV441">
            <v>0</v>
          </cell>
        </row>
        <row r="442">
          <cell r="A442">
            <v>433</v>
          </cell>
          <cell r="B442">
            <v>45413</v>
          </cell>
          <cell r="C442" t="str">
            <v>HRB8025 AAI</v>
          </cell>
          <cell r="D442" t="str">
            <v>ARB80217</v>
          </cell>
          <cell r="E442" t="str">
            <v>THRB8217</v>
          </cell>
          <cell r="F442" t="str">
            <v>米国</v>
          </cell>
          <cell r="G442" t="str">
            <v>AAI</v>
          </cell>
          <cell r="H442" t="str">
            <v>制御盤</v>
          </cell>
          <cell r="I442" t="str">
            <v>南陵</v>
          </cell>
          <cell r="J442" t="str">
            <v>KD</v>
          </cell>
          <cell r="K442">
            <v>45395</v>
          </cell>
          <cell r="L442">
            <v>1</v>
          </cell>
          <cell r="M442">
            <v>1</v>
          </cell>
          <cell r="N442">
            <v>45398</v>
          </cell>
          <cell r="O442">
            <v>1</v>
          </cell>
          <cell r="P442">
            <v>45399</v>
          </cell>
          <cell r="Q442">
            <v>1</v>
          </cell>
          <cell r="R442">
            <v>45401</v>
          </cell>
          <cell r="S442">
            <v>1</v>
          </cell>
          <cell r="T442">
            <v>45405</v>
          </cell>
          <cell r="U442">
            <v>45402</v>
          </cell>
          <cell r="V442">
            <v>45406</v>
          </cell>
          <cell r="W442">
            <v>45406</v>
          </cell>
          <cell r="X442">
            <v>1</v>
          </cell>
          <cell r="Y442" t="str">
            <v>5/11→4/6</v>
          </cell>
          <cell r="AA442">
            <v>45407</v>
          </cell>
          <cell r="AB442">
            <v>45408</v>
          </cell>
          <cell r="AC442" t="str">
            <v>45370</v>
          </cell>
          <cell r="AD442" t="str">
            <v>4062144</v>
          </cell>
          <cell r="AE442" t="str">
            <v>4062141</v>
          </cell>
          <cell r="AF442" t="str">
            <v>4062148</v>
          </cell>
          <cell r="AG442" t="str">
            <v>4062153</v>
          </cell>
          <cell r="CP442">
            <v>45370</v>
          </cell>
          <cell r="CQ442">
            <v>4062144</v>
          </cell>
          <cell r="CX442">
            <v>45370</v>
          </cell>
          <cell r="CY442">
            <v>4062141</v>
          </cell>
          <cell r="DP442">
            <v>45370</v>
          </cell>
          <cell r="DQ442">
            <v>4062148</v>
          </cell>
          <cell r="EB442">
            <v>45370</v>
          </cell>
          <cell r="EC442">
            <v>4062153</v>
          </cell>
          <cell r="EF442">
            <v>45363</v>
          </cell>
          <cell r="EG442">
            <v>4062130</v>
          </cell>
          <cell r="EX442">
            <v>45356</v>
          </cell>
          <cell r="EY442">
            <v>4062121</v>
          </cell>
          <cell r="RC442">
            <v>45407</v>
          </cell>
          <cell r="RD442">
            <v>0</v>
          </cell>
          <cell r="RE442">
            <v>45370</v>
          </cell>
          <cell r="RF442">
            <v>45370</v>
          </cell>
          <cell r="RG442">
            <v>0</v>
          </cell>
          <cell r="RH442">
            <v>0</v>
          </cell>
          <cell r="RI442">
            <v>45370</v>
          </cell>
          <cell r="RJ442">
            <v>0</v>
          </cell>
          <cell r="RK442">
            <v>45370</v>
          </cell>
          <cell r="RL442" t="str">
            <v>4062144</v>
          </cell>
          <cell r="RM442">
            <v>45370</v>
          </cell>
          <cell r="RN442" t="str">
            <v>4062141</v>
          </cell>
          <cell r="RO442">
            <v>45370</v>
          </cell>
          <cell r="RP442" t="str">
            <v>4062148</v>
          </cell>
          <cell r="RQ442">
            <v>45370</v>
          </cell>
          <cell r="RR442" t="str">
            <v>4062153</v>
          </cell>
          <cell r="RS442">
            <v>45363</v>
          </cell>
          <cell r="RT442">
            <v>4062130</v>
          </cell>
          <cell r="RU442">
            <v>0</v>
          </cell>
          <cell r="RV442">
            <v>0</v>
          </cell>
        </row>
        <row r="443">
          <cell r="A443">
            <v>434</v>
          </cell>
          <cell r="B443">
            <v>45413</v>
          </cell>
          <cell r="C443" t="str">
            <v>HRB8025 AAI</v>
          </cell>
          <cell r="D443" t="str">
            <v>ARB80218</v>
          </cell>
          <cell r="E443" t="str">
            <v>THRB8218</v>
          </cell>
          <cell r="F443" t="str">
            <v>米国</v>
          </cell>
          <cell r="G443" t="str">
            <v>AAI</v>
          </cell>
          <cell r="H443" t="str">
            <v>制御盤</v>
          </cell>
          <cell r="I443" t="str">
            <v>南陵</v>
          </cell>
          <cell r="J443" t="str">
            <v>KD</v>
          </cell>
          <cell r="K443">
            <v>45395</v>
          </cell>
          <cell r="L443">
            <v>1</v>
          </cell>
          <cell r="M443">
            <v>1</v>
          </cell>
          <cell r="N443">
            <v>45398</v>
          </cell>
          <cell r="O443">
            <v>1</v>
          </cell>
          <cell r="P443">
            <v>45400</v>
          </cell>
          <cell r="Q443">
            <v>1</v>
          </cell>
          <cell r="R443">
            <v>45402</v>
          </cell>
          <cell r="S443">
            <v>1</v>
          </cell>
          <cell r="T443">
            <v>45406</v>
          </cell>
          <cell r="U443">
            <v>45405</v>
          </cell>
          <cell r="V443">
            <v>45407</v>
          </cell>
          <cell r="W443">
            <v>45406</v>
          </cell>
          <cell r="X443">
            <v>1</v>
          </cell>
          <cell r="Y443" t="str">
            <v>5/11→4/6</v>
          </cell>
          <cell r="AA443">
            <v>45407</v>
          </cell>
          <cell r="AB443">
            <v>45408</v>
          </cell>
          <cell r="AC443" t="str">
            <v>45370</v>
          </cell>
          <cell r="AD443" t="str">
            <v>4062144</v>
          </cell>
          <cell r="AE443" t="str">
            <v>4062141</v>
          </cell>
          <cell r="AF443" t="str">
            <v>4062148</v>
          </cell>
          <cell r="AG443" t="str">
            <v>4062153</v>
          </cell>
          <cell r="CP443">
            <v>45370</v>
          </cell>
          <cell r="CQ443">
            <v>4062144</v>
          </cell>
          <cell r="CX443">
            <v>45370</v>
          </cell>
          <cell r="CY443">
            <v>4062141</v>
          </cell>
          <cell r="DP443">
            <v>45370</v>
          </cell>
          <cell r="DQ443">
            <v>4062148</v>
          </cell>
          <cell r="EB443">
            <v>45370</v>
          </cell>
          <cell r="EC443">
            <v>4062153</v>
          </cell>
          <cell r="EF443">
            <v>45363</v>
          </cell>
          <cell r="EG443">
            <v>4062130</v>
          </cell>
          <cell r="EX443">
            <v>45356</v>
          </cell>
          <cell r="EY443">
            <v>4062121</v>
          </cell>
          <cell r="RC443">
            <v>45407</v>
          </cell>
          <cell r="RD443">
            <v>0</v>
          </cell>
          <cell r="RE443">
            <v>45370</v>
          </cell>
          <cell r="RF443">
            <v>45370</v>
          </cell>
          <cell r="RG443">
            <v>0</v>
          </cell>
          <cell r="RH443">
            <v>0</v>
          </cell>
          <cell r="RI443">
            <v>45370</v>
          </cell>
          <cell r="RJ443">
            <v>0</v>
          </cell>
          <cell r="RK443">
            <v>45370</v>
          </cell>
          <cell r="RL443" t="str">
            <v>4062144</v>
          </cell>
          <cell r="RM443">
            <v>45370</v>
          </cell>
          <cell r="RN443" t="str">
            <v>4062141</v>
          </cell>
          <cell r="RO443">
            <v>45370</v>
          </cell>
          <cell r="RP443" t="str">
            <v>4062148</v>
          </cell>
          <cell r="RQ443">
            <v>45370</v>
          </cell>
          <cell r="RR443" t="str">
            <v>4062153</v>
          </cell>
          <cell r="RS443">
            <v>45363</v>
          </cell>
          <cell r="RT443">
            <v>4062130</v>
          </cell>
          <cell r="RU443">
            <v>0</v>
          </cell>
          <cell r="RV443">
            <v>0</v>
          </cell>
        </row>
        <row r="444">
          <cell r="A444">
            <v>435</v>
          </cell>
          <cell r="B444">
            <v>45413</v>
          </cell>
          <cell r="C444" t="str">
            <v>HRB8025 AAI</v>
          </cell>
          <cell r="D444" t="str">
            <v>ARB80219</v>
          </cell>
          <cell r="E444" t="str">
            <v>THRB8219</v>
          </cell>
          <cell r="F444" t="str">
            <v>米国</v>
          </cell>
          <cell r="G444" t="str">
            <v>AAI</v>
          </cell>
          <cell r="H444" t="str">
            <v>制御盤</v>
          </cell>
          <cell r="I444" t="str">
            <v>南陵</v>
          </cell>
          <cell r="J444" t="str">
            <v>KD</v>
          </cell>
          <cell r="K444">
            <v>45395</v>
          </cell>
          <cell r="L444">
            <v>1</v>
          </cell>
          <cell r="M444">
            <v>1</v>
          </cell>
          <cell r="N444">
            <v>45398</v>
          </cell>
          <cell r="O444">
            <v>1</v>
          </cell>
          <cell r="P444">
            <v>45400</v>
          </cell>
          <cell r="Q444">
            <v>1</v>
          </cell>
          <cell r="R444">
            <v>45402</v>
          </cell>
          <cell r="S444">
            <v>1</v>
          </cell>
          <cell r="T444">
            <v>45406</v>
          </cell>
          <cell r="U444">
            <v>45405</v>
          </cell>
          <cell r="V444">
            <v>45407</v>
          </cell>
          <cell r="W444">
            <v>45406</v>
          </cell>
          <cell r="X444">
            <v>1</v>
          </cell>
          <cell r="Y444" t="str">
            <v>5/11→4/10</v>
          </cell>
          <cell r="AA444">
            <v>45407</v>
          </cell>
          <cell r="AB444">
            <v>45408</v>
          </cell>
          <cell r="AC444" t="str">
            <v>45370</v>
          </cell>
          <cell r="AD444" t="str">
            <v>4062144</v>
          </cell>
          <cell r="AE444" t="str">
            <v>4062141</v>
          </cell>
          <cell r="AF444" t="str">
            <v>4062148</v>
          </cell>
          <cell r="AG444" t="str">
            <v>4062153</v>
          </cell>
          <cell r="CP444">
            <v>45370</v>
          </cell>
          <cell r="CQ444">
            <v>4062144</v>
          </cell>
          <cell r="CX444">
            <v>45370</v>
          </cell>
          <cell r="CY444">
            <v>4062141</v>
          </cell>
          <cell r="DP444">
            <v>45370</v>
          </cell>
          <cell r="DQ444">
            <v>4062148</v>
          </cell>
          <cell r="EB444">
            <v>45370</v>
          </cell>
          <cell r="EC444">
            <v>4062153</v>
          </cell>
          <cell r="EF444">
            <v>45363</v>
          </cell>
          <cell r="EG444">
            <v>4062130</v>
          </cell>
          <cell r="EX444">
            <v>45356</v>
          </cell>
          <cell r="EY444">
            <v>4062121</v>
          </cell>
          <cell r="RC444">
            <v>45407</v>
          </cell>
          <cell r="RD444">
            <v>0</v>
          </cell>
          <cell r="RE444">
            <v>45370</v>
          </cell>
          <cell r="RF444">
            <v>45370</v>
          </cell>
          <cell r="RG444">
            <v>0</v>
          </cell>
          <cell r="RH444">
            <v>0</v>
          </cell>
          <cell r="RI444">
            <v>45370</v>
          </cell>
          <cell r="RJ444">
            <v>0</v>
          </cell>
          <cell r="RK444">
            <v>45370</v>
          </cell>
          <cell r="RL444" t="str">
            <v>4062144</v>
          </cell>
          <cell r="RM444">
            <v>45370</v>
          </cell>
          <cell r="RN444" t="str">
            <v>4062141</v>
          </cell>
          <cell r="RO444">
            <v>45370</v>
          </cell>
          <cell r="RP444" t="str">
            <v>4062148</v>
          </cell>
          <cell r="RQ444">
            <v>45370</v>
          </cell>
          <cell r="RR444" t="str">
            <v>4062153</v>
          </cell>
          <cell r="RS444">
            <v>45363</v>
          </cell>
          <cell r="RT444">
            <v>4062130</v>
          </cell>
          <cell r="RU444">
            <v>0</v>
          </cell>
          <cell r="RV444">
            <v>0</v>
          </cell>
        </row>
        <row r="445">
          <cell r="A445">
            <v>436</v>
          </cell>
          <cell r="B445">
            <v>45413</v>
          </cell>
          <cell r="C445" t="str">
            <v>HRB8025 AAI</v>
          </cell>
          <cell r="D445" t="str">
            <v>ARB80220</v>
          </cell>
          <cell r="E445" t="str">
            <v>THRB8220</v>
          </cell>
          <cell r="F445" t="str">
            <v>米国</v>
          </cell>
          <cell r="G445" t="str">
            <v>AAI</v>
          </cell>
          <cell r="H445" t="str">
            <v>制御盤</v>
          </cell>
          <cell r="I445" t="str">
            <v>南陵</v>
          </cell>
          <cell r="J445" t="str">
            <v>KD</v>
          </cell>
          <cell r="K445">
            <v>45398</v>
          </cell>
          <cell r="L445">
            <v>1</v>
          </cell>
          <cell r="M445">
            <v>1</v>
          </cell>
          <cell r="N445">
            <v>45399</v>
          </cell>
          <cell r="O445">
            <v>1</v>
          </cell>
          <cell r="P445">
            <v>45400</v>
          </cell>
          <cell r="Q445">
            <v>1</v>
          </cell>
          <cell r="R445">
            <v>45402</v>
          </cell>
          <cell r="S445">
            <v>1</v>
          </cell>
          <cell r="T445">
            <v>45406</v>
          </cell>
          <cell r="U445">
            <v>45406</v>
          </cell>
          <cell r="V445">
            <v>45407</v>
          </cell>
          <cell r="W445">
            <v>45406</v>
          </cell>
          <cell r="X445">
            <v>1</v>
          </cell>
          <cell r="Y445" t="str">
            <v>5/11→4/10</v>
          </cell>
          <cell r="AA445">
            <v>45419</v>
          </cell>
          <cell r="AB445">
            <v>45420</v>
          </cell>
          <cell r="AC445" t="str">
            <v>45370</v>
          </cell>
          <cell r="AD445" t="str">
            <v>4062144</v>
          </cell>
          <cell r="AE445" t="str">
            <v>4062141</v>
          </cell>
          <cell r="AF445" t="str">
            <v>3962313</v>
          </cell>
          <cell r="AG445" t="str">
            <v>4062153</v>
          </cell>
          <cell r="CP445">
            <v>45370</v>
          </cell>
          <cell r="CQ445">
            <v>4062144</v>
          </cell>
          <cell r="CX445">
            <v>45370</v>
          </cell>
          <cell r="CY445">
            <v>4062141</v>
          </cell>
          <cell r="DP445">
            <v>45572</v>
          </cell>
          <cell r="DQ445">
            <v>3962313</v>
          </cell>
          <cell r="EB445">
            <v>45370</v>
          </cell>
          <cell r="EC445">
            <v>4062153</v>
          </cell>
          <cell r="EF445">
            <v>45363</v>
          </cell>
          <cell r="EG445">
            <v>4062130</v>
          </cell>
          <cell r="EX445">
            <v>45356</v>
          </cell>
          <cell r="EY445">
            <v>4062121</v>
          </cell>
          <cell r="RC445">
            <v>45419</v>
          </cell>
          <cell r="RD445">
            <v>0</v>
          </cell>
          <cell r="RE445">
            <v>45370</v>
          </cell>
          <cell r="RF445">
            <v>45370</v>
          </cell>
          <cell r="RG445">
            <v>0</v>
          </cell>
          <cell r="RH445">
            <v>0</v>
          </cell>
          <cell r="RI445">
            <v>45572</v>
          </cell>
          <cell r="RJ445">
            <v>0</v>
          </cell>
          <cell r="RK445">
            <v>45370</v>
          </cell>
          <cell r="RL445" t="str">
            <v>4062144</v>
          </cell>
          <cell r="RM445">
            <v>45370</v>
          </cell>
          <cell r="RN445" t="str">
            <v>4062141</v>
          </cell>
          <cell r="RO445">
            <v>45572</v>
          </cell>
          <cell r="RP445" t="str">
            <v>3962313</v>
          </cell>
          <cell r="RQ445">
            <v>45370</v>
          </cell>
          <cell r="RR445" t="str">
            <v>4062153</v>
          </cell>
          <cell r="RS445">
            <v>45363</v>
          </cell>
          <cell r="RT445">
            <v>4062130</v>
          </cell>
          <cell r="RU445">
            <v>0</v>
          </cell>
          <cell r="RV445">
            <v>0</v>
          </cell>
        </row>
        <row r="446">
          <cell r="A446">
            <v>437</v>
          </cell>
          <cell r="B446">
            <v>45413</v>
          </cell>
          <cell r="C446" t="str">
            <v>HRB1303.EXP</v>
          </cell>
          <cell r="D446" t="str">
            <v>13035498</v>
          </cell>
          <cell r="E446" t="str">
            <v>BDH0191</v>
          </cell>
          <cell r="F446" t="str">
            <v>インド</v>
          </cell>
          <cell r="G446" t="str">
            <v>Ａｍａｄａ　（Ｉｎｄｉａ）　Ｐｖｔ．　Ｌ</v>
          </cell>
          <cell r="H446" t="str">
            <v>制御盤</v>
          </cell>
          <cell r="I446" t="str">
            <v>南陵</v>
          </cell>
          <cell r="J446" t="str">
            <v>土岐</v>
          </cell>
          <cell r="K446">
            <v>45398</v>
          </cell>
          <cell r="L446">
            <v>1</v>
          </cell>
          <cell r="M446">
            <v>1</v>
          </cell>
          <cell r="N446">
            <v>45399</v>
          </cell>
          <cell r="O446">
            <v>1</v>
          </cell>
          <cell r="P446">
            <v>45401</v>
          </cell>
          <cell r="Q446">
            <v>1</v>
          </cell>
          <cell r="R446">
            <v>45405</v>
          </cell>
          <cell r="S446">
            <v>1</v>
          </cell>
          <cell r="T446">
            <v>45407</v>
          </cell>
          <cell r="U446">
            <v>45406</v>
          </cell>
          <cell r="V446">
            <v>45408</v>
          </cell>
          <cell r="W446">
            <v>45407</v>
          </cell>
          <cell r="X446">
            <v>1</v>
          </cell>
          <cell r="Y446">
            <v>45419</v>
          </cell>
          <cell r="AA446">
            <v>45419</v>
          </cell>
          <cell r="AB446">
            <v>45420</v>
          </cell>
          <cell r="AC446" t="str">
            <v>45206</v>
          </cell>
          <cell r="AD446" t="str">
            <v>3962304</v>
          </cell>
          <cell r="AE446" t="str">
            <v>4062141</v>
          </cell>
          <cell r="AF446" t="str">
            <v>4062096</v>
          </cell>
          <cell r="AG446" t="str">
            <v>4062153</v>
          </cell>
          <cell r="CR446">
            <v>45206</v>
          </cell>
          <cell r="CS446">
            <v>3962304</v>
          </cell>
          <cell r="CX446">
            <v>45370</v>
          </cell>
          <cell r="CY446">
            <v>4062141</v>
          </cell>
          <cell r="DR446">
            <v>45323</v>
          </cell>
          <cell r="DS446">
            <v>4062096</v>
          </cell>
          <cell r="EB446">
            <v>45370</v>
          </cell>
          <cell r="EC446">
            <v>4062153</v>
          </cell>
          <cell r="EF446">
            <v>45363</v>
          </cell>
          <cell r="EG446">
            <v>4062130</v>
          </cell>
          <cell r="EX446">
            <v>45356</v>
          </cell>
          <cell r="EY446">
            <v>4062121</v>
          </cell>
          <cell r="RC446">
            <v>45419</v>
          </cell>
          <cell r="RD446">
            <v>0</v>
          </cell>
          <cell r="RE446">
            <v>45206</v>
          </cell>
          <cell r="RF446">
            <v>45370</v>
          </cell>
          <cell r="RG446">
            <v>0</v>
          </cell>
          <cell r="RH446">
            <v>0</v>
          </cell>
          <cell r="RI446">
            <v>45323</v>
          </cell>
          <cell r="RJ446">
            <v>0</v>
          </cell>
          <cell r="RK446">
            <v>45206</v>
          </cell>
          <cell r="RL446" t="str">
            <v>3962304</v>
          </cell>
          <cell r="RM446">
            <v>45370</v>
          </cell>
          <cell r="RN446" t="str">
            <v>4062141</v>
          </cell>
          <cell r="RO446">
            <v>45323</v>
          </cell>
          <cell r="RP446" t="str">
            <v>4062096</v>
          </cell>
          <cell r="RQ446">
            <v>45370</v>
          </cell>
          <cell r="RR446" t="str">
            <v>4062153</v>
          </cell>
          <cell r="RS446">
            <v>45363</v>
          </cell>
          <cell r="RT446">
            <v>4062130</v>
          </cell>
          <cell r="RU446">
            <v>0</v>
          </cell>
          <cell r="RV446">
            <v>0</v>
          </cell>
        </row>
        <row r="447">
          <cell r="A447">
            <v>438</v>
          </cell>
          <cell r="B447">
            <v>45413</v>
          </cell>
          <cell r="C447" t="str">
            <v>HRB1303.EXP</v>
          </cell>
          <cell r="D447" t="str">
            <v>13035509</v>
          </cell>
          <cell r="E447" t="str">
            <v>BDH0192</v>
          </cell>
          <cell r="F447" t="str">
            <v>インド</v>
          </cell>
          <cell r="G447" t="str">
            <v>Ａｍａｄａ　（Ｉｎｄｉａ）　Ｐｖｔ．　Ｌ</v>
          </cell>
          <cell r="H447" t="str">
            <v>制御盤</v>
          </cell>
          <cell r="I447" t="str">
            <v>南陵</v>
          </cell>
          <cell r="J447" t="str">
            <v>土岐</v>
          </cell>
          <cell r="K447">
            <v>45398</v>
          </cell>
          <cell r="L447">
            <v>1</v>
          </cell>
          <cell r="M447">
            <v>1</v>
          </cell>
          <cell r="N447">
            <v>45399</v>
          </cell>
          <cell r="O447">
            <v>1</v>
          </cell>
          <cell r="P447">
            <v>45401</v>
          </cell>
          <cell r="Q447">
            <v>1</v>
          </cell>
          <cell r="R447">
            <v>45405</v>
          </cell>
          <cell r="S447">
            <v>1</v>
          </cell>
          <cell r="T447">
            <v>45407</v>
          </cell>
          <cell r="U447">
            <v>45406</v>
          </cell>
          <cell r="V447">
            <v>45408</v>
          </cell>
          <cell r="W447">
            <v>45407</v>
          </cell>
          <cell r="X447">
            <v>1</v>
          </cell>
          <cell r="Y447">
            <v>45419</v>
          </cell>
          <cell r="AA447">
            <v>45419</v>
          </cell>
          <cell r="AB447">
            <v>45420</v>
          </cell>
          <cell r="AC447" t="str">
            <v>45206</v>
          </cell>
          <cell r="AD447" t="str">
            <v>3962304</v>
          </cell>
          <cell r="AE447" t="str">
            <v>4062141</v>
          </cell>
          <cell r="AF447" t="str">
            <v>4062044</v>
          </cell>
          <cell r="AG447" t="str">
            <v>4062153</v>
          </cell>
          <cell r="CR447">
            <v>45206</v>
          </cell>
          <cell r="CS447">
            <v>3962304</v>
          </cell>
          <cell r="CX447">
            <v>45370</v>
          </cell>
          <cell r="CY447">
            <v>4062141</v>
          </cell>
          <cell r="DR447">
            <v>45311</v>
          </cell>
          <cell r="DS447">
            <v>4062044</v>
          </cell>
          <cell r="EB447">
            <v>45370</v>
          </cell>
          <cell r="EC447">
            <v>4062153</v>
          </cell>
          <cell r="EF447">
            <v>45363</v>
          </cell>
          <cell r="EG447">
            <v>4062130</v>
          </cell>
          <cell r="EZ447">
            <v>45370</v>
          </cell>
          <cell r="FA447">
            <v>4062139</v>
          </cell>
          <cell r="RC447">
            <v>45419</v>
          </cell>
          <cell r="RD447">
            <v>0</v>
          </cell>
          <cell r="RE447">
            <v>45206</v>
          </cell>
          <cell r="RF447">
            <v>45370</v>
          </cell>
          <cell r="RG447">
            <v>0</v>
          </cell>
          <cell r="RH447">
            <v>0</v>
          </cell>
          <cell r="RI447">
            <v>45311</v>
          </cell>
          <cell r="RJ447">
            <v>0</v>
          </cell>
          <cell r="RK447">
            <v>45206</v>
          </cell>
          <cell r="RL447" t="str">
            <v>3962304</v>
          </cell>
          <cell r="RM447">
            <v>45370</v>
          </cell>
          <cell r="RN447" t="str">
            <v>4062141</v>
          </cell>
          <cell r="RO447">
            <v>45311</v>
          </cell>
          <cell r="RP447" t="str">
            <v>4062044</v>
          </cell>
          <cell r="RQ447">
            <v>45370</v>
          </cell>
          <cell r="RR447" t="str">
            <v>4062153</v>
          </cell>
          <cell r="RS447">
            <v>45363</v>
          </cell>
          <cell r="RT447">
            <v>4062130</v>
          </cell>
          <cell r="RU447">
            <v>0</v>
          </cell>
          <cell r="RV447">
            <v>0</v>
          </cell>
        </row>
        <row r="448">
          <cell r="A448">
            <v>439</v>
          </cell>
          <cell r="B448">
            <v>45413</v>
          </cell>
          <cell r="C448" t="str">
            <v>HRBC1003</v>
          </cell>
          <cell r="D448">
            <v>10035269</v>
          </cell>
          <cell r="E448" t="str">
            <v>CN0164</v>
          </cell>
          <cell r="F448" t="str">
            <v>中国</v>
          </cell>
          <cell r="G448" t="str">
            <v>ＣＨＩＮＡ</v>
          </cell>
          <cell r="H448" t="str">
            <v>制御盤</v>
          </cell>
          <cell r="I448" t="str">
            <v>南陵</v>
          </cell>
          <cell r="J448" t="str">
            <v>土岐</v>
          </cell>
          <cell r="K448">
            <v>45399</v>
          </cell>
          <cell r="L448">
            <v>1</v>
          </cell>
          <cell r="M448">
            <v>1</v>
          </cell>
          <cell r="N448">
            <v>45400</v>
          </cell>
          <cell r="O448">
            <v>1</v>
          </cell>
          <cell r="P448">
            <v>45402</v>
          </cell>
          <cell r="Q448">
            <v>1</v>
          </cell>
          <cell r="R448">
            <v>45406</v>
          </cell>
          <cell r="S448">
            <v>1</v>
          </cell>
          <cell r="T448">
            <v>45408</v>
          </cell>
          <cell r="U448">
            <v>45407</v>
          </cell>
          <cell r="V448">
            <v>45409</v>
          </cell>
          <cell r="W448">
            <v>45407</v>
          </cell>
          <cell r="X448">
            <v>1</v>
          </cell>
          <cell r="Y448">
            <v>45420</v>
          </cell>
          <cell r="AA448">
            <v>45419</v>
          </cell>
          <cell r="AB448">
            <v>45420</v>
          </cell>
          <cell r="AC448" t="str">
            <v>45370</v>
          </cell>
          <cell r="AD448" t="str">
            <v>4062144</v>
          </cell>
          <cell r="AE448" t="str">
            <v>4062141</v>
          </cell>
          <cell r="AF448" t="str">
            <v>3962313</v>
          </cell>
          <cell r="AG448" t="str">
            <v>4062153</v>
          </cell>
          <cell r="CP448">
            <v>45370</v>
          </cell>
          <cell r="CQ448">
            <v>4062144</v>
          </cell>
          <cell r="CX448">
            <v>45370</v>
          </cell>
          <cell r="CY448">
            <v>4062141</v>
          </cell>
          <cell r="DP448">
            <v>45572</v>
          </cell>
          <cell r="DQ448">
            <v>3962313</v>
          </cell>
          <cell r="EB448">
            <v>45370</v>
          </cell>
          <cell r="EC448">
            <v>4062153</v>
          </cell>
          <cell r="EF448">
            <v>45363</v>
          </cell>
          <cell r="EG448">
            <v>4062130</v>
          </cell>
          <cell r="EZ448">
            <v>45370</v>
          </cell>
          <cell r="FA448">
            <v>4062139</v>
          </cell>
          <cell r="RC448">
            <v>45419</v>
          </cell>
          <cell r="RD448">
            <v>0</v>
          </cell>
          <cell r="RE448">
            <v>45370</v>
          </cell>
          <cell r="RF448">
            <v>45370</v>
          </cell>
          <cell r="RG448">
            <v>0</v>
          </cell>
          <cell r="RH448">
            <v>0</v>
          </cell>
          <cell r="RI448">
            <v>45572</v>
          </cell>
          <cell r="RJ448">
            <v>0</v>
          </cell>
          <cell r="RK448">
            <v>45370</v>
          </cell>
          <cell r="RL448" t="str">
            <v>4062144</v>
          </cell>
          <cell r="RM448">
            <v>45370</v>
          </cell>
          <cell r="RN448" t="str">
            <v>4062141</v>
          </cell>
          <cell r="RO448">
            <v>45572</v>
          </cell>
          <cell r="RP448" t="str">
            <v>3962313</v>
          </cell>
          <cell r="RQ448">
            <v>45370</v>
          </cell>
          <cell r="RR448" t="str">
            <v>4062153</v>
          </cell>
          <cell r="RS448">
            <v>45363</v>
          </cell>
          <cell r="RT448">
            <v>4062130</v>
          </cell>
          <cell r="RU448">
            <v>0</v>
          </cell>
          <cell r="RV448">
            <v>0</v>
          </cell>
        </row>
        <row r="449">
          <cell r="A449">
            <v>440</v>
          </cell>
          <cell r="B449">
            <v>45413</v>
          </cell>
          <cell r="C449" t="str">
            <v>HRB1303.EXP</v>
          </cell>
          <cell r="D449" t="str">
            <v>13035497</v>
          </cell>
          <cell r="E449" t="str">
            <v>TW0275</v>
          </cell>
          <cell r="F449" t="str">
            <v>台湾</v>
          </cell>
          <cell r="G449" t="str">
            <v>ＡＭＡＤＡ　ＴＡＩＷＡＮ　ＩＮＣ．</v>
          </cell>
          <cell r="H449" t="str">
            <v>制御盤</v>
          </cell>
          <cell r="I449" t="str">
            <v>南陵</v>
          </cell>
          <cell r="J449" t="str">
            <v>土岐</v>
          </cell>
          <cell r="K449">
            <v>45399</v>
          </cell>
          <cell r="L449">
            <v>1</v>
          </cell>
          <cell r="M449">
            <v>1</v>
          </cell>
          <cell r="N449">
            <v>45400</v>
          </cell>
          <cell r="O449">
            <v>1</v>
          </cell>
          <cell r="P449">
            <v>45402</v>
          </cell>
          <cell r="Q449">
            <v>1</v>
          </cell>
          <cell r="R449">
            <v>45406</v>
          </cell>
          <cell r="S449">
            <v>1</v>
          </cell>
          <cell r="T449">
            <v>45408</v>
          </cell>
          <cell r="U449">
            <v>45407</v>
          </cell>
          <cell r="V449">
            <v>45409</v>
          </cell>
          <cell r="W449">
            <v>45408</v>
          </cell>
          <cell r="X449">
            <v>1</v>
          </cell>
          <cell r="Y449">
            <v>45420</v>
          </cell>
          <cell r="AA449">
            <v>45419</v>
          </cell>
          <cell r="AB449">
            <v>45420</v>
          </cell>
          <cell r="AC449" t="str">
            <v>45370</v>
          </cell>
          <cell r="AD449" t="str">
            <v>4062145</v>
          </cell>
          <cell r="AE449" t="str">
            <v>4062141</v>
          </cell>
          <cell r="AF449" t="str">
            <v>3962314</v>
          </cell>
          <cell r="AG449" t="str">
            <v>4062153</v>
          </cell>
          <cell r="CR449">
            <v>45370</v>
          </cell>
          <cell r="CS449">
            <v>4062145</v>
          </cell>
          <cell r="CX449">
            <v>45370</v>
          </cell>
          <cell r="CY449">
            <v>4062141</v>
          </cell>
          <cell r="DR449">
            <v>45572</v>
          </cell>
          <cell r="DS449">
            <v>3962314</v>
          </cell>
          <cell r="EB449">
            <v>45370</v>
          </cell>
          <cell r="EC449">
            <v>4062153</v>
          </cell>
          <cell r="EF449">
            <v>45363</v>
          </cell>
          <cell r="EG449">
            <v>4062130</v>
          </cell>
          <cell r="EX449">
            <v>45356</v>
          </cell>
          <cell r="EY449">
            <v>4062121</v>
          </cell>
          <cell r="RC449">
            <v>45419</v>
          </cell>
          <cell r="RD449">
            <v>0</v>
          </cell>
          <cell r="RE449">
            <v>45370</v>
          </cell>
          <cell r="RF449">
            <v>45370</v>
          </cell>
          <cell r="RG449">
            <v>0</v>
          </cell>
          <cell r="RH449">
            <v>0</v>
          </cell>
          <cell r="RI449">
            <v>45572</v>
          </cell>
          <cell r="RJ449">
            <v>0</v>
          </cell>
          <cell r="RK449">
            <v>45370</v>
          </cell>
          <cell r="RL449" t="str">
            <v>4062145</v>
          </cell>
          <cell r="RM449">
            <v>45370</v>
          </cell>
          <cell r="RN449" t="str">
            <v>4062141</v>
          </cell>
          <cell r="RO449">
            <v>45572</v>
          </cell>
          <cell r="RP449" t="str">
            <v>3962314</v>
          </cell>
          <cell r="RQ449">
            <v>45370</v>
          </cell>
          <cell r="RR449" t="str">
            <v>4062153</v>
          </cell>
          <cell r="RS449">
            <v>45363</v>
          </cell>
          <cell r="RT449">
            <v>4062130</v>
          </cell>
          <cell r="RU449">
            <v>0</v>
          </cell>
          <cell r="RV449">
            <v>0</v>
          </cell>
        </row>
        <row r="450">
          <cell r="A450">
            <v>441</v>
          </cell>
          <cell r="B450">
            <v>45413</v>
          </cell>
          <cell r="C450" t="str">
            <v>HRB1303.EXP</v>
          </cell>
          <cell r="D450" t="str">
            <v>13035499</v>
          </cell>
          <cell r="E450" t="str">
            <v>ASB0575</v>
          </cell>
          <cell r="F450" t="str">
            <v>韓国</v>
          </cell>
          <cell r="G450" t="str">
            <v>ＡＭＡＤＡ　ＫＯＲＥＡ　ＣＯ．，ＬＴＤ．</v>
          </cell>
          <cell r="H450" t="str">
            <v>制御盤</v>
          </cell>
          <cell r="I450" t="str">
            <v>南陵</v>
          </cell>
          <cell r="J450" t="str">
            <v>土岐</v>
          </cell>
          <cell r="K450">
            <v>45399</v>
          </cell>
          <cell r="L450">
            <v>1</v>
          </cell>
          <cell r="M450">
            <v>1</v>
          </cell>
          <cell r="N450">
            <v>45400</v>
          </cell>
          <cell r="O450">
            <v>1</v>
          </cell>
          <cell r="P450">
            <v>45402</v>
          </cell>
          <cell r="Q450">
            <v>1</v>
          </cell>
          <cell r="R450">
            <v>45406</v>
          </cell>
          <cell r="S450">
            <v>1</v>
          </cell>
          <cell r="T450">
            <v>45408</v>
          </cell>
          <cell r="U450">
            <v>45408</v>
          </cell>
          <cell r="V450">
            <v>45412</v>
          </cell>
          <cell r="W450">
            <v>45408</v>
          </cell>
          <cell r="X450">
            <v>1</v>
          </cell>
          <cell r="Y450">
            <v>45421</v>
          </cell>
          <cell r="AA450">
            <v>45419</v>
          </cell>
          <cell r="AB450">
            <v>45420</v>
          </cell>
          <cell r="AC450" t="str">
            <v>45370</v>
          </cell>
          <cell r="AD450" t="str">
            <v>4062145</v>
          </cell>
          <cell r="AE450" t="str">
            <v>4062141</v>
          </cell>
          <cell r="AF450" t="str">
            <v>3962314</v>
          </cell>
          <cell r="AG450" t="str">
            <v>4062153</v>
          </cell>
          <cell r="CR450">
            <v>45370</v>
          </cell>
          <cell r="CS450">
            <v>4062145</v>
          </cell>
          <cell r="CX450">
            <v>45370</v>
          </cell>
          <cell r="CY450">
            <v>4062141</v>
          </cell>
          <cell r="DR450">
            <v>45572</v>
          </cell>
          <cell r="DS450">
            <v>3962314</v>
          </cell>
          <cell r="EB450">
            <v>45370</v>
          </cell>
          <cell r="EC450">
            <v>4062153</v>
          </cell>
          <cell r="EF450">
            <v>45363</v>
          </cell>
          <cell r="EG450">
            <v>4062130</v>
          </cell>
          <cell r="EN450">
            <v>44958</v>
          </cell>
          <cell r="EO450">
            <v>4062101</v>
          </cell>
          <cell r="EX450">
            <v>45356</v>
          </cell>
          <cell r="EY450">
            <v>4062121</v>
          </cell>
          <cell r="GG450">
            <v>44935</v>
          </cell>
          <cell r="GH450">
            <v>4062075</v>
          </cell>
          <cell r="RC450">
            <v>45419</v>
          </cell>
          <cell r="RD450">
            <v>0</v>
          </cell>
          <cell r="RE450">
            <v>45370</v>
          </cell>
          <cell r="RF450">
            <v>45370</v>
          </cell>
          <cell r="RG450">
            <v>0</v>
          </cell>
          <cell r="RH450">
            <v>0</v>
          </cell>
          <cell r="RI450">
            <v>45572</v>
          </cell>
          <cell r="RJ450">
            <v>0</v>
          </cell>
          <cell r="RK450">
            <v>45370</v>
          </cell>
          <cell r="RL450" t="str">
            <v>4062145</v>
          </cell>
          <cell r="RM450">
            <v>45370</v>
          </cell>
          <cell r="RN450" t="str">
            <v>4062141</v>
          </cell>
          <cell r="RO450">
            <v>45572</v>
          </cell>
          <cell r="RP450" t="str">
            <v>3962314</v>
          </cell>
          <cell r="RQ450">
            <v>45370</v>
          </cell>
          <cell r="RR450" t="str">
            <v>4062153</v>
          </cell>
          <cell r="RS450">
            <v>45363</v>
          </cell>
          <cell r="RT450">
            <v>4062130</v>
          </cell>
          <cell r="RU450">
            <v>0</v>
          </cell>
          <cell r="RV450">
            <v>0</v>
          </cell>
        </row>
        <row r="451">
          <cell r="A451">
            <v>442</v>
          </cell>
          <cell r="B451">
            <v>45413</v>
          </cell>
          <cell r="C451" t="str">
            <v>HRB1303.EXP</v>
          </cell>
          <cell r="D451">
            <v>13035500</v>
          </cell>
          <cell r="E451" t="str">
            <v>ASB0576</v>
          </cell>
          <cell r="F451" t="str">
            <v>韓国</v>
          </cell>
          <cell r="G451" t="str">
            <v>ＡＭＡＤＡ　ＫＯＲＥＡ　ＣＯ．，ＬＴＤ．</v>
          </cell>
          <cell r="H451" t="str">
            <v>制御盤</v>
          </cell>
          <cell r="I451" t="str">
            <v>南陵</v>
          </cell>
          <cell r="J451" t="str">
            <v>土岐</v>
          </cell>
          <cell r="K451">
            <v>45400</v>
          </cell>
          <cell r="L451">
            <v>1</v>
          </cell>
          <cell r="M451">
            <v>1</v>
          </cell>
          <cell r="N451">
            <v>45401</v>
          </cell>
          <cell r="O451">
            <v>1</v>
          </cell>
          <cell r="P451">
            <v>45405</v>
          </cell>
          <cell r="Q451">
            <v>1</v>
          </cell>
          <cell r="R451">
            <v>45407</v>
          </cell>
          <cell r="S451">
            <v>1</v>
          </cell>
          <cell r="T451">
            <v>45409</v>
          </cell>
          <cell r="U451">
            <v>45408</v>
          </cell>
          <cell r="V451">
            <v>45412</v>
          </cell>
          <cell r="W451">
            <v>45409</v>
          </cell>
          <cell r="X451">
            <v>1</v>
          </cell>
          <cell r="Y451">
            <v>45421</v>
          </cell>
          <cell r="AA451">
            <v>45419</v>
          </cell>
          <cell r="AB451">
            <v>45420</v>
          </cell>
          <cell r="AC451" t="str">
            <v>45370</v>
          </cell>
          <cell r="AD451" t="str">
            <v>4062145</v>
          </cell>
          <cell r="AE451" t="str">
            <v>4062141</v>
          </cell>
          <cell r="AF451" t="str">
            <v>3962314</v>
          </cell>
          <cell r="AG451" t="str">
            <v>4062153</v>
          </cell>
          <cell r="CR451">
            <v>45370</v>
          </cell>
          <cell r="CS451">
            <v>4062145</v>
          </cell>
          <cell r="CX451">
            <v>45370</v>
          </cell>
          <cell r="CY451">
            <v>4062141</v>
          </cell>
          <cell r="DR451">
            <v>45572</v>
          </cell>
          <cell r="DS451">
            <v>3962314</v>
          </cell>
          <cell r="EB451">
            <v>45370</v>
          </cell>
          <cell r="EC451">
            <v>4062153</v>
          </cell>
          <cell r="EF451">
            <v>45363</v>
          </cell>
          <cell r="EG451">
            <v>4062130</v>
          </cell>
          <cell r="EN451">
            <v>44958</v>
          </cell>
          <cell r="EO451">
            <v>4062101</v>
          </cell>
          <cell r="EX451">
            <v>45356</v>
          </cell>
          <cell r="EY451">
            <v>4062121</v>
          </cell>
          <cell r="GG451">
            <v>44935</v>
          </cell>
          <cell r="GH451">
            <v>4062075</v>
          </cell>
          <cell r="RC451">
            <v>45419</v>
          </cell>
          <cell r="RD451">
            <v>0</v>
          </cell>
          <cell r="RE451">
            <v>45370</v>
          </cell>
          <cell r="RF451">
            <v>45370</v>
          </cell>
          <cell r="RG451">
            <v>0</v>
          </cell>
          <cell r="RH451">
            <v>0</v>
          </cell>
          <cell r="RI451">
            <v>45572</v>
          </cell>
          <cell r="RJ451">
            <v>0</v>
          </cell>
          <cell r="RK451">
            <v>45370</v>
          </cell>
          <cell r="RL451" t="str">
            <v>4062145</v>
          </cell>
          <cell r="RM451">
            <v>45370</v>
          </cell>
          <cell r="RN451" t="str">
            <v>4062141</v>
          </cell>
          <cell r="RO451">
            <v>45572</v>
          </cell>
          <cell r="RP451" t="str">
            <v>3962314</v>
          </cell>
          <cell r="RQ451">
            <v>45370</v>
          </cell>
          <cell r="RR451" t="str">
            <v>4062153</v>
          </cell>
          <cell r="RS451">
            <v>45363</v>
          </cell>
          <cell r="RT451">
            <v>4062130</v>
          </cell>
          <cell r="RU451">
            <v>0</v>
          </cell>
          <cell r="RV451">
            <v>0</v>
          </cell>
        </row>
        <row r="452">
          <cell r="A452">
            <v>443</v>
          </cell>
          <cell r="B452">
            <v>45413</v>
          </cell>
          <cell r="C452" t="str">
            <v>HRB2204</v>
          </cell>
          <cell r="D452" t="str">
            <v>22045119</v>
          </cell>
          <cell r="E452">
            <v>459366</v>
          </cell>
          <cell r="F452" t="str">
            <v>日本</v>
          </cell>
          <cell r="G452" t="str">
            <v>（株）アマダベンディングＳ部</v>
          </cell>
          <cell r="H452" t="str">
            <v>制御盤</v>
          </cell>
          <cell r="I452" t="str">
            <v>南陵</v>
          </cell>
          <cell r="J452" t="str">
            <v>土岐</v>
          </cell>
          <cell r="K452">
            <v>45400</v>
          </cell>
          <cell r="L452">
            <v>1</v>
          </cell>
          <cell r="M452">
            <v>1</v>
          </cell>
          <cell r="N452">
            <v>45401</v>
          </cell>
          <cell r="O452">
            <v>1</v>
          </cell>
          <cell r="P452">
            <v>45405</v>
          </cell>
          <cell r="Q452">
            <v>1</v>
          </cell>
          <cell r="R452">
            <v>45407</v>
          </cell>
          <cell r="S452">
            <v>1</v>
          </cell>
          <cell r="T452">
            <v>45409</v>
          </cell>
          <cell r="U452">
            <v>45408</v>
          </cell>
          <cell r="V452">
            <v>45412</v>
          </cell>
          <cell r="W452">
            <v>45409</v>
          </cell>
          <cell r="X452">
            <v>1</v>
          </cell>
          <cell r="Y452">
            <v>45422</v>
          </cell>
          <cell r="AA452">
            <v>45421</v>
          </cell>
          <cell r="AB452">
            <v>45422</v>
          </cell>
          <cell r="AC452" t="str">
            <v>45356</v>
          </cell>
          <cell r="AD452" t="str">
            <v>4062129</v>
          </cell>
          <cell r="AE452" t="str">
            <v>4062039</v>
          </cell>
          <cell r="AF452" t="str">
            <v>4062093</v>
          </cell>
          <cell r="AG452" t="str">
            <v>4062099</v>
          </cell>
          <cell r="CJ452">
            <v>45356</v>
          </cell>
          <cell r="CK452">
            <v>4062129</v>
          </cell>
          <cell r="CZ452">
            <v>44941</v>
          </cell>
          <cell r="DA452">
            <v>4062039</v>
          </cell>
          <cell r="DJ452">
            <v>45323</v>
          </cell>
          <cell r="DK452">
            <v>4062093</v>
          </cell>
          <cell r="DX452">
            <v>45323</v>
          </cell>
          <cell r="DY452">
            <v>4062099</v>
          </cell>
          <cell r="EH452">
            <v>45356</v>
          </cell>
          <cell r="EI452">
            <v>4062123</v>
          </cell>
          <cell r="EP452">
            <v>45323</v>
          </cell>
          <cell r="EQ452">
            <v>4062102</v>
          </cell>
          <cell r="EX452">
            <v>45356</v>
          </cell>
          <cell r="EY452">
            <v>4062121</v>
          </cell>
          <cell r="RC452">
            <v>45421</v>
          </cell>
          <cell r="RD452">
            <v>45356</v>
          </cell>
          <cell r="RE452">
            <v>0</v>
          </cell>
          <cell r="RF452">
            <v>0</v>
          </cell>
          <cell r="RG452">
            <v>44941</v>
          </cell>
          <cell r="RH452">
            <v>45323</v>
          </cell>
          <cell r="RI452">
            <v>0</v>
          </cell>
          <cell r="RJ452">
            <v>0</v>
          </cell>
          <cell r="RK452">
            <v>45356</v>
          </cell>
          <cell r="RL452" t="str">
            <v>4062129</v>
          </cell>
          <cell r="RM452">
            <v>44941</v>
          </cell>
          <cell r="RN452" t="str">
            <v>4062039</v>
          </cell>
          <cell r="RO452">
            <v>45323</v>
          </cell>
          <cell r="RP452" t="str">
            <v>4062093</v>
          </cell>
          <cell r="RQ452">
            <v>45323</v>
          </cell>
          <cell r="RR452" t="str">
            <v>4062099</v>
          </cell>
          <cell r="RS452">
            <v>45356</v>
          </cell>
          <cell r="RT452">
            <v>4062123</v>
          </cell>
          <cell r="RU452">
            <v>0</v>
          </cell>
          <cell r="RV452">
            <v>0</v>
          </cell>
        </row>
        <row r="453">
          <cell r="A453">
            <v>444</v>
          </cell>
          <cell r="B453">
            <v>45413</v>
          </cell>
          <cell r="C453" t="str">
            <v>HRB5020.EXP</v>
          </cell>
          <cell r="D453" t="str">
            <v>50205120</v>
          </cell>
          <cell r="E453" t="str">
            <v>TW0276</v>
          </cell>
          <cell r="F453" t="str">
            <v>台湾</v>
          </cell>
          <cell r="G453" t="str">
            <v>ＡＭＡＤＡ　ＴＡＩＷＡＮ　ＩＮＣ．</v>
          </cell>
          <cell r="H453" t="str">
            <v>制御盤</v>
          </cell>
          <cell r="I453" t="str">
            <v>南陵</v>
          </cell>
          <cell r="J453" t="str">
            <v>土岐</v>
          </cell>
          <cell r="K453">
            <v>45401</v>
          </cell>
          <cell r="L453">
            <v>1</v>
          </cell>
          <cell r="M453">
            <v>1</v>
          </cell>
          <cell r="N453">
            <v>45402</v>
          </cell>
          <cell r="O453">
            <v>1</v>
          </cell>
          <cell r="P453">
            <v>45406</v>
          </cell>
          <cell r="Q453">
            <v>1</v>
          </cell>
          <cell r="R453">
            <v>45408</v>
          </cell>
          <cell r="S453">
            <v>1</v>
          </cell>
          <cell r="T453">
            <v>45412</v>
          </cell>
          <cell r="U453">
            <v>45409</v>
          </cell>
          <cell r="V453">
            <v>45413</v>
          </cell>
          <cell r="W453">
            <v>45409</v>
          </cell>
          <cell r="X453">
            <v>1</v>
          </cell>
          <cell r="Y453">
            <v>45423</v>
          </cell>
          <cell r="AA453">
            <v>45421</v>
          </cell>
          <cell r="AB453">
            <v>45422</v>
          </cell>
          <cell r="AC453" t="str">
            <v>45323</v>
          </cell>
          <cell r="AD453" t="str">
            <v>4062090</v>
          </cell>
          <cell r="AE453" t="str">
            <v>4062141</v>
          </cell>
          <cell r="AF453" t="str">
            <v>4062094</v>
          </cell>
          <cell r="AG453" t="str">
            <v>4062153</v>
          </cell>
          <cell r="CN453">
            <v>45323</v>
          </cell>
          <cell r="CO453">
            <v>4062090</v>
          </cell>
          <cell r="CX453">
            <v>45370</v>
          </cell>
          <cell r="CY453">
            <v>4062141</v>
          </cell>
          <cell r="DN453">
            <v>45323</v>
          </cell>
          <cell r="DO453">
            <v>4062094</v>
          </cell>
          <cell r="EB453">
            <v>45370</v>
          </cell>
          <cell r="EC453">
            <v>4062153</v>
          </cell>
          <cell r="EF453">
            <v>45363</v>
          </cell>
          <cell r="EG453">
            <v>4062130</v>
          </cell>
          <cell r="EX453">
            <v>45356</v>
          </cell>
          <cell r="EY453">
            <v>4062121</v>
          </cell>
          <cell r="RC453">
            <v>45421</v>
          </cell>
          <cell r="RD453">
            <v>0</v>
          </cell>
          <cell r="RE453">
            <v>45323</v>
          </cell>
          <cell r="RF453">
            <v>45370</v>
          </cell>
          <cell r="RG453">
            <v>0</v>
          </cell>
          <cell r="RH453">
            <v>0</v>
          </cell>
          <cell r="RI453">
            <v>45323</v>
          </cell>
          <cell r="RJ453">
            <v>0</v>
          </cell>
          <cell r="RK453">
            <v>45323</v>
          </cell>
          <cell r="RL453" t="str">
            <v>4062090</v>
          </cell>
          <cell r="RM453">
            <v>45370</v>
          </cell>
          <cell r="RN453" t="str">
            <v>4062141</v>
          </cell>
          <cell r="RO453">
            <v>45323</v>
          </cell>
          <cell r="RP453" t="str">
            <v>4062094</v>
          </cell>
          <cell r="RQ453">
            <v>45370</v>
          </cell>
          <cell r="RR453" t="str">
            <v>4062153</v>
          </cell>
          <cell r="RS453">
            <v>45363</v>
          </cell>
          <cell r="RT453">
            <v>4062130</v>
          </cell>
          <cell r="RU453">
            <v>0</v>
          </cell>
          <cell r="RV453">
            <v>0</v>
          </cell>
        </row>
        <row r="454">
          <cell r="A454">
            <v>445</v>
          </cell>
          <cell r="B454">
            <v>45413</v>
          </cell>
          <cell r="C454" t="str">
            <v>HRB1003 AAI</v>
          </cell>
          <cell r="D454" t="str">
            <v>ARB10354</v>
          </cell>
          <cell r="E454" t="str">
            <v>THRB1354</v>
          </cell>
          <cell r="F454" t="str">
            <v>米国</v>
          </cell>
          <cell r="G454" t="str">
            <v>AAI</v>
          </cell>
          <cell r="H454" t="str">
            <v>制御盤</v>
          </cell>
          <cell r="I454" t="str">
            <v>南陵</v>
          </cell>
          <cell r="J454" t="str">
            <v>KD</v>
          </cell>
          <cell r="K454">
            <v>45401</v>
          </cell>
          <cell r="L454">
            <v>1</v>
          </cell>
          <cell r="M454">
            <v>1</v>
          </cell>
          <cell r="N454">
            <v>45402</v>
          </cell>
          <cell r="O454">
            <v>1</v>
          </cell>
          <cell r="P454">
            <v>45406</v>
          </cell>
          <cell r="Q454">
            <v>1</v>
          </cell>
          <cell r="R454">
            <v>45408</v>
          </cell>
          <cell r="S454">
            <v>1</v>
          </cell>
          <cell r="T454">
            <v>45412</v>
          </cell>
          <cell r="U454">
            <v>45409</v>
          </cell>
          <cell r="V454">
            <v>45413</v>
          </cell>
          <cell r="W454">
            <v>45412</v>
          </cell>
          <cell r="X454">
            <v>1</v>
          </cell>
          <cell r="Y454" t="str">
            <v>5/11→4/11</v>
          </cell>
          <cell r="AA454">
            <v>45419</v>
          </cell>
          <cell r="AB454">
            <v>45420</v>
          </cell>
          <cell r="AC454" t="str">
            <v>45370</v>
          </cell>
          <cell r="AD454" t="str">
            <v>4062144</v>
          </cell>
          <cell r="AE454" t="str">
            <v>4062141</v>
          </cell>
          <cell r="AF454" t="str">
            <v>3962313</v>
          </cell>
          <cell r="AG454" t="str">
            <v>4062153</v>
          </cell>
          <cell r="CP454">
            <v>45370</v>
          </cell>
          <cell r="CQ454">
            <v>4062144</v>
          </cell>
          <cell r="CX454">
            <v>45370</v>
          </cell>
          <cell r="CY454">
            <v>4062141</v>
          </cell>
          <cell r="DP454">
            <v>45572</v>
          </cell>
          <cell r="DQ454">
            <v>3962313</v>
          </cell>
          <cell r="EB454">
            <v>45370</v>
          </cell>
          <cell r="EC454">
            <v>4062153</v>
          </cell>
          <cell r="EF454">
            <v>45363</v>
          </cell>
          <cell r="EG454">
            <v>4062130</v>
          </cell>
          <cell r="EX454">
            <v>45356</v>
          </cell>
          <cell r="EY454">
            <v>4062121</v>
          </cell>
          <cell r="RC454">
            <v>45419</v>
          </cell>
          <cell r="RD454">
            <v>0</v>
          </cell>
          <cell r="RE454">
            <v>45370</v>
          </cell>
          <cell r="RF454">
            <v>45370</v>
          </cell>
          <cell r="RG454">
            <v>0</v>
          </cell>
          <cell r="RH454">
            <v>0</v>
          </cell>
          <cell r="RI454">
            <v>45572</v>
          </cell>
          <cell r="RJ454">
            <v>0</v>
          </cell>
          <cell r="RK454">
            <v>45370</v>
          </cell>
          <cell r="RL454" t="str">
            <v>4062144</v>
          </cell>
          <cell r="RM454">
            <v>45370</v>
          </cell>
          <cell r="RN454" t="str">
            <v>4062141</v>
          </cell>
          <cell r="RO454">
            <v>45572</v>
          </cell>
          <cell r="RP454" t="str">
            <v>3962313</v>
          </cell>
          <cell r="RQ454">
            <v>45370</v>
          </cell>
          <cell r="RR454" t="str">
            <v>4062153</v>
          </cell>
          <cell r="RS454">
            <v>45363</v>
          </cell>
          <cell r="RT454">
            <v>4062130</v>
          </cell>
          <cell r="RU454">
            <v>0</v>
          </cell>
          <cell r="RV454">
            <v>0</v>
          </cell>
        </row>
        <row r="455">
          <cell r="A455">
            <v>446</v>
          </cell>
          <cell r="B455">
            <v>45413</v>
          </cell>
          <cell r="C455" t="str">
            <v>HRB1003 AAI</v>
          </cell>
          <cell r="D455" t="str">
            <v>ARB10355</v>
          </cell>
          <cell r="E455" t="str">
            <v>THRB1355</v>
          </cell>
          <cell r="F455" t="str">
            <v>米国</v>
          </cell>
          <cell r="G455" t="str">
            <v>AAI</v>
          </cell>
          <cell r="H455" t="str">
            <v>制御盤</v>
          </cell>
          <cell r="I455" t="str">
            <v>南陵</v>
          </cell>
          <cell r="J455" t="str">
            <v>KD</v>
          </cell>
          <cell r="K455">
            <v>45402</v>
          </cell>
          <cell r="L455">
            <v>1</v>
          </cell>
          <cell r="M455">
            <v>1</v>
          </cell>
          <cell r="N455">
            <v>45405</v>
          </cell>
          <cell r="O455">
            <v>1</v>
          </cell>
          <cell r="P455">
            <v>45407</v>
          </cell>
          <cell r="Q455">
            <v>1</v>
          </cell>
          <cell r="R455">
            <v>45409</v>
          </cell>
          <cell r="S455">
            <v>1</v>
          </cell>
          <cell r="T455">
            <v>45412</v>
          </cell>
          <cell r="U455">
            <v>45412</v>
          </cell>
          <cell r="V455">
            <v>45413</v>
          </cell>
          <cell r="W455">
            <v>45412</v>
          </cell>
          <cell r="X455">
            <v>1</v>
          </cell>
          <cell r="Y455" t="str">
            <v>5/11→4/11</v>
          </cell>
          <cell r="AA455">
            <v>45419</v>
          </cell>
          <cell r="AB455">
            <v>45420</v>
          </cell>
          <cell r="AC455" t="str">
            <v>45370</v>
          </cell>
          <cell r="AD455" t="str">
            <v>4062144</v>
          </cell>
          <cell r="AE455" t="str">
            <v>4062141</v>
          </cell>
          <cell r="AF455" t="str">
            <v>3962313</v>
          </cell>
          <cell r="AG455" t="str">
            <v>4062153</v>
          </cell>
          <cell r="CP455">
            <v>45370</v>
          </cell>
          <cell r="CQ455">
            <v>4062144</v>
          </cell>
          <cell r="CX455">
            <v>45370</v>
          </cell>
          <cell r="CY455">
            <v>4062141</v>
          </cell>
          <cell r="DP455">
            <v>45572</v>
          </cell>
          <cell r="DQ455">
            <v>3962313</v>
          </cell>
          <cell r="EB455">
            <v>45370</v>
          </cell>
          <cell r="EC455">
            <v>4062153</v>
          </cell>
          <cell r="EF455">
            <v>45370</v>
          </cell>
          <cell r="EG455">
            <v>4062138</v>
          </cell>
          <cell r="EX455">
            <v>45356</v>
          </cell>
          <cell r="EY455">
            <v>4062121</v>
          </cell>
          <cell r="RC455">
            <v>45419</v>
          </cell>
          <cell r="RD455">
            <v>0</v>
          </cell>
          <cell r="RE455">
            <v>45370</v>
          </cell>
          <cell r="RF455">
            <v>45370</v>
          </cell>
          <cell r="RG455">
            <v>0</v>
          </cell>
          <cell r="RH455">
            <v>0</v>
          </cell>
          <cell r="RI455">
            <v>45572</v>
          </cell>
          <cell r="RJ455">
            <v>0</v>
          </cell>
          <cell r="RK455">
            <v>45370</v>
          </cell>
          <cell r="RL455" t="str">
            <v>4062144</v>
          </cell>
          <cell r="RM455">
            <v>45370</v>
          </cell>
          <cell r="RN455" t="str">
            <v>4062141</v>
          </cell>
          <cell r="RO455">
            <v>45572</v>
          </cell>
          <cell r="RP455" t="str">
            <v>3962313</v>
          </cell>
          <cell r="RQ455">
            <v>45370</v>
          </cell>
          <cell r="RR455" t="str">
            <v>4062153</v>
          </cell>
          <cell r="RS455">
            <v>45370</v>
          </cell>
          <cell r="RT455">
            <v>4062138</v>
          </cell>
          <cell r="RU455">
            <v>0</v>
          </cell>
          <cell r="RV455">
            <v>0</v>
          </cell>
        </row>
        <row r="456">
          <cell r="A456">
            <v>447</v>
          </cell>
          <cell r="B456">
            <v>45413</v>
          </cell>
          <cell r="C456" t="str">
            <v>HRB1003 AAI AC</v>
          </cell>
          <cell r="D456" t="str">
            <v>ARB10380</v>
          </cell>
          <cell r="E456" t="str">
            <v>THRB1380</v>
          </cell>
          <cell r="F456" t="str">
            <v>米国</v>
          </cell>
          <cell r="G456" t="str">
            <v>AAI</v>
          </cell>
          <cell r="H456" t="str">
            <v>制御盤</v>
          </cell>
          <cell r="I456" t="str">
            <v>南陵</v>
          </cell>
          <cell r="J456" t="str">
            <v>KD</v>
          </cell>
          <cell r="K456">
            <v>45402</v>
          </cell>
          <cell r="L456">
            <v>1</v>
          </cell>
          <cell r="M456">
            <v>1</v>
          </cell>
          <cell r="N456">
            <v>45405</v>
          </cell>
          <cell r="O456">
            <v>1</v>
          </cell>
          <cell r="P456">
            <v>45407</v>
          </cell>
          <cell r="Q456">
            <v>1</v>
          </cell>
          <cell r="R456">
            <v>45409</v>
          </cell>
          <cell r="S456">
            <v>1</v>
          </cell>
          <cell r="T456">
            <v>45413</v>
          </cell>
          <cell r="U456">
            <v>45412</v>
          </cell>
          <cell r="V456">
            <v>45414</v>
          </cell>
          <cell r="W456">
            <v>45412</v>
          </cell>
          <cell r="X456">
            <v>1</v>
          </cell>
          <cell r="Y456" t="str">
            <v>5/11→4/13</v>
          </cell>
          <cell r="AA456">
            <v>45419</v>
          </cell>
          <cell r="AB456">
            <v>45420</v>
          </cell>
          <cell r="AC456" t="str">
            <v>45370</v>
          </cell>
          <cell r="AD456" t="str">
            <v>4062144</v>
          </cell>
          <cell r="AE456" t="str">
            <v>4062141</v>
          </cell>
          <cell r="AF456" t="str">
            <v>3962313</v>
          </cell>
          <cell r="AG456" t="str">
            <v>4062153</v>
          </cell>
          <cell r="CP456">
            <v>45370</v>
          </cell>
          <cell r="CQ456">
            <v>4062144</v>
          </cell>
          <cell r="CX456">
            <v>45370</v>
          </cell>
          <cell r="CY456">
            <v>4062141</v>
          </cell>
          <cell r="DP456">
            <v>45572</v>
          </cell>
          <cell r="DQ456">
            <v>3962313</v>
          </cell>
          <cell r="EB456">
            <v>45370</v>
          </cell>
          <cell r="EC456">
            <v>4062153</v>
          </cell>
          <cell r="EF456">
            <v>45370</v>
          </cell>
          <cell r="EG456">
            <v>4062138</v>
          </cell>
          <cell r="EM456">
            <v>45406</v>
          </cell>
          <cell r="EN456">
            <v>44958</v>
          </cell>
          <cell r="EO456">
            <v>4062101</v>
          </cell>
          <cell r="EX456">
            <v>45356</v>
          </cell>
          <cell r="EY456">
            <v>4062121</v>
          </cell>
          <cell r="RC456">
            <v>45419</v>
          </cell>
          <cell r="RD456">
            <v>0</v>
          </cell>
          <cell r="RE456">
            <v>45370</v>
          </cell>
          <cell r="RF456">
            <v>45370</v>
          </cell>
          <cell r="RG456">
            <v>0</v>
          </cell>
          <cell r="RH456">
            <v>0</v>
          </cell>
          <cell r="RI456">
            <v>45572</v>
          </cell>
          <cell r="RJ456">
            <v>0</v>
          </cell>
          <cell r="RK456">
            <v>45370</v>
          </cell>
          <cell r="RL456" t="str">
            <v>4062144</v>
          </cell>
          <cell r="RM456">
            <v>45370</v>
          </cell>
          <cell r="RN456" t="str">
            <v>4062141</v>
          </cell>
          <cell r="RO456">
            <v>45572</v>
          </cell>
          <cell r="RP456" t="str">
            <v>3962313</v>
          </cell>
          <cell r="RQ456">
            <v>45370</v>
          </cell>
          <cell r="RR456" t="str">
            <v>4062153</v>
          </cell>
          <cell r="RS456">
            <v>45370</v>
          </cell>
          <cell r="RT456">
            <v>4062138</v>
          </cell>
          <cell r="RU456">
            <v>0</v>
          </cell>
          <cell r="RV456">
            <v>0</v>
          </cell>
        </row>
        <row r="457">
          <cell r="A457">
            <v>448</v>
          </cell>
          <cell r="B457">
            <v>45413</v>
          </cell>
          <cell r="C457" t="str">
            <v>HRB1003 AAI AC</v>
          </cell>
          <cell r="D457" t="str">
            <v>ARB10381</v>
          </cell>
          <cell r="E457" t="str">
            <v>THRB1381</v>
          </cell>
          <cell r="F457" t="str">
            <v>米国</v>
          </cell>
          <cell r="G457" t="str">
            <v>AAI</v>
          </cell>
          <cell r="H457" t="str">
            <v>制御盤</v>
          </cell>
          <cell r="I457" t="str">
            <v>南陵</v>
          </cell>
          <cell r="J457" t="str">
            <v>KD</v>
          </cell>
          <cell r="K457">
            <v>45405</v>
          </cell>
          <cell r="L457">
            <v>1</v>
          </cell>
          <cell r="M457">
            <v>1</v>
          </cell>
          <cell r="N457">
            <v>45406</v>
          </cell>
          <cell r="O457">
            <v>1</v>
          </cell>
          <cell r="P457">
            <v>45408</v>
          </cell>
          <cell r="Q457">
            <v>1</v>
          </cell>
          <cell r="R457">
            <v>45412</v>
          </cell>
          <cell r="S457">
            <v>1</v>
          </cell>
          <cell r="T457">
            <v>45413</v>
          </cell>
          <cell r="U457">
            <v>45412</v>
          </cell>
          <cell r="V457">
            <v>45414</v>
          </cell>
          <cell r="W457">
            <v>45413</v>
          </cell>
          <cell r="X457">
            <v>1</v>
          </cell>
          <cell r="Y457" t="str">
            <v>5/11→4/13</v>
          </cell>
          <cell r="AA457">
            <v>45419</v>
          </cell>
          <cell r="AB457">
            <v>45420</v>
          </cell>
          <cell r="AC457" t="str">
            <v>45370</v>
          </cell>
          <cell r="AD457" t="str">
            <v>4062144</v>
          </cell>
          <cell r="AE457" t="str">
            <v>4062141</v>
          </cell>
          <cell r="AF457" t="str">
            <v>3962313</v>
          </cell>
          <cell r="AG457" t="str">
            <v>4062153</v>
          </cell>
          <cell r="CP457">
            <v>45370</v>
          </cell>
          <cell r="CQ457">
            <v>4062144</v>
          </cell>
          <cell r="CX457">
            <v>45370</v>
          </cell>
          <cell r="CY457">
            <v>4062141</v>
          </cell>
          <cell r="DP457">
            <v>45572</v>
          </cell>
          <cell r="DQ457">
            <v>3962313</v>
          </cell>
          <cell r="EB457">
            <v>45370</v>
          </cell>
          <cell r="EC457">
            <v>4062153</v>
          </cell>
          <cell r="EF457">
            <v>45370</v>
          </cell>
          <cell r="EG457">
            <v>4062138</v>
          </cell>
          <cell r="EM457">
            <v>45406</v>
          </cell>
          <cell r="EN457">
            <v>44958</v>
          </cell>
          <cell r="EO457">
            <v>4062101</v>
          </cell>
          <cell r="EX457">
            <v>45356</v>
          </cell>
          <cell r="EY457">
            <v>4062121</v>
          </cell>
          <cell r="RC457">
            <v>45419</v>
          </cell>
          <cell r="RD457">
            <v>0</v>
          </cell>
          <cell r="RE457">
            <v>45370</v>
          </cell>
          <cell r="RF457">
            <v>45370</v>
          </cell>
          <cell r="RG457">
            <v>0</v>
          </cell>
          <cell r="RH457">
            <v>0</v>
          </cell>
          <cell r="RI457">
            <v>45572</v>
          </cell>
          <cell r="RJ457">
            <v>0</v>
          </cell>
          <cell r="RK457">
            <v>45370</v>
          </cell>
          <cell r="RL457" t="str">
            <v>4062144</v>
          </cell>
          <cell r="RM457">
            <v>45370</v>
          </cell>
          <cell r="RN457" t="str">
            <v>4062141</v>
          </cell>
          <cell r="RO457">
            <v>45572</v>
          </cell>
          <cell r="RP457" t="str">
            <v>3962313</v>
          </cell>
          <cell r="RQ457">
            <v>45370</v>
          </cell>
          <cell r="RR457" t="str">
            <v>4062153</v>
          </cell>
          <cell r="RS457">
            <v>45370</v>
          </cell>
          <cell r="RT457">
            <v>4062138</v>
          </cell>
          <cell r="RU457">
            <v>0</v>
          </cell>
          <cell r="RV457">
            <v>0</v>
          </cell>
        </row>
        <row r="458">
          <cell r="A458">
            <v>449</v>
          </cell>
          <cell r="B458">
            <v>45413</v>
          </cell>
          <cell r="C458" t="str">
            <v>HRB1003 AAI AC</v>
          </cell>
          <cell r="D458" t="str">
            <v>ARB10382</v>
          </cell>
          <cell r="E458" t="str">
            <v>THRB1382</v>
          </cell>
          <cell r="F458" t="str">
            <v>米国</v>
          </cell>
          <cell r="G458" t="str">
            <v>AAI</v>
          </cell>
          <cell r="H458" t="str">
            <v>制御盤</v>
          </cell>
          <cell r="I458" t="str">
            <v>南陵</v>
          </cell>
          <cell r="J458" t="str">
            <v>KD</v>
          </cell>
          <cell r="K458">
            <v>45405</v>
          </cell>
          <cell r="L458">
            <v>1</v>
          </cell>
          <cell r="M458">
            <v>1</v>
          </cell>
          <cell r="N458">
            <v>45407</v>
          </cell>
          <cell r="O458">
            <v>1</v>
          </cell>
          <cell r="P458">
            <v>45408</v>
          </cell>
          <cell r="Q458">
            <v>1</v>
          </cell>
          <cell r="R458">
            <v>45412</v>
          </cell>
          <cell r="S458">
            <v>1</v>
          </cell>
          <cell r="T458">
            <v>45413</v>
          </cell>
          <cell r="U458">
            <v>45412</v>
          </cell>
          <cell r="V458">
            <v>45419</v>
          </cell>
          <cell r="W458">
            <v>45413</v>
          </cell>
          <cell r="X458">
            <v>1</v>
          </cell>
          <cell r="Y458" t="str">
            <v>5/11→4/13</v>
          </cell>
          <cell r="AA458">
            <v>45421</v>
          </cell>
          <cell r="AB458">
            <v>45422</v>
          </cell>
          <cell r="AC458" t="str">
            <v>45370</v>
          </cell>
          <cell r="AD458" t="str">
            <v>4062144</v>
          </cell>
          <cell r="AE458" t="str">
            <v>4062141</v>
          </cell>
          <cell r="AF458" t="str">
            <v>3962313</v>
          </cell>
          <cell r="AG458" t="str">
            <v>4062153</v>
          </cell>
          <cell r="CP458">
            <v>45370</v>
          </cell>
          <cell r="CQ458">
            <v>4062144</v>
          </cell>
          <cell r="CX458">
            <v>45370</v>
          </cell>
          <cell r="CY458">
            <v>4062141</v>
          </cell>
          <cell r="DP458">
            <v>45572</v>
          </cell>
          <cell r="DQ458">
            <v>3962313</v>
          </cell>
          <cell r="EB458">
            <v>45370</v>
          </cell>
          <cell r="EC458">
            <v>4062153</v>
          </cell>
          <cell r="EF458">
            <v>45370</v>
          </cell>
          <cell r="EG458">
            <v>4062138</v>
          </cell>
          <cell r="EM458">
            <v>45406</v>
          </cell>
          <cell r="EN458">
            <v>45004</v>
          </cell>
          <cell r="EO458">
            <v>4062131</v>
          </cell>
          <cell r="EX458">
            <v>45356</v>
          </cell>
          <cell r="EY458">
            <v>4062121</v>
          </cell>
          <cell r="RC458">
            <v>45421</v>
          </cell>
          <cell r="RD458">
            <v>0</v>
          </cell>
          <cell r="RE458">
            <v>45370</v>
          </cell>
          <cell r="RF458">
            <v>45370</v>
          </cell>
          <cell r="RG458">
            <v>0</v>
          </cell>
          <cell r="RH458">
            <v>0</v>
          </cell>
          <cell r="RI458">
            <v>45572</v>
          </cell>
          <cell r="RJ458">
            <v>0</v>
          </cell>
          <cell r="RK458">
            <v>45370</v>
          </cell>
          <cell r="RL458" t="str">
            <v>4062144</v>
          </cell>
          <cell r="RM458">
            <v>45370</v>
          </cell>
          <cell r="RN458" t="str">
            <v>4062141</v>
          </cell>
          <cell r="RO458">
            <v>45572</v>
          </cell>
          <cell r="RP458" t="str">
            <v>3962313</v>
          </cell>
          <cell r="RQ458">
            <v>45370</v>
          </cell>
          <cell r="RR458" t="str">
            <v>4062153</v>
          </cell>
          <cell r="RS458">
            <v>45370</v>
          </cell>
          <cell r="RT458">
            <v>4062138</v>
          </cell>
          <cell r="RU458">
            <v>0</v>
          </cell>
          <cell r="RV458">
            <v>0</v>
          </cell>
        </row>
        <row r="459">
          <cell r="A459">
            <v>450</v>
          </cell>
          <cell r="B459">
            <v>45413</v>
          </cell>
          <cell r="C459" t="str">
            <v>HRB1003 AAI AC</v>
          </cell>
          <cell r="D459" t="str">
            <v>ARB10383</v>
          </cell>
          <cell r="E459" t="str">
            <v>THRB1383</v>
          </cell>
          <cell r="F459" t="str">
            <v>米国</v>
          </cell>
          <cell r="G459" t="str">
            <v>AAI</v>
          </cell>
          <cell r="H459" t="str">
            <v>制御盤</v>
          </cell>
          <cell r="I459" t="str">
            <v>南陵</v>
          </cell>
          <cell r="J459" t="str">
            <v>KD</v>
          </cell>
          <cell r="K459">
            <v>45406</v>
          </cell>
          <cell r="L459">
            <v>1</v>
          </cell>
          <cell r="M459">
            <v>1</v>
          </cell>
          <cell r="N459">
            <v>45407</v>
          </cell>
          <cell r="O459">
            <v>1</v>
          </cell>
          <cell r="P459">
            <v>45408</v>
          </cell>
          <cell r="Q459">
            <v>1</v>
          </cell>
          <cell r="R459">
            <v>45412</v>
          </cell>
          <cell r="S459">
            <v>1</v>
          </cell>
          <cell r="T459">
            <v>45414</v>
          </cell>
          <cell r="U459">
            <v>45413</v>
          </cell>
          <cell r="V459">
            <v>45419</v>
          </cell>
          <cell r="W459">
            <v>45414</v>
          </cell>
          <cell r="X459">
            <v>1</v>
          </cell>
          <cell r="Y459" t="str">
            <v>5/11→4/13</v>
          </cell>
          <cell r="AA459">
            <v>45421</v>
          </cell>
          <cell r="AB459">
            <v>45422</v>
          </cell>
          <cell r="AC459" t="str">
            <v>45370</v>
          </cell>
          <cell r="AD459" t="str">
            <v>4062144</v>
          </cell>
          <cell r="AE459" t="str">
            <v>4062141</v>
          </cell>
          <cell r="AF459" t="str">
            <v>3962313</v>
          </cell>
          <cell r="AG459" t="str">
            <v>4062153</v>
          </cell>
          <cell r="CP459">
            <v>45370</v>
          </cell>
          <cell r="CQ459">
            <v>4062144</v>
          </cell>
          <cell r="CX459">
            <v>45370</v>
          </cell>
          <cell r="CY459">
            <v>4062141</v>
          </cell>
          <cell r="DP459">
            <v>45572</v>
          </cell>
          <cell r="DQ459">
            <v>3962313</v>
          </cell>
          <cell r="EB459">
            <v>45370</v>
          </cell>
          <cell r="EC459">
            <v>4062153</v>
          </cell>
          <cell r="EF459">
            <v>45370</v>
          </cell>
          <cell r="EG459">
            <v>4062138</v>
          </cell>
          <cell r="EM459">
            <v>45406</v>
          </cell>
          <cell r="EN459">
            <v>45004</v>
          </cell>
          <cell r="EO459">
            <v>4062131</v>
          </cell>
          <cell r="EX459">
            <v>45356</v>
          </cell>
          <cell r="EY459">
            <v>4062121</v>
          </cell>
          <cell r="RC459">
            <v>45421</v>
          </cell>
          <cell r="RD459">
            <v>0</v>
          </cell>
          <cell r="RE459">
            <v>45370</v>
          </cell>
          <cell r="RF459">
            <v>45370</v>
          </cell>
          <cell r="RG459">
            <v>0</v>
          </cell>
          <cell r="RH459">
            <v>0</v>
          </cell>
          <cell r="RI459">
            <v>45572</v>
          </cell>
          <cell r="RJ459">
            <v>0</v>
          </cell>
          <cell r="RK459">
            <v>45370</v>
          </cell>
          <cell r="RL459" t="str">
            <v>4062144</v>
          </cell>
          <cell r="RM459">
            <v>45370</v>
          </cell>
          <cell r="RN459" t="str">
            <v>4062141</v>
          </cell>
          <cell r="RO459">
            <v>45572</v>
          </cell>
          <cell r="RP459" t="str">
            <v>3962313</v>
          </cell>
          <cell r="RQ459">
            <v>45370</v>
          </cell>
          <cell r="RR459" t="str">
            <v>4062153</v>
          </cell>
          <cell r="RS459">
            <v>45370</v>
          </cell>
          <cell r="RT459">
            <v>4062138</v>
          </cell>
          <cell r="RU459">
            <v>0</v>
          </cell>
          <cell r="RV459">
            <v>0</v>
          </cell>
        </row>
        <row r="460">
          <cell r="A460">
            <v>451</v>
          </cell>
          <cell r="B460">
            <v>45413</v>
          </cell>
          <cell r="C460" t="str">
            <v>HRB1303 AAI AC+L</v>
          </cell>
          <cell r="D460" t="str">
            <v>ARB30243</v>
          </cell>
          <cell r="E460" t="str">
            <v>THRB3243</v>
          </cell>
          <cell r="F460" t="str">
            <v>米国</v>
          </cell>
          <cell r="G460" t="str">
            <v>AAI</v>
          </cell>
          <cell r="H460" t="str">
            <v>制御盤</v>
          </cell>
          <cell r="I460" t="str">
            <v>南陵</v>
          </cell>
          <cell r="J460" t="str">
            <v>KD</v>
          </cell>
          <cell r="K460">
            <v>45406</v>
          </cell>
          <cell r="L460">
            <v>1</v>
          </cell>
          <cell r="M460">
            <v>1</v>
          </cell>
          <cell r="N460">
            <v>45408</v>
          </cell>
          <cell r="O460">
            <v>1</v>
          </cell>
          <cell r="P460">
            <v>45409</v>
          </cell>
          <cell r="Q460">
            <v>1</v>
          </cell>
          <cell r="R460">
            <v>45413</v>
          </cell>
          <cell r="S460">
            <v>1</v>
          </cell>
          <cell r="T460">
            <v>45414</v>
          </cell>
          <cell r="U460">
            <v>45413</v>
          </cell>
          <cell r="V460">
            <v>45419</v>
          </cell>
          <cell r="W460">
            <v>45414</v>
          </cell>
          <cell r="X460">
            <v>1</v>
          </cell>
          <cell r="Y460" t="str">
            <v>5/11→4/17</v>
          </cell>
          <cell r="AA460">
            <v>45421</v>
          </cell>
          <cell r="AB460">
            <v>45422</v>
          </cell>
          <cell r="AC460" t="str">
            <v>45370</v>
          </cell>
          <cell r="AD460" t="str">
            <v>4062145</v>
          </cell>
          <cell r="AE460" t="str">
            <v>4062141</v>
          </cell>
          <cell r="AF460" t="str">
            <v>3962314</v>
          </cell>
          <cell r="AG460" t="str">
            <v>4062153</v>
          </cell>
          <cell r="CR460">
            <v>45370</v>
          </cell>
          <cell r="CS460">
            <v>4062145</v>
          </cell>
          <cell r="CX460">
            <v>45370</v>
          </cell>
          <cell r="CY460">
            <v>4062141</v>
          </cell>
          <cell r="DR460">
            <v>45572</v>
          </cell>
          <cell r="DS460">
            <v>3962314</v>
          </cell>
          <cell r="EB460">
            <v>45370</v>
          </cell>
          <cell r="EC460">
            <v>4062153</v>
          </cell>
          <cell r="EF460">
            <v>45370</v>
          </cell>
          <cell r="EG460">
            <v>4062138</v>
          </cell>
          <cell r="EM460">
            <v>45406</v>
          </cell>
          <cell r="EN460">
            <v>45004</v>
          </cell>
          <cell r="EO460">
            <v>4062131</v>
          </cell>
          <cell r="ER460">
            <v>45031</v>
          </cell>
          <cell r="ES460">
            <v>3962122</v>
          </cell>
          <cell r="EX460">
            <v>45356</v>
          </cell>
          <cell r="EY460">
            <v>4062121</v>
          </cell>
          <cell r="RC460">
            <v>45421</v>
          </cell>
          <cell r="RD460">
            <v>0</v>
          </cell>
          <cell r="RE460">
            <v>45370</v>
          </cell>
          <cell r="RF460">
            <v>45370</v>
          </cell>
          <cell r="RG460">
            <v>0</v>
          </cell>
          <cell r="RH460">
            <v>0</v>
          </cell>
          <cell r="RI460">
            <v>45572</v>
          </cell>
          <cell r="RJ460">
            <v>0</v>
          </cell>
          <cell r="RK460">
            <v>45370</v>
          </cell>
          <cell r="RL460" t="str">
            <v>4062145</v>
          </cell>
          <cell r="RM460">
            <v>45370</v>
          </cell>
          <cell r="RN460" t="str">
            <v>4062141</v>
          </cell>
          <cell r="RO460">
            <v>45572</v>
          </cell>
          <cell r="RP460" t="str">
            <v>3962314</v>
          </cell>
          <cell r="RQ460">
            <v>45370</v>
          </cell>
          <cell r="RR460" t="str">
            <v>4062153</v>
          </cell>
          <cell r="RS460">
            <v>45370</v>
          </cell>
          <cell r="RT460">
            <v>4062138</v>
          </cell>
          <cell r="RU460">
            <v>0</v>
          </cell>
          <cell r="RV460">
            <v>0</v>
          </cell>
        </row>
        <row r="461">
          <cell r="A461">
            <v>452</v>
          </cell>
          <cell r="B461">
            <v>45413</v>
          </cell>
          <cell r="C461" t="str">
            <v>HRB1303 AAI AC+L</v>
          </cell>
          <cell r="D461" t="str">
            <v>ARB30244</v>
          </cell>
          <cell r="E461" t="str">
            <v>THRB3244</v>
          </cell>
          <cell r="F461" t="str">
            <v>米国</v>
          </cell>
          <cell r="G461" t="str">
            <v>AAI</v>
          </cell>
          <cell r="H461" t="str">
            <v>制御盤</v>
          </cell>
          <cell r="I461" t="str">
            <v>南陵</v>
          </cell>
          <cell r="J461" t="str">
            <v>KD</v>
          </cell>
          <cell r="K461">
            <v>45407</v>
          </cell>
          <cell r="L461">
            <v>1</v>
          </cell>
          <cell r="M461">
            <v>1</v>
          </cell>
          <cell r="N461">
            <v>45408</v>
          </cell>
          <cell r="O461">
            <v>1</v>
          </cell>
          <cell r="P461">
            <v>45409</v>
          </cell>
          <cell r="Q461">
            <v>1</v>
          </cell>
          <cell r="R461">
            <v>45413</v>
          </cell>
          <cell r="S461">
            <v>1</v>
          </cell>
          <cell r="T461">
            <v>45419</v>
          </cell>
          <cell r="U461">
            <v>45414</v>
          </cell>
          <cell r="V461">
            <v>45420</v>
          </cell>
          <cell r="W461">
            <v>45414</v>
          </cell>
          <cell r="X461">
            <v>1</v>
          </cell>
          <cell r="Y461" t="str">
            <v>5/11→4/17</v>
          </cell>
          <cell r="AA461">
            <v>45421</v>
          </cell>
          <cell r="AB461">
            <v>45422</v>
          </cell>
          <cell r="AC461" t="str">
            <v>45370</v>
          </cell>
          <cell r="AD461" t="str">
            <v>4062145</v>
          </cell>
          <cell r="AE461" t="str">
            <v>4062141</v>
          </cell>
          <cell r="AF461" t="str">
            <v>3962314</v>
          </cell>
          <cell r="AG461" t="str">
            <v>4062153</v>
          </cell>
          <cell r="CR461">
            <v>45370</v>
          </cell>
          <cell r="CS461">
            <v>4062145</v>
          </cell>
          <cell r="CX461">
            <v>45370</v>
          </cell>
          <cell r="CY461">
            <v>4062141</v>
          </cell>
          <cell r="DR461">
            <v>45572</v>
          </cell>
          <cell r="DS461">
            <v>3962314</v>
          </cell>
          <cell r="EB461">
            <v>45370</v>
          </cell>
          <cell r="EC461">
            <v>4062153</v>
          </cell>
          <cell r="EF461">
            <v>45370</v>
          </cell>
          <cell r="EG461">
            <v>4062138</v>
          </cell>
          <cell r="EM461">
            <v>45406</v>
          </cell>
          <cell r="EN461">
            <v>45004</v>
          </cell>
          <cell r="EO461">
            <v>4062131</v>
          </cell>
          <cell r="ER461">
            <v>45031</v>
          </cell>
          <cell r="ES461">
            <v>3962122</v>
          </cell>
          <cell r="EX461">
            <v>45356</v>
          </cell>
          <cell r="EY461">
            <v>4062121</v>
          </cell>
          <cell r="RC461">
            <v>45421</v>
          </cell>
          <cell r="RD461">
            <v>0</v>
          </cell>
          <cell r="RE461">
            <v>45370</v>
          </cell>
          <cell r="RF461">
            <v>45370</v>
          </cell>
          <cell r="RG461">
            <v>0</v>
          </cell>
          <cell r="RH461">
            <v>0</v>
          </cell>
          <cell r="RI461">
            <v>45572</v>
          </cell>
          <cell r="RJ461">
            <v>0</v>
          </cell>
          <cell r="RK461">
            <v>45370</v>
          </cell>
          <cell r="RL461" t="str">
            <v>4062145</v>
          </cell>
          <cell r="RM461">
            <v>45370</v>
          </cell>
          <cell r="RN461" t="str">
            <v>4062141</v>
          </cell>
          <cell r="RO461">
            <v>45572</v>
          </cell>
          <cell r="RP461" t="str">
            <v>3962314</v>
          </cell>
          <cell r="RQ461">
            <v>45370</v>
          </cell>
          <cell r="RR461" t="str">
            <v>4062153</v>
          </cell>
          <cell r="RS461">
            <v>45370</v>
          </cell>
          <cell r="RT461">
            <v>4062138</v>
          </cell>
          <cell r="RU461">
            <v>0</v>
          </cell>
          <cell r="RV461">
            <v>0</v>
          </cell>
        </row>
        <row r="462">
          <cell r="A462">
            <v>453</v>
          </cell>
          <cell r="B462">
            <v>45413</v>
          </cell>
          <cell r="C462" t="str">
            <v>HRB8025.EXP</v>
          </cell>
          <cell r="D462" t="str">
            <v>80255369</v>
          </cell>
          <cell r="E462" t="str">
            <v>TW0277</v>
          </cell>
          <cell r="F462" t="str">
            <v>台湾</v>
          </cell>
          <cell r="G462" t="str">
            <v>ＡＭＡＤＡ　ＴＡＩＷＡＮ　ＩＮＣ．</v>
          </cell>
          <cell r="H462" t="str">
            <v>制御盤</v>
          </cell>
          <cell r="I462" t="str">
            <v>南陵</v>
          </cell>
          <cell r="J462" t="str">
            <v>土岐</v>
          </cell>
          <cell r="K462">
            <v>45407</v>
          </cell>
          <cell r="L462">
            <v>1</v>
          </cell>
          <cell r="M462">
            <v>1</v>
          </cell>
          <cell r="N462">
            <v>45409</v>
          </cell>
          <cell r="O462">
            <v>1</v>
          </cell>
          <cell r="P462">
            <v>45412</v>
          </cell>
          <cell r="Q462">
            <v>1</v>
          </cell>
          <cell r="R462">
            <v>45413</v>
          </cell>
          <cell r="S462">
            <v>1</v>
          </cell>
          <cell r="T462">
            <v>45419</v>
          </cell>
          <cell r="U462">
            <v>45414</v>
          </cell>
          <cell r="V462">
            <v>45420</v>
          </cell>
          <cell r="W462">
            <v>45419</v>
          </cell>
          <cell r="X462">
            <v>1</v>
          </cell>
          <cell r="Y462">
            <v>45426</v>
          </cell>
          <cell r="AA462">
            <v>45421</v>
          </cell>
          <cell r="AB462">
            <v>45422</v>
          </cell>
          <cell r="AC462" t="str">
            <v>45370</v>
          </cell>
          <cell r="AD462" t="str">
            <v>4062144</v>
          </cell>
          <cell r="AE462" t="str">
            <v>4062141</v>
          </cell>
          <cell r="AF462" t="str">
            <v>3962313</v>
          </cell>
          <cell r="AG462" t="str">
            <v>4062153</v>
          </cell>
          <cell r="CP462">
            <v>45370</v>
          </cell>
          <cell r="CQ462">
            <v>4062144</v>
          </cell>
          <cell r="CX462">
            <v>45370</v>
          </cell>
          <cell r="CY462">
            <v>4062141</v>
          </cell>
          <cell r="DP462">
            <v>45572</v>
          </cell>
          <cell r="DQ462">
            <v>3962313</v>
          </cell>
          <cell r="EB462">
            <v>45370</v>
          </cell>
          <cell r="EC462">
            <v>4062153</v>
          </cell>
          <cell r="EF462">
            <v>45370</v>
          </cell>
          <cell r="EG462">
            <v>4062138</v>
          </cell>
          <cell r="EM462">
            <v>45406</v>
          </cell>
          <cell r="EX462">
            <v>45356</v>
          </cell>
          <cell r="EY462">
            <v>4062121</v>
          </cell>
          <cell r="RC462">
            <v>45421</v>
          </cell>
          <cell r="RD462">
            <v>0</v>
          </cell>
          <cell r="RE462">
            <v>45370</v>
          </cell>
          <cell r="RF462">
            <v>45370</v>
          </cell>
          <cell r="RG462">
            <v>0</v>
          </cell>
          <cell r="RH462">
            <v>0</v>
          </cell>
          <cell r="RI462">
            <v>45572</v>
          </cell>
          <cell r="RJ462">
            <v>0</v>
          </cell>
          <cell r="RK462">
            <v>45370</v>
          </cell>
          <cell r="RL462" t="str">
            <v>4062144</v>
          </cell>
          <cell r="RM462">
            <v>45370</v>
          </cell>
          <cell r="RN462" t="str">
            <v>4062141</v>
          </cell>
          <cell r="RO462">
            <v>45572</v>
          </cell>
          <cell r="RP462" t="str">
            <v>3962313</v>
          </cell>
          <cell r="RQ462">
            <v>45370</v>
          </cell>
          <cell r="RR462" t="str">
            <v>4062153</v>
          </cell>
          <cell r="RS462">
            <v>45370</v>
          </cell>
          <cell r="RT462">
            <v>4062138</v>
          </cell>
          <cell r="RU462">
            <v>0</v>
          </cell>
          <cell r="RV462">
            <v>0</v>
          </cell>
        </row>
        <row r="463">
          <cell r="A463">
            <v>454</v>
          </cell>
          <cell r="B463">
            <v>45413</v>
          </cell>
          <cell r="C463" t="str">
            <v>HRB8025</v>
          </cell>
          <cell r="D463" t="str">
            <v>80255368</v>
          </cell>
          <cell r="E463">
            <v>483755</v>
          </cell>
          <cell r="F463" t="str">
            <v>日本</v>
          </cell>
          <cell r="G463" t="str">
            <v>（株）アマダベンディングＳ部</v>
          </cell>
          <cell r="H463" t="str">
            <v>制御盤</v>
          </cell>
          <cell r="I463" t="str">
            <v>南陵</v>
          </cell>
          <cell r="J463" t="str">
            <v>土岐</v>
          </cell>
          <cell r="K463">
            <v>45408</v>
          </cell>
          <cell r="L463">
            <v>1</v>
          </cell>
          <cell r="M463">
            <v>1</v>
          </cell>
          <cell r="N463">
            <v>45409</v>
          </cell>
          <cell r="O463">
            <v>1</v>
          </cell>
          <cell r="P463">
            <v>45412</v>
          </cell>
          <cell r="Q463">
            <v>1</v>
          </cell>
          <cell r="R463">
            <v>45414</v>
          </cell>
          <cell r="S463">
            <v>1</v>
          </cell>
          <cell r="T463">
            <v>45419</v>
          </cell>
          <cell r="U463">
            <v>45414</v>
          </cell>
          <cell r="V463">
            <v>45420</v>
          </cell>
          <cell r="W463">
            <v>45419</v>
          </cell>
          <cell r="X463">
            <v>1</v>
          </cell>
          <cell r="Y463">
            <v>45426</v>
          </cell>
          <cell r="AA463">
            <v>45421</v>
          </cell>
          <cell r="AB463">
            <v>45422</v>
          </cell>
          <cell r="AC463" t="str">
            <v>45356</v>
          </cell>
          <cell r="AD463" t="str">
            <v>4062124</v>
          </cell>
          <cell r="AE463" t="str">
            <v>4062141</v>
          </cell>
          <cell r="AF463" t="str">
            <v>4062125</v>
          </cell>
          <cell r="AG463" t="str">
            <v>4062126</v>
          </cell>
          <cell r="CF463">
            <v>45356</v>
          </cell>
          <cell r="CG463">
            <v>4062124</v>
          </cell>
          <cell r="CX463">
            <v>45370</v>
          </cell>
          <cell r="CY463">
            <v>4062141</v>
          </cell>
          <cell r="DF463">
            <v>45356</v>
          </cell>
          <cell r="DG463">
            <v>4062125</v>
          </cell>
          <cell r="DV463">
            <v>45356</v>
          </cell>
          <cell r="DW463">
            <v>4062126</v>
          </cell>
          <cell r="EF463">
            <v>45370</v>
          </cell>
          <cell r="EG463">
            <v>4062138</v>
          </cell>
          <cell r="EM463">
            <v>45406</v>
          </cell>
          <cell r="EX463">
            <v>45356</v>
          </cell>
          <cell r="EY463">
            <v>4062121</v>
          </cell>
          <cell r="RC463">
            <v>45421</v>
          </cell>
          <cell r="RD463">
            <v>45356</v>
          </cell>
          <cell r="RE463">
            <v>0</v>
          </cell>
          <cell r="RF463">
            <v>45370</v>
          </cell>
          <cell r="RG463">
            <v>0</v>
          </cell>
          <cell r="RH463">
            <v>45356</v>
          </cell>
          <cell r="RI463">
            <v>0</v>
          </cell>
          <cell r="RJ463">
            <v>0</v>
          </cell>
          <cell r="RK463">
            <v>45356</v>
          </cell>
          <cell r="RL463" t="str">
            <v>4062124</v>
          </cell>
          <cell r="RM463">
            <v>45370</v>
          </cell>
          <cell r="RN463" t="str">
            <v>4062141</v>
          </cell>
          <cell r="RO463">
            <v>45356</v>
          </cell>
          <cell r="RP463" t="str">
            <v>4062125</v>
          </cell>
          <cell r="RQ463">
            <v>45356</v>
          </cell>
          <cell r="RR463" t="str">
            <v>4062126</v>
          </cell>
          <cell r="RS463">
            <v>45370</v>
          </cell>
          <cell r="RT463">
            <v>4062138</v>
          </cell>
          <cell r="RU463">
            <v>0</v>
          </cell>
          <cell r="RV463">
            <v>0</v>
          </cell>
        </row>
        <row r="464">
          <cell r="A464">
            <v>455</v>
          </cell>
          <cell r="B464">
            <v>45444</v>
          </cell>
          <cell r="C464" t="str">
            <v>HRBC1003AT</v>
          </cell>
          <cell r="D464">
            <v>10395080</v>
          </cell>
          <cell r="E464" t="str">
            <v>CN0168</v>
          </cell>
          <cell r="F464" t="str">
            <v>中国</v>
          </cell>
          <cell r="G464" t="str">
            <v>ＣＨＩＮＡ</v>
          </cell>
          <cell r="H464" t="str">
            <v>制御盤</v>
          </cell>
          <cell r="I464" t="str">
            <v>南陵</v>
          </cell>
          <cell r="J464" t="str">
            <v>土岐</v>
          </cell>
          <cell r="K464">
            <v>45408</v>
          </cell>
          <cell r="L464">
            <v>1</v>
          </cell>
          <cell r="M464">
            <v>1</v>
          </cell>
          <cell r="N464">
            <v>45412</v>
          </cell>
          <cell r="O464">
            <v>1</v>
          </cell>
          <cell r="P464">
            <v>45412</v>
          </cell>
          <cell r="Q464">
            <v>1</v>
          </cell>
          <cell r="R464">
            <v>45414</v>
          </cell>
          <cell r="S464">
            <v>1</v>
          </cell>
          <cell r="T464">
            <v>45420</v>
          </cell>
          <cell r="U464">
            <v>45419</v>
          </cell>
          <cell r="V464">
            <v>45421</v>
          </cell>
          <cell r="W464">
            <v>45419</v>
          </cell>
          <cell r="X464">
            <v>1</v>
          </cell>
          <cell r="Y464">
            <v>45430</v>
          </cell>
          <cell r="AA464">
            <v>45427</v>
          </cell>
          <cell r="AB464">
            <v>45428</v>
          </cell>
          <cell r="AC464" t="str">
            <v>45370</v>
          </cell>
          <cell r="AD464" t="str">
            <v>4062144</v>
          </cell>
          <cell r="AE464" t="str">
            <v>4062165</v>
          </cell>
          <cell r="AF464" t="str">
            <v>3962313</v>
          </cell>
          <cell r="AG464" t="str">
            <v>4062153</v>
          </cell>
          <cell r="CP464">
            <v>45370</v>
          </cell>
          <cell r="CQ464">
            <v>4062144</v>
          </cell>
          <cell r="CX464">
            <v>45391</v>
          </cell>
          <cell r="CY464">
            <v>4062165</v>
          </cell>
          <cell r="DP464">
            <v>45572</v>
          </cell>
          <cell r="DQ464">
            <v>3962313</v>
          </cell>
          <cell r="EB464">
            <v>45370</v>
          </cell>
          <cell r="EC464">
            <v>4062153</v>
          </cell>
          <cell r="EF464">
            <v>45370</v>
          </cell>
          <cell r="EG464">
            <v>4062138</v>
          </cell>
          <cell r="EM464">
            <v>45406</v>
          </cell>
          <cell r="ET464">
            <v>45269</v>
          </cell>
          <cell r="EU464">
            <v>4062062</v>
          </cell>
          <cell r="EZ464">
            <v>45370</v>
          </cell>
          <cell r="FA464">
            <v>4062139</v>
          </cell>
          <cell r="FH464">
            <v>45366</v>
          </cell>
          <cell r="FI464">
            <v>3962135</v>
          </cell>
          <cell r="FV464">
            <v>45370</v>
          </cell>
          <cell r="FW464">
            <v>4062135</v>
          </cell>
          <cell r="GG464">
            <v>45370</v>
          </cell>
          <cell r="GH464">
            <v>4062137</v>
          </cell>
          <cell r="RC464">
            <v>45427</v>
          </cell>
          <cell r="RD464">
            <v>0</v>
          </cell>
          <cell r="RE464">
            <v>45370</v>
          </cell>
          <cell r="RF464">
            <v>45391</v>
          </cell>
          <cell r="RG464">
            <v>0</v>
          </cell>
          <cell r="RH464">
            <v>0</v>
          </cell>
          <cell r="RI464">
            <v>45572</v>
          </cell>
          <cell r="RJ464">
            <v>0</v>
          </cell>
          <cell r="RK464">
            <v>45370</v>
          </cell>
          <cell r="RL464" t="str">
            <v>4062144</v>
          </cell>
          <cell r="RM464">
            <v>45391</v>
          </cell>
          <cell r="RN464" t="str">
            <v>4062165</v>
          </cell>
          <cell r="RO464">
            <v>45572</v>
          </cell>
          <cell r="RP464" t="str">
            <v>3962313</v>
          </cell>
          <cell r="RQ464">
            <v>45370</v>
          </cell>
          <cell r="RR464" t="str">
            <v>4062153</v>
          </cell>
          <cell r="RS464">
            <v>45370</v>
          </cell>
          <cell r="RT464">
            <v>4062138</v>
          </cell>
          <cell r="RU464">
            <v>0</v>
          </cell>
          <cell r="RV464">
            <v>0</v>
          </cell>
        </row>
        <row r="465">
          <cell r="A465">
            <v>456</v>
          </cell>
          <cell r="B465">
            <v>45444</v>
          </cell>
          <cell r="C465" t="str">
            <v>HRBC1003</v>
          </cell>
          <cell r="D465">
            <v>10035273</v>
          </cell>
          <cell r="E465" t="str">
            <v>CN0170</v>
          </cell>
          <cell r="F465" t="str">
            <v>中国</v>
          </cell>
          <cell r="G465" t="str">
            <v>ＣＨＩＮＡ</v>
          </cell>
          <cell r="H465" t="str">
            <v>制御盤</v>
          </cell>
          <cell r="I465" t="str">
            <v>南陵</v>
          </cell>
          <cell r="J465" t="str">
            <v>土岐</v>
          </cell>
          <cell r="K465">
            <v>45409</v>
          </cell>
          <cell r="L465">
            <v>1</v>
          </cell>
          <cell r="M465">
            <v>1</v>
          </cell>
          <cell r="N465">
            <v>45412</v>
          </cell>
          <cell r="O465">
            <v>1</v>
          </cell>
          <cell r="P465">
            <v>45413</v>
          </cell>
          <cell r="Q465">
            <v>1</v>
          </cell>
          <cell r="R465">
            <v>45419</v>
          </cell>
          <cell r="S465">
            <v>1</v>
          </cell>
          <cell r="T465">
            <v>45420</v>
          </cell>
          <cell r="U465">
            <v>45419</v>
          </cell>
          <cell r="V465">
            <v>45421</v>
          </cell>
          <cell r="W465">
            <v>45420</v>
          </cell>
          <cell r="X465">
            <v>1</v>
          </cell>
          <cell r="Y465">
            <v>45441</v>
          </cell>
          <cell r="AA465">
            <v>45427</v>
          </cell>
          <cell r="AB465">
            <v>45428</v>
          </cell>
          <cell r="AC465" t="str">
            <v>45370</v>
          </cell>
          <cell r="AD465" t="str">
            <v>4062144</v>
          </cell>
          <cell r="AE465" t="str">
            <v>4062165</v>
          </cell>
          <cell r="AF465" t="str">
            <v>3962313</v>
          </cell>
          <cell r="AG465" t="str">
            <v>4062153</v>
          </cell>
          <cell r="CP465">
            <v>45370</v>
          </cell>
          <cell r="CQ465">
            <v>4062144</v>
          </cell>
          <cell r="CX465">
            <v>45391</v>
          </cell>
          <cell r="CY465">
            <v>4062165</v>
          </cell>
          <cell r="DP465">
            <v>45572</v>
          </cell>
          <cell r="DQ465">
            <v>3962313</v>
          </cell>
          <cell r="EB465">
            <v>45370</v>
          </cell>
          <cell r="EC465">
            <v>4062153</v>
          </cell>
          <cell r="EF465">
            <v>45370</v>
          </cell>
          <cell r="EG465">
            <v>4062138</v>
          </cell>
          <cell r="EM465">
            <v>45406</v>
          </cell>
          <cell r="EZ465">
            <v>45370</v>
          </cell>
          <cell r="FA465">
            <v>4062139</v>
          </cell>
          <cell r="RC465">
            <v>45427</v>
          </cell>
          <cell r="RD465">
            <v>0</v>
          </cell>
          <cell r="RE465">
            <v>45370</v>
          </cell>
          <cell r="RF465">
            <v>45391</v>
          </cell>
          <cell r="RG465">
            <v>0</v>
          </cell>
          <cell r="RH465">
            <v>0</v>
          </cell>
          <cell r="RI465">
            <v>45572</v>
          </cell>
          <cell r="RJ465">
            <v>0</v>
          </cell>
          <cell r="RK465">
            <v>45370</v>
          </cell>
          <cell r="RL465" t="str">
            <v>4062144</v>
          </cell>
          <cell r="RM465">
            <v>45391</v>
          </cell>
          <cell r="RN465" t="str">
            <v>4062165</v>
          </cell>
          <cell r="RO465">
            <v>45572</v>
          </cell>
          <cell r="RP465" t="str">
            <v>3962313</v>
          </cell>
          <cell r="RQ465">
            <v>45370</v>
          </cell>
          <cell r="RR465" t="str">
            <v>4062153</v>
          </cell>
          <cell r="RS465">
            <v>45370</v>
          </cell>
          <cell r="RT465">
            <v>4062138</v>
          </cell>
          <cell r="RU465">
            <v>0</v>
          </cell>
          <cell r="RV465">
            <v>0</v>
          </cell>
        </row>
        <row r="466">
          <cell r="A466">
            <v>457</v>
          </cell>
          <cell r="B466">
            <v>45444</v>
          </cell>
          <cell r="C466" t="str">
            <v>HRB8025.EXP</v>
          </cell>
          <cell r="D466">
            <v>80255375</v>
          </cell>
          <cell r="E466" t="str">
            <v>TW0287</v>
          </cell>
          <cell r="F466" t="str">
            <v>台湾</v>
          </cell>
          <cell r="G466" t="str">
            <v>ＡＭＡＤＡ　ＴＡＩＷＡＮ　ＩＮＣ．</v>
          </cell>
          <cell r="H466" t="str">
            <v>制御盤</v>
          </cell>
          <cell r="I466" t="str">
            <v>南陵</v>
          </cell>
          <cell r="J466" t="str">
            <v>土岐</v>
          </cell>
          <cell r="K466">
            <v>45409</v>
          </cell>
          <cell r="L466">
            <v>1</v>
          </cell>
          <cell r="M466">
            <v>1</v>
          </cell>
          <cell r="N466">
            <v>45412</v>
          </cell>
          <cell r="O466">
            <v>1</v>
          </cell>
          <cell r="P466">
            <v>45413</v>
          </cell>
          <cell r="Q466">
            <v>1</v>
          </cell>
          <cell r="R466">
            <v>45419</v>
          </cell>
          <cell r="S466">
            <v>1</v>
          </cell>
          <cell r="T466">
            <v>45420</v>
          </cell>
          <cell r="U466">
            <v>45419</v>
          </cell>
          <cell r="V466">
            <v>45421</v>
          </cell>
          <cell r="W466">
            <v>45421</v>
          </cell>
          <cell r="X466">
            <v>1</v>
          </cell>
          <cell r="Y466">
            <v>45449</v>
          </cell>
          <cell r="AA466">
            <v>45427</v>
          </cell>
          <cell r="AB466">
            <v>45428</v>
          </cell>
          <cell r="AC466" t="str">
            <v>45370</v>
          </cell>
          <cell r="AD466" t="str">
            <v>4062144</v>
          </cell>
          <cell r="AE466" t="str">
            <v>4062165</v>
          </cell>
          <cell r="AF466" t="str">
            <v>3962313</v>
          </cell>
          <cell r="AG466" t="str">
            <v>4062153</v>
          </cell>
          <cell r="CP466">
            <v>45370</v>
          </cell>
          <cell r="CQ466">
            <v>4062144</v>
          </cell>
          <cell r="CX466">
            <v>45391</v>
          </cell>
          <cell r="CY466">
            <v>4062165</v>
          </cell>
          <cell r="DP466">
            <v>45572</v>
          </cell>
          <cell r="DQ466">
            <v>3962313</v>
          </cell>
          <cell r="EB466">
            <v>45370</v>
          </cell>
          <cell r="EC466">
            <v>4062153</v>
          </cell>
          <cell r="EF466">
            <v>45370</v>
          </cell>
          <cell r="EG466">
            <v>4062138</v>
          </cell>
          <cell r="EM466">
            <v>45406</v>
          </cell>
          <cell r="EX466">
            <v>45356</v>
          </cell>
          <cell r="EY466">
            <v>4062121</v>
          </cell>
          <cell r="RC466">
            <v>45427</v>
          </cell>
          <cell r="RD466">
            <v>0</v>
          </cell>
          <cell r="RE466">
            <v>45370</v>
          </cell>
          <cell r="RF466">
            <v>45391</v>
          </cell>
          <cell r="RG466">
            <v>0</v>
          </cell>
          <cell r="RH466">
            <v>0</v>
          </cell>
          <cell r="RI466">
            <v>45572</v>
          </cell>
          <cell r="RJ466">
            <v>0</v>
          </cell>
          <cell r="RK466">
            <v>45370</v>
          </cell>
          <cell r="RL466" t="str">
            <v>4062144</v>
          </cell>
          <cell r="RM466">
            <v>45391</v>
          </cell>
          <cell r="RN466" t="str">
            <v>4062165</v>
          </cell>
          <cell r="RO466">
            <v>45572</v>
          </cell>
          <cell r="RP466" t="str">
            <v>3962313</v>
          </cell>
          <cell r="RQ466">
            <v>45370</v>
          </cell>
          <cell r="RR466" t="str">
            <v>4062153</v>
          </cell>
          <cell r="RS466">
            <v>45370</v>
          </cell>
          <cell r="RT466">
            <v>4062138</v>
          </cell>
          <cell r="RU466">
            <v>0</v>
          </cell>
          <cell r="RV466">
            <v>0</v>
          </cell>
        </row>
        <row r="467">
          <cell r="A467">
            <v>458</v>
          </cell>
          <cell r="B467">
            <v>45536</v>
          </cell>
          <cell r="C467" t="str">
            <v>HRB1003 ATC</v>
          </cell>
          <cell r="D467" t="str">
            <v>RC130117</v>
          </cell>
          <cell r="F467" t="str">
            <v>EU</v>
          </cell>
          <cell r="G467" t="str">
            <v>AESA</v>
          </cell>
          <cell r="H467" t="str">
            <v>ATC盤</v>
          </cell>
          <cell r="I467" t="str">
            <v>須走</v>
          </cell>
          <cell r="J467" t="str">
            <v>土岐</v>
          </cell>
          <cell r="T467">
            <v>45373</v>
          </cell>
          <cell r="W467">
            <v>45406</v>
          </cell>
          <cell r="X467">
            <v>1</v>
          </cell>
          <cell r="Y467">
            <v>45449</v>
          </cell>
          <cell r="AA467">
            <v>45421</v>
          </cell>
          <cell r="AB467">
            <v>45422</v>
          </cell>
          <cell r="AC467">
            <v>45261</v>
          </cell>
          <cell r="AD467">
            <v>4062066</v>
          </cell>
          <cell r="DB467" t="str">
            <v>　</v>
          </cell>
          <cell r="DC467" t="str">
            <v>　</v>
          </cell>
          <cell r="DL467" t="str">
            <v>　</v>
          </cell>
          <cell r="DM467" t="str">
            <v>　</v>
          </cell>
          <cell r="DZ467" t="str">
            <v>　</v>
          </cell>
          <cell r="EA467" t="str">
            <v>　</v>
          </cell>
          <cell r="EJ467" t="str">
            <v>　</v>
          </cell>
          <cell r="EK467" t="str">
            <v>　</v>
          </cell>
          <cell r="HM467">
            <v>45261</v>
          </cell>
          <cell r="HN467">
            <v>4062066</v>
          </cell>
          <cell r="RC467">
            <v>45421</v>
          </cell>
          <cell r="RD467">
            <v>0</v>
          </cell>
          <cell r="RE467">
            <v>0</v>
          </cell>
          <cell r="RF467">
            <v>0</v>
          </cell>
          <cell r="RG467">
            <v>0</v>
          </cell>
          <cell r="RH467">
            <v>0</v>
          </cell>
          <cell r="RI467">
            <v>0</v>
          </cell>
          <cell r="RJ467">
            <v>0</v>
          </cell>
          <cell r="RK467">
            <v>0</v>
          </cell>
          <cell r="RL467">
            <v>4062066</v>
          </cell>
          <cell r="RM467">
            <v>0</v>
          </cell>
          <cell r="RN467">
            <v>0</v>
          </cell>
          <cell r="RO467">
            <v>0</v>
          </cell>
          <cell r="RP467">
            <v>0</v>
          </cell>
          <cell r="RQ467">
            <v>0</v>
          </cell>
          <cell r="RR467">
            <v>0</v>
          </cell>
          <cell r="RS467">
            <v>0</v>
          </cell>
          <cell r="RT467">
            <v>0</v>
          </cell>
          <cell r="RU467">
            <v>0</v>
          </cell>
          <cell r="RV467">
            <v>0</v>
          </cell>
        </row>
        <row r="468">
          <cell r="A468">
            <v>459</v>
          </cell>
          <cell r="B468">
            <v>45536</v>
          </cell>
          <cell r="C468" t="str">
            <v>HRB1003 ATC</v>
          </cell>
          <cell r="D468" t="str">
            <v>RC130118</v>
          </cell>
          <cell r="F468" t="str">
            <v>EU</v>
          </cell>
          <cell r="G468" t="str">
            <v>AESA</v>
          </cell>
          <cell r="H468" t="str">
            <v>ATC盤</v>
          </cell>
          <cell r="I468" t="str">
            <v>須走</v>
          </cell>
          <cell r="J468" t="str">
            <v>土岐</v>
          </cell>
          <cell r="T468">
            <v>45380</v>
          </cell>
          <cell r="W468">
            <v>45406</v>
          </cell>
          <cell r="X468">
            <v>1</v>
          </cell>
          <cell r="Y468">
            <v>45449</v>
          </cell>
          <cell r="AA468">
            <v>45421</v>
          </cell>
          <cell r="AB468">
            <v>45422</v>
          </cell>
          <cell r="AC468">
            <v>45282</v>
          </cell>
          <cell r="AD468">
            <v>4062067</v>
          </cell>
          <cell r="DB468" t="str">
            <v>　</v>
          </cell>
          <cell r="DC468" t="str">
            <v>　</v>
          </cell>
          <cell r="DL468" t="str">
            <v>　</v>
          </cell>
          <cell r="DM468" t="str">
            <v>　</v>
          </cell>
          <cell r="DZ468" t="str">
            <v>　</v>
          </cell>
          <cell r="EA468" t="str">
            <v>　</v>
          </cell>
          <cell r="EJ468" t="str">
            <v>　</v>
          </cell>
          <cell r="EK468" t="str">
            <v>　</v>
          </cell>
          <cell r="HM468">
            <v>45282</v>
          </cell>
          <cell r="HN468">
            <v>4062067</v>
          </cell>
          <cell r="RC468">
            <v>45421</v>
          </cell>
          <cell r="RD468">
            <v>0</v>
          </cell>
          <cell r="RE468">
            <v>0</v>
          </cell>
          <cell r="RF468">
            <v>0</v>
          </cell>
          <cell r="RG468">
            <v>0</v>
          </cell>
          <cell r="RH468">
            <v>0</v>
          </cell>
          <cell r="RI468">
            <v>0</v>
          </cell>
          <cell r="RJ468">
            <v>0</v>
          </cell>
          <cell r="RK468">
            <v>0</v>
          </cell>
          <cell r="RL468">
            <v>4062067</v>
          </cell>
          <cell r="RM468">
            <v>0</v>
          </cell>
          <cell r="RN468">
            <v>0</v>
          </cell>
          <cell r="RO468">
            <v>0</v>
          </cell>
          <cell r="RP468">
            <v>0</v>
          </cell>
          <cell r="RQ468">
            <v>0</v>
          </cell>
          <cell r="RR468">
            <v>0</v>
          </cell>
          <cell r="RS468">
            <v>0</v>
          </cell>
          <cell r="RT468">
            <v>0</v>
          </cell>
          <cell r="RU468">
            <v>0</v>
          </cell>
          <cell r="RV468">
            <v>0</v>
          </cell>
        </row>
        <row r="469">
          <cell r="A469">
            <v>460</v>
          </cell>
          <cell r="B469">
            <v>45536</v>
          </cell>
          <cell r="C469" t="str">
            <v>HRB1003 ATC</v>
          </cell>
          <cell r="D469" t="str">
            <v>RC130119</v>
          </cell>
          <cell r="F469" t="str">
            <v>EU</v>
          </cell>
          <cell r="G469" t="str">
            <v>AESA</v>
          </cell>
          <cell r="H469" t="str">
            <v>ATC盤</v>
          </cell>
          <cell r="I469" t="str">
            <v>須走</v>
          </cell>
          <cell r="J469" t="str">
            <v>土岐</v>
          </cell>
          <cell r="T469">
            <v>45380</v>
          </cell>
          <cell r="W469">
            <v>45408</v>
          </cell>
          <cell r="X469">
            <v>1</v>
          </cell>
          <cell r="Y469">
            <v>45449</v>
          </cell>
          <cell r="AA469">
            <v>45421</v>
          </cell>
          <cell r="AB469">
            <v>45422</v>
          </cell>
          <cell r="AC469">
            <v>45282</v>
          </cell>
          <cell r="AD469">
            <v>4062067</v>
          </cell>
          <cell r="DB469" t="str">
            <v>　</v>
          </cell>
          <cell r="DC469" t="str">
            <v>　</v>
          </cell>
          <cell r="DL469" t="str">
            <v>　</v>
          </cell>
          <cell r="DM469" t="str">
            <v>　</v>
          </cell>
          <cell r="DZ469" t="str">
            <v>　</v>
          </cell>
          <cell r="EA469" t="str">
            <v>　</v>
          </cell>
          <cell r="EJ469" t="str">
            <v>　</v>
          </cell>
          <cell r="EK469" t="str">
            <v>　</v>
          </cell>
          <cell r="HM469">
            <v>45282</v>
          </cell>
          <cell r="HN469">
            <v>4062067</v>
          </cell>
          <cell r="RC469">
            <v>45421</v>
          </cell>
          <cell r="RD469">
            <v>0</v>
          </cell>
          <cell r="RE469">
            <v>0</v>
          </cell>
          <cell r="RF469">
            <v>0</v>
          </cell>
          <cell r="RG469">
            <v>0</v>
          </cell>
          <cell r="RH469">
            <v>0</v>
          </cell>
          <cell r="RI469">
            <v>0</v>
          </cell>
          <cell r="RJ469">
            <v>0</v>
          </cell>
          <cell r="RK469">
            <v>0</v>
          </cell>
          <cell r="RL469">
            <v>4062067</v>
          </cell>
          <cell r="RM469">
            <v>0</v>
          </cell>
          <cell r="RN469">
            <v>0</v>
          </cell>
          <cell r="RO469">
            <v>0</v>
          </cell>
          <cell r="RP469">
            <v>0</v>
          </cell>
          <cell r="RQ469">
            <v>0</v>
          </cell>
          <cell r="RR469">
            <v>0</v>
          </cell>
          <cell r="RS469">
            <v>0</v>
          </cell>
          <cell r="RT469">
            <v>0</v>
          </cell>
          <cell r="RU469">
            <v>0</v>
          </cell>
          <cell r="RV469">
            <v>0</v>
          </cell>
        </row>
        <row r="470">
          <cell r="A470">
            <v>461</v>
          </cell>
          <cell r="C470" t="str">
            <v>HRB1003 ATC</v>
          </cell>
          <cell r="D470" t="str">
            <v>仮№002</v>
          </cell>
          <cell r="F470" t="str">
            <v>DMS</v>
          </cell>
          <cell r="G470" t="str">
            <v>国内</v>
          </cell>
          <cell r="H470" t="str">
            <v>ATC盤</v>
          </cell>
          <cell r="I470" t="str">
            <v>須走</v>
          </cell>
          <cell r="J470" t="str">
            <v>土岐</v>
          </cell>
          <cell r="T470" t="str">
            <v>5/15入荷</v>
          </cell>
          <cell r="W470">
            <v>45429</v>
          </cell>
          <cell r="X470">
            <v>1</v>
          </cell>
          <cell r="Y470">
            <v>45449</v>
          </cell>
          <cell r="AA470">
            <v>45441</v>
          </cell>
          <cell r="AB470">
            <v>45442</v>
          </cell>
          <cell r="AC470">
            <v>45575</v>
          </cell>
          <cell r="AD470">
            <v>3962341</v>
          </cell>
          <cell r="DB470" t="str">
            <v>　</v>
          </cell>
          <cell r="DC470" t="str">
            <v>　</v>
          </cell>
          <cell r="DL470" t="str">
            <v>　</v>
          </cell>
          <cell r="DM470" t="str">
            <v>　</v>
          </cell>
          <cell r="DZ470" t="str">
            <v>　</v>
          </cell>
          <cell r="EA470" t="str">
            <v>　</v>
          </cell>
          <cell r="EJ470" t="str">
            <v>　</v>
          </cell>
          <cell r="EK470" t="str">
            <v>　</v>
          </cell>
          <cell r="HM470">
            <v>45575</v>
          </cell>
          <cell r="HN470">
            <v>3962341</v>
          </cell>
          <cell r="RC470">
            <v>45441</v>
          </cell>
          <cell r="RD470">
            <v>0</v>
          </cell>
          <cell r="RE470">
            <v>0</v>
          </cell>
          <cell r="RF470">
            <v>0</v>
          </cell>
          <cell r="RG470">
            <v>0</v>
          </cell>
          <cell r="RH470">
            <v>0</v>
          </cell>
          <cell r="RI470">
            <v>0</v>
          </cell>
          <cell r="RJ470">
            <v>0</v>
          </cell>
          <cell r="RK470">
            <v>0</v>
          </cell>
          <cell r="RL470">
            <v>3962341</v>
          </cell>
          <cell r="RM470">
            <v>0</v>
          </cell>
          <cell r="RN470">
            <v>0</v>
          </cell>
          <cell r="RO470">
            <v>0</v>
          </cell>
          <cell r="RP470">
            <v>0</v>
          </cell>
          <cell r="RQ470">
            <v>0</v>
          </cell>
          <cell r="RR470">
            <v>0</v>
          </cell>
          <cell r="RS470">
            <v>0</v>
          </cell>
          <cell r="RT470">
            <v>0</v>
          </cell>
          <cell r="RU470">
            <v>0</v>
          </cell>
          <cell r="RV470">
            <v>0</v>
          </cell>
        </row>
        <row r="471">
          <cell r="A471">
            <v>462</v>
          </cell>
          <cell r="B471">
            <v>45536</v>
          </cell>
          <cell r="C471" t="str">
            <v>HRB2204 ATC</v>
          </cell>
          <cell r="D471" t="str">
            <v>ERC20025</v>
          </cell>
          <cell r="F471" t="str">
            <v>EU</v>
          </cell>
          <cell r="G471" t="str">
            <v>AESA</v>
          </cell>
          <cell r="H471" t="str">
            <v>ATC盤</v>
          </cell>
          <cell r="I471" t="str">
            <v>須走</v>
          </cell>
          <cell r="J471" t="str">
            <v>土岐</v>
          </cell>
          <cell r="T471" t="str">
            <v>5/15入荷</v>
          </cell>
          <cell r="W471">
            <v>45435</v>
          </cell>
          <cell r="X471">
            <v>1</v>
          </cell>
          <cell r="Y471">
            <v>45449</v>
          </cell>
          <cell r="AA471">
            <v>45441</v>
          </cell>
          <cell r="AB471">
            <v>45442</v>
          </cell>
          <cell r="AC471">
            <v>45307</v>
          </cell>
          <cell r="AD471">
            <v>4062068</v>
          </cell>
          <cell r="DB471" t="str">
            <v>　</v>
          </cell>
          <cell r="DC471" t="str">
            <v>　</v>
          </cell>
          <cell r="DL471" t="str">
            <v>　</v>
          </cell>
          <cell r="DM471" t="str">
            <v>　</v>
          </cell>
          <cell r="DZ471" t="str">
            <v>　</v>
          </cell>
          <cell r="EA471" t="str">
            <v>　</v>
          </cell>
          <cell r="EJ471" t="str">
            <v>　</v>
          </cell>
          <cell r="EK471" t="str">
            <v>　</v>
          </cell>
          <cell r="HM471">
            <v>45307</v>
          </cell>
          <cell r="HN471">
            <v>4062068</v>
          </cell>
          <cell r="RC471">
            <v>45441</v>
          </cell>
          <cell r="RD471">
            <v>0</v>
          </cell>
          <cell r="RE471">
            <v>0</v>
          </cell>
          <cell r="RF471">
            <v>0</v>
          </cell>
          <cell r="RG471">
            <v>0</v>
          </cell>
          <cell r="RH471">
            <v>0</v>
          </cell>
          <cell r="RI471">
            <v>0</v>
          </cell>
          <cell r="RJ471">
            <v>0</v>
          </cell>
          <cell r="RK471">
            <v>0</v>
          </cell>
          <cell r="RL471">
            <v>4062068</v>
          </cell>
          <cell r="RM471">
            <v>0</v>
          </cell>
          <cell r="RN471">
            <v>0</v>
          </cell>
          <cell r="RO471">
            <v>0</v>
          </cell>
          <cell r="RP471">
            <v>0</v>
          </cell>
          <cell r="RQ471">
            <v>0</v>
          </cell>
          <cell r="RR471">
            <v>0</v>
          </cell>
          <cell r="RS471">
            <v>0</v>
          </cell>
          <cell r="RT471">
            <v>0</v>
          </cell>
          <cell r="RU471">
            <v>0</v>
          </cell>
          <cell r="RV471">
            <v>0</v>
          </cell>
        </row>
        <row r="472">
          <cell r="A472">
            <v>463</v>
          </cell>
          <cell r="B472">
            <v>45413</v>
          </cell>
          <cell r="C472" t="str">
            <v>HRB2204 AAI AC</v>
          </cell>
          <cell r="D472" t="str">
            <v>ARB20267</v>
          </cell>
          <cell r="E472" t="str">
            <v>THRB2267</v>
          </cell>
          <cell r="F472" t="str">
            <v>米国</v>
          </cell>
          <cell r="G472" t="str">
            <v>AAI</v>
          </cell>
          <cell r="H472" t="str">
            <v>制御盤</v>
          </cell>
          <cell r="I472" t="str">
            <v>南陵</v>
          </cell>
          <cell r="J472" t="str">
            <v>KD</v>
          </cell>
          <cell r="K472">
            <v>45412</v>
          </cell>
          <cell r="L472">
            <v>1</v>
          </cell>
          <cell r="M472">
            <v>1</v>
          </cell>
          <cell r="N472">
            <v>45412</v>
          </cell>
          <cell r="O472">
            <v>1</v>
          </cell>
          <cell r="P472">
            <v>45413</v>
          </cell>
          <cell r="Q472">
            <v>1</v>
          </cell>
          <cell r="R472">
            <v>45419</v>
          </cell>
          <cell r="S472">
            <v>1</v>
          </cell>
          <cell r="T472">
            <v>45421</v>
          </cell>
          <cell r="U472">
            <v>45420</v>
          </cell>
          <cell r="V472">
            <v>45422</v>
          </cell>
          <cell r="W472">
            <v>45421</v>
          </cell>
          <cell r="X472">
            <v>1</v>
          </cell>
          <cell r="Y472" t="str">
            <v>5/18→4/19</v>
          </cell>
          <cell r="AA472">
            <v>45428</v>
          </cell>
          <cell r="AB472">
            <v>45429</v>
          </cell>
          <cell r="AC472" t="str">
            <v>45206</v>
          </cell>
          <cell r="AD472" t="str">
            <v>3962305</v>
          </cell>
          <cell r="AE472" t="str">
            <v>4062039</v>
          </cell>
          <cell r="AF472" t="str">
            <v>3962315</v>
          </cell>
          <cell r="AG472" t="str">
            <v>3962319</v>
          </cell>
          <cell r="CT472">
            <v>45206</v>
          </cell>
          <cell r="CU472">
            <v>3962305</v>
          </cell>
          <cell r="CZ472">
            <v>44941</v>
          </cell>
          <cell r="DA472">
            <v>4062039</v>
          </cell>
          <cell r="DT472">
            <v>45572</v>
          </cell>
          <cell r="DU472">
            <v>3962315</v>
          </cell>
          <cell r="ED472">
            <v>45572</v>
          </cell>
          <cell r="EE472">
            <v>3962319</v>
          </cell>
          <cell r="EH472">
            <v>45356</v>
          </cell>
          <cell r="EI472">
            <v>4062123</v>
          </cell>
          <cell r="EM472">
            <v>45406</v>
          </cell>
          <cell r="EP472">
            <v>45323</v>
          </cell>
          <cell r="EQ472">
            <v>4062102</v>
          </cell>
          <cell r="EX472">
            <v>45356</v>
          </cell>
          <cell r="EY472">
            <v>4062121</v>
          </cell>
          <cell r="FS472" t="str">
            <v>●</v>
          </cell>
          <cell r="GG472">
            <v>45370</v>
          </cell>
          <cell r="GH472">
            <v>4062137</v>
          </cell>
          <cell r="RC472">
            <v>45428</v>
          </cell>
          <cell r="RD472">
            <v>0</v>
          </cell>
          <cell r="RE472">
            <v>45206</v>
          </cell>
          <cell r="RF472">
            <v>0</v>
          </cell>
          <cell r="RG472">
            <v>44941</v>
          </cell>
          <cell r="RH472">
            <v>0</v>
          </cell>
          <cell r="RI472">
            <v>45572</v>
          </cell>
          <cell r="RJ472">
            <v>0</v>
          </cell>
          <cell r="RK472">
            <v>45206</v>
          </cell>
          <cell r="RL472" t="str">
            <v>3962305</v>
          </cell>
          <cell r="RM472">
            <v>44941</v>
          </cell>
          <cell r="RN472" t="str">
            <v>4062039</v>
          </cell>
          <cell r="RO472">
            <v>45572</v>
          </cell>
          <cell r="RP472" t="str">
            <v>3962315</v>
          </cell>
          <cell r="RQ472">
            <v>45572</v>
          </cell>
          <cell r="RR472" t="str">
            <v>3962319</v>
          </cell>
          <cell r="RS472">
            <v>45356</v>
          </cell>
          <cell r="RT472">
            <v>4062123</v>
          </cell>
          <cell r="RU472">
            <v>0</v>
          </cell>
          <cell r="RV472">
            <v>0</v>
          </cell>
        </row>
        <row r="473">
          <cell r="A473">
            <v>464</v>
          </cell>
          <cell r="B473">
            <v>45413</v>
          </cell>
          <cell r="C473" t="str">
            <v>HRB2204 AAI AC</v>
          </cell>
          <cell r="D473" t="str">
            <v>ARB20268</v>
          </cell>
          <cell r="E473" t="str">
            <v>THRB2268</v>
          </cell>
          <cell r="F473" t="str">
            <v>米国</v>
          </cell>
          <cell r="G473" t="str">
            <v>AAI</v>
          </cell>
          <cell r="H473" t="str">
            <v>制御盤</v>
          </cell>
          <cell r="I473" t="str">
            <v>南陵</v>
          </cell>
          <cell r="J473" t="str">
            <v>KD</v>
          </cell>
          <cell r="K473">
            <v>45412</v>
          </cell>
          <cell r="L473">
            <v>1</v>
          </cell>
          <cell r="M473">
            <v>1</v>
          </cell>
          <cell r="N473">
            <v>45413</v>
          </cell>
          <cell r="O473">
            <v>1</v>
          </cell>
          <cell r="P473">
            <v>45414</v>
          </cell>
          <cell r="Q473">
            <v>1</v>
          </cell>
          <cell r="R473">
            <v>45420</v>
          </cell>
          <cell r="S473">
            <v>1</v>
          </cell>
          <cell r="T473">
            <v>45421</v>
          </cell>
          <cell r="U473">
            <v>45420</v>
          </cell>
          <cell r="V473">
            <v>45422</v>
          </cell>
          <cell r="W473">
            <v>45421</v>
          </cell>
          <cell r="X473">
            <v>1</v>
          </cell>
          <cell r="Y473" t="str">
            <v>5/18→4/19</v>
          </cell>
          <cell r="AA473">
            <v>45428</v>
          </cell>
          <cell r="AB473">
            <v>45429</v>
          </cell>
          <cell r="AC473" t="str">
            <v>45206</v>
          </cell>
          <cell r="AD473" t="str">
            <v>3962305</v>
          </cell>
          <cell r="AE473" t="str">
            <v>4062039</v>
          </cell>
          <cell r="AF473" t="str">
            <v>4062097</v>
          </cell>
          <cell r="AG473" t="str">
            <v>3962319</v>
          </cell>
          <cell r="CT473">
            <v>45206</v>
          </cell>
          <cell r="CU473">
            <v>3962305</v>
          </cell>
          <cell r="CZ473">
            <v>44941</v>
          </cell>
          <cell r="DA473">
            <v>4062039</v>
          </cell>
          <cell r="DT473">
            <v>45323</v>
          </cell>
          <cell r="DU473">
            <v>4062097</v>
          </cell>
          <cell r="ED473">
            <v>45572</v>
          </cell>
          <cell r="EE473">
            <v>3962319</v>
          </cell>
          <cell r="EH473">
            <v>45356</v>
          </cell>
          <cell r="EI473">
            <v>4062123</v>
          </cell>
          <cell r="EM473">
            <v>45406</v>
          </cell>
          <cell r="EP473">
            <v>45323</v>
          </cell>
          <cell r="EQ473">
            <v>4062102</v>
          </cell>
          <cell r="EX473">
            <v>45391</v>
          </cell>
          <cell r="EY473">
            <v>4062168</v>
          </cell>
          <cell r="FS473" t="str">
            <v>●</v>
          </cell>
          <cell r="GG473">
            <v>45370</v>
          </cell>
          <cell r="GH473">
            <v>4062137</v>
          </cell>
          <cell r="RC473">
            <v>45428</v>
          </cell>
          <cell r="RD473">
            <v>0</v>
          </cell>
          <cell r="RE473">
            <v>45206</v>
          </cell>
          <cell r="RF473">
            <v>0</v>
          </cell>
          <cell r="RG473">
            <v>44941</v>
          </cell>
          <cell r="RH473">
            <v>0</v>
          </cell>
          <cell r="RI473">
            <v>45323</v>
          </cell>
          <cell r="RJ473">
            <v>0</v>
          </cell>
          <cell r="RK473">
            <v>45206</v>
          </cell>
          <cell r="RL473" t="str">
            <v>3962305</v>
          </cell>
          <cell r="RM473">
            <v>44941</v>
          </cell>
          <cell r="RN473" t="str">
            <v>4062039</v>
          </cell>
          <cell r="RO473">
            <v>45323</v>
          </cell>
          <cell r="RP473" t="str">
            <v>4062097</v>
          </cell>
          <cell r="RQ473">
            <v>45572</v>
          </cell>
          <cell r="RR473" t="str">
            <v>3962319</v>
          </cell>
          <cell r="RS473">
            <v>45356</v>
          </cell>
          <cell r="RT473">
            <v>4062123</v>
          </cell>
          <cell r="RU473">
            <v>0</v>
          </cell>
          <cell r="RV473">
            <v>0</v>
          </cell>
        </row>
        <row r="474">
          <cell r="A474">
            <v>465</v>
          </cell>
          <cell r="B474">
            <v>45413</v>
          </cell>
          <cell r="C474" t="str">
            <v>HRB2204 AAI AC+L</v>
          </cell>
          <cell r="D474" t="str">
            <v>ARB20250</v>
          </cell>
          <cell r="E474" t="str">
            <v>THRB2250</v>
          </cell>
          <cell r="F474" t="str">
            <v>米国</v>
          </cell>
          <cell r="G474" t="str">
            <v>AAI</v>
          </cell>
          <cell r="H474" t="str">
            <v>制御盤</v>
          </cell>
          <cell r="I474" t="str">
            <v>南陵</v>
          </cell>
          <cell r="J474" t="str">
            <v>KD</v>
          </cell>
          <cell r="K474">
            <v>45412</v>
          </cell>
          <cell r="L474">
            <v>1</v>
          </cell>
          <cell r="M474">
            <v>1</v>
          </cell>
          <cell r="N474">
            <v>45413</v>
          </cell>
          <cell r="O474">
            <v>1</v>
          </cell>
          <cell r="P474">
            <v>45414</v>
          </cell>
          <cell r="Q474">
            <v>1</v>
          </cell>
          <cell r="R474">
            <v>45420</v>
          </cell>
          <cell r="S474">
            <v>1</v>
          </cell>
          <cell r="T474">
            <v>45421</v>
          </cell>
          <cell r="U474">
            <v>45420</v>
          </cell>
          <cell r="V474">
            <v>45423</v>
          </cell>
          <cell r="W474">
            <v>45426</v>
          </cell>
          <cell r="X474">
            <v>1</v>
          </cell>
          <cell r="Y474" t="str">
            <v>5/18→4/19</v>
          </cell>
          <cell r="AA474">
            <v>45428</v>
          </cell>
          <cell r="AB474">
            <v>45429</v>
          </cell>
          <cell r="AC474" t="str">
            <v>45306</v>
          </cell>
          <cell r="AD474" t="str">
            <v>4062037</v>
          </cell>
          <cell r="AE474" t="str">
            <v>4062039</v>
          </cell>
          <cell r="AF474" t="str">
            <v>4062097</v>
          </cell>
          <cell r="AG474" t="str">
            <v>4062049</v>
          </cell>
          <cell r="CT474">
            <v>45306</v>
          </cell>
          <cell r="CU474">
            <v>4062037</v>
          </cell>
          <cell r="CZ474">
            <v>44941</v>
          </cell>
          <cell r="DA474">
            <v>4062039</v>
          </cell>
          <cell r="DT474">
            <v>45323</v>
          </cell>
          <cell r="DU474">
            <v>4062097</v>
          </cell>
          <cell r="ED474">
            <v>45311</v>
          </cell>
          <cell r="EE474">
            <v>4062049</v>
          </cell>
          <cell r="EH474">
            <v>45356</v>
          </cell>
          <cell r="EI474">
            <v>4062123</v>
          </cell>
          <cell r="EM474">
            <v>45406</v>
          </cell>
          <cell r="EP474">
            <v>45323</v>
          </cell>
          <cell r="EQ474">
            <v>4062102</v>
          </cell>
          <cell r="ER474">
            <v>45031</v>
          </cell>
          <cell r="ES474">
            <v>3962122</v>
          </cell>
          <cell r="EX474">
            <v>45391</v>
          </cell>
          <cell r="EY474">
            <v>4062168</v>
          </cell>
          <cell r="FS474" t="str">
            <v>●</v>
          </cell>
          <cell r="GG474">
            <v>45370</v>
          </cell>
          <cell r="GH474">
            <v>4062137</v>
          </cell>
          <cell r="RC474">
            <v>45428</v>
          </cell>
          <cell r="RD474">
            <v>0</v>
          </cell>
          <cell r="RE474">
            <v>45306</v>
          </cell>
          <cell r="RF474">
            <v>0</v>
          </cell>
          <cell r="RG474">
            <v>44941</v>
          </cell>
          <cell r="RH474">
            <v>0</v>
          </cell>
          <cell r="RI474">
            <v>45323</v>
          </cell>
          <cell r="RJ474">
            <v>0</v>
          </cell>
          <cell r="RK474">
            <v>45306</v>
          </cell>
          <cell r="RL474" t="str">
            <v>4062037</v>
          </cell>
          <cell r="RM474">
            <v>44941</v>
          </cell>
          <cell r="RN474" t="str">
            <v>4062039</v>
          </cell>
          <cell r="RO474">
            <v>45323</v>
          </cell>
          <cell r="RP474" t="str">
            <v>4062097</v>
          </cell>
          <cell r="RQ474">
            <v>45311</v>
          </cell>
          <cell r="RR474" t="str">
            <v>4062049</v>
          </cell>
          <cell r="RS474">
            <v>45356</v>
          </cell>
          <cell r="RT474">
            <v>4062123</v>
          </cell>
          <cell r="RU474">
            <v>0</v>
          </cell>
          <cell r="RV474">
            <v>0</v>
          </cell>
        </row>
        <row r="475">
          <cell r="A475">
            <v>466</v>
          </cell>
          <cell r="B475">
            <v>45413</v>
          </cell>
          <cell r="C475" t="str">
            <v>HRB2204 AAI AC+L</v>
          </cell>
          <cell r="D475" t="str">
            <v>ARB20269</v>
          </cell>
          <cell r="E475" t="str">
            <v>THRB2269</v>
          </cell>
          <cell r="F475" t="str">
            <v>米国</v>
          </cell>
          <cell r="G475" t="str">
            <v>AAI</v>
          </cell>
          <cell r="H475" t="str">
            <v>制御盤</v>
          </cell>
          <cell r="I475" t="str">
            <v>南陵</v>
          </cell>
          <cell r="J475" t="str">
            <v>KD</v>
          </cell>
          <cell r="K475">
            <v>45413</v>
          </cell>
          <cell r="L475">
            <v>1</v>
          </cell>
          <cell r="M475">
            <v>1</v>
          </cell>
          <cell r="N475">
            <v>45413</v>
          </cell>
          <cell r="O475">
            <v>1</v>
          </cell>
          <cell r="P475">
            <v>45419</v>
          </cell>
          <cell r="Q475">
            <v>1</v>
          </cell>
          <cell r="R475">
            <v>45420</v>
          </cell>
          <cell r="S475">
            <v>1</v>
          </cell>
          <cell r="T475">
            <v>45422</v>
          </cell>
          <cell r="U475">
            <v>45421</v>
          </cell>
          <cell r="V475">
            <v>45423</v>
          </cell>
          <cell r="W475">
            <v>45426</v>
          </cell>
          <cell r="X475">
            <v>1</v>
          </cell>
          <cell r="Y475" t="str">
            <v>5/18→4/19</v>
          </cell>
          <cell r="AA475">
            <v>45428</v>
          </cell>
          <cell r="AB475">
            <v>45429</v>
          </cell>
          <cell r="AC475" t="str">
            <v>45306</v>
          </cell>
          <cell r="AD475" t="str">
            <v>4062037</v>
          </cell>
          <cell r="AE475" t="str">
            <v>4062039</v>
          </cell>
          <cell r="AF475" t="str">
            <v>4062097</v>
          </cell>
          <cell r="AG475" t="str">
            <v>4062049</v>
          </cell>
          <cell r="CT475">
            <v>45306</v>
          </cell>
          <cell r="CU475">
            <v>4062037</v>
          </cell>
          <cell r="CZ475">
            <v>44941</v>
          </cell>
          <cell r="DA475">
            <v>4062039</v>
          </cell>
          <cell r="DT475">
            <v>45323</v>
          </cell>
          <cell r="DU475">
            <v>4062097</v>
          </cell>
          <cell r="ED475">
            <v>45311</v>
          </cell>
          <cell r="EE475">
            <v>4062049</v>
          </cell>
          <cell r="EH475">
            <v>45377</v>
          </cell>
          <cell r="EI475">
            <v>4062163</v>
          </cell>
          <cell r="EM475">
            <v>45406</v>
          </cell>
          <cell r="EP475">
            <v>45323</v>
          </cell>
          <cell r="EQ475">
            <v>4062102</v>
          </cell>
          <cell r="ER475">
            <v>45031</v>
          </cell>
          <cell r="ES475">
            <v>3962122</v>
          </cell>
          <cell r="EX475">
            <v>45391</v>
          </cell>
          <cell r="EY475">
            <v>4062168</v>
          </cell>
          <cell r="FS475" t="str">
            <v>●</v>
          </cell>
          <cell r="GG475">
            <v>45370</v>
          </cell>
          <cell r="GH475">
            <v>4062137</v>
          </cell>
          <cell r="RC475">
            <v>45428</v>
          </cell>
          <cell r="RD475">
            <v>0</v>
          </cell>
          <cell r="RE475">
            <v>45306</v>
          </cell>
          <cell r="RF475">
            <v>0</v>
          </cell>
          <cell r="RG475">
            <v>44941</v>
          </cell>
          <cell r="RH475">
            <v>0</v>
          </cell>
          <cell r="RI475">
            <v>45323</v>
          </cell>
          <cell r="RJ475">
            <v>0</v>
          </cell>
          <cell r="RK475">
            <v>45306</v>
          </cell>
          <cell r="RL475" t="str">
            <v>4062037</v>
          </cell>
          <cell r="RM475">
            <v>44941</v>
          </cell>
          <cell r="RN475" t="str">
            <v>4062039</v>
          </cell>
          <cell r="RO475">
            <v>45323</v>
          </cell>
          <cell r="RP475" t="str">
            <v>4062097</v>
          </cell>
          <cell r="RQ475">
            <v>45311</v>
          </cell>
          <cell r="RR475" t="str">
            <v>4062049</v>
          </cell>
          <cell r="RS475">
            <v>45377</v>
          </cell>
          <cell r="RT475">
            <v>4062163</v>
          </cell>
          <cell r="RU475">
            <v>0</v>
          </cell>
          <cell r="RV475">
            <v>0</v>
          </cell>
        </row>
        <row r="476">
          <cell r="A476">
            <v>467</v>
          </cell>
          <cell r="B476">
            <v>45413</v>
          </cell>
          <cell r="C476" t="str">
            <v>HRB1003ATC AAI</v>
          </cell>
          <cell r="D476" t="str">
            <v>ARC10073</v>
          </cell>
          <cell r="E476" t="str">
            <v>THRC1073</v>
          </cell>
          <cell r="F476" t="str">
            <v>米国</v>
          </cell>
          <cell r="G476" t="str">
            <v>AAI</v>
          </cell>
          <cell r="H476" t="str">
            <v>制御盤</v>
          </cell>
          <cell r="I476" t="str">
            <v>南陵</v>
          </cell>
          <cell r="J476" t="str">
            <v>KD</v>
          </cell>
          <cell r="K476">
            <v>45413</v>
          </cell>
          <cell r="L476">
            <v>1</v>
          </cell>
          <cell r="M476">
            <v>1</v>
          </cell>
          <cell r="N476">
            <v>45414</v>
          </cell>
          <cell r="O476">
            <v>1</v>
          </cell>
          <cell r="P476">
            <v>45419</v>
          </cell>
          <cell r="Q476">
            <v>1</v>
          </cell>
          <cell r="R476">
            <v>45421</v>
          </cell>
          <cell r="S476">
            <v>1</v>
          </cell>
          <cell r="T476">
            <v>45422</v>
          </cell>
          <cell r="U476">
            <v>45422</v>
          </cell>
          <cell r="V476">
            <v>45426</v>
          </cell>
          <cell r="W476">
            <v>45426</v>
          </cell>
          <cell r="X476">
            <v>1</v>
          </cell>
          <cell r="Y476" t="str">
            <v>5/18→4/23</v>
          </cell>
          <cell r="AA476">
            <v>45428</v>
          </cell>
          <cell r="AB476">
            <v>45429</v>
          </cell>
          <cell r="AC476" t="str">
            <v>45370</v>
          </cell>
          <cell r="AD476" t="str">
            <v>4062144</v>
          </cell>
          <cell r="AE476" t="str">
            <v>4062141</v>
          </cell>
          <cell r="AF476" t="str">
            <v>3962313</v>
          </cell>
          <cell r="AG476" t="str">
            <v>4062153</v>
          </cell>
          <cell r="CP476">
            <v>45370</v>
          </cell>
          <cell r="CQ476">
            <v>4062144</v>
          </cell>
          <cell r="CX476">
            <v>45370</v>
          </cell>
          <cell r="CY476">
            <v>4062141</v>
          </cell>
          <cell r="DP476">
            <v>45572</v>
          </cell>
          <cell r="DQ476">
            <v>3962313</v>
          </cell>
          <cell r="EB476">
            <v>45370</v>
          </cell>
          <cell r="EC476">
            <v>4062153</v>
          </cell>
          <cell r="EF476">
            <v>45370</v>
          </cell>
          <cell r="EG476">
            <v>4062138</v>
          </cell>
          <cell r="EM476">
            <v>45414</v>
          </cell>
          <cell r="ER476">
            <v>45031</v>
          </cell>
          <cell r="ES476">
            <v>3962122</v>
          </cell>
          <cell r="ET476">
            <v>45426</v>
          </cell>
          <cell r="EU476">
            <v>4062194</v>
          </cell>
          <cell r="EX476">
            <v>45391</v>
          </cell>
          <cell r="EY476">
            <v>4062168</v>
          </cell>
          <cell r="FH476">
            <v>45397</v>
          </cell>
          <cell r="FI476">
            <v>3962136</v>
          </cell>
          <cell r="FN476">
            <v>45366</v>
          </cell>
          <cell r="FO476">
            <v>3962139</v>
          </cell>
          <cell r="FV476">
            <v>45413</v>
          </cell>
          <cell r="FW476">
            <v>4062190</v>
          </cell>
          <cell r="GG476">
            <v>45370</v>
          </cell>
          <cell r="GH476">
            <v>4062137</v>
          </cell>
          <cell r="RC476">
            <v>45428</v>
          </cell>
          <cell r="RD476">
            <v>0</v>
          </cell>
          <cell r="RE476">
            <v>45370</v>
          </cell>
          <cell r="RF476">
            <v>45370</v>
          </cell>
          <cell r="RG476">
            <v>0</v>
          </cell>
          <cell r="RH476">
            <v>0</v>
          </cell>
          <cell r="RI476">
            <v>45572</v>
          </cell>
          <cell r="RJ476">
            <v>0</v>
          </cell>
          <cell r="RK476">
            <v>45370</v>
          </cell>
          <cell r="RL476" t="str">
            <v>4062144</v>
          </cell>
          <cell r="RM476">
            <v>45370</v>
          </cell>
          <cell r="RN476" t="str">
            <v>4062141</v>
          </cell>
          <cell r="RO476">
            <v>45572</v>
          </cell>
          <cell r="RP476" t="str">
            <v>3962313</v>
          </cell>
          <cell r="RQ476">
            <v>45370</v>
          </cell>
          <cell r="RR476" t="str">
            <v>4062153</v>
          </cell>
          <cell r="RS476">
            <v>45370</v>
          </cell>
          <cell r="RT476">
            <v>4062138</v>
          </cell>
          <cell r="RU476">
            <v>0</v>
          </cell>
          <cell r="RV476">
            <v>0</v>
          </cell>
        </row>
        <row r="477">
          <cell r="A477">
            <v>468</v>
          </cell>
          <cell r="B477">
            <v>45413</v>
          </cell>
          <cell r="C477" t="str">
            <v>HRB1003ATC AAI</v>
          </cell>
          <cell r="D477" t="str">
            <v>ARC10074</v>
          </cell>
          <cell r="E477" t="str">
            <v>THRC1074</v>
          </cell>
          <cell r="F477" t="str">
            <v>米国</v>
          </cell>
          <cell r="G477" t="str">
            <v>AAI</v>
          </cell>
          <cell r="H477" t="str">
            <v>制御盤</v>
          </cell>
          <cell r="I477" t="str">
            <v>南陵</v>
          </cell>
          <cell r="J477" t="str">
            <v>KD</v>
          </cell>
          <cell r="K477">
            <v>45413</v>
          </cell>
          <cell r="L477">
            <v>1</v>
          </cell>
          <cell r="M477">
            <v>1</v>
          </cell>
          <cell r="N477">
            <v>45414</v>
          </cell>
          <cell r="O477">
            <v>1</v>
          </cell>
          <cell r="P477">
            <v>45419</v>
          </cell>
          <cell r="Q477">
            <v>1</v>
          </cell>
          <cell r="R477">
            <v>45421</v>
          </cell>
          <cell r="S477">
            <v>1</v>
          </cell>
          <cell r="T477">
            <v>45422</v>
          </cell>
          <cell r="U477">
            <v>45422</v>
          </cell>
          <cell r="V477">
            <v>45426</v>
          </cell>
          <cell r="W477">
            <v>45426</v>
          </cell>
          <cell r="X477">
            <v>1</v>
          </cell>
          <cell r="Y477" t="str">
            <v>5/18→4/23</v>
          </cell>
          <cell r="AA477">
            <v>45428</v>
          </cell>
          <cell r="AB477">
            <v>45429</v>
          </cell>
          <cell r="AC477" t="str">
            <v>45370</v>
          </cell>
          <cell r="AD477" t="str">
            <v>4062144</v>
          </cell>
          <cell r="AE477" t="str">
            <v>4062141</v>
          </cell>
          <cell r="AF477" t="str">
            <v>3962313</v>
          </cell>
          <cell r="AG477" t="str">
            <v>4062153</v>
          </cell>
          <cell r="CP477">
            <v>45370</v>
          </cell>
          <cell r="CQ477">
            <v>4062144</v>
          </cell>
          <cell r="CX477">
            <v>45370</v>
          </cell>
          <cell r="CY477">
            <v>4062141</v>
          </cell>
          <cell r="DP477">
            <v>45572</v>
          </cell>
          <cell r="DQ477">
            <v>3962313</v>
          </cell>
          <cell r="EB477">
            <v>45370</v>
          </cell>
          <cell r="EC477">
            <v>4062153</v>
          </cell>
          <cell r="EF477">
            <v>45370</v>
          </cell>
          <cell r="EG477">
            <v>4062138</v>
          </cell>
          <cell r="EM477">
            <v>45414</v>
          </cell>
          <cell r="ER477">
            <v>45031</v>
          </cell>
          <cell r="ES477">
            <v>3962122</v>
          </cell>
          <cell r="ET477">
            <v>45426</v>
          </cell>
          <cell r="EU477">
            <v>4062194</v>
          </cell>
          <cell r="EX477">
            <v>45391</v>
          </cell>
          <cell r="EY477">
            <v>4062168</v>
          </cell>
          <cell r="FH477">
            <v>45397</v>
          </cell>
          <cell r="FI477">
            <v>3962136</v>
          </cell>
          <cell r="FN477">
            <v>45366</v>
          </cell>
          <cell r="FO477">
            <v>3962139</v>
          </cell>
          <cell r="FV477">
            <v>45413</v>
          </cell>
          <cell r="FW477">
            <v>4062190</v>
          </cell>
          <cell r="GG477">
            <v>45391</v>
          </cell>
          <cell r="GH477">
            <v>4062170</v>
          </cell>
          <cell r="RC477">
            <v>45428</v>
          </cell>
          <cell r="RD477">
            <v>0</v>
          </cell>
          <cell r="RE477">
            <v>45370</v>
          </cell>
          <cell r="RF477">
            <v>45370</v>
          </cell>
          <cell r="RG477">
            <v>0</v>
          </cell>
          <cell r="RH477">
            <v>0</v>
          </cell>
          <cell r="RI477">
            <v>45572</v>
          </cell>
          <cell r="RJ477">
            <v>0</v>
          </cell>
          <cell r="RK477">
            <v>45370</v>
          </cell>
          <cell r="RL477" t="str">
            <v>4062144</v>
          </cell>
          <cell r="RM477">
            <v>45370</v>
          </cell>
          <cell r="RN477" t="str">
            <v>4062141</v>
          </cell>
          <cell r="RO477">
            <v>45572</v>
          </cell>
          <cell r="RP477" t="str">
            <v>3962313</v>
          </cell>
          <cell r="RQ477">
            <v>45370</v>
          </cell>
          <cell r="RR477" t="str">
            <v>4062153</v>
          </cell>
          <cell r="RS477">
            <v>45370</v>
          </cell>
          <cell r="RT477">
            <v>4062138</v>
          </cell>
          <cell r="RU477">
            <v>0</v>
          </cell>
          <cell r="RV477">
            <v>0</v>
          </cell>
        </row>
        <row r="478">
          <cell r="A478">
            <v>469</v>
          </cell>
          <cell r="B478">
            <v>45444</v>
          </cell>
          <cell r="C478" t="str">
            <v>HRB8025 AAI</v>
          </cell>
          <cell r="D478" t="str">
            <v>ARB80221</v>
          </cell>
          <cell r="E478" t="str">
            <v>THRB8221</v>
          </cell>
          <cell r="F478" t="str">
            <v>米国</v>
          </cell>
          <cell r="G478" t="str">
            <v>AAI</v>
          </cell>
          <cell r="H478" t="str">
            <v>制御盤</v>
          </cell>
          <cell r="I478" t="str">
            <v>南陵</v>
          </cell>
          <cell r="J478" t="str">
            <v>KD</v>
          </cell>
          <cell r="K478">
            <v>45414</v>
          </cell>
          <cell r="L478">
            <v>1</v>
          </cell>
          <cell r="M478">
            <v>1</v>
          </cell>
          <cell r="N478">
            <v>45419</v>
          </cell>
          <cell r="O478">
            <v>1</v>
          </cell>
          <cell r="P478">
            <v>45420</v>
          </cell>
          <cell r="Q478">
            <v>1</v>
          </cell>
          <cell r="R478">
            <v>45421</v>
          </cell>
          <cell r="S478">
            <v>1</v>
          </cell>
          <cell r="T478">
            <v>45423</v>
          </cell>
          <cell r="U478">
            <v>45422</v>
          </cell>
          <cell r="V478">
            <v>45426</v>
          </cell>
          <cell r="W478">
            <v>45426</v>
          </cell>
          <cell r="X478">
            <v>1</v>
          </cell>
          <cell r="Y478" t="str">
            <v>6/8→5/7</v>
          </cell>
          <cell r="AA478">
            <v>45433</v>
          </cell>
          <cell r="AB478">
            <v>45434</v>
          </cell>
          <cell r="AC478" t="str">
            <v>45370</v>
          </cell>
          <cell r="AD478" t="str">
            <v>4062144</v>
          </cell>
          <cell r="AE478" t="str">
            <v>4062165</v>
          </cell>
          <cell r="AF478" t="str">
            <v>3962313</v>
          </cell>
          <cell r="AG478" t="str">
            <v>4062153</v>
          </cell>
          <cell r="CP478">
            <v>45370</v>
          </cell>
          <cell r="CQ478">
            <v>4062144</v>
          </cell>
          <cell r="CX478">
            <v>45391</v>
          </cell>
          <cell r="CY478">
            <v>4062165</v>
          </cell>
          <cell r="DP478">
            <v>45572</v>
          </cell>
          <cell r="DQ478">
            <v>3962313</v>
          </cell>
          <cell r="EB478">
            <v>45370</v>
          </cell>
          <cell r="EC478">
            <v>4062153</v>
          </cell>
          <cell r="EF478">
            <v>45391</v>
          </cell>
          <cell r="EG478">
            <v>4062166</v>
          </cell>
          <cell r="EM478">
            <v>45414</v>
          </cell>
          <cell r="EX478">
            <v>45391</v>
          </cell>
          <cell r="EY478">
            <v>4062168</v>
          </cell>
          <cell r="RC478">
            <v>45433</v>
          </cell>
          <cell r="RD478">
            <v>0</v>
          </cell>
          <cell r="RE478">
            <v>45370</v>
          </cell>
          <cell r="RF478">
            <v>45391</v>
          </cell>
          <cell r="RG478">
            <v>0</v>
          </cell>
          <cell r="RH478">
            <v>0</v>
          </cell>
          <cell r="RI478">
            <v>45572</v>
          </cell>
          <cell r="RJ478">
            <v>0</v>
          </cell>
          <cell r="RK478">
            <v>45370</v>
          </cell>
          <cell r="RL478" t="str">
            <v>4062144</v>
          </cell>
          <cell r="RM478">
            <v>45391</v>
          </cell>
          <cell r="RN478" t="str">
            <v>4062165</v>
          </cell>
          <cell r="RO478">
            <v>45572</v>
          </cell>
          <cell r="RP478" t="str">
            <v>3962313</v>
          </cell>
          <cell r="RQ478">
            <v>45370</v>
          </cell>
          <cell r="RR478" t="str">
            <v>4062153</v>
          </cell>
          <cell r="RS478">
            <v>45391</v>
          </cell>
          <cell r="RT478">
            <v>4062166</v>
          </cell>
          <cell r="RU478">
            <v>0</v>
          </cell>
          <cell r="RV478">
            <v>0</v>
          </cell>
        </row>
        <row r="479">
          <cell r="A479">
            <v>470</v>
          </cell>
          <cell r="B479">
            <v>45444</v>
          </cell>
          <cell r="C479" t="str">
            <v>HRB8025 AAI</v>
          </cell>
          <cell r="D479" t="str">
            <v>ARB80222</v>
          </cell>
          <cell r="E479" t="str">
            <v>THRB8222</v>
          </cell>
          <cell r="F479" t="str">
            <v>米国</v>
          </cell>
          <cell r="G479" t="str">
            <v>AAI</v>
          </cell>
          <cell r="H479" t="str">
            <v>制御盤</v>
          </cell>
          <cell r="I479" t="str">
            <v>南陵</v>
          </cell>
          <cell r="J479" t="str">
            <v>KD</v>
          </cell>
          <cell r="K479">
            <v>45414</v>
          </cell>
          <cell r="L479">
            <v>1</v>
          </cell>
          <cell r="M479">
            <v>1</v>
          </cell>
          <cell r="N479">
            <v>45419</v>
          </cell>
          <cell r="O479">
            <v>1</v>
          </cell>
          <cell r="P479">
            <v>45420</v>
          </cell>
          <cell r="Q479">
            <v>1</v>
          </cell>
          <cell r="R479">
            <v>45422</v>
          </cell>
          <cell r="S479">
            <v>1</v>
          </cell>
          <cell r="T479">
            <v>45423</v>
          </cell>
          <cell r="U479">
            <v>45422</v>
          </cell>
          <cell r="V479">
            <v>45427</v>
          </cell>
          <cell r="W479">
            <v>45426</v>
          </cell>
          <cell r="X479">
            <v>1</v>
          </cell>
          <cell r="Y479" t="str">
            <v>6/8→5/7</v>
          </cell>
          <cell r="AA479">
            <v>45433</v>
          </cell>
          <cell r="AB479">
            <v>45434</v>
          </cell>
          <cell r="AC479" t="str">
            <v>45370</v>
          </cell>
          <cell r="AD479" t="str">
            <v>4062144</v>
          </cell>
          <cell r="AE479" t="str">
            <v>4062165</v>
          </cell>
          <cell r="AF479" t="str">
            <v>3962313</v>
          </cell>
          <cell r="AG479" t="str">
            <v>4062153</v>
          </cell>
          <cell r="CP479">
            <v>45370</v>
          </cell>
          <cell r="CQ479">
            <v>4062144</v>
          </cell>
          <cell r="CX479">
            <v>45391</v>
          </cell>
          <cell r="CY479">
            <v>4062165</v>
          </cell>
          <cell r="DP479">
            <v>45572</v>
          </cell>
          <cell r="DQ479">
            <v>3962313</v>
          </cell>
          <cell r="EB479">
            <v>45370</v>
          </cell>
          <cell r="EC479">
            <v>4062153</v>
          </cell>
          <cell r="EF479">
            <v>45391</v>
          </cell>
          <cell r="EG479">
            <v>4062166</v>
          </cell>
          <cell r="EM479">
            <v>45414</v>
          </cell>
          <cell r="EX479">
            <v>45391</v>
          </cell>
          <cell r="EY479">
            <v>4062168</v>
          </cell>
          <cell r="HV479">
            <v>68</v>
          </cell>
          <cell r="HZ479">
            <v>11</v>
          </cell>
          <cell r="RB479" t="str">
            <v>⇐</v>
          </cell>
          <cell r="RC479">
            <v>45433</v>
          </cell>
          <cell r="RD479">
            <v>0</v>
          </cell>
          <cell r="RE479">
            <v>45370</v>
          </cell>
          <cell r="RF479">
            <v>45391</v>
          </cell>
          <cell r="RG479">
            <v>0</v>
          </cell>
          <cell r="RH479">
            <v>0</v>
          </cell>
          <cell r="RI479">
            <v>45572</v>
          </cell>
          <cell r="RJ479">
            <v>0</v>
          </cell>
          <cell r="RK479">
            <v>45370</v>
          </cell>
          <cell r="RL479" t="str">
            <v>4062144</v>
          </cell>
          <cell r="RM479">
            <v>45391</v>
          </cell>
          <cell r="RN479" t="str">
            <v>4062165</v>
          </cell>
          <cell r="RO479">
            <v>45572</v>
          </cell>
          <cell r="RP479" t="str">
            <v>3962313</v>
          </cell>
          <cell r="RQ479">
            <v>45370</v>
          </cell>
          <cell r="RR479" t="str">
            <v>4062153</v>
          </cell>
          <cell r="RS479">
            <v>45391</v>
          </cell>
          <cell r="RT479">
            <v>4062166</v>
          </cell>
          <cell r="RU479">
            <v>0</v>
          </cell>
          <cell r="RV479">
            <v>0</v>
          </cell>
        </row>
        <row r="480">
          <cell r="A480">
            <v>471</v>
          </cell>
          <cell r="B480">
            <v>45444</v>
          </cell>
          <cell r="C480" t="str">
            <v>HRB8025 AAI</v>
          </cell>
          <cell r="D480" t="str">
            <v>ARB80223</v>
          </cell>
          <cell r="E480" t="str">
            <v>THRB8223</v>
          </cell>
          <cell r="F480" t="str">
            <v>米国</v>
          </cell>
          <cell r="G480" t="str">
            <v>AAI</v>
          </cell>
          <cell r="H480" t="str">
            <v>制御盤</v>
          </cell>
          <cell r="I480" t="str">
            <v>南陵</v>
          </cell>
          <cell r="J480" t="str">
            <v>KD</v>
          </cell>
          <cell r="K480">
            <v>45419</v>
          </cell>
          <cell r="L480">
            <v>1</v>
          </cell>
          <cell r="M480">
            <v>1</v>
          </cell>
          <cell r="N480">
            <v>45419</v>
          </cell>
          <cell r="O480">
            <v>1</v>
          </cell>
          <cell r="P480">
            <v>45420</v>
          </cell>
          <cell r="Q480">
            <v>1</v>
          </cell>
          <cell r="R480">
            <v>45422</v>
          </cell>
          <cell r="S480">
            <v>1</v>
          </cell>
          <cell r="T480">
            <v>45423</v>
          </cell>
          <cell r="U480">
            <v>45423</v>
          </cell>
          <cell r="V480">
            <v>45427</v>
          </cell>
          <cell r="W480">
            <v>45427</v>
          </cell>
          <cell r="X480">
            <v>1</v>
          </cell>
          <cell r="Y480" t="str">
            <v>6/8→5/7</v>
          </cell>
          <cell r="AA480">
            <v>45433</v>
          </cell>
          <cell r="AB480">
            <v>45434</v>
          </cell>
          <cell r="AC480" t="str">
            <v>45370</v>
          </cell>
          <cell r="AD480" t="str">
            <v>4062144</v>
          </cell>
          <cell r="AE480" t="str">
            <v>4062165</v>
          </cell>
          <cell r="AF480" t="str">
            <v>3962313</v>
          </cell>
          <cell r="AG480" t="str">
            <v>4062153</v>
          </cell>
          <cell r="CP480">
            <v>45370</v>
          </cell>
          <cell r="CQ480">
            <v>4062144</v>
          </cell>
          <cell r="CX480">
            <v>45391</v>
          </cell>
          <cell r="CY480">
            <v>4062165</v>
          </cell>
          <cell r="DP480">
            <v>45572</v>
          </cell>
          <cell r="DQ480">
            <v>3962313</v>
          </cell>
          <cell r="EB480">
            <v>45370</v>
          </cell>
          <cell r="EC480">
            <v>4062153</v>
          </cell>
          <cell r="EF480">
            <v>45391</v>
          </cell>
          <cell r="EG480">
            <v>4062166</v>
          </cell>
          <cell r="EM480">
            <v>45414</v>
          </cell>
          <cell r="EX480">
            <v>45391</v>
          </cell>
          <cell r="EY480">
            <v>4062168</v>
          </cell>
          <cell r="HS480">
            <v>45419</v>
          </cell>
          <cell r="HT480">
            <v>1</v>
          </cell>
          <cell r="HV480">
            <v>67</v>
          </cell>
          <cell r="HZ480">
            <v>11</v>
          </cell>
          <cell r="ID480">
            <v>0</v>
          </cell>
          <cell r="RC480">
            <v>45433</v>
          </cell>
          <cell r="RD480">
            <v>0</v>
          </cell>
          <cell r="RE480">
            <v>45370</v>
          </cell>
          <cell r="RF480">
            <v>45391</v>
          </cell>
          <cell r="RG480">
            <v>0</v>
          </cell>
          <cell r="RH480">
            <v>0</v>
          </cell>
          <cell r="RI480">
            <v>45572</v>
          </cell>
          <cell r="RJ480">
            <v>0</v>
          </cell>
          <cell r="RK480">
            <v>45370</v>
          </cell>
          <cell r="RL480" t="str">
            <v>4062144</v>
          </cell>
          <cell r="RM480">
            <v>45391</v>
          </cell>
          <cell r="RN480" t="str">
            <v>4062165</v>
          </cell>
          <cell r="RO480">
            <v>45572</v>
          </cell>
          <cell r="RP480" t="str">
            <v>3962313</v>
          </cell>
          <cell r="RQ480">
            <v>45370</v>
          </cell>
          <cell r="RR480" t="str">
            <v>4062153</v>
          </cell>
          <cell r="RS480">
            <v>45391</v>
          </cell>
          <cell r="RT480">
            <v>4062166</v>
          </cell>
          <cell r="RU480">
            <v>0</v>
          </cell>
          <cell r="RV480">
            <v>0</v>
          </cell>
        </row>
        <row r="481">
          <cell r="A481">
            <v>472</v>
          </cell>
          <cell r="B481">
            <v>45444</v>
          </cell>
          <cell r="C481" t="str">
            <v>HRB8025 AAI</v>
          </cell>
          <cell r="D481" t="str">
            <v>ARB80224</v>
          </cell>
          <cell r="E481" t="str">
            <v>THRB8224</v>
          </cell>
          <cell r="F481" t="str">
            <v>米国</v>
          </cell>
          <cell r="G481" t="str">
            <v>AAI</v>
          </cell>
          <cell r="H481" t="str">
            <v>制御盤</v>
          </cell>
          <cell r="I481" t="str">
            <v>南陵</v>
          </cell>
          <cell r="J481" t="str">
            <v>KD</v>
          </cell>
          <cell r="K481">
            <v>45419</v>
          </cell>
          <cell r="L481">
            <v>1</v>
          </cell>
          <cell r="M481">
            <v>1</v>
          </cell>
          <cell r="N481">
            <v>45420</v>
          </cell>
          <cell r="O481">
            <v>1</v>
          </cell>
          <cell r="P481">
            <v>45421</v>
          </cell>
          <cell r="Q481">
            <v>1</v>
          </cell>
          <cell r="R481">
            <v>45422</v>
          </cell>
          <cell r="S481">
            <v>1</v>
          </cell>
          <cell r="T481">
            <v>45423</v>
          </cell>
          <cell r="U481">
            <v>45423</v>
          </cell>
          <cell r="V481">
            <v>45427</v>
          </cell>
          <cell r="W481">
            <v>45427</v>
          </cell>
          <cell r="X481">
            <v>1</v>
          </cell>
          <cell r="Y481" t="str">
            <v>6/8→5/7</v>
          </cell>
          <cell r="AA481">
            <v>45433</v>
          </cell>
          <cell r="AB481">
            <v>45434</v>
          </cell>
          <cell r="AC481" t="str">
            <v>45370</v>
          </cell>
          <cell r="AD481" t="str">
            <v>4062144</v>
          </cell>
          <cell r="AE481" t="str">
            <v>4062165</v>
          </cell>
          <cell r="AF481" t="str">
            <v>3962313</v>
          </cell>
          <cell r="AG481" t="str">
            <v>4062153</v>
          </cell>
          <cell r="CP481">
            <v>45370</v>
          </cell>
          <cell r="CQ481">
            <v>4062144</v>
          </cell>
          <cell r="CX481">
            <v>45391</v>
          </cell>
          <cell r="CY481">
            <v>4062165</v>
          </cell>
          <cell r="DP481">
            <v>45572</v>
          </cell>
          <cell r="DQ481">
            <v>3962313</v>
          </cell>
          <cell r="EB481">
            <v>45370</v>
          </cell>
          <cell r="EC481">
            <v>4062153</v>
          </cell>
          <cell r="EF481">
            <v>45391</v>
          </cell>
          <cell r="EG481">
            <v>4062166</v>
          </cell>
          <cell r="EM481">
            <v>45414</v>
          </cell>
          <cell r="EX481">
            <v>45391</v>
          </cell>
          <cell r="EY481">
            <v>4062168</v>
          </cell>
          <cell r="HS481">
            <v>45419</v>
          </cell>
          <cell r="HT481">
            <v>1</v>
          </cell>
          <cell r="HV481">
            <v>66</v>
          </cell>
          <cell r="HZ481">
            <v>11</v>
          </cell>
          <cell r="ID481">
            <v>0</v>
          </cell>
          <cell r="RC481">
            <v>45433</v>
          </cell>
          <cell r="RD481">
            <v>0</v>
          </cell>
          <cell r="RE481">
            <v>45370</v>
          </cell>
          <cell r="RF481">
            <v>45391</v>
          </cell>
          <cell r="RG481">
            <v>0</v>
          </cell>
          <cell r="RH481">
            <v>0</v>
          </cell>
          <cell r="RI481">
            <v>45572</v>
          </cell>
          <cell r="RJ481">
            <v>0</v>
          </cell>
          <cell r="RK481">
            <v>45370</v>
          </cell>
          <cell r="RL481" t="str">
            <v>4062144</v>
          </cell>
          <cell r="RM481">
            <v>45391</v>
          </cell>
          <cell r="RN481" t="str">
            <v>4062165</v>
          </cell>
          <cell r="RO481">
            <v>45572</v>
          </cell>
          <cell r="RP481" t="str">
            <v>3962313</v>
          </cell>
          <cell r="RQ481">
            <v>45370</v>
          </cell>
          <cell r="RR481" t="str">
            <v>4062153</v>
          </cell>
          <cell r="RS481">
            <v>45391</v>
          </cell>
          <cell r="RT481">
            <v>4062166</v>
          </cell>
          <cell r="RU481">
            <v>0</v>
          </cell>
          <cell r="RV481">
            <v>0</v>
          </cell>
        </row>
        <row r="482">
          <cell r="A482">
            <v>473</v>
          </cell>
          <cell r="B482">
            <v>45444</v>
          </cell>
          <cell r="C482" t="str">
            <v>HRB8025 AAI</v>
          </cell>
          <cell r="D482" t="str">
            <v>ARB80225</v>
          </cell>
          <cell r="E482" t="str">
            <v>THRB8225</v>
          </cell>
          <cell r="F482" t="str">
            <v>米国</v>
          </cell>
          <cell r="G482" t="str">
            <v>AAI</v>
          </cell>
          <cell r="H482" t="str">
            <v>制御盤</v>
          </cell>
          <cell r="I482" t="str">
            <v>南陵</v>
          </cell>
          <cell r="J482" t="str">
            <v>KD</v>
          </cell>
          <cell r="K482">
            <v>45419</v>
          </cell>
          <cell r="L482">
            <v>1</v>
          </cell>
          <cell r="M482">
            <v>1</v>
          </cell>
          <cell r="N482">
            <v>45420</v>
          </cell>
          <cell r="O482">
            <v>1</v>
          </cell>
          <cell r="P482">
            <v>45421</v>
          </cell>
          <cell r="Q482">
            <v>1</v>
          </cell>
          <cell r="R482">
            <v>45423</v>
          </cell>
          <cell r="S482">
            <v>1</v>
          </cell>
          <cell r="T482">
            <v>45423</v>
          </cell>
          <cell r="U482">
            <v>45423</v>
          </cell>
          <cell r="V482">
            <v>45428</v>
          </cell>
          <cell r="W482">
            <v>45427</v>
          </cell>
          <cell r="X482">
            <v>1</v>
          </cell>
          <cell r="Y482" t="str">
            <v>6/8→5/9</v>
          </cell>
          <cell r="AA482">
            <v>45433</v>
          </cell>
          <cell r="AB482">
            <v>45434</v>
          </cell>
          <cell r="AC482" t="str">
            <v>45370</v>
          </cell>
          <cell r="AD482" t="str">
            <v>4062144</v>
          </cell>
          <cell r="AE482" t="str">
            <v>4062165</v>
          </cell>
          <cell r="AF482" t="str">
            <v>3962313</v>
          </cell>
          <cell r="AG482" t="str">
            <v>4062153</v>
          </cell>
          <cell r="CP482">
            <v>45370</v>
          </cell>
          <cell r="CQ482">
            <v>4062144</v>
          </cell>
          <cell r="CX482">
            <v>45391</v>
          </cell>
          <cell r="CY482">
            <v>4062165</v>
          </cell>
          <cell r="DP482">
            <v>45572</v>
          </cell>
          <cell r="DQ482">
            <v>3962313</v>
          </cell>
          <cell r="EB482">
            <v>45370</v>
          </cell>
          <cell r="EC482">
            <v>4062153</v>
          </cell>
          <cell r="EF482">
            <v>45391</v>
          </cell>
          <cell r="EG482">
            <v>4062166</v>
          </cell>
          <cell r="EM482">
            <v>45414</v>
          </cell>
          <cell r="EX482">
            <v>45391</v>
          </cell>
          <cell r="EY482">
            <v>4062168</v>
          </cell>
          <cell r="HS482">
            <v>45419</v>
          </cell>
          <cell r="HT482">
            <v>1</v>
          </cell>
          <cell r="HV482">
            <v>65</v>
          </cell>
          <cell r="HZ482">
            <v>11</v>
          </cell>
          <cell r="ID482">
            <v>0</v>
          </cell>
          <cell r="RC482">
            <v>45433</v>
          </cell>
          <cell r="RD482">
            <v>0</v>
          </cell>
          <cell r="RE482">
            <v>45370</v>
          </cell>
          <cell r="RF482">
            <v>45391</v>
          </cell>
          <cell r="RG482">
            <v>0</v>
          </cell>
          <cell r="RH482">
            <v>0</v>
          </cell>
          <cell r="RI482">
            <v>45572</v>
          </cell>
          <cell r="RJ482">
            <v>0</v>
          </cell>
          <cell r="RK482">
            <v>45370</v>
          </cell>
          <cell r="RL482" t="str">
            <v>4062144</v>
          </cell>
          <cell r="RM482">
            <v>45391</v>
          </cell>
          <cell r="RN482" t="str">
            <v>4062165</v>
          </cell>
          <cell r="RO482">
            <v>45572</v>
          </cell>
          <cell r="RP482" t="str">
            <v>3962313</v>
          </cell>
          <cell r="RQ482">
            <v>45370</v>
          </cell>
          <cell r="RR482" t="str">
            <v>4062153</v>
          </cell>
          <cell r="RS482">
            <v>45391</v>
          </cell>
          <cell r="RT482">
            <v>4062166</v>
          </cell>
          <cell r="RU482">
            <v>0</v>
          </cell>
          <cell r="RV482">
            <v>0</v>
          </cell>
        </row>
        <row r="483">
          <cell r="A483">
            <v>474</v>
          </cell>
          <cell r="B483">
            <v>45444</v>
          </cell>
          <cell r="C483" t="str">
            <v>HRB8025 AAI</v>
          </cell>
          <cell r="D483" t="str">
            <v>ARB80226</v>
          </cell>
          <cell r="E483" t="str">
            <v>THRB8226</v>
          </cell>
          <cell r="F483" t="str">
            <v>米国</v>
          </cell>
          <cell r="G483" t="str">
            <v>AAI</v>
          </cell>
          <cell r="H483" t="str">
            <v>制御盤</v>
          </cell>
          <cell r="I483" t="str">
            <v>南陵</v>
          </cell>
          <cell r="J483" t="str">
            <v>KD</v>
          </cell>
          <cell r="K483">
            <v>45420</v>
          </cell>
          <cell r="L483">
            <v>1</v>
          </cell>
          <cell r="M483">
            <v>1</v>
          </cell>
          <cell r="N483">
            <v>45420</v>
          </cell>
          <cell r="O483">
            <v>1</v>
          </cell>
          <cell r="P483">
            <v>45421</v>
          </cell>
          <cell r="Q483">
            <v>1</v>
          </cell>
          <cell r="R483">
            <v>45426</v>
          </cell>
          <cell r="S483">
            <v>1</v>
          </cell>
          <cell r="T483">
            <v>45426</v>
          </cell>
          <cell r="U483">
            <v>45426</v>
          </cell>
          <cell r="V483">
            <v>45428</v>
          </cell>
          <cell r="W483">
            <v>45427</v>
          </cell>
          <cell r="X483">
            <v>1</v>
          </cell>
          <cell r="Y483" t="str">
            <v>6/8→5/9</v>
          </cell>
          <cell r="AA483">
            <v>45433</v>
          </cell>
          <cell r="AB483">
            <v>45434</v>
          </cell>
          <cell r="AC483" t="str">
            <v>45370</v>
          </cell>
          <cell r="AD483" t="str">
            <v>4062144</v>
          </cell>
          <cell r="AE483" t="str">
            <v>4062165</v>
          </cell>
          <cell r="AF483" t="str">
            <v>3962313</v>
          </cell>
          <cell r="AG483" t="str">
            <v>4062153</v>
          </cell>
          <cell r="CP483">
            <v>45370</v>
          </cell>
          <cell r="CQ483">
            <v>4062144</v>
          </cell>
          <cell r="CX483">
            <v>45391</v>
          </cell>
          <cell r="CY483">
            <v>4062165</v>
          </cell>
          <cell r="DP483">
            <v>45572</v>
          </cell>
          <cell r="DQ483">
            <v>3962313</v>
          </cell>
          <cell r="EB483">
            <v>45370</v>
          </cell>
          <cell r="EC483">
            <v>4062153</v>
          </cell>
          <cell r="EF483">
            <v>45391</v>
          </cell>
          <cell r="EG483">
            <v>4062166</v>
          </cell>
          <cell r="EM483">
            <v>45414</v>
          </cell>
          <cell r="EX483">
            <v>45391</v>
          </cell>
          <cell r="EY483">
            <v>4062168</v>
          </cell>
          <cell r="HS483">
            <v>45420</v>
          </cell>
          <cell r="HT483">
            <v>1</v>
          </cell>
          <cell r="HV483">
            <v>64</v>
          </cell>
          <cell r="HZ483">
            <v>11</v>
          </cell>
          <cell r="ID483">
            <v>0</v>
          </cell>
          <cell r="RC483">
            <v>45433</v>
          </cell>
          <cell r="RD483">
            <v>0</v>
          </cell>
          <cell r="RE483">
            <v>45370</v>
          </cell>
          <cell r="RF483">
            <v>45391</v>
          </cell>
          <cell r="RG483">
            <v>0</v>
          </cell>
          <cell r="RH483">
            <v>0</v>
          </cell>
          <cell r="RI483">
            <v>45572</v>
          </cell>
          <cell r="RJ483">
            <v>0</v>
          </cell>
          <cell r="RK483">
            <v>45370</v>
          </cell>
          <cell r="RL483" t="str">
            <v>4062144</v>
          </cell>
          <cell r="RM483">
            <v>45391</v>
          </cell>
          <cell r="RN483" t="str">
            <v>4062165</v>
          </cell>
          <cell r="RO483">
            <v>45572</v>
          </cell>
          <cell r="RP483" t="str">
            <v>3962313</v>
          </cell>
          <cell r="RQ483">
            <v>45370</v>
          </cell>
          <cell r="RR483" t="str">
            <v>4062153</v>
          </cell>
          <cell r="RS483">
            <v>45391</v>
          </cell>
          <cell r="RT483">
            <v>4062166</v>
          </cell>
          <cell r="RU483">
            <v>0</v>
          </cell>
          <cell r="RV483">
            <v>0</v>
          </cell>
        </row>
        <row r="484">
          <cell r="A484">
            <v>475</v>
          </cell>
          <cell r="B484">
            <v>45444</v>
          </cell>
          <cell r="C484" t="str">
            <v>HRB8025 AAI</v>
          </cell>
          <cell r="D484" t="str">
            <v>ARB80227</v>
          </cell>
          <cell r="E484" t="str">
            <v>THRB8227</v>
          </cell>
          <cell r="F484" t="str">
            <v>米国</v>
          </cell>
          <cell r="G484" t="str">
            <v>AAI</v>
          </cell>
          <cell r="H484" t="str">
            <v>制御盤</v>
          </cell>
          <cell r="I484" t="str">
            <v>南陵</v>
          </cell>
          <cell r="J484" t="str">
            <v>KD</v>
          </cell>
          <cell r="K484">
            <v>45420</v>
          </cell>
          <cell r="L484">
            <v>1</v>
          </cell>
          <cell r="M484">
            <v>1</v>
          </cell>
          <cell r="N484">
            <v>45421</v>
          </cell>
          <cell r="O484">
            <v>1</v>
          </cell>
          <cell r="P484">
            <v>45422</v>
          </cell>
          <cell r="Q484">
            <v>1</v>
          </cell>
          <cell r="R484">
            <v>45426</v>
          </cell>
          <cell r="S484">
            <v>1</v>
          </cell>
          <cell r="T484">
            <v>45426</v>
          </cell>
          <cell r="U484">
            <v>45426</v>
          </cell>
          <cell r="V484">
            <v>45428</v>
          </cell>
          <cell r="W484">
            <v>45427</v>
          </cell>
          <cell r="X484">
            <v>1</v>
          </cell>
          <cell r="Y484" t="str">
            <v>6/8→5/9</v>
          </cell>
          <cell r="AA484">
            <v>45433</v>
          </cell>
          <cell r="AB484">
            <v>45434</v>
          </cell>
          <cell r="AC484" t="str">
            <v>45370</v>
          </cell>
          <cell r="AD484" t="str">
            <v>4062144</v>
          </cell>
          <cell r="AE484" t="str">
            <v>4062165</v>
          </cell>
          <cell r="AF484" t="str">
            <v>3962313</v>
          </cell>
          <cell r="AG484" t="str">
            <v>4062153</v>
          </cell>
          <cell r="CP484">
            <v>45370</v>
          </cell>
          <cell r="CQ484">
            <v>4062144</v>
          </cell>
          <cell r="CX484">
            <v>45391</v>
          </cell>
          <cell r="CY484">
            <v>4062165</v>
          </cell>
          <cell r="DP484">
            <v>45572</v>
          </cell>
          <cell r="DQ484">
            <v>3962313</v>
          </cell>
          <cell r="EB484">
            <v>45370</v>
          </cell>
          <cell r="EC484">
            <v>4062153</v>
          </cell>
          <cell r="EF484">
            <v>45391</v>
          </cell>
          <cell r="EG484">
            <v>4062166</v>
          </cell>
          <cell r="EM484">
            <v>45414</v>
          </cell>
          <cell r="EX484">
            <v>45391</v>
          </cell>
          <cell r="EY484">
            <v>4062168</v>
          </cell>
          <cell r="HS484">
            <v>45420</v>
          </cell>
          <cell r="HT484">
            <v>1</v>
          </cell>
          <cell r="HV484">
            <v>63</v>
          </cell>
          <cell r="HZ484">
            <v>11</v>
          </cell>
          <cell r="ID484">
            <v>0</v>
          </cell>
          <cell r="RC484">
            <v>45433</v>
          </cell>
          <cell r="RD484">
            <v>0</v>
          </cell>
          <cell r="RE484">
            <v>45370</v>
          </cell>
          <cell r="RF484">
            <v>45391</v>
          </cell>
          <cell r="RG484">
            <v>0</v>
          </cell>
          <cell r="RH484">
            <v>0</v>
          </cell>
          <cell r="RI484">
            <v>45572</v>
          </cell>
          <cell r="RJ484">
            <v>0</v>
          </cell>
          <cell r="RK484">
            <v>45370</v>
          </cell>
          <cell r="RL484" t="str">
            <v>4062144</v>
          </cell>
          <cell r="RM484">
            <v>45391</v>
          </cell>
          <cell r="RN484" t="str">
            <v>4062165</v>
          </cell>
          <cell r="RO484">
            <v>45572</v>
          </cell>
          <cell r="RP484" t="str">
            <v>3962313</v>
          </cell>
          <cell r="RQ484">
            <v>45370</v>
          </cell>
          <cell r="RR484" t="str">
            <v>4062153</v>
          </cell>
          <cell r="RS484">
            <v>45391</v>
          </cell>
          <cell r="RT484">
            <v>4062166</v>
          </cell>
          <cell r="RU484">
            <v>0</v>
          </cell>
          <cell r="RV484">
            <v>0</v>
          </cell>
        </row>
        <row r="485">
          <cell r="A485">
            <v>476</v>
          </cell>
          <cell r="B485">
            <v>45444</v>
          </cell>
          <cell r="C485" t="str">
            <v>HRB8025 AAI</v>
          </cell>
          <cell r="D485" t="str">
            <v>ARB80228</v>
          </cell>
          <cell r="E485" t="str">
            <v>THRB8228</v>
          </cell>
          <cell r="F485" t="str">
            <v>米国</v>
          </cell>
          <cell r="G485" t="str">
            <v>AAI</v>
          </cell>
          <cell r="H485" t="str">
            <v>制御盤</v>
          </cell>
          <cell r="I485" t="str">
            <v>南陵</v>
          </cell>
          <cell r="J485" t="str">
            <v>KD</v>
          </cell>
          <cell r="K485">
            <v>45420</v>
          </cell>
          <cell r="L485">
            <v>1</v>
          </cell>
          <cell r="M485">
            <v>1</v>
          </cell>
          <cell r="N485">
            <v>45421</v>
          </cell>
          <cell r="O485">
            <v>1</v>
          </cell>
          <cell r="P485">
            <v>45422</v>
          </cell>
          <cell r="Q485">
            <v>1</v>
          </cell>
          <cell r="R485">
            <v>45426</v>
          </cell>
          <cell r="S485">
            <v>1</v>
          </cell>
          <cell r="T485">
            <v>45426</v>
          </cell>
          <cell r="U485">
            <v>45426</v>
          </cell>
          <cell r="V485">
            <v>45429</v>
          </cell>
          <cell r="W485">
            <v>45428</v>
          </cell>
          <cell r="X485">
            <v>1</v>
          </cell>
          <cell r="Y485" t="str">
            <v>6/8→5/9</v>
          </cell>
          <cell r="AA485">
            <v>45433</v>
          </cell>
          <cell r="AB485">
            <v>45434</v>
          </cell>
          <cell r="AC485" t="str">
            <v>45370</v>
          </cell>
          <cell r="AD485" t="str">
            <v>4062144</v>
          </cell>
          <cell r="AE485" t="str">
            <v>4062165</v>
          </cell>
          <cell r="AF485" t="str">
            <v>3962313</v>
          </cell>
          <cell r="AG485" t="str">
            <v>4062184</v>
          </cell>
          <cell r="CP485">
            <v>45370</v>
          </cell>
          <cell r="CQ485">
            <v>4062144</v>
          </cell>
          <cell r="CX485">
            <v>45391</v>
          </cell>
          <cell r="CY485">
            <v>4062165</v>
          </cell>
          <cell r="DP485">
            <v>45572</v>
          </cell>
          <cell r="DQ485">
            <v>3962313</v>
          </cell>
          <cell r="EB485">
            <v>45419</v>
          </cell>
          <cell r="EC485">
            <v>4062184</v>
          </cell>
          <cell r="EF485">
            <v>45391</v>
          </cell>
          <cell r="EG485">
            <v>4062166</v>
          </cell>
          <cell r="EM485">
            <v>45414</v>
          </cell>
          <cell r="EX485">
            <v>45391</v>
          </cell>
          <cell r="EY485">
            <v>4062168</v>
          </cell>
          <cell r="HS485">
            <v>45420</v>
          </cell>
          <cell r="HT485">
            <v>1</v>
          </cell>
          <cell r="HV485">
            <v>62</v>
          </cell>
          <cell r="HZ485">
            <v>11</v>
          </cell>
          <cell r="ID485">
            <v>0</v>
          </cell>
          <cell r="RC485">
            <v>45433</v>
          </cell>
          <cell r="RD485">
            <v>0</v>
          </cell>
          <cell r="RE485">
            <v>45370</v>
          </cell>
          <cell r="RF485">
            <v>45391</v>
          </cell>
          <cell r="RG485">
            <v>0</v>
          </cell>
          <cell r="RH485">
            <v>0</v>
          </cell>
          <cell r="RI485">
            <v>45572</v>
          </cell>
          <cell r="RJ485">
            <v>0</v>
          </cell>
          <cell r="RK485">
            <v>45370</v>
          </cell>
          <cell r="RL485" t="str">
            <v>4062144</v>
          </cell>
          <cell r="RM485">
            <v>45391</v>
          </cell>
          <cell r="RN485" t="str">
            <v>4062165</v>
          </cell>
          <cell r="RO485">
            <v>45572</v>
          </cell>
          <cell r="RP485" t="str">
            <v>3962313</v>
          </cell>
          <cell r="RQ485">
            <v>45419</v>
          </cell>
          <cell r="RR485" t="str">
            <v>4062184</v>
          </cell>
          <cell r="RS485">
            <v>45391</v>
          </cell>
          <cell r="RT485">
            <v>4062166</v>
          </cell>
          <cell r="RU485">
            <v>0</v>
          </cell>
          <cell r="RV485">
            <v>0</v>
          </cell>
        </row>
        <row r="486">
          <cell r="A486">
            <v>477</v>
          </cell>
          <cell r="B486">
            <v>45444</v>
          </cell>
          <cell r="C486" t="str">
            <v>HRB1003.EXP</v>
          </cell>
          <cell r="D486">
            <v>10035261</v>
          </cell>
          <cell r="E486" t="str">
            <v>BDH0198</v>
          </cell>
          <cell r="F486" t="str">
            <v>インド</v>
          </cell>
          <cell r="G486" t="str">
            <v>Ａｍａｄａ　（Ｉｎｄｉａ）　Ｐｖｔ．　Ｌ</v>
          </cell>
          <cell r="H486" t="str">
            <v>制御盤</v>
          </cell>
          <cell r="I486" t="str">
            <v>南陵</v>
          </cell>
          <cell r="J486" t="str">
            <v>土岐</v>
          </cell>
          <cell r="K486">
            <v>45421</v>
          </cell>
          <cell r="L486">
            <v>1</v>
          </cell>
          <cell r="M486">
            <v>1</v>
          </cell>
          <cell r="N486">
            <v>45421</v>
          </cell>
          <cell r="O486">
            <v>1</v>
          </cell>
          <cell r="P486">
            <v>45423</v>
          </cell>
          <cell r="Q486">
            <v>1</v>
          </cell>
          <cell r="R486">
            <v>45427</v>
          </cell>
          <cell r="S486">
            <v>1</v>
          </cell>
          <cell r="T486">
            <v>45427</v>
          </cell>
          <cell r="U486">
            <v>45426</v>
          </cell>
          <cell r="V486">
            <v>45429</v>
          </cell>
          <cell r="W486">
            <v>45428</v>
          </cell>
          <cell r="X486">
            <v>1</v>
          </cell>
          <cell r="Y486">
            <v>45437</v>
          </cell>
          <cell r="AA486">
            <v>45433</v>
          </cell>
          <cell r="AB486">
            <v>45434</v>
          </cell>
          <cell r="AC486" t="str">
            <v>45370</v>
          </cell>
          <cell r="AD486" t="str">
            <v>4062144</v>
          </cell>
          <cell r="AE486" t="str">
            <v>4062165</v>
          </cell>
          <cell r="AF486" t="str">
            <v>3962313</v>
          </cell>
          <cell r="AG486" t="str">
            <v>4062153</v>
          </cell>
          <cell r="CP486">
            <v>45370</v>
          </cell>
          <cell r="CQ486">
            <v>4062144</v>
          </cell>
          <cell r="CX486">
            <v>45391</v>
          </cell>
          <cell r="CY486">
            <v>4062165</v>
          </cell>
          <cell r="DP486">
            <v>45572</v>
          </cell>
          <cell r="DQ486">
            <v>3962313</v>
          </cell>
          <cell r="EB486">
            <v>45370</v>
          </cell>
          <cell r="EC486">
            <v>4062153</v>
          </cell>
          <cell r="EF486">
            <v>45370</v>
          </cell>
          <cell r="EG486">
            <v>4062138</v>
          </cell>
          <cell r="EM486">
            <v>45414</v>
          </cell>
          <cell r="EZ486">
            <v>45370</v>
          </cell>
          <cell r="FA486">
            <v>4062139</v>
          </cell>
          <cell r="HS486">
            <v>45421</v>
          </cell>
          <cell r="HT486">
            <v>1</v>
          </cell>
          <cell r="HV486">
            <v>61</v>
          </cell>
          <cell r="HZ486">
            <v>11</v>
          </cell>
          <cell r="ID486">
            <v>0</v>
          </cell>
          <cell r="RC486">
            <v>45433</v>
          </cell>
          <cell r="RD486">
            <v>0</v>
          </cell>
          <cell r="RE486">
            <v>45370</v>
          </cell>
          <cell r="RF486">
            <v>45391</v>
          </cell>
          <cell r="RG486">
            <v>0</v>
          </cell>
          <cell r="RH486">
            <v>0</v>
          </cell>
          <cell r="RI486">
            <v>45572</v>
          </cell>
          <cell r="RJ486">
            <v>0</v>
          </cell>
          <cell r="RK486">
            <v>45370</v>
          </cell>
          <cell r="RL486" t="str">
            <v>4062144</v>
          </cell>
          <cell r="RM486">
            <v>45391</v>
          </cell>
          <cell r="RN486" t="str">
            <v>4062165</v>
          </cell>
          <cell r="RO486">
            <v>45572</v>
          </cell>
          <cell r="RP486" t="str">
            <v>3962313</v>
          </cell>
          <cell r="RQ486">
            <v>45370</v>
          </cell>
          <cell r="RR486" t="str">
            <v>4062153</v>
          </cell>
          <cell r="RS486">
            <v>45370</v>
          </cell>
          <cell r="RT486">
            <v>4062138</v>
          </cell>
          <cell r="RU486">
            <v>0</v>
          </cell>
          <cell r="RV486">
            <v>0</v>
          </cell>
        </row>
        <row r="487">
          <cell r="A487">
            <v>478</v>
          </cell>
          <cell r="B487">
            <v>45444</v>
          </cell>
          <cell r="C487" t="str">
            <v>HRB5020</v>
          </cell>
          <cell r="D487">
            <v>50205121</v>
          </cell>
          <cell r="E487">
            <v>460477</v>
          </cell>
          <cell r="F487" t="str">
            <v>日本</v>
          </cell>
          <cell r="G487" t="str">
            <v>岐工エンジニアリング（有）</v>
          </cell>
          <cell r="H487" t="str">
            <v>制御盤</v>
          </cell>
          <cell r="I487" t="str">
            <v>南陵</v>
          </cell>
          <cell r="J487" t="str">
            <v>土岐</v>
          </cell>
          <cell r="K487">
            <v>45421</v>
          </cell>
          <cell r="L487">
            <v>1</v>
          </cell>
          <cell r="M487">
            <v>1</v>
          </cell>
          <cell r="N487">
            <v>45422</v>
          </cell>
          <cell r="O487">
            <v>1</v>
          </cell>
          <cell r="P487">
            <v>45426</v>
          </cell>
          <cell r="Q487">
            <v>1</v>
          </cell>
          <cell r="R487">
            <v>45427</v>
          </cell>
          <cell r="S487">
            <v>1</v>
          </cell>
          <cell r="T487">
            <v>45427</v>
          </cell>
          <cell r="U487">
            <v>45426</v>
          </cell>
          <cell r="V487">
            <v>45429</v>
          </cell>
          <cell r="W487">
            <v>45428</v>
          </cell>
          <cell r="X487">
            <v>1</v>
          </cell>
          <cell r="Y487">
            <v>45458</v>
          </cell>
          <cell r="AA487">
            <v>45433</v>
          </cell>
          <cell r="AB487">
            <v>45434</v>
          </cell>
          <cell r="AC487" t="str">
            <v>45176</v>
          </cell>
          <cell r="AD487" t="str">
            <v>3962275</v>
          </cell>
          <cell r="AE487" t="str">
            <v>4062165</v>
          </cell>
          <cell r="AF487" t="str">
            <v>3962308</v>
          </cell>
          <cell r="AG487" t="str">
            <v>4062126</v>
          </cell>
          <cell r="CD487">
            <v>45176</v>
          </cell>
          <cell r="CE487" t="str">
            <v>3962275</v>
          </cell>
          <cell r="CX487">
            <v>45391</v>
          </cell>
          <cell r="CY487">
            <v>4062165</v>
          </cell>
          <cell r="DD487">
            <v>45206</v>
          </cell>
          <cell r="DE487">
            <v>3962308</v>
          </cell>
          <cell r="DV487">
            <v>45356</v>
          </cell>
          <cell r="DW487">
            <v>4062126</v>
          </cell>
          <cell r="EF487">
            <v>45370</v>
          </cell>
          <cell r="EG487">
            <v>4062138</v>
          </cell>
          <cell r="EM487">
            <v>45414</v>
          </cell>
          <cell r="EZ487">
            <v>45370</v>
          </cell>
          <cell r="FA487">
            <v>4062139</v>
          </cell>
          <cell r="HS487">
            <v>45421</v>
          </cell>
          <cell r="HT487">
            <v>1</v>
          </cell>
          <cell r="HV487">
            <v>60</v>
          </cell>
          <cell r="HZ487">
            <v>11</v>
          </cell>
          <cell r="ID487">
            <v>0</v>
          </cell>
          <cell r="RC487">
            <v>45433</v>
          </cell>
          <cell r="RD487">
            <v>45176</v>
          </cell>
          <cell r="RE487">
            <v>0</v>
          </cell>
          <cell r="RF487">
            <v>45391</v>
          </cell>
          <cell r="RG487">
            <v>0</v>
          </cell>
          <cell r="RH487">
            <v>45206</v>
          </cell>
          <cell r="RI487">
            <v>0</v>
          </cell>
          <cell r="RJ487">
            <v>0</v>
          </cell>
          <cell r="RK487">
            <v>45176</v>
          </cell>
          <cell r="RL487" t="str">
            <v>3962275</v>
          </cell>
          <cell r="RM487">
            <v>45391</v>
          </cell>
          <cell r="RN487" t="str">
            <v>4062165</v>
          </cell>
          <cell r="RO487">
            <v>45206</v>
          </cell>
          <cell r="RP487" t="str">
            <v>3962308</v>
          </cell>
          <cell r="RQ487">
            <v>45356</v>
          </cell>
          <cell r="RR487" t="str">
            <v>4062126</v>
          </cell>
          <cell r="RS487">
            <v>45370</v>
          </cell>
          <cell r="RT487">
            <v>4062138</v>
          </cell>
          <cell r="RU487">
            <v>0</v>
          </cell>
          <cell r="RV487">
            <v>0</v>
          </cell>
        </row>
        <row r="488">
          <cell r="A488">
            <v>479</v>
          </cell>
          <cell r="B488">
            <v>45444</v>
          </cell>
          <cell r="C488" t="str">
            <v>HRB8025</v>
          </cell>
          <cell r="D488">
            <v>80255371</v>
          </cell>
          <cell r="E488">
            <v>438233</v>
          </cell>
          <cell r="F488" t="str">
            <v>日本</v>
          </cell>
          <cell r="G488" t="str">
            <v>（株）アマダベンディングＳ部</v>
          </cell>
          <cell r="H488" t="str">
            <v>制御盤</v>
          </cell>
          <cell r="I488" t="str">
            <v>南陵</v>
          </cell>
          <cell r="J488" t="str">
            <v>土岐</v>
          </cell>
          <cell r="K488">
            <v>45422</v>
          </cell>
          <cell r="L488">
            <v>1</v>
          </cell>
          <cell r="M488">
            <v>1</v>
          </cell>
          <cell r="N488">
            <v>45423</v>
          </cell>
          <cell r="O488">
            <v>1</v>
          </cell>
          <cell r="P488">
            <v>45426</v>
          </cell>
          <cell r="Q488">
            <v>1</v>
          </cell>
          <cell r="R488">
            <v>45427</v>
          </cell>
          <cell r="S488">
            <v>1</v>
          </cell>
          <cell r="T488">
            <v>45427</v>
          </cell>
          <cell r="U488">
            <v>45427</v>
          </cell>
          <cell r="V488">
            <v>45430</v>
          </cell>
          <cell r="W488">
            <v>45429</v>
          </cell>
          <cell r="X488">
            <v>1</v>
          </cell>
          <cell r="Y488">
            <v>45435</v>
          </cell>
          <cell r="AA488">
            <v>45433</v>
          </cell>
          <cell r="AB488">
            <v>45434</v>
          </cell>
          <cell r="AC488" t="str">
            <v>45356</v>
          </cell>
          <cell r="AD488" t="str">
            <v>4062124</v>
          </cell>
          <cell r="AE488" t="str">
            <v>4062165</v>
          </cell>
          <cell r="AF488" t="str">
            <v>4062125</v>
          </cell>
          <cell r="AG488" t="str">
            <v>4062126</v>
          </cell>
          <cell r="CF488">
            <v>45356</v>
          </cell>
          <cell r="CG488">
            <v>4062124</v>
          </cell>
          <cell r="CX488">
            <v>45391</v>
          </cell>
          <cell r="CY488">
            <v>4062165</v>
          </cell>
          <cell r="DF488">
            <v>45356</v>
          </cell>
          <cell r="DG488">
            <v>4062125</v>
          </cell>
          <cell r="DV488">
            <v>45356</v>
          </cell>
          <cell r="DW488">
            <v>4062126</v>
          </cell>
          <cell r="EF488">
            <v>45370</v>
          </cell>
          <cell r="EG488">
            <v>4062138</v>
          </cell>
          <cell r="EM488">
            <v>45414</v>
          </cell>
          <cell r="ET488">
            <v>45269</v>
          </cell>
          <cell r="EU488">
            <v>4062062</v>
          </cell>
          <cell r="EX488">
            <v>45391</v>
          </cell>
          <cell r="EY488">
            <v>4062168</v>
          </cell>
          <cell r="FB488">
            <v>44958</v>
          </cell>
          <cell r="FC488">
            <v>4062106</v>
          </cell>
          <cell r="HS488">
            <v>45422</v>
          </cell>
          <cell r="HT488">
            <v>1</v>
          </cell>
          <cell r="HV488">
            <v>59</v>
          </cell>
          <cell r="HZ488">
            <v>11</v>
          </cell>
          <cell r="ID488">
            <v>0</v>
          </cell>
          <cell r="RC488">
            <v>45433</v>
          </cell>
          <cell r="RD488">
            <v>45356</v>
          </cell>
          <cell r="RE488">
            <v>0</v>
          </cell>
          <cell r="RF488">
            <v>45391</v>
          </cell>
          <cell r="RG488">
            <v>0</v>
          </cell>
          <cell r="RH488">
            <v>45356</v>
          </cell>
          <cell r="RI488">
            <v>0</v>
          </cell>
          <cell r="RJ488">
            <v>0</v>
          </cell>
          <cell r="RK488">
            <v>45356</v>
          </cell>
          <cell r="RL488" t="str">
            <v>4062124</v>
          </cell>
          <cell r="RM488">
            <v>45391</v>
          </cell>
          <cell r="RN488" t="str">
            <v>4062165</v>
          </cell>
          <cell r="RO488">
            <v>45356</v>
          </cell>
          <cell r="RP488" t="str">
            <v>4062125</v>
          </cell>
          <cell r="RQ488">
            <v>45356</v>
          </cell>
          <cell r="RR488" t="str">
            <v>4062126</v>
          </cell>
          <cell r="RS488">
            <v>45370</v>
          </cell>
          <cell r="RT488">
            <v>4062138</v>
          </cell>
          <cell r="RU488">
            <v>0</v>
          </cell>
          <cell r="RV488">
            <v>0</v>
          </cell>
        </row>
        <row r="489">
          <cell r="A489">
            <v>480</v>
          </cell>
          <cell r="B489">
            <v>45444</v>
          </cell>
          <cell r="C489" t="str">
            <v>HRB8025</v>
          </cell>
          <cell r="D489">
            <v>80255372</v>
          </cell>
          <cell r="E489">
            <v>438244</v>
          </cell>
          <cell r="F489" t="str">
            <v>日本</v>
          </cell>
          <cell r="G489" t="str">
            <v>（株）アマダベンディングＳ部</v>
          </cell>
          <cell r="H489" t="str">
            <v>制御盤</v>
          </cell>
          <cell r="I489" t="str">
            <v>南陵</v>
          </cell>
          <cell r="J489" t="str">
            <v>土岐</v>
          </cell>
          <cell r="K489">
            <v>45422</v>
          </cell>
          <cell r="L489">
            <v>1</v>
          </cell>
          <cell r="M489">
            <v>1</v>
          </cell>
          <cell r="N489">
            <v>45423</v>
          </cell>
          <cell r="O489">
            <v>1</v>
          </cell>
          <cell r="P489">
            <v>45426</v>
          </cell>
          <cell r="Q489">
            <v>1</v>
          </cell>
          <cell r="R489">
            <v>45428</v>
          </cell>
          <cell r="S489">
            <v>1</v>
          </cell>
          <cell r="T489">
            <v>45428</v>
          </cell>
          <cell r="U489">
            <v>45427</v>
          </cell>
          <cell r="V489">
            <v>45430</v>
          </cell>
          <cell r="W489">
            <v>45429</v>
          </cell>
          <cell r="X489">
            <v>1</v>
          </cell>
          <cell r="Y489">
            <v>45435</v>
          </cell>
          <cell r="AA489">
            <v>45433</v>
          </cell>
          <cell r="AB489">
            <v>45434</v>
          </cell>
          <cell r="AC489" t="str">
            <v>45356</v>
          </cell>
          <cell r="AD489" t="str">
            <v>4062124</v>
          </cell>
          <cell r="AE489" t="str">
            <v>4062165</v>
          </cell>
          <cell r="AF489" t="str">
            <v>4062125</v>
          </cell>
          <cell r="AG489" t="str">
            <v>4062126</v>
          </cell>
          <cell r="CF489">
            <v>45356</v>
          </cell>
          <cell r="CG489">
            <v>4062124</v>
          </cell>
          <cell r="CX489">
            <v>45391</v>
          </cell>
          <cell r="CY489">
            <v>4062165</v>
          </cell>
          <cell r="DF489">
            <v>45356</v>
          </cell>
          <cell r="DG489">
            <v>4062125</v>
          </cell>
          <cell r="DV489">
            <v>45356</v>
          </cell>
          <cell r="DW489">
            <v>4062126</v>
          </cell>
          <cell r="EF489">
            <v>45377</v>
          </cell>
          <cell r="EG489">
            <v>4062162</v>
          </cell>
          <cell r="EM489">
            <v>45414</v>
          </cell>
          <cell r="EX489">
            <v>45391</v>
          </cell>
          <cell r="EY489">
            <v>4062168</v>
          </cell>
          <cell r="HS489">
            <v>45422</v>
          </cell>
          <cell r="HT489">
            <v>1</v>
          </cell>
          <cell r="HV489">
            <v>58</v>
          </cell>
          <cell r="HZ489">
            <v>11</v>
          </cell>
          <cell r="ID489">
            <v>0</v>
          </cell>
          <cell r="RC489">
            <v>45433</v>
          </cell>
          <cell r="RD489">
            <v>45356</v>
          </cell>
          <cell r="RE489">
            <v>0</v>
          </cell>
          <cell r="RF489">
            <v>45391</v>
          </cell>
          <cell r="RG489">
            <v>0</v>
          </cell>
          <cell r="RH489">
            <v>45356</v>
          </cell>
          <cell r="RI489">
            <v>0</v>
          </cell>
          <cell r="RJ489">
            <v>0</v>
          </cell>
          <cell r="RK489">
            <v>45356</v>
          </cell>
          <cell r="RL489" t="str">
            <v>4062124</v>
          </cell>
          <cell r="RM489">
            <v>45391</v>
          </cell>
          <cell r="RN489" t="str">
            <v>4062165</v>
          </cell>
          <cell r="RO489">
            <v>45356</v>
          </cell>
          <cell r="RP489" t="str">
            <v>4062125</v>
          </cell>
          <cell r="RQ489">
            <v>45356</v>
          </cell>
          <cell r="RR489" t="str">
            <v>4062126</v>
          </cell>
          <cell r="RS489">
            <v>45377</v>
          </cell>
          <cell r="RT489">
            <v>4062162</v>
          </cell>
          <cell r="RU489">
            <v>0</v>
          </cell>
          <cell r="RV489">
            <v>0</v>
          </cell>
        </row>
        <row r="490">
          <cell r="A490">
            <v>481</v>
          </cell>
          <cell r="B490">
            <v>45444</v>
          </cell>
          <cell r="C490" t="str">
            <v>HRB8025</v>
          </cell>
          <cell r="D490" t="str">
            <v>80255373</v>
          </cell>
          <cell r="E490">
            <v>416000</v>
          </cell>
          <cell r="F490" t="str">
            <v>日本</v>
          </cell>
          <cell r="G490" t="str">
            <v>（有）メタルワーク福山</v>
          </cell>
          <cell r="H490" t="str">
            <v>制御盤</v>
          </cell>
          <cell r="I490" t="str">
            <v>南陵</v>
          </cell>
          <cell r="J490" t="str">
            <v>土岐</v>
          </cell>
          <cell r="K490">
            <v>45422</v>
          </cell>
          <cell r="L490">
            <v>1</v>
          </cell>
          <cell r="M490">
            <v>1</v>
          </cell>
          <cell r="N490">
            <v>45423</v>
          </cell>
          <cell r="O490">
            <v>1</v>
          </cell>
          <cell r="P490">
            <v>45427</v>
          </cell>
          <cell r="Q490">
            <v>1</v>
          </cell>
          <cell r="R490">
            <v>45428</v>
          </cell>
          <cell r="S490">
            <v>1</v>
          </cell>
          <cell r="T490">
            <v>45428</v>
          </cell>
          <cell r="U490">
            <v>45428</v>
          </cell>
          <cell r="V490">
            <v>45433</v>
          </cell>
          <cell r="W490">
            <v>45429</v>
          </cell>
          <cell r="X490">
            <v>1</v>
          </cell>
          <cell r="Y490">
            <v>45436</v>
          </cell>
          <cell r="AA490">
            <v>45435</v>
          </cell>
          <cell r="AB490">
            <v>45436</v>
          </cell>
          <cell r="AC490" t="str">
            <v>45356</v>
          </cell>
          <cell r="AD490" t="str">
            <v>4062124</v>
          </cell>
          <cell r="AE490" t="str">
            <v>4062165</v>
          </cell>
          <cell r="AF490" t="str">
            <v>4062125</v>
          </cell>
          <cell r="AG490" t="str">
            <v>4062126</v>
          </cell>
          <cell r="CF490">
            <v>45356</v>
          </cell>
          <cell r="CG490">
            <v>4062124</v>
          </cell>
          <cell r="CX490">
            <v>45391</v>
          </cell>
          <cell r="CY490">
            <v>4062165</v>
          </cell>
          <cell r="DF490">
            <v>45356</v>
          </cell>
          <cell r="DG490">
            <v>4062125</v>
          </cell>
          <cell r="DV490">
            <v>45356</v>
          </cell>
          <cell r="DW490">
            <v>4062126</v>
          </cell>
          <cell r="EF490">
            <v>45377</v>
          </cell>
          <cell r="EG490">
            <v>4062162</v>
          </cell>
          <cell r="EM490">
            <v>45420</v>
          </cell>
          <cell r="ET490">
            <v>45426</v>
          </cell>
          <cell r="EU490">
            <v>4062194</v>
          </cell>
          <cell r="EX490">
            <v>45391</v>
          </cell>
          <cell r="EY490">
            <v>4062168</v>
          </cell>
          <cell r="GE490">
            <v>45300</v>
          </cell>
          <cell r="GF490">
            <v>4062074</v>
          </cell>
          <cell r="HS490">
            <v>45422</v>
          </cell>
          <cell r="HT490">
            <v>1</v>
          </cell>
          <cell r="HV490">
            <v>57</v>
          </cell>
          <cell r="HZ490">
            <v>11</v>
          </cell>
          <cell r="ID490">
            <v>0</v>
          </cell>
          <cell r="RC490">
            <v>45435</v>
          </cell>
          <cell r="RD490">
            <v>45356</v>
          </cell>
          <cell r="RE490">
            <v>0</v>
          </cell>
          <cell r="RF490">
            <v>45391</v>
          </cell>
          <cell r="RG490">
            <v>0</v>
          </cell>
          <cell r="RH490">
            <v>45356</v>
          </cell>
          <cell r="RI490">
            <v>0</v>
          </cell>
          <cell r="RJ490">
            <v>0</v>
          </cell>
          <cell r="RK490">
            <v>45356</v>
          </cell>
          <cell r="RL490" t="str">
            <v>4062124</v>
          </cell>
          <cell r="RM490">
            <v>45391</v>
          </cell>
          <cell r="RN490" t="str">
            <v>4062165</v>
          </cell>
          <cell r="RO490">
            <v>45356</v>
          </cell>
          <cell r="RP490" t="str">
            <v>4062125</v>
          </cell>
          <cell r="RQ490">
            <v>45356</v>
          </cell>
          <cell r="RR490" t="str">
            <v>4062126</v>
          </cell>
          <cell r="RS490">
            <v>45377</v>
          </cell>
          <cell r="RT490">
            <v>4062162</v>
          </cell>
          <cell r="RU490">
            <v>0</v>
          </cell>
          <cell r="RV490">
            <v>0</v>
          </cell>
        </row>
        <row r="491">
          <cell r="A491">
            <v>482</v>
          </cell>
          <cell r="B491">
            <v>45444</v>
          </cell>
          <cell r="C491" t="str">
            <v>HRB8025</v>
          </cell>
          <cell r="D491" t="str">
            <v>80255374</v>
          </cell>
          <cell r="E491">
            <v>483722</v>
          </cell>
          <cell r="F491" t="str">
            <v>日本</v>
          </cell>
          <cell r="G491" t="str">
            <v>（株）小丸製作所</v>
          </cell>
          <cell r="H491" t="str">
            <v>制御盤</v>
          </cell>
          <cell r="I491" t="str">
            <v>南陵</v>
          </cell>
          <cell r="J491" t="str">
            <v>土岐</v>
          </cell>
          <cell r="K491">
            <v>45423</v>
          </cell>
          <cell r="L491">
            <v>1</v>
          </cell>
          <cell r="M491">
            <v>1</v>
          </cell>
          <cell r="N491">
            <v>45426</v>
          </cell>
          <cell r="O491">
            <v>1</v>
          </cell>
          <cell r="P491">
            <v>45427</v>
          </cell>
          <cell r="Q491">
            <v>1</v>
          </cell>
          <cell r="R491">
            <v>45428</v>
          </cell>
          <cell r="S491">
            <v>1</v>
          </cell>
          <cell r="T491">
            <v>45428</v>
          </cell>
          <cell r="U491">
            <v>45428</v>
          </cell>
          <cell r="V491">
            <v>45433</v>
          </cell>
          <cell r="W491">
            <v>45429</v>
          </cell>
          <cell r="X491">
            <v>1</v>
          </cell>
          <cell r="Y491">
            <v>45436</v>
          </cell>
          <cell r="AA491">
            <v>45435</v>
          </cell>
          <cell r="AB491">
            <v>45436</v>
          </cell>
          <cell r="AC491" t="str">
            <v>45356</v>
          </cell>
          <cell r="AD491" t="str">
            <v>4062124</v>
          </cell>
          <cell r="AE491" t="str">
            <v>4062165</v>
          </cell>
          <cell r="AF491" t="str">
            <v>4062125</v>
          </cell>
          <cell r="AG491" t="str">
            <v>4062126</v>
          </cell>
          <cell r="CF491">
            <v>45356</v>
          </cell>
          <cell r="CG491">
            <v>4062124</v>
          </cell>
          <cell r="CX491">
            <v>45391</v>
          </cell>
          <cell r="CY491">
            <v>4062165</v>
          </cell>
          <cell r="DF491">
            <v>45356</v>
          </cell>
          <cell r="DG491">
            <v>4062125</v>
          </cell>
          <cell r="DV491">
            <v>45356</v>
          </cell>
          <cell r="DW491">
            <v>4062126</v>
          </cell>
          <cell r="EF491">
            <v>45377</v>
          </cell>
          <cell r="EG491">
            <v>4062162</v>
          </cell>
          <cell r="EM491">
            <v>45420</v>
          </cell>
          <cell r="ET491">
            <v>45426</v>
          </cell>
          <cell r="EU491">
            <v>4062194</v>
          </cell>
          <cell r="EZ491">
            <v>45370</v>
          </cell>
          <cell r="FA491">
            <v>4062139</v>
          </cell>
          <cell r="HS491">
            <v>45423</v>
          </cell>
          <cell r="HT491">
            <v>1</v>
          </cell>
          <cell r="HV491">
            <v>56</v>
          </cell>
          <cell r="HZ491">
            <v>11</v>
          </cell>
          <cell r="ID491">
            <v>0</v>
          </cell>
          <cell r="RC491">
            <v>45435</v>
          </cell>
          <cell r="RD491">
            <v>45356</v>
          </cell>
          <cell r="RE491">
            <v>0</v>
          </cell>
          <cell r="RF491">
            <v>45391</v>
          </cell>
          <cell r="RG491">
            <v>0</v>
          </cell>
          <cell r="RH491">
            <v>45356</v>
          </cell>
          <cell r="RI491">
            <v>0</v>
          </cell>
          <cell r="RJ491">
            <v>0</v>
          </cell>
          <cell r="RK491">
            <v>45356</v>
          </cell>
          <cell r="RL491" t="str">
            <v>4062124</v>
          </cell>
          <cell r="RM491">
            <v>45391</v>
          </cell>
          <cell r="RN491" t="str">
            <v>4062165</v>
          </cell>
          <cell r="RO491">
            <v>45356</v>
          </cell>
          <cell r="RP491" t="str">
            <v>4062125</v>
          </cell>
          <cell r="RQ491">
            <v>45356</v>
          </cell>
          <cell r="RR491" t="str">
            <v>4062126</v>
          </cell>
          <cell r="RS491">
            <v>45377</v>
          </cell>
          <cell r="RT491">
            <v>4062162</v>
          </cell>
          <cell r="RU491">
            <v>0</v>
          </cell>
          <cell r="RV491">
            <v>0</v>
          </cell>
        </row>
        <row r="492">
          <cell r="A492">
            <v>483</v>
          </cell>
          <cell r="B492">
            <v>45444</v>
          </cell>
          <cell r="C492" t="str">
            <v>HRB1303.EXP</v>
          </cell>
          <cell r="D492" t="str">
            <v>13035506</v>
          </cell>
          <cell r="E492" t="str">
            <v>ASB0586</v>
          </cell>
          <cell r="F492" t="str">
            <v>韓国</v>
          </cell>
          <cell r="G492" t="str">
            <v>ＡＭＡＤＡ　ＫＯＲＥＡ　ＣＯ．，ＬＴＤ．</v>
          </cell>
          <cell r="H492" t="str">
            <v>制御盤</v>
          </cell>
          <cell r="I492" t="str">
            <v>南陵</v>
          </cell>
          <cell r="J492" t="str">
            <v>土岐</v>
          </cell>
          <cell r="K492">
            <v>45426</v>
          </cell>
          <cell r="L492">
            <v>1</v>
          </cell>
          <cell r="M492">
            <v>1</v>
          </cell>
          <cell r="N492">
            <v>45426</v>
          </cell>
          <cell r="O492">
            <v>1</v>
          </cell>
          <cell r="P492">
            <v>45427</v>
          </cell>
          <cell r="Q492">
            <v>1</v>
          </cell>
          <cell r="R492">
            <v>45429</v>
          </cell>
          <cell r="S492">
            <v>1</v>
          </cell>
          <cell r="T492">
            <v>45429</v>
          </cell>
          <cell r="U492">
            <v>45428</v>
          </cell>
          <cell r="V492">
            <v>45433</v>
          </cell>
          <cell r="W492">
            <v>45430</v>
          </cell>
          <cell r="X492">
            <v>1</v>
          </cell>
          <cell r="Y492">
            <v>45433</v>
          </cell>
          <cell r="AA492">
            <v>45435</v>
          </cell>
          <cell r="AB492">
            <v>45436</v>
          </cell>
          <cell r="AC492" t="str">
            <v>45370</v>
          </cell>
          <cell r="AD492" t="str">
            <v>4062145</v>
          </cell>
          <cell r="AE492" t="str">
            <v>4062165</v>
          </cell>
          <cell r="AF492" t="str">
            <v>4062149</v>
          </cell>
          <cell r="AG492" t="str">
            <v>4062153</v>
          </cell>
          <cell r="CR492">
            <v>45370</v>
          </cell>
          <cell r="CS492">
            <v>4062145</v>
          </cell>
          <cell r="CX492">
            <v>45391</v>
          </cell>
          <cell r="CY492">
            <v>4062165</v>
          </cell>
          <cell r="DR492">
            <v>45370</v>
          </cell>
          <cell r="DS492">
            <v>4062149</v>
          </cell>
          <cell r="EB492">
            <v>45370</v>
          </cell>
          <cell r="EC492">
            <v>4062153</v>
          </cell>
          <cell r="EF492">
            <v>45391</v>
          </cell>
          <cell r="EG492">
            <v>4062166</v>
          </cell>
          <cell r="EM492">
            <v>45420</v>
          </cell>
          <cell r="EN492">
            <v>45004</v>
          </cell>
          <cell r="EO492">
            <v>4062131</v>
          </cell>
          <cell r="EX492">
            <v>45391</v>
          </cell>
          <cell r="EY492">
            <v>4062168</v>
          </cell>
          <cell r="GG492">
            <v>45391</v>
          </cell>
          <cell r="GH492">
            <v>4062170</v>
          </cell>
          <cell r="HS492">
            <v>45426</v>
          </cell>
          <cell r="HT492">
            <v>1</v>
          </cell>
          <cell r="HV492">
            <v>55</v>
          </cell>
          <cell r="HZ492">
            <v>11</v>
          </cell>
          <cell r="ID492">
            <v>0</v>
          </cell>
          <cell r="RC492">
            <v>45435</v>
          </cell>
          <cell r="RD492">
            <v>0</v>
          </cell>
          <cell r="RE492">
            <v>45370</v>
          </cell>
          <cell r="RF492">
            <v>45391</v>
          </cell>
          <cell r="RG492">
            <v>0</v>
          </cell>
          <cell r="RH492">
            <v>0</v>
          </cell>
          <cell r="RI492">
            <v>45370</v>
          </cell>
          <cell r="RJ492">
            <v>0</v>
          </cell>
          <cell r="RK492">
            <v>45370</v>
          </cell>
          <cell r="RL492" t="str">
            <v>4062145</v>
          </cell>
          <cell r="RM492">
            <v>45391</v>
          </cell>
          <cell r="RN492" t="str">
            <v>4062165</v>
          </cell>
          <cell r="RO492">
            <v>45370</v>
          </cell>
          <cell r="RP492" t="str">
            <v>4062149</v>
          </cell>
          <cell r="RQ492">
            <v>45370</v>
          </cell>
          <cell r="RR492" t="str">
            <v>4062153</v>
          </cell>
          <cell r="RS492">
            <v>45391</v>
          </cell>
          <cell r="RT492">
            <v>4062166</v>
          </cell>
          <cell r="RU492">
            <v>0</v>
          </cell>
          <cell r="RV492">
            <v>0</v>
          </cell>
        </row>
        <row r="493">
          <cell r="A493">
            <v>484</v>
          </cell>
          <cell r="B493">
            <v>45444</v>
          </cell>
          <cell r="C493" t="str">
            <v>HRB1303.EXP</v>
          </cell>
          <cell r="D493" t="str">
            <v>13035507</v>
          </cell>
          <cell r="E493" t="str">
            <v>ASB0587</v>
          </cell>
          <cell r="F493" t="str">
            <v>韓国</v>
          </cell>
          <cell r="G493" t="str">
            <v>ＡＭＡＤＡ　ＫＯＲＥＡ　ＣＯ．，ＬＴＤ．</v>
          </cell>
          <cell r="H493" t="str">
            <v>制御盤</v>
          </cell>
          <cell r="I493" t="str">
            <v>南陵</v>
          </cell>
          <cell r="J493" t="str">
            <v>土岐</v>
          </cell>
          <cell r="K493">
            <v>45426</v>
          </cell>
          <cell r="L493">
            <v>1</v>
          </cell>
          <cell r="M493">
            <v>1</v>
          </cell>
          <cell r="N493">
            <v>45426</v>
          </cell>
          <cell r="O493">
            <v>1</v>
          </cell>
          <cell r="P493">
            <v>45428</v>
          </cell>
          <cell r="Q493">
            <v>1</v>
          </cell>
          <cell r="R493">
            <v>45429</v>
          </cell>
          <cell r="S493">
            <v>1</v>
          </cell>
          <cell r="T493">
            <v>45429</v>
          </cell>
          <cell r="U493">
            <v>45429</v>
          </cell>
          <cell r="V493">
            <v>45434</v>
          </cell>
          <cell r="W493">
            <v>45430</v>
          </cell>
          <cell r="X493">
            <v>1</v>
          </cell>
          <cell r="Y493">
            <v>45433</v>
          </cell>
          <cell r="AA493">
            <v>45435</v>
          </cell>
          <cell r="AB493">
            <v>45436</v>
          </cell>
          <cell r="AC493" t="str">
            <v>45370</v>
          </cell>
          <cell r="AD493" t="str">
            <v>4062145</v>
          </cell>
          <cell r="AE493" t="str">
            <v>4062165</v>
          </cell>
          <cell r="AF493" t="str">
            <v>4062149</v>
          </cell>
          <cell r="AG493" t="str">
            <v>4062153</v>
          </cell>
          <cell r="CR493">
            <v>45370</v>
          </cell>
          <cell r="CS493">
            <v>4062145</v>
          </cell>
          <cell r="CX493">
            <v>45391</v>
          </cell>
          <cell r="CY493">
            <v>4062165</v>
          </cell>
          <cell r="DR493">
            <v>45370</v>
          </cell>
          <cell r="DS493">
            <v>4062149</v>
          </cell>
          <cell r="EB493">
            <v>45370</v>
          </cell>
          <cell r="EC493">
            <v>4062153</v>
          </cell>
          <cell r="EF493">
            <v>45391</v>
          </cell>
          <cell r="EG493">
            <v>4062166</v>
          </cell>
          <cell r="EM493">
            <v>45420</v>
          </cell>
          <cell r="EN493">
            <v>45004</v>
          </cell>
          <cell r="EO493">
            <v>4062131</v>
          </cell>
          <cell r="EX493">
            <v>45391</v>
          </cell>
          <cell r="EY493">
            <v>4062168</v>
          </cell>
          <cell r="GG493">
            <v>45391</v>
          </cell>
          <cell r="GH493">
            <v>4062170</v>
          </cell>
          <cell r="HS493">
            <v>45426</v>
          </cell>
          <cell r="HT493">
            <v>1</v>
          </cell>
          <cell r="HV493">
            <v>54</v>
          </cell>
          <cell r="HZ493">
            <v>11</v>
          </cell>
          <cell r="ID493">
            <v>0</v>
          </cell>
          <cell r="RC493">
            <v>45435</v>
          </cell>
          <cell r="RD493">
            <v>0</v>
          </cell>
          <cell r="RE493">
            <v>45370</v>
          </cell>
          <cell r="RF493">
            <v>45391</v>
          </cell>
          <cell r="RG493">
            <v>0</v>
          </cell>
          <cell r="RH493">
            <v>0</v>
          </cell>
          <cell r="RI493">
            <v>45370</v>
          </cell>
          <cell r="RJ493">
            <v>0</v>
          </cell>
          <cell r="RK493">
            <v>45370</v>
          </cell>
          <cell r="RL493" t="str">
            <v>4062145</v>
          </cell>
          <cell r="RM493">
            <v>45391</v>
          </cell>
          <cell r="RN493" t="str">
            <v>4062165</v>
          </cell>
          <cell r="RO493">
            <v>45370</v>
          </cell>
          <cell r="RP493" t="str">
            <v>4062149</v>
          </cell>
          <cell r="RQ493">
            <v>45370</v>
          </cell>
          <cell r="RR493" t="str">
            <v>4062153</v>
          </cell>
          <cell r="RS493">
            <v>45391</v>
          </cell>
          <cell r="RT493">
            <v>4062166</v>
          </cell>
          <cell r="RU493">
            <v>0</v>
          </cell>
          <cell r="RV493">
            <v>0</v>
          </cell>
        </row>
        <row r="494">
          <cell r="A494">
            <v>485</v>
          </cell>
          <cell r="B494">
            <v>45444</v>
          </cell>
          <cell r="C494" t="str">
            <v>HRB1303</v>
          </cell>
          <cell r="D494" t="str">
            <v>13035502</v>
          </cell>
          <cell r="E494">
            <v>448299</v>
          </cell>
          <cell r="F494" t="str">
            <v>日本</v>
          </cell>
          <cell r="G494" t="str">
            <v>（株）アルファ</v>
          </cell>
          <cell r="H494" t="str">
            <v>制御盤</v>
          </cell>
          <cell r="I494" t="str">
            <v>南陵</v>
          </cell>
          <cell r="J494" t="str">
            <v>土岐</v>
          </cell>
          <cell r="K494">
            <v>45426</v>
          </cell>
          <cell r="L494">
            <v>1</v>
          </cell>
          <cell r="M494">
            <v>1</v>
          </cell>
          <cell r="N494">
            <v>45427</v>
          </cell>
          <cell r="O494">
            <v>1</v>
          </cell>
          <cell r="P494">
            <v>45428</v>
          </cell>
          <cell r="Q494">
            <v>1</v>
          </cell>
          <cell r="R494">
            <v>45429</v>
          </cell>
          <cell r="S494">
            <v>1</v>
          </cell>
          <cell r="T494">
            <v>45429</v>
          </cell>
          <cell r="U494">
            <v>45429</v>
          </cell>
          <cell r="V494">
            <v>45434</v>
          </cell>
          <cell r="W494">
            <v>45430</v>
          </cell>
          <cell r="X494">
            <v>1</v>
          </cell>
          <cell r="Y494">
            <v>45434</v>
          </cell>
          <cell r="AA494">
            <v>45435</v>
          </cell>
          <cell r="AB494">
            <v>45436</v>
          </cell>
          <cell r="AC494" t="str">
            <v>44941</v>
          </cell>
          <cell r="AD494" t="str">
            <v>4062036</v>
          </cell>
          <cell r="AE494" t="str">
            <v>4062165</v>
          </cell>
          <cell r="AF494" t="str">
            <v>4062147</v>
          </cell>
          <cell r="AG494" t="str">
            <v>4062126</v>
          </cell>
          <cell r="CH494">
            <v>44941</v>
          </cell>
          <cell r="CI494">
            <v>4062036</v>
          </cell>
          <cell r="CX494">
            <v>45391</v>
          </cell>
          <cell r="CY494">
            <v>4062165</v>
          </cell>
          <cell r="DH494">
            <v>45370</v>
          </cell>
          <cell r="DI494">
            <v>4062147</v>
          </cell>
          <cell r="DV494">
            <v>45356</v>
          </cell>
          <cell r="DW494">
            <v>4062126</v>
          </cell>
          <cell r="EF494">
            <v>45377</v>
          </cell>
          <cell r="EG494">
            <v>4062162</v>
          </cell>
          <cell r="EM494">
            <v>45420</v>
          </cell>
          <cell r="EN494">
            <v>45004</v>
          </cell>
          <cell r="EO494">
            <v>4062131</v>
          </cell>
          <cell r="EX494">
            <v>45391</v>
          </cell>
          <cell r="EY494">
            <v>4062168</v>
          </cell>
          <cell r="HS494">
            <v>45426</v>
          </cell>
          <cell r="HT494">
            <v>1</v>
          </cell>
          <cell r="HV494">
            <v>53</v>
          </cell>
          <cell r="HZ494">
            <v>11</v>
          </cell>
          <cell r="ID494">
            <v>0</v>
          </cell>
          <cell r="RC494">
            <v>45435</v>
          </cell>
          <cell r="RD494">
            <v>44941</v>
          </cell>
          <cell r="RE494">
            <v>0</v>
          </cell>
          <cell r="RF494">
            <v>45391</v>
          </cell>
          <cell r="RG494">
            <v>0</v>
          </cell>
          <cell r="RH494">
            <v>45370</v>
          </cell>
          <cell r="RI494">
            <v>0</v>
          </cell>
          <cell r="RJ494">
            <v>0</v>
          </cell>
          <cell r="RK494">
            <v>44941</v>
          </cell>
          <cell r="RL494" t="str">
            <v>4062036</v>
          </cell>
          <cell r="RM494">
            <v>45391</v>
          </cell>
          <cell r="RN494" t="str">
            <v>4062165</v>
          </cell>
          <cell r="RO494">
            <v>45370</v>
          </cell>
          <cell r="RP494" t="str">
            <v>4062147</v>
          </cell>
          <cell r="RQ494">
            <v>45356</v>
          </cell>
          <cell r="RR494" t="str">
            <v>4062126</v>
          </cell>
          <cell r="RS494">
            <v>45377</v>
          </cell>
          <cell r="RT494">
            <v>4062162</v>
          </cell>
          <cell r="RU494">
            <v>0</v>
          </cell>
          <cell r="RV494">
            <v>0</v>
          </cell>
        </row>
        <row r="495">
          <cell r="A495">
            <v>486</v>
          </cell>
          <cell r="B495">
            <v>45444</v>
          </cell>
          <cell r="C495" t="str">
            <v>HRB1303</v>
          </cell>
          <cell r="D495">
            <v>13035503</v>
          </cell>
          <cell r="E495">
            <v>494866</v>
          </cell>
          <cell r="F495" t="str">
            <v>日本</v>
          </cell>
          <cell r="G495" t="str">
            <v>一宮工業（株）</v>
          </cell>
          <cell r="H495" t="str">
            <v>制御盤</v>
          </cell>
          <cell r="I495" t="str">
            <v>南陵</v>
          </cell>
          <cell r="J495" t="str">
            <v>土岐</v>
          </cell>
          <cell r="K495">
            <v>45427</v>
          </cell>
          <cell r="L495">
            <v>1</v>
          </cell>
          <cell r="M495">
            <v>1</v>
          </cell>
          <cell r="N495">
            <v>45427</v>
          </cell>
          <cell r="O495">
            <v>1</v>
          </cell>
          <cell r="P495">
            <v>45428</v>
          </cell>
          <cell r="Q495">
            <v>1</v>
          </cell>
          <cell r="R495">
            <v>45430</v>
          </cell>
          <cell r="S495">
            <v>1</v>
          </cell>
          <cell r="T495">
            <v>45430</v>
          </cell>
          <cell r="U495">
            <v>45430</v>
          </cell>
          <cell r="V495">
            <v>45434</v>
          </cell>
          <cell r="W495">
            <v>45433</v>
          </cell>
          <cell r="X495">
            <v>1</v>
          </cell>
          <cell r="Y495">
            <v>45434</v>
          </cell>
          <cell r="AA495">
            <v>45435</v>
          </cell>
          <cell r="AB495">
            <v>45436</v>
          </cell>
          <cell r="AC495" t="str">
            <v>44941</v>
          </cell>
          <cell r="AD495" t="str">
            <v>4062036</v>
          </cell>
          <cell r="AE495" t="str">
            <v>4062165</v>
          </cell>
          <cell r="AF495" t="str">
            <v>4062147</v>
          </cell>
          <cell r="AG495" t="str">
            <v>4062126</v>
          </cell>
          <cell r="CH495">
            <v>44941</v>
          </cell>
          <cell r="CI495">
            <v>4062036</v>
          </cell>
          <cell r="CX495">
            <v>45391</v>
          </cell>
          <cell r="CY495">
            <v>4062165</v>
          </cell>
          <cell r="DH495">
            <v>45370</v>
          </cell>
          <cell r="DI495">
            <v>4062147</v>
          </cell>
          <cell r="DV495">
            <v>45356</v>
          </cell>
          <cell r="DW495">
            <v>4062126</v>
          </cell>
          <cell r="EF495">
            <v>45377</v>
          </cell>
          <cell r="EG495">
            <v>4062162</v>
          </cell>
          <cell r="EM495">
            <v>45420</v>
          </cell>
          <cell r="ET495">
            <v>45426</v>
          </cell>
          <cell r="EU495">
            <v>4062194</v>
          </cell>
          <cell r="EX495">
            <v>45391</v>
          </cell>
          <cell r="EY495">
            <v>4062168</v>
          </cell>
          <cell r="HS495">
            <v>45427</v>
          </cell>
          <cell r="HT495">
            <v>1</v>
          </cell>
          <cell r="HV495">
            <v>52</v>
          </cell>
          <cell r="HZ495">
            <v>11</v>
          </cell>
          <cell r="ID495">
            <v>0</v>
          </cell>
          <cell r="RC495">
            <v>45435</v>
          </cell>
          <cell r="RD495">
            <v>44941</v>
          </cell>
          <cell r="RE495">
            <v>0</v>
          </cell>
          <cell r="RF495">
            <v>45391</v>
          </cell>
          <cell r="RG495">
            <v>0</v>
          </cell>
          <cell r="RH495">
            <v>45370</v>
          </cell>
          <cell r="RI495">
            <v>0</v>
          </cell>
          <cell r="RJ495">
            <v>0</v>
          </cell>
          <cell r="RK495">
            <v>44941</v>
          </cell>
          <cell r="RL495" t="str">
            <v>4062036</v>
          </cell>
          <cell r="RM495">
            <v>45391</v>
          </cell>
          <cell r="RN495" t="str">
            <v>4062165</v>
          </cell>
          <cell r="RO495">
            <v>45370</v>
          </cell>
          <cell r="RP495" t="str">
            <v>4062147</v>
          </cell>
          <cell r="RQ495">
            <v>45356</v>
          </cell>
          <cell r="RR495" t="str">
            <v>4062126</v>
          </cell>
          <cell r="RS495">
            <v>45377</v>
          </cell>
          <cell r="RT495">
            <v>4062162</v>
          </cell>
          <cell r="RU495">
            <v>0</v>
          </cell>
          <cell r="RV495">
            <v>0</v>
          </cell>
        </row>
        <row r="496">
          <cell r="A496">
            <v>487</v>
          </cell>
          <cell r="B496">
            <v>45444</v>
          </cell>
          <cell r="C496" t="str">
            <v>HRB1003.EXP</v>
          </cell>
          <cell r="D496" t="str">
            <v>10035270</v>
          </cell>
          <cell r="E496" t="str">
            <v>BDH0199</v>
          </cell>
          <cell r="F496" t="str">
            <v>インド</v>
          </cell>
          <cell r="G496" t="str">
            <v>Ａｍａｄａ　（Ｉｎｄｉａ）　Ｐｖｔ．　Ｌ</v>
          </cell>
          <cell r="H496" t="str">
            <v>制御盤</v>
          </cell>
          <cell r="I496" t="str">
            <v>南陵</v>
          </cell>
          <cell r="J496" t="str">
            <v>土岐</v>
          </cell>
          <cell r="K496">
            <v>45427</v>
          </cell>
          <cell r="L496">
            <v>1</v>
          </cell>
          <cell r="M496">
            <v>1</v>
          </cell>
          <cell r="N496">
            <v>45427</v>
          </cell>
          <cell r="O496">
            <v>1</v>
          </cell>
          <cell r="P496">
            <v>45429</v>
          </cell>
          <cell r="Q496">
            <v>1</v>
          </cell>
          <cell r="R496">
            <v>45430</v>
          </cell>
          <cell r="S496">
            <v>1</v>
          </cell>
          <cell r="T496">
            <v>45430</v>
          </cell>
          <cell r="U496">
            <v>45430</v>
          </cell>
          <cell r="V496">
            <v>45435</v>
          </cell>
          <cell r="W496">
            <v>45433</v>
          </cell>
          <cell r="X496">
            <v>1</v>
          </cell>
          <cell r="Y496">
            <v>45437</v>
          </cell>
          <cell r="AA496">
            <v>45435</v>
          </cell>
          <cell r="AB496">
            <v>45436</v>
          </cell>
          <cell r="AC496" t="str">
            <v>45370</v>
          </cell>
          <cell r="AD496" t="str">
            <v>4062144</v>
          </cell>
          <cell r="AE496" t="str">
            <v>4062165</v>
          </cell>
          <cell r="AF496" t="str">
            <v>4062148</v>
          </cell>
          <cell r="AG496" t="str">
            <v>4062153</v>
          </cell>
          <cell r="CP496">
            <v>45370</v>
          </cell>
          <cell r="CQ496">
            <v>4062144</v>
          </cell>
          <cell r="CX496">
            <v>45391</v>
          </cell>
          <cell r="CY496">
            <v>4062165</v>
          </cell>
          <cell r="DP496">
            <v>45370</v>
          </cell>
          <cell r="DQ496">
            <v>4062148</v>
          </cell>
          <cell r="EB496">
            <v>45370</v>
          </cell>
          <cell r="EC496">
            <v>4062153</v>
          </cell>
          <cell r="EF496">
            <v>45377</v>
          </cell>
          <cell r="EG496">
            <v>4062162</v>
          </cell>
          <cell r="EM496">
            <v>45420</v>
          </cell>
          <cell r="EZ496">
            <v>45370</v>
          </cell>
          <cell r="FA496">
            <v>4062139</v>
          </cell>
          <cell r="HS496">
            <v>45427</v>
          </cell>
          <cell r="HT496">
            <v>1</v>
          </cell>
          <cell r="HV496">
            <v>51</v>
          </cell>
          <cell r="HZ496">
            <v>11</v>
          </cell>
          <cell r="ID496">
            <v>0</v>
          </cell>
          <cell r="RC496">
            <v>45435</v>
          </cell>
          <cell r="RD496">
            <v>0</v>
          </cell>
          <cell r="RE496">
            <v>45370</v>
          </cell>
          <cell r="RF496">
            <v>45391</v>
          </cell>
          <cell r="RG496">
            <v>0</v>
          </cell>
          <cell r="RH496">
            <v>0</v>
          </cell>
          <cell r="RI496">
            <v>45370</v>
          </cell>
          <cell r="RJ496">
            <v>0</v>
          </cell>
          <cell r="RK496">
            <v>45370</v>
          </cell>
          <cell r="RL496" t="str">
            <v>4062144</v>
          </cell>
          <cell r="RM496">
            <v>45391</v>
          </cell>
          <cell r="RN496" t="str">
            <v>4062165</v>
          </cell>
          <cell r="RO496">
            <v>45370</v>
          </cell>
          <cell r="RP496" t="str">
            <v>4062148</v>
          </cell>
          <cell r="RQ496">
            <v>45370</v>
          </cell>
          <cell r="RR496" t="str">
            <v>4062153</v>
          </cell>
          <cell r="RS496">
            <v>45377</v>
          </cell>
          <cell r="RT496">
            <v>4062162</v>
          </cell>
          <cell r="RU496">
            <v>0</v>
          </cell>
          <cell r="RV496">
            <v>0</v>
          </cell>
        </row>
        <row r="497">
          <cell r="A497">
            <v>488</v>
          </cell>
          <cell r="B497">
            <v>45444</v>
          </cell>
          <cell r="C497" t="str">
            <v>HRB1003.EXP</v>
          </cell>
          <cell r="D497">
            <v>10035271</v>
          </cell>
          <cell r="E497" t="str">
            <v>BDH0200</v>
          </cell>
          <cell r="F497" t="str">
            <v>インド</v>
          </cell>
          <cell r="G497" t="str">
            <v>Ａｍａｄａ　（Ｉｎｄｉａ）　Ｐｖｔ．　Ｌ</v>
          </cell>
          <cell r="H497" t="str">
            <v>制御盤</v>
          </cell>
          <cell r="I497" t="str">
            <v>南陵</v>
          </cell>
          <cell r="J497" t="str">
            <v>土岐</v>
          </cell>
          <cell r="K497">
            <v>45427</v>
          </cell>
          <cell r="L497">
            <v>1</v>
          </cell>
          <cell r="M497">
            <v>1</v>
          </cell>
          <cell r="N497">
            <v>45428</v>
          </cell>
          <cell r="O497">
            <v>1</v>
          </cell>
          <cell r="P497">
            <v>45429</v>
          </cell>
          <cell r="Q497">
            <v>1</v>
          </cell>
          <cell r="R497">
            <v>45433</v>
          </cell>
          <cell r="S497">
            <v>1</v>
          </cell>
          <cell r="T497">
            <v>45433</v>
          </cell>
          <cell r="U497">
            <v>45430</v>
          </cell>
          <cell r="V497">
            <v>45435</v>
          </cell>
          <cell r="W497">
            <v>45433</v>
          </cell>
          <cell r="X497">
            <v>1</v>
          </cell>
          <cell r="Y497">
            <v>45441</v>
          </cell>
          <cell r="AA497">
            <v>45441</v>
          </cell>
          <cell r="AB497">
            <v>45442</v>
          </cell>
          <cell r="AC497" t="str">
            <v>45419</v>
          </cell>
          <cell r="AD497" t="str">
            <v>4062180</v>
          </cell>
          <cell r="AE497" t="str">
            <v>4062165</v>
          </cell>
          <cell r="AF497" t="str">
            <v>4062148</v>
          </cell>
          <cell r="AG497" t="str">
            <v>4062153</v>
          </cell>
          <cell r="CP497">
            <v>45419</v>
          </cell>
          <cell r="CQ497">
            <v>4062180</v>
          </cell>
          <cell r="CX497">
            <v>45391</v>
          </cell>
          <cell r="CY497">
            <v>4062165</v>
          </cell>
          <cell r="DP497">
            <v>45370</v>
          </cell>
          <cell r="DQ497">
            <v>4062148</v>
          </cell>
          <cell r="EB497">
            <v>45370</v>
          </cell>
          <cell r="EC497">
            <v>4062153</v>
          </cell>
          <cell r="EF497">
            <v>45377</v>
          </cell>
          <cell r="EG497">
            <v>4062162</v>
          </cell>
          <cell r="EM497">
            <v>45420</v>
          </cell>
          <cell r="EX497">
            <v>45391</v>
          </cell>
          <cell r="EY497">
            <v>4062168</v>
          </cell>
          <cell r="HS497">
            <v>45427</v>
          </cell>
          <cell r="HT497">
            <v>1</v>
          </cell>
          <cell r="HV497">
            <v>50</v>
          </cell>
          <cell r="HZ497">
            <v>11</v>
          </cell>
          <cell r="ID497">
            <v>0</v>
          </cell>
          <cell r="RC497">
            <v>45441</v>
          </cell>
          <cell r="RD497">
            <v>0</v>
          </cell>
          <cell r="RE497">
            <v>45419</v>
          </cell>
          <cell r="RF497">
            <v>45391</v>
          </cell>
          <cell r="RG497">
            <v>0</v>
          </cell>
          <cell r="RH497">
            <v>0</v>
          </cell>
          <cell r="RI497">
            <v>45370</v>
          </cell>
          <cell r="RJ497">
            <v>0</v>
          </cell>
          <cell r="RK497">
            <v>45419</v>
          </cell>
          <cell r="RL497" t="str">
            <v>4062180</v>
          </cell>
          <cell r="RM497">
            <v>45391</v>
          </cell>
          <cell r="RN497" t="str">
            <v>4062165</v>
          </cell>
          <cell r="RO497">
            <v>45370</v>
          </cell>
          <cell r="RP497" t="str">
            <v>4062148</v>
          </cell>
          <cell r="RQ497">
            <v>45370</v>
          </cell>
          <cell r="RR497" t="str">
            <v>4062153</v>
          </cell>
          <cell r="RS497">
            <v>45377</v>
          </cell>
          <cell r="RT497">
            <v>4062162</v>
          </cell>
          <cell r="RU497">
            <v>0</v>
          </cell>
          <cell r="RV497">
            <v>0</v>
          </cell>
        </row>
        <row r="498">
          <cell r="A498">
            <v>489</v>
          </cell>
          <cell r="B498">
            <v>45444</v>
          </cell>
          <cell r="C498" t="str">
            <v>HRB2204.EXP</v>
          </cell>
          <cell r="D498" t="str">
            <v>22045122</v>
          </cell>
          <cell r="E498" t="str">
            <v>BDH0202</v>
          </cell>
          <cell r="F498" t="str">
            <v>インド</v>
          </cell>
          <cell r="G498" t="str">
            <v>Ａｍａｄａ　（Ｉｎｄｉａ）　Ｐｖｔ．　Ｌ</v>
          </cell>
          <cell r="H498" t="str">
            <v>制御盤</v>
          </cell>
          <cell r="I498" t="str">
            <v>南陵</v>
          </cell>
          <cell r="J498" t="str">
            <v>土岐</v>
          </cell>
          <cell r="K498">
            <v>45428</v>
          </cell>
          <cell r="L498">
            <v>1</v>
          </cell>
          <cell r="M498">
            <v>1</v>
          </cell>
          <cell r="N498">
            <v>45428</v>
          </cell>
          <cell r="O498">
            <v>1</v>
          </cell>
          <cell r="P498">
            <v>45429</v>
          </cell>
          <cell r="Q498">
            <v>1</v>
          </cell>
          <cell r="R498">
            <v>45433</v>
          </cell>
          <cell r="S498">
            <v>1</v>
          </cell>
          <cell r="T498">
            <v>45433</v>
          </cell>
          <cell r="U498">
            <v>45433</v>
          </cell>
          <cell r="V498">
            <v>45435</v>
          </cell>
          <cell r="W498">
            <v>45434</v>
          </cell>
          <cell r="X498">
            <v>1</v>
          </cell>
          <cell r="Y498">
            <v>45442</v>
          </cell>
          <cell r="AA498">
            <v>45441</v>
          </cell>
          <cell r="AB498">
            <v>45442</v>
          </cell>
          <cell r="AC498" t="str">
            <v>45306</v>
          </cell>
          <cell r="AD498" t="str">
            <v>4062037</v>
          </cell>
          <cell r="AE498" t="str">
            <v>4062039</v>
          </cell>
          <cell r="AF498" t="str">
            <v>4062152</v>
          </cell>
          <cell r="AG498" t="str">
            <v>4062049</v>
          </cell>
          <cell r="CT498">
            <v>45306</v>
          </cell>
          <cell r="CU498">
            <v>4062037</v>
          </cell>
          <cell r="CZ498">
            <v>44941</v>
          </cell>
          <cell r="DA498">
            <v>4062039</v>
          </cell>
          <cell r="DT498">
            <v>45370</v>
          </cell>
          <cell r="DU498">
            <v>4062152</v>
          </cell>
          <cell r="ED498">
            <v>45311</v>
          </cell>
          <cell r="EE498">
            <v>4062049</v>
          </cell>
          <cell r="EH498">
            <v>45377</v>
          </cell>
          <cell r="EI498">
            <v>4062163</v>
          </cell>
          <cell r="EM498">
            <v>45420</v>
          </cell>
          <cell r="EZ498">
            <v>45370</v>
          </cell>
          <cell r="FA498">
            <v>4062139</v>
          </cell>
          <cell r="HS498">
            <v>45428</v>
          </cell>
          <cell r="HV498">
            <v>50</v>
          </cell>
          <cell r="HX498">
            <v>1</v>
          </cell>
          <cell r="HZ498">
            <v>10</v>
          </cell>
          <cell r="ID498">
            <v>0</v>
          </cell>
          <cell r="RC498">
            <v>45441</v>
          </cell>
          <cell r="RD498">
            <v>0</v>
          </cell>
          <cell r="RE498">
            <v>45306</v>
          </cell>
          <cell r="RF498">
            <v>0</v>
          </cell>
          <cell r="RG498">
            <v>44941</v>
          </cell>
          <cell r="RH498">
            <v>0</v>
          </cell>
          <cell r="RI498">
            <v>45370</v>
          </cell>
          <cell r="RJ498">
            <v>0</v>
          </cell>
          <cell r="RK498">
            <v>45306</v>
          </cell>
          <cell r="RL498" t="str">
            <v>4062037</v>
          </cell>
          <cell r="RM498">
            <v>44941</v>
          </cell>
          <cell r="RN498" t="str">
            <v>4062039</v>
          </cell>
          <cell r="RO498">
            <v>45370</v>
          </cell>
          <cell r="RP498" t="str">
            <v>4062152</v>
          </cell>
          <cell r="RQ498">
            <v>45311</v>
          </cell>
          <cell r="RR498" t="str">
            <v>4062049</v>
          </cell>
          <cell r="RS498">
            <v>45377</v>
          </cell>
          <cell r="RT498">
            <v>4062163</v>
          </cell>
          <cell r="RU498">
            <v>0</v>
          </cell>
          <cell r="RV498">
            <v>0</v>
          </cell>
        </row>
        <row r="499">
          <cell r="A499">
            <v>490</v>
          </cell>
          <cell r="B499">
            <v>45444</v>
          </cell>
          <cell r="C499" t="str">
            <v>HRB1303.EXP</v>
          </cell>
          <cell r="D499">
            <v>13035505</v>
          </cell>
          <cell r="E499" t="str">
            <v>BDH0201</v>
          </cell>
          <cell r="F499" t="str">
            <v>インド</v>
          </cell>
          <cell r="G499" t="str">
            <v>Ａｍａｄａ　（Ｉｎｄｉａ）　Ｐｖｔ．　Ｌ</v>
          </cell>
          <cell r="H499" t="str">
            <v>制御盤</v>
          </cell>
          <cell r="I499" t="str">
            <v>南陵</v>
          </cell>
          <cell r="J499" t="str">
            <v>土岐</v>
          </cell>
          <cell r="K499">
            <v>45428</v>
          </cell>
          <cell r="L499">
            <v>1</v>
          </cell>
          <cell r="M499">
            <v>1</v>
          </cell>
          <cell r="N499">
            <v>45428</v>
          </cell>
          <cell r="O499">
            <v>1</v>
          </cell>
          <cell r="P499">
            <v>45430</v>
          </cell>
          <cell r="Q499">
            <v>1</v>
          </cell>
          <cell r="R499">
            <v>45433</v>
          </cell>
          <cell r="S499">
            <v>1</v>
          </cell>
          <cell r="T499">
            <v>45433</v>
          </cell>
          <cell r="U499">
            <v>45433</v>
          </cell>
          <cell r="V499">
            <v>45436</v>
          </cell>
          <cell r="W499">
            <v>45433</v>
          </cell>
          <cell r="X499">
            <v>1</v>
          </cell>
          <cell r="Y499">
            <v>45444</v>
          </cell>
          <cell r="AA499">
            <v>45441</v>
          </cell>
          <cell r="AB499">
            <v>45442</v>
          </cell>
          <cell r="AC499" t="str">
            <v>45370</v>
          </cell>
          <cell r="AD499" t="str">
            <v>4062145</v>
          </cell>
          <cell r="AE499" t="str">
            <v>4062165</v>
          </cell>
          <cell r="AF499" t="str">
            <v>3962314</v>
          </cell>
          <cell r="AG499" t="str">
            <v>4062153</v>
          </cell>
          <cell r="CR499">
            <v>45370</v>
          </cell>
          <cell r="CS499">
            <v>4062145</v>
          </cell>
          <cell r="CX499">
            <v>45391</v>
          </cell>
          <cell r="CY499">
            <v>4062165</v>
          </cell>
          <cell r="DR499">
            <v>45572</v>
          </cell>
          <cell r="DS499">
            <v>3962314</v>
          </cell>
          <cell r="EB499">
            <v>45370</v>
          </cell>
          <cell r="EC499">
            <v>4062153</v>
          </cell>
          <cell r="EF499">
            <v>45377</v>
          </cell>
          <cell r="EG499">
            <v>4062162</v>
          </cell>
          <cell r="EM499">
            <v>45420</v>
          </cell>
          <cell r="EZ499">
            <v>45370</v>
          </cell>
          <cell r="FA499">
            <v>4062139</v>
          </cell>
          <cell r="HS499">
            <v>45428</v>
          </cell>
          <cell r="HT499">
            <v>1</v>
          </cell>
          <cell r="HV499">
            <v>49</v>
          </cell>
          <cell r="HZ499">
            <v>10</v>
          </cell>
          <cell r="ID499">
            <v>0</v>
          </cell>
          <cell r="RC499">
            <v>45441</v>
          </cell>
          <cell r="RD499">
            <v>0</v>
          </cell>
          <cell r="RE499">
            <v>45370</v>
          </cell>
          <cell r="RF499">
            <v>45391</v>
          </cell>
          <cell r="RG499">
            <v>0</v>
          </cell>
          <cell r="RH499">
            <v>0</v>
          </cell>
          <cell r="RI499">
            <v>45572</v>
          </cell>
          <cell r="RJ499">
            <v>0</v>
          </cell>
          <cell r="RK499">
            <v>45370</v>
          </cell>
          <cell r="RL499" t="str">
            <v>4062145</v>
          </cell>
          <cell r="RM499">
            <v>45391</v>
          </cell>
          <cell r="RN499" t="str">
            <v>4062165</v>
          </cell>
          <cell r="RO499">
            <v>45572</v>
          </cell>
          <cell r="RP499" t="str">
            <v>3962314</v>
          </cell>
          <cell r="RQ499">
            <v>45370</v>
          </cell>
          <cell r="RR499" t="str">
            <v>4062153</v>
          </cell>
          <cell r="RS499">
            <v>45377</v>
          </cell>
          <cell r="RT499">
            <v>4062162</v>
          </cell>
          <cell r="RU499">
            <v>0</v>
          </cell>
          <cell r="RV499">
            <v>0</v>
          </cell>
        </row>
        <row r="500">
          <cell r="A500">
            <v>491</v>
          </cell>
          <cell r="B500">
            <v>45444</v>
          </cell>
          <cell r="C500" t="str">
            <v>HRB1303.EXP</v>
          </cell>
          <cell r="D500">
            <v>13035508</v>
          </cell>
          <cell r="E500" t="str">
            <v>ASB0588</v>
          </cell>
          <cell r="F500" t="str">
            <v>韓国</v>
          </cell>
          <cell r="G500" t="str">
            <v>ＡＭＡＤＡ　ＫＯＲＥＡ　ＣＯ．，ＬＴＤ．</v>
          </cell>
          <cell r="H500" t="str">
            <v>制御盤</v>
          </cell>
          <cell r="I500" t="str">
            <v>南陵</v>
          </cell>
          <cell r="J500" t="str">
            <v>土岐</v>
          </cell>
          <cell r="K500">
            <v>45421</v>
          </cell>
          <cell r="L500">
            <v>1</v>
          </cell>
          <cell r="M500">
            <v>1</v>
          </cell>
          <cell r="N500">
            <v>45429</v>
          </cell>
          <cell r="O500">
            <v>1</v>
          </cell>
          <cell r="P500">
            <v>45430</v>
          </cell>
          <cell r="Q500">
            <v>1</v>
          </cell>
          <cell r="R500">
            <v>45434</v>
          </cell>
          <cell r="S500">
            <v>1</v>
          </cell>
          <cell r="T500">
            <v>45434</v>
          </cell>
          <cell r="U500">
            <v>45433</v>
          </cell>
          <cell r="V500">
            <v>45436</v>
          </cell>
          <cell r="W500">
            <v>45434</v>
          </cell>
          <cell r="X500">
            <v>1</v>
          </cell>
          <cell r="Y500">
            <v>45444</v>
          </cell>
          <cell r="AA500">
            <v>45441</v>
          </cell>
          <cell r="AB500">
            <v>45442</v>
          </cell>
          <cell r="AC500" t="str">
            <v>45370</v>
          </cell>
          <cell r="AD500" t="str">
            <v>4062145</v>
          </cell>
          <cell r="AE500" t="str">
            <v>4062165</v>
          </cell>
          <cell r="AF500" t="str">
            <v>3962314</v>
          </cell>
          <cell r="AG500" t="str">
            <v>4062153</v>
          </cell>
          <cell r="CR500">
            <v>45370</v>
          </cell>
          <cell r="CS500">
            <v>4062145</v>
          </cell>
          <cell r="CX500">
            <v>45391</v>
          </cell>
          <cell r="CY500">
            <v>4062165</v>
          </cell>
          <cell r="DR500">
            <v>45572</v>
          </cell>
          <cell r="DS500">
            <v>3962314</v>
          </cell>
          <cell r="EB500">
            <v>45370</v>
          </cell>
          <cell r="EC500">
            <v>4062153</v>
          </cell>
          <cell r="EF500">
            <v>45370</v>
          </cell>
          <cell r="EG500">
            <v>4062138</v>
          </cell>
          <cell r="EM500">
            <v>45414</v>
          </cell>
          <cell r="EN500">
            <v>45004</v>
          </cell>
          <cell r="EO500">
            <v>4062131</v>
          </cell>
          <cell r="EX500">
            <v>45391</v>
          </cell>
          <cell r="EY500">
            <v>4062168</v>
          </cell>
          <cell r="GG500">
            <v>45391</v>
          </cell>
          <cell r="GH500">
            <v>4062170</v>
          </cell>
          <cell r="HS500">
            <v>45421</v>
          </cell>
          <cell r="HT500">
            <v>1</v>
          </cell>
          <cell r="HV500">
            <v>48</v>
          </cell>
          <cell r="HZ500">
            <v>10</v>
          </cell>
          <cell r="ID500">
            <v>0</v>
          </cell>
          <cell r="RC500">
            <v>45441</v>
          </cell>
          <cell r="RD500">
            <v>0</v>
          </cell>
          <cell r="RE500">
            <v>45370</v>
          </cell>
          <cell r="RF500">
            <v>45391</v>
          </cell>
          <cell r="RG500">
            <v>0</v>
          </cell>
          <cell r="RH500">
            <v>0</v>
          </cell>
          <cell r="RI500">
            <v>45572</v>
          </cell>
          <cell r="RJ500">
            <v>0</v>
          </cell>
          <cell r="RK500">
            <v>45370</v>
          </cell>
          <cell r="RL500" t="str">
            <v>4062145</v>
          </cell>
          <cell r="RM500">
            <v>45391</v>
          </cell>
          <cell r="RN500" t="str">
            <v>4062165</v>
          </cell>
          <cell r="RO500">
            <v>45572</v>
          </cell>
          <cell r="RP500" t="str">
            <v>3962314</v>
          </cell>
          <cell r="RQ500">
            <v>45370</v>
          </cell>
          <cell r="RR500" t="str">
            <v>4062153</v>
          </cell>
          <cell r="RS500">
            <v>45370</v>
          </cell>
          <cell r="RT500">
            <v>4062138</v>
          </cell>
          <cell r="RU500">
            <v>0</v>
          </cell>
          <cell r="RV500">
            <v>0</v>
          </cell>
        </row>
        <row r="501">
          <cell r="A501">
            <v>492</v>
          </cell>
          <cell r="B501">
            <v>45444</v>
          </cell>
          <cell r="C501" t="str">
            <v>HRB1303.EXP</v>
          </cell>
          <cell r="D501" t="str">
            <v>13035504</v>
          </cell>
          <cell r="E501" t="str">
            <v>TW0286</v>
          </cell>
          <cell r="F501" t="str">
            <v>台湾</v>
          </cell>
          <cell r="G501" t="str">
            <v>ＡＭＡＤＡ　ＴＡＩＷＡＮ　ＩＮＣ．</v>
          </cell>
          <cell r="H501" t="str">
            <v>制御盤</v>
          </cell>
          <cell r="I501" t="str">
            <v>南陵</v>
          </cell>
          <cell r="J501" t="str">
            <v>土岐</v>
          </cell>
          <cell r="K501">
            <v>45428</v>
          </cell>
          <cell r="L501">
            <v>1</v>
          </cell>
          <cell r="M501">
            <v>1</v>
          </cell>
          <cell r="N501">
            <v>45429</v>
          </cell>
          <cell r="O501">
            <v>1</v>
          </cell>
          <cell r="P501">
            <v>45433</v>
          </cell>
          <cell r="Q501">
            <v>1</v>
          </cell>
          <cell r="R501">
            <v>45434</v>
          </cell>
          <cell r="S501">
            <v>1</v>
          </cell>
          <cell r="T501">
            <v>45434</v>
          </cell>
          <cell r="U501">
            <v>45434</v>
          </cell>
          <cell r="V501">
            <v>45436</v>
          </cell>
          <cell r="W501">
            <v>45434</v>
          </cell>
          <cell r="X501">
            <v>1</v>
          </cell>
          <cell r="Y501">
            <v>45447</v>
          </cell>
          <cell r="AA501">
            <v>45441</v>
          </cell>
          <cell r="AB501">
            <v>45442</v>
          </cell>
          <cell r="AC501" t="str">
            <v>45370</v>
          </cell>
          <cell r="AD501" t="str">
            <v>4062145</v>
          </cell>
          <cell r="AE501" t="str">
            <v>4062165</v>
          </cell>
          <cell r="AF501" t="str">
            <v>3962314</v>
          </cell>
          <cell r="AG501" t="str">
            <v>4062153</v>
          </cell>
          <cell r="CR501">
            <v>45370</v>
          </cell>
          <cell r="CS501">
            <v>4062145</v>
          </cell>
          <cell r="CX501">
            <v>45391</v>
          </cell>
          <cell r="CY501">
            <v>4062165</v>
          </cell>
          <cell r="DR501">
            <v>45572</v>
          </cell>
          <cell r="DS501">
            <v>3962314</v>
          </cell>
          <cell r="EB501">
            <v>45370</v>
          </cell>
          <cell r="EC501">
            <v>4062153</v>
          </cell>
          <cell r="EF501">
            <v>45377</v>
          </cell>
          <cell r="EG501">
            <v>4062162</v>
          </cell>
          <cell r="EM501">
            <v>45420</v>
          </cell>
          <cell r="EX501">
            <v>45391</v>
          </cell>
          <cell r="EY501">
            <v>4062168</v>
          </cell>
          <cell r="HS501">
            <v>45428</v>
          </cell>
          <cell r="HT501">
            <v>1</v>
          </cell>
          <cell r="HV501">
            <v>47</v>
          </cell>
          <cell r="HZ501">
            <v>10</v>
          </cell>
          <cell r="ID501">
            <v>0</v>
          </cell>
          <cell r="RC501">
            <v>45441</v>
          </cell>
          <cell r="RD501">
            <v>0</v>
          </cell>
          <cell r="RE501">
            <v>45370</v>
          </cell>
          <cell r="RF501">
            <v>45391</v>
          </cell>
          <cell r="RG501">
            <v>0</v>
          </cell>
          <cell r="RH501">
            <v>0</v>
          </cell>
          <cell r="RI501">
            <v>45572</v>
          </cell>
          <cell r="RJ501">
            <v>0</v>
          </cell>
          <cell r="RK501">
            <v>45370</v>
          </cell>
          <cell r="RL501" t="str">
            <v>4062145</v>
          </cell>
          <cell r="RM501">
            <v>45391</v>
          </cell>
          <cell r="RN501" t="str">
            <v>4062165</v>
          </cell>
          <cell r="RO501">
            <v>45572</v>
          </cell>
          <cell r="RP501" t="str">
            <v>3962314</v>
          </cell>
          <cell r="RQ501">
            <v>45370</v>
          </cell>
          <cell r="RR501" t="str">
            <v>4062153</v>
          </cell>
          <cell r="RS501">
            <v>45377</v>
          </cell>
          <cell r="RT501">
            <v>4062162</v>
          </cell>
          <cell r="RU501">
            <v>0</v>
          </cell>
          <cell r="RV501">
            <v>0</v>
          </cell>
        </row>
        <row r="502">
          <cell r="A502">
            <v>493</v>
          </cell>
          <cell r="B502">
            <v>45444</v>
          </cell>
          <cell r="C502" t="str">
            <v>HRB1003.EXP</v>
          </cell>
          <cell r="D502" t="str">
            <v>10035272</v>
          </cell>
          <cell r="E502" t="str">
            <v>ASB0595</v>
          </cell>
          <cell r="F502" t="str">
            <v>EXP不明</v>
          </cell>
          <cell r="G502" t="str">
            <v>ＡＭＡＤＡ　ＡＳＩＡ　ＰＡＣＩＦＩＣ</v>
          </cell>
          <cell r="H502" t="str">
            <v>制御盤</v>
          </cell>
          <cell r="I502" t="str">
            <v>南陵</v>
          </cell>
          <cell r="J502" t="str">
            <v>土岐</v>
          </cell>
          <cell r="K502">
            <v>45429</v>
          </cell>
          <cell r="L502">
            <v>1</v>
          </cell>
          <cell r="M502">
            <v>1</v>
          </cell>
          <cell r="N502">
            <v>45429</v>
          </cell>
          <cell r="O502">
            <v>1</v>
          </cell>
          <cell r="P502">
            <v>45433</v>
          </cell>
          <cell r="Q502">
            <v>1</v>
          </cell>
          <cell r="R502">
            <v>45434</v>
          </cell>
          <cell r="S502">
            <v>1</v>
          </cell>
          <cell r="T502">
            <v>45434</v>
          </cell>
          <cell r="U502">
            <v>45434</v>
          </cell>
          <cell r="V502">
            <v>45437</v>
          </cell>
          <cell r="W502">
            <v>45435</v>
          </cell>
          <cell r="X502">
            <v>1</v>
          </cell>
          <cell r="Y502">
            <v>45447</v>
          </cell>
          <cell r="AA502">
            <v>45441</v>
          </cell>
          <cell r="AB502">
            <v>45442</v>
          </cell>
          <cell r="AC502" t="str">
            <v>45419</v>
          </cell>
          <cell r="AD502" t="str">
            <v>4062180</v>
          </cell>
          <cell r="AE502" t="str">
            <v>4062165</v>
          </cell>
          <cell r="AF502" t="str">
            <v>4062148</v>
          </cell>
          <cell r="AG502" t="str">
            <v>4062153</v>
          </cell>
          <cell r="CP502">
            <v>45419</v>
          </cell>
          <cell r="CQ502">
            <v>4062180</v>
          </cell>
          <cell r="CX502">
            <v>45391</v>
          </cell>
          <cell r="CY502">
            <v>4062165</v>
          </cell>
          <cell r="DP502">
            <v>45370</v>
          </cell>
          <cell r="DQ502">
            <v>4062148</v>
          </cell>
          <cell r="EB502">
            <v>45370</v>
          </cell>
          <cell r="EC502">
            <v>4062153</v>
          </cell>
          <cell r="EF502">
            <v>45377</v>
          </cell>
          <cell r="EG502">
            <v>4062162</v>
          </cell>
          <cell r="EM502">
            <v>45420</v>
          </cell>
          <cell r="EZ502">
            <v>45370</v>
          </cell>
          <cell r="FA502">
            <v>4062139</v>
          </cell>
          <cell r="HS502">
            <v>45429</v>
          </cell>
          <cell r="HT502">
            <v>1</v>
          </cell>
          <cell r="HV502">
            <v>46</v>
          </cell>
          <cell r="HZ502">
            <v>10</v>
          </cell>
          <cell r="ID502">
            <v>0</v>
          </cell>
          <cell r="RC502">
            <v>45441</v>
          </cell>
          <cell r="RD502">
            <v>0</v>
          </cell>
          <cell r="RE502">
            <v>45419</v>
          </cell>
          <cell r="RF502">
            <v>45391</v>
          </cell>
          <cell r="RG502">
            <v>0</v>
          </cell>
          <cell r="RH502">
            <v>0</v>
          </cell>
          <cell r="RI502">
            <v>45370</v>
          </cell>
          <cell r="RJ502">
            <v>0</v>
          </cell>
          <cell r="RK502">
            <v>45419</v>
          </cell>
          <cell r="RL502" t="str">
            <v>4062180</v>
          </cell>
          <cell r="RM502">
            <v>45391</v>
          </cell>
          <cell r="RN502" t="str">
            <v>4062165</v>
          </cell>
          <cell r="RO502">
            <v>45370</v>
          </cell>
          <cell r="RP502" t="str">
            <v>4062148</v>
          </cell>
          <cell r="RQ502">
            <v>45370</v>
          </cell>
          <cell r="RR502" t="str">
            <v>4062153</v>
          </cell>
          <cell r="RS502">
            <v>45377</v>
          </cell>
          <cell r="RT502">
            <v>4062162</v>
          </cell>
          <cell r="RU502">
            <v>0</v>
          </cell>
          <cell r="RV502">
            <v>0</v>
          </cell>
        </row>
        <row r="503">
          <cell r="A503">
            <v>494</v>
          </cell>
          <cell r="B503">
            <v>45444</v>
          </cell>
          <cell r="C503" t="str">
            <v>HRBC8025</v>
          </cell>
          <cell r="D503" t="str">
            <v>80255370</v>
          </cell>
          <cell r="E503" t="str">
            <v>CN0165</v>
          </cell>
          <cell r="F503" t="str">
            <v>中国</v>
          </cell>
          <cell r="G503" t="str">
            <v>ＣＨＩＮＡ</v>
          </cell>
          <cell r="H503" t="str">
            <v>制御盤</v>
          </cell>
          <cell r="I503" t="str">
            <v>南陵</v>
          </cell>
          <cell r="J503" t="str">
            <v>土岐</v>
          </cell>
          <cell r="K503">
            <v>45429</v>
          </cell>
          <cell r="L503">
            <v>1</v>
          </cell>
          <cell r="M503">
            <v>1</v>
          </cell>
          <cell r="N503">
            <v>45430</v>
          </cell>
          <cell r="O503">
            <v>1</v>
          </cell>
          <cell r="P503">
            <v>45433</v>
          </cell>
          <cell r="Q503">
            <v>1</v>
          </cell>
          <cell r="R503">
            <v>45435</v>
          </cell>
          <cell r="S503">
            <v>1</v>
          </cell>
          <cell r="T503">
            <v>45435</v>
          </cell>
          <cell r="U503">
            <v>45435</v>
          </cell>
          <cell r="V503">
            <v>45437</v>
          </cell>
          <cell r="W503">
            <v>45435</v>
          </cell>
          <cell r="X503">
            <v>1</v>
          </cell>
          <cell r="Y503">
            <v>45449</v>
          </cell>
          <cell r="AA503">
            <v>45441</v>
          </cell>
          <cell r="AB503">
            <v>45442</v>
          </cell>
          <cell r="AC503" t="str">
            <v>45419</v>
          </cell>
          <cell r="AD503" t="str">
            <v>4062180</v>
          </cell>
          <cell r="AE503" t="str">
            <v>4062165</v>
          </cell>
          <cell r="AF503" t="str">
            <v>4062148</v>
          </cell>
          <cell r="AG503" t="str">
            <v>4062184</v>
          </cell>
          <cell r="CP503">
            <v>45419</v>
          </cell>
          <cell r="CQ503">
            <v>4062180</v>
          </cell>
          <cell r="CX503">
            <v>45391</v>
          </cell>
          <cell r="CY503">
            <v>4062165</v>
          </cell>
          <cell r="DP503">
            <v>45370</v>
          </cell>
          <cell r="DQ503">
            <v>4062148</v>
          </cell>
          <cell r="EB503">
            <v>45419</v>
          </cell>
          <cell r="EC503">
            <v>4062184</v>
          </cell>
          <cell r="EF503">
            <v>45398</v>
          </cell>
          <cell r="EG503">
            <v>4062175</v>
          </cell>
          <cell r="EM503">
            <v>45428</v>
          </cell>
          <cell r="EZ503">
            <v>45370</v>
          </cell>
          <cell r="FA503">
            <v>4062139</v>
          </cell>
          <cell r="HS503">
            <v>45429</v>
          </cell>
          <cell r="HT503">
            <v>1</v>
          </cell>
          <cell r="HV503">
            <v>45</v>
          </cell>
          <cell r="HZ503">
            <v>10</v>
          </cell>
          <cell r="ID503">
            <v>0</v>
          </cell>
          <cell r="RC503">
            <v>45441</v>
          </cell>
          <cell r="RD503">
            <v>0</v>
          </cell>
          <cell r="RE503">
            <v>45419</v>
          </cell>
          <cell r="RF503">
            <v>45391</v>
          </cell>
          <cell r="RG503">
            <v>0</v>
          </cell>
          <cell r="RH503">
            <v>0</v>
          </cell>
          <cell r="RI503">
            <v>45370</v>
          </cell>
          <cell r="RJ503">
            <v>0</v>
          </cell>
          <cell r="RK503">
            <v>45419</v>
          </cell>
          <cell r="RL503" t="str">
            <v>4062180</v>
          </cell>
          <cell r="RM503">
            <v>45391</v>
          </cell>
          <cell r="RN503" t="str">
            <v>4062165</v>
          </cell>
          <cell r="RO503">
            <v>45370</v>
          </cell>
          <cell r="RP503" t="str">
            <v>4062148</v>
          </cell>
          <cell r="RQ503">
            <v>45419</v>
          </cell>
          <cell r="RR503" t="str">
            <v>4062184</v>
          </cell>
          <cell r="RS503">
            <v>45398</v>
          </cell>
          <cell r="RT503">
            <v>4062175</v>
          </cell>
          <cell r="RU503">
            <v>0</v>
          </cell>
          <cell r="RV503">
            <v>0</v>
          </cell>
        </row>
        <row r="504">
          <cell r="A504">
            <v>495</v>
          </cell>
          <cell r="B504">
            <v>45444</v>
          </cell>
          <cell r="C504" t="str">
            <v>HRB8025.EXP</v>
          </cell>
          <cell r="D504">
            <v>80255376</v>
          </cell>
          <cell r="E504" t="str">
            <v>ASB0556</v>
          </cell>
          <cell r="F504" t="str">
            <v>EXP不明</v>
          </cell>
          <cell r="G504" t="str">
            <v>ＡＭＡＤＡ　ＯＣＥＡＮＩＡ</v>
          </cell>
          <cell r="H504" t="str">
            <v>制御盤</v>
          </cell>
          <cell r="I504" t="str">
            <v>南陵</v>
          </cell>
          <cell r="J504" t="str">
            <v>土岐</v>
          </cell>
          <cell r="K504">
            <v>45423</v>
          </cell>
          <cell r="L504">
            <v>1</v>
          </cell>
          <cell r="M504">
            <v>1</v>
          </cell>
          <cell r="N504">
            <v>45430</v>
          </cell>
          <cell r="O504">
            <v>1</v>
          </cell>
          <cell r="P504">
            <v>45434</v>
          </cell>
          <cell r="Q504">
            <v>1</v>
          </cell>
          <cell r="R504">
            <v>45435</v>
          </cell>
          <cell r="S504">
            <v>1</v>
          </cell>
          <cell r="T504">
            <v>45435</v>
          </cell>
          <cell r="U504">
            <v>45435</v>
          </cell>
          <cell r="V504">
            <v>45440</v>
          </cell>
          <cell r="W504">
            <v>45436</v>
          </cell>
          <cell r="X504">
            <v>1</v>
          </cell>
          <cell r="Y504">
            <v>45450</v>
          </cell>
          <cell r="AA504">
            <v>45441</v>
          </cell>
          <cell r="AB504">
            <v>45442</v>
          </cell>
          <cell r="AC504" t="str">
            <v>45419</v>
          </cell>
          <cell r="AD504" t="str">
            <v>4062180</v>
          </cell>
          <cell r="AE504" t="str">
            <v>4062165</v>
          </cell>
          <cell r="AF504" t="str">
            <v>4062148</v>
          </cell>
          <cell r="AG504" t="str">
            <v>4062153</v>
          </cell>
          <cell r="CP504">
            <v>45419</v>
          </cell>
          <cell r="CQ504">
            <v>4062180</v>
          </cell>
          <cell r="CX504">
            <v>45391</v>
          </cell>
          <cell r="CY504">
            <v>4062165</v>
          </cell>
          <cell r="DP504">
            <v>45370</v>
          </cell>
          <cell r="DQ504">
            <v>4062148</v>
          </cell>
          <cell r="EB504">
            <v>45370</v>
          </cell>
          <cell r="EC504">
            <v>4062153</v>
          </cell>
          <cell r="EF504">
            <v>45377</v>
          </cell>
          <cell r="EG504">
            <v>4062162</v>
          </cell>
          <cell r="EM504">
            <v>45420</v>
          </cell>
          <cell r="EX504">
            <v>45391</v>
          </cell>
          <cell r="EY504">
            <v>4062168</v>
          </cell>
          <cell r="HS504">
            <v>45423</v>
          </cell>
          <cell r="HT504">
            <v>1</v>
          </cell>
          <cell r="HV504">
            <v>44</v>
          </cell>
          <cell r="HZ504">
            <v>10</v>
          </cell>
          <cell r="ID504">
            <v>0</v>
          </cell>
          <cell r="RC504">
            <v>45441</v>
          </cell>
          <cell r="RD504">
            <v>0</v>
          </cell>
          <cell r="RE504">
            <v>45419</v>
          </cell>
          <cell r="RF504">
            <v>45391</v>
          </cell>
          <cell r="RG504">
            <v>0</v>
          </cell>
          <cell r="RH504">
            <v>0</v>
          </cell>
          <cell r="RI504">
            <v>45370</v>
          </cell>
          <cell r="RJ504">
            <v>0</v>
          </cell>
          <cell r="RK504">
            <v>45419</v>
          </cell>
          <cell r="RL504" t="str">
            <v>4062180</v>
          </cell>
          <cell r="RM504">
            <v>45391</v>
          </cell>
          <cell r="RN504" t="str">
            <v>4062165</v>
          </cell>
          <cell r="RO504">
            <v>45370</v>
          </cell>
          <cell r="RP504" t="str">
            <v>4062148</v>
          </cell>
          <cell r="RQ504">
            <v>45370</v>
          </cell>
          <cell r="RR504" t="str">
            <v>4062153</v>
          </cell>
          <cell r="RS504">
            <v>45377</v>
          </cell>
          <cell r="RT504">
            <v>4062162</v>
          </cell>
          <cell r="RU504">
            <v>0</v>
          </cell>
          <cell r="RV504">
            <v>0</v>
          </cell>
        </row>
        <row r="505">
          <cell r="A505">
            <v>496</v>
          </cell>
          <cell r="B505">
            <v>45445</v>
          </cell>
          <cell r="C505" t="str">
            <v>HRB3506</v>
          </cell>
          <cell r="D505">
            <v>35065004</v>
          </cell>
          <cell r="F505" t="str">
            <v>日本</v>
          </cell>
          <cell r="G505" t="str">
            <v>(株)日立製作所</v>
          </cell>
          <cell r="H505" t="str">
            <v>制御盤</v>
          </cell>
          <cell r="I505" t="str">
            <v>南陵</v>
          </cell>
          <cell r="J505" t="str">
            <v>富士宮</v>
          </cell>
          <cell r="K505">
            <v>45429</v>
          </cell>
          <cell r="L505">
            <v>1</v>
          </cell>
          <cell r="M505">
            <v>1</v>
          </cell>
          <cell r="N505">
            <v>45433</v>
          </cell>
          <cell r="O505">
            <v>1</v>
          </cell>
          <cell r="P505">
            <v>45434</v>
          </cell>
          <cell r="Q505">
            <v>1</v>
          </cell>
          <cell r="R505">
            <v>45436</v>
          </cell>
          <cell r="S505">
            <v>1</v>
          </cell>
          <cell r="T505">
            <v>45436</v>
          </cell>
          <cell r="U505">
            <v>45435</v>
          </cell>
          <cell r="V505">
            <v>45440</v>
          </cell>
          <cell r="W505">
            <v>45436</v>
          </cell>
          <cell r="X505">
            <v>1</v>
          </cell>
          <cell r="AC505" t="str">
            <v>45391</v>
          </cell>
          <cell r="AD505" t="str">
            <v>4062171</v>
          </cell>
          <cell r="AE505" t="str">
            <v>4062171</v>
          </cell>
          <cell r="AF505" t="str">
            <v>4062171</v>
          </cell>
          <cell r="AG505" t="str">
            <v>4062171</v>
          </cell>
          <cell r="CL505">
            <v>45391</v>
          </cell>
          <cell r="CM505">
            <v>4062171</v>
          </cell>
          <cell r="DB505">
            <v>45391</v>
          </cell>
          <cell r="DC505">
            <v>4062171</v>
          </cell>
          <cell r="DL505">
            <v>45391</v>
          </cell>
          <cell r="DM505">
            <v>4062171</v>
          </cell>
          <cell r="DZ505">
            <v>45391</v>
          </cell>
          <cell r="EA505">
            <v>4062171</v>
          </cell>
          <cell r="EJ505">
            <v>45391</v>
          </cell>
          <cell r="EK505">
            <v>4062171</v>
          </cell>
          <cell r="GM505">
            <v>45280</v>
          </cell>
          <cell r="GN505">
            <v>4062054</v>
          </cell>
          <cell r="GS505">
            <v>45370</v>
          </cell>
          <cell r="GT505">
            <v>4062159</v>
          </cell>
          <cell r="GU505">
            <v>45370</v>
          </cell>
          <cell r="GV505">
            <v>4062158</v>
          </cell>
          <cell r="GW505">
            <v>44936</v>
          </cell>
          <cell r="GX505">
            <v>4062059</v>
          </cell>
          <cell r="HE505">
            <v>45384</v>
          </cell>
          <cell r="HF505">
            <v>4062179</v>
          </cell>
          <cell r="HS505">
            <v>45429</v>
          </cell>
          <cell r="HV505">
            <v>44</v>
          </cell>
          <cell r="HZ505">
            <v>10</v>
          </cell>
          <cell r="IB505">
            <v>1</v>
          </cell>
          <cell r="ID505">
            <v>-1</v>
          </cell>
          <cell r="RC505">
            <v>0</v>
          </cell>
          <cell r="RD505">
            <v>0</v>
          </cell>
          <cell r="RE505">
            <v>0</v>
          </cell>
          <cell r="RF505">
            <v>0</v>
          </cell>
          <cell r="RG505">
            <v>0</v>
          </cell>
          <cell r="RH505">
            <v>0</v>
          </cell>
          <cell r="RI505">
            <v>0</v>
          </cell>
          <cell r="RJ505">
            <v>45391</v>
          </cell>
          <cell r="RK505">
            <v>0</v>
          </cell>
          <cell r="RL505">
            <v>0</v>
          </cell>
          <cell r="RM505">
            <v>0</v>
          </cell>
          <cell r="RN505">
            <v>0</v>
          </cell>
          <cell r="RO505">
            <v>0</v>
          </cell>
          <cell r="RP505">
            <v>0</v>
          </cell>
          <cell r="RQ505">
            <v>0</v>
          </cell>
          <cell r="RR505">
            <v>0</v>
          </cell>
          <cell r="RS505">
            <v>0</v>
          </cell>
          <cell r="RT505">
            <v>0</v>
          </cell>
          <cell r="RU505">
            <v>45391</v>
          </cell>
          <cell r="RV505" t="str">
            <v>4062171</v>
          </cell>
        </row>
        <row r="506">
          <cell r="A506">
            <v>497</v>
          </cell>
          <cell r="B506">
            <v>45444</v>
          </cell>
          <cell r="C506" t="str">
            <v>HRB8025 AAI</v>
          </cell>
          <cell r="D506" t="str">
            <v>ARB80229</v>
          </cell>
          <cell r="E506" t="str">
            <v>THRB8229</v>
          </cell>
          <cell r="F506" t="str">
            <v>米国</v>
          </cell>
          <cell r="G506" t="str">
            <v>AAI</v>
          </cell>
          <cell r="H506" t="str">
            <v>制御盤</v>
          </cell>
          <cell r="I506" t="str">
            <v>南陵</v>
          </cell>
          <cell r="J506" t="str">
            <v>KD</v>
          </cell>
          <cell r="K506">
            <v>45430</v>
          </cell>
          <cell r="L506">
            <v>1</v>
          </cell>
          <cell r="M506">
            <v>1</v>
          </cell>
          <cell r="N506">
            <v>45433</v>
          </cell>
          <cell r="O506">
            <v>1</v>
          </cell>
          <cell r="P506">
            <v>45435</v>
          </cell>
          <cell r="Q506">
            <v>1</v>
          </cell>
          <cell r="R506">
            <v>45436</v>
          </cell>
          <cell r="S506">
            <v>1</v>
          </cell>
          <cell r="T506">
            <v>45436</v>
          </cell>
          <cell r="U506">
            <v>45435</v>
          </cell>
          <cell r="V506">
            <v>45441</v>
          </cell>
          <cell r="W506">
            <v>45437</v>
          </cell>
          <cell r="X506">
            <v>1</v>
          </cell>
          <cell r="Y506" t="str">
            <v>6/8→5/11</v>
          </cell>
          <cell r="AA506">
            <v>45448</v>
          </cell>
          <cell r="AB506">
            <v>45449</v>
          </cell>
          <cell r="AC506" t="str">
            <v>45419</v>
          </cell>
          <cell r="AD506" t="str">
            <v>4062180</v>
          </cell>
          <cell r="AE506" t="str">
            <v>4062165</v>
          </cell>
          <cell r="AF506" t="str">
            <v>4062148</v>
          </cell>
          <cell r="AG506" t="str">
            <v>4062184</v>
          </cell>
          <cell r="CP506">
            <v>45419</v>
          </cell>
          <cell r="CQ506">
            <v>4062180</v>
          </cell>
          <cell r="CX506">
            <v>45391</v>
          </cell>
          <cell r="CY506">
            <v>4062165</v>
          </cell>
          <cell r="DP506">
            <v>45370</v>
          </cell>
          <cell r="DQ506">
            <v>4062148</v>
          </cell>
          <cell r="EB506">
            <v>45419</v>
          </cell>
          <cell r="EC506">
            <v>4062184</v>
          </cell>
          <cell r="EF506">
            <v>45391</v>
          </cell>
          <cell r="EG506">
            <v>4062166</v>
          </cell>
          <cell r="EM506">
            <v>45428</v>
          </cell>
          <cell r="EX506">
            <v>45391</v>
          </cell>
          <cell r="EY506">
            <v>4062168</v>
          </cell>
          <cell r="HS506">
            <v>45430</v>
          </cell>
          <cell r="HT506">
            <v>1</v>
          </cell>
          <cell r="HV506">
            <v>43</v>
          </cell>
          <cell r="HZ506">
            <v>10</v>
          </cell>
          <cell r="ID506">
            <v>-1</v>
          </cell>
          <cell r="RC506">
            <v>45448</v>
          </cell>
          <cell r="RD506">
            <v>0</v>
          </cell>
          <cell r="RE506">
            <v>45419</v>
          </cell>
          <cell r="RF506">
            <v>45391</v>
          </cell>
          <cell r="RG506">
            <v>0</v>
          </cell>
          <cell r="RH506">
            <v>0</v>
          </cell>
          <cell r="RI506">
            <v>45370</v>
          </cell>
          <cell r="RJ506">
            <v>0</v>
          </cell>
          <cell r="RK506">
            <v>45419</v>
          </cell>
          <cell r="RL506" t="str">
            <v>4062180</v>
          </cell>
          <cell r="RM506">
            <v>45391</v>
          </cell>
          <cell r="RN506" t="str">
            <v>4062165</v>
          </cell>
          <cell r="RO506">
            <v>45370</v>
          </cell>
          <cell r="RP506" t="str">
            <v>4062148</v>
          </cell>
          <cell r="RQ506">
            <v>45419</v>
          </cell>
          <cell r="RR506" t="str">
            <v>4062184</v>
          </cell>
          <cell r="RS506">
            <v>45391</v>
          </cell>
          <cell r="RT506">
            <v>4062166</v>
          </cell>
          <cell r="RU506">
            <v>0</v>
          </cell>
          <cell r="RV506">
            <v>0</v>
          </cell>
        </row>
        <row r="507">
          <cell r="A507">
            <v>498</v>
          </cell>
          <cell r="B507">
            <v>45444</v>
          </cell>
          <cell r="C507" t="str">
            <v>HRB8025 AAI</v>
          </cell>
          <cell r="D507" t="str">
            <v>ARB80230</v>
          </cell>
          <cell r="E507" t="str">
            <v>THRB8230</v>
          </cell>
          <cell r="F507" t="str">
            <v>米国</v>
          </cell>
          <cell r="G507" t="str">
            <v>AAI</v>
          </cell>
          <cell r="H507" t="str">
            <v>制御盤</v>
          </cell>
          <cell r="I507" t="str">
            <v>南陵</v>
          </cell>
          <cell r="J507" t="str">
            <v>KD</v>
          </cell>
          <cell r="K507">
            <v>45430</v>
          </cell>
          <cell r="L507">
            <v>1</v>
          </cell>
          <cell r="M507">
            <v>1</v>
          </cell>
          <cell r="N507">
            <v>45433</v>
          </cell>
          <cell r="O507">
            <v>1</v>
          </cell>
          <cell r="P507">
            <v>45435</v>
          </cell>
          <cell r="Q507">
            <v>1</v>
          </cell>
          <cell r="R507">
            <v>45437</v>
          </cell>
          <cell r="S507">
            <v>1</v>
          </cell>
          <cell r="T507">
            <v>45437</v>
          </cell>
          <cell r="U507">
            <v>45436</v>
          </cell>
          <cell r="V507">
            <v>45441</v>
          </cell>
          <cell r="W507">
            <v>45437</v>
          </cell>
          <cell r="X507">
            <v>1</v>
          </cell>
          <cell r="Y507" t="str">
            <v>6/8→5/11</v>
          </cell>
          <cell r="AA507">
            <v>45448</v>
          </cell>
          <cell r="AB507">
            <v>45449</v>
          </cell>
          <cell r="AC507" t="str">
            <v>45419</v>
          </cell>
          <cell r="AD507" t="str">
            <v>4062180</v>
          </cell>
          <cell r="AE507" t="str">
            <v>4062165</v>
          </cell>
          <cell r="AF507" t="str">
            <v>4062148</v>
          </cell>
          <cell r="AG507" t="str">
            <v>4062184</v>
          </cell>
          <cell r="CP507">
            <v>45419</v>
          </cell>
          <cell r="CQ507">
            <v>4062180</v>
          </cell>
          <cell r="CX507">
            <v>45391</v>
          </cell>
          <cell r="CY507">
            <v>4062165</v>
          </cell>
          <cell r="DP507">
            <v>45370</v>
          </cell>
          <cell r="DQ507">
            <v>4062148</v>
          </cell>
          <cell r="EB507">
            <v>45419</v>
          </cell>
          <cell r="EC507">
            <v>4062184</v>
          </cell>
          <cell r="EF507">
            <v>45391</v>
          </cell>
          <cell r="EG507">
            <v>4062166</v>
          </cell>
          <cell r="EM507">
            <v>45428</v>
          </cell>
          <cell r="EX507">
            <v>45391</v>
          </cell>
          <cell r="EY507">
            <v>4062168</v>
          </cell>
          <cell r="HS507">
            <v>45430</v>
          </cell>
          <cell r="HT507">
            <v>1</v>
          </cell>
          <cell r="HV507">
            <v>42</v>
          </cell>
          <cell r="HZ507">
            <v>10</v>
          </cell>
          <cell r="ID507">
            <v>-1</v>
          </cell>
          <cell r="RC507">
            <v>45448</v>
          </cell>
          <cell r="RD507">
            <v>0</v>
          </cell>
          <cell r="RE507">
            <v>45419</v>
          </cell>
          <cell r="RF507">
            <v>45391</v>
          </cell>
          <cell r="RG507">
            <v>0</v>
          </cell>
          <cell r="RH507">
            <v>0</v>
          </cell>
          <cell r="RI507">
            <v>45370</v>
          </cell>
          <cell r="RJ507">
            <v>0</v>
          </cell>
          <cell r="RK507">
            <v>45419</v>
          </cell>
          <cell r="RL507" t="str">
            <v>4062180</v>
          </cell>
          <cell r="RM507">
            <v>45391</v>
          </cell>
          <cell r="RN507" t="str">
            <v>4062165</v>
          </cell>
          <cell r="RO507">
            <v>45370</v>
          </cell>
          <cell r="RP507" t="str">
            <v>4062148</v>
          </cell>
          <cell r="RQ507">
            <v>45419</v>
          </cell>
          <cell r="RR507" t="str">
            <v>4062184</v>
          </cell>
          <cell r="RS507">
            <v>45391</v>
          </cell>
          <cell r="RT507">
            <v>4062166</v>
          </cell>
          <cell r="RU507">
            <v>0</v>
          </cell>
          <cell r="RV507">
            <v>0</v>
          </cell>
        </row>
        <row r="508">
          <cell r="A508">
            <v>499</v>
          </cell>
          <cell r="B508">
            <v>45444</v>
          </cell>
          <cell r="C508" t="str">
            <v>HRB1003 AAI AC</v>
          </cell>
          <cell r="D508" t="str">
            <v>ARB10384</v>
          </cell>
          <cell r="E508" t="str">
            <v>THRB1384</v>
          </cell>
          <cell r="F508" t="str">
            <v>米国</v>
          </cell>
          <cell r="G508" t="str">
            <v>AAI</v>
          </cell>
          <cell r="H508" t="str">
            <v>制御盤</v>
          </cell>
          <cell r="I508" t="str">
            <v>南陵</v>
          </cell>
          <cell r="J508" t="str">
            <v>KD</v>
          </cell>
          <cell r="K508">
            <v>45433</v>
          </cell>
          <cell r="L508">
            <v>1</v>
          </cell>
          <cell r="M508">
            <v>1</v>
          </cell>
          <cell r="N508">
            <v>45434</v>
          </cell>
          <cell r="O508">
            <v>1</v>
          </cell>
          <cell r="P508">
            <v>45435</v>
          </cell>
          <cell r="Q508">
            <v>1</v>
          </cell>
          <cell r="R508">
            <v>45437</v>
          </cell>
          <cell r="S508">
            <v>1</v>
          </cell>
          <cell r="T508">
            <v>45437</v>
          </cell>
          <cell r="U508">
            <v>45437</v>
          </cell>
          <cell r="V508">
            <v>45441</v>
          </cell>
          <cell r="W508">
            <v>45437</v>
          </cell>
          <cell r="X508">
            <v>1</v>
          </cell>
          <cell r="Y508" t="str">
            <v>6/15→5/17</v>
          </cell>
          <cell r="AA508">
            <v>45448</v>
          </cell>
          <cell r="AB508">
            <v>45449</v>
          </cell>
          <cell r="AC508" t="str">
            <v>45419</v>
          </cell>
          <cell r="AD508" t="str">
            <v>4062180</v>
          </cell>
          <cell r="AE508" t="str">
            <v>4062165</v>
          </cell>
          <cell r="AF508" t="str">
            <v>4062148</v>
          </cell>
          <cell r="AG508" t="str">
            <v>4062184</v>
          </cell>
          <cell r="CP508">
            <v>45419</v>
          </cell>
          <cell r="CQ508">
            <v>4062180</v>
          </cell>
          <cell r="CX508">
            <v>45391</v>
          </cell>
          <cell r="CY508">
            <v>4062165</v>
          </cell>
          <cell r="DP508">
            <v>45370</v>
          </cell>
          <cell r="DQ508">
            <v>4062148</v>
          </cell>
          <cell r="EB508">
            <v>45419</v>
          </cell>
          <cell r="EC508">
            <v>4062184</v>
          </cell>
          <cell r="EF508">
            <v>45398</v>
          </cell>
          <cell r="EG508">
            <v>4062175</v>
          </cell>
          <cell r="EM508">
            <v>45428</v>
          </cell>
          <cell r="EN508">
            <v>45004</v>
          </cell>
          <cell r="EO508">
            <v>4062131</v>
          </cell>
          <cell r="EX508">
            <v>45391</v>
          </cell>
          <cell r="EY508">
            <v>4062168</v>
          </cell>
          <cell r="HS508">
            <v>45433</v>
          </cell>
          <cell r="HT508">
            <v>1</v>
          </cell>
          <cell r="HV508">
            <v>41</v>
          </cell>
          <cell r="HZ508">
            <v>10</v>
          </cell>
          <cell r="ID508">
            <v>-1</v>
          </cell>
          <cell r="RC508">
            <v>45448</v>
          </cell>
          <cell r="RD508">
            <v>0</v>
          </cell>
          <cell r="RE508">
            <v>45419</v>
          </cell>
          <cell r="RF508">
            <v>45391</v>
          </cell>
          <cell r="RG508">
            <v>0</v>
          </cell>
          <cell r="RH508">
            <v>0</v>
          </cell>
          <cell r="RI508">
            <v>45370</v>
          </cell>
          <cell r="RJ508">
            <v>0</v>
          </cell>
          <cell r="RK508">
            <v>45419</v>
          </cell>
          <cell r="RL508" t="str">
            <v>4062180</v>
          </cell>
          <cell r="RM508">
            <v>45391</v>
          </cell>
          <cell r="RN508" t="str">
            <v>4062165</v>
          </cell>
          <cell r="RO508">
            <v>45370</v>
          </cell>
          <cell r="RP508" t="str">
            <v>4062148</v>
          </cell>
          <cell r="RQ508">
            <v>45419</v>
          </cell>
          <cell r="RR508" t="str">
            <v>4062184</v>
          </cell>
          <cell r="RS508">
            <v>45398</v>
          </cell>
          <cell r="RT508">
            <v>4062175</v>
          </cell>
          <cell r="RU508">
            <v>0</v>
          </cell>
          <cell r="RV508">
            <v>0</v>
          </cell>
        </row>
        <row r="509">
          <cell r="A509">
            <v>500</v>
          </cell>
          <cell r="B509">
            <v>45444</v>
          </cell>
          <cell r="C509" t="str">
            <v>HRB1003 AAI AC</v>
          </cell>
          <cell r="D509" t="str">
            <v>ARB10385</v>
          </cell>
          <cell r="E509" t="str">
            <v>THRB1385</v>
          </cell>
          <cell r="F509" t="str">
            <v>米国</v>
          </cell>
          <cell r="G509" t="str">
            <v>AAI</v>
          </cell>
          <cell r="H509" t="str">
            <v>制御盤</v>
          </cell>
          <cell r="I509" t="str">
            <v>南陵</v>
          </cell>
          <cell r="J509" t="str">
            <v>KD</v>
          </cell>
          <cell r="K509">
            <v>45433</v>
          </cell>
          <cell r="L509">
            <v>1</v>
          </cell>
          <cell r="M509">
            <v>1</v>
          </cell>
          <cell r="N509">
            <v>45434</v>
          </cell>
          <cell r="O509">
            <v>1</v>
          </cell>
          <cell r="P509">
            <v>45436</v>
          </cell>
          <cell r="Q509">
            <v>1</v>
          </cell>
          <cell r="R509">
            <v>45440</v>
          </cell>
          <cell r="S509">
            <v>1</v>
          </cell>
          <cell r="T509">
            <v>45440</v>
          </cell>
          <cell r="U509">
            <v>45437</v>
          </cell>
          <cell r="V509">
            <v>45442</v>
          </cell>
          <cell r="W509">
            <v>45440</v>
          </cell>
          <cell r="X509">
            <v>1</v>
          </cell>
          <cell r="Y509" t="str">
            <v>6/15→5/17</v>
          </cell>
          <cell r="AA509">
            <v>45448</v>
          </cell>
          <cell r="AB509">
            <v>45449</v>
          </cell>
          <cell r="AC509" t="str">
            <v>45419</v>
          </cell>
          <cell r="AD509" t="str">
            <v>4062180</v>
          </cell>
          <cell r="AE509" t="str">
            <v>4062165</v>
          </cell>
          <cell r="AF509" t="str">
            <v>4062148</v>
          </cell>
          <cell r="AG509" t="str">
            <v>4062184</v>
          </cell>
          <cell r="CP509">
            <v>45419</v>
          </cell>
          <cell r="CQ509">
            <v>4062180</v>
          </cell>
          <cell r="CX509">
            <v>45391</v>
          </cell>
          <cell r="CY509">
            <v>4062165</v>
          </cell>
          <cell r="DP509">
            <v>45370</v>
          </cell>
          <cell r="DQ509">
            <v>4062148</v>
          </cell>
          <cell r="EB509">
            <v>45419</v>
          </cell>
          <cell r="EC509">
            <v>4062184</v>
          </cell>
          <cell r="EF509">
            <v>45398</v>
          </cell>
          <cell r="EG509">
            <v>4062175</v>
          </cell>
          <cell r="EM509">
            <v>45428</v>
          </cell>
          <cell r="EN509">
            <v>45004</v>
          </cell>
          <cell r="EO509">
            <v>4062131</v>
          </cell>
          <cell r="EX509">
            <v>45391</v>
          </cell>
          <cell r="EY509">
            <v>4062168</v>
          </cell>
          <cell r="HS509">
            <v>45433</v>
          </cell>
          <cell r="HT509">
            <v>1</v>
          </cell>
          <cell r="HV509">
            <v>40</v>
          </cell>
          <cell r="HZ509">
            <v>10</v>
          </cell>
          <cell r="ID509">
            <v>-1</v>
          </cell>
          <cell r="RC509">
            <v>45448</v>
          </cell>
          <cell r="RD509">
            <v>0</v>
          </cell>
          <cell r="RE509">
            <v>45419</v>
          </cell>
          <cell r="RF509">
            <v>45391</v>
          </cell>
          <cell r="RG509">
            <v>0</v>
          </cell>
          <cell r="RH509">
            <v>0</v>
          </cell>
          <cell r="RI509">
            <v>45370</v>
          </cell>
          <cell r="RJ509">
            <v>0</v>
          </cell>
          <cell r="RK509">
            <v>45419</v>
          </cell>
          <cell r="RL509" t="str">
            <v>4062180</v>
          </cell>
          <cell r="RM509">
            <v>45391</v>
          </cell>
          <cell r="RN509" t="str">
            <v>4062165</v>
          </cell>
          <cell r="RO509">
            <v>45370</v>
          </cell>
          <cell r="RP509" t="str">
            <v>4062148</v>
          </cell>
          <cell r="RQ509">
            <v>45419</v>
          </cell>
          <cell r="RR509" t="str">
            <v>4062184</v>
          </cell>
          <cell r="RS509">
            <v>45398</v>
          </cell>
          <cell r="RT509">
            <v>4062175</v>
          </cell>
          <cell r="RU509">
            <v>0</v>
          </cell>
          <cell r="RV509">
            <v>0</v>
          </cell>
        </row>
        <row r="510">
          <cell r="A510">
            <v>501</v>
          </cell>
          <cell r="B510">
            <v>45444</v>
          </cell>
          <cell r="C510" t="str">
            <v>HRB1003 AAI AC</v>
          </cell>
          <cell r="D510" t="str">
            <v>ARB10386</v>
          </cell>
          <cell r="E510" t="str">
            <v>THRB1386</v>
          </cell>
          <cell r="F510" t="str">
            <v>米国</v>
          </cell>
          <cell r="G510" t="str">
            <v>AAI</v>
          </cell>
          <cell r="H510" t="str">
            <v>制御盤</v>
          </cell>
          <cell r="I510" t="str">
            <v>南陵</v>
          </cell>
          <cell r="J510" t="str">
            <v>KD</v>
          </cell>
          <cell r="K510">
            <v>45433</v>
          </cell>
          <cell r="L510">
            <v>1</v>
          </cell>
          <cell r="M510">
            <v>1</v>
          </cell>
          <cell r="N510">
            <v>45435</v>
          </cell>
          <cell r="O510">
            <v>1</v>
          </cell>
          <cell r="P510">
            <v>45436</v>
          </cell>
          <cell r="Q510">
            <v>1</v>
          </cell>
          <cell r="R510">
            <v>45440</v>
          </cell>
          <cell r="S510">
            <v>1</v>
          </cell>
          <cell r="T510">
            <v>45440</v>
          </cell>
          <cell r="U510">
            <v>45437</v>
          </cell>
          <cell r="V510">
            <v>45442</v>
          </cell>
          <cell r="W510">
            <v>45440</v>
          </cell>
          <cell r="X510">
            <v>1</v>
          </cell>
          <cell r="Y510" t="str">
            <v>6/15→5/17</v>
          </cell>
          <cell r="AA510">
            <v>45448</v>
          </cell>
          <cell r="AB510">
            <v>45449</v>
          </cell>
          <cell r="AC510" t="str">
            <v>45419</v>
          </cell>
          <cell r="AD510" t="str">
            <v>4062180</v>
          </cell>
          <cell r="AE510" t="str">
            <v>4062165</v>
          </cell>
          <cell r="AF510" t="str">
            <v>4062148</v>
          </cell>
          <cell r="AG510" t="str">
            <v>4062184</v>
          </cell>
          <cell r="CP510">
            <v>45419</v>
          </cell>
          <cell r="CQ510">
            <v>4062180</v>
          </cell>
          <cell r="CX510">
            <v>45391</v>
          </cell>
          <cell r="CY510">
            <v>4062165</v>
          </cell>
          <cell r="DP510">
            <v>45370</v>
          </cell>
          <cell r="DQ510">
            <v>4062148</v>
          </cell>
          <cell r="EB510">
            <v>45419</v>
          </cell>
          <cell r="EC510">
            <v>4062184</v>
          </cell>
          <cell r="EF510">
            <v>45398</v>
          </cell>
          <cell r="EG510">
            <v>4062175</v>
          </cell>
          <cell r="EM510">
            <v>45428</v>
          </cell>
          <cell r="EN510">
            <v>45004</v>
          </cell>
          <cell r="EO510">
            <v>4062131</v>
          </cell>
          <cell r="EX510">
            <v>45391</v>
          </cell>
          <cell r="EY510">
            <v>4062168</v>
          </cell>
          <cell r="HS510">
            <v>45433</v>
          </cell>
          <cell r="HT510">
            <v>1</v>
          </cell>
          <cell r="HV510">
            <v>39</v>
          </cell>
          <cell r="HZ510">
            <v>10</v>
          </cell>
          <cell r="ID510">
            <v>-1</v>
          </cell>
          <cell r="RC510">
            <v>45448</v>
          </cell>
          <cell r="RD510">
            <v>0</v>
          </cell>
          <cell r="RE510">
            <v>45419</v>
          </cell>
          <cell r="RF510">
            <v>45391</v>
          </cell>
          <cell r="RG510">
            <v>0</v>
          </cell>
          <cell r="RH510">
            <v>0</v>
          </cell>
          <cell r="RI510">
            <v>45370</v>
          </cell>
          <cell r="RJ510">
            <v>0</v>
          </cell>
          <cell r="RK510">
            <v>45419</v>
          </cell>
          <cell r="RL510" t="str">
            <v>4062180</v>
          </cell>
          <cell r="RM510">
            <v>45391</v>
          </cell>
          <cell r="RN510" t="str">
            <v>4062165</v>
          </cell>
          <cell r="RO510">
            <v>45370</v>
          </cell>
          <cell r="RP510" t="str">
            <v>4062148</v>
          </cell>
          <cell r="RQ510">
            <v>45419</v>
          </cell>
          <cell r="RR510" t="str">
            <v>4062184</v>
          </cell>
          <cell r="RS510">
            <v>45398</v>
          </cell>
          <cell r="RT510">
            <v>4062175</v>
          </cell>
          <cell r="RU510">
            <v>0</v>
          </cell>
          <cell r="RV510">
            <v>0</v>
          </cell>
        </row>
        <row r="511">
          <cell r="A511">
            <v>502</v>
          </cell>
          <cell r="B511">
            <v>45444</v>
          </cell>
          <cell r="C511" t="str">
            <v>HRB1003 AAI AC</v>
          </cell>
          <cell r="D511" t="str">
            <v>ARB10387</v>
          </cell>
          <cell r="E511" t="str">
            <v>THRB1387</v>
          </cell>
          <cell r="F511" t="str">
            <v>米国</v>
          </cell>
          <cell r="G511" t="str">
            <v>AAI</v>
          </cell>
          <cell r="H511" t="str">
            <v>制御盤</v>
          </cell>
          <cell r="I511" t="str">
            <v>南陵</v>
          </cell>
          <cell r="J511" t="str">
            <v>KD</v>
          </cell>
          <cell r="K511">
            <v>45434</v>
          </cell>
          <cell r="L511">
            <v>1</v>
          </cell>
          <cell r="M511">
            <v>1</v>
          </cell>
          <cell r="N511">
            <v>45435</v>
          </cell>
          <cell r="O511">
            <v>1</v>
          </cell>
          <cell r="P511">
            <v>45437</v>
          </cell>
          <cell r="Q511">
            <v>1</v>
          </cell>
          <cell r="R511">
            <v>45440</v>
          </cell>
          <cell r="S511">
            <v>1</v>
          </cell>
          <cell r="T511">
            <v>45440</v>
          </cell>
          <cell r="U511">
            <v>45440</v>
          </cell>
          <cell r="V511">
            <v>45442</v>
          </cell>
          <cell r="W511">
            <v>45441</v>
          </cell>
          <cell r="X511">
            <v>1</v>
          </cell>
          <cell r="Y511">
            <v>45449</v>
          </cell>
          <cell r="AA511">
            <v>45448</v>
          </cell>
          <cell r="AB511">
            <v>45449</v>
          </cell>
          <cell r="AC511" t="str">
            <v>45419</v>
          </cell>
          <cell r="AD511" t="str">
            <v>4062180</v>
          </cell>
          <cell r="AE511" t="str">
            <v>4062165</v>
          </cell>
          <cell r="AF511" t="str">
            <v>4062148</v>
          </cell>
          <cell r="AG511" t="str">
            <v>4062184</v>
          </cell>
          <cell r="CP511">
            <v>45419</v>
          </cell>
          <cell r="CQ511">
            <v>4062180</v>
          </cell>
          <cell r="CX511">
            <v>45391</v>
          </cell>
          <cell r="CY511">
            <v>4062165</v>
          </cell>
          <cell r="DP511">
            <v>45370</v>
          </cell>
          <cell r="DQ511">
            <v>4062148</v>
          </cell>
          <cell r="EB511">
            <v>45419</v>
          </cell>
          <cell r="EC511">
            <v>4062184</v>
          </cell>
          <cell r="EF511">
            <v>45398</v>
          </cell>
          <cell r="EG511">
            <v>4062175</v>
          </cell>
          <cell r="EM511">
            <v>45428</v>
          </cell>
          <cell r="EN511">
            <v>45004</v>
          </cell>
          <cell r="EO511">
            <v>4062131</v>
          </cell>
          <cell r="EX511">
            <v>45391</v>
          </cell>
          <cell r="EY511">
            <v>4062168</v>
          </cell>
          <cell r="HS511">
            <v>45434</v>
          </cell>
          <cell r="HT511">
            <v>1</v>
          </cell>
          <cell r="HV511">
            <v>38</v>
          </cell>
          <cell r="HZ511">
            <v>10</v>
          </cell>
          <cell r="ID511">
            <v>-1</v>
          </cell>
          <cell r="RC511">
            <v>45448</v>
          </cell>
          <cell r="RD511">
            <v>0</v>
          </cell>
          <cell r="RE511">
            <v>45419</v>
          </cell>
          <cell r="RF511">
            <v>45391</v>
          </cell>
          <cell r="RG511">
            <v>0</v>
          </cell>
          <cell r="RH511">
            <v>0</v>
          </cell>
          <cell r="RI511">
            <v>45370</v>
          </cell>
          <cell r="RJ511">
            <v>0</v>
          </cell>
          <cell r="RK511">
            <v>45419</v>
          </cell>
          <cell r="RL511" t="str">
            <v>4062180</v>
          </cell>
          <cell r="RM511">
            <v>45391</v>
          </cell>
          <cell r="RN511" t="str">
            <v>4062165</v>
          </cell>
          <cell r="RO511">
            <v>45370</v>
          </cell>
          <cell r="RP511" t="str">
            <v>4062148</v>
          </cell>
          <cell r="RQ511">
            <v>45419</v>
          </cell>
          <cell r="RR511" t="str">
            <v>4062184</v>
          </cell>
          <cell r="RS511">
            <v>45398</v>
          </cell>
          <cell r="RT511">
            <v>4062175</v>
          </cell>
          <cell r="RU511">
            <v>0</v>
          </cell>
          <cell r="RV511">
            <v>0</v>
          </cell>
        </row>
        <row r="512">
          <cell r="A512">
            <v>503</v>
          </cell>
          <cell r="B512">
            <v>45444</v>
          </cell>
          <cell r="C512" t="str">
            <v>HRB1003 AAI</v>
          </cell>
          <cell r="D512" t="str">
            <v>ARB10356</v>
          </cell>
          <cell r="E512" t="str">
            <v>THRB1356</v>
          </cell>
          <cell r="F512" t="str">
            <v>米国</v>
          </cell>
          <cell r="G512" t="str">
            <v>AAI</v>
          </cell>
          <cell r="H512" t="str">
            <v>制御盤</v>
          </cell>
          <cell r="I512" t="str">
            <v>南陵</v>
          </cell>
          <cell r="J512" t="str">
            <v>KD</v>
          </cell>
          <cell r="K512">
            <v>45434</v>
          </cell>
          <cell r="L512">
            <v>1</v>
          </cell>
          <cell r="M512">
            <v>1</v>
          </cell>
          <cell r="N512">
            <v>45435</v>
          </cell>
          <cell r="O512">
            <v>1</v>
          </cell>
          <cell r="P512">
            <v>45437</v>
          </cell>
          <cell r="Q512">
            <v>1</v>
          </cell>
          <cell r="R512">
            <v>45441</v>
          </cell>
          <cell r="S512">
            <v>1</v>
          </cell>
          <cell r="T512">
            <v>45441</v>
          </cell>
          <cell r="U512">
            <v>45440</v>
          </cell>
          <cell r="V512">
            <v>45443</v>
          </cell>
          <cell r="W512">
            <v>45441</v>
          </cell>
          <cell r="X512">
            <v>1</v>
          </cell>
          <cell r="Y512">
            <v>45449</v>
          </cell>
          <cell r="AA512">
            <v>45448</v>
          </cell>
          <cell r="AB512">
            <v>45449</v>
          </cell>
          <cell r="AC512" t="str">
            <v>45419</v>
          </cell>
          <cell r="AD512" t="str">
            <v>4062180</v>
          </cell>
          <cell r="AE512" t="str">
            <v>4062165</v>
          </cell>
          <cell r="AF512" t="str">
            <v>4062148</v>
          </cell>
          <cell r="AG512" t="str">
            <v>4062184</v>
          </cell>
          <cell r="CP512">
            <v>45419</v>
          </cell>
          <cell r="CQ512">
            <v>4062180</v>
          </cell>
          <cell r="CX512">
            <v>45391</v>
          </cell>
          <cell r="CY512">
            <v>4062165</v>
          </cell>
          <cell r="DP512">
            <v>45370</v>
          </cell>
          <cell r="DQ512">
            <v>4062148</v>
          </cell>
          <cell r="EB512">
            <v>45419</v>
          </cell>
          <cell r="EC512">
            <v>4062184</v>
          </cell>
          <cell r="EF512">
            <v>45398</v>
          </cell>
          <cell r="EG512">
            <v>4062175</v>
          </cell>
          <cell r="EM512">
            <v>45428</v>
          </cell>
          <cell r="EX512">
            <v>45391</v>
          </cell>
          <cell r="EY512">
            <v>4062168</v>
          </cell>
          <cell r="HS512">
            <v>45434</v>
          </cell>
          <cell r="HT512">
            <v>1</v>
          </cell>
          <cell r="HV512">
            <v>37</v>
          </cell>
          <cell r="HZ512">
            <v>10</v>
          </cell>
          <cell r="ID512">
            <v>-1</v>
          </cell>
          <cell r="RC512">
            <v>45448</v>
          </cell>
          <cell r="RD512">
            <v>0</v>
          </cell>
          <cell r="RE512">
            <v>45419</v>
          </cell>
          <cell r="RF512">
            <v>45391</v>
          </cell>
          <cell r="RG512">
            <v>0</v>
          </cell>
          <cell r="RH512">
            <v>0</v>
          </cell>
          <cell r="RI512">
            <v>45370</v>
          </cell>
          <cell r="RJ512">
            <v>0</v>
          </cell>
          <cell r="RK512">
            <v>45419</v>
          </cell>
          <cell r="RL512" t="str">
            <v>4062180</v>
          </cell>
          <cell r="RM512">
            <v>45391</v>
          </cell>
          <cell r="RN512" t="str">
            <v>4062165</v>
          </cell>
          <cell r="RO512">
            <v>45370</v>
          </cell>
          <cell r="RP512" t="str">
            <v>4062148</v>
          </cell>
          <cell r="RQ512">
            <v>45419</v>
          </cell>
          <cell r="RR512" t="str">
            <v>4062184</v>
          </cell>
          <cell r="RS512">
            <v>45398</v>
          </cell>
          <cell r="RT512">
            <v>4062175</v>
          </cell>
          <cell r="RU512">
            <v>0</v>
          </cell>
          <cell r="RV512">
            <v>0</v>
          </cell>
        </row>
        <row r="513">
          <cell r="A513">
            <v>504</v>
          </cell>
          <cell r="B513">
            <v>45444</v>
          </cell>
          <cell r="C513" t="str">
            <v>HRB1003 AAI</v>
          </cell>
          <cell r="D513" t="str">
            <v>ARB10360</v>
          </cell>
          <cell r="E513" t="str">
            <v>THRB1360</v>
          </cell>
          <cell r="F513" t="str">
            <v>米国</v>
          </cell>
          <cell r="G513" t="str">
            <v>AAI</v>
          </cell>
          <cell r="H513" t="str">
            <v>制御盤</v>
          </cell>
          <cell r="I513" t="str">
            <v>南陵</v>
          </cell>
          <cell r="J513" t="str">
            <v>KD</v>
          </cell>
          <cell r="K513">
            <v>45434</v>
          </cell>
          <cell r="L513">
            <v>1</v>
          </cell>
          <cell r="M513">
            <v>1</v>
          </cell>
          <cell r="N513">
            <v>45436</v>
          </cell>
          <cell r="O513">
            <v>1</v>
          </cell>
          <cell r="P513">
            <v>45440</v>
          </cell>
          <cell r="Q513">
            <v>1</v>
          </cell>
          <cell r="R513">
            <v>45441</v>
          </cell>
          <cell r="S513">
            <v>1</v>
          </cell>
          <cell r="T513">
            <v>45441</v>
          </cell>
          <cell r="U513">
            <v>45440</v>
          </cell>
          <cell r="V513">
            <v>45443</v>
          </cell>
          <cell r="W513">
            <v>45441</v>
          </cell>
          <cell r="X513">
            <v>1</v>
          </cell>
          <cell r="Y513">
            <v>45449</v>
          </cell>
          <cell r="AA513">
            <v>45448</v>
          </cell>
          <cell r="AB513">
            <v>45449</v>
          </cell>
          <cell r="AC513" t="str">
            <v>45419</v>
          </cell>
          <cell r="AD513" t="str">
            <v>4062180</v>
          </cell>
          <cell r="AE513" t="str">
            <v>4062165</v>
          </cell>
          <cell r="AF513" t="str">
            <v>4062148</v>
          </cell>
          <cell r="AG513" t="str">
            <v>4062184</v>
          </cell>
          <cell r="CP513">
            <v>45419</v>
          </cell>
          <cell r="CQ513">
            <v>4062180</v>
          </cell>
          <cell r="CX513">
            <v>45391</v>
          </cell>
          <cell r="CY513">
            <v>4062165</v>
          </cell>
          <cell r="DP513">
            <v>45370</v>
          </cell>
          <cell r="DQ513">
            <v>4062148</v>
          </cell>
          <cell r="EB513">
            <v>45419</v>
          </cell>
          <cell r="EC513">
            <v>4062184</v>
          </cell>
          <cell r="EF513">
            <v>45398</v>
          </cell>
          <cell r="EG513">
            <v>4062175</v>
          </cell>
          <cell r="EM513">
            <v>45428</v>
          </cell>
          <cell r="EX513">
            <v>45391</v>
          </cell>
          <cell r="EY513">
            <v>4062168</v>
          </cell>
          <cell r="HS513">
            <v>45434</v>
          </cell>
          <cell r="HT513">
            <v>1</v>
          </cell>
          <cell r="HV513">
            <v>36</v>
          </cell>
          <cell r="HZ513">
            <v>10</v>
          </cell>
          <cell r="ID513">
            <v>-1</v>
          </cell>
          <cell r="RC513">
            <v>45448</v>
          </cell>
          <cell r="RD513">
            <v>0</v>
          </cell>
          <cell r="RE513">
            <v>45419</v>
          </cell>
          <cell r="RF513">
            <v>45391</v>
          </cell>
          <cell r="RG513">
            <v>0</v>
          </cell>
          <cell r="RH513">
            <v>0</v>
          </cell>
          <cell r="RI513">
            <v>45370</v>
          </cell>
          <cell r="RJ513">
            <v>0</v>
          </cell>
          <cell r="RK513">
            <v>45419</v>
          </cell>
          <cell r="RL513" t="str">
            <v>4062180</v>
          </cell>
          <cell r="RM513">
            <v>45391</v>
          </cell>
          <cell r="RN513" t="str">
            <v>4062165</v>
          </cell>
          <cell r="RO513">
            <v>45370</v>
          </cell>
          <cell r="RP513" t="str">
            <v>4062148</v>
          </cell>
          <cell r="RQ513">
            <v>45419</v>
          </cell>
          <cell r="RR513" t="str">
            <v>4062184</v>
          </cell>
          <cell r="RS513">
            <v>45398</v>
          </cell>
          <cell r="RT513">
            <v>4062175</v>
          </cell>
          <cell r="RU513">
            <v>0</v>
          </cell>
          <cell r="RV513">
            <v>0</v>
          </cell>
        </row>
        <row r="514">
          <cell r="A514">
            <v>505</v>
          </cell>
          <cell r="B514">
            <v>45444</v>
          </cell>
          <cell r="C514" t="str">
            <v>HRB1303 AAI AC</v>
          </cell>
          <cell r="D514" t="str">
            <v>ARB30204</v>
          </cell>
          <cell r="E514" t="str">
            <v>THRB3204</v>
          </cell>
          <cell r="F514" t="str">
            <v>米国</v>
          </cell>
          <cell r="G514" t="str">
            <v>AAI</v>
          </cell>
          <cell r="H514" t="str">
            <v>制御盤</v>
          </cell>
          <cell r="I514" t="str">
            <v>南陵</v>
          </cell>
          <cell r="J514" t="str">
            <v>KD</v>
          </cell>
          <cell r="K514">
            <v>45435</v>
          </cell>
          <cell r="L514">
            <v>1</v>
          </cell>
          <cell r="M514">
            <v>1</v>
          </cell>
          <cell r="N514">
            <v>45436</v>
          </cell>
          <cell r="O514">
            <v>1</v>
          </cell>
          <cell r="P514">
            <v>45440</v>
          </cell>
          <cell r="Q514">
            <v>1</v>
          </cell>
          <cell r="R514">
            <v>45441</v>
          </cell>
          <cell r="S514">
            <v>1</v>
          </cell>
          <cell r="T514">
            <v>45441</v>
          </cell>
          <cell r="U514">
            <v>45351</v>
          </cell>
          <cell r="W514">
            <v>45442</v>
          </cell>
          <cell r="X514">
            <v>1</v>
          </cell>
          <cell r="Y514">
            <v>45449</v>
          </cell>
          <cell r="AA514">
            <v>45448</v>
          </cell>
          <cell r="AB514">
            <v>45449</v>
          </cell>
          <cell r="AC514" t="str">
            <v>45370</v>
          </cell>
          <cell r="AD514" t="str">
            <v>4062145</v>
          </cell>
          <cell r="AE514" t="str">
            <v>4062165</v>
          </cell>
          <cell r="AF514" t="str">
            <v>4062149</v>
          </cell>
          <cell r="AG514" t="str">
            <v>4062184</v>
          </cell>
          <cell r="CR514">
            <v>45370</v>
          </cell>
          <cell r="CS514">
            <v>4062145</v>
          </cell>
          <cell r="CX514">
            <v>45391</v>
          </cell>
          <cell r="CY514">
            <v>4062165</v>
          </cell>
          <cell r="DR514">
            <v>45370</v>
          </cell>
          <cell r="DS514">
            <v>4062149</v>
          </cell>
          <cell r="EB514">
            <v>45419</v>
          </cell>
          <cell r="EC514">
            <v>4062184</v>
          </cell>
          <cell r="EF514">
            <v>45398</v>
          </cell>
          <cell r="EG514">
            <v>4062175</v>
          </cell>
          <cell r="EM514">
            <v>45428</v>
          </cell>
          <cell r="EN514">
            <v>45004</v>
          </cell>
          <cell r="EO514">
            <v>4062131</v>
          </cell>
          <cell r="EX514">
            <v>45391</v>
          </cell>
          <cell r="EY514">
            <v>4062168</v>
          </cell>
          <cell r="HS514">
            <v>45435</v>
          </cell>
          <cell r="HT514">
            <v>1</v>
          </cell>
          <cell r="HV514">
            <v>35</v>
          </cell>
          <cell r="HZ514">
            <v>10</v>
          </cell>
          <cell r="ID514">
            <v>-1</v>
          </cell>
          <cell r="RC514">
            <v>45448</v>
          </cell>
          <cell r="RD514">
            <v>0</v>
          </cell>
          <cell r="RE514">
            <v>45370</v>
          </cell>
          <cell r="RF514">
            <v>45391</v>
          </cell>
          <cell r="RG514">
            <v>0</v>
          </cell>
          <cell r="RH514">
            <v>0</v>
          </cell>
          <cell r="RI514">
            <v>45370</v>
          </cell>
          <cell r="RJ514">
            <v>0</v>
          </cell>
          <cell r="RK514">
            <v>45370</v>
          </cell>
          <cell r="RL514" t="str">
            <v>4062145</v>
          </cell>
          <cell r="RM514">
            <v>45391</v>
          </cell>
          <cell r="RN514" t="str">
            <v>4062165</v>
          </cell>
          <cell r="RO514">
            <v>45370</v>
          </cell>
          <cell r="RP514" t="str">
            <v>4062149</v>
          </cell>
          <cell r="RQ514">
            <v>45419</v>
          </cell>
          <cell r="RR514" t="str">
            <v>4062184</v>
          </cell>
          <cell r="RS514">
            <v>45398</v>
          </cell>
          <cell r="RT514">
            <v>4062175</v>
          </cell>
          <cell r="RU514">
            <v>0</v>
          </cell>
          <cell r="RV514">
            <v>0</v>
          </cell>
        </row>
        <row r="515">
          <cell r="A515">
            <v>506</v>
          </cell>
          <cell r="B515">
            <v>45444</v>
          </cell>
          <cell r="C515" t="str">
            <v>HRB1303 AAI AC</v>
          </cell>
          <cell r="D515" t="str">
            <v>ARB30205</v>
          </cell>
          <cell r="E515" t="str">
            <v>THRB3205</v>
          </cell>
          <cell r="F515" t="str">
            <v>米国</v>
          </cell>
          <cell r="G515" t="str">
            <v>AAI</v>
          </cell>
          <cell r="H515" t="str">
            <v>制御盤</v>
          </cell>
          <cell r="I515" t="str">
            <v>南陵</v>
          </cell>
          <cell r="J515" t="str">
            <v>KD</v>
          </cell>
          <cell r="K515">
            <v>45435</v>
          </cell>
          <cell r="L515">
            <v>1</v>
          </cell>
          <cell r="M515">
            <v>1</v>
          </cell>
          <cell r="N515">
            <v>45437</v>
          </cell>
          <cell r="O515">
            <v>1</v>
          </cell>
          <cell r="P515">
            <v>45440</v>
          </cell>
          <cell r="Q515">
            <v>1</v>
          </cell>
          <cell r="R515">
            <v>45442</v>
          </cell>
          <cell r="S515">
            <v>1</v>
          </cell>
          <cell r="T515">
            <v>45442</v>
          </cell>
          <cell r="U515">
            <v>45441</v>
          </cell>
          <cell r="W515">
            <v>45442</v>
          </cell>
          <cell r="X515">
            <v>1</v>
          </cell>
          <cell r="Y515">
            <v>45449</v>
          </cell>
          <cell r="AA515">
            <v>45448</v>
          </cell>
          <cell r="AB515">
            <v>45449</v>
          </cell>
          <cell r="AC515" t="str">
            <v>45370</v>
          </cell>
          <cell r="AD515" t="str">
            <v>4062145</v>
          </cell>
          <cell r="AE515" t="str">
            <v>4062165</v>
          </cell>
          <cell r="AF515" t="str">
            <v>4062149</v>
          </cell>
          <cell r="AG515" t="str">
            <v>4062184</v>
          </cell>
          <cell r="CR515">
            <v>45370</v>
          </cell>
          <cell r="CS515">
            <v>4062145</v>
          </cell>
          <cell r="CX515">
            <v>45391</v>
          </cell>
          <cell r="CY515">
            <v>4062165</v>
          </cell>
          <cell r="DR515">
            <v>45370</v>
          </cell>
          <cell r="DS515">
            <v>4062149</v>
          </cell>
          <cell r="EB515">
            <v>45419</v>
          </cell>
          <cell r="EC515">
            <v>4062184</v>
          </cell>
          <cell r="EF515">
            <v>45398</v>
          </cell>
          <cell r="EG515">
            <v>4062175</v>
          </cell>
          <cell r="EM515">
            <v>45428</v>
          </cell>
          <cell r="EN515">
            <v>45004</v>
          </cell>
          <cell r="EO515">
            <v>4062131</v>
          </cell>
          <cell r="EX515">
            <v>45391</v>
          </cell>
          <cell r="EY515">
            <v>4062168</v>
          </cell>
          <cell r="HS515">
            <v>45435</v>
          </cell>
          <cell r="HT515">
            <v>1</v>
          </cell>
          <cell r="HV515">
            <v>34</v>
          </cell>
          <cell r="HZ515">
            <v>10</v>
          </cell>
          <cell r="ID515">
            <v>-1</v>
          </cell>
          <cell r="RC515">
            <v>45448</v>
          </cell>
          <cell r="RD515">
            <v>0</v>
          </cell>
          <cell r="RE515">
            <v>45370</v>
          </cell>
          <cell r="RF515">
            <v>45391</v>
          </cell>
          <cell r="RG515">
            <v>0</v>
          </cell>
          <cell r="RH515">
            <v>0</v>
          </cell>
          <cell r="RI515">
            <v>45370</v>
          </cell>
          <cell r="RJ515">
            <v>0</v>
          </cell>
          <cell r="RK515">
            <v>45370</v>
          </cell>
          <cell r="RL515" t="str">
            <v>4062145</v>
          </cell>
          <cell r="RM515">
            <v>45391</v>
          </cell>
          <cell r="RN515" t="str">
            <v>4062165</v>
          </cell>
          <cell r="RO515">
            <v>45370</v>
          </cell>
          <cell r="RP515" t="str">
            <v>4062149</v>
          </cell>
          <cell r="RQ515">
            <v>45419</v>
          </cell>
          <cell r="RR515" t="str">
            <v>4062184</v>
          </cell>
          <cell r="RS515">
            <v>45398</v>
          </cell>
          <cell r="RT515">
            <v>4062175</v>
          </cell>
          <cell r="RU515">
            <v>0</v>
          </cell>
          <cell r="RV515">
            <v>0</v>
          </cell>
        </row>
        <row r="516">
          <cell r="A516">
            <v>507</v>
          </cell>
          <cell r="B516">
            <v>45444</v>
          </cell>
          <cell r="C516" t="str">
            <v>HRB1303 AAI AC+L</v>
          </cell>
          <cell r="D516" t="str">
            <v>ARB30245</v>
          </cell>
          <cell r="E516" t="str">
            <v>THRB3245</v>
          </cell>
          <cell r="F516" t="str">
            <v>米国</v>
          </cell>
          <cell r="G516" t="str">
            <v>AAI</v>
          </cell>
          <cell r="H516" t="str">
            <v>制御盤</v>
          </cell>
          <cell r="I516" t="str">
            <v>南陵</v>
          </cell>
          <cell r="J516" t="str">
            <v>KD</v>
          </cell>
          <cell r="K516">
            <v>45435</v>
          </cell>
          <cell r="L516">
            <v>1</v>
          </cell>
          <cell r="M516">
            <v>1</v>
          </cell>
          <cell r="N516">
            <v>45437</v>
          </cell>
          <cell r="O516">
            <v>1</v>
          </cell>
          <cell r="P516">
            <v>45441</v>
          </cell>
          <cell r="Q516">
            <v>1</v>
          </cell>
          <cell r="R516">
            <v>45442</v>
          </cell>
          <cell r="S516">
            <v>1</v>
          </cell>
          <cell r="T516">
            <v>45442</v>
          </cell>
          <cell r="U516">
            <v>45442</v>
          </cell>
          <cell r="W516">
            <v>45442</v>
          </cell>
          <cell r="X516">
            <v>1</v>
          </cell>
          <cell r="Y516">
            <v>45449</v>
          </cell>
          <cell r="AA516">
            <v>45448</v>
          </cell>
          <cell r="AB516">
            <v>45449</v>
          </cell>
          <cell r="AC516" t="str">
            <v>45370</v>
          </cell>
          <cell r="AD516" t="str">
            <v>4062145</v>
          </cell>
          <cell r="AE516" t="str">
            <v>4062165</v>
          </cell>
          <cell r="AF516" t="str">
            <v>4062149</v>
          </cell>
          <cell r="AG516" t="str">
            <v>4062184</v>
          </cell>
          <cell r="CR516">
            <v>45370</v>
          </cell>
          <cell r="CS516">
            <v>4062145</v>
          </cell>
          <cell r="CX516">
            <v>45391</v>
          </cell>
          <cell r="CY516">
            <v>4062165</v>
          </cell>
          <cell r="DR516">
            <v>45370</v>
          </cell>
          <cell r="DS516">
            <v>4062149</v>
          </cell>
          <cell r="EB516">
            <v>45419</v>
          </cell>
          <cell r="EC516">
            <v>4062184</v>
          </cell>
          <cell r="EF516">
            <v>45412</v>
          </cell>
          <cell r="EG516">
            <v>4062176</v>
          </cell>
          <cell r="EM516">
            <v>45428</v>
          </cell>
          <cell r="EN516">
            <v>45004</v>
          </cell>
          <cell r="EO516">
            <v>4062131</v>
          </cell>
          <cell r="ER516">
            <v>45370</v>
          </cell>
          <cell r="ES516">
            <v>4062133</v>
          </cell>
          <cell r="EX516">
            <v>45391</v>
          </cell>
          <cell r="EY516">
            <v>4062168</v>
          </cell>
          <cell r="HS516">
            <v>45435</v>
          </cell>
          <cell r="HT516">
            <v>1</v>
          </cell>
          <cell r="HV516">
            <v>33</v>
          </cell>
          <cell r="HZ516">
            <v>10</v>
          </cell>
          <cell r="ID516">
            <v>-1</v>
          </cell>
          <cell r="RC516">
            <v>45448</v>
          </cell>
          <cell r="RD516">
            <v>0</v>
          </cell>
          <cell r="RE516">
            <v>45370</v>
          </cell>
          <cell r="RF516">
            <v>45391</v>
          </cell>
          <cell r="RG516">
            <v>0</v>
          </cell>
          <cell r="RH516">
            <v>0</v>
          </cell>
          <cell r="RI516">
            <v>45370</v>
          </cell>
          <cell r="RJ516">
            <v>0</v>
          </cell>
          <cell r="RK516">
            <v>45370</v>
          </cell>
          <cell r="RL516" t="str">
            <v>4062145</v>
          </cell>
          <cell r="RM516">
            <v>45391</v>
          </cell>
          <cell r="RN516" t="str">
            <v>4062165</v>
          </cell>
          <cell r="RO516">
            <v>45370</v>
          </cell>
          <cell r="RP516" t="str">
            <v>4062149</v>
          </cell>
          <cell r="RQ516">
            <v>45419</v>
          </cell>
          <cell r="RR516" t="str">
            <v>4062184</v>
          </cell>
          <cell r="RS516">
            <v>45412</v>
          </cell>
          <cell r="RT516">
            <v>4062176</v>
          </cell>
          <cell r="RU516">
            <v>0</v>
          </cell>
          <cell r="RV516">
            <v>0</v>
          </cell>
        </row>
        <row r="517">
          <cell r="A517">
            <v>508</v>
          </cell>
          <cell r="B517">
            <v>45444</v>
          </cell>
          <cell r="C517" t="str">
            <v>HRB1303 AAI AC+L</v>
          </cell>
          <cell r="D517" t="str">
            <v>ARB30246</v>
          </cell>
          <cell r="E517" t="str">
            <v>THRB3246</v>
          </cell>
          <cell r="F517" t="str">
            <v>米国</v>
          </cell>
          <cell r="G517" t="str">
            <v>AAI</v>
          </cell>
          <cell r="H517" t="str">
            <v>制御盤</v>
          </cell>
          <cell r="I517" t="str">
            <v>南陵</v>
          </cell>
          <cell r="J517" t="str">
            <v>KD</v>
          </cell>
          <cell r="K517">
            <v>45436</v>
          </cell>
          <cell r="L517">
            <v>1</v>
          </cell>
          <cell r="M517">
            <v>1</v>
          </cell>
          <cell r="N517">
            <v>45440</v>
          </cell>
          <cell r="O517">
            <v>1</v>
          </cell>
          <cell r="P517">
            <v>45441</v>
          </cell>
          <cell r="Q517">
            <v>1</v>
          </cell>
          <cell r="R517">
            <v>45442</v>
          </cell>
          <cell r="S517">
            <v>1</v>
          </cell>
          <cell r="T517">
            <v>45442</v>
          </cell>
          <cell r="U517">
            <v>45443</v>
          </cell>
          <cell r="W517">
            <v>45443</v>
          </cell>
          <cell r="X517">
            <v>1</v>
          </cell>
          <cell r="Y517">
            <v>45449</v>
          </cell>
          <cell r="AA517">
            <v>45448</v>
          </cell>
          <cell r="AB517">
            <v>45449</v>
          </cell>
          <cell r="AC517" t="str">
            <v>45370</v>
          </cell>
          <cell r="AD517" t="str">
            <v>4062145</v>
          </cell>
          <cell r="AE517" t="str">
            <v>4062165</v>
          </cell>
          <cell r="AF517" t="str">
            <v>4062149</v>
          </cell>
          <cell r="AG517" t="str">
            <v>4062184</v>
          </cell>
          <cell r="CR517">
            <v>45370</v>
          </cell>
          <cell r="CS517">
            <v>4062145</v>
          </cell>
          <cell r="CX517">
            <v>45391</v>
          </cell>
          <cell r="CY517">
            <v>4062165</v>
          </cell>
          <cell r="DR517">
            <v>45370</v>
          </cell>
          <cell r="DS517">
            <v>4062149</v>
          </cell>
          <cell r="EB517">
            <v>45419</v>
          </cell>
          <cell r="EC517">
            <v>4062184</v>
          </cell>
          <cell r="EF517">
            <v>45412</v>
          </cell>
          <cell r="EG517">
            <v>4062176</v>
          </cell>
          <cell r="EM517">
            <v>45428</v>
          </cell>
          <cell r="EN517">
            <v>45004</v>
          </cell>
          <cell r="EO517">
            <v>4062131</v>
          </cell>
          <cell r="ER517">
            <v>45370</v>
          </cell>
          <cell r="ES517">
            <v>4062133</v>
          </cell>
          <cell r="EX517">
            <v>45391</v>
          </cell>
          <cell r="EY517">
            <v>4062168</v>
          </cell>
          <cell r="HS517">
            <v>45436</v>
          </cell>
          <cell r="HT517">
            <v>1</v>
          </cell>
          <cell r="HV517">
            <v>32</v>
          </cell>
          <cell r="HZ517">
            <v>10</v>
          </cell>
          <cell r="ID517">
            <v>-1</v>
          </cell>
          <cell r="RC517">
            <v>45448</v>
          </cell>
          <cell r="RD517">
            <v>0</v>
          </cell>
          <cell r="RE517">
            <v>45370</v>
          </cell>
          <cell r="RF517">
            <v>45391</v>
          </cell>
          <cell r="RG517">
            <v>0</v>
          </cell>
          <cell r="RH517">
            <v>0</v>
          </cell>
          <cell r="RI517">
            <v>45370</v>
          </cell>
          <cell r="RJ517">
            <v>0</v>
          </cell>
          <cell r="RK517">
            <v>45370</v>
          </cell>
          <cell r="RL517" t="str">
            <v>4062145</v>
          </cell>
          <cell r="RM517">
            <v>45391</v>
          </cell>
          <cell r="RN517" t="str">
            <v>4062165</v>
          </cell>
          <cell r="RO517">
            <v>45370</v>
          </cell>
          <cell r="RP517" t="str">
            <v>4062149</v>
          </cell>
          <cell r="RQ517">
            <v>45419</v>
          </cell>
          <cell r="RR517" t="str">
            <v>4062184</v>
          </cell>
          <cell r="RS517">
            <v>45412</v>
          </cell>
          <cell r="RT517">
            <v>4062176</v>
          </cell>
          <cell r="RU517">
            <v>0</v>
          </cell>
          <cell r="RV517">
            <v>0</v>
          </cell>
        </row>
        <row r="518">
          <cell r="A518">
            <v>509</v>
          </cell>
          <cell r="B518">
            <v>45444</v>
          </cell>
          <cell r="C518" t="str">
            <v>HRB2204 AAI AC</v>
          </cell>
          <cell r="D518" t="str">
            <v>ARB20271</v>
          </cell>
          <cell r="E518" t="str">
            <v>THRB2271</v>
          </cell>
          <cell r="F518" t="str">
            <v>米国</v>
          </cell>
          <cell r="G518" t="str">
            <v>AAI</v>
          </cell>
          <cell r="H518" t="str">
            <v>制御盤</v>
          </cell>
          <cell r="I518" t="str">
            <v>南陵</v>
          </cell>
          <cell r="J518" t="str">
            <v>KD</v>
          </cell>
          <cell r="K518">
            <v>45436</v>
          </cell>
          <cell r="L518">
            <v>1</v>
          </cell>
          <cell r="M518">
            <v>1</v>
          </cell>
          <cell r="N518">
            <v>45440</v>
          </cell>
          <cell r="O518">
            <v>1</v>
          </cell>
          <cell r="P518">
            <v>45441</v>
          </cell>
          <cell r="Q518">
            <v>1</v>
          </cell>
          <cell r="R518">
            <v>45443</v>
          </cell>
          <cell r="S518">
            <v>1</v>
          </cell>
          <cell r="T518">
            <v>45443</v>
          </cell>
          <cell r="U518">
            <v>45442</v>
          </cell>
          <cell r="W518">
            <v>45443</v>
          </cell>
          <cell r="X518">
            <v>1</v>
          </cell>
          <cell r="Y518">
            <v>45449</v>
          </cell>
          <cell r="AA518">
            <v>45448</v>
          </cell>
          <cell r="AB518">
            <v>45449</v>
          </cell>
          <cell r="AC518" t="str">
            <v>45306</v>
          </cell>
          <cell r="AD518" t="str">
            <v>4062037</v>
          </cell>
          <cell r="AE518" t="str">
            <v>4062150</v>
          </cell>
          <cell r="AF518" t="str">
            <v>4062152</v>
          </cell>
          <cell r="AG518" t="str">
            <v>4062049</v>
          </cell>
          <cell r="CT518">
            <v>45306</v>
          </cell>
          <cell r="CU518">
            <v>4062037</v>
          </cell>
          <cell r="CZ518">
            <v>45370</v>
          </cell>
          <cell r="DA518">
            <v>4062150</v>
          </cell>
          <cell r="DT518">
            <v>45370</v>
          </cell>
          <cell r="DU518">
            <v>4062152</v>
          </cell>
          <cell r="ED518">
            <v>45311</v>
          </cell>
          <cell r="EE518">
            <v>4062049</v>
          </cell>
          <cell r="EH518">
            <v>45377</v>
          </cell>
          <cell r="EI518">
            <v>4062163</v>
          </cell>
          <cell r="EM518">
            <v>45428</v>
          </cell>
          <cell r="EP518">
            <v>45323</v>
          </cell>
          <cell r="EQ518">
            <v>4062102</v>
          </cell>
          <cell r="EX518">
            <v>45391</v>
          </cell>
          <cell r="EY518">
            <v>4062168</v>
          </cell>
          <cell r="FS518" t="str">
            <v>●</v>
          </cell>
          <cell r="GG518">
            <v>45391</v>
          </cell>
          <cell r="GH518">
            <v>4062170</v>
          </cell>
          <cell r="HS518">
            <v>45436</v>
          </cell>
          <cell r="HV518">
            <v>32</v>
          </cell>
          <cell r="HX518">
            <v>1</v>
          </cell>
          <cell r="HZ518">
            <v>9</v>
          </cell>
          <cell r="ID518">
            <v>-1</v>
          </cell>
          <cell r="RC518">
            <v>45448</v>
          </cell>
          <cell r="RD518">
            <v>0</v>
          </cell>
          <cell r="RE518">
            <v>45306</v>
          </cell>
          <cell r="RF518">
            <v>0</v>
          </cell>
          <cell r="RG518">
            <v>45370</v>
          </cell>
          <cell r="RH518">
            <v>0</v>
          </cell>
          <cell r="RI518">
            <v>45370</v>
          </cell>
          <cell r="RJ518">
            <v>0</v>
          </cell>
          <cell r="RK518">
            <v>45306</v>
          </cell>
          <cell r="RL518" t="str">
            <v>4062037</v>
          </cell>
          <cell r="RM518">
            <v>45370</v>
          </cell>
          <cell r="RN518" t="str">
            <v>4062150</v>
          </cell>
          <cell r="RO518">
            <v>45370</v>
          </cell>
          <cell r="RP518" t="str">
            <v>4062152</v>
          </cell>
          <cell r="RQ518">
            <v>45311</v>
          </cell>
          <cell r="RR518" t="str">
            <v>4062049</v>
          </cell>
          <cell r="RS518">
            <v>45377</v>
          </cell>
          <cell r="RT518">
            <v>4062163</v>
          </cell>
          <cell r="RU518">
            <v>0</v>
          </cell>
          <cell r="RV518">
            <v>0</v>
          </cell>
        </row>
        <row r="519">
          <cell r="A519">
            <v>510</v>
          </cell>
          <cell r="B519">
            <v>45444</v>
          </cell>
          <cell r="C519" t="str">
            <v>HRB2204 AAI AC</v>
          </cell>
          <cell r="D519" t="str">
            <v>ARB20272</v>
          </cell>
          <cell r="E519" t="str">
            <v>THRB2272</v>
          </cell>
          <cell r="F519" t="str">
            <v>米国</v>
          </cell>
          <cell r="G519" t="str">
            <v>AAI</v>
          </cell>
          <cell r="H519" t="str">
            <v>制御盤</v>
          </cell>
          <cell r="I519" t="str">
            <v>南陵</v>
          </cell>
          <cell r="J519" t="str">
            <v>KD</v>
          </cell>
          <cell r="K519">
            <v>45436</v>
          </cell>
          <cell r="L519">
            <v>1</v>
          </cell>
          <cell r="M519">
            <v>1</v>
          </cell>
          <cell r="N519">
            <v>45440</v>
          </cell>
          <cell r="O519">
            <v>1</v>
          </cell>
          <cell r="P519">
            <v>45442</v>
          </cell>
          <cell r="Q519">
            <v>1</v>
          </cell>
          <cell r="R519">
            <v>45443</v>
          </cell>
          <cell r="S519">
            <v>1</v>
          </cell>
          <cell r="T519">
            <v>45443</v>
          </cell>
          <cell r="U519">
            <v>45442</v>
          </cell>
          <cell r="W519">
            <v>45443</v>
          </cell>
          <cell r="X519">
            <v>1</v>
          </cell>
          <cell r="Y519">
            <v>45455</v>
          </cell>
          <cell r="AA519">
            <v>45454</v>
          </cell>
          <cell r="AB519">
            <v>45455</v>
          </cell>
          <cell r="AC519" t="str">
            <v>45306</v>
          </cell>
          <cell r="AD519" t="str">
            <v>4062037</v>
          </cell>
          <cell r="AE519" t="str">
            <v>4062150</v>
          </cell>
          <cell r="AF519" t="str">
            <v>4062152</v>
          </cell>
          <cell r="AG519" t="str">
            <v>4062049</v>
          </cell>
          <cell r="CT519">
            <v>45306</v>
          </cell>
          <cell r="CU519">
            <v>4062037</v>
          </cell>
          <cell r="CZ519">
            <v>45370</v>
          </cell>
          <cell r="DA519">
            <v>4062150</v>
          </cell>
          <cell r="DT519">
            <v>45370</v>
          </cell>
          <cell r="DU519">
            <v>4062152</v>
          </cell>
          <cell r="ED519">
            <v>45311</v>
          </cell>
          <cell r="EE519">
            <v>4062049</v>
          </cell>
          <cell r="EH519">
            <v>45377</v>
          </cell>
          <cell r="EI519">
            <v>4062163</v>
          </cell>
          <cell r="EM519">
            <v>45428</v>
          </cell>
          <cell r="EP519">
            <v>45370</v>
          </cell>
          <cell r="EQ519">
            <v>4062132</v>
          </cell>
          <cell r="EX519">
            <v>45391</v>
          </cell>
          <cell r="EY519">
            <v>4062168</v>
          </cell>
          <cell r="FS519" t="str">
            <v>●</v>
          </cell>
          <cell r="GG519">
            <v>45391</v>
          </cell>
          <cell r="GH519">
            <v>4062170</v>
          </cell>
          <cell r="HS519">
            <v>45436</v>
          </cell>
          <cell r="HV519">
            <v>32</v>
          </cell>
          <cell r="HX519">
            <v>1</v>
          </cell>
          <cell r="HZ519">
            <v>8</v>
          </cell>
          <cell r="ID519">
            <v>-1</v>
          </cell>
          <cell r="RC519">
            <v>45454</v>
          </cell>
          <cell r="RD519">
            <v>0</v>
          </cell>
          <cell r="RE519">
            <v>45306</v>
          </cell>
          <cell r="RF519">
            <v>0</v>
          </cell>
          <cell r="RG519">
            <v>45370</v>
          </cell>
          <cell r="RH519">
            <v>0</v>
          </cell>
          <cell r="RI519">
            <v>45370</v>
          </cell>
          <cell r="RJ519">
            <v>0</v>
          </cell>
          <cell r="RK519">
            <v>45306</v>
          </cell>
          <cell r="RL519" t="str">
            <v>4062037</v>
          </cell>
          <cell r="RM519">
            <v>45370</v>
          </cell>
          <cell r="RN519" t="str">
            <v>4062150</v>
          </cell>
          <cell r="RO519">
            <v>45370</v>
          </cell>
          <cell r="RP519" t="str">
            <v>4062152</v>
          </cell>
          <cell r="RQ519">
            <v>45311</v>
          </cell>
          <cell r="RR519" t="str">
            <v>4062049</v>
          </cell>
          <cell r="RS519">
            <v>45377</v>
          </cell>
          <cell r="RT519">
            <v>4062163</v>
          </cell>
          <cell r="RU519">
            <v>0</v>
          </cell>
          <cell r="RV519">
            <v>0</v>
          </cell>
        </row>
        <row r="520">
          <cell r="A520">
            <v>511</v>
          </cell>
          <cell r="B520">
            <v>45444</v>
          </cell>
          <cell r="C520" t="str">
            <v>HRB1003ATC AAI</v>
          </cell>
          <cell r="D520" t="str">
            <v>ARC10075</v>
          </cell>
          <cell r="E520" t="str">
            <v>THRC1075</v>
          </cell>
          <cell r="F520" t="str">
            <v>米国</v>
          </cell>
          <cell r="G520" t="str">
            <v>AAI</v>
          </cell>
          <cell r="H520" t="str">
            <v>制御盤</v>
          </cell>
          <cell r="I520" t="str">
            <v>南陵</v>
          </cell>
          <cell r="J520" t="str">
            <v>KD</v>
          </cell>
          <cell r="K520">
            <v>45437</v>
          </cell>
          <cell r="L520">
            <v>1</v>
          </cell>
          <cell r="M520">
            <v>1</v>
          </cell>
          <cell r="N520">
            <v>45441</v>
          </cell>
          <cell r="O520">
            <v>1</v>
          </cell>
          <cell r="P520">
            <v>45442</v>
          </cell>
          <cell r="Q520">
            <v>1</v>
          </cell>
          <cell r="R520">
            <v>45447</v>
          </cell>
          <cell r="S520">
            <v>1</v>
          </cell>
          <cell r="T520">
            <v>45447</v>
          </cell>
          <cell r="U520">
            <v>45443</v>
          </cell>
          <cell r="V520">
            <v>45447</v>
          </cell>
          <cell r="W520">
            <v>45448</v>
          </cell>
          <cell r="X520">
            <v>1</v>
          </cell>
          <cell r="Y520">
            <v>45455</v>
          </cell>
          <cell r="AA520">
            <v>45454</v>
          </cell>
          <cell r="AB520">
            <v>45455</v>
          </cell>
          <cell r="AC520" t="str">
            <v>45419</v>
          </cell>
          <cell r="AD520" t="str">
            <v>4062180</v>
          </cell>
          <cell r="AE520" t="str">
            <v>4062165</v>
          </cell>
          <cell r="AF520" t="str">
            <v>4062148</v>
          </cell>
          <cell r="AG520" t="str">
            <v>4062184</v>
          </cell>
          <cell r="CP520">
            <v>45419</v>
          </cell>
          <cell r="CQ520">
            <v>4062180</v>
          </cell>
          <cell r="CX520">
            <v>45391</v>
          </cell>
          <cell r="CY520">
            <v>4062165</v>
          </cell>
          <cell r="DP520">
            <v>45370</v>
          </cell>
          <cell r="DQ520">
            <v>4062148</v>
          </cell>
          <cell r="EB520">
            <v>45419</v>
          </cell>
          <cell r="EC520">
            <v>4062184</v>
          </cell>
          <cell r="EF520">
            <v>45412</v>
          </cell>
          <cell r="EG520">
            <v>4062176</v>
          </cell>
          <cell r="EM520">
            <v>45435</v>
          </cell>
          <cell r="ER520">
            <v>45370</v>
          </cell>
          <cell r="ES520">
            <v>4062133</v>
          </cell>
          <cell r="ET520">
            <v>45426</v>
          </cell>
          <cell r="EU520">
            <v>4062194</v>
          </cell>
          <cell r="EX520">
            <v>45391</v>
          </cell>
          <cell r="EY520">
            <v>4062168</v>
          </cell>
          <cell r="FH520">
            <v>45414</v>
          </cell>
          <cell r="FI520">
            <v>3962228</v>
          </cell>
          <cell r="FN520">
            <v>45366</v>
          </cell>
          <cell r="FO520">
            <v>3962139</v>
          </cell>
          <cell r="FV520">
            <v>45413</v>
          </cell>
          <cell r="FW520">
            <v>4062190</v>
          </cell>
          <cell r="GG520">
            <v>45413</v>
          </cell>
          <cell r="GH520">
            <v>4062191</v>
          </cell>
          <cell r="HS520">
            <v>45437</v>
          </cell>
          <cell r="HT520">
            <v>1</v>
          </cell>
          <cell r="HV520">
            <v>31</v>
          </cell>
          <cell r="HZ520">
            <v>8</v>
          </cell>
          <cell r="ID520">
            <v>-1</v>
          </cell>
          <cell r="RC520">
            <v>45454</v>
          </cell>
          <cell r="RD520">
            <v>0</v>
          </cell>
          <cell r="RE520">
            <v>45419</v>
          </cell>
          <cell r="RF520">
            <v>45391</v>
          </cell>
          <cell r="RG520">
            <v>0</v>
          </cell>
          <cell r="RH520">
            <v>0</v>
          </cell>
          <cell r="RI520">
            <v>45370</v>
          </cell>
          <cell r="RJ520">
            <v>0</v>
          </cell>
          <cell r="RK520">
            <v>45419</v>
          </cell>
          <cell r="RL520" t="str">
            <v>4062180</v>
          </cell>
          <cell r="RM520">
            <v>45391</v>
          </cell>
          <cell r="RN520" t="str">
            <v>4062165</v>
          </cell>
          <cell r="RO520">
            <v>45370</v>
          </cell>
          <cell r="RP520" t="str">
            <v>4062148</v>
          </cell>
          <cell r="RQ520">
            <v>45419</v>
          </cell>
          <cell r="RR520" t="str">
            <v>4062184</v>
          </cell>
          <cell r="RS520">
            <v>45412</v>
          </cell>
          <cell r="RT520">
            <v>4062176</v>
          </cell>
          <cell r="RU520">
            <v>0</v>
          </cell>
          <cell r="RV520">
            <v>0</v>
          </cell>
        </row>
        <row r="521">
          <cell r="A521">
            <v>512</v>
          </cell>
          <cell r="B521">
            <v>45444</v>
          </cell>
          <cell r="C521" t="str">
            <v>HRB1003ATC AAI</v>
          </cell>
          <cell r="D521" t="str">
            <v>ARC10076</v>
          </cell>
          <cell r="E521" t="str">
            <v>THRC1076</v>
          </cell>
          <cell r="F521" t="str">
            <v>米国</v>
          </cell>
          <cell r="G521" t="str">
            <v>AAI</v>
          </cell>
          <cell r="H521" t="str">
            <v>制御盤</v>
          </cell>
          <cell r="I521" t="str">
            <v>南陵</v>
          </cell>
          <cell r="J521" t="str">
            <v>KD</v>
          </cell>
          <cell r="K521">
            <v>45437</v>
          </cell>
          <cell r="L521">
            <v>1</v>
          </cell>
          <cell r="M521">
            <v>1</v>
          </cell>
          <cell r="N521">
            <v>45441</v>
          </cell>
          <cell r="O521">
            <v>1</v>
          </cell>
          <cell r="P521">
            <v>45442</v>
          </cell>
          <cell r="Q521">
            <v>1</v>
          </cell>
          <cell r="R521">
            <v>45447</v>
          </cell>
          <cell r="S521">
            <v>1</v>
          </cell>
          <cell r="T521">
            <v>45447</v>
          </cell>
          <cell r="U521">
            <v>45443</v>
          </cell>
          <cell r="V521">
            <v>45447</v>
          </cell>
          <cell r="W521">
            <v>45448</v>
          </cell>
          <cell r="X521">
            <v>1</v>
          </cell>
          <cell r="Y521">
            <v>45455</v>
          </cell>
          <cell r="AA521">
            <v>45454</v>
          </cell>
          <cell r="AB521">
            <v>45455</v>
          </cell>
          <cell r="AC521" t="str">
            <v>45419</v>
          </cell>
          <cell r="AD521" t="str">
            <v>4062180</v>
          </cell>
          <cell r="AE521" t="str">
            <v>4062165</v>
          </cell>
          <cell r="AF521" t="str">
            <v>4062148</v>
          </cell>
          <cell r="AG521" t="str">
            <v>4062184</v>
          </cell>
          <cell r="CP521">
            <v>45419</v>
          </cell>
          <cell r="CQ521">
            <v>4062180</v>
          </cell>
          <cell r="CX521">
            <v>45391</v>
          </cell>
          <cell r="CY521">
            <v>4062165</v>
          </cell>
          <cell r="DP521">
            <v>45370</v>
          </cell>
          <cell r="DQ521">
            <v>4062148</v>
          </cell>
          <cell r="EB521">
            <v>45419</v>
          </cell>
          <cell r="EC521">
            <v>4062184</v>
          </cell>
          <cell r="EF521">
            <v>45412</v>
          </cell>
          <cell r="EG521">
            <v>4062176</v>
          </cell>
          <cell r="EM521">
            <v>45435</v>
          </cell>
          <cell r="ER521">
            <v>45370</v>
          </cell>
          <cell r="ES521">
            <v>4062133</v>
          </cell>
          <cell r="ET521">
            <v>45426</v>
          </cell>
          <cell r="EU521">
            <v>4062194</v>
          </cell>
          <cell r="EX521">
            <v>45391</v>
          </cell>
          <cell r="EY521">
            <v>4062168</v>
          </cell>
          <cell r="FH521">
            <v>45414</v>
          </cell>
          <cell r="FI521">
            <v>3962228</v>
          </cell>
          <cell r="FN521">
            <v>45397</v>
          </cell>
          <cell r="FO521">
            <v>3962140</v>
          </cell>
          <cell r="FV521">
            <v>45413</v>
          </cell>
          <cell r="FW521">
            <v>4062190</v>
          </cell>
          <cell r="GG521">
            <v>45413</v>
          </cell>
          <cell r="GH521">
            <v>4062191</v>
          </cell>
          <cell r="HS521">
            <v>45437</v>
          </cell>
          <cell r="HT521">
            <v>1</v>
          </cell>
          <cell r="HV521">
            <v>30</v>
          </cell>
          <cell r="HZ521">
            <v>8</v>
          </cell>
          <cell r="ID521">
            <v>-1</v>
          </cell>
          <cell r="RC521">
            <v>45454</v>
          </cell>
          <cell r="RD521">
            <v>0</v>
          </cell>
          <cell r="RE521">
            <v>45419</v>
          </cell>
          <cell r="RF521">
            <v>45391</v>
          </cell>
          <cell r="RG521">
            <v>0</v>
          </cell>
          <cell r="RH521">
            <v>0</v>
          </cell>
          <cell r="RI521">
            <v>45370</v>
          </cell>
          <cell r="RJ521">
            <v>0</v>
          </cell>
          <cell r="RK521">
            <v>45419</v>
          </cell>
          <cell r="RL521" t="str">
            <v>4062180</v>
          </cell>
          <cell r="RM521">
            <v>45391</v>
          </cell>
          <cell r="RN521" t="str">
            <v>4062165</v>
          </cell>
          <cell r="RO521">
            <v>45370</v>
          </cell>
          <cell r="RP521" t="str">
            <v>4062148</v>
          </cell>
          <cell r="RQ521">
            <v>45419</v>
          </cell>
          <cell r="RR521" t="str">
            <v>4062184</v>
          </cell>
          <cell r="RS521">
            <v>45412</v>
          </cell>
          <cell r="RT521">
            <v>4062176</v>
          </cell>
          <cell r="RU521">
            <v>0</v>
          </cell>
          <cell r="RV521">
            <v>0</v>
          </cell>
        </row>
        <row r="522">
          <cell r="A522">
            <v>513</v>
          </cell>
          <cell r="B522">
            <v>45444</v>
          </cell>
          <cell r="C522" t="str">
            <v>HRB1303.EXP</v>
          </cell>
          <cell r="D522" t="str">
            <v>13035517</v>
          </cell>
          <cell r="E522" t="str">
            <v>ASB0596</v>
          </cell>
          <cell r="F522" t="str">
            <v>韓国</v>
          </cell>
          <cell r="G522" t="str">
            <v>ＡＭＡＤＡ　ＫＯＲＥＡ　ＣＯ．，ＬＴＤ．</v>
          </cell>
          <cell r="H522" t="str">
            <v>制御盤</v>
          </cell>
          <cell r="I522" t="str">
            <v>南陵</v>
          </cell>
          <cell r="J522" t="str">
            <v>土岐</v>
          </cell>
          <cell r="K522">
            <v>45437</v>
          </cell>
          <cell r="L522">
            <v>1</v>
          </cell>
          <cell r="M522">
            <v>1</v>
          </cell>
          <cell r="N522">
            <v>45441</v>
          </cell>
          <cell r="O522">
            <v>1</v>
          </cell>
          <cell r="P522">
            <v>45443</v>
          </cell>
          <cell r="Q522">
            <v>1</v>
          </cell>
          <cell r="R522">
            <v>45447</v>
          </cell>
          <cell r="S522">
            <v>1</v>
          </cell>
          <cell r="T522">
            <v>45447</v>
          </cell>
          <cell r="U522">
            <v>45447</v>
          </cell>
          <cell r="V522">
            <v>45447</v>
          </cell>
          <cell r="W522">
            <v>45448</v>
          </cell>
          <cell r="X522">
            <v>1</v>
          </cell>
          <cell r="Y522">
            <v>45455</v>
          </cell>
          <cell r="AA522">
            <v>45454</v>
          </cell>
          <cell r="AB522">
            <v>45455</v>
          </cell>
          <cell r="AC522" t="str">
            <v>45370</v>
          </cell>
          <cell r="AD522" t="str">
            <v>4062145</v>
          </cell>
          <cell r="AE522" t="str">
            <v>4062165</v>
          </cell>
          <cell r="AF522" t="str">
            <v>4062149</v>
          </cell>
          <cell r="AG522" t="str">
            <v>4062184</v>
          </cell>
          <cell r="CR522">
            <v>45370</v>
          </cell>
          <cell r="CS522">
            <v>4062145</v>
          </cell>
          <cell r="CX522">
            <v>45391</v>
          </cell>
          <cell r="CY522">
            <v>4062165</v>
          </cell>
          <cell r="DR522">
            <v>45370</v>
          </cell>
          <cell r="DS522">
            <v>4062149</v>
          </cell>
          <cell r="EB522">
            <v>45419</v>
          </cell>
          <cell r="EC522">
            <v>4062184</v>
          </cell>
          <cell r="EF522">
            <v>45398</v>
          </cell>
          <cell r="EG522">
            <v>4062175</v>
          </cell>
          <cell r="EM522">
            <v>45435</v>
          </cell>
          <cell r="EN522">
            <v>45004</v>
          </cell>
          <cell r="EO522">
            <v>4062131</v>
          </cell>
          <cell r="EX522">
            <v>45440</v>
          </cell>
          <cell r="EY522">
            <v>4062223</v>
          </cell>
          <cell r="GG522">
            <v>45413</v>
          </cell>
          <cell r="GH522">
            <v>4062191</v>
          </cell>
          <cell r="HS522">
            <v>45437</v>
          </cell>
          <cell r="HT522">
            <v>1</v>
          </cell>
          <cell r="HV522">
            <v>39</v>
          </cell>
          <cell r="HZ522">
            <v>8</v>
          </cell>
          <cell r="ID522">
            <v>-2</v>
          </cell>
          <cell r="RC522">
            <v>45454</v>
          </cell>
          <cell r="RD522">
            <v>0</v>
          </cell>
          <cell r="RE522">
            <v>45370</v>
          </cell>
          <cell r="RF522">
            <v>45391</v>
          </cell>
          <cell r="RG522">
            <v>0</v>
          </cell>
          <cell r="RH522">
            <v>0</v>
          </cell>
          <cell r="RI522">
            <v>45370</v>
          </cell>
          <cell r="RJ522">
            <v>0</v>
          </cell>
          <cell r="RK522">
            <v>45370</v>
          </cell>
          <cell r="RL522" t="str">
            <v>4062145</v>
          </cell>
          <cell r="RM522">
            <v>45391</v>
          </cell>
          <cell r="RN522" t="str">
            <v>4062165</v>
          </cell>
          <cell r="RO522">
            <v>45370</v>
          </cell>
          <cell r="RP522" t="str">
            <v>4062149</v>
          </cell>
          <cell r="RQ522">
            <v>45419</v>
          </cell>
          <cell r="RR522" t="str">
            <v>4062184</v>
          </cell>
          <cell r="RS522">
            <v>45398</v>
          </cell>
          <cell r="RT522">
            <v>4062175</v>
          </cell>
          <cell r="RU522">
            <v>0</v>
          </cell>
          <cell r="RV522">
            <v>0</v>
          </cell>
        </row>
        <row r="523">
          <cell r="A523">
            <v>514</v>
          </cell>
          <cell r="B523">
            <v>45444</v>
          </cell>
          <cell r="C523" t="str">
            <v>HRB1303.EXP</v>
          </cell>
          <cell r="D523" t="str">
            <v>13035518</v>
          </cell>
          <cell r="E523" t="str">
            <v>ASB0597</v>
          </cell>
          <cell r="F523" t="str">
            <v>韓国</v>
          </cell>
          <cell r="G523" t="str">
            <v>ＡＭＡＤＡ　ＫＯＲＥＡ　ＣＯ．，ＬＴＤ．</v>
          </cell>
          <cell r="H523" t="str">
            <v>制御盤</v>
          </cell>
          <cell r="I523" t="str">
            <v>南陵</v>
          </cell>
          <cell r="J523" t="str">
            <v>土岐</v>
          </cell>
          <cell r="K523">
            <v>45440</v>
          </cell>
          <cell r="L523">
            <v>1</v>
          </cell>
          <cell r="M523">
            <v>1</v>
          </cell>
          <cell r="N523">
            <v>45442</v>
          </cell>
          <cell r="O523">
            <v>1</v>
          </cell>
          <cell r="P523">
            <v>45443</v>
          </cell>
          <cell r="Q523">
            <v>1</v>
          </cell>
          <cell r="R523">
            <v>45448</v>
          </cell>
          <cell r="S523">
            <v>1</v>
          </cell>
          <cell r="T523">
            <v>45448</v>
          </cell>
          <cell r="U523">
            <v>45448</v>
          </cell>
          <cell r="V523">
            <v>45449</v>
          </cell>
          <cell r="W523">
            <v>45449</v>
          </cell>
          <cell r="X523">
            <v>1</v>
          </cell>
          <cell r="Y523">
            <v>45455</v>
          </cell>
          <cell r="AA523">
            <v>45454</v>
          </cell>
          <cell r="AB523">
            <v>45455</v>
          </cell>
          <cell r="AC523" t="str">
            <v>45370</v>
          </cell>
          <cell r="AD523" t="str">
            <v>4062145</v>
          </cell>
          <cell r="AE523" t="str">
            <v>4062165</v>
          </cell>
          <cell r="AF523" t="str">
            <v>4062149</v>
          </cell>
          <cell r="AG523" t="str">
            <v>4062184</v>
          </cell>
          <cell r="CR523">
            <v>45370</v>
          </cell>
          <cell r="CS523">
            <v>4062145</v>
          </cell>
          <cell r="CX523">
            <v>45391</v>
          </cell>
          <cell r="CY523">
            <v>4062165</v>
          </cell>
          <cell r="DR523">
            <v>45370</v>
          </cell>
          <cell r="DS523">
            <v>4062149</v>
          </cell>
          <cell r="EB523">
            <v>45419</v>
          </cell>
          <cell r="EC523">
            <v>4062184</v>
          </cell>
          <cell r="EF523">
            <v>45398</v>
          </cell>
          <cell r="EG523">
            <v>4062175</v>
          </cell>
          <cell r="EM523">
            <v>45435</v>
          </cell>
          <cell r="EN523">
            <v>45004</v>
          </cell>
          <cell r="EO523">
            <v>4062131</v>
          </cell>
          <cell r="EX523">
            <v>45440</v>
          </cell>
          <cell r="EY523">
            <v>4062223</v>
          </cell>
          <cell r="GG523">
            <v>45413</v>
          </cell>
          <cell r="GH523">
            <v>4062191</v>
          </cell>
          <cell r="HS523">
            <v>45440</v>
          </cell>
          <cell r="HT523">
            <v>1</v>
          </cell>
          <cell r="HV523">
            <v>38</v>
          </cell>
          <cell r="HZ523">
            <v>8</v>
          </cell>
          <cell r="ID523">
            <v>-2</v>
          </cell>
          <cell r="RC523">
            <v>45454</v>
          </cell>
          <cell r="RD523">
            <v>0</v>
          </cell>
          <cell r="RE523">
            <v>45370</v>
          </cell>
          <cell r="RF523">
            <v>45391</v>
          </cell>
          <cell r="RG523">
            <v>0</v>
          </cell>
          <cell r="RH523">
            <v>0</v>
          </cell>
          <cell r="RI523">
            <v>45370</v>
          </cell>
          <cell r="RJ523">
            <v>0</v>
          </cell>
          <cell r="RK523">
            <v>45370</v>
          </cell>
          <cell r="RL523" t="str">
            <v>4062145</v>
          </cell>
          <cell r="RM523">
            <v>45391</v>
          </cell>
          <cell r="RN523" t="str">
            <v>4062165</v>
          </cell>
          <cell r="RO523">
            <v>45370</v>
          </cell>
          <cell r="RP523" t="str">
            <v>4062149</v>
          </cell>
          <cell r="RQ523">
            <v>45419</v>
          </cell>
          <cell r="RR523" t="str">
            <v>4062184</v>
          </cell>
          <cell r="RS523">
            <v>45398</v>
          </cell>
          <cell r="RT523">
            <v>4062175</v>
          </cell>
          <cell r="RU523">
            <v>0</v>
          </cell>
          <cell r="RV523">
            <v>0</v>
          </cell>
        </row>
        <row r="524">
          <cell r="A524">
            <v>515</v>
          </cell>
          <cell r="B524">
            <v>45444</v>
          </cell>
          <cell r="C524" t="str">
            <v>HRB1303.EXP</v>
          </cell>
          <cell r="D524" t="str">
            <v>13035519</v>
          </cell>
          <cell r="E524" t="str">
            <v>ASB0598</v>
          </cell>
          <cell r="F524" t="str">
            <v>韓国</v>
          </cell>
          <cell r="G524" t="str">
            <v>ＡＭＡＤＡ　ＫＯＲＥＡ　ＣＯ．，ＬＴＤ．</v>
          </cell>
          <cell r="H524" t="str">
            <v>制御盤</v>
          </cell>
          <cell r="I524" t="str">
            <v>南陵</v>
          </cell>
          <cell r="J524" t="str">
            <v>土岐</v>
          </cell>
          <cell r="K524">
            <v>45440</v>
          </cell>
          <cell r="L524">
            <v>1</v>
          </cell>
          <cell r="M524">
            <v>1</v>
          </cell>
          <cell r="N524">
            <v>45442</v>
          </cell>
          <cell r="O524">
            <v>1</v>
          </cell>
          <cell r="P524">
            <v>45447</v>
          </cell>
          <cell r="Q524">
            <v>1</v>
          </cell>
          <cell r="R524">
            <v>45448</v>
          </cell>
          <cell r="S524">
            <v>1</v>
          </cell>
          <cell r="T524">
            <v>45448</v>
          </cell>
          <cell r="U524">
            <v>45447</v>
          </cell>
          <cell r="V524">
            <v>45449</v>
          </cell>
          <cell r="W524">
            <v>45448</v>
          </cell>
          <cell r="X524">
            <v>1</v>
          </cell>
          <cell r="Y524">
            <v>45456</v>
          </cell>
          <cell r="AA524">
            <v>45454</v>
          </cell>
          <cell r="AB524">
            <v>45455</v>
          </cell>
          <cell r="AC524" t="str">
            <v>45370</v>
          </cell>
          <cell r="AD524" t="str">
            <v>4062145</v>
          </cell>
          <cell r="AE524" t="str">
            <v>4062165</v>
          </cell>
          <cell r="AF524" t="str">
            <v>4062149</v>
          </cell>
          <cell r="AG524" t="str">
            <v>4062184</v>
          </cell>
          <cell r="CR524">
            <v>45370</v>
          </cell>
          <cell r="CS524">
            <v>4062145</v>
          </cell>
          <cell r="CX524">
            <v>45391</v>
          </cell>
          <cell r="CY524">
            <v>4062165</v>
          </cell>
          <cell r="DR524">
            <v>45370</v>
          </cell>
          <cell r="DS524">
            <v>4062149</v>
          </cell>
          <cell r="EB524">
            <v>45419</v>
          </cell>
          <cell r="EC524">
            <v>4062184</v>
          </cell>
          <cell r="EF524">
            <v>45398</v>
          </cell>
          <cell r="EG524">
            <v>4062175</v>
          </cell>
          <cell r="EM524">
            <v>45435</v>
          </cell>
          <cell r="EN524">
            <v>45004</v>
          </cell>
          <cell r="EO524">
            <v>4062131</v>
          </cell>
          <cell r="EX524">
            <v>45440</v>
          </cell>
          <cell r="EY524">
            <v>4062223</v>
          </cell>
          <cell r="GG524">
            <v>45413</v>
          </cell>
          <cell r="GH524">
            <v>4062191</v>
          </cell>
          <cell r="HS524">
            <v>45440</v>
          </cell>
          <cell r="HT524">
            <v>1</v>
          </cell>
          <cell r="HV524">
            <v>37</v>
          </cell>
          <cell r="HZ524">
            <v>8</v>
          </cell>
          <cell r="ID524">
            <v>-2</v>
          </cell>
          <cell r="RC524">
            <v>45454</v>
          </cell>
          <cell r="RD524">
            <v>0</v>
          </cell>
          <cell r="RE524">
            <v>45370</v>
          </cell>
          <cell r="RF524">
            <v>45391</v>
          </cell>
          <cell r="RG524">
            <v>0</v>
          </cell>
          <cell r="RH524">
            <v>0</v>
          </cell>
          <cell r="RI524">
            <v>45370</v>
          </cell>
          <cell r="RJ524">
            <v>0</v>
          </cell>
          <cell r="RK524">
            <v>45370</v>
          </cell>
          <cell r="RL524" t="str">
            <v>4062145</v>
          </cell>
          <cell r="RM524">
            <v>45391</v>
          </cell>
          <cell r="RN524" t="str">
            <v>4062165</v>
          </cell>
          <cell r="RO524">
            <v>45370</v>
          </cell>
          <cell r="RP524" t="str">
            <v>4062149</v>
          </cell>
          <cell r="RQ524">
            <v>45419</v>
          </cell>
          <cell r="RR524" t="str">
            <v>4062184</v>
          </cell>
          <cell r="RS524">
            <v>45398</v>
          </cell>
          <cell r="RT524">
            <v>4062175</v>
          </cell>
          <cell r="RU524">
            <v>0</v>
          </cell>
          <cell r="RV524">
            <v>0</v>
          </cell>
        </row>
        <row r="525">
          <cell r="A525">
            <v>516</v>
          </cell>
          <cell r="B525">
            <v>45444</v>
          </cell>
          <cell r="C525" t="str">
            <v>HRB1303</v>
          </cell>
          <cell r="D525">
            <v>13035501</v>
          </cell>
          <cell r="E525">
            <v>438255</v>
          </cell>
          <cell r="F525" t="str">
            <v>日本</v>
          </cell>
          <cell r="G525" t="str">
            <v>（株）アマダベンディングＳ部</v>
          </cell>
          <cell r="H525" t="str">
            <v>制御盤</v>
          </cell>
          <cell r="I525" t="str">
            <v>南陵</v>
          </cell>
          <cell r="J525" t="str">
            <v>土岐</v>
          </cell>
          <cell r="K525">
            <v>45440</v>
          </cell>
          <cell r="L525">
            <v>1</v>
          </cell>
          <cell r="M525">
            <v>1</v>
          </cell>
          <cell r="N525">
            <v>45442</v>
          </cell>
          <cell r="O525">
            <v>1</v>
          </cell>
          <cell r="P525">
            <v>45447</v>
          </cell>
          <cell r="Q525">
            <v>1</v>
          </cell>
          <cell r="R525">
            <v>45448</v>
          </cell>
          <cell r="S525">
            <v>1</v>
          </cell>
          <cell r="T525">
            <v>45448</v>
          </cell>
          <cell r="U525">
            <v>45447</v>
          </cell>
          <cell r="V525">
            <v>45449</v>
          </cell>
          <cell r="W525">
            <v>45449</v>
          </cell>
          <cell r="X525">
            <v>1</v>
          </cell>
          <cell r="Y525">
            <v>45456</v>
          </cell>
          <cell r="AA525">
            <v>45454</v>
          </cell>
          <cell r="AB525">
            <v>45455</v>
          </cell>
          <cell r="AC525" t="str">
            <v>44941</v>
          </cell>
          <cell r="AD525" t="str">
            <v>4062036</v>
          </cell>
          <cell r="AE525" t="str">
            <v>4062165</v>
          </cell>
          <cell r="AF525" t="str">
            <v>4062147</v>
          </cell>
          <cell r="AG525" t="str">
            <v>4062126</v>
          </cell>
          <cell r="CH525">
            <v>44941</v>
          </cell>
          <cell r="CI525">
            <v>4062036</v>
          </cell>
          <cell r="CX525">
            <v>45391</v>
          </cell>
          <cell r="CY525">
            <v>4062165</v>
          </cell>
          <cell r="DH525">
            <v>45370</v>
          </cell>
          <cell r="DI525">
            <v>4062147</v>
          </cell>
          <cell r="DV525">
            <v>45356</v>
          </cell>
          <cell r="DW525">
            <v>4062126</v>
          </cell>
          <cell r="EF525">
            <v>45377</v>
          </cell>
          <cell r="EG525">
            <v>4062162</v>
          </cell>
          <cell r="EM525">
            <v>45420</v>
          </cell>
          <cell r="EN525">
            <v>45004</v>
          </cell>
          <cell r="EO525">
            <v>4062131</v>
          </cell>
          <cell r="EX525">
            <v>45440</v>
          </cell>
          <cell r="EY525">
            <v>4062223</v>
          </cell>
          <cell r="HS525">
            <v>45440</v>
          </cell>
          <cell r="HT525">
            <v>1</v>
          </cell>
          <cell r="HV525">
            <v>36</v>
          </cell>
          <cell r="HZ525">
            <v>8</v>
          </cell>
          <cell r="ID525">
            <v>-2</v>
          </cell>
          <cell r="RC525">
            <v>45454</v>
          </cell>
          <cell r="RD525">
            <v>44941</v>
          </cell>
          <cell r="RE525">
            <v>0</v>
          </cell>
          <cell r="RF525">
            <v>45391</v>
          </cell>
          <cell r="RG525">
            <v>0</v>
          </cell>
          <cell r="RH525">
            <v>45370</v>
          </cell>
          <cell r="RI525">
            <v>0</v>
          </cell>
          <cell r="RJ525">
            <v>0</v>
          </cell>
          <cell r="RK525">
            <v>44941</v>
          </cell>
          <cell r="RL525" t="str">
            <v>4062036</v>
          </cell>
          <cell r="RM525">
            <v>45391</v>
          </cell>
          <cell r="RN525" t="str">
            <v>4062165</v>
          </cell>
          <cell r="RO525">
            <v>45370</v>
          </cell>
          <cell r="RP525" t="str">
            <v>4062147</v>
          </cell>
          <cell r="RQ525">
            <v>45356</v>
          </cell>
          <cell r="RR525" t="str">
            <v>4062126</v>
          </cell>
          <cell r="RS525">
            <v>45377</v>
          </cell>
          <cell r="RT525">
            <v>4062162</v>
          </cell>
          <cell r="RU525">
            <v>0</v>
          </cell>
          <cell r="RV525">
            <v>0</v>
          </cell>
        </row>
        <row r="526">
          <cell r="A526">
            <v>517</v>
          </cell>
          <cell r="B526">
            <v>45444</v>
          </cell>
          <cell r="C526" t="str">
            <v>HRB2204</v>
          </cell>
          <cell r="D526">
            <v>22045121</v>
          </cell>
          <cell r="E526">
            <v>438266</v>
          </cell>
          <cell r="F526" t="str">
            <v>日本</v>
          </cell>
          <cell r="G526" t="str">
            <v>（株）アマダベンディングＳ部</v>
          </cell>
          <cell r="H526" t="str">
            <v>制御盤</v>
          </cell>
          <cell r="I526" t="str">
            <v>南陵</v>
          </cell>
          <cell r="J526" t="str">
            <v>土岐</v>
          </cell>
          <cell r="K526">
            <v>45441</v>
          </cell>
          <cell r="L526">
            <v>1</v>
          </cell>
          <cell r="M526">
            <v>1</v>
          </cell>
          <cell r="N526">
            <v>45443</v>
          </cell>
          <cell r="O526">
            <v>1</v>
          </cell>
          <cell r="P526">
            <v>45447</v>
          </cell>
          <cell r="Q526">
            <v>1</v>
          </cell>
          <cell r="R526">
            <v>45449</v>
          </cell>
          <cell r="S526">
            <v>1</v>
          </cell>
          <cell r="T526">
            <v>45449</v>
          </cell>
          <cell r="U526">
            <v>45448</v>
          </cell>
          <cell r="V526">
            <v>45450</v>
          </cell>
          <cell r="W526">
            <v>45449</v>
          </cell>
          <cell r="X526">
            <v>1</v>
          </cell>
          <cell r="Y526">
            <v>45457</v>
          </cell>
          <cell r="AA526">
            <v>45454</v>
          </cell>
          <cell r="AB526">
            <v>45455</v>
          </cell>
          <cell r="AC526" t="str">
            <v>45356</v>
          </cell>
          <cell r="AD526" t="str">
            <v>4062129</v>
          </cell>
          <cell r="AE526" t="str">
            <v>4062039</v>
          </cell>
          <cell r="AF526" t="str">
            <v>4062093</v>
          </cell>
          <cell r="AG526" t="str">
            <v>4062099</v>
          </cell>
          <cell r="CJ526">
            <v>45356</v>
          </cell>
          <cell r="CK526">
            <v>4062129</v>
          </cell>
          <cell r="CZ526">
            <v>44941</v>
          </cell>
          <cell r="DA526">
            <v>4062039</v>
          </cell>
          <cell r="DJ526">
            <v>45323</v>
          </cell>
          <cell r="DK526">
            <v>4062093</v>
          </cell>
          <cell r="DX526">
            <v>45323</v>
          </cell>
          <cell r="DY526">
            <v>4062099</v>
          </cell>
          <cell r="EH526">
            <v>45377</v>
          </cell>
          <cell r="EI526">
            <v>4062163</v>
          </cell>
          <cell r="EM526">
            <v>45420</v>
          </cell>
          <cell r="EP526">
            <v>45323</v>
          </cell>
          <cell r="EQ526">
            <v>4062102</v>
          </cell>
          <cell r="EX526">
            <v>45440</v>
          </cell>
          <cell r="EY526">
            <v>4062223</v>
          </cell>
          <cell r="HS526">
            <v>45441</v>
          </cell>
          <cell r="HV526">
            <v>36</v>
          </cell>
          <cell r="HX526">
            <v>1</v>
          </cell>
          <cell r="HZ526">
            <v>7</v>
          </cell>
          <cell r="ID526">
            <v>-2</v>
          </cell>
          <cell r="RC526">
            <v>45454</v>
          </cell>
          <cell r="RD526">
            <v>45356</v>
          </cell>
          <cell r="RE526">
            <v>0</v>
          </cell>
          <cell r="RF526">
            <v>0</v>
          </cell>
          <cell r="RG526">
            <v>44941</v>
          </cell>
          <cell r="RH526">
            <v>45323</v>
          </cell>
          <cell r="RI526">
            <v>0</v>
          </cell>
          <cell r="RJ526">
            <v>0</v>
          </cell>
          <cell r="RK526">
            <v>45356</v>
          </cell>
          <cell r="RL526" t="str">
            <v>4062129</v>
          </cell>
          <cell r="RM526">
            <v>44941</v>
          </cell>
          <cell r="RN526" t="str">
            <v>4062039</v>
          </cell>
          <cell r="RO526">
            <v>45323</v>
          </cell>
          <cell r="RP526" t="str">
            <v>4062093</v>
          </cell>
          <cell r="RQ526">
            <v>45323</v>
          </cell>
          <cell r="RR526" t="str">
            <v>4062099</v>
          </cell>
          <cell r="RS526">
            <v>45377</v>
          </cell>
          <cell r="RT526">
            <v>4062163</v>
          </cell>
          <cell r="RU526">
            <v>0</v>
          </cell>
          <cell r="RV526">
            <v>0</v>
          </cell>
        </row>
        <row r="527">
          <cell r="A527">
            <v>518</v>
          </cell>
          <cell r="B527">
            <v>45474</v>
          </cell>
          <cell r="C527" t="str">
            <v>HRB8025 AAI</v>
          </cell>
          <cell r="D527" t="str">
            <v>ARB80231</v>
          </cell>
          <cell r="F527" t="str">
            <v>米国</v>
          </cell>
          <cell r="G527" t="str">
            <v>AAI</v>
          </cell>
          <cell r="H527" t="str">
            <v>制御盤</v>
          </cell>
          <cell r="I527" t="str">
            <v>南陵</v>
          </cell>
          <cell r="J527" t="str">
            <v>KD</v>
          </cell>
          <cell r="K527">
            <v>45441</v>
          </cell>
          <cell r="L527">
            <v>1</v>
          </cell>
          <cell r="M527">
            <v>1</v>
          </cell>
          <cell r="N527">
            <v>45443</v>
          </cell>
          <cell r="O527">
            <v>1</v>
          </cell>
          <cell r="P527">
            <v>45448</v>
          </cell>
          <cell r="Q527">
            <v>1</v>
          </cell>
          <cell r="R527">
            <v>45449</v>
          </cell>
          <cell r="S527">
            <v>1</v>
          </cell>
          <cell r="T527">
            <v>45449</v>
          </cell>
          <cell r="U527">
            <v>45449</v>
          </cell>
          <cell r="V527">
            <v>45450</v>
          </cell>
          <cell r="W527">
            <v>45449</v>
          </cell>
          <cell r="X527">
            <v>1</v>
          </cell>
          <cell r="Y527" t="str">
            <v>6/6(Lim6/13）</v>
          </cell>
          <cell r="AA527">
            <v>45454</v>
          </cell>
          <cell r="AB527">
            <v>45455</v>
          </cell>
          <cell r="AC527" t="str">
            <v>45419</v>
          </cell>
          <cell r="AD527" t="str">
            <v>4062180</v>
          </cell>
          <cell r="AE527" t="str">
            <v>4062165</v>
          </cell>
          <cell r="AF527" t="str">
            <v>4062148</v>
          </cell>
          <cell r="AG527" t="str">
            <v>4062184</v>
          </cell>
          <cell r="CP527">
            <v>45419</v>
          </cell>
          <cell r="CQ527">
            <v>4062180</v>
          </cell>
          <cell r="CX527">
            <v>45391</v>
          </cell>
          <cell r="CY527">
            <v>4062165</v>
          </cell>
          <cell r="DP527">
            <v>45370</v>
          </cell>
          <cell r="DQ527">
            <v>4062148</v>
          </cell>
          <cell r="EB527">
            <v>45419</v>
          </cell>
          <cell r="EC527">
            <v>4062184</v>
          </cell>
          <cell r="EF527">
            <v>45412</v>
          </cell>
          <cell r="EG527">
            <v>4062176</v>
          </cell>
          <cell r="EM527">
            <v>45435</v>
          </cell>
          <cell r="EX527">
            <v>45391</v>
          </cell>
          <cell r="EY527">
            <v>4062168</v>
          </cell>
          <cell r="HS527">
            <v>45441</v>
          </cell>
          <cell r="HT527">
            <v>1</v>
          </cell>
          <cell r="HV527">
            <v>29</v>
          </cell>
          <cell r="HZ527">
            <v>8</v>
          </cell>
          <cell r="ID527">
            <v>-1</v>
          </cell>
          <cell r="RC527">
            <v>45454</v>
          </cell>
          <cell r="RD527">
            <v>0</v>
          </cell>
          <cell r="RE527">
            <v>45419</v>
          </cell>
          <cell r="RF527">
            <v>45391</v>
          </cell>
          <cell r="RG527">
            <v>0</v>
          </cell>
          <cell r="RH527">
            <v>0</v>
          </cell>
          <cell r="RI527">
            <v>45370</v>
          </cell>
          <cell r="RJ527">
            <v>0</v>
          </cell>
          <cell r="RK527">
            <v>45419</v>
          </cell>
          <cell r="RL527" t="str">
            <v>4062180</v>
          </cell>
          <cell r="RM527">
            <v>45391</v>
          </cell>
          <cell r="RN527" t="str">
            <v>4062165</v>
          </cell>
          <cell r="RO527">
            <v>45370</v>
          </cell>
          <cell r="RP527" t="str">
            <v>4062148</v>
          </cell>
          <cell r="RQ527">
            <v>45419</v>
          </cell>
          <cell r="RR527" t="str">
            <v>4062184</v>
          </cell>
          <cell r="RS527">
            <v>45412</v>
          </cell>
          <cell r="RT527">
            <v>4062176</v>
          </cell>
          <cell r="RU527">
            <v>0</v>
          </cell>
          <cell r="RV527">
            <v>0</v>
          </cell>
        </row>
        <row r="528">
          <cell r="A528">
            <v>519</v>
          </cell>
          <cell r="B528">
            <v>45474</v>
          </cell>
          <cell r="C528" t="str">
            <v>HRB8025 AAI</v>
          </cell>
          <cell r="D528" t="str">
            <v>ARB80232</v>
          </cell>
          <cell r="F528" t="str">
            <v>米国</v>
          </cell>
          <cell r="G528" t="str">
            <v>AAI</v>
          </cell>
          <cell r="H528" t="str">
            <v>制御盤</v>
          </cell>
          <cell r="I528" t="str">
            <v>南陵</v>
          </cell>
          <cell r="J528" t="str">
            <v>KD</v>
          </cell>
          <cell r="K528">
            <v>45441</v>
          </cell>
          <cell r="L528">
            <v>1</v>
          </cell>
          <cell r="M528">
            <v>1</v>
          </cell>
          <cell r="N528">
            <v>45447</v>
          </cell>
          <cell r="O528">
            <v>1</v>
          </cell>
          <cell r="P528">
            <v>45448</v>
          </cell>
          <cell r="Q528">
            <v>1</v>
          </cell>
          <cell r="R528">
            <v>45449</v>
          </cell>
          <cell r="S528">
            <v>1</v>
          </cell>
          <cell r="T528">
            <v>45449</v>
          </cell>
          <cell r="U528">
            <v>45449</v>
          </cell>
          <cell r="V528">
            <v>45450</v>
          </cell>
          <cell r="W528">
            <v>45450</v>
          </cell>
          <cell r="X528">
            <v>1</v>
          </cell>
          <cell r="Y528" t="str">
            <v>6/6(Lim6/13）</v>
          </cell>
          <cell r="AA528">
            <v>45454</v>
          </cell>
          <cell r="AB528">
            <v>45455</v>
          </cell>
          <cell r="AC528" t="str">
            <v>45419</v>
          </cell>
          <cell r="AD528" t="str">
            <v>4062180</v>
          </cell>
          <cell r="AE528" t="str">
            <v>4062185</v>
          </cell>
          <cell r="AF528" t="str">
            <v>4062148</v>
          </cell>
          <cell r="AG528" t="str">
            <v>4062184</v>
          </cell>
          <cell r="CP528">
            <v>45419</v>
          </cell>
          <cell r="CQ528">
            <v>4062180</v>
          </cell>
          <cell r="CX528">
            <v>45419</v>
          </cell>
          <cell r="CY528">
            <v>4062185</v>
          </cell>
          <cell r="DP528">
            <v>45370</v>
          </cell>
          <cell r="DQ528">
            <v>4062148</v>
          </cell>
          <cell r="EB528">
            <v>45419</v>
          </cell>
          <cell r="EC528">
            <v>4062184</v>
          </cell>
          <cell r="EF528">
            <v>45412</v>
          </cell>
          <cell r="EG528">
            <v>4062176</v>
          </cell>
          <cell r="EM528">
            <v>45435</v>
          </cell>
          <cell r="EX528">
            <v>45391</v>
          </cell>
          <cell r="EY528">
            <v>4062168</v>
          </cell>
          <cell r="HS528">
            <v>45441</v>
          </cell>
          <cell r="HT528">
            <v>1</v>
          </cell>
          <cell r="HV528">
            <v>28</v>
          </cell>
          <cell r="HZ528">
            <v>8</v>
          </cell>
          <cell r="ID528">
            <v>-1</v>
          </cell>
          <cell r="RC528">
            <v>45454</v>
          </cell>
          <cell r="RD528">
            <v>0</v>
          </cell>
          <cell r="RE528">
            <v>45419</v>
          </cell>
          <cell r="RF528">
            <v>45419</v>
          </cell>
          <cell r="RG528">
            <v>0</v>
          </cell>
          <cell r="RH528">
            <v>0</v>
          </cell>
          <cell r="RI528">
            <v>45370</v>
          </cell>
          <cell r="RJ528">
            <v>0</v>
          </cell>
          <cell r="RK528">
            <v>45419</v>
          </cell>
          <cell r="RL528" t="str">
            <v>4062180</v>
          </cell>
          <cell r="RM528">
            <v>45419</v>
          </cell>
          <cell r="RN528" t="str">
            <v>4062185</v>
          </cell>
          <cell r="RO528">
            <v>45370</v>
          </cell>
          <cell r="RP528" t="str">
            <v>4062148</v>
          </cell>
          <cell r="RQ528">
            <v>45419</v>
          </cell>
          <cell r="RR528" t="str">
            <v>4062184</v>
          </cell>
          <cell r="RS528">
            <v>45412</v>
          </cell>
          <cell r="RT528">
            <v>4062176</v>
          </cell>
          <cell r="RU528">
            <v>0</v>
          </cell>
          <cell r="RV528">
            <v>0</v>
          </cell>
        </row>
        <row r="529">
          <cell r="A529">
            <v>520</v>
          </cell>
          <cell r="B529">
            <v>45474</v>
          </cell>
          <cell r="C529" t="str">
            <v>HRB8025 AAI</v>
          </cell>
          <cell r="D529" t="str">
            <v>ARB80233</v>
          </cell>
          <cell r="F529" t="str">
            <v>米国</v>
          </cell>
          <cell r="G529" t="str">
            <v>AAI</v>
          </cell>
          <cell r="H529" t="str">
            <v>制御盤</v>
          </cell>
          <cell r="I529" t="str">
            <v>南陵</v>
          </cell>
          <cell r="J529" t="str">
            <v>KD</v>
          </cell>
          <cell r="K529">
            <v>45442</v>
          </cell>
          <cell r="L529">
            <v>1</v>
          </cell>
          <cell r="M529">
            <v>1</v>
          </cell>
          <cell r="N529">
            <v>45447</v>
          </cell>
          <cell r="O529">
            <v>1</v>
          </cell>
          <cell r="P529">
            <v>45448</v>
          </cell>
          <cell r="Q529">
            <v>1</v>
          </cell>
          <cell r="R529">
            <v>45450</v>
          </cell>
          <cell r="S529">
            <v>1</v>
          </cell>
          <cell r="T529">
            <v>45450</v>
          </cell>
          <cell r="U529">
            <v>45449</v>
          </cell>
          <cell r="V529">
            <v>45451</v>
          </cell>
          <cell r="W529">
            <v>45450</v>
          </cell>
          <cell r="X529">
            <v>1</v>
          </cell>
          <cell r="Y529" t="str">
            <v>6/6(Lim6/13）</v>
          </cell>
          <cell r="AA529">
            <v>45454</v>
          </cell>
          <cell r="AB529">
            <v>45455</v>
          </cell>
          <cell r="AC529" t="str">
            <v>45419</v>
          </cell>
          <cell r="AD529" t="str">
            <v>4062180</v>
          </cell>
          <cell r="AE529" t="str">
            <v>4062185</v>
          </cell>
          <cell r="AF529" t="str">
            <v>4062148</v>
          </cell>
          <cell r="AG529" t="str">
            <v>4062184</v>
          </cell>
          <cell r="CP529">
            <v>45419</v>
          </cell>
          <cell r="CQ529">
            <v>4062180</v>
          </cell>
          <cell r="CX529">
            <v>45419</v>
          </cell>
          <cell r="CY529">
            <v>4062185</v>
          </cell>
          <cell r="DP529">
            <v>45370</v>
          </cell>
          <cell r="DQ529">
            <v>4062148</v>
          </cell>
          <cell r="EB529">
            <v>45419</v>
          </cell>
          <cell r="EC529">
            <v>4062184</v>
          </cell>
          <cell r="EF529">
            <v>45412</v>
          </cell>
          <cell r="EG529">
            <v>4062176</v>
          </cell>
          <cell r="EM529">
            <v>45435</v>
          </cell>
          <cell r="EX529">
            <v>45391</v>
          </cell>
          <cell r="EY529">
            <v>4062168</v>
          </cell>
          <cell r="HS529">
            <v>45442</v>
          </cell>
          <cell r="HT529">
            <v>1</v>
          </cell>
          <cell r="HV529">
            <v>27</v>
          </cell>
          <cell r="HZ529">
            <v>8</v>
          </cell>
          <cell r="ID529">
            <v>-1</v>
          </cell>
          <cell r="RC529">
            <v>45454</v>
          </cell>
          <cell r="RD529">
            <v>0</v>
          </cell>
          <cell r="RE529">
            <v>45419</v>
          </cell>
          <cell r="RF529">
            <v>45419</v>
          </cell>
          <cell r="RG529">
            <v>0</v>
          </cell>
          <cell r="RH529">
            <v>0</v>
          </cell>
          <cell r="RI529">
            <v>45370</v>
          </cell>
          <cell r="RJ529">
            <v>0</v>
          </cell>
          <cell r="RK529">
            <v>45419</v>
          </cell>
          <cell r="RL529" t="str">
            <v>4062180</v>
          </cell>
          <cell r="RM529">
            <v>45419</v>
          </cell>
          <cell r="RN529" t="str">
            <v>4062185</v>
          </cell>
          <cell r="RO529">
            <v>45370</v>
          </cell>
          <cell r="RP529" t="str">
            <v>4062148</v>
          </cell>
          <cell r="RQ529">
            <v>45419</v>
          </cell>
          <cell r="RR529" t="str">
            <v>4062184</v>
          </cell>
          <cell r="RS529">
            <v>45412</v>
          </cell>
          <cell r="RT529">
            <v>4062176</v>
          </cell>
          <cell r="RU529">
            <v>0</v>
          </cell>
          <cell r="RV529">
            <v>0</v>
          </cell>
        </row>
        <row r="530">
          <cell r="A530">
            <v>521</v>
          </cell>
          <cell r="B530">
            <v>45474</v>
          </cell>
          <cell r="C530" t="str">
            <v>HRB8025 AAI</v>
          </cell>
          <cell r="D530" t="str">
            <v>ARB80234</v>
          </cell>
          <cell r="F530" t="str">
            <v>米国</v>
          </cell>
          <cell r="G530" t="str">
            <v>AAI</v>
          </cell>
          <cell r="H530" t="str">
            <v>制御盤</v>
          </cell>
          <cell r="I530" t="str">
            <v>南陵</v>
          </cell>
          <cell r="J530" t="str">
            <v>KD</v>
          </cell>
          <cell r="K530">
            <v>45442</v>
          </cell>
          <cell r="L530">
            <v>1</v>
          </cell>
          <cell r="M530">
            <v>1</v>
          </cell>
          <cell r="N530">
            <v>45447</v>
          </cell>
          <cell r="O530">
            <v>1</v>
          </cell>
          <cell r="P530">
            <v>45449</v>
          </cell>
          <cell r="Q530">
            <v>1</v>
          </cell>
          <cell r="R530">
            <v>45450</v>
          </cell>
          <cell r="S530">
            <v>1</v>
          </cell>
          <cell r="T530">
            <v>45450</v>
          </cell>
          <cell r="U530">
            <v>45449</v>
          </cell>
          <cell r="V530">
            <v>45451</v>
          </cell>
          <cell r="W530">
            <v>45450</v>
          </cell>
          <cell r="X530">
            <v>1</v>
          </cell>
          <cell r="Y530" t="str">
            <v>6/6(Lim6/13）</v>
          </cell>
          <cell r="AA530">
            <v>45454</v>
          </cell>
          <cell r="AB530">
            <v>45455</v>
          </cell>
          <cell r="AC530" t="str">
            <v>45419</v>
          </cell>
          <cell r="AD530" t="str">
            <v>4062180</v>
          </cell>
          <cell r="AE530" t="str">
            <v>4062185</v>
          </cell>
          <cell r="AF530" t="str">
            <v>4062148</v>
          </cell>
          <cell r="AG530" t="str">
            <v>4062184</v>
          </cell>
          <cell r="CP530">
            <v>45419</v>
          </cell>
          <cell r="CQ530">
            <v>4062180</v>
          </cell>
          <cell r="CX530">
            <v>45419</v>
          </cell>
          <cell r="CY530">
            <v>4062185</v>
          </cell>
          <cell r="DP530">
            <v>45370</v>
          </cell>
          <cell r="DQ530">
            <v>4062148</v>
          </cell>
          <cell r="EB530">
            <v>45419</v>
          </cell>
          <cell r="EC530">
            <v>4062184</v>
          </cell>
          <cell r="EF530">
            <v>45412</v>
          </cell>
          <cell r="EG530">
            <v>4062176</v>
          </cell>
          <cell r="EM530">
            <v>45435</v>
          </cell>
          <cell r="EX530">
            <v>45391</v>
          </cell>
          <cell r="EY530">
            <v>4062168</v>
          </cell>
          <cell r="HS530">
            <v>45442</v>
          </cell>
          <cell r="HT530">
            <v>1</v>
          </cell>
          <cell r="HV530">
            <v>26</v>
          </cell>
          <cell r="HZ530">
            <v>8</v>
          </cell>
          <cell r="ID530">
            <v>-1</v>
          </cell>
          <cell r="RC530">
            <v>45454</v>
          </cell>
          <cell r="RD530">
            <v>0</v>
          </cell>
          <cell r="RE530">
            <v>45419</v>
          </cell>
          <cell r="RF530">
            <v>45419</v>
          </cell>
          <cell r="RG530">
            <v>0</v>
          </cell>
          <cell r="RH530">
            <v>0</v>
          </cell>
          <cell r="RI530">
            <v>45370</v>
          </cell>
          <cell r="RJ530">
            <v>0</v>
          </cell>
          <cell r="RK530">
            <v>45419</v>
          </cell>
          <cell r="RL530" t="str">
            <v>4062180</v>
          </cell>
          <cell r="RM530">
            <v>45419</v>
          </cell>
          <cell r="RN530" t="str">
            <v>4062185</v>
          </cell>
          <cell r="RO530">
            <v>45370</v>
          </cell>
          <cell r="RP530" t="str">
            <v>4062148</v>
          </cell>
          <cell r="RQ530">
            <v>45419</v>
          </cell>
          <cell r="RR530" t="str">
            <v>4062184</v>
          </cell>
          <cell r="RS530">
            <v>45412</v>
          </cell>
          <cell r="RT530">
            <v>4062176</v>
          </cell>
          <cell r="RU530">
            <v>0</v>
          </cell>
          <cell r="RV530">
            <v>0</v>
          </cell>
        </row>
        <row r="531">
          <cell r="A531">
            <v>522</v>
          </cell>
          <cell r="B531">
            <v>45474</v>
          </cell>
          <cell r="C531" t="str">
            <v>HRB8025 AAI</v>
          </cell>
          <cell r="D531" t="str">
            <v>ARB80235</v>
          </cell>
          <cell r="F531" t="str">
            <v>米国</v>
          </cell>
          <cell r="G531" t="str">
            <v>AAI</v>
          </cell>
          <cell r="H531" t="str">
            <v>制御盤</v>
          </cell>
          <cell r="I531" t="str">
            <v>南陵</v>
          </cell>
          <cell r="J531" t="str">
            <v>KD</v>
          </cell>
          <cell r="K531">
            <v>45442</v>
          </cell>
          <cell r="L531">
            <v>1</v>
          </cell>
          <cell r="M531">
            <v>1</v>
          </cell>
          <cell r="N531">
            <v>45448</v>
          </cell>
          <cell r="O531">
            <v>1</v>
          </cell>
          <cell r="P531">
            <v>45449</v>
          </cell>
          <cell r="Q531">
            <v>1</v>
          </cell>
          <cell r="R531">
            <v>45450</v>
          </cell>
          <cell r="S531">
            <v>1</v>
          </cell>
          <cell r="T531">
            <v>45450</v>
          </cell>
          <cell r="U531">
            <v>45449</v>
          </cell>
          <cell r="V531">
            <v>45451</v>
          </cell>
          <cell r="W531">
            <v>45450</v>
          </cell>
          <cell r="X531">
            <v>1</v>
          </cell>
          <cell r="Y531" t="str">
            <v>6/11(Lim6/17）</v>
          </cell>
          <cell r="AA531">
            <v>45454</v>
          </cell>
          <cell r="AB531">
            <v>45455</v>
          </cell>
          <cell r="AC531" t="str">
            <v>45419</v>
          </cell>
          <cell r="AD531" t="str">
            <v>4062180</v>
          </cell>
          <cell r="AE531" t="str">
            <v>4062185</v>
          </cell>
          <cell r="AF531" t="str">
            <v>4062148</v>
          </cell>
          <cell r="AG531" t="str">
            <v>4062184</v>
          </cell>
          <cell r="CP531">
            <v>45419</v>
          </cell>
          <cell r="CQ531">
            <v>4062180</v>
          </cell>
          <cell r="CX531">
            <v>45419</v>
          </cell>
          <cell r="CY531">
            <v>4062185</v>
          </cell>
          <cell r="DP531">
            <v>45370</v>
          </cell>
          <cell r="DQ531">
            <v>4062148</v>
          </cell>
          <cell r="EB531">
            <v>45419</v>
          </cell>
          <cell r="EC531">
            <v>4062184</v>
          </cell>
          <cell r="EF531">
            <v>45412</v>
          </cell>
          <cell r="EG531">
            <v>4062176</v>
          </cell>
          <cell r="EM531">
            <v>45435</v>
          </cell>
          <cell r="EX531">
            <v>45391</v>
          </cell>
          <cell r="EY531">
            <v>4062168</v>
          </cell>
          <cell r="HS531">
            <v>45442</v>
          </cell>
          <cell r="HT531">
            <v>1</v>
          </cell>
          <cell r="HV531">
            <v>25</v>
          </cell>
          <cell r="HZ531">
            <v>8</v>
          </cell>
          <cell r="ID531">
            <v>-1</v>
          </cell>
          <cell r="RC531">
            <v>45454</v>
          </cell>
          <cell r="RD531">
            <v>0</v>
          </cell>
          <cell r="RE531">
            <v>45419</v>
          </cell>
          <cell r="RF531">
            <v>45419</v>
          </cell>
          <cell r="RG531">
            <v>0</v>
          </cell>
          <cell r="RH531">
            <v>0</v>
          </cell>
          <cell r="RI531">
            <v>45370</v>
          </cell>
          <cell r="RJ531">
            <v>0</v>
          </cell>
          <cell r="RK531">
            <v>45419</v>
          </cell>
          <cell r="RL531" t="str">
            <v>4062180</v>
          </cell>
          <cell r="RM531">
            <v>45419</v>
          </cell>
          <cell r="RN531" t="str">
            <v>4062185</v>
          </cell>
          <cell r="RO531">
            <v>45370</v>
          </cell>
          <cell r="RP531" t="str">
            <v>4062148</v>
          </cell>
          <cell r="RQ531">
            <v>45419</v>
          </cell>
          <cell r="RR531" t="str">
            <v>4062184</v>
          </cell>
          <cell r="RS531">
            <v>45412</v>
          </cell>
          <cell r="RT531">
            <v>4062176</v>
          </cell>
          <cell r="RU531">
            <v>0</v>
          </cell>
          <cell r="RV531">
            <v>0</v>
          </cell>
        </row>
        <row r="532">
          <cell r="A532">
            <v>523</v>
          </cell>
          <cell r="B532">
            <v>45474</v>
          </cell>
          <cell r="C532" t="str">
            <v>HRB3504</v>
          </cell>
          <cell r="D532">
            <v>35045009</v>
          </cell>
          <cell r="F532" t="str">
            <v>日本</v>
          </cell>
          <cell r="G532" t="str">
            <v>ｺｱｽﾘｰ(株)</v>
          </cell>
          <cell r="H532" t="str">
            <v>制御盤</v>
          </cell>
          <cell r="I532" t="str">
            <v>南陵</v>
          </cell>
          <cell r="J532" t="str">
            <v>富士宮</v>
          </cell>
          <cell r="K532">
            <v>45443</v>
          </cell>
          <cell r="L532">
            <v>1</v>
          </cell>
          <cell r="M532">
            <v>1</v>
          </cell>
          <cell r="N532">
            <v>45448</v>
          </cell>
          <cell r="O532">
            <v>1</v>
          </cell>
          <cell r="P532">
            <v>45449</v>
          </cell>
          <cell r="Q532">
            <v>1</v>
          </cell>
          <cell r="R532">
            <v>45451</v>
          </cell>
          <cell r="S532">
            <v>1</v>
          </cell>
          <cell r="T532">
            <v>45451</v>
          </cell>
          <cell r="U532">
            <v>45450</v>
          </cell>
          <cell r="V532">
            <v>45454</v>
          </cell>
          <cell r="W532">
            <v>45451</v>
          </cell>
          <cell r="X532">
            <v>1</v>
          </cell>
          <cell r="Y532">
            <v>45455</v>
          </cell>
          <cell r="Z532">
            <v>45455</v>
          </cell>
          <cell r="AC532" t="str">
            <v>45370</v>
          </cell>
          <cell r="AD532" t="str">
            <v>4062157</v>
          </cell>
          <cell r="AE532" t="str">
            <v>4062157</v>
          </cell>
          <cell r="AF532" t="str">
            <v>4062157</v>
          </cell>
          <cell r="AG532" t="str">
            <v>4062157</v>
          </cell>
          <cell r="CL532">
            <v>45370</v>
          </cell>
          <cell r="CM532">
            <v>4062157</v>
          </cell>
          <cell r="DB532">
            <v>45370</v>
          </cell>
          <cell r="DC532">
            <v>4062157</v>
          </cell>
          <cell r="DL532">
            <v>45370</v>
          </cell>
          <cell r="DM532">
            <v>4062157</v>
          </cell>
          <cell r="DZ532">
            <v>45370</v>
          </cell>
          <cell r="EA532">
            <v>4062157</v>
          </cell>
          <cell r="EJ532">
            <v>45370</v>
          </cell>
          <cell r="EK532">
            <v>4062157</v>
          </cell>
          <cell r="GM532">
            <v>45440</v>
          </cell>
          <cell r="GN532">
            <v>4062224</v>
          </cell>
          <cell r="GU532">
            <v>45370</v>
          </cell>
          <cell r="GV532">
            <v>4062158</v>
          </cell>
          <cell r="HE532">
            <v>45384</v>
          </cell>
          <cell r="HF532">
            <v>4062179</v>
          </cell>
          <cell r="HS532">
            <v>45443</v>
          </cell>
          <cell r="HV532">
            <v>40</v>
          </cell>
          <cell r="HZ532">
            <v>8</v>
          </cell>
          <cell r="IB532">
            <v>1</v>
          </cell>
          <cell r="ID532">
            <v>-2</v>
          </cell>
          <cell r="RC532">
            <v>45455</v>
          </cell>
          <cell r="RD532">
            <v>0</v>
          </cell>
          <cell r="RE532">
            <v>0</v>
          </cell>
          <cell r="RF532">
            <v>0</v>
          </cell>
          <cell r="RG532">
            <v>0</v>
          </cell>
          <cell r="RH532">
            <v>0</v>
          </cell>
          <cell r="RI532">
            <v>0</v>
          </cell>
          <cell r="RJ532">
            <v>45370</v>
          </cell>
          <cell r="RK532">
            <v>0</v>
          </cell>
          <cell r="RL532">
            <v>0</v>
          </cell>
          <cell r="RM532">
            <v>0</v>
          </cell>
          <cell r="RN532">
            <v>0</v>
          </cell>
          <cell r="RO532">
            <v>0</v>
          </cell>
          <cell r="RP532">
            <v>0</v>
          </cell>
          <cell r="RQ532">
            <v>0</v>
          </cell>
          <cell r="RR532">
            <v>0</v>
          </cell>
          <cell r="RS532">
            <v>0</v>
          </cell>
          <cell r="RT532">
            <v>0</v>
          </cell>
          <cell r="RU532">
            <v>45370</v>
          </cell>
          <cell r="RV532" t="str">
            <v>4062157</v>
          </cell>
        </row>
        <row r="533">
          <cell r="A533">
            <v>524</v>
          </cell>
          <cell r="B533">
            <v>45474</v>
          </cell>
          <cell r="C533" t="str">
            <v>HRB1003.EXP.ATC</v>
          </cell>
          <cell r="D533" t="str">
            <v>10395081</v>
          </cell>
          <cell r="F533" t="str">
            <v>ﾌﾞﾗｼﾞﾙ</v>
          </cell>
          <cell r="G533" t="str">
            <v>【ブラジル】ＭＡＬＴＩＷＡＹ</v>
          </cell>
          <cell r="H533" t="str">
            <v>制御盤</v>
          </cell>
          <cell r="I533" t="str">
            <v>南陵</v>
          </cell>
          <cell r="J533" t="str">
            <v>土岐</v>
          </cell>
          <cell r="K533">
            <v>45443</v>
          </cell>
          <cell r="L533">
            <v>1</v>
          </cell>
          <cell r="M533">
            <v>1</v>
          </cell>
          <cell r="O533">
            <v>1</v>
          </cell>
          <cell r="Q533">
            <v>1</v>
          </cell>
          <cell r="S533">
            <v>1</v>
          </cell>
          <cell r="U533">
            <v>45450</v>
          </cell>
          <cell r="W533">
            <v>45454</v>
          </cell>
          <cell r="X533">
            <v>1</v>
          </cell>
          <cell r="Y533">
            <v>45458</v>
          </cell>
          <cell r="AA533">
            <v>45456</v>
          </cell>
          <cell r="AB533">
            <v>45457</v>
          </cell>
          <cell r="AC533" t="str">
            <v>45419</v>
          </cell>
          <cell r="AD533" t="str">
            <v>4062180</v>
          </cell>
          <cell r="AE533" t="str">
            <v>4062185</v>
          </cell>
          <cell r="AF533" t="str">
            <v>4062182</v>
          </cell>
          <cell r="AG533" t="str">
            <v>4062184</v>
          </cell>
          <cell r="CP533">
            <v>45419</v>
          </cell>
          <cell r="CQ533">
            <v>4062180</v>
          </cell>
          <cell r="CX533">
            <v>45419</v>
          </cell>
          <cell r="CY533">
            <v>4062185</v>
          </cell>
          <cell r="DP533">
            <v>45419</v>
          </cell>
          <cell r="DQ533">
            <v>4062182</v>
          </cell>
          <cell r="EB533">
            <v>45419</v>
          </cell>
          <cell r="EC533">
            <v>4062184</v>
          </cell>
          <cell r="EF533">
            <v>45412</v>
          </cell>
          <cell r="EG533">
            <v>4062176</v>
          </cell>
          <cell r="EM533">
            <v>45435</v>
          </cell>
          <cell r="ER533">
            <v>45370</v>
          </cell>
          <cell r="ES533">
            <v>4062133</v>
          </cell>
          <cell r="ET533">
            <v>45426</v>
          </cell>
          <cell r="EU533">
            <v>4062194</v>
          </cell>
          <cell r="EX533">
            <v>45440</v>
          </cell>
          <cell r="EY533">
            <v>4062223</v>
          </cell>
          <cell r="FH533">
            <v>45414</v>
          </cell>
          <cell r="FI533">
            <v>3962228</v>
          </cell>
          <cell r="FN533">
            <v>45397</v>
          </cell>
          <cell r="FO533">
            <v>3962140</v>
          </cell>
          <cell r="FV533">
            <v>45413</v>
          </cell>
          <cell r="FW533">
            <v>4062190</v>
          </cell>
          <cell r="GG533">
            <v>45413</v>
          </cell>
          <cell r="GH533">
            <v>4062191</v>
          </cell>
          <cell r="HS533">
            <v>45443</v>
          </cell>
          <cell r="HT533">
            <v>1</v>
          </cell>
          <cell r="HV533">
            <v>35</v>
          </cell>
          <cell r="HZ533">
            <v>7</v>
          </cell>
          <cell r="ID533">
            <v>-2</v>
          </cell>
          <cell r="RC533">
            <v>45456</v>
          </cell>
          <cell r="RD533">
            <v>0</v>
          </cell>
          <cell r="RE533">
            <v>45419</v>
          </cell>
          <cell r="RF533">
            <v>45419</v>
          </cell>
          <cell r="RG533">
            <v>0</v>
          </cell>
          <cell r="RH533">
            <v>0</v>
          </cell>
          <cell r="RI533">
            <v>45419</v>
          </cell>
          <cell r="RJ533">
            <v>0</v>
          </cell>
          <cell r="RK533">
            <v>45419</v>
          </cell>
          <cell r="RL533" t="str">
            <v>4062180</v>
          </cell>
          <cell r="RM533">
            <v>45419</v>
          </cell>
          <cell r="RN533" t="str">
            <v>4062185</v>
          </cell>
          <cell r="RO533">
            <v>45419</v>
          </cell>
          <cell r="RP533" t="str">
            <v>4062182</v>
          </cell>
          <cell r="RQ533">
            <v>45419</v>
          </cell>
          <cell r="RR533" t="str">
            <v>4062184</v>
          </cell>
          <cell r="RS533">
            <v>45412</v>
          </cell>
          <cell r="RT533">
            <v>4062176</v>
          </cell>
          <cell r="RU533">
            <v>0</v>
          </cell>
          <cell r="RV533">
            <v>0</v>
          </cell>
        </row>
        <row r="534">
          <cell r="A534">
            <v>525</v>
          </cell>
          <cell r="B534">
            <v>45474</v>
          </cell>
          <cell r="C534" t="str">
            <v>HRB1303.EXP</v>
          </cell>
          <cell r="D534" t="str">
            <v>13035511</v>
          </cell>
          <cell r="F534" t="str">
            <v>韓国</v>
          </cell>
          <cell r="G534" t="str">
            <v>ＡＭＡＤＡ　ＫＯＲＥＡ　ＣＯ．，ＬＴＤ．</v>
          </cell>
          <cell r="H534" t="str">
            <v>制御盤</v>
          </cell>
          <cell r="I534" t="str">
            <v>南陵</v>
          </cell>
          <cell r="J534" t="str">
            <v>土岐</v>
          </cell>
          <cell r="K534">
            <v>45443</v>
          </cell>
          <cell r="L534">
            <v>1</v>
          </cell>
          <cell r="M534">
            <v>1</v>
          </cell>
          <cell r="O534">
            <v>1</v>
          </cell>
          <cell r="Q534">
            <v>1</v>
          </cell>
          <cell r="S534">
            <v>1</v>
          </cell>
          <cell r="U534">
            <v>45450</v>
          </cell>
          <cell r="W534">
            <v>45454</v>
          </cell>
          <cell r="X534">
            <v>1</v>
          </cell>
          <cell r="Y534">
            <v>45464</v>
          </cell>
          <cell r="AA534">
            <v>45456</v>
          </cell>
          <cell r="AB534">
            <v>45457</v>
          </cell>
          <cell r="AC534" t="str">
            <v>45419</v>
          </cell>
          <cell r="AD534" t="str">
            <v>4062181</v>
          </cell>
          <cell r="AE534" t="str">
            <v>4062185</v>
          </cell>
          <cell r="AF534" t="str">
            <v>4062149</v>
          </cell>
          <cell r="AG534" t="str">
            <v>4062184</v>
          </cell>
          <cell r="CR534">
            <v>45419</v>
          </cell>
          <cell r="CS534">
            <v>4062181</v>
          </cell>
          <cell r="CX534">
            <v>45419</v>
          </cell>
          <cell r="CY534">
            <v>4062185</v>
          </cell>
          <cell r="DR534">
            <v>45370</v>
          </cell>
          <cell r="DS534">
            <v>4062149</v>
          </cell>
          <cell r="EB534">
            <v>45419</v>
          </cell>
          <cell r="EC534">
            <v>4062184</v>
          </cell>
          <cell r="EF534">
            <v>45447</v>
          </cell>
          <cell r="EG534">
            <v>4062186</v>
          </cell>
          <cell r="EM534">
            <v>45435</v>
          </cell>
          <cell r="EN534">
            <v>45440</v>
          </cell>
          <cell r="EO534">
            <v>4062222</v>
          </cell>
          <cell r="EX534">
            <v>45440</v>
          </cell>
          <cell r="EY534">
            <v>4062223</v>
          </cell>
          <cell r="FX534">
            <v>45048</v>
          </cell>
          <cell r="FY534">
            <v>3962234</v>
          </cell>
          <cell r="GG534">
            <v>45454</v>
          </cell>
          <cell r="GH534">
            <v>4062227</v>
          </cell>
          <cell r="HS534">
            <v>45443</v>
          </cell>
          <cell r="HT534">
            <v>1</v>
          </cell>
          <cell r="HV534">
            <v>26</v>
          </cell>
          <cell r="HZ534">
            <v>7</v>
          </cell>
          <cell r="ID534">
            <v>-2</v>
          </cell>
          <cell r="RC534">
            <v>45456</v>
          </cell>
          <cell r="RD534">
            <v>0</v>
          </cell>
          <cell r="RE534">
            <v>45419</v>
          </cell>
          <cell r="RF534">
            <v>45419</v>
          </cell>
          <cell r="RG534">
            <v>0</v>
          </cell>
          <cell r="RH534">
            <v>0</v>
          </cell>
          <cell r="RI534">
            <v>45370</v>
          </cell>
          <cell r="RJ534">
            <v>0</v>
          </cell>
          <cell r="RK534">
            <v>45419</v>
          </cell>
          <cell r="RL534" t="str">
            <v>4062181</v>
          </cell>
          <cell r="RM534">
            <v>45419</v>
          </cell>
          <cell r="RN534" t="str">
            <v>4062185</v>
          </cell>
          <cell r="RO534">
            <v>45370</v>
          </cell>
          <cell r="RP534" t="str">
            <v>4062149</v>
          </cell>
          <cell r="RQ534">
            <v>45419</v>
          </cell>
          <cell r="RR534" t="str">
            <v>4062184</v>
          </cell>
          <cell r="RS534">
            <v>45447</v>
          </cell>
          <cell r="RT534">
            <v>4062186</v>
          </cell>
          <cell r="RU534">
            <v>0</v>
          </cell>
          <cell r="RV534">
            <v>0</v>
          </cell>
        </row>
        <row r="535">
          <cell r="A535">
            <v>526</v>
          </cell>
          <cell r="B535">
            <v>45474</v>
          </cell>
          <cell r="C535" t="str">
            <v>HRB8025 AAI</v>
          </cell>
          <cell r="D535" t="str">
            <v>ARB80236</v>
          </cell>
          <cell r="F535" t="str">
            <v>米国</v>
          </cell>
          <cell r="G535" t="str">
            <v>AAI</v>
          </cell>
          <cell r="H535" t="str">
            <v>制御盤</v>
          </cell>
          <cell r="I535" t="str">
            <v>南陵</v>
          </cell>
          <cell r="J535" t="str">
            <v>KD</v>
          </cell>
          <cell r="K535">
            <v>45447</v>
          </cell>
          <cell r="L535">
            <v>1</v>
          </cell>
          <cell r="M535">
            <v>1</v>
          </cell>
          <cell r="O535">
            <v>1</v>
          </cell>
          <cell r="Q535">
            <v>1</v>
          </cell>
          <cell r="S535">
            <v>1</v>
          </cell>
          <cell r="U535">
            <v>45451</v>
          </cell>
          <cell r="W535">
            <v>45455</v>
          </cell>
          <cell r="X535">
            <v>1</v>
          </cell>
          <cell r="Y535" t="str">
            <v>6/11(Lim6/17）</v>
          </cell>
          <cell r="AA535">
            <v>45461</v>
          </cell>
          <cell r="AB535">
            <v>45462</v>
          </cell>
          <cell r="AC535" t="str">
            <v>45419</v>
          </cell>
          <cell r="AD535" t="str">
            <v>4062180</v>
          </cell>
          <cell r="AE535" t="str">
            <v>4062185</v>
          </cell>
          <cell r="AF535" t="str">
            <v>4062148</v>
          </cell>
          <cell r="AG535" t="str">
            <v>4062184</v>
          </cell>
          <cell r="CP535">
            <v>45419</v>
          </cell>
          <cell r="CQ535">
            <v>4062180</v>
          </cell>
          <cell r="CX535">
            <v>45419</v>
          </cell>
          <cell r="CY535">
            <v>4062185</v>
          </cell>
          <cell r="DP535">
            <v>45370</v>
          </cell>
          <cell r="DQ535">
            <v>4062148</v>
          </cell>
          <cell r="EB535">
            <v>45419</v>
          </cell>
          <cell r="EC535">
            <v>4062184</v>
          </cell>
          <cell r="EF535">
            <v>45412</v>
          </cell>
          <cell r="EG535">
            <v>4062176</v>
          </cell>
          <cell r="EM535">
            <v>45435</v>
          </cell>
          <cell r="EX535">
            <v>45391</v>
          </cell>
          <cell r="EY535">
            <v>4062168</v>
          </cell>
          <cell r="HS535">
            <v>45447</v>
          </cell>
          <cell r="HT535">
            <v>1</v>
          </cell>
          <cell r="HV535">
            <v>24</v>
          </cell>
          <cell r="HZ535">
            <v>8</v>
          </cell>
          <cell r="ID535">
            <v>-1</v>
          </cell>
          <cell r="RC535">
            <v>45461</v>
          </cell>
          <cell r="RD535">
            <v>0</v>
          </cell>
          <cell r="RE535">
            <v>45419</v>
          </cell>
          <cell r="RF535">
            <v>45419</v>
          </cell>
          <cell r="RG535">
            <v>0</v>
          </cell>
          <cell r="RH535">
            <v>0</v>
          </cell>
          <cell r="RI535">
            <v>45370</v>
          </cell>
          <cell r="RJ535">
            <v>0</v>
          </cell>
          <cell r="RK535">
            <v>45419</v>
          </cell>
          <cell r="RL535" t="str">
            <v>4062180</v>
          </cell>
          <cell r="RM535">
            <v>45419</v>
          </cell>
          <cell r="RN535" t="str">
            <v>4062185</v>
          </cell>
          <cell r="RO535">
            <v>45370</v>
          </cell>
          <cell r="RP535" t="str">
            <v>4062148</v>
          </cell>
          <cell r="RQ535">
            <v>45419</v>
          </cell>
          <cell r="RR535" t="str">
            <v>4062184</v>
          </cell>
          <cell r="RS535">
            <v>45412</v>
          </cell>
          <cell r="RT535">
            <v>4062176</v>
          </cell>
          <cell r="RU535">
            <v>0</v>
          </cell>
          <cell r="RV535">
            <v>0</v>
          </cell>
        </row>
        <row r="536">
          <cell r="A536">
            <v>527</v>
          </cell>
          <cell r="B536">
            <v>45474</v>
          </cell>
          <cell r="C536" t="str">
            <v>HRB8025 AAI</v>
          </cell>
          <cell r="D536" t="str">
            <v>ARB80237</v>
          </cell>
          <cell r="F536" t="str">
            <v>米国</v>
          </cell>
          <cell r="G536" t="str">
            <v>AAI</v>
          </cell>
          <cell r="H536" t="str">
            <v>制御盤</v>
          </cell>
          <cell r="I536" t="str">
            <v>南陵</v>
          </cell>
          <cell r="J536" t="str">
            <v>KD</v>
          </cell>
          <cell r="K536">
            <v>45447</v>
          </cell>
          <cell r="L536">
            <v>1</v>
          </cell>
          <cell r="M536">
            <v>1</v>
          </cell>
          <cell r="O536">
            <v>1</v>
          </cell>
          <cell r="Q536">
            <v>1</v>
          </cell>
          <cell r="S536">
            <v>1</v>
          </cell>
          <cell r="U536">
            <v>45450</v>
          </cell>
          <cell r="W536">
            <v>45454</v>
          </cell>
          <cell r="X536">
            <v>1</v>
          </cell>
          <cell r="Y536" t="str">
            <v>6/11(Lim6/17）</v>
          </cell>
          <cell r="AA536">
            <v>45461</v>
          </cell>
          <cell r="AB536">
            <v>45462</v>
          </cell>
          <cell r="AC536" t="str">
            <v>45419</v>
          </cell>
          <cell r="AD536" t="str">
            <v>4062180</v>
          </cell>
          <cell r="AE536" t="str">
            <v>4062185</v>
          </cell>
          <cell r="AF536" t="str">
            <v>3962313</v>
          </cell>
          <cell r="AG536" t="str">
            <v>4062184</v>
          </cell>
          <cell r="CP536">
            <v>45419</v>
          </cell>
          <cell r="CQ536">
            <v>4062180</v>
          </cell>
          <cell r="CX536">
            <v>45419</v>
          </cell>
          <cell r="CY536">
            <v>4062185</v>
          </cell>
          <cell r="DP536">
            <v>45572</v>
          </cell>
          <cell r="DQ536">
            <v>3962313</v>
          </cell>
          <cell r="EB536">
            <v>45419</v>
          </cell>
          <cell r="EC536">
            <v>4062184</v>
          </cell>
          <cell r="EF536">
            <v>45412</v>
          </cell>
          <cell r="EG536">
            <v>4062176</v>
          </cell>
          <cell r="EM536">
            <v>45435</v>
          </cell>
          <cell r="EX536">
            <v>45391</v>
          </cell>
          <cell r="EY536">
            <v>4062168</v>
          </cell>
          <cell r="HS536">
            <v>45447</v>
          </cell>
          <cell r="HT536">
            <v>1</v>
          </cell>
          <cell r="HV536">
            <v>23</v>
          </cell>
          <cell r="HZ536">
            <v>8</v>
          </cell>
          <cell r="ID536">
            <v>-1</v>
          </cell>
          <cell r="RC536">
            <v>45461</v>
          </cell>
          <cell r="RD536">
            <v>0</v>
          </cell>
          <cell r="RE536">
            <v>45419</v>
          </cell>
          <cell r="RF536">
            <v>45419</v>
          </cell>
          <cell r="RG536">
            <v>0</v>
          </cell>
          <cell r="RH536">
            <v>0</v>
          </cell>
          <cell r="RI536">
            <v>45572</v>
          </cell>
          <cell r="RJ536">
            <v>0</v>
          </cell>
          <cell r="RK536">
            <v>45419</v>
          </cell>
          <cell r="RL536" t="str">
            <v>4062180</v>
          </cell>
          <cell r="RM536">
            <v>45419</v>
          </cell>
          <cell r="RN536" t="str">
            <v>4062185</v>
          </cell>
          <cell r="RO536">
            <v>45572</v>
          </cell>
          <cell r="RP536" t="str">
            <v>3962313</v>
          </cell>
          <cell r="RQ536">
            <v>45419</v>
          </cell>
          <cell r="RR536" t="str">
            <v>4062184</v>
          </cell>
          <cell r="RS536">
            <v>45412</v>
          </cell>
          <cell r="RT536">
            <v>4062176</v>
          </cell>
          <cell r="RU536">
            <v>0</v>
          </cell>
          <cell r="RV536">
            <v>0</v>
          </cell>
        </row>
        <row r="537">
          <cell r="A537">
            <v>528</v>
          </cell>
          <cell r="B537">
            <v>45474</v>
          </cell>
          <cell r="C537" t="str">
            <v>HRB8025 AAI</v>
          </cell>
          <cell r="D537" t="str">
            <v>ARB80238</v>
          </cell>
          <cell r="F537" t="str">
            <v>米国</v>
          </cell>
          <cell r="G537" t="str">
            <v>AAI</v>
          </cell>
          <cell r="H537" t="str">
            <v>制御盤</v>
          </cell>
          <cell r="I537" t="str">
            <v>南陵</v>
          </cell>
          <cell r="J537" t="str">
            <v>KD</v>
          </cell>
          <cell r="K537">
            <v>45447</v>
          </cell>
          <cell r="L537">
            <v>1</v>
          </cell>
          <cell r="M537">
            <v>1</v>
          </cell>
          <cell r="O537">
            <v>1</v>
          </cell>
          <cell r="Q537">
            <v>1</v>
          </cell>
          <cell r="S537">
            <v>1</v>
          </cell>
          <cell r="U537">
            <v>45451</v>
          </cell>
          <cell r="W537">
            <v>45455</v>
          </cell>
          <cell r="X537">
            <v>1</v>
          </cell>
          <cell r="Y537" t="str">
            <v>6/11(Lim6/17）</v>
          </cell>
          <cell r="AA537">
            <v>45461</v>
          </cell>
          <cell r="AB537">
            <v>45462</v>
          </cell>
          <cell r="AC537" t="str">
            <v>45419</v>
          </cell>
          <cell r="AD537" t="str">
            <v>4062180</v>
          </cell>
          <cell r="AE537" t="str">
            <v>4062185</v>
          </cell>
          <cell r="AF537" t="str">
            <v>4062182</v>
          </cell>
          <cell r="AG537" t="str">
            <v>4062184</v>
          </cell>
          <cell r="CP537">
            <v>45419</v>
          </cell>
          <cell r="CQ537">
            <v>4062180</v>
          </cell>
          <cell r="CX537">
            <v>45419</v>
          </cell>
          <cell r="CY537">
            <v>4062185</v>
          </cell>
          <cell r="DP537">
            <v>45419</v>
          </cell>
          <cell r="DQ537">
            <v>4062182</v>
          </cell>
          <cell r="EB537">
            <v>45419</v>
          </cell>
          <cell r="EC537">
            <v>4062184</v>
          </cell>
          <cell r="EF537">
            <v>45412</v>
          </cell>
          <cell r="EG537">
            <v>4062176</v>
          </cell>
          <cell r="EM537">
            <v>45435</v>
          </cell>
          <cell r="EX537">
            <v>45440</v>
          </cell>
          <cell r="EY537">
            <v>4062223</v>
          </cell>
          <cell r="HS537">
            <v>45447</v>
          </cell>
          <cell r="HT537">
            <v>1</v>
          </cell>
          <cell r="HU537">
            <v>18</v>
          </cell>
          <cell r="HV537">
            <v>40</v>
          </cell>
          <cell r="HZ537">
            <v>8</v>
          </cell>
          <cell r="ID537">
            <v>-1</v>
          </cell>
          <cell r="RC537">
            <v>45461</v>
          </cell>
          <cell r="RD537">
            <v>0</v>
          </cell>
          <cell r="RE537">
            <v>45419</v>
          </cell>
          <cell r="RF537">
            <v>45419</v>
          </cell>
          <cell r="RG537">
            <v>0</v>
          </cell>
          <cell r="RH537">
            <v>0</v>
          </cell>
          <cell r="RI537">
            <v>45419</v>
          </cell>
          <cell r="RJ537">
            <v>0</v>
          </cell>
          <cell r="RK537">
            <v>45419</v>
          </cell>
          <cell r="RL537" t="str">
            <v>4062180</v>
          </cell>
          <cell r="RM537">
            <v>45419</v>
          </cell>
          <cell r="RN537" t="str">
            <v>4062185</v>
          </cell>
          <cell r="RO537">
            <v>45419</v>
          </cell>
          <cell r="RP537" t="str">
            <v>4062182</v>
          </cell>
          <cell r="RQ537">
            <v>45419</v>
          </cell>
          <cell r="RR537" t="str">
            <v>4062184</v>
          </cell>
          <cell r="RS537">
            <v>45412</v>
          </cell>
          <cell r="RT537">
            <v>4062176</v>
          </cell>
          <cell r="RU537">
            <v>0</v>
          </cell>
          <cell r="RV537">
            <v>0</v>
          </cell>
        </row>
        <row r="538">
          <cell r="A538">
            <v>529</v>
          </cell>
          <cell r="B538">
            <v>45474</v>
          </cell>
          <cell r="C538" t="str">
            <v>HRB1003 AAI AC</v>
          </cell>
          <cell r="D538" t="str">
            <v>ARB10388</v>
          </cell>
          <cell r="F538" t="str">
            <v>米国</v>
          </cell>
          <cell r="G538" t="str">
            <v>AAI</v>
          </cell>
          <cell r="H538" t="str">
            <v>制御盤</v>
          </cell>
          <cell r="I538" t="str">
            <v>南陵</v>
          </cell>
          <cell r="J538" t="str">
            <v>KD</v>
          </cell>
          <cell r="K538">
            <v>45448</v>
          </cell>
          <cell r="L538">
            <v>1</v>
          </cell>
          <cell r="M538">
            <v>1</v>
          </cell>
          <cell r="O538">
            <v>1</v>
          </cell>
          <cell r="Q538">
            <v>1</v>
          </cell>
          <cell r="S538">
            <v>1</v>
          </cell>
          <cell r="U538">
            <v>45454</v>
          </cell>
          <cell r="W538">
            <v>45455</v>
          </cell>
          <cell r="X538">
            <v>1</v>
          </cell>
          <cell r="Y538">
            <v>45456</v>
          </cell>
          <cell r="AA538">
            <v>45461</v>
          </cell>
          <cell r="AB538">
            <v>45462</v>
          </cell>
          <cell r="AC538" t="str">
            <v>45419</v>
          </cell>
          <cell r="AD538" t="str">
            <v>4062180</v>
          </cell>
          <cell r="AE538" t="str">
            <v>4062185</v>
          </cell>
          <cell r="AF538" t="str">
            <v>4062182</v>
          </cell>
          <cell r="AG538" t="str">
            <v>4062184</v>
          </cell>
          <cell r="CP538">
            <v>45419</v>
          </cell>
          <cell r="CQ538">
            <v>4062180</v>
          </cell>
          <cell r="CX538">
            <v>45419</v>
          </cell>
          <cell r="CY538">
            <v>4062185</v>
          </cell>
          <cell r="DP538">
            <v>45419</v>
          </cell>
          <cell r="DQ538">
            <v>4062182</v>
          </cell>
          <cell r="EB538">
            <v>45419</v>
          </cell>
          <cell r="EC538">
            <v>4062184</v>
          </cell>
          <cell r="EF538">
            <v>45412</v>
          </cell>
          <cell r="EG538">
            <v>4062176</v>
          </cell>
          <cell r="EM538">
            <v>45440</v>
          </cell>
          <cell r="EN538">
            <v>45440</v>
          </cell>
          <cell r="EO538">
            <v>4062222</v>
          </cell>
          <cell r="EX538">
            <v>45440</v>
          </cell>
          <cell r="EY538">
            <v>4062223</v>
          </cell>
          <cell r="HS538">
            <v>45448</v>
          </cell>
          <cell r="HT538">
            <v>1</v>
          </cell>
          <cell r="HV538">
            <v>34</v>
          </cell>
          <cell r="HZ538">
            <v>7</v>
          </cell>
          <cell r="ID538">
            <v>-2</v>
          </cell>
          <cell r="RC538">
            <v>45461</v>
          </cell>
          <cell r="RD538">
            <v>0</v>
          </cell>
          <cell r="RE538">
            <v>45419</v>
          </cell>
          <cell r="RF538">
            <v>45419</v>
          </cell>
          <cell r="RG538">
            <v>0</v>
          </cell>
          <cell r="RH538">
            <v>0</v>
          </cell>
          <cell r="RI538">
            <v>45419</v>
          </cell>
          <cell r="RJ538">
            <v>0</v>
          </cell>
          <cell r="RK538">
            <v>45419</v>
          </cell>
          <cell r="RL538" t="str">
            <v>4062180</v>
          </cell>
          <cell r="RM538">
            <v>45419</v>
          </cell>
          <cell r="RN538" t="str">
            <v>4062185</v>
          </cell>
          <cell r="RO538">
            <v>45419</v>
          </cell>
          <cell r="RP538" t="str">
            <v>4062182</v>
          </cell>
          <cell r="RQ538">
            <v>45419</v>
          </cell>
          <cell r="RR538" t="str">
            <v>4062184</v>
          </cell>
          <cell r="RS538">
            <v>45412</v>
          </cell>
          <cell r="RT538">
            <v>4062176</v>
          </cell>
          <cell r="RU538">
            <v>0</v>
          </cell>
          <cell r="RV538">
            <v>0</v>
          </cell>
        </row>
        <row r="539">
          <cell r="A539">
            <v>530</v>
          </cell>
          <cell r="B539">
            <v>45474</v>
          </cell>
          <cell r="C539" t="str">
            <v>HRB1003 AAI AC</v>
          </cell>
          <cell r="D539" t="str">
            <v>ARB10389</v>
          </cell>
          <cell r="F539" t="str">
            <v>米国</v>
          </cell>
          <cell r="G539" t="str">
            <v>AAI</v>
          </cell>
          <cell r="H539" t="str">
            <v>制御盤</v>
          </cell>
          <cell r="I539" t="str">
            <v>南陵</v>
          </cell>
          <cell r="J539" t="str">
            <v>KD</v>
          </cell>
          <cell r="K539">
            <v>45448</v>
          </cell>
          <cell r="L539">
            <v>1</v>
          </cell>
          <cell r="M539">
            <v>1</v>
          </cell>
          <cell r="O539">
            <v>1</v>
          </cell>
          <cell r="Q539">
            <v>1</v>
          </cell>
          <cell r="S539">
            <v>1</v>
          </cell>
          <cell r="U539">
            <v>45454</v>
          </cell>
          <cell r="V539">
            <v>45455</v>
          </cell>
          <cell r="W539">
            <v>45455</v>
          </cell>
          <cell r="X539">
            <v>1</v>
          </cell>
          <cell r="Y539">
            <v>45456</v>
          </cell>
          <cell r="AA539">
            <v>45461</v>
          </cell>
          <cell r="AB539">
            <v>45462</v>
          </cell>
          <cell r="AC539" t="str">
            <v>45419</v>
          </cell>
          <cell r="AD539" t="str">
            <v>4062180</v>
          </cell>
          <cell r="AE539" t="str">
            <v>4062185</v>
          </cell>
          <cell r="AF539" t="str">
            <v>4062182</v>
          </cell>
          <cell r="AG539" t="str">
            <v>4062184</v>
          </cell>
          <cell r="CP539">
            <v>45419</v>
          </cell>
          <cell r="CQ539">
            <v>4062180</v>
          </cell>
          <cell r="CX539">
            <v>45419</v>
          </cell>
          <cell r="CY539">
            <v>4062185</v>
          </cell>
          <cell r="DP539">
            <v>45419</v>
          </cell>
          <cell r="DQ539">
            <v>4062182</v>
          </cell>
          <cell r="EB539">
            <v>45419</v>
          </cell>
          <cell r="EC539">
            <v>4062184</v>
          </cell>
          <cell r="EF539">
            <v>45412</v>
          </cell>
          <cell r="EG539">
            <v>4062176</v>
          </cell>
          <cell r="EM539">
            <v>45440</v>
          </cell>
          <cell r="EN539">
            <v>45440</v>
          </cell>
          <cell r="EO539">
            <v>4062222</v>
          </cell>
          <cell r="EX539">
            <v>45440</v>
          </cell>
          <cell r="EY539">
            <v>4062223</v>
          </cell>
          <cell r="HS539">
            <v>45448</v>
          </cell>
          <cell r="HT539">
            <v>1</v>
          </cell>
          <cell r="HV539">
            <v>33</v>
          </cell>
          <cell r="HZ539">
            <v>7</v>
          </cell>
          <cell r="ID539">
            <v>-2</v>
          </cell>
          <cell r="RC539">
            <v>45461</v>
          </cell>
          <cell r="RD539">
            <v>0</v>
          </cell>
          <cell r="RE539">
            <v>45419</v>
          </cell>
          <cell r="RF539">
            <v>45419</v>
          </cell>
          <cell r="RG539">
            <v>0</v>
          </cell>
          <cell r="RH539">
            <v>0</v>
          </cell>
          <cell r="RI539">
            <v>45419</v>
          </cell>
          <cell r="RJ539">
            <v>0</v>
          </cell>
          <cell r="RK539">
            <v>45419</v>
          </cell>
          <cell r="RL539" t="str">
            <v>4062180</v>
          </cell>
          <cell r="RM539">
            <v>45419</v>
          </cell>
          <cell r="RN539" t="str">
            <v>4062185</v>
          </cell>
          <cell r="RO539">
            <v>45419</v>
          </cell>
          <cell r="RP539" t="str">
            <v>4062182</v>
          </cell>
          <cell r="RQ539">
            <v>45419</v>
          </cell>
          <cell r="RR539" t="str">
            <v>4062184</v>
          </cell>
          <cell r="RS539">
            <v>45412</v>
          </cell>
          <cell r="RT539">
            <v>4062176</v>
          </cell>
          <cell r="RU539">
            <v>0</v>
          </cell>
          <cell r="RV539">
            <v>0</v>
          </cell>
        </row>
        <row r="540">
          <cell r="A540">
            <v>531</v>
          </cell>
          <cell r="B540">
            <v>45474</v>
          </cell>
          <cell r="C540" t="str">
            <v>HRB1003 AAI AC</v>
          </cell>
          <cell r="D540" t="str">
            <v>ARB10390</v>
          </cell>
          <cell r="F540" t="str">
            <v>米国</v>
          </cell>
          <cell r="G540" t="str">
            <v>AAI</v>
          </cell>
          <cell r="H540" t="str">
            <v>制御盤</v>
          </cell>
          <cell r="I540" t="str">
            <v>南陵</v>
          </cell>
          <cell r="J540" t="str">
            <v>KD</v>
          </cell>
          <cell r="K540">
            <v>45448</v>
          </cell>
          <cell r="L540">
            <v>1</v>
          </cell>
          <cell r="M540">
            <v>1</v>
          </cell>
          <cell r="O540">
            <v>1</v>
          </cell>
          <cell r="Q540">
            <v>1</v>
          </cell>
          <cell r="S540">
            <v>1</v>
          </cell>
          <cell r="U540">
            <v>45455</v>
          </cell>
          <cell r="V540">
            <v>45457</v>
          </cell>
          <cell r="W540">
            <v>45456</v>
          </cell>
          <cell r="X540">
            <v>1</v>
          </cell>
          <cell r="Y540">
            <v>45456</v>
          </cell>
          <cell r="AA540">
            <v>45461</v>
          </cell>
          <cell r="AB540">
            <v>45462</v>
          </cell>
          <cell r="AC540" t="str">
            <v>45108</v>
          </cell>
          <cell r="AD540" t="str">
            <v>3962187</v>
          </cell>
          <cell r="AE540" t="str">
            <v>4062185</v>
          </cell>
          <cell r="AF540" t="str">
            <v>4062182</v>
          </cell>
          <cell r="AG540" t="str">
            <v>4062184</v>
          </cell>
          <cell r="CP540">
            <v>45108</v>
          </cell>
          <cell r="CQ540">
            <v>3962187</v>
          </cell>
          <cell r="CX540">
            <v>45419</v>
          </cell>
          <cell r="CY540">
            <v>4062185</v>
          </cell>
          <cell r="DP540">
            <v>45419</v>
          </cell>
          <cell r="DQ540">
            <v>4062182</v>
          </cell>
          <cell r="EB540">
            <v>45419</v>
          </cell>
          <cell r="EC540">
            <v>4062184</v>
          </cell>
          <cell r="EF540">
            <v>45447</v>
          </cell>
          <cell r="EG540">
            <v>4062186</v>
          </cell>
          <cell r="EM540">
            <v>45440</v>
          </cell>
          <cell r="EN540">
            <v>45440</v>
          </cell>
          <cell r="EO540">
            <v>4062222</v>
          </cell>
          <cell r="EX540">
            <v>45440</v>
          </cell>
          <cell r="EY540">
            <v>4062223</v>
          </cell>
          <cell r="HS540">
            <v>45448</v>
          </cell>
          <cell r="HT540">
            <v>1</v>
          </cell>
          <cell r="HV540">
            <v>32</v>
          </cell>
          <cell r="HZ540">
            <v>7</v>
          </cell>
          <cell r="ID540">
            <v>-2</v>
          </cell>
          <cell r="RC540">
            <v>45461</v>
          </cell>
          <cell r="RD540">
            <v>0</v>
          </cell>
          <cell r="RE540">
            <v>45108</v>
          </cell>
          <cell r="RF540">
            <v>45419</v>
          </cell>
          <cell r="RG540">
            <v>0</v>
          </cell>
          <cell r="RH540">
            <v>0</v>
          </cell>
          <cell r="RI540">
            <v>45419</v>
          </cell>
          <cell r="RJ540">
            <v>0</v>
          </cell>
          <cell r="RK540">
            <v>45108</v>
          </cell>
          <cell r="RL540" t="str">
            <v>3962187</v>
          </cell>
          <cell r="RM540">
            <v>45419</v>
          </cell>
          <cell r="RN540" t="str">
            <v>4062185</v>
          </cell>
          <cell r="RO540">
            <v>45419</v>
          </cell>
          <cell r="RP540" t="str">
            <v>4062182</v>
          </cell>
          <cell r="RQ540">
            <v>45419</v>
          </cell>
          <cell r="RR540" t="str">
            <v>4062184</v>
          </cell>
          <cell r="RS540">
            <v>45447</v>
          </cell>
          <cell r="RT540">
            <v>4062186</v>
          </cell>
          <cell r="RU540">
            <v>0</v>
          </cell>
          <cell r="RV540">
            <v>0</v>
          </cell>
        </row>
        <row r="541">
          <cell r="A541">
            <v>532</v>
          </cell>
          <cell r="B541">
            <v>45474</v>
          </cell>
          <cell r="C541" t="str">
            <v>HRB1003 AAI AC</v>
          </cell>
          <cell r="D541" t="str">
            <v>ARB10391</v>
          </cell>
          <cell r="F541" t="str">
            <v>米国</v>
          </cell>
          <cell r="G541" t="str">
            <v>AAI</v>
          </cell>
          <cell r="H541" t="str">
            <v>制御盤</v>
          </cell>
          <cell r="I541" t="str">
            <v>南陵</v>
          </cell>
          <cell r="J541" t="str">
            <v>KD</v>
          </cell>
          <cell r="K541">
            <v>45449</v>
          </cell>
          <cell r="L541">
            <v>1</v>
          </cell>
          <cell r="M541">
            <v>1</v>
          </cell>
          <cell r="O541">
            <v>1</v>
          </cell>
          <cell r="Q541">
            <v>1</v>
          </cell>
          <cell r="S541">
            <v>1</v>
          </cell>
          <cell r="U541">
            <v>45455</v>
          </cell>
          <cell r="V541">
            <v>45457</v>
          </cell>
          <cell r="W541">
            <v>45456</v>
          </cell>
          <cell r="X541">
            <v>1</v>
          </cell>
          <cell r="Y541">
            <v>45456</v>
          </cell>
          <cell r="AA541">
            <v>45461</v>
          </cell>
          <cell r="AB541">
            <v>45462</v>
          </cell>
          <cell r="AC541" t="str">
            <v>45108</v>
          </cell>
          <cell r="AD541" t="str">
            <v>3962187</v>
          </cell>
          <cell r="AE541" t="str">
            <v>4062185</v>
          </cell>
          <cell r="AF541" t="str">
            <v>4062182</v>
          </cell>
          <cell r="AG541" t="str">
            <v>4062184</v>
          </cell>
          <cell r="CP541">
            <v>45108</v>
          </cell>
          <cell r="CQ541">
            <v>3962187</v>
          </cell>
          <cell r="CX541">
            <v>45419</v>
          </cell>
          <cell r="CY541">
            <v>4062185</v>
          </cell>
          <cell r="DP541">
            <v>45419</v>
          </cell>
          <cell r="DQ541">
            <v>4062182</v>
          </cell>
          <cell r="EB541">
            <v>45419</v>
          </cell>
          <cell r="EC541">
            <v>4062184</v>
          </cell>
          <cell r="EF541">
            <v>45447</v>
          </cell>
          <cell r="EG541">
            <v>4062186</v>
          </cell>
          <cell r="EM541">
            <v>45440</v>
          </cell>
          <cell r="EN541">
            <v>45440</v>
          </cell>
          <cell r="EO541">
            <v>4062222</v>
          </cell>
          <cell r="EX541">
            <v>45440</v>
          </cell>
          <cell r="EY541">
            <v>4062223</v>
          </cell>
          <cell r="HS541">
            <v>45449</v>
          </cell>
          <cell r="HT541">
            <v>1</v>
          </cell>
          <cell r="HV541">
            <v>31</v>
          </cell>
          <cell r="HZ541">
            <v>7</v>
          </cell>
          <cell r="ID541">
            <v>-2</v>
          </cell>
          <cell r="RC541">
            <v>45461</v>
          </cell>
          <cell r="RD541">
            <v>0</v>
          </cell>
          <cell r="RE541">
            <v>45108</v>
          </cell>
          <cell r="RF541">
            <v>45419</v>
          </cell>
          <cell r="RG541">
            <v>0</v>
          </cell>
          <cell r="RH541">
            <v>0</v>
          </cell>
          <cell r="RI541">
            <v>45419</v>
          </cell>
          <cell r="RJ541">
            <v>0</v>
          </cell>
          <cell r="RK541">
            <v>45108</v>
          </cell>
          <cell r="RL541" t="str">
            <v>3962187</v>
          </cell>
          <cell r="RM541">
            <v>45419</v>
          </cell>
          <cell r="RN541" t="str">
            <v>4062185</v>
          </cell>
          <cell r="RO541">
            <v>45419</v>
          </cell>
          <cell r="RP541" t="str">
            <v>4062182</v>
          </cell>
          <cell r="RQ541">
            <v>45419</v>
          </cell>
          <cell r="RR541" t="str">
            <v>4062184</v>
          </cell>
          <cell r="RS541">
            <v>45447</v>
          </cell>
          <cell r="RT541">
            <v>4062186</v>
          </cell>
          <cell r="RU541">
            <v>0</v>
          </cell>
          <cell r="RV541">
            <v>0</v>
          </cell>
        </row>
        <row r="542">
          <cell r="A542">
            <v>533</v>
          </cell>
          <cell r="B542">
            <v>45474</v>
          </cell>
          <cell r="C542" t="str">
            <v>HRB1003 AAI</v>
          </cell>
          <cell r="D542" t="str">
            <v>ARB10361</v>
          </cell>
          <cell r="F542" t="str">
            <v>米国</v>
          </cell>
          <cell r="G542" t="str">
            <v>AAI</v>
          </cell>
          <cell r="H542" t="str">
            <v>制御盤</v>
          </cell>
          <cell r="I542" t="str">
            <v>南陵</v>
          </cell>
          <cell r="J542" t="str">
            <v>KD</v>
          </cell>
          <cell r="K542">
            <v>45449</v>
          </cell>
          <cell r="L542">
            <v>1</v>
          </cell>
          <cell r="M542">
            <v>1</v>
          </cell>
          <cell r="O542">
            <v>1</v>
          </cell>
          <cell r="Q542">
            <v>1</v>
          </cell>
          <cell r="R542">
            <v>45455</v>
          </cell>
          <cell r="S542">
            <v>1</v>
          </cell>
          <cell r="T542">
            <v>45455</v>
          </cell>
          <cell r="U542">
            <v>45455</v>
          </cell>
          <cell r="V542">
            <v>45457</v>
          </cell>
          <cell r="W542">
            <v>45456</v>
          </cell>
          <cell r="X542">
            <v>1</v>
          </cell>
          <cell r="Y542">
            <v>45458</v>
          </cell>
          <cell r="AA542">
            <v>45461</v>
          </cell>
          <cell r="AB542">
            <v>45462</v>
          </cell>
          <cell r="AC542" t="str">
            <v>45108</v>
          </cell>
          <cell r="AD542" t="str">
            <v>3962187</v>
          </cell>
          <cell r="AE542" t="str">
            <v>4062185</v>
          </cell>
          <cell r="AF542" t="str">
            <v>4062182</v>
          </cell>
          <cell r="AG542" t="str">
            <v>4062184</v>
          </cell>
          <cell r="CP542">
            <v>45108</v>
          </cell>
          <cell r="CQ542">
            <v>3962187</v>
          </cell>
          <cell r="CX542">
            <v>45419</v>
          </cell>
          <cell r="CY542">
            <v>4062185</v>
          </cell>
          <cell r="DP542">
            <v>45419</v>
          </cell>
          <cell r="DQ542">
            <v>4062182</v>
          </cell>
          <cell r="EB542">
            <v>45419</v>
          </cell>
          <cell r="EC542">
            <v>4062184</v>
          </cell>
          <cell r="EF542">
            <v>45447</v>
          </cell>
          <cell r="EG542">
            <v>4062186</v>
          </cell>
          <cell r="EM542">
            <v>45440</v>
          </cell>
          <cell r="EX542">
            <v>45440</v>
          </cell>
          <cell r="EY542">
            <v>4062223</v>
          </cell>
          <cell r="HS542">
            <v>45449</v>
          </cell>
          <cell r="HT542">
            <v>1</v>
          </cell>
          <cell r="HV542">
            <v>30</v>
          </cell>
          <cell r="HZ542">
            <v>7</v>
          </cell>
          <cell r="ID542">
            <v>-2</v>
          </cell>
          <cell r="RC542">
            <v>45461</v>
          </cell>
          <cell r="RD542">
            <v>0</v>
          </cell>
          <cell r="RE542">
            <v>45108</v>
          </cell>
          <cell r="RF542">
            <v>45419</v>
          </cell>
          <cell r="RG542">
            <v>0</v>
          </cell>
          <cell r="RH542">
            <v>0</v>
          </cell>
          <cell r="RI542">
            <v>45419</v>
          </cell>
          <cell r="RJ542">
            <v>0</v>
          </cell>
          <cell r="RK542">
            <v>45108</v>
          </cell>
          <cell r="RL542" t="str">
            <v>3962187</v>
          </cell>
          <cell r="RM542">
            <v>45419</v>
          </cell>
          <cell r="RN542" t="str">
            <v>4062185</v>
          </cell>
          <cell r="RO542">
            <v>45419</v>
          </cell>
          <cell r="RP542" t="str">
            <v>4062182</v>
          </cell>
          <cell r="RQ542">
            <v>45419</v>
          </cell>
          <cell r="RR542" t="str">
            <v>4062184</v>
          </cell>
          <cell r="RS542">
            <v>45447</v>
          </cell>
          <cell r="RT542">
            <v>4062186</v>
          </cell>
          <cell r="RU542">
            <v>0</v>
          </cell>
          <cell r="RV542">
            <v>0</v>
          </cell>
        </row>
        <row r="543">
          <cell r="A543">
            <v>534</v>
          </cell>
          <cell r="B543">
            <v>45474</v>
          </cell>
          <cell r="C543" t="str">
            <v>HRB1003 AAI</v>
          </cell>
          <cell r="D543" t="str">
            <v>ARB10362</v>
          </cell>
          <cell r="F543" t="str">
            <v>米国</v>
          </cell>
          <cell r="G543" t="str">
            <v>AAI</v>
          </cell>
          <cell r="H543" t="str">
            <v>制御盤</v>
          </cell>
          <cell r="I543" t="str">
            <v>南陵</v>
          </cell>
          <cell r="J543" t="str">
            <v>KD</v>
          </cell>
          <cell r="K543">
            <v>45449</v>
          </cell>
          <cell r="L543">
            <v>1</v>
          </cell>
          <cell r="M543">
            <v>1</v>
          </cell>
          <cell r="O543">
            <v>1</v>
          </cell>
          <cell r="Q543">
            <v>1</v>
          </cell>
          <cell r="R543">
            <v>45457</v>
          </cell>
          <cell r="S543">
            <v>1</v>
          </cell>
          <cell r="T543">
            <v>45457</v>
          </cell>
          <cell r="U543">
            <v>45456</v>
          </cell>
          <cell r="V543">
            <v>45458</v>
          </cell>
          <cell r="W543">
            <v>45456</v>
          </cell>
          <cell r="X543">
            <v>1</v>
          </cell>
          <cell r="Y543">
            <v>45458</v>
          </cell>
          <cell r="AA543">
            <v>45461</v>
          </cell>
          <cell r="AB543">
            <v>45462</v>
          </cell>
          <cell r="AC543" t="str">
            <v>45108</v>
          </cell>
          <cell r="AD543" t="str">
            <v>3962187</v>
          </cell>
          <cell r="AE543" t="str">
            <v>4062185</v>
          </cell>
          <cell r="AF543" t="str">
            <v>4062182</v>
          </cell>
          <cell r="AG543" t="str">
            <v>4062184</v>
          </cell>
          <cell r="CP543">
            <v>45108</v>
          </cell>
          <cell r="CQ543">
            <v>3962187</v>
          </cell>
          <cell r="CX543">
            <v>45419</v>
          </cell>
          <cell r="CY543">
            <v>4062185</v>
          </cell>
          <cell r="DP543">
            <v>45419</v>
          </cell>
          <cell r="DQ543">
            <v>4062182</v>
          </cell>
          <cell r="EB543">
            <v>45419</v>
          </cell>
          <cell r="EC543">
            <v>4062184</v>
          </cell>
          <cell r="EF543">
            <v>45447</v>
          </cell>
          <cell r="EG543">
            <v>4062186</v>
          </cell>
          <cell r="EM543">
            <v>45440</v>
          </cell>
          <cell r="EX543">
            <v>45440</v>
          </cell>
          <cell r="EY543">
            <v>4062223</v>
          </cell>
          <cell r="HS543">
            <v>45449</v>
          </cell>
          <cell r="HT543">
            <v>1</v>
          </cell>
          <cell r="HV543">
            <v>29</v>
          </cell>
          <cell r="HZ543">
            <v>7</v>
          </cell>
          <cell r="ID543">
            <v>-2</v>
          </cell>
          <cell r="RC543">
            <v>45461</v>
          </cell>
          <cell r="RD543">
            <v>0</v>
          </cell>
          <cell r="RE543">
            <v>45108</v>
          </cell>
          <cell r="RF543">
            <v>45419</v>
          </cell>
          <cell r="RG543">
            <v>0</v>
          </cell>
          <cell r="RH543">
            <v>0</v>
          </cell>
          <cell r="RI543">
            <v>45419</v>
          </cell>
          <cell r="RJ543">
            <v>0</v>
          </cell>
          <cell r="RK543">
            <v>45108</v>
          </cell>
          <cell r="RL543" t="str">
            <v>3962187</v>
          </cell>
          <cell r="RM543">
            <v>45419</v>
          </cell>
          <cell r="RN543" t="str">
            <v>4062185</v>
          </cell>
          <cell r="RO543">
            <v>45419</v>
          </cell>
          <cell r="RP543" t="str">
            <v>4062182</v>
          </cell>
          <cell r="RQ543">
            <v>45419</v>
          </cell>
          <cell r="RR543" t="str">
            <v>4062184</v>
          </cell>
          <cell r="RS543">
            <v>45447</v>
          </cell>
          <cell r="RT543">
            <v>4062186</v>
          </cell>
          <cell r="RU543">
            <v>0</v>
          </cell>
          <cell r="RV543">
            <v>0</v>
          </cell>
        </row>
        <row r="544">
          <cell r="A544">
            <v>535</v>
          </cell>
          <cell r="B544">
            <v>45474</v>
          </cell>
          <cell r="C544" t="str">
            <v>HRB1003 AAI</v>
          </cell>
          <cell r="D544" t="str">
            <v>ARB10363</v>
          </cell>
          <cell r="F544" t="str">
            <v>米国</v>
          </cell>
          <cell r="G544" t="str">
            <v>AAI</v>
          </cell>
          <cell r="H544" t="str">
            <v>制御盤</v>
          </cell>
          <cell r="I544" t="str">
            <v>南陵</v>
          </cell>
          <cell r="J544" t="str">
            <v>KD</v>
          </cell>
          <cell r="K544">
            <v>45450</v>
          </cell>
          <cell r="L544">
            <v>1</v>
          </cell>
          <cell r="M544">
            <v>1</v>
          </cell>
          <cell r="O544">
            <v>1</v>
          </cell>
          <cell r="Q544">
            <v>1</v>
          </cell>
          <cell r="R544">
            <v>45457</v>
          </cell>
          <cell r="S544">
            <v>1</v>
          </cell>
          <cell r="T544">
            <v>45457</v>
          </cell>
          <cell r="U544">
            <v>45456</v>
          </cell>
          <cell r="V544">
            <v>45458</v>
          </cell>
          <cell r="W544">
            <v>45457</v>
          </cell>
          <cell r="X544">
            <v>1</v>
          </cell>
          <cell r="Y544">
            <v>45458</v>
          </cell>
          <cell r="AA544">
            <v>45461</v>
          </cell>
          <cell r="AB544">
            <v>45462</v>
          </cell>
          <cell r="AC544" t="str">
            <v>45108</v>
          </cell>
          <cell r="AD544" t="str">
            <v>3962187</v>
          </cell>
          <cell r="AE544" t="str">
            <v>4062185</v>
          </cell>
          <cell r="AF544" t="str">
            <v>4062182</v>
          </cell>
          <cell r="AG544" t="str">
            <v>4062184</v>
          </cell>
          <cell r="CP544">
            <v>45108</v>
          </cell>
          <cell r="CQ544">
            <v>3962187</v>
          </cell>
          <cell r="CX544">
            <v>45419</v>
          </cell>
          <cell r="CY544">
            <v>4062185</v>
          </cell>
          <cell r="DP544">
            <v>45419</v>
          </cell>
          <cell r="DQ544">
            <v>4062182</v>
          </cell>
          <cell r="EB544">
            <v>45419</v>
          </cell>
          <cell r="EC544">
            <v>4062184</v>
          </cell>
          <cell r="EF544">
            <v>45447</v>
          </cell>
          <cell r="EG544">
            <v>4062186</v>
          </cell>
          <cell r="EM544">
            <v>45440</v>
          </cell>
          <cell r="EX544">
            <v>45440</v>
          </cell>
          <cell r="EY544">
            <v>4062223</v>
          </cell>
          <cell r="HS544">
            <v>45450</v>
          </cell>
          <cell r="HT544">
            <v>1</v>
          </cell>
          <cell r="HV544">
            <v>28</v>
          </cell>
          <cell r="HZ544">
            <v>7</v>
          </cell>
          <cell r="ID544">
            <v>-2</v>
          </cell>
          <cell r="RC544">
            <v>45461</v>
          </cell>
          <cell r="RD544">
            <v>0</v>
          </cell>
          <cell r="RE544">
            <v>45108</v>
          </cell>
          <cell r="RF544">
            <v>45419</v>
          </cell>
          <cell r="RG544">
            <v>0</v>
          </cell>
          <cell r="RH544">
            <v>0</v>
          </cell>
          <cell r="RI544">
            <v>45419</v>
          </cell>
          <cell r="RJ544">
            <v>0</v>
          </cell>
          <cell r="RK544">
            <v>45108</v>
          </cell>
          <cell r="RL544" t="str">
            <v>3962187</v>
          </cell>
          <cell r="RM544">
            <v>45419</v>
          </cell>
          <cell r="RN544" t="str">
            <v>4062185</v>
          </cell>
          <cell r="RO544">
            <v>45419</v>
          </cell>
          <cell r="RP544" t="str">
            <v>4062182</v>
          </cell>
          <cell r="RQ544">
            <v>45419</v>
          </cell>
          <cell r="RR544" t="str">
            <v>4062184</v>
          </cell>
          <cell r="RS544">
            <v>45447</v>
          </cell>
          <cell r="RT544">
            <v>4062186</v>
          </cell>
          <cell r="RU544">
            <v>0</v>
          </cell>
          <cell r="RV544">
            <v>0</v>
          </cell>
        </row>
        <row r="545">
          <cell r="A545">
            <v>536</v>
          </cell>
          <cell r="B545">
            <v>45474</v>
          </cell>
          <cell r="C545" t="str">
            <v>HRB1003 AAI</v>
          </cell>
          <cell r="D545" t="str">
            <v>ARB10364</v>
          </cell>
          <cell r="F545" t="str">
            <v>米国</v>
          </cell>
          <cell r="G545" t="str">
            <v>AAI</v>
          </cell>
          <cell r="H545" t="str">
            <v>制御盤</v>
          </cell>
          <cell r="I545" t="str">
            <v>南陵</v>
          </cell>
          <cell r="J545" t="str">
            <v>KD</v>
          </cell>
          <cell r="K545">
            <v>45450</v>
          </cell>
          <cell r="L545">
            <v>1</v>
          </cell>
          <cell r="M545">
            <v>1</v>
          </cell>
          <cell r="O545">
            <v>1</v>
          </cell>
          <cell r="P545">
            <v>45455</v>
          </cell>
          <cell r="Q545">
            <v>1</v>
          </cell>
          <cell r="R545">
            <v>45457</v>
          </cell>
          <cell r="S545">
            <v>1</v>
          </cell>
          <cell r="T545">
            <v>45457</v>
          </cell>
          <cell r="U545">
            <v>45456</v>
          </cell>
          <cell r="V545">
            <v>45458</v>
          </cell>
          <cell r="W545">
            <v>45457</v>
          </cell>
          <cell r="X545">
            <v>1</v>
          </cell>
          <cell r="Y545">
            <v>45458</v>
          </cell>
          <cell r="AA545">
            <v>45461</v>
          </cell>
          <cell r="AB545">
            <v>45462</v>
          </cell>
          <cell r="AC545" t="str">
            <v>45108</v>
          </cell>
          <cell r="AD545" t="str">
            <v>3962187</v>
          </cell>
          <cell r="AE545" t="str">
            <v>4062185</v>
          </cell>
          <cell r="AF545" t="str">
            <v>4062182</v>
          </cell>
          <cell r="AG545" t="str">
            <v>4062184</v>
          </cell>
          <cell r="CP545">
            <v>45108</v>
          </cell>
          <cell r="CQ545">
            <v>3962187</v>
          </cell>
          <cell r="CX545">
            <v>45419</v>
          </cell>
          <cell r="CY545">
            <v>4062185</v>
          </cell>
          <cell r="DP545">
            <v>45419</v>
          </cell>
          <cell r="DQ545">
            <v>4062182</v>
          </cell>
          <cell r="EB545">
            <v>45419</v>
          </cell>
          <cell r="EC545">
            <v>4062184</v>
          </cell>
          <cell r="EF545">
            <v>45447</v>
          </cell>
          <cell r="EG545">
            <v>4062186</v>
          </cell>
          <cell r="EM545">
            <v>45440</v>
          </cell>
          <cell r="EX545">
            <v>45440</v>
          </cell>
          <cell r="EY545">
            <v>4062223</v>
          </cell>
          <cell r="HS545">
            <v>45450</v>
          </cell>
          <cell r="HT545">
            <v>1</v>
          </cell>
          <cell r="HV545">
            <v>27</v>
          </cell>
          <cell r="HZ545">
            <v>7</v>
          </cell>
          <cell r="ID545">
            <v>-2</v>
          </cell>
          <cell r="RC545">
            <v>45461</v>
          </cell>
          <cell r="RD545">
            <v>0</v>
          </cell>
          <cell r="RE545">
            <v>45108</v>
          </cell>
          <cell r="RF545">
            <v>45419</v>
          </cell>
          <cell r="RG545">
            <v>0</v>
          </cell>
          <cell r="RH545">
            <v>0</v>
          </cell>
          <cell r="RI545">
            <v>45419</v>
          </cell>
          <cell r="RJ545">
            <v>0</v>
          </cell>
          <cell r="RK545">
            <v>45108</v>
          </cell>
          <cell r="RL545" t="str">
            <v>3962187</v>
          </cell>
          <cell r="RM545">
            <v>45419</v>
          </cell>
          <cell r="RN545" t="str">
            <v>4062185</v>
          </cell>
          <cell r="RO545">
            <v>45419</v>
          </cell>
          <cell r="RP545" t="str">
            <v>4062182</v>
          </cell>
          <cell r="RQ545">
            <v>45419</v>
          </cell>
          <cell r="RR545" t="str">
            <v>4062184</v>
          </cell>
          <cell r="RS545">
            <v>45447</v>
          </cell>
          <cell r="RT545">
            <v>4062186</v>
          </cell>
          <cell r="RU545">
            <v>0</v>
          </cell>
          <cell r="RV545">
            <v>0</v>
          </cell>
        </row>
        <row r="546">
          <cell r="A546">
            <v>537</v>
          </cell>
          <cell r="B546">
            <v>45474</v>
          </cell>
          <cell r="C546" t="str">
            <v>HRB1303.EXP</v>
          </cell>
          <cell r="D546" t="str">
            <v>13035521</v>
          </cell>
          <cell r="F546" t="str">
            <v>カナダ</v>
          </cell>
          <cell r="G546" t="str">
            <v>【ＡＣＬ】ＩＥＭ</v>
          </cell>
          <cell r="H546" t="str">
            <v>制御盤</v>
          </cell>
          <cell r="I546" t="str">
            <v>南陵</v>
          </cell>
          <cell r="J546" t="str">
            <v>土岐</v>
          </cell>
          <cell r="K546">
            <v>45450</v>
          </cell>
          <cell r="L546">
            <v>1</v>
          </cell>
          <cell r="M546">
            <v>1</v>
          </cell>
          <cell r="O546">
            <v>1</v>
          </cell>
          <cell r="P546">
            <v>45457</v>
          </cell>
          <cell r="Q546">
            <v>1</v>
          </cell>
          <cell r="R546">
            <v>45458</v>
          </cell>
          <cell r="S546">
            <v>1</v>
          </cell>
          <cell r="T546">
            <v>45458</v>
          </cell>
          <cell r="U546">
            <v>45456</v>
          </cell>
          <cell r="V546">
            <v>45460</v>
          </cell>
          <cell r="W546">
            <v>45457</v>
          </cell>
          <cell r="X546">
            <v>1</v>
          </cell>
          <cell r="Y546">
            <v>45464</v>
          </cell>
          <cell r="AA546">
            <v>45461</v>
          </cell>
          <cell r="AB546">
            <v>45462</v>
          </cell>
          <cell r="AC546" t="str">
            <v>45419</v>
          </cell>
          <cell r="AD546" t="str">
            <v>4062181</v>
          </cell>
          <cell r="AE546" t="str">
            <v>4062185</v>
          </cell>
          <cell r="AF546" t="str">
            <v>4062149</v>
          </cell>
          <cell r="AG546" t="str">
            <v>4062184</v>
          </cell>
          <cell r="CR546">
            <v>45419</v>
          </cell>
          <cell r="CS546">
            <v>4062181</v>
          </cell>
          <cell r="CX546">
            <v>45419</v>
          </cell>
          <cell r="CY546">
            <v>4062185</v>
          </cell>
          <cell r="DR546">
            <v>45370</v>
          </cell>
          <cell r="DS546">
            <v>4062149</v>
          </cell>
          <cell r="EB546">
            <v>45419</v>
          </cell>
          <cell r="EC546">
            <v>4062184</v>
          </cell>
          <cell r="EF546">
            <v>45447</v>
          </cell>
          <cell r="EG546">
            <v>4062186</v>
          </cell>
          <cell r="EM546">
            <v>45440</v>
          </cell>
          <cell r="EX546">
            <v>45440</v>
          </cell>
          <cell r="EY546">
            <v>4062223</v>
          </cell>
          <cell r="HS546">
            <v>45450</v>
          </cell>
          <cell r="HT546">
            <v>1</v>
          </cell>
          <cell r="HV546">
            <v>25</v>
          </cell>
          <cell r="HZ546">
            <v>7</v>
          </cell>
          <cell r="ID546">
            <v>-2</v>
          </cell>
          <cell r="RC546">
            <v>45461</v>
          </cell>
          <cell r="RD546">
            <v>0</v>
          </cell>
          <cell r="RE546">
            <v>45419</v>
          </cell>
          <cell r="RF546">
            <v>45419</v>
          </cell>
          <cell r="RG546">
            <v>0</v>
          </cell>
          <cell r="RH546">
            <v>0</v>
          </cell>
          <cell r="RI546">
            <v>45370</v>
          </cell>
          <cell r="RJ546">
            <v>0</v>
          </cell>
          <cell r="RK546">
            <v>45419</v>
          </cell>
          <cell r="RL546" t="str">
            <v>4062181</v>
          </cell>
          <cell r="RM546">
            <v>45419</v>
          </cell>
          <cell r="RN546" t="str">
            <v>4062185</v>
          </cell>
          <cell r="RO546">
            <v>45370</v>
          </cell>
          <cell r="RP546" t="str">
            <v>4062149</v>
          </cell>
          <cell r="RQ546">
            <v>45419</v>
          </cell>
          <cell r="RR546" t="str">
            <v>4062184</v>
          </cell>
          <cell r="RS546">
            <v>45447</v>
          </cell>
          <cell r="RT546">
            <v>4062186</v>
          </cell>
          <cell r="RU546">
            <v>0</v>
          </cell>
          <cell r="RV546">
            <v>0</v>
          </cell>
        </row>
        <row r="547">
          <cell r="A547">
            <v>538</v>
          </cell>
          <cell r="B547">
            <v>45474</v>
          </cell>
          <cell r="C547" t="str">
            <v>HRB1303.EXP</v>
          </cell>
          <cell r="D547">
            <v>13035522</v>
          </cell>
          <cell r="F547" t="str">
            <v>カナダ</v>
          </cell>
          <cell r="G547" t="str">
            <v>【ＡＣＬ】ＩＥＭ</v>
          </cell>
          <cell r="H547" t="str">
            <v>制御盤</v>
          </cell>
          <cell r="I547" t="str">
            <v>南陵</v>
          </cell>
          <cell r="J547" t="str">
            <v>土岐</v>
          </cell>
          <cell r="K547">
            <v>45451</v>
          </cell>
          <cell r="L547">
            <v>1</v>
          </cell>
          <cell r="M547">
            <v>1</v>
          </cell>
          <cell r="O547">
            <v>1</v>
          </cell>
          <cell r="P547">
            <v>45457</v>
          </cell>
          <cell r="Q547">
            <v>1</v>
          </cell>
          <cell r="R547">
            <v>45458</v>
          </cell>
          <cell r="S547">
            <v>1</v>
          </cell>
          <cell r="T547">
            <v>45458</v>
          </cell>
          <cell r="U547">
            <v>45457</v>
          </cell>
          <cell r="V547">
            <v>45460</v>
          </cell>
          <cell r="W547">
            <v>45458</v>
          </cell>
          <cell r="X547">
            <v>1</v>
          </cell>
          <cell r="Y547">
            <v>45465</v>
          </cell>
          <cell r="AA547">
            <v>45461</v>
          </cell>
          <cell r="AB547">
            <v>45462</v>
          </cell>
          <cell r="AC547" t="str">
            <v>45419</v>
          </cell>
          <cell r="AD547" t="str">
            <v>4062181</v>
          </cell>
          <cell r="AE547" t="str">
            <v>4062185</v>
          </cell>
          <cell r="AF547" t="str">
            <v>4062149</v>
          </cell>
          <cell r="AG547" t="str">
            <v>4062184</v>
          </cell>
          <cell r="CR547">
            <v>45419</v>
          </cell>
          <cell r="CS547">
            <v>4062181</v>
          </cell>
          <cell r="CX547">
            <v>45419</v>
          </cell>
          <cell r="CY547">
            <v>4062185</v>
          </cell>
          <cell r="DR547">
            <v>45370</v>
          </cell>
          <cell r="DS547">
            <v>4062149</v>
          </cell>
          <cell r="EB547">
            <v>45419</v>
          </cell>
          <cell r="EC547">
            <v>4062184</v>
          </cell>
          <cell r="EF547">
            <v>45447</v>
          </cell>
          <cell r="EG547">
            <v>4062186</v>
          </cell>
          <cell r="EM547">
            <v>45440</v>
          </cell>
          <cell r="EX547">
            <v>45440</v>
          </cell>
          <cell r="EY547">
            <v>4062223</v>
          </cell>
          <cell r="HS547">
            <v>45451</v>
          </cell>
          <cell r="HT547">
            <v>1</v>
          </cell>
          <cell r="HV547">
            <v>22</v>
          </cell>
          <cell r="HZ547">
            <v>7</v>
          </cell>
          <cell r="ID547">
            <v>-2</v>
          </cell>
          <cell r="RC547">
            <v>45461</v>
          </cell>
          <cell r="RD547">
            <v>0</v>
          </cell>
          <cell r="RE547">
            <v>45419</v>
          </cell>
          <cell r="RF547">
            <v>45419</v>
          </cell>
          <cell r="RG547">
            <v>0</v>
          </cell>
          <cell r="RH547">
            <v>0</v>
          </cell>
          <cell r="RI547">
            <v>45370</v>
          </cell>
          <cell r="RJ547">
            <v>0</v>
          </cell>
          <cell r="RK547">
            <v>45419</v>
          </cell>
          <cell r="RL547" t="str">
            <v>4062181</v>
          </cell>
          <cell r="RM547">
            <v>45419</v>
          </cell>
          <cell r="RN547" t="str">
            <v>4062185</v>
          </cell>
          <cell r="RO547">
            <v>45370</v>
          </cell>
          <cell r="RP547" t="str">
            <v>4062149</v>
          </cell>
          <cell r="RQ547">
            <v>45419</v>
          </cell>
          <cell r="RR547" t="str">
            <v>4062184</v>
          </cell>
          <cell r="RS547">
            <v>45447</v>
          </cell>
          <cell r="RT547">
            <v>4062186</v>
          </cell>
          <cell r="RU547">
            <v>0</v>
          </cell>
          <cell r="RV547">
            <v>0</v>
          </cell>
        </row>
        <row r="548">
          <cell r="A548">
            <v>539</v>
          </cell>
          <cell r="B548">
            <v>45474</v>
          </cell>
          <cell r="C548" t="str">
            <v>HRB1303.EXP</v>
          </cell>
          <cell r="D548" t="str">
            <v>13035523</v>
          </cell>
          <cell r="F548" t="str">
            <v>カナダ</v>
          </cell>
          <cell r="G548" t="str">
            <v>【ＡＣＬ】ＩＥＭ</v>
          </cell>
          <cell r="H548" t="str">
            <v>制御盤</v>
          </cell>
          <cell r="I548" t="str">
            <v>南陵</v>
          </cell>
          <cell r="J548" t="str">
            <v>土岐</v>
          </cell>
          <cell r="K548">
            <v>45451</v>
          </cell>
          <cell r="L548">
            <v>1</v>
          </cell>
          <cell r="M548">
            <v>1</v>
          </cell>
          <cell r="O548">
            <v>1</v>
          </cell>
          <cell r="P548">
            <v>45457</v>
          </cell>
          <cell r="Q548">
            <v>1</v>
          </cell>
          <cell r="R548">
            <v>45458</v>
          </cell>
          <cell r="S548">
            <v>1</v>
          </cell>
          <cell r="T548">
            <v>45458</v>
          </cell>
          <cell r="U548">
            <v>45457</v>
          </cell>
          <cell r="V548">
            <v>45460</v>
          </cell>
          <cell r="W548">
            <v>45458</v>
          </cell>
          <cell r="X548">
            <v>1</v>
          </cell>
          <cell r="Y548">
            <v>45465</v>
          </cell>
          <cell r="AA548">
            <v>45461</v>
          </cell>
          <cell r="AB548">
            <v>45462</v>
          </cell>
          <cell r="AC548" t="str">
            <v>45419</v>
          </cell>
          <cell r="AD548" t="str">
            <v>4062181</v>
          </cell>
          <cell r="AE548" t="str">
            <v>4062185</v>
          </cell>
          <cell r="AF548" t="str">
            <v>4062149</v>
          </cell>
          <cell r="AG548" t="str">
            <v>4062184</v>
          </cell>
          <cell r="CR548">
            <v>45419</v>
          </cell>
          <cell r="CS548">
            <v>4062181</v>
          </cell>
          <cell r="CX548">
            <v>45419</v>
          </cell>
          <cell r="CY548">
            <v>4062185</v>
          </cell>
          <cell r="DR548">
            <v>45370</v>
          </cell>
          <cell r="DS548">
            <v>4062149</v>
          </cell>
          <cell r="EB548">
            <v>45419</v>
          </cell>
          <cell r="EC548">
            <v>4062184</v>
          </cell>
          <cell r="EF548">
            <v>45447</v>
          </cell>
          <cell r="EG548">
            <v>4062186</v>
          </cell>
          <cell r="EM548">
            <v>45440</v>
          </cell>
          <cell r="EX548">
            <v>45440</v>
          </cell>
          <cell r="EY548">
            <v>4062223</v>
          </cell>
          <cell r="HS548">
            <v>45451</v>
          </cell>
          <cell r="HT548">
            <v>1</v>
          </cell>
          <cell r="HV548">
            <v>21</v>
          </cell>
          <cell r="HZ548">
            <v>7</v>
          </cell>
          <cell r="ID548">
            <v>-2</v>
          </cell>
          <cell r="RC548">
            <v>45461</v>
          </cell>
          <cell r="RD548">
            <v>0</v>
          </cell>
          <cell r="RE548">
            <v>45419</v>
          </cell>
          <cell r="RF548">
            <v>45419</v>
          </cell>
          <cell r="RG548">
            <v>0</v>
          </cell>
          <cell r="RH548">
            <v>0</v>
          </cell>
          <cell r="RI548">
            <v>45370</v>
          </cell>
          <cell r="RJ548">
            <v>0</v>
          </cell>
          <cell r="RK548">
            <v>45419</v>
          </cell>
          <cell r="RL548" t="str">
            <v>4062181</v>
          </cell>
          <cell r="RM548">
            <v>45419</v>
          </cell>
          <cell r="RN548" t="str">
            <v>4062185</v>
          </cell>
          <cell r="RO548">
            <v>45370</v>
          </cell>
          <cell r="RP548" t="str">
            <v>4062149</v>
          </cell>
          <cell r="RQ548">
            <v>45419</v>
          </cell>
          <cell r="RR548" t="str">
            <v>4062184</v>
          </cell>
          <cell r="RS548">
            <v>45447</v>
          </cell>
          <cell r="RT548">
            <v>4062186</v>
          </cell>
          <cell r="RU548">
            <v>0</v>
          </cell>
          <cell r="RV548">
            <v>0</v>
          </cell>
        </row>
        <row r="549">
          <cell r="A549">
            <v>540</v>
          </cell>
          <cell r="B549">
            <v>45474</v>
          </cell>
          <cell r="C549" t="str">
            <v>HRB1303 AAI AC+L</v>
          </cell>
          <cell r="D549" t="str">
            <v>ARB30247</v>
          </cell>
          <cell r="F549" t="str">
            <v>米国</v>
          </cell>
          <cell r="G549" t="str">
            <v>AAI</v>
          </cell>
          <cell r="H549" t="str">
            <v>制御盤</v>
          </cell>
          <cell r="I549" t="str">
            <v>南陵</v>
          </cell>
          <cell r="J549" t="str">
            <v>KD</v>
          </cell>
          <cell r="K549">
            <v>45451</v>
          </cell>
          <cell r="L549">
            <v>1</v>
          </cell>
          <cell r="M549">
            <v>1</v>
          </cell>
          <cell r="O549">
            <v>1</v>
          </cell>
          <cell r="P549">
            <v>45458</v>
          </cell>
          <cell r="Q549">
            <v>1</v>
          </cell>
          <cell r="R549">
            <v>45460</v>
          </cell>
          <cell r="S549">
            <v>1</v>
          </cell>
          <cell r="T549">
            <v>45460</v>
          </cell>
          <cell r="U549">
            <v>45457</v>
          </cell>
          <cell r="V549">
            <v>45461</v>
          </cell>
          <cell r="W549">
            <v>45458</v>
          </cell>
          <cell r="X549">
            <v>1</v>
          </cell>
          <cell r="Y549">
            <v>45464</v>
          </cell>
          <cell r="AA549">
            <v>45463</v>
          </cell>
          <cell r="AB549">
            <v>45464</v>
          </cell>
          <cell r="AC549" t="str">
            <v>45419</v>
          </cell>
          <cell r="AD549" t="str">
            <v>4062181</v>
          </cell>
          <cell r="AE549" t="str">
            <v>4062185</v>
          </cell>
          <cell r="AF549" t="str">
            <v>4062149</v>
          </cell>
          <cell r="AG549" t="str">
            <v>4062184</v>
          </cell>
          <cell r="CR549">
            <v>45419</v>
          </cell>
          <cell r="CS549">
            <v>4062181</v>
          </cell>
          <cell r="CX549">
            <v>45419</v>
          </cell>
          <cell r="CY549">
            <v>4062185</v>
          </cell>
          <cell r="DR549">
            <v>45370</v>
          </cell>
          <cell r="DS549">
            <v>4062149</v>
          </cell>
          <cell r="EB549">
            <v>45419</v>
          </cell>
          <cell r="EC549">
            <v>4062184</v>
          </cell>
          <cell r="EF549">
            <v>45447</v>
          </cell>
          <cell r="EG549">
            <v>4062186</v>
          </cell>
          <cell r="EM549">
            <v>45440</v>
          </cell>
          <cell r="EN549">
            <v>45440</v>
          </cell>
          <cell r="EO549">
            <v>4062222</v>
          </cell>
          <cell r="ER549">
            <v>45440</v>
          </cell>
          <cell r="ES549">
            <v>4062225</v>
          </cell>
          <cell r="EX549">
            <v>45440</v>
          </cell>
          <cell r="EY549">
            <v>4062223</v>
          </cell>
          <cell r="HS549">
            <v>45451</v>
          </cell>
          <cell r="HT549">
            <v>1</v>
          </cell>
          <cell r="HV549">
            <v>24</v>
          </cell>
          <cell r="HZ549">
            <v>7</v>
          </cell>
          <cell r="ID549">
            <v>-2</v>
          </cell>
          <cell r="RC549">
            <v>45463</v>
          </cell>
          <cell r="RD549">
            <v>0</v>
          </cell>
          <cell r="RE549">
            <v>45419</v>
          </cell>
          <cell r="RF549">
            <v>45419</v>
          </cell>
          <cell r="RG549">
            <v>0</v>
          </cell>
          <cell r="RH549">
            <v>0</v>
          </cell>
          <cell r="RI549">
            <v>45370</v>
          </cell>
          <cell r="RJ549">
            <v>0</v>
          </cell>
          <cell r="RK549">
            <v>45419</v>
          </cell>
          <cell r="RL549" t="str">
            <v>4062181</v>
          </cell>
          <cell r="RM549">
            <v>45419</v>
          </cell>
          <cell r="RN549" t="str">
            <v>4062185</v>
          </cell>
          <cell r="RO549">
            <v>45370</v>
          </cell>
          <cell r="RP549" t="str">
            <v>4062149</v>
          </cell>
          <cell r="RQ549">
            <v>45419</v>
          </cell>
          <cell r="RR549" t="str">
            <v>4062184</v>
          </cell>
          <cell r="RS549">
            <v>45447</v>
          </cell>
          <cell r="RT549">
            <v>4062186</v>
          </cell>
          <cell r="RU549">
            <v>0</v>
          </cell>
          <cell r="RV549">
            <v>0</v>
          </cell>
        </row>
        <row r="550">
          <cell r="A550">
            <v>541</v>
          </cell>
          <cell r="B550">
            <v>45474</v>
          </cell>
          <cell r="C550" t="str">
            <v>HRB1303 AAI AC+L</v>
          </cell>
          <cell r="D550" t="str">
            <v>ARB30248</v>
          </cell>
          <cell r="F550" t="str">
            <v>米国</v>
          </cell>
          <cell r="G550" t="str">
            <v>AAI</v>
          </cell>
          <cell r="H550" t="str">
            <v>制御盤</v>
          </cell>
          <cell r="I550" t="str">
            <v>南陵</v>
          </cell>
          <cell r="J550" t="str">
            <v>KD</v>
          </cell>
          <cell r="K550">
            <v>45454</v>
          </cell>
          <cell r="L550">
            <v>1</v>
          </cell>
          <cell r="M550">
            <v>1</v>
          </cell>
          <cell r="O550">
            <v>1</v>
          </cell>
          <cell r="P550">
            <v>45458</v>
          </cell>
          <cell r="Q550">
            <v>1</v>
          </cell>
          <cell r="R550">
            <v>45460</v>
          </cell>
          <cell r="S550">
            <v>1</v>
          </cell>
          <cell r="T550">
            <v>45460</v>
          </cell>
          <cell r="U550">
            <v>45458</v>
          </cell>
          <cell r="V550">
            <v>45461</v>
          </cell>
          <cell r="W550">
            <v>45460</v>
          </cell>
          <cell r="X550">
            <v>1</v>
          </cell>
          <cell r="Y550">
            <v>45464</v>
          </cell>
          <cell r="AA550">
            <v>45463</v>
          </cell>
          <cell r="AB550">
            <v>45464</v>
          </cell>
          <cell r="AC550" t="str">
            <v>45419</v>
          </cell>
          <cell r="AD550" t="str">
            <v>4062181</v>
          </cell>
          <cell r="AE550" t="str">
            <v>4062185</v>
          </cell>
          <cell r="AF550" t="str">
            <v>4062149</v>
          </cell>
          <cell r="AG550" t="str">
            <v>4062184</v>
          </cell>
          <cell r="CR550">
            <v>45419</v>
          </cell>
          <cell r="CS550">
            <v>4062181</v>
          </cell>
          <cell r="CX550">
            <v>45419</v>
          </cell>
          <cell r="CY550">
            <v>4062185</v>
          </cell>
          <cell r="DR550">
            <v>45370</v>
          </cell>
          <cell r="DS550">
            <v>4062149</v>
          </cell>
          <cell r="EB550">
            <v>45419</v>
          </cell>
          <cell r="EC550">
            <v>4062184</v>
          </cell>
          <cell r="EF550">
            <v>45447</v>
          </cell>
          <cell r="EG550">
            <v>4062186</v>
          </cell>
          <cell r="EM550">
            <v>45440</v>
          </cell>
          <cell r="EN550">
            <v>45440</v>
          </cell>
          <cell r="EO550">
            <v>4062222</v>
          </cell>
          <cell r="ER550">
            <v>45440</v>
          </cell>
          <cell r="ES550">
            <v>4062225</v>
          </cell>
          <cell r="EX550">
            <v>45440</v>
          </cell>
          <cell r="EY550">
            <v>4062223</v>
          </cell>
          <cell r="HS550">
            <v>45454</v>
          </cell>
          <cell r="HT550">
            <v>1</v>
          </cell>
          <cell r="HV550">
            <v>23</v>
          </cell>
          <cell r="HZ550">
            <v>7</v>
          </cell>
          <cell r="ID550">
            <v>-2</v>
          </cell>
          <cell r="RC550">
            <v>45463</v>
          </cell>
          <cell r="RD550">
            <v>0</v>
          </cell>
          <cell r="RE550">
            <v>45419</v>
          </cell>
          <cell r="RF550">
            <v>45419</v>
          </cell>
          <cell r="RG550">
            <v>0</v>
          </cell>
          <cell r="RH550">
            <v>0</v>
          </cell>
          <cell r="RI550">
            <v>45370</v>
          </cell>
          <cell r="RJ550">
            <v>0</v>
          </cell>
          <cell r="RK550">
            <v>45419</v>
          </cell>
          <cell r="RL550" t="str">
            <v>4062181</v>
          </cell>
          <cell r="RM550">
            <v>45419</v>
          </cell>
          <cell r="RN550" t="str">
            <v>4062185</v>
          </cell>
          <cell r="RO550">
            <v>45370</v>
          </cell>
          <cell r="RP550" t="str">
            <v>4062149</v>
          </cell>
          <cell r="RQ550">
            <v>45419</v>
          </cell>
          <cell r="RR550" t="str">
            <v>4062184</v>
          </cell>
          <cell r="RS550">
            <v>45447</v>
          </cell>
          <cell r="RT550">
            <v>4062186</v>
          </cell>
          <cell r="RU550">
            <v>0</v>
          </cell>
          <cell r="RV550">
            <v>0</v>
          </cell>
        </row>
        <row r="551">
          <cell r="A551">
            <v>542</v>
          </cell>
          <cell r="B551">
            <v>45474</v>
          </cell>
          <cell r="C551" t="str">
            <v>HRB2204 AAI AC+L</v>
          </cell>
          <cell r="D551" t="str">
            <v>ARB20270</v>
          </cell>
          <cell r="F551" t="str">
            <v>米国</v>
          </cell>
          <cell r="G551" t="str">
            <v>AAI</v>
          </cell>
          <cell r="H551" t="str">
            <v>制御盤</v>
          </cell>
          <cell r="I551" t="str">
            <v>南陵</v>
          </cell>
          <cell r="J551" t="str">
            <v>KD</v>
          </cell>
          <cell r="K551">
            <v>45454</v>
          </cell>
          <cell r="L551">
            <v>1</v>
          </cell>
          <cell r="M551">
            <v>1</v>
          </cell>
          <cell r="N551">
            <v>45455</v>
          </cell>
          <cell r="O551">
            <v>1</v>
          </cell>
          <cell r="P551">
            <v>45458</v>
          </cell>
          <cell r="Q551">
            <v>1</v>
          </cell>
          <cell r="R551">
            <v>45460</v>
          </cell>
          <cell r="S551">
            <v>1</v>
          </cell>
          <cell r="T551">
            <v>45460</v>
          </cell>
          <cell r="U551">
            <v>45458</v>
          </cell>
          <cell r="V551">
            <v>45461</v>
          </cell>
          <cell r="W551">
            <v>45460</v>
          </cell>
          <cell r="X551">
            <v>1</v>
          </cell>
          <cell r="Y551">
            <v>45468</v>
          </cell>
          <cell r="AA551">
            <v>45463</v>
          </cell>
          <cell r="AB551">
            <v>45464</v>
          </cell>
          <cell r="AC551" t="str">
            <v>45370</v>
          </cell>
          <cell r="AD551" t="str">
            <v>4062151</v>
          </cell>
          <cell r="AE551" t="str">
            <v>4062150</v>
          </cell>
          <cell r="AF551" t="str">
            <v>4062152</v>
          </cell>
          <cell r="AG551" t="str">
            <v>4062049</v>
          </cell>
          <cell r="CT551">
            <v>45370</v>
          </cell>
          <cell r="CU551">
            <v>4062151</v>
          </cell>
          <cell r="CZ551">
            <v>45370</v>
          </cell>
          <cell r="DA551">
            <v>4062150</v>
          </cell>
          <cell r="DT551">
            <v>45370</v>
          </cell>
          <cell r="DU551">
            <v>4062152</v>
          </cell>
          <cell r="ED551">
            <v>45311</v>
          </cell>
          <cell r="EE551">
            <v>4062049</v>
          </cell>
          <cell r="EF551">
            <v>45447</v>
          </cell>
          <cell r="EG551">
            <v>4062186</v>
          </cell>
          <cell r="EM551">
            <v>45440</v>
          </cell>
          <cell r="EP551">
            <v>45370</v>
          </cell>
          <cell r="EQ551">
            <v>4062132</v>
          </cell>
          <cell r="ER551">
            <v>45440</v>
          </cell>
          <cell r="ES551">
            <v>4062225</v>
          </cell>
          <cell r="EX551">
            <v>45440</v>
          </cell>
          <cell r="EY551">
            <v>4062223</v>
          </cell>
          <cell r="FS551" t="str">
            <v>●</v>
          </cell>
          <cell r="GG551">
            <v>45454</v>
          </cell>
          <cell r="GH551">
            <v>4062227</v>
          </cell>
          <cell r="HS551">
            <v>45454</v>
          </cell>
          <cell r="HV551">
            <v>21</v>
          </cell>
          <cell r="HX551">
            <v>1</v>
          </cell>
          <cell r="HZ551">
            <v>5</v>
          </cell>
          <cell r="ID551">
            <v>-2</v>
          </cell>
          <cell r="RC551">
            <v>45463</v>
          </cell>
          <cell r="RD551">
            <v>0</v>
          </cell>
          <cell r="RE551">
            <v>45370</v>
          </cell>
          <cell r="RF551">
            <v>0</v>
          </cell>
          <cell r="RG551">
            <v>45370</v>
          </cell>
          <cell r="RH551">
            <v>0</v>
          </cell>
          <cell r="RI551">
            <v>45370</v>
          </cell>
          <cell r="RJ551">
            <v>0</v>
          </cell>
          <cell r="RK551">
            <v>45370</v>
          </cell>
          <cell r="RL551" t="str">
            <v>4062151</v>
          </cell>
          <cell r="RM551">
            <v>45370</v>
          </cell>
          <cell r="RN551" t="str">
            <v>4062150</v>
          </cell>
          <cell r="RO551">
            <v>45370</v>
          </cell>
          <cell r="RP551" t="str">
            <v>4062152</v>
          </cell>
          <cell r="RQ551">
            <v>45311</v>
          </cell>
          <cell r="RR551" t="str">
            <v>4062049</v>
          </cell>
          <cell r="RS551">
            <v>45447</v>
          </cell>
          <cell r="RT551">
            <v>4062186</v>
          </cell>
          <cell r="RU551">
            <v>0</v>
          </cell>
          <cell r="RV551">
            <v>0</v>
          </cell>
        </row>
        <row r="552">
          <cell r="A552">
            <v>543</v>
          </cell>
          <cell r="B552">
            <v>45474</v>
          </cell>
          <cell r="C552" t="str">
            <v>HRB2204 AAI AC+L</v>
          </cell>
          <cell r="D552" t="str">
            <v>ARB20281</v>
          </cell>
          <cell r="F552" t="str">
            <v>米国</v>
          </cell>
          <cell r="G552" t="str">
            <v>AAI</v>
          </cell>
          <cell r="H552" t="str">
            <v>制御盤</v>
          </cell>
          <cell r="I552" t="str">
            <v>南陵</v>
          </cell>
          <cell r="J552" t="str">
            <v>KD</v>
          </cell>
          <cell r="K552">
            <v>45454</v>
          </cell>
          <cell r="L552">
            <v>1</v>
          </cell>
          <cell r="M552">
            <v>1</v>
          </cell>
          <cell r="N552">
            <v>45457</v>
          </cell>
          <cell r="O552">
            <v>1</v>
          </cell>
          <cell r="P552">
            <v>45460</v>
          </cell>
          <cell r="Q552">
            <v>1</v>
          </cell>
          <cell r="R552">
            <v>45461</v>
          </cell>
          <cell r="S552">
            <v>1</v>
          </cell>
          <cell r="T552">
            <v>45461</v>
          </cell>
          <cell r="U552">
            <v>45460</v>
          </cell>
          <cell r="V552">
            <v>45462</v>
          </cell>
          <cell r="W552">
            <v>45461</v>
          </cell>
          <cell r="X552">
            <v>1</v>
          </cell>
          <cell r="Y552">
            <v>45468</v>
          </cell>
          <cell r="AA552">
            <v>45463</v>
          </cell>
          <cell r="AB552">
            <v>45464</v>
          </cell>
          <cell r="AC552" t="str">
            <v>45370</v>
          </cell>
          <cell r="AD552" t="str">
            <v>4062151</v>
          </cell>
          <cell r="AE552" t="str">
            <v>4062150</v>
          </cell>
          <cell r="AF552" t="str">
            <v>4062152</v>
          </cell>
          <cell r="AG552" t="str">
            <v>4062049</v>
          </cell>
          <cell r="CT552">
            <v>45370</v>
          </cell>
          <cell r="CU552">
            <v>4062151</v>
          </cell>
          <cell r="CZ552">
            <v>45370</v>
          </cell>
          <cell r="DA552">
            <v>4062150</v>
          </cell>
          <cell r="DT552">
            <v>45370</v>
          </cell>
          <cell r="DU552">
            <v>4062152</v>
          </cell>
          <cell r="ED552">
            <v>45311</v>
          </cell>
          <cell r="EE552">
            <v>4062049</v>
          </cell>
          <cell r="EF552">
            <v>45447</v>
          </cell>
          <cell r="EG552">
            <v>4062186</v>
          </cell>
          <cell r="EM552">
            <v>45440</v>
          </cell>
          <cell r="EP552">
            <v>45370</v>
          </cell>
          <cell r="EQ552">
            <v>4062132</v>
          </cell>
          <cell r="ER552">
            <v>45440</v>
          </cell>
          <cell r="ES552">
            <v>4062225</v>
          </cell>
          <cell r="EX552">
            <v>45440</v>
          </cell>
          <cell r="EY552">
            <v>4062223</v>
          </cell>
          <cell r="FS552" t="str">
            <v>●</v>
          </cell>
          <cell r="GG552">
            <v>45454</v>
          </cell>
          <cell r="GH552">
            <v>4062227</v>
          </cell>
          <cell r="HS552">
            <v>45454</v>
          </cell>
          <cell r="HV552">
            <v>21</v>
          </cell>
          <cell r="HX552">
            <v>1</v>
          </cell>
          <cell r="HZ552">
            <v>4</v>
          </cell>
          <cell r="ID552">
            <v>-2</v>
          </cell>
          <cell r="RC552">
            <v>45463</v>
          </cell>
          <cell r="RD552">
            <v>0</v>
          </cell>
          <cell r="RE552">
            <v>45370</v>
          </cell>
          <cell r="RF552">
            <v>0</v>
          </cell>
          <cell r="RG552">
            <v>45370</v>
          </cell>
          <cell r="RH552">
            <v>0</v>
          </cell>
          <cell r="RI552">
            <v>45370</v>
          </cell>
          <cell r="RJ552">
            <v>0</v>
          </cell>
          <cell r="RK552">
            <v>45370</v>
          </cell>
          <cell r="RL552" t="str">
            <v>4062151</v>
          </cell>
          <cell r="RM552">
            <v>45370</v>
          </cell>
          <cell r="RN552" t="str">
            <v>4062150</v>
          </cell>
          <cell r="RO552">
            <v>45370</v>
          </cell>
          <cell r="RP552" t="str">
            <v>4062152</v>
          </cell>
          <cell r="RQ552">
            <v>45311</v>
          </cell>
          <cell r="RR552" t="str">
            <v>4062049</v>
          </cell>
          <cell r="RS552">
            <v>45447</v>
          </cell>
          <cell r="RT552">
            <v>4062186</v>
          </cell>
          <cell r="RU552">
            <v>0</v>
          </cell>
          <cell r="RV552">
            <v>0</v>
          </cell>
        </row>
        <row r="553">
          <cell r="A553">
            <v>544</v>
          </cell>
          <cell r="B553">
            <v>45474</v>
          </cell>
          <cell r="C553" t="str">
            <v>HRB2204.EXP</v>
          </cell>
          <cell r="D553">
            <v>22045124</v>
          </cell>
          <cell r="F553" t="str">
            <v>韓国</v>
          </cell>
          <cell r="G553" t="str">
            <v>ＡＭＡＤＡ　ＫＯＲＥＡ　ＣＯ．，ＬＴＤ．</v>
          </cell>
          <cell r="H553" t="str">
            <v>制御盤</v>
          </cell>
          <cell r="I553" t="str">
            <v>南陵</v>
          </cell>
          <cell r="J553" t="str">
            <v>土岐</v>
          </cell>
          <cell r="K553">
            <v>45455</v>
          </cell>
          <cell r="L553">
            <v>1</v>
          </cell>
          <cell r="M553">
            <v>1</v>
          </cell>
          <cell r="N553">
            <v>45457</v>
          </cell>
          <cell r="O553">
            <v>1</v>
          </cell>
          <cell r="P553">
            <v>45460</v>
          </cell>
          <cell r="Q553">
            <v>1</v>
          </cell>
          <cell r="R553">
            <v>45461</v>
          </cell>
          <cell r="S553">
            <v>1</v>
          </cell>
          <cell r="T553">
            <v>45461</v>
          </cell>
          <cell r="U553">
            <v>45461</v>
          </cell>
          <cell r="V553">
            <v>45462</v>
          </cell>
          <cell r="W553">
            <v>45462</v>
          </cell>
          <cell r="X553">
            <v>1</v>
          </cell>
          <cell r="Y553">
            <v>45468</v>
          </cell>
          <cell r="AA553">
            <v>45468</v>
          </cell>
          <cell r="AB553">
            <v>45469</v>
          </cell>
          <cell r="AC553" t="str">
            <v>45370</v>
          </cell>
          <cell r="AD553" t="str">
            <v>4062151</v>
          </cell>
          <cell r="AE553" t="str">
            <v>4062150</v>
          </cell>
          <cell r="AF553" t="str">
            <v>4062152</v>
          </cell>
          <cell r="AG553" t="str">
            <v>4062049</v>
          </cell>
          <cell r="CT553">
            <v>45370</v>
          </cell>
          <cell r="CU553">
            <v>4062151</v>
          </cell>
          <cell r="CZ553">
            <v>45370</v>
          </cell>
          <cell r="DA553">
            <v>4062150</v>
          </cell>
          <cell r="DT553">
            <v>45370</v>
          </cell>
          <cell r="DU553">
            <v>4062152</v>
          </cell>
          <cell r="ED553">
            <v>45311</v>
          </cell>
          <cell r="EE553">
            <v>4062049</v>
          </cell>
          <cell r="EH553">
            <v>45377</v>
          </cell>
          <cell r="EI553">
            <v>4062163</v>
          </cell>
          <cell r="EM553">
            <v>45449</v>
          </cell>
          <cell r="EX553">
            <v>45440</v>
          </cell>
          <cell r="EY553">
            <v>4062223</v>
          </cell>
          <cell r="FZ553">
            <v>45366</v>
          </cell>
          <cell r="GA553">
            <v>3962149</v>
          </cell>
          <cell r="GG553">
            <v>45454</v>
          </cell>
          <cell r="GH553">
            <v>4062227</v>
          </cell>
          <cell r="HS553">
            <v>45455</v>
          </cell>
          <cell r="HV553">
            <v>21</v>
          </cell>
          <cell r="HX553">
            <v>1</v>
          </cell>
          <cell r="HZ553">
            <v>6</v>
          </cell>
          <cell r="ID553">
            <v>-2</v>
          </cell>
          <cell r="RC553">
            <v>45468</v>
          </cell>
          <cell r="RD553">
            <v>0</v>
          </cell>
          <cell r="RE553">
            <v>45370</v>
          </cell>
          <cell r="RF553">
            <v>0</v>
          </cell>
          <cell r="RG553">
            <v>45370</v>
          </cell>
          <cell r="RH553">
            <v>0</v>
          </cell>
          <cell r="RI553">
            <v>45370</v>
          </cell>
          <cell r="RJ553">
            <v>0</v>
          </cell>
          <cell r="RK553">
            <v>45370</v>
          </cell>
          <cell r="RL553" t="str">
            <v>4062151</v>
          </cell>
          <cell r="RM553">
            <v>45370</v>
          </cell>
          <cell r="RN553" t="str">
            <v>4062150</v>
          </cell>
          <cell r="RO553">
            <v>45370</v>
          </cell>
          <cell r="RP553" t="str">
            <v>4062152</v>
          </cell>
          <cell r="RQ553">
            <v>45311</v>
          </cell>
          <cell r="RR553" t="str">
            <v>4062049</v>
          </cell>
          <cell r="RS553">
            <v>45377</v>
          </cell>
          <cell r="RT553">
            <v>4062163</v>
          </cell>
          <cell r="RU553">
            <v>0</v>
          </cell>
          <cell r="RV553">
            <v>0</v>
          </cell>
        </row>
        <row r="554">
          <cell r="A554">
            <v>545</v>
          </cell>
          <cell r="B554">
            <v>45474</v>
          </cell>
          <cell r="C554" t="str">
            <v>HRB1303</v>
          </cell>
          <cell r="D554">
            <v>13035510</v>
          </cell>
          <cell r="F554" t="str">
            <v>日本</v>
          </cell>
          <cell r="G554" t="str">
            <v>光和電業（株）</v>
          </cell>
          <cell r="H554" t="str">
            <v>制御盤</v>
          </cell>
          <cell r="I554" t="str">
            <v>南陵</v>
          </cell>
          <cell r="J554" t="str">
            <v>土岐</v>
          </cell>
          <cell r="K554">
            <v>45455</v>
          </cell>
          <cell r="L554">
            <v>1</v>
          </cell>
          <cell r="M554">
            <v>1</v>
          </cell>
          <cell r="N554">
            <v>45457</v>
          </cell>
          <cell r="O554">
            <v>1</v>
          </cell>
          <cell r="P554">
            <v>45460</v>
          </cell>
          <cell r="Q554">
            <v>1</v>
          </cell>
          <cell r="R554">
            <v>45461</v>
          </cell>
          <cell r="S554">
            <v>1</v>
          </cell>
          <cell r="T554">
            <v>45461</v>
          </cell>
          <cell r="U554">
            <v>45460</v>
          </cell>
          <cell r="V554">
            <v>45462</v>
          </cell>
          <cell r="W554">
            <v>45461</v>
          </cell>
          <cell r="X554">
            <v>1</v>
          </cell>
          <cell r="Y554">
            <v>45469</v>
          </cell>
          <cell r="AA554">
            <v>45468</v>
          </cell>
          <cell r="AB554">
            <v>45469</v>
          </cell>
          <cell r="AC554" t="str">
            <v>45323</v>
          </cell>
          <cell r="AD554" t="str">
            <v>4062088</v>
          </cell>
          <cell r="AE554" t="str">
            <v>4062185</v>
          </cell>
          <cell r="AF554" t="str">
            <v>4062147</v>
          </cell>
          <cell r="AG554" t="str">
            <v>4062126</v>
          </cell>
          <cell r="CH554">
            <v>45323</v>
          </cell>
          <cell r="CI554">
            <v>4062088</v>
          </cell>
          <cell r="CX554">
            <v>45419</v>
          </cell>
          <cell r="CY554">
            <v>4062185</v>
          </cell>
          <cell r="DH554">
            <v>45370</v>
          </cell>
          <cell r="DI554">
            <v>4062147</v>
          </cell>
          <cell r="DV554">
            <v>45356</v>
          </cell>
          <cell r="DW554">
            <v>4062126</v>
          </cell>
          <cell r="EF554">
            <v>45447</v>
          </cell>
          <cell r="EG554">
            <v>4062186</v>
          </cell>
          <cell r="EM554">
            <v>45449</v>
          </cell>
          <cell r="EN554">
            <v>45440</v>
          </cell>
          <cell r="EO554">
            <v>4062222</v>
          </cell>
          <cell r="ET554">
            <v>45426</v>
          </cell>
          <cell r="EU554">
            <v>4062194</v>
          </cell>
          <cell r="EX554">
            <v>45440</v>
          </cell>
          <cell r="EY554">
            <v>4062223</v>
          </cell>
          <cell r="FX554">
            <v>44958</v>
          </cell>
          <cell r="FY554">
            <v>4062109</v>
          </cell>
          <cell r="GE554">
            <v>45323</v>
          </cell>
          <cell r="GF554">
            <v>4062110</v>
          </cell>
          <cell r="HS554">
            <v>45455</v>
          </cell>
          <cell r="HT554">
            <v>1</v>
          </cell>
          <cell r="HV554">
            <v>20</v>
          </cell>
          <cell r="HZ554">
            <v>4</v>
          </cell>
          <cell r="ID554">
            <v>-2</v>
          </cell>
          <cell r="RC554">
            <v>45468</v>
          </cell>
          <cell r="RD554">
            <v>45323</v>
          </cell>
          <cell r="RE554">
            <v>0</v>
          </cell>
          <cell r="RF554">
            <v>45419</v>
          </cell>
          <cell r="RG554">
            <v>0</v>
          </cell>
          <cell r="RH554">
            <v>45370</v>
          </cell>
          <cell r="RI554">
            <v>0</v>
          </cell>
          <cell r="RJ554">
            <v>0</v>
          </cell>
          <cell r="RK554">
            <v>45323</v>
          </cell>
          <cell r="RL554" t="str">
            <v>4062088</v>
          </cell>
          <cell r="RM554">
            <v>45419</v>
          </cell>
          <cell r="RN554" t="str">
            <v>4062185</v>
          </cell>
          <cell r="RO554">
            <v>45370</v>
          </cell>
          <cell r="RP554" t="str">
            <v>4062147</v>
          </cell>
          <cell r="RQ554">
            <v>45356</v>
          </cell>
          <cell r="RR554" t="str">
            <v>4062126</v>
          </cell>
          <cell r="RS554">
            <v>45447</v>
          </cell>
          <cell r="RT554">
            <v>4062186</v>
          </cell>
          <cell r="RU554">
            <v>0</v>
          </cell>
          <cell r="RV554">
            <v>0</v>
          </cell>
        </row>
        <row r="555">
          <cell r="A555">
            <v>546</v>
          </cell>
          <cell r="B555">
            <v>45474</v>
          </cell>
          <cell r="C555" t="str">
            <v>HRB1303</v>
          </cell>
          <cell r="D555">
            <v>13035512</v>
          </cell>
          <cell r="F555" t="str">
            <v>日本</v>
          </cell>
          <cell r="G555" t="str">
            <v>（株）アマダベンディングＳ部</v>
          </cell>
          <cell r="H555" t="str">
            <v>制御盤</v>
          </cell>
          <cell r="I555" t="str">
            <v>南陵</v>
          </cell>
          <cell r="J555" t="str">
            <v>土岐</v>
          </cell>
          <cell r="K555">
            <v>45455</v>
          </cell>
          <cell r="L555">
            <v>1</v>
          </cell>
          <cell r="M555">
            <v>1</v>
          </cell>
          <cell r="N555">
            <v>45458</v>
          </cell>
          <cell r="O555">
            <v>1</v>
          </cell>
          <cell r="P555">
            <v>45461</v>
          </cell>
          <cell r="Q555">
            <v>1</v>
          </cell>
          <cell r="R555">
            <v>45462</v>
          </cell>
          <cell r="S555">
            <v>1</v>
          </cell>
          <cell r="T555">
            <v>45462</v>
          </cell>
          <cell r="U555">
            <v>45462</v>
          </cell>
          <cell r="V555">
            <v>45463</v>
          </cell>
          <cell r="W555">
            <v>45462</v>
          </cell>
          <cell r="X555">
            <v>1</v>
          </cell>
          <cell r="Y555">
            <v>45469</v>
          </cell>
          <cell r="AA555">
            <v>45468</v>
          </cell>
          <cell r="AB555">
            <v>45469</v>
          </cell>
          <cell r="AC555" t="str">
            <v>45323</v>
          </cell>
          <cell r="AD555" t="str">
            <v>4062088</v>
          </cell>
          <cell r="AE555" t="str">
            <v>4062185</v>
          </cell>
          <cell r="AF555" t="str">
            <v>4062147</v>
          </cell>
          <cell r="AG555" t="str">
            <v>4062126</v>
          </cell>
          <cell r="CH555">
            <v>45323</v>
          </cell>
          <cell r="CI555">
            <v>4062088</v>
          </cell>
          <cell r="CX555">
            <v>45419</v>
          </cell>
          <cell r="CY555">
            <v>4062185</v>
          </cell>
          <cell r="DH555">
            <v>45370</v>
          </cell>
          <cell r="DI555">
            <v>4062147</v>
          </cell>
          <cell r="DV555">
            <v>45356</v>
          </cell>
          <cell r="DW555">
            <v>4062126</v>
          </cell>
          <cell r="EF555">
            <v>45447</v>
          </cell>
          <cell r="EG555">
            <v>4062186</v>
          </cell>
          <cell r="EM555">
            <v>45449</v>
          </cell>
          <cell r="EX555">
            <v>45440</v>
          </cell>
          <cell r="EY555">
            <v>4062223</v>
          </cell>
          <cell r="HS555">
            <v>45455</v>
          </cell>
          <cell r="HT555">
            <v>1</v>
          </cell>
          <cell r="HU555">
            <v>18</v>
          </cell>
          <cell r="HV555">
            <v>37</v>
          </cell>
          <cell r="HZ555">
            <v>4</v>
          </cell>
          <cell r="ID555">
            <v>-2</v>
          </cell>
          <cell r="RC555">
            <v>45468</v>
          </cell>
          <cell r="RD555">
            <v>45323</v>
          </cell>
          <cell r="RE555">
            <v>0</v>
          </cell>
          <cell r="RF555">
            <v>45419</v>
          </cell>
          <cell r="RG555">
            <v>0</v>
          </cell>
          <cell r="RH555">
            <v>45370</v>
          </cell>
          <cell r="RI555">
            <v>0</v>
          </cell>
          <cell r="RJ555">
            <v>0</v>
          </cell>
          <cell r="RK555">
            <v>45323</v>
          </cell>
          <cell r="RL555" t="str">
            <v>4062088</v>
          </cell>
          <cell r="RM555">
            <v>45419</v>
          </cell>
          <cell r="RN555" t="str">
            <v>4062185</v>
          </cell>
          <cell r="RO555">
            <v>45370</v>
          </cell>
          <cell r="RP555" t="str">
            <v>4062147</v>
          </cell>
          <cell r="RQ555">
            <v>45356</v>
          </cell>
          <cell r="RR555" t="str">
            <v>4062126</v>
          </cell>
          <cell r="RS555">
            <v>45447</v>
          </cell>
          <cell r="RT555">
            <v>4062186</v>
          </cell>
          <cell r="RU555">
            <v>0</v>
          </cell>
          <cell r="RV555">
            <v>0</v>
          </cell>
        </row>
        <row r="556">
          <cell r="A556">
            <v>547</v>
          </cell>
          <cell r="B556">
            <v>45474</v>
          </cell>
          <cell r="C556" t="str">
            <v>HRB1003.EXP</v>
          </cell>
          <cell r="D556">
            <v>10035274</v>
          </cell>
          <cell r="F556" t="str">
            <v>ｲﾝﾄﾞ</v>
          </cell>
          <cell r="G556" t="str">
            <v>Ａｍａｄａ　（Ｉｎｄｉａ）　Ｐｖｔ．　Ｌ</v>
          </cell>
          <cell r="H556" t="str">
            <v>制御盤</v>
          </cell>
          <cell r="I556" t="str">
            <v>南陵</v>
          </cell>
          <cell r="J556" t="str">
            <v>土岐</v>
          </cell>
          <cell r="K556">
            <v>45456</v>
          </cell>
          <cell r="L556">
            <v>1</v>
          </cell>
          <cell r="M556">
            <v>1</v>
          </cell>
          <cell r="N556">
            <v>45458</v>
          </cell>
          <cell r="O556">
            <v>1</v>
          </cell>
          <cell r="P556">
            <v>45461</v>
          </cell>
          <cell r="Q556">
            <v>1</v>
          </cell>
          <cell r="R556">
            <v>45462</v>
          </cell>
          <cell r="S556">
            <v>1</v>
          </cell>
          <cell r="T556">
            <v>45462</v>
          </cell>
          <cell r="U556">
            <v>45462</v>
          </cell>
          <cell r="V556">
            <v>45463</v>
          </cell>
          <cell r="W556">
            <v>45463</v>
          </cell>
          <cell r="X556">
            <v>1</v>
          </cell>
          <cell r="Y556">
            <v>45470</v>
          </cell>
          <cell r="AA556">
            <v>45468</v>
          </cell>
          <cell r="AB556">
            <v>45469</v>
          </cell>
          <cell r="AC556" t="str">
            <v>45108</v>
          </cell>
          <cell r="AD556" t="str">
            <v>3962187</v>
          </cell>
          <cell r="AE556" t="str">
            <v>4062185</v>
          </cell>
          <cell r="AF556" t="str">
            <v>4062182</v>
          </cell>
          <cell r="AG556" t="str">
            <v>4062184</v>
          </cell>
          <cell r="CP556">
            <v>45108</v>
          </cell>
          <cell r="CQ556">
            <v>3962187</v>
          </cell>
          <cell r="CX556">
            <v>45419</v>
          </cell>
          <cell r="CY556">
            <v>4062185</v>
          </cell>
          <cell r="DP556">
            <v>45419</v>
          </cell>
          <cell r="DQ556">
            <v>4062182</v>
          </cell>
          <cell r="EB556">
            <v>45419</v>
          </cell>
          <cell r="EC556">
            <v>4062184</v>
          </cell>
          <cell r="EF556">
            <v>45447</v>
          </cell>
          <cell r="EG556">
            <v>4062186</v>
          </cell>
          <cell r="EM556">
            <v>45449</v>
          </cell>
          <cell r="EZ556">
            <v>45370</v>
          </cell>
          <cell r="FA556">
            <v>4062139</v>
          </cell>
          <cell r="HS556">
            <v>45456</v>
          </cell>
          <cell r="HT556">
            <v>1</v>
          </cell>
          <cell r="HV556">
            <v>36</v>
          </cell>
          <cell r="HZ556">
            <v>4</v>
          </cell>
          <cell r="ID556">
            <v>-2</v>
          </cell>
          <cell r="RC556">
            <v>45468</v>
          </cell>
          <cell r="RD556">
            <v>0</v>
          </cell>
          <cell r="RE556">
            <v>45108</v>
          </cell>
          <cell r="RF556">
            <v>45419</v>
          </cell>
          <cell r="RG556">
            <v>0</v>
          </cell>
          <cell r="RH556">
            <v>0</v>
          </cell>
          <cell r="RI556">
            <v>45419</v>
          </cell>
          <cell r="RJ556">
            <v>0</v>
          </cell>
          <cell r="RK556">
            <v>45108</v>
          </cell>
          <cell r="RL556" t="str">
            <v>3962187</v>
          </cell>
          <cell r="RM556">
            <v>45419</v>
          </cell>
          <cell r="RN556" t="str">
            <v>4062185</v>
          </cell>
          <cell r="RO556">
            <v>45419</v>
          </cell>
          <cell r="RP556" t="str">
            <v>4062182</v>
          </cell>
          <cell r="RQ556">
            <v>45419</v>
          </cell>
          <cell r="RR556" t="str">
            <v>4062184</v>
          </cell>
          <cell r="RS556">
            <v>45447</v>
          </cell>
          <cell r="RT556">
            <v>4062186</v>
          </cell>
          <cell r="RU556">
            <v>0</v>
          </cell>
          <cell r="RV556">
            <v>0</v>
          </cell>
        </row>
        <row r="557">
          <cell r="A557">
            <v>548</v>
          </cell>
          <cell r="B557">
            <v>45474</v>
          </cell>
          <cell r="C557" t="str">
            <v>HRB1003.EXP</v>
          </cell>
          <cell r="D557">
            <v>10035277</v>
          </cell>
          <cell r="G557" t="str">
            <v>Ａｍａｄａ　Ａｓｉａ　Ｐａｃｉｆｉｃ　Ｃ</v>
          </cell>
          <cell r="H557" t="str">
            <v>制御盤</v>
          </cell>
          <cell r="I557" t="str">
            <v>南陵</v>
          </cell>
          <cell r="J557" t="str">
            <v>土岐</v>
          </cell>
          <cell r="K557">
            <v>45456</v>
          </cell>
          <cell r="L557">
            <v>1</v>
          </cell>
          <cell r="M557">
            <v>1</v>
          </cell>
          <cell r="N557">
            <v>45458</v>
          </cell>
          <cell r="O557">
            <v>1</v>
          </cell>
          <cell r="P557">
            <v>45461</v>
          </cell>
          <cell r="Q557">
            <v>1</v>
          </cell>
          <cell r="R557">
            <v>45462</v>
          </cell>
          <cell r="S557">
            <v>1</v>
          </cell>
          <cell r="T557">
            <v>45462</v>
          </cell>
          <cell r="U557">
            <v>45462</v>
          </cell>
          <cell r="V557">
            <v>45465</v>
          </cell>
          <cell r="W557">
            <v>45463</v>
          </cell>
          <cell r="X557">
            <v>1</v>
          </cell>
          <cell r="Y557">
            <v>45470</v>
          </cell>
          <cell r="AA557">
            <v>45468</v>
          </cell>
          <cell r="AB557">
            <v>45469</v>
          </cell>
          <cell r="AC557" t="str">
            <v>45108</v>
          </cell>
          <cell r="AD557" t="str">
            <v>3962187</v>
          </cell>
          <cell r="AE557" t="str">
            <v>4062185</v>
          </cell>
          <cell r="AF557" t="str">
            <v>4062182</v>
          </cell>
          <cell r="AG557" t="str">
            <v>4062184</v>
          </cell>
          <cell r="CP557">
            <v>45108</v>
          </cell>
          <cell r="CQ557">
            <v>3962187</v>
          </cell>
          <cell r="CX557">
            <v>45419</v>
          </cell>
          <cell r="CY557">
            <v>4062185</v>
          </cell>
          <cell r="DP557">
            <v>45419</v>
          </cell>
          <cell r="DQ557">
            <v>4062182</v>
          </cell>
          <cell r="EB557">
            <v>45419</v>
          </cell>
          <cell r="EC557">
            <v>4062184</v>
          </cell>
          <cell r="EF557">
            <v>45447</v>
          </cell>
          <cell r="EG557">
            <v>4062186</v>
          </cell>
          <cell r="EM557">
            <v>45449</v>
          </cell>
          <cell r="EZ557">
            <v>45370</v>
          </cell>
          <cell r="FA557">
            <v>4062139</v>
          </cell>
          <cell r="HS557">
            <v>45456</v>
          </cell>
          <cell r="HT557">
            <v>1</v>
          </cell>
          <cell r="HV557">
            <v>35</v>
          </cell>
          <cell r="HZ557">
            <v>4</v>
          </cell>
          <cell r="ID557">
            <v>-2</v>
          </cell>
          <cell r="RC557">
            <v>45468</v>
          </cell>
          <cell r="RD557">
            <v>0</v>
          </cell>
          <cell r="RE557">
            <v>45108</v>
          </cell>
          <cell r="RF557">
            <v>45419</v>
          </cell>
          <cell r="RG557">
            <v>0</v>
          </cell>
          <cell r="RH557">
            <v>0</v>
          </cell>
          <cell r="RI557">
            <v>45419</v>
          </cell>
          <cell r="RJ557">
            <v>0</v>
          </cell>
          <cell r="RK557">
            <v>45108</v>
          </cell>
          <cell r="RL557" t="str">
            <v>3962187</v>
          </cell>
          <cell r="RM557">
            <v>45419</v>
          </cell>
          <cell r="RN557" t="str">
            <v>4062185</v>
          </cell>
          <cell r="RO557">
            <v>45419</v>
          </cell>
          <cell r="RP557" t="str">
            <v>4062182</v>
          </cell>
          <cell r="RQ557">
            <v>45419</v>
          </cell>
          <cell r="RR557" t="str">
            <v>4062184</v>
          </cell>
          <cell r="RS557">
            <v>45447</v>
          </cell>
          <cell r="RT557">
            <v>4062186</v>
          </cell>
          <cell r="RU557">
            <v>0</v>
          </cell>
          <cell r="RV557">
            <v>0</v>
          </cell>
        </row>
        <row r="558">
          <cell r="A558">
            <v>549</v>
          </cell>
          <cell r="B558">
            <v>45474</v>
          </cell>
          <cell r="C558" t="str">
            <v>HRB5020.EXP</v>
          </cell>
          <cell r="D558">
            <v>50205122</v>
          </cell>
          <cell r="F558" t="str">
            <v>ｲﾝﾄﾞ</v>
          </cell>
          <cell r="G558" t="str">
            <v>Ａｍａｄａ　（Ｉｎｄｉａ）　Ｐｖｔ．　Ｌ</v>
          </cell>
          <cell r="H558" t="str">
            <v>制御盤</v>
          </cell>
          <cell r="I558" t="str">
            <v>南陵</v>
          </cell>
          <cell r="J558" t="str">
            <v>土岐</v>
          </cell>
          <cell r="K558">
            <v>45457</v>
          </cell>
          <cell r="L558">
            <v>1</v>
          </cell>
          <cell r="M558">
            <v>1</v>
          </cell>
          <cell r="N558">
            <v>45460</v>
          </cell>
          <cell r="O558">
            <v>1</v>
          </cell>
          <cell r="P558">
            <v>45462</v>
          </cell>
          <cell r="Q558">
            <v>1</v>
          </cell>
          <cell r="R558">
            <v>45463</v>
          </cell>
          <cell r="S558">
            <v>1</v>
          </cell>
          <cell r="T558">
            <v>45463</v>
          </cell>
          <cell r="U558">
            <v>45462</v>
          </cell>
          <cell r="V558">
            <v>45465</v>
          </cell>
          <cell r="W558">
            <v>45464</v>
          </cell>
          <cell r="X558">
            <v>1</v>
          </cell>
          <cell r="Y558">
            <v>45471</v>
          </cell>
          <cell r="AA558">
            <v>45468</v>
          </cell>
          <cell r="AB558">
            <v>45469</v>
          </cell>
          <cell r="AC558" t="str">
            <v>45356</v>
          </cell>
          <cell r="AD558" t="str">
            <v>4062127</v>
          </cell>
          <cell r="AE558" t="str">
            <v>4062185</v>
          </cell>
          <cell r="AF558" t="str">
            <v>4062128</v>
          </cell>
          <cell r="AG558" t="str">
            <v>4062184</v>
          </cell>
          <cell r="CN558">
            <v>45356</v>
          </cell>
          <cell r="CO558">
            <v>4062127</v>
          </cell>
          <cell r="CX558">
            <v>45419</v>
          </cell>
          <cell r="CY558">
            <v>4062185</v>
          </cell>
          <cell r="DN558">
            <v>45356</v>
          </cell>
          <cell r="DO558">
            <v>4062128</v>
          </cell>
          <cell r="EB558">
            <v>45419</v>
          </cell>
          <cell r="EC558">
            <v>4062184</v>
          </cell>
          <cell r="EF558">
            <v>45454</v>
          </cell>
          <cell r="EG558">
            <v>4062187</v>
          </cell>
          <cell r="EM558">
            <v>45449</v>
          </cell>
          <cell r="EZ558">
            <v>45454</v>
          </cell>
          <cell r="FA558">
            <v>4062228</v>
          </cell>
          <cell r="HS558">
            <v>45457</v>
          </cell>
          <cell r="HT558">
            <v>1</v>
          </cell>
          <cell r="HV558">
            <v>34</v>
          </cell>
          <cell r="HZ558">
            <v>4</v>
          </cell>
          <cell r="ID558">
            <v>-3</v>
          </cell>
          <cell r="RC558">
            <v>45468</v>
          </cell>
          <cell r="RD558">
            <v>0</v>
          </cell>
          <cell r="RE558">
            <v>45356</v>
          </cell>
          <cell r="RF558">
            <v>45419</v>
          </cell>
          <cell r="RG558">
            <v>0</v>
          </cell>
          <cell r="RH558">
            <v>0</v>
          </cell>
          <cell r="RI558">
            <v>45356</v>
          </cell>
          <cell r="RJ558">
            <v>0</v>
          </cell>
          <cell r="RK558">
            <v>45356</v>
          </cell>
          <cell r="RL558" t="str">
            <v>4062127</v>
          </cell>
          <cell r="RM558">
            <v>45419</v>
          </cell>
          <cell r="RN558" t="str">
            <v>4062185</v>
          </cell>
          <cell r="RO558">
            <v>45356</v>
          </cell>
          <cell r="RP558" t="str">
            <v>4062128</v>
          </cell>
          <cell r="RQ558">
            <v>45419</v>
          </cell>
          <cell r="RR558" t="str">
            <v>4062184</v>
          </cell>
          <cell r="RS558">
            <v>45454</v>
          </cell>
          <cell r="RT558">
            <v>4062187</v>
          </cell>
          <cell r="RU558">
            <v>0</v>
          </cell>
          <cell r="RV558">
            <v>0</v>
          </cell>
        </row>
        <row r="559">
          <cell r="A559">
            <v>550</v>
          </cell>
          <cell r="B559">
            <v>45474</v>
          </cell>
          <cell r="C559" t="str">
            <v>HRB1003.EXP</v>
          </cell>
          <cell r="D559" t="str">
            <v>10035275</v>
          </cell>
          <cell r="F559" t="str">
            <v>ｲﾝﾄﾞ</v>
          </cell>
          <cell r="G559" t="str">
            <v>Ａｍａｄａ　（Ｉｎｄｉａ）　Ｐｖｔ．　Ｌ</v>
          </cell>
          <cell r="H559" t="str">
            <v>制御盤</v>
          </cell>
          <cell r="I559" t="str">
            <v>南陵</v>
          </cell>
          <cell r="J559" t="str">
            <v>土岐</v>
          </cell>
          <cell r="K559">
            <v>45457</v>
          </cell>
          <cell r="L559">
            <v>1</v>
          </cell>
          <cell r="M559">
            <v>1</v>
          </cell>
          <cell r="N559">
            <v>45460</v>
          </cell>
          <cell r="O559">
            <v>1</v>
          </cell>
          <cell r="P559">
            <v>45462</v>
          </cell>
          <cell r="Q559">
            <v>1</v>
          </cell>
          <cell r="R559">
            <v>45463</v>
          </cell>
          <cell r="S559">
            <v>1</v>
          </cell>
          <cell r="T559">
            <v>45463</v>
          </cell>
          <cell r="U559">
            <v>45463</v>
          </cell>
          <cell r="V559">
            <v>45463</v>
          </cell>
          <cell r="W559">
            <v>45464</v>
          </cell>
          <cell r="X559">
            <v>1</v>
          </cell>
          <cell r="Y559">
            <v>45472</v>
          </cell>
          <cell r="AA559">
            <v>45468</v>
          </cell>
          <cell r="AB559">
            <v>45469</v>
          </cell>
          <cell r="AC559" t="str">
            <v>45108</v>
          </cell>
          <cell r="AD559" t="str">
            <v>3962187</v>
          </cell>
          <cell r="AE559" t="str">
            <v>4062185</v>
          </cell>
          <cell r="AF559" t="str">
            <v>4062182</v>
          </cell>
          <cell r="AG559" t="str">
            <v>4062184</v>
          </cell>
          <cell r="CP559">
            <v>45108</v>
          </cell>
          <cell r="CQ559">
            <v>3962187</v>
          </cell>
          <cell r="CX559">
            <v>45419</v>
          </cell>
          <cell r="CY559">
            <v>4062185</v>
          </cell>
          <cell r="DP559">
            <v>45419</v>
          </cell>
          <cell r="DQ559">
            <v>4062182</v>
          </cell>
          <cell r="EB559">
            <v>45419</v>
          </cell>
          <cell r="EC559">
            <v>4062184</v>
          </cell>
          <cell r="EF559">
            <v>45454</v>
          </cell>
          <cell r="EG559">
            <v>4062187</v>
          </cell>
          <cell r="EM559">
            <v>45449</v>
          </cell>
          <cell r="EZ559">
            <v>45454</v>
          </cell>
          <cell r="FA559">
            <v>4062228</v>
          </cell>
          <cell r="HS559">
            <v>45457</v>
          </cell>
          <cell r="HT559">
            <v>1</v>
          </cell>
          <cell r="HV559">
            <v>33</v>
          </cell>
          <cell r="HZ559">
            <v>4</v>
          </cell>
          <cell r="ID559">
            <v>-3</v>
          </cell>
          <cell r="RC559">
            <v>45468</v>
          </cell>
          <cell r="RD559">
            <v>0</v>
          </cell>
          <cell r="RE559">
            <v>45108</v>
          </cell>
          <cell r="RF559">
            <v>45419</v>
          </cell>
          <cell r="RG559">
            <v>0</v>
          </cell>
          <cell r="RH559">
            <v>0</v>
          </cell>
          <cell r="RI559">
            <v>45419</v>
          </cell>
          <cell r="RJ559">
            <v>0</v>
          </cell>
          <cell r="RK559">
            <v>45108</v>
          </cell>
          <cell r="RL559" t="str">
            <v>3962187</v>
          </cell>
          <cell r="RM559">
            <v>45419</v>
          </cell>
          <cell r="RN559" t="str">
            <v>4062185</v>
          </cell>
          <cell r="RO559">
            <v>45419</v>
          </cell>
          <cell r="RP559" t="str">
            <v>4062182</v>
          </cell>
          <cell r="RQ559">
            <v>45419</v>
          </cell>
          <cell r="RR559" t="str">
            <v>4062184</v>
          </cell>
          <cell r="RS559">
            <v>45454</v>
          </cell>
          <cell r="RT559">
            <v>4062187</v>
          </cell>
          <cell r="RU559">
            <v>0</v>
          </cell>
          <cell r="RV559">
            <v>0</v>
          </cell>
        </row>
        <row r="560">
          <cell r="A560">
            <v>551</v>
          </cell>
          <cell r="B560">
            <v>45475</v>
          </cell>
          <cell r="C560" t="str">
            <v>HRB6007</v>
          </cell>
          <cell r="D560">
            <v>60075002</v>
          </cell>
          <cell r="F560" t="str">
            <v>日本</v>
          </cell>
          <cell r="G560" t="str">
            <v>文化ｼｬｯﾀｰ</v>
          </cell>
          <cell r="H560" t="str">
            <v>制御盤</v>
          </cell>
          <cell r="I560" t="str">
            <v>南陵</v>
          </cell>
          <cell r="J560" t="str">
            <v>富士宮</v>
          </cell>
          <cell r="K560">
            <v>45456</v>
          </cell>
          <cell r="L560">
            <v>1</v>
          </cell>
          <cell r="M560">
            <v>1</v>
          </cell>
          <cell r="N560">
            <v>45460</v>
          </cell>
          <cell r="O560">
            <v>1</v>
          </cell>
          <cell r="P560">
            <v>45462</v>
          </cell>
          <cell r="Q560">
            <v>1</v>
          </cell>
          <cell r="R560">
            <v>45465</v>
          </cell>
          <cell r="S560">
            <v>1</v>
          </cell>
          <cell r="T560">
            <v>45465</v>
          </cell>
          <cell r="U560">
            <v>45462</v>
          </cell>
          <cell r="V560">
            <v>45468</v>
          </cell>
          <cell r="W560">
            <v>45463</v>
          </cell>
          <cell r="X560">
            <v>1</v>
          </cell>
          <cell r="Y560">
            <v>45470</v>
          </cell>
          <cell r="Z560">
            <v>45470</v>
          </cell>
          <cell r="AC560" t="str">
            <v>45426</v>
          </cell>
          <cell r="AD560" t="str">
            <v>4062189</v>
          </cell>
          <cell r="AE560" t="str">
            <v>4062189</v>
          </cell>
          <cell r="AF560" t="str">
            <v>4062189</v>
          </cell>
          <cell r="AG560" t="str">
            <v>4062189</v>
          </cell>
          <cell r="CL560">
            <v>45426</v>
          </cell>
          <cell r="CM560">
            <v>4062189</v>
          </cell>
          <cell r="DB560">
            <v>45426</v>
          </cell>
          <cell r="DC560">
            <v>4062189</v>
          </cell>
          <cell r="DL560">
            <v>45426</v>
          </cell>
          <cell r="DM560">
            <v>4062189</v>
          </cell>
          <cell r="DZ560">
            <v>45426</v>
          </cell>
          <cell r="EA560">
            <v>4062189</v>
          </cell>
          <cell r="EJ560">
            <v>45426</v>
          </cell>
          <cell r="EK560">
            <v>4062189</v>
          </cell>
          <cell r="GS560">
            <v>45370</v>
          </cell>
          <cell r="GT560">
            <v>4062159</v>
          </cell>
          <cell r="GU560">
            <v>45370</v>
          </cell>
          <cell r="GV560">
            <v>4062158</v>
          </cell>
          <cell r="GW560">
            <v>45454</v>
          </cell>
          <cell r="GX560">
            <v>4062226</v>
          </cell>
          <cell r="HJ560" t="str">
            <v>●</v>
          </cell>
          <cell r="HS560">
            <v>45456</v>
          </cell>
          <cell r="HV560">
            <v>35</v>
          </cell>
          <cell r="HZ560">
            <v>4</v>
          </cell>
          <cell r="IB560">
            <v>1</v>
          </cell>
          <cell r="ID560">
            <v>-3</v>
          </cell>
          <cell r="RC560">
            <v>45470</v>
          </cell>
          <cell r="RD560">
            <v>0</v>
          </cell>
          <cell r="RE560">
            <v>0</v>
          </cell>
          <cell r="RF560">
            <v>0</v>
          </cell>
          <cell r="RG560">
            <v>0</v>
          </cell>
          <cell r="RH560">
            <v>0</v>
          </cell>
          <cell r="RI560">
            <v>0</v>
          </cell>
          <cell r="RJ560">
            <v>45426</v>
          </cell>
          <cell r="RK560">
            <v>0</v>
          </cell>
          <cell r="RL560">
            <v>0</v>
          </cell>
          <cell r="RM560">
            <v>0</v>
          </cell>
          <cell r="RN560">
            <v>0</v>
          </cell>
          <cell r="RO560">
            <v>0</v>
          </cell>
          <cell r="RP560">
            <v>0</v>
          </cell>
          <cell r="RQ560">
            <v>0</v>
          </cell>
          <cell r="RR560">
            <v>0</v>
          </cell>
          <cell r="RS560">
            <v>0</v>
          </cell>
          <cell r="RT560">
            <v>0</v>
          </cell>
          <cell r="RU560">
            <v>45426</v>
          </cell>
          <cell r="RV560" t="str">
            <v>4062189</v>
          </cell>
        </row>
        <row r="561">
          <cell r="A561">
            <v>552</v>
          </cell>
          <cell r="B561">
            <v>45474</v>
          </cell>
          <cell r="C561" t="str">
            <v>HRB1003.EXP</v>
          </cell>
          <cell r="D561">
            <v>10035276</v>
          </cell>
          <cell r="F561" t="str">
            <v>ｲﾝﾄﾞ</v>
          </cell>
          <cell r="G561" t="str">
            <v>Ａｍａｄａ　（Ｉｎｄｉａ）　Ｐｖｔ．　Ｌ</v>
          </cell>
          <cell r="H561" t="str">
            <v>制御盤</v>
          </cell>
          <cell r="I561" t="str">
            <v>南陵</v>
          </cell>
          <cell r="J561" t="str">
            <v>土岐</v>
          </cell>
          <cell r="K561">
            <v>45458</v>
          </cell>
          <cell r="L561">
            <v>1</v>
          </cell>
          <cell r="M561">
            <v>1</v>
          </cell>
          <cell r="N561">
            <v>45461</v>
          </cell>
          <cell r="O561">
            <v>1</v>
          </cell>
          <cell r="P561">
            <v>45463</v>
          </cell>
          <cell r="Q561">
            <v>1</v>
          </cell>
          <cell r="R561">
            <v>45465</v>
          </cell>
          <cell r="S561">
            <v>1</v>
          </cell>
          <cell r="T561">
            <v>45465</v>
          </cell>
          <cell r="U561">
            <v>45463</v>
          </cell>
          <cell r="V561">
            <v>45468</v>
          </cell>
          <cell r="W561">
            <v>45464</v>
          </cell>
          <cell r="X561">
            <v>1</v>
          </cell>
          <cell r="Y561">
            <v>45472</v>
          </cell>
          <cell r="AA561">
            <v>45471</v>
          </cell>
          <cell r="AB561">
            <v>45472</v>
          </cell>
          <cell r="AC561" t="str">
            <v>45468</v>
          </cell>
          <cell r="AD561" t="str">
            <v>4062206</v>
          </cell>
          <cell r="AE561" t="str">
            <v>4062185</v>
          </cell>
          <cell r="AF561" t="str">
            <v>4062182</v>
          </cell>
          <cell r="AG561" t="str">
            <v>4062184</v>
          </cell>
          <cell r="CP561">
            <v>45468</v>
          </cell>
          <cell r="CQ561">
            <v>4062206</v>
          </cell>
          <cell r="CX561">
            <v>45419</v>
          </cell>
          <cell r="CY561">
            <v>4062185</v>
          </cell>
          <cell r="DP561">
            <v>45419</v>
          </cell>
          <cell r="DQ561">
            <v>4062182</v>
          </cell>
          <cell r="EB561">
            <v>45419</v>
          </cell>
          <cell r="EC561">
            <v>4062184</v>
          </cell>
          <cell r="EF561">
            <v>45454</v>
          </cell>
          <cell r="EG561">
            <v>4062187</v>
          </cell>
          <cell r="EM561">
            <v>45449</v>
          </cell>
          <cell r="EZ561">
            <v>45454</v>
          </cell>
          <cell r="FA561">
            <v>4062228</v>
          </cell>
          <cell r="HS561">
            <v>45458</v>
          </cell>
          <cell r="HT561">
            <v>1</v>
          </cell>
          <cell r="HV561">
            <v>32</v>
          </cell>
          <cell r="HZ561">
            <v>4</v>
          </cell>
          <cell r="ID561">
            <v>-3</v>
          </cell>
          <cell r="RC561">
            <v>45471</v>
          </cell>
          <cell r="RD561">
            <v>0</v>
          </cell>
          <cell r="RE561">
            <v>45468</v>
          </cell>
          <cell r="RF561">
            <v>45419</v>
          </cell>
          <cell r="RG561">
            <v>0</v>
          </cell>
          <cell r="RH561">
            <v>0</v>
          </cell>
          <cell r="RI561">
            <v>45419</v>
          </cell>
          <cell r="RJ561">
            <v>0</v>
          </cell>
          <cell r="RK561">
            <v>45468</v>
          </cell>
          <cell r="RL561" t="str">
            <v>4062206</v>
          </cell>
          <cell r="RM561">
            <v>45419</v>
          </cell>
          <cell r="RN561" t="str">
            <v>4062185</v>
          </cell>
          <cell r="RO561">
            <v>45419</v>
          </cell>
          <cell r="RP561" t="str">
            <v>4062182</v>
          </cell>
          <cell r="RQ561">
            <v>45419</v>
          </cell>
          <cell r="RR561" t="str">
            <v>4062184</v>
          </cell>
          <cell r="RS561">
            <v>45454</v>
          </cell>
          <cell r="RT561">
            <v>4062187</v>
          </cell>
          <cell r="RU561">
            <v>0</v>
          </cell>
          <cell r="RV561">
            <v>0</v>
          </cell>
        </row>
        <row r="562">
          <cell r="A562">
            <v>553</v>
          </cell>
          <cell r="B562">
            <v>45474</v>
          </cell>
          <cell r="C562" t="str">
            <v>HRBC1303</v>
          </cell>
          <cell r="D562">
            <v>13035524</v>
          </cell>
          <cell r="F562" t="str">
            <v>中国</v>
          </cell>
          <cell r="G562" t="str">
            <v>【ＣＨＩＮＡ】成都川開</v>
          </cell>
          <cell r="H562" t="str">
            <v>制御盤</v>
          </cell>
          <cell r="I562" t="str">
            <v>南陵</v>
          </cell>
          <cell r="J562" t="str">
            <v>土岐</v>
          </cell>
          <cell r="K562">
            <v>45458</v>
          </cell>
          <cell r="L562">
            <v>1</v>
          </cell>
          <cell r="M562">
            <v>1</v>
          </cell>
          <cell r="N562">
            <v>45461</v>
          </cell>
          <cell r="O562">
            <v>1</v>
          </cell>
          <cell r="P562">
            <v>45463</v>
          </cell>
          <cell r="Q562">
            <v>1</v>
          </cell>
          <cell r="R562">
            <v>45463</v>
          </cell>
          <cell r="S562">
            <v>1</v>
          </cell>
          <cell r="T562">
            <v>45463</v>
          </cell>
          <cell r="U562">
            <v>45464</v>
          </cell>
          <cell r="V562">
            <v>45468</v>
          </cell>
          <cell r="W562">
            <v>45465</v>
          </cell>
          <cell r="X562">
            <v>1</v>
          </cell>
          <cell r="Y562">
            <v>45475</v>
          </cell>
          <cell r="AA562">
            <v>45471</v>
          </cell>
          <cell r="AB562">
            <v>45472</v>
          </cell>
          <cell r="AC562" t="str">
            <v>45419</v>
          </cell>
          <cell r="AD562" t="str">
            <v>4062181</v>
          </cell>
          <cell r="AE562" t="str">
            <v>4062185</v>
          </cell>
          <cell r="AF562" t="str">
            <v>4062183</v>
          </cell>
          <cell r="AG562" t="str">
            <v>4062184</v>
          </cell>
          <cell r="CR562">
            <v>45419</v>
          </cell>
          <cell r="CS562">
            <v>4062181</v>
          </cell>
          <cell r="CX562">
            <v>45419</v>
          </cell>
          <cell r="CY562">
            <v>4062185</v>
          </cell>
          <cell r="DR562">
            <v>45419</v>
          </cell>
          <cell r="DS562">
            <v>4062183</v>
          </cell>
          <cell r="EB562">
            <v>45419</v>
          </cell>
          <cell r="EC562">
            <v>4062184</v>
          </cell>
          <cell r="EF562">
            <v>45454</v>
          </cell>
          <cell r="EG562">
            <v>4062187</v>
          </cell>
          <cell r="EM562">
            <v>45449</v>
          </cell>
          <cell r="EZ562">
            <v>45454</v>
          </cell>
          <cell r="FA562">
            <v>4062228</v>
          </cell>
          <cell r="HS562">
            <v>45458</v>
          </cell>
          <cell r="HT562">
            <v>1</v>
          </cell>
          <cell r="HV562">
            <v>31</v>
          </cell>
          <cell r="HZ562">
            <v>4</v>
          </cell>
          <cell r="ID562">
            <v>-3</v>
          </cell>
          <cell r="RC562">
            <v>45471</v>
          </cell>
          <cell r="RD562">
            <v>0</v>
          </cell>
          <cell r="RE562">
            <v>45419</v>
          </cell>
          <cell r="RF562">
            <v>45419</v>
          </cell>
          <cell r="RG562">
            <v>0</v>
          </cell>
          <cell r="RH562">
            <v>0</v>
          </cell>
          <cell r="RI562">
            <v>45419</v>
          </cell>
          <cell r="RJ562">
            <v>0</v>
          </cell>
          <cell r="RK562">
            <v>45419</v>
          </cell>
          <cell r="RL562" t="str">
            <v>4062181</v>
          </cell>
          <cell r="RM562">
            <v>45419</v>
          </cell>
          <cell r="RN562" t="str">
            <v>4062185</v>
          </cell>
          <cell r="RO562">
            <v>45419</v>
          </cell>
          <cell r="RP562" t="str">
            <v>4062183</v>
          </cell>
          <cell r="RQ562">
            <v>45419</v>
          </cell>
          <cell r="RR562" t="str">
            <v>4062184</v>
          </cell>
          <cell r="RS562">
            <v>45454</v>
          </cell>
          <cell r="RT562">
            <v>4062187</v>
          </cell>
          <cell r="RU562">
            <v>0</v>
          </cell>
          <cell r="RV562">
            <v>0</v>
          </cell>
        </row>
        <row r="563">
          <cell r="A563">
            <v>554</v>
          </cell>
          <cell r="B563">
            <v>45474</v>
          </cell>
          <cell r="C563" t="str">
            <v>HRB1303.EXP</v>
          </cell>
          <cell r="D563">
            <v>13035520</v>
          </cell>
          <cell r="F563" t="str">
            <v>韓国</v>
          </cell>
          <cell r="G563" t="str">
            <v>ＡＭＡＤＡ　ＫＯＲＥＡ　ＣＯ．，ＬＴＤ．</v>
          </cell>
          <cell r="H563" t="str">
            <v>制御盤</v>
          </cell>
          <cell r="I563" t="str">
            <v>南陵</v>
          </cell>
          <cell r="J563" t="str">
            <v>土岐</v>
          </cell>
          <cell r="K563">
            <v>45458</v>
          </cell>
          <cell r="L563">
            <v>1</v>
          </cell>
          <cell r="M563">
            <v>1</v>
          </cell>
          <cell r="N563">
            <v>45461</v>
          </cell>
          <cell r="O563">
            <v>1</v>
          </cell>
          <cell r="P563">
            <v>45465</v>
          </cell>
          <cell r="Q563">
            <v>1</v>
          </cell>
          <cell r="R563">
            <v>45468</v>
          </cell>
          <cell r="S563">
            <v>1</v>
          </cell>
          <cell r="T563">
            <v>45468</v>
          </cell>
          <cell r="U563">
            <v>45464</v>
          </cell>
          <cell r="V563">
            <v>45469</v>
          </cell>
          <cell r="W563">
            <v>45465</v>
          </cell>
          <cell r="X563">
            <v>1</v>
          </cell>
          <cell r="Y563">
            <v>45475</v>
          </cell>
          <cell r="AA563">
            <v>45471</v>
          </cell>
          <cell r="AB563">
            <v>45472</v>
          </cell>
          <cell r="AC563" t="str">
            <v>45419</v>
          </cell>
          <cell r="AD563" t="str">
            <v>4062181</v>
          </cell>
          <cell r="AE563" t="str">
            <v>4062203</v>
          </cell>
          <cell r="AF563" t="str">
            <v>4062183</v>
          </cell>
          <cell r="AG563" t="str">
            <v>4062184</v>
          </cell>
          <cell r="CR563">
            <v>45419</v>
          </cell>
          <cell r="CS563">
            <v>4062181</v>
          </cell>
          <cell r="CX563">
            <v>45454</v>
          </cell>
          <cell r="CY563">
            <v>4062203</v>
          </cell>
          <cell r="DR563">
            <v>45419</v>
          </cell>
          <cell r="DS563">
            <v>4062183</v>
          </cell>
          <cell r="EB563">
            <v>45419</v>
          </cell>
          <cell r="EC563">
            <v>4062184</v>
          </cell>
          <cell r="EF563">
            <v>45454</v>
          </cell>
          <cell r="EG563">
            <v>4062187</v>
          </cell>
          <cell r="EM563">
            <v>45449</v>
          </cell>
          <cell r="EN563">
            <v>45440</v>
          </cell>
          <cell r="EO563">
            <v>4062222</v>
          </cell>
          <cell r="EX563">
            <v>45440</v>
          </cell>
          <cell r="EY563">
            <v>4062223</v>
          </cell>
          <cell r="GG563">
            <v>45454</v>
          </cell>
          <cell r="GH563">
            <v>4062227</v>
          </cell>
          <cell r="HS563">
            <v>45458</v>
          </cell>
          <cell r="HT563">
            <v>1</v>
          </cell>
          <cell r="HV563">
            <v>30</v>
          </cell>
          <cell r="HZ563">
            <v>4</v>
          </cell>
          <cell r="ID563">
            <v>-3</v>
          </cell>
          <cell r="RC563">
            <v>45471</v>
          </cell>
          <cell r="RD563">
            <v>0</v>
          </cell>
          <cell r="RE563">
            <v>45419</v>
          </cell>
          <cell r="RF563">
            <v>45454</v>
          </cell>
          <cell r="RG563">
            <v>0</v>
          </cell>
          <cell r="RH563">
            <v>0</v>
          </cell>
          <cell r="RI563">
            <v>45419</v>
          </cell>
          <cell r="RJ563">
            <v>0</v>
          </cell>
          <cell r="RK563">
            <v>45419</v>
          </cell>
          <cell r="RL563" t="str">
            <v>4062181</v>
          </cell>
          <cell r="RM563">
            <v>45454</v>
          </cell>
          <cell r="RN563" t="str">
            <v>4062203</v>
          </cell>
          <cell r="RO563">
            <v>45419</v>
          </cell>
          <cell r="RP563" t="str">
            <v>4062183</v>
          </cell>
          <cell r="RQ563">
            <v>45419</v>
          </cell>
          <cell r="RR563" t="str">
            <v>4062184</v>
          </cell>
          <cell r="RS563">
            <v>45454</v>
          </cell>
          <cell r="RT563">
            <v>4062187</v>
          </cell>
          <cell r="RU563">
            <v>0</v>
          </cell>
          <cell r="RV563">
            <v>0</v>
          </cell>
        </row>
        <row r="564">
          <cell r="A564">
            <v>555</v>
          </cell>
          <cell r="B564">
            <v>45474</v>
          </cell>
          <cell r="C564" t="str">
            <v>HRB8025.EXP</v>
          </cell>
          <cell r="D564">
            <v>80255382</v>
          </cell>
          <cell r="F564" t="str">
            <v>韓国</v>
          </cell>
          <cell r="G564" t="str">
            <v>ＡＭＡＤＡ　ＫＯＲＥＡ　ＣＯ．，ＬＴＤ．</v>
          </cell>
          <cell r="H564" t="str">
            <v>制御盤</v>
          </cell>
          <cell r="I564" t="str">
            <v>南陵</v>
          </cell>
          <cell r="J564" t="str">
            <v>土岐</v>
          </cell>
          <cell r="K564">
            <v>45460</v>
          </cell>
          <cell r="L564">
            <v>1</v>
          </cell>
          <cell r="M564">
            <v>1</v>
          </cell>
          <cell r="N564">
            <v>45462</v>
          </cell>
          <cell r="O564">
            <v>1</v>
          </cell>
          <cell r="P564">
            <v>45465</v>
          </cell>
          <cell r="Q564">
            <v>1</v>
          </cell>
          <cell r="R564">
            <v>45468</v>
          </cell>
          <cell r="S564">
            <v>1</v>
          </cell>
          <cell r="T564">
            <v>45468</v>
          </cell>
          <cell r="U564">
            <v>45465</v>
          </cell>
          <cell r="V564">
            <v>45469</v>
          </cell>
          <cell r="W564">
            <v>45465</v>
          </cell>
          <cell r="X564">
            <v>1</v>
          </cell>
          <cell r="Y564">
            <v>45476</v>
          </cell>
          <cell r="AA564">
            <v>45471</v>
          </cell>
          <cell r="AB564">
            <v>45472</v>
          </cell>
          <cell r="AC564" t="str">
            <v>45468</v>
          </cell>
          <cell r="AD564" t="str">
            <v>4062206</v>
          </cell>
          <cell r="AE564" t="str">
            <v>4062203</v>
          </cell>
          <cell r="AF564" t="str">
            <v>4062182</v>
          </cell>
          <cell r="AG564" t="str">
            <v>4062184</v>
          </cell>
          <cell r="CP564">
            <v>45468</v>
          </cell>
          <cell r="CQ564">
            <v>4062206</v>
          </cell>
          <cell r="CX564">
            <v>45454</v>
          </cell>
          <cell r="CY564">
            <v>4062203</v>
          </cell>
          <cell r="DP564">
            <v>45419</v>
          </cell>
          <cell r="DQ564">
            <v>4062182</v>
          </cell>
          <cell r="EB564">
            <v>45419</v>
          </cell>
          <cell r="EC564">
            <v>4062184</v>
          </cell>
          <cell r="EF564">
            <v>45454</v>
          </cell>
          <cell r="EG564">
            <v>4062187</v>
          </cell>
          <cell r="EM564">
            <v>45449</v>
          </cell>
          <cell r="EX564">
            <v>45440</v>
          </cell>
          <cell r="EY564">
            <v>4062223</v>
          </cell>
          <cell r="GG564">
            <v>45454</v>
          </cell>
          <cell r="GH564">
            <v>4062227</v>
          </cell>
          <cell r="HS564">
            <v>45460</v>
          </cell>
          <cell r="HT564">
            <v>1</v>
          </cell>
          <cell r="HV564">
            <v>29</v>
          </cell>
          <cell r="HZ564">
            <v>4</v>
          </cell>
          <cell r="ID564">
            <v>-3</v>
          </cell>
          <cell r="RC564">
            <v>45471</v>
          </cell>
          <cell r="RD564">
            <v>0</v>
          </cell>
          <cell r="RE564">
            <v>45468</v>
          </cell>
          <cell r="RF564">
            <v>45454</v>
          </cell>
          <cell r="RG564">
            <v>0</v>
          </cell>
          <cell r="RH564">
            <v>0</v>
          </cell>
          <cell r="RI564">
            <v>45419</v>
          </cell>
          <cell r="RJ564">
            <v>0</v>
          </cell>
          <cell r="RK564">
            <v>45468</v>
          </cell>
          <cell r="RL564" t="str">
            <v>4062206</v>
          </cell>
          <cell r="RM564">
            <v>45454</v>
          </cell>
          <cell r="RN564" t="str">
            <v>4062203</v>
          </cell>
          <cell r="RO564">
            <v>45419</v>
          </cell>
          <cell r="RP564" t="str">
            <v>4062182</v>
          </cell>
          <cell r="RQ564">
            <v>45419</v>
          </cell>
          <cell r="RR564" t="str">
            <v>4062184</v>
          </cell>
          <cell r="RS564">
            <v>45454</v>
          </cell>
          <cell r="RT564">
            <v>4062187</v>
          </cell>
          <cell r="RU564">
            <v>0</v>
          </cell>
          <cell r="RV564">
            <v>0</v>
          </cell>
        </row>
        <row r="565">
          <cell r="A565">
            <v>556</v>
          </cell>
          <cell r="B565">
            <v>45474</v>
          </cell>
          <cell r="C565" t="str">
            <v>HRB8025.EXP</v>
          </cell>
          <cell r="D565">
            <v>80255377</v>
          </cell>
          <cell r="F565" t="str">
            <v>カナダ</v>
          </cell>
          <cell r="G565" t="str">
            <v>ＡＭＡＤＡ　ＣＡＮＡＤＡ　ＬＴＤ．</v>
          </cell>
          <cell r="H565" t="str">
            <v>制御盤</v>
          </cell>
          <cell r="I565" t="str">
            <v>南陵</v>
          </cell>
          <cell r="J565" t="str">
            <v>土岐</v>
          </cell>
          <cell r="K565">
            <v>45460</v>
          </cell>
          <cell r="L565">
            <v>1</v>
          </cell>
          <cell r="M565">
            <v>1</v>
          </cell>
          <cell r="N565">
            <v>45462</v>
          </cell>
          <cell r="O565">
            <v>1</v>
          </cell>
          <cell r="P565">
            <v>45463</v>
          </cell>
          <cell r="Q565">
            <v>1</v>
          </cell>
          <cell r="R565">
            <v>45468</v>
          </cell>
          <cell r="S565">
            <v>1</v>
          </cell>
          <cell r="T565">
            <v>45468</v>
          </cell>
          <cell r="U565">
            <v>45465</v>
          </cell>
          <cell r="V565">
            <v>45469</v>
          </cell>
          <cell r="W565">
            <v>45468</v>
          </cell>
          <cell r="X565">
            <v>1</v>
          </cell>
          <cell r="Y565">
            <v>45476</v>
          </cell>
          <cell r="AA565">
            <v>45471</v>
          </cell>
          <cell r="AB565">
            <v>45472</v>
          </cell>
          <cell r="AC565" t="str">
            <v>45468</v>
          </cell>
          <cell r="AD565" t="str">
            <v>4062206</v>
          </cell>
          <cell r="AE565" t="str">
            <v>4062203</v>
          </cell>
          <cell r="AF565" t="str">
            <v>4062182</v>
          </cell>
          <cell r="AG565" t="str">
            <v>4062184</v>
          </cell>
          <cell r="CP565">
            <v>45468</v>
          </cell>
          <cell r="CQ565">
            <v>4062206</v>
          </cell>
          <cell r="CX565">
            <v>45454</v>
          </cell>
          <cell r="CY565">
            <v>4062203</v>
          </cell>
          <cell r="DP565">
            <v>45419</v>
          </cell>
          <cell r="DQ565">
            <v>4062182</v>
          </cell>
          <cell r="EB565">
            <v>45419</v>
          </cell>
          <cell r="EC565">
            <v>4062184</v>
          </cell>
          <cell r="EF565">
            <v>45454</v>
          </cell>
          <cell r="EG565">
            <v>4062187</v>
          </cell>
          <cell r="EM565">
            <v>45449</v>
          </cell>
          <cell r="EX565">
            <v>45440</v>
          </cell>
          <cell r="EY565">
            <v>4062223</v>
          </cell>
          <cell r="HS565">
            <v>45460</v>
          </cell>
          <cell r="HV565">
            <v>29</v>
          </cell>
          <cell r="HZ565">
            <v>4</v>
          </cell>
          <cell r="ID565">
            <v>-3</v>
          </cell>
          <cell r="RC565">
            <v>45471</v>
          </cell>
          <cell r="RD565">
            <v>0</v>
          </cell>
          <cell r="RE565">
            <v>45468</v>
          </cell>
          <cell r="RF565">
            <v>45454</v>
          </cell>
          <cell r="RG565">
            <v>0</v>
          </cell>
          <cell r="RH565">
            <v>0</v>
          </cell>
          <cell r="RI565">
            <v>45419</v>
          </cell>
          <cell r="RJ565">
            <v>0</v>
          </cell>
          <cell r="RK565">
            <v>45468</v>
          </cell>
          <cell r="RL565" t="str">
            <v>4062206</v>
          </cell>
          <cell r="RM565">
            <v>45454</v>
          </cell>
          <cell r="RN565" t="str">
            <v>4062203</v>
          </cell>
          <cell r="RO565">
            <v>45419</v>
          </cell>
          <cell r="RP565" t="str">
            <v>4062182</v>
          </cell>
          <cell r="RQ565">
            <v>45419</v>
          </cell>
          <cell r="RR565" t="str">
            <v>4062184</v>
          </cell>
          <cell r="RS565">
            <v>45454</v>
          </cell>
          <cell r="RT565">
            <v>4062187</v>
          </cell>
          <cell r="RU565">
            <v>0</v>
          </cell>
          <cell r="RV565">
            <v>0</v>
          </cell>
        </row>
        <row r="566">
          <cell r="A566">
            <v>557</v>
          </cell>
          <cell r="B566">
            <v>45474</v>
          </cell>
          <cell r="C566" t="str">
            <v>HRB8025</v>
          </cell>
          <cell r="D566">
            <v>80255378</v>
          </cell>
          <cell r="F566" t="str">
            <v>日本</v>
          </cell>
          <cell r="G566" t="str">
            <v>中山機工（株）</v>
          </cell>
          <cell r="H566" t="str">
            <v>制御盤</v>
          </cell>
          <cell r="I566" t="str">
            <v>南陵</v>
          </cell>
          <cell r="J566" t="str">
            <v>土岐</v>
          </cell>
          <cell r="K566">
            <v>45460</v>
          </cell>
          <cell r="L566">
            <v>1</v>
          </cell>
          <cell r="M566">
            <v>1</v>
          </cell>
          <cell r="N566">
            <v>45462</v>
          </cell>
          <cell r="O566">
            <v>1</v>
          </cell>
          <cell r="P566">
            <v>45468</v>
          </cell>
          <cell r="Q566">
            <v>1</v>
          </cell>
          <cell r="R566">
            <v>45469</v>
          </cell>
          <cell r="S566">
            <v>1</v>
          </cell>
          <cell r="T566">
            <v>45469</v>
          </cell>
          <cell r="U566">
            <v>45468</v>
          </cell>
          <cell r="V566">
            <v>45470</v>
          </cell>
          <cell r="W566">
            <v>45468</v>
          </cell>
          <cell r="X566">
            <v>1</v>
          </cell>
          <cell r="Y566">
            <v>45477</v>
          </cell>
          <cell r="AA566">
            <v>45471</v>
          </cell>
          <cell r="AB566">
            <v>45472</v>
          </cell>
          <cell r="AC566" t="str">
            <v>45356</v>
          </cell>
          <cell r="AD566" t="str">
            <v>4062124</v>
          </cell>
          <cell r="AE566" t="str">
            <v>4062203</v>
          </cell>
          <cell r="AF566" t="str">
            <v>4062125</v>
          </cell>
          <cell r="AG566" t="str">
            <v>4062126</v>
          </cell>
          <cell r="CF566">
            <v>45356</v>
          </cell>
          <cell r="CG566">
            <v>4062124</v>
          </cell>
          <cell r="CX566">
            <v>45454</v>
          </cell>
          <cell r="CY566">
            <v>4062203</v>
          </cell>
          <cell r="DF566">
            <v>45356</v>
          </cell>
          <cell r="DG566">
            <v>4062125</v>
          </cell>
          <cell r="DV566">
            <v>45356</v>
          </cell>
          <cell r="DW566">
            <v>4062126</v>
          </cell>
          <cell r="EF566">
            <v>45454</v>
          </cell>
          <cell r="EG566">
            <v>4062187</v>
          </cell>
          <cell r="EM566">
            <v>45449</v>
          </cell>
          <cell r="ET566">
            <v>45426</v>
          </cell>
          <cell r="EU566">
            <v>4062194</v>
          </cell>
          <cell r="EX566">
            <v>45440</v>
          </cell>
          <cell r="EY566">
            <v>4062223</v>
          </cell>
          <cell r="FB566">
            <v>44958</v>
          </cell>
          <cell r="FC566">
            <v>4062106</v>
          </cell>
          <cell r="HS566">
            <v>45460</v>
          </cell>
          <cell r="HT566">
            <v>1</v>
          </cell>
          <cell r="HV566" t="e">
            <v>#REF!</v>
          </cell>
          <cell r="HZ566" t="e">
            <v>#REF!</v>
          </cell>
          <cell r="ID566" t="e">
            <v>#REF!</v>
          </cell>
          <cell r="RC566">
            <v>45471</v>
          </cell>
          <cell r="RD566">
            <v>45356</v>
          </cell>
          <cell r="RE566">
            <v>0</v>
          </cell>
          <cell r="RF566">
            <v>45454</v>
          </cell>
          <cell r="RG566">
            <v>0</v>
          </cell>
          <cell r="RH566">
            <v>45356</v>
          </cell>
          <cell r="RI566">
            <v>0</v>
          </cell>
          <cell r="RJ566">
            <v>0</v>
          </cell>
          <cell r="RK566">
            <v>45356</v>
          </cell>
          <cell r="RL566" t="str">
            <v>4062124</v>
          </cell>
          <cell r="RM566">
            <v>45454</v>
          </cell>
          <cell r="RN566" t="str">
            <v>4062203</v>
          </cell>
          <cell r="RO566">
            <v>45356</v>
          </cell>
          <cell r="RP566" t="str">
            <v>4062125</v>
          </cell>
          <cell r="RQ566">
            <v>45356</v>
          </cell>
          <cell r="RR566" t="str">
            <v>4062126</v>
          </cell>
          <cell r="RS566">
            <v>45454</v>
          </cell>
          <cell r="RT566">
            <v>4062187</v>
          </cell>
          <cell r="RU566">
            <v>0</v>
          </cell>
          <cell r="RV566">
            <v>0</v>
          </cell>
        </row>
        <row r="567">
          <cell r="A567">
            <v>558</v>
          </cell>
          <cell r="B567">
            <v>45474</v>
          </cell>
          <cell r="C567" t="str">
            <v>HRB8025</v>
          </cell>
          <cell r="D567">
            <v>80255381</v>
          </cell>
          <cell r="F567" t="str">
            <v>日本</v>
          </cell>
          <cell r="G567" t="str">
            <v>鶴盛工業（株）</v>
          </cell>
          <cell r="H567" t="str">
            <v>制御盤</v>
          </cell>
          <cell r="I567" t="str">
            <v>南陵</v>
          </cell>
          <cell r="J567" t="str">
            <v>土岐</v>
          </cell>
          <cell r="K567">
            <v>45461</v>
          </cell>
          <cell r="L567">
            <v>1</v>
          </cell>
          <cell r="M567">
            <v>1</v>
          </cell>
          <cell r="N567">
            <v>45463</v>
          </cell>
          <cell r="O567">
            <v>1</v>
          </cell>
          <cell r="P567">
            <v>45468</v>
          </cell>
          <cell r="Q567">
            <v>1</v>
          </cell>
          <cell r="R567">
            <v>45469</v>
          </cell>
          <cell r="S567">
            <v>1</v>
          </cell>
          <cell r="T567">
            <v>45469</v>
          </cell>
          <cell r="U567">
            <v>45468</v>
          </cell>
          <cell r="V567">
            <v>45470</v>
          </cell>
          <cell r="W567">
            <v>45469</v>
          </cell>
          <cell r="X567">
            <v>1</v>
          </cell>
          <cell r="Y567">
            <v>45477</v>
          </cell>
          <cell r="AA567">
            <v>45471</v>
          </cell>
          <cell r="AB567">
            <v>45472</v>
          </cell>
          <cell r="AC567" t="str">
            <v>45356</v>
          </cell>
          <cell r="AD567" t="str">
            <v>4062124</v>
          </cell>
          <cell r="AE567" t="str">
            <v>4062203</v>
          </cell>
          <cell r="AF567" t="str">
            <v>4062125</v>
          </cell>
          <cell r="AG567" t="str">
            <v>4062164</v>
          </cell>
          <cell r="CF567">
            <v>45356</v>
          </cell>
          <cell r="CG567">
            <v>4062124</v>
          </cell>
          <cell r="CX567">
            <v>45454</v>
          </cell>
          <cell r="CY567">
            <v>4062203</v>
          </cell>
          <cell r="DF567">
            <v>45356</v>
          </cell>
          <cell r="DG567">
            <v>4062125</v>
          </cell>
          <cell r="DV567">
            <v>45391</v>
          </cell>
          <cell r="DW567">
            <v>4062164</v>
          </cell>
          <cell r="EF567">
            <v>45461</v>
          </cell>
          <cell r="EG567">
            <v>4062187</v>
          </cell>
          <cell r="EM567">
            <v>45449</v>
          </cell>
          <cell r="EZ567">
            <v>45454</v>
          </cell>
          <cell r="FA567">
            <v>4062228</v>
          </cell>
          <cell r="HS567">
            <v>45461</v>
          </cell>
          <cell r="HT567">
            <v>1</v>
          </cell>
          <cell r="HV567" t="e">
            <v>#REF!</v>
          </cell>
          <cell r="HZ567" t="e">
            <v>#REF!</v>
          </cell>
          <cell r="ID567" t="e">
            <v>#REF!</v>
          </cell>
          <cell r="RC567">
            <v>45471</v>
          </cell>
          <cell r="RD567">
            <v>45356</v>
          </cell>
          <cell r="RE567">
            <v>0</v>
          </cell>
          <cell r="RF567">
            <v>45454</v>
          </cell>
          <cell r="RG567">
            <v>0</v>
          </cell>
          <cell r="RH567">
            <v>45356</v>
          </cell>
          <cell r="RI567">
            <v>0</v>
          </cell>
          <cell r="RJ567">
            <v>0</v>
          </cell>
          <cell r="RK567">
            <v>45356</v>
          </cell>
          <cell r="RL567" t="str">
            <v>4062124</v>
          </cell>
          <cell r="RM567">
            <v>45454</v>
          </cell>
          <cell r="RN567" t="str">
            <v>4062203</v>
          </cell>
          <cell r="RO567">
            <v>45356</v>
          </cell>
          <cell r="RP567" t="str">
            <v>4062125</v>
          </cell>
          <cell r="RQ567">
            <v>45391</v>
          </cell>
          <cell r="RR567" t="str">
            <v>4062164</v>
          </cell>
          <cell r="RS567">
            <v>45461</v>
          </cell>
          <cell r="RT567">
            <v>4062187</v>
          </cell>
          <cell r="RU567">
            <v>0</v>
          </cell>
          <cell r="RV567">
            <v>0</v>
          </cell>
        </row>
        <row r="568">
          <cell r="A568">
            <v>559</v>
          </cell>
          <cell r="B568">
            <v>45506</v>
          </cell>
          <cell r="C568" t="str">
            <v>HRB8025 AAI</v>
          </cell>
          <cell r="D568" t="str">
            <v>ARB80239</v>
          </cell>
          <cell r="F568" t="str">
            <v>米国</v>
          </cell>
          <cell r="G568" t="str">
            <v>AAI</v>
          </cell>
          <cell r="H568" t="str">
            <v>制御盤</v>
          </cell>
          <cell r="I568" t="str">
            <v>南陵</v>
          </cell>
          <cell r="J568" t="str">
            <v>KD</v>
          </cell>
          <cell r="K568">
            <v>45461</v>
          </cell>
          <cell r="L568">
            <v>1</v>
          </cell>
          <cell r="M568">
            <v>1</v>
          </cell>
          <cell r="N568">
            <v>45463</v>
          </cell>
          <cell r="O568">
            <v>1</v>
          </cell>
          <cell r="P568">
            <v>45468</v>
          </cell>
          <cell r="Q568">
            <v>1</v>
          </cell>
          <cell r="R568">
            <v>45469</v>
          </cell>
          <cell r="S568">
            <v>1</v>
          </cell>
          <cell r="T568">
            <v>45469</v>
          </cell>
          <cell r="U568">
            <v>45469</v>
          </cell>
          <cell r="V568">
            <v>45470</v>
          </cell>
          <cell r="W568">
            <v>45469</v>
          </cell>
          <cell r="X568">
            <v>1</v>
          </cell>
          <cell r="Y568">
            <v>45477</v>
          </cell>
          <cell r="AA568">
            <v>45476</v>
          </cell>
          <cell r="AB568">
            <v>45477</v>
          </cell>
          <cell r="AC568" t="str">
            <v>45468</v>
          </cell>
          <cell r="AD568" t="str">
            <v>4062206</v>
          </cell>
          <cell r="AE568" t="str">
            <v>4062203</v>
          </cell>
          <cell r="AF568" t="str">
            <v>4062182</v>
          </cell>
          <cell r="AG568" t="str">
            <v>4062184</v>
          </cell>
          <cell r="CP568">
            <v>45468</v>
          </cell>
          <cell r="CQ568">
            <v>4062206</v>
          </cell>
          <cell r="CX568">
            <v>45454</v>
          </cell>
          <cell r="CY568">
            <v>4062203</v>
          </cell>
          <cell r="DP568">
            <v>45419</v>
          </cell>
          <cell r="DQ568">
            <v>4062182</v>
          </cell>
          <cell r="EB568">
            <v>45419</v>
          </cell>
          <cell r="EC568">
            <v>4062184</v>
          </cell>
          <cell r="EF568">
            <v>45454</v>
          </cell>
          <cell r="EG568">
            <v>4062187</v>
          </cell>
          <cell r="EM568">
            <v>45449</v>
          </cell>
          <cell r="EX568">
            <v>45454</v>
          </cell>
          <cell r="EY568">
            <v>4062229</v>
          </cell>
          <cell r="HS568">
            <v>45461</v>
          </cell>
          <cell r="HV568" t="e">
            <v>#REF!</v>
          </cell>
          <cell r="HZ568" t="e">
            <v>#REF!</v>
          </cell>
          <cell r="ID568" t="e">
            <v>#REF!</v>
          </cell>
          <cell r="RC568">
            <v>45476</v>
          </cell>
          <cell r="RD568">
            <v>0</v>
          </cell>
          <cell r="RE568">
            <v>45468</v>
          </cell>
          <cell r="RF568">
            <v>45454</v>
          </cell>
          <cell r="RG568">
            <v>0</v>
          </cell>
          <cell r="RH568">
            <v>0</v>
          </cell>
          <cell r="RI568">
            <v>45419</v>
          </cell>
          <cell r="RJ568">
            <v>0</v>
          </cell>
          <cell r="RK568">
            <v>45468</v>
          </cell>
          <cell r="RL568" t="str">
            <v>4062206</v>
          </cell>
          <cell r="RM568">
            <v>45454</v>
          </cell>
          <cell r="RN568" t="str">
            <v>4062203</v>
          </cell>
          <cell r="RO568">
            <v>45419</v>
          </cell>
          <cell r="RP568" t="str">
            <v>4062182</v>
          </cell>
          <cell r="RQ568">
            <v>45419</v>
          </cell>
          <cell r="RR568" t="str">
            <v>4062184</v>
          </cell>
          <cell r="RS568">
            <v>45454</v>
          </cell>
          <cell r="RT568">
            <v>4062187</v>
          </cell>
          <cell r="RU568">
            <v>0</v>
          </cell>
          <cell r="RV568">
            <v>0</v>
          </cell>
        </row>
        <row r="569">
          <cell r="A569">
            <v>560</v>
          </cell>
          <cell r="B569">
            <v>45506</v>
          </cell>
          <cell r="C569" t="str">
            <v>HRB8025 AAI</v>
          </cell>
          <cell r="D569" t="str">
            <v>ARB80240</v>
          </cell>
          <cell r="F569" t="str">
            <v>米国</v>
          </cell>
          <cell r="G569" t="str">
            <v>AAI</v>
          </cell>
          <cell r="H569" t="str">
            <v>制御盤</v>
          </cell>
          <cell r="I569" t="str">
            <v>南陵</v>
          </cell>
          <cell r="J569" t="str">
            <v>KD</v>
          </cell>
          <cell r="K569">
            <v>45461</v>
          </cell>
          <cell r="L569">
            <v>1</v>
          </cell>
          <cell r="M569">
            <v>1</v>
          </cell>
          <cell r="N569">
            <v>45465</v>
          </cell>
          <cell r="O569">
            <v>1</v>
          </cell>
          <cell r="P569">
            <v>45469</v>
          </cell>
          <cell r="Q569">
            <v>1</v>
          </cell>
          <cell r="R569">
            <v>45470</v>
          </cell>
          <cell r="S569">
            <v>1</v>
          </cell>
          <cell r="T569">
            <v>45470</v>
          </cell>
          <cell r="U569">
            <v>45469</v>
          </cell>
          <cell r="V569">
            <v>45471</v>
          </cell>
          <cell r="W569">
            <v>45469</v>
          </cell>
          <cell r="X569">
            <v>1</v>
          </cell>
          <cell r="Y569">
            <v>45477</v>
          </cell>
          <cell r="AA569">
            <v>45476</v>
          </cell>
          <cell r="AB569">
            <v>45477</v>
          </cell>
          <cell r="AC569" t="str">
            <v>45468</v>
          </cell>
          <cell r="AD569" t="str">
            <v>4062206</v>
          </cell>
          <cell r="AE569" t="str">
            <v>4062203</v>
          </cell>
          <cell r="AF569" t="str">
            <v>4062182</v>
          </cell>
          <cell r="AG569" t="str">
            <v>4062184</v>
          </cell>
          <cell r="CP569">
            <v>45468</v>
          </cell>
          <cell r="CQ569">
            <v>4062206</v>
          </cell>
          <cell r="CX569">
            <v>45454</v>
          </cell>
          <cell r="CY569">
            <v>4062203</v>
          </cell>
          <cell r="DP569">
            <v>45419</v>
          </cell>
          <cell r="DQ569">
            <v>4062182</v>
          </cell>
          <cell r="EB569">
            <v>45419</v>
          </cell>
          <cell r="EC569">
            <v>4062184</v>
          </cell>
          <cell r="EF569">
            <v>45454</v>
          </cell>
          <cell r="EG569">
            <v>4062187</v>
          </cell>
          <cell r="EM569">
            <v>45456</v>
          </cell>
          <cell r="EX569">
            <v>45454</v>
          </cell>
          <cell r="EY569">
            <v>4062229</v>
          </cell>
          <cell r="HS569">
            <v>45461</v>
          </cell>
          <cell r="HV569" t="e">
            <v>#REF!</v>
          </cell>
          <cell r="HZ569" t="e">
            <v>#REF!</v>
          </cell>
          <cell r="ID569" t="e">
            <v>#REF!</v>
          </cell>
          <cell r="RC569">
            <v>45476</v>
          </cell>
          <cell r="RD569">
            <v>0</v>
          </cell>
          <cell r="RE569">
            <v>45468</v>
          </cell>
          <cell r="RF569">
            <v>45454</v>
          </cell>
          <cell r="RG569">
            <v>0</v>
          </cell>
          <cell r="RH569">
            <v>0</v>
          </cell>
          <cell r="RI569">
            <v>45419</v>
          </cell>
          <cell r="RJ569">
            <v>0</v>
          </cell>
          <cell r="RK569">
            <v>45468</v>
          </cell>
          <cell r="RL569" t="str">
            <v>4062206</v>
          </cell>
          <cell r="RM569">
            <v>45454</v>
          </cell>
          <cell r="RN569" t="str">
            <v>4062203</v>
          </cell>
          <cell r="RO569">
            <v>45419</v>
          </cell>
          <cell r="RP569" t="str">
            <v>4062182</v>
          </cell>
          <cell r="RQ569">
            <v>45419</v>
          </cell>
          <cell r="RR569" t="str">
            <v>4062184</v>
          </cell>
          <cell r="RS569">
            <v>45454</v>
          </cell>
          <cell r="RT569">
            <v>4062187</v>
          </cell>
          <cell r="RU569">
            <v>0</v>
          </cell>
          <cell r="RV569">
            <v>0</v>
          </cell>
        </row>
        <row r="570">
          <cell r="A570">
            <v>561</v>
          </cell>
          <cell r="B570">
            <v>45506</v>
          </cell>
          <cell r="C570" t="str">
            <v>HRB8025 AAI</v>
          </cell>
          <cell r="D570" t="str">
            <v>ARB80241</v>
          </cell>
          <cell r="F570" t="str">
            <v>米国</v>
          </cell>
          <cell r="G570" t="str">
            <v>AAI</v>
          </cell>
          <cell r="H570" t="str">
            <v>制御盤</v>
          </cell>
          <cell r="I570" t="str">
            <v>南陵</v>
          </cell>
          <cell r="J570" t="str">
            <v>KD</v>
          </cell>
          <cell r="K570">
            <v>45462</v>
          </cell>
          <cell r="L570">
            <v>1</v>
          </cell>
          <cell r="M570">
            <v>1</v>
          </cell>
          <cell r="N570">
            <v>45465</v>
          </cell>
          <cell r="O570">
            <v>1</v>
          </cell>
          <cell r="P570">
            <v>45469</v>
          </cell>
          <cell r="Q570">
            <v>1</v>
          </cell>
          <cell r="R570">
            <v>45470</v>
          </cell>
          <cell r="S570">
            <v>1</v>
          </cell>
          <cell r="T570">
            <v>45470</v>
          </cell>
          <cell r="U570">
            <v>45469</v>
          </cell>
          <cell r="V570">
            <v>45471</v>
          </cell>
          <cell r="W570">
            <v>45471</v>
          </cell>
          <cell r="X570">
            <v>1</v>
          </cell>
          <cell r="Y570">
            <v>45477</v>
          </cell>
          <cell r="AA570">
            <v>45476</v>
          </cell>
          <cell r="AB570">
            <v>45477</v>
          </cell>
          <cell r="AC570" t="str">
            <v>45468</v>
          </cell>
          <cell r="AD570" t="str">
            <v>4062206</v>
          </cell>
          <cell r="AE570" t="str">
            <v>4062203</v>
          </cell>
          <cell r="AF570" t="str">
            <v>4062182</v>
          </cell>
          <cell r="AG570" t="str">
            <v>4062184</v>
          </cell>
          <cell r="CP570">
            <v>45468</v>
          </cell>
          <cell r="CQ570">
            <v>4062206</v>
          </cell>
          <cell r="CX570">
            <v>45454</v>
          </cell>
          <cell r="CY570">
            <v>4062203</v>
          </cell>
          <cell r="DP570">
            <v>45419</v>
          </cell>
          <cell r="DQ570">
            <v>4062182</v>
          </cell>
          <cell r="EB570">
            <v>45419</v>
          </cell>
          <cell r="EC570">
            <v>4062184</v>
          </cell>
          <cell r="EF570">
            <v>45454</v>
          </cell>
          <cell r="EG570">
            <v>4062187</v>
          </cell>
          <cell r="EM570">
            <v>45456</v>
          </cell>
          <cell r="EX570">
            <v>45454</v>
          </cell>
          <cell r="EY570">
            <v>4062229</v>
          </cell>
          <cell r="HS570">
            <v>45462</v>
          </cell>
          <cell r="HV570" t="e">
            <v>#REF!</v>
          </cell>
          <cell r="HZ570" t="e">
            <v>#REF!</v>
          </cell>
          <cell r="ID570" t="e">
            <v>#REF!</v>
          </cell>
          <cell r="RC570">
            <v>45476</v>
          </cell>
          <cell r="RD570">
            <v>0</v>
          </cell>
          <cell r="RE570">
            <v>45468</v>
          </cell>
          <cell r="RF570">
            <v>45454</v>
          </cell>
          <cell r="RG570">
            <v>0</v>
          </cell>
          <cell r="RH570">
            <v>0</v>
          </cell>
          <cell r="RI570">
            <v>45419</v>
          </cell>
          <cell r="RJ570">
            <v>0</v>
          </cell>
          <cell r="RK570">
            <v>45468</v>
          </cell>
          <cell r="RL570" t="str">
            <v>4062206</v>
          </cell>
          <cell r="RM570">
            <v>45454</v>
          </cell>
          <cell r="RN570" t="str">
            <v>4062203</v>
          </cell>
          <cell r="RO570">
            <v>45419</v>
          </cell>
          <cell r="RP570" t="str">
            <v>4062182</v>
          </cell>
          <cell r="RQ570">
            <v>45419</v>
          </cell>
          <cell r="RR570" t="str">
            <v>4062184</v>
          </cell>
          <cell r="RS570">
            <v>45454</v>
          </cell>
          <cell r="RT570">
            <v>4062187</v>
          </cell>
          <cell r="RU570">
            <v>0</v>
          </cell>
          <cell r="RV570">
            <v>0</v>
          </cell>
        </row>
        <row r="571">
          <cell r="A571">
            <v>562</v>
          </cell>
          <cell r="B571">
            <v>45506</v>
          </cell>
          <cell r="C571" t="str">
            <v>HRB8025 AAI</v>
          </cell>
          <cell r="D571" t="str">
            <v>ARB80242</v>
          </cell>
          <cell r="F571" t="str">
            <v>米国</v>
          </cell>
          <cell r="G571" t="str">
            <v>AAI</v>
          </cell>
          <cell r="H571" t="str">
            <v>制御盤</v>
          </cell>
          <cell r="I571" t="str">
            <v>南陵</v>
          </cell>
          <cell r="J571" t="str">
            <v>KD</v>
          </cell>
          <cell r="K571">
            <v>45462</v>
          </cell>
          <cell r="L571">
            <v>1</v>
          </cell>
          <cell r="M571">
            <v>1</v>
          </cell>
          <cell r="N571">
            <v>45463</v>
          </cell>
          <cell r="O571">
            <v>1</v>
          </cell>
          <cell r="P571">
            <v>45469</v>
          </cell>
          <cell r="Q571">
            <v>1</v>
          </cell>
          <cell r="R571">
            <v>45470</v>
          </cell>
          <cell r="S571">
            <v>1</v>
          </cell>
          <cell r="T571">
            <v>45470</v>
          </cell>
          <cell r="U571">
            <v>45470</v>
          </cell>
          <cell r="V571">
            <v>45471</v>
          </cell>
          <cell r="W571">
            <v>45471</v>
          </cell>
          <cell r="X571">
            <v>1</v>
          </cell>
          <cell r="Y571">
            <v>45477</v>
          </cell>
          <cell r="AA571">
            <v>45476</v>
          </cell>
          <cell r="AB571">
            <v>45477</v>
          </cell>
          <cell r="AC571" t="str">
            <v>45468</v>
          </cell>
          <cell r="AD571" t="str">
            <v>4062206</v>
          </cell>
          <cell r="AE571" t="str">
            <v>4062203</v>
          </cell>
          <cell r="AF571" t="str">
            <v>4062182</v>
          </cell>
          <cell r="AG571" t="str">
            <v>4062184</v>
          </cell>
          <cell r="CP571">
            <v>45468</v>
          </cell>
          <cell r="CQ571">
            <v>4062206</v>
          </cell>
          <cell r="CX571">
            <v>45454</v>
          </cell>
          <cell r="CY571">
            <v>4062203</v>
          </cell>
          <cell r="DP571">
            <v>45419</v>
          </cell>
          <cell r="DQ571">
            <v>4062182</v>
          </cell>
          <cell r="EB571">
            <v>45419</v>
          </cell>
          <cell r="EC571">
            <v>4062184</v>
          </cell>
          <cell r="EF571">
            <v>45454</v>
          </cell>
          <cell r="EG571">
            <v>4062187</v>
          </cell>
          <cell r="EM571">
            <v>45456</v>
          </cell>
          <cell r="EX571">
            <v>45454</v>
          </cell>
          <cell r="EY571">
            <v>4062229</v>
          </cell>
          <cell r="HS571">
            <v>45462</v>
          </cell>
          <cell r="HV571" t="e">
            <v>#REF!</v>
          </cell>
          <cell r="HZ571" t="e">
            <v>#REF!</v>
          </cell>
          <cell r="ID571" t="e">
            <v>#REF!</v>
          </cell>
          <cell r="RC571">
            <v>45476</v>
          </cell>
          <cell r="RD571">
            <v>0</v>
          </cell>
          <cell r="RE571">
            <v>45468</v>
          </cell>
          <cell r="RF571">
            <v>45454</v>
          </cell>
          <cell r="RG571">
            <v>0</v>
          </cell>
          <cell r="RH571">
            <v>0</v>
          </cell>
          <cell r="RI571">
            <v>45419</v>
          </cell>
          <cell r="RJ571">
            <v>0</v>
          </cell>
          <cell r="RK571">
            <v>45468</v>
          </cell>
          <cell r="RL571" t="str">
            <v>4062206</v>
          </cell>
          <cell r="RM571">
            <v>45454</v>
          </cell>
          <cell r="RN571" t="str">
            <v>4062203</v>
          </cell>
          <cell r="RO571">
            <v>45419</v>
          </cell>
          <cell r="RP571" t="str">
            <v>4062182</v>
          </cell>
          <cell r="RQ571">
            <v>45419</v>
          </cell>
          <cell r="RR571" t="str">
            <v>4062184</v>
          </cell>
          <cell r="RS571">
            <v>45454</v>
          </cell>
          <cell r="RT571">
            <v>4062187</v>
          </cell>
          <cell r="RU571">
            <v>0</v>
          </cell>
          <cell r="RV571">
            <v>0</v>
          </cell>
        </row>
        <row r="572">
          <cell r="A572">
            <v>563</v>
          </cell>
          <cell r="B572">
            <v>45506</v>
          </cell>
          <cell r="C572" t="str">
            <v>HRB8025 AAI</v>
          </cell>
          <cell r="D572" t="str">
            <v>ARB80243</v>
          </cell>
          <cell r="F572" t="str">
            <v>米国</v>
          </cell>
          <cell r="G572" t="str">
            <v>AAI</v>
          </cell>
          <cell r="H572" t="str">
            <v>制御盤</v>
          </cell>
          <cell r="I572" t="str">
            <v>南陵</v>
          </cell>
          <cell r="J572" t="str">
            <v>KD</v>
          </cell>
          <cell r="K572">
            <v>45462</v>
          </cell>
          <cell r="L572">
            <v>1</v>
          </cell>
          <cell r="M572">
            <v>1</v>
          </cell>
          <cell r="N572">
            <v>45468</v>
          </cell>
          <cell r="O572">
            <v>1</v>
          </cell>
          <cell r="P572">
            <v>45470</v>
          </cell>
          <cell r="Q572">
            <v>1</v>
          </cell>
          <cell r="R572">
            <v>45471</v>
          </cell>
          <cell r="S572">
            <v>1</v>
          </cell>
          <cell r="T572">
            <v>45471</v>
          </cell>
          <cell r="U572">
            <v>45470</v>
          </cell>
          <cell r="V572">
            <v>45472</v>
          </cell>
          <cell r="W572">
            <v>45471</v>
          </cell>
          <cell r="X572">
            <v>1</v>
          </cell>
          <cell r="Y572">
            <v>45479</v>
          </cell>
          <cell r="AA572">
            <v>45476</v>
          </cell>
          <cell r="AB572">
            <v>45477</v>
          </cell>
          <cell r="AC572" t="str">
            <v>45468</v>
          </cell>
          <cell r="AD572" t="str">
            <v>4062206</v>
          </cell>
          <cell r="AE572" t="str">
            <v>4062203</v>
          </cell>
          <cell r="AF572" t="str">
            <v>4062182</v>
          </cell>
          <cell r="AG572" t="str">
            <v>4062211</v>
          </cell>
          <cell r="CP572">
            <v>45468</v>
          </cell>
          <cell r="CQ572">
            <v>4062206</v>
          </cell>
          <cell r="CX572">
            <v>45454</v>
          </cell>
          <cell r="CY572">
            <v>4062203</v>
          </cell>
          <cell r="DP572">
            <v>45419</v>
          </cell>
          <cell r="DQ572">
            <v>4062182</v>
          </cell>
          <cell r="EB572">
            <v>45468</v>
          </cell>
          <cell r="EC572">
            <v>4062211</v>
          </cell>
          <cell r="EF572">
            <v>45454</v>
          </cell>
          <cell r="EG572">
            <v>4062187</v>
          </cell>
          <cell r="EM572">
            <v>45456</v>
          </cell>
          <cell r="EX572">
            <v>45454</v>
          </cell>
          <cell r="EY572">
            <v>4062229</v>
          </cell>
          <cell r="HS572">
            <v>45462</v>
          </cell>
          <cell r="HV572" t="e">
            <v>#REF!</v>
          </cell>
          <cell r="HZ572" t="e">
            <v>#REF!</v>
          </cell>
          <cell r="ID572" t="e">
            <v>#REF!</v>
          </cell>
          <cell r="RC572">
            <v>45476</v>
          </cell>
          <cell r="RD572">
            <v>0</v>
          </cell>
          <cell r="RE572">
            <v>45468</v>
          </cell>
          <cell r="RF572">
            <v>45454</v>
          </cell>
          <cell r="RG572">
            <v>0</v>
          </cell>
          <cell r="RH572">
            <v>0</v>
          </cell>
          <cell r="RI572">
            <v>45419</v>
          </cell>
          <cell r="RJ572">
            <v>0</v>
          </cell>
          <cell r="RK572">
            <v>45468</v>
          </cell>
          <cell r="RL572" t="str">
            <v>4062206</v>
          </cell>
          <cell r="RM572">
            <v>45454</v>
          </cell>
          <cell r="RN572" t="str">
            <v>4062203</v>
          </cell>
          <cell r="RO572">
            <v>45419</v>
          </cell>
          <cell r="RP572" t="str">
            <v>4062182</v>
          </cell>
          <cell r="RQ572">
            <v>45468</v>
          </cell>
          <cell r="RR572" t="str">
            <v>4062211</v>
          </cell>
          <cell r="RS572">
            <v>45454</v>
          </cell>
          <cell r="RT572">
            <v>4062187</v>
          </cell>
          <cell r="RU572">
            <v>0</v>
          </cell>
          <cell r="RV572">
            <v>0</v>
          </cell>
        </row>
        <row r="573">
          <cell r="A573">
            <v>564</v>
          </cell>
          <cell r="B573">
            <v>45506</v>
          </cell>
          <cell r="C573" t="str">
            <v>HRB8025 AAI</v>
          </cell>
          <cell r="D573" t="str">
            <v>ARB80244</v>
          </cell>
          <cell r="F573" t="str">
            <v>米国</v>
          </cell>
          <cell r="G573" t="str">
            <v>AAI</v>
          </cell>
          <cell r="H573" t="str">
            <v>制御盤</v>
          </cell>
          <cell r="I573" t="str">
            <v>南陵</v>
          </cell>
          <cell r="J573" t="str">
            <v>KD</v>
          </cell>
          <cell r="K573">
            <v>45463</v>
          </cell>
          <cell r="L573">
            <v>1</v>
          </cell>
          <cell r="M573">
            <v>1</v>
          </cell>
          <cell r="N573">
            <v>45468</v>
          </cell>
          <cell r="O573">
            <v>1</v>
          </cell>
          <cell r="P573">
            <v>45470</v>
          </cell>
          <cell r="Q573">
            <v>1</v>
          </cell>
          <cell r="R573">
            <v>45471</v>
          </cell>
          <cell r="S573">
            <v>1</v>
          </cell>
          <cell r="T573">
            <v>45471</v>
          </cell>
          <cell r="U573">
            <v>45471</v>
          </cell>
          <cell r="V573">
            <v>45472</v>
          </cell>
          <cell r="W573">
            <v>45472</v>
          </cell>
          <cell r="X573">
            <v>1</v>
          </cell>
          <cell r="Y573">
            <v>45479</v>
          </cell>
          <cell r="AA573">
            <v>45476</v>
          </cell>
          <cell r="AB573">
            <v>45477</v>
          </cell>
          <cell r="AC573" t="str">
            <v>45468</v>
          </cell>
          <cell r="AD573" t="str">
            <v>4062206</v>
          </cell>
          <cell r="AE573" t="str">
            <v>4062203</v>
          </cell>
          <cell r="AF573" t="str">
            <v>4062182</v>
          </cell>
          <cell r="AG573" t="str">
            <v>4062211</v>
          </cell>
          <cell r="CP573">
            <v>45468</v>
          </cell>
          <cell r="CQ573">
            <v>4062206</v>
          </cell>
          <cell r="CX573">
            <v>45454</v>
          </cell>
          <cell r="CY573">
            <v>4062203</v>
          </cell>
          <cell r="DP573">
            <v>45419</v>
          </cell>
          <cell r="DQ573">
            <v>4062182</v>
          </cell>
          <cell r="EB573">
            <v>45468</v>
          </cell>
          <cell r="EC573">
            <v>4062211</v>
          </cell>
          <cell r="EF573">
            <v>45454</v>
          </cell>
          <cell r="EG573">
            <v>4062187</v>
          </cell>
          <cell r="EM573">
            <v>45456</v>
          </cell>
          <cell r="EX573">
            <v>45454</v>
          </cell>
          <cell r="EY573">
            <v>4062229</v>
          </cell>
          <cell r="HS573">
            <v>45463</v>
          </cell>
          <cell r="HV573" t="e">
            <v>#REF!</v>
          </cell>
          <cell r="HZ573" t="e">
            <v>#REF!</v>
          </cell>
          <cell r="ID573" t="e">
            <v>#REF!</v>
          </cell>
          <cell r="RC573">
            <v>45476</v>
          </cell>
          <cell r="RD573">
            <v>0</v>
          </cell>
          <cell r="RE573">
            <v>45468</v>
          </cell>
          <cell r="RF573">
            <v>45454</v>
          </cell>
          <cell r="RG573">
            <v>0</v>
          </cell>
          <cell r="RH573">
            <v>0</v>
          </cell>
          <cell r="RI573">
            <v>45419</v>
          </cell>
          <cell r="RJ573">
            <v>0</v>
          </cell>
          <cell r="RK573">
            <v>45468</v>
          </cell>
          <cell r="RL573" t="str">
            <v>4062206</v>
          </cell>
          <cell r="RM573">
            <v>45454</v>
          </cell>
          <cell r="RN573" t="str">
            <v>4062203</v>
          </cell>
          <cell r="RO573">
            <v>45419</v>
          </cell>
          <cell r="RP573" t="str">
            <v>4062182</v>
          </cell>
          <cell r="RQ573">
            <v>45468</v>
          </cell>
          <cell r="RR573" t="str">
            <v>4062211</v>
          </cell>
          <cell r="RS573">
            <v>45454</v>
          </cell>
          <cell r="RT573">
            <v>4062187</v>
          </cell>
          <cell r="RU573">
            <v>0</v>
          </cell>
          <cell r="RV573">
            <v>0</v>
          </cell>
        </row>
        <row r="574">
          <cell r="A574">
            <v>565</v>
          </cell>
          <cell r="B574">
            <v>45506</v>
          </cell>
          <cell r="C574" t="str">
            <v>HRB8025 AAI</v>
          </cell>
          <cell r="D574" t="str">
            <v>ARB80245</v>
          </cell>
          <cell r="F574" t="str">
            <v>米国</v>
          </cell>
          <cell r="G574" t="str">
            <v>AAI</v>
          </cell>
          <cell r="H574" t="str">
            <v>制御盤</v>
          </cell>
          <cell r="I574" t="str">
            <v>南陵</v>
          </cell>
          <cell r="J574" t="str">
            <v>KD</v>
          </cell>
          <cell r="K574">
            <v>45463</v>
          </cell>
          <cell r="L574">
            <v>1</v>
          </cell>
          <cell r="M574">
            <v>1</v>
          </cell>
          <cell r="N574">
            <v>45468</v>
          </cell>
          <cell r="O574">
            <v>1</v>
          </cell>
          <cell r="P574">
            <v>45470</v>
          </cell>
          <cell r="Q574">
            <v>1</v>
          </cell>
          <cell r="R574">
            <v>45471</v>
          </cell>
          <cell r="S574">
            <v>1</v>
          </cell>
          <cell r="T574">
            <v>45471</v>
          </cell>
          <cell r="U574">
            <v>45471</v>
          </cell>
          <cell r="V574">
            <v>45475</v>
          </cell>
          <cell r="W574">
            <v>45472</v>
          </cell>
          <cell r="X574">
            <v>1</v>
          </cell>
          <cell r="Y574">
            <v>45479</v>
          </cell>
          <cell r="AA574">
            <v>45476</v>
          </cell>
          <cell r="AB574">
            <v>45477</v>
          </cell>
          <cell r="AC574" t="str">
            <v>45468</v>
          </cell>
          <cell r="AD574" t="str">
            <v>4062206</v>
          </cell>
          <cell r="AE574" t="str">
            <v>4062203</v>
          </cell>
          <cell r="AF574" t="str">
            <v>4062182</v>
          </cell>
          <cell r="AG574" t="str">
            <v>4062211</v>
          </cell>
          <cell r="CP574">
            <v>45468</v>
          </cell>
          <cell r="CQ574">
            <v>4062206</v>
          </cell>
          <cell r="CX574">
            <v>45454</v>
          </cell>
          <cell r="CY574">
            <v>4062203</v>
          </cell>
          <cell r="DP574">
            <v>45419</v>
          </cell>
          <cell r="DQ574">
            <v>4062182</v>
          </cell>
          <cell r="EB574">
            <v>45468</v>
          </cell>
          <cell r="EC574">
            <v>4062211</v>
          </cell>
          <cell r="EF574">
            <v>45454</v>
          </cell>
          <cell r="EG574">
            <v>4062187</v>
          </cell>
          <cell r="EM574">
            <v>45456</v>
          </cell>
          <cell r="EX574">
            <v>45454</v>
          </cell>
          <cell r="EY574">
            <v>4062229</v>
          </cell>
          <cell r="HS574">
            <v>45463</v>
          </cell>
          <cell r="HV574" t="e">
            <v>#REF!</v>
          </cell>
          <cell r="HZ574" t="e">
            <v>#REF!</v>
          </cell>
          <cell r="ID574" t="e">
            <v>#REF!</v>
          </cell>
          <cell r="RC574">
            <v>45476</v>
          </cell>
          <cell r="RD574">
            <v>0</v>
          </cell>
          <cell r="RE574">
            <v>45468</v>
          </cell>
          <cell r="RF574">
            <v>45454</v>
          </cell>
          <cell r="RG574">
            <v>0</v>
          </cell>
          <cell r="RH574">
            <v>0</v>
          </cell>
          <cell r="RI574">
            <v>45419</v>
          </cell>
          <cell r="RJ574">
            <v>0</v>
          </cell>
          <cell r="RK574">
            <v>45468</v>
          </cell>
          <cell r="RL574" t="str">
            <v>4062206</v>
          </cell>
          <cell r="RM574">
            <v>45454</v>
          </cell>
          <cell r="RN574" t="str">
            <v>4062203</v>
          </cell>
          <cell r="RO574">
            <v>45419</v>
          </cell>
          <cell r="RP574" t="str">
            <v>4062182</v>
          </cell>
          <cell r="RQ574">
            <v>45468</v>
          </cell>
          <cell r="RR574" t="str">
            <v>4062211</v>
          </cell>
          <cell r="RS574">
            <v>45454</v>
          </cell>
          <cell r="RT574">
            <v>4062187</v>
          </cell>
          <cell r="RU574">
            <v>0</v>
          </cell>
          <cell r="RV574">
            <v>0</v>
          </cell>
        </row>
        <row r="575">
          <cell r="A575">
            <v>566</v>
          </cell>
          <cell r="B575">
            <v>45506</v>
          </cell>
          <cell r="C575" t="str">
            <v>HRB8025 AAI</v>
          </cell>
          <cell r="D575" t="str">
            <v>ARB80246</v>
          </cell>
          <cell r="F575" t="str">
            <v>米国</v>
          </cell>
          <cell r="G575" t="str">
            <v>AAI</v>
          </cell>
          <cell r="H575" t="str">
            <v>制御盤</v>
          </cell>
          <cell r="I575" t="str">
            <v>南陵</v>
          </cell>
          <cell r="J575" t="str">
            <v>KD</v>
          </cell>
          <cell r="K575">
            <v>45463</v>
          </cell>
          <cell r="L575">
            <v>1</v>
          </cell>
          <cell r="M575">
            <v>1</v>
          </cell>
          <cell r="N575">
            <v>45469</v>
          </cell>
          <cell r="O575">
            <v>1</v>
          </cell>
          <cell r="P575">
            <v>45471</v>
          </cell>
          <cell r="Q575">
            <v>1</v>
          </cell>
          <cell r="R575">
            <v>45472</v>
          </cell>
          <cell r="S575">
            <v>1</v>
          </cell>
          <cell r="T575">
            <v>45472</v>
          </cell>
          <cell r="U575">
            <v>45472</v>
          </cell>
          <cell r="V575">
            <v>45475</v>
          </cell>
          <cell r="W575">
            <v>45472</v>
          </cell>
          <cell r="X575">
            <v>1</v>
          </cell>
          <cell r="Y575">
            <v>45479</v>
          </cell>
          <cell r="AA575">
            <v>45476</v>
          </cell>
          <cell r="AB575">
            <v>45477</v>
          </cell>
          <cell r="AC575" t="str">
            <v>45468</v>
          </cell>
          <cell r="AD575" t="str">
            <v>4062206</v>
          </cell>
          <cell r="AE575" t="str">
            <v>4062203</v>
          </cell>
          <cell r="AF575" t="str">
            <v>4062182</v>
          </cell>
          <cell r="AG575" t="str">
            <v>4062211</v>
          </cell>
          <cell r="CP575">
            <v>45468</v>
          </cell>
          <cell r="CQ575">
            <v>4062206</v>
          </cell>
          <cell r="CX575">
            <v>45454</v>
          </cell>
          <cell r="CY575">
            <v>4062203</v>
          </cell>
          <cell r="DP575">
            <v>45419</v>
          </cell>
          <cell r="DQ575">
            <v>4062182</v>
          </cell>
          <cell r="EB575">
            <v>45468</v>
          </cell>
          <cell r="EC575">
            <v>4062211</v>
          </cell>
          <cell r="EF575">
            <v>45454</v>
          </cell>
          <cell r="EG575">
            <v>4062188</v>
          </cell>
          <cell r="EM575">
            <v>45456</v>
          </cell>
          <cell r="EX575">
            <v>45454</v>
          </cell>
          <cell r="EY575">
            <v>4062229</v>
          </cell>
          <cell r="HS575">
            <v>45463</v>
          </cell>
          <cell r="HV575" t="e">
            <v>#REF!</v>
          </cell>
          <cell r="HZ575" t="e">
            <v>#REF!</v>
          </cell>
          <cell r="ID575" t="e">
            <v>#REF!</v>
          </cell>
          <cell r="RC575">
            <v>45476</v>
          </cell>
          <cell r="RD575">
            <v>0</v>
          </cell>
          <cell r="RE575">
            <v>45468</v>
          </cell>
          <cell r="RF575">
            <v>45454</v>
          </cell>
          <cell r="RG575">
            <v>0</v>
          </cell>
          <cell r="RH575">
            <v>0</v>
          </cell>
          <cell r="RI575">
            <v>45419</v>
          </cell>
          <cell r="RJ575">
            <v>0</v>
          </cell>
          <cell r="RK575">
            <v>45468</v>
          </cell>
          <cell r="RL575" t="str">
            <v>4062206</v>
          </cell>
          <cell r="RM575">
            <v>45454</v>
          </cell>
          <cell r="RN575" t="str">
            <v>4062203</v>
          </cell>
          <cell r="RO575">
            <v>45419</v>
          </cell>
          <cell r="RP575" t="str">
            <v>4062182</v>
          </cell>
          <cell r="RQ575">
            <v>45468</v>
          </cell>
          <cell r="RR575" t="str">
            <v>4062211</v>
          </cell>
          <cell r="RS575">
            <v>45454</v>
          </cell>
          <cell r="RT575">
            <v>4062188</v>
          </cell>
          <cell r="RU575">
            <v>0</v>
          </cell>
          <cell r="RV575">
            <v>0</v>
          </cell>
        </row>
        <row r="576">
          <cell r="A576">
            <v>567</v>
          </cell>
          <cell r="B576">
            <v>45474</v>
          </cell>
          <cell r="C576" t="str">
            <v>HRB1003.EXP</v>
          </cell>
          <cell r="D576">
            <v>10035278</v>
          </cell>
          <cell r="F576" t="str">
            <v>タイ</v>
          </cell>
          <cell r="G576" t="str">
            <v>Ａｍａｄａ　Ａｓｉａ　Ｐａｃｉｆｉｃ　Ｃ</v>
          </cell>
          <cell r="H576" t="str">
            <v>制御盤</v>
          </cell>
          <cell r="I576" t="str">
            <v>南陵</v>
          </cell>
          <cell r="J576" t="str">
            <v>土岐</v>
          </cell>
          <cell r="K576">
            <v>45465</v>
          </cell>
          <cell r="L576">
            <v>1</v>
          </cell>
          <cell r="M576">
            <v>1</v>
          </cell>
          <cell r="N576">
            <v>45469</v>
          </cell>
          <cell r="O576">
            <v>1</v>
          </cell>
          <cell r="P576">
            <v>45471</v>
          </cell>
          <cell r="Q576">
            <v>1</v>
          </cell>
          <cell r="R576">
            <v>45475</v>
          </cell>
          <cell r="S576">
            <v>1</v>
          </cell>
          <cell r="T576">
            <v>45475</v>
          </cell>
          <cell r="U576">
            <v>45472</v>
          </cell>
          <cell r="V576">
            <v>45476</v>
          </cell>
          <cell r="W576">
            <v>45475</v>
          </cell>
          <cell r="X576">
            <v>1</v>
          </cell>
          <cell r="Y576">
            <v>45478</v>
          </cell>
          <cell r="AA576">
            <v>45478</v>
          </cell>
          <cell r="AB576">
            <v>45479</v>
          </cell>
          <cell r="AC576" t="str">
            <v>45468</v>
          </cell>
          <cell r="AD576" t="str">
            <v>4062206</v>
          </cell>
          <cell r="AE576" t="str">
            <v>4062203</v>
          </cell>
          <cell r="AF576" t="str">
            <v>4062182</v>
          </cell>
          <cell r="AG576" t="str">
            <v>4062211</v>
          </cell>
          <cell r="CP576">
            <v>45468</v>
          </cell>
          <cell r="CQ576">
            <v>4062206</v>
          </cell>
          <cell r="CX576">
            <v>45454</v>
          </cell>
          <cell r="CY576">
            <v>4062203</v>
          </cell>
          <cell r="DP576">
            <v>45419</v>
          </cell>
          <cell r="DQ576">
            <v>4062182</v>
          </cell>
          <cell r="EB576">
            <v>45468</v>
          </cell>
          <cell r="EC576">
            <v>4062211</v>
          </cell>
          <cell r="EF576">
            <v>45454</v>
          </cell>
          <cell r="EG576">
            <v>4062187</v>
          </cell>
          <cell r="EM576">
            <v>45456</v>
          </cell>
          <cell r="EZ576">
            <v>45454</v>
          </cell>
          <cell r="FA576">
            <v>4062228</v>
          </cell>
          <cell r="HS576">
            <v>45465</v>
          </cell>
          <cell r="HT576">
            <v>1</v>
          </cell>
          <cell r="HV576">
            <v>28</v>
          </cell>
          <cell r="HZ576">
            <v>4</v>
          </cell>
          <cell r="ID576">
            <v>-3</v>
          </cell>
          <cell r="RC576">
            <v>45478</v>
          </cell>
          <cell r="RD576">
            <v>0</v>
          </cell>
          <cell r="RE576">
            <v>45468</v>
          </cell>
          <cell r="RF576">
            <v>45454</v>
          </cell>
          <cell r="RG576">
            <v>0</v>
          </cell>
          <cell r="RH576">
            <v>0</v>
          </cell>
          <cell r="RI576">
            <v>45419</v>
          </cell>
          <cell r="RJ576">
            <v>0</v>
          </cell>
          <cell r="RK576">
            <v>45468</v>
          </cell>
          <cell r="RL576" t="str">
            <v>4062206</v>
          </cell>
          <cell r="RM576">
            <v>45454</v>
          </cell>
          <cell r="RN576" t="str">
            <v>4062203</v>
          </cell>
          <cell r="RO576">
            <v>45419</v>
          </cell>
          <cell r="RP576" t="str">
            <v>4062182</v>
          </cell>
          <cell r="RQ576">
            <v>45468</v>
          </cell>
          <cell r="RR576" t="str">
            <v>4062211</v>
          </cell>
          <cell r="RS576">
            <v>45454</v>
          </cell>
          <cell r="RT576">
            <v>4062187</v>
          </cell>
          <cell r="RU576">
            <v>0</v>
          </cell>
          <cell r="RV576">
            <v>0</v>
          </cell>
        </row>
        <row r="577">
          <cell r="A577">
            <v>568</v>
          </cell>
          <cell r="B577">
            <v>45474</v>
          </cell>
          <cell r="C577" t="str">
            <v>HRB1003.EXP</v>
          </cell>
          <cell r="D577">
            <v>10035279</v>
          </cell>
          <cell r="F577" t="str">
            <v>タイ</v>
          </cell>
          <cell r="G577" t="str">
            <v>Ａｍａｄａ　Ａｓｉａ　Ｐａｃｉｆｉｃ　Ｃ</v>
          </cell>
          <cell r="H577" t="str">
            <v>制御盤</v>
          </cell>
          <cell r="I577" t="str">
            <v>南陵</v>
          </cell>
          <cell r="J577" t="str">
            <v>土岐</v>
          </cell>
          <cell r="K577">
            <v>45468</v>
          </cell>
          <cell r="L577">
            <v>1</v>
          </cell>
          <cell r="M577">
            <v>1</v>
          </cell>
          <cell r="N577">
            <v>45470</v>
          </cell>
          <cell r="O577">
            <v>1</v>
          </cell>
          <cell r="P577">
            <v>45472</v>
          </cell>
          <cell r="Q577">
            <v>1</v>
          </cell>
          <cell r="R577">
            <v>45475</v>
          </cell>
          <cell r="S577">
            <v>1</v>
          </cell>
          <cell r="T577">
            <v>45475</v>
          </cell>
          <cell r="U577">
            <v>45472</v>
          </cell>
          <cell r="V577">
            <v>45476</v>
          </cell>
          <cell r="W577">
            <v>45475</v>
          </cell>
          <cell r="X577">
            <v>1</v>
          </cell>
          <cell r="Y577">
            <v>45478</v>
          </cell>
          <cell r="AA577">
            <v>45478</v>
          </cell>
          <cell r="AB577">
            <v>45479</v>
          </cell>
          <cell r="AC577" t="str">
            <v>45468</v>
          </cell>
          <cell r="AD577" t="str">
            <v>4062206</v>
          </cell>
          <cell r="AE577" t="str">
            <v>4062203</v>
          </cell>
          <cell r="AF577" t="str">
            <v>4062182</v>
          </cell>
          <cell r="AG577" t="str">
            <v>4062211</v>
          </cell>
          <cell r="CP577">
            <v>45468</v>
          </cell>
          <cell r="CQ577">
            <v>4062206</v>
          </cell>
          <cell r="CX577">
            <v>45454</v>
          </cell>
          <cell r="CY577">
            <v>4062203</v>
          </cell>
          <cell r="DP577">
            <v>45419</v>
          </cell>
          <cell r="DQ577">
            <v>4062182</v>
          </cell>
          <cell r="EB577">
            <v>45468</v>
          </cell>
          <cell r="EC577">
            <v>4062211</v>
          </cell>
          <cell r="EF577">
            <v>45454</v>
          </cell>
          <cell r="EG577">
            <v>4062187</v>
          </cell>
          <cell r="EM577">
            <v>45456</v>
          </cell>
          <cell r="EZ577">
            <v>45454</v>
          </cell>
          <cell r="FA577">
            <v>4062228</v>
          </cell>
          <cell r="HS577">
            <v>45468</v>
          </cell>
          <cell r="HT577">
            <v>1</v>
          </cell>
          <cell r="HV577">
            <v>27</v>
          </cell>
          <cell r="HZ577">
            <v>4</v>
          </cell>
          <cell r="ID577">
            <v>-3</v>
          </cell>
          <cell r="RC577">
            <v>45478</v>
          </cell>
          <cell r="RD577">
            <v>0</v>
          </cell>
          <cell r="RE577">
            <v>45468</v>
          </cell>
          <cell r="RF577">
            <v>45454</v>
          </cell>
          <cell r="RG577">
            <v>0</v>
          </cell>
          <cell r="RH577">
            <v>0</v>
          </cell>
          <cell r="RI577">
            <v>45419</v>
          </cell>
          <cell r="RJ577">
            <v>0</v>
          </cell>
          <cell r="RK577">
            <v>45468</v>
          </cell>
          <cell r="RL577" t="str">
            <v>4062206</v>
          </cell>
          <cell r="RM577">
            <v>45454</v>
          </cell>
          <cell r="RN577" t="str">
            <v>4062203</v>
          </cell>
          <cell r="RO577">
            <v>45419</v>
          </cell>
          <cell r="RP577" t="str">
            <v>4062182</v>
          </cell>
          <cell r="RQ577">
            <v>45468</v>
          </cell>
          <cell r="RR577" t="str">
            <v>4062211</v>
          </cell>
          <cell r="RS577">
            <v>45454</v>
          </cell>
          <cell r="RT577">
            <v>4062187</v>
          </cell>
          <cell r="RU577">
            <v>0</v>
          </cell>
          <cell r="RV577">
            <v>0</v>
          </cell>
        </row>
        <row r="578">
          <cell r="A578">
            <v>569</v>
          </cell>
          <cell r="B578">
            <v>45474</v>
          </cell>
          <cell r="C578" t="str">
            <v>HRB1303</v>
          </cell>
          <cell r="D578" t="str">
            <v>13035550</v>
          </cell>
          <cell r="F578" t="str">
            <v>日本</v>
          </cell>
          <cell r="G578" t="str">
            <v>（有）岸自動車鈑金塗装</v>
          </cell>
          <cell r="H578" t="str">
            <v>制御盤</v>
          </cell>
          <cell r="I578" t="str">
            <v>南陵</v>
          </cell>
          <cell r="J578" t="str">
            <v>土岐</v>
          </cell>
          <cell r="K578">
            <v>45468</v>
          </cell>
          <cell r="L578">
            <v>1</v>
          </cell>
          <cell r="M578">
            <v>1</v>
          </cell>
          <cell r="N578">
            <v>45470</v>
          </cell>
          <cell r="O578">
            <v>1</v>
          </cell>
          <cell r="P578">
            <v>45472</v>
          </cell>
          <cell r="Q578">
            <v>1</v>
          </cell>
          <cell r="R578">
            <v>45475</v>
          </cell>
          <cell r="S578">
            <v>1</v>
          </cell>
          <cell r="T578">
            <v>45475</v>
          </cell>
          <cell r="U578">
            <v>45472</v>
          </cell>
          <cell r="V578">
            <v>45476</v>
          </cell>
          <cell r="W578">
            <v>45475</v>
          </cell>
          <cell r="X578">
            <v>1</v>
          </cell>
          <cell r="Y578">
            <v>45479</v>
          </cell>
          <cell r="AA578">
            <v>45478</v>
          </cell>
          <cell r="AB578">
            <v>45479</v>
          </cell>
          <cell r="AC578" t="str">
            <v>45370</v>
          </cell>
          <cell r="AD578" t="str">
            <v>4062143</v>
          </cell>
          <cell r="AE578" t="str">
            <v>4062203</v>
          </cell>
          <cell r="AF578" t="str">
            <v>4062147</v>
          </cell>
          <cell r="AG578" t="str">
            <v>4062164</v>
          </cell>
          <cell r="CH578">
            <v>45370</v>
          </cell>
          <cell r="CI578">
            <v>4062143</v>
          </cell>
          <cell r="CX578">
            <v>45454</v>
          </cell>
          <cell r="CY578">
            <v>4062203</v>
          </cell>
          <cell r="DH578">
            <v>45370</v>
          </cell>
          <cell r="DI578">
            <v>4062147</v>
          </cell>
          <cell r="DV578">
            <v>45391</v>
          </cell>
          <cell r="DW578">
            <v>4062164</v>
          </cell>
          <cell r="EF578">
            <v>45461</v>
          </cell>
          <cell r="EG578">
            <v>4062188</v>
          </cell>
          <cell r="EM578">
            <v>45456</v>
          </cell>
          <cell r="EN578">
            <v>45440</v>
          </cell>
          <cell r="EO578">
            <v>4062222</v>
          </cell>
          <cell r="EZ578">
            <v>45454</v>
          </cell>
          <cell r="FA578">
            <v>4062228</v>
          </cell>
          <cell r="HS578">
            <v>45468</v>
          </cell>
          <cell r="HT578">
            <v>1</v>
          </cell>
          <cell r="HV578" t="e">
            <v>#REF!</v>
          </cell>
          <cell r="HZ578" t="e">
            <v>#REF!</v>
          </cell>
          <cell r="ID578" t="e">
            <v>#REF!</v>
          </cell>
          <cell r="RC578">
            <v>45478</v>
          </cell>
          <cell r="RD578">
            <v>45370</v>
          </cell>
          <cell r="RE578">
            <v>0</v>
          </cell>
          <cell r="RF578">
            <v>45454</v>
          </cell>
          <cell r="RG578">
            <v>0</v>
          </cell>
          <cell r="RH578">
            <v>45370</v>
          </cell>
          <cell r="RI578">
            <v>0</v>
          </cell>
          <cell r="RJ578">
            <v>0</v>
          </cell>
          <cell r="RK578">
            <v>45370</v>
          </cell>
          <cell r="RL578" t="str">
            <v>4062143</v>
          </cell>
          <cell r="RM578">
            <v>45454</v>
          </cell>
          <cell r="RN578" t="str">
            <v>4062203</v>
          </cell>
          <cell r="RO578">
            <v>45370</v>
          </cell>
          <cell r="RP578" t="str">
            <v>4062147</v>
          </cell>
          <cell r="RQ578">
            <v>45391</v>
          </cell>
          <cell r="RR578" t="str">
            <v>4062164</v>
          </cell>
          <cell r="RS578">
            <v>45461</v>
          </cell>
          <cell r="RT578">
            <v>4062188</v>
          </cell>
          <cell r="RU578">
            <v>0</v>
          </cell>
          <cell r="RV578">
            <v>0</v>
          </cell>
        </row>
        <row r="579">
          <cell r="A579">
            <v>570</v>
          </cell>
          <cell r="B579">
            <v>45474</v>
          </cell>
          <cell r="C579" t="str">
            <v>HRB1303</v>
          </cell>
          <cell r="D579" t="str">
            <v>13035516</v>
          </cell>
          <cell r="F579" t="str">
            <v>日本</v>
          </cell>
          <cell r="G579" t="str">
            <v>（有）丸忠設備工業</v>
          </cell>
          <cell r="H579" t="str">
            <v>制御盤</v>
          </cell>
          <cell r="I579" t="str">
            <v>南陵</v>
          </cell>
          <cell r="J579" t="str">
            <v>土岐</v>
          </cell>
          <cell r="K579">
            <v>45468</v>
          </cell>
          <cell r="L579">
            <v>1</v>
          </cell>
          <cell r="M579">
            <v>1</v>
          </cell>
          <cell r="N579">
            <v>45470</v>
          </cell>
          <cell r="O579">
            <v>1</v>
          </cell>
          <cell r="P579">
            <v>45475</v>
          </cell>
          <cell r="Q579">
            <v>1</v>
          </cell>
          <cell r="R579">
            <v>45476</v>
          </cell>
          <cell r="S579">
            <v>1</v>
          </cell>
          <cell r="T579">
            <v>45476</v>
          </cell>
          <cell r="U579">
            <v>45475</v>
          </cell>
          <cell r="V579">
            <v>45477</v>
          </cell>
          <cell r="W579">
            <v>45475</v>
          </cell>
          <cell r="X579">
            <v>1</v>
          </cell>
          <cell r="Y579">
            <v>45479</v>
          </cell>
          <cell r="AA579">
            <v>45478</v>
          </cell>
          <cell r="AB579">
            <v>45479</v>
          </cell>
          <cell r="AC579" t="str">
            <v>45454</v>
          </cell>
          <cell r="AD579" t="str">
            <v>4062202</v>
          </cell>
          <cell r="AE579" t="str">
            <v>4062203</v>
          </cell>
          <cell r="AF579" t="str">
            <v>4062147</v>
          </cell>
          <cell r="AG579" t="str">
            <v>4062164</v>
          </cell>
          <cell r="CH579">
            <v>45454</v>
          </cell>
          <cell r="CI579">
            <v>4062202</v>
          </cell>
          <cell r="CX579">
            <v>45454</v>
          </cell>
          <cell r="CY579">
            <v>4062203</v>
          </cell>
          <cell r="DH579">
            <v>45370</v>
          </cell>
          <cell r="DI579">
            <v>4062147</v>
          </cell>
          <cell r="DV579">
            <v>45391</v>
          </cell>
          <cell r="DW579">
            <v>4062164</v>
          </cell>
          <cell r="EF579">
            <v>45461</v>
          </cell>
          <cell r="EG579">
            <v>4062188</v>
          </cell>
          <cell r="EM579">
            <v>45456</v>
          </cell>
          <cell r="EN579">
            <v>45440</v>
          </cell>
          <cell r="EO579">
            <v>4062222</v>
          </cell>
          <cell r="EX579">
            <v>45454</v>
          </cell>
          <cell r="EY579">
            <v>4062229</v>
          </cell>
          <cell r="HS579">
            <v>45468</v>
          </cell>
          <cell r="HT579">
            <v>1</v>
          </cell>
          <cell r="HV579" t="e">
            <v>#REF!</v>
          </cell>
          <cell r="HZ579" t="e">
            <v>#REF!</v>
          </cell>
          <cell r="ID579" t="e">
            <v>#REF!</v>
          </cell>
          <cell r="RC579">
            <v>45478</v>
          </cell>
          <cell r="RD579">
            <v>45454</v>
          </cell>
          <cell r="RE579">
            <v>0</v>
          </cell>
          <cell r="RF579">
            <v>45454</v>
          </cell>
          <cell r="RG579">
            <v>0</v>
          </cell>
          <cell r="RH579">
            <v>45370</v>
          </cell>
          <cell r="RI579">
            <v>0</v>
          </cell>
          <cell r="RJ579">
            <v>0</v>
          </cell>
          <cell r="RK579">
            <v>45454</v>
          </cell>
          <cell r="RL579" t="str">
            <v>4062202</v>
          </cell>
          <cell r="RM579">
            <v>45454</v>
          </cell>
          <cell r="RN579" t="str">
            <v>4062203</v>
          </cell>
          <cell r="RO579">
            <v>45370</v>
          </cell>
          <cell r="RP579" t="str">
            <v>4062147</v>
          </cell>
          <cell r="RQ579">
            <v>45391</v>
          </cell>
          <cell r="RR579" t="str">
            <v>4062164</v>
          </cell>
          <cell r="RS579">
            <v>45461</v>
          </cell>
          <cell r="RT579">
            <v>4062188</v>
          </cell>
          <cell r="RU579">
            <v>0</v>
          </cell>
          <cell r="RV579">
            <v>0</v>
          </cell>
        </row>
        <row r="580">
          <cell r="A580">
            <v>571</v>
          </cell>
          <cell r="B580">
            <v>45474</v>
          </cell>
          <cell r="C580" t="str">
            <v>HRB1003.EXP</v>
          </cell>
          <cell r="D580" t="str">
            <v>10035281</v>
          </cell>
          <cell r="F580" t="str">
            <v>タイ</v>
          </cell>
          <cell r="G580" t="str">
            <v>Ａｍａｄａ　Ａｓｉａ　Ｐａｃｉｆｉｃ　Ｃ</v>
          </cell>
          <cell r="H580" t="str">
            <v>制御盤</v>
          </cell>
          <cell r="I580" t="str">
            <v>南陵</v>
          </cell>
          <cell r="J580" t="str">
            <v>土岐</v>
          </cell>
          <cell r="K580">
            <v>45469</v>
          </cell>
          <cell r="L580">
            <v>1</v>
          </cell>
          <cell r="M580">
            <v>1</v>
          </cell>
          <cell r="N580">
            <v>45471</v>
          </cell>
          <cell r="O580">
            <v>1</v>
          </cell>
          <cell r="P580">
            <v>45475</v>
          </cell>
          <cell r="Q580">
            <v>1</v>
          </cell>
          <cell r="R580">
            <v>45476</v>
          </cell>
          <cell r="S580">
            <v>1</v>
          </cell>
          <cell r="T580">
            <v>45476</v>
          </cell>
          <cell r="U580">
            <v>45475</v>
          </cell>
          <cell r="V580">
            <v>45477</v>
          </cell>
          <cell r="W580">
            <v>45477</v>
          </cell>
          <cell r="X580">
            <v>1</v>
          </cell>
          <cell r="Y580">
            <v>45478</v>
          </cell>
          <cell r="AA580">
            <v>45478</v>
          </cell>
          <cell r="AB580">
            <v>45479</v>
          </cell>
          <cell r="AC580" t="str">
            <v>45468</v>
          </cell>
          <cell r="AD580" t="str">
            <v>4062206</v>
          </cell>
          <cell r="AE580" t="str">
            <v>4062203</v>
          </cell>
          <cell r="AF580" t="str">
            <v>4062182</v>
          </cell>
          <cell r="AG580" t="str">
            <v>4062211</v>
          </cell>
          <cell r="CP580">
            <v>45468</v>
          </cell>
          <cell r="CQ580">
            <v>4062206</v>
          </cell>
          <cell r="CX580">
            <v>45454</v>
          </cell>
          <cell r="CY580">
            <v>4062203</v>
          </cell>
          <cell r="DP580">
            <v>45419</v>
          </cell>
          <cell r="DQ580">
            <v>4062182</v>
          </cell>
          <cell r="EB580">
            <v>45468</v>
          </cell>
          <cell r="EC580">
            <v>4062211</v>
          </cell>
          <cell r="EF580">
            <v>45461</v>
          </cell>
          <cell r="EG580">
            <v>4062188</v>
          </cell>
          <cell r="EM580">
            <v>45456</v>
          </cell>
          <cell r="EZ580">
            <v>45454</v>
          </cell>
          <cell r="FA580">
            <v>4062228</v>
          </cell>
          <cell r="HS580">
            <v>45469</v>
          </cell>
          <cell r="HT580">
            <v>1</v>
          </cell>
          <cell r="HV580" t="e">
            <v>#REF!</v>
          </cell>
          <cell r="HZ580" t="e">
            <v>#REF!</v>
          </cell>
          <cell r="ID580" t="e">
            <v>#REF!</v>
          </cell>
          <cell r="RC580">
            <v>45478</v>
          </cell>
          <cell r="RD580">
            <v>0</v>
          </cell>
          <cell r="RE580">
            <v>45468</v>
          </cell>
          <cell r="RF580">
            <v>45454</v>
          </cell>
          <cell r="RG580">
            <v>0</v>
          </cell>
          <cell r="RH580">
            <v>0</v>
          </cell>
          <cell r="RI580">
            <v>45419</v>
          </cell>
          <cell r="RJ580">
            <v>0</v>
          </cell>
          <cell r="RK580">
            <v>45468</v>
          </cell>
          <cell r="RL580" t="str">
            <v>4062206</v>
          </cell>
          <cell r="RM580">
            <v>45454</v>
          </cell>
          <cell r="RN580" t="str">
            <v>4062203</v>
          </cell>
          <cell r="RO580">
            <v>45419</v>
          </cell>
          <cell r="RP580" t="str">
            <v>4062182</v>
          </cell>
          <cell r="RQ580">
            <v>45468</v>
          </cell>
          <cell r="RR580" t="str">
            <v>4062211</v>
          </cell>
          <cell r="RS580">
            <v>45461</v>
          </cell>
          <cell r="RT580">
            <v>4062188</v>
          </cell>
          <cell r="RU580">
            <v>0</v>
          </cell>
          <cell r="RV580">
            <v>0</v>
          </cell>
        </row>
        <row r="581">
          <cell r="A581">
            <v>572</v>
          </cell>
          <cell r="B581">
            <v>45474</v>
          </cell>
          <cell r="C581" t="str">
            <v>HRB1003.EXP</v>
          </cell>
          <cell r="D581" t="str">
            <v>10035280</v>
          </cell>
          <cell r="F581" t="str">
            <v>タイ</v>
          </cell>
          <cell r="G581" t="str">
            <v>Ａｍａｄａ　Ａｓｉａ　Ｐａｃｉｆｉｃ　Ｃ</v>
          </cell>
          <cell r="H581" t="str">
            <v>制御盤</v>
          </cell>
          <cell r="I581" t="str">
            <v>南陵</v>
          </cell>
          <cell r="J581" t="str">
            <v>土岐</v>
          </cell>
          <cell r="K581">
            <v>45469</v>
          </cell>
          <cell r="L581">
            <v>1</v>
          </cell>
          <cell r="M581">
            <v>1</v>
          </cell>
          <cell r="N581">
            <v>45471</v>
          </cell>
          <cell r="O581">
            <v>1</v>
          </cell>
          <cell r="P581">
            <v>45475</v>
          </cell>
          <cell r="Q581">
            <v>1</v>
          </cell>
          <cell r="R581">
            <v>45476</v>
          </cell>
          <cell r="S581">
            <v>1</v>
          </cell>
          <cell r="T581">
            <v>45476</v>
          </cell>
          <cell r="U581">
            <v>45475</v>
          </cell>
          <cell r="V581">
            <v>45477</v>
          </cell>
          <cell r="W581">
            <v>45477</v>
          </cell>
          <cell r="X581">
            <v>1</v>
          </cell>
          <cell r="Y581">
            <v>45478</v>
          </cell>
          <cell r="AA581">
            <v>45478</v>
          </cell>
          <cell r="AB581">
            <v>45479</v>
          </cell>
          <cell r="AC581" t="str">
            <v>45468</v>
          </cell>
          <cell r="AD581" t="str">
            <v>4062206</v>
          </cell>
          <cell r="AE581" t="str">
            <v>4062203</v>
          </cell>
          <cell r="AF581" t="str">
            <v>4062182</v>
          </cell>
          <cell r="AG581" t="str">
            <v>4062211</v>
          </cell>
          <cell r="CP581">
            <v>45468</v>
          </cell>
          <cell r="CQ581">
            <v>4062206</v>
          </cell>
          <cell r="CX581">
            <v>45454</v>
          </cell>
          <cell r="CY581">
            <v>4062203</v>
          </cell>
          <cell r="DP581">
            <v>45419</v>
          </cell>
          <cell r="DQ581">
            <v>4062182</v>
          </cell>
          <cell r="EB581">
            <v>45468</v>
          </cell>
          <cell r="EC581">
            <v>4062211</v>
          </cell>
          <cell r="EF581">
            <v>45461</v>
          </cell>
          <cell r="EG581">
            <v>4062188</v>
          </cell>
          <cell r="EM581">
            <v>45456</v>
          </cell>
          <cell r="EZ581">
            <v>45454</v>
          </cell>
          <cell r="FA581">
            <v>4062228</v>
          </cell>
          <cell r="HS581">
            <v>45469</v>
          </cell>
          <cell r="HT581">
            <v>1</v>
          </cell>
          <cell r="HV581">
            <v>26</v>
          </cell>
          <cell r="HZ581">
            <v>4</v>
          </cell>
          <cell r="ID581">
            <v>-3</v>
          </cell>
          <cell r="RC581">
            <v>45478</v>
          </cell>
          <cell r="RD581">
            <v>0</v>
          </cell>
          <cell r="RE581">
            <v>45468</v>
          </cell>
          <cell r="RF581">
            <v>45454</v>
          </cell>
          <cell r="RG581">
            <v>0</v>
          </cell>
          <cell r="RH581">
            <v>0</v>
          </cell>
          <cell r="RI581">
            <v>45419</v>
          </cell>
          <cell r="RJ581">
            <v>0</v>
          </cell>
          <cell r="RK581">
            <v>45468</v>
          </cell>
          <cell r="RL581" t="str">
            <v>4062206</v>
          </cell>
          <cell r="RM581">
            <v>45454</v>
          </cell>
          <cell r="RN581" t="str">
            <v>4062203</v>
          </cell>
          <cell r="RO581">
            <v>45419</v>
          </cell>
          <cell r="RP581" t="str">
            <v>4062182</v>
          </cell>
          <cell r="RQ581">
            <v>45468</v>
          </cell>
          <cell r="RR581" t="str">
            <v>4062211</v>
          </cell>
          <cell r="RS581">
            <v>45461</v>
          </cell>
          <cell r="RT581">
            <v>4062188</v>
          </cell>
          <cell r="RU581">
            <v>0</v>
          </cell>
          <cell r="RV581">
            <v>0</v>
          </cell>
        </row>
        <row r="582">
          <cell r="A582">
            <v>573</v>
          </cell>
          <cell r="B582">
            <v>45474</v>
          </cell>
          <cell r="C582" t="str">
            <v>HRB1303</v>
          </cell>
          <cell r="D582" t="str">
            <v>13035515</v>
          </cell>
          <cell r="F582" t="str">
            <v>日本</v>
          </cell>
          <cell r="G582" t="str">
            <v>鶴盛工業（株）</v>
          </cell>
          <cell r="H582" t="str">
            <v>制御盤</v>
          </cell>
          <cell r="I582" t="str">
            <v>南陵</v>
          </cell>
          <cell r="J582" t="str">
            <v>土岐</v>
          </cell>
          <cell r="K582">
            <v>45469</v>
          </cell>
          <cell r="L582">
            <v>1</v>
          </cell>
          <cell r="M582">
            <v>1</v>
          </cell>
          <cell r="N582">
            <v>45471</v>
          </cell>
          <cell r="O582">
            <v>1</v>
          </cell>
          <cell r="P582">
            <v>45476</v>
          </cell>
          <cell r="Q582">
            <v>1</v>
          </cell>
          <cell r="R582">
            <v>45477</v>
          </cell>
          <cell r="S582">
            <v>1</v>
          </cell>
          <cell r="T582">
            <v>45477</v>
          </cell>
          <cell r="U582">
            <v>45475</v>
          </cell>
          <cell r="V582">
            <v>45478</v>
          </cell>
          <cell r="W582">
            <v>45478</v>
          </cell>
          <cell r="X582">
            <v>1</v>
          </cell>
          <cell r="Y582">
            <v>45483</v>
          </cell>
          <cell r="AA582">
            <v>45482</v>
          </cell>
          <cell r="AB582">
            <v>45483</v>
          </cell>
          <cell r="AC582" t="str">
            <v>45323</v>
          </cell>
          <cell r="AD582" t="str">
            <v>4062088</v>
          </cell>
          <cell r="AE582" t="str">
            <v>4062203</v>
          </cell>
          <cell r="AF582" t="str">
            <v>4062147</v>
          </cell>
          <cell r="AG582" t="str">
            <v>4062126</v>
          </cell>
          <cell r="CH582">
            <v>45323</v>
          </cell>
          <cell r="CI582">
            <v>4062088</v>
          </cell>
          <cell r="CX582">
            <v>45454</v>
          </cell>
          <cell r="CY582">
            <v>4062203</v>
          </cell>
          <cell r="DH582">
            <v>45370</v>
          </cell>
          <cell r="DI582">
            <v>4062147</v>
          </cell>
          <cell r="DV582">
            <v>45356</v>
          </cell>
          <cell r="DW582">
            <v>4062126</v>
          </cell>
          <cell r="EF582">
            <v>45461</v>
          </cell>
          <cell r="EG582">
            <v>4062188</v>
          </cell>
          <cell r="EM582">
            <v>45456</v>
          </cell>
          <cell r="EZ582">
            <v>45454</v>
          </cell>
          <cell r="FA582">
            <v>4062228</v>
          </cell>
          <cell r="FP582" t="str">
            <v>●</v>
          </cell>
          <cell r="GE582">
            <v>45323</v>
          </cell>
          <cell r="GF582">
            <v>4062110</v>
          </cell>
          <cell r="HS582">
            <v>45469</v>
          </cell>
          <cell r="HT582">
            <v>1</v>
          </cell>
          <cell r="HV582" t="e">
            <v>#REF!</v>
          </cell>
          <cell r="HZ582" t="e">
            <v>#REF!</v>
          </cell>
          <cell r="ID582" t="e">
            <v>#REF!</v>
          </cell>
          <cell r="RC582">
            <v>45482</v>
          </cell>
          <cell r="RD582">
            <v>45323</v>
          </cell>
          <cell r="RE582">
            <v>0</v>
          </cell>
          <cell r="RF582">
            <v>45454</v>
          </cell>
          <cell r="RG582">
            <v>0</v>
          </cell>
          <cell r="RH582">
            <v>45370</v>
          </cell>
          <cell r="RI582">
            <v>0</v>
          </cell>
          <cell r="RJ582">
            <v>0</v>
          </cell>
          <cell r="RK582">
            <v>45323</v>
          </cell>
          <cell r="RL582" t="str">
            <v>4062088</v>
          </cell>
          <cell r="RM582">
            <v>45454</v>
          </cell>
          <cell r="RN582" t="str">
            <v>4062203</v>
          </cell>
          <cell r="RO582">
            <v>45370</v>
          </cell>
          <cell r="RP582" t="str">
            <v>4062147</v>
          </cell>
          <cell r="RQ582">
            <v>45356</v>
          </cell>
          <cell r="RR582" t="str">
            <v>4062126</v>
          </cell>
          <cell r="RS582">
            <v>45461</v>
          </cell>
          <cell r="RT582">
            <v>4062188</v>
          </cell>
          <cell r="RU582">
            <v>0</v>
          </cell>
          <cell r="RV582">
            <v>0</v>
          </cell>
        </row>
        <row r="583">
          <cell r="A583">
            <v>574</v>
          </cell>
          <cell r="B583">
            <v>45474</v>
          </cell>
          <cell r="C583" t="str">
            <v>HRB1303</v>
          </cell>
          <cell r="D583" t="str">
            <v>13035514</v>
          </cell>
          <cell r="F583" t="str">
            <v>日本</v>
          </cell>
          <cell r="G583" t="str">
            <v>鶴盛工業（株）</v>
          </cell>
          <cell r="H583" t="str">
            <v>制御盤</v>
          </cell>
          <cell r="I583" t="str">
            <v>南陵</v>
          </cell>
          <cell r="J583" t="str">
            <v>土岐</v>
          </cell>
          <cell r="K583">
            <v>45470</v>
          </cell>
          <cell r="L583">
            <v>1</v>
          </cell>
          <cell r="M583">
            <v>1</v>
          </cell>
          <cell r="N583">
            <v>45472</v>
          </cell>
          <cell r="O583">
            <v>1</v>
          </cell>
          <cell r="P583">
            <v>45476</v>
          </cell>
          <cell r="Q583">
            <v>1</v>
          </cell>
          <cell r="R583">
            <v>45477</v>
          </cell>
          <cell r="S583">
            <v>1</v>
          </cell>
          <cell r="T583">
            <v>45477</v>
          </cell>
          <cell r="U583">
            <v>45477</v>
          </cell>
          <cell r="V583">
            <v>45478</v>
          </cell>
          <cell r="W583">
            <v>45479</v>
          </cell>
          <cell r="X583">
            <v>1</v>
          </cell>
          <cell r="Y583">
            <v>45483</v>
          </cell>
          <cell r="AA583">
            <v>45482</v>
          </cell>
          <cell r="AB583">
            <v>45483</v>
          </cell>
          <cell r="AC583" t="str">
            <v>45370</v>
          </cell>
          <cell r="AD583" t="str">
            <v>4062143</v>
          </cell>
          <cell r="AE583" t="str">
            <v>4062203</v>
          </cell>
          <cell r="AF583" t="str">
            <v>4062147</v>
          </cell>
          <cell r="AG583" t="str">
            <v>4062164</v>
          </cell>
          <cell r="CH583">
            <v>45370</v>
          </cell>
          <cell r="CI583">
            <v>4062143</v>
          </cell>
          <cell r="CX583">
            <v>45454</v>
          </cell>
          <cell r="CY583">
            <v>4062203</v>
          </cell>
          <cell r="DH583">
            <v>45370</v>
          </cell>
          <cell r="DI583">
            <v>4062147</v>
          </cell>
          <cell r="DV583">
            <v>45391</v>
          </cell>
          <cell r="DW583">
            <v>4062164</v>
          </cell>
          <cell r="EF583">
            <v>45461</v>
          </cell>
          <cell r="EG583">
            <v>4062188</v>
          </cell>
          <cell r="EM583">
            <v>45456</v>
          </cell>
          <cell r="EZ583">
            <v>45454</v>
          </cell>
          <cell r="FA583">
            <v>4062228</v>
          </cell>
          <cell r="FP583" t="str">
            <v>●</v>
          </cell>
          <cell r="GE583">
            <v>45323</v>
          </cell>
          <cell r="GF583">
            <v>4062110</v>
          </cell>
          <cell r="HS583">
            <v>45470</v>
          </cell>
          <cell r="HT583">
            <v>1</v>
          </cell>
          <cell r="HV583" t="e">
            <v>#REF!</v>
          </cell>
          <cell r="HZ583" t="e">
            <v>#REF!</v>
          </cell>
          <cell r="ID583" t="e">
            <v>#REF!</v>
          </cell>
          <cell r="RC583">
            <v>45482</v>
          </cell>
          <cell r="RD583">
            <v>45370</v>
          </cell>
          <cell r="RE583">
            <v>0</v>
          </cell>
          <cell r="RF583">
            <v>45454</v>
          </cell>
          <cell r="RG583">
            <v>0</v>
          </cell>
          <cell r="RH583">
            <v>45370</v>
          </cell>
          <cell r="RI583">
            <v>0</v>
          </cell>
          <cell r="RJ583">
            <v>0</v>
          </cell>
          <cell r="RK583">
            <v>45370</v>
          </cell>
          <cell r="RL583" t="str">
            <v>4062143</v>
          </cell>
          <cell r="RM583">
            <v>45454</v>
          </cell>
          <cell r="RN583" t="str">
            <v>4062203</v>
          </cell>
          <cell r="RO583">
            <v>45370</v>
          </cell>
          <cell r="RP583" t="str">
            <v>4062147</v>
          </cell>
          <cell r="RQ583">
            <v>45391</v>
          </cell>
          <cell r="RR583" t="str">
            <v>4062164</v>
          </cell>
          <cell r="RS583">
            <v>45461</v>
          </cell>
          <cell r="RT583">
            <v>4062188</v>
          </cell>
          <cell r="RU583">
            <v>0</v>
          </cell>
          <cell r="RV583">
            <v>0</v>
          </cell>
        </row>
        <row r="584">
          <cell r="A584">
            <v>575</v>
          </cell>
          <cell r="B584">
            <v>45474</v>
          </cell>
          <cell r="C584" t="str">
            <v>HRB1303</v>
          </cell>
          <cell r="D584" t="str">
            <v>13035513</v>
          </cell>
          <cell r="F584" t="str">
            <v>日本</v>
          </cell>
          <cell r="G584" t="str">
            <v>（株）アマダベンディングＳ部</v>
          </cell>
          <cell r="H584" t="str">
            <v>制御盤</v>
          </cell>
          <cell r="I584" t="str">
            <v>南陵</v>
          </cell>
          <cell r="J584" t="str">
            <v>土岐</v>
          </cell>
          <cell r="K584">
            <v>45470</v>
          </cell>
          <cell r="L584">
            <v>1</v>
          </cell>
          <cell r="M584">
            <v>1</v>
          </cell>
          <cell r="N584">
            <v>45472</v>
          </cell>
          <cell r="O584">
            <v>1</v>
          </cell>
          <cell r="P584">
            <v>45476</v>
          </cell>
          <cell r="Q584">
            <v>1</v>
          </cell>
          <cell r="R584">
            <v>45477</v>
          </cell>
          <cell r="S584">
            <v>1</v>
          </cell>
          <cell r="T584">
            <v>45477</v>
          </cell>
          <cell r="U584">
            <v>45477</v>
          </cell>
          <cell r="V584">
            <v>45478</v>
          </cell>
          <cell r="W584">
            <v>45477</v>
          </cell>
          <cell r="X584">
            <v>1</v>
          </cell>
          <cell r="Y584">
            <v>45484</v>
          </cell>
          <cell r="AA584">
            <v>45482</v>
          </cell>
          <cell r="AB584">
            <v>45483</v>
          </cell>
          <cell r="AC584" t="str">
            <v>45370</v>
          </cell>
          <cell r="AD584" t="str">
            <v>4062143</v>
          </cell>
          <cell r="AE584" t="str">
            <v>4062203</v>
          </cell>
          <cell r="AF584" t="str">
            <v>4062147</v>
          </cell>
          <cell r="AG584" t="str">
            <v>4062164</v>
          </cell>
          <cell r="CH584">
            <v>45370</v>
          </cell>
          <cell r="CI584">
            <v>4062143</v>
          </cell>
          <cell r="CX584">
            <v>45454</v>
          </cell>
          <cell r="CY584">
            <v>4062203</v>
          </cell>
          <cell r="DH584">
            <v>45370</v>
          </cell>
          <cell r="DI584">
            <v>4062147</v>
          </cell>
          <cell r="DV584">
            <v>45391</v>
          </cell>
          <cell r="DW584">
            <v>4062164</v>
          </cell>
          <cell r="EF584">
            <v>45461</v>
          </cell>
          <cell r="EG584">
            <v>4062188</v>
          </cell>
          <cell r="EM584">
            <v>45461</v>
          </cell>
          <cell r="ET584">
            <v>45426</v>
          </cell>
          <cell r="EU584">
            <v>4062194</v>
          </cell>
          <cell r="EX584">
            <v>45454</v>
          </cell>
          <cell r="EY584">
            <v>4062229</v>
          </cell>
          <cell r="HS584">
            <v>45470</v>
          </cell>
          <cell r="HT584">
            <v>1</v>
          </cell>
          <cell r="HV584" t="e">
            <v>#REF!</v>
          </cell>
          <cell r="HZ584" t="e">
            <v>#REF!</v>
          </cell>
          <cell r="ID584" t="e">
            <v>#REF!</v>
          </cell>
          <cell r="RC584">
            <v>45482</v>
          </cell>
          <cell r="RD584">
            <v>45370</v>
          </cell>
          <cell r="RE584">
            <v>0</v>
          </cell>
          <cell r="RF584">
            <v>45454</v>
          </cell>
          <cell r="RG584">
            <v>0</v>
          </cell>
          <cell r="RH584">
            <v>45370</v>
          </cell>
          <cell r="RI584">
            <v>0</v>
          </cell>
          <cell r="RJ584">
            <v>0</v>
          </cell>
          <cell r="RK584">
            <v>45370</v>
          </cell>
          <cell r="RL584" t="str">
            <v>4062143</v>
          </cell>
          <cell r="RM584">
            <v>45454</v>
          </cell>
          <cell r="RN584" t="str">
            <v>4062203</v>
          </cell>
          <cell r="RO584">
            <v>45370</v>
          </cell>
          <cell r="RP584" t="str">
            <v>4062147</v>
          </cell>
          <cell r="RQ584">
            <v>45391</v>
          </cell>
          <cell r="RR584" t="str">
            <v>4062164</v>
          </cell>
          <cell r="RS584">
            <v>45461</v>
          </cell>
          <cell r="RT584">
            <v>4062188</v>
          </cell>
          <cell r="RU584">
            <v>0</v>
          </cell>
          <cell r="RV584">
            <v>0</v>
          </cell>
        </row>
        <row r="585">
          <cell r="A585">
            <v>576</v>
          </cell>
          <cell r="B585">
            <v>45474</v>
          </cell>
          <cell r="C585" t="str">
            <v>HRB8025</v>
          </cell>
          <cell r="D585" t="str">
            <v>80255379</v>
          </cell>
          <cell r="F585" t="str">
            <v>日本</v>
          </cell>
          <cell r="G585" t="str">
            <v>（株）アマダベンディングＳ部</v>
          </cell>
          <cell r="H585" t="str">
            <v>制御盤</v>
          </cell>
          <cell r="I585" t="str">
            <v>南陵</v>
          </cell>
          <cell r="J585" t="str">
            <v>土岐</v>
          </cell>
          <cell r="K585">
            <v>45470</v>
          </cell>
          <cell r="L585">
            <v>1</v>
          </cell>
          <cell r="M585">
            <v>1</v>
          </cell>
          <cell r="N585">
            <v>45475</v>
          </cell>
          <cell r="O585">
            <v>1</v>
          </cell>
          <cell r="P585">
            <v>45477</v>
          </cell>
          <cell r="Q585">
            <v>1</v>
          </cell>
          <cell r="R585">
            <v>45478</v>
          </cell>
          <cell r="S585">
            <v>1</v>
          </cell>
          <cell r="T585">
            <v>45478</v>
          </cell>
          <cell r="U585">
            <v>45477</v>
          </cell>
          <cell r="V585">
            <v>45479</v>
          </cell>
          <cell r="W585">
            <v>45478</v>
          </cell>
          <cell r="X585">
            <v>1</v>
          </cell>
          <cell r="Y585">
            <v>45484</v>
          </cell>
          <cell r="AA585">
            <v>45482</v>
          </cell>
          <cell r="AB585">
            <v>45483</v>
          </cell>
          <cell r="AC585" t="str">
            <v>45356</v>
          </cell>
          <cell r="AD585" t="str">
            <v>4062124</v>
          </cell>
          <cell r="AE585" t="str">
            <v>4062203</v>
          </cell>
          <cell r="AF585" t="str">
            <v>4062125</v>
          </cell>
          <cell r="AG585" t="str">
            <v>4062164</v>
          </cell>
          <cell r="CF585">
            <v>45356</v>
          </cell>
          <cell r="CG585">
            <v>4062124</v>
          </cell>
          <cell r="CX585">
            <v>45454</v>
          </cell>
          <cell r="CY585">
            <v>4062203</v>
          </cell>
          <cell r="DF585">
            <v>45356</v>
          </cell>
          <cell r="DG585">
            <v>4062125</v>
          </cell>
          <cell r="DV585">
            <v>45391</v>
          </cell>
          <cell r="DW585">
            <v>4062164</v>
          </cell>
          <cell r="EF585">
            <v>45461</v>
          </cell>
          <cell r="EG585">
            <v>4062188</v>
          </cell>
          <cell r="EM585">
            <v>45461</v>
          </cell>
          <cell r="EX585">
            <v>45454</v>
          </cell>
          <cell r="EY585">
            <v>4062229</v>
          </cell>
          <cell r="HS585">
            <v>45470</v>
          </cell>
          <cell r="HT585">
            <v>1</v>
          </cell>
          <cell r="HV585" t="e">
            <v>#REF!</v>
          </cell>
          <cell r="HZ585" t="e">
            <v>#REF!</v>
          </cell>
          <cell r="ID585" t="e">
            <v>#REF!</v>
          </cell>
          <cell r="RC585">
            <v>45482</v>
          </cell>
          <cell r="RD585">
            <v>45356</v>
          </cell>
          <cell r="RE585">
            <v>0</v>
          </cell>
          <cell r="RF585">
            <v>45454</v>
          </cell>
          <cell r="RG585">
            <v>0</v>
          </cell>
          <cell r="RH585">
            <v>45356</v>
          </cell>
          <cell r="RI585">
            <v>0</v>
          </cell>
          <cell r="RJ585">
            <v>0</v>
          </cell>
          <cell r="RK585">
            <v>45356</v>
          </cell>
          <cell r="RL585" t="str">
            <v>4062124</v>
          </cell>
          <cell r="RM585">
            <v>45454</v>
          </cell>
          <cell r="RN585" t="str">
            <v>4062203</v>
          </cell>
          <cell r="RO585">
            <v>45356</v>
          </cell>
          <cell r="RP585" t="str">
            <v>4062125</v>
          </cell>
          <cell r="RQ585">
            <v>45391</v>
          </cell>
          <cell r="RR585" t="str">
            <v>4062164</v>
          </cell>
          <cell r="RS585">
            <v>45461</v>
          </cell>
          <cell r="RT585">
            <v>4062188</v>
          </cell>
          <cell r="RU585">
            <v>0</v>
          </cell>
          <cell r="RV585">
            <v>0</v>
          </cell>
        </row>
        <row r="586">
          <cell r="A586">
            <v>577</v>
          </cell>
          <cell r="B586">
            <v>45474</v>
          </cell>
          <cell r="C586" t="str">
            <v>HRB8025</v>
          </cell>
          <cell r="D586" t="str">
            <v>80255391</v>
          </cell>
          <cell r="F586" t="str">
            <v>日本</v>
          </cell>
          <cell r="G586" t="str">
            <v>（株）アマダベンディングＳ部</v>
          </cell>
          <cell r="H586" t="str">
            <v>制御盤</v>
          </cell>
          <cell r="I586" t="str">
            <v>南陵</v>
          </cell>
          <cell r="J586" t="str">
            <v>土岐</v>
          </cell>
          <cell r="K586">
            <v>45471</v>
          </cell>
          <cell r="L586">
            <v>1</v>
          </cell>
          <cell r="M586">
            <v>1</v>
          </cell>
          <cell r="N586">
            <v>45475</v>
          </cell>
          <cell r="O586">
            <v>1</v>
          </cell>
          <cell r="P586">
            <v>45477</v>
          </cell>
          <cell r="Q586">
            <v>1</v>
          </cell>
          <cell r="R586">
            <v>45478</v>
          </cell>
          <cell r="S586">
            <v>1</v>
          </cell>
          <cell r="T586">
            <v>45478</v>
          </cell>
          <cell r="U586">
            <v>45477</v>
          </cell>
          <cell r="V586">
            <v>45479</v>
          </cell>
          <cell r="W586">
            <v>45478</v>
          </cell>
          <cell r="X586">
            <v>1</v>
          </cell>
          <cell r="Y586">
            <v>45486</v>
          </cell>
          <cell r="AA586">
            <v>45482</v>
          </cell>
          <cell r="AB586">
            <v>45483</v>
          </cell>
          <cell r="AC586" t="str">
            <v>45356</v>
          </cell>
          <cell r="AD586" t="str">
            <v>4062124</v>
          </cell>
          <cell r="AE586" t="str">
            <v>4062203</v>
          </cell>
          <cell r="AF586" t="str">
            <v>4062125</v>
          </cell>
          <cell r="AG586" t="str">
            <v>4062164</v>
          </cell>
          <cell r="CF586">
            <v>45356</v>
          </cell>
          <cell r="CG586">
            <v>4062124</v>
          </cell>
          <cell r="CX586">
            <v>45454</v>
          </cell>
          <cell r="CY586">
            <v>4062203</v>
          </cell>
          <cell r="DF586">
            <v>45356</v>
          </cell>
          <cell r="DG586">
            <v>4062125</v>
          </cell>
          <cell r="DV586">
            <v>45391</v>
          </cell>
          <cell r="DW586">
            <v>4062164</v>
          </cell>
          <cell r="EF586">
            <v>45461</v>
          </cell>
          <cell r="EG586">
            <v>4062188</v>
          </cell>
          <cell r="EM586">
            <v>45461</v>
          </cell>
          <cell r="EX586">
            <v>45454</v>
          </cell>
          <cell r="EY586">
            <v>4062229</v>
          </cell>
          <cell r="HS586">
            <v>45471</v>
          </cell>
          <cell r="HT586">
            <v>1</v>
          </cell>
          <cell r="HV586" t="e">
            <v>#REF!</v>
          </cell>
          <cell r="HZ586" t="e">
            <v>#REF!</v>
          </cell>
          <cell r="ID586" t="e">
            <v>#REF!</v>
          </cell>
          <cell r="RC586">
            <v>45482</v>
          </cell>
          <cell r="RD586">
            <v>45356</v>
          </cell>
          <cell r="RE586">
            <v>0</v>
          </cell>
          <cell r="RF586">
            <v>45454</v>
          </cell>
          <cell r="RG586">
            <v>0</v>
          </cell>
          <cell r="RH586">
            <v>45356</v>
          </cell>
          <cell r="RI586">
            <v>0</v>
          </cell>
          <cell r="RJ586">
            <v>0</v>
          </cell>
          <cell r="RK586">
            <v>45356</v>
          </cell>
          <cell r="RL586" t="str">
            <v>4062124</v>
          </cell>
          <cell r="RM586">
            <v>45454</v>
          </cell>
          <cell r="RN586" t="str">
            <v>4062203</v>
          </cell>
          <cell r="RO586">
            <v>45356</v>
          </cell>
          <cell r="RP586" t="str">
            <v>4062125</v>
          </cell>
          <cell r="RQ586">
            <v>45391</v>
          </cell>
          <cell r="RR586" t="str">
            <v>4062164</v>
          </cell>
          <cell r="RS586">
            <v>45461</v>
          </cell>
          <cell r="RT586">
            <v>4062188</v>
          </cell>
          <cell r="RU586">
            <v>0</v>
          </cell>
          <cell r="RV586">
            <v>0</v>
          </cell>
        </row>
        <row r="587">
          <cell r="A587">
            <v>578</v>
          </cell>
          <cell r="B587">
            <v>45474</v>
          </cell>
          <cell r="C587" t="str">
            <v>HRB8025</v>
          </cell>
          <cell r="D587" t="str">
            <v>80255380</v>
          </cell>
          <cell r="F587" t="str">
            <v>日本</v>
          </cell>
          <cell r="G587" t="str">
            <v>（株）アマダベンディングＳ部</v>
          </cell>
          <cell r="H587" t="str">
            <v>制御盤</v>
          </cell>
          <cell r="I587" t="str">
            <v>南陵</v>
          </cell>
          <cell r="J587" t="str">
            <v>土岐</v>
          </cell>
          <cell r="K587">
            <v>45472</v>
          </cell>
          <cell r="L587">
            <v>1</v>
          </cell>
          <cell r="M587">
            <v>1</v>
          </cell>
          <cell r="N587">
            <v>45475</v>
          </cell>
          <cell r="O587">
            <v>1</v>
          </cell>
          <cell r="P587">
            <v>45477</v>
          </cell>
          <cell r="Q587">
            <v>1</v>
          </cell>
          <cell r="R587">
            <v>45478</v>
          </cell>
          <cell r="S587">
            <v>1</v>
          </cell>
          <cell r="T587">
            <v>45478</v>
          </cell>
          <cell r="U587">
            <v>45477</v>
          </cell>
          <cell r="V587">
            <v>45479</v>
          </cell>
          <cell r="W587">
            <v>45478</v>
          </cell>
          <cell r="X587">
            <v>1</v>
          </cell>
          <cell r="Y587">
            <v>45486</v>
          </cell>
          <cell r="AA587">
            <v>45482</v>
          </cell>
          <cell r="AB587">
            <v>45483</v>
          </cell>
          <cell r="AC587" t="str">
            <v>45356</v>
          </cell>
          <cell r="AD587" t="str">
            <v>4062124</v>
          </cell>
          <cell r="AE587" t="str">
            <v>4062203</v>
          </cell>
          <cell r="AF587" t="str">
            <v>4062125</v>
          </cell>
          <cell r="AG587" t="str">
            <v>4062164</v>
          </cell>
          <cell r="CF587">
            <v>45356</v>
          </cell>
          <cell r="CG587">
            <v>4062124</v>
          </cell>
          <cell r="CX587">
            <v>45454</v>
          </cell>
          <cell r="CY587">
            <v>4062203</v>
          </cell>
          <cell r="DF587">
            <v>45356</v>
          </cell>
          <cell r="DG587">
            <v>4062125</v>
          </cell>
          <cell r="DV587">
            <v>45391</v>
          </cell>
          <cell r="DW587">
            <v>4062164</v>
          </cell>
          <cell r="EF587">
            <v>45461</v>
          </cell>
          <cell r="EG587">
            <v>4062188</v>
          </cell>
          <cell r="EM587">
            <v>45461</v>
          </cell>
          <cell r="EX587">
            <v>45454</v>
          </cell>
          <cell r="EY587">
            <v>4062229</v>
          </cell>
          <cell r="HS587">
            <v>45472</v>
          </cell>
          <cell r="HT587">
            <v>1</v>
          </cell>
          <cell r="HV587" t="e">
            <v>#REF!</v>
          </cell>
          <cell r="HZ587" t="e">
            <v>#REF!</v>
          </cell>
          <cell r="ID587" t="e">
            <v>#REF!</v>
          </cell>
          <cell r="RC587">
            <v>45482</v>
          </cell>
          <cell r="RD587">
            <v>45356</v>
          </cell>
          <cell r="RE587">
            <v>0</v>
          </cell>
          <cell r="RF587">
            <v>45454</v>
          </cell>
          <cell r="RG587">
            <v>0</v>
          </cell>
          <cell r="RH587">
            <v>45356</v>
          </cell>
          <cell r="RI587">
            <v>0</v>
          </cell>
          <cell r="RJ587">
            <v>0</v>
          </cell>
          <cell r="RK587">
            <v>45356</v>
          </cell>
          <cell r="RL587" t="str">
            <v>4062124</v>
          </cell>
          <cell r="RM587">
            <v>45454</v>
          </cell>
          <cell r="RN587" t="str">
            <v>4062203</v>
          </cell>
          <cell r="RO587">
            <v>45356</v>
          </cell>
          <cell r="RP587" t="str">
            <v>4062125</v>
          </cell>
          <cell r="RQ587">
            <v>45391</v>
          </cell>
          <cell r="RR587" t="str">
            <v>4062164</v>
          </cell>
          <cell r="RS587">
            <v>45461</v>
          </cell>
          <cell r="RT587">
            <v>4062188</v>
          </cell>
          <cell r="RU587">
            <v>0</v>
          </cell>
          <cell r="RV587">
            <v>0</v>
          </cell>
        </row>
        <row r="588">
          <cell r="A588">
            <v>579</v>
          </cell>
          <cell r="B588">
            <v>45506</v>
          </cell>
          <cell r="C588" t="str">
            <v>HRB1003 AAI AC+L</v>
          </cell>
          <cell r="D588" t="str">
            <v>ARB10403</v>
          </cell>
          <cell r="F588" t="str">
            <v>米国</v>
          </cell>
          <cell r="G588" t="str">
            <v>AAI</v>
          </cell>
          <cell r="H588" t="str">
            <v>制御盤</v>
          </cell>
          <cell r="I588" t="str">
            <v>南陵</v>
          </cell>
          <cell r="J588" t="str">
            <v>KD</v>
          </cell>
          <cell r="K588">
            <v>45471</v>
          </cell>
          <cell r="L588">
            <v>1</v>
          </cell>
          <cell r="M588">
            <v>1</v>
          </cell>
          <cell r="N588">
            <v>45476</v>
          </cell>
          <cell r="O588">
            <v>1</v>
          </cell>
          <cell r="P588">
            <v>45478</v>
          </cell>
          <cell r="Q588">
            <v>1</v>
          </cell>
          <cell r="R588">
            <v>45479</v>
          </cell>
          <cell r="S588">
            <v>1</v>
          </cell>
          <cell r="T588">
            <v>45479</v>
          </cell>
          <cell r="U588">
            <v>45478</v>
          </cell>
          <cell r="V588">
            <v>45482</v>
          </cell>
          <cell r="W588">
            <v>45479</v>
          </cell>
          <cell r="X588">
            <v>1</v>
          </cell>
          <cell r="Y588">
            <v>45485</v>
          </cell>
          <cell r="AA588">
            <v>45484</v>
          </cell>
          <cell r="AB588">
            <v>45485</v>
          </cell>
          <cell r="AC588" t="str">
            <v>45468</v>
          </cell>
          <cell r="AD588" t="str">
            <v>4062206</v>
          </cell>
          <cell r="AE588" t="str">
            <v>4062203</v>
          </cell>
          <cell r="AF588" t="str">
            <v>4062182</v>
          </cell>
          <cell r="AG588" t="str">
            <v>4062211</v>
          </cell>
          <cell r="CP588">
            <v>45468</v>
          </cell>
          <cell r="CQ588">
            <v>4062206</v>
          </cell>
          <cell r="CX588">
            <v>45454</v>
          </cell>
          <cell r="CY588">
            <v>4062203</v>
          </cell>
          <cell r="DP588">
            <v>45419</v>
          </cell>
          <cell r="DQ588">
            <v>4062182</v>
          </cell>
          <cell r="EB588">
            <v>45468</v>
          </cell>
          <cell r="EC588">
            <v>4062211</v>
          </cell>
          <cell r="EF588">
            <v>45461</v>
          </cell>
          <cell r="EG588">
            <v>4062188</v>
          </cell>
          <cell r="EM588">
            <v>45461</v>
          </cell>
          <cell r="EN588">
            <v>45440</v>
          </cell>
          <cell r="EO588">
            <v>4062222</v>
          </cell>
          <cell r="ER588">
            <v>45440</v>
          </cell>
          <cell r="ES588">
            <v>4062225</v>
          </cell>
          <cell r="EX588">
            <v>45454</v>
          </cell>
          <cell r="EY588">
            <v>4062229</v>
          </cell>
          <cell r="HS588">
            <v>45471</v>
          </cell>
          <cell r="HV588" t="e">
            <v>#REF!</v>
          </cell>
          <cell r="HZ588" t="e">
            <v>#REF!</v>
          </cell>
          <cell r="ID588" t="e">
            <v>#REF!</v>
          </cell>
          <cell r="RC588">
            <v>45484</v>
          </cell>
          <cell r="RD588">
            <v>0</v>
          </cell>
          <cell r="RE588">
            <v>45468</v>
          </cell>
          <cell r="RF588">
            <v>45454</v>
          </cell>
          <cell r="RG588">
            <v>0</v>
          </cell>
          <cell r="RH588">
            <v>0</v>
          </cell>
          <cell r="RI588">
            <v>45419</v>
          </cell>
          <cell r="RJ588">
            <v>0</v>
          </cell>
          <cell r="RK588">
            <v>45468</v>
          </cell>
          <cell r="RL588" t="str">
            <v>4062206</v>
          </cell>
          <cell r="RM588">
            <v>45454</v>
          </cell>
          <cell r="RN588" t="str">
            <v>4062203</v>
          </cell>
          <cell r="RO588">
            <v>45419</v>
          </cell>
          <cell r="RP588" t="str">
            <v>4062182</v>
          </cell>
          <cell r="RQ588">
            <v>45468</v>
          </cell>
          <cell r="RR588" t="str">
            <v>4062211</v>
          </cell>
          <cell r="RS588">
            <v>45461</v>
          </cell>
          <cell r="RT588">
            <v>4062188</v>
          </cell>
          <cell r="RU588">
            <v>0</v>
          </cell>
          <cell r="RV588">
            <v>0</v>
          </cell>
        </row>
        <row r="589">
          <cell r="A589">
            <v>580</v>
          </cell>
          <cell r="B589">
            <v>45506</v>
          </cell>
          <cell r="C589" t="str">
            <v>HRB1003 AAI AC+L</v>
          </cell>
          <cell r="D589" t="str">
            <v>ARB10404</v>
          </cell>
          <cell r="F589" t="str">
            <v>米国</v>
          </cell>
          <cell r="G589" t="str">
            <v>AAI</v>
          </cell>
          <cell r="H589" t="str">
            <v>制御盤</v>
          </cell>
          <cell r="I589" t="str">
            <v>南陵</v>
          </cell>
          <cell r="J589" t="str">
            <v>KD</v>
          </cell>
          <cell r="K589">
            <v>45471</v>
          </cell>
          <cell r="L589">
            <v>1</v>
          </cell>
          <cell r="M589">
            <v>1</v>
          </cell>
          <cell r="N589">
            <v>45476</v>
          </cell>
          <cell r="O589">
            <v>1</v>
          </cell>
          <cell r="P589">
            <v>45478</v>
          </cell>
          <cell r="Q589">
            <v>1</v>
          </cell>
          <cell r="R589">
            <v>45479</v>
          </cell>
          <cell r="S589">
            <v>1</v>
          </cell>
          <cell r="T589">
            <v>45479</v>
          </cell>
          <cell r="U589">
            <v>45478</v>
          </cell>
          <cell r="V589">
            <v>45482</v>
          </cell>
          <cell r="W589">
            <v>45482</v>
          </cell>
          <cell r="X589">
            <v>1</v>
          </cell>
          <cell r="Y589">
            <v>45485</v>
          </cell>
          <cell r="AA589">
            <v>45484</v>
          </cell>
          <cell r="AB589">
            <v>45485</v>
          </cell>
          <cell r="AC589" t="str">
            <v>45468</v>
          </cell>
          <cell r="AD589" t="str">
            <v>4062206</v>
          </cell>
          <cell r="AE589" t="str">
            <v>4062203</v>
          </cell>
          <cell r="AF589" t="str">
            <v>4062182</v>
          </cell>
          <cell r="AG589" t="str">
            <v>4062211</v>
          </cell>
          <cell r="CP589">
            <v>45468</v>
          </cell>
          <cell r="CQ589">
            <v>4062206</v>
          </cell>
          <cell r="CX589">
            <v>45454</v>
          </cell>
          <cell r="CY589">
            <v>4062203</v>
          </cell>
          <cell r="DP589">
            <v>45419</v>
          </cell>
          <cell r="DQ589">
            <v>4062182</v>
          </cell>
          <cell r="EB589">
            <v>45468</v>
          </cell>
          <cell r="EC589">
            <v>4062211</v>
          </cell>
          <cell r="EF589">
            <v>45461</v>
          </cell>
          <cell r="EG589">
            <v>4062188</v>
          </cell>
          <cell r="EM589">
            <v>45461</v>
          </cell>
          <cell r="EN589">
            <v>45440</v>
          </cell>
          <cell r="EO589">
            <v>4062222</v>
          </cell>
          <cell r="ER589">
            <v>45440</v>
          </cell>
          <cell r="ES589">
            <v>4062225</v>
          </cell>
          <cell r="EX589">
            <v>45454</v>
          </cell>
          <cell r="EY589">
            <v>4062229</v>
          </cell>
          <cell r="HS589">
            <v>45471</v>
          </cell>
          <cell r="HV589" t="e">
            <v>#REF!</v>
          </cell>
          <cell r="HZ589" t="e">
            <v>#REF!</v>
          </cell>
          <cell r="ID589" t="e">
            <v>#REF!</v>
          </cell>
          <cell r="RC589">
            <v>45484</v>
          </cell>
          <cell r="RD589">
            <v>0</v>
          </cell>
          <cell r="RE589">
            <v>45468</v>
          </cell>
          <cell r="RF589">
            <v>45454</v>
          </cell>
          <cell r="RG589">
            <v>0</v>
          </cell>
          <cell r="RH589">
            <v>0</v>
          </cell>
          <cell r="RI589">
            <v>45419</v>
          </cell>
          <cell r="RJ589">
            <v>0</v>
          </cell>
          <cell r="RK589">
            <v>45468</v>
          </cell>
          <cell r="RL589" t="str">
            <v>4062206</v>
          </cell>
          <cell r="RM589">
            <v>45454</v>
          </cell>
          <cell r="RN589" t="str">
            <v>4062203</v>
          </cell>
          <cell r="RO589">
            <v>45419</v>
          </cell>
          <cell r="RP589" t="str">
            <v>4062182</v>
          </cell>
          <cell r="RQ589">
            <v>45468</v>
          </cell>
          <cell r="RR589" t="str">
            <v>4062211</v>
          </cell>
          <cell r="RS589">
            <v>45461</v>
          </cell>
          <cell r="RT589">
            <v>4062188</v>
          </cell>
          <cell r="RU589">
            <v>0</v>
          </cell>
          <cell r="RV589">
            <v>0</v>
          </cell>
        </row>
        <row r="590">
          <cell r="A590">
            <v>581</v>
          </cell>
          <cell r="B590">
            <v>45506</v>
          </cell>
          <cell r="C590" t="str">
            <v>HRB1003 AAI AC</v>
          </cell>
          <cell r="D590" t="str">
            <v>ARB10392</v>
          </cell>
          <cell r="F590" t="str">
            <v>米国</v>
          </cell>
          <cell r="G590" t="str">
            <v>AAI</v>
          </cell>
          <cell r="H590" t="str">
            <v>制御盤</v>
          </cell>
          <cell r="I590" t="str">
            <v>南陵</v>
          </cell>
          <cell r="J590" t="str">
            <v>KD</v>
          </cell>
          <cell r="K590">
            <v>45472</v>
          </cell>
          <cell r="L590">
            <v>1</v>
          </cell>
          <cell r="M590">
            <v>1</v>
          </cell>
          <cell r="N590">
            <v>45476</v>
          </cell>
          <cell r="O590">
            <v>1</v>
          </cell>
          <cell r="P590">
            <v>45478</v>
          </cell>
          <cell r="Q590">
            <v>1</v>
          </cell>
          <cell r="R590">
            <v>45479</v>
          </cell>
          <cell r="S590">
            <v>1</v>
          </cell>
          <cell r="T590">
            <v>45479</v>
          </cell>
          <cell r="U590">
            <v>45478</v>
          </cell>
          <cell r="V590">
            <v>45482</v>
          </cell>
          <cell r="W590">
            <v>45482</v>
          </cell>
          <cell r="X590">
            <v>1</v>
          </cell>
          <cell r="Y590">
            <v>45489</v>
          </cell>
          <cell r="AA590">
            <v>45484</v>
          </cell>
          <cell r="AB590">
            <v>45485</v>
          </cell>
          <cell r="AC590" t="str">
            <v>45468</v>
          </cell>
          <cell r="AD590" t="str">
            <v>4062206</v>
          </cell>
          <cell r="AE590" t="str">
            <v>4062203</v>
          </cell>
          <cell r="AF590" t="str">
            <v>4062182</v>
          </cell>
          <cell r="AG590" t="str">
            <v>4062211</v>
          </cell>
          <cell r="CP590">
            <v>45468</v>
          </cell>
          <cell r="CQ590">
            <v>4062206</v>
          </cell>
          <cell r="CX590">
            <v>45454</v>
          </cell>
          <cell r="CY590">
            <v>4062203</v>
          </cell>
          <cell r="DP590">
            <v>45419</v>
          </cell>
          <cell r="DQ590">
            <v>4062182</v>
          </cell>
          <cell r="EB590">
            <v>45468</v>
          </cell>
          <cell r="EC590">
            <v>4062211</v>
          </cell>
          <cell r="EF590">
            <v>45461</v>
          </cell>
          <cell r="EG590">
            <v>4062188</v>
          </cell>
          <cell r="EM590">
            <v>45461</v>
          </cell>
          <cell r="EN590">
            <v>45440</v>
          </cell>
          <cell r="EO590">
            <v>4062222</v>
          </cell>
          <cell r="EX590">
            <v>45454</v>
          </cell>
          <cell r="EY590">
            <v>4062229</v>
          </cell>
          <cell r="HS590">
            <v>45472</v>
          </cell>
          <cell r="HV590" t="e">
            <v>#REF!</v>
          </cell>
          <cell r="HZ590" t="e">
            <v>#REF!</v>
          </cell>
          <cell r="ID590" t="e">
            <v>#REF!</v>
          </cell>
          <cell r="RC590">
            <v>45484</v>
          </cell>
          <cell r="RD590">
            <v>0</v>
          </cell>
          <cell r="RE590">
            <v>45468</v>
          </cell>
          <cell r="RF590">
            <v>45454</v>
          </cell>
          <cell r="RG590">
            <v>0</v>
          </cell>
          <cell r="RH590">
            <v>0</v>
          </cell>
          <cell r="RI590">
            <v>45419</v>
          </cell>
          <cell r="RJ590">
            <v>0</v>
          </cell>
          <cell r="RK590">
            <v>45468</v>
          </cell>
          <cell r="RL590" t="str">
            <v>4062206</v>
          </cell>
          <cell r="RM590">
            <v>45454</v>
          </cell>
          <cell r="RN590" t="str">
            <v>4062203</v>
          </cell>
          <cell r="RO590">
            <v>45419</v>
          </cell>
          <cell r="RP590" t="str">
            <v>4062182</v>
          </cell>
          <cell r="RQ590">
            <v>45468</v>
          </cell>
          <cell r="RR590" t="str">
            <v>4062211</v>
          </cell>
          <cell r="RS590">
            <v>45461</v>
          </cell>
          <cell r="RT590">
            <v>4062188</v>
          </cell>
          <cell r="RU590">
            <v>0</v>
          </cell>
          <cell r="RV590">
            <v>0</v>
          </cell>
        </row>
        <row r="591">
          <cell r="A591">
            <v>582</v>
          </cell>
          <cell r="B591">
            <v>45506</v>
          </cell>
          <cell r="C591" t="str">
            <v>HRB1003 AAI AC</v>
          </cell>
          <cell r="D591" t="str">
            <v>ARB10393</v>
          </cell>
          <cell r="F591" t="str">
            <v>米国</v>
          </cell>
          <cell r="G591" t="str">
            <v>AAI</v>
          </cell>
          <cell r="H591" t="str">
            <v>制御盤</v>
          </cell>
          <cell r="I591" t="str">
            <v>南陵</v>
          </cell>
          <cell r="J591" t="str">
            <v>KD</v>
          </cell>
          <cell r="K591">
            <v>45475</v>
          </cell>
          <cell r="L591">
            <v>1</v>
          </cell>
          <cell r="M591">
            <v>1</v>
          </cell>
          <cell r="N591">
            <v>45477</v>
          </cell>
          <cell r="O591">
            <v>1</v>
          </cell>
          <cell r="P591">
            <v>45479</v>
          </cell>
          <cell r="Q591">
            <v>1</v>
          </cell>
          <cell r="R591">
            <v>45482</v>
          </cell>
          <cell r="S591">
            <v>1</v>
          </cell>
          <cell r="T591">
            <v>45482</v>
          </cell>
          <cell r="U591">
            <v>45478</v>
          </cell>
          <cell r="V591">
            <v>45483</v>
          </cell>
          <cell r="W591">
            <v>45482</v>
          </cell>
          <cell r="X591">
            <v>1</v>
          </cell>
          <cell r="Y591">
            <v>45489</v>
          </cell>
          <cell r="AA591">
            <v>45484</v>
          </cell>
          <cell r="AB591">
            <v>45485</v>
          </cell>
          <cell r="AC591" t="str">
            <v>45468</v>
          </cell>
          <cell r="AD591" t="str">
            <v>4062206</v>
          </cell>
          <cell r="AE591" t="str">
            <v>4062203</v>
          </cell>
          <cell r="AF591" t="str">
            <v>4062182</v>
          </cell>
          <cell r="AG591" t="str">
            <v>4062211</v>
          </cell>
          <cell r="CP591">
            <v>45468</v>
          </cell>
          <cell r="CQ591">
            <v>4062206</v>
          </cell>
          <cell r="CX591">
            <v>45454</v>
          </cell>
          <cell r="CY591">
            <v>4062203</v>
          </cell>
          <cell r="DP591">
            <v>45419</v>
          </cell>
          <cell r="DQ591">
            <v>4062182</v>
          </cell>
          <cell r="EB591">
            <v>45468</v>
          </cell>
          <cell r="EC591">
            <v>4062211</v>
          </cell>
          <cell r="EF591">
            <v>45461</v>
          </cell>
          <cell r="EG591">
            <v>4062188</v>
          </cell>
          <cell r="EM591">
            <v>45461</v>
          </cell>
          <cell r="EN591">
            <v>45440</v>
          </cell>
          <cell r="EO591">
            <v>4062222</v>
          </cell>
          <cell r="EX591">
            <v>45454</v>
          </cell>
          <cell r="EY591">
            <v>4062229</v>
          </cell>
          <cell r="HS591">
            <v>45475</v>
          </cell>
          <cell r="HV591" t="e">
            <v>#REF!</v>
          </cell>
          <cell r="HZ591" t="e">
            <v>#REF!</v>
          </cell>
          <cell r="ID591" t="e">
            <v>#REF!</v>
          </cell>
          <cell r="RC591">
            <v>45484</v>
          </cell>
          <cell r="RD591">
            <v>0</v>
          </cell>
          <cell r="RE591">
            <v>45468</v>
          </cell>
          <cell r="RF591">
            <v>45454</v>
          </cell>
          <cell r="RG591">
            <v>0</v>
          </cell>
          <cell r="RH591">
            <v>0</v>
          </cell>
          <cell r="RI591">
            <v>45419</v>
          </cell>
          <cell r="RJ591">
            <v>0</v>
          </cell>
          <cell r="RK591">
            <v>45468</v>
          </cell>
          <cell r="RL591" t="str">
            <v>4062206</v>
          </cell>
          <cell r="RM591">
            <v>45454</v>
          </cell>
          <cell r="RN591" t="str">
            <v>4062203</v>
          </cell>
          <cell r="RO591">
            <v>45419</v>
          </cell>
          <cell r="RP591" t="str">
            <v>4062182</v>
          </cell>
          <cell r="RQ591">
            <v>45468</v>
          </cell>
          <cell r="RR591" t="str">
            <v>4062211</v>
          </cell>
          <cell r="RS591">
            <v>45461</v>
          </cell>
          <cell r="RT591">
            <v>4062188</v>
          </cell>
          <cell r="RU591">
            <v>0</v>
          </cell>
          <cell r="RV591">
            <v>0</v>
          </cell>
        </row>
        <row r="592">
          <cell r="A592">
            <v>583</v>
          </cell>
          <cell r="B592">
            <v>45506</v>
          </cell>
          <cell r="C592" t="str">
            <v>HRB1003.EXP.ATC</v>
          </cell>
          <cell r="D592">
            <v>10395082</v>
          </cell>
          <cell r="F592" t="str">
            <v>ｵｰｽﾄﾗﾘｱ</v>
          </cell>
          <cell r="G592" t="str">
            <v>ＡＭＡＤＡ　ＯＣＥＡＮＩＡ</v>
          </cell>
          <cell r="H592" t="str">
            <v>制御盤</v>
          </cell>
          <cell r="I592" t="str">
            <v>南陵</v>
          </cell>
          <cell r="J592" t="str">
            <v>土岐</v>
          </cell>
          <cell r="K592">
            <v>45477</v>
          </cell>
          <cell r="L592">
            <v>1</v>
          </cell>
          <cell r="M592">
            <v>1</v>
          </cell>
          <cell r="N592">
            <v>45477</v>
          </cell>
          <cell r="O592">
            <v>1</v>
          </cell>
          <cell r="P592">
            <v>45479</v>
          </cell>
          <cell r="Q592">
            <v>1</v>
          </cell>
          <cell r="R592">
            <v>45482</v>
          </cell>
          <cell r="S592">
            <v>1</v>
          </cell>
          <cell r="T592">
            <v>45482</v>
          </cell>
          <cell r="U592">
            <v>45479</v>
          </cell>
          <cell r="V592">
            <v>45483</v>
          </cell>
          <cell r="W592">
            <v>45483</v>
          </cell>
          <cell r="X592">
            <v>1</v>
          </cell>
          <cell r="Y592">
            <v>45486</v>
          </cell>
          <cell r="AA592">
            <v>45484</v>
          </cell>
          <cell r="AB592">
            <v>45485</v>
          </cell>
          <cell r="AC592" t="str">
            <v>45468</v>
          </cell>
          <cell r="AD592" t="str">
            <v>4062206</v>
          </cell>
          <cell r="AE592" t="str">
            <v>4062203</v>
          </cell>
          <cell r="AF592" t="str">
            <v>4062201</v>
          </cell>
          <cell r="AG592" t="str">
            <v>4062211</v>
          </cell>
          <cell r="CP592">
            <v>45468</v>
          </cell>
          <cell r="CQ592">
            <v>4062206</v>
          </cell>
          <cell r="CX592">
            <v>45454</v>
          </cell>
          <cell r="CY592">
            <v>4062203</v>
          </cell>
          <cell r="DP592">
            <v>45454</v>
          </cell>
          <cell r="DQ592">
            <v>4062201</v>
          </cell>
          <cell r="EB592">
            <v>45468</v>
          </cell>
          <cell r="EC592">
            <v>4062211</v>
          </cell>
          <cell r="EF592">
            <v>45503</v>
          </cell>
          <cell r="EG592">
            <v>4062200</v>
          </cell>
          <cell r="EM592">
            <v>45461</v>
          </cell>
          <cell r="ER592">
            <v>45496</v>
          </cell>
          <cell r="ES592">
            <v>4062235</v>
          </cell>
          <cell r="ET592">
            <v>45426</v>
          </cell>
          <cell r="EU592">
            <v>4062194</v>
          </cell>
          <cell r="EX592">
            <v>45475</v>
          </cell>
          <cell r="EY592">
            <v>4062232</v>
          </cell>
          <cell r="FH592">
            <v>45414</v>
          </cell>
          <cell r="FI592">
            <v>3962228</v>
          </cell>
          <cell r="FN592">
            <v>45397</v>
          </cell>
          <cell r="FO592">
            <v>3962140</v>
          </cell>
          <cell r="FV592">
            <v>45496</v>
          </cell>
          <cell r="FW592">
            <v>4062236</v>
          </cell>
          <cell r="GG592">
            <v>45475</v>
          </cell>
          <cell r="GH592">
            <v>4062231</v>
          </cell>
          <cell r="HS592">
            <v>45477</v>
          </cell>
          <cell r="HV592">
            <v>26</v>
          </cell>
          <cell r="HZ592">
            <v>4</v>
          </cell>
          <cell r="ID592">
            <v>-3</v>
          </cell>
          <cell r="RC592">
            <v>45484</v>
          </cell>
          <cell r="RD592">
            <v>0</v>
          </cell>
          <cell r="RE592">
            <v>45468</v>
          </cell>
          <cell r="RF592">
            <v>45454</v>
          </cell>
          <cell r="RG592">
            <v>0</v>
          </cell>
          <cell r="RH592">
            <v>0</v>
          </cell>
          <cell r="RI592">
            <v>45454</v>
          </cell>
          <cell r="RJ592">
            <v>0</v>
          </cell>
          <cell r="RK592">
            <v>45468</v>
          </cell>
          <cell r="RL592" t="str">
            <v>4062206</v>
          </cell>
          <cell r="RM592">
            <v>45454</v>
          </cell>
          <cell r="RN592" t="str">
            <v>4062203</v>
          </cell>
          <cell r="RO592">
            <v>45454</v>
          </cell>
          <cell r="RP592" t="str">
            <v>4062201</v>
          </cell>
          <cell r="RQ592">
            <v>45468</v>
          </cell>
          <cell r="RR592" t="str">
            <v>4062211</v>
          </cell>
          <cell r="RS592">
            <v>45503</v>
          </cell>
          <cell r="RT592">
            <v>4062200</v>
          </cell>
          <cell r="RU592">
            <v>0</v>
          </cell>
          <cell r="RV592">
            <v>0</v>
          </cell>
        </row>
        <row r="593">
          <cell r="A593">
            <v>584</v>
          </cell>
          <cell r="B593">
            <v>45566</v>
          </cell>
          <cell r="C593" t="str">
            <v>HRB1003 ATC AAI</v>
          </cell>
          <cell r="D593" t="str">
            <v>ARC10077</v>
          </cell>
          <cell r="F593" t="str">
            <v>EXP</v>
          </cell>
          <cell r="G593" t="str">
            <v>AAI</v>
          </cell>
          <cell r="H593" t="str">
            <v>ATC盤</v>
          </cell>
          <cell r="I593" t="str">
            <v>須走</v>
          </cell>
          <cell r="J593" t="str">
            <v>土岐</v>
          </cell>
          <cell r="S593" t="str">
            <v>SRE変更(現状在庫）</v>
          </cell>
          <cell r="T593" t="str">
            <v>-</v>
          </cell>
          <cell r="W593">
            <v>45471</v>
          </cell>
          <cell r="X593">
            <v>1</v>
          </cell>
          <cell r="Y593">
            <v>45483</v>
          </cell>
          <cell r="AA593">
            <v>45484</v>
          </cell>
          <cell r="AB593">
            <v>45485</v>
          </cell>
          <cell r="DB593" t="str">
            <v>　</v>
          </cell>
          <cell r="DC593" t="str">
            <v>　</v>
          </cell>
          <cell r="DL593" t="str">
            <v>　</v>
          </cell>
          <cell r="DM593" t="str">
            <v>　</v>
          </cell>
          <cell r="DZ593" t="str">
            <v>　</v>
          </cell>
          <cell r="EA593" t="str">
            <v>　</v>
          </cell>
          <cell r="EJ593" t="str">
            <v>　</v>
          </cell>
          <cell r="EK593" t="str">
            <v>　</v>
          </cell>
          <cell r="HM593">
            <v>45330</v>
          </cell>
          <cell r="HN593">
            <v>4062085</v>
          </cell>
          <cell r="HS593">
            <v>0</v>
          </cell>
          <cell r="HV593" t="e">
            <v>#REF!</v>
          </cell>
          <cell r="HZ593" t="e">
            <v>#REF!</v>
          </cell>
          <cell r="ID593" t="e">
            <v>#REF!</v>
          </cell>
          <cell r="RC593">
            <v>45484</v>
          </cell>
          <cell r="RD593">
            <v>0</v>
          </cell>
          <cell r="RE593">
            <v>0</v>
          </cell>
          <cell r="RF593">
            <v>0</v>
          </cell>
          <cell r="RG593">
            <v>0</v>
          </cell>
          <cell r="RH593">
            <v>0</v>
          </cell>
          <cell r="RI593">
            <v>0</v>
          </cell>
          <cell r="RJ593">
            <v>0</v>
          </cell>
          <cell r="RK593">
            <v>0</v>
          </cell>
          <cell r="RL593">
            <v>0</v>
          </cell>
          <cell r="RM593">
            <v>0</v>
          </cell>
          <cell r="RN593">
            <v>0</v>
          </cell>
          <cell r="RO593">
            <v>0</v>
          </cell>
          <cell r="RP593">
            <v>0</v>
          </cell>
          <cell r="RQ593">
            <v>0</v>
          </cell>
          <cell r="RR593">
            <v>0</v>
          </cell>
          <cell r="RS593">
            <v>0</v>
          </cell>
          <cell r="RT593">
            <v>0</v>
          </cell>
          <cell r="RU593">
            <v>0</v>
          </cell>
          <cell r="RV593">
            <v>0</v>
          </cell>
        </row>
        <row r="594">
          <cell r="A594">
            <v>585</v>
          </cell>
          <cell r="B594">
            <v>45566</v>
          </cell>
          <cell r="C594" t="str">
            <v>HRB1003 ATC AAI</v>
          </cell>
          <cell r="D594" t="str">
            <v>ARC10078</v>
          </cell>
          <cell r="F594" t="str">
            <v>EXP</v>
          </cell>
          <cell r="G594" t="str">
            <v>AAI</v>
          </cell>
          <cell r="H594" t="str">
            <v>ATC盤</v>
          </cell>
          <cell r="I594" t="str">
            <v>須走</v>
          </cell>
          <cell r="J594" t="str">
            <v>土岐</v>
          </cell>
          <cell r="S594" t="str">
            <v>7/6入庫</v>
          </cell>
          <cell r="T594">
            <v>45479</v>
          </cell>
          <cell r="W594">
            <v>45483</v>
          </cell>
          <cell r="X594">
            <v>1</v>
          </cell>
          <cell r="Y594">
            <v>45483</v>
          </cell>
          <cell r="AA594">
            <v>45484</v>
          </cell>
          <cell r="AB594">
            <v>45485</v>
          </cell>
          <cell r="DB594" t="str">
            <v>　</v>
          </cell>
          <cell r="DC594" t="str">
            <v>　</v>
          </cell>
          <cell r="DL594" t="str">
            <v>　</v>
          </cell>
          <cell r="DM594" t="str">
            <v>　</v>
          </cell>
          <cell r="DZ594" t="str">
            <v>　</v>
          </cell>
          <cell r="EA594" t="str">
            <v>　</v>
          </cell>
          <cell r="EJ594" t="str">
            <v>　</v>
          </cell>
          <cell r="EK594" t="str">
            <v>　</v>
          </cell>
          <cell r="HM594">
            <v>45330</v>
          </cell>
          <cell r="HN594">
            <v>4062085</v>
          </cell>
          <cell r="HS594">
            <v>0</v>
          </cell>
          <cell r="HV594" t="e">
            <v>#REF!</v>
          </cell>
          <cell r="HZ594" t="e">
            <v>#REF!</v>
          </cell>
          <cell r="ID594" t="e">
            <v>#REF!</v>
          </cell>
          <cell r="RC594">
            <v>45484</v>
          </cell>
          <cell r="RD594">
            <v>0</v>
          </cell>
          <cell r="RE594">
            <v>0</v>
          </cell>
          <cell r="RF594">
            <v>0</v>
          </cell>
          <cell r="RG594">
            <v>0</v>
          </cell>
          <cell r="RH594">
            <v>0</v>
          </cell>
          <cell r="RI594">
            <v>0</v>
          </cell>
          <cell r="RJ594">
            <v>0</v>
          </cell>
          <cell r="RK594">
            <v>0</v>
          </cell>
          <cell r="RL594">
            <v>0</v>
          </cell>
          <cell r="RM594">
            <v>0</v>
          </cell>
          <cell r="RN594">
            <v>0</v>
          </cell>
          <cell r="RO594">
            <v>0</v>
          </cell>
          <cell r="RP594">
            <v>0</v>
          </cell>
          <cell r="RQ594">
            <v>0</v>
          </cell>
          <cell r="RR594">
            <v>0</v>
          </cell>
          <cell r="RS594">
            <v>0</v>
          </cell>
          <cell r="RT594">
            <v>0</v>
          </cell>
          <cell r="RU594">
            <v>0</v>
          </cell>
          <cell r="RV594">
            <v>0</v>
          </cell>
        </row>
        <row r="595">
          <cell r="A595">
            <v>586</v>
          </cell>
          <cell r="B595">
            <v>45506</v>
          </cell>
          <cell r="C595" t="str">
            <v>HRB1003 AAI AC</v>
          </cell>
          <cell r="D595" t="str">
            <v>ARB10394</v>
          </cell>
          <cell r="F595" t="str">
            <v>米国</v>
          </cell>
          <cell r="G595" t="str">
            <v>AAI</v>
          </cell>
          <cell r="H595" t="str">
            <v>制御盤</v>
          </cell>
          <cell r="I595" t="str">
            <v>南陵</v>
          </cell>
          <cell r="J595" t="str">
            <v>KD</v>
          </cell>
          <cell r="K595">
            <v>45475</v>
          </cell>
          <cell r="L595">
            <v>1</v>
          </cell>
          <cell r="M595">
            <v>1</v>
          </cell>
          <cell r="N595">
            <v>45477</v>
          </cell>
          <cell r="O595">
            <v>1</v>
          </cell>
          <cell r="P595">
            <v>45479</v>
          </cell>
          <cell r="Q595">
            <v>1</v>
          </cell>
          <cell r="R595">
            <v>45482</v>
          </cell>
          <cell r="S595">
            <v>1</v>
          </cell>
          <cell r="T595">
            <v>45482</v>
          </cell>
          <cell r="U595">
            <v>45482</v>
          </cell>
          <cell r="V595">
            <v>45483</v>
          </cell>
          <cell r="W595">
            <v>45483</v>
          </cell>
          <cell r="X595">
            <v>1</v>
          </cell>
          <cell r="Y595">
            <v>45489</v>
          </cell>
          <cell r="AA595">
            <v>45489</v>
          </cell>
          <cell r="AB595">
            <v>45490</v>
          </cell>
          <cell r="AC595" t="str">
            <v>45468</v>
          </cell>
          <cell r="AD595" t="str">
            <v>4062206</v>
          </cell>
          <cell r="AE595" t="str">
            <v>4062203</v>
          </cell>
          <cell r="AF595" t="str">
            <v>4062182</v>
          </cell>
          <cell r="AG595" t="str">
            <v>4062211</v>
          </cell>
          <cell r="CP595">
            <v>45468</v>
          </cell>
          <cell r="CQ595">
            <v>4062206</v>
          </cell>
          <cell r="CX595">
            <v>45454</v>
          </cell>
          <cell r="CY595">
            <v>4062203</v>
          </cell>
          <cell r="DP595">
            <v>45419</v>
          </cell>
          <cell r="DQ595">
            <v>4062182</v>
          </cell>
          <cell r="EB595">
            <v>45468</v>
          </cell>
          <cell r="EC595">
            <v>4062211</v>
          </cell>
          <cell r="EF595">
            <v>45461</v>
          </cell>
          <cell r="EG595">
            <v>4062188</v>
          </cell>
          <cell r="EM595">
            <v>45461</v>
          </cell>
          <cell r="EN595">
            <v>45440</v>
          </cell>
          <cell r="EO595">
            <v>4062222</v>
          </cell>
          <cell r="EX595">
            <v>45454</v>
          </cell>
          <cell r="EY595">
            <v>4062229</v>
          </cell>
          <cell r="HS595">
            <v>45475</v>
          </cell>
          <cell r="HV595" t="e">
            <v>#REF!</v>
          </cell>
          <cell r="HZ595" t="e">
            <v>#REF!</v>
          </cell>
          <cell r="ID595" t="e">
            <v>#REF!</v>
          </cell>
          <cell r="RC595">
            <v>45489</v>
          </cell>
          <cell r="RD595">
            <v>0</v>
          </cell>
          <cell r="RE595">
            <v>45468</v>
          </cell>
          <cell r="RF595">
            <v>45454</v>
          </cell>
          <cell r="RG595">
            <v>0</v>
          </cell>
          <cell r="RH595">
            <v>0</v>
          </cell>
          <cell r="RI595">
            <v>45419</v>
          </cell>
          <cell r="RJ595">
            <v>0</v>
          </cell>
          <cell r="RK595">
            <v>45468</v>
          </cell>
          <cell r="RL595" t="str">
            <v>4062206</v>
          </cell>
          <cell r="RM595">
            <v>45454</v>
          </cell>
          <cell r="RN595" t="str">
            <v>4062203</v>
          </cell>
          <cell r="RO595">
            <v>45419</v>
          </cell>
          <cell r="RP595" t="str">
            <v>4062182</v>
          </cell>
          <cell r="RQ595">
            <v>45468</v>
          </cell>
          <cell r="RR595" t="str">
            <v>4062211</v>
          </cell>
          <cell r="RS595">
            <v>45461</v>
          </cell>
          <cell r="RT595">
            <v>4062188</v>
          </cell>
          <cell r="RU595">
            <v>0</v>
          </cell>
          <cell r="RV595">
            <v>0</v>
          </cell>
        </row>
        <row r="596">
          <cell r="A596">
            <v>587</v>
          </cell>
          <cell r="B596">
            <v>45506</v>
          </cell>
          <cell r="C596" t="str">
            <v>HRB1003 AAI AC</v>
          </cell>
          <cell r="D596" t="str">
            <v>ARB10395</v>
          </cell>
          <cell r="F596" t="str">
            <v>米国</v>
          </cell>
          <cell r="G596" t="str">
            <v>AAI</v>
          </cell>
          <cell r="H596" t="str">
            <v>制御盤</v>
          </cell>
          <cell r="I596" t="str">
            <v>南陵</v>
          </cell>
          <cell r="J596" t="str">
            <v>KD</v>
          </cell>
          <cell r="K596">
            <v>45475</v>
          </cell>
          <cell r="L596">
            <v>1</v>
          </cell>
          <cell r="M596">
            <v>1</v>
          </cell>
          <cell r="N596">
            <v>45478</v>
          </cell>
          <cell r="O596">
            <v>1</v>
          </cell>
          <cell r="P596">
            <v>45482</v>
          </cell>
          <cell r="Q596">
            <v>1</v>
          </cell>
          <cell r="R596">
            <v>45483</v>
          </cell>
          <cell r="S596">
            <v>1</v>
          </cell>
          <cell r="T596">
            <v>45483</v>
          </cell>
          <cell r="U596">
            <v>45482</v>
          </cell>
          <cell r="V596">
            <v>45484</v>
          </cell>
          <cell r="W596">
            <v>45483</v>
          </cell>
          <cell r="X596">
            <v>1</v>
          </cell>
          <cell r="Y596">
            <v>45489</v>
          </cell>
          <cell r="AA596">
            <v>45489</v>
          </cell>
          <cell r="AB596">
            <v>45490</v>
          </cell>
          <cell r="AC596" t="str">
            <v>45468</v>
          </cell>
          <cell r="AD596" t="str">
            <v>4062206</v>
          </cell>
          <cell r="AE596" t="str">
            <v>4062203</v>
          </cell>
          <cell r="AF596" t="str">
            <v>4062182</v>
          </cell>
          <cell r="AG596" t="str">
            <v>4062211</v>
          </cell>
          <cell r="CP596">
            <v>45468</v>
          </cell>
          <cell r="CQ596">
            <v>4062206</v>
          </cell>
          <cell r="CX596">
            <v>45454</v>
          </cell>
          <cell r="CY596">
            <v>4062203</v>
          </cell>
          <cell r="DP596">
            <v>45419</v>
          </cell>
          <cell r="DQ596">
            <v>4062182</v>
          </cell>
          <cell r="EB596">
            <v>45468</v>
          </cell>
          <cell r="EC596">
            <v>4062211</v>
          </cell>
          <cell r="EF596">
            <v>45461</v>
          </cell>
          <cell r="EG596">
            <v>4062188</v>
          </cell>
          <cell r="EM596">
            <v>45461</v>
          </cell>
          <cell r="EN596">
            <v>45440</v>
          </cell>
          <cell r="EO596">
            <v>4062222</v>
          </cell>
          <cell r="EX596">
            <v>45454</v>
          </cell>
          <cell r="EY596">
            <v>4062229</v>
          </cell>
          <cell r="HS596">
            <v>45475</v>
          </cell>
          <cell r="HV596">
            <v>28</v>
          </cell>
          <cell r="HZ596">
            <v>4</v>
          </cell>
          <cell r="ID596">
            <v>-3</v>
          </cell>
          <cell r="RC596">
            <v>45489</v>
          </cell>
          <cell r="RD596">
            <v>0</v>
          </cell>
          <cell r="RE596">
            <v>45468</v>
          </cell>
          <cell r="RF596">
            <v>45454</v>
          </cell>
          <cell r="RG596">
            <v>0</v>
          </cell>
          <cell r="RH596">
            <v>0</v>
          </cell>
          <cell r="RI596">
            <v>45419</v>
          </cell>
          <cell r="RJ596">
            <v>0</v>
          </cell>
          <cell r="RK596">
            <v>45468</v>
          </cell>
          <cell r="RL596" t="str">
            <v>4062206</v>
          </cell>
          <cell r="RM596">
            <v>45454</v>
          </cell>
          <cell r="RN596" t="str">
            <v>4062203</v>
          </cell>
          <cell r="RO596">
            <v>45419</v>
          </cell>
          <cell r="RP596" t="str">
            <v>4062182</v>
          </cell>
          <cell r="RQ596">
            <v>45468</v>
          </cell>
          <cell r="RR596" t="str">
            <v>4062211</v>
          </cell>
          <cell r="RS596">
            <v>45461</v>
          </cell>
          <cell r="RT596">
            <v>4062188</v>
          </cell>
          <cell r="RU596">
            <v>0</v>
          </cell>
          <cell r="RV596">
            <v>0</v>
          </cell>
        </row>
        <row r="597">
          <cell r="A597">
            <v>588</v>
          </cell>
          <cell r="B597">
            <v>45506</v>
          </cell>
          <cell r="C597" t="str">
            <v>HRB1003 AAI</v>
          </cell>
          <cell r="D597" t="str">
            <v>ARB10365</v>
          </cell>
          <cell r="F597" t="str">
            <v>米国</v>
          </cell>
          <cell r="G597" t="str">
            <v>AAI</v>
          </cell>
          <cell r="H597" t="str">
            <v>制御盤</v>
          </cell>
          <cell r="I597" t="str">
            <v>南陵</v>
          </cell>
          <cell r="J597" t="str">
            <v>KD</v>
          </cell>
          <cell r="K597">
            <v>45476</v>
          </cell>
          <cell r="L597">
            <v>1</v>
          </cell>
          <cell r="M597">
            <v>1</v>
          </cell>
          <cell r="N597">
            <v>45478</v>
          </cell>
          <cell r="O597">
            <v>1</v>
          </cell>
          <cell r="P597">
            <v>45482</v>
          </cell>
          <cell r="Q597">
            <v>1</v>
          </cell>
          <cell r="R597">
            <v>45483</v>
          </cell>
          <cell r="S597">
            <v>1</v>
          </cell>
          <cell r="T597">
            <v>45483</v>
          </cell>
          <cell r="U597">
            <v>45482</v>
          </cell>
          <cell r="V597">
            <v>45484</v>
          </cell>
          <cell r="W597">
            <v>45484</v>
          </cell>
          <cell r="X597">
            <v>1</v>
          </cell>
          <cell r="Y597">
            <v>45491</v>
          </cell>
          <cell r="AA597">
            <v>45489</v>
          </cell>
          <cell r="AB597">
            <v>45490</v>
          </cell>
          <cell r="AC597" t="str">
            <v>45468</v>
          </cell>
          <cell r="AD597" t="str">
            <v>4062206</v>
          </cell>
          <cell r="AE597" t="str">
            <v>4062203</v>
          </cell>
          <cell r="AF597" t="str">
            <v>4062182</v>
          </cell>
          <cell r="AG597" t="str">
            <v>4062211</v>
          </cell>
          <cell r="CP597">
            <v>45468</v>
          </cell>
          <cell r="CQ597">
            <v>4062206</v>
          </cell>
          <cell r="CX597">
            <v>45454</v>
          </cell>
          <cell r="CY597">
            <v>4062203</v>
          </cell>
          <cell r="DP597">
            <v>45419</v>
          </cell>
          <cell r="DQ597">
            <v>4062182</v>
          </cell>
          <cell r="EB597">
            <v>45468</v>
          </cell>
          <cell r="EC597">
            <v>4062211</v>
          </cell>
          <cell r="EF597">
            <v>45461</v>
          </cell>
          <cell r="EG597">
            <v>4062188</v>
          </cell>
          <cell r="EM597">
            <v>45461</v>
          </cell>
          <cell r="EX597">
            <v>45454</v>
          </cell>
          <cell r="EY597">
            <v>4062229</v>
          </cell>
          <cell r="HO597">
            <v>45492</v>
          </cell>
          <cell r="HP597">
            <v>4062305</v>
          </cell>
          <cell r="HS597">
            <v>45476</v>
          </cell>
          <cell r="HV597">
            <v>27</v>
          </cell>
          <cell r="HZ597">
            <v>4</v>
          </cell>
          <cell r="ID597">
            <v>-3</v>
          </cell>
          <cell r="RC597">
            <v>45489</v>
          </cell>
          <cell r="RD597">
            <v>0</v>
          </cell>
          <cell r="RE597">
            <v>45468</v>
          </cell>
          <cell r="RF597">
            <v>45454</v>
          </cell>
          <cell r="RG597">
            <v>0</v>
          </cell>
          <cell r="RH597">
            <v>0</v>
          </cell>
          <cell r="RI597">
            <v>45419</v>
          </cell>
          <cell r="RJ597">
            <v>0</v>
          </cell>
          <cell r="RK597">
            <v>45468</v>
          </cell>
          <cell r="RL597" t="str">
            <v>4062206</v>
          </cell>
          <cell r="RM597">
            <v>45454</v>
          </cell>
          <cell r="RN597" t="str">
            <v>4062203</v>
          </cell>
          <cell r="RO597">
            <v>45419</v>
          </cell>
          <cell r="RP597" t="str">
            <v>4062182</v>
          </cell>
          <cell r="RQ597">
            <v>45468</v>
          </cell>
          <cell r="RR597" t="str">
            <v>4062211</v>
          </cell>
          <cell r="RS597">
            <v>45461</v>
          </cell>
          <cell r="RT597">
            <v>4062188</v>
          </cell>
          <cell r="RU597">
            <v>0</v>
          </cell>
          <cell r="RV597">
            <v>0</v>
          </cell>
        </row>
        <row r="598">
          <cell r="A598">
            <v>589</v>
          </cell>
          <cell r="B598">
            <v>45506</v>
          </cell>
          <cell r="C598" t="str">
            <v>HRB1003 AAI</v>
          </cell>
          <cell r="D598" t="str">
            <v>ARB10369</v>
          </cell>
          <cell r="F598" t="str">
            <v>米国</v>
          </cell>
          <cell r="G598" t="str">
            <v>AAI</v>
          </cell>
          <cell r="H598" t="str">
            <v>制御盤</v>
          </cell>
          <cell r="I598" t="str">
            <v>南陵</v>
          </cell>
          <cell r="J598" t="str">
            <v>KD</v>
          </cell>
          <cell r="K598">
            <v>45476</v>
          </cell>
          <cell r="L598">
            <v>1</v>
          </cell>
          <cell r="M598">
            <v>1</v>
          </cell>
          <cell r="N598">
            <v>45478</v>
          </cell>
          <cell r="O598">
            <v>1</v>
          </cell>
          <cell r="P598">
            <v>45482</v>
          </cell>
          <cell r="Q598">
            <v>1</v>
          </cell>
          <cell r="R598">
            <v>45483</v>
          </cell>
          <cell r="S598">
            <v>1</v>
          </cell>
          <cell r="T598">
            <v>45483</v>
          </cell>
          <cell r="U598">
            <v>45483</v>
          </cell>
          <cell r="V598">
            <v>45484</v>
          </cell>
          <cell r="W598">
            <v>45484</v>
          </cell>
          <cell r="X598">
            <v>1</v>
          </cell>
          <cell r="Y598">
            <v>45491</v>
          </cell>
          <cell r="AA598">
            <v>45489</v>
          </cell>
          <cell r="AB598">
            <v>45490</v>
          </cell>
          <cell r="AC598" t="str">
            <v>45468</v>
          </cell>
          <cell r="AD598" t="str">
            <v>4062206</v>
          </cell>
          <cell r="AE598" t="str">
            <v>4062203</v>
          </cell>
          <cell r="AF598" t="str">
            <v>4062182</v>
          </cell>
          <cell r="AG598" t="str">
            <v>4062211</v>
          </cell>
          <cell r="CP598">
            <v>45468</v>
          </cell>
          <cell r="CQ598">
            <v>4062206</v>
          </cell>
          <cell r="CX598">
            <v>45454</v>
          </cell>
          <cell r="CY598">
            <v>4062203</v>
          </cell>
          <cell r="DP598">
            <v>45419</v>
          </cell>
          <cell r="DQ598">
            <v>4062182</v>
          </cell>
          <cell r="EB598">
            <v>45468</v>
          </cell>
          <cell r="EC598">
            <v>4062211</v>
          </cell>
          <cell r="EF598">
            <v>45475</v>
          </cell>
          <cell r="EG598">
            <v>4062197</v>
          </cell>
          <cell r="EM598">
            <v>45461</v>
          </cell>
          <cell r="EX598">
            <v>45475</v>
          </cell>
          <cell r="EY598">
            <v>4062232</v>
          </cell>
          <cell r="HO598">
            <v>45492</v>
          </cell>
          <cell r="HP598">
            <v>4062305</v>
          </cell>
          <cell r="HS598">
            <v>45476</v>
          </cell>
          <cell r="HV598" t="e">
            <v>#REF!</v>
          </cell>
          <cell r="HZ598" t="e">
            <v>#REF!</v>
          </cell>
          <cell r="ID598" t="e">
            <v>#REF!</v>
          </cell>
          <cell r="RC598">
            <v>45489</v>
          </cell>
          <cell r="RD598">
            <v>0</v>
          </cell>
          <cell r="RE598">
            <v>45468</v>
          </cell>
          <cell r="RF598">
            <v>45454</v>
          </cell>
          <cell r="RG598">
            <v>0</v>
          </cell>
          <cell r="RH598">
            <v>0</v>
          </cell>
          <cell r="RI598">
            <v>45419</v>
          </cell>
          <cell r="RJ598">
            <v>0</v>
          </cell>
          <cell r="RK598">
            <v>45468</v>
          </cell>
          <cell r="RL598" t="str">
            <v>4062206</v>
          </cell>
          <cell r="RM598">
            <v>45454</v>
          </cell>
          <cell r="RN598" t="str">
            <v>4062203</v>
          </cell>
          <cell r="RO598">
            <v>45419</v>
          </cell>
          <cell r="RP598" t="str">
            <v>4062182</v>
          </cell>
          <cell r="RQ598">
            <v>45468</v>
          </cell>
          <cell r="RR598" t="str">
            <v>4062211</v>
          </cell>
          <cell r="RS598">
            <v>45475</v>
          </cell>
          <cell r="RT598">
            <v>4062197</v>
          </cell>
          <cell r="RU598">
            <v>0</v>
          </cell>
          <cell r="RV598">
            <v>0</v>
          </cell>
        </row>
        <row r="599">
          <cell r="A599">
            <v>590</v>
          </cell>
          <cell r="B599">
            <v>45506</v>
          </cell>
          <cell r="C599" t="str">
            <v>HRB1003 AAI</v>
          </cell>
          <cell r="D599" t="str">
            <v>ARB10370</v>
          </cell>
          <cell r="F599" t="str">
            <v>米国</v>
          </cell>
          <cell r="G599" t="str">
            <v>AAI</v>
          </cell>
          <cell r="H599" t="str">
            <v>制御盤</v>
          </cell>
          <cell r="I599" t="str">
            <v>南陵</v>
          </cell>
          <cell r="J599" t="str">
            <v>KD</v>
          </cell>
          <cell r="K599">
            <v>45477</v>
          </cell>
          <cell r="L599">
            <v>1</v>
          </cell>
          <cell r="M599">
            <v>1</v>
          </cell>
          <cell r="N599">
            <v>45479</v>
          </cell>
          <cell r="O599">
            <v>1</v>
          </cell>
          <cell r="P599">
            <v>45483</v>
          </cell>
          <cell r="Q599">
            <v>1</v>
          </cell>
          <cell r="R599">
            <v>45484</v>
          </cell>
          <cell r="S599">
            <v>1</v>
          </cell>
          <cell r="T599">
            <v>45484</v>
          </cell>
          <cell r="U599">
            <v>45483</v>
          </cell>
          <cell r="V599">
            <v>45485</v>
          </cell>
          <cell r="W599">
            <v>45484</v>
          </cell>
          <cell r="X599">
            <v>1</v>
          </cell>
          <cell r="Y599">
            <v>45491</v>
          </cell>
          <cell r="AA599">
            <v>45489</v>
          </cell>
          <cell r="AB599">
            <v>45490</v>
          </cell>
          <cell r="AC599" t="str">
            <v>45468</v>
          </cell>
          <cell r="AD599" t="str">
            <v>4062206</v>
          </cell>
          <cell r="AE599" t="str">
            <v>4062203</v>
          </cell>
          <cell r="AF599" t="str">
            <v>4062182</v>
          </cell>
          <cell r="AG599" t="str">
            <v>4062211</v>
          </cell>
          <cell r="CP599">
            <v>45468</v>
          </cell>
          <cell r="CQ599">
            <v>4062206</v>
          </cell>
          <cell r="CX599">
            <v>45454</v>
          </cell>
          <cell r="CY599">
            <v>4062203</v>
          </cell>
          <cell r="DP599">
            <v>45419</v>
          </cell>
          <cell r="DQ599">
            <v>4062182</v>
          </cell>
          <cell r="EB599">
            <v>45468</v>
          </cell>
          <cell r="EC599">
            <v>4062211</v>
          </cell>
          <cell r="EF599">
            <v>45475</v>
          </cell>
          <cell r="EG599">
            <v>4062197</v>
          </cell>
          <cell r="EM599">
            <v>45461</v>
          </cell>
          <cell r="EX599">
            <v>45475</v>
          </cell>
          <cell r="EY599">
            <v>4062232</v>
          </cell>
          <cell r="HO599">
            <v>45492</v>
          </cell>
          <cell r="HP599">
            <v>4062305</v>
          </cell>
          <cell r="HS599">
            <v>45477</v>
          </cell>
          <cell r="HV599" t="e">
            <v>#REF!</v>
          </cell>
          <cell r="HZ599" t="e">
            <v>#REF!</v>
          </cell>
          <cell r="ID599" t="e">
            <v>#REF!</v>
          </cell>
          <cell r="RC599">
            <v>45489</v>
          </cell>
          <cell r="RD599">
            <v>0</v>
          </cell>
          <cell r="RE599">
            <v>45468</v>
          </cell>
          <cell r="RF599">
            <v>45454</v>
          </cell>
          <cell r="RG599">
            <v>0</v>
          </cell>
          <cell r="RH599">
            <v>0</v>
          </cell>
          <cell r="RI599">
            <v>45419</v>
          </cell>
          <cell r="RJ599">
            <v>0</v>
          </cell>
          <cell r="RK599">
            <v>45468</v>
          </cell>
          <cell r="RL599" t="str">
            <v>4062206</v>
          </cell>
          <cell r="RM599">
            <v>45454</v>
          </cell>
          <cell r="RN599" t="str">
            <v>4062203</v>
          </cell>
          <cell r="RO599">
            <v>45419</v>
          </cell>
          <cell r="RP599" t="str">
            <v>4062182</v>
          </cell>
          <cell r="RQ599">
            <v>45468</v>
          </cell>
          <cell r="RR599" t="str">
            <v>4062211</v>
          </cell>
          <cell r="RS599">
            <v>45475</v>
          </cell>
          <cell r="RT599">
            <v>4062197</v>
          </cell>
          <cell r="RU599">
            <v>0</v>
          </cell>
          <cell r="RV599">
            <v>0</v>
          </cell>
        </row>
        <row r="600">
          <cell r="A600">
            <v>591</v>
          </cell>
          <cell r="B600">
            <v>45506</v>
          </cell>
          <cell r="C600" t="str">
            <v>HRB1003 AAI</v>
          </cell>
          <cell r="D600" t="str">
            <v>ARB10371</v>
          </cell>
          <cell r="F600" t="str">
            <v>米国</v>
          </cell>
          <cell r="G600" t="str">
            <v>AAI</v>
          </cell>
          <cell r="H600" t="str">
            <v>制御盤</v>
          </cell>
          <cell r="I600" t="str">
            <v>南陵</v>
          </cell>
          <cell r="J600" t="str">
            <v>KD</v>
          </cell>
          <cell r="K600">
            <v>45477</v>
          </cell>
          <cell r="L600">
            <v>1</v>
          </cell>
          <cell r="M600">
            <v>1</v>
          </cell>
          <cell r="N600">
            <v>45479</v>
          </cell>
          <cell r="O600">
            <v>1</v>
          </cell>
          <cell r="P600">
            <v>45483</v>
          </cell>
          <cell r="Q600">
            <v>1</v>
          </cell>
          <cell r="R600">
            <v>45484</v>
          </cell>
          <cell r="S600">
            <v>1</v>
          </cell>
          <cell r="T600">
            <v>45484</v>
          </cell>
          <cell r="U600">
            <v>45483</v>
          </cell>
          <cell r="V600">
            <v>45485</v>
          </cell>
          <cell r="W600">
            <v>45484</v>
          </cell>
          <cell r="X600">
            <v>1</v>
          </cell>
          <cell r="Y600">
            <v>45491</v>
          </cell>
          <cell r="AA600">
            <v>45489</v>
          </cell>
          <cell r="AB600">
            <v>45490</v>
          </cell>
          <cell r="AC600" t="str">
            <v>45468</v>
          </cell>
          <cell r="AD600" t="str">
            <v>4062206</v>
          </cell>
          <cell r="AE600" t="str">
            <v>4062203</v>
          </cell>
          <cell r="AF600" t="str">
            <v>4062182</v>
          </cell>
          <cell r="AG600" t="str">
            <v>4062211</v>
          </cell>
          <cell r="CP600">
            <v>45468</v>
          </cell>
          <cell r="CQ600">
            <v>4062206</v>
          </cell>
          <cell r="CX600">
            <v>45454</v>
          </cell>
          <cell r="CY600">
            <v>4062203</v>
          </cell>
          <cell r="DP600">
            <v>45419</v>
          </cell>
          <cell r="DQ600">
            <v>4062182</v>
          </cell>
          <cell r="EB600">
            <v>45468</v>
          </cell>
          <cell r="EC600">
            <v>4062211</v>
          </cell>
          <cell r="EF600">
            <v>45475</v>
          </cell>
          <cell r="EG600">
            <v>4062197</v>
          </cell>
          <cell r="EM600">
            <v>45461</v>
          </cell>
          <cell r="EX600">
            <v>45475</v>
          </cell>
          <cell r="EY600">
            <v>4062232</v>
          </cell>
          <cell r="HO600">
            <v>45492</v>
          </cell>
          <cell r="HP600">
            <v>4062305</v>
          </cell>
          <cell r="HS600">
            <v>45477</v>
          </cell>
          <cell r="HV600" t="e">
            <v>#REF!</v>
          </cell>
          <cell r="HZ600" t="e">
            <v>#REF!</v>
          </cell>
          <cell r="ID600" t="e">
            <v>#REF!</v>
          </cell>
          <cell r="RC600">
            <v>45489</v>
          </cell>
          <cell r="RD600">
            <v>0</v>
          </cell>
          <cell r="RE600">
            <v>45468</v>
          </cell>
          <cell r="RF600">
            <v>45454</v>
          </cell>
          <cell r="RG600">
            <v>0</v>
          </cell>
          <cell r="RH600">
            <v>0</v>
          </cell>
          <cell r="RI600">
            <v>45419</v>
          </cell>
          <cell r="RJ600">
            <v>0</v>
          </cell>
          <cell r="RK600">
            <v>45468</v>
          </cell>
          <cell r="RL600" t="str">
            <v>4062206</v>
          </cell>
          <cell r="RM600">
            <v>45454</v>
          </cell>
          <cell r="RN600" t="str">
            <v>4062203</v>
          </cell>
          <cell r="RO600">
            <v>45419</v>
          </cell>
          <cell r="RP600" t="str">
            <v>4062182</v>
          </cell>
          <cell r="RQ600">
            <v>45468</v>
          </cell>
          <cell r="RR600" t="str">
            <v>4062211</v>
          </cell>
          <cell r="RS600">
            <v>45475</v>
          </cell>
          <cell r="RT600">
            <v>4062197</v>
          </cell>
          <cell r="RU600">
            <v>0</v>
          </cell>
          <cell r="RV600">
            <v>0</v>
          </cell>
        </row>
        <row r="601">
          <cell r="A601">
            <v>592</v>
          </cell>
          <cell r="B601">
            <v>45506</v>
          </cell>
          <cell r="C601" t="str">
            <v>HRB1303 AAI AC+L</v>
          </cell>
          <cell r="D601" t="str">
            <v>ARB30249</v>
          </cell>
          <cell r="F601" t="str">
            <v>米国</v>
          </cell>
          <cell r="G601" t="str">
            <v>AAI</v>
          </cell>
          <cell r="H601" t="str">
            <v>制御盤</v>
          </cell>
          <cell r="I601" t="str">
            <v>南陵</v>
          </cell>
          <cell r="J601" t="str">
            <v>KD</v>
          </cell>
          <cell r="K601">
            <v>45477</v>
          </cell>
          <cell r="L601">
            <v>1</v>
          </cell>
          <cell r="M601">
            <v>1</v>
          </cell>
          <cell r="N601">
            <v>45479</v>
          </cell>
          <cell r="O601">
            <v>1</v>
          </cell>
          <cell r="P601">
            <v>45483</v>
          </cell>
          <cell r="Q601">
            <v>1</v>
          </cell>
          <cell r="R601">
            <v>45484</v>
          </cell>
          <cell r="S601">
            <v>1</v>
          </cell>
          <cell r="T601">
            <v>45484</v>
          </cell>
          <cell r="U601">
            <v>45483</v>
          </cell>
          <cell r="V601">
            <v>45485</v>
          </cell>
          <cell r="W601">
            <v>45485</v>
          </cell>
          <cell r="X601">
            <v>1</v>
          </cell>
          <cell r="Y601">
            <v>45493</v>
          </cell>
          <cell r="AA601">
            <v>45489</v>
          </cell>
          <cell r="AB601">
            <v>45490</v>
          </cell>
          <cell r="AC601" t="str">
            <v>45419</v>
          </cell>
          <cell r="AD601" t="str">
            <v>4062181</v>
          </cell>
          <cell r="AE601" t="str">
            <v>4062203</v>
          </cell>
          <cell r="AF601" t="str">
            <v>4062096</v>
          </cell>
          <cell r="AG601" t="str">
            <v>4062211</v>
          </cell>
          <cell r="CR601">
            <v>45419</v>
          </cell>
          <cell r="CS601">
            <v>4062181</v>
          </cell>
          <cell r="CX601">
            <v>45454</v>
          </cell>
          <cell r="CY601">
            <v>4062203</v>
          </cell>
          <cell r="DR601">
            <v>45323</v>
          </cell>
          <cell r="DS601">
            <v>4062096</v>
          </cell>
          <cell r="EB601">
            <v>45468</v>
          </cell>
          <cell r="EC601">
            <v>4062211</v>
          </cell>
          <cell r="EF601">
            <v>45475</v>
          </cell>
          <cell r="EG601">
            <v>4062197</v>
          </cell>
          <cell r="EM601">
            <v>45461</v>
          </cell>
          <cell r="EN601">
            <v>45440</v>
          </cell>
          <cell r="EO601">
            <v>4062222</v>
          </cell>
          <cell r="ER601">
            <v>45440</v>
          </cell>
          <cell r="ES601">
            <v>4062225</v>
          </cell>
          <cell r="EX601">
            <v>45475</v>
          </cell>
          <cell r="EY601">
            <v>4062232</v>
          </cell>
          <cell r="HO601">
            <v>45492</v>
          </cell>
          <cell r="HP601">
            <v>4062305</v>
          </cell>
          <cell r="HS601">
            <v>45477</v>
          </cell>
          <cell r="HV601" t="e">
            <v>#REF!</v>
          </cell>
          <cell r="HZ601" t="e">
            <v>#REF!</v>
          </cell>
          <cell r="ID601" t="e">
            <v>#REF!</v>
          </cell>
          <cell r="RC601">
            <v>45489</v>
          </cell>
          <cell r="RD601">
            <v>0</v>
          </cell>
          <cell r="RE601">
            <v>45419</v>
          </cell>
          <cell r="RF601">
            <v>45454</v>
          </cell>
          <cell r="RG601">
            <v>0</v>
          </cell>
          <cell r="RH601">
            <v>0</v>
          </cell>
          <cell r="RI601">
            <v>45323</v>
          </cell>
          <cell r="RJ601">
            <v>0</v>
          </cell>
          <cell r="RK601">
            <v>45419</v>
          </cell>
          <cell r="RL601" t="str">
            <v>4062181</v>
          </cell>
          <cell r="RM601">
            <v>45454</v>
          </cell>
          <cell r="RN601" t="str">
            <v>4062203</v>
          </cell>
          <cell r="RO601">
            <v>45323</v>
          </cell>
          <cell r="RP601" t="str">
            <v>4062096</v>
          </cell>
          <cell r="RQ601">
            <v>45468</v>
          </cell>
          <cell r="RR601" t="str">
            <v>4062211</v>
          </cell>
          <cell r="RS601">
            <v>45475</v>
          </cell>
          <cell r="RT601">
            <v>4062197</v>
          </cell>
          <cell r="RU601">
            <v>0</v>
          </cell>
          <cell r="RV601">
            <v>0</v>
          </cell>
        </row>
        <row r="602">
          <cell r="A602">
            <v>593</v>
          </cell>
          <cell r="B602">
            <v>45506</v>
          </cell>
          <cell r="C602" t="str">
            <v>HRB1303 AAI AC+L</v>
          </cell>
          <cell r="D602" t="str">
            <v>ARB30250</v>
          </cell>
          <cell r="F602" t="str">
            <v>米国</v>
          </cell>
          <cell r="G602" t="str">
            <v>AAI</v>
          </cell>
          <cell r="H602" t="str">
            <v>制御盤</v>
          </cell>
          <cell r="I602" t="str">
            <v>南陵</v>
          </cell>
          <cell r="J602" t="str">
            <v>KD</v>
          </cell>
          <cell r="K602">
            <v>45478</v>
          </cell>
          <cell r="L602">
            <v>1</v>
          </cell>
          <cell r="M602">
            <v>1</v>
          </cell>
          <cell r="N602">
            <v>45482</v>
          </cell>
          <cell r="O602">
            <v>1</v>
          </cell>
          <cell r="P602">
            <v>45484</v>
          </cell>
          <cell r="Q602">
            <v>1</v>
          </cell>
          <cell r="R602">
            <v>45485</v>
          </cell>
          <cell r="S602">
            <v>1</v>
          </cell>
          <cell r="T602">
            <v>45485</v>
          </cell>
          <cell r="U602">
            <v>45484</v>
          </cell>
          <cell r="V602">
            <v>45486</v>
          </cell>
          <cell r="W602">
            <v>45485</v>
          </cell>
          <cell r="X602">
            <v>1</v>
          </cell>
          <cell r="Y602">
            <v>45493</v>
          </cell>
          <cell r="AA602">
            <v>45489</v>
          </cell>
          <cell r="AB602">
            <v>45490</v>
          </cell>
          <cell r="AC602" t="str">
            <v>45419</v>
          </cell>
          <cell r="AD602" t="str">
            <v>4062181</v>
          </cell>
          <cell r="AE602" t="str">
            <v>4062203</v>
          </cell>
          <cell r="AF602" t="str">
            <v>4062149</v>
          </cell>
          <cell r="AG602" t="str">
            <v>4062211</v>
          </cell>
          <cell r="CR602">
            <v>45419</v>
          </cell>
          <cell r="CS602">
            <v>4062181</v>
          </cell>
          <cell r="CX602">
            <v>45454</v>
          </cell>
          <cell r="CY602">
            <v>4062203</v>
          </cell>
          <cell r="DR602">
            <v>45370</v>
          </cell>
          <cell r="DS602">
            <v>4062149</v>
          </cell>
          <cell r="EB602">
            <v>45468</v>
          </cell>
          <cell r="EC602">
            <v>4062211</v>
          </cell>
          <cell r="EF602">
            <v>45475</v>
          </cell>
          <cell r="EG602">
            <v>4062197</v>
          </cell>
          <cell r="EM602">
            <v>45469</v>
          </cell>
          <cell r="EN602">
            <v>45440</v>
          </cell>
          <cell r="EO602">
            <v>4062222</v>
          </cell>
          <cell r="ER602">
            <v>45440</v>
          </cell>
          <cell r="ES602">
            <v>4062225</v>
          </cell>
          <cell r="EX602">
            <v>45475</v>
          </cell>
          <cell r="EY602">
            <v>4062232</v>
          </cell>
          <cell r="HO602">
            <v>45492</v>
          </cell>
          <cell r="HP602">
            <v>4062305</v>
          </cell>
          <cell r="HS602">
            <v>45478</v>
          </cell>
          <cell r="HV602" t="e">
            <v>#REF!</v>
          </cell>
          <cell r="HZ602" t="e">
            <v>#REF!</v>
          </cell>
          <cell r="ID602" t="e">
            <v>#REF!</v>
          </cell>
          <cell r="RC602">
            <v>45489</v>
          </cell>
          <cell r="RD602">
            <v>0</v>
          </cell>
          <cell r="RE602">
            <v>45419</v>
          </cell>
          <cell r="RF602">
            <v>45454</v>
          </cell>
          <cell r="RG602">
            <v>0</v>
          </cell>
          <cell r="RH602">
            <v>0</v>
          </cell>
          <cell r="RI602">
            <v>45370</v>
          </cell>
          <cell r="RJ602">
            <v>0</v>
          </cell>
          <cell r="RK602">
            <v>45419</v>
          </cell>
          <cell r="RL602" t="str">
            <v>4062181</v>
          </cell>
          <cell r="RM602">
            <v>45454</v>
          </cell>
          <cell r="RN602" t="str">
            <v>4062203</v>
          </cell>
          <cell r="RO602">
            <v>45370</v>
          </cell>
          <cell r="RP602" t="str">
            <v>4062149</v>
          </cell>
          <cell r="RQ602">
            <v>45468</v>
          </cell>
          <cell r="RR602" t="str">
            <v>4062211</v>
          </cell>
          <cell r="RS602">
            <v>45475</v>
          </cell>
          <cell r="RT602">
            <v>4062197</v>
          </cell>
          <cell r="RU602">
            <v>0</v>
          </cell>
          <cell r="RV602">
            <v>0</v>
          </cell>
        </row>
        <row r="603">
          <cell r="A603">
            <v>594</v>
          </cell>
          <cell r="B603">
            <v>45565</v>
          </cell>
          <cell r="C603" t="str">
            <v>HRB1003 ATC</v>
          </cell>
          <cell r="D603">
            <v>10395083</v>
          </cell>
          <cell r="F603" t="str">
            <v>DMS</v>
          </cell>
          <cell r="G603" t="str">
            <v>国内</v>
          </cell>
          <cell r="H603" t="str">
            <v>ATC盤</v>
          </cell>
          <cell r="I603" t="str">
            <v>須走</v>
          </cell>
          <cell r="J603" t="str">
            <v>土岐</v>
          </cell>
          <cell r="S603" t="str">
            <v>7/4入庫</v>
          </cell>
          <cell r="T603">
            <v>45477</v>
          </cell>
          <cell r="W603">
            <v>45482</v>
          </cell>
          <cell r="X603">
            <v>1</v>
          </cell>
          <cell r="Y603">
            <v>45483</v>
          </cell>
          <cell r="AA603">
            <v>45489</v>
          </cell>
          <cell r="AB603">
            <v>45490</v>
          </cell>
          <cell r="DB603" t="str">
            <v>　</v>
          </cell>
          <cell r="DC603" t="str">
            <v>　</v>
          </cell>
          <cell r="DL603" t="str">
            <v>　</v>
          </cell>
          <cell r="DM603" t="str">
            <v>　</v>
          </cell>
          <cell r="DZ603" t="str">
            <v>　</v>
          </cell>
          <cell r="EA603" t="str">
            <v>　</v>
          </cell>
          <cell r="EJ603" t="str">
            <v>　</v>
          </cell>
          <cell r="EK603" t="str">
            <v>　</v>
          </cell>
          <cell r="HM603">
            <v>45575</v>
          </cell>
          <cell r="HN603">
            <v>3962341</v>
          </cell>
          <cell r="HS603">
            <v>0</v>
          </cell>
          <cell r="HV603" t="e">
            <v>#REF!</v>
          </cell>
          <cell r="HZ603" t="e">
            <v>#REF!</v>
          </cell>
          <cell r="ID603" t="e">
            <v>#REF!</v>
          </cell>
          <cell r="RC603">
            <v>45489</v>
          </cell>
          <cell r="RD603">
            <v>0</v>
          </cell>
          <cell r="RE603">
            <v>0</v>
          </cell>
          <cell r="RF603">
            <v>0</v>
          </cell>
          <cell r="RG603">
            <v>0</v>
          </cell>
          <cell r="RH603">
            <v>0</v>
          </cell>
          <cell r="RI603">
            <v>0</v>
          </cell>
          <cell r="RJ603">
            <v>0</v>
          </cell>
          <cell r="RK603">
            <v>0</v>
          </cell>
          <cell r="RL603">
            <v>0</v>
          </cell>
          <cell r="RM603">
            <v>0</v>
          </cell>
          <cell r="RN603">
            <v>0</v>
          </cell>
          <cell r="RO603">
            <v>0</v>
          </cell>
          <cell r="RP603">
            <v>0</v>
          </cell>
          <cell r="RQ603">
            <v>0</v>
          </cell>
          <cell r="RR603">
            <v>0</v>
          </cell>
          <cell r="RS603">
            <v>0</v>
          </cell>
          <cell r="RT603">
            <v>0</v>
          </cell>
          <cell r="RU603">
            <v>0</v>
          </cell>
          <cell r="RV603">
            <v>0</v>
          </cell>
        </row>
        <row r="604">
          <cell r="A604">
            <v>595</v>
          </cell>
          <cell r="B604">
            <v>45566</v>
          </cell>
          <cell r="C604" t="str">
            <v>HRB1003 ATC</v>
          </cell>
          <cell r="D604">
            <v>10395084</v>
          </cell>
          <cell r="F604" t="str">
            <v>DMS</v>
          </cell>
          <cell r="G604" t="str">
            <v>国内</v>
          </cell>
          <cell r="H604" t="str">
            <v>ATC盤</v>
          </cell>
          <cell r="I604" t="str">
            <v>須走</v>
          </cell>
          <cell r="J604" t="str">
            <v>土岐</v>
          </cell>
          <cell r="S604" t="str">
            <v>7/12入庫</v>
          </cell>
          <cell r="T604">
            <v>45485</v>
          </cell>
          <cell r="W604">
            <v>45485</v>
          </cell>
          <cell r="X604">
            <v>1</v>
          </cell>
          <cell r="Y604">
            <v>45483</v>
          </cell>
          <cell r="AA604">
            <v>45489</v>
          </cell>
          <cell r="AB604">
            <v>45490</v>
          </cell>
          <cell r="DB604" t="str">
            <v>　</v>
          </cell>
          <cell r="DC604" t="str">
            <v>　</v>
          </cell>
          <cell r="DL604" t="str">
            <v>　</v>
          </cell>
          <cell r="DM604" t="str">
            <v>　</v>
          </cell>
          <cell r="DZ604" t="str">
            <v>　</v>
          </cell>
          <cell r="EA604" t="str">
            <v>　</v>
          </cell>
          <cell r="EJ604" t="str">
            <v>　</v>
          </cell>
          <cell r="EK604" t="str">
            <v>　</v>
          </cell>
          <cell r="HM604">
            <v>45575</v>
          </cell>
          <cell r="HN604">
            <v>3962341</v>
          </cell>
          <cell r="HS604">
            <v>0</v>
          </cell>
          <cell r="HV604" t="e">
            <v>#REF!</v>
          </cell>
          <cell r="HZ604" t="e">
            <v>#REF!</v>
          </cell>
          <cell r="ID604" t="e">
            <v>#REF!</v>
          </cell>
          <cell r="RC604">
            <v>45489</v>
          </cell>
          <cell r="RD604">
            <v>0</v>
          </cell>
          <cell r="RE604">
            <v>0</v>
          </cell>
          <cell r="RF604">
            <v>0</v>
          </cell>
          <cell r="RG604">
            <v>0</v>
          </cell>
          <cell r="RH604">
            <v>0</v>
          </cell>
          <cell r="RI604">
            <v>0</v>
          </cell>
          <cell r="RJ604">
            <v>0</v>
          </cell>
          <cell r="RK604">
            <v>0</v>
          </cell>
          <cell r="RL604">
            <v>0</v>
          </cell>
          <cell r="RM604">
            <v>0</v>
          </cell>
          <cell r="RN604">
            <v>0</v>
          </cell>
          <cell r="RO604">
            <v>0</v>
          </cell>
          <cell r="RP604">
            <v>0</v>
          </cell>
          <cell r="RQ604">
            <v>0</v>
          </cell>
          <cell r="RR604">
            <v>0</v>
          </cell>
          <cell r="RS604">
            <v>0</v>
          </cell>
          <cell r="RT604">
            <v>0</v>
          </cell>
          <cell r="RU604">
            <v>0</v>
          </cell>
          <cell r="RV604">
            <v>0</v>
          </cell>
        </row>
        <row r="605">
          <cell r="A605">
            <v>596</v>
          </cell>
          <cell r="B605">
            <v>45566</v>
          </cell>
          <cell r="C605" t="str">
            <v>HRB1003 ATC</v>
          </cell>
          <cell r="D605" t="str">
            <v>RC130120</v>
          </cell>
          <cell r="F605" t="str">
            <v>EU</v>
          </cell>
          <cell r="G605" t="str">
            <v>AESA</v>
          </cell>
          <cell r="H605" t="str">
            <v>ATC盤</v>
          </cell>
          <cell r="I605" t="str">
            <v>須走</v>
          </cell>
          <cell r="J605" t="str">
            <v>土岐</v>
          </cell>
          <cell r="S605" t="str">
            <v>7/5入庫</v>
          </cell>
          <cell r="T605">
            <v>45478</v>
          </cell>
          <cell r="W605">
            <v>45482</v>
          </cell>
          <cell r="X605">
            <v>1</v>
          </cell>
          <cell r="Y605">
            <v>45483</v>
          </cell>
          <cell r="AA605">
            <v>45489</v>
          </cell>
          <cell r="AB605">
            <v>45490</v>
          </cell>
          <cell r="AC605">
            <v>45282</v>
          </cell>
          <cell r="AD605">
            <v>4062067</v>
          </cell>
          <cell r="DB605" t="str">
            <v>　</v>
          </cell>
          <cell r="DC605" t="str">
            <v>　</v>
          </cell>
          <cell r="DL605" t="str">
            <v>　</v>
          </cell>
          <cell r="DM605" t="str">
            <v>　</v>
          </cell>
          <cell r="DZ605" t="str">
            <v>　</v>
          </cell>
          <cell r="EA605" t="str">
            <v>　</v>
          </cell>
          <cell r="EJ605" t="str">
            <v>　</v>
          </cell>
          <cell r="EK605" t="str">
            <v>　</v>
          </cell>
          <cell r="HM605">
            <v>45282</v>
          </cell>
          <cell r="HN605">
            <v>4062067</v>
          </cell>
          <cell r="HS605">
            <v>0</v>
          </cell>
          <cell r="HV605" t="e">
            <v>#REF!</v>
          </cell>
          <cell r="HZ605" t="e">
            <v>#REF!</v>
          </cell>
          <cell r="ID605" t="e">
            <v>#REF!</v>
          </cell>
          <cell r="RC605">
            <v>45489</v>
          </cell>
          <cell r="RD605">
            <v>0</v>
          </cell>
          <cell r="RE605">
            <v>0</v>
          </cell>
          <cell r="RF605">
            <v>0</v>
          </cell>
          <cell r="RG605">
            <v>0</v>
          </cell>
          <cell r="RH605">
            <v>0</v>
          </cell>
          <cell r="RI605">
            <v>0</v>
          </cell>
          <cell r="RJ605">
            <v>0</v>
          </cell>
          <cell r="RK605">
            <v>0</v>
          </cell>
          <cell r="RL605">
            <v>4062067</v>
          </cell>
          <cell r="RM605">
            <v>0</v>
          </cell>
          <cell r="RN605">
            <v>0</v>
          </cell>
          <cell r="RO605">
            <v>0</v>
          </cell>
          <cell r="RP605">
            <v>0</v>
          </cell>
          <cell r="RQ605">
            <v>0</v>
          </cell>
          <cell r="RR605">
            <v>0</v>
          </cell>
          <cell r="RS605">
            <v>0</v>
          </cell>
          <cell r="RT605">
            <v>0</v>
          </cell>
          <cell r="RU605">
            <v>0</v>
          </cell>
          <cell r="RV605">
            <v>0</v>
          </cell>
        </row>
        <row r="606">
          <cell r="A606">
            <v>597</v>
          </cell>
          <cell r="B606">
            <v>45566</v>
          </cell>
          <cell r="C606" t="str">
            <v>HRB1003 ATC</v>
          </cell>
          <cell r="D606" t="str">
            <v>RC130121</v>
          </cell>
          <cell r="F606" t="str">
            <v>EU</v>
          </cell>
          <cell r="G606" t="str">
            <v>AESA</v>
          </cell>
          <cell r="H606" t="str">
            <v>ATC盤</v>
          </cell>
          <cell r="I606" t="str">
            <v>須走</v>
          </cell>
          <cell r="J606" t="str">
            <v>土岐</v>
          </cell>
          <cell r="S606" t="str">
            <v>7/5入庫</v>
          </cell>
          <cell r="T606">
            <v>45478</v>
          </cell>
          <cell r="W606">
            <v>45483</v>
          </cell>
          <cell r="X606">
            <v>1</v>
          </cell>
          <cell r="Y606">
            <v>45483</v>
          </cell>
          <cell r="AA606">
            <v>45489</v>
          </cell>
          <cell r="AB606">
            <v>45490</v>
          </cell>
          <cell r="DB606" t="str">
            <v>　</v>
          </cell>
          <cell r="DC606" t="str">
            <v>　</v>
          </cell>
          <cell r="DL606" t="str">
            <v>　</v>
          </cell>
          <cell r="DM606" t="str">
            <v>　</v>
          </cell>
          <cell r="DZ606" t="str">
            <v>　</v>
          </cell>
          <cell r="EA606" t="str">
            <v>　</v>
          </cell>
          <cell r="EJ606" t="str">
            <v>　</v>
          </cell>
          <cell r="EK606" t="str">
            <v>　</v>
          </cell>
          <cell r="HM606">
            <v>45307</v>
          </cell>
          <cell r="HN606">
            <v>4062068</v>
          </cell>
          <cell r="HS606">
            <v>0</v>
          </cell>
          <cell r="HV606" t="e">
            <v>#REF!</v>
          </cell>
          <cell r="HZ606" t="e">
            <v>#REF!</v>
          </cell>
          <cell r="ID606" t="e">
            <v>#REF!</v>
          </cell>
          <cell r="RC606">
            <v>45489</v>
          </cell>
          <cell r="RD606">
            <v>0</v>
          </cell>
          <cell r="RE606">
            <v>0</v>
          </cell>
          <cell r="RF606">
            <v>0</v>
          </cell>
          <cell r="RG606">
            <v>0</v>
          </cell>
          <cell r="RH606">
            <v>0</v>
          </cell>
          <cell r="RI606">
            <v>0</v>
          </cell>
          <cell r="RJ606">
            <v>0</v>
          </cell>
          <cell r="RK606">
            <v>0</v>
          </cell>
          <cell r="RL606">
            <v>0</v>
          </cell>
          <cell r="RM606">
            <v>0</v>
          </cell>
          <cell r="RN606">
            <v>0</v>
          </cell>
          <cell r="RO606">
            <v>0</v>
          </cell>
          <cell r="RP606">
            <v>0</v>
          </cell>
          <cell r="RQ606">
            <v>0</v>
          </cell>
          <cell r="RR606">
            <v>0</v>
          </cell>
          <cell r="RS606">
            <v>0</v>
          </cell>
          <cell r="RT606">
            <v>0</v>
          </cell>
          <cell r="RU606">
            <v>0</v>
          </cell>
          <cell r="RV606">
            <v>0</v>
          </cell>
        </row>
        <row r="607">
          <cell r="A607">
            <v>598</v>
          </cell>
          <cell r="B607">
            <v>45506</v>
          </cell>
          <cell r="C607" t="str">
            <v>HRB1303.EXP</v>
          </cell>
          <cell r="D607" t="str">
            <v>13035531</v>
          </cell>
          <cell r="F607" t="str">
            <v>韓国</v>
          </cell>
          <cell r="G607" t="str">
            <v>ＡＭＡＤＡ　ＫＯＲＥＡ　ＣＯ．，ＬＴＤ．</v>
          </cell>
          <cell r="H607" t="str">
            <v>制御盤</v>
          </cell>
          <cell r="I607" t="str">
            <v>南陵</v>
          </cell>
          <cell r="J607" t="str">
            <v>土岐</v>
          </cell>
          <cell r="K607">
            <v>45478</v>
          </cell>
          <cell r="L607">
            <v>1</v>
          </cell>
          <cell r="M607">
            <v>1</v>
          </cell>
          <cell r="N607">
            <v>45482</v>
          </cell>
          <cell r="O607">
            <v>1</v>
          </cell>
          <cell r="P607">
            <v>45484</v>
          </cell>
          <cell r="Q607">
            <v>1</v>
          </cell>
          <cell r="R607">
            <v>45485</v>
          </cell>
          <cell r="S607">
            <v>1</v>
          </cell>
          <cell r="T607">
            <v>45485</v>
          </cell>
          <cell r="U607">
            <v>45484</v>
          </cell>
          <cell r="V607">
            <v>45486</v>
          </cell>
          <cell r="W607">
            <v>45485</v>
          </cell>
          <cell r="X607">
            <v>1</v>
          </cell>
          <cell r="Y607">
            <v>45493</v>
          </cell>
          <cell r="AA607">
            <v>45492</v>
          </cell>
          <cell r="AB607">
            <v>45493</v>
          </cell>
          <cell r="AC607" t="str">
            <v>45468</v>
          </cell>
          <cell r="AD607" t="str">
            <v>4062208</v>
          </cell>
          <cell r="AE607" t="str">
            <v>4062203</v>
          </cell>
          <cell r="AF607" t="str">
            <v>4062183</v>
          </cell>
          <cell r="AG607" t="str">
            <v>4062211</v>
          </cell>
          <cell r="CR607">
            <v>45468</v>
          </cell>
          <cell r="CS607">
            <v>4062208</v>
          </cell>
          <cell r="CX607">
            <v>45454</v>
          </cell>
          <cell r="CY607">
            <v>4062203</v>
          </cell>
          <cell r="DR607">
            <v>45419</v>
          </cell>
          <cell r="DS607">
            <v>4062183</v>
          </cell>
          <cell r="EB607">
            <v>45468</v>
          </cell>
          <cell r="EC607">
            <v>4062211</v>
          </cell>
          <cell r="EF607">
            <v>45496</v>
          </cell>
          <cell r="EG607">
            <v>4062199</v>
          </cell>
          <cell r="EM607">
            <v>45469</v>
          </cell>
          <cell r="EN607">
            <v>45440</v>
          </cell>
          <cell r="EO607">
            <v>4062222</v>
          </cell>
          <cell r="EX607">
            <v>45475</v>
          </cell>
          <cell r="EY607">
            <v>4062232</v>
          </cell>
          <cell r="GG607">
            <v>45475</v>
          </cell>
          <cell r="GH607">
            <v>4062231</v>
          </cell>
          <cell r="HS607">
            <v>45478</v>
          </cell>
          <cell r="HV607">
            <v>26</v>
          </cell>
          <cell r="HZ607">
            <v>4</v>
          </cell>
          <cell r="ID607">
            <v>-3</v>
          </cell>
          <cell r="RC607">
            <v>45492</v>
          </cell>
          <cell r="RD607">
            <v>0</v>
          </cell>
          <cell r="RE607">
            <v>45468</v>
          </cell>
          <cell r="RF607">
            <v>45454</v>
          </cell>
          <cell r="RG607">
            <v>0</v>
          </cell>
          <cell r="RH607">
            <v>0</v>
          </cell>
          <cell r="RI607">
            <v>45419</v>
          </cell>
          <cell r="RJ607">
            <v>0</v>
          </cell>
          <cell r="RK607">
            <v>45468</v>
          </cell>
          <cell r="RL607" t="str">
            <v>4062208</v>
          </cell>
          <cell r="RM607">
            <v>45454</v>
          </cell>
          <cell r="RN607" t="str">
            <v>4062203</v>
          </cell>
          <cell r="RO607">
            <v>45419</v>
          </cell>
          <cell r="RP607" t="str">
            <v>4062183</v>
          </cell>
          <cell r="RQ607">
            <v>45468</v>
          </cell>
          <cell r="RR607" t="str">
            <v>4062211</v>
          </cell>
          <cell r="RS607">
            <v>45496</v>
          </cell>
          <cell r="RT607">
            <v>4062199</v>
          </cell>
          <cell r="RU607">
            <v>0</v>
          </cell>
          <cell r="RV607">
            <v>0</v>
          </cell>
        </row>
        <row r="608">
          <cell r="A608">
            <v>599</v>
          </cell>
          <cell r="B608">
            <v>45506</v>
          </cell>
          <cell r="C608" t="str">
            <v>HRBC1303</v>
          </cell>
          <cell r="D608" t="str">
            <v>13035548</v>
          </cell>
          <cell r="F608" t="str">
            <v>中国</v>
          </cell>
          <cell r="G608" t="str">
            <v>【ＣＨＩＮＡ】成都川開</v>
          </cell>
          <cell r="H608" t="str">
            <v>制御盤</v>
          </cell>
          <cell r="I608" t="str">
            <v>南陵</v>
          </cell>
          <cell r="J608" t="str">
            <v>土岐</v>
          </cell>
          <cell r="K608">
            <v>45478</v>
          </cell>
          <cell r="L608">
            <v>1</v>
          </cell>
          <cell r="M608">
            <v>1</v>
          </cell>
          <cell r="N608">
            <v>45482</v>
          </cell>
          <cell r="O608">
            <v>1</v>
          </cell>
          <cell r="P608">
            <v>45484</v>
          </cell>
          <cell r="Q608">
            <v>1</v>
          </cell>
          <cell r="R608">
            <v>45485</v>
          </cell>
          <cell r="S608">
            <v>1</v>
          </cell>
          <cell r="T608">
            <v>45486</v>
          </cell>
          <cell r="U608">
            <v>45485</v>
          </cell>
          <cell r="V608">
            <v>45486</v>
          </cell>
          <cell r="W608">
            <v>45486</v>
          </cell>
          <cell r="X608">
            <v>1</v>
          </cell>
          <cell r="Y608">
            <v>45493</v>
          </cell>
          <cell r="AA608">
            <v>45492</v>
          </cell>
          <cell r="AB608">
            <v>45493</v>
          </cell>
          <cell r="AC608" t="str">
            <v>45468</v>
          </cell>
          <cell r="AD608" t="str">
            <v>4062208</v>
          </cell>
          <cell r="AE608" t="str">
            <v>4062203</v>
          </cell>
          <cell r="AF608" t="str">
            <v>4062183</v>
          </cell>
          <cell r="AG608" t="str">
            <v>4062211</v>
          </cell>
          <cell r="CR608">
            <v>45468</v>
          </cell>
          <cell r="CS608">
            <v>4062208</v>
          </cell>
          <cell r="CX608">
            <v>45454</v>
          </cell>
          <cell r="CY608">
            <v>4062203</v>
          </cell>
          <cell r="DR608">
            <v>45419</v>
          </cell>
          <cell r="DS608">
            <v>4062183</v>
          </cell>
          <cell r="EB608">
            <v>45468</v>
          </cell>
          <cell r="EC608">
            <v>4062211</v>
          </cell>
          <cell r="EF608">
            <v>45496</v>
          </cell>
          <cell r="EG608">
            <v>4062199</v>
          </cell>
          <cell r="EM608">
            <v>45469</v>
          </cell>
          <cell r="EZ608">
            <v>45454</v>
          </cell>
          <cell r="FA608">
            <v>4062228</v>
          </cell>
          <cell r="HS608">
            <v>45478</v>
          </cell>
          <cell r="HV608" t="e">
            <v>#REF!</v>
          </cell>
          <cell r="HZ608" t="e">
            <v>#REF!</v>
          </cell>
          <cell r="ID608" t="e">
            <v>#REF!</v>
          </cell>
          <cell r="RC608">
            <v>45492</v>
          </cell>
          <cell r="RD608">
            <v>0</v>
          </cell>
          <cell r="RE608">
            <v>45468</v>
          </cell>
          <cell r="RF608">
            <v>45454</v>
          </cell>
          <cell r="RG608">
            <v>0</v>
          </cell>
          <cell r="RH608">
            <v>0</v>
          </cell>
          <cell r="RI608">
            <v>45419</v>
          </cell>
          <cell r="RJ608">
            <v>0</v>
          </cell>
          <cell r="RK608">
            <v>45468</v>
          </cell>
          <cell r="RL608" t="str">
            <v>4062208</v>
          </cell>
          <cell r="RM608">
            <v>45454</v>
          </cell>
          <cell r="RN608" t="str">
            <v>4062203</v>
          </cell>
          <cell r="RO608">
            <v>45419</v>
          </cell>
          <cell r="RP608" t="str">
            <v>4062183</v>
          </cell>
          <cell r="RQ608">
            <v>45468</v>
          </cell>
          <cell r="RR608" t="str">
            <v>4062211</v>
          </cell>
          <cell r="RS608">
            <v>45496</v>
          </cell>
          <cell r="RT608">
            <v>4062199</v>
          </cell>
          <cell r="RU608">
            <v>0</v>
          </cell>
          <cell r="RV608">
            <v>0</v>
          </cell>
        </row>
        <row r="609">
          <cell r="A609">
            <v>600</v>
          </cell>
          <cell r="B609">
            <v>45506</v>
          </cell>
          <cell r="C609" t="str">
            <v>HRB1003.EXP</v>
          </cell>
          <cell r="D609" t="str">
            <v>10035282</v>
          </cell>
          <cell r="F609" t="str">
            <v>インド</v>
          </cell>
          <cell r="G609" t="str">
            <v>Ａｍａｄａ　（Ｉｎｄｉａ）　Ｐｖｔ．　Ｌ</v>
          </cell>
          <cell r="H609" t="str">
            <v>制御盤</v>
          </cell>
          <cell r="I609" t="str">
            <v>南陵</v>
          </cell>
          <cell r="J609" t="str">
            <v>土岐</v>
          </cell>
          <cell r="K609">
            <v>45479</v>
          </cell>
          <cell r="L609">
            <v>1</v>
          </cell>
          <cell r="M609">
            <v>1</v>
          </cell>
          <cell r="N609">
            <v>45483</v>
          </cell>
          <cell r="O609">
            <v>1</v>
          </cell>
          <cell r="P609">
            <v>45485</v>
          </cell>
          <cell r="Q609">
            <v>1</v>
          </cell>
          <cell r="R609">
            <v>45486</v>
          </cell>
          <cell r="S609">
            <v>1</v>
          </cell>
          <cell r="T609">
            <v>45486</v>
          </cell>
          <cell r="U609">
            <v>45485</v>
          </cell>
          <cell r="V609">
            <v>45489</v>
          </cell>
          <cell r="W609">
            <v>45486</v>
          </cell>
          <cell r="X609">
            <v>1</v>
          </cell>
          <cell r="Y609">
            <v>45496</v>
          </cell>
          <cell r="AA609">
            <v>45492</v>
          </cell>
          <cell r="AB609">
            <v>45493</v>
          </cell>
          <cell r="AC609" t="str">
            <v>45468</v>
          </cell>
          <cell r="AD609" t="str">
            <v>4062206</v>
          </cell>
          <cell r="AE609" t="str">
            <v>4062203</v>
          </cell>
          <cell r="AF609" t="str">
            <v>4062201</v>
          </cell>
          <cell r="AG609" t="str">
            <v>4062211</v>
          </cell>
          <cell r="CP609">
            <v>45468</v>
          </cell>
          <cell r="CQ609">
            <v>4062206</v>
          </cell>
          <cell r="CX609">
            <v>45454</v>
          </cell>
          <cell r="CY609">
            <v>4062203</v>
          </cell>
          <cell r="DP609">
            <v>45454</v>
          </cell>
          <cell r="DQ609">
            <v>4062201</v>
          </cell>
          <cell r="EB609">
            <v>45468</v>
          </cell>
          <cell r="EC609">
            <v>4062211</v>
          </cell>
          <cell r="EF609">
            <v>45475</v>
          </cell>
          <cell r="EG609">
            <v>4062197</v>
          </cell>
          <cell r="EM609">
            <v>45469</v>
          </cell>
          <cell r="EZ609">
            <v>45454</v>
          </cell>
          <cell r="FA609">
            <v>4062228</v>
          </cell>
          <cell r="HS609">
            <v>45479</v>
          </cell>
          <cell r="HV609" t="e">
            <v>#REF!</v>
          </cell>
          <cell r="HZ609" t="e">
            <v>#REF!</v>
          </cell>
          <cell r="ID609" t="e">
            <v>#REF!</v>
          </cell>
          <cell r="RC609">
            <v>45492</v>
          </cell>
          <cell r="RD609">
            <v>0</v>
          </cell>
          <cell r="RE609">
            <v>45468</v>
          </cell>
          <cell r="RF609">
            <v>45454</v>
          </cell>
          <cell r="RG609">
            <v>0</v>
          </cell>
          <cell r="RH609">
            <v>0</v>
          </cell>
          <cell r="RI609">
            <v>45454</v>
          </cell>
          <cell r="RJ609">
            <v>0</v>
          </cell>
          <cell r="RK609">
            <v>45468</v>
          </cell>
          <cell r="RL609" t="str">
            <v>4062206</v>
          </cell>
          <cell r="RM609">
            <v>45454</v>
          </cell>
          <cell r="RN609" t="str">
            <v>4062203</v>
          </cell>
          <cell r="RO609">
            <v>45454</v>
          </cell>
          <cell r="RP609" t="str">
            <v>4062201</v>
          </cell>
          <cell r="RQ609">
            <v>45468</v>
          </cell>
          <cell r="RR609" t="str">
            <v>4062211</v>
          </cell>
          <cell r="RS609">
            <v>45475</v>
          </cell>
          <cell r="RT609">
            <v>4062197</v>
          </cell>
          <cell r="RU609">
            <v>0</v>
          </cell>
          <cell r="RV609">
            <v>0</v>
          </cell>
        </row>
        <row r="610">
          <cell r="A610">
            <v>601</v>
          </cell>
          <cell r="B610">
            <v>45506</v>
          </cell>
          <cell r="C610" t="str">
            <v>HRB1003.EXP</v>
          </cell>
          <cell r="D610" t="str">
            <v>10035283</v>
          </cell>
          <cell r="F610" t="str">
            <v>インド</v>
          </cell>
          <cell r="G610" t="str">
            <v>Ａｍａｄａ　（Ｉｎｄｉａ）　Ｐｖｔ．　Ｌ</v>
          </cell>
          <cell r="H610" t="str">
            <v>制御盤</v>
          </cell>
          <cell r="I610" t="str">
            <v>南陵</v>
          </cell>
          <cell r="J610" t="str">
            <v>土岐</v>
          </cell>
          <cell r="K610">
            <v>45479</v>
          </cell>
          <cell r="L610">
            <v>1</v>
          </cell>
          <cell r="M610">
            <v>1</v>
          </cell>
          <cell r="N610">
            <v>45483</v>
          </cell>
          <cell r="O610">
            <v>1</v>
          </cell>
          <cell r="P610">
            <v>45485</v>
          </cell>
          <cell r="Q610">
            <v>1</v>
          </cell>
          <cell r="R610">
            <v>45486</v>
          </cell>
          <cell r="S610">
            <v>1</v>
          </cell>
          <cell r="T610">
            <v>45486</v>
          </cell>
          <cell r="U610">
            <v>45485</v>
          </cell>
          <cell r="V610">
            <v>45489</v>
          </cell>
          <cell r="W610">
            <v>45486</v>
          </cell>
          <cell r="X610">
            <v>1</v>
          </cell>
          <cell r="Y610">
            <v>45504</v>
          </cell>
          <cell r="AA610">
            <v>45492</v>
          </cell>
          <cell r="AB610">
            <v>45493</v>
          </cell>
          <cell r="AC610" t="str">
            <v>45468</v>
          </cell>
          <cell r="AD610" t="str">
            <v>4062206</v>
          </cell>
          <cell r="AE610" t="str">
            <v>4062203</v>
          </cell>
          <cell r="AF610" t="str">
            <v>4062182</v>
          </cell>
          <cell r="AG610" t="str">
            <v>4062211</v>
          </cell>
          <cell r="CP610">
            <v>45468</v>
          </cell>
          <cell r="CQ610">
            <v>4062206</v>
          </cell>
          <cell r="CX610">
            <v>45454</v>
          </cell>
          <cell r="CY610">
            <v>4062203</v>
          </cell>
          <cell r="DP610">
            <v>45419</v>
          </cell>
          <cell r="DQ610">
            <v>4062182</v>
          </cell>
          <cell r="EB610">
            <v>45468</v>
          </cell>
          <cell r="EC610">
            <v>4062211</v>
          </cell>
          <cell r="EF610">
            <v>45475</v>
          </cell>
          <cell r="EG610">
            <v>4062197</v>
          </cell>
          <cell r="EM610">
            <v>45469</v>
          </cell>
          <cell r="EZ610">
            <v>45454</v>
          </cell>
          <cell r="FA610">
            <v>4062228</v>
          </cell>
          <cell r="FX610">
            <v>44958</v>
          </cell>
          <cell r="FY610">
            <v>4062109</v>
          </cell>
          <cell r="GG610">
            <v>45475</v>
          </cell>
          <cell r="GH610">
            <v>4062231</v>
          </cell>
          <cell r="HS610">
            <v>45479</v>
          </cell>
          <cell r="HV610" t="e">
            <v>#REF!</v>
          </cell>
          <cell r="HZ610" t="e">
            <v>#REF!</v>
          </cell>
          <cell r="ID610" t="e">
            <v>#REF!</v>
          </cell>
          <cell r="RC610">
            <v>45492</v>
          </cell>
          <cell r="RD610">
            <v>0</v>
          </cell>
          <cell r="RE610">
            <v>45468</v>
          </cell>
          <cell r="RF610">
            <v>45454</v>
          </cell>
          <cell r="RG610">
            <v>0</v>
          </cell>
          <cell r="RH610">
            <v>0</v>
          </cell>
          <cell r="RI610">
            <v>45419</v>
          </cell>
          <cell r="RJ610">
            <v>0</v>
          </cell>
          <cell r="RK610">
            <v>45468</v>
          </cell>
          <cell r="RL610" t="str">
            <v>4062206</v>
          </cell>
          <cell r="RM610">
            <v>45454</v>
          </cell>
          <cell r="RN610" t="str">
            <v>4062203</v>
          </cell>
          <cell r="RO610">
            <v>45419</v>
          </cell>
          <cell r="RP610" t="str">
            <v>4062182</v>
          </cell>
          <cell r="RQ610">
            <v>45468</v>
          </cell>
          <cell r="RR610" t="str">
            <v>4062211</v>
          </cell>
          <cell r="RS610">
            <v>45475</v>
          </cell>
          <cell r="RT610">
            <v>4062197</v>
          </cell>
          <cell r="RU610">
            <v>0</v>
          </cell>
          <cell r="RV610">
            <v>0</v>
          </cell>
        </row>
        <row r="611">
          <cell r="A611">
            <v>602</v>
          </cell>
          <cell r="B611">
            <v>45506</v>
          </cell>
          <cell r="C611" t="str">
            <v>HRB2204.EXP</v>
          </cell>
          <cell r="D611" t="str">
            <v>22045125</v>
          </cell>
          <cell r="F611" t="str">
            <v>インド</v>
          </cell>
          <cell r="G611" t="str">
            <v>Ａｍａｄａ　（Ｉｎｄｉａ）　Ｐｖｔ．　Ｌ</v>
          </cell>
          <cell r="H611" t="str">
            <v>制御盤</v>
          </cell>
          <cell r="I611" t="str">
            <v>南陵</v>
          </cell>
          <cell r="J611" t="str">
            <v>土岐</v>
          </cell>
          <cell r="K611">
            <v>45479</v>
          </cell>
          <cell r="L611">
            <v>1</v>
          </cell>
          <cell r="M611">
            <v>1</v>
          </cell>
          <cell r="N611">
            <v>45483</v>
          </cell>
          <cell r="O611">
            <v>1</v>
          </cell>
          <cell r="P611">
            <v>45485</v>
          </cell>
          <cell r="Q611">
            <v>1</v>
          </cell>
          <cell r="R611">
            <v>45486</v>
          </cell>
          <cell r="S611">
            <v>1</v>
          </cell>
          <cell r="T611">
            <v>45489</v>
          </cell>
          <cell r="U611">
            <v>45486</v>
          </cell>
          <cell r="V611">
            <v>45489</v>
          </cell>
          <cell r="W611">
            <v>45489</v>
          </cell>
          <cell r="X611">
            <v>1</v>
          </cell>
          <cell r="Y611">
            <v>45497</v>
          </cell>
          <cell r="AA611">
            <v>45492</v>
          </cell>
          <cell r="AB611">
            <v>45493</v>
          </cell>
          <cell r="AC611" t="str">
            <v>45370</v>
          </cell>
          <cell r="AD611" t="str">
            <v>4062151</v>
          </cell>
          <cell r="AE611" t="str">
            <v>4062150</v>
          </cell>
          <cell r="AF611" t="str">
            <v>3962315</v>
          </cell>
          <cell r="AG611" t="str">
            <v>4062154</v>
          </cell>
          <cell r="CT611">
            <v>45370</v>
          </cell>
          <cell r="CU611">
            <v>4062151</v>
          </cell>
          <cell r="CZ611">
            <v>45370</v>
          </cell>
          <cell r="DA611">
            <v>4062150</v>
          </cell>
          <cell r="DT611">
            <v>45572</v>
          </cell>
          <cell r="DU611">
            <v>3962315</v>
          </cell>
          <cell r="ED611">
            <v>45370</v>
          </cell>
          <cell r="EE611">
            <v>4062154</v>
          </cell>
          <cell r="EH611">
            <v>45391</v>
          </cell>
          <cell r="EI611">
            <v>4062167</v>
          </cell>
          <cell r="EM611">
            <v>45469</v>
          </cell>
          <cell r="EZ611">
            <v>45475</v>
          </cell>
          <cell r="FA611">
            <v>4062230</v>
          </cell>
          <cell r="HS611">
            <v>45479</v>
          </cell>
          <cell r="HV611" t="e">
            <v>#REF!</v>
          </cell>
          <cell r="HZ611" t="e">
            <v>#REF!</v>
          </cell>
          <cell r="ID611" t="e">
            <v>#REF!</v>
          </cell>
          <cell r="RC611">
            <v>45492</v>
          </cell>
          <cell r="RD611">
            <v>0</v>
          </cell>
          <cell r="RE611">
            <v>45370</v>
          </cell>
          <cell r="RF611">
            <v>0</v>
          </cell>
          <cell r="RG611">
            <v>45370</v>
          </cell>
          <cell r="RH611">
            <v>0</v>
          </cell>
          <cell r="RI611">
            <v>45572</v>
          </cell>
          <cell r="RJ611">
            <v>0</v>
          </cell>
          <cell r="RK611">
            <v>45370</v>
          </cell>
          <cell r="RL611" t="str">
            <v>4062151</v>
          </cell>
          <cell r="RM611">
            <v>45370</v>
          </cell>
          <cell r="RN611" t="str">
            <v>4062150</v>
          </cell>
          <cell r="RO611">
            <v>45572</v>
          </cell>
          <cell r="RP611" t="str">
            <v>3962315</v>
          </cell>
          <cell r="RQ611">
            <v>45370</v>
          </cell>
          <cell r="RR611" t="str">
            <v>4062154</v>
          </cell>
          <cell r="RS611">
            <v>45391</v>
          </cell>
          <cell r="RT611">
            <v>4062167</v>
          </cell>
          <cell r="RU611">
            <v>0</v>
          </cell>
          <cell r="RV611">
            <v>0</v>
          </cell>
        </row>
        <row r="612">
          <cell r="A612">
            <v>603</v>
          </cell>
          <cell r="B612">
            <v>45506</v>
          </cell>
          <cell r="C612" t="str">
            <v>HRB1303.EXP</v>
          </cell>
          <cell r="D612">
            <v>13035532</v>
          </cell>
          <cell r="F612" t="str">
            <v>韓国</v>
          </cell>
          <cell r="G612" t="str">
            <v>ＡＭＡＤＡ　ＫＯＲＥＡ　ＣＯ．，ＬＴＤ．</v>
          </cell>
          <cell r="H612" t="str">
            <v>制御盤</v>
          </cell>
          <cell r="I612" t="str">
            <v>南陵</v>
          </cell>
          <cell r="J612" t="str">
            <v>土岐</v>
          </cell>
          <cell r="K612">
            <v>45482</v>
          </cell>
          <cell r="L612">
            <v>1</v>
          </cell>
          <cell r="M612">
            <v>1</v>
          </cell>
          <cell r="N612">
            <v>45484</v>
          </cell>
          <cell r="O612">
            <v>1</v>
          </cell>
          <cell r="P612">
            <v>45486</v>
          </cell>
          <cell r="Q612">
            <v>1</v>
          </cell>
          <cell r="R612">
            <v>45489</v>
          </cell>
          <cell r="S612">
            <v>1</v>
          </cell>
          <cell r="T612">
            <v>45489</v>
          </cell>
          <cell r="U612">
            <v>45486</v>
          </cell>
          <cell r="V612">
            <v>45490</v>
          </cell>
          <cell r="W612">
            <v>45489</v>
          </cell>
          <cell r="X612">
            <v>1</v>
          </cell>
          <cell r="Y612">
            <v>45498</v>
          </cell>
          <cell r="AA612">
            <v>45492</v>
          </cell>
          <cell r="AB612">
            <v>45493</v>
          </cell>
          <cell r="AC612" t="str">
            <v>45468</v>
          </cell>
          <cell r="AD612" t="str">
            <v>4062208</v>
          </cell>
          <cell r="AE612" t="str">
            <v>4062203</v>
          </cell>
          <cell r="AF612" t="str">
            <v>4062183</v>
          </cell>
          <cell r="AG612" t="str">
            <v>4062211</v>
          </cell>
          <cell r="CR612">
            <v>45468</v>
          </cell>
          <cell r="CS612">
            <v>4062208</v>
          </cell>
          <cell r="CX612">
            <v>45454</v>
          </cell>
          <cell r="CY612">
            <v>4062203</v>
          </cell>
          <cell r="DR612">
            <v>45419</v>
          </cell>
          <cell r="DS612">
            <v>4062183</v>
          </cell>
          <cell r="EB612">
            <v>45468</v>
          </cell>
          <cell r="EC612">
            <v>4062211</v>
          </cell>
          <cell r="EF612">
            <v>45496</v>
          </cell>
          <cell r="EG612">
            <v>4062199</v>
          </cell>
          <cell r="EM612">
            <v>45469</v>
          </cell>
          <cell r="EN612">
            <v>45440</v>
          </cell>
          <cell r="EO612">
            <v>4062222</v>
          </cell>
          <cell r="EX612">
            <v>45475</v>
          </cell>
          <cell r="EY612">
            <v>4062232</v>
          </cell>
          <cell r="GG612">
            <v>45475</v>
          </cell>
          <cell r="GH612">
            <v>4062231</v>
          </cell>
          <cell r="HS612">
            <v>45482</v>
          </cell>
          <cell r="HV612">
            <v>27</v>
          </cell>
          <cell r="HZ612">
            <v>4</v>
          </cell>
          <cell r="ID612">
            <v>-3</v>
          </cell>
          <cell r="RC612">
            <v>45492</v>
          </cell>
          <cell r="RD612">
            <v>0</v>
          </cell>
          <cell r="RE612">
            <v>45468</v>
          </cell>
          <cell r="RF612">
            <v>45454</v>
          </cell>
          <cell r="RG612">
            <v>0</v>
          </cell>
          <cell r="RH612">
            <v>0</v>
          </cell>
          <cell r="RI612">
            <v>45419</v>
          </cell>
          <cell r="RJ612">
            <v>0</v>
          </cell>
          <cell r="RK612">
            <v>45468</v>
          </cell>
          <cell r="RL612" t="str">
            <v>4062208</v>
          </cell>
          <cell r="RM612">
            <v>45454</v>
          </cell>
          <cell r="RN612" t="str">
            <v>4062203</v>
          </cell>
          <cell r="RO612">
            <v>45419</v>
          </cell>
          <cell r="RP612" t="str">
            <v>4062183</v>
          </cell>
          <cell r="RQ612">
            <v>45468</v>
          </cell>
          <cell r="RR612" t="str">
            <v>4062211</v>
          </cell>
          <cell r="RS612">
            <v>45496</v>
          </cell>
          <cell r="RT612">
            <v>4062199</v>
          </cell>
          <cell r="RU612">
            <v>0</v>
          </cell>
          <cell r="RV612">
            <v>0</v>
          </cell>
        </row>
        <row r="613">
          <cell r="A613">
            <v>604</v>
          </cell>
          <cell r="B613">
            <v>45506</v>
          </cell>
          <cell r="C613" t="str">
            <v>HRB1303.EXP</v>
          </cell>
          <cell r="D613">
            <v>13035533</v>
          </cell>
          <cell r="F613" t="str">
            <v>韓国</v>
          </cell>
          <cell r="G613" t="str">
            <v>ＡＭＡＤＡ　ＫＯＲＥＡ　ＣＯ．，ＬＴＤ．</v>
          </cell>
          <cell r="H613" t="str">
            <v>制御盤</v>
          </cell>
          <cell r="I613" t="str">
            <v>南陵</v>
          </cell>
          <cell r="J613" t="str">
            <v>土岐</v>
          </cell>
          <cell r="K613">
            <v>45482</v>
          </cell>
          <cell r="L613">
            <v>1</v>
          </cell>
          <cell r="M613">
            <v>1</v>
          </cell>
          <cell r="N613">
            <v>45484</v>
          </cell>
          <cell r="O613">
            <v>1</v>
          </cell>
          <cell r="P613">
            <v>45486</v>
          </cell>
          <cell r="Q613">
            <v>1</v>
          </cell>
          <cell r="R613">
            <v>45489</v>
          </cell>
          <cell r="S613">
            <v>1</v>
          </cell>
          <cell r="T613">
            <v>45489</v>
          </cell>
          <cell r="U613">
            <v>45489</v>
          </cell>
          <cell r="V613">
            <v>45490</v>
          </cell>
          <cell r="W613">
            <v>45489</v>
          </cell>
          <cell r="X613">
            <v>1</v>
          </cell>
          <cell r="Y613">
            <v>45503</v>
          </cell>
          <cell r="AA613">
            <v>45492</v>
          </cell>
          <cell r="AB613">
            <v>45493</v>
          </cell>
          <cell r="AC613" t="str">
            <v>45468</v>
          </cell>
          <cell r="AD613" t="str">
            <v>4062208</v>
          </cell>
          <cell r="AE613" t="str">
            <v>4062203</v>
          </cell>
          <cell r="AF613" t="str">
            <v>4062183</v>
          </cell>
          <cell r="AG613" t="str">
            <v>4062211</v>
          </cell>
          <cell r="CR613">
            <v>45468</v>
          </cell>
          <cell r="CS613">
            <v>4062208</v>
          </cell>
          <cell r="CX613">
            <v>45454</v>
          </cell>
          <cell r="CY613">
            <v>4062203</v>
          </cell>
          <cell r="DR613">
            <v>45419</v>
          </cell>
          <cell r="DS613">
            <v>4062183</v>
          </cell>
          <cell r="EB613">
            <v>45468</v>
          </cell>
          <cell r="EC613">
            <v>4062211</v>
          </cell>
          <cell r="EF613">
            <v>45496</v>
          </cell>
          <cell r="EG613">
            <v>4062199</v>
          </cell>
          <cell r="EM613">
            <v>45469</v>
          </cell>
          <cell r="EN613">
            <v>45440</v>
          </cell>
          <cell r="EO613">
            <v>4062222</v>
          </cell>
          <cell r="EX613">
            <v>45475</v>
          </cell>
          <cell r="EY613">
            <v>4062232</v>
          </cell>
          <cell r="GG613">
            <v>45475</v>
          </cell>
          <cell r="GH613">
            <v>4062231</v>
          </cell>
          <cell r="HS613">
            <v>45482</v>
          </cell>
          <cell r="HV613" t="e">
            <v>#REF!</v>
          </cell>
          <cell r="HZ613" t="e">
            <v>#REF!</v>
          </cell>
          <cell r="ID613" t="e">
            <v>#REF!</v>
          </cell>
          <cell r="RC613">
            <v>45492</v>
          </cell>
          <cell r="RD613">
            <v>0</v>
          </cell>
          <cell r="RE613">
            <v>45468</v>
          </cell>
          <cell r="RF613">
            <v>45454</v>
          </cell>
          <cell r="RG613">
            <v>0</v>
          </cell>
          <cell r="RH613">
            <v>0</v>
          </cell>
          <cell r="RI613">
            <v>45419</v>
          </cell>
          <cell r="RJ613">
            <v>0</v>
          </cell>
          <cell r="RK613">
            <v>45468</v>
          </cell>
          <cell r="RL613" t="str">
            <v>4062208</v>
          </cell>
          <cell r="RM613">
            <v>45454</v>
          </cell>
          <cell r="RN613" t="str">
            <v>4062203</v>
          </cell>
          <cell r="RO613">
            <v>45419</v>
          </cell>
          <cell r="RP613" t="str">
            <v>4062183</v>
          </cell>
          <cell r="RQ613">
            <v>45468</v>
          </cell>
          <cell r="RR613" t="str">
            <v>4062211</v>
          </cell>
          <cell r="RS613">
            <v>45496</v>
          </cell>
          <cell r="RT613">
            <v>4062199</v>
          </cell>
          <cell r="RU613">
            <v>0</v>
          </cell>
          <cell r="RV613">
            <v>0</v>
          </cell>
        </row>
        <row r="614">
          <cell r="A614">
            <v>605</v>
          </cell>
          <cell r="B614">
            <v>45506</v>
          </cell>
          <cell r="C614" t="str">
            <v>HRB1303.EXP</v>
          </cell>
          <cell r="D614">
            <v>13035534</v>
          </cell>
          <cell r="F614" t="str">
            <v>韓国</v>
          </cell>
          <cell r="G614" t="str">
            <v>ＡＭＡＤＡ　ＫＯＲＥＡ　ＣＯ．，ＬＴＤ．</v>
          </cell>
          <cell r="H614" t="str">
            <v>制御盤</v>
          </cell>
          <cell r="I614" t="str">
            <v>南陵</v>
          </cell>
          <cell r="J614" t="str">
            <v>土岐</v>
          </cell>
          <cell r="K614">
            <v>45483</v>
          </cell>
          <cell r="L614">
            <v>1</v>
          </cell>
          <cell r="M614">
            <v>1</v>
          </cell>
          <cell r="N614">
            <v>45484</v>
          </cell>
          <cell r="O614">
            <v>1</v>
          </cell>
          <cell r="P614">
            <v>45486</v>
          </cell>
          <cell r="Q614">
            <v>1</v>
          </cell>
          <cell r="R614">
            <v>45489</v>
          </cell>
          <cell r="S614">
            <v>1</v>
          </cell>
          <cell r="T614">
            <v>45490</v>
          </cell>
          <cell r="U614">
            <v>45489</v>
          </cell>
          <cell r="V614">
            <v>45491</v>
          </cell>
          <cell r="W614">
            <v>45490</v>
          </cell>
          <cell r="X614">
            <v>1</v>
          </cell>
          <cell r="Y614">
            <v>45503</v>
          </cell>
          <cell r="AA614">
            <v>45492</v>
          </cell>
          <cell r="AB614">
            <v>45493</v>
          </cell>
          <cell r="AC614" t="str">
            <v>45468</v>
          </cell>
          <cell r="AD614" t="str">
            <v>4062208</v>
          </cell>
          <cell r="AE614" t="str">
            <v>4062203</v>
          </cell>
          <cell r="AF614" t="str">
            <v>4062183</v>
          </cell>
          <cell r="AG614" t="str">
            <v>4062211</v>
          </cell>
          <cell r="CR614">
            <v>45468</v>
          </cell>
          <cell r="CS614">
            <v>4062208</v>
          </cell>
          <cell r="CX614">
            <v>45454</v>
          </cell>
          <cell r="CY614">
            <v>4062203</v>
          </cell>
          <cell r="DR614">
            <v>45419</v>
          </cell>
          <cell r="DS614">
            <v>4062183</v>
          </cell>
          <cell r="EB614">
            <v>45468</v>
          </cell>
          <cell r="EC614">
            <v>4062211</v>
          </cell>
          <cell r="EF614">
            <v>45496</v>
          </cell>
          <cell r="EG614">
            <v>4062199</v>
          </cell>
          <cell r="EM614">
            <v>45469</v>
          </cell>
          <cell r="EN614">
            <v>45440</v>
          </cell>
          <cell r="EO614">
            <v>4062222</v>
          </cell>
          <cell r="EX614">
            <v>45475</v>
          </cell>
          <cell r="EY614">
            <v>4062232</v>
          </cell>
          <cell r="GG614">
            <v>45475</v>
          </cell>
          <cell r="GH614">
            <v>4062231</v>
          </cell>
          <cell r="HS614">
            <v>45483</v>
          </cell>
          <cell r="HV614" t="e">
            <v>#REF!</v>
          </cell>
          <cell r="HZ614" t="e">
            <v>#REF!</v>
          </cell>
          <cell r="ID614" t="e">
            <v>#REF!</v>
          </cell>
          <cell r="RC614">
            <v>45492</v>
          </cell>
          <cell r="RD614">
            <v>0</v>
          </cell>
          <cell r="RE614">
            <v>45468</v>
          </cell>
          <cell r="RF614">
            <v>45454</v>
          </cell>
          <cell r="RG614">
            <v>0</v>
          </cell>
          <cell r="RH614">
            <v>0</v>
          </cell>
          <cell r="RI614">
            <v>45419</v>
          </cell>
          <cell r="RJ614">
            <v>0</v>
          </cell>
          <cell r="RK614">
            <v>45468</v>
          </cell>
          <cell r="RL614" t="str">
            <v>4062208</v>
          </cell>
          <cell r="RM614">
            <v>45454</v>
          </cell>
          <cell r="RN614" t="str">
            <v>4062203</v>
          </cell>
          <cell r="RO614">
            <v>45419</v>
          </cell>
          <cell r="RP614" t="str">
            <v>4062183</v>
          </cell>
          <cell r="RQ614">
            <v>45468</v>
          </cell>
          <cell r="RR614" t="str">
            <v>4062211</v>
          </cell>
          <cell r="RS614">
            <v>45496</v>
          </cell>
          <cell r="RT614">
            <v>4062199</v>
          </cell>
          <cell r="RU614">
            <v>0</v>
          </cell>
          <cell r="RV614">
            <v>0</v>
          </cell>
        </row>
        <row r="615">
          <cell r="A615">
            <v>606</v>
          </cell>
          <cell r="B615">
            <v>45506</v>
          </cell>
          <cell r="C615" t="str">
            <v>HRB1003.EXP</v>
          </cell>
          <cell r="D615">
            <v>10035286</v>
          </cell>
          <cell r="F615" t="str">
            <v>ﾏﾚｰｼｱ</v>
          </cell>
          <cell r="G615" t="str">
            <v>【マレーシア】ＨＳ　ＡＥＲＯＳＹＳＴＥＭ</v>
          </cell>
          <cell r="H615" t="str">
            <v>制御盤</v>
          </cell>
          <cell r="I615" t="str">
            <v>南陵</v>
          </cell>
          <cell r="J615" t="str">
            <v>土岐</v>
          </cell>
          <cell r="K615">
            <v>45483</v>
          </cell>
          <cell r="L615">
            <v>1</v>
          </cell>
          <cell r="M615">
            <v>1</v>
          </cell>
          <cell r="N615">
            <v>45485</v>
          </cell>
          <cell r="O615">
            <v>1</v>
          </cell>
          <cell r="P615">
            <v>45489</v>
          </cell>
          <cell r="Q615">
            <v>1</v>
          </cell>
          <cell r="R615">
            <v>45490</v>
          </cell>
          <cell r="S615">
            <v>1</v>
          </cell>
          <cell r="T615">
            <v>45490</v>
          </cell>
          <cell r="U615">
            <v>45489</v>
          </cell>
          <cell r="V615">
            <v>45491</v>
          </cell>
          <cell r="W615">
            <v>45490</v>
          </cell>
          <cell r="X615">
            <v>1</v>
          </cell>
          <cell r="Y615">
            <v>45496</v>
          </cell>
          <cell r="AA615">
            <v>45492</v>
          </cell>
          <cell r="AB615">
            <v>45493</v>
          </cell>
          <cell r="AC615" t="str">
            <v>45468</v>
          </cell>
          <cell r="AD615" t="str">
            <v>4062206</v>
          </cell>
          <cell r="AE615" t="str">
            <v>4062203</v>
          </cell>
          <cell r="AF615" t="str">
            <v>4062201</v>
          </cell>
          <cell r="AG615" t="str">
            <v>4062211</v>
          </cell>
          <cell r="CP615">
            <v>45468</v>
          </cell>
          <cell r="CQ615">
            <v>4062206</v>
          </cell>
          <cell r="CX615">
            <v>45454</v>
          </cell>
          <cell r="CY615">
            <v>4062203</v>
          </cell>
          <cell r="DP615">
            <v>45454</v>
          </cell>
          <cell r="DQ615">
            <v>4062201</v>
          </cell>
          <cell r="EB615">
            <v>45468</v>
          </cell>
          <cell r="EC615">
            <v>4062211</v>
          </cell>
          <cell r="EF615">
            <v>45496</v>
          </cell>
          <cell r="EG615">
            <v>4062199</v>
          </cell>
          <cell r="EM615">
            <v>45469</v>
          </cell>
          <cell r="ET615">
            <v>45426</v>
          </cell>
          <cell r="EU615">
            <v>4062194</v>
          </cell>
          <cell r="EZ615">
            <v>45454</v>
          </cell>
          <cell r="FA615">
            <v>4062228</v>
          </cell>
          <cell r="HS615">
            <v>45483</v>
          </cell>
          <cell r="HV615" t="e">
            <v>#REF!</v>
          </cell>
          <cell r="HZ615" t="e">
            <v>#REF!</v>
          </cell>
          <cell r="ID615" t="e">
            <v>#REF!</v>
          </cell>
          <cell r="RC615">
            <v>45492</v>
          </cell>
          <cell r="RD615">
            <v>0</v>
          </cell>
          <cell r="RE615">
            <v>45468</v>
          </cell>
          <cell r="RF615">
            <v>45454</v>
          </cell>
          <cell r="RG615">
            <v>0</v>
          </cell>
          <cell r="RH615">
            <v>0</v>
          </cell>
          <cell r="RI615">
            <v>45454</v>
          </cell>
          <cell r="RJ615">
            <v>0</v>
          </cell>
          <cell r="RK615">
            <v>45468</v>
          </cell>
          <cell r="RL615" t="str">
            <v>4062206</v>
          </cell>
          <cell r="RM615">
            <v>45454</v>
          </cell>
          <cell r="RN615" t="str">
            <v>4062203</v>
          </cell>
          <cell r="RO615">
            <v>45454</v>
          </cell>
          <cell r="RP615" t="str">
            <v>4062201</v>
          </cell>
          <cell r="RQ615">
            <v>45468</v>
          </cell>
          <cell r="RR615" t="str">
            <v>4062211</v>
          </cell>
          <cell r="RS615">
            <v>45496</v>
          </cell>
          <cell r="RT615">
            <v>4062199</v>
          </cell>
          <cell r="RU615">
            <v>0</v>
          </cell>
          <cell r="RV615">
            <v>0</v>
          </cell>
        </row>
        <row r="616">
          <cell r="A616">
            <v>607</v>
          </cell>
          <cell r="B616">
            <v>45506</v>
          </cell>
          <cell r="C616" t="str">
            <v>HRB2204 AAI AC+L</v>
          </cell>
          <cell r="D616" t="str">
            <v>ARB20282</v>
          </cell>
          <cell r="F616" t="str">
            <v>米国</v>
          </cell>
          <cell r="G616" t="str">
            <v>AAI</v>
          </cell>
          <cell r="H616" t="str">
            <v>制御盤</v>
          </cell>
          <cell r="I616" t="str">
            <v>南陵</v>
          </cell>
          <cell r="J616" t="str">
            <v>KD</v>
          </cell>
          <cell r="K616">
            <v>45483</v>
          </cell>
          <cell r="L616">
            <v>1</v>
          </cell>
          <cell r="M616">
            <v>1</v>
          </cell>
          <cell r="N616">
            <v>45485</v>
          </cell>
          <cell r="O616">
            <v>1</v>
          </cell>
          <cell r="P616">
            <v>45489</v>
          </cell>
          <cell r="Q616">
            <v>1</v>
          </cell>
          <cell r="R616">
            <v>45490</v>
          </cell>
          <cell r="S616">
            <v>1</v>
          </cell>
          <cell r="T616">
            <v>45491</v>
          </cell>
          <cell r="U616">
            <v>45490</v>
          </cell>
          <cell r="V616">
            <v>45491</v>
          </cell>
          <cell r="W616">
            <v>45491</v>
          </cell>
          <cell r="X616">
            <v>1</v>
          </cell>
          <cell r="Y616">
            <v>45497</v>
          </cell>
          <cell r="AA616">
            <v>45497</v>
          </cell>
          <cell r="AB616">
            <v>45498</v>
          </cell>
          <cell r="AC616" t="str">
            <v>45370</v>
          </cell>
          <cell r="AD616" t="str">
            <v>4062151</v>
          </cell>
          <cell r="AE616" t="str">
            <v>4062150</v>
          </cell>
          <cell r="AF616" t="str">
            <v>3962315</v>
          </cell>
          <cell r="AG616" t="str">
            <v>4062049</v>
          </cell>
          <cell r="CT616">
            <v>45370</v>
          </cell>
          <cell r="CU616">
            <v>4062151</v>
          </cell>
          <cell r="CZ616">
            <v>45370</v>
          </cell>
          <cell r="DA616">
            <v>4062150</v>
          </cell>
          <cell r="DT616">
            <v>45572</v>
          </cell>
          <cell r="DU616">
            <v>3962315</v>
          </cell>
          <cell r="ED616">
            <v>45311</v>
          </cell>
          <cell r="EE616">
            <v>4062049</v>
          </cell>
          <cell r="EH616">
            <v>45391</v>
          </cell>
          <cell r="EI616">
            <v>4062167</v>
          </cell>
          <cell r="EM616">
            <v>45469</v>
          </cell>
          <cell r="EP616">
            <v>45370</v>
          </cell>
          <cell r="EQ616">
            <v>4062132</v>
          </cell>
          <cell r="ER616">
            <v>45440</v>
          </cell>
          <cell r="ES616">
            <v>4062225</v>
          </cell>
          <cell r="EX616">
            <v>45475</v>
          </cell>
          <cell r="EY616">
            <v>4062232</v>
          </cell>
          <cell r="FS616" t="str">
            <v>●</v>
          </cell>
          <cell r="GG616">
            <v>45496</v>
          </cell>
          <cell r="GH616">
            <v>4062234</v>
          </cell>
          <cell r="HS616">
            <v>45483</v>
          </cell>
          <cell r="HV616" t="e">
            <v>#REF!</v>
          </cell>
          <cell r="HZ616" t="e">
            <v>#REF!</v>
          </cell>
          <cell r="ID616" t="e">
            <v>#REF!</v>
          </cell>
          <cell r="RC616">
            <v>45497</v>
          </cell>
          <cell r="RD616">
            <v>0</v>
          </cell>
          <cell r="RE616">
            <v>45370</v>
          </cell>
          <cell r="RF616">
            <v>0</v>
          </cell>
          <cell r="RG616">
            <v>45370</v>
          </cell>
          <cell r="RH616">
            <v>0</v>
          </cell>
          <cell r="RI616">
            <v>45572</v>
          </cell>
          <cell r="RJ616">
            <v>0</v>
          </cell>
          <cell r="RK616">
            <v>45370</v>
          </cell>
          <cell r="RL616" t="str">
            <v>4062151</v>
          </cell>
          <cell r="RM616">
            <v>45370</v>
          </cell>
          <cell r="RN616" t="str">
            <v>4062150</v>
          </cell>
          <cell r="RO616">
            <v>45572</v>
          </cell>
          <cell r="RP616" t="str">
            <v>3962315</v>
          </cell>
          <cell r="RQ616">
            <v>45311</v>
          </cell>
          <cell r="RR616" t="str">
            <v>4062049</v>
          </cell>
          <cell r="RS616">
            <v>45391</v>
          </cell>
          <cell r="RT616">
            <v>4062167</v>
          </cell>
          <cell r="RU616">
            <v>0</v>
          </cell>
          <cell r="RV616">
            <v>0</v>
          </cell>
        </row>
        <row r="617">
          <cell r="A617">
            <v>608</v>
          </cell>
          <cell r="B617">
            <v>45506</v>
          </cell>
          <cell r="C617" t="str">
            <v>HRB2204 AAI AC+L</v>
          </cell>
          <cell r="D617" t="str">
            <v>ARB20283</v>
          </cell>
          <cell r="F617" t="str">
            <v>米国</v>
          </cell>
          <cell r="G617" t="str">
            <v>AAI</v>
          </cell>
          <cell r="H617" t="str">
            <v>制御盤</v>
          </cell>
          <cell r="I617" t="str">
            <v>南陵</v>
          </cell>
          <cell r="J617" t="str">
            <v>KD</v>
          </cell>
          <cell r="K617">
            <v>45484</v>
          </cell>
          <cell r="L617">
            <v>1</v>
          </cell>
          <cell r="M617">
            <v>1</v>
          </cell>
          <cell r="N617">
            <v>45485</v>
          </cell>
          <cell r="O617">
            <v>1</v>
          </cell>
          <cell r="P617">
            <v>45489</v>
          </cell>
          <cell r="Q617">
            <v>1</v>
          </cell>
          <cell r="R617">
            <v>45490</v>
          </cell>
          <cell r="S617">
            <v>1</v>
          </cell>
          <cell r="T617">
            <v>45491</v>
          </cell>
          <cell r="U617">
            <v>45490</v>
          </cell>
          <cell r="V617">
            <v>45492</v>
          </cell>
          <cell r="W617">
            <v>45491</v>
          </cell>
          <cell r="X617">
            <v>1</v>
          </cell>
          <cell r="Y617">
            <v>45497</v>
          </cell>
          <cell r="AA617">
            <v>45497</v>
          </cell>
          <cell r="AB617">
            <v>45498</v>
          </cell>
          <cell r="AC617" t="str">
            <v>45468</v>
          </cell>
          <cell r="AD617" t="str">
            <v>4062214</v>
          </cell>
          <cell r="AE617" t="str">
            <v>4062150</v>
          </cell>
          <cell r="AF617" t="str">
            <v>3962315</v>
          </cell>
          <cell r="AG617" t="str">
            <v>4062049</v>
          </cell>
          <cell r="CT617">
            <v>45468</v>
          </cell>
          <cell r="CU617">
            <v>4062214</v>
          </cell>
          <cell r="CZ617">
            <v>45370</v>
          </cell>
          <cell r="DA617">
            <v>4062150</v>
          </cell>
          <cell r="DT617">
            <v>45572</v>
          </cell>
          <cell r="DU617">
            <v>3962315</v>
          </cell>
          <cell r="ED617">
            <v>45311</v>
          </cell>
          <cell r="EE617">
            <v>4062049</v>
          </cell>
          <cell r="EH617">
            <v>45391</v>
          </cell>
          <cell r="EI617">
            <v>4062167</v>
          </cell>
          <cell r="EM617">
            <v>45469</v>
          </cell>
          <cell r="EP617">
            <v>45370</v>
          </cell>
          <cell r="EQ617">
            <v>4062132</v>
          </cell>
          <cell r="ER617">
            <v>45440</v>
          </cell>
          <cell r="ES617">
            <v>4062225</v>
          </cell>
          <cell r="EX617">
            <v>45475</v>
          </cell>
          <cell r="EY617">
            <v>4062232</v>
          </cell>
          <cell r="FS617" t="str">
            <v>●</v>
          </cell>
          <cell r="GG617">
            <v>45496</v>
          </cell>
          <cell r="GH617">
            <v>4062234</v>
          </cell>
          <cell r="HS617">
            <v>45484</v>
          </cell>
          <cell r="HV617">
            <v>28</v>
          </cell>
          <cell r="HZ617">
            <v>4</v>
          </cell>
          <cell r="ID617">
            <v>-3</v>
          </cell>
          <cell r="RC617">
            <v>45497</v>
          </cell>
          <cell r="RD617">
            <v>0</v>
          </cell>
          <cell r="RE617">
            <v>45468</v>
          </cell>
          <cell r="RF617">
            <v>0</v>
          </cell>
          <cell r="RG617">
            <v>45370</v>
          </cell>
          <cell r="RH617">
            <v>0</v>
          </cell>
          <cell r="RI617">
            <v>45572</v>
          </cell>
          <cell r="RJ617">
            <v>0</v>
          </cell>
          <cell r="RK617">
            <v>45468</v>
          </cell>
          <cell r="RL617" t="str">
            <v>4062214</v>
          </cell>
          <cell r="RM617">
            <v>45370</v>
          </cell>
          <cell r="RN617" t="str">
            <v>4062150</v>
          </cell>
          <cell r="RO617">
            <v>45572</v>
          </cell>
          <cell r="RP617" t="str">
            <v>3962315</v>
          </cell>
          <cell r="RQ617">
            <v>45311</v>
          </cell>
          <cell r="RR617" t="str">
            <v>4062049</v>
          </cell>
          <cell r="RS617">
            <v>45391</v>
          </cell>
          <cell r="RT617">
            <v>4062167</v>
          </cell>
          <cell r="RU617">
            <v>0</v>
          </cell>
          <cell r="RV617">
            <v>0</v>
          </cell>
        </row>
        <row r="618">
          <cell r="A618">
            <v>609</v>
          </cell>
          <cell r="B618">
            <v>45506</v>
          </cell>
          <cell r="C618" t="str">
            <v>HRB5020</v>
          </cell>
          <cell r="D618">
            <v>50205123</v>
          </cell>
          <cell r="F618" t="str">
            <v>日本</v>
          </cell>
          <cell r="G618" t="str">
            <v>（株）アマダベンディングＳ部</v>
          </cell>
          <cell r="H618" t="str">
            <v>制御盤</v>
          </cell>
          <cell r="I618" t="str">
            <v>南陵</v>
          </cell>
          <cell r="J618" t="str">
            <v>土岐</v>
          </cell>
          <cell r="K618">
            <v>45484</v>
          </cell>
          <cell r="L618">
            <v>1</v>
          </cell>
          <cell r="M618">
            <v>1</v>
          </cell>
          <cell r="N618">
            <v>45486</v>
          </cell>
          <cell r="O618">
            <v>1</v>
          </cell>
          <cell r="P618">
            <v>45490</v>
          </cell>
          <cell r="Q618">
            <v>1</v>
          </cell>
          <cell r="R618">
            <v>45491</v>
          </cell>
          <cell r="S618">
            <v>1</v>
          </cell>
          <cell r="T618">
            <v>45491</v>
          </cell>
          <cell r="U618">
            <v>45491</v>
          </cell>
          <cell r="V618">
            <v>45492</v>
          </cell>
          <cell r="W618">
            <v>45492</v>
          </cell>
          <cell r="X618">
            <v>1</v>
          </cell>
          <cell r="Y618">
            <v>45499</v>
          </cell>
          <cell r="AA618">
            <v>45497</v>
          </cell>
          <cell r="AB618">
            <v>45498</v>
          </cell>
          <cell r="AC618" t="str">
            <v>45206</v>
          </cell>
          <cell r="AD618" t="str">
            <v>3962298</v>
          </cell>
          <cell r="AE618" t="str">
            <v>4062203</v>
          </cell>
          <cell r="AF618" t="str">
            <v>4062146</v>
          </cell>
          <cell r="AG618" t="str">
            <v>4062210</v>
          </cell>
          <cell r="CD618">
            <v>45206</v>
          </cell>
          <cell r="CE618">
            <v>3962298</v>
          </cell>
          <cell r="CX618">
            <v>45454</v>
          </cell>
          <cell r="CY618">
            <v>4062203</v>
          </cell>
          <cell r="DD618">
            <v>45370</v>
          </cell>
          <cell r="DE618">
            <v>4062146</v>
          </cell>
          <cell r="DV618">
            <v>45468</v>
          </cell>
          <cell r="DW618">
            <v>4062210</v>
          </cell>
          <cell r="EF618">
            <v>45496</v>
          </cell>
          <cell r="EG618">
            <v>4062199</v>
          </cell>
          <cell r="EM618">
            <v>45469</v>
          </cell>
          <cell r="EX618">
            <v>45475</v>
          </cell>
          <cell r="EY618">
            <v>4062232</v>
          </cell>
          <cell r="HS618">
            <v>45484</v>
          </cell>
          <cell r="HV618" t="e">
            <v>#REF!</v>
          </cell>
          <cell r="HZ618" t="e">
            <v>#REF!</v>
          </cell>
          <cell r="ID618" t="e">
            <v>#REF!</v>
          </cell>
          <cell r="RC618">
            <v>45497</v>
          </cell>
          <cell r="RD618">
            <v>45206</v>
          </cell>
          <cell r="RE618">
            <v>0</v>
          </cell>
          <cell r="RF618">
            <v>45454</v>
          </cell>
          <cell r="RG618">
            <v>0</v>
          </cell>
          <cell r="RH618">
            <v>45370</v>
          </cell>
          <cell r="RI618">
            <v>0</v>
          </cell>
          <cell r="RJ618">
            <v>0</v>
          </cell>
          <cell r="RK618">
            <v>45206</v>
          </cell>
          <cell r="RL618" t="str">
            <v>3962298</v>
          </cell>
          <cell r="RM618">
            <v>45454</v>
          </cell>
          <cell r="RN618" t="str">
            <v>4062203</v>
          </cell>
          <cell r="RO618">
            <v>45370</v>
          </cell>
          <cell r="RP618" t="str">
            <v>4062146</v>
          </cell>
          <cell r="RQ618">
            <v>45468</v>
          </cell>
          <cell r="RR618" t="str">
            <v>4062210</v>
          </cell>
          <cell r="RS618">
            <v>45496</v>
          </cell>
          <cell r="RT618">
            <v>4062199</v>
          </cell>
          <cell r="RU618">
            <v>0</v>
          </cell>
          <cell r="RV618">
            <v>0</v>
          </cell>
        </row>
        <row r="619">
          <cell r="A619">
            <v>610</v>
          </cell>
          <cell r="B619">
            <v>45506</v>
          </cell>
          <cell r="C619" t="str">
            <v>HRB5020.EXP</v>
          </cell>
          <cell r="D619">
            <v>50205124</v>
          </cell>
          <cell r="F619" t="str">
            <v>インド</v>
          </cell>
          <cell r="G619" t="str">
            <v>Ａｍａｄａ　（Ｉｎｄｉａ）　Ｐｖｔ．　Ｌ</v>
          </cell>
          <cell r="H619" t="str">
            <v>制御盤</v>
          </cell>
          <cell r="I619" t="str">
            <v>南陵</v>
          </cell>
          <cell r="J619" t="str">
            <v>土岐</v>
          </cell>
          <cell r="K619">
            <v>45485</v>
          </cell>
          <cell r="L619">
            <v>1</v>
          </cell>
          <cell r="M619">
            <v>1</v>
          </cell>
          <cell r="N619">
            <v>45486</v>
          </cell>
          <cell r="O619">
            <v>1</v>
          </cell>
          <cell r="P619">
            <v>45490</v>
          </cell>
          <cell r="Q619">
            <v>1</v>
          </cell>
          <cell r="R619">
            <v>45491</v>
          </cell>
          <cell r="S619">
            <v>1</v>
          </cell>
          <cell r="T619">
            <v>45492</v>
          </cell>
          <cell r="U619">
            <v>45491</v>
          </cell>
          <cell r="V619">
            <v>45492</v>
          </cell>
          <cell r="W619">
            <v>45492</v>
          </cell>
          <cell r="X619">
            <v>1</v>
          </cell>
          <cell r="Y619">
            <v>45499</v>
          </cell>
          <cell r="AA619">
            <v>45497</v>
          </cell>
          <cell r="AB619">
            <v>45498</v>
          </cell>
          <cell r="AC619" t="str">
            <v>45356</v>
          </cell>
          <cell r="AD619" t="str">
            <v>4062127</v>
          </cell>
          <cell r="AE619" t="str">
            <v>4062203</v>
          </cell>
          <cell r="AF619" t="str">
            <v>4062128</v>
          </cell>
          <cell r="AG619" t="str">
            <v>4062211</v>
          </cell>
          <cell r="CN619">
            <v>45356</v>
          </cell>
          <cell r="CO619">
            <v>4062127</v>
          </cell>
          <cell r="CX619">
            <v>45454</v>
          </cell>
          <cell r="CY619">
            <v>4062203</v>
          </cell>
          <cell r="DN619">
            <v>45356</v>
          </cell>
          <cell r="DO619">
            <v>4062128</v>
          </cell>
          <cell r="EB619">
            <v>45468</v>
          </cell>
          <cell r="EC619">
            <v>4062211</v>
          </cell>
          <cell r="EF619">
            <v>45496</v>
          </cell>
          <cell r="EG619">
            <v>4062199</v>
          </cell>
          <cell r="EM619">
            <v>45469</v>
          </cell>
          <cell r="EX619">
            <v>45475</v>
          </cell>
          <cell r="EY619">
            <v>4062232</v>
          </cell>
          <cell r="HS619">
            <v>45485</v>
          </cell>
          <cell r="HV619" t="e">
            <v>#REF!</v>
          </cell>
          <cell r="HZ619" t="e">
            <v>#REF!</v>
          </cell>
          <cell r="ID619" t="e">
            <v>#REF!</v>
          </cell>
          <cell r="RC619">
            <v>45497</v>
          </cell>
          <cell r="RD619">
            <v>0</v>
          </cell>
          <cell r="RE619">
            <v>45356</v>
          </cell>
          <cell r="RF619">
            <v>45454</v>
          </cell>
          <cell r="RG619">
            <v>0</v>
          </cell>
          <cell r="RH619">
            <v>0</v>
          </cell>
          <cell r="RI619">
            <v>45356</v>
          </cell>
          <cell r="RJ619">
            <v>0</v>
          </cell>
          <cell r="RK619">
            <v>45356</v>
          </cell>
          <cell r="RL619" t="str">
            <v>4062127</v>
          </cell>
          <cell r="RM619">
            <v>45454</v>
          </cell>
          <cell r="RN619" t="str">
            <v>4062203</v>
          </cell>
          <cell r="RO619">
            <v>45356</v>
          </cell>
          <cell r="RP619" t="str">
            <v>4062128</v>
          </cell>
          <cell r="RQ619">
            <v>45468</v>
          </cell>
          <cell r="RR619" t="str">
            <v>4062211</v>
          </cell>
          <cell r="RS619">
            <v>45496</v>
          </cell>
          <cell r="RT619">
            <v>4062199</v>
          </cell>
          <cell r="RU619">
            <v>0</v>
          </cell>
          <cell r="RV619">
            <v>0</v>
          </cell>
        </row>
        <row r="620">
          <cell r="A620">
            <v>611</v>
          </cell>
          <cell r="B620">
            <v>45506</v>
          </cell>
          <cell r="C620" t="str">
            <v>HRB1003.EXP</v>
          </cell>
          <cell r="D620">
            <v>10035284</v>
          </cell>
          <cell r="F620" t="str">
            <v>インド</v>
          </cell>
          <cell r="G620" t="str">
            <v>Ａｍａｄａ　（Ｉｎｄｉａ）　Ｐｖｔ．　Ｌ</v>
          </cell>
          <cell r="H620" t="str">
            <v>制御盤</v>
          </cell>
          <cell r="I620" t="str">
            <v>南陵</v>
          </cell>
          <cell r="J620" t="str">
            <v>土岐</v>
          </cell>
          <cell r="K620">
            <v>45485</v>
          </cell>
          <cell r="L620">
            <v>1</v>
          </cell>
          <cell r="M620">
            <v>1</v>
          </cell>
          <cell r="N620">
            <v>45486</v>
          </cell>
          <cell r="O620">
            <v>1</v>
          </cell>
          <cell r="P620">
            <v>45490</v>
          </cell>
          <cell r="Q620">
            <v>1</v>
          </cell>
          <cell r="R620">
            <v>45491</v>
          </cell>
          <cell r="S620">
            <v>1</v>
          </cell>
          <cell r="T620">
            <v>45492</v>
          </cell>
          <cell r="U620">
            <v>45491</v>
          </cell>
          <cell r="V620">
            <v>45493</v>
          </cell>
          <cell r="W620">
            <v>45492</v>
          </cell>
          <cell r="X620">
            <v>1</v>
          </cell>
          <cell r="Y620">
            <v>45507</v>
          </cell>
          <cell r="AA620">
            <v>45497</v>
          </cell>
          <cell r="AB620">
            <v>45498</v>
          </cell>
          <cell r="AC620" t="str">
            <v>45468</v>
          </cell>
          <cell r="AD620" t="str">
            <v>4062206</v>
          </cell>
          <cell r="AE620" t="str">
            <v>4062203</v>
          </cell>
          <cell r="AF620" t="str">
            <v>4062201</v>
          </cell>
          <cell r="AG620" t="str">
            <v>4062211</v>
          </cell>
          <cell r="CP620">
            <v>45468</v>
          </cell>
          <cell r="CQ620">
            <v>4062206</v>
          </cell>
          <cell r="CX620">
            <v>45454</v>
          </cell>
          <cell r="CY620">
            <v>4062203</v>
          </cell>
          <cell r="DP620">
            <v>45454</v>
          </cell>
          <cell r="DQ620">
            <v>4062201</v>
          </cell>
          <cell r="EB620">
            <v>45468</v>
          </cell>
          <cell r="EC620">
            <v>4062211</v>
          </cell>
          <cell r="EF620">
            <v>45475</v>
          </cell>
          <cell r="EG620">
            <v>4062197</v>
          </cell>
          <cell r="EM620">
            <v>45476</v>
          </cell>
          <cell r="EZ620">
            <v>45454</v>
          </cell>
          <cell r="FA620">
            <v>4062228</v>
          </cell>
          <cell r="FX620">
            <v>45370</v>
          </cell>
          <cell r="FY620">
            <v>4062140</v>
          </cell>
          <cell r="GG620">
            <v>45496</v>
          </cell>
          <cell r="GH620">
            <v>4062234</v>
          </cell>
          <cell r="HS620">
            <v>45485</v>
          </cell>
          <cell r="HV620" t="e">
            <v>#REF!</v>
          </cell>
          <cell r="HZ620" t="e">
            <v>#REF!</v>
          </cell>
          <cell r="ID620" t="e">
            <v>#REF!</v>
          </cell>
          <cell r="RC620">
            <v>45497</v>
          </cell>
          <cell r="RD620">
            <v>0</v>
          </cell>
          <cell r="RE620">
            <v>45468</v>
          </cell>
          <cell r="RF620">
            <v>45454</v>
          </cell>
          <cell r="RG620">
            <v>0</v>
          </cell>
          <cell r="RH620">
            <v>0</v>
          </cell>
          <cell r="RI620">
            <v>45454</v>
          </cell>
          <cell r="RJ620">
            <v>0</v>
          </cell>
          <cell r="RK620">
            <v>45468</v>
          </cell>
          <cell r="RL620" t="str">
            <v>4062206</v>
          </cell>
          <cell r="RM620">
            <v>45454</v>
          </cell>
          <cell r="RN620" t="str">
            <v>4062203</v>
          </cell>
          <cell r="RO620">
            <v>45454</v>
          </cell>
          <cell r="RP620" t="str">
            <v>4062201</v>
          </cell>
          <cell r="RQ620">
            <v>45468</v>
          </cell>
          <cell r="RR620" t="str">
            <v>4062211</v>
          </cell>
          <cell r="RS620">
            <v>45475</v>
          </cell>
          <cell r="RT620">
            <v>4062197</v>
          </cell>
          <cell r="RU620">
            <v>0</v>
          </cell>
          <cell r="RV620">
            <v>0</v>
          </cell>
        </row>
        <row r="621">
          <cell r="A621">
            <v>612</v>
          </cell>
          <cell r="B621">
            <v>45506</v>
          </cell>
          <cell r="C621" t="str">
            <v>HRB1003.EXP</v>
          </cell>
          <cell r="D621">
            <v>10035285</v>
          </cell>
          <cell r="F621" t="str">
            <v>インド</v>
          </cell>
          <cell r="G621" t="str">
            <v>Ａｍａｄａ　（Ｉｎｄｉａ）　Ｐｖｔ．　Ｌ</v>
          </cell>
          <cell r="H621" t="str">
            <v>制御盤</v>
          </cell>
          <cell r="I621" t="str">
            <v>南陵</v>
          </cell>
          <cell r="J621" t="str">
            <v>土岐</v>
          </cell>
          <cell r="K621">
            <v>45485</v>
          </cell>
          <cell r="L621">
            <v>1</v>
          </cell>
          <cell r="M621">
            <v>1</v>
          </cell>
          <cell r="N621">
            <v>45489</v>
          </cell>
          <cell r="O621">
            <v>1</v>
          </cell>
          <cell r="P621">
            <v>45491</v>
          </cell>
          <cell r="Q621">
            <v>1</v>
          </cell>
          <cell r="R621">
            <v>45492</v>
          </cell>
          <cell r="S621">
            <v>1</v>
          </cell>
          <cell r="T621">
            <v>45492</v>
          </cell>
          <cell r="U621">
            <v>45492</v>
          </cell>
          <cell r="V621">
            <v>45493</v>
          </cell>
          <cell r="W621">
            <v>45493</v>
          </cell>
          <cell r="X621">
            <v>1</v>
          </cell>
          <cell r="Y621">
            <v>45504</v>
          </cell>
          <cell r="AA621">
            <v>45497</v>
          </cell>
          <cell r="AB621">
            <v>45498</v>
          </cell>
          <cell r="AC621" t="str">
            <v>45468</v>
          </cell>
          <cell r="AD621" t="str">
            <v>4062206</v>
          </cell>
          <cell r="AE621" t="str">
            <v>4062203</v>
          </cell>
          <cell r="AF621" t="str">
            <v>4062201</v>
          </cell>
          <cell r="AG621" t="str">
            <v>4062211</v>
          </cell>
          <cell r="CP621">
            <v>45468</v>
          </cell>
          <cell r="CQ621">
            <v>4062206</v>
          </cell>
          <cell r="CX621">
            <v>45454</v>
          </cell>
          <cell r="CY621">
            <v>4062203</v>
          </cell>
          <cell r="DP621">
            <v>45454</v>
          </cell>
          <cell r="DQ621">
            <v>4062201</v>
          </cell>
          <cell r="EB621">
            <v>45468</v>
          </cell>
          <cell r="EC621">
            <v>4062211</v>
          </cell>
          <cell r="EF621">
            <v>45475</v>
          </cell>
          <cell r="EG621">
            <v>4062197</v>
          </cell>
          <cell r="EM621">
            <v>45476</v>
          </cell>
          <cell r="EX621">
            <v>45475</v>
          </cell>
          <cell r="EY621">
            <v>4062232</v>
          </cell>
          <cell r="HS621">
            <v>45485</v>
          </cell>
          <cell r="HV621" t="e">
            <v>#REF!</v>
          </cell>
          <cell r="HZ621" t="e">
            <v>#REF!</v>
          </cell>
          <cell r="ID621" t="e">
            <v>#REF!</v>
          </cell>
          <cell r="RC621">
            <v>45497</v>
          </cell>
          <cell r="RD621">
            <v>0</v>
          </cell>
          <cell r="RE621">
            <v>45468</v>
          </cell>
          <cell r="RF621">
            <v>45454</v>
          </cell>
          <cell r="RG621">
            <v>0</v>
          </cell>
          <cell r="RH621">
            <v>0</v>
          </cell>
          <cell r="RI621">
            <v>45454</v>
          </cell>
          <cell r="RJ621">
            <v>0</v>
          </cell>
          <cell r="RK621">
            <v>45468</v>
          </cell>
          <cell r="RL621" t="str">
            <v>4062206</v>
          </cell>
          <cell r="RM621">
            <v>45454</v>
          </cell>
          <cell r="RN621" t="str">
            <v>4062203</v>
          </cell>
          <cell r="RO621">
            <v>45454</v>
          </cell>
          <cell r="RP621" t="str">
            <v>4062201</v>
          </cell>
          <cell r="RQ621">
            <v>45468</v>
          </cell>
          <cell r="RR621" t="str">
            <v>4062211</v>
          </cell>
          <cell r="RS621">
            <v>45475</v>
          </cell>
          <cell r="RT621">
            <v>4062197</v>
          </cell>
          <cell r="RU621">
            <v>0</v>
          </cell>
          <cell r="RV621">
            <v>0</v>
          </cell>
        </row>
        <row r="622">
          <cell r="A622">
            <v>613</v>
          </cell>
          <cell r="B622">
            <v>45506</v>
          </cell>
          <cell r="C622" t="str">
            <v>HRB8025</v>
          </cell>
          <cell r="D622">
            <v>80255392</v>
          </cell>
          <cell r="F622" t="str">
            <v>日本</v>
          </cell>
          <cell r="G622" t="str">
            <v>愛起冷熱工業（株）</v>
          </cell>
          <cell r="H622" t="str">
            <v>制御盤</v>
          </cell>
          <cell r="I622" t="str">
            <v>南陵</v>
          </cell>
          <cell r="J622" t="str">
            <v>土岐</v>
          </cell>
          <cell r="K622">
            <v>45486</v>
          </cell>
          <cell r="L622">
            <v>1</v>
          </cell>
          <cell r="M622">
            <v>1</v>
          </cell>
          <cell r="N622">
            <v>45489</v>
          </cell>
          <cell r="O622">
            <v>1</v>
          </cell>
          <cell r="P622">
            <v>45491</v>
          </cell>
          <cell r="Q622">
            <v>1</v>
          </cell>
          <cell r="R622">
            <v>45492</v>
          </cell>
          <cell r="S622">
            <v>1</v>
          </cell>
          <cell r="T622">
            <v>45493</v>
          </cell>
          <cell r="U622">
            <v>45492</v>
          </cell>
          <cell r="V622">
            <v>45493</v>
          </cell>
          <cell r="W622">
            <v>45493</v>
          </cell>
          <cell r="X622">
            <v>1</v>
          </cell>
          <cell r="Y622">
            <v>45505</v>
          </cell>
          <cell r="AA622">
            <v>45497</v>
          </cell>
          <cell r="AB622">
            <v>45498</v>
          </cell>
          <cell r="AC622" t="str">
            <v>45356</v>
          </cell>
          <cell r="AD622" t="str">
            <v>4062124</v>
          </cell>
          <cell r="AE622" t="str">
            <v>4062203</v>
          </cell>
          <cell r="AF622" t="str">
            <v>4062125</v>
          </cell>
          <cell r="AG622" t="str">
            <v>4062210</v>
          </cell>
          <cell r="CF622">
            <v>45356</v>
          </cell>
          <cell r="CG622">
            <v>4062124</v>
          </cell>
          <cell r="CX622">
            <v>45454</v>
          </cell>
          <cell r="CY622">
            <v>4062203</v>
          </cell>
          <cell r="DF622">
            <v>45356</v>
          </cell>
          <cell r="DG622">
            <v>4062125</v>
          </cell>
          <cell r="DV622">
            <v>45468</v>
          </cell>
          <cell r="DW622">
            <v>4062210</v>
          </cell>
          <cell r="EF622">
            <v>45475</v>
          </cell>
          <cell r="EG622">
            <v>4062197</v>
          </cell>
          <cell r="EM622">
            <v>45476</v>
          </cell>
          <cell r="ET622">
            <v>45426</v>
          </cell>
          <cell r="EU622">
            <v>4062194</v>
          </cell>
          <cell r="EX622">
            <v>45475</v>
          </cell>
          <cell r="EY622">
            <v>4062232</v>
          </cell>
          <cell r="HS622">
            <v>45486</v>
          </cell>
          <cell r="HV622" t="e">
            <v>#REF!</v>
          </cell>
          <cell r="HZ622" t="e">
            <v>#REF!</v>
          </cell>
          <cell r="ID622" t="e">
            <v>#REF!</v>
          </cell>
          <cell r="RC622">
            <v>45497</v>
          </cell>
          <cell r="RD622">
            <v>45356</v>
          </cell>
          <cell r="RE622">
            <v>0</v>
          </cell>
          <cell r="RF622">
            <v>45454</v>
          </cell>
          <cell r="RG622">
            <v>0</v>
          </cell>
          <cell r="RH622">
            <v>45356</v>
          </cell>
          <cell r="RI622">
            <v>0</v>
          </cell>
          <cell r="RJ622">
            <v>0</v>
          </cell>
          <cell r="RK622">
            <v>45356</v>
          </cell>
          <cell r="RL622" t="str">
            <v>4062124</v>
          </cell>
          <cell r="RM622">
            <v>45454</v>
          </cell>
          <cell r="RN622" t="str">
            <v>4062203</v>
          </cell>
          <cell r="RO622">
            <v>45356</v>
          </cell>
          <cell r="RP622" t="str">
            <v>4062125</v>
          </cell>
          <cell r="RQ622">
            <v>45468</v>
          </cell>
          <cell r="RR622" t="str">
            <v>4062210</v>
          </cell>
          <cell r="RS622">
            <v>45475</v>
          </cell>
          <cell r="RT622">
            <v>4062197</v>
          </cell>
          <cell r="RU622">
            <v>0</v>
          </cell>
          <cell r="RV622">
            <v>0</v>
          </cell>
        </row>
        <row r="623">
          <cell r="A623">
            <v>614</v>
          </cell>
          <cell r="B623">
            <v>45506</v>
          </cell>
          <cell r="C623" t="str">
            <v>HRB8025</v>
          </cell>
          <cell r="D623">
            <v>80255385</v>
          </cell>
          <cell r="F623" t="str">
            <v>日本</v>
          </cell>
          <cell r="G623" t="str">
            <v>鶴盛工業（株）</v>
          </cell>
          <cell r="H623" t="str">
            <v>制御盤</v>
          </cell>
          <cell r="I623" t="str">
            <v>南陵</v>
          </cell>
          <cell r="J623" t="str">
            <v>土岐</v>
          </cell>
          <cell r="K623">
            <v>45486</v>
          </cell>
          <cell r="L623">
            <v>1</v>
          </cell>
          <cell r="M623">
            <v>1</v>
          </cell>
          <cell r="N623">
            <v>45489</v>
          </cell>
          <cell r="O623">
            <v>1</v>
          </cell>
          <cell r="P623">
            <v>45491</v>
          </cell>
          <cell r="Q623">
            <v>1</v>
          </cell>
          <cell r="R623">
            <v>45492</v>
          </cell>
          <cell r="S623">
            <v>1</v>
          </cell>
          <cell r="T623">
            <v>45493</v>
          </cell>
          <cell r="U623">
            <v>45492</v>
          </cell>
          <cell r="V623">
            <v>45496</v>
          </cell>
          <cell r="W623">
            <v>45493</v>
          </cell>
          <cell r="X623">
            <v>1</v>
          </cell>
          <cell r="Y623">
            <v>45505</v>
          </cell>
          <cell r="AA623">
            <v>45497</v>
          </cell>
          <cell r="AB623">
            <v>45498</v>
          </cell>
          <cell r="AC623" t="str">
            <v>45468</v>
          </cell>
          <cell r="AD623" t="str">
            <v>4062204</v>
          </cell>
          <cell r="AE623" t="str">
            <v>4062203</v>
          </cell>
          <cell r="AF623" t="str">
            <v>4062205</v>
          </cell>
          <cell r="AG623" t="str">
            <v>4062210</v>
          </cell>
          <cell r="CF623">
            <v>45468</v>
          </cell>
          <cell r="CG623">
            <v>4062204</v>
          </cell>
          <cell r="CX623">
            <v>45454</v>
          </cell>
          <cell r="CY623">
            <v>4062203</v>
          </cell>
          <cell r="DF623">
            <v>45468</v>
          </cell>
          <cell r="DG623">
            <v>4062205</v>
          </cell>
          <cell r="DV623">
            <v>45468</v>
          </cell>
          <cell r="DW623">
            <v>4062210</v>
          </cell>
          <cell r="EF623">
            <v>45496</v>
          </cell>
          <cell r="EG623">
            <v>4062199</v>
          </cell>
          <cell r="EM623">
            <v>45476</v>
          </cell>
          <cell r="EZ623">
            <v>45454</v>
          </cell>
          <cell r="FA623">
            <v>4062228</v>
          </cell>
          <cell r="FP623" t="str">
            <v>●</v>
          </cell>
          <cell r="GE623">
            <v>45545</v>
          </cell>
          <cell r="GF623">
            <v>4062298</v>
          </cell>
          <cell r="HS623">
            <v>45486</v>
          </cell>
          <cell r="HV623" t="e">
            <v>#REF!</v>
          </cell>
          <cell r="HZ623" t="e">
            <v>#REF!</v>
          </cell>
          <cell r="ID623" t="e">
            <v>#REF!</v>
          </cell>
          <cell r="RC623">
            <v>45497</v>
          </cell>
          <cell r="RD623">
            <v>45468</v>
          </cell>
          <cell r="RE623">
            <v>0</v>
          </cell>
          <cell r="RF623">
            <v>45454</v>
          </cell>
          <cell r="RG623">
            <v>0</v>
          </cell>
          <cell r="RH623">
            <v>45468</v>
          </cell>
          <cell r="RI623">
            <v>0</v>
          </cell>
          <cell r="RJ623">
            <v>0</v>
          </cell>
          <cell r="RK623">
            <v>45468</v>
          </cell>
          <cell r="RL623" t="str">
            <v>4062204</v>
          </cell>
          <cell r="RM623">
            <v>45454</v>
          </cell>
          <cell r="RN623" t="str">
            <v>4062203</v>
          </cell>
          <cell r="RO623">
            <v>45468</v>
          </cell>
          <cell r="RP623" t="str">
            <v>4062205</v>
          </cell>
          <cell r="RQ623">
            <v>45468</v>
          </cell>
          <cell r="RR623" t="str">
            <v>4062210</v>
          </cell>
          <cell r="RS623">
            <v>45496</v>
          </cell>
          <cell r="RT623">
            <v>4062199</v>
          </cell>
          <cell r="RU623">
            <v>0</v>
          </cell>
          <cell r="RV623">
            <v>0</v>
          </cell>
        </row>
        <row r="624">
          <cell r="A624">
            <v>615</v>
          </cell>
          <cell r="B624">
            <v>45597</v>
          </cell>
          <cell r="C624" t="str">
            <v>HRB1003 ATC</v>
          </cell>
          <cell r="D624" t="str">
            <v>RC130122</v>
          </cell>
          <cell r="F624" t="str">
            <v>EU</v>
          </cell>
          <cell r="G624" t="str">
            <v>AESA</v>
          </cell>
          <cell r="H624" t="str">
            <v>ATC盤</v>
          </cell>
          <cell r="I624" t="str">
            <v>須走</v>
          </cell>
          <cell r="J624" t="str">
            <v>土岐</v>
          </cell>
          <cell r="S624" t="str">
            <v>7/18入庫</v>
          </cell>
          <cell r="T624">
            <v>45491</v>
          </cell>
          <cell r="W624">
            <v>45492</v>
          </cell>
          <cell r="X624">
            <v>1</v>
          </cell>
          <cell r="Y624">
            <v>45512</v>
          </cell>
          <cell r="AA624">
            <v>45497</v>
          </cell>
          <cell r="AB624">
            <v>45498</v>
          </cell>
          <cell r="DB624" t="str">
            <v>　</v>
          </cell>
          <cell r="DC624" t="str">
            <v>　</v>
          </cell>
          <cell r="DL624" t="str">
            <v>　</v>
          </cell>
          <cell r="DM624" t="str">
            <v>　</v>
          </cell>
          <cell r="DZ624" t="str">
            <v>　</v>
          </cell>
          <cell r="EA624" t="str">
            <v>　</v>
          </cell>
          <cell r="EJ624" t="str">
            <v>　</v>
          </cell>
          <cell r="EK624" t="str">
            <v>　</v>
          </cell>
          <cell r="HM624">
            <v>45323</v>
          </cell>
          <cell r="HN624">
            <v>4062084</v>
          </cell>
          <cell r="HS624">
            <v>0</v>
          </cell>
          <cell r="HV624" t="e">
            <v>#REF!</v>
          </cell>
          <cell r="HZ624" t="e">
            <v>#REF!</v>
          </cell>
          <cell r="ID624" t="e">
            <v>#REF!</v>
          </cell>
          <cell r="RC624">
            <v>45497</v>
          </cell>
          <cell r="RD624">
            <v>0</v>
          </cell>
          <cell r="RE624">
            <v>0</v>
          </cell>
          <cell r="RF624">
            <v>0</v>
          </cell>
          <cell r="RG624">
            <v>0</v>
          </cell>
          <cell r="RH624">
            <v>0</v>
          </cell>
          <cell r="RI624">
            <v>0</v>
          </cell>
          <cell r="RJ624">
            <v>0</v>
          </cell>
          <cell r="RK624">
            <v>0</v>
          </cell>
          <cell r="RL624">
            <v>0</v>
          </cell>
          <cell r="RM624">
            <v>0</v>
          </cell>
          <cell r="RN624">
            <v>0</v>
          </cell>
          <cell r="RO624">
            <v>0</v>
          </cell>
          <cell r="RP624">
            <v>0</v>
          </cell>
          <cell r="RQ624">
            <v>0</v>
          </cell>
          <cell r="RR624">
            <v>0</v>
          </cell>
          <cell r="RS624">
            <v>0</v>
          </cell>
          <cell r="RT624">
            <v>0</v>
          </cell>
          <cell r="RU624">
            <v>0</v>
          </cell>
          <cell r="RV624">
            <v>0</v>
          </cell>
        </row>
        <row r="625">
          <cell r="A625">
            <v>616</v>
          </cell>
          <cell r="B625">
            <v>45597</v>
          </cell>
          <cell r="C625" t="str">
            <v>HRB1003 ATC</v>
          </cell>
          <cell r="D625" t="str">
            <v>RC130123</v>
          </cell>
          <cell r="F625" t="str">
            <v>EU</v>
          </cell>
          <cell r="G625" t="str">
            <v>AESA</v>
          </cell>
          <cell r="H625" t="str">
            <v>ATC盤</v>
          </cell>
          <cell r="I625" t="str">
            <v>須走</v>
          </cell>
          <cell r="J625" t="str">
            <v>土岐</v>
          </cell>
          <cell r="S625" t="str">
            <v>7/18入庫</v>
          </cell>
          <cell r="T625">
            <v>45491</v>
          </cell>
          <cell r="W625">
            <v>45493</v>
          </cell>
          <cell r="X625">
            <v>1</v>
          </cell>
          <cell r="Y625">
            <v>45512</v>
          </cell>
          <cell r="AA625">
            <v>45497</v>
          </cell>
          <cell r="AB625">
            <v>45498</v>
          </cell>
          <cell r="DB625" t="str">
            <v>　</v>
          </cell>
          <cell r="DC625" t="str">
            <v>　</v>
          </cell>
          <cell r="DL625" t="str">
            <v>　</v>
          </cell>
          <cell r="DM625" t="str">
            <v>　</v>
          </cell>
          <cell r="DZ625" t="str">
            <v>　</v>
          </cell>
          <cell r="EA625" t="str">
            <v>　</v>
          </cell>
          <cell r="EJ625" t="str">
            <v>　</v>
          </cell>
          <cell r="EK625" t="str">
            <v>　</v>
          </cell>
          <cell r="HM625">
            <v>45323</v>
          </cell>
          <cell r="HN625">
            <v>4062084</v>
          </cell>
          <cell r="HS625">
            <v>0</v>
          </cell>
          <cell r="HV625" t="e">
            <v>#REF!</v>
          </cell>
          <cell r="HZ625" t="e">
            <v>#REF!</v>
          </cell>
          <cell r="ID625" t="e">
            <v>#REF!</v>
          </cell>
          <cell r="RC625">
            <v>45497</v>
          </cell>
          <cell r="RD625">
            <v>0</v>
          </cell>
          <cell r="RE625">
            <v>0</v>
          </cell>
          <cell r="RF625">
            <v>0</v>
          </cell>
          <cell r="RG625">
            <v>0</v>
          </cell>
          <cell r="RH625">
            <v>0</v>
          </cell>
          <cell r="RI625">
            <v>0</v>
          </cell>
          <cell r="RJ625">
            <v>0</v>
          </cell>
          <cell r="RK625">
            <v>0</v>
          </cell>
          <cell r="RL625">
            <v>0</v>
          </cell>
          <cell r="RM625">
            <v>0</v>
          </cell>
          <cell r="RN625">
            <v>0</v>
          </cell>
          <cell r="RO625">
            <v>0</v>
          </cell>
          <cell r="RP625">
            <v>0</v>
          </cell>
          <cell r="RQ625">
            <v>0</v>
          </cell>
          <cell r="RR625">
            <v>0</v>
          </cell>
          <cell r="RS625">
            <v>0</v>
          </cell>
          <cell r="RT625">
            <v>0</v>
          </cell>
          <cell r="RU625">
            <v>0</v>
          </cell>
          <cell r="RV625">
            <v>0</v>
          </cell>
        </row>
        <row r="626">
          <cell r="A626">
            <v>617</v>
          </cell>
          <cell r="B626">
            <v>45506</v>
          </cell>
          <cell r="C626" t="str">
            <v>HRB1303</v>
          </cell>
          <cell r="D626">
            <v>13035526</v>
          </cell>
          <cell r="F626" t="str">
            <v>日本</v>
          </cell>
          <cell r="G626" t="str">
            <v>（株）アマダベンディングＳ部</v>
          </cell>
          <cell r="H626" t="str">
            <v>制御盤</v>
          </cell>
          <cell r="I626" t="str">
            <v>南陵</v>
          </cell>
          <cell r="J626" t="str">
            <v>土岐</v>
          </cell>
          <cell r="K626">
            <v>45486</v>
          </cell>
          <cell r="L626">
            <v>1</v>
          </cell>
          <cell r="M626">
            <v>1</v>
          </cell>
          <cell r="N626">
            <v>45490</v>
          </cell>
          <cell r="O626">
            <v>1</v>
          </cell>
          <cell r="P626">
            <v>45492</v>
          </cell>
          <cell r="Q626">
            <v>1</v>
          </cell>
          <cell r="R626">
            <v>45493</v>
          </cell>
          <cell r="S626">
            <v>1</v>
          </cell>
          <cell r="T626">
            <v>45493</v>
          </cell>
          <cell r="U626">
            <v>45493</v>
          </cell>
          <cell r="V626">
            <v>45496</v>
          </cell>
          <cell r="W626">
            <v>45496</v>
          </cell>
          <cell r="X626">
            <v>1</v>
          </cell>
          <cell r="Y626">
            <v>45506</v>
          </cell>
          <cell r="AA626">
            <v>45503</v>
          </cell>
          <cell r="AB626">
            <v>45504</v>
          </cell>
          <cell r="AC626" t="str">
            <v>45454</v>
          </cell>
          <cell r="AD626" t="str">
            <v>4062202</v>
          </cell>
          <cell r="AE626" t="str">
            <v>4062203</v>
          </cell>
          <cell r="AF626" t="str">
            <v>4062207</v>
          </cell>
          <cell r="AG626" t="str">
            <v>4062164</v>
          </cell>
          <cell r="CH626">
            <v>45454</v>
          </cell>
          <cell r="CI626">
            <v>4062202</v>
          </cell>
          <cell r="CX626">
            <v>45454</v>
          </cell>
          <cell r="CY626">
            <v>4062203</v>
          </cell>
          <cell r="DH626">
            <v>45468</v>
          </cell>
          <cell r="DI626">
            <v>4062207</v>
          </cell>
          <cell r="DV626">
            <v>45391</v>
          </cell>
          <cell r="DW626">
            <v>4062164</v>
          </cell>
          <cell r="EF626">
            <v>45475</v>
          </cell>
          <cell r="EG626">
            <v>4062197</v>
          </cell>
          <cell r="EM626">
            <v>45476</v>
          </cell>
          <cell r="EX626">
            <v>4</v>
          </cell>
          <cell r="EY626">
            <v>4062232</v>
          </cell>
          <cell r="HS626">
            <v>45486</v>
          </cell>
          <cell r="HV626">
            <v>28</v>
          </cell>
          <cell r="HZ626">
            <v>4</v>
          </cell>
          <cell r="ID626">
            <v>-3</v>
          </cell>
          <cell r="RC626">
            <v>45503</v>
          </cell>
          <cell r="RD626">
            <v>45454</v>
          </cell>
          <cell r="RE626">
            <v>0</v>
          </cell>
          <cell r="RF626">
            <v>45454</v>
          </cell>
          <cell r="RG626">
            <v>0</v>
          </cell>
          <cell r="RH626">
            <v>45468</v>
          </cell>
          <cell r="RI626">
            <v>0</v>
          </cell>
          <cell r="RJ626">
            <v>0</v>
          </cell>
          <cell r="RK626">
            <v>45454</v>
          </cell>
          <cell r="RL626" t="str">
            <v>4062202</v>
          </cell>
          <cell r="RM626">
            <v>45454</v>
          </cell>
          <cell r="RN626" t="str">
            <v>4062203</v>
          </cell>
          <cell r="RO626">
            <v>45468</v>
          </cell>
          <cell r="RP626" t="str">
            <v>4062207</v>
          </cell>
          <cell r="RQ626">
            <v>45391</v>
          </cell>
          <cell r="RR626" t="str">
            <v>4062164</v>
          </cell>
          <cell r="RS626">
            <v>45475</v>
          </cell>
          <cell r="RT626">
            <v>4062197</v>
          </cell>
          <cell r="RU626">
            <v>0</v>
          </cell>
          <cell r="RV626">
            <v>0</v>
          </cell>
        </row>
        <row r="627">
          <cell r="A627">
            <v>618</v>
          </cell>
          <cell r="B627">
            <v>45506</v>
          </cell>
          <cell r="C627" t="str">
            <v>HRB1303.EXP</v>
          </cell>
          <cell r="D627" t="str">
            <v>13035535</v>
          </cell>
          <cell r="F627" t="str">
            <v>韓国</v>
          </cell>
          <cell r="G627" t="str">
            <v>ＡＭＡＤＡ　ＫＯＲＥＡ　ＣＯ．，ＬＴＤ．</v>
          </cell>
          <cell r="H627" t="str">
            <v>制御盤</v>
          </cell>
          <cell r="I627" t="str">
            <v>南陵</v>
          </cell>
          <cell r="J627" t="str">
            <v>土岐</v>
          </cell>
          <cell r="K627">
            <v>45489</v>
          </cell>
          <cell r="L627">
            <v>1</v>
          </cell>
          <cell r="M627">
            <v>1</v>
          </cell>
          <cell r="N627">
            <v>45490</v>
          </cell>
          <cell r="O627">
            <v>1</v>
          </cell>
          <cell r="P627">
            <v>45492</v>
          </cell>
          <cell r="Q627">
            <v>1</v>
          </cell>
          <cell r="R627">
            <v>45493</v>
          </cell>
          <cell r="S627">
            <v>1</v>
          </cell>
          <cell r="T627">
            <v>45496</v>
          </cell>
          <cell r="U627">
            <v>45493</v>
          </cell>
          <cell r="V627">
            <v>45496</v>
          </cell>
          <cell r="W627">
            <v>45496</v>
          </cell>
          <cell r="X627">
            <v>1</v>
          </cell>
          <cell r="Y627">
            <v>45506</v>
          </cell>
          <cell r="AA627">
            <v>45503</v>
          </cell>
          <cell r="AB627">
            <v>45504</v>
          </cell>
          <cell r="AC627" t="str">
            <v>45468</v>
          </cell>
          <cell r="AD627" t="str">
            <v>4062208</v>
          </cell>
          <cell r="AE627" t="str">
            <v>4062203</v>
          </cell>
          <cell r="AF627" t="str">
            <v>4062183</v>
          </cell>
          <cell r="AG627" t="str">
            <v>4062211</v>
          </cell>
          <cell r="CR627">
            <v>45468</v>
          </cell>
          <cell r="CS627">
            <v>4062208</v>
          </cell>
          <cell r="CX627">
            <v>45454</v>
          </cell>
          <cell r="CY627">
            <v>4062203</v>
          </cell>
          <cell r="DR627">
            <v>45419</v>
          </cell>
          <cell r="DS627">
            <v>4062183</v>
          </cell>
          <cell r="EB627">
            <v>45468</v>
          </cell>
          <cell r="EC627">
            <v>4062211</v>
          </cell>
          <cell r="EF627">
            <v>45503</v>
          </cell>
          <cell r="EG627">
            <v>4062200</v>
          </cell>
          <cell r="EM627">
            <v>45476</v>
          </cell>
          <cell r="EN627">
            <v>45440</v>
          </cell>
          <cell r="EO627">
            <v>4062222</v>
          </cell>
          <cell r="EX627">
            <v>45475</v>
          </cell>
          <cell r="EY627">
            <v>4062232</v>
          </cell>
          <cell r="GG627">
            <v>45496</v>
          </cell>
          <cell r="GH627">
            <v>4062234</v>
          </cell>
          <cell r="HS627">
            <v>45489</v>
          </cell>
          <cell r="HV627" t="e">
            <v>#REF!</v>
          </cell>
          <cell r="HZ627" t="e">
            <v>#REF!</v>
          </cell>
          <cell r="ID627" t="e">
            <v>#REF!</v>
          </cell>
          <cell r="RC627">
            <v>45503</v>
          </cell>
          <cell r="RD627">
            <v>0</v>
          </cell>
          <cell r="RE627">
            <v>45468</v>
          </cell>
          <cell r="RF627">
            <v>45454</v>
          </cell>
          <cell r="RG627">
            <v>0</v>
          </cell>
          <cell r="RH627">
            <v>0</v>
          </cell>
          <cell r="RI627">
            <v>45419</v>
          </cell>
          <cell r="RJ627">
            <v>0</v>
          </cell>
          <cell r="RK627">
            <v>45468</v>
          </cell>
          <cell r="RL627" t="str">
            <v>4062208</v>
          </cell>
          <cell r="RM627">
            <v>45454</v>
          </cell>
          <cell r="RN627" t="str">
            <v>4062203</v>
          </cell>
          <cell r="RO627">
            <v>45419</v>
          </cell>
          <cell r="RP627" t="str">
            <v>4062183</v>
          </cell>
          <cell r="RQ627">
            <v>45468</v>
          </cell>
          <cell r="RR627" t="str">
            <v>4062211</v>
          </cell>
          <cell r="RS627">
            <v>45503</v>
          </cell>
          <cell r="RT627">
            <v>4062200</v>
          </cell>
          <cell r="RU627">
            <v>0</v>
          </cell>
          <cell r="RV627">
            <v>0</v>
          </cell>
        </row>
        <row r="628">
          <cell r="A628">
            <v>619</v>
          </cell>
          <cell r="B628">
            <v>45506</v>
          </cell>
          <cell r="C628" t="str">
            <v>HRB1003.EXP</v>
          </cell>
          <cell r="D628" t="str">
            <v>10035288</v>
          </cell>
          <cell r="F628" t="str">
            <v>タイ</v>
          </cell>
          <cell r="G628" t="str">
            <v>Ａｍａｄａ　Ａｓｉａ　Ｐａｃｉｆｉｃ　Ｃ</v>
          </cell>
          <cell r="H628" t="str">
            <v>制御盤</v>
          </cell>
          <cell r="I628" t="str">
            <v>南陵</v>
          </cell>
          <cell r="J628" t="str">
            <v>土岐</v>
          </cell>
          <cell r="K628">
            <v>45489</v>
          </cell>
          <cell r="L628">
            <v>1</v>
          </cell>
          <cell r="M628">
            <v>1</v>
          </cell>
          <cell r="N628">
            <v>45490</v>
          </cell>
          <cell r="O628">
            <v>1</v>
          </cell>
          <cell r="P628">
            <v>45492</v>
          </cell>
          <cell r="Q628">
            <v>1</v>
          </cell>
          <cell r="R628">
            <v>45493</v>
          </cell>
          <cell r="S628">
            <v>1</v>
          </cell>
          <cell r="T628">
            <v>45496</v>
          </cell>
          <cell r="U628">
            <v>45496</v>
          </cell>
          <cell r="V628">
            <v>45497</v>
          </cell>
          <cell r="W628">
            <v>45496</v>
          </cell>
          <cell r="X628">
            <v>1</v>
          </cell>
          <cell r="Y628">
            <v>45507</v>
          </cell>
          <cell r="AA628">
            <v>45503</v>
          </cell>
          <cell r="AB628">
            <v>45504</v>
          </cell>
          <cell r="AC628" t="str">
            <v>45468</v>
          </cell>
          <cell r="AD628" t="str">
            <v>4062206</v>
          </cell>
          <cell r="AE628" t="str">
            <v>4062203</v>
          </cell>
          <cell r="AF628" t="str">
            <v>4062201</v>
          </cell>
          <cell r="AG628" t="str">
            <v>4062211</v>
          </cell>
          <cell r="CP628">
            <v>45468</v>
          </cell>
          <cell r="CQ628">
            <v>4062206</v>
          </cell>
          <cell r="CX628">
            <v>45454</v>
          </cell>
          <cell r="CY628">
            <v>4062203</v>
          </cell>
          <cell r="DP628">
            <v>45454</v>
          </cell>
          <cell r="DQ628">
            <v>4062201</v>
          </cell>
          <cell r="EB628">
            <v>45468</v>
          </cell>
          <cell r="EC628">
            <v>4062211</v>
          </cell>
          <cell r="EF628">
            <v>45496</v>
          </cell>
          <cell r="EG628">
            <v>4062199</v>
          </cell>
          <cell r="EM628">
            <v>45476</v>
          </cell>
          <cell r="EZ628">
            <v>45454</v>
          </cell>
          <cell r="FA628">
            <v>4062228</v>
          </cell>
          <cell r="HS628">
            <v>45489</v>
          </cell>
          <cell r="HV628" t="e">
            <v>#REF!</v>
          </cell>
          <cell r="HZ628" t="e">
            <v>#REF!</v>
          </cell>
          <cell r="ID628" t="e">
            <v>#REF!</v>
          </cell>
          <cell r="RC628">
            <v>45503</v>
          </cell>
          <cell r="RD628">
            <v>0</v>
          </cell>
          <cell r="RE628">
            <v>45468</v>
          </cell>
          <cell r="RF628">
            <v>45454</v>
          </cell>
          <cell r="RG628">
            <v>0</v>
          </cell>
          <cell r="RH628">
            <v>0</v>
          </cell>
          <cell r="RI628">
            <v>45454</v>
          </cell>
          <cell r="RJ628">
            <v>0</v>
          </cell>
          <cell r="RK628">
            <v>45468</v>
          </cell>
          <cell r="RL628" t="str">
            <v>4062206</v>
          </cell>
          <cell r="RM628">
            <v>45454</v>
          </cell>
          <cell r="RN628" t="str">
            <v>4062203</v>
          </cell>
          <cell r="RO628">
            <v>45454</v>
          </cell>
          <cell r="RP628" t="str">
            <v>4062201</v>
          </cell>
          <cell r="RQ628">
            <v>45468</v>
          </cell>
          <cell r="RR628" t="str">
            <v>4062211</v>
          </cell>
          <cell r="RS628">
            <v>45496</v>
          </cell>
          <cell r="RT628">
            <v>4062199</v>
          </cell>
          <cell r="RU628">
            <v>0</v>
          </cell>
          <cell r="RV628">
            <v>0</v>
          </cell>
        </row>
        <row r="629">
          <cell r="A629">
            <v>620</v>
          </cell>
          <cell r="B629">
            <v>45506</v>
          </cell>
          <cell r="C629" t="str">
            <v>HRB1303</v>
          </cell>
          <cell r="D629" t="str">
            <v>13035527</v>
          </cell>
          <cell r="F629" t="str">
            <v>日本</v>
          </cell>
          <cell r="G629" t="str">
            <v>（株）アマダベンディングＳ部</v>
          </cell>
          <cell r="H629" t="str">
            <v>制御盤</v>
          </cell>
          <cell r="I629" t="str">
            <v>南陵</v>
          </cell>
          <cell r="J629" t="str">
            <v>土岐</v>
          </cell>
          <cell r="K629">
            <v>45489</v>
          </cell>
          <cell r="L629">
            <v>1</v>
          </cell>
          <cell r="M629">
            <v>1</v>
          </cell>
          <cell r="N629">
            <v>45491</v>
          </cell>
          <cell r="O629">
            <v>1</v>
          </cell>
          <cell r="P629">
            <v>45493</v>
          </cell>
          <cell r="Q629">
            <v>1</v>
          </cell>
          <cell r="R629">
            <v>45496</v>
          </cell>
          <cell r="S629">
            <v>1</v>
          </cell>
          <cell r="T629">
            <v>45496</v>
          </cell>
          <cell r="U629">
            <v>45497</v>
          </cell>
          <cell r="V629">
            <v>45497</v>
          </cell>
          <cell r="W629">
            <v>45497</v>
          </cell>
          <cell r="X629">
            <v>1</v>
          </cell>
          <cell r="Y629">
            <v>45509</v>
          </cell>
          <cell r="AA629">
            <v>45503</v>
          </cell>
          <cell r="AB629">
            <v>45504</v>
          </cell>
          <cell r="AC629" t="str">
            <v>45454</v>
          </cell>
          <cell r="AD629" t="str">
            <v>4062202</v>
          </cell>
          <cell r="AE629" t="str">
            <v>4062203</v>
          </cell>
          <cell r="AF629" t="str">
            <v>4062207</v>
          </cell>
          <cell r="AG629" t="str">
            <v>4062164</v>
          </cell>
          <cell r="CH629">
            <v>45454</v>
          </cell>
          <cell r="CI629">
            <v>4062202</v>
          </cell>
          <cell r="CX629">
            <v>45454</v>
          </cell>
          <cell r="CY629">
            <v>4062203</v>
          </cell>
          <cell r="DH629">
            <v>45468</v>
          </cell>
          <cell r="DI629">
            <v>4062207</v>
          </cell>
          <cell r="DV629">
            <v>45391</v>
          </cell>
          <cell r="DW629">
            <v>4062164</v>
          </cell>
          <cell r="EF629">
            <v>45475</v>
          </cell>
          <cell r="EG629">
            <v>4062197</v>
          </cell>
          <cell r="EM629">
            <v>45476</v>
          </cell>
          <cell r="EX629">
            <v>45475</v>
          </cell>
          <cell r="EY629">
            <v>4062232</v>
          </cell>
          <cell r="HS629">
            <v>45489</v>
          </cell>
          <cell r="HV629">
            <v>27</v>
          </cell>
          <cell r="HZ629">
            <v>4</v>
          </cell>
          <cell r="ID629">
            <v>-3</v>
          </cell>
          <cell r="RC629">
            <v>45503</v>
          </cell>
          <cell r="RD629">
            <v>45454</v>
          </cell>
          <cell r="RE629">
            <v>0</v>
          </cell>
          <cell r="RF629">
            <v>45454</v>
          </cell>
          <cell r="RG629">
            <v>0</v>
          </cell>
          <cell r="RH629">
            <v>45468</v>
          </cell>
          <cell r="RI629">
            <v>0</v>
          </cell>
          <cell r="RJ629">
            <v>0</v>
          </cell>
          <cell r="RK629">
            <v>45454</v>
          </cell>
          <cell r="RL629" t="str">
            <v>4062202</v>
          </cell>
          <cell r="RM629">
            <v>45454</v>
          </cell>
          <cell r="RN629" t="str">
            <v>4062203</v>
          </cell>
          <cell r="RO629">
            <v>45468</v>
          </cell>
          <cell r="RP629" t="str">
            <v>4062207</v>
          </cell>
          <cell r="RQ629">
            <v>45391</v>
          </cell>
          <cell r="RR629" t="str">
            <v>4062164</v>
          </cell>
          <cell r="RS629">
            <v>45475</v>
          </cell>
          <cell r="RT629">
            <v>4062197</v>
          </cell>
          <cell r="RU629">
            <v>0</v>
          </cell>
          <cell r="RV629">
            <v>0</v>
          </cell>
        </row>
        <row r="630">
          <cell r="A630">
            <v>621</v>
          </cell>
          <cell r="B630">
            <v>45506</v>
          </cell>
          <cell r="C630" t="str">
            <v>HRB1303</v>
          </cell>
          <cell r="D630" t="str">
            <v>13035528</v>
          </cell>
          <cell r="F630" t="str">
            <v>日本</v>
          </cell>
          <cell r="G630" t="str">
            <v>（株）アマダベンディングＳ部</v>
          </cell>
          <cell r="H630" t="str">
            <v>制御盤</v>
          </cell>
          <cell r="I630" t="str">
            <v>南陵</v>
          </cell>
          <cell r="J630" t="str">
            <v>土岐</v>
          </cell>
          <cell r="K630">
            <v>45490</v>
          </cell>
          <cell r="L630">
            <v>1</v>
          </cell>
          <cell r="M630">
            <v>1</v>
          </cell>
          <cell r="N630">
            <v>45491</v>
          </cell>
          <cell r="O630">
            <v>1</v>
          </cell>
          <cell r="P630">
            <v>45493</v>
          </cell>
          <cell r="Q630">
            <v>1</v>
          </cell>
          <cell r="R630">
            <v>45496</v>
          </cell>
          <cell r="S630">
            <v>1</v>
          </cell>
          <cell r="T630">
            <v>45497</v>
          </cell>
          <cell r="U630">
            <v>45497</v>
          </cell>
          <cell r="V630">
            <v>45497</v>
          </cell>
          <cell r="W630">
            <v>45497</v>
          </cell>
          <cell r="X630">
            <v>1</v>
          </cell>
          <cell r="Y630">
            <v>45509</v>
          </cell>
          <cell r="AA630">
            <v>45503</v>
          </cell>
          <cell r="AB630">
            <v>45504</v>
          </cell>
          <cell r="AC630" t="str">
            <v>45454</v>
          </cell>
          <cell r="AD630" t="str">
            <v>4062202</v>
          </cell>
          <cell r="AE630" t="str">
            <v>4062203</v>
          </cell>
          <cell r="AF630" t="str">
            <v>4062207</v>
          </cell>
          <cell r="AG630" t="str">
            <v>4062210</v>
          </cell>
          <cell r="CH630">
            <v>45454</v>
          </cell>
          <cell r="CI630">
            <v>4062202</v>
          </cell>
          <cell r="CX630">
            <v>45454</v>
          </cell>
          <cell r="CY630">
            <v>4062203</v>
          </cell>
          <cell r="DH630">
            <v>45468</v>
          </cell>
          <cell r="DI630">
            <v>4062207</v>
          </cell>
          <cell r="DV630">
            <v>45468</v>
          </cell>
          <cell r="DW630">
            <v>4062210</v>
          </cell>
          <cell r="EF630">
            <v>45496</v>
          </cell>
          <cell r="EG630">
            <v>4062199</v>
          </cell>
          <cell r="EM630">
            <v>45476</v>
          </cell>
          <cell r="EX630">
            <v>45475</v>
          </cell>
          <cell r="EY630">
            <v>4062232</v>
          </cell>
          <cell r="HS630">
            <v>45490</v>
          </cell>
          <cell r="HV630" t="e">
            <v>#REF!</v>
          </cell>
          <cell r="HZ630" t="e">
            <v>#REF!</v>
          </cell>
          <cell r="ID630" t="e">
            <v>#REF!</v>
          </cell>
          <cell r="RC630">
            <v>45503</v>
          </cell>
          <cell r="RD630">
            <v>45454</v>
          </cell>
          <cell r="RE630">
            <v>0</v>
          </cell>
          <cell r="RF630">
            <v>45454</v>
          </cell>
          <cell r="RG630">
            <v>0</v>
          </cell>
          <cell r="RH630">
            <v>45468</v>
          </cell>
          <cell r="RI630">
            <v>0</v>
          </cell>
          <cell r="RJ630">
            <v>0</v>
          </cell>
          <cell r="RK630">
            <v>45454</v>
          </cell>
          <cell r="RL630" t="str">
            <v>4062202</v>
          </cell>
          <cell r="RM630">
            <v>45454</v>
          </cell>
          <cell r="RN630" t="str">
            <v>4062203</v>
          </cell>
          <cell r="RO630">
            <v>45468</v>
          </cell>
          <cell r="RP630" t="str">
            <v>4062207</v>
          </cell>
          <cell r="RQ630">
            <v>45468</v>
          </cell>
          <cell r="RR630" t="str">
            <v>4062210</v>
          </cell>
          <cell r="RS630">
            <v>45496</v>
          </cell>
          <cell r="RT630">
            <v>4062199</v>
          </cell>
          <cell r="RU630">
            <v>0</v>
          </cell>
          <cell r="RV630">
            <v>0</v>
          </cell>
        </row>
        <row r="631">
          <cell r="A631">
            <v>622</v>
          </cell>
          <cell r="B631">
            <v>45506</v>
          </cell>
          <cell r="C631" t="str">
            <v>HRB1003.EXP</v>
          </cell>
          <cell r="D631" t="str">
            <v>10035287</v>
          </cell>
          <cell r="F631" t="str">
            <v>タイ</v>
          </cell>
          <cell r="G631" t="str">
            <v>ＡＭＡＤＡ（ＴＨＡＩＬＡＮＤ）ＣＯ．，Ｌ</v>
          </cell>
          <cell r="H631" t="str">
            <v>制御盤</v>
          </cell>
          <cell r="I631" t="str">
            <v>南陵</v>
          </cell>
          <cell r="J631" t="str">
            <v>土岐</v>
          </cell>
          <cell r="K631">
            <v>45490</v>
          </cell>
          <cell r="L631">
            <v>1</v>
          </cell>
          <cell r="M631">
            <v>1</v>
          </cell>
          <cell r="N631">
            <v>45491</v>
          </cell>
          <cell r="O631">
            <v>1</v>
          </cell>
          <cell r="P631">
            <v>45493</v>
          </cell>
          <cell r="Q631">
            <v>1</v>
          </cell>
          <cell r="R631">
            <v>45496</v>
          </cell>
          <cell r="S631">
            <v>1</v>
          </cell>
          <cell r="T631">
            <v>45497</v>
          </cell>
          <cell r="U631">
            <v>45497</v>
          </cell>
          <cell r="V631">
            <v>45498</v>
          </cell>
          <cell r="W631">
            <v>45497</v>
          </cell>
          <cell r="X631">
            <v>1</v>
          </cell>
          <cell r="Y631">
            <v>45510</v>
          </cell>
          <cell r="AA631">
            <v>45503</v>
          </cell>
          <cell r="AB631">
            <v>45504</v>
          </cell>
          <cell r="AC631" t="str">
            <v>45468</v>
          </cell>
          <cell r="AD631" t="str">
            <v>4062206</v>
          </cell>
          <cell r="AE631" t="str">
            <v>4062203</v>
          </cell>
          <cell r="AF631" t="str">
            <v>4062201</v>
          </cell>
          <cell r="AG631" t="str">
            <v>4062211</v>
          </cell>
          <cell r="CP631">
            <v>45468</v>
          </cell>
          <cell r="CQ631">
            <v>4062206</v>
          </cell>
          <cell r="CX631">
            <v>45454</v>
          </cell>
          <cell r="CY631">
            <v>4062203</v>
          </cell>
          <cell r="DP631">
            <v>45454</v>
          </cell>
          <cell r="DQ631">
            <v>4062201</v>
          </cell>
          <cell r="EB631">
            <v>45468</v>
          </cell>
          <cell r="EC631">
            <v>4062211</v>
          </cell>
          <cell r="EF631">
            <v>45496</v>
          </cell>
          <cell r="EG631">
            <v>4062199</v>
          </cell>
          <cell r="EM631">
            <v>45476</v>
          </cell>
          <cell r="EX631">
            <v>45475</v>
          </cell>
          <cell r="EY631">
            <v>4062232</v>
          </cell>
          <cell r="HS631">
            <v>45490</v>
          </cell>
          <cell r="HV631" t="e">
            <v>#REF!</v>
          </cell>
          <cell r="HZ631" t="e">
            <v>#REF!</v>
          </cell>
          <cell r="ID631" t="e">
            <v>#REF!</v>
          </cell>
          <cell r="RC631">
            <v>45503</v>
          </cell>
          <cell r="RD631">
            <v>0</v>
          </cell>
          <cell r="RE631">
            <v>45468</v>
          </cell>
          <cell r="RF631">
            <v>45454</v>
          </cell>
          <cell r="RG631">
            <v>0</v>
          </cell>
          <cell r="RH631">
            <v>0</v>
          </cell>
          <cell r="RI631">
            <v>45454</v>
          </cell>
          <cell r="RJ631">
            <v>0</v>
          </cell>
          <cell r="RK631">
            <v>45468</v>
          </cell>
          <cell r="RL631" t="str">
            <v>4062206</v>
          </cell>
          <cell r="RM631">
            <v>45454</v>
          </cell>
          <cell r="RN631" t="str">
            <v>4062203</v>
          </cell>
          <cell r="RO631">
            <v>45454</v>
          </cell>
          <cell r="RP631" t="str">
            <v>4062201</v>
          </cell>
          <cell r="RQ631">
            <v>45468</v>
          </cell>
          <cell r="RR631" t="str">
            <v>4062211</v>
          </cell>
          <cell r="RS631">
            <v>45496</v>
          </cell>
          <cell r="RT631">
            <v>4062199</v>
          </cell>
          <cell r="RU631">
            <v>0</v>
          </cell>
          <cell r="RV631">
            <v>0</v>
          </cell>
        </row>
        <row r="632">
          <cell r="A632">
            <v>623</v>
          </cell>
          <cell r="B632">
            <v>45506</v>
          </cell>
          <cell r="C632" t="str">
            <v>HRB1003.EXP</v>
          </cell>
          <cell r="D632" t="str">
            <v>10035289</v>
          </cell>
          <cell r="F632" t="str">
            <v>タイ</v>
          </cell>
          <cell r="G632" t="str">
            <v>Ａｍａｄａ　Ａｓｉａ　Ｐａｃｉｆｉｃ　Ｃ</v>
          </cell>
          <cell r="H632" t="str">
            <v>制御盤</v>
          </cell>
          <cell r="I632" t="str">
            <v>南陵</v>
          </cell>
          <cell r="J632" t="str">
            <v>土岐</v>
          </cell>
          <cell r="K632">
            <v>45490</v>
          </cell>
          <cell r="L632">
            <v>1</v>
          </cell>
          <cell r="M632">
            <v>1</v>
          </cell>
          <cell r="N632">
            <v>45492</v>
          </cell>
          <cell r="O632">
            <v>1</v>
          </cell>
          <cell r="P632">
            <v>45496</v>
          </cell>
          <cell r="Q632">
            <v>1</v>
          </cell>
          <cell r="R632">
            <v>45497</v>
          </cell>
          <cell r="S632">
            <v>1</v>
          </cell>
          <cell r="T632">
            <v>45497</v>
          </cell>
          <cell r="U632">
            <v>45497</v>
          </cell>
          <cell r="V632">
            <v>45498</v>
          </cell>
          <cell r="W632">
            <v>45498</v>
          </cell>
          <cell r="X632">
            <v>1</v>
          </cell>
          <cell r="Y632">
            <v>45510</v>
          </cell>
          <cell r="AA632">
            <v>45503</v>
          </cell>
          <cell r="AB632">
            <v>45504</v>
          </cell>
          <cell r="AC632" t="str">
            <v>45468</v>
          </cell>
          <cell r="AD632" t="str">
            <v>4062206</v>
          </cell>
          <cell r="AE632" t="str">
            <v>4062203</v>
          </cell>
          <cell r="AF632" t="str">
            <v>4062201</v>
          </cell>
          <cell r="AG632" t="str">
            <v>4062211</v>
          </cell>
          <cell r="CP632">
            <v>45468</v>
          </cell>
          <cell r="CQ632">
            <v>4062206</v>
          </cell>
          <cell r="CX632">
            <v>45454</v>
          </cell>
          <cell r="CY632">
            <v>4062203</v>
          </cell>
          <cell r="DP632">
            <v>45454</v>
          </cell>
          <cell r="DQ632">
            <v>4062201</v>
          </cell>
          <cell r="EB632">
            <v>45468</v>
          </cell>
          <cell r="EC632">
            <v>4062211</v>
          </cell>
          <cell r="EF632">
            <v>45496</v>
          </cell>
          <cell r="EG632">
            <v>4062199</v>
          </cell>
          <cell r="EM632">
            <v>45476</v>
          </cell>
          <cell r="EZ632">
            <v>45454</v>
          </cell>
          <cell r="FA632">
            <v>4062228</v>
          </cell>
          <cell r="HS632">
            <v>45490</v>
          </cell>
          <cell r="HV632" t="e">
            <v>#REF!</v>
          </cell>
          <cell r="HZ632" t="e">
            <v>#REF!</v>
          </cell>
          <cell r="ID632" t="e">
            <v>#REF!</v>
          </cell>
          <cell r="RC632">
            <v>45503</v>
          </cell>
          <cell r="RD632">
            <v>0</v>
          </cell>
          <cell r="RE632">
            <v>45468</v>
          </cell>
          <cell r="RF632">
            <v>45454</v>
          </cell>
          <cell r="RG632">
            <v>0</v>
          </cell>
          <cell r="RH632">
            <v>0</v>
          </cell>
          <cell r="RI632">
            <v>45454</v>
          </cell>
          <cell r="RJ632">
            <v>0</v>
          </cell>
          <cell r="RK632">
            <v>45468</v>
          </cell>
          <cell r="RL632" t="str">
            <v>4062206</v>
          </cell>
          <cell r="RM632">
            <v>45454</v>
          </cell>
          <cell r="RN632" t="str">
            <v>4062203</v>
          </cell>
          <cell r="RO632">
            <v>45454</v>
          </cell>
          <cell r="RP632" t="str">
            <v>4062201</v>
          </cell>
          <cell r="RQ632">
            <v>45468</v>
          </cell>
          <cell r="RR632" t="str">
            <v>4062211</v>
          </cell>
          <cell r="RS632">
            <v>45496</v>
          </cell>
          <cell r="RT632">
            <v>4062199</v>
          </cell>
          <cell r="RU632">
            <v>0</v>
          </cell>
          <cell r="RV632">
            <v>0</v>
          </cell>
        </row>
        <row r="633">
          <cell r="A633">
            <v>624</v>
          </cell>
          <cell r="B633">
            <v>45506</v>
          </cell>
          <cell r="C633" t="str">
            <v>HRB1303</v>
          </cell>
          <cell r="D633" t="str">
            <v>13035529</v>
          </cell>
          <cell r="F633" t="str">
            <v>日本</v>
          </cell>
          <cell r="G633" t="str">
            <v>（株）アマダベンディングＳ部</v>
          </cell>
          <cell r="H633" t="str">
            <v>制御盤</v>
          </cell>
          <cell r="I633" t="str">
            <v>南陵</v>
          </cell>
          <cell r="J633" t="str">
            <v>土岐</v>
          </cell>
          <cell r="K633">
            <v>45491</v>
          </cell>
          <cell r="L633">
            <v>1</v>
          </cell>
          <cell r="M633">
            <v>1</v>
          </cell>
          <cell r="N633">
            <v>45492</v>
          </cell>
          <cell r="O633">
            <v>1</v>
          </cell>
          <cell r="P633">
            <v>45496</v>
          </cell>
          <cell r="Q633">
            <v>1</v>
          </cell>
          <cell r="R633">
            <v>45497</v>
          </cell>
          <cell r="S633">
            <v>1</v>
          </cell>
          <cell r="T633">
            <v>45498</v>
          </cell>
          <cell r="U633">
            <v>45498</v>
          </cell>
          <cell r="V633">
            <v>45498</v>
          </cell>
          <cell r="W633">
            <v>45498</v>
          </cell>
          <cell r="X633">
            <v>1</v>
          </cell>
          <cell r="Y633">
            <v>45511</v>
          </cell>
          <cell r="AA633">
            <v>45503</v>
          </cell>
          <cell r="AB633">
            <v>45504</v>
          </cell>
          <cell r="AC633" t="str">
            <v>45454</v>
          </cell>
          <cell r="AD633" t="str">
            <v>4062202</v>
          </cell>
          <cell r="AE633" t="str">
            <v>4062203</v>
          </cell>
          <cell r="AF633" t="str">
            <v>4062207</v>
          </cell>
          <cell r="AG633" t="str">
            <v>4062210</v>
          </cell>
          <cell r="CH633">
            <v>45454</v>
          </cell>
          <cell r="CI633">
            <v>4062202</v>
          </cell>
          <cell r="CX633">
            <v>45454</v>
          </cell>
          <cell r="CY633">
            <v>4062203</v>
          </cell>
          <cell r="DH633">
            <v>45468</v>
          </cell>
          <cell r="DI633">
            <v>4062207</v>
          </cell>
          <cell r="DV633">
            <v>45468</v>
          </cell>
          <cell r="DW633">
            <v>4062210</v>
          </cell>
          <cell r="EF633">
            <v>45496</v>
          </cell>
          <cell r="EG633">
            <v>4062199</v>
          </cell>
          <cell r="EM633">
            <v>45476</v>
          </cell>
          <cell r="EX633">
            <v>45475</v>
          </cell>
          <cell r="EY633">
            <v>4062232</v>
          </cell>
          <cell r="HO633" t="str">
            <v>　</v>
          </cell>
          <cell r="HS633">
            <v>45491</v>
          </cell>
          <cell r="HV633" t="e">
            <v>#REF!</v>
          </cell>
          <cell r="HZ633" t="e">
            <v>#REF!</v>
          </cell>
          <cell r="ID633" t="e">
            <v>#REF!</v>
          </cell>
          <cell r="RC633">
            <v>45503</v>
          </cell>
          <cell r="RD633">
            <v>45454</v>
          </cell>
          <cell r="RE633">
            <v>0</v>
          </cell>
          <cell r="RF633">
            <v>45454</v>
          </cell>
          <cell r="RG633">
            <v>0</v>
          </cell>
          <cell r="RH633">
            <v>45468</v>
          </cell>
          <cell r="RI633">
            <v>0</v>
          </cell>
          <cell r="RJ633">
            <v>0</v>
          </cell>
          <cell r="RK633">
            <v>45454</v>
          </cell>
          <cell r="RL633" t="str">
            <v>4062202</v>
          </cell>
          <cell r="RM633">
            <v>45454</v>
          </cell>
          <cell r="RN633" t="str">
            <v>4062203</v>
          </cell>
          <cell r="RO633">
            <v>45468</v>
          </cell>
          <cell r="RP633" t="str">
            <v>4062207</v>
          </cell>
          <cell r="RQ633">
            <v>45468</v>
          </cell>
          <cell r="RR633" t="str">
            <v>4062210</v>
          </cell>
          <cell r="RS633">
            <v>45496</v>
          </cell>
          <cell r="RT633">
            <v>4062199</v>
          </cell>
          <cell r="RU633">
            <v>0</v>
          </cell>
          <cell r="RV633">
            <v>0</v>
          </cell>
        </row>
        <row r="634">
          <cell r="A634">
            <v>625</v>
          </cell>
          <cell r="B634">
            <v>45506</v>
          </cell>
          <cell r="C634" t="str">
            <v>HRB1303</v>
          </cell>
          <cell r="D634" t="str">
            <v>13035530</v>
          </cell>
          <cell r="F634" t="str">
            <v>日本</v>
          </cell>
          <cell r="G634" t="str">
            <v>（株）アマダベンディングＳ部</v>
          </cell>
          <cell r="H634" t="str">
            <v>制御盤</v>
          </cell>
          <cell r="I634" t="str">
            <v>南陵</v>
          </cell>
          <cell r="J634" t="str">
            <v>土岐</v>
          </cell>
          <cell r="K634">
            <v>45491</v>
          </cell>
          <cell r="L634">
            <v>1</v>
          </cell>
          <cell r="M634">
            <v>1</v>
          </cell>
          <cell r="N634">
            <v>45492</v>
          </cell>
          <cell r="O634">
            <v>1</v>
          </cell>
          <cell r="P634">
            <v>45496</v>
          </cell>
          <cell r="Q634">
            <v>1</v>
          </cell>
          <cell r="R634">
            <v>45497</v>
          </cell>
          <cell r="S634">
            <v>1</v>
          </cell>
          <cell r="T634">
            <v>45498</v>
          </cell>
          <cell r="U634">
            <v>45498</v>
          </cell>
          <cell r="V634">
            <v>45499</v>
          </cell>
          <cell r="W634">
            <v>45499</v>
          </cell>
          <cell r="X634">
            <v>1</v>
          </cell>
          <cell r="Y634">
            <v>45511</v>
          </cell>
          <cell r="AA634">
            <v>45503</v>
          </cell>
          <cell r="AB634">
            <v>45504</v>
          </cell>
          <cell r="AC634" t="str">
            <v>45454</v>
          </cell>
          <cell r="AD634" t="str">
            <v>4062202</v>
          </cell>
          <cell r="AE634" t="str">
            <v>4062203</v>
          </cell>
          <cell r="AF634" t="str">
            <v>4062207</v>
          </cell>
          <cell r="AG634" t="str">
            <v>4062210</v>
          </cell>
          <cell r="CH634">
            <v>45454</v>
          </cell>
          <cell r="CI634">
            <v>4062202</v>
          </cell>
          <cell r="CX634">
            <v>45454</v>
          </cell>
          <cell r="CY634">
            <v>4062203</v>
          </cell>
          <cell r="DH634">
            <v>45468</v>
          </cell>
          <cell r="DI634">
            <v>4062207</v>
          </cell>
          <cell r="DV634">
            <v>45468</v>
          </cell>
          <cell r="DW634">
            <v>4062210</v>
          </cell>
          <cell r="EF634">
            <v>45496</v>
          </cell>
          <cell r="EG634">
            <v>4062199</v>
          </cell>
          <cell r="EM634">
            <v>45476</v>
          </cell>
          <cell r="ET634">
            <v>45426</v>
          </cell>
          <cell r="EU634">
            <v>4062194</v>
          </cell>
          <cell r="EX634">
            <v>45475</v>
          </cell>
          <cell r="EY634">
            <v>4062232</v>
          </cell>
          <cell r="HO634" t="str">
            <v>　</v>
          </cell>
          <cell r="HS634">
            <v>45491</v>
          </cell>
          <cell r="HV634">
            <v>28</v>
          </cell>
          <cell r="HZ634">
            <v>4</v>
          </cell>
          <cell r="ID634">
            <v>-3</v>
          </cell>
          <cell r="RC634">
            <v>45503</v>
          </cell>
          <cell r="RD634">
            <v>45454</v>
          </cell>
          <cell r="RE634">
            <v>0</v>
          </cell>
          <cell r="RF634">
            <v>45454</v>
          </cell>
          <cell r="RG634">
            <v>0</v>
          </cell>
          <cell r="RH634">
            <v>45468</v>
          </cell>
          <cell r="RI634">
            <v>0</v>
          </cell>
          <cell r="RJ634">
            <v>0</v>
          </cell>
          <cell r="RK634">
            <v>45454</v>
          </cell>
          <cell r="RL634" t="str">
            <v>4062202</v>
          </cell>
          <cell r="RM634">
            <v>45454</v>
          </cell>
          <cell r="RN634" t="str">
            <v>4062203</v>
          </cell>
          <cell r="RO634">
            <v>45468</v>
          </cell>
          <cell r="RP634" t="str">
            <v>4062207</v>
          </cell>
          <cell r="RQ634">
            <v>45468</v>
          </cell>
          <cell r="RR634" t="str">
            <v>4062210</v>
          </cell>
          <cell r="RS634">
            <v>45496</v>
          </cell>
          <cell r="RT634">
            <v>4062199</v>
          </cell>
          <cell r="RU634">
            <v>0</v>
          </cell>
          <cell r="RV634">
            <v>0</v>
          </cell>
        </row>
        <row r="635">
          <cell r="A635">
            <v>626</v>
          </cell>
          <cell r="B635">
            <v>45536</v>
          </cell>
          <cell r="C635" t="str">
            <v>HRB3503</v>
          </cell>
          <cell r="D635">
            <v>35035006</v>
          </cell>
          <cell r="F635" t="str">
            <v>日本</v>
          </cell>
          <cell r="G635" t="str">
            <v>抱月工業（株）</v>
          </cell>
          <cell r="H635" t="str">
            <v>制御盤</v>
          </cell>
          <cell r="I635" t="str">
            <v>南陵</v>
          </cell>
          <cell r="J635" t="str">
            <v>富士宮</v>
          </cell>
          <cell r="K635">
            <v>45491</v>
          </cell>
          <cell r="L635">
            <v>1</v>
          </cell>
          <cell r="N635">
            <v>45493</v>
          </cell>
          <cell r="O635">
            <v>1</v>
          </cell>
          <cell r="P635">
            <v>45498</v>
          </cell>
          <cell r="Q635">
            <v>1</v>
          </cell>
          <cell r="R635">
            <v>45503</v>
          </cell>
          <cell r="S635">
            <v>1</v>
          </cell>
          <cell r="T635">
            <v>45505</v>
          </cell>
          <cell r="U635">
            <v>45520</v>
          </cell>
          <cell r="V635">
            <v>45509</v>
          </cell>
          <cell r="W635">
            <v>45526</v>
          </cell>
          <cell r="X635">
            <v>1</v>
          </cell>
          <cell r="Y635">
            <v>45532</v>
          </cell>
          <cell r="Z635">
            <v>45531</v>
          </cell>
          <cell r="AC635" t="str">
            <v>45482</v>
          </cell>
          <cell r="AD635" t="str">
            <v>4062219</v>
          </cell>
          <cell r="AE635" t="str">
            <v>4062219</v>
          </cell>
          <cell r="AF635" t="str">
            <v>4062219</v>
          </cell>
          <cell r="AG635" t="str">
            <v>4062219</v>
          </cell>
          <cell r="CL635">
            <v>45482</v>
          </cell>
          <cell r="CM635">
            <v>4062219</v>
          </cell>
          <cell r="GU635">
            <v>45475</v>
          </cell>
          <cell r="GV635">
            <v>4062232</v>
          </cell>
          <cell r="HO635" t="str">
            <v>　</v>
          </cell>
          <cell r="HS635">
            <v>45491</v>
          </cell>
          <cell r="HV635" t="e">
            <v>#REF!</v>
          </cell>
          <cell r="HZ635" t="e">
            <v>#REF!</v>
          </cell>
          <cell r="IB635">
            <v>1</v>
          </cell>
          <cell r="ID635" t="e">
            <v>#REF!</v>
          </cell>
          <cell r="RC635">
            <v>45531</v>
          </cell>
          <cell r="RD635">
            <v>0</v>
          </cell>
          <cell r="RE635">
            <v>0</v>
          </cell>
          <cell r="RF635">
            <v>0</v>
          </cell>
          <cell r="RG635">
            <v>0</v>
          </cell>
          <cell r="RH635">
            <v>0</v>
          </cell>
          <cell r="RI635">
            <v>0</v>
          </cell>
          <cell r="RJ635">
            <v>45482</v>
          </cell>
          <cell r="RK635">
            <v>0</v>
          </cell>
          <cell r="RL635">
            <v>0</v>
          </cell>
          <cell r="RM635">
            <v>0</v>
          </cell>
          <cell r="RN635">
            <v>0</v>
          </cell>
          <cell r="RO635">
            <v>0</v>
          </cell>
          <cell r="RP635">
            <v>0</v>
          </cell>
          <cell r="RQ635">
            <v>0</v>
          </cell>
          <cell r="RR635">
            <v>0</v>
          </cell>
          <cell r="RS635">
            <v>0</v>
          </cell>
          <cell r="RT635">
            <v>0</v>
          </cell>
          <cell r="RU635">
            <v>45482</v>
          </cell>
          <cell r="RV635" t="str">
            <v>4062219</v>
          </cell>
        </row>
        <row r="636">
          <cell r="A636">
            <v>627</v>
          </cell>
          <cell r="B636">
            <v>45536</v>
          </cell>
          <cell r="C636" t="str">
            <v>HRB8025 AAI</v>
          </cell>
          <cell r="D636" t="str">
            <v>ARB80247</v>
          </cell>
          <cell r="F636" t="str">
            <v>米国</v>
          </cell>
          <cell r="G636" t="str">
            <v>AAI</v>
          </cell>
          <cell r="H636" t="str">
            <v>制御盤</v>
          </cell>
          <cell r="I636" t="str">
            <v>南陵</v>
          </cell>
          <cell r="J636" t="str">
            <v>KD</v>
          </cell>
          <cell r="K636">
            <v>45492</v>
          </cell>
          <cell r="L636">
            <v>1</v>
          </cell>
          <cell r="M636">
            <v>1</v>
          </cell>
          <cell r="N636">
            <v>45493</v>
          </cell>
          <cell r="O636">
            <v>1</v>
          </cell>
          <cell r="P636">
            <v>45497</v>
          </cell>
          <cell r="Q636">
            <v>1</v>
          </cell>
          <cell r="R636">
            <v>45498</v>
          </cell>
          <cell r="S636">
            <v>1</v>
          </cell>
          <cell r="T636">
            <v>45499</v>
          </cell>
          <cell r="U636">
            <v>45499</v>
          </cell>
          <cell r="V636">
            <v>45500</v>
          </cell>
          <cell r="W636">
            <v>45499</v>
          </cell>
          <cell r="X636">
            <v>1</v>
          </cell>
          <cell r="Y636">
            <v>45505</v>
          </cell>
          <cell r="AA636">
            <v>45503</v>
          </cell>
          <cell r="AB636">
            <v>45504</v>
          </cell>
          <cell r="AC636" t="str">
            <v>45468</v>
          </cell>
          <cell r="AD636" t="str">
            <v>4062206</v>
          </cell>
          <cell r="AE636" t="str">
            <v>4062203</v>
          </cell>
          <cell r="AF636" t="str">
            <v>4062201</v>
          </cell>
          <cell r="AG636" t="str">
            <v>4062211</v>
          </cell>
          <cell r="CP636">
            <v>45468</v>
          </cell>
          <cell r="CQ636">
            <v>4062206</v>
          </cell>
          <cell r="CX636">
            <v>45454</v>
          </cell>
          <cell r="CY636">
            <v>4062203</v>
          </cell>
          <cell r="DP636">
            <v>45454</v>
          </cell>
          <cell r="DQ636">
            <v>4062201</v>
          </cell>
          <cell r="EB636">
            <v>45468</v>
          </cell>
          <cell r="EC636">
            <v>4062211</v>
          </cell>
          <cell r="EF636">
            <v>45496</v>
          </cell>
          <cell r="EG636">
            <v>4062199</v>
          </cell>
          <cell r="EM636">
            <v>45476</v>
          </cell>
          <cell r="EX636">
            <v>45475</v>
          </cell>
          <cell r="EY636">
            <v>4062232</v>
          </cell>
          <cell r="HO636">
            <v>45492</v>
          </cell>
          <cell r="HP636">
            <v>4062305</v>
          </cell>
          <cell r="HS636">
            <v>45492</v>
          </cell>
          <cell r="HV636" t="e">
            <v>#REF!</v>
          </cell>
          <cell r="HZ636" t="e">
            <v>#REF!</v>
          </cell>
          <cell r="ID636" t="e">
            <v>#REF!</v>
          </cell>
          <cell r="RC636">
            <v>45503</v>
          </cell>
          <cell r="RD636">
            <v>0</v>
          </cell>
          <cell r="RE636">
            <v>45468</v>
          </cell>
          <cell r="RF636">
            <v>45454</v>
          </cell>
          <cell r="RG636">
            <v>0</v>
          </cell>
          <cell r="RH636">
            <v>0</v>
          </cell>
          <cell r="RI636">
            <v>45454</v>
          </cell>
          <cell r="RJ636">
            <v>0</v>
          </cell>
          <cell r="RK636">
            <v>45468</v>
          </cell>
          <cell r="RL636" t="str">
            <v>4062206</v>
          </cell>
          <cell r="RM636">
            <v>45454</v>
          </cell>
          <cell r="RN636" t="str">
            <v>4062203</v>
          </cell>
          <cell r="RO636">
            <v>45454</v>
          </cell>
          <cell r="RP636" t="str">
            <v>4062201</v>
          </cell>
          <cell r="RQ636">
            <v>45468</v>
          </cell>
          <cell r="RR636" t="str">
            <v>4062211</v>
          </cell>
          <cell r="RS636">
            <v>45496</v>
          </cell>
          <cell r="RT636">
            <v>4062199</v>
          </cell>
          <cell r="RU636">
            <v>0</v>
          </cell>
          <cell r="RV636">
            <v>0</v>
          </cell>
        </row>
        <row r="637">
          <cell r="A637">
            <v>628</v>
          </cell>
          <cell r="B637">
            <v>45536</v>
          </cell>
          <cell r="C637" t="str">
            <v>HRB8025 AAI</v>
          </cell>
          <cell r="D637" t="str">
            <v>ARB80248</v>
          </cell>
          <cell r="F637" t="str">
            <v>米国</v>
          </cell>
          <cell r="G637" t="str">
            <v>AAI</v>
          </cell>
          <cell r="H637" t="str">
            <v>制御盤</v>
          </cell>
          <cell r="I637" t="str">
            <v>南陵</v>
          </cell>
          <cell r="J637" t="str">
            <v>KD</v>
          </cell>
          <cell r="K637">
            <v>45492</v>
          </cell>
          <cell r="L637">
            <v>1</v>
          </cell>
          <cell r="M637">
            <v>1</v>
          </cell>
          <cell r="N637">
            <v>45493</v>
          </cell>
          <cell r="O637">
            <v>1</v>
          </cell>
          <cell r="P637">
            <v>45497</v>
          </cell>
          <cell r="Q637">
            <v>1</v>
          </cell>
          <cell r="R637">
            <v>45498</v>
          </cell>
          <cell r="S637">
            <v>1</v>
          </cell>
          <cell r="T637">
            <v>45499</v>
          </cell>
          <cell r="U637">
            <v>45499</v>
          </cell>
          <cell r="V637">
            <v>45500</v>
          </cell>
          <cell r="W637">
            <v>45500</v>
          </cell>
          <cell r="X637">
            <v>1</v>
          </cell>
          <cell r="Y637">
            <v>45505</v>
          </cell>
          <cell r="AA637">
            <v>45503</v>
          </cell>
          <cell r="AB637">
            <v>45504</v>
          </cell>
          <cell r="AC637" t="str">
            <v>45468</v>
          </cell>
          <cell r="AD637" t="str">
            <v>4062206</v>
          </cell>
          <cell r="AE637" t="str">
            <v>4062203</v>
          </cell>
          <cell r="AF637" t="str">
            <v>4062201</v>
          </cell>
          <cell r="AG637" t="str">
            <v>4062211</v>
          </cell>
          <cell r="CP637">
            <v>45468</v>
          </cell>
          <cell r="CQ637">
            <v>4062206</v>
          </cell>
          <cell r="CX637">
            <v>45454</v>
          </cell>
          <cell r="CY637">
            <v>4062203</v>
          </cell>
          <cell r="DP637">
            <v>45454</v>
          </cell>
          <cell r="DQ637">
            <v>4062201</v>
          </cell>
          <cell r="EB637">
            <v>45468</v>
          </cell>
          <cell r="EC637">
            <v>4062211</v>
          </cell>
          <cell r="EF637">
            <v>45503</v>
          </cell>
          <cell r="EG637">
            <v>4062200</v>
          </cell>
          <cell r="EM637">
            <v>45476</v>
          </cell>
          <cell r="EX637">
            <v>45475</v>
          </cell>
          <cell r="EY637">
            <v>4062232</v>
          </cell>
          <cell r="HO637">
            <v>45492</v>
          </cell>
          <cell r="HP637">
            <v>4062305</v>
          </cell>
          <cell r="HS637">
            <v>45492</v>
          </cell>
          <cell r="HV637" t="e">
            <v>#REF!</v>
          </cell>
          <cell r="HZ637" t="e">
            <v>#REF!</v>
          </cell>
          <cell r="ID637" t="e">
            <v>#REF!</v>
          </cell>
          <cell r="RC637">
            <v>45503</v>
          </cell>
          <cell r="RD637">
            <v>0</v>
          </cell>
          <cell r="RE637">
            <v>45468</v>
          </cell>
          <cell r="RF637">
            <v>45454</v>
          </cell>
          <cell r="RG637">
            <v>0</v>
          </cell>
          <cell r="RH637">
            <v>0</v>
          </cell>
          <cell r="RI637">
            <v>45454</v>
          </cell>
          <cell r="RJ637">
            <v>0</v>
          </cell>
          <cell r="RK637">
            <v>45468</v>
          </cell>
          <cell r="RL637" t="str">
            <v>4062206</v>
          </cell>
          <cell r="RM637">
            <v>45454</v>
          </cell>
          <cell r="RN637" t="str">
            <v>4062203</v>
          </cell>
          <cell r="RO637">
            <v>45454</v>
          </cell>
          <cell r="RP637" t="str">
            <v>4062201</v>
          </cell>
          <cell r="RQ637">
            <v>45468</v>
          </cell>
          <cell r="RR637" t="str">
            <v>4062211</v>
          </cell>
          <cell r="RS637">
            <v>45503</v>
          </cell>
          <cell r="RT637">
            <v>4062200</v>
          </cell>
          <cell r="RU637">
            <v>0</v>
          </cell>
          <cell r="RV637">
            <v>0</v>
          </cell>
        </row>
        <row r="638">
          <cell r="A638">
            <v>629</v>
          </cell>
          <cell r="B638">
            <v>45536</v>
          </cell>
          <cell r="C638" t="str">
            <v>HRB8025 AAI</v>
          </cell>
          <cell r="D638" t="str">
            <v>ARB80249</v>
          </cell>
          <cell r="F638" t="str">
            <v>米国</v>
          </cell>
          <cell r="G638" t="str">
            <v>AAI</v>
          </cell>
          <cell r="H638" t="str">
            <v>制御盤</v>
          </cell>
          <cell r="I638" t="str">
            <v>南陵</v>
          </cell>
          <cell r="J638" t="str">
            <v>KD</v>
          </cell>
          <cell r="K638">
            <v>45492</v>
          </cell>
          <cell r="L638">
            <v>1</v>
          </cell>
          <cell r="M638">
            <v>1</v>
          </cell>
          <cell r="N638">
            <v>45496</v>
          </cell>
          <cell r="O638">
            <v>1</v>
          </cell>
          <cell r="P638">
            <v>45497</v>
          </cell>
          <cell r="Q638">
            <v>1</v>
          </cell>
          <cell r="R638">
            <v>45498</v>
          </cell>
          <cell r="S638">
            <v>1</v>
          </cell>
          <cell r="T638">
            <v>45499</v>
          </cell>
          <cell r="U638">
            <v>45499</v>
          </cell>
          <cell r="V638">
            <v>45500</v>
          </cell>
          <cell r="W638">
            <v>45500</v>
          </cell>
          <cell r="X638">
            <v>1</v>
          </cell>
          <cell r="Y638">
            <v>45505</v>
          </cell>
          <cell r="AA638">
            <v>45503</v>
          </cell>
          <cell r="AB638">
            <v>45504</v>
          </cell>
          <cell r="AC638" t="str">
            <v>45468</v>
          </cell>
          <cell r="AD638" t="str">
            <v>4062206</v>
          </cell>
          <cell r="AE638" t="str">
            <v>4062203</v>
          </cell>
          <cell r="AF638" t="str">
            <v>4062201</v>
          </cell>
          <cell r="AG638" t="str">
            <v>4062211</v>
          </cell>
          <cell r="CP638">
            <v>45468</v>
          </cell>
          <cell r="CQ638">
            <v>4062206</v>
          </cell>
          <cell r="CX638">
            <v>45454</v>
          </cell>
          <cell r="CY638">
            <v>4062203</v>
          </cell>
          <cell r="DP638">
            <v>45454</v>
          </cell>
          <cell r="DQ638">
            <v>4062201</v>
          </cell>
          <cell r="EB638">
            <v>45468</v>
          </cell>
          <cell r="EC638">
            <v>4062211</v>
          </cell>
          <cell r="EF638">
            <v>45503</v>
          </cell>
          <cell r="EG638">
            <v>4062200</v>
          </cell>
          <cell r="EM638">
            <v>45483</v>
          </cell>
          <cell r="EX638">
            <v>45475</v>
          </cell>
          <cell r="EY638">
            <v>4062232</v>
          </cell>
          <cell r="HO638">
            <v>45492</v>
          </cell>
          <cell r="HP638">
            <v>4062305</v>
          </cell>
          <cell r="HS638">
            <v>45492</v>
          </cell>
          <cell r="HV638" t="e">
            <v>#REF!</v>
          </cell>
          <cell r="HZ638" t="e">
            <v>#REF!</v>
          </cell>
          <cell r="ID638" t="e">
            <v>#REF!</v>
          </cell>
          <cell r="RC638">
            <v>45503</v>
          </cell>
          <cell r="RD638">
            <v>0</v>
          </cell>
          <cell r="RE638">
            <v>45468</v>
          </cell>
          <cell r="RF638">
            <v>45454</v>
          </cell>
          <cell r="RG638">
            <v>0</v>
          </cell>
          <cell r="RH638">
            <v>0</v>
          </cell>
          <cell r="RI638">
            <v>45454</v>
          </cell>
          <cell r="RJ638">
            <v>0</v>
          </cell>
          <cell r="RK638">
            <v>45468</v>
          </cell>
          <cell r="RL638" t="str">
            <v>4062206</v>
          </cell>
          <cell r="RM638">
            <v>45454</v>
          </cell>
          <cell r="RN638" t="str">
            <v>4062203</v>
          </cell>
          <cell r="RO638">
            <v>45454</v>
          </cell>
          <cell r="RP638" t="str">
            <v>4062201</v>
          </cell>
          <cell r="RQ638">
            <v>45468</v>
          </cell>
          <cell r="RR638" t="str">
            <v>4062211</v>
          </cell>
          <cell r="RS638">
            <v>45503</v>
          </cell>
          <cell r="RT638">
            <v>4062200</v>
          </cell>
          <cell r="RU638">
            <v>0</v>
          </cell>
          <cell r="RV638">
            <v>0</v>
          </cell>
        </row>
        <row r="639">
          <cell r="A639">
            <v>630</v>
          </cell>
          <cell r="B639">
            <v>45536</v>
          </cell>
          <cell r="C639" t="str">
            <v>HRB8025 AAI</v>
          </cell>
          <cell r="D639" t="str">
            <v>ARB80250</v>
          </cell>
          <cell r="F639" t="str">
            <v>米国</v>
          </cell>
          <cell r="G639" t="str">
            <v>AAI</v>
          </cell>
          <cell r="H639" t="str">
            <v>制御盤</v>
          </cell>
          <cell r="I639" t="str">
            <v>南陵</v>
          </cell>
          <cell r="J639" t="str">
            <v>KD</v>
          </cell>
          <cell r="K639">
            <v>45493</v>
          </cell>
          <cell r="L639">
            <v>1</v>
          </cell>
          <cell r="M639">
            <v>1</v>
          </cell>
          <cell r="N639">
            <v>45496</v>
          </cell>
          <cell r="O639">
            <v>1</v>
          </cell>
          <cell r="P639">
            <v>45498</v>
          </cell>
          <cell r="Q639">
            <v>1</v>
          </cell>
          <cell r="R639">
            <v>45499</v>
          </cell>
          <cell r="S639">
            <v>1</v>
          </cell>
          <cell r="T639">
            <v>45500</v>
          </cell>
          <cell r="U639">
            <v>45499</v>
          </cell>
          <cell r="V639">
            <v>45503</v>
          </cell>
          <cell r="W639">
            <v>45500</v>
          </cell>
          <cell r="X639">
            <v>1</v>
          </cell>
          <cell r="Y639">
            <v>45505</v>
          </cell>
          <cell r="AA639">
            <v>45503</v>
          </cell>
          <cell r="AB639">
            <v>45504</v>
          </cell>
          <cell r="AC639" t="str">
            <v>45468</v>
          </cell>
          <cell r="AD639" t="str">
            <v>4062206</v>
          </cell>
          <cell r="AE639" t="str">
            <v>4062203</v>
          </cell>
          <cell r="AF639" t="str">
            <v>4062201</v>
          </cell>
          <cell r="AG639" t="str">
            <v>4062211</v>
          </cell>
          <cell r="CP639">
            <v>45468</v>
          </cell>
          <cell r="CQ639">
            <v>4062206</v>
          </cell>
          <cell r="CX639">
            <v>45454</v>
          </cell>
          <cell r="CY639">
            <v>4062203</v>
          </cell>
          <cell r="DP639">
            <v>45454</v>
          </cell>
          <cell r="DQ639">
            <v>4062201</v>
          </cell>
          <cell r="EB639">
            <v>45468</v>
          </cell>
          <cell r="EC639">
            <v>4062211</v>
          </cell>
          <cell r="EF639">
            <v>45503</v>
          </cell>
          <cell r="EG639">
            <v>4062200</v>
          </cell>
          <cell r="EM639">
            <v>45483</v>
          </cell>
          <cell r="EX639">
            <v>45475</v>
          </cell>
          <cell r="EY639">
            <v>4062232</v>
          </cell>
          <cell r="HO639">
            <v>45492</v>
          </cell>
          <cell r="HP639">
            <v>4062305</v>
          </cell>
          <cell r="HS639">
            <v>45493</v>
          </cell>
          <cell r="HV639" t="e">
            <v>#REF!</v>
          </cell>
          <cell r="HZ639" t="e">
            <v>#REF!</v>
          </cell>
          <cell r="ID639" t="e">
            <v>#REF!</v>
          </cell>
          <cell r="RC639">
            <v>45503</v>
          </cell>
          <cell r="RD639">
            <v>0</v>
          </cell>
          <cell r="RE639">
            <v>45468</v>
          </cell>
          <cell r="RF639">
            <v>45454</v>
          </cell>
          <cell r="RG639">
            <v>0</v>
          </cell>
          <cell r="RH639">
            <v>0</v>
          </cell>
          <cell r="RI639">
            <v>45454</v>
          </cell>
          <cell r="RJ639">
            <v>0</v>
          </cell>
          <cell r="RK639">
            <v>45468</v>
          </cell>
          <cell r="RL639" t="str">
            <v>4062206</v>
          </cell>
          <cell r="RM639">
            <v>45454</v>
          </cell>
          <cell r="RN639" t="str">
            <v>4062203</v>
          </cell>
          <cell r="RO639">
            <v>45454</v>
          </cell>
          <cell r="RP639" t="str">
            <v>4062201</v>
          </cell>
          <cell r="RQ639">
            <v>45468</v>
          </cell>
          <cell r="RR639" t="str">
            <v>4062211</v>
          </cell>
          <cell r="RS639">
            <v>45503</v>
          </cell>
          <cell r="RT639">
            <v>4062200</v>
          </cell>
          <cell r="RU639">
            <v>0</v>
          </cell>
          <cell r="RV639">
            <v>0</v>
          </cell>
        </row>
        <row r="640">
          <cell r="A640">
            <v>631</v>
          </cell>
          <cell r="B640">
            <v>45536</v>
          </cell>
          <cell r="C640" t="str">
            <v>HRB8025 AAI</v>
          </cell>
          <cell r="D640" t="str">
            <v>ARB80251</v>
          </cell>
          <cell r="F640" t="str">
            <v>米国</v>
          </cell>
          <cell r="G640" t="str">
            <v>AAI</v>
          </cell>
          <cell r="H640" t="str">
            <v>制御盤</v>
          </cell>
          <cell r="I640" t="str">
            <v>南陵</v>
          </cell>
          <cell r="J640" t="str">
            <v>KD</v>
          </cell>
          <cell r="K640">
            <v>45493</v>
          </cell>
          <cell r="L640">
            <v>1</v>
          </cell>
          <cell r="M640">
            <v>1</v>
          </cell>
          <cell r="N640">
            <v>45496</v>
          </cell>
          <cell r="O640">
            <v>1</v>
          </cell>
          <cell r="P640">
            <v>45498</v>
          </cell>
          <cell r="Q640">
            <v>1</v>
          </cell>
          <cell r="R640">
            <v>45499</v>
          </cell>
          <cell r="S640">
            <v>1</v>
          </cell>
          <cell r="T640">
            <v>45500</v>
          </cell>
          <cell r="U640">
            <v>45500</v>
          </cell>
          <cell r="V640">
            <v>45503</v>
          </cell>
          <cell r="W640">
            <v>45503</v>
          </cell>
          <cell r="X640">
            <v>1</v>
          </cell>
          <cell r="Y640">
            <v>45507</v>
          </cell>
          <cell r="AA640">
            <v>45505</v>
          </cell>
          <cell r="AB640">
            <v>45506</v>
          </cell>
          <cell r="AC640" t="str">
            <v>45468</v>
          </cell>
          <cell r="AD640" t="str">
            <v>4062206</v>
          </cell>
          <cell r="AE640" t="str">
            <v>4062203</v>
          </cell>
          <cell r="AF640" t="str">
            <v>4062201</v>
          </cell>
          <cell r="AG640" t="str">
            <v>4062211</v>
          </cell>
          <cell r="CP640">
            <v>45468</v>
          </cell>
          <cell r="CQ640">
            <v>4062206</v>
          </cell>
          <cell r="CX640">
            <v>45454</v>
          </cell>
          <cell r="CY640">
            <v>4062203</v>
          </cell>
          <cell r="DP640">
            <v>45454</v>
          </cell>
          <cell r="DQ640">
            <v>4062201</v>
          </cell>
          <cell r="EB640">
            <v>45468</v>
          </cell>
          <cell r="EC640">
            <v>4062211</v>
          </cell>
          <cell r="EF640">
            <v>45503</v>
          </cell>
          <cell r="EG640">
            <v>4062200</v>
          </cell>
          <cell r="EM640">
            <v>45483</v>
          </cell>
          <cell r="EX640">
            <v>45475</v>
          </cell>
          <cell r="EY640">
            <v>4062232</v>
          </cell>
          <cell r="HO640">
            <v>45492</v>
          </cell>
          <cell r="HP640">
            <v>4062305</v>
          </cell>
          <cell r="HS640">
            <v>45493</v>
          </cell>
          <cell r="HV640" t="e">
            <v>#REF!</v>
          </cell>
          <cell r="HZ640" t="e">
            <v>#REF!</v>
          </cell>
          <cell r="ID640" t="e">
            <v>#REF!</v>
          </cell>
          <cell r="RC640">
            <v>45505</v>
          </cell>
          <cell r="RD640">
            <v>0</v>
          </cell>
          <cell r="RE640">
            <v>45468</v>
          </cell>
          <cell r="RF640">
            <v>45454</v>
          </cell>
          <cell r="RG640">
            <v>0</v>
          </cell>
          <cell r="RH640">
            <v>0</v>
          </cell>
          <cell r="RI640">
            <v>45454</v>
          </cell>
          <cell r="RJ640">
            <v>0</v>
          </cell>
          <cell r="RK640">
            <v>45468</v>
          </cell>
          <cell r="RL640" t="str">
            <v>4062206</v>
          </cell>
          <cell r="RM640">
            <v>45454</v>
          </cell>
          <cell r="RN640" t="str">
            <v>4062203</v>
          </cell>
          <cell r="RO640">
            <v>45454</v>
          </cell>
          <cell r="RP640" t="str">
            <v>4062201</v>
          </cell>
          <cell r="RQ640">
            <v>45468</v>
          </cell>
          <cell r="RR640" t="str">
            <v>4062211</v>
          </cell>
          <cell r="RS640">
            <v>45503</v>
          </cell>
          <cell r="RT640">
            <v>4062200</v>
          </cell>
          <cell r="RU640">
            <v>0</v>
          </cell>
          <cell r="RV640">
            <v>0</v>
          </cell>
        </row>
        <row r="641">
          <cell r="A641">
            <v>632</v>
          </cell>
          <cell r="B641">
            <v>45536</v>
          </cell>
          <cell r="C641" t="str">
            <v>HRB8025 AAI</v>
          </cell>
          <cell r="D641" t="str">
            <v>ARB80252</v>
          </cell>
          <cell r="F641" t="str">
            <v>米国</v>
          </cell>
          <cell r="G641" t="str">
            <v>AAI</v>
          </cell>
          <cell r="H641" t="str">
            <v>制御盤</v>
          </cell>
          <cell r="I641" t="str">
            <v>南陵</v>
          </cell>
          <cell r="J641" t="str">
            <v>KD</v>
          </cell>
          <cell r="K641">
            <v>45493</v>
          </cell>
          <cell r="L641">
            <v>1</v>
          </cell>
          <cell r="M641">
            <v>1</v>
          </cell>
          <cell r="N641">
            <v>45498</v>
          </cell>
          <cell r="O641">
            <v>1</v>
          </cell>
          <cell r="P641">
            <v>45498</v>
          </cell>
          <cell r="Q641">
            <v>1</v>
          </cell>
          <cell r="R641">
            <v>45499</v>
          </cell>
          <cell r="S641">
            <v>1</v>
          </cell>
          <cell r="T641">
            <v>45500</v>
          </cell>
          <cell r="U641">
            <v>45500</v>
          </cell>
          <cell r="V641">
            <v>45503</v>
          </cell>
          <cell r="W641">
            <v>45503</v>
          </cell>
          <cell r="X641">
            <v>1</v>
          </cell>
          <cell r="Y641">
            <v>45507</v>
          </cell>
          <cell r="AA641">
            <v>45505</v>
          </cell>
          <cell r="AB641">
            <v>45506</v>
          </cell>
          <cell r="AC641" t="str">
            <v>45468</v>
          </cell>
          <cell r="AD641" t="str">
            <v>4062206</v>
          </cell>
          <cell r="AE641" t="str">
            <v>4062203</v>
          </cell>
          <cell r="AF641" t="str">
            <v>4062201</v>
          </cell>
          <cell r="AG641" t="str">
            <v>4062211</v>
          </cell>
          <cell r="CP641">
            <v>45468</v>
          </cell>
          <cell r="CQ641">
            <v>4062206</v>
          </cell>
          <cell r="CX641">
            <v>45454</v>
          </cell>
          <cell r="CY641">
            <v>4062203</v>
          </cell>
          <cell r="DP641">
            <v>45454</v>
          </cell>
          <cell r="DQ641">
            <v>4062201</v>
          </cell>
          <cell r="EB641">
            <v>45468</v>
          </cell>
          <cell r="EC641">
            <v>4062211</v>
          </cell>
          <cell r="EF641">
            <v>45503</v>
          </cell>
          <cell r="EG641">
            <v>4062200</v>
          </cell>
          <cell r="EM641">
            <v>45483</v>
          </cell>
          <cell r="EX641">
            <v>45475</v>
          </cell>
          <cell r="EY641">
            <v>4062232</v>
          </cell>
          <cell r="HO641">
            <v>45492</v>
          </cell>
          <cell r="HP641">
            <v>4062305</v>
          </cell>
          <cell r="HS641">
            <v>45493</v>
          </cell>
          <cell r="HV641" t="e">
            <v>#REF!</v>
          </cell>
          <cell r="HZ641" t="e">
            <v>#REF!</v>
          </cell>
          <cell r="ID641" t="e">
            <v>#REF!</v>
          </cell>
          <cell r="RC641">
            <v>45505</v>
          </cell>
          <cell r="RD641">
            <v>0</v>
          </cell>
          <cell r="RE641">
            <v>45468</v>
          </cell>
          <cell r="RF641">
            <v>45454</v>
          </cell>
          <cell r="RG641">
            <v>0</v>
          </cell>
          <cell r="RH641">
            <v>0</v>
          </cell>
          <cell r="RI641">
            <v>45454</v>
          </cell>
          <cell r="RJ641">
            <v>0</v>
          </cell>
          <cell r="RK641">
            <v>45468</v>
          </cell>
          <cell r="RL641" t="str">
            <v>4062206</v>
          </cell>
          <cell r="RM641">
            <v>45454</v>
          </cell>
          <cell r="RN641" t="str">
            <v>4062203</v>
          </cell>
          <cell r="RO641">
            <v>45454</v>
          </cell>
          <cell r="RP641" t="str">
            <v>4062201</v>
          </cell>
          <cell r="RQ641">
            <v>45468</v>
          </cell>
          <cell r="RR641" t="str">
            <v>4062211</v>
          </cell>
          <cell r="RS641">
            <v>45503</v>
          </cell>
          <cell r="RT641">
            <v>4062200</v>
          </cell>
          <cell r="RU641">
            <v>0</v>
          </cell>
          <cell r="RV641">
            <v>0</v>
          </cell>
        </row>
        <row r="642">
          <cell r="A642">
            <v>633</v>
          </cell>
          <cell r="B642">
            <v>45536</v>
          </cell>
          <cell r="C642" t="str">
            <v>HRB8025 AAI</v>
          </cell>
          <cell r="D642" t="str">
            <v>ARB80253</v>
          </cell>
          <cell r="F642" t="str">
            <v>米国</v>
          </cell>
          <cell r="G642" t="str">
            <v>AAI</v>
          </cell>
          <cell r="H642" t="str">
            <v>制御盤</v>
          </cell>
          <cell r="I642" t="str">
            <v>南陵</v>
          </cell>
          <cell r="J642" t="str">
            <v>KD</v>
          </cell>
          <cell r="K642">
            <v>45496</v>
          </cell>
          <cell r="L642">
            <v>1</v>
          </cell>
          <cell r="M642">
            <v>1</v>
          </cell>
          <cell r="N642">
            <v>45497</v>
          </cell>
          <cell r="O642">
            <v>1</v>
          </cell>
          <cell r="P642">
            <v>45499</v>
          </cell>
          <cell r="Q642">
            <v>1</v>
          </cell>
          <cell r="R642">
            <v>45500</v>
          </cell>
          <cell r="S642">
            <v>1</v>
          </cell>
          <cell r="T642">
            <v>45503</v>
          </cell>
          <cell r="U642">
            <v>45503</v>
          </cell>
          <cell r="V642">
            <v>45504</v>
          </cell>
          <cell r="W642">
            <v>45504</v>
          </cell>
          <cell r="X642">
            <v>1</v>
          </cell>
          <cell r="Y642">
            <v>45507</v>
          </cell>
          <cell r="AA642">
            <v>45505</v>
          </cell>
          <cell r="AB642">
            <v>45506</v>
          </cell>
          <cell r="AC642" t="str">
            <v>45468</v>
          </cell>
          <cell r="AD642" t="str">
            <v>4062206</v>
          </cell>
          <cell r="AE642" t="str">
            <v>4062203</v>
          </cell>
          <cell r="AF642" t="str">
            <v>4062201</v>
          </cell>
          <cell r="AG642" t="str">
            <v>4062211</v>
          </cell>
          <cell r="CP642">
            <v>45468</v>
          </cell>
          <cell r="CQ642">
            <v>4062206</v>
          </cell>
          <cell r="CX642">
            <v>45454</v>
          </cell>
          <cell r="CY642">
            <v>4062203</v>
          </cell>
          <cell r="DP642">
            <v>45454</v>
          </cell>
          <cell r="DQ642">
            <v>4062201</v>
          </cell>
          <cell r="EB642">
            <v>45468</v>
          </cell>
          <cell r="EC642">
            <v>4062211</v>
          </cell>
          <cell r="EF642">
            <v>45503</v>
          </cell>
          <cell r="EG642">
            <v>4062200</v>
          </cell>
          <cell r="EM642">
            <v>45483</v>
          </cell>
          <cell r="EX642">
            <v>45475</v>
          </cell>
          <cell r="EY642">
            <v>4062232</v>
          </cell>
          <cell r="HO642">
            <v>45492</v>
          </cell>
          <cell r="HP642">
            <v>4062305</v>
          </cell>
          <cell r="HS642">
            <v>45496</v>
          </cell>
          <cell r="HV642" t="e">
            <v>#REF!</v>
          </cell>
          <cell r="HZ642" t="e">
            <v>#REF!</v>
          </cell>
          <cell r="ID642" t="e">
            <v>#REF!</v>
          </cell>
          <cell r="RC642">
            <v>45505</v>
          </cell>
          <cell r="RD642">
            <v>0</v>
          </cell>
          <cell r="RE642">
            <v>45468</v>
          </cell>
          <cell r="RF642">
            <v>45454</v>
          </cell>
          <cell r="RG642">
            <v>0</v>
          </cell>
          <cell r="RH642">
            <v>0</v>
          </cell>
          <cell r="RI642">
            <v>45454</v>
          </cell>
          <cell r="RJ642">
            <v>0</v>
          </cell>
          <cell r="RK642">
            <v>45468</v>
          </cell>
          <cell r="RL642" t="str">
            <v>4062206</v>
          </cell>
          <cell r="RM642">
            <v>45454</v>
          </cell>
          <cell r="RN642" t="str">
            <v>4062203</v>
          </cell>
          <cell r="RO642">
            <v>45454</v>
          </cell>
          <cell r="RP642" t="str">
            <v>4062201</v>
          </cell>
          <cell r="RQ642">
            <v>45468</v>
          </cell>
          <cell r="RR642" t="str">
            <v>4062211</v>
          </cell>
          <cell r="RS642">
            <v>45503</v>
          </cell>
          <cell r="RT642">
            <v>4062200</v>
          </cell>
          <cell r="RU642">
            <v>0</v>
          </cell>
          <cell r="RV642">
            <v>0</v>
          </cell>
        </row>
        <row r="643">
          <cell r="A643">
            <v>634</v>
          </cell>
          <cell r="B643">
            <v>45536</v>
          </cell>
          <cell r="C643" t="str">
            <v>HRB8025 AAI</v>
          </cell>
          <cell r="D643" t="str">
            <v>ARB80254</v>
          </cell>
          <cell r="F643" t="str">
            <v>米国</v>
          </cell>
          <cell r="G643" t="str">
            <v>AAI</v>
          </cell>
          <cell r="H643" t="str">
            <v>制御盤</v>
          </cell>
          <cell r="I643" t="str">
            <v>南陵</v>
          </cell>
          <cell r="J643" t="str">
            <v>KD</v>
          </cell>
          <cell r="K643">
            <v>45496</v>
          </cell>
          <cell r="L643">
            <v>1</v>
          </cell>
          <cell r="M643">
            <v>1</v>
          </cell>
          <cell r="N643">
            <v>45497</v>
          </cell>
          <cell r="O643">
            <v>1</v>
          </cell>
          <cell r="P643">
            <v>45499</v>
          </cell>
          <cell r="Q643">
            <v>1</v>
          </cell>
          <cell r="R643">
            <v>45500</v>
          </cell>
          <cell r="S643">
            <v>1</v>
          </cell>
          <cell r="T643">
            <v>45503</v>
          </cell>
          <cell r="U643">
            <v>45503</v>
          </cell>
          <cell r="V643">
            <v>45504</v>
          </cell>
          <cell r="W643">
            <v>45503</v>
          </cell>
          <cell r="X643">
            <v>1</v>
          </cell>
          <cell r="Y643">
            <v>45507</v>
          </cell>
          <cell r="AA643">
            <v>45505</v>
          </cell>
          <cell r="AB643">
            <v>45506</v>
          </cell>
          <cell r="AC643" t="str">
            <v>45468</v>
          </cell>
          <cell r="AD643" t="str">
            <v>4062206</v>
          </cell>
          <cell r="AE643" t="str">
            <v>4062203</v>
          </cell>
          <cell r="AF643" t="str">
            <v>4062201</v>
          </cell>
          <cell r="AG643" t="str">
            <v>4062211</v>
          </cell>
          <cell r="CP643">
            <v>45468</v>
          </cell>
          <cell r="CQ643">
            <v>4062206</v>
          </cell>
          <cell r="CX643">
            <v>45454</v>
          </cell>
          <cell r="CY643">
            <v>4062203</v>
          </cell>
          <cell r="DP643">
            <v>45454</v>
          </cell>
          <cell r="DQ643">
            <v>4062201</v>
          </cell>
          <cell r="EB643">
            <v>45468</v>
          </cell>
          <cell r="EC643">
            <v>4062211</v>
          </cell>
          <cell r="EF643">
            <v>45503</v>
          </cell>
          <cell r="EG643">
            <v>4062200</v>
          </cell>
          <cell r="EM643">
            <v>45483</v>
          </cell>
          <cell r="EX643">
            <v>45475</v>
          </cell>
          <cell r="EY643">
            <v>4062232</v>
          </cell>
          <cell r="HO643">
            <v>45492</v>
          </cell>
          <cell r="HP643">
            <v>4062305</v>
          </cell>
          <cell r="HS643">
            <v>45496</v>
          </cell>
          <cell r="HV643" t="e">
            <v>#REF!</v>
          </cell>
          <cell r="HZ643" t="e">
            <v>#REF!</v>
          </cell>
          <cell r="ID643" t="e">
            <v>#REF!</v>
          </cell>
          <cell r="RC643">
            <v>45505</v>
          </cell>
          <cell r="RD643">
            <v>0</v>
          </cell>
          <cell r="RE643">
            <v>45468</v>
          </cell>
          <cell r="RF643">
            <v>45454</v>
          </cell>
          <cell r="RG643">
            <v>0</v>
          </cell>
          <cell r="RH643">
            <v>0</v>
          </cell>
          <cell r="RI643">
            <v>45454</v>
          </cell>
          <cell r="RJ643">
            <v>0</v>
          </cell>
          <cell r="RK643">
            <v>45468</v>
          </cell>
          <cell r="RL643" t="str">
            <v>4062206</v>
          </cell>
          <cell r="RM643">
            <v>45454</v>
          </cell>
          <cell r="RN643" t="str">
            <v>4062203</v>
          </cell>
          <cell r="RO643">
            <v>45454</v>
          </cell>
          <cell r="RP643" t="str">
            <v>4062201</v>
          </cell>
          <cell r="RQ643">
            <v>45468</v>
          </cell>
          <cell r="RR643" t="str">
            <v>4062211</v>
          </cell>
          <cell r="RS643">
            <v>45503</v>
          </cell>
          <cell r="RT643">
            <v>4062200</v>
          </cell>
          <cell r="RU643">
            <v>0</v>
          </cell>
          <cell r="RV643">
            <v>0</v>
          </cell>
        </row>
        <row r="644">
          <cell r="A644">
            <v>635</v>
          </cell>
          <cell r="B644">
            <v>45506</v>
          </cell>
          <cell r="C644" t="str">
            <v>HRB8025</v>
          </cell>
          <cell r="D644">
            <v>80255383</v>
          </cell>
          <cell r="F644" t="str">
            <v>日本</v>
          </cell>
          <cell r="G644" t="str">
            <v>（株）アマダベンディングＳ部</v>
          </cell>
          <cell r="H644" t="str">
            <v>制御盤</v>
          </cell>
          <cell r="I644" t="str">
            <v>南陵</v>
          </cell>
          <cell r="J644" t="str">
            <v>土岐</v>
          </cell>
          <cell r="K644">
            <v>45497</v>
          </cell>
          <cell r="L644">
            <v>1</v>
          </cell>
          <cell r="M644">
            <v>1</v>
          </cell>
          <cell r="N644">
            <v>45497</v>
          </cell>
          <cell r="O644">
            <v>1</v>
          </cell>
          <cell r="P644">
            <v>45499</v>
          </cell>
          <cell r="Q644">
            <v>1</v>
          </cell>
          <cell r="R644">
            <v>45500</v>
          </cell>
          <cell r="S644">
            <v>1</v>
          </cell>
          <cell r="T644">
            <v>45503</v>
          </cell>
          <cell r="U644">
            <v>45503</v>
          </cell>
          <cell r="V644">
            <v>45505</v>
          </cell>
          <cell r="W644">
            <v>45504</v>
          </cell>
          <cell r="X644">
            <v>1</v>
          </cell>
          <cell r="Y644">
            <v>45512</v>
          </cell>
          <cell r="AA644">
            <v>45505</v>
          </cell>
          <cell r="AB644">
            <v>45506</v>
          </cell>
          <cell r="AC644" t="str">
            <v>45356</v>
          </cell>
          <cell r="AD644" t="str">
            <v>4062124</v>
          </cell>
          <cell r="AE644" t="str">
            <v>4062203</v>
          </cell>
          <cell r="AF644" t="str">
            <v>4062125</v>
          </cell>
          <cell r="AG644" t="str">
            <v>4062210</v>
          </cell>
          <cell r="CF644">
            <v>45356</v>
          </cell>
          <cell r="CG644">
            <v>4062124</v>
          </cell>
          <cell r="CX644">
            <v>45454</v>
          </cell>
          <cell r="CY644">
            <v>4062203</v>
          </cell>
          <cell r="DF644">
            <v>45356</v>
          </cell>
          <cell r="DG644">
            <v>4062125</v>
          </cell>
          <cell r="DV644">
            <v>45468</v>
          </cell>
          <cell r="DW644">
            <v>4062210</v>
          </cell>
          <cell r="EF644">
            <v>45496</v>
          </cell>
          <cell r="EG644">
            <v>4062199</v>
          </cell>
          <cell r="EM644">
            <v>45469</v>
          </cell>
          <cell r="EX644">
            <v>45475</v>
          </cell>
          <cell r="EY644">
            <v>4062232</v>
          </cell>
          <cell r="HO644" t="str">
            <v>　</v>
          </cell>
          <cell r="HS644">
            <v>45497</v>
          </cell>
          <cell r="HV644" t="e">
            <v>#REF!</v>
          </cell>
          <cell r="HZ644" t="e">
            <v>#REF!</v>
          </cell>
          <cell r="ID644" t="e">
            <v>#REF!</v>
          </cell>
          <cell r="RC644">
            <v>45505</v>
          </cell>
          <cell r="RD644">
            <v>45356</v>
          </cell>
          <cell r="RE644">
            <v>0</v>
          </cell>
          <cell r="RF644">
            <v>45454</v>
          </cell>
          <cell r="RG644">
            <v>0</v>
          </cell>
          <cell r="RH644">
            <v>45356</v>
          </cell>
          <cell r="RI644">
            <v>0</v>
          </cell>
          <cell r="RJ644">
            <v>0</v>
          </cell>
          <cell r="RK644">
            <v>45356</v>
          </cell>
          <cell r="RL644" t="str">
            <v>4062124</v>
          </cell>
          <cell r="RM644">
            <v>45454</v>
          </cell>
          <cell r="RN644" t="str">
            <v>4062203</v>
          </cell>
          <cell r="RO644">
            <v>45356</v>
          </cell>
          <cell r="RP644" t="str">
            <v>4062125</v>
          </cell>
          <cell r="RQ644">
            <v>45468</v>
          </cell>
          <cell r="RR644" t="str">
            <v>4062210</v>
          </cell>
          <cell r="RS644">
            <v>45496</v>
          </cell>
          <cell r="RT644">
            <v>4062199</v>
          </cell>
          <cell r="RU644">
            <v>0</v>
          </cell>
          <cell r="RV644">
            <v>0</v>
          </cell>
        </row>
        <row r="645">
          <cell r="A645">
            <v>636</v>
          </cell>
          <cell r="B645">
            <v>45506</v>
          </cell>
          <cell r="C645" t="str">
            <v>HRB8025</v>
          </cell>
          <cell r="D645">
            <v>80255384</v>
          </cell>
          <cell r="F645" t="str">
            <v>日本</v>
          </cell>
          <cell r="G645" t="str">
            <v>（株）アマダベンディングＳ部</v>
          </cell>
          <cell r="H645" t="str">
            <v>制御盤</v>
          </cell>
          <cell r="I645" t="str">
            <v>南陵</v>
          </cell>
          <cell r="J645" t="str">
            <v>土岐</v>
          </cell>
          <cell r="K645">
            <v>45497</v>
          </cell>
          <cell r="L645">
            <v>1</v>
          </cell>
          <cell r="M645">
            <v>1</v>
          </cell>
          <cell r="N645">
            <v>45498</v>
          </cell>
          <cell r="O645">
            <v>1</v>
          </cell>
          <cell r="P645">
            <v>45500</v>
          </cell>
          <cell r="Q645">
            <v>1</v>
          </cell>
          <cell r="R645">
            <v>45503</v>
          </cell>
          <cell r="S645">
            <v>1</v>
          </cell>
          <cell r="T645">
            <v>45504</v>
          </cell>
          <cell r="U645">
            <v>45504</v>
          </cell>
          <cell r="V645">
            <v>45505</v>
          </cell>
          <cell r="W645">
            <v>45504</v>
          </cell>
          <cell r="X645">
            <v>1</v>
          </cell>
          <cell r="Y645">
            <v>45512</v>
          </cell>
          <cell r="AA645">
            <v>45505</v>
          </cell>
          <cell r="AB645">
            <v>45506</v>
          </cell>
          <cell r="AC645" t="str">
            <v>45356</v>
          </cell>
          <cell r="AD645" t="str">
            <v>4062124</v>
          </cell>
          <cell r="AE645" t="str">
            <v>4062203</v>
          </cell>
          <cell r="AF645" t="str">
            <v>4062125</v>
          </cell>
          <cell r="AG645" t="str">
            <v>4062210</v>
          </cell>
          <cell r="CF645">
            <v>45356</v>
          </cell>
          <cell r="CG645">
            <v>4062124</v>
          </cell>
          <cell r="CX645">
            <v>45454</v>
          </cell>
          <cell r="CY645">
            <v>4062203</v>
          </cell>
          <cell r="DF645">
            <v>45356</v>
          </cell>
          <cell r="DG645">
            <v>4062125</v>
          </cell>
          <cell r="DV645">
            <v>45468</v>
          </cell>
          <cell r="DW645">
            <v>4062210</v>
          </cell>
          <cell r="EF645">
            <v>45496</v>
          </cell>
          <cell r="EG645">
            <v>4062199</v>
          </cell>
          <cell r="EM645">
            <v>45483</v>
          </cell>
          <cell r="EX645">
            <v>45475</v>
          </cell>
          <cell r="EY645">
            <v>4062232</v>
          </cell>
          <cell r="HO645" t="str">
            <v>　</v>
          </cell>
          <cell r="HS645">
            <v>45497</v>
          </cell>
          <cell r="HV645" t="e">
            <v>#REF!</v>
          </cell>
          <cell r="HZ645" t="e">
            <v>#REF!</v>
          </cell>
          <cell r="ID645" t="e">
            <v>#REF!</v>
          </cell>
          <cell r="RC645">
            <v>45505</v>
          </cell>
          <cell r="RD645">
            <v>45356</v>
          </cell>
          <cell r="RE645">
            <v>0</v>
          </cell>
          <cell r="RF645">
            <v>45454</v>
          </cell>
          <cell r="RG645">
            <v>0</v>
          </cell>
          <cell r="RH645">
            <v>45356</v>
          </cell>
          <cell r="RI645">
            <v>0</v>
          </cell>
          <cell r="RJ645">
            <v>0</v>
          </cell>
          <cell r="RK645">
            <v>45356</v>
          </cell>
          <cell r="RL645" t="str">
            <v>4062124</v>
          </cell>
          <cell r="RM645">
            <v>45454</v>
          </cell>
          <cell r="RN645" t="str">
            <v>4062203</v>
          </cell>
          <cell r="RO645">
            <v>45356</v>
          </cell>
          <cell r="RP645" t="str">
            <v>4062125</v>
          </cell>
          <cell r="RQ645">
            <v>45468</v>
          </cell>
          <cell r="RR645" t="str">
            <v>4062210</v>
          </cell>
          <cell r="RS645">
            <v>45496</v>
          </cell>
          <cell r="RT645">
            <v>4062199</v>
          </cell>
          <cell r="RU645">
            <v>0</v>
          </cell>
          <cell r="RV645">
            <v>0</v>
          </cell>
        </row>
        <row r="646">
          <cell r="A646">
            <v>637</v>
          </cell>
          <cell r="B646">
            <v>45538</v>
          </cell>
          <cell r="C646" t="str">
            <v>HRBC1003AT</v>
          </cell>
          <cell r="D646">
            <v>10395083</v>
          </cell>
          <cell r="F646" t="str">
            <v>中国</v>
          </cell>
          <cell r="G646" t="str">
            <v>ＣＨＩＮＡ</v>
          </cell>
          <cell r="H646" t="str">
            <v>制御盤</v>
          </cell>
          <cell r="I646" t="str">
            <v>南陵</v>
          </cell>
          <cell r="J646" t="str">
            <v>土岐</v>
          </cell>
          <cell r="K646">
            <v>45496</v>
          </cell>
          <cell r="L646">
            <v>1</v>
          </cell>
          <cell r="M646">
            <v>1</v>
          </cell>
          <cell r="N646">
            <v>45498</v>
          </cell>
          <cell r="O646">
            <v>1</v>
          </cell>
          <cell r="P646">
            <v>45500</v>
          </cell>
          <cell r="Q646">
            <v>1</v>
          </cell>
          <cell r="R646">
            <v>45503</v>
          </cell>
          <cell r="S646">
            <v>1</v>
          </cell>
          <cell r="T646">
            <v>45504</v>
          </cell>
          <cell r="U646">
            <v>45504</v>
          </cell>
          <cell r="V646">
            <v>45506</v>
          </cell>
          <cell r="W646">
            <v>45505</v>
          </cell>
          <cell r="X646">
            <v>1</v>
          </cell>
          <cell r="Y646">
            <v>45513</v>
          </cell>
          <cell r="AA646">
            <v>45511</v>
          </cell>
          <cell r="AB646">
            <v>45512</v>
          </cell>
          <cell r="AC646" t="str">
            <v>45468</v>
          </cell>
          <cell r="AD646" t="str">
            <v>4062206</v>
          </cell>
          <cell r="AE646" t="str">
            <v>4062203</v>
          </cell>
          <cell r="AF646" t="str">
            <v>4062201</v>
          </cell>
          <cell r="AG646" t="str">
            <v>4062211</v>
          </cell>
          <cell r="CP646">
            <v>45468</v>
          </cell>
          <cell r="CQ646">
            <v>4062206</v>
          </cell>
          <cell r="CX646">
            <v>45454</v>
          </cell>
          <cell r="CY646">
            <v>4062203</v>
          </cell>
          <cell r="DP646">
            <v>45454</v>
          </cell>
          <cell r="DQ646">
            <v>4062201</v>
          </cell>
          <cell r="EB646">
            <v>45468</v>
          </cell>
          <cell r="EC646">
            <v>4062211</v>
          </cell>
          <cell r="EF646">
            <v>45503</v>
          </cell>
          <cell r="EG646">
            <v>4062200</v>
          </cell>
          <cell r="EM646">
            <v>45483</v>
          </cell>
          <cell r="EN646">
            <v>45440</v>
          </cell>
          <cell r="EO646">
            <v>4062222</v>
          </cell>
          <cell r="ET646">
            <v>45510</v>
          </cell>
          <cell r="EU646">
            <v>4062259</v>
          </cell>
          <cell r="EZ646">
            <v>45454</v>
          </cell>
          <cell r="FA646">
            <v>4062228</v>
          </cell>
          <cell r="FH646">
            <v>45414</v>
          </cell>
          <cell r="FI646">
            <v>3962228</v>
          </cell>
          <cell r="FN646">
            <v>45510</v>
          </cell>
          <cell r="FO646">
            <v>3861953</v>
          </cell>
          <cell r="FV646">
            <v>45496</v>
          </cell>
          <cell r="FW646">
            <v>4062236</v>
          </cell>
          <cell r="GG646">
            <v>45496</v>
          </cell>
          <cell r="GH646">
            <v>4062234</v>
          </cell>
          <cell r="HO646" t="str">
            <v>　</v>
          </cell>
          <cell r="HS646">
            <v>45496</v>
          </cell>
          <cell r="HV646" t="e">
            <v>#REF!</v>
          </cell>
          <cell r="HZ646" t="e">
            <v>#REF!</v>
          </cell>
          <cell r="ID646" t="e">
            <v>#REF!</v>
          </cell>
          <cell r="RC646">
            <v>45511</v>
          </cell>
          <cell r="RD646">
            <v>0</v>
          </cell>
          <cell r="RE646">
            <v>45468</v>
          </cell>
          <cell r="RF646">
            <v>45454</v>
          </cell>
          <cell r="RG646">
            <v>0</v>
          </cell>
          <cell r="RH646">
            <v>0</v>
          </cell>
          <cell r="RI646">
            <v>45454</v>
          </cell>
          <cell r="RJ646">
            <v>0</v>
          </cell>
          <cell r="RK646">
            <v>45468</v>
          </cell>
          <cell r="RL646" t="str">
            <v>4062206</v>
          </cell>
          <cell r="RM646">
            <v>45454</v>
          </cell>
          <cell r="RN646" t="str">
            <v>4062203</v>
          </cell>
          <cell r="RO646">
            <v>45454</v>
          </cell>
          <cell r="RP646" t="str">
            <v>4062201</v>
          </cell>
          <cell r="RQ646">
            <v>45468</v>
          </cell>
          <cell r="RR646" t="str">
            <v>4062211</v>
          </cell>
          <cell r="RS646">
            <v>45503</v>
          </cell>
          <cell r="RT646">
            <v>4062200</v>
          </cell>
          <cell r="RU646">
            <v>0</v>
          </cell>
          <cell r="RV646">
            <v>0</v>
          </cell>
        </row>
        <row r="647">
          <cell r="A647">
            <v>638</v>
          </cell>
          <cell r="B647">
            <v>45536</v>
          </cell>
          <cell r="C647" t="str">
            <v>HRB1003 AAI</v>
          </cell>
          <cell r="D647" t="str">
            <v>ARB10372</v>
          </cell>
          <cell r="F647" t="str">
            <v>米国</v>
          </cell>
          <cell r="G647" t="str">
            <v>AAI</v>
          </cell>
          <cell r="H647" t="str">
            <v>制御盤</v>
          </cell>
          <cell r="I647" t="str">
            <v>南陵</v>
          </cell>
          <cell r="J647" t="str">
            <v>KD</v>
          </cell>
          <cell r="K647">
            <v>45498</v>
          </cell>
          <cell r="L647">
            <v>1</v>
          </cell>
          <cell r="M647">
            <v>1</v>
          </cell>
          <cell r="N647">
            <v>45498</v>
          </cell>
          <cell r="O647">
            <v>1</v>
          </cell>
          <cell r="P647">
            <v>45500</v>
          </cell>
          <cell r="Q647">
            <v>1</v>
          </cell>
          <cell r="R647">
            <v>45503</v>
          </cell>
          <cell r="S647">
            <v>1</v>
          </cell>
          <cell r="T647">
            <v>45504</v>
          </cell>
          <cell r="U647">
            <v>45504</v>
          </cell>
          <cell r="V647">
            <v>45506</v>
          </cell>
          <cell r="W647">
            <v>45505</v>
          </cell>
          <cell r="X647">
            <v>1</v>
          </cell>
          <cell r="Y647">
            <v>45513</v>
          </cell>
          <cell r="AA647">
            <v>45511</v>
          </cell>
          <cell r="AB647">
            <v>45512</v>
          </cell>
          <cell r="AC647" t="str">
            <v>45468</v>
          </cell>
          <cell r="AD647" t="str">
            <v>4062206</v>
          </cell>
          <cell r="AE647" t="str">
            <v>4062203</v>
          </cell>
          <cell r="AF647" t="str">
            <v>4062201</v>
          </cell>
          <cell r="AG647" t="str">
            <v>4062211</v>
          </cell>
          <cell r="CP647">
            <v>45468</v>
          </cell>
          <cell r="CQ647">
            <v>4062206</v>
          </cell>
          <cell r="CX647">
            <v>45454</v>
          </cell>
          <cell r="CY647">
            <v>4062203</v>
          </cell>
          <cell r="DP647">
            <v>45454</v>
          </cell>
          <cell r="DQ647">
            <v>4062201</v>
          </cell>
          <cell r="EB647">
            <v>45468</v>
          </cell>
          <cell r="EC647">
            <v>4062211</v>
          </cell>
          <cell r="EF647">
            <v>45503</v>
          </cell>
          <cell r="EG647">
            <v>4062200</v>
          </cell>
          <cell r="EM647">
            <v>45483</v>
          </cell>
          <cell r="EX647">
            <v>45475</v>
          </cell>
          <cell r="EY647">
            <v>4062232</v>
          </cell>
          <cell r="HO647">
            <v>45492</v>
          </cell>
          <cell r="HP647">
            <v>4062305</v>
          </cell>
          <cell r="HS647">
            <v>45498</v>
          </cell>
          <cell r="HV647" t="e">
            <v>#REF!</v>
          </cell>
          <cell r="HZ647" t="e">
            <v>#REF!</v>
          </cell>
          <cell r="ID647" t="e">
            <v>#REF!</v>
          </cell>
          <cell r="RC647">
            <v>45511</v>
          </cell>
          <cell r="RD647">
            <v>0</v>
          </cell>
          <cell r="RE647">
            <v>45468</v>
          </cell>
          <cell r="RF647">
            <v>45454</v>
          </cell>
          <cell r="RG647">
            <v>0</v>
          </cell>
          <cell r="RH647">
            <v>0</v>
          </cell>
          <cell r="RI647">
            <v>45454</v>
          </cell>
          <cell r="RJ647">
            <v>0</v>
          </cell>
          <cell r="RK647">
            <v>45468</v>
          </cell>
          <cell r="RL647" t="str">
            <v>4062206</v>
          </cell>
          <cell r="RM647">
            <v>45454</v>
          </cell>
          <cell r="RN647" t="str">
            <v>4062203</v>
          </cell>
          <cell r="RO647">
            <v>45454</v>
          </cell>
          <cell r="RP647" t="str">
            <v>4062201</v>
          </cell>
          <cell r="RQ647">
            <v>45468</v>
          </cell>
          <cell r="RR647" t="str">
            <v>4062211</v>
          </cell>
          <cell r="RS647">
            <v>45503</v>
          </cell>
          <cell r="RT647">
            <v>4062200</v>
          </cell>
          <cell r="RU647">
            <v>0</v>
          </cell>
          <cell r="RV647">
            <v>0</v>
          </cell>
        </row>
        <row r="648">
          <cell r="A648">
            <v>639</v>
          </cell>
          <cell r="B648">
            <v>45536</v>
          </cell>
          <cell r="C648" t="str">
            <v>HRB1003 AAI</v>
          </cell>
          <cell r="D648" t="str">
            <v>ARB10396</v>
          </cell>
          <cell r="F648" t="str">
            <v>米国</v>
          </cell>
          <cell r="G648" t="str">
            <v>AAI</v>
          </cell>
          <cell r="H648" t="str">
            <v>制御盤</v>
          </cell>
          <cell r="I648" t="str">
            <v>南陵</v>
          </cell>
          <cell r="J648" t="str">
            <v>KD</v>
          </cell>
          <cell r="K648">
            <v>45498</v>
          </cell>
          <cell r="L648">
            <v>1</v>
          </cell>
          <cell r="M648">
            <v>1</v>
          </cell>
          <cell r="N648">
            <v>45499</v>
          </cell>
          <cell r="O648">
            <v>1</v>
          </cell>
          <cell r="P648">
            <v>45503</v>
          </cell>
          <cell r="Q648">
            <v>1</v>
          </cell>
          <cell r="R648">
            <v>45504</v>
          </cell>
          <cell r="S648">
            <v>1</v>
          </cell>
          <cell r="T648">
            <v>45505</v>
          </cell>
          <cell r="U648">
            <v>45505</v>
          </cell>
          <cell r="V648">
            <v>45507</v>
          </cell>
          <cell r="W648">
            <v>45505</v>
          </cell>
          <cell r="X648">
            <v>1</v>
          </cell>
          <cell r="Y648">
            <v>45513</v>
          </cell>
          <cell r="AA648">
            <v>45511</v>
          </cell>
          <cell r="AB648">
            <v>45512</v>
          </cell>
          <cell r="AC648" t="str">
            <v>45468</v>
          </cell>
          <cell r="AD648" t="str">
            <v>4062206</v>
          </cell>
          <cell r="AE648" t="str">
            <v>4062203</v>
          </cell>
          <cell r="AF648" t="str">
            <v>4062201</v>
          </cell>
          <cell r="AG648" t="str">
            <v>4062211</v>
          </cell>
          <cell r="CP648">
            <v>45468</v>
          </cell>
          <cell r="CQ648">
            <v>4062206</v>
          </cell>
          <cell r="CX648">
            <v>45454</v>
          </cell>
          <cell r="CY648">
            <v>4062203</v>
          </cell>
          <cell r="DP648">
            <v>45454</v>
          </cell>
          <cell r="DQ648">
            <v>4062201</v>
          </cell>
          <cell r="EB648">
            <v>45468</v>
          </cell>
          <cell r="EC648">
            <v>4062211</v>
          </cell>
          <cell r="EF648">
            <v>45503</v>
          </cell>
          <cell r="EG648">
            <v>4062200</v>
          </cell>
          <cell r="EM648">
            <v>45483</v>
          </cell>
          <cell r="EX648">
            <v>45475</v>
          </cell>
          <cell r="EY648">
            <v>4062232</v>
          </cell>
          <cell r="HO648">
            <v>45492</v>
          </cell>
          <cell r="HP648">
            <v>4062305</v>
          </cell>
          <cell r="HS648">
            <v>45498</v>
          </cell>
          <cell r="HV648" t="e">
            <v>#REF!</v>
          </cell>
          <cell r="HZ648" t="e">
            <v>#REF!</v>
          </cell>
          <cell r="ID648" t="e">
            <v>#REF!</v>
          </cell>
          <cell r="RC648">
            <v>45511</v>
          </cell>
          <cell r="RD648">
            <v>0</v>
          </cell>
          <cell r="RE648">
            <v>45468</v>
          </cell>
          <cell r="RF648">
            <v>45454</v>
          </cell>
          <cell r="RG648">
            <v>0</v>
          </cell>
          <cell r="RH648">
            <v>0</v>
          </cell>
          <cell r="RI648">
            <v>45454</v>
          </cell>
          <cell r="RJ648">
            <v>0</v>
          </cell>
          <cell r="RK648">
            <v>45468</v>
          </cell>
          <cell r="RL648" t="str">
            <v>4062206</v>
          </cell>
          <cell r="RM648">
            <v>45454</v>
          </cell>
          <cell r="RN648" t="str">
            <v>4062203</v>
          </cell>
          <cell r="RO648">
            <v>45454</v>
          </cell>
          <cell r="RP648" t="str">
            <v>4062201</v>
          </cell>
          <cell r="RQ648">
            <v>45468</v>
          </cell>
          <cell r="RR648" t="str">
            <v>4062211</v>
          </cell>
          <cell r="RS648">
            <v>45503</v>
          </cell>
          <cell r="RT648">
            <v>4062200</v>
          </cell>
          <cell r="RU648">
            <v>0</v>
          </cell>
          <cell r="RV648">
            <v>0</v>
          </cell>
        </row>
        <row r="649">
          <cell r="A649">
            <v>640</v>
          </cell>
          <cell r="B649">
            <v>45536</v>
          </cell>
          <cell r="C649" t="str">
            <v>HRB1003 AAI</v>
          </cell>
          <cell r="D649" t="str">
            <v>ARB10401</v>
          </cell>
          <cell r="F649" t="str">
            <v>米国</v>
          </cell>
          <cell r="G649" t="str">
            <v>AAI</v>
          </cell>
          <cell r="H649" t="str">
            <v>制御盤</v>
          </cell>
          <cell r="I649" t="str">
            <v>南陵</v>
          </cell>
          <cell r="J649" t="str">
            <v>KD</v>
          </cell>
          <cell r="K649">
            <v>45498</v>
          </cell>
          <cell r="L649">
            <v>1</v>
          </cell>
          <cell r="M649">
            <v>1</v>
          </cell>
          <cell r="N649">
            <v>45499</v>
          </cell>
          <cell r="O649">
            <v>1</v>
          </cell>
          <cell r="P649">
            <v>45503</v>
          </cell>
          <cell r="Q649">
            <v>1</v>
          </cell>
          <cell r="R649">
            <v>45504</v>
          </cell>
          <cell r="S649">
            <v>1</v>
          </cell>
          <cell r="T649">
            <v>45505</v>
          </cell>
          <cell r="U649">
            <v>45505</v>
          </cell>
          <cell r="V649">
            <v>45507</v>
          </cell>
          <cell r="W649">
            <v>45506</v>
          </cell>
          <cell r="X649">
            <v>1</v>
          </cell>
          <cell r="Y649">
            <v>45513</v>
          </cell>
          <cell r="AA649">
            <v>45511</v>
          </cell>
          <cell r="AB649">
            <v>45512</v>
          </cell>
          <cell r="AC649" t="str">
            <v>45468</v>
          </cell>
          <cell r="AD649" t="str">
            <v>4062206</v>
          </cell>
          <cell r="AE649" t="str">
            <v>4062203</v>
          </cell>
          <cell r="AF649" t="str">
            <v>4062201</v>
          </cell>
          <cell r="AG649" t="str">
            <v>4062211</v>
          </cell>
          <cell r="CP649">
            <v>45468</v>
          </cell>
          <cell r="CQ649">
            <v>4062206</v>
          </cell>
          <cell r="CX649">
            <v>45454</v>
          </cell>
          <cell r="CY649">
            <v>4062203</v>
          </cell>
          <cell r="DP649">
            <v>45454</v>
          </cell>
          <cell r="DQ649">
            <v>4062201</v>
          </cell>
          <cell r="EB649">
            <v>45468</v>
          </cell>
          <cell r="EC649">
            <v>4062211</v>
          </cell>
          <cell r="EF649">
            <v>45503</v>
          </cell>
          <cell r="EG649">
            <v>4062200</v>
          </cell>
          <cell r="EM649">
            <v>45490</v>
          </cell>
          <cell r="EX649">
            <v>45475</v>
          </cell>
          <cell r="EY649">
            <v>4062232</v>
          </cell>
          <cell r="HO649">
            <v>45492</v>
          </cell>
          <cell r="HP649">
            <v>4062305</v>
          </cell>
          <cell r="HS649">
            <v>45498</v>
          </cell>
          <cell r="HV649" t="e">
            <v>#REF!</v>
          </cell>
          <cell r="HZ649" t="e">
            <v>#REF!</v>
          </cell>
          <cell r="ID649" t="e">
            <v>#REF!</v>
          </cell>
          <cell r="RC649">
            <v>45511</v>
          </cell>
          <cell r="RD649">
            <v>0</v>
          </cell>
          <cell r="RE649">
            <v>45468</v>
          </cell>
          <cell r="RF649">
            <v>45454</v>
          </cell>
          <cell r="RG649">
            <v>0</v>
          </cell>
          <cell r="RH649">
            <v>0</v>
          </cell>
          <cell r="RI649">
            <v>45454</v>
          </cell>
          <cell r="RJ649">
            <v>0</v>
          </cell>
          <cell r="RK649">
            <v>45468</v>
          </cell>
          <cell r="RL649" t="str">
            <v>4062206</v>
          </cell>
          <cell r="RM649">
            <v>45454</v>
          </cell>
          <cell r="RN649" t="str">
            <v>4062203</v>
          </cell>
          <cell r="RO649">
            <v>45454</v>
          </cell>
          <cell r="RP649" t="str">
            <v>4062201</v>
          </cell>
          <cell r="RQ649">
            <v>45468</v>
          </cell>
          <cell r="RR649" t="str">
            <v>4062211</v>
          </cell>
          <cell r="RS649">
            <v>45503</v>
          </cell>
          <cell r="RT649">
            <v>4062200</v>
          </cell>
          <cell r="RU649">
            <v>0</v>
          </cell>
          <cell r="RV649">
            <v>0</v>
          </cell>
        </row>
        <row r="650">
          <cell r="A650">
            <v>641</v>
          </cell>
          <cell r="B650">
            <v>45536</v>
          </cell>
          <cell r="C650" t="str">
            <v>HRB1003 AAI</v>
          </cell>
          <cell r="D650" t="str">
            <v>ARB10402</v>
          </cell>
          <cell r="F650" t="str">
            <v>米国</v>
          </cell>
          <cell r="G650" t="str">
            <v>AAI</v>
          </cell>
          <cell r="H650" t="str">
            <v>制御盤</v>
          </cell>
          <cell r="I650" t="str">
            <v>南陵</v>
          </cell>
          <cell r="J650" t="str">
            <v>KD</v>
          </cell>
          <cell r="K650">
            <v>45499</v>
          </cell>
          <cell r="L650">
            <v>1</v>
          </cell>
          <cell r="M650">
            <v>1</v>
          </cell>
          <cell r="N650">
            <v>45499</v>
          </cell>
          <cell r="O650">
            <v>1</v>
          </cell>
          <cell r="P650">
            <v>45503</v>
          </cell>
          <cell r="Q650">
            <v>1</v>
          </cell>
          <cell r="R650">
            <v>45504</v>
          </cell>
          <cell r="S650">
            <v>1</v>
          </cell>
          <cell r="T650">
            <v>45506</v>
          </cell>
          <cell r="U650">
            <v>45506</v>
          </cell>
          <cell r="V650">
            <v>45509</v>
          </cell>
          <cell r="W650">
            <v>45506</v>
          </cell>
          <cell r="X650">
            <v>1</v>
          </cell>
          <cell r="Y650">
            <v>45513</v>
          </cell>
          <cell r="AA650">
            <v>45511</v>
          </cell>
          <cell r="AB650">
            <v>45512</v>
          </cell>
          <cell r="AC650" t="str">
            <v>45468</v>
          </cell>
          <cell r="AD650" t="str">
            <v>4062206</v>
          </cell>
          <cell r="AE650" t="str">
            <v>4062203</v>
          </cell>
          <cell r="AF650" t="str">
            <v>4062201</v>
          </cell>
          <cell r="AG650" t="str">
            <v>4062211</v>
          </cell>
          <cell r="CP650">
            <v>45468</v>
          </cell>
          <cell r="CQ650">
            <v>4062206</v>
          </cell>
          <cell r="CX650">
            <v>45454</v>
          </cell>
          <cell r="CY650">
            <v>4062203</v>
          </cell>
          <cell r="DP650">
            <v>45454</v>
          </cell>
          <cell r="DQ650">
            <v>4062201</v>
          </cell>
          <cell r="EB650">
            <v>45468</v>
          </cell>
          <cell r="EC650">
            <v>4062211</v>
          </cell>
          <cell r="EF650">
            <v>45503</v>
          </cell>
          <cell r="EG650">
            <v>4062200</v>
          </cell>
          <cell r="EM650">
            <v>45490</v>
          </cell>
          <cell r="EX650">
            <v>45475</v>
          </cell>
          <cell r="EY650">
            <v>4062232</v>
          </cell>
          <cell r="HO650">
            <v>45492</v>
          </cell>
          <cell r="HP650">
            <v>4062305</v>
          </cell>
          <cell r="HS650">
            <v>45499</v>
          </cell>
          <cell r="HV650" t="e">
            <v>#REF!</v>
          </cell>
          <cell r="HZ650" t="e">
            <v>#REF!</v>
          </cell>
          <cell r="ID650" t="e">
            <v>#REF!</v>
          </cell>
          <cell r="RC650">
            <v>45511</v>
          </cell>
          <cell r="RD650">
            <v>0</v>
          </cell>
          <cell r="RE650">
            <v>45468</v>
          </cell>
          <cell r="RF650">
            <v>45454</v>
          </cell>
          <cell r="RG650">
            <v>0</v>
          </cell>
          <cell r="RH650">
            <v>0</v>
          </cell>
          <cell r="RI650">
            <v>45454</v>
          </cell>
          <cell r="RJ650">
            <v>0</v>
          </cell>
          <cell r="RK650">
            <v>45468</v>
          </cell>
          <cell r="RL650" t="str">
            <v>4062206</v>
          </cell>
          <cell r="RM650">
            <v>45454</v>
          </cell>
          <cell r="RN650" t="str">
            <v>4062203</v>
          </cell>
          <cell r="RO650">
            <v>45454</v>
          </cell>
          <cell r="RP650" t="str">
            <v>4062201</v>
          </cell>
          <cell r="RQ650">
            <v>45468</v>
          </cell>
          <cell r="RR650" t="str">
            <v>4062211</v>
          </cell>
          <cell r="RS650">
            <v>45503</v>
          </cell>
          <cell r="RT650">
            <v>4062200</v>
          </cell>
          <cell r="RU650">
            <v>0</v>
          </cell>
          <cell r="RV650">
            <v>0</v>
          </cell>
        </row>
        <row r="651">
          <cell r="A651">
            <v>642</v>
          </cell>
          <cell r="B651">
            <v>45538</v>
          </cell>
          <cell r="C651" t="str">
            <v>HRB1303.EXP</v>
          </cell>
          <cell r="D651" t="str">
            <v>13035542</v>
          </cell>
          <cell r="F651" t="str">
            <v>韓国</v>
          </cell>
          <cell r="G651" t="str">
            <v>【韓国】ＯＳＵＮＧ　ＭＩＤＡＳ　ＣＯ．，</v>
          </cell>
          <cell r="H651" t="str">
            <v>制御盤</v>
          </cell>
          <cell r="I651" t="str">
            <v>南陵</v>
          </cell>
          <cell r="J651" t="str">
            <v>土岐</v>
          </cell>
          <cell r="K651">
            <v>45499</v>
          </cell>
          <cell r="L651">
            <v>1</v>
          </cell>
          <cell r="M651">
            <v>1</v>
          </cell>
          <cell r="N651">
            <v>45500</v>
          </cell>
          <cell r="O651">
            <v>1</v>
          </cell>
          <cell r="P651">
            <v>45504</v>
          </cell>
          <cell r="Q651">
            <v>1</v>
          </cell>
          <cell r="R651">
            <v>45505</v>
          </cell>
          <cell r="S651">
            <v>1</v>
          </cell>
          <cell r="T651">
            <v>45506</v>
          </cell>
          <cell r="U651">
            <v>45506</v>
          </cell>
          <cell r="V651">
            <v>45509</v>
          </cell>
          <cell r="W651">
            <v>45507</v>
          </cell>
          <cell r="X651">
            <v>1</v>
          </cell>
          <cell r="Y651">
            <v>45526</v>
          </cell>
          <cell r="AA651">
            <v>45511</v>
          </cell>
          <cell r="AB651">
            <v>45512</v>
          </cell>
          <cell r="AC651" t="str">
            <v>45468</v>
          </cell>
          <cell r="AD651" t="str">
            <v>4062208</v>
          </cell>
          <cell r="AE651" t="str">
            <v>4062203</v>
          </cell>
          <cell r="AF651" t="str">
            <v>4062183</v>
          </cell>
          <cell r="AG651" t="str">
            <v>4062211</v>
          </cell>
          <cell r="CR651">
            <v>45468</v>
          </cell>
          <cell r="CS651">
            <v>4062208</v>
          </cell>
          <cell r="CX651">
            <v>45454</v>
          </cell>
          <cell r="CY651">
            <v>4062203</v>
          </cell>
          <cell r="DR651">
            <v>45419</v>
          </cell>
          <cell r="DS651">
            <v>4062183</v>
          </cell>
          <cell r="EB651">
            <v>45468</v>
          </cell>
          <cell r="EC651">
            <v>4062211</v>
          </cell>
          <cell r="EF651">
            <v>45503</v>
          </cell>
          <cell r="EG651">
            <v>4062200</v>
          </cell>
          <cell r="EM651">
            <v>45490</v>
          </cell>
          <cell r="EN651">
            <v>45440</v>
          </cell>
          <cell r="EO651">
            <v>4062222</v>
          </cell>
          <cell r="EX651">
            <v>45475</v>
          </cell>
          <cell r="EY651">
            <v>4062232</v>
          </cell>
          <cell r="FX651">
            <v>45370</v>
          </cell>
          <cell r="FY651">
            <v>4062140</v>
          </cell>
          <cell r="GG651">
            <v>45496</v>
          </cell>
          <cell r="GH651">
            <v>4062234</v>
          </cell>
          <cell r="HO651" t="str">
            <v>　</v>
          </cell>
          <cell r="HS651">
            <v>45499</v>
          </cell>
          <cell r="RC651">
            <v>45511</v>
          </cell>
          <cell r="RD651">
            <v>0</v>
          </cell>
          <cell r="RE651">
            <v>45468</v>
          </cell>
          <cell r="RF651">
            <v>45454</v>
          </cell>
          <cell r="RG651">
            <v>0</v>
          </cell>
          <cell r="RH651">
            <v>0</v>
          </cell>
          <cell r="RI651">
            <v>45419</v>
          </cell>
          <cell r="RJ651">
            <v>0</v>
          </cell>
          <cell r="RK651">
            <v>45468</v>
          </cell>
          <cell r="RL651" t="str">
            <v>4062208</v>
          </cell>
          <cell r="RM651">
            <v>45454</v>
          </cell>
          <cell r="RN651" t="str">
            <v>4062203</v>
          </cell>
          <cell r="RO651">
            <v>45419</v>
          </cell>
          <cell r="RP651" t="str">
            <v>4062183</v>
          </cell>
          <cell r="RQ651">
            <v>45468</v>
          </cell>
          <cell r="RR651" t="str">
            <v>4062211</v>
          </cell>
          <cell r="RS651">
            <v>45503</v>
          </cell>
          <cell r="RT651">
            <v>4062200</v>
          </cell>
          <cell r="RU651">
            <v>0</v>
          </cell>
          <cell r="RV651">
            <v>0</v>
          </cell>
        </row>
        <row r="652">
          <cell r="A652">
            <v>643</v>
          </cell>
          <cell r="B652">
            <v>45538</v>
          </cell>
          <cell r="C652" t="str">
            <v>HRB1303.EXP</v>
          </cell>
          <cell r="D652" t="str">
            <v>13035545</v>
          </cell>
          <cell r="F652" t="str">
            <v>タイ</v>
          </cell>
          <cell r="G652" t="str">
            <v>ＡＭＡＤＡ（ＴＨＡＩＬＡＮＤ）ＣＯ．，Ｌ</v>
          </cell>
          <cell r="H652" t="str">
            <v>制御盤</v>
          </cell>
          <cell r="I652" t="str">
            <v>南陵</v>
          </cell>
          <cell r="J652" t="str">
            <v>土岐</v>
          </cell>
          <cell r="K652">
            <v>45499</v>
          </cell>
          <cell r="L652">
            <v>1</v>
          </cell>
          <cell r="M652">
            <v>1</v>
          </cell>
          <cell r="N652">
            <v>45500</v>
          </cell>
          <cell r="O652">
            <v>1</v>
          </cell>
          <cell r="P652">
            <v>45504</v>
          </cell>
          <cell r="Q652">
            <v>1</v>
          </cell>
          <cell r="R652">
            <v>45505</v>
          </cell>
          <cell r="S652">
            <v>1</v>
          </cell>
          <cell r="T652">
            <v>45506</v>
          </cell>
          <cell r="U652">
            <v>45506</v>
          </cell>
          <cell r="V652">
            <v>45509</v>
          </cell>
          <cell r="W652">
            <v>45507</v>
          </cell>
          <cell r="X652">
            <v>1</v>
          </cell>
          <cell r="Y652">
            <v>45526</v>
          </cell>
          <cell r="AA652">
            <v>45511</v>
          </cell>
          <cell r="AB652">
            <v>45512</v>
          </cell>
          <cell r="AC652" t="str">
            <v>45468</v>
          </cell>
          <cell r="AD652" t="str">
            <v>4062208</v>
          </cell>
          <cell r="AE652" t="str">
            <v>4062203</v>
          </cell>
          <cell r="AF652" t="str">
            <v>4062183</v>
          </cell>
          <cell r="AG652" t="str">
            <v>4062211</v>
          </cell>
          <cell r="CR652">
            <v>45468</v>
          </cell>
          <cell r="CS652">
            <v>4062208</v>
          </cell>
          <cell r="CX652">
            <v>45454</v>
          </cell>
          <cell r="CY652">
            <v>4062203</v>
          </cell>
          <cell r="DR652">
            <v>45419</v>
          </cell>
          <cell r="DS652">
            <v>4062183</v>
          </cell>
          <cell r="EB652">
            <v>45468</v>
          </cell>
          <cell r="EC652">
            <v>4062211</v>
          </cell>
          <cell r="EF652">
            <v>45503</v>
          </cell>
          <cell r="EG652">
            <v>4062200</v>
          </cell>
          <cell r="EM652">
            <v>45490</v>
          </cell>
          <cell r="EN652">
            <v>45440</v>
          </cell>
          <cell r="EO652">
            <v>4062222</v>
          </cell>
          <cell r="EX652">
            <v>45475</v>
          </cell>
          <cell r="EY652">
            <v>4062232</v>
          </cell>
          <cell r="HO652" t="str">
            <v>　</v>
          </cell>
          <cell r="HS652">
            <v>45499</v>
          </cell>
          <cell r="RC652">
            <v>45511</v>
          </cell>
          <cell r="RD652">
            <v>0</v>
          </cell>
          <cell r="RE652">
            <v>45468</v>
          </cell>
          <cell r="RF652">
            <v>45454</v>
          </cell>
          <cell r="RG652">
            <v>0</v>
          </cell>
          <cell r="RH652">
            <v>0</v>
          </cell>
          <cell r="RI652">
            <v>45419</v>
          </cell>
          <cell r="RJ652">
            <v>0</v>
          </cell>
          <cell r="RK652">
            <v>45468</v>
          </cell>
          <cell r="RL652" t="str">
            <v>4062208</v>
          </cell>
          <cell r="RM652">
            <v>45454</v>
          </cell>
          <cell r="RN652" t="str">
            <v>4062203</v>
          </cell>
          <cell r="RO652">
            <v>45419</v>
          </cell>
          <cell r="RP652" t="str">
            <v>4062183</v>
          </cell>
          <cell r="RQ652">
            <v>45468</v>
          </cell>
          <cell r="RR652" t="str">
            <v>4062211</v>
          </cell>
          <cell r="RS652">
            <v>45503</v>
          </cell>
          <cell r="RT652">
            <v>4062200</v>
          </cell>
          <cell r="RU652">
            <v>0</v>
          </cell>
          <cell r="RV652">
            <v>0</v>
          </cell>
        </row>
        <row r="653">
          <cell r="A653">
            <v>644</v>
          </cell>
          <cell r="B653">
            <v>45536</v>
          </cell>
          <cell r="C653" t="str">
            <v>HRB1003 AAI AC</v>
          </cell>
          <cell r="D653" t="str">
            <v>ARB10397</v>
          </cell>
          <cell r="F653" t="str">
            <v>米国</v>
          </cell>
          <cell r="G653" t="str">
            <v>AAI</v>
          </cell>
          <cell r="H653" t="str">
            <v>制御盤</v>
          </cell>
          <cell r="I653" t="str">
            <v>南陵</v>
          </cell>
          <cell r="J653" t="str">
            <v>KD</v>
          </cell>
          <cell r="K653">
            <v>45500</v>
          </cell>
          <cell r="L653">
            <v>1</v>
          </cell>
          <cell r="M653">
            <v>1</v>
          </cell>
          <cell r="N653">
            <v>45500</v>
          </cell>
          <cell r="O653">
            <v>1</v>
          </cell>
          <cell r="P653">
            <v>45504</v>
          </cell>
          <cell r="Q653">
            <v>1</v>
          </cell>
          <cell r="R653">
            <v>45506</v>
          </cell>
          <cell r="S653">
            <v>1</v>
          </cell>
          <cell r="T653">
            <v>45507</v>
          </cell>
          <cell r="U653">
            <v>45506</v>
          </cell>
          <cell r="V653">
            <v>45510</v>
          </cell>
          <cell r="W653">
            <v>45507</v>
          </cell>
          <cell r="X653">
            <v>1</v>
          </cell>
          <cell r="Y653">
            <v>45526</v>
          </cell>
          <cell r="AA653">
            <v>45511</v>
          </cell>
          <cell r="AB653">
            <v>45512</v>
          </cell>
          <cell r="AC653" t="str">
            <v>45468</v>
          </cell>
          <cell r="AD653" t="str">
            <v>4062206</v>
          </cell>
          <cell r="AE653" t="str">
            <v>4062203</v>
          </cell>
          <cell r="AF653" t="str">
            <v>4062201</v>
          </cell>
          <cell r="AG653" t="str">
            <v>4062211</v>
          </cell>
          <cell r="CP653">
            <v>45468</v>
          </cell>
          <cell r="CQ653">
            <v>4062206</v>
          </cell>
          <cell r="CX653">
            <v>45454</v>
          </cell>
          <cell r="CY653">
            <v>4062203</v>
          </cell>
          <cell r="DP653">
            <v>45454</v>
          </cell>
          <cell r="DQ653">
            <v>4062201</v>
          </cell>
          <cell r="EB653">
            <v>45468</v>
          </cell>
          <cell r="EC653">
            <v>4062211</v>
          </cell>
          <cell r="EF653">
            <v>45503</v>
          </cell>
          <cell r="EG653">
            <v>4062200</v>
          </cell>
          <cell r="EM653">
            <v>45490</v>
          </cell>
          <cell r="EN653">
            <v>45440</v>
          </cell>
          <cell r="EO653">
            <v>4062222</v>
          </cell>
          <cell r="EX653">
            <v>45475</v>
          </cell>
          <cell r="EY653">
            <v>4062232</v>
          </cell>
          <cell r="HO653">
            <v>45492</v>
          </cell>
          <cell r="HP653">
            <v>4062305</v>
          </cell>
          <cell r="HS653">
            <v>45500</v>
          </cell>
          <cell r="HV653" t="e">
            <v>#REF!</v>
          </cell>
          <cell r="HZ653" t="e">
            <v>#REF!</v>
          </cell>
          <cell r="ID653" t="e">
            <v>#REF!</v>
          </cell>
          <cell r="RC653">
            <v>45511</v>
          </cell>
          <cell r="RD653">
            <v>0</v>
          </cell>
          <cell r="RE653">
            <v>45468</v>
          </cell>
          <cell r="RF653">
            <v>45454</v>
          </cell>
          <cell r="RG653">
            <v>0</v>
          </cell>
          <cell r="RH653">
            <v>0</v>
          </cell>
          <cell r="RI653">
            <v>45454</v>
          </cell>
          <cell r="RJ653">
            <v>0</v>
          </cell>
          <cell r="RK653">
            <v>45468</v>
          </cell>
          <cell r="RL653" t="str">
            <v>4062206</v>
          </cell>
          <cell r="RM653">
            <v>45454</v>
          </cell>
          <cell r="RN653" t="str">
            <v>4062203</v>
          </cell>
          <cell r="RO653">
            <v>45454</v>
          </cell>
          <cell r="RP653" t="str">
            <v>4062201</v>
          </cell>
          <cell r="RQ653">
            <v>45468</v>
          </cell>
          <cell r="RR653" t="str">
            <v>4062211</v>
          </cell>
          <cell r="RS653">
            <v>45503</v>
          </cell>
          <cell r="RT653">
            <v>4062200</v>
          </cell>
          <cell r="RU653">
            <v>0</v>
          </cell>
          <cell r="RV653">
            <v>0</v>
          </cell>
        </row>
        <row r="654">
          <cell r="A654">
            <v>645</v>
          </cell>
          <cell r="B654">
            <v>45536</v>
          </cell>
          <cell r="C654" t="str">
            <v>HRB1003 AAI AC</v>
          </cell>
          <cell r="D654" t="str">
            <v>ARB10398</v>
          </cell>
          <cell r="F654" t="str">
            <v>米国</v>
          </cell>
          <cell r="G654" t="str">
            <v>AAI</v>
          </cell>
          <cell r="H654" t="str">
            <v>制御盤</v>
          </cell>
          <cell r="I654" t="str">
            <v>南陵</v>
          </cell>
          <cell r="J654" t="str">
            <v>KD</v>
          </cell>
          <cell r="K654">
            <v>45500</v>
          </cell>
          <cell r="L654">
            <v>1</v>
          </cell>
          <cell r="M654">
            <v>1</v>
          </cell>
          <cell r="N654">
            <v>45503</v>
          </cell>
          <cell r="O654">
            <v>1</v>
          </cell>
          <cell r="P654">
            <v>45505</v>
          </cell>
          <cell r="Q654">
            <v>1</v>
          </cell>
          <cell r="R654">
            <v>45506</v>
          </cell>
          <cell r="S654">
            <v>1</v>
          </cell>
          <cell r="T654">
            <v>45507</v>
          </cell>
          <cell r="U654">
            <v>45507</v>
          </cell>
          <cell r="V654">
            <v>45510</v>
          </cell>
          <cell r="W654">
            <v>45507</v>
          </cell>
          <cell r="X654">
            <v>1</v>
          </cell>
          <cell r="Y654">
            <v>45526</v>
          </cell>
          <cell r="AA654">
            <v>45511</v>
          </cell>
          <cell r="AB654">
            <v>45512</v>
          </cell>
          <cell r="AC654" t="str">
            <v>45468</v>
          </cell>
          <cell r="AD654" t="str">
            <v>4062206</v>
          </cell>
          <cell r="AE654" t="str">
            <v>4062203</v>
          </cell>
          <cell r="AF654" t="str">
            <v>4062201</v>
          </cell>
          <cell r="AG654" t="str">
            <v>4062211</v>
          </cell>
          <cell r="CP654">
            <v>45468</v>
          </cell>
          <cell r="CQ654">
            <v>4062206</v>
          </cell>
          <cell r="CX654">
            <v>45454</v>
          </cell>
          <cell r="CY654">
            <v>4062203</v>
          </cell>
          <cell r="DP654">
            <v>45454</v>
          </cell>
          <cell r="DQ654">
            <v>4062201</v>
          </cell>
          <cell r="EB654">
            <v>45468</v>
          </cell>
          <cell r="EC654">
            <v>4062211</v>
          </cell>
          <cell r="EF654">
            <v>45503</v>
          </cell>
          <cell r="EG654">
            <v>4062200</v>
          </cell>
          <cell r="EM654">
            <v>45490</v>
          </cell>
          <cell r="EN654">
            <v>45440</v>
          </cell>
          <cell r="EO654">
            <v>4062222</v>
          </cell>
          <cell r="EX654">
            <v>45475</v>
          </cell>
          <cell r="EY654">
            <v>4062232</v>
          </cell>
          <cell r="HO654">
            <v>45492</v>
          </cell>
          <cell r="HP654">
            <v>4062305</v>
          </cell>
          <cell r="HS654">
            <v>45500</v>
          </cell>
          <cell r="HV654" t="e">
            <v>#REF!</v>
          </cell>
          <cell r="HZ654" t="e">
            <v>#REF!</v>
          </cell>
          <cell r="ID654" t="e">
            <v>#REF!</v>
          </cell>
          <cell r="RC654">
            <v>45511</v>
          </cell>
          <cell r="RD654">
            <v>0</v>
          </cell>
          <cell r="RE654">
            <v>45468</v>
          </cell>
          <cell r="RF654">
            <v>45454</v>
          </cell>
          <cell r="RG654">
            <v>0</v>
          </cell>
          <cell r="RH654">
            <v>0</v>
          </cell>
          <cell r="RI654">
            <v>45454</v>
          </cell>
          <cell r="RJ654">
            <v>0</v>
          </cell>
          <cell r="RK654">
            <v>45468</v>
          </cell>
          <cell r="RL654" t="str">
            <v>4062206</v>
          </cell>
          <cell r="RM654">
            <v>45454</v>
          </cell>
          <cell r="RN654" t="str">
            <v>4062203</v>
          </cell>
          <cell r="RO654">
            <v>45454</v>
          </cell>
          <cell r="RP654" t="str">
            <v>4062201</v>
          </cell>
          <cell r="RQ654">
            <v>45468</v>
          </cell>
          <cell r="RR654" t="str">
            <v>4062211</v>
          </cell>
          <cell r="RS654">
            <v>45503</v>
          </cell>
          <cell r="RT654">
            <v>4062200</v>
          </cell>
          <cell r="RU654">
            <v>0</v>
          </cell>
          <cell r="RV654">
            <v>0</v>
          </cell>
        </row>
        <row r="655">
          <cell r="A655">
            <v>646</v>
          </cell>
          <cell r="B655">
            <v>45597</v>
          </cell>
          <cell r="C655" t="str">
            <v>HRB1003 ATC</v>
          </cell>
          <cell r="D655" t="str">
            <v>RC130124</v>
          </cell>
          <cell r="F655" t="str">
            <v>EU</v>
          </cell>
          <cell r="G655" t="str">
            <v>AESA</v>
          </cell>
          <cell r="H655" t="str">
            <v>ATC盤</v>
          </cell>
          <cell r="I655" t="str">
            <v>須走</v>
          </cell>
          <cell r="J655" t="str">
            <v>土岐</v>
          </cell>
          <cell r="S655" t="str">
            <v>7/25入庫</v>
          </cell>
          <cell r="T655">
            <v>45498</v>
          </cell>
          <cell r="W655">
            <v>45499</v>
          </cell>
          <cell r="X655">
            <v>1</v>
          </cell>
          <cell r="Y655">
            <v>45512</v>
          </cell>
          <cell r="AA655">
            <v>45512</v>
          </cell>
          <cell r="AB655">
            <v>45513</v>
          </cell>
          <cell r="AC655">
            <v>45323</v>
          </cell>
          <cell r="AD655">
            <v>4062084</v>
          </cell>
          <cell r="DB655" t="str">
            <v>　</v>
          </cell>
          <cell r="DC655" t="str">
            <v>　</v>
          </cell>
          <cell r="DL655" t="str">
            <v>　</v>
          </cell>
          <cell r="DM655" t="str">
            <v>　</v>
          </cell>
          <cell r="DZ655" t="str">
            <v>　</v>
          </cell>
          <cell r="EA655" t="str">
            <v>　</v>
          </cell>
          <cell r="EJ655" t="str">
            <v>　</v>
          </cell>
          <cell r="EK655" t="str">
            <v>　</v>
          </cell>
          <cell r="HM655">
            <v>45323</v>
          </cell>
          <cell r="HN655">
            <v>4062084</v>
          </cell>
          <cell r="HO655" t="str">
            <v>　</v>
          </cell>
          <cell r="HS655">
            <v>0</v>
          </cell>
          <cell r="HV655" t="e">
            <v>#REF!</v>
          </cell>
          <cell r="HZ655" t="e">
            <v>#REF!</v>
          </cell>
          <cell r="ID655" t="e">
            <v>#REF!</v>
          </cell>
          <cell r="RC655">
            <v>45512</v>
          </cell>
          <cell r="RD655">
            <v>0</v>
          </cell>
          <cell r="RE655">
            <v>0</v>
          </cell>
          <cell r="RF655">
            <v>0</v>
          </cell>
          <cell r="RG655">
            <v>0</v>
          </cell>
          <cell r="RH655">
            <v>0</v>
          </cell>
          <cell r="RI655">
            <v>0</v>
          </cell>
          <cell r="RJ655">
            <v>0</v>
          </cell>
          <cell r="RK655">
            <v>0</v>
          </cell>
          <cell r="RL655">
            <v>4062084</v>
          </cell>
          <cell r="RM655">
            <v>0</v>
          </cell>
          <cell r="RN655">
            <v>0</v>
          </cell>
          <cell r="RO655">
            <v>0</v>
          </cell>
          <cell r="RP655">
            <v>0</v>
          </cell>
          <cell r="RQ655">
            <v>0</v>
          </cell>
          <cell r="RR655">
            <v>0</v>
          </cell>
          <cell r="RS655">
            <v>0</v>
          </cell>
          <cell r="RT655">
            <v>0</v>
          </cell>
          <cell r="RU655">
            <v>0</v>
          </cell>
          <cell r="RV655">
            <v>0</v>
          </cell>
        </row>
        <row r="656">
          <cell r="A656">
            <v>647</v>
          </cell>
          <cell r="B656">
            <v>45597</v>
          </cell>
          <cell r="C656" t="str">
            <v>HRB1003 ATC AAI</v>
          </cell>
          <cell r="D656" t="str">
            <v>ARC10079</v>
          </cell>
          <cell r="F656" t="str">
            <v>EXP</v>
          </cell>
          <cell r="G656" t="str">
            <v>AAI</v>
          </cell>
          <cell r="H656" t="str">
            <v>ATC盤</v>
          </cell>
          <cell r="I656" t="str">
            <v>須走</v>
          </cell>
          <cell r="J656" t="str">
            <v>土岐</v>
          </cell>
          <cell r="S656" t="str">
            <v>7/25入庫</v>
          </cell>
          <cell r="T656">
            <v>45498</v>
          </cell>
          <cell r="W656">
            <v>45499</v>
          </cell>
          <cell r="X656">
            <v>1</v>
          </cell>
          <cell r="Y656">
            <v>45512</v>
          </cell>
          <cell r="AA656">
            <v>45512</v>
          </cell>
          <cell r="AB656">
            <v>45513</v>
          </cell>
          <cell r="AC656">
            <v>45391</v>
          </cell>
          <cell r="AD656">
            <v>4062178</v>
          </cell>
          <cell r="DB656" t="str">
            <v>　</v>
          </cell>
          <cell r="DC656" t="str">
            <v>　</v>
          </cell>
          <cell r="DL656" t="str">
            <v>　</v>
          </cell>
          <cell r="DM656" t="str">
            <v>　</v>
          </cell>
          <cell r="DZ656" t="str">
            <v>　</v>
          </cell>
          <cell r="EA656" t="str">
            <v>　</v>
          </cell>
          <cell r="EJ656" t="str">
            <v>　</v>
          </cell>
          <cell r="EK656" t="str">
            <v>　</v>
          </cell>
          <cell r="HM656">
            <v>45391</v>
          </cell>
          <cell r="HN656">
            <v>4062178</v>
          </cell>
          <cell r="HO656" t="str">
            <v>　</v>
          </cell>
          <cell r="HS656">
            <v>0</v>
          </cell>
          <cell r="HV656" t="e">
            <v>#REF!</v>
          </cell>
          <cell r="HZ656" t="e">
            <v>#REF!</v>
          </cell>
          <cell r="ID656" t="e">
            <v>#REF!</v>
          </cell>
          <cell r="RC656">
            <v>45512</v>
          </cell>
          <cell r="RD656">
            <v>0</v>
          </cell>
          <cell r="RE656">
            <v>0</v>
          </cell>
          <cell r="RF656">
            <v>0</v>
          </cell>
          <cell r="RG656">
            <v>0</v>
          </cell>
          <cell r="RH656">
            <v>0</v>
          </cell>
          <cell r="RI656">
            <v>0</v>
          </cell>
          <cell r="RJ656">
            <v>0</v>
          </cell>
          <cell r="RK656">
            <v>0</v>
          </cell>
          <cell r="RL656">
            <v>4062178</v>
          </cell>
          <cell r="RM656">
            <v>0</v>
          </cell>
          <cell r="RN656">
            <v>0</v>
          </cell>
          <cell r="RO656">
            <v>0</v>
          </cell>
          <cell r="RP656">
            <v>0</v>
          </cell>
          <cell r="RQ656">
            <v>0</v>
          </cell>
          <cell r="RR656">
            <v>0</v>
          </cell>
          <cell r="RS656">
            <v>0</v>
          </cell>
          <cell r="RT656">
            <v>0</v>
          </cell>
          <cell r="RU656">
            <v>0</v>
          </cell>
          <cell r="RV656">
            <v>0</v>
          </cell>
        </row>
        <row r="657">
          <cell r="A657">
            <v>648</v>
          </cell>
          <cell r="B657">
            <v>45597</v>
          </cell>
          <cell r="C657" t="str">
            <v>HRB1003 ATC AAI</v>
          </cell>
          <cell r="D657" t="str">
            <v>ARC10080</v>
          </cell>
          <cell r="F657" t="str">
            <v>EXP</v>
          </cell>
          <cell r="G657" t="str">
            <v>AAI</v>
          </cell>
          <cell r="H657" t="str">
            <v>ATC盤</v>
          </cell>
          <cell r="I657" t="str">
            <v>須走</v>
          </cell>
          <cell r="J657" t="str">
            <v>土岐</v>
          </cell>
          <cell r="S657" t="str">
            <v>7/25入庫</v>
          </cell>
          <cell r="T657">
            <v>45498</v>
          </cell>
          <cell r="W657">
            <v>45503</v>
          </cell>
          <cell r="X657">
            <v>1</v>
          </cell>
          <cell r="Y657">
            <v>45512</v>
          </cell>
          <cell r="AA657">
            <v>45512</v>
          </cell>
          <cell r="AB657">
            <v>45513</v>
          </cell>
          <cell r="AC657">
            <v>45391</v>
          </cell>
          <cell r="AD657">
            <v>4062178</v>
          </cell>
          <cell r="DB657" t="str">
            <v>　</v>
          </cell>
          <cell r="DC657" t="str">
            <v>　</v>
          </cell>
          <cell r="DL657" t="str">
            <v>　</v>
          </cell>
          <cell r="DM657" t="str">
            <v>　</v>
          </cell>
          <cell r="DZ657" t="str">
            <v>　</v>
          </cell>
          <cell r="EA657" t="str">
            <v>　</v>
          </cell>
          <cell r="EJ657" t="str">
            <v>　</v>
          </cell>
          <cell r="EK657" t="str">
            <v>　</v>
          </cell>
          <cell r="HM657">
            <v>45391</v>
          </cell>
          <cell r="HN657">
            <v>4062178</v>
          </cell>
          <cell r="HO657" t="str">
            <v>　</v>
          </cell>
          <cell r="HS657">
            <v>0</v>
          </cell>
          <cell r="HV657" t="e">
            <v>#REF!</v>
          </cell>
          <cell r="HZ657" t="e">
            <v>#REF!</v>
          </cell>
          <cell r="ID657" t="e">
            <v>#REF!</v>
          </cell>
          <cell r="RC657">
            <v>45512</v>
          </cell>
          <cell r="RD657">
            <v>0</v>
          </cell>
          <cell r="RE657">
            <v>0</v>
          </cell>
          <cell r="RF657">
            <v>0</v>
          </cell>
          <cell r="RG657">
            <v>0</v>
          </cell>
          <cell r="RH657">
            <v>0</v>
          </cell>
          <cell r="RI657">
            <v>0</v>
          </cell>
          <cell r="RJ657">
            <v>0</v>
          </cell>
          <cell r="RK657">
            <v>0</v>
          </cell>
          <cell r="RL657">
            <v>4062178</v>
          </cell>
          <cell r="RM657">
            <v>0</v>
          </cell>
          <cell r="RN657">
            <v>0</v>
          </cell>
          <cell r="RO657">
            <v>0</v>
          </cell>
          <cell r="RP657">
            <v>0</v>
          </cell>
          <cell r="RQ657">
            <v>0</v>
          </cell>
          <cell r="RR657">
            <v>0</v>
          </cell>
          <cell r="RS657">
            <v>0</v>
          </cell>
          <cell r="RT657">
            <v>0</v>
          </cell>
          <cell r="RU657">
            <v>0</v>
          </cell>
          <cell r="RV657">
            <v>0</v>
          </cell>
        </row>
        <row r="658">
          <cell r="A658">
            <v>649</v>
          </cell>
          <cell r="B658">
            <v>45536</v>
          </cell>
          <cell r="C658" t="str">
            <v>HRB1003 AAI AC</v>
          </cell>
          <cell r="D658" t="str">
            <v>ARB10399</v>
          </cell>
          <cell r="F658" t="str">
            <v>米国</v>
          </cell>
          <cell r="G658" t="str">
            <v>AAI</v>
          </cell>
          <cell r="H658" t="str">
            <v>制御盤</v>
          </cell>
          <cell r="I658" t="str">
            <v>南陵</v>
          </cell>
          <cell r="J658" t="str">
            <v>KD</v>
          </cell>
          <cell r="K658">
            <v>45500</v>
          </cell>
          <cell r="L658">
            <v>1</v>
          </cell>
          <cell r="M658">
            <v>1</v>
          </cell>
          <cell r="N658">
            <v>45503</v>
          </cell>
          <cell r="O658">
            <v>1</v>
          </cell>
          <cell r="P658">
            <v>45505</v>
          </cell>
          <cell r="Q658">
            <v>1</v>
          </cell>
          <cell r="R658">
            <v>45506</v>
          </cell>
          <cell r="S658">
            <v>1</v>
          </cell>
          <cell r="T658">
            <v>45507</v>
          </cell>
          <cell r="U658">
            <v>45507</v>
          </cell>
          <cell r="V658">
            <v>45510</v>
          </cell>
          <cell r="W658">
            <v>45509</v>
          </cell>
          <cell r="X658">
            <v>1</v>
          </cell>
          <cell r="Y658">
            <v>45526</v>
          </cell>
          <cell r="AA658">
            <v>45512</v>
          </cell>
          <cell r="AB658">
            <v>45513</v>
          </cell>
          <cell r="AC658" t="str">
            <v>45468</v>
          </cell>
          <cell r="AD658" t="str">
            <v>4062206</v>
          </cell>
          <cell r="AE658" t="str">
            <v>4062243</v>
          </cell>
          <cell r="AF658" t="str">
            <v>4062201</v>
          </cell>
          <cell r="AG658" t="str">
            <v>4062211</v>
          </cell>
          <cell r="CP658">
            <v>45468</v>
          </cell>
          <cell r="CQ658">
            <v>4062206</v>
          </cell>
          <cell r="CX658">
            <v>45510</v>
          </cell>
          <cell r="CY658">
            <v>4062243</v>
          </cell>
          <cell r="DP658">
            <v>45454</v>
          </cell>
          <cell r="DQ658">
            <v>4062201</v>
          </cell>
          <cell r="EB658">
            <v>45468</v>
          </cell>
          <cell r="EC658">
            <v>4062211</v>
          </cell>
          <cell r="EF658">
            <v>45510</v>
          </cell>
          <cell r="EG658">
            <v>4062268</v>
          </cell>
          <cell r="EM658">
            <v>45490</v>
          </cell>
          <cell r="EN658">
            <v>45440</v>
          </cell>
          <cell r="EO658">
            <v>4062222</v>
          </cell>
          <cell r="EX658">
            <v>45475</v>
          </cell>
          <cell r="EY658">
            <v>4062232</v>
          </cell>
          <cell r="HO658">
            <v>45492</v>
          </cell>
          <cell r="HP658">
            <v>4062305</v>
          </cell>
          <cell r="HS658">
            <v>45500</v>
          </cell>
          <cell r="HV658" t="e">
            <v>#REF!</v>
          </cell>
          <cell r="HZ658" t="e">
            <v>#REF!</v>
          </cell>
          <cell r="ID658" t="e">
            <v>#REF!</v>
          </cell>
          <cell r="RC658">
            <v>45512</v>
          </cell>
          <cell r="RD658">
            <v>0</v>
          </cell>
          <cell r="RE658">
            <v>45468</v>
          </cell>
          <cell r="RF658">
            <v>45510</v>
          </cell>
          <cell r="RG658">
            <v>0</v>
          </cell>
          <cell r="RH658">
            <v>0</v>
          </cell>
          <cell r="RI658">
            <v>45454</v>
          </cell>
          <cell r="RJ658">
            <v>0</v>
          </cell>
          <cell r="RK658">
            <v>45468</v>
          </cell>
          <cell r="RL658" t="str">
            <v>4062206</v>
          </cell>
          <cell r="RM658">
            <v>45510</v>
          </cell>
          <cell r="RN658" t="str">
            <v>4062243</v>
          </cell>
          <cell r="RO658">
            <v>45454</v>
          </cell>
          <cell r="RP658" t="str">
            <v>4062201</v>
          </cell>
          <cell r="RQ658">
            <v>45468</v>
          </cell>
          <cell r="RR658" t="str">
            <v>4062211</v>
          </cell>
          <cell r="RS658">
            <v>45510</v>
          </cell>
          <cell r="RT658">
            <v>4062268</v>
          </cell>
          <cell r="RU658">
            <v>0</v>
          </cell>
          <cell r="RV658">
            <v>0</v>
          </cell>
        </row>
        <row r="659">
          <cell r="A659">
            <v>650</v>
          </cell>
          <cell r="B659">
            <v>45536</v>
          </cell>
          <cell r="C659" t="str">
            <v>HRB1003 AAI AC</v>
          </cell>
          <cell r="D659" t="str">
            <v>ARB10400</v>
          </cell>
          <cell r="F659" t="str">
            <v>米国</v>
          </cell>
          <cell r="G659" t="str">
            <v>AAI</v>
          </cell>
          <cell r="H659" t="str">
            <v>制御盤</v>
          </cell>
          <cell r="I659" t="str">
            <v>南陵</v>
          </cell>
          <cell r="J659" t="str">
            <v>KD</v>
          </cell>
          <cell r="K659">
            <v>45503</v>
          </cell>
          <cell r="L659">
            <v>1</v>
          </cell>
          <cell r="M659">
            <v>1</v>
          </cell>
          <cell r="N659">
            <v>45503</v>
          </cell>
          <cell r="O659">
            <v>1</v>
          </cell>
          <cell r="P659">
            <v>45506</v>
          </cell>
          <cell r="Q659">
            <v>1</v>
          </cell>
          <cell r="R659">
            <v>45507</v>
          </cell>
          <cell r="S659">
            <v>1</v>
          </cell>
          <cell r="T659">
            <v>45509</v>
          </cell>
          <cell r="U659">
            <v>45507</v>
          </cell>
          <cell r="V659">
            <v>45511</v>
          </cell>
          <cell r="W659">
            <v>45510</v>
          </cell>
          <cell r="X659">
            <v>1</v>
          </cell>
          <cell r="Y659">
            <v>45526</v>
          </cell>
          <cell r="AA659">
            <v>45512</v>
          </cell>
          <cell r="AB659">
            <v>45513</v>
          </cell>
          <cell r="AC659" t="str">
            <v>45510</v>
          </cell>
          <cell r="AD659" t="str">
            <v>4062240</v>
          </cell>
          <cell r="AE659" t="str">
            <v>4062243</v>
          </cell>
          <cell r="AF659" t="str">
            <v>4062201</v>
          </cell>
          <cell r="AG659" t="str">
            <v>4062211</v>
          </cell>
          <cell r="CP659">
            <v>45510</v>
          </cell>
          <cell r="CQ659">
            <v>4062240</v>
          </cell>
          <cell r="CX659">
            <v>45510</v>
          </cell>
          <cell r="CY659">
            <v>4062243</v>
          </cell>
          <cell r="DP659">
            <v>45454</v>
          </cell>
          <cell r="DQ659">
            <v>4062201</v>
          </cell>
          <cell r="EB659">
            <v>45468</v>
          </cell>
          <cell r="EC659">
            <v>4062211</v>
          </cell>
          <cell r="EF659">
            <v>45510</v>
          </cell>
          <cell r="EG659">
            <v>4062268</v>
          </cell>
          <cell r="EM659">
            <v>45490</v>
          </cell>
          <cell r="EN659">
            <v>45510</v>
          </cell>
          <cell r="EO659">
            <v>4062256</v>
          </cell>
          <cell r="EX659">
            <v>45475</v>
          </cell>
          <cell r="EY659">
            <v>4062232</v>
          </cell>
          <cell r="HO659">
            <v>45492</v>
          </cell>
          <cell r="HP659">
            <v>4062305</v>
          </cell>
          <cell r="HS659">
            <v>45503</v>
          </cell>
          <cell r="HV659" t="e">
            <v>#REF!</v>
          </cell>
          <cell r="HZ659" t="e">
            <v>#REF!</v>
          </cell>
          <cell r="ID659" t="e">
            <v>#REF!</v>
          </cell>
          <cell r="RC659">
            <v>45512</v>
          </cell>
          <cell r="RD659">
            <v>0</v>
          </cell>
          <cell r="RE659">
            <v>45510</v>
          </cell>
          <cell r="RF659">
            <v>45510</v>
          </cell>
          <cell r="RG659">
            <v>0</v>
          </cell>
          <cell r="RH659">
            <v>0</v>
          </cell>
          <cell r="RI659">
            <v>45454</v>
          </cell>
          <cell r="RJ659">
            <v>0</v>
          </cell>
          <cell r="RK659">
            <v>45510</v>
          </cell>
          <cell r="RL659" t="str">
            <v>4062240</v>
          </cell>
          <cell r="RM659">
            <v>45510</v>
          </cell>
          <cell r="RN659" t="str">
            <v>4062243</v>
          </cell>
          <cell r="RO659">
            <v>45454</v>
          </cell>
          <cell r="RP659" t="str">
            <v>4062201</v>
          </cell>
          <cell r="RQ659">
            <v>45468</v>
          </cell>
          <cell r="RR659" t="str">
            <v>4062211</v>
          </cell>
          <cell r="RS659">
            <v>45510</v>
          </cell>
          <cell r="RT659">
            <v>4062268</v>
          </cell>
          <cell r="RU659">
            <v>0</v>
          </cell>
          <cell r="RV659">
            <v>0</v>
          </cell>
        </row>
        <row r="660">
          <cell r="A660">
            <v>651</v>
          </cell>
          <cell r="B660">
            <v>45538</v>
          </cell>
          <cell r="C660" t="str">
            <v>HRB1003.EXP</v>
          </cell>
          <cell r="D660" t="str">
            <v>10035290</v>
          </cell>
          <cell r="F660" t="str">
            <v>インド</v>
          </cell>
          <cell r="G660" t="str">
            <v>Ａｍａｄａ　（Ｉｎｄｉａ）　Ｐｖｔ．　Ｌ</v>
          </cell>
          <cell r="H660" t="str">
            <v>制御盤</v>
          </cell>
          <cell r="I660" t="str">
            <v>南陵</v>
          </cell>
          <cell r="J660" t="str">
            <v>土岐</v>
          </cell>
          <cell r="K660">
            <v>45503</v>
          </cell>
          <cell r="L660">
            <v>1</v>
          </cell>
          <cell r="M660">
            <v>1</v>
          </cell>
          <cell r="N660">
            <v>45504</v>
          </cell>
          <cell r="O660">
            <v>1</v>
          </cell>
          <cell r="P660">
            <v>45506</v>
          </cell>
          <cell r="Q660">
            <v>1</v>
          </cell>
          <cell r="R660">
            <v>45507</v>
          </cell>
          <cell r="S660">
            <v>1</v>
          </cell>
          <cell r="T660">
            <v>45509</v>
          </cell>
          <cell r="U660">
            <v>45507</v>
          </cell>
          <cell r="V660">
            <v>45511</v>
          </cell>
          <cell r="W660">
            <v>45510</v>
          </cell>
          <cell r="X660">
            <v>1</v>
          </cell>
          <cell r="Y660">
            <v>45527</v>
          </cell>
          <cell r="AA660">
            <v>45512</v>
          </cell>
          <cell r="AB660">
            <v>45513</v>
          </cell>
          <cell r="AC660" t="str">
            <v>45510</v>
          </cell>
          <cell r="AD660" t="str">
            <v>4062240</v>
          </cell>
          <cell r="AE660" t="str">
            <v>4062243</v>
          </cell>
          <cell r="AF660" t="str">
            <v>4062201</v>
          </cell>
          <cell r="AG660" t="str">
            <v>4062211</v>
          </cell>
          <cell r="CP660">
            <v>45510</v>
          </cell>
          <cell r="CQ660">
            <v>4062240</v>
          </cell>
          <cell r="CX660">
            <v>45510</v>
          </cell>
          <cell r="CY660">
            <v>4062243</v>
          </cell>
          <cell r="DP660">
            <v>45454</v>
          </cell>
          <cell r="DQ660">
            <v>4062201</v>
          </cell>
          <cell r="EB660">
            <v>45468</v>
          </cell>
          <cell r="EC660">
            <v>4062211</v>
          </cell>
          <cell r="EF660">
            <v>45510</v>
          </cell>
          <cell r="EG660">
            <v>4062268</v>
          </cell>
          <cell r="EM660">
            <v>45490</v>
          </cell>
          <cell r="EZ660">
            <v>45454</v>
          </cell>
          <cell r="FA660">
            <v>4062228</v>
          </cell>
          <cell r="HO660" t="str">
            <v>　</v>
          </cell>
          <cell r="HS660">
            <v>45503</v>
          </cell>
          <cell r="RC660">
            <v>45512</v>
          </cell>
          <cell r="RD660">
            <v>0</v>
          </cell>
          <cell r="RE660">
            <v>45510</v>
          </cell>
          <cell r="RF660">
            <v>45510</v>
          </cell>
          <cell r="RG660">
            <v>0</v>
          </cell>
          <cell r="RH660">
            <v>0</v>
          </cell>
          <cell r="RI660">
            <v>45454</v>
          </cell>
          <cell r="RJ660">
            <v>0</v>
          </cell>
          <cell r="RK660">
            <v>45510</v>
          </cell>
          <cell r="RL660" t="str">
            <v>4062240</v>
          </cell>
          <cell r="RM660">
            <v>45510</v>
          </cell>
          <cell r="RN660" t="str">
            <v>4062243</v>
          </cell>
          <cell r="RO660">
            <v>45454</v>
          </cell>
          <cell r="RP660" t="str">
            <v>4062201</v>
          </cell>
          <cell r="RQ660">
            <v>45468</v>
          </cell>
          <cell r="RR660" t="str">
            <v>4062211</v>
          </cell>
          <cell r="RS660">
            <v>45510</v>
          </cell>
          <cell r="RT660">
            <v>4062268</v>
          </cell>
          <cell r="RU660">
            <v>0</v>
          </cell>
          <cell r="RV660">
            <v>0</v>
          </cell>
        </row>
        <row r="661">
          <cell r="A661">
            <v>652</v>
          </cell>
          <cell r="B661">
            <v>45538</v>
          </cell>
          <cell r="C661" t="str">
            <v>HRB1003.EXP</v>
          </cell>
          <cell r="D661" t="str">
            <v>10035291</v>
          </cell>
          <cell r="F661" t="str">
            <v>インド</v>
          </cell>
          <cell r="G661" t="str">
            <v>Ａｍａｄａ　（Ｉｎｄｉａ）　Ｐｖｔ．　Ｌ</v>
          </cell>
          <cell r="H661" t="str">
            <v>制御盤</v>
          </cell>
          <cell r="I661" t="str">
            <v>南陵</v>
          </cell>
          <cell r="J661" t="str">
            <v>土岐</v>
          </cell>
          <cell r="K661">
            <v>45503</v>
          </cell>
          <cell r="L661">
            <v>1</v>
          </cell>
          <cell r="M661">
            <v>1</v>
          </cell>
          <cell r="N661">
            <v>45504</v>
          </cell>
          <cell r="O661">
            <v>1</v>
          </cell>
          <cell r="P661">
            <v>45506</v>
          </cell>
          <cell r="Q661">
            <v>1</v>
          </cell>
          <cell r="R661">
            <v>45507</v>
          </cell>
          <cell r="S661">
            <v>1</v>
          </cell>
          <cell r="T661">
            <v>45509</v>
          </cell>
          <cell r="U661">
            <v>45509</v>
          </cell>
          <cell r="V661">
            <v>45511</v>
          </cell>
          <cell r="W661">
            <v>45510</v>
          </cell>
          <cell r="X661">
            <v>1</v>
          </cell>
          <cell r="Y661">
            <v>45527</v>
          </cell>
          <cell r="AA661">
            <v>45512</v>
          </cell>
          <cell r="AB661">
            <v>45513</v>
          </cell>
          <cell r="AC661" t="str">
            <v>45510</v>
          </cell>
          <cell r="AD661" t="str">
            <v>4062240</v>
          </cell>
          <cell r="AE661" t="str">
            <v>4062243</v>
          </cell>
          <cell r="AF661" t="str">
            <v>4062201</v>
          </cell>
          <cell r="AG661" t="str">
            <v>4062211</v>
          </cell>
          <cell r="CP661">
            <v>45510</v>
          </cell>
          <cell r="CQ661">
            <v>4062240</v>
          </cell>
          <cell r="CX661">
            <v>45510</v>
          </cell>
          <cell r="CY661">
            <v>4062243</v>
          </cell>
          <cell r="DP661">
            <v>45454</v>
          </cell>
          <cell r="DQ661">
            <v>4062201</v>
          </cell>
          <cell r="EB661">
            <v>45468</v>
          </cell>
          <cell r="EC661">
            <v>4062211</v>
          </cell>
          <cell r="EF661">
            <v>45510</v>
          </cell>
          <cell r="EG661">
            <v>4062268</v>
          </cell>
          <cell r="EM661">
            <v>45490</v>
          </cell>
          <cell r="EZ661">
            <v>45454</v>
          </cell>
          <cell r="FA661">
            <v>4062228</v>
          </cell>
          <cell r="HO661" t="str">
            <v>　</v>
          </cell>
          <cell r="HS661">
            <v>45503</v>
          </cell>
          <cell r="RC661">
            <v>45512</v>
          </cell>
          <cell r="RD661">
            <v>0</v>
          </cell>
          <cell r="RE661">
            <v>45510</v>
          </cell>
          <cell r="RF661">
            <v>45510</v>
          </cell>
          <cell r="RG661">
            <v>0</v>
          </cell>
          <cell r="RH661">
            <v>0</v>
          </cell>
          <cell r="RI661">
            <v>45454</v>
          </cell>
          <cell r="RJ661">
            <v>0</v>
          </cell>
          <cell r="RK661">
            <v>45510</v>
          </cell>
          <cell r="RL661" t="str">
            <v>4062240</v>
          </cell>
          <cell r="RM661">
            <v>45510</v>
          </cell>
          <cell r="RN661" t="str">
            <v>4062243</v>
          </cell>
          <cell r="RO661">
            <v>45454</v>
          </cell>
          <cell r="RP661" t="str">
            <v>4062201</v>
          </cell>
          <cell r="RQ661">
            <v>45468</v>
          </cell>
          <cell r="RR661" t="str">
            <v>4062211</v>
          </cell>
          <cell r="RS661">
            <v>45510</v>
          </cell>
          <cell r="RT661">
            <v>4062268</v>
          </cell>
          <cell r="RU661">
            <v>0</v>
          </cell>
          <cell r="RV661">
            <v>0</v>
          </cell>
        </row>
        <row r="662">
          <cell r="A662">
            <v>653</v>
          </cell>
          <cell r="B662">
            <v>45538</v>
          </cell>
          <cell r="C662" t="str">
            <v>HRB1303.EXP</v>
          </cell>
          <cell r="D662">
            <v>13035547</v>
          </cell>
          <cell r="F662" t="str">
            <v>インド</v>
          </cell>
          <cell r="G662" t="str">
            <v>Ａｍａｄａ　（Ｉｎｄｉａ）　Ｐｖｔ．　Ｌ</v>
          </cell>
          <cell r="H662" t="str">
            <v>制御盤</v>
          </cell>
          <cell r="I662" t="str">
            <v>南陵</v>
          </cell>
          <cell r="J662" t="str">
            <v>土岐</v>
          </cell>
          <cell r="K662">
            <v>45504</v>
          </cell>
          <cell r="L662">
            <v>1</v>
          </cell>
          <cell r="M662">
            <v>1</v>
          </cell>
          <cell r="N662">
            <v>45505</v>
          </cell>
          <cell r="O662">
            <v>1</v>
          </cell>
          <cell r="P662">
            <v>45507</v>
          </cell>
          <cell r="Q662">
            <v>1</v>
          </cell>
          <cell r="R662">
            <v>45509</v>
          </cell>
          <cell r="S662">
            <v>1</v>
          </cell>
          <cell r="T662">
            <v>45510</v>
          </cell>
          <cell r="U662">
            <v>45509</v>
          </cell>
          <cell r="V662">
            <v>45512</v>
          </cell>
          <cell r="W662">
            <v>45510</v>
          </cell>
          <cell r="X662">
            <v>1</v>
          </cell>
          <cell r="Y662">
            <v>45528</v>
          </cell>
          <cell r="AA662">
            <v>45524</v>
          </cell>
          <cell r="AB662">
            <v>45525</v>
          </cell>
          <cell r="AC662" t="str">
            <v>45510</v>
          </cell>
          <cell r="AD662" t="str">
            <v>4062240</v>
          </cell>
          <cell r="AE662" t="str">
            <v>4062243</v>
          </cell>
          <cell r="AF662" t="str">
            <v>4062201</v>
          </cell>
          <cell r="AG662" t="str">
            <v>4062211</v>
          </cell>
          <cell r="CP662">
            <v>45510</v>
          </cell>
          <cell r="CQ662">
            <v>4062240</v>
          </cell>
          <cell r="CX662">
            <v>45510</v>
          </cell>
          <cell r="CY662">
            <v>4062243</v>
          </cell>
          <cell r="DP662">
            <v>45454</v>
          </cell>
          <cell r="DQ662">
            <v>4062201</v>
          </cell>
          <cell r="EB662">
            <v>45468</v>
          </cell>
          <cell r="EC662">
            <v>4062211</v>
          </cell>
          <cell r="EF662">
            <v>45510</v>
          </cell>
          <cell r="EG662">
            <v>4062268</v>
          </cell>
          <cell r="EM662">
            <v>45490</v>
          </cell>
          <cell r="EZ662">
            <v>45475</v>
          </cell>
          <cell r="FA662">
            <v>4062230</v>
          </cell>
          <cell r="HO662" t="str">
            <v>　</v>
          </cell>
          <cell r="HS662">
            <v>45504</v>
          </cell>
          <cell r="RC662">
            <v>45524</v>
          </cell>
          <cell r="RD662">
            <v>0</v>
          </cell>
          <cell r="RE662">
            <v>45510</v>
          </cell>
          <cell r="RF662">
            <v>45510</v>
          </cell>
          <cell r="RG662">
            <v>0</v>
          </cell>
          <cell r="RH662">
            <v>0</v>
          </cell>
          <cell r="RI662">
            <v>45454</v>
          </cell>
          <cell r="RJ662">
            <v>0</v>
          </cell>
          <cell r="RK662">
            <v>45510</v>
          </cell>
          <cell r="RL662" t="str">
            <v>4062240</v>
          </cell>
          <cell r="RM662">
            <v>45510</v>
          </cell>
          <cell r="RN662" t="str">
            <v>4062243</v>
          </cell>
          <cell r="RO662">
            <v>45454</v>
          </cell>
          <cell r="RP662" t="str">
            <v>4062201</v>
          </cell>
          <cell r="RQ662">
            <v>45468</v>
          </cell>
          <cell r="RR662" t="str">
            <v>4062211</v>
          </cell>
          <cell r="RS662">
            <v>45510</v>
          </cell>
          <cell r="RT662">
            <v>4062268</v>
          </cell>
          <cell r="RU662">
            <v>0</v>
          </cell>
          <cell r="RV662">
            <v>0</v>
          </cell>
        </row>
        <row r="663">
          <cell r="A663">
            <v>654</v>
          </cell>
          <cell r="B663">
            <v>45538</v>
          </cell>
          <cell r="C663" t="str">
            <v>HRB1303.EXP</v>
          </cell>
          <cell r="D663">
            <v>13035549</v>
          </cell>
          <cell r="F663" t="str">
            <v>不明</v>
          </cell>
          <cell r="G663" t="str">
            <v>Ａｍａｄａ　Ａｓｉａ　Ｐａｃｉｆｉｃ　Ｃ</v>
          </cell>
          <cell r="H663" t="str">
            <v>制御盤</v>
          </cell>
          <cell r="I663" t="str">
            <v>南陵</v>
          </cell>
          <cell r="J663" t="str">
            <v>土岐</v>
          </cell>
          <cell r="K663">
            <v>45504</v>
          </cell>
          <cell r="L663">
            <v>1</v>
          </cell>
          <cell r="M663">
            <v>1</v>
          </cell>
          <cell r="N663">
            <v>45505</v>
          </cell>
          <cell r="O663">
            <v>1</v>
          </cell>
          <cell r="P663">
            <v>45507</v>
          </cell>
          <cell r="Q663">
            <v>1</v>
          </cell>
          <cell r="R663">
            <v>45509</v>
          </cell>
          <cell r="S663">
            <v>1</v>
          </cell>
          <cell r="T663">
            <v>45510</v>
          </cell>
          <cell r="U663">
            <v>45511</v>
          </cell>
          <cell r="V663">
            <v>45512</v>
          </cell>
          <cell r="W663">
            <v>45511</v>
          </cell>
          <cell r="X663">
            <v>1</v>
          </cell>
          <cell r="Y663">
            <v>45528</v>
          </cell>
          <cell r="AA663">
            <v>45524</v>
          </cell>
          <cell r="AB663">
            <v>45525</v>
          </cell>
          <cell r="AC663" t="str">
            <v>45510</v>
          </cell>
          <cell r="AD663" t="str">
            <v>4062240</v>
          </cell>
          <cell r="AE663" t="str">
            <v>4062243</v>
          </cell>
          <cell r="AF663" t="str">
            <v>4062201</v>
          </cell>
          <cell r="AG663" t="str">
            <v>4062211</v>
          </cell>
          <cell r="CP663">
            <v>45510</v>
          </cell>
          <cell r="CQ663">
            <v>4062240</v>
          </cell>
          <cell r="CX663">
            <v>45510</v>
          </cell>
          <cell r="CY663">
            <v>4062243</v>
          </cell>
          <cell r="DP663">
            <v>45454</v>
          </cell>
          <cell r="DQ663">
            <v>4062201</v>
          </cell>
          <cell r="EB663">
            <v>45468</v>
          </cell>
          <cell r="EC663">
            <v>4062211</v>
          </cell>
          <cell r="EF663">
            <v>45510</v>
          </cell>
          <cell r="EG663">
            <v>4062268</v>
          </cell>
          <cell r="EM663">
            <v>45490</v>
          </cell>
          <cell r="EZ663">
            <v>45475</v>
          </cell>
          <cell r="FA663">
            <v>4062230</v>
          </cell>
          <cell r="HO663" t="str">
            <v>　</v>
          </cell>
          <cell r="HS663">
            <v>45504</v>
          </cell>
          <cell r="RC663">
            <v>45524</v>
          </cell>
          <cell r="RD663">
            <v>0</v>
          </cell>
          <cell r="RE663">
            <v>45510</v>
          </cell>
          <cell r="RF663">
            <v>45510</v>
          </cell>
          <cell r="RG663">
            <v>0</v>
          </cell>
          <cell r="RH663">
            <v>0</v>
          </cell>
          <cell r="RI663">
            <v>45454</v>
          </cell>
          <cell r="RJ663">
            <v>0</v>
          </cell>
          <cell r="RK663">
            <v>45510</v>
          </cell>
          <cell r="RL663" t="str">
            <v>4062240</v>
          </cell>
          <cell r="RM663">
            <v>45510</v>
          </cell>
          <cell r="RN663" t="str">
            <v>4062243</v>
          </cell>
          <cell r="RO663">
            <v>45454</v>
          </cell>
          <cell r="RP663" t="str">
            <v>4062201</v>
          </cell>
          <cell r="RQ663">
            <v>45468</v>
          </cell>
          <cell r="RR663" t="str">
            <v>4062211</v>
          </cell>
          <cell r="RS663">
            <v>45510</v>
          </cell>
          <cell r="RT663">
            <v>4062268</v>
          </cell>
          <cell r="RU663">
            <v>0</v>
          </cell>
          <cell r="RV663">
            <v>0</v>
          </cell>
        </row>
        <row r="664">
          <cell r="A664">
            <v>655</v>
          </cell>
          <cell r="B664">
            <v>45536</v>
          </cell>
          <cell r="C664" t="str">
            <v>HRB1303 AAI AC+L</v>
          </cell>
          <cell r="D664" t="str">
            <v>ARB30225</v>
          </cell>
          <cell r="F664" t="str">
            <v>米国</v>
          </cell>
          <cell r="G664" t="str">
            <v>AAI</v>
          </cell>
          <cell r="H664" t="str">
            <v>制御盤</v>
          </cell>
          <cell r="I664" t="str">
            <v>南陵</v>
          </cell>
          <cell r="J664" t="str">
            <v>KD</v>
          </cell>
          <cell r="K664">
            <v>45505</v>
          </cell>
          <cell r="L664">
            <v>1</v>
          </cell>
          <cell r="M664">
            <v>1</v>
          </cell>
          <cell r="N664">
            <v>45506</v>
          </cell>
          <cell r="O664">
            <v>1</v>
          </cell>
          <cell r="P664">
            <v>45509</v>
          </cell>
          <cell r="Q664">
            <v>1</v>
          </cell>
          <cell r="R664">
            <v>45509</v>
          </cell>
          <cell r="S664">
            <v>1</v>
          </cell>
          <cell r="T664">
            <v>45510</v>
          </cell>
          <cell r="U664">
            <v>45511</v>
          </cell>
          <cell r="V664">
            <v>45512</v>
          </cell>
          <cell r="W664">
            <v>45511</v>
          </cell>
          <cell r="X664">
            <v>1</v>
          </cell>
          <cell r="Y664">
            <v>45528</v>
          </cell>
          <cell r="AA664">
            <v>45524</v>
          </cell>
          <cell r="AB664">
            <v>45525</v>
          </cell>
          <cell r="AC664" t="str">
            <v>45468</v>
          </cell>
          <cell r="AD664" t="str">
            <v>4062208</v>
          </cell>
          <cell r="AE664" t="str">
            <v>4062243</v>
          </cell>
          <cell r="AF664" t="str">
            <v>4062183</v>
          </cell>
          <cell r="AG664" t="str">
            <v>4062211</v>
          </cell>
          <cell r="CR664">
            <v>45468</v>
          </cell>
          <cell r="CS664">
            <v>4062208</v>
          </cell>
          <cell r="CX664">
            <v>45510</v>
          </cell>
          <cell r="CY664">
            <v>4062243</v>
          </cell>
          <cell r="DR664">
            <v>45419</v>
          </cell>
          <cell r="DS664">
            <v>4062183</v>
          </cell>
          <cell r="EB664">
            <v>45468</v>
          </cell>
          <cell r="EC664">
            <v>4062211</v>
          </cell>
          <cell r="EF664">
            <v>45510</v>
          </cell>
          <cell r="EG664">
            <v>4062268</v>
          </cell>
          <cell r="EM664">
            <v>45490</v>
          </cell>
          <cell r="EN664">
            <v>45510</v>
          </cell>
          <cell r="EO664">
            <v>4062256</v>
          </cell>
          <cell r="ER664">
            <v>45496</v>
          </cell>
          <cell r="ES664">
            <v>4062235</v>
          </cell>
          <cell r="EX664">
            <v>45475</v>
          </cell>
          <cell r="EY664">
            <v>4062232</v>
          </cell>
          <cell r="HO664">
            <v>45492</v>
          </cell>
          <cell r="HP664">
            <v>4062305</v>
          </cell>
          <cell r="HS664">
            <v>45505</v>
          </cell>
          <cell r="HV664" t="e">
            <v>#REF!</v>
          </cell>
          <cell r="HZ664" t="e">
            <v>#REF!</v>
          </cell>
          <cell r="ID664" t="e">
            <v>#REF!</v>
          </cell>
          <cell r="RC664">
            <v>45524</v>
          </cell>
          <cell r="RD664">
            <v>0</v>
          </cell>
          <cell r="RE664">
            <v>45468</v>
          </cell>
          <cell r="RF664">
            <v>45510</v>
          </cell>
          <cell r="RG664">
            <v>0</v>
          </cell>
          <cell r="RH664">
            <v>0</v>
          </cell>
          <cell r="RI664">
            <v>45419</v>
          </cell>
          <cell r="RJ664">
            <v>0</v>
          </cell>
          <cell r="RK664">
            <v>45468</v>
          </cell>
          <cell r="RL664" t="str">
            <v>4062208</v>
          </cell>
          <cell r="RM664">
            <v>45510</v>
          </cell>
          <cell r="RN664" t="str">
            <v>4062243</v>
          </cell>
          <cell r="RO664">
            <v>45419</v>
          </cell>
          <cell r="RP664" t="str">
            <v>4062183</v>
          </cell>
          <cell r="RQ664">
            <v>45468</v>
          </cell>
          <cell r="RR664" t="str">
            <v>4062211</v>
          </cell>
          <cell r="RS664">
            <v>45510</v>
          </cell>
          <cell r="RT664">
            <v>4062268</v>
          </cell>
          <cell r="RU664">
            <v>0</v>
          </cell>
          <cell r="RV664">
            <v>0</v>
          </cell>
        </row>
        <row r="665">
          <cell r="A665">
            <v>656</v>
          </cell>
          <cell r="B665">
            <v>45536</v>
          </cell>
          <cell r="C665" t="str">
            <v>HRB1303 AAI AC+L</v>
          </cell>
          <cell r="D665" t="str">
            <v>ARB30251</v>
          </cell>
          <cell r="F665" t="str">
            <v>米国</v>
          </cell>
          <cell r="G665" t="str">
            <v>AAI</v>
          </cell>
          <cell r="H665" t="str">
            <v>制御盤</v>
          </cell>
          <cell r="I665" t="str">
            <v>南陵</v>
          </cell>
          <cell r="J665" t="str">
            <v>KD</v>
          </cell>
          <cell r="K665">
            <v>45505</v>
          </cell>
          <cell r="L665">
            <v>1</v>
          </cell>
          <cell r="M665">
            <v>1</v>
          </cell>
          <cell r="N665">
            <v>45506</v>
          </cell>
          <cell r="O665">
            <v>1</v>
          </cell>
          <cell r="P665">
            <v>45509</v>
          </cell>
          <cell r="Q665">
            <v>1</v>
          </cell>
          <cell r="R665">
            <v>45510</v>
          </cell>
          <cell r="S665">
            <v>1</v>
          </cell>
          <cell r="T665">
            <v>45511</v>
          </cell>
          <cell r="U665">
            <v>45511</v>
          </cell>
          <cell r="V665">
            <v>45513</v>
          </cell>
          <cell r="W665">
            <v>45512</v>
          </cell>
          <cell r="X665">
            <v>1</v>
          </cell>
          <cell r="Y665">
            <v>45528</v>
          </cell>
          <cell r="AA665">
            <v>45524</v>
          </cell>
          <cell r="AB665">
            <v>45525</v>
          </cell>
          <cell r="AC665" t="str">
            <v>45468</v>
          </cell>
          <cell r="AD665" t="str">
            <v>4062208</v>
          </cell>
          <cell r="AE665" t="str">
            <v>4062243</v>
          </cell>
          <cell r="AF665" t="str">
            <v>4062183</v>
          </cell>
          <cell r="AG665" t="str">
            <v>4062254</v>
          </cell>
          <cell r="CR665">
            <v>45468</v>
          </cell>
          <cell r="CS665">
            <v>4062208</v>
          </cell>
          <cell r="CX665">
            <v>45510</v>
          </cell>
          <cell r="CY665">
            <v>4062243</v>
          </cell>
          <cell r="DR665">
            <v>45419</v>
          </cell>
          <cell r="DS665">
            <v>4062183</v>
          </cell>
          <cell r="EB665">
            <v>45510</v>
          </cell>
          <cell r="EC665">
            <v>4062254</v>
          </cell>
          <cell r="EF665">
            <v>45510</v>
          </cell>
          <cell r="EG665">
            <v>4062268</v>
          </cell>
          <cell r="EM665">
            <v>45490</v>
          </cell>
          <cell r="EN665">
            <v>45510</v>
          </cell>
          <cell r="EO665">
            <v>4062256</v>
          </cell>
          <cell r="ER665">
            <v>45496</v>
          </cell>
          <cell r="ES665">
            <v>4062235</v>
          </cell>
          <cell r="EX665">
            <v>45475</v>
          </cell>
          <cell r="EY665">
            <v>4062232</v>
          </cell>
          <cell r="HO665">
            <v>45492</v>
          </cell>
          <cell r="HP665">
            <v>4062305</v>
          </cell>
          <cell r="HS665">
            <v>45505</v>
          </cell>
          <cell r="HV665" t="e">
            <v>#REF!</v>
          </cell>
          <cell r="HZ665" t="e">
            <v>#REF!</v>
          </cell>
          <cell r="ID665" t="e">
            <v>#REF!</v>
          </cell>
          <cell r="RC665">
            <v>45524</v>
          </cell>
          <cell r="RD665">
            <v>0</v>
          </cell>
          <cell r="RE665">
            <v>45468</v>
          </cell>
          <cell r="RF665">
            <v>45510</v>
          </cell>
          <cell r="RG665">
            <v>0</v>
          </cell>
          <cell r="RH665">
            <v>0</v>
          </cell>
          <cell r="RI665">
            <v>45419</v>
          </cell>
          <cell r="RJ665">
            <v>0</v>
          </cell>
          <cell r="RK665">
            <v>45468</v>
          </cell>
          <cell r="RL665" t="str">
            <v>4062208</v>
          </cell>
          <cell r="RM665">
            <v>45510</v>
          </cell>
          <cell r="RN665" t="str">
            <v>4062243</v>
          </cell>
          <cell r="RO665">
            <v>45419</v>
          </cell>
          <cell r="RP665" t="str">
            <v>4062183</v>
          </cell>
          <cell r="RQ665">
            <v>45510</v>
          </cell>
          <cell r="RR665" t="str">
            <v>4062254</v>
          </cell>
          <cell r="RS665">
            <v>45510</v>
          </cell>
          <cell r="RT665">
            <v>4062268</v>
          </cell>
          <cell r="RU665">
            <v>0</v>
          </cell>
          <cell r="RV665">
            <v>0</v>
          </cell>
        </row>
        <row r="666">
          <cell r="A666">
            <v>657</v>
          </cell>
          <cell r="B666">
            <v>45536</v>
          </cell>
          <cell r="C666" t="str">
            <v>HRB2204 AAI AC+L</v>
          </cell>
          <cell r="D666" t="str">
            <v>ARB20284</v>
          </cell>
          <cell r="F666" t="str">
            <v>米国</v>
          </cell>
          <cell r="G666" t="str">
            <v>AAI</v>
          </cell>
          <cell r="H666" t="str">
            <v>制御盤</v>
          </cell>
          <cell r="I666" t="str">
            <v>南陵</v>
          </cell>
          <cell r="J666" t="str">
            <v>KD</v>
          </cell>
          <cell r="K666">
            <v>45505</v>
          </cell>
          <cell r="L666">
            <v>1</v>
          </cell>
          <cell r="M666">
            <v>1</v>
          </cell>
          <cell r="N666">
            <v>45506</v>
          </cell>
          <cell r="O666">
            <v>1</v>
          </cell>
          <cell r="P666">
            <v>45510</v>
          </cell>
          <cell r="Q666">
            <v>1</v>
          </cell>
          <cell r="R666">
            <v>45510</v>
          </cell>
          <cell r="S666">
            <v>1</v>
          </cell>
          <cell r="T666">
            <v>45511</v>
          </cell>
          <cell r="U666">
            <v>45512</v>
          </cell>
          <cell r="V666">
            <v>45524</v>
          </cell>
          <cell r="W666">
            <v>45512</v>
          </cell>
          <cell r="X666">
            <v>1</v>
          </cell>
          <cell r="Y666">
            <v>45531</v>
          </cell>
          <cell r="AA666">
            <v>45524</v>
          </cell>
          <cell r="AB666">
            <v>45525</v>
          </cell>
          <cell r="AC666" t="str">
            <v>45468</v>
          </cell>
          <cell r="AD666" t="str">
            <v>4062214</v>
          </cell>
          <cell r="AE666" t="str">
            <v>4062243</v>
          </cell>
          <cell r="AF666" t="str">
            <v>3962315</v>
          </cell>
          <cell r="AG666" t="str">
            <v>4062217</v>
          </cell>
          <cell r="CT666">
            <v>45468</v>
          </cell>
          <cell r="CU666">
            <v>4062214</v>
          </cell>
          <cell r="CX666">
            <v>45510</v>
          </cell>
          <cell r="CY666">
            <v>4062243</v>
          </cell>
          <cell r="DT666">
            <v>45572</v>
          </cell>
          <cell r="DU666">
            <v>3962315</v>
          </cell>
          <cell r="ED666">
            <v>45468</v>
          </cell>
          <cell r="EE666">
            <v>4062217</v>
          </cell>
          <cell r="EH666">
            <v>45391</v>
          </cell>
          <cell r="EI666">
            <v>4062167</v>
          </cell>
          <cell r="EM666">
            <v>45490</v>
          </cell>
          <cell r="EP666">
            <v>45370</v>
          </cell>
          <cell r="EQ666">
            <v>4062132</v>
          </cell>
          <cell r="ER666">
            <v>45496</v>
          </cell>
          <cell r="ES666">
            <v>4062235</v>
          </cell>
          <cell r="EX666">
            <v>45475</v>
          </cell>
          <cell r="EY666">
            <v>4062232</v>
          </cell>
          <cell r="FS666" t="str">
            <v>●</v>
          </cell>
          <cell r="GG666">
            <v>45510</v>
          </cell>
          <cell r="GH666">
            <v>4062267</v>
          </cell>
          <cell r="HO666">
            <v>45492</v>
          </cell>
          <cell r="HP666">
            <v>4062305</v>
          </cell>
          <cell r="HS666">
            <v>45505</v>
          </cell>
          <cell r="HV666" t="e">
            <v>#REF!</v>
          </cell>
          <cell r="HZ666" t="e">
            <v>#REF!</v>
          </cell>
          <cell r="ID666" t="e">
            <v>#REF!</v>
          </cell>
          <cell r="RC666">
            <v>45524</v>
          </cell>
          <cell r="RD666">
            <v>0</v>
          </cell>
          <cell r="RE666">
            <v>45468</v>
          </cell>
          <cell r="RF666">
            <v>45510</v>
          </cell>
          <cell r="RG666">
            <v>0</v>
          </cell>
          <cell r="RH666">
            <v>0</v>
          </cell>
          <cell r="RI666">
            <v>45572</v>
          </cell>
          <cell r="RJ666">
            <v>0</v>
          </cell>
          <cell r="RK666">
            <v>45468</v>
          </cell>
          <cell r="RL666" t="str">
            <v>4062214</v>
          </cell>
          <cell r="RM666">
            <v>45510</v>
          </cell>
          <cell r="RN666" t="str">
            <v>4062243</v>
          </cell>
          <cell r="RO666">
            <v>45572</v>
          </cell>
          <cell r="RP666" t="str">
            <v>3962315</v>
          </cell>
          <cell r="RQ666">
            <v>45468</v>
          </cell>
          <cell r="RR666" t="str">
            <v>4062217</v>
          </cell>
          <cell r="RS666">
            <v>45391</v>
          </cell>
          <cell r="RT666">
            <v>4062167</v>
          </cell>
          <cell r="RU666">
            <v>0</v>
          </cell>
          <cell r="RV666">
            <v>0</v>
          </cell>
        </row>
        <row r="667">
          <cell r="A667">
            <v>658</v>
          </cell>
          <cell r="B667">
            <v>45536</v>
          </cell>
          <cell r="C667" t="str">
            <v>HRB2204 AAI AC+L</v>
          </cell>
          <cell r="D667" t="str">
            <v>ARB20285</v>
          </cell>
          <cell r="F667" t="str">
            <v>米国</v>
          </cell>
          <cell r="G667" t="str">
            <v>AAI</v>
          </cell>
          <cell r="H667" t="str">
            <v>制御盤</v>
          </cell>
          <cell r="I667" t="str">
            <v>南陵</v>
          </cell>
          <cell r="J667" t="str">
            <v>KD</v>
          </cell>
          <cell r="K667">
            <v>45506</v>
          </cell>
          <cell r="L667">
            <v>1</v>
          </cell>
          <cell r="M667">
            <v>1</v>
          </cell>
          <cell r="N667">
            <v>45507</v>
          </cell>
          <cell r="O667">
            <v>1</v>
          </cell>
          <cell r="P667">
            <v>45510</v>
          </cell>
          <cell r="Q667">
            <v>1</v>
          </cell>
          <cell r="R667">
            <v>45510</v>
          </cell>
          <cell r="S667">
            <v>1</v>
          </cell>
          <cell r="T667">
            <v>45511</v>
          </cell>
          <cell r="U667">
            <v>45512</v>
          </cell>
          <cell r="V667">
            <v>45524</v>
          </cell>
          <cell r="W667">
            <v>45513</v>
          </cell>
          <cell r="X667">
            <v>1</v>
          </cell>
          <cell r="Y667">
            <v>45531</v>
          </cell>
          <cell r="AA667">
            <v>45524</v>
          </cell>
          <cell r="AB667">
            <v>45525</v>
          </cell>
          <cell r="AC667" t="str">
            <v>45510</v>
          </cell>
          <cell r="AD667" t="str">
            <v>4062242</v>
          </cell>
          <cell r="AE667" t="str">
            <v>4062243</v>
          </cell>
          <cell r="AF667" t="str">
            <v>3962315</v>
          </cell>
          <cell r="AG667" t="str">
            <v>4062255</v>
          </cell>
          <cell r="CT667">
            <v>45510</v>
          </cell>
          <cell r="CU667">
            <v>4062242</v>
          </cell>
          <cell r="CX667">
            <v>45510</v>
          </cell>
          <cell r="CY667">
            <v>4062243</v>
          </cell>
          <cell r="DT667">
            <v>45572</v>
          </cell>
          <cell r="DU667">
            <v>3962315</v>
          </cell>
          <cell r="ED667">
            <v>45510</v>
          </cell>
          <cell r="EE667">
            <v>4062255</v>
          </cell>
          <cell r="EH667">
            <v>45391</v>
          </cell>
          <cell r="EI667">
            <v>4062167</v>
          </cell>
          <cell r="EM667">
            <v>45496</v>
          </cell>
          <cell r="EP667">
            <v>45510</v>
          </cell>
          <cell r="EQ667">
            <v>4062257</v>
          </cell>
          <cell r="ER667">
            <v>45496</v>
          </cell>
          <cell r="ES667">
            <v>4062235</v>
          </cell>
          <cell r="EX667">
            <v>45475</v>
          </cell>
          <cell r="EY667">
            <v>4062232</v>
          </cell>
          <cell r="FS667" t="str">
            <v>●</v>
          </cell>
          <cell r="GG667">
            <v>45510</v>
          </cell>
          <cell r="GH667">
            <v>4062267</v>
          </cell>
          <cell r="HO667">
            <v>45492</v>
          </cell>
          <cell r="HP667">
            <v>4062305</v>
          </cell>
          <cell r="HS667">
            <v>45506</v>
          </cell>
          <cell r="HV667" t="e">
            <v>#REF!</v>
          </cell>
          <cell r="HZ667" t="e">
            <v>#REF!</v>
          </cell>
          <cell r="ID667" t="e">
            <v>#REF!</v>
          </cell>
          <cell r="RC667">
            <v>45524</v>
          </cell>
          <cell r="RD667">
            <v>0</v>
          </cell>
          <cell r="RE667">
            <v>45510</v>
          </cell>
          <cell r="RF667">
            <v>45510</v>
          </cell>
          <cell r="RG667">
            <v>0</v>
          </cell>
          <cell r="RH667">
            <v>0</v>
          </cell>
          <cell r="RI667">
            <v>45572</v>
          </cell>
          <cell r="RJ667">
            <v>0</v>
          </cell>
          <cell r="RK667">
            <v>45510</v>
          </cell>
          <cell r="RL667" t="str">
            <v>4062242</v>
          </cell>
          <cell r="RM667">
            <v>45510</v>
          </cell>
          <cell r="RN667" t="str">
            <v>4062243</v>
          </cell>
          <cell r="RO667">
            <v>45572</v>
          </cell>
          <cell r="RP667" t="str">
            <v>3962315</v>
          </cell>
          <cell r="RQ667">
            <v>45510</v>
          </cell>
          <cell r="RR667" t="str">
            <v>4062255</v>
          </cell>
          <cell r="RS667">
            <v>45391</v>
          </cell>
          <cell r="RT667">
            <v>4062167</v>
          </cell>
          <cell r="RU667">
            <v>0</v>
          </cell>
          <cell r="RV667">
            <v>0</v>
          </cell>
        </row>
        <row r="668">
          <cell r="A668">
            <v>659</v>
          </cell>
          <cell r="B668">
            <v>45538</v>
          </cell>
          <cell r="C668" t="str">
            <v>HRB1303</v>
          </cell>
          <cell r="D668">
            <v>13035536</v>
          </cell>
          <cell r="F668" t="str">
            <v>日本</v>
          </cell>
          <cell r="G668" t="str">
            <v>（株）アマダベンディングＳ部</v>
          </cell>
          <cell r="H668" t="str">
            <v>制御盤</v>
          </cell>
          <cell r="I668" t="str">
            <v>南陵</v>
          </cell>
          <cell r="J668" t="str">
            <v>土岐</v>
          </cell>
          <cell r="K668">
            <v>45506</v>
          </cell>
          <cell r="L668">
            <v>1</v>
          </cell>
          <cell r="M668">
            <v>1</v>
          </cell>
          <cell r="N668">
            <v>45507</v>
          </cell>
          <cell r="O668">
            <v>1</v>
          </cell>
          <cell r="P668">
            <v>45510</v>
          </cell>
          <cell r="Q668">
            <v>1</v>
          </cell>
          <cell r="R668">
            <v>45511</v>
          </cell>
          <cell r="S668">
            <v>1</v>
          </cell>
          <cell r="T668">
            <v>45512</v>
          </cell>
          <cell r="U668">
            <v>45512</v>
          </cell>
          <cell r="V668">
            <v>45524</v>
          </cell>
          <cell r="W668">
            <v>45513</v>
          </cell>
          <cell r="X668">
            <v>1</v>
          </cell>
          <cell r="Y668">
            <v>45530</v>
          </cell>
          <cell r="AA668">
            <v>45524</v>
          </cell>
          <cell r="AB668">
            <v>45525</v>
          </cell>
          <cell r="AC668" t="str">
            <v>45454</v>
          </cell>
          <cell r="AD668" t="str">
            <v>4062202</v>
          </cell>
          <cell r="AE668" t="str">
            <v>4062243</v>
          </cell>
          <cell r="AF668" t="str">
            <v>4062207</v>
          </cell>
          <cell r="AG668" t="str">
            <v>4062210</v>
          </cell>
          <cell r="CH668">
            <v>45454</v>
          </cell>
          <cell r="CI668">
            <v>4062202</v>
          </cell>
          <cell r="CX668">
            <v>45510</v>
          </cell>
          <cell r="CY668">
            <v>4062243</v>
          </cell>
          <cell r="DH668">
            <v>45468</v>
          </cell>
          <cell r="DI668">
            <v>4062207</v>
          </cell>
          <cell r="DV668">
            <v>45468</v>
          </cell>
          <cell r="DW668">
            <v>4062210</v>
          </cell>
          <cell r="EF668">
            <v>45510</v>
          </cell>
          <cell r="EG668">
            <v>4062268</v>
          </cell>
          <cell r="EM668">
            <v>45496</v>
          </cell>
          <cell r="EX668">
            <v>45475</v>
          </cell>
          <cell r="EY668">
            <v>4062232</v>
          </cell>
          <cell r="HO668" t="str">
            <v>　</v>
          </cell>
          <cell r="HS668">
            <v>45506</v>
          </cell>
          <cell r="RC668">
            <v>45524</v>
          </cell>
          <cell r="RD668">
            <v>45454</v>
          </cell>
          <cell r="RE668">
            <v>0</v>
          </cell>
          <cell r="RF668">
            <v>45510</v>
          </cell>
          <cell r="RG668">
            <v>0</v>
          </cell>
          <cell r="RH668">
            <v>45468</v>
          </cell>
          <cell r="RI668">
            <v>0</v>
          </cell>
          <cell r="RJ668">
            <v>0</v>
          </cell>
          <cell r="RK668">
            <v>45454</v>
          </cell>
          <cell r="RL668" t="str">
            <v>4062202</v>
          </cell>
          <cell r="RM668">
            <v>45510</v>
          </cell>
          <cell r="RN668" t="str">
            <v>4062243</v>
          </cell>
          <cell r="RO668">
            <v>45468</v>
          </cell>
          <cell r="RP668" t="str">
            <v>4062207</v>
          </cell>
          <cell r="RQ668">
            <v>45468</v>
          </cell>
          <cell r="RR668" t="str">
            <v>4062210</v>
          </cell>
          <cell r="RS668">
            <v>45510</v>
          </cell>
          <cell r="RT668">
            <v>4062268</v>
          </cell>
          <cell r="RU668">
            <v>0</v>
          </cell>
          <cell r="RV668">
            <v>0</v>
          </cell>
        </row>
        <row r="669">
          <cell r="A669">
            <v>660</v>
          </cell>
          <cell r="B669">
            <v>45538</v>
          </cell>
          <cell r="C669" t="str">
            <v>HRB1303</v>
          </cell>
          <cell r="D669" t="str">
            <v>13035540</v>
          </cell>
          <cell r="F669" t="str">
            <v>日本</v>
          </cell>
          <cell r="G669" t="str">
            <v>（株）アマダベンディングＳ部</v>
          </cell>
          <cell r="H669" t="str">
            <v>制御盤</v>
          </cell>
          <cell r="I669" t="str">
            <v>南陵</v>
          </cell>
          <cell r="J669" t="str">
            <v>土岐</v>
          </cell>
          <cell r="K669">
            <v>45506</v>
          </cell>
          <cell r="L669">
            <v>1</v>
          </cell>
          <cell r="M669">
            <v>1</v>
          </cell>
          <cell r="N669">
            <v>45509</v>
          </cell>
          <cell r="O669">
            <v>1</v>
          </cell>
          <cell r="P669">
            <v>45511</v>
          </cell>
          <cell r="Q669">
            <v>1</v>
          </cell>
          <cell r="R669">
            <v>45511</v>
          </cell>
          <cell r="S669">
            <v>1</v>
          </cell>
          <cell r="T669">
            <v>45512</v>
          </cell>
          <cell r="U669">
            <v>45512</v>
          </cell>
          <cell r="V669">
            <v>45525</v>
          </cell>
          <cell r="W669">
            <v>45520</v>
          </cell>
          <cell r="X669">
            <v>1</v>
          </cell>
          <cell r="Y669">
            <v>45530</v>
          </cell>
          <cell r="AA669">
            <v>45524</v>
          </cell>
          <cell r="AB669">
            <v>45525</v>
          </cell>
          <cell r="AC669" t="str">
            <v>45454</v>
          </cell>
          <cell r="AD669" t="str">
            <v>4062202</v>
          </cell>
          <cell r="AE669" t="str">
            <v>4062243</v>
          </cell>
          <cell r="AF669" t="str">
            <v>4062207</v>
          </cell>
          <cell r="AG669" t="str">
            <v>4062210</v>
          </cell>
          <cell r="CH669">
            <v>45454</v>
          </cell>
          <cell r="CI669">
            <v>4062202</v>
          </cell>
          <cell r="CX669">
            <v>45510</v>
          </cell>
          <cell r="CY669">
            <v>4062243</v>
          </cell>
          <cell r="DH669">
            <v>45468</v>
          </cell>
          <cell r="DI669">
            <v>4062207</v>
          </cell>
          <cell r="DV669">
            <v>45468</v>
          </cell>
          <cell r="DW669">
            <v>4062210</v>
          </cell>
          <cell r="EF669">
            <v>45510</v>
          </cell>
          <cell r="EG669">
            <v>4062268</v>
          </cell>
          <cell r="EM669">
            <v>45496</v>
          </cell>
          <cell r="ET669">
            <v>45510</v>
          </cell>
          <cell r="EU669">
            <v>4062259</v>
          </cell>
          <cell r="EX669">
            <v>45475</v>
          </cell>
          <cell r="EY669">
            <v>4062232</v>
          </cell>
          <cell r="HO669" t="str">
            <v>　</v>
          </cell>
          <cell r="HS669">
            <v>45506</v>
          </cell>
          <cell r="RC669">
            <v>45524</v>
          </cell>
          <cell r="RD669">
            <v>45454</v>
          </cell>
          <cell r="RE669">
            <v>0</v>
          </cell>
          <cell r="RF669">
            <v>45510</v>
          </cell>
          <cell r="RG669">
            <v>0</v>
          </cell>
          <cell r="RH669">
            <v>45468</v>
          </cell>
          <cell r="RI669">
            <v>0</v>
          </cell>
          <cell r="RJ669">
            <v>0</v>
          </cell>
          <cell r="RK669">
            <v>45454</v>
          </cell>
          <cell r="RL669" t="str">
            <v>4062202</v>
          </cell>
          <cell r="RM669">
            <v>45510</v>
          </cell>
          <cell r="RN669" t="str">
            <v>4062243</v>
          </cell>
          <cell r="RO669">
            <v>45468</v>
          </cell>
          <cell r="RP669" t="str">
            <v>4062207</v>
          </cell>
          <cell r="RQ669">
            <v>45468</v>
          </cell>
          <cell r="RR669" t="str">
            <v>4062210</v>
          </cell>
          <cell r="RS669">
            <v>45510</v>
          </cell>
          <cell r="RT669">
            <v>4062268</v>
          </cell>
          <cell r="RU669">
            <v>0</v>
          </cell>
          <cell r="RV669">
            <v>0</v>
          </cell>
        </row>
        <row r="670">
          <cell r="A670">
            <v>661</v>
          </cell>
          <cell r="B670">
            <v>45538</v>
          </cell>
          <cell r="C670" t="str">
            <v>HRB2204</v>
          </cell>
          <cell r="D670">
            <v>22045126</v>
          </cell>
          <cell r="F670" t="str">
            <v>日本</v>
          </cell>
          <cell r="G670" t="str">
            <v>タナベ工業（株）</v>
          </cell>
          <cell r="H670" t="str">
            <v>制御盤</v>
          </cell>
          <cell r="I670" t="str">
            <v>南陵</v>
          </cell>
          <cell r="J670" t="str">
            <v>土岐</v>
          </cell>
          <cell r="K670">
            <v>45507</v>
          </cell>
          <cell r="L670">
            <v>1</v>
          </cell>
          <cell r="M670">
            <v>1</v>
          </cell>
          <cell r="N670">
            <v>45509</v>
          </cell>
          <cell r="O670">
            <v>1</v>
          </cell>
          <cell r="P670">
            <v>45511</v>
          </cell>
          <cell r="Q670">
            <v>1</v>
          </cell>
          <cell r="R670">
            <v>45511</v>
          </cell>
          <cell r="S670">
            <v>1</v>
          </cell>
          <cell r="T670">
            <v>45512</v>
          </cell>
          <cell r="U670">
            <v>45513</v>
          </cell>
          <cell r="V670">
            <v>45525</v>
          </cell>
          <cell r="W670">
            <v>45520</v>
          </cell>
          <cell r="X670">
            <v>1</v>
          </cell>
          <cell r="Y670">
            <v>45531</v>
          </cell>
          <cell r="AA670">
            <v>45527</v>
          </cell>
          <cell r="AB670">
            <v>45528</v>
          </cell>
          <cell r="AC670" t="str">
            <v>45356</v>
          </cell>
          <cell r="AD670" t="str">
            <v>4062129</v>
          </cell>
          <cell r="AE670" t="str">
            <v>4062216</v>
          </cell>
          <cell r="AF670" t="str">
            <v>4062155</v>
          </cell>
          <cell r="AG670" t="str">
            <v>4062099</v>
          </cell>
          <cell r="CJ670">
            <v>45356</v>
          </cell>
          <cell r="CK670">
            <v>4062129</v>
          </cell>
          <cell r="CZ670">
            <v>45468</v>
          </cell>
          <cell r="DA670">
            <v>4062216</v>
          </cell>
          <cell r="DJ670">
            <v>45370</v>
          </cell>
          <cell r="DK670">
            <v>4062155</v>
          </cell>
          <cell r="DX670">
            <v>45323</v>
          </cell>
          <cell r="DY670">
            <v>4062099</v>
          </cell>
          <cell r="EH670">
            <v>45391</v>
          </cell>
          <cell r="EI670">
            <v>4062167</v>
          </cell>
          <cell r="EM670">
            <v>45496</v>
          </cell>
          <cell r="EP670">
            <v>45510</v>
          </cell>
          <cell r="EQ670">
            <v>4062257</v>
          </cell>
          <cell r="ET670">
            <v>45510</v>
          </cell>
          <cell r="EU670">
            <v>4062259</v>
          </cell>
          <cell r="EX670">
            <v>45475</v>
          </cell>
          <cell r="EY670">
            <v>4062232</v>
          </cell>
          <cell r="FP670" t="str">
            <v>●</v>
          </cell>
          <cell r="GE670">
            <v>45370</v>
          </cell>
          <cell r="GF670">
            <v>4062136</v>
          </cell>
          <cell r="HO670" t="str">
            <v>　</v>
          </cell>
          <cell r="HS670">
            <v>45507</v>
          </cell>
          <cell r="RC670">
            <v>45527</v>
          </cell>
          <cell r="RD670">
            <v>45356</v>
          </cell>
          <cell r="RE670">
            <v>0</v>
          </cell>
          <cell r="RF670">
            <v>0</v>
          </cell>
          <cell r="RG670">
            <v>45468</v>
          </cell>
          <cell r="RH670">
            <v>45370</v>
          </cell>
          <cell r="RI670">
            <v>0</v>
          </cell>
          <cell r="RJ670">
            <v>0</v>
          </cell>
          <cell r="RK670">
            <v>45356</v>
          </cell>
          <cell r="RL670" t="str">
            <v>4062129</v>
          </cell>
          <cell r="RM670">
            <v>45468</v>
          </cell>
          <cell r="RN670" t="str">
            <v>4062216</v>
          </cell>
          <cell r="RO670">
            <v>45370</v>
          </cell>
          <cell r="RP670" t="str">
            <v>4062155</v>
          </cell>
          <cell r="RQ670">
            <v>45323</v>
          </cell>
          <cell r="RR670" t="str">
            <v>4062099</v>
          </cell>
          <cell r="RS670">
            <v>45391</v>
          </cell>
          <cell r="RT670">
            <v>4062167</v>
          </cell>
          <cell r="RU670">
            <v>0</v>
          </cell>
          <cell r="RV670">
            <v>0</v>
          </cell>
        </row>
        <row r="671">
          <cell r="A671">
            <v>662</v>
          </cell>
          <cell r="B671">
            <v>45538</v>
          </cell>
          <cell r="C671" t="str">
            <v>HRB1003.EXP</v>
          </cell>
          <cell r="D671">
            <v>10035292</v>
          </cell>
          <cell r="F671" t="str">
            <v>インド</v>
          </cell>
          <cell r="G671" t="str">
            <v>Ａｍａｄａ　（Ｉｎｄｉａ）　Ｐｖｔ．　Ｌ</v>
          </cell>
          <cell r="H671" t="str">
            <v>制御盤</v>
          </cell>
          <cell r="I671" t="str">
            <v>南陵</v>
          </cell>
          <cell r="J671" t="str">
            <v>土岐</v>
          </cell>
          <cell r="K671">
            <v>45507</v>
          </cell>
          <cell r="L671">
            <v>1</v>
          </cell>
          <cell r="M671">
            <v>1</v>
          </cell>
          <cell r="N671">
            <v>45510</v>
          </cell>
          <cell r="O671">
            <v>1</v>
          </cell>
          <cell r="P671">
            <v>45511</v>
          </cell>
          <cell r="Q671">
            <v>1</v>
          </cell>
          <cell r="R671">
            <v>45512</v>
          </cell>
          <cell r="S671">
            <v>1</v>
          </cell>
          <cell r="T671">
            <v>45513</v>
          </cell>
          <cell r="U671">
            <v>45513</v>
          </cell>
          <cell r="V671">
            <v>45525</v>
          </cell>
          <cell r="W671">
            <v>45520</v>
          </cell>
          <cell r="X671">
            <v>1</v>
          </cell>
          <cell r="Y671">
            <v>45532</v>
          </cell>
          <cell r="AA671">
            <v>45527</v>
          </cell>
          <cell r="AB671">
            <v>45528</v>
          </cell>
          <cell r="AC671" t="str">
            <v>45510</v>
          </cell>
          <cell r="AD671" t="str">
            <v>4062240</v>
          </cell>
          <cell r="AE671" t="str">
            <v>4062243</v>
          </cell>
          <cell r="AF671" t="str">
            <v>4062201</v>
          </cell>
          <cell r="AG671" t="str">
            <v>4062254</v>
          </cell>
          <cell r="CP671">
            <v>45510</v>
          </cell>
          <cell r="CQ671">
            <v>4062240</v>
          </cell>
          <cell r="CX671">
            <v>45510</v>
          </cell>
          <cell r="CY671">
            <v>4062243</v>
          </cell>
          <cell r="DP671">
            <v>45454</v>
          </cell>
          <cell r="DQ671">
            <v>4062201</v>
          </cell>
          <cell r="EB671">
            <v>45510</v>
          </cell>
          <cell r="EC671">
            <v>4062254</v>
          </cell>
          <cell r="EF671">
            <v>45510</v>
          </cell>
          <cell r="EG671">
            <v>4062268</v>
          </cell>
          <cell r="EM671">
            <v>45496</v>
          </cell>
          <cell r="EZ671">
            <v>45475</v>
          </cell>
          <cell r="FA671">
            <v>4062230</v>
          </cell>
          <cell r="HO671" t="str">
            <v>　</v>
          </cell>
          <cell r="HS671">
            <v>45507</v>
          </cell>
          <cell r="RC671">
            <v>45527</v>
          </cell>
          <cell r="RD671">
            <v>0</v>
          </cell>
          <cell r="RE671">
            <v>45510</v>
          </cell>
          <cell r="RF671">
            <v>45510</v>
          </cell>
          <cell r="RG671">
            <v>0</v>
          </cell>
          <cell r="RH671">
            <v>0</v>
          </cell>
          <cell r="RI671">
            <v>45454</v>
          </cell>
          <cell r="RJ671">
            <v>0</v>
          </cell>
          <cell r="RK671">
            <v>45510</v>
          </cell>
          <cell r="RL671" t="str">
            <v>4062240</v>
          </cell>
          <cell r="RM671">
            <v>45510</v>
          </cell>
          <cell r="RN671" t="str">
            <v>4062243</v>
          </cell>
          <cell r="RO671">
            <v>45454</v>
          </cell>
          <cell r="RP671" t="str">
            <v>4062201</v>
          </cell>
          <cell r="RQ671">
            <v>45510</v>
          </cell>
          <cell r="RR671" t="str">
            <v>4062254</v>
          </cell>
          <cell r="RS671">
            <v>45510</v>
          </cell>
          <cell r="RT671">
            <v>4062268</v>
          </cell>
          <cell r="RU671">
            <v>0</v>
          </cell>
          <cell r="RV671">
            <v>0</v>
          </cell>
        </row>
        <row r="672">
          <cell r="A672">
            <v>663</v>
          </cell>
          <cell r="B672">
            <v>45538</v>
          </cell>
          <cell r="C672" t="str">
            <v>HRB1003.EXP</v>
          </cell>
          <cell r="D672">
            <v>10035293</v>
          </cell>
          <cell r="F672" t="str">
            <v>インド</v>
          </cell>
          <cell r="G672" t="str">
            <v>Ａｍａｄａ　（Ｉｎｄｉａ）　Ｐｖｔ．　Ｌ</v>
          </cell>
          <cell r="H672" t="str">
            <v>制御盤</v>
          </cell>
          <cell r="I672" t="str">
            <v>南陵</v>
          </cell>
          <cell r="J672" t="str">
            <v>土岐</v>
          </cell>
          <cell r="K672">
            <v>45507</v>
          </cell>
          <cell r="L672">
            <v>1</v>
          </cell>
          <cell r="M672">
            <v>1</v>
          </cell>
          <cell r="N672">
            <v>45510</v>
          </cell>
          <cell r="O672">
            <v>1</v>
          </cell>
          <cell r="P672">
            <v>45512</v>
          </cell>
          <cell r="Q672">
            <v>1</v>
          </cell>
          <cell r="R672">
            <v>45512</v>
          </cell>
          <cell r="S672">
            <v>1</v>
          </cell>
          <cell r="T672">
            <v>45524</v>
          </cell>
          <cell r="U672">
            <v>45520</v>
          </cell>
          <cell r="V672">
            <v>45526</v>
          </cell>
          <cell r="W672">
            <v>45521</v>
          </cell>
          <cell r="X672">
            <v>1</v>
          </cell>
          <cell r="Y672">
            <v>45532</v>
          </cell>
          <cell r="AA672">
            <v>45527</v>
          </cell>
          <cell r="AB672">
            <v>45528</v>
          </cell>
          <cell r="AC672" t="str">
            <v>45510</v>
          </cell>
          <cell r="AD672" t="str">
            <v>4062240</v>
          </cell>
          <cell r="AE672" t="str">
            <v>4062243</v>
          </cell>
          <cell r="AF672" t="str">
            <v>4062201</v>
          </cell>
          <cell r="AG672" t="str">
            <v>4062254</v>
          </cell>
          <cell r="CP672">
            <v>45510</v>
          </cell>
          <cell r="CQ672">
            <v>4062240</v>
          </cell>
          <cell r="CX672">
            <v>45510</v>
          </cell>
          <cell r="CY672">
            <v>4062243</v>
          </cell>
          <cell r="DP672">
            <v>45454</v>
          </cell>
          <cell r="DQ672">
            <v>4062201</v>
          </cell>
          <cell r="EB672">
            <v>45510</v>
          </cell>
          <cell r="EC672">
            <v>4062254</v>
          </cell>
          <cell r="EF672">
            <v>45510</v>
          </cell>
          <cell r="EG672">
            <v>4062268</v>
          </cell>
          <cell r="EM672">
            <v>45496</v>
          </cell>
          <cell r="EZ672">
            <v>45475</v>
          </cell>
          <cell r="FA672">
            <v>4062230</v>
          </cell>
          <cell r="HO672" t="str">
            <v>　</v>
          </cell>
          <cell r="HS672">
            <v>45507</v>
          </cell>
          <cell r="RC672">
            <v>45527</v>
          </cell>
          <cell r="RD672">
            <v>0</v>
          </cell>
          <cell r="RE672">
            <v>45510</v>
          </cell>
          <cell r="RF672">
            <v>45510</v>
          </cell>
          <cell r="RG672">
            <v>0</v>
          </cell>
          <cell r="RH672">
            <v>0</v>
          </cell>
          <cell r="RI672">
            <v>45454</v>
          </cell>
          <cell r="RJ672">
            <v>0</v>
          </cell>
          <cell r="RK672">
            <v>45510</v>
          </cell>
          <cell r="RL672" t="str">
            <v>4062240</v>
          </cell>
          <cell r="RM672">
            <v>45510</v>
          </cell>
          <cell r="RN672" t="str">
            <v>4062243</v>
          </cell>
          <cell r="RO672">
            <v>45454</v>
          </cell>
          <cell r="RP672" t="str">
            <v>4062201</v>
          </cell>
          <cell r="RQ672">
            <v>45510</v>
          </cell>
          <cell r="RR672" t="str">
            <v>4062254</v>
          </cell>
          <cell r="RS672">
            <v>45510</v>
          </cell>
          <cell r="RT672">
            <v>4062268</v>
          </cell>
          <cell r="RU672">
            <v>0</v>
          </cell>
          <cell r="RV672">
            <v>0</v>
          </cell>
        </row>
        <row r="673">
          <cell r="A673">
            <v>664</v>
          </cell>
          <cell r="B673">
            <v>45538</v>
          </cell>
          <cell r="C673" t="str">
            <v>HRB5020.EXP</v>
          </cell>
          <cell r="D673">
            <v>50205125</v>
          </cell>
          <cell r="F673" t="str">
            <v>インド</v>
          </cell>
          <cell r="G673" t="str">
            <v>Ａｍａｄａ　（Ｉｎｄｉａ）　Ｐｖｔ．　Ｌ</v>
          </cell>
          <cell r="H673" t="str">
            <v>制御盤</v>
          </cell>
          <cell r="I673" t="str">
            <v>南陵</v>
          </cell>
          <cell r="J673" t="str">
            <v>土岐</v>
          </cell>
          <cell r="K673">
            <v>45509</v>
          </cell>
          <cell r="L673">
            <v>1</v>
          </cell>
          <cell r="M673">
            <v>1</v>
          </cell>
          <cell r="N673">
            <v>45510</v>
          </cell>
          <cell r="O673">
            <v>1</v>
          </cell>
          <cell r="P673">
            <v>45512</v>
          </cell>
          <cell r="Q673">
            <v>1</v>
          </cell>
          <cell r="R673">
            <v>45512</v>
          </cell>
          <cell r="S673">
            <v>1</v>
          </cell>
          <cell r="T673">
            <v>45524</v>
          </cell>
          <cell r="U673">
            <v>45520</v>
          </cell>
          <cell r="V673">
            <v>45526</v>
          </cell>
          <cell r="W673">
            <v>45521</v>
          </cell>
          <cell r="X673">
            <v>1</v>
          </cell>
          <cell r="Y673">
            <v>45533</v>
          </cell>
          <cell r="AA673">
            <v>45527</v>
          </cell>
          <cell r="AB673">
            <v>45528</v>
          </cell>
          <cell r="AC673" t="str">
            <v>45356</v>
          </cell>
          <cell r="AD673" t="str">
            <v>4062127</v>
          </cell>
          <cell r="AE673" t="str">
            <v>4062243</v>
          </cell>
          <cell r="AF673" t="str">
            <v>4062201</v>
          </cell>
          <cell r="AG673" t="str">
            <v>4062254</v>
          </cell>
          <cell r="CN673">
            <v>45356</v>
          </cell>
          <cell r="CO673">
            <v>4062127</v>
          </cell>
          <cell r="CX673">
            <v>45510</v>
          </cell>
          <cell r="CY673">
            <v>4062243</v>
          </cell>
          <cell r="DP673">
            <v>45454</v>
          </cell>
          <cell r="DQ673">
            <v>4062201</v>
          </cell>
          <cell r="EB673">
            <v>45510</v>
          </cell>
          <cell r="EC673">
            <v>4062254</v>
          </cell>
          <cell r="EF673">
            <v>45524</v>
          </cell>
          <cell r="EG673">
            <v>4062270</v>
          </cell>
          <cell r="EM673">
            <v>45496</v>
          </cell>
          <cell r="EZ673">
            <v>45475</v>
          </cell>
          <cell r="FA673">
            <v>4062230</v>
          </cell>
          <cell r="HO673" t="str">
            <v>　</v>
          </cell>
          <cell r="HS673">
            <v>45509</v>
          </cell>
          <cell r="RC673">
            <v>45527</v>
          </cell>
          <cell r="RD673">
            <v>0</v>
          </cell>
          <cell r="RE673">
            <v>45356</v>
          </cell>
          <cell r="RF673">
            <v>45510</v>
          </cell>
          <cell r="RG673">
            <v>0</v>
          </cell>
          <cell r="RH673">
            <v>0</v>
          </cell>
          <cell r="RI673">
            <v>45454</v>
          </cell>
          <cell r="RJ673">
            <v>0</v>
          </cell>
          <cell r="RK673">
            <v>45356</v>
          </cell>
          <cell r="RL673" t="str">
            <v>4062127</v>
          </cell>
          <cell r="RM673">
            <v>45510</v>
          </cell>
          <cell r="RN673" t="str">
            <v>4062243</v>
          </cell>
          <cell r="RO673">
            <v>45454</v>
          </cell>
          <cell r="RP673" t="str">
            <v>4062201</v>
          </cell>
          <cell r="RQ673">
            <v>45510</v>
          </cell>
          <cell r="RR673" t="str">
            <v>4062254</v>
          </cell>
          <cell r="RS673">
            <v>45524</v>
          </cell>
          <cell r="RT673">
            <v>4062270</v>
          </cell>
          <cell r="RU673">
            <v>0</v>
          </cell>
          <cell r="RV673">
            <v>0</v>
          </cell>
        </row>
        <row r="674">
          <cell r="A674">
            <v>665</v>
          </cell>
          <cell r="B674">
            <v>45538</v>
          </cell>
          <cell r="C674" t="str">
            <v>HRB8025</v>
          </cell>
          <cell r="D674">
            <v>80255395</v>
          </cell>
          <cell r="F674" t="str">
            <v>日本</v>
          </cell>
          <cell r="G674" t="str">
            <v>（株）アマダベンディングＳ部</v>
          </cell>
          <cell r="H674" t="str">
            <v>制御盤</v>
          </cell>
          <cell r="I674" t="str">
            <v>南陵</v>
          </cell>
          <cell r="J674" t="str">
            <v>土岐</v>
          </cell>
          <cell r="K674">
            <v>45509</v>
          </cell>
          <cell r="L674">
            <v>1</v>
          </cell>
          <cell r="M674">
            <v>1</v>
          </cell>
          <cell r="N674">
            <v>45511</v>
          </cell>
          <cell r="O674">
            <v>1</v>
          </cell>
          <cell r="P674">
            <v>45512</v>
          </cell>
          <cell r="Q674">
            <v>1</v>
          </cell>
          <cell r="R674">
            <v>45513</v>
          </cell>
          <cell r="S674">
            <v>1</v>
          </cell>
          <cell r="T674">
            <v>45524</v>
          </cell>
          <cell r="U674">
            <v>45521</v>
          </cell>
          <cell r="V674">
            <v>45526</v>
          </cell>
          <cell r="W674">
            <v>45525</v>
          </cell>
          <cell r="X674">
            <v>1</v>
          </cell>
          <cell r="Y674">
            <v>45534</v>
          </cell>
          <cell r="AA674">
            <v>45527</v>
          </cell>
          <cell r="AB674">
            <v>45528</v>
          </cell>
          <cell r="AC674" t="str">
            <v>45468</v>
          </cell>
          <cell r="AD674" t="str">
            <v>4062204</v>
          </cell>
          <cell r="AE674" t="str">
            <v>4062243</v>
          </cell>
          <cell r="AF674" t="str">
            <v>4062205</v>
          </cell>
          <cell r="AG674" t="str">
            <v>4062254</v>
          </cell>
          <cell r="CF674">
            <v>45468</v>
          </cell>
          <cell r="CG674">
            <v>4062204</v>
          </cell>
          <cell r="CX674">
            <v>45510</v>
          </cell>
          <cell r="CY674">
            <v>4062243</v>
          </cell>
          <cell r="DF674">
            <v>45468</v>
          </cell>
          <cell r="DG674">
            <v>4062205</v>
          </cell>
          <cell r="EB674">
            <v>45510</v>
          </cell>
          <cell r="EC674">
            <v>4062254</v>
          </cell>
          <cell r="EF674">
            <v>45524</v>
          </cell>
          <cell r="EG674">
            <v>4062270</v>
          </cell>
          <cell r="EM674">
            <v>45496</v>
          </cell>
          <cell r="ET674">
            <v>45510</v>
          </cell>
          <cell r="EU674">
            <v>4062259</v>
          </cell>
          <cell r="EX674">
            <v>45510</v>
          </cell>
          <cell r="EY674">
            <v>4062261</v>
          </cell>
          <cell r="HO674" t="str">
            <v>　</v>
          </cell>
          <cell r="HS674">
            <v>45509</v>
          </cell>
          <cell r="RC674">
            <v>45527</v>
          </cell>
          <cell r="RD674">
            <v>45468</v>
          </cell>
          <cell r="RE674">
            <v>0</v>
          </cell>
          <cell r="RF674">
            <v>45510</v>
          </cell>
          <cell r="RG674">
            <v>0</v>
          </cell>
          <cell r="RH674">
            <v>45468</v>
          </cell>
          <cell r="RI674">
            <v>0</v>
          </cell>
          <cell r="RJ674">
            <v>0</v>
          </cell>
          <cell r="RK674">
            <v>45468</v>
          </cell>
          <cell r="RL674" t="str">
            <v>4062204</v>
          </cell>
          <cell r="RM674">
            <v>45510</v>
          </cell>
          <cell r="RN674" t="str">
            <v>4062243</v>
          </cell>
          <cell r="RO674">
            <v>45468</v>
          </cell>
          <cell r="RP674" t="str">
            <v>4062205</v>
          </cell>
          <cell r="RQ674">
            <v>45510</v>
          </cell>
          <cell r="RR674" t="str">
            <v>4062254</v>
          </cell>
          <cell r="RS674">
            <v>45524</v>
          </cell>
          <cell r="RT674">
            <v>4062270</v>
          </cell>
          <cell r="RU674">
            <v>0</v>
          </cell>
          <cell r="RV674">
            <v>0</v>
          </cell>
        </row>
        <row r="675">
          <cell r="A675">
            <v>666</v>
          </cell>
          <cell r="B675">
            <v>45538</v>
          </cell>
          <cell r="C675" t="str">
            <v>HRB8025</v>
          </cell>
          <cell r="D675">
            <v>80255387</v>
          </cell>
          <cell r="F675" t="str">
            <v>日本</v>
          </cell>
          <cell r="G675" t="str">
            <v>（株）アマダベンディングＳ部</v>
          </cell>
          <cell r="H675" t="str">
            <v>制御盤</v>
          </cell>
          <cell r="I675" t="str">
            <v>南陵</v>
          </cell>
          <cell r="J675" t="str">
            <v>土岐</v>
          </cell>
          <cell r="K675">
            <v>45509</v>
          </cell>
          <cell r="L675">
            <v>1</v>
          </cell>
          <cell r="M675">
            <v>1</v>
          </cell>
          <cell r="N675">
            <v>45511</v>
          </cell>
          <cell r="O675">
            <v>1</v>
          </cell>
          <cell r="P675">
            <v>45513</v>
          </cell>
          <cell r="Q675">
            <v>1</v>
          </cell>
          <cell r="R675">
            <v>45524</v>
          </cell>
          <cell r="S675">
            <v>1</v>
          </cell>
          <cell r="T675">
            <v>45525</v>
          </cell>
          <cell r="U675">
            <v>45521</v>
          </cell>
          <cell r="V675">
            <v>45527</v>
          </cell>
          <cell r="W675">
            <v>45525</v>
          </cell>
          <cell r="X675">
            <v>1</v>
          </cell>
          <cell r="Y675">
            <v>45534</v>
          </cell>
          <cell r="AA675">
            <v>45527</v>
          </cell>
          <cell r="AB675">
            <v>45528</v>
          </cell>
          <cell r="AC675" t="str">
            <v>45468</v>
          </cell>
          <cell r="AD675" t="str">
            <v>4062204</v>
          </cell>
          <cell r="AE675" t="str">
            <v>4062243</v>
          </cell>
          <cell r="AF675" t="str">
            <v>4062205</v>
          </cell>
          <cell r="AG675" t="str">
            <v>4062254</v>
          </cell>
          <cell r="CF675">
            <v>45468</v>
          </cell>
          <cell r="CG675">
            <v>4062204</v>
          </cell>
          <cell r="CX675">
            <v>45510</v>
          </cell>
          <cell r="CY675">
            <v>4062243</v>
          </cell>
          <cell r="DF675">
            <v>45468</v>
          </cell>
          <cell r="DG675">
            <v>4062205</v>
          </cell>
          <cell r="EB675">
            <v>45510</v>
          </cell>
          <cell r="EC675">
            <v>4062254</v>
          </cell>
          <cell r="EF675">
            <v>45524</v>
          </cell>
          <cell r="EG675">
            <v>4062270</v>
          </cell>
          <cell r="EM675">
            <v>45496</v>
          </cell>
          <cell r="EZ675">
            <v>45475</v>
          </cell>
          <cell r="FA675">
            <v>4062230</v>
          </cell>
          <cell r="HO675" t="str">
            <v>　</v>
          </cell>
          <cell r="HS675">
            <v>45509</v>
          </cell>
          <cell r="RC675">
            <v>45527</v>
          </cell>
          <cell r="RD675">
            <v>45468</v>
          </cell>
          <cell r="RE675">
            <v>0</v>
          </cell>
          <cell r="RF675">
            <v>45510</v>
          </cell>
          <cell r="RG675">
            <v>0</v>
          </cell>
          <cell r="RH675">
            <v>45468</v>
          </cell>
          <cell r="RI675">
            <v>0</v>
          </cell>
          <cell r="RJ675">
            <v>0</v>
          </cell>
          <cell r="RK675">
            <v>45468</v>
          </cell>
          <cell r="RL675" t="str">
            <v>4062204</v>
          </cell>
          <cell r="RM675">
            <v>45510</v>
          </cell>
          <cell r="RN675" t="str">
            <v>4062243</v>
          </cell>
          <cell r="RO675">
            <v>45468</v>
          </cell>
          <cell r="RP675" t="str">
            <v>4062205</v>
          </cell>
          <cell r="RQ675">
            <v>45510</v>
          </cell>
          <cell r="RR675" t="str">
            <v>4062254</v>
          </cell>
          <cell r="RS675">
            <v>45524</v>
          </cell>
          <cell r="RT675">
            <v>4062270</v>
          </cell>
          <cell r="RU675">
            <v>0</v>
          </cell>
          <cell r="RV675">
            <v>0</v>
          </cell>
        </row>
        <row r="676">
          <cell r="A676">
            <v>667</v>
          </cell>
          <cell r="B676">
            <v>45538</v>
          </cell>
          <cell r="C676" t="str">
            <v>HRB8025</v>
          </cell>
          <cell r="D676" t="str">
            <v>80255389</v>
          </cell>
          <cell r="F676" t="str">
            <v>日本</v>
          </cell>
          <cell r="G676" t="str">
            <v>（株）アマダベンディングＳ部</v>
          </cell>
          <cell r="H676" t="str">
            <v>制御盤</v>
          </cell>
          <cell r="I676" t="str">
            <v>南陵</v>
          </cell>
          <cell r="J676" t="str">
            <v>土岐</v>
          </cell>
          <cell r="K676">
            <v>45510</v>
          </cell>
          <cell r="L676">
            <v>1</v>
          </cell>
          <cell r="M676">
            <v>1</v>
          </cell>
          <cell r="N676">
            <v>45511</v>
          </cell>
          <cell r="O676">
            <v>1</v>
          </cell>
          <cell r="P676">
            <v>45524</v>
          </cell>
          <cell r="Q676">
            <v>1</v>
          </cell>
          <cell r="R676">
            <v>45524</v>
          </cell>
          <cell r="S676">
            <v>1</v>
          </cell>
          <cell r="T676">
            <v>45525</v>
          </cell>
          <cell r="U676">
            <v>45524</v>
          </cell>
          <cell r="V676">
            <v>45527</v>
          </cell>
          <cell r="W676">
            <v>45525</v>
          </cell>
          <cell r="X676">
            <v>1</v>
          </cell>
          <cell r="Y676">
            <v>45535</v>
          </cell>
          <cell r="AA676">
            <v>45527</v>
          </cell>
          <cell r="AB676">
            <v>45528</v>
          </cell>
          <cell r="AC676" t="str">
            <v>45468</v>
          </cell>
          <cell r="AD676" t="str">
            <v>4062204</v>
          </cell>
          <cell r="AE676" t="str">
            <v>4062243</v>
          </cell>
          <cell r="AF676" t="str">
            <v>4062205</v>
          </cell>
          <cell r="AG676" t="str">
            <v>4062210</v>
          </cell>
          <cell r="CF676">
            <v>45468</v>
          </cell>
          <cell r="CG676">
            <v>4062204</v>
          </cell>
          <cell r="CX676">
            <v>45510</v>
          </cell>
          <cell r="CY676">
            <v>4062243</v>
          </cell>
          <cell r="DF676">
            <v>45468</v>
          </cell>
          <cell r="DG676">
            <v>4062205</v>
          </cell>
          <cell r="DV676">
            <v>45468</v>
          </cell>
          <cell r="DW676">
            <v>4062210</v>
          </cell>
          <cell r="EF676">
            <v>45524</v>
          </cell>
          <cell r="EG676">
            <v>4062270</v>
          </cell>
          <cell r="EM676">
            <v>45496</v>
          </cell>
          <cell r="EX676">
            <v>45510</v>
          </cell>
          <cell r="EY676">
            <v>4062261</v>
          </cell>
          <cell r="HO676" t="str">
            <v>　</v>
          </cell>
          <cell r="HS676">
            <v>45510</v>
          </cell>
          <cell r="RC676">
            <v>45527</v>
          </cell>
          <cell r="RD676">
            <v>45468</v>
          </cell>
          <cell r="RE676">
            <v>0</v>
          </cell>
          <cell r="RF676">
            <v>45510</v>
          </cell>
          <cell r="RG676">
            <v>0</v>
          </cell>
          <cell r="RH676">
            <v>45468</v>
          </cell>
          <cell r="RI676">
            <v>0</v>
          </cell>
          <cell r="RJ676">
            <v>0</v>
          </cell>
          <cell r="RK676">
            <v>45468</v>
          </cell>
          <cell r="RL676" t="str">
            <v>4062204</v>
          </cell>
          <cell r="RM676">
            <v>45510</v>
          </cell>
          <cell r="RN676" t="str">
            <v>4062243</v>
          </cell>
          <cell r="RO676">
            <v>45468</v>
          </cell>
          <cell r="RP676" t="str">
            <v>4062205</v>
          </cell>
          <cell r="RQ676">
            <v>45468</v>
          </cell>
          <cell r="RR676" t="str">
            <v>4062210</v>
          </cell>
          <cell r="RS676">
            <v>45524</v>
          </cell>
          <cell r="RT676">
            <v>4062270</v>
          </cell>
          <cell r="RU676">
            <v>0</v>
          </cell>
          <cell r="RV676">
            <v>0</v>
          </cell>
        </row>
        <row r="677">
          <cell r="A677">
            <v>668</v>
          </cell>
          <cell r="B677">
            <v>45538</v>
          </cell>
          <cell r="C677" t="str">
            <v>HRB8025</v>
          </cell>
          <cell r="D677" t="str">
            <v>80255393</v>
          </cell>
          <cell r="F677" t="str">
            <v>日本</v>
          </cell>
          <cell r="G677" t="str">
            <v>（株）アマダベンディングＳ部</v>
          </cell>
          <cell r="H677" t="str">
            <v>制御盤</v>
          </cell>
          <cell r="I677" t="str">
            <v>南陵</v>
          </cell>
          <cell r="J677" t="str">
            <v>土岐</v>
          </cell>
          <cell r="K677">
            <v>45510</v>
          </cell>
          <cell r="L677">
            <v>1</v>
          </cell>
          <cell r="M677">
            <v>1</v>
          </cell>
          <cell r="N677">
            <v>45512</v>
          </cell>
          <cell r="O677">
            <v>1</v>
          </cell>
          <cell r="P677">
            <v>45524</v>
          </cell>
          <cell r="Q677">
            <v>1</v>
          </cell>
          <cell r="R677">
            <v>45524</v>
          </cell>
          <cell r="S677">
            <v>1</v>
          </cell>
          <cell r="T677">
            <v>45525</v>
          </cell>
          <cell r="U677">
            <v>45524</v>
          </cell>
          <cell r="V677">
            <v>45527</v>
          </cell>
          <cell r="W677">
            <v>45525</v>
          </cell>
          <cell r="X677">
            <v>1</v>
          </cell>
          <cell r="Y677">
            <v>45535</v>
          </cell>
          <cell r="AA677">
            <v>45527</v>
          </cell>
          <cell r="AB677">
            <v>45528</v>
          </cell>
          <cell r="AC677" t="str">
            <v>45468</v>
          </cell>
          <cell r="AD677" t="str">
            <v>4062204</v>
          </cell>
          <cell r="AE677" t="str">
            <v>4062243</v>
          </cell>
          <cell r="AF677" t="str">
            <v>4062205</v>
          </cell>
          <cell r="AG677" t="str">
            <v>4062210</v>
          </cell>
          <cell r="CF677">
            <v>45468</v>
          </cell>
          <cell r="CG677">
            <v>4062204</v>
          </cell>
          <cell r="CX677">
            <v>45510</v>
          </cell>
          <cell r="CY677">
            <v>4062243</v>
          </cell>
          <cell r="DF677">
            <v>45468</v>
          </cell>
          <cell r="DG677">
            <v>4062205</v>
          </cell>
          <cell r="DV677">
            <v>45468</v>
          </cell>
          <cell r="DW677">
            <v>4062210</v>
          </cell>
          <cell r="EF677">
            <v>45524</v>
          </cell>
          <cell r="EG677">
            <v>4062270</v>
          </cell>
          <cell r="EM677">
            <v>45496</v>
          </cell>
          <cell r="ET677">
            <v>45510</v>
          </cell>
          <cell r="EU677">
            <v>4062259</v>
          </cell>
          <cell r="EX677">
            <v>45510</v>
          </cell>
          <cell r="EY677">
            <v>4062261</v>
          </cell>
          <cell r="HO677" t="str">
            <v>　</v>
          </cell>
          <cell r="RC677">
            <v>45527</v>
          </cell>
          <cell r="RD677">
            <v>45468</v>
          </cell>
          <cell r="RE677">
            <v>0</v>
          </cell>
          <cell r="RF677">
            <v>45510</v>
          </cell>
          <cell r="RG677">
            <v>0</v>
          </cell>
          <cell r="RH677">
            <v>45468</v>
          </cell>
          <cell r="RI677">
            <v>0</v>
          </cell>
          <cell r="RJ677">
            <v>0</v>
          </cell>
          <cell r="RK677">
            <v>45468</v>
          </cell>
          <cell r="RL677" t="str">
            <v>4062204</v>
          </cell>
          <cell r="RM677">
            <v>45510</v>
          </cell>
          <cell r="RN677" t="str">
            <v>4062243</v>
          </cell>
          <cell r="RO677">
            <v>45468</v>
          </cell>
          <cell r="RP677" t="str">
            <v>4062205</v>
          </cell>
          <cell r="RQ677">
            <v>45468</v>
          </cell>
          <cell r="RR677" t="str">
            <v>4062210</v>
          </cell>
          <cell r="RS677">
            <v>45524</v>
          </cell>
          <cell r="RT677">
            <v>4062270</v>
          </cell>
          <cell r="RU677">
            <v>0</v>
          </cell>
          <cell r="RV677">
            <v>0</v>
          </cell>
        </row>
        <row r="678">
          <cell r="A678">
            <v>669</v>
          </cell>
          <cell r="B678">
            <v>45538</v>
          </cell>
          <cell r="C678" t="str">
            <v>HRB2204.EXP</v>
          </cell>
          <cell r="D678" t="str">
            <v>22045127</v>
          </cell>
          <cell r="F678" t="str">
            <v>インド</v>
          </cell>
          <cell r="G678" t="str">
            <v>Ａｍａｄａ　（Ｉｎｄｉａ）　Ｐｖｔ．　Ｌ</v>
          </cell>
          <cell r="H678" t="str">
            <v>制御盤</v>
          </cell>
          <cell r="I678" t="str">
            <v>南陵</v>
          </cell>
          <cell r="J678" t="str">
            <v>土岐</v>
          </cell>
          <cell r="K678">
            <v>45510</v>
          </cell>
          <cell r="L678">
            <v>1</v>
          </cell>
          <cell r="M678">
            <v>1</v>
          </cell>
          <cell r="N678">
            <v>45512</v>
          </cell>
          <cell r="O678">
            <v>1</v>
          </cell>
          <cell r="P678">
            <v>45524</v>
          </cell>
          <cell r="Q678">
            <v>1</v>
          </cell>
          <cell r="R678">
            <v>45525</v>
          </cell>
          <cell r="S678">
            <v>1</v>
          </cell>
          <cell r="T678">
            <v>45526</v>
          </cell>
          <cell r="U678">
            <v>45525</v>
          </cell>
          <cell r="V678">
            <v>45528</v>
          </cell>
          <cell r="W678">
            <v>45525</v>
          </cell>
          <cell r="X678">
            <v>1</v>
          </cell>
          <cell r="Y678">
            <v>45538</v>
          </cell>
          <cell r="AA678">
            <v>45527</v>
          </cell>
          <cell r="AB678">
            <v>45528</v>
          </cell>
          <cell r="AC678" t="str">
            <v>45510</v>
          </cell>
          <cell r="AD678" t="str">
            <v>4062242</v>
          </cell>
          <cell r="AE678" t="str">
            <v>4062216</v>
          </cell>
          <cell r="AF678" t="str">
            <v>4062097</v>
          </cell>
          <cell r="AG678" t="str">
            <v>4062255</v>
          </cell>
          <cell r="CT678">
            <v>45510</v>
          </cell>
          <cell r="CU678">
            <v>4062242</v>
          </cell>
          <cell r="CZ678">
            <v>45468</v>
          </cell>
          <cell r="DA678">
            <v>4062216</v>
          </cell>
          <cell r="DT678">
            <v>45323</v>
          </cell>
          <cell r="DU678">
            <v>4062097</v>
          </cell>
          <cell r="ED678">
            <v>45510</v>
          </cell>
          <cell r="EE678">
            <v>4062255</v>
          </cell>
          <cell r="EH678">
            <v>45475</v>
          </cell>
          <cell r="EI678">
            <v>4062198</v>
          </cell>
          <cell r="EM678">
            <v>45496</v>
          </cell>
          <cell r="EZ678">
            <v>45475</v>
          </cell>
          <cell r="FA678">
            <v>4062230</v>
          </cell>
          <cell r="HO678" t="str">
            <v>　</v>
          </cell>
          <cell r="HS678">
            <v>45510</v>
          </cell>
          <cell r="RC678">
            <v>45527</v>
          </cell>
          <cell r="RD678">
            <v>0</v>
          </cell>
          <cell r="RE678">
            <v>45510</v>
          </cell>
          <cell r="RF678">
            <v>0</v>
          </cell>
          <cell r="RG678">
            <v>45468</v>
          </cell>
          <cell r="RH678">
            <v>0</v>
          </cell>
          <cell r="RI678">
            <v>45323</v>
          </cell>
          <cell r="RJ678">
            <v>0</v>
          </cell>
          <cell r="RK678">
            <v>45510</v>
          </cell>
          <cell r="RL678" t="str">
            <v>4062242</v>
          </cell>
          <cell r="RM678">
            <v>45468</v>
          </cell>
          <cell r="RN678" t="str">
            <v>4062216</v>
          </cell>
          <cell r="RO678">
            <v>45323</v>
          </cell>
          <cell r="RP678" t="str">
            <v>4062097</v>
          </cell>
          <cell r="RQ678">
            <v>45510</v>
          </cell>
          <cell r="RR678" t="str">
            <v>4062255</v>
          </cell>
          <cell r="RS678">
            <v>45475</v>
          </cell>
          <cell r="RT678">
            <v>4062198</v>
          </cell>
          <cell r="RU678">
            <v>0</v>
          </cell>
          <cell r="RV678">
            <v>0</v>
          </cell>
        </row>
        <row r="679">
          <cell r="A679">
            <v>670</v>
          </cell>
          <cell r="B679">
            <v>45627</v>
          </cell>
          <cell r="C679" t="str">
            <v>HRB1003 ATC</v>
          </cell>
          <cell r="D679" t="str">
            <v>RC130125</v>
          </cell>
          <cell r="F679" t="str">
            <v>EU</v>
          </cell>
          <cell r="G679" t="str">
            <v>AESA</v>
          </cell>
          <cell r="H679" t="str">
            <v>ATC盤</v>
          </cell>
          <cell r="I679" t="str">
            <v>須走</v>
          </cell>
          <cell r="J679" t="str">
            <v>土岐</v>
          </cell>
          <cell r="S679" t="str">
            <v>8/23入庫</v>
          </cell>
          <cell r="W679">
            <v>45528</v>
          </cell>
          <cell r="X679">
            <v>1</v>
          </cell>
          <cell r="Y679">
            <v>45541</v>
          </cell>
          <cell r="AA679">
            <v>45538</v>
          </cell>
          <cell r="AB679">
            <v>45539</v>
          </cell>
          <cell r="AC679">
            <v>45323</v>
          </cell>
          <cell r="AD679">
            <v>4062084</v>
          </cell>
          <cell r="DB679" t="str">
            <v>　</v>
          </cell>
          <cell r="DC679" t="str">
            <v>　</v>
          </cell>
          <cell r="DL679" t="str">
            <v>　</v>
          </cell>
          <cell r="DM679" t="str">
            <v>　</v>
          </cell>
          <cell r="DZ679" t="str">
            <v>　</v>
          </cell>
          <cell r="EA679" t="str">
            <v>　</v>
          </cell>
          <cell r="EJ679" t="str">
            <v>　</v>
          </cell>
          <cell r="EK679" t="str">
            <v>　</v>
          </cell>
          <cell r="HM679">
            <v>45323</v>
          </cell>
          <cell r="HN679">
            <v>4062084</v>
          </cell>
          <cell r="HO679" t="str">
            <v>　</v>
          </cell>
          <cell r="HS679">
            <v>0</v>
          </cell>
          <cell r="HV679" t="e">
            <v>#REF!</v>
          </cell>
          <cell r="HZ679" t="e">
            <v>#REF!</v>
          </cell>
          <cell r="ID679" t="e">
            <v>#REF!</v>
          </cell>
          <cell r="RC679">
            <v>45538</v>
          </cell>
          <cell r="RD679">
            <v>0</v>
          </cell>
          <cell r="RE679">
            <v>0</v>
          </cell>
          <cell r="RF679">
            <v>0</v>
          </cell>
          <cell r="RG679">
            <v>0</v>
          </cell>
          <cell r="RH679">
            <v>0</v>
          </cell>
          <cell r="RI679">
            <v>0</v>
          </cell>
          <cell r="RJ679">
            <v>0</v>
          </cell>
          <cell r="RK679">
            <v>0</v>
          </cell>
          <cell r="RL679">
            <v>4062084</v>
          </cell>
          <cell r="RM679">
            <v>0</v>
          </cell>
          <cell r="RN679">
            <v>0</v>
          </cell>
          <cell r="RO679">
            <v>0</v>
          </cell>
          <cell r="RP679">
            <v>0</v>
          </cell>
          <cell r="RQ679">
            <v>0</v>
          </cell>
          <cell r="RR679">
            <v>0</v>
          </cell>
          <cell r="RS679">
            <v>0</v>
          </cell>
          <cell r="RT679">
            <v>0</v>
          </cell>
          <cell r="RU679">
            <v>0</v>
          </cell>
          <cell r="RV679">
            <v>0</v>
          </cell>
        </row>
        <row r="680">
          <cell r="A680">
            <v>671</v>
          </cell>
          <cell r="B680">
            <v>45627</v>
          </cell>
          <cell r="C680" t="str">
            <v>HRB1003 ATC</v>
          </cell>
          <cell r="D680" t="str">
            <v>RC130126</v>
          </cell>
          <cell r="F680" t="str">
            <v>EU</v>
          </cell>
          <cell r="G680" t="str">
            <v>AESA</v>
          </cell>
          <cell r="H680" t="str">
            <v>ATC盤</v>
          </cell>
          <cell r="I680" t="str">
            <v>須走</v>
          </cell>
          <cell r="J680" t="str">
            <v>土岐</v>
          </cell>
          <cell r="S680" t="str">
            <v>8/23入庫</v>
          </cell>
          <cell r="W680">
            <v>45528</v>
          </cell>
          <cell r="X680">
            <v>1</v>
          </cell>
          <cell r="Y680">
            <v>45541</v>
          </cell>
          <cell r="AA680">
            <v>45538</v>
          </cell>
          <cell r="AB680">
            <v>45539</v>
          </cell>
          <cell r="AC680">
            <v>45323</v>
          </cell>
          <cell r="AD680">
            <v>4062084</v>
          </cell>
          <cell r="DB680" t="str">
            <v>　</v>
          </cell>
          <cell r="DC680" t="str">
            <v>　</v>
          </cell>
          <cell r="DL680" t="str">
            <v>　</v>
          </cell>
          <cell r="DM680" t="str">
            <v>　</v>
          </cell>
          <cell r="DZ680" t="str">
            <v>　</v>
          </cell>
          <cell r="EA680" t="str">
            <v>　</v>
          </cell>
          <cell r="EJ680" t="str">
            <v>　</v>
          </cell>
          <cell r="EK680" t="str">
            <v>　</v>
          </cell>
          <cell r="HM680">
            <v>45323</v>
          </cell>
          <cell r="HN680">
            <v>4062084</v>
          </cell>
          <cell r="HO680" t="str">
            <v>　</v>
          </cell>
          <cell r="HS680">
            <v>0</v>
          </cell>
          <cell r="HV680" t="e">
            <v>#REF!</v>
          </cell>
          <cell r="HZ680" t="e">
            <v>#REF!</v>
          </cell>
          <cell r="ID680" t="e">
            <v>#REF!</v>
          </cell>
          <cell r="RC680">
            <v>45538</v>
          </cell>
          <cell r="RD680">
            <v>0</v>
          </cell>
          <cell r="RE680">
            <v>0</v>
          </cell>
          <cell r="RF680">
            <v>0</v>
          </cell>
          <cell r="RG680">
            <v>0</v>
          </cell>
          <cell r="RH680">
            <v>0</v>
          </cell>
          <cell r="RI680">
            <v>0</v>
          </cell>
          <cell r="RJ680">
            <v>0</v>
          </cell>
          <cell r="RK680">
            <v>0</v>
          </cell>
          <cell r="RL680">
            <v>4062084</v>
          </cell>
          <cell r="RM680">
            <v>0</v>
          </cell>
          <cell r="RN680">
            <v>0</v>
          </cell>
          <cell r="RO680">
            <v>0</v>
          </cell>
          <cell r="RP680">
            <v>0</v>
          </cell>
          <cell r="RQ680">
            <v>0</v>
          </cell>
          <cell r="RR680">
            <v>0</v>
          </cell>
          <cell r="RS680">
            <v>0</v>
          </cell>
          <cell r="RT680">
            <v>0</v>
          </cell>
          <cell r="RU680">
            <v>0</v>
          </cell>
          <cell r="RV680">
            <v>0</v>
          </cell>
        </row>
        <row r="681">
          <cell r="A681">
            <v>672</v>
          </cell>
          <cell r="B681">
            <v>45538</v>
          </cell>
          <cell r="C681" t="str">
            <v>HRB1003.EXP</v>
          </cell>
          <cell r="D681" t="str">
            <v>10035294</v>
          </cell>
          <cell r="F681" t="str">
            <v>ﾏﾚｰｼｱ</v>
          </cell>
          <cell r="G681" t="str">
            <v>【マレーシア】ＷＩＮＴＥＣＨ　ＭＥＴＡＬ</v>
          </cell>
          <cell r="H681" t="str">
            <v>制御盤</v>
          </cell>
          <cell r="I681" t="str">
            <v>南陵</v>
          </cell>
          <cell r="J681" t="str">
            <v>土岐</v>
          </cell>
          <cell r="K681">
            <v>45511</v>
          </cell>
          <cell r="L681">
            <v>1</v>
          </cell>
          <cell r="M681">
            <v>1</v>
          </cell>
          <cell r="N681">
            <v>45513</v>
          </cell>
          <cell r="O681">
            <v>1</v>
          </cell>
          <cell r="P681">
            <v>45525</v>
          </cell>
          <cell r="Q681">
            <v>1</v>
          </cell>
          <cell r="R681">
            <v>45525</v>
          </cell>
          <cell r="S681">
            <v>1</v>
          </cell>
          <cell r="T681">
            <v>45526</v>
          </cell>
          <cell r="U681">
            <v>45525</v>
          </cell>
          <cell r="V681">
            <v>45528</v>
          </cell>
          <cell r="W681">
            <v>45527</v>
          </cell>
          <cell r="X681">
            <v>1</v>
          </cell>
          <cell r="Y681">
            <v>45539</v>
          </cell>
          <cell r="AA681">
            <v>45538</v>
          </cell>
          <cell r="AB681">
            <v>45539</v>
          </cell>
          <cell r="AC681" t="str">
            <v>45510</v>
          </cell>
          <cell r="AD681" t="str">
            <v>4062240</v>
          </cell>
          <cell r="AE681" t="str">
            <v>4062243</v>
          </cell>
          <cell r="AF681" t="str">
            <v>4062201</v>
          </cell>
          <cell r="AG681" t="str">
            <v>4062254</v>
          </cell>
          <cell r="CP681">
            <v>45510</v>
          </cell>
          <cell r="CQ681">
            <v>4062240</v>
          </cell>
          <cell r="CX681">
            <v>45510</v>
          </cell>
          <cell r="CY681">
            <v>4062243</v>
          </cell>
          <cell r="DP681">
            <v>45454</v>
          </cell>
          <cell r="DQ681">
            <v>4062201</v>
          </cell>
          <cell r="EB681">
            <v>45510</v>
          </cell>
          <cell r="EC681">
            <v>4062254</v>
          </cell>
          <cell r="EF681">
            <v>45524</v>
          </cell>
          <cell r="EG681">
            <v>4062270</v>
          </cell>
          <cell r="EM681">
            <v>45496</v>
          </cell>
          <cell r="ET681">
            <v>45510</v>
          </cell>
          <cell r="EU681">
            <v>4062259</v>
          </cell>
          <cell r="EX681">
            <v>45510</v>
          </cell>
          <cell r="EY681">
            <v>4062261</v>
          </cell>
          <cell r="FX681">
            <v>45510</v>
          </cell>
          <cell r="FY681">
            <v>4062266</v>
          </cell>
          <cell r="GG681">
            <v>45510</v>
          </cell>
          <cell r="GH681">
            <v>4062267</v>
          </cell>
          <cell r="HO681" t="str">
            <v>　</v>
          </cell>
          <cell r="HS681">
            <v>45511</v>
          </cell>
          <cell r="RC681">
            <v>45538</v>
          </cell>
          <cell r="RD681">
            <v>0</v>
          </cell>
          <cell r="RE681">
            <v>45510</v>
          </cell>
          <cell r="RF681">
            <v>45510</v>
          </cell>
          <cell r="RG681">
            <v>0</v>
          </cell>
          <cell r="RH681">
            <v>0</v>
          </cell>
          <cell r="RI681">
            <v>45454</v>
          </cell>
          <cell r="RJ681">
            <v>0</v>
          </cell>
          <cell r="RK681">
            <v>45510</v>
          </cell>
          <cell r="RL681" t="str">
            <v>4062240</v>
          </cell>
          <cell r="RM681">
            <v>45510</v>
          </cell>
          <cell r="RN681" t="str">
            <v>4062243</v>
          </cell>
          <cell r="RO681">
            <v>45454</v>
          </cell>
          <cell r="RP681" t="str">
            <v>4062201</v>
          </cell>
          <cell r="RQ681">
            <v>45510</v>
          </cell>
          <cell r="RR681" t="str">
            <v>4062254</v>
          </cell>
          <cell r="RS681">
            <v>45524</v>
          </cell>
          <cell r="RT681">
            <v>4062270</v>
          </cell>
          <cell r="RU681">
            <v>0</v>
          </cell>
          <cell r="RV681">
            <v>0</v>
          </cell>
        </row>
        <row r="682">
          <cell r="A682">
            <v>673</v>
          </cell>
          <cell r="B682">
            <v>45538</v>
          </cell>
          <cell r="C682" t="str">
            <v>HRBC1003</v>
          </cell>
          <cell r="D682" t="str">
            <v>10035295</v>
          </cell>
          <cell r="F682" t="str">
            <v>中国</v>
          </cell>
          <cell r="G682" t="str">
            <v>ＣＨＩＮＡ</v>
          </cell>
          <cell r="H682" t="str">
            <v>制御盤</v>
          </cell>
          <cell r="I682" t="str">
            <v>南陵</v>
          </cell>
          <cell r="J682" t="str">
            <v>土岐</v>
          </cell>
          <cell r="K682">
            <v>45511</v>
          </cell>
          <cell r="L682">
            <v>1</v>
          </cell>
          <cell r="M682">
            <v>1</v>
          </cell>
          <cell r="N682">
            <v>45524</v>
          </cell>
          <cell r="O682">
            <v>1</v>
          </cell>
          <cell r="P682">
            <v>45525</v>
          </cell>
          <cell r="Q682">
            <v>1</v>
          </cell>
          <cell r="R682">
            <v>45525</v>
          </cell>
          <cell r="S682">
            <v>1</v>
          </cell>
          <cell r="T682">
            <v>45526</v>
          </cell>
          <cell r="U682">
            <v>45525</v>
          </cell>
          <cell r="V682">
            <v>45528</v>
          </cell>
          <cell r="W682">
            <v>45527</v>
          </cell>
          <cell r="X682">
            <v>1</v>
          </cell>
          <cell r="Y682">
            <v>45539</v>
          </cell>
          <cell r="AA682">
            <v>45538</v>
          </cell>
          <cell r="AB682">
            <v>45539</v>
          </cell>
          <cell r="AC682" t="str">
            <v>45510</v>
          </cell>
          <cell r="AD682" t="str">
            <v>4062240</v>
          </cell>
          <cell r="AE682" t="str">
            <v>4062243</v>
          </cell>
          <cell r="AF682" t="str">
            <v>4062201</v>
          </cell>
          <cell r="AG682" t="str">
            <v>4062254</v>
          </cell>
          <cell r="CP682">
            <v>45510</v>
          </cell>
          <cell r="CQ682">
            <v>4062240</v>
          </cell>
          <cell r="CX682">
            <v>45510</v>
          </cell>
          <cell r="CY682">
            <v>4062243</v>
          </cell>
          <cell r="DP682">
            <v>45454</v>
          </cell>
          <cell r="DQ682">
            <v>4062201</v>
          </cell>
          <cell r="EB682">
            <v>45510</v>
          </cell>
          <cell r="EC682">
            <v>4062254</v>
          </cell>
          <cell r="EF682">
            <v>45524</v>
          </cell>
          <cell r="EG682">
            <v>4062270</v>
          </cell>
          <cell r="EM682">
            <v>45496</v>
          </cell>
          <cell r="EZ682">
            <v>45475</v>
          </cell>
          <cell r="FA682">
            <v>4062230</v>
          </cell>
          <cell r="HO682" t="str">
            <v>　</v>
          </cell>
          <cell r="HS682">
            <v>45511</v>
          </cell>
          <cell r="RC682">
            <v>45538</v>
          </cell>
          <cell r="RD682">
            <v>0</v>
          </cell>
          <cell r="RE682">
            <v>45510</v>
          </cell>
          <cell r="RF682">
            <v>45510</v>
          </cell>
          <cell r="RG682">
            <v>0</v>
          </cell>
          <cell r="RH682">
            <v>0</v>
          </cell>
          <cell r="RI682">
            <v>45454</v>
          </cell>
          <cell r="RJ682">
            <v>0</v>
          </cell>
          <cell r="RK682">
            <v>45510</v>
          </cell>
          <cell r="RL682" t="str">
            <v>4062240</v>
          </cell>
          <cell r="RM682">
            <v>45510</v>
          </cell>
          <cell r="RN682" t="str">
            <v>4062243</v>
          </cell>
          <cell r="RO682">
            <v>45454</v>
          </cell>
          <cell r="RP682" t="str">
            <v>4062201</v>
          </cell>
          <cell r="RQ682">
            <v>45510</v>
          </cell>
          <cell r="RR682" t="str">
            <v>4062254</v>
          </cell>
          <cell r="RS682">
            <v>45524</v>
          </cell>
          <cell r="RT682">
            <v>4062270</v>
          </cell>
          <cell r="RU682">
            <v>0</v>
          </cell>
          <cell r="RV682">
            <v>0</v>
          </cell>
        </row>
        <row r="683">
          <cell r="A683">
            <v>674</v>
          </cell>
          <cell r="B683">
            <v>45538</v>
          </cell>
          <cell r="C683" t="str">
            <v>HRB1303</v>
          </cell>
          <cell r="D683" t="str">
            <v>13035538</v>
          </cell>
          <cell r="F683" t="str">
            <v>日本</v>
          </cell>
          <cell r="G683" t="str">
            <v>（株）アマダベンディングＳ部</v>
          </cell>
          <cell r="H683" t="str">
            <v>制御盤</v>
          </cell>
          <cell r="I683" t="str">
            <v>南陵</v>
          </cell>
          <cell r="J683" t="str">
            <v>土岐</v>
          </cell>
          <cell r="K683">
            <v>45512</v>
          </cell>
          <cell r="L683">
            <v>1</v>
          </cell>
          <cell r="M683">
            <v>1</v>
          </cell>
          <cell r="N683">
            <v>45524</v>
          </cell>
          <cell r="O683">
            <v>1</v>
          </cell>
          <cell r="P683">
            <v>45525</v>
          </cell>
          <cell r="Q683">
            <v>1</v>
          </cell>
          <cell r="R683">
            <v>45526</v>
          </cell>
          <cell r="S683">
            <v>1</v>
          </cell>
          <cell r="T683">
            <v>45527</v>
          </cell>
          <cell r="U683">
            <v>45526</v>
          </cell>
          <cell r="V683">
            <v>45530</v>
          </cell>
          <cell r="W683">
            <v>45527</v>
          </cell>
          <cell r="X683">
            <v>1</v>
          </cell>
          <cell r="Y683">
            <v>45540</v>
          </cell>
          <cell r="AA683">
            <v>45538</v>
          </cell>
          <cell r="AB683">
            <v>45539</v>
          </cell>
          <cell r="AC683" t="str">
            <v>45454</v>
          </cell>
          <cell r="AD683" t="str">
            <v>4062202</v>
          </cell>
          <cell r="AE683" t="str">
            <v>4062243</v>
          </cell>
          <cell r="AF683" t="str">
            <v>4062207</v>
          </cell>
          <cell r="AG683" t="str">
            <v>4062254</v>
          </cell>
          <cell r="CH683">
            <v>45454</v>
          </cell>
          <cell r="CI683">
            <v>4062202</v>
          </cell>
          <cell r="CX683">
            <v>45510</v>
          </cell>
          <cell r="CY683">
            <v>4062243</v>
          </cell>
          <cell r="DH683">
            <v>45468</v>
          </cell>
          <cell r="DI683">
            <v>4062207</v>
          </cell>
          <cell r="EB683">
            <v>45510</v>
          </cell>
          <cell r="EC683">
            <v>4062254</v>
          </cell>
          <cell r="EF683">
            <v>45524</v>
          </cell>
          <cell r="EG683">
            <v>4062270</v>
          </cell>
          <cell r="EM683">
            <v>45496</v>
          </cell>
          <cell r="EX683">
            <v>45510</v>
          </cell>
          <cell r="EY683">
            <v>4062261</v>
          </cell>
          <cell r="HO683" t="str">
            <v>　</v>
          </cell>
          <cell r="HS683">
            <v>45512</v>
          </cell>
          <cell r="RC683">
            <v>45538</v>
          </cell>
          <cell r="RD683">
            <v>45454</v>
          </cell>
          <cell r="RE683">
            <v>0</v>
          </cell>
          <cell r="RF683">
            <v>45510</v>
          </cell>
          <cell r="RG683">
            <v>0</v>
          </cell>
          <cell r="RH683">
            <v>45468</v>
          </cell>
          <cell r="RI683">
            <v>0</v>
          </cell>
          <cell r="RJ683">
            <v>0</v>
          </cell>
          <cell r="RK683">
            <v>45454</v>
          </cell>
          <cell r="RL683" t="str">
            <v>4062202</v>
          </cell>
          <cell r="RM683">
            <v>45510</v>
          </cell>
          <cell r="RN683" t="str">
            <v>4062243</v>
          </cell>
          <cell r="RO683">
            <v>45468</v>
          </cell>
          <cell r="RP683" t="str">
            <v>4062207</v>
          </cell>
          <cell r="RQ683">
            <v>45510</v>
          </cell>
          <cell r="RR683" t="str">
            <v>4062254</v>
          </cell>
          <cell r="RS683">
            <v>45524</v>
          </cell>
          <cell r="RT683">
            <v>4062270</v>
          </cell>
          <cell r="RU683">
            <v>0</v>
          </cell>
          <cell r="RV683">
            <v>0</v>
          </cell>
        </row>
        <row r="684">
          <cell r="A684">
            <v>675</v>
          </cell>
          <cell r="B684">
            <v>45538</v>
          </cell>
          <cell r="C684" t="str">
            <v>HRB1303</v>
          </cell>
          <cell r="D684" t="str">
            <v>13035539</v>
          </cell>
          <cell r="F684" t="str">
            <v>日本</v>
          </cell>
          <cell r="G684" t="str">
            <v>（株）アマダベンディングＳ部</v>
          </cell>
          <cell r="H684" t="str">
            <v>制御盤</v>
          </cell>
          <cell r="I684" t="str">
            <v>南陵</v>
          </cell>
          <cell r="J684" t="str">
            <v>土岐</v>
          </cell>
          <cell r="K684">
            <v>45512</v>
          </cell>
          <cell r="L684">
            <v>1</v>
          </cell>
          <cell r="M684">
            <v>1</v>
          </cell>
          <cell r="N684">
            <v>45524</v>
          </cell>
          <cell r="O684">
            <v>1</v>
          </cell>
          <cell r="P684">
            <v>45526</v>
          </cell>
          <cell r="Q684">
            <v>1</v>
          </cell>
          <cell r="R684">
            <v>45526</v>
          </cell>
          <cell r="S684">
            <v>1</v>
          </cell>
          <cell r="T684">
            <v>45527</v>
          </cell>
          <cell r="U684">
            <v>45527</v>
          </cell>
          <cell r="V684">
            <v>45530</v>
          </cell>
          <cell r="W684">
            <v>45528</v>
          </cell>
          <cell r="X684">
            <v>1</v>
          </cell>
          <cell r="Y684">
            <v>45540</v>
          </cell>
          <cell r="AA684">
            <v>45538</v>
          </cell>
          <cell r="AB684">
            <v>45539</v>
          </cell>
          <cell r="AC684" t="str">
            <v>45454</v>
          </cell>
          <cell r="AD684" t="str">
            <v>4062202</v>
          </cell>
          <cell r="AE684" t="str">
            <v>4062243</v>
          </cell>
          <cell r="AF684" t="str">
            <v>4062207</v>
          </cell>
          <cell r="AG684" t="str">
            <v>4062254</v>
          </cell>
          <cell r="CH684">
            <v>45454</v>
          </cell>
          <cell r="CI684">
            <v>4062202</v>
          </cell>
          <cell r="CX684">
            <v>45510</v>
          </cell>
          <cell r="CY684">
            <v>4062243</v>
          </cell>
          <cell r="DH684">
            <v>45468</v>
          </cell>
          <cell r="DI684">
            <v>4062207</v>
          </cell>
          <cell r="EB684">
            <v>45510</v>
          </cell>
          <cell r="EC684">
            <v>4062254</v>
          </cell>
          <cell r="EF684">
            <v>45524</v>
          </cell>
          <cell r="EG684">
            <v>4062270</v>
          </cell>
          <cell r="EM684">
            <v>45503</v>
          </cell>
          <cell r="EX684">
            <v>45510</v>
          </cell>
          <cell r="EY684">
            <v>4062261</v>
          </cell>
          <cell r="HO684" t="str">
            <v>　</v>
          </cell>
          <cell r="HS684">
            <v>45512</v>
          </cell>
          <cell r="RC684">
            <v>45538</v>
          </cell>
          <cell r="RD684">
            <v>45454</v>
          </cell>
          <cell r="RE684">
            <v>0</v>
          </cell>
          <cell r="RF684">
            <v>45510</v>
          </cell>
          <cell r="RG684">
            <v>0</v>
          </cell>
          <cell r="RH684">
            <v>45468</v>
          </cell>
          <cell r="RI684">
            <v>0</v>
          </cell>
          <cell r="RJ684">
            <v>0</v>
          </cell>
          <cell r="RK684">
            <v>45454</v>
          </cell>
          <cell r="RL684" t="str">
            <v>4062202</v>
          </cell>
          <cell r="RM684">
            <v>45510</v>
          </cell>
          <cell r="RN684" t="str">
            <v>4062243</v>
          </cell>
          <cell r="RO684">
            <v>45468</v>
          </cell>
          <cell r="RP684" t="str">
            <v>4062207</v>
          </cell>
          <cell r="RQ684">
            <v>45510</v>
          </cell>
          <cell r="RR684" t="str">
            <v>4062254</v>
          </cell>
          <cell r="RS684">
            <v>45524</v>
          </cell>
          <cell r="RT684">
            <v>4062270</v>
          </cell>
          <cell r="RU684">
            <v>0</v>
          </cell>
          <cell r="RV684">
            <v>0</v>
          </cell>
        </row>
        <row r="685">
          <cell r="A685">
            <v>676</v>
          </cell>
          <cell r="B685">
            <v>45538</v>
          </cell>
          <cell r="C685" t="str">
            <v>HRB1303.EXP</v>
          </cell>
          <cell r="D685" t="str">
            <v>13035551</v>
          </cell>
          <cell r="F685" t="str">
            <v>ﾌﾞﾗｼﾞﾙ</v>
          </cell>
          <cell r="G685" t="str">
            <v>Ａｍａｄａ　ｄｏ　Ｂｒａｓｉｌ　Ｌｔｄａ</v>
          </cell>
          <cell r="H685" t="str">
            <v>制御盤</v>
          </cell>
          <cell r="I685" t="str">
            <v>南陵</v>
          </cell>
          <cell r="J685" t="str">
            <v>土岐</v>
          </cell>
          <cell r="K685">
            <v>45512</v>
          </cell>
          <cell r="L685">
            <v>1</v>
          </cell>
          <cell r="M685">
            <v>1</v>
          </cell>
          <cell r="N685">
            <v>45524</v>
          </cell>
          <cell r="O685">
            <v>1</v>
          </cell>
          <cell r="P685">
            <v>45526</v>
          </cell>
          <cell r="Q685">
            <v>1</v>
          </cell>
          <cell r="R685">
            <v>45526</v>
          </cell>
          <cell r="S685">
            <v>1</v>
          </cell>
          <cell r="T685">
            <v>45527</v>
          </cell>
          <cell r="U685">
            <v>45527</v>
          </cell>
          <cell r="V685">
            <v>45530</v>
          </cell>
          <cell r="W685">
            <v>45528</v>
          </cell>
          <cell r="X685">
            <v>1</v>
          </cell>
          <cell r="Y685">
            <v>45541</v>
          </cell>
          <cell r="AA685">
            <v>45538</v>
          </cell>
          <cell r="AB685">
            <v>45539</v>
          </cell>
          <cell r="AC685" t="str">
            <v>45468</v>
          </cell>
          <cell r="AD685" t="str">
            <v>4062208</v>
          </cell>
          <cell r="AE685" t="str">
            <v>4062243</v>
          </cell>
          <cell r="AF685" t="str">
            <v>4062183</v>
          </cell>
          <cell r="AG685" t="str">
            <v>4062254</v>
          </cell>
          <cell r="CR685">
            <v>45468</v>
          </cell>
          <cell r="CS685">
            <v>4062208</v>
          </cell>
          <cell r="CX685">
            <v>45510</v>
          </cell>
          <cell r="CY685">
            <v>4062243</v>
          </cell>
          <cell r="DR685">
            <v>45419</v>
          </cell>
          <cell r="DS685">
            <v>4062183</v>
          </cell>
          <cell r="EB685">
            <v>45510</v>
          </cell>
          <cell r="EC685">
            <v>4062254</v>
          </cell>
          <cell r="EF685">
            <v>45524</v>
          </cell>
          <cell r="EG685">
            <v>4062270</v>
          </cell>
          <cell r="EM685">
            <v>45503</v>
          </cell>
          <cell r="EX685">
            <v>45510</v>
          </cell>
          <cell r="EY685">
            <v>4062261</v>
          </cell>
          <cell r="HO685" t="str">
            <v>　</v>
          </cell>
          <cell r="HS685">
            <v>45512</v>
          </cell>
          <cell r="RC685">
            <v>45538</v>
          </cell>
          <cell r="RD685">
            <v>0</v>
          </cell>
          <cell r="RE685">
            <v>45468</v>
          </cell>
          <cell r="RF685">
            <v>45510</v>
          </cell>
          <cell r="RG685">
            <v>0</v>
          </cell>
          <cell r="RH685">
            <v>0</v>
          </cell>
          <cell r="RI685">
            <v>45419</v>
          </cell>
          <cell r="RJ685">
            <v>0</v>
          </cell>
          <cell r="RK685">
            <v>45468</v>
          </cell>
          <cell r="RL685" t="str">
            <v>4062208</v>
          </cell>
          <cell r="RM685">
            <v>45510</v>
          </cell>
          <cell r="RN685" t="str">
            <v>4062243</v>
          </cell>
          <cell r="RO685">
            <v>45419</v>
          </cell>
          <cell r="RP685" t="str">
            <v>4062183</v>
          </cell>
          <cell r="RQ685">
            <v>45510</v>
          </cell>
          <cell r="RR685" t="str">
            <v>4062254</v>
          </cell>
          <cell r="RS685">
            <v>45524</v>
          </cell>
          <cell r="RT685">
            <v>4062270</v>
          </cell>
          <cell r="RU685">
            <v>0</v>
          </cell>
          <cell r="RV685">
            <v>0</v>
          </cell>
        </row>
        <row r="686">
          <cell r="A686">
            <v>677</v>
          </cell>
          <cell r="B686">
            <v>45538</v>
          </cell>
          <cell r="C686" t="str">
            <v>HRB1303.EXP</v>
          </cell>
          <cell r="D686">
            <v>13035544</v>
          </cell>
          <cell r="F686" t="str">
            <v>カナダ</v>
          </cell>
          <cell r="G686" t="str">
            <v>ＡＭＡＤＡ　ＣＡＮＡＤＡ　ＬＴＤ．</v>
          </cell>
          <cell r="H686" t="str">
            <v>制御盤</v>
          </cell>
          <cell r="I686" t="str">
            <v>南陵</v>
          </cell>
          <cell r="J686" t="str">
            <v>土岐</v>
          </cell>
          <cell r="K686">
            <v>45513</v>
          </cell>
          <cell r="L686">
            <v>1</v>
          </cell>
          <cell r="M686">
            <v>1</v>
          </cell>
          <cell r="N686">
            <v>45525</v>
          </cell>
          <cell r="O686">
            <v>1</v>
          </cell>
          <cell r="P686">
            <v>45526</v>
          </cell>
          <cell r="Q686">
            <v>1</v>
          </cell>
          <cell r="R686">
            <v>45527</v>
          </cell>
          <cell r="S686">
            <v>1</v>
          </cell>
          <cell r="T686">
            <v>45528</v>
          </cell>
          <cell r="U686">
            <v>45527</v>
          </cell>
          <cell r="V686">
            <v>45531</v>
          </cell>
          <cell r="W686">
            <v>45530</v>
          </cell>
          <cell r="X686">
            <v>1</v>
          </cell>
          <cell r="Y686">
            <v>45541</v>
          </cell>
          <cell r="AA686">
            <v>45538</v>
          </cell>
          <cell r="AB686">
            <v>45539</v>
          </cell>
          <cell r="AC686" t="str">
            <v>45468</v>
          </cell>
          <cell r="AD686" t="str">
            <v>4062208</v>
          </cell>
          <cell r="AE686" t="str">
            <v>4062243</v>
          </cell>
          <cell r="AF686" t="str">
            <v>4062183</v>
          </cell>
          <cell r="AG686" t="str">
            <v>4062254</v>
          </cell>
          <cell r="CR686">
            <v>45468</v>
          </cell>
          <cell r="CS686">
            <v>4062208</v>
          </cell>
          <cell r="CX686">
            <v>45510</v>
          </cell>
          <cell r="CY686">
            <v>4062243</v>
          </cell>
          <cell r="DR686">
            <v>45419</v>
          </cell>
          <cell r="DS686">
            <v>4062183</v>
          </cell>
          <cell r="EB686">
            <v>45510</v>
          </cell>
          <cell r="EC686">
            <v>4062254</v>
          </cell>
          <cell r="EF686">
            <v>45524</v>
          </cell>
          <cell r="EG686">
            <v>4062270</v>
          </cell>
          <cell r="EM686">
            <v>45503</v>
          </cell>
          <cell r="EX686">
            <v>45510</v>
          </cell>
          <cell r="EY686">
            <v>4062261</v>
          </cell>
          <cell r="HO686" t="str">
            <v>　</v>
          </cell>
          <cell r="RC686">
            <v>45538</v>
          </cell>
          <cell r="RD686">
            <v>0</v>
          </cell>
          <cell r="RE686">
            <v>45468</v>
          </cell>
          <cell r="RF686">
            <v>45510</v>
          </cell>
          <cell r="RG686">
            <v>0</v>
          </cell>
          <cell r="RH686">
            <v>0</v>
          </cell>
          <cell r="RI686">
            <v>45419</v>
          </cell>
          <cell r="RJ686">
            <v>0</v>
          </cell>
          <cell r="RK686">
            <v>45468</v>
          </cell>
          <cell r="RL686" t="str">
            <v>4062208</v>
          </cell>
          <cell r="RM686">
            <v>45510</v>
          </cell>
          <cell r="RN686" t="str">
            <v>4062243</v>
          </cell>
          <cell r="RO686">
            <v>45419</v>
          </cell>
          <cell r="RP686" t="str">
            <v>4062183</v>
          </cell>
          <cell r="RQ686">
            <v>45510</v>
          </cell>
          <cell r="RR686" t="str">
            <v>4062254</v>
          </cell>
          <cell r="RS686">
            <v>45524</v>
          </cell>
          <cell r="RT686">
            <v>4062270</v>
          </cell>
          <cell r="RU686">
            <v>0</v>
          </cell>
          <cell r="RV686">
            <v>0</v>
          </cell>
        </row>
        <row r="687">
          <cell r="A687">
            <v>678</v>
          </cell>
          <cell r="B687">
            <v>45566</v>
          </cell>
          <cell r="C687" t="str">
            <v>HRB3504.EXP</v>
          </cell>
          <cell r="D687">
            <v>35045010</v>
          </cell>
          <cell r="F687" t="str">
            <v>EXP</v>
          </cell>
          <cell r="G687" t="str">
            <v> 【ＡＡＩ】Ｂ＆ＫＥＱＵＩＰＭＥＮＴ</v>
          </cell>
          <cell r="H687" t="str">
            <v>制御盤</v>
          </cell>
          <cell r="I687" t="str">
            <v>南陵</v>
          </cell>
          <cell r="J687" t="str">
            <v>富士宮</v>
          </cell>
          <cell r="K687">
            <v>45511</v>
          </cell>
          <cell r="L687">
            <v>1</v>
          </cell>
          <cell r="M687">
            <v>1</v>
          </cell>
          <cell r="N687">
            <v>45525</v>
          </cell>
          <cell r="O687">
            <v>1</v>
          </cell>
          <cell r="P687">
            <v>45527</v>
          </cell>
          <cell r="Q687">
            <v>1</v>
          </cell>
          <cell r="R687">
            <v>45527</v>
          </cell>
          <cell r="S687">
            <v>1</v>
          </cell>
          <cell r="T687">
            <v>45528</v>
          </cell>
          <cell r="U687">
            <v>45540</v>
          </cell>
          <cell r="V687">
            <v>45531</v>
          </cell>
          <cell r="W687">
            <v>45541</v>
          </cell>
          <cell r="X687">
            <v>1</v>
          </cell>
          <cell r="Y687">
            <v>45548</v>
          </cell>
          <cell r="Z687">
            <v>45547</v>
          </cell>
          <cell r="AC687" t="str">
            <v>45482</v>
          </cell>
          <cell r="AD687" t="str">
            <v>4062221</v>
          </cell>
          <cell r="AE687" t="str">
            <v>4062221</v>
          </cell>
          <cell r="AF687" t="str">
            <v>4062221</v>
          </cell>
          <cell r="AG687" t="str">
            <v>4062221</v>
          </cell>
          <cell r="CV687">
            <v>45482</v>
          </cell>
          <cell r="CW687">
            <v>4062221</v>
          </cell>
          <cell r="GQ687">
            <v>45391</v>
          </cell>
          <cell r="GR687">
            <v>4062174</v>
          </cell>
          <cell r="GS687">
            <v>45539</v>
          </cell>
          <cell r="GT687">
            <v>4062351</v>
          </cell>
          <cell r="GU687">
            <v>45510</v>
          </cell>
          <cell r="GV687">
            <v>4062261</v>
          </cell>
          <cell r="HO687" t="str">
            <v>　</v>
          </cell>
          <cell r="HS687">
            <v>45511</v>
          </cell>
          <cell r="HV687" t="e">
            <v>#REF!</v>
          </cell>
          <cell r="HZ687" t="e">
            <v>#REF!</v>
          </cell>
          <cell r="IB687">
            <v>1</v>
          </cell>
          <cell r="ID687" t="e">
            <v>#REF!</v>
          </cell>
          <cell r="RC687">
            <v>45547</v>
          </cell>
          <cell r="RD687">
            <v>0</v>
          </cell>
          <cell r="RE687">
            <v>0</v>
          </cell>
          <cell r="RF687">
            <v>0</v>
          </cell>
          <cell r="RG687">
            <v>0</v>
          </cell>
          <cell r="RH687">
            <v>0</v>
          </cell>
          <cell r="RI687">
            <v>0</v>
          </cell>
          <cell r="RJ687">
            <v>45482</v>
          </cell>
          <cell r="RK687">
            <v>0</v>
          </cell>
          <cell r="RL687">
            <v>0</v>
          </cell>
          <cell r="RM687">
            <v>0</v>
          </cell>
          <cell r="RN687">
            <v>0</v>
          </cell>
          <cell r="RO687">
            <v>0</v>
          </cell>
          <cell r="RP687">
            <v>0</v>
          </cell>
          <cell r="RQ687">
            <v>0</v>
          </cell>
          <cell r="RR687">
            <v>0</v>
          </cell>
          <cell r="RS687">
            <v>0</v>
          </cell>
          <cell r="RT687">
            <v>0</v>
          </cell>
          <cell r="RU687">
            <v>45482</v>
          </cell>
          <cell r="RV687" t="str">
            <v>4062221</v>
          </cell>
        </row>
        <row r="688">
          <cell r="A688">
            <v>679</v>
          </cell>
          <cell r="B688">
            <v>45538</v>
          </cell>
          <cell r="C688" t="str">
            <v>HRB1303</v>
          </cell>
          <cell r="D688">
            <v>13035537</v>
          </cell>
          <cell r="F688" t="str">
            <v>日本</v>
          </cell>
          <cell r="G688" t="str">
            <v>（株）アマダベンディングＳ部</v>
          </cell>
          <cell r="H688" t="str">
            <v>制御盤</v>
          </cell>
          <cell r="I688" t="str">
            <v>南陵</v>
          </cell>
          <cell r="J688" t="str">
            <v>土岐</v>
          </cell>
          <cell r="K688">
            <v>45524</v>
          </cell>
          <cell r="L688">
            <v>1</v>
          </cell>
          <cell r="M688">
            <v>1</v>
          </cell>
          <cell r="N688">
            <v>45526</v>
          </cell>
          <cell r="O688">
            <v>1</v>
          </cell>
          <cell r="P688">
            <v>45527</v>
          </cell>
          <cell r="Q688">
            <v>1</v>
          </cell>
          <cell r="R688">
            <v>45527</v>
          </cell>
          <cell r="S688">
            <v>1</v>
          </cell>
          <cell r="T688">
            <v>45528</v>
          </cell>
          <cell r="U688">
            <v>45528</v>
          </cell>
          <cell r="V688">
            <v>45531</v>
          </cell>
          <cell r="W688">
            <v>45528</v>
          </cell>
          <cell r="X688">
            <v>1</v>
          </cell>
          <cell r="Y688">
            <v>45545</v>
          </cell>
          <cell r="AA688">
            <v>45540</v>
          </cell>
          <cell r="AB688">
            <v>45541</v>
          </cell>
          <cell r="AC688" t="str">
            <v>45510</v>
          </cell>
          <cell r="AD688" t="str">
            <v>4062238</v>
          </cell>
          <cell r="AE688" t="str">
            <v>4062243</v>
          </cell>
          <cell r="AF688" t="str">
            <v>4062207</v>
          </cell>
          <cell r="AG688" t="str">
            <v>4062210</v>
          </cell>
          <cell r="CH688">
            <v>45510</v>
          </cell>
          <cell r="CI688">
            <v>4062238</v>
          </cell>
          <cell r="CX688">
            <v>45510</v>
          </cell>
          <cell r="CY688">
            <v>4062243</v>
          </cell>
          <cell r="DH688">
            <v>45468</v>
          </cell>
          <cell r="DI688">
            <v>4062207</v>
          </cell>
          <cell r="DV688">
            <v>45468</v>
          </cell>
          <cell r="DW688">
            <v>4062210</v>
          </cell>
          <cell r="EF688">
            <v>45524</v>
          </cell>
          <cell r="EG688">
            <v>4062270</v>
          </cell>
          <cell r="EM688">
            <v>45503</v>
          </cell>
          <cell r="EX688">
            <v>45510</v>
          </cell>
          <cell r="EY688">
            <v>4062261</v>
          </cell>
          <cell r="HO688" t="str">
            <v>　</v>
          </cell>
          <cell r="RC688">
            <v>45540</v>
          </cell>
          <cell r="RD688">
            <v>45510</v>
          </cell>
          <cell r="RE688">
            <v>0</v>
          </cell>
          <cell r="RF688">
            <v>45510</v>
          </cell>
          <cell r="RG688">
            <v>0</v>
          </cell>
          <cell r="RH688">
            <v>45468</v>
          </cell>
          <cell r="RI688">
            <v>0</v>
          </cell>
          <cell r="RJ688">
            <v>0</v>
          </cell>
          <cell r="RK688">
            <v>45510</v>
          </cell>
          <cell r="RL688" t="str">
            <v>4062238</v>
          </cell>
          <cell r="RM688">
            <v>45510</v>
          </cell>
          <cell r="RN688" t="str">
            <v>4062243</v>
          </cell>
          <cell r="RO688">
            <v>45468</v>
          </cell>
          <cell r="RP688" t="str">
            <v>4062207</v>
          </cell>
          <cell r="RQ688">
            <v>45468</v>
          </cell>
          <cell r="RR688" t="str">
            <v>4062210</v>
          </cell>
          <cell r="RS688">
            <v>45524</v>
          </cell>
          <cell r="RT688">
            <v>4062270</v>
          </cell>
          <cell r="RU688">
            <v>0</v>
          </cell>
          <cell r="RV688">
            <v>0</v>
          </cell>
        </row>
        <row r="689">
          <cell r="A689">
            <v>680</v>
          </cell>
          <cell r="B689">
            <v>45538</v>
          </cell>
          <cell r="C689" t="str">
            <v>HRB1303.EXP</v>
          </cell>
          <cell r="D689">
            <v>13035543</v>
          </cell>
          <cell r="F689" t="str">
            <v>韓国</v>
          </cell>
          <cell r="G689" t="str">
            <v>ＡＭＡＤＡ　ＫＯＲＥＡ　ＣＯ．，ＬＴＤ．</v>
          </cell>
          <cell r="H689" t="str">
            <v>制御盤</v>
          </cell>
          <cell r="I689" t="str">
            <v>南陵</v>
          </cell>
          <cell r="J689" t="str">
            <v>土岐</v>
          </cell>
          <cell r="K689">
            <v>45524</v>
          </cell>
          <cell r="L689">
            <v>1</v>
          </cell>
          <cell r="M689">
            <v>1</v>
          </cell>
          <cell r="N689">
            <v>45526</v>
          </cell>
          <cell r="O689">
            <v>1</v>
          </cell>
          <cell r="P689">
            <v>45527</v>
          </cell>
          <cell r="Q689">
            <v>1</v>
          </cell>
          <cell r="R689">
            <v>45528</v>
          </cell>
          <cell r="S689">
            <v>1</v>
          </cell>
          <cell r="T689">
            <v>45530</v>
          </cell>
          <cell r="U689">
            <v>45528</v>
          </cell>
          <cell r="V689">
            <v>45532</v>
          </cell>
          <cell r="W689">
            <v>45530</v>
          </cell>
          <cell r="X689">
            <v>1</v>
          </cell>
          <cell r="Y689">
            <v>45545</v>
          </cell>
          <cell r="AA689">
            <v>45540</v>
          </cell>
          <cell r="AB689">
            <v>45541</v>
          </cell>
          <cell r="AC689" t="str">
            <v>45468</v>
          </cell>
          <cell r="AD689" t="str">
            <v>4062208</v>
          </cell>
          <cell r="AE689" t="str">
            <v>4062243</v>
          </cell>
          <cell r="AF689" t="str">
            <v>4062209</v>
          </cell>
          <cell r="AG689" t="str">
            <v>4062254</v>
          </cell>
          <cell r="CR689">
            <v>45468</v>
          </cell>
          <cell r="CS689">
            <v>4062208</v>
          </cell>
          <cell r="CX689">
            <v>45510</v>
          </cell>
          <cell r="CY689">
            <v>4062243</v>
          </cell>
          <cell r="DR689">
            <v>45468</v>
          </cell>
          <cell r="DS689">
            <v>4062209</v>
          </cell>
          <cell r="EB689">
            <v>45510</v>
          </cell>
          <cell r="EC689">
            <v>4062254</v>
          </cell>
          <cell r="EF689">
            <v>45524</v>
          </cell>
          <cell r="EG689">
            <v>4062270</v>
          </cell>
          <cell r="EM689">
            <v>45503</v>
          </cell>
          <cell r="EN689">
            <v>45510</v>
          </cell>
          <cell r="EO689">
            <v>4062256</v>
          </cell>
          <cell r="EX689">
            <v>45510</v>
          </cell>
          <cell r="EY689">
            <v>4062261</v>
          </cell>
          <cell r="GB689" t="str">
            <v>●</v>
          </cell>
          <cell r="GG689">
            <v>45510</v>
          </cell>
          <cell r="GH689">
            <v>4062267</v>
          </cell>
          <cell r="HO689" t="str">
            <v>　</v>
          </cell>
          <cell r="RC689">
            <v>45540</v>
          </cell>
          <cell r="RD689">
            <v>0</v>
          </cell>
          <cell r="RE689">
            <v>45468</v>
          </cell>
          <cell r="RF689">
            <v>45510</v>
          </cell>
          <cell r="RG689">
            <v>0</v>
          </cell>
          <cell r="RH689">
            <v>0</v>
          </cell>
          <cell r="RI689">
            <v>45468</v>
          </cell>
          <cell r="RJ689">
            <v>0</v>
          </cell>
          <cell r="RK689">
            <v>45468</v>
          </cell>
          <cell r="RL689" t="str">
            <v>4062208</v>
          </cell>
          <cell r="RM689">
            <v>45510</v>
          </cell>
          <cell r="RN689" t="str">
            <v>4062243</v>
          </cell>
          <cell r="RO689">
            <v>45468</v>
          </cell>
          <cell r="RP689" t="str">
            <v>4062209</v>
          </cell>
          <cell r="RQ689">
            <v>45510</v>
          </cell>
          <cell r="RR689" t="str">
            <v>4062254</v>
          </cell>
          <cell r="RS689">
            <v>45524</v>
          </cell>
          <cell r="RT689">
            <v>4062270</v>
          </cell>
          <cell r="RU689">
            <v>0</v>
          </cell>
          <cell r="RV689">
            <v>0</v>
          </cell>
        </row>
        <row r="690">
          <cell r="A690">
            <v>681</v>
          </cell>
          <cell r="B690">
            <v>45568</v>
          </cell>
          <cell r="C690" t="str">
            <v>HRB8025 AAI</v>
          </cell>
          <cell r="D690" t="str">
            <v>ARB80255</v>
          </cell>
          <cell r="F690" t="str">
            <v>米国</v>
          </cell>
          <cell r="G690" t="str">
            <v>AAI</v>
          </cell>
          <cell r="H690" t="str">
            <v>制御盤</v>
          </cell>
          <cell r="I690" t="str">
            <v>南陵</v>
          </cell>
          <cell r="J690" t="str">
            <v>KD</v>
          </cell>
          <cell r="K690">
            <v>45524</v>
          </cell>
          <cell r="L690">
            <v>1</v>
          </cell>
          <cell r="M690">
            <v>1</v>
          </cell>
          <cell r="N690">
            <v>45526</v>
          </cell>
          <cell r="O690">
            <v>1</v>
          </cell>
          <cell r="P690">
            <v>45528</v>
          </cell>
          <cell r="Q690">
            <v>1</v>
          </cell>
          <cell r="R690">
            <v>45528</v>
          </cell>
          <cell r="S690">
            <v>1</v>
          </cell>
          <cell r="T690">
            <v>45530</v>
          </cell>
          <cell r="U690">
            <v>45530</v>
          </cell>
          <cell r="V690">
            <v>45532</v>
          </cell>
          <cell r="W690">
            <v>45530</v>
          </cell>
          <cell r="X690">
            <v>1</v>
          </cell>
          <cell r="Y690">
            <v>45545</v>
          </cell>
          <cell r="AA690">
            <v>45540</v>
          </cell>
          <cell r="AB690">
            <v>45541</v>
          </cell>
          <cell r="AC690" t="str">
            <v>45510</v>
          </cell>
          <cell r="AD690" t="str">
            <v>4062240</v>
          </cell>
          <cell r="AE690" t="str">
            <v>4062243</v>
          </cell>
          <cell r="AF690" t="str">
            <v>4062201</v>
          </cell>
          <cell r="AG690" t="str">
            <v>4062254</v>
          </cell>
          <cell r="CP690">
            <v>45510</v>
          </cell>
          <cell r="CQ690">
            <v>4062240</v>
          </cell>
          <cell r="CX690">
            <v>45510</v>
          </cell>
          <cell r="CY690">
            <v>4062243</v>
          </cell>
          <cell r="DP690">
            <v>45454</v>
          </cell>
          <cell r="DQ690">
            <v>4062201</v>
          </cell>
          <cell r="EB690">
            <v>45510</v>
          </cell>
          <cell r="EC690">
            <v>4062254</v>
          </cell>
          <cell r="EF690">
            <v>45524</v>
          </cell>
          <cell r="EG690">
            <v>4062270</v>
          </cell>
          <cell r="EM690">
            <v>45503</v>
          </cell>
          <cell r="EX690">
            <v>45510</v>
          </cell>
          <cell r="EY690">
            <v>4062261</v>
          </cell>
          <cell r="HO690">
            <v>45492</v>
          </cell>
          <cell r="HP690">
            <v>4062305</v>
          </cell>
          <cell r="HS690">
            <v>45524</v>
          </cell>
          <cell r="HV690" t="e">
            <v>#REF!</v>
          </cell>
          <cell r="HZ690" t="e">
            <v>#REF!</v>
          </cell>
          <cell r="ID690" t="e">
            <v>#REF!</v>
          </cell>
          <cell r="RC690">
            <v>45540</v>
          </cell>
          <cell r="RD690">
            <v>0</v>
          </cell>
          <cell r="RE690">
            <v>45510</v>
          </cell>
          <cell r="RF690">
            <v>45510</v>
          </cell>
          <cell r="RG690">
            <v>0</v>
          </cell>
          <cell r="RH690">
            <v>0</v>
          </cell>
          <cell r="RI690">
            <v>45454</v>
          </cell>
          <cell r="RJ690">
            <v>0</v>
          </cell>
          <cell r="RK690">
            <v>45510</v>
          </cell>
          <cell r="RL690" t="str">
            <v>4062240</v>
          </cell>
          <cell r="RM690">
            <v>45510</v>
          </cell>
          <cell r="RN690" t="str">
            <v>4062243</v>
          </cell>
          <cell r="RO690">
            <v>45454</v>
          </cell>
          <cell r="RP690" t="str">
            <v>4062201</v>
          </cell>
          <cell r="RQ690">
            <v>45510</v>
          </cell>
          <cell r="RR690" t="str">
            <v>4062254</v>
          </cell>
          <cell r="RS690">
            <v>45524</v>
          </cell>
          <cell r="RT690">
            <v>4062270</v>
          </cell>
          <cell r="RU690">
            <v>0</v>
          </cell>
          <cell r="RV690">
            <v>0</v>
          </cell>
        </row>
        <row r="691">
          <cell r="A691">
            <v>682</v>
          </cell>
          <cell r="B691">
            <v>45568</v>
          </cell>
          <cell r="C691" t="str">
            <v>HRB8025 AAI</v>
          </cell>
          <cell r="D691" t="str">
            <v>ARB80256</v>
          </cell>
          <cell r="F691" t="str">
            <v>米国</v>
          </cell>
          <cell r="G691" t="str">
            <v>AAI</v>
          </cell>
          <cell r="H691" t="str">
            <v>制御盤</v>
          </cell>
          <cell r="I691" t="str">
            <v>南陵</v>
          </cell>
          <cell r="J691" t="str">
            <v>KD</v>
          </cell>
          <cell r="K691">
            <v>45525</v>
          </cell>
          <cell r="L691">
            <v>1</v>
          </cell>
          <cell r="M691">
            <v>1</v>
          </cell>
          <cell r="N691">
            <v>45527</v>
          </cell>
          <cell r="O691">
            <v>1</v>
          </cell>
          <cell r="P691">
            <v>45528</v>
          </cell>
          <cell r="Q691">
            <v>1</v>
          </cell>
          <cell r="R691">
            <v>45528</v>
          </cell>
          <cell r="S691">
            <v>1</v>
          </cell>
          <cell r="T691">
            <v>45530</v>
          </cell>
          <cell r="U691">
            <v>45530</v>
          </cell>
          <cell r="V691">
            <v>45532</v>
          </cell>
          <cell r="W691">
            <v>45531</v>
          </cell>
          <cell r="X691">
            <v>1</v>
          </cell>
          <cell r="Y691">
            <v>45545</v>
          </cell>
          <cell r="AA691">
            <v>45540</v>
          </cell>
          <cell r="AB691">
            <v>45541</v>
          </cell>
          <cell r="AC691" t="str">
            <v>45510</v>
          </cell>
          <cell r="AD691" t="str">
            <v>4062240</v>
          </cell>
          <cell r="AE691" t="str">
            <v>4062243　</v>
          </cell>
          <cell r="AF691" t="str">
            <v>4062201　</v>
          </cell>
          <cell r="AG691" t="str">
            <v>4062254　</v>
          </cell>
          <cell r="CP691">
            <v>45510</v>
          </cell>
          <cell r="CQ691">
            <v>4062240</v>
          </cell>
          <cell r="CX691">
            <v>45510</v>
          </cell>
          <cell r="CY691">
            <v>4062243</v>
          </cell>
          <cell r="DB691" t="str">
            <v>　</v>
          </cell>
          <cell r="DC691" t="str">
            <v>　</v>
          </cell>
          <cell r="DL691" t="str">
            <v>　</v>
          </cell>
          <cell r="DM691" t="str">
            <v>　</v>
          </cell>
          <cell r="DP691">
            <v>45454</v>
          </cell>
          <cell r="DQ691">
            <v>4062201</v>
          </cell>
          <cell r="DZ691" t="str">
            <v>　</v>
          </cell>
          <cell r="EA691" t="str">
            <v>　</v>
          </cell>
          <cell r="EB691">
            <v>45510</v>
          </cell>
          <cell r="EC691">
            <v>4062254</v>
          </cell>
          <cell r="EF691">
            <v>45524</v>
          </cell>
          <cell r="EG691">
            <v>4062270</v>
          </cell>
          <cell r="EJ691" t="str">
            <v>　</v>
          </cell>
          <cell r="EK691" t="str">
            <v>　</v>
          </cell>
          <cell r="EM691">
            <v>45503</v>
          </cell>
          <cell r="EX691">
            <v>45510</v>
          </cell>
          <cell r="EY691">
            <v>4062261</v>
          </cell>
          <cell r="HO691">
            <v>45492</v>
          </cell>
          <cell r="HP691">
            <v>4062305</v>
          </cell>
          <cell r="HS691">
            <v>45525</v>
          </cell>
          <cell r="HV691" t="e">
            <v>#REF!</v>
          </cell>
          <cell r="HZ691" t="e">
            <v>#REF!</v>
          </cell>
          <cell r="ID691" t="e">
            <v>#REF!</v>
          </cell>
          <cell r="RC691">
            <v>45540</v>
          </cell>
          <cell r="RD691">
            <v>0</v>
          </cell>
          <cell r="RE691">
            <v>45510</v>
          </cell>
          <cell r="RF691">
            <v>45510</v>
          </cell>
          <cell r="RG691">
            <v>0</v>
          </cell>
          <cell r="RH691">
            <v>0</v>
          </cell>
          <cell r="RI691">
            <v>45454</v>
          </cell>
          <cell r="RJ691">
            <v>0</v>
          </cell>
          <cell r="RK691">
            <v>45510</v>
          </cell>
          <cell r="RL691" t="str">
            <v>4062240</v>
          </cell>
          <cell r="RM691">
            <v>45510</v>
          </cell>
          <cell r="RN691" t="str">
            <v>4062243　</v>
          </cell>
          <cell r="RO691">
            <v>45454</v>
          </cell>
          <cell r="RP691" t="str">
            <v>4062201　</v>
          </cell>
          <cell r="RQ691">
            <v>45510</v>
          </cell>
          <cell r="RR691" t="str">
            <v>4062254　</v>
          </cell>
          <cell r="RS691">
            <v>45524</v>
          </cell>
          <cell r="RT691">
            <v>4062270</v>
          </cell>
          <cell r="RU691">
            <v>0</v>
          </cell>
          <cell r="RV691">
            <v>0</v>
          </cell>
        </row>
        <row r="692">
          <cell r="A692">
            <v>683</v>
          </cell>
          <cell r="B692">
            <v>45568</v>
          </cell>
          <cell r="C692" t="str">
            <v>HRB8025 AAI</v>
          </cell>
          <cell r="D692" t="str">
            <v>ARB80257</v>
          </cell>
          <cell r="F692" t="str">
            <v>米国</v>
          </cell>
          <cell r="G692" t="str">
            <v>AAI</v>
          </cell>
          <cell r="H692" t="str">
            <v>制御盤</v>
          </cell>
          <cell r="I692" t="str">
            <v>南陵</v>
          </cell>
          <cell r="J692" t="str">
            <v>KD</v>
          </cell>
          <cell r="K692">
            <v>45525</v>
          </cell>
          <cell r="L692">
            <v>1</v>
          </cell>
          <cell r="M692">
            <v>1</v>
          </cell>
          <cell r="N692">
            <v>45527</v>
          </cell>
          <cell r="O692">
            <v>1</v>
          </cell>
          <cell r="P692">
            <v>45528</v>
          </cell>
          <cell r="Q692">
            <v>1</v>
          </cell>
          <cell r="R692">
            <v>45530</v>
          </cell>
          <cell r="S692">
            <v>1</v>
          </cell>
          <cell r="T692">
            <v>45531</v>
          </cell>
          <cell r="U692">
            <v>45531</v>
          </cell>
          <cell r="V692">
            <v>45533</v>
          </cell>
          <cell r="W692">
            <v>45531</v>
          </cell>
          <cell r="X692">
            <v>1</v>
          </cell>
          <cell r="Y692">
            <v>45545</v>
          </cell>
          <cell r="AA692">
            <v>45540</v>
          </cell>
          <cell r="AB692">
            <v>45541</v>
          </cell>
          <cell r="AC692" t="str">
            <v>45510</v>
          </cell>
          <cell r="AD692" t="str">
            <v>4062240</v>
          </cell>
          <cell r="AE692" t="str">
            <v>4062243</v>
          </cell>
          <cell r="AF692" t="str">
            <v>4062201</v>
          </cell>
          <cell r="AG692" t="str">
            <v>4062254</v>
          </cell>
          <cell r="CP692">
            <v>45510</v>
          </cell>
          <cell r="CQ692">
            <v>4062240</v>
          </cell>
          <cell r="CX692">
            <v>45510</v>
          </cell>
          <cell r="CY692">
            <v>4062243</v>
          </cell>
          <cell r="DP692">
            <v>45454</v>
          </cell>
          <cell r="DQ692">
            <v>4062201</v>
          </cell>
          <cell r="EB692">
            <v>45510</v>
          </cell>
          <cell r="EC692">
            <v>4062254</v>
          </cell>
          <cell r="EF692">
            <v>45524</v>
          </cell>
          <cell r="EG692">
            <v>4062270</v>
          </cell>
          <cell r="EM692">
            <v>45503</v>
          </cell>
          <cell r="EX692">
            <v>45510</v>
          </cell>
          <cell r="EY692">
            <v>4062261</v>
          </cell>
          <cell r="HO692">
            <v>45492</v>
          </cell>
          <cell r="HP692">
            <v>4062305</v>
          </cell>
          <cell r="HS692">
            <v>45525</v>
          </cell>
          <cell r="HV692">
            <v>0</v>
          </cell>
          <cell r="HZ692">
            <v>0</v>
          </cell>
          <cell r="ID692">
            <v>0</v>
          </cell>
          <cell r="RC692">
            <v>45540</v>
          </cell>
          <cell r="RD692">
            <v>0</v>
          </cell>
          <cell r="RE692">
            <v>45510</v>
          </cell>
          <cell r="RF692">
            <v>45510</v>
          </cell>
          <cell r="RG692">
            <v>0</v>
          </cell>
          <cell r="RH692">
            <v>0</v>
          </cell>
          <cell r="RI692">
            <v>45454</v>
          </cell>
          <cell r="RJ692">
            <v>0</v>
          </cell>
          <cell r="RK692">
            <v>45510</v>
          </cell>
          <cell r="RL692" t="str">
            <v>4062240</v>
          </cell>
          <cell r="RM692">
            <v>45510</v>
          </cell>
          <cell r="RN692" t="str">
            <v>4062243</v>
          </cell>
          <cell r="RO692">
            <v>45454</v>
          </cell>
          <cell r="RP692" t="str">
            <v>4062201</v>
          </cell>
          <cell r="RQ692">
            <v>45510</v>
          </cell>
          <cell r="RR692" t="str">
            <v>4062254</v>
          </cell>
          <cell r="RS692">
            <v>45524</v>
          </cell>
          <cell r="RT692">
            <v>4062270</v>
          </cell>
          <cell r="RU692">
            <v>0</v>
          </cell>
          <cell r="RV692">
            <v>0</v>
          </cell>
        </row>
        <row r="693">
          <cell r="A693">
            <v>684</v>
          </cell>
          <cell r="B693">
            <v>45568</v>
          </cell>
          <cell r="C693" t="str">
            <v>HRB8025 AAI</v>
          </cell>
          <cell r="D693" t="str">
            <v>ARB80258</v>
          </cell>
          <cell r="F693" t="str">
            <v>米国</v>
          </cell>
          <cell r="G693" t="str">
            <v>AAI</v>
          </cell>
          <cell r="H693" t="str">
            <v>制御盤</v>
          </cell>
          <cell r="I693" t="str">
            <v>南陵</v>
          </cell>
          <cell r="J693" t="str">
            <v>KD</v>
          </cell>
          <cell r="K693">
            <v>45525</v>
          </cell>
          <cell r="L693">
            <v>1</v>
          </cell>
          <cell r="M693">
            <v>1</v>
          </cell>
          <cell r="N693">
            <v>45527</v>
          </cell>
          <cell r="O693">
            <v>1</v>
          </cell>
          <cell r="P693">
            <v>45530</v>
          </cell>
          <cell r="Q693">
            <v>1</v>
          </cell>
          <cell r="R693">
            <v>45530</v>
          </cell>
          <cell r="S693">
            <v>1</v>
          </cell>
          <cell r="T693">
            <v>45531</v>
          </cell>
          <cell r="U693">
            <v>45531</v>
          </cell>
          <cell r="V693">
            <v>45533</v>
          </cell>
          <cell r="W693">
            <v>45532</v>
          </cell>
          <cell r="X693">
            <v>1</v>
          </cell>
          <cell r="Y693">
            <v>45545</v>
          </cell>
          <cell r="AA693">
            <v>45540</v>
          </cell>
          <cell r="AB693">
            <v>45541</v>
          </cell>
          <cell r="AC693" t="str">
            <v>45510</v>
          </cell>
          <cell r="AD693" t="str">
            <v>4062240</v>
          </cell>
          <cell r="AE693" t="str">
            <v>4062243</v>
          </cell>
          <cell r="AF693" t="str">
            <v>4062201</v>
          </cell>
          <cell r="AG693" t="str">
            <v>4062254</v>
          </cell>
          <cell r="CP693">
            <v>45510</v>
          </cell>
          <cell r="CQ693">
            <v>4062240</v>
          </cell>
          <cell r="CX693">
            <v>45510</v>
          </cell>
          <cell r="CY693">
            <v>4062243</v>
          </cell>
          <cell r="DP693">
            <v>45454</v>
          </cell>
          <cell r="DQ693">
            <v>4062201</v>
          </cell>
          <cell r="EB693">
            <v>45510</v>
          </cell>
          <cell r="EC693">
            <v>4062254</v>
          </cell>
          <cell r="EF693">
            <v>45524</v>
          </cell>
          <cell r="EG693">
            <v>4062270</v>
          </cell>
          <cell r="EM693">
            <v>45503</v>
          </cell>
          <cell r="EX693">
            <v>45510</v>
          </cell>
          <cell r="EY693">
            <v>4062261</v>
          </cell>
          <cell r="HO693">
            <v>45492</v>
          </cell>
          <cell r="HP693">
            <v>4062305</v>
          </cell>
          <cell r="HS693">
            <v>45525</v>
          </cell>
          <cell r="HV693" t="e">
            <v>#REF!</v>
          </cell>
          <cell r="HZ693" t="e">
            <v>#REF!</v>
          </cell>
          <cell r="ID693" t="e">
            <v>#REF!</v>
          </cell>
          <cell r="RC693">
            <v>45540</v>
          </cell>
          <cell r="RD693">
            <v>0</v>
          </cell>
          <cell r="RE693">
            <v>45510</v>
          </cell>
          <cell r="RF693">
            <v>45510</v>
          </cell>
          <cell r="RG693">
            <v>0</v>
          </cell>
          <cell r="RH693">
            <v>0</v>
          </cell>
          <cell r="RI693">
            <v>45454</v>
          </cell>
          <cell r="RJ693">
            <v>0</v>
          </cell>
          <cell r="RK693">
            <v>45510</v>
          </cell>
          <cell r="RL693" t="str">
            <v>4062240</v>
          </cell>
          <cell r="RM693">
            <v>45510</v>
          </cell>
          <cell r="RN693" t="str">
            <v>4062243</v>
          </cell>
          <cell r="RO693">
            <v>45454</v>
          </cell>
          <cell r="RP693" t="str">
            <v>4062201</v>
          </cell>
          <cell r="RQ693">
            <v>45510</v>
          </cell>
          <cell r="RR693" t="str">
            <v>4062254</v>
          </cell>
          <cell r="RS693">
            <v>45524</v>
          </cell>
          <cell r="RT693">
            <v>4062270</v>
          </cell>
          <cell r="RU693">
            <v>0</v>
          </cell>
          <cell r="RV693">
            <v>0</v>
          </cell>
        </row>
        <row r="694">
          <cell r="A694">
            <v>685</v>
          </cell>
          <cell r="B694">
            <v>45538</v>
          </cell>
          <cell r="C694" t="str">
            <v>HRB1303</v>
          </cell>
          <cell r="D694" t="str">
            <v>13035541</v>
          </cell>
          <cell r="F694" t="str">
            <v>日本</v>
          </cell>
          <cell r="G694" t="str">
            <v>（株）アマダベンディングＳ部</v>
          </cell>
          <cell r="H694" t="str">
            <v>制御盤</v>
          </cell>
          <cell r="I694" t="str">
            <v>南陵</v>
          </cell>
          <cell r="J694" t="str">
            <v>土岐</v>
          </cell>
          <cell r="K694">
            <v>45526</v>
          </cell>
          <cell r="L694">
            <v>1</v>
          </cell>
          <cell r="M694">
            <v>1</v>
          </cell>
          <cell r="N694">
            <v>45528</v>
          </cell>
          <cell r="O694">
            <v>1</v>
          </cell>
          <cell r="P694">
            <v>45530</v>
          </cell>
          <cell r="Q694">
            <v>1</v>
          </cell>
          <cell r="R694">
            <v>45530</v>
          </cell>
          <cell r="S694">
            <v>1</v>
          </cell>
          <cell r="T694">
            <v>45532</v>
          </cell>
          <cell r="U694">
            <v>45531</v>
          </cell>
          <cell r="V694">
            <v>45533</v>
          </cell>
          <cell r="W694">
            <v>45532</v>
          </cell>
          <cell r="X694">
            <v>1</v>
          </cell>
          <cell r="Y694">
            <v>45546</v>
          </cell>
          <cell r="AA694">
            <v>45540</v>
          </cell>
          <cell r="AB694">
            <v>45541</v>
          </cell>
          <cell r="AC694" t="str">
            <v>45510</v>
          </cell>
          <cell r="AD694" t="str">
            <v>4062238</v>
          </cell>
          <cell r="AE694" t="str">
            <v>4062243</v>
          </cell>
          <cell r="AF694" t="str">
            <v>4062147</v>
          </cell>
          <cell r="AG694" t="str">
            <v>4062210</v>
          </cell>
          <cell r="CH694">
            <v>45510</v>
          </cell>
          <cell r="CI694">
            <v>4062238</v>
          </cell>
          <cell r="CX694">
            <v>45510</v>
          </cell>
          <cell r="CY694">
            <v>4062243</v>
          </cell>
          <cell r="DH694">
            <v>45370</v>
          </cell>
          <cell r="DI694">
            <v>4062147</v>
          </cell>
          <cell r="DV694">
            <v>45468</v>
          </cell>
          <cell r="DW694">
            <v>4062210</v>
          </cell>
          <cell r="EF694">
            <v>45524</v>
          </cell>
          <cell r="EG694">
            <v>4062270</v>
          </cell>
          <cell r="EM694">
            <v>45503</v>
          </cell>
          <cell r="ET694">
            <v>45510</v>
          </cell>
          <cell r="EU694">
            <v>4062259</v>
          </cell>
          <cell r="EX694">
            <v>45510</v>
          </cell>
          <cell r="EY694">
            <v>4062261</v>
          </cell>
          <cell r="RC694">
            <v>45540</v>
          </cell>
          <cell r="RD694">
            <v>45510</v>
          </cell>
          <cell r="RE694">
            <v>0</v>
          </cell>
          <cell r="RF694">
            <v>45510</v>
          </cell>
          <cell r="RG694">
            <v>0</v>
          </cell>
          <cell r="RH694">
            <v>45370</v>
          </cell>
          <cell r="RI694">
            <v>0</v>
          </cell>
          <cell r="RJ694">
            <v>0</v>
          </cell>
          <cell r="RK694">
            <v>45510</v>
          </cell>
          <cell r="RL694" t="str">
            <v>4062238</v>
          </cell>
          <cell r="RM694">
            <v>45510</v>
          </cell>
          <cell r="RN694" t="str">
            <v>4062243</v>
          </cell>
          <cell r="RO694">
            <v>45370</v>
          </cell>
          <cell r="RP694" t="str">
            <v>4062147</v>
          </cell>
          <cell r="RQ694">
            <v>45468</v>
          </cell>
          <cell r="RR694" t="str">
            <v>4062210</v>
          </cell>
          <cell r="RS694">
            <v>45524</v>
          </cell>
          <cell r="RT694">
            <v>4062270</v>
          </cell>
          <cell r="RU694">
            <v>0</v>
          </cell>
          <cell r="RV694">
            <v>0</v>
          </cell>
        </row>
        <row r="695">
          <cell r="A695">
            <v>686</v>
          </cell>
          <cell r="B695">
            <v>45538</v>
          </cell>
          <cell r="C695" t="str">
            <v>HRB1303</v>
          </cell>
          <cell r="D695">
            <v>13035525</v>
          </cell>
          <cell r="F695" t="str">
            <v>日本</v>
          </cell>
          <cell r="G695" t="str">
            <v>（株）イヅミ</v>
          </cell>
          <cell r="H695" t="str">
            <v>制御盤</v>
          </cell>
          <cell r="I695" t="str">
            <v>南陵</v>
          </cell>
          <cell r="J695" t="str">
            <v>土岐</v>
          </cell>
          <cell r="K695">
            <v>45526</v>
          </cell>
          <cell r="L695">
            <v>1</v>
          </cell>
          <cell r="M695">
            <v>1</v>
          </cell>
          <cell r="N695">
            <v>45528</v>
          </cell>
          <cell r="O695">
            <v>1</v>
          </cell>
          <cell r="P695">
            <v>45530</v>
          </cell>
          <cell r="Q695">
            <v>1</v>
          </cell>
          <cell r="R695">
            <v>45531</v>
          </cell>
          <cell r="S695">
            <v>1</v>
          </cell>
          <cell r="T695">
            <v>45532</v>
          </cell>
          <cell r="U695">
            <v>45532</v>
          </cell>
          <cell r="V695">
            <v>45538</v>
          </cell>
          <cell r="W695">
            <v>45532</v>
          </cell>
          <cell r="X695">
            <v>1</v>
          </cell>
          <cell r="Y695">
            <v>45546</v>
          </cell>
          <cell r="AA695">
            <v>45540</v>
          </cell>
          <cell r="AB695">
            <v>45541</v>
          </cell>
          <cell r="AC695" t="str">
            <v>45510</v>
          </cell>
          <cell r="AD695" t="str">
            <v>4062238</v>
          </cell>
          <cell r="AE695" t="str">
            <v>4062243</v>
          </cell>
          <cell r="AF695" t="str">
            <v>4062246</v>
          </cell>
          <cell r="AG695" t="str">
            <v>4062210</v>
          </cell>
          <cell r="CH695">
            <v>45510</v>
          </cell>
          <cell r="CI695">
            <v>4062238</v>
          </cell>
          <cell r="CX695">
            <v>45510</v>
          </cell>
          <cell r="CY695">
            <v>4062243</v>
          </cell>
          <cell r="DH695">
            <v>45510</v>
          </cell>
          <cell r="DI695">
            <v>4062246</v>
          </cell>
          <cell r="DV695">
            <v>45468</v>
          </cell>
          <cell r="DW695">
            <v>4062210</v>
          </cell>
          <cell r="EF695">
            <v>45531</v>
          </cell>
          <cell r="EG695">
            <v>4062271</v>
          </cell>
          <cell r="EM695">
            <v>45512</v>
          </cell>
          <cell r="EX695">
            <v>45510</v>
          </cell>
          <cell r="EY695">
            <v>4062261</v>
          </cell>
          <cell r="HS695">
            <v>45526</v>
          </cell>
          <cell r="HV695" t="e">
            <v>#REF!</v>
          </cell>
          <cell r="HZ695" t="e">
            <v>#REF!</v>
          </cell>
          <cell r="ID695" t="e">
            <v>#REF!</v>
          </cell>
          <cell r="RC695">
            <v>45540</v>
          </cell>
          <cell r="RD695">
            <v>45510</v>
          </cell>
          <cell r="RE695">
            <v>0</v>
          </cell>
          <cell r="RF695">
            <v>45510</v>
          </cell>
          <cell r="RG695">
            <v>0</v>
          </cell>
          <cell r="RH695">
            <v>45510</v>
          </cell>
          <cell r="RI695">
            <v>0</v>
          </cell>
          <cell r="RJ695">
            <v>0</v>
          </cell>
          <cell r="RK695">
            <v>45510</v>
          </cell>
          <cell r="RL695" t="str">
            <v>4062238</v>
          </cell>
          <cell r="RM695">
            <v>45510</v>
          </cell>
          <cell r="RN695" t="str">
            <v>4062243</v>
          </cell>
          <cell r="RO695">
            <v>45510</v>
          </cell>
          <cell r="RP695" t="str">
            <v>4062246</v>
          </cell>
          <cell r="RQ695">
            <v>45468</v>
          </cell>
          <cell r="RR695" t="str">
            <v>4062210</v>
          </cell>
          <cell r="RS695">
            <v>45531</v>
          </cell>
          <cell r="RT695">
            <v>4062271</v>
          </cell>
          <cell r="RU695">
            <v>0</v>
          </cell>
          <cell r="RV695">
            <v>0</v>
          </cell>
        </row>
        <row r="696">
          <cell r="A696">
            <v>687</v>
          </cell>
          <cell r="B696">
            <v>45538</v>
          </cell>
          <cell r="C696" t="str">
            <v>HRB8025</v>
          </cell>
          <cell r="D696" t="str">
            <v>80255388</v>
          </cell>
          <cell r="F696" t="str">
            <v>日本</v>
          </cell>
          <cell r="G696" t="str">
            <v>（株）アマダベンディングＳ部</v>
          </cell>
          <cell r="H696" t="str">
            <v>制御盤</v>
          </cell>
          <cell r="I696" t="str">
            <v>南陵</v>
          </cell>
          <cell r="J696" t="str">
            <v>土岐</v>
          </cell>
          <cell r="K696">
            <v>45526</v>
          </cell>
          <cell r="L696">
            <v>1</v>
          </cell>
          <cell r="M696">
            <v>1</v>
          </cell>
          <cell r="N696">
            <v>45528</v>
          </cell>
          <cell r="O696">
            <v>1</v>
          </cell>
          <cell r="P696">
            <v>45531</v>
          </cell>
          <cell r="Q696">
            <v>1</v>
          </cell>
          <cell r="R696">
            <v>45531</v>
          </cell>
          <cell r="S696">
            <v>1</v>
          </cell>
          <cell r="T696">
            <v>45532</v>
          </cell>
          <cell r="U696">
            <v>45532</v>
          </cell>
          <cell r="V696">
            <v>45538</v>
          </cell>
          <cell r="W696">
            <v>45533</v>
          </cell>
          <cell r="X696">
            <v>1</v>
          </cell>
          <cell r="Y696">
            <v>45547</v>
          </cell>
          <cell r="AA696">
            <v>45540</v>
          </cell>
          <cell r="AB696">
            <v>45541</v>
          </cell>
          <cell r="AC696" t="str">
            <v>45468</v>
          </cell>
          <cell r="AD696" t="str">
            <v>4062204</v>
          </cell>
          <cell r="AE696" t="str">
            <v>4062243</v>
          </cell>
          <cell r="AF696" t="str">
            <v>4062205</v>
          </cell>
          <cell r="AG696" t="str">
            <v>4062210</v>
          </cell>
          <cell r="CF696">
            <v>45468</v>
          </cell>
          <cell r="CG696">
            <v>4062204</v>
          </cell>
          <cell r="CX696">
            <v>45510</v>
          </cell>
          <cell r="CY696">
            <v>4062243</v>
          </cell>
          <cell r="DF696">
            <v>45468</v>
          </cell>
          <cell r="DG696">
            <v>4062205</v>
          </cell>
          <cell r="DV696">
            <v>45468</v>
          </cell>
          <cell r="DW696">
            <v>4062210</v>
          </cell>
          <cell r="EF696">
            <v>45531</v>
          </cell>
          <cell r="EG696">
            <v>4062271</v>
          </cell>
          <cell r="EM696">
            <v>45512</v>
          </cell>
          <cell r="EX696">
            <v>45510</v>
          </cell>
          <cell r="EY696">
            <v>4062261</v>
          </cell>
          <cell r="HS696">
            <v>45526</v>
          </cell>
          <cell r="RC696">
            <v>45540</v>
          </cell>
          <cell r="RD696">
            <v>45468</v>
          </cell>
          <cell r="RE696">
            <v>0</v>
          </cell>
          <cell r="RF696">
            <v>45510</v>
          </cell>
          <cell r="RG696">
            <v>0</v>
          </cell>
          <cell r="RH696">
            <v>45468</v>
          </cell>
          <cell r="RI696">
            <v>0</v>
          </cell>
          <cell r="RJ696">
            <v>0</v>
          </cell>
          <cell r="RK696">
            <v>45468</v>
          </cell>
          <cell r="RL696" t="str">
            <v>4062204</v>
          </cell>
          <cell r="RM696">
            <v>45510</v>
          </cell>
          <cell r="RN696" t="str">
            <v>4062243</v>
          </cell>
          <cell r="RO696">
            <v>45468</v>
          </cell>
          <cell r="RP696" t="str">
            <v>4062205</v>
          </cell>
          <cell r="RQ696">
            <v>45468</v>
          </cell>
          <cell r="RR696" t="str">
            <v>4062210</v>
          </cell>
          <cell r="RS696">
            <v>45531</v>
          </cell>
          <cell r="RT696">
            <v>4062271</v>
          </cell>
          <cell r="RU696">
            <v>0</v>
          </cell>
          <cell r="RV696">
            <v>0</v>
          </cell>
        </row>
        <row r="697">
          <cell r="A697">
            <v>688</v>
          </cell>
          <cell r="B697">
            <v>45538</v>
          </cell>
          <cell r="C697" t="str">
            <v>HRB8025</v>
          </cell>
          <cell r="D697" t="str">
            <v>80255390</v>
          </cell>
          <cell r="F697" t="str">
            <v>日本</v>
          </cell>
          <cell r="G697" t="str">
            <v>（株）アマダベンディングＳ部</v>
          </cell>
          <cell r="H697" t="str">
            <v>制御盤</v>
          </cell>
          <cell r="I697" t="str">
            <v>南陵</v>
          </cell>
          <cell r="J697" t="str">
            <v>土岐</v>
          </cell>
          <cell r="K697">
            <v>45527</v>
          </cell>
          <cell r="L697">
            <v>1</v>
          </cell>
          <cell r="M697">
            <v>1</v>
          </cell>
          <cell r="N697">
            <v>45530</v>
          </cell>
          <cell r="O697">
            <v>1</v>
          </cell>
          <cell r="P697">
            <v>45531</v>
          </cell>
          <cell r="Q697">
            <v>1</v>
          </cell>
          <cell r="R697">
            <v>45532</v>
          </cell>
          <cell r="S697">
            <v>1</v>
          </cell>
          <cell r="T697">
            <v>45533</v>
          </cell>
          <cell r="U697">
            <v>45532</v>
          </cell>
          <cell r="V697">
            <v>45539</v>
          </cell>
          <cell r="W697">
            <v>45533</v>
          </cell>
          <cell r="X697">
            <v>1</v>
          </cell>
          <cell r="Y697">
            <v>45547</v>
          </cell>
          <cell r="AA697">
            <v>45540</v>
          </cell>
          <cell r="AB697">
            <v>45541</v>
          </cell>
          <cell r="AC697" t="str">
            <v>45468</v>
          </cell>
          <cell r="AD697" t="str">
            <v>4062204</v>
          </cell>
          <cell r="AE697" t="str">
            <v>4062243</v>
          </cell>
          <cell r="AF697" t="str">
            <v>4062205</v>
          </cell>
          <cell r="AG697" t="str">
            <v>4062210</v>
          </cell>
          <cell r="CF697">
            <v>45468</v>
          </cell>
          <cell r="CG697">
            <v>4062204</v>
          </cell>
          <cell r="CX697">
            <v>45510</v>
          </cell>
          <cell r="CY697">
            <v>4062243</v>
          </cell>
          <cell r="DF697">
            <v>45468</v>
          </cell>
          <cell r="DG697">
            <v>4062205</v>
          </cell>
          <cell r="DV697">
            <v>45468</v>
          </cell>
          <cell r="DW697">
            <v>4062210</v>
          </cell>
          <cell r="EF697">
            <v>45531</v>
          </cell>
          <cell r="EG697">
            <v>4062271</v>
          </cell>
          <cell r="EM697">
            <v>45512</v>
          </cell>
          <cell r="EX697">
            <v>45510</v>
          </cell>
          <cell r="EY697">
            <v>4062261</v>
          </cell>
          <cell r="RC697">
            <v>45540</v>
          </cell>
          <cell r="RD697">
            <v>45468</v>
          </cell>
          <cell r="RE697">
            <v>0</v>
          </cell>
          <cell r="RF697">
            <v>45510</v>
          </cell>
          <cell r="RG697">
            <v>0</v>
          </cell>
          <cell r="RH697">
            <v>45468</v>
          </cell>
          <cell r="RI697">
            <v>0</v>
          </cell>
          <cell r="RJ697">
            <v>0</v>
          </cell>
          <cell r="RK697">
            <v>45468</v>
          </cell>
          <cell r="RL697" t="str">
            <v>4062204</v>
          </cell>
          <cell r="RM697">
            <v>45510</v>
          </cell>
          <cell r="RN697" t="str">
            <v>4062243</v>
          </cell>
          <cell r="RO697">
            <v>45468</v>
          </cell>
          <cell r="RP697" t="str">
            <v>4062205</v>
          </cell>
          <cell r="RQ697">
            <v>45468</v>
          </cell>
          <cell r="RR697" t="str">
            <v>4062210</v>
          </cell>
          <cell r="RS697">
            <v>45531</v>
          </cell>
          <cell r="RT697">
            <v>4062271</v>
          </cell>
          <cell r="RU697">
            <v>0</v>
          </cell>
          <cell r="RV697">
            <v>0</v>
          </cell>
        </row>
        <row r="698">
          <cell r="A698">
            <v>689</v>
          </cell>
          <cell r="B698">
            <v>45538</v>
          </cell>
          <cell r="C698" t="str">
            <v>HRB8025</v>
          </cell>
          <cell r="D698" t="str">
            <v>80255394</v>
          </cell>
          <cell r="F698" t="str">
            <v>日本</v>
          </cell>
          <cell r="G698" t="str">
            <v>（株）アマダベンディングＳ部</v>
          </cell>
          <cell r="H698" t="str">
            <v>制御盤</v>
          </cell>
          <cell r="I698" t="str">
            <v>南陵</v>
          </cell>
          <cell r="J698" t="str">
            <v>土岐</v>
          </cell>
          <cell r="K698">
            <v>45527</v>
          </cell>
          <cell r="L698">
            <v>1</v>
          </cell>
          <cell r="M698">
            <v>1</v>
          </cell>
          <cell r="N698">
            <v>45530</v>
          </cell>
          <cell r="O698">
            <v>1</v>
          </cell>
          <cell r="P698">
            <v>45532</v>
          </cell>
          <cell r="Q698">
            <v>1</v>
          </cell>
          <cell r="R698">
            <v>45532</v>
          </cell>
          <cell r="S698">
            <v>1</v>
          </cell>
          <cell r="T698">
            <v>45533</v>
          </cell>
          <cell r="U698">
            <v>45532</v>
          </cell>
          <cell r="V698">
            <v>45539</v>
          </cell>
          <cell r="W698">
            <v>45535</v>
          </cell>
          <cell r="X698">
            <v>1</v>
          </cell>
          <cell r="Y698">
            <v>45548</v>
          </cell>
          <cell r="AA698">
            <v>45547</v>
          </cell>
          <cell r="AB698">
            <v>45548</v>
          </cell>
          <cell r="AC698" t="str">
            <v>45468</v>
          </cell>
          <cell r="AD698" t="str">
            <v>4062204</v>
          </cell>
          <cell r="AE698" t="str">
            <v>4062243</v>
          </cell>
          <cell r="AF698" t="str">
            <v>4062205</v>
          </cell>
          <cell r="AG698" t="str">
            <v>4062210</v>
          </cell>
          <cell r="CF698">
            <v>45468</v>
          </cell>
          <cell r="CG698">
            <v>4062204</v>
          </cell>
          <cell r="CX698">
            <v>45510</v>
          </cell>
          <cell r="CY698">
            <v>4062243</v>
          </cell>
          <cell r="DF698">
            <v>45468</v>
          </cell>
          <cell r="DG698">
            <v>4062205</v>
          </cell>
          <cell r="DV698">
            <v>45468</v>
          </cell>
          <cell r="DW698">
            <v>4062210</v>
          </cell>
          <cell r="EF698">
            <v>45531</v>
          </cell>
          <cell r="EG698">
            <v>4062271</v>
          </cell>
          <cell r="EM698">
            <v>45512</v>
          </cell>
          <cell r="ET698">
            <v>45510</v>
          </cell>
          <cell r="EU698">
            <v>4062259</v>
          </cell>
          <cell r="EX698">
            <v>45510</v>
          </cell>
          <cell r="EY698">
            <v>4062261</v>
          </cell>
          <cell r="RC698">
            <v>45547</v>
          </cell>
          <cell r="RD698">
            <v>45468</v>
          </cell>
          <cell r="RE698">
            <v>0</v>
          </cell>
          <cell r="RF698">
            <v>45510</v>
          </cell>
          <cell r="RG698">
            <v>0</v>
          </cell>
          <cell r="RH698">
            <v>45468</v>
          </cell>
          <cell r="RI698">
            <v>0</v>
          </cell>
          <cell r="RJ698">
            <v>0</v>
          </cell>
          <cell r="RK698">
            <v>45468</v>
          </cell>
          <cell r="RL698" t="str">
            <v>4062204</v>
          </cell>
          <cell r="RM698">
            <v>45510</v>
          </cell>
          <cell r="RN698" t="str">
            <v>4062243</v>
          </cell>
          <cell r="RO698">
            <v>45468</v>
          </cell>
          <cell r="RP698" t="str">
            <v>4062205</v>
          </cell>
          <cell r="RQ698">
            <v>45468</v>
          </cell>
          <cell r="RR698" t="str">
            <v>4062210</v>
          </cell>
          <cell r="RS698">
            <v>45531</v>
          </cell>
          <cell r="RT698">
            <v>4062271</v>
          </cell>
          <cell r="RU698">
            <v>0</v>
          </cell>
          <cell r="RV698">
            <v>0</v>
          </cell>
        </row>
        <row r="699">
          <cell r="A699">
            <v>690</v>
          </cell>
          <cell r="B699">
            <v>45568</v>
          </cell>
          <cell r="C699" t="str">
            <v>HRB1003.EXP.ATC</v>
          </cell>
          <cell r="D699" t="str">
            <v>10395084</v>
          </cell>
          <cell r="F699" t="str">
            <v>オーストリア</v>
          </cell>
          <cell r="G699" t="str">
            <v>ＡＭＡＤＡ　ＯＣＥＡＮＩＡ</v>
          </cell>
          <cell r="H699" t="str">
            <v>制御盤</v>
          </cell>
          <cell r="I699" t="str">
            <v>南陵</v>
          </cell>
          <cell r="J699" t="str">
            <v>土岐</v>
          </cell>
          <cell r="K699">
            <v>45527</v>
          </cell>
          <cell r="L699">
            <v>1</v>
          </cell>
          <cell r="M699">
            <v>1</v>
          </cell>
          <cell r="N699">
            <v>45530</v>
          </cell>
          <cell r="O699">
            <v>1</v>
          </cell>
          <cell r="P699">
            <v>45532</v>
          </cell>
          <cell r="Q699">
            <v>1</v>
          </cell>
          <cell r="R699">
            <v>45533</v>
          </cell>
          <cell r="S699">
            <v>1</v>
          </cell>
          <cell r="T699">
            <v>45533</v>
          </cell>
          <cell r="U699">
            <v>45533</v>
          </cell>
          <cell r="V699">
            <v>45539</v>
          </cell>
          <cell r="W699">
            <v>45535</v>
          </cell>
          <cell r="X699">
            <v>1</v>
          </cell>
          <cell r="Y699">
            <v>45549</v>
          </cell>
          <cell r="AA699">
            <v>45547</v>
          </cell>
          <cell r="AB699">
            <v>45548</v>
          </cell>
          <cell r="AC699" t="str">
            <v>45510</v>
          </cell>
          <cell r="AD699" t="str">
            <v>4062240</v>
          </cell>
          <cell r="AE699" t="str">
            <v>4062243</v>
          </cell>
          <cell r="AF699" t="str">
            <v>4062201</v>
          </cell>
          <cell r="AG699" t="str">
            <v>4062254</v>
          </cell>
          <cell r="CP699">
            <v>45510</v>
          </cell>
          <cell r="CQ699">
            <v>4062240</v>
          </cell>
          <cell r="CX699">
            <v>45510</v>
          </cell>
          <cell r="CY699">
            <v>4062243</v>
          </cell>
          <cell r="DP699">
            <v>45454</v>
          </cell>
          <cell r="DQ699">
            <v>4062201</v>
          </cell>
          <cell r="EB699">
            <v>45510</v>
          </cell>
          <cell r="EC699">
            <v>4062254</v>
          </cell>
          <cell r="EF699">
            <v>45531</v>
          </cell>
          <cell r="EG699">
            <v>4062271</v>
          </cell>
          <cell r="EM699">
            <v>45512</v>
          </cell>
          <cell r="ER699">
            <v>45496</v>
          </cell>
          <cell r="ES699">
            <v>4062235</v>
          </cell>
          <cell r="ET699">
            <v>45510</v>
          </cell>
          <cell r="EU699">
            <v>4062259</v>
          </cell>
          <cell r="EX699">
            <v>45510</v>
          </cell>
          <cell r="EY699">
            <v>4062261</v>
          </cell>
          <cell r="FH699">
            <v>45414</v>
          </cell>
          <cell r="FI699">
            <v>3962228</v>
          </cell>
          <cell r="FN699">
            <v>45510</v>
          </cell>
          <cell r="FO699">
            <v>4062263</v>
          </cell>
          <cell r="FV699">
            <v>45496</v>
          </cell>
          <cell r="FW699">
            <v>4062236</v>
          </cell>
          <cell r="GG699">
            <v>45510</v>
          </cell>
          <cell r="GH699">
            <v>4062267</v>
          </cell>
          <cell r="HS699">
            <v>45527</v>
          </cell>
          <cell r="HV699" t="e">
            <v>#REF!</v>
          </cell>
          <cell r="HZ699" t="e">
            <v>#REF!</v>
          </cell>
          <cell r="ID699" t="e">
            <v>#REF!</v>
          </cell>
          <cell r="RC699">
            <v>45547</v>
          </cell>
          <cell r="RD699">
            <v>0</v>
          </cell>
          <cell r="RE699">
            <v>45510</v>
          </cell>
          <cell r="RF699">
            <v>45510</v>
          </cell>
          <cell r="RG699">
            <v>0</v>
          </cell>
          <cell r="RH699">
            <v>0</v>
          </cell>
          <cell r="RI699">
            <v>45454</v>
          </cell>
          <cell r="RJ699">
            <v>0</v>
          </cell>
          <cell r="RK699">
            <v>45510</v>
          </cell>
          <cell r="RL699" t="str">
            <v>4062240</v>
          </cell>
          <cell r="RM699">
            <v>45510</v>
          </cell>
          <cell r="RN699" t="str">
            <v>4062243</v>
          </cell>
          <cell r="RO699">
            <v>45454</v>
          </cell>
          <cell r="RP699" t="str">
            <v>4062201</v>
          </cell>
          <cell r="RQ699">
            <v>45510</v>
          </cell>
          <cell r="RR699" t="str">
            <v>4062254</v>
          </cell>
          <cell r="RS699">
            <v>45531</v>
          </cell>
          <cell r="RT699">
            <v>4062271</v>
          </cell>
          <cell r="RU699">
            <v>0</v>
          </cell>
          <cell r="RV699">
            <v>0</v>
          </cell>
        </row>
        <row r="700">
          <cell r="A700">
            <v>691</v>
          </cell>
          <cell r="B700">
            <v>45568</v>
          </cell>
          <cell r="C700" t="str">
            <v>HRB8025</v>
          </cell>
          <cell r="D700">
            <v>80255396</v>
          </cell>
          <cell r="F700" t="str">
            <v>日本</v>
          </cell>
          <cell r="G700" t="str">
            <v>デノラ・ぺルメレック（株）</v>
          </cell>
          <cell r="H700" t="str">
            <v>制御盤</v>
          </cell>
          <cell r="I700" t="str">
            <v>南陵</v>
          </cell>
          <cell r="J700" t="str">
            <v>土岐</v>
          </cell>
          <cell r="K700">
            <v>45540</v>
          </cell>
          <cell r="N700">
            <v>45541</v>
          </cell>
          <cell r="O700">
            <v>1</v>
          </cell>
          <cell r="P700">
            <v>45545</v>
          </cell>
          <cell r="Q700">
            <v>1</v>
          </cell>
          <cell r="R700">
            <v>45545</v>
          </cell>
          <cell r="S700">
            <v>1</v>
          </cell>
          <cell r="T700">
            <v>45546</v>
          </cell>
          <cell r="U700">
            <v>45541</v>
          </cell>
          <cell r="V700">
            <v>45547</v>
          </cell>
          <cell r="W700">
            <v>45542</v>
          </cell>
          <cell r="X700">
            <v>1</v>
          </cell>
          <cell r="Y700">
            <v>45553</v>
          </cell>
          <cell r="AA700">
            <v>45547</v>
          </cell>
          <cell r="AB700">
            <v>45548</v>
          </cell>
          <cell r="AC700" t="str">
            <v>45510</v>
          </cell>
          <cell r="AD700" t="str">
            <v>4062237</v>
          </cell>
          <cell r="AE700" t="str">
            <v>4062243</v>
          </cell>
          <cell r="AF700" t="str">
            <v>4062205</v>
          </cell>
          <cell r="AG700" t="str">
            <v>4062210</v>
          </cell>
          <cell r="CF700">
            <v>45510</v>
          </cell>
          <cell r="CG700">
            <v>4062237</v>
          </cell>
          <cell r="CX700">
            <v>45510</v>
          </cell>
          <cell r="CY700">
            <v>4062243</v>
          </cell>
          <cell r="DF700">
            <v>45468</v>
          </cell>
          <cell r="DG700">
            <v>4062205</v>
          </cell>
          <cell r="DV700">
            <v>45468</v>
          </cell>
          <cell r="DW700">
            <v>4062210</v>
          </cell>
          <cell r="EF700">
            <v>45552</v>
          </cell>
          <cell r="EG700">
            <v>4062302</v>
          </cell>
          <cell r="EX700">
            <v>45545</v>
          </cell>
          <cell r="EY700">
            <v>4062295</v>
          </cell>
          <cell r="HO700" t="str">
            <v>　</v>
          </cell>
          <cell r="HS700">
            <v>45540</v>
          </cell>
          <cell r="HV700">
            <v>0</v>
          </cell>
          <cell r="HZ700">
            <v>0</v>
          </cell>
          <cell r="ID700">
            <v>0</v>
          </cell>
          <cell r="RC700">
            <v>45547</v>
          </cell>
          <cell r="RD700">
            <v>45510</v>
          </cell>
          <cell r="RE700">
            <v>0</v>
          </cell>
          <cell r="RF700">
            <v>45510</v>
          </cell>
          <cell r="RG700">
            <v>0</v>
          </cell>
          <cell r="RH700">
            <v>45468</v>
          </cell>
          <cell r="RI700">
            <v>0</v>
          </cell>
          <cell r="RJ700">
            <v>0</v>
          </cell>
          <cell r="RK700">
            <v>45510</v>
          </cell>
          <cell r="RL700" t="str">
            <v>4062237</v>
          </cell>
          <cell r="RM700">
            <v>45510</v>
          </cell>
          <cell r="RN700" t="str">
            <v>4062243</v>
          </cell>
          <cell r="RO700">
            <v>45468</v>
          </cell>
          <cell r="RP700" t="str">
            <v>4062205</v>
          </cell>
          <cell r="RQ700">
            <v>45468</v>
          </cell>
          <cell r="RR700" t="str">
            <v>4062210</v>
          </cell>
          <cell r="RS700">
            <v>45552</v>
          </cell>
          <cell r="RT700">
            <v>4062302</v>
          </cell>
          <cell r="RU700">
            <v>0</v>
          </cell>
          <cell r="RV700">
            <v>0</v>
          </cell>
        </row>
        <row r="701">
          <cell r="A701">
            <v>692</v>
          </cell>
          <cell r="B701">
            <v>45568</v>
          </cell>
          <cell r="C701" t="str">
            <v>HRB8025.EXP</v>
          </cell>
          <cell r="D701">
            <v>80255420</v>
          </cell>
          <cell r="F701" t="str">
            <v>タイ</v>
          </cell>
          <cell r="G701" t="str">
            <v>【タイ】Ｄａｉｋｉｎ　Ａｉｒｃｏｎｄｉｔ</v>
          </cell>
          <cell r="H701" t="str">
            <v>制御盤</v>
          </cell>
          <cell r="I701" t="str">
            <v>南陵</v>
          </cell>
          <cell r="J701" t="str">
            <v>土岐</v>
          </cell>
          <cell r="K701">
            <v>45528</v>
          </cell>
          <cell r="L701">
            <v>1</v>
          </cell>
          <cell r="M701">
            <v>1</v>
          </cell>
          <cell r="N701">
            <v>45531</v>
          </cell>
          <cell r="O701">
            <v>1</v>
          </cell>
          <cell r="P701">
            <v>45532</v>
          </cell>
          <cell r="Q701">
            <v>1</v>
          </cell>
          <cell r="R701">
            <v>45533</v>
          </cell>
          <cell r="S701">
            <v>1</v>
          </cell>
          <cell r="T701">
            <v>45539</v>
          </cell>
          <cell r="U701">
            <v>45535</v>
          </cell>
          <cell r="V701">
            <v>45540</v>
          </cell>
          <cell r="W701">
            <v>45538</v>
          </cell>
          <cell r="X701">
            <v>1</v>
          </cell>
          <cell r="Y701">
            <v>45553</v>
          </cell>
          <cell r="AA701">
            <v>45547</v>
          </cell>
          <cell r="AB701">
            <v>45548</v>
          </cell>
          <cell r="AC701" t="str">
            <v>45510</v>
          </cell>
          <cell r="AD701" t="str">
            <v>4062240</v>
          </cell>
          <cell r="AE701" t="str">
            <v>4062243</v>
          </cell>
          <cell r="AF701" t="str">
            <v>4062201</v>
          </cell>
          <cell r="AG701" t="str">
            <v>4062254</v>
          </cell>
          <cell r="CP701">
            <v>45510</v>
          </cell>
          <cell r="CQ701">
            <v>4062240</v>
          </cell>
          <cell r="CX701">
            <v>45510</v>
          </cell>
          <cell r="CY701">
            <v>4062243</v>
          </cell>
          <cell r="DP701">
            <v>45454</v>
          </cell>
          <cell r="DQ701">
            <v>4062201</v>
          </cell>
          <cell r="EB701">
            <v>45510</v>
          </cell>
          <cell r="EC701">
            <v>4062254</v>
          </cell>
          <cell r="EF701">
            <v>45531</v>
          </cell>
          <cell r="EG701">
            <v>4062271</v>
          </cell>
          <cell r="EM701">
            <v>45512</v>
          </cell>
          <cell r="EX701">
            <v>45510</v>
          </cell>
          <cell r="EY701">
            <v>4062261</v>
          </cell>
          <cell r="HS701">
            <v>45528</v>
          </cell>
          <cell r="HV701" t="e">
            <v>#REF!</v>
          </cell>
          <cell r="HZ701" t="e">
            <v>#REF!</v>
          </cell>
          <cell r="ID701" t="e">
            <v>#REF!</v>
          </cell>
          <cell r="RC701">
            <v>45547</v>
          </cell>
          <cell r="RD701">
            <v>0</v>
          </cell>
          <cell r="RE701">
            <v>45510</v>
          </cell>
          <cell r="RF701">
            <v>45510</v>
          </cell>
          <cell r="RG701">
            <v>0</v>
          </cell>
          <cell r="RH701">
            <v>0</v>
          </cell>
          <cell r="RI701">
            <v>45454</v>
          </cell>
          <cell r="RJ701">
            <v>0</v>
          </cell>
          <cell r="RK701">
            <v>45510</v>
          </cell>
          <cell r="RL701" t="str">
            <v>4062240</v>
          </cell>
          <cell r="RM701">
            <v>45510</v>
          </cell>
          <cell r="RN701" t="str">
            <v>4062243</v>
          </cell>
          <cell r="RO701">
            <v>45454</v>
          </cell>
          <cell r="RP701" t="str">
            <v>4062201</v>
          </cell>
          <cell r="RQ701">
            <v>45510</v>
          </cell>
          <cell r="RR701" t="str">
            <v>4062254</v>
          </cell>
          <cell r="RS701">
            <v>45531</v>
          </cell>
          <cell r="RT701">
            <v>4062271</v>
          </cell>
          <cell r="RU701">
            <v>0</v>
          </cell>
          <cell r="RV701">
            <v>0</v>
          </cell>
        </row>
        <row r="702">
          <cell r="A702">
            <v>693</v>
          </cell>
          <cell r="B702">
            <v>45568</v>
          </cell>
          <cell r="C702" t="str">
            <v>HRB1303</v>
          </cell>
          <cell r="D702" t="str">
            <v>13035552</v>
          </cell>
          <cell r="F702" t="str">
            <v>日本</v>
          </cell>
          <cell r="G702" t="str">
            <v>（株）ＮＥＸ</v>
          </cell>
          <cell r="H702" t="str">
            <v>制御盤</v>
          </cell>
          <cell r="I702" t="str">
            <v>南陵</v>
          </cell>
          <cell r="J702" t="str">
            <v>土岐</v>
          </cell>
          <cell r="K702">
            <v>45528</v>
          </cell>
          <cell r="L702">
            <v>1</v>
          </cell>
          <cell r="M702">
            <v>1</v>
          </cell>
          <cell r="N702">
            <v>45532</v>
          </cell>
          <cell r="O702">
            <v>1</v>
          </cell>
          <cell r="P702">
            <v>45533</v>
          </cell>
          <cell r="Q702">
            <v>1</v>
          </cell>
          <cell r="R702">
            <v>45533</v>
          </cell>
          <cell r="S702">
            <v>1</v>
          </cell>
          <cell r="T702">
            <v>45539</v>
          </cell>
          <cell r="U702">
            <v>45533</v>
          </cell>
          <cell r="V702">
            <v>45540</v>
          </cell>
          <cell r="W702">
            <v>45539</v>
          </cell>
          <cell r="X702">
            <v>1</v>
          </cell>
          <cell r="Y702">
            <v>45554</v>
          </cell>
          <cell r="AA702">
            <v>45547</v>
          </cell>
          <cell r="AB702">
            <v>45548</v>
          </cell>
          <cell r="AC702" t="str">
            <v>45510</v>
          </cell>
          <cell r="AD702" t="str">
            <v>4062238</v>
          </cell>
          <cell r="AE702" t="str">
            <v>4062243</v>
          </cell>
          <cell r="AF702" t="str">
            <v>4062246</v>
          </cell>
          <cell r="AG702" t="str">
            <v>4062210</v>
          </cell>
          <cell r="CH702">
            <v>45510</v>
          </cell>
          <cell r="CI702">
            <v>4062238</v>
          </cell>
          <cell r="CX702">
            <v>45510</v>
          </cell>
          <cell r="CY702">
            <v>4062243</v>
          </cell>
          <cell r="DH702">
            <v>45510</v>
          </cell>
          <cell r="DI702">
            <v>4062246</v>
          </cell>
          <cell r="DV702">
            <v>45468</v>
          </cell>
          <cell r="DW702">
            <v>4062210</v>
          </cell>
          <cell r="EF702">
            <v>45531</v>
          </cell>
          <cell r="EG702">
            <v>4062271</v>
          </cell>
          <cell r="EM702">
            <v>45512</v>
          </cell>
          <cell r="EX702">
            <v>45510</v>
          </cell>
          <cell r="EY702">
            <v>4062261</v>
          </cell>
          <cell r="FX702">
            <v>45510</v>
          </cell>
          <cell r="FY702">
            <v>4062266</v>
          </cell>
          <cell r="GE702">
            <v>45370</v>
          </cell>
          <cell r="GF702">
            <v>4062136</v>
          </cell>
          <cell r="HS702">
            <v>45528</v>
          </cell>
          <cell r="HV702" t="e">
            <v>#REF!</v>
          </cell>
          <cell r="HZ702" t="e">
            <v>#REF!</v>
          </cell>
          <cell r="ID702" t="e">
            <v>#REF!</v>
          </cell>
          <cell r="RC702">
            <v>45547</v>
          </cell>
          <cell r="RD702">
            <v>45510</v>
          </cell>
          <cell r="RE702">
            <v>0</v>
          </cell>
          <cell r="RF702">
            <v>45510</v>
          </cell>
          <cell r="RG702">
            <v>0</v>
          </cell>
          <cell r="RH702">
            <v>45510</v>
          </cell>
          <cell r="RI702">
            <v>0</v>
          </cell>
          <cell r="RJ702">
            <v>0</v>
          </cell>
          <cell r="RK702">
            <v>45510</v>
          </cell>
          <cell r="RL702" t="str">
            <v>4062238</v>
          </cell>
          <cell r="RM702">
            <v>45510</v>
          </cell>
          <cell r="RN702" t="str">
            <v>4062243</v>
          </cell>
          <cell r="RO702">
            <v>45510</v>
          </cell>
          <cell r="RP702" t="str">
            <v>4062246</v>
          </cell>
          <cell r="RQ702">
            <v>45468</v>
          </cell>
          <cell r="RR702" t="str">
            <v>4062210</v>
          </cell>
          <cell r="RS702">
            <v>45531</v>
          </cell>
          <cell r="RT702">
            <v>4062271</v>
          </cell>
          <cell r="RU702">
            <v>0</v>
          </cell>
          <cell r="RV702">
            <v>0</v>
          </cell>
        </row>
        <row r="703">
          <cell r="A703">
            <v>694</v>
          </cell>
          <cell r="B703">
            <v>45568</v>
          </cell>
          <cell r="C703" t="str">
            <v>HRB1303</v>
          </cell>
          <cell r="D703" t="str">
            <v>13035553</v>
          </cell>
          <cell r="F703" t="str">
            <v>日本</v>
          </cell>
          <cell r="G703" t="str">
            <v>（有）城北工業</v>
          </cell>
          <cell r="H703" t="str">
            <v>制御盤</v>
          </cell>
          <cell r="I703" t="str">
            <v>南陵</v>
          </cell>
          <cell r="J703" t="str">
            <v>土岐</v>
          </cell>
          <cell r="K703">
            <v>45530</v>
          </cell>
          <cell r="L703">
            <v>1</v>
          </cell>
          <cell r="M703">
            <v>1</v>
          </cell>
          <cell r="N703">
            <v>45532</v>
          </cell>
          <cell r="O703">
            <v>1</v>
          </cell>
          <cell r="P703">
            <v>45533</v>
          </cell>
          <cell r="Q703">
            <v>1</v>
          </cell>
          <cell r="R703">
            <v>45539</v>
          </cell>
          <cell r="S703">
            <v>1</v>
          </cell>
          <cell r="T703">
            <v>45539</v>
          </cell>
          <cell r="U703">
            <v>45535</v>
          </cell>
          <cell r="V703">
            <v>45541</v>
          </cell>
          <cell r="W703">
            <v>45539</v>
          </cell>
          <cell r="X703">
            <v>1</v>
          </cell>
          <cell r="Y703">
            <v>45554</v>
          </cell>
          <cell r="AA703">
            <v>45547</v>
          </cell>
          <cell r="AB703">
            <v>45548</v>
          </cell>
          <cell r="AC703" t="str">
            <v>45510</v>
          </cell>
          <cell r="AD703" t="str">
            <v>4062238</v>
          </cell>
          <cell r="AE703" t="str">
            <v>4062243</v>
          </cell>
          <cell r="AF703" t="str">
            <v>4062246</v>
          </cell>
          <cell r="AG703" t="str">
            <v>4062252</v>
          </cell>
          <cell r="CH703">
            <v>45510</v>
          </cell>
          <cell r="CI703">
            <v>4062238</v>
          </cell>
          <cell r="CX703">
            <v>45510</v>
          </cell>
          <cell r="CY703">
            <v>4062243</v>
          </cell>
          <cell r="DH703">
            <v>45510</v>
          </cell>
          <cell r="DI703">
            <v>4062246</v>
          </cell>
          <cell r="DV703">
            <v>45510</v>
          </cell>
          <cell r="DW703">
            <v>4062252</v>
          </cell>
          <cell r="EF703">
            <v>45531</v>
          </cell>
          <cell r="EG703">
            <v>4062271</v>
          </cell>
          <cell r="EM703">
            <v>45512</v>
          </cell>
          <cell r="EN703">
            <v>45510</v>
          </cell>
          <cell r="EO703">
            <v>4062256</v>
          </cell>
          <cell r="ET703">
            <v>45510</v>
          </cell>
          <cell r="EU703">
            <v>4062259</v>
          </cell>
          <cell r="EZ703">
            <v>45475</v>
          </cell>
          <cell r="FA703">
            <v>4062230</v>
          </cell>
          <cell r="HS703">
            <v>45530</v>
          </cell>
          <cell r="HV703" t="e">
            <v>#REF!</v>
          </cell>
          <cell r="HZ703" t="e">
            <v>#REF!</v>
          </cell>
          <cell r="ID703" t="e">
            <v>#REF!</v>
          </cell>
          <cell r="RC703">
            <v>45547</v>
          </cell>
          <cell r="RD703">
            <v>45510</v>
          </cell>
          <cell r="RE703">
            <v>0</v>
          </cell>
          <cell r="RF703">
            <v>45510</v>
          </cell>
          <cell r="RG703">
            <v>0</v>
          </cell>
          <cell r="RH703">
            <v>45510</v>
          </cell>
          <cell r="RI703">
            <v>0</v>
          </cell>
          <cell r="RJ703">
            <v>0</v>
          </cell>
          <cell r="RK703">
            <v>45510</v>
          </cell>
          <cell r="RL703" t="str">
            <v>4062238</v>
          </cell>
          <cell r="RM703">
            <v>45510</v>
          </cell>
          <cell r="RN703" t="str">
            <v>4062243</v>
          </cell>
          <cell r="RO703">
            <v>45510</v>
          </cell>
          <cell r="RP703" t="str">
            <v>4062246</v>
          </cell>
          <cell r="RQ703">
            <v>45510</v>
          </cell>
          <cell r="RR703" t="str">
            <v>4062252</v>
          </cell>
          <cell r="RS703">
            <v>45531</v>
          </cell>
          <cell r="RT703">
            <v>4062271</v>
          </cell>
          <cell r="RU703">
            <v>0</v>
          </cell>
          <cell r="RV703">
            <v>0</v>
          </cell>
        </row>
        <row r="704">
          <cell r="A704">
            <v>695</v>
          </cell>
          <cell r="B704">
            <v>45568</v>
          </cell>
          <cell r="C704" t="str">
            <v>HRB1003 AAI AC</v>
          </cell>
          <cell r="D704" t="str">
            <v>ARB10405</v>
          </cell>
          <cell r="F704" t="str">
            <v>米国</v>
          </cell>
          <cell r="G704" t="str">
            <v>AAI</v>
          </cell>
          <cell r="H704" t="str">
            <v>制御盤</v>
          </cell>
          <cell r="I704" t="str">
            <v>南陵</v>
          </cell>
          <cell r="J704" t="str">
            <v>KD</v>
          </cell>
          <cell r="K704">
            <v>45530</v>
          </cell>
          <cell r="L704">
            <v>1</v>
          </cell>
          <cell r="M704">
            <v>1</v>
          </cell>
          <cell r="N704">
            <v>45532</v>
          </cell>
          <cell r="O704">
            <v>1</v>
          </cell>
          <cell r="P704">
            <v>45533</v>
          </cell>
          <cell r="Q704">
            <v>1</v>
          </cell>
          <cell r="R704">
            <v>45539</v>
          </cell>
          <cell r="S704">
            <v>1</v>
          </cell>
          <cell r="T704">
            <v>45540</v>
          </cell>
          <cell r="U704">
            <v>45538</v>
          </cell>
          <cell r="V704">
            <v>45541</v>
          </cell>
          <cell r="W704">
            <v>45539</v>
          </cell>
          <cell r="X704">
            <v>1</v>
          </cell>
          <cell r="Y704">
            <v>45554</v>
          </cell>
          <cell r="AA704">
            <v>45547</v>
          </cell>
          <cell r="AB704">
            <v>45548</v>
          </cell>
          <cell r="AC704" t="str">
            <v>45510</v>
          </cell>
          <cell r="AD704" t="str">
            <v>4062240</v>
          </cell>
          <cell r="AE704" t="str">
            <v>4062243</v>
          </cell>
          <cell r="AF704" t="str">
            <v>4062249</v>
          </cell>
          <cell r="AG704" t="str">
            <v>4062254</v>
          </cell>
          <cell r="CP704">
            <v>45510</v>
          </cell>
          <cell r="CQ704">
            <v>4062240</v>
          </cell>
          <cell r="CX704">
            <v>45510</v>
          </cell>
          <cell r="CY704">
            <v>4062243</v>
          </cell>
          <cell r="DP704">
            <v>45510</v>
          </cell>
          <cell r="DQ704">
            <v>4062249</v>
          </cell>
          <cell r="EB704">
            <v>45510</v>
          </cell>
          <cell r="EC704">
            <v>4062254</v>
          </cell>
          <cell r="EF704">
            <v>45531</v>
          </cell>
          <cell r="EG704">
            <v>4062271</v>
          </cell>
          <cell r="EM704">
            <v>45512</v>
          </cell>
          <cell r="EN704">
            <v>45510</v>
          </cell>
          <cell r="EO704">
            <v>4062256</v>
          </cell>
          <cell r="EX704">
            <v>45510</v>
          </cell>
          <cell r="EY704">
            <v>4062261</v>
          </cell>
          <cell r="HO704">
            <v>45539</v>
          </cell>
          <cell r="HP704">
            <v>4062352</v>
          </cell>
          <cell r="HS704">
            <v>45530</v>
          </cell>
          <cell r="HV704" t="e">
            <v>#REF!</v>
          </cell>
          <cell r="HZ704" t="e">
            <v>#REF!</v>
          </cell>
          <cell r="ID704" t="e">
            <v>#REF!</v>
          </cell>
          <cell r="RC704">
            <v>45547</v>
          </cell>
          <cell r="RD704">
            <v>0</v>
          </cell>
          <cell r="RE704">
            <v>45510</v>
          </cell>
          <cell r="RF704">
            <v>45510</v>
          </cell>
          <cell r="RG704">
            <v>0</v>
          </cell>
          <cell r="RH704">
            <v>0</v>
          </cell>
          <cell r="RI704">
            <v>45510</v>
          </cell>
          <cell r="RJ704">
            <v>0</v>
          </cell>
          <cell r="RK704">
            <v>45510</v>
          </cell>
          <cell r="RL704" t="str">
            <v>4062240</v>
          </cell>
          <cell r="RM704">
            <v>45510</v>
          </cell>
          <cell r="RN704" t="str">
            <v>4062243</v>
          </cell>
          <cell r="RO704">
            <v>45510</v>
          </cell>
          <cell r="RP704" t="str">
            <v>4062249</v>
          </cell>
          <cell r="RQ704">
            <v>45510</v>
          </cell>
          <cell r="RR704" t="str">
            <v>4062254</v>
          </cell>
          <cell r="RS704">
            <v>45531</v>
          </cell>
          <cell r="RT704">
            <v>4062271</v>
          </cell>
          <cell r="RU704">
            <v>0</v>
          </cell>
          <cell r="RV704">
            <v>0</v>
          </cell>
        </row>
        <row r="705">
          <cell r="A705">
            <v>696</v>
          </cell>
          <cell r="B705">
            <v>45568</v>
          </cell>
          <cell r="C705" t="str">
            <v>HRB1003 AAI AC</v>
          </cell>
          <cell r="D705" t="str">
            <v>ARB10406</v>
          </cell>
          <cell r="F705" t="str">
            <v>米国</v>
          </cell>
          <cell r="G705" t="str">
            <v>AAI</v>
          </cell>
          <cell r="H705" t="str">
            <v>制御盤</v>
          </cell>
          <cell r="I705" t="str">
            <v>南陵</v>
          </cell>
          <cell r="J705" t="str">
            <v>KD</v>
          </cell>
          <cell r="K705">
            <v>45530</v>
          </cell>
          <cell r="L705">
            <v>1</v>
          </cell>
          <cell r="M705">
            <v>1</v>
          </cell>
          <cell r="N705">
            <v>45533</v>
          </cell>
          <cell r="O705">
            <v>1</v>
          </cell>
          <cell r="P705">
            <v>45539</v>
          </cell>
          <cell r="Q705">
            <v>1</v>
          </cell>
          <cell r="R705">
            <v>45539</v>
          </cell>
          <cell r="S705">
            <v>1</v>
          </cell>
          <cell r="T705">
            <v>45540</v>
          </cell>
          <cell r="U705">
            <v>45539</v>
          </cell>
          <cell r="V705">
            <v>45542</v>
          </cell>
          <cell r="W705">
            <v>45539</v>
          </cell>
          <cell r="X705">
            <v>1</v>
          </cell>
          <cell r="Y705">
            <v>45554</v>
          </cell>
          <cell r="AA705">
            <v>45547</v>
          </cell>
          <cell r="AB705">
            <v>45548</v>
          </cell>
          <cell r="AC705" t="str">
            <v>45510</v>
          </cell>
          <cell r="AD705" t="str">
            <v>4062240</v>
          </cell>
          <cell r="AE705" t="str">
            <v>4062243</v>
          </cell>
          <cell r="AF705" t="str">
            <v>4062249</v>
          </cell>
          <cell r="AG705" t="str">
            <v>4062254</v>
          </cell>
          <cell r="CP705">
            <v>45510</v>
          </cell>
          <cell r="CQ705">
            <v>4062240</v>
          </cell>
          <cell r="CX705">
            <v>45510</v>
          </cell>
          <cell r="CY705">
            <v>4062243</v>
          </cell>
          <cell r="DP705">
            <v>45510</v>
          </cell>
          <cell r="DQ705">
            <v>4062249</v>
          </cell>
          <cell r="EB705">
            <v>45510</v>
          </cell>
          <cell r="EC705">
            <v>4062254</v>
          </cell>
          <cell r="EF705">
            <v>45531</v>
          </cell>
          <cell r="EG705">
            <v>4062271</v>
          </cell>
          <cell r="EM705">
            <v>45512</v>
          </cell>
          <cell r="EN705">
            <v>45510</v>
          </cell>
          <cell r="EO705">
            <v>4062256</v>
          </cell>
          <cell r="EX705">
            <v>45510</v>
          </cell>
          <cell r="EY705">
            <v>4062261</v>
          </cell>
          <cell r="HO705">
            <v>45539</v>
          </cell>
          <cell r="HP705">
            <v>4062352</v>
          </cell>
          <cell r="HS705">
            <v>45530</v>
          </cell>
          <cell r="HV705" t="e">
            <v>#REF!</v>
          </cell>
          <cell r="HZ705" t="e">
            <v>#REF!</v>
          </cell>
          <cell r="ID705" t="e">
            <v>#REF!</v>
          </cell>
          <cell r="RC705">
            <v>45547</v>
          </cell>
          <cell r="RD705">
            <v>0</v>
          </cell>
          <cell r="RE705">
            <v>45510</v>
          </cell>
          <cell r="RF705">
            <v>45510</v>
          </cell>
          <cell r="RG705">
            <v>0</v>
          </cell>
          <cell r="RH705">
            <v>0</v>
          </cell>
          <cell r="RI705">
            <v>45510</v>
          </cell>
          <cell r="RJ705">
            <v>0</v>
          </cell>
          <cell r="RK705">
            <v>45510</v>
          </cell>
          <cell r="RL705" t="str">
            <v>4062240</v>
          </cell>
          <cell r="RM705">
            <v>45510</v>
          </cell>
          <cell r="RN705" t="str">
            <v>4062243</v>
          </cell>
          <cell r="RO705">
            <v>45510</v>
          </cell>
          <cell r="RP705" t="str">
            <v>4062249</v>
          </cell>
          <cell r="RQ705">
            <v>45510</v>
          </cell>
          <cell r="RR705" t="str">
            <v>4062254</v>
          </cell>
          <cell r="RS705">
            <v>45531</v>
          </cell>
          <cell r="RT705">
            <v>4062271</v>
          </cell>
          <cell r="RU705">
            <v>0</v>
          </cell>
          <cell r="RV705">
            <v>0</v>
          </cell>
        </row>
        <row r="706">
          <cell r="A706">
            <v>697</v>
          </cell>
          <cell r="B706">
            <v>45568</v>
          </cell>
          <cell r="C706" t="str">
            <v>HRB1003 AAI AC</v>
          </cell>
          <cell r="D706" t="str">
            <v>ARB10407</v>
          </cell>
          <cell r="F706" t="str">
            <v>米国</v>
          </cell>
          <cell r="G706" t="str">
            <v>AAI</v>
          </cell>
          <cell r="H706" t="str">
            <v>制御盤</v>
          </cell>
          <cell r="I706" t="str">
            <v>南陵</v>
          </cell>
          <cell r="J706" t="str">
            <v>KD</v>
          </cell>
          <cell r="K706">
            <v>45531</v>
          </cell>
          <cell r="L706">
            <v>1</v>
          </cell>
          <cell r="M706">
            <v>1</v>
          </cell>
          <cell r="N706">
            <v>45533</v>
          </cell>
          <cell r="O706">
            <v>1</v>
          </cell>
          <cell r="P706">
            <v>45539</v>
          </cell>
          <cell r="Q706">
            <v>1</v>
          </cell>
          <cell r="R706">
            <v>45540</v>
          </cell>
          <cell r="S706">
            <v>1</v>
          </cell>
          <cell r="T706">
            <v>45541</v>
          </cell>
          <cell r="U706">
            <v>45539</v>
          </cell>
          <cell r="V706">
            <v>45542</v>
          </cell>
          <cell r="W706">
            <v>45540</v>
          </cell>
          <cell r="X706">
            <v>1</v>
          </cell>
          <cell r="Y706">
            <v>45554</v>
          </cell>
          <cell r="AA706">
            <v>45547</v>
          </cell>
          <cell r="AB706">
            <v>45548</v>
          </cell>
          <cell r="AC706" t="str">
            <v>45510</v>
          </cell>
          <cell r="AD706" t="str">
            <v>4062240</v>
          </cell>
          <cell r="AE706" t="str">
            <v>4062243</v>
          </cell>
          <cell r="AF706" t="str">
            <v>4062249</v>
          </cell>
          <cell r="AG706" t="str">
            <v>4062254</v>
          </cell>
          <cell r="CP706">
            <v>45510</v>
          </cell>
          <cell r="CQ706">
            <v>4062240</v>
          </cell>
          <cell r="CX706">
            <v>45510</v>
          </cell>
          <cell r="CY706">
            <v>4062243</v>
          </cell>
          <cell r="DP706">
            <v>45510</v>
          </cell>
          <cell r="DQ706">
            <v>4062249</v>
          </cell>
          <cell r="EB706">
            <v>45510</v>
          </cell>
          <cell r="EC706">
            <v>4062254</v>
          </cell>
          <cell r="EF706">
            <v>45531</v>
          </cell>
          <cell r="EG706">
            <v>4062271</v>
          </cell>
          <cell r="EM706">
            <v>45512</v>
          </cell>
          <cell r="EN706">
            <v>45510</v>
          </cell>
          <cell r="EO706">
            <v>4062256</v>
          </cell>
          <cell r="EX706">
            <v>45510</v>
          </cell>
          <cell r="EY706">
            <v>4062261</v>
          </cell>
          <cell r="HO706">
            <v>45539</v>
          </cell>
          <cell r="HP706">
            <v>4062352</v>
          </cell>
          <cell r="HS706">
            <v>45531</v>
          </cell>
          <cell r="HV706" t="e">
            <v>#REF!</v>
          </cell>
          <cell r="HZ706" t="e">
            <v>#REF!</v>
          </cell>
          <cell r="ID706" t="e">
            <v>#REF!</v>
          </cell>
          <cell r="RC706">
            <v>45547</v>
          </cell>
          <cell r="RD706">
            <v>0</v>
          </cell>
          <cell r="RE706">
            <v>45510</v>
          </cell>
          <cell r="RF706">
            <v>45510</v>
          </cell>
          <cell r="RG706">
            <v>0</v>
          </cell>
          <cell r="RH706">
            <v>0</v>
          </cell>
          <cell r="RI706">
            <v>45510</v>
          </cell>
          <cell r="RJ706">
            <v>0</v>
          </cell>
          <cell r="RK706">
            <v>45510</v>
          </cell>
          <cell r="RL706" t="str">
            <v>4062240</v>
          </cell>
          <cell r="RM706">
            <v>45510</v>
          </cell>
          <cell r="RN706" t="str">
            <v>4062243</v>
          </cell>
          <cell r="RO706">
            <v>45510</v>
          </cell>
          <cell r="RP706" t="str">
            <v>4062249</v>
          </cell>
          <cell r="RQ706">
            <v>45510</v>
          </cell>
          <cell r="RR706" t="str">
            <v>4062254</v>
          </cell>
          <cell r="RS706">
            <v>45531</v>
          </cell>
          <cell r="RT706">
            <v>4062271</v>
          </cell>
          <cell r="RU706">
            <v>0</v>
          </cell>
          <cell r="RV706">
            <v>0</v>
          </cell>
        </row>
        <row r="707">
          <cell r="A707">
            <v>698</v>
          </cell>
          <cell r="B707">
            <v>45568</v>
          </cell>
          <cell r="C707" t="str">
            <v>HRB1003 AAI AC</v>
          </cell>
          <cell r="D707" t="str">
            <v>ARB10408</v>
          </cell>
          <cell r="F707" t="str">
            <v>米国</v>
          </cell>
          <cell r="G707" t="str">
            <v>AAI</v>
          </cell>
          <cell r="H707" t="str">
            <v>制御盤</v>
          </cell>
          <cell r="I707" t="str">
            <v>南陵</v>
          </cell>
          <cell r="J707" t="str">
            <v>KD</v>
          </cell>
          <cell r="K707">
            <v>45531</v>
          </cell>
          <cell r="L707">
            <v>1</v>
          </cell>
          <cell r="M707">
            <v>1</v>
          </cell>
          <cell r="N707">
            <v>45533</v>
          </cell>
          <cell r="O707">
            <v>1</v>
          </cell>
          <cell r="P707">
            <v>45539</v>
          </cell>
          <cell r="Q707">
            <v>1</v>
          </cell>
          <cell r="R707">
            <v>45540</v>
          </cell>
          <cell r="S707">
            <v>1</v>
          </cell>
          <cell r="T707">
            <v>45541</v>
          </cell>
          <cell r="U707">
            <v>45540</v>
          </cell>
          <cell r="V707">
            <v>45542</v>
          </cell>
          <cell r="W707">
            <v>45540</v>
          </cell>
          <cell r="X707">
            <v>1</v>
          </cell>
          <cell r="Y707">
            <v>45554</v>
          </cell>
          <cell r="AA707">
            <v>45547</v>
          </cell>
          <cell r="AB707">
            <v>45548</v>
          </cell>
          <cell r="AC707" t="str">
            <v>45510</v>
          </cell>
          <cell r="AD707" t="str">
            <v>4062240</v>
          </cell>
          <cell r="AE707" t="str">
            <v>4062243</v>
          </cell>
          <cell r="AF707" t="str">
            <v>4062249</v>
          </cell>
          <cell r="AG707" t="str">
            <v>4062254</v>
          </cell>
          <cell r="CP707">
            <v>45510</v>
          </cell>
          <cell r="CQ707">
            <v>4062240</v>
          </cell>
          <cell r="CX707">
            <v>45510</v>
          </cell>
          <cell r="CY707">
            <v>4062243</v>
          </cell>
          <cell r="DP707">
            <v>45510</v>
          </cell>
          <cell r="DQ707">
            <v>4062249</v>
          </cell>
          <cell r="EB707">
            <v>45510</v>
          </cell>
          <cell r="EC707">
            <v>4062254</v>
          </cell>
          <cell r="EF707">
            <v>45531</v>
          </cell>
          <cell r="EG707">
            <v>4062271</v>
          </cell>
          <cell r="EM707">
            <v>45512</v>
          </cell>
          <cell r="EN707">
            <v>45510</v>
          </cell>
          <cell r="EO707">
            <v>4062256</v>
          </cell>
          <cell r="EX707">
            <v>45510</v>
          </cell>
          <cell r="EY707">
            <v>4062261</v>
          </cell>
          <cell r="HO707">
            <v>45539</v>
          </cell>
          <cell r="HP707">
            <v>4062352</v>
          </cell>
          <cell r="HS707">
            <v>45531</v>
          </cell>
          <cell r="HV707" t="e">
            <v>#REF!</v>
          </cell>
          <cell r="HZ707" t="e">
            <v>#REF!</v>
          </cell>
          <cell r="ID707" t="e">
            <v>#REF!</v>
          </cell>
          <cell r="RC707">
            <v>45547</v>
          </cell>
          <cell r="RD707">
            <v>0</v>
          </cell>
          <cell r="RE707">
            <v>45510</v>
          </cell>
          <cell r="RF707">
            <v>45510</v>
          </cell>
          <cell r="RG707">
            <v>0</v>
          </cell>
          <cell r="RH707">
            <v>0</v>
          </cell>
          <cell r="RI707">
            <v>45510</v>
          </cell>
          <cell r="RJ707">
            <v>0</v>
          </cell>
          <cell r="RK707">
            <v>45510</v>
          </cell>
          <cell r="RL707" t="str">
            <v>4062240</v>
          </cell>
          <cell r="RM707">
            <v>45510</v>
          </cell>
          <cell r="RN707" t="str">
            <v>4062243</v>
          </cell>
          <cell r="RO707">
            <v>45510</v>
          </cell>
          <cell r="RP707" t="str">
            <v>4062249</v>
          </cell>
          <cell r="RQ707">
            <v>45510</v>
          </cell>
          <cell r="RR707" t="str">
            <v>4062254</v>
          </cell>
          <cell r="RS707">
            <v>45531</v>
          </cell>
          <cell r="RT707">
            <v>4062271</v>
          </cell>
          <cell r="RU707">
            <v>0</v>
          </cell>
          <cell r="RV707">
            <v>0</v>
          </cell>
        </row>
        <row r="708">
          <cell r="A708">
            <v>699</v>
          </cell>
          <cell r="B708">
            <v>45568</v>
          </cell>
          <cell r="C708" t="str">
            <v>HRB1003.EXP</v>
          </cell>
          <cell r="D708" t="str">
            <v>10035300</v>
          </cell>
          <cell r="F708" t="str">
            <v>アラブ首長国連邦</v>
          </cell>
          <cell r="G708" t="str">
            <v>Ａｍａｄａ　Ｍｉｄｄｌｅ　Ｅａｓｔ　ＦＺ</v>
          </cell>
          <cell r="H708" t="str">
            <v>制御盤</v>
          </cell>
          <cell r="I708" t="str">
            <v>南陵</v>
          </cell>
          <cell r="J708" t="str">
            <v>土岐</v>
          </cell>
          <cell r="K708">
            <v>45532</v>
          </cell>
          <cell r="L708">
            <v>1</v>
          </cell>
          <cell r="M708">
            <v>1</v>
          </cell>
          <cell r="N708">
            <v>45534</v>
          </cell>
          <cell r="O708">
            <v>1</v>
          </cell>
          <cell r="P708">
            <v>45540</v>
          </cell>
          <cell r="Q708">
            <v>1</v>
          </cell>
          <cell r="R708">
            <v>45540</v>
          </cell>
          <cell r="S708">
            <v>1</v>
          </cell>
          <cell r="T708">
            <v>45542</v>
          </cell>
          <cell r="U708">
            <v>45541</v>
          </cell>
          <cell r="V708">
            <v>45545</v>
          </cell>
          <cell r="W708">
            <v>45542</v>
          </cell>
          <cell r="X708">
            <v>1</v>
          </cell>
          <cell r="Y708">
            <v>45555</v>
          </cell>
          <cell r="AA708">
            <v>45547</v>
          </cell>
          <cell r="AB708">
            <v>45548</v>
          </cell>
          <cell r="AC708" t="str">
            <v>45510</v>
          </cell>
          <cell r="AD708" t="str">
            <v>4062240</v>
          </cell>
          <cell r="AE708" t="str">
            <v>4062243</v>
          </cell>
          <cell r="AF708" t="str">
            <v>4062249</v>
          </cell>
          <cell r="AG708" t="str">
            <v>4062254</v>
          </cell>
          <cell r="CP708">
            <v>45510</v>
          </cell>
          <cell r="CQ708">
            <v>4062240</v>
          </cell>
          <cell r="CX708">
            <v>45510</v>
          </cell>
          <cell r="CY708">
            <v>4062243</v>
          </cell>
          <cell r="DP708">
            <v>45510</v>
          </cell>
          <cell r="DQ708">
            <v>4062249</v>
          </cell>
          <cell r="EB708">
            <v>45510</v>
          </cell>
          <cell r="EC708">
            <v>4062254</v>
          </cell>
          <cell r="EF708">
            <v>45531</v>
          </cell>
          <cell r="EG708">
            <v>4062271</v>
          </cell>
          <cell r="EM708">
            <v>45512</v>
          </cell>
          <cell r="EN708">
            <v>45510</v>
          </cell>
          <cell r="EO708">
            <v>4062256</v>
          </cell>
          <cell r="EX708">
            <v>45510</v>
          </cell>
          <cell r="EY708">
            <v>4062261</v>
          </cell>
          <cell r="HO708" t="str">
            <v>　</v>
          </cell>
          <cell r="HS708">
            <v>45532</v>
          </cell>
          <cell r="HV708" t="e">
            <v>#REF!</v>
          </cell>
          <cell r="HZ708" t="e">
            <v>#REF!</v>
          </cell>
          <cell r="ID708" t="e">
            <v>#REF!</v>
          </cell>
          <cell r="RC708">
            <v>45547</v>
          </cell>
          <cell r="RD708">
            <v>0</v>
          </cell>
          <cell r="RE708">
            <v>45510</v>
          </cell>
          <cell r="RF708">
            <v>45510</v>
          </cell>
          <cell r="RG708">
            <v>0</v>
          </cell>
          <cell r="RH708">
            <v>0</v>
          </cell>
          <cell r="RI708">
            <v>45510</v>
          </cell>
          <cell r="RJ708">
            <v>0</v>
          </cell>
          <cell r="RK708">
            <v>45510</v>
          </cell>
          <cell r="RL708" t="str">
            <v>4062240</v>
          </cell>
          <cell r="RM708">
            <v>45510</v>
          </cell>
          <cell r="RN708" t="str">
            <v>4062243</v>
          </cell>
          <cell r="RO708">
            <v>45510</v>
          </cell>
          <cell r="RP708" t="str">
            <v>4062249</v>
          </cell>
          <cell r="RQ708">
            <v>45510</v>
          </cell>
          <cell r="RR708" t="str">
            <v>4062254</v>
          </cell>
          <cell r="RS708">
            <v>45531</v>
          </cell>
          <cell r="RT708">
            <v>4062271</v>
          </cell>
          <cell r="RU708">
            <v>0</v>
          </cell>
          <cell r="RV708">
            <v>0</v>
          </cell>
        </row>
        <row r="709">
          <cell r="A709">
            <v>700</v>
          </cell>
          <cell r="B709">
            <v>45568</v>
          </cell>
          <cell r="C709" t="str">
            <v>HRB1003.EXP</v>
          </cell>
          <cell r="D709" t="str">
            <v>10035301</v>
          </cell>
          <cell r="F709" t="str">
            <v>アラブ首長国連邦</v>
          </cell>
          <cell r="G709" t="str">
            <v>Ａｍａｄａ　Ｍｉｄｄｌｅ　Ｅａｓｔ　ＦＺ</v>
          </cell>
          <cell r="H709" t="str">
            <v>制御盤</v>
          </cell>
          <cell r="I709" t="str">
            <v>南陵</v>
          </cell>
          <cell r="J709" t="str">
            <v>土岐</v>
          </cell>
          <cell r="K709">
            <v>45532</v>
          </cell>
          <cell r="L709">
            <v>1</v>
          </cell>
          <cell r="M709">
            <v>1</v>
          </cell>
          <cell r="N709">
            <v>45534</v>
          </cell>
          <cell r="O709">
            <v>1</v>
          </cell>
          <cell r="P709">
            <v>45540</v>
          </cell>
          <cell r="Q709">
            <v>1</v>
          </cell>
          <cell r="R709">
            <v>45541</v>
          </cell>
          <cell r="S709">
            <v>1</v>
          </cell>
          <cell r="T709">
            <v>45542</v>
          </cell>
          <cell r="U709">
            <v>45542</v>
          </cell>
          <cell r="V709">
            <v>45545</v>
          </cell>
          <cell r="W709">
            <v>45542</v>
          </cell>
          <cell r="X709">
            <v>1</v>
          </cell>
          <cell r="Y709">
            <v>45555</v>
          </cell>
          <cell r="AA709">
            <v>45547</v>
          </cell>
          <cell r="AB709">
            <v>45548</v>
          </cell>
          <cell r="AC709" t="str">
            <v>45510</v>
          </cell>
          <cell r="AD709" t="str">
            <v>4062240</v>
          </cell>
          <cell r="AE709" t="str">
            <v>4062243</v>
          </cell>
          <cell r="AF709" t="str">
            <v>4062249</v>
          </cell>
          <cell r="AG709" t="str">
            <v>4062254</v>
          </cell>
          <cell r="CP709">
            <v>45510</v>
          </cell>
          <cell r="CQ709">
            <v>4062240</v>
          </cell>
          <cell r="CX709">
            <v>45510</v>
          </cell>
          <cell r="CY709">
            <v>4062243</v>
          </cell>
          <cell r="DP709">
            <v>45510</v>
          </cell>
          <cell r="DQ709">
            <v>4062249</v>
          </cell>
          <cell r="EB709">
            <v>45510</v>
          </cell>
          <cell r="EC709">
            <v>4062254</v>
          </cell>
          <cell r="EF709">
            <v>45531</v>
          </cell>
          <cell r="EG709">
            <v>4062271</v>
          </cell>
          <cell r="EM709">
            <v>45512</v>
          </cell>
          <cell r="EN709">
            <v>45510</v>
          </cell>
          <cell r="EO709">
            <v>4062256</v>
          </cell>
          <cell r="EX709">
            <v>45510</v>
          </cell>
          <cell r="EY709">
            <v>4062261</v>
          </cell>
          <cell r="HO709" t="str">
            <v>　</v>
          </cell>
          <cell r="HS709">
            <v>45532</v>
          </cell>
          <cell r="HV709" t="e">
            <v>#REF!</v>
          </cell>
          <cell r="HZ709" t="e">
            <v>#REF!</v>
          </cell>
          <cell r="ID709" t="e">
            <v>#REF!</v>
          </cell>
          <cell r="RC709">
            <v>45547</v>
          </cell>
          <cell r="RD709">
            <v>0</v>
          </cell>
          <cell r="RE709">
            <v>45510</v>
          </cell>
          <cell r="RF709">
            <v>45510</v>
          </cell>
          <cell r="RG709">
            <v>0</v>
          </cell>
          <cell r="RH709">
            <v>0</v>
          </cell>
          <cell r="RI709">
            <v>45510</v>
          </cell>
          <cell r="RJ709">
            <v>0</v>
          </cell>
          <cell r="RK709">
            <v>45510</v>
          </cell>
          <cell r="RL709" t="str">
            <v>4062240</v>
          </cell>
          <cell r="RM709">
            <v>45510</v>
          </cell>
          <cell r="RN709" t="str">
            <v>4062243</v>
          </cell>
          <cell r="RO709">
            <v>45510</v>
          </cell>
          <cell r="RP709" t="str">
            <v>4062249</v>
          </cell>
          <cell r="RQ709">
            <v>45510</v>
          </cell>
          <cell r="RR709" t="str">
            <v>4062254</v>
          </cell>
          <cell r="RS709">
            <v>45531</v>
          </cell>
          <cell r="RT709">
            <v>4062271</v>
          </cell>
          <cell r="RU709">
            <v>0</v>
          </cell>
          <cell r="RV709">
            <v>0</v>
          </cell>
        </row>
        <row r="710">
          <cell r="A710">
            <v>701</v>
          </cell>
          <cell r="B710">
            <v>45568</v>
          </cell>
          <cell r="C710" t="str">
            <v>HRB1303</v>
          </cell>
          <cell r="D710" t="str">
            <v>13035554</v>
          </cell>
          <cell r="F710" t="str">
            <v>日本</v>
          </cell>
          <cell r="G710" t="str">
            <v>（株）臼杵鋼鈑工業所</v>
          </cell>
          <cell r="H710" t="str">
            <v>制御盤</v>
          </cell>
          <cell r="I710" t="str">
            <v>南陵</v>
          </cell>
          <cell r="J710" t="str">
            <v>土岐</v>
          </cell>
          <cell r="K710">
            <v>45532</v>
          </cell>
          <cell r="L710">
            <v>1</v>
          </cell>
          <cell r="M710">
            <v>1</v>
          </cell>
          <cell r="N710">
            <v>45538</v>
          </cell>
          <cell r="O710">
            <v>1</v>
          </cell>
          <cell r="P710">
            <v>45540</v>
          </cell>
          <cell r="Q710">
            <v>1</v>
          </cell>
          <cell r="R710">
            <v>45541</v>
          </cell>
          <cell r="S710">
            <v>1</v>
          </cell>
          <cell r="T710">
            <v>45542</v>
          </cell>
          <cell r="U710">
            <v>45542</v>
          </cell>
          <cell r="V710">
            <v>45546</v>
          </cell>
          <cell r="W710">
            <v>45545</v>
          </cell>
          <cell r="X710">
            <v>1</v>
          </cell>
          <cell r="Y710">
            <v>45556</v>
          </cell>
          <cell r="AA710">
            <v>45552</v>
          </cell>
          <cell r="AB710">
            <v>45553</v>
          </cell>
          <cell r="AC710" t="str">
            <v>45510</v>
          </cell>
          <cell r="AD710" t="str">
            <v>4062238</v>
          </cell>
          <cell r="AE710" t="str">
            <v>4062243</v>
          </cell>
          <cell r="AF710" t="str">
            <v>4062246</v>
          </cell>
          <cell r="AG710" t="str">
            <v>4062252</v>
          </cell>
          <cell r="CH710">
            <v>45510</v>
          </cell>
          <cell r="CI710">
            <v>4062238</v>
          </cell>
          <cell r="CX710">
            <v>45510</v>
          </cell>
          <cell r="CY710">
            <v>4062243</v>
          </cell>
          <cell r="DH710">
            <v>45510</v>
          </cell>
          <cell r="DI710">
            <v>4062246</v>
          </cell>
          <cell r="DV710">
            <v>45510</v>
          </cell>
          <cell r="DW710">
            <v>4062252</v>
          </cell>
          <cell r="EF710">
            <v>45531</v>
          </cell>
          <cell r="EG710">
            <v>4062271</v>
          </cell>
          <cell r="EM710">
            <v>45525</v>
          </cell>
          <cell r="EN710">
            <v>45510</v>
          </cell>
          <cell r="EO710">
            <v>4062256</v>
          </cell>
          <cell r="EX710">
            <v>45510</v>
          </cell>
          <cell r="EY710">
            <v>4062261</v>
          </cell>
          <cell r="HO710" t="str">
            <v>　</v>
          </cell>
          <cell r="HS710">
            <v>45532</v>
          </cell>
          <cell r="HV710" t="e">
            <v>#REF!</v>
          </cell>
          <cell r="HZ710" t="e">
            <v>#REF!</v>
          </cell>
          <cell r="ID710" t="e">
            <v>#REF!</v>
          </cell>
          <cell r="RC710">
            <v>45552</v>
          </cell>
          <cell r="RD710">
            <v>45510</v>
          </cell>
          <cell r="RE710">
            <v>0</v>
          </cell>
          <cell r="RF710">
            <v>45510</v>
          </cell>
          <cell r="RG710">
            <v>0</v>
          </cell>
          <cell r="RH710">
            <v>45510</v>
          </cell>
          <cell r="RI710">
            <v>0</v>
          </cell>
          <cell r="RJ710">
            <v>0</v>
          </cell>
          <cell r="RK710">
            <v>45510</v>
          </cell>
          <cell r="RL710" t="str">
            <v>4062238</v>
          </cell>
          <cell r="RM710">
            <v>45510</v>
          </cell>
          <cell r="RN710" t="str">
            <v>4062243</v>
          </cell>
          <cell r="RO710">
            <v>45510</v>
          </cell>
          <cell r="RP710" t="str">
            <v>4062246</v>
          </cell>
          <cell r="RQ710">
            <v>45510</v>
          </cell>
          <cell r="RR710" t="str">
            <v>4062252</v>
          </cell>
          <cell r="RS710">
            <v>45531</v>
          </cell>
          <cell r="RT710">
            <v>4062271</v>
          </cell>
          <cell r="RU710">
            <v>0</v>
          </cell>
          <cell r="RV710">
            <v>0</v>
          </cell>
        </row>
        <row r="711">
          <cell r="A711">
            <v>702</v>
          </cell>
          <cell r="B711">
            <v>45568</v>
          </cell>
          <cell r="C711" t="str">
            <v>HRB1303.EXP</v>
          </cell>
          <cell r="D711" t="str">
            <v>13035560</v>
          </cell>
          <cell r="F711" t="str">
            <v>インド</v>
          </cell>
          <cell r="G711" t="str">
            <v>Ａｍａｄａ　（Ｉｎｄｉａ）　Ｐｖｔ．　Ｌ</v>
          </cell>
          <cell r="H711" t="str">
            <v>制御盤</v>
          </cell>
          <cell r="I711" t="str">
            <v>南陵</v>
          </cell>
          <cell r="J711" t="str">
            <v>土岐</v>
          </cell>
          <cell r="K711">
            <v>45533</v>
          </cell>
          <cell r="L711">
            <v>1</v>
          </cell>
          <cell r="M711">
            <v>1</v>
          </cell>
          <cell r="N711">
            <v>45538</v>
          </cell>
          <cell r="O711">
            <v>1</v>
          </cell>
          <cell r="P711">
            <v>45541</v>
          </cell>
          <cell r="Q711">
            <v>1</v>
          </cell>
          <cell r="R711">
            <v>45542</v>
          </cell>
          <cell r="S711">
            <v>1</v>
          </cell>
          <cell r="T711">
            <v>45545</v>
          </cell>
          <cell r="U711">
            <v>45545</v>
          </cell>
          <cell r="V711">
            <v>45546</v>
          </cell>
          <cell r="W711">
            <v>45545</v>
          </cell>
          <cell r="X711">
            <v>1</v>
          </cell>
          <cell r="Y711">
            <v>45556</v>
          </cell>
          <cell r="AA711">
            <v>45552</v>
          </cell>
          <cell r="AB711">
            <v>45553</v>
          </cell>
          <cell r="AC711" t="str">
            <v>45468</v>
          </cell>
          <cell r="AD711" t="str">
            <v>4062208</v>
          </cell>
          <cell r="AE711" t="str">
            <v>4062243</v>
          </cell>
          <cell r="AF711" t="str">
            <v>4062209</v>
          </cell>
          <cell r="AG711" t="str">
            <v>4062254</v>
          </cell>
          <cell r="CR711">
            <v>45468</v>
          </cell>
          <cell r="CS711">
            <v>4062208</v>
          </cell>
          <cell r="CX711">
            <v>45510</v>
          </cell>
          <cell r="CY711">
            <v>4062243</v>
          </cell>
          <cell r="DR711">
            <v>45468</v>
          </cell>
          <cell r="DS711">
            <v>4062209</v>
          </cell>
          <cell r="EB711">
            <v>45510</v>
          </cell>
          <cell r="EC711">
            <v>4062254</v>
          </cell>
          <cell r="EF711">
            <v>45531</v>
          </cell>
          <cell r="EG711">
            <v>4062271</v>
          </cell>
          <cell r="EM711">
            <v>45525</v>
          </cell>
          <cell r="EN711">
            <v>45510</v>
          </cell>
          <cell r="EO711">
            <v>4062256</v>
          </cell>
          <cell r="EZ711">
            <v>45510</v>
          </cell>
          <cell r="FA711">
            <v>4062262</v>
          </cell>
          <cell r="HO711" t="str">
            <v>　</v>
          </cell>
          <cell r="HS711">
            <v>45533</v>
          </cell>
          <cell r="HV711" t="e">
            <v>#REF!</v>
          </cell>
          <cell r="HZ711" t="e">
            <v>#REF!</v>
          </cell>
          <cell r="ID711" t="e">
            <v>#REF!</v>
          </cell>
          <cell r="RC711">
            <v>45552</v>
          </cell>
          <cell r="RD711">
            <v>0</v>
          </cell>
          <cell r="RE711">
            <v>45468</v>
          </cell>
          <cell r="RF711">
            <v>45510</v>
          </cell>
          <cell r="RG711">
            <v>0</v>
          </cell>
          <cell r="RH711">
            <v>0</v>
          </cell>
          <cell r="RI711">
            <v>45468</v>
          </cell>
          <cell r="RJ711">
            <v>0</v>
          </cell>
          <cell r="RK711">
            <v>45468</v>
          </cell>
          <cell r="RL711" t="str">
            <v>4062208</v>
          </cell>
          <cell r="RM711">
            <v>45510</v>
          </cell>
          <cell r="RN711" t="str">
            <v>4062243</v>
          </cell>
          <cell r="RO711">
            <v>45468</v>
          </cell>
          <cell r="RP711" t="str">
            <v>4062209</v>
          </cell>
          <cell r="RQ711">
            <v>45510</v>
          </cell>
          <cell r="RR711" t="str">
            <v>4062254</v>
          </cell>
          <cell r="RS711">
            <v>45531</v>
          </cell>
          <cell r="RT711">
            <v>4062271</v>
          </cell>
          <cell r="RU711">
            <v>0</v>
          </cell>
          <cell r="RV711">
            <v>0</v>
          </cell>
        </row>
        <row r="712">
          <cell r="A712">
            <v>703</v>
          </cell>
          <cell r="B712">
            <v>45568</v>
          </cell>
          <cell r="C712" t="str">
            <v>HRB1003 AAI</v>
          </cell>
          <cell r="D712" t="str">
            <v>ARB10336</v>
          </cell>
          <cell r="F712" t="str">
            <v>米国</v>
          </cell>
          <cell r="G712" t="str">
            <v>AAI</v>
          </cell>
          <cell r="H712" t="str">
            <v>制御盤</v>
          </cell>
          <cell r="I712" t="str">
            <v>南陵</v>
          </cell>
          <cell r="J712" t="str">
            <v>KD</v>
          </cell>
          <cell r="K712">
            <v>45533</v>
          </cell>
          <cell r="L712">
            <v>1</v>
          </cell>
          <cell r="M712">
            <v>1</v>
          </cell>
          <cell r="N712">
            <v>45539</v>
          </cell>
          <cell r="O712">
            <v>1</v>
          </cell>
          <cell r="P712">
            <v>45541</v>
          </cell>
          <cell r="Q712">
            <v>1</v>
          </cell>
          <cell r="R712">
            <v>45542</v>
          </cell>
          <cell r="S712">
            <v>1</v>
          </cell>
          <cell r="T712">
            <v>45545</v>
          </cell>
          <cell r="U712">
            <v>45545</v>
          </cell>
          <cell r="V712">
            <v>45546</v>
          </cell>
          <cell r="W712">
            <v>45546</v>
          </cell>
          <cell r="X712">
            <v>1</v>
          </cell>
          <cell r="Y712">
            <v>45556</v>
          </cell>
          <cell r="AA712">
            <v>45552</v>
          </cell>
          <cell r="AB712">
            <v>45553</v>
          </cell>
          <cell r="AC712" t="str">
            <v>45510</v>
          </cell>
          <cell r="AD712" t="str">
            <v>4062240</v>
          </cell>
          <cell r="AE712" t="str">
            <v>4062243</v>
          </cell>
          <cell r="AF712" t="str">
            <v>4062249</v>
          </cell>
          <cell r="AG712" t="str">
            <v>4062254</v>
          </cell>
          <cell r="CP712">
            <v>45510</v>
          </cell>
          <cell r="CQ712">
            <v>4062240</v>
          </cell>
          <cell r="CX712">
            <v>45510</v>
          </cell>
          <cell r="CY712">
            <v>4062243</v>
          </cell>
          <cell r="DP712">
            <v>45510</v>
          </cell>
          <cell r="DQ712">
            <v>4062249</v>
          </cell>
          <cell r="EB712">
            <v>45510</v>
          </cell>
          <cell r="EC712">
            <v>4062254</v>
          </cell>
          <cell r="EF712">
            <v>45531</v>
          </cell>
          <cell r="EG712">
            <v>4062271</v>
          </cell>
          <cell r="EM712">
            <v>45525</v>
          </cell>
          <cell r="EX712">
            <v>45510</v>
          </cell>
          <cell r="EY712">
            <v>4062261</v>
          </cell>
          <cell r="HO712">
            <v>45539</v>
          </cell>
          <cell r="HP712">
            <v>4062352</v>
          </cell>
          <cell r="HS712">
            <v>45533</v>
          </cell>
          <cell r="HV712" t="e">
            <v>#REF!</v>
          </cell>
          <cell r="HZ712" t="e">
            <v>#REF!</v>
          </cell>
          <cell r="ID712" t="e">
            <v>#REF!</v>
          </cell>
          <cell r="RC712">
            <v>45552</v>
          </cell>
          <cell r="RD712">
            <v>0</v>
          </cell>
          <cell r="RE712">
            <v>45510</v>
          </cell>
          <cell r="RF712">
            <v>45510</v>
          </cell>
          <cell r="RG712">
            <v>0</v>
          </cell>
          <cell r="RH712">
            <v>0</v>
          </cell>
          <cell r="RI712">
            <v>45510</v>
          </cell>
          <cell r="RJ712">
            <v>0</v>
          </cell>
          <cell r="RK712">
            <v>45510</v>
          </cell>
          <cell r="RL712" t="str">
            <v>4062240</v>
          </cell>
          <cell r="RM712">
            <v>45510</v>
          </cell>
          <cell r="RN712" t="str">
            <v>4062243</v>
          </cell>
          <cell r="RO712">
            <v>45510</v>
          </cell>
          <cell r="RP712" t="str">
            <v>4062249</v>
          </cell>
          <cell r="RQ712">
            <v>45510</v>
          </cell>
          <cell r="RR712" t="str">
            <v>4062254</v>
          </cell>
          <cell r="RS712">
            <v>45531</v>
          </cell>
          <cell r="RT712">
            <v>4062271</v>
          </cell>
          <cell r="RU712">
            <v>0</v>
          </cell>
          <cell r="RV712">
            <v>0</v>
          </cell>
        </row>
        <row r="713">
          <cell r="A713">
            <v>704</v>
          </cell>
          <cell r="B713">
            <v>45568</v>
          </cell>
          <cell r="C713" t="str">
            <v>HRB1003 AAI</v>
          </cell>
          <cell r="D713" t="str">
            <v>ARB10409</v>
          </cell>
          <cell r="F713" t="str">
            <v>米国</v>
          </cell>
          <cell r="G713" t="str">
            <v>AAI</v>
          </cell>
          <cell r="H713" t="str">
            <v>制御盤</v>
          </cell>
          <cell r="I713" t="str">
            <v>南陵</v>
          </cell>
          <cell r="J713" t="str">
            <v>KD</v>
          </cell>
          <cell r="K713">
            <v>45533</v>
          </cell>
          <cell r="L713">
            <v>1</v>
          </cell>
          <cell r="M713">
            <v>1</v>
          </cell>
          <cell r="N713">
            <v>45539</v>
          </cell>
          <cell r="O713">
            <v>1</v>
          </cell>
          <cell r="P713">
            <v>45542</v>
          </cell>
          <cell r="Q713">
            <v>1</v>
          </cell>
          <cell r="R713">
            <v>45542</v>
          </cell>
          <cell r="S713">
            <v>1</v>
          </cell>
          <cell r="T713">
            <v>45546</v>
          </cell>
          <cell r="U713">
            <v>45546</v>
          </cell>
          <cell r="V713">
            <v>45547</v>
          </cell>
          <cell r="W713">
            <v>45547</v>
          </cell>
          <cell r="X713">
            <v>1</v>
          </cell>
          <cell r="Y713">
            <v>45556</v>
          </cell>
          <cell r="AA713">
            <v>45552</v>
          </cell>
          <cell r="AB713">
            <v>45553</v>
          </cell>
          <cell r="AC713" t="str">
            <v>45510</v>
          </cell>
          <cell r="AD713" t="str">
            <v>4062240</v>
          </cell>
          <cell r="AE713" t="str">
            <v>4062243</v>
          </cell>
          <cell r="AF713" t="str">
            <v>4062249</v>
          </cell>
          <cell r="AG713" t="str">
            <v>4062254</v>
          </cell>
          <cell r="CP713">
            <v>45510</v>
          </cell>
          <cell r="CQ713">
            <v>4062240</v>
          </cell>
          <cell r="CX713">
            <v>45510</v>
          </cell>
          <cell r="CY713">
            <v>4062243</v>
          </cell>
          <cell r="DP713">
            <v>45510</v>
          </cell>
          <cell r="DQ713">
            <v>4062249</v>
          </cell>
          <cell r="EB713">
            <v>45510</v>
          </cell>
          <cell r="EC713">
            <v>4062254</v>
          </cell>
          <cell r="EF713">
            <v>45531</v>
          </cell>
          <cell r="EG713">
            <v>4062271</v>
          </cell>
          <cell r="EM713">
            <v>45525</v>
          </cell>
          <cell r="EX713">
            <v>45510</v>
          </cell>
          <cell r="EY713">
            <v>4062261</v>
          </cell>
          <cell r="HO713">
            <v>45539</v>
          </cell>
          <cell r="HP713">
            <v>4062352</v>
          </cell>
          <cell r="HS713">
            <v>45533</v>
          </cell>
          <cell r="HV713">
            <v>0</v>
          </cell>
          <cell r="HZ713">
            <v>0</v>
          </cell>
          <cell r="ID713">
            <v>0</v>
          </cell>
          <cell r="RC713">
            <v>45552</v>
          </cell>
          <cell r="RD713">
            <v>0</v>
          </cell>
          <cell r="RE713">
            <v>45510</v>
          </cell>
          <cell r="RF713">
            <v>45510</v>
          </cell>
          <cell r="RG713">
            <v>0</v>
          </cell>
          <cell r="RH713">
            <v>0</v>
          </cell>
          <cell r="RI713">
            <v>45510</v>
          </cell>
          <cell r="RJ713">
            <v>0</v>
          </cell>
          <cell r="RK713">
            <v>45510</v>
          </cell>
          <cell r="RL713" t="str">
            <v>4062240</v>
          </cell>
          <cell r="RM713">
            <v>45510</v>
          </cell>
          <cell r="RN713" t="str">
            <v>4062243</v>
          </cell>
          <cell r="RO713">
            <v>45510</v>
          </cell>
          <cell r="RP713" t="str">
            <v>4062249</v>
          </cell>
          <cell r="RQ713">
            <v>45510</v>
          </cell>
          <cell r="RR713" t="str">
            <v>4062254</v>
          </cell>
          <cell r="RS713">
            <v>45531</v>
          </cell>
          <cell r="RT713">
            <v>4062271</v>
          </cell>
          <cell r="RU713">
            <v>0</v>
          </cell>
          <cell r="RV713">
            <v>0</v>
          </cell>
        </row>
        <row r="714">
          <cell r="A714">
            <v>705</v>
          </cell>
          <cell r="B714">
            <v>45568</v>
          </cell>
          <cell r="C714" t="str">
            <v>HRB1003 AAI</v>
          </cell>
          <cell r="D714" t="str">
            <v>ARB10410</v>
          </cell>
          <cell r="F714" t="str">
            <v>米国</v>
          </cell>
          <cell r="G714" t="str">
            <v>AAI</v>
          </cell>
          <cell r="H714" t="str">
            <v>制御盤</v>
          </cell>
          <cell r="I714" t="str">
            <v>南陵</v>
          </cell>
          <cell r="J714" t="str">
            <v>KD</v>
          </cell>
          <cell r="K714">
            <v>45538</v>
          </cell>
          <cell r="L714">
            <v>1</v>
          </cell>
          <cell r="M714">
            <v>1</v>
          </cell>
          <cell r="N714">
            <v>45539</v>
          </cell>
          <cell r="O714">
            <v>1</v>
          </cell>
          <cell r="P714">
            <v>45542</v>
          </cell>
          <cell r="Q714">
            <v>1</v>
          </cell>
          <cell r="R714">
            <v>45545</v>
          </cell>
          <cell r="S714">
            <v>1</v>
          </cell>
          <cell r="T714">
            <v>45546</v>
          </cell>
          <cell r="U714">
            <v>45546</v>
          </cell>
          <cell r="V714">
            <v>45547</v>
          </cell>
          <cell r="W714">
            <v>45547</v>
          </cell>
          <cell r="X714">
            <v>1</v>
          </cell>
          <cell r="Y714">
            <v>45556</v>
          </cell>
          <cell r="AA714">
            <v>45552</v>
          </cell>
          <cell r="AB714">
            <v>45553</v>
          </cell>
          <cell r="AC714" t="str">
            <v>45510</v>
          </cell>
          <cell r="AD714" t="str">
            <v>4062240</v>
          </cell>
          <cell r="AE714" t="str">
            <v>4062243</v>
          </cell>
          <cell r="AF714" t="str">
            <v>4062249</v>
          </cell>
          <cell r="AG714" t="str">
            <v>4062254</v>
          </cell>
          <cell r="CP714">
            <v>45510</v>
          </cell>
          <cell r="CQ714">
            <v>4062240</v>
          </cell>
          <cell r="CX714">
            <v>45510</v>
          </cell>
          <cell r="CY714">
            <v>4062243</v>
          </cell>
          <cell r="DP714">
            <v>45510</v>
          </cell>
          <cell r="DQ714">
            <v>4062249</v>
          </cell>
          <cell r="EB714">
            <v>45510</v>
          </cell>
          <cell r="EC714">
            <v>4062254</v>
          </cell>
          <cell r="EF714">
            <v>45545</v>
          </cell>
          <cell r="EG714">
            <v>4062300</v>
          </cell>
          <cell r="EM714">
            <v>45525</v>
          </cell>
          <cell r="EX714">
            <v>45510</v>
          </cell>
          <cell r="EY714">
            <v>4062261</v>
          </cell>
          <cell r="HO714">
            <v>45539</v>
          </cell>
          <cell r="HP714">
            <v>4062352</v>
          </cell>
          <cell r="HS714">
            <v>45538</v>
          </cell>
          <cell r="HV714">
            <v>0</v>
          </cell>
          <cell r="HZ714">
            <v>0</v>
          </cell>
          <cell r="ID714">
            <v>0</v>
          </cell>
          <cell r="RC714">
            <v>45552</v>
          </cell>
          <cell r="RD714">
            <v>0</v>
          </cell>
          <cell r="RE714">
            <v>45510</v>
          </cell>
          <cell r="RF714">
            <v>45510</v>
          </cell>
          <cell r="RG714">
            <v>0</v>
          </cell>
          <cell r="RH714">
            <v>0</v>
          </cell>
          <cell r="RI714">
            <v>45510</v>
          </cell>
          <cell r="RJ714">
            <v>0</v>
          </cell>
          <cell r="RK714">
            <v>45510</v>
          </cell>
          <cell r="RL714" t="str">
            <v>4062240</v>
          </cell>
          <cell r="RM714">
            <v>45510</v>
          </cell>
          <cell r="RN714" t="str">
            <v>4062243</v>
          </cell>
          <cell r="RO714">
            <v>45510</v>
          </cell>
          <cell r="RP714" t="str">
            <v>4062249</v>
          </cell>
          <cell r="RQ714">
            <v>45510</v>
          </cell>
          <cell r="RR714" t="str">
            <v>4062254</v>
          </cell>
          <cell r="RS714">
            <v>45545</v>
          </cell>
          <cell r="RT714">
            <v>4062300</v>
          </cell>
          <cell r="RU714">
            <v>0</v>
          </cell>
          <cell r="RV714">
            <v>0</v>
          </cell>
        </row>
        <row r="715">
          <cell r="A715">
            <v>706</v>
          </cell>
          <cell r="B715">
            <v>45568</v>
          </cell>
          <cell r="C715" t="str">
            <v>HRB1003 AAI</v>
          </cell>
          <cell r="D715" t="str">
            <v>ARB10411</v>
          </cell>
          <cell r="F715" t="str">
            <v>米国</v>
          </cell>
          <cell r="G715" t="str">
            <v>AAI</v>
          </cell>
          <cell r="H715" t="str">
            <v>制御盤</v>
          </cell>
          <cell r="I715" t="str">
            <v>南陵</v>
          </cell>
          <cell r="J715" t="str">
            <v>KD</v>
          </cell>
          <cell r="K715">
            <v>45538</v>
          </cell>
          <cell r="L715">
            <v>1</v>
          </cell>
          <cell r="M715">
            <v>1</v>
          </cell>
          <cell r="N715">
            <v>45540</v>
          </cell>
          <cell r="O715">
            <v>1</v>
          </cell>
          <cell r="P715">
            <v>45542</v>
          </cell>
          <cell r="Q715">
            <v>1</v>
          </cell>
          <cell r="R715">
            <v>45545</v>
          </cell>
          <cell r="S715">
            <v>1</v>
          </cell>
          <cell r="T715">
            <v>45546</v>
          </cell>
          <cell r="U715">
            <v>45547</v>
          </cell>
          <cell r="V715">
            <v>45548</v>
          </cell>
          <cell r="W715">
            <v>45547</v>
          </cell>
          <cell r="X715">
            <v>1</v>
          </cell>
          <cell r="Y715">
            <v>45556</v>
          </cell>
          <cell r="AA715">
            <v>45552</v>
          </cell>
          <cell r="AB715">
            <v>45553</v>
          </cell>
          <cell r="AC715" t="str">
            <v>45510</v>
          </cell>
          <cell r="AD715" t="str">
            <v>4062240</v>
          </cell>
          <cell r="AE715" t="str">
            <v>4062243</v>
          </cell>
          <cell r="AF715" t="str">
            <v>4062249</v>
          </cell>
          <cell r="AG715" t="str">
            <v>4062254</v>
          </cell>
          <cell r="CP715">
            <v>45510</v>
          </cell>
          <cell r="CQ715">
            <v>4062240</v>
          </cell>
          <cell r="CX715">
            <v>45510</v>
          </cell>
          <cell r="CY715">
            <v>4062243</v>
          </cell>
          <cell r="DP715">
            <v>45510</v>
          </cell>
          <cell r="DQ715">
            <v>4062249</v>
          </cell>
          <cell r="EB715">
            <v>45510</v>
          </cell>
          <cell r="EC715">
            <v>4062254</v>
          </cell>
          <cell r="EF715">
            <v>45545</v>
          </cell>
          <cell r="EG715">
            <v>4062300</v>
          </cell>
          <cell r="EM715">
            <v>45525</v>
          </cell>
          <cell r="EX715">
            <v>45510</v>
          </cell>
          <cell r="EY715">
            <v>4062261</v>
          </cell>
          <cell r="HO715">
            <v>45539</v>
          </cell>
          <cell r="HP715">
            <v>4062352</v>
          </cell>
          <cell r="HS715">
            <v>45538</v>
          </cell>
          <cell r="HV715" t="e">
            <v>#REF!</v>
          </cell>
          <cell r="HZ715" t="e">
            <v>#REF!</v>
          </cell>
          <cell r="ID715" t="e">
            <v>#REF!</v>
          </cell>
          <cell r="RC715">
            <v>45552</v>
          </cell>
          <cell r="RD715">
            <v>0</v>
          </cell>
          <cell r="RE715">
            <v>45510</v>
          </cell>
          <cell r="RF715">
            <v>45510</v>
          </cell>
          <cell r="RG715">
            <v>0</v>
          </cell>
          <cell r="RH715">
            <v>0</v>
          </cell>
          <cell r="RI715">
            <v>45510</v>
          </cell>
          <cell r="RJ715">
            <v>0</v>
          </cell>
          <cell r="RK715">
            <v>45510</v>
          </cell>
          <cell r="RL715" t="str">
            <v>4062240</v>
          </cell>
          <cell r="RM715">
            <v>45510</v>
          </cell>
          <cell r="RN715" t="str">
            <v>4062243</v>
          </cell>
          <cell r="RO715">
            <v>45510</v>
          </cell>
          <cell r="RP715" t="str">
            <v>4062249</v>
          </cell>
          <cell r="RQ715">
            <v>45510</v>
          </cell>
          <cell r="RR715" t="str">
            <v>4062254</v>
          </cell>
          <cell r="RS715">
            <v>45545</v>
          </cell>
          <cell r="RT715">
            <v>4062300</v>
          </cell>
          <cell r="RU715">
            <v>0</v>
          </cell>
          <cell r="RV715">
            <v>0</v>
          </cell>
        </row>
        <row r="716">
          <cell r="A716">
            <v>707</v>
          </cell>
          <cell r="B716">
            <v>45569</v>
          </cell>
          <cell r="C716" t="str">
            <v>HRB3504</v>
          </cell>
          <cell r="D716" t="str">
            <v>35045011 </v>
          </cell>
          <cell r="F716" t="str">
            <v>日本</v>
          </cell>
          <cell r="G716" t="str">
            <v> 近畿車輛（株） </v>
          </cell>
          <cell r="H716" t="str">
            <v>制御盤</v>
          </cell>
          <cell r="I716" t="str">
            <v>南陵</v>
          </cell>
          <cell r="J716" t="str">
            <v>富士宮</v>
          </cell>
          <cell r="K716">
            <v>45531</v>
          </cell>
          <cell r="L716">
            <v>1</v>
          </cell>
          <cell r="M716">
            <v>1</v>
          </cell>
          <cell r="N716">
            <v>45540</v>
          </cell>
          <cell r="O716">
            <v>1</v>
          </cell>
          <cell r="P716">
            <v>45545</v>
          </cell>
          <cell r="Q716">
            <v>1</v>
          </cell>
          <cell r="R716">
            <v>45546</v>
          </cell>
          <cell r="S716">
            <v>1</v>
          </cell>
          <cell r="T716">
            <v>45547</v>
          </cell>
          <cell r="U716">
            <v>45553</v>
          </cell>
          <cell r="V716">
            <v>45548</v>
          </cell>
          <cell r="W716">
            <v>45555</v>
          </cell>
          <cell r="X716">
            <v>1</v>
          </cell>
          <cell r="Y716">
            <v>45559</v>
          </cell>
          <cell r="Z716">
            <v>45559</v>
          </cell>
          <cell r="AC716" t="str">
            <v>45482</v>
          </cell>
          <cell r="AD716" t="str">
            <v>4062219</v>
          </cell>
          <cell r="AE716" t="str">
            <v>4062219</v>
          </cell>
          <cell r="AF716" t="str">
            <v>4062219</v>
          </cell>
          <cell r="AG716" t="str">
            <v>4062219</v>
          </cell>
          <cell r="CL716">
            <v>45482</v>
          </cell>
          <cell r="CM716">
            <v>4062219</v>
          </cell>
          <cell r="GM716">
            <v>45440</v>
          </cell>
          <cell r="GN716">
            <v>4062224</v>
          </cell>
          <cell r="GQ716">
            <v>45202</v>
          </cell>
          <cell r="GR716">
            <v>4062008</v>
          </cell>
          <cell r="GU716">
            <v>45566</v>
          </cell>
          <cell r="GV716">
            <v>4062345</v>
          </cell>
          <cell r="HC716">
            <v>45566</v>
          </cell>
          <cell r="HD716">
            <v>4062348</v>
          </cell>
          <cell r="HE716">
            <v>45384</v>
          </cell>
          <cell r="HF716">
            <v>4062179</v>
          </cell>
          <cell r="HO716" t="str">
            <v>　</v>
          </cell>
          <cell r="HS716">
            <v>45531</v>
          </cell>
          <cell r="HV716" t="e">
            <v>#REF!</v>
          </cell>
          <cell r="HZ716" t="e">
            <v>#REF!</v>
          </cell>
          <cell r="IB716">
            <v>1</v>
          </cell>
          <cell r="ID716" t="e">
            <v>#REF!</v>
          </cell>
          <cell r="RC716">
            <v>45559</v>
          </cell>
          <cell r="RD716">
            <v>0</v>
          </cell>
          <cell r="RE716">
            <v>0</v>
          </cell>
          <cell r="RF716">
            <v>0</v>
          </cell>
          <cell r="RG716">
            <v>0</v>
          </cell>
          <cell r="RH716">
            <v>0</v>
          </cell>
          <cell r="RI716">
            <v>0</v>
          </cell>
          <cell r="RJ716">
            <v>45482</v>
          </cell>
          <cell r="RK716">
            <v>0</v>
          </cell>
          <cell r="RL716">
            <v>0</v>
          </cell>
          <cell r="RM716">
            <v>0</v>
          </cell>
          <cell r="RN716">
            <v>0</v>
          </cell>
          <cell r="RO716">
            <v>0</v>
          </cell>
          <cell r="RP716">
            <v>0</v>
          </cell>
          <cell r="RQ716">
            <v>0</v>
          </cell>
          <cell r="RR716">
            <v>0</v>
          </cell>
          <cell r="RS716">
            <v>0</v>
          </cell>
          <cell r="RT716">
            <v>0</v>
          </cell>
          <cell r="RU716">
            <v>45482</v>
          </cell>
          <cell r="RV716" t="str">
            <v>4062219</v>
          </cell>
        </row>
        <row r="717">
          <cell r="A717">
            <v>708</v>
          </cell>
          <cell r="B717">
            <v>45568</v>
          </cell>
          <cell r="C717" t="str">
            <v>HRB1303</v>
          </cell>
          <cell r="D717" t="str">
            <v>13035555</v>
          </cell>
          <cell r="F717" t="str">
            <v>日本</v>
          </cell>
          <cell r="G717" t="str">
            <v>（株）アマダベンディングＳ部</v>
          </cell>
          <cell r="H717" t="str">
            <v>制御盤</v>
          </cell>
          <cell r="I717" t="str">
            <v>南陵</v>
          </cell>
          <cell r="J717" t="str">
            <v>土岐</v>
          </cell>
          <cell r="K717">
            <v>45539</v>
          </cell>
          <cell r="L717">
            <v>1</v>
          </cell>
          <cell r="M717">
            <v>1</v>
          </cell>
          <cell r="N717">
            <v>45540</v>
          </cell>
          <cell r="O717">
            <v>1</v>
          </cell>
          <cell r="P717">
            <v>45545</v>
          </cell>
          <cell r="Q717">
            <v>1</v>
          </cell>
          <cell r="R717">
            <v>45546</v>
          </cell>
          <cell r="S717">
            <v>1</v>
          </cell>
          <cell r="T717">
            <v>45547</v>
          </cell>
          <cell r="U717">
            <v>45547</v>
          </cell>
          <cell r="V717">
            <v>45548</v>
          </cell>
          <cell r="W717">
            <v>45548</v>
          </cell>
          <cell r="X717">
            <v>1</v>
          </cell>
          <cell r="Y717">
            <v>45559</v>
          </cell>
          <cell r="AA717">
            <v>45552</v>
          </cell>
          <cell r="AB717">
            <v>45553</v>
          </cell>
          <cell r="AC717" t="str">
            <v>45510</v>
          </cell>
          <cell r="AD717" t="str">
            <v>4062238</v>
          </cell>
          <cell r="AE717" t="str">
            <v>4062243</v>
          </cell>
          <cell r="AF717" t="str">
            <v>4062246</v>
          </cell>
          <cell r="AG717" t="str">
            <v>4062252</v>
          </cell>
          <cell r="CH717">
            <v>45510</v>
          </cell>
          <cell r="CI717">
            <v>4062238</v>
          </cell>
          <cell r="CX717">
            <v>45510</v>
          </cell>
          <cell r="CY717">
            <v>4062243</v>
          </cell>
          <cell r="DH717">
            <v>45510</v>
          </cell>
          <cell r="DI717">
            <v>4062246</v>
          </cell>
          <cell r="DV717">
            <v>45510</v>
          </cell>
          <cell r="DW717">
            <v>4062252</v>
          </cell>
          <cell r="EF717">
            <v>45545</v>
          </cell>
          <cell r="EG717">
            <v>4062300</v>
          </cell>
          <cell r="EM717">
            <v>45525</v>
          </cell>
          <cell r="EX717">
            <v>45510</v>
          </cell>
          <cell r="EY717">
            <v>4062261</v>
          </cell>
          <cell r="HO717" t="str">
            <v>　</v>
          </cell>
          <cell r="HS717">
            <v>45539</v>
          </cell>
          <cell r="HV717" t="e">
            <v>#REF!</v>
          </cell>
          <cell r="HZ717" t="e">
            <v>#REF!</v>
          </cell>
          <cell r="ID717" t="e">
            <v>#REF!</v>
          </cell>
          <cell r="RC717">
            <v>45552</v>
          </cell>
          <cell r="RD717">
            <v>45510</v>
          </cell>
          <cell r="RE717">
            <v>0</v>
          </cell>
          <cell r="RF717">
            <v>45510</v>
          </cell>
          <cell r="RG717">
            <v>0</v>
          </cell>
          <cell r="RH717">
            <v>45510</v>
          </cell>
          <cell r="RI717">
            <v>0</v>
          </cell>
          <cell r="RJ717">
            <v>0</v>
          </cell>
          <cell r="RK717">
            <v>45510</v>
          </cell>
          <cell r="RL717" t="str">
            <v>4062238</v>
          </cell>
          <cell r="RM717">
            <v>45510</v>
          </cell>
          <cell r="RN717" t="str">
            <v>4062243</v>
          </cell>
          <cell r="RO717">
            <v>45510</v>
          </cell>
          <cell r="RP717" t="str">
            <v>4062246</v>
          </cell>
          <cell r="RQ717">
            <v>45510</v>
          </cell>
          <cell r="RR717" t="str">
            <v>4062252</v>
          </cell>
          <cell r="RS717">
            <v>45545</v>
          </cell>
          <cell r="RT717">
            <v>4062300</v>
          </cell>
          <cell r="RU717">
            <v>0</v>
          </cell>
          <cell r="RV717">
            <v>0</v>
          </cell>
        </row>
        <row r="718">
          <cell r="A718">
            <v>709</v>
          </cell>
          <cell r="B718">
            <v>45568</v>
          </cell>
          <cell r="C718" t="str">
            <v>HRB1303</v>
          </cell>
          <cell r="D718" t="str">
            <v>13035557</v>
          </cell>
          <cell r="F718" t="str">
            <v>日本</v>
          </cell>
          <cell r="G718" t="str">
            <v>（株）スイング</v>
          </cell>
          <cell r="H718" t="str">
            <v>制御盤</v>
          </cell>
          <cell r="I718" t="str">
            <v>南陵</v>
          </cell>
          <cell r="J718" t="str">
            <v>土岐</v>
          </cell>
          <cell r="K718">
            <v>45539</v>
          </cell>
          <cell r="L718">
            <v>1</v>
          </cell>
          <cell r="M718">
            <v>1</v>
          </cell>
          <cell r="N718">
            <v>45541</v>
          </cell>
          <cell r="O718">
            <v>1</v>
          </cell>
          <cell r="P718">
            <v>45546</v>
          </cell>
          <cell r="Q718">
            <v>1</v>
          </cell>
          <cell r="R718">
            <v>45546</v>
          </cell>
          <cell r="S718">
            <v>1</v>
          </cell>
          <cell r="T718">
            <v>45548</v>
          </cell>
          <cell r="U718">
            <v>45548</v>
          </cell>
          <cell r="V718">
            <v>45549</v>
          </cell>
          <cell r="W718">
            <v>45548</v>
          </cell>
          <cell r="X718">
            <v>1</v>
          </cell>
          <cell r="Y718">
            <v>45559</v>
          </cell>
          <cell r="AA718">
            <v>45552</v>
          </cell>
          <cell r="AB718">
            <v>45553</v>
          </cell>
          <cell r="AC718" t="str">
            <v>45510</v>
          </cell>
          <cell r="AD718" t="str">
            <v>4062238</v>
          </cell>
          <cell r="AE718" t="str">
            <v>4062243</v>
          </cell>
          <cell r="AF718" t="str">
            <v>4062246</v>
          </cell>
          <cell r="AG718" t="str">
            <v>4062252</v>
          </cell>
          <cell r="CH718">
            <v>45510</v>
          </cell>
          <cell r="CI718">
            <v>4062238</v>
          </cell>
          <cell r="CX718">
            <v>45510</v>
          </cell>
          <cell r="CY718">
            <v>4062243</v>
          </cell>
          <cell r="DH718">
            <v>45510</v>
          </cell>
          <cell r="DI718">
            <v>4062246</v>
          </cell>
          <cell r="DV718">
            <v>45510</v>
          </cell>
          <cell r="DW718">
            <v>4062252</v>
          </cell>
          <cell r="EF718">
            <v>45545</v>
          </cell>
          <cell r="EG718">
            <v>4062300</v>
          </cell>
          <cell r="EM718">
            <v>45525</v>
          </cell>
          <cell r="EN718">
            <v>45510</v>
          </cell>
          <cell r="EO718">
            <v>4062256</v>
          </cell>
          <cell r="EX718">
            <v>45510</v>
          </cell>
          <cell r="EY718">
            <v>4062261</v>
          </cell>
          <cell r="HO718" t="str">
            <v>　</v>
          </cell>
          <cell r="HS718">
            <v>45539</v>
          </cell>
          <cell r="HV718" t="e">
            <v>#REF!</v>
          </cell>
          <cell r="HZ718" t="e">
            <v>#REF!</v>
          </cell>
          <cell r="ID718" t="e">
            <v>#REF!</v>
          </cell>
          <cell r="RC718">
            <v>45552</v>
          </cell>
          <cell r="RD718">
            <v>45510</v>
          </cell>
          <cell r="RE718">
            <v>0</v>
          </cell>
          <cell r="RF718">
            <v>45510</v>
          </cell>
          <cell r="RG718">
            <v>0</v>
          </cell>
          <cell r="RH718">
            <v>45510</v>
          </cell>
          <cell r="RI718">
            <v>0</v>
          </cell>
          <cell r="RJ718">
            <v>0</v>
          </cell>
          <cell r="RK718">
            <v>45510</v>
          </cell>
          <cell r="RL718" t="str">
            <v>4062238</v>
          </cell>
          <cell r="RM718">
            <v>45510</v>
          </cell>
          <cell r="RN718" t="str">
            <v>4062243</v>
          </cell>
          <cell r="RO718">
            <v>45510</v>
          </cell>
          <cell r="RP718" t="str">
            <v>4062246</v>
          </cell>
          <cell r="RQ718">
            <v>45510</v>
          </cell>
          <cell r="RR718" t="str">
            <v>4062252</v>
          </cell>
          <cell r="RS718">
            <v>45545</v>
          </cell>
          <cell r="RT718">
            <v>4062300</v>
          </cell>
          <cell r="RU718">
            <v>0</v>
          </cell>
          <cell r="RV718">
            <v>0</v>
          </cell>
        </row>
        <row r="719">
          <cell r="A719">
            <v>710</v>
          </cell>
          <cell r="B719">
            <v>45568</v>
          </cell>
          <cell r="C719" t="str">
            <v>HRBC2204</v>
          </cell>
          <cell r="D719" t="str">
            <v>22045128</v>
          </cell>
          <cell r="F719" t="str">
            <v>中国</v>
          </cell>
          <cell r="G719" t="str">
            <v>【ＣＨＩＮＡ】上海平高天霊開関</v>
          </cell>
          <cell r="H719" t="str">
            <v>制御盤</v>
          </cell>
          <cell r="I719" t="str">
            <v>南陵</v>
          </cell>
          <cell r="J719" t="str">
            <v>土岐</v>
          </cell>
          <cell r="K719">
            <v>45539</v>
          </cell>
          <cell r="L719">
            <v>1</v>
          </cell>
          <cell r="M719">
            <v>1</v>
          </cell>
          <cell r="N719">
            <v>45541</v>
          </cell>
          <cell r="O719">
            <v>1</v>
          </cell>
          <cell r="P719">
            <v>45546</v>
          </cell>
          <cell r="Q719">
            <v>1</v>
          </cell>
          <cell r="R719">
            <v>45547</v>
          </cell>
          <cell r="S719">
            <v>1</v>
          </cell>
          <cell r="T719">
            <v>45548</v>
          </cell>
          <cell r="U719">
            <v>45548</v>
          </cell>
          <cell r="V719">
            <v>45549</v>
          </cell>
          <cell r="W719">
            <v>45549</v>
          </cell>
          <cell r="X719">
            <v>1</v>
          </cell>
          <cell r="Y719">
            <v>45560</v>
          </cell>
          <cell r="AA719">
            <v>45559</v>
          </cell>
          <cell r="AB719">
            <v>45560</v>
          </cell>
          <cell r="AC719" t="str">
            <v>45510</v>
          </cell>
          <cell r="AD719" t="str">
            <v>4062242</v>
          </cell>
          <cell r="AE719" t="str">
            <v>4062216</v>
          </cell>
          <cell r="AF719" t="str">
            <v>4062152</v>
          </cell>
          <cell r="AG719" t="str">
            <v>4062255</v>
          </cell>
          <cell r="CT719">
            <v>45510</v>
          </cell>
          <cell r="CU719">
            <v>4062242</v>
          </cell>
          <cell r="CZ719">
            <v>45468</v>
          </cell>
          <cell r="DA719">
            <v>4062216</v>
          </cell>
          <cell r="DT719">
            <v>45370</v>
          </cell>
          <cell r="DU719">
            <v>4062152</v>
          </cell>
          <cell r="ED719">
            <v>45510</v>
          </cell>
          <cell r="EE719">
            <v>4062255</v>
          </cell>
          <cell r="EH719">
            <v>45475</v>
          </cell>
          <cell r="EI719">
            <v>4062198</v>
          </cell>
          <cell r="EM719">
            <v>45525</v>
          </cell>
          <cell r="EX719">
            <v>45510</v>
          </cell>
          <cell r="EY719">
            <v>4062261</v>
          </cell>
          <cell r="FP719" t="str">
            <v>●</v>
          </cell>
          <cell r="GG719">
            <v>45510</v>
          </cell>
          <cell r="GH719">
            <v>4062267</v>
          </cell>
          <cell r="HO719" t="str">
            <v>　</v>
          </cell>
          <cell r="HS719">
            <v>45539</v>
          </cell>
          <cell r="HV719" t="e">
            <v>#REF!</v>
          </cell>
          <cell r="HZ719" t="e">
            <v>#REF!</v>
          </cell>
          <cell r="ID719" t="e">
            <v>#REF!</v>
          </cell>
          <cell r="RC719">
            <v>45559</v>
          </cell>
          <cell r="RD719">
            <v>0</v>
          </cell>
          <cell r="RE719">
            <v>45510</v>
          </cell>
          <cell r="RF719">
            <v>0</v>
          </cell>
          <cell r="RG719">
            <v>45468</v>
          </cell>
          <cell r="RH719">
            <v>0</v>
          </cell>
          <cell r="RI719">
            <v>45370</v>
          </cell>
          <cell r="RJ719">
            <v>0</v>
          </cell>
          <cell r="RK719">
            <v>45510</v>
          </cell>
          <cell r="RL719" t="str">
            <v>4062242</v>
          </cell>
          <cell r="RM719">
            <v>45468</v>
          </cell>
          <cell r="RN719" t="str">
            <v>4062216</v>
          </cell>
          <cell r="RO719">
            <v>45370</v>
          </cell>
          <cell r="RP719" t="str">
            <v>4062152</v>
          </cell>
          <cell r="RQ719">
            <v>45510</v>
          </cell>
          <cell r="RR719" t="str">
            <v>4062255</v>
          </cell>
          <cell r="RS719">
            <v>45475</v>
          </cell>
          <cell r="RT719">
            <v>4062198</v>
          </cell>
          <cell r="RU719">
            <v>0</v>
          </cell>
          <cell r="RV719">
            <v>0</v>
          </cell>
        </row>
        <row r="720">
          <cell r="A720">
            <v>711</v>
          </cell>
          <cell r="B720">
            <v>45568</v>
          </cell>
          <cell r="C720" t="str">
            <v>HRB5020</v>
          </cell>
          <cell r="D720" t="str">
            <v>50205126</v>
          </cell>
          <cell r="F720" t="str">
            <v>日本</v>
          </cell>
          <cell r="G720" t="str">
            <v>（株）北関東曲加工センター</v>
          </cell>
          <cell r="H720" t="str">
            <v>制御盤</v>
          </cell>
          <cell r="I720" t="str">
            <v>南陵</v>
          </cell>
          <cell r="J720" t="str">
            <v>土岐</v>
          </cell>
          <cell r="K720">
            <v>45540</v>
          </cell>
          <cell r="L720">
            <v>1</v>
          </cell>
          <cell r="M720">
            <v>1</v>
          </cell>
          <cell r="N720">
            <v>45542</v>
          </cell>
          <cell r="O720">
            <v>1</v>
          </cell>
          <cell r="P720">
            <v>45546</v>
          </cell>
          <cell r="Q720">
            <v>1</v>
          </cell>
          <cell r="R720">
            <v>45547</v>
          </cell>
          <cell r="S720">
            <v>1</v>
          </cell>
          <cell r="T720">
            <v>45548</v>
          </cell>
          <cell r="U720">
            <v>45548</v>
          </cell>
          <cell r="V720">
            <v>45552</v>
          </cell>
          <cell r="W720">
            <v>45548</v>
          </cell>
          <cell r="X720">
            <v>1</v>
          </cell>
          <cell r="Y720">
            <v>45561</v>
          </cell>
          <cell r="AA720">
            <v>45559</v>
          </cell>
          <cell r="AB720">
            <v>45560</v>
          </cell>
          <cell r="AC720" t="str">
            <v>45370</v>
          </cell>
          <cell r="AD720" t="str">
            <v>4062142</v>
          </cell>
          <cell r="AE720" t="str">
            <v>4062243</v>
          </cell>
          <cell r="AF720" t="str">
            <v>4062146</v>
          </cell>
          <cell r="AG720" t="str">
            <v>4062252</v>
          </cell>
          <cell r="CD720">
            <v>45370</v>
          </cell>
          <cell r="CE720">
            <v>4062142</v>
          </cell>
          <cell r="CX720">
            <v>45510</v>
          </cell>
          <cell r="CY720">
            <v>4062243</v>
          </cell>
          <cell r="DD720">
            <v>45370</v>
          </cell>
          <cell r="DE720">
            <v>4062146</v>
          </cell>
          <cell r="DV720">
            <v>45510</v>
          </cell>
          <cell r="DW720">
            <v>4062252</v>
          </cell>
          <cell r="EF720">
            <v>45545</v>
          </cell>
          <cell r="EG720">
            <v>4062300</v>
          </cell>
          <cell r="EM720">
            <v>45525</v>
          </cell>
          <cell r="EX720">
            <v>45510</v>
          </cell>
          <cell r="EY720">
            <v>4062261</v>
          </cell>
          <cell r="FB720">
            <v>44958</v>
          </cell>
          <cell r="FC720">
            <v>4062106</v>
          </cell>
          <cell r="HO720" t="str">
            <v>　</v>
          </cell>
          <cell r="HS720">
            <v>45540</v>
          </cell>
          <cell r="HV720" t="e">
            <v>#REF!</v>
          </cell>
          <cell r="HZ720" t="e">
            <v>#REF!</v>
          </cell>
          <cell r="ID720" t="e">
            <v>#REF!</v>
          </cell>
          <cell r="RC720">
            <v>45559</v>
          </cell>
          <cell r="RD720">
            <v>45370</v>
          </cell>
          <cell r="RE720">
            <v>0</v>
          </cell>
          <cell r="RF720">
            <v>45510</v>
          </cell>
          <cell r="RG720">
            <v>0</v>
          </cell>
          <cell r="RH720">
            <v>45370</v>
          </cell>
          <cell r="RI720">
            <v>0</v>
          </cell>
          <cell r="RJ720">
            <v>0</v>
          </cell>
          <cell r="RK720">
            <v>45370</v>
          </cell>
          <cell r="RL720" t="str">
            <v>4062142</v>
          </cell>
          <cell r="RM720">
            <v>45510</v>
          </cell>
          <cell r="RN720" t="str">
            <v>4062243</v>
          </cell>
          <cell r="RO720">
            <v>45370</v>
          </cell>
          <cell r="RP720" t="str">
            <v>4062146</v>
          </cell>
          <cell r="RQ720">
            <v>45510</v>
          </cell>
          <cell r="RR720" t="str">
            <v>4062252</v>
          </cell>
          <cell r="RS720">
            <v>45545</v>
          </cell>
          <cell r="RT720">
            <v>4062300</v>
          </cell>
          <cell r="RU720">
            <v>0</v>
          </cell>
          <cell r="RV720">
            <v>0</v>
          </cell>
        </row>
        <row r="721">
          <cell r="A721">
            <v>712</v>
          </cell>
          <cell r="B721">
            <v>45568</v>
          </cell>
          <cell r="C721" t="str">
            <v>HRB5020.EXP</v>
          </cell>
          <cell r="D721">
            <v>50205127</v>
          </cell>
          <cell r="F721" t="str">
            <v>ｲﾝﾄﾞ</v>
          </cell>
          <cell r="G721" t="str">
            <v>Ａｍａｄａ　（Ｉｎｄｉａ）　Ｐｖｔ．　Ｌ</v>
          </cell>
          <cell r="H721" t="str">
            <v>制御盤</v>
          </cell>
          <cell r="I721" t="str">
            <v>南陵</v>
          </cell>
          <cell r="J721" t="str">
            <v>土岐</v>
          </cell>
          <cell r="K721">
            <v>45540</v>
          </cell>
          <cell r="L721">
            <v>1</v>
          </cell>
          <cell r="M721">
            <v>1</v>
          </cell>
          <cell r="N721">
            <v>45542</v>
          </cell>
          <cell r="O721">
            <v>1</v>
          </cell>
          <cell r="P721">
            <v>45547</v>
          </cell>
          <cell r="Q721">
            <v>1</v>
          </cell>
          <cell r="R721">
            <v>45548</v>
          </cell>
          <cell r="S721">
            <v>1</v>
          </cell>
          <cell r="T721">
            <v>45549</v>
          </cell>
          <cell r="U721">
            <v>45549</v>
          </cell>
          <cell r="V721">
            <v>45552</v>
          </cell>
          <cell r="W721">
            <v>45549</v>
          </cell>
          <cell r="X721">
            <v>1</v>
          </cell>
          <cell r="Y721">
            <v>45561</v>
          </cell>
          <cell r="AA721">
            <v>45559</v>
          </cell>
          <cell r="AB721">
            <v>45560</v>
          </cell>
          <cell r="AC721" t="str">
            <v>45510</v>
          </cell>
          <cell r="AD721" t="str">
            <v>4062239</v>
          </cell>
          <cell r="AE721" t="str">
            <v>4062243</v>
          </cell>
          <cell r="AF721" t="str">
            <v>4062128</v>
          </cell>
          <cell r="AG721" t="str">
            <v>4062254</v>
          </cell>
          <cell r="CN721">
            <v>45510</v>
          </cell>
          <cell r="CO721">
            <v>4062239</v>
          </cell>
          <cell r="CX721">
            <v>45510</v>
          </cell>
          <cell r="CY721">
            <v>4062243</v>
          </cell>
          <cell r="DN721">
            <v>45356</v>
          </cell>
          <cell r="DO721">
            <v>4062128</v>
          </cell>
          <cell r="EB721">
            <v>45510</v>
          </cell>
          <cell r="EC721">
            <v>4062254</v>
          </cell>
          <cell r="EF721">
            <v>45545</v>
          </cell>
          <cell r="EG721">
            <v>4062300</v>
          </cell>
          <cell r="EM721">
            <v>45532</v>
          </cell>
          <cell r="EZ721">
            <v>45510</v>
          </cell>
          <cell r="FA721">
            <v>4062262</v>
          </cell>
          <cell r="HO721" t="str">
            <v>　</v>
          </cell>
          <cell r="HS721">
            <v>45540</v>
          </cell>
          <cell r="HV721" t="e">
            <v>#REF!</v>
          </cell>
          <cell r="HZ721" t="e">
            <v>#REF!</v>
          </cell>
          <cell r="ID721" t="e">
            <v>#REF!</v>
          </cell>
          <cell r="RC721">
            <v>45559</v>
          </cell>
          <cell r="RD721">
            <v>0</v>
          </cell>
          <cell r="RE721">
            <v>45510</v>
          </cell>
          <cell r="RF721">
            <v>45510</v>
          </cell>
          <cell r="RG721">
            <v>0</v>
          </cell>
          <cell r="RH721">
            <v>0</v>
          </cell>
          <cell r="RI721">
            <v>45356</v>
          </cell>
          <cell r="RJ721">
            <v>0</v>
          </cell>
          <cell r="RK721">
            <v>45510</v>
          </cell>
          <cell r="RL721" t="str">
            <v>4062239</v>
          </cell>
          <cell r="RM721">
            <v>45510</v>
          </cell>
          <cell r="RN721" t="str">
            <v>4062243</v>
          </cell>
          <cell r="RO721">
            <v>45356</v>
          </cell>
          <cell r="RP721" t="str">
            <v>4062128</v>
          </cell>
          <cell r="RQ721">
            <v>45510</v>
          </cell>
          <cell r="RR721" t="str">
            <v>4062254</v>
          </cell>
          <cell r="RS721">
            <v>45545</v>
          </cell>
          <cell r="RT721">
            <v>4062300</v>
          </cell>
          <cell r="RU721">
            <v>0</v>
          </cell>
          <cell r="RV721">
            <v>0</v>
          </cell>
        </row>
        <row r="722">
          <cell r="A722">
            <v>713</v>
          </cell>
          <cell r="B722">
            <v>45568</v>
          </cell>
          <cell r="C722" t="str">
            <v>HRB1003.EXP</v>
          </cell>
          <cell r="D722">
            <v>10035297</v>
          </cell>
          <cell r="F722" t="str">
            <v>ｲﾝﾄﾞ</v>
          </cell>
          <cell r="G722" t="str">
            <v>Ａｍａｄａ　（Ｉｎｄｉａ）　Ｐｖｔ．　Ｌ</v>
          </cell>
          <cell r="H722" t="str">
            <v>制御盤</v>
          </cell>
          <cell r="I722" t="str">
            <v>南陵</v>
          </cell>
          <cell r="J722" t="str">
            <v>土岐</v>
          </cell>
          <cell r="K722">
            <v>45541</v>
          </cell>
          <cell r="L722">
            <v>1</v>
          </cell>
          <cell r="M722">
            <v>1</v>
          </cell>
          <cell r="N722">
            <v>45542</v>
          </cell>
          <cell r="O722">
            <v>1</v>
          </cell>
          <cell r="P722">
            <v>45547</v>
          </cell>
          <cell r="Q722">
            <v>1</v>
          </cell>
          <cell r="R722">
            <v>45548</v>
          </cell>
          <cell r="S722">
            <v>1</v>
          </cell>
          <cell r="T722">
            <v>45549</v>
          </cell>
          <cell r="U722">
            <v>45549</v>
          </cell>
          <cell r="V722">
            <v>45553</v>
          </cell>
          <cell r="W722">
            <v>45552</v>
          </cell>
          <cell r="X722">
            <v>1</v>
          </cell>
          <cell r="Y722">
            <v>45562</v>
          </cell>
          <cell r="AA722">
            <v>45559</v>
          </cell>
          <cell r="AB722">
            <v>45560</v>
          </cell>
          <cell r="AC722" t="str">
            <v>45510</v>
          </cell>
          <cell r="AD722" t="str">
            <v>4062240</v>
          </cell>
          <cell r="AE722" t="str">
            <v>4062243</v>
          </cell>
          <cell r="AF722" t="str">
            <v>4062249</v>
          </cell>
          <cell r="AG722" t="str">
            <v>4062254</v>
          </cell>
          <cell r="CP722">
            <v>45510</v>
          </cell>
          <cell r="CQ722">
            <v>4062240</v>
          </cell>
          <cell r="CX722">
            <v>45510</v>
          </cell>
          <cell r="CY722">
            <v>4062243</v>
          </cell>
          <cell r="DP722">
            <v>45510</v>
          </cell>
          <cell r="DQ722">
            <v>4062249</v>
          </cell>
          <cell r="EB722">
            <v>45510</v>
          </cell>
          <cell r="EC722">
            <v>4062254</v>
          </cell>
          <cell r="EF722">
            <v>45545</v>
          </cell>
          <cell r="EG722">
            <v>4062300</v>
          </cell>
          <cell r="EM722">
            <v>45532</v>
          </cell>
          <cell r="EZ722">
            <v>3</v>
          </cell>
          <cell r="FA722">
            <v>4062262</v>
          </cell>
          <cell r="HO722" t="str">
            <v>　</v>
          </cell>
          <cell r="HS722">
            <v>45541</v>
          </cell>
          <cell r="HV722" t="e">
            <v>#REF!</v>
          </cell>
          <cell r="HZ722" t="e">
            <v>#REF!</v>
          </cell>
          <cell r="ID722" t="e">
            <v>#REF!</v>
          </cell>
          <cell r="RC722">
            <v>45559</v>
          </cell>
          <cell r="RD722">
            <v>0</v>
          </cell>
          <cell r="RE722">
            <v>45510</v>
          </cell>
          <cell r="RF722">
            <v>45510</v>
          </cell>
          <cell r="RG722">
            <v>0</v>
          </cell>
          <cell r="RH722">
            <v>0</v>
          </cell>
          <cell r="RI722">
            <v>45510</v>
          </cell>
          <cell r="RJ722">
            <v>0</v>
          </cell>
          <cell r="RK722">
            <v>45510</v>
          </cell>
          <cell r="RL722" t="str">
            <v>4062240</v>
          </cell>
          <cell r="RM722">
            <v>45510</v>
          </cell>
          <cell r="RN722" t="str">
            <v>4062243</v>
          </cell>
          <cell r="RO722">
            <v>45510</v>
          </cell>
          <cell r="RP722" t="str">
            <v>4062249</v>
          </cell>
          <cell r="RQ722">
            <v>45510</v>
          </cell>
          <cell r="RR722" t="str">
            <v>4062254</v>
          </cell>
          <cell r="RS722">
            <v>45545</v>
          </cell>
          <cell r="RT722">
            <v>4062300</v>
          </cell>
          <cell r="RU722">
            <v>0</v>
          </cell>
          <cell r="RV722">
            <v>0</v>
          </cell>
        </row>
        <row r="723">
          <cell r="A723">
            <v>714</v>
          </cell>
          <cell r="B723">
            <v>45568</v>
          </cell>
          <cell r="C723" t="str">
            <v>HRB1003.EXP</v>
          </cell>
          <cell r="D723">
            <v>10035298</v>
          </cell>
          <cell r="F723" t="str">
            <v>ｲﾝﾄﾞ</v>
          </cell>
          <cell r="G723" t="str">
            <v>Ａｍａｄａ　（Ｉｎｄｉａ）　Ｐｖｔ．　Ｌ</v>
          </cell>
          <cell r="H723" t="str">
            <v>制御盤</v>
          </cell>
          <cell r="I723" t="str">
            <v>南陵</v>
          </cell>
          <cell r="J723" t="str">
            <v>土岐</v>
          </cell>
          <cell r="K723">
            <v>45541</v>
          </cell>
          <cell r="L723">
            <v>1</v>
          </cell>
          <cell r="M723">
            <v>1</v>
          </cell>
          <cell r="N723">
            <v>45545</v>
          </cell>
          <cell r="O723">
            <v>1</v>
          </cell>
          <cell r="P723">
            <v>45548</v>
          </cell>
          <cell r="Q723">
            <v>1</v>
          </cell>
          <cell r="R723">
            <v>45548</v>
          </cell>
          <cell r="S723">
            <v>1</v>
          </cell>
          <cell r="T723">
            <v>45552</v>
          </cell>
          <cell r="U723">
            <v>45552</v>
          </cell>
          <cell r="V723">
            <v>45553</v>
          </cell>
          <cell r="W723">
            <v>45553</v>
          </cell>
          <cell r="X723">
            <v>1</v>
          </cell>
          <cell r="Y723">
            <v>45562</v>
          </cell>
          <cell r="AA723">
            <v>45559</v>
          </cell>
          <cell r="AB723">
            <v>45560</v>
          </cell>
          <cell r="AC723" t="str">
            <v>45510</v>
          </cell>
          <cell r="AD723" t="str">
            <v>4062240</v>
          </cell>
          <cell r="AE723" t="str">
            <v>4062243</v>
          </cell>
          <cell r="AF723" t="str">
            <v>4062249</v>
          </cell>
          <cell r="AG723" t="str">
            <v>4062254</v>
          </cell>
          <cell r="CP723">
            <v>45510</v>
          </cell>
          <cell r="CQ723">
            <v>4062240</v>
          </cell>
          <cell r="CX723">
            <v>45510</v>
          </cell>
          <cell r="CY723">
            <v>4062243</v>
          </cell>
          <cell r="DP723">
            <v>45510</v>
          </cell>
          <cell r="DQ723">
            <v>4062249</v>
          </cell>
          <cell r="EB723">
            <v>45510</v>
          </cell>
          <cell r="EC723">
            <v>4062254</v>
          </cell>
          <cell r="EF723">
            <v>45545</v>
          </cell>
          <cell r="EG723">
            <v>4062300</v>
          </cell>
          <cell r="EM723">
            <v>45532</v>
          </cell>
          <cell r="EZ723">
            <v>45510</v>
          </cell>
          <cell r="FA723">
            <v>4062262</v>
          </cell>
          <cell r="HO723" t="str">
            <v>　</v>
          </cell>
          <cell r="HS723">
            <v>45541</v>
          </cell>
          <cell r="HV723">
            <v>0</v>
          </cell>
          <cell r="HZ723">
            <v>0</v>
          </cell>
          <cell r="ID723">
            <v>0</v>
          </cell>
          <cell r="RC723">
            <v>45559</v>
          </cell>
          <cell r="RD723">
            <v>0</v>
          </cell>
          <cell r="RE723">
            <v>45510</v>
          </cell>
          <cell r="RF723">
            <v>45510</v>
          </cell>
          <cell r="RG723">
            <v>0</v>
          </cell>
          <cell r="RH723">
            <v>0</v>
          </cell>
          <cell r="RI723">
            <v>45510</v>
          </cell>
          <cell r="RJ723">
            <v>0</v>
          </cell>
          <cell r="RK723">
            <v>45510</v>
          </cell>
          <cell r="RL723" t="str">
            <v>4062240</v>
          </cell>
          <cell r="RM723">
            <v>45510</v>
          </cell>
          <cell r="RN723" t="str">
            <v>4062243</v>
          </cell>
          <cell r="RO723">
            <v>45510</v>
          </cell>
          <cell r="RP723" t="str">
            <v>4062249</v>
          </cell>
          <cell r="RQ723">
            <v>45510</v>
          </cell>
          <cell r="RR723" t="str">
            <v>4062254</v>
          </cell>
          <cell r="RS723">
            <v>45545</v>
          </cell>
          <cell r="RT723">
            <v>4062300</v>
          </cell>
          <cell r="RU723">
            <v>0</v>
          </cell>
          <cell r="RV723">
            <v>0</v>
          </cell>
        </row>
        <row r="724">
          <cell r="A724">
            <v>715</v>
          </cell>
          <cell r="B724">
            <v>45568</v>
          </cell>
          <cell r="C724" t="str">
            <v>HRB1003.EXP</v>
          </cell>
          <cell r="D724">
            <v>10035299</v>
          </cell>
          <cell r="F724" t="str">
            <v>ｲﾝﾄﾞ</v>
          </cell>
          <cell r="G724" t="str">
            <v>Ａｍａｄａ　（Ｉｎｄｉａ）　Ｐｖｔ．　Ｌ</v>
          </cell>
          <cell r="H724" t="str">
            <v>制御盤</v>
          </cell>
          <cell r="I724" t="str">
            <v>南陵</v>
          </cell>
          <cell r="J724" t="str">
            <v>土岐</v>
          </cell>
          <cell r="K724">
            <v>45541</v>
          </cell>
          <cell r="L724">
            <v>1</v>
          </cell>
          <cell r="M724">
            <v>1</v>
          </cell>
          <cell r="N724">
            <v>45545</v>
          </cell>
          <cell r="O724">
            <v>1</v>
          </cell>
          <cell r="P724">
            <v>45548</v>
          </cell>
          <cell r="Q724">
            <v>1</v>
          </cell>
          <cell r="R724">
            <v>45549</v>
          </cell>
          <cell r="S724">
            <v>1</v>
          </cell>
          <cell r="T724">
            <v>45552</v>
          </cell>
          <cell r="U724">
            <v>45552</v>
          </cell>
          <cell r="V724">
            <v>45553</v>
          </cell>
          <cell r="W724">
            <v>45553</v>
          </cell>
          <cell r="X724">
            <v>1</v>
          </cell>
          <cell r="Y724">
            <v>45563</v>
          </cell>
          <cell r="AA724">
            <v>45559</v>
          </cell>
          <cell r="AB724">
            <v>45560</v>
          </cell>
          <cell r="AC724" t="str">
            <v>45510</v>
          </cell>
          <cell r="AD724" t="str">
            <v>4062240</v>
          </cell>
          <cell r="AE724" t="str">
            <v>4062243</v>
          </cell>
          <cell r="AF724" t="str">
            <v>4062249</v>
          </cell>
          <cell r="AG724" t="str">
            <v>4062254</v>
          </cell>
          <cell r="CP724">
            <v>45510</v>
          </cell>
          <cell r="CQ724">
            <v>4062240</v>
          </cell>
          <cell r="CX724">
            <v>45510</v>
          </cell>
          <cell r="CY724">
            <v>4062243</v>
          </cell>
          <cell r="DP724">
            <v>45510</v>
          </cell>
          <cell r="DQ724">
            <v>4062249</v>
          </cell>
          <cell r="EB724">
            <v>45510</v>
          </cell>
          <cell r="EC724">
            <v>4062254</v>
          </cell>
          <cell r="EF724">
            <v>45545</v>
          </cell>
          <cell r="EG724">
            <v>4062300</v>
          </cell>
          <cell r="EM724">
            <v>45532</v>
          </cell>
          <cell r="EZ724">
            <v>45510</v>
          </cell>
          <cell r="FA724">
            <v>4062262</v>
          </cell>
          <cell r="HO724" t="str">
            <v>　</v>
          </cell>
          <cell r="HS724">
            <v>45541</v>
          </cell>
          <cell r="HV724">
            <v>0</v>
          </cell>
          <cell r="HZ724">
            <v>0</v>
          </cell>
          <cell r="ID724">
            <v>0</v>
          </cell>
          <cell r="RC724">
            <v>45559</v>
          </cell>
          <cell r="RD724">
            <v>0</v>
          </cell>
          <cell r="RE724">
            <v>45510</v>
          </cell>
          <cell r="RF724">
            <v>45510</v>
          </cell>
          <cell r="RG724">
            <v>0</v>
          </cell>
          <cell r="RH724">
            <v>0</v>
          </cell>
          <cell r="RI724">
            <v>45510</v>
          </cell>
          <cell r="RJ724">
            <v>0</v>
          </cell>
          <cell r="RK724">
            <v>45510</v>
          </cell>
          <cell r="RL724" t="str">
            <v>4062240</v>
          </cell>
          <cell r="RM724">
            <v>45510</v>
          </cell>
          <cell r="RN724" t="str">
            <v>4062243</v>
          </cell>
          <cell r="RO724">
            <v>45510</v>
          </cell>
          <cell r="RP724" t="str">
            <v>4062249</v>
          </cell>
          <cell r="RQ724">
            <v>45510</v>
          </cell>
          <cell r="RR724" t="str">
            <v>4062254</v>
          </cell>
          <cell r="RS724">
            <v>45545</v>
          </cell>
          <cell r="RT724">
            <v>4062300</v>
          </cell>
          <cell r="RU724">
            <v>0</v>
          </cell>
          <cell r="RV724">
            <v>0</v>
          </cell>
        </row>
        <row r="725">
          <cell r="A725">
            <v>716</v>
          </cell>
          <cell r="B725">
            <v>45568</v>
          </cell>
          <cell r="C725" t="str">
            <v>HRB1303.EXP</v>
          </cell>
          <cell r="D725">
            <v>13035558</v>
          </cell>
          <cell r="F725" t="str">
            <v>タイ</v>
          </cell>
          <cell r="G725" t="str">
            <v>Ａｍａｄａ　Ａｓｉａ　Ｐａｃｉｆｉｃ　Ｃ</v>
          </cell>
          <cell r="H725" t="str">
            <v>制御盤</v>
          </cell>
          <cell r="I725" t="str">
            <v>南陵</v>
          </cell>
          <cell r="J725" t="str">
            <v>土岐</v>
          </cell>
          <cell r="K725">
            <v>45542</v>
          </cell>
          <cell r="L725">
            <v>1</v>
          </cell>
          <cell r="M725">
            <v>1</v>
          </cell>
          <cell r="N725">
            <v>45546</v>
          </cell>
          <cell r="O725">
            <v>1</v>
          </cell>
          <cell r="P725">
            <v>45548</v>
          </cell>
          <cell r="Q725">
            <v>1</v>
          </cell>
          <cell r="R725">
            <v>45549</v>
          </cell>
          <cell r="S725">
            <v>1</v>
          </cell>
          <cell r="T725">
            <v>45553</v>
          </cell>
          <cell r="U725">
            <v>45553</v>
          </cell>
          <cell r="V725">
            <v>45554</v>
          </cell>
          <cell r="W725">
            <v>45553</v>
          </cell>
          <cell r="X725">
            <v>1</v>
          </cell>
          <cell r="Y725">
            <v>45563</v>
          </cell>
          <cell r="AA725">
            <v>45559</v>
          </cell>
          <cell r="AB725">
            <v>45560</v>
          </cell>
          <cell r="AC725" t="str">
            <v>45468</v>
          </cell>
          <cell r="AD725" t="str">
            <v>4062208</v>
          </cell>
          <cell r="AE725" t="str">
            <v>4062243</v>
          </cell>
          <cell r="AF725" t="str">
            <v>4062209</v>
          </cell>
          <cell r="AG725" t="str">
            <v>4062254</v>
          </cell>
          <cell r="CR725">
            <v>45468</v>
          </cell>
          <cell r="CS725">
            <v>4062208</v>
          </cell>
          <cell r="CX725">
            <v>45510</v>
          </cell>
          <cell r="CY725">
            <v>4062243</v>
          </cell>
          <cell r="DR725">
            <v>45468</v>
          </cell>
          <cell r="DS725">
            <v>4062209</v>
          </cell>
          <cell r="EB725">
            <v>45510</v>
          </cell>
          <cell r="EC725">
            <v>4062254</v>
          </cell>
          <cell r="EF725">
            <v>45545</v>
          </cell>
          <cell r="EG725">
            <v>4062300</v>
          </cell>
          <cell r="EM725">
            <v>45532</v>
          </cell>
          <cell r="EZ725">
            <v>45510</v>
          </cell>
          <cell r="FA725">
            <v>4062262</v>
          </cell>
          <cell r="HO725" t="str">
            <v>　</v>
          </cell>
          <cell r="HS725">
            <v>45542</v>
          </cell>
          <cell r="HV725">
            <v>0</v>
          </cell>
          <cell r="HZ725">
            <v>0</v>
          </cell>
          <cell r="ID725">
            <v>0</v>
          </cell>
          <cell r="RC725">
            <v>45559</v>
          </cell>
          <cell r="RD725">
            <v>0</v>
          </cell>
          <cell r="RE725">
            <v>45468</v>
          </cell>
          <cell r="RF725">
            <v>45510</v>
          </cell>
          <cell r="RG725">
            <v>0</v>
          </cell>
          <cell r="RH725">
            <v>0</v>
          </cell>
          <cell r="RI725">
            <v>45468</v>
          </cell>
          <cell r="RJ725">
            <v>0</v>
          </cell>
          <cell r="RK725">
            <v>45468</v>
          </cell>
          <cell r="RL725" t="str">
            <v>4062208</v>
          </cell>
          <cell r="RM725">
            <v>45510</v>
          </cell>
          <cell r="RN725" t="str">
            <v>4062243</v>
          </cell>
          <cell r="RO725">
            <v>45468</v>
          </cell>
          <cell r="RP725" t="str">
            <v>4062209</v>
          </cell>
          <cell r="RQ725">
            <v>45510</v>
          </cell>
          <cell r="RR725" t="str">
            <v>4062254</v>
          </cell>
          <cell r="RS725">
            <v>45545</v>
          </cell>
          <cell r="RT725">
            <v>4062300</v>
          </cell>
          <cell r="RU725">
            <v>0</v>
          </cell>
          <cell r="RV725">
            <v>0</v>
          </cell>
        </row>
        <row r="726">
          <cell r="A726">
            <v>717</v>
          </cell>
          <cell r="B726">
            <v>45566</v>
          </cell>
          <cell r="C726" t="str">
            <v>HRB3506</v>
          </cell>
          <cell r="D726">
            <v>35065005</v>
          </cell>
          <cell r="F726" t="str">
            <v>日本</v>
          </cell>
          <cell r="G726" t="str">
            <v> （株）北陸精機 </v>
          </cell>
          <cell r="H726" t="str">
            <v>制御盤</v>
          </cell>
          <cell r="I726" t="str">
            <v>南陵</v>
          </cell>
          <cell r="J726" t="str">
            <v>富士宮</v>
          </cell>
          <cell r="K726">
            <v>45538</v>
          </cell>
          <cell r="L726">
            <v>1</v>
          </cell>
          <cell r="M726">
            <v>1</v>
          </cell>
          <cell r="N726">
            <v>45545</v>
          </cell>
          <cell r="O726">
            <v>1</v>
          </cell>
          <cell r="P726">
            <v>45549</v>
          </cell>
          <cell r="Q726">
            <v>1</v>
          </cell>
          <cell r="R726">
            <v>45552</v>
          </cell>
          <cell r="S726">
            <v>1</v>
          </cell>
          <cell r="T726">
            <v>45553</v>
          </cell>
          <cell r="U726">
            <v>45560</v>
          </cell>
          <cell r="V726">
            <v>45554</v>
          </cell>
          <cell r="W726">
            <v>45561</v>
          </cell>
          <cell r="X726">
            <v>1</v>
          </cell>
          <cell r="Y726">
            <v>45567</v>
          </cell>
          <cell r="Z726">
            <v>45567</v>
          </cell>
          <cell r="AC726" t="str">
            <v>45482</v>
          </cell>
          <cell r="AD726" t="str">
            <v>4062220</v>
          </cell>
          <cell r="AE726" t="str">
            <v>4062220</v>
          </cell>
          <cell r="AF726" t="str">
            <v>4062220</v>
          </cell>
          <cell r="AG726" t="str">
            <v>4062220</v>
          </cell>
          <cell r="CL726">
            <v>45482</v>
          </cell>
          <cell r="CM726">
            <v>4062220</v>
          </cell>
          <cell r="CZ726">
            <v>45468</v>
          </cell>
          <cell r="DA726">
            <v>4062216</v>
          </cell>
          <cell r="EH726">
            <v>45475</v>
          </cell>
          <cell r="EI726">
            <v>4062198</v>
          </cell>
          <cell r="GM726">
            <v>45566</v>
          </cell>
          <cell r="GN726">
            <v>4062347</v>
          </cell>
          <cell r="GQ726">
            <v>44936</v>
          </cell>
          <cell r="GR726">
            <v>4062058</v>
          </cell>
          <cell r="GS726">
            <v>45539</v>
          </cell>
          <cell r="GT726">
            <v>4062350</v>
          </cell>
          <cell r="GV726">
            <v>4062295</v>
          </cell>
          <cell r="HE726">
            <v>45384</v>
          </cell>
          <cell r="HF726">
            <v>4062179</v>
          </cell>
          <cell r="HO726" t="str">
            <v>　</v>
          </cell>
          <cell r="HS726">
            <v>45538</v>
          </cell>
          <cell r="HV726" t="e">
            <v>#REF!</v>
          </cell>
          <cell r="HZ726" t="e">
            <v>#REF!</v>
          </cell>
          <cell r="IB726">
            <v>1</v>
          </cell>
          <cell r="ID726" t="e">
            <v>#REF!</v>
          </cell>
          <cell r="RC726">
            <v>45567</v>
          </cell>
          <cell r="RD726">
            <v>0</v>
          </cell>
          <cell r="RE726">
            <v>0</v>
          </cell>
          <cell r="RF726">
            <v>0</v>
          </cell>
          <cell r="RG726">
            <v>45468</v>
          </cell>
          <cell r="RH726">
            <v>0</v>
          </cell>
          <cell r="RI726">
            <v>0</v>
          </cell>
          <cell r="RJ726">
            <v>45482</v>
          </cell>
          <cell r="RK726">
            <v>0</v>
          </cell>
          <cell r="RL726">
            <v>0</v>
          </cell>
          <cell r="RM726">
            <v>0</v>
          </cell>
          <cell r="RN726">
            <v>0</v>
          </cell>
          <cell r="RO726">
            <v>0</v>
          </cell>
          <cell r="RP726">
            <v>0</v>
          </cell>
          <cell r="RQ726">
            <v>0</v>
          </cell>
          <cell r="RR726">
            <v>0</v>
          </cell>
          <cell r="RS726">
            <v>0</v>
          </cell>
          <cell r="RT726">
            <v>0</v>
          </cell>
          <cell r="RU726">
            <v>45482</v>
          </cell>
          <cell r="RV726" t="str">
            <v>4062220</v>
          </cell>
        </row>
        <row r="727">
          <cell r="A727">
            <v>718</v>
          </cell>
          <cell r="B727">
            <v>45568</v>
          </cell>
          <cell r="C727" t="str">
            <v>HRB1303.EXP</v>
          </cell>
          <cell r="D727">
            <v>13035546</v>
          </cell>
          <cell r="F727" t="str">
            <v>韓国</v>
          </cell>
          <cell r="G727" t="str">
            <v>ＡＭＡＤＡ　ＫＯＲＥＡ　ＣＯ．，ＬＴＤ．</v>
          </cell>
          <cell r="H727" t="str">
            <v>制御盤</v>
          </cell>
          <cell r="I727" t="str">
            <v>南陵</v>
          </cell>
          <cell r="J727" t="str">
            <v>土岐</v>
          </cell>
          <cell r="K727">
            <v>45542</v>
          </cell>
          <cell r="L727">
            <v>1</v>
          </cell>
          <cell r="M727">
            <v>1</v>
          </cell>
          <cell r="N727">
            <v>45546</v>
          </cell>
          <cell r="O727">
            <v>1</v>
          </cell>
          <cell r="P727">
            <v>45549</v>
          </cell>
          <cell r="Q727">
            <v>1</v>
          </cell>
          <cell r="R727">
            <v>45552</v>
          </cell>
          <cell r="S727">
            <v>1</v>
          </cell>
          <cell r="T727">
            <v>45553</v>
          </cell>
          <cell r="U727">
            <v>45554</v>
          </cell>
          <cell r="V727">
            <v>45555</v>
          </cell>
          <cell r="W727">
            <v>45555</v>
          </cell>
          <cell r="X727">
            <v>1</v>
          </cell>
          <cell r="Y727">
            <v>45566</v>
          </cell>
          <cell r="AA727">
            <v>45561</v>
          </cell>
          <cell r="AB727">
            <v>45562</v>
          </cell>
          <cell r="AC727" t="str">
            <v>45468</v>
          </cell>
          <cell r="AD727" t="str">
            <v>4062208</v>
          </cell>
          <cell r="AE727" t="str">
            <v>4062243</v>
          </cell>
          <cell r="AF727" t="str">
            <v>4062209</v>
          </cell>
          <cell r="AG727" t="str">
            <v>4062254</v>
          </cell>
          <cell r="CR727">
            <v>45468</v>
          </cell>
          <cell r="CS727">
            <v>4062208</v>
          </cell>
          <cell r="CX727">
            <v>45510</v>
          </cell>
          <cell r="CY727">
            <v>4062243</v>
          </cell>
          <cell r="DR727">
            <v>45468</v>
          </cell>
          <cell r="DS727">
            <v>4062209</v>
          </cell>
          <cell r="EB727">
            <v>45510</v>
          </cell>
          <cell r="EC727">
            <v>4062254</v>
          </cell>
          <cell r="EF727">
            <v>45545</v>
          </cell>
          <cell r="EG727">
            <v>4062300</v>
          </cell>
          <cell r="EM727">
            <v>45532</v>
          </cell>
          <cell r="EN727">
            <v>45510</v>
          </cell>
          <cell r="EO727">
            <v>4062256</v>
          </cell>
          <cell r="EV727">
            <v>45440</v>
          </cell>
          <cell r="EW727">
            <v>4062195</v>
          </cell>
          <cell r="EX727">
            <v>45510</v>
          </cell>
          <cell r="EY727">
            <v>4062261</v>
          </cell>
          <cell r="GG727">
            <v>45510</v>
          </cell>
          <cell r="GH727">
            <v>4062267</v>
          </cell>
          <cell r="HO727" t="str">
            <v>　</v>
          </cell>
          <cell r="HS727">
            <v>45542</v>
          </cell>
          <cell r="HV727">
            <v>0</v>
          </cell>
          <cell r="HZ727">
            <v>0</v>
          </cell>
          <cell r="ID727">
            <v>0</v>
          </cell>
          <cell r="RC727">
            <v>45561</v>
          </cell>
          <cell r="RD727">
            <v>0</v>
          </cell>
          <cell r="RE727">
            <v>45468</v>
          </cell>
          <cell r="RF727">
            <v>45510</v>
          </cell>
          <cell r="RG727">
            <v>0</v>
          </cell>
          <cell r="RH727">
            <v>0</v>
          </cell>
          <cell r="RI727">
            <v>45468</v>
          </cell>
          <cell r="RJ727">
            <v>0</v>
          </cell>
          <cell r="RK727">
            <v>45468</v>
          </cell>
          <cell r="RL727" t="str">
            <v>4062208</v>
          </cell>
          <cell r="RM727">
            <v>45510</v>
          </cell>
          <cell r="RN727" t="str">
            <v>4062243</v>
          </cell>
          <cell r="RO727">
            <v>45468</v>
          </cell>
          <cell r="RP727" t="str">
            <v>4062209</v>
          </cell>
          <cell r="RQ727">
            <v>45510</v>
          </cell>
          <cell r="RR727" t="str">
            <v>4062254</v>
          </cell>
          <cell r="RS727">
            <v>45545</v>
          </cell>
          <cell r="RT727">
            <v>4062300</v>
          </cell>
          <cell r="RU727">
            <v>0</v>
          </cell>
          <cell r="RV727">
            <v>0</v>
          </cell>
        </row>
        <row r="728">
          <cell r="A728">
            <v>719</v>
          </cell>
          <cell r="B728">
            <v>45568</v>
          </cell>
          <cell r="C728" t="str">
            <v>HRB1303.EXP</v>
          </cell>
          <cell r="D728">
            <v>13035559</v>
          </cell>
          <cell r="G728" t="str">
            <v>Ａｍａｄａ　Ａｓｉａ　Ｐａｃｉｆｉｃ　Ｃ</v>
          </cell>
          <cell r="H728" t="str">
            <v>制御盤</v>
          </cell>
          <cell r="I728" t="str">
            <v>南陵</v>
          </cell>
          <cell r="J728" t="str">
            <v>土岐</v>
          </cell>
          <cell r="K728">
            <v>45542</v>
          </cell>
          <cell r="L728">
            <v>1</v>
          </cell>
          <cell r="M728">
            <v>1</v>
          </cell>
          <cell r="N728">
            <v>45546</v>
          </cell>
          <cell r="O728">
            <v>1</v>
          </cell>
          <cell r="P728">
            <v>45552</v>
          </cell>
          <cell r="Q728">
            <v>1</v>
          </cell>
          <cell r="R728">
            <v>45553</v>
          </cell>
          <cell r="S728">
            <v>1</v>
          </cell>
          <cell r="T728">
            <v>45554</v>
          </cell>
          <cell r="U728">
            <v>45553</v>
          </cell>
          <cell r="V728">
            <v>45555</v>
          </cell>
          <cell r="W728">
            <v>45555</v>
          </cell>
          <cell r="X728">
            <v>1</v>
          </cell>
          <cell r="Y728">
            <v>45566</v>
          </cell>
          <cell r="AA728">
            <v>45561</v>
          </cell>
          <cell r="AB728">
            <v>45562</v>
          </cell>
          <cell r="AC728" t="str">
            <v>45468</v>
          </cell>
          <cell r="AD728" t="str">
            <v>4062208</v>
          </cell>
          <cell r="AE728" t="str">
            <v>4062243</v>
          </cell>
          <cell r="AF728" t="str">
            <v>4062209</v>
          </cell>
          <cell r="AG728" t="str">
            <v>4062254</v>
          </cell>
          <cell r="CR728">
            <v>45468</v>
          </cell>
          <cell r="CS728">
            <v>4062208</v>
          </cell>
          <cell r="CX728">
            <v>45510</v>
          </cell>
          <cell r="CY728">
            <v>4062243</v>
          </cell>
          <cell r="DR728">
            <v>45468</v>
          </cell>
          <cell r="DS728">
            <v>4062209</v>
          </cell>
          <cell r="EB728">
            <v>45510</v>
          </cell>
          <cell r="EC728">
            <v>4062254</v>
          </cell>
          <cell r="EF728">
            <v>45545</v>
          </cell>
          <cell r="EG728">
            <v>4062300</v>
          </cell>
          <cell r="EM728">
            <v>45532</v>
          </cell>
          <cell r="EZ728">
            <v>45510</v>
          </cell>
          <cell r="FA728">
            <v>4062262</v>
          </cell>
          <cell r="HO728" t="str">
            <v>　</v>
          </cell>
          <cell r="HS728">
            <v>45542</v>
          </cell>
          <cell r="HV728" t="e">
            <v>#REF!</v>
          </cell>
          <cell r="HZ728" t="e">
            <v>#REF!</v>
          </cell>
          <cell r="ID728" t="e">
            <v>#REF!</v>
          </cell>
          <cell r="RC728">
            <v>45561</v>
          </cell>
          <cell r="RD728">
            <v>0</v>
          </cell>
          <cell r="RE728">
            <v>45468</v>
          </cell>
          <cell r="RF728">
            <v>45510</v>
          </cell>
          <cell r="RG728">
            <v>0</v>
          </cell>
          <cell r="RH728">
            <v>0</v>
          </cell>
          <cell r="RI728">
            <v>45468</v>
          </cell>
          <cell r="RJ728">
            <v>0</v>
          </cell>
          <cell r="RK728">
            <v>45468</v>
          </cell>
          <cell r="RL728" t="str">
            <v>4062208</v>
          </cell>
          <cell r="RM728">
            <v>45510</v>
          </cell>
          <cell r="RN728" t="str">
            <v>4062243</v>
          </cell>
          <cell r="RO728">
            <v>45468</v>
          </cell>
          <cell r="RP728" t="str">
            <v>4062209</v>
          </cell>
          <cell r="RQ728">
            <v>45510</v>
          </cell>
          <cell r="RR728" t="str">
            <v>4062254</v>
          </cell>
          <cell r="RS728">
            <v>45545</v>
          </cell>
          <cell r="RT728">
            <v>4062300</v>
          </cell>
          <cell r="RU728">
            <v>0</v>
          </cell>
          <cell r="RV728">
            <v>0</v>
          </cell>
        </row>
        <row r="729">
          <cell r="A729">
            <v>720</v>
          </cell>
          <cell r="B729">
            <v>45568</v>
          </cell>
          <cell r="C729" t="str">
            <v>HRB1303.EXP</v>
          </cell>
          <cell r="D729" t="str">
            <v>13035563</v>
          </cell>
          <cell r="F729" t="str">
            <v>台湾</v>
          </cell>
          <cell r="G729" t="str">
            <v>ＡＭＡＤＡ　ＴＡＩＷＡＮ　ＩＮＣ．</v>
          </cell>
          <cell r="H729" t="str">
            <v>制御盤</v>
          </cell>
          <cell r="I729" t="str">
            <v>南陵</v>
          </cell>
          <cell r="J729" t="str">
            <v>土岐</v>
          </cell>
          <cell r="K729">
            <v>45546</v>
          </cell>
          <cell r="L729">
            <v>1</v>
          </cell>
          <cell r="M729">
            <v>1</v>
          </cell>
          <cell r="N729">
            <v>45547</v>
          </cell>
          <cell r="O729">
            <v>1</v>
          </cell>
          <cell r="P729">
            <v>45552</v>
          </cell>
          <cell r="Q729">
            <v>1</v>
          </cell>
          <cell r="R729">
            <v>45553</v>
          </cell>
          <cell r="S729">
            <v>1</v>
          </cell>
          <cell r="T729">
            <v>45554</v>
          </cell>
          <cell r="U729">
            <v>45554</v>
          </cell>
          <cell r="V729">
            <v>45555</v>
          </cell>
          <cell r="W729">
            <v>45555</v>
          </cell>
          <cell r="X729">
            <v>1</v>
          </cell>
          <cell r="Y729">
            <v>45567</v>
          </cell>
          <cell r="AA729">
            <v>45561</v>
          </cell>
          <cell r="AB729">
            <v>45562</v>
          </cell>
          <cell r="AC729" t="str">
            <v>45468</v>
          </cell>
          <cell r="AD729" t="str">
            <v>4062208</v>
          </cell>
          <cell r="AE729" t="str">
            <v>4062243</v>
          </cell>
          <cell r="AF729" t="str">
            <v>4062209</v>
          </cell>
          <cell r="AG729" t="str">
            <v>4062254</v>
          </cell>
          <cell r="CR729">
            <v>45468</v>
          </cell>
          <cell r="CS729">
            <v>4062208</v>
          </cell>
          <cell r="CX729">
            <v>45510</v>
          </cell>
          <cell r="CY729">
            <v>4062243</v>
          </cell>
          <cell r="DR729">
            <v>45468</v>
          </cell>
          <cell r="DS729">
            <v>4062209</v>
          </cell>
          <cell r="EB729">
            <v>45510</v>
          </cell>
          <cell r="EC729">
            <v>4062254</v>
          </cell>
          <cell r="EF729">
            <v>45552</v>
          </cell>
          <cell r="EG729">
            <v>4062302</v>
          </cell>
          <cell r="EM729">
            <v>45532</v>
          </cell>
          <cell r="EN729">
            <v>45510</v>
          </cell>
          <cell r="EO729">
            <v>4062256</v>
          </cell>
          <cell r="EX729">
            <v>45510</v>
          </cell>
          <cell r="EY729">
            <v>4062261</v>
          </cell>
          <cell r="HO729" t="str">
            <v>　</v>
          </cell>
          <cell r="HS729">
            <v>45546</v>
          </cell>
          <cell r="HV729" t="e">
            <v>#REF!</v>
          </cell>
          <cell r="HZ729" t="e">
            <v>#REF!</v>
          </cell>
          <cell r="ID729" t="e">
            <v>#REF!</v>
          </cell>
          <cell r="RC729">
            <v>45561</v>
          </cell>
          <cell r="RD729">
            <v>0</v>
          </cell>
          <cell r="RE729">
            <v>45468</v>
          </cell>
          <cell r="RF729">
            <v>45510</v>
          </cell>
          <cell r="RG729">
            <v>0</v>
          </cell>
          <cell r="RH729">
            <v>0</v>
          </cell>
          <cell r="RI729">
            <v>45468</v>
          </cell>
          <cell r="RJ729">
            <v>0</v>
          </cell>
          <cell r="RK729">
            <v>45468</v>
          </cell>
          <cell r="RL729" t="str">
            <v>4062208</v>
          </cell>
          <cell r="RM729">
            <v>45510</v>
          </cell>
          <cell r="RN729" t="str">
            <v>4062243</v>
          </cell>
          <cell r="RO729">
            <v>45468</v>
          </cell>
          <cell r="RP729" t="str">
            <v>4062209</v>
          </cell>
          <cell r="RQ729">
            <v>45510</v>
          </cell>
          <cell r="RR729" t="str">
            <v>4062254</v>
          </cell>
          <cell r="RS729">
            <v>45552</v>
          </cell>
          <cell r="RT729">
            <v>4062302</v>
          </cell>
          <cell r="RU729">
            <v>0</v>
          </cell>
          <cell r="RV729">
            <v>0</v>
          </cell>
        </row>
        <row r="730">
          <cell r="A730">
            <v>721</v>
          </cell>
          <cell r="B730">
            <v>45568</v>
          </cell>
          <cell r="C730" t="str">
            <v>HRBC2204</v>
          </cell>
          <cell r="D730" t="str">
            <v>22045131</v>
          </cell>
          <cell r="F730" t="str">
            <v>中国</v>
          </cell>
          <cell r="G730" t="str">
            <v>【ＣＨＩＮＡ】唐山中車</v>
          </cell>
          <cell r="H730" t="str">
            <v>制御盤</v>
          </cell>
          <cell r="I730" t="str">
            <v>南陵</v>
          </cell>
          <cell r="J730" t="str">
            <v>土岐</v>
          </cell>
          <cell r="K730">
            <v>45546</v>
          </cell>
          <cell r="L730">
            <v>1</v>
          </cell>
          <cell r="M730">
            <v>1</v>
          </cell>
          <cell r="N730">
            <v>45547</v>
          </cell>
          <cell r="O730">
            <v>1</v>
          </cell>
          <cell r="P730">
            <v>45553</v>
          </cell>
          <cell r="Q730">
            <v>1</v>
          </cell>
          <cell r="R730">
            <v>45553</v>
          </cell>
          <cell r="S730">
            <v>1</v>
          </cell>
          <cell r="T730">
            <v>45555</v>
          </cell>
          <cell r="U730">
            <v>45555</v>
          </cell>
          <cell r="V730">
            <v>45556</v>
          </cell>
          <cell r="W730">
            <v>45556</v>
          </cell>
          <cell r="X730">
            <v>1</v>
          </cell>
          <cell r="Y730">
            <v>45567</v>
          </cell>
          <cell r="AA730">
            <v>45561</v>
          </cell>
          <cell r="AB730">
            <v>45562</v>
          </cell>
          <cell r="AC730" t="str">
            <v>45510</v>
          </cell>
          <cell r="AD730" t="str">
            <v>4062242</v>
          </cell>
          <cell r="AE730" t="str">
            <v>4062244</v>
          </cell>
          <cell r="AF730" t="str">
            <v>4062152</v>
          </cell>
          <cell r="AG730" t="str">
            <v>4062255</v>
          </cell>
          <cell r="CT730">
            <v>45510</v>
          </cell>
          <cell r="CU730">
            <v>4062242</v>
          </cell>
          <cell r="CZ730">
            <v>45510</v>
          </cell>
          <cell r="DA730">
            <v>4062244</v>
          </cell>
          <cell r="DT730">
            <v>45370</v>
          </cell>
          <cell r="DU730">
            <v>4062152</v>
          </cell>
          <cell r="ED730">
            <v>45510</v>
          </cell>
          <cell r="EE730">
            <v>4062255</v>
          </cell>
          <cell r="EH730">
            <v>45475</v>
          </cell>
          <cell r="EI730">
            <v>4062198</v>
          </cell>
          <cell r="EM730">
            <v>45532</v>
          </cell>
          <cell r="EP730">
            <v>45510</v>
          </cell>
          <cell r="EQ730">
            <v>4062257</v>
          </cell>
          <cell r="EZ730">
            <v>45510</v>
          </cell>
          <cell r="FA730">
            <v>4062262</v>
          </cell>
          <cell r="HO730" t="str">
            <v>　</v>
          </cell>
          <cell r="HS730">
            <v>45546</v>
          </cell>
          <cell r="HV730" t="e">
            <v>#REF!</v>
          </cell>
          <cell r="HZ730" t="e">
            <v>#REF!</v>
          </cell>
          <cell r="ID730" t="e">
            <v>#REF!</v>
          </cell>
          <cell r="RC730">
            <v>45561</v>
          </cell>
          <cell r="RD730">
            <v>0</v>
          </cell>
          <cell r="RE730">
            <v>45510</v>
          </cell>
          <cell r="RF730">
            <v>0</v>
          </cell>
          <cell r="RG730">
            <v>45510</v>
          </cell>
          <cell r="RH730">
            <v>0</v>
          </cell>
          <cell r="RI730">
            <v>45370</v>
          </cell>
          <cell r="RJ730">
            <v>0</v>
          </cell>
          <cell r="RK730">
            <v>45510</v>
          </cell>
          <cell r="RL730" t="str">
            <v>4062242</v>
          </cell>
          <cell r="RM730">
            <v>45510</v>
          </cell>
          <cell r="RN730" t="str">
            <v>4062244</v>
          </cell>
          <cell r="RO730">
            <v>45370</v>
          </cell>
          <cell r="RP730" t="str">
            <v>4062152</v>
          </cell>
          <cell r="RQ730">
            <v>45510</v>
          </cell>
          <cell r="RR730" t="str">
            <v>4062255</v>
          </cell>
          <cell r="RS730">
            <v>45475</v>
          </cell>
          <cell r="RT730">
            <v>4062198</v>
          </cell>
          <cell r="RU730">
            <v>0</v>
          </cell>
          <cell r="RV730">
            <v>0</v>
          </cell>
        </row>
        <row r="731">
          <cell r="A731">
            <v>722</v>
          </cell>
          <cell r="B731">
            <v>45568</v>
          </cell>
          <cell r="C731" t="str">
            <v>HRB5020</v>
          </cell>
          <cell r="D731" t="str">
            <v>50205132</v>
          </cell>
          <cell r="F731" t="str">
            <v>日本</v>
          </cell>
          <cell r="G731" t="str">
            <v>（株）アマダベンディングＳ部</v>
          </cell>
          <cell r="H731" t="str">
            <v>制御盤</v>
          </cell>
          <cell r="I731" t="str">
            <v>南陵</v>
          </cell>
          <cell r="J731" t="str">
            <v>土岐</v>
          </cell>
          <cell r="K731">
            <v>45546</v>
          </cell>
          <cell r="L731">
            <v>1</v>
          </cell>
          <cell r="M731">
            <v>1</v>
          </cell>
          <cell r="N731">
            <v>45547</v>
          </cell>
          <cell r="O731">
            <v>1</v>
          </cell>
          <cell r="P731">
            <v>45553</v>
          </cell>
          <cell r="Q731">
            <v>1</v>
          </cell>
          <cell r="R731">
            <v>45554</v>
          </cell>
          <cell r="S731">
            <v>1</v>
          </cell>
          <cell r="T731">
            <v>45555</v>
          </cell>
          <cell r="U731">
            <v>45555</v>
          </cell>
          <cell r="V731">
            <v>45556</v>
          </cell>
          <cell r="W731">
            <v>45556</v>
          </cell>
          <cell r="X731">
            <v>1</v>
          </cell>
          <cell r="Y731">
            <v>45568</v>
          </cell>
          <cell r="AA731">
            <v>45561</v>
          </cell>
          <cell r="AB731">
            <v>45562</v>
          </cell>
          <cell r="AC731" t="str">
            <v>45370</v>
          </cell>
          <cell r="AD731" t="str">
            <v>4062142</v>
          </cell>
          <cell r="AE731" t="str">
            <v>4062243</v>
          </cell>
          <cell r="AF731" t="str">
            <v>4062146</v>
          </cell>
          <cell r="AG731" t="str">
            <v>4062252</v>
          </cell>
          <cell r="CD731">
            <v>45370</v>
          </cell>
          <cell r="CE731">
            <v>4062142</v>
          </cell>
          <cell r="CX731">
            <v>45510</v>
          </cell>
          <cell r="CY731">
            <v>4062243</v>
          </cell>
          <cell r="DD731">
            <v>45370</v>
          </cell>
          <cell r="DE731">
            <v>4062146</v>
          </cell>
          <cell r="DV731">
            <v>45510</v>
          </cell>
          <cell r="DW731">
            <v>4062252</v>
          </cell>
          <cell r="EF731">
            <v>45552</v>
          </cell>
          <cell r="EG731">
            <v>4062302</v>
          </cell>
          <cell r="EM731">
            <v>45532</v>
          </cell>
          <cell r="EX731">
            <v>45510</v>
          </cell>
          <cell r="EY731">
            <v>4062261</v>
          </cell>
          <cell r="HO731" t="str">
            <v>　</v>
          </cell>
          <cell r="HS731">
            <v>45546</v>
          </cell>
          <cell r="HV731" t="e">
            <v>#REF!</v>
          </cell>
          <cell r="HZ731" t="e">
            <v>#REF!</v>
          </cell>
          <cell r="ID731" t="e">
            <v>#REF!</v>
          </cell>
          <cell r="RC731">
            <v>45561</v>
          </cell>
          <cell r="RD731">
            <v>45370</v>
          </cell>
          <cell r="RE731">
            <v>0</v>
          </cell>
          <cell r="RF731">
            <v>45510</v>
          </cell>
          <cell r="RG731">
            <v>0</v>
          </cell>
          <cell r="RH731">
            <v>45370</v>
          </cell>
          <cell r="RI731">
            <v>0</v>
          </cell>
          <cell r="RJ731">
            <v>0</v>
          </cell>
          <cell r="RK731">
            <v>45370</v>
          </cell>
          <cell r="RL731" t="str">
            <v>4062142</v>
          </cell>
          <cell r="RM731">
            <v>45510</v>
          </cell>
          <cell r="RN731" t="str">
            <v>4062243</v>
          </cell>
          <cell r="RO731">
            <v>45370</v>
          </cell>
          <cell r="RP731" t="str">
            <v>4062146</v>
          </cell>
          <cell r="RQ731">
            <v>45510</v>
          </cell>
          <cell r="RR731" t="str">
            <v>4062252</v>
          </cell>
          <cell r="RS731">
            <v>45552</v>
          </cell>
          <cell r="RT731">
            <v>4062302</v>
          </cell>
          <cell r="RU731">
            <v>0</v>
          </cell>
          <cell r="RV731">
            <v>0</v>
          </cell>
        </row>
        <row r="732">
          <cell r="A732">
            <v>723</v>
          </cell>
          <cell r="B732">
            <v>45597</v>
          </cell>
          <cell r="C732" t="str">
            <v>HRB8025 AAI</v>
          </cell>
          <cell r="D732" t="str">
            <v>ARB80259</v>
          </cell>
          <cell r="F732" t="str">
            <v>米国</v>
          </cell>
          <cell r="G732" t="str">
            <v>AAI</v>
          </cell>
          <cell r="H732" t="str">
            <v>制御盤</v>
          </cell>
          <cell r="I732" t="str">
            <v>南陵</v>
          </cell>
          <cell r="J732" t="str">
            <v>KD</v>
          </cell>
          <cell r="K732">
            <v>45548</v>
          </cell>
          <cell r="L732">
            <v>1</v>
          </cell>
          <cell r="M732">
            <v>1</v>
          </cell>
          <cell r="N732">
            <v>45553</v>
          </cell>
          <cell r="O732">
            <v>1</v>
          </cell>
          <cell r="P732">
            <v>45554</v>
          </cell>
          <cell r="Q732">
            <v>1</v>
          </cell>
          <cell r="R732">
            <v>45555</v>
          </cell>
          <cell r="S732">
            <v>1</v>
          </cell>
          <cell r="T732">
            <v>45556</v>
          </cell>
          <cell r="U732">
            <v>45555</v>
          </cell>
          <cell r="V732">
            <v>45559</v>
          </cell>
          <cell r="W732">
            <v>45556</v>
          </cell>
          <cell r="X732">
            <v>1</v>
          </cell>
          <cell r="Y732">
            <v>45569</v>
          </cell>
          <cell r="AA732">
            <v>45561</v>
          </cell>
          <cell r="AB732">
            <v>45562</v>
          </cell>
          <cell r="AC732" t="str">
            <v>45510</v>
          </cell>
          <cell r="AD732" t="str">
            <v>4062240</v>
          </cell>
          <cell r="AE732" t="str">
            <v>4062243</v>
          </cell>
          <cell r="AF732" t="str">
            <v>4062249</v>
          </cell>
          <cell r="AG732" t="str">
            <v>4062254</v>
          </cell>
          <cell r="CP732">
            <v>45510</v>
          </cell>
          <cell r="CQ732">
            <v>4062240</v>
          </cell>
          <cell r="CX732">
            <v>45510</v>
          </cell>
          <cell r="CY732">
            <v>4062243</v>
          </cell>
          <cell r="DP732">
            <v>45510</v>
          </cell>
          <cell r="DQ732">
            <v>4062249</v>
          </cell>
          <cell r="EB732">
            <v>45510</v>
          </cell>
          <cell r="EC732">
            <v>4062254</v>
          </cell>
          <cell r="EF732">
            <v>45552</v>
          </cell>
          <cell r="EG732">
            <v>4062302</v>
          </cell>
          <cell r="EM732">
            <v>45532</v>
          </cell>
          <cell r="EX732">
            <v>45545</v>
          </cell>
          <cell r="EY732">
            <v>4062295</v>
          </cell>
          <cell r="HS732">
            <v>45548</v>
          </cell>
          <cell r="HV732" t="e">
            <v>#REF!</v>
          </cell>
          <cell r="HZ732" t="e">
            <v>#REF!</v>
          </cell>
          <cell r="ID732" t="e">
            <v>#REF!</v>
          </cell>
          <cell r="RC732">
            <v>45561</v>
          </cell>
          <cell r="RD732">
            <v>0</v>
          </cell>
          <cell r="RE732">
            <v>45510</v>
          </cell>
          <cell r="RF732">
            <v>45510</v>
          </cell>
          <cell r="RG732">
            <v>0</v>
          </cell>
          <cell r="RH732">
            <v>0</v>
          </cell>
          <cell r="RI732">
            <v>45510</v>
          </cell>
          <cell r="RJ732">
            <v>0</v>
          </cell>
          <cell r="RK732">
            <v>45510</v>
          </cell>
          <cell r="RL732" t="str">
            <v>4062240</v>
          </cell>
          <cell r="RM732">
            <v>45510</v>
          </cell>
          <cell r="RN732" t="str">
            <v>4062243</v>
          </cell>
          <cell r="RO732">
            <v>45510</v>
          </cell>
          <cell r="RP732" t="str">
            <v>4062249</v>
          </cell>
          <cell r="RQ732">
            <v>45510</v>
          </cell>
          <cell r="RR732" t="str">
            <v>4062254</v>
          </cell>
          <cell r="RS732">
            <v>45552</v>
          </cell>
          <cell r="RT732">
            <v>4062302</v>
          </cell>
          <cell r="RU732">
            <v>0</v>
          </cell>
          <cell r="RV732">
            <v>0</v>
          </cell>
        </row>
        <row r="733">
          <cell r="A733">
            <v>724</v>
          </cell>
          <cell r="B733">
            <v>45597</v>
          </cell>
          <cell r="C733" t="str">
            <v>HRB8025 AAI</v>
          </cell>
          <cell r="D733" t="str">
            <v>ARB80260</v>
          </cell>
          <cell r="F733" t="str">
            <v>米国</v>
          </cell>
          <cell r="G733" t="str">
            <v>AAI</v>
          </cell>
          <cell r="H733" t="str">
            <v>制御盤</v>
          </cell>
          <cell r="I733" t="str">
            <v>南陵</v>
          </cell>
          <cell r="J733" t="str">
            <v>KD</v>
          </cell>
          <cell r="K733">
            <v>45548</v>
          </cell>
          <cell r="L733">
            <v>1</v>
          </cell>
          <cell r="M733">
            <v>1</v>
          </cell>
          <cell r="N733">
            <v>45553</v>
          </cell>
          <cell r="O733">
            <v>1</v>
          </cell>
          <cell r="P733">
            <v>45554</v>
          </cell>
          <cell r="Q733">
            <v>1</v>
          </cell>
          <cell r="R733">
            <v>45555</v>
          </cell>
          <cell r="S733">
            <v>1</v>
          </cell>
          <cell r="T733">
            <v>45556</v>
          </cell>
          <cell r="U733">
            <v>45556</v>
          </cell>
          <cell r="V733">
            <v>45559</v>
          </cell>
          <cell r="W733">
            <v>45559</v>
          </cell>
          <cell r="X733">
            <v>1</v>
          </cell>
          <cell r="Y733">
            <v>45569</v>
          </cell>
          <cell r="AA733">
            <v>45561</v>
          </cell>
          <cell r="AB733">
            <v>45562</v>
          </cell>
          <cell r="AC733" t="str">
            <v>45510</v>
          </cell>
          <cell r="AD733" t="str">
            <v>4062240</v>
          </cell>
          <cell r="AE733" t="str">
            <v>4062243</v>
          </cell>
          <cell r="AF733" t="str">
            <v>4062249</v>
          </cell>
          <cell r="AG733" t="str">
            <v>4062254</v>
          </cell>
          <cell r="CP733">
            <v>45510</v>
          </cell>
          <cell r="CQ733">
            <v>4062240</v>
          </cell>
          <cell r="CX733">
            <v>45510</v>
          </cell>
          <cell r="CY733">
            <v>4062243</v>
          </cell>
          <cell r="DP733">
            <v>45510</v>
          </cell>
          <cell r="DQ733">
            <v>4062249</v>
          </cell>
          <cell r="EB733">
            <v>45510</v>
          </cell>
          <cell r="EC733">
            <v>4062254</v>
          </cell>
          <cell r="EF733">
            <v>45552</v>
          </cell>
          <cell r="EG733">
            <v>4062302</v>
          </cell>
          <cell r="EM733">
            <v>45532</v>
          </cell>
          <cell r="EX733">
            <v>45545</v>
          </cell>
          <cell r="EY733">
            <v>4062295</v>
          </cell>
          <cell r="HS733">
            <v>45548</v>
          </cell>
          <cell r="HV733" t="e">
            <v>#REF!</v>
          </cell>
          <cell r="HZ733" t="e">
            <v>#REF!</v>
          </cell>
          <cell r="ID733" t="e">
            <v>#REF!</v>
          </cell>
          <cell r="RC733">
            <v>45561</v>
          </cell>
          <cell r="RD733">
            <v>0</v>
          </cell>
          <cell r="RE733">
            <v>45510</v>
          </cell>
          <cell r="RF733">
            <v>45510</v>
          </cell>
          <cell r="RG733">
            <v>0</v>
          </cell>
          <cell r="RH733">
            <v>0</v>
          </cell>
          <cell r="RI733">
            <v>45510</v>
          </cell>
          <cell r="RJ733">
            <v>0</v>
          </cell>
          <cell r="RK733">
            <v>45510</v>
          </cell>
          <cell r="RL733" t="str">
            <v>4062240</v>
          </cell>
          <cell r="RM733">
            <v>45510</v>
          </cell>
          <cell r="RN733" t="str">
            <v>4062243</v>
          </cell>
          <cell r="RO733">
            <v>45510</v>
          </cell>
          <cell r="RP733" t="str">
            <v>4062249</v>
          </cell>
          <cell r="RQ733">
            <v>45510</v>
          </cell>
          <cell r="RR733" t="str">
            <v>4062254</v>
          </cell>
          <cell r="RS733">
            <v>45552</v>
          </cell>
          <cell r="RT733">
            <v>4062302</v>
          </cell>
          <cell r="RU733">
            <v>0</v>
          </cell>
          <cell r="RV733">
            <v>0</v>
          </cell>
        </row>
        <row r="734">
          <cell r="A734">
            <v>725</v>
          </cell>
          <cell r="B734">
            <v>45597</v>
          </cell>
          <cell r="C734" t="str">
            <v>HRB8025 AAI</v>
          </cell>
          <cell r="D734" t="str">
            <v>ARB80261</v>
          </cell>
          <cell r="F734" t="str">
            <v>米国</v>
          </cell>
          <cell r="G734" t="str">
            <v>AAI</v>
          </cell>
          <cell r="H734" t="str">
            <v>制御盤</v>
          </cell>
          <cell r="I734" t="str">
            <v>南陵</v>
          </cell>
          <cell r="J734" t="str">
            <v>KD</v>
          </cell>
          <cell r="K734">
            <v>45548</v>
          </cell>
          <cell r="L734">
            <v>1</v>
          </cell>
          <cell r="M734">
            <v>1</v>
          </cell>
          <cell r="N734">
            <v>45554</v>
          </cell>
          <cell r="O734">
            <v>1</v>
          </cell>
          <cell r="P734">
            <v>45555</v>
          </cell>
          <cell r="Q734">
            <v>1</v>
          </cell>
          <cell r="R734">
            <v>45556</v>
          </cell>
          <cell r="S734">
            <v>1</v>
          </cell>
          <cell r="T734">
            <v>45559</v>
          </cell>
          <cell r="U734">
            <v>45556</v>
          </cell>
          <cell r="V734">
            <v>45560</v>
          </cell>
          <cell r="W734">
            <v>45559</v>
          </cell>
          <cell r="X734">
            <v>1</v>
          </cell>
          <cell r="Y734">
            <v>45569</v>
          </cell>
          <cell r="AA734">
            <v>45561</v>
          </cell>
          <cell r="AB734">
            <v>45562</v>
          </cell>
          <cell r="AC734" t="str">
            <v>45510</v>
          </cell>
          <cell r="AD734" t="str">
            <v>4062240</v>
          </cell>
          <cell r="AE734" t="str">
            <v>4062243</v>
          </cell>
          <cell r="AF734" t="str">
            <v>4062249</v>
          </cell>
          <cell r="AG734" t="str">
            <v>4062254</v>
          </cell>
          <cell r="CP734">
            <v>45510</v>
          </cell>
          <cell r="CQ734">
            <v>4062240</v>
          </cell>
          <cell r="CX734">
            <v>45510</v>
          </cell>
          <cell r="CY734">
            <v>4062243</v>
          </cell>
          <cell r="DP734">
            <v>45510</v>
          </cell>
          <cell r="DQ734">
            <v>4062249</v>
          </cell>
          <cell r="EB734">
            <v>45510</v>
          </cell>
          <cell r="EC734">
            <v>4062254</v>
          </cell>
          <cell r="EF734">
            <v>45552</v>
          </cell>
          <cell r="EG734">
            <v>4062302</v>
          </cell>
          <cell r="EM734">
            <v>45532</v>
          </cell>
          <cell r="EX734">
            <v>45545</v>
          </cell>
          <cell r="EY734">
            <v>4062295</v>
          </cell>
          <cell r="HS734">
            <v>45548</v>
          </cell>
          <cell r="HV734" t="e">
            <v>#REF!</v>
          </cell>
          <cell r="HZ734" t="e">
            <v>#REF!</v>
          </cell>
          <cell r="ID734" t="e">
            <v>#REF!</v>
          </cell>
          <cell r="RC734">
            <v>45561</v>
          </cell>
          <cell r="RD734">
            <v>0</v>
          </cell>
          <cell r="RE734">
            <v>45510</v>
          </cell>
          <cell r="RF734">
            <v>45510</v>
          </cell>
          <cell r="RG734">
            <v>0</v>
          </cell>
          <cell r="RH734">
            <v>0</v>
          </cell>
          <cell r="RI734">
            <v>45510</v>
          </cell>
          <cell r="RJ734">
            <v>0</v>
          </cell>
          <cell r="RK734">
            <v>45510</v>
          </cell>
          <cell r="RL734" t="str">
            <v>4062240</v>
          </cell>
          <cell r="RM734">
            <v>45510</v>
          </cell>
          <cell r="RN734" t="str">
            <v>4062243</v>
          </cell>
          <cell r="RO734">
            <v>45510</v>
          </cell>
          <cell r="RP734" t="str">
            <v>4062249</v>
          </cell>
          <cell r="RQ734">
            <v>45510</v>
          </cell>
          <cell r="RR734" t="str">
            <v>4062254</v>
          </cell>
          <cell r="RS734">
            <v>45552</v>
          </cell>
          <cell r="RT734">
            <v>4062302</v>
          </cell>
          <cell r="RU734">
            <v>0</v>
          </cell>
          <cell r="RV734">
            <v>0</v>
          </cell>
        </row>
        <row r="735">
          <cell r="A735">
            <v>726</v>
          </cell>
          <cell r="B735">
            <v>45597</v>
          </cell>
          <cell r="C735" t="str">
            <v>HRB8025 AAI</v>
          </cell>
          <cell r="D735" t="str">
            <v>ARB80262</v>
          </cell>
          <cell r="F735" t="str">
            <v>米国</v>
          </cell>
          <cell r="G735" t="str">
            <v>AAI</v>
          </cell>
          <cell r="H735" t="str">
            <v>制御盤</v>
          </cell>
          <cell r="I735" t="str">
            <v>南陵</v>
          </cell>
          <cell r="J735" t="str">
            <v>KD</v>
          </cell>
          <cell r="K735">
            <v>45549</v>
          </cell>
          <cell r="L735">
            <v>1</v>
          </cell>
          <cell r="M735">
            <v>1</v>
          </cell>
          <cell r="N735">
            <v>45554</v>
          </cell>
          <cell r="O735">
            <v>1</v>
          </cell>
          <cell r="P735">
            <v>45555</v>
          </cell>
          <cell r="Q735">
            <v>1</v>
          </cell>
          <cell r="R735">
            <v>45556</v>
          </cell>
          <cell r="S735">
            <v>1</v>
          </cell>
          <cell r="T735">
            <v>45559</v>
          </cell>
          <cell r="U735">
            <v>45559</v>
          </cell>
          <cell r="V735">
            <v>45560</v>
          </cell>
          <cell r="W735">
            <v>45559</v>
          </cell>
          <cell r="X735">
            <v>1</v>
          </cell>
          <cell r="Y735">
            <v>45569</v>
          </cell>
          <cell r="AA735">
            <v>45561</v>
          </cell>
          <cell r="AB735">
            <v>45562</v>
          </cell>
          <cell r="AC735" t="str">
            <v>45510</v>
          </cell>
          <cell r="AD735" t="str">
            <v>4062240</v>
          </cell>
          <cell r="AE735" t="str">
            <v>4062243</v>
          </cell>
          <cell r="AF735" t="str">
            <v>4062249</v>
          </cell>
          <cell r="AG735" t="str">
            <v>4062254</v>
          </cell>
          <cell r="CP735">
            <v>45510</v>
          </cell>
          <cell r="CQ735">
            <v>4062240</v>
          </cell>
          <cell r="CX735">
            <v>45510</v>
          </cell>
          <cell r="CY735">
            <v>4062243</v>
          </cell>
          <cell r="DP735">
            <v>45510</v>
          </cell>
          <cell r="DQ735">
            <v>4062249</v>
          </cell>
          <cell r="EB735">
            <v>45510</v>
          </cell>
          <cell r="EC735">
            <v>4062254</v>
          </cell>
          <cell r="EF735">
            <v>45552</v>
          </cell>
          <cell r="EG735">
            <v>4062302</v>
          </cell>
          <cell r="EM735">
            <v>45532</v>
          </cell>
          <cell r="EX735">
            <v>45545</v>
          </cell>
          <cell r="EY735">
            <v>4062295</v>
          </cell>
          <cell r="HS735">
            <v>45549</v>
          </cell>
          <cell r="HV735" t="e">
            <v>#REF!</v>
          </cell>
          <cell r="HZ735" t="e">
            <v>#REF!</v>
          </cell>
          <cell r="ID735" t="e">
            <v>#REF!</v>
          </cell>
          <cell r="RC735">
            <v>45561</v>
          </cell>
          <cell r="RD735">
            <v>0</v>
          </cell>
          <cell r="RE735">
            <v>45510</v>
          </cell>
          <cell r="RF735">
            <v>45510</v>
          </cell>
          <cell r="RG735">
            <v>0</v>
          </cell>
          <cell r="RH735">
            <v>0</v>
          </cell>
          <cell r="RI735">
            <v>45510</v>
          </cell>
          <cell r="RJ735">
            <v>0</v>
          </cell>
          <cell r="RK735">
            <v>45510</v>
          </cell>
          <cell r="RL735" t="str">
            <v>4062240</v>
          </cell>
          <cell r="RM735">
            <v>45510</v>
          </cell>
          <cell r="RN735" t="str">
            <v>4062243</v>
          </cell>
          <cell r="RO735">
            <v>45510</v>
          </cell>
          <cell r="RP735" t="str">
            <v>4062249</v>
          </cell>
          <cell r="RQ735">
            <v>45510</v>
          </cell>
          <cell r="RR735" t="str">
            <v>4062254</v>
          </cell>
          <cell r="RS735">
            <v>45552</v>
          </cell>
          <cell r="RT735">
            <v>4062302</v>
          </cell>
          <cell r="RU735">
            <v>0</v>
          </cell>
          <cell r="RV735">
            <v>0</v>
          </cell>
        </row>
        <row r="736">
          <cell r="A736">
            <v>727</v>
          </cell>
          <cell r="B736">
            <v>45568</v>
          </cell>
          <cell r="C736" t="str">
            <v>HRB8025</v>
          </cell>
          <cell r="D736">
            <v>80255397</v>
          </cell>
          <cell r="F736" t="str">
            <v>日本</v>
          </cell>
          <cell r="G736" t="str">
            <v>（株）アマダベンディングＳ部</v>
          </cell>
          <cell r="H736" t="str">
            <v>制御盤</v>
          </cell>
          <cell r="I736" t="str">
            <v>南陵</v>
          </cell>
          <cell r="J736" t="str">
            <v>土岐</v>
          </cell>
          <cell r="K736">
            <v>45549</v>
          </cell>
          <cell r="L736">
            <v>1</v>
          </cell>
          <cell r="M736">
            <v>1</v>
          </cell>
          <cell r="N736">
            <v>45555</v>
          </cell>
          <cell r="O736">
            <v>1</v>
          </cell>
          <cell r="P736">
            <v>45556</v>
          </cell>
          <cell r="Q736">
            <v>1</v>
          </cell>
          <cell r="R736">
            <v>45559</v>
          </cell>
          <cell r="S736">
            <v>1</v>
          </cell>
          <cell r="T736">
            <v>45560</v>
          </cell>
          <cell r="U736">
            <v>45559</v>
          </cell>
          <cell r="V736">
            <v>45561</v>
          </cell>
          <cell r="W736">
            <v>45560</v>
          </cell>
          <cell r="X736">
            <v>1</v>
          </cell>
          <cell r="Y736">
            <v>45569</v>
          </cell>
          <cell r="AA736">
            <v>45568</v>
          </cell>
          <cell r="AB736">
            <v>45569</v>
          </cell>
          <cell r="AC736" t="str">
            <v>45510</v>
          </cell>
          <cell r="AD736" t="str">
            <v>4062237</v>
          </cell>
          <cell r="AE736" t="str">
            <v>4062243</v>
          </cell>
          <cell r="AF736" t="str">
            <v>4062245</v>
          </cell>
          <cell r="AG736" t="str">
            <v>4062252</v>
          </cell>
          <cell r="CF736">
            <v>45510</v>
          </cell>
          <cell r="CG736">
            <v>4062237</v>
          </cell>
          <cell r="CX736">
            <v>45510</v>
          </cell>
          <cell r="CY736">
            <v>4062243</v>
          </cell>
          <cell r="DF736">
            <v>45510</v>
          </cell>
          <cell r="DG736">
            <v>4062245</v>
          </cell>
          <cell r="DV736">
            <v>45510</v>
          </cell>
          <cell r="DW736">
            <v>4062252</v>
          </cell>
          <cell r="EF736">
            <v>45552</v>
          </cell>
          <cell r="EG736">
            <v>4062302</v>
          </cell>
          <cell r="EM736">
            <v>45532</v>
          </cell>
          <cell r="EX736">
            <v>45510</v>
          </cell>
          <cell r="EY736">
            <v>4062262</v>
          </cell>
          <cell r="HO736" t="str">
            <v>　</v>
          </cell>
          <cell r="HS736">
            <v>45549</v>
          </cell>
          <cell r="HV736" t="e">
            <v>#REF!</v>
          </cell>
          <cell r="HZ736" t="e">
            <v>#REF!</v>
          </cell>
          <cell r="ID736" t="e">
            <v>#REF!</v>
          </cell>
          <cell r="RC736">
            <v>45568</v>
          </cell>
          <cell r="RD736">
            <v>45510</v>
          </cell>
          <cell r="RE736">
            <v>0</v>
          </cell>
          <cell r="RF736">
            <v>45510</v>
          </cell>
          <cell r="RG736">
            <v>0</v>
          </cell>
          <cell r="RH736">
            <v>45510</v>
          </cell>
          <cell r="RI736">
            <v>0</v>
          </cell>
          <cell r="RJ736">
            <v>0</v>
          </cell>
          <cell r="RK736">
            <v>45510</v>
          </cell>
          <cell r="RL736" t="str">
            <v>4062237</v>
          </cell>
          <cell r="RM736">
            <v>45510</v>
          </cell>
          <cell r="RN736" t="str">
            <v>4062243</v>
          </cell>
          <cell r="RO736">
            <v>45510</v>
          </cell>
          <cell r="RP736" t="str">
            <v>4062245</v>
          </cell>
          <cell r="RQ736">
            <v>45510</v>
          </cell>
          <cell r="RR736" t="str">
            <v>4062252</v>
          </cell>
          <cell r="RS736">
            <v>45552</v>
          </cell>
          <cell r="RT736">
            <v>4062302</v>
          </cell>
          <cell r="RU736">
            <v>0</v>
          </cell>
          <cell r="RV736">
            <v>0</v>
          </cell>
        </row>
        <row r="737">
          <cell r="A737">
            <v>728</v>
          </cell>
          <cell r="B737">
            <v>45568</v>
          </cell>
          <cell r="C737" t="str">
            <v>HRB8025</v>
          </cell>
          <cell r="D737" t="str">
            <v>80255398</v>
          </cell>
          <cell r="F737" t="str">
            <v>日本</v>
          </cell>
          <cell r="G737" t="str">
            <v>（株）アマダベンディングＳ部</v>
          </cell>
          <cell r="H737" t="str">
            <v>制御盤</v>
          </cell>
          <cell r="I737" t="str">
            <v>南陵</v>
          </cell>
          <cell r="J737" t="str">
            <v>土岐</v>
          </cell>
          <cell r="K737">
            <v>45549</v>
          </cell>
          <cell r="L737">
            <v>1</v>
          </cell>
          <cell r="M737">
            <v>1</v>
          </cell>
          <cell r="N737">
            <v>45555</v>
          </cell>
          <cell r="O737">
            <v>1</v>
          </cell>
          <cell r="P737">
            <v>45556</v>
          </cell>
          <cell r="Q737">
            <v>1</v>
          </cell>
          <cell r="R737">
            <v>45559</v>
          </cell>
          <cell r="S737">
            <v>1</v>
          </cell>
          <cell r="T737">
            <v>45560</v>
          </cell>
          <cell r="U737">
            <v>45561</v>
          </cell>
          <cell r="V737">
            <v>45561</v>
          </cell>
          <cell r="W737">
            <v>45562</v>
          </cell>
          <cell r="X737">
            <v>1</v>
          </cell>
          <cell r="Y737">
            <v>45569</v>
          </cell>
          <cell r="AA737">
            <v>45568</v>
          </cell>
          <cell r="AB737">
            <v>45569</v>
          </cell>
          <cell r="AC737" t="str">
            <v>45510</v>
          </cell>
          <cell r="AD737" t="str">
            <v>4062237</v>
          </cell>
          <cell r="AE737" t="str">
            <v>4062243</v>
          </cell>
          <cell r="AF737" t="str">
            <v>4062245</v>
          </cell>
          <cell r="AG737" t="str">
            <v>4062252</v>
          </cell>
          <cell r="CF737">
            <v>45510</v>
          </cell>
          <cell r="CG737">
            <v>4062237</v>
          </cell>
          <cell r="CX737">
            <v>45510</v>
          </cell>
          <cell r="CY737">
            <v>4062243</v>
          </cell>
          <cell r="DF737">
            <v>45510</v>
          </cell>
          <cell r="DG737">
            <v>4062245</v>
          </cell>
          <cell r="DV737">
            <v>45510</v>
          </cell>
          <cell r="DW737">
            <v>4062252</v>
          </cell>
          <cell r="EF737">
            <v>45552</v>
          </cell>
          <cell r="EG737">
            <v>4062302</v>
          </cell>
          <cell r="EM737">
            <v>45547</v>
          </cell>
          <cell r="EX737">
            <v>45545</v>
          </cell>
          <cell r="EY737">
            <v>4062295</v>
          </cell>
          <cell r="HO737" t="str">
            <v>　</v>
          </cell>
          <cell r="HS737">
            <v>45549</v>
          </cell>
          <cell r="HV737" t="e">
            <v>#REF!</v>
          </cell>
          <cell r="HZ737" t="e">
            <v>#REF!</v>
          </cell>
          <cell r="ID737" t="e">
            <v>#REF!</v>
          </cell>
          <cell r="RC737">
            <v>45568</v>
          </cell>
          <cell r="RD737">
            <v>45510</v>
          </cell>
          <cell r="RE737">
            <v>0</v>
          </cell>
          <cell r="RF737">
            <v>45510</v>
          </cell>
          <cell r="RG737">
            <v>0</v>
          </cell>
          <cell r="RH737">
            <v>45510</v>
          </cell>
          <cell r="RI737">
            <v>0</v>
          </cell>
          <cell r="RJ737">
            <v>0</v>
          </cell>
          <cell r="RK737">
            <v>45510</v>
          </cell>
          <cell r="RL737" t="str">
            <v>4062237</v>
          </cell>
          <cell r="RM737">
            <v>45510</v>
          </cell>
          <cell r="RN737" t="str">
            <v>4062243</v>
          </cell>
          <cell r="RO737">
            <v>45510</v>
          </cell>
          <cell r="RP737" t="str">
            <v>4062245</v>
          </cell>
          <cell r="RQ737">
            <v>45510</v>
          </cell>
          <cell r="RR737" t="str">
            <v>4062252</v>
          </cell>
          <cell r="RS737">
            <v>45552</v>
          </cell>
          <cell r="RT737">
            <v>4062302</v>
          </cell>
          <cell r="RU737">
            <v>0</v>
          </cell>
          <cell r="RV737">
            <v>0</v>
          </cell>
        </row>
        <row r="738">
          <cell r="A738">
            <v>729</v>
          </cell>
          <cell r="B738">
            <v>45568</v>
          </cell>
          <cell r="C738" t="str">
            <v>HRB8025.EXP</v>
          </cell>
          <cell r="D738">
            <v>80255386</v>
          </cell>
          <cell r="F738" t="str">
            <v>韓国</v>
          </cell>
          <cell r="G738" t="str">
            <v>ＡＭＡＤＡ　ＫＯＲＥＡ　ＣＯ．，ＬＴＤ．</v>
          </cell>
          <cell r="H738" t="str">
            <v>制御盤</v>
          </cell>
          <cell r="I738" t="str">
            <v>南陵</v>
          </cell>
          <cell r="J738" t="str">
            <v>土岐</v>
          </cell>
          <cell r="K738">
            <v>45552</v>
          </cell>
          <cell r="L738">
            <v>1</v>
          </cell>
          <cell r="M738">
            <v>1</v>
          </cell>
          <cell r="N738">
            <v>45555</v>
          </cell>
          <cell r="O738">
            <v>1</v>
          </cell>
          <cell r="P738">
            <v>45556</v>
          </cell>
          <cell r="Q738">
            <v>1</v>
          </cell>
          <cell r="R738">
            <v>45559</v>
          </cell>
          <cell r="S738">
            <v>1</v>
          </cell>
          <cell r="T738">
            <v>45560</v>
          </cell>
          <cell r="U738">
            <v>45560</v>
          </cell>
          <cell r="V738">
            <v>45561</v>
          </cell>
          <cell r="W738">
            <v>45561</v>
          </cell>
          <cell r="X738">
            <v>1</v>
          </cell>
          <cell r="Y738">
            <v>45570</v>
          </cell>
          <cell r="AA738">
            <v>45568</v>
          </cell>
          <cell r="AB738">
            <v>45569</v>
          </cell>
          <cell r="AC738" t="str">
            <v>45510</v>
          </cell>
          <cell r="AD738" t="str">
            <v>4062240</v>
          </cell>
          <cell r="AE738" t="str">
            <v>4062243</v>
          </cell>
          <cell r="AF738" t="str">
            <v>4062249</v>
          </cell>
          <cell r="AG738" t="str">
            <v>4062254</v>
          </cell>
          <cell r="CP738">
            <v>45510</v>
          </cell>
          <cell r="CQ738">
            <v>4062240</v>
          </cell>
          <cell r="CX738">
            <v>45510</v>
          </cell>
          <cell r="CY738">
            <v>4062243</v>
          </cell>
          <cell r="DP738">
            <v>45510</v>
          </cell>
          <cell r="DQ738">
            <v>4062249</v>
          </cell>
          <cell r="EB738">
            <v>45510</v>
          </cell>
          <cell r="EC738">
            <v>4062254</v>
          </cell>
          <cell r="EF738">
            <v>45552</v>
          </cell>
          <cell r="EG738">
            <v>4062302</v>
          </cell>
          <cell r="EM738">
            <v>45539</v>
          </cell>
          <cell r="EX738">
            <v>45545</v>
          </cell>
          <cell r="EY738">
            <v>4062295</v>
          </cell>
          <cell r="GG738">
            <v>45510</v>
          </cell>
          <cell r="GH738">
            <v>4062267</v>
          </cell>
          <cell r="HO738" t="str">
            <v>　</v>
          </cell>
          <cell r="HS738">
            <v>45552</v>
          </cell>
          <cell r="HV738" t="e">
            <v>#REF!</v>
          </cell>
          <cell r="HZ738" t="e">
            <v>#REF!</v>
          </cell>
          <cell r="ID738" t="e">
            <v>#REF!</v>
          </cell>
          <cell r="RC738">
            <v>45568</v>
          </cell>
          <cell r="RD738">
            <v>0</v>
          </cell>
          <cell r="RE738">
            <v>45510</v>
          </cell>
          <cell r="RF738">
            <v>45510</v>
          </cell>
          <cell r="RG738">
            <v>0</v>
          </cell>
          <cell r="RH738">
            <v>0</v>
          </cell>
          <cell r="RI738">
            <v>45510</v>
          </cell>
          <cell r="RJ738">
            <v>0</v>
          </cell>
          <cell r="RK738">
            <v>45510</v>
          </cell>
          <cell r="RL738" t="str">
            <v>4062240</v>
          </cell>
          <cell r="RM738">
            <v>45510</v>
          </cell>
          <cell r="RN738" t="str">
            <v>4062243</v>
          </cell>
          <cell r="RO738">
            <v>45510</v>
          </cell>
          <cell r="RP738" t="str">
            <v>4062249</v>
          </cell>
          <cell r="RQ738">
            <v>45510</v>
          </cell>
          <cell r="RR738" t="str">
            <v>4062254</v>
          </cell>
          <cell r="RS738">
            <v>45552</v>
          </cell>
          <cell r="RT738">
            <v>4062302</v>
          </cell>
          <cell r="RU738">
            <v>0</v>
          </cell>
          <cell r="RV738">
            <v>0</v>
          </cell>
        </row>
        <row r="739">
          <cell r="A739">
            <v>730</v>
          </cell>
          <cell r="B739">
            <v>45568</v>
          </cell>
          <cell r="C739" t="str">
            <v>HRBC8025</v>
          </cell>
          <cell r="D739">
            <v>80255402</v>
          </cell>
          <cell r="F739" t="str">
            <v>中国</v>
          </cell>
          <cell r="G739" t="str">
            <v>【ＣＨＩＮＡ】ＳＭＣ（天津）制造有限公司</v>
          </cell>
          <cell r="H739" t="str">
            <v>制御盤</v>
          </cell>
          <cell r="I739" t="str">
            <v>南陵</v>
          </cell>
          <cell r="J739" t="str">
            <v>土岐</v>
          </cell>
          <cell r="K739">
            <v>45552</v>
          </cell>
          <cell r="L739">
            <v>1</v>
          </cell>
          <cell r="M739">
            <v>1</v>
          </cell>
          <cell r="N739">
            <v>45556</v>
          </cell>
          <cell r="O739">
            <v>1</v>
          </cell>
          <cell r="P739">
            <v>45559</v>
          </cell>
          <cell r="Q739">
            <v>1</v>
          </cell>
          <cell r="R739">
            <v>45560</v>
          </cell>
          <cell r="S739">
            <v>1</v>
          </cell>
          <cell r="T739">
            <v>45561</v>
          </cell>
          <cell r="U739">
            <v>45560</v>
          </cell>
          <cell r="V739">
            <v>45562</v>
          </cell>
          <cell r="W739">
            <v>45560</v>
          </cell>
          <cell r="X739">
            <v>1</v>
          </cell>
          <cell r="Y739">
            <v>45570</v>
          </cell>
          <cell r="AA739">
            <v>45568</v>
          </cell>
          <cell r="AB739">
            <v>45569</v>
          </cell>
          <cell r="AC739" t="str">
            <v>45510</v>
          </cell>
          <cell r="AD739" t="str">
            <v>4062240</v>
          </cell>
          <cell r="AE739" t="str">
            <v>4062243</v>
          </cell>
          <cell r="AF739" t="str">
            <v>4062249</v>
          </cell>
          <cell r="AG739" t="str">
            <v>4062254</v>
          </cell>
          <cell r="CP739">
            <v>45510</v>
          </cell>
          <cell r="CQ739">
            <v>4062240</v>
          </cell>
          <cell r="CX739">
            <v>45510</v>
          </cell>
          <cell r="CY739">
            <v>4062243</v>
          </cell>
          <cell r="DP739">
            <v>45510</v>
          </cell>
          <cell r="DQ739">
            <v>4062249</v>
          </cell>
          <cell r="EB739">
            <v>45510</v>
          </cell>
          <cell r="EC739">
            <v>4062254</v>
          </cell>
          <cell r="EF739">
            <v>45552</v>
          </cell>
          <cell r="EG739">
            <v>4062302</v>
          </cell>
          <cell r="EM739">
            <v>45539</v>
          </cell>
          <cell r="EX739">
            <v>45545</v>
          </cell>
          <cell r="EY739">
            <v>4062295</v>
          </cell>
          <cell r="HO739" t="str">
            <v>　</v>
          </cell>
          <cell r="HS739">
            <v>45552</v>
          </cell>
          <cell r="HV739" t="e">
            <v>#REF!</v>
          </cell>
          <cell r="HZ739" t="e">
            <v>#REF!</v>
          </cell>
          <cell r="ID739" t="e">
            <v>#REF!</v>
          </cell>
          <cell r="RC739">
            <v>45568</v>
          </cell>
          <cell r="RD739">
            <v>0</v>
          </cell>
          <cell r="RE739">
            <v>45510</v>
          </cell>
          <cell r="RF739">
            <v>45510</v>
          </cell>
          <cell r="RG739">
            <v>0</v>
          </cell>
          <cell r="RH739">
            <v>0</v>
          </cell>
          <cell r="RI739">
            <v>45510</v>
          </cell>
          <cell r="RJ739">
            <v>0</v>
          </cell>
          <cell r="RK739">
            <v>45510</v>
          </cell>
          <cell r="RL739" t="str">
            <v>4062240</v>
          </cell>
          <cell r="RM739">
            <v>45510</v>
          </cell>
          <cell r="RN739" t="str">
            <v>4062243</v>
          </cell>
          <cell r="RO739">
            <v>45510</v>
          </cell>
          <cell r="RP739" t="str">
            <v>4062249</v>
          </cell>
          <cell r="RQ739">
            <v>45510</v>
          </cell>
          <cell r="RR739" t="str">
            <v>4062254</v>
          </cell>
          <cell r="RS739">
            <v>45552</v>
          </cell>
          <cell r="RT739">
            <v>4062302</v>
          </cell>
          <cell r="RU739">
            <v>0</v>
          </cell>
          <cell r="RV739">
            <v>0</v>
          </cell>
        </row>
        <row r="740">
          <cell r="A740">
            <v>731</v>
          </cell>
          <cell r="B740">
            <v>45597</v>
          </cell>
          <cell r="C740" t="str">
            <v>HRB8025 AAI</v>
          </cell>
          <cell r="D740" t="str">
            <v>ARB80263</v>
          </cell>
          <cell r="F740" t="str">
            <v>米国</v>
          </cell>
          <cell r="G740" t="str">
            <v>AAI</v>
          </cell>
          <cell r="H740" t="str">
            <v>制御盤</v>
          </cell>
          <cell r="I740" t="str">
            <v>南陵</v>
          </cell>
          <cell r="J740" t="str">
            <v>KD</v>
          </cell>
          <cell r="K740">
            <v>45552</v>
          </cell>
          <cell r="L740">
            <v>1</v>
          </cell>
          <cell r="M740">
            <v>1</v>
          </cell>
          <cell r="N740">
            <v>45556</v>
          </cell>
          <cell r="O740">
            <v>1</v>
          </cell>
          <cell r="P740">
            <v>45559</v>
          </cell>
          <cell r="Q740">
            <v>1</v>
          </cell>
          <cell r="R740">
            <v>45560</v>
          </cell>
          <cell r="S740">
            <v>1</v>
          </cell>
          <cell r="T740">
            <v>45561</v>
          </cell>
          <cell r="U740">
            <v>45561</v>
          </cell>
          <cell r="V740">
            <v>45562</v>
          </cell>
          <cell r="W740">
            <v>45561</v>
          </cell>
          <cell r="X740">
            <v>1</v>
          </cell>
          <cell r="Y740">
            <v>45573</v>
          </cell>
          <cell r="AA740">
            <v>45568</v>
          </cell>
          <cell r="AB740">
            <v>45569</v>
          </cell>
          <cell r="AC740" t="str">
            <v>45510</v>
          </cell>
          <cell r="AD740" t="str">
            <v>4062240</v>
          </cell>
          <cell r="AE740" t="str">
            <v>4062243</v>
          </cell>
          <cell r="AF740" t="str">
            <v>4062249</v>
          </cell>
          <cell r="AG740" t="str">
            <v>4062254</v>
          </cell>
          <cell r="CP740">
            <v>45510</v>
          </cell>
          <cell r="CQ740">
            <v>4062240</v>
          </cell>
          <cell r="CX740">
            <v>45510</v>
          </cell>
          <cell r="CY740">
            <v>4062243</v>
          </cell>
          <cell r="DP740">
            <v>45510</v>
          </cell>
          <cell r="DQ740">
            <v>4062249</v>
          </cell>
          <cell r="EB740">
            <v>45510</v>
          </cell>
          <cell r="EC740">
            <v>4062254</v>
          </cell>
          <cell r="EF740">
            <v>45552</v>
          </cell>
          <cell r="EG740">
            <v>4062302</v>
          </cell>
          <cell r="EM740">
            <v>45539</v>
          </cell>
          <cell r="EX740">
            <v>45545</v>
          </cell>
          <cell r="EY740">
            <v>4062295</v>
          </cell>
          <cell r="HS740">
            <v>45552</v>
          </cell>
          <cell r="HV740" t="e">
            <v>#REF!</v>
          </cell>
          <cell r="HZ740" t="e">
            <v>#REF!</v>
          </cell>
          <cell r="ID740" t="e">
            <v>#REF!</v>
          </cell>
          <cell r="RC740">
            <v>45568</v>
          </cell>
          <cell r="RD740">
            <v>0</v>
          </cell>
          <cell r="RE740">
            <v>45510</v>
          </cell>
          <cell r="RF740">
            <v>45510</v>
          </cell>
          <cell r="RG740">
            <v>0</v>
          </cell>
          <cell r="RH740">
            <v>0</v>
          </cell>
          <cell r="RI740">
            <v>45510</v>
          </cell>
          <cell r="RJ740">
            <v>0</v>
          </cell>
          <cell r="RK740">
            <v>45510</v>
          </cell>
          <cell r="RL740" t="str">
            <v>4062240</v>
          </cell>
          <cell r="RM740">
            <v>45510</v>
          </cell>
          <cell r="RN740" t="str">
            <v>4062243</v>
          </cell>
          <cell r="RO740">
            <v>45510</v>
          </cell>
          <cell r="RP740" t="str">
            <v>4062249</v>
          </cell>
          <cell r="RQ740">
            <v>45510</v>
          </cell>
          <cell r="RR740" t="str">
            <v>4062254</v>
          </cell>
          <cell r="RS740">
            <v>45552</v>
          </cell>
          <cell r="RT740">
            <v>4062302</v>
          </cell>
          <cell r="RU740">
            <v>0</v>
          </cell>
          <cell r="RV740">
            <v>0</v>
          </cell>
        </row>
        <row r="741">
          <cell r="A741">
            <v>732</v>
          </cell>
          <cell r="B741">
            <v>45597</v>
          </cell>
          <cell r="C741" t="str">
            <v>HRB8025 AAI</v>
          </cell>
          <cell r="D741" t="str">
            <v>ARB80264</v>
          </cell>
          <cell r="F741" t="str">
            <v>米国</v>
          </cell>
          <cell r="G741" t="str">
            <v>AAI</v>
          </cell>
          <cell r="H741" t="str">
            <v>制御盤</v>
          </cell>
          <cell r="I741" t="str">
            <v>南陵</v>
          </cell>
          <cell r="J741" t="str">
            <v>KD</v>
          </cell>
          <cell r="K741">
            <v>45553</v>
          </cell>
          <cell r="L741">
            <v>1</v>
          </cell>
          <cell r="M741">
            <v>1</v>
          </cell>
          <cell r="N741">
            <v>45556</v>
          </cell>
          <cell r="O741">
            <v>1</v>
          </cell>
          <cell r="P741">
            <v>45559</v>
          </cell>
          <cell r="Q741">
            <v>1</v>
          </cell>
          <cell r="R741">
            <v>45560</v>
          </cell>
          <cell r="S741">
            <v>1</v>
          </cell>
          <cell r="T741">
            <v>45561</v>
          </cell>
          <cell r="U741">
            <v>45561</v>
          </cell>
          <cell r="V741">
            <v>45562</v>
          </cell>
          <cell r="W741">
            <v>45562</v>
          </cell>
          <cell r="X741">
            <v>1</v>
          </cell>
          <cell r="Y741">
            <v>45573</v>
          </cell>
          <cell r="AA741">
            <v>45568</v>
          </cell>
          <cell r="AB741">
            <v>45569</v>
          </cell>
          <cell r="AC741" t="str">
            <v>45510</v>
          </cell>
          <cell r="AD741" t="str">
            <v>4062240</v>
          </cell>
          <cell r="AE741" t="str">
            <v>4062243</v>
          </cell>
          <cell r="AF741" t="str">
            <v>4062249</v>
          </cell>
          <cell r="AG741" t="str">
            <v>4062254</v>
          </cell>
          <cell r="CP741">
            <v>45510</v>
          </cell>
          <cell r="CQ741">
            <v>4062240</v>
          </cell>
          <cell r="CX741">
            <v>45510</v>
          </cell>
          <cell r="CY741">
            <v>4062243</v>
          </cell>
          <cell r="DP741">
            <v>45510</v>
          </cell>
          <cell r="DQ741">
            <v>4062249</v>
          </cell>
          <cell r="EB741">
            <v>45510</v>
          </cell>
          <cell r="EC741">
            <v>4062254</v>
          </cell>
          <cell r="EF741">
            <v>45552</v>
          </cell>
          <cell r="EG741">
            <v>4062302</v>
          </cell>
          <cell r="EM741">
            <v>45539</v>
          </cell>
          <cell r="EX741">
            <v>45545</v>
          </cell>
          <cell r="EY741">
            <v>4062295</v>
          </cell>
          <cell r="HS741">
            <v>45553</v>
          </cell>
          <cell r="HV741" t="e">
            <v>#REF!</v>
          </cell>
          <cell r="HZ741" t="e">
            <v>#REF!</v>
          </cell>
          <cell r="ID741" t="e">
            <v>#REF!</v>
          </cell>
          <cell r="RC741">
            <v>45568</v>
          </cell>
          <cell r="RD741">
            <v>0</v>
          </cell>
          <cell r="RE741">
            <v>45510</v>
          </cell>
          <cell r="RF741">
            <v>45510</v>
          </cell>
          <cell r="RG741">
            <v>0</v>
          </cell>
          <cell r="RH741">
            <v>0</v>
          </cell>
          <cell r="RI741">
            <v>45510</v>
          </cell>
          <cell r="RJ741">
            <v>0</v>
          </cell>
          <cell r="RK741">
            <v>45510</v>
          </cell>
          <cell r="RL741" t="str">
            <v>4062240</v>
          </cell>
          <cell r="RM741">
            <v>45510</v>
          </cell>
          <cell r="RN741" t="str">
            <v>4062243</v>
          </cell>
          <cell r="RO741">
            <v>45510</v>
          </cell>
          <cell r="RP741" t="str">
            <v>4062249</v>
          </cell>
          <cell r="RQ741">
            <v>45510</v>
          </cell>
          <cell r="RR741" t="str">
            <v>4062254</v>
          </cell>
          <cell r="RS741">
            <v>45552</v>
          </cell>
          <cell r="RT741">
            <v>4062302</v>
          </cell>
          <cell r="RU741">
            <v>0</v>
          </cell>
          <cell r="RV741">
            <v>0</v>
          </cell>
        </row>
        <row r="742">
          <cell r="A742">
            <v>733</v>
          </cell>
          <cell r="B742">
            <v>45597</v>
          </cell>
          <cell r="C742" t="str">
            <v>HRB8025 AAI</v>
          </cell>
          <cell r="D742" t="str">
            <v>ARB80265</v>
          </cell>
          <cell r="F742" t="str">
            <v>米国</v>
          </cell>
          <cell r="G742" t="str">
            <v>AAI</v>
          </cell>
          <cell r="H742" t="str">
            <v>制御盤</v>
          </cell>
          <cell r="I742" t="str">
            <v>南陵</v>
          </cell>
          <cell r="J742" t="str">
            <v>KD</v>
          </cell>
          <cell r="K742">
            <v>45553</v>
          </cell>
          <cell r="L742">
            <v>1</v>
          </cell>
          <cell r="M742">
            <v>1</v>
          </cell>
          <cell r="N742">
            <v>45559</v>
          </cell>
          <cell r="O742">
            <v>1</v>
          </cell>
          <cell r="P742">
            <v>45560</v>
          </cell>
          <cell r="Q742">
            <v>1</v>
          </cell>
          <cell r="R742">
            <v>45561</v>
          </cell>
          <cell r="S742">
            <v>1</v>
          </cell>
          <cell r="T742">
            <v>45562</v>
          </cell>
          <cell r="U742">
            <v>45561</v>
          </cell>
          <cell r="V742">
            <v>45563</v>
          </cell>
          <cell r="W742">
            <v>45562</v>
          </cell>
          <cell r="X742">
            <v>1</v>
          </cell>
          <cell r="Y742">
            <v>45573</v>
          </cell>
          <cell r="AA742">
            <v>45568</v>
          </cell>
          <cell r="AB742">
            <v>45569</v>
          </cell>
          <cell r="AC742" t="str">
            <v>45510</v>
          </cell>
          <cell r="AD742" t="str">
            <v>4062240</v>
          </cell>
          <cell r="AE742" t="str">
            <v>4062243</v>
          </cell>
          <cell r="AF742" t="str">
            <v>4062249</v>
          </cell>
          <cell r="AG742" t="str">
            <v>4062254</v>
          </cell>
          <cell r="CP742">
            <v>45510</v>
          </cell>
          <cell r="CQ742">
            <v>4062240</v>
          </cell>
          <cell r="CX742">
            <v>45510</v>
          </cell>
          <cell r="CY742">
            <v>4062243</v>
          </cell>
          <cell r="DP742">
            <v>45510</v>
          </cell>
          <cell r="DQ742">
            <v>4062249</v>
          </cell>
          <cell r="EB742">
            <v>45510</v>
          </cell>
          <cell r="EC742">
            <v>4062254</v>
          </cell>
          <cell r="EF742">
            <v>45552</v>
          </cell>
          <cell r="EG742">
            <v>4062302</v>
          </cell>
          <cell r="EM742">
            <v>45539</v>
          </cell>
          <cell r="EX742">
            <v>45545</v>
          </cell>
          <cell r="EY742">
            <v>4062295</v>
          </cell>
          <cell r="HS742">
            <v>45553</v>
          </cell>
          <cell r="HV742" t="e">
            <v>#REF!</v>
          </cell>
          <cell r="HZ742" t="e">
            <v>#REF!</v>
          </cell>
          <cell r="ID742" t="e">
            <v>#REF!</v>
          </cell>
          <cell r="RC742">
            <v>45568</v>
          </cell>
          <cell r="RD742">
            <v>0</v>
          </cell>
          <cell r="RE742">
            <v>45510</v>
          </cell>
          <cell r="RF742">
            <v>45510</v>
          </cell>
          <cell r="RG742">
            <v>0</v>
          </cell>
          <cell r="RH742">
            <v>0</v>
          </cell>
          <cell r="RI742">
            <v>45510</v>
          </cell>
          <cell r="RJ742">
            <v>0</v>
          </cell>
          <cell r="RK742">
            <v>45510</v>
          </cell>
          <cell r="RL742" t="str">
            <v>4062240</v>
          </cell>
          <cell r="RM742">
            <v>45510</v>
          </cell>
          <cell r="RN742" t="str">
            <v>4062243</v>
          </cell>
          <cell r="RO742">
            <v>45510</v>
          </cell>
          <cell r="RP742" t="str">
            <v>4062249</v>
          </cell>
          <cell r="RQ742">
            <v>45510</v>
          </cell>
          <cell r="RR742" t="str">
            <v>4062254</v>
          </cell>
          <cell r="RS742">
            <v>45552</v>
          </cell>
          <cell r="RT742">
            <v>4062302</v>
          </cell>
          <cell r="RU742">
            <v>0</v>
          </cell>
          <cell r="RV742">
            <v>0</v>
          </cell>
        </row>
        <row r="743">
          <cell r="A743">
            <v>734</v>
          </cell>
          <cell r="B743">
            <v>45597</v>
          </cell>
          <cell r="C743" t="str">
            <v>HRB8025 AAI</v>
          </cell>
          <cell r="D743" t="str">
            <v>ARB80266</v>
          </cell>
          <cell r="F743" t="str">
            <v>米国</v>
          </cell>
          <cell r="G743" t="str">
            <v>AAI</v>
          </cell>
          <cell r="H743" t="str">
            <v>制御盤</v>
          </cell>
          <cell r="I743" t="str">
            <v>南陵</v>
          </cell>
          <cell r="J743" t="str">
            <v>KD</v>
          </cell>
          <cell r="K743">
            <v>45554</v>
          </cell>
          <cell r="L743">
            <v>1</v>
          </cell>
          <cell r="M743">
            <v>1</v>
          </cell>
          <cell r="N743">
            <v>45559</v>
          </cell>
          <cell r="O743">
            <v>1</v>
          </cell>
          <cell r="P743">
            <v>45560</v>
          </cell>
          <cell r="Q743">
            <v>1</v>
          </cell>
          <cell r="R743">
            <v>45561</v>
          </cell>
          <cell r="S743">
            <v>1</v>
          </cell>
          <cell r="T743">
            <v>45562</v>
          </cell>
          <cell r="U743">
            <v>45562</v>
          </cell>
          <cell r="V743">
            <v>45563</v>
          </cell>
          <cell r="W743">
            <v>45563</v>
          </cell>
          <cell r="X743">
            <v>1</v>
          </cell>
          <cell r="Y743">
            <v>45573</v>
          </cell>
          <cell r="AA743">
            <v>45568</v>
          </cell>
          <cell r="AB743">
            <v>45569</v>
          </cell>
          <cell r="AC743" t="str">
            <v>45510</v>
          </cell>
          <cell r="AD743" t="str">
            <v>4062240</v>
          </cell>
          <cell r="AE743" t="str">
            <v>4062243</v>
          </cell>
          <cell r="AF743" t="str">
            <v>4062249</v>
          </cell>
          <cell r="AG743" t="str">
            <v>4062254</v>
          </cell>
          <cell r="CP743">
            <v>45510</v>
          </cell>
          <cell r="CQ743">
            <v>4062240</v>
          </cell>
          <cell r="CX743">
            <v>45510</v>
          </cell>
          <cell r="CY743">
            <v>4062243</v>
          </cell>
          <cell r="DP743">
            <v>45510</v>
          </cell>
          <cell r="DQ743">
            <v>4062249</v>
          </cell>
          <cell r="EB743">
            <v>45510</v>
          </cell>
          <cell r="EC743">
            <v>4062254</v>
          </cell>
          <cell r="EF743">
            <v>45552</v>
          </cell>
          <cell r="EG743">
            <v>4062302</v>
          </cell>
          <cell r="EM743">
            <v>45539</v>
          </cell>
          <cell r="EX743">
            <v>45545</v>
          </cell>
          <cell r="EY743">
            <v>4062295</v>
          </cell>
          <cell r="HS743">
            <v>45554</v>
          </cell>
          <cell r="HV743" t="e">
            <v>#REF!</v>
          </cell>
          <cell r="HZ743" t="e">
            <v>#REF!</v>
          </cell>
          <cell r="ID743" t="e">
            <v>#REF!</v>
          </cell>
          <cell r="RC743">
            <v>45568</v>
          </cell>
          <cell r="RD743">
            <v>0</v>
          </cell>
          <cell r="RE743">
            <v>45510</v>
          </cell>
          <cell r="RF743">
            <v>45510</v>
          </cell>
          <cell r="RG743">
            <v>0</v>
          </cell>
          <cell r="RH743">
            <v>0</v>
          </cell>
          <cell r="RI743">
            <v>45510</v>
          </cell>
          <cell r="RJ743">
            <v>0</v>
          </cell>
          <cell r="RK743">
            <v>45510</v>
          </cell>
          <cell r="RL743" t="str">
            <v>4062240</v>
          </cell>
          <cell r="RM743">
            <v>45510</v>
          </cell>
          <cell r="RN743" t="str">
            <v>4062243</v>
          </cell>
          <cell r="RO743">
            <v>45510</v>
          </cell>
          <cell r="RP743" t="str">
            <v>4062249</v>
          </cell>
          <cell r="RQ743">
            <v>45510</v>
          </cell>
          <cell r="RR743" t="str">
            <v>4062254</v>
          </cell>
          <cell r="RS743">
            <v>45552</v>
          </cell>
          <cell r="RT743">
            <v>4062302</v>
          </cell>
          <cell r="RU743">
            <v>0</v>
          </cell>
          <cell r="RV743">
            <v>0</v>
          </cell>
        </row>
        <row r="744">
          <cell r="A744">
            <v>735</v>
          </cell>
          <cell r="B744">
            <v>45568</v>
          </cell>
          <cell r="C744" t="str">
            <v>HRB1303</v>
          </cell>
          <cell r="D744" t="str">
            <v>13035556</v>
          </cell>
          <cell r="F744" t="str">
            <v>日本</v>
          </cell>
          <cell r="G744" t="str">
            <v>（株）太田工作所</v>
          </cell>
          <cell r="H744" t="str">
            <v>制御盤</v>
          </cell>
          <cell r="I744" t="str">
            <v>南陵</v>
          </cell>
          <cell r="J744" t="str">
            <v>土岐</v>
          </cell>
          <cell r="K744">
            <v>45554</v>
          </cell>
          <cell r="L744">
            <v>1</v>
          </cell>
          <cell r="M744">
            <v>1</v>
          </cell>
          <cell r="N744">
            <v>45560</v>
          </cell>
          <cell r="O744">
            <v>1</v>
          </cell>
          <cell r="P744">
            <v>45561</v>
          </cell>
          <cell r="Q744">
            <v>1</v>
          </cell>
          <cell r="R744">
            <v>45562</v>
          </cell>
          <cell r="S744">
            <v>1</v>
          </cell>
          <cell r="T744">
            <v>45563</v>
          </cell>
          <cell r="U744">
            <v>45562</v>
          </cell>
          <cell r="V744">
            <v>45566</v>
          </cell>
          <cell r="W744">
            <v>45563</v>
          </cell>
          <cell r="X744">
            <v>1</v>
          </cell>
          <cell r="Y744">
            <v>45573</v>
          </cell>
          <cell r="AA744">
            <v>45568</v>
          </cell>
          <cell r="AB744">
            <v>45569</v>
          </cell>
          <cell r="AC744" t="str">
            <v>45510</v>
          </cell>
          <cell r="AD744" t="str">
            <v>4062238</v>
          </cell>
          <cell r="AE744" t="str">
            <v>4062243</v>
          </cell>
          <cell r="AF744" t="str">
            <v>4062246</v>
          </cell>
          <cell r="AG744" t="str">
            <v>4062252</v>
          </cell>
          <cell r="CH744">
            <v>45510</v>
          </cell>
          <cell r="CI744">
            <v>4062238</v>
          </cell>
          <cell r="CX744">
            <v>45510</v>
          </cell>
          <cell r="CY744">
            <v>4062243</v>
          </cell>
          <cell r="DH744">
            <v>45510</v>
          </cell>
          <cell r="DI744">
            <v>4062246</v>
          </cell>
          <cell r="DV744">
            <v>45510</v>
          </cell>
          <cell r="DW744">
            <v>4062252</v>
          </cell>
          <cell r="EF744">
            <v>45552</v>
          </cell>
          <cell r="EG744">
            <v>4062302</v>
          </cell>
          <cell r="EM744">
            <v>45539</v>
          </cell>
          <cell r="EN744">
            <v>45510</v>
          </cell>
          <cell r="EO744">
            <v>4062256</v>
          </cell>
          <cell r="EV744">
            <v>45440</v>
          </cell>
          <cell r="EW744">
            <v>4062195</v>
          </cell>
          <cell r="EX744">
            <v>45545</v>
          </cell>
          <cell r="EY744">
            <v>4062295</v>
          </cell>
          <cell r="HO744" t="str">
            <v>　</v>
          </cell>
          <cell r="HS744">
            <v>45554</v>
          </cell>
          <cell r="HV744" t="e">
            <v>#REF!</v>
          </cell>
          <cell r="HZ744" t="e">
            <v>#REF!</v>
          </cell>
          <cell r="ID744" t="e">
            <v>#REF!</v>
          </cell>
          <cell r="RC744">
            <v>45568</v>
          </cell>
          <cell r="RD744">
            <v>45510</v>
          </cell>
          <cell r="RE744">
            <v>0</v>
          </cell>
          <cell r="RF744">
            <v>45510</v>
          </cell>
          <cell r="RG744">
            <v>0</v>
          </cell>
          <cell r="RH744">
            <v>45510</v>
          </cell>
          <cell r="RI744">
            <v>0</v>
          </cell>
          <cell r="RJ744">
            <v>0</v>
          </cell>
          <cell r="RK744">
            <v>45510</v>
          </cell>
          <cell r="RL744" t="str">
            <v>4062238</v>
          </cell>
          <cell r="RM744">
            <v>45510</v>
          </cell>
          <cell r="RN744" t="str">
            <v>4062243</v>
          </cell>
          <cell r="RO744">
            <v>45510</v>
          </cell>
          <cell r="RP744" t="str">
            <v>4062246</v>
          </cell>
          <cell r="RQ744">
            <v>45510</v>
          </cell>
          <cell r="RR744" t="str">
            <v>4062252</v>
          </cell>
          <cell r="RS744">
            <v>45552</v>
          </cell>
          <cell r="RT744">
            <v>4062302</v>
          </cell>
          <cell r="RU744">
            <v>0</v>
          </cell>
          <cell r="RV744">
            <v>0</v>
          </cell>
        </row>
        <row r="745">
          <cell r="A745">
            <v>736</v>
          </cell>
          <cell r="B745">
            <v>45568</v>
          </cell>
          <cell r="C745" t="str">
            <v>HRB1303.EXP</v>
          </cell>
          <cell r="D745">
            <v>13035561</v>
          </cell>
          <cell r="F745" t="str">
            <v>ｲｷﾞﾘｽ</v>
          </cell>
          <cell r="G745" t="str">
            <v>ＡＭＡＤＡ　（ＵＫ）　ＪＯＨＡＮＮＥＳＢ</v>
          </cell>
          <cell r="H745" t="str">
            <v>制御盤</v>
          </cell>
          <cell r="I745" t="str">
            <v>南陵</v>
          </cell>
          <cell r="J745" t="str">
            <v>土岐</v>
          </cell>
          <cell r="K745">
            <v>45554</v>
          </cell>
          <cell r="L745">
            <v>1</v>
          </cell>
          <cell r="M745">
            <v>1</v>
          </cell>
          <cell r="N745">
            <v>45560</v>
          </cell>
          <cell r="O745">
            <v>1</v>
          </cell>
          <cell r="P745">
            <v>45561</v>
          </cell>
          <cell r="Q745">
            <v>1</v>
          </cell>
          <cell r="R745">
            <v>45562</v>
          </cell>
          <cell r="S745">
            <v>1</v>
          </cell>
          <cell r="T745">
            <v>45563</v>
          </cell>
          <cell r="U745">
            <v>45562</v>
          </cell>
          <cell r="V745">
            <v>45566</v>
          </cell>
          <cell r="W745">
            <v>45563</v>
          </cell>
          <cell r="X745">
            <v>1</v>
          </cell>
          <cell r="Y745">
            <v>45573</v>
          </cell>
          <cell r="AA745">
            <v>45568</v>
          </cell>
          <cell r="AB745">
            <v>45569</v>
          </cell>
          <cell r="AC745" t="str">
            <v>45510</v>
          </cell>
          <cell r="AD745" t="str">
            <v>4062241</v>
          </cell>
          <cell r="AE745" t="str">
            <v>4062243</v>
          </cell>
          <cell r="AF745" t="str">
            <v>4062209</v>
          </cell>
          <cell r="AG745" t="str">
            <v>4062254</v>
          </cell>
          <cell r="CR745">
            <v>45510</v>
          </cell>
          <cell r="CS745">
            <v>4062241</v>
          </cell>
          <cell r="CX745">
            <v>45510</v>
          </cell>
          <cell r="CY745">
            <v>4062243</v>
          </cell>
          <cell r="DR745">
            <v>45468</v>
          </cell>
          <cell r="DS745">
            <v>4062209</v>
          </cell>
          <cell r="EB745">
            <v>45510</v>
          </cell>
          <cell r="EC745">
            <v>4062254</v>
          </cell>
          <cell r="EF745">
            <v>45552</v>
          </cell>
          <cell r="EG745">
            <v>4062302</v>
          </cell>
          <cell r="EM745">
            <v>45539</v>
          </cell>
          <cell r="ET745">
            <v>45510</v>
          </cell>
          <cell r="EU745">
            <v>4062259</v>
          </cell>
          <cell r="EX745">
            <v>45545</v>
          </cell>
          <cell r="EY745">
            <v>4062295</v>
          </cell>
          <cell r="FP745" t="str">
            <v>●</v>
          </cell>
          <cell r="GG745">
            <v>45510</v>
          </cell>
          <cell r="GH745">
            <v>4062267</v>
          </cell>
          <cell r="HO745" t="str">
            <v>　</v>
          </cell>
          <cell r="HS745">
            <v>45554</v>
          </cell>
          <cell r="HV745" t="e">
            <v>#REF!</v>
          </cell>
          <cell r="HZ745" t="e">
            <v>#REF!</v>
          </cell>
          <cell r="ID745" t="e">
            <v>#REF!</v>
          </cell>
          <cell r="RC745">
            <v>45568</v>
          </cell>
          <cell r="RD745">
            <v>0</v>
          </cell>
          <cell r="RE745">
            <v>45510</v>
          </cell>
          <cell r="RF745">
            <v>45510</v>
          </cell>
          <cell r="RG745">
            <v>0</v>
          </cell>
          <cell r="RH745">
            <v>0</v>
          </cell>
          <cell r="RI745">
            <v>45468</v>
          </cell>
          <cell r="RJ745">
            <v>0</v>
          </cell>
          <cell r="RK745">
            <v>45510</v>
          </cell>
          <cell r="RL745" t="str">
            <v>4062241</v>
          </cell>
          <cell r="RM745">
            <v>45510</v>
          </cell>
          <cell r="RN745" t="str">
            <v>4062243</v>
          </cell>
          <cell r="RO745">
            <v>45468</v>
          </cell>
          <cell r="RP745" t="str">
            <v>4062209</v>
          </cell>
          <cell r="RQ745">
            <v>45510</v>
          </cell>
          <cell r="RR745" t="str">
            <v>4062254</v>
          </cell>
          <cell r="RS745">
            <v>45552</v>
          </cell>
          <cell r="RT745">
            <v>4062302</v>
          </cell>
          <cell r="RU745">
            <v>0</v>
          </cell>
          <cell r="RV745">
            <v>0</v>
          </cell>
        </row>
        <row r="746">
          <cell r="A746">
            <v>737</v>
          </cell>
          <cell r="B746">
            <v>45568</v>
          </cell>
          <cell r="C746" t="str">
            <v>HRB2204.EXP</v>
          </cell>
          <cell r="D746" t="str">
            <v>22045130</v>
          </cell>
          <cell r="F746" t="str">
            <v>カナダ</v>
          </cell>
          <cell r="G746" t="str">
            <v>ＡＭＡＤＡ　ＣＡＮＡＤＡ　ＬＴＤ．</v>
          </cell>
          <cell r="H746" t="str">
            <v>制御盤</v>
          </cell>
          <cell r="I746" t="str">
            <v>南陵</v>
          </cell>
          <cell r="J746" t="str">
            <v>土岐</v>
          </cell>
          <cell r="K746">
            <v>45555</v>
          </cell>
          <cell r="L746">
            <v>1</v>
          </cell>
          <cell r="M746">
            <v>1</v>
          </cell>
          <cell r="N746">
            <v>45560</v>
          </cell>
          <cell r="O746">
            <v>1</v>
          </cell>
          <cell r="P746">
            <v>45561</v>
          </cell>
          <cell r="Q746">
            <v>1</v>
          </cell>
          <cell r="R746">
            <v>45562</v>
          </cell>
          <cell r="S746">
            <v>1</v>
          </cell>
          <cell r="T746">
            <v>45563</v>
          </cell>
          <cell r="U746">
            <v>45562</v>
          </cell>
          <cell r="V746">
            <v>45566</v>
          </cell>
          <cell r="W746">
            <v>45566</v>
          </cell>
          <cell r="X746">
            <v>1</v>
          </cell>
          <cell r="Y746">
            <v>45574</v>
          </cell>
          <cell r="AA746">
            <v>45573</v>
          </cell>
          <cell r="AB746">
            <v>45574</v>
          </cell>
          <cell r="AC746" t="str">
            <v>45510</v>
          </cell>
          <cell r="AD746" t="str">
            <v>4062242</v>
          </cell>
          <cell r="AE746" t="str">
            <v>4062244</v>
          </cell>
          <cell r="AF746" t="str">
            <v>4062215</v>
          </cell>
          <cell r="AG746" t="str">
            <v>4062255</v>
          </cell>
          <cell r="CT746">
            <v>45510</v>
          </cell>
          <cell r="CU746">
            <v>4062242</v>
          </cell>
          <cell r="CZ746">
            <v>45510</v>
          </cell>
          <cell r="DA746">
            <v>4062244</v>
          </cell>
          <cell r="DT746">
            <v>45468</v>
          </cell>
          <cell r="DU746">
            <v>4062215</v>
          </cell>
          <cell r="ED746">
            <v>45510</v>
          </cell>
          <cell r="EE746">
            <v>4062255</v>
          </cell>
          <cell r="EH746">
            <v>45475</v>
          </cell>
          <cell r="EI746">
            <v>4062198</v>
          </cell>
          <cell r="EM746">
            <v>45539</v>
          </cell>
          <cell r="EX746">
            <v>45545</v>
          </cell>
          <cell r="EY746">
            <v>4062295</v>
          </cell>
          <cell r="FS746" t="str">
            <v>●</v>
          </cell>
          <cell r="GG746">
            <v>45510</v>
          </cell>
          <cell r="GH746">
            <v>4062267</v>
          </cell>
          <cell r="HO746" t="str">
            <v>　</v>
          </cell>
          <cell r="HS746">
            <v>45555</v>
          </cell>
          <cell r="HV746" t="e">
            <v>#REF!</v>
          </cell>
          <cell r="HZ746" t="e">
            <v>#REF!</v>
          </cell>
          <cell r="ID746" t="e">
            <v>#REF!</v>
          </cell>
          <cell r="RC746">
            <v>45573</v>
          </cell>
          <cell r="RD746">
            <v>0</v>
          </cell>
          <cell r="RE746">
            <v>45510</v>
          </cell>
          <cell r="RF746">
            <v>0</v>
          </cell>
          <cell r="RG746">
            <v>45510</v>
          </cell>
          <cell r="RH746">
            <v>0</v>
          </cell>
          <cell r="RI746">
            <v>45468</v>
          </cell>
          <cell r="RJ746">
            <v>0</v>
          </cell>
          <cell r="RK746">
            <v>45510</v>
          </cell>
          <cell r="RL746" t="str">
            <v>4062242</v>
          </cell>
          <cell r="RM746">
            <v>45510</v>
          </cell>
          <cell r="RN746" t="str">
            <v>4062244</v>
          </cell>
          <cell r="RO746">
            <v>45468</v>
          </cell>
          <cell r="RP746" t="str">
            <v>4062215</v>
          </cell>
          <cell r="RQ746">
            <v>45510</v>
          </cell>
          <cell r="RR746" t="str">
            <v>4062255</v>
          </cell>
          <cell r="RS746">
            <v>45475</v>
          </cell>
          <cell r="RT746">
            <v>4062198</v>
          </cell>
          <cell r="RU746">
            <v>0</v>
          </cell>
          <cell r="RV746">
            <v>0</v>
          </cell>
        </row>
        <row r="747">
          <cell r="A747">
            <v>738</v>
          </cell>
          <cell r="B747">
            <v>45568</v>
          </cell>
          <cell r="C747" t="str">
            <v>HRB8025</v>
          </cell>
          <cell r="D747">
            <v>80255399</v>
          </cell>
          <cell r="F747" t="str">
            <v>日本</v>
          </cell>
          <cell r="G747" t="str">
            <v>（株）アマダベンディングＳ部</v>
          </cell>
          <cell r="H747" t="str">
            <v>制御盤</v>
          </cell>
          <cell r="I747" t="str">
            <v>南陵</v>
          </cell>
          <cell r="J747" t="str">
            <v>土岐</v>
          </cell>
          <cell r="K747">
            <v>45555</v>
          </cell>
          <cell r="L747">
            <v>1</v>
          </cell>
          <cell r="M747">
            <v>1</v>
          </cell>
          <cell r="N747">
            <v>45561</v>
          </cell>
          <cell r="O747">
            <v>1</v>
          </cell>
          <cell r="P747">
            <v>45562</v>
          </cell>
          <cell r="Q747">
            <v>1</v>
          </cell>
          <cell r="R747">
            <v>45563</v>
          </cell>
          <cell r="S747">
            <v>1</v>
          </cell>
          <cell r="T747">
            <v>45566</v>
          </cell>
          <cell r="U747">
            <v>45563</v>
          </cell>
          <cell r="V747">
            <v>45567</v>
          </cell>
          <cell r="W747">
            <v>45566</v>
          </cell>
          <cell r="X747">
            <v>1</v>
          </cell>
          <cell r="Y747">
            <v>45575</v>
          </cell>
          <cell r="AA747">
            <v>45573</v>
          </cell>
          <cell r="AB747">
            <v>45574</v>
          </cell>
          <cell r="AC747" t="str">
            <v>45510</v>
          </cell>
          <cell r="AD747" t="str">
            <v>4062237</v>
          </cell>
          <cell r="AE747" t="str">
            <v>4062243</v>
          </cell>
          <cell r="AF747" t="str">
            <v>4062205</v>
          </cell>
          <cell r="AG747" t="str">
            <v>4062252</v>
          </cell>
          <cell r="CF747">
            <v>45510</v>
          </cell>
          <cell r="CG747">
            <v>4062237</v>
          </cell>
          <cell r="CX747">
            <v>45510</v>
          </cell>
          <cell r="CY747">
            <v>4062243</v>
          </cell>
          <cell r="DF747">
            <v>45468</v>
          </cell>
          <cell r="DG747">
            <v>4062205</v>
          </cell>
          <cell r="DV747">
            <v>45510</v>
          </cell>
          <cell r="DW747">
            <v>4062252</v>
          </cell>
          <cell r="EF747">
            <v>45552</v>
          </cell>
          <cell r="EG747">
            <v>4062302</v>
          </cell>
          <cell r="EM747">
            <v>45539</v>
          </cell>
          <cell r="EX747">
            <v>45545</v>
          </cell>
          <cell r="EY747">
            <v>4062295</v>
          </cell>
          <cell r="HO747" t="str">
            <v>　</v>
          </cell>
          <cell r="HS747">
            <v>45555</v>
          </cell>
          <cell r="HV747" t="e">
            <v>#REF!</v>
          </cell>
          <cell r="HZ747" t="e">
            <v>#REF!</v>
          </cell>
          <cell r="ID747" t="e">
            <v>#REF!</v>
          </cell>
          <cell r="RC747">
            <v>45573</v>
          </cell>
          <cell r="RD747">
            <v>45510</v>
          </cell>
          <cell r="RE747">
            <v>0</v>
          </cell>
          <cell r="RF747">
            <v>45510</v>
          </cell>
          <cell r="RG747">
            <v>0</v>
          </cell>
          <cell r="RH747">
            <v>45468</v>
          </cell>
          <cell r="RI747">
            <v>0</v>
          </cell>
          <cell r="RJ747">
            <v>0</v>
          </cell>
          <cell r="RK747">
            <v>45510</v>
          </cell>
          <cell r="RL747" t="str">
            <v>4062237</v>
          </cell>
          <cell r="RM747">
            <v>45510</v>
          </cell>
          <cell r="RN747" t="str">
            <v>4062243</v>
          </cell>
          <cell r="RO747">
            <v>45468</v>
          </cell>
          <cell r="RP747" t="str">
            <v>4062205</v>
          </cell>
          <cell r="RQ747">
            <v>45510</v>
          </cell>
          <cell r="RR747" t="str">
            <v>4062252</v>
          </cell>
          <cell r="RS747">
            <v>45552</v>
          </cell>
          <cell r="RT747">
            <v>4062302</v>
          </cell>
          <cell r="RU747">
            <v>0</v>
          </cell>
          <cell r="RV747">
            <v>0</v>
          </cell>
        </row>
        <row r="748">
          <cell r="A748">
            <v>739</v>
          </cell>
          <cell r="B748">
            <v>45568</v>
          </cell>
          <cell r="C748" t="str">
            <v>HRB8025.EXP</v>
          </cell>
          <cell r="D748" t="str">
            <v>80255401</v>
          </cell>
          <cell r="F748" t="str">
            <v>タンザニア</v>
          </cell>
          <cell r="G748" t="str">
            <v>【ＪＨＢ】Ｄａｒ　ｅｓ　Ｓａｌａａｍ</v>
          </cell>
          <cell r="H748" t="str">
            <v>制御盤</v>
          </cell>
          <cell r="I748" t="str">
            <v>南陵</v>
          </cell>
          <cell r="J748" t="str">
            <v>土岐</v>
          </cell>
          <cell r="K748">
            <v>45555</v>
          </cell>
          <cell r="L748">
            <v>1</v>
          </cell>
          <cell r="M748">
            <v>1</v>
          </cell>
          <cell r="N748">
            <v>45561</v>
          </cell>
          <cell r="O748">
            <v>1</v>
          </cell>
          <cell r="P748">
            <v>45562</v>
          </cell>
          <cell r="Q748">
            <v>1</v>
          </cell>
          <cell r="R748">
            <v>45563</v>
          </cell>
          <cell r="S748">
            <v>1</v>
          </cell>
          <cell r="T748">
            <v>45566</v>
          </cell>
          <cell r="U748">
            <v>45566</v>
          </cell>
          <cell r="V748">
            <v>45567</v>
          </cell>
          <cell r="W748">
            <v>45566</v>
          </cell>
          <cell r="X748">
            <v>1</v>
          </cell>
          <cell r="Y748">
            <v>45575</v>
          </cell>
          <cell r="AA748">
            <v>45573</v>
          </cell>
          <cell r="AB748">
            <v>45574</v>
          </cell>
          <cell r="AC748" t="str">
            <v>45510</v>
          </cell>
          <cell r="AD748" t="str">
            <v>4062240</v>
          </cell>
          <cell r="AE748" t="str">
            <v>4062278</v>
          </cell>
          <cell r="AF748" t="str">
            <v>4062249</v>
          </cell>
          <cell r="AG748" t="str">
            <v>4062254</v>
          </cell>
          <cell r="CP748">
            <v>45510</v>
          </cell>
          <cell r="CQ748">
            <v>4062240</v>
          </cell>
          <cell r="CX748">
            <v>45545</v>
          </cell>
          <cell r="CY748">
            <v>4062278</v>
          </cell>
          <cell r="DP748">
            <v>45510</v>
          </cell>
          <cell r="DQ748">
            <v>4062249</v>
          </cell>
          <cell r="EB748">
            <v>45510</v>
          </cell>
          <cell r="EC748">
            <v>4062254</v>
          </cell>
          <cell r="EF748">
            <v>45559</v>
          </cell>
          <cell r="EG748">
            <v>4062303</v>
          </cell>
          <cell r="EM748">
            <v>45512</v>
          </cell>
          <cell r="ET748">
            <v>45510</v>
          </cell>
          <cell r="EU748">
            <v>4062259</v>
          </cell>
          <cell r="EX748">
            <v>45545</v>
          </cell>
          <cell r="EY748">
            <v>4062295</v>
          </cell>
          <cell r="FP748" t="str">
            <v>●</v>
          </cell>
          <cell r="GG748">
            <v>45510</v>
          </cell>
          <cell r="GH748">
            <v>4062267</v>
          </cell>
          <cell r="HS748">
            <v>45555</v>
          </cell>
          <cell r="HV748" t="e">
            <v>#REF!</v>
          </cell>
          <cell r="HZ748" t="e">
            <v>#REF!</v>
          </cell>
          <cell r="ID748" t="e">
            <v>#REF!</v>
          </cell>
          <cell r="RC748">
            <v>45573</v>
          </cell>
          <cell r="RD748">
            <v>0</v>
          </cell>
          <cell r="RE748">
            <v>45510</v>
          </cell>
          <cell r="RF748">
            <v>45545</v>
          </cell>
          <cell r="RG748">
            <v>0</v>
          </cell>
          <cell r="RH748">
            <v>0</v>
          </cell>
          <cell r="RI748">
            <v>45510</v>
          </cell>
          <cell r="RJ748">
            <v>0</v>
          </cell>
          <cell r="RK748">
            <v>45510</v>
          </cell>
          <cell r="RL748" t="str">
            <v>4062240</v>
          </cell>
          <cell r="RM748">
            <v>45545</v>
          </cell>
          <cell r="RN748" t="str">
            <v>4062278</v>
          </cell>
          <cell r="RO748">
            <v>45510</v>
          </cell>
          <cell r="RP748" t="str">
            <v>4062249</v>
          </cell>
          <cell r="RQ748">
            <v>45510</v>
          </cell>
          <cell r="RR748" t="str">
            <v>4062254</v>
          </cell>
          <cell r="RS748">
            <v>45559</v>
          </cell>
          <cell r="RT748">
            <v>4062303</v>
          </cell>
          <cell r="RU748">
            <v>0</v>
          </cell>
          <cell r="RV748">
            <v>0</v>
          </cell>
        </row>
        <row r="749">
          <cell r="A749">
            <v>740</v>
          </cell>
          <cell r="B749">
            <v>45568</v>
          </cell>
          <cell r="C749" t="str">
            <v>HRB1303.EXP</v>
          </cell>
          <cell r="D749" t="str">
            <v>13035562</v>
          </cell>
          <cell r="F749" t="str">
            <v>カナダ</v>
          </cell>
          <cell r="G749" t="str">
            <v>ＡＭＡＤＡ　ＣＡＮＡＤＡ　ＬＴＤ．</v>
          </cell>
          <cell r="H749" t="str">
            <v>制御盤</v>
          </cell>
          <cell r="I749" t="str">
            <v>南陵</v>
          </cell>
          <cell r="J749" t="str">
            <v>土岐</v>
          </cell>
          <cell r="K749">
            <v>45560</v>
          </cell>
          <cell r="L749">
            <v>1</v>
          </cell>
          <cell r="M749">
            <v>1</v>
          </cell>
          <cell r="N749">
            <v>45561</v>
          </cell>
          <cell r="O749">
            <v>1</v>
          </cell>
          <cell r="P749">
            <v>45562</v>
          </cell>
          <cell r="Q749">
            <v>1</v>
          </cell>
          <cell r="R749">
            <v>45563</v>
          </cell>
          <cell r="S749">
            <v>1</v>
          </cell>
          <cell r="T749">
            <v>45566</v>
          </cell>
          <cell r="U749">
            <v>45566</v>
          </cell>
          <cell r="V749">
            <v>45567</v>
          </cell>
          <cell r="W749">
            <v>45567</v>
          </cell>
          <cell r="X749">
            <v>1</v>
          </cell>
          <cell r="Y749">
            <v>45576</v>
          </cell>
          <cell r="AA749">
            <v>45573</v>
          </cell>
          <cell r="AB749">
            <v>45574</v>
          </cell>
          <cell r="AC749" t="str">
            <v>45510</v>
          </cell>
          <cell r="AD749" t="str">
            <v>4062241</v>
          </cell>
          <cell r="AE749" t="str">
            <v>4062278</v>
          </cell>
          <cell r="AF749" t="str">
            <v>4062209</v>
          </cell>
          <cell r="AG749" t="str">
            <v>4062254</v>
          </cell>
          <cell r="CR749">
            <v>45510</v>
          </cell>
          <cell r="CS749">
            <v>4062241</v>
          </cell>
          <cell r="CX749">
            <v>45545</v>
          </cell>
          <cell r="CY749">
            <v>4062278</v>
          </cell>
          <cell r="DR749">
            <v>45468</v>
          </cell>
          <cell r="DS749">
            <v>4062209</v>
          </cell>
          <cell r="EB749">
            <v>45510</v>
          </cell>
          <cell r="EC749">
            <v>4062254</v>
          </cell>
          <cell r="EF749">
            <v>45559</v>
          </cell>
          <cell r="EG749">
            <v>4062303</v>
          </cell>
          <cell r="EM749">
            <v>45547</v>
          </cell>
          <cell r="EX749">
            <v>45545</v>
          </cell>
          <cell r="EY749">
            <v>4062295</v>
          </cell>
          <cell r="HO749" t="str">
            <v>　</v>
          </cell>
          <cell r="HS749">
            <v>45560</v>
          </cell>
          <cell r="HV749" t="e">
            <v>#REF!</v>
          </cell>
          <cell r="HZ749" t="e">
            <v>#REF!</v>
          </cell>
          <cell r="ID749" t="e">
            <v>#REF!</v>
          </cell>
          <cell r="RC749">
            <v>45573</v>
          </cell>
          <cell r="RD749">
            <v>0</v>
          </cell>
          <cell r="RE749">
            <v>45510</v>
          </cell>
          <cell r="RF749">
            <v>45545</v>
          </cell>
          <cell r="RG749">
            <v>0</v>
          </cell>
          <cell r="RH749">
            <v>0</v>
          </cell>
          <cell r="RI749">
            <v>45468</v>
          </cell>
          <cell r="RJ749">
            <v>0</v>
          </cell>
          <cell r="RK749">
            <v>45510</v>
          </cell>
          <cell r="RL749" t="str">
            <v>4062241</v>
          </cell>
          <cell r="RM749">
            <v>45545</v>
          </cell>
          <cell r="RN749" t="str">
            <v>4062278</v>
          </cell>
          <cell r="RO749">
            <v>45468</v>
          </cell>
          <cell r="RP749" t="str">
            <v>4062209</v>
          </cell>
          <cell r="RQ749">
            <v>45510</v>
          </cell>
          <cell r="RR749" t="str">
            <v>4062254</v>
          </cell>
          <cell r="RS749">
            <v>45559</v>
          </cell>
          <cell r="RT749">
            <v>4062303</v>
          </cell>
          <cell r="RU749">
            <v>0</v>
          </cell>
          <cell r="RV749">
            <v>0</v>
          </cell>
        </row>
        <row r="750">
          <cell r="A750">
            <v>741</v>
          </cell>
          <cell r="B750">
            <v>45568</v>
          </cell>
          <cell r="C750" t="str">
            <v>HRBC1303</v>
          </cell>
          <cell r="D750" t="str">
            <v>13035564</v>
          </cell>
          <cell r="F750" t="str">
            <v>中国</v>
          </cell>
          <cell r="G750" t="str">
            <v>ＣＨＩＮＡ</v>
          </cell>
          <cell r="H750" t="str">
            <v>制御盤</v>
          </cell>
          <cell r="I750" t="str">
            <v>南陵</v>
          </cell>
          <cell r="J750" t="str">
            <v>土岐</v>
          </cell>
          <cell r="K750">
            <v>45560</v>
          </cell>
          <cell r="L750">
            <v>1</v>
          </cell>
          <cell r="M750">
            <v>1</v>
          </cell>
          <cell r="N750">
            <v>45562</v>
          </cell>
          <cell r="O750">
            <v>1</v>
          </cell>
          <cell r="P750">
            <v>45563</v>
          </cell>
          <cell r="Q750">
            <v>1</v>
          </cell>
          <cell r="R750">
            <v>45566</v>
          </cell>
          <cell r="S750">
            <v>1</v>
          </cell>
          <cell r="T750">
            <v>45567</v>
          </cell>
          <cell r="U750">
            <v>45566</v>
          </cell>
          <cell r="V750">
            <v>45568</v>
          </cell>
          <cell r="W750">
            <v>45567</v>
          </cell>
          <cell r="X750">
            <v>1</v>
          </cell>
          <cell r="Y750">
            <v>45576</v>
          </cell>
          <cell r="AA750">
            <v>45573</v>
          </cell>
          <cell r="AB750">
            <v>45574</v>
          </cell>
          <cell r="AC750" t="str">
            <v>45510</v>
          </cell>
          <cell r="AD750" t="str">
            <v>4062241</v>
          </cell>
          <cell r="AE750" t="str">
            <v>4062278</v>
          </cell>
          <cell r="AF750" t="str">
            <v>4062209</v>
          </cell>
          <cell r="AG750" t="str">
            <v>4062254</v>
          </cell>
          <cell r="CR750">
            <v>45510</v>
          </cell>
          <cell r="CS750">
            <v>4062241</v>
          </cell>
          <cell r="CX750">
            <v>45545</v>
          </cell>
          <cell r="CY750">
            <v>4062278</v>
          </cell>
          <cell r="DR750">
            <v>45468</v>
          </cell>
          <cell r="DS750">
            <v>4062209</v>
          </cell>
          <cell r="EB750">
            <v>45510</v>
          </cell>
          <cell r="EC750">
            <v>4062254</v>
          </cell>
          <cell r="EF750">
            <v>45559</v>
          </cell>
          <cell r="EG750">
            <v>4062303</v>
          </cell>
          <cell r="EM750">
            <v>45547</v>
          </cell>
          <cell r="EZ750">
            <v>45510</v>
          </cell>
          <cell r="FA750">
            <v>4062262</v>
          </cell>
          <cell r="HO750" t="str">
            <v>　</v>
          </cell>
          <cell r="HS750">
            <v>45560</v>
          </cell>
          <cell r="HV750" t="e">
            <v>#REF!</v>
          </cell>
          <cell r="HZ750" t="e">
            <v>#REF!</v>
          </cell>
          <cell r="ID750" t="e">
            <v>#REF!</v>
          </cell>
          <cell r="RC750">
            <v>45573</v>
          </cell>
          <cell r="RD750">
            <v>0</v>
          </cell>
          <cell r="RE750">
            <v>45510</v>
          </cell>
          <cell r="RF750">
            <v>45545</v>
          </cell>
          <cell r="RG750">
            <v>0</v>
          </cell>
          <cell r="RH750">
            <v>0</v>
          </cell>
          <cell r="RI750">
            <v>45468</v>
          </cell>
          <cell r="RJ750">
            <v>0</v>
          </cell>
          <cell r="RK750">
            <v>45510</v>
          </cell>
          <cell r="RL750" t="str">
            <v>4062241</v>
          </cell>
          <cell r="RM750">
            <v>45545</v>
          </cell>
          <cell r="RN750" t="str">
            <v>4062278</v>
          </cell>
          <cell r="RO750">
            <v>45468</v>
          </cell>
          <cell r="RP750" t="str">
            <v>4062209</v>
          </cell>
          <cell r="RQ750">
            <v>45510</v>
          </cell>
          <cell r="RR750" t="str">
            <v>4062254</v>
          </cell>
          <cell r="RS750">
            <v>45559</v>
          </cell>
          <cell r="RT750">
            <v>4062303</v>
          </cell>
          <cell r="RU750">
            <v>0</v>
          </cell>
          <cell r="RV750">
            <v>0</v>
          </cell>
        </row>
        <row r="751">
          <cell r="A751">
            <v>742</v>
          </cell>
          <cell r="B751">
            <v>45568</v>
          </cell>
          <cell r="C751" t="str">
            <v>HRB1003.EXP</v>
          </cell>
          <cell r="D751" t="str">
            <v>10035302</v>
          </cell>
          <cell r="F751" t="str">
            <v>ﾌﾞﾗｼﾞﾙ</v>
          </cell>
          <cell r="G751" t="str">
            <v>Ａｍａｄａ　ｄｏ　Ｂｒａｓｉｌ　Ｌｔｄａ</v>
          </cell>
          <cell r="H751" t="str">
            <v>制御盤</v>
          </cell>
          <cell r="I751" t="str">
            <v>南陵</v>
          </cell>
          <cell r="J751" t="str">
            <v>土岐</v>
          </cell>
          <cell r="K751">
            <v>45561</v>
          </cell>
          <cell r="L751">
            <v>1</v>
          </cell>
          <cell r="M751">
            <v>1</v>
          </cell>
          <cell r="N751">
            <v>45562</v>
          </cell>
          <cell r="O751">
            <v>1</v>
          </cell>
          <cell r="P751">
            <v>45563</v>
          </cell>
          <cell r="Q751">
            <v>1</v>
          </cell>
          <cell r="R751">
            <v>45566</v>
          </cell>
          <cell r="S751">
            <v>1</v>
          </cell>
          <cell r="T751">
            <v>45567</v>
          </cell>
          <cell r="U751">
            <v>45566</v>
          </cell>
          <cell r="V751">
            <v>45568</v>
          </cell>
          <cell r="W751">
            <v>45567</v>
          </cell>
          <cell r="X751">
            <v>1</v>
          </cell>
          <cell r="Y751">
            <v>45580</v>
          </cell>
          <cell r="AA751">
            <v>45573</v>
          </cell>
          <cell r="AB751">
            <v>45574</v>
          </cell>
          <cell r="AC751" t="str">
            <v>45510</v>
          </cell>
          <cell r="AD751" t="str">
            <v>4062240</v>
          </cell>
          <cell r="AE751" t="str">
            <v>4062278</v>
          </cell>
          <cell r="AF751" t="str">
            <v>4062249</v>
          </cell>
          <cell r="AG751" t="str">
            <v>4062254</v>
          </cell>
          <cell r="CP751">
            <v>45510</v>
          </cell>
          <cell r="CQ751">
            <v>4062240</v>
          </cell>
          <cell r="CX751">
            <v>45545</v>
          </cell>
          <cell r="CY751">
            <v>4062278</v>
          </cell>
          <cell r="DP751">
            <v>45510</v>
          </cell>
          <cell r="DQ751">
            <v>4062249</v>
          </cell>
          <cell r="EB751">
            <v>45510</v>
          </cell>
          <cell r="EC751">
            <v>4062254</v>
          </cell>
          <cell r="EF751">
            <v>45559</v>
          </cell>
          <cell r="EG751">
            <v>4062303</v>
          </cell>
          <cell r="EM751">
            <v>45547</v>
          </cell>
          <cell r="EN751">
            <v>45510</v>
          </cell>
          <cell r="EO751">
            <v>4062256</v>
          </cell>
          <cell r="EX751">
            <v>45545</v>
          </cell>
          <cell r="EY751">
            <v>4062295</v>
          </cell>
          <cell r="HO751" t="str">
            <v>　</v>
          </cell>
          <cell r="HS751">
            <v>45561</v>
          </cell>
          <cell r="HV751" t="e">
            <v>#REF!</v>
          </cell>
          <cell r="HZ751" t="e">
            <v>#REF!</v>
          </cell>
          <cell r="ID751" t="e">
            <v>#REF!</v>
          </cell>
          <cell r="RC751">
            <v>45573</v>
          </cell>
          <cell r="RD751">
            <v>0</v>
          </cell>
          <cell r="RE751">
            <v>45510</v>
          </cell>
          <cell r="RF751">
            <v>45545</v>
          </cell>
          <cell r="RG751">
            <v>0</v>
          </cell>
          <cell r="RH751">
            <v>0</v>
          </cell>
          <cell r="RI751">
            <v>45510</v>
          </cell>
          <cell r="RJ751">
            <v>0</v>
          </cell>
          <cell r="RK751">
            <v>45510</v>
          </cell>
          <cell r="RL751" t="str">
            <v>4062240</v>
          </cell>
          <cell r="RM751">
            <v>45545</v>
          </cell>
          <cell r="RN751" t="str">
            <v>4062278</v>
          </cell>
          <cell r="RO751">
            <v>45510</v>
          </cell>
          <cell r="RP751" t="str">
            <v>4062249</v>
          </cell>
          <cell r="RQ751">
            <v>45510</v>
          </cell>
          <cell r="RR751" t="str">
            <v>4062254</v>
          </cell>
          <cell r="RS751">
            <v>45559</v>
          </cell>
          <cell r="RT751">
            <v>4062303</v>
          </cell>
          <cell r="RU751">
            <v>0</v>
          </cell>
          <cell r="RV751">
            <v>0</v>
          </cell>
        </row>
        <row r="752">
          <cell r="A752">
            <v>743</v>
          </cell>
          <cell r="B752">
            <v>45568</v>
          </cell>
          <cell r="C752" t="str">
            <v>HRBC1003</v>
          </cell>
          <cell r="D752" t="str">
            <v>10035303</v>
          </cell>
          <cell r="F752" t="str">
            <v>中国</v>
          </cell>
          <cell r="G752" t="str">
            <v>ＣＨＩＮＡ</v>
          </cell>
          <cell r="H752" t="str">
            <v>制御盤</v>
          </cell>
          <cell r="I752" t="str">
            <v>南陵</v>
          </cell>
          <cell r="J752" t="str">
            <v>土岐</v>
          </cell>
          <cell r="K752">
            <v>45561</v>
          </cell>
          <cell r="L752">
            <v>1</v>
          </cell>
          <cell r="M752">
            <v>1</v>
          </cell>
          <cell r="N752">
            <v>45562</v>
          </cell>
          <cell r="O752">
            <v>1</v>
          </cell>
          <cell r="P752">
            <v>45563</v>
          </cell>
          <cell r="Q752">
            <v>1</v>
          </cell>
          <cell r="R752">
            <v>45566</v>
          </cell>
          <cell r="S752">
            <v>1</v>
          </cell>
          <cell r="T752">
            <v>45567</v>
          </cell>
          <cell r="U752">
            <v>45567</v>
          </cell>
          <cell r="V752">
            <v>45568</v>
          </cell>
          <cell r="W752">
            <v>45567</v>
          </cell>
          <cell r="X752">
            <v>1</v>
          </cell>
          <cell r="Y752">
            <v>45580</v>
          </cell>
          <cell r="AA752">
            <v>45573</v>
          </cell>
          <cell r="AB752">
            <v>45574</v>
          </cell>
          <cell r="AC752" t="str">
            <v>45545</v>
          </cell>
          <cell r="AD752" t="str">
            <v>4062275</v>
          </cell>
          <cell r="AE752" t="str">
            <v>4062278</v>
          </cell>
          <cell r="AF752" t="str">
            <v>4062249</v>
          </cell>
          <cell r="AG752" t="str">
            <v>4062254</v>
          </cell>
          <cell r="CP752">
            <v>45545</v>
          </cell>
          <cell r="CQ752">
            <v>4062275</v>
          </cell>
          <cell r="CX752">
            <v>45545</v>
          </cell>
          <cell r="CY752">
            <v>4062278</v>
          </cell>
          <cell r="DP752">
            <v>45510</v>
          </cell>
          <cell r="DQ752">
            <v>4062249</v>
          </cell>
          <cell r="EB752">
            <v>45510</v>
          </cell>
          <cell r="EC752">
            <v>4062254</v>
          </cell>
          <cell r="EF752">
            <v>45559</v>
          </cell>
          <cell r="EG752">
            <v>4062303</v>
          </cell>
          <cell r="EM752">
            <v>45547</v>
          </cell>
          <cell r="EZ752">
            <v>45510</v>
          </cell>
          <cell r="FA752">
            <v>4062262</v>
          </cell>
          <cell r="HO752" t="str">
            <v>　</v>
          </cell>
          <cell r="HS752">
            <v>45561</v>
          </cell>
          <cell r="HV752" t="e">
            <v>#REF!</v>
          </cell>
          <cell r="HZ752" t="e">
            <v>#REF!</v>
          </cell>
          <cell r="ID752" t="e">
            <v>#REF!</v>
          </cell>
          <cell r="RC752">
            <v>45573</v>
          </cell>
          <cell r="RD752">
            <v>0</v>
          </cell>
          <cell r="RE752">
            <v>45545</v>
          </cell>
          <cell r="RF752">
            <v>45545</v>
          </cell>
          <cell r="RG752">
            <v>0</v>
          </cell>
          <cell r="RH752">
            <v>0</v>
          </cell>
          <cell r="RI752">
            <v>45510</v>
          </cell>
          <cell r="RJ752">
            <v>0</v>
          </cell>
          <cell r="RK752">
            <v>45545</v>
          </cell>
          <cell r="RL752" t="str">
            <v>4062275</v>
          </cell>
          <cell r="RM752">
            <v>45545</v>
          </cell>
          <cell r="RN752" t="str">
            <v>4062278</v>
          </cell>
          <cell r="RO752">
            <v>45510</v>
          </cell>
          <cell r="RP752" t="str">
            <v>4062249</v>
          </cell>
          <cell r="RQ752">
            <v>45510</v>
          </cell>
          <cell r="RR752" t="str">
            <v>4062254</v>
          </cell>
          <cell r="RS752">
            <v>45559</v>
          </cell>
          <cell r="RT752">
            <v>4062303</v>
          </cell>
          <cell r="RU752">
            <v>0</v>
          </cell>
          <cell r="RV752">
            <v>0</v>
          </cell>
        </row>
        <row r="753">
          <cell r="A753">
            <v>744</v>
          </cell>
          <cell r="B753">
            <v>45597</v>
          </cell>
          <cell r="C753" t="str">
            <v>HRB1003 AAI AC</v>
          </cell>
          <cell r="D753" t="str">
            <v>ARB10441</v>
          </cell>
          <cell r="F753" t="str">
            <v>米国</v>
          </cell>
          <cell r="G753" t="str">
            <v>AAI</v>
          </cell>
          <cell r="H753" t="str">
            <v>制御盤</v>
          </cell>
          <cell r="I753" t="str">
            <v>南陵</v>
          </cell>
          <cell r="J753" t="str">
            <v>KD</v>
          </cell>
          <cell r="K753">
            <v>45561</v>
          </cell>
          <cell r="L753">
            <v>1</v>
          </cell>
          <cell r="M753">
            <v>1</v>
          </cell>
          <cell r="N753">
            <v>45563</v>
          </cell>
          <cell r="O753">
            <v>1</v>
          </cell>
          <cell r="P753">
            <v>45566</v>
          </cell>
          <cell r="Q753">
            <v>1</v>
          </cell>
          <cell r="R753">
            <v>45567</v>
          </cell>
          <cell r="S753">
            <v>1</v>
          </cell>
          <cell r="T753">
            <v>45568</v>
          </cell>
          <cell r="U753">
            <v>45567</v>
          </cell>
          <cell r="V753">
            <v>45569</v>
          </cell>
          <cell r="W753">
            <v>45568</v>
          </cell>
          <cell r="X753">
            <v>1</v>
          </cell>
          <cell r="Y753">
            <v>45575</v>
          </cell>
          <cell r="AA753">
            <v>45573</v>
          </cell>
          <cell r="AB753">
            <v>45574</v>
          </cell>
          <cell r="AC753" t="str">
            <v>45545</v>
          </cell>
          <cell r="AD753" t="str">
            <v>4062275</v>
          </cell>
          <cell r="AE753" t="str">
            <v>4062278</v>
          </cell>
          <cell r="AF753" t="str">
            <v>4062249</v>
          </cell>
          <cell r="AG753" t="str">
            <v>4062254</v>
          </cell>
          <cell r="CP753">
            <v>45545</v>
          </cell>
          <cell r="CQ753">
            <v>4062275</v>
          </cell>
          <cell r="CX753">
            <v>45545</v>
          </cell>
          <cell r="CY753">
            <v>4062278</v>
          </cell>
          <cell r="DP753">
            <v>45510</v>
          </cell>
          <cell r="DQ753">
            <v>4062249</v>
          </cell>
          <cell r="EB753">
            <v>45510</v>
          </cell>
          <cell r="EC753">
            <v>4062254</v>
          </cell>
          <cell r="EF753">
            <v>45559</v>
          </cell>
          <cell r="EG753">
            <v>4062303</v>
          </cell>
          <cell r="EM753">
            <v>45547</v>
          </cell>
          <cell r="EN753">
            <v>45510</v>
          </cell>
          <cell r="EO753">
            <v>4062256</v>
          </cell>
          <cell r="EX753">
            <v>45545</v>
          </cell>
          <cell r="EY753">
            <v>4062295</v>
          </cell>
          <cell r="HS753">
            <v>45561</v>
          </cell>
          <cell r="HV753" t="e">
            <v>#REF!</v>
          </cell>
          <cell r="HZ753" t="e">
            <v>#REF!</v>
          </cell>
          <cell r="ID753" t="e">
            <v>#REF!</v>
          </cell>
          <cell r="RC753">
            <v>45573</v>
          </cell>
          <cell r="RD753">
            <v>0</v>
          </cell>
          <cell r="RE753">
            <v>45545</v>
          </cell>
          <cell r="RF753">
            <v>45545</v>
          </cell>
          <cell r="RG753">
            <v>0</v>
          </cell>
          <cell r="RH753">
            <v>0</v>
          </cell>
          <cell r="RI753">
            <v>45510</v>
          </cell>
          <cell r="RJ753">
            <v>0</v>
          </cell>
          <cell r="RK753">
            <v>45545</v>
          </cell>
          <cell r="RL753" t="str">
            <v>4062275</v>
          </cell>
          <cell r="RM753">
            <v>45545</v>
          </cell>
          <cell r="RN753" t="str">
            <v>4062278</v>
          </cell>
          <cell r="RO753">
            <v>45510</v>
          </cell>
          <cell r="RP753" t="str">
            <v>4062249</v>
          </cell>
          <cell r="RQ753">
            <v>45510</v>
          </cell>
          <cell r="RR753" t="str">
            <v>4062254</v>
          </cell>
          <cell r="RS753">
            <v>45559</v>
          </cell>
          <cell r="RT753">
            <v>4062303</v>
          </cell>
          <cell r="RU753">
            <v>0</v>
          </cell>
          <cell r="RV753">
            <v>0</v>
          </cell>
        </row>
        <row r="754">
          <cell r="A754">
            <v>745</v>
          </cell>
          <cell r="B754">
            <v>45597</v>
          </cell>
          <cell r="C754" t="str">
            <v>HRB1003 AAI AC</v>
          </cell>
          <cell r="D754" t="str">
            <v>ARB10442</v>
          </cell>
          <cell r="F754" t="str">
            <v>米国</v>
          </cell>
          <cell r="G754" t="str">
            <v>AAI</v>
          </cell>
          <cell r="H754" t="str">
            <v>制御盤</v>
          </cell>
          <cell r="I754" t="str">
            <v>南陵</v>
          </cell>
          <cell r="J754" t="str">
            <v>KD</v>
          </cell>
          <cell r="K754">
            <v>45561</v>
          </cell>
          <cell r="L754">
            <v>1</v>
          </cell>
          <cell r="M754">
            <v>1</v>
          </cell>
          <cell r="N754">
            <v>45563</v>
          </cell>
          <cell r="O754">
            <v>1</v>
          </cell>
          <cell r="P754">
            <v>45566</v>
          </cell>
          <cell r="Q754">
            <v>1</v>
          </cell>
          <cell r="R754">
            <v>45567</v>
          </cell>
          <cell r="S754">
            <v>1</v>
          </cell>
          <cell r="T754">
            <v>45568</v>
          </cell>
          <cell r="U754">
            <v>45568</v>
          </cell>
          <cell r="V754">
            <v>45569</v>
          </cell>
          <cell r="W754">
            <v>45569</v>
          </cell>
          <cell r="X754">
            <v>1</v>
          </cell>
          <cell r="Y754">
            <v>45575</v>
          </cell>
          <cell r="AA754">
            <v>45573</v>
          </cell>
          <cell r="AB754">
            <v>45574</v>
          </cell>
          <cell r="AC754" t="str">
            <v>45545</v>
          </cell>
          <cell r="AD754" t="str">
            <v>4062275</v>
          </cell>
          <cell r="AE754" t="str">
            <v>4062278</v>
          </cell>
          <cell r="AF754" t="str">
            <v>4062249</v>
          </cell>
          <cell r="AG754" t="str">
            <v>4062254</v>
          </cell>
          <cell r="CP754">
            <v>45545</v>
          </cell>
          <cell r="CQ754">
            <v>4062275</v>
          </cell>
          <cell r="CX754">
            <v>45545</v>
          </cell>
          <cell r="CY754">
            <v>4062278</v>
          </cell>
          <cell r="DP754">
            <v>45510</v>
          </cell>
          <cell r="DQ754">
            <v>4062249</v>
          </cell>
          <cell r="EB754">
            <v>45510</v>
          </cell>
          <cell r="EC754">
            <v>4062254</v>
          </cell>
          <cell r="EF754">
            <v>45559</v>
          </cell>
          <cell r="EG754">
            <v>4062303</v>
          </cell>
          <cell r="EM754">
            <v>45547</v>
          </cell>
          <cell r="EN754">
            <v>45510</v>
          </cell>
          <cell r="EO754">
            <v>4062256</v>
          </cell>
          <cell r="EX754">
            <v>45545</v>
          </cell>
          <cell r="EY754">
            <v>4062295</v>
          </cell>
          <cell r="HS754">
            <v>45561</v>
          </cell>
          <cell r="HV754" t="e">
            <v>#REF!</v>
          </cell>
          <cell r="HZ754" t="e">
            <v>#REF!</v>
          </cell>
          <cell r="ID754" t="e">
            <v>#REF!</v>
          </cell>
          <cell r="RC754">
            <v>45573</v>
          </cell>
          <cell r="RD754">
            <v>0</v>
          </cell>
          <cell r="RE754">
            <v>45545</v>
          </cell>
          <cell r="RF754">
            <v>45545</v>
          </cell>
          <cell r="RG754">
            <v>0</v>
          </cell>
          <cell r="RH754">
            <v>0</v>
          </cell>
          <cell r="RI754">
            <v>45510</v>
          </cell>
          <cell r="RJ754">
            <v>0</v>
          </cell>
          <cell r="RK754">
            <v>45545</v>
          </cell>
          <cell r="RL754" t="str">
            <v>4062275</v>
          </cell>
          <cell r="RM754">
            <v>45545</v>
          </cell>
          <cell r="RN754" t="str">
            <v>4062278</v>
          </cell>
          <cell r="RO754">
            <v>45510</v>
          </cell>
          <cell r="RP754" t="str">
            <v>4062249</v>
          </cell>
          <cell r="RQ754">
            <v>45510</v>
          </cell>
          <cell r="RR754" t="str">
            <v>4062254</v>
          </cell>
          <cell r="RS754">
            <v>45559</v>
          </cell>
          <cell r="RT754">
            <v>4062303</v>
          </cell>
          <cell r="RU754">
            <v>0</v>
          </cell>
          <cell r="RV754">
            <v>0</v>
          </cell>
        </row>
        <row r="755">
          <cell r="A755">
            <v>746</v>
          </cell>
          <cell r="B755">
            <v>45597</v>
          </cell>
          <cell r="C755" t="str">
            <v>HRB1003 AAI AC</v>
          </cell>
          <cell r="D755" t="str">
            <v>ARB10443</v>
          </cell>
          <cell r="F755" t="str">
            <v>米国</v>
          </cell>
          <cell r="G755" t="str">
            <v>AAI</v>
          </cell>
          <cell r="H755" t="str">
            <v>制御盤</v>
          </cell>
          <cell r="I755" t="str">
            <v>南陵</v>
          </cell>
          <cell r="J755" t="str">
            <v>KD</v>
          </cell>
          <cell r="K755">
            <v>45561</v>
          </cell>
          <cell r="L755">
            <v>1</v>
          </cell>
          <cell r="M755">
            <v>1</v>
          </cell>
          <cell r="N755">
            <v>45563</v>
          </cell>
          <cell r="O755">
            <v>1</v>
          </cell>
          <cell r="P755">
            <v>45566</v>
          </cell>
          <cell r="Q755">
            <v>1</v>
          </cell>
          <cell r="R755">
            <v>45567</v>
          </cell>
          <cell r="S755">
            <v>1</v>
          </cell>
          <cell r="T755">
            <v>45568</v>
          </cell>
          <cell r="U755">
            <v>45568</v>
          </cell>
          <cell r="V755">
            <v>45569</v>
          </cell>
          <cell r="W755">
            <v>45569</v>
          </cell>
          <cell r="X755">
            <v>1</v>
          </cell>
          <cell r="Y755">
            <v>45575</v>
          </cell>
          <cell r="AA755">
            <v>45573</v>
          </cell>
          <cell r="AB755">
            <v>45574</v>
          </cell>
          <cell r="AC755" t="str">
            <v>45545</v>
          </cell>
          <cell r="AD755" t="str">
            <v>4062275</v>
          </cell>
          <cell r="AE755" t="str">
            <v>4062278</v>
          </cell>
          <cell r="AF755" t="str">
            <v>4062249</v>
          </cell>
          <cell r="AG755" t="str">
            <v>4062254</v>
          </cell>
          <cell r="CP755">
            <v>45545</v>
          </cell>
          <cell r="CQ755">
            <v>4062275</v>
          </cell>
          <cell r="CX755">
            <v>45545</v>
          </cell>
          <cell r="CY755">
            <v>4062278</v>
          </cell>
          <cell r="DP755">
            <v>45510</v>
          </cell>
          <cell r="DQ755">
            <v>4062249</v>
          </cell>
          <cell r="EB755">
            <v>45510</v>
          </cell>
          <cell r="EC755">
            <v>4062254</v>
          </cell>
          <cell r="EF755">
            <v>45559</v>
          </cell>
          <cell r="EG755">
            <v>4062303</v>
          </cell>
          <cell r="EM755">
            <v>45547</v>
          </cell>
          <cell r="EN755">
            <v>45545</v>
          </cell>
          <cell r="EO755">
            <v>4062291</v>
          </cell>
          <cell r="EX755">
            <v>45545</v>
          </cell>
          <cell r="EY755">
            <v>4062295</v>
          </cell>
          <cell r="HS755">
            <v>45561</v>
          </cell>
          <cell r="HV755" t="e">
            <v>#REF!</v>
          </cell>
          <cell r="HZ755" t="e">
            <v>#REF!</v>
          </cell>
          <cell r="ID755" t="e">
            <v>#REF!</v>
          </cell>
          <cell r="RC755">
            <v>45573</v>
          </cell>
          <cell r="RD755">
            <v>0</v>
          </cell>
          <cell r="RE755">
            <v>45545</v>
          </cell>
          <cell r="RF755">
            <v>45545</v>
          </cell>
          <cell r="RG755">
            <v>0</v>
          </cell>
          <cell r="RH755">
            <v>0</v>
          </cell>
          <cell r="RI755">
            <v>45510</v>
          </cell>
          <cell r="RJ755">
            <v>0</v>
          </cell>
          <cell r="RK755">
            <v>45545</v>
          </cell>
          <cell r="RL755" t="str">
            <v>4062275</v>
          </cell>
          <cell r="RM755">
            <v>45545</v>
          </cell>
          <cell r="RN755" t="str">
            <v>4062278</v>
          </cell>
          <cell r="RO755">
            <v>45510</v>
          </cell>
          <cell r="RP755" t="str">
            <v>4062249</v>
          </cell>
          <cell r="RQ755">
            <v>45510</v>
          </cell>
          <cell r="RR755" t="str">
            <v>4062254</v>
          </cell>
          <cell r="RS755">
            <v>45559</v>
          </cell>
          <cell r="RT755">
            <v>4062303</v>
          </cell>
          <cell r="RU755">
            <v>0</v>
          </cell>
          <cell r="RV755">
            <v>0</v>
          </cell>
        </row>
        <row r="756">
          <cell r="A756">
            <v>747</v>
          </cell>
          <cell r="B756">
            <v>45597</v>
          </cell>
          <cell r="C756" t="str">
            <v>HRB1003 AAI AC</v>
          </cell>
          <cell r="D756" t="str">
            <v>ARB10444</v>
          </cell>
          <cell r="F756" t="str">
            <v>米国</v>
          </cell>
          <cell r="G756" t="str">
            <v>AAI</v>
          </cell>
          <cell r="H756" t="str">
            <v>制御盤</v>
          </cell>
          <cell r="I756" t="str">
            <v>南陵</v>
          </cell>
          <cell r="J756" t="str">
            <v>KD</v>
          </cell>
          <cell r="K756">
            <v>45562</v>
          </cell>
          <cell r="L756">
            <v>1</v>
          </cell>
          <cell r="M756">
            <v>1</v>
          </cell>
          <cell r="N756">
            <v>45566</v>
          </cell>
          <cell r="O756">
            <v>1</v>
          </cell>
          <cell r="P756">
            <v>45567</v>
          </cell>
          <cell r="Q756">
            <v>1</v>
          </cell>
          <cell r="R756">
            <v>45568</v>
          </cell>
          <cell r="S756">
            <v>1</v>
          </cell>
          <cell r="T756">
            <v>45569</v>
          </cell>
          <cell r="U756">
            <v>45569</v>
          </cell>
          <cell r="V756">
            <v>45570</v>
          </cell>
          <cell r="W756">
            <v>45569</v>
          </cell>
          <cell r="X756">
            <v>1</v>
          </cell>
          <cell r="Y756">
            <v>45575</v>
          </cell>
          <cell r="AA756">
            <v>45573</v>
          </cell>
          <cell r="AB756">
            <v>45574</v>
          </cell>
          <cell r="AC756" t="str">
            <v>45545</v>
          </cell>
          <cell r="AD756" t="str">
            <v>4062275</v>
          </cell>
          <cell r="AE756" t="str">
            <v>4062278</v>
          </cell>
          <cell r="AF756" t="str">
            <v>4062249</v>
          </cell>
          <cell r="AG756" t="str">
            <v>4062254</v>
          </cell>
          <cell r="CP756">
            <v>45545</v>
          </cell>
          <cell r="CQ756">
            <v>4062275</v>
          </cell>
          <cell r="CX756">
            <v>45545</v>
          </cell>
          <cell r="CY756">
            <v>4062278</v>
          </cell>
          <cell r="DP756">
            <v>45510</v>
          </cell>
          <cell r="DQ756">
            <v>4062249</v>
          </cell>
          <cell r="EB756">
            <v>45510</v>
          </cell>
          <cell r="EC756">
            <v>4062254</v>
          </cell>
          <cell r="EF756">
            <v>45559</v>
          </cell>
          <cell r="EG756">
            <v>4062303</v>
          </cell>
          <cell r="EM756">
            <v>45547</v>
          </cell>
          <cell r="EN756">
            <v>45545</v>
          </cell>
          <cell r="EO756">
            <v>4062291</v>
          </cell>
          <cell r="EX756">
            <v>45545</v>
          </cell>
          <cell r="EY756">
            <v>4062295</v>
          </cell>
          <cell r="HS756">
            <v>45562</v>
          </cell>
          <cell r="HV756" t="e">
            <v>#REF!</v>
          </cell>
          <cell r="HZ756" t="e">
            <v>#REF!</v>
          </cell>
          <cell r="ID756" t="e">
            <v>#REF!</v>
          </cell>
          <cell r="RC756">
            <v>45573</v>
          </cell>
          <cell r="RD756">
            <v>0</v>
          </cell>
          <cell r="RE756">
            <v>45545</v>
          </cell>
          <cell r="RF756">
            <v>45545</v>
          </cell>
          <cell r="RG756">
            <v>0</v>
          </cell>
          <cell r="RH756">
            <v>0</v>
          </cell>
          <cell r="RI756">
            <v>45510</v>
          </cell>
          <cell r="RJ756">
            <v>0</v>
          </cell>
          <cell r="RK756">
            <v>45545</v>
          </cell>
          <cell r="RL756" t="str">
            <v>4062275</v>
          </cell>
          <cell r="RM756">
            <v>45545</v>
          </cell>
          <cell r="RN756" t="str">
            <v>4062278</v>
          </cell>
          <cell r="RO756">
            <v>45510</v>
          </cell>
          <cell r="RP756" t="str">
            <v>4062249</v>
          </cell>
          <cell r="RQ756">
            <v>45510</v>
          </cell>
          <cell r="RR756" t="str">
            <v>4062254</v>
          </cell>
          <cell r="RS756">
            <v>45559</v>
          </cell>
          <cell r="RT756">
            <v>4062303</v>
          </cell>
          <cell r="RU756">
            <v>0</v>
          </cell>
          <cell r="RV756">
            <v>0</v>
          </cell>
        </row>
        <row r="757">
          <cell r="A757">
            <v>748</v>
          </cell>
          <cell r="B757">
            <v>45597</v>
          </cell>
          <cell r="C757" t="str">
            <v>HRB1003 AAI</v>
          </cell>
          <cell r="D757" t="str">
            <v>ARB10418</v>
          </cell>
          <cell r="F757" t="str">
            <v>米国</v>
          </cell>
          <cell r="G757" t="str">
            <v>AAI</v>
          </cell>
          <cell r="H757" t="str">
            <v>制御盤</v>
          </cell>
          <cell r="I757" t="str">
            <v>南陵</v>
          </cell>
          <cell r="J757" t="str">
            <v>KD</v>
          </cell>
          <cell r="K757">
            <v>45562</v>
          </cell>
          <cell r="L757">
            <v>1</v>
          </cell>
          <cell r="M757">
            <v>1</v>
          </cell>
          <cell r="N757">
            <v>45566</v>
          </cell>
          <cell r="O757">
            <v>1</v>
          </cell>
          <cell r="P757">
            <v>45567</v>
          </cell>
          <cell r="Q757">
            <v>1</v>
          </cell>
          <cell r="R757">
            <v>45568</v>
          </cell>
          <cell r="S757">
            <v>1</v>
          </cell>
          <cell r="T757">
            <v>45569</v>
          </cell>
          <cell r="U757">
            <v>45569</v>
          </cell>
          <cell r="V757">
            <v>45570</v>
          </cell>
          <cell r="W757">
            <v>45570</v>
          </cell>
          <cell r="X757">
            <v>1</v>
          </cell>
          <cell r="Y757">
            <v>45580</v>
          </cell>
          <cell r="AA757">
            <v>45575</v>
          </cell>
          <cell r="AB757">
            <v>45576</v>
          </cell>
          <cell r="AC757" t="str">
            <v>45545</v>
          </cell>
          <cell r="AD757" t="str">
            <v>4062275</v>
          </cell>
          <cell r="AE757" t="str">
            <v>4062278</v>
          </cell>
          <cell r="AF757" t="str">
            <v>4062249</v>
          </cell>
          <cell r="AG757" t="str">
            <v>4062254</v>
          </cell>
          <cell r="CP757">
            <v>45545</v>
          </cell>
          <cell r="CQ757">
            <v>4062275</v>
          </cell>
          <cell r="CX757">
            <v>45545</v>
          </cell>
          <cell r="CY757">
            <v>4062278</v>
          </cell>
          <cell r="DP757">
            <v>45510</v>
          </cell>
          <cell r="DQ757">
            <v>4062249</v>
          </cell>
          <cell r="EB757">
            <v>45510</v>
          </cell>
          <cell r="EC757">
            <v>4062254</v>
          </cell>
          <cell r="EF757">
            <v>45559</v>
          </cell>
          <cell r="EG757">
            <v>4062303</v>
          </cell>
          <cell r="EM757">
            <v>45547</v>
          </cell>
          <cell r="EX757">
            <v>45545</v>
          </cell>
          <cell r="EY757">
            <v>4062295</v>
          </cell>
          <cell r="HS757">
            <v>45562</v>
          </cell>
          <cell r="HV757" t="e">
            <v>#REF!</v>
          </cell>
          <cell r="HZ757" t="e">
            <v>#REF!</v>
          </cell>
          <cell r="ID757" t="e">
            <v>#REF!</v>
          </cell>
          <cell r="RC757">
            <v>45575</v>
          </cell>
          <cell r="RD757">
            <v>0</v>
          </cell>
          <cell r="RE757">
            <v>45545</v>
          </cell>
          <cell r="RF757">
            <v>45545</v>
          </cell>
          <cell r="RG757">
            <v>0</v>
          </cell>
          <cell r="RH757">
            <v>0</v>
          </cell>
          <cell r="RI757">
            <v>45510</v>
          </cell>
          <cell r="RJ757">
            <v>0</v>
          </cell>
          <cell r="RK757">
            <v>45545</v>
          </cell>
          <cell r="RL757" t="str">
            <v>4062275</v>
          </cell>
          <cell r="RM757">
            <v>45545</v>
          </cell>
          <cell r="RN757" t="str">
            <v>4062278</v>
          </cell>
          <cell r="RO757">
            <v>45510</v>
          </cell>
          <cell r="RP757" t="str">
            <v>4062249</v>
          </cell>
          <cell r="RQ757">
            <v>45510</v>
          </cell>
          <cell r="RR757" t="str">
            <v>4062254</v>
          </cell>
          <cell r="RS757">
            <v>45559</v>
          </cell>
          <cell r="RT757">
            <v>4062303</v>
          </cell>
          <cell r="RU757">
            <v>0</v>
          </cell>
          <cell r="RV757">
            <v>0</v>
          </cell>
        </row>
        <row r="758">
          <cell r="A758">
            <v>749</v>
          </cell>
          <cell r="B758">
            <v>45597</v>
          </cell>
          <cell r="C758" t="str">
            <v>HRB1003 AAI</v>
          </cell>
          <cell r="D758" t="str">
            <v>ARB10419</v>
          </cell>
          <cell r="F758" t="str">
            <v>米国</v>
          </cell>
          <cell r="G758" t="str">
            <v>AAI</v>
          </cell>
          <cell r="H758" t="str">
            <v>制御盤</v>
          </cell>
          <cell r="I758" t="str">
            <v>南陵</v>
          </cell>
          <cell r="J758" t="str">
            <v>KD</v>
          </cell>
          <cell r="K758">
            <v>45562</v>
          </cell>
          <cell r="L758">
            <v>1</v>
          </cell>
          <cell r="M758">
            <v>1</v>
          </cell>
          <cell r="N758">
            <v>45566</v>
          </cell>
          <cell r="O758">
            <v>1</v>
          </cell>
          <cell r="P758">
            <v>45567</v>
          </cell>
          <cell r="Q758">
            <v>1</v>
          </cell>
          <cell r="R758">
            <v>45568</v>
          </cell>
          <cell r="S758">
            <v>1</v>
          </cell>
          <cell r="T758">
            <v>45569</v>
          </cell>
          <cell r="U758">
            <v>45569</v>
          </cell>
          <cell r="V758">
            <v>45570</v>
          </cell>
          <cell r="W758">
            <v>45570</v>
          </cell>
          <cell r="X758">
            <v>1</v>
          </cell>
          <cell r="Y758">
            <v>45580</v>
          </cell>
          <cell r="AA758">
            <v>45575</v>
          </cell>
          <cell r="AB758">
            <v>45576</v>
          </cell>
          <cell r="AC758" t="str">
            <v>45545</v>
          </cell>
          <cell r="AD758" t="str">
            <v>4062275</v>
          </cell>
          <cell r="AE758" t="str">
            <v>4062278</v>
          </cell>
          <cell r="AF758" t="str">
            <v>4062249</v>
          </cell>
          <cell r="AG758" t="str">
            <v>4062254</v>
          </cell>
          <cell r="CP758">
            <v>45545</v>
          </cell>
          <cell r="CQ758">
            <v>4062275</v>
          </cell>
          <cell r="CX758">
            <v>45545</v>
          </cell>
          <cell r="CY758">
            <v>4062278</v>
          </cell>
          <cell r="DP758">
            <v>45510</v>
          </cell>
          <cell r="DQ758">
            <v>4062249</v>
          </cell>
          <cell r="EB758">
            <v>45510</v>
          </cell>
          <cell r="EC758">
            <v>4062254</v>
          </cell>
          <cell r="EF758">
            <v>45559</v>
          </cell>
          <cell r="EG758">
            <v>4062303</v>
          </cell>
          <cell r="EM758">
            <v>45547</v>
          </cell>
          <cell r="EX758">
            <v>45545</v>
          </cell>
          <cell r="EY758">
            <v>4062295</v>
          </cell>
          <cell r="HS758">
            <v>45562</v>
          </cell>
          <cell r="HV758" t="e">
            <v>#REF!</v>
          </cell>
          <cell r="HZ758" t="e">
            <v>#REF!</v>
          </cell>
          <cell r="ID758" t="e">
            <v>#REF!</v>
          </cell>
          <cell r="RC758">
            <v>45575</v>
          </cell>
          <cell r="RD758">
            <v>0</v>
          </cell>
          <cell r="RE758">
            <v>45545</v>
          </cell>
          <cell r="RF758">
            <v>45545</v>
          </cell>
          <cell r="RG758">
            <v>0</v>
          </cell>
          <cell r="RH758">
            <v>0</v>
          </cell>
          <cell r="RI758">
            <v>45510</v>
          </cell>
          <cell r="RJ758">
            <v>0</v>
          </cell>
          <cell r="RK758">
            <v>45545</v>
          </cell>
          <cell r="RL758" t="str">
            <v>4062275</v>
          </cell>
          <cell r="RM758">
            <v>45545</v>
          </cell>
          <cell r="RN758" t="str">
            <v>4062278</v>
          </cell>
          <cell r="RO758">
            <v>45510</v>
          </cell>
          <cell r="RP758" t="str">
            <v>4062249</v>
          </cell>
          <cell r="RQ758">
            <v>45510</v>
          </cell>
          <cell r="RR758" t="str">
            <v>4062254</v>
          </cell>
          <cell r="RS758">
            <v>45559</v>
          </cell>
          <cell r="RT758">
            <v>4062303</v>
          </cell>
          <cell r="RU758">
            <v>0</v>
          </cell>
          <cell r="RV758">
            <v>0</v>
          </cell>
        </row>
        <row r="759">
          <cell r="A759">
            <v>750</v>
          </cell>
          <cell r="B759">
            <v>45597</v>
          </cell>
          <cell r="C759" t="str">
            <v>HRB1003 AAI</v>
          </cell>
          <cell r="D759" t="str">
            <v>ARB10420</v>
          </cell>
          <cell r="F759" t="str">
            <v>米国</v>
          </cell>
          <cell r="G759" t="str">
            <v>AAI</v>
          </cell>
          <cell r="H759" t="str">
            <v>制御盤</v>
          </cell>
          <cell r="I759" t="str">
            <v>南陵</v>
          </cell>
          <cell r="J759" t="str">
            <v>KD</v>
          </cell>
          <cell r="K759">
            <v>45563</v>
          </cell>
          <cell r="L759">
            <v>1</v>
          </cell>
          <cell r="M759">
            <v>1</v>
          </cell>
          <cell r="N759">
            <v>45567</v>
          </cell>
          <cell r="O759">
            <v>1</v>
          </cell>
          <cell r="P759">
            <v>45568</v>
          </cell>
          <cell r="Q759">
            <v>1</v>
          </cell>
          <cell r="R759">
            <v>45569</v>
          </cell>
          <cell r="S759">
            <v>1</v>
          </cell>
          <cell r="T759">
            <v>45570</v>
          </cell>
          <cell r="U759">
            <v>45570</v>
          </cell>
          <cell r="V759">
            <v>45573</v>
          </cell>
          <cell r="W759">
            <v>45570</v>
          </cell>
          <cell r="X759">
            <v>1</v>
          </cell>
          <cell r="Y759">
            <v>45580</v>
          </cell>
          <cell r="AA759">
            <v>45575</v>
          </cell>
          <cell r="AB759">
            <v>45576</v>
          </cell>
          <cell r="AC759" t="str">
            <v>45545</v>
          </cell>
          <cell r="AD759" t="str">
            <v>4062275</v>
          </cell>
          <cell r="AE759" t="str">
            <v>4062278</v>
          </cell>
          <cell r="AF759" t="str">
            <v>4062249</v>
          </cell>
          <cell r="AG759" t="str">
            <v>4062254</v>
          </cell>
          <cell r="CP759">
            <v>45545</v>
          </cell>
          <cell r="CQ759">
            <v>4062275</v>
          </cell>
          <cell r="CX759">
            <v>45545</v>
          </cell>
          <cell r="CY759">
            <v>4062278</v>
          </cell>
          <cell r="DP759">
            <v>45510</v>
          </cell>
          <cell r="DQ759">
            <v>4062249</v>
          </cell>
          <cell r="EB759">
            <v>45510</v>
          </cell>
          <cell r="EC759">
            <v>4062254</v>
          </cell>
          <cell r="EF759">
            <v>45559</v>
          </cell>
          <cell r="EG759">
            <v>4062303</v>
          </cell>
          <cell r="EM759">
            <v>45547</v>
          </cell>
          <cell r="EX759">
            <v>45545</v>
          </cell>
          <cell r="EY759">
            <v>4062295</v>
          </cell>
          <cell r="HS759">
            <v>45563</v>
          </cell>
          <cell r="HV759" t="e">
            <v>#REF!</v>
          </cell>
          <cell r="HZ759" t="e">
            <v>#REF!</v>
          </cell>
          <cell r="ID759" t="e">
            <v>#REF!</v>
          </cell>
          <cell r="RC759">
            <v>45575</v>
          </cell>
          <cell r="RD759">
            <v>0</v>
          </cell>
          <cell r="RE759">
            <v>45545</v>
          </cell>
          <cell r="RF759">
            <v>45545</v>
          </cell>
          <cell r="RG759">
            <v>0</v>
          </cell>
          <cell r="RH759">
            <v>0</v>
          </cell>
          <cell r="RI759">
            <v>45510</v>
          </cell>
          <cell r="RJ759">
            <v>0</v>
          </cell>
          <cell r="RK759">
            <v>45545</v>
          </cell>
          <cell r="RL759" t="str">
            <v>4062275</v>
          </cell>
          <cell r="RM759">
            <v>45545</v>
          </cell>
          <cell r="RN759" t="str">
            <v>4062278</v>
          </cell>
          <cell r="RO759">
            <v>45510</v>
          </cell>
          <cell r="RP759" t="str">
            <v>4062249</v>
          </cell>
          <cell r="RQ759">
            <v>45510</v>
          </cell>
          <cell r="RR759" t="str">
            <v>4062254</v>
          </cell>
          <cell r="RS759">
            <v>45559</v>
          </cell>
          <cell r="RT759">
            <v>4062303</v>
          </cell>
          <cell r="RU759">
            <v>0</v>
          </cell>
          <cell r="RV759">
            <v>0</v>
          </cell>
        </row>
        <row r="760">
          <cell r="A760">
            <v>751</v>
          </cell>
          <cell r="B760">
            <v>45597</v>
          </cell>
          <cell r="C760" t="str">
            <v>HRB1003 AAI</v>
          </cell>
          <cell r="D760" t="str">
            <v>ARB10421</v>
          </cell>
          <cell r="F760" t="str">
            <v>米国</v>
          </cell>
          <cell r="G760" t="str">
            <v>AAI</v>
          </cell>
          <cell r="H760" t="str">
            <v>制御盤</v>
          </cell>
          <cell r="I760" t="str">
            <v>南陵</v>
          </cell>
          <cell r="J760" t="str">
            <v>KD</v>
          </cell>
          <cell r="K760">
            <v>45563</v>
          </cell>
          <cell r="L760">
            <v>1</v>
          </cell>
          <cell r="M760">
            <v>1</v>
          </cell>
          <cell r="N760">
            <v>45567</v>
          </cell>
          <cell r="O760">
            <v>1</v>
          </cell>
          <cell r="P760">
            <v>45568</v>
          </cell>
          <cell r="Q760">
            <v>1</v>
          </cell>
          <cell r="R760">
            <v>45569</v>
          </cell>
          <cell r="S760">
            <v>1</v>
          </cell>
          <cell r="T760">
            <v>45570</v>
          </cell>
          <cell r="U760">
            <v>45570</v>
          </cell>
          <cell r="V760">
            <v>45573</v>
          </cell>
          <cell r="W760">
            <v>45573</v>
          </cell>
          <cell r="X760">
            <v>1</v>
          </cell>
          <cell r="Y760">
            <v>45580</v>
          </cell>
          <cell r="AA760">
            <v>45575</v>
          </cell>
          <cell r="AB760">
            <v>45576</v>
          </cell>
          <cell r="AC760" t="str">
            <v>45545</v>
          </cell>
          <cell r="AD760" t="str">
            <v>4062275</v>
          </cell>
          <cell r="AE760" t="str">
            <v>4062278</v>
          </cell>
          <cell r="AF760" t="str">
            <v>4062249</v>
          </cell>
          <cell r="AG760" t="str">
            <v>4062254</v>
          </cell>
          <cell r="CP760">
            <v>45545</v>
          </cell>
          <cell r="CQ760">
            <v>4062275</v>
          </cell>
          <cell r="CX760">
            <v>45545</v>
          </cell>
          <cell r="CY760">
            <v>4062278</v>
          </cell>
          <cell r="DP760">
            <v>45510</v>
          </cell>
          <cell r="DQ760">
            <v>4062249</v>
          </cell>
          <cell r="EB760">
            <v>45510</v>
          </cell>
          <cell r="EC760">
            <v>4062254</v>
          </cell>
          <cell r="EF760">
            <v>45559</v>
          </cell>
          <cell r="EG760">
            <v>4062303</v>
          </cell>
          <cell r="EM760">
            <v>45547</v>
          </cell>
          <cell r="EX760">
            <v>45545</v>
          </cell>
          <cell r="EY760">
            <v>4062295</v>
          </cell>
          <cell r="HS760">
            <v>45563</v>
          </cell>
          <cell r="HV760" t="e">
            <v>#REF!</v>
          </cell>
          <cell r="HZ760" t="e">
            <v>#REF!</v>
          </cell>
          <cell r="ID760" t="e">
            <v>#REF!</v>
          </cell>
          <cell r="RC760">
            <v>45575</v>
          </cell>
          <cell r="RD760">
            <v>0</v>
          </cell>
          <cell r="RE760">
            <v>45545</v>
          </cell>
          <cell r="RF760">
            <v>45545</v>
          </cell>
          <cell r="RG760">
            <v>0</v>
          </cell>
          <cell r="RH760">
            <v>0</v>
          </cell>
          <cell r="RI760">
            <v>45510</v>
          </cell>
          <cell r="RJ760">
            <v>0</v>
          </cell>
          <cell r="RK760">
            <v>45545</v>
          </cell>
          <cell r="RL760" t="str">
            <v>4062275</v>
          </cell>
          <cell r="RM760">
            <v>45545</v>
          </cell>
          <cell r="RN760" t="str">
            <v>4062278</v>
          </cell>
          <cell r="RO760">
            <v>45510</v>
          </cell>
          <cell r="RP760" t="str">
            <v>4062249</v>
          </cell>
          <cell r="RQ760">
            <v>45510</v>
          </cell>
          <cell r="RR760" t="str">
            <v>4062254</v>
          </cell>
          <cell r="RS760">
            <v>45559</v>
          </cell>
          <cell r="RT760">
            <v>4062303</v>
          </cell>
          <cell r="RU760">
            <v>0</v>
          </cell>
          <cell r="RV760">
            <v>0</v>
          </cell>
        </row>
        <row r="761">
          <cell r="A761">
            <v>752</v>
          </cell>
          <cell r="B761">
            <v>45568</v>
          </cell>
          <cell r="C761" t="str">
            <v>HRB8025</v>
          </cell>
          <cell r="D761" t="str">
            <v>80255400</v>
          </cell>
          <cell r="F761" t="str">
            <v>日本</v>
          </cell>
          <cell r="G761" t="str">
            <v>（株）アマダベンディングＳ部</v>
          </cell>
          <cell r="H761" t="str">
            <v>制御盤</v>
          </cell>
          <cell r="I761" t="str">
            <v>南陵</v>
          </cell>
          <cell r="J761" t="str">
            <v>土岐</v>
          </cell>
          <cell r="K761">
            <v>45566</v>
          </cell>
          <cell r="L761">
            <v>1</v>
          </cell>
          <cell r="M761">
            <v>1</v>
          </cell>
          <cell r="N761">
            <v>45567</v>
          </cell>
          <cell r="O761">
            <v>1</v>
          </cell>
          <cell r="P761">
            <v>45568</v>
          </cell>
          <cell r="Q761">
            <v>1</v>
          </cell>
          <cell r="R761">
            <v>45569</v>
          </cell>
          <cell r="S761">
            <v>1</v>
          </cell>
          <cell r="T761">
            <v>45570</v>
          </cell>
          <cell r="U761">
            <v>45570</v>
          </cell>
          <cell r="V761">
            <v>45573</v>
          </cell>
          <cell r="W761">
            <v>45573</v>
          </cell>
          <cell r="X761">
            <v>1</v>
          </cell>
          <cell r="Y761">
            <v>45581</v>
          </cell>
          <cell r="AA761">
            <v>45575</v>
          </cell>
          <cell r="AB761">
            <v>45576</v>
          </cell>
          <cell r="AC761" t="str">
            <v>45510</v>
          </cell>
          <cell r="AD761" t="str">
            <v>4062237</v>
          </cell>
          <cell r="AE761" t="str">
            <v>4062278</v>
          </cell>
          <cell r="AF761" t="str">
            <v>4062245</v>
          </cell>
          <cell r="AG761" t="str">
            <v>4062252</v>
          </cell>
          <cell r="CF761">
            <v>45510</v>
          </cell>
          <cell r="CG761">
            <v>4062237</v>
          </cell>
          <cell r="CX761">
            <v>45545</v>
          </cell>
          <cell r="CY761">
            <v>4062278</v>
          </cell>
          <cell r="DF761">
            <v>45510</v>
          </cell>
          <cell r="DG761">
            <v>4062245</v>
          </cell>
          <cell r="DV761">
            <v>45510</v>
          </cell>
          <cell r="DW761">
            <v>4062252</v>
          </cell>
          <cell r="EF761">
            <v>45559</v>
          </cell>
          <cell r="EG761">
            <v>4062303</v>
          </cell>
          <cell r="EM761">
            <v>45554</v>
          </cell>
          <cell r="EX761">
            <v>45545</v>
          </cell>
          <cell r="EY761">
            <v>4062295</v>
          </cell>
          <cell r="HO761" t="str">
            <v>　</v>
          </cell>
          <cell r="HS761">
            <v>45566</v>
          </cell>
          <cell r="HV761" t="e">
            <v>#REF!</v>
          </cell>
          <cell r="HZ761" t="e">
            <v>#REF!</v>
          </cell>
          <cell r="ID761" t="e">
            <v>#REF!</v>
          </cell>
          <cell r="RC761">
            <v>45575</v>
          </cell>
          <cell r="RD761">
            <v>45510</v>
          </cell>
          <cell r="RE761">
            <v>0</v>
          </cell>
          <cell r="RF761">
            <v>45545</v>
          </cell>
          <cell r="RG761">
            <v>0</v>
          </cell>
          <cell r="RH761">
            <v>45510</v>
          </cell>
          <cell r="RI761">
            <v>0</v>
          </cell>
          <cell r="RJ761">
            <v>0</v>
          </cell>
          <cell r="RK761">
            <v>45510</v>
          </cell>
          <cell r="RL761" t="str">
            <v>4062237</v>
          </cell>
          <cell r="RM761">
            <v>45545</v>
          </cell>
          <cell r="RN761" t="str">
            <v>4062278</v>
          </cell>
          <cell r="RO761">
            <v>45510</v>
          </cell>
          <cell r="RP761" t="str">
            <v>4062245</v>
          </cell>
          <cell r="RQ761">
            <v>45510</v>
          </cell>
          <cell r="RR761" t="str">
            <v>4062252</v>
          </cell>
          <cell r="RS761">
            <v>45559</v>
          </cell>
          <cell r="RT761">
            <v>4062303</v>
          </cell>
          <cell r="RU761">
            <v>0</v>
          </cell>
          <cell r="RV761">
            <v>0</v>
          </cell>
        </row>
        <row r="762">
          <cell r="A762">
            <v>753</v>
          </cell>
          <cell r="B762">
            <v>45597</v>
          </cell>
          <cell r="C762" t="str">
            <v>HRBC1003AT</v>
          </cell>
          <cell r="D762" t="str">
            <v>10395086</v>
          </cell>
          <cell r="F762" t="str">
            <v>中国</v>
          </cell>
          <cell r="G762" t="str">
            <v>【CHINA】洛陽合豊</v>
          </cell>
          <cell r="H762" t="str">
            <v>制御盤</v>
          </cell>
          <cell r="I762" t="str">
            <v>南陵</v>
          </cell>
          <cell r="J762" t="str">
            <v>土岐</v>
          </cell>
          <cell r="K762">
            <v>45566</v>
          </cell>
          <cell r="L762">
            <v>1</v>
          </cell>
          <cell r="M762">
            <v>1</v>
          </cell>
          <cell r="N762">
            <v>45568</v>
          </cell>
          <cell r="O762">
            <v>1</v>
          </cell>
          <cell r="P762">
            <v>45569</v>
          </cell>
          <cell r="Q762">
            <v>1</v>
          </cell>
          <cell r="R762">
            <v>45570</v>
          </cell>
          <cell r="S762">
            <v>1</v>
          </cell>
          <cell r="T762">
            <v>45573</v>
          </cell>
          <cell r="U762">
            <v>45570</v>
          </cell>
          <cell r="V762">
            <v>45574</v>
          </cell>
          <cell r="W762">
            <v>45573</v>
          </cell>
          <cell r="X762">
            <v>1</v>
          </cell>
          <cell r="Y762">
            <v>45582</v>
          </cell>
          <cell r="AA762">
            <v>45575</v>
          </cell>
          <cell r="AB762">
            <v>45576</v>
          </cell>
          <cell r="AC762" t="str">
            <v>45545</v>
          </cell>
          <cell r="AD762" t="str">
            <v>4062275</v>
          </cell>
          <cell r="AE762" t="str">
            <v>4062278</v>
          </cell>
          <cell r="AF762" t="str">
            <v>4062249</v>
          </cell>
          <cell r="AG762" t="str">
            <v>4062254</v>
          </cell>
          <cell r="CP762">
            <v>45545</v>
          </cell>
          <cell r="CQ762">
            <v>4062275</v>
          </cell>
          <cell r="CX762">
            <v>45545</v>
          </cell>
          <cell r="CY762">
            <v>4062278</v>
          </cell>
          <cell r="DP762">
            <v>45510</v>
          </cell>
          <cell r="DQ762">
            <v>4062249</v>
          </cell>
          <cell r="EB762">
            <v>45510</v>
          </cell>
          <cell r="EC762">
            <v>4062254</v>
          </cell>
          <cell r="EF762">
            <v>45559</v>
          </cell>
          <cell r="EG762">
            <v>4062303</v>
          </cell>
          <cell r="EM762">
            <v>45554</v>
          </cell>
          <cell r="EN762">
            <v>45545</v>
          </cell>
          <cell r="EO762">
            <v>4062291</v>
          </cell>
          <cell r="ET762">
            <v>45510</v>
          </cell>
          <cell r="EU762">
            <v>4062259</v>
          </cell>
          <cell r="EZ762">
            <v>45545</v>
          </cell>
          <cell r="FA762">
            <v>4062296</v>
          </cell>
          <cell r="FH762">
            <v>45414</v>
          </cell>
          <cell r="FI762">
            <v>3962228</v>
          </cell>
          <cell r="FN762">
            <v>45510</v>
          </cell>
          <cell r="FO762">
            <v>4062263</v>
          </cell>
          <cell r="FV762">
            <v>45496</v>
          </cell>
          <cell r="FW762">
            <v>4062236</v>
          </cell>
          <cell r="GG762">
            <v>45510</v>
          </cell>
          <cell r="GH762">
            <v>4062267</v>
          </cell>
          <cell r="HS762">
            <v>45566</v>
          </cell>
          <cell r="HV762" t="e">
            <v>#REF!</v>
          </cell>
          <cell r="HZ762" t="e">
            <v>#REF!</v>
          </cell>
          <cell r="ID762" t="e">
            <v>#REF!</v>
          </cell>
          <cell r="RC762">
            <v>45575</v>
          </cell>
          <cell r="RD762">
            <v>0</v>
          </cell>
          <cell r="RE762">
            <v>45545</v>
          </cell>
          <cell r="RF762">
            <v>45545</v>
          </cell>
          <cell r="RG762">
            <v>0</v>
          </cell>
          <cell r="RH762">
            <v>0</v>
          </cell>
          <cell r="RI762">
            <v>45510</v>
          </cell>
          <cell r="RJ762">
            <v>0</v>
          </cell>
          <cell r="RK762">
            <v>45545</v>
          </cell>
          <cell r="RL762" t="str">
            <v>4062275</v>
          </cell>
          <cell r="RM762">
            <v>45545</v>
          </cell>
          <cell r="RN762" t="str">
            <v>4062278</v>
          </cell>
          <cell r="RO762">
            <v>45510</v>
          </cell>
          <cell r="RP762" t="str">
            <v>4062249</v>
          </cell>
          <cell r="RQ762">
            <v>45510</v>
          </cell>
          <cell r="RR762" t="str">
            <v>4062254</v>
          </cell>
          <cell r="RS762">
            <v>45559</v>
          </cell>
          <cell r="RT762">
            <v>4062303</v>
          </cell>
          <cell r="RU762">
            <v>0</v>
          </cell>
          <cell r="RV762">
            <v>0</v>
          </cell>
        </row>
        <row r="763">
          <cell r="A763">
            <v>754</v>
          </cell>
          <cell r="B763">
            <v>45597</v>
          </cell>
          <cell r="C763" t="str">
            <v>HRB1003 AAI AC+L</v>
          </cell>
          <cell r="D763" t="str">
            <v>ARB10412</v>
          </cell>
          <cell r="F763" t="str">
            <v>米国</v>
          </cell>
          <cell r="G763" t="str">
            <v>AAI</v>
          </cell>
          <cell r="H763" t="str">
            <v>制御盤</v>
          </cell>
          <cell r="I763" t="str">
            <v>南陵</v>
          </cell>
          <cell r="J763" t="str">
            <v>KD</v>
          </cell>
          <cell r="K763">
            <v>45567</v>
          </cell>
          <cell r="L763">
            <v>1</v>
          </cell>
          <cell r="M763">
            <v>1</v>
          </cell>
          <cell r="N763">
            <v>45568</v>
          </cell>
          <cell r="O763">
            <v>1</v>
          </cell>
          <cell r="P763">
            <v>45569</v>
          </cell>
          <cell r="Q763">
            <v>1</v>
          </cell>
          <cell r="R763">
            <v>45570</v>
          </cell>
          <cell r="S763">
            <v>1</v>
          </cell>
          <cell r="T763">
            <v>45573</v>
          </cell>
          <cell r="U763">
            <v>45573</v>
          </cell>
          <cell r="V763">
            <v>45574</v>
          </cell>
          <cell r="W763">
            <v>45573</v>
          </cell>
          <cell r="X763">
            <v>1</v>
          </cell>
          <cell r="Y763">
            <v>45582</v>
          </cell>
          <cell r="AA763">
            <v>45575</v>
          </cell>
          <cell r="AB763">
            <v>45576</v>
          </cell>
          <cell r="AC763" t="str">
            <v>45545</v>
          </cell>
          <cell r="AD763" t="str">
            <v>4062275</v>
          </cell>
          <cell r="AE763" t="str">
            <v>4062278</v>
          </cell>
          <cell r="AF763" t="str">
            <v>4062249</v>
          </cell>
          <cell r="AG763" t="str">
            <v>4062254</v>
          </cell>
          <cell r="CP763">
            <v>45545</v>
          </cell>
          <cell r="CQ763">
            <v>4062275</v>
          </cell>
          <cell r="CX763">
            <v>45545</v>
          </cell>
          <cell r="CY763">
            <v>4062278</v>
          </cell>
          <cell r="DP763">
            <v>45510</v>
          </cell>
          <cell r="DQ763">
            <v>4062249</v>
          </cell>
          <cell r="EB763">
            <v>45510</v>
          </cell>
          <cell r="EC763">
            <v>4062254</v>
          </cell>
          <cell r="EF763">
            <v>45559</v>
          </cell>
          <cell r="EG763">
            <v>4062303</v>
          </cell>
          <cell r="EM763">
            <v>45547</v>
          </cell>
          <cell r="EN763">
            <v>45545</v>
          </cell>
          <cell r="EO763">
            <v>4062291</v>
          </cell>
          <cell r="ER763">
            <v>45496</v>
          </cell>
          <cell r="ES763">
            <v>4062235</v>
          </cell>
          <cell r="EX763">
            <v>45545</v>
          </cell>
          <cell r="EY763">
            <v>4062295</v>
          </cell>
          <cell r="HS763">
            <v>45567</v>
          </cell>
          <cell r="HV763" t="e">
            <v>#REF!</v>
          </cell>
          <cell r="HZ763" t="e">
            <v>#REF!</v>
          </cell>
          <cell r="ID763" t="e">
            <v>#REF!</v>
          </cell>
          <cell r="RC763">
            <v>45575</v>
          </cell>
          <cell r="RD763">
            <v>0</v>
          </cell>
          <cell r="RE763">
            <v>45545</v>
          </cell>
          <cell r="RF763">
            <v>45545</v>
          </cell>
          <cell r="RG763">
            <v>0</v>
          </cell>
          <cell r="RH763">
            <v>0</v>
          </cell>
          <cell r="RI763">
            <v>45510</v>
          </cell>
          <cell r="RJ763">
            <v>0</v>
          </cell>
          <cell r="RK763">
            <v>45545</v>
          </cell>
          <cell r="RL763" t="str">
            <v>4062275</v>
          </cell>
          <cell r="RM763">
            <v>45545</v>
          </cell>
          <cell r="RN763" t="str">
            <v>4062278</v>
          </cell>
          <cell r="RO763">
            <v>45510</v>
          </cell>
          <cell r="RP763" t="str">
            <v>4062249</v>
          </cell>
          <cell r="RQ763">
            <v>45510</v>
          </cell>
          <cell r="RR763" t="str">
            <v>4062254</v>
          </cell>
          <cell r="RS763">
            <v>45559</v>
          </cell>
          <cell r="RT763">
            <v>4062303</v>
          </cell>
          <cell r="RU763">
            <v>0</v>
          </cell>
          <cell r="RV763">
            <v>0</v>
          </cell>
        </row>
        <row r="764">
          <cell r="A764">
            <v>755</v>
          </cell>
          <cell r="B764">
            <v>45597</v>
          </cell>
          <cell r="C764" t="str">
            <v>HRB1003 AAI AC+L</v>
          </cell>
          <cell r="D764" t="str">
            <v>ARB10413</v>
          </cell>
          <cell r="F764" t="str">
            <v>米国</v>
          </cell>
          <cell r="G764" t="str">
            <v>AAI</v>
          </cell>
          <cell r="H764" t="str">
            <v>制御盤</v>
          </cell>
          <cell r="I764" t="str">
            <v>南陵</v>
          </cell>
          <cell r="J764" t="str">
            <v>KD</v>
          </cell>
          <cell r="K764">
            <v>45567</v>
          </cell>
          <cell r="L764">
            <v>1</v>
          </cell>
          <cell r="M764">
            <v>1</v>
          </cell>
          <cell r="N764">
            <v>45568</v>
          </cell>
          <cell r="O764">
            <v>1</v>
          </cell>
          <cell r="P764">
            <v>45569</v>
          </cell>
          <cell r="Q764">
            <v>1</v>
          </cell>
          <cell r="R764">
            <v>45570</v>
          </cell>
          <cell r="S764">
            <v>1</v>
          </cell>
          <cell r="T764">
            <v>45573</v>
          </cell>
          <cell r="U764">
            <v>45573</v>
          </cell>
          <cell r="V764">
            <v>45574</v>
          </cell>
          <cell r="W764">
            <v>45574</v>
          </cell>
          <cell r="X764">
            <v>1</v>
          </cell>
          <cell r="Y764">
            <v>45582</v>
          </cell>
          <cell r="AA764">
            <v>45575</v>
          </cell>
          <cell r="AB764">
            <v>45576</v>
          </cell>
          <cell r="AC764" t="str">
            <v>45545</v>
          </cell>
          <cell r="AD764" t="str">
            <v>4062275</v>
          </cell>
          <cell r="AE764" t="str">
            <v>4062278</v>
          </cell>
          <cell r="AF764" t="str">
            <v>4062249</v>
          </cell>
          <cell r="AG764" t="str">
            <v>4062254</v>
          </cell>
          <cell r="CP764">
            <v>45545</v>
          </cell>
          <cell r="CQ764">
            <v>4062275</v>
          </cell>
          <cell r="CX764">
            <v>45545</v>
          </cell>
          <cell r="CY764">
            <v>4062278</v>
          </cell>
          <cell r="DP764">
            <v>45510</v>
          </cell>
          <cell r="DQ764">
            <v>4062249</v>
          </cell>
          <cell r="EB764">
            <v>45510</v>
          </cell>
          <cell r="EC764">
            <v>4062254</v>
          </cell>
          <cell r="EF764">
            <v>45559</v>
          </cell>
          <cell r="EG764">
            <v>4062303</v>
          </cell>
          <cell r="EM764">
            <v>45547</v>
          </cell>
          <cell r="EN764">
            <v>45545</v>
          </cell>
          <cell r="EO764">
            <v>4062291</v>
          </cell>
          <cell r="ER764">
            <v>45496</v>
          </cell>
          <cell r="ES764">
            <v>4062235</v>
          </cell>
          <cell r="EX764">
            <v>45545</v>
          </cell>
          <cell r="EY764">
            <v>4062295</v>
          </cell>
          <cell r="HS764">
            <v>45567</v>
          </cell>
          <cell r="HV764" t="e">
            <v>#REF!</v>
          </cell>
          <cell r="HZ764" t="e">
            <v>#REF!</v>
          </cell>
          <cell r="ID764" t="e">
            <v>#REF!</v>
          </cell>
          <cell r="RC764">
            <v>45575</v>
          </cell>
          <cell r="RD764">
            <v>0</v>
          </cell>
          <cell r="RE764">
            <v>45545</v>
          </cell>
          <cell r="RF764">
            <v>45545</v>
          </cell>
          <cell r="RG764">
            <v>0</v>
          </cell>
          <cell r="RH764">
            <v>0</v>
          </cell>
          <cell r="RI764">
            <v>45510</v>
          </cell>
          <cell r="RJ764">
            <v>0</v>
          </cell>
          <cell r="RK764">
            <v>45545</v>
          </cell>
          <cell r="RL764" t="str">
            <v>4062275</v>
          </cell>
          <cell r="RM764">
            <v>45545</v>
          </cell>
          <cell r="RN764" t="str">
            <v>4062278</v>
          </cell>
          <cell r="RO764">
            <v>45510</v>
          </cell>
          <cell r="RP764" t="str">
            <v>4062249</v>
          </cell>
          <cell r="RQ764">
            <v>45510</v>
          </cell>
          <cell r="RR764" t="str">
            <v>4062254</v>
          </cell>
          <cell r="RS764">
            <v>45559</v>
          </cell>
          <cell r="RT764">
            <v>4062303</v>
          </cell>
          <cell r="RU764">
            <v>0</v>
          </cell>
          <cell r="RV764">
            <v>0</v>
          </cell>
        </row>
        <row r="765">
          <cell r="A765">
            <v>756</v>
          </cell>
          <cell r="B765">
            <v>45597</v>
          </cell>
          <cell r="C765" t="str">
            <v>HRB2204</v>
          </cell>
          <cell r="D765" t="str">
            <v>22045129</v>
          </cell>
          <cell r="F765" t="str">
            <v>日本</v>
          </cell>
          <cell r="G765" t="str">
            <v>佳秀工業（株）</v>
          </cell>
          <cell r="H765" t="str">
            <v>制御盤</v>
          </cell>
          <cell r="I765" t="str">
            <v>南陵</v>
          </cell>
          <cell r="J765" t="str">
            <v>土岐</v>
          </cell>
          <cell r="K765">
            <v>45568</v>
          </cell>
          <cell r="L765">
            <v>1</v>
          </cell>
          <cell r="M765">
            <v>1</v>
          </cell>
          <cell r="N765">
            <v>45569</v>
          </cell>
          <cell r="O765">
            <v>1</v>
          </cell>
          <cell r="P765">
            <v>45570</v>
          </cell>
          <cell r="Q765">
            <v>1</v>
          </cell>
          <cell r="R765">
            <v>45573</v>
          </cell>
          <cell r="S765">
            <v>1</v>
          </cell>
          <cell r="T765">
            <v>45574</v>
          </cell>
          <cell r="U765">
            <v>45574</v>
          </cell>
          <cell r="V765">
            <v>45575</v>
          </cell>
          <cell r="W765">
            <v>45574</v>
          </cell>
          <cell r="X765">
            <v>1</v>
          </cell>
          <cell r="Y765">
            <v>45583</v>
          </cell>
          <cell r="AA765">
            <v>45582</v>
          </cell>
          <cell r="AB765">
            <v>45583</v>
          </cell>
          <cell r="AC765" t="str">
            <v>45356</v>
          </cell>
          <cell r="AD765" t="str">
            <v>4062129</v>
          </cell>
          <cell r="AE765" t="str">
            <v>4062244</v>
          </cell>
          <cell r="AF765" t="str">
            <v>4062155</v>
          </cell>
          <cell r="AG765" t="str">
            <v>4062156</v>
          </cell>
          <cell r="CJ765">
            <v>45356</v>
          </cell>
          <cell r="CK765">
            <v>4062129</v>
          </cell>
          <cell r="CZ765">
            <v>45510</v>
          </cell>
          <cell r="DA765">
            <v>4062244</v>
          </cell>
          <cell r="DJ765">
            <v>45370</v>
          </cell>
          <cell r="DK765">
            <v>4062155</v>
          </cell>
          <cell r="DX765">
            <v>45370</v>
          </cell>
          <cell r="DY765">
            <v>4062156</v>
          </cell>
          <cell r="EH765">
            <v>45475</v>
          </cell>
          <cell r="EI765">
            <v>4062198</v>
          </cell>
          <cell r="EM765">
            <v>45554</v>
          </cell>
          <cell r="EP765">
            <v>45510</v>
          </cell>
          <cell r="EQ765">
            <v>4062257</v>
          </cell>
          <cell r="ET765">
            <v>45510</v>
          </cell>
          <cell r="EU765">
            <v>4062259</v>
          </cell>
          <cell r="EX765">
            <v>45545</v>
          </cell>
          <cell r="EY765">
            <v>4062295</v>
          </cell>
          <cell r="FZ765">
            <v>45366</v>
          </cell>
          <cell r="GA765">
            <v>3962149</v>
          </cell>
          <cell r="GE765">
            <v>45545</v>
          </cell>
          <cell r="GF765">
            <v>4062298</v>
          </cell>
          <cell r="HS765">
            <v>45568</v>
          </cell>
          <cell r="HV765" t="e">
            <v>#REF!</v>
          </cell>
          <cell r="HZ765" t="e">
            <v>#REF!</v>
          </cell>
          <cell r="ID765" t="e">
            <v>#REF!</v>
          </cell>
          <cell r="RC765">
            <v>45582</v>
          </cell>
          <cell r="RD765">
            <v>45356</v>
          </cell>
          <cell r="RE765">
            <v>0</v>
          </cell>
          <cell r="RF765">
            <v>0</v>
          </cell>
          <cell r="RG765">
            <v>45510</v>
          </cell>
          <cell r="RH765">
            <v>45370</v>
          </cell>
          <cell r="RI765">
            <v>0</v>
          </cell>
          <cell r="RJ765">
            <v>0</v>
          </cell>
          <cell r="RK765">
            <v>45356</v>
          </cell>
          <cell r="RL765" t="str">
            <v>4062129</v>
          </cell>
          <cell r="RM765">
            <v>45510</v>
          </cell>
          <cell r="RN765" t="str">
            <v>4062244</v>
          </cell>
          <cell r="RO765">
            <v>45370</v>
          </cell>
          <cell r="RP765" t="str">
            <v>4062155</v>
          </cell>
          <cell r="RQ765">
            <v>45370</v>
          </cell>
          <cell r="RR765" t="str">
            <v>4062156</v>
          </cell>
          <cell r="RS765">
            <v>45475</v>
          </cell>
          <cell r="RT765">
            <v>4062198</v>
          </cell>
          <cell r="RU765">
            <v>0</v>
          </cell>
          <cell r="RV765">
            <v>0</v>
          </cell>
        </row>
        <row r="766">
          <cell r="A766">
            <v>757</v>
          </cell>
          <cell r="B766">
            <v>45597</v>
          </cell>
          <cell r="C766" t="str">
            <v>HRB3503</v>
          </cell>
          <cell r="D766" t="str">
            <v>35035007 </v>
          </cell>
          <cell r="F766" t="str">
            <v>日本</v>
          </cell>
          <cell r="G766" t="str">
            <v> 栄鋼機工（株） </v>
          </cell>
          <cell r="H766" t="str">
            <v>制御盤</v>
          </cell>
          <cell r="I766" t="str">
            <v>南陵</v>
          </cell>
          <cell r="J766" t="str">
            <v>富士宮</v>
          </cell>
          <cell r="K766">
            <v>45563</v>
          </cell>
          <cell r="L766">
            <v>1</v>
          </cell>
          <cell r="M766">
            <v>1</v>
          </cell>
          <cell r="N766">
            <v>45569</v>
          </cell>
          <cell r="O766">
            <v>1</v>
          </cell>
          <cell r="P766">
            <v>45570</v>
          </cell>
          <cell r="Q766">
            <v>1</v>
          </cell>
          <cell r="R766">
            <v>45573</v>
          </cell>
          <cell r="S766">
            <v>1</v>
          </cell>
          <cell r="T766">
            <v>45574</v>
          </cell>
          <cell r="U766">
            <v>45580</v>
          </cell>
          <cell r="V766">
            <v>45575</v>
          </cell>
          <cell r="W766">
            <v>45581</v>
          </cell>
          <cell r="X766">
            <v>1</v>
          </cell>
          <cell r="Y766">
            <v>45583</v>
          </cell>
          <cell r="Z766">
            <v>45583</v>
          </cell>
          <cell r="AB766">
            <v>45583</v>
          </cell>
          <cell r="AC766" t="str">
            <v>4062307</v>
          </cell>
          <cell r="AD766" t="str">
            <v>4062307</v>
          </cell>
          <cell r="AE766" t="str">
            <v>4062307</v>
          </cell>
          <cell r="AF766" t="str">
            <v>4062307</v>
          </cell>
          <cell r="AG766" t="str">
            <v>4062307</v>
          </cell>
          <cell r="CL766">
            <v>45566</v>
          </cell>
          <cell r="CM766">
            <v>4062307</v>
          </cell>
          <cell r="GM766">
            <v>45566</v>
          </cell>
          <cell r="GN766">
            <v>4062347</v>
          </cell>
          <cell r="GQ766">
            <v>44936</v>
          </cell>
          <cell r="GR766">
            <v>4062058</v>
          </cell>
          <cell r="GS766">
            <v>45539</v>
          </cell>
          <cell r="GT766">
            <v>4062350</v>
          </cell>
          <cell r="GU766">
            <v>45566</v>
          </cell>
          <cell r="GV766">
            <v>4062345</v>
          </cell>
          <cell r="GW766">
            <v>45454</v>
          </cell>
          <cell r="GX766">
            <v>4062226</v>
          </cell>
          <cell r="HE766">
            <v>45384</v>
          </cell>
          <cell r="HF766">
            <v>4062179</v>
          </cell>
          <cell r="HO766" t="str">
            <v>　</v>
          </cell>
          <cell r="HS766">
            <v>45556</v>
          </cell>
          <cell r="HV766" t="e">
            <v>#REF!</v>
          </cell>
          <cell r="HZ766" t="e">
            <v>#REF!</v>
          </cell>
          <cell r="IB766">
            <v>1</v>
          </cell>
          <cell r="ID766" t="e">
            <v>#REF!</v>
          </cell>
          <cell r="RC766">
            <v>45583</v>
          </cell>
          <cell r="RD766">
            <v>0</v>
          </cell>
          <cell r="RE766">
            <v>0</v>
          </cell>
          <cell r="RF766">
            <v>0</v>
          </cell>
          <cell r="RG766">
            <v>0</v>
          </cell>
          <cell r="RH766">
            <v>0</v>
          </cell>
          <cell r="RI766">
            <v>0</v>
          </cell>
          <cell r="RJ766">
            <v>45566</v>
          </cell>
          <cell r="RK766">
            <v>0</v>
          </cell>
          <cell r="RL766">
            <v>0</v>
          </cell>
          <cell r="RM766">
            <v>0</v>
          </cell>
          <cell r="RN766">
            <v>0</v>
          </cell>
          <cell r="RO766">
            <v>0</v>
          </cell>
          <cell r="RP766">
            <v>0</v>
          </cell>
          <cell r="RQ766">
            <v>0</v>
          </cell>
          <cell r="RR766">
            <v>0</v>
          </cell>
          <cell r="RS766">
            <v>0</v>
          </cell>
          <cell r="RT766">
            <v>0</v>
          </cell>
          <cell r="RU766">
            <v>45566</v>
          </cell>
          <cell r="RV766" t="str">
            <v>4062307</v>
          </cell>
        </row>
        <row r="767">
          <cell r="A767">
            <v>758</v>
          </cell>
          <cell r="B767">
            <v>45627</v>
          </cell>
          <cell r="C767" t="str">
            <v>HRB1003 ATC</v>
          </cell>
          <cell r="D767">
            <v>10395086</v>
          </cell>
          <cell r="F767" t="str">
            <v>EXP</v>
          </cell>
          <cell r="H767" t="str">
            <v>ATC盤</v>
          </cell>
          <cell r="I767" t="str">
            <v>須走</v>
          </cell>
          <cell r="J767" t="str">
            <v>土岐</v>
          </cell>
          <cell r="T767">
            <v>45575</v>
          </cell>
          <cell r="V767">
            <v>45576</v>
          </cell>
          <cell r="W767">
            <v>45576</v>
          </cell>
          <cell r="X767">
            <v>1</v>
          </cell>
          <cell r="Y767">
            <v>45583</v>
          </cell>
          <cell r="AA767">
            <v>45582</v>
          </cell>
          <cell r="AB767">
            <v>45583</v>
          </cell>
          <cell r="DB767" t="str">
            <v>　</v>
          </cell>
          <cell r="DC767" t="str">
            <v>　</v>
          </cell>
          <cell r="DL767" t="str">
            <v>　</v>
          </cell>
          <cell r="DM767" t="str">
            <v>　</v>
          </cell>
          <cell r="DZ767" t="str">
            <v>　</v>
          </cell>
          <cell r="EA767" t="str">
            <v>　</v>
          </cell>
          <cell r="EJ767" t="str">
            <v>　</v>
          </cell>
          <cell r="EK767" t="str">
            <v>　</v>
          </cell>
          <cell r="HM767">
            <v>45335</v>
          </cell>
          <cell r="HN767">
            <v>4062086</v>
          </cell>
          <cell r="HS767">
            <v>0</v>
          </cell>
          <cell r="HV767" t="e">
            <v>#REF!</v>
          </cell>
          <cell r="HZ767" t="e">
            <v>#REF!</v>
          </cell>
          <cell r="ID767" t="e">
            <v>#REF!</v>
          </cell>
          <cell r="RC767">
            <v>45582</v>
          </cell>
          <cell r="RD767">
            <v>0</v>
          </cell>
          <cell r="RE767">
            <v>0</v>
          </cell>
          <cell r="RF767">
            <v>0</v>
          </cell>
          <cell r="RG767">
            <v>0</v>
          </cell>
          <cell r="RH767">
            <v>0</v>
          </cell>
          <cell r="RI767">
            <v>0</v>
          </cell>
          <cell r="RJ767">
            <v>0</v>
          </cell>
          <cell r="RK767">
            <v>0</v>
          </cell>
          <cell r="RL767">
            <v>0</v>
          </cell>
          <cell r="RM767">
            <v>0</v>
          </cell>
          <cell r="RN767">
            <v>0</v>
          </cell>
          <cell r="RO767">
            <v>0</v>
          </cell>
          <cell r="RP767">
            <v>0</v>
          </cell>
          <cell r="RQ767">
            <v>0</v>
          </cell>
          <cell r="RR767">
            <v>0</v>
          </cell>
          <cell r="RS767">
            <v>0</v>
          </cell>
          <cell r="RT767">
            <v>0</v>
          </cell>
          <cell r="RU767">
            <v>0</v>
          </cell>
          <cell r="RV767">
            <v>0</v>
          </cell>
        </row>
        <row r="768">
          <cell r="A768">
            <v>759</v>
          </cell>
          <cell r="B768">
            <v>45627</v>
          </cell>
          <cell r="C768" t="str">
            <v>HRB1003 ATC</v>
          </cell>
          <cell r="D768">
            <v>10395085</v>
          </cell>
          <cell r="F768" t="str">
            <v>EXP</v>
          </cell>
          <cell r="H768" t="str">
            <v>ATC盤</v>
          </cell>
          <cell r="I768" t="str">
            <v>須走</v>
          </cell>
          <cell r="J768" t="str">
            <v>土岐</v>
          </cell>
          <cell r="T768">
            <v>45575</v>
          </cell>
          <cell r="V768">
            <v>45576</v>
          </cell>
          <cell r="X768">
            <v>0.3</v>
          </cell>
          <cell r="Y768">
            <v>45583</v>
          </cell>
          <cell r="AA768">
            <v>45582</v>
          </cell>
          <cell r="AB768">
            <v>45583</v>
          </cell>
          <cell r="DB768" t="str">
            <v>　</v>
          </cell>
          <cell r="DC768" t="str">
            <v>　</v>
          </cell>
          <cell r="DL768" t="str">
            <v>　</v>
          </cell>
          <cell r="DM768" t="str">
            <v>　</v>
          </cell>
          <cell r="DZ768" t="str">
            <v>　</v>
          </cell>
          <cell r="EA768" t="str">
            <v>　</v>
          </cell>
          <cell r="EJ768" t="str">
            <v>　</v>
          </cell>
          <cell r="EK768" t="str">
            <v>　</v>
          </cell>
          <cell r="HM768">
            <v>45335</v>
          </cell>
          <cell r="HN768">
            <v>4062086</v>
          </cell>
          <cell r="HS768">
            <v>0</v>
          </cell>
          <cell r="HV768" t="e">
            <v>#REF!</v>
          </cell>
          <cell r="HZ768" t="e">
            <v>#REF!</v>
          </cell>
          <cell r="ID768" t="e">
            <v>#REF!</v>
          </cell>
          <cell r="RC768">
            <v>45582</v>
          </cell>
          <cell r="RD768">
            <v>0</v>
          </cell>
          <cell r="RE768">
            <v>0</v>
          </cell>
          <cell r="RF768">
            <v>0</v>
          </cell>
          <cell r="RG768">
            <v>0</v>
          </cell>
          <cell r="RH768">
            <v>0</v>
          </cell>
          <cell r="RI768">
            <v>0</v>
          </cell>
          <cell r="RJ768">
            <v>0</v>
          </cell>
          <cell r="RK768">
            <v>0</v>
          </cell>
          <cell r="RL768">
            <v>0</v>
          </cell>
          <cell r="RM768">
            <v>0</v>
          </cell>
          <cell r="RN768">
            <v>0</v>
          </cell>
          <cell r="RO768">
            <v>0</v>
          </cell>
          <cell r="RP768">
            <v>0</v>
          </cell>
          <cell r="RQ768">
            <v>0</v>
          </cell>
          <cell r="RR768">
            <v>0</v>
          </cell>
          <cell r="RS768">
            <v>0</v>
          </cell>
          <cell r="RT768">
            <v>0</v>
          </cell>
          <cell r="RU768">
            <v>0</v>
          </cell>
          <cell r="RV768">
            <v>0</v>
          </cell>
        </row>
        <row r="769">
          <cell r="A769">
            <v>760</v>
          </cell>
          <cell r="B769">
            <v>45627</v>
          </cell>
          <cell r="C769" t="str">
            <v>HRB1003 ATC</v>
          </cell>
          <cell r="D769" t="str">
            <v>10395087</v>
          </cell>
          <cell r="F769" t="str">
            <v>EXP</v>
          </cell>
          <cell r="H769" t="str">
            <v>ATC盤</v>
          </cell>
          <cell r="I769" t="str">
            <v>須走</v>
          </cell>
          <cell r="J769" t="str">
            <v>土岐</v>
          </cell>
          <cell r="T769">
            <v>45575</v>
          </cell>
          <cell r="V769">
            <v>45576</v>
          </cell>
          <cell r="W769">
            <v>45580</v>
          </cell>
          <cell r="X769">
            <v>1</v>
          </cell>
          <cell r="Y769">
            <v>45583</v>
          </cell>
          <cell r="AA769">
            <v>45582</v>
          </cell>
          <cell r="AB769">
            <v>45583</v>
          </cell>
          <cell r="DB769" t="str">
            <v>　</v>
          </cell>
          <cell r="DC769" t="str">
            <v>　</v>
          </cell>
          <cell r="DL769" t="str">
            <v>　</v>
          </cell>
          <cell r="DM769" t="str">
            <v>　</v>
          </cell>
          <cell r="DZ769" t="str">
            <v>　</v>
          </cell>
          <cell r="EA769" t="str">
            <v>　</v>
          </cell>
          <cell r="EJ769" t="str">
            <v>　</v>
          </cell>
          <cell r="EK769" t="str">
            <v>　</v>
          </cell>
          <cell r="HM769">
            <v>45335</v>
          </cell>
          <cell r="HN769">
            <v>4062086</v>
          </cell>
          <cell r="HS769">
            <v>0</v>
          </cell>
          <cell r="HV769" t="e">
            <v>#REF!</v>
          </cell>
          <cell r="HZ769" t="e">
            <v>#REF!</v>
          </cell>
          <cell r="ID769" t="e">
            <v>#REF!</v>
          </cell>
          <cell r="RC769">
            <v>45582</v>
          </cell>
          <cell r="RD769">
            <v>0</v>
          </cell>
          <cell r="RE769">
            <v>0</v>
          </cell>
          <cell r="RF769">
            <v>0</v>
          </cell>
          <cell r="RG769">
            <v>0</v>
          </cell>
          <cell r="RH769">
            <v>0</v>
          </cell>
          <cell r="RI769">
            <v>0</v>
          </cell>
          <cell r="RJ769">
            <v>0</v>
          </cell>
          <cell r="RK769">
            <v>0</v>
          </cell>
          <cell r="RL769">
            <v>0</v>
          </cell>
          <cell r="RM769">
            <v>0</v>
          </cell>
          <cell r="RN769">
            <v>0</v>
          </cell>
          <cell r="RO769">
            <v>0</v>
          </cell>
          <cell r="RP769">
            <v>0</v>
          </cell>
          <cell r="RQ769">
            <v>0</v>
          </cell>
          <cell r="RR769">
            <v>0</v>
          </cell>
          <cell r="RS769">
            <v>0</v>
          </cell>
          <cell r="RT769">
            <v>0</v>
          </cell>
          <cell r="RU769">
            <v>0</v>
          </cell>
          <cell r="RV769">
            <v>0</v>
          </cell>
        </row>
        <row r="770">
          <cell r="A770">
            <v>761</v>
          </cell>
          <cell r="B770">
            <v>45597</v>
          </cell>
          <cell r="C770" t="str">
            <v>HRB1303</v>
          </cell>
          <cell r="D770" t="str">
            <v>13035565</v>
          </cell>
          <cell r="F770" t="str">
            <v>日本</v>
          </cell>
          <cell r="G770" t="str">
            <v>日本ジャミソン（株）</v>
          </cell>
          <cell r="H770" t="str">
            <v>制御盤</v>
          </cell>
          <cell r="I770" t="str">
            <v>南陵</v>
          </cell>
          <cell r="J770" t="str">
            <v>土岐</v>
          </cell>
          <cell r="K770">
            <v>45568</v>
          </cell>
          <cell r="L770">
            <v>1</v>
          </cell>
          <cell r="M770">
            <v>1</v>
          </cell>
          <cell r="N770">
            <v>45569</v>
          </cell>
          <cell r="O770">
            <v>1</v>
          </cell>
          <cell r="P770">
            <v>45570</v>
          </cell>
          <cell r="Q770">
            <v>1</v>
          </cell>
          <cell r="R770">
            <v>45573</v>
          </cell>
          <cell r="S770">
            <v>1</v>
          </cell>
          <cell r="T770">
            <v>45574</v>
          </cell>
          <cell r="U770">
            <v>45574</v>
          </cell>
          <cell r="V770">
            <v>45575</v>
          </cell>
          <cell r="W770">
            <v>45575</v>
          </cell>
          <cell r="X770">
            <v>1</v>
          </cell>
          <cell r="Y770">
            <v>45584</v>
          </cell>
          <cell r="AA770">
            <v>45582</v>
          </cell>
          <cell r="AB770">
            <v>45583</v>
          </cell>
          <cell r="AC770" t="str">
            <v>45510</v>
          </cell>
          <cell r="AD770" t="str">
            <v>4062238</v>
          </cell>
          <cell r="AE770" t="str">
            <v>4062278</v>
          </cell>
          <cell r="AF770" t="str">
            <v>4062246</v>
          </cell>
          <cell r="AG770" t="str">
            <v>4062252</v>
          </cell>
          <cell r="CH770">
            <v>45510</v>
          </cell>
          <cell r="CI770">
            <v>4062238</v>
          </cell>
          <cell r="CX770">
            <v>45545</v>
          </cell>
          <cell r="CY770">
            <v>4062278</v>
          </cell>
          <cell r="DH770">
            <v>45510</v>
          </cell>
          <cell r="DI770">
            <v>4062246</v>
          </cell>
          <cell r="DV770">
            <v>45510</v>
          </cell>
          <cell r="DW770">
            <v>4062252</v>
          </cell>
          <cell r="EF770">
            <v>45559</v>
          </cell>
          <cell r="EG770">
            <v>4062303</v>
          </cell>
          <cell r="EM770">
            <v>45554</v>
          </cell>
          <cell r="EN770">
            <v>45545</v>
          </cell>
          <cell r="EO770">
            <v>4062291</v>
          </cell>
          <cell r="EX770">
            <v>45545</v>
          </cell>
          <cell r="EY770">
            <v>4062295</v>
          </cell>
          <cell r="FP770" t="str">
            <v>●</v>
          </cell>
          <cell r="FX770">
            <v>45566</v>
          </cell>
          <cell r="FY770">
            <v>4062341</v>
          </cell>
          <cell r="GE770">
            <v>45545</v>
          </cell>
          <cell r="GF770">
            <v>4062298</v>
          </cell>
          <cell r="HS770">
            <v>45568</v>
          </cell>
          <cell r="HV770" t="e">
            <v>#REF!</v>
          </cell>
          <cell r="HZ770" t="e">
            <v>#REF!</v>
          </cell>
          <cell r="ID770" t="e">
            <v>#REF!</v>
          </cell>
          <cell r="RC770">
            <v>45582</v>
          </cell>
          <cell r="RD770">
            <v>45510</v>
          </cell>
          <cell r="RE770">
            <v>0</v>
          </cell>
          <cell r="RF770">
            <v>45545</v>
          </cell>
          <cell r="RG770">
            <v>0</v>
          </cell>
          <cell r="RH770">
            <v>45510</v>
          </cell>
          <cell r="RI770">
            <v>0</v>
          </cell>
          <cell r="RJ770">
            <v>0</v>
          </cell>
          <cell r="RK770">
            <v>45510</v>
          </cell>
          <cell r="RL770" t="str">
            <v>4062238</v>
          </cell>
          <cell r="RM770">
            <v>45545</v>
          </cell>
          <cell r="RN770" t="str">
            <v>4062278</v>
          </cell>
          <cell r="RO770">
            <v>45510</v>
          </cell>
          <cell r="RP770" t="str">
            <v>4062246</v>
          </cell>
          <cell r="RQ770">
            <v>45510</v>
          </cell>
          <cell r="RR770" t="str">
            <v>4062252</v>
          </cell>
          <cell r="RS770">
            <v>45559</v>
          </cell>
          <cell r="RT770">
            <v>4062303</v>
          </cell>
          <cell r="RU770">
            <v>0</v>
          </cell>
          <cell r="RV770">
            <v>0</v>
          </cell>
        </row>
        <row r="771">
          <cell r="A771">
            <v>762</v>
          </cell>
          <cell r="B771">
            <v>45597</v>
          </cell>
          <cell r="C771" t="str">
            <v>HRB1303.EXP</v>
          </cell>
          <cell r="D771" t="str">
            <v>13035576</v>
          </cell>
          <cell r="F771" t="str">
            <v>ﾍﾞﾄﾅﾑ</v>
          </cell>
          <cell r="G771" t="str">
            <v>VP EQUIPMENT&amp;TECHNOLOGY</v>
          </cell>
          <cell r="H771" t="str">
            <v>制御盤</v>
          </cell>
          <cell r="I771" t="str">
            <v>南陵</v>
          </cell>
          <cell r="J771" t="str">
            <v>土岐</v>
          </cell>
          <cell r="K771">
            <v>45569</v>
          </cell>
          <cell r="L771">
            <v>1</v>
          </cell>
          <cell r="M771">
            <v>1</v>
          </cell>
          <cell r="N771">
            <v>45570</v>
          </cell>
          <cell r="O771">
            <v>1</v>
          </cell>
          <cell r="P771">
            <v>45573</v>
          </cell>
          <cell r="Q771">
            <v>1</v>
          </cell>
          <cell r="R771">
            <v>45574</v>
          </cell>
          <cell r="S771">
            <v>1</v>
          </cell>
          <cell r="T771">
            <v>45575</v>
          </cell>
          <cell r="U771">
            <v>45575</v>
          </cell>
          <cell r="V771">
            <v>45576</v>
          </cell>
          <cell r="W771">
            <v>45575</v>
          </cell>
          <cell r="X771">
            <v>1</v>
          </cell>
          <cell r="Y771">
            <v>45584</v>
          </cell>
          <cell r="AA771">
            <v>45582</v>
          </cell>
          <cell r="AB771">
            <v>45583</v>
          </cell>
          <cell r="AC771" t="str">
            <v>45510</v>
          </cell>
          <cell r="AD771" t="str">
            <v>4062241</v>
          </cell>
          <cell r="AE771" t="str">
            <v>4062278</v>
          </cell>
          <cell r="AF771" t="str">
            <v>4062250</v>
          </cell>
          <cell r="AG771" t="str">
            <v>4062254</v>
          </cell>
          <cell r="CR771">
            <v>45510</v>
          </cell>
          <cell r="CS771">
            <v>4062241</v>
          </cell>
          <cell r="CX771">
            <v>45545</v>
          </cell>
          <cell r="CY771">
            <v>4062278</v>
          </cell>
          <cell r="DR771">
            <v>45510</v>
          </cell>
          <cell r="DS771">
            <v>4062250</v>
          </cell>
          <cell r="EB771">
            <v>45510</v>
          </cell>
          <cell r="EC771">
            <v>4062254</v>
          </cell>
          <cell r="EF771">
            <v>45566</v>
          </cell>
          <cell r="EG771">
            <v>4062308</v>
          </cell>
          <cell r="EM771">
            <v>45554</v>
          </cell>
          <cell r="EZ771">
            <v>45545</v>
          </cell>
          <cell r="FA771">
            <v>4062296</v>
          </cell>
          <cell r="HS771">
            <v>45569</v>
          </cell>
          <cell r="HV771" t="e">
            <v>#REF!</v>
          </cell>
          <cell r="HZ771" t="e">
            <v>#REF!</v>
          </cell>
          <cell r="ID771" t="e">
            <v>#REF!</v>
          </cell>
          <cell r="RC771">
            <v>45582</v>
          </cell>
          <cell r="RD771">
            <v>0</v>
          </cell>
          <cell r="RE771">
            <v>45510</v>
          </cell>
          <cell r="RF771">
            <v>45545</v>
          </cell>
          <cell r="RG771">
            <v>0</v>
          </cell>
          <cell r="RH771">
            <v>0</v>
          </cell>
          <cell r="RI771">
            <v>45510</v>
          </cell>
          <cell r="RJ771">
            <v>0</v>
          </cell>
          <cell r="RK771">
            <v>45510</v>
          </cell>
          <cell r="RL771" t="str">
            <v>4062241</v>
          </cell>
          <cell r="RM771">
            <v>45545</v>
          </cell>
          <cell r="RN771" t="str">
            <v>4062278</v>
          </cell>
          <cell r="RO771">
            <v>45510</v>
          </cell>
          <cell r="RP771" t="str">
            <v>4062250</v>
          </cell>
          <cell r="RQ771">
            <v>45510</v>
          </cell>
          <cell r="RR771" t="str">
            <v>4062254</v>
          </cell>
          <cell r="RS771">
            <v>45566</v>
          </cell>
          <cell r="RT771">
            <v>4062308</v>
          </cell>
          <cell r="RU771">
            <v>0</v>
          </cell>
          <cell r="RV771">
            <v>0</v>
          </cell>
        </row>
        <row r="772">
          <cell r="A772">
            <v>763</v>
          </cell>
          <cell r="B772">
            <v>45597</v>
          </cell>
          <cell r="C772" t="str">
            <v>HRB8025.EXP</v>
          </cell>
          <cell r="D772">
            <v>80255408</v>
          </cell>
          <cell r="F772" t="str">
            <v>ﾍﾞﾄﾅﾑ</v>
          </cell>
          <cell r="G772" t="str">
            <v>【ﾍﾞﾄﾅﾑ】ＳＭＣ</v>
          </cell>
          <cell r="H772" t="str">
            <v>制御盤</v>
          </cell>
          <cell r="I772" t="str">
            <v>南陵</v>
          </cell>
          <cell r="J772" t="str">
            <v>土岐</v>
          </cell>
          <cell r="K772">
            <v>45569</v>
          </cell>
          <cell r="L772">
            <v>1</v>
          </cell>
          <cell r="M772">
            <v>1</v>
          </cell>
          <cell r="N772">
            <v>45570</v>
          </cell>
          <cell r="O772">
            <v>1</v>
          </cell>
          <cell r="P772">
            <v>45573</v>
          </cell>
          <cell r="Q772">
            <v>1</v>
          </cell>
          <cell r="R772">
            <v>45574</v>
          </cell>
          <cell r="S772">
            <v>1</v>
          </cell>
          <cell r="T772">
            <v>45575</v>
          </cell>
          <cell r="U772">
            <v>45575</v>
          </cell>
          <cell r="V772">
            <v>45576</v>
          </cell>
          <cell r="W772">
            <v>45576</v>
          </cell>
          <cell r="X772">
            <v>1</v>
          </cell>
          <cell r="Y772">
            <v>45587</v>
          </cell>
          <cell r="AA772">
            <v>45582</v>
          </cell>
          <cell r="AB772">
            <v>45583</v>
          </cell>
          <cell r="AC772" t="str">
            <v>45545</v>
          </cell>
          <cell r="AD772" t="str">
            <v>4062275</v>
          </cell>
          <cell r="AE772" t="str">
            <v>4062278</v>
          </cell>
          <cell r="AF772" t="str">
            <v>4062249</v>
          </cell>
          <cell r="AG772" t="str">
            <v>4062254</v>
          </cell>
          <cell r="CP772">
            <v>45545</v>
          </cell>
          <cell r="CQ772">
            <v>4062275</v>
          </cell>
          <cell r="CX772">
            <v>45545</v>
          </cell>
          <cell r="CY772">
            <v>4062278</v>
          </cell>
          <cell r="DP772">
            <v>45510</v>
          </cell>
          <cell r="DQ772">
            <v>4062249</v>
          </cell>
          <cell r="EB772">
            <v>45510</v>
          </cell>
          <cell r="EC772">
            <v>4062254</v>
          </cell>
          <cell r="EF772">
            <v>45566</v>
          </cell>
          <cell r="EG772">
            <v>4062308</v>
          </cell>
          <cell r="EM772">
            <v>45554</v>
          </cell>
          <cell r="ET772">
            <v>45510</v>
          </cell>
          <cell r="EU772">
            <v>4062259</v>
          </cell>
          <cell r="EX772">
            <v>45545</v>
          </cell>
          <cell r="EY772">
            <v>4062295</v>
          </cell>
          <cell r="HS772">
            <v>45569</v>
          </cell>
          <cell r="HV772" t="e">
            <v>#REF!</v>
          </cell>
          <cell r="HZ772" t="e">
            <v>#REF!</v>
          </cell>
          <cell r="ID772" t="e">
            <v>#REF!</v>
          </cell>
          <cell r="RC772">
            <v>45582</v>
          </cell>
          <cell r="RD772">
            <v>0</v>
          </cell>
          <cell r="RE772">
            <v>45545</v>
          </cell>
          <cell r="RF772">
            <v>45545</v>
          </cell>
          <cell r="RG772">
            <v>0</v>
          </cell>
          <cell r="RH772">
            <v>0</v>
          </cell>
          <cell r="RI772">
            <v>45510</v>
          </cell>
          <cell r="RJ772">
            <v>0</v>
          </cell>
          <cell r="RK772">
            <v>45545</v>
          </cell>
          <cell r="RL772" t="str">
            <v>4062275</v>
          </cell>
          <cell r="RM772">
            <v>45545</v>
          </cell>
          <cell r="RN772" t="str">
            <v>4062278</v>
          </cell>
          <cell r="RO772">
            <v>45510</v>
          </cell>
          <cell r="RP772" t="str">
            <v>4062249</v>
          </cell>
          <cell r="RQ772">
            <v>45510</v>
          </cell>
          <cell r="RR772" t="str">
            <v>4062254</v>
          </cell>
          <cell r="RS772">
            <v>45566</v>
          </cell>
          <cell r="RT772">
            <v>4062308</v>
          </cell>
          <cell r="RU772">
            <v>0</v>
          </cell>
          <cell r="RV772">
            <v>0</v>
          </cell>
        </row>
        <row r="773">
          <cell r="A773">
            <v>764</v>
          </cell>
          <cell r="B773">
            <v>45597</v>
          </cell>
          <cell r="C773" t="str">
            <v>HRB8025.EXP</v>
          </cell>
          <cell r="D773">
            <v>80255409</v>
          </cell>
          <cell r="F773" t="str">
            <v>ﾍﾞﾄﾅﾑ</v>
          </cell>
          <cell r="G773" t="str">
            <v>【ﾍﾞﾄﾅﾑ】ＳＭＣ</v>
          </cell>
          <cell r="H773" t="str">
            <v>制御盤</v>
          </cell>
          <cell r="I773" t="str">
            <v>南陵</v>
          </cell>
          <cell r="J773" t="str">
            <v>土岐</v>
          </cell>
          <cell r="K773">
            <v>45569</v>
          </cell>
          <cell r="L773">
            <v>1</v>
          </cell>
          <cell r="M773">
            <v>1</v>
          </cell>
          <cell r="N773">
            <v>45570</v>
          </cell>
          <cell r="O773">
            <v>1</v>
          </cell>
          <cell r="P773">
            <v>45573</v>
          </cell>
          <cell r="Q773">
            <v>1</v>
          </cell>
          <cell r="R773">
            <v>45574</v>
          </cell>
          <cell r="S773">
            <v>1</v>
          </cell>
          <cell r="T773">
            <v>45575</v>
          </cell>
          <cell r="U773">
            <v>45575</v>
          </cell>
          <cell r="V773">
            <v>45576</v>
          </cell>
          <cell r="W773">
            <v>45576</v>
          </cell>
          <cell r="X773">
            <v>1</v>
          </cell>
          <cell r="Y773">
            <v>45587</v>
          </cell>
          <cell r="AA773">
            <v>45582</v>
          </cell>
          <cell r="AB773">
            <v>45583</v>
          </cell>
          <cell r="AC773" t="str">
            <v>45545</v>
          </cell>
          <cell r="AD773" t="str">
            <v>4062275</v>
          </cell>
          <cell r="AE773" t="str">
            <v>4062278</v>
          </cell>
          <cell r="AF773" t="str">
            <v>4062249</v>
          </cell>
          <cell r="AG773" t="str">
            <v>4062254</v>
          </cell>
          <cell r="CP773">
            <v>45545</v>
          </cell>
          <cell r="CQ773">
            <v>4062275</v>
          </cell>
          <cell r="CX773">
            <v>45545</v>
          </cell>
          <cell r="CY773">
            <v>4062278</v>
          </cell>
          <cell r="DP773">
            <v>45510</v>
          </cell>
          <cell r="DQ773">
            <v>4062249</v>
          </cell>
          <cell r="EB773">
            <v>45510</v>
          </cell>
          <cell r="EC773">
            <v>4062254</v>
          </cell>
          <cell r="EF773">
            <v>45566</v>
          </cell>
          <cell r="EG773">
            <v>4062308</v>
          </cell>
          <cell r="EM773">
            <v>45554</v>
          </cell>
          <cell r="ET773">
            <v>45510</v>
          </cell>
          <cell r="EU773">
            <v>4062259</v>
          </cell>
          <cell r="EX773">
            <v>45545</v>
          </cell>
          <cell r="EY773">
            <v>4062295</v>
          </cell>
          <cell r="HS773">
            <v>45569</v>
          </cell>
          <cell r="HV773" t="e">
            <v>#REF!</v>
          </cell>
          <cell r="HZ773" t="e">
            <v>#REF!</v>
          </cell>
          <cell r="ID773" t="e">
            <v>#REF!</v>
          </cell>
          <cell r="RC773">
            <v>45582</v>
          </cell>
          <cell r="RD773">
            <v>0</v>
          </cell>
          <cell r="RE773">
            <v>45545</v>
          </cell>
          <cell r="RF773">
            <v>45545</v>
          </cell>
          <cell r="RG773">
            <v>0</v>
          </cell>
          <cell r="RH773">
            <v>0</v>
          </cell>
          <cell r="RI773">
            <v>45510</v>
          </cell>
          <cell r="RJ773">
            <v>0</v>
          </cell>
          <cell r="RK773">
            <v>45545</v>
          </cell>
          <cell r="RL773" t="str">
            <v>4062275</v>
          </cell>
          <cell r="RM773">
            <v>45545</v>
          </cell>
          <cell r="RN773" t="str">
            <v>4062278</v>
          </cell>
          <cell r="RO773">
            <v>45510</v>
          </cell>
          <cell r="RP773" t="str">
            <v>4062249</v>
          </cell>
          <cell r="RQ773">
            <v>45510</v>
          </cell>
          <cell r="RR773" t="str">
            <v>4062254</v>
          </cell>
          <cell r="RS773">
            <v>45566</v>
          </cell>
          <cell r="RT773">
            <v>4062308</v>
          </cell>
          <cell r="RU773">
            <v>0</v>
          </cell>
          <cell r="RV773">
            <v>0</v>
          </cell>
        </row>
        <row r="774">
          <cell r="A774">
            <v>765</v>
          </cell>
          <cell r="B774">
            <v>45597</v>
          </cell>
          <cell r="C774" t="str">
            <v>HRB2204.EXP</v>
          </cell>
          <cell r="D774">
            <v>22045139</v>
          </cell>
          <cell r="F774" t="str">
            <v>タイ</v>
          </cell>
          <cell r="G774" t="str">
            <v>JINPAO PRECISION</v>
          </cell>
          <cell r="H774" t="str">
            <v>制御盤</v>
          </cell>
          <cell r="I774" t="str">
            <v>南陵</v>
          </cell>
          <cell r="J774" t="str">
            <v>土岐</v>
          </cell>
          <cell r="K774">
            <v>45570</v>
          </cell>
          <cell r="L774">
            <v>1</v>
          </cell>
          <cell r="M774">
            <v>1</v>
          </cell>
          <cell r="N774">
            <v>45573</v>
          </cell>
          <cell r="O774">
            <v>1</v>
          </cell>
          <cell r="P774">
            <v>45574</v>
          </cell>
          <cell r="Q774">
            <v>1</v>
          </cell>
          <cell r="R774">
            <v>45575</v>
          </cell>
          <cell r="S774">
            <v>1</v>
          </cell>
          <cell r="T774">
            <v>45576</v>
          </cell>
          <cell r="U774">
            <v>45576</v>
          </cell>
          <cell r="V774">
            <v>45580</v>
          </cell>
          <cell r="W774">
            <v>45580</v>
          </cell>
          <cell r="X774">
            <v>1</v>
          </cell>
          <cell r="Y774">
            <v>45588</v>
          </cell>
          <cell r="AA774">
            <v>45582</v>
          </cell>
          <cell r="AB774">
            <v>45583</v>
          </cell>
          <cell r="AC774" t="str">
            <v>45510</v>
          </cell>
          <cell r="AD774" t="str">
            <v>4062242</v>
          </cell>
          <cell r="AE774" t="str">
            <v>4062244</v>
          </cell>
          <cell r="AF774" t="str">
            <v>4062215</v>
          </cell>
          <cell r="AG774" t="str">
            <v>4062255</v>
          </cell>
          <cell r="CT774">
            <v>45510</v>
          </cell>
          <cell r="CU774">
            <v>4062242</v>
          </cell>
          <cell r="CZ774">
            <v>45510</v>
          </cell>
          <cell r="DA774">
            <v>4062244</v>
          </cell>
          <cell r="DT774">
            <v>45468</v>
          </cell>
          <cell r="DU774">
            <v>4062215</v>
          </cell>
          <cell r="ED774">
            <v>45510</v>
          </cell>
          <cell r="EE774">
            <v>4062255</v>
          </cell>
          <cell r="EH774">
            <v>45510</v>
          </cell>
          <cell r="EI774">
            <v>4062269</v>
          </cell>
          <cell r="EM774">
            <v>45554</v>
          </cell>
          <cell r="ER774">
            <v>45496</v>
          </cell>
          <cell r="ES774">
            <v>4062235</v>
          </cell>
          <cell r="EZ774">
            <v>45545</v>
          </cell>
          <cell r="FA774">
            <v>4062296</v>
          </cell>
          <cell r="FQ774">
            <v>45397</v>
          </cell>
          <cell r="FR774">
            <v>3962142</v>
          </cell>
          <cell r="GG774">
            <v>45510</v>
          </cell>
          <cell r="GH774">
            <v>4062267</v>
          </cell>
          <cell r="HS774">
            <v>45570</v>
          </cell>
          <cell r="HV774" t="e">
            <v>#REF!</v>
          </cell>
          <cell r="HZ774" t="e">
            <v>#REF!</v>
          </cell>
          <cell r="ID774" t="e">
            <v>#REF!</v>
          </cell>
          <cell r="RC774">
            <v>45582</v>
          </cell>
          <cell r="RD774">
            <v>0</v>
          </cell>
          <cell r="RE774">
            <v>45510</v>
          </cell>
          <cell r="RF774">
            <v>0</v>
          </cell>
          <cell r="RG774">
            <v>45510</v>
          </cell>
          <cell r="RH774">
            <v>0</v>
          </cell>
          <cell r="RI774">
            <v>45468</v>
          </cell>
          <cell r="RJ774">
            <v>0</v>
          </cell>
          <cell r="RK774">
            <v>45510</v>
          </cell>
          <cell r="RL774" t="str">
            <v>4062242</v>
          </cell>
          <cell r="RM774">
            <v>45510</v>
          </cell>
          <cell r="RN774" t="str">
            <v>4062244</v>
          </cell>
          <cell r="RO774">
            <v>45468</v>
          </cell>
          <cell r="RP774" t="str">
            <v>4062215</v>
          </cell>
          <cell r="RQ774">
            <v>45510</v>
          </cell>
          <cell r="RR774" t="str">
            <v>4062255</v>
          </cell>
          <cell r="RS774">
            <v>45510</v>
          </cell>
          <cell r="RT774">
            <v>4062269</v>
          </cell>
          <cell r="RU774">
            <v>0</v>
          </cell>
          <cell r="RV774">
            <v>0</v>
          </cell>
        </row>
        <row r="775">
          <cell r="A775">
            <v>766</v>
          </cell>
          <cell r="B775">
            <v>45597</v>
          </cell>
          <cell r="C775" t="str">
            <v>HRB1303</v>
          </cell>
          <cell r="D775">
            <v>13035566</v>
          </cell>
          <cell r="F775" t="str">
            <v>日本</v>
          </cell>
          <cell r="G775" t="str">
            <v>（株）アマダベンディングＳ部</v>
          </cell>
          <cell r="H775" t="str">
            <v>制御盤</v>
          </cell>
          <cell r="I775" t="str">
            <v>南陵</v>
          </cell>
          <cell r="J775" t="str">
            <v>土岐</v>
          </cell>
          <cell r="K775">
            <v>45570</v>
          </cell>
          <cell r="L775">
            <v>1</v>
          </cell>
          <cell r="M775">
            <v>1</v>
          </cell>
          <cell r="N775">
            <v>45573</v>
          </cell>
          <cell r="O775">
            <v>1</v>
          </cell>
          <cell r="P775">
            <v>45574</v>
          </cell>
          <cell r="Q775">
            <v>1</v>
          </cell>
          <cell r="R775">
            <v>45575</v>
          </cell>
          <cell r="S775">
            <v>1</v>
          </cell>
          <cell r="T775">
            <v>45576</v>
          </cell>
          <cell r="U775">
            <v>45576</v>
          </cell>
          <cell r="V775">
            <v>45580</v>
          </cell>
          <cell r="W775">
            <v>45576</v>
          </cell>
          <cell r="X775">
            <v>1</v>
          </cell>
          <cell r="Y775">
            <v>45589</v>
          </cell>
          <cell r="AA775">
            <v>45587</v>
          </cell>
          <cell r="AB775">
            <v>45588</v>
          </cell>
          <cell r="AC775" t="str">
            <v>45545</v>
          </cell>
          <cell r="AD775" t="str">
            <v>4062273</v>
          </cell>
          <cell r="AE775" t="str">
            <v>4062278</v>
          </cell>
          <cell r="AF775" t="str">
            <v>4062246</v>
          </cell>
          <cell r="AG775" t="str">
            <v>4062252</v>
          </cell>
          <cell r="CH775">
            <v>45545</v>
          </cell>
          <cell r="CI775">
            <v>4062273</v>
          </cell>
          <cell r="CX775">
            <v>45545</v>
          </cell>
          <cell r="CY775">
            <v>4062278</v>
          </cell>
          <cell r="DH775">
            <v>45510</v>
          </cell>
          <cell r="DI775">
            <v>4062246</v>
          </cell>
          <cell r="DV775">
            <v>45510</v>
          </cell>
          <cell r="DW775">
            <v>4062252</v>
          </cell>
          <cell r="EF775">
            <v>45566</v>
          </cell>
          <cell r="EG775">
            <v>4062308</v>
          </cell>
          <cell r="EM775">
            <v>45554</v>
          </cell>
          <cell r="EX775">
            <v>45545</v>
          </cell>
          <cell r="EY775">
            <v>4062295</v>
          </cell>
          <cell r="HS775">
            <v>45570</v>
          </cell>
          <cell r="HV775" t="e">
            <v>#REF!</v>
          </cell>
          <cell r="HZ775" t="e">
            <v>#REF!</v>
          </cell>
          <cell r="ID775" t="e">
            <v>#REF!</v>
          </cell>
          <cell r="RC775">
            <v>45587</v>
          </cell>
          <cell r="RD775">
            <v>45545</v>
          </cell>
          <cell r="RE775">
            <v>0</v>
          </cell>
          <cell r="RF775">
            <v>45545</v>
          </cell>
          <cell r="RG775">
            <v>0</v>
          </cell>
          <cell r="RH775">
            <v>45510</v>
          </cell>
          <cell r="RI775">
            <v>0</v>
          </cell>
          <cell r="RJ775">
            <v>0</v>
          </cell>
          <cell r="RK775">
            <v>45545</v>
          </cell>
          <cell r="RL775" t="str">
            <v>4062273</v>
          </cell>
          <cell r="RM775">
            <v>45545</v>
          </cell>
          <cell r="RN775" t="str">
            <v>4062278</v>
          </cell>
          <cell r="RO775">
            <v>45510</v>
          </cell>
          <cell r="RP775" t="str">
            <v>4062246</v>
          </cell>
          <cell r="RQ775">
            <v>45510</v>
          </cell>
          <cell r="RR775" t="str">
            <v>4062252</v>
          </cell>
          <cell r="RS775">
            <v>45566</v>
          </cell>
          <cell r="RT775">
            <v>4062308</v>
          </cell>
          <cell r="RU775">
            <v>0</v>
          </cell>
          <cell r="RV775">
            <v>0</v>
          </cell>
        </row>
        <row r="776">
          <cell r="A776">
            <v>767</v>
          </cell>
          <cell r="B776">
            <v>45597</v>
          </cell>
          <cell r="C776" t="str">
            <v>HRB1303.EXP</v>
          </cell>
          <cell r="D776">
            <v>13035577</v>
          </cell>
          <cell r="F776" t="str">
            <v>ﾌﾞﾗｼﾞﾙ</v>
          </cell>
          <cell r="G776" t="str">
            <v>Ａｍａｄａ　ｄｏ　Ｂｒａｓｉｌ　Ｌｔｄａ</v>
          </cell>
          <cell r="H776" t="str">
            <v>制御盤</v>
          </cell>
          <cell r="I776" t="str">
            <v>南陵</v>
          </cell>
          <cell r="J776" t="str">
            <v>土岐</v>
          </cell>
          <cell r="K776">
            <v>45570</v>
          </cell>
          <cell r="L776">
            <v>1</v>
          </cell>
          <cell r="M776">
            <v>1</v>
          </cell>
          <cell r="N776">
            <v>45573</v>
          </cell>
          <cell r="O776">
            <v>1</v>
          </cell>
          <cell r="P776">
            <v>45574</v>
          </cell>
          <cell r="Q776">
            <v>1</v>
          </cell>
          <cell r="R776">
            <v>45575</v>
          </cell>
          <cell r="S776">
            <v>1</v>
          </cell>
          <cell r="T776">
            <v>45576</v>
          </cell>
          <cell r="U776">
            <v>45576</v>
          </cell>
          <cell r="V776">
            <v>45580</v>
          </cell>
          <cell r="W776">
            <v>45581</v>
          </cell>
          <cell r="X776">
            <v>1</v>
          </cell>
          <cell r="Y776">
            <v>45589</v>
          </cell>
          <cell r="AA776">
            <v>45587</v>
          </cell>
          <cell r="AB776">
            <v>45588</v>
          </cell>
          <cell r="AC776" t="str">
            <v>45510</v>
          </cell>
          <cell r="AD776" t="str">
            <v>4062241</v>
          </cell>
          <cell r="AE776" t="str">
            <v>4062278</v>
          </cell>
          <cell r="AF776" t="str">
            <v>4062250</v>
          </cell>
          <cell r="AG776" t="str">
            <v>4062289</v>
          </cell>
          <cell r="CR776">
            <v>45510</v>
          </cell>
          <cell r="CS776">
            <v>4062241</v>
          </cell>
          <cell r="CX776">
            <v>45545</v>
          </cell>
          <cell r="CY776">
            <v>4062278</v>
          </cell>
          <cell r="DR776">
            <v>45510</v>
          </cell>
          <cell r="DS776">
            <v>4062250</v>
          </cell>
          <cell r="EB776">
            <v>45545</v>
          </cell>
          <cell r="EC776">
            <v>4062289</v>
          </cell>
          <cell r="EF776">
            <v>45566</v>
          </cell>
          <cell r="EG776">
            <v>4062308</v>
          </cell>
          <cell r="EM776">
            <v>45554</v>
          </cell>
          <cell r="EN776">
            <v>45545</v>
          </cell>
          <cell r="EO776">
            <v>4062291</v>
          </cell>
          <cell r="EX776">
            <v>45545</v>
          </cell>
          <cell r="EY776">
            <v>4062295</v>
          </cell>
          <cell r="HS776">
            <v>45570</v>
          </cell>
          <cell r="HV776" t="e">
            <v>#REF!</v>
          </cell>
          <cell r="HZ776" t="e">
            <v>#REF!</v>
          </cell>
          <cell r="ID776" t="e">
            <v>#REF!</v>
          </cell>
          <cell r="RC776">
            <v>45587</v>
          </cell>
          <cell r="RD776">
            <v>0</v>
          </cell>
          <cell r="RE776">
            <v>45510</v>
          </cell>
          <cell r="RF776">
            <v>45545</v>
          </cell>
          <cell r="RG776">
            <v>0</v>
          </cell>
          <cell r="RH776">
            <v>0</v>
          </cell>
          <cell r="RI776">
            <v>45510</v>
          </cell>
          <cell r="RJ776">
            <v>0</v>
          </cell>
          <cell r="RK776">
            <v>45510</v>
          </cell>
          <cell r="RL776" t="str">
            <v>4062241</v>
          </cell>
          <cell r="RM776">
            <v>45545</v>
          </cell>
          <cell r="RN776" t="str">
            <v>4062278</v>
          </cell>
          <cell r="RO776">
            <v>45510</v>
          </cell>
          <cell r="RP776" t="str">
            <v>4062250</v>
          </cell>
          <cell r="RQ776">
            <v>45545</v>
          </cell>
          <cell r="RR776" t="str">
            <v>4062289</v>
          </cell>
          <cell r="RS776">
            <v>45566</v>
          </cell>
          <cell r="RT776">
            <v>4062308</v>
          </cell>
          <cell r="RU776">
            <v>0</v>
          </cell>
          <cell r="RV776">
            <v>0</v>
          </cell>
        </row>
        <row r="777">
          <cell r="A777">
            <v>768</v>
          </cell>
          <cell r="B777">
            <v>45597</v>
          </cell>
          <cell r="C777" t="str">
            <v>HRB1003.EXP</v>
          </cell>
          <cell r="D777" t="str">
            <v>10035304</v>
          </cell>
          <cell r="F777" t="str">
            <v>ｲﾝﾄﾞ</v>
          </cell>
          <cell r="G777" t="str">
            <v>Ａｍａｄａ　（Ｉｎｄｉａ）　Ｐｖｔ．　Ｌ</v>
          </cell>
          <cell r="H777" t="str">
            <v>制御盤</v>
          </cell>
          <cell r="I777" t="str">
            <v>南陵</v>
          </cell>
          <cell r="J777" t="str">
            <v>土岐</v>
          </cell>
          <cell r="K777">
            <v>45573</v>
          </cell>
          <cell r="L777">
            <v>1</v>
          </cell>
          <cell r="M777">
            <v>1</v>
          </cell>
          <cell r="N777">
            <v>45574</v>
          </cell>
          <cell r="O777">
            <v>1</v>
          </cell>
          <cell r="P777">
            <v>45575</v>
          </cell>
          <cell r="Q777">
            <v>1</v>
          </cell>
          <cell r="R777">
            <v>45576</v>
          </cell>
          <cell r="S777">
            <v>1</v>
          </cell>
          <cell r="T777">
            <v>45580</v>
          </cell>
          <cell r="U777">
            <v>45580</v>
          </cell>
          <cell r="V777">
            <v>45581</v>
          </cell>
          <cell r="W777">
            <v>45581</v>
          </cell>
          <cell r="X777">
            <v>1</v>
          </cell>
          <cell r="Y777">
            <v>45590</v>
          </cell>
          <cell r="AA777">
            <v>45587</v>
          </cell>
          <cell r="AB777">
            <v>45588</v>
          </cell>
          <cell r="AC777" t="str">
            <v>45545</v>
          </cell>
          <cell r="AD777" t="str">
            <v>4062275</v>
          </cell>
          <cell r="AE777" t="str">
            <v>4062278</v>
          </cell>
          <cell r="AF777" t="str">
            <v>4062249</v>
          </cell>
          <cell r="AG777" t="str">
            <v>4062289</v>
          </cell>
          <cell r="CP777">
            <v>45545</v>
          </cell>
          <cell r="CQ777">
            <v>4062275</v>
          </cell>
          <cell r="CX777">
            <v>45545</v>
          </cell>
          <cell r="CY777">
            <v>4062278</v>
          </cell>
          <cell r="DP777">
            <v>45510</v>
          </cell>
          <cell r="DQ777">
            <v>4062249</v>
          </cell>
          <cell r="EB777">
            <v>45545</v>
          </cell>
          <cell r="EC777">
            <v>4062289</v>
          </cell>
          <cell r="EF777">
            <v>45566</v>
          </cell>
          <cell r="EG777">
            <v>4062308</v>
          </cell>
          <cell r="EM777">
            <v>45560</v>
          </cell>
          <cell r="EZ777">
            <v>45545</v>
          </cell>
          <cell r="FA777">
            <v>4062296</v>
          </cell>
          <cell r="HS777">
            <v>45573</v>
          </cell>
          <cell r="HV777" t="e">
            <v>#REF!</v>
          </cell>
          <cell r="HZ777" t="e">
            <v>#REF!</v>
          </cell>
          <cell r="ID777" t="e">
            <v>#REF!</v>
          </cell>
          <cell r="RC777">
            <v>45587</v>
          </cell>
          <cell r="RD777">
            <v>0</v>
          </cell>
          <cell r="RE777">
            <v>45545</v>
          </cell>
          <cell r="RF777">
            <v>45545</v>
          </cell>
          <cell r="RG777">
            <v>0</v>
          </cell>
          <cell r="RH777">
            <v>0</v>
          </cell>
          <cell r="RI777">
            <v>45510</v>
          </cell>
          <cell r="RJ777">
            <v>0</v>
          </cell>
          <cell r="RK777">
            <v>45545</v>
          </cell>
          <cell r="RL777" t="str">
            <v>4062275</v>
          </cell>
          <cell r="RM777">
            <v>45545</v>
          </cell>
          <cell r="RN777" t="str">
            <v>4062278</v>
          </cell>
          <cell r="RO777">
            <v>45510</v>
          </cell>
          <cell r="RP777" t="str">
            <v>4062249</v>
          </cell>
          <cell r="RQ777">
            <v>45545</v>
          </cell>
          <cell r="RR777" t="str">
            <v>4062289</v>
          </cell>
          <cell r="RS777">
            <v>45566</v>
          </cell>
          <cell r="RT777">
            <v>4062308</v>
          </cell>
          <cell r="RU777">
            <v>0</v>
          </cell>
          <cell r="RV777">
            <v>0</v>
          </cell>
        </row>
        <row r="778">
          <cell r="A778">
            <v>769</v>
          </cell>
          <cell r="B778">
            <v>45597</v>
          </cell>
          <cell r="C778" t="str">
            <v>HRB1003.EXP</v>
          </cell>
          <cell r="D778" t="str">
            <v>10035305</v>
          </cell>
          <cell r="F778" t="str">
            <v>ｲﾝﾄﾞ</v>
          </cell>
          <cell r="G778" t="str">
            <v>Ａｍａｄａ　（Ｉｎｄｉａ）　Ｐｖｔ．　Ｌ</v>
          </cell>
          <cell r="H778" t="str">
            <v>制御盤</v>
          </cell>
          <cell r="I778" t="str">
            <v>南陵</v>
          </cell>
          <cell r="J778" t="str">
            <v>土岐</v>
          </cell>
          <cell r="K778">
            <v>45573</v>
          </cell>
          <cell r="L778">
            <v>1</v>
          </cell>
          <cell r="M778">
            <v>1</v>
          </cell>
          <cell r="N778">
            <v>45574</v>
          </cell>
          <cell r="O778">
            <v>1</v>
          </cell>
          <cell r="P778">
            <v>45575</v>
          </cell>
          <cell r="Q778">
            <v>1</v>
          </cell>
          <cell r="R778">
            <v>45576</v>
          </cell>
          <cell r="S778">
            <v>1</v>
          </cell>
          <cell r="T778">
            <v>45580</v>
          </cell>
          <cell r="U778">
            <v>45580</v>
          </cell>
          <cell r="V778">
            <v>45581</v>
          </cell>
          <cell r="W778">
            <v>45582</v>
          </cell>
          <cell r="X778">
            <v>1</v>
          </cell>
          <cell r="Y778">
            <v>45590</v>
          </cell>
          <cell r="AA778">
            <v>45587</v>
          </cell>
          <cell r="AB778">
            <v>45588</v>
          </cell>
          <cell r="AC778" t="str">
            <v>45545</v>
          </cell>
          <cell r="AD778" t="str">
            <v>4062275</v>
          </cell>
          <cell r="AE778" t="str">
            <v>4062278</v>
          </cell>
          <cell r="AF778" t="str">
            <v>4062249</v>
          </cell>
          <cell r="AG778" t="str">
            <v>4062289</v>
          </cell>
          <cell r="CP778">
            <v>45545</v>
          </cell>
          <cell r="CQ778">
            <v>4062275</v>
          </cell>
          <cell r="CX778">
            <v>45545</v>
          </cell>
          <cell r="CY778">
            <v>4062278</v>
          </cell>
          <cell r="DP778">
            <v>45510</v>
          </cell>
          <cell r="DQ778">
            <v>4062249</v>
          </cell>
          <cell r="EB778">
            <v>45545</v>
          </cell>
          <cell r="EC778">
            <v>4062289</v>
          </cell>
          <cell r="EF778">
            <v>45566</v>
          </cell>
          <cell r="EG778">
            <v>4062308</v>
          </cell>
          <cell r="EM778">
            <v>45560</v>
          </cell>
          <cell r="EZ778">
            <v>45545</v>
          </cell>
          <cell r="FA778">
            <v>4062296</v>
          </cell>
          <cell r="HS778">
            <v>45573</v>
          </cell>
          <cell r="HV778" t="e">
            <v>#REF!</v>
          </cell>
          <cell r="HZ778" t="e">
            <v>#REF!</v>
          </cell>
          <cell r="ID778" t="e">
            <v>#REF!</v>
          </cell>
          <cell r="RC778">
            <v>45587</v>
          </cell>
          <cell r="RD778">
            <v>0</v>
          </cell>
          <cell r="RE778">
            <v>45545</v>
          </cell>
          <cell r="RF778">
            <v>45545</v>
          </cell>
          <cell r="RG778">
            <v>0</v>
          </cell>
          <cell r="RH778">
            <v>0</v>
          </cell>
          <cell r="RI778">
            <v>45510</v>
          </cell>
          <cell r="RJ778">
            <v>0</v>
          </cell>
          <cell r="RK778">
            <v>45545</v>
          </cell>
          <cell r="RL778" t="str">
            <v>4062275</v>
          </cell>
          <cell r="RM778">
            <v>45545</v>
          </cell>
          <cell r="RN778" t="str">
            <v>4062278</v>
          </cell>
          <cell r="RO778">
            <v>45510</v>
          </cell>
          <cell r="RP778" t="str">
            <v>4062249</v>
          </cell>
          <cell r="RQ778">
            <v>45545</v>
          </cell>
          <cell r="RR778" t="str">
            <v>4062289</v>
          </cell>
          <cell r="RS778">
            <v>45566</v>
          </cell>
          <cell r="RT778">
            <v>4062308</v>
          </cell>
          <cell r="RU778">
            <v>0</v>
          </cell>
          <cell r="RV778">
            <v>0</v>
          </cell>
        </row>
        <row r="779">
          <cell r="A779">
            <v>770</v>
          </cell>
          <cell r="B779">
            <v>45597</v>
          </cell>
          <cell r="C779" t="str">
            <v>HRB2204.EXP</v>
          </cell>
          <cell r="D779" t="str">
            <v>22045132</v>
          </cell>
          <cell r="F779" t="str">
            <v>ｲﾝﾄﾞ</v>
          </cell>
          <cell r="G779" t="str">
            <v>Ａｍａｄａ　（Ｉｎｄｉａ）　Ｐｖｔ．　Ｌ</v>
          </cell>
          <cell r="H779" t="str">
            <v>制御盤</v>
          </cell>
          <cell r="I779" t="str">
            <v>南陵</v>
          </cell>
          <cell r="J779" t="str">
            <v>土岐</v>
          </cell>
          <cell r="K779">
            <v>45573</v>
          </cell>
          <cell r="L779">
            <v>1</v>
          </cell>
          <cell r="M779">
            <v>1</v>
          </cell>
          <cell r="N779">
            <v>45574</v>
          </cell>
          <cell r="O779">
            <v>1</v>
          </cell>
          <cell r="P779">
            <v>45575</v>
          </cell>
          <cell r="Q779">
            <v>1</v>
          </cell>
          <cell r="R779">
            <v>45576</v>
          </cell>
          <cell r="S779">
            <v>1</v>
          </cell>
          <cell r="T779">
            <v>45580</v>
          </cell>
          <cell r="U779">
            <v>45580</v>
          </cell>
          <cell r="V779">
            <v>45581</v>
          </cell>
          <cell r="W779">
            <v>45582</v>
          </cell>
          <cell r="X779">
            <v>1</v>
          </cell>
          <cell r="Y779">
            <v>45594</v>
          </cell>
          <cell r="AA779">
            <v>45587</v>
          </cell>
          <cell r="AB779">
            <v>45588</v>
          </cell>
          <cell r="AC779" t="str">
            <v>45510</v>
          </cell>
          <cell r="AD779" t="str">
            <v>4062242</v>
          </cell>
          <cell r="AE779" t="str">
            <v>4062244</v>
          </cell>
          <cell r="AF779" t="str">
            <v>4062251</v>
          </cell>
          <cell r="AG779" t="str">
            <v>4062255</v>
          </cell>
          <cell r="CT779">
            <v>45510</v>
          </cell>
          <cell r="CU779">
            <v>4062242</v>
          </cell>
          <cell r="CZ779">
            <v>45510</v>
          </cell>
          <cell r="DA779">
            <v>4062244</v>
          </cell>
          <cell r="DT779">
            <v>45510</v>
          </cell>
          <cell r="DU779">
            <v>4062251</v>
          </cell>
          <cell r="ED779">
            <v>45510</v>
          </cell>
          <cell r="EE779">
            <v>4062255</v>
          </cell>
          <cell r="EH779">
            <v>45510</v>
          </cell>
          <cell r="EI779">
            <v>4062269</v>
          </cell>
          <cell r="EM779">
            <v>45560</v>
          </cell>
          <cell r="EP779">
            <v>45510</v>
          </cell>
          <cell r="EQ779">
            <v>4062257</v>
          </cell>
          <cell r="EZ779">
            <v>45545</v>
          </cell>
          <cell r="FA779">
            <v>4062296</v>
          </cell>
          <cell r="HS779">
            <v>45573</v>
          </cell>
          <cell r="HV779" t="e">
            <v>#REF!</v>
          </cell>
          <cell r="HZ779" t="e">
            <v>#REF!</v>
          </cell>
          <cell r="ID779" t="e">
            <v>#REF!</v>
          </cell>
          <cell r="RC779">
            <v>45587</v>
          </cell>
          <cell r="RD779">
            <v>0</v>
          </cell>
          <cell r="RE779">
            <v>45510</v>
          </cell>
          <cell r="RF779">
            <v>0</v>
          </cell>
          <cell r="RG779">
            <v>45510</v>
          </cell>
          <cell r="RH779">
            <v>0</v>
          </cell>
          <cell r="RI779">
            <v>45510</v>
          </cell>
          <cell r="RJ779">
            <v>0</v>
          </cell>
          <cell r="RK779">
            <v>45510</v>
          </cell>
          <cell r="RL779" t="str">
            <v>4062242</v>
          </cell>
          <cell r="RM779">
            <v>45510</v>
          </cell>
          <cell r="RN779" t="str">
            <v>4062244</v>
          </cell>
          <cell r="RO779">
            <v>45510</v>
          </cell>
          <cell r="RP779" t="str">
            <v>4062251</v>
          </cell>
          <cell r="RQ779">
            <v>45510</v>
          </cell>
          <cell r="RR779" t="str">
            <v>4062255</v>
          </cell>
          <cell r="RS779">
            <v>45510</v>
          </cell>
          <cell r="RT779">
            <v>4062269</v>
          </cell>
          <cell r="RU779">
            <v>0</v>
          </cell>
          <cell r="RV779">
            <v>0</v>
          </cell>
        </row>
        <row r="780">
          <cell r="A780">
            <v>771</v>
          </cell>
          <cell r="B780">
            <v>45597</v>
          </cell>
          <cell r="C780" t="str">
            <v>HRB1303.EXP</v>
          </cell>
          <cell r="D780" t="str">
            <v>13035572</v>
          </cell>
          <cell r="F780" t="str">
            <v>ｲﾝﾄﾞ</v>
          </cell>
          <cell r="G780" t="str">
            <v>Ａｍａｄａ　（Ｉｎｄｉａ）　Ｐｖｔ．　Ｌ</v>
          </cell>
          <cell r="H780" t="str">
            <v>制御盤</v>
          </cell>
          <cell r="I780" t="str">
            <v>南陵</v>
          </cell>
          <cell r="J780" t="str">
            <v>土岐</v>
          </cell>
          <cell r="K780">
            <v>45574</v>
          </cell>
          <cell r="L780">
            <v>1</v>
          </cell>
          <cell r="M780">
            <v>1</v>
          </cell>
          <cell r="N780">
            <v>45575</v>
          </cell>
          <cell r="O780">
            <v>1</v>
          </cell>
          <cell r="P780">
            <v>45576</v>
          </cell>
          <cell r="Q780">
            <v>1</v>
          </cell>
          <cell r="R780">
            <v>45580</v>
          </cell>
          <cell r="S780">
            <v>1</v>
          </cell>
          <cell r="T780">
            <v>45581</v>
          </cell>
          <cell r="U780">
            <v>45581</v>
          </cell>
          <cell r="V780">
            <v>45582</v>
          </cell>
          <cell r="W780">
            <v>45582</v>
          </cell>
          <cell r="X780">
            <v>1</v>
          </cell>
          <cell r="Y780">
            <v>45595</v>
          </cell>
          <cell r="AA780">
            <v>45587</v>
          </cell>
          <cell r="AB780">
            <v>45588</v>
          </cell>
          <cell r="AC780" t="str">
            <v>45510</v>
          </cell>
          <cell r="AD780" t="str">
            <v>4062241</v>
          </cell>
          <cell r="AE780" t="str">
            <v>4062278</v>
          </cell>
          <cell r="AF780" t="str">
            <v>4062250</v>
          </cell>
          <cell r="AG780" t="str">
            <v>4062289</v>
          </cell>
          <cell r="CR780">
            <v>45510</v>
          </cell>
          <cell r="CS780">
            <v>4062241</v>
          </cell>
          <cell r="CX780">
            <v>45545</v>
          </cell>
          <cell r="CY780">
            <v>4062278</v>
          </cell>
          <cell r="DR780">
            <v>45510</v>
          </cell>
          <cell r="DS780">
            <v>4062250</v>
          </cell>
          <cell r="EB780">
            <v>45545</v>
          </cell>
          <cell r="EC780">
            <v>4062289</v>
          </cell>
          <cell r="EF780">
            <v>45566</v>
          </cell>
          <cell r="EG780">
            <v>4062308</v>
          </cell>
          <cell r="EM780">
            <v>45560</v>
          </cell>
          <cell r="EN780">
            <v>45545</v>
          </cell>
          <cell r="EO780">
            <v>4062291</v>
          </cell>
          <cell r="EZ780">
            <v>45545</v>
          </cell>
          <cell r="FA780">
            <v>4062296</v>
          </cell>
          <cell r="HS780">
            <v>45574</v>
          </cell>
          <cell r="HV780" t="e">
            <v>#REF!</v>
          </cell>
          <cell r="HZ780" t="e">
            <v>#REF!</v>
          </cell>
          <cell r="ID780" t="e">
            <v>#REF!</v>
          </cell>
          <cell r="RC780">
            <v>45587</v>
          </cell>
          <cell r="RD780">
            <v>0</v>
          </cell>
          <cell r="RE780">
            <v>45510</v>
          </cell>
          <cell r="RF780">
            <v>45545</v>
          </cell>
          <cell r="RG780">
            <v>0</v>
          </cell>
          <cell r="RH780">
            <v>0</v>
          </cell>
          <cell r="RI780">
            <v>45510</v>
          </cell>
          <cell r="RJ780">
            <v>0</v>
          </cell>
          <cell r="RK780">
            <v>45510</v>
          </cell>
          <cell r="RL780" t="str">
            <v>4062241</v>
          </cell>
          <cell r="RM780">
            <v>45545</v>
          </cell>
          <cell r="RN780" t="str">
            <v>4062278</v>
          </cell>
          <cell r="RO780">
            <v>45510</v>
          </cell>
          <cell r="RP780" t="str">
            <v>4062250</v>
          </cell>
          <cell r="RQ780">
            <v>45545</v>
          </cell>
          <cell r="RR780" t="str">
            <v>4062289</v>
          </cell>
          <cell r="RS780">
            <v>45566</v>
          </cell>
          <cell r="RT780">
            <v>4062308</v>
          </cell>
          <cell r="RU780">
            <v>0</v>
          </cell>
          <cell r="RV780">
            <v>0</v>
          </cell>
        </row>
        <row r="781">
          <cell r="A781">
            <v>772</v>
          </cell>
          <cell r="B781">
            <v>45597</v>
          </cell>
          <cell r="C781" t="str">
            <v>HRB1303.EXP</v>
          </cell>
          <cell r="D781" t="str">
            <v>13035573</v>
          </cell>
          <cell r="F781" t="str">
            <v>ｲﾝﾄﾞ</v>
          </cell>
          <cell r="G781" t="str">
            <v>Ａｍａｄａ　（Ｉｎｄｉａ）　Ｐｖｔ．　Ｌ</v>
          </cell>
          <cell r="H781" t="str">
            <v>制御盤</v>
          </cell>
          <cell r="I781" t="str">
            <v>南陵</v>
          </cell>
          <cell r="J781" t="str">
            <v>土岐</v>
          </cell>
          <cell r="K781">
            <v>45574</v>
          </cell>
          <cell r="L781">
            <v>1</v>
          </cell>
          <cell r="M781">
            <v>1</v>
          </cell>
          <cell r="N781">
            <v>45575</v>
          </cell>
          <cell r="O781">
            <v>1</v>
          </cell>
          <cell r="P781">
            <v>45576</v>
          </cell>
          <cell r="Q781">
            <v>1</v>
          </cell>
          <cell r="R781">
            <v>45580</v>
          </cell>
          <cell r="S781">
            <v>1</v>
          </cell>
          <cell r="T781">
            <v>45581</v>
          </cell>
          <cell r="U781">
            <v>45581</v>
          </cell>
          <cell r="V781">
            <v>45582</v>
          </cell>
          <cell r="W781">
            <v>45582</v>
          </cell>
          <cell r="X781">
            <v>1</v>
          </cell>
          <cell r="Y781">
            <v>45595</v>
          </cell>
          <cell r="AA781">
            <v>45594</v>
          </cell>
          <cell r="AB781">
            <v>45595</v>
          </cell>
          <cell r="AC781" t="str">
            <v>45510</v>
          </cell>
          <cell r="AD781" t="str">
            <v>4062241</v>
          </cell>
          <cell r="AE781" t="str">
            <v>4062278</v>
          </cell>
          <cell r="AF781" t="str">
            <v>4062250</v>
          </cell>
          <cell r="AG781" t="str">
            <v>4062289</v>
          </cell>
          <cell r="CR781">
            <v>45510</v>
          </cell>
          <cell r="CS781">
            <v>4062241</v>
          </cell>
          <cell r="CX781">
            <v>45545</v>
          </cell>
          <cell r="CY781">
            <v>4062278</v>
          </cell>
          <cell r="DR781">
            <v>45510</v>
          </cell>
          <cell r="DS781">
            <v>4062250</v>
          </cell>
          <cell r="EB781">
            <v>45545</v>
          </cell>
          <cell r="EC781">
            <v>4062289</v>
          </cell>
          <cell r="EF781">
            <v>45566</v>
          </cell>
          <cell r="EG781">
            <v>4062308</v>
          </cell>
          <cell r="EM781">
            <v>45560</v>
          </cell>
          <cell r="EN781">
            <v>45545</v>
          </cell>
          <cell r="EO781">
            <v>4062291</v>
          </cell>
          <cell r="EZ781">
            <v>45545</v>
          </cell>
          <cell r="FA781">
            <v>4062296</v>
          </cell>
          <cell r="HS781">
            <v>45574</v>
          </cell>
          <cell r="HV781" t="e">
            <v>#REF!</v>
          </cell>
          <cell r="HZ781" t="e">
            <v>#REF!</v>
          </cell>
          <cell r="ID781" t="e">
            <v>#REF!</v>
          </cell>
          <cell r="RC781">
            <v>45594</v>
          </cell>
          <cell r="RD781">
            <v>0</v>
          </cell>
          <cell r="RE781">
            <v>45510</v>
          </cell>
          <cell r="RF781">
            <v>45545</v>
          </cell>
          <cell r="RG781">
            <v>0</v>
          </cell>
          <cell r="RH781">
            <v>0</v>
          </cell>
          <cell r="RI781">
            <v>45510</v>
          </cell>
          <cell r="RJ781">
            <v>0</v>
          </cell>
          <cell r="RK781">
            <v>45510</v>
          </cell>
          <cell r="RL781" t="str">
            <v>4062241</v>
          </cell>
          <cell r="RM781">
            <v>45545</v>
          </cell>
          <cell r="RN781" t="str">
            <v>4062278</v>
          </cell>
          <cell r="RO781">
            <v>45510</v>
          </cell>
          <cell r="RP781" t="str">
            <v>4062250</v>
          </cell>
          <cell r="RQ781">
            <v>45545</v>
          </cell>
          <cell r="RR781" t="str">
            <v>4062289</v>
          </cell>
          <cell r="RS781">
            <v>45566</v>
          </cell>
          <cell r="RT781">
            <v>4062308</v>
          </cell>
          <cell r="RU781">
            <v>0</v>
          </cell>
          <cell r="RV781">
            <v>0</v>
          </cell>
        </row>
        <row r="782">
          <cell r="A782">
            <v>773</v>
          </cell>
          <cell r="B782">
            <v>45597</v>
          </cell>
          <cell r="C782" t="str">
            <v>HRB5020</v>
          </cell>
          <cell r="D782" t="str">
            <v>50205128</v>
          </cell>
          <cell r="F782" t="str">
            <v>日本</v>
          </cell>
          <cell r="G782" t="str">
            <v>（株）共栄製作所</v>
          </cell>
          <cell r="H782" t="str">
            <v>制御盤</v>
          </cell>
          <cell r="I782" t="str">
            <v>南陵</v>
          </cell>
          <cell r="J782" t="str">
            <v>土岐</v>
          </cell>
          <cell r="K782">
            <v>45574</v>
          </cell>
          <cell r="L782">
            <v>1</v>
          </cell>
          <cell r="M782">
            <v>1</v>
          </cell>
          <cell r="N782">
            <v>45575</v>
          </cell>
          <cell r="O782">
            <v>1</v>
          </cell>
          <cell r="P782">
            <v>45576</v>
          </cell>
          <cell r="Q782">
            <v>1</v>
          </cell>
          <cell r="R782">
            <v>45580</v>
          </cell>
          <cell r="S782">
            <v>1</v>
          </cell>
          <cell r="T782">
            <v>45581</v>
          </cell>
          <cell r="U782">
            <v>45581</v>
          </cell>
          <cell r="V782">
            <v>45582</v>
          </cell>
          <cell r="W782">
            <v>45583</v>
          </cell>
          <cell r="X782">
            <v>1</v>
          </cell>
          <cell r="Y782">
            <v>45596</v>
          </cell>
          <cell r="AA782">
            <v>45594</v>
          </cell>
          <cell r="AB782">
            <v>45595</v>
          </cell>
          <cell r="AC782" t="str">
            <v>45566</v>
          </cell>
          <cell r="AD782" t="str">
            <v>4062311</v>
          </cell>
          <cell r="AE782" t="str">
            <v>4062278</v>
          </cell>
          <cell r="AF782" t="str">
            <v>4062312</v>
          </cell>
          <cell r="AG782" t="str">
            <v>4062252</v>
          </cell>
          <cell r="CD782">
            <v>45566</v>
          </cell>
          <cell r="CE782">
            <v>4062311</v>
          </cell>
          <cell r="CX782">
            <v>45545</v>
          </cell>
          <cell r="CY782">
            <v>4062278</v>
          </cell>
          <cell r="DD782">
            <v>45566</v>
          </cell>
          <cell r="DE782">
            <v>4062312</v>
          </cell>
          <cell r="DV782">
            <v>45510</v>
          </cell>
          <cell r="DW782">
            <v>4062252</v>
          </cell>
          <cell r="EF782">
            <v>45566</v>
          </cell>
          <cell r="EG782">
            <v>4062308</v>
          </cell>
          <cell r="EM782">
            <v>45560</v>
          </cell>
          <cell r="ET782">
            <v>45545</v>
          </cell>
          <cell r="EU782">
            <v>4062294</v>
          </cell>
          <cell r="EX782">
            <v>45545</v>
          </cell>
          <cell r="EY782">
            <v>4062295</v>
          </cell>
          <cell r="FB782">
            <v>45391</v>
          </cell>
          <cell r="FC782">
            <v>4062169</v>
          </cell>
          <cell r="HS782">
            <v>45574</v>
          </cell>
          <cell r="HV782" t="e">
            <v>#REF!</v>
          </cell>
          <cell r="HZ782" t="e">
            <v>#REF!</v>
          </cell>
          <cell r="ID782" t="e">
            <v>#REF!</v>
          </cell>
          <cell r="RC782">
            <v>45594</v>
          </cell>
          <cell r="RD782">
            <v>45566</v>
          </cell>
          <cell r="RE782">
            <v>0</v>
          </cell>
          <cell r="RF782">
            <v>45545</v>
          </cell>
          <cell r="RG782">
            <v>0</v>
          </cell>
          <cell r="RH782">
            <v>45566</v>
          </cell>
          <cell r="RI782">
            <v>0</v>
          </cell>
          <cell r="RJ782">
            <v>0</v>
          </cell>
          <cell r="RK782">
            <v>45566</v>
          </cell>
          <cell r="RL782" t="str">
            <v>4062311</v>
          </cell>
          <cell r="RM782">
            <v>45545</v>
          </cell>
          <cell r="RN782" t="str">
            <v>4062278</v>
          </cell>
          <cell r="RO782">
            <v>45566</v>
          </cell>
          <cell r="RP782" t="str">
            <v>4062312</v>
          </cell>
          <cell r="RQ782">
            <v>45510</v>
          </cell>
          <cell r="RR782" t="str">
            <v>4062252</v>
          </cell>
          <cell r="RS782">
            <v>45566</v>
          </cell>
          <cell r="RT782">
            <v>4062308</v>
          </cell>
          <cell r="RU782">
            <v>0</v>
          </cell>
          <cell r="RV782">
            <v>0</v>
          </cell>
        </row>
        <row r="783">
          <cell r="A783">
            <v>774</v>
          </cell>
          <cell r="B783">
            <v>45597</v>
          </cell>
          <cell r="C783" t="str">
            <v>HRB5020.EXP</v>
          </cell>
          <cell r="D783" t="str">
            <v>50205129</v>
          </cell>
          <cell r="F783" t="str">
            <v>ｲﾝﾄﾞ</v>
          </cell>
          <cell r="G783" t="str">
            <v>Ａｍａｄａ　（Ｉｎｄｉａ）　Ｐｖｔ．　Ｌ</v>
          </cell>
          <cell r="H783" t="str">
            <v>制御盤</v>
          </cell>
          <cell r="I783" t="str">
            <v>南陵</v>
          </cell>
          <cell r="J783" t="str">
            <v>土岐</v>
          </cell>
          <cell r="K783">
            <v>45575</v>
          </cell>
          <cell r="L783">
            <v>1</v>
          </cell>
          <cell r="M783">
            <v>1</v>
          </cell>
          <cell r="N783">
            <v>45576</v>
          </cell>
          <cell r="O783">
            <v>1</v>
          </cell>
          <cell r="P783">
            <v>45580</v>
          </cell>
          <cell r="Q783">
            <v>1</v>
          </cell>
          <cell r="R783">
            <v>45581</v>
          </cell>
          <cell r="S783">
            <v>1</v>
          </cell>
          <cell r="T783">
            <v>45582</v>
          </cell>
          <cell r="U783">
            <v>45582</v>
          </cell>
          <cell r="V783">
            <v>45583</v>
          </cell>
          <cell r="W783">
            <v>45583</v>
          </cell>
          <cell r="X783">
            <v>1</v>
          </cell>
          <cell r="Y783">
            <v>45596</v>
          </cell>
          <cell r="AA783">
            <v>45594</v>
          </cell>
          <cell r="AB783">
            <v>45595</v>
          </cell>
          <cell r="AC783" t="str">
            <v>45510</v>
          </cell>
          <cell r="AD783" t="str">
            <v>4062239</v>
          </cell>
          <cell r="AE783" t="str">
            <v>4062278</v>
          </cell>
          <cell r="AF783" t="str">
            <v>4062248</v>
          </cell>
          <cell r="AG783" t="str">
            <v>4062289</v>
          </cell>
          <cell r="CN783">
            <v>45510</v>
          </cell>
          <cell r="CO783">
            <v>4062239</v>
          </cell>
          <cell r="CX783">
            <v>45545</v>
          </cell>
          <cell r="CY783">
            <v>4062278</v>
          </cell>
          <cell r="DN783">
            <v>45510</v>
          </cell>
          <cell r="DO783">
            <v>4062248</v>
          </cell>
          <cell r="EB783">
            <v>45545</v>
          </cell>
          <cell r="EC783">
            <v>4062289</v>
          </cell>
          <cell r="EF783">
            <v>45573</v>
          </cell>
          <cell r="EG783">
            <v>4062309</v>
          </cell>
          <cell r="EM783">
            <v>45560</v>
          </cell>
          <cell r="EZ783">
            <v>45545</v>
          </cell>
          <cell r="FA783">
            <v>4062296</v>
          </cell>
          <cell r="HS783">
            <v>45575</v>
          </cell>
          <cell r="HV783" t="e">
            <v>#REF!</v>
          </cell>
          <cell r="HZ783" t="e">
            <v>#REF!</v>
          </cell>
          <cell r="ID783" t="e">
            <v>#REF!</v>
          </cell>
          <cell r="RC783">
            <v>45594</v>
          </cell>
          <cell r="RD783">
            <v>0</v>
          </cell>
          <cell r="RE783">
            <v>45510</v>
          </cell>
          <cell r="RF783">
            <v>45545</v>
          </cell>
          <cell r="RG783">
            <v>0</v>
          </cell>
          <cell r="RH783">
            <v>0</v>
          </cell>
          <cell r="RI783">
            <v>45510</v>
          </cell>
          <cell r="RJ783">
            <v>0</v>
          </cell>
          <cell r="RK783">
            <v>45510</v>
          </cell>
          <cell r="RL783" t="str">
            <v>4062239</v>
          </cell>
          <cell r="RM783">
            <v>45545</v>
          </cell>
          <cell r="RN783" t="str">
            <v>4062278</v>
          </cell>
          <cell r="RO783">
            <v>45510</v>
          </cell>
          <cell r="RP783" t="str">
            <v>4062248</v>
          </cell>
          <cell r="RQ783">
            <v>45545</v>
          </cell>
          <cell r="RR783" t="str">
            <v>4062289</v>
          </cell>
          <cell r="RS783">
            <v>45573</v>
          </cell>
          <cell r="RT783">
            <v>4062309</v>
          </cell>
          <cell r="RU783">
            <v>0</v>
          </cell>
          <cell r="RV783">
            <v>0</v>
          </cell>
        </row>
        <row r="784">
          <cell r="A784">
            <v>775</v>
          </cell>
          <cell r="B784">
            <v>45597</v>
          </cell>
          <cell r="C784" t="str">
            <v>HRB2204.EXP</v>
          </cell>
          <cell r="D784" t="str">
            <v>22045140</v>
          </cell>
          <cell r="F784" t="str">
            <v>ﾌﾞﾗｼﾞﾙ</v>
          </cell>
          <cell r="G784" t="str">
            <v>Ａｍａｄａ　ｄｏ　Ｂｒａｓｉｌ　Ｌｔｄａ</v>
          </cell>
          <cell r="H784" t="str">
            <v>制御盤</v>
          </cell>
          <cell r="I784" t="str">
            <v>南陵</v>
          </cell>
          <cell r="J784" t="str">
            <v>土岐</v>
          </cell>
          <cell r="K784">
            <v>45595</v>
          </cell>
          <cell r="L784">
            <v>1</v>
          </cell>
          <cell r="M784">
            <v>1</v>
          </cell>
          <cell r="N784">
            <v>45576</v>
          </cell>
          <cell r="O784">
            <v>1</v>
          </cell>
          <cell r="P784">
            <v>45580</v>
          </cell>
          <cell r="Q784">
            <v>1</v>
          </cell>
          <cell r="R784">
            <v>45581</v>
          </cell>
          <cell r="S784">
            <v>1</v>
          </cell>
          <cell r="T784">
            <v>45582</v>
          </cell>
          <cell r="U784">
            <v>45582</v>
          </cell>
          <cell r="V784">
            <v>45583</v>
          </cell>
          <cell r="W784">
            <v>45583</v>
          </cell>
          <cell r="X784">
            <v>1</v>
          </cell>
          <cell r="Y784">
            <v>45597</v>
          </cell>
          <cell r="AA784">
            <v>45594</v>
          </cell>
          <cell r="AB784">
            <v>45595</v>
          </cell>
          <cell r="AC784" t="str">
            <v>45510</v>
          </cell>
          <cell r="AD784" t="str">
            <v>4062242</v>
          </cell>
          <cell r="AE784" t="str">
            <v>4062244</v>
          </cell>
          <cell r="AF784" t="str">
            <v>4062251</v>
          </cell>
          <cell r="AG784" t="str">
            <v>4062289</v>
          </cell>
          <cell r="CT784">
            <v>45510</v>
          </cell>
          <cell r="CU784">
            <v>4062242</v>
          </cell>
          <cell r="CZ784">
            <v>45510</v>
          </cell>
          <cell r="DA784">
            <v>4062244</v>
          </cell>
          <cell r="DT784">
            <v>45510</v>
          </cell>
          <cell r="DU784">
            <v>4062251</v>
          </cell>
          <cell r="EB784">
            <v>45545</v>
          </cell>
          <cell r="EC784">
            <v>4062289</v>
          </cell>
          <cell r="EH784">
            <v>45510</v>
          </cell>
          <cell r="EI784">
            <v>4062269</v>
          </cell>
          <cell r="EP784">
            <v>45545</v>
          </cell>
          <cell r="EQ784">
            <v>4062292</v>
          </cell>
          <cell r="EX784">
            <v>45566</v>
          </cell>
          <cell r="EY784">
            <v>4062336</v>
          </cell>
          <cell r="HS784">
            <v>45595</v>
          </cell>
          <cell r="HV784" t="e">
            <v>#REF!</v>
          </cell>
          <cell r="HZ784" t="e">
            <v>#REF!</v>
          </cell>
          <cell r="ID784" t="e">
            <v>#REF!</v>
          </cell>
          <cell r="RC784">
            <v>45594</v>
          </cell>
          <cell r="RD784">
            <v>0</v>
          </cell>
          <cell r="RE784">
            <v>45510</v>
          </cell>
          <cell r="RF784">
            <v>0</v>
          </cell>
          <cell r="RG784">
            <v>45510</v>
          </cell>
          <cell r="RH784">
            <v>0</v>
          </cell>
          <cell r="RI784">
            <v>45510</v>
          </cell>
          <cell r="RJ784">
            <v>0</v>
          </cell>
          <cell r="RK784">
            <v>45510</v>
          </cell>
          <cell r="RL784" t="str">
            <v>4062242</v>
          </cell>
          <cell r="RM784">
            <v>45510</v>
          </cell>
          <cell r="RN784" t="str">
            <v>4062244</v>
          </cell>
          <cell r="RO784">
            <v>45510</v>
          </cell>
          <cell r="RP784" t="str">
            <v>4062251</v>
          </cell>
          <cell r="RQ784">
            <v>45545</v>
          </cell>
          <cell r="RR784" t="str">
            <v>4062289</v>
          </cell>
          <cell r="RS784">
            <v>45510</v>
          </cell>
          <cell r="RT784">
            <v>4062269</v>
          </cell>
          <cell r="RU784">
            <v>0</v>
          </cell>
          <cell r="RV784">
            <v>0</v>
          </cell>
        </row>
        <row r="785">
          <cell r="A785">
            <v>776</v>
          </cell>
          <cell r="B785">
            <v>45597</v>
          </cell>
          <cell r="C785" t="str">
            <v>HRB8025</v>
          </cell>
          <cell r="D785" t="str">
            <v>80255403</v>
          </cell>
          <cell r="F785" t="str">
            <v>日本</v>
          </cell>
          <cell r="G785" t="str">
            <v>（株）アマダベンディングＳ部</v>
          </cell>
          <cell r="H785" t="str">
            <v>制御盤</v>
          </cell>
          <cell r="I785" t="str">
            <v>南陵</v>
          </cell>
          <cell r="J785" t="str">
            <v>土岐</v>
          </cell>
          <cell r="K785">
            <v>45575</v>
          </cell>
          <cell r="L785">
            <v>1</v>
          </cell>
          <cell r="M785">
            <v>1</v>
          </cell>
          <cell r="N785">
            <v>45576</v>
          </cell>
          <cell r="O785">
            <v>1</v>
          </cell>
          <cell r="P785">
            <v>45580</v>
          </cell>
          <cell r="Q785">
            <v>1</v>
          </cell>
          <cell r="R785">
            <v>45581</v>
          </cell>
          <cell r="S785">
            <v>1</v>
          </cell>
          <cell r="T785">
            <v>45582</v>
          </cell>
          <cell r="U785">
            <v>45582</v>
          </cell>
          <cell r="V785">
            <v>45583</v>
          </cell>
          <cell r="W785">
            <v>45583</v>
          </cell>
          <cell r="X785">
            <v>1</v>
          </cell>
          <cell r="Y785">
            <v>45598</v>
          </cell>
          <cell r="AA785">
            <v>45594</v>
          </cell>
          <cell r="AB785">
            <v>45595</v>
          </cell>
          <cell r="AC785" t="str">
            <v>45566</v>
          </cell>
          <cell r="AD785" t="str">
            <v>4062311</v>
          </cell>
          <cell r="AE785" t="str">
            <v>4062278</v>
          </cell>
          <cell r="AF785" t="str">
            <v>4062312</v>
          </cell>
          <cell r="AG785" t="str">
            <v>4062252</v>
          </cell>
          <cell r="CD785">
            <v>45566</v>
          </cell>
          <cell r="CE785">
            <v>4062311</v>
          </cell>
          <cell r="CX785">
            <v>45545</v>
          </cell>
          <cell r="CY785">
            <v>4062278</v>
          </cell>
          <cell r="DD785">
            <v>45566</v>
          </cell>
          <cell r="DE785">
            <v>4062312</v>
          </cell>
          <cell r="DV785">
            <v>45510</v>
          </cell>
          <cell r="DW785">
            <v>4062252</v>
          </cell>
          <cell r="EF785">
            <v>45573</v>
          </cell>
          <cell r="EG785">
            <v>4062309</v>
          </cell>
          <cell r="EM785">
            <v>45560</v>
          </cell>
          <cell r="EX785">
            <v>45566</v>
          </cell>
          <cell r="EY785">
            <v>4062336</v>
          </cell>
          <cell r="HS785">
            <v>45575</v>
          </cell>
          <cell r="HV785" t="e">
            <v>#REF!</v>
          </cell>
          <cell r="HZ785" t="e">
            <v>#REF!</v>
          </cell>
          <cell r="ID785" t="e">
            <v>#REF!</v>
          </cell>
          <cell r="RC785">
            <v>45594</v>
          </cell>
          <cell r="RD785">
            <v>45566</v>
          </cell>
          <cell r="RE785">
            <v>0</v>
          </cell>
          <cell r="RF785">
            <v>45545</v>
          </cell>
          <cell r="RG785">
            <v>0</v>
          </cell>
          <cell r="RH785">
            <v>45566</v>
          </cell>
          <cell r="RI785">
            <v>0</v>
          </cell>
          <cell r="RJ785">
            <v>0</v>
          </cell>
          <cell r="RK785">
            <v>45566</v>
          </cell>
          <cell r="RL785" t="str">
            <v>4062311</v>
          </cell>
          <cell r="RM785">
            <v>45545</v>
          </cell>
          <cell r="RN785" t="str">
            <v>4062278</v>
          </cell>
          <cell r="RO785">
            <v>45566</v>
          </cell>
          <cell r="RP785" t="str">
            <v>4062312</v>
          </cell>
          <cell r="RQ785">
            <v>45510</v>
          </cell>
          <cell r="RR785" t="str">
            <v>4062252</v>
          </cell>
          <cell r="RS785">
            <v>45573</v>
          </cell>
          <cell r="RT785">
            <v>4062309</v>
          </cell>
          <cell r="RU785">
            <v>0</v>
          </cell>
          <cell r="RV785">
            <v>0</v>
          </cell>
        </row>
        <row r="786">
          <cell r="A786">
            <v>777</v>
          </cell>
          <cell r="B786">
            <v>45597</v>
          </cell>
          <cell r="C786" t="str">
            <v>HRB8025</v>
          </cell>
          <cell r="D786" t="str">
            <v>80255406</v>
          </cell>
          <cell r="F786" t="str">
            <v>日本</v>
          </cell>
          <cell r="G786" t="str">
            <v>（株）黒須製作所</v>
          </cell>
          <cell r="H786" t="str">
            <v>制御盤</v>
          </cell>
          <cell r="I786" t="str">
            <v>南陵</v>
          </cell>
          <cell r="J786" t="str">
            <v>土岐</v>
          </cell>
          <cell r="K786">
            <v>45576</v>
          </cell>
          <cell r="L786">
            <v>1</v>
          </cell>
          <cell r="M786">
            <v>1</v>
          </cell>
          <cell r="N786">
            <v>45580</v>
          </cell>
          <cell r="O786">
            <v>1</v>
          </cell>
          <cell r="P786">
            <v>45581</v>
          </cell>
          <cell r="Q786">
            <v>1</v>
          </cell>
          <cell r="R786">
            <v>45582</v>
          </cell>
          <cell r="S786">
            <v>1</v>
          </cell>
          <cell r="T786">
            <v>45583</v>
          </cell>
          <cell r="U786">
            <v>45583</v>
          </cell>
          <cell r="V786">
            <v>45584</v>
          </cell>
          <cell r="W786">
            <v>45584</v>
          </cell>
          <cell r="X786">
            <v>1</v>
          </cell>
          <cell r="Y786">
            <v>45598</v>
          </cell>
          <cell r="AA786">
            <v>45594</v>
          </cell>
          <cell r="AB786">
            <v>45595</v>
          </cell>
          <cell r="AC786" t="str">
            <v>45566</v>
          </cell>
          <cell r="AD786" t="str">
            <v>4062311</v>
          </cell>
          <cell r="AE786" t="str">
            <v>4062278</v>
          </cell>
          <cell r="AF786" t="str">
            <v>4062312</v>
          </cell>
          <cell r="AG786" t="str">
            <v>4062252</v>
          </cell>
          <cell r="CD786">
            <v>45566</v>
          </cell>
          <cell r="CE786">
            <v>4062311</v>
          </cell>
          <cell r="CX786">
            <v>45545</v>
          </cell>
          <cell r="CY786">
            <v>4062278</v>
          </cell>
          <cell r="DD786">
            <v>45566</v>
          </cell>
          <cell r="DE786">
            <v>4062312</v>
          </cell>
          <cell r="DV786">
            <v>45510</v>
          </cell>
          <cell r="DW786">
            <v>4062252</v>
          </cell>
          <cell r="EF786">
            <v>45573</v>
          </cell>
          <cell r="EG786">
            <v>4062309</v>
          </cell>
          <cell r="EM786">
            <v>45560</v>
          </cell>
          <cell r="ET786">
            <v>45545</v>
          </cell>
          <cell r="EU786">
            <v>4062294</v>
          </cell>
          <cell r="EZ786">
            <v>45566</v>
          </cell>
          <cell r="FA786">
            <v>4062337</v>
          </cell>
          <cell r="HS786">
            <v>45576</v>
          </cell>
          <cell r="HV786" t="e">
            <v>#REF!</v>
          </cell>
          <cell r="HZ786" t="e">
            <v>#REF!</v>
          </cell>
          <cell r="ID786" t="e">
            <v>#REF!</v>
          </cell>
          <cell r="RC786">
            <v>45594</v>
          </cell>
          <cell r="RD786">
            <v>45566</v>
          </cell>
          <cell r="RE786">
            <v>0</v>
          </cell>
          <cell r="RF786">
            <v>45545</v>
          </cell>
          <cell r="RG786">
            <v>0</v>
          </cell>
          <cell r="RH786">
            <v>45566</v>
          </cell>
          <cell r="RI786">
            <v>0</v>
          </cell>
          <cell r="RJ786">
            <v>0</v>
          </cell>
          <cell r="RK786">
            <v>45566</v>
          </cell>
          <cell r="RL786" t="str">
            <v>4062311</v>
          </cell>
          <cell r="RM786">
            <v>45545</v>
          </cell>
          <cell r="RN786" t="str">
            <v>4062278</v>
          </cell>
          <cell r="RO786">
            <v>45566</v>
          </cell>
          <cell r="RP786" t="str">
            <v>4062312</v>
          </cell>
          <cell r="RQ786">
            <v>45510</v>
          </cell>
          <cell r="RR786" t="str">
            <v>4062252</v>
          </cell>
          <cell r="RS786">
            <v>45573</v>
          </cell>
          <cell r="RT786">
            <v>4062309</v>
          </cell>
          <cell r="RU786">
            <v>0</v>
          </cell>
          <cell r="RV786">
            <v>0</v>
          </cell>
        </row>
        <row r="787">
          <cell r="A787">
            <v>778</v>
          </cell>
          <cell r="B787">
            <v>45597</v>
          </cell>
          <cell r="C787" t="str">
            <v>HRBC5020</v>
          </cell>
          <cell r="D787" t="str">
            <v>50205130</v>
          </cell>
          <cell r="F787" t="str">
            <v>中国</v>
          </cell>
          <cell r="G787" t="str">
            <v>ＣＨＩＮＡ</v>
          </cell>
          <cell r="H787" t="str">
            <v>制御盤</v>
          </cell>
          <cell r="I787" t="str">
            <v>南陵</v>
          </cell>
          <cell r="J787" t="str">
            <v>土岐</v>
          </cell>
          <cell r="K787">
            <v>45576</v>
          </cell>
          <cell r="L787">
            <v>1</v>
          </cell>
          <cell r="M787">
            <v>1</v>
          </cell>
          <cell r="N787">
            <v>45580</v>
          </cell>
          <cell r="O787">
            <v>1</v>
          </cell>
          <cell r="P787">
            <v>45581</v>
          </cell>
          <cell r="Q787">
            <v>1</v>
          </cell>
          <cell r="R787">
            <v>45582</v>
          </cell>
          <cell r="S787">
            <v>1</v>
          </cell>
          <cell r="T787">
            <v>45583</v>
          </cell>
          <cell r="U787">
            <v>45583</v>
          </cell>
          <cell r="V787">
            <v>45584</v>
          </cell>
          <cell r="W787">
            <v>45584</v>
          </cell>
          <cell r="X787">
            <v>1</v>
          </cell>
          <cell r="Y787">
            <v>45601</v>
          </cell>
          <cell r="AA787">
            <v>45594</v>
          </cell>
          <cell r="AB787">
            <v>45595</v>
          </cell>
          <cell r="AC787" t="str">
            <v>45510</v>
          </cell>
          <cell r="AD787" t="str">
            <v>4062239</v>
          </cell>
          <cell r="AE787" t="str">
            <v>4062278</v>
          </cell>
          <cell r="AF787" t="str">
            <v>4062248</v>
          </cell>
          <cell r="AG787" t="str">
            <v>4062289</v>
          </cell>
          <cell r="CN787">
            <v>45510</v>
          </cell>
          <cell r="CO787">
            <v>4062239</v>
          </cell>
          <cell r="CX787">
            <v>45545</v>
          </cell>
          <cell r="CY787">
            <v>4062278</v>
          </cell>
          <cell r="DN787">
            <v>45510</v>
          </cell>
          <cell r="DO787">
            <v>4062248</v>
          </cell>
          <cell r="EB787">
            <v>45545</v>
          </cell>
          <cell r="EC787">
            <v>4062289</v>
          </cell>
          <cell r="EF787">
            <v>45587</v>
          </cell>
          <cell r="EG787">
            <v>4062310</v>
          </cell>
          <cell r="EM787">
            <v>45560</v>
          </cell>
          <cell r="EZ787">
            <v>45566</v>
          </cell>
          <cell r="FA787">
            <v>4062337</v>
          </cell>
          <cell r="HS787">
            <v>45576</v>
          </cell>
          <cell r="HV787" t="e">
            <v>#REF!</v>
          </cell>
          <cell r="HZ787" t="e">
            <v>#REF!</v>
          </cell>
          <cell r="ID787" t="e">
            <v>#REF!</v>
          </cell>
          <cell r="RC787">
            <v>45594</v>
          </cell>
          <cell r="RD787">
            <v>0</v>
          </cell>
          <cell r="RE787">
            <v>45510</v>
          </cell>
          <cell r="RF787">
            <v>45545</v>
          </cell>
          <cell r="RG787">
            <v>0</v>
          </cell>
          <cell r="RH787">
            <v>0</v>
          </cell>
          <cell r="RI787">
            <v>45510</v>
          </cell>
          <cell r="RJ787">
            <v>0</v>
          </cell>
          <cell r="RK787">
            <v>45510</v>
          </cell>
          <cell r="RL787" t="str">
            <v>4062239</v>
          </cell>
          <cell r="RM787">
            <v>45545</v>
          </cell>
          <cell r="RN787" t="str">
            <v>4062278</v>
          </cell>
          <cell r="RO787">
            <v>45510</v>
          </cell>
          <cell r="RP787" t="str">
            <v>4062248</v>
          </cell>
          <cell r="RQ787">
            <v>45545</v>
          </cell>
          <cell r="RR787" t="str">
            <v>4062289</v>
          </cell>
          <cell r="RS787">
            <v>45587</v>
          </cell>
          <cell r="RT787">
            <v>4062310</v>
          </cell>
          <cell r="RU787">
            <v>0</v>
          </cell>
          <cell r="RV787">
            <v>0</v>
          </cell>
        </row>
        <row r="788">
          <cell r="A788">
            <v>779</v>
          </cell>
          <cell r="B788">
            <v>45597</v>
          </cell>
          <cell r="C788" t="str">
            <v>HRB5020</v>
          </cell>
          <cell r="D788" t="str">
            <v>50205133</v>
          </cell>
          <cell r="F788" t="str">
            <v>日本</v>
          </cell>
          <cell r="G788" t="str">
            <v>（株）山陽工作所</v>
          </cell>
          <cell r="H788" t="str">
            <v>制御盤</v>
          </cell>
          <cell r="I788" t="str">
            <v>南陵</v>
          </cell>
          <cell r="J788" t="str">
            <v>土岐</v>
          </cell>
          <cell r="K788">
            <v>45576</v>
          </cell>
          <cell r="L788">
            <v>1</v>
          </cell>
          <cell r="M788">
            <v>1</v>
          </cell>
          <cell r="N788">
            <v>45580</v>
          </cell>
          <cell r="O788">
            <v>1</v>
          </cell>
          <cell r="P788">
            <v>45581</v>
          </cell>
          <cell r="Q788">
            <v>1</v>
          </cell>
          <cell r="R788">
            <v>45582</v>
          </cell>
          <cell r="S788">
            <v>1</v>
          </cell>
          <cell r="T788">
            <v>45583</v>
          </cell>
          <cell r="U788">
            <v>45583</v>
          </cell>
          <cell r="V788">
            <v>45584</v>
          </cell>
          <cell r="W788">
            <v>45587</v>
          </cell>
          <cell r="X788">
            <v>1</v>
          </cell>
          <cell r="Y788">
            <v>45601</v>
          </cell>
          <cell r="AA788">
            <v>45594</v>
          </cell>
          <cell r="AB788">
            <v>45595</v>
          </cell>
          <cell r="AC788" t="str">
            <v>45601</v>
          </cell>
          <cell r="AD788" t="str">
            <v>4062358</v>
          </cell>
          <cell r="AE788" t="str">
            <v>4062278</v>
          </cell>
          <cell r="AF788" t="str">
            <v>4062359</v>
          </cell>
          <cell r="AG788" t="str">
            <v>4062289</v>
          </cell>
          <cell r="CD788">
            <v>45601</v>
          </cell>
          <cell r="CE788">
            <v>4062358</v>
          </cell>
          <cell r="CX788">
            <v>45545</v>
          </cell>
          <cell r="CY788">
            <v>4062278</v>
          </cell>
          <cell r="DD788">
            <v>45601</v>
          </cell>
          <cell r="DE788">
            <v>4062359</v>
          </cell>
          <cell r="EB788">
            <v>45545</v>
          </cell>
          <cell r="EC788">
            <v>4062289</v>
          </cell>
          <cell r="EF788">
            <v>45587</v>
          </cell>
          <cell r="EG788">
            <v>4062310</v>
          </cell>
          <cell r="EM788">
            <v>45560</v>
          </cell>
          <cell r="EX788">
            <v>45566</v>
          </cell>
          <cell r="EY788">
            <v>4062336</v>
          </cell>
          <cell r="HS788">
            <v>45576</v>
          </cell>
          <cell r="HV788" t="e">
            <v>#REF!</v>
          </cell>
          <cell r="HZ788" t="e">
            <v>#REF!</v>
          </cell>
          <cell r="ID788" t="e">
            <v>#REF!</v>
          </cell>
          <cell r="RC788">
            <v>45594</v>
          </cell>
          <cell r="RD788">
            <v>45601</v>
          </cell>
          <cell r="RE788">
            <v>0</v>
          </cell>
          <cell r="RF788">
            <v>45545</v>
          </cell>
          <cell r="RG788">
            <v>0</v>
          </cell>
          <cell r="RH788">
            <v>45601</v>
          </cell>
          <cell r="RI788">
            <v>0</v>
          </cell>
          <cell r="RJ788">
            <v>0</v>
          </cell>
          <cell r="RK788">
            <v>45601</v>
          </cell>
          <cell r="RL788" t="str">
            <v>4062358</v>
          </cell>
          <cell r="RM788">
            <v>45545</v>
          </cell>
          <cell r="RN788" t="str">
            <v>4062278</v>
          </cell>
          <cell r="RO788">
            <v>45601</v>
          </cell>
          <cell r="RP788" t="str">
            <v>4062359</v>
          </cell>
          <cell r="RQ788">
            <v>45545</v>
          </cell>
          <cell r="RR788" t="str">
            <v>4062289</v>
          </cell>
          <cell r="RS788">
            <v>45587</v>
          </cell>
          <cell r="RT788">
            <v>4062310</v>
          </cell>
          <cell r="RU788">
            <v>0</v>
          </cell>
          <cell r="RV788">
            <v>0</v>
          </cell>
        </row>
        <row r="789">
          <cell r="A789">
            <v>780</v>
          </cell>
          <cell r="B789">
            <v>45597</v>
          </cell>
          <cell r="C789" t="str">
            <v>HRB1303</v>
          </cell>
          <cell r="D789" t="str">
            <v>13035567</v>
          </cell>
          <cell r="F789" t="str">
            <v>日本</v>
          </cell>
          <cell r="G789" t="str">
            <v>（株）アマダベンディングＳ部</v>
          </cell>
          <cell r="H789" t="str">
            <v>制御盤</v>
          </cell>
          <cell r="I789" t="str">
            <v>南陵</v>
          </cell>
          <cell r="J789" t="str">
            <v>土岐</v>
          </cell>
          <cell r="K789">
            <v>45580</v>
          </cell>
          <cell r="L789">
            <v>1</v>
          </cell>
          <cell r="M789">
            <v>1</v>
          </cell>
          <cell r="N789">
            <v>45581</v>
          </cell>
          <cell r="O789">
            <v>1</v>
          </cell>
          <cell r="P789">
            <v>45582</v>
          </cell>
          <cell r="Q789">
            <v>1</v>
          </cell>
          <cell r="R789">
            <v>45583</v>
          </cell>
          <cell r="S789">
            <v>1</v>
          </cell>
          <cell r="T789">
            <v>45584</v>
          </cell>
          <cell r="U789">
            <v>45584</v>
          </cell>
          <cell r="V789">
            <v>45587</v>
          </cell>
          <cell r="W789">
            <v>45587</v>
          </cell>
          <cell r="X789">
            <v>1</v>
          </cell>
          <cell r="Y789">
            <v>45602</v>
          </cell>
          <cell r="AA789">
            <v>45594</v>
          </cell>
          <cell r="AB789">
            <v>45595</v>
          </cell>
          <cell r="AC789" t="str">
            <v>45545</v>
          </cell>
          <cell r="AD789" t="str">
            <v>4062273</v>
          </cell>
          <cell r="AE789" t="str">
            <v>4062278</v>
          </cell>
          <cell r="AF789" t="str">
            <v>4062246</v>
          </cell>
          <cell r="AG789" t="str">
            <v>4062252</v>
          </cell>
          <cell r="CH789">
            <v>45545</v>
          </cell>
          <cell r="CI789">
            <v>4062273</v>
          </cell>
          <cell r="CX789">
            <v>45545</v>
          </cell>
          <cell r="CY789">
            <v>4062278</v>
          </cell>
          <cell r="DH789">
            <v>45510</v>
          </cell>
          <cell r="DI789">
            <v>4062246</v>
          </cell>
          <cell r="DV789">
            <v>45510</v>
          </cell>
          <cell r="DW789">
            <v>4062252</v>
          </cell>
          <cell r="EF789">
            <v>45573</v>
          </cell>
          <cell r="EG789">
            <v>4062309</v>
          </cell>
          <cell r="EM789">
            <v>45560</v>
          </cell>
          <cell r="EN789">
            <v>45545</v>
          </cell>
          <cell r="EO789">
            <v>4062291</v>
          </cell>
          <cell r="EX789">
            <v>45545</v>
          </cell>
          <cell r="EY789">
            <v>4062295</v>
          </cell>
          <cell r="HS789">
            <v>45580</v>
          </cell>
          <cell r="HV789" t="e">
            <v>#REF!</v>
          </cell>
          <cell r="HZ789" t="e">
            <v>#REF!</v>
          </cell>
          <cell r="ID789" t="e">
            <v>#REF!</v>
          </cell>
          <cell r="RC789">
            <v>45594</v>
          </cell>
          <cell r="RD789">
            <v>45545</v>
          </cell>
          <cell r="RE789">
            <v>0</v>
          </cell>
          <cell r="RF789">
            <v>45545</v>
          </cell>
          <cell r="RG789">
            <v>0</v>
          </cell>
          <cell r="RH789">
            <v>45510</v>
          </cell>
          <cell r="RI789">
            <v>0</v>
          </cell>
          <cell r="RJ789">
            <v>0</v>
          </cell>
          <cell r="RK789">
            <v>45545</v>
          </cell>
          <cell r="RL789" t="str">
            <v>4062273</v>
          </cell>
          <cell r="RM789">
            <v>45545</v>
          </cell>
          <cell r="RN789" t="str">
            <v>4062278</v>
          </cell>
          <cell r="RO789">
            <v>45510</v>
          </cell>
          <cell r="RP789" t="str">
            <v>4062246</v>
          </cell>
          <cell r="RQ789">
            <v>45510</v>
          </cell>
          <cell r="RR789" t="str">
            <v>4062252</v>
          </cell>
          <cell r="RS789">
            <v>45573</v>
          </cell>
          <cell r="RT789">
            <v>4062309</v>
          </cell>
          <cell r="RU789">
            <v>0</v>
          </cell>
          <cell r="RV789">
            <v>0</v>
          </cell>
        </row>
        <row r="790">
          <cell r="A790">
            <v>781</v>
          </cell>
          <cell r="B790">
            <v>45597</v>
          </cell>
          <cell r="C790" t="str">
            <v>HRB1303.EXP</v>
          </cell>
          <cell r="D790" t="str">
            <v>13035585</v>
          </cell>
          <cell r="F790" t="str">
            <v>ﾀｲ</v>
          </cell>
          <cell r="G790" t="str">
            <v>Amada Asia Pacific C</v>
          </cell>
          <cell r="H790" t="str">
            <v>制御盤</v>
          </cell>
          <cell r="I790" t="str">
            <v>南陵</v>
          </cell>
          <cell r="J790" t="str">
            <v>土岐</v>
          </cell>
          <cell r="K790">
            <v>45580</v>
          </cell>
          <cell r="L790">
            <v>1</v>
          </cell>
          <cell r="M790">
            <v>1</v>
          </cell>
          <cell r="N790">
            <v>45581</v>
          </cell>
          <cell r="O790">
            <v>1</v>
          </cell>
          <cell r="P790">
            <v>45582</v>
          </cell>
          <cell r="Q790">
            <v>1</v>
          </cell>
          <cell r="R790">
            <v>45583</v>
          </cell>
          <cell r="S790">
            <v>1</v>
          </cell>
          <cell r="T790">
            <v>45584</v>
          </cell>
          <cell r="U790">
            <v>45584</v>
          </cell>
          <cell r="V790">
            <v>45587</v>
          </cell>
          <cell r="W790">
            <v>45587</v>
          </cell>
          <cell r="X790">
            <v>1</v>
          </cell>
          <cell r="Y790">
            <v>45602</v>
          </cell>
          <cell r="AA790">
            <v>45594</v>
          </cell>
          <cell r="AB790">
            <v>45595</v>
          </cell>
          <cell r="AC790" t="str">
            <v>45510</v>
          </cell>
          <cell r="AD790" t="str">
            <v>4062241</v>
          </cell>
          <cell r="AE790" t="str">
            <v>4062278</v>
          </cell>
          <cell r="AF790" t="str">
            <v>4062250</v>
          </cell>
          <cell r="AG790" t="str">
            <v>4062289</v>
          </cell>
          <cell r="CR790">
            <v>45510</v>
          </cell>
          <cell r="CS790">
            <v>4062241</v>
          </cell>
          <cell r="CX790">
            <v>45545</v>
          </cell>
          <cell r="CY790">
            <v>4062278</v>
          </cell>
          <cell r="DR790">
            <v>45510</v>
          </cell>
          <cell r="DS790">
            <v>4062250</v>
          </cell>
          <cell r="EB790">
            <v>45545</v>
          </cell>
          <cell r="EC790">
            <v>4062289</v>
          </cell>
          <cell r="EF790">
            <v>45573</v>
          </cell>
          <cell r="EG790">
            <v>4062309</v>
          </cell>
          <cell r="EM790">
            <v>45560</v>
          </cell>
          <cell r="EN790">
            <v>45545</v>
          </cell>
          <cell r="EO790">
            <v>4062291</v>
          </cell>
          <cell r="EZ790">
            <v>45566</v>
          </cell>
          <cell r="FA790">
            <v>4062337</v>
          </cell>
          <cell r="HS790">
            <v>45580</v>
          </cell>
          <cell r="HV790" t="e">
            <v>#REF!</v>
          </cell>
          <cell r="HZ790" t="e">
            <v>#REF!</v>
          </cell>
          <cell r="ID790" t="e">
            <v>#REF!</v>
          </cell>
          <cell r="RC790">
            <v>45594</v>
          </cell>
          <cell r="RD790">
            <v>0</v>
          </cell>
          <cell r="RE790">
            <v>45510</v>
          </cell>
          <cell r="RF790">
            <v>45545</v>
          </cell>
          <cell r="RG790">
            <v>0</v>
          </cell>
          <cell r="RH790">
            <v>0</v>
          </cell>
          <cell r="RI790">
            <v>45510</v>
          </cell>
          <cell r="RJ790">
            <v>0</v>
          </cell>
          <cell r="RK790">
            <v>45510</v>
          </cell>
          <cell r="RL790" t="str">
            <v>4062241</v>
          </cell>
          <cell r="RM790">
            <v>45545</v>
          </cell>
          <cell r="RN790" t="str">
            <v>4062278</v>
          </cell>
          <cell r="RO790">
            <v>45510</v>
          </cell>
          <cell r="RP790" t="str">
            <v>4062250</v>
          </cell>
          <cell r="RQ790">
            <v>45545</v>
          </cell>
          <cell r="RR790" t="str">
            <v>4062289</v>
          </cell>
          <cell r="RS790">
            <v>45573</v>
          </cell>
          <cell r="RT790">
            <v>4062309</v>
          </cell>
          <cell r="RU790">
            <v>0</v>
          </cell>
          <cell r="RV790">
            <v>0</v>
          </cell>
        </row>
        <row r="791">
          <cell r="A791">
            <v>782</v>
          </cell>
          <cell r="B791">
            <v>45597</v>
          </cell>
          <cell r="C791" t="str">
            <v>HRB1303</v>
          </cell>
          <cell r="D791" t="str">
            <v>13035569</v>
          </cell>
          <cell r="F791" t="str">
            <v>日本</v>
          </cell>
          <cell r="G791" t="str">
            <v>（株）アマダベンディングＳ部</v>
          </cell>
          <cell r="H791" t="str">
            <v>制御盤</v>
          </cell>
          <cell r="I791" t="str">
            <v>南陵</v>
          </cell>
          <cell r="J791" t="str">
            <v>土岐</v>
          </cell>
          <cell r="K791">
            <v>45581</v>
          </cell>
          <cell r="L791">
            <v>1</v>
          </cell>
          <cell r="M791">
            <v>1</v>
          </cell>
          <cell r="N791">
            <v>45582</v>
          </cell>
          <cell r="O791">
            <v>1</v>
          </cell>
          <cell r="P791">
            <v>45583</v>
          </cell>
          <cell r="Q791">
            <v>1</v>
          </cell>
          <cell r="R791">
            <v>45584</v>
          </cell>
          <cell r="S791">
            <v>1</v>
          </cell>
          <cell r="T791">
            <v>45587</v>
          </cell>
          <cell r="U791">
            <v>45587</v>
          </cell>
          <cell r="V791">
            <v>45588</v>
          </cell>
          <cell r="W791">
            <v>45588</v>
          </cell>
          <cell r="X791">
            <v>1</v>
          </cell>
          <cell r="Y791">
            <v>45603</v>
          </cell>
          <cell r="AA791">
            <v>45601</v>
          </cell>
          <cell r="AB791">
            <v>45602</v>
          </cell>
          <cell r="AC791" t="str">
            <v>45545</v>
          </cell>
          <cell r="AD791" t="str">
            <v>4062273</v>
          </cell>
          <cell r="AE791" t="str">
            <v>4062278</v>
          </cell>
          <cell r="AF791" t="str">
            <v>4062281</v>
          </cell>
          <cell r="AG791" t="str">
            <v>4062252</v>
          </cell>
          <cell r="CH791">
            <v>45545</v>
          </cell>
          <cell r="CI791">
            <v>4062273</v>
          </cell>
          <cell r="CX791">
            <v>45545</v>
          </cell>
          <cell r="CY791">
            <v>4062278</v>
          </cell>
          <cell r="DH791">
            <v>45545</v>
          </cell>
          <cell r="DI791">
            <v>4062281</v>
          </cell>
          <cell r="DV791">
            <v>45510</v>
          </cell>
          <cell r="DW791">
            <v>4062252</v>
          </cell>
          <cell r="EF791">
            <v>45573</v>
          </cell>
          <cell r="EG791">
            <v>4062309</v>
          </cell>
          <cell r="EM791">
            <v>45560</v>
          </cell>
          <cell r="ET791">
            <v>45545</v>
          </cell>
          <cell r="EU791">
            <v>4062294</v>
          </cell>
          <cell r="EX791">
            <v>45545</v>
          </cell>
          <cell r="EY791">
            <v>4062295</v>
          </cell>
          <cell r="HS791">
            <v>45581</v>
          </cell>
          <cell r="HV791" t="e">
            <v>#REF!</v>
          </cell>
          <cell r="HZ791" t="e">
            <v>#REF!</v>
          </cell>
          <cell r="ID791" t="e">
            <v>#REF!</v>
          </cell>
          <cell r="RC791">
            <v>45601</v>
          </cell>
          <cell r="RD791">
            <v>45545</v>
          </cell>
          <cell r="RE791">
            <v>0</v>
          </cell>
          <cell r="RF791">
            <v>45545</v>
          </cell>
          <cell r="RG791">
            <v>0</v>
          </cell>
          <cell r="RH791">
            <v>45545</v>
          </cell>
          <cell r="RI791">
            <v>0</v>
          </cell>
          <cell r="RJ791">
            <v>0</v>
          </cell>
          <cell r="RK791">
            <v>45545</v>
          </cell>
          <cell r="RL791" t="str">
            <v>4062273</v>
          </cell>
          <cell r="RM791">
            <v>45545</v>
          </cell>
          <cell r="RN791" t="str">
            <v>4062278</v>
          </cell>
          <cell r="RO791">
            <v>45545</v>
          </cell>
          <cell r="RP791" t="str">
            <v>4062281</v>
          </cell>
          <cell r="RQ791">
            <v>45510</v>
          </cell>
          <cell r="RR791" t="str">
            <v>4062252</v>
          </cell>
          <cell r="RS791">
            <v>45573</v>
          </cell>
          <cell r="RT791">
            <v>4062309</v>
          </cell>
          <cell r="RU791">
            <v>0</v>
          </cell>
          <cell r="RV791">
            <v>0</v>
          </cell>
        </row>
        <row r="792">
          <cell r="A792">
            <v>783</v>
          </cell>
          <cell r="B792">
            <v>45597</v>
          </cell>
          <cell r="C792" t="str">
            <v>HRB1303</v>
          </cell>
          <cell r="D792" t="str">
            <v>13035570</v>
          </cell>
          <cell r="F792" t="str">
            <v>日本</v>
          </cell>
          <cell r="G792" t="str">
            <v>（株）アマダベンディングＳ部</v>
          </cell>
          <cell r="H792" t="str">
            <v>制御盤</v>
          </cell>
          <cell r="I792" t="str">
            <v>南陵</v>
          </cell>
          <cell r="J792" t="str">
            <v>土岐</v>
          </cell>
          <cell r="K792">
            <v>45581</v>
          </cell>
          <cell r="L792">
            <v>1</v>
          </cell>
          <cell r="M792">
            <v>1</v>
          </cell>
          <cell r="N792">
            <v>45582</v>
          </cell>
          <cell r="O792">
            <v>1</v>
          </cell>
          <cell r="P792">
            <v>45583</v>
          </cell>
          <cell r="Q792">
            <v>1</v>
          </cell>
          <cell r="R792">
            <v>45584</v>
          </cell>
          <cell r="S792">
            <v>1</v>
          </cell>
          <cell r="T792">
            <v>45587</v>
          </cell>
          <cell r="U792">
            <v>45587</v>
          </cell>
          <cell r="V792">
            <v>45588</v>
          </cell>
          <cell r="W792">
            <v>45588</v>
          </cell>
          <cell r="X792">
            <v>1</v>
          </cell>
          <cell r="Y792">
            <v>45603</v>
          </cell>
          <cell r="AA792">
            <v>45601</v>
          </cell>
          <cell r="AB792">
            <v>45602</v>
          </cell>
          <cell r="AC792" t="str">
            <v>45545</v>
          </cell>
          <cell r="AD792" t="str">
            <v>4062273</v>
          </cell>
          <cell r="AE792" t="str">
            <v>4062278</v>
          </cell>
          <cell r="AF792" t="str">
            <v>4062281</v>
          </cell>
          <cell r="AG792" t="str">
            <v>4062252</v>
          </cell>
          <cell r="CH792">
            <v>45545</v>
          </cell>
          <cell r="CI792">
            <v>4062273</v>
          </cell>
          <cell r="CX792">
            <v>45545</v>
          </cell>
          <cell r="CY792">
            <v>4062278</v>
          </cell>
          <cell r="DH792">
            <v>45545</v>
          </cell>
          <cell r="DI792">
            <v>4062281</v>
          </cell>
          <cell r="DV792">
            <v>45510</v>
          </cell>
          <cell r="DW792">
            <v>4062252</v>
          </cell>
          <cell r="EF792">
            <v>45573</v>
          </cell>
          <cell r="EG792">
            <v>4062309</v>
          </cell>
          <cell r="EM792">
            <v>45574</v>
          </cell>
          <cell r="EN792">
            <v>45545</v>
          </cell>
          <cell r="EO792">
            <v>4062291</v>
          </cell>
          <cell r="ET792">
            <v>45545</v>
          </cell>
          <cell r="EU792">
            <v>4062294</v>
          </cell>
          <cell r="EX792">
            <v>45545</v>
          </cell>
          <cell r="EY792">
            <v>4062295</v>
          </cell>
          <cell r="HS792">
            <v>45581</v>
          </cell>
          <cell r="HV792" t="e">
            <v>#REF!</v>
          </cell>
          <cell r="HZ792" t="e">
            <v>#REF!</v>
          </cell>
          <cell r="ID792" t="e">
            <v>#REF!</v>
          </cell>
          <cell r="RC792">
            <v>45601</v>
          </cell>
          <cell r="RD792">
            <v>45545</v>
          </cell>
          <cell r="RE792">
            <v>0</v>
          </cell>
          <cell r="RF792">
            <v>45545</v>
          </cell>
          <cell r="RG792">
            <v>0</v>
          </cell>
          <cell r="RH792">
            <v>45545</v>
          </cell>
          <cell r="RI792">
            <v>0</v>
          </cell>
          <cell r="RJ792">
            <v>0</v>
          </cell>
          <cell r="RK792">
            <v>45545</v>
          </cell>
          <cell r="RL792" t="str">
            <v>4062273</v>
          </cell>
          <cell r="RM792">
            <v>45545</v>
          </cell>
          <cell r="RN792" t="str">
            <v>4062278</v>
          </cell>
          <cell r="RO792">
            <v>45545</v>
          </cell>
          <cell r="RP792" t="str">
            <v>4062281</v>
          </cell>
          <cell r="RQ792">
            <v>45510</v>
          </cell>
          <cell r="RR792" t="str">
            <v>4062252</v>
          </cell>
          <cell r="RS792">
            <v>45573</v>
          </cell>
          <cell r="RT792">
            <v>4062309</v>
          </cell>
          <cell r="RU792">
            <v>0</v>
          </cell>
          <cell r="RV792">
            <v>0</v>
          </cell>
        </row>
        <row r="793">
          <cell r="A793">
            <v>784</v>
          </cell>
          <cell r="B793">
            <v>45597</v>
          </cell>
          <cell r="C793" t="str">
            <v>HRB2204.EXP</v>
          </cell>
          <cell r="D793" t="str">
            <v>22045133</v>
          </cell>
          <cell r="F793" t="str">
            <v>ｵｰｽﾄﾗﾘｱ</v>
          </cell>
          <cell r="G793" t="str">
            <v>AMADA　OCEANIA</v>
          </cell>
          <cell r="H793" t="str">
            <v>制御盤</v>
          </cell>
          <cell r="I793" t="str">
            <v>南陵</v>
          </cell>
          <cell r="J793" t="str">
            <v>土岐</v>
          </cell>
          <cell r="K793">
            <v>45581</v>
          </cell>
          <cell r="L793">
            <v>1</v>
          </cell>
          <cell r="M793">
            <v>1</v>
          </cell>
          <cell r="N793">
            <v>45582</v>
          </cell>
          <cell r="O793">
            <v>1</v>
          </cell>
          <cell r="P793">
            <v>45583</v>
          </cell>
          <cell r="Q793">
            <v>1</v>
          </cell>
          <cell r="R793">
            <v>45584</v>
          </cell>
          <cell r="S793">
            <v>1</v>
          </cell>
          <cell r="T793">
            <v>45587</v>
          </cell>
          <cell r="U793">
            <v>45587</v>
          </cell>
          <cell r="V793">
            <v>45588</v>
          </cell>
          <cell r="W793">
            <v>45588</v>
          </cell>
          <cell r="X793">
            <v>1</v>
          </cell>
          <cell r="Y793">
            <v>45604</v>
          </cell>
          <cell r="AA793">
            <v>45601</v>
          </cell>
          <cell r="AB793">
            <v>45602</v>
          </cell>
          <cell r="AC793" t="str">
            <v>45510</v>
          </cell>
          <cell r="AD793" t="str">
            <v>4062242</v>
          </cell>
          <cell r="AE793" t="str">
            <v>4062244</v>
          </cell>
          <cell r="AF793" t="str">
            <v>4062251</v>
          </cell>
          <cell r="AG793" t="str">
            <v>4062255</v>
          </cell>
          <cell r="CT793">
            <v>45510</v>
          </cell>
          <cell r="CU793">
            <v>4062242</v>
          </cell>
          <cell r="CZ793">
            <v>45510</v>
          </cell>
          <cell r="DA793">
            <v>4062244</v>
          </cell>
          <cell r="DT793">
            <v>45510</v>
          </cell>
          <cell r="DU793">
            <v>4062251</v>
          </cell>
          <cell r="ED793">
            <v>45510</v>
          </cell>
          <cell r="EE793">
            <v>4062255</v>
          </cell>
          <cell r="EH793">
            <v>45510</v>
          </cell>
          <cell r="EI793">
            <v>4062269</v>
          </cell>
          <cell r="EM793">
            <v>45574</v>
          </cell>
          <cell r="EP793">
            <v>45545</v>
          </cell>
          <cell r="EQ793">
            <v>4062292</v>
          </cell>
          <cell r="EX793">
            <v>45566</v>
          </cell>
          <cell r="EY793">
            <v>4062336</v>
          </cell>
          <cell r="HS793">
            <v>45581</v>
          </cell>
          <cell r="HV793" t="e">
            <v>#REF!</v>
          </cell>
          <cell r="HZ793" t="e">
            <v>#REF!</v>
          </cell>
          <cell r="ID793" t="e">
            <v>#REF!</v>
          </cell>
          <cell r="RC793">
            <v>45601</v>
          </cell>
          <cell r="RD793">
            <v>0</v>
          </cell>
          <cell r="RE793">
            <v>45510</v>
          </cell>
          <cell r="RF793">
            <v>0</v>
          </cell>
          <cell r="RG793">
            <v>45510</v>
          </cell>
          <cell r="RH793">
            <v>0</v>
          </cell>
          <cell r="RI793">
            <v>45510</v>
          </cell>
          <cell r="RJ793">
            <v>0</v>
          </cell>
          <cell r="RK793">
            <v>45510</v>
          </cell>
          <cell r="RL793" t="str">
            <v>4062242</v>
          </cell>
          <cell r="RM793">
            <v>45510</v>
          </cell>
          <cell r="RN793" t="str">
            <v>4062244</v>
          </cell>
          <cell r="RO793">
            <v>45510</v>
          </cell>
          <cell r="RP793" t="str">
            <v>4062251</v>
          </cell>
          <cell r="RQ793">
            <v>45510</v>
          </cell>
          <cell r="RR793" t="str">
            <v>4062255</v>
          </cell>
          <cell r="RS793">
            <v>45510</v>
          </cell>
          <cell r="RT793">
            <v>4062269</v>
          </cell>
          <cell r="RU793">
            <v>0</v>
          </cell>
          <cell r="RV793">
            <v>0</v>
          </cell>
        </row>
        <row r="794">
          <cell r="A794">
            <v>785</v>
          </cell>
          <cell r="B794">
            <v>45716</v>
          </cell>
          <cell r="C794" t="str">
            <v>HRB1003 ATC</v>
          </cell>
          <cell r="D794" t="str">
            <v>RC130127</v>
          </cell>
          <cell r="F794" t="str">
            <v>EU</v>
          </cell>
          <cell r="G794" t="str">
            <v>AESA</v>
          </cell>
          <cell r="H794" t="str">
            <v>ATC盤</v>
          </cell>
          <cell r="I794" t="str">
            <v>須走</v>
          </cell>
          <cell r="J794" t="str">
            <v>土岐</v>
          </cell>
          <cell r="T794">
            <v>45597</v>
          </cell>
          <cell r="V794">
            <v>45598</v>
          </cell>
          <cell r="W794">
            <v>45598</v>
          </cell>
          <cell r="X794">
            <v>1</v>
          </cell>
          <cell r="Y794">
            <v>45604</v>
          </cell>
          <cell r="AA794">
            <v>45601</v>
          </cell>
          <cell r="AB794">
            <v>45602</v>
          </cell>
          <cell r="DB794" t="str">
            <v>　</v>
          </cell>
          <cell r="DC794" t="str">
            <v>　</v>
          </cell>
          <cell r="DL794" t="str">
            <v>　</v>
          </cell>
          <cell r="DM794" t="str">
            <v>　</v>
          </cell>
          <cell r="DZ794" t="str">
            <v>　</v>
          </cell>
          <cell r="EA794" t="str">
            <v>　</v>
          </cell>
          <cell r="EJ794" t="str">
            <v>　</v>
          </cell>
          <cell r="EK794" t="str">
            <v>　</v>
          </cell>
          <cell r="HM794">
            <v>45335</v>
          </cell>
          <cell r="HN794">
            <v>4062086</v>
          </cell>
          <cell r="HS794">
            <v>0</v>
          </cell>
          <cell r="HV794" t="e">
            <v>#REF!</v>
          </cell>
          <cell r="HZ794" t="e">
            <v>#REF!</v>
          </cell>
          <cell r="ID794" t="e">
            <v>#REF!</v>
          </cell>
          <cell r="RC794">
            <v>45601</v>
          </cell>
          <cell r="RD794">
            <v>0</v>
          </cell>
          <cell r="RE794">
            <v>0</v>
          </cell>
          <cell r="RF794">
            <v>0</v>
          </cell>
          <cell r="RG794">
            <v>0</v>
          </cell>
          <cell r="RH794">
            <v>0</v>
          </cell>
          <cell r="RI794">
            <v>0</v>
          </cell>
          <cell r="RJ794">
            <v>0</v>
          </cell>
          <cell r="RK794">
            <v>0</v>
          </cell>
          <cell r="RL794">
            <v>0</v>
          </cell>
          <cell r="RM794">
            <v>0</v>
          </cell>
          <cell r="RN794">
            <v>0</v>
          </cell>
          <cell r="RO794">
            <v>0</v>
          </cell>
          <cell r="RP794">
            <v>0</v>
          </cell>
          <cell r="RQ794">
            <v>0</v>
          </cell>
          <cell r="RR794">
            <v>0</v>
          </cell>
          <cell r="RS794">
            <v>0</v>
          </cell>
          <cell r="RT794">
            <v>0</v>
          </cell>
          <cell r="RU794">
            <v>0</v>
          </cell>
          <cell r="RV794">
            <v>0</v>
          </cell>
        </row>
        <row r="795">
          <cell r="A795">
            <v>786</v>
          </cell>
          <cell r="B795">
            <v>45716</v>
          </cell>
          <cell r="C795" t="str">
            <v>HRB1003 ATC</v>
          </cell>
          <cell r="D795" t="str">
            <v>RC130128</v>
          </cell>
          <cell r="F795" t="str">
            <v>EU</v>
          </cell>
          <cell r="G795" t="str">
            <v>AESA</v>
          </cell>
          <cell r="H795" t="str">
            <v>ATC盤</v>
          </cell>
          <cell r="I795" t="str">
            <v>須走</v>
          </cell>
          <cell r="J795" t="str">
            <v>土岐</v>
          </cell>
          <cell r="T795">
            <v>45597</v>
          </cell>
          <cell r="V795">
            <v>45598</v>
          </cell>
          <cell r="W795">
            <v>45598</v>
          </cell>
          <cell r="X795">
            <v>1</v>
          </cell>
          <cell r="Y795">
            <v>45604</v>
          </cell>
          <cell r="AA795">
            <v>45601</v>
          </cell>
          <cell r="AB795">
            <v>45602</v>
          </cell>
          <cell r="DB795" t="str">
            <v>　</v>
          </cell>
          <cell r="DC795" t="str">
            <v>　</v>
          </cell>
          <cell r="DL795" t="str">
            <v>　</v>
          </cell>
          <cell r="DM795" t="str">
            <v>　</v>
          </cell>
          <cell r="DZ795" t="str">
            <v>　</v>
          </cell>
          <cell r="EA795" t="str">
            <v>　</v>
          </cell>
          <cell r="EJ795" t="str">
            <v>　</v>
          </cell>
          <cell r="EK795" t="str">
            <v>　</v>
          </cell>
          <cell r="HM795">
            <v>45335</v>
          </cell>
          <cell r="HN795">
            <v>4062086</v>
          </cell>
          <cell r="HS795">
            <v>0</v>
          </cell>
          <cell r="HV795" t="e">
            <v>#REF!</v>
          </cell>
          <cell r="HZ795" t="e">
            <v>#REF!</v>
          </cell>
          <cell r="ID795" t="e">
            <v>#REF!</v>
          </cell>
          <cell r="RC795">
            <v>45601</v>
          </cell>
          <cell r="RD795">
            <v>0</v>
          </cell>
          <cell r="RE795">
            <v>0</v>
          </cell>
          <cell r="RF795">
            <v>0</v>
          </cell>
          <cell r="RG795">
            <v>0</v>
          </cell>
          <cell r="RH795">
            <v>0</v>
          </cell>
          <cell r="RI795">
            <v>0</v>
          </cell>
          <cell r="RJ795">
            <v>0</v>
          </cell>
          <cell r="RK795">
            <v>0</v>
          </cell>
          <cell r="RL795">
            <v>0</v>
          </cell>
          <cell r="RM795">
            <v>0</v>
          </cell>
          <cell r="RN795">
            <v>0</v>
          </cell>
          <cell r="RO795">
            <v>0</v>
          </cell>
          <cell r="RP795">
            <v>0</v>
          </cell>
          <cell r="RQ795">
            <v>0</v>
          </cell>
          <cell r="RR795">
            <v>0</v>
          </cell>
          <cell r="RS795">
            <v>0</v>
          </cell>
          <cell r="RT795">
            <v>0</v>
          </cell>
          <cell r="RU795">
            <v>0</v>
          </cell>
          <cell r="RV795">
            <v>0</v>
          </cell>
        </row>
        <row r="796">
          <cell r="A796">
            <v>787</v>
          </cell>
          <cell r="B796">
            <v>45597</v>
          </cell>
          <cell r="C796" t="str">
            <v>HRB8025</v>
          </cell>
          <cell r="D796" t="str">
            <v>80255404</v>
          </cell>
          <cell r="F796" t="str">
            <v>日本</v>
          </cell>
          <cell r="G796" t="str">
            <v>（株）アマダベンディングＳ部</v>
          </cell>
          <cell r="H796" t="str">
            <v>制御盤</v>
          </cell>
          <cell r="I796" t="str">
            <v>南陵</v>
          </cell>
          <cell r="J796" t="str">
            <v>土岐</v>
          </cell>
          <cell r="K796">
            <v>45582</v>
          </cell>
          <cell r="L796">
            <v>1</v>
          </cell>
          <cell r="M796">
            <v>1</v>
          </cell>
          <cell r="N796">
            <v>45583</v>
          </cell>
          <cell r="O796">
            <v>1</v>
          </cell>
          <cell r="P796">
            <v>45584</v>
          </cell>
          <cell r="Q796">
            <v>1</v>
          </cell>
          <cell r="R796">
            <v>45587</v>
          </cell>
          <cell r="S796">
            <v>1</v>
          </cell>
          <cell r="T796">
            <v>45588</v>
          </cell>
          <cell r="U796">
            <v>45587</v>
          </cell>
          <cell r="V796">
            <v>45589</v>
          </cell>
          <cell r="W796">
            <v>45589</v>
          </cell>
          <cell r="X796">
            <v>1</v>
          </cell>
          <cell r="Y796">
            <v>45605</v>
          </cell>
          <cell r="AA796">
            <v>45601</v>
          </cell>
          <cell r="AB796">
            <v>45602</v>
          </cell>
          <cell r="AC796" t="str">
            <v>45510</v>
          </cell>
          <cell r="AD796" t="str">
            <v>4062237</v>
          </cell>
          <cell r="AE796" t="str">
            <v>4062278</v>
          </cell>
          <cell r="AF796" t="str">
            <v>4062245</v>
          </cell>
          <cell r="AG796" t="str">
            <v>4062252</v>
          </cell>
          <cell r="CF796">
            <v>45510</v>
          </cell>
          <cell r="CG796">
            <v>4062237</v>
          </cell>
          <cell r="CX796">
            <v>45545</v>
          </cell>
          <cell r="CY796">
            <v>4062278</v>
          </cell>
          <cell r="DF796">
            <v>45510</v>
          </cell>
          <cell r="DG796">
            <v>4062245</v>
          </cell>
          <cell r="DV796">
            <v>45510</v>
          </cell>
          <cell r="DW796">
            <v>4062252</v>
          </cell>
          <cell r="EF796">
            <v>45573</v>
          </cell>
          <cell r="EG796">
            <v>4062309</v>
          </cell>
          <cell r="EM796">
            <v>45574</v>
          </cell>
          <cell r="EX796">
            <v>45566</v>
          </cell>
          <cell r="EY796">
            <v>4062336</v>
          </cell>
          <cell r="HS796">
            <v>45582</v>
          </cell>
          <cell r="HV796" t="e">
            <v>#REF!</v>
          </cell>
          <cell r="HZ796" t="e">
            <v>#REF!</v>
          </cell>
          <cell r="ID796" t="e">
            <v>#REF!</v>
          </cell>
          <cell r="RC796">
            <v>45601</v>
          </cell>
          <cell r="RD796">
            <v>45510</v>
          </cell>
          <cell r="RE796">
            <v>0</v>
          </cell>
          <cell r="RF796">
            <v>45545</v>
          </cell>
          <cell r="RG796">
            <v>0</v>
          </cell>
          <cell r="RH796">
            <v>45510</v>
          </cell>
          <cell r="RI796">
            <v>0</v>
          </cell>
          <cell r="RJ796">
            <v>0</v>
          </cell>
          <cell r="RK796">
            <v>45510</v>
          </cell>
          <cell r="RL796" t="str">
            <v>4062237</v>
          </cell>
          <cell r="RM796">
            <v>45545</v>
          </cell>
          <cell r="RN796" t="str">
            <v>4062278</v>
          </cell>
          <cell r="RO796">
            <v>45510</v>
          </cell>
          <cell r="RP796" t="str">
            <v>4062245</v>
          </cell>
          <cell r="RQ796">
            <v>45510</v>
          </cell>
          <cell r="RR796" t="str">
            <v>4062252</v>
          </cell>
          <cell r="RS796">
            <v>45573</v>
          </cell>
          <cell r="RT796">
            <v>4062309</v>
          </cell>
          <cell r="RU796">
            <v>0</v>
          </cell>
          <cell r="RV796">
            <v>0</v>
          </cell>
        </row>
        <row r="797">
          <cell r="A797">
            <v>788</v>
          </cell>
          <cell r="B797">
            <v>45597</v>
          </cell>
          <cell r="C797" t="str">
            <v>HRB8025</v>
          </cell>
          <cell r="D797" t="str">
            <v>80255405</v>
          </cell>
          <cell r="F797" t="str">
            <v>日本</v>
          </cell>
          <cell r="G797" t="str">
            <v>（株）アマダベンディングＳ部</v>
          </cell>
          <cell r="H797" t="str">
            <v>制御盤</v>
          </cell>
          <cell r="I797" t="str">
            <v>南陵</v>
          </cell>
          <cell r="J797" t="str">
            <v>土岐</v>
          </cell>
          <cell r="K797">
            <v>45582</v>
          </cell>
          <cell r="L797">
            <v>1</v>
          </cell>
          <cell r="M797">
            <v>1</v>
          </cell>
          <cell r="N797">
            <v>45583</v>
          </cell>
          <cell r="O797">
            <v>1</v>
          </cell>
          <cell r="P797">
            <v>45584</v>
          </cell>
          <cell r="Q797">
            <v>1</v>
          </cell>
          <cell r="R797">
            <v>45587</v>
          </cell>
          <cell r="S797">
            <v>1</v>
          </cell>
          <cell r="T797">
            <v>45588</v>
          </cell>
          <cell r="U797">
            <v>45588</v>
          </cell>
          <cell r="V797">
            <v>45589</v>
          </cell>
          <cell r="W797">
            <v>45589</v>
          </cell>
          <cell r="X797">
            <v>1</v>
          </cell>
          <cell r="Y797">
            <v>45605</v>
          </cell>
          <cell r="AA797">
            <v>45601</v>
          </cell>
          <cell r="AB797">
            <v>45602</v>
          </cell>
          <cell r="AC797" t="str">
            <v>45510</v>
          </cell>
          <cell r="AD797" t="str">
            <v>4062237</v>
          </cell>
          <cell r="AE797" t="str">
            <v>4062278</v>
          </cell>
          <cell r="AF797" t="str">
            <v>4062245</v>
          </cell>
          <cell r="AG797" t="str">
            <v>4062287</v>
          </cell>
          <cell r="CF797">
            <v>45510</v>
          </cell>
          <cell r="CG797">
            <v>4062237</v>
          </cell>
          <cell r="CX797">
            <v>45545</v>
          </cell>
          <cell r="CY797">
            <v>4062278</v>
          </cell>
          <cell r="DF797">
            <v>45510</v>
          </cell>
          <cell r="DG797">
            <v>4062245</v>
          </cell>
          <cell r="DV797">
            <v>45545</v>
          </cell>
          <cell r="DW797">
            <v>4062287</v>
          </cell>
          <cell r="EF797">
            <v>45573</v>
          </cell>
          <cell r="EG797">
            <v>4062309</v>
          </cell>
          <cell r="EM797">
            <v>45574</v>
          </cell>
          <cell r="EX797">
            <v>45566</v>
          </cell>
          <cell r="EY797">
            <v>4062336</v>
          </cell>
          <cell r="FX797">
            <v>45566</v>
          </cell>
          <cell r="FY797">
            <v>4062341</v>
          </cell>
          <cell r="GE797">
            <v>45566</v>
          </cell>
          <cell r="GF797">
            <v>4062342</v>
          </cell>
          <cell r="HS797">
            <v>45582</v>
          </cell>
          <cell r="HV797" t="e">
            <v>#REF!</v>
          </cell>
          <cell r="HZ797" t="e">
            <v>#REF!</v>
          </cell>
          <cell r="ID797" t="e">
            <v>#REF!</v>
          </cell>
          <cell r="RC797">
            <v>45601</v>
          </cell>
          <cell r="RD797">
            <v>45510</v>
          </cell>
          <cell r="RE797">
            <v>0</v>
          </cell>
          <cell r="RF797">
            <v>45545</v>
          </cell>
          <cell r="RG797">
            <v>0</v>
          </cell>
          <cell r="RH797">
            <v>45510</v>
          </cell>
          <cell r="RI797">
            <v>0</v>
          </cell>
          <cell r="RJ797">
            <v>0</v>
          </cell>
          <cell r="RK797">
            <v>45510</v>
          </cell>
          <cell r="RL797" t="str">
            <v>4062237</v>
          </cell>
          <cell r="RM797">
            <v>45545</v>
          </cell>
          <cell r="RN797" t="str">
            <v>4062278</v>
          </cell>
          <cell r="RO797">
            <v>45510</v>
          </cell>
          <cell r="RP797" t="str">
            <v>4062245</v>
          </cell>
          <cell r="RQ797">
            <v>45545</v>
          </cell>
          <cell r="RR797" t="str">
            <v>4062287</v>
          </cell>
          <cell r="RS797">
            <v>45573</v>
          </cell>
          <cell r="RT797">
            <v>4062309</v>
          </cell>
          <cell r="RU797">
            <v>0</v>
          </cell>
          <cell r="RV797">
            <v>0</v>
          </cell>
        </row>
        <row r="798">
          <cell r="A798">
            <v>789</v>
          </cell>
          <cell r="B798">
            <v>45597</v>
          </cell>
          <cell r="C798" t="str">
            <v>HRB1303</v>
          </cell>
          <cell r="D798" t="str">
            <v>13035568</v>
          </cell>
          <cell r="F798" t="str">
            <v>日本</v>
          </cell>
          <cell r="G798" t="str">
            <v>（株）アマダベンディングＳ部</v>
          </cell>
          <cell r="H798" t="str">
            <v>制御盤</v>
          </cell>
          <cell r="I798" t="str">
            <v>南陵</v>
          </cell>
          <cell r="J798" t="str">
            <v>土岐</v>
          </cell>
          <cell r="K798">
            <v>45583</v>
          </cell>
          <cell r="L798">
            <v>1</v>
          </cell>
          <cell r="M798">
            <v>1</v>
          </cell>
          <cell r="N798">
            <v>45584</v>
          </cell>
          <cell r="O798">
            <v>1</v>
          </cell>
          <cell r="P798">
            <v>45587</v>
          </cell>
          <cell r="Q798">
            <v>1</v>
          </cell>
          <cell r="R798">
            <v>45588</v>
          </cell>
          <cell r="S798">
            <v>1</v>
          </cell>
          <cell r="T798">
            <v>45589</v>
          </cell>
          <cell r="U798">
            <v>45588</v>
          </cell>
          <cell r="V798">
            <v>45590</v>
          </cell>
          <cell r="W798">
            <v>45590</v>
          </cell>
          <cell r="X798">
            <v>1</v>
          </cell>
          <cell r="Y798">
            <v>45608</v>
          </cell>
          <cell r="AA798">
            <v>45601</v>
          </cell>
          <cell r="AB798">
            <v>45602</v>
          </cell>
          <cell r="AC798" t="str">
            <v>45545</v>
          </cell>
          <cell r="AD798" t="str">
            <v>4062273</v>
          </cell>
          <cell r="AE798" t="str">
            <v>4062278</v>
          </cell>
          <cell r="AF798" t="str">
            <v>4062281</v>
          </cell>
          <cell r="AG798" t="str">
            <v>4062287</v>
          </cell>
          <cell r="CH798">
            <v>45545</v>
          </cell>
          <cell r="CI798">
            <v>4062273</v>
          </cell>
          <cell r="CX798">
            <v>45545</v>
          </cell>
          <cell r="CY798">
            <v>4062278</v>
          </cell>
          <cell r="DH798">
            <v>45545</v>
          </cell>
          <cell r="DI798">
            <v>4062281</v>
          </cell>
          <cell r="DV798">
            <v>45545</v>
          </cell>
          <cell r="DW798">
            <v>4062287</v>
          </cell>
          <cell r="EF798">
            <v>45573</v>
          </cell>
          <cell r="EG798">
            <v>4062309</v>
          </cell>
          <cell r="EM798">
            <v>45574</v>
          </cell>
          <cell r="EN798">
            <v>45545</v>
          </cell>
          <cell r="EO798">
            <v>4062291</v>
          </cell>
          <cell r="EX798">
            <v>45566</v>
          </cell>
          <cell r="EY798">
            <v>4062336</v>
          </cell>
          <cell r="HS798">
            <v>45583</v>
          </cell>
          <cell r="HV798" t="e">
            <v>#REF!</v>
          </cell>
          <cell r="HZ798" t="e">
            <v>#REF!</v>
          </cell>
          <cell r="ID798" t="e">
            <v>#REF!</v>
          </cell>
          <cell r="RC798">
            <v>45601</v>
          </cell>
          <cell r="RD798">
            <v>45545</v>
          </cell>
          <cell r="RE798">
            <v>0</v>
          </cell>
          <cell r="RF798">
            <v>45545</v>
          </cell>
          <cell r="RG798">
            <v>0</v>
          </cell>
          <cell r="RH798">
            <v>45545</v>
          </cell>
          <cell r="RI798">
            <v>0</v>
          </cell>
          <cell r="RJ798">
            <v>0</v>
          </cell>
          <cell r="RK798">
            <v>45545</v>
          </cell>
          <cell r="RL798" t="str">
            <v>4062273</v>
          </cell>
          <cell r="RM798">
            <v>45545</v>
          </cell>
          <cell r="RN798" t="str">
            <v>4062278</v>
          </cell>
          <cell r="RO798">
            <v>45545</v>
          </cell>
          <cell r="RP798" t="str">
            <v>4062281</v>
          </cell>
          <cell r="RQ798">
            <v>45545</v>
          </cell>
          <cell r="RR798" t="str">
            <v>4062287</v>
          </cell>
          <cell r="RS798">
            <v>45573</v>
          </cell>
          <cell r="RT798">
            <v>4062309</v>
          </cell>
          <cell r="RU798">
            <v>0</v>
          </cell>
          <cell r="RV798">
            <v>0</v>
          </cell>
        </row>
        <row r="799">
          <cell r="A799">
            <v>790</v>
          </cell>
          <cell r="B799">
            <v>45597</v>
          </cell>
          <cell r="C799" t="str">
            <v>HRB1303.EXP</v>
          </cell>
          <cell r="D799" t="str">
            <v>13035575</v>
          </cell>
          <cell r="F799" t="str">
            <v>ｶﾅﾀﾞ</v>
          </cell>
          <cell r="G799" t="str">
            <v>ＡＭＡＤＡ　ＣＡＮＡＤＡ　ＬＴＤ．</v>
          </cell>
          <cell r="H799" t="str">
            <v>制御盤</v>
          </cell>
          <cell r="I799" t="str">
            <v>南陵</v>
          </cell>
          <cell r="J799" t="str">
            <v>土岐</v>
          </cell>
          <cell r="K799">
            <v>45583</v>
          </cell>
          <cell r="L799">
            <v>1</v>
          </cell>
          <cell r="M799">
            <v>1</v>
          </cell>
          <cell r="N799">
            <v>45584</v>
          </cell>
          <cell r="O799">
            <v>1</v>
          </cell>
          <cell r="P799">
            <v>45587</v>
          </cell>
          <cell r="Q799">
            <v>1</v>
          </cell>
          <cell r="R799">
            <v>45588</v>
          </cell>
          <cell r="S799">
            <v>1</v>
          </cell>
          <cell r="T799">
            <v>45589</v>
          </cell>
          <cell r="U799">
            <v>45588</v>
          </cell>
          <cell r="V799">
            <v>45590</v>
          </cell>
          <cell r="W799">
            <v>45590</v>
          </cell>
          <cell r="X799">
            <v>1</v>
          </cell>
          <cell r="Y799">
            <v>45608</v>
          </cell>
          <cell r="AA799">
            <v>45603</v>
          </cell>
          <cell r="AB799">
            <v>45604</v>
          </cell>
          <cell r="AC799" t="str">
            <v>45510</v>
          </cell>
          <cell r="AD799" t="str">
            <v>4062241</v>
          </cell>
          <cell r="AE799" t="str">
            <v>4062278</v>
          </cell>
          <cell r="AF799" t="str">
            <v>4062250</v>
          </cell>
          <cell r="AG799" t="str">
            <v>4062289</v>
          </cell>
          <cell r="CR799">
            <v>45510</v>
          </cell>
          <cell r="CS799">
            <v>4062241</v>
          </cell>
          <cell r="CX799">
            <v>45545</v>
          </cell>
          <cell r="CY799">
            <v>4062278</v>
          </cell>
          <cell r="DR799">
            <v>45510</v>
          </cell>
          <cell r="DS799">
            <v>4062250</v>
          </cell>
          <cell r="EB799">
            <v>45545</v>
          </cell>
          <cell r="EC799">
            <v>4062289</v>
          </cell>
          <cell r="EF799">
            <v>45573</v>
          </cell>
          <cell r="EG799">
            <v>4062309</v>
          </cell>
          <cell r="EM799">
            <v>45574</v>
          </cell>
          <cell r="EX799">
            <v>45566</v>
          </cell>
          <cell r="EY799">
            <v>4062336</v>
          </cell>
          <cell r="HS799">
            <v>45583</v>
          </cell>
          <cell r="HV799" t="e">
            <v>#REF!</v>
          </cell>
          <cell r="HZ799" t="e">
            <v>#REF!</v>
          </cell>
          <cell r="ID799" t="e">
            <v>#REF!</v>
          </cell>
          <cell r="RC799">
            <v>45603</v>
          </cell>
          <cell r="RD799">
            <v>0</v>
          </cell>
          <cell r="RE799">
            <v>45510</v>
          </cell>
          <cell r="RF799">
            <v>45545</v>
          </cell>
          <cell r="RG799">
            <v>0</v>
          </cell>
          <cell r="RH799">
            <v>0</v>
          </cell>
          <cell r="RI799">
            <v>45510</v>
          </cell>
          <cell r="RJ799">
            <v>0</v>
          </cell>
          <cell r="RK799">
            <v>45510</v>
          </cell>
          <cell r="RL799" t="str">
            <v>4062241</v>
          </cell>
          <cell r="RM799">
            <v>45545</v>
          </cell>
          <cell r="RN799" t="str">
            <v>4062278</v>
          </cell>
          <cell r="RO799">
            <v>45510</v>
          </cell>
          <cell r="RP799" t="str">
            <v>4062250</v>
          </cell>
          <cell r="RQ799">
            <v>45545</v>
          </cell>
          <cell r="RR799" t="str">
            <v>4062289</v>
          </cell>
          <cell r="RS799">
            <v>45573</v>
          </cell>
          <cell r="RT799">
            <v>4062309</v>
          </cell>
          <cell r="RU799">
            <v>0</v>
          </cell>
          <cell r="RV799">
            <v>0</v>
          </cell>
        </row>
        <row r="800">
          <cell r="A800">
            <v>791</v>
          </cell>
          <cell r="B800">
            <v>45597</v>
          </cell>
          <cell r="C800" t="str">
            <v>HRB2204</v>
          </cell>
          <cell r="D800" t="str">
            <v>22045138</v>
          </cell>
          <cell r="F800" t="str">
            <v>日本</v>
          </cell>
          <cell r="G800" t="str">
            <v>（株）アマダベンディングＳ部</v>
          </cell>
          <cell r="H800" t="str">
            <v>制御盤</v>
          </cell>
          <cell r="I800" t="str">
            <v>南陵</v>
          </cell>
          <cell r="J800" t="str">
            <v>土岐</v>
          </cell>
          <cell r="K800">
            <v>45583</v>
          </cell>
          <cell r="L800">
            <v>1</v>
          </cell>
          <cell r="M800">
            <v>1</v>
          </cell>
          <cell r="N800">
            <v>45584</v>
          </cell>
          <cell r="O800">
            <v>1</v>
          </cell>
          <cell r="P800">
            <v>45587</v>
          </cell>
          <cell r="Q800">
            <v>1</v>
          </cell>
          <cell r="R800">
            <v>45588</v>
          </cell>
          <cell r="S800">
            <v>1</v>
          </cell>
          <cell r="T800">
            <v>45589</v>
          </cell>
          <cell r="U800">
            <v>45589</v>
          </cell>
          <cell r="V800">
            <v>45590</v>
          </cell>
          <cell r="W800">
            <v>45590</v>
          </cell>
          <cell r="X800">
            <v>1</v>
          </cell>
          <cell r="Y800">
            <v>45609</v>
          </cell>
          <cell r="AA800">
            <v>45603</v>
          </cell>
          <cell r="AB800">
            <v>45604</v>
          </cell>
          <cell r="AC800" t="str">
            <v>45356</v>
          </cell>
          <cell r="AD800" t="str">
            <v>4062129</v>
          </cell>
          <cell r="AE800" t="str">
            <v>4062244</v>
          </cell>
          <cell r="AF800" t="str">
            <v>4062155</v>
          </cell>
          <cell r="AG800" t="str">
            <v>4062156</v>
          </cell>
          <cell r="CJ800">
            <v>45356</v>
          </cell>
          <cell r="CK800">
            <v>4062129</v>
          </cell>
          <cell r="CZ800">
            <v>45510</v>
          </cell>
          <cell r="DA800">
            <v>4062244</v>
          </cell>
          <cell r="DJ800">
            <v>45370</v>
          </cell>
          <cell r="DK800">
            <v>4062155</v>
          </cell>
          <cell r="DX800">
            <v>45370</v>
          </cell>
          <cell r="DY800">
            <v>4062156</v>
          </cell>
          <cell r="EH800">
            <v>45510</v>
          </cell>
          <cell r="EI800">
            <v>4062269</v>
          </cell>
          <cell r="EM800">
            <v>45574</v>
          </cell>
          <cell r="EP800">
            <v>45545</v>
          </cell>
          <cell r="EQ800">
            <v>4062292</v>
          </cell>
          <cell r="ET800">
            <v>45545</v>
          </cell>
          <cell r="EU800">
            <v>4062294</v>
          </cell>
          <cell r="EX800">
            <v>45566</v>
          </cell>
          <cell r="EY800">
            <v>4062336</v>
          </cell>
          <cell r="HS800">
            <v>45583</v>
          </cell>
          <cell r="HV800" t="e">
            <v>#REF!</v>
          </cell>
          <cell r="HZ800" t="e">
            <v>#REF!</v>
          </cell>
          <cell r="ID800" t="e">
            <v>#REF!</v>
          </cell>
          <cell r="RC800">
            <v>45603</v>
          </cell>
          <cell r="RD800">
            <v>45356</v>
          </cell>
          <cell r="RE800">
            <v>0</v>
          </cell>
          <cell r="RF800">
            <v>0</v>
          </cell>
          <cell r="RG800">
            <v>45510</v>
          </cell>
          <cell r="RH800">
            <v>45370</v>
          </cell>
          <cell r="RI800">
            <v>0</v>
          </cell>
          <cell r="RJ800">
            <v>0</v>
          </cell>
          <cell r="RK800">
            <v>45356</v>
          </cell>
          <cell r="RL800" t="str">
            <v>4062129</v>
          </cell>
          <cell r="RM800">
            <v>45510</v>
          </cell>
          <cell r="RN800" t="str">
            <v>4062244</v>
          </cell>
          <cell r="RO800">
            <v>45370</v>
          </cell>
          <cell r="RP800" t="str">
            <v>4062155</v>
          </cell>
          <cell r="RQ800">
            <v>45370</v>
          </cell>
          <cell r="RR800" t="str">
            <v>4062156</v>
          </cell>
          <cell r="RS800">
            <v>45510</v>
          </cell>
          <cell r="RT800">
            <v>4062269</v>
          </cell>
          <cell r="RU800">
            <v>0</v>
          </cell>
          <cell r="RV800">
            <v>0</v>
          </cell>
        </row>
        <row r="801">
          <cell r="A801">
            <v>792</v>
          </cell>
          <cell r="B801">
            <v>45627</v>
          </cell>
          <cell r="C801" t="str">
            <v>HRB1003 AAI</v>
          </cell>
          <cell r="D801" t="str">
            <v>ARB10428</v>
          </cell>
          <cell r="F801" t="str">
            <v>米国</v>
          </cell>
          <cell r="G801" t="str">
            <v>AAI</v>
          </cell>
          <cell r="H801" t="str">
            <v>制御盤</v>
          </cell>
          <cell r="I801" t="str">
            <v>南陵</v>
          </cell>
          <cell r="J801" t="str">
            <v>KD</v>
          </cell>
          <cell r="K801">
            <v>45584</v>
          </cell>
          <cell r="L801">
            <v>1</v>
          </cell>
          <cell r="M801">
            <v>1</v>
          </cell>
          <cell r="N801">
            <v>45587</v>
          </cell>
          <cell r="O801">
            <v>1</v>
          </cell>
          <cell r="P801">
            <v>45588</v>
          </cell>
          <cell r="Q801">
            <v>1</v>
          </cell>
          <cell r="R801">
            <v>45589</v>
          </cell>
          <cell r="S801">
            <v>1</v>
          </cell>
          <cell r="T801">
            <v>45590</v>
          </cell>
          <cell r="U801">
            <v>45590</v>
          </cell>
          <cell r="V801">
            <v>45591</v>
          </cell>
          <cell r="W801">
            <v>45591</v>
          </cell>
          <cell r="X801">
            <v>1</v>
          </cell>
          <cell r="Y801">
            <v>45602</v>
          </cell>
          <cell r="AA801">
            <v>45601</v>
          </cell>
          <cell r="AB801">
            <v>45602</v>
          </cell>
          <cell r="AC801" t="str">
            <v>45545</v>
          </cell>
          <cell r="AD801" t="str">
            <v>4062275</v>
          </cell>
          <cell r="AE801" t="str">
            <v>4062278</v>
          </cell>
          <cell r="AF801" t="str">
            <v>4062249</v>
          </cell>
          <cell r="AG801" t="str">
            <v>4062289</v>
          </cell>
          <cell r="CP801">
            <v>45545</v>
          </cell>
          <cell r="CQ801">
            <v>4062275</v>
          </cell>
          <cell r="CX801">
            <v>45545</v>
          </cell>
          <cell r="CY801">
            <v>4062278</v>
          </cell>
          <cell r="DP801">
            <v>45510</v>
          </cell>
          <cell r="DQ801">
            <v>4062249</v>
          </cell>
          <cell r="EB801">
            <v>45545</v>
          </cell>
          <cell r="EC801">
            <v>4062289</v>
          </cell>
          <cell r="EF801">
            <v>45566</v>
          </cell>
          <cell r="EG801">
            <v>4062308</v>
          </cell>
          <cell r="EM801">
            <v>45574</v>
          </cell>
          <cell r="EX801">
            <v>45566</v>
          </cell>
          <cell r="EY801">
            <v>4062336</v>
          </cell>
          <cell r="HQ801">
            <v>45576</v>
          </cell>
          <cell r="HR801">
            <v>4162005</v>
          </cell>
          <cell r="HS801">
            <v>45584</v>
          </cell>
          <cell r="HV801" t="e">
            <v>#REF!</v>
          </cell>
          <cell r="HZ801" t="e">
            <v>#REF!</v>
          </cell>
          <cell r="ID801" t="e">
            <v>#REF!</v>
          </cell>
          <cell r="RC801">
            <v>45601</v>
          </cell>
          <cell r="RD801">
            <v>0</v>
          </cell>
          <cell r="RE801">
            <v>45545</v>
          </cell>
          <cell r="RF801">
            <v>45545</v>
          </cell>
          <cell r="RG801">
            <v>0</v>
          </cell>
          <cell r="RH801">
            <v>0</v>
          </cell>
          <cell r="RI801">
            <v>45510</v>
          </cell>
          <cell r="RJ801">
            <v>0</v>
          </cell>
          <cell r="RK801">
            <v>45545</v>
          </cell>
          <cell r="RL801" t="str">
            <v>4062275</v>
          </cell>
          <cell r="RM801">
            <v>45545</v>
          </cell>
          <cell r="RN801" t="str">
            <v>4062278</v>
          </cell>
          <cell r="RO801">
            <v>45510</v>
          </cell>
          <cell r="RP801" t="str">
            <v>4062249</v>
          </cell>
          <cell r="RQ801">
            <v>45545</v>
          </cell>
          <cell r="RR801" t="str">
            <v>4062289</v>
          </cell>
          <cell r="RS801">
            <v>45566</v>
          </cell>
          <cell r="RT801">
            <v>4062308</v>
          </cell>
          <cell r="RU801">
            <v>0</v>
          </cell>
          <cell r="RV801">
            <v>0</v>
          </cell>
        </row>
        <row r="802">
          <cell r="A802">
            <v>793</v>
          </cell>
          <cell r="B802">
            <v>45627</v>
          </cell>
          <cell r="C802" t="str">
            <v>HRB1003 AAI</v>
          </cell>
          <cell r="D802" t="str">
            <v>ARB10429</v>
          </cell>
          <cell r="F802" t="str">
            <v>米国</v>
          </cell>
          <cell r="G802" t="str">
            <v>AAI</v>
          </cell>
          <cell r="H802" t="str">
            <v>制御盤</v>
          </cell>
          <cell r="I802" t="str">
            <v>南陵</v>
          </cell>
          <cell r="J802" t="str">
            <v>KD</v>
          </cell>
          <cell r="K802">
            <v>45584</v>
          </cell>
          <cell r="L802">
            <v>1</v>
          </cell>
          <cell r="M802">
            <v>1</v>
          </cell>
          <cell r="N802">
            <v>45587</v>
          </cell>
          <cell r="O802">
            <v>1</v>
          </cell>
          <cell r="P802">
            <v>45588</v>
          </cell>
          <cell r="Q802">
            <v>1</v>
          </cell>
          <cell r="R802">
            <v>45589</v>
          </cell>
          <cell r="S802">
            <v>1</v>
          </cell>
          <cell r="T802">
            <v>45590</v>
          </cell>
          <cell r="U802">
            <v>45590</v>
          </cell>
          <cell r="V802">
            <v>45591</v>
          </cell>
          <cell r="W802">
            <v>45591</v>
          </cell>
          <cell r="X802">
            <v>1</v>
          </cell>
          <cell r="Y802">
            <v>45602</v>
          </cell>
          <cell r="AA802">
            <v>45601</v>
          </cell>
          <cell r="AB802">
            <v>45602</v>
          </cell>
          <cell r="AC802" t="str">
            <v>45545</v>
          </cell>
          <cell r="AD802" t="str">
            <v>4062275</v>
          </cell>
          <cell r="AE802" t="str">
            <v>4062278</v>
          </cell>
          <cell r="AF802" t="str">
            <v>4062249</v>
          </cell>
          <cell r="AG802" t="str">
            <v>4062289</v>
          </cell>
          <cell r="CP802">
            <v>45545</v>
          </cell>
          <cell r="CQ802">
            <v>4062275</v>
          </cell>
          <cell r="CX802">
            <v>45545</v>
          </cell>
          <cell r="CY802">
            <v>4062278</v>
          </cell>
          <cell r="DP802">
            <v>45510</v>
          </cell>
          <cell r="DQ802">
            <v>4062249</v>
          </cell>
          <cell r="EB802">
            <v>45545</v>
          </cell>
          <cell r="EC802">
            <v>4062289</v>
          </cell>
          <cell r="EF802">
            <v>45566</v>
          </cell>
          <cell r="EG802">
            <v>4062308</v>
          </cell>
          <cell r="EM802">
            <v>45574</v>
          </cell>
          <cell r="EX802">
            <v>45566</v>
          </cell>
          <cell r="EY802">
            <v>4062336</v>
          </cell>
          <cell r="HQ802">
            <v>45576</v>
          </cell>
          <cell r="HR802">
            <v>4162005</v>
          </cell>
          <cell r="HS802">
            <v>45584</v>
          </cell>
          <cell r="HV802" t="e">
            <v>#REF!</v>
          </cell>
          <cell r="HZ802" t="e">
            <v>#REF!</v>
          </cell>
          <cell r="ID802" t="e">
            <v>#REF!</v>
          </cell>
          <cell r="RC802">
            <v>45601</v>
          </cell>
          <cell r="RD802">
            <v>0</v>
          </cell>
          <cell r="RE802">
            <v>45545</v>
          </cell>
          <cell r="RF802">
            <v>45545</v>
          </cell>
          <cell r="RG802">
            <v>0</v>
          </cell>
          <cell r="RH802">
            <v>0</v>
          </cell>
          <cell r="RI802">
            <v>45510</v>
          </cell>
          <cell r="RJ802">
            <v>0</v>
          </cell>
          <cell r="RK802">
            <v>45545</v>
          </cell>
          <cell r="RL802" t="str">
            <v>4062275</v>
          </cell>
          <cell r="RM802">
            <v>45545</v>
          </cell>
          <cell r="RN802" t="str">
            <v>4062278</v>
          </cell>
          <cell r="RO802">
            <v>45510</v>
          </cell>
          <cell r="RP802" t="str">
            <v>4062249</v>
          </cell>
          <cell r="RQ802">
            <v>45545</v>
          </cell>
          <cell r="RR802" t="str">
            <v>4062289</v>
          </cell>
          <cell r="RS802">
            <v>45566</v>
          </cell>
          <cell r="RT802">
            <v>4062308</v>
          </cell>
          <cell r="RU802">
            <v>0</v>
          </cell>
          <cell r="RV802">
            <v>0</v>
          </cell>
        </row>
        <row r="803">
          <cell r="A803">
            <v>794</v>
          </cell>
          <cell r="B803">
            <v>45627</v>
          </cell>
          <cell r="C803" t="str">
            <v>HRB1003 AAI</v>
          </cell>
          <cell r="D803" t="str">
            <v>ARB10430</v>
          </cell>
          <cell r="F803" t="str">
            <v>米国</v>
          </cell>
          <cell r="G803" t="str">
            <v>AAI</v>
          </cell>
          <cell r="H803" t="str">
            <v>制御盤</v>
          </cell>
          <cell r="I803" t="str">
            <v>南陵</v>
          </cell>
          <cell r="J803" t="str">
            <v>KD</v>
          </cell>
          <cell r="K803">
            <v>45587</v>
          </cell>
          <cell r="L803">
            <v>1</v>
          </cell>
          <cell r="M803">
            <v>1</v>
          </cell>
          <cell r="N803">
            <v>45588</v>
          </cell>
          <cell r="O803">
            <v>1</v>
          </cell>
          <cell r="P803">
            <v>45589</v>
          </cell>
          <cell r="Q803">
            <v>1</v>
          </cell>
          <cell r="R803">
            <v>45590</v>
          </cell>
          <cell r="S803">
            <v>1</v>
          </cell>
          <cell r="T803">
            <v>45591</v>
          </cell>
          <cell r="U803">
            <v>45590</v>
          </cell>
          <cell r="V803">
            <v>45594</v>
          </cell>
          <cell r="W803">
            <v>45591</v>
          </cell>
          <cell r="X803">
            <v>1</v>
          </cell>
          <cell r="Y803">
            <v>45602</v>
          </cell>
          <cell r="AA803">
            <v>45601</v>
          </cell>
          <cell r="AB803">
            <v>45602</v>
          </cell>
          <cell r="AC803" t="str">
            <v>45545</v>
          </cell>
          <cell r="AD803" t="str">
            <v>4062275</v>
          </cell>
          <cell r="AE803" t="str">
            <v>4062278</v>
          </cell>
          <cell r="AF803" t="str">
            <v>4062284</v>
          </cell>
          <cell r="AG803" t="str">
            <v>4062289</v>
          </cell>
          <cell r="CP803">
            <v>45545</v>
          </cell>
          <cell r="CQ803">
            <v>4062275</v>
          </cell>
          <cell r="CX803">
            <v>45545</v>
          </cell>
          <cell r="CY803">
            <v>4062278</v>
          </cell>
          <cell r="DP803">
            <v>45545</v>
          </cell>
          <cell r="DQ803">
            <v>4062284</v>
          </cell>
          <cell r="EB803">
            <v>45545</v>
          </cell>
          <cell r="EC803">
            <v>4062289</v>
          </cell>
          <cell r="EF803">
            <v>45566</v>
          </cell>
          <cell r="EG803">
            <v>4062308</v>
          </cell>
          <cell r="EM803">
            <v>45574</v>
          </cell>
          <cell r="EX803">
            <v>45566</v>
          </cell>
          <cell r="EY803">
            <v>4062336</v>
          </cell>
          <cell r="HQ803">
            <v>45576</v>
          </cell>
          <cell r="HR803">
            <v>4162005</v>
          </cell>
          <cell r="HS803">
            <v>45587</v>
          </cell>
          <cell r="HV803" t="e">
            <v>#REF!</v>
          </cell>
          <cell r="HZ803" t="e">
            <v>#REF!</v>
          </cell>
          <cell r="ID803" t="e">
            <v>#REF!</v>
          </cell>
          <cell r="RC803">
            <v>45601</v>
          </cell>
          <cell r="RD803">
            <v>0</v>
          </cell>
          <cell r="RE803">
            <v>45545</v>
          </cell>
          <cell r="RF803">
            <v>45545</v>
          </cell>
          <cell r="RG803">
            <v>0</v>
          </cell>
          <cell r="RH803">
            <v>0</v>
          </cell>
          <cell r="RI803">
            <v>45545</v>
          </cell>
          <cell r="RJ803">
            <v>0</v>
          </cell>
          <cell r="RK803">
            <v>45545</v>
          </cell>
          <cell r="RL803" t="str">
            <v>4062275</v>
          </cell>
          <cell r="RM803">
            <v>45545</v>
          </cell>
          <cell r="RN803" t="str">
            <v>4062278</v>
          </cell>
          <cell r="RO803">
            <v>45545</v>
          </cell>
          <cell r="RP803" t="str">
            <v>4062284</v>
          </cell>
          <cell r="RQ803">
            <v>45545</v>
          </cell>
          <cell r="RR803" t="str">
            <v>4062289</v>
          </cell>
          <cell r="RS803">
            <v>45566</v>
          </cell>
          <cell r="RT803">
            <v>4062308</v>
          </cell>
          <cell r="RU803">
            <v>0</v>
          </cell>
          <cell r="RV803">
            <v>0</v>
          </cell>
        </row>
        <row r="804">
          <cell r="A804">
            <v>795</v>
          </cell>
          <cell r="B804">
            <v>45627</v>
          </cell>
          <cell r="C804" t="str">
            <v>HRB1003 AAI</v>
          </cell>
          <cell r="D804" t="str">
            <v>ARB10431</v>
          </cell>
          <cell r="F804" t="str">
            <v>米国</v>
          </cell>
          <cell r="G804" t="str">
            <v>AAI</v>
          </cell>
          <cell r="H804" t="str">
            <v>制御盤</v>
          </cell>
          <cell r="I804" t="str">
            <v>南陵</v>
          </cell>
          <cell r="J804" t="str">
            <v>KD</v>
          </cell>
          <cell r="K804">
            <v>45587</v>
          </cell>
          <cell r="L804">
            <v>1</v>
          </cell>
          <cell r="M804">
            <v>1</v>
          </cell>
          <cell r="N804">
            <v>45588</v>
          </cell>
          <cell r="O804">
            <v>1</v>
          </cell>
          <cell r="P804">
            <v>45589</v>
          </cell>
          <cell r="Q804">
            <v>1</v>
          </cell>
          <cell r="R804">
            <v>45590</v>
          </cell>
          <cell r="S804">
            <v>1</v>
          </cell>
          <cell r="T804">
            <v>45591</v>
          </cell>
          <cell r="U804">
            <v>45591</v>
          </cell>
          <cell r="V804">
            <v>45594</v>
          </cell>
          <cell r="W804">
            <v>45595</v>
          </cell>
          <cell r="X804">
            <v>1</v>
          </cell>
          <cell r="Y804">
            <v>45602</v>
          </cell>
          <cell r="AA804">
            <v>45601</v>
          </cell>
          <cell r="AB804">
            <v>45602</v>
          </cell>
          <cell r="AC804" t="str">
            <v>45545</v>
          </cell>
          <cell r="AD804" t="str">
            <v>4062275</v>
          </cell>
          <cell r="AE804" t="str">
            <v>4062278</v>
          </cell>
          <cell r="AF804" t="str">
            <v>4062284</v>
          </cell>
          <cell r="AG804" t="str">
            <v>4062289</v>
          </cell>
          <cell r="CP804">
            <v>45545</v>
          </cell>
          <cell r="CQ804">
            <v>4062275</v>
          </cell>
          <cell r="CX804">
            <v>45545</v>
          </cell>
          <cell r="CY804">
            <v>4062278</v>
          </cell>
          <cell r="DP804">
            <v>45545</v>
          </cell>
          <cell r="DQ804">
            <v>4062284</v>
          </cell>
          <cell r="EB804">
            <v>45545</v>
          </cell>
          <cell r="EC804">
            <v>4062289</v>
          </cell>
          <cell r="EF804">
            <v>45566</v>
          </cell>
          <cell r="EG804">
            <v>4062308</v>
          </cell>
          <cell r="EM804">
            <v>45574</v>
          </cell>
          <cell r="EX804">
            <v>45566</v>
          </cell>
          <cell r="EY804">
            <v>4062336</v>
          </cell>
          <cell r="HQ804">
            <v>45576</v>
          </cell>
          <cell r="HR804">
            <v>4162005</v>
          </cell>
          <cell r="HS804">
            <v>45587</v>
          </cell>
          <cell r="HV804" t="e">
            <v>#REF!</v>
          </cell>
          <cell r="HZ804" t="e">
            <v>#REF!</v>
          </cell>
          <cell r="ID804" t="e">
            <v>#REF!</v>
          </cell>
          <cell r="RC804">
            <v>45601</v>
          </cell>
          <cell r="RD804">
            <v>0</v>
          </cell>
          <cell r="RE804">
            <v>45545</v>
          </cell>
          <cell r="RF804">
            <v>45545</v>
          </cell>
          <cell r="RG804">
            <v>0</v>
          </cell>
          <cell r="RH804">
            <v>0</v>
          </cell>
          <cell r="RI804">
            <v>45545</v>
          </cell>
          <cell r="RJ804">
            <v>0</v>
          </cell>
          <cell r="RK804">
            <v>45545</v>
          </cell>
          <cell r="RL804" t="str">
            <v>4062275</v>
          </cell>
          <cell r="RM804">
            <v>45545</v>
          </cell>
          <cell r="RN804" t="str">
            <v>4062278</v>
          </cell>
          <cell r="RO804">
            <v>45545</v>
          </cell>
          <cell r="RP804" t="str">
            <v>4062284</v>
          </cell>
          <cell r="RQ804">
            <v>45545</v>
          </cell>
          <cell r="RR804" t="str">
            <v>4062289</v>
          </cell>
          <cell r="RS804">
            <v>45566</v>
          </cell>
          <cell r="RT804">
            <v>4062308</v>
          </cell>
          <cell r="RU804">
            <v>0</v>
          </cell>
          <cell r="RV804">
            <v>0</v>
          </cell>
        </row>
        <row r="805">
          <cell r="A805">
            <v>796</v>
          </cell>
          <cell r="B805">
            <v>45627</v>
          </cell>
          <cell r="C805" t="str">
            <v>HRB1003 AAI AC+L</v>
          </cell>
          <cell r="D805" t="str">
            <v>ARB10422</v>
          </cell>
          <cell r="F805" t="str">
            <v>米国</v>
          </cell>
          <cell r="G805" t="str">
            <v>AAI</v>
          </cell>
          <cell r="H805" t="str">
            <v>制御盤</v>
          </cell>
          <cell r="I805" t="str">
            <v>南陵</v>
          </cell>
          <cell r="J805" t="str">
            <v>KD</v>
          </cell>
          <cell r="K805">
            <v>45588</v>
          </cell>
          <cell r="L805">
            <v>1</v>
          </cell>
          <cell r="M805">
            <v>1</v>
          </cell>
          <cell r="N805">
            <v>45589</v>
          </cell>
          <cell r="O805">
            <v>1</v>
          </cell>
          <cell r="P805">
            <v>45590</v>
          </cell>
          <cell r="Q805">
            <v>1</v>
          </cell>
          <cell r="R805">
            <v>45591</v>
          </cell>
          <cell r="S805">
            <v>1</v>
          </cell>
          <cell r="T805">
            <v>45594</v>
          </cell>
          <cell r="U805">
            <v>45591</v>
          </cell>
          <cell r="V805">
            <v>45595</v>
          </cell>
          <cell r="W805">
            <v>45595</v>
          </cell>
          <cell r="X805">
            <v>1</v>
          </cell>
          <cell r="Y805">
            <v>45604</v>
          </cell>
          <cell r="AA805">
            <v>45603</v>
          </cell>
          <cell r="AB805">
            <v>45604</v>
          </cell>
          <cell r="AC805" t="str">
            <v>45545</v>
          </cell>
          <cell r="AD805" t="str">
            <v>4062275</v>
          </cell>
          <cell r="AE805" t="str">
            <v>4062278</v>
          </cell>
          <cell r="AF805" t="str">
            <v>4062284</v>
          </cell>
          <cell r="AG805" t="str">
            <v>4062289</v>
          </cell>
          <cell r="CP805">
            <v>45545</v>
          </cell>
          <cell r="CQ805">
            <v>4062275</v>
          </cell>
          <cell r="CX805">
            <v>45545</v>
          </cell>
          <cell r="CY805">
            <v>4062278</v>
          </cell>
          <cell r="DP805">
            <v>45545</v>
          </cell>
          <cell r="DQ805">
            <v>4062284</v>
          </cell>
          <cell r="EB805">
            <v>45545</v>
          </cell>
          <cell r="EC805">
            <v>4062289</v>
          </cell>
          <cell r="EF805">
            <v>45573</v>
          </cell>
          <cell r="EG805">
            <v>4062309</v>
          </cell>
          <cell r="EM805">
            <v>45574</v>
          </cell>
          <cell r="EN805">
            <v>45545</v>
          </cell>
          <cell r="EO805">
            <v>4062291</v>
          </cell>
          <cell r="ER805">
            <v>45496</v>
          </cell>
          <cell r="ES805">
            <v>4062235</v>
          </cell>
          <cell r="EX805">
            <v>45566</v>
          </cell>
          <cell r="EY805">
            <v>4062336</v>
          </cell>
          <cell r="HQ805">
            <v>45576</v>
          </cell>
          <cell r="HR805">
            <v>4162005</v>
          </cell>
          <cell r="HS805">
            <v>45588</v>
          </cell>
          <cell r="HV805" t="e">
            <v>#REF!</v>
          </cell>
          <cell r="HZ805" t="e">
            <v>#REF!</v>
          </cell>
          <cell r="ID805" t="e">
            <v>#REF!</v>
          </cell>
          <cell r="RC805">
            <v>45603</v>
          </cell>
          <cell r="RD805">
            <v>0</v>
          </cell>
          <cell r="RE805">
            <v>45545</v>
          </cell>
          <cell r="RF805">
            <v>45545</v>
          </cell>
          <cell r="RG805">
            <v>0</v>
          </cell>
          <cell r="RH805">
            <v>0</v>
          </cell>
          <cell r="RI805">
            <v>45545</v>
          </cell>
          <cell r="RJ805">
            <v>0</v>
          </cell>
          <cell r="RK805">
            <v>45545</v>
          </cell>
          <cell r="RL805" t="str">
            <v>4062275</v>
          </cell>
          <cell r="RM805">
            <v>45545</v>
          </cell>
          <cell r="RN805" t="str">
            <v>4062278</v>
          </cell>
          <cell r="RO805">
            <v>45545</v>
          </cell>
          <cell r="RP805" t="str">
            <v>4062284</v>
          </cell>
          <cell r="RQ805">
            <v>45545</v>
          </cell>
          <cell r="RR805" t="str">
            <v>4062289</v>
          </cell>
          <cell r="RS805">
            <v>45573</v>
          </cell>
          <cell r="RT805">
            <v>4062309</v>
          </cell>
          <cell r="RU805">
            <v>0</v>
          </cell>
          <cell r="RV805">
            <v>0</v>
          </cell>
        </row>
        <row r="806">
          <cell r="A806">
            <v>797</v>
          </cell>
          <cell r="B806">
            <v>45627</v>
          </cell>
          <cell r="C806" t="str">
            <v>HRB1003 AAI AC+L</v>
          </cell>
          <cell r="D806" t="str">
            <v>ARB10423</v>
          </cell>
          <cell r="F806" t="str">
            <v>米国</v>
          </cell>
          <cell r="G806" t="str">
            <v>AAI</v>
          </cell>
          <cell r="H806" t="str">
            <v>制御盤</v>
          </cell>
          <cell r="I806" t="str">
            <v>南陵</v>
          </cell>
          <cell r="J806" t="str">
            <v>KD</v>
          </cell>
          <cell r="K806">
            <v>45588</v>
          </cell>
          <cell r="L806">
            <v>1</v>
          </cell>
          <cell r="M806">
            <v>1</v>
          </cell>
          <cell r="N806">
            <v>45589</v>
          </cell>
          <cell r="O806">
            <v>1</v>
          </cell>
          <cell r="P806">
            <v>45590</v>
          </cell>
          <cell r="Q806">
            <v>1</v>
          </cell>
          <cell r="R806">
            <v>45591</v>
          </cell>
          <cell r="S806">
            <v>1</v>
          </cell>
          <cell r="T806">
            <v>45594</v>
          </cell>
          <cell r="U806">
            <v>45594</v>
          </cell>
          <cell r="V806">
            <v>45595</v>
          </cell>
          <cell r="W806">
            <v>45595</v>
          </cell>
          <cell r="X806">
            <v>1</v>
          </cell>
          <cell r="Y806">
            <v>45604</v>
          </cell>
          <cell r="AA806">
            <v>45603</v>
          </cell>
          <cell r="AB806">
            <v>45604</v>
          </cell>
          <cell r="AC806" t="str">
            <v>45545</v>
          </cell>
          <cell r="AD806" t="str">
            <v>4062275</v>
          </cell>
          <cell r="AE806" t="str">
            <v>4062278</v>
          </cell>
          <cell r="AF806" t="str">
            <v>4062284</v>
          </cell>
          <cell r="AG806" t="str">
            <v>4062289</v>
          </cell>
          <cell r="CP806">
            <v>45545</v>
          </cell>
          <cell r="CQ806">
            <v>4062275</v>
          </cell>
          <cell r="CX806">
            <v>45545</v>
          </cell>
          <cell r="CY806">
            <v>4062278</v>
          </cell>
          <cell r="DP806">
            <v>45545</v>
          </cell>
          <cell r="DQ806">
            <v>4062284</v>
          </cell>
          <cell r="EB806">
            <v>45545</v>
          </cell>
          <cell r="EC806">
            <v>4062289</v>
          </cell>
          <cell r="EF806">
            <v>45573</v>
          </cell>
          <cell r="EG806">
            <v>4062309</v>
          </cell>
          <cell r="EM806">
            <v>45574</v>
          </cell>
          <cell r="EN806">
            <v>45545</v>
          </cell>
          <cell r="EO806">
            <v>4062291</v>
          </cell>
          <cell r="ER806">
            <v>45510</v>
          </cell>
          <cell r="ES806">
            <v>4062258</v>
          </cell>
          <cell r="EX806">
            <v>45566</v>
          </cell>
          <cell r="EY806">
            <v>4062336</v>
          </cell>
          <cell r="HQ806">
            <v>45576</v>
          </cell>
          <cell r="HR806">
            <v>4162005</v>
          </cell>
          <cell r="HS806">
            <v>45588</v>
          </cell>
          <cell r="HV806" t="e">
            <v>#REF!</v>
          </cell>
          <cell r="HZ806" t="e">
            <v>#REF!</v>
          </cell>
          <cell r="ID806" t="e">
            <v>#REF!</v>
          </cell>
          <cell r="RC806">
            <v>45603</v>
          </cell>
          <cell r="RD806">
            <v>0</v>
          </cell>
          <cell r="RE806">
            <v>45545</v>
          </cell>
          <cell r="RF806">
            <v>45545</v>
          </cell>
          <cell r="RG806">
            <v>0</v>
          </cell>
          <cell r="RH806">
            <v>0</v>
          </cell>
          <cell r="RI806">
            <v>45545</v>
          </cell>
          <cell r="RJ806">
            <v>0</v>
          </cell>
          <cell r="RK806">
            <v>45545</v>
          </cell>
          <cell r="RL806" t="str">
            <v>4062275</v>
          </cell>
          <cell r="RM806">
            <v>45545</v>
          </cell>
          <cell r="RN806" t="str">
            <v>4062278</v>
          </cell>
          <cell r="RO806">
            <v>45545</v>
          </cell>
          <cell r="RP806" t="str">
            <v>4062284</v>
          </cell>
          <cell r="RQ806">
            <v>45545</v>
          </cell>
          <cell r="RR806" t="str">
            <v>4062289</v>
          </cell>
          <cell r="RS806">
            <v>45573</v>
          </cell>
          <cell r="RT806">
            <v>4062309</v>
          </cell>
          <cell r="RU806">
            <v>0</v>
          </cell>
          <cell r="RV806">
            <v>0</v>
          </cell>
        </row>
        <row r="807">
          <cell r="A807">
            <v>798</v>
          </cell>
          <cell r="B807">
            <v>45597</v>
          </cell>
          <cell r="C807" t="str">
            <v>HRB5006</v>
          </cell>
          <cell r="D807" t="str">
            <v>50065002 （化かし）</v>
          </cell>
          <cell r="F807" t="str">
            <v>日本</v>
          </cell>
          <cell r="G807" t="str">
            <v> クリーンメタル（株） </v>
          </cell>
          <cell r="H807" t="str">
            <v>制御盤</v>
          </cell>
          <cell r="I807" t="str">
            <v>南陵</v>
          </cell>
          <cell r="J807" t="str">
            <v>富士宮</v>
          </cell>
          <cell r="K807">
            <v>45587</v>
          </cell>
          <cell r="L807">
            <v>1</v>
          </cell>
          <cell r="M807">
            <v>1</v>
          </cell>
          <cell r="N807">
            <v>45590</v>
          </cell>
          <cell r="O807">
            <v>1</v>
          </cell>
          <cell r="P807">
            <v>45591</v>
          </cell>
          <cell r="Q807">
            <v>1</v>
          </cell>
          <cell r="R807">
            <v>45594</v>
          </cell>
          <cell r="S807">
            <v>1</v>
          </cell>
          <cell r="T807">
            <v>45595</v>
          </cell>
          <cell r="U807">
            <v>45588</v>
          </cell>
          <cell r="V807">
            <v>45596</v>
          </cell>
          <cell r="W807">
            <v>45594</v>
          </cell>
          <cell r="X807">
            <v>1</v>
          </cell>
          <cell r="Y807">
            <v>45601</v>
          </cell>
          <cell r="Z807">
            <v>45601</v>
          </cell>
          <cell r="AC807" t="str">
            <v>-</v>
          </cell>
          <cell r="AD807" t="str">
            <v>-</v>
          </cell>
          <cell r="AE807" t="str">
            <v>-</v>
          </cell>
          <cell r="AF807" t="str">
            <v>-</v>
          </cell>
          <cell r="AG807" t="str">
            <v>-</v>
          </cell>
          <cell r="CL807" t="str">
            <v>-</v>
          </cell>
          <cell r="CM807" t="str">
            <v>-</v>
          </cell>
          <cell r="GU807">
            <v>45566</v>
          </cell>
          <cell r="GV807">
            <v>4062345</v>
          </cell>
          <cell r="HS807">
            <v>45587</v>
          </cell>
          <cell r="HV807" t="e">
            <v>#REF!</v>
          </cell>
          <cell r="HZ807" t="e">
            <v>#REF!</v>
          </cell>
          <cell r="IB807">
            <v>1</v>
          </cell>
          <cell r="ID807" t="e">
            <v>#REF!</v>
          </cell>
          <cell r="RC807">
            <v>45601</v>
          </cell>
          <cell r="RD807">
            <v>0</v>
          </cell>
          <cell r="RE807">
            <v>0</v>
          </cell>
          <cell r="RF807">
            <v>0</v>
          </cell>
          <cell r="RG807">
            <v>0</v>
          </cell>
          <cell r="RH807">
            <v>0</v>
          </cell>
          <cell r="RI807">
            <v>0</v>
          </cell>
          <cell r="RJ807">
            <v>0</v>
          </cell>
          <cell r="RK807">
            <v>0</v>
          </cell>
          <cell r="RL807" t="str">
            <v>-</v>
          </cell>
          <cell r="RM807">
            <v>0</v>
          </cell>
          <cell r="RN807" t="str">
            <v>-</v>
          </cell>
          <cell r="RO807">
            <v>0</v>
          </cell>
          <cell r="RP807" t="str">
            <v>-</v>
          </cell>
          <cell r="RQ807">
            <v>0</v>
          </cell>
          <cell r="RR807" t="str">
            <v>-</v>
          </cell>
          <cell r="RS807">
            <v>0</v>
          </cell>
          <cell r="RT807">
            <v>0</v>
          </cell>
          <cell r="RU807">
            <v>0</v>
          </cell>
          <cell r="RV807">
            <v>0</v>
          </cell>
        </row>
        <row r="808">
          <cell r="A808">
            <v>799</v>
          </cell>
          <cell r="B808">
            <v>45627</v>
          </cell>
          <cell r="C808" t="str">
            <v>HRB8025 AAI</v>
          </cell>
          <cell r="D808" t="str">
            <v>ARB80267</v>
          </cell>
          <cell r="F808" t="str">
            <v>米国</v>
          </cell>
          <cell r="G808" t="str">
            <v>AAI</v>
          </cell>
          <cell r="H808" t="str">
            <v>制御盤</v>
          </cell>
          <cell r="I808" t="str">
            <v>南陵</v>
          </cell>
          <cell r="J808" t="str">
            <v>KD</v>
          </cell>
          <cell r="K808">
            <v>45589</v>
          </cell>
          <cell r="L808">
            <v>1</v>
          </cell>
          <cell r="M808">
            <v>1</v>
          </cell>
          <cell r="N808">
            <v>45590</v>
          </cell>
          <cell r="O808">
            <v>1</v>
          </cell>
          <cell r="P808">
            <v>45591</v>
          </cell>
          <cell r="Q808">
            <v>1</v>
          </cell>
          <cell r="R808">
            <v>45594</v>
          </cell>
          <cell r="S808">
            <v>1</v>
          </cell>
          <cell r="T808">
            <v>45595</v>
          </cell>
          <cell r="U808">
            <v>45594</v>
          </cell>
          <cell r="V808">
            <v>45596</v>
          </cell>
          <cell r="W808">
            <v>45595</v>
          </cell>
          <cell r="X808">
            <v>1</v>
          </cell>
          <cell r="Y808">
            <v>45609</v>
          </cell>
          <cell r="AA808">
            <v>45603</v>
          </cell>
          <cell r="AB808">
            <v>45604</v>
          </cell>
          <cell r="AC808" t="str">
            <v>45545</v>
          </cell>
          <cell r="AD808" t="str">
            <v>4062275</v>
          </cell>
          <cell r="AE808" t="str">
            <v>4062278</v>
          </cell>
          <cell r="AF808" t="str">
            <v>4062284</v>
          </cell>
          <cell r="AG808" t="str">
            <v>4062289</v>
          </cell>
          <cell r="CP808">
            <v>45545</v>
          </cell>
          <cell r="CQ808">
            <v>4062275</v>
          </cell>
          <cell r="CX808">
            <v>45545</v>
          </cell>
          <cell r="CY808">
            <v>4062278</v>
          </cell>
          <cell r="DP808">
            <v>45545</v>
          </cell>
          <cell r="DQ808">
            <v>4062284</v>
          </cell>
          <cell r="EB808">
            <v>45545</v>
          </cell>
          <cell r="EC808">
            <v>4062289</v>
          </cell>
          <cell r="EF808">
            <v>45566</v>
          </cell>
          <cell r="EG808">
            <v>4062308</v>
          </cell>
          <cell r="EM808">
            <v>45574</v>
          </cell>
          <cell r="EX808">
            <v>45566</v>
          </cell>
          <cell r="EY808">
            <v>4062336</v>
          </cell>
          <cell r="HQ808">
            <v>45576</v>
          </cell>
          <cell r="HR808">
            <v>4162005</v>
          </cell>
          <cell r="HS808">
            <v>45589</v>
          </cell>
          <cell r="HV808" t="e">
            <v>#REF!</v>
          </cell>
          <cell r="HZ808" t="e">
            <v>#REF!</v>
          </cell>
          <cell r="ID808" t="e">
            <v>#REF!</v>
          </cell>
          <cell r="RC808">
            <v>45603</v>
          </cell>
          <cell r="RD808">
            <v>0</v>
          </cell>
          <cell r="RE808">
            <v>45545</v>
          </cell>
          <cell r="RF808">
            <v>45545</v>
          </cell>
          <cell r="RG808">
            <v>0</v>
          </cell>
          <cell r="RH808">
            <v>0</v>
          </cell>
          <cell r="RI808">
            <v>45545</v>
          </cell>
          <cell r="RJ808">
            <v>0</v>
          </cell>
          <cell r="RK808">
            <v>45545</v>
          </cell>
          <cell r="RL808" t="str">
            <v>4062275</v>
          </cell>
          <cell r="RM808">
            <v>45545</v>
          </cell>
          <cell r="RN808" t="str">
            <v>4062278</v>
          </cell>
          <cell r="RO808">
            <v>45545</v>
          </cell>
          <cell r="RP808" t="str">
            <v>4062284</v>
          </cell>
          <cell r="RQ808">
            <v>45545</v>
          </cell>
          <cell r="RR808" t="str">
            <v>4062289</v>
          </cell>
          <cell r="RS808">
            <v>45566</v>
          </cell>
          <cell r="RT808">
            <v>4062308</v>
          </cell>
          <cell r="RU808">
            <v>0</v>
          </cell>
          <cell r="RV808">
            <v>0</v>
          </cell>
        </row>
        <row r="809">
          <cell r="A809">
            <v>800</v>
          </cell>
          <cell r="B809">
            <v>45627</v>
          </cell>
          <cell r="C809" t="str">
            <v>HRB8025 AAI</v>
          </cell>
          <cell r="D809" t="str">
            <v>ARB80268</v>
          </cell>
          <cell r="F809" t="str">
            <v>米国</v>
          </cell>
          <cell r="G809" t="str">
            <v>AAI</v>
          </cell>
          <cell r="H809" t="str">
            <v>制御盤</v>
          </cell>
          <cell r="I809" t="str">
            <v>南陵</v>
          </cell>
          <cell r="J809" t="str">
            <v>KD</v>
          </cell>
          <cell r="K809">
            <v>45590</v>
          </cell>
          <cell r="L809">
            <v>1</v>
          </cell>
          <cell r="M809">
            <v>1</v>
          </cell>
          <cell r="N809">
            <v>45591</v>
          </cell>
          <cell r="O809">
            <v>1</v>
          </cell>
          <cell r="P809">
            <v>45594</v>
          </cell>
          <cell r="Q809">
            <v>1</v>
          </cell>
          <cell r="R809">
            <v>45595</v>
          </cell>
          <cell r="S809">
            <v>1</v>
          </cell>
          <cell r="T809">
            <v>45596</v>
          </cell>
          <cell r="U809">
            <v>45595</v>
          </cell>
          <cell r="V809">
            <v>45597</v>
          </cell>
          <cell r="W809">
            <v>45596</v>
          </cell>
          <cell r="X809">
            <v>1</v>
          </cell>
          <cell r="Y809">
            <v>45609</v>
          </cell>
          <cell r="AA809">
            <v>45603</v>
          </cell>
          <cell r="AB809">
            <v>45604</v>
          </cell>
          <cell r="AC809" t="str">
            <v>45545</v>
          </cell>
          <cell r="AD809" t="str">
            <v>4062275</v>
          </cell>
          <cell r="AE809" t="str">
            <v>4062278</v>
          </cell>
          <cell r="AF809" t="str">
            <v>4062284</v>
          </cell>
          <cell r="AG809" t="str">
            <v>4062289</v>
          </cell>
          <cell r="CP809">
            <v>45545</v>
          </cell>
          <cell r="CQ809">
            <v>4062275</v>
          </cell>
          <cell r="CX809">
            <v>45545</v>
          </cell>
          <cell r="CY809">
            <v>4062278</v>
          </cell>
          <cell r="DP809">
            <v>45545</v>
          </cell>
          <cell r="DQ809">
            <v>4062284</v>
          </cell>
          <cell r="EB809">
            <v>45545</v>
          </cell>
          <cell r="EC809">
            <v>4062289</v>
          </cell>
          <cell r="EF809">
            <v>45566</v>
          </cell>
          <cell r="EG809">
            <v>4062308</v>
          </cell>
          <cell r="EM809">
            <v>45574</v>
          </cell>
          <cell r="EX809">
            <v>45566</v>
          </cell>
          <cell r="EY809">
            <v>4062336</v>
          </cell>
          <cell r="HQ809">
            <v>45576</v>
          </cell>
          <cell r="HR809">
            <v>4162005</v>
          </cell>
          <cell r="HS809">
            <v>45590</v>
          </cell>
          <cell r="HV809" t="e">
            <v>#REF!</v>
          </cell>
          <cell r="HZ809" t="e">
            <v>#REF!</v>
          </cell>
          <cell r="ID809" t="e">
            <v>#REF!</v>
          </cell>
          <cell r="RC809">
            <v>45603</v>
          </cell>
          <cell r="RD809">
            <v>0</v>
          </cell>
          <cell r="RE809">
            <v>45545</v>
          </cell>
          <cell r="RF809">
            <v>45545</v>
          </cell>
          <cell r="RG809">
            <v>0</v>
          </cell>
          <cell r="RH809">
            <v>0</v>
          </cell>
          <cell r="RI809">
            <v>45545</v>
          </cell>
          <cell r="RJ809">
            <v>0</v>
          </cell>
          <cell r="RK809">
            <v>45545</v>
          </cell>
          <cell r="RL809" t="str">
            <v>4062275</v>
          </cell>
          <cell r="RM809">
            <v>45545</v>
          </cell>
          <cell r="RN809" t="str">
            <v>4062278</v>
          </cell>
          <cell r="RO809">
            <v>45545</v>
          </cell>
          <cell r="RP809" t="str">
            <v>4062284</v>
          </cell>
          <cell r="RQ809">
            <v>45545</v>
          </cell>
          <cell r="RR809" t="str">
            <v>4062289</v>
          </cell>
          <cell r="RS809">
            <v>45566</v>
          </cell>
          <cell r="RT809">
            <v>4062308</v>
          </cell>
          <cell r="RU809">
            <v>0</v>
          </cell>
          <cell r="RV809">
            <v>0</v>
          </cell>
        </row>
        <row r="810">
          <cell r="A810">
            <v>801</v>
          </cell>
          <cell r="B810">
            <v>45627</v>
          </cell>
          <cell r="C810" t="str">
            <v>HRB8025 AAI</v>
          </cell>
          <cell r="D810" t="str">
            <v>ARB80269</v>
          </cell>
          <cell r="F810" t="str">
            <v>米国</v>
          </cell>
          <cell r="G810" t="str">
            <v>AAI</v>
          </cell>
          <cell r="H810" t="str">
            <v>制御盤</v>
          </cell>
          <cell r="I810" t="str">
            <v>南陵</v>
          </cell>
          <cell r="J810" t="str">
            <v>KD</v>
          </cell>
          <cell r="K810">
            <v>45590</v>
          </cell>
          <cell r="L810">
            <v>1</v>
          </cell>
          <cell r="M810">
            <v>1</v>
          </cell>
          <cell r="N810">
            <v>45591</v>
          </cell>
          <cell r="O810">
            <v>1</v>
          </cell>
          <cell r="P810">
            <v>45594</v>
          </cell>
          <cell r="Q810">
            <v>1</v>
          </cell>
          <cell r="R810">
            <v>45595</v>
          </cell>
          <cell r="S810">
            <v>1</v>
          </cell>
          <cell r="T810">
            <v>45596</v>
          </cell>
          <cell r="U810">
            <v>45595</v>
          </cell>
          <cell r="V810">
            <v>45597</v>
          </cell>
          <cell r="W810">
            <v>45596</v>
          </cell>
          <cell r="X810">
            <v>1</v>
          </cell>
          <cell r="Y810">
            <v>45609</v>
          </cell>
          <cell r="AA810">
            <v>45603</v>
          </cell>
          <cell r="AB810">
            <v>45604</v>
          </cell>
          <cell r="AC810" t="str">
            <v>45545</v>
          </cell>
          <cell r="AD810" t="str">
            <v>4062275</v>
          </cell>
          <cell r="AE810" t="str">
            <v>4062278</v>
          </cell>
          <cell r="AF810" t="str">
            <v>4062284</v>
          </cell>
          <cell r="AG810" t="str">
            <v>4062289</v>
          </cell>
          <cell r="CP810">
            <v>45545</v>
          </cell>
          <cell r="CQ810">
            <v>4062275</v>
          </cell>
          <cell r="CX810">
            <v>45545</v>
          </cell>
          <cell r="CY810">
            <v>4062278</v>
          </cell>
          <cell r="DP810">
            <v>45545</v>
          </cell>
          <cell r="DQ810">
            <v>4062284</v>
          </cell>
          <cell r="EB810">
            <v>45545</v>
          </cell>
          <cell r="EC810">
            <v>4062289</v>
          </cell>
          <cell r="EF810">
            <v>45566</v>
          </cell>
          <cell r="EG810">
            <v>4062308</v>
          </cell>
          <cell r="EM810">
            <v>45582</v>
          </cell>
          <cell r="EX810">
            <v>45566</v>
          </cell>
          <cell r="EY810">
            <v>4062336</v>
          </cell>
          <cell r="HQ810">
            <v>45576</v>
          </cell>
          <cell r="HR810">
            <v>4162005</v>
          </cell>
          <cell r="HS810">
            <v>45590</v>
          </cell>
          <cell r="HV810" t="e">
            <v>#REF!</v>
          </cell>
          <cell r="HZ810" t="e">
            <v>#REF!</v>
          </cell>
          <cell r="ID810" t="e">
            <v>#REF!</v>
          </cell>
          <cell r="RC810">
            <v>45603</v>
          </cell>
          <cell r="RD810">
            <v>0</v>
          </cell>
          <cell r="RE810">
            <v>45545</v>
          </cell>
          <cell r="RF810">
            <v>45545</v>
          </cell>
          <cell r="RG810">
            <v>0</v>
          </cell>
          <cell r="RH810">
            <v>0</v>
          </cell>
          <cell r="RI810">
            <v>45545</v>
          </cell>
          <cell r="RJ810">
            <v>0</v>
          </cell>
          <cell r="RK810">
            <v>45545</v>
          </cell>
          <cell r="RL810" t="str">
            <v>4062275</v>
          </cell>
          <cell r="RM810">
            <v>45545</v>
          </cell>
          <cell r="RN810" t="str">
            <v>4062278</v>
          </cell>
          <cell r="RO810">
            <v>45545</v>
          </cell>
          <cell r="RP810" t="str">
            <v>4062284</v>
          </cell>
          <cell r="RQ810">
            <v>45545</v>
          </cell>
          <cell r="RR810" t="str">
            <v>4062289</v>
          </cell>
          <cell r="RS810">
            <v>45566</v>
          </cell>
          <cell r="RT810">
            <v>4062308</v>
          </cell>
          <cell r="RU810">
            <v>0</v>
          </cell>
          <cell r="RV810">
            <v>0</v>
          </cell>
        </row>
        <row r="811">
          <cell r="A811">
            <v>802</v>
          </cell>
          <cell r="B811">
            <v>45627</v>
          </cell>
          <cell r="C811" t="str">
            <v>HRB8025 AAI</v>
          </cell>
          <cell r="D811" t="str">
            <v>ARB80270</v>
          </cell>
          <cell r="F811" t="str">
            <v>米国</v>
          </cell>
          <cell r="G811" t="str">
            <v>AAI</v>
          </cell>
          <cell r="H811" t="str">
            <v>制御盤</v>
          </cell>
          <cell r="I811" t="str">
            <v>南陵</v>
          </cell>
          <cell r="J811" t="str">
            <v>KD</v>
          </cell>
          <cell r="K811">
            <v>45590</v>
          </cell>
          <cell r="L811">
            <v>1</v>
          </cell>
          <cell r="M811">
            <v>1</v>
          </cell>
          <cell r="N811">
            <v>45591</v>
          </cell>
          <cell r="O811">
            <v>1</v>
          </cell>
          <cell r="P811">
            <v>45594</v>
          </cell>
          <cell r="Q811">
            <v>1</v>
          </cell>
          <cell r="R811">
            <v>45595</v>
          </cell>
          <cell r="S811">
            <v>1</v>
          </cell>
          <cell r="T811">
            <v>45596</v>
          </cell>
          <cell r="U811">
            <v>45596</v>
          </cell>
          <cell r="V811">
            <v>45597</v>
          </cell>
          <cell r="W811">
            <v>45596</v>
          </cell>
          <cell r="X811">
            <v>1</v>
          </cell>
          <cell r="Y811">
            <v>45609</v>
          </cell>
          <cell r="AA811">
            <v>45603</v>
          </cell>
          <cell r="AB811">
            <v>45604</v>
          </cell>
          <cell r="AC811" t="str">
            <v>45545</v>
          </cell>
          <cell r="AD811" t="str">
            <v>4062275</v>
          </cell>
          <cell r="AE811" t="str">
            <v>4062278</v>
          </cell>
          <cell r="AF811" t="str">
            <v>4062284</v>
          </cell>
          <cell r="AG811" t="str">
            <v>4062289</v>
          </cell>
          <cell r="CP811">
            <v>45545</v>
          </cell>
          <cell r="CQ811">
            <v>4062275</v>
          </cell>
          <cell r="CX811">
            <v>45545</v>
          </cell>
          <cell r="CY811">
            <v>4062278</v>
          </cell>
          <cell r="DP811">
            <v>45545</v>
          </cell>
          <cell r="DQ811">
            <v>4062284</v>
          </cell>
          <cell r="EB811">
            <v>45545</v>
          </cell>
          <cell r="EC811">
            <v>4062289</v>
          </cell>
          <cell r="EF811">
            <v>45566</v>
          </cell>
          <cell r="EG811">
            <v>4062308</v>
          </cell>
          <cell r="EM811">
            <v>45582</v>
          </cell>
          <cell r="EX811">
            <v>45566</v>
          </cell>
          <cell r="EY811">
            <v>4062336</v>
          </cell>
          <cell r="HQ811">
            <v>45576</v>
          </cell>
          <cell r="HR811">
            <v>4162005</v>
          </cell>
          <cell r="HS811">
            <v>45590</v>
          </cell>
          <cell r="HV811" t="e">
            <v>#REF!</v>
          </cell>
          <cell r="HZ811" t="e">
            <v>#REF!</v>
          </cell>
          <cell r="ID811" t="e">
            <v>#REF!</v>
          </cell>
          <cell r="RC811">
            <v>45603</v>
          </cell>
          <cell r="RD811">
            <v>0</v>
          </cell>
          <cell r="RE811">
            <v>45545</v>
          </cell>
          <cell r="RF811">
            <v>45545</v>
          </cell>
          <cell r="RG811">
            <v>0</v>
          </cell>
          <cell r="RH811">
            <v>0</v>
          </cell>
          <cell r="RI811">
            <v>45545</v>
          </cell>
          <cell r="RJ811">
            <v>0</v>
          </cell>
          <cell r="RK811">
            <v>45545</v>
          </cell>
          <cell r="RL811" t="str">
            <v>4062275</v>
          </cell>
          <cell r="RM811">
            <v>45545</v>
          </cell>
          <cell r="RN811" t="str">
            <v>4062278</v>
          </cell>
          <cell r="RO811">
            <v>45545</v>
          </cell>
          <cell r="RP811" t="str">
            <v>4062284</v>
          </cell>
          <cell r="RQ811">
            <v>45545</v>
          </cell>
          <cell r="RR811" t="str">
            <v>4062289</v>
          </cell>
          <cell r="RS811">
            <v>45566</v>
          </cell>
          <cell r="RT811">
            <v>4062308</v>
          </cell>
          <cell r="RU811">
            <v>0</v>
          </cell>
          <cell r="RV811">
            <v>0</v>
          </cell>
        </row>
        <row r="812">
          <cell r="A812">
            <v>803</v>
          </cell>
          <cell r="B812">
            <v>45597</v>
          </cell>
          <cell r="C812" t="str">
            <v>HRB1303.EXP</v>
          </cell>
          <cell r="D812" t="str">
            <v>13035574</v>
          </cell>
          <cell r="F812" t="str">
            <v>ｵｰｽﾄﾗﾘｱ</v>
          </cell>
          <cell r="G812" t="str">
            <v>AMADA　OCEANIA</v>
          </cell>
          <cell r="H812" t="str">
            <v>制御盤</v>
          </cell>
          <cell r="I812" t="str">
            <v>南陵</v>
          </cell>
          <cell r="J812" t="str">
            <v>土岐</v>
          </cell>
          <cell r="K812">
            <v>45591</v>
          </cell>
          <cell r="L812">
            <v>1</v>
          </cell>
          <cell r="M812">
            <v>1</v>
          </cell>
          <cell r="N812">
            <v>45594</v>
          </cell>
          <cell r="O812">
            <v>1</v>
          </cell>
          <cell r="P812">
            <v>45595</v>
          </cell>
          <cell r="Q812">
            <v>1</v>
          </cell>
          <cell r="R812">
            <v>45596</v>
          </cell>
          <cell r="S812">
            <v>1</v>
          </cell>
          <cell r="T812">
            <v>45597</v>
          </cell>
          <cell r="U812">
            <v>45596</v>
          </cell>
          <cell r="V812">
            <v>45598</v>
          </cell>
          <cell r="W812">
            <v>45597</v>
          </cell>
          <cell r="X812">
            <v>1</v>
          </cell>
          <cell r="Y812">
            <v>45610</v>
          </cell>
          <cell r="AA812">
            <v>45603</v>
          </cell>
          <cell r="AB812">
            <v>45604</v>
          </cell>
          <cell r="AC812" t="str">
            <v>45510</v>
          </cell>
          <cell r="AD812" t="str">
            <v>4062241</v>
          </cell>
          <cell r="AE812" t="str">
            <v>4062278</v>
          </cell>
          <cell r="AF812" t="str">
            <v>4062250</v>
          </cell>
          <cell r="AG812" t="str">
            <v>4062289</v>
          </cell>
          <cell r="CR812">
            <v>45510</v>
          </cell>
          <cell r="CS812">
            <v>4062241</v>
          </cell>
          <cell r="CX812">
            <v>45545</v>
          </cell>
          <cell r="CY812">
            <v>4062278</v>
          </cell>
          <cell r="DR812">
            <v>45510</v>
          </cell>
          <cell r="DS812">
            <v>4062250</v>
          </cell>
          <cell r="EB812">
            <v>45545</v>
          </cell>
          <cell r="EC812">
            <v>4062289</v>
          </cell>
          <cell r="EF812">
            <v>45573</v>
          </cell>
          <cell r="EG812">
            <v>4062309</v>
          </cell>
          <cell r="EM812">
            <v>45582</v>
          </cell>
          <cell r="EN812">
            <v>45545</v>
          </cell>
          <cell r="EO812">
            <v>4062291</v>
          </cell>
          <cell r="EX812">
            <v>45566</v>
          </cell>
          <cell r="EY812">
            <v>4062336</v>
          </cell>
          <cell r="HS812">
            <v>45591</v>
          </cell>
          <cell r="HV812" t="e">
            <v>#REF!</v>
          </cell>
          <cell r="HZ812" t="e">
            <v>#REF!</v>
          </cell>
          <cell r="ID812" t="e">
            <v>#REF!</v>
          </cell>
          <cell r="RC812">
            <v>45603</v>
          </cell>
          <cell r="RD812">
            <v>0</v>
          </cell>
          <cell r="RE812">
            <v>45510</v>
          </cell>
          <cell r="RF812">
            <v>45545</v>
          </cell>
          <cell r="RG812">
            <v>0</v>
          </cell>
          <cell r="RH812">
            <v>0</v>
          </cell>
          <cell r="RI812">
            <v>45510</v>
          </cell>
          <cell r="RJ812">
            <v>0</v>
          </cell>
          <cell r="RK812">
            <v>45510</v>
          </cell>
          <cell r="RL812" t="str">
            <v>4062241</v>
          </cell>
          <cell r="RM812">
            <v>45545</v>
          </cell>
          <cell r="RN812" t="str">
            <v>4062278</v>
          </cell>
          <cell r="RO812">
            <v>45510</v>
          </cell>
          <cell r="RP812" t="str">
            <v>4062250</v>
          </cell>
          <cell r="RQ812">
            <v>45545</v>
          </cell>
          <cell r="RR812" t="str">
            <v>4062289</v>
          </cell>
          <cell r="RS812">
            <v>45573</v>
          </cell>
          <cell r="RT812">
            <v>4062309</v>
          </cell>
          <cell r="RU812">
            <v>0</v>
          </cell>
          <cell r="RV812">
            <v>0</v>
          </cell>
        </row>
        <row r="813">
          <cell r="A813">
            <v>804</v>
          </cell>
          <cell r="B813">
            <v>45597</v>
          </cell>
          <cell r="C813" t="str">
            <v>HRB1003.EXP</v>
          </cell>
          <cell r="D813" t="str">
            <v>10035306</v>
          </cell>
          <cell r="F813" t="str">
            <v>ｵｰｽﾄﾗﾘｱ</v>
          </cell>
          <cell r="G813" t="str">
            <v>AMADA　OCEANIA</v>
          </cell>
          <cell r="H813" t="str">
            <v>制御盤</v>
          </cell>
          <cell r="I813" t="str">
            <v>南陵</v>
          </cell>
          <cell r="J813" t="str">
            <v>土岐</v>
          </cell>
          <cell r="K813">
            <v>45591</v>
          </cell>
          <cell r="L813">
            <v>1</v>
          </cell>
          <cell r="M813">
            <v>1</v>
          </cell>
          <cell r="N813">
            <v>45594</v>
          </cell>
          <cell r="O813">
            <v>1</v>
          </cell>
          <cell r="P813">
            <v>45595</v>
          </cell>
          <cell r="Q813">
            <v>1</v>
          </cell>
          <cell r="R813">
            <v>45596</v>
          </cell>
          <cell r="S813">
            <v>1</v>
          </cell>
          <cell r="T813">
            <v>45597</v>
          </cell>
          <cell r="U813">
            <v>45597</v>
          </cell>
          <cell r="V813">
            <v>45598</v>
          </cell>
          <cell r="W813">
            <v>45598</v>
          </cell>
          <cell r="X813">
            <v>1</v>
          </cell>
          <cell r="Y813">
            <v>45611</v>
          </cell>
          <cell r="AA813">
            <v>45603</v>
          </cell>
          <cell r="AB813">
            <v>45604</v>
          </cell>
          <cell r="AC813" t="str">
            <v>45545</v>
          </cell>
          <cell r="AD813" t="str">
            <v>4062275</v>
          </cell>
          <cell r="AE813" t="str">
            <v>4062278</v>
          </cell>
          <cell r="AF813" t="str">
            <v>4062284</v>
          </cell>
          <cell r="AG813" t="str">
            <v>4062289</v>
          </cell>
          <cell r="CP813">
            <v>45545</v>
          </cell>
          <cell r="CQ813">
            <v>4062275</v>
          </cell>
          <cell r="CX813">
            <v>45545</v>
          </cell>
          <cell r="CY813">
            <v>4062278</v>
          </cell>
          <cell r="DP813">
            <v>45545</v>
          </cell>
          <cell r="DQ813">
            <v>4062284</v>
          </cell>
          <cell r="EB813">
            <v>45545</v>
          </cell>
          <cell r="EC813">
            <v>4062289</v>
          </cell>
          <cell r="EF813">
            <v>45573</v>
          </cell>
          <cell r="EG813">
            <v>4062309</v>
          </cell>
          <cell r="EM813">
            <v>45582</v>
          </cell>
          <cell r="EN813">
            <v>45545</v>
          </cell>
          <cell r="EO813">
            <v>4062291</v>
          </cell>
          <cell r="EX813">
            <v>45566</v>
          </cell>
          <cell r="EY813">
            <v>4062336</v>
          </cell>
          <cell r="HS813">
            <v>45591</v>
          </cell>
          <cell r="HV813" t="e">
            <v>#REF!</v>
          </cell>
          <cell r="HZ813" t="e">
            <v>#REF!</v>
          </cell>
          <cell r="ID813" t="e">
            <v>#REF!</v>
          </cell>
          <cell r="RC813">
            <v>45603</v>
          </cell>
          <cell r="RD813">
            <v>0</v>
          </cell>
          <cell r="RE813">
            <v>45545</v>
          </cell>
          <cell r="RF813">
            <v>45545</v>
          </cell>
          <cell r="RG813">
            <v>0</v>
          </cell>
          <cell r="RH813">
            <v>0</v>
          </cell>
          <cell r="RI813">
            <v>45545</v>
          </cell>
          <cell r="RJ813">
            <v>0</v>
          </cell>
          <cell r="RK813">
            <v>45545</v>
          </cell>
          <cell r="RL813" t="str">
            <v>4062275</v>
          </cell>
          <cell r="RM813">
            <v>45545</v>
          </cell>
          <cell r="RN813" t="str">
            <v>4062278</v>
          </cell>
          <cell r="RO813">
            <v>45545</v>
          </cell>
          <cell r="RP813" t="str">
            <v>4062284</v>
          </cell>
          <cell r="RQ813">
            <v>45545</v>
          </cell>
          <cell r="RR813" t="str">
            <v>4062289</v>
          </cell>
          <cell r="RS813">
            <v>45573</v>
          </cell>
          <cell r="RT813">
            <v>4062309</v>
          </cell>
          <cell r="RU813">
            <v>0</v>
          </cell>
          <cell r="RV813">
            <v>0</v>
          </cell>
        </row>
        <row r="814">
          <cell r="A814">
            <v>805</v>
          </cell>
          <cell r="B814">
            <v>45597</v>
          </cell>
          <cell r="C814" t="str">
            <v>HRBC1003</v>
          </cell>
          <cell r="D814" t="str">
            <v>10035309</v>
          </cell>
          <cell r="F814" t="str">
            <v>中国</v>
          </cell>
          <cell r="G814" t="str">
            <v>ＣＨＩＮＡ</v>
          </cell>
          <cell r="H814" t="str">
            <v>制御盤</v>
          </cell>
          <cell r="I814" t="str">
            <v>南陵</v>
          </cell>
          <cell r="J814" t="str">
            <v>土岐</v>
          </cell>
          <cell r="K814">
            <v>45594</v>
          </cell>
          <cell r="L814">
            <v>1</v>
          </cell>
          <cell r="M814">
            <v>1</v>
          </cell>
          <cell r="N814">
            <v>45595</v>
          </cell>
          <cell r="O814">
            <v>1</v>
          </cell>
          <cell r="P814">
            <v>45596</v>
          </cell>
          <cell r="Q814">
            <v>1</v>
          </cell>
          <cell r="R814">
            <v>45597</v>
          </cell>
          <cell r="S814">
            <v>1</v>
          </cell>
          <cell r="T814">
            <v>45598</v>
          </cell>
          <cell r="U814">
            <v>45598</v>
          </cell>
          <cell r="V814">
            <v>45601</v>
          </cell>
          <cell r="W814">
            <v>45601</v>
          </cell>
          <cell r="X814">
            <v>1</v>
          </cell>
          <cell r="Y814">
            <v>45611</v>
          </cell>
          <cell r="AA814">
            <v>45603</v>
          </cell>
          <cell r="AB814">
            <v>45604</v>
          </cell>
          <cell r="AC814" t="str">
            <v>45545</v>
          </cell>
          <cell r="AD814" t="str">
            <v>4062275</v>
          </cell>
          <cell r="AE814" t="str">
            <v>4062278</v>
          </cell>
          <cell r="AF814" t="str">
            <v>4062284</v>
          </cell>
          <cell r="AG814" t="str">
            <v>4062289</v>
          </cell>
          <cell r="CP814">
            <v>45545</v>
          </cell>
          <cell r="CQ814">
            <v>4062275</v>
          </cell>
          <cell r="CX814">
            <v>45545</v>
          </cell>
          <cell r="CY814">
            <v>4062278</v>
          </cell>
          <cell r="DP814">
            <v>45545</v>
          </cell>
          <cell r="DQ814">
            <v>4062284</v>
          </cell>
          <cell r="EB814">
            <v>45545</v>
          </cell>
          <cell r="EC814">
            <v>4062289</v>
          </cell>
          <cell r="EF814">
            <v>45573</v>
          </cell>
          <cell r="EG814">
            <v>4062309</v>
          </cell>
          <cell r="EM814">
            <v>45582</v>
          </cell>
          <cell r="EZ814">
            <v>45566</v>
          </cell>
          <cell r="FA814">
            <v>4062337</v>
          </cell>
          <cell r="HS814">
            <v>45594</v>
          </cell>
          <cell r="HV814" t="e">
            <v>#REF!</v>
          </cell>
          <cell r="HZ814" t="e">
            <v>#REF!</v>
          </cell>
          <cell r="ID814" t="e">
            <v>#REF!</v>
          </cell>
          <cell r="RC814">
            <v>45603</v>
          </cell>
          <cell r="RD814">
            <v>0</v>
          </cell>
          <cell r="RE814">
            <v>45545</v>
          </cell>
          <cell r="RF814">
            <v>45545</v>
          </cell>
          <cell r="RG814">
            <v>0</v>
          </cell>
          <cell r="RH814">
            <v>0</v>
          </cell>
          <cell r="RI814">
            <v>45545</v>
          </cell>
          <cell r="RJ814">
            <v>0</v>
          </cell>
          <cell r="RK814">
            <v>45545</v>
          </cell>
          <cell r="RL814" t="str">
            <v>4062275</v>
          </cell>
          <cell r="RM814">
            <v>45545</v>
          </cell>
          <cell r="RN814" t="str">
            <v>4062278</v>
          </cell>
          <cell r="RO814">
            <v>45545</v>
          </cell>
          <cell r="RP814" t="str">
            <v>4062284</v>
          </cell>
          <cell r="RQ814">
            <v>45545</v>
          </cell>
          <cell r="RR814" t="str">
            <v>4062289</v>
          </cell>
          <cell r="RS814">
            <v>45573</v>
          </cell>
          <cell r="RT814">
            <v>4062309</v>
          </cell>
          <cell r="RU814">
            <v>0</v>
          </cell>
          <cell r="RV814">
            <v>0</v>
          </cell>
        </row>
        <row r="815">
          <cell r="A815">
            <v>806</v>
          </cell>
          <cell r="B815">
            <v>45627</v>
          </cell>
          <cell r="C815" t="str">
            <v>HRB6007</v>
          </cell>
          <cell r="D815" t="str">
            <v>60075004 </v>
          </cell>
          <cell r="F815" t="str">
            <v>日本</v>
          </cell>
          <cell r="G815" t="str">
            <v> （株）メタルクラフトマツムラ </v>
          </cell>
          <cell r="H815" t="str">
            <v>制御盤</v>
          </cell>
          <cell r="I815" t="str">
            <v>南陵</v>
          </cell>
          <cell r="J815" t="str">
            <v>富士宮</v>
          </cell>
          <cell r="K815">
            <v>45591</v>
          </cell>
          <cell r="L815">
            <v>1</v>
          </cell>
          <cell r="M815">
            <v>1</v>
          </cell>
          <cell r="N815">
            <v>45595</v>
          </cell>
          <cell r="O815">
            <v>1</v>
          </cell>
          <cell r="P815">
            <v>45596</v>
          </cell>
          <cell r="Q815">
            <v>1</v>
          </cell>
          <cell r="R815">
            <v>45597</v>
          </cell>
          <cell r="S815">
            <v>1</v>
          </cell>
          <cell r="T815">
            <v>45605</v>
          </cell>
          <cell r="U815">
            <v>45605</v>
          </cell>
          <cell r="V815">
            <v>45608</v>
          </cell>
          <cell r="W815">
            <v>45608</v>
          </cell>
          <cell r="X815">
            <v>1</v>
          </cell>
          <cell r="Y815">
            <v>45611</v>
          </cell>
          <cell r="Z815">
            <v>45611</v>
          </cell>
          <cell r="AC815" t="str">
            <v>45601</v>
          </cell>
          <cell r="AD815" t="str">
            <v>4062392</v>
          </cell>
          <cell r="AE815" t="str">
            <v>4062392</v>
          </cell>
          <cell r="AF815" t="str">
            <v>4062392</v>
          </cell>
          <cell r="AG815" t="str">
            <v>4062392</v>
          </cell>
          <cell r="CL815">
            <v>45601</v>
          </cell>
          <cell r="CM815">
            <v>4062392</v>
          </cell>
          <cell r="GM815">
            <v>45602</v>
          </cell>
          <cell r="GN815">
            <v>4162044</v>
          </cell>
          <cell r="GS815">
            <v>45602</v>
          </cell>
          <cell r="GT815">
            <v>4162045</v>
          </cell>
          <cell r="GU815">
            <v>45566</v>
          </cell>
          <cell r="GV815">
            <v>4062345</v>
          </cell>
          <cell r="GW815">
            <v>45602</v>
          </cell>
          <cell r="GX815">
            <v>4162043</v>
          </cell>
          <cell r="HS815">
            <v>45591</v>
          </cell>
          <cell r="HV815" t="e">
            <v>#REF!</v>
          </cell>
          <cell r="HZ815" t="e">
            <v>#REF!</v>
          </cell>
          <cell r="IB815">
            <v>1</v>
          </cell>
          <cell r="ID815" t="e">
            <v>#REF!</v>
          </cell>
          <cell r="RC815">
            <v>45611</v>
          </cell>
          <cell r="RD815">
            <v>0</v>
          </cell>
          <cell r="RE815">
            <v>0</v>
          </cell>
          <cell r="RF815">
            <v>0</v>
          </cell>
          <cell r="RG815">
            <v>0</v>
          </cell>
          <cell r="RH815">
            <v>0</v>
          </cell>
          <cell r="RI815">
            <v>0</v>
          </cell>
          <cell r="RJ815">
            <v>45601</v>
          </cell>
          <cell r="RK815">
            <v>0</v>
          </cell>
          <cell r="RL815">
            <v>0</v>
          </cell>
          <cell r="RM815">
            <v>0</v>
          </cell>
          <cell r="RN815">
            <v>0</v>
          </cell>
          <cell r="RO815">
            <v>0</v>
          </cell>
          <cell r="RP815">
            <v>0</v>
          </cell>
          <cell r="RQ815">
            <v>0</v>
          </cell>
          <cell r="RR815">
            <v>0</v>
          </cell>
          <cell r="RS815">
            <v>0</v>
          </cell>
          <cell r="RT815">
            <v>0</v>
          </cell>
          <cell r="RU815">
            <v>45601</v>
          </cell>
          <cell r="RV815" t="str">
            <v>4062392</v>
          </cell>
        </row>
        <row r="816">
          <cell r="A816">
            <v>807</v>
          </cell>
          <cell r="B816">
            <v>45597</v>
          </cell>
          <cell r="C816" t="str">
            <v>HRBC8025</v>
          </cell>
          <cell r="D816" t="str">
            <v>80255410</v>
          </cell>
          <cell r="F816" t="str">
            <v>中国</v>
          </cell>
          <cell r="G816" t="str">
            <v>ＣＨＩＮＡ</v>
          </cell>
          <cell r="H816" t="str">
            <v>制御盤</v>
          </cell>
          <cell r="I816" t="str">
            <v>南陵</v>
          </cell>
          <cell r="J816" t="str">
            <v>土岐</v>
          </cell>
          <cell r="K816">
            <v>45595</v>
          </cell>
          <cell r="L816">
            <v>1</v>
          </cell>
          <cell r="M816">
            <v>1</v>
          </cell>
          <cell r="N816">
            <v>45596</v>
          </cell>
          <cell r="O816">
            <v>1</v>
          </cell>
          <cell r="P816">
            <v>45597</v>
          </cell>
          <cell r="Q816">
            <v>1</v>
          </cell>
          <cell r="R816">
            <v>45598</v>
          </cell>
          <cell r="S816">
            <v>1</v>
          </cell>
          <cell r="T816">
            <v>45601</v>
          </cell>
          <cell r="U816">
            <v>45598</v>
          </cell>
          <cell r="V816">
            <v>45602</v>
          </cell>
          <cell r="W816">
            <v>45601</v>
          </cell>
          <cell r="X816">
            <v>1</v>
          </cell>
          <cell r="Y816">
            <v>45612</v>
          </cell>
          <cell r="AA816">
            <v>45610</v>
          </cell>
          <cell r="AB816">
            <v>45611</v>
          </cell>
          <cell r="AC816" t="str">
            <v>4062275</v>
          </cell>
          <cell r="AD816" t="str">
            <v>4062275</v>
          </cell>
          <cell r="AE816" t="str">
            <v>4062278</v>
          </cell>
          <cell r="AF816" t="str">
            <v>4062284</v>
          </cell>
          <cell r="AG816" t="str">
            <v>4062289</v>
          </cell>
          <cell r="CP816">
            <v>45545</v>
          </cell>
          <cell r="CQ816">
            <v>4062275</v>
          </cell>
          <cell r="CX816">
            <v>45545</v>
          </cell>
          <cell r="CY816">
            <v>4062278</v>
          </cell>
          <cell r="DP816">
            <v>45545</v>
          </cell>
          <cell r="DQ816">
            <v>4062284</v>
          </cell>
          <cell r="EB816">
            <v>45545</v>
          </cell>
          <cell r="EC816">
            <v>4062289</v>
          </cell>
          <cell r="EF816">
            <v>45573</v>
          </cell>
          <cell r="EG816">
            <v>4062309</v>
          </cell>
          <cell r="EM816">
            <v>45582</v>
          </cell>
          <cell r="EZ816">
            <v>45566</v>
          </cell>
          <cell r="FA816">
            <v>4062337</v>
          </cell>
          <cell r="HS816">
            <v>45595</v>
          </cell>
          <cell r="HV816" t="e">
            <v>#REF!</v>
          </cell>
          <cell r="HZ816" t="e">
            <v>#REF!</v>
          </cell>
          <cell r="ID816" t="e">
            <v>#REF!</v>
          </cell>
          <cell r="RC816">
            <v>45610</v>
          </cell>
          <cell r="RD816">
            <v>0</v>
          </cell>
          <cell r="RE816">
            <v>45545</v>
          </cell>
          <cell r="RF816">
            <v>45545</v>
          </cell>
          <cell r="RG816">
            <v>0</v>
          </cell>
          <cell r="RH816">
            <v>0</v>
          </cell>
          <cell r="RI816">
            <v>45545</v>
          </cell>
          <cell r="RJ816">
            <v>0</v>
          </cell>
          <cell r="RK816">
            <v>45545</v>
          </cell>
          <cell r="RL816" t="str">
            <v>4062275</v>
          </cell>
          <cell r="RM816">
            <v>45545</v>
          </cell>
          <cell r="RN816" t="str">
            <v>4062278</v>
          </cell>
          <cell r="RO816">
            <v>45545</v>
          </cell>
          <cell r="RP816" t="str">
            <v>4062284</v>
          </cell>
          <cell r="RQ816">
            <v>45545</v>
          </cell>
          <cell r="RR816" t="str">
            <v>4062289</v>
          </cell>
          <cell r="RS816">
            <v>45573</v>
          </cell>
          <cell r="RT816">
            <v>4062309</v>
          </cell>
          <cell r="RU816">
            <v>0</v>
          </cell>
          <cell r="RV816">
            <v>0</v>
          </cell>
        </row>
        <row r="817">
          <cell r="A817">
            <v>808</v>
          </cell>
          <cell r="B817">
            <v>45597</v>
          </cell>
          <cell r="C817" t="str">
            <v>HRBC2204</v>
          </cell>
          <cell r="D817" t="str">
            <v>22045134</v>
          </cell>
          <cell r="F817" t="str">
            <v>中国</v>
          </cell>
          <cell r="G817" t="str">
            <v>【ＣＨＩＮＡ】展示機</v>
          </cell>
          <cell r="H817" t="str">
            <v>制御盤</v>
          </cell>
          <cell r="I817" t="str">
            <v>南陵</v>
          </cell>
          <cell r="J817" t="str">
            <v>土岐</v>
          </cell>
          <cell r="K817">
            <v>45595</v>
          </cell>
          <cell r="L817">
            <v>1</v>
          </cell>
          <cell r="M817">
            <v>1</v>
          </cell>
          <cell r="N817">
            <v>45596</v>
          </cell>
          <cell r="O817">
            <v>1</v>
          </cell>
          <cell r="P817">
            <v>45597</v>
          </cell>
          <cell r="Q817">
            <v>1</v>
          </cell>
          <cell r="R817">
            <v>45598</v>
          </cell>
          <cell r="S817">
            <v>1</v>
          </cell>
          <cell r="T817">
            <v>45601</v>
          </cell>
          <cell r="U817">
            <v>45598</v>
          </cell>
          <cell r="V817">
            <v>45602</v>
          </cell>
          <cell r="W817">
            <v>45601</v>
          </cell>
          <cell r="X817">
            <v>1</v>
          </cell>
          <cell r="Y817">
            <v>45612</v>
          </cell>
          <cell r="AA817">
            <v>45610</v>
          </cell>
          <cell r="AB817">
            <v>45611</v>
          </cell>
          <cell r="AC817" t="str">
            <v>45510</v>
          </cell>
          <cell r="AD817" t="str">
            <v>4062242</v>
          </cell>
          <cell r="AE817" t="str">
            <v>4062244</v>
          </cell>
          <cell r="AF817" t="str">
            <v>4062251</v>
          </cell>
          <cell r="AG817" t="str">
            <v>4062255</v>
          </cell>
          <cell r="CT817">
            <v>45510</v>
          </cell>
          <cell r="CU817">
            <v>4062242</v>
          </cell>
          <cell r="CZ817">
            <v>45510</v>
          </cell>
          <cell r="DA817">
            <v>4062244</v>
          </cell>
          <cell r="DT817">
            <v>45510</v>
          </cell>
          <cell r="DU817">
            <v>4062251</v>
          </cell>
          <cell r="ED817">
            <v>45510</v>
          </cell>
          <cell r="EE817">
            <v>4062255</v>
          </cell>
          <cell r="EH817">
            <v>45510</v>
          </cell>
          <cell r="EI817">
            <v>4062269</v>
          </cell>
          <cell r="EM817">
            <v>45560</v>
          </cell>
          <cell r="EP817">
            <v>45545</v>
          </cell>
          <cell r="EQ817">
            <v>4062292</v>
          </cell>
          <cell r="EZ817">
            <v>45545</v>
          </cell>
          <cell r="FA817">
            <v>4062296</v>
          </cell>
          <cell r="HS817">
            <v>45595</v>
          </cell>
          <cell r="HV817" t="e">
            <v>#REF!</v>
          </cell>
          <cell r="HZ817" t="e">
            <v>#REF!</v>
          </cell>
          <cell r="ID817" t="e">
            <v>#REF!</v>
          </cell>
          <cell r="RC817">
            <v>45610</v>
          </cell>
          <cell r="RD817">
            <v>0</v>
          </cell>
          <cell r="RE817">
            <v>45510</v>
          </cell>
          <cell r="RF817">
            <v>0</v>
          </cell>
          <cell r="RG817">
            <v>45510</v>
          </cell>
          <cell r="RH817">
            <v>0</v>
          </cell>
          <cell r="RI817">
            <v>45510</v>
          </cell>
          <cell r="RJ817">
            <v>0</v>
          </cell>
          <cell r="RK817">
            <v>45510</v>
          </cell>
          <cell r="RL817" t="str">
            <v>4062242</v>
          </cell>
          <cell r="RM817">
            <v>45510</v>
          </cell>
          <cell r="RN817" t="str">
            <v>4062244</v>
          </cell>
          <cell r="RO817">
            <v>45510</v>
          </cell>
          <cell r="RP817" t="str">
            <v>4062251</v>
          </cell>
          <cell r="RQ817">
            <v>45510</v>
          </cell>
          <cell r="RR817" t="str">
            <v>4062255</v>
          </cell>
          <cell r="RS817">
            <v>45510</v>
          </cell>
          <cell r="RT817">
            <v>4062269</v>
          </cell>
          <cell r="RU817">
            <v>0</v>
          </cell>
          <cell r="RV817">
            <v>0</v>
          </cell>
        </row>
        <row r="818">
          <cell r="A818">
            <v>809</v>
          </cell>
          <cell r="B818">
            <v>45627</v>
          </cell>
          <cell r="C818" t="str">
            <v>HRB1003.EXP.ATC</v>
          </cell>
          <cell r="D818" t="str">
            <v>10395085</v>
          </cell>
          <cell r="F818" t="str">
            <v>ﾌﾞﾗｼﾞﾙ</v>
          </cell>
          <cell r="G818" t="str">
            <v>Ａｍａｄａ　ｄｏ　Ｂｒａｓｉｌ　Ｌｔｄａ</v>
          </cell>
          <cell r="H818" t="str">
            <v>制御盤</v>
          </cell>
          <cell r="I818" t="str">
            <v>南陵</v>
          </cell>
          <cell r="J818" t="str">
            <v>土岐</v>
          </cell>
          <cell r="K818">
            <v>45595</v>
          </cell>
          <cell r="L818">
            <v>1</v>
          </cell>
          <cell r="M818">
            <v>1</v>
          </cell>
          <cell r="N818">
            <v>45596</v>
          </cell>
          <cell r="O818">
            <v>1</v>
          </cell>
          <cell r="P818">
            <v>45597</v>
          </cell>
          <cell r="Q818">
            <v>1</v>
          </cell>
          <cell r="R818">
            <v>45598</v>
          </cell>
          <cell r="S818">
            <v>1</v>
          </cell>
          <cell r="T818">
            <v>45601</v>
          </cell>
          <cell r="U818">
            <v>45601</v>
          </cell>
          <cell r="V818">
            <v>45602</v>
          </cell>
          <cell r="W818">
            <v>45602</v>
          </cell>
          <cell r="X818">
            <v>1</v>
          </cell>
          <cell r="Y818">
            <v>45615</v>
          </cell>
          <cell r="AA818">
            <v>45610</v>
          </cell>
          <cell r="AB818">
            <v>45611</v>
          </cell>
          <cell r="AC818" t="str">
            <v>4062275</v>
          </cell>
          <cell r="AD818" t="str">
            <v>4062275</v>
          </cell>
          <cell r="AE818" t="str">
            <v>4062278</v>
          </cell>
          <cell r="AF818" t="str">
            <v>4062284</v>
          </cell>
          <cell r="AG818" t="str">
            <v>4062289</v>
          </cell>
          <cell r="CP818">
            <v>45545</v>
          </cell>
          <cell r="CQ818">
            <v>4062275</v>
          </cell>
          <cell r="CX818">
            <v>45545</v>
          </cell>
          <cell r="CY818">
            <v>4062278</v>
          </cell>
          <cell r="DP818">
            <v>45545</v>
          </cell>
          <cell r="DQ818">
            <v>4062284</v>
          </cell>
          <cell r="EB818">
            <v>45545</v>
          </cell>
          <cell r="EC818">
            <v>4062289</v>
          </cell>
          <cell r="EF818">
            <v>45587</v>
          </cell>
          <cell r="EG818">
            <v>4062310</v>
          </cell>
          <cell r="EM818">
            <v>45582</v>
          </cell>
          <cell r="EN818">
            <v>45545</v>
          </cell>
          <cell r="EO818">
            <v>4062291</v>
          </cell>
          <cell r="ER818">
            <v>45510</v>
          </cell>
          <cell r="ES818">
            <v>4062258</v>
          </cell>
          <cell r="ET818">
            <v>45545</v>
          </cell>
          <cell r="EU818">
            <v>4062294</v>
          </cell>
          <cell r="EX818">
            <v>45566</v>
          </cell>
          <cell r="EY818">
            <v>4062336</v>
          </cell>
          <cell r="FH818">
            <v>45414</v>
          </cell>
          <cell r="FI818">
            <v>3962228</v>
          </cell>
          <cell r="FN818">
            <v>45510</v>
          </cell>
          <cell r="FO818">
            <v>4062263</v>
          </cell>
          <cell r="FV818">
            <v>45496</v>
          </cell>
          <cell r="FW818">
            <v>4062236</v>
          </cell>
          <cell r="GG818">
            <v>45510</v>
          </cell>
          <cell r="GH818">
            <v>4062267</v>
          </cell>
          <cell r="HS818">
            <v>45595</v>
          </cell>
          <cell r="HV818" t="e">
            <v>#REF!</v>
          </cell>
          <cell r="HZ818" t="e">
            <v>#REF!</v>
          </cell>
          <cell r="ID818" t="e">
            <v>#REF!</v>
          </cell>
          <cell r="RC818">
            <v>45610</v>
          </cell>
          <cell r="RD818">
            <v>0</v>
          </cell>
          <cell r="RE818">
            <v>45545</v>
          </cell>
          <cell r="RF818">
            <v>45545</v>
          </cell>
          <cell r="RG818">
            <v>0</v>
          </cell>
          <cell r="RH818">
            <v>0</v>
          </cell>
          <cell r="RI818">
            <v>45545</v>
          </cell>
          <cell r="RJ818">
            <v>0</v>
          </cell>
          <cell r="RK818">
            <v>45545</v>
          </cell>
          <cell r="RL818" t="str">
            <v>4062275</v>
          </cell>
          <cell r="RM818">
            <v>45545</v>
          </cell>
          <cell r="RN818" t="str">
            <v>4062278</v>
          </cell>
          <cell r="RO818">
            <v>45545</v>
          </cell>
          <cell r="RP818" t="str">
            <v>4062284</v>
          </cell>
          <cell r="RQ818">
            <v>45545</v>
          </cell>
          <cell r="RR818" t="str">
            <v>4062289</v>
          </cell>
          <cell r="RS818">
            <v>45587</v>
          </cell>
          <cell r="RT818">
            <v>4062310</v>
          </cell>
          <cell r="RU818">
            <v>0</v>
          </cell>
          <cell r="RV818">
            <v>0</v>
          </cell>
        </row>
        <row r="819">
          <cell r="A819">
            <v>810</v>
          </cell>
          <cell r="B819">
            <v>45627</v>
          </cell>
          <cell r="C819" t="str">
            <v>HRB1003.EXP.ATC</v>
          </cell>
          <cell r="D819" t="str">
            <v>10395087</v>
          </cell>
          <cell r="F819" t="str">
            <v>ｵｰｽﾄﾗﾘｱ</v>
          </cell>
          <cell r="G819" t="str">
            <v>AMADA　OCEANIA</v>
          </cell>
          <cell r="H819" t="str">
            <v>制御盤</v>
          </cell>
          <cell r="I819" t="str">
            <v>南陵</v>
          </cell>
          <cell r="J819" t="str">
            <v>土岐</v>
          </cell>
          <cell r="K819">
            <v>45596</v>
          </cell>
          <cell r="L819">
            <v>1</v>
          </cell>
          <cell r="M819">
            <v>1</v>
          </cell>
          <cell r="N819">
            <v>45597</v>
          </cell>
          <cell r="O819">
            <v>1</v>
          </cell>
          <cell r="P819">
            <v>45598</v>
          </cell>
          <cell r="Q819">
            <v>1</v>
          </cell>
          <cell r="R819">
            <v>45601</v>
          </cell>
          <cell r="S819">
            <v>1</v>
          </cell>
          <cell r="T819">
            <v>45602</v>
          </cell>
          <cell r="U819">
            <v>45602</v>
          </cell>
          <cell r="V819">
            <v>45603</v>
          </cell>
          <cell r="W819">
            <v>45602</v>
          </cell>
          <cell r="X819">
            <v>1</v>
          </cell>
          <cell r="Y819">
            <v>45615</v>
          </cell>
          <cell r="AA819">
            <v>45610</v>
          </cell>
          <cell r="AB819">
            <v>45611</v>
          </cell>
          <cell r="AC819" t="str">
            <v>4062275</v>
          </cell>
          <cell r="AD819" t="str">
            <v>4062275</v>
          </cell>
          <cell r="AE819" t="str">
            <v>4062278</v>
          </cell>
          <cell r="AF819" t="str">
            <v>4062284</v>
          </cell>
          <cell r="AG819" t="str">
            <v>4062289</v>
          </cell>
          <cell r="CP819">
            <v>45545</v>
          </cell>
          <cell r="CQ819">
            <v>4062275</v>
          </cell>
          <cell r="CX819">
            <v>45545</v>
          </cell>
          <cell r="CY819">
            <v>4062278</v>
          </cell>
          <cell r="DP819">
            <v>45545</v>
          </cell>
          <cell r="DQ819">
            <v>4062284</v>
          </cell>
          <cell r="EB819">
            <v>45545</v>
          </cell>
          <cell r="EC819">
            <v>4062289</v>
          </cell>
          <cell r="EF819">
            <v>45587</v>
          </cell>
          <cell r="EG819">
            <v>4062310</v>
          </cell>
          <cell r="EM819">
            <v>45582</v>
          </cell>
          <cell r="EN819">
            <v>45545</v>
          </cell>
          <cell r="EO819">
            <v>4062291</v>
          </cell>
          <cell r="ER819">
            <v>45510</v>
          </cell>
          <cell r="ES819">
            <v>4062258</v>
          </cell>
          <cell r="ET819">
            <v>45545</v>
          </cell>
          <cell r="EU819">
            <v>4062294</v>
          </cell>
          <cell r="EX819">
            <v>45566</v>
          </cell>
          <cell r="EY819">
            <v>4062336</v>
          </cell>
          <cell r="FH819">
            <v>45414</v>
          </cell>
          <cell r="FI819">
            <v>3962228</v>
          </cell>
          <cell r="FN819">
            <v>45510</v>
          </cell>
          <cell r="FO819">
            <v>4062263</v>
          </cell>
          <cell r="FV819">
            <v>45496</v>
          </cell>
          <cell r="FW819">
            <v>4062236</v>
          </cell>
          <cell r="GG819">
            <v>45510</v>
          </cell>
          <cell r="GH819">
            <v>4062267</v>
          </cell>
          <cell r="HS819">
            <v>45596</v>
          </cell>
          <cell r="HV819" t="e">
            <v>#REF!</v>
          </cell>
          <cell r="HZ819" t="e">
            <v>#REF!</v>
          </cell>
          <cell r="ID819" t="e">
            <v>#REF!</v>
          </cell>
          <cell r="RC819">
            <v>45610</v>
          </cell>
          <cell r="RD819">
            <v>0</v>
          </cell>
          <cell r="RE819">
            <v>45545</v>
          </cell>
          <cell r="RF819">
            <v>45545</v>
          </cell>
          <cell r="RG819">
            <v>0</v>
          </cell>
          <cell r="RH819">
            <v>0</v>
          </cell>
          <cell r="RI819">
            <v>45545</v>
          </cell>
          <cell r="RJ819">
            <v>0</v>
          </cell>
          <cell r="RK819">
            <v>45545</v>
          </cell>
          <cell r="RL819" t="str">
            <v>4062275</v>
          </cell>
          <cell r="RM819">
            <v>45545</v>
          </cell>
          <cell r="RN819" t="str">
            <v>4062278</v>
          </cell>
          <cell r="RO819">
            <v>45545</v>
          </cell>
          <cell r="RP819" t="str">
            <v>4062284</v>
          </cell>
          <cell r="RQ819">
            <v>45545</v>
          </cell>
          <cell r="RR819" t="str">
            <v>4062289</v>
          </cell>
          <cell r="RS819">
            <v>45587</v>
          </cell>
          <cell r="RT819">
            <v>4062310</v>
          </cell>
          <cell r="RU819">
            <v>0</v>
          </cell>
          <cell r="RV819">
            <v>0</v>
          </cell>
        </row>
        <row r="820">
          <cell r="A820">
            <v>811</v>
          </cell>
          <cell r="B820">
            <v>45627</v>
          </cell>
          <cell r="C820" t="str">
            <v>HRB1303.EXP</v>
          </cell>
          <cell r="D820" t="str">
            <v>13035591</v>
          </cell>
          <cell r="F820" t="str">
            <v>ｱﾙｾﾞﾝﾁﾝ</v>
          </cell>
          <cell r="G820" t="str">
            <v>Cremona Inoxidable S</v>
          </cell>
          <cell r="H820" t="str">
            <v>制御盤</v>
          </cell>
          <cell r="I820" t="str">
            <v>南陵</v>
          </cell>
          <cell r="J820" t="str">
            <v>土岐</v>
          </cell>
          <cell r="K820">
            <v>45596</v>
          </cell>
          <cell r="L820">
            <v>1</v>
          </cell>
          <cell r="M820">
            <v>1</v>
          </cell>
          <cell r="N820">
            <v>45597</v>
          </cell>
          <cell r="O820">
            <v>1</v>
          </cell>
          <cell r="P820">
            <v>45598</v>
          </cell>
          <cell r="Q820">
            <v>1</v>
          </cell>
          <cell r="R820">
            <v>45601</v>
          </cell>
          <cell r="S820">
            <v>1</v>
          </cell>
          <cell r="T820">
            <v>45602</v>
          </cell>
          <cell r="U820">
            <v>45601</v>
          </cell>
          <cell r="V820">
            <v>45603</v>
          </cell>
          <cell r="W820">
            <v>45602</v>
          </cell>
          <cell r="X820">
            <v>1</v>
          </cell>
          <cell r="Y820">
            <v>45616</v>
          </cell>
          <cell r="AA820">
            <v>45610</v>
          </cell>
          <cell r="AB820">
            <v>45611</v>
          </cell>
          <cell r="AC820" t="str">
            <v>4062276</v>
          </cell>
          <cell r="AD820" t="str">
            <v>4062276</v>
          </cell>
          <cell r="AE820" t="str">
            <v>4062278</v>
          </cell>
          <cell r="AF820" t="str">
            <v>4062285</v>
          </cell>
          <cell r="AG820" t="str">
            <v>4062289</v>
          </cell>
          <cell r="CR820">
            <v>45545</v>
          </cell>
          <cell r="CS820">
            <v>4062276</v>
          </cell>
          <cell r="CX820">
            <v>45545</v>
          </cell>
          <cell r="CY820">
            <v>4062278</v>
          </cell>
          <cell r="DR820">
            <v>45545</v>
          </cell>
          <cell r="DS820">
            <v>4062285</v>
          </cell>
          <cell r="EB820">
            <v>45545</v>
          </cell>
          <cell r="EC820">
            <v>4062289</v>
          </cell>
          <cell r="EF820">
            <v>45587</v>
          </cell>
          <cell r="EG820">
            <v>4062310</v>
          </cell>
          <cell r="EM820">
            <v>45582</v>
          </cell>
          <cell r="EX820">
            <v>45566</v>
          </cell>
          <cell r="EY820">
            <v>4062336</v>
          </cell>
          <cell r="HS820">
            <v>45596</v>
          </cell>
          <cell r="HV820" t="e">
            <v>#REF!</v>
          </cell>
          <cell r="HZ820" t="e">
            <v>#REF!</v>
          </cell>
          <cell r="ID820" t="e">
            <v>#REF!</v>
          </cell>
          <cell r="RC820">
            <v>45610</v>
          </cell>
          <cell r="RD820">
            <v>0</v>
          </cell>
          <cell r="RE820">
            <v>45545</v>
          </cell>
          <cell r="RF820">
            <v>45545</v>
          </cell>
          <cell r="RG820">
            <v>0</v>
          </cell>
          <cell r="RH820">
            <v>0</v>
          </cell>
          <cell r="RI820">
            <v>45545</v>
          </cell>
          <cell r="RJ820">
            <v>0</v>
          </cell>
          <cell r="RK820">
            <v>45545</v>
          </cell>
          <cell r="RL820" t="str">
            <v>4062276</v>
          </cell>
          <cell r="RM820">
            <v>45545</v>
          </cell>
          <cell r="RN820" t="str">
            <v>4062278</v>
          </cell>
          <cell r="RO820">
            <v>45545</v>
          </cell>
          <cell r="RP820" t="str">
            <v>4062285</v>
          </cell>
          <cell r="RQ820">
            <v>45545</v>
          </cell>
          <cell r="RR820" t="str">
            <v>4062289</v>
          </cell>
          <cell r="RS820">
            <v>45587</v>
          </cell>
          <cell r="RT820">
            <v>4062310</v>
          </cell>
          <cell r="RU820">
            <v>0</v>
          </cell>
          <cell r="RV820">
            <v>0</v>
          </cell>
        </row>
        <row r="821">
          <cell r="A821">
            <v>812</v>
          </cell>
          <cell r="B821">
            <v>45627</v>
          </cell>
          <cell r="C821" t="str">
            <v>HRB1303.EXP</v>
          </cell>
          <cell r="D821" t="str">
            <v>13035586</v>
          </cell>
          <cell r="F821" t="str">
            <v>ﾀｲ</v>
          </cell>
          <cell r="G821" t="str">
            <v>【タイ】Teral Thai Co., Ltd.</v>
          </cell>
          <cell r="H821" t="str">
            <v>制御盤</v>
          </cell>
          <cell r="I821" t="str">
            <v>南陵</v>
          </cell>
          <cell r="J821" t="str">
            <v>土岐</v>
          </cell>
          <cell r="K821">
            <v>45597</v>
          </cell>
          <cell r="L821">
            <v>1</v>
          </cell>
          <cell r="M821">
            <v>1</v>
          </cell>
          <cell r="N821">
            <v>45598</v>
          </cell>
          <cell r="O821">
            <v>1</v>
          </cell>
          <cell r="P821">
            <v>45601</v>
          </cell>
          <cell r="Q821">
            <v>1</v>
          </cell>
          <cell r="R821">
            <v>45602</v>
          </cell>
          <cell r="S821">
            <v>1</v>
          </cell>
          <cell r="T821">
            <v>45603</v>
          </cell>
          <cell r="U821">
            <v>45602</v>
          </cell>
          <cell r="V821">
            <v>45604</v>
          </cell>
          <cell r="W821">
            <v>45603</v>
          </cell>
          <cell r="X821">
            <v>1</v>
          </cell>
          <cell r="Y821">
            <v>45616</v>
          </cell>
          <cell r="AA821">
            <v>45610</v>
          </cell>
          <cell r="AB821">
            <v>45611</v>
          </cell>
          <cell r="AC821" t="str">
            <v>4062276</v>
          </cell>
          <cell r="AD821" t="str">
            <v>4062276</v>
          </cell>
          <cell r="AE821" t="str">
            <v>4062278</v>
          </cell>
          <cell r="AF821" t="str">
            <v>4062285</v>
          </cell>
          <cell r="AG821" t="str">
            <v>4062289</v>
          </cell>
          <cell r="CR821">
            <v>45545</v>
          </cell>
          <cell r="CS821">
            <v>4062276</v>
          </cell>
          <cell r="CX821">
            <v>45545</v>
          </cell>
          <cell r="CY821">
            <v>4062278</v>
          </cell>
          <cell r="DR821">
            <v>45545</v>
          </cell>
          <cell r="DS821">
            <v>4062285</v>
          </cell>
          <cell r="EB821">
            <v>45545</v>
          </cell>
          <cell r="EC821">
            <v>4062289</v>
          </cell>
          <cell r="EF821">
            <v>45587</v>
          </cell>
          <cell r="EG821">
            <v>4062310</v>
          </cell>
          <cell r="EM821">
            <v>45589</v>
          </cell>
          <cell r="ET821">
            <v>45545</v>
          </cell>
          <cell r="EU821">
            <v>4062294</v>
          </cell>
          <cell r="EX821">
            <v>45566</v>
          </cell>
          <cell r="EY821">
            <v>4062336</v>
          </cell>
          <cell r="HS821">
            <v>45597</v>
          </cell>
          <cell r="HV821" t="e">
            <v>#REF!</v>
          </cell>
          <cell r="HZ821" t="e">
            <v>#REF!</v>
          </cell>
          <cell r="ID821" t="e">
            <v>#REF!</v>
          </cell>
          <cell r="RC821">
            <v>45610</v>
          </cell>
          <cell r="RD821">
            <v>0</v>
          </cell>
          <cell r="RE821">
            <v>45545</v>
          </cell>
          <cell r="RF821">
            <v>45545</v>
          </cell>
          <cell r="RG821">
            <v>0</v>
          </cell>
          <cell r="RH821">
            <v>0</v>
          </cell>
          <cell r="RI821">
            <v>45545</v>
          </cell>
          <cell r="RJ821">
            <v>0</v>
          </cell>
          <cell r="RK821">
            <v>45545</v>
          </cell>
          <cell r="RL821" t="str">
            <v>4062276</v>
          </cell>
          <cell r="RM821">
            <v>45545</v>
          </cell>
          <cell r="RN821" t="str">
            <v>4062278</v>
          </cell>
          <cell r="RO821">
            <v>45545</v>
          </cell>
          <cell r="RP821" t="str">
            <v>4062285</v>
          </cell>
          <cell r="RQ821">
            <v>45545</v>
          </cell>
          <cell r="RR821" t="str">
            <v>4062289</v>
          </cell>
          <cell r="RS821">
            <v>45587</v>
          </cell>
          <cell r="RT821">
            <v>4062310</v>
          </cell>
          <cell r="RU821">
            <v>0</v>
          </cell>
          <cell r="RV821">
            <v>0</v>
          </cell>
        </row>
        <row r="822">
          <cell r="A822">
            <v>813</v>
          </cell>
          <cell r="B822">
            <v>45627</v>
          </cell>
          <cell r="C822" t="str">
            <v>HRB1303</v>
          </cell>
          <cell r="D822" t="str">
            <v>13035580</v>
          </cell>
          <cell r="F822" t="str">
            <v>日本</v>
          </cell>
          <cell r="G822" t="str">
            <v>ＳＧモータース（株）</v>
          </cell>
          <cell r="H822" t="str">
            <v>制御盤</v>
          </cell>
          <cell r="I822" t="str">
            <v>南陵</v>
          </cell>
          <cell r="J822" t="str">
            <v>土岐</v>
          </cell>
          <cell r="K822">
            <v>45597</v>
          </cell>
          <cell r="L822">
            <v>1</v>
          </cell>
          <cell r="M822">
            <v>1</v>
          </cell>
          <cell r="N822">
            <v>45598</v>
          </cell>
          <cell r="O822">
            <v>1</v>
          </cell>
          <cell r="P822">
            <v>45601</v>
          </cell>
          <cell r="Q822">
            <v>1</v>
          </cell>
          <cell r="R822">
            <v>45602</v>
          </cell>
          <cell r="S822">
            <v>1</v>
          </cell>
          <cell r="T822">
            <v>45603</v>
          </cell>
          <cell r="U822">
            <v>45603</v>
          </cell>
          <cell r="V822">
            <v>45604</v>
          </cell>
          <cell r="W822">
            <v>45604</v>
          </cell>
          <cell r="X822">
            <v>1</v>
          </cell>
          <cell r="Y822">
            <v>45617</v>
          </cell>
          <cell r="AA822">
            <v>45610</v>
          </cell>
          <cell r="AB822">
            <v>45611</v>
          </cell>
          <cell r="AC822" t="str">
            <v>4062273</v>
          </cell>
          <cell r="AD822" t="str">
            <v>4062273</v>
          </cell>
          <cell r="AE822" t="str">
            <v>4062278</v>
          </cell>
          <cell r="AF822" t="str">
            <v>4062281</v>
          </cell>
          <cell r="AG822" t="str">
            <v>4062287</v>
          </cell>
          <cell r="CH822">
            <v>45545</v>
          </cell>
          <cell r="CI822">
            <v>4062273</v>
          </cell>
          <cell r="CX822">
            <v>45545</v>
          </cell>
          <cell r="CY822">
            <v>4062278</v>
          </cell>
          <cell r="DH822">
            <v>45545</v>
          </cell>
          <cell r="DI822">
            <v>4062281</v>
          </cell>
          <cell r="DV822">
            <v>45545</v>
          </cell>
          <cell r="DW822">
            <v>4062287</v>
          </cell>
          <cell r="EF822">
            <v>45587</v>
          </cell>
          <cell r="EG822">
            <v>4062310</v>
          </cell>
          <cell r="EM822">
            <v>45589</v>
          </cell>
          <cell r="ET822">
            <v>45545</v>
          </cell>
          <cell r="EU822">
            <v>4062294</v>
          </cell>
          <cell r="EX822">
            <v>45566</v>
          </cell>
          <cell r="EY822">
            <v>4062336</v>
          </cell>
          <cell r="HS822">
            <v>45597</v>
          </cell>
          <cell r="HV822" t="e">
            <v>#REF!</v>
          </cell>
          <cell r="HZ822" t="e">
            <v>#REF!</v>
          </cell>
          <cell r="ID822" t="e">
            <v>#REF!</v>
          </cell>
          <cell r="RC822">
            <v>45610</v>
          </cell>
          <cell r="RD822">
            <v>45545</v>
          </cell>
          <cell r="RE822">
            <v>0</v>
          </cell>
          <cell r="RF822">
            <v>45545</v>
          </cell>
          <cell r="RG822">
            <v>0</v>
          </cell>
          <cell r="RH822">
            <v>45545</v>
          </cell>
          <cell r="RI822">
            <v>0</v>
          </cell>
          <cell r="RJ822">
            <v>0</v>
          </cell>
          <cell r="RK822">
            <v>45545</v>
          </cell>
          <cell r="RL822" t="str">
            <v>4062273</v>
          </cell>
          <cell r="RM822">
            <v>45545</v>
          </cell>
          <cell r="RN822" t="str">
            <v>4062278</v>
          </cell>
          <cell r="RO822">
            <v>45545</v>
          </cell>
          <cell r="RP822" t="str">
            <v>4062281</v>
          </cell>
          <cell r="RQ822">
            <v>45545</v>
          </cell>
          <cell r="RR822" t="str">
            <v>4062287</v>
          </cell>
          <cell r="RS822">
            <v>45587</v>
          </cell>
          <cell r="RT822">
            <v>4062310</v>
          </cell>
          <cell r="RU822">
            <v>0</v>
          </cell>
          <cell r="RV822">
            <v>0</v>
          </cell>
        </row>
        <row r="823">
          <cell r="A823">
            <v>814</v>
          </cell>
          <cell r="B823">
            <v>45627</v>
          </cell>
          <cell r="C823" t="str">
            <v>HRB1303</v>
          </cell>
          <cell r="D823" t="str">
            <v>13035581</v>
          </cell>
          <cell r="F823" t="str">
            <v>日本</v>
          </cell>
          <cell r="G823" t="str">
            <v>（株）山下組</v>
          </cell>
          <cell r="H823" t="str">
            <v>制御盤</v>
          </cell>
          <cell r="I823" t="str">
            <v>南陵</v>
          </cell>
          <cell r="J823" t="str">
            <v>土岐</v>
          </cell>
          <cell r="K823">
            <v>45597</v>
          </cell>
          <cell r="L823">
            <v>1</v>
          </cell>
          <cell r="M823">
            <v>1</v>
          </cell>
          <cell r="N823">
            <v>45598</v>
          </cell>
          <cell r="O823">
            <v>1</v>
          </cell>
          <cell r="P823">
            <v>45601</v>
          </cell>
          <cell r="Q823">
            <v>1</v>
          </cell>
          <cell r="R823">
            <v>45602</v>
          </cell>
          <cell r="S823">
            <v>1</v>
          </cell>
          <cell r="T823">
            <v>45603</v>
          </cell>
          <cell r="U823">
            <v>45604</v>
          </cell>
          <cell r="V823">
            <v>45604</v>
          </cell>
          <cell r="W823">
            <v>45605</v>
          </cell>
          <cell r="X823">
            <v>1</v>
          </cell>
          <cell r="Y823">
            <v>45617</v>
          </cell>
          <cell r="AA823">
            <v>45610</v>
          </cell>
          <cell r="AB823">
            <v>45611</v>
          </cell>
          <cell r="AC823" t="str">
            <v>4062273</v>
          </cell>
          <cell r="AD823" t="str">
            <v>4062273</v>
          </cell>
          <cell r="AE823" t="str">
            <v>4062278</v>
          </cell>
          <cell r="AF823" t="str">
            <v>4062281</v>
          </cell>
          <cell r="AG823" t="str">
            <v>4062287</v>
          </cell>
          <cell r="CH823">
            <v>45545</v>
          </cell>
          <cell r="CI823">
            <v>4062273</v>
          </cell>
          <cell r="CX823">
            <v>45545</v>
          </cell>
          <cell r="CY823">
            <v>4062278</v>
          </cell>
          <cell r="DH823">
            <v>45545</v>
          </cell>
          <cell r="DI823">
            <v>4062281</v>
          </cell>
          <cell r="DV823">
            <v>45545</v>
          </cell>
          <cell r="DW823">
            <v>4062287</v>
          </cell>
          <cell r="EF823">
            <v>45587</v>
          </cell>
          <cell r="EG823">
            <v>4062310</v>
          </cell>
          <cell r="EM823">
            <v>45589</v>
          </cell>
          <cell r="EN823">
            <v>45566</v>
          </cell>
          <cell r="EO823">
            <v>4062331</v>
          </cell>
          <cell r="EX823">
            <v>45566</v>
          </cell>
          <cell r="EY823">
            <v>4062336</v>
          </cell>
          <cell r="FZ823">
            <v>45397</v>
          </cell>
          <cell r="GA823">
            <v>3962150</v>
          </cell>
          <cell r="GE823">
            <v>45566</v>
          </cell>
          <cell r="GF823">
            <v>4062342</v>
          </cell>
          <cell r="HS823">
            <v>45597</v>
          </cell>
          <cell r="HV823" t="e">
            <v>#REF!</v>
          </cell>
          <cell r="HZ823" t="e">
            <v>#REF!</v>
          </cell>
          <cell r="ID823" t="e">
            <v>#REF!</v>
          </cell>
          <cell r="RC823">
            <v>45610</v>
          </cell>
          <cell r="RD823">
            <v>45545</v>
          </cell>
          <cell r="RE823">
            <v>0</v>
          </cell>
          <cell r="RF823">
            <v>45545</v>
          </cell>
          <cell r="RG823">
            <v>0</v>
          </cell>
          <cell r="RH823">
            <v>45545</v>
          </cell>
          <cell r="RI823">
            <v>0</v>
          </cell>
          <cell r="RJ823">
            <v>0</v>
          </cell>
          <cell r="RK823">
            <v>45545</v>
          </cell>
          <cell r="RL823" t="str">
            <v>4062273</v>
          </cell>
          <cell r="RM823">
            <v>45545</v>
          </cell>
          <cell r="RN823" t="str">
            <v>4062278</v>
          </cell>
          <cell r="RO823">
            <v>45545</v>
          </cell>
          <cell r="RP823" t="str">
            <v>4062281</v>
          </cell>
          <cell r="RQ823">
            <v>45545</v>
          </cell>
          <cell r="RR823" t="str">
            <v>4062287</v>
          </cell>
          <cell r="RS823">
            <v>45587</v>
          </cell>
          <cell r="RT823">
            <v>4062310</v>
          </cell>
          <cell r="RU823">
            <v>0</v>
          </cell>
          <cell r="RV823">
            <v>0</v>
          </cell>
        </row>
        <row r="824">
          <cell r="A824">
            <v>815</v>
          </cell>
          <cell r="B824">
            <v>45627</v>
          </cell>
          <cell r="C824" t="str">
            <v>HRB2204.EXP</v>
          </cell>
          <cell r="D824" t="str">
            <v>22045137</v>
          </cell>
          <cell r="F824" t="str">
            <v>ﾀｲ</v>
          </cell>
          <cell r="G824" t="str">
            <v>【タイ】Laemchabung Commercial Steel Center</v>
          </cell>
          <cell r="H824" t="str">
            <v>制御盤</v>
          </cell>
          <cell r="I824" t="str">
            <v>南陵</v>
          </cell>
          <cell r="J824" t="str">
            <v>土岐</v>
          </cell>
          <cell r="K824">
            <v>45598</v>
          </cell>
          <cell r="L824">
            <v>1</v>
          </cell>
          <cell r="M824">
            <v>1</v>
          </cell>
          <cell r="N824">
            <v>45601</v>
          </cell>
          <cell r="O824">
            <v>1</v>
          </cell>
          <cell r="P824">
            <v>45602</v>
          </cell>
          <cell r="Q824">
            <v>1</v>
          </cell>
          <cell r="R824">
            <v>45603</v>
          </cell>
          <cell r="S824">
            <v>1</v>
          </cell>
          <cell r="T824">
            <v>45604</v>
          </cell>
          <cell r="U824">
            <v>45603</v>
          </cell>
          <cell r="V824">
            <v>45605</v>
          </cell>
          <cell r="W824">
            <v>45605</v>
          </cell>
          <cell r="X824">
            <v>1</v>
          </cell>
          <cell r="Y824">
            <v>45618</v>
          </cell>
          <cell r="AA824">
            <v>45610</v>
          </cell>
          <cell r="AB824">
            <v>45611</v>
          </cell>
          <cell r="AC824" t="str">
            <v>4062277</v>
          </cell>
          <cell r="AD824" t="str">
            <v>4062277</v>
          </cell>
          <cell r="AE824" t="str">
            <v>4062244</v>
          </cell>
          <cell r="AF824" t="str">
            <v>4062251</v>
          </cell>
          <cell r="AG824" t="str">
            <v>4062255</v>
          </cell>
          <cell r="CT824">
            <v>45545</v>
          </cell>
          <cell r="CU824">
            <v>4062277</v>
          </cell>
          <cell r="CZ824">
            <v>45510</v>
          </cell>
          <cell r="DA824">
            <v>4062244</v>
          </cell>
          <cell r="DT824">
            <v>45510</v>
          </cell>
          <cell r="DU824">
            <v>4062251</v>
          </cell>
          <cell r="ED824">
            <v>45510</v>
          </cell>
          <cell r="EE824">
            <v>4062255</v>
          </cell>
          <cell r="EH824">
            <v>45545</v>
          </cell>
          <cell r="EI824">
            <v>4062301</v>
          </cell>
          <cell r="EM824">
            <v>45589</v>
          </cell>
          <cell r="EZ824">
            <v>45566</v>
          </cell>
          <cell r="FA824">
            <v>4062337</v>
          </cell>
          <cell r="HS824">
            <v>45598</v>
          </cell>
          <cell r="HV824" t="e">
            <v>#REF!</v>
          </cell>
          <cell r="HZ824" t="e">
            <v>#REF!</v>
          </cell>
          <cell r="ID824" t="e">
            <v>#REF!</v>
          </cell>
          <cell r="RC824">
            <v>45610</v>
          </cell>
          <cell r="RD824">
            <v>0</v>
          </cell>
          <cell r="RE824">
            <v>45545</v>
          </cell>
          <cell r="RF824">
            <v>0</v>
          </cell>
          <cell r="RG824">
            <v>45510</v>
          </cell>
          <cell r="RH824">
            <v>0</v>
          </cell>
          <cell r="RI824">
            <v>45510</v>
          </cell>
          <cell r="RJ824">
            <v>0</v>
          </cell>
          <cell r="RK824">
            <v>45545</v>
          </cell>
          <cell r="RL824" t="str">
            <v>4062277</v>
          </cell>
          <cell r="RM824">
            <v>45510</v>
          </cell>
          <cell r="RN824" t="str">
            <v>4062244</v>
          </cell>
          <cell r="RO824">
            <v>45510</v>
          </cell>
          <cell r="RP824" t="str">
            <v>4062251</v>
          </cell>
          <cell r="RQ824">
            <v>45510</v>
          </cell>
          <cell r="RR824" t="str">
            <v>4062255</v>
          </cell>
          <cell r="RS824">
            <v>45545</v>
          </cell>
          <cell r="RT824">
            <v>4062301</v>
          </cell>
          <cell r="RU824">
            <v>0</v>
          </cell>
          <cell r="RV824">
            <v>0</v>
          </cell>
        </row>
        <row r="825">
          <cell r="A825">
            <v>816</v>
          </cell>
          <cell r="B825">
            <v>45627</v>
          </cell>
          <cell r="C825" t="str">
            <v>HRB1303</v>
          </cell>
          <cell r="D825" t="str">
            <v>13035579</v>
          </cell>
          <cell r="F825" t="str">
            <v>日本</v>
          </cell>
          <cell r="G825" t="str">
            <v>日産モータースポーツ＆カスタマイズ（株）</v>
          </cell>
          <cell r="H825" t="str">
            <v>制御盤</v>
          </cell>
          <cell r="I825" t="str">
            <v>南陵</v>
          </cell>
          <cell r="J825" t="str">
            <v>土岐</v>
          </cell>
          <cell r="K825">
            <v>45598</v>
          </cell>
          <cell r="L825">
            <v>1</v>
          </cell>
          <cell r="M825">
            <v>1</v>
          </cell>
          <cell r="N825">
            <v>45601</v>
          </cell>
          <cell r="O825">
            <v>1</v>
          </cell>
          <cell r="P825">
            <v>45602</v>
          </cell>
          <cell r="Q825">
            <v>1</v>
          </cell>
          <cell r="R825">
            <v>45603</v>
          </cell>
          <cell r="S825">
            <v>1</v>
          </cell>
          <cell r="T825">
            <v>45604</v>
          </cell>
          <cell r="U825">
            <v>45604</v>
          </cell>
          <cell r="V825">
            <v>45605</v>
          </cell>
          <cell r="W825">
            <v>45604</v>
          </cell>
          <cell r="X825">
            <v>1</v>
          </cell>
          <cell r="Y825">
            <v>45622</v>
          </cell>
          <cell r="AA825">
            <v>45610</v>
          </cell>
          <cell r="AB825">
            <v>45611</v>
          </cell>
          <cell r="AC825" t="str">
            <v>4062273</v>
          </cell>
          <cell r="AD825" t="str">
            <v>4062273</v>
          </cell>
          <cell r="AE825" t="str">
            <v>4062278</v>
          </cell>
          <cell r="AF825" t="str">
            <v>4062281</v>
          </cell>
          <cell r="AG825" t="str">
            <v>4062287</v>
          </cell>
          <cell r="CH825">
            <v>45545</v>
          </cell>
          <cell r="CI825">
            <v>4062273</v>
          </cell>
          <cell r="CX825">
            <v>45545</v>
          </cell>
          <cell r="CY825">
            <v>4062278</v>
          </cell>
          <cell r="DH825">
            <v>45545</v>
          </cell>
          <cell r="DI825">
            <v>4062281</v>
          </cell>
          <cell r="DV825">
            <v>45545</v>
          </cell>
          <cell r="DW825">
            <v>4062287</v>
          </cell>
          <cell r="EF825">
            <v>45587</v>
          </cell>
          <cell r="EG825">
            <v>4062310</v>
          </cell>
          <cell r="EM825">
            <v>45589</v>
          </cell>
          <cell r="ER825">
            <v>45510</v>
          </cell>
          <cell r="ES825">
            <v>4062258</v>
          </cell>
          <cell r="EX825">
            <v>45566</v>
          </cell>
          <cell r="EY825">
            <v>4062336</v>
          </cell>
          <cell r="FD825">
            <v>45413</v>
          </cell>
          <cell r="FE825">
            <v>3962226</v>
          </cell>
          <cell r="HS825">
            <v>45598</v>
          </cell>
          <cell r="HV825" t="e">
            <v>#REF!</v>
          </cell>
          <cell r="HZ825" t="e">
            <v>#REF!</v>
          </cell>
          <cell r="ID825" t="e">
            <v>#REF!</v>
          </cell>
          <cell r="RC825">
            <v>45610</v>
          </cell>
          <cell r="RD825">
            <v>45545</v>
          </cell>
          <cell r="RE825">
            <v>0</v>
          </cell>
          <cell r="RF825">
            <v>45545</v>
          </cell>
          <cell r="RG825">
            <v>0</v>
          </cell>
          <cell r="RH825">
            <v>45545</v>
          </cell>
          <cell r="RI825">
            <v>0</v>
          </cell>
          <cell r="RJ825">
            <v>0</v>
          </cell>
          <cell r="RK825">
            <v>45545</v>
          </cell>
          <cell r="RL825" t="str">
            <v>4062273</v>
          </cell>
          <cell r="RM825">
            <v>45545</v>
          </cell>
          <cell r="RN825" t="str">
            <v>4062278</v>
          </cell>
          <cell r="RO825">
            <v>45545</v>
          </cell>
          <cell r="RP825" t="str">
            <v>4062281</v>
          </cell>
          <cell r="RQ825">
            <v>45545</v>
          </cell>
          <cell r="RR825" t="str">
            <v>4062287</v>
          </cell>
          <cell r="RS825">
            <v>45587</v>
          </cell>
          <cell r="RT825">
            <v>4062310</v>
          </cell>
          <cell r="RU825">
            <v>0</v>
          </cell>
          <cell r="RV825">
            <v>0</v>
          </cell>
        </row>
        <row r="826">
          <cell r="A826">
            <v>817</v>
          </cell>
          <cell r="B826">
            <v>45627</v>
          </cell>
          <cell r="C826" t="str">
            <v>HRB1303</v>
          </cell>
          <cell r="D826">
            <v>13035582</v>
          </cell>
          <cell r="F826" t="str">
            <v>日本</v>
          </cell>
          <cell r="G826" t="str">
            <v>（株）アマダベンディングＳ部</v>
          </cell>
          <cell r="H826" t="str">
            <v>制御盤</v>
          </cell>
          <cell r="I826" t="str">
            <v>南陵</v>
          </cell>
          <cell r="J826" t="str">
            <v>土岐</v>
          </cell>
          <cell r="K826">
            <v>45601</v>
          </cell>
          <cell r="L826">
            <v>1</v>
          </cell>
          <cell r="M826">
            <v>1</v>
          </cell>
          <cell r="N826">
            <v>45602</v>
          </cell>
          <cell r="O826">
            <v>1</v>
          </cell>
          <cell r="P826">
            <v>45603</v>
          </cell>
          <cell r="Q826">
            <v>1</v>
          </cell>
          <cell r="R826">
            <v>45604</v>
          </cell>
          <cell r="S826">
            <v>1</v>
          </cell>
          <cell r="T826">
            <v>45605</v>
          </cell>
          <cell r="U826">
            <v>45605</v>
          </cell>
          <cell r="V826">
            <v>45608</v>
          </cell>
          <cell r="W826">
            <v>45609</v>
          </cell>
          <cell r="X826">
            <v>1</v>
          </cell>
          <cell r="Y826">
            <v>45622</v>
          </cell>
          <cell r="AA826">
            <v>45610</v>
          </cell>
          <cell r="AB826">
            <v>45611</v>
          </cell>
          <cell r="AC826" t="str">
            <v>4062273</v>
          </cell>
          <cell r="AD826" t="str">
            <v>4062273</v>
          </cell>
          <cell r="AE826" t="str">
            <v>4062278</v>
          </cell>
          <cell r="AF826" t="str">
            <v>4062281</v>
          </cell>
          <cell r="AG826" t="str">
            <v>4062287</v>
          </cell>
          <cell r="CH826">
            <v>45545</v>
          </cell>
          <cell r="CI826">
            <v>4062273</v>
          </cell>
          <cell r="CX826">
            <v>45545</v>
          </cell>
          <cell r="CY826">
            <v>4062278</v>
          </cell>
          <cell r="DH826">
            <v>45545</v>
          </cell>
          <cell r="DI826">
            <v>4062281</v>
          </cell>
          <cell r="DV826">
            <v>45545</v>
          </cell>
          <cell r="DW826">
            <v>4062287</v>
          </cell>
          <cell r="EF826">
            <v>45587</v>
          </cell>
          <cell r="EG826">
            <v>4062310</v>
          </cell>
          <cell r="EM826">
            <v>45589</v>
          </cell>
          <cell r="EX826">
            <v>45566</v>
          </cell>
          <cell r="EY826">
            <v>4062336</v>
          </cell>
          <cell r="HS826">
            <v>45601</v>
          </cell>
          <cell r="HV826" t="e">
            <v>#REF!</v>
          </cell>
          <cell r="HZ826" t="e">
            <v>#REF!</v>
          </cell>
          <cell r="ID826" t="e">
            <v>#REF!</v>
          </cell>
          <cell r="RC826">
            <v>45610</v>
          </cell>
          <cell r="RD826">
            <v>45545</v>
          </cell>
          <cell r="RE826">
            <v>0</v>
          </cell>
          <cell r="RF826">
            <v>45545</v>
          </cell>
          <cell r="RG826">
            <v>0</v>
          </cell>
          <cell r="RH826">
            <v>45545</v>
          </cell>
          <cell r="RI826">
            <v>0</v>
          </cell>
          <cell r="RJ826">
            <v>0</v>
          </cell>
          <cell r="RK826">
            <v>45545</v>
          </cell>
          <cell r="RL826" t="str">
            <v>4062273</v>
          </cell>
          <cell r="RM826">
            <v>45545</v>
          </cell>
          <cell r="RN826" t="str">
            <v>4062278</v>
          </cell>
          <cell r="RO826">
            <v>45545</v>
          </cell>
          <cell r="RP826" t="str">
            <v>4062281</v>
          </cell>
          <cell r="RQ826">
            <v>45545</v>
          </cell>
          <cell r="RR826" t="str">
            <v>4062287</v>
          </cell>
          <cell r="RS826">
            <v>45587</v>
          </cell>
          <cell r="RT826">
            <v>4062310</v>
          </cell>
          <cell r="RU826">
            <v>0</v>
          </cell>
          <cell r="RV826">
            <v>0</v>
          </cell>
        </row>
        <row r="827">
          <cell r="A827">
            <v>818</v>
          </cell>
          <cell r="B827">
            <v>45627</v>
          </cell>
          <cell r="C827" t="str">
            <v>HRB5020</v>
          </cell>
          <cell r="D827">
            <v>50205134</v>
          </cell>
          <cell r="F827" t="str">
            <v>日本</v>
          </cell>
          <cell r="G827" t="str">
            <v>（株）三進製作所</v>
          </cell>
          <cell r="H827" t="str">
            <v>制御盤</v>
          </cell>
          <cell r="I827" t="str">
            <v>南陵</v>
          </cell>
          <cell r="J827" t="str">
            <v>土岐</v>
          </cell>
          <cell r="K827">
            <v>45601</v>
          </cell>
          <cell r="L827">
            <v>1</v>
          </cell>
          <cell r="M827">
            <v>1</v>
          </cell>
          <cell r="N827">
            <v>45602</v>
          </cell>
          <cell r="O827">
            <v>1</v>
          </cell>
          <cell r="P827">
            <v>45603</v>
          </cell>
          <cell r="Q827">
            <v>1</v>
          </cell>
          <cell r="R827">
            <v>45604</v>
          </cell>
          <cell r="S827">
            <v>1</v>
          </cell>
          <cell r="T827">
            <v>45605</v>
          </cell>
          <cell r="U827">
            <v>45605</v>
          </cell>
          <cell r="V827">
            <v>45608</v>
          </cell>
          <cell r="W827">
            <v>45608</v>
          </cell>
          <cell r="X827">
            <v>1</v>
          </cell>
          <cell r="Y827">
            <v>45623</v>
          </cell>
          <cell r="AA827">
            <v>45610</v>
          </cell>
          <cell r="AB827">
            <v>45611</v>
          </cell>
          <cell r="AC827" t="str">
            <v>4062358</v>
          </cell>
          <cell r="AD827" t="str">
            <v>4062358</v>
          </cell>
          <cell r="AE827" t="str">
            <v>4062278</v>
          </cell>
          <cell r="AF827" t="str">
            <v>4062359</v>
          </cell>
          <cell r="AG827" t="str">
            <v>4062287</v>
          </cell>
          <cell r="CD827">
            <v>45601</v>
          </cell>
          <cell r="CE827">
            <v>4062358</v>
          </cell>
          <cell r="CX827">
            <v>45545</v>
          </cell>
          <cell r="CY827">
            <v>4062278</v>
          </cell>
          <cell r="DD827">
            <v>45601</v>
          </cell>
          <cell r="DE827">
            <v>4062359</v>
          </cell>
          <cell r="DV827">
            <v>45545</v>
          </cell>
          <cell r="DW827">
            <v>4062287</v>
          </cell>
          <cell r="EF827">
            <v>45587</v>
          </cell>
          <cell r="EG827">
            <v>4062310</v>
          </cell>
          <cell r="EM827">
            <v>45589</v>
          </cell>
          <cell r="EX827">
            <v>45566</v>
          </cell>
          <cell r="EY827">
            <v>4062336</v>
          </cell>
          <cell r="HS827">
            <v>45601</v>
          </cell>
          <cell r="HV827" t="e">
            <v>#REF!</v>
          </cell>
          <cell r="HZ827" t="e">
            <v>#REF!</v>
          </cell>
          <cell r="ID827" t="e">
            <v>#REF!</v>
          </cell>
          <cell r="RC827">
            <v>45610</v>
          </cell>
          <cell r="RD827">
            <v>45601</v>
          </cell>
          <cell r="RE827">
            <v>0</v>
          </cell>
          <cell r="RF827">
            <v>45545</v>
          </cell>
          <cell r="RG827">
            <v>0</v>
          </cell>
          <cell r="RH827">
            <v>45601</v>
          </cell>
          <cell r="RI827">
            <v>0</v>
          </cell>
          <cell r="RJ827">
            <v>0</v>
          </cell>
          <cell r="RK827">
            <v>45601</v>
          </cell>
          <cell r="RL827" t="str">
            <v>4062358</v>
          </cell>
          <cell r="RM827">
            <v>45545</v>
          </cell>
          <cell r="RN827" t="str">
            <v>4062278</v>
          </cell>
          <cell r="RO827">
            <v>45601</v>
          </cell>
          <cell r="RP827" t="str">
            <v>4062359</v>
          </cell>
          <cell r="RQ827">
            <v>45545</v>
          </cell>
          <cell r="RR827" t="str">
            <v>4062287</v>
          </cell>
          <cell r="RS827">
            <v>45587</v>
          </cell>
          <cell r="RT827">
            <v>4062310</v>
          </cell>
          <cell r="RU827">
            <v>0</v>
          </cell>
          <cell r="RV827">
            <v>0</v>
          </cell>
        </row>
        <row r="828">
          <cell r="A828">
            <v>819</v>
          </cell>
          <cell r="B828">
            <v>45627</v>
          </cell>
          <cell r="C828" t="str">
            <v>HRB5020</v>
          </cell>
          <cell r="D828">
            <v>50205135</v>
          </cell>
          <cell r="F828" t="str">
            <v>日本</v>
          </cell>
          <cell r="G828" t="str">
            <v>（有）斎藤鈑金工業所</v>
          </cell>
          <cell r="H828" t="str">
            <v>制御盤</v>
          </cell>
          <cell r="I828" t="str">
            <v>南陵</v>
          </cell>
          <cell r="J828" t="str">
            <v>土岐</v>
          </cell>
          <cell r="K828">
            <v>45601</v>
          </cell>
          <cell r="L828">
            <v>1</v>
          </cell>
          <cell r="M828">
            <v>1</v>
          </cell>
          <cell r="N828">
            <v>45602</v>
          </cell>
          <cell r="O828">
            <v>1</v>
          </cell>
          <cell r="P828">
            <v>45603</v>
          </cell>
          <cell r="Q828">
            <v>1</v>
          </cell>
          <cell r="R828">
            <v>45604</v>
          </cell>
          <cell r="S828">
            <v>1</v>
          </cell>
          <cell r="T828">
            <v>45605</v>
          </cell>
          <cell r="U828">
            <v>45605</v>
          </cell>
          <cell r="V828">
            <v>45608</v>
          </cell>
          <cell r="W828">
            <v>45608</v>
          </cell>
          <cell r="X828">
            <v>1</v>
          </cell>
          <cell r="Y828">
            <v>45623</v>
          </cell>
          <cell r="AA828">
            <v>45610</v>
          </cell>
          <cell r="AB828">
            <v>45611</v>
          </cell>
          <cell r="AC828" t="str">
            <v>40623584062273</v>
          </cell>
          <cell r="AD828" t="str">
            <v>40623584062273</v>
          </cell>
          <cell r="AE828" t="str">
            <v>4062278</v>
          </cell>
          <cell r="AF828" t="str">
            <v>4062359</v>
          </cell>
          <cell r="AG828" t="str">
            <v>4062287</v>
          </cell>
          <cell r="CD828">
            <v>45601</v>
          </cell>
          <cell r="CE828">
            <v>4062358</v>
          </cell>
          <cell r="CH828">
            <v>45545</v>
          </cell>
          <cell r="CI828">
            <v>4062273</v>
          </cell>
          <cell r="CX828">
            <v>45545</v>
          </cell>
          <cell r="CY828">
            <v>4062278</v>
          </cell>
          <cell r="DD828">
            <v>45601</v>
          </cell>
          <cell r="DE828">
            <v>4062359</v>
          </cell>
          <cell r="DV828">
            <v>45545</v>
          </cell>
          <cell r="DW828">
            <v>4062287</v>
          </cell>
          <cell r="EF828">
            <v>45587</v>
          </cell>
          <cell r="EG828">
            <v>4062310</v>
          </cell>
          <cell r="EM828">
            <v>45589</v>
          </cell>
          <cell r="EX828">
            <v>45566</v>
          </cell>
          <cell r="EY828">
            <v>4062336</v>
          </cell>
          <cell r="HS828">
            <v>45601</v>
          </cell>
          <cell r="HV828" t="e">
            <v>#REF!</v>
          </cell>
          <cell r="HZ828" t="e">
            <v>#REF!</v>
          </cell>
          <cell r="ID828" t="e">
            <v>#REF!</v>
          </cell>
          <cell r="RC828">
            <v>45610</v>
          </cell>
          <cell r="RD828">
            <v>91146</v>
          </cell>
          <cell r="RE828">
            <v>0</v>
          </cell>
          <cell r="RF828">
            <v>45545</v>
          </cell>
          <cell r="RG828">
            <v>0</v>
          </cell>
          <cell r="RH828">
            <v>45601</v>
          </cell>
          <cell r="RI828">
            <v>0</v>
          </cell>
          <cell r="RJ828">
            <v>0</v>
          </cell>
          <cell r="RK828">
            <v>91146</v>
          </cell>
          <cell r="RL828" t="str">
            <v>40623584062273</v>
          </cell>
          <cell r="RM828">
            <v>45545</v>
          </cell>
          <cell r="RN828" t="str">
            <v>4062278</v>
          </cell>
          <cell r="RO828">
            <v>45601</v>
          </cell>
          <cell r="RP828" t="str">
            <v>4062359</v>
          </cell>
          <cell r="RQ828">
            <v>45545</v>
          </cell>
          <cell r="RR828" t="str">
            <v>4062287</v>
          </cell>
          <cell r="RS828">
            <v>45587</v>
          </cell>
          <cell r="RT828">
            <v>4062310</v>
          </cell>
          <cell r="RU828">
            <v>0</v>
          </cell>
          <cell r="RV828">
            <v>0</v>
          </cell>
        </row>
        <row r="829">
          <cell r="A829">
            <v>820</v>
          </cell>
          <cell r="B829">
            <v>45627</v>
          </cell>
          <cell r="C829" t="str">
            <v>HRB8025</v>
          </cell>
          <cell r="D829" t="str">
            <v>80255411</v>
          </cell>
          <cell r="F829" t="str">
            <v>日本</v>
          </cell>
          <cell r="G829" t="str">
            <v>（株）アマダベンディングＳ部</v>
          </cell>
          <cell r="H829" t="str">
            <v>制御盤</v>
          </cell>
          <cell r="I829" t="str">
            <v>南陵</v>
          </cell>
          <cell r="J829" t="str">
            <v>土岐</v>
          </cell>
          <cell r="K829">
            <v>45602</v>
          </cell>
          <cell r="L829">
            <v>1</v>
          </cell>
          <cell r="M829">
            <v>1</v>
          </cell>
          <cell r="N829">
            <v>45603</v>
          </cell>
          <cell r="O829">
            <v>1</v>
          </cell>
          <cell r="P829">
            <v>45604</v>
          </cell>
          <cell r="Q829">
            <v>1</v>
          </cell>
          <cell r="R829">
            <v>45605</v>
          </cell>
          <cell r="S829">
            <v>1</v>
          </cell>
          <cell r="T829">
            <v>45608</v>
          </cell>
          <cell r="U829">
            <v>45608</v>
          </cell>
          <cell r="V829">
            <v>45609</v>
          </cell>
          <cell r="W829">
            <v>45609</v>
          </cell>
          <cell r="X829">
            <v>1</v>
          </cell>
          <cell r="Y829">
            <v>45624</v>
          </cell>
          <cell r="AA829">
            <v>45610</v>
          </cell>
          <cell r="AB829">
            <v>45611</v>
          </cell>
          <cell r="AC829" t="str">
            <v>4062237</v>
          </cell>
          <cell r="AD829" t="str">
            <v>4062237</v>
          </cell>
          <cell r="AE829" t="str">
            <v>4062278</v>
          </cell>
          <cell r="AF829" t="str">
            <v>4062245</v>
          </cell>
          <cell r="AG829" t="str">
            <v>4062287</v>
          </cell>
          <cell r="CF829">
            <v>45510</v>
          </cell>
          <cell r="CG829">
            <v>4062237</v>
          </cell>
          <cell r="CX829">
            <v>45545</v>
          </cell>
          <cell r="CY829">
            <v>4062278</v>
          </cell>
          <cell r="DF829">
            <v>45510</v>
          </cell>
          <cell r="DG829">
            <v>4062245</v>
          </cell>
          <cell r="DV829">
            <v>45545</v>
          </cell>
          <cell r="DW829">
            <v>4062287</v>
          </cell>
          <cell r="EF829">
            <v>45587</v>
          </cell>
          <cell r="EG829">
            <v>4062310</v>
          </cell>
          <cell r="EM829">
            <v>45589</v>
          </cell>
          <cell r="EZ829">
            <v>45566</v>
          </cell>
          <cell r="FA829">
            <v>4062337</v>
          </cell>
          <cell r="HS829">
            <v>45602</v>
          </cell>
          <cell r="HV829" t="e">
            <v>#REF!</v>
          </cell>
          <cell r="HZ829" t="e">
            <v>#REF!</v>
          </cell>
          <cell r="ID829" t="e">
            <v>#REF!</v>
          </cell>
          <cell r="RC829">
            <v>45610</v>
          </cell>
          <cell r="RD829">
            <v>45510</v>
          </cell>
          <cell r="RE829">
            <v>0</v>
          </cell>
          <cell r="RF829">
            <v>45545</v>
          </cell>
          <cell r="RG829">
            <v>0</v>
          </cell>
          <cell r="RH829">
            <v>45510</v>
          </cell>
          <cell r="RI829">
            <v>0</v>
          </cell>
          <cell r="RJ829">
            <v>0</v>
          </cell>
          <cell r="RK829">
            <v>45510</v>
          </cell>
          <cell r="RL829" t="str">
            <v>4062237</v>
          </cell>
          <cell r="RM829">
            <v>45545</v>
          </cell>
          <cell r="RN829" t="str">
            <v>4062278</v>
          </cell>
          <cell r="RO829">
            <v>45510</v>
          </cell>
          <cell r="RP829" t="str">
            <v>4062245</v>
          </cell>
          <cell r="RQ829">
            <v>45545</v>
          </cell>
          <cell r="RR829" t="str">
            <v>4062287</v>
          </cell>
          <cell r="RS829">
            <v>45587</v>
          </cell>
          <cell r="RT829">
            <v>4062310</v>
          </cell>
          <cell r="RU829">
            <v>0</v>
          </cell>
          <cell r="RV829">
            <v>0</v>
          </cell>
        </row>
        <row r="830">
          <cell r="A830">
            <v>821</v>
          </cell>
          <cell r="B830">
            <v>45627</v>
          </cell>
          <cell r="C830" t="str">
            <v>HRB3504</v>
          </cell>
          <cell r="D830">
            <v>35045012</v>
          </cell>
          <cell r="F830" t="str">
            <v>日本</v>
          </cell>
          <cell r="G830" t="str">
            <v> 極東開発工業（株） </v>
          </cell>
          <cell r="H830" t="str">
            <v>制御盤</v>
          </cell>
          <cell r="I830" t="str">
            <v>南陵</v>
          </cell>
          <cell r="J830" t="str">
            <v>富士宮</v>
          </cell>
          <cell r="K830">
            <v>45595</v>
          </cell>
          <cell r="L830">
            <v>1</v>
          </cell>
          <cell r="M830">
            <v>1</v>
          </cell>
          <cell r="N830">
            <v>45603</v>
          </cell>
          <cell r="O830">
            <v>1</v>
          </cell>
          <cell r="P830">
            <v>45604</v>
          </cell>
          <cell r="Q830">
            <v>1</v>
          </cell>
          <cell r="R830">
            <v>45605</v>
          </cell>
          <cell r="S830">
            <v>1</v>
          </cell>
          <cell r="T830">
            <v>45608</v>
          </cell>
          <cell r="U830">
            <v>45615</v>
          </cell>
          <cell r="V830">
            <v>45609</v>
          </cell>
          <cell r="W830">
            <v>45617</v>
          </cell>
          <cell r="X830">
            <v>1</v>
          </cell>
          <cell r="Y830">
            <v>45624</v>
          </cell>
          <cell r="Z830">
            <v>45624</v>
          </cell>
          <cell r="AC830" t="str">
            <v>45566</v>
          </cell>
          <cell r="AD830" t="str">
            <v>4062307</v>
          </cell>
          <cell r="AE830" t="str">
            <v>4062307</v>
          </cell>
          <cell r="AF830" t="str">
            <v>4062307</v>
          </cell>
          <cell r="AG830" t="str">
            <v>4062307</v>
          </cell>
          <cell r="CL830">
            <v>45566</v>
          </cell>
          <cell r="CM830">
            <v>4062307</v>
          </cell>
          <cell r="GM830">
            <v>45602</v>
          </cell>
          <cell r="GN830">
            <v>4162044</v>
          </cell>
          <cell r="GQ830">
            <v>44936</v>
          </cell>
          <cell r="GR830">
            <v>4062058</v>
          </cell>
          <cell r="GS830">
            <v>45602</v>
          </cell>
          <cell r="GT830">
            <v>4162045</v>
          </cell>
          <cell r="GU830">
            <v>45566</v>
          </cell>
          <cell r="GV830">
            <v>4062345</v>
          </cell>
          <cell r="GW830">
            <v>45602</v>
          </cell>
          <cell r="GX830">
            <v>4162043</v>
          </cell>
          <cell r="HS830">
            <v>45595</v>
          </cell>
          <cell r="HV830" t="e">
            <v>#REF!</v>
          </cell>
          <cell r="HZ830" t="e">
            <v>#REF!</v>
          </cell>
          <cell r="ID830" t="e">
            <v>#REF!</v>
          </cell>
          <cell r="RC830">
            <v>45624</v>
          </cell>
          <cell r="RD830">
            <v>0</v>
          </cell>
          <cell r="RE830">
            <v>0</v>
          </cell>
          <cell r="RF830">
            <v>0</v>
          </cell>
          <cell r="RG830">
            <v>0</v>
          </cell>
          <cell r="RH830">
            <v>0</v>
          </cell>
          <cell r="RI830">
            <v>0</v>
          </cell>
          <cell r="RJ830">
            <v>45566</v>
          </cell>
          <cell r="RK830">
            <v>0</v>
          </cell>
          <cell r="RL830">
            <v>0</v>
          </cell>
          <cell r="RM830">
            <v>0</v>
          </cell>
          <cell r="RN830">
            <v>0</v>
          </cell>
          <cell r="RO830">
            <v>0</v>
          </cell>
          <cell r="RP830">
            <v>0</v>
          </cell>
          <cell r="RQ830">
            <v>0</v>
          </cell>
          <cell r="RR830">
            <v>0</v>
          </cell>
          <cell r="RS830">
            <v>0</v>
          </cell>
          <cell r="RT830">
            <v>0</v>
          </cell>
          <cell r="RU830">
            <v>45566</v>
          </cell>
          <cell r="RV830" t="str">
            <v>4062307</v>
          </cell>
        </row>
        <row r="831">
          <cell r="A831">
            <v>822</v>
          </cell>
          <cell r="B831">
            <v>45627</v>
          </cell>
          <cell r="C831" t="str">
            <v>HRB8025</v>
          </cell>
          <cell r="D831" t="str">
            <v>80255412</v>
          </cell>
          <cell r="F831" t="str">
            <v>日本</v>
          </cell>
          <cell r="G831" t="str">
            <v>（株）アマダベンディングＳ部</v>
          </cell>
          <cell r="H831" t="str">
            <v>制御盤</v>
          </cell>
          <cell r="I831" t="str">
            <v>南陵</v>
          </cell>
          <cell r="J831" t="str">
            <v>土岐</v>
          </cell>
          <cell r="K831">
            <v>45603</v>
          </cell>
          <cell r="L831">
            <v>1</v>
          </cell>
          <cell r="M831">
            <v>1</v>
          </cell>
          <cell r="N831">
            <v>45604</v>
          </cell>
          <cell r="O831">
            <v>1</v>
          </cell>
          <cell r="P831">
            <v>45605</v>
          </cell>
          <cell r="Q831">
            <v>1</v>
          </cell>
          <cell r="R831">
            <v>45608</v>
          </cell>
          <cell r="S831">
            <v>1</v>
          </cell>
          <cell r="T831">
            <v>45609</v>
          </cell>
          <cell r="U831">
            <v>45608</v>
          </cell>
          <cell r="V831">
            <v>45610</v>
          </cell>
          <cell r="W831">
            <v>45609</v>
          </cell>
          <cell r="X831">
            <v>1</v>
          </cell>
          <cell r="Y831">
            <v>45624</v>
          </cell>
          <cell r="AA831">
            <v>45617</v>
          </cell>
          <cell r="AB831">
            <v>45618</v>
          </cell>
          <cell r="AC831" t="str">
            <v>4062237</v>
          </cell>
          <cell r="AD831" t="str">
            <v>4062237</v>
          </cell>
          <cell r="AE831" t="str">
            <v>4062278</v>
          </cell>
          <cell r="AF831" t="str">
            <v>4062245</v>
          </cell>
          <cell r="AG831" t="str">
            <v>4062287</v>
          </cell>
          <cell r="CF831">
            <v>45510</v>
          </cell>
          <cell r="CG831">
            <v>4062237</v>
          </cell>
          <cell r="CX831">
            <v>45545</v>
          </cell>
          <cell r="CY831">
            <v>4062278</v>
          </cell>
          <cell r="DF831">
            <v>45510</v>
          </cell>
          <cell r="DG831">
            <v>4062245</v>
          </cell>
          <cell r="DV831">
            <v>45545</v>
          </cell>
          <cell r="DW831">
            <v>4062287</v>
          </cell>
          <cell r="EF831">
            <v>45587</v>
          </cell>
          <cell r="EG831">
            <v>4062310</v>
          </cell>
          <cell r="EM831">
            <v>45589</v>
          </cell>
          <cell r="EX831">
            <v>45566</v>
          </cell>
          <cell r="EY831">
            <v>4062336</v>
          </cell>
          <cell r="HS831">
            <v>45603</v>
          </cell>
          <cell r="HV831" t="e">
            <v>#REF!</v>
          </cell>
          <cell r="HZ831" t="e">
            <v>#REF!</v>
          </cell>
          <cell r="ID831" t="e">
            <v>#REF!</v>
          </cell>
          <cell r="RC831">
            <v>45617</v>
          </cell>
          <cell r="RD831">
            <v>45510</v>
          </cell>
          <cell r="RE831">
            <v>0</v>
          </cell>
          <cell r="RF831">
            <v>45545</v>
          </cell>
          <cell r="RG831">
            <v>0</v>
          </cell>
          <cell r="RH831">
            <v>45510</v>
          </cell>
          <cell r="RI831">
            <v>0</v>
          </cell>
          <cell r="RJ831">
            <v>0</v>
          </cell>
          <cell r="RK831">
            <v>45510</v>
          </cell>
          <cell r="RL831" t="str">
            <v>4062237</v>
          </cell>
          <cell r="RM831">
            <v>45545</v>
          </cell>
          <cell r="RN831" t="str">
            <v>4062278</v>
          </cell>
          <cell r="RO831">
            <v>45510</v>
          </cell>
          <cell r="RP831" t="str">
            <v>4062245</v>
          </cell>
          <cell r="RQ831">
            <v>45545</v>
          </cell>
          <cell r="RR831" t="str">
            <v>4062287</v>
          </cell>
          <cell r="RS831">
            <v>45587</v>
          </cell>
          <cell r="RT831">
            <v>4062310</v>
          </cell>
          <cell r="RU831">
            <v>0</v>
          </cell>
          <cell r="RV831">
            <v>0</v>
          </cell>
        </row>
        <row r="832">
          <cell r="A832">
            <v>823</v>
          </cell>
          <cell r="B832">
            <v>45627</v>
          </cell>
          <cell r="C832" t="str">
            <v>HRB2204</v>
          </cell>
          <cell r="D832">
            <v>22045135</v>
          </cell>
          <cell r="F832" t="str">
            <v>日本</v>
          </cell>
          <cell r="G832" t="str">
            <v>テクノ杉山（株）</v>
          </cell>
          <cell r="H832" t="str">
            <v>制御盤</v>
          </cell>
          <cell r="I832" t="str">
            <v>南陵</v>
          </cell>
          <cell r="J832" t="str">
            <v>土岐</v>
          </cell>
          <cell r="K832">
            <v>45603</v>
          </cell>
          <cell r="L832">
            <v>1</v>
          </cell>
          <cell r="M832">
            <v>1</v>
          </cell>
          <cell r="N832">
            <v>45604</v>
          </cell>
          <cell r="O832">
            <v>1</v>
          </cell>
          <cell r="P832">
            <v>45605</v>
          </cell>
          <cell r="Q832">
            <v>1</v>
          </cell>
          <cell r="R832">
            <v>45608</v>
          </cell>
          <cell r="S832">
            <v>1</v>
          </cell>
          <cell r="T832">
            <v>45609</v>
          </cell>
          <cell r="U832">
            <v>45609</v>
          </cell>
          <cell r="V832">
            <v>45610</v>
          </cell>
          <cell r="W832">
            <v>45610</v>
          </cell>
          <cell r="X832">
            <v>1</v>
          </cell>
          <cell r="Y832">
            <v>45625</v>
          </cell>
          <cell r="AA832">
            <v>45617</v>
          </cell>
          <cell r="AB832">
            <v>45618</v>
          </cell>
          <cell r="AC832" t="str">
            <v>4062212</v>
          </cell>
          <cell r="AD832" t="str">
            <v>4062212</v>
          </cell>
          <cell r="AE832" t="str">
            <v>4062279</v>
          </cell>
          <cell r="AF832" t="str">
            <v>4062213</v>
          </cell>
          <cell r="AG832" t="str">
            <v>4062253</v>
          </cell>
          <cell r="CJ832">
            <v>45468</v>
          </cell>
          <cell r="CK832">
            <v>4062212</v>
          </cell>
          <cell r="CZ832">
            <v>45545</v>
          </cell>
          <cell r="DA832">
            <v>4062279</v>
          </cell>
          <cell r="DJ832">
            <v>45468</v>
          </cell>
          <cell r="DK832">
            <v>4062213</v>
          </cell>
          <cell r="DX832">
            <v>45510</v>
          </cell>
          <cell r="DY832">
            <v>4062253</v>
          </cell>
          <cell r="EH832">
            <v>45545</v>
          </cell>
          <cell r="EI832">
            <v>4062301</v>
          </cell>
          <cell r="EM832">
            <v>45589</v>
          </cell>
          <cell r="EP832">
            <v>45545</v>
          </cell>
          <cell r="EQ832">
            <v>4062292</v>
          </cell>
          <cell r="EZ832">
            <v>45566</v>
          </cell>
          <cell r="FA832">
            <v>4062337</v>
          </cell>
          <cell r="HS832">
            <v>45603</v>
          </cell>
          <cell r="HV832" t="e">
            <v>#REF!</v>
          </cell>
          <cell r="HZ832" t="e">
            <v>#REF!</v>
          </cell>
          <cell r="ID832" t="e">
            <v>#REF!</v>
          </cell>
          <cell r="RC832">
            <v>45617</v>
          </cell>
          <cell r="RD832">
            <v>45468</v>
          </cell>
          <cell r="RE832">
            <v>0</v>
          </cell>
          <cell r="RF832">
            <v>0</v>
          </cell>
          <cell r="RG832">
            <v>45545</v>
          </cell>
          <cell r="RH832">
            <v>45468</v>
          </cell>
          <cell r="RI832">
            <v>0</v>
          </cell>
          <cell r="RJ832">
            <v>0</v>
          </cell>
          <cell r="RK832">
            <v>45468</v>
          </cell>
          <cell r="RL832" t="str">
            <v>4062212</v>
          </cell>
          <cell r="RM832">
            <v>45545</v>
          </cell>
          <cell r="RN832" t="str">
            <v>4062279</v>
          </cell>
          <cell r="RO832">
            <v>45468</v>
          </cell>
          <cell r="RP832" t="str">
            <v>4062213</v>
          </cell>
          <cell r="RQ832">
            <v>45510</v>
          </cell>
          <cell r="RR832" t="str">
            <v>4062253</v>
          </cell>
          <cell r="RS832">
            <v>45545</v>
          </cell>
          <cell r="RT832">
            <v>4062301</v>
          </cell>
          <cell r="RU832">
            <v>0</v>
          </cell>
          <cell r="RV832">
            <v>0</v>
          </cell>
        </row>
        <row r="833">
          <cell r="A833">
            <v>824</v>
          </cell>
          <cell r="B833">
            <v>45627</v>
          </cell>
          <cell r="C833" t="str">
            <v>HRBC1003</v>
          </cell>
          <cell r="D833">
            <v>10035314</v>
          </cell>
          <cell r="F833" t="str">
            <v>中国</v>
          </cell>
          <cell r="G833" t="str">
            <v>CHINA</v>
          </cell>
          <cell r="H833" t="str">
            <v>制御盤</v>
          </cell>
          <cell r="I833" t="str">
            <v>南陵</v>
          </cell>
          <cell r="J833" t="str">
            <v>土岐</v>
          </cell>
          <cell r="K833">
            <v>45603</v>
          </cell>
          <cell r="L833">
            <v>1</v>
          </cell>
          <cell r="M833">
            <v>1</v>
          </cell>
          <cell r="N833">
            <v>45604</v>
          </cell>
          <cell r="O833">
            <v>1</v>
          </cell>
          <cell r="P833">
            <v>45605</v>
          </cell>
          <cell r="Q833">
            <v>1</v>
          </cell>
          <cell r="R833">
            <v>45608</v>
          </cell>
          <cell r="S833">
            <v>1</v>
          </cell>
          <cell r="T833">
            <v>45609</v>
          </cell>
          <cell r="U833">
            <v>45609</v>
          </cell>
          <cell r="V833">
            <v>45610</v>
          </cell>
          <cell r="W833">
            <v>45609</v>
          </cell>
          <cell r="X833">
            <v>1</v>
          </cell>
          <cell r="Y833">
            <v>45626</v>
          </cell>
          <cell r="AA833">
            <v>45617</v>
          </cell>
          <cell r="AB833">
            <v>45618</v>
          </cell>
          <cell r="AC833" t="str">
            <v>4062275</v>
          </cell>
          <cell r="AD833" t="str">
            <v>4062275</v>
          </cell>
          <cell r="AE833" t="str">
            <v>4062278</v>
          </cell>
          <cell r="AF833" t="str">
            <v>4062284</v>
          </cell>
          <cell r="AG833" t="str">
            <v>4062289</v>
          </cell>
          <cell r="CP833">
            <v>45545</v>
          </cell>
          <cell r="CQ833">
            <v>4062275</v>
          </cell>
          <cell r="CX833">
            <v>45545</v>
          </cell>
          <cell r="CY833">
            <v>4062278</v>
          </cell>
          <cell r="DP833">
            <v>45545</v>
          </cell>
          <cell r="DQ833">
            <v>4062284</v>
          </cell>
          <cell r="EB833">
            <v>45545</v>
          </cell>
          <cell r="EC833">
            <v>4062289</v>
          </cell>
          <cell r="EF833">
            <v>45587</v>
          </cell>
          <cell r="EG833">
            <v>4062310</v>
          </cell>
          <cell r="EM833">
            <v>45589</v>
          </cell>
          <cell r="EZ833">
            <v>45566</v>
          </cell>
          <cell r="FA833">
            <v>4062337</v>
          </cell>
          <cell r="HS833">
            <v>45603</v>
          </cell>
          <cell r="HV833" t="e">
            <v>#REF!</v>
          </cell>
          <cell r="HZ833" t="e">
            <v>#REF!</v>
          </cell>
          <cell r="ID833" t="e">
            <v>#REF!</v>
          </cell>
          <cell r="RC833">
            <v>45617</v>
          </cell>
          <cell r="RD833">
            <v>0</v>
          </cell>
          <cell r="RE833">
            <v>45545</v>
          </cell>
          <cell r="RF833">
            <v>45545</v>
          </cell>
          <cell r="RG833">
            <v>0</v>
          </cell>
          <cell r="RH833">
            <v>0</v>
          </cell>
          <cell r="RI833">
            <v>45545</v>
          </cell>
          <cell r="RJ833">
            <v>0</v>
          </cell>
          <cell r="RK833">
            <v>45545</v>
          </cell>
          <cell r="RL833" t="str">
            <v>4062275</v>
          </cell>
          <cell r="RM833">
            <v>45545</v>
          </cell>
          <cell r="RN833" t="str">
            <v>4062278</v>
          </cell>
          <cell r="RO833">
            <v>45545</v>
          </cell>
          <cell r="RP833" t="str">
            <v>4062284</v>
          </cell>
          <cell r="RQ833">
            <v>45545</v>
          </cell>
          <cell r="RR833" t="str">
            <v>4062289</v>
          </cell>
          <cell r="RS833">
            <v>45587</v>
          </cell>
          <cell r="RT833">
            <v>4062310</v>
          </cell>
          <cell r="RU833">
            <v>0</v>
          </cell>
          <cell r="RV833">
            <v>0</v>
          </cell>
        </row>
        <row r="834">
          <cell r="A834">
            <v>825</v>
          </cell>
          <cell r="B834">
            <v>45627</v>
          </cell>
          <cell r="C834" t="str">
            <v>HRB1003.EXP</v>
          </cell>
          <cell r="D834" t="str">
            <v>10035310</v>
          </cell>
          <cell r="F834" t="str">
            <v>ｲﾝﾄﾞ</v>
          </cell>
          <cell r="G834" t="str">
            <v>Amada (India) Pvt. L</v>
          </cell>
          <cell r="H834" t="str">
            <v>制御盤</v>
          </cell>
          <cell r="I834" t="str">
            <v>南陵</v>
          </cell>
          <cell r="J834" t="str">
            <v>土岐</v>
          </cell>
          <cell r="K834">
            <v>45604</v>
          </cell>
          <cell r="L834">
            <v>1</v>
          </cell>
          <cell r="M834">
            <v>1</v>
          </cell>
          <cell r="N834">
            <v>45605</v>
          </cell>
          <cell r="O834">
            <v>1</v>
          </cell>
          <cell r="P834">
            <v>45608</v>
          </cell>
          <cell r="Q834">
            <v>1</v>
          </cell>
          <cell r="R834">
            <v>45609</v>
          </cell>
          <cell r="S834">
            <v>1</v>
          </cell>
          <cell r="T834">
            <v>45610</v>
          </cell>
          <cell r="U834">
            <v>45609</v>
          </cell>
          <cell r="V834">
            <v>45611</v>
          </cell>
          <cell r="W834">
            <v>45610</v>
          </cell>
          <cell r="X834">
            <v>1</v>
          </cell>
          <cell r="Y834">
            <v>45626</v>
          </cell>
          <cell r="AA834">
            <v>45617</v>
          </cell>
          <cell r="AB834">
            <v>45618</v>
          </cell>
          <cell r="AC834" t="str">
            <v>4062275</v>
          </cell>
          <cell r="AD834" t="str">
            <v>4062275</v>
          </cell>
          <cell r="AE834" t="str">
            <v>4062278</v>
          </cell>
          <cell r="AF834" t="str">
            <v>4062284</v>
          </cell>
          <cell r="AG834" t="str">
            <v>4062289</v>
          </cell>
          <cell r="CP834">
            <v>45545</v>
          </cell>
          <cell r="CQ834">
            <v>4062275</v>
          </cell>
          <cell r="CX834">
            <v>45545</v>
          </cell>
          <cell r="CY834">
            <v>4062278</v>
          </cell>
          <cell r="DP834">
            <v>45545</v>
          </cell>
          <cell r="DQ834">
            <v>4062284</v>
          </cell>
          <cell r="EB834">
            <v>45545</v>
          </cell>
          <cell r="EC834">
            <v>4062289</v>
          </cell>
          <cell r="EF834">
            <v>45587</v>
          </cell>
          <cell r="EG834">
            <v>4062310</v>
          </cell>
          <cell r="EM834">
            <v>45589</v>
          </cell>
          <cell r="EZ834">
            <v>45601</v>
          </cell>
          <cell r="FA834">
            <v>4062384</v>
          </cell>
          <cell r="HS834">
            <v>45604</v>
          </cell>
          <cell r="HV834" t="e">
            <v>#REF!</v>
          </cell>
          <cell r="HZ834" t="e">
            <v>#REF!</v>
          </cell>
          <cell r="ID834" t="e">
            <v>#REF!</v>
          </cell>
          <cell r="RC834">
            <v>45617</v>
          </cell>
          <cell r="RD834">
            <v>0</v>
          </cell>
          <cell r="RE834">
            <v>45545</v>
          </cell>
          <cell r="RF834">
            <v>45545</v>
          </cell>
          <cell r="RG834">
            <v>0</v>
          </cell>
          <cell r="RH834">
            <v>0</v>
          </cell>
          <cell r="RI834">
            <v>45545</v>
          </cell>
          <cell r="RJ834">
            <v>0</v>
          </cell>
          <cell r="RK834">
            <v>45545</v>
          </cell>
          <cell r="RL834" t="str">
            <v>4062275</v>
          </cell>
          <cell r="RM834">
            <v>45545</v>
          </cell>
          <cell r="RN834" t="str">
            <v>4062278</v>
          </cell>
          <cell r="RO834">
            <v>45545</v>
          </cell>
          <cell r="RP834" t="str">
            <v>4062284</v>
          </cell>
          <cell r="RQ834">
            <v>45545</v>
          </cell>
          <cell r="RR834" t="str">
            <v>4062289</v>
          </cell>
          <cell r="RS834">
            <v>45587</v>
          </cell>
          <cell r="RT834">
            <v>4062310</v>
          </cell>
          <cell r="RU834">
            <v>0</v>
          </cell>
          <cell r="RV834">
            <v>0</v>
          </cell>
        </row>
        <row r="835">
          <cell r="A835">
            <v>826</v>
          </cell>
          <cell r="B835">
            <v>45627</v>
          </cell>
          <cell r="C835" t="str">
            <v>HRB1003.EXP</v>
          </cell>
          <cell r="D835" t="str">
            <v>10035311</v>
          </cell>
          <cell r="F835" t="str">
            <v>ｲﾝﾄﾞ</v>
          </cell>
          <cell r="G835" t="str">
            <v>Amada (India) Pvt. L</v>
          </cell>
          <cell r="H835" t="str">
            <v>制御盤</v>
          </cell>
          <cell r="I835" t="str">
            <v>南陵</v>
          </cell>
          <cell r="J835" t="str">
            <v>土岐</v>
          </cell>
          <cell r="K835">
            <v>45604</v>
          </cell>
          <cell r="L835">
            <v>1</v>
          </cell>
          <cell r="M835">
            <v>1</v>
          </cell>
          <cell r="N835">
            <v>45605</v>
          </cell>
          <cell r="O835">
            <v>1</v>
          </cell>
          <cell r="P835">
            <v>45608</v>
          </cell>
          <cell r="Q835">
            <v>1</v>
          </cell>
          <cell r="R835">
            <v>45609</v>
          </cell>
          <cell r="S835">
            <v>1</v>
          </cell>
          <cell r="T835">
            <v>45610</v>
          </cell>
          <cell r="U835">
            <v>45610</v>
          </cell>
          <cell r="V835">
            <v>45611</v>
          </cell>
          <cell r="W835">
            <v>45610</v>
          </cell>
          <cell r="X835">
            <v>1</v>
          </cell>
          <cell r="Y835">
            <v>45629</v>
          </cell>
          <cell r="AA835">
            <v>45617</v>
          </cell>
          <cell r="AB835">
            <v>45618</v>
          </cell>
          <cell r="AC835" t="str">
            <v>4062275</v>
          </cell>
          <cell r="AD835" t="str">
            <v>4062275</v>
          </cell>
          <cell r="AE835" t="str">
            <v>4062278</v>
          </cell>
          <cell r="AF835" t="str">
            <v>4062284</v>
          </cell>
          <cell r="AG835" t="str">
            <v>4062289</v>
          </cell>
          <cell r="CP835">
            <v>45545</v>
          </cell>
          <cell r="CQ835">
            <v>4062275</v>
          </cell>
          <cell r="CX835">
            <v>45545</v>
          </cell>
          <cell r="CY835">
            <v>4062278</v>
          </cell>
          <cell r="DP835">
            <v>45545</v>
          </cell>
          <cell r="DQ835">
            <v>4062284</v>
          </cell>
          <cell r="EB835">
            <v>45545</v>
          </cell>
          <cell r="EC835">
            <v>4062289</v>
          </cell>
          <cell r="EF835">
            <v>45587</v>
          </cell>
          <cell r="EG835">
            <v>4062310</v>
          </cell>
          <cell r="EM835">
            <v>45589</v>
          </cell>
          <cell r="EZ835">
            <v>45601</v>
          </cell>
          <cell r="FA835">
            <v>4062384</v>
          </cell>
          <cell r="HS835">
            <v>45604</v>
          </cell>
          <cell r="HV835" t="e">
            <v>#REF!</v>
          </cell>
          <cell r="HZ835" t="e">
            <v>#REF!</v>
          </cell>
          <cell r="ID835" t="e">
            <v>#REF!</v>
          </cell>
          <cell r="RC835">
            <v>45617</v>
          </cell>
          <cell r="RD835">
            <v>0</v>
          </cell>
          <cell r="RE835">
            <v>45545</v>
          </cell>
          <cell r="RF835">
            <v>45545</v>
          </cell>
          <cell r="RG835">
            <v>0</v>
          </cell>
          <cell r="RH835">
            <v>0</v>
          </cell>
          <cell r="RI835">
            <v>45545</v>
          </cell>
          <cell r="RJ835">
            <v>0</v>
          </cell>
          <cell r="RK835">
            <v>45545</v>
          </cell>
          <cell r="RL835" t="str">
            <v>4062275</v>
          </cell>
          <cell r="RM835">
            <v>45545</v>
          </cell>
          <cell r="RN835" t="str">
            <v>4062278</v>
          </cell>
          <cell r="RO835">
            <v>45545</v>
          </cell>
          <cell r="RP835" t="str">
            <v>4062284</v>
          </cell>
          <cell r="RQ835">
            <v>45545</v>
          </cell>
          <cell r="RR835" t="str">
            <v>4062289</v>
          </cell>
          <cell r="RS835">
            <v>45587</v>
          </cell>
          <cell r="RT835">
            <v>4062310</v>
          </cell>
          <cell r="RU835">
            <v>0</v>
          </cell>
          <cell r="RV835">
            <v>0</v>
          </cell>
        </row>
        <row r="836">
          <cell r="A836">
            <v>827</v>
          </cell>
          <cell r="B836">
            <v>45627</v>
          </cell>
          <cell r="C836" t="str">
            <v>HRB1003.EXP</v>
          </cell>
          <cell r="D836" t="str">
            <v>10035312</v>
          </cell>
          <cell r="F836" t="str">
            <v>ｲﾝﾄﾞ</v>
          </cell>
          <cell r="G836" t="str">
            <v>Amada (India) Pvt. L</v>
          </cell>
          <cell r="H836" t="str">
            <v>制御盤</v>
          </cell>
          <cell r="I836" t="str">
            <v>南陵</v>
          </cell>
          <cell r="J836" t="str">
            <v>土岐</v>
          </cell>
          <cell r="K836">
            <v>45605</v>
          </cell>
          <cell r="L836">
            <v>1</v>
          </cell>
          <cell r="M836">
            <v>1</v>
          </cell>
          <cell r="N836">
            <v>45608</v>
          </cell>
          <cell r="O836">
            <v>1</v>
          </cell>
          <cell r="P836">
            <v>45609</v>
          </cell>
          <cell r="Q836">
            <v>1</v>
          </cell>
          <cell r="R836">
            <v>45610</v>
          </cell>
          <cell r="S836">
            <v>1</v>
          </cell>
          <cell r="T836">
            <v>45611</v>
          </cell>
          <cell r="U836">
            <v>45610</v>
          </cell>
          <cell r="V836">
            <v>45612</v>
          </cell>
          <cell r="W836">
            <v>45611</v>
          </cell>
          <cell r="X836">
            <v>1</v>
          </cell>
          <cell r="Y836">
            <v>45629</v>
          </cell>
          <cell r="AA836">
            <v>45617</v>
          </cell>
          <cell r="AB836">
            <v>45618</v>
          </cell>
          <cell r="AC836" t="str">
            <v>4062275</v>
          </cell>
          <cell r="AD836" t="str">
            <v>4062275</v>
          </cell>
          <cell r="AE836" t="str">
            <v>4062278</v>
          </cell>
          <cell r="AF836" t="str">
            <v>4062284</v>
          </cell>
          <cell r="AG836" t="str">
            <v>4062289</v>
          </cell>
          <cell r="CP836">
            <v>45545</v>
          </cell>
          <cell r="CQ836">
            <v>4062275</v>
          </cell>
          <cell r="CX836">
            <v>45545</v>
          </cell>
          <cell r="CY836">
            <v>4062278</v>
          </cell>
          <cell r="DP836">
            <v>45545</v>
          </cell>
          <cell r="DQ836">
            <v>4062284</v>
          </cell>
          <cell r="EB836">
            <v>45545</v>
          </cell>
          <cell r="EC836">
            <v>4062289</v>
          </cell>
          <cell r="EF836">
            <v>45587</v>
          </cell>
          <cell r="EG836">
            <v>4062310</v>
          </cell>
          <cell r="EM836">
            <v>45589</v>
          </cell>
          <cell r="EZ836">
            <v>45601</v>
          </cell>
          <cell r="FA836">
            <v>4062384</v>
          </cell>
          <cell r="HS836">
            <v>45605</v>
          </cell>
          <cell r="HV836" t="e">
            <v>#REF!</v>
          </cell>
          <cell r="HZ836" t="e">
            <v>#REF!</v>
          </cell>
          <cell r="ID836" t="e">
            <v>#REF!</v>
          </cell>
          <cell r="RC836">
            <v>45617</v>
          </cell>
          <cell r="RD836">
            <v>0</v>
          </cell>
          <cell r="RE836">
            <v>45545</v>
          </cell>
          <cell r="RF836">
            <v>45545</v>
          </cell>
          <cell r="RG836">
            <v>0</v>
          </cell>
          <cell r="RH836">
            <v>0</v>
          </cell>
          <cell r="RI836">
            <v>45545</v>
          </cell>
          <cell r="RJ836">
            <v>0</v>
          </cell>
          <cell r="RK836">
            <v>45545</v>
          </cell>
          <cell r="RL836" t="str">
            <v>4062275</v>
          </cell>
          <cell r="RM836">
            <v>45545</v>
          </cell>
          <cell r="RN836" t="str">
            <v>4062278</v>
          </cell>
          <cell r="RO836">
            <v>45545</v>
          </cell>
          <cell r="RP836" t="str">
            <v>4062284</v>
          </cell>
          <cell r="RQ836">
            <v>45545</v>
          </cell>
          <cell r="RR836" t="str">
            <v>4062289</v>
          </cell>
          <cell r="RS836">
            <v>45587</v>
          </cell>
          <cell r="RT836">
            <v>4062310</v>
          </cell>
          <cell r="RU836">
            <v>0</v>
          </cell>
          <cell r="RV836">
            <v>0</v>
          </cell>
        </row>
        <row r="837">
          <cell r="A837">
            <v>828</v>
          </cell>
          <cell r="B837">
            <v>45627</v>
          </cell>
          <cell r="C837" t="str">
            <v>HRB1003.EXP</v>
          </cell>
          <cell r="D837">
            <v>10035313</v>
          </cell>
          <cell r="F837" t="str">
            <v>ｲﾝﾄﾞ</v>
          </cell>
          <cell r="G837" t="str">
            <v>Amada (India) Pvt. L</v>
          </cell>
          <cell r="H837" t="str">
            <v>制御盤</v>
          </cell>
          <cell r="I837" t="str">
            <v>南陵</v>
          </cell>
          <cell r="J837" t="str">
            <v>土岐</v>
          </cell>
          <cell r="K837">
            <v>45605</v>
          </cell>
          <cell r="L837">
            <v>1</v>
          </cell>
          <cell r="M837">
            <v>1</v>
          </cell>
          <cell r="N837">
            <v>45608</v>
          </cell>
          <cell r="O837">
            <v>1</v>
          </cell>
          <cell r="P837">
            <v>45609</v>
          </cell>
          <cell r="Q837">
            <v>1</v>
          </cell>
          <cell r="R837">
            <v>45610</v>
          </cell>
          <cell r="S837">
            <v>1</v>
          </cell>
          <cell r="T837">
            <v>45611</v>
          </cell>
          <cell r="U837">
            <v>45610</v>
          </cell>
          <cell r="V837">
            <v>45612</v>
          </cell>
          <cell r="W837">
            <v>45611</v>
          </cell>
          <cell r="X837">
            <v>1</v>
          </cell>
          <cell r="Y837">
            <v>45630</v>
          </cell>
          <cell r="AA837">
            <v>45617</v>
          </cell>
          <cell r="AB837">
            <v>45618</v>
          </cell>
          <cell r="AC837" t="str">
            <v>4062275</v>
          </cell>
          <cell r="AD837" t="str">
            <v>4062275</v>
          </cell>
          <cell r="AE837" t="str">
            <v>4062278</v>
          </cell>
          <cell r="AF837" t="str">
            <v>4062284</v>
          </cell>
          <cell r="AG837" t="str">
            <v>4062289</v>
          </cell>
          <cell r="CP837">
            <v>45545</v>
          </cell>
          <cell r="CQ837">
            <v>4062275</v>
          </cell>
          <cell r="CX837">
            <v>45545</v>
          </cell>
          <cell r="CY837">
            <v>4062278</v>
          </cell>
          <cell r="DP837">
            <v>45545</v>
          </cell>
          <cell r="DQ837">
            <v>4062284</v>
          </cell>
          <cell r="EB837">
            <v>45545</v>
          </cell>
          <cell r="EC837">
            <v>4062289</v>
          </cell>
          <cell r="EF837">
            <v>45601</v>
          </cell>
          <cell r="EG837">
            <v>4062354</v>
          </cell>
          <cell r="EM837">
            <v>45594</v>
          </cell>
          <cell r="EX837">
            <v>45566</v>
          </cell>
          <cell r="EY837">
            <v>4062336</v>
          </cell>
          <cell r="HS837">
            <v>45605</v>
          </cell>
          <cell r="HV837" t="e">
            <v>#REF!</v>
          </cell>
          <cell r="HZ837" t="e">
            <v>#REF!</v>
          </cell>
          <cell r="ID837" t="e">
            <v>#REF!</v>
          </cell>
          <cell r="RC837">
            <v>45617</v>
          </cell>
          <cell r="RD837">
            <v>0</v>
          </cell>
          <cell r="RE837">
            <v>45545</v>
          </cell>
          <cell r="RF837">
            <v>45545</v>
          </cell>
          <cell r="RG837">
            <v>0</v>
          </cell>
          <cell r="RH837">
            <v>0</v>
          </cell>
          <cell r="RI837">
            <v>45545</v>
          </cell>
          <cell r="RJ837">
            <v>0</v>
          </cell>
          <cell r="RK837">
            <v>45545</v>
          </cell>
          <cell r="RL837" t="str">
            <v>4062275</v>
          </cell>
          <cell r="RM837">
            <v>45545</v>
          </cell>
          <cell r="RN837" t="str">
            <v>4062278</v>
          </cell>
          <cell r="RO837">
            <v>45545</v>
          </cell>
          <cell r="RP837" t="str">
            <v>4062284</v>
          </cell>
          <cell r="RQ837">
            <v>45545</v>
          </cell>
          <cell r="RR837" t="str">
            <v>4062289</v>
          </cell>
          <cell r="RS837">
            <v>45601</v>
          </cell>
          <cell r="RT837">
            <v>4062354</v>
          </cell>
          <cell r="RU837">
            <v>0</v>
          </cell>
          <cell r="RV837">
            <v>0</v>
          </cell>
        </row>
        <row r="838">
          <cell r="A838">
            <v>829</v>
          </cell>
          <cell r="B838">
            <v>45627</v>
          </cell>
          <cell r="C838" t="str">
            <v>HRB1303.EXP</v>
          </cell>
          <cell r="D838">
            <v>13035588</v>
          </cell>
          <cell r="F838" t="str">
            <v>ｲﾝﾄﾞ</v>
          </cell>
          <cell r="G838" t="str">
            <v>Amada (India) Pvt. L</v>
          </cell>
          <cell r="H838" t="str">
            <v>制御盤</v>
          </cell>
          <cell r="I838" t="str">
            <v>南陵</v>
          </cell>
          <cell r="J838" t="str">
            <v>土岐</v>
          </cell>
          <cell r="K838">
            <v>45605</v>
          </cell>
          <cell r="L838">
            <v>1</v>
          </cell>
          <cell r="M838">
            <v>1</v>
          </cell>
          <cell r="N838">
            <v>45608</v>
          </cell>
          <cell r="O838">
            <v>1</v>
          </cell>
          <cell r="P838">
            <v>45609</v>
          </cell>
          <cell r="Q838">
            <v>1</v>
          </cell>
          <cell r="R838">
            <v>45610</v>
          </cell>
          <cell r="S838">
            <v>1</v>
          </cell>
          <cell r="T838">
            <v>45611</v>
          </cell>
          <cell r="U838">
            <v>45611</v>
          </cell>
          <cell r="V838">
            <v>45612</v>
          </cell>
          <cell r="W838">
            <v>45611</v>
          </cell>
          <cell r="X838">
            <v>1</v>
          </cell>
          <cell r="Y838">
            <v>45630</v>
          </cell>
          <cell r="AA838">
            <v>45617</v>
          </cell>
          <cell r="AB838">
            <v>45618</v>
          </cell>
          <cell r="AC838" t="str">
            <v>4062275</v>
          </cell>
          <cell r="AD838" t="str">
            <v>4062275</v>
          </cell>
          <cell r="AE838" t="str">
            <v>4062278</v>
          </cell>
          <cell r="AF838" t="str">
            <v>4062285</v>
          </cell>
          <cell r="AG838" t="str">
            <v>4062289</v>
          </cell>
          <cell r="CP838">
            <v>45545</v>
          </cell>
          <cell r="CQ838">
            <v>4062275</v>
          </cell>
          <cell r="CX838">
            <v>45545</v>
          </cell>
          <cell r="CY838">
            <v>4062278</v>
          </cell>
          <cell r="DR838">
            <v>45545</v>
          </cell>
          <cell r="DS838">
            <v>4062285</v>
          </cell>
          <cell r="EB838">
            <v>45545</v>
          </cell>
          <cell r="EC838">
            <v>4062289</v>
          </cell>
          <cell r="EF838">
            <v>45601</v>
          </cell>
          <cell r="EG838">
            <v>4062354</v>
          </cell>
          <cell r="EM838">
            <v>45594</v>
          </cell>
          <cell r="EN838">
            <v>45566</v>
          </cell>
          <cell r="EO838">
            <v>4062331</v>
          </cell>
          <cell r="EX838">
            <v>45566</v>
          </cell>
          <cell r="EY838">
            <v>4062336</v>
          </cell>
          <cell r="HS838">
            <v>45605</v>
          </cell>
          <cell r="HV838" t="e">
            <v>#REF!</v>
          </cell>
          <cell r="HZ838" t="e">
            <v>#REF!</v>
          </cell>
          <cell r="ID838" t="e">
            <v>#REF!</v>
          </cell>
          <cell r="RC838">
            <v>45617</v>
          </cell>
          <cell r="RD838">
            <v>0</v>
          </cell>
          <cell r="RE838">
            <v>45545</v>
          </cell>
          <cell r="RF838">
            <v>45545</v>
          </cell>
          <cell r="RG838">
            <v>0</v>
          </cell>
          <cell r="RH838">
            <v>0</v>
          </cell>
          <cell r="RI838">
            <v>45545</v>
          </cell>
          <cell r="RJ838">
            <v>0</v>
          </cell>
          <cell r="RK838">
            <v>45545</v>
          </cell>
          <cell r="RL838" t="str">
            <v>4062275</v>
          </cell>
          <cell r="RM838">
            <v>45545</v>
          </cell>
          <cell r="RN838" t="str">
            <v>4062278</v>
          </cell>
          <cell r="RO838">
            <v>45545</v>
          </cell>
          <cell r="RP838" t="str">
            <v>4062285</v>
          </cell>
          <cell r="RQ838">
            <v>45545</v>
          </cell>
          <cell r="RR838" t="str">
            <v>4062289</v>
          </cell>
          <cell r="RS838">
            <v>45601</v>
          </cell>
          <cell r="RT838">
            <v>4062354</v>
          </cell>
          <cell r="RU838">
            <v>0</v>
          </cell>
          <cell r="RV838">
            <v>0</v>
          </cell>
        </row>
        <row r="839">
          <cell r="A839">
            <v>830</v>
          </cell>
          <cell r="B839">
            <v>45658</v>
          </cell>
          <cell r="C839" t="str">
            <v>HRBC2204AT</v>
          </cell>
          <cell r="D839">
            <v>22490003</v>
          </cell>
          <cell r="F839" t="str">
            <v>EXP</v>
          </cell>
          <cell r="G839" t="str">
            <v>中国</v>
          </cell>
          <cell r="H839" t="str">
            <v>ATC盤</v>
          </cell>
          <cell r="I839" t="str">
            <v>須走</v>
          </cell>
          <cell r="J839" t="str">
            <v>土岐</v>
          </cell>
          <cell r="T839">
            <v>45611</v>
          </cell>
          <cell r="V839">
            <v>45612</v>
          </cell>
          <cell r="W839">
            <v>45612</v>
          </cell>
          <cell r="X839">
            <v>1</v>
          </cell>
          <cell r="Y839">
            <v>45618</v>
          </cell>
          <cell r="AA839">
            <v>45617</v>
          </cell>
          <cell r="AB839">
            <v>45618</v>
          </cell>
          <cell r="AC839" t="str">
            <v/>
          </cell>
          <cell r="AD839" t="str">
            <v/>
          </cell>
          <cell r="AE839" t="str">
            <v/>
          </cell>
          <cell r="AF839" t="str">
            <v/>
          </cell>
          <cell r="AG839" t="str">
            <v/>
          </cell>
          <cell r="HM839">
            <v>45335</v>
          </cell>
          <cell r="HN839">
            <v>4062086</v>
          </cell>
          <cell r="HS839">
            <v>0</v>
          </cell>
          <cell r="HV839" t="e">
            <v>#REF!</v>
          </cell>
          <cell r="HZ839" t="e">
            <v>#REF!</v>
          </cell>
          <cell r="ID839" t="e">
            <v>#REF!</v>
          </cell>
          <cell r="RC839">
            <v>45617</v>
          </cell>
          <cell r="RD839">
            <v>0</v>
          </cell>
          <cell r="RE839">
            <v>0</v>
          </cell>
          <cell r="RF839">
            <v>0</v>
          </cell>
          <cell r="RG839">
            <v>0</v>
          </cell>
          <cell r="RH839">
            <v>0</v>
          </cell>
          <cell r="RI839">
            <v>0</v>
          </cell>
          <cell r="RJ839">
            <v>0</v>
          </cell>
          <cell r="RK839">
            <v>0</v>
          </cell>
          <cell r="RL839" t="str">
            <v/>
          </cell>
          <cell r="RM839">
            <v>0</v>
          </cell>
          <cell r="RN839" t="str">
            <v/>
          </cell>
          <cell r="RO839">
            <v>0</v>
          </cell>
          <cell r="RP839" t="str">
            <v/>
          </cell>
          <cell r="RQ839">
            <v>0</v>
          </cell>
          <cell r="RR839" t="str">
            <v/>
          </cell>
          <cell r="RS839">
            <v>0</v>
          </cell>
          <cell r="RT839">
            <v>0</v>
          </cell>
          <cell r="RU839">
            <v>0</v>
          </cell>
          <cell r="RV839">
            <v>0</v>
          </cell>
        </row>
        <row r="840">
          <cell r="A840">
            <v>831</v>
          </cell>
          <cell r="B840">
            <v>45658</v>
          </cell>
          <cell r="C840" t="str">
            <v>HRB1303 AAI AC+L</v>
          </cell>
          <cell r="D840" t="str">
            <v>ARB30252</v>
          </cell>
          <cell r="F840" t="str">
            <v>米国</v>
          </cell>
          <cell r="G840" t="str">
            <v>AAI</v>
          </cell>
          <cell r="H840" t="str">
            <v>制御盤</v>
          </cell>
          <cell r="I840" t="str">
            <v>南陵</v>
          </cell>
          <cell r="J840" t="str">
            <v>KD</v>
          </cell>
          <cell r="K840">
            <v>45608</v>
          </cell>
          <cell r="L840">
            <v>1</v>
          </cell>
          <cell r="M840">
            <v>1</v>
          </cell>
          <cell r="N840">
            <v>45609</v>
          </cell>
          <cell r="O840">
            <v>1</v>
          </cell>
          <cell r="P840">
            <v>45610</v>
          </cell>
          <cell r="Q840">
            <v>1</v>
          </cell>
          <cell r="R840">
            <v>45611</v>
          </cell>
          <cell r="S840">
            <v>1</v>
          </cell>
          <cell r="T840">
            <v>45612</v>
          </cell>
          <cell r="U840">
            <v>45611</v>
          </cell>
          <cell r="V840">
            <v>45614</v>
          </cell>
          <cell r="W840">
            <v>45612</v>
          </cell>
          <cell r="X840">
            <v>1</v>
          </cell>
          <cell r="Y840">
            <v>45630</v>
          </cell>
          <cell r="AA840">
            <v>45624</v>
          </cell>
          <cell r="AB840">
            <v>45625</v>
          </cell>
          <cell r="AC840" t="str">
            <v>4062276</v>
          </cell>
          <cell r="AD840" t="str">
            <v>4062276</v>
          </cell>
          <cell r="AE840" t="str">
            <v>4062278</v>
          </cell>
          <cell r="AF840" t="str">
            <v>4062285</v>
          </cell>
          <cell r="AG840" t="str">
            <v>4062289</v>
          </cell>
          <cell r="CR840">
            <v>45545</v>
          </cell>
          <cell r="CS840">
            <v>4062276</v>
          </cell>
          <cell r="CX840">
            <v>45545</v>
          </cell>
          <cell r="CY840">
            <v>4062278</v>
          </cell>
          <cell r="DR840">
            <v>45545</v>
          </cell>
          <cell r="DS840">
            <v>4062285</v>
          </cell>
          <cell r="EB840">
            <v>45545</v>
          </cell>
          <cell r="EC840">
            <v>4062289</v>
          </cell>
          <cell r="EF840">
            <v>45601</v>
          </cell>
          <cell r="EG840">
            <v>4062354</v>
          </cell>
          <cell r="EM840">
            <v>45594</v>
          </cell>
          <cell r="EN840">
            <v>45566</v>
          </cell>
          <cell r="EO840">
            <v>4062331</v>
          </cell>
          <cell r="ER840">
            <v>45510</v>
          </cell>
          <cell r="ES840">
            <v>4062258</v>
          </cell>
          <cell r="EX840">
            <v>45566</v>
          </cell>
          <cell r="EY840">
            <v>4062336</v>
          </cell>
          <cell r="HQ840">
            <v>45576</v>
          </cell>
          <cell r="HR840">
            <v>4162005</v>
          </cell>
          <cell r="HS840">
            <v>45608</v>
          </cell>
          <cell r="HV840" t="e">
            <v>#REF!</v>
          </cell>
          <cell r="HZ840" t="e">
            <v>#REF!</v>
          </cell>
          <cell r="ID840" t="e">
            <v>#REF!</v>
          </cell>
          <cell r="RC840">
            <v>45624</v>
          </cell>
          <cell r="RD840">
            <v>0</v>
          </cell>
          <cell r="RE840">
            <v>45545</v>
          </cell>
          <cell r="RF840">
            <v>45545</v>
          </cell>
          <cell r="RG840">
            <v>0</v>
          </cell>
          <cell r="RH840">
            <v>0</v>
          </cell>
          <cell r="RI840">
            <v>45545</v>
          </cell>
          <cell r="RJ840">
            <v>0</v>
          </cell>
          <cell r="RK840">
            <v>45545</v>
          </cell>
          <cell r="RL840" t="str">
            <v>4062276</v>
          </cell>
          <cell r="RM840">
            <v>45545</v>
          </cell>
          <cell r="RN840" t="str">
            <v>4062278</v>
          </cell>
          <cell r="RO840">
            <v>45545</v>
          </cell>
          <cell r="RP840" t="str">
            <v>4062285</v>
          </cell>
          <cell r="RQ840">
            <v>45545</v>
          </cell>
          <cell r="RR840" t="str">
            <v>4062289</v>
          </cell>
          <cell r="RS840">
            <v>45601</v>
          </cell>
          <cell r="RT840">
            <v>4062354</v>
          </cell>
          <cell r="RU840">
            <v>0</v>
          </cell>
          <cell r="RV840">
            <v>0</v>
          </cell>
        </row>
        <row r="841">
          <cell r="A841">
            <v>832</v>
          </cell>
          <cell r="B841">
            <v>45658</v>
          </cell>
          <cell r="C841" t="str">
            <v>HRB1303 AAI AC+L</v>
          </cell>
          <cell r="D841" t="str">
            <v>ARB30253</v>
          </cell>
          <cell r="F841" t="str">
            <v>米国</v>
          </cell>
          <cell r="G841" t="str">
            <v>AAI</v>
          </cell>
          <cell r="H841" t="str">
            <v>制御盤</v>
          </cell>
          <cell r="I841" t="str">
            <v>南陵</v>
          </cell>
          <cell r="J841" t="str">
            <v>KD</v>
          </cell>
          <cell r="K841">
            <v>45608</v>
          </cell>
          <cell r="L841">
            <v>1</v>
          </cell>
          <cell r="M841">
            <v>1</v>
          </cell>
          <cell r="N841">
            <v>45609</v>
          </cell>
          <cell r="O841">
            <v>1</v>
          </cell>
          <cell r="P841">
            <v>45610</v>
          </cell>
          <cell r="Q841">
            <v>1</v>
          </cell>
          <cell r="R841">
            <v>45611</v>
          </cell>
          <cell r="S841">
            <v>1</v>
          </cell>
          <cell r="T841">
            <v>45612</v>
          </cell>
          <cell r="U841">
            <v>45612</v>
          </cell>
          <cell r="V841">
            <v>45614</v>
          </cell>
          <cell r="W841">
            <v>45612</v>
          </cell>
          <cell r="X841">
            <v>1</v>
          </cell>
          <cell r="Y841">
            <v>45630</v>
          </cell>
          <cell r="AA841">
            <v>45624</v>
          </cell>
          <cell r="AB841">
            <v>45625</v>
          </cell>
          <cell r="AC841" t="str">
            <v>4062276</v>
          </cell>
          <cell r="AD841" t="str">
            <v>4062276</v>
          </cell>
          <cell r="AE841" t="str">
            <v>4062278</v>
          </cell>
          <cell r="AF841" t="str">
            <v>4062285</v>
          </cell>
          <cell r="AG841" t="str">
            <v>4062289</v>
          </cell>
          <cell r="CR841">
            <v>45545</v>
          </cell>
          <cell r="CS841">
            <v>4062276</v>
          </cell>
          <cell r="CX841">
            <v>45545</v>
          </cell>
          <cell r="CY841">
            <v>4062278</v>
          </cell>
          <cell r="DR841">
            <v>45545</v>
          </cell>
          <cell r="DS841">
            <v>4062285</v>
          </cell>
          <cell r="EB841">
            <v>45545</v>
          </cell>
          <cell r="EC841">
            <v>4062289</v>
          </cell>
          <cell r="EF841">
            <v>45601</v>
          </cell>
          <cell r="EG841">
            <v>4062354</v>
          </cell>
          <cell r="EM841">
            <v>45594</v>
          </cell>
          <cell r="EN841">
            <v>45566</v>
          </cell>
          <cell r="EO841">
            <v>4062331</v>
          </cell>
          <cell r="ER841">
            <v>45545</v>
          </cell>
          <cell r="ES841">
            <v>4062293</v>
          </cell>
          <cell r="EX841">
            <v>45566</v>
          </cell>
          <cell r="EY841">
            <v>4062336</v>
          </cell>
          <cell r="HQ841">
            <v>45576</v>
          </cell>
          <cell r="HR841">
            <v>4162005</v>
          </cell>
          <cell r="HS841">
            <v>45608</v>
          </cell>
          <cell r="HV841" t="e">
            <v>#REF!</v>
          </cell>
          <cell r="HZ841" t="e">
            <v>#REF!</v>
          </cell>
          <cell r="ID841" t="e">
            <v>#REF!</v>
          </cell>
          <cell r="RC841">
            <v>45624</v>
          </cell>
          <cell r="RD841">
            <v>0</v>
          </cell>
          <cell r="RE841">
            <v>45545</v>
          </cell>
          <cell r="RF841">
            <v>45545</v>
          </cell>
          <cell r="RG841">
            <v>0</v>
          </cell>
          <cell r="RH841">
            <v>0</v>
          </cell>
          <cell r="RI841">
            <v>45545</v>
          </cell>
          <cell r="RJ841">
            <v>0</v>
          </cell>
          <cell r="RK841">
            <v>45545</v>
          </cell>
          <cell r="RL841" t="str">
            <v>4062276</v>
          </cell>
          <cell r="RM841">
            <v>45545</v>
          </cell>
          <cell r="RN841" t="str">
            <v>4062278</v>
          </cell>
          <cell r="RO841">
            <v>45545</v>
          </cell>
          <cell r="RP841" t="str">
            <v>4062285</v>
          </cell>
          <cell r="RQ841">
            <v>45545</v>
          </cell>
          <cell r="RR841" t="str">
            <v>4062289</v>
          </cell>
          <cell r="RS841">
            <v>45601</v>
          </cell>
          <cell r="RT841">
            <v>4062354</v>
          </cell>
          <cell r="RU841">
            <v>0</v>
          </cell>
          <cell r="RV841">
            <v>0</v>
          </cell>
        </row>
        <row r="842">
          <cell r="A842">
            <v>833</v>
          </cell>
          <cell r="B842">
            <v>45658</v>
          </cell>
          <cell r="C842" t="str">
            <v>HRB1303 AAI AC+L</v>
          </cell>
          <cell r="D842" t="str">
            <v>ARB30254</v>
          </cell>
          <cell r="F842" t="str">
            <v>米国</v>
          </cell>
          <cell r="G842" t="str">
            <v>AAI</v>
          </cell>
          <cell r="H842" t="str">
            <v>制御盤</v>
          </cell>
          <cell r="I842" t="str">
            <v>南陵</v>
          </cell>
          <cell r="J842" t="str">
            <v>KD</v>
          </cell>
          <cell r="K842">
            <v>45609</v>
          </cell>
          <cell r="L842">
            <v>1</v>
          </cell>
          <cell r="M842">
            <v>1</v>
          </cell>
          <cell r="N842">
            <v>45610</v>
          </cell>
          <cell r="O842">
            <v>1</v>
          </cell>
          <cell r="P842">
            <v>45611</v>
          </cell>
          <cell r="Q842">
            <v>1</v>
          </cell>
          <cell r="R842">
            <v>45612</v>
          </cell>
          <cell r="S842">
            <v>1</v>
          </cell>
          <cell r="T842">
            <v>45614</v>
          </cell>
          <cell r="U842">
            <v>45612</v>
          </cell>
          <cell r="V842">
            <v>45615</v>
          </cell>
          <cell r="W842">
            <v>45614</v>
          </cell>
          <cell r="X842">
            <v>1</v>
          </cell>
          <cell r="Y842">
            <v>45630</v>
          </cell>
          <cell r="AA842">
            <v>45624</v>
          </cell>
          <cell r="AB842">
            <v>45625</v>
          </cell>
          <cell r="AC842" t="str">
            <v>4062276</v>
          </cell>
          <cell r="AD842" t="str">
            <v>4062276</v>
          </cell>
          <cell r="AE842" t="str">
            <v>4062278</v>
          </cell>
          <cell r="AF842" t="str">
            <v>4062285</v>
          </cell>
          <cell r="AG842" t="str">
            <v>4062289</v>
          </cell>
          <cell r="CR842">
            <v>45545</v>
          </cell>
          <cell r="CS842">
            <v>4062276</v>
          </cell>
          <cell r="CX842">
            <v>45545</v>
          </cell>
          <cell r="CY842">
            <v>4062278</v>
          </cell>
          <cell r="DR842">
            <v>45545</v>
          </cell>
          <cell r="DS842">
            <v>4062285</v>
          </cell>
          <cell r="EB842">
            <v>45545</v>
          </cell>
          <cell r="EC842">
            <v>4062289</v>
          </cell>
          <cell r="EF842">
            <v>45601</v>
          </cell>
          <cell r="EG842">
            <v>4062354</v>
          </cell>
          <cell r="EM842">
            <v>45594</v>
          </cell>
          <cell r="EN842">
            <v>45566</v>
          </cell>
          <cell r="EO842">
            <v>4062331</v>
          </cell>
          <cell r="ER842">
            <v>45545</v>
          </cell>
          <cell r="ES842">
            <v>4062293</v>
          </cell>
          <cell r="EX842">
            <v>45566</v>
          </cell>
          <cell r="EY842">
            <v>4062336</v>
          </cell>
          <cell r="HQ842">
            <v>45576</v>
          </cell>
          <cell r="HR842">
            <v>4162005</v>
          </cell>
          <cell r="HS842">
            <v>45609</v>
          </cell>
          <cell r="HV842" t="e">
            <v>#REF!</v>
          </cell>
          <cell r="HZ842" t="e">
            <v>#REF!</v>
          </cell>
          <cell r="ID842" t="e">
            <v>#REF!</v>
          </cell>
          <cell r="RC842">
            <v>45624</v>
          </cell>
          <cell r="RD842">
            <v>0</v>
          </cell>
          <cell r="RE842">
            <v>45545</v>
          </cell>
          <cell r="RF842">
            <v>45545</v>
          </cell>
          <cell r="RG842">
            <v>0</v>
          </cell>
          <cell r="RH842">
            <v>0</v>
          </cell>
          <cell r="RI842">
            <v>45545</v>
          </cell>
          <cell r="RJ842">
            <v>0</v>
          </cell>
          <cell r="RK842">
            <v>45545</v>
          </cell>
          <cell r="RL842" t="str">
            <v>4062276</v>
          </cell>
          <cell r="RM842">
            <v>45545</v>
          </cell>
          <cell r="RN842" t="str">
            <v>4062278</v>
          </cell>
          <cell r="RO842">
            <v>45545</v>
          </cell>
          <cell r="RP842" t="str">
            <v>4062285</v>
          </cell>
          <cell r="RQ842">
            <v>45545</v>
          </cell>
          <cell r="RR842" t="str">
            <v>4062289</v>
          </cell>
          <cell r="RS842">
            <v>45601</v>
          </cell>
          <cell r="RT842">
            <v>4062354</v>
          </cell>
          <cell r="RU842">
            <v>0</v>
          </cell>
          <cell r="RV842">
            <v>0</v>
          </cell>
        </row>
        <row r="843">
          <cell r="A843">
            <v>834</v>
          </cell>
          <cell r="B843">
            <v>45658</v>
          </cell>
          <cell r="C843" t="str">
            <v>HRB1303 AAI AC+L</v>
          </cell>
          <cell r="D843" t="str">
            <v>ARB30255</v>
          </cell>
          <cell r="F843" t="str">
            <v>米国</v>
          </cell>
          <cell r="G843" t="str">
            <v>AAI</v>
          </cell>
          <cell r="H843" t="str">
            <v>制御盤</v>
          </cell>
          <cell r="I843" t="str">
            <v>南陵</v>
          </cell>
          <cell r="J843" t="str">
            <v>KD</v>
          </cell>
          <cell r="K843">
            <v>45609</v>
          </cell>
          <cell r="L843">
            <v>1</v>
          </cell>
          <cell r="M843">
            <v>1</v>
          </cell>
          <cell r="N843">
            <v>45610</v>
          </cell>
          <cell r="O843">
            <v>1</v>
          </cell>
          <cell r="P843">
            <v>45611</v>
          </cell>
          <cell r="Q843">
            <v>1</v>
          </cell>
          <cell r="R843">
            <v>45612</v>
          </cell>
          <cell r="S843">
            <v>1</v>
          </cell>
          <cell r="T843">
            <v>45614</v>
          </cell>
          <cell r="U843">
            <v>45612</v>
          </cell>
          <cell r="V843">
            <v>45615</v>
          </cell>
          <cell r="W843">
            <v>45614</v>
          </cell>
          <cell r="X843">
            <v>1</v>
          </cell>
          <cell r="Y843">
            <v>45630</v>
          </cell>
          <cell r="AA843">
            <v>45624</v>
          </cell>
          <cell r="AB843">
            <v>45625</v>
          </cell>
          <cell r="AC843" t="str">
            <v>4062276</v>
          </cell>
          <cell r="AD843" t="str">
            <v>4062276</v>
          </cell>
          <cell r="AE843" t="str">
            <v>4062278</v>
          </cell>
          <cell r="AF843" t="str">
            <v>4062321</v>
          </cell>
          <cell r="AG843" t="str">
            <v>4062289</v>
          </cell>
          <cell r="CR843">
            <v>45545</v>
          </cell>
          <cell r="CS843">
            <v>4062276</v>
          </cell>
          <cell r="CX843">
            <v>45545</v>
          </cell>
          <cell r="CY843">
            <v>4062278</v>
          </cell>
          <cell r="DR843">
            <v>45566</v>
          </cell>
          <cell r="DS843">
            <v>4062321</v>
          </cell>
          <cell r="EB843">
            <v>45545</v>
          </cell>
          <cell r="EC843">
            <v>4062289</v>
          </cell>
          <cell r="EF843">
            <v>45601</v>
          </cell>
          <cell r="EG843">
            <v>4062354</v>
          </cell>
          <cell r="EM843">
            <v>45594</v>
          </cell>
          <cell r="EN843">
            <v>45566</v>
          </cell>
          <cell r="EO843">
            <v>4062331</v>
          </cell>
          <cell r="ER843">
            <v>45545</v>
          </cell>
          <cell r="ES843">
            <v>4062293</v>
          </cell>
          <cell r="EX843">
            <v>45566</v>
          </cell>
          <cell r="EY843">
            <v>4062336</v>
          </cell>
          <cell r="HQ843">
            <v>45576</v>
          </cell>
          <cell r="HR843">
            <v>4162005</v>
          </cell>
          <cell r="HS843">
            <v>45609</v>
          </cell>
          <cell r="HV843" t="e">
            <v>#REF!</v>
          </cell>
          <cell r="HZ843" t="e">
            <v>#REF!</v>
          </cell>
          <cell r="ID843" t="e">
            <v>#REF!</v>
          </cell>
          <cell r="RC843">
            <v>45624</v>
          </cell>
          <cell r="RD843">
            <v>0</v>
          </cell>
          <cell r="RE843">
            <v>45545</v>
          </cell>
          <cell r="RF843">
            <v>45545</v>
          </cell>
          <cell r="RG843">
            <v>0</v>
          </cell>
          <cell r="RH843">
            <v>0</v>
          </cell>
          <cell r="RI843">
            <v>45566</v>
          </cell>
          <cell r="RJ843">
            <v>0</v>
          </cell>
          <cell r="RK843">
            <v>45545</v>
          </cell>
          <cell r="RL843" t="str">
            <v>4062276</v>
          </cell>
          <cell r="RM843">
            <v>45545</v>
          </cell>
          <cell r="RN843" t="str">
            <v>4062278</v>
          </cell>
          <cell r="RO843">
            <v>45566</v>
          </cell>
          <cell r="RP843" t="str">
            <v>4062321</v>
          </cell>
          <cell r="RQ843">
            <v>45545</v>
          </cell>
          <cell r="RR843" t="str">
            <v>4062289</v>
          </cell>
          <cell r="RS843">
            <v>45601</v>
          </cell>
          <cell r="RT843">
            <v>4062354</v>
          </cell>
          <cell r="RU843">
            <v>0</v>
          </cell>
          <cell r="RV843">
            <v>0</v>
          </cell>
        </row>
        <row r="844">
          <cell r="A844">
            <v>835</v>
          </cell>
          <cell r="B844">
            <v>45658</v>
          </cell>
          <cell r="C844" t="str">
            <v>HRB1003 AAI</v>
          </cell>
          <cell r="D844" t="str">
            <v>ARB10445</v>
          </cell>
          <cell r="F844" t="str">
            <v>米国</v>
          </cell>
          <cell r="G844" t="str">
            <v>AAI</v>
          </cell>
          <cell r="H844" t="str">
            <v>制御盤</v>
          </cell>
          <cell r="I844" t="str">
            <v>南陵</v>
          </cell>
          <cell r="J844" t="str">
            <v>KD</v>
          </cell>
          <cell r="K844">
            <v>45609</v>
          </cell>
          <cell r="L844">
            <v>1</v>
          </cell>
          <cell r="M844">
            <v>1</v>
          </cell>
          <cell r="N844">
            <v>45610</v>
          </cell>
          <cell r="O844">
            <v>1</v>
          </cell>
          <cell r="P844">
            <v>45611</v>
          </cell>
          <cell r="Q844">
            <v>1</v>
          </cell>
          <cell r="R844">
            <v>45612</v>
          </cell>
          <cell r="S844">
            <v>1</v>
          </cell>
          <cell r="T844">
            <v>45614</v>
          </cell>
          <cell r="U844">
            <v>45614</v>
          </cell>
          <cell r="V844">
            <v>45615</v>
          </cell>
          <cell r="W844">
            <v>45615</v>
          </cell>
          <cell r="X844">
            <v>1</v>
          </cell>
          <cell r="Y844">
            <v>45633</v>
          </cell>
          <cell r="AA844">
            <v>45624</v>
          </cell>
          <cell r="AB844">
            <v>45625</v>
          </cell>
          <cell r="AC844" t="str">
            <v>4062318</v>
          </cell>
          <cell r="AD844" t="str">
            <v>4062318</v>
          </cell>
          <cell r="AE844" t="str">
            <v>4062278</v>
          </cell>
          <cell r="AF844" t="str">
            <v>4062284</v>
          </cell>
          <cell r="AG844" t="str">
            <v>4062289</v>
          </cell>
          <cell r="CP844">
            <v>45566</v>
          </cell>
          <cell r="CQ844">
            <v>4062318</v>
          </cell>
          <cell r="CX844">
            <v>45545</v>
          </cell>
          <cell r="CY844">
            <v>4062278</v>
          </cell>
          <cell r="DP844">
            <v>45545</v>
          </cell>
          <cell r="DQ844">
            <v>4062284</v>
          </cell>
          <cell r="EB844">
            <v>45545</v>
          </cell>
          <cell r="EC844">
            <v>4062289</v>
          </cell>
          <cell r="EF844">
            <v>45608</v>
          </cell>
          <cell r="EG844">
            <v>4062356</v>
          </cell>
          <cell r="EM844">
            <v>45594</v>
          </cell>
          <cell r="EX844">
            <v>45566</v>
          </cell>
          <cell r="EY844">
            <v>4062336</v>
          </cell>
          <cell r="HQ844">
            <v>45576</v>
          </cell>
          <cell r="HR844">
            <v>4162005</v>
          </cell>
          <cell r="HS844">
            <v>45609</v>
          </cell>
          <cell r="HV844" t="e">
            <v>#REF!</v>
          </cell>
          <cell r="HZ844" t="e">
            <v>#REF!</v>
          </cell>
          <cell r="ID844" t="e">
            <v>#REF!</v>
          </cell>
          <cell r="RC844">
            <v>45624</v>
          </cell>
          <cell r="RD844">
            <v>0</v>
          </cell>
          <cell r="RE844">
            <v>45566</v>
          </cell>
          <cell r="RF844">
            <v>45545</v>
          </cell>
          <cell r="RG844">
            <v>0</v>
          </cell>
          <cell r="RH844">
            <v>0</v>
          </cell>
          <cell r="RI844">
            <v>45545</v>
          </cell>
          <cell r="RJ844">
            <v>0</v>
          </cell>
          <cell r="RK844">
            <v>45566</v>
          </cell>
          <cell r="RL844" t="str">
            <v>4062318</v>
          </cell>
          <cell r="RM844">
            <v>45545</v>
          </cell>
          <cell r="RN844" t="str">
            <v>4062278</v>
          </cell>
          <cell r="RO844">
            <v>45545</v>
          </cell>
          <cell r="RP844" t="str">
            <v>4062284</v>
          </cell>
          <cell r="RQ844">
            <v>45545</v>
          </cell>
          <cell r="RR844" t="str">
            <v>4062289</v>
          </cell>
          <cell r="RS844">
            <v>45608</v>
          </cell>
          <cell r="RT844">
            <v>4062356</v>
          </cell>
          <cell r="RU844">
            <v>0</v>
          </cell>
          <cell r="RV844">
            <v>0</v>
          </cell>
        </row>
        <row r="845">
          <cell r="A845">
            <v>836</v>
          </cell>
          <cell r="B845">
            <v>45658</v>
          </cell>
          <cell r="C845" t="str">
            <v>HRB1003 AAI</v>
          </cell>
          <cell r="D845" t="str">
            <v>ARB10446</v>
          </cell>
          <cell r="F845" t="str">
            <v>米国</v>
          </cell>
          <cell r="G845" t="str">
            <v>AAI</v>
          </cell>
          <cell r="H845" t="str">
            <v>制御盤</v>
          </cell>
          <cell r="I845" t="str">
            <v>南陵</v>
          </cell>
          <cell r="J845" t="str">
            <v>KD</v>
          </cell>
          <cell r="K845">
            <v>45610</v>
          </cell>
          <cell r="L845">
            <v>1</v>
          </cell>
          <cell r="M845">
            <v>1</v>
          </cell>
          <cell r="N845">
            <v>45611</v>
          </cell>
          <cell r="O845">
            <v>1</v>
          </cell>
          <cell r="P845">
            <v>45612</v>
          </cell>
          <cell r="Q845">
            <v>1</v>
          </cell>
          <cell r="R845">
            <v>45614</v>
          </cell>
          <cell r="S845">
            <v>1</v>
          </cell>
          <cell r="T845">
            <v>45615</v>
          </cell>
          <cell r="U845">
            <v>45615</v>
          </cell>
          <cell r="V845">
            <v>45616</v>
          </cell>
          <cell r="W845">
            <v>45615</v>
          </cell>
          <cell r="X845">
            <v>1</v>
          </cell>
          <cell r="Y845">
            <v>45633</v>
          </cell>
          <cell r="AA845">
            <v>45624</v>
          </cell>
          <cell r="AB845">
            <v>45625</v>
          </cell>
          <cell r="AC845" t="str">
            <v>4062318</v>
          </cell>
          <cell r="AD845" t="str">
            <v>4062318</v>
          </cell>
          <cell r="AE845" t="str">
            <v>4062278</v>
          </cell>
          <cell r="AF845" t="str">
            <v>4062284</v>
          </cell>
          <cell r="AG845" t="str">
            <v>4062289</v>
          </cell>
          <cell r="CP845">
            <v>45566</v>
          </cell>
          <cell r="CQ845">
            <v>4062318</v>
          </cell>
          <cell r="CX845">
            <v>45545</v>
          </cell>
          <cell r="CY845">
            <v>4062278</v>
          </cell>
          <cell r="DP845">
            <v>45545</v>
          </cell>
          <cell r="DQ845">
            <v>4062284</v>
          </cell>
          <cell r="EB845">
            <v>45545</v>
          </cell>
          <cell r="EC845">
            <v>4062289</v>
          </cell>
          <cell r="EF845">
            <v>45608</v>
          </cell>
          <cell r="EG845">
            <v>4062356</v>
          </cell>
          <cell r="EM845">
            <v>45594</v>
          </cell>
          <cell r="EX845">
            <v>45566</v>
          </cell>
          <cell r="EY845">
            <v>4062336</v>
          </cell>
          <cell r="HQ845">
            <v>45576</v>
          </cell>
          <cell r="HR845">
            <v>4162005</v>
          </cell>
          <cell r="HS845">
            <v>45610</v>
          </cell>
          <cell r="HV845" t="e">
            <v>#REF!</v>
          </cell>
          <cell r="HZ845" t="e">
            <v>#REF!</v>
          </cell>
          <cell r="ID845" t="e">
            <v>#REF!</v>
          </cell>
          <cell r="RC845">
            <v>45624</v>
          </cell>
          <cell r="RD845">
            <v>0</v>
          </cell>
          <cell r="RE845">
            <v>45566</v>
          </cell>
          <cell r="RF845">
            <v>45545</v>
          </cell>
          <cell r="RG845">
            <v>0</v>
          </cell>
          <cell r="RH845">
            <v>0</v>
          </cell>
          <cell r="RI845">
            <v>45545</v>
          </cell>
          <cell r="RJ845">
            <v>0</v>
          </cell>
          <cell r="RK845">
            <v>45566</v>
          </cell>
          <cell r="RL845" t="str">
            <v>4062318</v>
          </cell>
          <cell r="RM845">
            <v>45545</v>
          </cell>
          <cell r="RN845" t="str">
            <v>4062278</v>
          </cell>
          <cell r="RO845">
            <v>45545</v>
          </cell>
          <cell r="RP845" t="str">
            <v>4062284</v>
          </cell>
          <cell r="RQ845">
            <v>45545</v>
          </cell>
          <cell r="RR845" t="str">
            <v>4062289</v>
          </cell>
          <cell r="RS845">
            <v>45608</v>
          </cell>
          <cell r="RT845">
            <v>4062356</v>
          </cell>
          <cell r="RU845">
            <v>0</v>
          </cell>
          <cell r="RV845">
            <v>0</v>
          </cell>
        </row>
        <row r="846">
          <cell r="A846">
            <v>837</v>
          </cell>
          <cell r="B846">
            <v>45658</v>
          </cell>
          <cell r="C846" t="str">
            <v>HRB1003 AAI</v>
          </cell>
          <cell r="D846" t="str">
            <v>ARB10447</v>
          </cell>
          <cell r="F846" t="str">
            <v>米国</v>
          </cell>
          <cell r="G846" t="str">
            <v>AAI</v>
          </cell>
          <cell r="H846" t="str">
            <v>制御盤</v>
          </cell>
          <cell r="I846" t="str">
            <v>南陵</v>
          </cell>
          <cell r="J846" t="str">
            <v>KD</v>
          </cell>
          <cell r="K846">
            <v>45610</v>
          </cell>
          <cell r="L846">
            <v>1</v>
          </cell>
          <cell r="M846">
            <v>1</v>
          </cell>
          <cell r="N846">
            <v>45611</v>
          </cell>
          <cell r="O846">
            <v>1</v>
          </cell>
          <cell r="P846">
            <v>45612</v>
          </cell>
          <cell r="Q846">
            <v>1</v>
          </cell>
          <cell r="R846">
            <v>45614</v>
          </cell>
          <cell r="S846">
            <v>1</v>
          </cell>
          <cell r="T846">
            <v>45615</v>
          </cell>
          <cell r="U846">
            <v>45615</v>
          </cell>
          <cell r="V846">
            <v>45616</v>
          </cell>
          <cell r="W846">
            <v>45615</v>
          </cell>
          <cell r="X846">
            <v>1</v>
          </cell>
          <cell r="Y846">
            <v>45633</v>
          </cell>
          <cell r="AA846">
            <v>45624</v>
          </cell>
          <cell r="AB846">
            <v>45625</v>
          </cell>
          <cell r="AC846" t="str">
            <v>4062318</v>
          </cell>
          <cell r="AD846" t="str">
            <v>4062318</v>
          </cell>
          <cell r="AE846" t="str">
            <v>4062323</v>
          </cell>
          <cell r="AF846" t="str">
            <v>4062284</v>
          </cell>
          <cell r="AG846" t="str">
            <v>4062289</v>
          </cell>
          <cell r="CP846">
            <v>45566</v>
          </cell>
          <cell r="CQ846">
            <v>4062318</v>
          </cell>
          <cell r="CX846">
            <v>45566</v>
          </cell>
          <cell r="CY846">
            <v>4062323</v>
          </cell>
          <cell r="DP846">
            <v>45545</v>
          </cell>
          <cell r="DQ846">
            <v>4062284</v>
          </cell>
          <cell r="EB846">
            <v>45545</v>
          </cell>
          <cell r="EC846">
            <v>4062289</v>
          </cell>
          <cell r="EF846">
            <v>45608</v>
          </cell>
          <cell r="EG846">
            <v>4062356</v>
          </cell>
          <cell r="EM846">
            <v>45594</v>
          </cell>
          <cell r="EX846">
            <v>45566</v>
          </cell>
          <cell r="EY846">
            <v>4062336</v>
          </cell>
          <cell r="HQ846">
            <v>45576</v>
          </cell>
          <cell r="HR846">
            <v>4162005</v>
          </cell>
          <cell r="HS846">
            <v>45610</v>
          </cell>
          <cell r="HV846" t="e">
            <v>#REF!</v>
          </cell>
          <cell r="HZ846" t="e">
            <v>#REF!</v>
          </cell>
          <cell r="ID846" t="e">
            <v>#REF!</v>
          </cell>
          <cell r="RC846">
            <v>45624</v>
          </cell>
          <cell r="RD846">
            <v>0</v>
          </cell>
          <cell r="RE846">
            <v>45566</v>
          </cell>
          <cell r="RF846">
            <v>45566</v>
          </cell>
          <cell r="RG846">
            <v>0</v>
          </cell>
          <cell r="RH846">
            <v>0</v>
          </cell>
          <cell r="RI846">
            <v>45545</v>
          </cell>
          <cell r="RJ846">
            <v>0</v>
          </cell>
          <cell r="RK846">
            <v>45566</v>
          </cell>
          <cell r="RL846" t="str">
            <v>4062318</v>
          </cell>
          <cell r="RM846">
            <v>45566</v>
          </cell>
          <cell r="RN846" t="str">
            <v>4062323</v>
          </cell>
          <cell r="RO846">
            <v>45545</v>
          </cell>
          <cell r="RP846" t="str">
            <v>4062284</v>
          </cell>
          <cell r="RQ846">
            <v>45545</v>
          </cell>
          <cell r="RR846" t="str">
            <v>4062289</v>
          </cell>
          <cell r="RS846">
            <v>45608</v>
          </cell>
          <cell r="RT846">
            <v>4062356</v>
          </cell>
          <cell r="RU846">
            <v>0</v>
          </cell>
          <cell r="RV846">
            <v>0</v>
          </cell>
        </row>
        <row r="847">
          <cell r="A847">
            <v>838</v>
          </cell>
          <cell r="B847">
            <v>45658</v>
          </cell>
          <cell r="C847" t="str">
            <v>HRB1003 AAI</v>
          </cell>
          <cell r="D847" t="str">
            <v>ARB10448</v>
          </cell>
          <cell r="F847" t="str">
            <v>米国</v>
          </cell>
          <cell r="G847" t="str">
            <v>AAI</v>
          </cell>
          <cell r="H847" t="str">
            <v>制御盤</v>
          </cell>
          <cell r="I847" t="str">
            <v>南陵</v>
          </cell>
          <cell r="J847" t="str">
            <v>KD</v>
          </cell>
          <cell r="K847">
            <v>45611</v>
          </cell>
          <cell r="L847">
            <v>1</v>
          </cell>
          <cell r="M847">
            <v>1</v>
          </cell>
          <cell r="N847">
            <v>45612</v>
          </cell>
          <cell r="O847">
            <v>1</v>
          </cell>
          <cell r="P847">
            <v>45614</v>
          </cell>
          <cell r="Q847">
            <v>1</v>
          </cell>
          <cell r="R847">
            <v>45615</v>
          </cell>
          <cell r="S847">
            <v>1</v>
          </cell>
          <cell r="T847">
            <v>45616</v>
          </cell>
          <cell r="U847">
            <v>45615</v>
          </cell>
          <cell r="V847">
            <v>45617</v>
          </cell>
          <cell r="W847">
            <v>45616</v>
          </cell>
          <cell r="X847">
            <v>1</v>
          </cell>
          <cell r="Y847">
            <v>45633</v>
          </cell>
          <cell r="AA847">
            <v>45624</v>
          </cell>
          <cell r="AB847">
            <v>45625</v>
          </cell>
          <cell r="AC847" t="str">
            <v>4062318</v>
          </cell>
          <cell r="AD847" t="str">
            <v>4062318</v>
          </cell>
          <cell r="AE847" t="str">
            <v>4062323</v>
          </cell>
          <cell r="AF847" t="str">
            <v>4062284</v>
          </cell>
          <cell r="AG847" t="str">
            <v>4062289</v>
          </cell>
          <cell r="CP847">
            <v>45566</v>
          </cell>
          <cell r="CQ847">
            <v>4062318</v>
          </cell>
          <cell r="CX847">
            <v>45566</v>
          </cell>
          <cell r="CY847">
            <v>4062323</v>
          </cell>
          <cell r="DP847">
            <v>45545</v>
          </cell>
          <cell r="DQ847">
            <v>4062284</v>
          </cell>
          <cell r="EB847">
            <v>45545</v>
          </cell>
          <cell r="EC847">
            <v>4062289</v>
          </cell>
          <cell r="EF847">
            <v>45608</v>
          </cell>
          <cell r="EG847">
            <v>4062356</v>
          </cell>
          <cell r="EM847">
            <v>45594</v>
          </cell>
          <cell r="EX847">
            <v>45566</v>
          </cell>
          <cell r="EY847">
            <v>4062336</v>
          </cell>
          <cell r="HQ847">
            <v>45576</v>
          </cell>
          <cell r="HR847">
            <v>4162005</v>
          </cell>
          <cell r="HS847">
            <v>45611</v>
          </cell>
          <cell r="HV847" t="e">
            <v>#REF!</v>
          </cell>
          <cell r="HZ847" t="e">
            <v>#REF!</v>
          </cell>
          <cell r="ID847" t="e">
            <v>#REF!</v>
          </cell>
          <cell r="RC847">
            <v>45624</v>
          </cell>
          <cell r="RD847">
            <v>0</v>
          </cell>
          <cell r="RE847">
            <v>45566</v>
          </cell>
          <cell r="RF847">
            <v>45566</v>
          </cell>
          <cell r="RG847">
            <v>0</v>
          </cell>
          <cell r="RH847">
            <v>0</v>
          </cell>
          <cell r="RI847">
            <v>45545</v>
          </cell>
          <cell r="RJ847">
            <v>0</v>
          </cell>
          <cell r="RK847">
            <v>45566</v>
          </cell>
          <cell r="RL847" t="str">
            <v>4062318</v>
          </cell>
          <cell r="RM847">
            <v>45566</v>
          </cell>
          <cell r="RN847" t="str">
            <v>4062323</v>
          </cell>
          <cell r="RO847">
            <v>45545</v>
          </cell>
          <cell r="RP847" t="str">
            <v>4062284</v>
          </cell>
          <cell r="RQ847">
            <v>45545</v>
          </cell>
          <cell r="RR847" t="str">
            <v>4062289</v>
          </cell>
          <cell r="RS847">
            <v>45608</v>
          </cell>
          <cell r="RT847">
            <v>4062356</v>
          </cell>
          <cell r="RU847">
            <v>0</v>
          </cell>
          <cell r="RV847">
            <v>0</v>
          </cell>
        </row>
        <row r="848">
          <cell r="A848">
            <v>839</v>
          </cell>
          <cell r="B848">
            <v>45627</v>
          </cell>
          <cell r="C848" t="str">
            <v>HRB2204.EXP</v>
          </cell>
          <cell r="D848" t="str">
            <v>22045136</v>
          </cell>
          <cell r="F848" t="str">
            <v>ｲﾝﾄﾞ</v>
          </cell>
          <cell r="G848" t="str">
            <v>Amada (India) Pvt. L</v>
          </cell>
          <cell r="H848" t="str">
            <v>制御盤</v>
          </cell>
          <cell r="I848" t="str">
            <v>南陵</v>
          </cell>
          <cell r="J848" t="str">
            <v>土岐</v>
          </cell>
          <cell r="K848">
            <v>45611</v>
          </cell>
          <cell r="L848">
            <v>1</v>
          </cell>
          <cell r="M848">
            <v>1</v>
          </cell>
          <cell r="N848">
            <v>45612</v>
          </cell>
          <cell r="O848">
            <v>1</v>
          </cell>
          <cell r="P848">
            <v>45614</v>
          </cell>
          <cell r="Q848">
            <v>1</v>
          </cell>
          <cell r="R848">
            <v>45615</v>
          </cell>
          <cell r="S848">
            <v>1</v>
          </cell>
          <cell r="T848">
            <v>45616</v>
          </cell>
          <cell r="U848">
            <v>45616</v>
          </cell>
          <cell r="V848">
            <v>45617</v>
          </cell>
          <cell r="W848">
            <v>45617</v>
          </cell>
          <cell r="X848">
            <v>1</v>
          </cell>
          <cell r="Y848">
            <v>45631</v>
          </cell>
          <cell r="AA848">
            <v>45629</v>
          </cell>
          <cell r="AB848">
            <v>45630</v>
          </cell>
          <cell r="AC848" t="str">
            <v>4062277</v>
          </cell>
          <cell r="AD848" t="str">
            <v>4062277</v>
          </cell>
          <cell r="AE848" t="str">
            <v>4062279</v>
          </cell>
          <cell r="AF848" t="str">
            <v>4062251</v>
          </cell>
          <cell r="AG848" t="str">
            <v>4062290</v>
          </cell>
          <cell r="CT848">
            <v>45545</v>
          </cell>
          <cell r="CU848">
            <v>4062277</v>
          </cell>
          <cell r="CZ848">
            <v>45545</v>
          </cell>
          <cell r="DA848">
            <v>4062279</v>
          </cell>
          <cell r="DT848">
            <v>45510</v>
          </cell>
          <cell r="DU848">
            <v>4062251</v>
          </cell>
          <cell r="ED848">
            <v>45545</v>
          </cell>
          <cell r="EE848">
            <v>4062290</v>
          </cell>
          <cell r="EH848">
            <v>45545</v>
          </cell>
          <cell r="EI848">
            <v>4062301</v>
          </cell>
          <cell r="EM848">
            <v>45601</v>
          </cell>
          <cell r="EP848">
            <v>45566</v>
          </cell>
          <cell r="EQ848">
            <v>4062332</v>
          </cell>
          <cell r="EZ848">
            <v>45601</v>
          </cell>
          <cell r="FA848">
            <v>4062384</v>
          </cell>
          <cell r="HS848">
            <v>45611</v>
          </cell>
          <cell r="HV848" t="e">
            <v>#REF!</v>
          </cell>
          <cell r="HZ848" t="e">
            <v>#REF!</v>
          </cell>
          <cell r="ID848" t="e">
            <v>#REF!</v>
          </cell>
          <cell r="RC848">
            <v>45629</v>
          </cell>
          <cell r="RD848">
            <v>0</v>
          </cell>
          <cell r="RE848">
            <v>45545</v>
          </cell>
          <cell r="RF848">
            <v>0</v>
          </cell>
          <cell r="RG848">
            <v>45545</v>
          </cell>
          <cell r="RH848">
            <v>0</v>
          </cell>
          <cell r="RI848">
            <v>45510</v>
          </cell>
          <cell r="RJ848">
            <v>0</v>
          </cell>
          <cell r="RK848">
            <v>45545</v>
          </cell>
          <cell r="RL848" t="str">
            <v>4062277</v>
          </cell>
          <cell r="RM848">
            <v>45545</v>
          </cell>
          <cell r="RN848" t="str">
            <v>4062279</v>
          </cell>
          <cell r="RO848">
            <v>45510</v>
          </cell>
          <cell r="RP848" t="str">
            <v>4062251</v>
          </cell>
          <cell r="RQ848">
            <v>45545</v>
          </cell>
          <cell r="RR848" t="str">
            <v>4062290</v>
          </cell>
          <cell r="RS848">
            <v>45545</v>
          </cell>
          <cell r="RT848">
            <v>4062301</v>
          </cell>
          <cell r="RU848">
            <v>0</v>
          </cell>
          <cell r="RV848">
            <v>0</v>
          </cell>
        </row>
        <row r="849">
          <cell r="A849">
            <v>840</v>
          </cell>
          <cell r="B849">
            <v>45627</v>
          </cell>
          <cell r="C849" t="str">
            <v>HRB1303</v>
          </cell>
          <cell r="D849" t="str">
            <v>13035583</v>
          </cell>
          <cell r="F849" t="str">
            <v>日本</v>
          </cell>
          <cell r="G849" t="str">
            <v>（株）アマダベンディングＳ部</v>
          </cell>
          <cell r="H849" t="str">
            <v>制御盤</v>
          </cell>
          <cell r="I849" t="str">
            <v>南陵</v>
          </cell>
          <cell r="J849" t="str">
            <v>土岐</v>
          </cell>
          <cell r="K849">
            <v>45611</v>
          </cell>
          <cell r="L849">
            <v>1</v>
          </cell>
          <cell r="M849">
            <v>1</v>
          </cell>
          <cell r="N849">
            <v>45612</v>
          </cell>
          <cell r="O849">
            <v>1</v>
          </cell>
          <cell r="P849">
            <v>45614</v>
          </cell>
          <cell r="Q849">
            <v>1</v>
          </cell>
          <cell r="R849">
            <v>45615</v>
          </cell>
          <cell r="S849">
            <v>1</v>
          </cell>
          <cell r="T849">
            <v>45616</v>
          </cell>
          <cell r="U849">
            <v>45616</v>
          </cell>
          <cell r="V849">
            <v>45617</v>
          </cell>
          <cell r="W849">
            <v>45617</v>
          </cell>
          <cell r="X849">
            <v>1</v>
          </cell>
          <cell r="Y849">
            <v>45632</v>
          </cell>
          <cell r="AA849">
            <v>45629</v>
          </cell>
          <cell r="AB849">
            <v>45630</v>
          </cell>
          <cell r="AC849" t="str">
            <v>4062315</v>
          </cell>
          <cell r="AD849" t="str">
            <v>4062315</v>
          </cell>
          <cell r="AE849" t="str">
            <v>4062323</v>
          </cell>
          <cell r="AF849" t="str">
            <v>4062281</v>
          </cell>
          <cell r="AG849" t="str">
            <v>4062287</v>
          </cell>
          <cell r="CH849">
            <v>45566</v>
          </cell>
          <cell r="CI849">
            <v>4062315</v>
          </cell>
          <cell r="CX849">
            <v>45566</v>
          </cell>
          <cell r="CY849">
            <v>4062323</v>
          </cell>
          <cell r="DH849">
            <v>45545</v>
          </cell>
          <cell r="DI849">
            <v>4062281</v>
          </cell>
          <cell r="DV849">
            <v>45545</v>
          </cell>
          <cell r="DW849">
            <v>4062287</v>
          </cell>
          <cell r="EF849">
            <v>45601</v>
          </cell>
          <cell r="EG849">
            <v>4062354</v>
          </cell>
          <cell r="EM849">
            <v>45601</v>
          </cell>
          <cell r="EN849">
            <v>45566</v>
          </cell>
          <cell r="EO849">
            <v>4062331</v>
          </cell>
          <cell r="EX849">
            <v>45566</v>
          </cell>
          <cell r="EY849">
            <v>4062336</v>
          </cell>
          <cell r="HS849">
            <v>45611</v>
          </cell>
          <cell r="HV849" t="e">
            <v>#REF!</v>
          </cell>
          <cell r="HZ849" t="e">
            <v>#REF!</v>
          </cell>
          <cell r="ID849" t="e">
            <v>#REF!</v>
          </cell>
          <cell r="RC849">
            <v>45629</v>
          </cell>
          <cell r="RD849">
            <v>45566</v>
          </cell>
          <cell r="RE849">
            <v>0</v>
          </cell>
          <cell r="RF849">
            <v>45566</v>
          </cell>
          <cell r="RG849">
            <v>0</v>
          </cell>
          <cell r="RH849">
            <v>45545</v>
          </cell>
          <cell r="RI849">
            <v>0</v>
          </cell>
          <cell r="RJ849">
            <v>0</v>
          </cell>
          <cell r="RK849">
            <v>45566</v>
          </cell>
          <cell r="RL849" t="str">
            <v>4062315</v>
          </cell>
          <cell r="RM849">
            <v>45566</v>
          </cell>
          <cell r="RN849" t="str">
            <v>4062323</v>
          </cell>
          <cell r="RO849">
            <v>45545</v>
          </cell>
          <cell r="RP849" t="str">
            <v>4062281</v>
          </cell>
          <cell r="RQ849">
            <v>45545</v>
          </cell>
          <cell r="RR849" t="str">
            <v>4062287</v>
          </cell>
          <cell r="RS849">
            <v>45601</v>
          </cell>
          <cell r="RT849">
            <v>4062354</v>
          </cell>
          <cell r="RU849">
            <v>0</v>
          </cell>
          <cell r="RV849">
            <v>0</v>
          </cell>
        </row>
        <row r="850">
          <cell r="A850">
            <v>841</v>
          </cell>
          <cell r="B850">
            <v>45627</v>
          </cell>
          <cell r="C850" t="str">
            <v>HRB1303.EXP</v>
          </cell>
          <cell r="D850" t="str">
            <v>13035587</v>
          </cell>
          <cell r="F850" t="str">
            <v>ﾀｲ</v>
          </cell>
          <cell r="G850" t="str">
            <v>Amada Asia Pacific C</v>
          </cell>
          <cell r="H850" t="str">
            <v>制御盤</v>
          </cell>
          <cell r="I850" t="str">
            <v>南陵</v>
          </cell>
          <cell r="J850" t="str">
            <v>土岐</v>
          </cell>
          <cell r="K850">
            <v>45612</v>
          </cell>
          <cell r="L850">
            <v>1</v>
          </cell>
          <cell r="M850">
            <v>1</v>
          </cell>
          <cell r="N850">
            <v>45614</v>
          </cell>
          <cell r="O850">
            <v>1</v>
          </cell>
          <cell r="P850">
            <v>45615</v>
          </cell>
          <cell r="Q850">
            <v>1</v>
          </cell>
          <cell r="R850">
            <v>45616</v>
          </cell>
          <cell r="S850">
            <v>1</v>
          </cell>
          <cell r="T850">
            <v>45617</v>
          </cell>
          <cell r="U850">
            <v>45616</v>
          </cell>
          <cell r="V850">
            <v>45618</v>
          </cell>
          <cell r="W850">
            <v>45617</v>
          </cell>
          <cell r="X850">
            <v>1</v>
          </cell>
          <cell r="Y850">
            <v>45632</v>
          </cell>
          <cell r="AA850">
            <v>45629</v>
          </cell>
          <cell r="AB850">
            <v>45630</v>
          </cell>
          <cell r="AC850" t="str">
            <v>4062276</v>
          </cell>
          <cell r="AD850" t="str">
            <v>4062276</v>
          </cell>
          <cell r="AE850" t="str">
            <v>4062323</v>
          </cell>
          <cell r="AF850" t="str">
            <v>4062321</v>
          </cell>
          <cell r="AG850" t="str">
            <v>4062289</v>
          </cell>
          <cell r="CR850">
            <v>45545</v>
          </cell>
          <cell r="CS850">
            <v>4062276</v>
          </cell>
          <cell r="CX850">
            <v>45566</v>
          </cell>
          <cell r="CY850">
            <v>4062323</v>
          </cell>
          <cell r="DR850">
            <v>45566</v>
          </cell>
          <cell r="DS850">
            <v>4062321</v>
          </cell>
          <cell r="EB850">
            <v>45545</v>
          </cell>
          <cell r="EC850">
            <v>4062289</v>
          </cell>
          <cell r="EF850">
            <v>45601</v>
          </cell>
          <cell r="EG850">
            <v>4062354</v>
          </cell>
          <cell r="EM850">
            <v>45601</v>
          </cell>
          <cell r="EZ850">
            <v>45601</v>
          </cell>
          <cell r="FA850">
            <v>4062384</v>
          </cell>
          <cell r="HS850">
            <v>45612</v>
          </cell>
          <cell r="HV850" t="e">
            <v>#REF!</v>
          </cell>
          <cell r="HZ850" t="e">
            <v>#REF!</v>
          </cell>
          <cell r="ID850" t="e">
            <v>#REF!</v>
          </cell>
          <cell r="RC850">
            <v>45629</v>
          </cell>
          <cell r="RD850">
            <v>0</v>
          </cell>
          <cell r="RE850">
            <v>45545</v>
          </cell>
          <cell r="RF850">
            <v>45566</v>
          </cell>
          <cell r="RG850">
            <v>0</v>
          </cell>
          <cell r="RH850">
            <v>0</v>
          </cell>
          <cell r="RI850">
            <v>45566</v>
          </cell>
          <cell r="RJ850">
            <v>0</v>
          </cell>
          <cell r="RK850">
            <v>45545</v>
          </cell>
          <cell r="RL850" t="str">
            <v>4062276</v>
          </cell>
          <cell r="RM850">
            <v>45566</v>
          </cell>
          <cell r="RN850" t="str">
            <v>4062323</v>
          </cell>
          <cell r="RO850">
            <v>45566</v>
          </cell>
          <cell r="RP850" t="str">
            <v>4062321</v>
          </cell>
          <cell r="RQ850">
            <v>45545</v>
          </cell>
          <cell r="RR850" t="str">
            <v>4062289</v>
          </cell>
          <cell r="RS850">
            <v>45601</v>
          </cell>
          <cell r="RT850">
            <v>4062354</v>
          </cell>
          <cell r="RU850">
            <v>0</v>
          </cell>
          <cell r="RV850">
            <v>0</v>
          </cell>
        </row>
        <row r="851">
          <cell r="A851">
            <v>842</v>
          </cell>
          <cell r="B851">
            <v>45658</v>
          </cell>
          <cell r="C851" t="str">
            <v>HRB3506</v>
          </cell>
          <cell r="D851">
            <v>35065004</v>
          </cell>
          <cell r="F851" t="str">
            <v>日本</v>
          </cell>
          <cell r="G851" t="str">
            <v> （株）日立製作所 </v>
          </cell>
          <cell r="H851" t="str">
            <v>制御盤</v>
          </cell>
          <cell r="I851" t="str">
            <v>南陵</v>
          </cell>
          <cell r="J851" t="str">
            <v>富士宮</v>
          </cell>
          <cell r="K851" t="str">
            <v>済</v>
          </cell>
          <cell r="L851" t="str">
            <v>済</v>
          </cell>
          <cell r="M851" t="str">
            <v>済</v>
          </cell>
          <cell r="N851" t="str">
            <v>済</v>
          </cell>
          <cell r="O851" t="str">
            <v>済</v>
          </cell>
          <cell r="P851" t="str">
            <v>済</v>
          </cell>
          <cell r="Q851" t="str">
            <v>済</v>
          </cell>
          <cell r="R851" t="str">
            <v>済</v>
          </cell>
          <cell r="S851" t="str">
            <v>済</v>
          </cell>
          <cell r="T851" t="str">
            <v>済</v>
          </cell>
          <cell r="U851" t="str">
            <v>済</v>
          </cell>
          <cell r="W851">
            <v>45625</v>
          </cell>
          <cell r="X851">
            <v>1</v>
          </cell>
          <cell r="Y851">
            <v>45632</v>
          </cell>
          <cell r="Z851">
            <v>45632</v>
          </cell>
          <cell r="AC851" t="str">
            <v/>
          </cell>
          <cell r="AD851" t="str">
            <v/>
          </cell>
          <cell r="AE851" t="str">
            <v/>
          </cell>
          <cell r="AF851" t="str">
            <v/>
          </cell>
          <cell r="AG851" t="str">
            <v/>
          </cell>
          <cell r="EM851">
            <v>45601</v>
          </cell>
          <cell r="HS851" t="str">
            <v>済</v>
          </cell>
          <cell r="HV851" t="e">
            <v>#REF!</v>
          </cell>
          <cell r="HZ851" t="e">
            <v>#REF!</v>
          </cell>
          <cell r="ID851" t="e">
            <v>#REF!</v>
          </cell>
          <cell r="RC851">
            <v>45632</v>
          </cell>
          <cell r="RD851">
            <v>0</v>
          </cell>
          <cell r="RE851">
            <v>0</v>
          </cell>
          <cell r="RF851">
            <v>0</v>
          </cell>
          <cell r="RG851">
            <v>0</v>
          </cell>
          <cell r="RH851">
            <v>0</v>
          </cell>
          <cell r="RI851">
            <v>0</v>
          </cell>
          <cell r="RJ851">
            <v>0</v>
          </cell>
          <cell r="RK851">
            <v>0</v>
          </cell>
          <cell r="RL851" t="str">
            <v/>
          </cell>
          <cell r="RM851">
            <v>0</v>
          </cell>
          <cell r="RN851" t="str">
            <v/>
          </cell>
          <cell r="RO851">
            <v>0</v>
          </cell>
          <cell r="RP851" t="str">
            <v/>
          </cell>
          <cell r="RQ851">
            <v>0</v>
          </cell>
          <cell r="RR851" t="str">
            <v/>
          </cell>
          <cell r="RS851">
            <v>0</v>
          </cell>
          <cell r="RT851">
            <v>0</v>
          </cell>
          <cell r="RU851">
            <v>0</v>
          </cell>
          <cell r="RV851">
            <v>0</v>
          </cell>
        </row>
        <row r="852">
          <cell r="A852">
            <v>843</v>
          </cell>
          <cell r="B852">
            <v>45627</v>
          </cell>
          <cell r="C852" t="str">
            <v>HRBC8025</v>
          </cell>
          <cell r="D852" t="str">
            <v>80255419</v>
          </cell>
          <cell r="F852" t="str">
            <v>中国</v>
          </cell>
          <cell r="G852" t="str">
            <v>CHINA</v>
          </cell>
          <cell r="H852" t="str">
            <v>制御盤</v>
          </cell>
          <cell r="I852" t="str">
            <v>南陵</v>
          </cell>
          <cell r="J852" t="str">
            <v>土岐</v>
          </cell>
          <cell r="K852">
            <v>45612</v>
          </cell>
          <cell r="L852">
            <v>1</v>
          </cell>
          <cell r="M852">
            <v>1</v>
          </cell>
          <cell r="N852">
            <v>45614</v>
          </cell>
          <cell r="O852">
            <v>1</v>
          </cell>
          <cell r="P852">
            <v>45615</v>
          </cell>
          <cell r="Q852">
            <v>1</v>
          </cell>
          <cell r="R852">
            <v>45616</v>
          </cell>
          <cell r="S852">
            <v>1</v>
          </cell>
          <cell r="T852">
            <v>45617</v>
          </cell>
          <cell r="U852">
            <v>45617</v>
          </cell>
          <cell r="V852">
            <v>45618</v>
          </cell>
          <cell r="W852">
            <v>45617</v>
          </cell>
          <cell r="X852">
            <v>1</v>
          </cell>
          <cell r="Y852">
            <v>45633</v>
          </cell>
          <cell r="AA852">
            <v>45629</v>
          </cell>
          <cell r="AB852">
            <v>45630</v>
          </cell>
          <cell r="AC852" t="str">
            <v>4062318</v>
          </cell>
          <cell r="AD852" t="str">
            <v>4062318</v>
          </cell>
          <cell r="AE852" t="str">
            <v>4062323</v>
          </cell>
          <cell r="AF852" t="str">
            <v>4062284</v>
          </cell>
          <cell r="AG852" t="str">
            <v>4062289</v>
          </cell>
          <cell r="CP852">
            <v>45566</v>
          </cell>
          <cell r="CQ852">
            <v>4062318</v>
          </cell>
          <cell r="CX852">
            <v>45566</v>
          </cell>
          <cell r="CY852">
            <v>4062323</v>
          </cell>
          <cell r="DP852">
            <v>45545</v>
          </cell>
          <cell r="DQ852">
            <v>4062284</v>
          </cell>
          <cell r="EB852">
            <v>45545</v>
          </cell>
          <cell r="EC852">
            <v>4062289</v>
          </cell>
          <cell r="EF852">
            <v>45608</v>
          </cell>
          <cell r="EG852">
            <v>4062356</v>
          </cell>
          <cell r="EM852">
            <v>45601</v>
          </cell>
          <cell r="EZ852">
            <v>45601</v>
          </cell>
          <cell r="FA852">
            <v>4062384</v>
          </cell>
          <cell r="HS852">
            <v>45612</v>
          </cell>
          <cell r="HV852" t="e">
            <v>#REF!</v>
          </cell>
          <cell r="HZ852" t="e">
            <v>#REF!</v>
          </cell>
          <cell r="ID852" t="e">
            <v>#REF!</v>
          </cell>
          <cell r="RC852">
            <v>45629</v>
          </cell>
          <cell r="RD852">
            <v>0</v>
          </cell>
          <cell r="RE852">
            <v>45566</v>
          </cell>
          <cell r="RF852">
            <v>45566</v>
          </cell>
          <cell r="RG852">
            <v>0</v>
          </cell>
          <cell r="RH852">
            <v>0</v>
          </cell>
          <cell r="RI852">
            <v>45545</v>
          </cell>
          <cell r="RJ852">
            <v>0</v>
          </cell>
          <cell r="RK852">
            <v>45566</v>
          </cell>
          <cell r="RL852" t="str">
            <v>4062318</v>
          </cell>
          <cell r="RM852">
            <v>45566</v>
          </cell>
          <cell r="RN852" t="str">
            <v>4062323</v>
          </cell>
          <cell r="RO852">
            <v>45545</v>
          </cell>
          <cell r="RP852" t="str">
            <v>4062284</v>
          </cell>
          <cell r="RQ852">
            <v>45545</v>
          </cell>
          <cell r="RR852" t="str">
            <v>4062289</v>
          </cell>
          <cell r="RS852">
            <v>45608</v>
          </cell>
          <cell r="RT852">
            <v>4062356</v>
          </cell>
          <cell r="RU852">
            <v>0</v>
          </cell>
          <cell r="RV852">
            <v>0</v>
          </cell>
        </row>
        <row r="853">
          <cell r="A853">
            <v>844</v>
          </cell>
          <cell r="B853">
            <v>45627</v>
          </cell>
          <cell r="C853" t="str">
            <v>HRB8025.EXP</v>
          </cell>
          <cell r="D853" t="str">
            <v>80255417</v>
          </cell>
          <cell r="F853" t="str">
            <v>台湾</v>
          </cell>
          <cell r="G853" t="str">
            <v>AMADA TAIWAN INC.</v>
          </cell>
          <cell r="H853" t="str">
            <v>制御盤</v>
          </cell>
          <cell r="I853" t="str">
            <v>南陵</v>
          </cell>
          <cell r="J853" t="str">
            <v>土岐</v>
          </cell>
          <cell r="K853">
            <v>45614</v>
          </cell>
          <cell r="L853">
            <v>1</v>
          </cell>
          <cell r="M853">
            <v>1</v>
          </cell>
          <cell r="N853">
            <v>45615</v>
          </cell>
          <cell r="O853">
            <v>1</v>
          </cell>
          <cell r="P853">
            <v>45616</v>
          </cell>
          <cell r="Q853">
            <v>1</v>
          </cell>
          <cell r="R853">
            <v>45617</v>
          </cell>
          <cell r="S853">
            <v>1</v>
          </cell>
          <cell r="T853">
            <v>45618</v>
          </cell>
          <cell r="U853">
            <v>45617</v>
          </cell>
          <cell r="V853">
            <v>45622</v>
          </cell>
          <cell r="W853">
            <v>45622</v>
          </cell>
          <cell r="X853">
            <v>1</v>
          </cell>
          <cell r="Y853">
            <v>45633</v>
          </cell>
          <cell r="AA853">
            <v>45629</v>
          </cell>
          <cell r="AB853">
            <v>45630</v>
          </cell>
          <cell r="AC853" t="str">
            <v>4062318</v>
          </cell>
          <cell r="AD853" t="str">
            <v>4062318</v>
          </cell>
          <cell r="AE853" t="str">
            <v>4062323</v>
          </cell>
          <cell r="AF853" t="str">
            <v>4062284</v>
          </cell>
          <cell r="AG853" t="str">
            <v>4062289</v>
          </cell>
          <cell r="CP853">
            <v>45566</v>
          </cell>
          <cell r="CQ853">
            <v>4062318</v>
          </cell>
          <cell r="CX853">
            <v>45566</v>
          </cell>
          <cell r="CY853">
            <v>4062323</v>
          </cell>
          <cell r="DP853">
            <v>45545</v>
          </cell>
          <cell r="DQ853">
            <v>4062284</v>
          </cell>
          <cell r="EB853">
            <v>45545</v>
          </cell>
          <cell r="EC853">
            <v>4062289</v>
          </cell>
          <cell r="EF853">
            <v>45608</v>
          </cell>
          <cell r="EG853">
            <v>4062356</v>
          </cell>
          <cell r="EM853">
            <v>45601</v>
          </cell>
          <cell r="EX853">
            <v>45566</v>
          </cell>
          <cell r="EY853">
            <v>4062336</v>
          </cell>
          <cell r="HS853">
            <v>45614</v>
          </cell>
          <cell r="HV853" t="e">
            <v>#REF!</v>
          </cell>
          <cell r="HZ853" t="e">
            <v>#REF!</v>
          </cell>
          <cell r="ID853" t="e">
            <v>#REF!</v>
          </cell>
          <cell r="RC853">
            <v>45629</v>
          </cell>
          <cell r="RD853">
            <v>0</v>
          </cell>
          <cell r="RE853">
            <v>45566</v>
          </cell>
          <cell r="RF853">
            <v>45566</v>
          </cell>
          <cell r="RG853">
            <v>0</v>
          </cell>
          <cell r="RH853">
            <v>0</v>
          </cell>
          <cell r="RI853">
            <v>45545</v>
          </cell>
          <cell r="RJ853">
            <v>0</v>
          </cell>
          <cell r="RK853">
            <v>45566</v>
          </cell>
          <cell r="RL853" t="str">
            <v>4062318</v>
          </cell>
          <cell r="RM853">
            <v>45566</v>
          </cell>
          <cell r="RN853" t="str">
            <v>4062323</v>
          </cell>
          <cell r="RO853">
            <v>45545</v>
          </cell>
          <cell r="RP853" t="str">
            <v>4062284</v>
          </cell>
          <cell r="RQ853">
            <v>45545</v>
          </cell>
          <cell r="RR853" t="str">
            <v>4062289</v>
          </cell>
          <cell r="RS853">
            <v>45608</v>
          </cell>
          <cell r="RT853">
            <v>4062356</v>
          </cell>
          <cell r="RU853">
            <v>0</v>
          </cell>
          <cell r="RV853">
            <v>0</v>
          </cell>
        </row>
        <row r="854">
          <cell r="A854">
            <v>845</v>
          </cell>
          <cell r="B854">
            <v>45717</v>
          </cell>
          <cell r="C854" t="str">
            <v>HRB1003 ATC</v>
          </cell>
          <cell r="D854" t="str">
            <v>RC130129</v>
          </cell>
          <cell r="F854" t="str">
            <v>EU</v>
          </cell>
          <cell r="G854" t="str">
            <v>AESA</v>
          </cell>
          <cell r="H854" t="str">
            <v>ATC盤</v>
          </cell>
          <cell r="I854" t="str">
            <v>須走</v>
          </cell>
          <cell r="J854" t="str">
            <v>土岐</v>
          </cell>
          <cell r="T854">
            <v>45622</v>
          </cell>
          <cell r="V854">
            <v>45623</v>
          </cell>
          <cell r="W854">
            <v>45624</v>
          </cell>
          <cell r="X854">
            <v>1</v>
          </cell>
          <cell r="Y854">
            <v>45632</v>
          </cell>
          <cell r="AA854">
            <v>45629</v>
          </cell>
          <cell r="AB854">
            <v>45630</v>
          </cell>
          <cell r="AC854" t="str">
            <v/>
          </cell>
          <cell r="AD854" t="str">
            <v/>
          </cell>
          <cell r="AE854" t="str">
            <v/>
          </cell>
          <cell r="AF854" t="str">
            <v/>
          </cell>
          <cell r="AG854" t="str">
            <v/>
          </cell>
          <cell r="HM854">
            <v>45335</v>
          </cell>
          <cell r="HN854">
            <v>4062086</v>
          </cell>
          <cell r="HS854">
            <v>0</v>
          </cell>
          <cell r="HV854" t="e">
            <v>#REF!</v>
          </cell>
          <cell r="HZ854" t="e">
            <v>#REF!</v>
          </cell>
          <cell r="ID854" t="e">
            <v>#REF!</v>
          </cell>
          <cell r="RC854">
            <v>45629</v>
          </cell>
          <cell r="RD854">
            <v>0</v>
          </cell>
          <cell r="RE854">
            <v>0</v>
          </cell>
          <cell r="RF854">
            <v>0</v>
          </cell>
          <cell r="RG854">
            <v>0</v>
          </cell>
          <cell r="RH854">
            <v>0</v>
          </cell>
          <cell r="RI854">
            <v>0</v>
          </cell>
          <cell r="RJ854">
            <v>0</v>
          </cell>
          <cell r="RK854">
            <v>0</v>
          </cell>
          <cell r="RL854" t="str">
            <v/>
          </cell>
          <cell r="RM854">
            <v>0</v>
          </cell>
          <cell r="RN854" t="str">
            <v/>
          </cell>
          <cell r="RO854">
            <v>0</v>
          </cell>
          <cell r="RP854" t="str">
            <v/>
          </cell>
          <cell r="RQ854">
            <v>0</v>
          </cell>
          <cell r="RR854" t="str">
            <v/>
          </cell>
          <cell r="RS854">
            <v>0</v>
          </cell>
          <cell r="RT854">
            <v>0</v>
          </cell>
          <cell r="RU854">
            <v>0</v>
          </cell>
          <cell r="RV854">
            <v>0</v>
          </cell>
        </row>
        <row r="855">
          <cell r="A855">
            <v>846</v>
          </cell>
          <cell r="B855">
            <v>45717</v>
          </cell>
          <cell r="C855" t="str">
            <v>HRB1003 ATC</v>
          </cell>
          <cell r="D855" t="str">
            <v>RC130130</v>
          </cell>
          <cell r="F855" t="str">
            <v>EU</v>
          </cell>
          <cell r="G855" t="str">
            <v>AESA</v>
          </cell>
          <cell r="H855" t="str">
            <v>ATC盤</v>
          </cell>
          <cell r="I855" t="str">
            <v>須走</v>
          </cell>
          <cell r="J855" t="str">
            <v>土岐</v>
          </cell>
          <cell r="T855">
            <v>45622</v>
          </cell>
          <cell r="V855">
            <v>45623</v>
          </cell>
          <cell r="W855">
            <v>45624</v>
          </cell>
          <cell r="X855">
            <v>1</v>
          </cell>
          <cell r="Y855">
            <v>45632</v>
          </cell>
          <cell r="AA855">
            <v>45629</v>
          </cell>
          <cell r="AB855">
            <v>45630</v>
          </cell>
          <cell r="AC855" t="str">
            <v/>
          </cell>
          <cell r="AD855" t="str">
            <v/>
          </cell>
          <cell r="AE855" t="str">
            <v/>
          </cell>
          <cell r="AF855" t="str">
            <v/>
          </cell>
          <cell r="AG855" t="str">
            <v/>
          </cell>
          <cell r="HM855">
            <v>45335</v>
          </cell>
          <cell r="HN855">
            <v>4062086</v>
          </cell>
          <cell r="HS855">
            <v>0</v>
          </cell>
          <cell r="HV855" t="e">
            <v>#REF!</v>
          </cell>
          <cell r="HZ855" t="e">
            <v>#REF!</v>
          </cell>
          <cell r="ID855" t="e">
            <v>#REF!</v>
          </cell>
          <cell r="RC855">
            <v>45629</v>
          </cell>
          <cell r="RD855">
            <v>0</v>
          </cell>
          <cell r="RE855">
            <v>0</v>
          </cell>
          <cell r="RF855">
            <v>0</v>
          </cell>
          <cell r="RG855">
            <v>0</v>
          </cell>
          <cell r="RH855">
            <v>0</v>
          </cell>
          <cell r="RI855">
            <v>0</v>
          </cell>
          <cell r="RJ855">
            <v>0</v>
          </cell>
          <cell r="RK855">
            <v>0</v>
          </cell>
          <cell r="RL855" t="str">
            <v/>
          </cell>
          <cell r="RM855">
            <v>0</v>
          </cell>
          <cell r="RN855" t="str">
            <v/>
          </cell>
          <cell r="RO855">
            <v>0</v>
          </cell>
          <cell r="RP855" t="str">
            <v/>
          </cell>
          <cell r="RQ855">
            <v>0</v>
          </cell>
          <cell r="RR855" t="str">
            <v/>
          </cell>
          <cell r="RS855">
            <v>0</v>
          </cell>
          <cell r="RT855">
            <v>0</v>
          </cell>
          <cell r="RU855">
            <v>0</v>
          </cell>
          <cell r="RV855">
            <v>0</v>
          </cell>
        </row>
        <row r="856">
          <cell r="A856">
            <v>847</v>
          </cell>
          <cell r="B856">
            <v>45627</v>
          </cell>
          <cell r="C856" t="str">
            <v>HRB1303.EXP</v>
          </cell>
          <cell r="D856" t="str">
            <v>13035589</v>
          </cell>
          <cell r="F856" t="str">
            <v>韓国</v>
          </cell>
          <cell r="G856" t="str">
            <v>ＡＭＡＤＡ　ＫＯＲＥＡ　ＣＯ．，ＬＴＤ．</v>
          </cell>
          <cell r="H856" t="str">
            <v>制御盤</v>
          </cell>
          <cell r="I856" t="str">
            <v>南陵</v>
          </cell>
          <cell r="J856" t="str">
            <v>土岐</v>
          </cell>
          <cell r="K856">
            <v>45614</v>
          </cell>
          <cell r="L856">
            <v>1</v>
          </cell>
          <cell r="M856">
            <v>1</v>
          </cell>
          <cell r="N856">
            <v>45615</v>
          </cell>
          <cell r="O856">
            <v>1</v>
          </cell>
          <cell r="P856">
            <v>45616</v>
          </cell>
          <cell r="Q856">
            <v>1</v>
          </cell>
          <cell r="R856">
            <v>45617</v>
          </cell>
          <cell r="S856">
            <v>1</v>
          </cell>
          <cell r="T856">
            <v>45618</v>
          </cell>
          <cell r="U856">
            <v>45618</v>
          </cell>
          <cell r="V856">
            <v>45622</v>
          </cell>
          <cell r="W856">
            <v>45622</v>
          </cell>
          <cell r="X856">
            <v>1</v>
          </cell>
          <cell r="Y856">
            <v>45636</v>
          </cell>
          <cell r="AA856">
            <v>45629</v>
          </cell>
          <cell r="AB856">
            <v>45630</v>
          </cell>
          <cell r="AC856" t="str">
            <v>4062276</v>
          </cell>
          <cell r="AD856" t="str">
            <v>4062276</v>
          </cell>
          <cell r="AE856" t="str">
            <v>4062323</v>
          </cell>
          <cell r="AF856" t="str">
            <v>4062321</v>
          </cell>
          <cell r="AG856" t="str">
            <v>4062289</v>
          </cell>
          <cell r="CR856">
            <v>45545</v>
          </cell>
          <cell r="CS856">
            <v>4062276</v>
          </cell>
          <cell r="CX856">
            <v>45566</v>
          </cell>
          <cell r="CY856">
            <v>4062323</v>
          </cell>
          <cell r="DR856">
            <v>45566</v>
          </cell>
          <cell r="DS856">
            <v>4062321</v>
          </cell>
          <cell r="EB856">
            <v>45545</v>
          </cell>
          <cell r="EC856">
            <v>4062289</v>
          </cell>
          <cell r="EF856">
            <v>45608</v>
          </cell>
          <cell r="EG856">
            <v>4062356</v>
          </cell>
          <cell r="EM856">
            <v>45601</v>
          </cell>
          <cell r="EN856">
            <v>45566</v>
          </cell>
          <cell r="EO856">
            <v>4062331</v>
          </cell>
          <cell r="EX856">
            <v>45566</v>
          </cell>
          <cell r="EY856">
            <v>4062336</v>
          </cell>
          <cell r="GG856">
            <v>45510</v>
          </cell>
          <cell r="GH856">
            <v>4062267</v>
          </cell>
          <cell r="HS856">
            <v>45614</v>
          </cell>
          <cell r="HV856" t="e">
            <v>#REF!</v>
          </cell>
          <cell r="HZ856" t="e">
            <v>#REF!</v>
          </cell>
          <cell r="ID856" t="e">
            <v>#REF!</v>
          </cell>
          <cell r="RC856">
            <v>45629</v>
          </cell>
          <cell r="RD856">
            <v>0</v>
          </cell>
          <cell r="RE856">
            <v>45545</v>
          </cell>
          <cell r="RF856">
            <v>45566</v>
          </cell>
          <cell r="RG856">
            <v>0</v>
          </cell>
          <cell r="RH856">
            <v>0</v>
          </cell>
          <cell r="RI856">
            <v>45566</v>
          </cell>
          <cell r="RJ856">
            <v>0</v>
          </cell>
          <cell r="RK856">
            <v>45545</v>
          </cell>
          <cell r="RL856" t="str">
            <v>4062276</v>
          </cell>
          <cell r="RM856">
            <v>45566</v>
          </cell>
          <cell r="RN856" t="str">
            <v>4062323</v>
          </cell>
          <cell r="RO856">
            <v>45566</v>
          </cell>
          <cell r="RP856" t="str">
            <v>4062321</v>
          </cell>
          <cell r="RQ856">
            <v>45545</v>
          </cell>
          <cell r="RR856" t="str">
            <v>4062289</v>
          </cell>
          <cell r="RS856">
            <v>45608</v>
          </cell>
          <cell r="RT856">
            <v>4062356</v>
          </cell>
          <cell r="RU856">
            <v>0</v>
          </cell>
          <cell r="RV856">
            <v>0</v>
          </cell>
        </row>
        <row r="857">
          <cell r="A857">
            <v>848</v>
          </cell>
          <cell r="B857">
            <v>45627</v>
          </cell>
          <cell r="C857" t="str">
            <v>HRB1303.EXP</v>
          </cell>
          <cell r="D857" t="str">
            <v>13035590</v>
          </cell>
          <cell r="F857" t="str">
            <v>韓国</v>
          </cell>
          <cell r="G857" t="str">
            <v>ＡＭＡＤＡ　ＫＯＲＥＡ　ＣＯ．，ＬＴＤ．</v>
          </cell>
          <cell r="H857" t="str">
            <v>制御盤</v>
          </cell>
          <cell r="I857" t="str">
            <v>南陵</v>
          </cell>
          <cell r="J857" t="str">
            <v>土岐</v>
          </cell>
          <cell r="K857">
            <v>45614</v>
          </cell>
          <cell r="L857">
            <v>1</v>
          </cell>
          <cell r="M857">
            <v>1</v>
          </cell>
          <cell r="N857">
            <v>45615</v>
          </cell>
          <cell r="O857">
            <v>1</v>
          </cell>
          <cell r="P857">
            <v>45616</v>
          </cell>
          <cell r="Q857">
            <v>1</v>
          </cell>
          <cell r="R857">
            <v>45617</v>
          </cell>
          <cell r="S857">
            <v>1</v>
          </cell>
          <cell r="T857">
            <v>45618</v>
          </cell>
          <cell r="U857">
            <v>45618</v>
          </cell>
          <cell r="V857">
            <v>45622</v>
          </cell>
          <cell r="W857">
            <v>45622</v>
          </cell>
          <cell r="X857">
            <v>1</v>
          </cell>
          <cell r="Y857">
            <v>45636</v>
          </cell>
          <cell r="AA857">
            <v>45629</v>
          </cell>
          <cell r="AB857">
            <v>45630</v>
          </cell>
          <cell r="AC857" t="str">
            <v>4062276</v>
          </cell>
          <cell r="AD857" t="str">
            <v>4062276</v>
          </cell>
          <cell r="AE857" t="str">
            <v>4062323</v>
          </cell>
          <cell r="AF857" t="str">
            <v>4062321</v>
          </cell>
          <cell r="AG857" t="str">
            <v>4062289</v>
          </cell>
          <cell r="CR857">
            <v>45545</v>
          </cell>
          <cell r="CS857">
            <v>4062276</v>
          </cell>
          <cell r="CX857">
            <v>45566</v>
          </cell>
          <cell r="CY857">
            <v>4062323</v>
          </cell>
          <cell r="DR857">
            <v>45566</v>
          </cell>
          <cell r="DS857">
            <v>4062321</v>
          </cell>
          <cell r="EB857">
            <v>45545</v>
          </cell>
          <cell r="EC857">
            <v>4062289</v>
          </cell>
          <cell r="EF857">
            <v>45608</v>
          </cell>
          <cell r="EG857">
            <v>4062356</v>
          </cell>
          <cell r="EM857">
            <v>45601</v>
          </cell>
          <cell r="EN857">
            <v>45566</v>
          </cell>
          <cell r="EO857">
            <v>4062331</v>
          </cell>
          <cell r="EX857">
            <v>45566</v>
          </cell>
          <cell r="EY857">
            <v>4062336</v>
          </cell>
          <cell r="GG857">
            <v>45510</v>
          </cell>
          <cell r="GH857">
            <v>4062267</v>
          </cell>
          <cell r="HS857">
            <v>45614</v>
          </cell>
          <cell r="HV857" t="e">
            <v>#REF!</v>
          </cell>
          <cell r="HZ857" t="e">
            <v>#REF!</v>
          </cell>
          <cell r="ID857" t="e">
            <v>#REF!</v>
          </cell>
          <cell r="RC857">
            <v>45629</v>
          </cell>
          <cell r="RD857">
            <v>0</v>
          </cell>
          <cell r="RE857">
            <v>45545</v>
          </cell>
          <cell r="RF857">
            <v>45566</v>
          </cell>
          <cell r="RG857">
            <v>0</v>
          </cell>
          <cell r="RH857">
            <v>0</v>
          </cell>
          <cell r="RI857">
            <v>45566</v>
          </cell>
          <cell r="RJ857">
            <v>0</v>
          </cell>
          <cell r="RK857">
            <v>45545</v>
          </cell>
          <cell r="RL857" t="str">
            <v>4062276</v>
          </cell>
          <cell r="RM857">
            <v>45566</v>
          </cell>
          <cell r="RN857" t="str">
            <v>4062323</v>
          </cell>
          <cell r="RO857">
            <v>45566</v>
          </cell>
          <cell r="RP857" t="str">
            <v>4062321</v>
          </cell>
          <cell r="RQ857">
            <v>45545</v>
          </cell>
          <cell r="RR857" t="str">
            <v>4062289</v>
          </cell>
          <cell r="RS857">
            <v>45608</v>
          </cell>
          <cell r="RT857">
            <v>4062356</v>
          </cell>
          <cell r="RU857">
            <v>0</v>
          </cell>
          <cell r="RV857">
            <v>0</v>
          </cell>
        </row>
        <row r="858">
          <cell r="A858">
            <v>849</v>
          </cell>
          <cell r="B858">
            <v>45627</v>
          </cell>
          <cell r="C858" t="str">
            <v>HRB8025</v>
          </cell>
          <cell r="D858" t="str">
            <v>80255413</v>
          </cell>
          <cell r="F858" t="str">
            <v>日本</v>
          </cell>
          <cell r="G858" t="str">
            <v>（株）アマダベンディングＳ部</v>
          </cell>
          <cell r="H858" t="str">
            <v>制御盤</v>
          </cell>
          <cell r="I858" t="str">
            <v>南陵</v>
          </cell>
          <cell r="J858" t="str">
            <v>土岐</v>
          </cell>
          <cell r="K858">
            <v>45615</v>
          </cell>
          <cell r="L858">
            <v>1</v>
          </cell>
          <cell r="M858">
            <v>1</v>
          </cell>
          <cell r="N858">
            <v>45616</v>
          </cell>
          <cell r="O858">
            <v>1</v>
          </cell>
          <cell r="P858">
            <v>45617</v>
          </cell>
          <cell r="Q858">
            <v>1</v>
          </cell>
          <cell r="R858">
            <v>45618</v>
          </cell>
          <cell r="S858">
            <v>1</v>
          </cell>
          <cell r="T858">
            <v>45622</v>
          </cell>
          <cell r="U858">
            <v>45618</v>
          </cell>
          <cell r="V858">
            <v>45623</v>
          </cell>
          <cell r="W858">
            <v>45622</v>
          </cell>
          <cell r="X858">
            <v>1</v>
          </cell>
          <cell r="Y858">
            <v>45637</v>
          </cell>
          <cell r="AA858">
            <v>45629</v>
          </cell>
          <cell r="AB858">
            <v>45630</v>
          </cell>
          <cell r="AC858" t="str">
            <v>4062237</v>
          </cell>
          <cell r="AD858" t="str">
            <v>4062237</v>
          </cell>
          <cell r="AE858" t="str">
            <v>4062323</v>
          </cell>
          <cell r="AF858" t="str">
            <v>4062245</v>
          </cell>
          <cell r="AG858" t="str">
            <v>4062287</v>
          </cell>
          <cell r="CF858">
            <v>45510</v>
          </cell>
          <cell r="CG858">
            <v>4062237</v>
          </cell>
          <cell r="CX858">
            <v>45566</v>
          </cell>
          <cell r="CY858">
            <v>4062323</v>
          </cell>
          <cell r="DF858">
            <v>45510</v>
          </cell>
          <cell r="DG858">
            <v>4062245</v>
          </cell>
          <cell r="DV858">
            <v>45545</v>
          </cell>
          <cell r="DW858">
            <v>4062287</v>
          </cell>
          <cell r="EF858">
            <v>45608</v>
          </cell>
          <cell r="EG858">
            <v>4062356</v>
          </cell>
          <cell r="EM858">
            <v>45601</v>
          </cell>
          <cell r="EX858">
            <v>45566</v>
          </cell>
          <cell r="EY858">
            <v>4062336</v>
          </cell>
          <cell r="HS858">
            <v>45615</v>
          </cell>
          <cell r="HV858" t="e">
            <v>#REF!</v>
          </cell>
          <cell r="HZ858" t="e">
            <v>#REF!</v>
          </cell>
          <cell r="ID858" t="e">
            <v>#REF!</v>
          </cell>
          <cell r="RC858">
            <v>45629</v>
          </cell>
          <cell r="RD858">
            <v>45510</v>
          </cell>
          <cell r="RE858">
            <v>0</v>
          </cell>
          <cell r="RF858">
            <v>45566</v>
          </cell>
          <cell r="RG858">
            <v>0</v>
          </cell>
          <cell r="RH858">
            <v>45510</v>
          </cell>
          <cell r="RI858">
            <v>0</v>
          </cell>
          <cell r="RJ858">
            <v>0</v>
          </cell>
          <cell r="RK858">
            <v>45510</v>
          </cell>
          <cell r="RL858" t="str">
            <v>4062237</v>
          </cell>
          <cell r="RM858">
            <v>45566</v>
          </cell>
          <cell r="RN858" t="str">
            <v>4062323</v>
          </cell>
          <cell r="RO858">
            <v>45510</v>
          </cell>
          <cell r="RP858" t="str">
            <v>4062245</v>
          </cell>
          <cell r="RQ858">
            <v>45545</v>
          </cell>
          <cell r="RR858" t="str">
            <v>4062287</v>
          </cell>
          <cell r="RS858">
            <v>45608</v>
          </cell>
          <cell r="RT858">
            <v>4062356</v>
          </cell>
          <cell r="RU858">
            <v>0</v>
          </cell>
          <cell r="RV858">
            <v>0</v>
          </cell>
        </row>
        <row r="859">
          <cell r="A859">
            <v>850</v>
          </cell>
          <cell r="B859">
            <v>45658</v>
          </cell>
          <cell r="C859" t="str">
            <v>HRB1003 AAI</v>
          </cell>
          <cell r="D859" t="str">
            <v>ARB10449</v>
          </cell>
          <cell r="F859" t="str">
            <v>米国</v>
          </cell>
          <cell r="G859" t="str">
            <v>AAI</v>
          </cell>
          <cell r="H859" t="str">
            <v>制御盤</v>
          </cell>
          <cell r="I859" t="str">
            <v>南陵</v>
          </cell>
          <cell r="J859" t="str">
            <v>KD</v>
          </cell>
          <cell r="K859">
            <v>45615</v>
          </cell>
          <cell r="L859">
            <v>1</v>
          </cell>
          <cell r="M859">
            <v>1</v>
          </cell>
          <cell r="N859">
            <v>45616</v>
          </cell>
          <cell r="O859">
            <v>1</v>
          </cell>
          <cell r="P859">
            <v>45617</v>
          </cell>
          <cell r="Q859">
            <v>1</v>
          </cell>
          <cell r="R859">
            <v>45618</v>
          </cell>
          <cell r="S859">
            <v>1</v>
          </cell>
          <cell r="T859">
            <v>45622</v>
          </cell>
          <cell r="U859">
            <v>45622</v>
          </cell>
          <cell r="V859">
            <v>45623</v>
          </cell>
          <cell r="W859">
            <v>45623</v>
          </cell>
          <cell r="X859">
            <v>1</v>
          </cell>
          <cell r="Y859">
            <v>45637</v>
          </cell>
          <cell r="AA859">
            <v>45629</v>
          </cell>
          <cell r="AB859">
            <v>45630</v>
          </cell>
          <cell r="AC859" t="str">
            <v>4062318</v>
          </cell>
          <cell r="AD859" t="str">
            <v>4062318</v>
          </cell>
          <cell r="AE859" t="str">
            <v>4062323</v>
          </cell>
          <cell r="AF859" t="str">
            <v>4062284</v>
          </cell>
          <cell r="AG859" t="str">
            <v>4062289</v>
          </cell>
          <cell r="CP859">
            <v>45566</v>
          </cell>
          <cell r="CQ859">
            <v>4062318</v>
          </cell>
          <cell r="CX859">
            <v>45566</v>
          </cell>
          <cell r="CY859">
            <v>4062323</v>
          </cell>
          <cell r="DP859">
            <v>45545</v>
          </cell>
          <cell r="DQ859">
            <v>4062284</v>
          </cell>
          <cell r="EB859">
            <v>45545</v>
          </cell>
          <cell r="EC859">
            <v>4062289</v>
          </cell>
          <cell r="EF859">
            <v>45608</v>
          </cell>
          <cell r="EG859">
            <v>4062356</v>
          </cell>
          <cell r="EM859">
            <v>45601</v>
          </cell>
          <cell r="EX859">
            <v>45566</v>
          </cell>
          <cell r="EY859">
            <v>4062336</v>
          </cell>
          <cell r="HQ859">
            <v>45576</v>
          </cell>
          <cell r="HR859">
            <v>4162005</v>
          </cell>
          <cell r="HS859">
            <v>45615</v>
          </cell>
          <cell r="HV859" t="e">
            <v>#REF!</v>
          </cell>
          <cell r="HZ859" t="e">
            <v>#REF!</v>
          </cell>
          <cell r="ID859" t="e">
            <v>#REF!</v>
          </cell>
          <cell r="RC859">
            <v>45629</v>
          </cell>
          <cell r="RD859">
            <v>0</v>
          </cell>
          <cell r="RE859">
            <v>45566</v>
          </cell>
          <cell r="RF859">
            <v>45566</v>
          </cell>
          <cell r="RG859">
            <v>0</v>
          </cell>
          <cell r="RH859">
            <v>0</v>
          </cell>
          <cell r="RI859">
            <v>45545</v>
          </cell>
          <cell r="RJ859">
            <v>0</v>
          </cell>
          <cell r="RK859">
            <v>45566</v>
          </cell>
          <cell r="RL859" t="str">
            <v>4062318</v>
          </cell>
          <cell r="RM859">
            <v>45566</v>
          </cell>
          <cell r="RN859" t="str">
            <v>4062323</v>
          </cell>
          <cell r="RO859">
            <v>45545</v>
          </cell>
          <cell r="RP859" t="str">
            <v>4062284</v>
          </cell>
          <cell r="RQ859">
            <v>45545</v>
          </cell>
          <cell r="RR859" t="str">
            <v>4062289</v>
          </cell>
          <cell r="RS859">
            <v>45608</v>
          </cell>
          <cell r="RT859">
            <v>4062356</v>
          </cell>
          <cell r="RU859">
            <v>0</v>
          </cell>
          <cell r="RV859">
            <v>0</v>
          </cell>
        </row>
        <row r="860">
          <cell r="A860">
            <v>851</v>
          </cell>
          <cell r="B860">
            <v>45658</v>
          </cell>
          <cell r="C860" t="str">
            <v>HRB1003 AAI</v>
          </cell>
          <cell r="D860" t="str">
            <v>ARB10450</v>
          </cell>
          <cell r="F860" t="str">
            <v>米国</v>
          </cell>
          <cell r="G860" t="str">
            <v>AAI</v>
          </cell>
          <cell r="H860" t="str">
            <v>制御盤</v>
          </cell>
          <cell r="I860" t="str">
            <v>南陵</v>
          </cell>
          <cell r="J860" t="str">
            <v>KD</v>
          </cell>
          <cell r="K860">
            <v>45615</v>
          </cell>
          <cell r="L860">
            <v>1</v>
          </cell>
          <cell r="M860">
            <v>1</v>
          </cell>
          <cell r="N860">
            <v>45616</v>
          </cell>
          <cell r="O860">
            <v>1</v>
          </cell>
          <cell r="P860">
            <v>45617</v>
          </cell>
          <cell r="Q860">
            <v>1</v>
          </cell>
          <cell r="R860">
            <v>45618</v>
          </cell>
          <cell r="S860">
            <v>1</v>
          </cell>
          <cell r="T860">
            <v>45622</v>
          </cell>
          <cell r="U860">
            <v>45622</v>
          </cell>
          <cell r="V860">
            <v>45623</v>
          </cell>
          <cell r="W860">
            <v>45623</v>
          </cell>
          <cell r="X860">
            <v>1</v>
          </cell>
          <cell r="Y860">
            <v>45637</v>
          </cell>
          <cell r="AA860">
            <v>45629</v>
          </cell>
          <cell r="AB860">
            <v>45630</v>
          </cell>
          <cell r="AC860" t="str">
            <v>4062318</v>
          </cell>
          <cell r="AD860" t="str">
            <v>4062318</v>
          </cell>
          <cell r="AE860" t="str">
            <v>4062323</v>
          </cell>
          <cell r="AF860" t="str">
            <v>4062284</v>
          </cell>
          <cell r="AG860" t="str">
            <v>4062289</v>
          </cell>
          <cell r="CP860">
            <v>45566</v>
          </cell>
          <cell r="CQ860">
            <v>4062318</v>
          </cell>
          <cell r="CX860">
            <v>45566</v>
          </cell>
          <cell r="CY860">
            <v>4062323</v>
          </cell>
          <cell r="DP860">
            <v>45545</v>
          </cell>
          <cell r="DQ860">
            <v>4062284</v>
          </cell>
          <cell r="EB860">
            <v>45545</v>
          </cell>
          <cell r="EC860">
            <v>4062289</v>
          </cell>
          <cell r="EF860">
            <v>45608</v>
          </cell>
          <cell r="EG860">
            <v>4062356</v>
          </cell>
          <cell r="EM860">
            <v>45601</v>
          </cell>
          <cell r="EX860">
            <v>45566</v>
          </cell>
          <cell r="EY860">
            <v>4062336</v>
          </cell>
          <cell r="HQ860">
            <v>45576</v>
          </cell>
          <cell r="HR860">
            <v>4162005</v>
          </cell>
          <cell r="HS860">
            <v>45615</v>
          </cell>
          <cell r="HV860" t="e">
            <v>#REF!</v>
          </cell>
          <cell r="HZ860" t="e">
            <v>#REF!</v>
          </cell>
          <cell r="ID860" t="e">
            <v>#REF!</v>
          </cell>
          <cell r="RC860">
            <v>45629</v>
          </cell>
          <cell r="RD860">
            <v>0</v>
          </cell>
          <cell r="RE860">
            <v>45566</v>
          </cell>
          <cell r="RF860">
            <v>45566</v>
          </cell>
          <cell r="RG860">
            <v>0</v>
          </cell>
          <cell r="RH860">
            <v>0</v>
          </cell>
          <cell r="RI860">
            <v>45545</v>
          </cell>
          <cell r="RJ860">
            <v>0</v>
          </cell>
          <cell r="RK860">
            <v>45566</v>
          </cell>
          <cell r="RL860" t="str">
            <v>4062318</v>
          </cell>
          <cell r="RM860">
            <v>45566</v>
          </cell>
          <cell r="RN860" t="str">
            <v>4062323</v>
          </cell>
          <cell r="RO860">
            <v>45545</v>
          </cell>
          <cell r="RP860" t="str">
            <v>4062284</v>
          </cell>
          <cell r="RQ860">
            <v>45545</v>
          </cell>
          <cell r="RR860" t="str">
            <v>4062289</v>
          </cell>
          <cell r="RS860">
            <v>45608</v>
          </cell>
          <cell r="RT860">
            <v>4062356</v>
          </cell>
          <cell r="RU860">
            <v>0</v>
          </cell>
          <cell r="RV860">
            <v>0</v>
          </cell>
        </row>
        <row r="861">
          <cell r="A861">
            <v>852</v>
          </cell>
          <cell r="B861">
            <v>45658</v>
          </cell>
          <cell r="C861" t="str">
            <v>HRB1303.EXP</v>
          </cell>
          <cell r="D861">
            <v>13035578</v>
          </cell>
          <cell r="F861" t="str">
            <v>南アフリカ共和国</v>
          </cell>
          <cell r="G861" t="str">
            <v>ＡＭＡＤＡ　（ＵＫ）　ＪＯＨＡＮＮＥＳＢ</v>
          </cell>
          <cell r="H861" t="str">
            <v>制御盤</v>
          </cell>
          <cell r="I861" t="str">
            <v>南陵</v>
          </cell>
          <cell r="J861" t="str">
            <v>土岐</v>
          </cell>
          <cell r="K861">
            <v>45591</v>
          </cell>
          <cell r="L861">
            <v>1</v>
          </cell>
          <cell r="M861">
            <v>1</v>
          </cell>
          <cell r="N861">
            <v>45594</v>
          </cell>
          <cell r="O861">
            <v>1</v>
          </cell>
          <cell r="P861">
            <v>45595</v>
          </cell>
          <cell r="Q861">
            <v>1</v>
          </cell>
          <cell r="R861">
            <v>45596</v>
          </cell>
          <cell r="S861">
            <v>1</v>
          </cell>
          <cell r="T861">
            <v>45597</v>
          </cell>
          <cell r="U861">
            <v>45597</v>
          </cell>
          <cell r="V861">
            <v>45624</v>
          </cell>
          <cell r="W861">
            <v>45623</v>
          </cell>
          <cell r="X861">
            <v>1</v>
          </cell>
          <cell r="Y861">
            <v>45652</v>
          </cell>
          <cell r="AA861">
            <v>45631</v>
          </cell>
          <cell r="AB861">
            <v>45632</v>
          </cell>
          <cell r="AC861" t="str">
            <v>45545</v>
          </cell>
          <cell r="AD861" t="str">
            <v>4062276</v>
          </cell>
          <cell r="AE861" t="str">
            <v>4062278</v>
          </cell>
          <cell r="AF861" t="str">
            <v>4062285</v>
          </cell>
          <cell r="AG861" t="str">
            <v>4062289</v>
          </cell>
          <cell r="CR861">
            <v>45545</v>
          </cell>
          <cell r="CS861">
            <v>4062276</v>
          </cell>
          <cell r="CX861">
            <v>45545</v>
          </cell>
          <cell r="CY861">
            <v>4062278</v>
          </cell>
          <cell r="DR861">
            <v>45545</v>
          </cell>
          <cell r="DS861">
            <v>4062285</v>
          </cell>
          <cell r="EB861">
            <v>45545</v>
          </cell>
          <cell r="EC861">
            <v>4062289</v>
          </cell>
          <cell r="EF861">
            <v>45573</v>
          </cell>
          <cell r="EG861">
            <v>4062309</v>
          </cell>
          <cell r="EM861">
            <v>45582</v>
          </cell>
          <cell r="EN861">
            <v>45566</v>
          </cell>
          <cell r="EO861">
            <v>4062331</v>
          </cell>
          <cell r="ET861">
            <v>45566</v>
          </cell>
          <cell r="EU861">
            <v>4062334</v>
          </cell>
          <cell r="EX861">
            <v>45566</v>
          </cell>
          <cell r="EY861">
            <v>4062336</v>
          </cell>
          <cell r="FP861" t="str">
            <v>●</v>
          </cell>
          <cell r="GG861">
            <v>45510</v>
          </cell>
          <cell r="GH861">
            <v>4062267</v>
          </cell>
          <cell r="HS861">
            <v>45591</v>
          </cell>
          <cell r="HV861" t="e">
            <v>#REF!</v>
          </cell>
          <cell r="HZ861" t="e">
            <v>#REF!</v>
          </cell>
          <cell r="ID861" t="e">
            <v>#REF!</v>
          </cell>
          <cell r="RC861">
            <v>45631</v>
          </cell>
          <cell r="RD861">
            <v>0</v>
          </cell>
          <cell r="RE861">
            <v>45545</v>
          </cell>
          <cell r="RF861">
            <v>45545</v>
          </cell>
          <cell r="RG861">
            <v>0</v>
          </cell>
          <cell r="RH861">
            <v>0</v>
          </cell>
          <cell r="RI861">
            <v>45545</v>
          </cell>
          <cell r="RJ861">
            <v>0</v>
          </cell>
          <cell r="RK861">
            <v>45545</v>
          </cell>
          <cell r="RL861" t="str">
            <v>4062276</v>
          </cell>
          <cell r="RM861">
            <v>45545</v>
          </cell>
          <cell r="RN861" t="str">
            <v>4062278</v>
          </cell>
          <cell r="RO861">
            <v>45545</v>
          </cell>
          <cell r="RP861" t="str">
            <v>4062285</v>
          </cell>
          <cell r="RQ861">
            <v>45545</v>
          </cell>
          <cell r="RR861" t="str">
            <v>4062289</v>
          </cell>
          <cell r="RS861">
            <v>45573</v>
          </cell>
          <cell r="RT861">
            <v>4062309</v>
          </cell>
          <cell r="RU861">
            <v>0</v>
          </cell>
          <cell r="RV861">
            <v>0</v>
          </cell>
        </row>
        <row r="862">
          <cell r="A862">
            <v>853</v>
          </cell>
          <cell r="B862">
            <v>45627</v>
          </cell>
          <cell r="C862" t="str">
            <v>HRB8025.EXP</v>
          </cell>
          <cell r="D862" t="str">
            <v>80255416</v>
          </cell>
          <cell r="F862" t="str">
            <v>ｶﾅﾀﾞ</v>
          </cell>
          <cell r="G862" t="str">
            <v>ＡＭＡＤＡ　ＣＡＮＡＤＡ　ＬＴＤ．</v>
          </cell>
          <cell r="H862" t="str">
            <v>制御盤</v>
          </cell>
          <cell r="I862" t="str">
            <v>南陵</v>
          </cell>
          <cell r="J862" t="str">
            <v>土岐</v>
          </cell>
          <cell r="K862">
            <v>45616</v>
          </cell>
          <cell r="L862">
            <v>1</v>
          </cell>
          <cell r="M862">
            <v>1</v>
          </cell>
          <cell r="N862">
            <v>45617</v>
          </cell>
          <cell r="O862">
            <v>1</v>
          </cell>
          <cell r="P862">
            <v>45618</v>
          </cell>
          <cell r="Q862">
            <v>1</v>
          </cell>
          <cell r="R862">
            <v>45622</v>
          </cell>
          <cell r="S862">
            <v>1</v>
          </cell>
          <cell r="T862">
            <v>45623</v>
          </cell>
          <cell r="U862">
            <v>45623</v>
          </cell>
          <cell r="V862">
            <v>45624</v>
          </cell>
          <cell r="W862">
            <v>45623</v>
          </cell>
          <cell r="X862">
            <v>1</v>
          </cell>
          <cell r="Y862">
            <v>45637</v>
          </cell>
          <cell r="AA862">
            <v>45631</v>
          </cell>
          <cell r="AB862">
            <v>45632</v>
          </cell>
          <cell r="AC862" t="str">
            <v>4062318</v>
          </cell>
          <cell r="AD862" t="str">
            <v>4062318</v>
          </cell>
          <cell r="AE862" t="str">
            <v>4062323</v>
          </cell>
          <cell r="AF862" t="str">
            <v>4062284</v>
          </cell>
          <cell r="AG862" t="str">
            <v>4062289</v>
          </cell>
          <cell r="CP862">
            <v>45566</v>
          </cell>
          <cell r="CQ862">
            <v>4062318</v>
          </cell>
          <cell r="CX862">
            <v>45566</v>
          </cell>
          <cell r="CY862">
            <v>4062323</v>
          </cell>
          <cell r="DP862">
            <v>45545</v>
          </cell>
          <cell r="DQ862">
            <v>4062284</v>
          </cell>
          <cell r="EB862">
            <v>45545</v>
          </cell>
          <cell r="EC862">
            <v>4062289</v>
          </cell>
          <cell r="EF862">
            <v>45608</v>
          </cell>
          <cell r="EG862">
            <v>4062356</v>
          </cell>
          <cell r="EM862">
            <v>45601</v>
          </cell>
          <cell r="EX862">
            <v>45566</v>
          </cell>
          <cell r="EY862">
            <v>4062336</v>
          </cell>
          <cell r="HS862">
            <v>45616</v>
          </cell>
          <cell r="HV862" t="e">
            <v>#REF!</v>
          </cell>
          <cell r="HZ862" t="e">
            <v>#REF!</v>
          </cell>
          <cell r="ID862" t="e">
            <v>#REF!</v>
          </cell>
          <cell r="RC862">
            <v>45631</v>
          </cell>
          <cell r="RD862">
            <v>0</v>
          </cell>
          <cell r="RE862">
            <v>45566</v>
          </cell>
          <cell r="RF862">
            <v>45566</v>
          </cell>
          <cell r="RG862">
            <v>0</v>
          </cell>
          <cell r="RH862">
            <v>0</v>
          </cell>
          <cell r="RI862">
            <v>45545</v>
          </cell>
          <cell r="RJ862">
            <v>0</v>
          </cell>
          <cell r="RK862">
            <v>45566</v>
          </cell>
          <cell r="RL862" t="str">
            <v>4062318</v>
          </cell>
          <cell r="RM862">
            <v>45566</v>
          </cell>
          <cell r="RN862" t="str">
            <v>4062323</v>
          </cell>
          <cell r="RO862">
            <v>45545</v>
          </cell>
          <cell r="RP862" t="str">
            <v>4062284</v>
          </cell>
          <cell r="RQ862">
            <v>45545</v>
          </cell>
          <cell r="RR862" t="str">
            <v>4062289</v>
          </cell>
          <cell r="RS862">
            <v>45608</v>
          </cell>
          <cell r="RT862">
            <v>4062356</v>
          </cell>
          <cell r="RU862">
            <v>0</v>
          </cell>
          <cell r="RV862">
            <v>0</v>
          </cell>
        </row>
        <row r="863">
          <cell r="A863">
            <v>854</v>
          </cell>
          <cell r="B863">
            <v>45627</v>
          </cell>
          <cell r="C863" t="str">
            <v>HRBC1003</v>
          </cell>
          <cell r="D863" t="str">
            <v>10035315</v>
          </cell>
          <cell r="F863" t="str">
            <v>中国</v>
          </cell>
          <cell r="G863" t="str">
            <v>CHINA</v>
          </cell>
          <cell r="H863" t="str">
            <v>制御盤</v>
          </cell>
          <cell r="I863" t="str">
            <v>南陵</v>
          </cell>
          <cell r="J863" t="str">
            <v>土岐</v>
          </cell>
          <cell r="K863">
            <v>45616</v>
          </cell>
          <cell r="L863">
            <v>1</v>
          </cell>
          <cell r="M863">
            <v>1</v>
          </cell>
          <cell r="N863">
            <v>45617</v>
          </cell>
          <cell r="O863">
            <v>1</v>
          </cell>
          <cell r="P863">
            <v>45618</v>
          </cell>
          <cell r="Q863">
            <v>1</v>
          </cell>
          <cell r="R863">
            <v>45622</v>
          </cell>
          <cell r="S863">
            <v>1</v>
          </cell>
          <cell r="T863">
            <v>45623</v>
          </cell>
          <cell r="U863">
            <v>45623</v>
          </cell>
          <cell r="V863">
            <v>45624</v>
          </cell>
          <cell r="W863">
            <v>45624</v>
          </cell>
          <cell r="X863">
            <v>1</v>
          </cell>
          <cell r="Y863">
            <v>45638</v>
          </cell>
          <cell r="AA863">
            <v>45631</v>
          </cell>
          <cell r="AB863">
            <v>45632</v>
          </cell>
          <cell r="AC863" t="str">
            <v>4062318</v>
          </cell>
          <cell r="AD863" t="str">
            <v>4062318</v>
          </cell>
          <cell r="AE863" t="str">
            <v>4062323</v>
          </cell>
          <cell r="AF863" t="str">
            <v>4062284</v>
          </cell>
          <cell r="AG863" t="str">
            <v>4062289</v>
          </cell>
          <cell r="CP863">
            <v>45566</v>
          </cell>
          <cell r="CQ863">
            <v>4062318</v>
          </cell>
          <cell r="CX863">
            <v>45566</v>
          </cell>
          <cell r="CY863">
            <v>4062323</v>
          </cell>
          <cell r="DP863">
            <v>45545</v>
          </cell>
          <cell r="DQ863">
            <v>4062284</v>
          </cell>
          <cell r="EB863">
            <v>45545</v>
          </cell>
          <cell r="EC863">
            <v>4062289</v>
          </cell>
          <cell r="EF863">
            <v>45608</v>
          </cell>
          <cell r="EG863">
            <v>4062356</v>
          </cell>
          <cell r="EM863">
            <v>45601</v>
          </cell>
          <cell r="EZ863">
            <v>45601</v>
          </cell>
          <cell r="FA863">
            <v>4062384</v>
          </cell>
          <cell r="HS863">
            <v>45616</v>
          </cell>
          <cell r="HV863" t="e">
            <v>#REF!</v>
          </cell>
          <cell r="HZ863" t="e">
            <v>#REF!</v>
          </cell>
          <cell r="ID863" t="e">
            <v>#REF!</v>
          </cell>
          <cell r="RC863">
            <v>45631</v>
          </cell>
          <cell r="RD863">
            <v>0</v>
          </cell>
          <cell r="RE863">
            <v>45566</v>
          </cell>
          <cell r="RF863">
            <v>45566</v>
          </cell>
          <cell r="RG863">
            <v>0</v>
          </cell>
          <cell r="RH863">
            <v>0</v>
          </cell>
          <cell r="RI863">
            <v>45545</v>
          </cell>
          <cell r="RJ863">
            <v>0</v>
          </cell>
          <cell r="RK863">
            <v>45566</v>
          </cell>
          <cell r="RL863" t="str">
            <v>4062318</v>
          </cell>
          <cell r="RM863">
            <v>45566</v>
          </cell>
          <cell r="RN863" t="str">
            <v>4062323</v>
          </cell>
          <cell r="RO863">
            <v>45545</v>
          </cell>
          <cell r="RP863" t="str">
            <v>4062284</v>
          </cell>
          <cell r="RQ863">
            <v>45545</v>
          </cell>
          <cell r="RR863" t="str">
            <v>4062289</v>
          </cell>
          <cell r="RS863">
            <v>45608</v>
          </cell>
          <cell r="RT863">
            <v>4062356</v>
          </cell>
          <cell r="RU863">
            <v>0</v>
          </cell>
          <cell r="RV863">
            <v>0</v>
          </cell>
        </row>
        <row r="864">
          <cell r="A864">
            <v>855</v>
          </cell>
          <cell r="B864">
            <v>45627</v>
          </cell>
          <cell r="C864" t="str">
            <v>HRBC5020</v>
          </cell>
          <cell r="D864" t="str">
            <v>50205131</v>
          </cell>
          <cell r="F864" t="str">
            <v>中国</v>
          </cell>
          <cell r="G864" t="str">
            <v>CHINA</v>
          </cell>
          <cell r="H864" t="str">
            <v>制御盤</v>
          </cell>
          <cell r="I864" t="str">
            <v>南陵</v>
          </cell>
          <cell r="J864" t="str">
            <v>土岐</v>
          </cell>
          <cell r="K864">
            <v>45617</v>
          </cell>
          <cell r="L864">
            <v>1</v>
          </cell>
          <cell r="M864">
            <v>1</v>
          </cell>
          <cell r="N864">
            <v>45618</v>
          </cell>
          <cell r="O864">
            <v>1</v>
          </cell>
          <cell r="P864">
            <v>45622</v>
          </cell>
          <cell r="Q864">
            <v>1</v>
          </cell>
          <cell r="R864">
            <v>45623</v>
          </cell>
          <cell r="S864">
            <v>1</v>
          </cell>
          <cell r="T864">
            <v>45624</v>
          </cell>
          <cell r="U864">
            <v>45623</v>
          </cell>
          <cell r="V864">
            <v>45625</v>
          </cell>
          <cell r="W864">
            <v>45624</v>
          </cell>
          <cell r="X864">
            <v>1</v>
          </cell>
          <cell r="Y864">
            <v>45638</v>
          </cell>
          <cell r="AA864">
            <v>45631</v>
          </cell>
          <cell r="AB864">
            <v>45632</v>
          </cell>
          <cell r="AC864" t="str">
            <v>4062274</v>
          </cell>
          <cell r="AD864" t="str">
            <v>4062274</v>
          </cell>
          <cell r="AE864" t="str">
            <v>4062323</v>
          </cell>
          <cell r="AF864" t="str">
            <v>4062248</v>
          </cell>
          <cell r="AG864" t="str">
            <v>4062289</v>
          </cell>
          <cell r="CN864">
            <v>45545</v>
          </cell>
          <cell r="CO864">
            <v>4062274</v>
          </cell>
          <cell r="CX864">
            <v>45566</v>
          </cell>
          <cell r="CY864">
            <v>4062323</v>
          </cell>
          <cell r="DN864">
            <v>45510</v>
          </cell>
          <cell r="DO864">
            <v>4062248</v>
          </cell>
          <cell r="EB864">
            <v>45545</v>
          </cell>
          <cell r="EC864">
            <v>4062289</v>
          </cell>
          <cell r="EF864">
            <v>45608</v>
          </cell>
          <cell r="EG864">
            <v>4062356</v>
          </cell>
          <cell r="EM864">
            <v>45601</v>
          </cell>
          <cell r="EZ864">
            <v>45601</v>
          </cell>
          <cell r="FA864">
            <v>4062384</v>
          </cell>
          <cell r="HS864">
            <v>45617</v>
          </cell>
          <cell r="HV864" t="e">
            <v>#REF!</v>
          </cell>
          <cell r="HZ864" t="e">
            <v>#REF!</v>
          </cell>
          <cell r="ID864" t="e">
            <v>#REF!</v>
          </cell>
          <cell r="RC864">
            <v>45631</v>
          </cell>
          <cell r="RD864">
            <v>0</v>
          </cell>
          <cell r="RE864">
            <v>45545</v>
          </cell>
          <cell r="RF864">
            <v>45566</v>
          </cell>
          <cell r="RG864">
            <v>0</v>
          </cell>
          <cell r="RH864">
            <v>0</v>
          </cell>
          <cell r="RI864">
            <v>45510</v>
          </cell>
          <cell r="RJ864">
            <v>0</v>
          </cell>
          <cell r="RK864">
            <v>45545</v>
          </cell>
          <cell r="RL864" t="str">
            <v>4062274</v>
          </cell>
          <cell r="RM864">
            <v>45566</v>
          </cell>
          <cell r="RN864" t="str">
            <v>4062323</v>
          </cell>
          <cell r="RO864">
            <v>45510</v>
          </cell>
          <cell r="RP864" t="str">
            <v>4062248</v>
          </cell>
          <cell r="RQ864">
            <v>45545</v>
          </cell>
          <cell r="RR864" t="str">
            <v>4062289</v>
          </cell>
          <cell r="RS864">
            <v>45608</v>
          </cell>
          <cell r="RT864">
            <v>4062356</v>
          </cell>
          <cell r="RU864">
            <v>0</v>
          </cell>
          <cell r="RV864">
            <v>0</v>
          </cell>
        </row>
        <row r="865">
          <cell r="A865">
            <v>856</v>
          </cell>
          <cell r="B865">
            <v>45627</v>
          </cell>
          <cell r="C865" t="str">
            <v>HRB1303</v>
          </cell>
          <cell r="D865" t="str">
            <v>13035584</v>
          </cell>
          <cell r="F865" t="str">
            <v>日本</v>
          </cell>
          <cell r="G865" t="str">
            <v>（株）アマダベンディングＳ部</v>
          </cell>
          <cell r="H865" t="str">
            <v>制御盤</v>
          </cell>
          <cell r="I865" t="str">
            <v>南陵</v>
          </cell>
          <cell r="J865" t="str">
            <v>土岐</v>
          </cell>
          <cell r="K865">
            <v>45617</v>
          </cell>
          <cell r="L865">
            <v>1</v>
          </cell>
          <cell r="M865">
            <v>1</v>
          </cell>
          <cell r="N865">
            <v>45618</v>
          </cell>
          <cell r="O865">
            <v>1</v>
          </cell>
          <cell r="P865">
            <v>45622</v>
          </cell>
          <cell r="Q865">
            <v>1</v>
          </cell>
          <cell r="R865">
            <v>45623</v>
          </cell>
          <cell r="S865">
            <v>1</v>
          </cell>
          <cell r="T865">
            <v>45624</v>
          </cell>
          <cell r="U865">
            <v>45624</v>
          </cell>
          <cell r="V865">
            <v>45625</v>
          </cell>
          <cell r="W865">
            <v>45624</v>
          </cell>
          <cell r="X865">
            <v>1</v>
          </cell>
          <cell r="Y865">
            <v>45639</v>
          </cell>
          <cell r="AA865">
            <v>45631</v>
          </cell>
          <cell r="AB865">
            <v>45632</v>
          </cell>
          <cell r="AC865" t="str">
            <v>4062315</v>
          </cell>
          <cell r="AD865" t="str">
            <v>4062315</v>
          </cell>
          <cell r="AE865" t="str">
            <v>4062323</v>
          </cell>
          <cell r="AF865" t="str">
            <v>4062281</v>
          </cell>
          <cell r="AG865" t="str">
            <v>4062287</v>
          </cell>
          <cell r="CH865">
            <v>45566</v>
          </cell>
          <cell r="CI865">
            <v>4062315</v>
          </cell>
          <cell r="CX865">
            <v>45566</v>
          </cell>
          <cell r="CY865">
            <v>4062323</v>
          </cell>
          <cell r="DH865">
            <v>45545</v>
          </cell>
          <cell r="DI865">
            <v>4062281</v>
          </cell>
          <cell r="DV865">
            <v>45545</v>
          </cell>
          <cell r="DW865">
            <v>4062287</v>
          </cell>
          <cell r="EF865">
            <v>45608</v>
          </cell>
          <cell r="EG865">
            <v>4062356</v>
          </cell>
          <cell r="EM865">
            <v>45601</v>
          </cell>
          <cell r="ET865">
            <v>45545</v>
          </cell>
          <cell r="EU865">
            <v>4062294</v>
          </cell>
          <cell r="EX865">
            <v>45566</v>
          </cell>
          <cell r="EY865">
            <v>4062336</v>
          </cell>
          <cell r="HS865">
            <v>45617</v>
          </cell>
          <cell r="HV865" t="e">
            <v>#REF!</v>
          </cell>
          <cell r="HZ865" t="e">
            <v>#REF!</v>
          </cell>
          <cell r="ID865" t="e">
            <v>#REF!</v>
          </cell>
          <cell r="RC865">
            <v>45631</v>
          </cell>
          <cell r="RD865">
            <v>45566</v>
          </cell>
          <cell r="RE865">
            <v>0</v>
          </cell>
          <cell r="RF865">
            <v>45566</v>
          </cell>
          <cell r="RG865">
            <v>0</v>
          </cell>
          <cell r="RH865">
            <v>45545</v>
          </cell>
          <cell r="RI865">
            <v>0</v>
          </cell>
          <cell r="RJ865">
            <v>0</v>
          </cell>
          <cell r="RK865">
            <v>45566</v>
          </cell>
          <cell r="RL865" t="str">
            <v>4062315</v>
          </cell>
          <cell r="RM865">
            <v>45566</v>
          </cell>
          <cell r="RN865" t="str">
            <v>4062323</v>
          </cell>
          <cell r="RO865">
            <v>45545</v>
          </cell>
          <cell r="RP865" t="str">
            <v>4062281</v>
          </cell>
          <cell r="RQ865">
            <v>45545</v>
          </cell>
          <cell r="RR865" t="str">
            <v>4062287</v>
          </cell>
          <cell r="RS865">
            <v>45608</v>
          </cell>
          <cell r="RT865">
            <v>4062356</v>
          </cell>
          <cell r="RU865">
            <v>0</v>
          </cell>
          <cell r="RV865">
            <v>0</v>
          </cell>
        </row>
        <row r="866">
          <cell r="A866">
            <v>857</v>
          </cell>
          <cell r="B866">
            <v>45627</v>
          </cell>
          <cell r="C866" t="str">
            <v>HRB8025.EXP</v>
          </cell>
          <cell r="D866" t="str">
            <v>80255418</v>
          </cell>
          <cell r="F866" t="str">
            <v>台湾</v>
          </cell>
          <cell r="G866" t="str">
            <v>AMADA TAIWAN INC.</v>
          </cell>
          <cell r="H866" t="str">
            <v>制御盤</v>
          </cell>
          <cell r="I866" t="str">
            <v>南陵</v>
          </cell>
          <cell r="J866" t="str">
            <v>土岐</v>
          </cell>
          <cell r="K866">
            <v>45617</v>
          </cell>
          <cell r="L866">
            <v>1</v>
          </cell>
          <cell r="M866">
            <v>1</v>
          </cell>
          <cell r="N866">
            <v>45618</v>
          </cell>
          <cell r="O866">
            <v>1</v>
          </cell>
          <cell r="P866">
            <v>45622</v>
          </cell>
          <cell r="Q866">
            <v>1</v>
          </cell>
          <cell r="R866">
            <v>45623</v>
          </cell>
          <cell r="S866">
            <v>1</v>
          </cell>
          <cell r="T866">
            <v>45624</v>
          </cell>
          <cell r="U866">
            <v>45625</v>
          </cell>
          <cell r="V866">
            <v>45625</v>
          </cell>
          <cell r="W866">
            <v>45626</v>
          </cell>
          <cell r="X866">
            <v>1</v>
          </cell>
          <cell r="Y866">
            <v>45639</v>
          </cell>
          <cell r="AA866">
            <v>45631</v>
          </cell>
          <cell r="AB866">
            <v>45632</v>
          </cell>
          <cell r="AC866" t="str">
            <v>4062318</v>
          </cell>
          <cell r="AD866" t="str">
            <v>4062318</v>
          </cell>
          <cell r="AE866" t="str">
            <v>4062323</v>
          </cell>
          <cell r="AF866" t="str">
            <v>4062284</v>
          </cell>
          <cell r="AG866" t="str">
            <v>4062289</v>
          </cell>
          <cell r="CP866">
            <v>45566</v>
          </cell>
          <cell r="CQ866">
            <v>4062318</v>
          </cell>
          <cell r="CX866">
            <v>45566</v>
          </cell>
          <cell r="CY866">
            <v>4062323</v>
          </cell>
          <cell r="DP866">
            <v>45545</v>
          </cell>
          <cell r="DQ866">
            <v>4062284</v>
          </cell>
          <cell r="EB866">
            <v>45545</v>
          </cell>
          <cell r="EC866">
            <v>4062289</v>
          </cell>
          <cell r="EF866">
            <v>45608</v>
          </cell>
          <cell r="EG866">
            <v>4062356</v>
          </cell>
          <cell r="EM866">
            <v>45608</v>
          </cell>
          <cell r="EX866">
            <v>45566</v>
          </cell>
          <cell r="EY866">
            <v>4062336</v>
          </cell>
          <cell r="HS866">
            <v>45617</v>
          </cell>
          <cell r="HV866" t="e">
            <v>#REF!</v>
          </cell>
          <cell r="HZ866" t="e">
            <v>#REF!</v>
          </cell>
          <cell r="ID866" t="e">
            <v>#REF!</v>
          </cell>
          <cell r="RC866">
            <v>45631</v>
          </cell>
          <cell r="RD866">
            <v>0</v>
          </cell>
          <cell r="RE866">
            <v>45566</v>
          </cell>
          <cell r="RF866">
            <v>45566</v>
          </cell>
          <cell r="RG866">
            <v>0</v>
          </cell>
          <cell r="RH866">
            <v>0</v>
          </cell>
          <cell r="RI866">
            <v>45545</v>
          </cell>
          <cell r="RJ866">
            <v>0</v>
          </cell>
          <cell r="RK866">
            <v>45566</v>
          </cell>
          <cell r="RL866" t="str">
            <v>4062318</v>
          </cell>
          <cell r="RM866">
            <v>45566</v>
          </cell>
          <cell r="RN866" t="str">
            <v>4062323</v>
          </cell>
          <cell r="RO866">
            <v>45545</v>
          </cell>
          <cell r="RP866" t="str">
            <v>4062284</v>
          </cell>
          <cell r="RQ866">
            <v>45545</v>
          </cell>
          <cell r="RR866" t="str">
            <v>4062289</v>
          </cell>
          <cell r="RS866">
            <v>45608</v>
          </cell>
          <cell r="RT866">
            <v>4062356</v>
          </cell>
          <cell r="RU866">
            <v>0</v>
          </cell>
          <cell r="RV866">
            <v>0</v>
          </cell>
        </row>
        <row r="867">
          <cell r="A867">
            <v>858</v>
          </cell>
          <cell r="B867">
            <v>45658</v>
          </cell>
          <cell r="C867" t="str">
            <v>HRB1303</v>
          </cell>
          <cell r="D867" t="str">
            <v>13035594</v>
          </cell>
          <cell r="F867" t="str">
            <v>日本</v>
          </cell>
          <cell r="G867" t="str">
            <v>（株）大明</v>
          </cell>
          <cell r="H867" t="str">
            <v>制御盤</v>
          </cell>
          <cell r="I867" t="str">
            <v>南陵</v>
          </cell>
          <cell r="J867" t="str">
            <v>土岐</v>
          </cell>
          <cell r="K867">
            <v>45618</v>
          </cell>
          <cell r="L867">
            <v>1</v>
          </cell>
          <cell r="M867">
            <v>1</v>
          </cell>
          <cell r="N867">
            <v>45622</v>
          </cell>
          <cell r="O867">
            <v>1</v>
          </cell>
          <cell r="P867">
            <v>45623</v>
          </cell>
          <cell r="Q867">
            <v>1</v>
          </cell>
          <cell r="R867">
            <v>45624</v>
          </cell>
          <cell r="S867">
            <v>1</v>
          </cell>
          <cell r="T867">
            <v>45625</v>
          </cell>
          <cell r="U867">
            <v>45625</v>
          </cell>
          <cell r="V867">
            <v>45626</v>
          </cell>
          <cell r="W867">
            <v>45626</v>
          </cell>
          <cell r="X867">
            <v>1</v>
          </cell>
          <cell r="Y867">
            <v>45644</v>
          </cell>
          <cell r="AA867">
            <v>45631</v>
          </cell>
          <cell r="AB867">
            <v>45632</v>
          </cell>
          <cell r="AC867" t="str">
            <v>4062315</v>
          </cell>
          <cell r="AD867" t="str">
            <v>4062315</v>
          </cell>
          <cell r="AE867" t="str">
            <v>4062323</v>
          </cell>
          <cell r="AF867" t="str">
            <v>4062281</v>
          </cell>
          <cell r="AG867" t="str">
            <v>4062287</v>
          </cell>
          <cell r="CH867">
            <v>45566</v>
          </cell>
          <cell r="CI867">
            <v>4062315</v>
          </cell>
          <cell r="CX867">
            <v>45566</v>
          </cell>
          <cell r="CY867">
            <v>4062323</v>
          </cell>
          <cell r="DH867">
            <v>45545</v>
          </cell>
          <cell r="DI867">
            <v>4062281</v>
          </cell>
          <cell r="DV867">
            <v>45545</v>
          </cell>
          <cell r="DW867">
            <v>4062287</v>
          </cell>
          <cell r="EF867">
            <v>45615</v>
          </cell>
          <cell r="EG867">
            <v>4062357</v>
          </cell>
          <cell r="EM867">
            <v>45608</v>
          </cell>
          <cell r="EN867">
            <v>45566</v>
          </cell>
          <cell r="EO867">
            <v>4062331</v>
          </cell>
          <cell r="ER867">
            <v>45566</v>
          </cell>
          <cell r="ES867">
            <v>4062333</v>
          </cell>
          <cell r="EX867">
            <v>45566</v>
          </cell>
          <cell r="EY867">
            <v>4062336</v>
          </cell>
          <cell r="HS867">
            <v>45618</v>
          </cell>
          <cell r="HV867" t="e">
            <v>#REF!</v>
          </cell>
          <cell r="HZ867" t="e">
            <v>#REF!</v>
          </cell>
          <cell r="ID867" t="e">
            <v>#REF!</v>
          </cell>
          <cell r="RC867">
            <v>45631</v>
          </cell>
          <cell r="RD867">
            <v>45566</v>
          </cell>
          <cell r="RE867">
            <v>0</v>
          </cell>
          <cell r="RF867">
            <v>45566</v>
          </cell>
          <cell r="RG867">
            <v>0</v>
          </cell>
          <cell r="RH867">
            <v>45545</v>
          </cell>
          <cell r="RI867">
            <v>0</v>
          </cell>
          <cell r="RJ867">
            <v>0</v>
          </cell>
          <cell r="RK867">
            <v>45566</v>
          </cell>
          <cell r="RL867" t="str">
            <v>4062315</v>
          </cell>
          <cell r="RM867">
            <v>45566</v>
          </cell>
          <cell r="RN867" t="str">
            <v>4062323</v>
          </cell>
          <cell r="RO867">
            <v>45545</v>
          </cell>
          <cell r="RP867" t="str">
            <v>4062281</v>
          </cell>
          <cell r="RQ867">
            <v>45545</v>
          </cell>
          <cell r="RR867" t="str">
            <v>4062287</v>
          </cell>
          <cell r="RS867">
            <v>45615</v>
          </cell>
          <cell r="RT867">
            <v>4062357</v>
          </cell>
          <cell r="RU867">
            <v>0</v>
          </cell>
          <cell r="RV867">
            <v>0</v>
          </cell>
        </row>
        <row r="868">
          <cell r="A868">
            <v>859</v>
          </cell>
          <cell r="B868">
            <v>45658</v>
          </cell>
          <cell r="C868" t="str">
            <v>HRB3503 </v>
          </cell>
          <cell r="D868" t="str">
            <v>35035008 </v>
          </cell>
          <cell r="F868" t="str">
            <v>日本</v>
          </cell>
          <cell r="G868" t="str">
            <v> （株）アムロン </v>
          </cell>
          <cell r="H868" t="str">
            <v>制御盤</v>
          </cell>
          <cell r="I868" t="str">
            <v>南陵</v>
          </cell>
          <cell r="J868" t="str">
            <v>富士宮</v>
          </cell>
          <cell r="K868">
            <v>45618</v>
          </cell>
          <cell r="M868">
            <v>0.31</v>
          </cell>
          <cell r="N868">
            <v>45622</v>
          </cell>
          <cell r="O868">
            <v>1</v>
          </cell>
          <cell r="P868">
            <v>45623</v>
          </cell>
          <cell r="Q868">
            <v>1</v>
          </cell>
          <cell r="R868">
            <v>45624</v>
          </cell>
          <cell r="S868">
            <v>1</v>
          </cell>
          <cell r="T868">
            <v>45625</v>
          </cell>
          <cell r="U868">
            <v>45631</v>
          </cell>
          <cell r="V868">
            <v>45626</v>
          </cell>
          <cell r="W868">
            <v>45632</v>
          </cell>
          <cell r="X868">
            <v>1</v>
          </cell>
          <cell r="Y868">
            <v>46008</v>
          </cell>
          <cell r="Z868">
            <v>45643</v>
          </cell>
          <cell r="AC868" t="str">
            <v>4062391</v>
          </cell>
          <cell r="AD868" t="str">
            <v>4062391</v>
          </cell>
          <cell r="AE868" t="str">
            <v>4062391</v>
          </cell>
          <cell r="AF868" t="str">
            <v>4062391</v>
          </cell>
          <cell r="AG868" t="str">
            <v>4062391</v>
          </cell>
          <cell r="CL868">
            <v>45601</v>
          </cell>
          <cell r="CM868">
            <v>4062391</v>
          </cell>
          <cell r="EJ868">
            <v>1</v>
          </cell>
          <cell r="GU868">
            <v>45615</v>
          </cell>
          <cell r="GV868">
            <v>4162046</v>
          </cell>
          <cell r="HS868">
            <v>45618</v>
          </cell>
          <cell r="HV868" t="e">
            <v>#REF!</v>
          </cell>
          <cell r="HZ868" t="e">
            <v>#REF!</v>
          </cell>
          <cell r="ID868" t="e">
            <v>#REF!</v>
          </cell>
          <cell r="RC868">
            <v>45643</v>
          </cell>
          <cell r="RD868">
            <v>0</v>
          </cell>
          <cell r="RE868">
            <v>0</v>
          </cell>
          <cell r="RF868">
            <v>0</v>
          </cell>
          <cell r="RG868">
            <v>0</v>
          </cell>
          <cell r="RH868">
            <v>0</v>
          </cell>
          <cell r="RI868">
            <v>0</v>
          </cell>
          <cell r="RJ868">
            <v>45601</v>
          </cell>
          <cell r="RK868">
            <v>0</v>
          </cell>
          <cell r="RL868">
            <v>0</v>
          </cell>
          <cell r="RM868">
            <v>0</v>
          </cell>
          <cell r="RN868">
            <v>0</v>
          </cell>
          <cell r="RO868">
            <v>0</v>
          </cell>
          <cell r="RP868">
            <v>0</v>
          </cell>
          <cell r="RQ868">
            <v>0</v>
          </cell>
          <cell r="RR868">
            <v>0</v>
          </cell>
          <cell r="RS868">
            <v>0</v>
          </cell>
          <cell r="RT868">
            <v>0</v>
          </cell>
          <cell r="RU868">
            <v>45601</v>
          </cell>
          <cell r="RV868" t="str">
            <v>4062391</v>
          </cell>
        </row>
        <row r="869">
          <cell r="A869">
            <v>860</v>
          </cell>
          <cell r="B869">
            <v>45658</v>
          </cell>
          <cell r="C869" t="str">
            <v>HRB1303 AAI AC</v>
          </cell>
          <cell r="D869" t="str">
            <v>ARB30206</v>
          </cell>
          <cell r="F869" t="str">
            <v>米国</v>
          </cell>
          <cell r="G869" t="str">
            <v>AAI</v>
          </cell>
          <cell r="H869" t="str">
            <v>制御盤</v>
          </cell>
          <cell r="I869" t="str">
            <v>南陵</v>
          </cell>
          <cell r="J869" t="str">
            <v>KD</v>
          </cell>
          <cell r="K869">
            <v>45622</v>
          </cell>
          <cell r="L869">
            <v>1</v>
          </cell>
          <cell r="M869">
            <v>1</v>
          </cell>
          <cell r="N869">
            <v>45623</v>
          </cell>
          <cell r="O869">
            <v>1</v>
          </cell>
          <cell r="P869">
            <v>45624</v>
          </cell>
          <cell r="Q869">
            <v>1</v>
          </cell>
          <cell r="R869">
            <v>45625</v>
          </cell>
          <cell r="S869">
            <v>1</v>
          </cell>
          <cell r="T869">
            <v>45626</v>
          </cell>
          <cell r="U869">
            <v>45625</v>
          </cell>
          <cell r="V869">
            <v>45629</v>
          </cell>
          <cell r="W869">
            <v>45629</v>
          </cell>
          <cell r="X869">
            <v>1</v>
          </cell>
          <cell r="Y869">
            <v>45643</v>
          </cell>
          <cell r="AA869">
            <v>45636</v>
          </cell>
          <cell r="AB869">
            <v>45637</v>
          </cell>
          <cell r="AC869" t="str">
            <v>4062320</v>
          </cell>
          <cell r="AD869" t="str">
            <v>4062320</v>
          </cell>
          <cell r="AE869" t="str">
            <v>4062323</v>
          </cell>
          <cell r="AF869" t="str">
            <v>4062321</v>
          </cell>
          <cell r="AG869" t="str">
            <v>4062289</v>
          </cell>
          <cell r="CR869">
            <v>45566</v>
          </cell>
          <cell r="CS869">
            <v>4062320</v>
          </cell>
          <cell r="CX869">
            <v>45566</v>
          </cell>
          <cell r="CY869">
            <v>4062323</v>
          </cell>
          <cell r="DR869">
            <v>45566</v>
          </cell>
          <cell r="DS869">
            <v>4062321</v>
          </cell>
          <cell r="EB869">
            <v>45545</v>
          </cell>
          <cell r="EC869">
            <v>4062289</v>
          </cell>
          <cell r="EF869">
            <v>45608</v>
          </cell>
          <cell r="EG869">
            <v>4062356</v>
          </cell>
          <cell r="EM869">
            <v>45608</v>
          </cell>
          <cell r="EN869">
            <v>45566</v>
          </cell>
          <cell r="EO869">
            <v>4062331</v>
          </cell>
          <cell r="EX869">
            <v>45566</v>
          </cell>
          <cell r="EY869">
            <v>4062336</v>
          </cell>
          <cell r="HQ869">
            <v>45576</v>
          </cell>
          <cell r="HR869">
            <v>4162005</v>
          </cell>
          <cell r="HS869">
            <v>45622</v>
          </cell>
          <cell r="HV869" t="e">
            <v>#REF!</v>
          </cell>
          <cell r="HZ869" t="e">
            <v>#REF!</v>
          </cell>
          <cell r="ID869" t="e">
            <v>#REF!</v>
          </cell>
          <cell r="RC869">
            <v>45636</v>
          </cell>
          <cell r="RD869">
            <v>0</v>
          </cell>
          <cell r="RE869">
            <v>45566</v>
          </cell>
          <cell r="RF869">
            <v>45566</v>
          </cell>
          <cell r="RG869">
            <v>0</v>
          </cell>
          <cell r="RH869">
            <v>0</v>
          </cell>
          <cell r="RI869">
            <v>45566</v>
          </cell>
          <cell r="RJ869">
            <v>0</v>
          </cell>
          <cell r="RK869">
            <v>45566</v>
          </cell>
          <cell r="RL869" t="str">
            <v>4062320</v>
          </cell>
          <cell r="RM869">
            <v>45566</v>
          </cell>
          <cell r="RN869" t="str">
            <v>4062323</v>
          </cell>
          <cell r="RO869">
            <v>45566</v>
          </cell>
          <cell r="RP869" t="str">
            <v>4062321</v>
          </cell>
          <cell r="RQ869">
            <v>45545</v>
          </cell>
          <cell r="RR869" t="str">
            <v>4062289</v>
          </cell>
          <cell r="RS869">
            <v>45608</v>
          </cell>
          <cell r="RT869">
            <v>4062356</v>
          </cell>
          <cell r="RU869">
            <v>0</v>
          </cell>
          <cell r="RV869">
            <v>0</v>
          </cell>
        </row>
        <row r="870">
          <cell r="A870">
            <v>861</v>
          </cell>
          <cell r="B870">
            <v>45658</v>
          </cell>
          <cell r="C870" t="str">
            <v>HRB1303 AAI AC</v>
          </cell>
          <cell r="D870" t="str">
            <v>ARB30207</v>
          </cell>
          <cell r="F870" t="str">
            <v>米国</v>
          </cell>
          <cell r="G870" t="str">
            <v>AAI</v>
          </cell>
          <cell r="H870" t="str">
            <v>制御盤</v>
          </cell>
          <cell r="I870" t="str">
            <v>南陵</v>
          </cell>
          <cell r="J870" t="str">
            <v>KD</v>
          </cell>
          <cell r="K870">
            <v>45622</v>
          </cell>
          <cell r="L870">
            <v>1</v>
          </cell>
          <cell r="M870">
            <v>1</v>
          </cell>
          <cell r="N870">
            <v>45623</v>
          </cell>
          <cell r="O870">
            <v>1</v>
          </cell>
          <cell r="P870">
            <v>45624</v>
          </cell>
          <cell r="Q870">
            <v>1</v>
          </cell>
          <cell r="R870">
            <v>45625</v>
          </cell>
          <cell r="S870">
            <v>1</v>
          </cell>
          <cell r="T870">
            <v>45626</v>
          </cell>
          <cell r="U870">
            <v>45625</v>
          </cell>
          <cell r="V870">
            <v>45629</v>
          </cell>
          <cell r="W870">
            <v>45629</v>
          </cell>
          <cell r="X870">
            <v>1</v>
          </cell>
          <cell r="Y870">
            <v>45643</v>
          </cell>
          <cell r="AA870">
            <v>45636</v>
          </cell>
          <cell r="AB870">
            <v>45637</v>
          </cell>
          <cell r="AC870" t="str">
            <v>4062320</v>
          </cell>
          <cell r="AD870" t="str">
            <v>4062320</v>
          </cell>
          <cell r="AE870" t="str">
            <v>4062323</v>
          </cell>
          <cell r="AF870" t="str">
            <v>4062321</v>
          </cell>
          <cell r="AG870" t="str">
            <v>4062289</v>
          </cell>
          <cell r="CR870">
            <v>45566</v>
          </cell>
          <cell r="CS870">
            <v>4062320</v>
          </cell>
          <cell r="CX870">
            <v>45566</v>
          </cell>
          <cell r="CY870">
            <v>4062323</v>
          </cell>
          <cell r="DR870">
            <v>45566</v>
          </cell>
          <cell r="DS870">
            <v>4062321</v>
          </cell>
          <cell r="EB870">
            <v>45545</v>
          </cell>
          <cell r="EC870">
            <v>4062289</v>
          </cell>
          <cell r="EF870">
            <v>45608</v>
          </cell>
          <cell r="EG870">
            <v>4062356</v>
          </cell>
          <cell r="EM870">
            <v>45608</v>
          </cell>
          <cell r="EN870">
            <v>45566</v>
          </cell>
          <cell r="EO870">
            <v>4062331</v>
          </cell>
          <cell r="EX870">
            <v>45566</v>
          </cell>
          <cell r="EY870">
            <v>4062336</v>
          </cell>
          <cell r="HQ870">
            <v>45576</v>
          </cell>
          <cell r="HR870">
            <v>4162005</v>
          </cell>
          <cell r="HS870">
            <v>45622</v>
          </cell>
          <cell r="HV870" t="e">
            <v>#REF!</v>
          </cell>
          <cell r="HZ870" t="e">
            <v>#REF!</v>
          </cell>
          <cell r="ID870" t="e">
            <v>#REF!</v>
          </cell>
          <cell r="RC870">
            <v>45636</v>
          </cell>
          <cell r="RD870">
            <v>0</v>
          </cell>
          <cell r="RE870">
            <v>45566</v>
          </cell>
          <cell r="RF870">
            <v>45566</v>
          </cell>
          <cell r="RG870">
            <v>0</v>
          </cell>
          <cell r="RH870">
            <v>0</v>
          </cell>
          <cell r="RI870">
            <v>45566</v>
          </cell>
          <cell r="RJ870">
            <v>0</v>
          </cell>
          <cell r="RK870">
            <v>45566</v>
          </cell>
          <cell r="RL870" t="str">
            <v>4062320</v>
          </cell>
          <cell r="RM870">
            <v>45566</v>
          </cell>
          <cell r="RN870" t="str">
            <v>4062323</v>
          </cell>
          <cell r="RO870">
            <v>45566</v>
          </cell>
          <cell r="RP870" t="str">
            <v>4062321</v>
          </cell>
          <cell r="RQ870">
            <v>45545</v>
          </cell>
          <cell r="RR870" t="str">
            <v>4062289</v>
          </cell>
          <cell r="RS870">
            <v>45608</v>
          </cell>
          <cell r="RT870">
            <v>4062356</v>
          </cell>
          <cell r="RU870">
            <v>0</v>
          </cell>
          <cell r="RV870">
            <v>0</v>
          </cell>
        </row>
        <row r="871">
          <cell r="A871">
            <v>862</v>
          </cell>
          <cell r="B871">
            <v>45658</v>
          </cell>
          <cell r="C871" t="str">
            <v>HRB2204 AAI AC+L</v>
          </cell>
          <cell r="D871" t="str">
            <v>ARB20286</v>
          </cell>
          <cell r="F871" t="str">
            <v>米国</v>
          </cell>
          <cell r="G871" t="str">
            <v>AAI</v>
          </cell>
          <cell r="H871" t="str">
            <v>制御盤</v>
          </cell>
          <cell r="I871" t="str">
            <v>南陵</v>
          </cell>
          <cell r="J871" t="str">
            <v>KD</v>
          </cell>
          <cell r="K871">
            <v>45622</v>
          </cell>
          <cell r="L871">
            <v>1</v>
          </cell>
          <cell r="M871">
            <v>1</v>
          </cell>
          <cell r="N871">
            <v>45623</v>
          </cell>
          <cell r="O871">
            <v>1</v>
          </cell>
          <cell r="P871">
            <v>45624</v>
          </cell>
          <cell r="Q871">
            <v>1</v>
          </cell>
          <cell r="R871">
            <v>45625</v>
          </cell>
          <cell r="S871">
            <v>1</v>
          </cell>
          <cell r="T871">
            <v>45626</v>
          </cell>
          <cell r="U871">
            <v>45626</v>
          </cell>
          <cell r="V871">
            <v>45629</v>
          </cell>
          <cell r="W871">
            <v>45629</v>
          </cell>
          <cell r="X871">
            <v>1</v>
          </cell>
          <cell r="Y871">
            <v>45646</v>
          </cell>
          <cell r="AA871">
            <v>45636</v>
          </cell>
          <cell r="AB871">
            <v>45637</v>
          </cell>
          <cell r="AC871" t="str">
            <v>4062277</v>
          </cell>
          <cell r="AD871" t="str">
            <v>4062277</v>
          </cell>
          <cell r="AE871" t="str">
            <v>4062279</v>
          </cell>
          <cell r="AF871" t="str">
            <v>4062251</v>
          </cell>
          <cell r="AG871" t="str">
            <v>4062290</v>
          </cell>
          <cell r="CT871">
            <v>45545</v>
          </cell>
          <cell r="CU871">
            <v>4062277</v>
          </cell>
          <cell r="CZ871">
            <v>45545</v>
          </cell>
          <cell r="DA871">
            <v>4062279</v>
          </cell>
          <cell r="DT871">
            <v>45510</v>
          </cell>
          <cell r="DU871">
            <v>4062251</v>
          </cell>
          <cell r="ED871">
            <v>45545</v>
          </cell>
          <cell r="EE871">
            <v>4062290</v>
          </cell>
          <cell r="EH871">
            <v>45545</v>
          </cell>
          <cell r="EI871">
            <v>4062301</v>
          </cell>
          <cell r="EM871">
            <v>45608</v>
          </cell>
          <cell r="EP871">
            <v>45566</v>
          </cell>
          <cell r="EQ871">
            <v>4062332</v>
          </cell>
          <cell r="ER871">
            <v>45545</v>
          </cell>
          <cell r="ES871">
            <v>4062293</v>
          </cell>
          <cell r="EX871">
            <v>45566</v>
          </cell>
          <cell r="EY871">
            <v>4062336</v>
          </cell>
          <cell r="FS871" t="str">
            <v>●</v>
          </cell>
          <cell r="GG871">
            <v>45510</v>
          </cell>
          <cell r="GH871">
            <v>4062267</v>
          </cell>
          <cell r="HQ871">
            <v>45576</v>
          </cell>
          <cell r="HR871">
            <v>4162005</v>
          </cell>
          <cell r="HS871">
            <v>45622</v>
          </cell>
          <cell r="HV871" t="e">
            <v>#REF!</v>
          </cell>
          <cell r="HZ871" t="e">
            <v>#REF!</v>
          </cell>
          <cell r="ID871" t="e">
            <v>#REF!</v>
          </cell>
          <cell r="RC871">
            <v>45636</v>
          </cell>
          <cell r="RD871">
            <v>0</v>
          </cell>
          <cell r="RE871">
            <v>45545</v>
          </cell>
          <cell r="RF871">
            <v>0</v>
          </cell>
          <cell r="RG871">
            <v>45545</v>
          </cell>
          <cell r="RH871">
            <v>0</v>
          </cell>
          <cell r="RI871">
            <v>45510</v>
          </cell>
          <cell r="RJ871">
            <v>0</v>
          </cell>
          <cell r="RK871">
            <v>45545</v>
          </cell>
          <cell r="RL871" t="str">
            <v>4062277</v>
          </cell>
          <cell r="RM871">
            <v>45545</v>
          </cell>
          <cell r="RN871" t="str">
            <v>4062279</v>
          </cell>
          <cell r="RO871">
            <v>45510</v>
          </cell>
          <cell r="RP871" t="str">
            <v>4062251</v>
          </cell>
          <cell r="RQ871">
            <v>45545</v>
          </cell>
          <cell r="RR871" t="str">
            <v>4062290</v>
          </cell>
          <cell r="RS871">
            <v>45545</v>
          </cell>
          <cell r="RT871">
            <v>4062301</v>
          </cell>
          <cell r="RU871">
            <v>0</v>
          </cell>
          <cell r="RV871">
            <v>0</v>
          </cell>
        </row>
        <row r="872">
          <cell r="A872">
            <v>863</v>
          </cell>
          <cell r="B872">
            <v>45658</v>
          </cell>
          <cell r="C872" t="str">
            <v>HRB2204 AAI AC+L</v>
          </cell>
          <cell r="D872" t="str">
            <v>ARB20287</v>
          </cell>
          <cell r="F872" t="str">
            <v>米国</v>
          </cell>
          <cell r="G872" t="str">
            <v>AAI</v>
          </cell>
          <cell r="H872" t="str">
            <v>制御盤</v>
          </cell>
          <cell r="I872" t="str">
            <v>南陵</v>
          </cell>
          <cell r="J872" t="str">
            <v>KD</v>
          </cell>
          <cell r="K872">
            <v>45623</v>
          </cell>
          <cell r="L872">
            <v>1</v>
          </cell>
          <cell r="M872">
            <v>1</v>
          </cell>
          <cell r="N872">
            <v>45624</v>
          </cell>
          <cell r="O872">
            <v>1</v>
          </cell>
          <cell r="P872">
            <v>45625</v>
          </cell>
          <cell r="Q872">
            <v>1</v>
          </cell>
          <cell r="R872">
            <v>45626</v>
          </cell>
          <cell r="S872">
            <v>1</v>
          </cell>
          <cell r="T872">
            <v>45629</v>
          </cell>
          <cell r="U872">
            <v>45626</v>
          </cell>
          <cell r="V872">
            <v>45630</v>
          </cell>
          <cell r="W872">
            <v>45630</v>
          </cell>
          <cell r="X872">
            <v>1</v>
          </cell>
          <cell r="Y872">
            <v>45646</v>
          </cell>
          <cell r="AA872">
            <v>45636</v>
          </cell>
          <cell r="AB872">
            <v>45637</v>
          </cell>
          <cell r="AC872" t="str">
            <v>4062277</v>
          </cell>
          <cell r="AD872" t="str">
            <v>4062277</v>
          </cell>
          <cell r="AE872" t="str">
            <v>4062279</v>
          </cell>
          <cell r="AF872" t="str">
            <v>4062251</v>
          </cell>
          <cell r="AG872" t="str">
            <v>4062290</v>
          </cell>
          <cell r="CT872">
            <v>45545</v>
          </cell>
          <cell r="CU872">
            <v>4062277</v>
          </cell>
          <cell r="CZ872">
            <v>45545</v>
          </cell>
          <cell r="DA872">
            <v>4062279</v>
          </cell>
          <cell r="DT872">
            <v>45510</v>
          </cell>
          <cell r="DU872">
            <v>4062251</v>
          </cell>
          <cell r="ED872">
            <v>45545</v>
          </cell>
          <cell r="EE872">
            <v>4062290</v>
          </cell>
          <cell r="EH872">
            <v>45545</v>
          </cell>
          <cell r="EI872">
            <v>4062301</v>
          </cell>
          <cell r="EM872">
            <v>45608</v>
          </cell>
          <cell r="EP872">
            <v>45566</v>
          </cell>
          <cell r="EQ872">
            <v>4062332</v>
          </cell>
          <cell r="ER872">
            <v>45545</v>
          </cell>
          <cell r="ES872">
            <v>4062293</v>
          </cell>
          <cell r="EX872">
            <v>45566</v>
          </cell>
          <cell r="EY872">
            <v>4062336</v>
          </cell>
          <cell r="FS872" t="str">
            <v>●</v>
          </cell>
          <cell r="GG872">
            <v>45545</v>
          </cell>
          <cell r="GH872">
            <v>4062299</v>
          </cell>
          <cell r="HQ872">
            <v>45576</v>
          </cell>
          <cell r="HR872">
            <v>4162005</v>
          </cell>
          <cell r="HS872">
            <v>45623</v>
          </cell>
          <cell r="HV872" t="e">
            <v>#REF!</v>
          </cell>
          <cell r="HZ872" t="e">
            <v>#REF!</v>
          </cell>
          <cell r="ID872" t="e">
            <v>#REF!</v>
          </cell>
          <cell r="RC872">
            <v>45636</v>
          </cell>
          <cell r="RD872">
            <v>0</v>
          </cell>
          <cell r="RE872">
            <v>45545</v>
          </cell>
          <cell r="RF872">
            <v>0</v>
          </cell>
          <cell r="RG872">
            <v>45545</v>
          </cell>
          <cell r="RH872">
            <v>0</v>
          </cell>
          <cell r="RI872">
            <v>45510</v>
          </cell>
          <cell r="RJ872">
            <v>0</v>
          </cell>
          <cell r="RK872">
            <v>45545</v>
          </cell>
          <cell r="RL872" t="str">
            <v>4062277</v>
          </cell>
          <cell r="RM872">
            <v>45545</v>
          </cell>
          <cell r="RN872" t="str">
            <v>4062279</v>
          </cell>
          <cell r="RO872">
            <v>45510</v>
          </cell>
          <cell r="RP872" t="str">
            <v>4062251</v>
          </cell>
          <cell r="RQ872">
            <v>45545</v>
          </cell>
          <cell r="RR872" t="str">
            <v>4062290</v>
          </cell>
          <cell r="RS872">
            <v>45545</v>
          </cell>
          <cell r="RT872">
            <v>4062301</v>
          </cell>
          <cell r="RU872">
            <v>0</v>
          </cell>
          <cell r="RV872">
            <v>0</v>
          </cell>
        </row>
        <row r="873">
          <cell r="A873">
            <v>864</v>
          </cell>
          <cell r="B873">
            <v>45658</v>
          </cell>
          <cell r="C873" t="str">
            <v>HRB1303.EXP</v>
          </cell>
          <cell r="D873" t="str">
            <v>13035600</v>
          </cell>
          <cell r="F873" t="str">
            <v>台湾</v>
          </cell>
          <cell r="G873" t="str">
            <v>【TAIWAN】成全</v>
          </cell>
          <cell r="H873" t="str">
            <v>制御盤</v>
          </cell>
          <cell r="I873" t="str">
            <v>南陵</v>
          </cell>
          <cell r="J873" t="str">
            <v>土岐</v>
          </cell>
          <cell r="K873">
            <v>45623</v>
          </cell>
          <cell r="L873">
            <v>1</v>
          </cell>
          <cell r="M873">
            <v>1</v>
          </cell>
          <cell r="N873">
            <v>45624</v>
          </cell>
          <cell r="O873">
            <v>1</v>
          </cell>
          <cell r="P873">
            <v>45625</v>
          </cell>
          <cell r="Q873">
            <v>1</v>
          </cell>
          <cell r="R873">
            <v>45626</v>
          </cell>
          <cell r="S873">
            <v>1</v>
          </cell>
          <cell r="T873">
            <v>45629</v>
          </cell>
          <cell r="U873">
            <v>45629</v>
          </cell>
          <cell r="V873">
            <v>45630</v>
          </cell>
          <cell r="W873">
            <v>45630</v>
          </cell>
          <cell r="X873">
            <v>1</v>
          </cell>
          <cell r="Y873">
            <v>45644</v>
          </cell>
          <cell r="AA873">
            <v>45636</v>
          </cell>
          <cell r="AB873">
            <v>45637</v>
          </cell>
          <cell r="AC873" t="str">
            <v>4062320</v>
          </cell>
          <cell r="AD873" t="str">
            <v>4062320</v>
          </cell>
          <cell r="AE873" t="str">
            <v>4062323</v>
          </cell>
          <cell r="AF873" t="str">
            <v>4062321</v>
          </cell>
          <cell r="AG873" t="str">
            <v>4062289</v>
          </cell>
          <cell r="CR873">
            <v>45566</v>
          </cell>
          <cell r="CS873">
            <v>4062320</v>
          </cell>
          <cell r="CX873">
            <v>45566</v>
          </cell>
          <cell r="CY873">
            <v>4062323</v>
          </cell>
          <cell r="DR873">
            <v>45566</v>
          </cell>
          <cell r="DS873">
            <v>4062321</v>
          </cell>
          <cell r="EB873">
            <v>45545</v>
          </cell>
          <cell r="EC873">
            <v>4062289</v>
          </cell>
          <cell r="EF873">
            <v>45615</v>
          </cell>
          <cell r="EG873">
            <v>4062357</v>
          </cell>
          <cell r="EM873">
            <v>45608</v>
          </cell>
          <cell r="EX873">
            <v>45566</v>
          </cell>
          <cell r="EY873">
            <v>4062336</v>
          </cell>
          <cell r="HS873">
            <v>45623</v>
          </cell>
          <cell r="HV873" t="e">
            <v>#REF!</v>
          </cell>
          <cell r="HZ873" t="e">
            <v>#REF!</v>
          </cell>
          <cell r="ID873" t="e">
            <v>#REF!</v>
          </cell>
          <cell r="RC873">
            <v>45636</v>
          </cell>
          <cell r="RD873">
            <v>0</v>
          </cell>
          <cell r="RE873">
            <v>45566</v>
          </cell>
          <cell r="RF873">
            <v>45566</v>
          </cell>
          <cell r="RG873">
            <v>0</v>
          </cell>
          <cell r="RH873">
            <v>0</v>
          </cell>
          <cell r="RI873">
            <v>45566</v>
          </cell>
          <cell r="RJ873">
            <v>0</v>
          </cell>
          <cell r="RK873">
            <v>45566</v>
          </cell>
          <cell r="RL873" t="str">
            <v>4062320</v>
          </cell>
          <cell r="RM873">
            <v>45566</v>
          </cell>
          <cell r="RN873" t="str">
            <v>4062323</v>
          </cell>
          <cell r="RO873">
            <v>45566</v>
          </cell>
          <cell r="RP873" t="str">
            <v>4062321</v>
          </cell>
          <cell r="RQ873">
            <v>45545</v>
          </cell>
          <cell r="RR873" t="str">
            <v>4062289</v>
          </cell>
          <cell r="RS873">
            <v>45615</v>
          </cell>
          <cell r="RT873">
            <v>4062357</v>
          </cell>
          <cell r="RU873">
            <v>0</v>
          </cell>
          <cell r="RV873">
            <v>0</v>
          </cell>
        </row>
        <row r="874">
          <cell r="A874">
            <v>865</v>
          </cell>
          <cell r="B874">
            <v>45658</v>
          </cell>
          <cell r="C874" t="str">
            <v>HRB5020</v>
          </cell>
          <cell r="D874" t="str">
            <v>50205136</v>
          </cell>
          <cell r="F874" t="str">
            <v>日本</v>
          </cell>
          <cell r="G874" t="str">
            <v>三和システムウォール（株）</v>
          </cell>
          <cell r="H874" t="str">
            <v>制御盤</v>
          </cell>
          <cell r="I874" t="str">
            <v>南陵</v>
          </cell>
          <cell r="J874" t="str">
            <v>土岐</v>
          </cell>
          <cell r="K874">
            <v>45624</v>
          </cell>
          <cell r="L874">
            <v>1</v>
          </cell>
          <cell r="M874">
            <v>1</v>
          </cell>
          <cell r="N874">
            <v>45625</v>
          </cell>
          <cell r="O874">
            <v>1</v>
          </cell>
          <cell r="P874">
            <v>45626</v>
          </cell>
          <cell r="Q874">
            <v>1</v>
          </cell>
          <cell r="R874">
            <v>45629</v>
          </cell>
          <cell r="S874">
            <v>1</v>
          </cell>
          <cell r="T874">
            <v>45630</v>
          </cell>
          <cell r="U874">
            <v>45629</v>
          </cell>
          <cell r="V874">
            <v>45631</v>
          </cell>
          <cell r="W874">
            <v>45630</v>
          </cell>
          <cell r="X874">
            <v>1</v>
          </cell>
          <cell r="Y874">
            <v>45645</v>
          </cell>
          <cell r="AA874">
            <v>45636</v>
          </cell>
          <cell r="AB874">
            <v>45637</v>
          </cell>
          <cell r="AC874" t="str">
            <v>4062358</v>
          </cell>
          <cell r="AD874" t="str">
            <v>4062358</v>
          </cell>
          <cell r="AE874" t="str">
            <v>4062323</v>
          </cell>
          <cell r="AF874" t="str">
            <v>4062359</v>
          </cell>
          <cell r="AG874" t="str">
            <v>4062287</v>
          </cell>
          <cell r="CD874">
            <v>45601</v>
          </cell>
          <cell r="CE874">
            <v>4062358</v>
          </cell>
          <cell r="CX874">
            <v>45566</v>
          </cell>
          <cell r="CY874">
            <v>4062323</v>
          </cell>
          <cell r="DD874">
            <v>45601</v>
          </cell>
          <cell r="DE874">
            <v>4062359</v>
          </cell>
          <cell r="DV874">
            <v>45545</v>
          </cell>
          <cell r="DW874">
            <v>4062287</v>
          </cell>
          <cell r="EF874">
            <v>45615</v>
          </cell>
          <cell r="EG874">
            <v>4062357</v>
          </cell>
          <cell r="EM874">
            <v>45608</v>
          </cell>
          <cell r="EX874">
            <v>45566</v>
          </cell>
          <cell r="EY874">
            <v>4062336</v>
          </cell>
          <cell r="HS874">
            <v>45624</v>
          </cell>
          <cell r="HV874" t="e">
            <v>#REF!</v>
          </cell>
          <cell r="HZ874" t="e">
            <v>#REF!</v>
          </cell>
          <cell r="ID874" t="e">
            <v>#REF!</v>
          </cell>
          <cell r="RC874">
            <v>45636</v>
          </cell>
          <cell r="RD874">
            <v>45601</v>
          </cell>
          <cell r="RE874">
            <v>0</v>
          </cell>
          <cell r="RF874">
            <v>45566</v>
          </cell>
          <cell r="RG874">
            <v>0</v>
          </cell>
          <cell r="RH874">
            <v>45601</v>
          </cell>
          <cell r="RI874">
            <v>0</v>
          </cell>
          <cell r="RJ874">
            <v>0</v>
          </cell>
          <cell r="RK874">
            <v>45601</v>
          </cell>
          <cell r="RL874" t="str">
            <v>4062358</v>
          </cell>
          <cell r="RM874">
            <v>45566</v>
          </cell>
          <cell r="RN874" t="str">
            <v>4062323</v>
          </cell>
          <cell r="RO874">
            <v>45601</v>
          </cell>
          <cell r="RP874" t="str">
            <v>4062359</v>
          </cell>
          <cell r="RQ874">
            <v>45545</v>
          </cell>
          <cell r="RR874" t="str">
            <v>4062287</v>
          </cell>
          <cell r="RS874">
            <v>45615</v>
          </cell>
          <cell r="RT874">
            <v>4062357</v>
          </cell>
          <cell r="RU874">
            <v>0</v>
          </cell>
          <cell r="RV874">
            <v>0</v>
          </cell>
        </row>
        <row r="875">
          <cell r="A875">
            <v>866</v>
          </cell>
          <cell r="B875">
            <v>45658</v>
          </cell>
          <cell r="C875" t="str">
            <v>HRB5020.EXP</v>
          </cell>
          <cell r="D875" t="str">
            <v>50205139</v>
          </cell>
          <cell r="F875" t="str">
            <v>シンガポール</v>
          </cell>
          <cell r="G875" t="str">
            <v>【シンガポール】Allied MFG Ptd Ltd</v>
          </cell>
          <cell r="H875" t="str">
            <v>制御盤</v>
          </cell>
          <cell r="I875" t="str">
            <v>南陵</v>
          </cell>
          <cell r="J875" t="str">
            <v>土岐</v>
          </cell>
          <cell r="K875">
            <v>45624</v>
          </cell>
          <cell r="L875">
            <v>1</v>
          </cell>
          <cell r="M875">
            <v>1</v>
          </cell>
          <cell r="N875">
            <v>45625</v>
          </cell>
          <cell r="O875">
            <v>1</v>
          </cell>
          <cell r="P875">
            <v>45626</v>
          </cell>
          <cell r="Q875">
            <v>1</v>
          </cell>
          <cell r="R875">
            <v>45629</v>
          </cell>
          <cell r="S875">
            <v>1</v>
          </cell>
          <cell r="T875">
            <v>45630</v>
          </cell>
          <cell r="U875">
            <v>45629</v>
          </cell>
          <cell r="V875">
            <v>45631</v>
          </cell>
          <cell r="W875">
            <v>45630</v>
          </cell>
          <cell r="X875">
            <v>1</v>
          </cell>
          <cell r="Y875">
            <v>45645</v>
          </cell>
          <cell r="AA875">
            <v>45636</v>
          </cell>
          <cell r="AB875">
            <v>45637</v>
          </cell>
          <cell r="AC875" t="str">
            <v>4062274</v>
          </cell>
          <cell r="AD875" t="str">
            <v>4062274</v>
          </cell>
          <cell r="AE875" t="str">
            <v>4062323</v>
          </cell>
          <cell r="AF875" t="str">
            <v>4062283</v>
          </cell>
          <cell r="AG875" t="str">
            <v>4062289</v>
          </cell>
          <cell r="CN875">
            <v>45545</v>
          </cell>
          <cell r="CO875">
            <v>4062274</v>
          </cell>
          <cell r="CX875">
            <v>45566</v>
          </cell>
          <cell r="CY875">
            <v>4062323</v>
          </cell>
          <cell r="DN875">
            <v>45545</v>
          </cell>
          <cell r="DO875">
            <v>4062283</v>
          </cell>
          <cell r="EB875">
            <v>45545</v>
          </cell>
          <cell r="EC875">
            <v>4062289</v>
          </cell>
          <cell r="EF875">
            <v>45615</v>
          </cell>
          <cell r="EG875">
            <v>4062357</v>
          </cell>
          <cell r="EM875">
            <v>45608</v>
          </cell>
          <cell r="EZ875">
            <v>45601</v>
          </cell>
          <cell r="FA875">
            <v>4062384</v>
          </cell>
          <cell r="HS875">
            <v>45624</v>
          </cell>
          <cell r="HV875" t="e">
            <v>#REF!</v>
          </cell>
          <cell r="HZ875" t="e">
            <v>#REF!</v>
          </cell>
          <cell r="ID875" t="e">
            <v>#REF!</v>
          </cell>
          <cell r="RC875">
            <v>45636</v>
          </cell>
          <cell r="RD875">
            <v>0</v>
          </cell>
          <cell r="RE875">
            <v>45545</v>
          </cell>
          <cell r="RF875">
            <v>45566</v>
          </cell>
          <cell r="RG875">
            <v>0</v>
          </cell>
          <cell r="RH875">
            <v>0</v>
          </cell>
          <cell r="RI875">
            <v>45545</v>
          </cell>
          <cell r="RJ875">
            <v>0</v>
          </cell>
          <cell r="RK875">
            <v>45545</v>
          </cell>
          <cell r="RL875" t="str">
            <v>4062274</v>
          </cell>
          <cell r="RM875">
            <v>45566</v>
          </cell>
          <cell r="RN875" t="str">
            <v>4062323</v>
          </cell>
          <cell r="RO875">
            <v>45545</v>
          </cell>
          <cell r="RP875" t="str">
            <v>4062283</v>
          </cell>
          <cell r="RQ875">
            <v>45545</v>
          </cell>
          <cell r="RR875" t="str">
            <v>4062289</v>
          </cell>
          <cell r="RS875">
            <v>45615</v>
          </cell>
          <cell r="RT875">
            <v>4062357</v>
          </cell>
          <cell r="RU875">
            <v>0</v>
          </cell>
          <cell r="RV875">
            <v>0</v>
          </cell>
        </row>
        <row r="876">
          <cell r="A876">
            <v>867</v>
          </cell>
          <cell r="B876">
            <v>45658</v>
          </cell>
          <cell r="C876" t="str">
            <v>HRBC2204AT</v>
          </cell>
          <cell r="D876" t="str">
            <v>22490003</v>
          </cell>
          <cell r="F876" t="str">
            <v>中国</v>
          </cell>
          <cell r="G876" t="str">
            <v>【CHINA】東山板金</v>
          </cell>
          <cell r="H876" t="str">
            <v>制御盤</v>
          </cell>
          <cell r="I876" t="str">
            <v>南陵</v>
          </cell>
          <cell r="J876" t="str">
            <v>土岐</v>
          </cell>
          <cell r="K876">
            <v>45624</v>
          </cell>
          <cell r="L876">
            <v>1</v>
          </cell>
          <cell r="M876">
            <v>1</v>
          </cell>
          <cell r="N876">
            <v>45625</v>
          </cell>
          <cell r="O876">
            <v>1</v>
          </cell>
          <cell r="P876">
            <v>45626</v>
          </cell>
          <cell r="Q876">
            <v>1</v>
          </cell>
          <cell r="R876">
            <v>45629</v>
          </cell>
          <cell r="S876">
            <v>1</v>
          </cell>
          <cell r="T876">
            <v>45630</v>
          </cell>
          <cell r="U876">
            <v>45630</v>
          </cell>
          <cell r="V876">
            <v>45631</v>
          </cell>
          <cell r="W876">
            <v>45631</v>
          </cell>
          <cell r="X876">
            <v>1</v>
          </cell>
          <cell r="Y876">
            <v>45646</v>
          </cell>
          <cell r="AA876">
            <v>45636</v>
          </cell>
          <cell r="AB876">
            <v>45637</v>
          </cell>
          <cell r="AC876" t="str">
            <v>4062277</v>
          </cell>
          <cell r="AD876" t="str">
            <v>4062277</v>
          </cell>
          <cell r="AE876" t="str">
            <v>4062279</v>
          </cell>
          <cell r="AF876" t="str">
            <v>4062251</v>
          </cell>
          <cell r="AG876" t="str">
            <v>4062290</v>
          </cell>
          <cell r="CT876">
            <v>45545</v>
          </cell>
          <cell r="CU876">
            <v>4062277</v>
          </cell>
          <cell r="CZ876">
            <v>45545</v>
          </cell>
          <cell r="DA876">
            <v>4062279</v>
          </cell>
          <cell r="DT876">
            <v>45510</v>
          </cell>
          <cell r="DU876">
            <v>4062251</v>
          </cell>
          <cell r="ED876">
            <v>45545</v>
          </cell>
          <cell r="EE876">
            <v>4062290</v>
          </cell>
          <cell r="EH876">
            <v>45545</v>
          </cell>
          <cell r="EI876">
            <v>4062301</v>
          </cell>
          <cell r="EM876">
            <v>45608</v>
          </cell>
          <cell r="EP876">
            <v>45566</v>
          </cell>
          <cell r="EQ876">
            <v>4062332</v>
          </cell>
          <cell r="EV876">
            <v>45440</v>
          </cell>
          <cell r="EW876">
            <v>4062195</v>
          </cell>
          <cell r="EZ876">
            <v>45601</v>
          </cell>
          <cell r="FA876">
            <v>4062384</v>
          </cell>
          <cell r="FL876">
            <v>44972</v>
          </cell>
          <cell r="FM876">
            <v>3962062</v>
          </cell>
          <cell r="FP876" t="str">
            <v>●</v>
          </cell>
          <cell r="FV876">
            <v>45629</v>
          </cell>
          <cell r="FW876">
            <v>4162040</v>
          </cell>
          <cell r="GG876">
            <v>45510</v>
          </cell>
          <cell r="GH876">
            <v>4062267</v>
          </cell>
          <cell r="HS876">
            <v>45624</v>
          </cell>
          <cell r="HV876" t="e">
            <v>#REF!</v>
          </cell>
          <cell r="HZ876" t="e">
            <v>#REF!</v>
          </cell>
          <cell r="ID876" t="e">
            <v>#REF!</v>
          </cell>
          <cell r="RC876">
            <v>45636</v>
          </cell>
          <cell r="RD876">
            <v>0</v>
          </cell>
          <cell r="RE876">
            <v>45545</v>
          </cell>
          <cell r="RF876">
            <v>0</v>
          </cell>
          <cell r="RG876">
            <v>45545</v>
          </cell>
          <cell r="RH876">
            <v>0</v>
          </cell>
          <cell r="RI876">
            <v>45510</v>
          </cell>
          <cell r="RJ876">
            <v>0</v>
          </cell>
          <cell r="RK876">
            <v>45545</v>
          </cell>
          <cell r="RL876" t="str">
            <v>4062277</v>
          </cell>
          <cell r="RM876">
            <v>45545</v>
          </cell>
          <cell r="RN876" t="str">
            <v>4062279</v>
          </cell>
          <cell r="RO876">
            <v>45510</v>
          </cell>
          <cell r="RP876" t="str">
            <v>4062251</v>
          </cell>
          <cell r="RQ876">
            <v>45545</v>
          </cell>
          <cell r="RR876" t="str">
            <v>4062290</v>
          </cell>
          <cell r="RS876">
            <v>45545</v>
          </cell>
          <cell r="RT876">
            <v>4062301</v>
          </cell>
          <cell r="RU876">
            <v>0</v>
          </cell>
          <cell r="RV876">
            <v>0</v>
          </cell>
        </row>
        <row r="877">
          <cell r="A877">
            <v>868</v>
          </cell>
          <cell r="B877">
            <v>45658</v>
          </cell>
          <cell r="C877" t="str">
            <v>HRB5020.EXP</v>
          </cell>
          <cell r="D877" t="str">
            <v>50205140</v>
          </cell>
          <cell r="F877" t="str">
            <v>インド</v>
          </cell>
          <cell r="G877" t="str">
            <v>Ａｍａｄａ　（Ｉｎｄｉａ）　Ｐｖｔ．　Ｌｔｄ．　Ａｍａｄａ　Ｔｅｃｈｎｉｃａｌ　Ｃｅｎｔｅｒ</v>
          </cell>
          <cell r="H877" t="str">
            <v>制御盤</v>
          </cell>
          <cell r="I877" t="str">
            <v>南陵</v>
          </cell>
          <cell r="J877" t="str">
            <v>土岐</v>
          </cell>
          <cell r="K877">
            <v>45625</v>
          </cell>
          <cell r="L877">
            <v>1</v>
          </cell>
          <cell r="M877">
            <v>1</v>
          </cell>
          <cell r="N877">
            <v>45626</v>
          </cell>
          <cell r="O877">
            <v>1</v>
          </cell>
          <cell r="P877">
            <v>45629</v>
          </cell>
          <cell r="Q877">
            <v>1</v>
          </cell>
          <cell r="R877">
            <v>45630</v>
          </cell>
          <cell r="S877">
            <v>1</v>
          </cell>
          <cell r="T877">
            <v>45631</v>
          </cell>
          <cell r="U877">
            <v>45630</v>
          </cell>
          <cell r="V877">
            <v>45632</v>
          </cell>
          <cell r="W877">
            <v>45631</v>
          </cell>
          <cell r="X877">
            <v>1</v>
          </cell>
          <cell r="Y877">
            <v>45647</v>
          </cell>
          <cell r="AA877">
            <v>45643</v>
          </cell>
          <cell r="AB877">
            <v>45644</v>
          </cell>
          <cell r="AC877" t="str">
            <v>4062274</v>
          </cell>
          <cell r="AD877" t="str">
            <v>4062274</v>
          </cell>
          <cell r="AE877" t="str">
            <v>4062323</v>
          </cell>
          <cell r="AF877" t="str">
            <v>4062283</v>
          </cell>
          <cell r="AG877" t="str">
            <v>4062287</v>
          </cell>
          <cell r="CN877">
            <v>45545</v>
          </cell>
          <cell r="CO877">
            <v>4062274</v>
          </cell>
          <cell r="CX877">
            <v>45566</v>
          </cell>
          <cell r="CY877">
            <v>4062323</v>
          </cell>
          <cell r="DN877">
            <v>45545</v>
          </cell>
          <cell r="DO877">
            <v>4062283</v>
          </cell>
          <cell r="DV877">
            <v>45545</v>
          </cell>
          <cell r="DW877">
            <v>4062287</v>
          </cell>
          <cell r="EF877">
            <v>45615</v>
          </cell>
          <cell r="EG877">
            <v>4062357</v>
          </cell>
          <cell r="EM877">
            <v>45616</v>
          </cell>
          <cell r="EZ877">
            <v>45601</v>
          </cell>
          <cell r="FA877">
            <v>4062384</v>
          </cell>
          <cell r="HS877">
            <v>45625</v>
          </cell>
          <cell r="HV877" t="e">
            <v>#REF!</v>
          </cell>
          <cell r="HZ877" t="e">
            <v>#REF!</v>
          </cell>
          <cell r="ID877" t="e">
            <v>#REF!</v>
          </cell>
          <cell r="RC877">
            <v>45643</v>
          </cell>
          <cell r="RD877">
            <v>0</v>
          </cell>
          <cell r="RE877">
            <v>45545</v>
          </cell>
          <cell r="RF877">
            <v>45566</v>
          </cell>
          <cell r="RG877">
            <v>0</v>
          </cell>
          <cell r="RH877">
            <v>0</v>
          </cell>
          <cell r="RI877">
            <v>45545</v>
          </cell>
          <cell r="RJ877">
            <v>0</v>
          </cell>
          <cell r="RK877">
            <v>45545</v>
          </cell>
          <cell r="RL877" t="str">
            <v>4062274</v>
          </cell>
          <cell r="RM877">
            <v>45566</v>
          </cell>
          <cell r="RN877" t="str">
            <v>4062323</v>
          </cell>
          <cell r="RO877">
            <v>45545</v>
          </cell>
          <cell r="RP877" t="str">
            <v>4062283</v>
          </cell>
          <cell r="RQ877">
            <v>45545</v>
          </cell>
          <cell r="RR877" t="str">
            <v>4062287</v>
          </cell>
          <cell r="RS877">
            <v>45615</v>
          </cell>
          <cell r="RT877">
            <v>4062357</v>
          </cell>
          <cell r="RU877">
            <v>0</v>
          </cell>
          <cell r="RV877">
            <v>0</v>
          </cell>
        </row>
        <row r="878">
          <cell r="A878">
            <v>869</v>
          </cell>
          <cell r="B878">
            <v>45658</v>
          </cell>
          <cell r="C878" t="str">
            <v>HRB5020.EXP</v>
          </cell>
          <cell r="D878" t="str">
            <v>50205141</v>
          </cell>
          <cell r="F878" t="str">
            <v>インド</v>
          </cell>
          <cell r="G878" t="str">
            <v>Ａｍａｄａ　（Ｉｎｄｉａ）　Ｐｖｔ．　Ｌｔｄ．　Ａｍａｄａ　Ｔｅｃｈｎｉｃａｌ　Ｃｅｎｔｅｒ</v>
          </cell>
          <cell r="H878" t="str">
            <v>制御盤</v>
          </cell>
          <cell r="I878" t="str">
            <v>南陵</v>
          </cell>
          <cell r="J878" t="str">
            <v>土岐</v>
          </cell>
          <cell r="K878">
            <v>45625</v>
          </cell>
          <cell r="L878">
            <v>1</v>
          </cell>
          <cell r="M878">
            <v>1</v>
          </cell>
          <cell r="N878">
            <v>45626</v>
          </cell>
          <cell r="O878">
            <v>1</v>
          </cell>
          <cell r="P878">
            <v>45629</v>
          </cell>
          <cell r="Q878">
            <v>1</v>
          </cell>
          <cell r="R878">
            <v>45630</v>
          </cell>
          <cell r="S878">
            <v>1</v>
          </cell>
          <cell r="T878">
            <v>45631</v>
          </cell>
          <cell r="U878">
            <v>45631</v>
          </cell>
          <cell r="V878">
            <v>45632</v>
          </cell>
          <cell r="W878">
            <v>45632</v>
          </cell>
          <cell r="X878">
            <v>1</v>
          </cell>
          <cell r="Y878">
            <v>45647</v>
          </cell>
          <cell r="AA878">
            <v>45643</v>
          </cell>
          <cell r="AB878">
            <v>45644</v>
          </cell>
          <cell r="AC878" t="str">
            <v>4162019</v>
          </cell>
          <cell r="AD878" t="str">
            <v>4162019</v>
          </cell>
          <cell r="AE878" t="str">
            <v>4062323</v>
          </cell>
          <cell r="AF878" t="str">
            <v>4062283</v>
          </cell>
          <cell r="AG878" t="str">
            <v>4062289</v>
          </cell>
          <cell r="CN878">
            <v>45629</v>
          </cell>
          <cell r="CO878">
            <v>4162019</v>
          </cell>
          <cell r="CX878">
            <v>45566</v>
          </cell>
          <cell r="CY878">
            <v>4062323</v>
          </cell>
          <cell r="DN878">
            <v>45545</v>
          </cell>
          <cell r="DO878">
            <v>4062283</v>
          </cell>
          <cell r="EB878">
            <v>45545</v>
          </cell>
          <cell r="EC878">
            <v>4062289</v>
          </cell>
          <cell r="EF878">
            <v>45615</v>
          </cell>
          <cell r="EG878">
            <v>4062357</v>
          </cell>
          <cell r="EM878">
            <v>45616</v>
          </cell>
          <cell r="EZ878">
            <v>45601</v>
          </cell>
          <cell r="FA878">
            <v>4062384</v>
          </cell>
          <cell r="HS878">
            <v>45625</v>
          </cell>
          <cell r="HV878" t="e">
            <v>#REF!</v>
          </cell>
          <cell r="HZ878" t="e">
            <v>#REF!</v>
          </cell>
          <cell r="ID878" t="e">
            <v>#REF!</v>
          </cell>
          <cell r="RC878">
            <v>45643</v>
          </cell>
          <cell r="RD878">
            <v>0</v>
          </cell>
          <cell r="RE878">
            <v>45629</v>
          </cell>
          <cell r="RF878">
            <v>45566</v>
          </cell>
          <cell r="RG878">
            <v>0</v>
          </cell>
          <cell r="RH878">
            <v>0</v>
          </cell>
          <cell r="RI878">
            <v>45545</v>
          </cell>
          <cell r="RJ878">
            <v>0</v>
          </cell>
          <cell r="RK878">
            <v>45629</v>
          </cell>
          <cell r="RL878" t="str">
            <v>4162019</v>
          </cell>
          <cell r="RM878">
            <v>45566</v>
          </cell>
          <cell r="RN878" t="str">
            <v>4062323</v>
          </cell>
          <cell r="RO878">
            <v>45545</v>
          </cell>
          <cell r="RP878" t="str">
            <v>4062283</v>
          </cell>
          <cell r="RQ878">
            <v>45545</v>
          </cell>
          <cell r="RR878" t="str">
            <v>4062289</v>
          </cell>
          <cell r="RS878">
            <v>45615</v>
          </cell>
          <cell r="RT878">
            <v>4062357</v>
          </cell>
          <cell r="RU878">
            <v>0</v>
          </cell>
          <cell r="RV878">
            <v>0</v>
          </cell>
        </row>
        <row r="879">
          <cell r="A879">
            <v>870</v>
          </cell>
          <cell r="B879">
            <v>45658</v>
          </cell>
          <cell r="C879" t="str">
            <v>HRB2204.EXP</v>
          </cell>
          <cell r="D879" t="str">
            <v>22045142</v>
          </cell>
          <cell r="F879" t="str">
            <v>ｵｰｽﾄﾗﾘｱ</v>
          </cell>
          <cell r="G879" t="str">
            <v>【OCEANIA】Trivantage</v>
          </cell>
          <cell r="H879" t="str">
            <v>制御盤</v>
          </cell>
          <cell r="I879" t="str">
            <v>南陵</v>
          </cell>
          <cell r="J879" t="str">
            <v>土岐</v>
          </cell>
          <cell r="K879">
            <v>45626</v>
          </cell>
          <cell r="L879">
            <v>1</v>
          </cell>
          <cell r="M879">
            <v>1</v>
          </cell>
          <cell r="N879">
            <v>45629</v>
          </cell>
          <cell r="O879">
            <v>1</v>
          </cell>
          <cell r="P879">
            <v>45630</v>
          </cell>
          <cell r="Q879">
            <v>1</v>
          </cell>
          <cell r="R879">
            <v>45631</v>
          </cell>
          <cell r="S879">
            <v>1</v>
          </cell>
          <cell r="T879">
            <v>45632</v>
          </cell>
          <cell r="U879">
            <v>45631</v>
          </cell>
          <cell r="V879">
            <v>45633</v>
          </cell>
          <cell r="W879">
            <v>45632</v>
          </cell>
          <cell r="X879">
            <v>1</v>
          </cell>
          <cell r="Y879">
            <v>45649</v>
          </cell>
          <cell r="AA879">
            <v>45643</v>
          </cell>
          <cell r="AB879">
            <v>45644</v>
          </cell>
          <cell r="AC879" t="str">
            <v>4062277</v>
          </cell>
          <cell r="AD879" t="str">
            <v>4062277</v>
          </cell>
          <cell r="AE879" t="str">
            <v>4062279</v>
          </cell>
          <cell r="AF879" t="str">
            <v>4062251</v>
          </cell>
          <cell r="AG879" t="str">
            <v>4062290</v>
          </cell>
          <cell r="CT879">
            <v>45545</v>
          </cell>
          <cell r="CU879">
            <v>4062277</v>
          </cell>
          <cell r="CZ879">
            <v>45545</v>
          </cell>
          <cell r="DA879">
            <v>4062279</v>
          </cell>
          <cell r="DT879">
            <v>45510</v>
          </cell>
          <cell r="DU879">
            <v>4062251</v>
          </cell>
          <cell r="ED879">
            <v>45545</v>
          </cell>
          <cell r="EE879">
            <v>4062290</v>
          </cell>
          <cell r="EH879">
            <v>45601</v>
          </cell>
          <cell r="EI879">
            <v>4062355</v>
          </cell>
          <cell r="EM879">
            <v>45616</v>
          </cell>
          <cell r="EX879">
            <v>45601</v>
          </cell>
          <cell r="EY879">
            <v>4062383</v>
          </cell>
          <cell r="FZ879">
            <v>45031</v>
          </cell>
          <cell r="GA879">
            <v>3962150</v>
          </cell>
          <cell r="GG879">
            <v>45545</v>
          </cell>
          <cell r="GH879">
            <v>4062299</v>
          </cell>
          <cell r="HS879">
            <v>45626</v>
          </cell>
          <cell r="HV879" t="e">
            <v>#REF!</v>
          </cell>
          <cell r="HZ879" t="e">
            <v>#REF!</v>
          </cell>
          <cell r="ID879" t="e">
            <v>#REF!</v>
          </cell>
          <cell r="RC879">
            <v>45643</v>
          </cell>
          <cell r="RD879">
            <v>0</v>
          </cell>
          <cell r="RE879">
            <v>45545</v>
          </cell>
          <cell r="RF879">
            <v>0</v>
          </cell>
          <cell r="RG879">
            <v>45545</v>
          </cell>
          <cell r="RH879">
            <v>0</v>
          </cell>
          <cell r="RI879">
            <v>45510</v>
          </cell>
          <cell r="RJ879">
            <v>0</v>
          </cell>
          <cell r="RK879">
            <v>45545</v>
          </cell>
          <cell r="RL879" t="str">
            <v>4062277</v>
          </cell>
          <cell r="RM879">
            <v>45545</v>
          </cell>
          <cell r="RN879" t="str">
            <v>4062279</v>
          </cell>
          <cell r="RO879">
            <v>45510</v>
          </cell>
          <cell r="RP879" t="str">
            <v>4062251</v>
          </cell>
          <cell r="RQ879">
            <v>45545</v>
          </cell>
          <cell r="RR879" t="str">
            <v>4062290</v>
          </cell>
          <cell r="RS879">
            <v>45601</v>
          </cell>
          <cell r="RT879">
            <v>4062355</v>
          </cell>
          <cell r="RU879">
            <v>0</v>
          </cell>
          <cell r="RV879">
            <v>0</v>
          </cell>
        </row>
        <row r="880">
          <cell r="A880">
            <v>871</v>
          </cell>
          <cell r="B880">
            <v>45658</v>
          </cell>
          <cell r="C880" t="str">
            <v>HRBC5020</v>
          </cell>
          <cell r="D880" t="str">
            <v>50205142</v>
          </cell>
          <cell r="F880" t="str">
            <v>中国</v>
          </cell>
          <cell r="G880" t="str">
            <v>CHINA</v>
          </cell>
          <cell r="H880" t="str">
            <v>制御盤</v>
          </cell>
          <cell r="I880" t="str">
            <v>南陵</v>
          </cell>
          <cell r="J880" t="str">
            <v>土岐</v>
          </cell>
          <cell r="K880">
            <v>45626</v>
          </cell>
          <cell r="L880">
            <v>1</v>
          </cell>
          <cell r="M880">
            <v>1</v>
          </cell>
          <cell r="N880">
            <v>45629</v>
          </cell>
          <cell r="O880">
            <v>1</v>
          </cell>
          <cell r="P880">
            <v>45630</v>
          </cell>
          <cell r="Q880">
            <v>1</v>
          </cell>
          <cell r="R880">
            <v>45631</v>
          </cell>
          <cell r="S880">
            <v>1</v>
          </cell>
          <cell r="T880">
            <v>45632</v>
          </cell>
          <cell r="U880">
            <v>45631</v>
          </cell>
          <cell r="V880">
            <v>45633</v>
          </cell>
          <cell r="W880">
            <v>45633</v>
          </cell>
          <cell r="X880">
            <v>1</v>
          </cell>
          <cell r="Y880">
            <v>45649</v>
          </cell>
          <cell r="AA880">
            <v>45643</v>
          </cell>
          <cell r="AB880">
            <v>45644</v>
          </cell>
          <cell r="AC880" t="str">
            <v>4162019</v>
          </cell>
          <cell r="AD880" t="str">
            <v>4162019</v>
          </cell>
          <cell r="AE880" t="str">
            <v>4062323</v>
          </cell>
          <cell r="AF880" t="str">
            <v>4062283</v>
          </cell>
          <cell r="AG880" t="str">
            <v>4062322</v>
          </cell>
          <cell r="CN880">
            <v>45629</v>
          </cell>
          <cell r="CO880">
            <v>4162019</v>
          </cell>
          <cell r="CX880">
            <v>45566</v>
          </cell>
          <cell r="CY880">
            <v>4062323</v>
          </cell>
          <cell r="DN880">
            <v>45545</v>
          </cell>
          <cell r="DO880">
            <v>4062283</v>
          </cell>
          <cell r="EB880">
            <v>45566</v>
          </cell>
          <cell r="EC880">
            <v>4062322</v>
          </cell>
          <cell r="EF880">
            <v>45629</v>
          </cell>
          <cell r="EG880">
            <v>4162011</v>
          </cell>
          <cell r="EM880">
            <v>45616</v>
          </cell>
          <cell r="EZ880">
            <v>45601</v>
          </cell>
          <cell r="FA880">
            <v>4062384</v>
          </cell>
          <cell r="HS880">
            <v>45626</v>
          </cell>
          <cell r="HV880" t="e">
            <v>#REF!</v>
          </cell>
          <cell r="HZ880" t="e">
            <v>#REF!</v>
          </cell>
          <cell r="ID880" t="e">
            <v>#REF!</v>
          </cell>
          <cell r="RC880">
            <v>45643</v>
          </cell>
          <cell r="RD880">
            <v>0</v>
          </cell>
          <cell r="RE880">
            <v>45629</v>
          </cell>
          <cell r="RF880">
            <v>45566</v>
          </cell>
          <cell r="RG880">
            <v>0</v>
          </cell>
          <cell r="RH880">
            <v>0</v>
          </cell>
          <cell r="RI880">
            <v>45545</v>
          </cell>
          <cell r="RJ880">
            <v>0</v>
          </cell>
          <cell r="RK880">
            <v>45629</v>
          </cell>
          <cell r="RL880" t="str">
            <v>4162019</v>
          </cell>
          <cell r="RM880">
            <v>45566</v>
          </cell>
          <cell r="RN880" t="str">
            <v>4062323</v>
          </cell>
          <cell r="RO880">
            <v>45545</v>
          </cell>
          <cell r="RP880" t="str">
            <v>4062283</v>
          </cell>
          <cell r="RQ880">
            <v>45566</v>
          </cell>
          <cell r="RR880" t="str">
            <v>4062322</v>
          </cell>
          <cell r="RS880">
            <v>45629</v>
          </cell>
          <cell r="RT880">
            <v>4162011</v>
          </cell>
          <cell r="RU880">
            <v>0</v>
          </cell>
          <cell r="RV880">
            <v>0</v>
          </cell>
        </row>
        <row r="881">
          <cell r="A881">
            <v>872</v>
          </cell>
          <cell r="B881">
            <v>45658</v>
          </cell>
          <cell r="C881" t="str">
            <v>HRB1003.EXP</v>
          </cell>
          <cell r="D881" t="str">
            <v>10035316</v>
          </cell>
          <cell r="F881" t="str">
            <v>インド</v>
          </cell>
          <cell r="G881" t="str">
            <v>Ａｍａｄａ　（Ｉｎｄｉａ）　Ｐｖｔ．　Ｌｔｄ．　Ａｍａｄａ　Ｔｅｃｈｎｉｃａｌ　Ｃｅｎｔｅｒ</v>
          </cell>
          <cell r="H881" t="str">
            <v>制御盤</v>
          </cell>
          <cell r="I881" t="str">
            <v>南陵</v>
          </cell>
          <cell r="J881" t="str">
            <v>土岐</v>
          </cell>
          <cell r="K881">
            <v>45626</v>
          </cell>
          <cell r="L881">
            <v>1</v>
          </cell>
          <cell r="M881">
            <v>1</v>
          </cell>
          <cell r="N881">
            <v>45629</v>
          </cell>
          <cell r="O881">
            <v>1</v>
          </cell>
          <cell r="P881">
            <v>45630</v>
          </cell>
          <cell r="Q881">
            <v>1</v>
          </cell>
          <cell r="R881">
            <v>45631</v>
          </cell>
          <cell r="S881">
            <v>1</v>
          </cell>
          <cell r="T881">
            <v>45632</v>
          </cell>
          <cell r="U881">
            <v>45632</v>
          </cell>
          <cell r="V881">
            <v>45633</v>
          </cell>
          <cell r="W881">
            <v>45633</v>
          </cell>
          <cell r="X881">
            <v>1</v>
          </cell>
          <cell r="Y881">
            <v>45650</v>
          </cell>
          <cell r="AA881">
            <v>45643</v>
          </cell>
          <cell r="AB881">
            <v>45644</v>
          </cell>
          <cell r="AC881" t="str">
            <v>4062318</v>
          </cell>
          <cell r="AD881" t="str">
            <v>4062318</v>
          </cell>
          <cell r="AE881" t="str">
            <v>4062323</v>
          </cell>
          <cell r="AF881" t="str">
            <v>4062284</v>
          </cell>
          <cell r="AG881" t="str">
            <v>4062322</v>
          </cell>
          <cell r="CP881">
            <v>45566</v>
          </cell>
          <cell r="CQ881">
            <v>4062318</v>
          </cell>
          <cell r="CX881">
            <v>45566</v>
          </cell>
          <cell r="CY881">
            <v>4062323</v>
          </cell>
          <cell r="DP881">
            <v>45545</v>
          </cell>
          <cell r="DQ881">
            <v>4062284</v>
          </cell>
          <cell r="EB881">
            <v>45566</v>
          </cell>
          <cell r="EC881">
            <v>4062322</v>
          </cell>
          <cell r="EF881">
            <v>45615</v>
          </cell>
          <cell r="EG881">
            <v>4062357</v>
          </cell>
          <cell r="EM881">
            <v>45616</v>
          </cell>
          <cell r="EZ881">
            <v>45601</v>
          </cell>
          <cell r="FA881">
            <v>4062384</v>
          </cell>
          <cell r="HS881">
            <v>45626</v>
          </cell>
          <cell r="HV881" t="e">
            <v>#REF!</v>
          </cell>
          <cell r="HZ881" t="e">
            <v>#REF!</v>
          </cell>
          <cell r="ID881" t="e">
            <v>#REF!</v>
          </cell>
          <cell r="RC881">
            <v>45643</v>
          </cell>
          <cell r="RD881">
            <v>0</v>
          </cell>
          <cell r="RE881">
            <v>45566</v>
          </cell>
          <cell r="RF881">
            <v>45566</v>
          </cell>
          <cell r="RG881">
            <v>0</v>
          </cell>
          <cell r="RH881">
            <v>0</v>
          </cell>
          <cell r="RI881">
            <v>45545</v>
          </cell>
          <cell r="RJ881">
            <v>0</v>
          </cell>
          <cell r="RK881">
            <v>45566</v>
          </cell>
          <cell r="RL881" t="str">
            <v>4062318</v>
          </cell>
          <cell r="RM881">
            <v>45566</v>
          </cell>
          <cell r="RN881" t="str">
            <v>4062323</v>
          </cell>
          <cell r="RO881">
            <v>45545</v>
          </cell>
          <cell r="RP881" t="str">
            <v>4062284</v>
          </cell>
          <cell r="RQ881">
            <v>45566</v>
          </cell>
          <cell r="RR881" t="str">
            <v>4062322</v>
          </cell>
          <cell r="RS881">
            <v>45615</v>
          </cell>
          <cell r="RT881">
            <v>4062357</v>
          </cell>
          <cell r="RU881">
            <v>0</v>
          </cell>
          <cell r="RV881">
            <v>0</v>
          </cell>
        </row>
        <row r="882">
          <cell r="A882">
            <v>873</v>
          </cell>
          <cell r="B882">
            <v>45658</v>
          </cell>
          <cell r="C882" t="str">
            <v>HRB1003.EXP</v>
          </cell>
          <cell r="D882" t="str">
            <v>10035317</v>
          </cell>
          <cell r="F882" t="str">
            <v>インド</v>
          </cell>
          <cell r="G882" t="str">
            <v>Ａｍａｄａ　（Ｉｎｄｉａ）　Ｐｖｔ．　Ｌｔｄ．　Ａｍａｄａ　Ｔｅｃｈｎｉｃａｌ　Ｃｅｎｔｅｒ</v>
          </cell>
          <cell r="H882" t="str">
            <v>制御盤</v>
          </cell>
          <cell r="I882" t="str">
            <v>南陵</v>
          </cell>
          <cell r="J882" t="str">
            <v>土岐</v>
          </cell>
          <cell r="K882">
            <v>45629</v>
          </cell>
          <cell r="L882">
            <v>1</v>
          </cell>
          <cell r="M882">
            <v>1</v>
          </cell>
          <cell r="N882">
            <v>45630</v>
          </cell>
          <cell r="O882">
            <v>1</v>
          </cell>
          <cell r="P882">
            <v>45631</v>
          </cell>
          <cell r="Q882">
            <v>1</v>
          </cell>
          <cell r="R882">
            <v>45632</v>
          </cell>
          <cell r="S882">
            <v>1</v>
          </cell>
          <cell r="T882">
            <v>45633</v>
          </cell>
          <cell r="U882">
            <v>45633</v>
          </cell>
          <cell r="V882">
            <v>45636</v>
          </cell>
          <cell r="W882">
            <v>45633</v>
          </cell>
          <cell r="X882">
            <v>1</v>
          </cell>
          <cell r="Y882">
            <v>45650</v>
          </cell>
          <cell r="AA882">
            <v>45643</v>
          </cell>
          <cell r="AB882">
            <v>45644</v>
          </cell>
          <cell r="AC882" t="str">
            <v>4062275</v>
          </cell>
          <cell r="AD882" t="str">
            <v>4062275</v>
          </cell>
          <cell r="AE882" t="str">
            <v>4062323</v>
          </cell>
          <cell r="AF882" t="str">
            <v>4062284</v>
          </cell>
          <cell r="AG882" t="str">
            <v>4062322</v>
          </cell>
          <cell r="CP882">
            <v>45545</v>
          </cell>
          <cell r="CQ882">
            <v>4062275</v>
          </cell>
          <cell r="CX882">
            <v>45566</v>
          </cell>
          <cell r="CY882">
            <v>4062323</v>
          </cell>
          <cell r="DP882">
            <v>45545</v>
          </cell>
          <cell r="DQ882">
            <v>4062284</v>
          </cell>
          <cell r="EB882">
            <v>45566</v>
          </cell>
          <cell r="EC882">
            <v>4062322</v>
          </cell>
          <cell r="EF882">
            <v>45615</v>
          </cell>
          <cell r="EG882">
            <v>4062357</v>
          </cell>
          <cell r="EM882">
            <v>45616</v>
          </cell>
          <cell r="EX882">
            <v>45601</v>
          </cell>
          <cell r="EY882">
            <v>4062383</v>
          </cell>
          <cell r="HS882">
            <v>45629</v>
          </cell>
          <cell r="HV882" t="e">
            <v>#REF!</v>
          </cell>
          <cell r="HZ882" t="e">
            <v>#REF!</v>
          </cell>
          <cell r="ID882" t="e">
            <v>#REF!</v>
          </cell>
          <cell r="RC882">
            <v>45643</v>
          </cell>
          <cell r="RD882">
            <v>0</v>
          </cell>
          <cell r="RE882">
            <v>45545</v>
          </cell>
          <cell r="RF882">
            <v>45566</v>
          </cell>
          <cell r="RG882">
            <v>0</v>
          </cell>
          <cell r="RH882">
            <v>0</v>
          </cell>
          <cell r="RI882">
            <v>45545</v>
          </cell>
          <cell r="RJ882">
            <v>0</v>
          </cell>
          <cell r="RK882">
            <v>45545</v>
          </cell>
          <cell r="RL882" t="str">
            <v>4062275</v>
          </cell>
          <cell r="RM882">
            <v>45566</v>
          </cell>
          <cell r="RN882" t="str">
            <v>4062323</v>
          </cell>
          <cell r="RO882">
            <v>45545</v>
          </cell>
          <cell r="RP882" t="str">
            <v>4062284</v>
          </cell>
          <cell r="RQ882">
            <v>45566</v>
          </cell>
          <cell r="RR882" t="str">
            <v>4062322</v>
          </cell>
          <cell r="RS882">
            <v>45615</v>
          </cell>
          <cell r="RT882">
            <v>4062357</v>
          </cell>
          <cell r="RU882">
            <v>0</v>
          </cell>
          <cell r="RV882">
            <v>0</v>
          </cell>
        </row>
        <row r="883">
          <cell r="A883">
            <v>874</v>
          </cell>
          <cell r="B883">
            <v>45684</v>
          </cell>
          <cell r="C883" t="str">
            <v>HRB3503 </v>
          </cell>
          <cell r="D883">
            <v>35035012</v>
          </cell>
          <cell r="F883" t="str">
            <v>日本</v>
          </cell>
          <cell r="G883" t="str">
            <v> （株）アマダ　 </v>
          </cell>
          <cell r="H883" t="str">
            <v>制御盤</v>
          </cell>
          <cell r="I883" t="str">
            <v>南陵</v>
          </cell>
          <cell r="J883" t="str">
            <v>富士宮</v>
          </cell>
          <cell r="K883">
            <v>45625</v>
          </cell>
          <cell r="N883">
            <v>45632</v>
          </cell>
          <cell r="O883">
            <v>1</v>
          </cell>
          <cell r="P883">
            <v>45633</v>
          </cell>
          <cell r="Q883">
            <v>1</v>
          </cell>
          <cell r="R883">
            <v>45636</v>
          </cell>
          <cell r="S883">
            <v>1</v>
          </cell>
          <cell r="T883">
            <v>45637</v>
          </cell>
          <cell r="U883">
            <v>45639</v>
          </cell>
          <cell r="V883">
            <v>45638</v>
          </cell>
          <cell r="W883">
            <v>45643</v>
          </cell>
          <cell r="X883">
            <v>1</v>
          </cell>
          <cell r="Y883">
            <v>46016</v>
          </cell>
          <cell r="Z883">
            <v>45651</v>
          </cell>
          <cell r="AC883" t="str">
            <v>4062391</v>
          </cell>
          <cell r="AD883" t="str">
            <v>4062391</v>
          </cell>
          <cell r="AE883" t="str">
            <v>4062391</v>
          </cell>
          <cell r="AF883" t="str">
            <v>4062391</v>
          </cell>
          <cell r="AG883" t="str">
            <v>4062391</v>
          </cell>
          <cell r="CL883">
            <v>45601</v>
          </cell>
          <cell r="CM883">
            <v>4062391</v>
          </cell>
          <cell r="DZ883">
            <v>1</v>
          </cell>
          <cell r="EJ883">
            <v>1</v>
          </cell>
          <cell r="GU883">
            <v>45615</v>
          </cell>
          <cell r="GV883">
            <v>4162046</v>
          </cell>
          <cell r="HS883">
            <v>45625</v>
          </cell>
          <cell r="HV883" t="e">
            <v>#REF!</v>
          </cell>
          <cell r="HZ883" t="e">
            <v>#REF!</v>
          </cell>
          <cell r="ID883" t="e">
            <v>#REF!</v>
          </cell>
          <cell r="RC883">
            <v>45651</v>
          </cell>
          <cell r="RD883">
            <v>0</v>
          </cell>
          <cell r="RE883">
            <v>0</v>
          </cell>
          <cell r="RF883">
            <v>0</v>
          </cell>
          <cell r="RG883">
            <v>0</v>
          </cell>
          <cell r="RH883">
            <v>0</v>
          </cell>
          <cell r="RI883">
            <v>0</v>
          </cell>
          <cell r="RJ883">
            <v>45601</v>
          </cell>
          <cell r="RK883">
            <v>0</v>
          </cell>
          <cell r="RL883">
            <v>0</v>
          </cell>
          <cell r="RM883">
            <v>0</v>
          </cell>
          <cell r="RN883">
            <v>0</v>
          </cell>
          <cell r="RO883">
            <v>0</v>
          </cell>
          <cell r="RP883">
            <v>0</v>
          </cell>
          <cell r="RQ883">
            <v>0</v>
          </cell>
          <cell r="RR883">
            <v>0</v>
          </cell>
          <cell r="RS883">
            <v>0</v>
          </cell>
          <cell r="RT883">
            <v>0</v>
          </cell>
          <cell r="RU883">
            <v>45601</v>
          </cell>
          <cell r="RV883" t="str">
            <v>4062391</v>
          </cell>
        </row>
        <row r="884">
          <cell r="A884">
            <v>875</v>
          </cell>
          <cell r="B884">
            <v>45658</v>
          </cell>
          <cell r="C884" t="str">
            <v>HRB8025</v>
          </cell>
          <cell r="D884" t="str">
            <v>80255414</v>
          </cell>
          <cell r="F884" t="str">
            <v>日本</v>
          </cell>
          <cell r="G884" t="str">
            <v>（株）アマダベンディングＳ部</v>
          </cell>
          <cell r="H884" t="str">
            <v>制御盤</v>
          </cell>
          <cell r="I884" t="str">
            <v>南陵</v>
          </cell>
          <cell r="J884" t="str">
            <v>土岐</v>
          </cell>
          <cell r="K884">
            <v>45629</v>
          </cell>
          <cell r="L884">
            <v>1</v>
          </cell>
          <cell r="M884">
            <v>1</v>
          </cell>
          <cell r="N884">
            <v>45630</v>
          </cell>
          <cell r="O884">
            <v>1</v>
          </cell>
          <cell r="P884">
            <v>45631</v>
          </cell>
          <cell r="Q884">
            <v>1</v>
          </cell>
          <cell r="R884">
            <v>45632</v>
          </cell>
          <cell r="S884">
            <v>1</v>
          </cell>
          <cell r="T884">
            <v>45633</v>
          </cell>
          <cell r="U884">
            <v>45633</v>
          </cell>
          <cell r="V884">
            <v>45636</v>
          </cell>
          <cell r="W884">
            <v>45636</v>
          </cell>
          <cell r="X884">
            <v>1</v>
          </cell>
          <cell r="Y884">
            <v>45651</v>
          </cell>
          <cell r="AA884">
            <v>45643</v>
          </cell>
          <cell r="AB884">
            <v>45644</v>
          </cell>
          <cell r="AC884" t="str">
            <v>4062272</v>
          </cell>
          <cell r="AD884" t="str">
            <v>4062272</v>
          </cell>
          <cell r="AE884" t="str">
            <v>4062323</v>
          </cell>
          <cell r="AF884" t="str">
            <v>4062245</v>
          </cell>
          <cell r="AG884" t="str">
            <v>4062287</v>
          </cell>
          <cell r="CF884">
            <v>45545</v>
          </cell>
          <cell r="CG884">
            <v>4062272</v>
          </cell>
          <cell r="CX884">
            <v>45566</v>
          </cell>
          <cell r="CY884">
            <v>4062323</v>
          </cell>
          <cell r="DF884">
            <v>45510</v>
          </cell>
          <cell r="DG884">
            <v>4062245</v>
          </cell>
          <cell r="DV884">
            <v>45545</v>
          </cell>
          <cell r="DW884">
            <v>4062287</v>
          </cell>
          <cell r="EF884">
            <v>45615</v>
          </cell>
          <cell r="EG884">
            <v>4062357</v>
          </cell>
          <cell r="EM884">
            <v>45616</v>
          </cell>
          <cell r="EX884">
            <v>45601</v>
          </cell>
          <cell r="EY884">
            <v>4062383</v>
          </cell>
          <cell r="HS884">
            <v>45629</v>
          </cell>
          <cell r="HV884" t="e">
            <v>#REF!</v>
          </cell>
          <cell r="HZ884" t="e">
            <v>#REF!</v>
          </cell>
          <cell r="ID884" t="e">
            <v>#REF!</v>
          </cell>
          <cell r="RC884">
            <v>45643</v>
          </cell>
          <cell r="RD884">
            <v>45545</v>
          </cell>
          <cell r="RE884">
            <v>0</v>
          </cell>
          <cell r="RF884">
            <v>45566</v>
          </cell>
          <cell r="RG884">
            <v>0</v>
          </cell>
          <cell r="RH884">
            <v>45510</v>
          </cell>
          <cell r="RI884">
            <v>0</v>
          </cell>
          <cell r="RJ884">
            <v>0</v>
          </cell>
          <cell r="RK884">
            <v>45545</v>
          </cell>
          <cell r="RL884" t="str">
            <v>4062272</v>
          </cell>
          <cell r="RM884">
            <v>45566</v>
          </cell>
          <cell r="RN884" t="str">
            <v>4062323</v>
          </cell>
          <cell r="RO884">
            <v>45510</v>
          </cell>
          <cell r="RP884" t="str">
            <v>4062245</v>
          </cell>
          <cell r="RQ884">
            <v>45545</v>
          </cell>
          <cell r="RR884" t="str">
            <v>4062287</v>
          </cell>
          <cell r="RS884">
            <v>45615</v>
          </cell>
          <cell r="RT884">
            <v>4062357</v>
          </cell>
          <cell r="RU884">
            <v>0</v>
          </cell>
          <cell r="RV884">
            <v>0</v>
          </cell>
        </row>
        <row r="885">
          <cell r="A885">
            <v>876</v>
          </cell>
          <cell r="B885">
            <v>45658</v>
          </cell>
          <cell r="C885" t="str">
            <v>HRB8025</v>
          </cell>
          <cell r="D885" t="str">
            <v>80255415</v>
          </cell>
          <cell r="F885" t="str">
            <v>日本</v>
          </cell>
          <cell r="G885" t="str">
            <v>（株）アマダベンディングＳ部</v>
          </cell>
          <cell r="H885" t="str">
            <v>制御盤</v>
          </cell>
          <cell r="I885" t="str">
            <v>南陵</v>
          </cell>
          <cell r="J885" t="str">
            <v>土岐</v>
          </cell>
          <cell r="K885">
            <v>45630</v>
          </cell>
          <cell r="L885">
            <v>1</v>
          </cell>
          <cell r="M885">
            <v>1</v>
          </cell>
          <cell r="N885">
            <v>45631</v>
          </cell>
          <cell r="O885">
            <v>1</v>
          </cell>
          <cell r="P885">
            <v>45632</v>
          </cell>
          <cell r="Q885">
            <v>1</v>
          </cell>
          <cell r="R885">
            <v>45633</v>
          </cell>
          <cell r="S885">
            <v>1</v>
          </cell>
          <cell r="T885">
            <v>45636</v>
          </cell>
          <cell r="U885">
            <v>45636</v>
          </cell>
          <cell r="V885">
            <v>45637</v>
          </cell>
          <cell r="W885">
            <v>45636</v>
          </cell>
          <cell r="X885">
            <v>1</v>
          </cell>
          <cell r="Y885">
            <v>45651</v>
          </cell>
          <cell r="AA885">
            <v>45643</v>
          </cell>
          <cell r="AB885">
            <v>45644</v>
          </cell>
          <cell r="AC885" t="str">
            <v>4062272</v>
          </cell>
          <cell r="AD885" t="str">
            <v>4062272</v>
          </cell>
          <cell r="AE885" t="str">
            <v>4062323</v>
          </cell>
          <cell r="AF885" t="str">
            <v>4062245</v>
          </cell>
          <cell r="AG885" t="str">
            <v>4062317</v>
          </cell>
          <cell r="CF885">
            <v>45545</v>
          </cell>
          <cell r="CG885">
            <v>4062272</v>
          </cell>
          <cell r="CX885">
            <v>45566</v>
          </cell>
          <cell r="CY885">
            <v>4062323</v>
          </cell>
          <cell r="DF885">
            <v>45510</v>
          </cell>
          <cell r="DG885">
            <v>4062245</v>
          </cell>
          <cell r="DV885">
            <v>45566</v>
          </cell>
          <cell r="DW885">
            <v>4062317</v>
          </cell>
          <cell r="EF885">
            <v>45615</v>
          </cell>
          <cell r="EG885">
            <v>4062357</v>
          </cell>
          <cell r="EM885">
            <v>45616</v>
          </cell>
          <cell r="EX885">
            <v>45601</v>
          </cell>
          <cell r="EY885">
            <v>4062383</v>
          </cell>
          <cell r="HS885">
            <v>45630</v>
          </cell>
          <cell r="HV885" t="e">
            <v>#REF!</v>
          </cell>
          <cell r="HZ885" t="e">
            <v>#REF!</v>
          </cell>
          <cell r="ID885" t="e">
            <v>#REF!</v>
          </cell>
          <cell r="RC885">
            <v>45643</v>
          </cell>
          <cell r="RD885">
            <v>45545</v>
          </cell>
          <cell r="RE885">
            <v>0</v>
          </cell>
          <cell r="RF885">
            <v>45566</v>
          </cell>
          <cell r="RG885">
            <v>0</v>
          </cell>
          <cell r="RH885">
            <v>45510</v>
          </cell>
          <cell r="RI885">
            <v>0</v>
          </cell>
          <cell r="RJ885">
            <v>0</v>
          </cell>
          <cell r="RK885">
            <v>45545</v>
          </cell>
          <cell r="RL885" t="str">
            <v>4062272</v>
          </cell>
          <cell r="RM885">
            <v>45566</v>
          </cell>
          <cell r="RN885" t="str">
            <v>4062323</v>
          </cell>
          <cell r="RO885">
            <v>45510</v>
          </cell>
          <cell r="RP885" t="str">
            <v>4062245</v>
          </cell>
          <cell r="RQ885">
            <v>45566</v>
          </cell>
          <cell r="RR885" t="str">
            <v>4062317</v>
          </cell>
          <cell r="RS885">
            <v>45615</v>
          </cell>
          <cell r="RT885">
            <v>4062357</v>
          </cell>
          <cell r="RU885">
            <v>0</v>
          </cell>
          <cell r="RV885">
            <v>0</v>
          </cell>
        </row>
        <row r="886">
          <cell r="A886">
            <v>877</v>
          </cell>
          <cell r="B886">
            <v>45658</v>
          </cell>
          <cell r="C886" t="str">
            <v>HRB1303.EXP</v>
          </cell>
          <cell r="D886" t="str">
            <v>13035595</v>
          </cell>
          <cell r="F886" t="str">
            <v>インド</v>
          </cell>
          <cell r="G886" t="str">
            <v>Ａｍａｄａ　（Ｉｎｄｉａ）　Ｐｖｔ．　Ｌｔｄ．　Ａｍａｄａ　Ｔｅｃｈｎｉｃａｌ　Ｃｅｎｔｅｒ</v>
          </cell>
          <cell r="H886" t="str">
            <v>制御盤</v>
          </cell>
          <cell r="I886" t="str">
            <v>南陵</v>
          </cell>
          <cell r="J886" t="str">
            <v>土岐</v>
          </cell>
          <cell r="K886">
            <v>45630</v>
          </cell>
          <cell r="L886">
            <v>1</v>
          </cell>
          <cell r="M886">
            <v>1</v>
          </cell>
          <cell r="N886">
            <v>45631</v>
          </cell>
          <cell r="O886">
            <v>1</v>
          </cell>
          <cell r="P886">
            <v>45632</v>
          </cell>
          <cell r="Q886">
            <v>1</v>
          </cell>
          <cell r="R886">
            <v>45633</v>
          </cell>
          <cell r="S886">
            <v>1</v>
          </cell>
          <cell r="T886">
            <v>45636</v>
          </cell>
          <cell r="U886">
            <v>45636</v>
          </cell>
          <cell r="V886">
            <v>45637</v>
          </cell>
          <cell r="W886">
            <v>45636</v>
          </cell>
          <cell r="X886">
            <v>1</v>
          </cell>
          <cell r="Y886">
            <v>45652</v>
          </cell>
          <cell r="AA886">
            <v>45643</v>
          </cell>
          <cell r="AB886">
            <v>45644</v>
          </cell>
          <cell r="AC886" t="str">
            <v>4062320</v>
          </cell>
          <cell r="AD886" t="str">
            <v>4062320</v>
          </cell>
          <cell r="AE886" t="str">
            <v>4062323</v>
          </cell>
          <cell r="AF886" t="str">
            <v>4062321</v>
          </cell>
          <cell r="AG886" t="str">
            <v>4062322</v>
          </cell>
          <cell r="CR886">
            <v>45566</v>
          </cell>
          <cell r="CS886">
            <v>4062320</v>
          </cell>
          <cell r="CX886">
            <v>45566</v>
          </cell>
          <cell r="CY886">
            <v>4062323</v>
          </cell>
          <cell r="DR886">
            <v>45566</v>
          </cell>
          <cell r="DS886">
            <v>4062321</v>
          </cell>
          <cell r="EB886">
            <v>45566</v>
          </cell>
          <cell r="EC886">
            <v>4062322</v>
          </cell>
          <cell r="EF886">
            <v>45629</v>
          </cell>
          <cell r="EG886">
            <v>4162011</v>
          </cell>
          <cell r="EM886">
            <v>45616</v>
          </cell>
          <cell r="EN886">
            <v>45566</v>
          </cell>
          <cell r="EO886">
            <v>4062331</v>
          </cell>
          <cell r="EZ886" t="str">
            <v>在庫出し</v>
          </cell>
          <cell r="HS886">
            <v>45630</v>
          </cell>
          <cell r="HV886" t="e">
            <v>#REF!</v>
          </cell>
          <cell r="HZ886" t="e">
            <v>#REF!</v>
          </cell>
          <cell r="ID886" t="e">
            <v>#REF!</v>
          </cell>
          <cell r="RC886">
            <v>45643</v>
          </cell>
          <cell r="RD886">
            <v>0</v>
          </cell>
          <cell r="RE886">
            <v>45566</v>
          </cell>
          <cell r="RF886">
            <v>45566</v>
          </cell>
          <cell r="RG886">
            <v>0</v>
          </cell>
          <cell r="RH886">
            <v>0</v>
          </cell>
          <cell r="RI886">
            <v>45566</v>
          </cell>
          <cell r="RJ886">
            <v>0</v>
          </cell>
          <cell r="RK886">
            <v>45566</v>
          </cell>
          <cell r="RL886" t="str">
            <v>4062320</v>
          </cell>
          <cell r="RM886">
            <v>45566</v>
          </cell>
          <cell r="RN886" t="str">
            <v>4062323</v>
          </cell>
          <cell r="RO886">
            <v>45566</v>
          </cell>
          <cell r="RP886" t="str">
            <v>4062321</v>
          </cell>
          <cell r="RQ886">
            <v>45566</v>
          </cell>
          <cell r="RR886" t="str">
            <v>4062322</v>
          </cell>
          <cell r="RS886">
            <v>45629</v>
          </cell>
          <cell r="RT886">
            <v>4162011</v>
          </cell>
          <cell r="RU886">
            <v>0</v>
          </cell>
          <cell r="RV886">
            <v>0</v>
          </cell>
        </row>
        <row r="887">
          <cell r="A887">
            <v>878</v>
          </cell>
          <cell r="B887">
            <v>45658</v>
          </cell>
          <cell r="C887" t="str">
            <v>HRB8025</v>
          </cell>
          <cell r="D887" t="str">
            <v>80255407</v>
          </cell>
          <cell r="F887" t="str">
            <v>日本</v>
          </cell>
          <cell r="G887" t="str">
            <v>（株）島本製作所</v>
          </cell>
          <cell r="H887" t="str">
            <v>制御盤</v>
          </cell>
          <cell r="I887" t="str">
            <v>南陵</v>
          </cell>
          <cell r="J887" t="str">
            <v>土岐</v>
          </cell>
          <cell r="K887">
            <v>45630</v>
          </cell>
          <cell r="L887">
            <v>1</v>
          </cell>
          <cell r="M887">
            <v>1</v>
          </cell>
          <cell r="N887">
            <v>45631</v>
          </cell>
          <cell r="O887">
            <v>1</v>
          </cell>
          <cell r="P887">
            <v>45632</v>
          </cell>
          <cell r="Q887">
            <v>1</v>
          </cell>
          <cell r="R887">
            <v>45633</v>
          </cell>
          <cell r="S887">
            <v>1</v>
          </cell>
          <cell r="T887">
            <v>45636</v>
          </cell>
          <cell r="U887">
            <v>45637</v>
          </cell>
          <cell r="V887">
            <v>45637</v>
          </cell>
          <cell r="W887">
            <v>45637</v>
          </cell>
          <cell r="X887">
            <v>1</v>
          </cell>
          <cell r="Y887">
            <v>45653</v>
          </cell>
          <cell r="AA887">
            <v>45643</v>
          </cell>
          <cell r="AB887">
            <v>45644</v>
          </cell>
          <cell r="AC887" t="str">
            <v>4062272</v>
          </cell>
          <cell r="AD887" t="str">
            <v>4062272</v>
          </cell>
          <cell r="AE887" t="str">
            <v>4062323</v>
          </cell>
          <cell r="AF887" t="str">
            <v>4062280</v>
          </cell>
          <cell r="AG887" t="str">
            <v>4062317</v>
          </cell>
          <cell r="CF887">
            <v>45545</v>
          </cell>
          <cell r="CG887">
            <v>4062272</v>
          </cell>
          <cell r="CX887">
            <v>45566</v>
          </cell>
          <cell r="CY887">
            <v>4062323</v>
          </cell>
          <cell r="DF887">
            <v>45545</v>
          </cell>
          <cell r="DG887">
            <v>4062280</v>
          </cell>
          <cell r="DV887">
            <v>45566</v>
          </cell>
          <cell r="DW887">
            <v>4062317</v>
          </cell>
          <cell r="EF887">
            <v>45615</v>
          </cell>
          <cell r="EG887">
            <v>4062357</v>
          </cell>
          <cell r="EM887">
            <v>45616</v>
          </cell>
          <cell r="EX887">
            <v>45601</v>
          </cell>
          <cell r="EY887">
            <v>4062383</v>
          </cell>
          <cell r="GB887" t="str">
            <v>●</v>
          </cell>
          <cell r="GE887">
            <v>45566</v>
          </cell>
          <cell r="GF887">
            <v>4062342</v>
          </cell>
          <cell r="HS887">
            <v>45630</v>
          </cell>
          <cell r="HV887" t="e">
            <v>#REF!</v>
          </cell>
          <cell r="HZ887" t="e">
            <v>#REF!</v>
          </cell>
          <cell r="ID887" t="e">
            <v>#REF!</v>
          </cell>
          <cell r="RC887">
            <v>45643</v>
          </cell>
          <cell r="RD887">
            <v>45545</v>
          </cell>
          <cell r="RE887">
            <v>0</v>
          </cell>
          <cell r="RF887">
            <v>45566</v>
          </cell>
          <cell r="RG887">
            <v>0</v>
          </cell>
          <cell r="RH887">
            <v>45545</v>
          </cell>
          <cell r="RI887">
            <v>0</v>
          </cell>
          <cell r="RJ887">
            <v>0</v>
          </cell>
          <cell r="RK887">
            <v>45545</v>
          </cell>
          <cell r="RL887" t="str">
            <v>4062272</v>
          </cell>
          <cell r="RM887">
            <v>45566</v>
          </cell>
          <cell r="RN887" t="str">
            <v>4062323</v>
          </cell>
          <cell r="RO887">
            <v>45545</v>
          </cell>
          <cell r="RP887" t="str">
            <v>4062280</v>
          </cell>
          <cell r="RQ887">
            <v>45566</v>
          </cell>
          <cell r="RR887" t="str">
            <v>4062317</v>
          </cell>
          <cell r="RS887">
            <v>45615</v>
          </cell>
          <cell r="RT887">
            <v>4062357</v>
          </cell>
          <cell r="RU887">
            <v>0</v>
          </cell>
          <cell r="RV887">
            <v>0</v>
          </cell>
        </row>
        <row r="888">
          <cell r="A888">
            <v>879</v>
          </cell>
          <cell r="B888">
            <v>45658</v>
          </cell>
          <cell r="C888" t="str">
            <v>HRB8025</v>
          </cell>
          <cell r="D888" t="str">
            <v>80255421</v>
          </cell>
          <cell r="F888" t="str">
            <v>日本</v>
          </cell>
          <cell r="G888" t="str">
            <v>（株）アマダベンディングＳ部</v>
          </cell>
          <cell r="H888" t="str">
            <v>制御盤</v>
          </cell>
          <cell r="I888" t="str">
            <v>南陵</v>
          </cell>
          <cell r="J888" t="str">
            <v>土岐</v>
          </cell>
          <cell r="K888">
            <v>45631</v>
          </cell>
          <cell r="L888">
            <v>1</v>
          </cell>
          <cell r="M888">
            <v>1</v>
          </cell>
          <cell r="N888">
            <v>45632</v>
          </cell>
          <cell r="O888">
            <v>1</v>
          </cell>
          <cell r="P888">
            <v>45633</v>
          </cell>
          <cell r="Q888">
            <v>1</v>
          </cell>
          <cell r="R888">
            <v>45636</v>
          </cell>
          <cell r="S888">
            <v>1</v>
          </cell>
          <cell r="T888">
            <v>45637</v>
          </cell>
          <cell r="U888">
            <v>45637</v>
          </cell>
          <cell r="V888">
            <v>45638</v>
          </cell>
          <cell r="W888">
            <v>45638</v>
          </cell>
          <cell r="X888">
            <v>1</v>
          </cell>
          <cell r="Y888">
            <v>45653</v>
          </cell>
          <cell r="AA888">
            <v>45643</v>
          </cell>
          <cell r="AB888">
            <v>45644</v>
          </cell>
          <cell r="AC888" t="str">
            <v>4062272</v>
          </cell>
          <cell r="AD888" t="str">
            <v>4062272</v>
          </cell>
          <cell r="AE888" t="str">
            <v>4062323</v>
          </cell>
          <cell r="AF888" t="str">
            <v>4062280</v>
          </cell>
          <cell r="AG888" t="str">
            <v>4062317</v>
          </cell>
          <cell r="CF888">
            <v>45545</v>
          </cell>
          <cell r="CG888">
            <v>4062272</v>
          </cell>
          <cell r="CX888">
            <v>45566</v>
          </cell>
          <cell r="CY888">
            <v>4062323</v>
          </cell>
          <cell r="DF888">
            <v>45545</v>
          </cell>
          <cell r="DG888">
            <v>4062280</v>
          </cell>
          <cell r="DV888">
            <v>45566</v>
          </cell>
          <cell r="DW888">
            <v>4062317</v>
          </cell>
          <cell r="EF888">
            <v>45629</v>
          </cell>
          <cell r="EG888">
            <v>4162011</v>
          </cell>
          <cell r="EM888">
            <v>45616</v>
          </cell>
          <cell r="EX888">
            <v>45601</v>
          </cell>
          <cell r="EY888">
            <v>4062383</v>
          </cell>
          <cell r="HS888">
            <v>45631</v>
          </cell>
          <cell r="HV888" t="e">
            <v>#REF!</v>
          </cell>
          <cell r="HZ888" t="e">
            <v>#REF!</v>
          </cell>
          <cell r="ID888" t="e">
            <v>#REF!</v>
          </cell>
          <cell r="RC888">
            <v>45643</v>
          </cell>
          <cell r="RD888">
            <v>45545</v>
          </cell>
          <cell r="RE888">
            <v>0</v>
          </cell>
          <cell r="RF888">
            <v>45566</v>
          </cell>
          <cell r="RG888">
            <v>0</v>
          </cell>
          <cell r="RH888">
            <v>45545</v>
          </cell>
          <cell r="RI888">
            <v>0</v>
          </cell>
          <cell r="RJ888">
            <v>0</v>
          </cell>
          <cell r="RK888">
            <v>45545</v>
          </cell>
          <cell r="RL888" t="str">
            <v>4062272</v>
          </cell>
          <cell r="RM888">
            <v>45566</v>
          </cell>
          <cell r="RN888" t="str">
            <v>4062323</v>
          </cell>
          <cell r="RO888">
            <v>45545</v>
          </cell>
          <cell r="RP888" t="str">
            <v>4062280</v>
          </cell>
          <cell r="RQ888">
            <v>45566</v>
          </cell>
          <cell r="RR888" t="str">
            <v>4062317</v>
          </cell>
          <cell r="RS888">
            <v>45629</v>
          </cell>
          <cell r="RT888">
            <v>4162011</v>
          </cell>
          <cell r="RU888">
            <v>0</v>
          </cell>
          <cell r="RV888">
            <v>0</v>
          </cell>
        </row>
        <row r="889">
          <cell r="A889">
            <v>880</v>
          </cell>
          <cell r="B889">
            <v>45658</v>
          </cell>
          <cell r="C889" t="str">
            <v>HRBC8025</v>
          </cell>
          <cell r="D889" t="str">
            <v>80255423</v>
          </cell>
          <cell r="F889" t="str">
            <v>中国</v>
          </cell>
          <cell r="G889" t="str">
            <v>CHINA</v>
          </cell>
          <cell r="H889" t="str">
            <v>制御盤</v>
          </cell>
          <cell r="I889" t="str">
            <v>南陵</v>
          </cell>
          <cell r="J889" t="str">
            <v>土岐</v>
          </cell>
          <cell r="K889">
            <v>45632</v>
          </cell>
          <cell r="L889">
            <v>1</v>
          </cell>
          <cell r="M889">
            <v>1</v>
          </cell>
          <cell r="N889">
            <v>45633</v>
          </cell>
          <cell r="O889">
            <v>1</v>
          </cell>
          <cell r="P889">
            <v>45636</v>
          </cell>
          <cell r="Q889">
            <v>1</v>
          </cell>
          <cell r="R889">
            <v>45637</v>
          </cell>
          <cell r="S889">
            <v>1</v>
          </cell>
          <cell r="T889">
            <v>45638</v>
          </cell>
          <cell r="U889">
            <v>45637</v>
          </cell>
          <cell r="V889">
            <v>45639</v>
          </cell>
          <cell r="W889">
            <v>45638</v>
          </cell>
          <cell r="X889">
            <v>1</v>
          </cell>
          <cell r="Y889">
            <v>45664</v>
          </cell>
          <cell r="AA889">
            <v>45643</v>
          </cell>
          <cell r="AB889">
            <v>45644</v>
          </cell>
          <cell r="AC889" t="str">
            <v>4062275</v>
          </cell>
          <cell r="AD889" t="str">
            <v>4062275</v>
          </cell>
          <cell r="AE889" t="str">
            <v>4062323</v>
          </cell>
          <cell r="AF889" t="str">
            <v>4062284</v>
          </cell>
          <cell r="AG889" t="str">
            <v>4062322</v>
          </cell>
          <cell r="CP889">
            <v>45545</v>
          </cell>
          <cell r="CQ889">
            <v>4062275</v>
          </cell>
          <cell r="CX889">
            <v>45566</v>
          </cell>
          <cell r="CY889">
            <v>4062323</v>
          </cell>
          <cell r="DP889">
            <v>45545</v>
          </cell>
          <cell r="DQ889">
            <v>4062284</v>
          </cell>
          <cell r="EB889">
            <v>45566</v>
          </cell>
          <cell r="EC889">
            <v>4062322</v>
          </cell>
          <cell r="EF889">
            <v>45615</v>
          </cell>
          <cell r="EG889">
            <v>4062357</v>
          </cell>
          <cell r="EM889">
            <v>45616</v>
          </cell>
          <cell r="EZ889" t="str">
            <v>在庫出し</v>
          </cell>
          <cell r="HS889">
            <v>45632</v>
          </cell>
          <cell r="HV889" t="e">
            <v>#REF!</v>
          </cell>
          <cell r="HZ889" t="e">
            <v>#REF!</v>
          </cell>
          <cell r="ID889" t="e">
            <v>#REF!</v>
          </cell>
          <cell r="RC889">
            <v>45643</v>
          </cell>
          <cell r="RD889">
            <v>0</v>
          </cell>
          <cell r="RE889">
            <v>45545</v>
          </cell>
          <cell r="RF889">
            <v>45566</v>
          </cell>
          <cell r="RG889">
            <v>0</v>
          </cell>
          <cell r="RH889">
            <v>0</v>
          </cell>
          <cell r="RI889">
            <v>45545</v>
          </cell>
          <cell r="RJ889">
            <v>0</v>
          </cell>
          <cell r="RK889">
            <v>45545</v>
          </cell>
          <cell r="RL889" t="str">
            <v>4062275</v>
          </cell>
          <cell r="RM889">
            <v>45566</v>
          </cell>
          <cell r="RN889" t="str">
            <v>4062323</v>
          </cell>
          <cell r="RO889">
            <v>45545</v>
          </cell>
          <cell r="RP889" t="str">
            <v>4062284</v>
          </cell>
          <cell r="RQ889">
            <v>45566</v>
          </cell>
          <cell r="RR889" t="str">
            <v>4062322</v>
          </cell>
          <cell r="RS889">
            <v>45615</v>
          </cell>
          <cell r="RT889">
            <v>4062357</v>
          </cell>
          <cell r="RU889">
            <v>0</v>
          </cell>
          <cell r="RV889">
            <v>0</v>
          </cell>
        </row>
        <row r="890">
          <cell r="A890">
            <v>881</v>
          </cell>
          <cell r="B890">
            <v>45658</v>
          </cell>
          <cell r="C890" t="str">
            <v>HRB1003.EXP</v>
          </cell>
          <cell r="D890" t="str">
            <v>10035308</v>
          </cell>
          <cell r="F890" t="str">
            <v>インド</v>
          </cell>
          <cell r="G890" t="str">
            <v>Ａｍａｄａ　（Ｉｎｄｉａ）　Ｐｖｔ．　Ｌｔｄ．　Ａｍａｄａ　Ｔｅｃｈｎｉｃａｌ　Ｃｅｎｔｅｒ</v>
          </cell>
          <cell r="H890" t="str">
            <v>制御盤</v>
          </cell>
          <cell r="I890" t="str">
            <v>南陵</v>
          </cell>
          <cell r="J890" t="str">
            <v>土岐</v>
          </cell>
          <cell r="K890">
            <v>45632</v>
          </cell>
          <cell r="L890">
            <v>1</v>
          </cell>
          <cell r="M890">
            <v>1</v>
          </cell>
          <cell r="N890">
            <v>45633</v>
          </cell>
          <cell r="O890">
            <v>1</v>
          </cell>
          <cell r="P890">
            <v>45636</v>
          </cell>
          <cell r="Q890">
            <v>1</v>
          </cell>
          <cell r="R890">
            <v>45637</v>
          </cell>
          <cell r="S890">
            <v>1</v>
          </cell>
          <cell r="T890">
            <v>45638</v>
          </cell>
          <cell r="U890">
            <v>45638</v>
          </cell>
          <cell r="V890">
            <v>45639</v>
          </cell>
          <cell r="W890">
            <v>45638</v>
          </cell>
          <cell r="X890">
            <v>1</v>
          </cell>
          <cell r="Y890">
            <v>45664</v>
          </cell>
          <cell r="AA890">
            <v>45643</v>
          </cell>
          <cell r="AB890">
            <v>45644</v>
          </cell>
          <cell r="AC890" t="str">
            <v>4062275</v>
          </cell>
          <cell r="AD890" t="str">
            <v>4062275</v>
          </cell>
          <cell r="AE890" t="str">
            <v>4062323</v>
          </cell>
          <cell r="AF890" t="str">
            <v>4062284</v>
          </cell>
          <cell r="AG890" t="str">
            <v>4062322</v>
          </cell>
          <cell r="CP890">
            <v>45545</v>
          </cell>
          <cell r="CQ890">
            <v>4062275</v>
          </cell>
          <cell r="CX890">
            <v>45566</v>
          </cell>
          <cell r="CY890">
            <v>4062323</v>
          </cell>
          <cell r="DP890">
            <v>45545</v>
          </cell>
          <cell r="DQ890">
            <v>4062284</v>
          </cell>
          <cell r="EB890">
            <v>45566</v>
          </cell>
          <cell r="EC890">
            <v>4062322</v>
          </cell>
          <cell r="EF890">
            <v>45615</v>
          </cell>
          <cell r="EG890">
            <v>4062357</v>
          </cell>
          <cell r="EM890">
            <v>45616</v>
          </cell>
          <cell r="EZ890" t="str">
            <v>在庫出し</v>
          </cell>
          <cell r="HS890">
            <v>45632</v>
          </cell>
          <cell r="HV890" t="e">
            <v>#REF!</v>
          </cell>
          <cell r="HZ890" t="e">
            <v>#REF!</v>
          </cell>
          <cell r="ID890" t="e">
            <v>#REF!</v>
          </cell>
          <cell r="RC890">
            <v>45643</v>
          </cell>
          <cell r="RD890">
            <v>0</v>
          </cell>
          <cell r="RE890">
            <v>45545</v>
          </cell>
          <cell r="RF890">
            <v>45566</v>
          </cell>
          <cell r="RG890">
            <v>0</v>
          </cell>
          <cell r="RH890">
            <v>0</v>
          </cell>
          <cell r="RI890">
            <v>45545</v>
          </cell>
          <cell r="RJ890">
            <v>0</v>
          </cell>
          <cell r="RK890">
            <v>45545</v>
          </cell>
          <cell r="RL890" t="str">
            <v>4062275</v>
          </cell>
          <cell r="RM890">
            <v>45566</v>
          </cell>
          <cell r="RN890" t="str">
            <v>4062323</v>
          </cell>
          <cell r="RO890">
            <v>45545</v>
          </cell>
          <cell r="RP890" t="str">
            <v>4062284</v>
          </cell>
          <cell r="RQ890">
            <v>45566</v>
          </cell>
          <cell r="RR890" t="str">
            <v>4062322</v>
          </cell>
          <cell r="RS890">
            <v>45615</v>
          </cell>
          <cell r="RT890">
            <v>4062357</v>
          </cell>
          <cell r="RU890">
            <v>0</v>
          </cell>
          <cell r="RV890">
            <v>0</v>
          </cell>
        </row>
        <row r="891">
          <cell r="A891">
            <v>882</v>
          </cell>
          <cell r="B891">
            <v>45658</v>
          </cell>
          <cell r="C891" t="str">
            <v>HRB1003.EXP</v>
          </cell>
          <cell r="D891" t="str">
            <v>10035318</v>
          </cell>
          <cell r="F891" t="str">
            <v>タイ</v>
          </cell>
          <cell r="G891" t="str">
            <v>Ａｍａｄａ　Ａｓｉａ　Ｐａｃｉｆｉｃ　Ｃｏ．，Ｌｔｄ</v>
          </cell>
          <cell r="H891" t="str">
            <v>制御盤</v>
          </cell>
          <cell r="I891" t="str">
            <v>南陵</v>
          </cell>
          <cell r="J891" t="str">
            <v>土岐</v>
          </cell>
          <cell r="K891">
            <v>45632</v>
          </cell>
          <cell r="L891">
            <v>1</v>
          </cell>
          <cell r="M891">
            <v>1</v>
          </cell>
          <cell r="N891">
            <v>45633</v>
          </cell>
          <cell r="O891">
            <v>1</v>
          </cell>
          <cell r="P891">
            <v>45636</v>
          </cell>
          <cell r="Q891">
            <v>1</v>
          </cell>
          <cell r="R891">
            <v>45637</v>
          </cell>
          <cell r="S891">
            <v>1</v>
          </cell>
          <cell r="T891">
            <v>45638</v>
          </cell>
          <cell r="U891">
            <v>45638</v>
          </cell>
          <cell r="V891">
            <v>45639</v>
          </cell>
          <cell r="W891">
            <v>45639</v>
          </cell>
          <cell r="X891">
            <v>1</v>
          </cell>
          <cell r="Y891">
            <v>45665</v>
          </cell>
          <cell r="AA891">
            <v>45645</v>
          </cell>
          <cell r="AB891">
            <v>45646</v>
          </cell>
          <cell r="AC891" t="str">
            <v>4062318</v>
          </cell>
          <cell r="AD891" t="str">
            <v>4062318</v>
          </cell>
          <cell r="AE891" t="str">
            <v>4062323</v>
          </cell>
          <cell r="AF891" t="str">
            <v>4062284</v>
          </cell>
          <cell r="AG891" t="str">
            <v>4062322</v>
          </cell>
          <cell r="CP891">
            <v>45566</v>
          </cell>
          <cell r="CQ891">
            <v>4062318</v>
          </cell>
          <cell r="CX891">
            <v>45566</v>
          </cell>
          <cell r="CY891">
            <v>4062323</v>
          </cell>
          <cell r="DP891">
            <v>45545</v>
          </cell>
          <cell r="DQ891">
            <v>4062284</v>
          </cell>
          <cell r="EB891">
            <v>45566</v>
          </cell>
          <cell r="EC891">
            <v>4062322</v>
          </cell>
          <cell r="EF891">
            <v>45615</v>
          </cell>
          <cell r="EG891">
            <v>4062357</v>
          </cell>
          <cell r="EM891">
            <v>45622</v>
          </cell>
          <cell r="EZ891" t="str">
            <v>在庫出し</v>
          </cell>
          <cell r="HS891">
            <v>45632</v>
          </cell>
          <cell r="HV891" t="e">
            <v>#REF!</v>
          </cell>
          <cell r="HZ891" t="e">
            <v>#REF!</v>
          </cell>
          <cell r="ID891" t="e">
            <v>#REF!</v>
          </cell>
          <cell r="RC891">
            <v>45645</v>
          </cell>
          <cell r="RD891">
            <v>0</v>
          </cell>
          <cell r="RE891">
            <v>45566</v>
          </cell>
          <cell r="RF891">
            <v>45566</v>
          </cell>
          <cell r="RG891">
            <v>0</v>
          </cell>
          <cell r="RH891">
            <v>0</v>
          </cell>
          <cell r="RI891">
            <v>45545</v>
          </cell>
          <cell r="RJ891">
            <v>0</v>
          </cell>
          <cell r="RK891">
            <v>45566</v>
          </cell>
          <cell r="RL891" t="str">
            <v>4062318</v>
          </cell>
          <cell r="RM891">
            <v>45566</v>
          </cell>
          <cell r="RN891" t="str">
            <v>4062323</v>
          </cell>
          <cell r="RO891">
            <v>45545</v>
          </cell>
          <cell r="RP891" t="str">
            <v>4062284</v>
          </cell>
          <cell r="RQ891">
            <v>45566</v>
          </cell>
          <cell r="RR891" t="str">
            <v>4062322</v>
          </cell>
          <cell r="RS891">
            <v>45615</v>
          </cell>
          <cell r="RT891">
            <v>4062357</v>
          </cell>
          <cell r="RU891">
            <v>0</v>
          </cell>
          <cell r="RV891">
            <v>0</v>
          </cell>
        </row>
        <row r="892">
          <cell r="A892">
            <v>883</v>
          </cell>
          <cell r="B892">
            <v>45658</v>
          </cell>
          <cell r="C892" t="str">
            <v>HRB1003.EXP</v>
          </cell>
          <cell r="D892" t="str">
            <v>10035319</v>
          </cell>
          <cell r="F892" t="str">
            <v>タイ</v>
          </cell>
          <cell r="G892" t="str">
            <v>Ａｍａｄａ　Ａｓｉａ　Ｐａｃｉｆｉｃ　Ｃｏ．，Ｌｔｄ</v>
          </cell>
          <cell r="H892" t="str">
            <v>制御盤</v>
          </cell>
          <cell r="I892" t="str">
            <v>南陵</v>
          </cell>
          <cell r="J892" t="str">
            <v>土岐</v>
          </cell>
          <cell r="K892">
            <v>45633</v>
          </cell>
          <cell r="L892">
            <v>1</v>
          </cell>
          <cell r="M892">
            <v>1</v>
          </cell>
          <cell r="N892">
            <v>45636</v>
          </cell>
          <cell r="O892">
            <v>1</v>
          </cell>
          <cell r="P892">
            <v>45637</v>
          </cell>
          <cell r="Q892">
            <v>1</v>
          </cell>
          <cell r="R892">
            <v>45638</v>
          </cell>
          <cell r="S892">
            <v>1</v>
          </cell>
          <cell r="T892">
            <v>45639</v>
          </cell>
          <cell r="U892">
            <v>45639</v>
          </cell>
          <cell r="V892">
            <v>45640</v>
          </cell>
          <cell r="W892">
            <v>45639</v>
          </cell>
          <cell r="X892">
            <v>1</v>
          </cell>
          <cell r="Y892">
            <v>45665</v>
          </cell>
          <cell r="AA892">
            <v>45645</v>
          </cell>
          <cell r="AB892">
            <v>45646</v>
          </cell>
          <cell r="AC892" t="str">
            <v>4062318</v>
          </cell>
          <cell r="AD892" t="str">
            <v>4062318</v>
          </cell>
          <cell r="AE892" t="str">
            <v>4062323</v>
          </cell>
          <cell r="AF892" t="str">
            <v>4062284</v>
          </cell>
          <cell r="AG892" t="str">
            <v>4062322</v>
          </cell>
          <cell r="CP892">
            <v>45566</v>
          </cell>
          <cell r="CQ892">
            <v>4062318</v>
          </cell>
          <cell r="CX892">
            <v>45566</v>
          </cell>
          <cell r="CY892">
            <v>4062323</v>
          </cell>
          <cell r="DP892">
            <v>45545</v>
          </cell>
          <cell r="DQ892">
            <v>4062284</v>
          </cell>
          <cell r="EB892">
            <v>45566</v>
          </cell>
          <cell r="EC892">
            <v>4062322</v>
          </cell>
          <cell r="EF892">
            <v>45615</v>
          </cell>
          <cell r="EG892">
            <v>4062357</v>
          </cell>
          <cell r="EM892">
            <v>45622</v>
          </cell>
          <cell r="EZ892" t="str">
            <v>在庫出し</v>
          </cell>
          <cell r="HS892">
            <v>45633</v>
          </cell>
          <cell r="HV892" t="e">
            <v>#REF!</v>
          </cell>
          <cell r="HZ892" t="e">
            <v>#REF!</v>
          </cell>
          <cell r="ID892" t="e">
            <v>#REF!</v>
          </cell>
          <cell r="RC892">
            <v>45645</v>
          </cell>
          <cell r="RD892">
            <v>0</v>
          </cell>
          <cell r="RE892">
            <v>45566</v>
          </cell>
          <cell r="RF892">
            <v>45566</v>
          </cell>
          <cell r="RG892">
            <v>0</v>
          </cell>
          <cell r="RH892">
            <v>0</v>
          </cell>
          <cell r="RI892">
            <v>45545</v>
          </cell>
          <cell r="RJ892">
            <v>0</v>
          </cell>
          <cell r="RK892">
            <v>45566</v>
          </cell>
          <cell r="RL892" t="str">
            <v>4062318</v>
          </cell>
          <cell r="RM892">
            <v>45566</v>
          </cell>
          <cell r="RN892" t="str">
            <v>4062323</v>
          </cell>
          <cell r="RO892">
            <v>45545</v>
          </cell>
          <cell r="RP892" t="str">
            <v>4062284</v>
          </cell>
          <cell r="RQ892">
            <v>45566</v>
          </cell>
          <cell r="RR892" t="str">
            <v>4062322</v>
          </cell>
          <cell r="RS892">
            <v>45615</v>
          </cell>
          <cell r="RT892">
            <v>4062357</v>
          </cell>
          <cell r="RU892">
            <v>0</v>
          </cell>
          <cell r="RV892">
            <v>0</v>
          </cell>
        </row>
        <row r="893">
          <cell r="A893">
            <v>884</v>
          </cell>
          <cell r="B893">
            <v>45658</v>
          </cell>
          <cell r="C893" t="str">
            <v>HRB1303.EXP</v>
          </cell>
          <cell r="D893" t="str">
            <v>13035597</v>
          </cell>
          <cell r="F893" t="str">
            <v>台湾</v>
          </cell>
          <cell r="G893" t="str">
            <v>ＡＭＡＤＡ　ＴＡＩＷＡＮ　ＩＮＣ．</v>
          </cell>
          <cell r="H893" t="str">
            <v>制御盤</v>
          </cell>
          <cell r="I893" t="str">
            <v>南陵</v>
          </cell>
          <cell r="J893" t="str">
            <v>土岐</v>
          </cell>
          <cell r="K893">
            <v>45633</v>
          </cell>
          <cell r="L893">
            <v>1</v>
          </cell>
          <cell r="M893">
            <v>1</v>
          </cell>
          <cell r="N893">
            <v>45636</v>
          </cell>
          <cell r="O893">
            <v>1</v>
          </cell>
          <cell r="P893">
            <v>45637</v>
          </cell>
          <cell r="Q893">
            <v>1</v>
          </cell>
          <cell r="R893">
            <v>45638</v>
          </cell>
          <cell r="S893">
            <v>1</v>
          </cell>
          <cell r="T893">
            <v>45639</v>
          </cell>
          <cell r="U893">
            <v>45638</v>
          </cell>
          <cell r="V893">
            <v>45640</v>
          </cell>
          <cell r="W893">
            <v>45639</v>
          </cell>
          <cell r="X893">
            <v>1</v>
          </cell>
          <cell r="Y893">
            <v>45666</v>
          </cell>
          <cell r="AA893">
            <v>45645</v>
          </cell>
          <cell r="AB893">
            <v>45646</v>
          </cell>
          <cell r="AC893" t="str">
            <v>4062320</v>
          </cell>
          <cell r="AD893" t="str">
            <v>4062320</v>
          </cell>
          <cell r="AE893" t="str">
            <v>4062323</v>
          </cell>
          <cell r="AF893" t="str">
            <v>4062368</v>
          </cell>
          <cell r="AG893" t="str">
            <v>4062322</v>
          </cell>
          <cell r="CR893">
            <v>45566</v>
          </cell>
          <cell r="CS893">
            <v>4062320</v>
          </cell>
          <cell r="CX893">
            <v>45566</v>
          </cell>
          <cell r="CY893">
            <v>4062323</v>
          </cell>
          <cell r="DR893">
            <v>45601</v>
          </cell>
          <cell r="DS893">
            <v>4062368</v>
          </cell>
          <cell r="EB893">
            <v>45566</v>
          </cell>
          <cell r="EC893">
            <v>4062322</v>
          </cell>
          <cell r="EF893">
            <v>45629</v>
          </cell>
          <cell r="EG893">
            <v>4162011</v>
          </cell>
          <cell r="EM893">
            <v>45622</v>
          </cell>
          <cell r="EN893">
            <v>45566</v>
          </cell>
          <cell r="EO893">
            <v>4062331</v>
          </cell>
          <cell r="EX893">
            <v>45601</v>
          </cell>
          <cell r="EY893">
            <v>4062383</v>
          </cell>
          <cell r="HS893">
            <v>45633</v>
          </cell>
          <cell r="HV893" t="e">
            <v>#REF!</v>
          </cell>
          <cell r="HZ893" t="e">
            <v>#REF!</v>
          </cell>
          <cell r="ID893" t="e">
            <v>#REF!</v>
          </cell>
          <cell r="RC893">
            <v>45645</v>
          </cell>
          <cell r="RD893">
            <v>0</v>
          </cell>
          <cell r="RE893">
            <v>45566</v>
          </cell>
          <cell r="RF893">
            <v>45566</v>
          </cell>
          <cell r="RG893">
            <v>0</v>
          </cell>
          <cell r="RH893">
            <v>0</v>
          </cell>
          <cell r="RI893">
            <v>45601</v>
          </cell>
          <cell r="RJ893">
            <v>0</v>
          </cell>
          <cell r="RK893">
            <v>45566</v>
          </cell>
          <cell r="RL893" t="str">
            <v>4062320</v>
          </cell>
          <cell r="RM893">
            <v>45566</v>
          </cell>
          <cell r="RN893" t="str">
            <v>4062323</v>
          </cell>
          <cell r="RO893">
            <v>45601</v>
          </cell>
          <cell r="RP893" t="str">
            <v>4062368</v>
          </cell>
          <cell r="RQ893">
            <v>45566</v>
          </cell>
          <cell r="RR893" t="str">
            <v>4062322</v>
          </cell>
          <cell r="RS893">
            <v>45629</v>
          </cell>
          <cell r="RT893">
            <v>4162011</v>
          </cell>
          <cell r="RU893">
            <v>0</v>
          </cell>
          <cell r="RV893">
            <v>0</v>
          </cell>
        </row>
        <row r="894">
          <cell r="A894">
            <v>885</v>
          </cell>
          <cell r="B894">
            <v>45658</v>
          </cell>
          <cell r="C894" t="str">
            <v>HRB1303.EXP</v>
          </cell>
          <cell r="D894" t="str">
            <v>13035598</v>
          </cell>
          <cell r="F894" t="str">
            <v>台湾</v>
          </cell>
          <cell r="G894" t="str">
            <v>ＡＭＡＤＡ　ＴＡＩＷＡＮ　ＩＮＣ．</v>
          </cell>
          <cell r="H894" t="str">
            <v>制御盤</v>
          </cell>
          <cell r="I894" t="str">
            <v>南陵</v>
          </cell>
          <cell r="J894" t="str">
            <v>土岐</v>
          </cell>
          <cell r="K894">
            <v>45636</v>
          </cell>
          <cell r="L894">
            <v>1</v>
          </cell>
          <cell r="M894">
            <v>1</v>
          </cell>
          <cell r="N894">
            <v>45637</v>
          </cell>
          <cell r="O894">
            <v>1</v>
          </cell>
          <cell r="P894">
            <v>45638</v>
          </cell>
          <cell r="Q894">
            <v>1</v>
          </cell>
          <cell r="R894">
            <v>45639</v>
          </cell>
          <cell r="S894">
            <v>1</v>
          </cell>
          <cell r="T894">
            <v>45640</v>
          </cell>
          <cell r="U894">
            <v>45639</v>
          </cell>
          <cell r="V894">
            <v>45643</v>
          </cell>
          <cell r="W894">
            <v>45640</v>
          </cell>
          <cell r="X894">
            <v>1</v>
          </cell>
          <cell r="Y894">
            <v>45666</v>
          </cell>
          <cell r="AA894">
            <v>45645</v>
          </cell>
          <cell r="AB894">
            <v>45646</v>
          </cell>
          <cell r="AC894" t="str">
            <v>4062320</v>
          </cell>
          <cell r="AD894" t="str">
            <v>4062320</v>
          </cell>
          <cell r="AE894" t="str">
            <v>4062323</v>
          </cell>
          <cell r="AF894" t="str">
            <v>4062368</v>
          </cell>
          <cell r="AG894" t="str">
            <v>4062322</v>
          </cell>
          <cell r="CR894">
            <v>45566</v>
          </cell>
          <cell r="CS894">
            <v>4062320</v>
          </cell>
          <cell r="CX894">
            <v>45566</v>
          </cell>
          <cell r="CY894">
            <v>4062323</v>
          </cell>
          <cell r="DR894">
            <v>45601</v>
          </cell>
          <cell r="DS894">
            <v>4062368</v>
          </cell>
          <cell r="EB894">
            <v>45566</v>
          </cell>
          <cell r="EC894">
            <v>4062322</v>
          </cell>
          <cell r="EF894">
            <v>45629</v>
          </cell>
          <cell r="EG894">
            <v>4162011</v>
          </cell>
          <cell r="EM894">
            <v>45622</v>
          </cell>
          <cell r="EX894">
            <v>45601</v>
          </cell>
          <cell r="EY894">
            <v>4062383</v>
          </cell>
          <cell r="HS894">
            <v>45636</v>
          </cell>
          <cell r="HV894" t="e">
            <v>#REF!</v>
          </cell>
          <cell r="HZ894" t="e">
            <v>#REF!</v>
          </cell>
          <cell r="ID894" t="e">
            <v>#REF!</v>
          </cell>
          <cell r="RC894">
            <v>45645</v>
          </cell>
          <cell r="RD894">
            <v>0</v>
          </cell>
          <cell r="RE894">
            <v>45566</v>
          </cell>
          <cell r="RF894">
            <v>45566</v>
          </cell>
          <cell r="RG894">
            <v>0</v>
          </cell>
          <cell r="RH894">
            <v>0</v>
          </cell>
          <cell r="RI894">
            <v>45601</v>
          </cell>
          <cell r="RJ894">
            <v>0</v>
          </cell>
          <cell r="RK894">
            <v>45566</v>
          </cell>
          <cell r="RL894" t="str">
            <v>4062320</v>
          </cell>
          <cell r="RM894">
            <v>45566</v>
          </cell>
          <cell r="RN894" t="str">
            <v>4062323</v>
          </cell>
          <cell r="RO894">
            <v>45601</v>
          </cell>
          <cell r="RP894" t="str">
            <v>4062368</v>
          </cell>
          <cell r="RQ894">
            <v>45566</v>
          </cell>
          <cell r="RR894" t="str">
            <v>4062322</v>
          </cell>
          <cell r="RS894">
            <v>45629</v>
          </cell>
          <cell r="RT894">
            <v>4162011</v>
          </cell>
          <cell r="RU894">
            <v>0</v>
          </cell>
          <cell r="RV894">
            <v>0</v>
          </cell>
        </row>
        <row r="895">
          <cell r="A895">
            <v>886</v>
          </cell>
          <cell r="B895">
            <v>45658</v>
          </cell>
          <cell r="C895" t="str">
            <v>HRBC1303</v>
          </cell>
          <cell r="D895" t="str">
            <v>13035602</v>
          </cell>
          <cell r="F895" t="str">
            <v>中国</v>
          </cell>
          <cell r="G895" t="str">
            <v>CHINA</v>
          </cell>
          <cell r="H895" t="str">
            <v>制御盤</v>
          </cell>
          <cell r="I895" t="str">
            <v>南陵</v>
          </cell>
          <cell r="J895" t="str">
            <v>土岐</v>
          </cell>
          <cell r="K895">
            <v>45636</v>
          </cell>
          <cell r="L895">
            <v>1</v>
          </cell>
          <cell r="M895">
            <v>1</v>
          </cell>
          <cell r="N895">
            <v>45637</v>
          </cell>
          <cell r="O895">
            <v>1</v>
          </cell>
          <cell r="P895">
            <v>45638</v>
          </cell>
          <cell r="Q895">
            <v>1</v>
          </cell>
          <cell r="R895">
            <v>45639</v>
          </cell>
          <cell r="S895">
            <v>1</v>
          </cell>
          <cell r="T895">
            <v>45640</v>
          </cell>
          <cell r="U895">
            <v>45639</v>
          </cell>
          <cell r="V895">
            <v>45643</v>
          </cell>
          <cell r="W895">
            <v>45640</v>
          </cell>
          <cell r="X895">
            <v>1</v>
          </cell>
          <cell r="Y895">
            <v>45667</v>
          </cell>
          <cell r="AA895">
            <v>45651</v>
          </cell>
          <cell r="AB895">
            <v>45652</v>
          </cell>
          <cell r="AC895" t="str">
            <v>4062320</v>
          </cell>
          <cell r="AD895" t="str">
            <v>4062320</v>
          </cell>
          <cell r="AE895" t="str">
            <v>4062323</v>
          </cell>
          <cell r="AF895" t="str">
            <v>4062368</v>
          </cell>
          <cell r="AG895" t="str">
            <v>4062322</v>
          </cell>
          <cell r="CR895">
            <v>45566</v>
          </cell>
          <cell r="CS895">
            <v>4062320</v>
          </cell>
          <cell r="CX895">
            <v>45566</v>
          </cell>
          <cell r="CY895">
            <v>4062323</v>
          </cell>
          <cell r="DR895">
            <v>45601</v>
          </cell>
          <cell r="DS895">
            <v>4062368</v>
          </cell>
          <cell r="EB895">
            <v>45566</v>
          </cell>
          <cell r="EC895">
            <v>4062322</v>
          </cell>
          <cell r="EF895">
            <v>45629</v>
          </cell>
          <cell r="EG895">
            <v>4162011</v>
          </cell>
          <cell r="EM895">
            <v>45622</v>
          </cell>
          <cell r="EZ895" t="str">
            <v>在庫出し</v>
          </cell>
          <cell r="HS895">
            <v>45636</v>
          </cell>
          <cell r="HV895" t="e">
            <v>#REF!</v>
          </cell>
          <cell r="HZ895" t="e">
            <v>#REF!</v>
          </cell>
          <cell r="ID895" t="e">
            <v>#REF!</v>
          </cell>
          <cell r="RC895">
            <v>45651</v>
          </cell>
          <cell r="RD895">
            <v>0</v>
          </cell>
          <cell r="RE895">
            <v>45566</v>
          </cell>
          <cell r="RF895">
            <v>45566</v>
          </cell>
          <cell r="RG895">
            <v>0</v>
          </cell>
          <cell r="RH895">
            <v>0</v>
          </cell>
          <cell r="RI895">
            <v>45601</v>
          </cell>
          <cell r="RJ895">
            <v>0</v>
          </cell>
          <cell r="RK895">
            <v>45566</v>
          </cell>
          <cell r="RL895" t="str">
            <v>4062320</v>
          </cell>
          <cell r="RM895">
            <v>45566</v>
          </cell>
          <cell r="RN895" t="str">
            <v>4062323</v>
          </cell>
          <cell r="RO895">
            <v>45601</v>
          </cell>
          <cell r="RP895" t="str">
            <v>4062368</v>
          </cell>
          <cell r="RQ895">
            <v>45566</v>
          </cell>
          <cell r="RR895" t="str">
            <v>4062322</v>
          </cell>
          <cell r="RS895">
            <v>45629</v>
          </cell>
          <cell r="RT895">
            <v>4162011</v>
          </cell>
          <cell r="RU895">
            <v>0</v>
          </cell>
          <cell r="RV895">
            <v>0</v>
          </cell>
        </row>
        <row r="896">
          <cell r="A896">
            <v>887</v>
          </cell>
          <cell r="B896">
            <v>45658</v>
          </cell>
          <cell r="C896" t="str">
            <v>HRB1303.EXP</v>
          </cell>
          <cell r="D896" t="str">
            <v>13035596</v>
          </cell>
          <cell r="F896" t="str">
            <v>タイ</v>
          </cell>
          <cell r="G896" t="str">
            <v>Ａｍａｄａ　Ａｓｉａ　Ｐａｃｉｆｉｃ　Ｃｏ．，Ｌｔｄ</v>
          </cell>
          <cell r="H896" t="str">
            <v>制御盤</v>
          </cell>
          <cell r="I896" t="str">
            <v>南陵</v>
          </cell>
          <cell r="J896" t="str">
            <v>土岐</v>
          </cell>
          <cell r="K896">
            <v>45637</v>
          </cell>
          <cell r="L896">
            <v>1</v>
          </cell>
          <cell r="M896">
            <v>1</v>
          </cell>
          <cell r="N896">
            <v>45638</v>
          </cell>
          <cell r="O896">
            <v>1</v>
          </cell>
          <cell r="P896">
            <v>45639</v>
          </cell>
          <cell r="Q896">
            <v>1</v>
          </cell>
          <cell r="R896">
            <v>45640</v>
          </cell>
          <cell r="S896">
            <v>1</v>
          </cell>
          <cell r="T896">
            <v>45643</v>
          </cell>
          <cell r="U896">
            <v>45640</v>
          </cell>
          <cell r="V896">
            <v>45644</v>
          </cell>
          <cell r="W896">
            <v>45640</v>
          </cell>
          <cell r="X896">
            <v>1</v>
          </cell>
          <cell r="Y896">
            <v>45667</v>
          </cell>
          <cell r="AA896">
            <v>45651</v>
          </cell>
          <cell r="AB896">
            <v>45652</v>
          </cell>
          <cell r="AC896" t="str">
            <v>4062320</v>
          </cell>
          <cell r="AD896" t="str">
            <v>4062320</v>
          </cell>
          <cell r="AE896" t="str">
            <v>4062323</v>
          </cell>
          <cell r="AF896" t="str">
            <v>4062321</v>
          </cell>
          <cell r="AG896" t="str">
            <v>4062322</v>
          </cell>
          <cell r="CR896">
            <v>45566</v>
          </cell>
          <cell r="CS896">
            <v>4062320</v>
          </cell>
          <cell r="CX896">
            <v>45566</v>
          </cell>
          <cell r="CY896">
            <v>4062323</v>
          </cell>
          <cell r="DR896">
            <v>45566</v>
          </cell>
          <cell r="DS896">
            <v>4062321</v>
          </cell>
          <cell r="EB896">
            <v>45566</v>
          </cell>
          <cell r="EC896">
            <v>4062322</v>
          </cell>
          <cell r="EF896">
            <v>45629</v>
          </cell>
          <cell r="EG896">
            <v>4162011</v>
          </cell>
          <cell r="EM896">
            <v>45622</v>
          </cell>
          <cell r="EN896">
            <v>45566</v>
          </cell>
          <cell r="EO896">
            <v>4062331</v>
          </cell>
          <cell r="EZ896" t="str">
            <v>在庫出し</v>
          </cell>
          <cell r="HS896">
            <v>45637</v>
          </cell>
          <cell r="HV896" t="e">
            <v>#REF!</v>
          </cell>
          <cell r="HZ896" t="e">
            <v>#REF!</v>
          </cell>
          <cell r="ID896" t="e">
            <v>#REF!</v>
          </cell>
          <cell r="RC896">
            <v>45651</v>
          </cell>
          <cell r="RD896">
            <v>0</v>
          </cell>
          <cell r="RE896">
            <v>45566</v>
          </cell>
          <cell r="RF896">
            <v>45566</v>
          </cell>
          <cell r="RG896">
            <v>0</v>
          </cell>
          <cell r="RH896">
            <v>0</v>
          </cell>
          <cell r="RI896">
            <v>45566</v>
          </cell>
          <cell r="RJ896">
            <v>0</v>
          </cell>
          <cell r="RK896">
            <v>45566</v>
          </cell>
          <cell r="RL896" t="str">
            <v>4062320</v>
          </cell>
          <cell r="RM896">
            <v>45566</v>
          </cell>
          <cell r="RN896" t="str">
            <v>4062323</v>
          </cell>
          <cell r="RO896">
            <v>45566</v>
          </cell>
          <cell r="RP896" t="str">
            <v>4062321</v>
          </cell>
          <cell r="RQ896">
            <v>45566</v>
          </cell>
          <cell r="RR896" t="str">
            <v>4062322</v>
          </cell>
          <cell r="RS896">
            <v>45629</v>
          </cell>
          <cell r="RT896">
            <v>4162011</v>
          </cell>
          <cell r="RU896">
            <v>0</v>
          </cell>
          <cell r="RV896">
            <v>0</v>
          </cell>
        </row>
        <row r="897">
          <cell r="A897">
            <v>888</v>
          </cell>
          <cell r="B897">
            <v>45658</v>
          </cell>
          <cell r="C897" t="str">
            <v>HRB2204</v>
          </cell>
          <cell r="D897" t="str">
            <v>22045141</v>
          </cell>
          <cell r="F897" t="str">
            <v>日本</v>
          </cell>
          <cell r="G897" t="str">
            <v>（株）坂本鉄工所</v>
          </cell>
          <cell r="H897" t="str">
            <v>制御盤</v>
          </cell>
          <cell r="I897" t="str">
            <v>南陵</v>
          </cell>
          <cell r="J897" t="str">
            <v>土岐</v>
          </cell>
          <cell r="K897">
            <v>45637</v>
          </cell>
          <cell r="L897">
            <v>1</v>
          </cell>
          <cell r="M897">
            <v>1</v>
          </cell>
          <cell r="N897">
            <v>45638</v>
          </cell>
          <cell r="O897">
            <v>1</v>
          </cell>
          <cell r="P897">
            <v>45639</v>
          </cell>
          <cell r="Q897">
            <v>1</v>
          </cell>
          <cell r="R897">
            <v>45640</v>
          </cell>
          <cell r="S897">
            <v>1</v>
          </cell>
          <cell r="T897">
            <v>45643</v>
          </cell>
          <cell r="U897">
            <v>45643</v>
          </cell>
          <cell r="V897">
            <v>45644</v>
          </cell>
          <cell r="W897">
            <v>45644</v>
          </cell>
          <cell r="X897">
            <v>1</v>
          </cell>
          <cell r="Y897">
            <v>45668</v>
          </cell>
          <cell r="AA897">
            <v>45651</v>
          </cell>
          <cell r="AB897">
            <v>45652</v>
          </cell>
          <cell r="AC897" t="str">
            <v>4062212</v>
          </cell>
          <cell r="AD897" t="str">
            <v>4062212</v>
          </cell>
          <cell r="AE897" t="str">
            <v>4062279</v>
          </cell>
          <cell r="AF897" t="str">
            <v>4062213</v>
          </cell>
          <cell r="AG897" t="str">
            <v>4062288</v>
          </cell>
          <cell r="CJ897">
            <v>45468</v>
          </cell>
          <cell r="CK897">
            <v>4062212</v>
          </cell>
          <cell r="CZ897">
            <v>45545</v>
          </cell>
          <cell r="DA897">
            <v>4062279</v>
          </cell>
          <cell r="DJ897">
            <v>45468</v>
          </cell>
          <cell r="DK897">
            <v>4062213</v>
          </cell>
          <cell r="DX897">
            <v>45545</v>
          </cell>
          <cell r="DY897">
            <v>4062288</v>
          </cell>
          <cell r="EH897">
            <v>45601</v>
          </cell>
          <cell r="EI897">
            <v>4062355</v>
          </cell>
          <cell r="EM897">
            <v>45622</v>
          </cell>
          <cell r="EP897">
            <v>45566</v>
          </cell>
          <cell r="EQ897">
            <v>4062332</v>
          </cell>
          <cell r="EX897">
            <v>45601</v>
          </cell>
          <cell r="EY897">
            <v>4062383</v>
          </cell>
          <cell r="HS897">
            <v>45637</v>
          </cell>
          <cell r="HV897" t="e">
            <v>#REF!</v>
          </cell>
          <cell r="HZ897" t="e">
            <v>#REF!</v>
          </cell>
          <cell r="ID897" t="e">
            <v>#REF!</v>
          </cell>
          <cell r="RC897">
            <v>45651</v>
          </cell>
          <cell r="RD897">
            <v>45468</v>
          </cell>
          <cell r="RE897">
            <v>0</v>
          </cell>
          <cell r="RF897">
            <v>0</v>
          </cell>
          <cell r="RG897">
            <v>45545</v>
          </cell>
          <cell r="RH897">
            <v>45468</v>
          </cell>
          <cell r="RI897">
            <v>0</v>
          </cell>
          <cell r="RJ897">
            <v>0</v>
          </cell>
          <cell r="RK897">
            <v>45468</v>
          </cell>
          <cell r="RL897" t="str">
            <v>4062212</v>
          </cell>
          <cell r="RM897">
            <v>45545</v>
          </cell>
          <cell r="RN897" t="str">
            <v>4062279</v>
          </cell>
          <cell r="RO897">
            <v>45468</v>
          </cell>
          <cell r="RP897" t="str">
            <v>4062213</v>
          </cell>
          <cell r="RQ897">
            <v>45545</v>
          </cell>
          <cell r="RR897" t="str">
            <v>4062288</v>
          </cell>
          <cell r="RS897">
            <v>45601</v>
          </cell>
          <cell r="RT897">
            <v>4062355</v>
          </cell>
          <cell r="RU897">
            <v>0</v>
          </cell>
          <cell r="RV897">
            <v>0</v>
          </cell>
        </row>
        <row r="898">
          <cell r="A898">
            <v>889</v>
          </cell>
          <cell r="B898">
            <v>45658</v>
          </cell>
          <cell r="C898" t="str">
            <v>HRB1303</v>
          </cell>
          <cell r="D898" t="str">
            <v>13035571</v>
          </cell>
          <cell r="F898" t="str">
            <v>日本</v>
          </cell>
          <cell r="G898" t="str">
            <v>（株）アマダベンディングＳ部</v>
          </cell>
          <cell r="H898" t="str">
            <v>制御盤</v>
          </cell>
          <cell r="I898" t="str">
            <v>南陵</v>
          </cell>
          <cell r="J898" t="str">
            <v>土岐</v>
          </cell>
          <cell r="K898">
            <v>45637</v>
          </cell>
          <cell r="L898">
            <v>1</v>
          </cell>
          <cell r="M898">
            <v>1</v>
          </cell>
          <cell r="N898">
            <v>45638</v>
          </cell>
          <cell r="O898">
            <v>1</v>
          </cell>
          <cell r="P898">
            <v>45639</v>
          </cell>
          <cell r="Q898">
            <v>1</v>
          </cell>
          <cell r="R898">
            <v>45640</v>
          </cell>
          <cell r="S898">
            <v>1</v>
          </cell>
          <cell r="T898">
            <v>45643</v>
          </cell>
          <cell r="U898">
            <v>45643</v>
          </cell>
          <cell r="V898">
            <v>45644</v>
          </cell>
          <cell r="W898">
            <v>45644</v>
          </cell>
          <cell r="X898">
            <v>1</v>
          </cell>
          <cell r="Y898">
            <v>45668</v>
          </cell>
          <cell r="AA898">
            <v>45651</v>
          </cell>
          <cell r="AB898">
            <v>45652</v>
          </cell>
          <cell r="AC898" t="str">
            <v>4062315</v>
          </cell>
          <cell r="AD898" t="str">
            <v>4062315</v>
          </cell>
          <cell r="AE898" t="str">
            <v>4062323</v>
          </cell>
          <cell r="AF898" t="str">
            <v>4062316</v>
          </cell>
          <cell r="AG898" t="str">
            <v>4062287</v>
          </cell>
          <cell r="CH898">
            <v>45566</v>
          </cell>
          <cell r="CI898">
            <v>4062315</v>
          </cell>
          <cell r="CX898">
            <v>45566</v>
          </cell>
          <cell r="CY898">
            <v>4062323</v>
          </cell>
          <cell r="DH898">
            <v>45566</v>
          </cell>
          <cell r="DI898">
            <v>4062316</v>
          </cell>
          <cell r="DV898">
            <v>45545</v>
          </cell>
          <cell r="DW898">
            <v>4062287</v>
          </cell>
          <cell r="EF898">
            <v>45615</v>
          </cell>
          <cell r="EG898">
            <v>4062357</v>
          </cell>
          <cell r="EM898">
            <v>45622</v>
          </cell>
          <cell r="EX898">
            <v>45601</v>
          </cell>
          <cell r="EY898">
            <v>4062383</v>
          </cell>
          <cell r="HS898">
            <v>45637</v>
          </cell>
          <cell r="HV898" t="e">
            <v>#REF!</v>
          </cell>
          <cell r="HZ898" t="e">
            <v>#REF!</v>
          </cell>
          <cell r="ID898" t="e">
            <v>#REF!</v>
          </cell>
          <cell r="RC898">
            <v>45651</v>
          </cell>
          <cell r="RD898">
            <v>45566</v>
          </cell>
          <cell r="RE898">
            <v>0</v>
          </cell>
          <cell r="RF898">
            <v>45566</v>
          </cell>
          <cell r="RG898">
            <v>0</v>
          </cell>
          <cell r="RH898">
            <v>45566</v>
          </cell>
          <cell r="RI898">
            <v>0</v>
          </cell>
          <cell r="RJ898">
            <v>0</v>
          </cell>
          <cell r="RK898">
            <v>45566</v>
          </cell>
          <cell r="RL898" t="str">
            <v>4062315</v>
          </cell>
          <cell r="RM898">
            <v>45566</v>
          </cell>
          <cell r="RN898" t="str">
            <v>4062323</v>
          </cell>
          <cell r="RO898">
            <v>45566</v>
          </cell>
          <cell r="RP898" t="str">
            <v>4062316</v>
          </cell>
          <cell r="RQ898">
            <v>45545</v>
          </cell>
          <cell r="RR898" t="str">
            <v>4062287</v>
          </cell>
          <cell r="RS898">
            <v>45615</v>
          </cell>
          <cell r="RT898">
            <v>4062357</v>
          </cell>
          <cell r="RU898">
            <v>0</v>
          </cell>
          <cell r="RV898">
            <v>0</v>
          </cell>
        </row>
        <row r="899">
          <cell r="A899">
            <v>890</v>
          </cell>
          <cell r="B899">
            <v>45716</v>
          </cell>
          <cell r="C899" t="str">
            <v>HRB1003 AAI</v>
          </cell>
          <cell r="D899" t="str">
            <v>ARB10451</v>
          </cell>
          <cell r="F899" t="str">
            <v>米国</v>
          </cell>
          <cell r="G899" t="str">
            <v>AAI</v>
          </cell>
          <cell r="H899" t="str">
            <v>制御盤</v>
          </cell>
          <cell r="I899" t="str">
            <v>南陵</v>
          </cell>
          <cell r="J899" t="str">
            <v>KD</v>
          </cell>
          <cell r="K899">
            <v>45638</v>
          </cell>
          <cell r="L899">
            <v>1</v>
          </cell>
          <cell r="M899">
            <v>1</v>
          </cell>
          <cell r="N899">
            <v>45639</v>
          </cell>
          <cell r="O899">
            <v>1</v>
          </cell>
          <cell r="P899">
            <v>45640</v>
          </cell>
          <cell r="Q899">
            <v>1</v>
          </cell>
          <cell r="R899">
            <v>45643</v>
          </cell>
          <cell r="S899">
            <v>1</v>
          </cell>
          <cell r="T899">
            <v>45644</v>
          </cell>
          <cell r="U899">
            <v>45643</v>
          </cell>
          <cell r="V899">
            <v>45645</v>
          </cell>
          <cell r="W899">
            <v>45644</v>
          </cell>
          <cell r="X899">
            <v>1</v>
          </cell>
          <cell r="Y899">
            <v>45668</v>
          </cell>
          <cell r="AA899">
            <v>45651</v>
          </cell>
          <cell r="AB899">
            <v>45652</v>
          </cell>
          <cell r="AC899" t="str">
            <v>4062318</v>
          </cell>
          <cell r="AD899" t="str">
            <v>4062318</v>
          </cell>
          <cell r="AE899" t="str">
            <v>4062323</v>
          </cell>
          <cell r="AF899" t="str">
            <v>4062284</v>
          </cell>
          <cell r="AG899" t="str">
            <v>4062322</v>
          </cell>
          <cell r="CP899">
            <v>45566</v>
          </cell>
          <cell r="CQ899">
            <v>4062318</v>
          </cell>
          <cell r="CX899">
            <v>45566</v>
          </cell>
          <cell r="CY899">
            <v>4062323</v>
          </cell>
          <cell r="DP899">
            <v>45545</v>
          </cell>
          <cell r="DQ899">
            <v>4062284</v>
          </cell>
          <cell r="EB899">
            <v>45566</v>
          </cell>
          <cell r="EC899">
            <v>4062322</v>
          </cell>
          <cell r="EF899">
            <v>45601</v>
          </cell>
          <cell r="EG899">
            <v>4062354</v>
          </cell>
          <cell r="EM899">
            <v>45622</v>
          </cell>
          <cell r="EX899">
            <v>45601</v>
          </cell>
          <cell r="EY899">
            <v>4062383</v>
          </cell>
          <cell r="HQ899">
            <v>45576</v>
          </cell>
          <cell r="HR899">
            <v>4162005</v>
          </cell>
          <cell r="HS899">
            <v>45638</v>
          </cell>
          <cell r="HV899" t="e">
            <v>#REF!</v>
          </cell>
          <cell r="HZ899" t="e">
            <v>#REF!</v>
          </cell>
          <cell r="ID899" t="e">
            <v>#REF!</v>
          </cell>
          <cell r="RC899">
            <v>45651</v>
          </cell>
          <cell r="RD899">
            <v>0</v>
          </cell>
          <cell r="RE899">
            <v>45566</v>
          </cell>
          <cell r="RF899">
            <v>45566</v>
          </cell>
          <cell r="RG899">
            <v>0</v>
          </cell>
          <cell r="RH899">
            <v>0</v>
          </cell>
          <cell r="RI899">
            <v>45545</v>
          </cell>
          <cell r="RJ899">
            <v>0</v>
          </cell>
          <cell r="RK899">
            <v>45566</v>
          </cell>
          <cell r="RL899" t="str">
            <v>4062318</v>
          </cell>
          <cell r="RM899">
            <v>45566</v>
          </cell>
          <cell r="RN899" t="str">
            <v>4062323</v>
          </cell>
          <cell r="RO899">
            <v>45545</v>
          </cell>
          <cell r="RP899" t="str">
            <v>4062284</v>
          </cell>
          <cell r="RQ899">
            <v>45566</v>
          </cell>
          <cell r="RR899" t="str">
            <v>4062322</v>
          </cell>
          <cell r="RS899">
            <v>45601</v>
          </cell>
          <cell r="RT899">
            <v>4062354</v>
          </cell>
          <cell r="RU899">
            <v>0</v>
          </cell>
          <cell r="RV899">
            <v>0</v>
          </cell>
        </row>
        <row r="900">
          <cell r="A900">
            <v>891</v>
          </cell>
          <cell r="B900">
            <v>45716</v>
          </cell>
          <cell r="C900" t="str">
            <v>HRB1003 AAI</v>
          </cell>
          <cell r="D900" t="str">
            <v>ARB10452</v>
          </cell>
          <cell r="F900" t="str">
            <v>米国</v>
          </cell>
          <cell r="G900" t="str">
            <v>AAI</v>
          </cell>
          <cell r="H900" t="str">
            <v>制御盤</v>
          </cell>
          <cell r="I900" t="str">
            <v>南陵</v>
          </cell>
          <cell r="J900" t="str">
            <v>KD</v>
          </cell>
          <cell r="K900">
            <v>45638</v>
          </cell>
          <cell r="L900">
            <v>1</v>
          </cell>
          <cell r="M900">
            <v>1</v>
          </cell>
          <cell r="N900">
            <v>45639</v>
          </cell>
          <cell r="O900">
            <v>1</v>
          </cell>
          <cell r="P900">
            <v>45640</v>
          </cell>
          <cell r="Q900">
            <v>1</v>
          </cell>
          <cell r="R900">
            <v>45643</v>
          </cell>
          <cell r="S900">
            <v>1</v>
          </cell>
          <cell r="T900">
            <v>45644</v>
          </cell>
          <cell r="U900">
            <v>45644</v>
          </cell>
          <cell r="V900">
            <v>45645</v>
          </cell>
          <cell r="W900">
            <v>45645</v>
          </cell>
          <cell r="X900">
            <v>1</v>
          </cell>
          <cell r="Y900">
            <v>45668</v>
          </cell>
          <cell r="AA900">
            <v>45651</v>
          </cell>
          <cell r="AB900">
            <v>45652</v>
          </cell>
          <cell r="AC900" t="str">
            <v>4062318</v>
          </cell>
          <cell r="AD900" t="str">
            <v>4062318</v>
          </cell>
          <cell r="AE900" t="str">
            <v>4062323</v>
          </cell>
          <cell r="AF900" t="str">
            <v>4062284</v>
          </cell>
          <cell r="AG900" t="str">
            <v>4062322</v>
          </cell>
          <cell r="CP900">
            <v>45566</v>
          </cell>
          <cell r="CQ900">
            <v>4062318</v>
          </cell>
          <cell r="CX900">
            <v>45566</v>
          </cell>
          <cell r="CY900">
            <v>4062323</v>
          </cell>
          <cell r="DP900">
            <v>45545</v>
          </cell>
          <cell r="DQ900">
            <v>4062284</v>
          </cell>
          <cell r="EB900">
            <v>45566</v>
          </cell>
          <cell r="EC900">
            <v>4062322</v>
          </cell>
          <cell r="EF900">
            <v>45601</v>
          </cell>
          <cell r="EG900">
            <v>4062354</v>
          </cell>
          <cell r="EM900">
            <v>45622</v>
          </cell>
          <cell r="EX900">
            <v>45601</v>
          </cell>
          <cell r="EY900">
            <v>4062383</v>
          </cell>
          <cell r="HQ900">
            <v>45576</v>
          </cell>
          <cell r="HR900">
            <v>4162005</v>
          </cell>
          <cell r="HS900">
            <v>45638</v>
          </cell>
          <cell r="HV900" t="e">
            <v>#REF!</v>
          </cell>
          <cell r="HZ900" t="e">
            <v>#REF!</v>
          </cell>
          <cell r="ID900" t="e">
            <v>#REF!</v>
          </cell>
          <cell r="RC900">
            <v>45651</v>
          </cell>
          <cell r="RD900">
            <v>0</v>
          </cell>
          <cell r="RE900">
            <v>45566</v>
          </cell>
          <cell r="RF900">
            <v>45566</v>
          </cell>
          <cell r="RG900">
            <v>0</v>
          </cell>
          <cell r="RH900">
            <v>0</v>
          </cell>
          <cell r="RI900">
            <v>45545</v>
          </cell>
          <cell r="RJ900">
            <v>0</v>
          </cell>
          <cell r="RK900">
            <v>45566</v>
          </cell>
          <cell r="RL900" t="str">
            <v>4062318</v>
          </cell>
          <cell r="RM900">
            <v>45566</v>
          </cell>
          <cell r="RN900" t="str">
            <v>4062323</v>
          </cell>
          <cell r="RO900">
            <v>45545</v>
          </cell>
          <cell r="RP900" t="str">
            <v>4062284</v>
          </cell>
          <cell r="RQ900">
            <v>45566</v>
          </cell>
          <cell r="RR900" t="str">
            <v>4062322</v>
          </cell>
          <cell r="RS900">
            <v>45601</v>
          </cell>
          <cell r="RT900">
            <v>4062354</v>
          </cell>
          <cell r="RU900">
            <v>0</v>
          </cell>
          <cell r="RV900">
            <v>0</v>
          </cell>
        </row>
        <row r="901">
          <cell r="A901">
            <v>892</v>
          </cell>
          <cell r="B901">
            <v>45716</v>
          </cell>
          <cell r="C901" t="str">
            <v>HRB1003 AAI</v>
          </cell>
          <cell r="D901" t="str">
            <v>ARB10453</v>
          </cell>
          <cell r="F901" t="str">
            <v>米国</v>
          </cell>
          <cell r="G901" t="str">
            <v>AAI</v>
          </cell>
          <cell r="H901" t="str">
            <v>制御盤</v>
          </cell>
          <cell r="I901" t="str">
            <v>南陵</v>
          </cell>
          <cell r="J901" t="str">
            <v>KD</v>
          </cell>
          <cell r="K901">
            <v>45639</v>
          </cell>
          <cell r="L901">
            <v>1</v>
          </cell>
          <cell r="M901">
            <v>1</v>
          </cell>
          <cell r="N901">
            <v>45640</v>
          </cell>
          <cell r="O901">
            <v>1</v>
          </cell>
          <cell r="P901">
            <v>45643</v>
          </cell>
          <cell r="Q901">
            <v>1</v>
          </cell>
          <cell r="R901">
            <v>45644</v>
          </cell>
          <cell r="S901">
            <v>1</v>
          </cell>
          <cell r="T901">
            <v>45645</v>
          </cell>
          <cell r="U901">
            <v>45644</v>
          </cell>
          <cell r="V901">
            <v>45646</v>
          </cell>
          <cell r="W901">
            <v>45645</v>
          </cell>
          <cell r="X901">
            <v>1</v>
          </cell>
          <cell r="Y901">
            <v>45668</v>
          </cell>
          <cell r="AA901">
            <v>45651</v>
          </cell>
          <cell r="AB901">
            <v>45652</v>
          </cell>
          <cell r="AC901" t="str">
            <v>4062318</v>
          </cell>
          <cell r="AD901" t="str">
            <v>4062318</v>
          </cell>
          <cell r="AE901" t="str">
            <v>4062323</v>
          </cell>
          <cell r="AF901" t="str">
            <v>4062319</v>
          </cell>
          <cell r="AG901" t="str">
            <v>4062322</v>
          </cell>
          <cell r="CP901">
            <v>45566</v>
          </cell>
          <cell r="CQ901">
            <v>4062318</v>
          </cell>
          <cell r="CX901">
            <v>45566</v>
          </cell>
          <cell r="CY901">
            <v>4062323</v>
          </cell>
          <cell r="DP901">
            <v>45566</v>
          </cell>
          <cell r="DQ901">
            <v>4062319</v>
          </cell>
          <cell r="EB901">
            <v>45566</v>
          </cell>
          <cell r="EC901">
            <v>4062322</v>
          </cell>
          <cell r="EF901">
            <v>45601</v>
          </cell>
          <cell r="EG901">
            <v>4062354</v>
          </cell>
          <cell r="EM901">
            <v>45631</v>
          </cell>
          <cell r="EX901">
            <v>45601</v>
          </cell>
          <cell r="EY901">
            <v>4062383</v>
          </cell>
          <cell r="HQ901">
            <v>45576</v>
          </cell>
          <cell r="HR901">
            <v>4162005</v>
          </cell>
          <cell r="HS901">
            <v>45639</v>
          </cell>
          <cell r="HV901" t="e">
            <v>#REF!</v>
          </cell>
          <cell r="HZ901" t="e">
            <v>#REF!</v>
          </cell>
          <cell r="ID901" t="e">
            <v>#REF!</v>
          </cell>
          <cell r="RC901">
            <v>45651</v>
          </cell>
          <cell r="RD901">
            <v>0</v>
          </cell>
          <cell r="RE901">
            <v>45566</v>
          </cell>
          <cell r="RF901">
            <v>45566</v>
          </cell>
          <cell r="RG901">
            <v>0</v>
          </cell>
          <cell r="RH901">
            <v>0</v>
          </cell>
          <cell r="RI901">
            <v>45566</v>
          </cell>
          <cell r="RJ901">
            <v>0</v>
          </cell>
          <cell r="RK901">
            <v>45566</v>
          </cell>
          <cell r="RL901" t="str">
            <v>4062318</v>
          </cell>
          <cell r="RM901">
            <v>45566</v>
          </cell>
          <cell r="RN901" t="str">
            <v>4062323</v>
          </cell>
          <cell r="RO901">
            <v>45566</v>
          </cell>
          <cell r="RP901" t="str">
            <v>4062319</v>
          </cell>
          <cell r="RQ901">
            <v>45566</v>
          </cell>
          <cell r="RR901" t="str">
            <v>4062322</v>
          </cell>
          <cell r="RS901">
            <v>45601</v>
          </cell>
          <cell r="RT901">
            <v>4062354</v>
          </cell>
          <cell r="RU901">
            <v>0</v>
          </cell>
          <cell r="RV901">
            <v>0</v>
          </cell>
        </row>
        <row r="902">
          <cell r="A902">
            <v>893</v>
          </cell>
          <cell r="B902">
            <v>45716</v>
          </cell>
          <cell r="C902" t="str">
            <v>HRB1003 AAI</v>
          </cell>
          <cell r="D902" t="str">
            <v>ARB10454</v>
          </cell>
          <cell r="F902" t="str">
            <v>米国</v>
          </cell>
          <cell r="G902" t="str">
            <v>AAI</v>
          </cell>
          <cell r="H902" t="str">
            <v>制御盤</v>
          </cell>
          <cell r="I902" t="str">
            <v>南陵</v>
          </cell>
          <cell r="J902" t="str">
            <v>KD</v>
          </cell>
          <cell r="K902">
            <v>45639</v>
          </cell>
          <cell r="L902">
            <v>1</v>
          </cell>
          <cell r="M902">
            <v>1</v>
          </cell>
          <cell r="N902">
            <v>45640</v>
          </cell>
          <cell r="O902">
            <v>1</v>
          </cell>
          <cell r="P902">
            <v>45643</v>
          </cell>
          <cell r="Q902">
            <v>1</v>
          </cell>
          <cell r="R902">
            <v>45644</v>
          </cell>
          <cell r="S902">
            <v>1</v>
          </cell>
          <cell r="T902">
            <v>45645</v>
          </cell>
          <cell r="U902">
            <v>45644</v>
          </cell>
          <cell r="V902">
            <v>45646</v>
          </cell>
          <cell r="W902">
            <v>45645</v>
          </cell>
          <cell r="X902">
            <v>1</v>
          </cell>
          <cell r="Y902">
            <v>45668</v>
          </cell>
          <cell r="AA902">
            <v>45651</v>
          </cell>
          <cell r="AB902">
            <v>45652</v>
          </cell>
          <cell r="AC902" t="str">
            <v>4062318</v>
          </cell>
          <cell r="AD902" t="str">
            <v>4062318</v>
          </cell>
          <cell r="AE902" t="str">
            <v>4062323</v>
          </cell>
          <cell r="AF902" t="str">
            <v>4062319</v>
          </cell>
          <cell r="AG902" t="str">
            <v>4062322</v>
          </cell>
          <cell r="CP902">
            <v>45566</v>
          </cell>
          <cell r="CQ902">
            <v>4062318</v>
          </cell>
          <cell r="CX902">
            <v>45566</v>
          </cell>
          <cell r="CY902">
            <v>4062323</v>
          </cell>
          <cell r="DP902">
            <v>45566</v>
          </cell>
          <cell r="DQ902">
            <v>4062319</v>
          </cell>
          <cell r="EB902">
            <v>45566</v>
          </cell>
          <cell r="EC902">
            <v>4062322</v>
          </cell>
          <cell r="EF902">
            <v>45601</v>
          </cell>
          <cell r="EG902">
            <v>4062354</v>
          </cell>
          <cell r="EM902">
            <v>45631</v>
          </cell>
          <cell r="EX902">
            <v>45601</v>
          </cell>
          <cell r="EY902">
            <v>4062383</v>
          </cell>
          <cell r="HQ902">
            <v>45576</v>
          </cell>
          <cell r="HR902">
            <v>4162005</v>
          </cell>
          <cell r="HS902">
            <v>45639</v>
          </cell>
          <cell r="HV902" t="e">
            <v>#REF!</v>
          </cell>
          <cell r="HZ902" t="e">
            <v>#REF!</v>
          </cell>
          <cell r="ID902" t="e">
            <v>#REF!</v>
          </cell>
          <cell r="RC902">
            <v>45651</v>
          </cell>
          <cell r="RD902">
            <v>0</v>
          </cell>
          <cell r="RE902">
            <v>45566</v>
          </cell>
          <cell r="RF902">
            <v>45566</v>
          </cell>
          <cell r="RG902">
            <v>0</v>
          </cell>
          <cell r="RH902">
            <v>0</v>
          </cell>
          <cell r="RI902">
            <v>45566</v>
          </cell>
          <cell r="RJ902">
            <v>0</v>
          </cell>
          <cell r="RK902">
            <v>45566</v>
          </cell>
          <cell r="RL902" t="str">
            <v>4062318</v>
          </cell>
          <cell r="RM902">
            <v>45566</v>
          </cell>
          <cell r="RN902" t="str">
            <v>4062323</v>
          </cell>
          <cell r="RO902">
            <v>45566</v>
          </cell>
          <cell r="RP902" t="str">
            <v>4062319</v>
          </cell>
          <cell r="RQ902">
            <v>45566</v>
          </cell>
          <cell r="RR902" t="str">
            <v>4062322</v>
          </cell>
          <cell r="RS902">
            <v>45601</v>
          </cell>
          <cell r="RT902">
            <v>4062354</v>
          </cell>
          <cell r="RU902">
            <v>0</v>
          </cell>
          <cell r="RV902">
            <v>0</v>
          </cell>
        </row>
        <row r="903">
          <cell r="A903">
            <v>894</v>
          </cell>
          <cell r="B903">
            <v>45658</v>
          </cell>
          <cell r="C903" t="str">
            <v>HRB1303</v>
          </cell>
          <cell r="D903" t="str">
            <v>13035592</v>
          </cell>
          <cell r="F903" t="str">
            <v>日本</v>
          </cell>
          <cell r="G903" t="str">
            <v>（株）アマダベンディングＳ部</v>
          </cell>
          <cell r="H903" t="str">
            <v>制御盤</v>
          </cell>
          <cell r="I903" t="str">
            <v>南陵</v>
          </cell>
          <cell r="J903" t="str">
            <v>土岐</v>
          </cell>
          <cell r="K903">
            <v>45639</v>
          </cell>
          <cell r="L903">
            <v>1</v>
          </cell>
          <cell r="M903">
            <v>1</v>
          </cell>
          <cell r="N903">
            <v>45640</v>
          </cell>
          <cell r="O903">
            <v>1</v>
          </cell>
          <cell r="P903">
            <v>45643</v>
          </cell>
          <cell r="Q903">
            <v>1</v>
          </cell>
          <cell r="R903">
            <v>45644</v>
          </cell>
          <cell r="S903">
            <v>1</v>
          </cell>
          <cell r="T903">
            <v>45645</v>
          </cell>
          <cell r="U903">
            <v>45644</v>
          </cell>
          <cell r="V903">
            <v>45646</v>
          </cell>
          <cell r="W903">
            <v>45646</v>
          </cell>
          <cell r="X903">
            <v>1</v>
          </cell>
          <cell r="Y903">
            <v>45671</v>
          </cell>
          <cell r="AA903">
            <v>45651</v>
          </cell>
          <cell r="AB903">
            <v>45652</v>
          </cell>
          <cell r="AC903" t="str">
            <v>4062315</v>
          </cell>
          <cell r="AD903" t="str">
            <v>4062315</v>
          </cell>
          <cell r="AE903" t="str">
            <v>4062323</v>
          </cell>
          <cell r="AF903" t="str">
            <v>4062316</v>
          </cell>
          <cell r="AG903" t="str">
            <v>4062317</v>
          </cell>
          <cell r="CH903">
            <v>45566</v>
          </cell>
          <cell r="CI903">
            <v>4062315</v>
          </cell>
          <cell r="CX903">
            <v>45566</v>
          </cell>
          <cell r="CY903">
            <v>4062323</v>
          </cell>
          <cell r="DH903">
            <v>45566</v>
          </cell>
          <cell r="DI903">
            <v>4062316</v>
          </cell>
          <cell r="DV903">
            <v>45566</v>
          </cell>
          <cell r="DW903">
            <v>4062317</v>
          </cell>
          <cell r="EF903">
            <v>45615</v>
          </cell>
          <cell r="EG903">
            <v>4062357</v>
          </cell>
          <cell r="EM903">
            <v>45631</v>
          </cell>
          <cell r="EX903">
            <v>45601</v>
          </cell>
          <cell r="EY903">
            <v>4062383</v>
          </cell>
          <cell r="HS903">
            <v>45639</v>
          </cell>
          <cell r="HV903" t="e">
            <v>#REF!</v>
          </cell>
          <cell r="HZ903" t="e">
            <v>#REF!</v>
          </cell>
          <cell r="ID903" t="e">
            <v>#REF!</v>
          </cell>
          <cell r="RC903">
            <v>45651</v>
          </cell>
          <cell r="RD903">
            <v>45566</v>
          </cell>
          <cell r="RE903">
            <v>0</v>
          </cell>
          <cell r="RF903">
            <v>45566</v>
          </cell>
          <cell r="RG903">
            <v>0</v>
          </cell>
          <cell r="RH903">
            <v>45566</v>
          </cell>
          <cell r="RI903">
            <v>0</v>
          </cell>
          <cell r="RJ903">
            <v>0</v>
          </cell>
          <cell r="RK903">
            <v>45566</v>
          </cell>
          <cell r="RL903" t="str">
            <v>4062315</v>
          </cell>
          <cell r="RM903">
            <v>45566</v>
          </cell>
          <cell r="RN903" t="str">
            <v>4062323</v>
          </cell>
          <cell r="RO903">
            <v>45566</v>
          </cell>
          <cell r="RP903" t="str">
            <v>4062316</v>
          </cell>
          <cell r="RQ903">
            <v>45566</v>
          </cell>
          <cell r="RR903" t="str">
            <v>4062317</v>
          </cell>
          <cell r="RS903">
            <v>45615</v>
          </cell>
          <cell r="RT903">
            <v>4062357</v>
          </cell>
          <cell r="RU903">
            <v>0</v>
          </cell>
          <cell r="RV903">
            <v>0</v>
          </cell>
        </row>
        <row r="904">
          <cell r="A904">
            <v>895</v>
          </cell>
          <cell r="B904">
            <v>45658</v>
          </cell>
          <cell r="C904" t="str">
            <v>HRB1303</v>
          </cell>
          <cell r="D904" t="str">
            <v>13035593</v>
          </cell>
          <cell r="F904" t="str">
            <v>日本</v>
          </cell>
          <cell r="G904" t="str">
            <v>（株）アマダベンディングＳ部</v>
          </cell>
          <cell r="H904" t="str">
            <v>制御盤</v>
          </cell>
          <cell r="I904" t="str">
            <v>南陵</v>
          </cell>
          <cell r="J904" t="str">
            <v>土岐</v>
          </cell>
          <cell r="K904">
            <v>45640</v>
          </cell>
          <cell r="L904">
            <v>1</v>
          </cell>
          <cell r="M904">
            <v>1</v>
          </cell>
          <cell r="N904">
            <v>45643</v>
          </cell>
          <cell r="O904">
            <v>1</v>
          </cell>
          <cell r="P904">
            <v>45644</v>
          </cell>
          <cell r="Q904">
            <v>1</v>
          </cell>
          <cell r="R904">
            <v>45645</v>
          </cell>
          <cell r="S904">
            <v>1</v>
          </cell>
          <cell r="T904">
            <v>45646</v>
          </cell>
          <cell r="U904">
            <v>45645</v>
          </cell>
          <cell r="V904">
            <v>45647</v>
          </cell>
          <cell r="W904">
            <v>45646</v>
          </cell>
          <cell r="X904">
            <v>1</v>
          </cell>
          <cell r="Y904">
            <v>45671</v>
          </cell>
          <cell r="AA904">
            <v>45651</v>
          </cell>
          <cell r="AB904">
            <v>45652</v>
          </cell>
          <cell r="AC904" t="str">
            <v>4062315</v>
          </cell>
          <cell r="AD904" t="str">
            <v>4062315</v>
          </cell>
          <cell r="AE904" t="str">
            <v>4062323</v>
          </cell>
          <cell r="AF904" t="str">
            <v>4062316</v>
          </cell>
          <cell r="AG904" t="str">
            <v>4062317</v>
          </cell>
          <cell r="CH904">
            <v>45566</v>
          </cell>
          <cell r="CI904">
            <v>4062315</v>
          </cell>
          <cell r="CX904">
            <v>45566</v>
          </cell>
          <cell r="CY904">
            <v>4062323</v>
          </cell>
          <cell r="DH904">
            <v>45566</v>
          </cell>
          <cell r="DI904">
            <v>4062316</v>
          </cell>
          <cell r="DV904">
            <v>45566</v>
          </cell>
          <cell r="DW904">
            <v>4062317</v>
          </cell>
          <cell r="EF904">
            <v>45629</v>
          </cell>
          <cell r="EG904">
            <v>4162011</v>
          </cell>
          <cell r="EM904">
            <v>45631</v>
          </cell>
          <cell r="EX904">
            <v>45601</v>
          </cell>
          <cell r="EY904">
            <v>4062383</v>
          </cell>
          <cell r="HS904">
            <v>45640</v>
          </cell>
          <cell r="HV904" t="e">
            <v>#REF!</v>
          </cell>
          <cell r="HZ904" t="e">
            <v>#REF!</v>
          </cell>
          <cell r="ID904" t="e">
            <v>#REF!</v>
          </cell>
          <cell r="RC904">
            <v>45651</v>
          </cell>
          <cell r="RD904">
            <v>45566</v>
          </cell>
          <cell r="RE904">
            <v>0</v>
          </cell>
          <cell r="RF904">
            <v>45566</v>
          </cell>
          <cell r="RG904">
            <v>0</v>
          </cell>
          <cell r="RH904">
            <v>45566</v>
          </cell>
          <cell r="RI904">
            <v>0</v>
          </cell>
          <cell r="RJ904">
            <v>0</v>
          </cell>
          <cell r="RK904">
            <v>45566</v>
          </cell>
          <cell r="RL904" t="str">
            <v>4062315</v>
          </cell>
          <cell r="RM904">
            <v>45566</v>
          </cell>
          <cell r="RN904" t="str">
            <v>4062323</v>
          </cell>
          <cell r="RO904">
            <v>45566</v>
          </cell>
          <cell r="RP904" t="str">
            <v>4062316</v>
          </cell>
          <cell r="RQ904">
            <v>45566</v>
          </cell>
          <cell r="RR904" t="str">
            <v>4062317</v>
          </cell>
          <cell r="RS904">
            <v>45629</v>
          </cell>
          <cell r="RT904">
            <v>4162011</v>
          </cell>
          <cell r="RU904">
            <v>0</v>
          </cell>
          <cell r="RV904">
            <v>0</v>
          </cell>
        </row>
        <row r="905">
          <cell r="A905">
            <v>896</v>
          </cell>
          <cell r="B905">
            <v>45658</v>
          </cell>
          <cell r="C905" t="str">
            <v>HRB5020</v>
          </cell>
          <cell r="D905" t="str">
            <v>50205137</v>
          </cell>
          <cell r="F905" t="str">
            <v>日本</v>
          </cell>
          <cell r="G905" t="str">
            <v>（株）フジフレックス</v>
          </cell>
          <cell r="H905" t="str">
            <v>制御盤</v>
          </cell>
          <cell r="I905" t="str">
            <v>南陵</v>
          </cell>
          <cell r="J905" t="str">
            <v>土岐</v>
          </cell>
          <cell r="K905">
            <v>45640</v>
          </cell>
          <cell r="L905">
            <v>1</v>
          </cell>
          <cell r="M905">
            <v>1</v>
          </cell>
          <cell r="N905">
            <v>45643</v>
          </cell>
          <cell r="O905">
            <v>1</v>
          </cell>
          <cell r="P905">
            <v>45644</v>
          </cell>
          <cell r="Q905">
            <v>1</v>
          </cell>
          <cell r="R905">
            <v>45645</v>
          </cell>
          <cell r="S905">
            <v>1</v>
          </cell>
          <cell r="T905">
            <v>45646</v>
          </cell>
          <cell r="U905">
            <v>45645</v>
          </cell>
          <cell r="V905">
            <v>45647</v>
          </cell>
          <cell r="W905">
            <v>45646</v>
          </cell>
          <cell r="X905">
            <v>1</v>
          </cell>
          <cell r="Y905">
            <v>45672</v>
          </cell>
          <cell r="AA905">
            <v>45651</v>
          </cell>
          <cell r="AB905">
            <v>45652</v>
          </cell>
          <cell r="AC905" t="str">
            <v>4062358</v>
          </cell>
          <cell r="AD905" t="str">
            <v>4062358</v>
          </cell>
          <cell r="AE905" t="str">
            <v>4062323</v>
          </cell>
          <cell r="AF905" t="str">
            <v>4062359</v>
          </cell>
          <cell r="AG905" t="str">
            <v>4062317</v>
          </cell>
          <cell r="CD905">
            <v>45601</v>
          </cell>
          <cell r="CE905">
            <v>4062358</v>
          </cell>
          <cell r="CX905">
            <v>45566</v>
          </cell>
          <cell r="CY905">
            <v>4062323</v>
          </cell>
          <cell r="DD905">
            <v>45601</v>
          </cell>
          <cell r="DE905">
            <v>4062359</v>
          </cell>
          <cell r="DV905">
            <v>45566</v>
          </cell>
          <cell r="DW905">
            <v>4062317</v>
          </cell>
          <cell r="EF905">
            <v>45629</v>
          </cell>
          <cell r="EG905">
            <v>4162011</v>
          </cell>
          <cell r="EM905">
            <v>45631</v>
          </cell>
          <cell r="ET905">
            <v>45566</v>
          </cell>
          <cell r="EU905">
            <v>4062334</v>
          </cell>
          <cell r="EX905">
            <v>45601</v>
          </cell>
          <cell r="EY905">
            <v>4062383</v>
          </cell>
          <cell r="FB905">
            <v>45391</v>
          </cell>
          <cell r="FC905">
            <v>4062169</v>
          </cell>
          <cell r="HS905">
            <v>45640</v>
          </cell>
          <cell r="HV905" t="e">
            <v>#REF!</v>
          </cell>
          <cell r="HZ905" t="e">
            <v>#REF!</v>
          </cell>
          <cell r="ID905" t="e">
            <v>#REF!</v>
          </cell>
          <cell r="RC905">
            <v>45651</v>
          </cell>
          <cell r="RD905">
            <v>45601</v>
          </cell>
          <cell r="RE905">
            <v>0</v>
          </cell>
          <cell r="RF905">
            <v>45566</v>
          </cell>
          <cell r="RG905">
            <v>0</v>
          </cell>
          <cell r="RH905">
            <v>45601</v>
          </cell>
          <cell r="RI905">
            <v>0</v>
          </cell>
          <cell r="RJ905">
            <v>0</v>
          </cell>
          <cell r="RK905">
            <v>45601</v>
          </cell>
          <cell r="RL905" t="str">
            <v>4062358</v>
          </cell>
          <cell r="RM905">
            <v>45566</v>
          </cell>
          <cell r="RN905" t="str">
            <v>4062323</v>
          </cell>
          <cell r="RO905">
            <v>45601</v>
          </cell>
          <cell r="RP905" t="str">
            <v>4062359</v>
          </cell>
          <cell r="RQ905">
            <v>45566</v>
          </cell>
          <cell r="RR905" t="str">
            <v>4062317</v>
          </cell>
          <cell r="RS905">
            <v>45629</v>
          </cell>
          <cell r="RT905">
            <v>4162011</v>
          </cell>
          <cell r="RU905">
            <v>0</v>
          </cell>
          <cell r="RV905">
            <v>0</v>
          </cell>
        </row>
        <row r="906">
          <cell r="A906">
            <v>897</v>
          </cell>
          <cell r="B906">
            <v>45658</v>
          </cell>
          <cell r="C906" t="str">
            <v>HRB5020</v>
          </cell>
          <cell r="D906" t="str">
            <v>50205138</v>
          </cell>
          <cell r="F906" t="str">
            <v>日本</v>
          </cell>
          <cell r="G906" t="str">
            <v>（株）中部技研</v>
          </cell>
          <cell r="H906" t="str">
            <v>制御盤</v>
          </cell>
          <cell r="I906" t="str">
            <v>南陵</v>
          </cell>
          <cell r="J906" t="str">
            <v>土岐</v>
          </cell>
          <cell r="K906">
            <v>45643</v>
          </cell>
          <cell r="L906">
            <v>1</v>
          </cell>
          <cell r="M906">
            <v>0.31</v>
          </cell>
          <cell r="N906">
            <v>45644</v>
          </cell>
          <cell r="O906">
            <v>1</v>
          </cell>
          <cell r="P906">
            <v>45645</v>
          </cell>
          <cell r="Q906">
            <v>1</v>
          </cell>
          <cell r="R906">
            <v>45646</v>
          </cell>
          <cell r="S906">
            <v>1</v>
          </cell>
          <cell r="T906">
            <v>45647</v>
          </cell>
          <cell r="U906">
            <v>45646</v>
          </cell>
          <cell r="V906">
            <v>45649</v>
          </cell>
          <cell r="W906">
            <v>45647</v>
          </cell>
          <cell r="X906">
            <v>1</v>
          </cell>
          <cell r="Y906">
            <v>45673</v>
          </cell>
          <cell r="AA906">
            <v>45651</v>
          </cell>
          <cell r="AB906">
            <v>45652</v>
          </cell>
          <cell r="AC906" t="str">
            <v>4162048</v>
          </cell>
          <cell r="AD906" t="str">
            <v>4162048</v>
          </cell>
          <cell r="AE906" t="str">
            <v>4062323</v>
          </cell>
          <cell r="AF906" t="str">
            <v>4062359</v>
          </cell>
          <cell r="AG906" t="str">
            <v>4062317</v>
          </cell>
          <cell r="CD906">
            <v>45643</v>
          </cell>
          <cell r="CE906">
            <v>4162048</v>
          </cell>
          <cell r="CX906">
            <v>45566</v>
          </cell>
          <cell r="CY906">
            <v>4062323</v>
          </cell>
          <cell r="DD906">
            <v>45601</v>
          </cell>
          <cell r="DE906">
            <v>4062359</v>
          </cell>
          <cell r="DV906">
            <v>45566</v>
          </cell>
          <cell r="DW906">
            <v>4062317</v>
          </cell>
          <cell r="EF906">
            <v>45629</v>
          </cell>
          <cell r="EG906">
            <v>4162011</v>
          </cell>
          <cell r="EM906">
            <v>45631</v>
          </cell>
          <cell r="EX906">
            <v>45601</v>
          </cell>
          <cell r="EY906">
            <v>4062383</v>
          </cell>
          <cell r="HS906">
            <v>45643</v>
          </cell>
          <cell r="HV906" t="e">
            <v>#REF!</v>
          </cell>
          <cell r="HZ906" t="e">
            <v>#REF!</v>
          </cell>
          <cell r="ID906" t="e">
            <v>#REF!</v>
          </cell>
          <cell r="RC906">
            <v>45651</v>
          </cell>
          <cell r="RD906">
            <v>45643</v>
          </cell>
          <cell r="RE906">
            <v>0</v>
          </cell>
          <cell r="RF906">
            <v>45566</v>
          </cell>
          <cell r="RG906">
            <v>0</v>
          </cell>
          <cell r="RH906">
            <v>45601</v>
          </cell>
          <cell r="RI906">
            <v>0</v>
          </cell>
          <cell r="RJ906">
            <v>0</v>
          </cell>
          <cell r="RK906">
            <v>45643</v>
          </cell>
          <cell r="RL906" t="str">
            <v>4162048</v>
          </cell>
          <cell r="RM906">
            <v>45566</v>
          </cell>
          <cell r="RN906" t="str">
            <v>4062323</v>
          </cell>
          <cell r="RO906">
            <v>45601</v>
          </cell>
          <cell r="RP906" t="str">
            <v>4062359</v>
          </cell>
          <cell r="RQ906">
            <v>45566</v>
          </cell>
          <cell r="RR906" t="str">
            <v>4062317</v>
          </cell>
          <cell r="RS906">
            <v>45629</v>
          </cell>
          <cell r="RT906">
            <v>4162011</v>
          </cell>
          <cell r="RU906">
            <v>0</v>
          </cell>
          <cell r="RV906">
            <v>0</v>
          </cell>
        </row>
        <row r="907">
          <cell r="A907">
            <v>898</v>
          </cell>
          <cell r="B907">
            <v>45716</v>
          </cell>
          <cell r="C907" t="str">
            <v>HRB1303 AAI AC+L</v>
          </cell>
          <cell r="D907" t="str">
            <v>ARB30256</v>
          </cell>
          <cell r="F907" t="str">
            <v>米国</v>
          </cell>
          <cell r="G907" t="str">
            <v>AAI</v>
          </cell>
          <cell r="H907" t="str">
            <v>制御盤</v>
          </cell>
          <cell r="I907" t="str">
            <v>南陵</v>
          </cell>
          <cell r="J907" t="str">
            <v>KD</v>
          </cell>
          <cell r="K907">
            <v>45643</v>
          </cell>
          <cell r="L907">
            <v>1</v>
          </cell>
          <cell r="M907">
            <v>1</v>
          </cell>
          <cell r="N907">
            <v>45644</v>
          </cell>
          <cell r="O907">
            <v>1</v>
          </cell>
          <cell r="P907">
            <v>45645</v>
          </cell>
          <cell r="Q907">
            <v>1</v>
          </cell>
          <cell r="R907">
            <v>45646</v>
          </cell>
          <cell r="S907">
            <v>1</v>
          </cell>
          <cell r="T907">
            <v>45647</v>
          </cell>
          <cell r="U907">
            <v>45646</v>
          </cell>
          <cell r="V907">
            <v>45649</v>
          </cell>
          <cell r="W907">
            <v>45647</v>
          </cell>
          <cell r="X907">
            <v>1</v>
          </cell>
          <cell r="Y907">
            <v>45673</v>
          </cell>
          <cell r="AA907">
            <v>45666</v>
          </cell>
          <cell r="AB907">
            <v>45667</v>
          </cell>
          <cell r="AC907" t="str">
            <v>4062320</v>
          </cell>
          <cell r="AD907" t="str">
            <v>4062320</v>
          </cell>
          <cell r="AE907" t="str">
            <v>4062370</v>
          </cell>
          <cell r="AF907" t="str">
            <v>4062368</v>
          </cell>
          <cell r="AG907" t="str">
            <v>4062322</v>
          </cell>
          <cell r="CR907">
            <v>45566</v>
          </cell>
          <cell r="CS907">
            <v>4062320</v>
          </cell>
          <cell r="CX907">
            <v>45601</v>
          </cell>
          <cell r="CY907">
            <v>4062370</v>
          </cell>
          <cell r="DR907">
            <v>45601</v>
          </cell>
          <cell r="DS907">
            <v>4062368</v>
          </cell>
          <cell r="EB907">
            <v>45566</v>
          </cell>
          <cell r="EC907">
            <v>4062322</v>
          </cell>
          <cell r="EF907">
            <v>45629</v>
          </cell>
          <cell r="EG907">
            <v>4162011</v>
          </cell>
          <cell r="EM907">
            <v>45631</v>
          </cell>
          <cell r="EN907">
            <v>45566</v>
          </cell>
          <cell r="EO907">
            <v>4062331</v>
          </cell>
          <cell r="ER907">
            <v>45566</v>
          </cell>
          <cell r="ES907">
            <v>4062333</v>
          </cell>
          <cell r="EX907">
            <v>45601</v>
          </cell>
          <cell r="EY907">
            <v>4062383</v>
          </cell>
          <cell r="HQ907">
            <v>45576</v>
          </cell>
          <cell r="HR907">
            <v>4162005</v>
          </cell>
          <cell r="HS907">
            <v>45643</v>
          </cell>
          <cell r="HV907" t="e">
            <v>#REF!</v>
          </cell>
          <cell r="HZ907" t="e">
            <v>#REF!</v>
          </cell>
          <cell r="ID907" t="e">
            <v>#REF!</v>
          </cell>
          <cell r="RC907">
            <v>45666</v>
          </cell>
          <cell r="RD907">
            <v>0</v>
          </cell>
          <cell r="RE907">
            <v>45566</v>
          </cell>
          <cell r="RF907">
            <v>45601</v>
          </cell>
          <cell r="RG907">
            <v>0</v>
          </cell>
          <cell r="RH907">
            <v>0</v>
          </cell>
          <cell r="RI907">
            <v>45601</v>
          </cell>
          <cell r="RJ907">
            <v>0</v>
          </cell>
          <cell r="RK907">
            <v>45566</v>
          </cell>
          <cell r="RL907" t="str">
            <v>4062320</v>
          </cell>
          <cell r="RM907">
            <v>45601</v>
          </cell>
          <cell r="RN907" t="str">
            <v>4062370</v>
          </cell>
          <cell r="RO907">
            <v>45601</v>
          </cell>
          <cell r="RP907" t="str">
            <v>4062368</v>
          </cell>
          <cell r="RQ907">
            <v>45566</v>
          </cell>
          <cell r="RR907" t="str">
            <v>4062322</v>
          </cell>
          <cell r="RS907">
            <v>45629</v>
          </cell>
          <cell r="RT907">
            <v>4162011</v>
          </cell>
          <cell r="RU907">
            <v>0</v>
          </cell>
          <cell r="RV907">
            <v>0</v>
          </cell>
        </row>
        <row r="908">
          <cell r="A908">
            <v>899</v>
          </cell>
          <cell r="B908">
            <v>45716</v>
          </cell>
          <cell r="C908" t="str">
            <v>HRB1303 AAI AC+L</v>
          </cell>
          <cell r="D908" t="str">
            <v>ARB30257</v>
          </cell>
          <cell r="F908" t="str">
            <v>米国</v>
          </cell>
          <cell r="G908" t="str">
            <v>AAI</v>
          </cell>
          <cell r="H908" t="str">
            <v>制御盤</v>
          </cell>
          <cell r="I908" t="str">
            <v>南陵</v>
          </cell>
          <cell r="J908" t="str">
            <v>KD</v>
          </cell>
          <cell r="K908">
            <v>45643</v>
          </cell>
          <cell r="L908">
            <v>1</v>
          </cell>
          <cell r="M908">
            <v>1</v>
          </cell>
          <cell r="N908">
            <v>45644</v>
          </cell>
          <cell r="O908">
            <v>1</v>
          </cell>
          <cell r="P908">
            <v>45645</v>
          </cell>
          <cell r="Q908">
            <v>1</v>
          </cell>
          <cell r="R908">
            <v>45646</v>
          </cell>
          <cell r="S908">
            <v>1</v>
          </cell>
          <cell r="T908">
            <v>45647</v>
          </cell>
          <cell r="U908">
            <v>45647</v>
          </cell>
          <cell r="V908">
            <v>45649</v>
          </cell>
          <cell r="W908">
            <v>45647</v>
          </cell>
          <cell r="X908">
            <v>1</v>
          </cell>
          <cell r="Y908">
            <v>45673</v>
          </cell>
          <cell r="AA908">
            <v>45666</v>
          </cell>
          <cell r="AB908">
            <v>45667</v>
          </cell>
          <cell r="AC908" t="str">
            <v>4062367</v>
          </cell>
          <cell r="AD908" t="str">
            <v>4062367</v>
          </cell>
          <cell r="AE908" t="str">
            <v>4062370</v>
          </cell>
          <cell r="AF908" t="str">
            <v>4062368</v>
          </cell>
          <cell r="AG908" t="str">
            <v>4062322</v>
          </cell>
          <cell r="CR908">
            <v>45601</v>
          </cell>
          <cell r="CS908">
            <v>4062367</v>
          </cell>
          <cell r="CX908">
            <v>45601</v>
          </cell>
          <cell r="CY908">
            <v>4062370</v>
          </cell>
          <cell r="DR908">
            <v>45601</v>
          </cell>
          <cell r="DS908">
            <v>4062368</v>
          </cell>
          <cell r="EB908">
            <v>45566</v>
          </cell>
          <cell r="EC908">
            <v>4062322</v>
          </cell>
          <cell r="EF908">
            <v>45629</v>
          </cell>
          <cell r="EG908">
            <v>4162011</v>
          </cell>
          <cell r="EM908">
            <v>45631</v>
          </cell>
          <cell r="EN908">
            <v>45566</v>
          </cell>
          <cell r="EO908">
            <v>4062331</v>
          </cell>
          <cell r="ER908">
            <v>45566</v>
          </cell>
          <cell r="ES908">
            <v>4062333</v>
          </cell>
          <cell r="EX908">
            <v>45601</v>
          </cell>
          <cell r="EY908">
            <v>4062383</v>
          </cell>
          <cell r="HQ908">
            <v>45576</v>
          </cell>
          <cell r="HR908">
            <v>4162005</v>
          </cell>
          <cell r="HS908">
            <v>45643</v>
          </cell>
          <cell r="HV908" t="e">
            <v>#REF!</v>
          </cell>
          <cell r="HZ908" t="e">
            <v>#REF!</v>
          </cell>
          <cell r="ID908" t="e">
            <v>#REF!</v>
          </cell>
          <cell r="RC908">
            <v>45666</v>
          </cell>
          <cell r="RD908">
            <v>0</v>
          </cell>
          <cell r="RE908">
            <v>45601</v>
          </cell>
          <cell r="RF908">
            <v>45601</v>
          </cell>
          <cell r="RG908">
            <v>0</v>
          </cell>
          <cell r="RH908">
            <v>0</v>
          </cell>
          <cell r="RI908">
            <v>45601</v>
          </cell>
          <cell r="RJ908">
            <v>0</v>
          </cell>
          <cell r="RK908">
            <v>45601</v>
          </cell>
          <cell r="RL908" t="str">
            <v>4062367</v>
          </cell>
          <cell r="RM908">
            <v>45601</v>
          </cell>
          <cell r="RN908" t="str">
            <v>4062370</v>
          </cell>
          <cell r="RO908">
            <v>45601</v>
          </cell>
          <cell r="RP908" t="str">
            <v>4062368</v>
          </cell>
          <cell r="RQ908">
            <v>45566</v>
          </cell>
          <cell r="RR908" t="str">
            <v>4062322</v>
          </cell>
          <cell r="RS908">
            <v>45629</v>
          </cell>
          <cell r="RT908">
            <v>4162011</v>
          </cell>
          <cell r="RU908">
            <v>0</v>
          </cell>
          <cell r="RV908">
            <v>0</v>
          </cell>
        </row>
        <row r="909">
          <cell r="A909">
            <v>900</v>
          </cell>
          <cell r="B909">
            <v>45716</v>
          </cell>
          <cell r="C909" t="str">
            <v>HRB1303 AAI AC+L</v>
          </cell>
          <cell r="D909" t="str">
            <v>ARB30258</v>
          </cell>
          <cell r="F909" t="str">
            <v>米国</v>
          </cell>
          <cell r="G909" t="str">
            <v>AAI</v>
          </cell>
          <cell r="H909" t="str">
            <v>制御盤</v>
          </cell>
          <cell r="I909" t="str">
            <v>南陵</v>
          </cell>
          <cell r="J909" t="str">
            <v>KD</v>
          </cell>
          <cell r="K909">
            <v>45644</v>
          </cell>
          <cell r="L909">
            <v>1</v>
          </cell>
          <cell r="M909">
            <v>1</v>
          </cell>
          <cell r="N909">
            <v>45645</v>
          </cell>
          <cell r="O909">
            <v>1</v>
          </cell>
          <cell r="P909">
            <v>45646</v>
          </cell>
          <cell r="Q909">
            <v>1</v>
          </cell>
          <cell r="R909">
            <v>45647</v>
          </cell>
          <cell r="S909">
            <v>1</v>
          </cell>
          <cell r="T909">
            <v>45649</v>
          </cell>
          <cell r="U909">
            <v>45647</v>
          </cell>
          <cell r="V909">
            <v>45650</v>
          </cell>
          <cell r="W909">
            <v>45649</v>
          </cell>
          <cell r="X909">
            <v>1</v>
          </cell>
          <cell r="Y909">
            <v>45673</v>
          </cell>
          <cell r="AA909">
            <v>45666</v>
          </cell>
          <cell r="AB909">
            <v>45667</v>
          </cell>
          <cell r="AC909" t="str">
            <v>4062367</v>
          </cell>
          <cell r="AD909" t="str">
            <v>4062367</v>
          </cell>
          <cell r="AE909" t="str">
            <v>4062370</v>
          </cell>
          <cell r="AF909" t="str">
            <v>4062368</v>
          </cell>
          <cell r="AG909" t="str">
            <v>4062322</v>
          </cell>
          <cell r="CR909">
            <v>45601</v>
          </cell>
          <cell r="CS909">
            <v>4062367</v>
          </cell>
          <cell r="CX909">
            <v>45601</v>
          </cell>
          <cell r="CY909">
            <v>4062370</v>
          </cell>
          <cell r="DR909">
            <v>45601</v>
          </cell>
          <cell r="DS909">
            <v>4062368</v>
          </cell>
          <cell r="EB909">
            <v>45566</v>
          </cell>
          <cell r="EC909">
            <v>4062322</v>
          </cell>
          <cell r="EF909">
            <v>45629</v>
          </cell>
          <cell r="EG909">
            <v>4162011</v>
          </cell>
          <cell r="EM909">
            <v>45631</v>
          </cell>
          <cell r="EN909">
            <v>45566</v>
          </cell>
          <cell r="EO909">
            <v>4062331</v>
          </cell>
          <cell r="ER909">
            <v>45566</v>
          </cell>
          <cell r="ES909">
            <v>4062333</v>
          </cell>
          <cell r="EX909">
            <v>45601</v>
          </cell>
          <cell r="EY909">
            <v>4062383</v>
          </cell>
          <cell r="HQ909">
            <v>45576</v>
          </cell>
          <cell r="HR909">
            <v>4162005</v>
          </cell>
          <cell r="HS909">
            <v>45644</v>
          </cell>
          <cell r="HV909" t="e">
            <v>#REF!</v>
          </cell>
          <cell r="HZ909" t="e">
            <v>#REF!</v>
          </cell>
          <cell r="ID909" t="e">
            <v>#REF!</v>
          </cell>
          <cell r="RC909">
            <v>45666</v>
          </cell>
          <cell r="RD909">
            <v>0</v>
          </cell>
          <cell r="RE909">
            <v>45601</v>
          </cell>
          <cell r="RF909">
            <v>45601</v>
          </cell>
          <cell r="RG909">
            <v>0</v>
          </cell>
          <cell r="RH909">
            <v>0</v>
          </cell>
          <cell r="RI909">
            <v>45601</v>
          </cell>
          <cell r="RJ909">
            <v>0</v>
          </cell>
          <cell r="RK909">
            <v>45601</v>
          </cell>
          <cell r="RL909" t="str">
            <v>4062367</v>
          </cell>
          <cell r="RM909">
            <v>45601</v>
          </cell>
          <cell r="RN909" t="str">
            <v>4062370</v>
          </cell>
          <cell r="RO909">
            <v>45601</v>
          </cell>
          <cell r="RP909" t="str">
            <v>4062368</v>
          </cell>
          <cell r="RQ909">
            <v>45566</v>
          </cell>
          <cell r="RR909" t="str">
            <v>4062322</v>
          </cell>
          <cell r="RS909">
            <v>45629</v>
          </cell>
          <cell r="RT909">
            <v>4162011</v>
          </cell>
          <cell r="RU909">
            <v>0</v>
          </cell>
          <cell r="RV909">
            <v>0</v>
          </cell>
        </row>
        <row r="910">
          <cell r="A910">
            <v>901</v>
          </cell>
          <cell r="B910">
            <v>45716</v>
          </cell>
          <cell r="C910" t="str">
            <v>HRB1303 AAI AC+L</v>
          </cell>
          <cell r="D910" t="str">
            <v>ARB30259</v>
          </cell>
          <cell r="F910" t="str">
            <v>米国</v>
          </cell>
          <cell r="G910" t="str">
            <v>AAI</v>
          </cell>
          <cell r="H910" t="str">
            <v>制御盤</v>
          </cell>
          <cell r="I910" t="str">
            <v>南陵</v>
          </cell>
          <cell r="J910" t="str">
            <v>KD</v>
          </cell>
          <cell r="K910">
            <v>45644</v>
          </cell>
          <cell r="L910">
            <v>1</v>
          </cell>
          <cell r="M910">
            <v>1</v>
          </cell>
          <cell r="N910">
            <v>45645</v>
          </cell>
          <cell r="O910">
            <v>1</v>
          </cell>
          <cell r="P910">
            <v>45646</v>
          </cell>
          <cell r="Q910">
            <v>1</v>
          </cell>
          <cell r="R910">
            <v>45647</v>
          </cell>
          <cell r="T910">
            <v>45649</v>
          </cell>
          <cell r="V910">
            <v>45650</v>
          </cell>
          <cell r="W910">
            <v>45652</v>
          </cell>
          <cell r="X910">
            <v>1</v>
          </cell>
          <cell r="Y910">
            <v>45673</v>
          </cell>
          <cell r="AA910">
            <v>45666</v>
          </cell>
          <cell r="AB910">
            <v>45667</v>
          </cell>
          <cell r="AC910" t="str">
            <v>4062367</v>
          </cell>
          <cell r="AD910" t="str">
            <v>4062367</v>
          </cell>
          <cell r="AE910" t="str">
            <v>4062370</v>
          </cell>
          <cell r="AF910" t="str">
            <v>4062368</v>
          </cell>
          <cell r="AG910" t="str">
            <v>4062322</v>
          </cell>
          <cell r="CR910">
            <v>45601</v>
          </cell>
          <cell r="CS910">
            <v>4062367</v>
          </cell>
          <cell r="CX910">
            <v>45601</v>
          </cell>
          <cell r="CY910">
            <v>4062370</v>
          </cell>
          <cell r="DR910">
            <v>45601</v>
          </cell>
          <cell r="DS910">
            <v>4062368</v>
          </cell>
          <cell r="EB910">
            <v>45566</v>
          </cell>
          <cell r="EC910">
            <v>4062322</v>
          </cell>
          <cell r="EF910">
            <v>45629</v>
          </cell>
          <cell r="EG910">
            <v>4162011</v>
          </cell>
          <cell r="EM910">
            <v>45631</v>
          </cell>
          <cell r="EN910">
            <v>45566</v>
          </cell>
          <cell r="EO910">
            <v>4062331</v>
          </cell>
          <cell r="ER910">
            <v>45566</v>
          </cell>
          <cell r="ES910">
            <v>4062333</v>
          </cell>
          <cell r="EX910">
            <v>45601</v>
          </cell>
          <cell r="EY910">
            <v>4062383</v>
          </cell>
          <cell r="HQ910">
            <v>45576</v>
          </cell>
          <cell r="HR910">
            <v>4162005</v>
          </cell>
          <cell r="HS910">
            <v>45644</v>
          </cell>
          <cell r="HV910" t="e">
            <v>#REF!</v>
          </cell>
          <cell r="HZ910" t="e">
            <v>#REF!</v>
          </cell>
          <cell r="ID910" t="e">
            <v>#REF!</v>
          </cell>
          <cell r="RC910">
            <v>45666</v>
          </cell>
          <cell r="RD910">
            <v>0</v>
          </cell>
          <cell r="RE910">
            <v>45601</v>
          </cell>
          <cell r="RF910">
            <v>45601</v>
          </cell>
          <cell r="RG910">
            <v>0</v>
          </cell>
          <cell r="RH910">
            <v>0</v>
          </cell>
          <cell r="RI910">
            <v>45601</v>
          </cell>
          <cell r="RJ910">
            <v>0</v>
          </cell>
          <cell r="RK910">
            <v>45601</v>
          </cell>
          <cell r="RL910" t="str">
            <v>4062367</v>
          </cell>
          <cell r="RM910">
            <v>45601</v>
          </cell>
          <cell r="RN910" t="str">
            <v>4062370</v>
          </cell>
          <cell r="RO910">
            <v>45601</v>
          </cell>
          <cell r="RP910" t="str">
            <v>4062368</v>
          </cell>
          <cell r="RQ910">
            <v>45566</v>
          </cell>
          <cell r="RR910" t="str">
            <v>4062322</v>
          </cell>
          <cell r="RS910">
            <v>45629</v>
          </cell>
          <cell r="RT910">
            <v>4162011</v>
          </cell>
          <cell r="RU910">
            <v>0</v>
          </cell>
          <cell r="RV910">
            <v>0</v>
          </cell>
        </row>
        <row r="911">
          <cell r="A911">
            <v>902</v>
          </cell>
          <cell r="B911">
            <v>45748</v>
          </cell>
          <cell r="C911" t="str">
            <v>HRB1003 ATC</v>
          </cell>
          <cell r="D911" t="str">
            <v>RC130131</v>
          </cell>
          <cell r="F911" t="str">
            <v>EU</v>
          </cell>
          <cell r="G911" t="str">
            <v>AESA</v>
          </cell>
          <cell r="H911" t="str">
            <v>ATC盤</v>
          </cell>
          <cell r="I911" t="str">
            <v>南陵</v>
          </cell>
          <cell r="J911" t="str">
            <v>土岐</v>
          </cell>
          <cell r="W911">
            <v>45650</v>
          </cell>
          <cell r="X911">
            <v>1</v>
          </cell>
          <cell r="Y911">
            <v>45673</v>
          </cell>
          <cell r="AA911">
            <v>45666</v>
          </cell>
          <cell r="AB911">
            <v>45667</v>
          </cell>
          <cell r="AC911" t="str">
            <v/>
          </cell>
          <cell r="AD911" t="str">
            <v/>
          </cell>
          <cell r="AE911" t="str">
            <v/>
          </cell>
          <cell r="AF911" t="str">
            <v/>
          </cell>
          <cell r="AG911" t="str">
            <v/>
          </cell>
          <cell r="HN911" t="str">
            <v>AMD戻り品</v>
          </cell>
          <cell r="HS911">
            <v>0</v>
          </cell>
          <cell r="HV911" t="e">
            <v>#REF!</v>
          </cell>
          <cell r="HZ911" t="e">
            <v>#REF!</v>
          </cell>
          <cell r="ID911" t="e">
            <v>#REF!</v>
          </cell>
          <cell r="RC911">
            <v>45666</v>
          </cell>
          <cell r="RD911">
            <v>0</v>
          </cell>
          <cell r="RE911">
            <v>0</v>
          </cell>
          <cell r="RF911">
            <v>0</v>
          </cell>
          <cell r="RG911">
            <v>0</v>
          </cell>
          <cell r="RH911">
            <v>0</v>
          </cell>
          <cell r="RI911">
            <v>0</v>
          </cell>
          <cell r="RJ911">
            <v>0</v>
          </cell>
          <cell r="RK911">
            <v>0</v>
          </cell>
          <cell r="RL911" t="str">
            <v/>
          </cell>
          <cell r="RM911">
            <v>0</v>
          </cell>
          <cell r="RN911" t="str">
            <v/>
          </cell>
          <cell r="RO911">
            <v>0</v>
          </cell>
          <cell r="RP911" t="str">
            <v/>
          </cell>
          <cell r="RQ911">
            <v>0</v>
          </cell>
          <cell r="RR911" t="str">
            <v/>
          </cell>
          <cell r="RS911">
            <v>0</v>
          </cell>
          <cell r="RT911">
            <v>0</v>
          </cell>
          <cell r="RU911">
            <v>0</v>
          </cell>
          <cell r="RV911">
            <v>0</v>
          </cell>
        </row>
        <row r="912">
          <cell r="A912">
            <v>903</v>
          </cell>
          <cell r="B912">
            <v>45658</v>
          </cell>
          <cell r="C912" t="str">
            <v>HRB2204.EXP</v>
          </cell>
          <cell r="D912" t="str">
            <v>22045143</v>
          </cell>
          <cell r="F912" t="str">
            <v>インドネシア</v>
          </cell>
          <cell r="G912" t="str">
            <v>ＰＴ．　ＡＭＡＤＡ　ＭＡＣＨＩＮＥＲＹ　ＩＮＤＯＮＥＳＩＡ</v>
          </cell>
          <cell r="H912" t="str">
            <v>制御盤</v>
          </cell>
          <cell r="I912" t="str">
            <v>南陵</v>
          </cell>
          <cell r="J912" t="str">
            <v>土岐</v>
          </cell>
          <cell r="K912">
            <v>45645</v>
          </cell>
          <cell r="L912">
            <v>1</v>
          </cell>
          <cell r="M912">
            <v>1</v>
          </cell>
          <cell r="N912">
            <v>45646</v>
          </cell>
          <cell r="O912">
            <v>1</v>
          </cell>
          <cell r="P912">
            <v>45647</v>
          </cell>
          <cell r="Q912">
            <v>1</v>
          </cell>
          <cell r="R912">
            <v>45649</v>
          </cell>
          <cell r="S912">
            <v>1</v>
          </cell>
          <cell r="T912">
            <v>45650</v>
          </cell>
          <cell r="U912">
            <v>45649</v>
          </cell>
          <cell r="V912">
            <v>45651</v>
          </cell>
          <cell r="W912">
            <v>45650</v>
          </cell>
          <cell r="X912">
            <v>1</v>
          </cell>
          <cell r="Y912">
            <v>45674</v>
          </cell>
          <cell r="AA912">
            <v>45666</v>
          </cell>
          <cell r="AB912">
            <v>45667</v>
          </cell>
          <cell r="AC912" t="str">
            <v>4062277</v>
          </cell>
          <cell r="AD912" t="str">
            <v>4062277</v>
          </cell>
          <cell r="AE912" t="str">
            <v>4062279</v>
          </cell>
          <cell r="AF912" t="str">
            <v>4062286</v>
          </cell>
          <cell r="AG912" t="str">
            <v>4062290</v>
          </cell>
          <cell r="CT912">
            <v>45545</v>
          </cell>
          <cell r="CU912">
            <v>4062277</v>
          </cell>
          <cell r="CZ912">
            <v>45545</v>
          </cell>
          <cell r="DA912">
            <v>4062279</v>
          </cell>
          <cell r="DT912">
            <v>45545</v>
          </cell>
          <cell r="DU912">
            <v>4062286</v>
          </cell>
          <cell r="ED912">
            <v>45545</v>
          </cell>
          <cell r="EE912">
            <v>4062290</v>
          </cell>
          <cell r="EH912">
            <v>45601</v>
          </cell>
          <cell r="EI912">
            <v>4062355</v>
          </cell>
          <cell r="EM912">
            <v>45636</v>
          </cell>
          <cell r="EP912">
            <v>45566</v>
          </cell>
          <cell r="EQ912">
            <v>4062332</v>
          </cell>
          <cell r="EZ912">
            <v>45636</v>
          </cell>
          <cell r="FA912">
            <v>4162033</v>
          </cell>
          <cell r="HS912">
            <v>45645</v>
          </cell>
          <cell r="HV912" t="e">
            <v>#REF!</v>
          </cell>
          <cell r="HZ912" t="e">
            <v>#REF!</v>
          </cell>
          <cell r="ID912" t="e">
            <v>#REF!</v>
          </cell>
          <cell r="RC912">
            <v>45666</v>
          </cell>
          <cell r="RD912">
            <v>0</v>
          </cell>
          <cell r="RE912">
            <v>45545</v>
          </cell>
          <cell r="RF912">
            <v>0</v>
          </cell>
          <cell r="RG912">
            <v>45545</v>
          </cell>
          <cell r="RH912">
            <v>0</v>
          </cell>
          <cell r="RI912">
            <v>45545</v>
          </cell>
          <cell r="RJ912">
            <v>0</v>
          </cell>
          <cell r="RK912">
            <v>45545</v>
          </cell>
          <cell r="RL912" t="str">
            <v>4062277</v>
          </cell>
          <cell r="RM912">
            <v>45545</v>
          </cell>
          <cell r="RN912" t="str">
            <v>4062279</v>
          </cell>
          <cell r="RO912">
            <v>45545</v>
          </cell>
          <cell r="RP912" t="str">
            <v>4062286</v>
          </cell>
          <cell r="RQ912">
            <v>45545</v>
          </cell>
          <cell r="RR912" t="str">
            <v>4062290</v>
          </cell>
          <cell r="RS912">
            <v>45601</v>
          </cell>
          <cell r="RT912">
            <v>4062355</v>
          </cell>
          <cell r="RU912">
            <v>0</v>
          </cell>
          <cell r="RV912">
            <v>0</v>
          </cell>
        </row>
        <row r="913">
          <cell r="A913">
            <v>904</v>
          </cell>
          <cell r="B913">
            <v>45716</v>
          </cell>
          <cell r="C913" t="str">
            <v>HRB6007 </v>
          </cell>
          <cell r="D913" t="str">
            <v>60075005 </v>
          </cell>
          <cell r="F913" t="str">
            <v>日本</v>
          </cell>
          <cell r="G913" t="str">
            <v> 文化シヤッター（株） </v>
          </cell>
          <cell r="H913" t="str">
            <v>制御盤</v>
          </cell>
          <cell r="I913" t="str">
            <v>南陵</v>
          </cell>
          <cell r="J913" t="str">
            <v>富士宮</v>
          </cell>
          <cell r="K913">
            <v>45639</v>
          </cell>
          <cell r="L913">
            <v>1</v>
          </cell>
          <cell r="M913">
            <v>1</v>
          </cell>
          <cell r="N913">
            <v>45646</v>
          </cell>
          <cell r="O913">
            <v>1</v>
          </cell>
          <cell r="P913">
            <v>45647</v>
          </cell>
          <cell r="Q913">
            <v>1</v>
          </cell>
          <cell r="R913">
            <v>45649</v>
          </cell>
          <cell r="S913">
            <v>1</v>
          </cell>
          <cell r="T913">
            <v>45650</v>
          </cell>
          <cell r="U913">
            <v>45663</v>
          </cell>
          <cell r="V913">
            <v>45651</v>
          </cell>
          <cell r="W913">
            <v>45664</v>
          </cell>
          <cell r="X913">
            <v>1</v>
          </cell>
          <cell r="Y913">
            <v>45668</v>
          </cell>
          <cell r="Z913">
            <v>45668</v>
          </cell>
          <cell r="AC913" t="str">
            <v>4062392</v>
          </cell>
          <cell r="AD913" t="str">
            <v>4062392</v>
          </cell>
          <cell r="AE913" t="str">
            <v>4062392</v>
          </cell>
          <cell r="AF913" t="str">
            <v>4062392</v>
          </cell>
          <cell r="AG913" t="str">
            <v>4062392</v>
          </cell>
          <cell r="CL913">
            <v>45601</v>
          </cell>
          <cell r="CM913">
            <v>4062392</v>
          </cell>
          <cell r="EM913">
            <v>45636</v>
          </cell>
          <cell r="GS913">
            <v>45602</v>
          </cell>
          <cell r="GT913">
            <v>4162045</v>
          </cell>
          <cell r="GU913">
            <v>45615</v>
          </cell>
          <cell r="GV913">
            <v>4162046</v>
          </cell>
          <cell r="HE913">
            <v>45482</v>
          </cell>
          <cell r="HF913">
            <v>4062218</v>
          </cell>
          <cell r="HS913">
            <v>45639</v>
          </cell>
          <cell r="HV913" t="e">
            <v>#REF!</v>
          </cell>
          <cell r="HZ913" t="e">
            <v>#REF!</v>
          </cell>
          <cell r="ID913" t="e">
            <v>#REF!</v>
          </cell>
          <cell r="RC913">
            <v>45668</v>
          </cell>
          <cell r="RD913">
            <v>0</v>
          </cell>
          <cell r="RE913">
            <v>0</v>
          </cell>
          <cell r="RF913">
            <v>0</v>
          </cell>
          <cell r="RG913">
            <v>0</v>
          </cell>
          <cell r="RH913">
            <v>0</v>
          </cell>
          <cell r="RI913">
            <v>0</v>
          </cell>
          <cell r="RJ913">
            <v>45601</v>
          </cell>
          <cell r="RK913">
            <v>0</v>
          </cell>
          <cell r="RL913">
            <v>0</v>
          </cell>
          <cell r="RM913">
            <v>0</v>
          </cell>
          <cell r="RN913">
            <v>0</v>
          </cell>
          <cell r="RO913">
            <v>0</v>
          </cell>
          <cell r="RP913">
            <v>0</v>
          </cell>
          <cell r="RQ913">
            <v>0</v>
          </cell>
          <cell r="RR913">
            <v>0</v>
          </cell>
          <cell r="RS913">
            <v>0</v>
          </cell>
          <cell r="RT913">
            <v>0</v>
          </cell>
          <cell r="RU913">
            <v>45601</v>
          </cell>
          <cell r="RV913" t="str">
            <v>4062392</v>
          </cell>
        </row>
        <row r="914">
          <cell r="A914">
            <v>905</v>
          </cell>
          <cell r="B914">
            <v>45716</v>
          </cell>
          <cell r="C914" t="str">
            <v>HRB5020</v>
          </cell>
          <cell r="D914" t="str">
            <v>50205144</v>
          </cell>
          <cell r="F914" t="str">
            <v>日本</v>
          </cell>
          <cell r="G914" t="str">
            <v>クローバー器材工業（株）</v>
          </cell>
          <cell r="H914" t="str">
            <v>制御盤</v>
          </cell>
          <cell r="I914" t="str">
            <v>南陵</v>
          </cell>
          <cell r="J914" t="str">
            <v>土岐</v>
          </cell>
          <cell r="K914">
            <v>45646</v>
          </cell>
          <cell r="L914">
            <v>1</v>
          </cell>
          <cell r="M914">
            <v>1</v>
          </cell>
          <cell r="N914">
            <v>45647</v>
          </cell>
          <cell r="O914">
            <v>1</v>
          </cell>
          <cell r="P914">
            <v>45649</v>
          </cell>
          <cell r="Q914">
            <v>1</v>
          </cell>
          <cell r="R914">
            <v>45650</v>
          </cell>
          <cell r="S914">
            <v>1</v>
          </cell>
          <cell r="T914">
            <v>45651</v>
          </cell>
          <cell r="U914">
            <v>45652</v>
          </cell>
          <cell r="V914">
            <v>45652</v>
          </cell>
          <cell r="W914">
            <v>45652</v>
          </cell>
          <cell r="X914">
            <v>1</v>
          </cell>
          <cell r="Y914">
            <v>45675</v>
          </cell>
          <cell r="AA914">
            <v>45666</v>
          </cell>
          <cell r="AB914">
            <v>45667</v>
          </cell>
          <cell r="AC914" t="str">
            <v>4162048</v>
          </cell>
          <cell r="AD914" t="str">
            <v>4162048</v>
          </cell>
          <cell r="AE914" t="str">
            <v>4062370</v>
          </cell>
          <cell r="AF914" t="str">
            <v>4162023</v>
          </cell>
          <cell r="AG914" t="str">
            <v>4062317</v>
          </cell>
          <cell r="CD914">
            <v>45643</v>
          </cell>
          <cell r="CE914">
            <v>4162048</v>
          </cell>
          <cell r="CX914">
            <v>45601</v>
          </cell>
          <cell r="CY914">
            <v>4062370</v>
          </cell>
          <cell r="DD914">
            <v>45629</v>
          </cell>
          <cell r="DE914">
            <v>4162023</v>
          </cell>
          <cell r="DV914">
            <v>45566</v>
          </cell>
          <cell r="DW914">
            <v>4062317</v>
          </cell>
          <cell r="EF914">
            <v>45629</v>
          </cell>
          <cell r="EG914">
            <v>4162011</v>
          </cell>
          <cell r="EM914">
            <v>45636</v>
          </cell>
          <cell r="ET914">
            <v>45566</v>
          </cell>
          <cell r="EU914">
            <v>4062334</v>
          </cell>
          <cell r="EZ914">
            <v>45636</v>
          </cell>
          <cell r="FA914">
            <v>4162033</v>
          </cell>
          <cell r="HS914">
            <v>45646</v>
          </cell>
          <cell r="HV914" t="e">
            <v>#REF!</v>
          </cell>
          <cell r="HZ914" t="e">
            <v>#REF!</v>
          </cell>
          <cell r="ID914" t="e">
            <v>#REF!</v>
          </cell>
          <cell r="RC914">
            <v>45666</v>
          </cell>
          <cell r="RD914">
            <v>45643</v>
          </cell>
          <cell r="RE914">
            <v>0</v>
          </cell>
          <cell r="RF914">
            <v>45601</v>
          </cell>
          <cell r="RG914">
            <v>0</v>
          </cell>
          <cell r="RH914">
            <v>45629</v>
          </cell>
          <cell r="RI914">
            <v>0</v>
          </cell>
          <cell r="RJ914">
            <v>0</v>
          </cell>
          <cell r="RK914">
            <v>45643</v>
          </cell>
          <cell r="RL914" t="str">
            <v>4162048</v>
          </cell>
          <cell r="RM914">
            <v>45601</v>
          </cell>
          <cell r="RN914" t="str">
            <v>4062370</v>
          </cell>
          <cell r="RO914">
            <v>45629</v>
          </cell>
          <cell r="RP914" t="str">
            <v>4162023</v>
          </cell>
          <cell r="RQ914">
            <v>45566</v>
          </cell>
          <cell r="RR914" t="str">
            <v>4062317</v>
          </cell>
          <cell r="RS914">
            <v>45629</v>
          </cell>
          <cell r="RT914">
            <v>4162011</v>
          </cell>
          <cell r="RU914">
            <v>0</v>
          </cell>
          <cell r="RV914">
            <v>0</v>
          </cell>
        </row>
        <row r="915">
          <cell r="A915">
            <v>906</v>
          </cell>
          <cell r="B915">
            <v>45716</v>
          </cell>
          <cell r="C915" t="str">
            <v>HRB5020.EXP</v>
          </cell>
          <cell r="D915" t="str">
            <v>50205145</v>
          </cell>
          <cell r="F915" t="str">
            <v>インド</v>
          </cell>
          <cell r="G915" t="str">
            <v>Ａｍａｄａ　（Ｉｎｄｉａ）　Ｐｖｔ．　Ｌｔｄ．　Ａｍａｄａ　Ｔｅｃｈｎｉｃａｌ　Ｃｅｎｔｅｒ</v>
          </cell>
          <cell r="H915" t="str">
            <v>制御盤</v>
          </cell>
          <cell r="I915" t="str">
            <v>南陵</v>
          </cell>
          <cell r="J915" t="str">
            <v>土岐</v>
          </cell>
          <cell r="K915">
            <v>45646</v>
          </cell>
          <cell r="L915">
            <v>1</v>
          </cell>
          <cell r="M915">
            <v>1</v>
          </cell>
          <cell r="N915">
            <v>45647</v>
          </cell>
          <cell r="O915">
            <v>1</v>
          </cell>
          <cell r="P915">
            <v>45649</v>
          </cell>
          <cell r="Q915">
            <v>1</v>
          </cell>
          <cell r="R915">
            <v>45650</v>
          </cell>
          <cell r="S915">
            <v>1</v>
          </cell>
          <cell r="T915">
            <v>45651</v>
          </cell>
          <cell r="U915">
            <v>45652</v>
          </cell>
          <cell r="V915">
            <v>45652</v>
          </cell>
          <cell r="W915">
            <v>45653</v>
          </cell>
          <cell r="X915">
            <v>1</v>
          </cell>
          <cell r="Y915">
            <v>45675</v>
          </cell>
          <cell r="AA915">
            <v>45666</v>
          </cell>
          <cell r="AB915">
            <v>45667</v>
          </cell>
          <cell r="AC915" t="str">
            <v>4162019</v>
          </cell>
          <cell r="AD915" t="str">
            <v>4162019</v>
          </cell>
          <cell r="AE915" t="str">
            <v>4062370</v>
          </cell>
          <cell r="AF915" t="str">
            <v>4062283</v>
          </cell>
          <cell r="AG915" t="str">
            <v>4062322</v>
          </cell>
          <cell r="CN915">
            <v>45629</v>
          </cell>
          <cell r="CO915">
            <v>4162019</v>
          </cell>
          <cell r="CX915">
            <v>45601</v>
          </cell>
          <cell r="CY915">
            <v>4062370</v>
          </cell>
          <cell r="DN915">
            <v>45545</v>
          </cell>
          <cell r="DO915">
            <v>4062283</v>
          </cell>
          <cell r="EB915">
            <v>45566</v>
          </cell>
          <cell r="EC915">
            <v>4062322</v>
          </cell>
          <cell r="EF915">
            <v>45629</v>
          </cell>
          <cell r="EG915">
            <v>4162011</v>
          </cell>
          <cell r="EM915">
            <v>45636</v>
          </cell>
          <cell r="EZ915">
            <v>45636</v>
          </cell>
          <cell r="FA915">
            <v>4162033</v>
          </cell>
          <cell r="HS915">
            <v>45646</v>
          </cell>
          <cell r="HV915" t="e">
            <v>#REF!</v>
          </cell>
          <cell r="HZ915" t="e">
            <v>#REF!</v>
          </cell>
          <cell r="ID915" t="e">
            <v>#REF!</v>
          </cell>
          <cell r="RC915">
            <v>45666</v>
          </cell>
          <cell r="RD915">
            <v>0</v>
          </cell>
          <cell r="RE915">
            <v>45629</v>
          </cell>
          <cell r="RF915">
            <v>45601</v>
          </cell>
          <cell r="RG915">
            <v>0</v>
          </cell>
          <cell r="RH915">
            <v>0</v>
          </cell>
          <cell r="RI915">
            <v>45545</v>
          </cell>
          <cell r="RJ915">
            <v>0</v>
          </cell>
          <cell r="RK915">
            <v>45629</v>
          </cell>
          <cell r="RL915" t="str">
            <v>4162019</v>
          </cell>
          <cell r="RM915">
            <v>45601</v>
          </cell>
          <cell r="RN915" t="str">
            <v>4062370</v>
          </cell>
          <cell r="RO915">
            <v>45545</v>
          </cell>
          <cell r="RP915" t="str">
            <v>4062283</v>
          </cell>
          <cell r="RQ915">
            <v>45566</v>
          </cell>
          <cell r="RR915" t="str">
            <v>4062322</v>
          </cell>
          <cell r="RS915">
            <v>45629</v>
          </cell>
          <cell r="RT915">
            <v>4162011</v>
          </cell>
          <cell r="RU915">
            <v>0</v>
          </cell>
          <cell r="RV915">
            <v>0</v>
          </cell>
        </row>
        <row r="916">
          <cell r="A916">
            <v>907</v>
          </cell>
          <cell r="B916">
            <v>45716</v>
          </cell>
          <cell r="C916" t="str">
            <v>HRB1303</v>
          </cell>
          <cell r="D916" t="str">
            <v>13035603</v>
          </cell>
          <cell r="F916" t="str">
            <v>日本</v>
          </cell>
          <cell r="G916" t="str">
            <v>安芸メタル工業（株）</v>
          </cell>
          <cell r="H916" t="str">
            <v>制御盤</v>
          </cell>
          <cell r="I916" t="str">
            <v>南陵</v>
          </cell>
          <cell r="J916" t="str">
            <v>土岐</v>
          </cell>
          <cell r="K916">
            <v>45647</v>
          </cell>
          <cell r="L916">
            <v>1</v>
          </cell>
          <cell r="M916">
            <v>1</v>
          </cell>
          <cell r="N916">
            <v>45649</v>
          </cell>
          <cell r="O916">
            <v>1</v>
          </cell>
          <cell r="P916">
            <v>45650</v>
          </cell>
          <cell r="Q916">
            <v>1</v>
          </cell>
          <cell r="R916">
            <v>45651</v>
          </cell>
          <cell r="S916">
            <v>1</v>
          </cell>
          <cell r="T916">
            <v>45652</v>
          </cell>
          <cell r="U916">
            <v>45653</v>
          </cell>
          <cell r="V916">
            <v>45653</v>
          </cell>
          <cell r="W916">
            <v>45653</v>
          </cell>
          <cell r="X916">
            <v>1</v>
          </cell>
          <cell r="Y916">
            <v>45678</v>
          </cell>
          <cell r="AA916">
            <v>45666</v>
          </cell>
          <cell r="AB916">
            <v>45667</v>
          </cell>
          <cell r="AC916" t="str">
            <v>4062315</v>
          </cell>
          <cell r="AD916" t="str">
            <v>4062315</v>
          </cell>
          <cell r="AE916" t="str">
            <v>4062370</v>
          </cell>
          <cell r="AF916" t="str">
            <v>4062316</v>
          </cell>
          <cell r="AG916" t="str">
            <v>4062317</v>
          </cell>
          <cell r="CH916">
            <v>45566</v>
          </cell>
          <cell r="CI916">
            <v>4062315</v>
          </cell>
          <cell r="CX916">
            <v>45601</v>
          </cell>
          <cell r="CY916">
            <v>4062370</v>
          </cell>
          <cell r="DH916">
            <v>45566</v>
          </cell>
          <cell r="DI916">
            <v>4062316</v>
          </cell>
          <cell r="DV916">
            <v>45566</v>
          </cell>
          <cell r="DW916">
            <v>4062317</v>
          </cell>
          <cell r="EF916">
            <v>45629</v>
          </cell>
          <cell r="EG916">
            <v>4162011</v>
          </cell>
          <cell r="EM916">
            <v>45636</v>
          </cell>
          <cell r="EN916">
            <v>45566</v>
          </cell>
          <cell r="EO916">
            <v>4062331</v>
          </cell>
          <cell r="ET916">
            <v>45566</v>
          </cell>
          <cell r="EU916">
            <v>4062334</v>
          </cell>
          <cell r="EX916">
            <v>45601</v>
          </cell>
          <cell r="EY916">
            <v>4062383</v>
          </cell>
          <cell r="HS916">
            <v>45647</v>
          </cell>
          <cell r="HV916" t="e">
            <v>#REF!</v>
          </cell>
          <cell r="HZ916" t="e">
            <v>#REF!</v>
          </cell>
          <cell r="ID916" t="e">
            <v>#REF!</v>
          </cell>
          <cell r="RC916">
            <v>45666</v>
          </cell>
          <cell r="RD916">
            <v>45566</v>
          </cell>
          <cell r="RE916">
            <v>0</v>
          </cell>
          <cell r="RF916">
            <v>45601</v>
          </cell>
          <cell r="RG916">
            <v>0</v>
          </cell>
          <cell r="RH916">
            <v>45566</v>
          </cell>
          <cell r="RI916">
            <v>0</v>
          </cell>
          <cell r="RJ916">
            <v>0</v>
          </cell>
          <cell r="RK916">
            <v>45566</v>
          </cell>
          <cell r="RL916" t="str">
            <v>4062315</v>
          </cell>
          <cell r="RM916">
            <v>45601</v>
          </cell>
          <cell r="RN916" t="str">
            <v>4062370</v>
          </cell>
          <cell r="RO916">
            <v>45566</v>
          </cell>
          <cell r="RP916" t="str">
            <v>4062316</v>
          </cell>
          <cell r="RQ916">
            <v>45566</v>
          </cell>
          <cell r="RR916" t="str">
            <v>4062317</v>
          </cell>
          <cell r="RS916">
            <v>45629</v>
          </cell>
          <cell r="RT916">
            <v>4162011</v>
          </cell>
          <cell r="RU916">
            <v>0</v>
          </cell>
          <cell r="RV916">
            <v>0</v>
          </cell>
        </row>
        <row r="917">
          <cell r="A917">
            <v>908</v>
          </cell>
          <cell r="B917">
            <v>45716</v>
          </cell>
          <cell r="C917" t="str">
            <v>HRB1303.EXP</v>
          </cell>
          <cell r="D917" t="str">
            <v>13035609</v>
          </cell>
          <cell r="F917" t="str">
            <v>インド</v>
          </cell>
          <cell r="G917" t="str">
            <v>Ａｍａｄａ　（Ｉｎｄｉａ）　Ｐｖｔ．　Ｌｔｄ．　Ａｍａｄａ　Ｔｅｃｈｎｉｃａｌ　Ｃｅｎｔｅｒ</v>
          </cell>
          <cell r="H917" t="str">
            <v>制御盤</v>
          </cell>
          <cell r="I917" t="str">
            <v>南陵</v>
          </cell>
          <cell r="J917" t="str">
            <v>土岐</v>
          </cell>
          <cell r="K917">
            <v>45647</v>
          </cell>
          <cell r="L917">
            <v>1</v>
          </cell>
          <cell r="M917">
            <v>1</v>
          </cell>
          <cell r="N917">
            <v>45649</v>
          </cell>
          <cell r="O917">
            <v>1</v>
          </cell>
          <cell r="P917">
            <v>45650</v>
          </cell>
          <cell r="Q917">
            <v>1</v>
          </cell>
          <cell r="R917">
            <v>45651</v>
          </cell>
          <cell r="S917">
            <v>1</v>
          </cell>
          <cell r="T917">
            <v>45652</v>
          </cell>
          <cell r="U917">
            <v>45653</v>
          </cell>
          <cell r="V917">
            <v>45653</v>
          </cell>
          <cell r="W917">
            <v>45653</v>
          </cell>
          <cell r="X917">
            <v>1</v>
          </cell>
          <cell r="Y917">
            <v>45678</v>
          </cell>
          <cell r="AA917">
            <v>45666</v>
          </cell>
          <cell r="AB917">
            <v>45667</v>
          </cell>
          <cell r="AC917" t="str">
            <v>4062367</v>
          </cell>
          <cell r="AD917" t="str">
            <v>4062367</v>
          </cell>
          <cell r="AE917" t="str">
            <v>4062370</v>
          </cell>
          <cell r="AF917" t="str">
            <v>4062368</v>
          </cell>
          <cell r="AG917" t="str">
            <v>4062322</v>
          </cell>
          <cell r="CR917">
            <v>45601</v>
          </cell>
          <cell r="CS917">
            <v>4062367</v>
          </cell>
          <cell r="CX917">
            <v>45601</v>
          </cell>
          <cell r="CY917">
            <v>4062370</v>
          </cell>
          <cell r="DR917">
            <v>45601</v>
          </cell>
          <cell r="DS917">
            <v>4062368</v>
          </cell>
          <cell r="EB917">
            <v>45566</v>
          </cell>
          <cell r="EC917">
            <v>4062322</v>
          </cell>
          <cell r="EF917">
            <v>45629</v>
          </cell>
          <cell r="EG917">
            <v>4162011</v>
          </cell>
          <cell r="EM917">
            <v>45636</v>
          </cell>
          <cell r="EN917">
            <v>45566</v>
          </cell>
          <cell r="EO917">
            <v>4062331</v>
          </cell>
          <cell r="EZ917">
            <v>45636</v>
          </cell>
          <cell r="FA917">
            <v>4162033</v>
          </cell>
          <cell r="HS917">
            <v>45647</v>
          </cell>
          <cell r="HV917" t="e">
            <v>#REF!</v>
          </cell>
          <cell r="HZ917" t="e">
            <v>#REF!</v>
          </cell>
          <cell r="ID917" t="e">
            <v>#REF!</v>
          </cell>
          <cell r="RC917">
            <v>45666</v>
          </cell>
          <cell r="RD917">
            <v>0</v>
          </cell>
          <cell r="RE917">
            <v>45601</v>
          </cell>
          <cell r="RF917">
            <v>45601</v>
          </cell>
          <cell r="RG917">
            <v>0</v>
          </cell>
          <cell r="RH917">
            <v>0</v>
          </cell>
          <cell r="RI917">
            <v>45601</v>
          </cell>
          <cell r="RJ917">
            <v>0</v>
          </cell>
          <cell r="RK917">
            <v>45601</v>
          </cell>
          <cell r="RL917" t="str">
            <v>4062367</v>
          </cell>
          <cell r="RM917">
            <v>45601</v>
          </cell>
          <cell r="RN917" t="str">
            <v>4062370</v>
          </cell>
          <cell r="RO917">
            <v>45601</v>
          </cell>
          <cell r="RP917" t="str">
            <v>4062368</v>
          </cell>
          <cell r="RQ917">
            <v>45566</v>
          </cell>
          <cell r="RR917" t="str">
            <v>4062322</v>
          </cell>
          <cell r="RS917">
            <v>45629</v>
          </cell>
          <cell r="RT917">
            <v>4162011</v>
          </cell>
          <cell r="RU917">
            <v>0</v>
          </cell>
          <cell r="RV917">
            <v>0</v>
          </cell>
        </row>
        <row r="918">
          <cell r="A918">
            <v>909</v>
          </cell>
          <cell r="B918">
            <v>45716</v>
          </cell>
          <cell r="C918" t="str">
            <v>HRB1003.EXP</v>
          </cell>
          <cell r="D918" t="str">
            <v>10035322</v>
          </cell>
          <cell r="F918" t="str">
            <v>インド</v>
          </cell>
          <cell r="G918" t="str">
            <v>Ａｍａｄａ　（Ｉｎｄｉａ）　Ｐｖｔ．　Ｌｔｄ．　Ａｍａｄａ　Ｔｅｃｈｎｉｃａｌ　Ｃｅｎｔｅｒ</v>
          </cell>
          <cell r="H918" t="str">
            <v>制御盤</v>
          </cell>
          <cell r="I918" t="str">
            <v>南陵</v>
          </cell>
          <cell r="J918" t="str">
            <v>土岐</v>
          </cell>
          <cell r="K918">
            <v>45649</v>
          </cell>
          <cell r="L918">
            <v>1</v>
          </cell>
          <cell r="M918">
            <v>1</v>
          </cell>
          <cell r="N918">
            <v>45650</v>
          </cell>
          <cell r="O918">
            <v>1</v>
          </cell>
          <cell r="P918">
            <v>45651</v>
          </cell>
          <cell r="Q918">
            <v>1</v>
          </cell>
          <cell r="R918">
            <v>45652</v>
          </cell>
          <cell r="S918">
            <v>1</v>
          </cell>
          <cell r="T918">
            <v>45653</v>
          </cell>
          <cell r="U918">
            <v>45653</v>
          </cell>
          <cell r="V918">
            <v>45663</v>
          </cell>
          <cell r="W918">
            <v>45654</v>
          </cell>
          <cell r="X918">
            <v>1</v>
          </cell>
          <cell r="Y918">
            <v>45679</v>
          </cell>
          <cell r="AA918">
            <v>45666</v>
          </cell>
          <cell r="AB918">
            <v>45667</v>
          </cell>
          <cell r="AC918" t="str">
            <v>4062318</v>
          </cell>
          <cell r="AD918" t="str">
            <v>4062318</v>
          </cell>
          <cell r="AE918" t="str">
            <v>4062370</v>
          </cell>
          <cell r="AF918" t="str">
            <v>4062319</v>
          </cell>
          <cell r="AG918" t="str">
            <v>4062322</v>
          </cell>
          <cell r="CP918">
            <v>45566</v>
          </cell>
          <cell r="CQ918">
            <v>4062318</v>
          </cell>
          <cell r="CX918">
            <v>45601</v>
          </cell>
          <cell r="CY918">
            <v>4062370</v>
          </cell>
          <cell r="DP918">
            <v>45566</v>
          </cell>
          <cell r="DQ918">
            <v>4062319</v>
          </cell>
          <cell r="EB918">
            <v>45566</v>
          </cell>
          <cell r="EC918">
            <v>4062322</v>
          </cell>
          <cell r="EF918">
            <v>45629</v>
          </cell>
          <cell r="EG918">
            <v>4162011</v>
          </cell>
          <cell r="EM918">
            <v>45636</v>
          </cell>
          <cell r="EZ918">
            <v>45636</v>
          </cell>
          <cell r="FA918">
            <v>4162033</v>
          </cell>
          <cell r="HS918">
            <v>45649</v>
          </cell>
          <cell r="HV918" t="e">
            <v>#REF!</v>
          </cell>
          <cell r="HZ918" t="e">
            <v>#REF!</v>
          </cell>
          <cell r="ID918" t="e">
            <v>#REF!</v>
          </cell>
          <cell r="RC918">
            <v>45666</v>
          </cell>
          <cell r="RD918">
            <v>0</v>
          </cell>
          <cell r="RE918">
            <v>45566</v>
          </cell>
          <cell r="RF918">
            <v>45601</v>
          </cell>
          <cell r="RG918">
            <v>0</v>
          </cell>
          <cell r="RH918">
            <v>0</v>
          </cell>
          <cell r="RI918">
            <v>45566</v>
          </cell>
          <cell r="RJ918">
            <v>0</v>
          </cell>
          <cell r="RK918">
            <v>45566</v>
          </cell>
          <cell r="RL918" t="str">
            <v>4062318</v>
          </cell>
          <cell r="RM918">
            <v>45601</v>
          </cell>
          <cell r="RN918" t="str">
            <v>4062370</v>
          </cell>
          <cell r="RO918">
            <v>45566</v>
          </cell>
          <cell r="RP918" t="str">
            <v>4062319</v>
          </cell>
          <cell r="RQ918">
            <v>45566</v>
          </cell>
          <cell r="RR918" t="str">
            <v>4062322</v>
          </cell>
          <cell r="RS918">
            <v>45629</v>
          </cell>
          <cell r="RT918">
            <v>4162011</v>
          </cell>
          <cell r="RU918">
            <v>0</v>
          </cell>
          <cell r="RV918">
            <v>0</v>
          </cell>
        </row>
        <row r="919">
          <cell r="A919">
            <v>910</v>
          </cell>
          <cell r="B919">
            <v>45716</v>
          </cell>
          <cell r="C919" t="str">
            <v>HRB1003.EXP</v>
          </cell>
          <cell r="D919" t="str">
            <v>10035324</v>
          </cell>
          <cell r="F919" t="str">
            <v>インド</v>
          </cell>
          <cell r="G919" t="str">
            <v>Ａｍａｄａ　（Ｉｎｄｉａ）　Ｐｖｔ．　Ｌｔｄ．　Ａｍａｄａ　Ｔｅｃｈｎｉｃａｌ　Ｃｅｎｔｅｒ</v>
          </cell>
          <cell r="H919" t="str">
            <v>制御盤</v>
          </cell>
          <cell r="I919" t="str">
            <v>南陵</v>
          </cell>
          <cell r="J919" t="str">
            <v>土岐</v>
          </cell>
          <cell r="K919">
            <v>45649</v>
          </cell>
          <cell r="L919">
            <v>1</v>
          </cell>
          <cell r="M919">
            <v>1</v>
          </cell>
          <cell r="N919">
            <v>45650</v>
          </cell>
          <cell r="O919">
            <v>1</v>
          </cell>
          <cell r="P919">
            <v>45651</v>
          </cell>
          <cell r="Q919">
            <v>1</v>
          </cell>
          <cell r="R919">
            <v>45652</v>
          </cell>
          <cell r="S919">
            <v>1</v>
          </cell>
          <cell r="T919">
            <v>45653</v>
          </cell>
          <cell r="U919">
            <v>45654</v>
          </cell>
          <cell r="V919">
            <v>45663</v>
          </cell>
          <cell r="W919">
            <v>45663</v>
          </cell>
          <cell r="X919">
            <v>1</v>
          </cell>
          <cell r="Y919">
            <v>45679</v>
          </cell>
          <cell r="AA919">
            <v>45673</v>
          </cell>
          <cell r="AB919">
            <v>45674</v>
          </cell>
          <cell r="AC919" t="str">
            <v>4062318</v>
          </cell>
          <cell r="AD919" t="str">
            <v>4062318</v>
          </cell>
          <cell r="AE919" t="str">
            <v>4062370</v>
          </cell>
          <cell r="AF919" t="str">
            <v>4062319</v>
          </cell>
          <cell r="AG919" t="str">
            <v>4062322</v>
          </cell>
          <cell r="CP919">
            <v>45566</v>
          </cell>
          <cell r="CQ919">
            <v>4062318</v>
          </cell>
          <cell r="CX919">
            <v>45601</v>
          </cell>
          <cell r="CY919">
            <v>4062370</v>
          </cell>
          <cell r="DP919">
            <v>45566</v>
          </cell>
          <cell r="DQ919">
            <v>4062319</v>
          </cell>
          <cell r="EB919">
            <v>45566</v>
          </cell>
          <cell r="EC919">
            <v>4062322</v>
          </cell>
          <cell r="EF919">
            <v>45636</v>
          </cell>
          <cell r="EG919">
            <v>4162012</v>
          </cell>
          <cell r="EM919">
            <v>45636</v>
          </cell>
          <cell r="EZ919">
            <v>45636</v>
          </cell>
          <cell r="FA919">
            <v>4162033</v>
          </cell>
          <cell r="HS919">
            <v>45649</v>
          </cell>
          <cell r="HV919" t="e">
            <v>#REF!</v>
          </cell>
          <cell r="HZ919" t="e">
            <v>#REF!</v>
          </cell>
          <cell r="ID919" t="e">
            <v>#REF!</v>
          </cell>
          <cell r="RC919">
            <v>45673</v>
          </cell>
          <cell r="RD919">
            <v>0</v>
          </cell>
          <cell r="RE919">
            <v>45566</v>
          </cell>
          <cell r="RF919">
            <v>45601</v>
          </cell>
          <cell r="RG919">
            <v>0</v>
          </cell>
          <cell r="RH919">
            <v>0</v>
          </cell>
          <cell r="RI919">
            <v>45566</v>
          </cell>
          <cell r="RJ919">
            <v>0</v>
          </cell>
          <cell r="RK919">
            <v>45566</v>
          </cell>
          <cell r="RL919" t="str">
            <v>4062318</v>
          </cell>
          <cell r="RM919">
            <v>45601</v>
          </cell>
          <cell r="RN919" t="str">
            <v>4062370</v>
          </cell>
          <cell r="RO919">
            <v>45566</v>
          </cell>
          <cell r="RP919" t="str">
            <v>4062319</v>
          </cell>
          <cell r="RQ919">
            <v>45566</v>
          </cell>
          <cell r="RR919" t="str">
            <v>4062322</v>
          </cell>
          <cell r="RS919">
            <v>45636</v>
          </cell>
          <cell r="RT919">
            <v>4162012</v>
          </cell>
          <cell r="RU919">
            <v>0</v>
          </cell>
          <cell r="RV919">
            <v>0</v>
          </cell>
        </row>
        <row r="920">
          <cell r="A920">
            <v>911</v>
          </cell>
          <cell r="B920">
            <v>45716</v>
          </cell>
          <cell r="C920" t="str">
            <v>HRB1003.EXP</v>
          </cell>
          <cell r="D920" t="str">
            <v>10035323</v>
          </cell>
          <cell r="F920" t="str">
            <v>インド</v>
          </cell>
          <cell r="G920" t="str">
            <v>Ａｍａｄａ　（Ｉｎｄｉａ）　Ｐｖｔ．　Ｌｔｄ．　Ａｍａｄａ　Ｔｅｃｈｎｉｃａｌ　Ｃｅｎｔｅｒ</v>
          </cell>
          <cell r="H920" t="str">
            <v>制御盤</v>
          </cell>
          <cell r="I920" t="str">
            <v>南陵</v>
          </cell>
          <cell r="J920" t="str">
            <v>土岐</v>
          </cell>
          <cell r="K920">
            <v>45650</v>
          </cell>
          <cell r="L920">
            <v>1</v>
          </cell>
          <cell r="M920">
            <v>1</v>
          </cell>
          <cell r="N920">
            <v>45651</v>
          </cell>
          <cell r="O920">
            <v>1</v>
          </cell>
          <cell r="P920">
            <v>45652</v>
          </cell>
          <cell r="Q920">
            <v>1</v>
          </cell>
          <cell r="R920">
            <v>45653</v>
          </cell>
          <cell r="S920">
            <v>1</v>
          </cell>
          <cell r="T920">
            <v>45663</v>
          </cell>
          <cell r="U920">
            <v>45654</v>
          </cell>
          <cell r="V920">
            <v>45664</v>
          </cell>
          <cell r="W920">
            <v>45663</v>
          </cell>
          <cell r="X920">
            <v>1</v>
          </cell>
          <cell r="Y920">
            <v>45680</v>
          </cell>
          <cell r="AA920">
            <v>45673</v>
          </cell>
          <cell r="AB920">
            <v>45674</v>
          </cell>
          <cell r="AC920" t="str">
            <v>4062318</v>
          </cell>
          <cell r="AD920" t="str">
            <v>4062318</v>
          </cell>
          <cell r="AE920" t="str">
            <v>4062370</v>
          </cell>
          <cell r="AF920" t="str">
            <v>4062319</v>
          </cell>
          <cell r="AG920" t="str">
            <v>4062322</v>
          </cell>
          <cell r="CP920">
            <v>45566</v>
          </cell>
          <cell r="CQ920">
            <v>4062318</v>
          </cell>
          <cell r="CX920">
            <v>45601</v>
          </cell>
          <cell r="CY920">
            <v>4062370</v>
          </cell>
          <cell r="DP920">
            <v>45566</v>
          </cell>
          <cell r="DQ920">
            <v>4062319</v>
          </cell>
          <cell r="EB920">
            <v>45566</v>
          </cell>
          <cell r="EC920">
            <v>4062322</v>
          </cell>
          <cell r="EF920">
            <v>45636</v>
          </cell>
          <cell r="EG920">
            <v>4162012</v>
          </cell>
          <cell r="EM920">
            <v>45636</v>
          </cell>
          <cell r="EZ920">
            <v>45636</v>
          </cell>
          <cell r="FA920">
            <v>4162033</v>
          </cell>
          <cell r="HS920">
            <v>45650</v>
          </cell>
          <cell r="HV920" t="e">
            <v>#REF!</v>
          </cell>
          <cell r="HZ920" t="e">
            <v>#REF!</v>
          </cell>
          <cell r="ID920" t="e">
            <v>#REF!</v>
          </cell>
          <cell r="RC920">
            <v>45673</v>
          </cell>
          <cell r="RD920">
            <v>0</v>
          </cell>
          <cell r="RE920">
            <v>45566</v>
          </cell>
          <cell r="RF920">
            <v>45601</v>
          </cell>
          <cell r="RG920">
            <v>0</v>
          </cell>
          <cell r="RH920">
            <v>0</v>
          </cell>
          <cell r="RI920">
            <v>45566</v>
          </cell>
          <cell r="RJ920">
            <v>0</v>
          </cell>
          <cell r="RK920">
            <v>45566</v>
          </cell>
          <cell r="RL920" t="str">
            <v>4062318</v>
          </cell>
          <cell r="RM920">
            <v>45601</v>
          </cell>
          <cell r="RN920" t="str">
            <v>4062370</v>
          </cell>
          <cell r="RO920">
            <v>45566</v>
          </cell>
          <cell r="RP920" t="str">
            <v>4062319</v>
          </cell>
          <cell r="RQ920">
            <v>45566</v>
          </cell>
          <cell r="RR920" t="str">
            <v>4062322</v>
          </cell>
          <cell r="RS920">
            <v>45636</v>
          </cell>
          <cell r="RT920">
            <v>4162012</v>
          </cell>
          <cell r="RU920">
            <v>0</v>
          </cell>
          <cell r="RV920">
            <v>0</v>
          </cell>
        </row>
        <row r="921">
          <cell r="A921">
            <v>912</v>
          </cell>
          <cell r="B921">
            <v>45716</v>
          </cell>
          <cell r="C921" t="str">
            <v>HRB1003.EXP</v>
          </cell>
          <cell r="D921" t="str">
            <v>10035326</v>
          </cell>
          <cell r="F921" t="str">
            <v>フィリピン</v>
          </cell>
          <cell r="G921" t="str">
            <v>ＭＥＳＣＯ</v>
          </cell>
          <cell r="H921" t="str">
            <v>制御盤</v>
          </cell>
          <cell r="I921" t="str">
            <v>南陵</v>
          </cell>
          <cell r="J921" t="str">
            <v>土岐</v>
          </cell>
          <cell r="K921">
            <v>45650</v>
          </cell>
          <cell r="L921">
            <v>1</v>
          </cell>
          <cell r="M921">
            <v>1</v>
          </cell>
          <cell r="N921">
            <v>45651</v>
          </cell>
          <cell r="O921">
            <v>1</v>
          </cell>
          <cell r="P921">
            <v>45652</v>
          </cell>
          <cell r="Q921">
            <v>1</v>
          </cell>
          <cell r="R921">
            <v>45653</v>
          </cell>
          <cell r="S921">
            <v>1</v>
          </cell>
          <cell r="T921">
            <v>45663</v>
          </cell>
          <cell r="U921">
            <v>45663</v>
          </cell>
          <cell r="V921">
            <v>45664</v>
          </cell>
          <cell r="W921">
            <v>45665</v>
          </cell>
          <cell r="X921">
            <v>1</v>
          </cell>
          <cell r="Y921">
            <v>45680</v>
          </cell>
          <cell r="AA921">
            <v>45673</v>
          </cell>
          <cell r="AB921">
            <v>45674</v>
          </cell>
          <cell r="AC921" t="str">
            <v>4062318</v>
          </cell>
          <cell r="AD921" t="str">
            <v>4062318</v>
          </cell>
          <cell r="AE921" t="str">
            <v>4062370</v>
          </cell>
          <cell r="AF921" t="str">
            <v>4062319</v>
          </cell>
          <cell r="AG921" t="str">
            <v>4062322</v>
          </cell>
          <cell r="CP921">
            <v>45566</v>
          </cell>
          <cell r="CQ921">
            <v>4062318</v>
          </cell>
          <cell r="CX921">
            <v>45601</v>
          </cell>
          <cell r="CY921">
            <v>4062370</v>
          </cell>
          <cell r="DP921">
            <v>45566</v>
          </cell>
          <cell r="DQ921">
            <v>4062319</v>
          </cell>
          <cell r="EB921">
            <v>45566</v>
          </cell>
          <cell r="EC921">
            <v>4062322</v>
          </cell>
          <cell r="EF921">
            <v>45636</v>
          </cell>
          <cell r="EG921">
            <v>4162012</v>
          </cell>
          <cell r="EM921">
            <v>45636</v>
          </cell>
          <cell r="EZ921">
            <v>45636</v>
          </cell>
          <cell r="FA921">
            <v>4162033</v>
          </cell>
          <cell r="HS921">
            <v>45650</v>
          </cell>
          <cell r="HV921" t="e">
            <v>#REF!</v>
          </cell>
          <cell r="HZ921" t="e">
            <v>#REF!</v>
          </cell>
          <cell r="ID921" t="e">
            <v>#REF!</v>
          </cell>
          <cell r="RC921">
            <v>45673</v>
          </cell>
          <cell r="RD921">
            <v>0</v>
          </cell>
          <cell r="RE921">
            <v>45566</v>
          </cell>
          <cell r="RF921">
            <v>45601</v>
          </cell>
          <cell r="RG921">
            <v>0</v>
          </cell>
          <cell r="RH921">
            <v>0</v>
          </cell>
          <cell r="RI921">
            <v>45566</v>
          </cell>
          <cell r="RJ921">
            <v>0</v>
          </cell>
          <cell r="RK921">
            <v>45566</v>
          </cell>
          <cell r="RL921" t="str">
            <v>4062318</v>
          </cell>
          <cell r="RM921">
            <v>45601</v>
          </cell>
          <cell r="RN921" t="str">
            <v>4062370</v>
          </cell>
          <cell r="RO921">
            <v>45566</v>
          </cell>
          <cell r="RP921" t="str">
            <v>4062319</v>
          </cell>
          <cell r="RQ921">
            <v>45566</v>
          </cell>
          <cell r="RR921" t="str">
            <v>4062322</v>
          </cell>
          <cell r="RS921">
            <v>45636</v>
          </cell>
          <cell r="RT921">
            <v>4162012</v>
          </cell>
          <cell r="RU921">
            <v>0</v>
          </cell>
          <cell r="RV921">
            <v>0</v>
          </cell>
        </row>
        <row r="922">
          <cell r="A922">
            <v>913</v>
          </cell>
          <cell r="B922">
            <v>45716</v>
          </cell>
          <cell r="C922" t="str">
            <v>HRBC1003</v>
          </cell>
          <cell r="D922" t="str">
            <v>10035320</v>
          </cell>
          <cell r="F922" t="str">
            <v>中国</v>
          </cell>
          <cell r="G922" t="str">
            <v>CHINA</v>
          </cell>
          <cell r="H922" t="str">
            <v>制御盤</v>
          </cell>
          <cell r="I922" t="str">
            <v>南陵</v>
          </cell>
          <cell r="J922" t="str">
            <v>土岐</v>
          </cell>
          <cell r="K922">
            <v>45650</v>
          </cell>
          <cell r="L922">
            <v>1</v>
          </cell>
          <cell r="M922">
            <v>1</v>
          </cell>
          <cell r="N922">
            <v>45651</v>
          </cell>
          <cell r="O922">
            <v>1</v>
          </cell>
          <cell r="P922">
            <v>45652</v>
          </cell>
          <cell r="Q922">
            <v>1</v>
          </cell>
          <cell r="R922">
            <v>45653</v>
          </cell>
          <cell r="S922">
            <v>1</v>
          </cell>
          <cell r="T922">
            <v>45663</v>
          </cell>
          <cell r="U922">
            <v>45663</v>
          </cell>
          <cell r="V922">
            <v>45664</v>
          </cell>
          <cell r="W922">
            <v>45663</v>
          </cell>
          <cell r="X922">
            <v>1</v>
          </cell>
          <cell r="Y922">
            <v>45681</v>
          </cell>
          <cell r="AA922">
            <v>45673</v>
          </cell>
          <cell r="AB922">
            <v>45674</v>
          </cell>
          <cell r="AC922" t="str">
            <v>4062318</v>
          </cell>
          <cell r="AD922" t="str">
            <v>4062318</v>
          </cell>
          <cell r="AE922" t="str">
            <v>4062370</v>
          </cell>
          <cell r="AF922" t="str">
            <v>4062319</v>
          </cell>
          <cell r="AG922" t="str">
            <v>4062322</v>
          </cell>
          <cell r="CP922">
            <v>45566</v>
          </cell>
          <cell r="CQ922">
            <v>4062318</v>
          </cell>
          <cell r="CX922">
            <v>45601</v>
          </cell>
          <cell r="CY922">
            <v>4062370</v>
          </cell>
          <cell r="DP922">
            <v>45566</v>
          </cell>
          <cell r="DQ922">
            <v>4062319</v>
          </cell>
          <cell r="EB922">
            <v>45566</v>
          </cell>
          <cell r="EC922">
            <v>4062322</v>
          </cell>
          <cell r="EF922">
            <v>45636</v>
          </cell>
          <cell r="EG922">
            <v>4162012</v>
          </cell>
          <cell r="EM922">
            <v>45636</v>
          </cell>
          <cell r="EZ922">
            <v>45636</v>
          </cell>
          <cell r="FA922">
            <v>4162033</v>
          </cell>
          <cell r="HS922">
            <v>45650</v>
          </cell>
          <cell r="HV922" t="e">
            <v>#REF!</v>
          </cell>
          <cell r="HZ922" t="e">
            <v>#REF!</v>
          </cell>
          <cell r="ID922" t="e">
            <v>#REF!</v>
          </cell>
          <cell r="RC922">
            <v>45673</v>
          </cell>
          <cell r="RD922">
            <v>0</v>
          </cell>
          <cell r="RE922">
            <v>45566</v>
          </cell>
          <cell r="RF922">
            <v>45601</v>
          </cell>
          <cell r="RG922">
            <v>0</v>
          </cell>
          <cell r="RH922">
            <v>0</v>
          </cell>
          <cell r="RI922">
            <v>45566</v>
          </cell>
          <cell r="RJ922">
            <v>0</v>
          </cell>
          <cell r="RK922">
            <v>45566</v>
          </cell>
          <cell r="RL922" t="str">
            <v>4062318</v>
          </cell>
          <cell r="RM922">
            <v>45601</v>
          </cell>
          <cell r="RN922" t="str">
            <v>4062370</v>
          </cell>
          <cell r="RO922">
            <v>45566</v>
          </cell>
          <cell r="RP922" t="str">
            <v>4062319</v>
          </cell>
          <cell r="RQ922">
            <v>45566</v>
          </cell>
          <cell r="RR922" t="str">
            <v>4062322</v>
          </cell>
          <cell r="RS922">
            <v>45636</v>
          </cell>
          <cell r="RT922">
            <v>4162012</v>
          </cell>
          <cell r="RU922">
            <v>0</v>
          </cell>
          <cell r="RV922">
            <v>0</v>
          </cell>
        </row>
        <row r="923">
          <cell r="A923">
            <v>914</v>
          </cell>
          <cell r="B923">
            <v>45716</v>
          </cell>
          <cell r="C923" t="str">
            <v>HRBC1003</v>
          </cell>
          <cell r="D923" t="str">
            <v>10035331</v>
          </cell>
          <cell r="F923" t="str">
            <v>中国</v>
          </cell>
          <cell r="G923" t="str">
            <v>CHINA</v>
          </cell>
          <cell r="H923" t="str">
            <v>制御盤</v>
          </cell>
          <cell r="I923" t="str">
            <v>南陵</v>
          </cell>
          <cell r="J923" t="str">
            <v>土岐</v>
          </cell>
          <cell r="K923">
            <v>45651</v>
          </cell>
          <cell r="L923">
            <v>1</v>
          </cell>
          <cell r="M923">
            <v>1</v>
          </cell>
          <cell r="N923">
            <v>45652</v>
          </cell>
          <cell r="O923">
            <v>1</v>
          </cell>
          <cell r="P923">
            <v>45653</v>
          </cell>
          <cell r="Q923">
            <v>1</v>
          </cell>
          <cell r="R923">
            <v>45663</v>
          </cell>
          <cell r="S923">
            <v>1</v>
          </cell>
          <cell r="T923">
            <v>45664</v>
          </cell>
          <cell r="U923">
            <v>45664</v>
          </cell>
          <cell r="V923">
            <v>45665</v>
          </cell>
          <cell r="W923">
            <v>45665</v>
          </cell>
          <cell r="X923">
            <v>1</v>
          </cell>
          <cell r="Y923">
            <v>45681</v>
          </cell>
          <cell r="AA923">
            <v>45673</v>
          </cell>
          <cell r="AB923">
            <v>45674</v>
          </cell>
          <cell r="AC923" t="str">
            <v>4062318</v>
          </cell>
          <cell r="AD923" t="str">
            <v>4062318</v>
          </cell>
          <cell r="AE923" t="str">
            <v>4062370</v>
          </cell>
          <cell r="AF923" t="str">
            <v>4062319</v>
          </cell>
          <cell r="AG923" t="str">
            <v>4062322</v>
          </cell>
          <cell r="CP923">
            <v>45566</v>
          </cell>
          <cell r="CQ923">
            <v>4062318</v>
          </cell>
          <cell r="CX923">
            <v>45601</v>
          </cell>
          <cell r="CY923">
            <v>4062370</v>
          </cell>
          <cell r="DP923">
            <v>45566</v>
          </cell>
          <cell r="DQ923">
            <v>4062319</v>
          </cell>
          <cell r="EB923">
            <v>45566</v>
          </cell>
          <cell r="EC923">
            <v>4062322</v>
          </cell>
          <cell r="EF923">
            <v>45636</v>
          </cell>
          <cell r="EG923">
            <v>4162012</v>
          </cell>
          <cell r="EM923">
            <v>45643</v>
          </cell>
          <cell r="EZ923">
            <v>45636</v>
          </cell>
          <cell r="FA923">
            <v>4162033</v>
          </cell>
          <cell r="HS923">
            <v>45651</v>
          </cell>
          <cell r="HV923" t="e">
            <v>#REF!</v>
          </cell>
          <cell r="HZ923" t="e">
            <v>#REF!</v>
          </cell>
          <cell r="ID923" t="e">
            <v>#REF!</v>
          </cell>
          <cell r="RC923">
            <v>45673</v>
          </cell>
          <cell r="RD923">
            <v>0</v>
          </cell>
          <cell r="RE923">
            <v>45566</v>
          </cell>
          <cell r="RF923">
            <v>45601</v>
          </cell>
          <cell r="RG923">
            <v>0</v>
          </cell>
          <cell r="RH923">
            <v>0</v>
          </cell>
          <cell r="RI923">
            <v>45566</v>
          </cell>
          <cell r="RJ923">
            <v>0</v>
          </cell>
          <cell r="RK923">
            <v>45566</v>
          </cell>
          <cell r="RL923" t="str">
            <v>4062318</v>
          </cell>
          <cell r="RM923">
            <v>45601</v>
          </cell>
          <cell r="RN923" t="str">
            <v>4062370</v>
          </cell>
          <cell r="RO923">
            <v>45566</v>
          </cell>
          <cell r="RP923" t="str">
            <v>4062319</v>
          </cell>
          <cell r="RQ923">
            <v>45566</v>
          </cell>
          <cell r="RR923" t="str">
            <v>4062322</v>
          </cell>
          <cell r="RS923">
            <v>45636</v>
          </cell>
          <cell r="RT923">
            <v>4162012</v>
          </cell>
          <cell r="RU923">
            <v>0</v>
          </cell>
          <cell r="RV923">
            <v>0</v>
          </cell>
        </row>
        <row r="924">
          <cell r="A924">
            <v>915</v>
          </cell>
          <cell r="B924">
            <v>45716</v>
          </cell>
          <cell r="C924" t="str">
            <v>HRB1303.EXP</v>
          </cell>
          <cell r="D924" t="str">
            <v>13035601</v>
          </cell>
          <cell r="F924" t="str">
            <v>台湾</v>
          </cell>
          <cell r="G924" t="str">
            <v>ＡＭＡＤＡ　ＴＡＩＷＡＮ　ＩＮＣ．</v>
          </cell>
          <cell r="H924" t="str">
            <v>制御盤</v>
          </cell>
          <cell r="I924" t="str">
            <v>南陵</v>
          </cell>
          <cell r="J924" t="str">
            <v>土岐</v>
          </cell>
          <cell r="K924">
            <v>45651</v>
          </cell>
          <cell r="L924">
            <v>1</v>
          </cell>
          <cell r="M924">
            <v>1</v>
          </cell>
          <cell r="N924">
            <v>45652</v>
          </cell>
          <cell r="O924">
            <v>1</v>
          </cell>
          <cell r="P924">
            <v>45653</v>
          </cell>
          <cell r="Q924">
            <v>1</v>
          </cell>
          <cell r="R924">
            <v>45663</v>
          </cell>
          <cell r="S924">
            <v>1</v>
          </cell>
          <cell r="T924">
            <v>45664</v>
          </cell>
          <cell r="U924">
            <v>45665</v>
          </cell>
          <cell r="V924">
            <v>45665</v>
          </cell>
          <cell r="W924">
            <v>45665</v>
          </cell>
          <cell r="X924">
            <v>1</v>
          </cell>
          <cell r="Y924">
            <v>45682</v>
          </cell>
          <cell r="AA924">
            <v>45673</v>
          </cell>
          <cell r="AB924">
            <v>45674</v>
          </cell>
          <cell r="AC924" t="str">
            <v>4062367</v>
          </cell>
          <cell r="AD924" t="str">
            <v>4062367</v>
          </cell>
          <cell r="AE924" t="str">
            <v>4062370</v>
          </cell>
          <cell r="AF924" t="str">
            <v>4062368</v>
          </cell>
          <cell r="AG924" t="str">
            <v>4062322</v>
          </cell>
          <cell r="CR924">
            <v>45601</v>
          </cell>
          <cell r="CS924">
            <v>4062367</v>
          </cell>
          <cell r="CX924">
            <v>45601</v>
          </cell>
          <cell r="CY924">
            <v>4062370</v>
          </cell>
          <cell r="DR924">
            <v>45601</v>
          </cell>
          <cell r="DS924">
            <v>4062368</v>
          </cell>
          <cell r="EB924">
            <v>45566</v>
          </cell>
          <cell r="EC924">
            <v>4062322</v>
          </cell>
          <cell r="EF924">
            <v>45636</v>
          </cell>
          <cell r="EG924">
            <v>4162012</v>
          </cell>
          <cell r="EM924">
            <v>45643</v>
          </cell>
          <cell r="EX924">
            <v>45601</v>
          </cell>
          <cell r="EY924">
            <v>4062383</v>
          </cell>
          <cell r="HS924">
            <v>45651</v>
          </cell>
          <cell r="HV924" t="e">
            <v>#REF!</v>
          </cell>
          <cell r="HZ924" t="e">
            <v>#REF!</v>
          </cell>
          <cell r="ID924" t="e">
            <v>#REF!</v>
          </cell>
          <cell r="RC924">
            <v>45673</v>
          </cell>
          <cell r="RD924">
            <v>0</v>
          </cell>
          <cell r="RE924">
            <v>45601</v>
          </cell>
          <cell r="RF924">
            <v>45601</v>
          </cell>
          <cell r="RG924">
            <v>0</v>
          </cell>
          <cell r="RH924">
            <v>0</v>
          </cell>
          <cell r="RI924">
            <v>45601</v>
          </cell>
          <cell r="RJ924">
            <v>0</v>
          </cell>
          <cell r="RK924">
            <v>45601</v>
          </cell>
          <cell r="RL924" t="str">
            <v>4062367</v>
          </cell>
          <cell r="RM924">
            <v>45601</v>
          </cell>
          <cell r="RN924" t="str">
            <v>4062370</v>
          </cell>
          <cell r="RO924">
            <v>45601</v>
          </cell>
          <cell r="RP924" t="str">
            <v>4062368</v>
          </cell>
          <cell r="RQ924">
            <v>45566</v>
          </cell>
          <cell r="RR924" t="str">
            <v>4062322</v>
          </cell>
          <cell r="RS924">
            <v>45636</v>
          </cell>
          <cell r="RT924">
            <v>4162012</v>
          </cell>
          <cell r="RU924">
            <v>0</v>
          </cell>
          <cell r="RV924">
            <v>0</v>
          </cell>
        </row>
        <row r="925">
          <cell r="A925">
            <v>916</v>
          </cell>
          <cell r="B925">
            <v>45716</v>
          </cell>
          <cell r="C925" t="str">
            <v>HRB1303.EXP</v>
          </cell>
          <cell r="D925" t="str">
            <v>13035607</v>
          </cell>
          <cell r="F925" t="str">
            <v>台湾</v>
          </cell>
          <cell r="G925" t="str">
            <v>ＡＭＡＤＡ　ＴＡＩＷＡＮ　ＩＮＣ．</v>
          </cell>
          <cell r="H925" t="str">
            <v>制御盤</v>
          </cell>
          <cell r="I925" t="str">
            <v>南陵</v>
          </cell>
          <cell r="J925" t="str">
            <v>土岐</v>
          </cell>
          <cell r="K925">
            <v>45652</v>
          </cell>
          <cell r="L925">
            <v>1</v>
          </cell>
          <cell r="M925">
            <v>1</v>
          </cell>
          <cell r="N925">
            <v>45653</v>
          </cell>
          <cell r="O925">
            <v>1</v>
          </cell>
          <cell r="P925">
            <v>45663</v>
          </cell>
          <cell r="Q925">
            <v>1</v>
          </cell>
          <cell r="R925">
            <v>45664</v>
          </cell>
          <cell r="S925">
            <v>1</v>
          </cell>
          <cell r="T925">
            <v>45665</v>
          </cell>
          <cell r="U925">
            <v>45666</v>
          </cell>
          <cell r="V925">
            <v>45666</v>
          </cell>
          <cell r="W925">
            <v>45665</v>
          </cell>
          <cell r="X925">
            <v>1</v>
          </cell>
          <cell r="Y925">
            <v>45682</v>
          </cell>
          <cell r="AA925">
            <v>45673</v>
          </cell>
          <cell r="AB925">
            <v>45674</v>
          </cell>
          <cell r="AC925" t="str">
            <v>4062367</v>
          </cell>
          <cell r="AD925" t="str">
            <v>4062367</v>
          </cell>
          <cell r="AE925" t="str">
            <v>4062370</v>
          </cell>
          <cell r="AF925" t="str">
            <v>4062368</v>
          </cell>
          <cell r="AG925" t="str">
            <v>4062322</v>
          </cell>
          <cell r="CR925">
            <v>45601</v>
          </cell>
          <cell r="CS925">
            <v>4062367</v>
          </cell>
          <cell r="CX925">
            <v>45601</v>
          </cell>
          <cell r="CY925">
            <v>4062370</v>
          </cell>
          <cell r="DR925">
            <v>45601</v>
          </cell>
          <cell r="DS925">
            <v>4062368</v>
          </cell>
          <cell r="EB925">
            <v>45566</v>
          </cell>
          <cell r="EC925">
            <v>4062322</v>
          </cell>
          <cell r="EF925">
            <v>45636</v>
          </cell>
          <cell r="EG925">
            <v>4162012</v>
          </cell>
          <cell r="EM925">
            <v>45643</v>
          </cell>
          <cell r="EX925">
            <v>45601</v>
          </cell>
          <cell r="EY925">
            <v>4062383</v>
          </cell>
          <cell r="HS925">
            <v>45652</v>
          </cell>
          <cell r="HV925" t="e">
            <v>#REF!</v>
          </cell>
          <cell r="HZ925" t="e">
            <v>#REF!</v>
          </cell>
          <cell r="ID925" t="e">
            <v>#REF!</v>
          </cell>
          <cell r="RC925">
            <v>45673</v>
          </cell>
          <cell r="RD925">
            <v>0</v>
          </cell>
          <cell r="RE925">
            <v>45601</v>
          </cell>
          <cell r="RF925">
            <v>45601</v>
          </cell>
          <cell r="RG925">
            <v>0</v>
          </cell>
          <cell r="RH925">
            <v>0</v>
          </cell>
          <cell r="RI925">
            <v>45601</v>
          </cell>
          <cell r="RJ925">
            <v>0</v>
          </cell>
          <cell r="RK925">
            <v>45601</v>
          </cell>
          <cell r="RL925" t="str">
            <v>4062367</v>
          </cell>
          <cell r="RM925">
            <v>45601</v>
          </cell>
          <cell r="RN925" t="str">
            <v>4062370</v>
          </cell>
          <cell r="RO925">
            <v>45601</v>
          </cell>
          <cell r="RP925" t="str">
            <v>4062368</v>
          </cell>
          <cell r="RQ925">
            <v>45566</v>
          </cell>
          <cell r="RR925" t="str">
            <v>4062322</v>
          </cell>
          <cell r="RS925">
            <v>45636</v>
          </cell>
          <cell r="RT925">
            <v>4162012</v>
          </cell>
          <cell r="RU925">
            <v>0</v>
          </cell>
          <cell r="RV925">
            <v>0</v>
          </cell>
        </row>
        <row r="926">
          <cell r="A926">
            <v>917</v>
          </cell>
          <cell r="B926">
            <v>45716</v>
          </cell>
          <cell r="C926" t="str">
            <v>HRBC2204</v>
          </cell>
          <cell r="D926" t="str">
            <v>22045146</v>
          </cell>
          <cell r="F926" t="str">
            <v>中国</v>
          </cell>
          <cell r="G926" t="str">
            <v>CHINA</v>
          </cell>
          <cell r="H926" t="str">
            <v>制御盤</v>
          </cell>
          <cell r="I926" t="str">
            <v>南陵</v>
          </cell>
          <cell r="J926" t="str">
            <v>土岐</v>
          </cell>
          <cell r="K926">
            <v>45653</v>
          </cell>
          <cell r="L926">
            <v>1</v>
          </cell>
          <cell r="M926">
            <v>1</v>
          </cell>
          <cell r="N926">
            <v>45653</v>
          </cell>
          <cell r="O926">
            <v>1</v>
          </cell>
          <cell r="P926">
            <v>45663</v>
          </cell>
          <cell r="Q926">
            <v>1</v>
          </cell>
          <cell r="R926">
            <v>45664</v>
          </cell>
          <cell r="S926">
            <v>1</v>
          </cell>
          <cell r="T926">
            <v>45665</v>
          </cell>
          <cell r="U926">
            <v>45665</v>
          </cell>
          <cell r="V926">
            <v>45666</v>
          </cell>
          <cell r="W926">
            <v>45666</v>
          </cell>
          <cell r="X926">
            <v>1</v>
          </cell>
          <cell r="Y926">
            <v>45685</v>
          </cell>
          <cell r="AA926">
            <v>45673</v>
          </cell>
          <cell r="AB926">
            <v>45674</v>
          </cell>
          <cell r="AC926" t="str">
            <v>4062277</v>
          </cell>
          <cell r="AD926" t="str">
            <v>4062277</v>
          </cell>
          <cell r="AE926" t="str">
            <v>4062279</v>
          </cell>
          <cell r="AF926" t="str">
            <v>4062286</v>
          </cell>
          <cell r="AG926" t="str">
            <v>4062290</v>
          </cell>
          <cell r="CT926">
            <v>45545</v>
          </cell>
          <cell r="CU926">
            <v>4062277</v>
          </cell>
          <cell r="CZ926">
            <v>45545</v>
          </cell>
          <cell r="DA926">
            <v>4062279</v>
          </cell>
          <cell r="DT926">
            <v>45545</v>
          </cell>
          <cell r="DU926">
            <v>4062286</v>
          </cell>
          <cell r="ED926">
            <v>45545</v>
          </cell>
          <cell r="EE926">
            <v>4062290</v>
          </cell>
          <cell r="EH926">
            <v>45601</v>
          </cell>
          <cell r="EI926">
            <v>4062355</v>
          </cell>
          <cell r="EM926">
            <v>45643</v>
          </cell>
          <cell r="EZ926">
            <v>45636</v>
          </cell>
          <cell r="FA926">
            <v>4162033</v>
          </cell>
          <cell r="HS926">
            <v>45653</v>
          </cell>
          <cell r="HV926" t="e">
            <v>#REF!</v>
          </cell>
          <cell r="HZ926" t="e">
            <v>#REF!</v>
          </cell>
          <cell r="ID926" t="e">
            <v>#REF!</v>
          </cell>
          <cell r="RC926">
            <v>45673</v>
          </cell>
          <cell r="RD926">
            <v>0</v>
          </cell>
          <cell r="RE926">
            <v>45545</v>
          </cell>
          <cell r="RF926">
            <v>0</v>
          </cell>
          <cell r="RG926">
            <v>45545</v>
          </cell>
          <cell r="RH926">
            <v>0</v>
          </cell>
          <cell r="RI926">
            <v>45545</v>
          </cell>
          <cell r="RJ926">
            <v>0</v>
          </cell>
          <cell r="RK926">
            <v>45545</v>
          </cell>
          <cell r="RL926" t="str">
            <v>4062277</v>
          </cell>
          <cell r="RM926">
            <v>45545</v>
          </cell>
          <cell r="RN926" t="str">
            <v>4062279</v>
          </cell>
          <cell r="RO926">
            <v>45545</v>
          </cell>
          <cell r="RP926" t="str">
            <v>4062286</v>
          </cell>
          <cell r="RQ926">
            <v>45545</v>
          </cell>
          <cell r="RR926" t="str">
            <v>4062290</v>
          </cell>
          <cell r="RS926">
            <v>45601</v>
          </cell>
          <cell r="RT926">
            <v>4062355</v>
          </cell>
          <cell r="RU926">
            <v>0</v>
          </cell>
          <cell r="RV926">
            <v>0</v>
          </cell>
        </row>
        <row r="927">
          <cell r="A927">
            <v>918</v>
          </cell>
          <cell r="B927">
            <v>45716</v>
          </cell>
          <cell r="C927" t="str">
            <v>HRB5020</v>
          </cell>
          <cell r="D927" t="str">
            <v>50205143</v>
          </cell>
          <cell r="F927" t="str">
            <v>日本</v>
          </cell>
          <cell r="G927" t="str">
            <v>（株）アドバンステクノ</v>
          </cell>
          <cell r="H927" t="str">
            <v>制御盤</v>
          </cell>
          <cell r="I927" t="str">
            <v>南陵</v>
          </cell>
          <cell r="J927" t="str">
            <v>土岐</v>
          </cell>
          <cell r="K927">
            <v>45653</v>
          </cell>
          <cell r="L927">
            <v>1</v>
          </cell>
          <cell r="M927">
            <v>1</v>
          </cell>
          <cell r="N927">
            <v>45653</v>
          </cell>
          <cell r="O927">
            <v>1</v>
          </cell>
          <cell r="P927">
            <v>45663</v>
          </cell>
          <cell r="Q927">
            <v>1</v>
          </cell>
          <cell r="R927">
            <v>45664</v>
          </cell>
          <cell r="S927">
            <v>1</v>
          </cell>
          <cell r="T927">
            <v>45665</v>
          </cell>
          <cell r="U927">
            <v>45665</v>
          </cell>
          <cell r="V927">
            <v>45666</v>
          </cell>
          <cell r="W927">
            <v>45666</v>
          </cell>
          <cell r="X927">
            <v>1</v>
          </cell>
          <cell r="Y927">
            <v>45686</v>
          </cell>
          <cell r="AA927">
            <v>45673</v>
          </cell>
          <cell r="AB927">
            <v>45674</v>
          </cell>
          <cell r="AC927" t="str">
            <v>4162048</v>
          </cell>
          <cell r="AD927" t="str">
            <v>4162048</v>
          </cell>
          <cell r="AE927" t="str">
            <v>4062370</v>
          </cell>
          <cell r="AF927" t="str">
            <v>4162023</v>
          </cell>
          <cell r="AG927" t="str">
            <v>4062317</v>
          </cell>
          <cell r="CD927">
            <v>45643</v>
          </cell>
          <cell r="CE927">
            <v>4162048</v>
          </cell>
          <cell r="CX927">
            <v>45601</v>
          </cell>
          <cell r="CY927">
            <v>4062370</v>
          </cell>
          <cell r="DD927">
            <v>45629</v>
          </cell>
          <cell r="DE927">
            <v>4162023</v>
          </cell>
          <cell r="DV927">
            <v>45566</v>
          </cell>
          <cell r="DW927">
            <v>4062317</v>
          </cell>
          <cell r="EF927">
            <v>45636</v>
          </cell>
          <cell r="EG927">
            <v>4162012</v>
          </cell>
          <cell r="EM927">
            <v>45643</v>
          </cell>
          <cell r="ET927">
            <v>45566</v>
          </cell>
          <cell r="EU927">
            <v>4062334</v>
          </cell>
          <cell r="EX927">
            <v>45601</v>
          </cell>
          <cell r="EY927">
            <v>4062383</v>
          </cell>
          <cell r="HS927">
            <v>45653</v>
          </cell>
          <cell r="HV927" t="e">
            <v>#REF!</v>
          </cell>
          <cell r="HZ927" t="e">
            <v>#REF!</v>
          </cell>
          <cell r="ID927" t="e">
            <v>#REF!</v>
          </cell>
          <cell r="RC927">
            <v>45673</v>
          </cell>
          <cell r="RD927">
            <v>45643</v>
          </cell>
          <cell r="RE927">
            <v>0</v>
          </cell>
          <cell r="RF927">
            <v>45601</v>
          </cell>
          <cell r="RG927">
            <v>0</v>
          </cell>
          <cell r="RH927">
            <v>45629</v>
          </cell>
          <cell r="RI927">
            <v>0</v>
          </cell>
          <cell r="RJ927">
            <v>0</v>
          </cell>
          <cell r="RK927">
            <v>45643</v>
          </cell>
          <cell r="RL927" t="str">
            <v>4162048</v>
          </cell>
          <cell r="RM927">
            <v>45601</v>
          </cell>
          <cell r="RN927" t="str">
            <v>4062370</v>
          </cell>
          <cell r="RO927">
            <v>45629</v>
          </cell>
          <cell r="RP927" t="str">
            <v>4162023</v>
          </cell>
          <cell r="RQ927">
            <v>45566</v>
          </cell>
          <cell r="RR927" t="str">
            <v>4062317</v>
          </cell>
          <cell r="RS927">
            <v>45636</v>
          </cell>
          <cell r="RT927">
            <v>4162012</v>
          </cell>
          <cell r="RU927">
            <v>0</v>
          </cell>
          <cell r="RV927">
            <v>0</v>
          </cell>
        </row>
        <row r="928">
          <cell r="A928">
            <v>919</v>
          </cell>
          <cell r="B928">
            <v>45717</v>
          </cell>
          <cell r="C928" t="str">
            <v>HRB6006 </v>
          </cell>
          <cell r="D928" t="str">
            <v>60065001 </v>
          </cell>
          <cell r="F928" t="str">
            <v>日本</v>
          </cell>
          <cell r="G928" t="str">
            <v> （株）三榮 </v>
          </cell>
          <cell r="H928" t="str">
            <v>制御盤</v>
          </cell>
          <cell r="I928" t="str">
            <v>南陵</v>
          </cell>
          <cell r="J928" t="str">
            <v>富士宮</v>
          </cell>
          <cell r="K928">
            <v>45646</v>
          </cell>
          <cell r="L928">
            <v>1</v>
          </cell>
          <cell r="M928">
            <v>1</v>
          </cell>
          <cell r="N928">
            <v>45663</v>
          </cell>
          <cell r="O928">
            <v>1</v>
          </cell>
          <cell r="P928">
            <v>45664</v>
          </cell>
          <cell r="Q928">
            <v>1</v>
          </cell>
          <cell r="R928">
            <v>45665</v>
          </cell>
          <cell r="S928">
            <v>1</v>
          </cell>
          <cell r="T928">
            <v>45666</v>
          </cell>
          <cell r="U928">
            <v>45673</v>
          </cell>
          <cell r="V928">
            <v>45667</v>
          </cell>
          <cell r="W928">
            <v>45674</v>
          </cell>
          <cell r="X928">
            <v>1</v>
          </cell>
          <cell r="Y928">
            <v>45682</v>
          </cell>
          <cell r="Z928">
            <v>45682</v>
          </cell>
          <cell r="AC928" t="str">
            <v>4162018</v>
          </cell>
          <cell r="AD928" t="str">
            <v>4162018</v>
          </cell>
          <cell r="AE928" t="str">
            <v>4162018</v>
          </cell>
          <cell r="AF928" t="str">
            <v>4162018</v>
          </cell>
          <cell r="AG928" t="str">
            <v>4162018</v>
          </cell>
          <cell r="CL928">
            <v>45629</v>
          </cell>
          <cell r="CM928">
            <v>4162018</v>
          </cell>
          <cell r="GM928">
            <v>45602</v>
          </cell>
          <cell r="GN928">
            <v>4162044</v>
          </cell>
          <cell r="GS928">
            <v>45602</v>
          </cell>
          <cell r="GT928">
            <v>4162045</v>
          </cell>
          <cell r="GU928">
            <v>45615</v>
          </cell>
          <cell r="GV928">
            <v>4162046</v>
          </cell>
          <cell r="HE928">
            <v>45482</v>
          </cell>
          <cell r="HF928">
            <v>4062218</v>
          </cell>
          <cell r="HS928">
            <v>45646</v>
          </cell>
          <cell r="HV928" t="e">
            <v>#REF!</v>
          </cell>
          <cell r="HZ928" t="e">
            <v>#REF!</v>
          </cell>
          <cell r="ID928" t="e">
            <v>#REF!</v>
          </cell>
          <cell r="RC928">
            <v>45682</v>
          </cell>
          <cell r="RD928">
            <v>0</v>
          </cell>
          <cell r="RE928">
            <v>0</v>
          </cell>
          <cell r="RF928">
            <v>0</v>
          </cell>
          <cell r="RG928">
            <v>0</v>
          </cell>
          <cell r="RH928">
            <v>0</v>
          </cell>
          <cell r="RI928">
            <v>0</v>
          </cell>
          <cell r="RJ928">
            <v>45629</v>
          </cell>
          <cell r="RK928">
            <v>0</v>
          </cell>
          <cell r="RL928">
            <v>0</v>
          </cell>
          <cell r="RM928">
            <v>0</v>
          </cell>
          <cell r="RN928">
            <v>0</v>
          </cell>
          <cell r="RO928">
            <v>0</v>
          </cell>
          <cell r="RP928">
            <v>0</v>
          </cell>
          <cell r="RQ928">
            <v>0</v>
          </cell>
          <cell r="RR928">
            <v>0</v>
          </cell>
          <cell r="RS928">
            <v>0</v>
          </cell>
          <cell r="RT928">
            <v>0</v>
          </cell>
          <cell r="RU928">
            <v>45629</v>
          </cell>
          <cell r="RV928" t="str">
            <v>4162018</v>
          </cell>
        </row>
        <row r="929">
          <cell r="A929">
            <v>920</v>
          </cell>
          <cell r="B929">
            <v>45716</v>
          </cell>
          <cell r="C929" t="str">
            <v>HRB5020</v>
          </cell>
          <cell r="D929" t="str">
            <v>50205149</v>
          </cell>
          <cell r="F929" t="str">
            <v>日本</v>
          </cell>
          <cell r="G929" t="str">
            <v>（株）修電舎</v>
          </cell>
          <cell r="H929" t="str">
            <v>制御盤</v>
          </cell>
          <cell r="I929" t="str">
            <v>南陵</v>
          </cell>
          <cell r="J929" t="str">
            <v>土岐</v>
          </cell>
          <cell r="K929">
            <v>45653</v>
          </cell>
          <cell r="L929">
            <v>1</v>
          </cell>
          <cell r="M929">
            <v>1</v>
          </cell>
          <cell r="N929">
            <v>45663</v>
          </cell>
          <cell r="O929">
            <v>1</v>
          </cell>
          <cell r="P929">
            <v>45664</v>
          </cell>
          <cell r="Q929">
            <v>1</v>
          </cell>
          <cell r="R929">
            <v>45665</v>
          </cell>
          <cell r="S929">
            <v>1</v>
          </cell>
          <cell r="T929">
            <v>45666</v>
          </cell>
          <cell r="U929">
            <v>45666</v>
          </cell>
          <cell r="V929">
            <v>45667</v>
          </cell>
          <cell r="W929">
            <v>45666</v>
          </cell>
          <cell r="X929">
            <v>1</v>
          </cell>
          <cell r="Y929">
            <v>45686</v>
          </cell>
          <cell r="AA929">
            <v>45673</v>
          </cell>
          <cell r="AB929">
            <v>45674</v>
          </cell>
          <cell r="AC929" t="str">
            <v>4162048</v>
          </cell>
          <cell r="AD929" t="str">
            <v>4162048</v>
          </cell>
          <cell r="AE929" t="str">
            <v>4062370</v>
          </cell>
          <cell r="AF929" t="str">
            <v>4162023</v>
          </cell>
          <cell r="AG929" t="str">
            <v>4062317</v>
          </cell>
          <cell r="CD929">
            <v>45643</v>
          </cell>
          <cell r="CE929">
            <v>4162048</v>
          </cell>
          <cell r="CX929">
            <v>45601</v>
          </cell>
          <cell r="CY929">
            <v>4062370</v>
          </cell>
          <cell r="DD929">
            <v>45629</v>
          </cell>
          <cell r="DE929">
            <v>4162023</v>
          </cell>
          <cell r="DV929">
            <v>45566</v>
          </cell>
          <cell r="DW929">
            <v>4062317</v>
          </cell>
          <cell r="EF929">
            <v>45636</v>
          </cell>
          <cell r="EG929">
            <v>4162012</v>
          </cell>
          <cell r="EM929">
            <v>45643</v>
          </cell>
          <cell r="EX929">
            <v>45601</v>
          </cell>
          <cell r="EY929">
            <v>4062383</v>
          </cell>
          <cell r="HS929">
            <v>45653</v>
          </cell>
          <cell r="HV929" t="e">
            <v>#REF!</v>
          </cell>
          <cell r="HZ929" t="e">
            <v>#REF!</v>
          </cell>
          <cell r="ID929" t="e">
            <v>#REF!</v>
          </cell>
          <cell r="RC929">
            <v>45673</v>
          </cell>
          <cell r="RD929">
            <v>45643</v>
          </cell>
          <cell r="RE929">
            <v>0</v>
          </cell>
          <cell r="RF929">
            <v>45601</v>
          </cell>
          <cell r="RG929">
            <v>0</v>
          </cell>
          <cell r="RH929">
            <v>45629</v>
          </cell>
          <cell r="RI929">
            <v>0</v>
          </cell>
          <cell r="RJ929">
            <v>0</v>
          </cell>
          <cell r="RK929">
            <v>45643</v>
          </cell>
          <cell r="RL929" t="str">
            <v>4162048</v>
          </cell>
          <cell r="RM929">
            <v>45601</v>
          </cell>
          <cell r="RN929" t="str">
            <v>4062370</v>
          </cell>
          <cell r="RO929">
            <v>45629</v>
          </cell>
          <cell r="RP929" t="str">
            <v>4162023</v>
          </cell>
          <cell r="RQ929">
            <v>45566</v>
          </cell>
          <cell r="RR929" t="str">
            <v>4062317</v>
          </cell>
          <cell r="RS929">
            <v>45636</v>
          </cell>
          <cell r="RT929">
            <v>4162012</v>
          </cell>
          <cell r="RU929">
            <v>0</v>
          </cell>
          <cell r="RV929">
            <v>0</v>
          </cell>
        </row>
        <row r="930">
          <cell r="A930">
            <v>921</v>
          </cell>
          <cell r="B930">
            <v>45716</v>
          </cell>
          <cell r="C930" t="str">
            <v>HRB1303.EXP</v>
          </cell>
          <cell r="D930" t="str">
            <v>13035612</v>
          </cell>
          <cell r="F930" t="str">
            <v>台湾</v>
          </cell>
          <cell r="G930" t="str">
            <v>ＡＭＡＤＡ　ＴＡＩＷＡＮ　ＩＮＣ．</v>
          </cell>
          <cell r="H930" t="str">
            <v>制御盤</v>
          </cell>
          <cell r="I930" t="str">
            <v>南陵</v>
          </cell>
          <cell r="J930" t="str">
            <v>土岐</v>
          </cell>
          <cell r="K930">
            <v>45663</v>
          </cell>
          <cell r="L930">
            <v>1</v>
          </cell>
          <cell r="M930">
            <v>1</v>
          </cell>
          <cell r="N930">
            <v>45664</v>
          </cell>
          <cell r="O930">
            <v>1</v>
          </cell>
          <cell r="P930">
            <v>45665</v>
          </cell>
          <cell r="Q930">
            <v>1</v>
          </cell>
          <cell r="R930">
            <v>45666</v>
          </cell>
          <cell r="S930">
            <v>1</v>
          </cell>
          <cell r="T930">
            <v>45667</v>
          </cell>
          <cell r="U930">
            <v>45666</v>
          </cell>
          <cell r="V930">
            <v>45668</v>
          </cell>
          <cell r="W930">
            <v>45667</v>
          </cell>
          <cell r="X930">
            <v>1</v>
          </cell>
          <cell r="Y930">
            <v>45687</v>
          </cell>
          <cell r="AA930">
            <v>45673</v>
          </cell>
          <cell r="AB930">
            <v>45674</v>
          </cell>
          <cell r="AC930" t="str">
            <v>4062367</v>
          </cell>
          <cell r="AD930" t="str">
            <v>4062367</v>
          </cell>
          <cell r="AE930" t="str">
            <v>4062370</v>
          </cell>
          <cell r="AF930" t="str">
            <v>4062368</v>
          </cell>
          <cell r="AG930" t="str">
            <v>4062322</v>
          </cell>
          <cell r="CR930">
            <v>45601</v>
          </cell>
          <cell r="CS930">
            <v>4062367</v>
          </cell>
          <cell r="CX930">
            <v>45601</v>
          </cell>
          <cell r="CY930">
            <v>4062370</v>
          </cell>
          <cell r="DR930">
            <v>45601</v>
          </cell>
          <cell r="DS930">
            <v>4062368</v>
          </cell>
          <cell r="EB930">
            <v>45566</v>
          </cell>
          <cell r="EC930">
            <v>4062322</v>
          </cell>
          <cell r="EF930">
            <v>45636</v>
          </cell>
          <cell r="EG930">
            <v>4162012</v>
          </cell>
          <cell r="EM930">
            <v>45643</v>
          </cell>
          <cell r="EX930">
            <v>45601</v>
          </cell>
          <cell r="EY930">
            <v>4062383</v>
          </cell>
          <cell r="HS930">
            <v>45663</v>
          </cell>
          <cell r="HV930" t="e">
            <v>#REF!</v>
          </cell>
          <cell r="HZ930" t="e">
            <v>#REF!</v>
          </cell>
          <cell r="ID930" t="e">
            <v>#REF!</v>
          </cell>
          <cell r="RC930">
            <v>45673</v>
          </cell>
          <cell r="RD930">
            <v>0</v>
          </cell>
          <cell r="RE930">
            <v>45601</v>
          </cell>
          <cell r="RF930">
            <v>45601</v>
          </cell>
          <cell r="RG930">
            <v>0</v>
          </cell>
          <cell r="RH930">
            <v>0</v>
          </cell>
          <cell r="RI930">
            <v>45601</v>
          </cell>
          <cell r="RJ930">
            <v>0</v>
          </cell>
          <cell r="RK930">
            <v>45601</v>
          </cell>
          <cell r="RL930" t="str">
            <v>4062367</v>
          </cell>
          <cell r="RM930">
            <v>45601</v>
          </cell>
          <cell r="RN930" t="str">
            <v>4062370</v>
          </cell>
          <cell r="RO930">
            <v>45601</v>
          </cell>
          <cell r="RP930" t="str">
            <v>4062368</v>
          </cell>
          <cell r="RQ930">
            <v>45566</v>
          </cell>
          <cell r="RR930" t="str">
            <v>4062322</v>
          </cell>
          <cell r="RS930">
            <v>45636</v>
          </cell>
          <cell r="RT930">
            <v>4162012</v>
          </cell>
          <cell r="RU930">
            <v>0</v>
          </cell>
          <cell r="RV930">
            <v>0</v>
          </cell>
        </row>
        <row r="931">
          <cell r="A931">
            <v>922</v>
          </cell>
          <cell r="B931">
            <v>45716</v>
          </cell>
          <cell r="C931" t="str">
            <v>HRB1303L</v>
          </cell>
          <cell r="D931" t="str">
            <v>13035610</v>
          </cell>
          <cell r="F931" t="str">
            <v>日本</v>
          </cell>
          <cell r="G931" t="str">
            <v>（株）辻プロテック工業</v>
          </cell>
          <cell r="H931" t="str">
            <v>制御盤</v>
          </cell>
          <cell r="I931" t="str">
            <v>南陵</v>
          </cell>
          <cell r="J931" t="str">
            <v>土岐</v>
          </cell>
          <cell r="K931">
            <v>45663</v>
          </cell>
          <cell r="L931">
            <v>1</v>
          </cell>
          <cell r="M931">
            <v>1</v>
          </cell>
          <cell r="N931">
            <v>45664</v>
          </cell>
          <cell r="O931">
            <v>1</v>
          </cell>
          <cell r="P931">
            <v>45665</v>
          </cell>
          <cell r="Q931">
            <v>1</v>
          </cell>
          <cell r="R931">
            <v>45666</v>
          </cell>
          <cell r="S931">
            <v>1</v>
          </cell>
          <cell r="T931">
            <v>45667</v>
          </cell>
          <cell r="U931">
            <v>45667</v>
          </cell>
          <cell r="V931">
            <v>45668</v>
          </cell>
          <cell r="W931">
            <v>45667</v>
          </cell>
          <cell r="X931">
            <v>1</v>
          </cell>
          <cell r="Y931">
            <v>45687</v>
          </cell>
          <cell r="AA931">
            <v>45673</v>
          </cell>
          <cell r="AB931">
            <v>45674</v>
          </cell>
          <cell r="AC931" t="str">
            <v>4062315</v>
          </cell>
          <cell r="AD931" t="str">
            <v>4062315</v>
          </cell>
          <cell r="AE931" t="str">
            <v>4062370</v>
          </cell>
          <cell r="AF931" t="str">
            <v>4062316</v>
          </cell>
          <cell r="AG931" t="str">
            <v>4062317</v>
          </cell>
          <cell r="CH931">
            <v>45566</v>
          </cell>
          <cell r="CI931">
            <v>4062315</v>
          </cell>
          <cell r="CX931">
            <v>45601</v>
          </cell>
          <cell r="CY931">
            <v>4062370</v>
          </cell>
          <cell r="DH931">
            <v>45566</v>
          </cell>
          <cell r="DI931">
            <v>4062316</v>
          </cell>
          <cell r="DV931">
            <v>45566</v>
          </cell>
          <cell r="DW931">
            <v>4062317</v>
          </cell>
          <cell r="EF931">
            <v>45636</v>
          </cell>
          <cell r="EG931">
            <v>4162012</v>
          </cell>
          <cell r="EM931">
            <v>45643</v>
          </cell>
          <cell r="EN931">
            <v>45566</v>
          </cell>
          <cell r="EO931">
            <v>4062331</v>
          </cell>
          <cell r="ET931">
            <v>45566</v>
          </cell>
          <cell r="EU931">
            <v>4062334</v>
          </cell>
          <cell r="EX931">
            <v>45601</v>
          </cell>
          <cell r="EY931">
            <v>4062383</v>
          </cell>
          <cell r="FX931">
            <v>45566</v>
          </cell>
          <cell r="FY931">
            <v>4062341</v>
          </cell>
          <cell r="GE931">
            <v>45566</v>
          </cell>
          <cell r="GF931">
            <v>4062342</v>
          </cell>
          <cell r="HS931">
            <v>45663</v>
          </cell>
          <cell r="HV931" t="e">
            <v>#REF!</v>
          </cell>
          <cell r="HZ931" t="e">
            <v>#REF!</v>
          </cell>
          <cell r="ID931" t="e">
            <v>#REF!</v>
          </cell>
          <cell r="RC931">
            <v>45673</v>
          </cell>
          <cell r="RD931">
            <v>45566</v>
          </cell>
          <cell r="RE931">
            <v>0</v>
          </cell>
          <cell r="RF931">
            <v>45601</v>
          </cell>
          <cell r="RG931">
            <v>0</v>
          </cell>
          <cell r="RH931">
            <v>45566</v>
          </cell>
          <cell r="RI931">
            <v>0</v>
          </cell>
          <cell r="RJ931">
            <v>0</v>
          </cell>
          <cell r="RK931">
            <v>45566</v>
          </cell>
          <cell r="RL931" t="str">
            <v>4062315</v>
          </cell>
          <cell r="RM931">
            <v>45601</v>
          </cell>
          <cell r="RN931" t="str">
            <v>4062370</v>
          </cell>
          <cell r="RO931">
            <v>45566</v>
          </cell>
          <cell r="RP931" t="str">
            <v>4062316</v>
          </cell>
          <cell r="RQ931">
            <v>45566</v>
          </cell>
          <cell r="RR931" t="str">
            <v>4062317</v>
          </cell>
          <cell r="RS931">
            <v>45636</v>
          </cell>
          <cell r="RT931">
            <v>4162012</v>
          </cell>
          <cell r="RU931">
            <v>0</v>
          </cell>
          <cell r="RV931">
            <v>0</v>
          </cell>
        </row>
        <row r="932">
          <cell r="A932">
            <v>923</v>
          </cell>
          <cell r="B932">
            <v>45717</v>
          </cell>
          <cell r="C932" t="str">
            <v>HRB1003 AAI</v>
          </cell>
          <cell r="D932" t="str">
            <v>ARB10455</v>
          </cell>
          <cell r="F932" t="str">
            <v>米国</v>
          </cell>
          <cell r="G932" t="str">
            <v>AAI</v>
          </cell>
          <cell r="H932" t="str">
            <v>制御盤</v>
          </cell>
          <cell r="I932" t="str">
            <v>南陵</v>
          </cell>
          <cell r="J932" t="str">
            <v>KD</v>
          </cell>
          <cell r="K932">
            <v>45663</v>
          </cell>
          <cell r="L932">
            <v>1</v>
          </cell>
          <cell r="M932">
            <v>1</v>
          </cell>
          <cell r="N932">
            <v>45664</v>
          </cell>
          <cell r="O932">
            <v>1</v>
          </cell>
          <cell r="P932">
            <v>45665</v>
          </cell>
          <cell r="Q932">
            <v>1</v>
          </cell>
          <cell r="R932">
            <v>45666</v>
          </cell>
          <cell r="S932">
            <v>1</v>
          </cell>
          <cell r="T932">
            <v>45667</v>
          </cell>
          <cell r="U932">
            <v>45667</v>
          </cell>
          <cell r="V932">
            <v>45668</v>
          </cell>
          <cell r="W932">
            <v>45668</v>
          </cell>
          <cell r="X932">
            <v>1</v>
          </cell>
          <cell r="Y932">
            <v>45687</v>
          </cell>
          <cell r="AA932">
            <v>45680</v>
          </cell>
          <cell r="AB932">
            <v>45681</v>
          </cell>
          <cell r="AC932" t="str">
            <v>4062318</v>
          </cell>
          <cell r="AD932" t="str">
            <v>4062318</v>
          </cell>
          <cell r="AE932" t="str">
            <v>4062370</v>
          </cell>
          <cell r="AF932" t="str">
            <v>4062319</v>
          </cell>
          <cell r="AG932" t="str">
            <v>4062322</v>
          </cell>
          <cell r="CP932">
            <v>45566</v>
          </cell>
          <cell r="CQ932">
            <v>4062318</v>
          </cell>
          <cell r="CX932">
            <v>45601</v>
          </cell>
          <cell r="CY932">
            <v>4062370</v>
          </cell>
          <cell r="DP932">
            <v>45566</v>
          </cell>
          <cell r="DQ932">
            <v>4062319</v>
          </cell>
          <cell r="EB932">
            <v>45566</v>
          </cell>
          <cell r="EC932">
            <v>4062322</v>
          </cell>
          <cell r="EF932">
            <v>45636</v>
          </cell>
          <cell r="EG932">
            <v>4162012</v>
          </cell>
          <cell r="EM932">
            <v>45643</v>
          </cell>
          <cell r="EX932">
            <v>45601</v>
          </cell>
          <cell r="EY932">
            <v>4062383</v>
          </cell>
          <cell r="HQ932">
            <v>45597</v>
          </cell>
          <cell r="HR932">
            <v>4162006</v>
          </cell>
          <cell r="HS932">
            <v>45663</v>
          </cell>
          <cell r="HV932" t="e">
            <v>#REF!</v>
          </cell>
          <cell r="HZ932" t="e">
            <v>#REF!</v>
          </cell>
          <cell r="ID932" t="e">
            <v>#REF!</v>
          </cell>
          <cell r="RC932">
            <v>45680</v>
          </cell>
          <cell r="RD932">
            <v>0</v>
          </cell>
          <cell r="RE932">
            <v>45566</v>
          </cell>
          <cell r="RF932">
            <v>45601</v>
          </cell>
          <cell r="RG932">
            <v>0</v>
          </cell>
          <cell r="RH932">
            <v>0</v>
          </cell>
          <cell r="RI932">
            <v>45566</v>
          </cell>
          <cell r="RJ932">
            <v>0</v>
          </cell>
          <cell r="RK932">
            <v>45566</v>
          </cell>
          <cell r="RL932" t="str">
            <v>4062318</v>
          </cell>
          <cell r="RM932">
            <v>45601</v>
          </cell>
          <cell r="RN932" t="str">
            <v>4062370</v>
          </cell>
          <cell r="RO932">
            <v>45566</v>
          </cell>
          <cell r="RP932" t="str">
            <v>4062319</v>
          </cell>
          <cell r="RQ932">
            <v>45566</v>
          </cell>
          <cell r="RR932" t="str">
            <v>4062322</v>
          </cell>
          <cell r="RS932">
            <v>45636</v>
          </cell>
          <cell r="RT932">
            <v>4162012</v>
          </cell>
          <cell r="RU932">
            <v>0</v>
          </cell>
          <cell r="RV932">
            <v>0</v>
          </cell>
        </row>
        <row r="933">
          <cell r="A933">
            <v>924</v>
          </cell>
          <cell r="B933">
            <v>45717</v>
          </cell>
          <cell r="C933" t="str">
            <v>HRB1003 AAI</v>
          </cell>
          <cell r="D933" t="str">
            <v>ARB10456</v>
          </cell>
          <cell r="F933" t="str">
            <v>米国</v>
          </cell>
          <cell r="G933" t="str">
            <v>AAI</v>
          </cell>
          <cell r="H933" t="str">
            <v>制御盤</v>
          </cell>
          <cell r="I933" t="str">
            <v>南陵</v>
          </cell>
          <cell r="J933" t="str">
            <v>KD</v>
          </cell>
          <cell r="K933">
            <v>45664</v>
          </cell>
          <cell r="L933">
            <v>1</v>
          </cell>
          <cell r="M933">
            <v>1</v>
          </cell>
          <cell r="N933">
            <v>45665</v>
          </cell>
          <cell r="O933">
            <v>1</v>
          </cell>
          <cell r="P933">
            <v>45666</v>
          </cell>
          <cell r="Q933">
            <v>1</v>
          </cell>
          <cell r="R933">
            <v>45667</v>
          </cell>
          <cell r="S933">
            <v>1</v>
          </cell>
          <cell r="T933">
            <v>45668</v>
          </cell>
          <cell r="U933">
            <v>45668</v>
          </cell>
          <cell r="V933">
            <v>45673</v>
          </cell>
          <cell r="W933">
            <v>45668</v>
          </cell>
          <cell r="X933">
            <v>1</v>
          </cell>
          <cell r="Y933">
            <v>45687</v>
          </cell>
          <cell r="AA933">
            <v>45680</v>
          </cell>
          <cell r="AB933">
            <v>45681</v>
          </cell>
          <cell r="AC933" t="str">
            <v>4062318</v>
          </cell>
          <cell r="AD933" t="str">
            <v>4062318</v>
          </cell>
          <cell r="AE933" t="str">
            <v>4062370</v>
          </cell>
          <cell r="AF933" t="str">
            <v>4062319</v>
          </cell>
          <cell r="AG933" t="str">
            <v>4062322</v>
          </cell>
          <cell r="CP933">
            <v>45566</v>
          </cell>
          <cell r="CQ933">
            <v>4062318</v>
          </cell>
          <cell r="CX933">
            <v>45601</v>
          </cell>
          <cell r="CY933">
            <v>4062370</v>
          </cell>
          <cell r="DP933">
            <v>45566</v>
          </cell>
          <cell r="DQ933">
            <v>4062319</v>
          </cell>
          <cell r="EB933">
            <v>45566</v>
          </cell>
          <cell r="EC933">
            <v>4062322</v>
          </cell>
          <cell r="EF933">
            <v>45636</v>
          </cell>
          <cell r="EG933">
            <v>4162012</v>
          </cell>
          <cell r="EM933">
            <v>45643</v>
          </cell>
          <cell r="EX933">
            <v>45601</v>
          </cell>
          <cell r="EY933">
            <v>4062383</v>
          </cell>
          <cell r="HQ933">
            <v>45597</v>
          </cell>
          <cell r="HR933">
            <v>4162006</v>
          </cell>
          <cell r="HS933">
            <v>45664</v>
          </cell>
          <cell r="HV933" t="e">
            <v>#REF!</v>
          </cell>
          <cell r="HZ933" t="e">
            <v>#REF!</v>
          </cell>
          <cell r="ID933" t="e">
            <v>#REF!</v>
          </cell>
          <cell r="RC933">
            <v>45680</v>
          </cell>
          <cell r="RD933">
            <v>0</v>
          </cell>
          <cell r="RE933">
            <v>45566</v>
          </cell>
          <cell r="RF933">
            <v>45601</v>
          </cell>
          <cell r="RG933">
            <v>0</v>
          </cell>
          <cell r="RH933">
            <v>0</v>
          </cell>
          <cell r="RI933">
            <v>45566</v>
          </cell>
          <cell r="RJ933">
            <v>0</v>
          </cell>
          <cell r="RK933">
            <v>45566</v>
          </cell>
          <cell r="RL933" t="str">
            <v>4062318</v>
          </cell>
          <cell r="RM933">
            <v>45601</v>
          </cell>
          <cell r="RN933" t="str">
            <v>4062370</v>
          </cell>
          <cell r="RO933">
            <v>45566</v>
          </cell>
          <cell r="RP933" t="str">
            <v>4062319</v>
          </cell>
          <cell r="RQ933">
            <v>45566</v>
          </cell>
          <cell r="RR933" t="str">
            <v>4062322</v>
          </cell>
          <cell r="RS933">
            <v>45636</v>
          </cell>
          <cell r="RT933">
            <v>4162012</v>
          </cell>
          <cell r="RU933">
            <v>0</v>
          </cell>
          <cell r="RV933">
            <v>0</v>
          </cell>
        </row>
        <row r="934">
          <cell r="A934">
            <v>925</v>
          </cell>
          <cell r="B934">
            <v>45717</v>
          </cell>
          <cell r="C934" t="str">
            <v>HRB1003 AAI</v>
          </cell>
          <cell r="D934" t="str">
            <v>ARB10457</v>
          </cell>
          <cell r="F934" t="str">
            <v>米国</v>
          </cell>
          <cell r="G934" t="str">
            <v>AAI</v>
          </cell>
          <cell r="H934" t="str">
            <v>制御盤</v>
          </cell>
          <cell r="I934" t="str">
            <v>南陵</v>
          </cell>
          <cell r="J934" t="str">
            <v>KD</v>
          </cell>
          <cell r="K934">
            <v>45664</v>
          </cell>
          <cell r="L934">
            <v>1</v>
          </cell>
          <cell r="M934">
            <v>1</v>
          </cell>
          <cell r="N934">
            <v>45665</v>
          </cell>
          <cell r="O934">
            <v>1</v>
          </cell>
          <cell r="P934">
            <v>45666</v>
          </cell>
          <cell r="Q934">
            <v>1</v>
          </cell>
          <cell r="R934">
            <v>45667</v>
          </cell>
          <cell r="S934">
            <v>1</v>
          </cell>
          <cell r="T934">
            <v>45668</v>
          </cell>
          <cell r="U934">
            <v>45668</v>
          </cell>
          <cell r="V934">
            <v>45673</v>
          </cell>
          <cell r="W934">
            <v>45673</v>
          </cell>
          <cell r="X934">
            <v>1</v>
          </cell>
          <cell r="Y934">
            <v>45687</v>
          </cell>
          <cell r="AA934">
            <v>45680</v>
          </cell>
          <cell r="AB934">
            <v>45681</v>
          </cell>
          <cell r="AC934" t="str">
            <v>4062318</v>
          </cell>
          <cell r="AD934" t="str">
            <v>4062318</v>
          </cell>
          <cell r="AE934" t="str">
            <v>4062370</v>
          </cell>
          <cell r="AF934" t="str">
            <v>4062319</v>
          </cell>
          <cell r="AG934" t="str">
            <v>4062322</v>
          </cell>
          <cell r="CP934">
            <v>45566</v>
          </cell>
          <cell r="CQ934">
            <v>4062318</v>
          </cell>
          <cell r="CX934">
            <v>45601</v>
          </cell>
          <cell r="CY934">
            <v>4062370</v>
          </cell>
          <cell r="DP934">
            <v>45566</v>
          </cell>
          <cell r="DQ934">
            <v>4062319</v>
          </cell>
          <cell r="EB934">
            <v>45566</v>
          </cell>
          <cell r="EC934">
            <v>4062322</v>
          </cell>
          <cell r="EF934">
            <v>45636</v>
          </cell>
          <cell r="EG934">
            <v>4162012</v>
          </cell>
          <cell r="EM934">
            <v>45643</v>
          </cell>
          <cell r="EX934">
            <v>45601</v>
          </cell>
          <cell r="EY934">
            <v>4062383</v>
          </cell>
          <cell r="HQ934">
            <v>45597</v>
          </cell>
          <cell r="HR934">
            <v>4162006</v>
          </cell>
          <cell r="HS934">
            <v>45664</v>
          </cell>
          <cell r="HV934" t="e">
            <v>#REF!</v>
          </cell>
          <cell r="HZ934" t="e">
            <v>#REF!</v>
          </cell>
          <cell r="ID934" t="e">
            <v>#REF!</v>
          </cell>
          <cell r="RC934">
            <v>45680</v>
          </cell>
          <cell r="RD934">
            <v>0</v>
          </cell>
          <cell r="RE934">
            <v>45566</v>
          </cell>
          <cell r="RF934">
            <v>45601</v>
          </cell>
          <cell r="RG934">
            <v>0</v>
          </cell>
          <cell r="RH934">
            <v>0</v>
          </cell>
          <cell r="RI934">
            <v>45566</v>
          </cell>
          <cell r="RJ934">
            <v>0</v>
          </cell>
          <cell r="RK934">
            <v>45566</v>
          </cell>
          <cell r="RL934" t="str">
            <v>4062318</v>
          </cell>
          <cell r="RM934">
            <v>45601</v>
          </cell>
          <cell r="RN934" t="str">
            <v>4062370</v>
          </cell>
          <cell r="RO934">
            <v>45566</v>
          </cell>
          <cell r="RP934" t="str">
            <v>4062319</v>
          </cell>
          <cell r="RQ934">
            <v>45566</v>
          </cell>
          <cell r="RR934" t="str">
            <v>4062322</v>
          </cell>
          <cell r="RS934">
            <v>45636</v>
          </cell>
          <cell r="RT934">
            <v>4162012</v>
          </cell>
          <cell r="RU934">
            <v>0</v>
          </cell>
          <cell r="RV934">
            <v>0</v>
          </cell>
        </row>
        <row r="935">
          <cell r="A935">
            <v>926</v>
          </cell>
          <cell r="B935">
            <v>45717</v>
          </cell>
          <cell r="C935" t="str">
            <v>HRB1003 AAI</v>
          </cell>
          <cell r="D935" t="str">
            <v>ARB10458</v>
          </cell>
          <cell r="F935" t="str">
            <v>米国</v>
          </cell>
          <cell r="G935" t="str">
            <v>AAI</v>
          </cell>
          <cell r="H935" t="str">
            <v>制御盤</v>
          </cell>
          <cell r="I935" t="str">
            <v>南陵</v>
          </cell>
          <cell r="J935" t="str">
            <v>KD</v>
          </cell>
          <cell r="K935">
            <v>45665</v>
          </cell>
          <cell r="L935">
            <v>1</v>
          </cell>
          <cell r="M935">
            <v>1</v>
          </cell>
          <cell r="N935">
            <v>45666</v>
          </cell>
          <cell r="O935">
            <v>1</v>
          </cell>
          <cell r="P935">
            <v>45667</v>
          </cell>
          <cell r="Q935">
            <v>1</v>
          </cell>
          <cell r="R935">
            <v>45668</v>
          </cell>
          <cell r="S935">
            <v>1</v>
          </cell>
          <cell r="T935">
            <v>45673</v>
          </cell>
          <cell r="U935">
            <v>45668</v>
          </cell>
          <cell r="V935">
            <v>45674</v>
          </cell>
          <cell r="W935">
            <v>45673</v>
          </cell>
          <cell r="X935">
            <v>1</v>
          </cell>
          <cell r="Y935">
            <v>45687</v>
          </cell>
          <cell r="AA935">
            <v>45680</v>
          </cell>
          <cell r="AB935">
            <v>45681</v>
          </cell>
          <cell r="AC935" t="str">
            <v>4062318</v>
          </cell>
          <cell r="AD935" t="str">
            <v>4062318</v>
          </cell>
          <cell r="AE935" t="str">
            <v>4062370</v>
          </cell>
          <cell r="AF935" t="str">
            <v>4062319</v>
          </cell>
          <cell r="AG935" t="str">
            <v>4062322</v>
          </cell>
          <cell r="CP935">
            <v>45566</v>
          </cell>
          <cell r="CQ935">
            <v>4062318</v>
          </cell>
          <cell r="CX935">
            <v>45601</v>
          </cell>
          <cell r="CY935">
            <v>4062370</v>
          </cell>
          <cell r="DP935">
            <v>45566</v>
          </cell>
          <cell r="DQ935">
            <v>4062319</v>
          </cell>
          <cell r="EB935">
            <v>45566</v>
          </cell>
          <cell r="EC935">
            <v>4062322</v>
          </cell>
          <cell r="EF935">
            <v>45636</v>
          </cell>
          <cell r="EG935">
            <v>4162012</v>
          </cell>
          <cell r="EM935">
            <v>45643</v>
          </cell>
          <cell r="EX935">
            <v>45601</v>
          </cell>
          <cell r="EY935">
            <v>4062383</v>
          </cell>
          <cell r="HQ935">
            <v>45597</v>
          </cell>
          <cell r="HR935">
            <v>4162006</v>
          </cell>
          <cell r="HS935">
            <v>45665</v>
          </cell>
          <cell r="HV935" t="e">
            <v>#REF!</v>
          </cell>
          <cell r="HZ935" t="e">
            <v>#REF!</v>
          </cell>
          <cell r="ID935" t="e">
            <v>#REF!</v>
          </cell>
          <cell r="RC935">
            <v>45680</v>
          </cell>
          <cell r="RD935">
            <v>0</v>
          </cell>
          <cell r="RE935">
            <v>45566</v>
          </cell>
          <cell r="RF935">
            <v>45601</v>
          </cell>
          <cell r="RG935">
            <v>0</v>
          </cell>
          <cell r="RH935">
            <v>0</v>
          </cell>
          <cell r="RI935">
            <v>45566</v>
          </cell>
          <cell r="RJ935">
            <v>0</v>
          </cell>
          <cell r="RK935">
            <v>45566</v>
          </cell>
          <cell r="RL935" t="str">
            <v>4062318</v>
          </cell>
          <cell r="RM935">
            <v>45601</v>
          </cell>
          <cell r="RN935" t="str">
            <v>4062370</v>
          </cell>
          <cell r="RO935">
            <v>45566</v>
          </cell>
          <cell r="RP935" t="str">
            <v>4062319</v>
          </cell>
          <cell r="RQ935">
            <v>45566</v>
          </cell>
          <cell r="RR935" t="str">
            <v>4062322</v>
          </cell>
          <cell r="RS935">
            <v>45636</v>
          </cell>
          <cell r="RT935">
            <v>4162012</v>
          </cell>
          <cell r="RU935">
            <v>0</v>
          </cell>
          <cell r="RV935">
            <v>0</v>
          </cell>
        </row>
        <row r="936">
          <cell r="A936">
            <v>927</v>
          </cell>
          <cell r="B936">
            <v>45716</v>
          </cell>
          <cell r="C936" t="str">
            <v>HRB8025</v>
          </cell>
          <cell r="D936" t="str">
            <v>80255424</v>
          </cell>
          <cell r="F936" t="str">
            <v>日本</v>
          </cell>
          <cell r="G936" t="str">
            <v>（株）アマダベンディングＳ部</v>
          </cell>
          <cell r="H936" t="str">
            <v>制御盤</v>
          </cell>
          <cell r="I936" t="str">
            <v>南陵</v>
          </cell>
          <cell r="J936" t="str">
            <v>土岐</v>
          </cell>
          <cell r="K936">
            <v>45665</v>
          </cell>
          <cell r="L936">
            <v>1</v>
          </cell>
          <cell r="M936">
            <v>1</v>
          </cell>
          <cell r="N936">
            <v>45666</v>
          </cell>
          <cell r="O936">
            <v>1</v>
          </cell>
          <cell r="P936">
            <v>45667</v>
          </cell>
          <cell r="Q936">
            <v>1</v>
          </cell>
          <cell r="R936">
            <v>45668</v>
          </cell>
          <cell r="S936">
            <v>1</v>
          </cell>
          <cell r="T936">
            <v>45673</v>
          </cell>
          <cell r="U936">
            <v>45672</v>
          </cell>
          <cell r="V936">
            <v>45674</v>
          </cell>
          <cell r="W936">
            <v>45673</v>
          </cell>
          <cell r="X936">
            <v>1</v>
          </cell>
          <cell r="Y936">
            <v>45688</v>
          </cell>
          <cell r="AA936">
            <v>45687</v>
          </cell>
          <cell r="AB936">
            <v>45688</v>
          </cell>
          <cell r="AC936" t="str">
            <v>4062272</v>
          </cell>
          <cell r="AD936" t="str">
            <v>4062272</v>
          </cell>
          <cell r="AE936" t="str">
            <v>4062370</v>
          </cell>
          <cell r="AF936" t="str">
            <v>4062280</v>
          </cell>
          <cell r="AG936" t="str">
            <v>4062317</v>
          </cell>
          <cell r="CF936">
            <v>45545</v>
          </cell>
          <cell r="CG936">
            <v>4062272</v>
          </cell>
          <cell r="CX936">
            <v>45601</v>
          </cell>
          <cell r="CY936">
            <v>4062370</v>
          </cell>
          <cell r="DF936">
            <v>45545</v>
          </cell>
          <cell r="DG936">
            <v>4062280</v>
          </cell>
          <cell r="DV936">
            <v>45566</v>
          </cell>
          <cell r="DW936">
            <v>4062317</v>
          </cell>
          <cell r="EF936">
            <v>45636</v>
          </cell>
          <cell r="EG936">
            <v>4162012</v>
          </cell>
          <cell r="EM936">
            <v>45643</v>
          </cell>
          <cell r="EX936">
            <v>45601</v>
          </cell>
          <cell r="EY936">
            <v>4062383</v>
          </cell>
          <cell r="HS936">
            <v>45665</v>
          </cell>
          <cell r="HV936" t="e">
            <v>#REF!</v>
          </cell>
          <cell r="HZ936" t="e">
            <v>#REF!</v>
          </cell>
          <cell r="ID936" t="e">
            <v>#REF!</v>
          </cell>
          <cell r="RC936">
            <v>45687</v>
          </cell>
          <cell r="RD936">
            <v>45545</v>
          </cell>
          <cell r="RE936">
            <v>0</v>
          </cell>
          <cell r="RF936">
            <v>45601</v>
          </cell>
          <cell r="RG936">
            <v>0</v>
          </cell>
          <cell r="RH936">
            <v>45545</v>
          </cell>
          <cell r="RI936">
            <v>0</v>
          </cell>
          <cell r="RJ936">
            <v>0</v>
          </cell>
          <cell r="RK936">
            <v>45545</v>
          </cell>
          <cell r="RL936" t="str">
            <v>4062272</v>
          </cell>
          <cell r="RM936">
            <v>45601</v>
          </cell>
          <cell r="RN936" t="str">
            <v>4062370</v>
          </cell>
          <cell r="RO936">
            <v>45545</v>
          </cell>
          <cell r="RP936" t="str">
            <v>4062280</v>
          </cell>
          <cell r="RQ936">
            <v>45566</v>
          </cell>
          <cell r="RR936" t="str">
            <v>4062317</v>
          </cell>
          <cell r="RS936">
            <v>45636</v>
          </cell>
          <cell r="RT936">
            <v>4162012</v>
          </cell>
          <cell r="RU936">
            <v>0</v>
          </cell>
          <cell r="RV936">
            <v>0</v>
          </cell>
        </row>
        <row r="937">
          <cell r="A937">
            <v>928</v>
          </cell>
          <cell r="B937">
            <v>45716</v>
          </cell>
          <cell r="C937" t="str">
            <v>HRB8025</v>
          </cell>
          <cell r="D937" t="str">
            <v>80255425</v>
          </cell>
          <cell r="F937" t="str">
            <v>日本</v>
          </cell>
          <cell r="G937" t="str">
            <v>（株）アマダベンディングＳ部</v>
          </cell>
          <cell r="H937" t="str">
            <v>制御盤</v>
          </cell>
          <cell r="I937" t="str">
            <v>南陵</v>
          </cell>
          <cell r="J937" t="str">
            <v>土岐</v>
          </cell>
          <cell r="K937">
            <v>45665</v>
          </cell>
          <cell r="L937">
            <v>1</v>
          </cell>
          <cell r="M937">
            <v>1</v>
          </cell>
          <cell r="N937">
            <v>45666</v>
          </cell>
          <cell r="O937">
            <v>1</v>
          </cell>
          <cell r="P937">
            <v>45667</v>
          </cell>
          <cell r="Q937">
            <v>1</v>
          </cell>
          <cell r="R937">
            <v>45668</v>
          </cell>
          <cell r="S937">
            <v>1</v>
          </cell>
          <cell r="T937">
            <v>45673</v>
          </cell>
          <cell r="U937">
            <v>45672</v>
          </cell>
          <cell r="V937">
            <v>45674</v>
          </cell>
          <cell r="W937">
            <v>45673</v>
          </cell>
          <cell r="X937">
            <v>1</v>
          </cell>
          <cell r="Y937">
            <v>45688</v>
          </cell>
          <cell r="AA937">
            <v>45687</v>
          </cell>
          <cell r="AB937">
            <v>45688</v>
          </cell>
          <cell r="AC937" t="str">
            <v>4062272</v>
          </cell>
          <cell r="AD937" t="str">
            <v>4062272</v>
          </cell>
          <cell r="AE937" t="str">
            <v>4062370</v>
          </cell>
          <cell r="AF937" t="str">
            <v>4062280</v>
          </cell>
          <cell r="AG937" t="str">
            <v>4062317</v>
          </cell>
          <cell r="CF937">
            <v>45545</v>
          </cell>
          <cell r="CG937">
            <v>4062272</v>
          </cell>
          <cell r="CX937">
            <v>45601</v>
          </cell>
          <cell r="CY937">
            <v>4062370</v>
          </cell>
          <cell r="DF937">
            <v>45545</v>
          </cell>
          <cell r="DG937">
            <v>4062280</v>
          </cell>
          <cell r="DV937">
            <v>45566</v>
          </cell>
          <cell r="DW937">
            <v>4062317</v>
          </cell>
          <cell r="EF937">
            <v>45636</v>
          </cell>
          <cell r="EG937">
            <v>4162012</v>
          </cell>
          <cell r="EM937">
            <v>45643</v>
          </cell>
          <cell r="EX937">
            <v>45601</v>
          </cell>
          <cell r="EY937">
            <v>4062383</v>
          </cell>
          <cell r="HS937">
            <v>45665</v>
          </cell>
          <cell r="HV937" t="e">
            <v>#REF!</v>
          </cell>
          <cell r="HZ937" t="e">
            <v>#REF!</v>
          </cell>
          <cell r="ID937" t="e">
            <v>#REF!</v>
          </cell>
          <cell r="RC937">
            <v>45687</v>
          </cell>
          <cell r="RD937">
            <v>45545</v>
          </cell>
          <cell r="RE937">
            <v>0</v>
          </cell>
          <cell r="RF937">
            <v>45601</v>
          </cell>
          <cell r="RG937">
            <v>0</v>
          </cell>
          <cell r="RH937">
            <v>45545</v>
          </cell>
          <cell r="RI937">
            <v>0</v>
          </cell>
          <cell r="RJ937">
            <v>0</v>
          </cell>
          <cell r="RK937">
            <v>45545</v>
          </cell>
          <cell r="RL937" t="str">
            <v>4062272</v>
          </cell>
          <cell r="RM937">
            <v>45601</v>
          </cell>
          <cell r="RN937" t="str">
            <v>4062370</v>
          </cell>
          <cell r="RO937">
            <v>45545</v>
          </cell>
          <cell r="RP937" t="str">
            <v>4062280</v>
          </cell>
          <cell r="RQ937">
            <v>45566</v>
          </cell>
          <cell r="RR937" t="str">
            <v>4062317</v>
          </cell>
          <cell r="RS937">
            <v>45636</v>
          </cell>
          <cell r="RT937">
            <v>4162012</v>
          </cell>
          <cell r="RU937">
            <v>0</v>
          </cell>
          <cell r="RV937">
            <v>0</v>
          </cell>
        </row>
        <row r="938">
          <cell r="A938">
            <v>929</v>
          </cell>
          <cell r="B938">
            <v>45717</v>
          </cell>
          <cell r="C938" t="str">
            <v>HRB1303 AAI AC+L</v>
          </cell>
          <cell r="D938" t="str">
            <v>ARB30260</v>
          </cell>
          <cell r="F938" t="str">
            <v>米国</v>
          </cell>
          <cell r="G938" t="str">
            <v>AAI</v>
          </cell>
          <cell r="H938" t="str">
            <v>制御盤</v>
          </cell>
          <cell r="I938" t="str">
            <v>南陵</v>
          </cell>
          <cell r="J938" t="str">
            <v>KD</v>
          </cell>
          <cell r="K938">
            <v>45666</v>
          </cell>
          <cell r="L938">
            <v>1</v>
          </cell>
          <cell r="M938">
            <v>1</v>
          </cell>
          <cell r="N938">
            <v>45667</v>
          </cell>
          <cell r="O938">
            <v>1</v>
          </cell>
          <cell r="P938">
            <v>45668</v>
          </cell>
          <cell r="Q938">
            <v>1</v>
          </cell>
          <cell r="R938">
            <v>45673</v>
          </cell>
          <cell r="S938">
            <v>1</v>
          </cell>
          <cell r="T938">
            <v>45674</v>
          </cell>
          <cell r="U938">
            <v>45673</v>
          </cell>
          <cell r="V938">
            <v>45675</v>
          </cell>
          <cell r="W938">
            <v>45674</v>
          </cell>
          <cell r="X938">
            <v>1</v>
          </cell>
          <cell r="Y938">
            <v>45689</v>
          </cell>
          <cell r="AA938">
            <v>45680</v>
          </cell>
          <cell r="AB938">
            <v>45681</v>
          </cell>
          <cell r="AC938" t="str">
            <v>4062367</v>
          </cell>
          <cell r="AD938" t="str">
            <v>4062367</v>
          </cell>
          <cell r="AE938" t="str">
            <v>4062370</v>
          </cell>
          <cell r="AF938" t="str">
            <v>4062368</v>
          </cell>
          <cell r="AG938" t="str">
            <v>4062322</v>
          </cell>
          <cell r="CR938">
            <v>45601</v>
          </cell>
          <cell r="CS938">
            <v>4062367</v>
          </cell>
          <cell r="CX938">
            <v>45601</v>
          </cell>
          <cell r="CY938">
            <v>4062370</v>
          </cell>
          <cell r="DR938">
            <v>45601</v>
          </cell>
          <cell r="DS938">
            <v>4062368</v>
          </cell>
          <cell r="EB938">
            <v>45566</v>
          </cell>
          <cell r="EC938">
            <v>4062322</v>
          </cell>
          <cell r="EF938">
            <v>45636</v>
          </cell>
          <cell r="EG938">
            <v>4162012</v>
          </cell>
          <cell r="EM938">
            <v>45643</v>
          </cell>
          <cell r="EN938">
            <v>45566</v>
          </cell>
          <cell r="EO938">
            <v>4062331</v>
          </cell>
          <cell r="ER938">
            <v>45566</v>
          </cell>
          <cell r="ES938">
            <v>4062333</v>
          </cell>
          <cell r="EX938">
            <v>45601</v>
          </cell>
          <cell r="EY938">
            <v>4062383</v>
          </cell>
          <cell r="HQ938">
            <v>45597</v>
          </cell>
          <cell r="HR938">
            <v>4162006</v>
          </cell>
          <cell r="HS938">
            <v>45666</v>
          </cell>
          <cell r="HV938" t="e">
            <v>#REF!</v>
          </cell>
          <cell r="HZ938" t="e">
            <v>#REF!</v>
          </cell>
          <cell r="ID938" t="e">
            <v>#REF!</v>
          </cell>
          <cell r="RC938">
            <v>45680</v>
          </cell>
          <cell r="RD938">
            <v>0</v>
          </cell>
          <cell r="RE938">
            <v>45601</v>
          </cell>
          <cell r="RF938">
            <v>45601</v>
          </cell>
          <cell r="RG938">
            <v>0</v>
          </cell>
          <cell r="RH938">
            <v>0</v>
          </cell>
          <cell r="RI938">
            <v>45601</v>
          </cell>
          <cell r="RJ938">
            <v>0</v>
          </cell>
          <cell r="RK938">
            <v>45601</v>
          </cell>
          <cell r="RL938" t="str">
            <v>4062367</v>
          </cell>
          <cell r="RM938">
            <v>45601</v>
          </cell>
          <cell r="RN938" t="str">
            <v>4062370</v>
          </cell>
          <cell r="RO938">
            <v>45601</v>
          </cell>
          <cell r="RP938" t="str">
            <v>4062368</v>
          </cell>
          <cell r="RQ938">
            <v>45566</v>
          </cell>
          <cell r="RR938" t="str">
            <v>4062322</v>
          </cell>
          <cell r="RS938">
            <v>45636</v>
          </cell>
          <cell r="RT938">
            <v>4162012</v>
          </cell>
          <cell r="RU938">
            <v>0</v>
          </cell>
          <cell r="RV938">
            <v>0</v>
          </cell>
        </row>
        <row r="939">
          <cell r="A939">
            <v>930</v>
          </cell>
          <cell r="B939">
            <v>45717</v>
          </cell>
          <cell r="C939" t="str">
            <v>HRB1303 AAI AC+L</v>
          </cell>
          <cell r="D939" t="str">
            <v>ARB30261</v>
          </cell>
          <cell r="F939" t="str">
            <v>米国</v>
          </cell>
          <cell r="G939" t="str">
            <v>AAI</v>
          </cell>
          <cell r="H939" t="str">
            <v>制御盤</v>
          </cell>
          <cell r="I939" t="str">
            <v>南陵</v>
          </cell>
          <cell r="J939" t="str">
            <v>KD</v>
          </cell>
          <cell r="K939">
            <v>45666</v>
          </cell>
          <cell r="L939">
            <v>1</v>
          </cell>
          <cell r="M939">
            <v>1</v>
          </cell>
          <cell r="N939">
            <v>45667</v>
          </cell>
          <cell r="O939">
            <v>1</v>
          </cell>
          <cell r="P939">
            <v>45668</v>
          </cell>
          <cell r="Q939">
            <v>1</v>
          </cell>
          <cell r="R939">
            <v>45673</v>
          </cell>
          <cell r="S939">
            <v>1</v>
          </cell>
          <cell r="T939">
            <v>45674</v>
          </cell>
          <cell r="U939">
            <v>45673</v>
          </cell>
          <cell r="V939">
            <v>45675</v>
          </cell>
          <cell r="W939">
            <v>45675</v>
          </cell>
          <cell r="X939">
            <v>1</v>
          </cell>
          <cell r="Y939">
            <v>45689</v>
          </cell>
          <cell r="AA939">
            <v>45680</v>
          </cell>
          <cell r="AB939">
            <v>45681</v>
          </cell>
          <cell r="AC939" t="str">
            <v>4062367</v>
          </cell>
          <cell r="AD939" t="str">
            <v>4062367</v>
          </cell>
          <cell r="AE939" t="str">
            <v>4062370</v>
          </cell>
          <cell r="AF939" t="str">
            <v>4062368</v>
          </cell>
          <cell r="AG939" t="str">
            <v>4062322</v>
          </cell>
          <cell r="CR939">
            <v>45601</v>
          </cell>
          <cell r="CS939">
            <v>4062367</v>
          </cell>
          <cell r="CX939">
            <v>45601</v>
          </cell>
          <cell r="CY939">
            <v>4062370</v>
          </cell>
          <cell r="DR939">
            <v>45601</v>
          </cell>
          <cell r="DS939">
            <v>4062368</v>
          </cell>
          <cell r="EB939">
            <v>45566</v>
          </cell>
          <cell r="EC939">
            <v>4062322</v>
          </cell>
          <cell r="EF939">
            <v>45643</v>
          </cell>
          <cell r="EG939">
            <v>4162013</v>
          </cell>
          <cell r="EM939">
            <v>45650</v>
          </cell>
          <cell r="EN939">
            <v>45566</v>
          </cell>
          <cell r="EO939">
            <v>4062331</v>
          </cell>
          <cell r="ER939">
            <v>45566</v>
          </cell>
          <cell r="ES939">
            <v>4062333</v>
          </cell>
          <cell r="EX939">
            <v>45601</v>
          </cell>
          <cell r="EY939">
            <v>4062383</v>
          </cell>
          <cell r="HQ939">
            <v>45597</v>
          </cell>
          <cell r="HR939">
            <v>4162006</v>
          </cell>
          <cell r="HS939">
            <v>45666</v>
          </cell>
          <cell r="HV939" t="e">
            <v>#REF!</v>
          </cell>
          <cell r="HZ939" t="e">
            <v>#REF!</v>
          </cell>
          <cell r="ID939" t="e">
            <v>#REF!</v>
          </cell>
          <cell r="RC939">
            <v>45680</v>
          </cell>
          <cell r="RD939">
            <v>0</v>
          </cell>
          <cell r="RE939">
            <v>45601</v>
          </cell>
          <cell r="RF939">
            <v>45601</v>
          </cell>
          <cell r="RG939">
            <v>0</v>
          </cell>
          <cell r="RH939">
            <v>0</v>
          </cell>
          <cell r="RI939">
            <v>45601</v>
          </cell>
          <cell r="RJ939">
            <v>0</v>
          </cell>
          <cell r="RK939">
            <v>45601</v>
          </cell>
          <cell r="RL939" t="str">
            <v>4062367</v>
          </cell>
          <cell r="RM939">
            <v>45601</v>
          </cell>
          <cell r="RN939" t="str">
            <v>4062370</v>
          </cell>
          <cell r="RO939">
            <v>45601</v>
          </cell>
          <cell r="RP939" t="str">
            <v>4062368</v>
          </cell>
          <cell r="RQ939">
            <v>45566</v>
          </cell>
          <cell r="RR939" t="str">
            <v>4062322</v>
          </cell>
          <cell r="RS939">
            <v>45643</v>
          </cell>
          <cell r="RT939">
            <v>4162013</v>
          </cell>
          <cell r="RU939">
            <v>0</v>
          </cell>
          <cell r="RV939">
            <v>0</v>
          </cell>
        </row>
        <row r="940">
          <cell r="A940">
            <v>931</v>
          </cell>
          <cell r="B940">
            <v>45717</v>
          </cell>
          <cell r="C940" t="str">
            <v>HRB1303 AAI AC+L</v>
          </cell>
          <cell r="D940" t="str">
            <v>ARB30262</v>
          </cell>
          <cell r="F940" t="str">
            <v>米国</v>
          </cell>
          <cell r="G940" t="str">
            <v>AAI</v>
          </cell>
          <cell r="H940" t="str">
            <v>制御盤</v>
          </cell>
          <cell r="I940" t="str">
            <v>南陵</v>
          </cell>
          <cell r="J940" t="str">
            <v>KD</v>
          </cell>
          <cell r="K940">
            <v>45667</v>
          </cell>
          <cell r="L940">
            <v>1</v>
          </cell>
          <cell r="M940">
            <v>1</v>
          </cell>
          <cell r="N940">
            <v>45668</v>
          </cell>
          <cell r="O940">
            <v>1</v>
          </cell>
          <cell r="P940">
            <v>45673</v>
          </cell>
          <cell r="Q940">
            <v>1</v>
          </cell>
          <cell r="R940">
            <v>45674</v>
          </cell>
          <cell r="S940">
            <v>1</v>
          </cell>
          <cell r="T940">
            <v>45675</v>
          </cell>
          <cell r="U940">
            <v>45674</v>
          </cell>
          <cell r="V940">
            <v>45678</v>
          </cell>
          <cell r="W940">
            <v>45675</v>
          </cell>
          <cell r="X940">
            <v>1</v>
          </cell>
          <cell r="Y940">
            <v>45689</v>
          </cell>
          <cell r="AA940">
            <v>45680</v>
          </cell>
          <cell r="AB940">
            <v>45681</v>
          </cell>
          <cell r="AC940" t="str">
            <v>4062367</v>
          </cell>
          <cell r="AD940" t="str">
            <v>4062367</v>
          </cell>
          <cell r="AE940" t="str">
            <v>4062370</v>
          </cell>
          <cell r="AF940" t="str">
            <v>4162024</v>
          </cell>
          <cell r="AG940" t="str">
            <v>4062322</v>
          </cell>
          <cell r="CR940">
            <v>45601</v>
          </cell>
          <cell r="CS940">
            <v>4062367</v>
          </cell>
          <cell r="CX940">
            <v>45601</v>
          </cell>
          <cell r="CY940">
            <v>4062370</v>
          </cell>
          <cell r="DR940">
            <v>45629</v>
          </cell>
          <cell r="DS940">
            <v>4162024</v>
          </cell>
          <cell r="EB940">
            <v>45566</v>
          </cell>
          <cell r="EC940">
            <v>4062322</v>
          </cell>
          <cell r="EF940">
            <v>45643</v>
          </cell>
          <cell r="EG940">
            <v>4162013</v>
          </cell>
          <cell r="EM940">
            <v>45650</v>
          </cell>
          <cell r="EN940">
            <v>45566</v>
          </cell>
          <cell r="EO940">
            <v>4062331</v>
          </cell>
          <cell r="ER940">
            <v>45566</v>
          </cell>
          <cell r="ES940">
            <v>4062333</v>
          </cell>
          <cell r="EX940">
            <v>45601</v>
          </cell>
          <cell r="EY940">
            <v>4062383</v>
          </cell>
          <cell r="HQ940">
            <v>45597</v>
          </cell>
          <cell r="HR940">
            <v>4162006</v>
          </cell>
          <cell r="HS940">
            <v>45667</v>
          </cell>
          <cell r="HV940" t="e">
            <v>#REF!</v>
          </cell>
          <cell r="HZ940" t="e">
            <v>#REF!</v>
          </cell>
          <cell r="ID940" t="e">
            <v>#REF!</v>
          </cell>
          <cell r="RC940">
            <v>45680</v>
          </cell>
          <cell r="RD940">
            <v>0</v>
          </cell>
          <cell r="RE940">
            <v>45601</v>
          </cell>
          <cell r="RF940">
            <v>45601</v>
          </cell>
          <cell r="RG940">
            <v>0</v>
          </cell>
          <cell r="RH940">
            <v>0</v>
          </cell>
          <cell r="RI940">
            <v>45629</v>
          </cell>
          <cell r="RJ940">
            <v>0</v>
          </cell>
          <cell r="RK940">
            <v>45601</v>
          </cell>
          <cell r="RL940" t="str">
            <v>4062367</v>
          </cell>
          <cell r="RM940">
            <v>45601</v>
          </cell>
          <cell r="RN940" t="str">
            <v>4062370</v>
          </cell>
          <cell r="RO940">
            <v>45629</v>
          </cell>
          <cell r="RP940" t="str">
            <v>4162024</v>
          </cell>
          <cell r="RQ940">
            <v>45566</v>
          </cell>
          <cell r="RR940" t="str">
            <v>4062322</v>
          </cell>
          <cell r="RS940">
            <v>45643</v>
          </cell>
          <cell r="RT940">
            <v>4162013</v>
          </cell>
          <cell r="RU940">
            <v>0</v>
          </cell>
          <cell r="RV940">
            <v>0</v>
          </cell>
        </row>
        <row r="941">
          <cell r="A941">
            <v>932</v>
          </cell>
          <cell r="B941">
            <v>45717</v>
          </cell>
          <cell r="C941" t="str">
            <v>HRB1303 AAI AC+L</v>
          </cell>
          <cell r="D941" t="str">
            <v>ARB30263</v>
          </cell>
          <cell r="F941" t="str">
            <v>米国</v>
          </cell>
          <cell r="G941" t="str">
            <v>AAI</v>
          </cell>
          <cell r="H941" t="str">
            <v>制御盤</v>
          </cell>
          <cell r="I941" t="str">
            <v>南陵</v>
          </cell>
          <cell r="J941" t="str">
            <v>KD</v>
          </cell>
          <cell r="K941">
            <v>45667</v>
          </cell>
          <cell r="L941">
            <v>1</v>
          </cell>
          <cell r="M941">
            <v>1</v>
          </cell>
          <cell r="N941">
            <v>45668</v>
          </cell>
          <cell r="O941">
            <v>1</v>
          </cell>
          <cell r="P941">
            <v>45673</v>
          </cell>
          <cell r="Q941">
            <v>1</v>
          </cell>
          <cell r="R941">
            <v>45674</v>
          </cell>
          <cell r="S941">
            <v>1</v>
          </cell>
          <cell r="T941">
            <v>45675</v>
          </cell>
          <cell r="U941">
            <v>45674</v>
          </cell>
          <cell r="V941">
            <v>45678</v>
          </cell>
          <cell r="W941">
            <v>45675</v>
          </cell>
          <cell r="X941">
            <v>1</v>
          </cell>
          <cell r="Y941">
            <v>45689</v>
          </cell>
          <cell r="AA941">
            <v>45680</v>
          </cell>
          <cell r="AB941">
            <v>45681</v>
          </cell>
          <cell r="AC941" t="str">
            <v>4162021</v>
          </cell>
          <cell r="AD941" t="str">
            <v>4162021</v>
          </cell>
          <cell r="AE941" t="str">
            <v>4062370</v>
          </cell>
          <cell r="AF941" t="str">
            <v>4162024</v>
          </cell>
          <cell r="AG941" t="str">
            <v>4062322</v>
          </cell>
          <cell r="CR941">
            <v>45629</v>
          </cell>
          <cell r="CS941">
            <v>4162021</v>
          </cell>
          <cell r="CX941">
            <v>45601</v>
          </cell>
          <cell r="CY941">
            <v>4062370</v>
          </cell>
          <cell r="DR941">
            <v>45629</v>
          </cell>
          <cell r="DS941">
            <v>4162024</v>
          </cell>
          <cell r="EB941">
            <v>45566</v>
          </cell>
          <cell r="EC941">
            <v>4062322</v>
          </cell>
          <cell r="EF941">
            <v>45643</v>
          </cell>
          <cell r="EG941">
            <v>4162013</v>
          </cell>
          <cell r="EM941">
            <v>45650</v>
          </cell>
          <cell r="EN941">
            <v>45566</v>
          </cell>
          <cell r="EO941">
            <v>4062331</v>
          </cell>
          <cell r="ER941">
            <v>45566</v>
          </cell>
          <cell r="ES941">
            <v>4062333</v>
          </cell>
          <cell r="EX941">
            <v>45601</v>
          </cell>
          <cell r="EY941">
            <v>4062383</v>
          </cell>
          <cell r="HQ941">
            <v>45597</v>
          </cell>
          <cell r="HR941">
            <v>4162006</v>
          </cell>
          <cell r="HS941">
            <v>45667</v>
          </cell>
          <cell r="HV941" t="e">
            <v>#REF!</v>
          </cell>
          <cell r="HZ941" t="e">
            <v>#REF!</v>
          </cell>
          <cell r="ID941" t="e">
            <v>#REF!</v>
          </cell>
          <cell r="RC941">
            <v>45680</v>
          </cell>
          <cell r="RD941">
            <v>0</v>
          </cell>
          <cell r="RE941">
            <v>45629</v>
          </cell>
          <cell r="RF941">
            <v>45601</v>
          </cell>
          <cell r="RG941">
            <v>0</v>
          </cell>
          <cell r="RH941">
            <v>0</v>
          </cell>
          <cell r="RI941">
            <v>45629</v>
          </cell>
          <cell r="RJ941">
            <v>0</v>
          </cell>
          <cell r="RK941">
            <v>45629</v>
          </cell>
          <cell r="RL941" t="str">
            <v>4162021</v>
          </cell>
          <cell r="RM941">
            <v>45601</v>
          </cell>
          <cell r="RN941" t="str">
            <v>4062370</v>
          </cell>
          <cell r="RO941">
            <v>45629</v>
          </cell>
          <cell r="RP941" t="str">
            <v>4162024</v>
          </cell>
          <cell r="RQ941">
            <v>45566</v>
          </cell>
          <cell r="RR941" t="str">
            <v>4062322</v>
          </cell>
          <cell r="RS941">
            <v>45643</v>
          </cell>
          <cell r="RT941">
            <v>4162013</v>
          </cell>
          <cell r="RU941">
            <v>0</v>
          </cell>
          <cell r="RV941">
            <v>0</v>
          </cell>
        </row>
        <row r="942">
          <cell r="A942">
            <v>933</v>
          </cell>
          <cell r="B942">
            <v>45716</v>
          </cell>
          <cell r="C942" t="str">
            <v>HRB8025</v>
          </cell>
          <cell r="D942" t="str">
            <v>80255426</v>
          </cell>
          <cell r="F942" t="str">
            <v>日本</v>
          </cell>
          <cell r="G942" t="str">
            <v>（株）アマダベンディングＳ部</v>
          </cell>
          <cell r="H942" t="str">
            <v>制御盤</v>
          </cell>
          <cell r="I942" t="str">
            <v>南陵</v>
          </cell>
          <cell r="J942" t="str">
            <v>土岐</v>
          </cell>
          <cell r="K942">
            <v>45667</v>
          </cell>
          <cell r="L942">
            <v>1</v>
          </cell>
          <cell r="M942">
            <v>1</v>
          </cell>
          <cell r="N942">
            <v>45668</v>
          </cell>
          <cell r="O942">
            <v>1</v>
          </cell>
          <cell r="P942">
            <v>45673</v>
          </cell>
          <cell r="Q942">
            <v>1</v>
          </cell>
          <cell r="R942">
            <v>45674</v>
          </cell>
          <cell r="S942">
            <v>1</v>
          </cell>
          <cell r="T942">
            <v>45675</v>
          </cell>
          <cell r="U942">
            <v>45675</v>
          </cell>
          <cell r="V942">
            <v>45678</v>
          </cell>
          <cell r="W942">
            <v>45678</v>
          </cell>
          <cell r="X942">
            <v>1</v>
          </cell>
          <cell r="Y942">
            <v>45689</v>
          </cell>
          <cell r="AA942">
            <v>45687</v>
          </cell>
          <cell r="AB942">
            <v>45688</v>
          </cell>
          <cell r="AC942" t="str">
            <v>4062272</v>
          </cell>
          <cell r="AD942" t="str">
            <v>4062272</v>
          </cell>
          <cell r="AE942" t="str">
            <v>4062370</v>
          </cell>
          <cell r="AF942" t="str">
            <v>4062280</v>
          </cell>
          <cell r="AG942" t="str">
            <v>4062317</v>
          </cell>
          <cell r="CF942">
            <v>45545</v>
          </cell>
          <cell r="CG942">
            <v>4062272</v>
          </cell>
          <cell r="CX942">
            <v>45601</v>
          </cell>
          <cell r="CY942">
            <v>4062370</v>
          </cell>
          <cell r="DF942">
            <v>45545</v>
          </cell>
          <cell r="DG942">
            <v>4062280</v>
          </cell>
          <cell r="DV942">
            <v>45566</v>
          </cell>
          <cell r="DW942">
            <v>4062317</v>
          </cell>
          <cell r="EF942">
            <v>45643</v>
          </cell>
          <cell r="EG942">
            <v>4162013</v>
          </cell>
          <cell r="EM942">
            <v>45650</v>
          </cell>
          <cell r="EX942">
            <v>45601</v>
          </cell>
          <cell r="EY942">
            <v>4062383</v>
          </cell>
          <cell r="HS942">
            <v>45667</v>
          </cell>
          <cell r="HV942" t="e">
            <v>#REF!</v>
          </cell>
          <cell r="HZ942" t="e">
            <v>#REF!</v>
          </cell>
          <cell r="ID942" t="e">
            <v>#REF!</v>
          </cell>
          <cell r="RC942">
            <v>45687</v>
          </cell>
          <cell r="RD942">
            <v>45545</v>
          </cell>
          <cell r="RE942">
            <v>0</v>
          </cell>
          <cell r="RF942">
            <v>45601</v>
          </cell>
          <cell r="RG942">
            <v>0</v>
          </cell>
          <cell r="RH942">
            <v>45545</v>
          </cell>
          <cell r="RI942">
            <v>0</v>
          </cell>
          <cell r="RJ942">
            <v>0</v>
          </cell>
          <cell r="RK942">
            <v>45545</v>
          </cell>
          <cell r="RL942" t="str">
            <v>4062272</v>
          </cell>
          <cell r="RM942">
            <v>45601</v>
          </cell>
          <cell r="RN942" t="str">
            <v>4062370</v>
          </cell>
          <cell r="RO942">
            <v>45545</v>
          </cell>
          <cell r="RP942" t="str">
            <v>4062280</v>
          </cell>
          <cell r="RQ942">
            <v>45566</v>
          </cell>
          <cell r="RR942" t="str">
            <v>4062317</v>
          </cell>
          <cell r="RS942">
            <v>45643</v>
          </cell>
          <cell r="RT942">
            <v>4162013</v>
          </cell>
          <cell r="RU942">
            <v>0</v>
          </cell>
          <cell r="RV942">
            <v>0</v>
          </cell>
        </row>
        <row r="943">
          <cell r="A943">
            <v>934</v>
          </cell>
          <cell r="B943">
            <v>45716</v>
          </cell>
          <cell r="C943" t="str">
            <v>HRB8025</v>
          </cell>
          <cell r="D943" t="str">
            <v>80255427</v>
          </cell>
          <cell r="F943" t="str">
            <v>日本</v>
          </cell>
          <cell r="G943" t="str">
            <v>（株）アマダベンディングＳ部</v>
          </cell>
          <cell r="H943" t="str">
            <v>制御盤</v>
          </cell>
          <cell r="I943" t="str">
            <v>南陵</v>
          </cell>
          <cell r="J943" t="str">
            <v>土岐</v>
          </cell>
          <cell r="K943">
            <v>45668</v>
          </cell>
          <cell r="L943">
            <v>1</v>
          </cell>
          <cell r="M943">
            <v>1</v>
          </cell>
          <cell r="N943">
            <v>45673</v>
          </cell>
          <cell r="O943">
            <v>1</v>
          </cell>
          <cell r="P943">
            <v>45674</v>
          </cell>
          <cell r="Q943">
            <v>1</v>
          </cell>
          <cell r="R943">
            <v>45675</v>
          </cell>
          <cell r="S943">
            <v>1</v>
          </cell>
          <cell r="T943">
            <v>45678</v>
          </cell>
          <cell r="U943">
            <v>45675</v>
          </cell>
          <cell r="V943">
            <v>45679</v>
          </cell>
          <cell r="W943">
            <v>45678</v>
          </cell>
          <cell r="X943">
            <v>1</v>
          </cell>
          <cell r="Y943">
            <v>45689</v>
          </cell>
          <cell r="AA943">
            <v>45687</v>
          </cell>
          <cell r="AB943">
            <v>45688</v>
          </cell>
          <cell r="AC943" t="str">
            <v>4062272</v>
          </cell>
          <cell r="AD943" t="str">
            <v>4062272</v>
          </cell>
          <cell r="AE943" t="str">
            <v>4062370</v>
          </cell>
          <cell r="AF943" t="str">
            <v>4062280</v>
          </cell>
          <cell r="AG943" t="str">
            <v>4062317</v>
          </cell>
          <cell r="CF943">
            <v>45545</v>
          </cell>
          <cell r="CG943">
            <v>4062272</v>
          </cell>
          <cell r="CX943">
            <v>45601</v>
          </cell>
          <cell r="CY943">
            <v>4062370</v>
          </cell>
          <cell r="DF943">
            <v>45545</v>
          </cell>
          <cell r="DG943">
            <v>4062280</v>
          </cell>
          <cell r="DV943">
            <v>45566</v>
          </cell>
          <cell r="DW943">
            <v>4062317</v>
          </cell>
          <cell r="EF943">
            <v>45643</v>
          </cell>
          <cell r="EG943">
            <v>4162013</v>
          </cell>
          <cell r="EM943">
            <v>45650</v>
          </cell>
          <cell r="EX943">
            <v>45601</v>
          </cell>
          <cell r="EY943">
            <v>4062383</v>
          </cell>
          <cell r="HS943">
            <v>45668</v>
          </cell>
          <cell r="HV943" t="e">
            <v>#REF!</v>
          </cell>
          <cell r="HZ943" t="e">
            <v>#REF!</v>
          </cell>
          <cell r="ID943" t="e">
            <v>#REF!</v>
          </cell>
          <cell r="RC943">
            <v>45687</v>
          </cell>
          <cell r="RD943">
            <v>45545</v>
          </cell>
          <cell r="RE943">
            <v>0</v>
          </cell>
          <cell r="RF943">
            <v>45601</v>
          </cell>
          <cell r="RG943">
            <v>0</v>
          </cell>
          <cell r="RH943">
            <v>45545</v>
          </cell>
          <cell r="RI943">
            <v>0</v>
          </cell>
          <cell r="RJ943">
            <v>0</v>
          </cell>
          <cell r="RK943">
            <v>45545</v>
          </cell>
          <cell r="RL943" t="str">
            <v>4062272</v>
          </cell>
          <cell r="RM943">
            <v>45601</v>
          </cell>
          <cell r="RN943" t="str">
            <v>4062370</v>
          </cell>
          <cell r="RO943">
            <v>45545</v>
          </cell>
          <cell r="RP943" t="str">
            <v>4062280</v>
          </cell>
          <cell r="RQ943">
            <v>45566</v>
          </cell>
          <cell r="RR943" t="str">
            <v>4062317</v>
          </cell>
          <cell r="RS943">
            <v>45643</v>
          </cell>
          <cell r="RT943">
            <v>4162013</v>
          </cell>
          <cell r="RU943">
            <v>0</v>
          </cell>
          <cell r="RV943">
            <v>0</v>
          </cell>
        </row>
        <row r="944">
          <cell r="A944">
            <v>935</v>
          </cell>
          <cell r="B944">
            <v>45716</v>
          </cell>
          <cell r="C944" t="str">
            <v>HRB1303.EXP</v>
          </cell>
          <cell r="D944" t="str">
            <v>13035599</v>
          </cell>
          <cell r="F944" t="str">
            <v>韓国</v>
          </cell>
          <cell r="G944" t="str">
            <v>ＡＭＡＤＡ　ＫＯＲＥＡ　ＣＯ．，ＬＴＤ．</v>
          </cell>
          <cell r="H944" t="str">
            <v>制御盤</v>
          </cell>
          <cell r="I944" t="str">
            <v>南陵</v>
          </cell>
          <cell r="J944" t="str">
            <v>土岐</v>
          </cell>
          <cell r="K944">
            <v>45668</v>
          </cell>
          <cell r="L944">
            <v>1</v>
          </cell>
          <cell r="M944">
            <v>1</v>
          </cell>
          <cell r="N944">
            <v>45673</v>
          </cell>
          <cell r="O944">
            <v>1</v>
          </cell>
          <cell r="P944">
            <v>45674</v>
          </cell>
          <cell r="Q944">
            <v>1</v>
          </cell>
          <cell r="R944">
            <v>45675</v>
          </cell>
          <cell r="S944">
            <v>1</v>
          </cell>
          <cell r="T944">
            <v>45678</v>
          </cell>
          <cell r="U944">
            <v>45678</v>
          </cell>
          <cell r="V944">
            <v>45679</v>
          </cell>
          <cell r="W944">
            <v>45679</v>
          </cell>
          <cell r="X944">
            <v>1</v>
          </cell>
          <cell r="Y944">
            <v>45692</v>
          </cell>
          <cell r="AA944">
            <v>45687</v>
          </cell>
          <cell r="AB944">
            <v>45688</v>
          </cell>
          <cell r="AC944" t="str">
            <v>4162021</v>
          </cell>
          <cell r="AD944" t="str">
            <v>4162021</v>
          </cell>
          <cell r="AE944" t="str">
            <v>4062370</v>
          </cell>
          <cell r="AF944" t="str">
            <v>4162024</v>
          </cell>
          <cell r="AG944" t="str">
            <v>4062322</v>
          </cell>
          <cell r="CR944">
            <v>45629</v>
          </cell>
          <cell r="CS944">
            <v>4162021</v>
          </cell>
          <cell r="CX944">
            <v>45601</v>
          </cell>
          <cell r="CY944">
            <v>4062370</v>
          </cell>
          <cell r="DR944">
            <v>45629</v>
          </cell>
          <cell r="DS944">
            <v>4162024</v>
          </cell>
          <cell r="EB944">
            <v>45566</v>
          </cell>
          <cell r="EC944">
            <v>4062322</v>
          </cell>
          <cell r="EF944">
            <v>45643</v>
          </cell>
          <cell r="EG944">
            <v>4162013</v>
          </cell>
          <cell r="EM944">
            <v>45650</v>
          </cell>
          <cell r="EN944">
            <v>45566</v>
          </cell>
          <cell r="EO944">
            <v>4062331</v>
          </cell>
          <cell r="EX944">
            <v>45601</v>
          </cell>
          <cell r="EY944">
            <v>4062383</v>
          </cell>
          <cell r="GG944">
            <v>45545</v>
          </cell>
          <cell r="GH944">
            <v>4062299</v>
          </cell>
          <cell r="HS944">
            <v>45668</v>
          </cell>
          <cell r="HV944" t="e">
            <v>#REF!</v>
          </cell>
          <cell r="HZ944" t="e">
            <v>#REF!</v>
          </cell>
          <cell r="ID944" t="e">
            <v>#REF!</v>
          </cell>
          <cell r="RC944">
            <v>45687</v>
          </cell>
          <cell r="RD944">
            <v>0</v>
          </cell>
          <cell r="RE944">
            <v>45629</v>
          </cell>
          <cell r="RF944">
            <v>45601</v>
          </cell>
          <cell r="RG944">
            <v>0</v>
          </cell>
          <cell r="RH944">
            <v>0</v>
          </cell>
          <cell r="RI944">
            <v>45629</v>
          </cell>
          <cell r="RJ944">
            <v>0</v>
          </cell>
          <cell r="RK944">
            <v>45629</v>
          </cell>
          <cell r="RL944" t="str">
            <v>4162021</v>
          </cell>
          <cell r="RM944">
            <v>45601</v>
          </cell>
          <cell r="RN944" t="str">
            <v>4062370</v>
          </cell>
          <cell r="RO944">
            <v>45629</v>
          </cell>
          <cell r="RP944" t="str">
            <v>4162024</v>
          </cell>
          <cell r="RQ944">
            <v>45566</v>
          </cell>
          <cell r="RR944" t="str">
            <v>4062322</v>
          </cell>
          <cell r="RS944">
            <v>45643</v>
          </cell>
          <cell r="RT944">
            <v>4162013</v>
          </cell>
          <cell r="RU944">
            <v>0</v>
          </cell>
          <cell r="RV944">
            <v>0</v>
          </cell>
        </row>
        <row r="945">
          <cell r="A945">
            <v>936</v>
          </cell>
          <cell r="B945">
            <v>45716</v>
          </cell>
          <cell r="C945" t="str">
            <v>HRB1303.EXP</v>
          </cell>
          <cell r="D945" t="str">
            <v>13035606</v>
          </cell>
          <cell r="F945" t="str">
            <v>タイ</v>
          </cell>
          <cell r="G945" t="str">
            <v>Ａｍａｄａ　Ａｓｉａ　Ｐａｃｉｆｉｃ　Ｃｏ．，Ｌｔｄ</v>
          </cell>
          <cell r="H945" t="str">
            <v>制御盤</v>
          </cell>
          <cell r="I945" t="str">
            <v>南陵</v>
          </cell>
          <cell r="J945" t="str">
            <v>土岐</v>
          </cell>
          <cell r="K945">
            <v>45673</v>
          </cell>
          <cell r="L945">
            <v>1</v>
          </cell>
          <cell r="M945">
            <v>1</v>
          </cell>
          <cell r="N945">
            <v>45674</v>
          </cell>
          <cell r="O945">
            <v>1</v>
          </cell>
          <cell r="P945">
            <v>45675</v>
          </cell>
          <cell r="Q945">
            <v>1</v>
          </cell>
          <cell r="R945">
            <v>45678</v>
          </cell>
          <cell r="S945">
            <v>1</v>
          </cell>
          <cell r="T945">
            <v>45679</v>
          </cell>
          <cell r="U945">
            <v>45679</v>
          </cell>
          <cell r="V945">
            <v>45680</v>
          </cell>
          <cell r="W945">
            <v>45680</v>
          </cell>
          <cell r="X945">
            <v>1</v>
          </cell>
          <cell r="Y945">
            <v>45692</v>
          </cell>
          <cell r="AA945">
            <v>45687</v>
          </cell>
          <cell r="AB945">
            <v>45688</v>
          </cell>
          <cell r="AC945" t="str">
            <v>4162013</v>
          </cell>
          <cell r="AD945" t="str">
            <v>4162093</v>
          </cell>
          <cell r="AE945" t="str">
            <v>4162096</v>
          </cell>
          <cell r="AF945" t="str">
            <v>4162094</v>
          </cell>
          <cell r="AG945" t="str">
            <v>4162095</v>
          </cell>
          <cell r="AH945">
            <v>45643</v>
          </cell>
          <cell r="AI945">
            <v>4162013</v>
          </cell>
          <cell r="AN945" t="str">
            <v>-</v>
          </cell>
          <cell r="AO945">
            <v>4162093</v>
          </cell>
          <cell r="AP945" t="str">
            <v>-</v>
          </cell>
          <cell r="AQ945">
            <v>4162094</v>
          </cell>
          <cell r="AR945" t="str">
            <v>-</v>
          </cell>
          <cell r="AS945">
            <v>4162095</v>
          </cell>
          <cell r="AT945" t="str">
            <v>-</v>
          </cell>
          <cell r="AU945">
            <v>4162096</v>
          </cell>
          <cell r="BF945" t="str">
            <v>-</v>
          </cell>
          <cell r="BG945">
            <v>4162104</v>
          </cell>
          <cell r="EM945">
            <v>45650</v>
          </cell>
          <cell r="EZ945" t="str">
            <v>-</v>
          </cell>
          <cell r="FA945">
            <v>4162133</v>
          </cell>
          <cell r="HS945">
            <v>45673</v>
          </cell>
          <cell r="HV945" t="e">
            <v>#REF!</v>
          </cell>
          <cell r="HZ945" t="e">
            <v>#REF!</v>
          </cell>
          <cell r="ID945" t="e">
            <v>#REF!</v>
          </cell>
          <cell r="RC945">
            <v>45687</v>
          </cell>
          <cell r="RD945">
            <v>0</v>
          </cell>
          <cell r="RE945">
            <v>0</v>
          </cell>
          <cell r="RF945">
            <v>0</v>
          </cell>
          <cell r="RG945">
            <v>0</v>
          </cell>
          <cell r="RH945">
            <v>0</v>
          </cell>
          <cell r="RI945">
            <v>0</v>
          </cell>
          <cell r="RJ945">
            <v>0</v>
          </cell>
          <cell r="RK945">
            <v>0</v>
          </cell>
          <cell r="RL945" t="str">
            <v>4162093</v>
          </cell>
          <cell r="RM945">
            <v>0</v>
          </cell>
          <cell r="RN945" t="str">
            <v>4162096</v>
          </cell>
          <cell r="RO945">
            <v>0</v>
          </cell>
          <cell r="RP945" t="str">
            <v>4162094</v>
          </cell>
          <cell r="RQ945">
            <v>0</v>
          </cell>
          <cell r="RR945" t="str">
            <v>4162095</v>
          </cell>
          <cell r="RS945">
            <v>0</v>
          </cell>
          <cell r="RT945">
            <v>0</v>
          </cell>
          <cell r="RU945">
            <v>0</v>
          </cell>
          <cell r="RV945">
            <v>0</v>
          </cell>
        </row>
        <row r="946">
          <cell r="A946">
            <v>937</v>
          </cell>
          <cell r="B946">
            <v>45717</v>
          </cell>
          <cell r="C946" t="str">
            <v>HRB2204 AAI AC+L</v>
          </cell>
          <cell r="D946" t="str">
            <v>ARB20288</v>
          </cell>
          <cell r="F946" t="str">
            <v>米国</v>
          </cell>
          <cell r="G946" t="str">
            <v>AAI</v>
          </cell>
          <cell r="H946" t="str">
            <v>制御盤</v>
          </cell>
          <cell r="I946" t="str">
            <v>南陵</v>
          </cell>
          <cell r="J946" t="str">
            <v>KD</v>
          </cell>
          <cell r="K946">
            <v>45673</v>
          </cell>
          <cell r="L946">
            <v>1</v>
          </cell>
          <cell r="M946">
            <v>1</v>
          </cell>
          <cell r="N946">
            <v>45674</v>
          </cell>
          <cell r="O946">
            <v>1</v>
          </cell>
          <cell r="P946">
            <v>45675</v>
          </cell>
          <cell r="Q946">
            <v>1</v>
          </cell>
          <cell r="R946">
            <v>45678</v>
          </cell>
          <cell r="S946">
            <v>1</v>
          </cell>
          <cell r="T946">
            <v>45679</v>
          </cell>
          <cell r="U946">
            <v>45678</v>
          </cell>
          <cell r="V946">
            <v>45680</v>
          </cell>
          <cell r="W946">
            <v>45679</v>
          </cell>
          <cell r="X946">
            <v>1</v>
          </cell>
          <cell r="Y946">
            <v>45693</v>
          </cell>
          <cell r="AA946">
            <v>45687</v>
          </cell>
          <cell r="AB946">
            <v>45688</v>
          </cell>
          <cell r="AC946" t="str">
            <v>4062355</v>
          </cell>
          <cell r="AD946" t="str">
            <v>4162093</v>
          </cell>
          <cell r="AE946" t="str">
            <v>4162096</v>
          </cell>
          <cell r="AF946" t="str">
            <v>4162094</v>
          </cell>
          <cell r="AG946" t="str">
            <v>4162095</v>
          </cell>
          <cell r="AJ946">
            <v>45601</v>
          </cell>
          <cell r="AK946">
            <v>4062355</v>
          </cell>
          <cell r="AN946" t="str">
            <v>-</v>
          </cell>
          <cell r="AO946">
            <v>4162093</v>
          </cell>
          <cell r="AP946" t="str">
            <v>-</v>
          </cell>
          <cell r="AQ946">
            <v>4162094</v>
          </cell>
          <cell r="AR946" t="str">
            <v>-</v>
          </cell>
          <cell r="AS946">
            <v>4162095</v>
          </cell>
          <cell r="AT946" t="str">
            <v>-</v>
          </cell>
          <cell r="AU946">
            <v>4162096</v>
          </cell>
          <cell r="BJ946" t="str">
            <v>-</v>
          </cell>
          <cell r="BK946">
            <v>4162106</v>
          </cell>
          <cell r="EM946">
            <v>45650</v>
          </cell>
          <cell r="EP946" t="str">
            <v>-</v>
          </cell>
          <cell r="EQ946">
            <v>4162128</v>
          </cell>
          <cell r="ER946" t="str">
            <v>-</v>
          </cell>
          <cell r="ES946">
            <v>4162129</v>
          </cell>
          <cell r="EX946" t="str">
            <v>-</v>
          </cell>
          <cell r="EY946">
            <v>4162132</v>
          </cell>
          <cell r="FS946" t="str">
            <v>●</v>
          </cell>
          <cell r="GG946" t="str">
            <v>-</v>
          </cell>
          <cell r="GH946">
            <v>4162146</v>
          </cell>
          <cell r="HQ946">
            <v>45597</v>
          </cell>
          <cell r="HR946">
            <v>4162006</v>
          </cell>
          <cell r="HS946">
            <v>45673</v>
          </cell>
          <cell r="HV946" t="e">
            <v>#REF!</v>
          </cell>
          <cell r="HZ946" t="e">
            <v>#REF!</v>
          </cell>
          <cell r="ID946" t="e">
            <v>#REF!</v>
          </cell>
          <cell r="RC946">
            <v>45687</v>
          </cell>
          <cell r="RD946">
            <v>0</v>
          </cell>
          <cell r="RE946">
            <v>0</v>
          </cell>
          <cell r="RF946">
            <v>0</v>
          </cell>
          <cell r="RG946">
            <v>0</v>
          </cell>
          <cell r="RH946">
            <v>0</v>
          </cell>
          <cell r="RI946">
            <v>0</v>
          </cell>
          <cell r="RJ946">
            <v>0</v>
          </cell>
          <cell r="RK946">
            <v>0</v>
          </cell>
          <cell r="RL946" t="str">
            <v>4162093</v>
          </cell>
          <cell r="RM946">
            <v>0</v>
          </cell>
          <cell r="RN946" t="str">
            <v>4162096</v>
          </cell>
          <cell r="RO946">
            <v>0</v>
          </cell>
          <cell r="RP946" t="str">
            <v>4162094</v>
          </cell>
          <cell r="RQ946">
            <v>0</v>
          </cell>
          <cell r="RR946" t="str">
            <v>4162095</v>
          </cell>
          <cell r="RS946">
            <v>0</v>
          </cell>
          <cell r="RT946">
            <v>0</v>
          </cell>
          <cell r="RU946">
            <v>0</v>
          </cell>
          <cell r="RV946">
            <v>0</v>
          </cell>
        </row>
        <row r="947">
          <cell r="A947">
            <v>938</v>
          </cell>
          <cell r="B947">
            <v>45717</v>
          </cell>
          <cell r="C947" t="str">
            <v>HRB2204 AAI AC+L</v>
          </cell>
          <cell r="D947" t="str">
            <v>ARB20289</v>
          </cell>
          <cell r="F947" t="str">
            <v>米国</v>
          </cell>
          <cell r="G947" t="str">
            <v>AAI</v>
          </cell>
          <cell r="H947" t="str">
            <v>制御盤</v>
          </cell>
          <cell r="I947" t="str">
            <v>南陵</v>
          </cell>
          <cell r="J947" t="str">
            <v>KD</v>
          </cell>
          <cell r="K947">
            <v>45673</v>
          </cell>
          <cell r="L947">
            <v>1</v>
          </cell>
          <cell r="M947">
            <v>1</v>
          </cell>
          <cell r="N947">
            <v>45674</v>
          </cell>
          <cell r="O947">
            <v>1</v>
          </cell>
          <cell r="P947">
            <v>45675</v>
          </cell>
          <cell r="Q947">
            <v>1</v>
          </cell>
          <cell r="R947">
            <v>45678</v>
          </cell>
          <cell r="S947">
            <v>1</v>
          </cell>
          <cell r="T947">
            <v>45679</v>
          </cell>
          <cell r="U947">
            <v>45680</v>
          </cell>
          <cell r="V947">
            <v>45680</v>
          </cell>
          <cell r="W947">
            <v>45680</v>
          </cell>
          <cell r="X947">
            <v>1</v>
          </cell>
          <cell r="Y947">
            <v>45693</v>
          </cell>
          <cell r="AA947">
            <v>45687</v>
          </cell>
          <cell r="AB947">
            <v>45688</v>
          </cell>
          <cell r="AC947" t="str">
            <v>4062355</v>
          </cell>
          <cell r="AD947" t="str">
            <v>4162093</v>
          </cell>
          <cell r="AE947" t="str">
            <v>4162096</v>
          </cell>
          <cell r="AF947" t="str">
            <v>4162094</v>
          </cell>
          <cell r="AG947" t="str">
            <v>4162095</v>
          </cell>
          <cell r="AJ947">
            <v>45601</v>
          </cell>
          <cell r="AK947">
            <v>4062355</v>
          </cell>
          <cell r="AN947" t="str">
            <v>-</v>
          </cell>
          <cell r="AO947">
            <v>4162093</v>
          </cell>
          <cell r="AP947" t="str">
            <v>-</v>
          </cell>
          <cell r="AQ947">
            <v>4162094</v>
          </cell>
          <cell r="AR947" t="str">
            <v>-</v>
          </cell>
          <cell r="AS947">
            <v>4162095</v>
          </cell>
          <cell r="AT947" t="str">
            <v>-</v>
          </cell>
          <cell r="AU947">
            <v>4162096</v>
          </cell>
          <cell r="BJ947" t="str">
            <v>-</v>
          </cell>
          <cell r="BK947">
            <v>4162106</v>
          </cell>
          <cell r="EM947">
            <v>45650</v>
          </cell>
          <cell r="EP947" t="str">
            <v>-</v>
          </cell>
          <cell r="EQ947">
            <v>4162128</v>
          </cell>
          <cell r="ER947" t="str">
            <v>-</v>
          </cell>
          <cell r="ES947">
            <v>4162129</v>
          </cell>
          <cell r="EX947" t="str">
            <v>-</v>
          </cell>
          <cell r="EY947">
            <v>4162132</v>
          </cell>
          <cell r="FS947" t="str">
            <v>●</v>
          </cell>
          <cell r="GG947" t="str">
            <v>-</v>
          </cell>
          <cell r="GH947">
            <v>4162146</v>
          </cell>
          <cell r="HQ947">
            <v>45597</v>
          </cell>
          <cell r="HR947">
            <v>4162006</v>
          </cell>
          <cell r="HS947">
            <v>45673</v>
          </cell>
          <cell r="HV947" t="e">
            <v>#REF!</v>
          </cell>
          <cell r="HZ947" t="e">
            <v>#REF!</v>
          </cell>
          <cell r="ID947" t="e">
            <v>#REF!</v>
          </cell>
          <cell r="RC947">
            <v>45687</v>
          </cell>
          <cell r="RD947">
            <v>0</v>
          </cell>
          <cell r="RE947">
            <v>0</v>
          </cell>
          <cell r="RF947">
            <v>0</v>
          </cell>
          <cell r="RG947">
            <v>0</v>
          </cell>
          <cell r="RH947">
            <v>0</v>
          </cell>
          <cell r="RI947">
            <v>0</v>
          </cell>
          <cell r="RJ947">
            <v>0</v>
          </cell>
          <cell r="RK947">
            <v>0</v>
          </cell>
          <cell r="RL947" t="str">
            <v>4162093</v>
          </cell>
          <cell r="RM947">
            <v>0</v>
          </cell>
          <cell r="RN947" t="str">
            <v>4162096</v>
          </cell>
          <cell r="RO947">
            <v>0</v>
          </cell>
          <cell r="RP947" t="str">
            <v>4162094</v>
          </cell>
          <cell r="RQ947">
            <v>0</v>
          </cell>
          <cell r="RR947" t="str">
            <v>4162095</v>
          </cell>
          <cell r="RS947">
            <v>0</v>
          </cell>
          <cell r="RT947">
            <v>0</v>
          </cell>
          <cell r="RU947">
            <v>0</v>
          </cell>
          <cell r="RV947">
            <v>0</v>
          </cell>
        </row>
        <row r="948">
          <cell r="A948">
            <v>939</v>
          </cell>
          <cell r="B948">
            <v>45716</v>
          </cell>
          <cell r="C948" t="str">
            <v>HRB1303</v>
          </cell>
          <cell r="D948" t="str">
            <v>13035605</v>
          </cell>
          <cell r="F948" t="str">
            <v>日本</v>
          </cell>
          <cell r="G948" t="str">
            <v>（株）アマダベンディングＳ部</v>
          </cell>
          <cell r="H948" t="str">
            <v>制御盤</v>
          </cell>
          <cell r="I948" t="str">
            <v>南陵</v>
          </cell>
          <cell r="J948" t="str">
            <v>土岐</v>
          </cell>
          <cell r="K948">
            <v>45674</v>
          </cell>
          <cell r="L948">
            <v>1</v>
          </cell>
          <cell r="M948">
            <v>1</v>
          </cell>
          <cell r="N948">
            <v>45675</v>
          </cell>
          <cell r="O948">
            <v>1</v>
          </cell>
          <cell r="P948">
            <v>45678</v>
          </cell>
          <cell r="Q948">
            <v>1</v>
          </cell>
          <cell r="R948">
            <v>45679</v>
          </cell>
          <cell r="S948">
            <v>1</v>
          </cell>
          <cell r="T948">
            <v>45680</v>
          </cell>
          <cell r="U948">
            <v>45680</v>
          </cell>
          <cell r="V948">
            <v>45681</v>
          </cell>
          <cell r="W948">
            <v>45681</v>
          </cell>
          <cell r="X948">
            <v>1</v>
          </cell>
          <cell r="Y948">
            <v>45693</v>
          </cell>
          <cell r="AA948">
            <v>45687</v>
          </cell>
          <cell r="AB948">
            <v>45688</v>
          </cell>
          <cell r="AC948" t="str">
            <v>4162013</v>
          </cell>
          <cell r="AD948" t="str">
            <v>4162093</v>
          </cell>
          <cell r="AE948" t="str">
            <v>4162096</v>
          </cell>
          <cell r="AF948" t="str">
            <v>4162094</v>
          </cell>
          <cell r="AG948" t="str">
            <v>4162095</v>
          </cell>
          <cell r="AH948">
            <v>45643</v>
          </cell>
          <cell r="AI948">
            <v>4162013</v>
          </cell>
          <cell r="AN948" t="str">
            <v>-</v>
          </cell>
          <cell r="AO948">
            <v>4162093</v>
          </cell>
          <cell r="AP948" t="str">
            <v>-</v>
          </cell>
          <cell r="AQ948">
            <v>4162094</v>
          </cell>
          <cell r="AR948" t="str">
            <v>-</v>
          </cell>
          <cell r="AS948">
            <v>4162095</v>
          </cell>
          <cell r="AT948" t="str">
            <v>-</v>
          </cell>
          <cell r="AU948">
            <v>4162096</v>
          </cell>
          <cell r="BF948" t="str">
            <v>-</v>
          </cell>
          <cell r="BG948">
            <v>4162104</v>
          </cell>
          <cell r="EM948">
            <v>45650</v>
          </cell>
          <cell r="EX948" t="str">
            <v>-</v>
          </cell>
          <cell r="EY948">
            <v>4162132</v>
          </cell>
          <cell r="HS948">
            <v>45674</v>
          </cell>
          <cell r="HV948" t="e">
            <v>#REF!</v>
          </cell>
          <cell r="HZ948" t="e">
            <v>#REF!</v>
          </cell>
          <cell r="ID948" t="e">
            <v>#REF!</v>
          </cell>
          <cell r="RC948">
            <v>45687</v>
          </cell>
          <cell r="RD948">
            <v>0</v>
          </cell>
          <cell r="RE948">
            <v>0</v>
          </cell>
          <cell r="RF948">
            <v>0</v>
          </cell>
          <cell r="RG948">
            <v>0</v>
          </cell>
          <cell r="RH948">
            <v>0</v>
          </cell>
          <cell r="RI948">
            <v>0</v>
          </cell>
          <cell r="RJ948">
            <v>0</v>
          </cell>
          <cell r="RK948">
            <v>0</v>
          </cell>
          <cell r="RL948" t="str">
            <v>4162093</v>
          </cell>
          <cell r="RM948">
            <v>0</v>
          </cell>
          <cell r="RN948" t="str">
            <v>4162096</v>
          </cell>
          <cell r="RO948">
            <v>0</v>
          </cell>
          <cell r="RP948" t="str">
            <v>4162094</v>
          </cell>
          <cell r="RQ948">
            <v>0</v>
          </cell>
          <cell r="RR948" t="str">
            <v>4162095</v>
          </cell>
          <cell r="RS948">
            <v>0</v>
          </cell>
          <cell r="RT948">
            <v>0</v>
          </cell>
          <cell r="RU948">
            <v>0</v>
          </cell>
          <cell r="RV948">
            <v>0</v>
          </cell>
        </row>
        <row r="949">
          <cell r="A949">
            <v>940</v>
          </cell>
          <cell r="B949">
            <v>45716</v>
          </cell>
          <cell r="C949" t="str">
            <v>HRB3503 </v>
          </cell>
          <cell r="D949" t="str">
            <v>35035010 </v>
          </cell>
          <cell r="F949" t="str">
            <v>日本</v>
          </cell>
          <cell r="G949" t="str">
            <v>久商（株） </v>
          </cell>
          <cell r="H949" t="str">
            <v>制御盤</v>
          </cell>
          <cell r="I949" t="str">
            <v>南陵</v>
          </cell>
          <cell r="J949" t="str">
            <v>富士宮</v>
          </cell>
          <cell r="K949">
            <v>45666</v>
          </cell>
          <cell r="L949">
            <v>1</v>
          </cell>
          <cell r="M949">
            <v>1</v>
          </cell>
          <cell r="N949">
            <v>45673</v>
          </cell>
          <cell r="O949">
            <v>1</v>
          </cell>
          <cell r="P949">
            <v>45678</v>
          </cell>
          <cell r="Q949">
            <v>1</v>
          </cell>
          <cell r="R949">
            <v>45679</v>
          </cell>
          <cell r="S949">
            <v>1</v>
          </cell>
          <cell r="T949">
            <v>45680</v>
          </cell>
          <cell r="U949">
            <v>45680</v>
          </cell>
          <cell r="V949">
            <v>45681</v>
          </cell>
          <cell r="W949">
            <v>45681</v>
          </cell>
          <cell r="X949">
            <v>1</v>
          </cell>
          <cell r="Y949">
            <v>45689</v>
          </cell>
          <cell r="Z949">
            <v>45689</v>
          </cell>
          <cell r="AC949" t="str">
            <v>4062221</v>
          </cell>
          <cell r="AD949" t="str">
            <v>4162109</v>
          </cell>
          <cell r="AE949" t="str">
            <v>4162111</v>
          </cell>
          <cell r="AF949" t="str">
            <v>4162110</v>
          </cell>
          <cell r="AG949" t="str">
            <v/>
          </cell>
          <cell r="AL949" t="str">
            <v>-</v>
          </cell>
          <cell r="AM949">
            <v>4062221</v>
          </cell>
          <cell r="BL949" t="str">
            <v>-</v>
          </cell>
          <cell r="BM949">
            <v>4162109</v>
          </cell>
          <cell r="BN949" t="str">
            <v>-</v>
          </cell>
          <cell r="BO949">
            <v>4162110</v>
          </cell>
          <cell r="BP949" t="str">
            <v>-</v>
          </cell>
          <cell r="BQ949">
            <v>4162111</v>
          </cell>
          <cell r="BR949" t="str">
            <v>-</v>
          </cell>
          <cell r="BS949">
            <v>4162112</v>
          </cell>
          <cell r="HS949">
            <v>45666</v>
          </cell>
          <cell r="HV949" t="e">
            <v>#REF!</v>
          </cell>
          <cell r="HZ949" t="e">
            <v>#REF!</v>
          </cell>
          <cell r="ID949" t="e">
            <v>#REF!</v>
          </cell>
          <cell r="RC949">
            <v>45689</v>
          </cell>
          <cell r="RD949">
            <v>0</v>
          </cell>
          <cell r="RE949">
            <v>0</v>
          </cell>
          <cell r="RF949">
            <v>0</v>
          </cell>
          <cell r="RG949">
            <v>0</v>
          </cell>
          <cell r="RH949">
            <v>0</v>
          </cell>
          <cell r="RI949">
            <v>0</v>
          </cell>
          <cell r="RJ949">
            <v>0</v>
          </cell>
          <cell r="RK949">
            <v>0</v>
          </cell>
          <cell r="RL949" t="str">
            <v>4162109</v>
          </cell>
          <cell r="RM949">
            <v>0</v>
          </cell>
          <cell r="RN949" t="str">
            <v>4162111</v>
          </cell>
          <cell r="RO949">
            <v>0</v>
          </cell>
          <cell r="RP949" t="str">
            <v>4162110</v>
          </cell>
          <cell r="RQ949">
            <v>0</v>
          </cell>
          <cell r="RR949" t="str">
            <v/>
          </cell>
          <cell r="RS949">
            <v>0</v>
          </cell>
          <cell r="RT949">
            <v>0</v>
          </cell>
          <cell r="RU949">
            <v>0</v>
          </cell>
          <cell r="RV949">
            <v>0</v>
          </cell>
        </row>
        <row r="950">
          <cell r="A950">
            <v>941</v>
          </cell>
          <cell r="B950">
            <v>45716</v>
          </cell>
          <cell r="C950" t="str">
            <v>HRB1303.EXP</v>
          </cell>
          <cell r="D950" t="str">
            <v>13035608</v>
          </cell>
          <cell r="F950" t="str">
            <v>韓国</v>
          </cell>
          <cell r="G950" t="str">
            <v>ＡＭＡＤＡ　ＫＯＲＥＡ　ＣＯ．，ＬＴＤ．</v>
          </cell>
          <cell r="H950" t="str">
            <v>制御盤</v>
          </cell>
          <cell r="I950" t="str">
            <v>南陵</v>
          </cell>
          <cell r="J950" t="str">
            <v>土岐</v>
          </cell>
          <cell r="K950">
            <v>45675</v>
          </cell>
          <cell r="L950">
            <v>1</v>
          </cell>
          <cell r="M950">
            <v>1</v>
          </cell>
          <cell r="N950">
            <v>45678</v>
          </cell>
          <cell r="O950">
            <v>1</v>
          </cell>
          <cell r="P950">
            <v>45679</v>
          </cell>
          <cell r="Q950">
            <v>1</v>
          </cell>
          <cell r="R950">
            <v>45680</v>
          </cell>
          <cell r="S950">
            <v>1</v>
          </cell>
          <cell r="T950">
            <v>45681</v>
          </cell>
          <cell r="U950">
            <v>45681</v>
          </cell>
          <cell r="V950">
            <v>45682</v>
          </cell>
          <cell r="W950">
            <v>45682</v>
          </cell>
          <cell r="X950">
            <v>1</v>
          </cell>
          <cell r="Y950">
            <v>45693</v>
          </cell>
          <cell r="AA950">
            <v>45687</v>
          </cell>
          <cell r="AB950">
            <v>45688</v>
          </cell>
          <cell r="AC950" t="str">
            <v>4162013</v>
          </cell>
          <cell r="AD950" t="str">
            <v>4162093</v>
          </cell>
          <cell r="AE950" t="str">
            <v>4162096</v>
          </cell>
          <cell r="AF950" t="str">
            <v>4162094</v>
          </cell>
          <cell r="AG950" t="str">
            <v>4162095</v>
          </cell>
          <cell r="AH950">
            <v>45643</v>
          </cell>
          <cell r="AI950">
            <v>4162013</v>
          </cell>
          <cell r="AN950" t="str">
            <v>-</v>
          </cell>
          <cell r="AO950">
            <v>4162093</v>
          </cell>
          <cell r="AP950" t="str">
            <v>-</v>
          </cell>
          <cell r="AQ950">
            <v>4162094</v>
          </cell>
          <cell r="AR950" t="str">
            <v>-</v>
          </cell>
          <cell r="AS950">
            <v>4162095</v>
          </cell>
          <cell r="AT950" t="str">
            <v>-</v>
          </cell>
          <cell r="AU950">
            <v>4162096</v>
          </cell>
          <cell r="BF950" t="str">
            <v>-</v>
          </cell>
          <cell r="BG950">
            <v>4162104</v>
          </cell>
          <cell r="EM950">
            <v>45650</v>
          </cell>
          <cell r="EN950" t="str">
            <v>-</v>
          </cell>
          <cell r="EO950">
            <v>4162127</v>
          </cell>
          <cell r="EX950" t="str">
            <v>-</v>
          </cell>
          <cell r="EY950">
            <v>4162132</v>
          </cell>
          <cell r="GG950" t="str">
            <v>-</v>
          </cell>
          <cell r="GH950">
            <v>4162146</v>
          </cell>
          <cell r="HS950">
            <v>45675</v>
          </cell>
          <cell r="HV950" t="e">
            <v>#REF!</v>
          </cell>
          <cell r="HZ950" t="e">
            <v>#REF!</v>
          </cell>
          <cell r="ID950" t="e">
            <v>#REF!</v>
          </cell>
          <cell r="RC950">
            <v>45687</v>
          </cell>
          <cell r="RD950">
            <v>0</v>
          </cell>
          <cell r="RE950">
            <v>0</v>
          </cell>
          <cell r="RF950">
            <v>0</v>
          </cell>
          <cell r="RG950">
            <v>0</v>
          </cell>
          <cell r="RH950">
            <v>0</v>
          </cell>
          <cell r="RI950">
            <v>0</v>
          </cell>
          <cell r="RJ950">
            <v>0</v>
          </cell>
          <cell r="RK950">
            <v>0</v>
          </cell>
          <cell r="RL950" t="str">
            <v>4162093</v>
          </cell>
          <cell r="RM950">
            <v>0</v>
          </cell>
          <cell r="RN950" t="str">
            <v>4162096</v>
          </cell>
          <cell r="RO950">
            <v>0</v>
          </cell>
          <cell r="RP950" t="str">
            <v>4162094</v>
          </cell>
          <cell r="RQ950">
            <v>0</v>
          </cell>
          <cell r="RR950" t="str">
            <v>4162095</v>
          </cell>
          <cell r="RS950">
            <v>0</v>
          </cell>
          <cell r="RT950">
            <v>0</v>
          </cell>
          <cell r="RU950">
            <v>0</v>
          </cell>
          <cell r="RV950">
            <v>0</v>
          </cell>
        </row>
        <row r="951">
          <cell r="A951">
            <v>942</v>
          </cell>
          <cell r="B951">
            <v>45716</v>
          </cell>
          <cell r="C951" t="str">
            <v>HRB1003.EXP</v>
          </cell>
          <cell r="D951" t="str">
            <v>10035307</v>
          </cell>
          <cell r="F951" t="str">
            <v>南アフリカ共和国</v>
          </cell>
          <cell r="G951" t="str">
            <v>ＡＭＡＤＡ　（ＵＫ）　ＪＯＨＡＮＮＥＳＢＵＲＧ　ＢＲＡＮＣＨ</v>
          </cell>
          <cell r="H951" t="str">
            <v>制御盤</v>
          </cell>
          <cell r="I951" t="str">
            <v>南陵</v>
          </cell>
          <cell r="J951" t="str">
            <v>土岐</v>
          </cell>
          <cell r="K951">
            <v>45675</v>
          </cell>
          <cell r="L951">
            <v>1</v>
          </cell>
          <cell r="M951">
            <v>1</v>
          </cell>
          <cell r="N951">
            <v>45678</v>
          </cell>
          <cell r="O951">
            <v>1</v>
          </cell>
          <cell r="P951">
            <v>45679</v>
          </cell>
          <cell r="Q951">
            <v>1</v>
          </cell>
          <cell r="R951">
            <v>45680</v>
          </cell>
          <cell r="S951">
            <v>1</v>
          </cell>
          <cell r="T951">
            <v>45681</v>
          </cell>
          <cell r="U951">
            <v>45681</v>
          </cell>
          <cell r="V951">
            <v>45682</v>
          </cell>
          <cell r="W951">
            <v>45682</v>
          </cell>
          <cell r="X951">
            <v>1</v>
          </cell>
          <cell r="Y951">
            <v>45694</v>
          </cell>
          <cell r="AA951">
            <v>45687</v>
          </cell>
          <cell r="AB951">
            <v>45688</v>
          </cell>
          <cell r="AC951" t="str">
            <v>4162013</v>
          </cell>
          <cell r="AD951" t="str">
            <v>4162093</v>
          </cell>
          <cell r="AE951" t="str">
            <v>4162096</v>
          </cell>
          <cell r="AF951" t="str">
            <v>4162094</v>
          </cell>
          <cell r="AG951" t="str">
            <v>4162095</v>
          </cell>
          <cell r="AH951">
            <v>45643</v>
          </cell>
          <cell r="AI951">
            <v>4162013</v>
          </cell>
          <cell r="AN951" t="str">
            <v>-</v>
          </cell>
          <cell r="AO951">
            <v>4162093</v>
          </cell>
          <cell r="AP951" t="str">
            <v>-</v>
          </cell>
          <cell r="AQ951">
            <v>4162094</v>
          </cell>
          <cell r="AR951" t="str">
            <v>-</v>
          </cell>
          <cell r="AS951">
            <v>4162095</v>
          </cell>
          <cell r="AT951" t="str">
            <v>-</v>
          </cell>
          <cell r="AU951">
            <v>4162096</v>
          </cell>
          <cell r="BB951" t="str">
            <v>-</v>
          </cell>
          <cell r="BC951">
            <v>4162102</v>
          </cell>
          <cell r="EM951">
            <v>45650</v>
          </cell>
          <cell r="EZ951" t="str">
            <v>-</v>
          </cell>
          <cell r="FA951">
            <v>4162133</v>
          </cell>
          <cell r="HS951">
            <v>45675</v>
          </cell>
          <cell r="HV951" t="e">
            <v>#REF!</v>
          </cell>
          <cell r="HZ951" t="e">
            <v>#REF!</v>
          </cell>
          <cell r="ID951" t="e">
            <v>#REF!</v>
          </cell>
          <cell r="RC951">
            <v>45687</v>
          </cell>
          <cell r="RD951">
            <v>0</v>
          </cell>
          <cell r="RE951">
            <v>0</v>
          </cell>
          <cell r="RF951">
            <v>0</v>
          </cell>
          <cell r="RG951">
            <v>0</v>
          </cell>
          <cell r="RH951">
            <v>0</v>
          </cell>
          <cell r="RI951">
            <v>0</v>
          </cell>
          <cell r="RJ951">
            <v>0</v>
          </cell>
          <cell r="RK951">
            <v>0</v>
          </cell>
          <cell r="RL951" t="str">
            <v>4162093</v>
          </cell>
          <cell r="RM951">
            <v>0</v>
          </cell>
          <cell r="RN951" t="str">
            <v>4162096</v>
          </cell>
          <cell r="RO951">
            <v>0</v>
          </cell>
          <cell r="RP951" t="str">
            <v>4162094</v>
          </cell>
          <cell r="RQ951">
            <v>0</v>
          </cell>
          <cell r="RR951" t="str">
            <v>4162095</v>
          </cell>
          <cell r="RS951">
            <v>0</v>
          </cell>
          <cell r="RT951">
            <v>0</v>
          </cell>
          <cell r="RU951">
            <v>0</v>
          </cell>
          <cell r="RV951">
            <v>0</v>
          </cell>
        </row>
        <row r="952">
          <cell r="A952">
            <v>943</v>
          </cell>
          <cell r="B952">
            <v>45716</v>
          </cell>
          <cell r="C952" t="str">
            <v>HRB1003.EXP</v>
          </cell>
          <cell r="D952" t="str">
            <v>10035321</v>
          </cell>
          <cell r="F952" t="str">
            <v>ブラジル</v>
          </cell>
          <cell r="G952" t="str">
            <v>Ａｍａｄａ　ｄｏ　Ｂｒａｓｉｌ　Ｌｔｄａ，</v>
          </cell>
          <cell r="H952" t="str">
            <v>制御盤</v>
          </cell>
          <cell r="I952" t="str">
            <v>南陵</v>
          </cell>
          <cell r="J952" t="str">
            <v>土岐</v>
          </cell>
          <cell r="K952">
            <v>45675</v>
          </cell>
          <cell r="L952">
            <v>1</v>
          </cell>
          <cell r="M952">
            <v>1</v>
          </cell>
          <cell r="N952">
            <v>45678</v>
          </cell>
          <cell r="O952">
            <v>1</v>
          </cell>
          <cell r="P952">
            <v>45679</v>
          </cell>
          <cell r="Q952">
            <v>1</v>
          </cell>
          <cell r="R952">
            <v>45680</v>
          </cell>
          <cell r="S952">
            <v>1</v>
          </cell>
          <cell r="T952">
            <v>45681</v>
          </cell>
          <cell r="U952">
            <v>45681</v>
          </cell>
          <cell r="V952">
            <v>45682</v>
          </cell>
          <cell r="W952">
            <v>45682</v>
          </cell>
          <cell r="X952">
            <v>1</v>
          </cell>
          <cell r="Y952">
            <v>45694</v>
          </cell>
          <cell r="AA952">
            <v>45687</v>
          </cell>
          <cell r="AB952">
            <v>45688</v>
          </cell>
          <cell r="AC952" t="str">
            <v>4162013</v>
          </cell>
          <cell r="AD952" t="str">
            <v>4162093</v>
          </cell>
          <cell r="AE952" t="str">
            <v>4162096</v>
          </cell>
          <cell r="AF952" t="str">
            <v>4162094</v>
          </cell>
          <cell r="AG952" t="str">
            <v>4162095</v>
          </cell>
          <cell r="AH952">
            <v>45643</v>
          </cell>
          <cell r="AI952">
            <v>4162013</v>
          </cell>
          <cell r="AN952" t="str">
            <v>-</v>
          </cell>
          <cell r="AO952">
            <v>4162093</v>
          </cell>
          <cell r="AP952" t="str">
            <v>-</v>
          </cell>
          <cell r="AQ952">
            <v>4162094</v>
          </cell>
          <cell r="AR952" t="str">
            <v>-</v>
          </cell>
          <cell r="AS952">
            <v>4162095</v>
          </cell>
          <cell r="AT952" t="str">
            <v>-</v>
          </cell>
          <cell r="AU952">
            <v>4162096</v>
          </cell>
          <cell r="BB952" t="str">
            <v>-</v>
          </cell>
          <cell r="BC952">
            <v>4162102</v>
          </cell>
          <cell r="EM952">
            <v>45650</v>
          </cell>
          <cell r="EN952" t="str">
            <v>-</v>
          </cell>
          <cell r="EO952">
            <v>4162127</v>
          </cell>
          <cell r="EX952" t="str">
            <v>-</v>
          </cell>
          <cell r="EY952">
            <v>4162132</v>
          </cell>
          <cell r="HS952">
            <v>45675</v>
          </cell>
          <cell r="HV952" t="e">
            <v>#REF!</v>
          </cell>
          <cell r="HZ952" t="e">
            <v>#REF!</v>
          </cell>
          <cell r="ID952" t="e">
            <v>#REF!</v>
          </cell>
          <cell r="RC952">
            <v>45687</v>
          </cell>
          <cell r="RD952">
            <v>0</v>
          </cell>
          <cell r="RE952">
            <v>0</v>
          </cell>
          <cell r="RF952">
            <v>0</v>
          </cell>
          <cell r="RG952">
            <v>0</v>
          </cell>
          <cell r="RH952">
            <v>0</v>
          </cell>
          <cell r="RI952">
            <v>0</v>
          </cell>
          <cell r="RJ952">
            <v>0</v>
          </cell>
          <cell r="RK952">
            <v>0</v>
          </cell>
          <cell r="RL952" t="str">
            <v>4162093</v>
          </cell>
          <cell r="RM952">
            <v>0</v>
          </cell>
          <cell r="RN952" t="str">
            <v>4162096</v>
          </cell>
          <cell r="RO952">
            <v>0</v>
          </cell>
          <cell r="RP952" t="str">
            <v>4162094</v>
          </cell>
          <cell r="RQ952">
            <v>0</v>
          </cell>
          <cell r="RR952" t="str">
            <v>4162095</v>
          </cell>
          <cell r="RS952">
            <v>0</v>
          </cell>
          <cell r="RT952">
            <v>0</v>
          </cell>
          <cell r="RU952">
            <v>0</v>
          </cell>
          <cell r="RV952">
            <v>0</v>
          </cell>
        </row>
        <row r="953">
          <cell r="A953">
            <v>944</v>
          </cell>
          <cell r="B953">
            <v>45716</v>
          </cell>
          <cell r="C953" t="str">
            <v>HRB1303</v>
          </cell>
          <cell r="D953" t="str">
            <v>13035604</v>
          </cell>
          <cell r="F953" t="str">
            <v>日本</v>
          </cell>
          <cell r="G953" t="str">
            <v>（株）楢崎製作所</v>
          </cell>
          <cell r="H953" t="str">
            <v>制御盤</v>
          </cell>
          <cell r="I953" t="str">
            <v>南陵</v>
          </cell>
          <cell r="J953" t="str">
            <v>土岐</v>
          </cell>
          <cell r="K953">
            <v>45678</v>
          </cell>
          <cell r="L953">
            <v>1</v>
          </cell>
          <cell r="M953">
            <v>10</v>
          </cell>
          <cell r="N953">
            <v>45679</v>
          </cell>
          <cell r="O953">
            <v>1</v>
          </cell>
          <cell r="P953">
            <v>45680</v>
          </cell>
          <cell r="Q953">
            <v>1</v>
          </cell>
          <cell r="R953">
            <v>45681</v>
          </cell>
          <cell r="S953">
            <v>1</v>
          </cell>
          <cell r="T953">
            <v>45682</v>
          </cell>
          <cell r="U953">
            <v>45682</v>
          </cell>
          <cell r="V953">
            <v>45685</v>
          </cell>
          <cell r="W953">
            <v>45685</v>
          </cell>
          <cell r="X953">
            <v>1</v>
          </cell>
          <cell r="Y953">
            <v>45695</v>
          </cell>
          <cell r="AA953">
            <v>45687</v>
          </cell>
          <cell r="AB953">
            <v>45688</v>
          </cell>
          <cell r="AC953" t="str">
            <v>4162013</v>
          </cell>
          <cell r="AD953" t="str">
            <v>4162093</v>
          </cell>
          <cell r="AE953" t="str">
            <v>4162096</v>
          </cell>
          <cell r="AF953" t="str">
            <v>4162094</v>
          </cell>
          <cell r="AG953" t="str">
            <v>4162095</v>
          </cell>
          <cell r="AH953">
            <v>45643</v>
          </cell>
          <cell r="AI953">
            <v>4162013</v>
          </cell>
          <cell r="AN953" t="str">
            <v>-</v>
          </cell>
          <cell r="AO953">
            <v>4162093</v>
          </cell>
          <cell r="AP953" t="str">
            <v>-</v>
          </cell>
          <cell r="AQ953">
            <v>4162094</v>
          </cell>
          <cell r="AR953" t="str">
            <v>-</v>
          </cell>
          <cell r="AS953">
            <v>4162095</v>
          </cell>
          <cell r="AT953" t="str">
            <v>-</v>
          </cell>
          <cell r="AU953">
            <v>4162096</v>
          </cell>
          <cell r="BD953" t="str">
            <v>-</v>
          </cell>
          <cell r="BE953">
            <v>4162103</v>
          </cell>
          <cell r="EM953">
            <v>45650</v>
          </cell>
          <cell r="EN953" t="str">
            <v>-</v>
          </cell>
          <cell r="EO953">
            <v>4162127</v>
          </cell>
          <cell r="EX953" t="str">
            <v>-</v>
          </cell>
          <cell r="EY953">
            <v>4162132</v>
          </cell>
          <cell r="HS953">
            <v>45678</v>
          </cell>
          <cell r="HV953" t="e">
            <v>#REF!</v>
          </cell>
          <cell r="HZ953" t="e">
            <v>#REF!</v>
          </cell>
          <cell r="ID953" t="e">
            <v>#REF!</v>
          </cell>
          <cell r="RC953">
            <v>45687</v>
          </cell>
          <cell r="RD953">
            <v>0</v>
          </cell>
          <cell r="RE953">
            <v>0</v>
          </cell>
          <cell r="RF953">
            <v>0</v>
          </cell>
          <cell r="RG953">
            <v>0</v>
          </cell>
          <cell r="RH953">
            <v>0</v>
          </cell>
          <cell r="RI953">
            <v>0</v>
          </cell>
          <cell r="RJ953">
            <v>0</v>
          </cell>
          <cell r="RK953">
            <v>0</v>
          </cell>
          <cell r="RL953" t="str">
            <v>4162093</v>
          </cell>
          <cell r="RM953">
            <v>0</v>
          </cell>
          <cell r="RN953" t="str">
            <v>4162096</v>
          </cell>
          <cell r="RO953">
            <v>0</v>
          </cell>
          <cell r="RP953" t="str">
            <v>4162094</v>
          </cell>
          <cell r="RQ953">
            <v>0</v>
          </cell>
          <cell r="RR953" t="str">
            <v>4162095</v>
          </cell>
          <cell r="RS953">
            <v>0</v>
          </cell>
          <cell r="RT953">
            <v>0</v>
          </cell>
          <cell r="RU953">
            <v>0</v>
          </cell>
          <cell r="RV953">
            <v>0</v>
          </cell>
        </row>
        <row r="954">
          <cell r="A954">
            <v>945</v>
          </cell>
          <cell r="B954">
            <v>45716</v>
          </cell>
          <cell r="C954" t="str">
            <v>HRB8025.EXP</v>
          </cell>
          <cell r="D954" t="str">
            <v>80255428</v>
          </cell>
          <cell r="F954" t="str">
            <v>ﾍﾞﾄﾅﾑ</v>
          </cell>
          <cell r="G954" t="str">
            <v>【ベトナム】TOMIYAMA</v>
          </cell>
          <cell r="H954" t="str">
            <v>制御盤</v>
          </cell>
          <cell r="I954" t="str">
            <v>南陵</v>
          </cell>
          <cell r="J954" t="str">
            <v>土岐</v>
          </cell>
          <cell r="K954">
            <v>45678</v>
          </cell>
          <cell r="L954">
            <v>1</v>
          </cell>
          <cell r="M954">
            <v>1</v>
          </cell>
          <cell r="N954">
            <v>45679</v>
          </cell>
          <cell r="O954">
            <v>1</v>
          </cell>
          <cell r="P954">
            <v>45680</v>
          </cell>
          <cell r="Q954">
            <v>1</v>
          </cell>
          <cell r="R954">
            <v>45681</v>
          </cell>
          <cell r="S954">
            <v>1</v>
          </cell>
          <cell r="T954">
            <v>45682</v>
          </cell>
          <cell r="U954">
            <v>45682</v>
          </cell>
          <cell r="V954">
            <v>45685</v>
          </cell>
          <cell r="W954">
            <v>45685</v>
          </cell>
          <cell r="X954">
            <v>1</v>
          </cell>
          <cell r="Y954">
            <v>45695</v>
          </cell>
          <cell r="AA954">
            <v>45687</v>
          </cell>
          <cell r="AB954">
            <v>45688</v>
          </cell>
          <cell r="AC954" t="str">
            <v>4162013</v>
          </cell>
          <cell r="AD954" t="str">
            <v>4162093</v>
          </cell>
          <cell r="AE954" t="str">
            <v>4162096</v>
          </cell>
          <cell r="AF954" t="str">
            <v>4162094</v>
          </cell>
          <cell r="AG954" t="str">
            <v>4162095</v>
          </cell>
          <cell r="AH954">
            <v>45643</v>
          </cell>
          <cell r="AI954">
            <v>4162013</v>
          </cell>
          <cell r="AN954" t="str">
            <v>-</v>
          </cell>
          <cell r="AO954">
            <v>4162093</v>
          </cell>
          <cell r="AP954" t="str">
            <v>-</v>
          </cell>
          <cell r="AQ954">
            <v>4162094</v>
          </cell>
          <cell r="AR954" t="str">
            <v>-</v>
          </cell>
          <cell r="AS954">
            <v>4162095</v>
          </cell>
          <cell r="AT954" t="str">
            <v>-</v>
          </cell>
          <cell r="AU954">
            <v>4162096</v>
          </cell>
          <cell r="BB954" t="str">
            <v>-</v>
          </cell>
          <cell r="BC954">
            <v>4162102</v>
          </cell>
          <cell r="EM954">
            <v>45650</v>
          </cell>
          <cell r="EZ954" t="str">
            <v>-</v>
          </cell>
          <cell r="FA954">
            <v>4162133</v>
          </cell>
          <cell r="HS954">
            <v>45678</v>
          </cell>
          <cell r="HV954" t="e">
            <v>#REF!</v>
          </cell>
          <cell r="HZ954" t="e">
            <v>#REF!</v>
          </cell>
          <cell r="ID954" t="e">
            <v>#REF!</v>
          </cell>
          <cell r="RC954">
            <v>45687</v>
          </cell>
          <cell r="RD954">
            <v>0</v>
          </cell>
          <cell r="RE954">
            <v>0</v>
          </cell>
          <cell r="RF954">
            <v>0</v>
          </cell>
          <cell r="RG954">
            <v>0</v>
          </cell>
          <cell r="RH954">
            <v>0</v>
          </cell>
          <cell r="RI954">
            <v>0</v>
          </cell>
          <cell r="RJ954">
            <v>0</v>
          </cell>
          <cell r="RK954">
            <v>0</v>
          </cell>
          <cell r="RL954" t="str">
            <v>4162093</v>
          </cell>
          <cell r="RM954">
            <v>0</v>
          </cell>
          <cell r="RN954" t="str">
            <v>4162096</v>
          </cell>
          <cell r="RO954">
            <v>0</v>
          </cell>
          <cell r="RP954" t="str">
            <v>4162094</v>
          </cell>
          <cell r="RQ954">
            <v>0</v>
          </cell>
          <cell r="RR954" t="str">
            <v>4162095</v>
          </cell>
          <cell r="RS954">
            <v>0</v>
          </cell>
          <cell r="RT954">
            <v>0</v>
          </cell>
          <cell r="RU954">
            <v>0</v>
          </cell>
          <cell r="RV954">
            <v>0</v>
          </cell>
        </row>
        <row r="955">
          <cell r="A955">
            <v>946</v>
          </cell>
          <cell r="B955">
            <v>45716</v>
          </cell>
          <cell r="C955" t="str">
            <v>HRB3503 </v>
          </cell>
          <cell r="D955" t="str">
            <v>35035009 </v>
          </cell>
          <cell r="F955" t="str">
            <v>日本</v>
          </cell>
          <cell r="G955" t="str">
            <v> 豊和工業（株） </v>
          </cell>
          <cell r="H955" t="str">
            <v>制御盤</v>
          </cell>
          <cell r="I955" t="str">
            <v>南陵</v>
          </cell>
          <cell r="J955" t="str">
            <v>富士宮</v>
          </cell>
          <cell r="K955">
            <v>45678</v>
          </cell>
          <cell r="L955">
            <v>1</v>
          </cell>
          <cell r="M955">
            <v>1</v>
          </cell>
          <cell r="N955">
            <v>45680</v>
          </cell>
          <cell r="O955">
            <v>1</v>
          </cell>
          <cell r="P955">
            <v>45681</v>
          </cell>
          <cell r="Q955">
            <v>1</v>
          </cell>
          <cell r="R955">
            <v>45682</v>
          </cell>
          <cell r="S955">
            <v>1</v>
          </cell>
          <cell r="T955">
            <v>45685</v>
          </cell>
          <cell r="U955">
            <v>45687</v>
          </cell>
          <cell r="V955">
            <v>45686</v>
          </cell>
          <cell r="W955">
            <v>45689</v>
          </cell>
          <cell r="X955">
            <v>1</v>
          </cell>
          <cell r="Y955">
            <v>45695</v>
          </cell>
          <cell r="Z955">
            <v>45695</v>
          </cell>
          <cell r="AC955" t="str">
            <v>4062220</v>
          </cell>
          <cell r="AD955" t="str">
            <v>4162109</v>
          </cell>
          <cell r="AE955" t="str">
            <v>4162111</v>
          </cell>
          <cell r="AF955" t="str">
            <v>4162110</v>
          </cell>
          <cell r="AG955" t="str">
            <v/>
          </cell>
          <cell r="AL955" t="str">
            <v>-</v>
          </cell>
          <cell r="AM955">
            <v>4062220</v>
          </cell>
          <cell r="BL955" t="str">
            <v>-</v>
          </cell>
          <cell r="BM955">
            <v>4162109</v>
          </cell>
          <cell r="BN955" t="str">
            <v>-</v>
          </cell>
          <cell r="BO955">
            <v>4162110</v>
          </cell>
          <cell r="BP955" t="str">
            <v>-</v>
          </cell>
          <cell r="BQ955">
            <v>4162111</v>
          </cell>
          <cell r="BR955" t="str">
            <v>-</v>
          </cell>
          <cell r="BS955">
            <v>4162112</v>
          </cell>
          <cell r="GM955">
            <v>45602</v>
          </cell>
          <cell r="GN955">
            <v>4162044</v>
          </cell>
          <cell r="GQ955">
            <v>45615</v>
          </cell>
          <cell r="GR955">
            <v>4162047</v>
          </cell>
          <cell r="GU955">
            <v>45615</v>
          </cell>
          <cell r="GV955">
            <v>4162046</v>
          </cell>
          <cell r="HC955">
            <v>45566</v>
          </cell>
          <cell r="HD955">
            <v>4062348</v>
          </cell>
          <cell r="HS955">
            <v>45678</v>
          </cell>
          <cell r="HV955" t="e">
            <v>#REF!</v>
          </cell>
          <cell r="HZ955" t="e">
            <v>#REF!</v>
          </cell>
          <cell r="ID955" t="e">
            <v>#REF!</v>
          </cell>
          <cell r="RC955">
            <v>45695</v>
          </cell>
          <cell r="RD955">
            <v>0</v>
          </cell>
          <cell r="RE955">
            <v>0</v>
          </cell>
          <cell r="RF955">
            <v>0</v>
          </cell>
          <cell r="RG955">
            <v>0</v>
          </cell>
          <cell r="RH955">
            <v>0</v>
          </cell>
          <cell r="RI955">
            <v>0</v>
          </cell>
          <cell r="RJ955">
            <v>0</v>
          </cell>
          <cell r="RK955">
            <v>0</v>
          </cell>
          <cell r="RL955" t="str">
            <v>4162109</v>
          </cell>
          <cell r="RM955">
            <v>0</v>
          </cell>
          <cell r="RN955" t="str">
            <v>4162111</v>
          </cell>
          <cell r="RO955">
            <v>0</v>
          </cell>
          <cell r="RP955" t="str">
            <v>4162110</v>
          </cell>
          <cell r="RQ955">
            <v>0</v>
          </cell>
          <cell r="RR955" t="str">
            <v/>
          </cell>
          <cell r="RS955">
            <v>0</v>
          </cell>
          <cell r="RT955">
            <v>0</v>
          </cell>
          <cell r="RU955">
            <v>0</v>
          </cell>
          <cell r="RV955">
            <v>0</v>
          </cell>
        </row>
        <row r="956">
          <cell r="A956">
            <v>947</v>
          </cell>
          <cell r="B956">
            <v>45748</v>
          </cell>
          <cell r="C956" t="str">
            <v>HRB1003 ATC</v>
          </cell>
          <cell r="D956">
            <v>10395088</v>
          </cell>
          <cell r="F956" t="str">
            <v>EXP</v>
          </cell>
          <cell r="H956" t="str">
            <v>ATC盤</v>
          </cell>
          <cell r="I956" t="str">
            <v>須走</v>
          </cell>
          <cell r="J956" t="str">
            <v>土岐</v>
          </cell>
          <cell r="T956">
            <v>45685</v>
          </cell>
          <cell r="V956">
            <v>45686</v>
          </cell>
          <cell r="W956">
            <v>45686</v>
          </cell>
          <cell r="X956">
            <v>1</v>
          </cell>
          <cell r="Y956">
            <v>45702</v>
          </cell>
          <cell r="AA956">
            <v>45692</v>
          </cell>
          <cell r="AB956">
            <v>45693</v>
          </cell>
          <cell r="AC956" t="str">
            <v/>
          </cell>
          <cell r="AD956" t="str">
            <v/>
          </cell>
          <cell r="AE956" t="str">
            <v/>
          </cell>
          <cell r="AF956" t="str">
            <v/>
          </cell>
          <cell r="AG956" t="str">
            <v/>
          </cell>
          <cell r="HM956">
            <v>45650</v>
          </cell>
          <cell r="HN956">
            <v>4162063</v>
          </cell>
          <cell r="HS956">
            <v>0</v>
          </cell>
          <cell r="HV956" t="e">
            <v>#REF!</v>
          </cell>
          <cell r="HZ956" t="e">
            <v>#REF!</v>
          </cell>
          <cell r="ID956" t="e">
            <v>#REF!</v>
          </cell>
          <cell r="RC956">
            <v>45692</v>
          </cell>
          <cell r="RD956">
            <v>0</v>
          </cell>
          <cell r="RE956">
            <v>0</v>
          </cell>
          <cell r="RF956">
            <v>0</v>
          </cell>
          <cell r="RG956">
            <v>0</v>
          </cell>
          <cell r="RH956">
            <v>0</v>
          </cell>
          <cell r="RI956">
            <v>0</v>
          </cell>
          <cell r="RJ956">
            <v>0</v>
          </cell>
          <cell r="RK956">
            <v>0</v>
          </cell>
          <cell r="RL956" t="str">
            <v/>
          </cell>
          <cell r="RM956">
            <v>0</v>
          </cell>
          <cell r="RN956" t="str">
            <v/>
          </cell>
          <cell r="RO956">
            <v>0</v>
          </cell>
          <cell r="RP956" t="str">
            <v/>
          </cell>
          <cell r="RQ956">
            <v>0</v>
          </cell>
          <cell r="RR956" t="str">
            <v/>
          </cell>
          <cell r="RS956">
            <v>0</v>
          </cell>
          <cell r="RT956">
            <v>0</v>
          </cell>
          <cell r="RU956">
            <v>0</v>
          </cell>
          <cell r="RV956">
            <v>0</v>
          </cell>
        </row>
        <row r="957">
          <cell r="A957">
            <v>948</v>
          </cell>
          <cell r="B957">
            <v>45717</v>
          </cell>
          <cell r="C957" t="str">
            <v>HRB2204.EXP</v>
          </cell>
          <cell r="D957" t="str">
            <v>22045145</v>
          </cell>
          <cell r="F957" t="str">
            <v>インド</v>
          </cell>
          <cell r="G957" t="str">
            <v>【タイ】Siam Stainless (Thailand) Co., Ltd.</v>
          </cell>
          <cell r="H957" t="str">
            <v>制御盤</v>
          </cell>
          <cell r="I957" t="str">
            <v>南陵</v>
          </cell>
          <cell r="J957" t="str">
            <v>土岐</v>
          </cell>
          <cell r="K957">
            <v>45681</v>
          </cell>
          <cell r="L957">
            <v>1</v>
          </cell>
          <cell r="M957">
            <v>1</v>
          </cell>
          <cell r="N957">
            <v>45681</v>
          </cell>
          <cell r="O957">
            <v>1</v>
          </cell>
          <cell r="P957">
            <v>45682</v>
          </cell>
          <cell r="Q957">
            <v>1</v>
          </cell>
          <cell r="R957">
            <v>45685</v>
          </cell>
          <cell r="S957">
            <v>1</v>
          </cell>
          <cell r="T957">
            <v>45686</v>
          </cell>
          <cell r="U957">
            <v>45686</v>
          </cell>
          <cell r="V957">
            <v>45687</v>
          </cell>
          <cell r="W957">
            <v>45687</v>
          </cell>
          <cell r="X957">
            <v>1</v>
          </cell>
          <cell r="Y957">
            <v>45702</v>
          </cell>
          <cell r="AA957">
            <v>45692</v>
          </cell>
          <cell r="AB957">
            <v>45693</v>
          </cell>
          <cell r="AC957" t="str">
            <v>4062355</v>
          </cell>
          <cell r="AD957" t="str">
            <v>4162093</v>
          </cell>
          <cell r="AE957" t="str">
            <v>4162096</v>
          </cell>
          <cell r="AF957" t="str">
            <v>4162094</v>
          </cell>
          <cell r="AG957" t="str">
            <v>4162095</v>
          </cell>
          <cell r="AJ957">
            <v>45601</v>
          </cell>
          <cell r="AK957">
            <v>4062355</v>
          </cell>
          <cell r="AN957" t="str">
            <v>-</v>
          </cell>
          <cell r="AO957">
            <v>4162093</v>
          </cell>
          <cell r="AP957" t="str">
            <v>-</v>
          </cell>
          <cell r="AQ957">
            <v>4162094</v>
          </cell>
          <cell r="AR957" t="str">
            <v>-</v>
          </cell>
          <cell r="AS957">
            <v>4162095</v>
          </cell>
          <cell r="AT957" t="str">
            <v>-</v>
          </cell>
          <cell r="AU957">
            <v>4162096</v>
          </cell>
          <cell r="BJ957" t="str">
            <v>-</v>
          </cell>
          <cell r="BK957">
            <v>4162106</v>
          </cell>
          <cell r="EM957">
            <v>45672</v>
          </cell>
          <cell r="EP957" t="str">
            <v>-</v>
          </cell>
          <cell r="EQ957">
            <v>4162128</v>
          </cell>
          <cell r="EZ957" t="str">
            <v>-</v>
          </cell>
          <cell r="FA957">
            <v>4162133</v>
          </cell>
          <cell r="HS957">
            <v>45681</v>
          </cell>
          <cell r="HV957" t="e">
            <v>#REF!</v>
          </cell>
          <cell r="HZ957" t="e">
            <v>#REF!</v>
          </cell>
          <cell r="ID957" t="e">
            <v>#REF!</v>
          </cell>
          <cell r="RC957">
            <v>45692</v>
          </cell>
          <cell r="RD957">
            <v>0</v>
          </cell>
          <cell r="RE957">
            <v>0</v>
          </cell>
          <cell r="RF957">
            <v>0</v>
          </cell>
          <cell r="RG957">
            <v>0</v>
          </cell>
          <cell r="RH957">
            <v>0</v>
          </cell>
          <cell r="RI957">
            <v>0</v>
          </cell>
          <cell r="RJ957">
            <v>0</v>
          </cell>
          <cell r="RK957">
            <v>0</v>
          </cell>
          <cell r="RL957" t="str">
            <v>4162093</v>
          </cell>
          <cell r="RM957">
            <v>0</v>
          </cell>
          <cell r="RN957" t="str">
            <v>4162096</v>
          </cell>
          <cell r="RO957">
            <v>0</v>
          </cell>
          <cell r="RP957" t="str">
            <v>4162094</v>
          </cell>
          <cell r="RQ957">
            <v>0</v>
          </cell>
          <cell r="RR957" t="str">
            <v>4162095</v>
          </cell>
          <cell r="RS957">
            <v>0</v>
          </cell>
          <cell r="RT957">
            <v>0</v>
          </cell>
          <cell r="RU957">
            <v>0</v>
          </cell>
          <cell r="RV957">
            <v>0</v>
          </cell>
        </row>
        <row r="958">
          <cell r="A958">
            <v>949</v>
          </cell>
          <cell r="B958">
            <v>45717</v>
          </cell>
          <cell r="C958" t="str">
            <v>HRB3506 </v>
          </cell>
          <cell r="D958" t="str">
            <v>35065006 </v>
          </cell>
          <cell r="F958" t="str">
            <v>日本</v>
          </cell>
          <cell r="G958" t="str">
            <v> （株）日工社 </v>
          </cell>
          <cell r="H958" t="str">
            <v>制御盤</v>
          </cell>
          <cell r="I958" t="str">
            <v>南陵</v>
          </cell>
          <cell r="J958" t="str">
            <v>富士宮</v>
          </cell>
          <cell r="K958">
            <v>45688</v>
          </cell>
          <cell r="L958">
            <v>1</v>
          </cell>
          <cell r="M958">
            <v>1</v>
          </cell>
          <cell r="N958">
            <v>45693</v>
          </cell>
          <cell r="O958">
            <v>1</v>
          </cell>
          <cell r="P958">
            <v>45694</v>
          </cell>
          <cell r="Q958">
            <v>1</v>
          </cell>
          <cell r="R958">
            <v>45695</v>
          </cell>
          <cell r="S958">
            <v>1</v>
          </cell>
          <cell r="T958">
            <v>45696</v>
          </cell>
          <cell r="U958">
            <v>45700</v>
          </cell>
          <cell r="V958">
            <v>45700</v>
          </cell>
          <cell r="W958">
            <v>45701</v>
          </cell>
          <cell r="X958">
            <v>1</v>
          </cell>
          <cell r="Y958">
            <v>45703</v>
          </cell>
          <cell r="Z958">
            <v>45703</v>
          </cell>
          <cell r="AC958" t="str">
            <v>4062219</v>
          </cell>
          <cell r="AD958" t="str">
            <v>4162109</v>
          </cell>
          <cell r="AE958" t="str">
            <v>4162111</v>
          </cell>
          <cell r="AF958" t="str">
            <v>4162110</v>
          </cell>
          <cell r="AG958" t="str">
            <v/>
          </cell>
          <cell r="AL958" t="str">
            <v>-</v>
          </cell>
          <cell r="AM958">
            <v>4062219</v>
          </cell>
          <cell r="BL958" t="str">
            <v>-</v>
          </cell>
          <cell r="BM958">
            <v>4162109</v>
          </cell>
          <cell r="BN958" t="str">
            <v>-</v>
          </cell>
          <cell r="BO958">
            <v>4162110</v>
          </cell>
          <cell r="BP958" t="str">
            <v>-</v>
          </cell>
          <cell r="BQ958">
            <v>4162111</v>
          </cell>
          <cell r="BR958" t="str">
            <v>-</v>
          </cell>
          <cell r="BS958">
            <v>4162112</v>
          </cell>
          <cell r="BV958" t="str">
            <v>-</v>
          </cell>
          <cell r="BW958">
            <v>4162113</v>
          </cell>
          <cell r="GM958">
            <v>45602</v>
          </cell>
          <cell r="GN958">
            <v>4162044</v>
          </cell>
          <cell r="GO958">
            <v>45202</v>
          </cell>
          <cell r="GP958">
            <v>4062007</v>
          </cell>
          <cell r="GU958">
            <v>45326</v>
          </cell>
          <cell r="GV958">
            <v>4162085</v>
          </cell>
          <cell r="HJ958" t="str">
            <v>●</v>
          </cell>
          <cell r="HS958">
            <v>45688</v>
          </cell>
          <cell r="HV958" t="e">
            <v>#REF!</v>
          </cell>
          <cell r="HZ958" t="e">
            <v>#REF!</v>
          </cell>
          <cell r="ID958" t="e">
            <v>#REF!</v>
          </cell>
          <cell r="RC958">
            <v>45703</v>
          </cell>
          <cell r="RD958">
            <v>0</v>
          </cell>
          <cell r="RE958">
            <v>0</v>
          </cell>
          <cell r="RF958">
            <v>0</v>
          </cell>
          <cell r="RG958">
            <v>0</v>
          </cell>
          <cell r="RH958">
            <v>0</v>
          </cell>
          <cell r="RI958">
            <v>0</v>
          </cell>
          <cell r="RJ958">
            <v>0</v>
          </cell>
          <cell r="RK958">
            <v>0</v>
          </cell>
          <cell r="RL958" t="str">
            <v>4162109</v>
          </cell>
          <cell r="RM958">
            <v>0</v>
          </cell>
          <cell r="RN958" t="str">
            <v>4162111</v>
          </cell>
          <cell r="RO958">
            <v>0</v>
          </cell>
          <cell r="RP958" t="str">
            <v>4162110</v>
          </cell>
          <cell r="RQ958">
            <v>0</v>
          </cell>
          <cell r="RR958" t="str">
            <v/>
          </cell>
          <cell r="RS958">
            <v>0</v>
          </cell>
          <cell r="RT958">
            <v>0</v>
          </cell>
          <cell r="RU958">
            <v>0</v>
          </cell>
          <cell r="RV958">
            <v>0</v>
          </cell>
        </row>
        <row r="959">
          <cell r="A959">
            <v>950</v>
          </cell>
          <cell r="B959">
            <v>45717</v>
          </cell>
          <cell r="C959" t="str">
            <v>HRB1003.EXP</v>
          </cell>
          <cell r="D959" t="str">
            <v>10035327</v>
          </cell>
          <cell r="F959" t="str">
            <v>インド</v>
          </cell>
          <cell r="G959" t="str">
            <v>Ａｍａｄａ　（Ｉｎｄｉａ）　Ｐｖｔ．　Ｌｔｄ．　Ａｍａｄａ　Ｔｅｃｈｎｉｃａｌ　Ｃｅｎｔｅｒ</v>
          </cell>
          <cell r="H959" t="str">
            <v>制御盤</v>
          </cell>
          <cell r="I959" t="str">
            <v>南陵</v>
          </cell>
          <cell r="J959" t="str">
            <v>土岐</v>
          </cell>
          <cell r="K959">
            <v>45681</v>
          </cell>
          <cell r="L959">
            <v>1</v>
          </cell>
          <cell r="M959">
            <v>1</v>
          </cell>
          <cell r="N959">
            <v>45681</v>
          </cell>
          <cell r="O959">
            <v>1</v>
          </cell>
          <cell r="P959">
            <v>45682</v>
          </cell>
          <cell r="Q959">
            <v>1</v>
          </cell>
          <cell r="R959">
            <v>45685</v>
          </cell>
          <cell r="S959">
            <v>1</v>
          </cell>
          <cell r="T959">
            <v>45686</v>
          </cell>
          <cell r="U959">
            <v>45687</v>
          </cell>
          <cell r="V959">
            <v>45687</v>
          </cell>
          <cell r="W959">
            <v>45687</v>
          </cell>
          <cell r="X959">
            <v>1</v>
          </cell>
          <cell r="Y959">
            <v>45706</v>
          </cell>
          <cell r="AA959">
            <v>45692</v>
          </cell>
          <cell r="AB959">
            <v>45693</v>
          </cell>
          <cell r="AC959" t="str">
            <v>4162013</v>
          </cell>
          <cell r="AD959" t="str">
            <v>4162093</v>
          </cell>
          <cell r="AE959" t="str">
            <v>4162096</v>
          </cell>
          <cell r="AF959" t="str">
            <v>4162094</v>
          </cell>
          <cell r="AG959" t="str">
            <v>4162095</v>
          </cell>
          <cell r="AH959">
            <v>45643</v>
          </cell>
          <cell r="AI959">
            <v>4162013</v>
          </cell>
          <cell r="AN959" t="str">
            <v>-</v>
          </cell>
          <cell r="AO959">
            <v>4162093</v>
          </cell>
          <cell r="AP959" t="str">
            <v>-</v>
          </cell>
          <cell r="AQ959">
            <v>4162094</v>
          </cell>
          <cell r="AR959" t="str">
            <v>-</v>
          </cell>
          <cell r="AS959">
            <v>4162095</v>
          </cell>
          <cell r="AT959" t="str">
            <v>-</v>
          </cell>
          <cell r="AU959">
            <v>4162096</v>
          </cell>
          <cell r="BB959" t="str">
            <v>-</v>
          </cell>
          <cell r="BC959">
            <v>4162102</v>
          </cell>
          <cell r="EM959">
            <v>45672</v>
          </cell>
          <cell r="EZ959" t="str">
            <v>-</v>
          </cell>
          <cell r="FA959">
            <v>4162133</v>
          </cell>
          <cell r="FP959" t="str">
            <v>●</v>
          </cell>
          <cell r="GG959" t="str">
            <v>-</v>
          </cell>
          <cell r="GH959">
            <v>4162146</v>
          </cell>
          <cell r="HS959">
            <v>45681</v>
          </cell>
          <cell r="HV959" t="e">
            <v>#REF!</v>
          </cell>
          <cell r="HZ959" t="e">
            <v>#REF!</v>
          </cell>
          <cell r="ID959" t="e">
            <v>#REF!</v>
          </cell>
          <cell r="RC959">
            <v>45692</v>
          </cell>
          <cell r="RD959">
            <v>0</v>
          </cell>
          <cell r="RE959">
            <v>0</v>
          </cell>
          <cell r="RF959">
            <v>0</v>
          </cell>
          <cell r="RG959">
            <v>0</v>
          </cell>
          <cell r="RH959">
            <v>0</v>
          </cell>
          <cell r="RI959">
            <v>0</v>
          </cell>
          <cell r="RJ959">
            <v>0</v>
          </cell>
          <cell r="RK959">
            <v>0</v>
          </cell>
          <cell r="RL959" t="str">
            <v>4162093</v>
          </cell>
          <cell r="RM959">
            <v>0</v>
          </cell>
          <cell r="RN959" t="str">
            <v>4162096</v>
          </cell>
          <cell r="RO959">
            <v>0</v>
          </cell>
          <cell r="RP959" t="str">
            <v>4162094</v>
          </cell>
          <cell r="RQ959">
            <v>0</v>
          </cell>
          <cell r="RR959" t="str">
            <v>4162095</v>
          </cell>
          <cell r="RS959">
            <v>0</v>
          </cell>
          <cell r="RT959">
            <v>0</v>
          </cell>
          <cell r="RU959">
            <v>0</v>
          </cell>
          <cell r="RV959">
            <v>0</v>
          </cell>
        </row>
        <row r="960">
          <cell r="A960">
            <v>951</v>
          </cell>
          <cell r="B960">
            <v>45717</v>
          </cell>
          <cell r="C960" t="str">
            <v>HRB1003.EXP</v>
          </cell>
          <cell r="D960" t="str">
            <v>10035328</v>
          </cell>
          <cell r="F960" t="str">
            <v>インド</v>
          </cell>
          <cell r="G960" t="str">
            <v>Ａｍａｄａ　（Ｉｎｄｉａ）　Ｐｖｔ．　Ｌｔｄ．　Ａｍａｄａ　Ｔｅｃｈｎｉｃａｌ　Ｃｅｎｔｅｒ</v>
          </cell>
          <cell r="H960" t="str">
            <v>制御盤</v>
          </cell>
          <cell r="I960" t="str">
            <v>南陵</v>
          </cell>
          <cell r="J960" t="str">
            <v>土岐</v>
          </cell>
          <cell r="K960">
            <v>45682</v>
          </cell>
          <cell r="L960">
            <v>1</v>
          </cell>
          <cell r="M960">
            <v>1</v>
          </cell>
          <cell r="N960">
            <v>45682</v>
          </cell>
          <cell r="O960">
            <v>1</v>
          </cell>
          <cell r="P960">
            <v>45685</v>
          </cell>
          <cell r="Q960">
            <v>1</v>
          </cell>
          <cell r="R960">
            <v>45686</v>
          </cell>
          <cell r="S960">
            <v>1</v>
          </cell>
          <cell r="T960">
            <v>45687</v>
          </cell>
          <cell r="U960">
            <v>45687</v>
          </cell>
          <cell r="V960">
            <v>45688</v>
          </cell>
          <cell r="W960">
            <v>45687</v>
          </cell>
          <cell r="X960">
            <v>1</v>
          </cell>
          <cell r="Y960">
            <v>45706</v>
          </cell>
          <cell r="AA960">
            <v>45692</v>
          </cell>
          <cell r="AB960">
            <v>45693</v>
          </cell>
          <cell r="AC960" t="str">
            <v>4162013</v>
          </cell>
          <cell r="AD960" t="str">
            <v>4162093</v>
          </cell>
          <cell r="AE960" t="str">
            <v>4162096</v>
          </cell>
          <cell r="AF960" t="str">
            <v>4162094</v>
          </cell>
          <cell r="AG960" t="str">
            <v>4162095</v>
          </cell>
          <cell r="AH960">
            <v>45643</v>
          </cell>
          <cell r="AI960">
            <v>4162013</v>
          </cell>
          <cell r="AN960" t="str">
            <v>-</v>
          </cell>
          <cell r="AO960">
            <v>4162093</v>
          </cell>
          <cell r="AP960" t="str">
            <v>-</v>
          </cell>
          <cell r="AQ960">
            <v>4162094</v>
          </cell>
          <cell r="AR960" t="str">
            <v>-</v>
          </cell>
          <cell r="AS960">
            <v>4162095</v>
          </cell>
          <cell r="AT960" t="str">
            <v>-</v>
          </cell>
          <cell r="AU960">
            <v>4162096</v>
          </cell>
          <cell r="BB960" t="str">
            <v>-</v>
          </cell>
          <cell r="BC960">
            <v>4162102</v>
          </cell>
          <cell r="EM960">
            <v>45672</v>
          </cell>
          <cell r="EX960" t="str">
            <v>-</v>
          </cell>
          <cell r="EY960">
            <v>4162132</v>
          </cell>
          <cell r="HS960">
            <v>45682</v>
          </cell>
          <cell r="HV960" t="e">
            <v>#REF!</v>
          </cell>
          <cell r="HZ960" t="e">
            <v>#REF!</v>
          </cell>
          <cell r="ID960" t="e">
            <v>#REF!</v>
          </cell>
          <cell r="RC960">
            <v>45692</v>
          </cell>
          <cell r="RD960">
            <v>0</v>
          </cell>
          <cell r="RE960">
            <v>0</v>
          </cell>
          <cell r="RF960">
            <v>0</v>
          </cell>
          <cell r="RG960">
            <v>0</v>
          </cell>
          <cell r="RH960">
            <v>0</v>
          </cell>
          <cell r="RI960">
            <v>0</v>
          </cell>
          <cell r="RJ960">
            <v>0</v>
          </cell>
          <cell r="RK960">
            <v>0</v>
          </cell>
          <cell r="RL960" t="str">
            <v>4162093</v>
          </cell>
          <cell r="RM960">
            <v>0</v>
          </cell>
          <cell r="RN960" t="str">
            <v>4162096</v>
          </cell>
          <cell r="RO960">
            <v>0</v>
          </cell>
          <cell r="RP960" t="str">
            <v>4162094</v>
          </cell>
          <cell r="RQ960">
            <v>0</v>
          </cell>
          <cell r="RR960" t="str">
            <v>4162095</v>
          </cell>
          <cell r="RS960">
            <v>0</v>
          </cell>
          <cell r="RT960">
            <v>0</v>
          </cell>
          <cell r="RU960">
            <v>0</v>
          </cell>
          <cell r="RV960">
            <v>0</v>
          </cell>
        </row>
        <row r="961">
          <cell r="A961">
            <v>952</v>
          </cell>
          <cell r="B961">
            <v>45717</v>
          </cell>
          <cell r="C961" t="str">
            <v>HRB5020</v>
          </cell>
          <cell r="D961" t="str">
            <v>50205146</v>
          </cell>
          <cell r="F961" t="str">
            <v>日本</v>
          </cell>
          <cell r="G961" t="str">
            <v>（株）アマダベンディングＳ部</v>
          </cell>
          <cell r="H961" t="str">
            <v>制御盤</v>
          </cell>
          <cell r="I961" t="str">
            <v>南陵</v>
          </cell>
          <cell r="J961" t="str">
            <v>土岐</v>
          </cell>
          <cell r="K961">
            <v>45682</v>
          </cell>
          <cell r="L961">
            <v>1</v>
          </cell>
          <cell r="M961">
            <v>1</v>
          </cell>
          <cell r="N961">
            <v>45682</v>
          </cell>
          <cell r="O961">
            <v>1</v>
          </cell>
          <cell r="P961">
            <v>45685</v>
          </cell>
          <cell r="Q961">
            <v>1</v>
          </cell>
          <cell r="R961">
            <v>45686</v>
          </cell>
          <cell r="S961">
            <v>1</v>
          </cell>
          <cell r="T961">
            <v>45687</v>
          </cell>
          <cell r="U961">
            <v>45687</v>
          </cell>
          <cell r="V961">
            <v>45688</v>
          </cell>
          <cell r="W961">
            <v>45688</v>
          </cell>
          <cell r="X961">
            <v>1</v>
          </cell>
          <cell r="Y961">
            <v>45707</v>
          </cell>
          <cell r="AA961">
            <v>45692</v>
          </cell>
          <cell r="AB961">
            <v>45693</v>
          </cell>
          <cell r="AC961" t="str">
            <v>4162013</v>
          </cell>
          <cell r="AD961" t="str">
            <v>4162093</v>
          </cell>
          <cell r="AE961" t="str">
            <v>4162096</v>
          </cell>
          <cell r="AF961" t="str">
            <v>4162094</v>
          </cell>
          <cell r="AG961" t="str">
            <v>4162095</v>
          </cell>
          <cell r="AH961">
            <v>45643</v>
          </cell>
          <cell r="AI961">
            <v>4162013</v>
          </cell>
          <cell r="AN961" t="str">
            <v>-</v>
          </cell>
          <cell r="AO961">
            <v>4162093</v>
          </cell>
          <cell r="AP961" t="str">
            <v>-</v>
          </cell>
          <cell r="AQ961">
            <v>4162094</v>
          </cell>
          <cell r="AR961" t="str">
            <v>-</v>
          </cell>
          <cell r="AS961">
            <v>4162095</v>
          </cell>
          <cell r="AT961" t="str">
            <v>-</v>
          </cell>
          <cell r="AU961">
            <v>4162096</v>
          </cell>
          <cell r="AV961" t="str">
            <v>-</v>
          </cell>
          <cell r="AW961">
            <v>4162099</v>
          </cell>
          <cell r="EM961">
            <v>45672</v>
          </cell>
          <cell r="EX961" t="str">
            <v>-</v>
          </cell>
          <cell r="EY961">
            <v>4162132</v>
          </cell>
          <cell r="HS961">
            <v>45682</v>
          </cell>
          <cell r="HV961" t="e">
            <v>#REF!</v>
          </cell>
          <cell r="HZ961" t="e">
            <v>#REF!</v>
          </cell>
          <cell r="ID961" t="e">
            <v>#REF!</v>
          </cell>
          <cell r="RC961">
            <v>45692</v>
          </cell>
          <cell r="RD961">
            <v>0</v>
          </cell>
          <cell r="RE961">
            <v>0</v>
          </cell>
          <cell r="RF961">
            <v>0</v>
          </cell>
          <cell r="RG961">
            <v>0</v>
          </cell>
          <cell r="RH961">
            <v>0</v>
          </cell>
          <cell r="RI961">
            <v>0</v>
          </cell>
          <cell r="RJ961">
            <v>0</v>
          </cell>
          <cell r="RK961">
            <v>0</v>
          </cell>
          <cell r="RL961" t="str">
            <v>4162093</v>
          </cell>
          <cell r="RM961">
            <v>0</v>
          </cell>
          <cell r="RN961" t="str">
            <v>4162096</v>
          </cell>
          <cell r="RO961">
            <v>0</v>
          </cell>
          <cell r="RP961" t="str">
            <v>4162094</v>
          </cell>
          <cell r="RQ961">
            <v>0</v>
          </cell>
          <cell r="RR961" t="str">
            <v>4162095</v>
          </cell>
          <cell r="RS961">
            <v>0</v>
          </cell>
          <cell r="RT961">
            <v>0</v>
          </cell>
          <cell r="RU961">
            <v>0</v>
          </cell>
          <cell r="RV961">
            <v>0</v>
          </cell>
        </row>
        <row r="962">
          <cell r="A962">
            <v>953</v>
          </cell>
          <cell r="B962">
            <v>45717</v>
          </cell>
          <cell r="C962" t="str">
            <v>HRB5020.EXP</v>
          </cell>
          <cell r="D962" t="str">
            <v>50205147</v>
          </cell>
          <cell r="F962" t="str">
            <v>インド</v>
          </cell>
          <cell r="G962" t="str">
            <v>Ａｍａｄａ　（Ｉｎｄｉａ）　Ｐｖｔ．　Ｌｔｄ．　Ａｍａｄａ　Ｔｅｃｈｎｉｃａｌ　Ｃｅｎｔｅｒ</v>
          </cell>
          <cell r="H962" t="str">
            <v>制御盤</v>
          </cell>
          <cell r="I962" t="str">
            <v>南陵</v>
          </cell>
          <cell r="J962" t="str">
            <v>土岐</v>
          </cell>
          <cell r="K962">
            <v>45685</v>
          </cell>
          <cell r="L962">
            <v>1</v>
          </cell>
          <cell r="M962">
            <v>1</v>
          </cell>
          <cell r="N962">
            <v>45685</v>
          </cell>
          <cell r="O962">
            <v>1</v>
          </cell>
          <cell r="P962">
            <v>45686</v>
          </cell>
          <cell r="Q962">
            <v>1</v>
          </cell>
          <cell r="R962">
            <v>45687</v>
          </cell>
          <cell r="S962">
            <v>1</v>
          </cell>
          <cell r="T962">
            <v>45688</v>
          </cell>
          <cell r="U962">
            <v>45688</v>
          </cell>
          <cell r="V962">
            <v>45689</v>
          </cell>
          <cell r="W962">
            <v>45688</v>
          </cell>
          <cell r="X962">
            <v>1</v>
          </cell>
          <cell r="Y962">
            <v>45707</v>
          </cell>
          <cell r="AA962">
            <v>45692</v>
          </cell>
          <cell r="AB962">
            <v>45693</v>
          </cell>
          <cell r="AC962" t="str">
            <v>4162013</v>
          </cell>
          <cell r="AD962" t="str">
            <v>4162093</v>
          </cell>
          <cell r="AE962" t="str">
            <v>4162096</v>
          </cell>
          <cell r="AF962" t="str">
            <v>4162094</v>
          </cell>
          <cell r="AG962" t="str">
            <v>4162095</v>
          </cell>
          <cell r="AH962">
            <v>45643</v>
          </cell>
          <cell r="AI962">
            <v>4162013</v>
          </cell>
          <cell r="AN962" t="str">
            <v>-</v>
          </cell>
          <cell r="AO962">
            <v>4162093</v>
          </cell>
          <cell r="AP962" t="str">
            <v>-</v>
          </cell>
          <cell r="AQ962">
            <v>4162094</v>
          </cell>
          <cell r="AR962" t="str">
            <v>-</v>
          </cell>
          <cell r="AS962">
            <v>4162095</v>
          </cell>
          <cell r="AT962" t="str">
            <v>-</v>
          </cell>
          <cell r="AU962">
            <v>4162096</v>
          </cell>
          <cell r="AX962" t="str">
            <v>-</v>
          </cell>
          <cell r="AY962">
            <v>4162100</v>
          </cell>
          <cell r="EM962">
            <v>45672</v>
          </cell>
          <cell r="EZ962" t="str">
            <v>-</v>
          </cell>
          <cell r="FA962">
            <v>4162133</v>
          </cell>
          <cell r="HS962">
            <v>45685</v>
          </cell>
          <cell r="HV962" t="e">
            <v>#REF!</v>
          </cell>
          <cell r="HZ962" t="e">
            <v>#REF!</v>
          </cell>
          <cell r="ID962" t="e">
            <v>#REF!</v>
          </cell>
          <cell r="RC962">
            <v>45692</v>
          </cell>
          <cell r="RD962">
            <v>0</v>
          </cell>
          <cell r="RE962">
            <v>0</v>
          </cell>
          <cell r="RF962">
            <v>0</v>
          </cell>
          <cell r="RG962">
            <v>0</v>
          </cell>
          <cell r="RH962">
            <v>0</v>
          </cell>
          <cell r="RI962">
            <v>0</v>
          </cell>
          <cell r="RJ962">
            <v>0</v>
          </cell>
          <cell r="RK962">
            <v>0</v>
          </cell>
          <cell r="RL962" t="str">
            <v>4162093</v>
          </cell>
          <cell r="RM962">
            <v>0</v>
          </cell>
          <cell r="RN962" t="str">
            <v>4162096</v>
          </cell>
          <cell r="RO962">
            <v>0</v>
          </cell>
          <cell r="RP962" t="str">
            <v>4162094</v>
          </cell>
          <cell r="RQ962">
            <v>0</v>
          </cell>
          <cell r="RR962" t="str">
            <v>4162095</v>
          </cell>
          <cell r="RS962">
            <v>0</v>
          </cell>
          <cell r="RT962">
            <v>0</v>
          </cell>
          <cell r="RU962">
            <v>0</v>
          </cell>
          <cell r="RV962">
            <v>0</v>
          </cell>
        </row>
        <row r="963">
          <cell r="A963">
            <v>954</v>
          </cell>
          <cell r="B963">
            <v>45717</v>
          </cell>
          <cell r="C963" t="str">
            <v>HRB5020</v>
          </cell>
          <cell r="D963" t="str">
            <v>50205150</v>
          </cell>
          <cell r="F963" t="str">
            <v>日本</v>
          </cell>
          <cell r="G963" t="str">
            <v>（株）アマダベンディングＳ部</v>
          </cell>
          <cell r="H963" t="str">
            <v>制御盤</v>
          </cell>
          <cell r="I963" t="str">
            <v>南陵</v>
          </cell>
          <cell r="J963" t="str">
            <v>土岐</v>
          </cell>
          <cell r="K963">
            <v>45685</v>
          </cell>
          <cell r="L963">
            <v>1</v>
          </cell>
          <cell r="M963">
            <v>1</v>
          </cell>
          <cell r="N963">
            <v>45685</v>
          </cell>
          <cell r="O963">
            <v>1</v>
          </cell>
          <cell r="P963">
            <v>45686</v>
          </cell>
          <cell r="Q963">
            <v>1</v>
          </cell>
          <cell r="R963">
            <v>45687</v>
          </cell>
          <cell r="S963">
            <v>1</v>
          </cell>
          <cell r="T963">
            <v>45688</v>
          </cell>
          <cell r="U963">
            <v>45688</v>
          </cell>
          <cell r="V963">
            <v>45689</v>
          </cell>
          <cell r="W963">
            <v>45688</v>
          </cell>
          <cell r="X963">
            <v>1</v>
          </cell>
          <cell r="Y963">
            <v>45708</v>
          </cell>
          <cell r="AA963">
            <v>45692</v>
          </cell>
          <cell r="AB963">
            <v>45693</v>
          </cell>
          <cell r="AC963" t="str">
            <v>4162013</v>
          </cell>
          <cell r="AD963" t="str">
            <v>4162093</v>
          </cell>
          <cell r="AE963" t="str">
            <v>4162096</v>
          </cell>
          <cell r="AF963" t="str">
            <v>4162094</v>
          </cell>
          <cell r="AG963" t="str">
            <v>4162095</v>
          </cell>
          <cell r="AH963">
            <v>45643</v>
          </cell>
          <cell r="AI963">
            <v>4162013</v>
          </cell>
          <cell r="AN963" t="str">
            <v>-</v>
          </cell>
          <cell r="AO963">
            <v>4162093</v>
          </cell>
          <cell r="AP963" t="str">
            <v>-</v>
          </cell>
          <cell r="AQ963">
            <v>4162094</v>
          </cell>
          <cell r="AR963" t="str">
            <v>-</v>
          </cell>
          <cell r="AS963">
            <v>4162095</v>
          </cell>
          <cell r="AT963" t="str">
            <v>-</v>
          </cell>
          <cell r="AU963">
            <v>4162096</v>
          </cell>
          <cell r="AV963" t="str">
            <v>-</v>
          </cell>
          <cell r="AW963">
            <v>4162099</v>
          </cell>
          <cell r="EM963">
            <v>45672</v>
          </cell>
          <cell r="EX963" t="str">
            <v>-</v>
          </cell>
          <cell r="EY963">
            <v>4162132</v>
          </cell>
          <cell r="HS963">
            <v>45685</v>
          </cell>
          <cell r="HV963" t="e">
            <v>#REF!</v>
          </cell>
          <cell r="HZ963" t="e">
            <v>#REF!</v>
          </cell>
          <cell r="ID963" t="e">
            <v>#REF!</v>
          </cell>
          <cell r="RC963">
            <v>45692</v>
          </cell>
          <cell r="RD963">
            <v>0</v>
          </cell>
          <cell r="RE963">
            <v>0</v>
          </cell>
          <cell r="RF963">
            <v>0</v>
          </cell>
          <cell r="RG963">
            <v>0</v>
          </cell>
          <cell r="RH963">
            <v>0</v>
          </cell>
          <cell r="RI963">
            <v>0</v>
          </cell>
          <cell r="RJ963">
            <v>0</v>
          </cell>
          <cell r="RK963">
            <v>0</v>
          </cell>
          <cell r="RL963" t="str">
            <v>4162093</v>
          </cell>
          <cell r="RM963">
            <v>0</v>
          </cell>
          <cell r="RN963" t="str">
            <v>4162096</v>
          </cell>
          <cell r="RO963">
            <v>0</v>
          </cell>
          <cell r="RP963" t="str">
            <v>4162094</v>
          </cell>
          <cell r="RQ963">
            <v>0</v>
          </cell>
          <cell r="RR963" t="str">
            <v>4162095</v>
          </cell>
          <cell r="RS963">
            <v>0</v>
          </cell>
          <cell r="RT963">
            <v>0</v>
          </cell>
          <cell r="RU963">
            <v>0</v>
          </cell>
          <cell r="RV963">
            <v>0</v>
          </cell>
        </row>
        <row r="964">
          <cell r="A964">
            <v>955</v>
          </cell>
          <cell r="B964">
            <v>45717</v>
          </cell>
          <cell r="C964" t="str">
            <v>HRB5020</v>
          </cell>
          <cell r="D964" t="str">
            <v>50205151</v>
          </cell>
          <cell r="F964" t="str">
            <v>日本</v>
          </cell>
          <cell r="G964" t="str">
            <v>（株）アマダベンディングＳ部</v>
          </cell>
          <cell r="H964" t="str">
            <v>制御盤</v>
          </cell>
          <cell r="I964" t="str">
            <v>南陵</v>
          </cell>
          <cell r="J964" t="str">
            <v>土岐</v>
          </cell>
          <cell r="K964">
            <v>45686</v>
          </cell>
          <cell r="L964">
            <v>1</v>
          </cell>
          <cell r="M964">
            <v>1</v>
          </cell>
          <cell r="N964">
            <v>45687</v>
          </cell>
          <cell r="O964">
            <v>1</v>
          </cell>
          <cell r="P964">
            <v>45688</v>
          </cell>
          <cell r="Q964">
            <v>1</v>
          </cell>
          <cell r="R964">
            <v>45689</v>
          </cell>
          <cell r="S964">
            <v>1</v>
          </cell>
          <cell r="T964">
            <v>45692</v>
          </cell>
          <cell r="U964">
            <v>45689</v>
          </cell>
          <cell r="V964">
            <v>45693</v>
          </cell>
          <cell r="W964">
            <v>45692</v>
          </cell>
          <cell r="X964">
            <v>1</v>
          </cell>
          <cell r="Y964">
            <v>45708</v>
          </cell>
          <cell r="AA964">
            <v>45701</v>
          </cell>
          <cell r="AB964">
            <v>45702</v>
          </cell>
          <cell r="AC964" t="str">
            <v>4162013</v>
          </cell>
          <cell r="AD964" t="str">
            <v>4162093</v>
          </cell>
          <cell r="AE964" t="str">
            <v>4162096</v>
          </cell>
          <cell r="AF964" t="str">
            <v>4162094</v>
          </cell>
          <cell r="AG964" t="str">
            <v>4162095</v>
          </cell>
          <cell r="AH964">
            <v>45643</v>
          </cell>
          <cell r="AI964">
            <v>4162013</v>
          </cell>
          <cell r="AN964" t="str">
            <v>-</v>
          </cell>
          <cell r="AO964">
            <v>4162093</v>
          </cell>
          <cell r="AP964" t="str">
            <v>-</v>
          </cell>
          <cell r="AQ964">
            <v>4162094</v>
          </cell>
          <cell r="AR964" t="str">
            <v>-</v>
          </cell>
          <cell r="AS964">
            <v>4162095</v>
          </cell>
          <cell r="AT964" t="str">
            <v>-</v>
          </cell>
          <cell r="AU964">
            <v>4162096</v>
          </cell>
          <cell r="AV964" t="str">
            <v>-</v>
          </cell>
          <cell r="AW964">
            <v>4162099</v>
          </cell>
          <cell r="EM964">
            <v>45672</v>
          </cell>
          <cell r="EX964" t="str">
            <v>-</v>
          </cell>
          <cell r="EY964">
            <v>4162132</v>
          </cell>
          <cell r="HS964">
            <v>45686</v>
          </cell>
          <cell r="HV964" t="e">
            <v>#REF!</v>
          </cell>
          <cell r="HZ964" t="e">
            <v>#REF!</v>
          </cell>
          <cell r="ID964" t="e">
            <v>#REF!</v>
          </cell>
          <cell r="RC964">
            <v>45701</v>
          </cell>
          <cell r="RD964">
            <v>0</v>
          </cell>
          <cell r="RE964">
            <v>0</v>
          </cell>
          <cell r="RF964">
            <v>0</v>
          </cell>
          <cell r="RG964">
            <v>0</v>
          </cell>
          <cell r="RH964">
            <v>0</v>
          </cell>
          <cell r="RI964">
            <v>0</v>
          </cell>
          <cell r="RJ964">
            <v>0</v>
          </cell>
          <cell r="RK964">
            <v>0</v>
          </cell>
          <cell r="RL964" t="str">
            <v>4162093</v>
          </cell>
          <cell r="RM964">
            <v>0</v>
          </cell>
          <cell r="RN964" t="str">
            <v>4162096</v>
          </cell>
          <cell r="RO964">
            <v>0</v>
          </cell>
          <cell r="RP964" t="str">
            <v>4162094</v>
          </cell>
          <cell r="RQ964">
            <v>0</v>
          </cell>
          <cell r="RR964" t="str">
            <v>4162095</v>
          </cell>
          <cell r="RS964">
            <v>0</v>
          </cell>
          <cell r="RT964">
            <v>0</v>
          </cell>
          <cell r="RU964">
            <v>0</v>
          </cell>
          <cell r="RV964">
            <v>0</v>
          </cell>
        </row>
        <row r="965">
          <cell r="A965">
            <v>956</v>
          </cell>
          <cell r="B965">
            <v>45717</v>
          </cell>
          <cell r="C965" t="str">
            <v>HRB8025</v>
          </cell>
          <cell r="D965" t="str">
            <v>80255429</v>
          </cell>
          <cell r="F965" t="str">
            <v>日本</v>
          </cell>
          <cell r="G965" t="str">
            <v>旭化成住工（株）</v>
          </cell>
          <cell r="H965" t="str">
            <v>制御盤</v>
          </cell>
          <cell r="I965" t="str">
            <v>南陵</v>
          </cell>
          <cell r="J965" t="str">
            <v>土岐</v>
          </cell>
          <cell r="K965">
            <v>45686</v>
          </cell>
          <cell r="L965">
            <v>1</v>
          </cell>
          <cell r="M965">
            <v>1</v>
          </cell>
          <cell r="N965">
            <v>45687</v>
          </cell>
          <cell r="O965">
            <v>1</v>
          </cell>
          <cell r="P965">
            <v>45688</v>
          </cell>
          <cell r="Q965">
            <v>1</v>
          </cell>
          <cell r="R965">
            <v>45689</v>
          </cell>
          <cell r="S965">
            <v>1</v>
          </cell>
          <cell r="T965">
            <v>45692</v>
          </cell>
          <cell r="U965">
            <v>45692</v>
          </cell>
          <cell r="V965">
            <v>45693</v>
          </cell>
          <cell r="W965">
            <v>45692</v>
          </cell>
          <cell r="X965">
            <v>1</v>
          </cell>
          <cell r="Y965">
            <v>45709</v>
          </cell>
          <cell r="AA965">
            <v>45701</v>
          </cell>
          <cell r="AB965">
            <v>45702</v>
          </cell>
          <cell r="AC965" t="str">
            <v>4162013</v>
          </cell>
          <cell r="AD965" t="str">
            <v>4162093</v>
          </cell>
          <cell r="AE965" t="str">
            <v>4162096</v>
          </cell>
          <cell r="AF965" t="str">
            <v>4162094</v>
          </cell>
          <cell r="AG965" t="str">
            <v>4162095</v>
          </cell>
          <cell r="AH965">
            <v>45643</v>
          </cell>
          <cell r="AI965">
            <v>4162013</v>
          </cell>
          <cell r="AN965" t="str">
            <v>-</v>
          </cell>
          <cell r="AO965">
            <v>4162093</v>
          </cell>
          <cell r="AP965" t="str">
            <v>-</v>
          </cell>
          <cell r="AQ965">
            <v>4162094</v>
          </cell>
          <cell r="AR965" t="str">
            <v>-</v>
          </cell>
          <cell r="AS965">
            <v>4162095</v>
          </cell>
          <cell r="AT965" t="str">
            <v>-</v>
          </cell>
          <cell r="AU965">
            <v>4162096</v>
          </cell>
          <cell r="AZ965" t="str">
            <v>-</v>
          </cell>
          <cell r="BA965">
            <v>4162101</v>
          </cell>
          <cell r="EM965">
            <v>45672</v>
          </cell>
          <cell r="EX965" t="str">
            <v>-</v>
          </cell>
          <cell r="EY965">
            <v>4162132</v>
          </cell>
          <cell r="HS965">
            <v>45686</v>
          </cell>
          <cell r="HV965" t="e">
            <v>#REF!</v>
          </cell>
          <cell r="HZ965" t="e">
            <v>#REF!</v>
          </cell>
          <cell r="ID965" t="e">
            <v>#REF!</v>
          </cell>
          <cell r="RC965">
            <v>45701</v>
          </cell>
          <cell r="RD965">
            <v>0</v>
          </cell>
          <cell r="RE965">
            <v>0</v>
          </cell>
          <cell r="RF965">
            <v>0</v>
          </cell>
          <cell r="RG965">
            <v>0</v>
          </cell>
          <cell r="RH965">
            <v>0</v>
          </cell>
          <cell r="RI965">
            <v>0</v>
          </cell>
          <cell r="RJ965">
            <v>0</v>
          </cell>
          <cell r="RK965">
            <v>0</v>
          </cell>
          <cell r="RL965" t="str">
            <v>4162093</v>
          </cell>
          <cell r="RM965">
            <v>0</v>
          </cell>
          <cell r="RN965" t="str">
            <v>4162096</v>
          </cell>
          <cell r="RO965">
            <v>0</v>
          </cell>
          <cell r="RP965" t="str">
            <v>4162094</v>
          </cell>
          <cell r="RQ965">
            <v>0</v>
          </cell>
          <cell r="RR965" t="str">
            <v>4162095</v>
          </cell>
          <cell r="RS965">
            <v>0</v>
          </cell>
          <cell r="RT965">
            <v>0</v>
          </cell>
          <cell r="RU965">
            <v>0</v>
          </cell>
          <cell r="RV965">
            <v>0</v>
          </cell>
        </row>
        <row r="966">
          <cell r="A966">
            <v>957</v>
          </cell>
          <cell r="B966">
            <v>45717</v>
          </cell>
          <cell r="C966" t="str">
            <v>HRB8025</v>
          </cell>
          <cell r="D966" t="str">
            <v>80255431</v>
          </cell>
          <cell r="F966" t="str">
            <v>日本</v>
          </cell>
          <cell r="G966" t="str">
            <v>（株）アマダベンディングＳ部</v>
          </cell>
          <cell r="H966" t="str">
            <v>制御盤</v>
          </cell>
          <cell r="I966" t="str">
            <v>南陵</v>
          </cell>
          <cell r="J966" t="str">
            <v>土岐</v>
          </cell>
          <cell r="K966">
            <v>45687</v>
          </cell>
          <cell r="L966">
            <v>1</v>
          </cell>
          <cell r="M966">
            <v>1</v>
          </cell>
          <cell r="N966">
            <v>45688</v>
          </cell>
          <cell r="O966">
            <v>0.5</v>
          </cell>
          <cell r="P966">
            <v>45689</v>
          </cell>
          <cell r="Q966">
            <v>1</v>
          </cell>
          <cell r="R966">
            <v>45692</v>
          </cell>
          <cell r="S966">
            <v>1</v>
          </cell>
          <cell r="T966">
            <v>45693</v>
          </cell>
          <cell r="U966">
            <v>45692</v>
          </cell>
          <cell r="V966">
            <v>45694</v>
          </cell>
          <cell r="W966">
            <v>45693</v>
          </cell>
          <cell r="X966">
            <v>1</v>
          </cell>
          <cell r="Y966">
            <v>45709</v>
          </cell>
          <cell r="AA966">
            <v>45701</v>
          </cell>
          <cell r="AB966">
            <v>45702</v>
          </cell>
          <cell r="AC966" t="str">
            <v>4162013</v>
          </cell>
          <cell r="AD966" t="str">
            <v>4162093</v>
          </cell>
          <cell r="AE966" t="str">
            <v>4162096</v>
          </cell>
          <cell r="AF966" t="str">
            <v>4162094</v>
          </cell>
          <cell r="AG966" t="str">
            <v>4162095</v>
          </cell>
          <cell r="AH966">
            <v>45643</v>
          </cell>
          <cell r="AI966">
            <v>4162013</v>
          </cell>
          <cell r="AN966" t="str">
            <v>-</v>
          </cell>
          <cell r="AO966">
            <v>4162093</v>
          </cell>
          <cell r="AP966" t="str">
            <v>-</v>
          </cell>
          <cell r="AQ966">
            <v>4162094</v>
          </cell>
          <cell r="AR966" t="str">
            <v>-</v>
          </cell>
          <cell r="AS966">
            <v>4162095</v>
          </cell>
          <cell r="AT966" t="str">
            <v>-</v>
          </cell>
          <cell r="AU966">
            <v>4162096</v>
          </cell>
          <cell r="AZ966" t="str">
            <v>-</v>
          </cell>
          <cell r="BA966">
            <v>4162101</v>
          </cell>
          <cell r="EM966">
            <v>45672</v>
          </cell>
          <cell r="EX966" t="str">
            <v>-</v>
          </cell>
          <cell r="EY966">
            <v>4162132</v>
          </cell>
          <cell r="HS966">
            <v>45687</v>
          </cell>
          <cell r="HV966" t="e">
            <v>#REF!</v>
          </cell>
          <cell r="HZ966" t="e">
            <v>#REF!</v>
          </cell>
          <cell r="ID966" t="e">
            <v>#REF!</v>
          </cell>
          <cell r="RC966">
            <v>45701</v>
          </cell>
          <cell r="RD966">
            <v>0</v>
          </cell>
          <cell r="RE966">
            <v>0</v>
          </cell>
          <cell r="RF966">
            <v>0</v>
          </cell>
          <cell r="RG966">
            <v>0</v>
          </cell>
          <cell r="RH966">
            <v>0</v>
          </cell>
          <cell r="RI966">
            <v>0</v>
          </cell>
          <cell r="RJ966">
            <v>0</v>
          </cell>
          <cell r="RK966">
            <v>0</v>
          </cell>
          <cell r="RL966" t="str">
            <v>4162093</v>
          </cell>
          <cell r="RM966">
            <v>0</v>
          </cell>
          <cell r="RN966" t="str">
            <v>4162096</v>
          </cell>
          <cell r="RO966">
            <v>0</v>
          </cell>
          <cell r="RP966" t="str">
            <v>4162094</v>
          </cell>
          <cell r="RQ966">
            <v>0</v>
          </cell>
          <cell r="RR966" t="str">
            <v>4162095</v>
          </cell>
          <cell r="RS966">
            <v>0</v>
          </cell>
          <cell r="RT966">
            <v>0</v>
          </cell>
          <cell r="RU966">
            <v>0</v>
          </cell>
          <cell r="RV966">
            <v>0</v>
          </cell>
        </row>
        <row r="967">
          <cell r="A967">
            <v>958</v>
          </cell>
          <cell r="B967">
            <v>45717</v>
          </cell>
          <cell r="C967" t="str">
            <v>HRB3504</v>
          </cell>
          <cell r="D967">
            <v>35045014</v>
          </cell>
          <cell r="F967" t="str">
            <v>日本</v>
          </cell>
          <cell r="G967" t="str">
            <v> （株）シー・エス・ケイ </v>
          </cell>
          <cell r="H967" t="str">
            <v>制御盤</v>
          </cell>
          <cell r="I967" t="str">
            <v>南陵</v>
          </cell>
          <cell r="J967" t="str">
            <v>富士宮</v>
          </cell>
          <cell r="K967">
            <v>45695</v>
          </cell>
          <cell r="M967">
            <v>1</v>
          </cell>
          <cell r="N967">
            <v>45701</v>
          </cell>
          <cell r="O967">
            <v>1</v>
          </cell>
          <cell r="P967">
            <v>45702</v>
          </cell>
          <cell r="Q967">
            <v>1</v>
          </cell>
          <cell r="R967">
            <v>45703</v>
          </cell>
          <cell r="S967">
            <v>1</v>
          </cell>
          <cell r="T967">
            <v>45706</v>
          </cell>
          <cell r="U967">
            <v>45708</v>
          </cell>
          <cell r="V967">
            <v>45707</v>
          </cell>
          <cell r="W967">
            <v>45709</v>
          </cell>
          <cell r="X967">
            <v>1</v>
          </cell>
          <cell r="Y967">
            <v>45710</v>
          </cell>
          <cell r="Z967">
            <v>45710</v>
          </cell>
          <cell r="AC967" t="str">
            <v>4062219</v>
          </cell>
          <cell r="AD967" t="str">
            <v>4162109</v>
          </cell>
          <cell r="AE967" t="str">
            <v>4162111</v>
          </cell>
          <cell r="AF967" t="str">
            <v>4162110</v>
          </cell>
          <cell r="AG967" t="str">
            <v/>
          </cell>
          <cell r="AL967" t="str">
            <v>-</v>
          </cell>
          <cell r="AM967">
            <v>4062219</v>
          </cell>
          <cell r="BL967" t="str">
            <v>-</v>
          </cell>
          <cell r="BM967">
            <v>4162109</v>
          </cell>
          <cell r="BN967" t="str">
            <v>-</v>
          </cell>
          <cell r="BO967">
            <v>4162110</v>
          </cell>
          <cell r="BP967" t="str">
            <v>-</v>
          </cell>
          <cell r="BQ967">
            <v>4162111</v>
          </cell>
          <cell r="BR967" t="str">
            <v>-</v>
          </cell>
          <cell r="BS967">
            <v>4162112</v>
          </cell>
          <cell r="GQ967">
            <v>45615</v>
          </cell>
          <cell r="GR967">
            <v>4162047</v>
          </cell>
          <cell r="GU967">
            <v>45326</v>
          </cell>
          <cell r="GV967">
            <v>4162085</v>
          </cell>
          <cell r="HS967">
            <v>45695</v>
          </cell>
          <cell r="HV967" t="e">
            <v>#REF!</v>
          </cell>
          <cell r="HZ967" t="e">
            <v>#REF!</v>
          </cell>
          <cell r="ID967" t="e">
            <v>#REF!</v>
          </cell>
          <cell r="RC967">
            <v>45710</v>
          </cell>
          <cell r="RD967">
            <v>0</v>
          </cell>
          <cell r="RE967">
            <v>0</v>
          </cell>
          <cell r="RF967">
            <v>0</v>
          </cell>
          <cell r="RG967">
            <v>0</v>
          </cell>
          <cell r="RH967">
            <v>0</v>
          </cell>
          <cell r="RI967">
            <v>0</v>
          </cell>
          <cell r="RJ967">
            <v>0</v>
          </cell>
          <cell r="RK967">
            <v>0</v>
          </cell>
          <cell r="RL967" t="str">
            <v>4162109</v>
          </cell>
          <cell r="RM967">
            <v>0</v>
          </cell>
          <cell r="RN967" t="str">
            <v>4162111</v>
          </cell>
          <cell r="RO967">
            <v>0</v>
          </cell>
          <cell r="RP967" t="str">
            <v>4162110</v>
          </cell>
          <cell r="RQ967">
            <v>0</v>
          </cell>
          <cell r="RR967" t="str">
            <v/>
          </cell>
          <cell r="RS967">
            <v>0</v>
          </cell>
          <cell r="RT967">
            <v>0</v>
          </cell>
          <cell r="RU967">
            <v>0</v>
          </cell>
          <cell r="RV967">
            <v>0</v>
          </cell>
        </row>
        <row r="968">
          <cell r="A968">
            <v>959</v>
          </cell>
          <cell r="B968">
            <v>45717</v>
          </cell>
          <cell r="C968" t="str">
            <v>HRB1303</v>
          </cell>
          <cell r="D968" t="str">
            <v>13035613</v>
          </cell>
          <cell r="F968" t="str">
            <v>日本</v>
          </cell>
          <cell r="G968" t="str">
            <v>（株）アマダベンディングＳ部</v>
          </cell>
          <cell r="H968" t="str">
            <v>制御盤</v>
          </cell>
          <cell r="I968" t="str">
            <v>南陵</v>
          </cell>
          <cell r="J968" t="str">
            <v>土岐</v>
          </cell>
          <cell r="K968">
            <v>45687</v>
          </cell>
          <cell r="L968">
            <v>1</v>
          </cell>
          <cell r="M968">
            <v>1</v>
          </cell>
          <cell r="N968">
            <v>45688</v>
          </cell>
          <cell r="O968">
            <v>1</v>
          </cell>
          <cell r="P968">
            <v>45689</v>
          </cell>
          <cell r="Q968">
            <v>1</v>
          </cell>
          <cell r="R968">
            <v>45692</v>
          </cell>
          <cell r="S968">
            <v>1</v>
          </cell>
          <cell r="T968">
            <v>45693</v>
          </cell>
          <cell r="U968">
            <v>45693</v>
          </cell>
          <cell r="V968">
            <v>45694</v>
          </cell>
          <cell r="W968">
            <v>45694</v>
          </cell>
          <cell r="X968">
            <v>1</v>
          </cell>
          <cell r="Y968">
            <v>45713</v>
          </cell>
          <cell r="AA968">
            <v>45701</v>
          </cell>
          <cell r="AB968">
            <v>45702</v>
          </cell>
          <cell r="AC968" t="str">
            <v>4162013</v>
          </cell>
          <cell r="AD968" t="str">
            <v>4162093</v>
          </cell>
          <cell r="AE968" t="str">
            <v>4162096</v>
          </cell>
          <cell r="AF968" t="str">
            <v>4162094</v>
          </cell>
          <cell r="AG968" t="str">
            <v>4162095</v>
          </cell>
          <cell r="AH968">
            <v>45643</v>
          </cell>
          <cell r="AI968">
            <v>4162013</v>
          </cell>
          <cell r="AN968" t="str">
            <v>-</v>
          </cell>
          <cell r="AO968">
            <v>4162093</v>
          </cell>
          <cell r="AP968" t="str">
            <v>-</v>
          </cell>
          <cell r="AQ968">
            <v>4162094</v>
          </cell>
          <cell r="AR968" t="str">
            <v>-</v>
          </cell>
          <cell r="AS968">
            <v>4162095</v>
          </cell>
          <cell r="AT968" t="str">
            <v>-</v>
          </cell>
          <cell r="AU968">
            <v>4162096</v>
          </cell>
          <cell r="BD968" t="str">
            <v>-</v>
          </cell>
          <cell r="BE968">
            <v>4162103</v>
          </cell>
          <cell r="EM968">
            <v>45672</v>
          </cell>
          <cell r="EX968" t="str">
            <v>-</v>
          </cell>
          <cell r="EY968">
            <v>4162132</v>
          </cell>
          <cell r="HS968">
            <v>45687</v>
          </cell>
          <cell r="HV968" t="e">
            <v>#REF!</v>
          </cell>
          <cell r="HZ968" t="e">
            <v>#REF!</v>
          </cell>
          <cell r="ID968" t="e">
            <v>#REF!</v>
          </cell>
          <cell r="RC968">
            <v>45701</v>
          </cell>
          <cell r="RD968">
            <v>0</v>
          </cell>
          <cell r="RE968">
            <v>0</v>
          </cell>
          <cell r="RF968">
            <v>0</v>
          </cell>
          <cell r="RG968">
            <v>0</v>
          </cell>
          <cell r="RH968">
            <v>0</v>
          </cell>
          <cell r="RI968">
            <v>0</v>
          </cell>
          <cell r="RJ968">
            <v>0</v>
          </cell>
          <cell r="RK968">
            <v>0</v>
          </cell>
          <cell r="RL968" t="str">
            <v>4162093</v>
          </cell>
          <cell r="RM968">
            <v>0</v>
          </cell>
          <cell r="RN968" t="str">
            <v>4162096</v>
          </cell>
          <cell r="RO968">
            <v>0</v>
          </cell>
          <cell r="RP968" t="str">
            <v>4162094</v>
          </cell>
          <cell r="RQ968">
            <v>0</v>
          </cell>
          <cell r="RR968" t="str">
            <v>4162095</v>
          </cell>
          <cell r="RS968">
            <v>0</v>
          </cell>
          <cell r="RT968">
            <v>0</v>
          </cell>
          <cell r="RU968">
            <v>0</v>
          </cell>
          <cell r="RV968">
            <v>0</v>
          </cell>
        </row>
        <row r="969">
          <cell r="A969">
            <v>960</v>
          </cell>
          <cell r="B969">
            <v>45717</v>
          </cell>
          <cell r="C969" t="str">
            <v>HRB1303</v>
          </cell>
          <cell r="D969" t="str">
            <v>13035614</v>
          </cell>
          <cell r="F969" t="str">
            <v>日本</v>
          </cell>
          <cell r="G969" t="str">
            <v>（株）アマダベンディングＳ部</v>
          </cell>
          <cell r="H969" t="str">
            <v>制御盤</v>
          </cell>
          <cell r="I969" t="str">
            <v>南陵</v>
          </cell>
          <cell r="J969" t="str">
            <v>土岐</v>
          </cell>
          <cell r="K969">
            <v>45688</v>
          </cell>
          <cell r="L969">
            <v>1</v>
          </cell>
          <cell r="M969">
            <v>1</v>
          </cell>
          <cell r="N969">
            <v>45689</v>
          </cell>
          <cell r="O969">
            <v>1</v>
          </cell>
          <cell r="P969">
            <v>45692</v>
          </cell>
          <cell r="Q969">
            <v>1</v>
          </cell>
          <cell r="R969">
            <v>45693</v>
          </cell>
          <cell r="S969">
            <v>1</v>
          </cell>
          <cell r="T969">
            <v>45694</v>
          </cell>
          <cell r="U969">
            <v>45694</v>
          </cell>
          <cell r="V969">
            <v>45695</v>
          </cell>
          <cell r="W969">
            <v>45695</v>
          </cell>
          <cell r="X969">
            <v>1</v>
          </cell>
          <cell r="Y969">
            <v>45713</v>
          </cell>
          <cell r="AA969">
            <v>45701</v>
          </cell>
          <cell r="AB969">
            <v>45702</v>
          </cell>
          <cell r="AC969" t="str">
            <v>4162013</v>
          </cell>
          <cell r="AD969" t="str">
            <v>4162093</v>
          </cell>
          <cell r="AE969" t="str">
            <v>4162096</v>
          </cell>
          <cell r="AF969" t="str">
            <v>4162094</v>
          </cell>
          <cell r="AG969" t="str">
            <v>4162095</v>
          </cell>
          <cell r="AH969">
            <v>45643</v>
          </cell>
          <cell r="AI969">
            <v>4162013</v>
          </cell>
          <cell r="AN969" t="str">
            <v>-</v>
          </cell>
          <cell r="AO969">
            <v>4162093</v>
          </cell>
          <cell r="AP969" t="str">
            <v>-</v>
          </cell>
          <cell r="AQ969">
            <v>4162094</v>
          </cell>
          <cell r="AR969" t="str">
            <v>-</v>
          </cell>
          <cell r="AS969">
            <v>4162095</v>
          </cell>
          <cell r="AT969" t="str">
            <v>-</v>
          </cell>
          <cell r="AU969">
            <v>4162096</v>
          </cell>
          <cell r="BD969" t="str">
            <v>-</v>
          </cell>
          <cell r="BE969">
            <v>4162103</v>
          </cell>
          <cell r="EM969">
            <v>45672</v>
          </cell>
          <cell r="EX969" t="str">
            <v>-</v>
          </cell>
          <cell r="EY969">
            <v>4162132</v>
          </cell>
          <cell r="HS969">
            <v>45688</v>
          </cell>
          <cell r="HV969" t="e">
            <v>#REF!</v>
          </cell>
          <cell r="HZ969" t="e">
            <v>#REF!</v>
          </cell>
          <cell r="ID969" t="e">
            <v>#REF!</v>
          </cell>
          <cell r="RC969">
            <v>45701</v>
          </cell>
          <cell r="RD969">
            <v>0</v>
          </cell>
          <cell r="RE969">
            <v>0</v>
          </cell>
          <cell r="RF969">
            <v>0</v>
          </cell>
          <cell r="RG969">
            <v>0</v>
          </cell>
          <cell r="RH969">
            <v>0</v>
          </cell>
          <cell r="RI969">
            <v>0</v>
          </cell>
          <cell r="RJ969">
            <v>0</v>
          </cell>
          <cell r="RK969">
            <v>0</v>
          </cell>
          <cell r="RL969" t="str">
            <v>4162093</v>
          </cell>
          <cell r="RM969">
            <v>0</v>
          </cell>
          <cell r="RN969" t="str">
            <v>4162096</v>
          </cell>
          <cell r="RO969">
            <v>0</v>
          </cell>
          <cell r="RP969" t="str">
            <v>4162094</v>
          </cell>
          <cell r="RQ969">
            <v>0</v>
          </cell>
          <cell r="RR969" t="str">
            <v>4162095</v>
          </cell>
          <cell r="RS969">
            <v>0</v>
          </cell>
          <cell r="RT969">
            <v>0</v>
          </cell>
          <cell r="RU969">
            <v>0</v>
          </cell>
          <cell r="RV969">
            <v>0</v>
          </cell>
        </row>
        <row r="970">
          <cell r="A970">
            <v>961</v>
          </cell>
          <cell r="B970">
            <v>45717</v>
          </cell>
          <cell r="C970" t="str">
            <v>HRB5020</v>
          </cell>
          <cell r="D970" t="str">
            <v>50205152</v>
          </cell>
          <cell r="F970" t="str">
            <v>日本</v>
          </cell>
          <cell r="G970" t="str">
            <v>（株）アマダベンディングＳ部</v>
          </cell>
          <cell r="H970" t="str">
            <v>制御盤</v>
          </cell>
          <cell r="I970" t="str">
            <v>南陵</v>
          </cell>
          <cell r="J970" t="str">
            <v>土岐</v>
          </cell>
          <cell r="K970">
            <v>45692</v>
          </cell>
          <cell r="L970">
            <v>1</v>
          </cell>
          <cell r="M970">
            <v>1</v>
          </cell>
          <cell r="N970">
            <v>45693</v>
          </cell>
          <cell r="O970">
            <v>1</v>
          </cell>
          <cell r="P970">
            <v>45694</v>
          </cell>
          <cell r="Q970">
            <v>1</v>
          </cell>
          <cell r="R970">
            <v>45695</v>
          </cell>
          <cell r="S970">
            <v>1</v>
          </cell>
          <cell r="T970">
            <v>45696</v>
          </cell>
          <cell r="U970">
            <v>45694</v>
          </cell>
          <cell r="V970">
            <v>45700</v>
          </cell>
          <cell r="W970">
            <v>45695</v>
          </cell>
          <cell r="X970">
            <v>1</v>
          </cell>
          <cell r="Y970">
            <v>45715</v>
          </cell>
          <cell r="AA970">
            <v>45701</v>
          </cell>
          <cell r="AB970">
            <v>45702</v>
          </cell>
          <cell r="AC970" t="str">
            <v>4162013</v>
          </cell>
          <cell r="AD970" t="str">
            <v>4162093</v>
          </cell>
          <cell r="AE970" t="str">
            <v>4162096</v>
          </cell>
          <cell r="AF970" t="str">
            <v>4162094</v>
          </cell>
          <cell r="AG970" t="str">
            <v>4162095</v>
          </cell>
          <cell r="AH970">
            <v>45643</v>
          </cell>
          <cell r="AI970">
            <v>4162013</v>
          </cell>
          <cell r="AN970" t="str">
            <v>-</v>
          </cell>
          <cell r="AO970">
            <v>4162093</v>
          </cell>
          <cell r="AP970" t="str">
            <v>-</v>
          </cell>
          <cell r="AQ970">
            <v>4162094</v>
          </cell>
          <cell r="AR970" t="str">
            <v>-</v>
          </cell>
          <cell r="AS970">
            <v>4162095</v>
          </cell>
          <cell r="AT970" t="str">
            <v>-</v>
          </cell>
          <cell r="AU970">
            <v>4162096</v>
          </cell>
          <cell r="AV970" t="str">
            <v>-</v>
          </cell>
          <cell r="AW970">
            <v>4162099</v>
          </cell>
          <cell r="EM970">
            <v>45672</v>
          </cell>
          <cell r="EX970" t="str">
            <v>-</v>
          </cell>
          <cell r="EY970">
            <v>4162132</v>
          </cell>
          <cell r="HS970">
            <v>45692</v>
          </cell>
          <cell r="HV970" t="e">
            <v>#REF!</v>
          </cell>
          <cell r="HZ970" t="e">
            <v>#REF!</v>
          </cell>
          <cell r="ID970" t="e">
            <v>#REF!</v>
          </cell>
          <cell r="RC970">
            <v>45701</v>
          </cell>
          <cell r="RD970">
            <v>0</v>
          </cell>
          <cell r="RE970">
            <v>0</v>
          </cell>
          <cell r="RF970">
            <v>0</v>
          </cell>
          <cell r="RG970">
            <v>0</v>
          </cell>
          <cell r="RH970">
            <v>0</v>
          </cell>
          <cell r="RI970">
            <v>0</v>
          </cell>
          <cell r="RJ970">
            <v>0</v>
          </cell>
          <cell r="RK970">
            <v>0</v>
          </cell>
          <cell r="RL970" t="str">
            <v>4162093</v>
          </cell>
          <cell r="RM970">
            <v>0</v>
          </cell>
          <cell r="RN970" t="str">
            <v>4162096</v>
          </cell>
          <cell r="RO970">
            <v>0</v>
          </cell>
          <cell r="RP970" t="str">
            <v>4162094</v>
          </cell>
          <cell r="RQ970">
            <v>0</v>
          </cell>
          <cell r="RR970" t="str">
            <v>4162095</v>
          </cell>
          <cell r="RS970">
            <v>0</v>
          </cell>
          <cell r="RT970">
            <v>0</v>
          </cell>
          <cell r="RU970">
            <v>0</v>
          </cell>
          <cell r="RV970">
            <v>0</v>
          </cell>
        </row>
        <row r="971">
          <cell r="A971">
            <v>962</v>
          </cell>
          <cell r="B971">
            <v>45717</v>
          </cell>
          <cell r="C971" t="str">
            <v>HRB5020</v>
          </cell>
          <cell r="D971" t="str">
            <v>50205153</v>
          </cell>
          <cell r="F971" t="str">
            <v>日本</v>
          </cell>
          <cell r="G971" t="str">
            <v>（株）アマダベンディングＳ部</v>
          </cell>
          <cell r="H971" t="str">
            <v>制御盤</v>
          </cell>
          <cell r="I971" t="str">
            <v>南陵</v>
          </cell>
          <cell r="J971" t="str">
            <v>土岐</v>
          </cell>
          <cell r="K971">
            <v>45692</v>
          </cell>
          <cell r="L971">
            <v>1</v>
          </cell>
          <cell r="M971">
            <v>1</v>
          </cell>
          <cell r="N971">
            <v>45693</v>
          </cell>
          <cell r="O971">
            <v>1</v>
          </cell>
          <cell r="P971">
            <v>45694</v>
          </cell>
          <cell r="Q971">
            <v>1</v>
          </cell>
          <cell r="R971">
            <v>45695</v>
          </cell>
          <cell r="S971">
            <v>1</v>
          </cell>
          <cell r="T971">
            <v>45696</v>
          </cell>
          <cell r="U971">
            <v>45696</v>
          </cell>
          <cell r="V971">
            <v>45700</v>
          </cell>
          <cell r="W971">
            <v>45700</v>
          </cell>
          <cell r="X971">
            <v>1</v>
          </cell>
          <cell r="Y971">
            <v>45715</v>
          </cell>
          <cell r="AA971">
            <v>45708</v>
          </cell>
          <cell r="AB971">
            <v>45709</v>
          </cell>
          <cell r="AC971" t="str">
            <v>4162059</v>
          </cell>
          <cell r="AD971" t="str">
            <v>4162093</v>
          </cell>
          <cell r="AE971" t="str">
            <v>4162096</v>
          </cell>
          <cell r="AF971" t="str">
            <v>4162094</v>
          </cell>
          <cell r="AG971" t="str">
            <v>4162095</v>
          </cell>
          <cell r="AH971">
            <v>45678</v>
          </cell>
          <cell r="AI971">
            <v>4162059</v>
          </cell>
          <cell r="AN971" t="str">
            <v>-</v>
          </cell>
          <cell r="AO971">
            <v>4162093</v>
          </cell>
          <cell r="AP971" t="str">
            <v>-</v>
          </cell>
          <cell r="AQ971">
            <v>4162094</v>
          </cell>
          <cell r="AR971" t="str">
            <v>-</v>
          </cell>
          <cell r="AS971">
            <v>4162095</v>
          </cell>
          <cell r="AT971" t="str">
            <v>-</v>
          </cell>
          <cell r="AU971">
            <v>4162096</v>
          </cell>
          <cell r="AV971" t="str">
            <v>-</v>
          </cell>
          <cell r="AW971">
            <v>4162099</v>
          </cell>
          <cell r="EM971">
            <v>45672</v>
          </cell>
          <cell r="EX971" t="str">
            <v>-</v>
          </cell>
          <cell r="EY971">
            <v>4162132</v>
          </cell>
          <cell r="HS971">
            <v>45692</v>
          </cell>
          <cell r="HV971" t="e">
            <v>#REF!</v>
          </cell>
          <cell r="HZ971" t="e">
            <v>#REF!</v>
          </cell>
          <cell r="ID971" t="e">
            <v>#REF!</v>
          </cell>
          <cell r="RC971">
            <v>45708</v>
          </cell>
          <cell r="RD971">
            <v>0</v>
          </cell>
          <cell r="RE971">
            <v>0</v>
          </cell>
          <cell r="RF971">
            <v>0</v>
          </cell>
          <cell r="RG971">
            <v>0</v>
          </cell>
          <cell r="RH971">
            <v>0</v>
          </cell>
          <cell r="RI971">
            <v>0</v>
          </cell>
          <cell r="RJ971">
            <v>0</v>
          </cell>
          <cell r="RK971">
            <v>0</v>
          </cell>
          <cell r="RL971" t="str">
            <v>4162093</v>
          </cell>
          <cell r="RM971">
            <v>0</v>
          </cell>
          <cell r="RN971" t="str">
            <v>4162096</v>
          </cell>
          <cell r="RO971">
            <v>0</v>
          </cell>
          <cell r="RP971" t="str">
            <v>4162094</v>
          </cell>
          <cell r="RQ971">
            <v>0</v>
          </cell>
          <cell r="RR971" t="str">
            <v>4162095</v>
          </cell>
          <cell r="RS971">
            <v>0</v>
          </cell>
          <cell r="RT971">
            <v>0</v>
          </cell>
          <cell r="RU971">
            <v>0</v>
          </cell>
          <cell r="RV971">
            <v>0</v>
          </cell>
        </row>
        <row r="972">
          <cell r="A972">
            <v>963</v>
          </cell>
          <cell r="B972">
            <v>45717</v>
          </cell>
          <cell r="C972" t="str">
            <v>HRB1003.EXP</v>
          </cell>
          <cell r="D972" t="str">
            <v>10035329</v>
          </cell>
          <cell r="F972" t="str">
            <v>タイ</v>
          </cell>
          <cell r="G972" t="str">
            <v>Ａｍａｄａ　Ａｓｉａ　Ｐａｃｉｆｉｃ　Ｃｏ．，Ｌｔｄ</v>
          </cell>
          <cell r="H972" t="str">
            <v>制御盤</v>
          </cell>
          <cell r="I972" t="str">
            <v>南陵</v>
          </cell>
          <cell r="J972" t="str">
            <v>土岐</v>
          </cell>
          <cell r="K972">
            <v>45693</v>
          </cell>
          <cell r="L972">
            <v>1</v>
          </cell>
          <cell r="M972">
            <v>1</v>
          </cell>
          <cell r="N972">
            <v>45694</v>
          </cell>
          <cell r="O972">
            <v>1</v>
          </cell>
          <cell r="P972">
            <v>45695</v>
          </cell>
          <cell r="Q972">
            <v>1</v>
          </cell>
          <cell r="R972">
            <v>45696</v>
          </cell>
          <cell r="S972">
            <v>1</v>
          </cell>
          <cell r="T972">
            <v>45700</v>
          </cell>
          <cell r="U972">
            <v>45700</v>
          </cell>
          <cell r="V972">
            <v>45701</v>
          </cell>
          <cell r="W972">
            <v>45700</v>
          </cell>
          <cell r="X972">
            <v>1</v>
          </cell>
          <cell r="Y972">
            <v>45716</v>
          </cell>
          <cell r="AA972">
            <v>45708</v>
          </cell>
          <cell r="AB972">
            <v>45709</v>
          </cell>
          <cell r="AC972" t="str">
            <v>4162059</v>
          </cell>
          <cell r="AD972" t="str">
            <v>4162093</v>
          </cell>
          <cell r="AE972" t="str">
            <v>4162096</v>
          </cell>
          <cell r="AF972" t="str">
            <v>4162094</v>
          </cell>
          <cell r="AG972" t="str">
            <v>4162095</v>
          </cell>
          <cell r="AH972">
            <v>45678</v>
          </cell>
          <cell r="AI972">
            <v>4162059</v>
          </cell>
          <cell r="AN972" t="str">
            <v>-</v>
          </cell>
          <cell r="AO972">
            <v>4162093</v>
          </cell>
          <cell r="AP972" t="str">
            <v>-</v>
          </cell>
          <cell r="AQ972">
            <v>4162094</v>
          </cell>
          <cell r="AR972" t="str">
            <v>-</v>
          </cell>
          <cell r="AS972">
            <v>4162095</v>
          </cell>
          <cell r="AT972" t="str">
            <v>-</v>
          </cell>
          <cell r="AU972">
            <v>4162096</v>
          </cell>
          <cell r="BB972" t="str">
            <v>-</v>
          </cell>
          <cell r="BC972">
            <v>4162102</v>
          </cell>
          <cell r="EM972">
            <v>45672</v>
          </cell>
          <cell r="EZ972" t="str">
            <v>-</v>
          </cell>
          <cell r="FA972">
            <v>4162133</v>
          </cell>
          <cell r="HS972">
            <v>45693</v>
          </cell>
          <cell r="HV972" t="e">
            <v>#REF!</v>
          </cell>
          <cell r="HZ972" t="e">
            <v>#REF!</v>
          </cell>
          <cell r="ID972" t="e">
            <v>#REF!</v>
          </cell>
          <cell r="RC972">
            <v>45708</v>
          </cell>
          <cell r="RD972">
            <v>0</v>
          </cell>
          <cell r="RE972">
            <v>0</v>
          </cell>
          <cell r="RF972">
            <v>0</v>
          </cell>
          <cell r="RG972">
            <v>0</v>
          </cell>
          <cell r="RH972">
            <v>0</v>
          </cell>
          <cell r="RI972">
            <v>0</v>
          </cell>
          <cell r="RJ972">
            <v>0</v>
          </cell>
          <cell r="RK972">
            <v>0</v>
          </cell>
          <cell r="RL972" t="str">
            <v>4162093</v>
          </cell>
          <cell r="RM972">
            <v>0</v>
          </cell>
          <cell r="RN972" t="str">
            <v>4162096</v>
          </cell>
          <cell r="RO972">
            <v>0</v>
          </cell>
          <cell r="RP972" t="str">
            <v>4162094</v>
          </cell>
          <cell r="RQ972">
            <v>0</v>
          </cell>
          <cell r="RR972" t="str">
            <v>4162095</v>
          </cell>
          <cell r="RS972">
            <v>0</v>
          </cell>
          <cell r="RT972">
            <v>0</v>
          </cell>
          <cell r="RU972">
            <v>0</v>
          </cell>
          <cell r="RV972">
            <v>0</v>
          </cell>
        </row>
        <row r="973">
          <cell r="A973">
            <v>964</v>
          </cell>
          <cell r="B973">
            <v>45778</v>
          </cell>
          <cell r="C973" t="str">
            <v>HRB1003 ATC</v>
          </cell>
          <cell r="D973" t="str">
            <v>RC130132</v>
          </cell>
          <cell r="F973" t="str">
            <v>EU</v>
          </cell>
          <cell r="G973" t="str">
            <v>AESA</v>
          </cell>
          <cell r="H973" t="str">
            <v>ATC盤</v>
          </cell>
          <cell r="I973" t="str">
            <v>須走</v>
          </cell>
          <cell r="J973" t="str">
            <v>土岐</v>
          </cell>
          <cell r="T973">
            <v>45695</v>
          </cell>
          <cell r="V973">
            <v>45696</v>
          </cell>
          <cell r="W973">
            <v>45696</v>
          </cell>
          <cell r="X973">
            <v>1</v>
          </cell>
          <cell r="Y973">
            <v>45713</v>
          </cell>
          <cell r="AA973">
            <v>45701</v>
          </cell>
          <cell r="AB973">
            <v>45702</v>
          </cell>
          <cell r="AC973" t="str">
            <v/>
          </cell>
          <cell r="AD973" t="str">
            <v/>
          </cell>
          <cell r="AE973" t="str">
            <v/>
          </cell>
          <cell r="AF973" t="str">
            <v/>
          </cell>
          <cell r="AG973" t="str">
            <v/>
          </cell>
          <cell r="HN973">
            <v>4062086</v>
          </cell>
          <cell r="HS973">
            <v>0</v>
          </cell>
          <cell r="HV973" t="e">
            <v>#REF!</v>
          </cell>
          <cell r="HZ973" t="e">
            <v>#REF!</v>
          </cell>
          <cell r="ID973" t="e">
            <v>#REF!</v>
          </cell>
          <cell r="RC973">
            <v>45701</v>
          </cell>
          <cell r="RD973">
            <v>0</v>
          </cell>
          <cell r="RE973">
            <v>0</v>
          </cell>
          <cell r="RF973">
            <v>0</v>
          </cell>
          <cell r="RG973">
            <v>0</v>
          </cell>
          <cell r="RH973">
            <v>0</v>
          </cell>
          <cell r="RI973">
            <v>0</v>
          </cell>
          <cell r="RJ973">
            <v>0</v>
          </cell>
          <cell r="RK973">
            <v>0</v>
          </cell>
          <cell r="RL973" t="str">
            <v/>
          </cell>
          <cell r="RM973">
            <v>0</v>
          </cell>
          <cell r="RN973" t="str">
            <v/>
          </cell>
          <cell r="RO973">
            <v>0</v>
          </cell>
          <cell r="RP973" t="str">
            <v/>
          </cell>
          <cell r="RQ973">
            <v>0</v>
          </cell>
          <cell r="RR973" t="str">
            <v/>
          </cell>
          <cell r="RS973">
            <v>0</v>
          </cell>
          <cell r="RT973">
            <v>0</v>
          </cell>
          <cell r="RU973">
            <v>0</v>
          </cell>
          <cell r="RV973">
            <v>0</v>
          </cell>
        </row>
        <row r="974">
          <cell r="A974">
            <v>965</v>
          </cell>
          <cell r="B974">
            <v>45778</v>
          </cell>
          <cell r="C974" t="str">
            <v>HRB1003 ATC</v>
          </cell>
          <cell r="D974" t="str">
            <v>RC130133</v>
          </cell>
          <cell r="F974" t="str">
            <v>EU</v>
          </cell>
          <cell r="G974" t="str">
            <v>AESA</v>
          </cell>
          <cell r="H974" t="str">
            <v>ATC盤</v>
          </cell>
          <cell r="I974" t="str">
            <v>須走</v>
          </cell>
          <cell r="J974" t="str">
            <v>土岐</v>
          </cell>
          <cell r="T974">
            <v>45695</v>
          </cell>
          <cell r="V974">
            <v>45696</v>
          </cell>
          <cell r="W974">
            <v>45696</v>
          </cell>
          <cell r="X974">
            <v>1</v>
          </cell>
          <cell r="Y974">
            <v>45713</v>
          </cell>
          <cell r="AA974">
            <v>45701</v>
          </cell>
          <cell r="AB974">
            <v>45702</v>
          </cell>
          <cell r="AC974" t="str">
            <v/>
          </cell>
          <cell r="AD974" t="str">
            <v/>
          </cell>
          <cell r="AE974" t="str">
            <v/>
          </cell>
          <cell r="AF974" t="str">
            <v/>
          </cell>
          <cell r="AG974" t="str">
            <v/>
          </cell>
          <cell r="HM974">
            <v>45650</v>
          </cell>
          <cell r="HN974">
            <v>4162064</v>
          </cell>
          <cell r="HS974">
            <v>0</v>
          </cell>
          <cell r="HV974" t="e">
            <v>#REF!</v>
          </cell>
          <cell r="HZ974" t="e">
            <v>#REF!</v>
          </cell>
          <cell r="ID974" t="e">
            <v>#REF!</v>
          </cell>
          <cell r="RC974">
            <v>45701</v>
          </cell>
          <cell r="RD974">
            <v>0</v>
          </cell>
          <cell r="RE974">
            <v>0</v>
          </cell>
          <cell r="RF974">
            <v>0</v>
          </cell>
          <cell r="RG974">
            <v>0</v>
          </cell>
          <cell r="RH974">
            <v>0</v>
          </cell>
          <cell r="RI974">
            <v>0</v>
          </cell>
          <cell r="RJ974">
            <v>0</v>
          </cell>
          <cell r="RK974">
            <v>0</v>
          </cell>
          <cell r="RL974" t="str">
            <v/>
          </cell>
          <cell r="RM974">
            <v>0</v>
          </cell>
          <cell r="RN974" t="str">
            <v/>
          </cell>
          <cell r="RO974">
            <v>0</v>
          </cell>
          <cell r="RP974" t="str">
            <v/>
          </cell>
          <cell r="RQ974">
            <v>0</v>
          </cell>
          <cell r="RR974" t="str">
            <v/>
          </cell>
          <cell r="RS974">
            <v>0</v>
          </cell>
          <cell r="RT974">
            <v>0</v>
          </cell>
          <cell r="RU974">
            <v>0</v>
          </cell>
          <cell r="RV974">
            <v>0</v>
          </cell>
        </row>
        <row r="975">
          <cell r="A975">
            <v>966</v>
          </cell>
          <cell r="B975">
            <v>45717</v>
          </cell>
          <cell r="C975" t="str">
            <v>HRB3503 </v>
          </cell>
          <cell r="D975">
            <v>35035013</v>
          </cell>
          <cell r="F975" t="str">
            <v>日本</v>
          </cell>
          <cell r="H975" t="str">
            <v>制御盤</v>
          </cell>
          <cell r="I975" t="str">
            <v>南陵</v>
          </cell>
          <cell r="J975" t="str">
            <v>富士宮</v>
          </cell>
          <cell r="K975">
            <v>45702</v>
          </cell>
          <cell r="L975">
            <v>1</v>
          </cell>
          <cell r="N975">
            <v>45707</v>
          </cell>
          <cell r="O975">
            <v>1</v>
          </cell>
          <cell r="P975">
            <v>45708</v>
          </cell>
          <cell r="Q975">
            <v>1</v>
          </cell>
          <cell r="R975">
            <v>45709</v>
          </cell>
          <cell r="S975">
            <v>1</v>
          </cell>
          <cell r="T975">
            <v>45710</v>
          </cell>
          <cell r="U975">
            <v>45713</v>
          </cell>
          <cell r="V975">
            <v>45713</v>
          </cell>
          <cell r="W975">
            <v>45714</v>
          </cell>
          <cell r="X975">
            <v>1</v>
          </cell>
          <cell r="Y975">
            <v>45717</v>
          </cell>
          <cell r="Z975">
            <v>45720</v>
          </cell>
          <cell r="AC975" t="str">
            <v>4062307</v>
          </cell>
          <cell r="AD975" t="str">
            <v>4162109</v>
          </cell>
          <cell r="AE975" t="str">
            <v>4162111</v>
          </cell>
          <cell r="AF975" t="str">
            <v>4162110</v>
          </cell>
          <cell r="AG975" t="str">
            <v/>
          </cell>
          <cell r="AL975" t="str">
            <v>-</v>
          </cell>
          <cell r="AM975">
            <v>4062307</v>
          </cell>
          <cell r="BL975" t="str">
            <v>-</v>
          </cell>
          <cell r="BM975">
            <v>4162109</v>
          </cell>
          <cell r="BN975" t="str">
            <v>-</v>
          </cell>
          <cell r="BO975">
            <v>4162110</v>
          </cell>
          <cell r="BP975" t="str">
            <v>-</v>
          </cell>
          <cell r="BQ975">
            <v>4162111</v>
          </cell>
          <cell r="BR975">
            <v>45692</v>
          </cell>
          <cell r="BS975">
            <v>4162084</v>
          </cell>
          <cell r="GU975">
            <v>45326</v>
          </cell>
          <cell r="GV975">
            <v>4162085</v>
          </cell>
          <cell r="HS975">
            <v>45702</v>
          </cell>
          <cell r="HV975" t="e">
            <v>#REF!</v>
          </cell>
          <cell r="HZ975" t="e">
            <v>#REF!</v>
          </cell>
          <cell r="ID975" t="e">
            <v>#REF!</v>
          </cell>
          <cell r="RC975">
            <v>45720</v>
          </cell>
          <cell r="RD975">
            <v>0</v>
          </cell>
          <cell r="RE975">
            <v>0</v>
          </cell>
          <cell r="RF975">
            <v>0</v>
          </cell>
          <cell r="RG975">
            <v>0</v>
          </cell>
          <cell r="RH975">
            <v>0</v>
          </cell>
          <cell r="RI975">
            <v>0</v>
          </cell>
          <cell r="RJ975">
            <v>0</v>
          </cell>
          <cell r="RK975">
            <v>0</v>
          </cell>
          <cell r="RL975" t="str">
            <v>4162109</v>
          </cell>
          <cell r="RM975">
            <v>0</v>
          </cell>
          <cell r="RN975" t="str">
            <v>4162111</v>
          </cell>
          <cell r="RO975">
            <v>0</v>
          </cell>
          <cell r="RP975" t="str">
            <v>4162110</v>
          </cell>
          <cell r="RQ975">
            <v>0</v>
          </cell>
          <cell r="RR975" t="str">
            <v/>
          </cell>
          <cell r="RS975">
            <v>0</v>
          </cell>
          <cell r="RT975">
            <v>0</v>
          </cell>
          <cell r="RU975">
            <v>0</v>
          </cell>
          <cell r="RV975">
            <v>0</v>
          </cell>
        </row>
        <row r="976">
          <cell r="A976">
            <v>967</v>
          </cell>
          <cell r="B976">
            <v>45717</v>
          </cell>
          <cell r="C976" t="str">
            <v>HRB8025</v>
          </cell>
          <cell r="D976" t="str">
            <v>80255430</v>
          </cell>
          <cell r="F976" t="str">
            <v>日本</v>
          </cell>
          <cell r="G976" t="str">
            <v>（株）アマダベンディングＳ部</v>
          </cell>
          <cell r="H976" t="str">
            <v>制御盤</v>
          </cell>
          <cell r="I976" t="str">
            <v>南陵</v>
          </cell>
          <cell r="J976" t="str">
            <v>土岐</v>
          </cell>
          <cell r="K976">
            <v>45693</v>
          </cell>
          <cell r="L976">
            <v>1</v>
          </cell>
          <cell r="M976">
            <v>1</v>
          </cell>
          <cell r="N976">
            <v>45694</v>
          </cell>
          <cell r="O976">
            <v>1</v>
          </cell>
          <cell r="P976">
            <v>45695</v>
          </cell>
          <cell r="Q976">
            <v>1</v>
          </cell>
          <cell r="R976">
            <v>45696</v>
          </cell>
          <cell r="S976">
            <v>1</v>
          </cell>
          <cell r="T976">
            <v>45700</v>
          </cell>
          <cell r="U976">
            <v>45700</v>
          </cell>
          <cell r="V976">
            <v>45701</v>
          </cell>
          <cell r="W976">
            <v>45701</v>
          </cell>
          <cell r="X976">
            <v>1</v>
          </cell>
          <cell r="Y976">
            <v>45717</v>
          </cell>
          <cell r="AA976">
            <v>45708</v>
          </cell>
          <cell r="AB976">
            <v>45709</v>
          </cell>
          <cell r="AC976" t="str">
            <v>4162059</v>
          </cell>
          <cell r="AD976" t="str">
            <v>4162093</v>
          </cell>
          <cell r="AE976" t="str">
            <v>4162096</v>
          </cell>
          <cell r="AF976" t="str">
            <v>4162094</v>
          </cell>
          <cell r="AG976" t="str">
            <v>4162095</v>
          </cell>
          <cell r="AH976">
            <v>45678</v>
          </cell>
          <cell r="AI976">
            <v>4162059</v>
          </cell>
          <cell r="AN976" t="str">
            <v>-</v>
          </cell>
          <cell r="AO976">
            <v>4162093</v>
          </cell>
          <cell r="AP976" t="str">
            <v>-</v>
          </cell>
          <cell r="AQ976">
            <v>4162094</v>
          </cell>
          <cell r="AR976" t="str">
            <v>-</v>
          </cell>
          <cell r="AS976">
            <v>4162095</v>
          </cell>
          <cell r="AT976" t="str">
            <v>-</v>
          </cell>
          <cell r="AU976">
            <v>4162096</v>
          </cell>
          <cell r="AZ976" t="str">
            <v>-</v>
          </cell>
          <cell r="BA976">
            <v>4162101</v>
          </cell>
          <cell r="EM976">
            <v>45672</v>
          </cell>
          <cell r="EX976" t="str">
            <v>-</v>
          </cell>
          <cell r="EY976">
            <v>4162132</v>
          </cell>
          <cell r="HS976">
            <v>45693</v>
          </cell>
          <cell r="HV976" t="e">
            <v>#REF!</v>
          </cell>
          <cell r="HZ976" t="e">
            <v>#REF!</v>
          </cell>
          <cell r="ID976" t="e">
            <v>#REF!</v>
          </cell>
          <cell r="RC976">
            <v>45708</v>
          </cell>
          <cell r="RD976">
            <v>0</v>
          </cell>
          <cell r="RE976">
            <v>0</v>
          </cell>
          <cell r="RF976">
            <v>0</v>
          </cell>
          <cell r="RG976">
            <v>0</v>
          </cell>
          <cell r="RH976">
            <v>0</v>
          </cell>
          <cell r="RI976">
            <v>0</v>
          </cell>
          <cell r="RJ976">
            <v>0</v>
          </cell>
          <cell r="RK976">
            <v>0</v>
          </cell>
          <cell r="RL976" t="str">
            <v>4162093</v>
          </cell>
          <cell r="RM976">
            <v>0</v>
          </cell>
          <cell r="RN976" t="str">
            <v>4162096</v>
          </cell>
          <cell r="RO976">
            <v>0</v>
          </cell>
          <cell r="RP976" t="str">
            <v>4162094</v>
          </cell>
          <cell r="RQ976">
            <v>0</v>
          </cell>
          <cell r="RR976" t="str">
            <v>4162095</v>
          </cell>
          <cell r="RS976">
            <v>0</v>
          </cell>
          <cell r="RT976">
            <v>0</v>
          </cell>
          <cell r="RU976">
            <v>0</v>
          </cell>
          <cell r="RV976">
            <v>0</v>
          </cell>
        </row>
        <row r="977">
          <cell r="A977">
            <v>968</v>
          </cell>
          <cell r="B977">
            <v>45717</v>
          </cell>
          <cell r="C977" t="str">
            <v>HRB8025</v>
          </cell>
          <cell r="D977" t="str">
            <v>80255432</v>
          </cell>
          <cell r="F977" t="str">
            <v>日本</v>
          </cell>
          <cell r="G977" t="str">
            <v>（株）アマダベンディングＳ部</v>
          </cell>
          <cell r="H977" t="str">
            <v>制御盤</v>
          </cell>
          <cell r="I977" t="str">
            <v>南陵</v>
          </cell>
          <cell r="J977" t="str">
            <v>土岐</v>
          </cell>
          <cell r="K977">
            <v>45694</v>
          </cell>
          <cell r="L977">
            <v>1</v>
          </cell>
          <cell r="M977">
            <v>1</v>
          </cell>
          <cell r="N977">
            <v>45695</v>
          </cell>
          <cell r="O977">
            <v>1</v>
          </cell>
          <cell r="P977">
            <v>45696</v>
          </cell>
          <cell r="Q977">
            <v>1</v>
          </cell>
          <cell r="R977">
            <v>45700</v>
          </cell>
          <cell r="S977">
            <v>1</v>
          </cell>
          <cell r="T977">
            <v>45701</v>
          </cell>
          <cell r="U977">
            <v>45701</v>
          </cell>
          <cell r="V977">
            <v>45702</v>
          </cell>
          <cell r="W977">
            <v>45702</v>
          </cell>
          <cell r="X977">
            <v>1</v>
          </cell>
          <cell r="Y977">
            <v>45717</v>
          </cell>
          <cell r="AA977">
            <v>45708</v>
          </cell>
          <cell r="AB977">
            <v>45709</v>
          </cell>
          <cell r="AC977" t="str">
            <v>4162059</v>
          </cell>
          <cell r="AD977" t="str">
            <v>4162093</v>
          </cell>
          <cell r="AE977" t="str">
            <v>4162096</v>
          </cell>
          <cell r="AF977" t="str">
            <v>4162094</v>
          </cell>
          <cell r="AG977" t="str">
            <v>4162095</v>
          </cell>
          <cell r="AH977">
            <v>45678</v>
          </cell>
          <cell r="AI977">
            <v>4162059</v>
          </cell>
          <cell r="AN977" t="str">
            <v>-</v>
          </cell>
          <cell r="AO977">
            <v>4162093</v>
          </cell>
          <cell r="AP977" t="str">
            <v>-</v>
          </cell>
          <cell r="AQ977">
            <v>4162094</v>
          </cell>
          <cell r="AR977" t="str">
            <v>-</v>
          </cell>
          <cell r="AS977">
            <v>4162095</v>
          </cell>
          <cell r="AT977" t="str">
            <v>-</v>
          </cell>
          <cell r="AU977">
            <v>4162096</v>
          </cell>
          <cell r="BB977" t="str">
            <v>-</v>
          </cell>
          <cell r="BC977">
            <v>4162102</v>
          </cell>
          <cell r="EM977">
            <v>45672</v>
          </cell>
          <cell r="EX977" t="str">
            <v>-</v>
          </cell>
          <cell r="EY977">
            <v>4162132</v>
          </cell>
          <cell r="HS977">
            <v>45694</v>
          </cell>
          <cell r="HV977" t="e">
            <v>#REF!</v>
          </cell>
          <cell r="HZ977" t="e">
            <v>#REF!</v>
          </cell>
          <cell r="ID977" t="e">
            <v>#REF!</v>
          </cell>
          <cell r="RC977">
            <v>45708</v>
          </cell>
          <cell r="RD977">
            <v>0</v>
          </cell>
          <cell r="RE977">
            <v>0</v>
          </cell>
          <cell r="RF977">
            <v>0</v>
          </cell>
          <cell r="RG977">
            <v>0</v>
          </cell>
          <cell r="RH977">
            <v>0</v>
          </cell>
          <cell r="RI977">
            <v>0</v>
          </cell>
          <cell r="RJ977">
            <v>0</v>
          </cell>
          <cell r="RK977">
            <v>0</v>
          </cell>
          <cell r="RL977" t="str">
            <v>4162093</v>
          </cell>
          <cell r="RM977">
            <v>0</v>
          </cell>
          <cell r="RN977" t="str">
            <v>4162096</v>
          </cell>
          <cell r="RO977">
            <v>0</v>
          </cell>
          <cell r="RP977" t="str">
            <v>4162094</v>
          </cell>
          <cell r="RQ977">
            <v>0</v>
          </cell>
          <cell r="RR977" t="str">
            <v>4162095</v>
          </cell>
          <cell r="RS977">
            <v>0</v>
          </cell>
          <cell r="RT977">
            <v>0</v>
          </cell>
          <cell r="RU977">
            <v>0</v>
          </cell>
          <cell r="RV977">
            <v>0</v>
          </cell>
        </row>
        <row r="978">
          <cell r="A978">
            <v>969</v>
          </cell>
          <cell r="B978">
            <v>45717</v>
          </cell>
          <cell r="C978" t="str">
            <v>HRB1303</v>
          </cell>
          <cell r="D978" t="str">
            <v>13035615</v>
          </cell>
          <cell r="F978" t="str">
            <v>日本</v>
          </cell>
          <cell r="G978" t="str">
            <v>（株）アマダベンディングＳ部</v>
          </cell>
          <cell r="H978" t="str">
            <v>制御盤</v>
          </cell>
          <cell r="I978" t="str">
            <v>南陵</v>
          </cell>
          <cell r="J978" t="str">
            <v>土岐</v>
          </cell>
          <cell r="K978">
            <v>45694</v>
          </cell>
          <cell r="L978">
            <v>1</v>
          </cell>
          <cell r="M978">
            <v>1</v>
          </cell>
          <cell r="N978">
            <v>45695</v>
          </cell>
          <cell r="O978">
            <v>1</v>
          </cell>
          <cell r="P978">
            <v>45696</v>
          </cell>
          <cell r="Q978">
            <v>1</v>
          </cell>
          <cell r="R978">
            <v>45700</v>
          </cell>
          <cell r="S978">
            <v>1</v>
          </cell>
          <cell r="T978">
            <v>45701</v>
          </cell>
          <cell r="U978">
            <v>45701</v>
          </cell>
          <cell r="V978">
            <v>45702</v>
          </cell>
          <cell r="W978">
            <v>45702</v>
          </cell>
          <cell r="X978">
            <v>1</v>
          </cell>
          <cell r="Y978">
            <v>45720</v>
          </cell>
          <cell r="AA978">
            <v>45708</v>
          </cell>
          <cell r="AB978">
            <v>45709</v>
          </cell>
          <cell r="AC978" t="str">
            <v>4162059</v>
          </cell>
          <cell r="AD978" t="str">
            <v>4162093</v>
          </cell>
          <cell r="AE978" t="str">
            <v>4162096</v>
          </cell>
          <cell r="AF978" t="str">
            <v>4162094</v>
          </cell>
          <cell r="AG978" t="str">
            <v>4162095</v>
          </cell>
          <cell r="AH978">
            <v>45678</v>
          </cell>
          <cell r="AI978">
            <v>4162059</v>
          </cell>
          <cell r="AN978" t="str">
            <v>-</v>
          </cell>
          <cell r="AO978">
            <v>4162093</v>
          </cell>
          <cell r="AP978" t="str">
            <v>-</v>
          </cell>
          <cell r="AQ978">
            <v>4162094</v>
          </cell>
          <cell r="AR978" t="str">
            <v>-</v>
          </cell>
          <cell r="AS978">
            <v>4162095</v>
          </cell>
          <cell r="AT978" t="str">
            <v>-</v>
          </cell>
          <cell r="AU978">
            <v>4162096</v>
          </cell>
          <cell r="BD978" t="str">
            <v>-</v>
          </cell>
          <cell r="BE978">
            <v>4162103</v>
          </cell>
          <cell r="EM978">
            <v>45672</v>
          </cell>
          <cell r="EN978" t="str">
            <v>-</v>
          </cell>
          <cell r="EO978">
            <v>4162127</v>
          </cell>
          <cell r="EX978" t="str">
            <v>-</v>
          </cell>
          <cell r="EY978">
            <v>4162132</v>
          </cell>
          <cell r="HS978">
            <v>45694</v>
          </cell>
          <cell r="HV978" t="e">
            <v>#REF!</v>
          </cell>
          <cell r="HZ978" t="e">
            <v>#REF!</v>
          </cell>
          <cell r="ID978" t="e">
            <v>#REF!</v>
          </cell>
          <cell r="RC978">
            <v>45708</v>
          </cell>
          <cell r="RD978">
            <v>0</v>
          </cell>
          <cell r="RE978">
            <v>0</v>
          </cell>
          <cell r="RF978">
            <v>0</v>
          </cell>
          <cell r="RG978">
            <v>0</v>
          </cell>
          <cell r="RH978">
            <v>0</v>
          </cell>
          <cell r="RI978">
            <v>0</v>
          </cell>
          <cell r="RJ978">
            <v>0</v>
          </cell>
          <cell r="RK978">
            <v>0</v>
          </cell>
          <cell r="RL978" t="str">
            <v>4162093</v>
          </cell>
          <cell r="RM978">
            <v>0</v>
          </cell>
          <cell r="RN978" t="str">
            <v>4162096</v>
          </cell>
          <cell r="RO978">
            <v>0</v>
          </cell>
          <cell r="RP978" t="str">
            <v>4162094</v>
          </cell>
          <cell r="RQ978">
            <v>0</v>
          </cell>
          <cell r="RR978" t="str">
            <v>4162095</v>
          </cell>
          <cell r="RS978">
            <v>0</v>
          </cell>
          <cell r="RT978">
            <v>0</v>
          </cell>
          <cell r="RU978">
            <v>0</v>
          </cell>
          <cell r="RV978">
            <v>0</v>
          </cell>
        </row>
        <row r="979">
          <cell r="A979">
            <v>970</v>
          </cell>
          <cell r="B979">
            <v>45717</v>
          </cell>
          <cell r="C979" t="str">
            <v>HRB1303.EXP</v>
          </cell>
          <cell r="D979" t="str">
            <v>13035622</v>
          </cell>
          <cell r="F979" t="str">
            <v>タイ</v>
          </cell>
          <cell r="G979" t="str">
            <v>Ａｍａｄａ　Ａｓｉａ　Ｐａｃｉｆｉｃ　Ｃｏ．，Ｌｔｄ</v>
          </cell>
          <cell r="H979" t="str">
            <v>制御盤</v>
          </cell>
          <cell r="I979" t="str">
            <v>南陵</v>
          </cell>
          <cell r="J979" t="str">
            <v>土岐</v>
          </cell>
          <cell r="K979">
            <v>45695</v>
          </cell>
          <cell r="L979">
            <v>1</v>
          </cell>
          <cell r="M979">
            <v>1</v>
          </cell>
          <cell r="N979">
            <v>45696</v>
          </cell>
          <cell r="O979">
            <v>1</v>
          </cell>
          <cell r="P979">
            <v>45700</v>
          </cell>
          <cell r="Q979">
            <v>1</v>
          </cell>
          <cell r="R979">
            <v>45701</v>
          </cell>
          <cell r="S979">
            <v>1</v>
          </cell>
          <cell r="T979">
            <v>45702</v>
          </cell>
          <cell r="U979">
            <v>45702</v>
          </cell>
          <cell r="V979">
            <v>45703</v>
          </cell>
          <cell r="W979">
            <v>45702</v>
          </cell>
          <cell r="X979">
            <v>1</v>
          </cell>
          <cell r="Y979">
            <v>45720</v>
          </cell>
          <cell r="AA979">
            <v>45708</v>
          </cell>
          <cell r="AB979">
            <v>45709</v>
          </cell>
          <cell r="AC979" t="str">
            <v>4162059</v>
          </cell>
          <cell r="AD979" t="str">
            <v>4162093</v>
          </cell>
          <cell r="AE979" t="str">
            <v>4162096</v>
          </cell>
          <cell r="AF979" t="str">
            <v>4162094</v>
          </cell>
          <cell r="AG979" t="str">
            <v>4162095</v>
          </cell>
          <cell r="AH979">
            <v>45678</v>
          </cell>
          <cell r="AI979">
            <v>4162059</v>
          </cell>
          <cell r="AN979" t="str">
            <v>-</v>
          </cell>
          <cell r="AO979">
            <v>4162093</v>
          </cell>
          <cell r="AP979" t="str">
            <v>-</v>
          </cell>
          <cell r="AQ979">
            <v>4162094</v>
          </cell>
          <cell r="AR979" t="str">
            <v>-</v>
          </cell>
          <cell r="AS979">
            <v>4162095</v>
          </cell>
          <cell r="AT979" t="str">
            <v>-</v>
          </cell>
          <cell r="AU979">
            <v>4162096</v>
          </cell>
          <cell r="BF979" t="str">
            <v>-</v>
          </cell>
          <cell r="BG979">
            <v>4162104</v>
          </cell>
          <cell r="EM979">
            <v>45672</v>
          </cell>
          <cell r="EZ979" t="str">
            <v>-</v>
          </cell>
          <cell r="FA979">
            <v>4162133</v>
          </cell>
          <cell r="HS979">
            <v>45695</v>
          </cell>
          <cell r="HV979" t="e">
            <v>#REF!</v>
          </cell>
          <cell r="HZ979" t="e">
            <v>#REF!</v>
          </cell>
          <cell r="ID979" t="e">
            <v>#REF!</v>
          </cell>
          <cell r="RC979">
            <v>45708</v>
          </cell>
          <cell r="RD979">
            <v>0</v>
          </cell>
          <cell r="RE979">
            <v>0</v>
          </cell>
          <cell r="RF979">
            <v>0</v>
          </cell>
          <cell r="RG979">
            <v>0</v>
          </cell>
          <cell r="RH979">
            <v>0</v>
          </cell>
          <cell r="RI979">
            <v>0</v>
          </cell>
          <cell r="RJ979">
            <v>0</v>
          </cell>
          <cell r="RK979">
            <v>0</v>
          </cell>
          <cell r="RL979" t="str">
            <v>4162093</v>
          </cell>
          <cell r="RM979">
            <v>0</v>
          </cell>
          <cell r="RN979" t="str">
            <v>4162096</v>
          </cell>
          <cell r="RO979">
            <v>0</v>
          </cell>
          <cell r="RP979" t="str">
            <v>4162094</v>
          </cell>
          <cell r="RQ979">
            <v>0</v>
          </cell>
          <cell r="RR979" t="str">
            <v>4162095</v>
          </cell>
          <cell r="RS979">
            <v>0</v>
          </cell>
          <cell r="RT979">
            <v>0</v>
          </cell>
          <cell r="RU979">
            <v>0</v>
          </cell>
          <cell r="RV979">
            <v>0</v>
          </cell>
        </row>
        <row r="980">
          <cell r="A980">
            <v>971</v>
          </cell>
          <cell r="B980">
            <v>45717</v>
          </cell>
          <cell r="C980" t="str">
            <v>HRB1303L</v>
          </cell>
          <cell r="D980" t="str">
            <v>13035611</v>
          </cell>
          <cell r="F980" t="str">
            <v>日本</v>
          </cell>
          <cell r="G980" t="str">
            <v>富士精密（株）</v>
          </cell>
          <cell r="H980" t="str">
            <v>制御盤</v>
          </cell>
          <cell r="I980" t="str">
            <v>南陵</v>
          </cell>
          <cell r="J980" t="str">
            <v>土岐</v>
          </cell>
          <cell r="K980">
            <v>45695</v>
          </cell>
          <cell r="L980">
            <v>1</v>
          </cell>
          <cell r="M980">
            <v>1</v>
          </cell>
          <cell r="N980">
            <v>45696</v>
          </cell>
          <cell r="O980">
            <v>1</v>
          </cell>
          <cell r="P980">
            <v>45700</v>
          </cell>
          <cell r="Q980">
            <v>1</v>
          </cell>
          <cell r="R980">
            <v>45701</v>
          </cell>
          <cell r="S980">
            <v>1</v>
          </cell>
          <cell r="T980">
            <v>45702</v>
          </cell>
          <cell r="U980">
            <v>45702</v>
          </cell>
          <cell r="V980">
            <v>45703</v>
          </cell>
          <cell r="W980">
            <v>45703</v>
          </cell>
          <cell r="X980">
            <v>1</v>
          </cell>
          <cell r="Y980">
            <v>45721</v>
          </cell>
          <cell r="AA980">
            <v>45708</v>
          </cell>
          <cell r="AB980">
            <v>45709</v>
          </cell>
          <cell r="AC980" t="str">
            <v>4162059</v>
          </cell>
          <cell r="AD980" t="str">
            <v>4162093</v>
          </cell>
          <cell r="AE980" t="str">
            <v>4162096</v>
          </cell>
          <cell r="AF980" t="str">
            <v>4162094</v>
          </cell>
          <cell r="AG980" t="str">
            <v>4162095</v>
          </cell>
          <cell r="AH980">
            <v>45678</v>
          </cell>
          <cell r="AI980">
            <v>4162059</v>
          </cell>
          <cell r="AN980" t="str">
            <v>-</v>
          </cell>
          <cell r="AO980">
            <v>4162093</v>
          </cell>
          <cell r="AP980" t="str">
            <v>-</v>
          </cell>
          <cell r="AQ980">
            <v>4162094</v>
          </cell>
          <cell r="AR980" t="str">
            <v>-</v>
          </cell>
          <cell r="AS980">
            <v>4162095</v>
          </cell>
          <cell r="AT980" t="str">
            <v>-</v>
          </cell>
          <cell r="AU980">
            <v>4162096</v>
          </cell>
          <cell r="BD980" t="str">
            <v>-</v>
          </cell>
          <cell r="BE980">
            <v>4162103</v>
          </cell>
          <cell r="EM980">
            <v>45672</v>
          </cell>
          <cell r="EX980" t="str">
            <v>-</v>
          </cell>
          <cell r="EY980">
            <v>4162132</v>
          </cell>
          <cell r="FD980">
            <v>45047</v>
          </cell>
          <cell r="FE980">
            <v>3962226</v>
          </cell>
          <cell r="HS980">
            <v>45695</v>
          </cell>
          <cell r="HV980" t="e">
            <v>#REF!</v>
          </cell>
          <cell r="HZ980" t="e">
            <v>#REF!</v>
          </cell>
          <cell r="ID980" t="e">
            <v>#REF!</v>
          </cell>
          <cell r="RC980">
            <v>45708</v>
          </cell>
          <cell r="RD980">
            <v>0</v>
          </cell>
          <cell r="RE980">
            <v>0</v>
          </cell>
          <cell r="RF980">
            <v>0</v>
          </cell>
          <cell r="RG980">
            <v>0</v>
          </cell>
          <cell r="RH980">
            <v>0</v>
          </cell>
          <cell r="RI980">
            <v>0</v>
          </cell>
          <cell r="RJ980">
            <v>0</v>
          </cell>
          <cell r="RK980">
            <v>0</v>
          </cell>
          <cell r="RL980" t="str">
            <v>4162093</v>
          </cell>
          <cell r="RM980">
            <v>0</v>
          </cell>
          <cell r="RN980" t="str">
            <v>4162096</v>
          </cell>
          <cell r="RO980">
            <v>0</v>
          </cell>
          <cell r="RP980" t="str">
            <v>4162094</v>
          </cell>
          <cell r="RQ980">
            <v>0</v>
          </cell>
          <cell r="RR980" t="str">
            <v>4162095</v>
          </cell>
          <cell r="RS980">
            <v>0</v>
          </cell>
          <cell r="RT980">
            <v>0</v>
          </cell>
          <cell r="RU980">
            <v>0</v>
          </cell>
          <cell r="RV980">
            <v>0</v>
          </cell>
        </row>
        <row r="981">
          <cell r="A981">
            <v>972</v>
          </cell>
          <cell r="B981">
            <v>45717</v>
          </cell>
          <cell r="C981" t="str">
            <v>HRBC1003</v>
          </cell>
          <cell r="D981" t="str">
            <v>10035330</v>
          </cell>
          <cell r="F981" t="str">
            <v>中国</v>
          </cell>
          <cell r="G981" t="str">
            <v>CHINA</v>
          </cell>
          <cell r="H981" t="str">
            <v>制御盤</v>
          </cell>
          <cell r="I981" t="str">
            <v>南陵</v>
          </cell>
          <cell r="J981" t="str">
            <v>土岐</v>
          </cell>
          <cell r="K981">
            <v>45696</v>
          </cell>
          <cell r="L981">
            <v>1</v>
          </cell>
          <cell r="M981">
            <v>1</v>
          </cell>
          <cell r="N981">
            <v>45700</v>
          </cell>
          <cell r="O981">
            <v>1</v>
          </cell>
          <cell r="P981">
            <v>45701</v>
          </cell>
          <cell r="Q981">
            <v>1</v>
          </cell>
          <cell r="R981">
            <v>45702</v>
          </cell>
          <cell r="S981">
            <v>1</v>
          </cell>
          <cell r="T981">
            <v>45703</v>
          </cell>
          <cell r="U981">
            <v>45703</v>
          </cell>
          <cell r="V981">
            <v>45706</v>
          </cell>
          <cell r="W981">
            <v>45706</v>
          </cell>
          <cell r="X981">
            <v>1</v>
          </cell>
          <cell r="Y981">
            <v>45722</v>
          </cell>
          <cell r="AA981">
            <v>45708</v>
          </cell>
          <cell r="AB981">
            <v>45709</v>
          </cell>
          <cell r="AC981" t="str">
            <v>4162059</v>
          </cell>
          <cell r="AD981" t="str">
            <v>4162093</v>
          </cell>
          <cell r="AE981" t="str">
            <v>4162096</v>
          </cell>
          <cell r="AF981" t="str">
            <v>4162094</v>
          </cell>
          <cell r="AG981" t="str">
            <v>4162095</v>
          </cell>
          <cell r="AH981">
            <v>45678</v>
          </cell>
          <cell r="AI981">
            <v>4162059</v>
          </cell>
          <cell r="AN981" t="str">
            <v>-</v>
          </cell>
          <cell r="AO981">
            <v>4162093</v>
          </cell>
          <cell r="AP981" t="str">
            <v>-</v>
          </cell>
          <cell r="AQ981">
            <v>4162094</v>
          </cell>
          <cell r="AR981" t="str">
            <v>-</v>
          </cell>
          <cell r="AS981">
            <v>4162095</v>
          </cell>
          <cell r="AT981" t="str">
            <v>-</v>
          </cell>
          <cell r="AU981">
            <v>4162096</v>
          </cell>
          <cell r="BB981" t="str">
            <v>-</v>
          </cell>
          <cell r="BC981">
            <v>4162102</v>
          </cell>
          <cell r="EM981">
            <v>45672</v>
          </cell>
          <cell r="EZ981" t="str">
            <v>-</v>
          </cell>
          <cell r="FA981">
            <v>4162133</v>
          </cell>
          <cell r="HS981">
            <v>45696</v>
          </cell>
          <cell r="HV981" t="e">
            <v>#REF!</v>
          </cell>
          <cell r="HZ981" t="e">
            <v>#REF!</v>
          </cell>
          <cell r="ID981" t="e">
            <v>#REF!</v>
          </cell>
          <cell r="RC981">
            <v>45708</v>
          </cell>
          <cell r="RD981">
            <v>0</v>
          </cell>
          <cell r="RE981">
            <v>0</v>
          </cell>
          <cell r="RF981">
            <v>0</v>
          </cell>
          <cell r="RG981">
            <v>0</v>
          </cell>
          <cell r="RH981">
            <v>0</v>
          </cell>
          <cell r="RI981">
            <v>0</v>
          </cell>
          <cell r="RJ981">
            <v>0</v>
          </cell>
          <cell r="RK981">
            <v>0</v>
          </cell>
          <cell r="RL981" t="str">
            <v>4162093</v>
          </cell>
          <cell r="RM981">
            <v>0</v>
          </cell>
          <cell r="RN981" t="str">
            <v>4162096</v>
          </cell>
          <cell r="RO981">
            <v>0</v>
          </cell>
          <cell r="RP981" t="str">
            <v>4162094</v>
          </cell>
          <cell r="RQ981">
            <v>0</v>
          </cell>
          <cell r="RR981" t="str">
            <v>4162095</v>
          </cell>
          <cell r="RS981">
            <v>0</v>
          </cell>
          <cell r="RT981">
            <v>0</v>
          </cell>
          <cell r="RU981">
            <v>0</v>
          </cell>
          <cell r="RV981">
            <v>0</v>
          </cell>
        </row>
        <row r="982">
          <cell r="A982">
            <v>973</v>
          </cell>
          <cell r="B982">
            <v>45717</v>
          </cell>
          <cell r="C982" t="str">
            <v>HRB1003.EXP</v>
          </cell>
          <cell r="D982" t="str">
            <v>10035332</v>
          </cell>
          <cell r="F982" t="str">
            <v>タイ</v>
          </cell>
          <cell r="G982" t="str">
            <v>Ａｍａｄａ　Ａｓｉａ　Ｐａｃｉｆｉｃ　Ｃｏ．，Ｌｔｄ</v>
          </cell>
          <cell r="H982" t="str">
            <v>制御盤</v>
          </cell>
          <cell r="I982" t="str">
            <v>南陵</v>
          </cell>
          <cell r="J982" t="str">
            <v>土岐</v>
          </cell>
          <cell r="K982">
            <v>45696</v>
          </cell>
          <cell r="L982">
            <v>1</v>
          </cell>
          <cell r="M982">
            <v>1</v>
          </cell>
          <cell r="N982">
            <v>45700</v>
          </cell>
          <cell r="O982">
            <v>1</v>
          </cell>
          <cell r="P982">
            <v>45701</v>
          </cell>
          <cell r="Q982">
            <v>1</v>
          </cell>
          <cell r="R982">
            <v>45702</v>
          </cell>
          <cell r="S982">
            <v>1</v>
          </cell>
          <cell r="T982">
            <v>45703</v>
          </cell>
          <cell r="U982">
            <v>45703</v>
          </cell>
          <cell r="V982">
            <v>45706</v>
          </cell>
          <cell r="W982">
            <v>45708</v>
          </cell>
          <cell r="X982">
            <v>1</v>
          </cell>
          <cell r="Y982">
            <v>45722</v>
          </cell>
          <cell r="AA982">
            <v>45708</v>
          </cell>
          <cell r="AB982">
            <v>45709</v>
          </cell>
          <cell r="AC982" t="str">
            <v>4162059</v>
          </cell>
          <cell r="AD982" t="str">
            <v>4162093</v>
          </cell>
          <cell r="AE982" t="str">
            <v>4162096</v>
          </cell>
          <cell r="AF982" t="str">
            <v>4162094</v>
          </cell>
          <cell r="AG982" t="str">
            <v>4162095</v>
          </cell>
          <cell r="AH982">
            <v>45678</v>
          </cell>
          <cell r="AI982">
            <v>4162059</v>
          </cell>
          <cell r="AN982" t="str">
            <v>-</v>
          </cell>
          <cell r="AO982">
            <v>4162093</v>
          </cell>
          <cell r="AP982" t="str">
            <v>-</v>
          </cell>
          <cell r="AQ982">
            <v>4162094</v>
          </cell>
          <cell r="AR982" t="str">
            <v>-</v>
          </cell>
          <cell r="AS982">
            <v>4162095</v>
          </cell>
          <cell r="AT982" t="str">
            <v>-</v>
          </cell>
          <cell r="AU982">
            <v>4162096</v>
          </cell>
          <cell r="AZ982" t="str">
            <v>-</v>
          </cell>
          <cell r="BA982">
            <v>4162101</v>
          </cell>
          <cell r="EM982">
            <v>45672</v>
          </cell>
          <cell r="EZ982" t="str">
            <v>-</v>
          </cell>
          <cell r="FA982">
            <v>4162133</v>
          </cell>
          <cell r="HS982">
            <v>45696</v>
          </cell>
          <cell r="HV982" t="e">
            <v>#REF!</v>
          </cell>
          <cell r="HZ982" t="e">
            <v>#REF!</v>
          </cell>
          <cell r="ID982" t="e">
            <v>#REF!</v>
          </cell>
          <cell r="RC982">
            <v>45708</v>
          </cell>
          <cell r="RD982">
            <v>0</v>
          </cell>
          <cell r="RE982">
            <v>0</v>
          </cell>
          <cell r="RF982">
            <v>0</v>
          </cell>
          <cell r="RG982">
            <v>0</v>
          </cell>
          <cell r="RH982">
            <v>0</v>
          </cell>
          <cell r="RI982">
            <v>0</v>
          </cell>
          <cell r="RJ982">
            <v>0</v>
          </cell>
          <cell r="RK982">
            <v>0</v>
          </cell>
          <cell r="RL982" t="str">
            <v>4162093</v>
          </cell>
          <cell r="RM982">
            <v>0</v>
          </cell>
          <cell r="RN982" t="str">
            <v>4162096</v>
          </cell>
          <cell r="RO982">
            <v>0</v>
          </cell>
          <cell r="RP982" t="str">
            <v>4162094</v>
          </cell>
          <cell r="RQ982">
            <v>0</v>
          </cell>
          <cell r="RR982" t="str">
            <v>4162095</v>
          </cell>
          <cell r="RS982">
            <v>0</v>
          </cell>
          <cell r="RT982">
            <v>0</v>
          </cell>
          <cell r="RU982">
            <v>0</v>
          </cell>
          <cell r="RV982">
            <v>0</v>
          </cell>
        </row>
        <row r="983">
          <cell r="A983">
            <v>974</v>
          </cell>
          <cell r="B983">
            <v>45717</v>
          </cell>
          <cell r="C983" t="str">
            <v>HRBC5020</v>
          </cell>
          <cell r="D983">
            <v>50205148</v>
          </cell>
          <cell r="F983" t="str">
            <v>中国</v>
          </cell>
          <cell r="G983" t="str">
            <v>CHINA</v>
          </cell>
          <cell r="H983" t="str">
            <v>制御盤</v>
          </cell>
          <cell r="I983" t="str">
            <v>南陵</v>
          </cell>
          <cell r="J983" t="str">
            <v>土岐</v>
          </cell>
          <cell r="K983">
            <v>45700</v>
          </cell>
          <cell r="L983">
            <v>1</v>
          </cell>
          <cell r="M983">
            <v>1</v>
          </cell>
          <cell r="N983">
            <v>45701</v>
          </cell>
          <cell r="O983">
            <v>1</v>
          </cell>
          <cell r="P983">
            <v>45702</v>
          </cell>
          <cell r="Q983">
            <v>1</v>
          </cell>
          <cell r="R983">
            <v>45703</v>
          </cell>
          <cell r="S983">
            <v>1</v>
          </cell>
          <cell r="T983">
            <v>45706</v>
          </cell>
          <cell r="U983">
            <v>45706</v>
          </cell>
          <cell r="V983">
            <v>45707</v>
          </cell>
          <cell r="W983">
            <v>45706</v>
          </cell>
          <cell r="X983">
            <v>1</v>
          </cell>
          <cell r="Y983">
            <v>45724</v>
          </cell>
          <cell r="AA983">
            <v>45708</v>
          </cell>
          <cell r="AB983">
            <v>45709</v>
          </cell>
          <cell r="AC983" t="str">
            <v>4162059</v>
          </cell>
          <cell r="AD983" t="str">
            <v>4162093</v>
          </cell>
          <cell r="AE983" t="str">
            <v>4162096</v>
          </cell>
          <cell r="AF983" t="str">
            <v>4162094</v>
          </cell>
          <cell r="AG983" t="str">
            <v>4162095</v>
          </cell>
          <cell r="AH983">
            <v>45678</v>
          </cell>
          <cell r="AI983">
            <v>4162059</v>
          </cell>
          <cell r="AN983" t="str">
            <v>-</v>
          </cell>
          <cell r="AO983">
            <v>4162093</v>
          </cell>
          <cell r="AP983" t="str">
            <v>-</v>
          </cell>
          <cell r="AQ983">
            <v>4162094</v>
          </cell>
          <cell r="AR983" t="str">
            <v>-</v>
          </cell>
          <cell r="AS983">
            <v>4162095</v>
          </cell>
          <cell r="AT983" t="str">
            <v>-</v>
          </cell>
          <cell r="AU983">
            <v>4162096</v>
          </cell>
          <cell r="AX983" t="str">
            <v>-</v>
          </cell>
          <cell r="AY983">
            <v>4162100</v>
          </cell>
          <cell r="EM983">
            <v>45672</v>
          </cell>
          <cell r="EZ983" t="str">
            <v>-</v>
          </cell>
          <cell r="FA983">
            <v>4162133</v>
          </cell>
          <cell r="HS983">
            <v>45700</v>
          </cell>
          <cell r="HV983" t="e">
            <v>#REF!</v>
          </cell>
          <cell r="HZ983" t="e">
            <v>#REF!</v>
          </cell>
          <cell r="ID983" t="e">
            <v>#REF!</v>
          </cell>
          <cell r="RC983">
            <v>45708</v>
          </cell>
          <cell r="RD983">
            <v>0</v>
          </cell>
          <cell r="RE983">
            <v>0</v>
          </cell>
          <cell r="RF983">
            <v>0</v>
          </cell>
          <cell r="RG983">
            <v>0</v>
          </cell>
          <cell r="RH983">
            <v>0</v>
          </cell>
          <cell r="RI983">
            <v>0</v>
          </cell>
          <cell r="RJ983">
            <v>0</v>
          </cell>
          <cell r="RK983">
            <v>0</v>
          </cell>
          <cell r="RL983" t="str">
            <v>4162093</v>
          </cell>
          <cell r="RM983">
            <v>0</v>
          </cell>
          <cell r="RN983" t="str">
            <v>4162096</v>
          </cell>
          <cell r="RO983">
            <v>0</v>
          </cell>
          <cell r="RP983" t="str">
            <v>4162094</v>
          </cell>
          <cell r="RQ983">
            <v>0</v>
          </cell>
          <cell r="RR983" t="str">
            <v>4162095</v>
          </cell>
          <cell r="RS983">
            <v>0</v>
          </cell>
          <cell r="RT983">
            <v>0</v>
          </cell>
          <cell r="RU983">
            <v>0</v>
          </cell>
          <cell r="RV983">
            <v>0</v>
          </cell>
        </row>
        <row r="984">
          <cell r="A984">
            <v>975</v>
          </cell>
          <cell r="B984">
            <v>45717</v>
          </cell>
          <cell r="C984" t="str">
            <v>HRBC8025</v>
          </cell>
          <cell r="D984" t="str">
            <v>80255433</v>
          </cell>
          <cell r="F984" t="str">
            <v>中国</v>
          </cell>
          <cell r="G984" t="str">
            <v>CHINA</v>
          </cell>
          <cell r="H984" t="str">
            <v>制御盤</v>
          </cell>
          <cell r="I984" t="str">
            <v>南陵</v>
          </cell>
          <cell r="J984" t="str">
            <v>土岐</v>
          </cell>
          <cell r="K984">
            <v>45700</v>
          </cell>
          <cell r="L984">
            <v>1</v>
          </cell>
          <cell r="M984">
            <v>1</v>
          </cell>
          <cell r="N984">
            <v>45701</v>
          </cell>
          <cell r="O984">
            <v>1</v>
          </cell>
          <cell r="P984">
            <v>45702</v>
          </cell>
          <cell r="Q984">
            <v>1</v>
          </cell>
          <cell r="R984">
            <v>45703</v>
          </cell>
          <cell r="S984">
            <v>1</v>
          </cell>
          <cell r="T984">
            <v>45706</v>
          </cell>
          <cell r="U984">
            <v>45706</v>
          </cell>
          <cell r="V984">
            <v>45707</v>
          </cell>
          <cell r="W984">
            <v>45707</v>
          </cell>
          <cell r="X984">
            <v>1</v>
          </cell>
          <cell r="Y984">
            <v>45727</v>
          </cell>
          <cell r="AA984">
            <v>45708</v>
          </cell>
          <cell r="AB984">
            <v>45709</v>
          </cell>
          <cell r="AC984" t="str">
            <v>4162059</v>
          </cell>
          <cell r="AD984" t="str">
            <v>4162093</v>
          </cell>
          <cell r="AE984" t="str">
            <v>4162096</v>
          </cell>
          <cell r="AF984" t="str">
            <v>4162094</v>
          </cell>
          <cell r="AG984" t="str">
            <v>4162095</v>
          </cell>
          <cell r="AH984">
            <v>45678</v>
          </cell>
          <cell r="AI984">
            <v>4162059</v>
          </cell>
          <cell r="AN984" t="str">
            <v>-</v>
          </cell>
          <cell r="AO984">
            <v>4162093</v>
          </cell>
          <cell r="AP984" t="str">
            <v>-</v>
          </cell>
          <cell r="AQ984">
            <v>4162094</v>
          </cell>
          <cell r="AR984" t="str">
            <v>-</v>
          </cell>
          <cell r="AS984">
            <v>4162095</v>
          </cell>
          <cell r="AT984" t="str">
            <v>-</v>
          </cell>
          <cell r="AU984">
            <v>4162096</v>
          </cell>
          <cell r="BB984" t="str">
            <v>-</v>
          </cell>
          <cell r="BC984">
            <v>4162102</v>
          </cell>
          <cell r="EM984">
            <v>45672</v>
          </cell>
          <cell r="EZ984" t="str">
            <v>-</v>
          </cell>
          <cell r="FA984">
            <v>4162133</v>
          </cell>
          <cell r="HS984">
            <v>45700</v>
          </cell>
          <cell r="HV984" t="e">
            <v>#REF!</v>
          </cell>
          <cell r="HZ984" t="e">
            <v>#REF!</v>
          </cell>
          <cell r="ID984" t="e">
            <v>#REF!</v>
          </cell>
          <cell r="RC984">
            <v>45708</v>
          </cell>
          <cell r="RD984">
            <v>0</v>
          </cell>
          <cell r="RE984">
            <v>0</v>
          </cell>
          <cell r="RF984">
            <v>0</v>
          </cell>
          <cell r="RG984">
            <v>0</v>
          </cell>
          <cell r="RH984">
            <v>0</v>
          </cell>
          <cell r="RI984">
            <v>0</v>
          </cell>
          <cell r="RJ984">
            <v>0</v>
          </cell>
          <cell r="RK984">
            <v>0</v>
          </cell>
          <cell r="RL984" t="str">
            <v>4162093</v>
          </cell>
          <cell r="RM984">
            <v>0</v>
          </cell>
          <cell r="RN984" t="str">
            <v>4162096</v>
          </cell>
          <cell r="RO984">
            <v>0</v>
          </cell>
          <cell r="RP984" t="str">
            <v>4162094</v>
          </cell>
          <cell r="RQ984">
            <v>0</v>
          </cell>
          <cell r="RR984" t="str">
            <v>4162095</v>
          </cell>
          <cell r="RS984">
            <v>0</v>
          </cell>
          <cell r="RT984">
            <v>0</v>
          </cell>
          <cell r="RU984">
            <v>0</v>
          </cell>
          <cell r="RV984">
            <v>0</v>
          </cell>
        </row>
        <row r="985">
          <cell r="A985">
            <v>976</v>
          </cell>
          <cell r="B985">
            <v>45748</v>
          </cell>
          <cell r="C985" t="str">
            <v>HRB1003 AAI</v>
          </cell>
          <cell r="D985" t="str">
            <v>ARB10459</v>
          </cell>
          <cell r="F985" t="str">
            <v>米国</v>
          </cell>
          <cell r="G985" t="str">
            <v>AAI</v>
          </cell>
          <cell r="H985" t="str">
            <v>制御盤</v>
          </cell>
          <cell r="I985" t="str">
            <v>南陵</v>
          </cell>
          <cell r="J985" t="str">
            <v>KD</v>
          </cell>
          <cell r="K985">
            <v>45701</v>
          </cell>
          <cell r="L985">
            <v>1</v>
          </cell>
          <cell r="M985">
            <v>1</v>
          </cell>
          <cell r="N985">
            <v>45702</v>
          </cell>
          <cell r="O985">
            <v>1</v>
          </cell>
          <cell r="P985">
            <v>45703</v>
          </cell>
          <cell r="Q985">
            <v>1</v>
          </cell>
          <cell r="R985">
            <v>45706</v>
          </cell>
          <cell r="S985">
            <v>1</v>
          </cell>
          <cell r="T985">
            <v>45707</v>
          </cell>
          <cell r="U985">
            <v>45707</v>
          </cell>
          <cell r="V985">
            <v>45708</v>
          </cell>
          <cell r="W985">
            <v>45708</v>
          </cell>
          <cell r="X985">
            <v>1</v>
          </cell>
          <cell r="Y985">
            <v>45724</v>
          </cell>
          <cell r="AA985">
            <v>45720</v>
          </cell>
          <cell r="AB985">
            <v>45721</v>
          </cell>
          <cell r="AC985" t="str">
            <v>4162059</v>
          </cell>
          <cell r="AD985" t="str">
            <v>4162093</v>
          </cell>
          <cell r="AE985" t="str">
            <v>4162096</v>
          </cell>
          <cell r="AF985" t="str">
            <v>4162094</v>
          </cell>
          <cell r="AG985" t="str">
            <v>4162095</v>
          </cell>
          <cell r="AH985">
            <v>45678</v>
          </cell>
          <cell r="AI985">
            <v>4162059</v>
          </cell>
          <cell r="AN985" t="str">
            <v>-</v>
          </cell>
          <cell r="AO985">
            <v>4162093</v>
          </cell>
          <cell r="AP985" t="str">
            <v>-</v>
          </cell>
          <cell r="AQ985">
            <v>4162094</v>
          </cell>
          <cell r="AR985" t="str">
            <v>-</v>
          </cell>
          <cell r="AS985">
            <v>4162095</v>
          </cell>
          <cell r="AT985" t="str">
            <v>-</v>
          </cell>
          <cell r="AU985">
            <v>4162096</v>
          </cell>
          <cell r="BB985" t="str">
            <v>-</v>
          </cell>
          <cell r="BC985">
            <v>4162102</v>
          </cell>
          <cell r="EM985">
            <v>45672</v>
          </cell>
          <cell r="EX985" t="str">
            <v>-</v>
          </cell>
          <cell r="EY985">
            <v>4162132</v>
          </cell>
          <cell r="HQ985">
            <v>45597</v>
          </cell>
          <cell r="HR985">
            <v>4162006</v>
          </cell>
          <cell r="HS985">
            <v>45701</v>
          </cell>
          <cell r="HV985" t="e">
            <v>#REF!</v>
          </cell>
          <cell r="HZ985" t="e">
            <v>#REF!</v>
          </cell>
          <cell r="ID985" t="e">
            <v>#REF!</v>
          </cell>
          <cell r="RC985">
            <v>45720</v>
          </cell>
          <cell r="RD985">
            <v>0</v>
          </cell>
          <cell r="RE985">
            <v>0</v>
          </cell>
          <cell r="RF985">
            <v>0</v>
          </cell>
          <cell r="RG985">
            <v>0</v>
          </cell>
          <cell r="RH985">
            <v>0</v>
          </cell>
          <cell r="RI985">
            <v>0</v>
          </cell>
          <cell r="RJ985">
            <v>0</v>
          </cell>
          <cell r="RK985">
            <v>0</v>
          </cell>
          <cell r="RL985" t="str">
            <v>4162093</v>
          </cell>
          <cell r="RM985">
            <v>0</v>
          </cell>
          <cell r="RN985" t="str">
            <v>4162096</v>
          </cell>
          <cell r="RO985">
            <v>0</v>
          </cell>
          <cell r="RP985" t="str">
            <v>4162094</v>
          </cell>
          <cell r="RQ985">
            <v>0</v>
          </cell>
          <cell r="RR985" t="str">
            <v>4162095</v>
          </cell>
          <cell r="RS985">
            <v>0</v>
          </cell>
          <cell r="RT985">
            <v>0</v>
          </cell>
          <cell r="RU985">
            <v>0</v>
          </cell>
          <cell r="RV985">
            <v>0</v>
          </cell>
        </row>
        <row r="986">
          <cell r="A986">
            <v>977</v>
          </cell>
          <cell r="B986">
            <v>45748</v>
          </cell>
          <cell r="C986" t="str">
            <v>HRB1003 AAI</v>
          </cell>
          <cell r="D986" t="str">
            <v>ARB10460</v>
          </cell>
          <cell r="F986" t="str">
            <v>米国</v>
          </cell>
          <cell r="G986" t="str">
            <v>AAI</v>
          </cell>
          <cell r="H986" t="str">
            <v>制御盤</v>
          </cell>
          <cell r="I986" t="str">
            <v>南陵</v>
          </cell>
          <cell r="J986" t="str">
            <v>KD</v>
          </cell>
          <cell r="K986">
            <v>45701</v>
          </cell>
          <cell r="L986">
            <v>1</v>
          </cell>
          <cell r="M986">
            <v>1</v>
          </cell>
          <cell r="N986">
            <v>45702</v>
          </cell>
          <cell r="O986">
            <v>1</v>
          </cell>
          <cell r="P986">
            <v>45703</v>
          </cell>
          <cell r="Q986">
            <v>1</v>
          </cell>
          <cell r="R986">
            <v>45706</v>
          </cell>
          <cell r="S986">
            <v>1</v>
          </cell>
          <cell r="T986">
            <v>45707</v>
          </cell>
          <cell r="U986">
            <v>45708</v>
          </cell>
          <cell r="V986">
            <v>45708</v>
          </cell>
          <cell r="W986">
            <v>45708</v>
          </cell>
          <cell r="X986">
            <v>1</v>
          </cell>
          <cell r="Y986">
            <v>45724</v>
          </cell>
          <cell r="AA986">
            <v>45720</v>
          </cell>
          <cell r="AB986">
            <v>45721</v>
          </cell>
          <cell r="AC986" t="str">
            <v>4162059</v>
          </cell>
          <cell r="AD986" t="str">
            <v>4162093</v>
          </cell>
          <cell r="AE986" t="str">
            <v>4162096</v>
          </cell>
          <cell r="AF986" t="str">
            <v>4162094</v>
          </cell>
          <cell r="AG986" t="str">
            <v>4162095</v>
          </cell>
          <cell r="AH986">
            <v>45678</v>
          </cell>
          <cell r="AI986">
            <v>4162059</v>
          </cell>
          <cell r="AN986" t="str">
            <v>-</v>
          </cell>
          <cell r="AO986">
            <v>4162093</v>
          </cell>
          <cell r="AP986" t="str">
            <v>-</v>
          </cell>
          <cell r="AQ986">
            <v>4162094</v>
          </cell>
          <cell r="AR986" t="str">
            <v>-</v>
          </cell>
          <cell r="AS986">
            <v>4162095</v>
          </cell>
          <cell r="AT986" t="str">
            <v>-</v>
          </cell>
          <cell r="AU986">
            <v>4162096</v>
          </cell>
          <cell r="BB986" t="str">
            <v>-</v>
          </cell>
          <cell r="BC986">
            <v>4162102</v>
          </cell>
          <cell r="EM986">
            <v>45672</v>
          </cell>
          <cell r="EX986" t="str">
            <v>-</v>
          </cell>
          <cell r="EY986">
            <v>4162132</v>
          </cell>
          <cell r="HQ986">
            <v>45597</v>
          </cell>
          <cell r="HR986">
            <v>4162006</v>
          </cell>
          <cell r="HS986">
            <v>45701</v>
          </cell>
          <cell r="HV986" t="e">
            <v>#REF!</v>
          </cell>
          <cell r="HZ986" t="e">
            <v>#REF!</v>
          </cell>
          <cell r="ID986" t="e">
            <v>#REF!</v>
          </cell>
          <cell r="RC986">
            <v>45720</v>
          </cell>
          <cell r="RD986">
            <v>0</v>
          </cell>
          <cell r="RE986">
            <v>0</v>
          </cell>
          <cell r="RF986">
            <v>0</v>
          </cell>
          <cell r="RG986">
            <v>0</v>
          </cell>
          <cell r="RH986">
            <v>0</v>
          </cell>
          <cell r="RI986">
            <v>0</v>
          </cell>
          <cell r="RJ986">
            <v>0</v>
          </cell>
          <cell r="RK986">
            <v>0</v>
          </cell>
          <cell r="RL986" t="str">
            <v>4162093</v>
          </cell>
          <cell r="RM986">
            <v>0</v>
          </cell>
          <cell r="RN986" t="str">
            <v>4162096</v>
          </cell>
          <cell r="RO986">
            <v>0</v>
          </cell>
          <cell r="RP986" t="str">
            <v>4162094</v>
          </cell>
          <cell r="RQ986">
            <v>0</v>
          </cell>
          <cell r="RR986" t="str">
            <v>4162095</v>
          </cell>
          <cell r="RS986">
            <v>0</v>
          </cell>
          <cell r="RT986">
            <v>0</v>
          </cell>
          <cell r="RU986">
            <v>0</v>
          </cell>
          <cell r="RV986">
            <v>0</v>
          </cell>
        </row>
        <row r="987">
          <cell r="A987">
            <v>978</v>
          </cell>
          <cell r="B987">
            <v>45748</v>
          </cell>
          <cell r="C987" t="str">
            <v>HRB1003 AAI</v>
          </cell>
          <cell r="D987" t="str">
            <v>ARB10461</v>
          </cell>
          <cell r="F987" t="str">
            <v>米国</v>
          </cell>
          <cell r="G987" t="str">
            <v>AAI</v>
          </cell>
          <cell r="H987" t="str">
            <v>制御盤</v>
          </cell>
          <cell r="I987" t="str">
            <v>南陵</v>
          </cell>
          <cell r="J987" t="str">
            <v>KD</v>
          </cell>
          <cell r="K987">
            <v>45702</v>
          </cell>
          <cell r="L987">
            <v>1</v>
          </cell>
          <cell r="M987">
            <v>1</v>
          </cell>
          <cell r="N987">
            <v>45703</v>
          </cell>
          <cell r="O987">
            <v>1</v>
          </cell>
          <cell r="P987">
            <v>45706</v>
          </cell>
          <cell r="Q987">
            <v>1</v>
          </cell>
          <cell r="R987">
            <v>45707</v>
          </cell>
          <cell r="S987">
            <v>1</v>
          </cell>
          <cell r="T987">
            <v>45708</v>
          </cell>
          <cell r="U987">
            <v>45708</v>
          </cell>
          <cell r="V987">
            <v>45709</v>
          </cell>
          <cell r="W987">
            <v>45709</v>
          </cell>
          <cell r="X987">
            <v>1</v>
          </cell>
          <cell r="Y987">
            <v>45724</v>
          </cell>
          <cell r="AA987">
            <v>45720</v>
          </cell>
          <cell r="AB987">
            <v>45721</v>
          </cell>
          <cell r="AC987" t="str">
            <v>4162059</v>
          </cell>
          <cell r="AD987" t="str">
            <v>4162093</v>
          </cell>
          <cell r="AE987" t="str">
            <v>4162096</v>
          </cell>
          <cell r="AF987" t="str">
            <v>4162094</v>
          </cell>
          <cell r="AG987" t="str">
            <v>4162095</v>
          </cell>
          <cell r="AH987">
            <v>45678</v>
          </cell>
          <cell r="AI987">
            <v>4162059</v>
          </cell>
          <cell r="AN987" t="str">
            <v>-</v>
          </cell>
          <cell r="AO987">
            <v>4162093</v>
          </cell>
          <cell r="AP987" t="str">
            <v>-</v>
          </cell>
          <cell r="AQ987">
            <v>4162094</v>
          </cell>
          <cell r="AR987" t="str">
            <v>-</v>
          </cell>
          <cell r="AS987">
            <v>4162095</v>
          </cell>
          <cell r="AT987" t="str">
            <v>-</v>
          </cell>
          <cell r="AU987">
            <v>4162096</v>
          </cell>
          <cell r="BB987" t="str">
            <v>-</v>
          </cell>
          <cell r="BC987">
            <v>4162102</v>
          </cell>
          <cell r="EM987">
            <v>45672</v>
          </cell>
          <cell r="EX987" t="str">
            <v>-</v>
          </cell>
          <cell r="EY987">
            <v>4162132</v>
          </cell>
          <cell r="HQ987">
            <v>45597</v>
          </cell>
          <cell r="HR987">
            <v>4162006</v>
          </cell>
          <cell r="HS987">
            <v>45702</v>
          </cell>
          <cell r="HV987" t="e">
            <v>#REF!</v>
          </cell>
          <cell r="HZ987" t="e">
            <v>#REF!</v>
          </cell>
          <cell r="ID987" t="e">
            <v>#REF!</v>
          </cell>
          <cell r="RC987">
            <v>45720</v>
          </cell>
          <cell r="RD987">
            <v>0</v>
          </cell>
          <cell r="RE987">
            <v>0</v>
          </cell>
          <cell r="RF987">
            <v>0</v>
          </cell>
          <cell r="RG987">
            <v>0</v>
          </cell>
          <cell r="RH987">
            <v>0</v>
          </cell>
          <cell r="RI987">
            <v>0</v>
          </cell>
          <cell r="RJ987">
            <v>0</v>
          </cell>
          <cell r="RK987">
            <v>0</v>
          </cell>
          <cell r="RL987" t="str">
            <v>4162093</v>
          </cell>
          <cell r="RM987">
            <v>0</v>
          </cell>
          <cell r="RN987" t="str">
            <v>4162096</v>
          </cell>
          <cell r="RO987">
            <v>0</v>
          </cell>
          <cell r="RP987" t="str">
            <v>4162094</v>
          </cell>
          <cell r="RQ987">
            <v>0</v>
          </cell>
          <cell r="RR987" t="str">
            <v>4162095</v>
          </cell>
          <cell r="RS987">
            <v>0</v>
          </cell>
          <cell r="RT987">
            <v>0</v>
          </cell>
          <cell r="RU987">
            <v>0</v>
          </cell>
          <cell r="RV987">
            <v>0</v>
          </cell>
        </row>
        <row r="988">
          <cell r="A988">
            <v>979</v>
          </cell>
          <cell r="B988">
            <v>45748</v>
          </cell>
          <cell r="C988" t="str">
            <v>HRB1003 AAI</v>
          </cell>
          <cell r="D988" t="str">
            <v>ARB10462</v>
          </cell>
          <cell r="F988" t="str">
            <v>米国</v>
          </cell>
          <cell r="G988" t="str">
            <v>AAI</v>
          </cell>
          <cell r="H988" t="str">
            <v>制御盤</v>
          </cell>
          <cell r="I988" t="str">
            <v>南陵</v>
          </cell>
          <cell r="J988" t="str">
            <v>KD</v>
          </cell>
          <cell r="K988">
            <v>45703</v>
          </cell>
          <cell r="L988">
            <v>1</v>
          </cell>
          <cell r="M988">
            <v>1</v>
          </cell>
          <cell r="N988">
            <v>45706</v>
          </cell>
          <cell r="O988">
            <v>1</v>
          </cell>
          <cell r="P988">
            <v>45707</v>
          </cell>
          <cell r="Q988">
            <v>1</v>
          </cell>
          <cell r="R988">
            <v>45708</v>
          </cell>
          <cell r="S988">
            <v>1</v>
          </cell>
          <cell r="T988">
            <v>45709</v>
          </cell>
          <cell r="U988">
            <v>45708</v>
          </cell>
          <cell r="V988">
            <v>45710</v>
          </cell>
          <cell r="W988">
            <v>45710</v>
          </cell>
          <cell r="X988">
            <v>1</v>
          </cell>
          <cell r="Y988">
            <v>45724</v>
          </cell>
          <cell r="AA988">
            <v>45720</v>
          </cell>
          <cell r="AB988">
            <v>45721</v>
          </cell>
          <cell r="AC988" t="str">
            <v>4162059</v>
          </cell>
          <cell r="AD988" t="str">
            <v>4162093</v>
          </cell>
          <cell r="AE988" t="str">
            <v>4162096</v>
          </cell>
          <cell r="AF988" t="str">
            <v>4162094</v>
          </cell>
          <cell r="AG988" t="str">
            <v>4162095</v>
          </cell>
          <cell r="AH988">
            <v>45678</v>
          </cell>
          <cell r="AI988">
            <v>4162059</v>
          </cell>
          <cell r="AN988" t="str">
            <v>-</v>
          </cell>
          <cell r="AO988">
            <v>4162093</v>
          </cell>
          <cell r="AP988" t="str">
            <v>-</v>
          </cell>
          <cell r="AQ988">
            <v>4162094</v>
          </cell>
          <cell r="AR988" t="str">
            <v>-</v>
          </cell>
          <cell r="AS988">
            <v>4162095</v>
          </cell>
          <cell r="AT988" t="str">
            <v>-</v>
          </cell>
          <cell r="AU988">
            <v>4162096</v>
          </cell>
          <cell r="BB988" t="str">
            <v>-</v>
          </cell>
          <cell r="BC988">
            <v>4162102</v>
          </cell>
          <cell r="EM988">
            <v>45672</v>
          </cell>
          <cell r="EX988" t="str">
            <v>-</v>
          </cell>
          <cell r="EY988">
            <v>4162132</v>
          </cell>
          <cell r="HQ988">
            <v>45597</v>
          </cell>
          <cell r="HR988">
            <v>4162006</v>
          </cell>
          <cell r="HS988">
            <v>45703</v>
          </cell>
          <cell r="HV988" t="e">
            <v>#REF!</v>
          </cell>
          <cell r="HZ988" t="e">
            <v>#REF!</v>
          </cell>
          <cell r="ID988" t="e">
            <v>#REF!</v>
          </cell>
          <cell r="RC988">
            <v>45720</v>
          </cell>
          <cell r="RD988">
            <v>0</v>
          </cell>
          <cell r="RE988">
            <v>0</v>
          </cell>
          <cell r="RF988">
            <v>0</v>
          </cell>
          <cell r="RG988">
            <v>0</v>
          </cell>
          <cell r="RH988">
            <v>0</v>
          </cell>
          <cell r="RI988">
            <v>0</v>
          </cell>
          <cell r="RJ988">
            <v>0</v>
          </cell>
          <cell r="RK988">
            <v>0</v>
          </cell>
          <cell r="RL988" t="str">
            <v>4162093</v>
          </cell>
          <cell r="RM988">
            <v>0</v>
          </cell>
          <cell r="RN988" t="str">
            <v>4162096</v>
          </cell>
          <cell r="RO988">
            <v>0</v>
          </cell>
          <cell r="RP988" t="str">
            <v>4162094</v>
          </cell>
          <cell r="RQ988">
            <v>0</v>
          </cell>
          <cell r="RR988" t="str">
            <v>4162095</v>
          </cell>
          <cell r="RS988">
            <v>0</v>
          </cell>
          <cell r="RT988">
            <v>0</v>
          </cell>
          <cell r="RU988">
            <v>0</v>
          </cell>
          <cell r="RV988">
            <v>0</v>
          </cell>
        </row>
        <row r="989">
          <cell r="A989">
            <v>980</v>
          </cell>
          <cell r="B989">
            <v>45748</v>
          </cell>
          <cell r="C989" t="str">
            <v>HRB1003 AAI</v>
          </cell>
          <cell r="D989" t="str">
            <v>ARB10463</v>
          </cell>
          <cell r="F989" t="str">
            <v>米国</v>
          </cell>
          <cell r="G989" t="str">
            <v>AAI</v>
          </cell>
          <cell r="H989" t="str">
            <v>制御盤</v>
          </cell>
          <cell r="I989" t="str">
            <v>南陵</v>
          </cell>
          <cell r="J989" t="str">
            <v>KD</v>
          </cell>
          <cell r="K989">
            <v>45706</v>
          </cell>
          <cell r="L989">
            <v>1</v>
          </cell>
          <cell r="M989">
            <v>1</v>
          </cell>
          <cell r="N989">
            <v>45707</v>
          </cell>
          <cell r="O989">
            <v>1</v>
          </cell>
          <cell r="P989">
            <v>45708</v>
          </cell>
          <cell r="Q989">
            <v>1</v>
          </cell>
          <cell r="R989">
            <v>45709</v>
          </cell>
          <cell r="S989">
            <v>1</v>
          </cell>
          <cell r="T989">
            <v>45710</v>
          </cell>
          <cell r="U989">
            <v>45709</v>
          </cell>
          <cell r="V989">
            <v>45713</v>
          </cell>
          <cell r="W989">
            <v>45710</v>
          </cell>
          <cell r="X989">
            <v>1</v>
          </cell>
          <cell r="Y989">
            <v>45728</v>
          </cell>
          <cell r="AA989">
            <v>45720</v>
          </cell>
          <cell r="AB989">
            <v>45721</v>
          </cell>
          <cell r="AC989" t="str">
            <v>4162059</v>
          </cell>
          <cell r="AD989" t="str">
            <v>4162093</v>
          </cell>
          <cell r="AE989" t="str">
            <v>4162096</v>
          </cell>
          <cell r="AF989" t="str">
            <v>4162094</v>
          </cell>
          <cell r="AG989" t="str">
            <v>4162095</v>
          </cell>
          <cell r="AH989">
            <v>45678</v>
          </cell>
          <cell r="AI989">
            <v>4162059</v>
          </cell>
          <cell r="AN989" t="str">
            <v>-</v>
          </cell>
          <cell r="AO989">
            <v>4162093</v>
          </cell>
          <cell r="AP989" t="str">
            <v>-</v>
          </cell>
          <cell r="AQ989">
            <v>4162094</v>
          </cell>
          <cell r="AR989" t="str">
            <v>-</v>
          </cell>
          <cell r="AS989">
            <v>4162095</v>
          </cell>
          <cell r="AT989" t="str">
            <v>-</v>
          </cell>
          <cell r="AU989">
            <v>4162096</v>
          </cell>
          <cell r="BB989" t="str">
            <v>-</v>
          </cell>
          <cell r="BC989">
            <v>4162102</v>
          </cell>
          <cell r="EM989">
            <v>45672</v>
          </cell>
          <cell r="EX989" t="str">
            <v>-</v>
          </cell>
          <cell r="EY989">
            <v>4162132</v>
          </cell>
          <cell r="HQ989">
            <v>45597</v>
          </cell>
          <cell r="HR989">
            <v>4162006</v>
          </cell>
          <cell r="HS989">
            <v>45706</v>
          </cell>
          <cell r="HV989" t="e">
            <v>#REF!</v>
          </cell>
          <cell r="HZ989" t="e">
            <v>#REF!</v>
          </cell>
          <cell r="ID989" t="e">
            <v>#REF!</v>
          </cell>
          <cell r="RC989">
            <v>45720</v>
          </cell>
          <cell r="RD989">
            <v>0</v>
          </cell>
          <cell r="RE989">
            <v>0</v>
          </cell>
          <cell r="RF989">
            <v>0</v>
          </cell>
          <cell r="RG989">
            <v>0</v>
          </cell>
          <cell r="RH989">
            <v>0</v>
          </cell>
          <cell r="RI989">
            <v>0</v>
          </cell>
          <cell r="RJ989">
            <v>0</v>
          </cell>
          <cell r="RK989">
            <v>0</v>
          </cell>
          <cell r="RL989" t="str">
            <v>4162093</v>
          </cell>
          <cell r="RM989">
            <v>0</v>
          </cell>
          <cell r="RN989" t="str">
            <v>4162096</v>
          </cell>
          <cell r="RO989">
            <v>0</v>
          </cell>
          <cell r="RP989" t="str">
            <v>4162094</v>
          </cell>
          <cell r="RQ989">
            <v>0</v>
          </cell>
          <cell r="RR989" t="str">
            <v>4162095</v>
          </cell>
          <cell r="RS989">
            <v>0</v>
          </cell>
          <cell r="RT989">
            <v>0</v>
          </cell>
          <cell r="RU989">
            <v>0</v>
          </cell>
          <cell r="RV989">
            <v>0</v>
          </cell>
        </row>
        <row r="990">
          <cell r="A990">
            <v>981</v>
          </cell>
          <cell r="B990">
            <v>45748</v>
          </cell>
          <cell r="C990" t="str">
            <v>HRB1003 AAI</v>
          </cell>
          <cell r="D990" t="str">
            <v>ARB10464</v>
          </cell>
          <cell r="F990" t="str">
            <v>米国</v>
          </cell>
          <cell r="G990" t="str">
            <v>AAI</v>
          </cell>
          <cell r="H990" t="str">
            <v>制御盤</v>
          </cell>
          <cell r="I990" t="str">
            <v>南陵</v>
          </cell>
          <cell r="J990" t="str">
            <v>KD</v>
          </cell>
          <cell r="K990">
            <v>45707</v>
          </cell>
          <cell r="L990">
            <v>1</v>
          </cell>
          <cell r="M990">
            <v>1</v>
          </cell>
          <cell r="N990">
            <v>45708</v>
          </cell>
          <cell r="O990">
            <v>1</v>
          </cell>
          <cell r="P990">
            <v>45709</v>
          </cell>
          <cell r="Q990">
            <v>1</v>
          </cell>
          <cell r="R990">
            <v>45710</v>
          </cell>
          <cell r="S990">
            <v>1</v>
          </cell>
          <cell r="T990">
            <v>45713</v>
          </cell>
          <cell r="U990">
            <v>45710</v>
          </cell>
          <cell r="V990">
            <v>45714</v>
          </cell>
          <cell r="W990">
            <v>45713</v>
          </cell>
          <cell r="X990">
            <v>1</v>
          </cell>
          <cell r="Y990">
            <v>45728</v>
          </cell>
          <cell r="AA990">
            <v>45720</v>
          </cell>
          <cell r="AB990">
            <v>45721</v>
          </cell>
          <cell r="AC990" t="str">
            <v>4162059</v>
          </cell>
          <cell r="AD990" t="str">
            <v>4162093</v>
          </cell>
          <cell r="AE990" t="str">
            <v>4162096</v>
          </cell>
          <cell r="AF990" t="str">
            <v>4162094</v>
          </cell>
          <cell r="AG990" t="str">
            <v>4162095</v>
          </cell>
          <cell r="AH990">
            <v>45678</v>
          </cell>
          <cell r="AI990">
            <v>4162059</v>
          </cell>
          <cell r="AN990" t="str">
            <v>-</v>
          </cell>
          <cell r="AO990">
            <v>4162093</v>
          </cell>
          <cell r="AP990" t="str">
            <v>-</v>
          </cell>
          <cell r="AQ990">
            <v>4162094</v>
          </cell>
          <cell r="AR990" t="str">
            <v>-</v>
          </cell>
          <cell r="AS990">
            <v>4162095</v>
          </cell>
          <cell r="AT990" t="str">
            <v>-</v>
          </cell>
          <cell r="AU990">
            <v>4162096</v>
          </cell>
          <cell r="BB990" t="str">
            <v>-</v>
          </cell>
          <cell r="BC990">
            <v>4162102</v>
          </cell>
          <cell r="EM990">
            <v>45672</v>
          </cell>
          <cell r="EX990" t="str">
            <v>-</v>
          </cell>
          <cell r="EY990">
            <v>4162132</v>
          </cell>
          <cell r="HQ990">
            <v>45597</v>
          </cell>
          <cell r="HR990">
            <v>4162006</v>
          </cell>
          <cell r="HS990">
            <v>45707</v>
          </cell>
          <cell r="HV990" t="e">
            <v>#REF!</v>
          </cell>
          <cell r="HZ990" t="e">
            <v>#REF!</v>
          </cell>
          <cell r="ID990" t="e">
            <v>#REF!</v>
          </cell>
          <cell r="RC990">
            <v>45720</v>
          </cell>
          <cell r="RD990">
            <v>0</v>
          </cell>
          <cell r="RE990">
            <v>0</v>
          </cell>
          <cell r="RF990">
            <v>0</v>
          </cell>
          <cell r="RG990">
            <v>0</v>
          </cell>
          <cell r="RH990">
            <v>0</v>
          </cell>
          <cell r="RI990">
            <v>0</v>
          </cell>
          <cell r="RJ990">
            <v>0</v>
          </cell>
          <cell r="RK990">
            <v>0</v>
          </cell>
          <cell r="RL990" t="str">
            <v>4162093</v>
          </cell>
          <cell r="RM990">
            <v>0</v>
          </cell>
          <cell r="RN990" t="str">
            <v>4162096</v>
          </cell>
          <cell r="RO990">
            <v>0</v>
          </cell>
          <cell r="RP990" t="str">
            <v>4162094</v>
          </cell>
          <cell r="RQ990">
            <v>0</v>
          </cell>
          <cell r="RR990" t="str">
            <v>4162095</v>
          </cell>
          <cell r="RS990">
            <v>0</v>
          </cell>
          <cell r="RT990">
            <v>0</v>
          </cell>
          <cell r="RU990">
            <v>0</v>
          </cell>
          <cell r="RV990">
            <v>0</v>
          </cell>
        </row>
        <row r="991">
          <cell r="A991">
            <v>982</v>
          </cell>
          <cell r="B991">
            <v>45748</v>
          </cell>
          <cell r="C991" t="str">
            <v>HRBC1003AT</v>
          </cell>
          <cell r="D991" t="str">
            <v>10395089</v>
          </cell>
          <cell r="F991" t="str">
            <v>中国</v>
          </cell>
          <cell r="G991" t="str">
            <v>CHINA</v>
          </cell>
          <cell r="H991" t="str">
            <v>制御盤</v>
          </cell>
          <cell r="I991" t="str">
            <v>南陵</v>
          </cell>
          <cell r="J991" t="str">
            <v>土岐</v>
          </cell>
          <cell r="K991">
            <v>45708</v>
          </cell>
          <cell r="L991">
            <v>1</v>
          </cell>
          <cell r="M991">
            <v>1</v>
          </cell>
          <cell r="N991">
            <v>45709</v>
          </cell>
          <cell r="O991">
            <v>1</v>
          </cell>
          <cell r="P991">
            <v>45710</v>
          </cell>
          <cell r="Q991">
            <v>1</v>
          </cell>
          <cell r="R991">
            <v>45713</v>
          </cell>
          <cell r="S991">
            <v>1</v>
          </cell>
          <cell r="T991">
            <v>45714</v>
          </cell>
          <cell r="U991">
            <v>45713</v>
          </cell>
          <cell r="V991">
            <v>45717</v>
          </cell>
          <cell r="W991">
            <v>45713</v>
          </cell>
          <cell r="X991">
            <v>1</v>
          </cell>
          <cell r="Y991">
            <v>45729</v>
          </cell>
          <cell r="AA991">
            <v>45727</v>
          </cell>
          <cell r="AB991">
            <v>45728</v>
          </cell>
          <cell r="AC991" t="str">
            <v>4162059</v>
          </cell>
          <cell r="AD991" t="str">
            <v>4162093</v>
          </cell>
          <cell r="AE991" t="str">
            <v>4162096</v>
          </cell>
          <cell r="AF991" t="str">
            <v>4162094</v>
          </cell>
          <cell r="AG991" t="str">
            <v>4162095</v>
          </cell>
          <cell r="AH991">
            <v>45678</v>
          </cell>
          <cell r="AI991">
            <v>4162059</v>
          </cell>
          <cell r="AN991" t="str">
            <v>-</v>
          </cell>
          <cell r="AO991">
            <v>4162093</v>
          </cell>
          <cell r="AP991" t="str">
            <v>-</v>
          </cell>
          <cell r="AQ991">
            <v>4162094</v>
          </cell>
          <cell r="AR991" t="str">
            <v>-</v>
          </cell>
          <cell r="AS991">
            <v>4162095</v>
          </cell>
          <cell r="AT991" t="str">
            <v>-</v>
          </cell>
          <cell r="AU991">
            <v>4162096</v>
          </cell>
          <cell r="BB991" t="str">
            <v>-</v>
          </cell>
          <cell r="BC991">
            <v>4162102</v>
          </cell>
          <cell r="EM991">
            <v>45685</v>
          </cell>
          <cell r="EN991" t="str">
            <v>-</v>
          </cell>
          <cell r="EO991">
            <v>4162127</v>
          </cell>
          <cell r="ET991" t="str">
            <v>-</v>
          </cell>
          <cell r="EU991">
            <v>4162130</v>
          </cell>
          <cell r="EZ991" t="str">
            <v>-</v>
          </cell>
          <cell r="FA991">
            <v>4162133</v>
          </cell>
          <cell r="FH991" t="str">
            <v>-</v>
          </cell>
          <cell r="FI991">
            <v>4162136</v>
          </cell>
          <cell r="FN991" t="str">
            <v>-</v>
          </cell>
          <cell r="FO991">
            <v>4162139</v>
          </cell>
          <cell r="FV991" t="str">
            <v>-</v>
          </cell>
          <cell r="FW991">
            <v>4162142</v>
          </cell>
          <cell r="GG991" t="str">
            <v>-</v>
          </cell>
          <cell r="GH991">
            <v>4162146</v>
          </cell>
          <cell r="HS991">
            <v>45708</v>
          </cell>
          <cell r="HV991" t="e">
            <v>#REF!</v>
          </cell>
          <cell r="HZ991" t="e">
            <v>#REF!</v>
          </cell>
          <cell r="ID991" t="e">
            <v>#REF!</v>
          </cell>
          <cell r="RC991">
            <v>45727</v>
          </cell>
          <cell r="RD991">
            <v>0</v>
          </cell>
          <cell r="RE991">
            <v>0</v>
          </cell>
          <cell r="RF991">
            <v>0</v>
          </cell>
          <cell r="RG991">
            <v>0</v>
          </cell>
          <cell r="RH991">
            <v>0</v>
          </cell>
          <cell r="RI991">
            <v>0</v>
          </cell>
          <cell r="RJ991">
            <v>0</v>
          </cell>
          <cell r="RK991">
            <v>0</v>
          </cell>
          <cell r="RL991" t="str">
            <v>4162093</v>
          </cell>
          <cell r="RM991">
            <v>0</v>
          </cell>
          <cell r="RN991" t="str">
            <v>4162096</v>
          </cell>
          <cell r="RO991">
            <v>0</v>
          </cell>
          <cell r="RP991" t="str">
            <v>4162094</v>
          </cell>
          <cell r="RQ991">
            <v>0</v>
          </cell>
          <cell r="RR991" t="str">
            <v>4162095</v>
          </cell>
          <cell r="RS991">
            <v>0</v>
          </cell>
          <cell r="RT991">
            <v>0</v>
          </cell>
          <cell r="RU991">
            <v>0</v>
          </cell>
          <cell r="RV991">
            <v>0</v>
          </cell>
        </row>
        <row r="992">
          <cell r="A992">
            <v>983</v>
          </cell>
          <cell r="B992">
            <v>45748</v>
          </cell>
          <cell r="C992" t="str">
            <v>HRB1003.EXP.ATC</v>
          </cell>
          <cell r="D992" t="str">
            <v>10395088</v>
          </cell>
          <cell r="F992" t="str">
            <v>ブラジル</v>
          </cell>
          <cell r="G992" t="str">
            <v>Ａｍａｄａ　ｄｏ　Ｂｒａｓｉｌ　Ｌｔｄａ，</v>
          </cell>
          <cell r="H992" t="str">
            <v>制御盤</v>
          </cell>
          <cell r="I992" t="str">
            <v>南陵</v>
          </cell>
          <cell r="J992" t="str">
            <v>土岐</v>
          </cell>
          <cell r="K992">
            <v>45708</v>
          </cell>
          <cell r="L992">
            <v>1</v>
          </cell>
          <cell r="M992">
            <v>1</v>
          </cell>
          <cell r="N992">
            <v>45709</v>
          </cell>
          <cell r="O992">
            <v>1</v>
          </cell>
          <cell r="P992">
            <v>45710</v>
          </cell>
          <cell r="Q992">
            <v>1</v>
          </cell>
          <cell r="R992">
            <v>45713</v>
          </cell>
          <cell r="S992">
            <v>1</v>
          </cell>
          <cell r="T992">
            <v>45714</v>
          </cell>
          <cell r="U992">
            <v>45716</v>
          </cell>
          <cell r="V992">
            <v>45717</v>
          </cell>
          <cell r="W992">
            <v>45720</v>
          </cell>
          <cell r="X992">
            <v>1</v>
          </cell>
          <cell r="Y992">
            <v>45731</v>
          </cell>
          <cell r="AA992">
            <v>45727</v>
          </cell>
          <cell r="AB992">
            <v>45728</v>
          </cell>
          <cell r="AC992" t="str">
            <v>4162060</v>
          </cell>
          <cell r="AD992" t="str">
            <v>4162093</v>
          </cell>
          <cell r="AE992" t="str">
            <v>4162096</v>
          </cell>
          <cell r="AF992" t="str">
            <v>4162094</v>
          </cell>
          <cell r="AG992" t="str">
            <v>4162095</v>
          </cell>
          <cell r="AH992">
            <v>45683</v>
          </cell>
          <cell r="AI992">
            <v>4162060</v>
          </cell>
          <cell r="AN992" t="str">
            <v>-</v>
          </cell>
          <cell r="AO992">
            <v>4162093</v>
          </cell>
          <cell r="AP992" t="str">
            <v>-</v>
          </cell>
          <cell r="AQ992">
            <v>4162094</v>
          </cell>
          <cell r="AR992" t="str">
            <v>-</v>
          </cell>
          <cell r="AS992">
            <v>4162095</v>
          </cell>
          <cell r="AT992" t="str">
            <v>-</v>
          </cell>
          <cell r="AU992">
            <v>4162096</v>
          </cell>
          <cell r="BB992" t="str">
            <v>-</v>
          </cell>
          <cell r="BC992">
            <v>4162102</v>
          </cell>
          <cell r="EM992">
            <v>45685</v>
          </cell>
          <cell r="EN992" t="str">
            <v>-</v>
          </cell>
          <cell r="EO992">
            <v>4162127</v>
          </cell>
          <cell r="ER992" t="str">
            <v>-</v>
          </cell>
          <cell r="ES992">
            <v>4162129</v>
          </cell>
          <cell r="ET992" t="str">
            <v>-</v>
          </cell>
          <cell r="EU992">
            <v>4162130</v>
          </cell>
          <cell r="EX992" t="str">
            <v>-</v>
          </cell>
          <cell r="EY992">
            <v>4162132</v>
          </cell>
          <cell r="FH992" t="str">
            <v>-</v>
          </cell>
          <cell r="FI992">
            <v>4162136</v>
          </cell>
          <cell r="FN992" t="str">
            <v>-</v>
          </cell>
          <cell r="FO992">
            <v>4162139</v>
          </cell>
          <cell r="FV992" t="str">
            <v>-</v>
          </cell>
          <cell r="FW992">
            <v>4162142</v>
          </cell>
          <cell r="GG992" t="str">
            <v>-</v>
          </cell>
          <cell r="GH992">
            <v>4162146</v>
          </cell>
          <cell r="HS992">
            <v>45708</v>
          </cell>
          <cell r="HV992" t="e">
            <v>#REF!</v>
          </cell>
          <cell r="HZ992" t="e">
            <v>#REF!</v>
          </cell>
          <cell r="ID992" t="e">
            <v>#REF!</v>
          </cell>
          <cell r="RC992">
            <v>45727</v>
          </cell>
          <cell r="RD992">
            <v>0</v>
          </cell>
          <cell r="RE992">
            <v>0</v>
          </cell>
          <cell r="RF992">
            <v>0</v>
          </cell>
          <cell r="RG992">
            <v>0</v>
          </cell>
          <cell r="RH992">
            <v>0</v>
          </cell>
          <cell r="RI992">
            <v>0</v>
          </cell>
          <cell r="RJ992">
            <v>0</v>
          </cell>
          <cell r="RK992">
            <v>0</v>
          </cell>
          <cell r="RL992" t="str">
            <v>4162093</v>
          </cell>
          <cell r="RM992">
            <v>0</v>
          </cell>
          <cell r="RN992" t="str">
            <v>4162096</v>
          </cell>
          <cell r="RO992">
            <v>0</v>
          </cell>
          <cell r="RP992" t="str">
            <v>4162094</v>
          </cell>
          <cell r="RQ992">
            <v>0</v>
          </cell>
          <cell r="RR992" t="str">
            <v>4162095</v>
          </cell>
          <cell r="RS992">
            <v>0</v>
          </cell>
          <cell r="RT992">
            <v>0</v>
          </cell>
          <cell r="RU992">
            <v>0</v>
          </cell>
          <cell r="RV992">
            <v>0</v>
          </cell>
        </row>
        <row r="993">
          <cell r="A993">
            <v>984</v>
          </cell>
          <cell r="B993">
            <v>45748</v>
          </cell>
          <cell r="C993" t="str">
            <v>HRB1303</v>
          </cell>
          <cell r="D993" t="str">
            <v>13035616</v>
          </cell>
          <cell r="F993" t="str">
            <v>日本</v>
          </cell>
          <cell r="G993" t="str">
            <v>（株）アマダベンディングＳ部</v>
          </cell>
          <cell r="H993" t="str">
            <v>制御盤</v>
          </cell>
          <cell r="I993" t="str">
            <v>南陵</v>
          </cell>
          <cell r="J993" t="str">
            <v>土岐</v>
          </cell>
          <cell r="K993">
            <v>45709</v>
          </cell>
          <cell r="L993">
            <v>1</v>
          </cell>
          <cell r="M993">
            <v>1</v>
          </cell>
          <cell r="N993">
            <v>45710</v>
          </cell>
          <cell r="O993">
            <v>1</v>
          </cell>
          <cell r="P993">
            <v>45713</v>
          </cell>
          <cell r="Q993">
            <v>1</v>
          </cell>
          <cell r="R993">
            <v>45714</v>
          </cell>
          <cell r="S993">
            <v>1</v>
          </cell>
          <cell r="T993">
            <v>45717</v>
          </cell>
          <cell r="U993">
            <v>45716</v>
          </cell>
          <cell r="V993">
            <v>45720</v>
          </cell>
          <cell r="W993">
            <v>45721</v>
          </cell>
          <cell r="X993">
            <v>1</v>
          </cell>
          <cell r="Y993">
            <v>45734</v>
          </cell>
          <cell r="AA993">
            <v>45727</v>
          </cell>
          <cell r="AB993">
            <v>45728</v>
          </cell>
          <cell r="AC993" t="str">
            <v>4162060</v>
          </cell>
          <cell r="AD993" t="str">
            <v>4162093</v>
          </cell>
          <cell r="AE993" t="str">
            <v>4162096</v>
          </cell>
          <cell r="AF993" t="str">
            <v>4162094</v>
          </cell>
          <cell r="AG993" t="str">
            <v>4162095</v>
          </cell>
          <cell r="AH993">
            <v>45683</v>
          </cell>
          <cell r="AI993">
            <v>4162060</v>
          </cell>
          <cell r="AN993" t="str">
            <v>-</v>
          </cell>
          <cell r="AO993">
            <v>4162093</v>
          </cell>
          <cell r="AP993" t="str">
            <v>-</v>
          </cell>
          <cell r="AQ993">
            <v>4162094</v>
          </cell>
          <cell r="AR993" t="str">
            <v>-</v>
          </cell>
          <cell r="AS993">
            <v>4162095</v>
          </cell>
          <cell r="AT993" t="str">
            <v>-</v>
          </cell>
          <cell r="AU993">
            <v>4162096</v>
          </cell>
          <cell r="BD993" t="str">
            <v>-</v>
          </cell>
          <cell r="BE993">
            <v>4162103</v>
          </cell>
          <cell r="EM993">
            <v>45692</v>
          </cell>
          <cell r="EN993" t="str">
            <v>-</v>
          </cell>
          <cell r="EO993">
            <v>4162127</v>
          </cell>
          <cell r="ET993" t="str">
            <v>-</v>
          </cell>
          <cell r="EU993">
            <v>4162130</v>
          </cell>
          <cell r="EX993" t="str">
            <v>-</v>
          </cell>
          <cell r="EY993">
            <v>4162132</v>
          </cell>
          <cell r="FX993" t="str">
            <v>-</v>
          </cell>
          <cell r="FY993">
            <v>4162147</v>
          </cell>
          <cell r="GE993" t="str">
            <v>-</v>
          </cell>
          <cell r="GF993">
            <v>4162145</v>
          </cell>
          <cell r="HS993">
            <v>45709</v>
          </cell>
          <cell r="HV993" t="e">
            <v>#REF!</v>
          </cell>
          <cell r="HZ993" t="e">
            <v>#REF!</v>
          </cell>
          <cell r="ID993" t="e">
            <v>#REF!</v>
          </cell>
          <cell r="RC993">
            <v>45727</v>
          </cell>
          <cell r="RD993">
            <v>0</v>
          </cell>
          <cell r="RE993">
            <v>0</v>
          </cell>
          <cell r="RF993">
            <v>0</v>
          </cell>
          <cell r="RG993">
            <v>0</v>
          </cell>
          <cell r="RH993">
            <v>0</v>
          </cell>
          <cell r="RI993">
            <v>0</v>
          </cell>
          <cell r="RJ993">
            <v>0</v>
          </cell>
          <cell r="RK993">
            <v>0</v>
          </cell>
          <cell r="RL993" t="str">
            <v>4162093</v>
          </cell>
          <cell r="RM993">
            <v>0</v>
          </cell>
          <cell r="RN993" t="str">
            <v>4162096</v>
          </cell>
          <cell r="RO993">
            <v>0</v>
          </cell>
          <cell r="RP993" t="str">
            <v>4162094</v>
          </cell>
          <cell r="RQ993">
            <v>0</v>
          </cell>
          <cell r="RR993" t="str">
            <v>4162095</v>
          </cell>
          <cell r="RS993">
            <v>0</v>
          </cell>
          <cell r="RT993">
            <v>0</v>
          </cell>
          <cell r="RU993">
            <v>0</v>
          </cell>
          <cell r="RV993">
            <v>0</v>
          </cell>
        </row>
        <row r="994">
          <cell r="A994">
            <v>985</v>
          </cell>
          <cell r="B994" t="str">
            <v>2025年4月 </v>
          </cell>
          <cell r="C994" t="str">
            <v>HRB3504 </v>
          </cell>
          <cell r="D994">
            <v>35045021</v>
          </cell>
          <cell r="F994" t="str">
            <v>日本</v>
          </cell>
          <cell r="G994" t="str">
            <v> （株）アマダベンディングＳ部 </v>
          </cell>
          <cell r="H994" t="str">
            <v>制御盤</v>
          </cell>
          <cell r="I994" t="str">
            <v>南陵</v>
          </cell>
          <cell r="J994" t="str">
            <v>富士宮</v>
          </cell>
          <cell r="K994">
            <v>45722</v>
          </cell>
          <cell r="L994">
            <v>1</v>
          </cell>
          <cell r="M994">
            <v>1</v>
          </cell>
          <cell r="N994">
            <v>45723</v>
          </cell>
          <cell r="O994">
            <v>1</v>
          </cell>
          <cell r="P994">
            <v>45724</v>
          </cell>
          <cell r="Q994">
            <v>1</v>
          </cell>
          <cell r="R994">
            <v>45727</v>
          </cell>
          <cell r="S994">
            <v>1</v>
          </cell>
          <cell r="T994">
            <v>45728</v>
          </cell>
          <cell r="U994">
            <v>45728</v>
          </cell>
          <cell r="V994">
            <v>45729</v>
          </cell>
          <cell r="W994">
            <v>45729</v>
          </cell>
          <cell r="X994">
            <v>1</v>
          </cell>
          <cell r="Y994">
            <v>45731</v>
          </cell>
          <cell r="Z994">
            <v>45731</v>
          </cell>
          <cell r="AC994" t="str">
            <v>4062307</v>
          </cell>
          <cell r="AD994" t="str">
            <v>4162109</v>
          </cell>
          <cell r="AE994" t="str">
            <v>4162111</v>
          </cell>
          <cell r="AF994" t="str">
            <v>4162110</v>
          </cell>
          <cell r="AG994" t="str">
            <v/>
          </cell>
          <cell r="AL994" t="str">
            <v>-</v>
          </cell>
          <cell r="AM994">
            <v>4062307</v>
          </cell>
          <cell r="BL994" t="str">
            <v>-</v>
          </cell>
          <cell r="BM994">
            <v>4162109</v>
          </cell>
          <cell r="BN994" t="str">
            <v>-</v>
          </cell>
          <cell r="BO994">
            <v>4162110</v>
          </cell>
          <cell r="BP994" t="str">
            <v>-</v>
          </cell>
          <cell r="BQ994">
            <v>4162111</v>
          </cell>
          <cell r="BR994">
            <v>45692</v>
          </cell>
          <cell r="BS994">
            <v>4162084</v>
          </cell>
          <cell r="GM994">
            <v>45326</v>
          </cell>
          <cell r="GN994">
            <v>4162088</v>
          </cell>
          <cell r="GQ994">
            <v>45615</v>
          </cell>
          <cell r="GR994">
            <v>4162047</v>
          </cell>
          <cell r="GS994">
            <v>45602</v>
          </cell>
          <cell r="GT994">
            <v>4162045</v>
          </cell>
          <cell r="GU994">
            <v>45326</v>
          </cell>
          <cell r="GV994">
            <v>4162085</v>
          </cell>
          <cell r="GW994">
            <v>45602</v>
          </cell>
          <cell r="GX994">
            <v>4162043</v>
          </cell>
          <cell r="HC994">
            <v>45566</v>
          </cell>
          <cell r="HD994">
            <v>4062348</v>
          </cell>
          <cell r="HS994">
            <v>45722</v>
          </cell>
          <cell r="HV994" t="e">
            <v>#REF!</v>
          </cell>
          <cell r="HZ994" t="e">
            <v>#REF!</v>
          </cell>
          <cell r="ID994" t="e">
            <v>#REF!</v>
          </cell>
          <cell r="RC994">
            <v>45731</v>
          </cell>
          <cell r="RD994">
            <v>0</v>
          </cell>
          <cell r="RE994">
            <v>0</v>
          </cell>
          <cell r="RF994">
            <v>0</v>
          </cell>
          <cell r="RG994">
            <v>0</v>
          </cell>
          <cell r="RH994">
            <v>0</v>
          </cell>
          <cell r="RI994">
            <v>0</v>
          </cell>
          <cell r="RJ994">
            <v>0</v>
          </cell>
          <cell r="RK994">
            <v>0</v>
          </cell>
          <cell r="RL994" t="str">
            <v>4162109</v>
          </cell>
          <cell r="RM994">
            <v>0</v>
          </cell>
          <cell r="RN994" t="str">
            <v>4162111</v>
          </cell>
          <cell r="RO994">
            <v>0</v>
          </cell>
          <cell r="RP994" t="str">
            <v>4162110</v>
          </cell>
          <cell r="RQ994">
            <v>0</v>
          </cell>
          <cell r="RR994" t="str">
            <v/>
          </cell>
          <cell r="RS994">
            <v>0</v>
          </cell>
          <cell r="RT994">
            <v>0</v>
          </cell>
          <cell r="RU994">
            <v>0</v>
          </cell>
          <cell r="RV994">
            <v>0</v>
          </cell>
        </row>
        <row r="995">
          <cell r="A995">
            <v>986</v>
          </cell>
          <cell r="B995">
            <v>45748</v>
          </cell>
          <cell r="C995" t="str">
            <v>HRB1303.EXP</v>
          </cell>
          <cell r="D995" t="str">
            <v>13035623</v>
          </cell>
          <cell r="F995" t="str">
            <v>台湾</v>
          </cell>
          <cell r="G995" t="str">
            <v>【TAIWAN】得盛</v>
          </cell>
          <cell r="H995" t="str">
            <v>制御盤</v>
          </cell>
          <cell r="I995" t="str">
            <v>南陵</v>
          </cell>
          <cell r="J995" t="str">
            <v>土岐</v>
          </cell>
          <cell r="K995">
            <v>45709</v>
          </cell>
          <cell r="L995">
            <v>1</v>
          </cell>
          <cell r="M995">
            <v>1</v>
          </cell>
          <cell r="N995">
            <v>45710</v>
          </cell>
          <cell r="O995">
            <v>1</v>
          </cell>
          <cell r="P995">
            <v>45713</v>
          </cell>
          <cell r="Q995">
            <v>1</v>
          </cell>
          <cell r="R995">
            <v>45714</v>
          </cell>
          <cell r="S995">
            <v>1</v>
          </cell>
          <cell r="T995">
            <v>45717</v>
          </cell>
          <cell r="U995">
            <v>45722</v>
          </cell>
          <cell r="V995">
            <v>45720</v>
          </cell>
          <cell r="W995">
            <v>45722</v>
          </cell>
          <cell r="X995">
            <v>1</v>
          </cell>
          <cell r="Y995">
            <v>45734</v>
          </cell>
          <cell r="AA995">
            <v>45727</v>
          </cell>
          <cell r="AB995">
            <v>45728</v>
          </cell>
          <cell r="AC995" t="str">
            <v>4162060</v>
          </cell>
          <cell r="AD995" t="str">
            <v>4162093</v>
          </cell>
          <cell r="AE995" t="str">
            <v>4162096</v>
          </cell>
          <cell r="AF995" t="str">
            <v>4162094</v>
          </cell>
          <cell r="AG995" t="str">
            <v>4162095</v>
          </cell>
          <cell r="AH995">
            <v>45683</v>
          </cell>
          <cell r="AI995">
            <v>4162060</v>
          </cell>
          <cell r="AN995" t="str">
            <v>-</v>
          </cell>
          <cell r="AO995">
            <v>4162093</v>
          </cell>
          <cell r="AP995" t="str">
            <v>-</v>
          </cell>
          <cell r="AQ995">
            <v>4162094</v>
          </cell>
          <cell r="AR995" t="str">
            <v>-</v>
          </cell>
          <cell r="AS995">
            <v>4162095</v>
          </cell>
          <cell r="AT995" t="str">
            <v>-</v>
          </cell>
          <cell r="AU995">
            <v>4162096</v>
          </cell>
          <cell r="BF995" t="str">
            <v>-</v>
          </cell>
          <cell r="BG995">
            <v>4162104</v>
          </cell>
          <cell r="EM995">
            <v>45685</v>
          </cell>
          <cell r="EX995" t="str">
            <v>-</v>
          </cell>
          <cell r="EY995">
            <v>4162132</v>
          </cell>
          <cell r="HS995">
            <v>45709</v>
          </cell>
          <cell r="HV995" t="e">
            <v>#REF!</v>
          </cell>
          <cell r="HZ995" t="e">
            <v>#REF!</v>
          </cell>
          <cell r="ID995" t="e">
            <v>#REF!</v>
          </cell>
          <cell r="RC995">
            <v>45727</v>
          </cell>
          <cell r="RD995">
            <v>0</v>
          </cell>
          <cell r="RE995">
            <v>0</v>
          </cell>
          <cell r="RF995">
            <v>0</v>
          </cell>
          <cell r="RG995">
            <v>0</v>
          </cell>
          <cell r="RH995">
            <v>0</v>
          </cell>
          <cell r="RI995">
            <v>0</v>
          </cell>
          <cell r="RJ995">
            <v>0</v>
          </cell>
          <cell r="RK995">
            <v>0</v>
          </cell>
          <cell r="RL995" t="str">
            <v>4162093</v>
          </cell>
          <cell r="RM995">
            <v>0</v>
          </cell>
          <cell r="RN995" t="str">
            <v>4162096</v>
          </cell>
          <cell r="RO995">
            <v>0</v>
          </cell>
          <cell r="RP995" t="str">
            <v>4162094</v>
          </cell>
          <cell r="RQ995">
            <v>0</v>
          </cell>
          <cell r="RR995" t="str">
            <v>4162095</v>
          </cell>
          <cell r="RS995">
            <v>0</v>
          </cell>
          <cell r="RT995">
            <v>0</v>
          </cell>
          <cell r="RU995">
            <v>0</v>
          </cell>
          <cell r="RV995">
            <v>0</v>
          </cell>
        </row>
        <row r="996">
          <cell r="A996">
            <v>987</v>
          </cell>
          <cell r="B996">
            <v>45748</v>
          </cell>
          <cell r="C996" t="str">
            <v>HRB2204.EXP</v>
          </cell>
          <cell r="D996" t="str">
            <v>22045144</v>
          </cell>
          <cell r="F996" t="str">
            <v>インド</v>
          </cell>
          <cell r="G996" t="str">
            <v>Ａｍａｄａ　（Ｉｎｄｉａ）　Ｐｖｔ．　Ｌｔｄ．　Ａｍａｄａ　Ｔｅｃｈｎｉｃａｌ　Ｃｅｎｔｅｒ</v>
          </cell>
          <cell r="H996" t="str">
            <v>制御盤</v>
          </cell>
          <cell r="I996" t="str">
            <v>南陵</v>
          </cell>
          <cell r="J996" t="str">
            <v>土岐</v>
          </cell>
          <cell r="K996">
            <v>45709</v>
          </cell>
          <cell r="L996">
            <v>1</v>
          </cell>
          <cell r="M996">
            <v>1</v>
          </cell>
          <cell r="N996">
            <v>45710</v>
          </cell>
          <cell r="O996">
            <v>1</v>
          </cell>
          <cell r="P996">
            <v>45713</v>
          </cell>
          <cell r="Q996">
            <v>1</v>
          </cell>
          <cell r="R996">
            <v>45714</v>
          </cell>
          <cell r="S996">
            <v>1</v>
          </cell>
          <cell r="T996">
            <v>45717</v>
          </cell>
          <cell r="U996">
            <v>45722</v>
          </cell>
          <cell r="V996">
            <v>45720</v>
          </cell>
          <cell r="W996">
            <v>45722</v>
          </cell>
          <cell r="X996">
            <v>1</v>
          </cell>
          <cell r="Y996">
            <v>45735</v>
          </cell>
          <cell r="AA996">
            <v>45727</v>
          </cell>
          <cell r="AB996">
            <v>45728</v>
          </cell>
          <cell r="AC996" t="str">
            <v>4062355</v>
          </cell>
          <cell r="AD996" t="str">
            <v>4162093</v>
          </cell>
          <cell r="AE996" t="str">
            <v>4162096</v>
          </cell>
          <cell r="AF996" t="str">
            <v>4162094</v>
          </cell>
          <cell r="AG996" t="str">
            <v>4162095</v>
          </cell>
          <cell r="AJ996">
            <v>45601</v>
          </cell>
          <cell r="AK996">
            <v>4062355</v>
          </cell>
          <cell r="AN996" t="str">
            <v>-</v>
          </cell>
          <cell r="AO996">
            <v>4162093</v>
          </cell>
          <cell r="AP996" t="str">
            <v>-</v>
          </cell>
          <cell r="AQ996">
            <v>4162094</v>
          </cell>
          <cell r="AR996" t="str">
            <v>-</v>
          </cell>
          <cell r="AS996">
            <v>4162095</v>
          </cell>
          <cell r="AT996" t="str">
            <v>-</v>
          </cell>
          <cell r="AU996">
            <v>4162096</v>
          </cell>
          <cell r="BJ996" t="str">
            <v>-</v>
          </cell>
          <cell r="BK996">
            <v>4162106</v>
          </cell>
          <cell r="EM996">
            <v>45685</v>
          </cell>
          <cell r="EP996" t="str">
            <v>-</v>
          </cell>
          <cell r="EQ996">
            <v>4162128</v>
          </cell>
          <cell r="EZ996" t="str">
            <v>-</v>
          </cell>
          <cell r="FA996">
            <v>4162133</v>
          </cell>
          <cell r="HS996">
            <v>45709</v>
          </cell>
          <cell r="HV996" t="e">
            <v>#REF!</v>
          </cell>
          <cell r="HZ996" t="e">
            <v>#REF!</v>
          </cell>
          <cell r="ID996" t="e">
            <v>#REF!</v>
          </cell>
          <cell r="RC996">
            <v>45727</v>
          </cell>
          <cell r="RD996">
            <v>0</v>
          </cell>
          <cell r="RE996">
            <v>0</v>
          </cell>
          <cell r="RF996">
            <v>0</v>
          </cell>
          <cell r="RG996">
            <v>0</v>
          </cell>
          <cell r="RH996">
            <v>0</v>
          </cell>
          <cell r="RI996">
            <v>0</v>
          </cell>
          <cell r="RJ996">
            <v>0</v>
          </cell>
          <cell r="RK996">
            <v>0</v>
          </cell>
          <cell r="RL996" t="str">
            <v>4162093</v>
          </cell>
          <cell r="RM996">
            <v>0</v>
          </cell>
          <cell r="RN996" t="str">
            <v>4162096</v>
          </cell>
          <cell r="RO996">
            <v>0</v>
          </cell>
          <cell r="RP996" t="str">
            <v>4162094</v>
          </cell>
          <cell r="RQ996">
            <v>0</v>
          </cell>
          <cell r="RR996" t="str">
            <v>4162095</v>
          </cell>
          <cell r="RS996">
            <v>0</v>
          </cell>
          <cell r="RT996">
            <v>0</v>
          </cell>
          <cell r="RU996">
            <v>0</v>
          </cell>
          <cell r="RV996">
            <v>0</v>
          </cell>
        </row>
        <row r="997">
          <cell r="A997">
            <v>988</v>
          </cell>
          <cell r="B997">
            <v>45748</v>
          </cell>
          <cell r="C997" t="str">
            <v>HRB5020.EXP</v>
          </cell>
          <cell r="D997" t="str">
            <v>50205156</v>
          </cell>
          <cell r="F997" t="str">
            <v>インド</v>
          </cell>
          <cell r="G997" t="str">
            <v>Ａｍａｄａ　（Ｉｎｄｉａ）　Ｐｖｔ．　Ｌｔｄ．　Ａｍａｄａ　Ｔｅｃｈｎｉｃａｌ　Ｃｅｎｔｅｒ</v>
          </cell>
          <cell r="H997" t="str">
            <v>制御盤</v>
          </cell>
          <cell r="I997" t="str">
            <v>南陵</v>
          </cell>
          <cell r="J997" t="str">
            <v>土岐</v>
          </cell>
          <cell r="K997">
            <v>45710</v>
          </cell>
          <cell r="L997">
            <v>1</v>
          </cell>
          <cell r="M997">
            <v>1</v>
          </cell>
          <cell r="N997">
            <v>45713</v>
          </cell>
          <cell r="O997">
            <v>1</v>
          </cell>
          <cell r="P997">
            <v>45714</v>
          </cell>
          <cell r="Q997">
            <v>1</v>
          </cell>
          <cell r="R997">
            <v>45717</v>
          </cell>
          <cell r="S997">
            <v>1</v>
          </cell>
          <cell r="T997">
            <v>45720</v>
          </cell>
          <cell r="U997">
            <v>45722</v>
          </cell>
          <cell r="V997">
            <v>45721</v>
          </cell>
          <cell r="W997">
            <v>45722</v>
          </cell>
          <cell r="X997">
            <v>1</v>
          </cell>
          <cell r="Y997">
            <v>45737</v>
          </cell>
          <cell r="AA997">
            <v>45727</v>
          </cell>
          <cell r="AB997">
            <v>45728</v>
          </cell>
          <cell r="AC997" t="str">
            <v>4162060</v>
          </cell>
          <cell r="AD997" t="str">
            <v>4162093</v>
          </cell>
          <cell r="AE997" t="str">
            <v>4162096</v>
          </cell>
          <cell r="AF997" t="str">
            <v>4162094</v>
          </cell>
          <cell r="AG997" t="str">
            <v>4162095</v>
          </cell>
          <cell r="AH997">
            <v>45683</v>
          </cell>
          <cell r="AI997">
            <v>4162060</v>
          </cell>
          <cell r="AN997" t="str">
            <v>-</v>
          </cell>
          <cell r="AO997">
            <v>4162093</v>
          </cell>
          <cell r="AP997" t="str">
            <v>-</v>
          </cell>
          <cell r="AQ997">
            <v>4162094</v>
          </cell>
          <cell r="AR997" t="str">
            <v>-</v>
          </cell>
          <cell r="AS997">
            <v>4162095</v>
          </cell>
          <cell r="AT997" t="str">
            <v>-</v>
          </cell>
          <cell r="AU997">
            <v>4162096</v>
          </cell>
          <cell r="AX997" t="str">
            <v>-</v>
          </cell>
          <cell r="AY997">
            <v>4162100</v>
          </cell>
          <cell r="EM997">
            <v>45685</v>
          </cell>
          <cell r="EZ997" t="str">
            <v>-</v>
          </cell>
          <cell r="FA997">
            <v>4162133</v>
          </cell>
          <cell r="HS997">
            <v>45710</v>
          </cell>
          <cell r="HV997" t="e">
            <v>#REF!</v>
          </cell>
          <cell r="HZ997" t="e">
            <v>#REF!</v>
          </cell>
          <cell r="ID997" t="e">
            <v>#REF!</v>
          </cell>
          <cell r="RC997">
            <v>45727</v>
          </cell>
          <cell r="RD997">
            <v>0</v>
          </cell>
          <cell r="RE997">
            <v>0</v>
          </cell>
          <cell r="RF997">
            <v>0</v>
          </cell>
          <cell r="RG997">
            <v>0</v>
          </cell>
          <cell r="RH997">
            <v>0</v>
          </cell>
          <cell r="RI997">
            <v>0</v>
          </cell>
          <cell r="RJ997">
            <v>0</v>
          </cell>
          <cell r="RK997">
            <v>0</v>
          </cell>
          <cell r="RL997" t="str">
            <v>4162093</v>
          </cell>
          <cell r="RM997">
            <v>0</v>
          </cell>
          <cell r="RN997" t="str">
            <v>4162096</v>
          </cell>
          <cell r="RO997">
            <v>0</v>
          </cell>
          <cell r="RP997" t="str">
            <v>4162094</v>
          </cell>
          <cell r="RQ997">
            <v>0</v>
          </cell>
          <cell r="RR997" t="str">
            <v>4162095</v>
          </cell>
          <cell r="RS997">
            <v>0</v>
          </cell>
          <cell r="RT997">
            <v>0</v>
          </cell>
          <cell r="RU997">
            <v>0</v>
          </cell>
          <cell r="RV997">
            <v>0</v>
          </cell>
        </row>
        <row r="998">
          <cell r="A998">
            <v>989</v>
          </cell>
          <cell r="B998">
            <v>45748</v>
          </cell>
          <cell r="C998" t="str">
            <v>HRB5020.EXP</v>
          </cell>
          <cell r="D998" t="str">
            <v>50205157</v>
          </cell>
          <cell r="F998" t="str">
            <v>インド</v>
          </cell>
          <cell r="G998" t="str">
            <v>Ａｍａｄａ　（Ｉｎｄｉａ）　Ｐｖｔ．　Ｌｔｄ．　Ａｍａｄａ　Ｔｅｃｈｎｉｃａｌ　Ｃｅｎｔｅｒ</v>
          </cell>
          <cell r="H998" t="str">
            <v>制御盤</v>
          </cell>
          <cell r="I998" t="str">
            <v>南陵</v>
          </cell>
          <cell r="J998" t="str">
            <v>土岐</v>
          </cell>
          <cell r="K998">
            <v>45710</v>
          </cell>
          <cell r="L998">
            <v>1</v>
          </cell>
          <cell r="M998">
            <v>1</v>
          </cell>
          <cell r="N998">
            <v>45713</v>
          </cell>
          <cell r="O998">
            <v>1</v>
          </cell>
          <cell r="P998">
            <v>45714</v>
          </cell>
          <cell r="Q998">
            <v>1</v>
          </cell>
          <cell r="R998">
            <v>45717</v>
          </cell>
          <cell r="S998">
            <v>1</v>
          </cell>
          <cell r="T998">
            <v>45720</v>
          </cell>
          <cell r="U998">
            <v>45722</v>
          </cell>
          <cell r="V998">
            <v>45721</v>
          </cell>
          <cell r="W998">
            <v>45723</v>
          </cell>
          <cell r="X998">
            <v>1</v>
          </cell>
          <cell r="Y998">
            <v>45737</v>
          </cell>
          <cell r="AA998">
            <v>45727</v>
          </cell>
          <cell r="AB998">
            <v>45728</v>
          </cell>
          <cell r="AC998" t="str">
            <v>4162060</v>
          </cell>
          <cell r="AD998" t="str">
            <v>4162093</v>
          </cell>
          <cell r="AE998" t="str">
            <v>4162096</v>
          </cell>
          <cell r="AF998" t="str">
            <v>4162094</v>
          </cell>
          <cell r="AG998" t="str">
            <v>4162095</v>
          </cell>
          <cell r="AH998">
            <v>45683</v>
          </cell>
          <cell r="AI998">
            <v>4162060</v>
          </cell>
          <cell r="AN998" t="str">
            <v>-</v>
          </cell>
          <cell r="AO998">
            <v>4162093</v>
          </cell>
          <cell r="AP998" t="str">
            <v>-</v>
          </cell>
          <cell r="AQ998">
            <v>4162094</v>
          </cell>
          <cell r="AR998" t="str">
            <v>-</v>
          </cell>
          <cell r="AS998">
            <v>4162095</v>
          </cell>
          <cell r="AT998" t="str">
            <v>-</v>
          </cell>
          <cell r="AU998">
            <v>4162096</v>
          </cell>
          <cell r="AX998" t="str">
            <v>-</v>
          </cell>
          <cell r="AY998">
            <v>4162100</v>
          </cell>
          <cell r="EM998">
            <v>45685</v>
          </cell>
          <cell r="EZ998" t="str">
            <v>-</v>
          </cell>
          <cell r="FA998">
            <v>4162133</v>
          </cell>
          <cell r="HS998">
            <v>45710</v>
          </cell>
          <cell r="HV998" t="e">
            <v>#REF!</v>
          </cell>
          <cell r="HZ998" t="e">
            <v>#REF!</v>
          </cell>
          <cell r="ID998" t="e">
            <v>#REF!</v>
          </cell>
          <cell r="RC998">
            <v>45727</v>
          </cell>
          <cell r="RD998">
            <v>0</v>
          </cell>
          <cell r="RE998">
            <v>0</v>
          </cell>
          <cell r="RF998">
            <v>0</v>
          </cell>
          <cell r="RG998">
            <v>0</v>
          </cell>
          <cell r="RH998">
            <v>0</v>
          </cell>
          <cell r="RI998">
            <v>0</v>
          </cell>
          <cell r="RJ998">
            <v>0</v>
          </cell>
          <cell r="RK998">
            <v>0</v>
          </cell>
          <cell r="RL998" t="str">
            <v>4162093</v>
          </cell>
          <cell r="RM998">
            <v>0</v>
          </cell>
          <cell r="RN998" t="str">
            <v>4162096</v>
          </cell>
          <cell r="RO998">
            <v>0</v>
          </cell>
          <cell r="RP998" t="str">
            <v>4162094</v>
          </cell>
          <cell r="RQ998">
            <v>0</v>
          </cell>
          <cell r="RR998" t="str">
            <v>4162095</v>
          </cell>
          <cell r="RS998">
            <v>0</v>
          </cell>
          <cell r="RT998">
            <v>0</v>
          </cell>
          <cell r="RU998">
            <v>0</v>
          </cell>
          <cell r="RV998">
            <v>0</v>
          </cell>
        </row>
        <row r="999">
          <cell r="A999">
            <v>990</v>
          </cell>
          <cell r="B999">
            <v>45748</v>
          </cell>
          <cell r="C999" t="str">
            <v>HRB8025</v>
          </cell>
          <cell r="D999" t="str">
            <v>80255422</v>
          </cell>
          <cell r="F999" t="str">
            <v>日本</v>
          </cell>
          <cell r="G999" t="str">
            <v>（株）アマダベンディングＳ部</v>
          </cell>
          <cell r="H999" t="str">
            <v>制御盤</v>
          </cell>
          <cell r="I999" t="str">
            <v>南陵</v>
          </cell>
          <cell r="J999" t="str">
            <v>土岐</v>
          </cell>
          <cell r="K999">
            <v>45713</v>
          </cell>
          <cell r="L999">
            <v>1</v>
          </cell>
          <cell r="M999">
            <v>1</v>
          </cell>
          <cell r="N999">
            <v>45714</v>
          </cell>
          <cell r="O999">
            <v>1</v>
          </cell>
          <cell r="P999">
            <v>45717</v>
          </cell>
          <cell r="Q999">
            <v>1</v>
          </cell>
          <cell r="R999">
            <v>45720</v>
          </cell>
          <cell r="S999">
            <v>1</v>
          </cell>
          <cell r="T999">
            <v>45721</v>
          </cell>
          <cell r="U999">
            <v>45722</v>
          </cell>
          <cell r="V999">
            <v>45722</v>
          </cell>
          <cell r="W999">
            <v>45723</v>
          </cell>
          <cell r="X999">
            <v>1</v>
          </cell>
          <cell r="Y999">
            <v>45738</v>
          </cell>
          <cell r="AA999">
            <v>45727</v>
          </cell>
          <cell r="AB999">
            <v>45728</v>
          </cell>
          <cell r="AC999" t="str">
            <v>4162060</v>
          </cell>
          <cell r="AD999" t="str">
            <v>4162093</v>
          </cell>
          <cell r="AE999" t="str">
            <v>4162096</v>
          </cell>
          <cell r="AF999" t="str">
            <v>4162094</v>
          </cell>
          <cell r="AG999" t="str">
            <v>4162095</v>
          </cell>
          <cell r="AH999">
            <v>45683</v>
          </cell>
          <cell r="AI999">
            <v>4162060</v>
          </cell>
          <cell r="AN999" t="str">
            <v>-</v>
          </cell>
          <cell r="AO999">
            <v>4162093</v>
          </cell>
          <cell r="AP999" t="str">
            <v>-</v>
          </cell>
          <cell r="AQ999">
            <v>4162094</v>
          </cell>
          <cell r="AR999" t="str">
            <v>-</v>
          </cell>
          <cell r="AS999">
            <v>4162095</v>
          </cell>
          <cell r="AT999" t="str">
            <v>-</v>
          </cell>
          <cell r="AU999">
            <v>4162096</v>
          </cell>
          <cell r="AZ999" t="str">
            <v>-</v>
          </cell>
          <cell r="BA999">
            <v>4162101</v>
          </cell>
          <cell r="EM999">
            <v>45685</v>
          </cell>
          <cell r="EX999" t="str">
            <v>-</v>
          </cell>
          <cell r="EY999">
            <v>4162132</v>
          </cell>
          <cell r="HS999">
            <v>45713</v>
          </cell>
          <cell r="HV999" t="e">
            <v>#REF!</v>
          </cell>
          <cell r="HZ999" t="e">
            <v>#REF!</v>
          </cell>
          <cell r="ID999" t="e">
            <v>#REF!</v>
          </cell>
          <cell r="RC999">
            <v>45727</v>
          </cell>
          <cell r="RD999">
            <v>0</v>
          </cell>
          <cell r="RE999">
            <v>0</v>
          </cell>
          <cell r="RF999">
            <v>0</v>
          </cell>
          <cell r="RG999">
            <v>0</v>
          </cell>
          <cell r="RH999">
            <v>0</v>
          </cell>
          <cell r="RI999">
            <v>0</v>
          </cell>
          <cell r="RJ999">
            <v>0</v>
          </cell>
          <cell r="RK999">
            <v>0</v>
          </cell>
          <cell r="RL999" t="str">
            <v>4162093</v>
          </cell>
          <cell r="RM999">
            <v>0</v>
          </cell>
          <cell r="RN999" t="str">
            <v>4162096</v>
          </cell>
          <cell r="RO999">
            <v>0</v>
          </cell>
          <cell r="RP999" t="str">
            <v>4162094</v>
          </cell>
          <cell r="RQ999">
            <v>0</v>
          </cell>
          <cell r="RR999" t="str">
            <v>4162095</v>
          </cell>
          <cell r="RS999">
            <v>0</v>
          </cell>
          <cell r="RT999">
            <v>0</v>
          </cell>
          <cell r="RU999">
            <v>0</v>
          </cell>
          <cell r="RV999">
            <v>0</v>
          </cell>
        </row>
        <row r="1000">
          <cell r="A1000">
            <v>991</v>
          </cell>
          <cell r="B1000">
            <v>45748</v>
          </cell>
          <cell r="C1000" t="str">
            <v>HRB8025</v>
          </cell>
          <cell r="D1000" t="str">
            <v>80255434</v>
          </cell>
          <cell r="F1000" t="str">
            <v>日本</v>
          </cell>
          <cell r="G1000" t="str">
            <v>（株）アマダベンディングＳ部</v>
          </cell>
          <cell r="H1000" t="str">
            <v>制御盤</v>
          </cell>
          <cell r="I1000" t="str">
            <v>南陵</v>
          </cell>
          <cell r="J1000" t="str">
            <v>土岐</v>
          </cell>
          <cell r="K1000">
            <v>45713</v>
          </cell>
          <cell r="L1000">
            <v>1</v>
          </cell>
          <cell r="M1000">
            <v>1</v>
          </cell>
          <cell r="N1000">
            <v>45714</v>
          </cell>
          <cell r="O1000">
            <v>1</v>
          </cell>
          <cell r="P1000">
            <v>45717</v>
          </cell>
          <cell r="Q1000">
            <v>1</v>
          </cell>
          <cell r="R1000">
            <v>45720</v>
          </cell>
          <cell r="S1000">
            <v>1</v>
          </cell>
          <cell r="T1000">
            <v>45721</v>
          </cell>
          <cell r="U1000">
            <v>45722</v>
          </cell>
          <cell r="V1000">
            <v>45722</v>
          </cell>
          <cell r="W1000">
            <v>45723</v>
          </cell>
          <cell r="X1000">
            <v>1</v>
          </cell>
          <cell r="Y1000">
            <v>45738</v>
          </cell>
          <cell r="AA1000">
            <v>45727</v>
          </cell>
          <cell r="AB1000">
            <v>45728</v>
          </cell>
          <cell r="AC1000" t="str">
            <v>4162060</v>
          </cell>
          <cell r="AD1000" t="str">
            <v>4162093</v>
          </cell>
          <cell r="AE1000" t="str">
            <v>4162096</v>
          </cell>
          <cell r="AF1000" t="str">
            <v>4162094</v>
          </cell>
          <cell r="AG1000" t="str">
            <v>4162095</v>
          </cell>
          <cell r="AH1000">
            <v>45683</v>
          </cell>
          <cell r="AI1000">
            <v>4162060</v>
          </cell>
          <cell r="AN1000" t="str">
            <v>-</v>
          </cell>
          <cell r="AO1000">
            <v>4162093</v>
          </cell>
          <cell r="AP1000" t="str">
            <v>-</v>
          </cell>
          <cell r="AQ1000">
            <v>4162094</v>
          </cell>
          <cell r="AR1000" t="str">
            <v>-</v>
          </cell>
          <cell r="AS1000">
            <v>4162095</v>
          </cell>
          <cell r="AT1000" t="str">
            <v>-</v>
          </cell>
          <cell r="AU1000">
            <v>4162096</v>
          </cell>
          <cell r="AZ1000" t="str">
            <v>-</v>
          </cell>
          <cell r="BA1000">
            <v>4162101</v>
          </cell>
          <cell r="EM1000">
            <v>45685</v>
          </cell>
          <cell r="ET1000" t="str">
            <v>-</v>
          </cell>
          <cell r="EU1000">
            <v>4162130</v>
          </cell>
          <cell r="EX1000" t="str">
            <v>-</v>
          </cell>
          <cell r="EY1000">
            <v>4162132</v>
          </cell>
          <cell r="HS1000">
            <v>45713</v>
          </cell>
          <cell r="HV1000" t="e">
            <v>#REF!</v>
          </cell>
          <cell r="HZ1000" t="e">
            <v>#REF!</v>
          </cell>
          <cell r="ID1000" t="e">
            <v>#REF!</v>
          </cell>
          <cell r="RC1000">
            <v>45727</v>
          </cell>
          <cell r="RD1000">
            <v>0</v>
          </cell>
          <cell r="RE1000">
            <v>0</v>
          </cell>
          <cell r="RF1000">
            <v>0</v>
          </cell>
          <cell r="RG1000">
            <v>0</v>
          </cell>
          <cell r="RH1000">
            <v>0</v>
          </cell>
          <cell r="RI1000">
            <v>0</v>
          </cell>
          <cell r="RJ1000">
            <v>0</v>
          </cell>
          <cell r="RK1000">
            <v>0</v>
          </cell>
          <cell r="RL1000" t="str">
            <v>4162093</v>
          </cell>
          <cell r="RM1000">
            <v>0</v>
          </cell>
          <cell r="RN1000" t="str">
            <v>4162096</v>
          </cell>
          <cell r="RO1000">
            <v>0</v>
          </cell>
          <cell r="RP1000" t="str">
            <v>4162094</v>
          </cell>
          <cell r="RQ1000">
            <v>0</v>
          </cell>
          <cell r="RR1000" t="str">
            <v>4162095</v>
          </cell>
          <cell r="RS1000">
            <v>0</v>
          </cell>
          <cell r="RT1000">
            <v>0</v>
          </cell>
          <cell r="RU1000">
            <v>0</v>
          </cell>
          <cell r="RV1000">
            <v>0</v>
          </cell>
        </row>
        <row r="1001">
          <cell r="A1001">
            <v>992</v>
          </cell>
          <cell r="B1001">
            <v>45748</v>
          </cell>
          <cell r="C1001" t="str">
            <v>HRB1003.EXP</v>
          </cell>
          <cell r="D1001" t="str">
            <v>10035333</v>
          </cell>
          <cell r="F1001" t="str">
            <v>インド</v>
          </cell>
          <cell r="G1001" t="str">
            <v>Ａｍａｄａ　（Ｉｎｄｉａ）　Ｐｖｔ．　Ｌｔｄ．　Ａｍａｄａ　Ｔｅｃｈｎｉｃａｌ　Ｃｅｎｔｅｒ</v>
          </cell>
          <cell r="H1001" t="str">
            <v>制御盤</v>
          </cell>
          <cell r="I1001" t="str">
            <v>南陵</v>
          </cell>
          <cell r="J1001" t="str">
            <v>土岐</v>
          </cell>
          <cell r="K1001">
            <v>45713</v>
          </cell>
          <cell r="L1001">
            <v>1</v>
          </cell>
          <cell r="M1001">
            <v>1</v>
          </cell>
          <cell r="N1001">
            <v>45714</v>
          </cell>
          <cell r="O1001">
            <v>1</v>
          </cell>
          <cell r="P1001">
            <v>45717</v>
          </cell>
          <cell r="Q1001">
            <v>1</v>
          </cell>
          <cell r="R1001">
            <v>45720</v>
          </cell>
          <cell r="S1001">
            <v>1</v>
          </cell>
          <cell r="T1001">
            <v>45721</v>
          </cell>
          <cell r="U1001">
            <v>45723</v>
          </cell>
          <cell r="V1001">
            <v>45722</v>
          </cell>
          <cell r="W1001">
            <v>45724</v>
          </cell>
          <cell r="X1001">
            <v>1</v>
          </cell>
          <cell r="Y1001">
            <v>45741</v>
          </cell>
          <cell r="AA1001">
            <v>45727</v>
          </cell>
          <cell r="AB1001">
            <v>45728</v>
          </cell>
          <cell r="AC1001" t="str">
            <v>4162060</v>
          </cell>
          <cell r="AD1001" t="str">
            <v>4162093</v>
          </cell>
          <cell r="AE1001" t="str">
            <v>4162096</v>
          </cell>
          <cell r="AF1001" t="str">
            <v>4162094</v>
          </cell>
          <cell r="AG1001" t="str">
            <v>4162095</v>
          </cell>
          <cell r="AH1001">
            <v>45683</v>
          </cell>
          <cell r="AI1001">
            <v>4162060</v>
          </cell>
          <cell r="AN1001" t="str">
            <v>-</v>
          </cell>
          <cell r="AO1001">
            <v>4162093</v>
          </cell>
          <cell r="AP1001" t="str">
            <v>-</v>
          </cell>
          <cell r="AQ1001">
            <v>4162094</v>
          </cell>
          <cell r="AR1001" t="str">
            <v>-</v>
          </cell>
          <cell r="AS1001">
            <v>4162095</v>
          </cell>
          <cell r="AT1001" t="str">
            <v>-</v>
          </cell>
          <cell r="AU1001">
            <v>4162096</v>
          </cell>
          <cell r="BB1001" t="str">
            <v>-</v>
          </cell>
          <cell r="BC1001">
            <v>4162102</v>
          </cell>
          <cell r="EM1001">
            <v>45685</v>
          </cell>
          <cell r="EZ1001" t="str">
            <v>-</v>
          </cell>
          <cell r="FA1001">
            <v>4162133</v>
          </cell>
          <cell r="HS1001">
            <v>45713</v>
          </cell>
          <cell r="HV1001" t="e">
            <v>#REF!</v>
          </cell>
          <cell r="HZ1001" t="e">
            <v>#REF!</v>
          </cell>
          <cell r="ID1001" t="e">
            <v>#REF!</v>
          </cell>
          <cell r="RC1001">
            <v>45727</v>
          </cell>
          <cell r="RD1001">
            <v>0</v>
          </cell>
          <cell r="RE1001">
            <v>0</v>
          </cell>
          <cell r="RF1001">
            <v>0</v>
          </cell>
          <cell r="RG1001">
            <v>0</v>
          </cell>
          <cell r="RH1001">
            <v>0</v>
          </cell>
          <cell r="RI1001">
            <v>0</v>
          </cell>
          <cell r="RJ1001">
            <v>0</v>
          </cell>
          <cell r="RK1001">
            <v>0</v>
          </cell>
          <cell r="RL1001" t="str">
            <v>4162093</v>
          </cell>
          <cell r="RM1001">
            <v>0</v>
          </cell>
          <cell r="RN1001" t="str">
            <v>4162096</v>
          </cell>
          <cell r="RO1001">
            <v>0</v>
          </cell>
          <cell r="RP1001" t="str">
            <v>4162094</v>
          </cell>
          <cell r="RQ1001">
            <v>0</v>
          </cell>
          <cell r="RR1001" t="str">
            <v>4162095</v>
          </cell>
          <cell r="RS1001">
            <v>0</v>
          </cell>
          <cell r="RT1001">
            <v>0</v>
          </cell>
          <cell r="RU1001">
            <v>0</v>
          </cell>
          <cell r="RV1001">
            <v>0</v>
          </cell>
        </row>
        <row r="1002">
          <cell r="A1002">
            <v>993</v>
          </cell>
          <cell r="B1002">
            <v>45748</v>
          </cell>
          <cell r="C1002" t="str">
            <v>HRB1003.EXP</v>
          </cell>
          <cell r="D1002" t="str">
            <v>10035334</v>
          </cell>
          <cell r="F1002" t="str">
            <v>インド</v>
          </cell>
          <cell r="G1002" t="str">
            <v>Ａｍａｄａ　（Ｉｎｄｉａ）　Ｐｖｔ．　Ｌｔｄ．　Ａｍａｄａ　Ｔｅｃｈｎｉｃａｌ　Ｃｅｎｔｅｒ</v>
          </cell>
          <cell r="H1002" t="str">
            <v>制御盤</v>
          </cell>
          <cell r="I1002" t="str">
            <v>南陵</v>
          </cell>
          <cell r="J1002" t="str">
            <v>土岐</v>
          </cell>
          <cell r="K1002">
            <v>45714</v>
          </cell>
          <cell r="L1002">
            <v>1</v>
          </cell>
          <cell r="M1002">
            <v>1</v>
          </cell>
          <cell r="N1002">
            <v>45717</v>
          </cell>
          <cell r="O1002">
            <v>1</v>
          </cell>
          <cell r="P1002">
            <v>45720</v>
          </cell>
          <cell r="Q1002">
            <v>1</v>
          </cell>
          <cell r="R1002">
            <v>45721</v>
          </cell>
          <cell r="S1002">
            <v>1</v>
          </cell>
          <cell r="T1002">
            <v>45722</v>
          </cell>
          <cell r="U1002">
            <v>45724</v>
          </cell>
          <cell r="V1002">
            <v>45723</v>
          </cell>
          <cell r="W1002">
            <v>45724</v>
          </cell>
          <cell r="X1002">
            <v>1</v>
          </cell>
          <cell r="Y1002">
            <v>45741</v>
          </cell>
          <cell r="AA1002">
            <v>45727</v>
          </cell>
          <cell r="AB1002">
            <v>45728</v>
          </cell>
          <cell r="AC1002" t="str">
            <v>4162060</v>
          </cell>
          <cell r="AD1002" t="str">
            <v>4162093</v>
          </cell>
          <cell r="AE1002" t="str">
            <v>4162096</v>
          </cell>
          <cell r="AF1002" t="str">
            <v>4162094</v>
          </cell>
          <cell r="AG1002" t="str">
            <v>4162095</v>
          </cell>
          <cell r="AH1002">
            <v>45683</v>
          </cell>
          <cell r="AI1002">
            <v>4162060</v>
          </cell>
          <cell r="AN1002" t="str">
            <v>-</v>
          </cell>
          <cell r="AO1002">
            <v>4162093</v>
          </cell>
          <cell r="AP1002" t="str">
            <v>-</v>
          </cell>
          <cell r="AQ1002">
            <v>4162094</v>
          </cell>
          <cell r="AR1002" t="str">
            <v>-</v>
          </cell>
          <cell r="AS1002">
            <v>4162095</v>
          </cell>
          <cell r="AT1002" t="str">
            <v>-</v>
          </cell>
          <cell r="AU1002">
            <v>4162096</v>
          </cell>
          <cell r="BB1002" t="str">
            <v>-</v>
          </cell>
          <cell r="BC1002">
            <v>4162102</v>
          </cell>
          <cell r="EM1002">
            <v>45692</v>
          </cell>
          <cell r="EZ1002">
            <v>45727</v>
          </cell>
          <cell r="FA1002">
            <v>4162123</v>
          </cell>
          <cell r="HS1002">
            <v>45714</v>
          </cell>
          <cell r="HV1002" t="e">
            <v>#REF!</v>
          </cell>
          <cell r="HZ1002" t="e">
            <v>#REF!</v>
          </cell>
          <cell r="ID1002" t="e">
            <v>#REF!</v>
          </cell>
          <cell r="RC1002">
            <v>45727</v>
          </cell>
          <cell r="RD1002">
            <v>0</v>
          </cell>
          <cell r="RE1002">
            <v>0</v>
          </cell>
          <cell r="RF1002">
            <v>0</v>
          </cell>
          <cell r="RG1002">
            <v>0</v>
          </cell>
          <cell r="RH1002">
            <v>0</v>
          </cell>
          <cell r="RI1002">
            <v>0</v>
          </cell>
          <cell r="RJ1002">
            <v>0</v>
          </cell>
          <cell r="RK1002">
            <v>0</v>
          </cell>
          <cell r="RL1002" t="str">
            <v>4162093</v>
          </cell>
          <cell r="RM1002">
            <v>0</v>
          </cell>
          <cell r="RN1002" t="str">
            <v>4162096</v>
          </cell>
          <cell r="RO1002">
            <v>0</v>
          </cell>
          <cell r="RP1002" t="str">
            <v>4162094</v>
          </cell>
          <cell r="RQ1002">
            <v>0</v>
          </cell>
          <cell r="RR1002" t="str">
            <v>4162095</v>
          </cell>
          <cell r="RS1002">
            <v>0</v>
          </cell>
          <cell r="RT1002">
            <v>0</v>
          </cell>
          <cell r="RU1002">
            <v>0</v>
          </cell>
          <cell r="RV1002">
            <v>0</v>
          </cell>
        </row>
        <row r="1003">
          <cell r="A1003">
            <v>994</v>
          </cell>
          <cell r="B1003">
            <v>45748</v>
          </cell>
          <cell r="C1003" t="str">
            <v>HRB1303</v>
          </cell>
          <cell r="D1003" t="str">
            <v>13035617</v>
          </cell>
          <cell r="F1003" t="str">
            <v>日本</v>
          </cell>
          <cell r="G1003" t="str">
            <v>（株）アマダベンディングＳ部</v>
          </cell>
          <cell r="H1003" t="str">
            <v>制御盤</v>
          </cell>
          <cell r="I1003" t="str">
            <v>南陵</v>
          </cell>
          <cell r="J1003" t="str">
            <v>土岐</v>
          </cell>
          <cell r="K1003">
            <v>45714</v>
          </cell>
          <cell r="L1003">
            <v>1</v>
          </cell>
          <cell r="M1003">
            <v>1</v>
          </cell>
          <cell r="N1003">
            <v>45717</v>
          </cell>
          <cell r="O1003">
            <v>1</v>
          </cell>
          <cell r="P1003">
            <v>45720</v>
          </cell>
          <cell r="Q1003">
            <v>1</v>
          </cell>
          <cell r="R1003">
            <v>45721</v>
          </cell>
          <cell r="S1003">
            <v>1</v>
          </cell>
          <cell r="T1003">
            <v>45722</v>
          </cell>
          <cell r="U1003">
            <v>45724</v>
          </cell>
          <cell r="V1003">
            <v>45723</v>
          </cell>
          <cell r="W1003">
            <v>45724</v>
          </cell>
          <cell r="X1003">
            <v>1</v>
          </cell>
          <cell r="Y1003">
            <v>45742</v>
          </cell>
          <cell r="AA1003">
            <v>45727</v>
          </cell>
          <cell r="AB1003">
            <v>45728</v>
          </cell>
          <cell r="AC1003" t="str">
            <v>4162060</v>
          </cell>
          <cell r="AD1003" t="str">
            <v>4162093</v>
          </cell>
          <cell r="AE1003" t="str">
            <v>4162096</v>
          </cell>
          <cell r="AF1003" t="str">
            <v>4162094</v>
          </cell>
          <cell r="AG1003" t="str">
            <v>4162095</v>
          </cell>
          <cell r="AH1003">
            <v>45683</v>
          </cell>
          <cell r="AI1003">
            <v>4162060</v>
          </cell>
          <cell r="AN1003" t="str">
            <v>-</v>
          </cell>
          <cell r="AO1003">
            <v>4162093</v>
          </cell>
          <cell r="AP1003" t="str">
            <v>-</v>
          </cell>
          <cell r="AQ1003">
            <v>4162094</v>
          </cell>
          <cell r="AR1003" t="str">
            <v>-</v>
          </cell>
          <cell r="AS1003">
            <v>4162095</v>
          </cell>
          <cell r="AT1003" t="str">
            <v>-</v>
          </cell>
          <cell r="AU1003">
            <v>4162096</v>
          </cell>
          <cell r="BD1003" t="str">
            <v>-</v>
          </cell>
          <cell r="BE1003">
            <v>4162103</v>
          </cell>
          <cell r="EM1003">
            <v>45685</v>
          </cell>
          <cell r="EX1003" t="str">
            <v>-</v>
          </cell>
          <cell r="EY1003">
            <v>4162132</v>
          </cell>
          <cell r="HS1003">
            <v>45714</v>
          </cell>
          <cell r="HV1003" t="e">
            <v>#REF!</v>
          </cell>
          <cell r="HZ1003" t="e">
            <v>#REF!</v>
          </cell>
          <cell r="ID1003" t="e">
            <v>#REF!</v>
          </cell>
          <cell r="RC1003">
            <v>45727</v>
          </cell>
          <cell r="RD1003">
            <v>0</v>
          </cell>
          <cell r="RE1003">
            <v>0</v>
          </cell>
          <cell r="RF1003">
            <v>0</v>
          </cell>
          <cell r="RG1003">
            <v>0</v>
          </cell>
          <cell r="RH1003">
            <v>0</v>
          </cell>
          <cell r="RI1003">
            <v>0</v>
          </cell>
          <cell r="RJ1003">
            <v>0</v>
          </cell>
          <cell r="RK1003">
            <v>0</v>
          </cell>
          <cell r="RL1003" t="str">
            <v>4162093</v>
          </cell>
          <cell r="RM1003">
            <v>0</v>
          </cell>
          <cell r="RN1003" t="str">
            <v>4162096</v>
          </cell>
          <cell r="RO1003">
            <v>0</v>
          </cell>
          <cell r="RP1003" t="str">
            <v>4162094</v>
          </cell>
          <cell r="RQ1003">
            <v>0</v>
          </cell>
          <cell r="RR1003" t="str">
            <v>4162095</v>
          </cell>
          <cell r="RS1003">
            <v>0</v>
          </cell>
          <cell r="RT1003">
            <v>0</v>
          </cell>
          <cell r="RU1003">
            <v>0</v>
          </cell>
          <cell r="RV1003">
            <v>0</v>
          </cell>
        </row>
        <row r="1004">
          <cell r="A1004">
            <v>995</v>
          </cell>
          <cell r="B1004">
            <v>45748</v>
          </cell>
          <cell r="C1004" t="str">
            <v>HRB1003 AAI AC</v>
          </cell>
          <cell r="D1004" t="str">
            <v>ARB10424</v>
          </cell>
          <cell r="F1004" t="str">
            <v>米国</v>
          </cell>
          <cell r="G1004" t="str">
            <v>AAI</v>
          </cell>
          <cell r="H1004" t="str">
            <v>制御盤</v>
          </cell>
          <cell r="I1004" t="str">
            <v>南陵</v>
          </cell>
          <cell r="J1004" t="str">
            <v>KD</v>
          </cell>
          <cell r="K1004">
            <v>45717</v>
          </cell>
          <cell r="L1004">
            <v>1</v>
          </cell>
          <cell r="M1004">
            <v>1</v>
          </cell>
          <cell r="N1004">
            <v>45720</v>
          </cell>
          <cell r="O1004">
            <v>1</v>
          </cell>
          <cell r="P1004">
            <v>45721</v>
          </cell>
          <cell r="Q1004">
            <v>1</v>
          </cell>
          <cell r="R1004">
            <v>45722</v>
          </cell>
          <cell r="S1004">
            <v>1</v>
          </cell>
          <cell r="T1004">
            <v>45723</v>
          </cell>
          <cell r="U1004">
            <v>45724</v>
          </cell>
          <cell r="V1004">
            <v>45724</v>
          </cell>
          <cell r="W1004">
            <v>45727</v>
          </cell>
          <cell r="X1004">
            <v>1</v>
          </cell>
          <cell r="Y1004">
            <v>45738</v>
          </cell>
          <cell r="AA1004">
            <v>45734</v>
          </cell>
          <cell r="AB1004">
            <v>45735</v>
          </cell>
          <cell r="AC1004" t="str">
            <v>4162060</v>
          </cell>
          <cell r="AD1004" t="str">
            <v>4162093</v>
          </cell>
          <cell r="AE1004" t="str">
            <v>4162096</v>
          </cell>
          <cell r="AF1004" t="str">
            <v>4162094</v>
          </cell>
          <cell r="AG1004" t="str">
            <v>4162095</v>
          </cell>
          <cell r="AH1004">
            <v>45683</v>
          </cell>
          <cell r="AI1004">
            <v>4162060</v>
          </cell>
          <cell r="AN1004" t="str">
            <v>-</v>
          </cell>
          <cell r="AO1004">
            <v>4162093</v>
          </cell>
          <cell r="AP1004" t="str">
            <v>-</v>
          </cell>
          <cell r="AQ1004">
            <v>4162094</v>
          </cell>
          <cell r="AR1004" t="str">
            <v>-</v>
          </cell>
          <cell r="AS1004">
            <v>4162095</v>
          </cell>
          <cell r="AT1004" t="str">
            <v>-</v>
          </cell>
          <cell r="AU1004">
            <v>4162096</v>
          </cell>
          <cell r="BB1004" t="str">
            <v>-</v>
          </cell>
          <cell r="BC1004">
            <v>4162102</v>
          </cell>
          <cell r="EM1004">
            <v>45692</v>
          </cell>
          <cell r="EX1004" t="str">
            <v>-</v>
          </cell>
          <cell r="EY1004">
            <v>4162132</v>
          </cell>
          <cell r="HQ1004">
            <v>45597</v>
          </cell>
          <cell r="HR1004">
            <v>4162006</v>
          </cell>
          <cell r="HS1004">
            <v>45717</v>
          </cell>
          <cell r="HV1004" t="e">
            <v>#REF!</v>
          </cell>
          <cell r="HZ1004" t="e">
            <v>#REF!</v>
          </cell>
          <cell r="ID1004" t="e">
            <v>#REF!</v>
          </cell>
          <cell r="RC1004">
            <v>45734</v>
          </cell>
          <cell r="RD1004">
            <v>0</v>
          </cell>
          <cell r="RE1004">
            <v>0</v>
          </cell>
          <cell r="RF1004">
            <v>0</v>
          </cell>
          <cell r="RG1004">
            <v>0</v>
          </cell>
          <cell r="RH1004">
            <v>0</v>
          </cell>
          <cell r="RI1004">
            <v>0</v>
          </cell>
          <cell r="RJ1004">
            <v>0</v>
          </cell>
          <cell r="RK1004">
            <v>0</v>
          </cell>
          <cell r="RL1004" t="str">
            <v>4162093</v>
          </cell>
          <cell r="RM1004">
            <v>0</v>
          </cell>
          <cell r="RN1004" t="str">
            <v>4162096</v>
          </cell>
          <cell r="RO1004">
            <v>0</v>
          </cell>
          <cell r="RP1004" t="str">
            <v>4162094</v>
          </cell>
          <cell r="RQ1004">
            <v>0</v>
          </cell>
          <cell r="RR1004" t="str">
            <v>4162095</v>
          </cell>
          <cell r="RS1004">
            <v>0</v>
          </cell>
          <cell r="RT1004">
            <v>0</v>
          </cell>
          <cell r="RU1004">
            <v>0</v>
          </cell>
          <cell r="RV1004">
            <v>0</v>
          </cell>
        </row>
        <row r="1005">
          <cell r="A1005">
            <v>996</v>
          </cell>
          <cell r="B1005">
            <v>45748</v>
          </cell>
          <cell r="C1005" t="str">
            <v>HRB1003 AAI AC</v>
          </cell>
          <cell r="D1005" t="str">
            <v>ARB10425</v>
          </cell>
          <cell r="F1005" t="str">
            <v>米国</v>
          </cell>
          <cell r="G1005" t="str">
            <v>AAI</v>
          </cell>
          <cell r="H1005" t="str">
            <v>制御盤</v>
          </cell>
          <cell r="I1005" t="str">
            <v>南陵</v>
          </cell>
          <cell r="J1005" t="str">
            <v>KD</v>
          </cell>
          <cell r="K1005">
            <v>45717</v>
          </cell>
          <cell r="L1005">
            <v>1</v>
          </cell>
          <cell r="M1005">
            <v>1</v>
          </cell>
          <cell r="N1005">
            <v>45720</v>
          </cell>
          <cell r="O1005">
            <v>1</v>
          </cell>
          <cell r="P1005">
            <v>45721</v>
          </cell>
          <cell r="Q1005">
            <v>1</v>
          </cell>
          <cell r="R1005">
            <v>45722</v>
          </cell>
          <cell r="S1005">
            <v>1</v>
          </cell>
          <cell r="T1005">
            <v>45723</v>
          </cell>
          <cell r="U1005">
            <v>45724</v>
          </cell>
          <cell r="V1005">
            <v>45724</v>
          </cell>
          <cell r="W1005">
            <v>45727</v>
          </cell>
          <cell r="X1005">
            <v>1</v>
          </cell>
          <cell r="Y1005">
            <v>45738</v>
          </cell>
          <cell r="AA1005">
            <v>45734</v>
          </cell>
          <cell r="AB1005">
            <v>45735</v>
          </cell>
          <cell r="AC1005" t="str">
            <v>4162060</v>
          </cell>
          <cell r="AD1005" t="str">
            <v>4162093</v>
          </cell>
          <cell r="AE1005" t="str">
            <v>4162096</v>
          </cell>
          <cell r="AF1005" t="str">
            <v>4162094</v>
          </cell>
          <cell r="AG1005" t="str">
            <v>4162095</v>
          </cell>
          <cell r="AH1005">
            <v>45683</v>
          </cell>
          <cell r="AI1005">
            <v>4162060</v>
          </cell>
          <cell r="AN1005" t="str">
            <v>-</v>
          </cell>
          <cell r="AO1005">
            <v>4162093</v>
          </cell>
          <cell r="AP1005" t="str">
            <v>-</v>
          </cell>
          <cell r="AQ1005">
            <v>4162094</v>
          </cell>
          <cell r="AR1005" t="str">
            <v>-</v>
          </cell>
          <cell r="AS1005">
            <v>4162095</v>
          </cell>
          <cell r="AT1005" t="str">
            <v>-</v>
          </cell>
          <cell r="AU1005">
            <v>4162096</v>
          </cell>
          <cell r="BB1005" t="str">
            <v>-</v>
          </cell>
          <cell r="BC1005">
            <v>4162102</v>
          </cell>
          <cell r="EM1005">
            <v>45692</v>
          </cell>
          <cell r="EX1005" t="str">
            <v>-</v>
          </cell>
          <cell r="EY1005">
            <v>4162132</v>
          </cell>
          <cell r="HQ1005">
            <v>45597</v>
          </cell>
          <cell r="HR1005">
            <v>4162006</v>
          </cell>
          <cell r="HS1005">
            <v>45717</v>
          </cell>
          <cell r="HV1005" t="e">
            <v>#REF!</v>
          </cell>
          <cell r="HZ1005" t="e">
            <v>#REF!</v>
          </cell>
          <cell r="ID1005" t="e">
            <v>#REF!</v>
          </cell>
          <cell r="RC1005">
            <v>45734</v>
          </cell>
          <cell r="RD1005">
            <v>0</v>
          </cell>
          <cell r="RE1005">
            <v>0</v>
          </cell>
          <cell r="RF1005">
            <v>0</v>
          </cell>
          <cell r="RG1005">
            <v>0</v>
          </cell>
          <cell r="RH1005">
            <v>0</v>
          </cell>
          <cell r="RI1005">
            <v>0</v>
          </cell>
          <cell r="RJ1005">
            <v>0</v>
          </cell>
          <cell r="RK1005">
            <v>0</v>
          </cell>
          <cell r="RL1005" t="str">
            <v>4162093</v>
          </cell>
          <cell r="RM1005">
            <v>0</v>
          </cell>
          <cell r="RN1005" t="str">
            <v>4162096</v>
          </cell>
          <cell r="RO1005">
            <v>0</v>
          </cell>
          <cell r="RP1005" t="str">
            <v>4162094</v>
          </cell>
          <cell r="RQ1005">
            <v>0</v>
          </cell>
          <cell r="RR1005" t="str">
            <v>4162095</v>
          </cell>
          <cell r="RS1005">
            <v>0</v>
          </cell>
          <cell r="RT1005">
            <v>0</v>
          </cell>
          <cell r="RU1005">
            <v>0</v>
          </cell>
          <cell r="RV1005">
            <v>0</v>
          </cell>
        </row>
        <row r="1006">
          <cell r="A1006">
            <v>997</v>
          </cell>
          <cell r="B1006">
            <v>45748</v>
          </cell>
          <cell r="C1006" t="str">
            <v>HRB1303 AAI AC+L</v>
          </cell>
          <cell r="D1006" t="str">
            <v>ARB30278</v>
          </cell>
          <cell r="F1006" t="str">
            <v>米国</v>
          </cell>
          <cell r="G1006" t="str">
            <v>AAI</v>
          </cell>
          <cell r="H1006" t="str">
            <v>制御盤</v>
          </cell>
          <cell r="I1006" t="str">
            <v>南陵</v>
          </cell>
          <cell r="J1006" t="str">
            <v>KD</v>
          </cell>
          <cell r="K1006">
            <v>45717</v>
          </cell>
          <cell r="L1006">
            <v>1</v>
          </cell>
          <cell r="M1006">
            <v>1</v>
          </cell>
          <cell r="N1006">
            <v>45720</v>
          </cell>
          <cell r="O1006">
            <v>1</v>
          </cell>
          <cell r="P1006">
            <v>45721</v>
          </cell>
          <cell r="Q1006">
            <v>1</v>
          </cell>
          <cell r="R1006">
            <v>45722</v>
          </cell>
          <cell r="S1006">
            <v>1</v>
          </cell>
          <cell r="T1006">
            <v>45723</v>
          </cell>
          <cell r="U1006">
            <v>45727</v>
          </cell>
          <cell r="V1006">
            <v>45724</v>
          </cell>
          <cell r="W1006">
            <v>45727</v>
          </cell>
          <cell r="X1006">
            <v>1</v>
          </cell>
          <cell r="Y1006">
            <v>45738</v>
          </cell>
          <cell r="AA1006">
            <v>45734</v>
          </cell>
          <cell r="AB1006">
            <v>45735</v>
          </cell>
          <cell r="AC1006" t="str">
            <v>4162060</v>
          </cell>
          <cell r="AD1006" t="str">
            <v>4162093</v>
          </cell>
          <cell r="AE1006" t="str">
            <v>4162096</v>
          </cell>
          <cell r="AF1006" t="str">
            <v>4162094</v>
          </cell>
          <cell r="AG1006" t="str">
            <v>4162095</v>
          </cell>
          <cell r="AH1006">
            <v>45683</v>
          </cell>
          <cell r="AI1006">
            <v>4162060</v>
          </cell>
          <cell r="AN1006" t="str">
            <v>-</v>
          </cell>
          <cell r="AO1006">
            <v>4162093</v>
          </cell>
          <cell r="AP1006" t="str">
            <v>-</v>
          </cell>
          <cell r="AQ1006">
            <v>4162094</v>
          </cell>
          <cell r="AR1006" t="str">
            <v>-</v>
          </cell>
          <cell r="AS1006">
            <v>4162095</v>
          </cell>
          <cell r="AT1006" t="str">
            <v>-</v>
          </cell>
          <cell r="AU1006">
            <v>4162096</v>
          </cell>
          <cell r="BF1006" t="str">
            <v>-</v>
          </cell>
          <cell r="BG1006">
            <v>4162104</v>
          </cell>
          <cell r="EM1006">
            <v>45692</v>
          </cell>
          <cell r="EN1006" t="str">
            <v>-</v>
          </cell>
          <cell r="EO1006">
            <v>4162127</v>
          </cell>
          <cell r="ER1006" t="str">
            <v>-</v>
          </cell>
          <cell r="ES1006">
            <v>4162129</v>
          </cell>
          <cell r="EX1006" t="str">
            <v>-</v>
          </cell>
          <cell r="EY1006">
            <v>4162132</v>
          </cell>
          <cell r="HQ1006">
            <v>45597</v>
          </cell>
          <cell r="HR1006">
            <v>4162006</v>
          </cell>
          <cell r="HS1006">
            <v>45717</v>
          </cell>
          <cell r="HV1006" t="e">
            <v>#REF!</v>
          </cell>
          <cell r="HZ1006" t="e">
            <v>#REF!</v>
          </cell>
          <cell r="ID1006" t="e">
            <v>#REF!</v>
          </cell>
          <cell r="RC1006">
            <v>45734</v>
          </cell>
          <cell r="RD1006">
            <v>0</v>
          </cell>
          <cell r="RE1006">
            <v>0</v>
          </cell>
          <cell r="RF1006">
            <v>0</v>
          </cell>
          <cell r="RG1006">
            <v>0</v>
          </cell>
          <cell r="RH1006">
            <v>0</v>
          </cell>
          <cell r="RI1006">
            <v>0</v>
          </cell>
          <cell r="RJ1006">
            <v>0</v>
          </cell>
          <cell r="RK1006">
            <v>0</v>
          </cell>
          <cell r="RL1006" t="str">
            <v>4162093</v>
          </cell>
          <cell r="RM1006">
            <v>0</v>
          </cell>
          <cell r="RN1006" t="str">
            <v>4162096</v>
          </cell>
          <cell r="RO1006">
            <v>0</v>
          </cell>
          <cell r="RP1006" t="str">
            <v>4162094</v>
          </cell>
          <cell r="RQ1006">
            <v>0</v>
          </cell>
          <cell r="RR1006" t="str">
            <v>4162095</v>
          </cell>
          <cell r="RS1006">
            <v>0</v>
          </cell>
          <cell r="RT1006">
            <v>0</v>
          </cell>
          <cell r="RU1006">
            <v>0</v>
          </cell>
          <cell r="RV1006">
            <v>0</v>
          </cell>
        </row>
        <row r="1007">
          <cell r="A1007">
            <v>998</v>
          </cell>
          <cell r="B1007">
            <v>45748</v>
          </cell>
          <cell r="C1007" t="str">
            <v>HRB1303 AAI AC+L</v>
          </cell>
          <cell r="D1007" t="str">
            <v>ARB30279</v>
          </cell>
          <cell r="F1007" t="str">
            <v>米国</v>
          </cell>
          <cell r="G1007" t="str">
            <v>AAI</v>
          </cell>
          <cell r="H1007" t="str">
            <v>制御盤</v>
          </cell>
          <cell r="I1007" t="str">
            <v>南陵</v>
          </cell>
          <cell r="J1007" t="str">
            <v>KD</v>
          </cell>
          <cell r="K1007">
            <v>45720</v>
          </cell>
          <cell r="L1007">
            <v>1</v>
          </cell>
          <cell r="M1007">
            <v>1</v>
          </cell>
          <cell r="N1007">
            <v>45721</v>
          </cell>
          <cell r="O1007">
            <v>1</v>
          </cell>
          <cell r="P1007">
            <v>45722</v>
          </cell>
          <cell r="Q1007">
            <v>1</v>
          </cell>
          <cell r="R1007">
            <v>45723</v>
          </cell>
          <cell r="S1007">
            <v>1</v>
          </cell>
          <cell r="T1007">
            <v>45724</v>
          </cell>
          <cell r="U1007">
            <v>45727</v>
          </cell>
          <cell r="V1007">
            <v>45727</v>
          </cell>
          <cell r="W1007">
            <v>45728</v>
          </cell>
          <cell r="X1007">
            <v>1</v>
          </cell>
          <cell r="Y1007">
            <v>45738</v>
          </cell>
          <cell r="AA1007">
            <v>45734</v>
          </cell>
          <cell r="AB1007">
            <v>45735</v>
          </cell>
          <cell r="AC1007" t="str">
            <v>4162060</v>
          </cell>
          <cell r="AD1007" t="str">
            <v>4162093</v>
          </cell>
          <cell r="AE1007" t="str">
            <v>4162096</v>
          </cell>
          <cell r="AF1007" t="str">
            <v>4162094</v>
          </cell>
          <cell r="AG1007" t="str">
            <v>4162095</v>
          </cell>
          <cell r="AH1007">
            <v>45683</v>
          </cell>
          <cell r="AI1007">
            <v>4162060</v>
          </cell>
          <cell r="AN1007" t="str">
            <v>-</v>
          </cell>
          <cell r="AO1007">
            <v>4162093</v>
          </cell>
          <cell r="AP1007" t="str">
            <v>-</v>
          </cell>
          <cell r="AQ1007">
            <v>4162094</v>
          </cell>
          <cell r="AR1007" t="str">
            <v>-</v>
          </cell>
          <cell r="AS1007">
            <v>4162095</v>
          </cell>
          <cell r="AT1007" t="str">
            <v>-</v>
          </cell>
          <cell r="AU1007">
            <v>4162096</v>
          </cell>
          <cell r="BF1007" t="str">
            <v>-</v>
          </cell>
          <cell r="BG1007">
            <v>4162104</v>
          </cell>
          <cell r="EM1007">
            <v>45692</v>
          </cell>
          <cell r="EN1007" t="str">
            <v>-</v>
          </cell>
          <cell r="EO1007">
            <v>4162127</v>
          </cell>
          <cell r="ER1007" t="str">
            <v>-</v>
          </cell>
          <cell r="ES1007">
            <v>4162129</v>
          </cell>
          <cell r="EX1007" t="str">
            <v>-</v>
          </cell>
          <cell r="EY1007">
            <v>4162132</v>
          </cell>
          <cell r="HQ1007">
            <v>45597</v>
          </cell>
          <cell r="HR1007">
            <v>4162006</v>
          </cell>
          <cell r="HS1007">
            <v>45720</v>
          </cell>
          <cell r="HV1007" t="e">
            <v>#REF!</v>
          </cell>
          <cell r="HZ1007" t="e">
            <v>#REF!</v>
          </cell>
          <cell r="ID1007" t="e">
            <v>#REF!</v>
          </cell>
          <cell r="RC1007">
            <v>45734</v>
          </cell>
          <cell r="RD1007">
            <v>0</v>
          </cell>
          <cell r="RE1007">
            <v>0</v>
          </cell>
          <cell r="RF1007">
            <v>0</v>
          </cell>
          <cell r="RG1007">
            <v>0</v>
          </cell>
          <cell r="RH1007">
            <v>0</v>
          </cell>
          <cell r="RI1007">
            <v>0</v>
          </cell>
          <cell r="RJ1007">
            <v>0</v>
          </cell>
          <cell r="RK1007">
            <v>0</v>
          </cell>
          <cell r="RL1007" t="str">
            <v>4162093</v>
          </cell>
          <cell r="RM1007">
            <v>0</v>
          </cell>
          <cell r="RN1007" t="str">
            <v>4162096</v>
          </cell>
          <cell r="RO1007">
            <v>0</v>
          </cell>
          <cell r="RP1007" t="str">
            <v>4162094</v>
          </cell>
          <cell r="RQ1007">
            <v>0</v>
          </cell>
          <cell r="RR1007" t="str">
            <v>4162095</v>
          </cell>
          <cell r="RS1007">
            <v>0</v>
          </cell>
          <cell r="RT1007">
            <v>0</v>
          </cell>
          <cell r="RU1007">
            <v>0</v>
          </cell>
          <cell r="RV1007">
            <v>0</v>
          </cell>
        </row>
        <row r="1008">
          <cell r="A1008">
            <v>999</v>
          </cell>
          <cell r="B1008">
            <v>45748</v>
          </cell>
          <cell r="C1008" t="str">
            <v>HRBC1303</v>
          </cell>
          <cell r="D1008" t="str">
            <v>13035624</v>
          </cell>
          <cell r="F1008" t="str">
            <v>中国</v>
          </cell>
          <cell r="G1008" t="str">
            <v>CHINA</v>
          </cell>
          <cell r="H1008" t="str">
            <v>制御盤</v>
          </cell>
          <cell r="I1008" t="str">
            <v>南陵</v>
          </cell>
          <cell r="J1008" t="str">
            <v>土岐</v>
          </cell>
          <cell r="K1008">
            <v>45720</v>
          </cell>
          <cell r="L1008">
            <v>1</v>
          </cell>
          <cell r="M1008">
            <v>1</v>
          </cell>
          <cell r="N1008">
            <v>45721</v>
          </cell>
          <cell r="O1008">
            <v>1</v>
          </cell>
          <cell r="P1008">
            <v>45722</v>
          </cell>
          <cell r="Q1008">
            <v>1</v>
          </cell>
          <cell r="R1008">
            <v>45723</v>
          </cell>
          <cell r="S1008">
            <v>1</v>
          </cell>
          <cell r="T1008">
            <v>45724</v>
          </cell>
          <cell r="U1008">
            <v>45728</v>
          </cell>
          <cell r="V1008">
            <v>45727</v>
          </cell>
          <cell r="W1008">
            <v>45729</v>
          </cell>
          <cell r="X1008">
            <v>1</v>
          </cell>
          <cell r="Y1008">
            <v>45742</v>
          </cell>
          <cell r="AA1008">
            <v>45734</v>
          </cell>
          <cell r="AB1008">
            <v>45735</v>
          </cell>
          <cell r="AC1008" t="str">
            <v>4162060</v>
          </cell>
          <cell r="AD1008" t="str">
            <v>4162093</v>
          </cell>
          <cell r="AE1008" t="str">
            <v>4162096</v>
          </cell>
          <cell r="AF1008" t="str">
            <v>4162094</v>
          </cell>
          <cell r="AG1008" t="str">
            <v>4162095</v>
          </cell>
          <cell r="AH1008">
            <v>45683</v>
          </cell>
          <cell r="AI1008">
            <v>4162060</v>
          </cell>
          <cell r="AN1008" t="str">
            <v>-</v>
          </cell>
          <cell r="AO1008">
            <v>4162093</v>
          </cell>
          <cell r="AP1008" t="str">
            <v>-</v>
          </cell>
          <cell r="AQ1008">
            <v>4162094</v>
          </cell>
          <cell r="AR1008" t="str">
            <v>-</v>
          </cell>
          <cell r="AS1008">
            <v>4162095</v>
          </cell>
          <cell r="AT1008" t="str">
            <v>-</v>
          </cell>
          <cell r="AU1008">
            <v>4162096</v>
          </cell>
          <cell r="BF1008" t="str">
            <v>-</v>
          </cell>
          <cell r="BG1008">
            <v>4162104</v>
          </cell>
          <cell r="EM1008">
            <v>45692</v>
          </cell>
          <cell r="EN1008" t="str">
            <v>-</v>
          </cell>
          <cell r="EO1008">
            <v>4162127</v>
          </cell>
          <cell r="EZ1008">
            <v>45727</v>
          </cell>
          <cell r="FA1008">
            <v>4162123</v>
          </cell>
          <cell r="HS1008">
            <v>45720</v>
          </cell>
          <cell r="HV1008" t="e">
            <v>#REF!</v>
          </cell>
          <cell r="HZ1008" t="e">
            <v>#REF!</v>
          </cell>
          <cell r="ID1008" t="e">
            <v>#REF!</v>
          </cell>
          <cell r="RC1008">
            <v>45734</v>
          </cell>
          <cell r="RD1008">
            <v>0</v>
          </cell>
          <cell r="RE1008">
            <v>0</v>
          </cell>
          <cell r="RF1008">
            <v>0</v>
          </cell>
          <cell r="RG1008">
            <v>0</v>
          </cell>
          <cell r="RH1008">
            <v>0</v>
          </cell>
          <cell r="RI1008">
            <v>0</v>
          </cell>
          <cell r="RJ1008">
            <v>0</v>
          </cell>
          <cell r="RK1008">
            <v>0</v>
          </cell>
          <cell r="RL1008" t="str">
            <v>4162093</v>
          </cell>
          <cell r="RM1008">
            <v>0</v>
          </cell>
          <cell r="RN1008" t="str">
            <v>4162096</v>
          </cell>
          <cell r="RO1008">
            <v>0</v>
          </cell>
          <cell r="RP1008" t="str">
            <v>4162094</v>
          </cell>
          <cell r="RQ1008">
            <v>0</v>
          </cell>
          <cell r="RR1008" t="str">
            <v>4162095</v>
          </cell>
          <cell r="RS1008">
            <v>0</v>
          </cell>
          <cell r="RT1008">
            <v>0</v>
          </cell>
          <cell r="RU1008">
            <v>0</v>
          </cell>
          <cell r="RV1008">
            <v>0</v>
          </cell>
        </row>
        <row r="1009">
          <cell r="A1009">
            <v>1000</v>
          </cell>
          <cell r="B1009">
            <v>45748</v>
          </cell>
          <cell r="C1009" t="str">
            <v>HRB1003.EXP</v>
          </cell>
          <cell r="D1009" t="str">
            <v>10035325</v>
          </cell>
          <cell r="F1009" t="str">
            <v>タイ</v>
          </cell>
          <cell r="G1009" t="str">
            <v>【タイ】Amano Thai International Co., Ltd.</v>
          </cell>
          <cell r="H1009" t="str">
            <v>制御盤</v>
          </cell>
          <cell r="I1009" t="str">
            <v>南陵</v>
          </cell>
          <cell r="J1009" t="str">
            <v>土岐</v>
          </cell>
          <cell r="K1009">
            <v>45721</v>
          </cell>
          <cell r="L1009">
            <v>1</v>
          </cell>
          <cell r="M1009">
            <v>1</v>
          </cell>
          <cell r="N1009">
            <v>45722</v>
          </cell>
          <cell r="O1009">
            <v>1</v>
          </cell>
          <cell r="P1009">
            <v>45723</v>
          </cell>
          <cell r="Q1009">
            <v>1</v>
          </cell>
          <cell r="R1009">
            <v>45724</v>
          </cell>
          <cell r="S1009">
            <v>1</v>
          </cell>
          <cell r="T1009">
            <v>45727</v>
          </cell>
          <cell r="U1009">
            <v>45730</v>
          </cell>
          <cell r="V1009">
            <v>45728</v>
          </cell>
          <cell r="W1009">
            <v>45731</v>
          </cell>
          <cell r="X1009">
            <v>1</v>
          </cell>
          <cell r="Y1009">
            <v>45743</v>
          </cell>
          <cell r="AA1009">
            <v>45734</v>
          </cell>
          <cell r="AB1009">
            <v>45735</v>
          </cell>
          <cell r="AC1009" t="str">
            <v>4162060</v>
          </cell>
          <cell r="AD1009" t="str">
            <v>4162093</v>
          </cell>
          <cell r="AE1009" t="str">
            <v>4162096</v>
          </cell>
          <cell r="AF1009" t="str">
            <v>4162094</v>
          </cell>
          <cell r="AG1009" t="str">
            <v>4162095</v>
          </cell>
          <cell r="AH1009">
            <v>45683</v>
          </cell>
          <cell r="AI1009">
            <v>4162060</v>
          </cell>
          <cell r="AN1009" t="str">
            <v>-</v>
          </cell>
          <cell r="AO1009">
            <v>4162093</v>
          </cell>
          <cell r="AP1009" t="str">
            <v>-</v>
          </cell>
          <cell r="AQ1009">
            <v>4162094</v>
          </cell>
          <cell r="AR1009" t="str">
            <v>-</v>
          </cell>
          <cell r="AS1009">
            <v>4162095</v>
          </cell>
          <cell r="AT1009" t="str">
            <v>-</v>
          </cell>
          <cell r="AU1009">
            <v>4162096</v>
          </cell>
          <cell r="BB1009" t="str">
            <v>-</v>
          </cell>
          <cell r="BC1009">
            <v>4162102</v>
          </cell>
          <cell r="EM1009">
            <v>45692</v>
          </cell>
          <cell r="ET1009" t="str">
            <v>-</v>
          </cell>
          <cell r="EU1009">
            <v>4162130</v>
          </cell>
          <cell r="EX1009" t="str">
            <v>-</v>
          </cell>
          <cell r="EY1009">
            <v>4162132</v>
          </cell>
          <cell r="HS1009">
            <v>45721</v>
          </cell>
          <cell r="HV1009" t="e">
            <v>#REF!</v>
          </cell>
          <cell r="HZ1009" t="e">
            <v>#REF!</v>
          </cell>
          <cell r="ID1009" t="e">
            <v>#REF!</v>
          </cell>
          <cell r="RC1009">
            <v>45734</v>
          </cell>
          <cell r="RD1009">
            <v>0</v>
          </cell>
          <cell r="RE1009">
            <v>0</v>
          </cell>
          <cell r="RF1009">
            <v>0</v>
          </cell>
          <cell r="RG1009">
            <v>0</v>
          </cell>
          <cell r="RH1009">
            <v>0</v>
          </cell>
          <cell r="RI1009">
            <v>0</v>
          </cell>
          <cell r="RJ1009">
            <v>0</v>
          </cell>
          <cell r="RK1009">
            <v>0</v>
          </cell>
          <cell r="RL1009" t="str">
            <v>4162093</v>
          </cell>
          <cell r="RM1009">
            <v>0</v>
          </cell>
          <cell r="RN1009" t="str">
            <v>4162096</v>
          </cell>
          <cell r="RO1009">
            <v>0</v>
          </cell>
          <cell r="RP1009" t="str">
            <v>4162094</v>
          </cell>
          <cell r="RQ1009">
            <v>0</v>
          </cell>
          <cell r="RR1009" t="str">
            <v>4162095</v>
          </cell>
          <cell r="RS1009">
            <v>0</v>
          </cell>
          <cell r="RT1009">
            <v>0</v>
          </cell>
          <cell r="RU1009">
            <v>0</v>
          </cell>
          <cell r="RV1009">
            <v>0</v>
          </cell>
        </row>
        <row r="1010">
          <cell r="A1010">
            <v>1001</v>
          </cell>
          <cell r="B1010">
            <v>45748</v>
          </cell>
          <cell r="C1010" t="str">
            <v>HRB1003.EXP</v>
          </cell>
          <cell r="D1010" t="str">
            <v>10035335</v>
          </cell>
          <cell r="F1010" t="str">
            <v>オーストラリア</v>
          </cell>
          <cell r="G1010" t="str">
            <v>Ａｍａｄａ　Ｏｃｅａｎｉａ　Ｐｔｙ　Ｌｔｄ</v>
          </cell>
          <cell r="H1010" t="str">
            <v>制御盤</v>
          </cell>
          <cell r="I1010" t="str">
            <v>南陵</v>
          </cell>
          <cell r="J1010" t="str">
            <v>土岐</v>
          </cell>
          <cell r="K1010">
            <v>45721</v>
          </cell>
          <cell r="L1010">
            <v>1</v>
          </cell>
          <cell r="M1010">
            <v>1</v>
          </cell>
          <cell r="N1010">
            <v>45722</v>
          </cell>
          <cell r="O1010">
            <v>1</v>
          </cell>
          <cell r="P1010">
            <v>45723</v>
          </cell>
          <cell r="Q1010">
            <v>1</v>
          </cell>
          <cell r="R1010">
            <v>45724</v>
          </cell>
          <cell r="S1010">
            <v>1</v>
          </cell>
          <cell r="T1010">
            <v>45727</v>
          </cell>
          <cell r="U1010">
            <v>45730</v>
          </cell>
          <cell r="V1010">
            <v>45728</v>
          </cell>
          <cell r="W1010">
            <v>45730</v>
          </cell>
          <cell r="X1010">
            <v>1</v>
          </cell>
          <cell r="Y1010">
            <v>45743</v>
          </cell>
          <cell r="AA1010">
            <v>45734</v>
          </cell>
          <cell r="AB1010">
            <v>45735</v>
          </cell>
          <cell r="AC1010" t="str">
            <v>4162060</v>
          </cell>
          <cell r="AD1010" t="str">
            <v>4162093</v>
          </cell>
          <cell r="AE1010" t="str">
            <v>4162096</v>
          </cell>
          <cell r="AF1010" t="str">
            <v>4162094</v>
          </cell>
          <cell r="AG1010" t="str">
            <v>4162095</v>
          </cell>
          <cell r="AH1010">
            <v>45683</v>
          </cell>
          <cell r="AI1010">
            <v>4162060</v>
          </cell>
          <cell r="AN1010" t="str">
            <v>-</v>
          </cell>
          <cell r="AO1010">
            <v>4162093</v>
          </cell>
          <cell r="AP1010" t="str">
            <v>-</v>
          </cell>
          <cell r="AQ1010">
            <v>4162094</v>
          </cell>
          <cell r="AR1010" t="str">
            <v>-</v>
          </cell>
          <cell r="AS1010">
            <v>4162095</v>
          </cell>
          <cell r="AT1010" t="str">
            <v>-</v>
          </cell>
          <cell r="AU1010">
            <v>4162096</v>
          </cell>
          <cell r="BB1010" t="str">
            <v>-</v>
          </cell>
          <cell r="BC1010">
            <v>4162102</v>
          </cell>
          <cell r="EM1010">
            <v>45692</v>
          </cell>
          <cell r="EX1010" t="str">
            <v>-</v>
          </cell>
          <cell r="EY1010">
            <v>4162132</v>
          </cell>
          <cell r="HS1010">
            <v>45721</v>
          </cell>
          <cell r="HV1010" t="e">
            <v>#REF!</v>
          </cell>
          <cell r="HZ1010" t="e">
            <v>#REF!</v>
          </cell>
          <cell r="ID1010" t="e">
            <v>#REF!</v>
          </cell>
          <cell r="RC1010">
            <v>45734</v>
          </cell>
          <cell r="RD1010">
            <v>0</v>
          </cell>
          <cell r="RE1010">
            <v>0</v>
          </cell>
          <cell r="RF1010">
            <v>0</v>
          </cell>
          <cell r="RG1010">
            <v>0</v>
          </cell>
          <cell r="RH1010">
            <v>0</v>
          </cell>
          <cell r="RI1010">
            <v>0</v>
          </cell>
          <cell r="RJ1010">
            <v>0</v>
          </cell>
          <cell r="RK1010">
            <v>0</v>
          </cell>
          <cell r="RL1010" t="str">
            <v>4162093</v>
          </cell>
          <cell r="RM1010">
            <v>0</v>
          </cell>
          <cell r="RN1010" t="str">
            <v>4162096</v>
          </cell>
          <cell r="RO1010">
            <v>0</v>
          </cell>
          <cell r="RP1010" t="str">
            <v>4162094</v>
          </cell>
          <cell r="RQ1010">
            <v>0</v>
          </cell>
          <cell r="RR1010" t="str">
            <v>4162095</v>
          </cell>
          <cell r="RS1010">
            <v>0</v>
          </cell>
          <cell r="RT1010">
            <v>0</v>
          </cell>
          <cell r="RU1010">
            <v>0</v>
          </cell>
          <cell r="RV1010">
            <v>0</v>
          </cell>
        </row>
        <row r="1011">
          <cell r="A1011">
            <v>1002</v>
          </cell>
          <cell r="B1011">
            <v>45748</v>
          </cell>
          <cell r="C1011" t="str">
            <v>HRB2204.EXP</v>
          </cell>
          <cell r="D1011" t="str">
            <v>22045148</v>
          </cell>
          <cell r="F1011" t="str">
            <v>韓国</v>
          </cell>
          <cell r="G1011" t="str">
            <v>ＡＭＡＤＡ　ＫＯＲＥＡ　ＣＯ．，ＬＴＤ．</v>
          </cell>
          <cell r="H1011" t="str">
            <v>制御盤</v>
          </cell>
          <cell r="I1011" t="str">
            <v>南陵</v>
          </cell>
          <cell r="J1011" t="str">
            <v>土岐</v>
          </cell>
          <cell r="K1011">
            <v>45721</v>
          </cell>
          <cell r="L1011">
            <v>1</v>
          </cell>
          <cell r="M1011">
            <v>1</v>
          </cell>
          <cell r="N1011">
            <v>45722</v>
          </cell>
          <cell r="O1011">
            <v>1</v>
          </cell>
          <cell r="P1011">
            <v>45723</v>
          </cell>
          <cell r="Q1011">
            <v>1</v>
          </cell>
          <cell r="R1011">
            <v>45724</v>
          </cell>
          <cell r="S1011">
            <v>1</v>
          </cell>
          <cell r="T1011">
            <v>45727</v>
          </cell>
          <cell r="U1011">
            <v>45729</v>
          </cell>
          <cell r="V1011">
            <v>45728</v>
          </cell>
          <cell r="W1011">
            <v>45730</v>
          </cell>
          <cell r="X1011">
            <v>1</v>
          </cell>
          <cell r="Y1011">
            <v>45744</v>
          </cell>
          <cell r="AA1011">
            <v>45734</v>
          </cell>
          <cell r="AB1011">
            <v>45735</v>
          </cell>
          <cell r="AC1011" t="str">
            <v>4062355</v>
          </cell>
          <cell r="AD1011" t="str">
            <v>4162093</v>
          </cell>
          <cell r="AE1011" t="str">
            <v>4162096</v>
          </cell>
          <cell r="AF1011" t="str">
            <v>4162094</v>
          </cell>
          <cell r="AG1011" t="str">
            <v>4162095</v>
          </cell>
          <cell r="AJ1011">
            <v>45601</v>
          </cell>
          <cell r="AK1011">
            <v>4062355</v>
          </cell>
          <cell r="AN1011" t="str">
            <v>-</v>
          </cell>
          <cell r="AO1011">
            <v>4162093</v>
          </cell>
          <cell r="AP1011" t="str">
            <v>-</v>
          </cell>
          <cell r="AQ1011">
            <v>4162094</v>
          </cell>
          <cell r="AR1011" t="str">
            <v>-</v>
          </cell>
          <cell r="AS1011">
            <v>4162095</v>
          </cell>
          <cell r="AT1011" t="str">
            <v>-</v>
          </cell>
          <cell r="AU1011">
            <v>4162096</v>
          </cell>
          <cell r="BJ1011" t="str">
            <v>-</v>
          </cell>
          <cell r="BK1011">
            <v>4162106</v>
          </cell>
          <cell r="EM1011">
            <v>45692</v>
          </cell>
          <cell r="EP1011" t="str">
            <v>-</v>
          </cell>
          <cell r="EQ1011">
            <v>4162128</v>
          </cell>
          <cell r="EX1011" t="str">
            <v>-</v>
          </cell>
          <cell r="EY1011">
            <v>4162132</v>
          </cell>
          <cell r="GG1011" t="str">
            <v>-</v>
          </cell>
          <cell r="GH1011">
            <v>4162146</v>
          </cell>
          <cell r="HS1011">
            <v>45721</v>
          </cell>
          <cell r="HV1011" t="e">
            <v>#REF!</v>
          </cell>
          <cell r="HZ1011" t="e">
            <v>#REF!</v>
          </cell>
          <cell r="ID1011" t="e">
            <v>#REF!</v>
          </cell>
          <cell r="RC1011">
            <v>45734</v>
          </cell>
          <cell r="RD1011">
            <v>0</v>
          </cell>
          <cell r="RE1011">
            <v>0</v>
          </cell>
          <cell r="RF1011">
            <v>0</v>
          </cell>
          <cell r="RG1011">
            <v>0</v>
          </cell>
          <cell r="RH1011">
            <v>0</v>
          </cell>
          <cell r="RI1011">
            <v>0</v>
          </cell>
          <cell r="RJ1011">
            <v>0</v>
          </cell>
          <cell r="RK1011">
            <v>0</v>
          </cell>
          <cell r="RL1011" t="str">
            <v>4162093</v>
          </cell>
          <cell r="RM1011">
            <v>0</v>
          </cell>
          <cell r="RN1011" t="str">
            <v>4162096</v>
          </cell>
          <cell r="RO1011">
            <v>0</v>
          </cell>
          <cell r="RP1011" t="str">
            <v>4162094</v>
          </cell>
          <cell r="RQ1011">
            <v>0</v>
          </cell>
          <cell r="RR1011" t="str">
            <v>4162095</v>
          </cell>
          <cell r="RS1011">
            <v>0</v>
          </cell>
          <cell r="RT1011">
            <v>0</v>
          </cell>
          <cell r="RU1011">
            <v>0</v>
          </cell>
          <cell r="RV1011">
            <v>0</v>
          </cell>
        </row>
        <row r="1012">
          <cell r="A1012">
            <v>1003</v>
          </cell>
          <cell r="B1012" t="str">
            <v>2025年4月 </v>
          </cell>
          <cell r="C1012" t="str">
            <v>HRB3504.EXP </v>
          </cell>
          <cell r="D1012" t="str">
            <v> 35045015 </v>
          </cell>
          <cell r="F1012" t="str">
            <v>カナダ</v>
          </cell>
          <cell r="G1012" t="str">
            <v> アマダカナダ </v>
          </cell>
          <cell r="H1012" t="str">
            <v>制御盤</v>
          </cell>
          <cell r="I1012" t="str">
            <v>南陵</v>
          </cell>
          <cell r="J1012" t="str">
            <v>富士宮</v>
          </cell>
          <cell r="K1012">
            <v>45733</v>
          </cell>
          <cell r="L1012">
            <v>1</v>
          </cell>
          <cell r="M1012">
            <v>1</v>
          </cell>
          <cell r="N1012">
            <v>45734</v>
          </cell>
          <cell r="O1012">
            <v>1</v>
          </cell>
          <cell r="P1012">
            <v>45735</v>
          </cell>
          <cell r="Q1012">
            <v>1</v>
          </cell>
          <cell r="R1012">
            <v>45737</v>
          </cell>
          <cell r="S1012">
            <v>1</v>
          </cell>
          <cell r="T1012">
            <v>45738</v>
          </cell>
          <cell r="U1012">
            <v>45742</v>
          </cell>
          <cell r="V1012">
            <v>45741</v>
          </cell>
          <cell r="W1012">
            <v>45743</v>
          </cell>
          <cell r="X1012">
            <v>1</v>
          </cell>
          <cell r="Y1012">
            <v>45744</v>
          </cell>
          <cell r="Z1012">
            <v>45744</v>
          </cell>
          <cell r="AC1012" t="str">
            <v>4062392</v>
          </cell>
          <cell r="AD1012" t="str">
            <v>4162109</v>
          </cell>
          <cell r="AE1012" t="str">
            <v>4162111</v>
          </cell>
          <cell r="AF1012" t="str">
            <v>4162110</v>
          </cell>
          <cell r="AG1012" t="str">
            <v/>
          </cell>
          <cell r="AL1012" t="str">
            <v>-</v>
          </cell>
          <cell r="AM1012">
            <v>4062392</v>
          </cell>
          <cell r="BL1012" t="str">
            <v>-</v>
          </cell>
          <cell r="BM1012">
            <v>4162109</v>
          </cell>
          <cell r="BN1012" t="str">
            <v>-</v>
          </cell>
          <cell r="BO1012">
            <v>4162110</v>
          </cell>
          <cell r="BP1012" t="str">
            <v>-</v>
          </cell>
          <cell r="BQ1012">
            <v>4162111</v>
          </cell>
          <cell r="BT1012">
            <v>45692</v>
          </cell>
          <cell r="BU1012">
            <v>4162083</v>
          </cell>
          <cell r="GM1012">
            <v>45326</v>
          </cell>
          <cell r="GN1012">
            <v>4162088</v>
          </cell>
          <cell r="GQ1012">
            <v>45643</v>
          </cell>
          <cell r="GR1012">
            <v>4162056</v>
          </cell>
          <cell r="GS1012">
            <v>45539</v>
          </cell>
          <cell r="GT1012">
            <v>4062351</v>
          </cell>
          <cell r="GU1012">
            <v>45326</v>
          </cell>
          <cell r="GV1012">
            <v>4162085</v>
          </cell>
          <cell r="HC1012">
            <v>45566</v>
          </cell>
          <cell r="HD1012">
            <v>4062349</v>
          </cell>
          <cell r="HJ1012" t="str">
            <v>●</v>
          </cell>
          <cell r="HS1012">
            <v>45733</v>
          </cell>
          <cell r="HV1012" t="e">
            <v>#REF!</v>
          </cell>
          <cell r="HZ1012" t="e">
            <v>#REF!</v>
          </cell>
          <cell r="ID1012" t="e">
            <v>#REF!</v>
          </cell>
          <cell r="RC1012">
            <v>45744</v>
          </cell>
          <cell r="RD1012">
            <v>0</v>
          </cell>
          <cell r="RE1012">
            <v>0</v>
          </cell>
          <cell r="RF1012">
            <v>0</v>
          </cell>
          <cell r="RG1012">
            <v>0</v>
          </cell>
          <cell r="RH1012">
            <v>0</v>
          </cell>
          <cell r="RI1012">
            <v>0</v>
          </cell>
          <cell r="RJ1012">
            <v>0</v>
          </cell>
          <cell r="RK1012">
            <v>0</v>
          </cell>
          <cell r="RL1012" t="str">
            <v>4162109</v>
          </cell>
          <cell r="RM1012">
            <v>0</v>
          </cell>
          <cell r="RN1012" t="str">
            <v>4162111</v>
          </cell>
          <cell r="RO1012">
            <v>0</v>
          </cell>
          <cell r="RP1012" t="str">
            <v>4162110</v>
          </cell>
          <cell r="RQ1012">
            <v>0</v>
          </cell>
          <cell r="RR1012" t="str">
            <v/>
          </cell>
          <cell r="RS1012">
            <v>0</v>
          </cell>
          <cell r="RT1012">
            <v>0</v>
          </cell>
          <cell r="RU1012">
            <v>0</v>
          </cell>
          <cell r="RV1012">
            <v>0</v>
          </cell>
        </row>
        <row r="1013">
          <cell r="A1013">
            <v>1004</v>
          </cell>
          <cell r="B1013">
            <v>45748</v>
          </cell>
          <cell r="C1013" t="str">
            <v>HRB5020</v>
          </cell>
          <cell r="D1013" t="str">
            <v>50205154</v>
          </cell>
          <cell r="F1013" t="str">
            <v>日本</v>
          </cell>
          <cell r="G1013" t="str">
            <v>（株）アマダベンディングＳ部</v>
          </cell>
          <cell r="H1013" t="str">
            <v>制御盤</v>
          </cell>
          <cell r="I1013" t="str">
            <v>南陵</v>
          </cell>
          <cell r="J1013" t="str">
            <v>土岐</v>
          </cell>
          <cell r="K1013">
            <v>45722</v>
          </cell>
          <cell r="L1013">
            <v>1</v>
          </cell>
          <cell r="M1013">
            <v>1</v>
          </cell>
          <cell r="N1013">
            <v>45723</v>
          </cell>
          <cell r="O1013">
            <v>1</v>
          </cell>
          <cell r="P1013">
            <v>45724</v>
          </cell>
          <cell r="Q1013">
            <v>1</v>
          </cell>
          <cell r="R1013">
            <v>45727</v>
          </cell>
          <cell r="S1013">
            <v>1</v>
          </cell>
          <cell r="T1013">
            <v>45728</v>
          </cell>
          <cell r="U1013">
            <v>45730</v>
          </cell>
          <cell r="V1013">
            <v>45729</v>
          </cell>
          <cell r="W1013">
            <v>45731</v>
          </cell>
          <cell r="X1013">
            <v>1</v>
          </cell>
          <cell r="Y1013">
            <v>45745</v>
          </cell>
          <cell r="AA1013">
            <v>45734</v>
          </cell>
          <cell r="AB1013">
            <v>45735</v>
          </cell>
          <cell r="AC1013" t="str">
            <v>4162060</v>
          </cell>
          <cell r="AD1013" t="str">
            <v>4162093</v>
          </cell>
          <cell r="AE1013" t="str">
            <v>4162096</v>
          </cell>
          <cell r="AF1013" t="str">
            <v>4162094</v>
          </cell>
          <cell r="AG1013" t="str">
            <v>4162095</v>
          </cell>
          <cell r="AH1013">
            <v>45683</v>
          </cell>
          <cell r="AI1013">
            <v>4162060</v>
          </cell>
          <cell r="AN1013" t="str">
            <v>-</v>
          </cell>
          <cell r="AO1013">
            <v>4162093</v>
          </cell>
          <cell r="AP1013" t="str">
            <v>-</v>
          </cell>
          <cell r="AQ1013">
            <v>4162094</v>
          </cell>
          <cell r="AR1013" t="str">
            <v>-</v>
          </cell>
          <cell r="AS1013">
            <v>4162095</v>
          </cell>
          <cell r="AT1013" t="str">
            <v>-</v>
          </cell>
          <cell r="AU1013">
            <v>4162096</v>
          </cell>
          <cell r="AV1013" t="str">
            <v>-</v>
          </cell>
          <cell r="AW1013">
            <v>4162099</v>
          </cell>
          <cell r="EM1013">
            <v>45692</v>
          </cell>
          <cell r="EX1013" t="str">
            <v>-</v>
          </cell>
          <cell r="EY1013">
            <v>4162132</v>
          </cell>
          <cell r="HS1013">
            <v>45722</v>
          </cell>
          <cell r="HV1013" t="e">
            <v>#REF!</v>
          </cell>
          <cell r="HZ1013" t="e">
            <v>#REF!</v>
          </cell>
          <cell r="ID1013" t="e">
            <v>#REF!</v>
          </cell>
          <cell r="RC1013">
            <v>45734</v>
          </cell>
          <cell r="RD1013">
            <v>0</v>
          </cell>
          <cell r="RE1013">
            <v>0</v>
          </cell>
          <cell r="RF1013">
            <v>0</v>
          </cell>
          <cell r="RG1013">
            <v>0</v>
          </cell>
          <cell r="RH1013">
            <v>0</v>
          </cell>
          <cell r="RI1013">
            <v>0</v>
          </cell>
          <cell r="RJ1013">
            <v>0</v>
          </cell>
          <cell r="RK1013">
            <v>0</v>
          </cell>
          <cell r="RL1013" t="str">
            <v>4162093</v>
          </cell>
          <cell r="RM1013">
            <v>0</v>
          </cell>
          <cell r="RN1013" t="str">
            <v>4162096</v>
          </cell>
          <cell r="RO1013">
            <v>0</v>
          </cell>
          <cell r="RP1013" t="str">
            <v>4162094</v>
          </cell>
          <cell r="RQ1013">
            <v>0</v>
          </cell>
          <cell r="RR1013" t="str">
            <v>4162095</v>
          </cell>
          <cell r="RS1013">
            <v>0</v>
          </cell>
          <cell r="RT1013">
            <v>0</v>
          </cell>
          <cell r="RU1013">
            <v>0</v>
          </cell>
          <cell r="RV1013">
            <v>0</v>
          </cell>
        </row>
        <row r="1014">
          <cell r="A1014">
            <v>1005</v>
          </cell>
          <cell r="B1014">
            <v>45748</v>
          </cell>
          <cell r="C1014" t="str">
            <v>HRB5020</v>
          </cell>
          <cell r="D1014" t="str">
            <v>50205155</v>
          </cell>
          <cell r="F1014" t="str">
            <v>日本</v>
          </cell>
          <cell r="G1014" t="str">
            <v>（株）アマダベンディングＳ部</v>
          </cell>
          <cell r="H1014" t="str">
            <v>制御盤</v>
          </cell>
          <cell r="I1014" t="str">
            <v>南陵</v>
          </cell>
          <cell r="J1014" t="str">
            <v>土岐</v>
          </cell>
          <cell r="K1014">
            <v>45722</v>
          </cell>
          <cell r="L1014">
            <v>1</v>
          </cell>
          <cell r="M1014">
            <v>1</v>
          </cell>
          <cell r="N1014">
            <v>45723</v>
          </cell>
          <cell r="O1014">
            <v>1</v>
          </cell>
          <cell r="P1014">
            <v>45724</v>
          </cell>
          <cell r="Q1014">
            <v>1</v>
          </cell>
          <cell r="R1014">
            <v>45727</v>
          </cell>
          <cell r="S1014">
            <v>1</v>
          </cell>
          <cell r="T1014">
            <v>45728</v>
          </cell>
          <cell r="U1014">
            <v>45731</v>
          </cell>
          <cell r="V1014">
            <v>45729</v>
          </cell>
          <cell r="W1014">
            <v>45731</v>
          </cell>
          <cell r="X1014">
            <v>1</v>
          </cell>
          <cell r="Y1014">
            <v>45745</v>
          </cell>
          <cell r="AA1014">
            <v>45734</v>
          </cell>
          <cell r="AB1014">
            <v>45735</v>
          </cell>
          <cell r="AC1014" t="str">
            <v>4162081</v>
          </cell>
          <cell r="AD1014" t="str">
            <v>4162093</v>
          </cell>
          <cell r="AE1014" t="str">
            <v>4162096</v>
          </cell>
          <cell r="AF1014" t="str">
            <v>4162094</v>
          </cell>
          <cell r="AG1014" t="str">
            <v>4162095</v>
          </cell>
          <cell r="AH1014">
            <v>45706</v>
          </cell>
          <cell r="AI1014">
            <v>4162081</v>
          </cell>
          <cell r="AN1014" t="str">
            <v>-</v>
          </cell>
          <cell r="AO1014">
            <v>4162093</v>
          </cell>
          <cell r="AP1014" t="str">
            <v>-</v>
          </cell>
          <cell r="AQ1014">
            <v>4162094</v>
          </cell>
          <cell r="AR1014" t="str">
            <v>-</v>
          </cell>
          <cell r="AS1014">
            <v>4162095</v>
          </cell>
          <cell r="AT1014" t="str">
            <v>-</v>
          </cell>
          <cell r="AU1014">
            <v>4162096</v>
          </cell>
          <cell r="AV1014" t="str">
            <v>-</v>
          </cell>
          <cell r="AW1014">
            <v>4162099</v>
          </cell>
          <cell r="EM1014">
            <v>45695</v>
          </cell>
          <cell r="EX1014" t="str">
            <v>-</v>
          </cell>
          <cell r="EY1014">
            <v>4162132</v>
          </cell>
          <cell r="HS1014">
            <v>45722</v>
          </cell>
          <cell r="HV1014" t="e">
            <v>#REF!</v>
          </cell>
          <cell r="HZ1014" t="e">
            <v>#REF!</v>
          </cell>
          <cell r="ID1014" t="e">
            <v>#REF!</v>
          </cell>
          <cell r="RC1014">
            <v>45734</v>
          </cell>
          <cell r="RD1014">
            <v>0</v>
          </cell>
          <cell r="RE1014">
            <v>0</v>
          </cell>
          <cell r="RF1014">
            <v>0</v>
          </cell>
          <cell r="RG1014">
            <v>0</v>
          </cell>
          <cell r="RH1014">
            <v>0</v>
          </cell>
          <cell r="RI1014">
            <v>0</v>
          </cell>
          <cell r="RJ1014">
            <v>0</v>
          </cell>
          <cell r="RK1014">
            <v>0</v>
          </cell>
          <cell r="RL1014" t="str">
            <v>4162093</v>
          </cell>
          <cell r="RM1014">
            <v>0</v>
          </cell>
          <cell r="RN1014" t="str">
            <v>4162096</v>
          </cell>
          <cell r="RO1014">
            <v>0</v>
          </cell>
          <cell r="RP1014" t="str">
            <v>4162094</v>
          </cell>
          <cell r="RQ1014">
            <v>0</v>
          </cell>
          <cell r="RR1014" t="str">
            <v>4162095</v>
          </cell>
          <cell r="RS1014">
            <v>0</v>
          </cell>
          <cell r="RT1014">
            <v>0</v>
          </cell>
          <cell r="RU1014">
            <v>0</v>
          </cell>
          <cell r="RV1014">
            <v>0</v>
          </cell>
        </row>
        <row r="1015">
          <cell r="A1015">
            <v>1006</v>
          </cell>
          <cell r="B1015">
            <v>45748</v>
          </cell>
          <cell r="C1015" t="str">
            <v>HRB1303.EXP</v>
          </cell>
          <cell r="D1015" t="str">
            <v>13035620</v>
          </cell>
          <cell r="F1015" t="str">
            <v>韓国</v>
          </cell>
          <cell r="G1015" t="str">
            <v>ＡＭＡＤＡ　ＫＯＲＥＡ　ＣＯ．，ＬＴＤ．</v>
          </cell>
          <cell r="H1015" t="str">
            <v>制御盤</v>
          </cell>
          <cell r="I1015" t="str">
            <v>南陵</v>
          </cell>
          <cell r="J1015" t="str">
            <v>土岐</v>
          </cell>
          <cell r="K1015">
            <v>45722</v>
          </cell>
          <cell r="L1015">
            <v>1</v>
          </cell>
          <cell r="M1015">
            <v>1</v>
          </cell>
          <cell r="N1015">
            <v>45723</v>
          </cell>
          <cell r="O1015">
            <v>1</v>
          </cell>
          <cell r="P1015">
            <v>45724</v>
          </cell>
          <cell r="Q1015">
            <v>1</v>
          </cell>
          <cell r="R1015">
            <v>45727</v>
          </cell>
          <cell r="S1015">
            <v>1</v>
          </cell>
          <cell r="T1015">
            <v>45728</v>
          </cell>
          <cell r="U1015">
            <v>45731</v>
          </cell>
          <cell r="V1015">
            <v>45729</v>
          </cell>
          <cell r="W1015">
            <v>45733</v>
          </cell>
          <cell r="X1015">
            <v>1</v>
          </cell>
          <cell r="Y1015">
            <v>45748</v>
          </cell>
          <cell r="AA1015">
            <v>45741</v>
          </cell>
          <cell r="AB1015">
            <v>45742</v>
          </cell>
          <cell r="AC1015" t="str">
            <v>4162081</v>
          </cell>
          <cell r="AD1015" t="str">
            <v>4162093</v>
          </cell>
          <cell r="AE1015" t="str">
            <v>4162096</v>
          </cell>
          <cell r="AF1015" t="str">
            <v>4162094</v>
          </cell>
          <cell r="AG1015" t="str">
            <v>4162095</v>
          </cell>
          <cell r="AH1015">
            <v>45706</v>
          </cell>
          <cell r="AI1015">
            <v>4162081</v>
          </cell>
          <cell r="AN1015" t="str">
            <v>-</v>
          </cell>
          <cell r="AO1015">
            <v>4162093</v>
          </cell>
          <cell r="AP1015" t="str">
            <v>-</v>
          </cell>
          <cell r="AQ1015">
            <v>4162094</v>
          </cell>
          <cell r="AR1015" t="str">
            <v>-</v>
          </cell>
          <cell r="AS1015">
            <v>4162095</v>
          </cell>
          <cell r="AT1015" t="str">
            <v>-</v>
          </cell>
          <cell r="AU1015">
            <v>4162096</v>
          </cell>
          <cell r="BF1015" t="str">
            <v>-</v>
          </cell>
          <cell r="BG1015">
            <v>4162104</v>
          </cell>
          <cell r="EM1015">
            <v>45692</v>
          </cell>
          <cell r="EN1015" t="str">
            <v>-</v>
          </cell>
          <cell r="EO1015">
            <v>4162127</v>
          </cell>
          <cell r="EX1015" t="str">
            <v>-</v>
          </cell>
          <cell r="EY1015">
            <v>4162132</v>
          </cell>
          <cell r="GG1015" t="str">
            <v>-</v>
          </cell>
          <cell r="GH1015">
            <v>4162146</v>
          </cell>
          <cell r="HS1015">
            <v>45722</v>
          </cell>
          <cell r="HV1015" t="e">
            <v>#REF!</v>
          </cell>
          <cell r="HZ1015" t="e">
            <v>#REF!</v>
          </cell>
          <cell r="ID1015" t="e">
            <v>#REF!</v>
          </cell>
          <cell r="RC1015">
            <v>45741</v>
          </cell>
          <cell r="RD1015">
            <v>0</v>
          </cell>
          <cell r="RE1015">
            <v>0</v>
          </cell>
          <cell r="RF1015">
            <v>0</v>
          </cell>
          <cell r="RG1015">
            <v>0</v>
          </cell>
          <cell r="RH1015">
            <v>0</v>
          </cell>
          <cell r="RI1015">
            <v>0</v>
          </cell>
          <cell r="RJ1015">
            <v>0</v>
          </cell>
          <cell r="RK1015">
            <v>0</v>
          </cell>
          <cell r="RL1015" t="str">
            <v>4162093</v>
          </cell>
          <cell r="RM1015">
            <v>0</v>
          </cell>
          <cell r="RN1015" t="str">
            <v>4162096</v>
          </cell>
          <cell r="RO1015">
            <v>0</v>
          </cell>
          <cell r="RP1015" t="str">
            <v>4162094</v>
          </cell>
          <cell r="RQ1015">
            <v>0</v>
          </cell>
          <cell r="RR1015" t="str">
            <v>4162095</v>
          </cell>
          <cell r="RS1015">
            <v>0</v>
          </cell>
          <cell r="RT1015">
            <v>0</v>
          </cell>
          <cell r="RU1015">
            <v>0</v>
          </cell>
          <cell r="RV1015">
            <v>0</v>
          </cell>
        </row>
        <row r="1016">
          <cell r="A1016">
            <v>1007</v>
          </cell>
          <cell r="B1016">
            <v>45748</v>
          </cell>
          <cell r="C1016" t="str">
            <v>HRB1303.EXP</v>
          </cell>
          <cell r="D1016" t="str">
            <v>13035621</v>
          </cell>
          <cell r="F1016" t="str">
            <v>韓国</v>
          </cell>
          <cell r="G1016" t="str">
            <v>ＡＭＡＤＡ　ＫＯＲＥＡ　ＣＯ．，ＬＴＤ．</v>
          </cell>
          <cell r="H1016" t="str">
            <v>制御盤</v>
          </cell>
          <cell r="I1016" t="str">
            <v>南陵</v>
          </cell>
          <cell r="J1016" t="str">
            <v>土岐</v>
          </cell>
          <cell r="K1016">
            <v>45723</v>
          </cell>
          <cell r="L1016">
            <v>1</v>
          </cell>
          <cell r="M1016">
            <v>1</v>
          </cell>
          <cell r="N1016">
            <v>45724</v>
          </cell>
          <cell r="O1016">
            <v>1</v>
          </cell>
          <cell r="P1016">
            <v>45727</v>
          </cell>
          <cell r="Q1016">
            <v>1</v>
          </cell>
          <cell r="R1016">
            <v>45728</v>
          </cell>
          <cell r="S1016">
            <v>1</v>
          </cell>
          <cell r="T1016">
            <v>45729</v>
          </cell>
          <cell r="U1016">
            <v>45733</v>
          </cell>
          <cell r="V1016">
            <v>45730</v>
          </cell>
          <cell r="W1016">
            <v>45733</v>
          </cell>
          <cell r="X1016">
            <v>1</v>
          </cell>
          <cell r="Y1016">
            <v>45748</v>
          </cell>
          <cell r="AA1016">
            <v>45741</v>
          </cell>
          <cell r="AB1016">
            <v>45742</v>
          </cell>
          <cell r="AC1016" t="str">
            <v>4162081</v>
          </cell>
          <cell r="AD1016" t="str">
            <v>4162093</v>
          </cell>
          <cell r="AE1016" t="str">
            <v>4162096</v>
          </cell>
          <cell r="AF1016" t="str">
            <v>4162094</v>
          </cell>
          <cell r="AG1016" t="str">
            <v>4162095</v>
          </cell>
          <cell r="AH1016">
            <v>45706</v>
          </cell>
          <cell r="AI1016">
            <v>4162081</v>
          </cell>
          <cell r="AN1016" t="str">
            <v>-</v>
          </cell>
          <cell r="AO1016">
            <v>4162093</v>
          </cell>
          <cell r="AP1016" t="str">
            <v>-</v>
          </cell>
          <cell r="AQ1016">
            <v>4162094</v>
          </cell>
          <cell r="AR1016" t="str">
            <v>-</v>
          </cell>
          <cell r="AS1016">
            <v>4162095</v>
          </cell>
          <cell r="AT1016" t="str">
            <v>-</v>
          </cell>
          <cell r="AU1016">
            <v>4162096</v>
          </cell>
          <cell r="BF1016" t="str">
            <v>-</v>
          </cell>
          <cell r="BG1016">
            <v>4162104</v>
          </cell>
          <cell r="EM1016">
            <v>45692</v>
          </cell>
          <cell r="EN1016" t="str">
            <v>-</v>
          </cell>
          <cell r="EO1016">
            <v>4162127</v>
          </cell>
          <cell r="EX1016" t="str">
            <v>-</v>
          </cell>
          <cell r="EY1016">
            <v>4162132</v>
          </cell>
          <cell r="GG1016" t="str">
            <v>-</v>
          </cell>
          <cell r="GH1016">
            <v>4162146</v>
          </cell>
          <cell r="HS1016">
            <v>45723</v>
          </cell>
          <cell r="HV1016" t="e">
            <v>#REF!</v>
          </cell>
          <cell r="HZ1016" t="e">
            <v>#REF!</v>
          </cell>
          <cell r="ID1016" t="e">
            <v>#REF!</v>
          </cell>
          <cell r="RC1016">
            <v>45741</v>
          </cell>
          <cell r="RD1016">
            <v>0</v>
          </cell>
          <cell r="RE1016">
            <v>0</v>
          </cell>
          <cell r="RF1016">
            <v>0</v>
          </cell>
          <cell r="RG1016">
            <v>0</v>
          </cell>
          <cell r="RH1016">
            <v>0</v>
          </cell>
          <cell r="RI1016">
            <v>0</v>
          </cell>
          <cell r="RJ1016">
            <v>0</v>
          </cell>
          <cell r="RK1016">
            <v>0</v>
          </cell>
          <cell r="RL1016" t="str">
            <v>4162093</v>
          </cell>
          <cell r="RM1016">
            <v>0</v>
          </cell>
          <cell r="RN1016" t="str">
            <v>4162096</v>
          </cell>
          <cell r="RO1016">
            <v>0</v>
          </cell>
          <cell r="RP1016" t="str">
            <v>4162094</v>
          </cell>
          <cell r="RQ1016">
            <v>0</v>
          </cell>
          <cell r="RR1016" t="str">
            <v>4162095</v>
          </cell>
          <cell r="RS1016">
            <v>0</v>
          </cell>
          <cell r="RT1016">
            <v>0</v>
          </cell>
          <cell r="RU1016">
            <v>0</v>
          </cell>
          <cell r="RV1016">
            <v>0</v>
          </cell>
        </row>
        <row r="1017">
          <cell r="A1017">
            <v>1008</v>
          </cell>
          <cell r="B1017">
            <v>45748</v>
          </cell>
          <cell r="C1017" t="str">
            <v>HRB1303</v>
          </cell>
          <cell r="D1017" t="str">
            <v>13035618</v>
          </cell>
          <cell r="F1017" t="str">
            <v>日本</v>
          </cell>
          <cell r="G1017" t="str">
            <v>（株）アマダベンディングＳ部</v>
          </cell>
          <cell r="H1017" t="str">
            <v>制御盤</v>
          </cell>
          <cell r="I1017" t="str">
            <v>南陵</v>
          </cell>
          <cell r="J1017" t="str">
            <v>土岐</v>
          </cell>
          <cell r="K1017">
            <v>45723</v>
          </cell>
          <cell r="L1017">
            <v>1</v>
          </cell>
          <cell r="M1017">
            <v>1</v>
          </cell>
          <cell r="N1017">
            <v>45724</v>
          </cell>
          <cell r="O1017">
            <v>1</v>
          </cell>
          <cell r="P1017">
            <v>45727</v>
          </cell>
          <cell r="Q1017">
            <v>1</v>
          </cell>
          <cell r="R1017">
            <v>45728</v>
          </cell>
          <cell r="S1017">
            <v>1</v>
          </cell>
          <cell r="T1017">
            <v>45729</v>
          </cell>
          <cell r="U1017">
            <v>45733</v>
          </cell>
          <cell r="V1017">
            <v>45730</v>
          </cell>
          <cell r="W1017">
            <v>45734</v>
          </cell>
          <cell r="X1017">
            <v>1</v>
          </cell>
          <cell r="Y1017">
            <v>45749</v>
          </cell>
          <cell r="AA1017">
            <v>45741</v>
          </cell>
          <cell r="AB1017">
            <v>45742</v>
          </cell>
          <cell r="AC1017" t="str">
            <v>4162081</v>
          </cell>
          <cell r="AD1017" t="str">
            <v>4162093</v>
          </cell>
          <cell r="AE1017" t="str">
            <v>4162096</v>
          </cell>
          <cell r="AF1017" t="str">
            <v>4162094</v>
          </cell>
          <cell r="AG1017" t="str">
            <v>4162095</v>
          </cell>
          <cell r="AH1017">
            <v>45706</v>
          </cell>
          <cell r="AI1017">
            <v>4162081</v>
          </cell>
          <cell r="AN1017" t="str">
            <v>-</v>
          </cell>
          <cell r="AO1017">
            <v>4162093</v>
          </cell>
          <cell r="AP1017" t="str">
            <v>-</v>
          </cell>
          <cell r="AQ1017">
            <v>4162094</v>
          </cell>
          <cell r="AR1017" t="str">
            <v>-</v>
          </cell>
          <cell r="AS1017">
            <v>4162095</v>
          </cell>
          <cell r="AT1017" t="str">
            <v>-</v>
          </cell>
          <cell r="AU1017">
            <v>4162096</v>
          </cell>
          <cell r="BD1017" t="str">
            <v>-</v>
          </cell>
          <cell r="BE1017">
            <v>4162103</v>
          </cell>
          <cell r="EM1017">
            <v>45692</v>
          </cell>
          <cell r="EN1017" t="str">
            <v>-</v>
          </cell>
          <cell r="EO1017">
            <v>4162127</v>
          </cell>
          <cell r="EX1017" t="str">
            <v>-</v>
          </cell>
          <cell r="EY1017">
            <v>4162132</v>
          </cell>
          <cell r="HS1017">
            <v>45723</v>
          </cell>
          <cell r="HV1017" t="e">
            <v>#REF!</v>
          </cell>
          <cell r="HZ1017" t="e">
            <v>#REF!</v>
          </cell>
          <cell r="ID1017" t="e">
            <v>#REF!</v>
          </cell>
          <cell r="RC1017">
            <v>45741</v>
          </cell>
          <cell r="RD1017">
            <v>0</v>
          </cell>
          <cell r="RE1017">
            <v>0</v>
          </cell>
          <cell r="RF1017">
            <v>0</v>
          </cell>
          <cell r="RG1017">
            <v>0</v>
          </cell>
          <cell r="RH1017">
            <v>0</v>
          </cell>
          <cell r="RI1017">
            <v>0</v>
          </cell>
          <cell r="RJ1017">
            <v>0</v>
          </cell>
          <cell r="RK1017">
            <v>0</v>
          </cell>
          <cell r="RL1017" t="str">
            <v>4162093</v>
          </cell>
          <cell r="RM1017">
            <v>0</v>
          </cell>
          <cell r="RN1017" t="str">
            <v>4162096</v>
          </cell>
          <cell r="RO1017">
            <v>0</v>
          </cell>
          <cell r="RP1017" t="str">
            <v>4162094</v>
          </cell>
          <cell r="RQ1017">
            <v>0</v>
          </cell>
          <cell r="RR1017" t="str">
            <v>4162095</v>
          </cell>
          <cell r="RS1017">
            <v>0</v>
          </cell>
          <cell r="RT1017">
            <v>0</v>
          </cell>
          <cell r="RU1017">
            <v>0</v>
          </cell>
          <cell r="RV1017">
            <v>0</v>
          </cell>
        </row>
        <row r="1018">
          <cell r="A1018">
            <v>1009</v>
          </cell>
          <cell r="B1018">
            <v>45748</v>
          </cell>
          <cell r="C1018" t="str">
            <v>HRB1303.EXP</v>
          </cell>
          <cell r="D1018" t="str">
            <v>13035619</v>
          </cell>
          <cell r="F1018" t="str">
            <v>オーストラリア</v>
          </cell>
          <cell r="G1018" t="str">
            <v>Ａｍａｄａ　Ｏｃｅａｎｉａ　Ｐｔｙ　Ｌｔｄ</v>
          </cell>
          <cell r="H1018" t="str">
            <v>制御盤</v>
          </cell>
          <cell r="I1018" t="str">
            <v>南陵</v>
          </cell>
          <cell r="J1018" t="str">
            <v>土岐</v>
          </cell>
          <cell r="K1018">
            <v>45724</v>
          </cell>
          <cell r="L1018">
            <v>1</v>
          </cell>
          <cell r="M1018">
            <v>1</v>
          </cell>
          <cell r="N1018">
            <v>45727</v>
          </cell>
          <cell r="O1018">
            <v>1</v>
          </cell>
          <cell r="P1018">
            <v>45728</v>
          </cell>
          <cell r="Q1018">
            <v>1</v>
          </cell>
          <cell r="R1018">
            <v>45729</v>
          </cell>
          <cell r="S1018">
            <v>1</v>
          </cell>
          <cell r="T1018">
            <v>45730</v>
          </cell>
          <cell r="U1018">
            <v>45733</v>
          </cell>
          <cell r="V1018">
            <v>45731</v>
          </cell>
          <cell r="W1018">
            <v>45734</v>
          </cell>
          <cell r="X1018">
            <v>1</v>
          </cell>
          <cell r="Y1018">
            <v>45749</v>
          </cell>
          <cell r="AA1018">
            <v>45741</v>
          </cell>
          <cell r="AB1018">
            <v>45742</v>
          </cell>
          <cell r="AC1018" t="str">
            <v>4162081</v>
          </cell>
          <cell r="AD1018" t="str">
            <v>4162093</v>
          </cell>
          <cell r="AE1018" t="str">
            <v>4162096</v>
          </cell>
          <cell r="AF1018" t="str">
            <v>4162094</v>
          </cell>
          <cell r="AG1018" t="str">
            <v>4162095</v>
          </cell>
          <cell r="AH1018">
            <v>45706</v>
          </cell>
          <cell r="AI1018">
            <v>4162081</v>
          </cell>
          <cell r="AN1018" t="str">
            <v>-</v>
          </cell>
          <cell r="AO1018">
            <v>4162093</v>
          </cell>
          <cell r="AP1018" t="str">
            <v>-</v>
          </cell>
          <cell r="AQ1018">
            <v>4162094</v>
          </cell>
          <cell r="AR1018" t="str">
            <v>-</v>
          </cell>
          <cell r="AS1018">
            <v>4162095</v>
          </cell>
          <cell r="AT1018" t="str">
            <v>-</v>
          </cell>
          <cell r="AU1018">
            <v>4162096</v>
          </cell>
          <cell r="BF1018" t="str">
            <v>-</v>
          </cell>
          <cell r="BG1018">
            <v>4162104</v>
          </cell>
          <cell r="EM1018">
            <v>45695</v>
          </cell>
          <cell r="EX1018" t="str">
            <v>-</v>
          </cell>
          <cell r="EY1018">
            <v>4162132</v>
          </cell>
          <cell r="HS1018">
            <v>45724</v>
          </cell>
          <cell r="HV1018" t="e">
            <v>#REF!</v>
          </cell>
          <cell r="HZ1018" t="e">
            <v>#REF!</v>
          </cell>
          <cell r="ID1018" t="e">
            <v>#REF!</v>
          </cell>
          <cell r="RC1018">
            <v>45741</v>
          </cell>
          <cell r="RD1018">
            <v>0</v>
          </cell>
          <cell r="RE1018">
            <v>0</v>
          </cell>
          <cell r="RF1018">
            <v>0</v>
          </cell>
          <cell r="RG1018">
            <v>0</v>
          </cell>
          <cell r="RH1018">
            <v>0</v>
          </cell>
          <cell r="RI1018">
            <v>0</v>
          </cell>
          <cell r="RJ1018">
            <v>0</v>
          </cell>
          <cell r="RK1018">
            <v>0</v>
          </cell>
          <cell r="RL1018" t="str">
            <v>4162093</v>
          </cell>
          <cell r="RM1018">
            <v>0</v>
          </cell>
          <cell r="RN1018" t="str">
            <v>4162096</v>
          </cell>
          <cell r="RO1018">
            <v>0</v>
          </cell>
          <cell r="RP1018" t="str">
            <v>4162094</v>
          </cell>
          <cell r="RQ1018">
            <v>0</v>
          </cell>
          <cell r="RR1018" t="str">
            <v>4162095</v>
          </cell>
          <cell r="RS1018">
            <v>0</v>
          </cell>
          <cell r="RT1018">
            <v>0</v>
          </cell>
          <cell r="RU1018">
            <v>0</v>
          </cell>
          <cell r="RV1018">
            <v>0</v>
          </cell>
        </row>
        <row r="1019">
          <cell r="A1019">
            <v>1010</v>
          </cell>
          <cell r="B1019">
            <v>45748</v>
          </cell>
          <cell r="C1019" t="str">
            <v>HRB8025</v>
          </cell>
          <cell r="D1019" t="str">
            <v>80255435</v>
          </cell>
          <cell r="F1019" t="str">
            <v>日本</v>
          </cell>
          <cell r="G1019" t="str">
            <v>（株）アマダベンディングＳ部</v>
          </cell>
          <cell r="H1019" t="str">
            <v>制御盤</v>
          </cell>
          <cell r="I1019" t="str">
            <v>南陵</v>
          </cell>
          <cell r="J1019" t="str">
            <v>土岐</v>
          </cell>
          <cell r="K1019">
            <v>45724</v>
          </cell>
          <cell r="L1019">
            <v>1</v>
          </cell>
          <cell r="M1019">
            <v>1</v>
          </cell>
          <cell r="N1019">
            <v>45727</v>
          </cell>
          <cell r="O1019">
            <v>1</v>
          </cell>
          <cell r="P1019">
            <v>45728</v>
          </cell>
          <cell r="Q1019">
            <v>1</v>
          </cell>
          <cell r="R1019">
            <v>45729</v>
          </cell>
          <cell r="S1019">
            <v>1</v>
          </cell>
          <cell r="T1019">
            <v>45730</v>
          </cell>
          <cell r="U1019">
            <v>45734</v>
          </cell>
          <cell r="V1019">
            <v>45731</v>
          </cell>
          <cell r="W1019">
            <v>45734</v>
          </cell>
          <cell r="X1019">
            <v>1</v>
          </cell>
          <cell r="Y1019">
            <v>45750</v>
          </cell>
          <cell r="AA1019">
            <v>45741</v>
          </cell>
          <cell r="AB1019">
            <v>45742</v>
          </cell>
          <cell r="AC1019" t="str">
            <v>4162081</v>
          </cell>
          <cell r="AD1019" t="str">
            <v>4162093</v>
          </cell>
          <cell r="AE1019" t="str">
            <v>4162096</v>
          </cell>
          <cell r="AF1019" t="str">
            <v>4162094</v>
          </cell>
          <cell r="AG1019" t="str">
            <v>4162095</v>
          </cell>
          <cell r="AH1019">
            <v>45706</v>
          </cell>
          <cell r="AI1019">
            <v>4162081</v>
          </cell>
          <cell r="AN1019" t="str">
            <v>-</v>
          </cell>
          <cell r="AO1019">
            <v>4162093</v>
          </cell>
          <cell r="AP1019" t="str">
            <v>-</v>
          </cell>
          <cell r="AQ1019">
            <v>4162094</v>
          </cell>
          <cell r="AR1019" t="str">
            <v>-</v>
          </cell>
          <cell r="AS1019">
            <v>4162095</v>
          </cell>
          <cell r="AT1019" t="str">
            <v>-</v>
          </cell>
          <cell r="AU1019">
            <v>4162096</v>
          </cell>
          <cell r="AZ1019" t="str">
            <v>-</v>
          </cell>
          <cell r="BA1019">
            <v>4162101</v>
          </cell>
          <cell r="EM1019">
            <v>45695</v>
          </cell>
          <cell r="EX1019" t="str">
            <v>-</v>
          </cell>
          <cell r="EY1019">
            <v>4162132</v>
          </cell>
          <cell r="HS1019">
            <v>45724</v>
          </cell>
          <cell r="HV1019" t="e">
            <v>#REF!</v>
          </cell>
          <cell r="HZ1019" t="e">
            <v>#REF!</v>
          </cell>
          <cell r="ID1019" t="e">
            <v>#REF!</v>
          </cell>
          <cell r="RC1019">
            <v>45741</v>
          </cell>
          <cell r="RD1019">
            <v>0</v>
          </cell>
          <cell r="RE1019">
            <v>0</v>
          </cell>
          <cell r="RF1019">
            <v>0</v>
          </cell>
          <cell r="RG1019">
            <v>0</v>
          </cell>
          <cell r="RH1019">
            <v>0</v>
          </cell>
          <cell r="RI1019">
            <v>0</v>
          </cell>
          <cell r="RJ1019">
            <v>0</v>
          </cell>
          <cell r="RK1019">
            <v>0</v>
          </cell>
          <cell r="RL1019" t="str">
            <v>4162093</v>
          </cell>
          <cell r="RM1019">
            <v>0</v>
          </cell>
          <cell r="RN1019" t="str">
            <v>4162096</v>
          </cell>
          <cell r="RO1019">
            <v>0</v>
          </cell>
          <cell r="RP1019" t="str">
            <v>4162094</v>
          </cell>
          <cell r="RQ1019">
            <v>0</v>
          </cell>
          <cell r="RR1019" t="str">
            <v>4162095</v>
          </cell>
          <cell r="RS1019">
            <v>0</v>
          </cell>
          <cell r="RT1019">
            <v>0</v>
          </cell>
          <cell r="RU1019">
            <v>0</v>
          </cell>
          <cell r="RV1019">
            <v>0</v>
          </cell>
        </row>
        <row r="1020">
          <cell r="A1020">
            <v>1011</v>
          </cell>
          <cell r="B1020">
            <v>45748</v>
          </cell>
          <cell r="C1020" t="str">
            <v>HRB8025.EXP</v>
          </cell>
          <cell r="D1020" t="str">
            <v>80255437</v>
          </cell>
          <cell r="F1020" t="str">
            <v>オーストラリア</v>
          </cell>
          <cell r="G1020" t="str">
            <v>Ａｍａｄａ　Ｏｃｅａｎｉａ　Ｐｔｙ　Ｌｔｄ</v>
          </cell>
          <cell r="H1020" t="str">
            <v>制御盤</v>
          </cell>
          <cell r="I1020" t="str">
            <v>南陵</v>
          </cell>
          <cell r="J1020" t="str">
            <v>土岐</v>
          </cell>
          <cell r="K1020">
            <v>45724</v>
          </cell>
          <cell r="L1020">
            <v>1</v>
          </cell>
          <cell r="M1020">
            <v>1</v>
          </cell>
          <cell r="N1020">
            <v>45727</v>
          </cell>
          <cell r="O1020">
            <v>1</v>
          </cell>
          <cell r="P1020">
            <v>45728</v>
          </cell>
          <cell r="Q1020">
            <v>1</v>
          </cell>
          <cell r="R1020">
            <v>45729</v>
          </cell>
          <cell r="S1020">
            <v>1</v>
          </cell>
          <cell r="T1020">
            <v>45730</v>
          </cell>
          <cell r="U1020">
            <v>45734</v>
          </cell>
          <cell r="V1020">
            <v>45731</v>
          </cell>
          <cell r="W1020">
            <v>45735</v>
          </cell>
          <cell r="X1020">
            <v>1</v>
          </cell>
          <cell r="Y1020">
            <v>45750</v>
          </cell>
          <cell r="AA1020">
            <v>45741</v>
          </cell>
          <cell r="AB1020">
            <v>45742</v>
          </cell>
          <cell r="AC1020" t="str">
            <v>4162081</v>
          </cell>
          <cell r="AD1020" t="str">
            <v>4162093</v>
          </cell>
          <cell r="AE1020" t="str">
            <v>4162096</v>
          </cell>
          <cell r="AF1020" t="str">
            <v>4162094</v>
          </cell>
          <cell r="AG1020" t="str">
            <v>4162095</v>
          </cell>
          <cell r="AH1020">
            <v>45706</v>
          </cell>
          <cell r="AI1020">
            <v>4162081</v>
          </cell>
          <cell r="AN1020" t="str">
            <v>-</v>
          </cell>
          <cell r="AO1020">
            <v>4162093</v>
          </cell>
          <cell r="AP1020" t="str">
            <v>-</v>
          </cell>
          <cell r="AQ1020">
            <v>4162094</v>
          </cell>
          <cell r="AR1020" t="str">
            <v>-</v>
          </cell>
          <cell r="AS1020">
            <v>4162095</v>
          </cell>
          <cell r="AT1020" t="str">
            <v>-</v>
          </cell>
          <cell r="AU1020">
            <v>4162096</v>
          </cell>
          <cell r="BB1020" t="str">
            <v>-</v>
          </cell>
          <cell r="BC1020">
            <v>4162102</v>
          </cell>
          <cell r="EM1020">
            <v>45695</v>
          </cell>
          <cell r="EX1020" t="str">
            <v>-</v>
          </cell>
          <cell r="EY1020">
            <v>4162132</v>
          </cell>
          <cell r="HS1020">
            <v>45724</v>
          </cell>
          <cell r="HV1020" t="e">
            <v>#REF!</v>
          </cell>
          <cell r="HZ1020" t="e">
            <v>#REF!</v>
          </cell>
          <cell r="ID1020" t="e">
            <v>#REF!</v>
          </cell>
          <cell r="RC1020">
            <v>45741</v>
          </cell>
          <cell r="RD1020">
            <v>0</v>
          </cell>
          <cell r="RE1020">
            <v>0</v>
          </cell>
          <cell r="RF1020">
            <v>0</v>
          </cell>
          <cell r="RG1020">
            <v>0</v>
          </cell>
          <cell r="RH1020">
            <v>0</v>
          </cell>
          <cell r="RI1020">
            <v>0</v>
          </cell>
          <cell r="RJ1020">
            <v>0</v>
          </cell>
          <cell r="RK1020">
            <v>0</v>
          </cell>
          <cell r="RL1020" t="str">
            <v>4162093</v>
          </cell>
          <cell r="RM1020">
            <v>0</v>
          </cell>
          <cell r="RN1020" t="str">
            <v>4162096</v>
          </cell>
          <cell r="RO1020">
            <v>0</v>
          </cell>
          <cell r="RP1020" t="str">
            <v>4162094</v>
          </cell>
          <cell r="RQ1020">
            <v>0</v>
          </cell>
          <cell r="RR1020" t="str">
            <v>4162095</v>
          </cell>
          <cell r="RS1020">
            <v>0</v>
          </cell>
          <cell r="RT1020">
            <v>0</v>
          </cell>
          <cell r="RU1020">
            <v>0</v>
          </cell>
          <cell r="RV1020">
            <v>0</v>
          </cell>
        </row>
        <row r="1021">
          <cell r="A1021">
            <v>1012</v>
          </cell>
          <cell r="B1021">
            <v>45748</v>
          </cell>
          <cell r="C1021" t="str">
            <v>HRB5020.EXP</v>
          </cell>
          <cell r="D1021" t="str">
            <v>50205158</v>
          </cell>
          <cell r="F1021" t="str">
            <v>タイ</v>
          </cell>
          <cell r="G1021" t="str">
            <v>【タイ】Gulfwell Technology (Thailand) Co., Ltd.</v>
          </cell>
          <cell r="H1021" t="str">
            <v>制御盤</v>
          </cell>
          <cell r="I1021" t="str">
            <v>南陵</v>
          </cell>
          <cell r="J1021" t="str">
            <v>土岐</v>
          </cell>
          <cell r="K1021">
            <v>45727</v>
          </cell>
          <cell r="L1021">
            <v>1</v>
          </cell>
          <cell r="M1021">
            <v>1</v>
          </cell>
          <cell r="N1021">
            <v>45728</v>
          </cell>
          <cell r="O1021">
            <v>1</v>
          </cell>
          <cell r="P1021">
            <v>45729</v>
          </cell>
          <cell r="Q1021">
            <v>1</v>
          </cell>
          <cell r="R1021">
            <v>45730</v>
          </cell>
          <cell r="S1021">
            <v>1</v>
          </cell>
          <cell r="T1021">
            <v>45731</v>
          </cell>
          <cell r="U1021">
            <v>45735</v>
          </cell>
          <cell r="V1021">
            <v>45733</v>
          </cell>
          <cell r="W1021">
            <v>45735</v>
          </cell>
          <cell r="X1021">
            <v>1</v>
          </cell>
          <cell r="Y1021">
            <v>45751</v>
          </cell>
          <cell r="AA1021">
            <v>45741</v>
          </cell>
          <cell r="AB1021">
            <v>45742</v>
          </cell>
          <cell r="AC1021" t="str">
            <v>4162081</v>
          </cell>
          <cell r="AD1021" t="str">
            <v>4162093</v>
          </cell>
          <cell r="AE1021" t="str">
            <v>4162096</v>
          </cell>
          <cell r="AF1021" t="str">
            <v>4162094</v>
          </cell>
          <cell r="AG1021" t="str">
            <v>4162095</v>
          </cell>
          <cell r="AH1021">
            <v>45706</v>
          </cell>
          <cell r="AI1021">
            <v>4162081</v>
          </cell>
          <cell r="AN1021" t="str">
            <v>-</v>
          </cell>
          <cell r="AO1021">
            <v>4162093</v>
          </cell>
          <cell r="AP1021" t="str">
            <v>-</v>
          </cell>
          <cell r="AQ1021">
            <v>4162094</v>
          </cell>
          <cell r="AR1021" t="str">
            <v>-</v>
          </cell>
          <cell r="AS1021">
            <v>4162095</v>
          </cell>
          <cell r="AT1021" t="str">
            <v>-</v>
          </cell>
          <cell r="AU1021">
            <v>4162096</v>
          </cell>
          <cell r="AX1021" t="str">
            <v>-</v>
          </cell>
          <cell r="AY1021">
            <v>4162100</v>
          </cell>
          <cell r="EM1021">
            <v>45692</v>
          </cell>
          <cell r="EZ1021">
            <v>45727</v>
          </cell>
          <cell r="FA1021">
            <v>4162123</v>
          </cell>
          <cell r="HS1021">
            <v>45727</v>
          </cell>
          <cell r="HV1021" t="e">
            <v>#REF!</v>
          </cell>
          <cell r="HZ1021" t="e">
            <v>#REF!</v>
          </cell>
          <cell r="ID1021" t="e">
            <v>#REF!</v>
          </cell>
          <cell r="RC1021">
            <v>45741</v>
          </cell>
          <cell r="RD1021">
            <v>0</v>
          </cell>
          <cell r="RE1021">
            <v>0</v>
          </cell>
          <cell r="RF1021">
            <v>0</v>
          </cell>
          <cell r="RG1021">
            <v>0</v>
          </cell>
          <cell r="RH1021">
            <v>0</v>
          </cell>
          <cell r="RI1021">
            <v>0</v>
          </cell>
          <cell r="RJ1021">
            <v>0</v>
          </cell>
          <cell r="RK1021">
            <v>0</v>
          </cell>
          <cell r="RL1021" t="str">
            <v>4162093</v>
          </cell>
          <cell r="RM1021">
            <v>0</v>
          </cell>
          <cell r="RN1021" t="str">
            <v>4162096</v>
          </cell>
          <cell r="RO1021">
            <v>0</v>
          </cell>
          <cell r="RP1021" t="str">
            <v>4162094</v>
          </cell>
          <cell r="RQ1021">
            <v>0</v>
          </cell>
          <cell r="RR1021" t="str">
            <v>4162095</v>
          </cell>
          <cell r="RS1021">
            <v>0</v>
          </cell>
          <cell r="RT1021">
            <v>0</v>
          </cell>
          <cell r="RU1021">
            <v>0</v>
          </cell>
          <cell r="RV1021">
            <v>0</v>
          </cell>
        </row>
        <row r="1022">
          <cell r="A1022">
            <v>1013</v>
          </cell>
          <cell r="B1022">
            <v>45748</v>
          </cell>
          <cell r="C1022" t="str">
            <v>HRBC5020</v>
          </cell>
          <cell r="D1022" t="str">
            <v>50205159</v>
          </cell>
          <cell r="F1022" t="str">
            <v>中国</v>
          </cell>
          <cell r="G1022" t="str">
            <v>CHINA</v>
          </cell>
          <cell r="H1022" t="str">
            <v>制御盤</v>
          </cell>
          <cell r="I1022" t="str">
            <v>南陵</v>
          </cell>
          <cell r="J1022" t="str">
            <v>土岐</v>
          </cell>
          <cell r="K1022">
            <v>45727</v>
          </cell>
          <cell r="L1022">
            <v>1</v>
          </cell>
          <cell r="M1022">
            <v>1</v>
          </cell>
          <cell r="N1022">
            <v>45728</v>
          </cell>
          <cell r="O1022">
            <v>1</v>
          </cell>
          <cell r="P1022">
            <v>45729</v>
          </cell>
          <cell r="Q1022">
            <v>1</v>
          </cell>
          <cell r="R1022">
            <v>45730</v>
          </cell>
          <cell r="S1022">
            <v>1</v>
          </cell>
          <cell r="T1022">
            <v>45731</v>
          </cell>
          <cell r="U1022">
            <v>45735</v>
          </cell>
          <cell r="V1022">
            <v>45733</v>
          </cell>
          <cell r="W1022">
            <v>45737</v>
          </cell>
          <cell r="X1022">
            <v>1</v>
          </cell>
          <cell r="Y1022">
            <v>45751</v>
          </cell>
          <cell r="AA1022">
            <v>45741</v>
          </cell>
          <cell r="AB1022">
            <v>45742</v>
          </cell>
          <cell r="AC1022" t="str">
            <v>4162081</v>
          </cell>
          <cell r="AD1022" t="str">
            <v>4162093</v>
          </cell>
          <cell r="AE1022" t="str">
            <v>4162096</v>
          </cell>
          <cell r="AF1022" t="str">
            <v>4162094</v>
          </cell>
          <cell r="AG1022" t="str">
            <v>4162095</v>
          </cell>
          <cell r="AH1022">
            <v>45706</v>
          </cell>
          <cell r="AI1022">
            <v>4162081</v>
          </cell>
          <cell r="AN1022" t="str">
            <v>-</v>
          </cell>
          <cell r="AO1022">
            <v>4162093</v>
          </cell>
          <cell r="AP1022" t="str">
            <v>-</v>
          </cell>
          <cell r="AQ1022">
            <v>4162094</v>
          </cell>
          <cell r="AR1022" t="str">
            <v>-</v>
          </cell>
          <cell r="AS1022">
            <v>4162095</v>
          </cell>
          <cell r="AT1022" t="str">
            <v>-</v>
          </cell>
          <cell r="AU1022">
            <v>4162096</v>
          </cell>
          <cell r="AX1022">
            <v>45720</v>
          </cell>
          <cell r="AY1022">
            <v>4162117</v>
          </cell>
          <cell r="EM1022">
            <v>45695</v>
          </cell>
          <cell r="EZ1022">
            <v>45727</v>
          </cell>
          <cell r="FA1022">
            <v>4162123</v>
          </cell>
          <cell r="HS1022">
            <v>45727</v>
          </cell>
          <cell r="HV1022" t="e">
            <v>#REF!</v>
          </cell>
          <cell r="HZ1022" t="e">
            <v>#REF!</v>
          </cell>
          <cell r="ID1022" t="e">
            <v>#REF!</v>
          </cell>
          <cell r="RC1022">
            <v>45741</v>
          </cell>
          <cell r="RD1022">
            <v>0</v>
          </cell>
          <cell r="RE1022">
            <v>0</v>
          </cell>
          <cell r="RF1022">
            <v>0</v>
          </cell>
          <cell r="RG1022">
            <v>0</v>
          </cell>
          <cell r="RH1022">
            <v>0</v>
          </cell>
          <cell r="RI1022">
            <v>0</v>
          </cell>
          <cell r="RJ1022">
            <v>0</v>
          </cell>
          <cell r="RK1022">
            <v>0</v>
          </cell>
          <cell r="RL1022" t="str">
            <v>4162093</v>
          </cell>
          <cell r="RM1022">
            <v>0</v>
          </cell>
          <cell r="RN1022" t="str">
            <v>4162096</v>
          </cell>
          <cell r="RO1022">
            <v>0</v>
          </cell>
          <cell r="RP1022" t="str">
            <v>4162094</v>
          </cell>
          <cell r="RQ1022">
            <v>0</v>
          </cell>
          <cell r="RR1022" t="str">
            <v>4162095</v>
          </cell>
          <cell r="RS1022">
            <v>0</v>
          </cell>
          <cell r="RT1022">
            <v>0</v>
          </cell>
          <cell r="RU1022">
            <v>0</v>
          </cell>
          <cell r="RV1022">
            <v>0</v>
          </cell>
        </row>
        <row r="1023">
          <cell r="A1023">
            <v>1014</v>
          </cell>
          <cell r="B1023">
            <v>45748</v>
          </cell>
          <cell r="C1023" t="str">
            <v>HRB2204.EXP</v>
          </cell>
          <cell r="D1023" t="str">
            <v>22045147</v>
          </cell>
          <cell r="F1023" t="str">
            <v>オーストラリア</v>
          </cell>
          <cell r="G1023" t="str">
            <v>Ａｍａｄａ　Ｏｃｅａｎｉａ　Ｐｔｙ　Ｌｔｄ</v>
          </cell>
          <cell r="H1023" t="str">
            <v>制御盤</v>
          </cell>
          <cell r="I1023" t="str">
            <v>南陵</v>
          </cell>
          <cell r="J1023" t="str">
            <v>土岐</v>
          </cell>
          <cell r="K1023">
            <v>45728</v>
          </cell>
          <cell r="L1023">
            <v>1</v>
          </cell>
          <cell r="M1023">
            <v>1</v>
          </cell>
          <cell r="N1023">
            <v>45729</v>
          </cell>
          <cell r="O1023">
            <v>1</v>
          </cell>
          <cell r="P1023">
            <v>45730</v>
          </cell>
          <cell r="Q1023">
            <v>1</v>
          </cell>
          <cell r="R1023">
            <v>45731</v>
          </cell>
          <cell r="S1023">
            <v>1</v>
          </cell>
          <cell r="T1023">
            <v>45733</v>
          </cell>
          <cell r="U1023">
            <v>45734</v>
          </cell>
          <cell r="V1023">
            <v>45734</v>
          </cell>
          <cell r="W1023">
            <v>45735</v>
          </cell>
          <cell r="X1023">
            <v>1</v>
          </cell>
          <cell r="Y1023">
            <v>45752</v>
          </cell>
          <cell r="AA1023">
            <v>45741</v>
          </cell>
          <cell r="AB1023">
            <v>45742</v>
          </cell>
          <cell r="AC1023" t="str">
            <v>4062355</v>
          </cell>
          <cell r="AD1023" t="str">
            <v>4162093</v>
          </cell>
          <cell r="AE1023" t="str">
            <v>4162096</v>
          </cell>
          <cell r="AF1023" t="str">
            <v>4162094</v>
          </cell>
          <cell r="AG1023" t="str">
            <v>4162095</v>
          </cell>
          <cell r="AJ1023">
            <v>45601</v>
          </cell>
          <cell r="AK1023">
            <v>4062355</v>
          </cell>
          <cell r="AN1023" t="str">
            <v>-</v>
          </cell>
          <cell r="AO1023">
            <v>4162093</v>
          </cell>
          <cell r="AP1023" t="str">
            <v>-</v>
          </cell>
          <cell r="AQ1023">
            <v>4162094</v>
          </cell>
          <cell r="AR1023" t="str">
            <v>-</v>
          </cell>
          <cell r="AS1023">
            <v>4162095</v>
          </cell>
          <cell r="AT1023" t="str">
            <v>-</v>
          </cell>
          <cell r="AU1023">
            <v>4162096</v>
          </cell>
          <cell r="BJ1023" t="str">
            <v>-</v>
          </cell>
          <cell r="BK1023">
            <v>4162106</v>
          </cell>
          <cell r="EM1023">
            <v>45695</v>
          </cell>
          <cell r="EP1023" t="str">
            <v>-</v>
          </cell>
          <cell r="EQ1023">
            <v>4162128</v>
          </cell>
          <cell r="EX1023" t="str">
            <v>-</v>
          </cell>
          <cell r="EY1023">
            <v>4162132</v>
          </cell>
          <cell r="HS1023">
            <v>45728</v>
          </cell>
          <cell r="HV1023" t="e">
            <v>#REF!</v>
          </cell>
          <cell r="HZ1023" t="e">
            <v>#REF!</v>
          </cell>
          <cell r="ID1023" t="e">
            <v>#REF!</v>
          </cell>
          <cell r="RC1023">
            <v>45741</v>
          </cell>
          <cell r="RD1023">
            <v>0</v>
          </cell>
          <cell r="RE1023">
            <v>0</v>
          </cell>
          <cell r="RF1023">
            <v>0</v>
          </cell>
          <cell r="RG1023">
            <v>0</v>
          </cell>
          <cell r="RH1023">
            <v>0</v>
          </cell>
          <cell r="RI1023">
            <v>0</v>
          </cell>
          <cell r="RJ1023">
            <v>0</v>
          </cell>
          <cell r="RK1023">
            <v>0</v>
          </cell>
          <cell r="RL1023" t="str">
            <v>4162093</v>
          </cell>
          <cell r="RM1023">
            <v>0</v>
          </cell>
          <cell r="RN1023" t="str">
            <v>4162096</v>
          </cell>
          <cell r="RO1023">
            <v>0</v>
          </cell>
          <cell r="RP1023" t="str">
            <v>4162094</v>
          </cell>
          <cell r="RQ1023">
            <v>0</v>
          </cell>
          <cell r="RR1023" t="str">
            <v>4162095</v>
          </cell>
          <cell r="RS1023">
            <v>0</v>
          </cell>
          <cell r="RT1023">
            <v>0</v>
          </cell>
          <cell r="RU1023">
            <v>0</v>
          </cell>
          <cell r="RV1023">
            <v>0</v>
          </cell>
        </row>
        <row r="1024">
          <cell r="A1024">
            <v>1015</v>
          </cell>
          <cell r="B1024">
            <v>45778</v>
          </cell>
          <cell r="C1024" t="str">
            <v>HRB1303 AAI AC+L</v>
          </cell>
          <cell r="D1024" t="str">
            <v>ARB30280</v>
          </cell>
          <cell r="F1024" t="str">
            <v>米国</v>
          </cell>
          <cell r="G1024" t="str">
            <v>AAI</v>
          </cell>
          <cell r="H1024" t="str">
            <v>制御盤</v>
          </cell>
          <cell r="I1024" t="str">
            <v>南陵</v>
          </cell>
          <cell r="J1024" t="str">
            <v>KD</v>
          </cell>
          <cell r="K1024">
            <v>45728</v>
          </cell>
          <cell r="L1024">
            <v>1</v>
          </cell>
          <cell r="M1024">
            <v>1</v>
          </cell>
          <cell r="N1024">
            <v>45729</v>
          </cell>
          <cell r="O1024">
            <v>1</v>
          </cell>
          <cell r="P1024">
            <v>45730</v>
          </cell>
          <cell r="Q1024">
            <v>1</v>
          </cell>
          <cell r="R1024">
            <v>45731</v>
          </cell>
          <cell r="S1024">
            <v>1</v>
          </cell>
          <cell r="T1024">
            <v>45733</v>
          </cell>
          <cell r="U1024">
            <v>45735</v>
          </cell>
          <cell r="V1024">
            <v>45734</v>
          </cell>
          <cell r="W1024">
            <v>45737</v>
          </cell>
          <cell r="X1024">
            <v>1</v>
          </cell>
          <cell r="Y1024">
            <v>45751</v>
          </cell>
          <cell r="AA1024">
            <v>45743</v>
          </cell>
          <cell r="AB1024">
            <v>45744</v>
          </cell>
          <cell r="AC1024" t="str">
            <v>4162081</v>
          </cell>
          <cell r="AD1024" t="str">
            <v>4162093</v>
          </cell>
          <cell r="AE1024" t="str">
            <v>4162096</v>
          </cell>
          <cell r="AF1024" t="str">
            <v>4162094</v>
          </cell>
          <cell r="AG1024" t="str">
            <v>4162095</v>
          </cell>
          <cell r="AH1024">
            <v>45706</v>
          </cell>
          <cell r="AI1024">
            <v>4162081</v>
          </cell>
          <cell r="AN1024" t="str">
            <v>-</v>
          </cell>
          <cell r="AO1024">
            <v>4162093</v>
          </cell>
          <cell r="AP1024" t="str">
            <v>-</v>
          </cell>
          <cell r="AQ1024">
            <v>4162094</v>
          </cell>
          <cell r="AR1024" t="str">
            <v>-</v>
          </cell>
          <cell r="AS1024">
            <v>4162095</v>
          </cell>
          <cell r="AT1024" t="str">
            <v>-</v>
          </cell>
          <cell r="AU1024">
            <v>4162096</v>
          </cell>
          <cell r="BF1024" t="str">
            <v>-</v>
          </cell>
          <cell r="BG1024">
            <v>4162104</v>
          </cell>
          <cell r="EM1024">
            <v>45708</v>
          </cell>
          <cell r="EN1024" t="str">
            <v>-</v>
          </cell>
          <cell r="EO1024">
            <v>4162127</v>
          </cell>
          <cell r="ER1024" t="str">
            <v>-</v>
          </cell>
          <cell r="ES1024">
            <v>4162129</v>
          </cell>
          <cell r="EX1024" t="str">
            <v>-</v>
          </cell>
          <cell r="EY1024">
            <v>4162132</v>
          </cell>
          <cell r="HQ1024">
            <v>45629</v>
          </cell>
          <cell r="HR1024">
            <v>4162026</v>
          </cell>
          <cell r="RC1024">
            <v>45743</v>
          </cell>
          <cell r="RD1024">
            <v>0</v>
          </cell>
          <cell r="RE1024">
            <v>0</v>
          </cell>
          <cell r="RF1024">
            <v>0</v>
          </cell>
          <cell r="RG1024">
            <v>0</v>
          </cell>
          <cell r="RH1024">
            <v>0</v>
          </cell>
          <cell r="RI1024">
            <v>0</v>
          </cell>
          <cell r="RJ1024">
            <v>0</v>
          </cell>
          <cell r="RK1024">
            <v>0</v>
          </cell>
          <cell r="RL1024" t="str">
            <v>4162093</v>
          </cell>
          <cell r="RM1024">
            <v>0</v>
          </cell>
          <cell r="RN1024" t="str">
            <v>4162096</v>
          </cell>
          <cell r="RO1024">
            <v>0</v>
          </cell>
          <cell r="RP1024" t="str">
            <v>4162094</v>
          </cell>
          <cell r="RQ1024">
            <v>0</v>
          </cell>
          <cell r="RR1024" t="str">
            <v>4162095</v>
          </cell>
          <cell r="RS1024">
            <v>0</v>
          </cell>
          <cell r="RT1024">
            <v>0</v>
          </cell>
          <cell r="RU1024">
            <v>0</v>
          </cell>
          <cell r="RV1024">
            <v>0</v>
          </cell>
        </row>
        <row r="1025">
          <cell r="A1025">
            <v>1016</v>
          </cell>
          <cell r="B1025">
            <v>45778</v>
          </cell>
          <cell r="C1025" t="str">
            <v>HRB1303 AAI AC+L</v>
          </cell>
          <cell r="D1025" t="str">
            <v>ARB30281</v>
          </cell>
          <cell r="F1025" t="str">
            <v>米国</v>
          </cell>
          <cell r="G1025" t="str">
            <v>AAI</v>
          </cell>
          <cell r="H1025" t="str">
            <v>制御盤</v>
          </cell>
          <cell r="I1025" t="str">
            <v>南陵</v>
          </cell>
          <cell r="J1025" t="str">
            <v>KD</v>
          </cell>
          <cell r="K1025">
            <v>45728</v>
          </cell>
          <cell r="L1025">
            <v>1</v>
          </cell>
          <cell r="M1025">
            <v>1</v>
          </cell>
          <cell r="N1025">
            <v>45729</v>
          </cell>
          <cell r="O1025">
            <v>1</v>
          </cell>
          <cell r="P1025">
            <v>45730</v>
          </cell>
          <cell r="Q1025">
            <v>1</v>
          </cell>
          <cell r="R1025">
            <v>45731</v>
          </cell>
          <cell r="S1025">
            <v>1</v>
          </cell>
          <cell r="T1025">
            <v>45733</v>
          </cell>
          <cell r="U1025">
            <v>45737</v>
          </cell>
          <cell r="V1025">
            <v>45734</v>
          </cell>
          <cell r="W1025">
            <v>45737</v>
          </cell>
          <cell r="X1025">
            <v>1</v>
          </cell>
          <cell r="Y1025">
            <v>45751</v>
          </cell>
          <cell r="AA1025">
            <v>45743</v>
          </cell>
          <cell r="AB1025">
            <v>45744</v>
          </cell>
          <cell r="AC1025" t="str">
            <v>4162081</v>
          </cell>
          <cell r="AD1025" t="str">
            <v>4162093</v>
          </cell>
          <cell r="AE1025" t="str">
            <v>4162096</v>
          </cell>
          <cell r="AF1025" t="str">
            <v>4162094</v>
          </cell>
          <cell r="AG1025" t="str">
            <v>4162095</v>
          </cell>
          <cell r="AH1025">
            <v>45706</v>
          </cell>
          <cell r="AI1025">
            <v>4162081</v>
          </cell>
          <cell r="AN1025" t="str">
            <v>-</v>
          </cell>
          <cell r="AO1025">
            <v>4162093</v>
          </cell>
          <cell r="AP1025" t="str">
            <v>-</v>
          </cell>
          <cell r="AQ1025">
            <v>4162094</v>
          </cell>
          <cell r="AR1025" t="str">
            <v>-</v>
          </cell>
          <cell r="AS1025">
            <v>4162095</v>
          </cell>
          <cell r="AT1025" t="str">
            <v>-</v>
          </cell>
          <cell r="AU1025">
            <v>4162096</v>
          </cell>
          <cell r="BF1025" t="str">
            <v>-</v>
          </cell>
          <cell r="BG1025">
            <v>4162104</v>
          </cell>
          <cell r="EM1025">
            <v>45708</v>
          </cell>
          <cell r="EN1025" t="str">
            <v>-</v>
          </cell>
          <cell r="EO1025">
            <v>4162127</v>
          </cell>
          <cell r="ER1025" t="str">
            <v>-</v>
          </cell>
          <cell r="ES1025">
            <v>4162129</v>
          </cell>
          <cell r="EX1025" t="str">
            <v>-</v>
          </cell>
          <cell r="EY1025">
            <v>4162132</v>
          </cell>
          <cell r="HQ1025">
            <v>45629</v>
          </cell>
          <cell r="HR1025">
            <v>4162026</v>
          </cell>
          <cell r="RC1025">
            <v>45743</v>
          </cell>
          <cell r="RD1025">
            <v>0</v>
          </cell>
          <cell r="RE1025">
            <v>0</v>
          </cell>
          <cell r="RF1025">
            <v>0</v>
          </cell>
          <cell r="RG1025">
            <v>0</v>
          </cell>
          <cell r="RH1025">
            <v>0</v>
          </cell>
          <cell r="RI1025">
            <v>0</v>
          </cell>
          <cell r="RJ1025">
            <v>0</v>
          </cell>
          <cell r="RK1025">
            <v>0</v>
          </cell>
          <cell r="RL1025" t="str">
            <v>4162093</v>
          </cell>
          <cell r="RM1025">
            <v>0</v>
          </cell>
          <cell r="RN1025" t="str">
            <v>4162096</v>
          </cell>
          <cell r="RO1025">
            <v>0</v>
          </cell>
          <cell r="RP1025" t="str">
            <v>4162094</v>
          </cell>
          <cell r="RQ1025">
            <v>0</v>
          </cell>
          <cell r="RR1025" t="str">
            <v>4162095</v>
          </cell>
          <cell r="RS1025">
            <v>0</v>
          </cell>
          <cell r="RT1025">
            <v>0</v>
          </cell>
          <cell r="RU1025">
            <v>0</v>
          </cell>
          <cell r="RV1025">
            <v>0</v>
          </cell>
        </row>
        <row r="1026">
          <cell r="A1026">
            <v>1017</v>
          </cell>
          <cell r="B1026">
            <v>45778</v>
          </cell>
          <cell r="C1026" t="str">
            <v>HRB1303 AAI AC+L</v>
          </cell>
          <cell r="D1026" t="str">
            <v>ARB30282</v>
          </cell>
          <cell r="F1026" t="str">
            <v>米国</v>
          </cell>
          <cell r="G1026" t="str">
            <v>AAI</v>
          </cell>
          <cell r="H1026" t="str">
            <v>制御盤</v>
          </cell>
          <cell r="I1026" t="str">
            <v>南陵</v>
          </cell>
          <cell r="J1026" t="str">
            <v>KD</v>
          </cell>
          <cell r="K1026">
            <v>45729</v>
          </cell>
          <cell r="L1026">
            <v>1</v>
          </cell>
          <cell r="M1026">
            <v>1</v>
          </cell>
          <cell r="N1026">
            <v>45730</v>
          </cell>
          <cell r="O1026">
            <v>1</v>
          </cell>
          <cell r="P1026">
            <v>45731</v>
          </cell>
          <cell r="Q1026">
            <v>1</v>
          </cell>
          <cell r="R1026">
            <v>45733</v>
          </cell>
          <cell r="S1026">
            <v>1</v>
          </cell>
          <cell r="T1026">
            <v>45734</v>
          </cell>
          <cell r="U1026">
            <v>45737</v>
          </cell>
          <cell r="V1026">
            <v>45735</v>
          </cell>
          <cell r="W1026">
            <v>45738</v>
          </cell>
          <cell r="X1026">
            <v>1</v>
          </cell>
          <cell r="Y1026">
            <v>45751</v>
          </cell>
          <cell r="AA1026">
            <v>45743</v>
          </cell>
          <cell r="AB1026">
            <v>45744</v>
          </cell>
          <cell r="AC1026" t="str">
            <v>4162081</v>
          </cell>
          <cell r="AD1026" t="str">
            <v>4162093</v>
          </cell>
          <cell r="AE1026" t="str">
            <v>4162096</v>
          </cell>
          <cell r="AF1026" t="str">
            <v>4162094</v>
          </cell>
          <cell r="AG1026" t="str">
            <v>4162095</v>
          </cell>
          <cell r="AH1026">
            <v>45706</v>
          </cell>
          <cell r="AI1026">
            <v>4162081</v>
          </cell>
          <cell r="AN1026" t="str">
            <v>-</v>
          </cell>
          <cell r="AO1026">
            <v>4162093</v>
          </cell>
          <cell r="AP1026" t="str">
            <v>-</v>
          </cell>
          <cell r="AQ1026">
            <v>4162094</v>
          </cell>
          <cell r="AR1026" t="str">
            <v>-</v>
          </cell>
          <cell r="AS1026">
            <v>4162095</v>
          </cell>
          <cell r="AT1026" t="str">
            <v>-</v>
          </cell>
          <cell r="AU1026">
            <v>4162096</v>
          </cell>
          <cell r="BF1026" t="str">
            <v>-</v>
          </cell>
          <cell r="BG1026">
            <v>4162104</v>
          </cell>
          <cell r="EM1026">
            <v>45708</v>
          </cell>
          <cell r="EN1026" t="str">
            <v>-</v>
          </cell>
          <cell r="EO1026">
            <v>4162127</v>
          </cell>
          <cell r="ER1026" t="str">
            <v>-</v>
          </cell>
          <cell r="ES1026">
            <v>4162129</v>
          </cell>
          <cell r="EX1026" t="str">
            <v>-</v>
          </cell>
          <cell r="EY1026">
            <v>4162132</v>
          </cell>
          <cell r="HQ1026">
            <v>45629</v>
          </cell>
          <cell r="HR1026">
            <v>4162026</v>
          </cell>
          <cell r="RC1026">
            <v>45743</v>
          </cell>
          <cell r="RD1026">
            <v>0</v>
          </cell>
          <cell r="RE1026">
            <v>0</v>
          </cell>
          <cell r="RF1026">
            <v>0</v>
          </cell>
          <cell r="RG1026">
            <v>0</v>
          </cell>
          <cell r="RH1026">
            <v>0</v>
          </cell>
          <cell r="RI1026">
            <v>0</v>
          </cell>
          <cell r="RJ1026">
            <v>0</v>
          </cell>
          <cell r="RK1026">
            <v>0</v>
          </cell>
          <cell r="RL1026" t="str">
            <v>4162093</v>
          </cell>
          <cell r="RM1026">
            <v>0</v>
          </cell>
          <cell r="RN1026" t="str">
            <v>4162096</v>
          </cell>
          <cell r="RO1026">
            <v>0</v>
          </cell>
          <cell r="RP1026" t="str">
            <v>4162094</v>
          </cell>
          <cell r="RQ1026">
            <v>0</v>
          </cell>
          <cell r="RR1026" t="str">
            <v>4162095</v>
          </cell>
          <cell r="RS1026">
            <v>0</v>
          </cell>
          <cell r="RT1026">
            <v>0</v>
          </cell>
          <cell r="RU1026">
            <v>0</v>
          </cell>
          <cell r="RV1026">
            <v>0</v>
          </cell>
        </row>
        <row r="1027">
          <cell r="A1027">
            <v>1018</v>
          </cell>
          <cell r="B1027">
            <v>45778</v>
          </cell>
          <cell r="C1027" t="str">
            <v>HRB1303 AAI AC+L</v>
          </cell>
          <cell r="D1027" t="str">
            <v>ARB30283</v>
          </cell>
          <cell r="F1027" t="str">
            <v>米国</v>
          </cell>
          <cell r="G1027" t="str">
            <v>AAI</v>
          </cell>
          <cell r="H1027" t="str">
            <v>制御盤</v>
          </cell>
          <cell r="I1027" t="str">
            <v>南陵</v>
          </cell>
          <cell r="J1027" t="str">
            <v>KD</v>
          </cell>
          <cell r="K1027">
            <v>45729</v>
          </cell>
          <cell r="L1027">
            <v>1</v>
          </cell>
          <cell r="M1027">
            <v>1</v>
          </cell>
          <cell r="N1027">
            <v>45730</v>
          </cell>
          <cell r="O1027">
            <v>1</v>
          </cell>
          <cell r="P1027">
            <v>45731</v>
          </cell>
          <cell r="Q1027">
            <v>1</v>
          </cell>
          <cell r="R1027">
            <v>45733</v>
          </cell>
          <cell r="S1027">
            <v>1</v>
          </cell>
          <cell r="T1027">
            <v>45734</v>
          </cell>
          <cell r="U1027">
            <v>45737</v>
          </cell>
          <cell r="V1027">
            <v>45735</v>
          </cell>
          <cell r="W1027">
            <v>45738</v>
          </cell>
          <cell r="X1027">
            <v>1</v>
          </cell>
          <cell r="Y1027">
            <v>45751</v>
          </cell>
          <cell r="AA1027">
            <v>45743</v>
          </cell>
          <cell r="AB1027">
            <v>45744</v>
          </cell>
          <cell r="AC1027" t="str">
            <v>4162081</v>
          </cell>
          <cell r="AD1027" t="str">
            <v>4162093</v>
          </cell>
          <cell r="AE1027" t="str">
            <v>4162096</v>
          </cell>
          <cell r="AF1027" t="str">
            <v>4162094</v>
          </cell>
          <cell r="AG1027" t="str">
            <v>4162095</v>
          </cell>
          <cell r="AH1027">
            <v>45706</v>
          </cell>
          <cell r="AI1027">
            <v>4162081</v>
          </cell>
          <cell r="AN1027" t="str">
            <v>-</v>
          </cell>
          <cell r="AO1027">
            <v>4162093</v>
          </cell>
          <cell r="AP1027" t="str">
            <v>-</v>
          </cell>
          <cell r="AQ1027">
            <v>4162094</v>
          </cell>
          <cell r="AR1027" t="str">
            <v>-</v>
          </cell>
          <cell r="AS1027">
            <v>4162095</v>
          </cell>
          <cell r="AT1027" t="str">
            <v>-</v>
          </cell>
          <cell r="AU1027">
            <v>4162096</v>
          </cell>
          <cell r="BF1027" t="str">
            <v>-</v>
          </cell>
          <cell r="BG1027">
            <v>4162104</v>
          </cell>
          <cell r="EM1027">
            <v>45708</v>
          </cell>
          <cell r="EN1027" t="str">
            <v>-</v>
          </cell>
          <cell r="EO1027">
            <v>4162127</v>
          </cell>
          <cell r="ER1027" t="str">
            <v>-</v>
          </cell>
          <cell r="ES1027">
            <v>4162129</v>
          </cell>
          <cell r="EX1027" t="str">
            <v>-</v>
          </cell>
          <cell r="EY1027">
            <v>4162132</v>
          </cell>
          <cell r="HQ1027">
            <v>45629</v>
          </cell>
          <cell r="HR1027">
            <v>4162026</v>
          </cell>
          <cell r="RC1027">
            <v>45743</v>
          </cell>
          <cell r="RD1027">
            <v>0</v>
          </cell>
          <cell r="RE1027">
            <v>0</v>
          </cell>
          <cell r="RF1027">
            <v>0</v>
          </cell>
          <cell r="RG1027">
            <v>0</v>
          </cell>
          <cell r="RH1027">
            <v>0</v>
          </cell>
          <cell r="RI1027">
            <v>0</v>
          </cell>
          <cell r="RJ1027">
            <v>0</v>
          </cell>
          <cell r="RK1027">
            <v>0</v>
          </cell>
          <cell r="RL1027" t="str">
            <v>4162093</v>
          </cell>
          <cell r="RM1027">
            <v>0</v>
          </cell>
          <cell r="RN1027" t="str">
            <v>4162096</v>
          </cell>
          <cell r="RO1027">
            <v>0</v>
          </cell>
          <cell r="RP1027" t="str">
            <v>4162094</v>
          </cell>
          <cell r="RQ1027">
            <v>0</v>
          </cell>
          <cell r="RR1027" t="str">
            <v>4162095</v>
          </cell>
          <cell r="RS1027">
            <v>0</v>
          </cell>
          <cell r="RT1027">
            <v>0</v>
          </cell>
          <cell r="RU1027">
            <v>0</v>
          </cell>
          <cell r="RV1027">
            <v>0</v>
          </cell>
        </row>
        <row r="1028">
          <cell r="A1028">
            <v>1019</v>
          </cell>
          <cell r="B1028" t="str">
            <v>2025年4月 </v>
          </cell>
          <cell r="C1028" t="str">
            <v>HRB3504 </v>
          </cell>
          <cell r="D1028" t="str">
            <v> 35045016 </v>
          </cell>
          <cell r="F1028" t="str">
            <v>日本</v>
          </cell>
          <cell r="G1028" t="str">
            <v> （株）杉山商店 </v>
          </cell>
          <cell r="H1028" t="str">
            <v>制御盤</v>
          </cell>
          <cell r="I1028" t="str">
            <v>南陵</v>
          </cell>
          <cell r="J1028" t="str">
            <v>富士宮</v>
          </cell>
          <cell r="K1028">
            <v>45741</v>
          </cell>
          <cell r="L1028">
            <v>1</v>
          </cell>
          <cell r="N1028">
            <v>45742</v>
          </cell>
          <cell r="O1028">
            <v>1</v>
          </cell>
          <cell r="P1028">
            <v>45743</v>
          </cell>
          <cell r="Q1028">
            <v>1</v>
          </cell>
          <cell r="R1028">
            <v>45744</v>
          </cell>
          <cell r="S1028">
            <v>1</v>
          </cell>
          <cell r="T1028">
            <v>45745</v>
          </cell>
          <cell r="U1028">
            <v>45750</v>
          </cell>
          <cell r="V1028">
            <v>45748</v>
          </cell>
          <cell r="W1028">
            <v>45750</v>
          </cell>
          <cell r="X1028">
            <v>1</v>
          </cell>
          <cell r="Y1028">
            <v>45752</v>
          </cell>
          <cell r="Z1028">
            <v>45752</v>
          </cell>
          <cell r="AC1028" t="str">
            <v>4062392</v>
          </cell>
          <cell r="AD1028" t="str">
            <v>4162109</v>
          </cell>
          <cell r="AE1028" t="str">
            <v>4162111</v>
          </cell>
          <cell r="AF1028" t="str">
            <v>4162110</v>
          </cell>
          <cell r="AG1028" t="str">
            <v/>
          </cell>
          <cell r="AL1028" t="str">
            <v>-</v>
          </cell>
          <cell r="AM1028">
            <v>4062392</v>
          </cell>
          <cell r="BL1028" t="str">
            <v>-</v>
          </cell>
          <cell r="BM1028">
            <v>4162109</v>
          </cell>
          <cell r="BN1028" t="str">
            <v>-</v>
          </cell>
          <cell r="BO1028">
            <v>4162110</v>
          </cell>
          <cell r="BP1028" t="str">
            <v>-</v>
          </cell>
          <cell r="BQ1028">
            <v>4162111</v>
          </cell>
          <cell r="BR1028">
            <v>45741</v>
          </cell>
          <cell r="BS1028">
            <v>4162158</v>
          </cell>
          <cell r="GU1028">
            <v>45755</v>
          </cell>
          <cell r="GV1028">
            <v>4162164</v>
          </cell>
          <cell r="HS1028">
            <v>45741</v>
          </cell>
          <cell r="HV1028" t="e">
            <v>#REF!</v>
          </cell>
          <cell r="HZ1028" t="e">
            <v>#REF!</v>
          </cell>
          <cell r="ID1028" t="e">
            <v>#REF!</v>
          </cell>
          <cell r="RC1028">
            <v>45752</v>
          </cell>
          <cell r="RD1028">
            <v>0</v>
          </cell>
          <cell r="RE1028">
            <v>0</v>
          </cell>
          <cell r="RF1028">
            <v>0</v>
          </cell>
          <cell r="RG1028">
            <v>0</v>
          </cell>
          <cell r="RH1028">
            <v>0</v>
          </cell>
          <cell r="RI1028">
            <v>0</v>
          </cell>
          <cell r="RJ1028">
            <v>0</v>
          </cell>
          <cell r="RK1028">
            <v>0</v>
          </cell>
          <cell r="RL1028" t="str">
            <v>4162109</v>
          </cell>
          <cell r="RM1028">
            <v>0</v>
          </cell>
          <cell r="RN1028" t="str">
            <v>4162111</v>
          </cell>
          <cell r="RO1028">
            <v>0</v>
          </cell>
          <cell r="RP1028" t="str">
            <v>4162110</v>
          </cell>
          <cell r="RQ1028">
            <v>0</v>
          </cell>
          <cell r="RR1028" t="str">
            <v/>
          </cell>
          <cell r="RS1028">
            <v>0</v>
          </cell>
          <cell r="RT1028">
            <v>0</v>
          </cell>
          <cell r="RU1028">
            <v>0</v>
          </cell>
          <cell r="RV1028">
            <v>0</v>
          </cell>
        </row>
        <row r="1029">
          <cell r="A1029">
            <v>1020</v>
          </cell>
          <cell r="B1029">
            <v>45748</v>
          </cell>
          <cell r="C1029" t="str">
            <v>HRB8025</v>
          </cell>
          <cell r="D1029" t="str">
            <v>80255436</v>
          </cell>
          <cell r="F1029" t="str">
            <v>日本</v>
          </cell>
          <cell r="G1029" t="str">
            <v>（株）アマダベンディングＳ部</v>
          </cell>
          <cell r="H1029" t="str">
            <v>制御盤</v>
          </cell>
          <cell r="I1029" t="str">
            <v>南陵</v>
          </cell>
          <cell r="J1029" t="str">
            <v>土岐</v>
          </cell>
          <cell r="K1029">
            <v>45730</v>
          </cell>
          <cell r="L1029">
            <v>1</v>
          </cell>
          <cell r="M1029">
            <v>1</v>
          </cell>
          <cell r="N1029">
            <v>45731</v>
          </cell>
          <cell r="O1029">
            <v>1</v>
          </cell>
          <cell r="P1029">
            <v>45733</v>
          </cell>
          <cell r="Q1029">
            <v>1</v>
          </cell>
          <cell r="R1029">
            <v>45734</v>
          </cell>
          <cell r="S1029">
            <v>1</v>
          </cell>
          <cell r="T1029">
            <v>45735</v>
          </cell>
          <cell r="U1029">
            <v>45738</v>
          </cell>
          <cell r="V1029">
            <v>45737</v>
          </cell>
          <cell r="W1029">
            <v>45738</v>
          </cell>
          <cell r="X1029">
            <v>1</v>
          </cell>
          <cell r="Y1029">
            <v>45755</v>
          </cell>
          <cell r="AA1029">
            <v>45743</v>
          </cell>
          <cell r="AB1029">
            <v>45744</v>
          </cell>
          <cell r="AC1029" t="str">
            <v>4162081</v>
          </cell>
          <cell r="AD1029" t="str">
            <v>4162093</v>
          </cell>
          <cell r="AE1029" t="str">
            <v>4162096</v>
          </cell>
          <cell r="AF1029" t="str">
            <v>4162094</v>
          </cell>
          <cell r="AG1029" t="str">
            <v>4162095</v>
          </cell>
          <cell r="AH1029">
            <v>45706</v>
          </cell>
          <cell r="AI1029">
            <v>4162081</v>
          </cell>
          <cell r="AN1029" t="str">
            <v>-</v>
          </cell>
          <cell r="AO1029">
            <v>4162093</v>
          </cell>
          <cell r="AP1029" t="str">
            <v>-</v>
          </cell>
          <cell r="AQ1029">
            <v>4162094</v>
          </cell>
          <cell r="AR1029" t="str">
            <v>-</v>
          </cell>
          <cell r="AS1029">
            <v>4162095</v>
          </cell>
          <cell r="AT1029" t="str">
            <v>-</v>
          </cell>
          <cell r="AU1029">
            <v>4162096</v>
          </cell>
          <cell r="AZ1029" t="str">
            <v>-</v>
          </cell>
          <cell r="BA1029">
            <v>4162101</v>
          </cell>
          <cell r="EM1029">
            <v>45695</v>
          </cell>
          <cell r="EX1029" t="str">
            <v>-</v>
          </cell>
          <cell r="EY1029">
            <v>4162132</v>
          </cell>
          <cell r="HS1029">
            <v>45730</v>
          </cell>
          <cell r="HV1029" t="e">
            <v>#REF!</v>
          </cell>
          <cell r="HZ1029" t="e">
            <v>#REF!</v>
          </cell>
          <cell r="ID1029" t="e">
            <v>#REF!</v>
          </cell>
          <cell r="RC1029">
            <v>45743</v>
          </cell>
          <cell r="RD1029">
            <v>0</v>
          </cell>
          <cell r="RE1029">
            <v>0</v>
          </cell>
          <cell r="RF1029">
            <v>0</v>
          </cell>
          <cell r="RG1029">
            <v>0</v>
          </cell>
          <cell r="RH1029">
            <v>0</v>
          </cell>
          <cell r="RI1029">
            <v>0</v>
          </cell>
          <cell r="RJ1029">
            <v>0</v>
          </cell>
          <cell r="RK1029">
            <v>0</v>
          </cell>
          <cell r="RL1029" t="str">
            <v>4162093</v>
          </cell>
          <cell r="RM1029">
            <v>0</v>
          </cell>
          <cell r="RN1029" t="str">
            <v>4162096</v>
          </cell>
          <cell r="RO1029">
            <v>0</v>
          </cell>
          <cell r="RP1029" t="str">
            <v>4162094</v>
          </cell>
          <cell r="RQ1029">
            <v>0</v>
          </cell>
          <cell r="RR1029" t="str">
            <v>4162095</v>
          </cell>
          <cell r="RS1029">
            <v>0</v>
          </cell>
          <cell r="RT1029">
            <v>0</v>
          </cell>
          <cell r="RU1029">
            <v>0</v>
          </cell>
          <cell r="RV1029">
            <v>0</v>
          </cell>
        </row>
        <row r="1030">
          <cell r="A1030">
            <v>1021</v>
          </cell>
          <cell r="B1030">
            <v>45748</v>
          </cell>
          <cell r="C1030" t="str">
            <v>HRBC8025</v>
          </cell>
          <cell r="D1030" t="str">
            <v>80255440</v>
          </cell>
          <cell r="F1030" t="str">
            <v>中国</v>
          </cell>
          <cell r="G1030" t="str">
            <v>CHINA</v>
          </cell>
          <cell r="H1030" t="str">
            <v>制御盤</v>
          </cell>
          <cell r="I1030" t="str">
            <v>南陵</v>
          </cell>
          <cell r="J1030" t="str">
            <v>土岐</v>
          </cell>
          <cell r="K1030">
            <v>45730</v>
          </cell>
          <cell r="L1030">
            <v>1</v>
          </cell>
          <cell r="M1030">
            <v>1</v>
          </cell>
          <cell r="N1030">
            <v>45731</v>
          </cell>
          <cell r="O1030">
            <v>1</v>
          </cell>
          <cell r="P1030">
            <v>45733</v>
          </cell>
          <cell r="Q1030">
            <v>1</v>
          </cell>
          <cell r="R1030">
            <v>45734</v>
          </cell>
          <cell r="S1030">
            <v>1</v>
          </cell>
          <cell r="T1030">
            <v>45735</v>
          </cell>
          <cell r="U1030">
            <v>45738</v>
          </cell>
          <cell r="V1030">
            <v>45737</v>
          </cell>
          <cell r="W1030">
            <v>45738</v>
          </cell>
          <cell r="X1030">
            <v>1</v>
          </cell>
          <cell r="Y1030">
            <v>45755</v>
          </cell>
          <cell r="AA1030">
            <v>45743</v>
          </cell>
          <cell r="AB1030">
            <v>45744</v>
          </cell>
          <cell r="AC1030" t="str">
            <v>4162081</v>
          </cell>
          <cell r="AD1030" t="str">
            <v>4162093</v>
          </cell>
          <cell r="AE1030" t="str">
            <v>4162096</v>
          </cell>
          <cell r="AF1030" t="str">
            <v>4162094</v>
          </cell>
          <cell r="AG1030" t="str">
            <v>4162095</v>
          </cell>
          <cell r="AH1030">
            <v>45706</v>
          </cell>
          <cell r="AI1030">
            <v>4162081</v>
          </cell>
          <cell r="AN1030" t="str">
            <v>-</v>
          </cell>
          <cell r="AO1030">
            <v>4162093</v>
          </cell>
          <cell r="AP1030" t="str">
            <v>-</v>
          </cell>
          <cell r="AQ1030">
            <v>4162094</v>
          </cell>
          <cell r="AR1030" t="str">
            <v>-</v>
          </cell>
          <cell r="AS1030">
            <v>4162095</v>
          </cell>
          <cell r="AT1030" t="str">
            <v>-</v>
          </cell>
          <cell r="AU1030">
            <v>4162096</v>
          </cell>
          <cell r="BB1030" t="str">
            <v>-</v>
          </cell>
          <cell r="BC1030">
            <v>4162102</v>
          </cell>
          <cell r="EM1030">
            <v>45695</v>
          </cell>
          <cell r="EZ1030">
            <v>45727</v>
          </cell>
          <cell r="FA1030">
            <v>4162123</v>
          </cell>
          <cell r="HS1030">
            <v>45730</v>
          </cell>
          <cell r="HV1030" t="e">
            <v>#REF!</v>
          </cell>
          <cell r="HZ1030" t="e">
            <v>#REF!</v>
          </cell>
          <cell r="ID1030" t="e">
            <v>#REF!</v>
          </cell>
          <cell r="RC1030">
            <v>45743</v>
          </cell>
          <cell r="RD1030">
            <v>0</v>
          </cell>
          <cell r="RE1030">
            <v>0</v>
          </cell>
          <cell r="RF1030">
            <v>0</v>
          </cell>
          <cell r="RG1030">
            <v>0</v>
          </cell>
          <cell r="RH1030">
            <v>0</v>
          </cell>
          <cell r="RI1030">
            <v>0</v>
          </cell>
          <cell r="RJ1030">
            <v>0</v>
          </cell>
          <cell r="RK1030">
            <v>0</v>
          </cell>
          <cell r="RL1030" t="str">
            <v>4162093</v>
          </cell>
          <cell r="RM1030">
            <v>0</v>
          </cell>
          <cell r="RN1030" t="str">
            <v>4162096</v>
          </cell>
          <cell r="RO1030">
            <v>0</v>
          </cell>
          <cell r="RP1030" t="str">
            <v>4162094</v>
          </cell>
          <cell r="RQ1030">
            <v>0</v>
          </cell>
          <cell r="RR1030" t="str">
            <v>4162095</v>
          </cell>
          <cell r="RS1030">
            <v>0</v>
          </cell>
          <cell r="RT1030">
            <v>0</v>
          </cell>
          <cell r="RU1030">
            <v>0</v>
          </cell>
          <cell r="RV1030">
            <v>0</v>
          </cell>
        </row>
        <row r="1031">
          <cell r="A1031">
            <v>1022</v>
          </cell>
          <cell r="B1031">
            <v>45778</v>
          </cell>
          <cell r="C1031" t="str">
            <v>HRB1003 AAI</v>
          </cell>
          <cell r="D1031" t="str">
            <v>ARB10465</v>
          </cell>
          <cell r="F1031" t="str">
            <v>米国</v>
          </cell>
          <cell r="G1031" t="str">
            <v>AAI</v>
          </cell>
          <cell r="H1031" t="str">
            <v>制御盤</v>
          </cell>
          <cell r="I1031" t="str">
            <v>南陵</v>
          </cell>
          <cell r="J1031" t="str">
            <v>KD</v>
          </cell>
          <cell r="K1031">
            <v>45731</v>
          </cell>
          <cell r="L1031">
            <v>1</v>
          </cell>
          <cell r="M1031">
            <v>1</v>
          </cell>
          <cell r="N1031">
            <v>45733</v>
          </cell>
          <cell r="O1031">
            <v>1</v>
          </cell>
          <cell r="P1031">
            <v>45734</v>
          </cell>
          <cell r="Q1031">
            <v>1</v>
          </cell>
          <cell r="R1031">
            <v>45735</v>
          </cell>
          <cell r="S1031">
            <v>1</v>
          </cell>
          <cell r="T1031">
            <v>45737</v>
          </cell>
          <cell r="U1031">
            <v>45738</v>
          </cell>
          <cell r="V1031">
            <v>45738</v>
          </cell>
          <cell r="W1031">
            <v>45741</v>
          </cell>
          <cell r="X1031">
            <v>1</v>
          </cell>
          <cell r="Y1031">
            <v>45755</v>
          </cell>
          <cell r="AA1031">
            <v>45743</v>
          </cell>
          <cell r="AB1031">
            <v>45744</v>
          </cell>
          <cell r="AC1031" t="str">
            <v>4162081</v>
          </cell>
          <cell r="AD1031" t="str">
            <v>4162093</v>
          </cell>
          <cell r="AE1031" t="str">
            <v>4162096</v>
          </cell>
          <cell r="AF1031" t="str">
            <v>4162094</v>
          </cell>
          <cell r="AG1031" t="str">
            <v>4162095</v>
          </cell>
          <cell r="AH1031">
            <v>45706</v>
          </cell>
          <cell r="AI1031">
            <v>4162081</v>
          </cell>
          <cell r="AN1031" t="str">
            <v>-</v>
          </cell>
          <cell r="AO1031">
            <v>4162093</v>
          </cell>
          <cell r="AP1031" t="str">
            <v>-</v>
          </cell>
          <cell r="AQ1031">
            <v>4162094</v>
          </cell>
          <cell r="AR1031" t="str">
            <v>-</v>
          </cell>
          <cell r="AS1031">
            <v>4162095</v>
          </cell>
          <cell r="AT1031" t="str">
            <v>-</v>
          </cell>
          <cell r="AU1031">
            <v>4162096</v>
          </cell>
          <cell r="BB1031" t="str">
            <v>-</v>
          </cell>
          <cell r="BC1031">
            <v>4162102</v>
          </cell>
          <cell r="EM1031">
            <v>45708</v>
          </cell>
          <cell r="EX1031" t="str">
            <v>-</v>
          </cell>
          <cell r="EY1031">
            <v>4162132</v>
          </cell>
          <cell r="HQ1031">
            <v>45629</v>
          </cell>
          <cell r="HR1031">
            <v>4162026</v>
          </cell>
          <cell r="RC1031">
            <v>45743</v>
          </cell>
          <cell r="RD1031">
            <v>0</v>
          </cell>
          <cell r="RE1031">
            <v>0</v>
          </cell>
          <cell r="RF1031">
            <v>0</v>
          </cell>
          <cell r="RG1031">
            <v>0</v>
          </cell>
          <cell r="RH1031">
            <v>0</v>
          </cell>
          <cell r="RI1031">
            <v>0</v>
          </cell>
          <cell r="RJ1031">
            <v>0</v>
          </cell>
          <cell r="RK1031">
            <v>0</v>
          </cell>
          <cell r="RL1031" t="str">
            <v>4162093</v>
          </cell>
          <cell r="RM1031">
            <v>0</v>
          </cell>
          <cell r="RN1031" t="str">
            <v>4162096</v>
          </cell>
          <cell r="RO1031">
            <v>0</v>
          </cell>
          <cell r="RP1031" t="str">
            <v>4162094</v>
          </cell>
          <cell r="RQ1031">
            <v>0</v>
          </cell>
          <cell r="RR1031" t="str">
            <v>4162095</v>
          </cell>
          <cell r="RS1031">
            <v>0</v>
          </cell>
          <cell r="RT1031">
            <v>0</v>
          </cell>
          <cell r="RU1031">
            <v>0</v>
          </cell>
          <cell r="RV1031">
            <v>0</v>
          </cell>
        </row>
        <row r="1032">
          <cell r="A1032">
            <v>1023</v>
          </cell>
          <cell r="B1032">
            <v>45778</v>
          </cell>
          <cell r="C1032" t="str">
            <v>HRB1003 AAI</v>
          </cell>
          <cell r="D1032" t="str">
            <v>ARB10466</v>
          </cell>
          <cell r="F1032" t="str">
            <v>米国</v>
          </cell>
          <cell r="G1032" t="str">
            <v>AAI</v>
          </cell>
          <cell r="H1032" t="str">
            <v>制御盤</v>
          </cell>
          <cell r="I1032" t="str">
            <v>南陵</v>
          </cell>
          <cell r="J1032" t="str">
            <v>KD</v>
          </cell>
          <cell r="K1032">
            <v>45731</v>
          </cell>
          <cell r="L1032">
            <v>1</v>
          </cell>
          <cell r="M1032">
            <v>1</v>
          </cell>
          <cell r="N1032">
            <v>45733</v>
          </cell>
          <cell r="O1032">
            <v>1</v>
          </cell>
          <cell r="P1032">
            <v>45734</v>
          </cell>
          <cell r="Q1032">
            <v>1</v>
          </cell>
          <cell r="R1032">
            <v>45735</v>
          </cell>
          <cell r="S1032">
            <v>1</v>
          </cell>
          <cell r="T1032">
            <v>45737</v>
          </cell>
          <cell r="U1032">
            <v>45738</v>
          </cell>
          <cell r="V1032">
            <v>45738</v>
          </cell>
          <cell r="W1032">
            <v>45741</v>
          </cell>
          <cell r="X1032">
            <v>1</v>
          </cell>
          <cell r="Y1032">
            <v>45755</v>
          </cell>
          <cell r="AA1032">
            <v>45743</v>
          </cell>
          <cell r="AB1032">
            <v>45744</v>
          </cell>
          <cell r="AC1032" t="str">
            <v>4162081</v>
          </cell>
          <cell r="AD1032" t="str">
            <v>4162093</v>
          </cell>
          <cell r="AE1032" t="str">
            <v>4162096</v>
          </cell>
          <cell r="AF1032" t="str">
            <v>4162094</v>
          </cell>
          <cell r="AG1032" t="str">
            <v>4162095</v>
          </cell>
          <cell r="AH1032">
            <v>45706</v>
          </cell>
          <cell r="AI1032">
            <v>4162081</v>
          </cell>
          <cell r="AN1032" t="str">
            <v>-</v>
          </cell>
          <cell r="AO1032">
            <v>4162093</v>
          </cell>
          <cell r="AP1032" t="str">
            <v>-</v>
          </cell>
          <cell r="AQ1032">
            <v>4162094</v>
          </cell>
          <cell r="AR1032" t="str">
            <v>-</v>
          </cell>
          <cell r="AS1032">
            <v>4162095</v>
          </cell>
          <cell r="AT1032" t="str">
            <v>-</v>
          </cell>
          <cell r="AU1032">
            <v>4162096</v>
          </cell>
          <cell r="BB1032" t="str">
            <v>-</v>
          </cell>
          <cell r="BC1032">
            <v>4162102</v>
          </cell>
          <cell r="EM1032">
            <v>45708</v>
          </cell>
          <cell r="EX1032" t="str">
            <v>-</v>
          </cell>
          <cell r="EY1032">
            <v>4162132</v>
          </cell>
          <cell r="HQ1032">
            <v>45629</v>
          </cell>
          <cell r="HR1032">
            <v>4162026</v>
          </cell>
          <cell r="RC1032">
            <v>45743</v>
          </cell>
          <cell r="RD1032">
            <v>0</v>
          </cell>
          <cell r="RE1032">
            <v>0</v>
          </cell>
          <cell r="RF1032">
            <v>0</v>
          </cell>
          <cell r="RG1032">
            <v>0</v>
          </cell>
          <cell r="RH1032">
            <v>0</v>
          </cell>
          <cell r="RI1032">
            <v>0</v>
          </cell>
          <cell r="RJ1032">
            <v>0</v>
          </cell>
          <cell r="RK1032">
            <v>0</v>
          </cell>
          <cell r="RL1032" t="str">
            <v>4162093</v>
          </cell>
          <cell r="RM1032">
            <v>0</v>
          </cell>
          <cell r="RN1032" t="str">
            <v>4162096</v>
          </cell>
          <cell r="RO1032">
            <v>0</v>
          </cell>
          <cell r="RP1032" t="str">
            <v>4162094</v>
          </cell>
          <cell r="RQ1032">
            <v>0</v>
          </cell>
          <cell r="RR1032" t="str">
            <v>4162095</v>
          </cell>
          <cell r="RS1032">
            <v>0</v>
          </cell>
          <cell r="RT1032">
            <v>0</v>
          </cell>
          <cell r="RU1032">
            <v>0</v>
          </cell>
          <cell r="RV1032">
            <v>0</v>
          </cell>
        </row>
        <row r="1033">
          <cell r="A1033">
            <v>1024</v>
          </cell>
          <cell r="B1033">
            <v>45778</v>
          </cell>
          <cell r="C1033" t="str">
            <v>HRB1003 AAI</v>
          </cell>
          <cell r="D1033" t="str">
            <v>ARB10467</v>
          </cell>
          <cell r="F1033" t="str">
            <v>米国</v>
          </cell>
          <cell r="G1033" t="str">
            <v>AAI</v>
          </cell>
          <cell r="H1033" t="str">
            <v>制御盤</v>
          </cell>
          <cell r="I1033" t="str">
            <v>南陵</v>
          </cell>
          <cell r="J1033" t="str">
            <v>KD</v>
          </cell>
          <cell r="K1033">
            <v>45731</v>
          </cell>
          <cell r="L1033">
            <v>1</v>
          </cell>
          <cell r="M1033">
            <v>1</v>
          </cell>
          <cell r="N1033">
            <v>45733</v>
          </cell>
          <cell r="O1033">
            <v>1</v>
          </cell>
          <cell r="P1033">
            <v>45734</v>
          </cell>
          <cell r="Q1033">
            <v>1</v>
          </cell>
          <cell r="R1033">
            <v>45735</v>
          </cell>
          <cell r="S1033">
            <v>1</v>
          </cell>
          <cell r="T1033">
            <v>45737</v>
          </cell>
          <cell r="U1033">
            <v>45741</v>
          </cell>
          <cell r="V1033">
            <v>45738</v>
          </cell>
          <cell r="W1033">
            <v>45741</v>
          </cell>
          <cell r="X1033">
            <v>1</v>
          </cell>
          <cell r="Y1033">
            <v>45755</v>
          </cell>
          <cell r="AA1033">
            <v>45743</v>
          </cell>
          <cell r="AB1033">
            <v>45744</v>
          </cell>
          <cell r="AC1033" t="str">
            <v>4162081</v>
          </cell>
          <cell r="AD1033" t="str">
            <v>4162093</v>
          </cell>
          <cell r="AE1033" t="str">
            <v>4162096</v>
          </cell>
          <cell r="AF1033" t="str">
            <v>4162094</v>
          </cell>
          <cell r="AG1033" t="str">
            <v>4162095</v>
          </cell>
          <cell r="AH1033">
            <v>45706</v>
          </cell>
          <cell r="AI1033">
            <v>4162081</v>
          </cell>
          <cell r="AN1033" t="str">
            <v>-</v>
          </cell>
          <cell r="AO1033">
            <v>4162093</v>
          </cell>
          <cell r="AP1033" t="str">
            <v>-</v>
          </cell>
          <cell r="AQ1033">
            <v>4162094</v>
          </cell>
          <cell r="AR1033" t="str">
            <v>-</v>
          </cell>
          <cell r="AS1033">
            <v>4162095</v>
          </cell>
          <cell r="AT1033" t="str">
            <v>-</v>
          </cell>
          <cell r="AU1033">
            <v>4162096</v>
          </cell>
          <cell r="BB1033" t="str">
            <v>-</v>
          </cell>
          <cell r="BC1033">
            <v>4162102</v>
          </cell>
          <cell r="EM1033">
            <v>45708</v>
          </cell>
          <cell r="EX1033" t="str">
            <v>-</v>
          </cell>
          <cell r="EY1033">
            <v>4162132</v>
          </cell>
          <cell r="HQ1033">
            <v>45629</v>
          </cell>
          <cell r="HR1033">
            <v>4162026</v>
          </cell>
          <cell r="RC1033">
            <v>45743</v>
          </cell>
          <cell r="RD1033">
            <v>0</v>
          </cell>
          <cell r="RE1033">
            <v>0</v>
          </cell>
          <cell r="RF1033">
            <v>0</v>
          </cell>
          <cell r="RG1033">
            <v>0</v>
          </cell>
          <cell r="RH1033">
            <v>0</v>
          </cell>
          <cell r="RI1033">
            <v>0</v>
          </cell>
          <cell r="RJ1033">
            <v>0</v>
          </cell>
          <cell r="RK1033">
            <v>0</v>
          </cell>
          <cell r="RL1033" t="str">
            <v>4162093</v>
          </cell>
          <cell r="RM1033">
            <v>0</v>
          </cell>
          <cell r="RN1033" t="str">
            <v>4162096</v>
          </cell>
          <cell r="RO1033">
            <v>0</v>
          </cell>
          <cell r="RP1033" t="str">
            <v>4162094</v>
          </cell>
          <cell r="RQ1033">
            <v>0</v>
          </cell>
          <cell r="RR1033" t="str">
            <v>4162095</v>
          </cell>
          <cell r="RS1033">
            <v>0</v>
          </cell>
          <cell r="RT1033">
            <v>0</v>
          </cell>
          <cell r="RU1033">
            <v>0</v>
          </cell>
          <cell r="RV1033">
            <v>0</v>
          </cell>
        </row>
        <row r="1034">
          <cell r="A1034">
            <v>1025</v>
          </cell>
          <cell r="B1034">
            <v>45778</v>
          </cell>
          <cell r="C1034" t="str">
            <v>HRB1003 AAI</v>
          </cell>
          <cell r="D1034" t="str">
            <v>ARB10468</v>
          </cell>
          <cell r="F1034" t="str">
            <v>米国</v>
          </cell>
          <cell r="G1034" t="str">
            <v>AAI</v>
          </cell>
          <cell r="H1034" t="str">
            <v>制御盤</v>
          </cell>
          <cell r="I1034" t="str">
            <v>南陵</v>
          </cell>
          <cell r="J1034" t="str">
            <v>KD</v>
          </cell>
          <cell r="K1034">
            <v>45733</v>
          </cell>
          <cell r="L1034">
            <v>1</v>
          </cell>
          <cell r="M1034">
            <v>1</v>
          </cell>
          <cell r="N1034">
            <v>45734</v>
          </cell>
          <cell r="O1034">
            <v>1</v>
          </cell>
          <cell r="P1034">
            <v>45735</v>
          </cell>
          <cell r="Q1034">
            <v>1</v>
          </cell>
          <cell r="R1034">
            <v>45737</v>
          </cell>
          <cell r="S1034">
            <v>1</v>
          </cell>
          <cell r="T1034">
            <v>45738</v>
          </cell>
          <cell r="U1034">
            <v>45741</v>
          </cell>
          <cell r="V1034">
            <v>45741</v>
          </cell>
          <cell r="W1034">
            <v>45741</v>
          </cell>
          <cell r="X1034">
            <v>1</v>
          </cell>
          <cell r="Y1034">
            <v>45755</v>
          </cell>
          <cell r="AA1034">
            <v>45743</v>
          </cell>
          <cell r="AB1034">
            <v>45744</v>
          </cell>
          <cell r="AC1034" t="str">
            <v>4162082</v>
          </cell>
          <cell r="AD1034" t="str">
            <v>4162093</v>
          </cell>
          <cell r="AE1034" t="str">
            <v>4162096</v>
          </cell>
          <cell r="AF1034" t="str">
            <v>4162094</v>
          </cell>
          <cell r="AG1034" t="str">
            <v>4162095</v>
          </cell>
          <cell r="AH1034">
            <v>45720</v>
          </cell>
          <cell r="AI1034">
            <v>4162082</v>
          </cell>
          <cell r="AN1034" t="str">
            <v>-</v>
          </cell>
          <cell r="AO1034">
            <v>4162093</v>
          </cell>
          <cell r="AP1034" t="str">
            <v>-</v>
          </cell>
          <cell r="AQ1034">
            <v>4162094</v>
          </cell>
          <cell r="AR1034" t="str">
            <v>-</v>
          </cell>
          <cell r="AS1034">
            <v>4162095</v>
          </cell>
          <cell r="AT1034" t="str">
            <v>-</v>
          </cell>
          <cell r="AU1034">
            <v>4162096</v>
          </cell>
          <cell r="BB1034" t="str">
            <v>-</v>
          </cell>
          <cell r="BC1034">
            <v>4162102</v>
          </cell>
          <cell r="EM1034">
            <v>45708</v>
          </cell>
          <cell r="EX1034" t="str">
            <v>-</v>
          </cell>
          <cell r="EY1034">
            <v>4162132</v>
          </cell>
          <cell r="HQ1034">
            <v>45629</v>
          </cell>
          <cell r="HR1034">
            <v>4162026</v>
          </cell>
          <cell r="RC1034">
            <v>45743</v>
          </cell>
          <cell r="RD1034">
            <v>0</v>
          </cell>
          <cell r="RE1034">
            <v>0</v>
          </cell>
          <cell r="RF1034">
            <v>0</v>
          </cell>
          <cell r="RG1034">
            <v>0</v>
          </cell>
          <cell r="RH1034">
            <v>0</v>
          </cell>
          <cell r="RI1034">
            <v>0</v>
          </cell>
          <cell r="RJ1034">
            <v>0</v>
          </cell>
          <cell r="RK1034">
            <v>0</v>
          </cell>
          <cell r="RL1034" t="str">
            <v>4162093</v>
          </cell>
          <cell r="RM1034">
            <v>0</v>
          </cell>
          <cell r="RN1034" t="str">
            <v>4162096</v>
          </cell>
          <cell r="RO1034">
            <v>0</v>
          </cell>
          <cell r="RP1034" t="str">
            <v>4162094</v>
          </cell>
          <cell r="RQ1034">
            <v>0</v>
          </cell>
          <cell r="RR1034" t="str">
            <v>4162095</v>
          </cell>
          <cell r="RS1034">
            <v>0</v>
          </cell>
          <cell r="RT1034">
            <v>0</v>
          </cell>
          <cell r="RU1034">
            <v>0</v>
          </cell>
          <cell r="RV1034">
            <v>0</v>
          </cell>
        </row>
        <row r="1035">
          <cell r="A1035">
            <v>1026</v>
          </cell>
          <cell r="B1035">
            <v>45748</v>
          </cell>
          <cell r="C1035" t="str">
            <v>HRB8025.EXP</v>
          </cell>
          <cell r="D1035" t="str">
            <v>80255438</v>
          </cell>
          <cell r="F1035" t="str">
            <v>韓国</v>
          </cell>
          <cell r="G1035" t="str">
            <v>ＡＭＡＤＡ　ＫＯＲＥＡ　ＣＯ．，ＬＴＤ．</v>
          </cell>
          <cell r="H1035" t="str">
            <v>制御盤</v>
          </cell>
          <cell r="I1035" t="str">
            <v>南陵</v>
          </cell>
          <cell r="J1035" t="str">
            <v>土岐</v>
          </cell>
          <cell r="K1035">
            <v>45733</v>
          </cell>
          <cell r="L1035">
            <v>1</v>
          </cell>
          <cell r="M1035">
            <v>1</v>
          </cell>
          <cell r="N1035">
            <v>45734</v>
          </cell>
          <cell r="O1035">
            <v>1</v>
          </cell>
          <cell r="P1035">
            <v>45735</v>
          </cell>
          <cell r="Q1035">
            <v>1</v>
          </cell>
          <cell r="R1035">
            <v>45737</v>
          </cell>
          <cell r="S1035">
            <v>1</v>
          </cell>
          <cell r="T1035">
            <v>45738</v>
          </cell>
          <cell r="U1035">
            <v>45742</v>
          </cell>
          <cell r="V1035">
            <v>45741</v>
          </cell>
          <cell r="W1035">
            <v>45742</v>
          </cell>
          <cell r="X1035">
            <v>1</v>
          </cell>
          <cell r="Y1035">
            <v>45756</v>
          </cell>
          <cell r="AA1035">
            <v>45743</v>
          </cell>
          <cell r="AB1035">
            <v>45744</v>
          </cell>
          <cell r="AC1035" t="str">
            <v>4162082</v>
          </cell>
          <cell r="AD1035" t="str">
            <v>4162093</v>
          </cell>
          <cell r="AE1035" t="str">
            <v>4162096</v>
          </cell>
          <cell r="AF1035" t="str">
            <v>4162094</v>
          </cell>
          <cell r="AG1035" t="str">
            <v>4162095</v>
          </cell>
          <cell r="AH1035">
            <v>45720</v>
          </cell>
          <cell r="AI1035">
            <v>4162082</v>
          </cell>
          <cell r="AN1035" t="str">
            <v>-</v>
          </cell>
          <cell r="AO1035">
            <v>4162093</v>
          </cell>
          <cell r="AP1035" t="str">
            <v>-</v>
          </cell>
          <cell r="AQ1035">
            <v>4162094</v>
          </cell>
          <cell r="AR1035" t="str">
            <v>-</v>
          </cell>
          <cell r="AS1035">
            <v>4162095</v>
          </cell>
          <cell r="AT1035" t="str">
            <v>-</v>
          </cell>
          <cell r="AU1035">
            <v>4162096</v>
          </cell>
          <cell r="BB1035" t="str">
            <v>-</v>
          </cell>
          <cell r="BC1035">
            <v>4162102</v>
          </cell>
          <cell r="EM1035">
            <v>45695</v>
          </cell>
          <cell r="EX1035" t="str">
            <v>-</v>
          </cell>
          <cell r="EY1035">
            <v>4162132</v>
          </cell>
          <cell r="GG1035" t="str">
            <v>-</v>
          </cell>
          <cell r="GH1035">
            <v>4162146</v>
          </cell>
          <cell r="HS1035">
            <v>45733</v>
          </cell>
          <cell r="HV1035" t="e">
            <v>#REF!</v>
          </cell>
          <cell r="HZ1035" t="e">
            <v>#REF!</v>
          </cell>
          <cell r="ID1035" t="e">
            <v>#REF!</v>
          </cell>
          <cell r="RC1035">
            <v>45743</v>
          </cell>
          <cell r="RD1035">
            <v>0</v>
          </cell>
          <cell r="RE1035">
            <v>0</v>
          </cell>
          <cell r="RF1035">
            <v>0</v>
          </cell>
          <cell r="RG1035">
            <v>0</v>
          </cell>
          <cell r="RH1035">
            <v>0</v>
          </cell>
          <cell r="RI1035">
            <v>0</v>
          </cell>
          <cell r="RJ1035">
            <v>0</v>
          </cell>
          <cell r="RK1035">
            <v>0</v>
          </cell>
          <cell r="RL1035" t="str">
            <v>4162093</v>
          </cell>
          <cell r="RM1035">
            <v>0</v>
          </cell>
          <cell r="RN1035" t="str">
            <v>4162096</v>
          </cell>
          <cell r="RO1035">
            <v>0</v>
          </cell>
          <cell r="RP1035" t="str">
            <v>4162094</v>
          </cell>
          <cell r="RQ1035">
            <v>0</v>
          </cell>
          <cell r="RR1035" t="str">
            <v>4162095</v>
          </cell>
          <cell r="RS1035">
            <v>0</v>
          </cell>
          <cell r="RT1035">
            <v>0</v>
          </cell>
          <cell r="RU1035">
            <v>0</v>
          </cell>
          <cell r="RV1035">
            <v>0</v>
          </cell>
        </row>
        <row r="1036">
          <cell r="A1036">
            <v>1027</v>
          </cell>
          <cell r="B1036">
            <v>45748</v>
          </cell>
          <cell r="C1036" t="str">
            <v>HRB8025.EXP</v>
          </cell>
          <cell r="D1036" t="str">
            <v>80255439</v>
          </cell>
          <cell r="F1036" t="str">
            <v>台湾</v>
          </cell>
          <cell r="G1036" t="str">
            <v>AMADA TAIWAN</v>
          </cell>
          <cell r="H1036" t="str">
            <v>制御盤</v>
          </cell>
          <cell r="I1036" t="str">
            <v>南陵</v>
          </cell>
          <cell r="J1036" t="str">
            <v>土岐</v>
          </cell>
          <cell r="K1036">
            <v>45734</v>
          </cell>
          <cell r="L1036">
            <v>1</v>
          </cell>
          <cell r="M1036">
            <v>1</v>
          </cell>
          <cell r="N1036">
            <v>45735</v>
          </cell>
          <cell r="O1036">
            <v>1</v>
          </cell>
          <cell r="P1036">
            <v>45737</v>
          </cell>
          <cell r="Q1036">
            <v>1</v>
          </cell>
          <cell r="R1036">
            <v>45738</v>
          </cell>
          <cell r="S1036">
            <v>1</v>
          </cell>
          <cell r="T1036">
            <v>45741</v>
          </cell>
          <cell r="U1036">
            <v>45742</v>
          </cell>
          <cell r="V1036">
            <v>45742</v>
          </cell>
          <cell r="W1036">
            <v>45742</v>
          </cell>
          <cell r="X1036">
            <v>1</v>
          </cell>
          <cell r="Y1036">
            <v>45756</v>
          </cell>
          <cell r="AA1036">
            <v>45743</v>
          </cell>
          <cell r="AB1036">
            <v>45744</v>
          </cell>
          <cell r="AC1036" t="str">
            <v>4162082</v>
          </cell>
          <cell r="AD1036" t="str">
            <v>4162093</v>
          </cell>
          <cell r="AE1036" t="str">
            <v>4162096</v>
          </cell>
          <cell r="AF1036" t="str">
            <v>4162094</v>
          </cell>
          <cell r="AG1036" t="str">
            <v>4162095</v>
          </cell>
          <cell r="AH1036">
            <v>45720</v>
          </cell>
          <cell r="AI1036">
            <v>4162082</v>
          </cell>
          <cell r="AN1036" t="str">
            <v>-</v>
          </cell>
          <cell r="AO1036">
            <v>4162093</v>
          </cell>
          <cell r="AP1036" t="str">
            <v>-</v>
          </cell>
          <cell r="AQ1036">
            <v>4162094</v>
          </cell>
          <cell r="AR1036" t="str">
            <v>-</v>
          </cell>
          <cell r="AS1036">
            <v>4162095</v>
          </cell>
          <cell r="AT1036" t="str">
            <v>-</v>
          </cell>
          <cell r="AU1036">
            <v>4162096</v>
          </cell>
          <cell r="BB1036" t="str">
            <v>-</v>
          </cell>
          <cell r="BC1036">
            <v>4162102</v>
          </cell>
          <cell r="EM1036">
            <v>45695</v>
          </cell>
          <cell r="EX1036" t="str">
            <v>-</v>
          </cell>
          <cell r="EY1036">
            <v>4162132</v>
          </cell>
          <cell r="HS1036">
            <v>45734</v>
          </cell>
          <cell r="HV1036" t="e">
            <v>#REF!</v>
          </cell>
          <cell r="HZ1036" t="e">
            <v>#REF!</v>
          </cell>
          <cell r="ID1036" t="e">
            <v>#REF!</v>
          </cell>
          <cell r="RC1036">
            <v>45743</v>
          </cell>
          <cell r="RD1036">
            <v>0</v>
          </cell>
          <cell r="RE1036">
            <v>0</v>
          </cell>
          <cell r="RF1036">
            <v>0</v>
          </cell>
          <cell r="RG1036">
            <v>0</v>
          </cell>
          <cell r="RH1036">
            <v>0</v>
          </cell>
          <cell r="RI1036">
            <v>0</v>
          </cell>
          <cell r="RJ1036">
            <v>0</v>
          </cell>
          <cell r="RK1036">
            <v>0</v>
          </cell>
          <cell r="RL1036" t="str">
            <v>4162093</v>
          </cell>
          <cell r="RM1036">
            <v>0</v>
          </cell>
          <cell r="RN1036" t="str">
            <v>4162096</v>
          </cell>
          <cell r="RO1036">
            <v>0</v>
          </cell>
          <cell r="RP1036" t="str">
            <v>4162094</v>
          </cell>
          <cell r="RQ1036">
            <v>0</v>
          </cell>
          <cell r="RR1036" t="str">
            <v>4162095</v>
          </cell>
          <cell r="RS1036">
            <v>0</v>
          </cell>
          <cell r="RT1036">
            <v>0</v>
          </cell>
          <cell r="RU1036">
            <v>0</v>
          </cell>
          <cell r="RV1036">
            <v>0</v>
          </cell>
        </row>
        <row r="1037">
          <cell r="A1037">
            <v>1028</v>
          </cell>
          <cell r="B1037">
            <v>45778</v>
          </cell>
          <cell r="C1037" t="str">
            <v>HRB1003 ATC</v>
          </cell>
          <cell r="D1037">
            <v>10395090</v>
          </cell>
          <cell r="F1037" t="str">
            <v>EXP</v>
          </cell>
          <cell r="H1037" t="str">
            <v>ATC盤</v>
          </cell>
          <cell r="I1037" t="str">
            <v>須走</v>
          </cell>
          <cell r="J1037" t="str">
            <v>土岐</v>
          </cell>
          <cell r="K1037">
            <v>45737</v>
          </cell>
          <cell r="N1037">
            <v>45738</v>
          </cell>
          <cell r="O1037">
            <v>1</v>
          </cell>
          <cell r="P1037">
            <v>45741</v>
          </cell>
          <cell r="Q1037">
            <v>1</v>
          </cell>
          <cell r="R1037">
            <v>45742</v>
          </cell>
          <cell r="S1037">
            <v>1</v>
          </cell>
          <cell r="T1037">
            <v>45743</v>
          </cell>
          <cell r="U1037">
            <v>45743</v>
          </cell>
          <cell r="V1037">
            <v>45744</v>
          </cell>
          <cell r="W1037">
            <v>45744</v>
          </cell>
          <cell r="X1037">
            <v>1</v>
          </cell>
          <cell r="Y1037">
            <v>45750</v>
          </cell>
          <cell r="AA1037">
            <v>45749</v>
          </cell>
          <cell r="AB1037">
            <v>45750</v>
          </cell>
          <cell r="AC1037" t="str">
            <v/>
          </cell>
          <cell r="AD1037" t="str">
            <v/>
          </cell>
          <cell r="AE1037" t="str">
            <v/>
          </cell>
          <cell r="AF1037" t="str">
            <v/>
          </cell>
          <cell r="AG1037" t="str">
            <v/>
          </cell>
          <cell r="RC1037">
            <v>45749</v>
          </cell>
          <cell r="RD1037">
            <v>0</v>
          </cell>
          <cell r="RE1037">
            <v>0</v>
          </cell>
          <cell r="RF1037">
            <v>0</v>
          </cell>
          <cell r="RG1037">
            <v>0</v>
          </cell>
          <cell r="RH1037">
            <v>0</v>
          </cell>
          <cell r="RI1037">
            <v>0</v>
          </cell>
          <cell r="RJ1037">
            <v>0</v>
          </cell>
          <cell r="RK1037">
            <v>0</v>
          </cell>
          <cell r="RL1037" t="str">
            <v/>
          </cell>
          <cell r="RM1037">
            <v>0</v>
          </cell>
          <cell r="RN1037" t="str">
            <v/>
          </cell>
          <cell r="RO1037">
            <v>0</v>
          </cell>
          <cell r="RP1037" t="str">
            <v/>
          </cell>
          <cell r="RQ1037">
            <v>0</v>
          </cell>
          <cell r="RR1037" t="str">
            <v/>
          </cell>
          <cell r="RS1037">
            <v>0</v>
          </cell>
          <cell r="RT1037">
            <v>0</v>
          </cell>
          <cell r="RU1037">
            <v>0</v>
          </cell>
          <cell r="RV1037">
            <v>0</v>
          </cell>
        </row>
        <row r="1038">
          <cell r="A1038">
            <v>1029</v>
          </cell>
          <cell r="B1038">
            <v>45781</v>
          </cell>
          <cell r="C1038" t="str">
            <v>HRB3506 </v>
          </cell>
          <cell r="D1038" t="str">
            <v>35065007 </v>
          </cell>
          <cell r="F1038" t="str">
            <v>日本</v>
          </cell>
          <cell r="G1038" t="str">
            <v> オリエント産業（株） </v>
          </cell>
          <cell r="H1038" t="str">
            <v>制御盤</v>
          </cell>
          <cell r="I1038" t="str">
            <v>南陵</v>
          </cell>
          <cell r="J1038" t="str">
            <v>富士宮</v>
          </cell>
          <cell r="K1038">
            <v>45750</v>
          </cell>
          <cell r="L1038">
            <v>1</v>
          </cell>
          <cell r="N1038">
            <v>45751</v>
          </cell>
          <cell r="O1038">
            <v>1</v>
          </cell>
          <cell r="P1038">
            <v>45752</v>
          </cell>
          <cell r="Q1038">
            <v>1</v>
          </cell>
          <cell r="R1038">
            <v>45754</v>
          </cell>
          <cell r="S1038">
            <v>1</v>
          </cell>
          <cell r="T1038">
            <v>45755</v>
          </cell>
          <cell r="U1038">
            <v>45754</v>
          </cell>
          <cell r="V1038">
            <v>45756</v>
          </cell>
          <cell r="W1038">
            <v>45756</v>
          </cell>
          <cell r="X1038">
            <v>1</v>
          </cell>
          <cell r="Y1038">
            <v>45759</v>
          </cell>
          <cell r="Z1038">
            <v>45758</v>
          </cell>
          <cell r="AC1038" t="str">
            <v>4062391</v>
          </cell>
          <cell r="AD1038" t="str">
            <v>4162109</v>
          </cell>
          <cell r="AE1038" t="str">
            <v>4162111</v>
          </cell>
          <cell r="AF1038" t="str">
            <v>4162110</v>
          </cell>
          <cell r="AG1038" t="str">
            <v/>
          </cell>
          <cell r="AL1038" t="str">
            <v>-</v>
          </cell>
          <cell r="AM1038">
            <v>4062391</v>
          </cell>
          <cell r="BL1038" t="str">
            <v>-</v>
          </cell>
          <cell r="BM1038">
            <v>4162109</v>
          </cell>
          <cell r="BN1038" t="str">
            <v>-</v>
          </cell>
          <cell r="BO1038">
            <v>4162110</v>
          </cell>
          <cell r="BP1038" t="str">
            <v>-</v>
          </cell>
          <cell r="BQ1038">
            <v>4162111</v>
          </cell>
          <cell r="BV1038" t="str">
            <v>-</v>
          </cell>
          <cell r="BW1038">
            <v>4162113</v>
          </cell>
          <cell r="GS1038">
            <v>45326</v>
          </cell>
          <cell r="GT1038">
            <v>4162087</v>
          </cell>
          <cell r="GU1038">
            <v>45755</v>
          </cell>
          <cell r="GV1038">
            <v>4162164</v>
          </cell>
          <cell r="HE1038">
            <v>45384</v>
          </cell>
          <cell r="HF1038">
            <v>4062179</v>
          </cell>
          <cell r="HS1038">
            <v>45750</v>
          </cell>
          <cell r="HV1038" t="e">
            <v>#REF!</v>
          </cell>
          <cell r="HZ1038" t="e">
            <v>#REF!</v>
          </cell>
          <cell r="ID1038" t="e">
            <v>#REF!</v>
          </cell>
          <cell r="RC1038">
            <v>45758</v>
          </cell>
          <cell r="RD1038">
            <v>0</v>
          </cell>
          <cell r="RE1038">
            <v>0</v>
          </cell>
          <cell r="RF1038">
            <v>0</v>
          </cell>
          <cell r="RG1038">
            <v>0</v>
          </cell>
          <cell r="RH1038">
            <v>0</v>
          </cell>
          <cell r="RI1038">
            <v>0</v>
          </cell>
          <cell r="RJ1038">
            <v>0</v>
          </cell>
          <cell r="RK1038">
            <v>0</v>
          </cell>
          <cell r="RL1038" t="str">
            <v>4162109</v>
          </cell>
          <cell r="RM1038">
            <v>0</v>
          </cell>
          <cell r="RN1038" t="str">
            <v>4162111</v>
          </cell>
          <cell r="RO1038">
            <v>0</v>
          </cell>
          <cell r="RP1038" t="str">
            <v>4162110</v>
          </cell>
          <cell r="RQ1038">
            <v>0</v>
          </cell>
          <cell r="RR1038" t="str">
            <v/>
          </cell>
          <cell r="RS1038">
            <v>0</v>
          </cell>
          <cell r="RT1038">
            <v>0</v>
          </cell>
          <cell r="RU1038">
            <v>0</v>
          </cell>
          <cell r="RV1038">
            <v>0</v>
          </cell>
        </row>
        <row r="1039">
          <cell r="A1039">
            <v>1030</v>
          </cell>
          <cell r="B1039">
            <v>45778</v>
          </cell>
          <cell r="C1039" t="str">
            <v>HRB1003.EXP.ATC</v>
          </cell>
          <cell r="D1039" t="str">
            <v>10395090</v>
          </cell>
          <cell r="F1039" t="str">
            <v>南アフリカ共和国</v>
          </cell>
          <cell r="G1039" t="str">
            <v>ＡＭＡＤＡ　（ＵＫ）　ＪＯＨＡＮＮＥＳＢＵＲＧ　ＢＲＡＮＣＨ</v>
          </cell>
          <cell r="H1039" t="str">
            <v>制御盤</v>
          </cell>
          <cell r="I1039" t="str">
            <v>南陵</v>
          </cell>
          <cell r="J1039" t="str">
            <v>土岐</v>
          </cell>
          <cell r="K1039">
            <v>45734</v>
          </cell>
          <cell r="L1039">
            <v>1</v>
          </cell>
          <cell r="M1039">
            <v>1</v>
          </cell>
          <cell r="N1039">
            <v>45735</v>
          </cell>
          <cell r="O1039">
            <v>1</v>
          </cell>
          <cell r="P1039">
            <v>45737</v>
          </cell>
          <cell r="Q1039">
            <v>1</v>
          </cell>
          <cell r="R1039">
            <v>45738</v>
          </cell>
          <cell r="S1039">
            <v>1</v>
          </cell>
          <cell r="T1039">
            <v>45741</v>
          </cell>
          <cell r="U1039">
            <v>45743</v>
          </cell>
          <cell r="V1039">
            <v>45742</v>
          </cell>
          <cell r="W1039">
            <v>45743</v>
          </cell>
          <cell r="X1039">
            <v>1</v>
          </cell>
          <cell r="Y1039">
            <v>45759</v>
          </cell>
          <cell r="AA1039">
            <v>45749</v>
          </cell>
          <cell r="AB1039">
            <v>45750</v>
          </cell>
          <cell r="AC1039" t="str">
            <v>4162082</v>
          </cell>
          <cell r="AD1039" t="str">
            <v>4162093</v>
          </cell>
          <cell r="AE1039" t="str">
            <v>4162096</v>
          </cell>
          <cell r="AF1039" t="str">
            <v>4162094</v>
          </cell>
          <cell r="AG1039" t="str">
            <v>4162095</v>
          </cell>
          <cell r="AH1039">
            <v>45720</v>
          </cell>
          <cell r="AI1039">
            <v>4162082</v>
          </cell>
          <cell r="AN1039" t="str">
            <v>-</v>
          </cell>
          <cell r="AO1039">
            <v>4162093</v>
          </cell>
          <cell r="AP1039" t="str">
            <v>-</v>
          </cell>
          <cell r="AQ1039">
            <v>4162094</v>
          </cell>
          <cell r="AR1039" t="str">
            <v>-</v>
          </cell>
          <cell r="AS1039">
            <v>4162095</v>
          </cell>
          <cell r="AT1039" t="str">
            <v>-</v>
          </cell>
          <cell r="AU1039">
            <v>4162096</v>
          </cell>
          <cell r="BB1039" t="str">
            <v>-</v>
          </cell>
          <cell r="BC1039">
            <v>4162102</v>
          </cell>
          <cell r="EM1039">
            <v>45715</v>
          </cell>
          <cell r="EN1039" t="str">
            <v>-</v>
          </cell>
          <cell r="EO1039">
            <v>4162127</v>
          </cell>
          <cell r="ER1039" t="str">
            <v>-</v>
          </cell>
          <cell r="ES1039">
            <v>4162129</v>
          </cell>
          <cell r="ET1039" t="str">
            <v>-</v>
          </cell>
          <cell r="EU1039">
            <v>4162130</v>
          </cell>
          <cell r="EX1039">
            <v>45741</v>
          </cell>
          <cell r="EY1039">
            <v>4162160</v>
          </cell>
          <cell r="FH1039" t="str">
            <v>-</v>
          </cell>
          <cell r="FI1039">
            <v>4162136</v>
          </cell>
          <cell r="FP1039" t="str">
            <v>●</v>
          </cell>
          <cell r="FV1039" t="str">
            <v>-</v>
          </cell>
          <cell r="FW1039">
            <v>4162142</v>
          </cell>
          <cell r="GG1039" t="str">
            <v>-</v>
          </cell>
          <cell r="GH1039">
            <v>4162146</v>
          </cell>
          <cell r="RC1039">
            <v>45749</v>
          </cell>
          <cell r="RD1039">
            <v>0</v>
          </cell>
          <cell r="RE1039">
            <v>0</v>
          </cell>
          <cell r="RF1039">
            <v>0</v>
          </cell>
          <cell r="RG1039">
            <v>0</v>
          </cell>
          <cell r="RH1039">
            <v>0</v>
          </cell>
          <cell r="RI1039">
            <v>0</v>
          </cell>
          <cell r="RJ1039">
            <v>0</v>
          </cell>
          <cell r="RK1039">
            <v>0</v>
          </cell>
          <cell r="RL1039" t="str">
            <v>4162093</v>
          </cell>
          <cell r="RM1039">
            <v>0</v>
          </cell>
          <cell r="RN1039" t="str">
            <v>4162096</v>
          </cell>
          <cell r="RO1039">
            <v>0</v>
          </cell>
          <cell r="RP1039" t="str">
            <v>4162094</v>
          </cell>
          <cell r="RQ1039">
            <v>0</v>
          </cell>
          <cell r="RR1039" t="str">
            <v>4162095</v>
          </cell>
          <cell r="RS1039">
            <v>0</v>
          </cell>
          <cell r="RT1039">
            <v>0</v>
          </cell>
          <cell r="RU1039">
            <v>0</v>
          </cell>
          <cell r="RV1039">
            <v>0</v>
          </cell>
        </row>
        <row r="1040">
          <cell r="A1040">
            <v>1031</v>
          </cell>
          <cell r="B1040">
            <v>45784</v>
          </cell>
          <cell r="C1040" t="str">
            <v>HRB1003 AAI AC</v>
          </cell>
          <cell r="D1040" t="str">
            <v>ARB10426</v>
          </cell>
          <cell r="F1040" t="str">
            <v>米国</v>
          </cell>
          <cell r="G1040" t="str">
            <v>AAI</v>
          </cell>
          <cell r="H1040" t="str">
            <v>制御盤</v>
          </cell>
          <cell r="I1040" t="str">
            <v>南陵</v>
          </cell>
          <cell r="J1040" t="str">
            <v>KD</v>
          </cell>
          <cell r="K1040">
            <v>45735</v>
          </cell>
          <cell r="L1040">
            <v>1</v>
          </cell>
          <cell r="M1040">
            <v>1</v>
          </cell>
          <cell r="N1040">
            <v>45737</v>
          </cell>
          <cell r="O1040">
            <v>1</v>
          </cell>
          <cell r="P1040">
            <v>45738</v>
          </cell>
          <cell r="Q1040">
            <v>1</v>
          </cell>
          <cell r="R1040">
            <v>45741</v>
          </cell>
          <cell r="S1040">
            <v>1</v>
          </cell>
          <cell r="T1040">
            <v>45742</v>
          </cell>
          <cell r="U1040">
            <v>45743</v>
          </cell>
          <cell r="V1040">
            <v>45743</v>
          </cell>
          <cell r="W1040">
            <v>45744</v>
          </cell>
          <cell r="X1040">
            <v>1</v>
          </cell>
          <cell r="Y1040">
            <v>45763</v>
          </cell>
          <cell r="AA1040">
            <v>45749</v>
          </cell>
          <cell r="AB1040">
            <v>45750</v>
          </cell>
          <cell r="AC1040" t="str">
            <v>4162082</v>
          </cell>
          <cell r="AD1040" t="str">
            <v>4162093</v>
          </cell>
          <cell r="AE1040" t="str">
            <v>4162096</v>
          </cell>
          <cell r="AF1040" t="str">
            <v>4162094</v>
          </cell>
          <cell r="AG1040" t="str">
            <v>4162095</v>
          </cell>
          <cell r="AH1040">
            <v>45720</v>
          </cell>
          <cell r="AI1040">
            <v>4162082</v>
          </cell>
          <cell r="AN1040" t="str">
            <v>-</v>
          </cell>
          <cell r="AO1040">
            <v>4162093</v>
          </cell>
          <cell r="AP1040" t="str">
            <v>-</v>
          </cell>
          <cell r="AQ1040">
            <v>4162094</v>
          </cell>
          <cell r="AR1040" t="str">
            <v>-</v>
          </cell>
          <cell r="AS1040">
            <v>4162095</v>
          </cell>
          <cell r="AT1040" t="str">
            <v>-</v>
          </cell>
          <cell r="AU1040">
            <v>4162096</v>
          </cell>
          <cell r="BB1040" t="str">
            <v>-</v>
          </cell>
          <cell r="BC1040">
            <v>4162102</v>
          </cell>
          <cell r="EM1040">
            <v>45734</v>
          </cell>
          <cell r="EX1040">
            <v>45741</v>
          </cell>
          <cell r="EY1040">
            <v>4162160</v>
          </cell>
          <cell r="HQ1040">
            <v>45629</v>
          </cell>
          <cell r="HR1040">
            <v>4162026</v>
          </cell>
          <cell r="RC1040">
            <v>45749</v>
          </cell>
          <cell r="RD1040">
            <v>0</v>
          </cell>
          <cell r="RE1040">
            <v>0</v>
          </cell>
          <cell r="RF1040">
            <v>0</v>
          </cell>
          <cell r="RG1040">
            <v>0</v>
          </cell>
          <cell r="RH1040">
            <v>0</v>
          </cell>
          <cell r="RI1040">
            <v>0</v>
          </cell>
          <cell r="RJ1040">
            <v>0</v>
          </cell>
          <cell r="RK1040">
            <v>0</v>
          </cell>
          <cell r="RL1040" t="str">
            <v>4162093</v>
          </cell>
          <cell r="RM1040">
            <v>0</v>
          </cell>
          <cell r="RN1040" t="str">
            <v>4162096</v>
          </cell>
          <cell r="RO1040">
            <v>0</v>
          </cell>
          <cell r="RP1040" t="str">
            <v>4162094</v>
          </cell>
          <cell r="RQ1040">
            <v>0</v>
          </cell>
          <cell r="RR1040" t="str">
            <v>4162095</v>
          </cell>
          <cell r="RS1040">
            <v>0</v>
          </cell>
          <cell r="RT1040">
            <v>0</v>
          </cell>
          <cell r="RU1040">
            <v>0</v>
          </cell>
          <cell r="RV1040">
            <v>0</v>
          </cell>
        </row>
        <row r="1041">
          <cell r="A1041">
            <v>1032</v>
          </cell>
          <cell r="B1041">
            <v>45785</v>
          </cell>
          <cell r="C1041" t="str">
            <v>HRB1003 AAI AC</v>
          </cell>
          <cell r="D1041" t="str">
            <v>ARB10427</v>
          </cell>
          <cell r="F1041" t="str">
            <v>米国</v>
          </cell>
          <cell r="G1041" t="str">
            <v>AAI</v>
          </cell>
          <cell r="H1041" t="str">
            <v>制御盤</v>
          </cell>
          <cell r="I1041" t="str">
            <v>南陵</v>
          </cell>
          <cell r="J1041" t="str">
            <v>KD</v>
          </cell>
          <cell r="K1041">
            <v>45735</v>
          </cell>
          <cell r="L1041">
            <v>1</v>
          </cell>
          <cell r="M1041">
            <v>1</v>
          </cell>
          <cell r="N1041">
            <v>45737</v>
          </cell>
          <cell r="O1041">
            <v>1</v>
          </cell>
          <cell r="P1041">
            <v>45738</v>
          </cell>
          <cell r="Q1041">
            <v>1</v>
          </cell>
          <cell r="R1041">
            <v>45741</v>
          </cell>
          <cell r="S1041">
            <v>1</v>
          </cell>
          <cell r="T1041">
            <v>45742</v>
          </cell>
          <cell r="U1041">
            <v>45743</v>
          </cell>
          <cell r="V1041">
            <v>45743</v>
          </cell>
          <cell r="W1041">
            <v>45744</v>
          </cell>
          <cell r="X1041">
            <v>1</v>
          </cell>
          <cell r="Y1041">
            <v>45763</v>
          </cell>
          <cell r="AA1041">
            <v>45749</v>
          </cell>
          <cell r="AB1041">
            <v>45750</v>
          </cell>
          <cell r="AC1041" t="str">
            <v>4162082</v>
          </cell>
          <cell r="AD1041" t="str">
            <v>4162093</v>
          </cell>
          <cell r="AE1041" t="str">
            <v>4162096</v>
          </cell>
          <cell r="AF1041" t="str">
            <v>4162094</v>
          </cell>
          <cell r="AG1041" t="str">
            <v>4162095</v>
          </cell>
          <cell r="AH1041">
            <v>45720</v>
          </cell>
          <cell r="AI1041">
            <v>4162082</v>
          </cell>
          <cell r="AN1041" t="str">
            <v>-</v>
          </cell>
          <cell r="AO1041">
            <v>4162093</v>
          </cell>
          <cell r="AP1041" t="str">
            <v>-</v>
          </cell>
          <cell r="AQ1041">
            <v>4162094</v>
          </cell>
          <cell r="AR1041" t="str">
            <v>-</v>
          </cell>
          <cell r="AS1041">
            <v>4162095</v>
          </cell>
          <cell r="AT1041" t="str">
            <v>-</v>
          </cell>
          <cell r="AU1041">
            <v>4162096</v>
          </cell>
          <cell r="BB1041" t="str">
            <v>-</v>
          </cell>
          <cell r="BC1041">
            <v>4162102</v>
          </cell>
          <cell r="EM1041">
            <v>45734</v>
          </cell>
          <cell r="EX1041">
            <v>45741</v>
          </cell>
          <cell r="EY1041">
            <v>4162160</v>
          </cell>
          <cell r="HQ1041">
            <v>45629</v>
          </cell>
          <cell r="HR1041">
            <v>4162026</v>
          </cell>
          <cell r="RC1041">
            <v>45749</v>
          </cell>
          <cell r="RD1041">
            <v>0</v>
          </cell>
          <cell r="RE1041">
            <v>0</v>
          </cell>
          <cell r="RF1041">
            <v>0</v>
          </cell>
          <cell r="RG1041">
            <v>0</v>
          </cell>
          <cell r="RH1041">
            <v>0</v>
          </cell>
          <cell r="RI1041">
            <v>0</v>
          </cell>
          <cell r="RJ1041">
            <v>0</v>
          </cell>
          <cell r="RK1041">
            <v>0</v>
          </cell>
          <cell r="RL1041" t="str">
            <v>4162093</v>
          </cell>
          <cell r="RM1041">
            <v>0</v>
          </cell>
          <cell r="RN1041" t="str">
            <v>4162096</v>
          </cell>
          <cell r="RO1041">
            <v>0</v>
          </cell>
          <cell r="RP1041" t="str">
            <v>4162094</v>
          </cell>
          <cell r="RQ1041">
            <v>0</v>
          </cell>
          <cell r="RR1041" t="str">
            <v>4162095</v>
          </cell>
          <cell r="RS1041">
            <v>0</v>
          </cell>
          <cell r="RT1041">
            <v>0</v>
          </cell>
          <cell r="RU1041">
            <v>0</v>
          </cell>
          <cell r="RV1041">
            <v>0</v>
          </cell>
        </row>
        <row r="1042">
          <cell r="A1042">
            <v>1033</v>
          </cell>
          <cell r="B1042">
            <v>45778</v>
          </cell>
          <cell r="C1042" t="str">
            <v>HRB5020</v>
          </cell>
          <cell r="D1042" t="str">
            <v>50205160</v>
          </cell>
          <cell r="F1042" t="str">
            <v>日本</v>
          </cell>
          <cell r="G1042" t="str">
            <v>（株）アマダベンディングＳ部</v>
          </cell>
          <cell r="H1042" t="str">
            <v>制御盤</v>
          </cell>
          <cell r="I1042" t="str">
            <v>南陵</v>
          </cell>
          <cell r="J1042" t="str">
            <v>土岐</v>
          </cell>
          <cell r="K1042">
            <v>45737</v>
          </cell>
          <cell r="L1042">
            <v>1</v>
          </cell>
          <cell r="M1042">
            <v>1</v>
          </cell>
          <cell r="N1042">
            <v>45738</v>
          </cell>
          <cell r="O1042">
            <v>1</v>
          </cell>
          <cell r="P1042">
            <v>45741</v>
          </cell>
          <cell r="Q1042">
            <v>1</v>
          </cell>
          <cell r="R1042">
            <v>45742</v>
          </cell>
          <cell r="S1042">
            <v>1</v>
          </cell>
          <cell r="T1042">
            <v>45743</v>
          </cell>
          <cell r="U1042">
            <v>45744</v>
          </cell>
          <cell r="V1042">
            <v>45744</v>
          </cell>
          <cell r="W1042">
            <v>45744</v>
          </cell>
          <cell r="X1042">
            <v>1</v>
          </cell>
          <cell r="Y1042">
            <v>45766</v>
          </cell>
          <cell r="AA1042">
            <v>45749</v>
          </cell>
          <cell r="AB1042">
            <v>45750</v>
          </cell>
          <cell r="AC1042" t="str">
            <v>4162082</v>
          </cell>
          <cell r="AD1042" t="str">
            <v>4162093</v>
          </cell>
          <cell r="AE1042" t="str">
            <v>4162096</v>
          </cell>
          <cell r="AF1042" t="str">
            <v>4162094</v>
          </cell>
          <cell r="AG1042" t="str">
            <v>4162095</v>
          </cell>
          <cell r="AH1042">
            <v>45720</v>
          </cell>
          <cell r="AI1042">
            <v>4162082</v>
          </cell>
          <cell r="AN1042" t="str">
            <v>-</v>
          </cell>
          <cell r="AO1042">
            <v>4162093</v>
          </cell>
          <cell r="AP1042" t="str">
            <v>-</v>
          </cell>
          <cell r="AQ1042">
            <v>4162094</v>
          </cell>
          <cell r="AR1042" t="str">
            <v>-</v>
          </cell>
          <cell r="AS1042">
            <v>4162095</v>
          </cell>
          <cell r="AT1042" t="str">
            <v>-</v>
          </cell>
          <cell r="AU1042">
            <v>4162096</v>
          </cell>
          <cell r="AV1042" t="str">
            <v>-</v>
          </cell>
          <cell r="AW1042">
            <v>4162099</v>
          </cell>
          <cell r="EM1042">
            <v>45708</v>
          </cell>
          <cell r="EX1042" t="str">
            <v>-</v>
          </cell>
          <cell r="EY1042">
            <v>4162132</v>
          </cell>
          <cell r="RC1042">
            <v>45749</v>
          </cell>
          <cell r="RD1042">
            <v>0</v>
          </cell>
          <cell r="RE1042">
            <v>0</v>
          </cell>
          <cell r="RF1042">
            <v>0</v>
          </cell>
          <cell r="RG1042">
            <v>0</v>
          </cell>
          <cell r="RH1042">
            <v>0</v>
          </cell>
          <cell r="RI1042">
            <v>0</v>
          </cell>
          <cell r="RJ1042">
            <v>0</v>
          </cell>
          <cell r="RK1042">
            <v>0</v>
          </cell>
          <cell r="RL1042" t="str">
            <v>4162093</v>
          </cell>
          <cell r="RM1042">
            <v>0</v>
          </cell>
          <cell r="RN1042" t="str">
            <v>4162096</v>
          </cell>
          <cell r="RO1042">
            <v>0</v>
          </cell>
          <cell r="RP1042" t="str">
            <v>4162094</v>
          </cell>
          <cell r="RQ1042">
            <v>0</v>
          </cell>
          <cell r="RR1042" t="str">
            <v>4162095</v>
          </cell>
          <cell r="RS1042">
            <v>0</v>
          </cell>
          <cell r="RT1042">
            <v>0</v>
          </cell>
          <cell r="RU1042">
            <v>0</v>
          </cell>
          <cell r="RV1042">
            <v>0</v>
          </cell>
        </row>
        <row r="1043">
          <cell r="A1043">
            <v>1034</v>
          </cell>
          <cell r="B1043">
            <v>45778</v>
          </cell>
          <cell r="C1043" t="str">
            <v>HRB5020</v>
          </cell>
          <cell r="D1043" t="str">
            <v>50205161</v>
          </cell>
          <cell r="F1043" t="str">
            <v>日本</v>
          </cell>
          <cell r="G1043" t="str">
            <v>（株）アマダベンディングＳ部</v>
          </cell>
          <cell r="H1043" t="str">
            <v>制御盤</v>
          </cell>
          <cell r="I1043" t="str">
            <v>南陵</v>
          </cell>
          <cell r="J1043" t="str">
            <v>土岐</v>
          </cell>
          <cell r="K1043">
            <v>45737</v>
          </cell>
          <cell r="L1043">
            <v>1</v>
          </cell>
          <cell r="M1043">
            <v>1</v>
          </cell>
          <cell r="N1043">
            <v>45738</v>
          </cell>
          <cell r="O1043">
            <v>1</v>
          </cell>
          <cell r="P1043">
            <v>45741</v>
          </cell>
          <cell r="Q1043">
            <v>1</v>
          </cell>
          <cell r="R1043">
            <v>45742</v>
          </cell>
          <cell r="S1043">
            <v>1</v>
          </cell>
          <cell r="T1043">
            <v>45743</v>
          </cell>
          <cell r="U1043">
            <v>45745</v>
          </cell>
          <cell r="V1043">
            <v>45744</v>
          </cell>
          <cell r="W1043">
            <v>45745</v>
          </cell>
          <cell r="X1043">
            <v>1</v>
          </cell>
          <cell r="Y1043">
            <v>45766</v>
          </cell>
          <cell r="AA1043">
            <v>45749</v>
          </cell>
          <cell r="AB1043">
            <v>45750</v>
          </cell>
          <cell r="AC1043" t="str">
            <v>4162082</v>
          </cell>
          <cell r="AD1043" t="str">
            <v>4162093</v>
          </cell>
          <cell r="AE1043" t="str">
            <v>4162096</v>
          </cell>
          <cell r="AF1043" t="str">
            <v>4162094</v>
          </cell>
          <cell r="AG1043" t="str">
            <v>4162095</v>
          </cell>
          <cell r="AH1043">
            <v>45720</v>
          </cell>
          <cell r="AI1043">
            <v>4162082</v>
          </cell>
          <cell r="AN1043" t="str">
            <v>-</v>
          </cell>
          <cell r="AO1043">
            <v>4162093</v>
          </cell>
          <cell r="AP1043" t="str">
            <v>-</v>
          </cell>
          <cell r="AQ1043">
            <v>4162094</v>
          </cell>
          <cell r="AR1043" t="str">
            <v>-</v>
          </cell>
          <cell r="AS1043">
            <v>4162095</v>
          </cell>
          <cell r="AT1043" t="str">
            <v>-</v>
          </cell>
          <cell r="AU1043">
            <v>4162096</v>
          </cell>
          <cell r="AV1043" t="str">
            <v>-</v>
          </cell>
          <cell r="AW1043">
            <v>4162099</v>
          </cell>
          <cell r="EM1043">
            <v>45708</v>
          </cell>
          <cell r="EX1043" t="str">
            <v>-</v>
          </cell>
          <cell r="EY1043">
            <v>4162132</v>
          </cell>
          <cell r="RC1043">
            <v>45749</v>
          </cell>
          <cell r="RD1043">
            <v>0</v>
          </cell>
          <cell r="RE1043">
            <v>0</v>
          </cell>
          <cell r="RF1043">
            <v>0</v>
          </cell>
          <cell r="RG1043">
            <v>0</v>
          </cell>
          <cell r="RH1043">
            <v>0</v>
          </cell>
          <cell r="RI1043">
            <v>0</v>
          </cell>
          <cell r="RJ1043">
            <v>0</v>
          </cell>
          <cell r="RK1043">
            <v>0</v>
          </cell>
          <cell r="RL1043" t="str">
            <v>4162093</v>
          </cell>
          <cell r="RM1043">
            <v>0</v>
          </cell>
          <cell r="RN1043" t="str">
            <v>4162096</v>
          </cell>
          <cell r="RO1043">
            <v>0</v>
          </cell>
          <cell r="RP1043" t="str">
            <v>4162094</v>
          </cell>
          <cell r="RQ1043">
            <v>0</v>
          </cell>
          <cell r="RR1043" t="str">
            <v>4162095</v>
          </cell>
          <cell r="RS1043">
            <v>0</v>
          </cell>
          <cell r="RT1043">
            <v>0</v>
          </cell>
          <cell r="RU1043">
            <v>0</v>
          </cell>
          <cell r="RV1043">
            <v>0</v>
          </cell>
        </row>
        <row r="1044">
          <cell r="A1044">
            <v>1035</v>
          </cell>
          <cell r="B1044">
            <v>45778</v>
          </cell>
          <cell r="C1044" t="str">
            <v>HRB8025</v>
          </cell>
          <cell r="D1044" t="str">
            <v>80255441</v>
          </cell>
          <cell r="F1044" t="str">
            <v>日本</v>
          </cell>
          <cell r="G1044" t="str">
            <v>（株）アマダベンディングＳ部</v>
          </cell>
          <cell r="H1044" t="str">
            <v>制御盤</v>
          </cell>
          <cell r="I1044" t="str">
            <v>南陵</v>
          </cell>
          <cell r="J1044" t="str">
            <v>土岐</v>
          </cell>
          <cell r="K1044">
            <v>45738</v>
          </cell>
          <cell r="L1044">
            <v>1</v>
          </cell>
          <cell r="M1044">
            <v>1</v>
          </cell>
          <cell r="N1044">
            <v>45741</v>
          </cell>
          <cell r="O1044">
            <v>1</v>
          </cell>
          <cell r="P1044">
            <v>45742</v>
          </cell>
          <cell r="Q1044">
            <v>1</v>
          </cell>
          <cell r="R1044">
            <v>45743</v>
          </cell>
          <cell r="S1044">
            <v>1</v>
          </cell>
          <cell r="T1044">
            <v>45744</v>
          </cell>
          <cell r="U1044">
            <v>45744</v>
          </cell>
          <cell r="V1044">
            <v>45745</v>
          </cell>
          <cell r="W1044">
            <v>45745</v>
          </cell>
          <cell r="X1044">
            <v>1</v>
          </cell>
          <cell r="Y1044">
            <v>45769</v>
          </cell>
          <cell r="AA1044">
            <v>45749</v>
          </cell>
          <cell r="AB1044">
            <v>45750</v>
          </cell>
          <cell r="AC1044" t="str">
            <v>4162082</v>
          </cell>
          <cell r="AD1044" t="str">
            <v>4162093</v>
          </cell>
          <cell r="AE1044" t="str">
            <v>4162096</v>
          </cell>
          <cell r="AF1044" t="str">
            <v>4162094</v>
          </cell>
          <cell r="AG1044" t="str">
            <v>4162095</v>
          </cell>
          <cell r="AH1044">
            <v>45720</v>
          </cell>
          <cell r="AI1044">
            <v>4162082</v>
          </cell>
          <cell r="AN1044" t="str">
            <v>-</v>
          </cell>
          <cell r="AO1044">
            <v>4162093</v>
          </cell>
          <cell r="AP1044" t="str">
            <v>-</v>
          </cell>
          <cell r="AQ1044">
            <v>4162094</v>
          </cell>
          <cell r="AR1044" t="str">
            <v>-</v>
          </cell>
          <cell r="AS1044">
            <v>4162095</v>
          </cell>
          <cell r="AT1044" t="str">
            <v>-</v>
          </cell>
          <cell r="AU1044">
            <v>4162096</v>
          </cell>
          <cell r="AZ1044" t="str">
            <v>-</v>
          </cell>
          <cell r="BA1044">
            <v>4162101</v>
          </cell>
          <cell r="EM1044">
            <v>45715</v>
          </cell>
          <cell r="EX1044" t="str">
            <v>-</v>
          </cell>
          <cell r="EY1044">
            <v>4162132</v>
          </cell>
          <cell r="RC1044">
            <v>45749</v>
          </cell>
          <cell r="RD1044">
            <v>0</v>
          </cell>
          <cell r="RE1044">
            <v>0</v>
          </cell>
          <cell r="RF1044">
            <v>0</v>
          </cell>
          <cell r="RG1044">
            <v>0</v>
          </cell>
          <cell r="RH1044">
            <v>0</v>
          </cell>
          <cell r="RI1044">
            <v>0</v>
          </cell>
          <cell r="RJ1044">
            <v>0</v>
          </cell>
          <cell r="RK1044">
            <v>0</v>
          </cell>
          <cell r="RL1044" t="str">
            <v>4162093</v>
          </cell>
          <cell r="RM1044">
            <v>0</v>
          </cell>
          <cell r="RN1044" t="str">
            <v>4162096</v>
          </cell>
          <cell r="RO1044">
            <v>0</v>
          </cell>
          <cell r="RP1044" t="str">
            <v>4162094</v>
          </cell>
          <cell r="RQ1044">
            <v>0</v>
          </cell>
          <cell r="RR1044" t="str">
            <v>4162095</v>
          </cell>
          <cell r="RS1044">
            <v>0</v>
          </cell>
          <cell r="RT1044">
            <v>0</v>
          </cell>
          <cell r="RU1044">
            <v>0</v>
          </cell>
          <cell r="RV1044">
            <v>0</v>
          </cell>
        </row>
        <row r="1045">
          <cell r="A1045">
            <v>1036</v>
          </cell>
          <cell r="B1045">
            <v>45778</v>
          </cell>
          <cell r="C1045" t="str">
            <v>HRB8025</v>
          </cell>
          <cell r="D1045" t="str">
            <v>80255442</v>
          </cell>
          <cell r="F1045" t="str">
            <v>日本</v>
          </cell>
          <cell r="G1045" t="str">
            <v>（株）アマダベンディングＳ部</v>
          </cell>
          <cell r="H1045" t="str">
            <v>制御盤</v>
          </cell>
          <cell r="I1045" t="str">
            <v>南陵</v>
          </cell>
          <cell r="J1045" t="str">
            <v>土岐</v>
          </cell>
          <cell r="K1045">
            <v>45738</v>
          </cell>
          <cell r="L1045">
            <v>1</v>
          </cell>
          <cell r="M1045">
            <v>1</v>
          </cell>
          <cell r="N1045">
            <v>45741</v>
          </cell>
          <cell r="O1045">
            <v>1</v>
          </cell>
          <cell r="P1045">
            <v>45742</v>
          </cell>
          <cell r="Q1045">
            <v>1</v>
          </cell>
          <cell r="R1045">
            <v>45743</v>
          </cell>
          <cell r="S1045">
            <v>1</v>
          </cell>
          <cell r="T1045">
            <v>45744</v>
          </cell>
          <cell r="U1045">
            <v>45745</v>
          </cell>
          <cell r="V1045">
            <v>45745</v>
          </cell>
          <cell r="W1045">
            <v>45748</v>
          </cell>
          <cell r="X1045">
            <v>1</v>
          </cell>
          <cell r="Y1045">
            <v>45769</v>
          </cell>
          <cell r="AA1045">
            <v>45749</v>
          </cell>
          <cell r="AB1045">
            <v>45750</v>
          </cell>
          <cell r="AC1045" t="str">
            <v>4162082</v>
          </cell>
          <cell r="AD1045" t="str">
            <v>4162093</v>
          </cell>
          <cell r="AE1045" t="str">
            <v>4162096</v>
          </cell>
          <cell r="AF1045" t="str">
            <v>4162094</v>
          </cell>
          <cell r="AG1045" t="str">
            <v>4162095</v>
          </cell>
          <cell r="AH1045">
            <v>45720</v>
          </cell>
          <cell r="AI1045">
            <v>4162082</v>
          </cell>
          <cell r="AN1045" t="str">
            <v>-</v>
          </cell>
          <cell r="AO1045">
            <v>4162093</v>
          </cell>
          <cell r="AP1045" t="str">
            <v>-</v>
          </cell>
          <cell r="AQ1045">
            <v>4162094</v>
          </cell>
          <cell r="AR1045" t="str">
            <v>-</v>
          </cell>
          <cell r="AS1045">
            <v>4162095</v>
          </cell>
          <cell r="AT1045" t="str">
            <v>-</v>
          </cell>
          <cell r="AU1045">
            <v>4162096</v>
          </cell>
          <cell r="AZ1045" t="str">
            <v>-</v>
          </cell>
          <cell r="BA1045">
            <v>4162101</v>
          </cell>
          <cell r="EM1045">
            <v>45715</v>
          </cell>
          <cell r="EX1045" t="str">
            <v>-</v>
          </cell>
          <cell r="EY1045">
            <v>4162132</v>
          </cell>
          <cell r="RC1045">
            <v>45749</v>
          </cell>
          <cell r="RD1045">
            <v>0</v>
          </cell>
          <cell r="RE1045">
            <v>0</v>
          </cell>
          <cell r="RF1045">
            <v>0</v>
          </cell>
          <cell r="RG1045">
            <v>0</v>
          </cell>
          <cell r="RH1045">
            <v>0</v>
          </cell>
          <cell r="RI1045">
            <v>0</v>
          </cell>
          <cell r="RJ1045">
            <v>0</v>
          </cell>
          <cell r="RK1045">
            <v>0</v>
          </cell>
          <cell r="RL1045" t="str">
            <v>4162093</v>
          </cell>
          <cell r="RM1045">
            <v>0</v>
          </cell>
          <cell r="RN1045" t="str">
            <v>4162096</v>
          </cell>
          <cell r="RO1045">
            <v>0</v>
          </cell>
          <cell r="RP1045" t="str">
            <v>4162094</v>
          </cell>
          <cell r="RQ1045">
            <v>0</v>
          </cell>
          <cell r="RR1045" t="str">
            <v>4162095</v>
          </cell>
          <cell r="RS1045">
            <v>0</v>
          </cell>
          <cell r="RT1045">
            <v>0</v>
          </cell>
          <cell r="RU1045">
            <v>0</v>
          </cell>
          <cell r="RV1045">
            <v>0</v>
          </cell>
        </row>
        <row r="1046">
          <cell r="A1046">
            <v>1037</v>
          </cell>
          <cell r="B1046">
            <v>45784</v>
          </cell>
          <cell r="C1046" t="str">
            <v>HRB5020.EXP</v>
          </cell>
          <cell r="D1046" t="str">
            <v>50205162</v>
          </cell>
          <cell r="F1046" t="str">
            <v>インド</v>
          </cell>
          <cell r="G1046" t="str">
            <v>Ａｍａｄａ　（Ｉｎｄｉａ）　Ｐｖｔ．　Ｌｔｄ．　Ａｍａｄａ　Ｔｅｃｈｎｉｃａｌ　Ｃｅｎｔｅｒ</v>
          </cell>
          <cell r="H1046" t="str">
            <v>制御盤</v>
          </cell>
          <cell r="I1046" t="str">
            <v>南陵</v>
          </cell>
          <cell r="J1046" t="str">
            <v>土岐</v>
          </cell>
          <cell r="K1046">
            <v>45738</v>
          </cell>
          <cell r="L1046">
            <v>1</v>
          </cell>
          <cell r="M1046">
            <v>1</v>
          </cell>
          <cell r="N1046">
            <v>45741</v>
          </cell>
          <cell r="O1046">
            <v>1</v>
          </cell>
          <cell r="P1046">
            <v>45742</v>
          </cell>
          <cell r="Q1046">
            <v>1</v>
          </cell>
          <cell r="R1046">
            <v>45743</v>
          </cell>
          <cell r="S1046">
            <v>1</v>
          </cell>
          <cell r="T1046">
            <v>45744</v>
          </cell>
          <cell r="U1046">
            <v>45748</v>
          </cell>
          <cell r="V1046">
            <v>45745</v>
          </cell>
          <cell r="W1046">
            <v>45748</v>
          </cell>
          <cell r="X1046">
            <v>1</v>
          </cell>
          <cell r="Y1046">
            <v>45764</v>
          </cell>
          <cell r="AA1046">
            <v>45749</v>
          </cell>
          <cell r="AB1046">
            <v>45750</v>
          </cell>
          <cell r="AC1046" t="str">
            <v>4162082</v>
          </cell>
          <cell r="AD1046" t="str">
            <v>4162093</v>
          </cell>
          <cell r="AE1046" t="str">
            <v>4162096</v>
          </cell>
          <cell r="AF1046" t="str">
            <v>4162094</v>
          </cell>
          <cell r="AG1046" t="str">
            <v>4162095</v>
          </cell>
          <cell r="AH1046">
            <v>45720</v>
          </cell>
          <cell r="AI1046">
            <v>4162082</v>
          </cell>
          <cell r="AN1046" t="str">
            <v>-</v>
          </cell>
          <cell r="AO1046">
            <v>4162093</v>
          </cell>
          <cell r="AP1046" t="str">
            <v>-</v>
          </cell>
          <cell r="AQ1046">
            <v>4162094</v>
          </cell>
          <cell r="AR1046" t="str">
            <v>-</v>
          </cell>
          <cell r="AS1046">
            <v>4162095</v>
          </cell>
          <cell r="AT1046" t="str">
            <v>-</v>
          </cell>
          <cell r="AU1046">
            <v>4162096</v>
          </cell>
          <cell r="AX1046">
            <v>45720</v>
          </cell>
          <cell r="AY1046">
            <v>4162117</v>
          </cell>
          <cell r="EM1046">
            <v>45742</v>
          </cell>
          <cell r="EZ1046">
            <v>45727</v>
          </cell>
          <cell r="FA1046">
            <v>4162123</v>
          </cell>
          <cell r="RC1046">
            <v>45749</v>
          </cell>
          <cell r="RD1046">
            <v>0</v>
          </cell>
          <cell r="RE1046">
            <v>0</v>
          </cell>
          <cell r="RF1046">
            <v>0</v>
          </cell>
          <cell r="RG1046">
            <v>0</v>
          </cell>
          <cell r="RH1046">
            <v>0</v>
          </cell>
          <cell r="RI1046">
            <v>0</v>
          </cell>
          <cell r="RJ1046">
            <v>0</v>
          </cell>
          <cell r="RK1046">
            <v>0</v>
          </cell>
          <cell r="RL1046" t="str">
            <v>4162093</v>
          </cell>
          <cell r="RM1046">
            <v>0</v>
          </cell>
          <cell r="RN1046" t="str">
            <v>4162096</v>
          </cell>
          <cell r="RO1046">
            <v>0</v>
          </cell>
          <cell r="RP1046" t="str">
            <v>4162094</v>
          </cell>
          <cell r="RQ1046">
            <v>0</v>
          </cell>
          <cell r="RR1046" t="str">
            <v>4162095</v>
          </cell>
          <cell r="RS1046">
            <v>0</v>
          </cell>
          <cell r="RT1046">
            <v>0</v>
          </cell>
          <cell r="RU1046">
            <v>0</v>
          </cell>
          <cell r="RV1046">
            <v>0</v>
          </cell>
        </row>
        <row r="1047">
          <cell r="A1047">
            <v>1038</v>
          </cell>
          <cell r="B1047">
            <v>45778</v>
          </cell>
          <cell r="C1047" t="str">
            <v>HRB5020.EXP</v>
          </cell>
          <cell r="D1047" t="str">
            <v>50205163</v>
          </cell>
          <cell r="F1047" t="str">
            <v>インド</v>
          </cell>
          <cell r="G1047" t="str">
            <v>Ａｍａｄａ　（Ｉｎｄｉａ）　Ｐｖｔ．　Ｌｔｄ．　Ａｍａｄａ　Ｔｅｃｈｎｉｃａｌ　Ｃｅｎｔｅｒ</v>
          </cell>
          <cell r="H1047" t="str">
            <v>制御盤</v>
          </cell>
          <cell r="I1047" t="str">
            <v>南陵</v>
          </cell>
          <cell r="J1047" t="str">
            <v>土岐</v>
          </cell>
          <cell r="K1047">
            <v>45741</v>
          </cell>
          <cell r="L1047">
            <v>1</v>
          </cell>
          <cell r="M1047">
            <v>1</v>
          </cell>
          <cell r="N1047">
            <v>45742</v>
          </cell>
          <cell r="O1047">
            <v>1</v>
          </cell>
          <cell r="P1047">
            <v>45743</v>
          </cell>
          <cell r="Q1047">
            <v>1</v>
          </cell>
          <cell r="R1047">
            <v>45744</v>
          </cell>
          <cell r="S1047">
            <v>1</v>
          </cell>
          <cell r="T1047">
            <v>45745</v>
          </cell>
          <cell r="U1047">
            <v>45745</v>
          </cell>
          <cell r="V1047">
            <v>45748</v>
          </cell>
          <cell r="W1047">
            <v>45748</v>
          </cell>
          <cell r="X1047">
            <v>1</v>
          </cell>
          <cell r="Y1047">
            <v>45764</v>
          </cell>
          <cell r="AA1047">
            <v>45757</v>
          </cell>
          <cell r="AB1047">
            <v>45758</v>
          </cell>
          <cell r="AC1047" t="str">
            <v>4162082</v>
          </cell>
          <cell r="AD1047" t="str">
            <v>4162093</v>
          </cell>
          <cell r="AE1047" t="str">
            <v>4162096</v>
          </cell>
          <cell r="AF1047" t="str">
            <v>4162094</v>
          </cell>
          <cell r="AG1047" t="str">
            <v>4162095</v>
          </cell>
          <cell r="AH1047">
            <v>45720</v>
          </cell>
          <cell r="AI1047">
            <v>4162082</v>
          </cell>
          <cell r="AN1047" t="str">
            <v>-</v>
          </cell>
          <cell r="AO1047">
            <v>4162093</v>
          </cell>
          <cell r="AP1047" t="str">
            <v>-</v>
          </cell>
          <cell r="AQ1047">
            <v>4162094</v>
          </cell>
          <cell r="AR1047" t="str">
            <v>-</v>
          </cell>
          <cell r="AS1047">
            <v>4162095</v>
          </cell>
          <cell r="AT1047" t="str">
            <v>-</v>
          </cell>
          <cell r="AU1047">
            <v>4162096</v>
          </cell>
          <cell r="AX1047">
            <v>45720</v>
          </cell>
          <cell r="AY1047">
            <v>4162117</v>
          </cell>
          <cell r="EM1047">
            <v>45742</v>
          </cell>
          <cell r="EZ1047">
            <v>45727</v>
          </cell>
          <cell r="FA1047">
            <v>4162123</v>
          </cell>
          <cell r="RC1047">
            <v>45757</v>
          </cell>
          <cell r="RD1047">
            <v>0</v>
          </cell>
          <cell r="RE1047">
            <v>0</v>
          </cell>
          <cell r="RF1047">
            <v>0</v>
          </cell>
          <cell r="RG1047">
            <v>0</v>
          </cell>
          <cell r="RH1047">
            <v>0</v>
          </cell>
          <cell r="RI1047">
            <v>0</v>
          </cell>
          <cell r="RJ1047">
            <v>0</v>
          </cell>
          <cell r="RK1047">
            <v>0</v>
          </cell>
          <cell r="RL1047" t="str">
            <v>4162093</v>
          </cell>
          <cell r="RM1047">
            <v>0</v>
          </cell>
          <cell r="RN1047" t="str">
            <v>4162096</v>
          </cell>
          <cell r="RO1047">
            <v>0</v>
          </cell>
          <cell r="RP1047" t="str">
            <v>4162094</v>
          </cell>
          <cell r="RQ1047">
            <v>0</v>
          </cell>
          <cell r="RR1047" t="str">
            <v>4162095</v>
          </cell>
          <cell r="RS1047">
            <v>0</v>
          </cell>
          <cell r="RT1047">
            <v>0</v>
          </cell>
          <cell r="RU1047">
            <v>0</v>
          </cell>
          <cell r="RV1047">
            <v>0</v>
          </cell>
        </row>
        <row r="1048">
          <cell r="A1048">
            <v>1039</v>
          </cell>
          <cell r="B1048">
            <v>45778</v>
          </cell>
          <cell r="C1048" t="str">
            <v>HRB1303</v>
          </cell>
          <cell r="D1048" t="str">
            <v>13035625</v>
          </cell>
          <cell r="F1048" t="str">
            <v>日本</v>
          </cell>
          <cell r="G1048" t="str">
            <v>上本工業（株）</v>
          </cell>
          <cell r="H1048" t="str">
            <v>制御盤</v>
          </cell>
          <cell r="I1048" t="str">
            <v>南陵</v>
          </cell>
          <cell r="J1048" t="str">
            <v>土岐</v>
          </cell>
          <cell r="K1048">
            <v>45741</v>
          </cell>
          <cell r="L1048">
            <v>1</v>
          </cell>
          <cell r="M1048">
            <v>1</v>
          </cell>
          <cell r="N1048">
            <v>45742</v>
          </cell>
          <cell r="O1048">
            <v>1</v>
          </cell>
          <cell r="P1048">
            <v>45743</v>
          </cell>
          <cell r="Q1048">
            <v>1</v>
          </cell>
          <cell r="R1048">
            <v>45744</v>
          </cell>
          <cell r="S1048">
            <v>1</v>
          </cell>
          <cell r="T1048">
            <v>45745</v>
          </cell>
          <cell r="U1048">
            <v>45748</v>
          </cell>
          <cell r="V1048">
            <v>45748</v>
          </cell>
          <cell r="W1048">
            <v>45748</v>
          </cell>
          <cell r="X1048">
            <v>1</v>
          </cell>
          <cell r="Y1048">
            <v>45770</v>
          </cell>
          <cell r="AA1048">
            <v>45757</v>
          </cell>
          <cell r="AB1048">
            <v>45758</v>
          </cell>
          <cell r="AC1048" t="str">
            <v>4162082</v>
          </cell>
          <cell r="AD1048" t="str">
            <v>4162093</v>
          </cell>
          <cell r="AE1048" t="str">
            <v>4162096</v>
          </cell>
          <cell r="AF1048" t="str">
            <v>4162094</v>
          </cell>
          <cell r="AG1048" t="str">
            <v>4162095</v>
          </cell>
          <cell r="AH1048">
            <v>45720</v>
          </cell>
          <cell r="AI1048">
            <v>4162082</v>
          </cell>
          <cell r="AN1048" t="str">
            <v>-</v>
          </cell>
          <cell r="AO1048">
            <v>4162093</v>
          </cell>
          <cell r="AP1048" t="str">
            <v>-</v>
          </cell>
          <cell r="AQ1048">
            <v>4162094</v>
          </cell>
          <cell r="AR1048" t="str">
            <v>-</v>
          </cell>
          <cell r="AS1048">
            <v>4162095</v>
          </cell>
          <cell r="AT1048" t="str">
            <v>-</v>
          </cell>
          <cell r="AU1048">
            <v>4162096</v>
          </cell>
          <cell r="BD1048" t="str">
            <v>-</v>
          </cell>
          <cell r="BE1048">
            <v>4162103</v>
          </cell>
          <cell r="EM1048">
            <v>45715</v>
          </cell>
          <cell r="EN1048" t="str">
            <v>-</v>
          </cell>
          <cell r="EO1048">
            <v>4162127</v>
          </cell>
          <cell r="EX1048" t="str">
            <v>-</v>
          </cell>
          <cell r="EY1048">
            <v>4162132</v>
          </cell>
          <cell r="RC1048">
            <v>45757</v>
          </cell>
          <cell r="RD1048">
            <v>0</v>
          </cell>
          <cell r="RE1048">
            <v>0</v>
          </cell>
          <cell r="RF1048">
            <v>0</v>
          </cell>
          <cell r="RG1048">
            <v>0</v>
          </cell>
          <cell r="RH1048">
            <v>0</v>
          </cell>
          <cell r="RI1048">
            <v>0</v>
          </cell>
          <cell r="RJ1048">
            <v>0</v>
          </cell>
          <cell r="RK1048">
            <v>0</v>
          </cell>
          <cell r="RL1048" t="str">
            <v>4162093</v>
          </cell>
          <cell r="RM1048">
            <v>0</v>
          </cell>
          <cell r="RN1048" t="str">
            <v>4162096</v>
          </cell>
          <cell r="RO1048">
            <v>0</v>
          </cell>
          <cell r="RP1048" t="str">
            <v>4162094</v>
          </cell>
          <cell r="RQ1048">
            <v>0</v>
          </cell>
          <cell r="RR1048" t="str">
            <v>4162095</v>
          </cell>
          <cell r="RS1048">
            <v>0</v>
          </cell>
          <cell r="RT1048">
            <v>0</v>
          </cell>
          <cell r="RU1048">
            <v>0</v>
          </cell>
          <cell r="RV1048">
            <v>0</v>
          </cell>
        </row>
        <row r="1049">
          <cell r="A1049">
            <v>1040</v>
          </cell>
          <cell r="B1049">
            <v>45781</v>
          </cell>
          <cell r="C1049" t="str">
            <v>HRB1303.EXP</v>
          </cell>
          <cell r="D1049" t="str">
            <v>13035634</v>
          </cell>
          <cell r="F1049" t="str">
            <v>台湾</v>
          </cell>
          <cell r="G1049" t="str">
            <v>ＡＭＡＤＡ　ＴＡＩＷＡＮ　ＩＮＣ．</v>
          </cell>
          <cell r="H1049" t="str">
            <v>制御盤</v>
          </cell>
          <cell r="I1049" t="str">
            <v>南陵</v>
          </cell>
          <cell r="J1049" t="str">
            <v>土岐</v>
          </cell>
          <cell r="K1049">
            <v>45742</v>
          </cell>
          <cell r="L1049">
            <v>1</v>
          </cell>
          <cell r="M1049">
            <v>1</v>
          </cell>
          <cell r="N1049">
            <v>45743</v>
          </cell>
          <cell r="O1049">
            <v>1</v>
          </cell>
          <cell r="P1049">
            <v>45744</v>
          </cell>
          <cell r="Q1049">
            <v>1</v>
          </cell>
          <cell r="R1049">
            <v>45745</v>
          </cell>
          <cell r="S1049">
            <v>1</v>
          </cell>
          <cell r="T1049">
            <v>45748</v>
          </cell>
          <cell r="U1049">
            <v>45748</v>
          </cell>
          <cell r="V1049">
            <v>45749</v>
          </cell>
          <cell r="W1049">
            <v>45749</v>
          </cell>
          <cell r="X1049">
            <v>1</v>
          </cell>
          <cell r="Y1049">
            <v>45770</v>
          </cell>
          <cell r="AA1049">
            <v>45757</v>
          </cell>
          <cell r="AB1049">
            <v>45758</v>
          </cell>
          <cell r="AC1049" t="str">
            <v>4162082</v>
          </cell>
          <cell r="AD1049" t="str">
            <v>4162093</v>
          </cell>
          <cell r="AE1049" t="str">
            <v>4162096</v>
          </cell>
          <cell r="AF1049" t="str">
            <v>4162094</v>
          </cell>
          <cell r="AG1049" t="str">
            <v>4162095</v>
          </cell>
          <cell r="AH1049">
            <v>45720</v>
          </cell>
          <cell r="AI1049">
            <v>4162082</v>
          </cell>
          <cell r="AN1049" t="str">
            <v>-</v>
          </cell>
          <cell r="AO1049">
            <v>4162093</v>
          </cell>
          <cell r="AP1049" t="str">
            <v>-</v>
          </cell>
          <cell r="AQ1049">
            <v>4162094</v>
          </cell>
          <cell r="AR1049" t="str">
            <v>-</v>
          </cell>
          <cell r="AS1049">
            <v>4162095</v>
          </cell>
          <cell r="AT1049" t="str">
            <v>-</v>
          </cell>
          <cell r="AU1049">
            <v>4162096</v>
          </cell>
          <cell r="BF1049" t="str">
            <v>-</v>
          </cell>
          <cell r="BG1049">
            <v>4162104</v>
          </cell>
          <cell r="EM1049">
            <v>45742</v>
          </cell>
          <cell r="EX1049">
            <v>45741</v>
          </cell>
          <cell r="EY1049">
            <v>4162160</v>
          </cell>
          <cell r="RC1049">
            <v>45757</v>
          </cell>
          <cell r="RD1049">
            <v>0</v>
          </cell>
          <cell r="RE1049">
            <v>0</v>
          </cell>
          <cell r="RF1049">
            <v>0</v>
          </cell>
          <cell r="RG1049">
            <v>0</v>
          </cell>
          <cell r="RH1049">
            <v>0</v>
          </cell>
          <cell r="RI1049">
            <v>0</v>
          </cell>
          <cell r="RJ1049">
            <v>0</v>
          </cell>
          <cell r="RK1049">
            <v>0</v>
          </cell>
          <cell r="RL1049" t="str">
            <v>4162093</v>
          </cell>
          <cell r="RM1049">
            <v>0</v>
          </cell>
          <cell r="RN1049" t="str">
            <v>4162096</v>
          </cell>
          <cell r="RO1049">
            <v>0</v>
          </cell>
          <cell r="RP1049" t="str">
            <v>4162094</v>
          </cell>
          <cell r="RQ1049">
            <v>0</v>
          </cell>
          <cell r="RR1049" t="str">
            <v>4162095</v>
          </cell>
          <cell r="RS1049">
            <v>0</v>
          </cell>
          <cell r="RT1049">
            <v>0</v>
          </cell>
          <cell r="RU1049">
            <v>0</v>
          </cell>
          <cell r="RV1049">
            <v>0</v>
          </cell>
        </row>
        <row r="1050">
          <cell r="A1050">
            <v>1041</v>
          </cell>
          <cell r="B1050">
            <v>45778</v>
          </cell>
          <cell r="C1050" t="str">
            <v>HRB1003 ATC</v>
          </cell>
          <cell r="D1050">
            <v>10395091</v>
          </cell>
          <cell r="F1050" t="str">
            <v>EXP</v>
          </cell>
          <cell r="H1050" t="str">
            <v>ATC盤</v>
          </cell>
          <cell r="I1050" t="str">
            <v>須走</v>
          </cell>
          <cell r="J1050" t="str">
            <v>土岐</v>
          </cell>
          <cell r="K1050">
            <v>45749</v>
          </cell>
          <cell r="N1050">
            <v>45750</v>
          </cell>
          <cell r="P1050">
            <v>45751</v>
          </cell>
          <cell r="R1050">
            <v>45752</v>
          </cell>
          <cell r="T1050">
            <v>45754</v>
          </cell>
          <cell r="V1050">
            <v>45755</v>
          </cell>
          <cell r="W1050">
            <v>45755</v>
          </cell>
          <cell r="X1050">
            <v>1</v>
          </cell>
          <cell r="Y1050">
            <v>45771</v>
          </cell>
          <cell r="AA1050">
            <v>45757</v>
          </cell>
          <cell r="AB1050">
            <v>45758</v>
          </cell>
          <cell r="AC1050" t="str">
            <v/>
          </cell>
          <cell r="AD1050" t="str">
            <v/>
          </cell>
          <cell r="AE1050" t="str">
            <v/>
          </cell>
          <cell r="AF1050" t="str">
            <v/>
          </cell>
          <cell r="AG1050" t="str">
            <v/>
          </cell>
          <cell r="HM1050">
            <v>45650</v>
          </cell>
          <cell r="HN1050">
            <v>4162063</v>
          </cell>
          <cell r="RC1050">
            <v>45757</v>
          </cell>
          <cell r="RD1050">
            <v>0</v>
          </cell>
          <cell r="RE1050">
            <v>0</v>
          </cell>
          <cell r="RF1050">
            <v>0</v>
          </cell>
          <cell r="RG1050">
            <v>0</v>
          </cell>
          <cell r="RH1050">
            <v>0</v>
          </cell>
          <cell r="RI1050">
            <v>0</v>
          </cell>
          <cell r="RJ1050">
            <v>0</v>
          </cell>
          <cell r="RK1050">
            <v>0</v>
          </cell>
          <cell r="RL1050" t="str">
            <v/>
          </cell>
          <cell r="RM1050">
            <v>0</v>
          </cell>
          <cell r="RN1050" t="str">
            <v/>
          </cell>
          <cell r="RO1050">
            <v>0</v>
          </cell>
          <cell r="RP1050" t="str">
            <v/>
          </cell>
          <cell r="RQ1050">
            <v>0</v>
          </cell>
          <cell r="RR1050" t="str">
            <v/>
          </cell>
          <cell r="RS1050">
            <v>0</v>
          </cell>
          <cell r="RT1050">
            <v>0</v>
          </cell>
          <cell r="RU1050">
            <v>0</v>
          </cell>
          <cell r="RV1050">
            <v>0</v>
          </cell>
        </row>
        <row r="1051">
          <cell r="A1051">
            <v>1042</v>
          </cell>
          <cell r="B1051">
            <v>45782</v>
          </cell>
          <cell r="C1051" t="str">
            <v>HRB3504 </v>
          </cell>
          <cell r="D1051" t="str">
            <v> 35045018 </v>
          </cell>
          <cell r="F1051" t="str">
            <v>日本</v>
          </cell>
          <cell r="G1051" t="str">
            <v> ナンカイ滋賀（株） </v>
          </cell>
          <cell r="H1051" t="str">
            <v>制御盤</v>
          </cell>
          <cell r="I1051" t="str">
            <v>南陵</v>
          </cell>
          <cell r="J1051" t="str">
            <v>富士宮</v>
          </cell>
          <cell r="K1051">
            <v>45762</v>
          </cell>
          <cell r="L1051">
            <v>1</v>
          </cell>
          <cell r="M1051">
            <v>1</v>
          </cell>
          <cell r="N1051">
            <v>45763</v>
          </cell>
          <cell r="O1051">
            <v>1</v>
          </cell>
          <cell r="P1051">
            <v>45764</v>
          </cell>
          <cell r="Q1051">
            <v>1</v>
          </cell>
          <cell r="R1051">
            <v>45765</v>
          </cell>
          <cell r="S1051">
            <v>1</v>
          </cell>
          <cell r="T1051">
            <v>45766</v>
          </cell>
          <cell r="U1051">
            <v>45770</v>
          </cell>
          <cell r="V1051">
            <v>45769</v>
          </cell>
          <cell r="W1051">
            <v>45770</v>
          </cell>
          <cell r="X1051">
            <v>1</v>
          </cell>
          <cell r="Y1051">
            <v>45772</v>
          </cell>
          <cell r="Z1051">
            <v>45772</v>
          </cell>
          <cell r="AC1051" t="str">
            <v>4062391</v>
          </cell>
          <cell r="AD1051" t="str">
            <v>4162109</v>
          </cell>
          <cell r="AE1051" t="str">
            <v>4162111</v>
          </cell>
          <cell r="AF1051" t="str">
            <v>4162110</v>
          </cell>
          <cell r="AG1051" t="str">
            <v/>
          </cell>
          <cell r="AL1051" t="str">
            <v>-</v>
          </cell>
          <cell r="AM1051">
            <v>4062391</v>
          </cell>
          <cell r="BL1051" t="str">
            <v>-</v>
          </cell>
          <cell r="BM1051">
            <v>4162109</v>
          </cell>
          <cell r="BN1051" t="str">
            <v>-</v>
          </cell>
          <cell r="BO1051">
            <v>4162110</v>
          </cell>
          <cell r="BP1051" t="str">
            <v>-</v>
          </cell>
          <cell r="BQ1051">
            <v>4162111</v>
          </cell>
          <cell r="BR1051">
            <v>45741</v>
          </cell>
          <cell r="BS1051">
            <v>4162158</v>
          </cell>
          <cell r="GM1051">
            <v>45326</v>
          </cell>
          <cell r="GN1051">
            <v>4162088</v>
          </cell>
          <cell r="GQ1051">
            <v>45615</v>
          </cell>
          <cell r="GR1051">
            <v>4162047</v>
          </cell>
          <cell r="GS1051">
            <v>45326</v>
          </cell>
          <cell r="GT1051">
            <v>4162087</v>
          </cell>
          <cell r="GU1051">
            <v>45755</v>
          </cell>
          <cell r="GV1051">
            <v>4162164</v>
          </cell>
          <cell r="GW1051">
            <v>45602</v>
          </cell>
          <cell r="GX1051">
            <v>4162043</v>
          </cell>
          <cell r="HC1051">
            <v>45727</v>
          </cell>
          <cell r="HD1051">
            <v>4162125</v>
          </cell>
          <cell r="HE1051">
            <v>45384</v>
          </cell>
          <cell r="HF1051">
            <v>4062179</v>
          </cell>
          <cell r="HS1051">
            <v>45762</v>
          </cell>
          <cell r="HV1051" t="e">
            <v>#REF!</v>
          </cell>
          <cell r="HZ1051" t="e">
            <v>#REF!</v>
          </cell>
          <cell r="ID1051" t="e">
            <v>#REF!</v>
          </cell>
          <cell r="RC1051">
            <v>45772</v>
          </cell>
          <cell r="RD1051">
            <v>0</v>
          </cell>
          <cell r="RE1051">
            <v>0</v>
          </cell>
          <cell r="RF1051">
            <v>0</v>
          </cell>
          <cell r="RG1051">
            <v>0</v>
          </cell>
          <cell r="RH1051">
            <v>0</v>
          </cell>
          <cell r="RI1051">
            <v>0</v>
          </cell>
          <cell r="RJ1051">
            <v>0</v>
          </cell>
          <cell r="RK1051">
            <v>0</v>
          </cell>
          <cell r="RL1051" t="str">
            <v>4162109</v>
          </cell>
          <cell r="RM1051">
            <v>0</v>
          </cell>
          <cell r="RN1051" t="str">
            <v>4162111</v>
          </cell>
          <cell r="RO1051">
            <v>0</v>
          </cell>
          <cell r="RP1051" t="str">
            <v>4162110</v>
          </cell>
          <cell r="RQ1051">
            <v>0</v>
          </cell>
          <cell r="RR1051" t="str">
            <v/>
          </cell>
          <cell r="RS1051">
            <v>0</v>
          </cell>
          <cell r="RT1051">
            <v>0</v>
          </cell>
          <cell r="RU1051">
            <v>0</v>
          </cell>
          <cell r="RV1051">
            <v>0</v>
          </cell>
        </row>
        <row r="1052">
          <cell r="A1052">
            <v>1043</v>
          </cell>
          <cell r="B1052">
            <v>45778</v>
          </cell>
          <cell r="C1052" t="str">
            <v>HRB1003.EXP</v>
          </cell>
          <cell r="D1052" t="str">
            <v>10035336</v>
          </cell>
          <cell r="F1052" t="str">
            <v>インド</v>
          </cell>
          <cell r="G1052" t="str">
            <v>Ａｍａｄａ　（Ｉｎｄｉａ）　Ｐｖｔ．　Ｌｔｄ．　Ａｍａｄａ　Ｔｅｃｈｎｉｃａｌ　Ｃｅｎｔｅｒ</v>
          </cell>
          <cell r="H1052" t="str">
            <v>制御盤</v>
          </cell>
          <cell r="I1052" t="str">
            <v>南陵</v>
          </cell>
          <cell r="J1052" t="str">
            <v>土岐</v>
          </cell>
          <cell r="K1052">
            <v>45742</v>
          </cell>
          <cell r="L1052">
            <v>1</v>
          </cell>
          <cell r="M1052">
            <v>1</v>
          </cell>
          <cell r="N1052">
            <v>45743</v>
          </cell>
          <cell r="O1052">
            <v>1</v>
          </cell>
          <cell r="P1052">
            <v>45744</v>
          </cell>
          <cell r="Q1052">
            <v>1</v>
          </cell>
          <cell r="R1052">
            <v>45745</v>
          </cell>
          <cell r="S1052">
            <v>1</v>
          </cell>
          <cell r="T1052">
            <v>45748</v>
          </cell>
          <cell r="U1052">
            <v>45748</v>
          </cell>
          <cell r="V1052">
            <v>45749</v>
          </cell>
          <cell r="W1052">
            <v>45749</v>
          </cell>
          <cell r="X1052">
            <v>1</v>
          </cell>
          <cell r="Y1052">
            <v>45772</v>
          </cell>
          <cell r="AA1052">
            <v>45757</v>
          </cell>
          <cell r="AB1052">
            <v>45758</v>
          </cell>
          <cell r="AC1052" t="str">
            <v>4162082</v>
          </cell>
          <cell r="AD1052" t="str">
            <v>4162093</v>
          </cell>
          <cell r="AE1052" t="str">
            <v>4162096</v>
          </cell>
          <cell r="AF1052" t="str">
            <v>4162094</v>
          </cell>
          <cell r="AG1052" t="str">
            <v>4162095</v>
          </cell>
          <cell r="AH1052">
            <v>45720</v>
          </cell>
          <cell r="AI1052">
            <v>4162082</v>
          </cell>
          <cell r="AN1052" t="str">
            <v>-</v>
          </cell>
          <cell r="AO1052">
            <v>4162093</v>
          </cell>
          <cell r="AP1052" t="str">
            <v>-</v>
          </cell>
          <cell r="AQ1052">
            <v>4162094</v>
          </cell>
          <cell r="AR1052" t="str">
            <v>-</v>
          </cell>
          <cell r="AS1052">
            <v>4162095</v>
          </cell>
          <cell r="AT1052" t="str">
            <v>-</v>
          </cell>
          <cell r="AU1052">
            <v>4162096</v>
          </cell>
          <cell r="BB1052" t="str">
            <v>-</v>
          </cell>
          <cell r="BC1052">
            <v>4162102</v>
          </cell>
          <cell r="EM1052">
            <v>45742</v>
          </cell>
          <cell r="EX1052">
            <v>45741</v>
          </cell>
          <cell r="EY1052">
            <v>4162160</v>
          </cell>
          <cell r="RC1052">
            <v>45757</v>
          </cell>
          <cell r="RD1052">
            <v>0</v>
          </cell>
          <cell r="RE1052">
            <v>0</v>
          </cell>
          <cell r="RF1052">
            <v>0</v>
          </cell>
          <cell r="RG1052">
            <v>0</v>
          </cell>
          <cell r="RH1052">
            <v>0</v>
          </cell>
          <cell r="RI1052">
            <v>0</v>
          </cell>
          <cell r="RJ1052">
            <v>0</v>
          </cell>
          <cell r="RK1052">
            <v>0</v>
          </cell>
          <cell r="RL1052" t="str">
            <v>4162093</v>
          </cell>
          <cell r="RM1052">
            <v>0</v>
          </cell>
          <cell r="RN1052" t="str">
            <v>4162096</v>
          </cell>
          <cell r="RO1052">
            <v>0</v>
          </cell>
          <cell r="RP1052" t="str">
            <v>4162094</v>
          </cell>
          <cell r="RQ1052">
            <v>0</v>
          </cell>
          <cell r="RR1052" t="str">
            <v>4162095</v>
          </cell>
          <cell r="RS1052">
            <v>0</v>
          </cell>
          <cell r="RT1052">
            <v>0</v>
          </cell>
          <cell r="RU1052">
            <v>0</v>
          </cell>
          <cell r="RV1052">
            <v>0</v>
          </cell>
        </row>
        <row r="1053">
          <cell r="A1053">
            <v>1044</v>
          </cell>
          <cell r="B1053">
            <v>45778</v>
          </cell>
          <cell r="C1053" t="str">
            <v>HRB1003.EXP</v>
          </cell>
          <cell r="D1053" t="str">
            <v>10035337</v>
          </cell>
          <cell r="F1053" t="str">
            <v>インド</v>
          </cell>
          <cell r="G1053" t="str">
            <v>Ａｍａｄａ　（Ｉｎｄｉａ）　Ｐｖｔ．　Ｌｔｄ．　Ａｍａｄａ　Ｔｅｃｈｎｉｃａｌ　Ｃｅｎｔｅｒ</v>
          </cell>
          <cell r="H1053" t="str">
            <v>制御盤</v>
          </cell>
          <cell r="I1053" t="str">
            <v>南陵</v>
          </cell>
          <cell r="J1053" t="str">
            <v>土岐</v>
          </cell>
          <cell r="K1053">
            <v>45743</v>
          </cell>
          <cell r="L1053">
            <v>1</v>
          </cell>
          <cell r="M1053">
            <v>1</v>
          </cell>
          <cell r="N1053">
            <v>45744</v>
          </cell>
          <cell r="O1053">
            <v>1</v>
          </cell>
          <cell r="P1053">
            <v>45745</v>
          </cell>
          <cell r="Q1053">
            <v>1</v>
          </cell>
          <cell r="R1053">
            <v>45748</v>
          </cell>
          <cell r="S1053">
            <v>1</v>
          </cell>
          <cell r="T1053">
            <v>45749</v>
          </cell>
          <cell r="U1053">
            <v>45749</v>
          </cell>
          <cell r="V1053">
            <v>45750</v>
          </cell>
          <cell r="W1053">
            <v>45749</v>
          </cell>
          <cell r="X1053">
            <v>1</v>
          </cell>
          <cell r="Y1053">
            <v>45772</v>
          </cell>
          <cell r="AA1053">
            <v>45757</v>
          </cell>
          <cell r="AB1053">
            <v>45758</v>
          </cell>
          <cell r="AC1053" t="str">
            <v>4162082</v>
          </cell>
          <cell r="AD1053" t="str">
            <v>4162093</v>
          </cell>
          <cell r="AE1053" t="str">
            <v>4162096</v>
          </cell>
          <cell r="AF1053" t="str">
            <v>4162094</v>
          </cell>
          <cell r="AG1053" t="str">
            <v>4162095</v>
          </cell>
          <cell r="AH1053">
            <v>45720</v>
          </cell>
          <cell r="AI1053">
            <v>4162082</v>
          </cell>
          <cell r="AN1053" t="str">
            <v>-</v>
          </cell>
          <cell r="AO1053">
            <v>4162093</v>
          </cell>
          <cell r="AP1053" t="str">
            <v>-</v>
          </cell>
          <cell r="AQ1053">
            <v>4162094</v>
          </cell>
          <cell r="AR1053" t="str">
            <v>-</v>
          </cell>
          <cell r="AS1053">
            <v>4162095</v>
          </cell>
          <cell r="AT1053" t="str">
            <v>-</v>
          </cell>
          <cell r="AU1053">
            <v>4162096</v>
          </cell>
          <cell r="BB1053" t="str">
            <v>-</v>
          </cell>
          <cell r="BC1053">
            <v>4162102</v>
          </cell>
          <cell r="EM1053">
            <v>45742</v>
          </cell>
          <cell r="EZ1053">
            <v>45727</v>
          </cell>
          <cell r="FA1053">
            <v>4162123</v>
          </cell>
          <cell r="RC1053">
            <v>45757</v>
          </cell>
          <cell r="RD1053">
            <v>0</v>
          </cell>
          <cell r="RE1053">
            <v>0</v>
          </cell>
          <cell r="RF1053">
            <v>0</v>
          </cell>
          <cell r="RG1053">
            <v>0</v>
          </cell>
          <cell r="RH1053">
            <v>0</v>
          </cell>
          <cell r="RI1053">
            <v>0</v>
          </cell>
          <cell r="RJ1053">
            <v>0</v>
          </cell>
          <cell r="RK1053">
            <v>0</v>
          </cell>
          <cell r="RL1053" t="str">
            <v>4162093</v>
          </cell>
          <cell r="RM1053">
            <v>0</v>
          </cell>
          <cell r="RN1053" t="str">
            <v>4162096</v>
          </cell>
          <cell r="RO1053">
            <v>0</v>
          </cell>
          <cell r="RP1053" t="str">
            <v>4162094</v>
          </cell>
          <cell r="RQ1053">
            <v>0</v>
          </cell>
          <cell r="RR1053" t="str">
            <v>4162095</v>
          </cell>
          <cell r="RS1053">
            <v>0</v>
          </cell>
          <cell r="RT1053">
            <v>0</v>
          </cell>
          <cell r="RU1053">
            <v>0</v>
          </cell>
          <cell r="RV1053">
            <v>0</v>
          </cell>
        </row>
        <row r="1054">
          <cell r="A1054">
            <v>1045</v>
          </cell>
          <cell r="B1054">
            <v>45782</v>
          </cell>
          <cell r="C1054" t="str">
            <v>HRB1303.EXP</v>
          </cell>
          <cell r="D1054" t="str">
            <v>13035630</v>
          </cell>
          <cell r="F1054" t="str">
            <v>タイ</v>
          </cell>
          <cell r="G1054" t="str">
            <v>Ａｍａｄａ　Ａｓｉａ　Ｐａｃｉｆｉｃ　Ｃｏ．，Ｌｔｄ</v>
          </cell>
          <cell r="H1054" t="str">
            <v>制御盤</v>
          </cell>
          <cell r="I1054" t="str">
            <v>南陵</v>
          </cell>
          <cell r="J1054" t="str">
            <v>土岐</v>
          </cell>
          <cell r="K1054">
            <v>45743</v>
          </cell>
          <cell r="L1054">
            <v>1</v>
          </cell>
          <cell r="M1054">
            <v>1</v>
          </cell>
          <cell r="N1054">
            <v>45744</v>
          </cell>
          <cell r="O1054">
            <v>1</v>
          </cell>
          <cell r="P1054">
            <v>45745</v>
          </cell>
          <cell r="Q1054">
            <v>1</v>
          </cell>
          <cell r="R1054">
            <v>45748</v>
          </cell>
          <cell r="S1054">
            <v>1</v>
          </cell>
          <cell r="T1054">
            <v>45749</v>
          </cell>
          <cell r="U1054">
            <v>45749</v>
          </cell>
          <cell r="V1054">
            <v>45750</v>
          </cell>
          <cell r="W1054">
            <v>45750</v>
          </cell>
          <cell r="X1054">
            <v>1</v>
          </cell>
          <cell r="Y1054">
            <v>45773</v>
          </cell>
          <cell r="AA1054">
            <v>45757</v>
          </cell>
          <cell r="AB1054">
            <v>45758</v>
          </cell>
          <cell r="AC1054" t="str">
            <v>4162082</v>
          </cell>
          <cell r="AD1054" t="str">
            <v>4162093</v>
          </cell>
          <cell r="AE1054" t="str">
            <v>4162096</v>
          </cell>
          <cell r="AF1054" t="str">
            <v>4162094</v>
          </cell>
          <cell r="AG1054" t="str">
            <v>4162095</v>
          </cell>
          <cell r="AH1054">
            <v>45720</v>
          </cell>
          <cell r="AI1054">
            <v>4162082</v>
          </cell>
          <cell r="AN1054" t="str">
            <v>-</v>
          </cell>
          <cell r="AO1054">
            <v>4162093</v>
          </cell>
          <cell r="AP1054" t="str">
            <v>-</v>
          </cell>
          <cell r="AQ1054">
            <v>4162094</v>
          </cell>
          <cell r="AR1054" t="str">
            <v>-</v>
          </cell>
          <cell r="AS1054">
            <v>4162095</v>
          </cell>
          <cell r="AT1054" t="str">
            <v>-</v>
          </cell>
          <cell r="AU1054">
            <v>4162096</v>
          </cell>
          <cell r="BF1054" t="str">
            <v>-</v>
          </cell>
          <cell r="BG1054">
            <v>4162104</v>
          </cell>
          <cell r="EM1054">
            <v>45734</v>
          </cell>
          <cell r="EZ1054">
            <v>45727</v>
          </cell>
          <cell r="FA1054">
            <v>4162123</v>
          </cell>
          <cell r="RC1054">
            <v>45757</v>
          </cell>
          <cell r="RD1054">
            <v>0</v>
          </cell>
          <cell r="RE1054">
            <v>0</v>
          </cell>
          <cell r="RF1054">
            <v>0</v>
          </cell>
          <cell r="RG1054">
            <v>0</v>
          </cell>
          <cell r="RH1054">
            <v>0</v>
          </cell>
          <cell r="RI1054">
            <v>0</v>
          </cell>
          <cell r="RJ1054">
            <v>0</v>
          </cell>
          <cell r="RK1054">
            <v>0</v>
          </cell>
          <cell r="RL1054" t="str">
            <v>4162093</v>
          </cell>
          <cell r="RM1054">
            <v>0</v>
          </cell>
          <cell r="RN1054" t="str">
            <v>4162096</v>
          </cell>
          <cell r="RO1054">
            <v>0</v>
          </cell>
          <cell r="RP1054" t="str">
            <v>4162094</v>
          </cell>
          <cell r="RQ1054">
            <v>0</v>
          </cell>
          <cell r="RR1054" t="str">
            <v>4162095</v>
          </cell>
          <cell r="RS1054">
            <v>0</v>
          </cell>
          <cell r="RT1054">
            <v>0</v>
          </cell>
          <cell r="RU1054">
            <v>0</v>
          </cell>
          <cell r="RV1054">
            <v>0</v>
          </cell>
        </row>
        <row r="1055">
          <cell r="A1055">
            <v>1046</v>
          </cell>
          <cell r="B1055">
            <v>45783</v>
          </cell>
          <cell r="C1055" t="str">
            <v>HRB1303.EXP</v>
          </cell>
          <cell r="D1055" t="str">
            <v>13035631</v>
          </cell>
          <cell r="F1055" t="str">
            <v>タイ</v>
          </cell>
          <cell r="G1055" t="str">
            <v>Ａｍａｄａ　Ａｓｉａ　Ｐａｃｉｆｉｃ　Ｃｏ．，Ｌｔｄ</v>
          </cell>
          <cell r="H1055" t="str">
            <v>制御盤</v>
          </cell>
          <cell r="I1055" t="str">
            <v>南陵</v>
          </cell>
          <cell r="J1055" t="str">
            <v>土岐</v>
          </cell>
          <cell r="K1055">
            <v>45744</v>
          </cell>
          <cell r="L1055">
            <v>1</v>
          </cell>
          <cell r="M1055">
            <v>1</v>
          </cell>
          <cell r="N1055">
            <v>45745</v>
          </cell>
          <cell r="O1055">
            <v>1</v>
          </cell>
          <cell r="P1055">
            <v>45748</v>
          </cell>
          <cell r="Q1055">
            <v>1</v>
          </cell>
          <cell r="R1055">
            <v>45749</v>
          </cell>
          <cell r="S1055">
            <v>1</v>
          </cell>
          <cell r="T1055">
            <v>45750</v>
          </cell>
          <cell r="U1055">
            <v>45750</v>
          </cell>
          <cell r="V1055">
            <v>45751</v>
          </cell>
          <cell r="W1055">
            <v>45751</v>
          </cell>
          <cell r="X1055">
            <v>1</v>
          </cell>
          <cell r="Y1055">
            <v>45773</v>
          </cell>
          <cell r="AA1055">
            <v>45757</v>
          </cell>
          <cell r="AB1055">
            <v>45758</v>
          </cell>
          <cell r="AC1055" t="str">
            <v>4162082</v>
          </cell>
          <cell r="AD1055" t="str">
            <v>4162093</v>
          </cell>
          <cell r="AE1055" t="str">
            <v>4162096</v>
          </cell>
          <cell r="AF1055" t="str">
            <v>4162094</v>
          </cell>
          <cell r="AG1055" t="str">
            <v>4162095</v>
          </cell>
          <cell r="AH1055">
            <v>45720</v>
          </cell>
          <cell r="AI1055">
            <v>4162082</v>
          </cell>
          <cell r="AN1055" t="str">
            <v>-</v>
          </cell>
          <cell r="AO1055">
            <v>4162093</v>
          </cell>
          <cell r="AP1055" t="str">
            <v>-</v>
          </cell>
          <cell r="AQ1055">
            <v>4162094</v>
          </cell>
          <cell r="AR1055" t="str">
            <v>-</v>
          </cell>
          <cell r="AS1055">
            <v>4162095</v>
          </cell>
          <cell r="AT1055" t="str">
            <v>-</v>
          </cell>
          <cell r="AU1055">
            <v>4162096</v>
          </cell>
          <cell r="BF1055" t="str">
            <v>-</v>
          </cell>
          <cell r="BG1055">
            <v>4162104</v>
          </cell>
          <cell r="EM1055">
            <v>45734</v>
          </cell>
          <cell r="EN1055" t="str">
            <v>-</v>
          </cell>
          <cell r="EO1055">
            <v>4162127</v>
          </cell>
          <cell r="EZ1055">
            <v>45727</v>
          </cell>
          <cell r="FA1055">
            <v>4162123</v>
          </cell>
          <cell r="RC1055">
            <v>45757</v>
          </cell>
          <cell r="RD1055">
            <v>0</v>
          </cell>
          <cell r="RE1055">
            <v>0</v>
          </cell>
          <cell r="RF1055">
            <v>0</v>
          </cell>
          <cell r="RG1055">
            <v>0</v>
          </cell>
          <cell r="RH1055">
            <v>0</v>
          </cell>
          <cell r="RI1055">
            <v>0</v>
          </cell>
          <cell r="RJ1055">
            <v>0</v>
          </cell>
          <cell r="RK1055">
            <v>0</v>
          </cell>
          <cell r="RL1055" t="str">
            <v>4162093</v>
          </cell>
          <cell r="RM1055">
            <v>0</v>
          </cell>
          <cell r="RN1055" t="str">
            <v>4162096</v>
          </cell>
          <cell r="RO1055">
            <v>0</v>
          </cell>
          <cell r="RP1055" t="str">
            <v>4162094</v>
          </cell>
          <cell r="RQ1055">
            <v>0</v>
          </cell>
          <cell r="RR1055" t="str">
            <v>4162095</v>
          </cell>
          <cell r="RS1055">
            <v>0</v>
          </cell>
          <cell r="RT1055">
            <v>0</v>
          </cell>
          <cell r="RU1055">
            <v>0</v>
          </cell>
          <cell r="RV1055">
            <v>0</v>
          </cell>
        </row>
        <row r="1056">
          <cell r="A1056">
            <v>1047</v>
          </cell>
          <cell r="B1056">
            <v>45778</v>
          </cell>
          <cell r="C1056" t="str">
            <v>HRB1303</v>
          </cell>
          <cell r="D1056" t="str">
            <v>13035626</v>
          </cell>
          <cell r="F1056" t="str">
            <v>日本</v>
          </cell>
          <cell r="G1056" t="str">
            <v>（株）アマダベンディングＳ部</v>
          </cell>
          <cell r="H1056" t="str">
            <v>制御盤</v>
          </cell>
          <cell r="I1056" t="str">
            <v>南陵</v>
          </cell>
          <cell r="J1056" t="str">
            <v>土岐</v>
          </cell>
          <cell r="K1056">
            <v>45744</v>
          </cell>
          <cell r="L1056">
            <v>1</v>
          </cell>
          <cell r="M1056">
            <v>1</v>
          </cell>
          <cell r="N1056">
            <v>45745</v>
          </cell>
          <cell r="O1056">
            <v>1</v>
          </cell>
          <cell r="P1056">
            <v>45748</v>
          </cell>
          <cell r="Q1056">
            <v>1</v>
          </cell>
          <cell r="R1056">
            <v>45749</v>
          </cell>
          <cell r="S1056">
            <v>1</v>
          </cell>
          <cell r="T1056">
            <v>45750</v>
          </cell>
          <cell r="U1056">
            <v>45751</v>
          </cell>
          <cell r="V1056">
            <v>45751</v>
          </cell>
          <cell r="W1056">
            <v>45752</v>
          </cell>
          <cell r="X1056">
            <v>1</v>
          </cell>
          <cell r="Y1056">
            <v>45778</v>
          </cell>
          <cell r="AA1056">
            <v>45757</v>
          </cell>
          <cell r="AB1056">
            <v>45758</v>
          </cell>
          <cell r="AC1056" t="str">
            <v>4162107</v>
          </cell>
          <cell r="AD1056" t="str">
            <v>4162093</v>
          </cell>
          <cell r="AE1056" t="str">
            <v>4162096</v>
          </cell>
          <cell r="AF1056" t="str">
            <v>4162094</v>
          </cell>
          <cell r="AG1056" t="str">
            <v>4162095</v>
          </cell>
          <cell r="AH1056">
            <v>45734</v>
          </cell>
          <cell r="AI1056">
            <v>4162107</v>
          </cell>
          <cell r="AN1056" t="str">
            <v>-</v>
          </cell>
          <cell r="AO1056">
            <v>4162093</v>
          </cell>
          <cell r="AP1056" t="str">
            <v>-</v>
          </cell>
          <cell r="AQ1056">
            <v>4162094</v>
          </cell>
          <cell r="AR1056" t="str">
            <v>-</v>
          </cell>
          <cell r="AS1056">
            <v>4162095</v>
          </cell>
          <cell r="AT1056" t="str">
            <v>-</v>
          </cell>
          <cell r="AU1056">
            <v>4162096</v>
          </cell>
          <cell r="BD1056" t="str">
            <v>-</v>
          </cell>
          <cell r="BE1056">
            <v>4162103</v>
          </cell>
          <cell r="EM1056">
            <v>45715</v>
          </cell>
          <cell r="EN1056" t="str">
            <v>-</v>
          </cell>
          <cell r="EO1056">
            <v>4162127</v>
          </cell>
          <cell r="EX1056">
            <v>45741</v>
          </cell>
          <cell r="EY1056">
            <v>4162160</v>
          </cell>
          <cell r="RC1056">
            <v>45757</v>
          </cell>
          <cell r="RD1056">
            <v>0</v>
          </cell>
          <cell r="RE1056">
            <v>0</v>
          </cell>
          <cell r="RF1056">
            <v>0</v>
          </cell>
          <cell r="RG1056">
            <v>0</v>
          </cell>
          <cell r="RH1056">
            <v>0</v>
          </cell>
          <cell r="RI1056">
            <v>0</v>
          </cell>
          <cell r="RJ1056">
            <v>0</v>
          </cell>
          <cell r="RK1056">
            <v>0</v>
          </cell>
          <cell r="RL1056" t="str">
            <v>4162093</v>
          </cell>
          <cell r="RM1056">
            <v>0</v>
          </cell>
          <cell r="RN1056" t="str">
            <v>4162096</v>
          </cell>
          <cell r="RO1056">
            <v>0</v>
          </cell>
          <cell r="RP1056" t="str">
            <v>4162094</v>
          </cell>
          <cell r="RQ1056">
            <v>0</v>
          </cell>
          <cell r="RR1056" t="str">
            <v>4162095</v>
          </cell>
          <cell r="RS1056">
            <v>0</v>
          </cell>
          <cell r="RT1056">
            <v>0</v>
          </cell>
          <cell r="RU1056">
            <v>0</v>
          </cell>
          <cell r="RV1056">
            <v>0</v>
          </cell>
        </row>
        <row r="1057">
          <cell r="A1057">
            <v>1048</v>
          </cell>
          <cell r="B1057">
            <v>45780</v>
          </cell>
          <cell r="C1057" t="str">
            <v>HRB1303.EXP</v>
          </cell>
          <cell r="D1057" t="str">
            <v>13035633</v>
          </cell>
          <cell r="F1057" t="str">
            <v>韓国</v>
          </cell>
          <cell r="G1057" t="str">
            <v>ＡＭＡＤＡ　ＫＯＲＥＡ　ＣＯ．，ＬＴＤ．</v>
          </cell>
          <cell r="H1057" t="str">
            <v>制御盤</v>
          </cell>
          <cell r="I1057" t="str">
            <v>南陵</v>
          </cell>
          <cell r="J1057" t="str">
            <v>土岐</v>
          </cell>
          <cell r="K1057">
            <v>45745</v>
          </cell>
          <cell r="L1057">
            <v>1</v>
          </cell>
          <cell r="M1057">
            <v>1</v>
          </cell>
          <cell r="N1057">
            <v>45748</v>
          </cell>
          <cell r="O1057">
            <v>1</v>
          </cell>
          <cell r="P1057">
            <v>45749</v>
          </cell>
          <cell r="Q1057">
            <v>1</v>
          </cell>
          <cell r="R1057">
            <v>45750</v>
          </cell>
          <cell r="S1057">
            <v>1</v>
          </cell>
          <cell r="T1057">
            <v>45751</v>
          </cell>
          <cell r="U1057">
            <v>45751</v>
          </cell>
          <cell r="V1057">
            <v>45752</v>
          </cell>
          <cell r="W1057">
            <v>45752</v>
          </cell>
          <cell r="X1057">
            <v>1</v>
          </cell>
          <cell r="Y1057">
            <v>45778</v>
          </cell>
          <cell r="AA1057">
            <v>45757</v>
          </cell>
          <cell r="AB1057">
            <v>45758</v>
          </cell>
          <cell r="AC1057" t="str">
            <v>4162107</v>
          </cell>
          <cell r="AD1057" t="str">
            <v>4162093</v>
          </cell>
          <cell r="AE1057" t="str">
            <v>4162096</v>
          </cell>
          <cell r="AF1057" t="str">
            <v>4162094</v>
          </cell>
          <cell r="AG1057" t="str">
            <v>4162095</v>
          </cell>
          <cell r="AH1057">
            <v>45734</v>
          </cell>
          <cell r="AI1057">
            <v>4162107</v>
          </cell>
          <cell r="AN1057" t="str">
            <v>-</v>
          </cell>
          <cell r="AO1057">
            <v>4162093</v>
          </cell>
          <cell r="AP1057" t="str">
            <v>-</v>
          </cell>
          <cell r="AQ1057">
            <v>4162094</v>
          </cell>
          <cell r="AR1057" t="str">
            <v>-</v>
          </cell>
          <cell r="AS1057">
            <v>4162095</v>
          </cell>
          <cell r="AT1057" t="str">
            <v>-</v>
          </cell>
          <cell r="AU1057">
            <v>4162096</v>
          </cell>
          <cell r="BF1057" t="str">
            <v>-</v>
          </cell>
          <cell r="BG1057">
            <v>4162104</v>
          </cell>
          <cell r="EM1057">
            <v>45734</v>
          </cell>
          <cell r="EN1057" t="str">
            <v>-</v>
          </cell>
          <cell r="EO1057">
            <v>4162127</v>
          </cell>
          <cell r="EX1057">
            <v>45741</v>
          </cell>
          <cell r="EY1057">
            <v>4162160</v>
          </cell>
          <cell r="GG1057" t="str">
            <v>-</v>
          </cell>
          <cell r="GH1057">
            <v>4162146</v>
          </cell>
          <cell r="RC1057">
            <v>45757</v>
          </cell>
          <cell r="RD1057">
            <v>0</v>
          </cell>
          <cell r="RE1057">
            <v>0</v>
          </cell>
          <cell r="RF1057">
            <v>0</v>
          </cell>
          <cell r="RG1057">
            <v>0</v>
          </cell>
          <cell r="RH1057">
            <v>0</v>
          </cell>
          <cell r="RI1057">
            <v>0</v>
          </cell>
          <cell r="RJ1057">
            <v>0</v>
          </cell>
          <cell r="RK1057">
            <v>0</v>
          </cell>
          <cell r="RL1057" t="str">
            <v>4162093</v>
          </cell>
          <cell r="RM1057">
            <v>0</v>
          </cell>
          <cell r="RN1057" t="str">
            <v>4162096</v>
          </cell>
          <cell r="RO1057">
            <v>0</v>
          </cell>
          <cell r="RP1057" t="str">
            <v>4162094</v>
          </cell>
          <cell r="RQ1057">
            <v>0</v>
          </cell>
          <cell r="RR1057" t="str">
            <v>4162095</v>
          </cell>
          <cell r="RS1057">
            <v>0</v>
          </cell>
          <cell r="RT1057">
            <v>0</v>
          </cell>
          <cell r="RU1057">
            <v>0</v>
          </cell>
          <cell r="RV1057">
            <v>0</v>
          </cell>
        </row>
        <row r="1058">
          <cell r="A1058">
            <v>1049</v>
          </cell>
          <cell r="B1058">
            <v>45778</v>
          </cell>
          <cell r="C1058" t="str">
            <v>HRB1003.EXP</v>
          </cell>
          <cell r="D1058" t="str">
            <v>10035338</v>
          </cell>
          <cell r="F1058" t="str">
            <v>インド</v>
          </cell>
          <cell r="G1058" t="str">
            <v>Ａｍａｄａ　（Ｉｎｄｉａ）　Ｐｖｔ．　Ｌｔｄ．　Ａｍａｄａ　Ｔｅｃｈｎｉｃａｌ　Ｃｅｎｔｅｒ</v>
          </cell>
          <cell r="H1058" t="str">
            <v>制御盤</v>
          </cell>
          <cell r="I1058" t="str">
            <v>南陵</v>
          </cell>
          <cell r="J1058" t="str">
            <v>土岐</v>
          </cell>
          <cell r="K1058">
            <v>45745</v>
          </cell>
          <cell r="L1058">
            <v>1</v>
          </cell>
          <cell r="M1058">
            <v>1</v>
          </cell>
          <cell r="N1058">
            <v>45748</v>
          </cell>
          <cell r="O1058">
            <v>1</v>
          </cell>
          <cell r="P1058">
            <v>45749</v>
          </cell>
          <cell r="Q1058">
            <v>1</v>
          </cell>
          <cell r="R1058">
            <v>45750</v>
          </cell>
          <cell r="S1058">
            <v>1</v>
          </cell>
          <cell r="T1058">
            <v>45751</v>
          </cell>
          <cell r="U1058">
            <v>45752</v>
          </cell>
          <cell r="V1058">
            <v>45752</v>
          </cell>
          <cell r="W1058">
            <v>45752</v>
          </cell>
          <cell r="X1058">
            <v>1</v>
          </cell>
          <cell r="Y1058">
            <v>45784</v>
          </cell>
          <cell r="AA1058">
            <v>45757</v>
          </cell>
          <cell r="AB1058">
            <v>45758</v>
          </cell>
          <cell r="AC1058" t="str">
            <v>4162107</v>
          </cell>
          <cell r="AD1058" t="str">
            <v>4162093</v>
          </cell>
          <cell r="AE1058" t="str">
            <v>4162096</v>
          </cell>
          <cell r="AF1058" t="str">
            <v>4162094</v>
          </cell>
          <cell r="AG1058" t="str">
            <v>4162095</v>
          </cell>
          <cell r="AH1058">
            <v>45734</v>
          </cell>
          <cell r="AI1058">
            <v>4162107</v>
          </cell>
          <cell r="AN1058" t="str">
            <v>-</v>
          </cell>
          <cell r="AO1058">
            <v>4162093</v>
          </cell>
          <cell r="AP1058" t="str">
            <v>-</v>
          </cell>
          <cell r="AQ1058">
            <v>4162094</v>
          </cell>
          <cell r="AR1058" t="str">
            <v>-</v>
          </cell>
          <cell r="AS1058">
            <v>4162095</v>
          </cell>
          <cell r="AT1058" t="str">
            <v>-</v>
          </cell>
          <cell r="AU1058">
            <v>4162096</v>
          </cell>
          <cell r="BB1058" t="str">
            <v>-</v>
          </cell>
          <cell r="BC1058">
            <v>4162102</v>
          </cell>
          <cell r="EM1058">
            <v>45742</v>
          </cell>
          <cell r="EZ1058">
            <v>45727</v>
          </cell>
          <cell r="FA1058">
            <v>4162123</v>
          </cell>
          <cell r="RC1058">
            <v>45757</v>
          </cell>
          <cell r="RD1058">
            <v>0</v>
          </cell>
          <cell r="RE1058">
            <v>0</v>
          </cell>
          <cell r="RF1058">
            <v>0</v>
          </cell>
          <cell r="RG1058">
            <v>0</v>
          </cell>
          <cell r="RH1058">
            <v>0</v>
          </cell>
          <cell r="RI1058">
            <v>0</v>
          </cell>
          <cell r="RJ1058">
            <v>0</v>
          </cell>
          <cell r="RK1058">
            <v>0</v>
          </cell>
          <cell r="RL1058" t="str">
            <v>4162093</v>
          </cell>
          <cell r="RM1058">
            <v>0</v>
          </cell>
          <cell r="RN1058" t="str">
            <v>4162096</v>
          </cell>
          <cell r="RO1058">
            <v>0</v>
          </cell>
          <cell r="RP1058" t="str">
            <v>4162094</v>
          </cell>
          <cell r="RQ1058">
            <v>0</v>
          </cell>
          <cell r="RR1058" t="str">
            <v>4162095</v>
          </cell>
          <cell r="RS1058">
            <v>0</v>
          </cell>
          <cell r="RT1058">
            <v>0</v>
          </cell>
          <cell r="RU1058">
            <v>0</v>
          </cell>
          <cell r="RV1058">
            <v>0</v>
          </cell>
        </row>
        <row r="1059">
          <cell r="A1059">
            <v>1050</v>
          </cell>
          <cell r="B1059">
            <v>45809</v>
          </cell>
          <cell r="C1059" t="str">
            <v>HRB1003 ATC</v>
          </cell>
          <cell r="D1059" t="str">
            <v>ARC10077</v>
          </cell>
          <cell r="F1059" t="str">
            <v>EXP</v>
          </cell>
          <cell r="G1059" t="str">
            <v>AAI</v>
          </cell>
          <cell r="H1059" t="str">
            <v>ATC盤</v>
          </cell>
          <cell r="I1059" t="str">
            <v>須走</v>
          </cell>
          <cell r="J1059" t="str">
            <v>KD</v>
          </cell>
          <cell r="K1059">
            <v>45749</v>
          </cell>
          <cell r="N1059">
            <v>45750</v>
          </cell>
          <cell r="P1059">
            <v>45751</v>
          </cell>
          <cell r="R1059">
            <v>45752</v>
          </cell>
          <cell r="T1059">
            <v>45754</v>
          </cell>
          <cell r="V1059">
            <v>45755</v>
          </cell>
          <cell r="W1059">
            <v>45755</v>
          </cell>
          <cell r="X1059">
            <v>1</v>
          </cell>
          <cell r="Y1059">
            <v>45775</v>
          </cell>
          <cell r="AA1059">
            <v>45757</v>
          </cell>
          <cell r="AB1059">
            <v>45758</v>
          </cell>
          <cell r="AC1059" t="str">
            <v/>
          </cell>
          <cell r="AD1059" t="str">
            <v/>
          </cell>
          <cell r="AE1059" t="str">
            <v/>
          </cell>
          <cell r="AF1059" t="str">
            <v/>
          </cell>
          <cell r="AG1059" t="str">
            <v/>
          </cell>
          <cell r="HM1059">
            <v>45650</v>
          </cell>
          <cell r="HN1059">
            <v>4162063</v>
          </cell>
          <cell r="HS1059">
            <v>45749</v>
          </cell>
          <cell r="HV1059" t="e">
            <v>#REF!</v>
          </cell>
          <cell r="HZ1059" t="e">
            <v>#REF!</v>
          </cell>
          <cell r="ID1059" t="e">
            <v>#REF!</v>
          </cell>
          <cell r="RC1059">
            <v>45757</v>
          </cell>
          <cell r="RD1059">
            <v>0</v>
          </cell>
          <cell r="RE1059">
            <v>0</v>
          </cell>
          <cell r="RF1059">
            <v>0</v>
          </cell>
          <cell r="RG1059">
            <v>0</v>
          </cell>
          <cell r="RH1059">
            <v>0</v>
          </cell>
          <cell r="RI1059">
            <v>0</v>
          </cell>
          <cell r="RJ1059">
            <v>0</v>
          </cell>
          <cell r="RK1059">
            <v>0</v>
          </cell>
          <cell r="RL1059" t="str">
            <v/>
          </cell>
          <cell r="RM1059">
            <v>0</v>
          </cell>
          <cell r="RN1059" t="str">
            <v/>
          </cell>
          <cell r="RO1059">
            <v>0</v>
          </cell>
          <cell r="RP1059" t="str">
            <v/>
          </cell>
          <cell r="RQ1059">
            <v>0</v>
          </cell>
          <cell r="RR1059" t="str">
            <v/>
          </cell>
          <cell r="RS1059">
            <v>0</v>
          </cell>
          <cell r="RT1059">
            <v>0</v>
          </cell>
          <cell r="RU1059">
            <v>0</v>
          </cell>
          <cell r="RV1059">
            <v>0</v>
          </cell>
        </row>
        <row r="1060">
          <cell r="A1060">
            <v>1051</v>
          </cell>
          <cell r="B1060">
            <v>45783</v>
          </cell>
          <cell r="C1060" t="str">
            <v>HRB2204.EXP</v>
          </cell>
          <cell r="D1060" t="str">
            <v>22045149</v>
          </cell>
          <cell r="F1060" t="str">
            <v>タイ</v>
          </cell>
          <cell r="G1060" t="str">
            <v>【タイ】Siam Machine Engineering Tech Ltd., Part.</v>
          </cell>
          <cell r="H1060" t="str">
            <v>制御盤</v>
          </cell>
          <cell r="I1060" t="str">
            <v>南陵</v>
          </cell>
          <cell r="J1060" t="str">
            <v>土岐</v>
          </cell>
          <cell r="K1060">
            <v>45748</v>
          </cell>
          <cell r="L1060">
            <v>1</v>
          </cell>
          <cell r="M1060">
            <v>1</v>
          </cell>
          <cell r="N1060">
            <v>45749</v>
          </cell>
          <cell r="O1060">
            <v>1</v>
          </cell>
          <cell r="P1060">
            <v>45750</v>
          </cell>
          <cell r="Q1060">
            <v>1</v>
          </cell>
          <cell r="R1060">
            <v>45751</v>
          </cell>
          <cell r="S1060">
            <v>1</v>
          </cell>
          <cell r="T1060">
            <v>45752</v>
          </cell>
          <cell r="U1060">
            <v>45752</v>
          </cell>
          <cell r="V1060">
            <v>45754</v>
          </cell>
          <cell r="W1060">
            <v>45754</v>
          </cell>
          <cell r="X1060">
            <v>1</v>
          </cell>
          <cell r="Y1060">
            <v>45765</v>
          </cell>
          <cell r="AA1060">
            <v>45764</v>
          </cell>
          <cell r="AB1060">
            <v>45765</v>
          </cell>
          <cell r="AC1060" t="str">
            <v>4162172</v>
          </cell>
          <cell r="AD1060" t="str">
            <v>4162093</v>
          </cell>
          <cell r="AE1060" t="str">
            <v>4162096</v>
          </cell>
          <cell r="AF1060" t="str">
            <v>4162094</v>
          </cell>
          <cell r="AG1060" t="str">
            <v>4162095</v>
          </cell>
          <cell r="AJ1060">
            <v>45755</v>
          </cell>
          <cell r="AK1060">
            <v>4162172</v>
          </cell>
          <cell r="AN1060" t="str">
            <v>-</v>
          </cell>
          <cell r="AO1060">
            <v>4162093</v>
          </cell>
          <cell r="AP1060" t="str">
            <v>-</v>
          </cell>
          <cell r="AQ1060">
            <v>4162094</v>
          </cell>
          <cell r="AR1060" t="str">
            <v>-</v>
          </cell>
          <cell r="AS1060">
            <v>4162095</v>
          </cell>
          <cell r="AT1060" t="str">
            <v>-</v>
          </cell>
          <cell r="AU1060">
            <v>4162096</v>
          </cell>
          <cell r="BJ1060" t="str">
            <v>-</v>
          </cell>
          <cell r="BK1060">
            <v>4162106</v>
          </cell>
          <cell r="EM1060">
            <v>45742</v>
          </cell>
          <cell r="EP1060" t="str">
            <v>-</v>
          </cell>
          <cell r="EQ1060">
            <v>4162128</v>
          </cell>
          <cell r="EZ1060">
            <v>45727</v>
          </cell>
          <cell r="FA1060">
            <v>4162123</v>
          </cell>
          <cell r="RC1060">
            <v>45764</v>
          </cell>
          <cell r="RD1060">
            <v>0</v>
          </cell>
          <cell r="RE1060">
            <v>0</v>
          </cell>
          <cell r="RF1060">
            <v>0</v>
          </cell>
          <cell r="RG1060">
            <v>0</v>
          </cell>
          <cell r="RH1060">
            <v>0</v>
          </cell>
          <cell r="RI1060">
            <v>0</v>
          </cell>
          <cell r="RJ1060">
            <v>0</v>
          </cell>
          <cell r="RK1060">
            <v>0</v>
          </cell>
          <cell r="RL1060" t="str">
            <v>4162093</v>
          </cell>
          <cell r="RM1060">
            <v>0</v>
          </cell>
          <cell r="RN1060" t="str">
            <v>4162096</v>
          </cell>
          <cell r="RO1060">
            <v>0</v>
          </cell>
          <cell r="RP1060" t="str">
            <v>4162094</v>
          </cell>
          <cell r="RQ1060">
            <v>0</v>
          </cell>
          <cell r="RR1060" t="str">
            <v>4162095</v>
          </cell>
          <cell r="RS1060">
            <v>0</v>
          </cell>
          <cell r="RT1060">
            <v>0</v>
          </cell>
          <cell r="RU1060">
            <v>0</v>
          </cell>
          <cell r="RV1060">
            <v>0</v>
          </cell>
        </row>
        <row r="1061">
          <cell r="A1061">
            <v>1052</v>
          </cell>
          <cell r="B1061">
            <v>45778</v>
          </cell>
          <cell r="C1061" t="str">
            <v>HRB1003.EXP</v>
          </cell>
          <cell r="D1061" t="str">
            <v>10035339</v>
          </cell>
          <cell r="F1061" t="str">
            <v>オーストラリア</v>
          </cell>
          <cell r="G1061" t="str">
            <v>Ａｍａｄａ　Ｏｃｅａｎｉａ　Ｐｔｙ　Ｌｔｄ</v>
          </cell>
          <cell r="H1061" t="str">
            <v>制御盤</v>
          </cell>
          <cell r="I1061" t="str">
            <v>南陵</v>
          </cell>
          <cell r="J1061" t="str">
            <v>土岐</v>
          </cell>
          <cell r="K1061">
            <v>45748</v>
          </cell>
          <cell r="L1061">
            <v>1</v>
          </cell>
          <cell r="M1061">
            <v>1</v>
          </cell>
          <cell r="N1061">
            <v>45749</v>
          </cell>
          <cell r="O1061">
            <v>1</v>
          </cell>
          <cell r="P1061">
            <v>45750</v>
          </cell>
          <cell r="Q1061">
            <v>1</v>
          </cell>
          <cell r="R1061">
            <v>45751</v>
          </cell>
          <cell r="S1061">
            <v>1</v>
          </cell>
          <cell r="T1061">
            <v>45752</v>
          </cell>
          <cell r="U1061">
            <v>45751</v>
          </cell>
          <cell r="V1061">
            <v>45754</v>
          </cell>
          <cell r="W1061">
            <v>45754</v>
          </cell>
          <cell r="X1061">
            <v>1</v>
          </cell>
          <cell r="Y1061">
            <v>45784</v>
          </cell>
          <cell r="AA1061">
            <v>45764</v>
          </cell>
          <cell r="AB1061">
            <v>45765</v>
          </cell>
          <cell r="AC1061" t="str">
            <v>4162107</v>
          </cell>
          <cell r="AD1061" t="str">
            <v>4162093</v>
          </cell>
          <cell r="AE1061" t="str">
            <v>4162096</v>
          </cell>
          <cell r="AF1061" t="str">
            <v>4162094</v>
          </cell>
          <cell r="AG1061" t="str">
            <v>4162095</v>
          </cell>
          <cell r="AH1061">
            <v>45734</v>
          </cell>
          <cell r="AI1061">
            <v>4162107</v>
          </cell>
          <cell r="AN1061" t="str">
            <v>-</v>
          </cell>
          <cell r="AO1061">
            <v>4162093</v>
          </cell>
          <cell r="AP1061" t="str">
            <v>-</v>
          </cell>
          <cell r="AQ1061">
            <v>4162094</v>
          </cell>
          <cell r="AR1061" t="str">
            <v>-</v>
          </cell>
          <cell r="AS1061">
            <v>4162095</v>
          </cell>
          <cell r="AT1061" t="str">
            <v>-</v>
          </cell>
          <cell r="AU1061">
            <v>4162096</v>
          </cell>
          <cell r="BB1061" t="str">
            <v>-</v>
          </cell>
          <cell r="BC1061">
            <v>4162102</v>
          </cell>
          <cell r="EM1061">
            <v>45742</v>
          </cell>
          <cell r="EX1061">
            <v>45741</v>
          </cell>
          <cell r="EY1061">
            <v>4162160</v>
          </cell>
          <cell r="RC1061">
            <v>45764</v>
          </cell>
          <cell r="RD1061">
            <v>0</v>
          </cell>
          <cell r="RE1061">
            <v>0</v>
          </cell>
          <cell r="RF1061">
            <v>0</v>
          </cell>
          <cell r="RG1061">
            <v>0</v>
          </cell>
          <cell r="RH1061">
            <v>0</v>
          </cell>
          <cell r="RI1061">
            <v>0</v>
          </cell>
          <cell r="RJ1061">
            <v>0</v>
          </cell>
          <cell r="RK1061">
            <v>0</v>
          </cell>
          <cell r="RL1061" t="str">
            <v>4162093</v>
          </cell>
          <cell r="RM1061">
            <v>0</v>
          </cell>
          <cell r="RN1061" t="str">
            <v>4162096</v>
          </cell>
          <cell r="RO1061">
            <v>0</v>
          </cell>
          <cell r="RP1061" t="str">
            <v>4162094</v>
          </cell>
          <cell r="RQ1061">
            <v>0</v>
          </cell>
          <cell r="RR1061" t="str">
            <v>4162095</v>
          </cell>
          <cell r="RS1061">
            <v>0</v>
          </cell>
          <cell r="RT1061">
            <v>0</v>
          </cell>
          <cell r="RU1061">
            <v>0</v>
          </cell>
          <cell r="RV1061">
            <v>0</v>
          </cell>
        </row>
        <row r="1062">
          <cell r="A1062">
            <v>1053</v>
          </cell>
          <cell r="B1062">
            <v>45778</v>
          </cell>
          <cell r="C1062" t="str">
            <v>HRB2204.EXP</v>
          </cell>
          <cell r="D1062" t="str">
            <v>22045153</v>
          </cell>
          <cell r="F1062" t="str">
            <v>タイ</v>
          </cell>
          <cell r="G1062" t="str">
            <v>【タイ】Siam Stainless (Thailand) Co., Ltd.</v>
          </cell>
          <cell r="H1062" t="str">
            <v>制御盤</v>
          </cell>
          <cell r="I1062" t="str">
            <v>南陵</v>
          </cell>
          <cell r="J1062" t="str">
            <v>土岐</v>
          </cell>
          <cell r="K1062">
            <v>45749</v>
          </cell>
          <cell r="L1062">
            <v>1</v>
          </cell>
          <cell r="M1062">
            <v>0.3</v>
          </cell>
          <cell r="N1062">
            <v>45750</v>
          </cell>
          <cell r="O1062">
            <v>1</v>
          </cell>
          <cell r="P1062">
            <v>45751</v>
          </cell>
          <cell r="Q1062">
            <v>1</v>
          </cell>
          <cell r="R1062">
            <v>45752</v>
          </cell>
          <cell r="S1062">
            <v>1</v>
          </cell>
          <cell r="T1062">
            <v>45754</v>
          </cell>
          <cell r="U1062">
            <v>45756</v>
          </cell>
          <cell r="V1062">
            <v>45755</v>
          </cell>
          <cell r="W1062">
            <v>45757</v>
          </cell>
          <cell r="X1062">
            <v>1</v>
          </cell>
          <cell r="Y1062">
            <v>45771</v>
          </cell>
          <cell r="AA1062">
            <v>45764</v>
          </cell>
          <cell r="AB1062">
            <v>45765</v>
          </cell>
          <cell r="AC1062" t="str">
            <v>4162172</v>
          </cell>
          <cell r="AD1062" t="str">
            <v>4162093</v>
          </cell>
          <cell r="AE1062" t="str">
            <v>4162096</v>
          </cell>
          <cell r="AF1062" t="str">
            <v>4162094</v>
          </cell>
          <cell r="AG1062" t="str">
            <v>4162095</v>
          </cell>
          <cell r="AJ1062">
            <v>45755</v>
          </cell>
          <cell r="AK1062">
            <v>4162172</v>
          </cell>
          <cell r="AN1062" t="str">
            <v>-</v>
          </cell>
          <cell r="AO1062">
            <v>4162093</v>
          </cell>
          <cell r="AP1062" t="str">
            <v>-</v>
          </cell>
          <cell r="AQ1062">
            <v>4162094</v>
          </cell>
          <cell r="AR1062" t="str">
            <v>-</v>
          </cell>
          <cell r="AS1062">
            <v>4162095</v>
          </cell>
          <cell r="AT1062" t="str">
            <v>-</v>
          </cell>
          <cell r="AU1062">
            <v>4162096</v>
          </cell>
          <cell r="BJ1062" t="str">
            <v>-</v>
          </cell>
          <cell r="BK1062">
            <v>4162106</v>
          </cell>
          <cell r="EM1062">
            <v>45742</v>
          </cell>
          <cell r="EZ1062">
            <v>45727</v>
          </cell>
          <cell r="FA1062">
            <v>4162123</v>
          </cell>
          <cell r="RC1062">
            <v>45764</v>
          </cell>
          <cell r="RD1062">
            <v>0</v>
          </cell>
          <cell r="RE1062">
            <v>0</v>
          </cell>
          <cell r="RF1062">
            <v>0</v>
          </cell>
          <cell r="RG1062">
            <v>0</v>
          </cell>
          <cell r="RH1062">
            <v>0</v>
          </cell>
          <cell r="RI1062">
            <v>0</v>
          </cell>
          <cell r="RJ1062">
            <v>0</v>
          </cell>
          <cell r="RK1062">
            <v>0</v>
          </cell>
          <cell r="RL1062" t="str">
            <v>4162093</v>
          </cell>
          <cell r="RM1062">
            <v>0</v>
          </cell>
          <cell r="RN1062" t="str">
            <v>4162096</v>
          </cell>
          <cell r="RO1062">
            <v>0</v>
          </cell>
          <cell r="RP1062" t="str">
            <v>4162094</v>
          </cell>
          <cell r="RQ1062">
            <v>0</v>
          </cell>
          <cell r="RR1062" t="str">
            <v>4162095</v>
          </cell>
          <cell r="RS1062">
            <v>0</v>
          </cell>
          <cell r="RT1062">
            <v>0</v>
          </cell>
          <cell r="RU1062">
            <v>0</v>
          </cell>
          <cell r="RV1062">
            <v>0</v>
          </cell>
        </row>
        <row r="1063">
          <cell r="A1063">
            <v>1054</v>
          </cell>
          <cell r="B1063">
            <v>45778</v>
          </cell>
          <cell r="C1063" t="str">
            <v>HRB8025</v>
          </cell>
          <cell r="D1063" t="str">
            <v>80255443</v>
          </cell>
          <cell r="F1063" t="str">
            <v>日本</v>
          </cell>
          <cell r="G1063" t="str">
            <v>（株）アマダベンディングＳ部</v>
          </cell>
          <cell r="H1063" t="str">
            <v>制御盤</v>
          </cell>
          <cell r="I1063" t="str">
            <v>南陵</v>
          </cell>
          <cell r="J1063" t="str">
            <v>土岐</v>
          </cell>
          <cell r="K1063">
            <v>45749</v>
          </cell>
          <cell r="L1063">
            <v>1</v>
          </cell>
          <cell r="M1063">
            <v>1</v>
          </cell>
          <cell r="N1063">
            <v>45750</v>
          </cell>
          <cell r="O1063">
            <v>1</v>
          </cell>
          <cell r="P1063">
            <v>45751</v>
          </cell>
          <cell r="Q1063">
            <v>1</v>
          </cell>
          <cell r="R1063">
            <v>45752</v>
          </cell>
          <cell r="S1063">
            <v>1</v>
          </cell>
          <cell r="T1063">
            <v>45754</v>
          </cell>
          <cell r="U1063">
            <v>45752</v>
          </cell>
          <cell r="V1063">
            <v>45755</v>
          </cell>
          <cell r="W1063">
            <v>45754</v>
          </cell>
          <cell r="X1063">
            <v>1</v>
          </cell>
          <cell r="Y1063">
            <v>45785</v>
          </cell>
          <cell r="AA1063">
            <v>45764</v>
          </cell>
          <cell r="AB1063">
            <v>45765</v>
          </cell>
          <cell r="AC1063" t="str">
            <v>4162107</v>
          </cell>
          <cell r="AD1063" t="str">
            <v>4162093</v>
          </cell>
          <cell r="AE1063" t="str">
            <v>4162096</v>
          </cell>
          <cell r="AF1063" t="str">
            <v>4162094</v>
          </cell>
          <cell r="AG1063" t="str">
            <v>4162095</v>
          </cell>
          <cell r="AH1063">
            <v>45734</v>
          </cell>
          <cell r="AI1063">
            <v>4162107</v>
          </cell>
          <cell r="AN1063" t="str">
            <v>-</v>
          </cell>
          <cell r="AO1063">
            <v>4162093</v>
          </cell>
          <cell r="AP1063" t="str">
            <v>-</v>
          </cell>
          <cell r="AQ1063">
            <v>4162094</v>
          </cell>
          <cell r="AR1063" t="str">
            <v>-</v>
          </cell>
          <cell r="AS1063">
            <v>4162095</v>
          </cell>
          <cell r="AT1063" t="str">
            <v>-</v>
          </cell>
          <cell r="AU1063">
            <v>4162096</v>
          </cell>
          <cell r="AZ1063" t="str">
            <v>-</v>
          </cell>
          <cell r="BA1063">
            <v>4162101</v>
          </cell>
          <cell r="EM1063">
            <v>45715</v>
          </cell>
          <cell r="EX1063" t="str">
            <v>-</v>
          </cell>
          <cell r="EY1063">
            <v>4162132</v>
          </cell>
          <cell r="RC1063">
            <v>45764</v>
          </cell>
          <cell r="RD1063">
            <v>0</v>
          </cell>
          <cell r="RE1063">
            <v>0</v>
          </cell>
          <cell r="RF1063">
            <v>0</v>
          </cell>
          <cell r="RG1063">
            <v>0</v>
          </cell>
          <cell r="RH1063">
            <v>0</v>
          </cell>
          <cell r="RI1063">
            <v>0</v>
          </cell>
          <cell r="RJ1063">
            <v>0</v>
          </cell>
          <cell r="RK1063">
            <v>0</v>
          </cell>
          <cell r="RL1063" t="str">
            <v>4162093</v>
          </cell>
          <cell r="RM1063">
            <v>0</v>
          </cell>
          <cell r="RN1063" t="str">
            <v>4162096</v>
          </cell>
          <cell r="RO1063">
            <v>0</v>
          </cell>
          <cell r="RP1063" t="str">
            <v>4162094</v>
          </cell>
          <cell r="RQ1063">
            <v>0</v>
          </cell>
          <cell r="RR1063" t="str">
            <v>4162095</v>
          </cell>
          <cell r="RS1063">
            <v>0</v>
          </cell>
          <cell r="RT1063">
            <v>0</v>
          </cell>
          <cell r="RU1063">
            <v>0</v>
          </cell>
          <cell r="RV1063">
            <v>0</v>
          </cell>
        </row>
        <row r="1064">
          <cell r="A1064">
            <v>1055</v>
          </cell>
          <cell r="B1064">
            <v>45778</v>
          </cell>
          <cell r="C1064" t="str">
            <v>HRB2204 AAI AC</v>
          </cell>
          <cell r="D1064" t="str">
            <v>ARB20290</v>
          </cell>
          <cell r="F1064" t="str">
            <v>米国</v>
          </cell>
          <cell r="G1064" t="str">
            <v>AAI</v>
          </cell>
          <cell r="H1064" t="str">
            <v>制御盤</v>
          </cell>
          <cell r="I1064" t="str">
            <v>南陵</v>
          </cell>
          <cell r="J1064" t="str">
            <v>KD</v>
          </cell>
          <cell r="K1064">
            <v>45750</v>
          </cell>
          <cell r="L1064">
            <v>1</v>
          </cell>
          <cell r="M1064">
            <v>1</v>
          </cell>
          <cell r="N1064">
            <v>45751</v>
          </cell>
          <cell r="O1064">
            <v>1</v>
          </cell>
          <cell r="P1064">
            <v>45752</v>
          </cell>
          <cell r="Q1064">
            <v>1</v>
          </cell>
          <cell r="R1064">
            <v>45754</v>
          </cell>
          <cell r="S1064">
            <v>1</v>
          </cell>
          <cell r="T1064">
            <v>45755</v>
          </cell>
          <cell r="U1064">
            <v>45756</v>
          </cell>
          <cell r="V1064">
            <v>45756</v>
          </cell>
          <cell r="W1064">
            <v>45757</v>
          </cell>
          <cell r="X1064">
            <v>1</v>
          </cell>
          <cell r="Y1064">
            <v>45765</v>
          </cell>
          <cell r="AA1064">
            <v>45764</v>
          </cell>
          <cell r="AB1064">
            <v>45765</v>
          </cell>
          <cell r="AC1064" t="str">
            <v>4162172</v>
          </cell>
          <cell r="AD1064" t="str">
            <v>4162093</v>
          </cell>
          <cell r="AE1064" t="str">
            <v>4162096</v>
          </cell>
          <cell r="AF1064" t="str">
            <v>4162094</v>
          </cell>
          <cell r="AG1064" t="str">
            <v>4162095</v>
          </cell>
          <cell r="AJ1064">
            <v>45755</v>
          </cell>
          <cell r="AK1064">
            <v>4162172</v>
          </cell>
          <cell r="AN1064" t="str">
            <v>-</v>
          </cell>
          <cell r="AO1064">
            <v>4162093</v>
          </cell>
          <cell r="AP1064" t="str">
            <v>-</v>
          </cell>
          <cell r="AQ1064">
            <v>4162094</v>
          </cell>
          <cell r="AR1064" t="str">
            <v>-</v>
          </cell>
          <cell r="AS1064">
            <v>4162095</v>
          </cell>
          <cell r="AT1064" t="str">
            <v>-</v>
          </cell>
          <cell r="AU1064">
            <v>4162096</v>
          </cell>
          <cell r="BJ1064" t="str">
            <v>-</v>
          </cell>
          <cell r="BK1064">
            <v>4162106</v>
          </cell>
          <cell r="EM1064">
            <v>45734</v>
          </cell>
          <cell r="EP1064" t="str">
            <v>-</v>
          </cell>
          <cell r="EQ1064">
            <v>4162128</v>
          </cell>
          <cell r="EX1064">
            <v>45741</v>
          </cell>
          <cell r="EY1064">
            <v>4162160</v>
          </cell>
          <cell r="FS1064" t="str">
            <v>●</v>
          </cell>
          <cell r="GG1064" t="str">
            <v>-</v>
          </cell>
          <cell r="GH1064">
            <v>4162146</v>
          </cell>
          <cell r="HQ1064">
            <v>45629</v>
          </cell>
          <cell r="HR1064">
            <v>4162026</v>
          </cell>
          <cell r="RC1064">
            <v>45764</v>
          </cell>
          <cell r="RD1064">
            <v>0</v>
          </cell>
          <cell r="RE1064">
            <v>0</v>
          </cell>
          <cell r="RF1064">
            <v>0</v>
          </cell>
          <cell r="RG1064">
            <v>0</v>
          </cell>
          <cell r="RH1064">
            <v>0</v>
          </cell>
          <cell r="RI1064">
            <v>0</v>
          </cell>
          <cell r="RJ1064">
            <v>0</v>
          </cell>
          <cell r="RK1064">
            <v>0</v>
          </cell>
          <cell r="RL1064" t="str">
            <v>4162093</v>
          </cell>
          <cell r="RM1064">
            <v>0</v>
          </cell>
          <cell r="RN1064" t="str">
            <v>4162096</v>
          </cell>
          <cell r="RO1064">
            <v>0</v>
          </cell>
          <cell r="RP1064" t="str">
            <v>4162094</v>
          </cell>
          <cell r="RQ1064">
            <v>0</v>
          </cell>
          <cell r="RR1064" t="str">
            <v>4162095</v>
          </cell>
          <cell r="RS1064">
            <v>0</v>
          </cell>
          <cell r="RT1064">
            <v>0</v>
          </cell>
          <cell r="RU1064">
            <v>0</v>
          </cell>
          <cell r="RV1064">
            <v>0</v>
          </cell>
        </row>
        <row r="1065">
          <cell r="A1065">
            <v>1056</v>
          </cell>
          <cell r="B1065">
            <v>45778</v>
          </cell>
          <cell r="C1065" t="str">
            <v>HRB8025.EXP</v>
          </cell>
          <cell r="D1065" t="str">
            <v>80255445</v>
          </cell>
          <cell r="F1065" t="str">
            <v>台湾</v>
          </cell>
          <cell r="G1065" t="str">
            <v>ＡＭＡＤＡ　ＴＡＩＷＡＮ　ＩＮＣ．</v>
          </cell>
          <cell r="H1065" t="str">
            <v>制御盤</v>
          </cell>
          <cell r="I1065" t="str">
            <v>南陵</v>
          </cell>
          <cell r="J1065" t="str">
            <v>土岐</v>
          </cell>
          <cell r="K1065">
            <v>45750</v>
          </cell>
          <cell r="L1065">
            <v>1</v>
          </cell>
          <cell r="M1065">
            <v>1</v>
          </cell>
          <cell r="N1065">
            <v>45751</v>
          </cell>
          <cell r="O1065">
            <v>1</v>
          </cell>
          <cell r="P1065">
            <v>45752</v>
          </cell>
          <cell r="Q1065">
            <v>1</v>
          </cell>
          <cell r="R1065">
            <v>45754</v>
          </cell>
          <cell r="S1065">
            <v>1</v>
          </cell>
          <cell r="T1065">
            <v>45755</v>
          </cell>
          <cell r="U1065">
            <v>45754</v>
          </cell>
          <cell r="V1065">
            <v>45756</v>
          </cell>
          <cell r="W1065">
            <v>45755</v>
          </cell>
          <cell r="X1065">
            <v>1</v>
          </cell>
          <cell r="Y1065">
            <v>45785</v>
          </cell>
          <cell r="AA1065">
            <v>45764</v>
          </cell>
          <cell r="AB1065">
            <v>45765</v>
          </cell>
          <cell r="AC1065" t="str">
            <v>4162107</v>
          </cell>
          <cell r="AD1065" t="str">
            <v>4162093</v>
          </cell>
          <cell r="AE1065" t="str">
            <v>4162096</v>
          </cell>
          <cell r="AF1065" t="str">
            <v>4162094</v>
          </cell>
          <cell r="AG1065" t="str">
            <v>4162095</v>
          </cell>
          <cell r="AH1065">
            <v>45734</v>
          </cell>
          <cell r="AI1065">
            <v>4162107</v>
          </cell>
          <cell r="AN1065" t="str">
            <v>-</v>
          </cell>
          <cell r="AO1065">
            <v>4162093</v>
          </cell>
          <cell r="AP1065" t="str">
            <v>-</v>
          </cell>
          <cell r="AQ1065">
            <v>4162094</v>
          </cell>
          <cell r="AR1065" t="str">
            <v>-</v>
          </cell>
          <cell r="AS1065">
            <v>4162095</v>
          </cell>
          <cell r="AT1065" t="str">
            <v>-</v>
          </cell>
          <cell r="AU1065">
            <v>4162096</v>
          </cell>
          <cell r="BB1065" t="str">
            <v>-</v>
          </cell>
          <cell r="BC1065">
            <v>4162102</v>
          </cell>
          <cell r="EM1065">
            <v>45742</v>
          </cell>
          <cell r="EX1065">
            <v>45741</v>
          </cell>
          <cell r="EY1065">
            <v>4162160</v>
          </cell>
          <cell r="RC1065">
            <v>45764</v>
          </cell>
          <cell r="RD1065">
            <v>0</v>
          </cell>
          <cell r="RE1065">
            <v>0</v>
          </cell>
          <cell r="RF1065">
            <v>0</v>
          </cell>
          <cell r="RG1065">
            <v>0</v>
          </cell>
          <cell r="RH1065">
            <v>0</v>
          </cell>
          <cell r="RI1065">
            <v>0</v>
          </cell>
          <cell r="RJ1065">
            <v>0</v>
          </cell>
          <cell r="RK1065">
            <v>0</v>
          </cell>
          <cell r="RL1065" t="str">
            <v>4162093</v>
          </cell>
          <cell r="RM1065">
            <v>0</v>
          </cell>
          <cell r="RN1065" t="str">
            <v>4162096</v>
          </cell>
          <cell r="RO1065">
            <v>0</v>
          </cell>
          <cell r="RP1065" t="str">
            <v>4162094</v>
          </cell>
          <cell r="RQ1065">
            <v>0</v>
          </cell>
          <cell r="RR1065" t="str">
            <v>4162095</v>
          </cell>
          <cell r="RS1065">
            <v>0</v>
          </cell>
          <cell r="RT1065">
            <v>0</v>
          </cell>
          <cell r="RU1065">
            <v>0</v>
          </cell>
          <cell r="RV1065">
            <v>0</v>
          </cell>
        </row>
        <row r="1066">
          <cell r="A1066">
            <v>1057</v>
          </cell>
          <cell r="B1066">
            <v>45778</v>
          </cell>
          <cell r="C1066" t="str">
            <v>HRB2204 AAI AC</v>
          </cell>
          <cell r="D1066" t="str">
            <v>ARB20291</v>
          </cell>
          <cell r="F1066" t="str">
            <v>米国</v>
          </cell>
          <cell r="G1066" t="str">
            <v>AAI</v>
          </cell>
          <cell r="H1066" t="str">
            <v>制御盤</v>
          </cell>
          <cell r="I1066" t="str">
            <v>南陵</v>
          </cell>
          <cell r="J1066" t="str">
            <v>KD</v>
          </cell>
          <cell r="K1066">
            <v>45751</v>
          </cell>
          <cell r="L1066">
            <v>1</v>
          </cell>
          <cell r="M1066">
            <v>1</v>
          </cell>
          <cell r="N1066">
            <v>45752</v>
          </cell>
          <cell r="O1066">
            <v>1</v>
          </cell>
          <cell r="P1066">
            <v>45754</v>
          </cell>
          <cell r="Q1066">
            <v>1</v>
          </cell>
          <cell r="R1066">
            <v>45755</v>
          </cell>
          <cell r="S1066">
            <v>1</v>
          </cell>
          <cell r="T1066">
            <v>45756</v>
          </cell>
          <cell r="U1066">
            <v>45757</v>
          </cell>
          <cell r="V1066">
            <v>45757</v>
          </cell>
          <cell r="W1066">
            <v>45759</v>
          </cell>
          <cell r="X1066">
            <v>1</v>
          </cell>
          <cell r="Y1066">
            <v>45765</v>
          </cell>
          <cell r="AA1066">
            <v>45764</v>
          </cell>
          <cell r="AB1066">
            <v>45765</v>
          </cell>
          <cell r="AC1066" t="str">
            <v>4162172</v>
          </cell>
          <cell r="AD1066" t="str">
            <v>4162093</v>
          </cell>
          <cell r="AE1066" t="str">
            <v>4162096</v>
          </cell>
          <cell r="AF1066" t="str">
            <v>4162094</v>
          </cell>
          <cell r="AG1066" t="str">
            <v>4162095</v>
          </cell>
          <cell r="AJ1066">
            <v>45755</v>
          </cell>
          <cell r="AK1066">
            <v>4162172</v>
          </cell>
          <cell r="AN1066" t="str">
            <v>-</v>
          </cell>
          <cell r="AO1066">
            <v>4162093</v>
          </cell>
          <cell r="AP1066" t="str">
            <v>-</v>
          </cell>
          <cell r="AQ1066">
            <v>4162094</v>
          </cell>
          <cell r="AR1066" t="str">
            <v>-</v>
          </cell>
          <cell r="AS1066">
            <v>4162095</v>
          </cell>
          <cell r="AT1066" t="str">
            <v>-</v>
          </cell>
          <cell r="AU1066">
            <v>4162096</v>
          </cell>
          <cell r="BJ1066" t="str">
            <v>-</v>
          </cell>
          <cell r="BK1066">
            <v>4162106</v>
          </cell>
          <cell r="EM1066">
            <v>45734</v>
          </cell>
          <cell r="EP1066" t="str">
            <v>-</v>
          </cell>
          <cell r="EQ1066">
            <v>4162128</v>
          </cell>
          <cell r="EX1066">
            <v>45741</v>
          </cell>
          <cell r="EY1066">
            <v>4162160</v>
          </cell>
          <cell r="FS1066" t="str">
            <v>●</v>
          </cell>
          <cell r="GG1066" t="str">
            <v>-</v>
          </cell>
          <cell r="GH1066">
            <v>4162146</v>
          </cell>
          <cell r="HQ1066">
            <v>45629</v>
          </cell>
          <cell r="HR1066">
            <v>4162026</v>
          </cell>
          <cell r="RC1066">
            <v>45764</v>
          </cell>
          <cell r="RD1066">
            <v>0</v>
          </cell>
          <cell r="RE1066">
            <v>0</v>
          </cell>
          <cell r="RF1066">
            <v>0</v>
          </cell>
          <cell r="RG1066">
            <v>0</v>
          </cell>
          <cell r="RH1066">
            <v>0</v>
          </cell>
          <cell r="RI1066">
            <v>0</v>
          </cell>
          <cell r="RJ1066">
            <v>0</v>
          </cell>
          <cell r="RK1066">
            <v>0</v>
          </cell>
          <cell r="RL1066" t="str">
            <v>4162093</v>
          </cell>
          <cell r="RM1066">
            <v>0</v>
          </cell>
          <cell r="RN1066" t="str">
            <v>4162096</v>
          </cell>
          <cell r="RO1066">
            <v>0</v>
          </cell>
          <cell r="RP1066" t="str">
            <v>4162094</v>
          </cell>
          <cell r="RQ1066">
            <v>0</v>
          </cell>
          <cell r="RR1066" t="str">
            <v>4162095</v>
          </cell>
          <cell r="RS1066">
            <v>0</v>
          </cell>
          <cell r="RT1066">
            <v>0</v>
          </cell>
          <cell r="RU1066">
            <v>0</v>
          </cell>
          <cell r="RV1066">
            <v>0</v>
          </cell>
        </row>
        <row r="1067">
          <cell r="A1067">
            <v>1058</v>
          </cell>
          <cell r="B1067">
            <v>45779</v>
          </cell>
          <cell r="C1067" t="str">
            <v>HRB1303</v>
          </cell>
          <cell r="D1067" t="str">
            <v>13035627</v>
          </cell>
          <cell r="F1067" t="str">
            <v>日本</v>
          </cell>
          <cell r="G1067" t="str">
            <v>（株）アマダベンディングＳ部</v>
          </cell>
          <cell r="H1067" t="str">
            <v>制御盤</v>
          </cell>
          <cell r="I1067" t="str">
            <v>南陵</v>
          </cell>
          <cell r="J1067" t="str">
            <v>土岐</v>
          </cell>
          <cell r="K1067">
            <v>45751</v>
          </cell>
          <cell r="L1067">
            <v>1</v>
          </cell>
          <cell r="M1067">
            <v>1</v>
          </cell>
          <cell r="N1067">
            <v>45752</v>
          </cell>
          <cell r="O1067">
            <v>1</v>
          </cell>
          <cell r="P1067">
            <v>45754</v>
          </cell>
          <cell r="Q1067">
            <v>1</v>
          </cell>
          <cell r="R1067">
            <v>45755</v>
          </cell>
          <cell r="S1067">
            <v>1</v>
          </cell>
          <cell r="T1067">
            <v>45756</v>
          </cell>
          <cell r="U1067">
            <v>45759</v>
          </cell>
          <cell r="V1067">
            <v>45757</v>
          </cell>
          <cell r="W1067">
            <v>45762</v>
          </cell>
          <cell r="X1067">
            <v>1</v>
          </cell>
          <cell r="Y1067">
            <v>45786</v>
          </cell>
          <cell r="AA1067">
            <v>45764</v>
          </cell>
          <cell r="AB1067">
            <v>45765</v>
          </cell>
          <cell r="AC1067" t="str">
            <v>4162107</v>
          </cell>
          <cell r="AD1067" t="str">
            <v>4162093</v>
          </cell>
          <cell r="AE1067" t="str">
            <v>4162096</v>
          </cell>
          <cell r="AF1067" t="str">
            <v>4162094</v>
          </cell>
          <cell r="AG1067" t="str">
            <v>4162095</v>
          </cell>
          <cell r="AH1067">
            <v>45734</v>
          </cell>
          <cell r="AI1067">
            <v>4162107</v>
          </cell>
          <cell r="AN1067" t="str">
            <v>-</v>
          </cell>
          <cell r="AO1067">
            <v>4162093</v>
          </cell>
          <cell r="AP1067" t="str">
            <v>-</v>
          </cell>
          <cell r="AQ1067">
            <v>4162094</v>
          </cell>
          <cell r="AR1067" t="str">
            <v>-</v>
          </cell>
          <cell r="AS1067">
            <v>4162095</v>
          </cell>
          <cell r="AT1067" t="str">
            <v>-</v>
          </cell>
          <cell r="AU1067">
            <v>4162096</v>
          </cell>
          <cell r="BD1067" t="str">
            <v>-</v>
          </cell>
          <cell r="BE1067">
            <v>4162103</v>
          </cell>
          <cell r="EM1067">
            <v>45715</v>
          </cell>
          <cell r="EN1067" t="str">
            <v>-</v>
          </cell>
          <cell r="EO1067">
            <v>4162127</v>
          </cell>
          <cell r="EX1067">
            <v>45741</v>
          </cell>
          <cell r="EY1067">
            <v>4162160</v>
          </cell>
          <cell r="RC1067">
            <v>45764</v>
          </cell>
          <cell r="RD1067">
            <v>0</v>
          </cell>
          <cell r="RE1067">
            <v>0</v>
          </cell>
          <cell r="RF1067">
            <v>0</v>
          </cell>
          <cell r="RG1067">
            <v>0</v>
          </cell>
          <cell r="RH1067">
            <v>0</v>
          </cell>
          <cell r="RI1067">
            <v>0</v>
          </cell>
          <cell r="RJ1067">
            <v>0</v>
          </cell>
          <cell r="RK1067">
            <v>0</v>
          </cell>
          <cell r="RL1067" t="str">
            <v>4162093</v>
          </cell>
          <cell r="RM1067">
            <v>0</v>
          </cell>
          <cell r="RN1067" t="str">
            <v>4162096</v>
          </cell>
          <cell r="RO1067">
            <v>0</v>
          </cell>
          <cell r="RP1067" t="str">
            <v>4162094</v>
          </cell>
          <cell r="RQ1067">
            <v>0</v>
          </cell>
          <cell r="RR1067" t="str">
            <v>4162095</v>
          </cell>
          <cell r="RS1067">
            <v>0</v>
          </cell>
          <cell r="RT1067">
            <v>0</v>
          </cell>
          <cell r="RU1067">
            <v>0</v>
          </cell>
          <cell r="RV1067">
            <v>0</v>
          </cell>
        </row>
        <row r="1068">
          <cell r="A1068">
            <v>1059</v>
          </cell>
          <cell r="B1068">
            <v>45778</v>
          </cell>
          <cell r="C1068" t="str">
            <v>HRB2204 AAI AC+L</v>
          </cell>
          <cell r="D1068" t="str">
            <v>ARB20300</v>
          </cell>
          <cell r="F1068" t="str">
            <v>米国</v>
          </cell>
          <cell r="G1068" t="str">
            <v>AAI</v>
          </cell>
          <cell r="H1068" t="str">
            <v>制御盤</v>
          </cell>
          <cell r="I1068" t="str">
            <v>南陵</v>
          </cell>
          <cell r="J1068" t="str">
            <v>KD</v>
          </cell>
          <cell r="K1068">
            <v>45752</v>
          </cell>
          <cell r="L1068">
            <v>1</v>
          </cell>
          <cell r="M1068">
            <v>1</v>
          </cell>
          <cell r="N1068">
            <v>45754</v>
          </cell>
          <cell r="O1068">
            <v>1</v>
          </cell>
          <cell r="P1068">
            <v>45755</v>
          </cell>
          <cell r="Q1068">
            <v>1</v>
          </cell>
          <cell r="R1068">
            <v>45756</v>
          </cell>
          <cell r="S1068">
            <v>1</v>
          </cell>
          <cell r="T1068">
            <v>45757</v>
          </cell>
          <cell r="U1068">
            <v>45757</v>
          </cell>
          <cell r="V1068">
            <v>45758</v>
          </cell>
          <cell r="W1068">
            <v>45758</v>
          </cell>
          <cell r="X1068">
            <v>1</v>
          </cell>
          <cell r="Y1068">
            <v>45765</v>
          </cell>
          <cell r="AA1068">
            <v>45764</v>
          </cell>
          <cell r="AB1068">
            <v>45765</v>
          </cell>
          <cell r="AC1068" t="str">
            <v>4162172</v>
          </cell>
          <cell r="AD1068" t="str">
            <v>4162093</v>
          </cell>
          <cell r="AE1068" t="str">
            <v>4162096</v>
          </cell>
          <cell r="AF1068" t="str">
            <v>4162094</v>
          </cell>
          <cell r="AG1068" t="str">
            <v>4162095</v>
          </cell>
          <cell r="AJ1068">
            <v>45755</v>
          </cell>
          <cell r="AK1068">
            <v>4162172</v>
          </cell>
          <cell r="AN1068" t="str">
            <v>-</v>
          </cell>
          <cell r="AO1068">
            <v>4162093</v>
          </cell>
          <cell r="AP1068" t="str">
            <v>-</v>
          </cell>
          <cell r="AQ1068">
            <v>4162094</v>
          </cell>
          <cell r="AR1068" t="str">
            <v>-</v>
          </cell>
          <cell r="AS1068">
            <v>4162095</v>
          </cell>
          <cell r="AT1068" t="str">
            <v>-</v>
          </cell>
          <cell r="AU1068">
            <v>4162096</v>
          </cell>
          <cell r="BJ1068" t="str">
            <v>-</v>
          </cell>
          <cell r="BK1068">
            <v>4162106</v>
          </cell>
          <cell r="EM1068">
            <v>45734</v>
          </cell>
          <cell r="EP1068" t="str">
            <v>-</v>
          </cell>
          <cell r="EQ1068">
            <v>4162128</v>
          </cell>
          <cell r="ER1068" t="str">
            <v>-</v>
          </cell>
          <cell r="ES1068">
            <v>4162129</v>
          </cell>
          <cell r="EX1068">
            <v>45741</v>
          </cell>
          <cell r="EY1068">
            <v>4162160</v>
          </cell>
          <cell r="FS1068" t="str">
            <v>●</v>
          </cell>
          <cell r="GG1068" t="str">
            <v>-</v>
          </cell>
          <cell r="GH1068">
            <v>4162146</v>
          </cell>
          <cell r="HQ1068">
            <v>45629</v>
          </cell>
          <cell r="HR1068">
            <v>4162026</v>
          </cell>
          <cell r="RC1068">
            <v>45764</v>
          </cell>
          <cell r="RD1068">
            <v>0</v>
          </cell>
          <cell r="RE1068">
            <v>0</v>
          </cell>
          <cell r="RF1068">
            <v>0</v>
          </cell>
          <cell r="RG1068">
            <v>0</v>
          </cell>
          <cell r="RH1068">
            <v>0</v>
          </cell>
          <cell r="RI1068">
            <v>0</v>
          </cell>
          <cell r="RJ1068">
            <v>0</v>
          </cell>
          <cell r="RK1068">
            <v>0</v>
          </cell>
          <cell r="RL1068" t="str">
            <v>4162093</v>
          </cell>
          <cell r="RM1068">
            <v>0</v>
          </cell>
          <cell r="RN1068" t="str">
            <v>4162096</v>
          </cell>
          <cell r="RO1068">
            <v>0</v>
          </cell>
          <cell r="RP1068" t="str">
            <v>4162094</v>
          </cell>
          <cell r="RQ1068">
            <v>0</v>
          </cell>
          <cell r="RR1068" t="str">
            <v>4162095</v>
          </cell>
          <cell r="RS1068">
            <v>0</v>
          </cell>
          <cell r="RT1068">
            <v>0</v>
          </cell>
          <cell r="RU1068">
            <v>0</v>
          </cell>
          <cell r="RV1068">
            <v>0</v>
          </cell>
        </row>
        <row r="1069">
          <cell r="A1069">
            <v>1060</v>
          </cell>
          <cell r="B1069">
            <v>45778</v>
          </cell>
          <cell r="C1069" t="str">
            <v>HRB2204 AAI AC+L</v>
          </cell>
          <cell r="D1069" t="str">
            <v>ARB20301</v>
          </cell>
          <cell r="F1069" t="str">
            <v>米国</v>
          </cell>
          <cell r="G1069" t="str">
            <v>AAI</v>
          </cell>
          <cell r="H1069" t="str">
            <v>制御盤</v>
          </cell>
          <cell r="I1069" t="str">
            <v>南陵</v>
          </cell>
          <cell r="J1069" t="str">
            <v>KD</v>
          </cell>
          <cell r="K1069">
            <v>45752</v>
          </cell>
          <cell r="L1069">
            <v>1</v>
          </cell>
          <cell r="M1069">
            <v>1</v>
          </cell>
          <cell r="N1069">
            <v>45754</v>
          </cell>
          <cell r="O1069">
            <v>1</v>
          </cell>
          <cell r="P1069">
            <v>45755</v>
          </cell>
          <cell r="Q1069">
            <v>1</v>
          </cell>
          <cell r="R1069">
            <v>45756</v>
          </cell>
          <cell r="S1069">
            <v>1</v>
          </cell>
          <cell r="T1069">
            <v>45757</v>
          </cell>
          <cell r="U1069">
            <v>45758</v>
          </cell>
          <cell r="V1069">
            <v>45758</v>
          </cell>
          <cell r="W1069">
            <v>45759</v>
          </cell>
          <cell r="X1069">
            <v>1</v>
          </cell>
          <cell r="Y1069">
            <v>45765</v>
          </cell>
          <cell r="AA1069">
            <v>45764</v>
          </cell>
          <cell r="AB1069">
            <v>45765</v>
          </cell>
          <cell r="AC1069" t="str">
            <v>4162172</v>
          </cell>
          <cell r="AD1069" t="str">
            <v>4162093</v>
          </cell>
          <cell r="AE1069" t="str">
            <v>4162096</v>
          </cell>
          <cell r="AF1069" t="str">
            <v>4162094</v>
          </cell>
          <cell r="AG1069" t="str">
            <v>4162095</v>
          </cell>
          <cell r="AJ1069">
            <v>45755</v>
          </cell>
          <cell r="AK1069">
            <v>4162172</v>
          </cell>
          <cell r="AN1069" t="str">
            <v>-</v>
          </cell>
          <cell r="AO1069">
            <v>4162093</v>
          </cell>
          <cell r="AP1069" t="str">
            <v>-</v>
          </cell>
          <cell r="AQ1069">
            <v>4162094</v>
          </cell>
          <cell r="AR1069" t="str">
            <v>-</v>
          </cell>
          <cell r="AS1069">
            <v>4162095</v>
          </cell>
          <cell r="AT1069" t="str">
            <v>-</v>
          </cell>
          <cell r="AU1069">
            <v>4162096</v>
          </cell>
          <cell r="BJ1069" t="str">
            <v>-</v>
          </cell>
          <cell r="BK1069">
            <v>4162106</v>
          </cell>
          <cell r="EM1069">
            <v>45734</v>
          </cell>
          <cell r="EP1069" t="str">
            <v>-</v>
          </cell>
          <cell r="EQ1069">
            <v>4162128</v>
          </cell>
          <cell r="ER1069" t="str">
            <v>-</v>
          </cell>
          <cell r="ES1069">
            <v>4162129</v>
          </cell>
          <cell r="EX1069">
            <v>45741</v>
          </cell>
          <cell r="EY1069">
            <v>4162160</v>
          </cell>
          <cell r="FS1069" t="str">
            <v>●</v>
          </cell>
          <cell r="GG1069" t="str">
            <v>-</v>
          </cell>
          <cell r="GH1069">
            <v>4162146</v>
          </cell>
          <cell r="HQ1069">
            <v>45629</v>
          </cell>
          <cell r="HR1069">
            <v>4162026</v>
          </cell>
          <cell r="RC1069">
            <v>45764</v>
          </cell>
          <cell r="RD1069">
            <v>0</v>
          </cell>
          <cell r="RE1069">
            <v>0</v>
          </cell>
          <cell r="RF1069">
            <v>0</v>
          </cell>
          <cell r="RG1069">
            <v>0</v>
          </cell>
          <cell r="RH1069">
            <v>0</v>
          </cell>
          <cell r="RI1069">
            <v>0</v>
          </cell>
          <cell r="RJ1069">
            <v>0</v>
          </cell>
          <cell r="RK1069">
            <v>0</v>
          </cell>
          <cell r="RL1069" t="str">
            <v>4162093</v>
          </cell>
          <cell r="RM1069">
            <v>0</v>
          </cell>
          <cell r="RN1069" t="str">
            <v>4162096</v>
          </cell>
          <cell r="RO1069">
            <v>0</v>
          </cell>
          <cell r="RP1069" t="str">
            <v>4162094</v>
          </cell>
          <cell r="RQ1069">
            <v>0</v>
          </cell>
          <cell r="RR1069" t="str">
            <v>4162095</v>
          </cell>
          <cell r="RS1069">
            <v>0</v>
          </cell>
          <cell r="RT1069">
            <v>0</v>
          </cell>
          <cell r="RU1069">
            <v>0</v>
          </cell>
          <cell r="RV1069">
            <v>0</v>
          </cell>
        </row>
        <row r="1070">
          <cell r="A1070">
            <v>1061</v>
          </cell>
          <cell r="B1070">
            <v>45809</v>
          </cell>
          <cell r="C1070" t="str">
            <v>HRB1003 AAI</v>
          </cell>
          <cell r="D1070" t="str">
            <v>ARB10469</v>
          </cell>
          <cell r="F1070" t="str">
            <v>米国</v>
          </cell>
          <cell r="G1070" t="str">
            <v>AAI</v>
          </cell>
          <cell r="H1070" t="str">
            <v>制御盤</v>
          </cell>
          <cell r="I1070" t="str">
            <v>南陵</v>
          </cell>
          <cell r="J1070" t="str">
            <v>KD</v>
          </cell>
          <cell r="K1070">
            <v>45754</v>
          </cell>
          <cell r="L1070">
            <v>1</v>
          </cell>
          <cell r="M1070">
            <v>1</v>
          </cell>
          <cell r="N1070">
            <v>45755</v>
          </cell>
          <cell r="O1070">
            <v>1</v>
          </cell>
          <cell r="P1070">
            <v>45756</v>
          </cell>
          <cell r="Q1070">
            <v>1</v>
          </cell>
          <cell r="R1070">
            <v>45757</v>
          </cell>
          <cell r="S1070">
            <v>1</v>
          </cell>
          <cell r="T1070">
            <v>45758</v>
          </cell>
          <cell r="U1070">
            <v>45758</v>
          </cell>
          <cell r="V1070">
            <v>45759</v>
          </cell>
          <cell r="W1070">
            <v>45762</v>
          </cell>
          <cell r="X1070">
            <v>1</v>
          </cell>
          <cell r="Y1070">
            <v>45786</v>
          </cell>
          <cell r="AA1070">
            <v>45770</v>
          </cell>
          <cell r="AB1070">
            <v>45771</v>
          </cell>
          <cell r="AC1070" t="str">
            <v>4162107</v>
          </cell>
          <cell r="AD1070" t="str">
            <v>4162093</v>
          </cell>
          <cell r="AE1070" t="str">
            <v>4162096</v>
          </cell>
          <cell r="AF1070" t="str">
            <v>4162094</v>
          </cell>
          <cell r="AG1070" t="str">
            <v>4162095</v>
          </cell>
          <cell r="AH1070">
            <v>45734</v>
          </cell>
          <cell r="AI1070">
            <v>4162107</v>
          </cell>
          <cell r="AN1070" t="str">
            <v>-</v>
          </cell>
          <cell r="AO1070">
            <v>4162093</v>
          </cell>
          <cell r="AP1070" t="str">
            <v>-</v>
          </cell>
          <cell r="AQ1070">
            <v>4162094</v>
          </cell>
          <cell r="AR1070" t="str">
            <v>-</v>
          </cell>
          <cell r="AS1070">
            <v>4162095</v>
          </cell>
          <cell r="AT1070" t="str">
            <v>-</v>
          </cell>
          <cell r="AU1070">
            <v>4162096</v>
          </cell>
          <cell r="BB1070" t="str">
            <v>-</v>
          </cell>
          <cell r="BC1070">
            <v>4162102</v>
          </cell>
          <cell r="EM1070">
            <v>45756</v>
          </cell>
          <cell r="EX1070">
            <v>45741</v>
          </cell>
          <cell r="EY1070">
            <v>4162160</v>
          </cell>
          <cell r="HQ1070">
            <v>45629</v>
          </cell>
          <cell r="HR1070">
            <v>4162026</v>
          </cell>
          <cell r="RC1070">
            <v>45770</v>
          </cell>
          <cell r="RD1070">
            <v>0</v>
          </cell>
          <cell r="RE1070">
            <v>0</v>
          </cell>
          <cell r="RF1070">
            <v>0</v>
          </cell>
          <cell r="RG1070">
            <v>0</v>
          </cell>
          <cell r="RH1070">
            <v>0</v>
          </cell>
          <cell r="RI1070">
            <v>0</v>
          </cell>
          <cell r="RJ1070">
            <v>0</v>
          </cell>
          <cell r="RK1070">
            <v>0</v>
          </cell>
          <cell r="RL1070" t="str">
            <v>4162093</v>
          </cell>
          <cell r="RM1070">
            <v>0</v>
          </cell>
          <cell r="RN1070" t="str">
            <v>4162096</v>
          </cell>
          <cell r="RO1070">
            <v>0</v>
          </cell>
          <cell r="RP1070" t="str">
            <v>4162094</v>
          </cell>
          <cell r="RQ1070">
            <v>0</v>
          </cell>
          <cell r="RR1070" t="str">
            <v>4162095</v>
          </cell>
          <cell r="RS1070">
            <v>0</v>
          </cell>
          <cell r="RT1070">
            <v>0</v>
          </cell>
          <cell r="RU1070">
            <v>0</v>
          </cell>
          <cell r="RV1070">
            <v>0</v>
          </cell>
        </row>
        <row r="1071">
          <cell r="A1071">
            <v>1062</v>
          </cell>
          <cell r="B1071">
            <v>45809</v>
          </cell>
          <cell r="C1071" t="str">
            <v>HRB2204 AAI AC</v>
          </cell>
          <cell r="D1071" t="str">
            <v>ARB20292</v>
          </cell>
          <cell r="F1071" t="str">
            <v>米国</v>
          </cell>
          <cell r="G1071" t="str">
            <v>AAI</v>
          </cell>
          <cell r="H1071" t="str">
            <v>制御盤</v>
          </cell>
          <cell r="I1071" t="str">
            <v>南陵</v>
          </cell>
          <cell r="J1071" t="str">
            <v>KD</v>
          </cell>
          <cell r="K1071">
            <v>45754</v>
          </cell>
          <cell r="L1071">
            <v>1</v>
          </cell>
          <cell r="M1071">
            <v>1</v>
          </cell>
          <cell r="N1071">
            <v>45755</v>
          </cell>
          <cell r="O1071">
            <v>1</v>
          </cell>
          <cell r="P1071">
            <v>45756</v>
          </cell>
          <cell r="Q1071">
            <v>1</v>
          </cell>
          <cell r="R1071">
            <v>45757</v>
          </cell>
          <cell r="S1071">
            <v>1</v>
          </cell>
          <cell r="T1071">
            <v>45758</v>
          </cell>
          <cell r="U1071">
            <v>45758</v>
          </cell>
          <cell r="V1071">
            <v>45759</v>
          </cell>
          <cell r="W1071">
            <v>45762</v>
          </cell>
          <cell r="X1071">
            <v>1</v>
          </cell>
          <cell r="Y1071">
            <v>45790</v>
          </cell>
          <cell r="AA1071">
            <v>45770</v>
          </cell>
          <cell r="AB1071">
            <v>45771</v>
          </cell>
          <cell r="AC1071" t="str">
            <v>4162172</v>
          </cell>
          <cell r="AD1071" t="str">
            <v>4162093</v>
          </cell>
          <cell r="AE1071" t="str">
            <v>4162096</v>
          </cell>
          <cell r="AF1071" t="str">
            <v>4162094</v>
          </cell>
          <cell r="AG1071" t="str">
            <v>4162095</v>
          </cell>
          <cell r="AJ1071">
            <v>45755</v>
          </cell>
          <cell r="AK1071">
            <v>4162172</v>
          </cell>
          <cell r="AN1071" t="str">
            <v>-</v>
          </cell>
          <cell r="AO1071">
            <v>4162093</v>
          </cell>
          <cell r="AP1071" t="str">
            <v>-</v>
          </cell>
          <cell r="AQ1071">
            <v>4162094</v>
          </cell>
          <cell r="AR1071" t="str">
            <v>-</v>
          </cell>
          <cell r="AS1071">
            <v>4162095</v>
          </cell>
          <cell r="AT1071" t="str">
            <v>-</v>
          </cell>
          <cell r="AU1071">
            <v>4162096</v>
          </cell>
          <cell r="BJ1071" t="str">
            <v>-</v>
          </cell>
          <cell r="BK1071">
            <v>4162106</v>
          </cell>
          <cell r="EM1071">
            <v>45756</v>
          </cell>
          <cell r="EP1071" t="str">
            <v>-</v>
          </cell>
          <cell r="EQ1071">
            <v>4162128</v>
          </cell>
          <cell r="EX1071">
            <v>45741</v>
          </cell>
          <cell r="EY1071">
            <v>4162160</v>
          </cell>
          <cell r="FS1071" t="str">
            <v>●</v>
          </cell>
          <cell r="GG1071" t="str">
            <v>-</v>
          </cell>
          <cell r="GH1071">
            <v>4162146</v>
          </cell>
          <cell r="HQ1071">
            <v>45629</v>
          </cell>
          <cell r="HR1071">
            <v>4162026</v>
          </cell>
          <cell r="RC1071">
            <v>45770</v>
          </cell>
          <cell r="RD1071">
            <v>0</v>
          </cell>
          <cell r="RE1071">
            <v>0</v>
          </cell>
          <cell r="RF1071">
            <v>0</v>
          </cell>
          <cell r="RG1071">
            <v>0</v>
          </cell>
          <cell r="RH1071">
            <v>0</v>
          </cell>
          <cell r="RI1071">
            <v>0</v>
          </cell>
          <cell r="RJ1071">
            <v>0</v>
          </cell>
          <cell r="RK1071">
            <v>0</v>
          </cell>
          <cell r="RL1071" t="str">
            <v>4162093</v>
          </cell>
          <cell r="RM1071">
            <v>0</v>
          </cell>
          <cell r="RN1071" t="str">
            <v>4162096</v>
          </cell>
          <cell r="RO1071">
            <v>0</v>
          </cell>
          <cell r="RP1071" t="str">
            <v>4162094</v>
          </cell>
          <cell r="RQ1071">
            <v>0</v>
          </cell>
          <cell r="RR1071" t="str">
            <v>4162095</v>
          </cell>
          <cell r="RS1071">
            <v>0</v>
          </cell>
          <cell r="RT1071">
            <v>0</v>
          </cell>
          <cell r="RU1071">
            <v>0</v>
          </cell>
          <cell r="RV1071">
            <v>0</v>
          </cell>
        </row>
        <row r="1072">
          <cell r="A1072">
            <v>1063</v>
          </cell>
          <cell r="B1072">
            <v>45809</v>
          </cell>
          <cell r="C1072" t="str">
            <v>HRB1003 AAI</v>
          </cell>
          <cell r="D1072" t="str">
            <v>ARB10470</v>
          </cell>
          <cell r="F1072" t="str">
            <v>米国</v>
          </cell>
          <cell r="G1072" t="str">
            <v>AAI</v>
          </cell>
          <cell r="H1072" t="str">
            <v>制御盤</v>
          </cell>
          <cell r="I1072" t="str">
            <v>南陵</v>
          </cell>
          <cell r="J1072" t="str">
            <v>KD</v>
          </cell>
          <cell r="K1072">
            <v>45755</v>
          </cell>
          <cell r="L1072">
            <v>1</v>
          </cell>
          <cell r="M1072">
            <v>1</v>
          </cell>
          <cell r="N1072">
            <v>45756</v>
          </cell>
          <cell r="O1072">
            <v>1</v>
          </cell>
          <cell r="P1072">
            <v>45757</v>
          </cell>
          <cell r="Q1072">
            <v>1</v>
          </cell>
          <cell r="R1072">
            <v>45758</v>
          </cell>
          <cell r="S1072">
            <v>1</v>
          </cell>
          <cell r="T1072">
            <v>45759</v>
          </cell>
          <cell r="U1072">
            <v>45762</v>
          </cell>
          <cell r="V1072">
            <v>45762</v>
          </cell>
          <cell r="W1072">
            <v>45764</v>
          </cell>
          <cell r="X1072">
            <v>1</v>
          </cell>
          <cell r="Y1072">
            <v>45786</v>
          </cell>
          <cell r="AA1072">
            <v>45770</v>
          </cell>
          <cell r="AB1072">
            <v>45771</v>
          </cell>
          <cell r="AC1072" t="str">
            <v>4162107</v>
          </cell>
          <cell r="AD1072" t="str">
            <v>4162093</v>
          </cell>
          <cell r="AE1072" t="str">
            <v>4162096</v>
          </cell>
          <cell r="AF1072" t="str">
            <v>4162094</v>
          </cell>
          <cell r="AG1072" t="str">
            <v>4162095</v>
          </cell>
          <cell r="AH1072">
            <v>45734</v>
          </cell>
          <cell r="AI1072">
            <v>4162107</v>
          </cell>
          <cell r="AN1072" t="str">
            <v>-</v>
          </cell>
          <cell r="AO1072">
            <v>4162093</v>
          </cell>
          <cell r="AP1072" t="str">
            <v>-</v>
          </cell>
          <cell r="AQ1072">
            <v>4162094</v>
          </cell>
          <cell r="AR1072" t="str">
            <v>-</v>
          </cell>
          <cell r="AS1072">
            <v>4162095</v>
          </cell>
          <cell r="AT1072" t="str">
            <v>-</v>
          </cell>
          <cell r="AU1072">
            <v>4162096</v>
          </cell>
          <cell r="BB1072" t="str">
            <v>-</v>
          </cell>
          <cell r="BC1072">
            <v>4162102</v>
          </cell>
          <cell r="EM1072">
            <v>45756</v>
          </cell>
          <cell r="EX1072">
            <v>45741</v>
          </cell>
          <cell r="EY1072">
            <v>4162160</v>
          </cell>
          <cell r="HQ1072">
            <v>45629</v>
          </cell>
          <cell r="HR1072">
            <v>4162026</v>
          </cell>
          <cell r="RC1072">
            <v>45770</v>
          </cell>
          <cell r="RD1072">
            <v>0</v>
          </cell>
          <cell r="RE1072">
            <v>0</v>
          </cell>
          <cell r="RF1072">
            <v>0</v>
          </cell>
          <cell r="RG1072">
            <v>0</v>
          </cell>
          <cell r="RH1072">
            <v>0</v>
          </cell>
          <cell r="RI1072">
            <v>0</v>
          </cell>
          <cell r="RJ1072">
            <v>0</v>
          </cell>
          <cell r="RK1072">
            <v>0</v>
          </cell>
          <cell r="RL1072" t="str">
            <v>4162093</v>
          </cell>
          <cell r="RM1072">
            <v>0</v>
          </cell>
          <cell r="RN1072" t="str">
            <v>4162096</v>
          </cell>
          <cell r="RO1072">
            <v>0</v>
          </cell>
          <cell r="RP1072" t="str">
            <v>4162094</v>
          </cell>
          <cell r="RQ1072">
            <v>0</v>
          </cell>
          <cell r="RR1072" t="str">
            <v>4162095</v>
          </cell>
          <cell r="RS1072">
            <v>0</v>
          </cell>
          <cell r="RT1072">
            <v>0</v>
          </cell>
          <cell r="RU1072">
            <v>0</v>
          </cell>
          <cell r="RV1072">
            <v>0</v>
          </cell>
        </row>
        <row r="1073">
          <cell r="A1073">
            <v>1064</v>
          </cell>
          <cell r="B1073">
            <v>45809</v>
          </cell>
          <cell r="C1073" t="str">
            <v>HRB2204 AAI AC</v>
          </cell>
          <cell r="D1073" t="str">
            <v>ARB20293</v>
          </cell>
          <cell r="F1073" t="str">
            <v>米国</v>
          </cell>
          <cell r="G1073" t="str">
            <v>AAI</v>
          </cell>
          <cell r="H1073" t="str">
            <v>制御盤</v>
          </cell>
          <cell r="I1073" t="str">
            <v>南陵</v>
          </cell>
          <cell r="J1073" t="str">
            <v>KD</v>
          </cell>
          <cell r="K1073">
            <v>45755</v>
          </cell>
          <cell r="L1073">
            <v>1</v>
          </cell>
          <cell r="M1073">
            <v>1</v>
          </cell>
          <cell r="N1073">
            <v>45756</v>
          </cell>
          <cell r="O1073">
            <v>1</v>
          </cell>
          <cell r="P1073">
            <v>45757</v>
          </cell>
          <cell r="Q1073">
            <v>1</v>
          </cell>
          <cell r="R1073">
            <v>45758</v>
          </cell>
          <cell r="S1073">
            <v>1</v>
          </cell>
          <cell r="T1073">
            <v>45759</v>
          </cell>
          <cell r="U1073">
            <v>45762</v>
          </cell>
          <cell r="V1073">
            <v>45762</v>
          </cell>
          <cell r="W1073">
            <v>45763</v>
          </cell>
          <cell r="X1073">
            <v>1</v>
          </cell>
          <cell r="Y1073">
            <v>45790</v>
          </cell>
          <cell r="AA1073">
            <v>45770</v>
          </cell>
          <cell r="AB1073">
            <v>45771</v>
          </cell>
          <cell r="AC1073" t="str">
            <v>4162172</v>
          </cell>
          <cell r="AD1073" t="str">
            <v>4162093</v>
          </cell>
          <cell r="AE1073" t="str">
            <v>4162096</v>
          </cell>
          <cell r="AF1073" t="str">
            <v>4162094</v>
          </cell>
          <cell r="AG1073" t="str">
            <v>4162095</v>
          </cell>
          <cell r="AJ1073">
            <v>45755</v>
          </cell>
          <cell r="AK1073">
            <v>4162172</v>
          </cell>
          <cell r="AN1073" t="str">
            <v>-</v>
          </cell>
          <cell r="AO1073">
            <v>4162093</v>
          </cell>
          <cell r="AP1073" t="str">
            <v>-</v>
          </cell>
          <cell r="AQ1073">
            <v>4162094</v>
          </cell>
          <cell r="AR1073" t="str">
            <v>-</v>
          </cell>
          <cell r="AS1073">
            <v>4162095</v>
          </cell>
          <cell r="AT1073" t="str">
            <v>-</v>
          </cell>
          <cell r="AU1073">
            <v>4162096</v>
          </cell>
          <cell r="BJ1073" t="str">
            <v>-</v>
          </cell>
          <cell r="BK1073">
            <v>4162106</v>
          </cell>
          <cell r="EM1073">
            <v>45756</v>
          </cell>
          <cell r="EP1073" t="str">
            <v>-</v>
          </cell>
          <cell r="EQ1073">
            <v>4162128</v>
          </cell>
          <cell r="EX1073">
            <v>45741</v>
          </cell>
          <cell r="EY1073">
            <v>4162160</v>
          </cell>
          <cell r="FS1073" t="str">
            <v>●</v>
          </cell>
          <cell r="GG1073" t="str">
            <v>-</v>
          </cell>
          <cell r="GH1073">
            <v>4162146</v>
          </cell>
          <cell r="HQ1073">
            <v>45629</v>
          </cell>
          <cell r="HR1073">
            <v>4162026</v>
          </cell>
          <cell r="RC1073">
            <v>45770</v>
          </cell>
          <cell r="RD1073">
            <v>0</v>
          </cell>
          <cell r="RE1073">
            <v>0</v>
          </cell>
          <cell r="RF1073">
            <v>0</v>
          </cell>
          <cell r="RG1073">
            <v>0</v>
          </cell>
          <cell r="RH1073">
            <v>0</v>
          </cell>
          <cell r="RI1073">
            <v>0</v>
          </cell>
          <cell r="RJ1073">
            <v>0</v>
          </cell>
          <cell r="RK1073">
            <v>0</v>
          </cell>
          <cell r="RL1073" t="str">
            <v>4162093</v>
          </cell>
          <cell r="RM1073">
            <v>0</v>
          </cell>
          <cell r="RN1073" t="str">
            <v>4162096</v>
          </cell>
          <cell r="RO1073">
            <v>0</v>
          </cell>
          <cell r="RP1073" t="str">
            <v>4162094</v>
          </cell>
          <cell r="RQ1073">
            <v>0</v>
          </cell>
          <cell r="RR1073" t="str">
            <v>4162095</v>
          </cell>
          <cell r="RS1073">
            <v>0</v>
          </cell>
          <cell r="RT1073">
            <v>0</v>
          </cell>
          <cell r="RU1073">
            <v>0</v>
          </cell>
          <cell r="RV1073">
            <v>0</v>
          </cell>
        </row>
        <row r="1074">
          <cell r="A1074">
            <v>1065</v>
          </cell>
          <cell r="B1074">
            <v>45809</v>
          </cell>
          <cell r="C1074" t="str">
            <v>HRB1003 AAI</v>
          </cell>
          <cell r="D1074" t="str">
            <v>ARB10471</v>
          </cell>
          <cell r="F1074" t="str">
            <v>米国</v>
          </cell>
          <cell r="G1074" t="str">
            <v>AAI</v>
          </cell>
          <cell r="H1074" t="str">
            <v>制御盤</v>
          </cell>
          <cell r="I1074" t="str">
            <v>南陵</v>
          </cell>
          <cell r="J1074" t="str">
            <v>KD</v>
          </cell>
          <cell r="K1074">
            <v>45756</v>
          </cell>
          <cell r="L1074">
            <v>1</v>
          </cell>
          <cell r="M1074">
            <v>1</v>
          </cell>
          <cell r="N1074">
            <v>45757</v>
          </cell>
          <cell r="O1074">
            <v>1</v>
          </cell>
          <cell r="P1074">
            <v>45758</v>
          </cell>
          <cell r="Q1074">
            <v>1</v>
          </cell>
          <cell r="R1074">
            <v>45759</v>
          </cell>
          <cell r="S1074">
            <v>1</v>
          </cell>
          <cell r="T1074">
            <v>45762</v>
          </cell>
          <cell r="U1074">
            <v>45762</v>
          </cell>
          <cell r="V1074">
            <v>45763</v>
          </cell>
          <cell r="W1074">
            <v>45764</v>
          </cell>
          <cell r="X1074">
            <v>1</v>
          </cell>
          <cell r="Y1074">
            <v>45786</v>
          </cell>
          <cell r="AA1074">
            <v>45770</v>
          </cell>
          <cell r="AB1074">
            <v>45771</v>
          </cell>
          <cell r="AC1074" t="str">
            <v>4162107</v>
          </cell>
          <cell r="AD1074" t="str">
            <v>4162093</v>
          </cell>
          <cell r="AE1074" t="str">
            <v>4162096</v>
          </cell>
          <cell r="AF1074" t="str">
            <v>4162094</v>
          </cell>
          <cell r="AG1074" t="str">
            <v>4162095</v>
          </cell>
          <cell r="AH1074">
            <v>45734</v>
          </cell>
          <cell r="AI1074">
            <v>4162107</v>
          </cell>
          <cell r="AN1074" t="str">
            <v>-</v>
          </cell>
          <cell r="AO1074">
            <v>4162093</v>
          </cell>
          <cell r="AP1074" t="str">
            <v>-</v>
          </cell>
          <cell r="AQ1074">
            <v>4162094</v>
          </cell>
          <cell r="AR1074" t="str">
            <v>-</v>
          </cell>
          <cell r="AS1074">
            <v>4162095</v>
          </cell>
          <cell r="AT1074" t="str">
            <v>-</v>
          </cell>
          <cell r="AU1074">
            <v>4162096</v>
          </cell>
          <cell r="BB1074" t="str">
            <v>-</v>
          </cell>
          <cell r="BC1074">
            <v>4162102</v>
          </cell>
          <cell r="EM1074">
            <v>45756</v>
          </cell>
          <cell r="EX1074">
            <v>45741</v>
          </cell>
          <cell r="EY1074">
            <v>4162160</v>
          </cell>
          <cell r="HQ1074">
            <v>45629</v>
          </cell>
          <cell r="HR1074">
            <v>4162026</v>
          </cell>
          <cell r="RC1074">
            <v>45770</v>
          </cell>
          <cell r="RD1074">
            <v>0</v>
          </cell>
          <cell r="RE1074">
            <v>0</v>
          </cell>
          <cell r="RF1074">
            <v>0</v>
          </cell>
          <cell r="RG1074">
            <v>0</v>
          </cell>
          <cell r="RH1074">
            <v>0</v>
          </cell>
          <cell r="RI1074">
            <v>0</v>
          </cell>
          <cell r="RJ1074">
            <v>0</v>
          </cell>
          <cell r="RK1074">
            <v>0</v>
          </cell>
          <cell r="RL1074" t="str">
            <v>4162093</v>
          </cell>
          <cell r="RM1074">
            <v>0</v>
          </cell>
          <cell r="RN1074" t="str">
            <v>4162096</v>
          </cell>
          <cell r="RO1074">
            <v>0</v>
          </cell>
          <cell r="RP1074" t="str">
            <v>4162094</v>
          </cell>
          <cell r="RQ1074">
            <v>0</v>
          </cell>
          <cell r="RR1074" t="str">
            <v>4162095</v>
          </cell>
          <cell r="RS1074">
            <v>0</v>
          </cell>
          <cell r="RT1074">
            <v>0</v>
          </cell>
          <cell r="RU1074">
            <v>0</v>
          </cell>
          <cell r="RV1074">
            <v>0</v>
          </cell>
        </row>
        <row r="1075">
          <cell r="A1075">
            <v>100</v>
          </cell>
          <cell r="B1075">
            <v>45809</v>
          </cell>
          <cell r="C1075" t="str">
            <v>HRB2204 AAI AC</v>
          </cell>
          <cell r="D1075" t="str">
            <v>ARB20294</v>
          </cell>
          <cell r="F1075" t="str">
            <v>米国</v>
          </cell>
          <cell r="G1075" t="str">
            <v>AAI</v>
          </cell>
          <cell r="H1075" t="str">
            <v>制御盤</v>
          </cell>
          <cell r="I1075" t="str">
            <v>南陵</v>
          </cell>
          <cell r="J1075" t="str">
            <v>KD</v>
          </cell>
          <cell r="K1075">
            <v>45756</v>
          </cell>
          <cell r="L1075">
            <v>1</v>
          </cell>
          <cell r="M1075">
            <v>1</v>
          </cell>
          <cell r="N1075">
            <v>45757</v>
          </cell>
          <cell r="O1075">
            <v>1</v>
          </cell>
          <cell r="P1075">
            <v>45758</v>
          </cell>
          <cell r="Q1075">
            <v>1</v>
          </cell>
          <cell r="R1075">
            <v>45759</v>
          </cell>
          <cell r="S1075">
            <v>1</v>
          </cell>
          <cell r="T1075">
            <v>45762</v>
          </cell>
          <cell r="U1075">
            <v>45763</v>
          </cell>
          <cell r="V1075">
            <v>45763</v>
          </cell>
          <cell r="W1075">
            <v>45764</v>
          </cell>
          <cell r="X1075">
            <v>1</v>
          </cell>
          <cell r="Y1075">
            <v>45791</v>
          </cell>
          <cell r="AA1075">
            <v>45770</v>
          </cell>
          <cell r="AB1075">
            <v>45771</v>
          </cell>
          <cell r="AC1075" t="str">
            <v>4162172</v>
          </cell>
          <cell r="AD1075" t="str">
            <v>4162093</v>
          </cell>
          <cell r="AE1075" t="str">
            <v>4162148</v>
          </cell>
          <cell r="AF1075" t="str">
            <v>4162094</v>
          </cell>
          <cell r="AG1075" t="str">
            <v>4162095</v>
          </cell>
          <cell r="AJ1075">
            <v>45755</v>
          </cell>
          <cell r="AK1075">
            <v>4162172</v>
          </cell>
          <cell r="AN1075" t="str">
            <v>-</v>
          </cell>
          <cell r="AO1075">
            <v>4162093</v>
          </cell>
          <cell r="AP1075" t="str">
            <v>-</v>
          </cell>
          <cell r="AQ1075">
            <v>4162094</v>
          </cell>
          <cell r="AR1075" t="str">
            <v>-</v>
          </cell>
          <cell r="AS1075">
            <v>4162095</v>
          </cell>
          <cell r="AT1075">
            <v>45709</v>
          </cell>
          <cell r="AU1075">
            <v>4162148</v>
          </cell>
          <cell r="BJ1075" t="str">
            <v>-</v>
          </cell>
          <cell r="BK1075">
            <v>4162106</v>
          </cell>
          <cell r="EM1075">
            <v>45756</v>
          </cell>
          <cell r="EP1075" t="str">
            <v>-</v>
          </cell>
          <cell r="EQ1075">
            <v>4162128</v>
          </cell>
          <cell r="EX1075">
            <v>45741</v>
          </cell>
          <cell r="EY1075">
            <v>4162160</v>
          </cell>
          <cell r="FS1075" t="str">
            <v>●</v>
          </cell>
          <cell r="GG1075" t="str">
            <v>-</v>
          </cell>
          <cell r="GH1075">
            <v>4162146</v>
          </cell>
          <cell r="HQ1075">
            <v>45629</v>
          </cell>
          <cell r="HR1075">
            <v>4162026</v>
          </cell>
          <cell r="RC1075">
            <v>45770</v>
          </cell>
          <cell r="RD1075">
            <v>0</v>
          </cell>
          <cell r="RE1075">
            <v>0</v>
          </cell>
          <cell r="RF1075">
            <v>0</v>
          </cell>
          <cell r="RG1075">
            <v>0</v>
          </cell>
          <cell r="RH1075">
            <v>0</v>
          </cell>
          <cell r="RI1075">
            <v>0</v>
          </cell>
          <cell r="RJ1075">
            <v>0</v>
          </cell>
          <cell r="RK1075">
            <v>0</v>
          </cell>
          <cell r="RL1075" t="str">
            <v>4162093</v>
          </cell>
          <cell r="RM1075">
            <v>0</v>
          </cell>
          <cell r="RN1075" t="str">
            <v>4162148</v>
          </cell>
          <cell r="RO1075">
            <v>0</v>
          </cell>
          <cell r="RP1075" t="str">
            <v>4162094</v>
          </cell>
          <cell r="RQ1075">
            <v>0</v>
          </cell>
          <cell r="RR1075" t="str">
            <v>4162095</v>
          </cell>
          <cell r="RS1075">
            <v>0</v>
          </cell>
          <cell r="RT1075">
            <v>0</v>
          </cell>
          <cell r="RU1075">
            <v>0</v>
          </cell>
          <cell r="RV1075">
            <v>0</v>
          </cell>
        </row>
        <row r="1076">
          <cell r="A1076">
            <v>1067</v>
          </cell>
          <cell r="B1076">
            <v>45809</v>
          </cell>
          <cell r="C1076" t="str">
            <v>HRB1003 AAI</v>
          </cell>
          <cell r="D1076" t="str">
            <v>ARB10472</v>
          </cell>
          <cell r="F1076" t="str">
            <v>米国</v>
          </cell>
          <cell r="G1076" t="str">
            <v>AAI</v>
          </cell>
          <cell r="H1076" t="str">
            <v>制御盤</v>
          </cell>
          <cell r="I1076" t="str">
            <v>南陵</v>
          </cell>
          <cell r="J1076" t="str">
            <v>KD</v>
          </cell>
          <cell r="K1076">
            <v>45757</v>
          </cell>
          <cell r="L1076">
            <v>1</v>
          </cell>
          <cell r="M1076">
            <v>1</v>
          </cell>
          <cell r="N1076">
            <v>45758</v>
          </cell>
          <cell r="O1076">
            <v>1</v>
          </cell>
          <cell r="P1076">
            <v>45759</v>
          </cell>
          <cell r="Q1076">
            <v>1</v>
          </cell>
          <cell r="R1076">
            <v>45762</v>
          </cell>
          <cell r="S1076">
            <v>1</v>
          </cell>
          <cell r="T1076">
            <v>45763</v>
          </cell>
          <cell r="U1076">
            <v>45763</v>
          </cell>
          <cell r="V1076">
            <v>45764</v>
          </cell>
          <cell r="W1076">
            <v>45765</v>
          </cell>
          <cell r="X1076">
            <v>1</v>
          </cell>
          <cell r="Y1076">
            <v>45786</v>
          </cell>
          <cell r="AA1076">
            <v>45770</v>
          </cell>
          <cell r="AB1076">
            <v>45771</v>
          </cell>
          <cell r="AC1076" t="str">
            <v>4162107</v>
          </cell>
          <cell r="AD1076" t="str">
            <v>4162093</v>
          </cell>
          <cell r="AE1076" t="str">
            <v>4162148</v>
          </cell>
          <cell r="AF1076" t="str">
            <v>4162094</v>
          </cell>
          <cell r="AG1076" t="str">
            <v>4162095</v>
          </cell>
          <cell r="AH1076">
            <v>45734</v>
          </cell>
          <cell r="AI1076">
            <v>4162107</v>
          </cell>
          <cell r="AN1076" t="str">
            <v>-</v>
          </cell>
          <cell r="AO1076">
            <v>4162093</v>
          </cell>
          <cell r="AP1076" t="str">
            <v>-</v>
          </cell>
          <cell r="AQ1076">
            <v>4162094</v>
          </cell>
          <cell r="AR1076" t="str">
            <v>-</v>
          </cell>
          <cell r="AS1076">
            <v>4162095</v>
          </cell>
          <cell r="AT1076">
            <v>45709</v>
          </cell>
          <cell r="AU1076">
            <v>4162148</v>
          </cell>
          <cell r="BB1076" t="str">
            <v>-</v>
          </cell>
          <cell r="BC1076">
            <v>4162102</v>
          </cell>
          <cell r="EM1076">
            <v>45756</v>
          </cell>
          <cell r="EX1076">
            <v>45741</v>
          </cell>
          <cell r="EY1076">
            <v>4162160</v>
          </cell>
          <cell r="HQ1076">
            <v>45671</v>
          </cell>
          <cell r="HR1076">
            <v>4162070</v>
          </cell>
          <cell r="RC1076">
            <v>45770</v>
          </cell>
          <cell r="RD1076">
            <v>0</v>
          </cell>
          <cell r="RE1076">
            <v>0</v>
          </cell>
          <cell r="RF1076">
            <v>0</v>
          </cell>
          <cell r="RG1076">
            <v>0</v>
          </cell>
          <cell r="RH1076">
            <v>0</v>
          </cell>
          <cell r="RI1076">
            <v>0</v>
          </cell>
          <cell r="RJ1076">
            <v>0</v>
          </cell>
          <cell r="RK1076">
            <v>0</v>
          </cell>
          <cell r="RL1076" t="str">
            <v>4162093</v>
          </cell>
          <cell r="RM1076">
            <v>0</v>
          </cell>
          <cell r="RN1076" t="str">
            <v>4162148</v>
          </cell>
          <cell r="RO1076">
            <v>0</v>
          </cell>
          <cell r="RP1076" t="str">
            <v>4162094</v>
          </cell>
          <cell r="RQ1076">
            <v>0</v>
          </cell>
          <cell r="RR1076" t="str">
            <v>4162095</v>
          </cell>
          <cell r="RS1076">
            <v>0</v>
          </cell>
          <cell r="RT1076">
            <v>0</v>
          </cell>
          <cell r="RU1076">
            <v>0</v>
          </cell>
          <cell r="RV1076">
            <v>0</v>
          </cell>
        </row>
        <row r="1077">
          <cell r="A1077">
            <v>100</v>
          </cell>
          <cell r="B1077">
            <v>45809</v>
          </cell>
          <cell r="C1077" t="str">
            <v>HRB2204 AAI AC</v>
          </cell>
          <cell r="D1077" t="str">
            <v>ARB20295</v>
          </cell>
          <cell r="F1077" t="str">
            <v>米国</v>
          </cell>
          <cell r="G1077" t="str">
            <v>AAI</v>
          </cell>
          <cell r="H1077" t="str">
            <v>制御盤</v>
          </cell>
          <cell r="I1077" t="str">
            <v>南陵</v>
          </cell>
          <cell r="J1077" t="str">
            <v>KD</v>
          </cell>
          <cell r="K1077">
            <v>45757</v>
          </cell>
          <cell r="L1077">
            <v>1</v>
          </cell>
          <cell r="M1077">
            <v>1</v>
          </cell>
          <cell r="N1077">
            <v>45758</v>
          </cell>
          <cell r="O1077">
            <v>1</v>
          </cell>
          <cell r="P1077">
            <v>45759</v>
          </cell>
          <cell r="Q1077">
            <v>1</v>
          </cell>
          <cell r="R1077">
            <v>45762</v>
          </cell>
          <cell r="S1077">
            <v>1</v>
          </cell>
          <cell r="T1077">
            <v>45763</v>
          </cell>
          <cell r="U1077">
            <v>45763</v>
          </cell>
          <cell r="V1077">
            <v>45764</v>
          </cell>
          <cell r="W1077">
            <v>45766</v>
          </cell>
          <cell r="X1077">
            <v>1</v>
          </cell>
          <cell r="Y1077">
            <v>45791</v>
          </cell>
          <cell r="AA1077">
            <v>45770</v>
          </cell>
          <cell r="AB1077">
            <v>45771</v>
          </cell>
          <cell r="AC1077" t="str">
            <v>4162172</v>
          </cell>
          <cell r="AD1077" t="str">
            <v>4162093</v>
          </cell>
          <cell r="AE1077" t="str">
            <v>4162148</v>
          </cell>
          <cell r="AF1077" t="str">
            <v>4162094</v>
          </cell>
          <cell r="AG1077" t="str">
            <v>4162095</v>
          </cell>
          <cell r="AJ1077">
            <v>45755</v>
          </cell>
          <cell r="AK1077">
            <v>4162172</v>
          </cell>
          <cell r="AN1077" t="str">
            <v>-</v>
          </cell>
          <cell r="AO1077">
            <v>4162093</v>
          </cell>
          <cell r="AP1077" t="str">
            <v>-</v>
          </cell>
          <cell r="AQ1077">
            <v>4162094</v>
          </cell>
          <cell r="AR1077" t="str">
            <v>-</v>
          </cell>
          <cell r="AS1077">
            <v>4162095</v>
          </cell>
          <cell r="AT1077">
            <v>45709</v>
          </cell>
          <cell r="AU1077">
            <v>4162148</v>
          </cell>
          <cell r="BJ1077" t="str">
            <v>-</v>
          </cell>
          <cell r="BK1077">
            <v>4162106</v>
          </cell>
          <cell r="EM1077">
            <v>45756</v>
          </cell>
          <cell r="EP1077" t="str">
            <v>-</v>
          </cell>
          <cell r="EQ1077">
            <v>4162128</v>
          </cell>
          <cell r="EX1077">
            <v>45741</v>
          </cell>
          <cell r="EY1077">
            <v>4162160</v>
          </cell>
          <cell r="FS1077" t="str">
            <v>●</v>
          </cell>
          <cell r="GG1077" t="str">
            <v>-</v>
          </cell>
          <cell r="GH1077">
            <v>4162146</v>
          </cell>
          <cell r="HQ1077">
            <v>45671</v>
          </cell>
          <cell r="HR1077">
            <v>4162070</v>
          </cell>
          <cell r="RC1077">
            <v>45770</v>
          </cell>
          <cell r="RD1077">
            <v>0</v>
          </cell>
          <cell r="RE1077">
            <v>0</v>
          </cell>
          <cell r="RF1077">
            <v>0</v>
          </cell>
          <cell r="RG1077">
            <v>0</v>
          </cell>
          <cell r="RH1077">
            <v>0</v>
          </cell>
          <cell r="RI1077">
            <v>0</v>
          </cell>
          <cell r="RJ1077">
            <v>0</v>
          </cell>
          <cell r="RK1077">
            <v>0</v>
          </cell>
          <cell r="RL1077" t="str">
            <v>4162093</v>
          </cell>
          <cell r="RM1077">
            <v>0</v>
          </cell>
          <cell r="RN1077" t="str">
            <v>4162148</v>
          </cell>
          <cell r="RO1077">
            <v>0</v>
          </cell>
          <cell r="RP1077" t="str">
            <v>4162094</v>
          </cell>
          <cell r="RQ1077">
            <v>0</v>
          </cell>
          <cell r="RR1077" t="str">
            <v>4162095</v>
          </cell>
          <cell r="RS1077">
            <v>0</v>
          </cell>
          <cell r="RT1077">
            <v>0</v>
          </cell>
          <cell r="RU1077">
            <v>0</v>
          </cell>
          <cell r="RV1077">
            <v>0</v>
          </cell>
        </row>
        <row r="1078">
          <cell r="A1078">
            <v>1069</v>
          </cell>
          <cell r="B1078">
            <v>45809</v>
          </cell>
          <cell r="C1078" t="str">
            <v>HRB1003ATC AAI</v>
          </cell>
          <cell r="D1078" t="str">
            <v>ARC10077</v>
          </cell>
          <cell r="F1078" t="str">
            <v>米国</v>
          </cell>
          <cell r="G1078" t="str">
            <v>AAI</v>
          </cell>
          <cell r="H1078" t="str">
            <v>制御盤</v>
          </cell>
          <cell r="I1078" t="str">
            <v>南陵</v>
          </cell>
          <cell r="J1078" t="str">
            <v>KD</v>
          </cell>
          <cell r="K1078">
            <v>45758</v>
          </cell>
          <cell r="L1078">
            <v>1</v>
          </cell>
          <cell r="M1078">
            <v>1</v>
          </cell>
          <cell r="N1078">
            <v>45759</v>
          </cell>
          <cell r="O1078">
            <v>1</v>
          </cell>
          <cell r="P1078">
            <v>45762</v>
          </cell>
          <cell r="Q1078">
            <v>1</v>
          </cell>
          <cell r="R1078">
            <v>45763</v>
          </cell>
          <cell r="S1078">
            <v>1</v>
          </cell>
          <cell r="T1078">
            <v>45764</v>
          </cell>
          <cell r="U1078">
            <v>45764</v>
          </cell>
          <cell r="V1078">
            <v>45765</v>
          </cell>
          <cell r="W1078">
            <v>45765</v>
          </cell>
          <cell r="X1078">
            <v>1</v>
          </cell>
          <cell r="Y1078">
            <v>45793</v>
          </cell>
          <cell r="AA1078">
            <v>45770</v>
          </cell>
          <cell r="AB1078">
            <v>45771</v>
          </cell>
          <cell r="AC1078" t="str">
            <v>4162107</v>
          </cell>
          <cell r="AD1078" t="str">
            <v>4162093</v>
          </cell>
          <cell r="AE1078" t="str">
            <v>4162148</v>
          </cell>
          <cell r="AF1078" t="str">
            <v>4162094</v>
          </cell>
          <cell r="AG1078" t="str">
            <v>4162095</v>
          </cell>
          <cell r="AH1078">
            <v>45734</v>
          </cell>
          <cell r="AI1078">
            <v>4162107</v>
          </cell>
          <cell r="AN1078" t="str">
            <v>-</v>
          </cell>
          <cell r="AO1078">
            <v>4162093</v>
          </cell>
          <cell r="AP1078" t="str">
            <v>-</v>
          </cell>
          <cell r="AQ1078">
            <v>4162094</v>
          </cell>
          <cell r="AR1078" t="str">
            <v>-</v>
          </cell>
          <cell r="AS1078">
            <v>4162095</v>
          </cell>
          <cell r="AT1078">
            <v>45709</v>
          </cell>
          <cell r="AU1078">
            <v>4162148</v>
          </cell>
          <cell r="BB1078" t="str">
            <v>-</v>
          </cell>
          <cell r="BC1078">
            <v>4162102</v>
          </cell>
          <cell r="EM1078">
            <v>45756</v>
          </cell>
          <cell r="EN1078" t="str">
            <v>-</v>
          </cell>
          <cell r="EO1078">
            <v>4162127</v>
          </cell>
          <cell r="ER1078" t="str">
            <v>-</v>
          </cell>
          <cell r="ES1078">
            <v>4162129</v>
          </cell>
          <cell r="ET1078" t="str">
            <v>-</v>
          </cell>
          <cell r="EU1078">
            <v>4162130</v>
          </cell>
          <cell r="EX1078">
            <v>45741</v>
          </cell>
          <cell r="EY1078">
            <v>4162160</v>
          </cell>
          <cell r="FH1078" t="str">
            <v>-</v>
          </cell>
          <cell r="FI1078">
            <v>4162136</v>
          </cell>
          <cell r="FN1078" t="str">
            <v>-</v>
          </cell>
          <cell r="FO1078">
            <v>4162139</v>
          </cell>
          <cell r="FV1078" t="str">
            <v>-</v>
          </cell>
          <cell r="FW1078">
            <v>4162142</v>
          </cell>
          <cell r="GG1078" t="str">
            <v>-</v>
          </cell>
          <cell r="GH1078">
            <v>4162146</v>
          </cell>
          <cell r="HQ1078">
            <v>45671</v>
          </cell>
          <cell r="HR1078">
            <v>4162070</v>
          </cell>
          <cell r="RC1078">
            <v>45770</v>
          </cell>
          <cell r="RD1078">
            <v>0</v>
          </cell>
          <cell r="RE1078">
            <v>0</v>
          </cell>
          <cell r="RF1078">
            <v>0</v>
          </cell>
          <cell r="RG1078">
            <v>0</v>
          </cell>
          <cell r="RH1078">
            <v>0</v>
          </cell>
          <cell r="RI1078">
            <v>0</v>
          </cell>
          <cell r="RJ1078">
            <v>0</v>
          </cell>
          <cell r="RK1078">
            <v>0</v>
          </cell>
          <cell r="RL1078" t="str">
            <v>4162093</v>
          </cell>
          <cell r="RM1078">
            <v>0</v>
          </cell>
          <cell r="RN1078" t="str">
            <v>4162148</v>
          </cell>
          <cell r="RO1078">
            <v>0</v>
          </cell>
          <cell r="RP1078" t="str">
            <v>4162094</v>
          </cell>
          <cell r="RQ1078">
            <v>0</v>
          </cell>
          <cell r="RR1078" t="str">
            <v>4162095</v>
          </cell>
          <cell r="RS1078">
            <v>0</v>
          </cell>
          <cell r="RT1078">
            <v>0</v>
          </cell>
          <cell r="RU1078">
            <v>0</v>
          </cell>
          <cell r="RV1078">
            <v>0</v>
          </cell>
        </row>
        <row r="1079">
          <cell r="A1079">
            <v>1070</v>
          </cell>
          <cell r="B1079">
            <v>45809</v>
          </cell>
          <cell r="C1079" t="str">
            <v>HRB1003ATC AAI</v>
          </cell>
          <cell r="D1079" t="str">
            <v>ARC10078</v>
          </cell>
          <cell r="F1079" t="str">
            <v>米国</v>
          </cell>
          <cell r="G1079" t="str">
            <v>AAI</v>
          </cell>
          <cell r="H1079" t="str">
            <v>制御盤</v>
          </cell>
          <cell r="I1079" t="str">
            <v>南陵</v>
          </cell>
          <cell r="J1079" t="str">
            <v>KD</v>
          </cell>
          <cell r="K1079">
            <v>45758</v>
          </cell>
          <cell r="L1079">
            <v>1</v>
          </cell>
          <cell r="M1079">
            <v>1</v>
          </cell>
          <cell r="N1079">
            <v>45759</v>
          </cell>
          <cell r="O1079">
            <v>1</v>
          </cell>
          <cell r="P1079">
            <v>45762</v>
          </cell>
          <cell r="Q1079">
            <v>1</v>
          </cell>
          <cell r="R1079">
            <v>45763</v>
          </cell>
          <cell r="S1079">
            <v>1</v>
          </cell>
          <cell r="T1079">
            <v>45764</v>
          </cell>
          <cell r="U1079">
            <v>45766</v>
          </cell>
          <cell r="V1079">
            <v>45765</v>
          </cell>
          <cell r="W1079">
            <v>45769</v>
          </cell>
          <cell r="X1079">
            <v>1</v>
          </cell>
          <cell r="Y1079">
            <v>45793</v>
          </cell>
          <cell r="AA1079">
            <v>45770</v>
          </cell>
          <cell r="AB1079">
            <v>45771</v>
          </cell>
          <cell r="AC1079" t="str">
            <v>4162107</v>
          </cell>
          <cell r="AD1079" t="str">
            <v>4162093</v>
          </cell>
          <cell r="AE1079" t="str">
            <v>4162148</v>
          </cell>
          <cell r="AF1079" t="str">
            <v>4162094</v>
          </cell>
          <cell r="AG1079" t="str">
            <v>4162095</v>
          </cell>
          <cell r="AH1079">
            <v>45734</v>
          </cell>
          <cell r="AI1079">
            <v>4162107</v>
          </cell>
          <cell r="AN1079" t="str">
            <v>-</v>
          </cell>
          <cell r="AO1079">
            <v>4162093</v>
          </cell>
          <cell r="AP1079" t="str">
            <v>-</v>
          </cell>
          <cell r="AQ1079">
            <v>4162094</v>
          </cell>
          <cell r="AR1079" t="str">
            <v>-</v>
          </cell>
          <cell r="AS1079">
            <v>4162095</v>
          </cell>
          <cell r="AT1079">
            <v>45709</v>
          </cell>
          <cell r="AU1079">
            <v>4162148</v>
          </cell>
          <cell r="BB1079" t="str">
            <v>-</v>
          </cell>
          <cell r="BC1079">
            <v>4162102</v>
          </cell>
          <cell r="EM1079">
            <v>45756</v>
          </cell>
          <cell r="EN1079" t="str">
            <v>-</v>
          </cell>
          <cell r="EO1079">
            <v>4162127</v>
          </cell>
          <cell r="ER1079" t="str">
            <v>-</v>
          </cell>
          <cell r="ES1079">
            <v>4162129</v>
          </cell>
          <cell r="ET1079" t="str">
            <v>-</v>
          </cell>
          <cell r="EU1079">
            <v>4162130</v>
          </cell>
          <cell r="EX1079">
            <v>45741</v>
          </cell>
          <cell r="EY1079">
            <v>4162160</v>
          </cell>
          <cell r="FH1079">
            <v>45762</v>
          </cell>
          <cell r="FI1079">
            <v>4162170</v>
          </cell>
          <cell r="FN1079" t="str">
            <v>-</v>
          </cell>
          <cell r="FO1079">
            <v>4162139</v>
          </cell>
          <cell r="FV1079">
            <v>45769</v>
          </cell>
          <cell r="FW1079">
            <v>4162187</v>
          </cell>
          <cell r="GG1079" t="str">
            <v>-</v>
          </cell>
          <cell r="GH1079">
            <v>4162146</v>
          </cell>
          <cell r="HQ1079">
            <v>45671</v>
          </cell>
          <cell r="HR1079">
            <v>4162070</v>
          </cell>
          <cell r="RC1079">
            <v>45770</v>
          </cell>
          <cell r="RD1079">
            <v>0</v>
          </cell>
          <cell r="RE1079">
            <v>0</v>
          </cell>
          <cell r="RF1079">
            <v>0</v>
          </cell>
          <cell r="RG1079">
            <v>0</v>
          </cell>
          <cell r="RH1079">
            <v>0</v>
          </cell>
          <cell r="RI1079">
            <v>0</v>
          </cell>
          <cell r="RJ1079">
            <v>0</v>
          </cell>
          <cell r="RK1079">
            <v>0</v>
          </cell>
          <cell r="RL1079" t="str">
            <v>4162093</v>
          </cell>
          <cell r="RM1079">
            <v>0</v>
          </cell>
          <cell r="RN1079" t="str">
            <v>4162148</v>
          </cell>
          <cell r="RO1079">
            <v>0</v>
          </cell>
          <cell r="RP1079" t="str">
            <v>4162094</v>
          </cell>
          <cell r="RQ1079">
            <v>0</v>
          </cell>
          <cell r="RR1079" t="str">
            <v>4162095</v>
          </cell>
          <cell r="RS1079">
            <v>0</v>
          </cell>
          <cell r="RT1079">
            <v>0</v>
          </cell>
          <cell r="RU1079">
            <v>0</v>
          </cell>
          <cell r="RV1079">
            <v>0</v>
          </cell>
        </row>
        <row r="1080">
          <cell r="A1080">
            <v>1071</v>
          </cell>
          <cell r="B1080">
            <v>45779</v>
          </cell>
          <cell r="C1080" t="str">
            <v>HRB1303.EXP</v>
          </cell>
          <cell r="D1080" t="str">
            <v>13035632</v>
          </cell>
          <cell r="F1080" t="str">
            <v>タイ</v>
          </cell>
          <cell r="G1080" t="str">
            <v>Ａｍａｄａ　Ｏｃｅａｎｉａ　Ｐｔｙ　Ｌｔｄ</v>
          </cell>
          <cell r="H1080" t="str">
            <v>制御盤</v>
          </cell>
          <cell r="I1080" t="str">
            <v>南陵</v>
          </cell>
          <cell r="J1080" t="str">
            <v>土岐</v>
          </cell>
          <cell r="K1080">
            <v>45759</v>
          </cell>
          <cell r="L1080">
            <v>1</v>
          </cell>
          <cell r="M1080">
            <v>1</v>
          </cell>
          <cell r="N1080">
            <v>45762</v>
          </cell>
          <cell r="O1080">
            <v>1</v>
          </cell>
          <cell r="P1080">
            <v>45763</v>
          </cell>
          <cell r="Q1080">
            <v>1</v>
          </cell>
          <cell r="R1080">
            <v>45764</v>
          </cell>
          <cell r="S1080">
            <v>1</v>
          </cell>
          <cell r="T1080">
            <v>45765</v>
          </cell>
          <cell r="U1080">
            <v>45769</v>
          </cell>
          <cell r="V1080">
            <v>45766</v>
          </cell>
          <cell r="W1080">
            <v>45771</v>
          </cell>
          <cell r="X1080">
            <v>1</v>
          </cell>
          <cell r="Y1080">
            <v>45786</v>
          </cell>
          <cell r="AA1080">
            <v>45784</v>
          </cell>
          <cell r="AB1080">
            <v>45785</v>
          </cell>
          <cell r="AC1080" t="str">
            <v>4162107</v>
          </cell>
          <cell r="AD1080" t="str">
            <v>4162093</v>
          </cell>
          <cell r="AE1080" t="str">
            <v>4162148</v>
          </cell>
          <cell r="AF1080" t="str">
            <v>4162094</v>
          </cell>
          <cell r="AG1080" t="str">
            <v>4162095</v>
          </cell>
          <cell r="AH1080">
            <v>45734</v>
          </cell>
          <cell r="AI1080">
            <v>4162107</v>
          </cell>
          <cell r="AN1080" t="str">
            <v>-</v>
          </cell>
          <cell r="AO1080">
            <v>4162093</v>
          </cell>
          <cell r="AP1080" t="str">
            <v>-</v>
          </cell>
          <cell r="AQ1080">
            <v>4162094</v>
          </cell>
          <cell r="AR1080" t="str">
            <v>-</v>
          </cell>
          <cell r="AS1080">
            <v>4162095</v>
          </cell>
          <cell r="AT1080">
            <v>45709</v>
          </cell>
          <cell r="AU1080">
            <v>4162148</v>
          </cell>
          <cell r="BF1080" t="str">
            <v>-</v>
          </cell>
          <cell r="BG1080">
            <v>4162104</v>
          </cell>
          <cell r="EM1080">
            <v>45734</v>
          </cell>
          <cell r="EN1080" t="str">
            <v>-</v>
          </cell>
          <cell r="EO1080">
            <v>4162127</v>
          </cell>
          <cell r="EX1080">
            <v>45741</v>
          </cell>
          <cell r="EY1080">
            <v>4162160</v>
          </cell>
          <cell r="RC1080">
            <v>45784</v>
          </cell>
          <cell r="RD1080">
            <v>0</v>
          </cell>
          <cell r="RE1080">
            <v>0</v>
          </cell>
          <cell r="RF1080">
            <v>0</v>
          </cell>
          <cell r="RG1080">
            <v>0</v>
          </cell>
          <cell r="RH1080">
            <v>0</v>
          </cell>
          <cell r="RI1080">
            <v>0</v>
          </cell>
          <cell r="RJ1080">
            <v>0</v>
          </cell>
          <cell r="RK1080">
            <v>0</v>
          </cell>
          <cell r="RL1080" t="str">
            <v>4162093</v>
          </cell>
          <cell r="RM1080">
            <v>0</v>
          </cell>
          <cell r="RN1080" t="str">
            <v>4162148</v>
          </cell>
          <cell r="RO1080">
            <v>0</v>
          </cell>
          <cell r="RP1080" t="str">
            <v>4162094</v>
          </cell>
          <cell r="RQ1080">
            <v>0</v>
          </cell>
          <cell r="RR1080" t="str">
            <v>4162095</v>
          </cell>
          <cell r="RS1080">
            <v>0</v>
          </cell>
          <cell r="RT1080">
            <v>0</v>
          </cell>
          <cell r="RU1080">
            <v>0</v>
          </cell>
          <cell r="RV1080">
            <v>0</v>
          </cell>
        </row>
        <row r="1081">
          <cell r="A1081">
            <v>1072</v>
          </cell>
          <cell r="B1081">
            <v>45778</v>
          </cell>
          <cell r="C1081" t="str">
            <v>HRBC1003</v>
          </cell>
          <cell r="D1081" t="str">
            <v>10035340</v>
          </cell>
          <cell r="F1081" t="str">
            <v>中国</v>
          </cell>
          <cell r="G1081" t="str">
            <v>CHINA</v>
          </cell>
          <cell r="H1081" t="str">
            <v>制御盤</v>
          </cell>
          <cell r="I1081" t="str">
            <v>南陵</v>
          </cell>
          <cell r="J1081" t="str">
            <v>土岐</v>
          </cell>
          <cell r="K1081">
            <v>45762</v>
          </cell>
          <cell r="L1081">
            <v>1</v>
          </cell>
          <cell r="M1081">
            <v>1</v>
          </cell>
          <cell r="N1081">
            <v>45763</v>
          </cell>
          <cell r="O1081">
            <v>1</v>
          </cell>
          <cell r="P1081">
            <v>45764</v>
          </cell>
          <cell r="Q1081">
            <v>1</v>
          </cell>
          <cell r="R1081">
            <v>45765</v>
          </cell>
          <cell r="S1081">
            <v>1</v>
          </cell>
          <cell r="T1081">
            <v>45766</v>
          </cell>
          <cell r="U1081">
            <v>45769</v>
          </cell>
          <cell r="V1081">
            <v>45769</v>
          </cell>
          <cell r="W1081">
            <v>45771</v>
          </cell>
          <cell r="X1081">
            <v>1</v>
          </cell>
          <cell r="Y1081">
            <v>45790</v>
          </cell>
          <cell r="AA1081">
            <v>45784</v>
          </cell>
          <cell r="AB1081">
            <v>45785</v>
          </cell>
          <cell r="AC1081" t="str">
            <v>4162107</v>
          </cell>
          <cell r="AD1081" t="str">
            <v>4162093</v>
          </cell>
          <cell r="AE1081" t="str">
            <v>4162148</v>
          </cell>
          <cell r="AF1081" t="str">
            <v>4162094</v>
          </cell>
          <cell r="AG1081" t="str">
            <v>4162095</v>
          </cell>
          <cell r="AH1081">
            <v>45734</v>
          </cell>
          <cell r="AI1081">
            <v>4162107</v>
          </cell>
          <cell r="AN1081" t="str">
            <v>-</v>
          </cell>
          <cell r="AO1081">
            <v>4162093</v>
          </cell>
          <cell r="AP1081" t="str">
            <v>-</v>
          </cell>
          <cell r="AQ1081">
            <v>4162094</v>
          </cell>
          <cell r="AR1081" t="str">
            <v>-</v>
          </cell>
          <cell r="AS1081">
            <v>4162095</v>
          </cell>
          <cell r="AT1081">
            <v>45709</v>
          </cell>
          <cell r="AU1081">
            <v>4162148</v>
          </cell>
          <cell r="BB1081" t="str">
            <v>-</v>
          </cell>
          <cell r="BC1081">
            <v>4162102</v>
          </cell>
          <cell r="EM1081">
            <v>45756</v>
          </cell>
          <cell r="EZ1081">
            <v>45727</v>
          </cell>
          <cell r="FA1081">
            <v>4162123</v>
          </cell>
          <cell r="RC1081">
            <v>45784</v>
          </cell>
          <cell r="RD1081">
            <v>0</v>
          </cell>
          <cell r="RE1081">
            <v>0</v>
          </cell>
          <cell r="RF1081">
            <v>0</v>
          </cell>
          <cell r="RG1081">
            <v>0</v>
          </cell>
          <cell r="RH1081">
            <v>0</v>
          </cell>
          <cell r="RI1081">
            <v>0</v>
          </cell>
          <cell r="RJ1081">
            <v>0</v>
          </cell>
          <cell r="RK1081">
            <v>0</v>
          </cell>
          <cell r="RL1081" t="str">
            <v>4162093</v>
          </cell>
          <cell r="RM1081">
            <v>0</v>
          </cell>
          <cell r="RN1081" t="str">
            <v>4162148</v>
          </cell>
          <cell r="RO1081">
            <v>0</v>
          </cell>
          <cell r="RP1081" t="str">
            <v>4162094</v>
          </cell>
          <cell r="RQ1081">
            <v>0</v>
          </cell>
          <cell r="RR1081" t="str">
            <v>4162095</v>
          </cell>
          <cell r="RS1081">
            <v>0</v>
          </cell>
          <cell r="RT1081">
            <v>0</v>
          </cell>
          <cell r="RU1081">
            <v>0</v>
          </cell>
          <cell r="RV1081">
            <v>0</v>
          </cell>
        </row>
        <row r="1082">
          <cell r="A1082">
            <v>1073</v>
          </cell>
          <cell r="B1082">
            <v>45778</v>
          </cell>
          <cell r="C1082" t="str">
            <v>HRBC1003</v>
          </cell>
          <cell r="D1082" t="str">
            <v>10035341</v>
          </cell>
          <cell r="F1082" t="str">
            <v>中国</v>
          </cell>
          <cell r="G1082" t="str">
            <v>CHINA</v>
          </cell>
          <cell r="H1082" t="str">
            <v>制御盤</v>
          </cell>
          <cell r="I1082" t="str">
            <v>南陵</v>
          </cell>
          <cell r="J1082" t="str">
            <v>土岐</v>
          </cell>
          <cell r="K1082">
            <v>45763</v>
          </cell>
          <cell r="L1082">
            <v>1</v>
          </cell>
          <cell r="M1082">
            <v>1</v>
          </cell>
          <cell r="N1082">
            <v>45764</v>
          </cell>
          <cell r="O1082">
            <v>1</v>
          </cell>
          <cell r="P1082">
            <v>45765</v>
          </cell>
          <cell r="Q1082">
            <v>1</v>
          </cell>
          <cell r="R1082">
            <v>45766</v>
          </cell>
          <cell r="S1082">
            <v>1</v>
          </cell>
          <cell r="T1082">
            <v>45769</v>
          </cell>
          <cell r="U1082">
            <v>45770</v>
          </cell>
          <cell r="V1082">
            <v>45770</v>
          </cell>
          <cell r="W1082">
            <v>45771</v>
          </cell>
          <cell r="X1082">
            <v>1</v>
          </cell>
          <cell r="Y1082">
            <v>45790</v>
          </cell>
          <cell r="AA1082">
            <v>45784</v>
          </cell>
          <cell r="AB1082">
            <v>45785</v>
          </cell>
          <cell r="AC1082" t="str">
            <v>4162107</v>
          </cell>
          <cell r="AD1082" t="str">
            <v>4162093</v>
          </cell>
          <cell r="AE1082" t="str">
            <v>4162148</v>
          </cell>
          <cell r="AF1082" t="str">
            <v>4162094</v>
          </cell>
          <cell r="AG1082" t="str">
            <v>4162095</v>
          </cell>
          <cell r="AH1082">
            <v>45734</v>
          </cell>
          <cell r="AI1082">
            <v>4162107</v>
          </cell>
          <cell r="AN1082" t="str">
            <v>-</v>
          </cell>
          <cell r="AO1082">
            <v>4162093</v>
          </cell>
          <cell r="AP1082" t="str">
            <v>-</v>
          </cell>
          <cell r="AQ1082">
            <v>4162094</v>
          </cell>
          <cell r="AR1082" t="str">
            <v>-</v>
          </cell>
          <cell r="AS1082">
            <v>4162095</v>
          </cell>
          <cell r="AT1082">
            <v>45709</v>
          </cell>
          <cell r="AU1082">
            <v>4162148</v>
          </cell>
          <cell r="BB1082" t="str">
            <v>-</v>
          </cell>
          <cell r="BC1082">
            <v>4162102</v>
          </cell>
          <cell r="EM1082">
            <v>45756</v>
          </cell>
          <cell r="EZ1082">
            <v>45727</v>
          </cell>
          <cell r="FA1082">
            <v>4162123</v>
          </cell>
          <cell r="RC1082">
            <v>45784</v>
          </cell>
          <cell r="RD1082">
            <v>0</v>
          </cell>
          <cell r="RE1082">
            <v>0</v>
          </cell>
          <cell r="RF1082">
            <v>0</v>
          </cell>
          <cell r="RG1082">
            <v>0</v>
          </cell>
          <cell r="RH1082">
            <v>0</v>
          </cell>
          <cell r="RI1082">
            <v>0</v>
          </cell>
          <cell r="RJ1082">
            <v>0</v>
          </cell>
          <cell r="RK1082">
            <v>0</v>
          </cell>
          <cell r="RL1082" t="str">
            <v>4162093</v>
          </cell>
          <cell r="RM1082">
            <v>0</v>
          </cell>
          <cell r="RN1082" t="str">
            <v>4162148</v>
          </cell>
          <cell r="RO1082">
            <v>0</v>
          </cell>
          <cell r="RP1082" t="str">
            <v>4162094</v>
          </cell>
          <cell r="RQ1082">
            <v>0</v>
          </cell>
          <cell r="RR1082" t="str">
            <v>4162095</v>
          </cell>
          <cell r="RS1082">
            <v>0</v>
          </cell>
          <cell r="RT1082">
            <v>0</v>
          </cell>
          <cell r="RU1082">
            <v>0</v>
          </cell>
          <cell r="RV1082">
            <v>0</v>
          </cell>
        </row>
        <row r="1083">
          <cell r="A1083">
            <v>1074</v>
          </cell>
          <cell r="B1083">
            <v>45780</v>
          </cell>
          <cell r="C1083" t="str">
            <v>HRB1303</v>
          </cell>
          <cell r="D1083" t="str">
            <v>13035628</v>
          </cell>
          <cell r="F1083" t="str">
            <v>日本</v>
          </cell>
          <cell r="G1083" t="str">
            <v>（株）アマダベンディングＳ部</v>
          </cell>
          <cell r="H1083" t="str">
            <v>制御盤</v>
          </cell>
          <cell r="I1083" t="str">
            <v>南陵</v>
          </cell>
          <cell r="J1083" t="str">
            <v>土岐</v>
          </cell>
          <cell r="K1083">
            <v>45764</v>
          </cell>
          <cell r="L1083">
            <v>1</v>
          </cell>
          <cell r="M1083">
            <v>1</v>
          </cell>
          <cell r="N1083">
            <v>45765</v>
          </cell>
          <cell r="O1083">
            <v>1</v>
          </cell>
          <cell r="P1083">
            <v>45766</v>
          </cell>
          <cell r="Q1083">
            <v>1</v>
          </cell>
          <cell r="R1083">
            <v>45769</v>
          </cell>
          <cell r="S1083">
            <v>1</v>
          </cell>
          <cell r="T1083">
            <v>45770</v>
          </cell>
          <cell r="U1083">
            <v>45770</v>
          </cell>
          <cell r="V1083">
            <v>45771</v>
          </cell>
          <cell r="W1083">
            <v>45772</v>
          </cell>
          <cell r="X1083">
            <v>1</v>
          </cell>
          <cell r="Y1083">
            <v>45791</v>
          </cell>
          <cell r="AA1083">
            <v>45784</v>
          </cell>
          <cell r="AB1083">
            <v>45785</v>
          </cell>
          <cell r="AC1083" t="str">
            <v>4162107</v>
          </cell>
          <cell r="AD1083" t="str">
            <v>4162093</v>
          </cell>
          <cell r="AE1083" t="str">
            <v>4162148</v>
          </cell>
          <cell r="AF1083" t="str">
            <v>4162094</v>
          </cell>
          <cell r="AG1083" t="str">
            <v>4162095</v>
          </cell>
          <cell r="AH1083">
            <v>45734</v>
          </cell>
          <cell r="AI1083">
            <v>4162107</v>
          </cell>
          <cell r="AN1083" t="str">
            <v>-</v>
          </cell>
          <cell r="AO1083">
            <v>4162093</v>
          </cell>
          <cell r="AP1083" t="str">
            <v>-</v>
          </cell>
          <cell r="AQ1083">
            <v>4162094</v>
          </cell>
          <cell r="AR1083" t="str">
            <v>-</v>
          </cell>
          <cell r="AS1083">
            <v>4162095</v>
          </cell>
          <cell r="AT1083">
            <v>45709</v>
          </cell>
          <cell r="AU1083">
            <v>4162148</v>
          </cell>
          <cell r="BD1083" t="str">
            <v>-</v>
          </cell>
          <cell r="BE1083">
            <v>4162103</v>
          </cell>
          <cell r="EM1083">
            <v>45715</v>
          </cell>
          <cell r="EN1083" t="str">
            <v>-</v>
          </cell>
          <cell r="EO1083">
            <v>4162127</v>
          </cell>
          <cell r="ET1083" t="str">
            <v>-</v>
          </cell>
          <cell r="EU1083">
            <v>4162130</v>
          </cell>
          <cell r="EX1083">
            <v>45741</v>
          </cell>
          <cell r="EY1083">
            <v>4162160</v>
          </cell>
          <cell r="RC1083">
            <v>45784</v>
          </cell>
          <cell r="RD1083">
            <v>0</v>
          </cell>
          <cell r="RE1083">
            <v>0</v>
          </cell>
          <cell r="RF1083">
            <v>0</v>
          </cell>
          <cell r="RG1083">
            <v>0</v>
          </cell>
          <cell r="RH1083">
            <v>0</v>
          </cell>
          <cell r="RI1083">
            <v>0</v>
          </cell>
          <cell r="RJ1083">
            <v>0</v>
          </cell>
          <cell r="RK1083">
            <v>0</v>
          </cell>
          <cell r="RL1083" t="str">
            <v>4162093</v>
          </cell>
          <cell r="RM1083">
            <v>0</v>
          </cell>
          <cell r="RN1083" t="str">
            <v>4162148</v>
          </cell>
          <cell r="RO1083">
            <v>0</v>
          </cell>
          <cell r="RP1083" t="str">
            <v>4162094</v>
          </cell>
          <cell r="RQ1083">
            <v>0</v>
          </cell>
          <cell r="RR1083" t="str">
            <v>4162095</v>
          </cell>
          <cell r="RS1083">
            <v>0</v>
          </cell>
          <cell r="RT1083">
            <v>0</v>
          </cell>
          <cell r="RU1083">
            <v>0</v>
          </cell>
          <cell r="RV1083">
            <v>0</v>
          </cell>
        </row>
        <row r="1084">
          <cell r="A1084">
            <v>1075</v>
          </cell>
          <cell r="B1084">
            <v>45778</v>
          </cell>
          <cell r="C1084" t="str">
            <v>HRB1303</v>
          </cell>
          <cell r="D1084" t="str">
            <v>13035629</v>
          </cell>
          <cell r="F1084" t="str">
            <v>日本</v>
          </cell>
          <cell r="G1084" t="str">
            <v>（株）アマダベンディングＳ部</v>
          </cell>
          <cell r="H1084" t="str">
            <v>制御盤</v>
          </cell>
          <cell r="I1084" t="str">
            <v>南陵</v>
          </cell>
          <cell r="J1084" t="str">
            <v>土岐</v>
          </cell>
          <cell r="K1084">
            <v>45764</v>
          </cell>
          <cell r="L1084">
            <v>1</v>
          </cell>
          <cell r="M1084">
            <v>1</v>
          </cell>
          <cell r="N1084">
            <v>45765</v>
          </cell>
          <cell r="O1084">
            <v>1</v>
          </cell>
          <cell r="P1084">
            <v>45766</v>
          </cell>
          <cell r="Q1084">
            <v>1</v>
          </cell>
          <cell r="R1084">
            <v>45769</v>
          </cell>
          <cell r="S1084">
            <v>1</v>
          </cell>
          <cell r="T1084">
            <v>45770</v>
          </cell>
          <cell r="U1084">
            <v>45770</v>
          </cell>
          <cell r="V1084">
            <v>45771</v>
          </cell>
          <cell r="W1084">
            <v>45773</v>
          </cell>
          <cell r="X1084">
            <v>1</v>
          </cell>
          <cell r="Y1084">
            <v>45791</v>
          </cell>
          <cell r="AA1084">
            <v>45784</v>
          </cell>
          <cell r="AB1084">
            <v>45785</v>
          </cell>
          <cell r="AC1084" t="str">
            <v>4162107</v>
          </cell>
          <cell r="AD1084" t="str">
            <v>4162093</v>
          </cell>
          <cell r="AE1084" t="str">
            <v>4162148</v>
          </cell>
          <cell r="AF1084" t="str">
            <v>4162094</v>
          </cell>
          <cell r="AG1084" t="str">
            <v>4162095</v>
          </cell>
          <cell r="AH1084">
            <v>45734</v>
          </cell>
          <cell r="AI1084">
            <v>4162107</v>
          </cell>
          <cell r="AN1084" t="str">
            <v>-</v>
          </cell>
          <cell r="AO1084">
            <v>4162093</v>
          </cell>
          <cell r="AP1084" t="str">
            <v>-</v>
          </cell>
          <cell r="AQ1084">
            <v>4162094</v>
          </cell>
          <cell r="AR1084" t="str">
            <v>-</v>
          </cell>
          <cell r="AS1084">
            <v>4162095</v>
          </cell>
          <cell r="AT1084">
            <v>45709</v>
          </cell>
          <cell r="AU1084">
            <v>4162148</v>
          </cell>
          <cell r="BD1084" t="str">
            <v>-</v>
          </cell>
          <cell r="BE1084">
            <v>4162103</v>
          </cell>
          <cell r="EM1084">
            <v>45756</v>
          </cell>
          <cell r="EN1084" t="str">
            <v>-</v>
          </cell>
          <cell r="EO1084">
            <v>4162127</v>
          </cell>
          <cell r="ET1084" t="str">
            <v>-</v>
          </cell>
          <cell r="EU1084">
            <v>4162130</v>
          </cell>
          <cell r="EX1084">
            <v>45741</v>
          </cell>
          <cell r="EY1084">
            <v>4162160</v>
          </cell>
          <cell r="RC1084">
            <v>45784</v>
          </cell>
          <cell r="RD1084">
            <v>0</v>
          </cell>
          <cell r="RE1084">
            <v>0</v>
          </cell>
          <cell r="RF1084">
            <v>0</v>
          </cell>
          <cell r="RG1084">
            <v>0</v>
          </cell>
          <cell r="RH1084">
            <v>0</v>
          </cell>
          <cell r="RI1084">
            <v>0</v>
          </cell>
          <cell r="RJ1084">
            <v>0</v>
          </cell>
          <cell r="RK1084">
            <v>0</v>
          </cell>
          <cell r="RL1084" t="str">
            <v>4162093</v>
          </cell>
          <cell r="RM1084">
            <v>0</v>
          </cell>
          <cell r="RN1084" t="str">
            <v>4162148</v>
          </cell>
          <cell r="RO1084">
            <v>0</v>
          </cell>
          <cell r="RP1084" t="str">
            <v>4162094</v>
          </cell>
          <cell r="RQ1084">
            <v>0</v>
          </cell>
          <cell r="RR1084" t="str">
            <v>4162095</v>
          </cell>
          <cell r="RS1084">
            <v>0</v>
          </cell>
          <cell r="RT1084">
            <v>0</v>
          </cell>
          <cell r="RU1084">
            <v>0</v>
          </cell>
          <cell r="RV1084">
            <v>0</v>
          </cell>
        </row>
        <row r="1085">
          <cell r="A1085">
            <v>1076</v>
          </cell>
          <cell r="B1085">
            <v>45778</v>
          </cell>
          <cell r="C1085" t="str">
            <v>HRBC5020</v>
          </cell>
          <cell r="D1085" t="str">
            <v>50205164</v>
          </cell>
          <cell r="F1085" t="str">
            <v>中国</v>
          </cell>
          <cell r="G1085" t="str">
            <v>CHINA</v>
          </cell>
          <cell r="H1085" t="str">
            <v>制御盤</v>
          </cell>
          <cell r="I1085" t="str">
            <v>南陵</v>
          </cell>
          <cell r="J1085" t="str">
            <v>土岐</v>
          </cell>
          <cell r="K1085">
            <v>45765</v>
          </cell>
          <cell r="L1085">
            <v>1</v>
          </cell>
          <cell r="M1085">
            <v>1</v>
          </cell>
          <cell r="N1085">
            <v>45766</v>
          </cell>
          <cell r="O1085">
            <v>1</v>
          </cell>
          <cell r="P1085">
            <v>45769</v>
          </cell>
          <cell r="Q1085">
            <v>1</v>
          </cell>
          <cell r="R1085">
            <v>45770</v>
          </cell>
          <cell r="S1085">
            <v>1</v>
          </cell>
          <cell r="T1085">
            <v>45771</v>
          </cell>
          <cell r="U1085">
            <v>45773</v>
          </cell>
          <cell r="V1085">
            <v>45772</v>
          </cell>
          <cell r="W1085">
            <v>45777</v>
          </cell>
          <cell r="X1085">
            <v>1</v>
          </cell>
          <cell r="Y1085">
            <v>45792</v>
          </cell>
          <cell r="AA1085">
            <v>45784</v>
          </cell>
          <cell r="AB1085">
            <v>45785</v>
          </cell>
          <cell r="AC1085" t="str">
            <v>4162108</v>
          </cell>
          <cell r="AD1085" t="str">
            <v>4162093</v>
          </cell>
          <cell r="AE1085" t="str">
            <v>4162148</v>
          </cell>
          <cell r="AF1085" t="str">
            <v>4162094</v>
          </cell>
          <cell r="AG1085" t="str">
            <v>4162095</v>
          </cell>
          <cell r="AH1085">
            <v>45741</v>
          </cell>
          <cell r="AI1085">
            <v>4162108</v>
          </cell>
          <cell r="AN1085" t="str">
            <v>-</v>
          </cell>
          <cell r="AO1085">
            <v>4162093</v>
          </cell>
          <cell r="AP1085" t="str">
            <v>-</v>
          </cell>
          <cell r="AQ1085">
            <v>4162094</v>
          </cell>
          <cell r="AR1085" t="str">
            <v>-</v>
          </cell>
          <cell r="AS1085">
            <v>4162095</v>
          </cell>
          <cell r="AT1085">
            <v>45709</v>
          </cell>
          <cell r="AU1085">
            <v>4162148</v>
          </cell>
          <cell r="AX1085">
            <v>45720</v>
          </cell>
          <cell r="AY1085">
            <v>4162117</v>
          </cell>
          <cell r="EM1085">
            <v>45756</v>
          </cell>
          <cell r="EZ1085">
            <v>45727</v>
          </cell>
          <cell r="FA1085">
            <v>4162123</v>
          </cell>
          <cell r="RC1085">
            <v>45784</v>
          </cell>
          <cell r="RD1085">
            <v>0</v>
          </cell>
          <cell r="RE1085">
            <v>0</v>
          </cell>
          <cell r="RF1085">
            <v>0</v>
          </cell>
          <cell r="RG1085">
            <v>0</v>
          </cell>
          <cell r="RH1085">
            <v>0</v>
          </cell>
          <cell r="RI1085">
            <v>0</v>
          </cell>
          <cell r="RJ1085">
            <v>0</v>
          </cell>
          <cell r="RK1085">
            <v>0</v>
          </cell>
          <cell r="RL1085" t="str">
            <v>4162093</v>
          </cell>
          <cell r="RM1085">
            <v>0</v>
          </cell>
          <cell r="RN1085" t="str">
            <v>4162148</v>
          </cell>
          <cell r="RO1085">
            <v>0</v>
          </cell>
          <cell r="RP1085" t="str">
            <v>4162094</v>
          </cell>
          <cell r="RQ1085">
            <v>0</v>
          </cell>
          <cell r="RR1085" t="str">
            <v>4162095</v>
          </cell>
          <cell r="RS1085">
            <v>0</v>
          </cell>
          <cell r="RT1085">
            <v>0</v>
          </cell>
          <cell r="RU1085">
            <v>0</v>
          </cell>
          <cell r="RV1085">
            <v>0</v>
          </cell>
        </row>
        <row r="1086">
          <cell r="A1086">
            <v>1077</v>
          </cell>
          <cell r="B1086">
            <v>45778</v>
          </cell>
          <cell r="C1086" t="str">
            <v>HRB8025</v>
          </cell>
          <cell r="D1086" t="str">
            <v>80255444</v>
          </cell>
          <cell r="F1086" t="str">
            <v>日本</v>
          </cell>
          <cell r="G1086" t="str">
            <v>ソウワ工業（有）</v>
          </cell>
          <cell r="H1086" t="str">
            <v>制御盤</v>
          </cell>
          <cell r="I1086" t="str">
            <v>南陵</v>
          </cell>
          <cell r="J1086" t="str">
            <v>土岐</v>
          </cell>
          <cell r="K1086">
            <v>45766</v>
          </cell>
          <cell r="L1086">
            <v>1</v>
          </cell>
          <cell r="M1086">
            <v>1</v>
          </cell>
          <cell r="N1086">
            <v>45769</v>
          </cell>
          <cell r="O1086">
            <v>1</v>
          </cell>
          <cell r="P1086">
            <v>45770</v>
          </cell>
          <cell r="Q1086">
            <v>1</v>
          </cell>
          <cell r="R1086">
            <v>45771</v>
          </cell>
          <cell r="S1086">
            <v>1</v>
          </cell>
          <cell r="T1086">
            <v>45772</v>
          </cell>
          <cell r="U1086">
            <v>45773</v>
          </cell>
          <cell r="V1086">
            <v>45773</v>
          </cell>
          <cell r="W1086">
            <v>45777</v>
          </cell>
          <cell r="X1086">
            <v>1</v>
          </cell>
          <cell r="Y1086">
            <v>45793</v>
          </cell>
          <cell r="AA1086">
            <v>45784</v>
          </cell>
          <cell r="AB1086">
            <v>45785</v>
          </cell>
          <cell r="AC1086" t="str">
            <v>4162108</v>
          </cell>
          <cell r="AD1086" t="str">
            <v>4162093</v>
          </cell>
          <cell r="AE1086" t="str">
            <v>4162148</v>
          </cell>
          <cell r="AF1086" t="str">
            <v>4162094</v>
          </cell>
          <cell r="AG1086" t="str">
            <v>4162095</v>
          </cell>
          <cell r="AH1086">
            <v>45741</v>
          </cell>
          <cell r="AI1086">
            <v>4162108</v>
          </cell>
          <cell r="AN1086" t="str">
            <v>-</v>
          </cell>
          <cell r="AO1086">
            <v>4162093</v>
          </cell>
          <cell r="AP1086" t="str">
            <v>-</v>
          </cell>
          <cell r="AQ1086">
            <v>4162094</v>
          </cell>
          <cell r="AR1086" t="str">
            <v>-</v>
          </cell>
          <cell r="AS1086">
            <v>4162095</v>
          </cell>
          <cell r="AT1086">
            <v>45709</v>
          </cell>
          <cell r="AU1086">
            <v>4162148</v>
          </cell>
          <cell r="AZ1086" t="str">
            <v>-</v>
          </cell>
          <cell r="BA1086">
            <v>4162101</v>
          </cell>
          <cell r="EM1086">
            <v>45715</v>
          </cell>
          <cell r="ET1086" t="str">
            <v>-</v>
          </cell>
          <cell r="EU1086">
            <v>4162130</v>
          </cell>
          <cell r="EX1086" t="str">
            <v>-</v>
          </cell>
          <cell r="EY1086">
            <v>4162132</v>
          </cell>
          <cell r="RC1086">
            <v>45784</v>
          </cell>
          <cell r="RD1086">
            <v>0</v>
          </cell>
          <cell r="RE1086">
            <v>0</v>
          </cell>
          <cell r="RF1086">
            <v>0</v>
          </cell>
          <cell r="RG1086">
            <v>0</v>
          </cell>
          <cell r="RH1086">
            <v>0</v>
          </cell>
          <cell r="RI1086">
            <v>0</v>
          </cell>
          <cell r="RJ1086">
            <v>0</v>
          </cell>
          <cell r="RK1086">
            <v>0</v>
          </cell>
          <cell r="RL1086" t="str">
            <v>4162093</v>
          </cell>
          <cell r="RM1086">
            <v>0</v>
          </cell>
          <cell r="RN1086" t="str">
            <v>4162148</v>
          </cell>
          <cell r="RO1086">
            <v>0</v>
          </cell>
          <cell r="RP1086" t="str">
            <v>4162094</v>
          </cell>
          <cell r="RQ1086">
            <v>0</v>
          </cell>
          <cell r="RR1086" t="str">
            <v>4162095</v>
          </cell>
          <cell r="RS1086">
            <v>0</v>
          </cell>
          <cell r="RT1086">
            <v>0</v>
          </cell>
          <cell r="RU1086">
            <v>0</v>
          </cell>
          <cell r="RV1086">
            <v>0</v>
          </cell>
        </row>
        <row r="1087">
          <cell r="A1087">
            <v>1078</v>
          </cell>
          <cell r="B1087">
            <v>45778</v>
          </cell>
          <cell r="C1087" t="str">
            <v>HRBC8025</v>
          </cell>
          <cell r="D1087" t="str">
            <v>80255446</v>
          </cell>
          <cell r="F1087" t="str">
            <v>中国</v>
          </cell>
          <cell r="G1087" t="str">
            <v>CHINA</v>
          </cell>
          <cell r="H1087" t="str">
            <v>制御盤</v>
          </cell>
          <cell r="I1087" t="str">
            <v>南陵</v>
          </cell>
          <cell r="J1087" t="str">
            <v>土岐</v>
          </cell>
          <cell r="K1087">
            <v>45769</v>
          </cell>
          <cell r="L1087">
            <v>1</v>
          </cell>
          <cell r="M1087">
            <v>1</v>
          </cell>
          <cell r="N1087">
            <v>45770</v>
          </cell>
          <cell r="O1087">
            <v>1</v>
          </cell>
          <cell r="P1087">
            <v>45771</v>
          </cell>
          <cell r="Q1087">
            <v>1</v>
          </cell>
          <cell r="R1087">
            <v>45772</v>
          </cell>
          <cell r="S1087">
            <v>1</v>
          </cell>
          <cell r="T1087">
            <v>45773</v>
          </cell>
          <cell r="U1087">
            <v>45773</v>
          </cell>
          <cell r="V1087">
            <v>45777</v>
          </cell>
          <cell r="W1087">
            <v>45777</v>
          </cell>
          <cell r="X1087">
            <v>1</v>
          </cell>
          <cell r="Y1087">
            <v>45793</v>
          </cell>
          <cell r="AA1087">
            <v>45784</v>
          </cell>
          <cell r="AB1087">
            <v>45785</v>
          </cell>
          <cell r="AC1087" t="str">
            <v>4162108</v>
          </cell>
          <cell r="AD1087" t="str">
            <v>4162093</v>
          </cell>
          <cell r="AE1087" t="str">
            <v>4162148</v>
          </cell>
          <cell r="AF1087" t="str">
            <v>4162094</v>
          </cell>
          <cell r="AG1087" t="str">
            <v>4162095</v>
          </cell>
          <cell r="AH1087">
            <v>45741</v>
          </cell>
          <cell r="AI1087">
            <v>4162108</v>
          </cell>
          <cell r="AN1087" t="str">
            <v>-</v>
          </cell>
          <cell r="AO1087">
            <v>4162093</v>
          </cell>
          <cell r="AP1087" t="str">
            <v>-</v>
          </cell>
          <cell r="AQ1087">
            <v>4162094</v>
          </cell>
          <cell r="AR1087" t="str">
            <v>-</v>
          </cell>
          <cell r="AS1087">
            <v>4162095</v>
          </cell>
          <cell r="AT1087">
            <v>45709</v>
          </cell>
          <cell r="AU1087">
            <v>4162148</v>
          </cell>
          <cell r="BB1087" t="str">
            <v>-</v>
          </cell>
          <cell r="BC1087">
            <v>4162102</v>
          </cell>
          <cell r="EM1087">
            <v>45715</v>
          </cell>
          <cell r="EZ1087">
            <v>45727</v>
          </cell>
          <cell r="FA1087">
            <v>4162123</v>
          </cell>
          <cell r="RC1087">
            <v>45784</v>
          </cell>
          <cell r="RD1087">
            <v>0</v>
          </cell>
          <cell r="RE1087">
            <v>0</v>
          </cell>
          <cell r="RF1087">
            <v>0</v>
          </cell>
          <cell r="RG1087">
            <v>0</v>
          </cell>
          <cell r="RH1087">
            <v>0</v>
          </cell>
          <cell r="RI1087">
            <v>0</v>
          </cell>
          <cell r="RJ1087">
            <v>0</v>
          </cell>
          <cell r="RK1087">
            <v>0</v>
          </cell>
          <cell r="RL1087" t="str">
            <v>4162093</v>
          </cell>
          <cell r="RM1087">
            <v>0</v>
          </cell>
          <cell r="RN1087" t="str">
            <v>4162148</v>
          </cell>
          <cell r="RO1087">
            <v>0</v>
          </cell>
          <cell r="RP1087" t="str">
            <v>4162094</v>
          </cell>
          <cell r="RQ1087">
            <v>0</v>
          </cell>
          <cell r="RR1087" t="str">
            <v>4162095</v>
          </cell>
          <cell r="RS1087">
            <v>0</v>
          </cell>
          <cell r="RT1087">
            <v>0</v>
          </cell>
          <cell r="RU1087">
            <v>0</v>
          </cell>
          <cell r="RV1087">
            <v>0</v>
          </cell>
        </row>
        <row r="1088">
          <cell r="A1088">
            <v>1079</v>
          </cell>
          <cell r="B1088">
            <v>45839</v>
          </cell>
          <cell r="C1088" t="str">
            <v>HRB1003 ATC</v>
          </cell>
          <cell r="D1088" t="str">
            <v>RC130134</v>
          </cell>
          <cell r="F1088" t="str">
            <v>EU</v>
          </cell>
          <cell r="G1088" t="str">
            <v>AESA</v>
          </cell>
          <cell r="H1088" t="str">
            <v>ATC盤</v>
          </cell>
          <cell r="I1088" t="str">
            <v>須走</v>
          </cell>
          <cell r="J1088" t="str">
            <v>土岐</v>
          </cell>
          <cell r="N1088">
            <v>45770</v>
          </cell>
          <cell r="P1088">
            <v>45771</v>
          </cell>
          <cell r="R1088">
            <v>45772</v>
          </cell>
          <cell r="T1088">
            <v>45773</v>
          </cell>
          <cell r="V1088">
            <v>45777</v>
          </cell>
          <cell r="W1088">
            <v>45756</v>
          </cell>
          <cell r="X1088">
            <v>1</v>
          </cell>
          <cell r="Y1088">
            <v>45796</v>
          </cell>
          <cell r="AA1088">
            <v>45784</v>
          </cell>
          <cell r="AB1088">
            <v>45785</v>
          </cell>
          <cell r="AC1088" t="str">
            <v/>
          </cell>
          <cell r="AD1088" t="str">
            <v/>
          </cell>
          <cell r="AE1088" t="str">
            <v/>
          </cell>
          <cell r="AF1088" t="str">
            <v/>
          </cell>
          <cell r="AG1088" t="str">
            <v/>
          </cell>
          <cell r="HM1088">
            <v>45650</v>
          </cell>
          <cell r="HN1088">
            <v>4162064</v>
          </cell>
          <cell r="HS1088">
            <v>0</v>
          </cell>
          <cell r="HV1088" t="e">
            <v>#REF!</v>
          </cell>
          <cell r="HZ1088" t="e">
            <v>#REF!</v>
          </cell>
          <cell r="ID1088" t="e">
            <v>#REF!</v>
          </cell>
          <cell r="RC1088">
            <v>45784</v>
          </cell>
          <cell r="RD1088">
            <v>0</v>
          </cell>
          <cell r="RE1088">
            <v>0</v>
          </cell>
          <cell r="RF1088">
            <v>0</v>
          </cell>
          <cell r="RG1088">
            <v>0</v>
          </cell>
          <cell r="RH1088">
            <v>0</v>
          </cell>
          <cell r="RI1088">
            <v>0</v>
          </cell>
          <cell r="RJ1088">
            <v>0</v>
          </cell>
          <cell r="RK1088">
            <v>0</v>
          </cell>
          <cell r="RL1088" t="str">
            <v/>
          </cell>
          <cell r="RM1088">
            <v>0</v>
          </cell>
          <cell r="RN1088" t="str">
            <v/>
          </cell>
          <cell r="RO1088">
            <v>0</v>
          </cell>
          <cell r="RP1088" t="str">
            <v/>
          </cell>
          <cell r="RQ1088">
            <v>0</v>
          </cell>
          <cell r="RR1088" t="str">
            <v/>
          </cell>
          <cell r="RS1088">
            <v>0</v>
          </cell>
          <cell r="RT1088">
            <v>0</v>
          </cell>
          <cell r="RU1088">
            <v>0</v>
          </cell>
          <cell r="RV1088">
            <v>0</v>
          </cell>
        </row>
        <row r="1089">
          <cell r="A1089">
            <v>1080</v>
          </cell>
          <cell r="B1089">
            <v>45839</v>
          </cell>
          <cell r="C1089" t="str">
            <v>HRB1003 ATC</v>
          </cell>
          <cell r="D1089" t="str">
            <v>RC130135</v>
          </cell>
          <cell r="F1089" t="str">
            <v>EU</v>
          </cell>
          <cell r="G1089" t="str">
            <v>AESA</v>
          </cell>
          <cell r="H1089" t="str">
            <v>ATC盤</v>
          </cell>
          <cell r="I1089" t="str">
            <v>須走</v>
          </cell>
          <cell r="J1089" t="str">
            <v>土岐</v>
          </cell>
          <cell r="N1089">
            <v>45770</v>
          </cell>
          <cell r="P1089">
            <v>45771</v>
          </cell>
          <cell r="R1089">
            <v>45772</v>
          </cell>
          <cell r="T1089">
            <v>45773</v>
          </cell>
          <cell r="V1089">
            <v>45777</v>
          </cell>
          <cell r="W1089">
            <v>45756</v>
          </cell>
          <cell r="X1089">
            <v>1</v>
          </cell>
          <cell r="Y1089">
            <v>45796</v>
          </cell>
          <cell r="AA1089">
            <v>45784</v>
          </cell>
          <cell r="AB1089">
            <v>45785</v>
          </cell>
          <cell r="AC1089" t="str">
            <v/>
          </cell>
          <cell r="AD1089" t="str">
            <v/>
          </cell>
          <cell r="AE1089" t="str">
            <v/>
          </cell>
          <cell r="AF1089" t="str">
            <v/>
          </cell>
          <cell r="AG1089" t="str">
            <v/>
          </cell>
          <cell r="HM1089">
            <v>45650</v>
          </cell>
          <cell r="HN1089">
            <v>4162064</v>
          </cell>
          <cell r="HS1089">
            <v>0</v>
          </cell>
          <cell r="HV1089" t="e">
            <v>#REF!</v>
          </cell>
          <cell r="HZ1089" t="e">
            <v>#REF!</v>
          </cell>
          <cell r="ID1089" t="e">
            <v>#REF!</v>
          </cell>
          <cell r="RC1089">
            <v>45784</v>
          </cell>
          <cell r="RD1089">
            <v>0</v>
          </cell>
          <cell r="RE1089">
            <v>0</v>
          </cell>
          <cell r="RF1089">
            <v>0</v>
          </cell>
          <cell r="RG1089">
            <v>0</v>
          </cell>
          <cell r="RH1089">
            <v>0</v>
          </cell>
          <cell r="RI1089">
            <v>0</v>
          </cell>
          <cell r="RJ1089">
            <v>0</v>
          </cell>
          <cell r="RK1089">
            <v>0</v>
          </cell>
          <cell r="RL1089" t="str">
            <v/>
          </cell>
          <cell r="RM1089">
            <v>0</v>
          </cell>
          <cell r="RN1089" t="str">
            <v/>
          </cell>
          <cell r="RO1089">
            <v>0</v>
          </cell>
          <cell r="RP1089" t="str">
            <v/>
          </cell>
          <cell r="RQ1089">
            <v>0</v>
          </cell>
          <cell r="RR1089" t="str">
            <v/>
          </cell>
          <cell r="RS1089">
            <v>0</v>
          </cell>
          <cell r="RT1089">
            <v>0</v>
          </cell>
          <cell r="RU1089">
            <v>0</v>
          </cell>
          <cell r="RV1089">
            <v>0</v>
          </cell>
        </row>
        <row r="1090">
          <cell r="A1090">
            <v>1081</v>
          </cell>
          <cell r="B1090">
            <v>45778</v>
          </cell>
          <cell r="C1090" t="str">
            <v>HRBC2204</v>
          </cell>
          <cell r="D1090" t="str">
            <v>22045150</v>
          </cell>
          <cell r="F1090" t="str">
            <v>中国</v>
          </cell>
          <cell r="G1090" t="str">
            <v>CHINA</v>
          </cell>
          <cell r="H1090" t="str">
            <v>制御盤</v>
          </cell>
          <cell r="I1090" t="str">
            <v>南陵</v>
          </cell>
          <cell r="J1090" t="str">
            <v>土岐</v>
          </cell>
          <cell r="K1090">
            <v>45769</v>
          </cell>
          <cell r="L1090">
            <v>1</v>
          </cell>
          <cell r="M1090">
            <v>1</v>
          </cell>
          <cell r="N1090">
            <v>45770</v>
          </cell>
          <cell r="O1090">
            <v>1</v>
          </cell>
          <cell r="P1090">
            <v>45771</v>
          </cell>
          <cell r="Q1090">
            <v>1</v>
          </cell>
          <cell r="R1090">
            <v>45772</v>
          </cell>
          <cell r="S1090">
            <v>1</v>
          </cell>
          <cell r="T1090">
            <v>45773</v>
          </cell>
          <cell r="U1090">
            <v>45771</v>
          </cell>
          <cell r="V1090">
            <v>45777</v>
          </cell>
          <cell r="W1090">
            <v>45773</v>
          </cell>
          <cell r="X1090">
            <v>1</v>
          </cell>
          <cell r="Y1090">
            <v>45787</v>
          </cell>
          <cell r="AA1090">
            <v>45784</v>
          </cell>
          <cell r="AB1090">
            <v>45785</v>
          </cell>
          <cell r="AC1090" t="str">
            <v>4162189</v>
          </cell>
          <cell r="AD1090" t="str">
            <v>4162093</v>
          </cell>
          <cell r="AE1090" t="str">
            <v>4162148</v>
          </cell>
          <cell r="AF1090" t="str">
            <v>4162094</v>
          </cell>
          <cell r="AG1090" t="str">
            <v>4162095</v>
          </cell>
          <cell r="AJ1090">
            <v>45762</v>
          </cell>
          <cell r="AK1090">
            <v>4162189</v>
          </cell>
          <cell r="AN1090" t="str">
            <v>-</v>
          </cell>
          <cell r="AO1090">
            <v>4162093</v>
          </cell>
          <cell r="AP1090" t="str">
            <v>-</v>
          </cell>
          <cell r="AQ1090">
            <v>4162094</v>
          </cell>
          <cell r="AR1090" t="str">
            <v>-</v>
          </cell>
          <cell r="AS1090">
            <v>4162095</v>
          </cell>
          <cell r="AT1090">
            <v>45709</v>
          </cell>
          <cell r="AU1090">
            <v>4162148</v>
          </cell>
          <cell r="BJ1090" t="str">
            <v>-</v>
          </cell>
          <cell r="BK1090">
            <v>4162106</v>
          </cell>
          <cell r="EM1090">
            <v>45756</v>
          </cell>
          <cell r="EP1090" t="str">
            <v>-</v>
          </cell>
          <cell r="EQ1090">
            <v>4162128</v>
          </cell>
          <cell r="EZ1090">
            <v>45727</v>
          </cell>
          <cell r="FA1090">
            <v>4162123</v>
          </cell>
          <cell r="RC1090">
            <v>45784</v>
          </cell>
          <cell r="RD1090">
            <v>0</v>
          </cell>
          <cell r="RE1090">
            <v>0</v>
          </cell>
          <cell r="RF1090">
            <v>0</v>
          </cell>
          <cell r="RG1090">
            <v>0</v>
          </cell>
          <cell r="RH1090">
            <v>0</v>
          </cell>
          <cell r="RI1090">
            <v>0</v>
          </cell>
          <cell r="RJ1090">
            <v>0</v>
          </cell>
          <cell r="RK1090">
            <v>0</v>
          </cell>
          <cell r="RL1090" t="str">
            <v>4162093</v>
          </cell>
          <cell r="RM1090">
            <v>0</v>
          </cell>
          <cell r="RN1090" t="str">
            <v>4162148</v>
          </cell>
          <cell r="RO1090">
            <v>0</v>
          </cell>
          <cell r="RP1090" t="str">
            <v>4162094</v>
          </cell>
          <cell r="RQ1090">
            <v>0</v>
          </cell>
          <cell r="RR1090" t="str">
            <v>4162095</v>
          </cell>
          <cell r="RS1090">
            <v>0</v>
          </cell>
          <cell r="RT1090">
            <v>0</v>
          </cell>
          <cell r="RU1090">
            <v>0</v>
          </cell>
          <cell r="RV1090">
            <v>0</v>
          </cell>
        </row>
        <row r="1091">
          <cell r="A1091">
            <v>1082</v>
          </cell>
          <cell r="B1091">
            <v>45809</v>
          </cell>
          <cell r="C1091" t="str">
            <v>HRB1003.EXP.ATC</v>
          </cell>
          <cell r="D1091" t="str">
            <v>10395091</v>
          </cell>
          <cell r="F1091" t="str">
            <v>タイ</v>
          </cell>
          <cell r="G1091" t="str">
            <v>【タイ】Kijcharoen Engineering Electric Public Company</v>
          </cell>
          <cell r="H1091" t="str">
            <v>制御盤</v>
          </cell>
          <cell r="I1091" t="str">
            <v>南陵</v>
          </cell>
          <cell r="J1091" t="str">
            <v>土岐</v>
          </cell>
          <cell r="K1091">
            <v>45770</v>
          </cell>
          <cell r="L1091">
            <v>1</v>
          </cell>
          <cell r="N1091">
            <v>45771</v>
          </cell>
          <cell r="O1091">
            <v>1</v>
          </cell>
          <cell r="P1091">
            <v>45772</v>
          </cell>
          <cell r="Q1091">
            <v>1</v>
          </cell>
          <cell r="R1091">
            <v>45773</v>
          </cell>
          <cell r="T1091">
            <v>45777</v>
          </cell>
          <cell r="V1091">
            <v>45778</v>
          </cell>
          <cell r="Y1091">
            <v>45794</v>
          </cell>
          <cell r="AA1091">
            <v>45790</v>
          </cell>
          <cell r="AB1091">
            <v>45791</v>
          </cell>
          <cell r="AC1091" t="str">
            <v>4162108</v>
          </cell>
          <cell r="AD1091" t="str">
            <v>4162093</v>
          </cell>
          <cell r="AE1091" t="str">
            <v>4162148</v>
          </cell>
          <cell r="AF1091" t="str">
            <v>4162094</v>
          </cell>
          <cell r="AG1091" t="str">
            <v>4162095</v>
          </cell>
          <cell r="AH1091">
            <v>45741</v>
          </cell>
          <cell r="AI1091">
            <v>4162108</v>
          </cell>
          <cell r="AN1091" t="str">
            <v>-</v>
          </cell>
          <cell r="AO1091">
            <v>4162093</v>
          </cell>
          <cell r="AP1091" t="str">
            <v>-</v>
          </cell>
          <cell r="AQ1091">
            <v>4162094</v>
          </cell>
          <cell r="AR1091" t="str">
            <v>-</v>
          </cell>
          <cell r="AS1091">
            <v>4162095</v>
          </cell>
          <cell r="AT1091">
            <v>45709</v>
          </cell>
          <cell r="AU1091">
            <v>4162148</v>
          </cell>
          <cell r="BB1091" t="str">
            <v>-</v>
          </cell>
          <cell r="BC1091">
            <v>4162102</v>
          </cell>
          <cell r="EM1091">
            <v>45764</v>
          </cell>
          <cell r="ER1091" t="str">
            <v>-</v>
          </cell>
          <cell r="ES1091">
            <v>4162129</v>
          </cell>
          <cell r="ET1091" t="str">
            <v>-</v>
          </cell>
          <cell r="EU1091">
            <v>4162130</v>
          </cell>
          <cell r="EX1091">
            <v>45741</v>
          </cell>
          <cell r="EY1091">
            <v>4162160</v>
          </cell>
          <cell r="FH1091">
            <v>45762</v>
          </cell>
          <cell r="FI1091">
            <v>4162170</v>
          </cell>
          <cell r="FN1091" t="str">
            <v>-</v>
          </cell>
          <cell r="FO1091">
            <v>4162139</v>
          </cell>
          <cell r="FV1091">
            <v>45769</v>
          </cell>
          <cell r="FW1091">
            <v>4162187</v>
          </cell>
          <cell r="GG1091" t="str">
            <v>-</v>
          </cell>
          <cell r="GH1091">
            <v>4162146</v>
          </cell>
          <cell r="RC1091">
            <v>45790</v>
          </cell>
          <cell r="RD1091">
            <v>0</v>
          </cell>
          <cell r="RE1091">
            <v>0</v>
          </cell>
          <cell r="RF1091">
            <v>0</v>
          </cell>
          <cell r="RG1091">
            <v>0</v>
          </cell>
          <cell r="RH1091">
            <v>0</v>
          </cell>
          <cell r="RI1091">
            <v>0</v>
          </cell>
          <cell r="RJ1091">
            <v>0</v>
          </cell>
          <cell r="RK1091">
            <v>0</v>
          </cell>
          <cell r="RL1091" t="str">
            <v>4162093</v>
          </cell>
          <cell r="RM1091">
            <v>0</v>
          </cell>
          <cell r="RN1091" t="str">
            <v>4162148</v>
          </cell>
          <cell r="RO1091">
            <v>0</v>
          </cell>
          <cell r="RP1091" t="str">
            <v>4162094</v>
          </cell>
          <cell r="RQ1091">
            <v>0</v>
          </cell>
          <cell r="RR1091" t="str">
            <v>4162095</v>
          </cell>
          <cell r="RS1091">
            <v>0</v>
          </cell>
          <cell r="RT1091">
            <v>0</v>
          </cell>
          <cell r="RU1091">
            <v>0</v>
          </cell>
          <cell r="RV1091">
            <v>0</v>
          </cell>
        </row>
        <row r="1092">
          <cell r="A1092">
            <v>1083</v>
          </cell>
          <cell r="B1092">
            <v>45809</v>
          </cell>
          <cell r="C1092" t="str">
            <v>HRB2204 AAI AC+L</v>
          </cell>
          <cell r="D1092" t="str">
            <v>ARB20302</v>
          </cell>
          <cell r="F1092" t="str">
            <v>米国</v>
          </cell>
          <cell r="G1092" t="str">
            <v>AAI</v>
          </cell>
          <cell r="H1092" t="str">
            <v>制御盤</v>
          </cell>
          <cell r="I1092" t="str">
            <v>南陵</v>
          </cell>
          <cell r="J1092" t="str">
            <v>KD</v>
          </cell>
          <cell r="K1092">
            <v>45770</v>
          </cell>
          <cell r="L1092">
            <v>1</v>
          </cell>
          <cell r="M1092">
            <v>1</v>
          </cell>
          <cell r="N1092">
            <v>45771</v>
          </cell>
          <cell r="O1092">
            <v>1</v>
          </cell>
          <cell r="P1092">
            <v>45772</v>
          </cell>
          <cell r="Q1092">
            <v>1</v>
          </cell>
          <cell r="R1092">
            <v>45773</v>
          </cell>
          <cell r="S1092">
            <v>1</v>
          </cell>
          <cell r="T1092">
            <v>45777</v>
          </cell>
          <cell r="U1092">
            <v>45777</v>
          </cell>
          <cell r="V1092">
            <v>45778</v>
          </cell>
          <cell r="X1092">
            <v>0.4</v>
          </cell>
          <cell r="Y1092">
            <v>45798</v>
          </cell>
          <cell r="AA1092">
            <v>45790</v>
          </cell>
          <cell r="AB1092">
            <v>45791</v>
          </cell>
          <cell r="AC1092" t="str">
            <v>4162189</v>
          </cell>
          <cell r="AD1092" t="str">
            <v>4162093</v>
          </cell>
          <cell r="AE1092" t="str">
            <v>4162148</v>
          </cell>
          <cell r="AF1092" t="str">
            <v>4162094</v>
          </cell>
          <cell r="AG1092" t="str">
            <v>4162095</v>
          </cell>
          <cell r="AJ1092">
            <v>45762</v>
          </cell>
          <cell r="AK1092">
            <v>4162189</v>
          </cell>
          <cell r="AN1092" t="str">
            <v>-</v>
          </cell>
          <cell r="AO1092">
            <v>4162093</v>
          </cell>
          <cell r="AP1092" t="str">
            <v>-</v>
          </cell>
          <cell r="AQ1092">
            <v>4162094</v>
          </cell>
          <cell r="AR1092" t="str">
            <v>-</v>
          </cell>
          <cell r="AS1092">
            <v>4162095</v>
          </cell>
          <cell r="AT1092">
            <v>45709</v>
          </cell>
          <cell r="AU1092">
            <v>4162148</v>
          </cell>
          <cell r="BJ1092" t="str">
            <v>-</v>
          </cell>
          <cell r="BK1092">
            <v>4162106</v>
          </cell>
          <cell r="EM1092">
            <v>45764</v>
          </cell>
          <cell r="EP1092" t="str">
            <v>-</v>
          </cell>
          <cell r="EQ1092">
            <v>4162128</v>
          </cell>
          <cell r="ER1092" t="str">
            <v>-</v>
          </cell>
          <cell r="ES1092">
            <v>4162129</v>
          </cell>
          <cell r="EX1092">
            <v>45741</v>
          </cell>
          <cell r="EY1092">
            <v>4162160</v>
          </cell>
          <cell r="FS1092" t="str">
            <v>●</v>
          </cell>
          <cell r="GG1092" t="str">
            <v>-</v>
          </cell>
          <cell r="GH1092">
            <v>4162146</v>
          </cell>
          <cell r="HQ1092">
            <v>45671</v>
          </cell>
          <cell r="HR1092">
            <v>4162070</v>
          </cell>
          <cell r="RC1092">
            <v>45790</v>
          </cell>
          <cell r="RD1092">
            <v>0</v>
          </cell>
          <cell r="RE1092">
            <v>0</v>
          </cell>
          <cell r="RF1092">
            <v>0</v>
          </cell>
          <cell r="RG1092">
            <v>0</v>
          </cell>
          <cell r="RH1092">
            <v>0</v>
          </cell>
          <cell r="RI1092">
            <v>0</v>
          </cell>
          <cell r="RJ1092">
            <v>0</v>
          </cell>
          <cell r="RK1092">
            <v>0</v>
          </cell>
          <cell r="RL1092" t="str">
            <v>4162093</v>
          </cell>
          <cell r="RM1092">
            <v>0</v>
          </cell>
          <cell r="RN1092" t="str">
            <v>4162148</v>
          </cell>
          <cell r="RO1092">
            <v>0</v>
          </cell>
          <cell r="RP1092" t="str">
            <v>4162094</v>
          </cell>
          <cell r="RQ1092">
            <v>0</v>
          </cell>
          <cell r="RR1092" t="str">
            <v>4162095</v>
          </cell>
          <cell r="RS1092">
            <v>0</v>
          </cell>
          <cell r="RT1092">
            <v>0</v>
          </cell>
          <cell r="RU1092">
            <v>0</v>
          </cell>
          <cell r="RV1092">
            <v>0</v>
          </cell>
        </row>
        <row r="1093">
          <cell r="A1093">
            <v>1084</v>
          </cell>
          <cell r="B1093">
            <v>45809</v>
          </cell>
          <cell r="C1093" t="str">
            <v>HRB8025.EXP</v>
          </cell>
          <cell r="D1093" t="str">
            <v>80255451</v>
          </cell>
          <cell r="F1093" t="str">
            <v>台湾</v>
          </cell>
          <cell r="G1093" t="str">
            <v>ＡＭＡＤＡ　ＴＡＩＷＡＮ　ＩＮＣ．</v>
          </cell>
          <cell r="H1093" t="str">
            <v>制御盤</v>
          </cell>
          <cell r="I1093" t="str">
            <v>南陵</v>
          </cell>
          <cell r="J1093" t="str">
            <v>土岐</v>
          </cell>
          <cell r="K1093">
            <v>45771</v>
          </cell>
          <cell r="L1093">
            <v>1</v>
          </cell>
          <cell r="N1093">
            <v>45772</v>
          </cell>
          <cell r="O1093">
            <v>1</v>
          </cell>
          <cell r="P1093">
            <v>45773</v>
          </cell>
          <cell r="Q1093">
            <v>1</v>
          </cell>
          <cell r="R1093">
            <v>45777</v>
          </cell>
          <cell r="T1093">
            <v>45778</v>
          </cell>
          <cell r="V1093">
            <v>45779</v>
          </cell>
          <cell r="Y1093">
            <v>45798</v>
          </cell>
          <cell r="AA1093">
            <v>45790</v>
          </cell>
          <cell r="AB1093">
            <v>45791</v>
          </cell>
          <cell r="AC1093" t="str">
            <v>4162108</v>
          </cell>
          <cell r="AD1093" t="str">
            <v>4162093</v>
          </cell>
          <cell r="AE1093" t="str">
            <v>4162148</v>
          </cell>
          <cell r="AF1093" t="str">
            <v>4162094</v>
          </cell>
          <cell r="AG1093" t="str">
            <v>4162095</v>
          </cell>
          <cell r="AH1093">
            <v>45741</v>
          </cell>
          <cell r="AI1093">
            <v>4162108</v>
          </cell>
          <cell r="AN1093" t="str">
            <v>-</v>
          </cell>
          <cell r="AO1093">
            <v>4162093</v>
          </cell>
          <cell r="AP1093" t="str">
            <v>-</v>
          </cell>
          <cell r="AQ1093">
            <v>4162094</v>
          </cell>
          <cell r="AR1093" t="str">
            <v>-</v>
          </cell>
          <cell r="AS1093">
            <v>4162095</v>
          </cell>
          <cell r="AT1093">
            <v>45709</v>
          </cell>
          <cell r="AU1093">
            <v>4162148</v>
          </cell>
          <cell r="BB1093" t="str">
            <v>-</v>
          </cell>
          <cell r="BC1093">
            <v>4162102</v>
          </cell>
          <cell r="EM1093">
            <v>45764</v>
          </cell>
          <cell r="EX1093">
            <v>45741</v>
          </cell>
          <cell r="EY1093">
            <v>4162160</v>
          </cell>
          <cell r="RC1093">
            <v>45790</v>
          </cell>
          <cell r="RD1093">
            <v>0</v>
          </cell>
          <cell r="RE1093">
            <v>0</v>
          </cell>
          <cell r="RF1093">
            <v>0</v>
          </cell>
          <cell r="RG1093">
            <v>0</v>
          </cell>
          <cell r="RH1093">
            <v>0</v>
          </cell>
          <cell r="RI1093">
            <v>0</v>
          </cell>
          <cell r="RJ1093">
            <v>0</v>
          </cell>
          <cell r="RK1093">
            <v>0</v>
          </cell>
          <cell r="RL1093" t="str">
            <v>4162093</v>
          </cell>
          <cell r="RM1093">
            <v>0</v>
          </cell>
          <cell r="RN1093" t="str">
            <v>4162148</v>
          </cell>
          <cell r="RO1093">
            <v>0</v>
          </cell>
          <cell r="RP1093" t="str">
            <v>4162094</v>
          </cell>
          <cell r="RQ1093">
            <v>0</v>
          </cell>
          <cell r="RR1093" t="str">
            <v>4162095</v>
          </cell>
          <cell r="RS1093">
            <v>0</v>
          </cell>
          <cell r="RT1093">
            <v>0</v>
          </cell>
          <cell r="RU1093">
            <v>0</v>
          </cell>
          <cell r="RV1093">
            <v>0</v>
          </cell>
        </row>
        <row r="1094">
          <cell r="A1094">
            <v>1085</v>
          </cell>
          <cell r="B1094">
            <v>45809</v>
          </cell>
          <cell r="C1094" t="str">
            <v>HRB2204 AAI AC+L</v>
          </cell>
          <cell r="D1094" t="str">
            <v>ARB20303</v>
          </cell>
          <cell r="F1094" t="str">
            <v>米国</v>
          </cell>
          <cell r="G1094" t="str">
            <v>AAI</v>
          </cell>
          <cell r="H1094" t="str">
            <v>制御盤</v>
          </cell>
          <cell r="I1094" t="str">
            <v>南陵</v>
          </cell>
          <cell r="J1094" t="str">
            <v>KD</v>
          </cell>
          <cell r="K1094">
            <v>45771</v>
          </cell>
          <cell r="L1094">
            <v>1</v>
          </cell>
          <cell r="M1094">
            <v>1</v>
          </cell>
          <cell r="N1094">
            <v>45772</v>
          </cell>
          <cell r="O1094">
            <v>1</v>
          </cell>
          <cell r="P1094">
            <v>45773</v>
          </cell>
          <cell r="Q1094">
            <v>1</v>
          </cell>
          <cell r="R1094">
            <v>45777</v>
          </cell>
          <cell r="T1094">
            <v>45778</v>
          </cell>
          <cell r="V1094">
            <v>45779</v>
          </cell>
          <cell r="Y1094">
            <v>45798</v>
          </cell>
          <cell r="AA1094">
            <v>45790</v>
          </cell>
          <cell r="AB1094">
            <v>45791</v>
          </cell>
          <cell r="AC1094" t="str">
            <v>4162189</v>
          </cell>
          <cell r="AD1094" t="str">
            <v>4162093</v>
          </cell>
          <cell r="AE1094" t="str">
            <v>4162148</v>
          </cell>
          <cell r="AF1094" t="str">
            <v>4162094</v>
          </cell>
          <cell r="AG1094" t="str">
            <v>4162095</v>
          </cell>
          <cell r="AJ1094">
            <v>45762</v>
          </cell>
          <cell r="AK1094">
            <v>4162189</v>
          </cell>
          <cell r="AN1094" t="str">
            <v>-</v>
          </cell>
          <cell r="AO1094">
            <v>4162093</v>
          </cell>
          <cell r="AP1094" t="str">
            <v>-</v>
          </cell>
          <cell r="AQ1094">
            <v>4162094</v>
          </cell>
          <cell r="AR1094" t="str">
            <v>-</v>
          </cell>
          <cell r="AS1094">
            <v>4162095</v>
          </cell>
          <cell r="AT1094">
            <v>45709</v>
          </cell>
          <cell r="AU1094">
            <v>4162148</v>
          </cell>
          <cell r="BJ1094" t="str">
            <v>-</v>
          </cell>
          <cell r="BK1094">
            <v>4162106</v>
          </cell>
          <cell r="EM1094">
            <v>45764</v>
          </cell>
          <cell r="EP1094" t="str">
            <v>-</v>
          </cell>
          <cell r="EQ1094">
            <v>4162128</v>
          </cell>
          <cell r="ER1094" t="str">
            <v>-</v>
          </cell>
          <cell r="ES1094">
            <v>4162129</v>
          </cell>
          <cell r="EX1094">
            <v>45769</v>
          </cell>
          <cell r="EY1094">
            <v>4162181</v>
          </cell>
          <cell r="FS1094" t="str">
            <v>●</v>
          </cell>
          <cell r="GG1094" t="str">
            <v>-</v>
          </cell>
          <cell r="GH1094">
            <v>4162146</v>
          </cell>
          <cell r="HQ1094">
            <v>45671</v>
          </cell>
          <cell r="HR1094">
            <v>4162070</v>
          </cell>
          <cell r="RC1094">
            <v>45790</v>
          </cell>
          <cell r="RD1094">
            <v>0</v>
          </cell>
          <cell r="RE1094">
            <v>0</v>
          </cell>
          <cell r="RF1094">
            <v>0</v>
          </cell>
          <cell r="RG1094">
            <v>0</v>
          </cell>
          <cell r="RH1094">
            <v>0</v>
          </cell>
          <cell r="RI1094">
            <v>0</v>
          </cell>
          <cell r="RJ1094">
            <v>0</v>
          </cell>
          <cell r="RK1094">
            <v>0</v>
          </cell>
          <cell r="RL1094" t="str">
            <v>4162093</v>
          </cell>
          <cell r="RM1094">
            <v>0</v>
          </cell>
          <cell r="RN1094" t="str">
            <v>4162148</v>
          </cell>
          <cell r="RO1094">
            <v>0</v>
          </cell>
          <cell r="RP1094" t="str">
            <v>4162094</v>
          </cell>
          <cell r="RQ1094">
            <v>0</v>
          </cell>
          <cell r="RR1094" t="str">
            <v>4162095</v>
          </cell>
          <cell r="RS1094">
            <v>0</v>
          </cell>
          <cell r="RT1094">
            <v>0</v>
          </cell>
          <cell r="RU1094">
            <v>0</v>
          </cell>
          <cell r="RV1094">
            <v>0</v>
          </cell>
        </row>
        <row r="1095">
          <cell r="A1095">
            <v>1086</v>
          </cell>
          <cell r="B1095">
            <v>45809</v>
          </cell>
          <cell r="C1095" t="str">
            <v>HRBC8025</v>
          </cell>
          <cell r="D1095" t="str">
            <v>80255452</v>
          </cell>
          <cell r="F1095" t="str">
            <v>中国</v>
          </cell>
          <cell r="G1095" t="str">
            <v>CHINA</v>
          </cell>
          <cell r="H1095" t="str">
            <v>制御盤</v>
          </cell>
          <cell r="I1095" t="str">
            <v>南陵</v>
          </cell>
          <cell r="J1095" t="str">
            <v>土岐</v>
          </cell>
          <cell r="K1095">
            <v>45772</v>
          </cell>
          <cell r="L1095">
            <v>1</v>
          </cell>
          <cell r="N1095">
            <v>45773</v>
          </cell>
          <cell r="O1095">
            <v>1</v>
          </cell>
          <cell r="P1095">
            <v>45777</v>
          </cell>
          <cell r="Q1095">
            <v>1</v>
          </cell>
          <cell r="R1095">
            <v>45778</v>
          </cell>
          <cell r="T1095">
            <v>45779</v>
          </cell>
          <cell r="V1095">
            <v>45784</v>
          </cell>
          <cell r="Y1095">
            <v>45798</v>
          </cell>
          <cell r="AA1095">
            <v>45790</v>
          </cell>
          <cell r="AB1095">
            <v>45791</v>
          </cell>
          <cell r="AC1095" t="str">
            <v>4162108</v>
          </cell>
          <cell r="AD1095" t="str">
            <v>4162093</v>
          </cell>
          <cell r="AE1095" t="str">
            <v>4162148</v>
          </cell>
          <cell r="AF1095" t="str">
            <v>4162094</v>
          </cell>
          <cell r="AG1095" t="str">
            <v>4162095</v>
          </cell>
          <cell r="AH1095">
            <v>45741</v>
          </cell>
          <cell r="AI1095">
            <v>4162108</v>
          </cell>
          <cell r="AN1095" t="str">
            <v>-</v>
          </cell>
          <cell r="AO1095">
            <v>4162093</v>
          </cell>
          <cell r="AP1095" t="str">
            <v>-</v>
          </cell>
          <cell r="AQ1095">
            <v>4162094</v>
          </cell>
          <cell r="AR1095" t="str">
            <v>-</v>
          </cell>
          <cell r="AS1095">
            <v>4162095</v>
          </cell>
          <cell r="AT1095">
            <v>45709</v>
          </cell>
          <cell r="AU1095">
            <v>4162148</v>
          </cell>
          <cell r="BB1095" t="str">
            <v>-</v>
          </cell>
          <cell r="BC1095">
            <v>4162102</v>
          </cell>
          <cell r="EM1095">
            <v>45764</v>
          </cell>
          <cell r="ET1095" t="str">
            <v>-</v>
          </cell>
          <cell r="EU1095">
            <v>4162130</v>
          </cell>
          <cell r="EZ1095">
            <v>45727</v>
          </cell>
          <cell r="FA1095">
            <v>4162123</v>
          </cell>
          <cell r="RC1095">
            <v>45790</v>
          </cell>
          <cell r="RD1095">
            <v>0</v>
          </cell>
          <cell r="RE1095">
            <v>0</v>
          </cell>
          <cell r="RF1095">
            <v>0</v>
          </cell>
          <cell r="RG1095">
            <v>0</v>
          </cell>
          <cell r="RH1095">
            <v>0</v>
          </cell>
          <cell r="RI1095">
            <v>0</v>
          </cell>
          <cell r="RJ1095">
            <v>0</v>
          </cell>
          <cell r="RK1095">
            <v>0</v>
          </cell>
          <cell r="RL1095" t="str">
            <v>4162093</v>
          </cell>
          <cell r="RM1095">
            <v>0</v>
          </cell>
          <cell r="RN1095" t="str">
            <v>4162148</v>
          </cell>
          <cell r="RO1095">
            <v>0</v>
          </cell>
          <cell r="RP1095" t="str">
            <v>4162094</v>
          </cell>
          <cell r="RQ1095">
            <v>0</v>
          </cell>
          <cell r="RR1095" t="str">
            <v>4162095</v>
          </cell>
          <cell r="RS1095">
            <v>0</v>
          </cell>
          <cell r="RT1095">
            <v>0</v>
          </cell>
          <cell r="RU1095">
            <v>0</v>
          </cell>
          <cell r="RV1095">
            <v>0</v>
          </cell>
        </row>
        <row r="1096">
          <cell r="A1096">
            <v>1087</v>
          </cell>
          <cell r="B1096">
            <v>45809</v>
          </cell>
          <cell r="C1096" t="str">
            <v>HRB2204 AAI AC+L</v>
          </cell>
          <cell r="D1096" t="str">
            <v>ARB20304</v>
          </cell>
          <cell r="F1096" t="str">
            <v>米国</v>
          </cell>
          <cell r="G1096" t="str">
            <v>AAI</v>
          </cell>
          <cell r="H1096" t="str">
            <v>制御盤</v>
          </cell>
          <cell r="I1096" t="str">
            <v>南陵</v>
          </cell>
          <cell r="J1096" t="str">
            <v>KD</v>
          </cell>
          <cell r="K1096">
            <v>45772</v>
          </cell>
          <cell r="L1096">
            <v>1</v>
          </cell>
          <cell r="M1096">
            <v>1</v>
          </cell>
          <cell r="N1096">
            <v>45773</v>
          </cell>
          <cell r="O1096">
            <v>1</v>
          </cell>
          <cell r="P1096">
            <v>45777</v>
          </cell>
          <cell r="Q1096">
            <v>1</v>
          </cell>
          <cell r="R1096">
            <v>45778</v>
          </cell>
          <cell r="T1096">
            <v>45779</v>
          </cell>
          <cell r="V1096">
            <v>45784</v>
          </cell>
          <cell r="Y1096">
            <v>45798</v>
          </cell>
          <cell r="AA1096">
            <v>45790</v>
          </cell>
          <cell r="AB1096">
            <v>45791</v>
          </cell>
          <cell r="AC1096" t="str">
            <v>4162189</v>
          </cell>
          <cell r="AD1096" t="str">
            <v>4162093</v>
          </cell>
          <cell r="AE1096" t="str">
            <v>4162148</v>
          </cell>
          <cell r="AF1096" t="str">
            <v>4162094</v>
          </cell>
          <cell r="AG1096" t="str">
            <v>4162095</v>
          </cell>
          <cell r="AJ1096">
            <v>45762</v>
          </cell>
          <cell r="AK1096">
            <v>4162189</v>
          </cell>
          <cell r="AN1096" t="str">
            <v>-</v>
          </cell>
          <cell r="AO1096">
            <v>4162093</v>
          </cell>
          <cell r="AP1096" t="str">
            <v>-</v>
          </cell>
          <cell r="AQ1096">
            <v>4162094</v>
          </cell>
          <cell r="AR1096" t="str">
            <v>-</v>
          </cell>
          <cell r="AS1096">
            <v>4162095</v>
          </cell>
          <cell r="AT1096">
            <v>45709</v>
          </cell>
          <cell r="AU1096">
            <v>4162148</v>
          </cell>
          <cell r="BJ1096" t="str">
            <v>-</v>
          </cell>
          <cell r="BK1096">
            <v>4162106</v>
          </cell>
          <cell r="EM1096">
            <v>45764</v>
          </cell>
          <cell r="EP1096" t="str">
            <v>-</v>
          </cell>
          <cell r="EQ1096">
            <v>4162128</v>
          </cell>
          <cell r="ER1096" t="str">
            <v>-</v>
          </cell>
          <cell r="ES1096">
            <v>4162129</v>
          </cell>
          <cell r="EX1096">
            <v>45769</v>
          </cell>
          <cell r="EY1096">
            <v>4162181</v>
          </cell>
          <cell r="FS1096" t="str">
            <v>●</v>
          </cell>
          <cell r="GG1096" t="str">
            <v>-</v>
          </cell>
          <cell r="GH1096">
            <v>4162146</v>
          </cell>
          <cell r="HQ1096">
            <v>45671</v>
          </cell>
          <cell r="HR1096">
            <v>4162070</v>
          </cell>
          <cell r="RC1096">
            <v>45790</v>
          </cell>
          <cell r="RD1096">
            <v>0</v>
          </cell>
          <cell r="RE1096">
            <v>0</v>
          </cell>
          <cell r="RF1096">
            <v>0</v>
          </cell>
          <cell r="RG1096">
            <v>0</v>
          </cell>
          <cell r="RH1096">
            <v>0</v>
          </cell>
          <cell r="RI1096">
            <v>0</v>
          </cell>
          <cell r="RJ1096">
            <v>0</v>
          </cell>
          <cell r="RK1096">
            <v>0</v>
          </cell>
          <cell r="RL1096" t="str">
            <v>4162093</v>
          </cell>
          <cell r="RM1096">
            <v>0</v>
          </cell>
          <cell r="RN1096" t="str">
            <v>4162148</v>
          </cell>
          <cell r="RO1096">
            <v>0</v>
          </cell>
          <cell r="RP1096" t="str">
            <v>4162094</v>
          </cell>
          <cell r="RQ1096">
            <v>0</v>
          </cell>
          <cell r="RR1096" t="str">
            <v>4162095</v>
          </cell>
          <cell r="RS1096">
            <v>0</v>
          </cell>
          <cell r="RT1096">
            <v>0</v>
          </cell>
          <cell r="RU1096">
            <v>0</v>
          </cell>
          <cell r="RV1096">
            <v>0</v>
          </cell>
        </row>
        <row r="1097">
          <cell r="A1097">
            <v>1088</v>
          </cell>
          <cell r="B1097">
            <v>45809</v>
          </cell>
          <cell r="C1097" t="str">
            <v>HRB5020</v>
          </cell>
          <cell r="D1097" t="str">
            <v>50205166</v>
          </cell>
          <cell r="F1097" t="str">
            <v>日本</v>
          </cell>
          <cell r="G1097" t="str">
            <v>（株）アマダベンディングＳ部</v>
          </cell>
          <cell r="H1097" t="str">
            <v>制御盤</v>
          </cell>
          <cell r="I1097" t="str">
            <v>南陵</v>
          </cell>
          <cell r="J1097" t="str">
            <v>土岐</v>
          </cell>
          <cell r="K1097">
            <v>45773</v>
          </cell>
          <cell r="L1097">
            <v>1</v>
          </cell>
          <cell r="N1097">
            <v>45777</v>
          </cell>
          <cell r="O1097">
            <v>1</v>
          </cell>
          <cell r="P1097">
            <v>45778</v>
          </cell>
          <cell r="Q1097">
            <v>1</v>
          </cell>
          <cell r="R1097">
            <v>45779</v>
          </cell>
          <cell r="T1097">
            <v>45784</v>
          </cell>
          <cell r="V1097">
            <v>45785</v>
          </cell>
          <cell r="Y1097">
            <v>45799</v>
          </cell>
          <cell r="AA1097">
            <v>45790</v>
          </cell>
          <cell r="AB1097">
            <v>45791</v>
          </cell>
          <cell r="AC1097" t="str">
            <v>4162108</v>
          </cell>
          <cell r="AD1097" t="str">
            <v>4162093</v>
          </cell>
          <cell r="AE1097" t="str">
            <v>4162148</v>
          </cell>
          <cell r="AF1097" t="str">
            <v>4162094</v>
          </cell>
          <cell r="AG1097" t="str">
            <v>4162095</v>
          </cell>
          <cell r="AH1097">
            <v>45741</v>
          </cell>
          <cell r="AI1097">
            <v>4162108</v>
          </cell>
          <cell r="AN1097" t="str">
            <v>-</v>
          </cell>
          <cell r="AO1097">
            <v>4162093</v>
          </cell>
          <cell r="AP1097" t="str">
            <v>-</v>
          </cell>
          <cell r="AQ1097">
            <v>4162094</v>
          </cell>
          <cell r="AR1097" t="str">
            <v>-</v>
          </cell>
          <cell r="AS1097">
            <v>4162095</v>
          </cell>
          <cell r="AT1097">
            <v>45709</v>
          </cell>
          <cell r="AU1097">
            <v>4162148</v>
          </cell>
          <cell r="AV1097" t="str">
            <v>-</v>
          </cell>
          <cell r="AW1097">
            <v>4162099</v>
          </cell>
          <cell r="EM1097">
            <v>45764</v>
          </cell>
          <cell r="EX1097">
            <v>45769</v>
          </cell>
          <cell r="EY1097">
            <v>4162181</v>
          </cell>
          <cell r="RC1097">
            <v>45790</v>
          </cell>
          <cell r="RD1097">
            <v>0</v>
          </cell>
          <cell r="RE1097">
            <v>0</v>
          </cell>
          <cell r="RF1097">
            <v>0</v>
          </cell>
          <cell r="RG1097">
            <v>0</v>
          </cell>
          <cell r="RH1097">
            <v>0</v>
          </cell>
          <cell r="RI1097">
            <v>0</v>
          </cell>
          <cell r="RJ1097">
            <v>0</v>
          </cell>
          <cell r="RK1097">
            <v>0</v>
          </cell>
          <cell r="RL1097" t="str">
            <v>4162093</v>
          </cell>
          <cell r="RM1097">
            <v>0</v>
          </cell>
          <cell r="RN1097" t="str">
            <v>4162148</v>
          </cell>
          <cell r="RO1097">
            <v>0</v>
          </cell>
          <cell r="RP1097" t="str">
            <v>4162094</v>
          </cell>
          <cell r="RQ1097">
            <v>0</v>
          </cell>
          <cell r="RR1097" t="str">
            <v>4162095</v>
          </cell>
          <cell r="RS1097">
            <v>0</v>
          </cell>
          <cell r="RT1097">
            <v>0</v>
          </cell>
          <cell r="RU1097">
            <v>0</v>
          </cell>
          <cell r="RV1097">
            <v>0</v>
          </cell>
        </row>
        <row r="1098">
          <cell r="A1098">
            <v>1089</v>
          </cell>
          <cell r="B1098">
            <v>45809</v>
          </cell>
          <cell r="C1098" t="str">
            <v>HRB3504.EXP </v>
          </cell>
          <cell r="D1098" t="str">
            <v> 35045013 </v>
          </cell>
          <cell r="G1098" t="str">
            <v> アマダカナダ </v>
          </cell>
          <cell r="H1098" t="str">
            <v>制御盤</v>
          </cell>
          <cell r="I1098" t="str">
            <v>南陵</v>
          </cell>
          <cell r="J1098" t="str">
            <v>富士宮</v>
          </cell>
          <cell r="K1098">
            <v>45789</v>
          </cell>
          <cell r="N1098">
            <v>45790</v>
          </cell>
          <cell r="P1098">
            <v>45791</v>
          </cell>
          <cell r="R1098">
            <v>45792</v>
          </cell>
          <cell r="T1098">
            <v>45793</v>
          </cell>
          <cell r="V1098">
            <v>45794</v>
          </cell>
          <cell r="Y1098">
            <v>45799</v>
          </cell>
          <cell r="Z1098">
            <v>45799</v>
          </cell>
          <cell r="AC1098" t="str">
            <v>4162167</v>
          </cell>
          <cell r="AD1098" t="str">
            <v>4162109</v>
          </cell>
          <cell r="AE1098" t="str">
            <v>4162111</v>
          </cell>
          <cell r="AF1098" t="str">
            <v>4162110</v>
          </cell>
          <cell r="AG1098" t="str">
            <v/>
          </cell>
          <cell r="AL1098">
            <v>45755</v>
          </cell>
          <cell r="AM1098">
            <v>4162167</v>
          </cell>
          <cell r="BL1098" t="str">
            <v>-</v>
          </cell>
          <cell r="BM1098">
            <v>4162109</v>
          </cell>
          <cell r="BN1098" t="str">
            <v>-</v>
          </cell>
          <cell r="BO1098">
            <v>4162110</v>
          </cell>
          <cell r="BP1098" t="str">
            <v>-</v>
          </cell>
          <cell r="BQ1098">
            <v>4162111</v>
          </cell>
          <cell r="BT1098">
            <v>45769</v>
          </cell>
          <cell r="BU1098">
            <v>4162197</v>
          </cell>
          <cell r="EM1098">
            <v>45764</v>
          </cell>
          <cell r="GM1098">
            <v>45755</v>
          </cell>
          <cell r="GN1098">
            <v>4162162</v>
          </cell>
          <cell r="GS1098">
            <v>45539</v>
          </cell>
          <cell r="GT1098">
            <v>4062351</v>
          </cell>
          <cell r="GU1098">
            <v>45769</v>
          </cell>
          <cell r="GV1098">
            <v>4162185</v>
          </cell>
          <cell r="HJ1098" t="str">
            <v>●</v>
          </cell>
          <cell r="HS1098">
            <v>45789</v>
          </cell>
          <cell r="HV1098" t="e">
            <v>#REF!</v>
          </cell>
          <cell r="HZ1098" t="e">
            <v>#REF!</v>
          </cell>
          <cell r="ID1098" t="e">
            <v>#REF!</v>
          </cell>
          <cell r="RC1098">
            <v>45799</v>
          </cell>
          <cell r="RD1098">
            <v>0</v>
          </cell>
          <cell r="RE1098">
            <v>0</v>
          </cell>
          <cell r="RF1098">
            <v>0</v>
          </cell>
          <cell r="RG1098">
            <v>0</v>
          </cell>
          <cell r="RH1098">
            <v>0</v>
          </cell>
          <cell r="RI1098">
            <v>0</v>
          </cell>
          <cell r="RJ1098">
            <v>0</v>
          </cell>
          <cell r="RK1098">
            <v>0</v>
          </cell>
          <cell r="RL1098" t="str">
            <v>4162109</v>
          </cell>
          <cell r="RM1098">
            <v>0</v>
          </cell>
          <cell r="RN1098" t="str">
            <v>4162111</v>
          </cell>
          <cell r="RO1098">
            <v>0</v>
          </cell>
          <cell r="RP1098" t="str">
            <v>4162110</v>
          </cell>
          <cell r="RQ1098">
            <v>0</v>
          </cell>
          <cell r="RR1098" t="str">
            <v/>
          </cell>
          <cell r="RS1098">
            <v>0</v>
          </cell>
          <cell r="RT1098">
            <v>0</v>
          </cell>
          <cell r="RU1098">
            <v>0</v>
          </cell>
          <cell r="RV1098">
            <v>0</v>
          </cell>
        </row>
        <row r="1099">
          <cell r="A1099">
            <v>1090</v>
          </cell>
          <cell r="B1099">
            <v>45809</v>
          </cell>
          <cell r="C1099" t="str">
            <v>HRB8025 AAI</v>
          </cell>
          <cell r="D1099" t="str">
            <v>ARB80271</v>
          </cell>
          <cell r="F1099" t="str">
            <v>米国</v>
          </cell>
          <cell r="G1099" t="str">
            <v>AAI</v>
          </cell>
          <cell r="H1099" t="str">
            <v>制御盤</v>
          </cell>
          <cell r="I1099" t="str">
            <v>南陵</v>
          </cell>
          <cell r="J1099" t="str">
            <v>KD</v>
          </cell>
          <cell r="K1099">
            <v>45773</v>
          </cell>
          <cell r="L1099">
            <v>1</v>
          </cell>
          <cell r="N1099">
            <v>45777</v>
          </cell>
          <cell r="P1099">
            <v>45778</v>
          </cell>
          <cell r="R1099">
            <v>45779</v>
          </cell>
          <cell r="T1099">
            <v>45784</v>
          </cell>
          <cell r="V1099">
            <v>45785</v>
          </cell>
          <cell r="Y1099">
            <v>45800</v>
          </cell>
          <cell r="AA1099">
            <v>45790</v>
          </cell>
          <cell r="AB1099">
            <v>45791</v>
          </cell>
          <cell r="AC1099" t="str">
            <v>4162108</v>
          </cell>
          <cell r="AD1099" t="str">
            <v>4162093</v>
          </cell>
          <cell r="AE1099" t="str">
            <v>4162148</v>
          </cell>
          <cell r="AF1099" t="str">
            <v>4162094</v>
          </cell>
          <cell r="AG1099" t="str">
            <v>4162095</v>
          </cell>
          <cell r="AH1099">
            <v>45741</v>
          </cell>
          <cell r="AI1099">
            <v>4162108</v>
          </cell>
          <cell r="AN1099" t="str">
            <v>-</v>
          </cell>
          <cell r="AO1099">
            <v>4162093</v>
          </cell>
          <cell r="AP1099" t="str">
            <v>-</v>
          </cell>
          <cell r="AQ1099">
            <v>4162094</v>
          </cell>
          <cell r="AR1099" t="str">
            <v>-</v>
          </cell>
          <cell r="AS1099">
            <v>4162095</v>
          </cell>
          <cell r="AT1099">
            <v>45709</v>
          </cell>
          <cell r="AU1099">
            <v>4162148</v>
          </cell>
          <cell r="BB1099" t="str">
            <v>-</v>
          </cell>
          <cell r="BC1099">
            <v>4162102</v>
          </cell>
          <cell r="EM1099">
            <v>45764</v>
          </cell>
          <cell r="EX1099">
            <v>45769</v>
          </cell>
          <cell r="EY1099">
            <v>4162181</v>
          </cell>
          <cell r="HQ1099">
            <v>45671</v>
          </cell>
          <cell r="HR1099">
            <v>4162070</v>
          </cell>
          <cell r="RC1099">
            <v>45790</v>
          </cell>
          <cell r="RD1099">
            <v>0</v>
          </cell>
          <cell r="RE1099">
            <v>0</v>
          </cell>
          <cell r="RF1099">
            <v>0</v>
          </cell>
          <cell r="RG1099">
            <v>0</v>
          </cell>
          <cell r="RH1099">
            <v>0</v>
          </cell>
          <cell r="RI1099">
            <v>0</v>
          </cell>
          <cell r="RJ1099">
            <v>0</v>
          </cell>
          <cell r="RK1099">
            <v>0</v>
          </cell>
          <cell r="RL1099" t="str">
            <v>4162093</v>
          </cell>
          <cell r="RM1099">
            <v>0</v>
          </cell>
          <cell r="RN1099" t="str">
            <v>4162148</v>
          </cell>
          <cell r="RO1099">
            <v>0</v>
          </cell>
          <cell r="RP1099" t="str">
            <v>4162094</v>
          </cell>
          <cell r="RQ1099">
            <v>0</v>
          </cell>
          <cell r="RR1099" t="str">
            <v>4162095</v>
          </cell>
          <cell r="RS1099">
            <v>0</v>
          </cell>
          <cell r="RT1099">
            <v>0</v>
          </cell>
          <cell r="RU1099">
            <v>0</v>
          </cell>
          <cell r="RV1099">
            <v>0</v>
          </cell>
        </row>
        <row r="1100">
          <cell r="A1100">
            <v>1091</v>
          </cell>
          <cell r="B1100">
            <v>45809</v>
          </cell>
          <cell r="C1100" t="str">
            <v>HRBC5020</v>
          </cell>
          <cell r="D1100" t="str">
            <v>50205169</v>
          </cell>
          <cell r="F1100" t="str">
            <v>中国</v>
          </cell>
          <cell r="G1100" t="str">
            <v>CHINA</v>
          </cell>
          <cell r="H1100" t="str">
            <v>制御盤</v>
          </cell>
          <cell r="I1100" t="str">
            <v>南陵</v>
          </cell>
          <cell r="J1100" t="str">
            <v>土岐</v>
          </cell>
          <cell r="K1100">
            <v>45773</v>
          </cell>
          <cell r="L1100">
            <v>1</v>
          </cell>
          <cell r="N1100">
            <v>45777</v>
          </cell>
          <cell r="O1100">
            <v>1</v>
          </cell>
          <cell r="P1100">
            <v>45778</v>
          </cell>
          <cell r="R1100">
            <v>45779</v>
          </cell>
          <cell r="T1100">
            <v>45784</v>
          </cell>
          <cell r="V1100">
            <v>45785</v>
          </cell>
          <cell r="Y1100">
            <v>45799</v>
          </cell>
          <cell r="AA1100">
            <v>45790</v>
          </cell>
          <cell r="AB1100">
            <v>45791</v>
          </cell>
          <cell r="AC1100" t="str">
            <v>4162108</v>
          </cell>
          <cell r="AD1100" t="str">
            <v>4162093</v>
          </cell>
          <cell r="AE1100" t="str">
            <v>4162148</v>
          </cell>
          <cell r="AF1100" t="str">
            <v>4162094</v>
          </cell>
          <cell r="AG1100" t="str">
            <v>4162095</v>
          </cell>
          <cell r="AH1100">
            <v>45741</v>
          </cell>
          <cell r="AI1100">
            <v>4162108</v>
          </cell>
          <cell r="AN1100" t="str">
            <v>-</v>
          </cell>
          <cell r="AO1100">
            <v>4162093</v>
          </cell>
          <cell r="AP1100" t="str">
            <v>-</v>
          </cell>
          <cell r="AQ1100">
            <v>4162094</v>
          </cell>
          <cell r="AR1100" t="str">
            <v>-</v>
          </cell>
          <cell r="AS1100">
            <v>4162095</v>
          </cell>
          <cell r="AT1100">
            <v>45709</v>
          </cell>
          <cell r="AU1100">
            <v>4162148</v>
          </cell>
          <cell r="AX1100">
            <v>45720</v>
          </cell>
          <cell r="AY1100">
            <v>4162117</v>
          </cell>
          <cell r="EM1100">
            <v>45764</v>
          </cell>
          <cell r="EZ1100">
            <v>45727</v>
          </cell>
          <cell r="FA1100">
            <v>4162123</v>
          </cell>
          <cell r="RC1100">
            <v>45790</v>
          </cell>
          <cell r="RD1100">
            <v>0</v>
          </cell>
          <cell r="RE1100">
            <v>0</v>
          </cell>
          <cell r="RF1100">
            <v>0</v>
          </cell>
          <cell r="RG1100">
            <v>0</v>
          </cell>
          <cell r="RH1100">
            <v>0</v>
          </cell>
          <cell r="RI1100">
            <v>0</v>
          </cell>
          <cell r="RJ1100">
            <v>0</v>
          </cell>
          <cell r="RK1100">
            <v>0</v>
          </cell>
          <cell r="RL1100" t="str">
            <v>4162093</v>
          </cell>
          <cell r="RM1100">
            <v>0</v>
          </cell>
          <cell r="RN1100" t="str">
            <v>4162148</v>
          </cell>
          <cell r="RO1100">
            <v>0</v>
          </cell>
          <cell r="RP1100" t="str">
            <v>4162094</v>
          </cell>
          <cell r="RQ1100">
            <v>0</v>
          </cell>
          <cell r="RR1100" t="str">
            <v>4162095</v>
          </cell>
          <cell r="RS1100">
            <v>0</v>
          </cell>
          <cell r="RT1100">
            <v>0</v>
          </cell>
          <cell r="RU1100">
            <v>0</v>
          </cell>
          <cell r="RV1100">
            <v>0</v>
          </cell>
        </row>
        <row r="1101">
          <cell r="A1101">
            <v>1092</v>
          </cell>
          <cell r="B1101">
            <v>45809</v>
          </cell>
          <cell r="C1101" t="str">
            <v>HRB8025</v>
          </cell>
          <cell r="D1101" t="str">
            <v>80255447</v>
          </cell>
          <cell r="F1101" t="str">
            <v>日本</v>
          </cell>
          <cell r="G1101" t="str">
            <v>（株）ＲＥＴＩＣＥ</v>
          </cell>
          <cell r="H1101" t="str">
            <v>制御盤</v>
          </cell>
          <cell r="I1101" t="str">
            <v>南陵</v>
          </cell>
          <cell r="J1101" t="str">
            <v>土岐</v>
          </cell>
          <cell r="K1101">
            <v>45777</v>
          </cell>
          <cell r="L1101">
            <v>1</v>
          </cell>
          <cell r="N1101">
            <v>45778</v>
          </cell>
          <cell r="P1101">
            <v>45779</v>
          </cell>
          <cell r="R1101">
            <v>45784</v>
          </cell>
          <cell r="T1101">
            <v>45785</v>
          </cell>
          <cell r="V1101">
            <v>45786</v>
          </cell>
          <cell r="Y1101">
            <v>45800</v>
          </cell>
          <cell r="AA1101">
            <v>45790</v>
          </cell>
          <cell r="AB1101">
            <v>45791</v>
          </cell>
          <cell r="AC1101" t="str">
            <v>4162108</v>
          </cell>
          <cell r="AD1101" t="str">
            <v>4162093</v>
          </cell>
          <cell r="AE1101" t="str">
            <v>4162148</v>
          </cell>
          <cell r="AF1101" t="str">
            <v>4162094</v>
          </cell>
          <cell r="AG1101" t="str">
            <v>4162095</v>
          </cell>
          <cell r="AH1101">
            <v>45741</v>
          </cell>
          <cell r="AI1101">
            <v>4162108</v>
          </cell>
          <cell r="AN1101" t="str">
            <v>-</v>
          </cell>
          <cell r="AO1101">
            <v>4162093</v>
          </cell>
          <cell r="AP1101" t="str">
            <v>-</v>
          </cell>
          <cell r="AQ1101">
            <v>4162094</v>
          </cell>
          <cell r="AR1101" t="str">
            <v>-</v>
          </cell>
          <cell r="AS1101">
            <v>4162095</v>
          </cell>
          <cell r="AT1101">
            <v>45709</v>
          </cell>
          <cell r="AU1101">
            <v>4162148</v>
          </cell>
          <cell r="AZ1101" t="str">
            <v>-</v>
          </cell>
          <cell r="BA1101">
            <v>4162101</v>
          </cell>
          <cell r="EM1101">
            <v>45764</v>
          </cell>
          <cell r="ET1101" t="str">
            <v>-</v>
          </cell>
          <cell r="EU1101">
            <v>4162130</v>
          </cell>
          <cell r="EX1101">
            <v>45769</v>
          </cell>
          <cell r="EY1101">
            <v>4162181</v>
          </cell>
          <cell r="RC1101">
            <v>45790</v>
          </cell>
          <cell r="RD1101">
            <v>0</v>
          </cell>
          <cell r="RE1101">
            <v>0</v>
          </cell>
          <cell r="RF1101">
            <v>0</v>
          </cell>
          <cell r="RG1101">
            <v>0</v>
          </cell>
          <cell r="RH1101">
            <v>0</v>
          </cell>
          <cell r="RI1101">
            <v>0</v>
          </cell>
          <cell r="RJ1101">
            <v>0</v>
          </cell>
          <cell r="RK1101">
            <v>0</v>
          </cell>
          <cell r="RL1101" t="str">
            <v>4162093</v>
          </cell>
          <cell r="RM1101">
            <v>0</v>
          </cell>
          <cell r="RN1101" t="str">
            <v>4162148</v>
          </cell>
          <cell r="RO1101">
            <v>0</v>
          </cell>
          <cell r="RP1101" t="str">
            <v>4162094</v>
          </cell>
          <cell r="RQ1101">
            <v>0</v>
          </cell>
          <cell r="RR1101" t="str">
            <v>4162095</v>
          </cell>
          <cell r="RS1101">
            <v>0</v>
          </cell>
          <cell r="RT1101">
            <v>0</v>
          </cell>
          <cell r="RU1101">
            <v>0</v>
          </cell>
          <cell r="RV1101">
            <v>0</v>
          </cell>
        </row>
        <row r="1102">
          <cell r="A1102">
            <v>1093</v>
          </cell>
          <cell r="B1102">
            <v>45809</v>
          </cell>
          <cell r="C1102" t="str">
            <v>HRB8025 AAI</v>
          </cell>
          <cell r="D1102" t="str">
            <v>ARB80272</v>
          </cell>
          <cell r="F1102" t="str">
            <v>米国</v>
          </cell>
          <cell r="G1102" t="str">
            <v>AAI</v>
          </cell>
          <cell r="H1102" t="str">
            <v>制御盤</v>
          </cell>
          <cell r="I1102" t="str">
            <v>南陵</v>
          </cell>
          <cell r="J1102" t="str">
            <v>KD</v>
          </cell>
          <cell r="K1102">
            <v>45777</v>
          </cell>
          <cell r="L1102">
            <v>1</v>
          </cell>
          <cell r="N1102">
            <v>45778</v>
          </cell>
          <cell r="P1102">
            <v>45779</v>
          </cell>
          <cell r="R1102">
            <v>45784</v>
          </cell>
          <cell r="T1102">
            <v>45785</v>
          </cell>
          <cell r="V1102">
            <v>45786</v>
          </cell>
          <cell r="Y1102">
            <v>45800</v>
          </cell>
          <cell r="AA1102">
            <v>45790</v>
          </cell>
          <cell r="AB1102">
            <v>45791</v>
          </cell>
          <cell r="AC1102" t="str">
            <v>4162108</v>
          </cell>
          <cell r="AD1102" t="str">
            <v>4162093</v>
          </cell>
          <cell r="AE1102" t="str">
            <v>4162148</v>
          </cell>
          <cell r="AF1102" t="str">
            <v>4162094</v>
          </cell>
          <cell r="AG1102" t="str">
            <v>4162095</v>
          </cell>
          <cell r="AH1102">
            <v>45741</v>
          </cell>
          <cell r="AI1102">
            <v>4162108</v>
          </cell>
          <cell r="AN1102" t="str">
            <v>-</v>
          </cell>
          <cell r="AO1102">
            <v>4162093</v>
          </cell>
          <cell r="AP1102" t="str">
            <v>-</v>
          </cell>
          <cell r="AQ1102">
            <v>4162094</v>
          </cell>
          <cell r="AR1102" t="str">
            <v>-</v>
          </cell>
          <cell r="AS1102">
            <v>4162095</v>
          </cell>
          <cell r="AT1102">
            <v>45709</v>
          </cell>
          <cell r="AU1102">
            <v>4162148</v>
          </cell>
          <cell r="BB1102" t="str">
            <v>-</v>
          </cell>
          <cell r="BC1102">
            <v>4162102</v>
          </cell>
          <cell r="EM1102">
            <v>45764</v>
          </cell>
          <cell r="EX1102">
            <v>45769</v>
          </cell>
          <cell r="EY1102">
            <v>4162181</v>
          </cell>
          <cell r="HQ1102">
            <v>45671</v>
          </cell>
          <cell r="HR1102">
            <v>4162070</v>
          </cell>
          <cell r="RC1102">
            <v>45790</v>
          </cell>
          <cell r="RD1102">
            <v>0</v>
          </cell>
          <cell r="RE1102">
            <v>0</v>
          </cell>
          <cell r="RF1102">
            <v>0</v>
          </cell>
          <cell r="RG1102">
            <v>0</v>
          </cell>
          <cell r="RH1102">
            <v>0</v>
          </cell>
          <cell r="RI1102">
            <v>0</v>
          </cell>
          <cell r="RJ1102">
            <v>0</v>
          </cell>
          <cell r="RK1102">
            <v>0</v>
          </cell>
          <cell r="RL1102" t="str">
            <v>4162093</v>
          </cell>
          <cell r="RM1102">
            <v>0</v>
          </cell>
          <cell r="RN1102" t="str">
            <v>4162148</v>
          </cell>
          <cell r="RO1102">
            <v>0</v>
          </cell>
          <cell r="RP1102" t="str">
            <v>4162094</v>
          </cell>
          <cell r="RQ1102">
            <v>0</v>
          </cell>
          <cell r="RR1102" t="str">
            <v>4162095</v>
          </cell>
          <cell r="RS1102">
            <v>0</v>
          </cell>
          <cell r="RT1102">
            <v>0</v>
          </cell>
          <cell r="RU1102">
            <v>0</v>
          </cell>
          <cell r="RV1102">
            <v>0</v>
          </cell>
        </row>
        <row r="1103">
          <cell r="A1103">
            <v>1094</v>
          </cell>
          <cell r="B1103">
            <v>45809</v>
          </cell>
          <cell r="C1103" t="str">
            <v>HRB8025 AAI</v>
          </cell>
          <cell r="D1103" t="str">
            <v>ARB80273</v>
          </cell>
          <cell r="F1103" t="str">
            <v>米国</v>
          </cell>
          <cell r="G1103" t="str">
            <v>AAI</v>
          </cell>
          <cell r="H1103" t="str">
            <v>制御盤</v>
          </cell>
          <cell r="I1103" t="str">
            <v>南陵</v>
          </cell>
          <cell r="J1103" t="str">
            <v>KD</v>
          </cell>
          <cell r="K1103">
            <v>45778</v>
          </cell>
          <cell r="L1103">
            <v>1</v>
          </cell>
          <cell r="N1103">
            <v>45779</v>
          </cell>
          <cell r="P1103">
            <v>45784</v>
          </cell>
          <cell r="R1103">
            <v>45785</v>
          </cell>
          <cell r="T1103">
            <v>45786</v>
          </cell>
          <cell r="V1103">
            <v>45787</v>
          </cell>
          <cell r="Y1103">
            <v>45800</v>
          </cell>
          <cell r="AA1103">
            <v>45790</v>
          </cell>
          <cell r="AB1103">
            <v>45791</v>
          </cell>
          <cell r="AC1103" t="str">
            <v>4162108</v>
          </cell>
          <cell r="AD1103" t="str">
            <v>4162093</v>
          </cell>
          <cell r="AE1103" t="str">
            <v>4162122</v>
          </cell>
          <cell r="AF1103" t="str">
            <v>4162094</v>
          </cell>
          <cell r="AG1103" t="str">
            <v>4162095</v>
          </cell>
          <cell r="AH1103">
            <v>45741</v>
          </cell>
          <cell r="AI1103">
            <v>4162108</v>
          </cell>
          <cell r="AN1103" t="str">
            <v>-</v>
          </cell>
          <cell r="AO1103">
            <v>4162093</v>
          </cell>
          <cell r="AP1103" t="str">
            <v>-</v>
          </cell>
          <cell r="AQ1103">
            <v>4162094</v>
          </cell>
          <cell r="AR1103" t="str">
            <v>-</v>
          </cell>
          <cell r="AS1103">
            <v>4162095</v>
          </cell>
          <cell r="AT1103">
            <v>45737</v>
          </cell>
          <cell r="AU1103">
            <v>4162122</v>
          </cell>
          <cell r="BB1103" t="str">
            <v>-</v>
          </cell>
          <cell r="BC1103">
            <v>4162102</v>
          </cell>
          <cell r="EM1103">
            <v>45764</v>
          </cell>
          <cell r="EX1103">
            <v>45769</v>
          </cell>
          <cell r="EY1103">
            <v>4162181</v>
          </cell>
          <cell r="HQ1103">
            <v>45671</v>
          </cell>
          <cell r="HR1103">
            <v>4162070</v>
          </cell>
          <cell r="RC1103">
            <v>45790</v>
          </cell>
          <cell r="RD1103">
            <v>0</v>
          </cell>
          <cell r="RE1103">
            <v>0</v>
          </cell>
          <cell r="RF1103">
            <v>0</v>
          </cell>
          <cell r="RG1103">
            <v>0</v>
          </cell>
          <cell r="RH1103">
            <v>0</v>
          </cell>
          <cell r="RI1103">
            <v>0</v>
          </cell>
          <cell r="RJ1103">
            <v>0</v>
          </cell>
          <cell r="RK1103">
            <v>0</v>
          </cell>
          <cell r="RL1103" t="str">
            <v>4162093</v>
          </cell>
          <cell r="RM1103">
            <v>0</v>
          </cell>
          <cell r="RN1103" t="str">
            <v>4162122</v>
          </cell>
          <cell r="RO1103">
            <v>0</v>
          </cell>
          <cell r="RP1103" t="str">
            <v>4162094</v>
          </cell>
          <cell r="RQ1103">
            <v>0</v>
          </cell>
          <cell r="RR1103" t="str">
            <v>4162095</v>
          </cell>
          <cell r="RS1103">
            <v>0</v>
          </cell>
          <cell r="RT1103">
            <v>0</v>
          </cell>
          <cell r="RU1103">
            <v>0</v>
          </cell>
          <cell r="RV1103">
            <v>0</v>
          </cell>
        </row>
        <row r="1104">
          <cell r="A1104">
            <v>1095</v>
          </cell>
          <cell r="B1104">
            <v>45809</v>
          </cell>
          <cell r="C1104" t="str">
            <v>HRB8025 AAI</v>
          </cell>
          <cell r="D1104" t="str">
            <v>ARB80274</v>
          </cell>
          <cell r="F1104" t="str">
            <v>米国</v>
          </cell>
          <cell r="G1104" t="str">
            <v>AAI</v>
          </cell>
          <cell r="H1104" t="str">
            <v>制御盤</v>
          </cell>
          <cell r="I1104" t="str">
            <v>南陵</v>
          </cell>
          <cell r="J1104" t="str">
            <v>KD</v>
          </cell>
          <cell r="K1104">
            <v>45778</v>
          </cell>
          <cell r="N1104">
            <v>45779</v>
          </cell>
          <cell r="P1104">
            <v>45784</v>
          </cell>
          <cell r="R1104">
            <v>45785</v>
          </cell>
          <cell r="T1104">
            <v>45786</v>
          </cell>
          <cell r="V1104">
            <v>45787</v>
          </cell>
          <cell r="Y1104">
            <v>45800</v>
          </cell>
          <cell r="AA1104">
            <v>45790</v>
          </cell>
          <cell r="AB1104">
            <v>45791</v>
          </cell>
          <cell r="AC1104" t="str">
            <v>4162153</v>
          </cell>
          <cell r="AD1104" t="str">
            <v>4162093</v>
          </cell>
          <cell r="AE1104" t="str">
            <v>4162122</v>
          </cell>
          <cell r="AF1104" t="str">
            <v>4162094</v>
          </cell>
          <cell r="AG1104" t="str">
            <v>4162095</v>
          </cell>
          <cell r="AH1104">
            <v>45755</v>
          </cell>
          <cell r="AI1104">
            <v>4162153</v>
          </cell>
          <cell r="AN1104" t="str">
            <v>-</v>
          </cell>
          <cell r="AO1104">
            <v>4162093</v>
          </cell>
          <cell r="AP1104" t="str">
            <v>-</v>
          </cell>
          <cell r="AQ1104">
            <v>4162094</v>
          </cell>
          <cell r="AR1104" t="str">
            <v>-</v>
          </cell>
          <cell r="AS1104">
            <v>4162095</v>
          </cell>
          <cell r="AT1104">
            <v>45737</v>
          </cell>
          <cell r="AU1104">
            <v>4162122</v>
          </cell>
          <cell r="BB1104" t="str">
            <v>-</v>
          </cell>
          <cell r="BC1104">
            <v>4162102</v>
          </cell>
          <cell r="EM1104">
            <v>45764</v>
          </cell>
          <cell r="EX1104">
            <v>45769</v>
          </cell>
          <cell r="EY1104">
            <v>4162181</v>
          </cell>
          <cell r="HQ1104">
            <v>45671</v>
          </cell>
          <cell r="HR1104">
            <v>4162070</v>
          </cell>
          <cell r="RC1104">
            <v>45790</v>
          </cell>
          <cell r="RD1104">
            <v>0</v>
          </cell>
          <cell r="RE1104">
            <v>0</v>
          </cell>
          <cell r="RF1104">
            <v>0</v>
          </cell>
          <cell r="RG1104">
            <v>0</v>
          </cell>
          <cell r="RH1104">
            <v>0</v>
          </cell>
          <cell r="RI1104">
            <v>0</v>
          </cell>
          <cell r="RJ1104">
            <v>0</v>
          </cell>
          <cell r="RK1104">
            <v>0</v>
          </cell>
          <cell r="RL1104" t="str">
            <v>4162093</v>
          </cell>
          <cell r="RM1104">
            <v>0</v>
          </cell>
          <cell r="RN1104" t="str">
            <v>4162122</v>
          </cell>
          <cell r="RO1104">
            <v>0</v>
          </cell>
          <cell r="RP1104" t="str">
            <v>4162094</v>
          </cell>
          <cell r="RQ1104">
            <v>0</v>
          </cell>
          <cell r="RR1104" t="str">
            <v>4162095</v>
          </cell>
          <cell r="RS1104">
            <v>0</v>
          </cell>
          <cell r="RT1104">
            <v>0</v>
          </cell>
          <cell r="RU1104">
            <v>0</v>
          </cell>
          <cell r="RV1104">
            <v>0</v>
          </cell>
        </row>
        <row r="1105">
          <cell r="A1105">
            <v>1096</v>
          </cell>
          <cell r="B1105">
            <v>45839</v>
          </cell>
          <cell r="C1105" t="str">
            <v>HRB8025 AAI</v>
          </cell>
          <cell r="D1105" t="str">
            <v>ARB80275</v>
          </cell>
          <cell r="F1105" t="str">
            <v>米国</v>
          </cell>
          <cell r="G1105" t="str">
            <v>AAI</v>
          </cell>
          <cell r="H1105" t="str">
            <v>制御盤</v>
          </cell>
          <cell r="I1105" t="str">
            <v>南陵</v>
          </cell>
          <cell r="J1105" t="str">
            <v>KD</v>
          </cell>
          <cell r="K1105">
            <v>45779</v>
          </cell>
          <cell r="N1105">
            <v>45784</v>
          </cell>
          <cell r="P1105">
            <v>45785</v>
          </cell>
          <cell r="R1105">
            <v>45786</v>
          </cell>
          <cell r="T1105">
            <v>45787</v>
          </cell>
          <cell r="V1105">
            <v>45789</v>
          </cell>
          <cell r="Y1105">
            <v>45808</v>
          </cell>
          <cell r="AA1105">
            <v>45792</v>
          </cell>
          <cell r="AB1105">
            <v>45793</v>
          </cell>
          <cell r="AC1105" t="str">
            <v>4162153</v>
          </cell>
          <cell r="AD1105" t="str">
            <v>4162093</v>
          </cell>
          <cell r="AE1105" t="str">
            <v>4162122</v>
          </cell>
          <cell r="AF1105" t="str">
            <v>4162094</v>
          </cell>
          <cell r="AG1105" t="str">
            <v>4162095</v>
          </cell>
          <cell r="AH1105">
            <v>45755</v>
          </cell>
          <cell r="AI1105">
            <v>4162153</v>
          </cell>
          <cell r="AN1105" t="str">
            <v>-</v>
          </cell>
          <cell r="AO1105">
            <v>4162093</v>
          </cell>
          <cell r="AP1105" t="str">
            <v>-</v>
          </cell>
          <cell r="AQ1105">
            <v>4162094</v>
          </cell>
          <cell r="AR1105" t="str">
            <v>-</v>
          </cell>
          <cell r="AS1105">
            <v>4162095</v>
          </cell>
          <cell r="AT1105">
            <v>45737</v>
          </cell>
          <cell r="AU1105">
            <v>4162122</v>
          </cell>
          <cell r="BB1105" t="str">
            <v>-</v>
          </cell>
          <cell r="BC1105">
            <v>4162102</v>
          </cell>
          <cell r="EX1105">
            <v>45769</v>
          </cell>
          <cell r="EY1105">
            <v>4162181</v>
          </cell>
          <cell r="HQ1105">
            <v>45671</v>
          </cell>
          <cell r="HR1105">
            <v>4162070</v>
          </cell>
          <cell r="RC1105">
            <v>45792</v>
          </cell>
          <cell r="RD1105">
            <v>0</v>
          </cell>
          <cell r="RE1105">
            <v>0</v>
          </cell>
          <cell r="RF1105">
            <v>0</v>
          </cell>
          <cell r="RG1105">
            <v>0</v>
          </cell>
          <cell r="RH1105">
            <v>0</v>
          </cell>
          <cell r="RI1105">
            <v>0</v>
          </cell>
          <cell r="RJ1105">
            <v>0</v>
          </cell>
          <cell r="RK1105">
            <v>0</v>
          </cell>
          <cell r="RL1105" t="str">
            <v>4162093</v>
          </cell>
          <cell r="RM1105">
            <v>0</v>
          </cell>
          <cell r="RN1105" t="str">
            <v>4162122</v>
          </cell>
          <cell r="RO1105">
            <v>0</v>
          </cell>
          <cell r="RP1105" t="str">
            <v>4162094</v>
          </cell>
          <cell r="RQ1105">
            <v>0</v>
          </cell>
          <cell r="RR1105" t="str">
            <v>4162095</v>
          </cell>
          <cell r="RS1105">
            <v>0</v>
          </cell>
          <cell r="RT1105">
            <v>0</v>
          </cell>
          <cell r="RU1105">
            <v>0</v>
          </cell>
          <cell r="RV1105">
            <v>0</v>
          </cell>
        </row>
        <row r="1106">
          <cell r="A1106">
            <v>1097</v>
          </cell>
          <cell r="B1106">
            <v>45839</v>
          </cell>
          <cell r="C1106" t="str">
            <v>HRB8025 AAI</v>
          </cell>
          <cell r="D1106" t="str">
            <v>ARB80276</v>
          </cell>
          <cell r="F1106" t="str">
            <v>米国</v>
          </cell>
          <cell r="G1106" t="str">
            <v>AAI</v>
          </cell>
          <cell r="H1106" t="str">
            <v>制御盤</v>
          </cell>
          <cell r="I1106" t="str">
            <v>南陵</v>
          </cell>
          <cell r="J1106" t="str">
            <v>KD</v>
          </cell>
          <cell r="K1106">
            <v>45779</v>
          </cell>
          <cell r="N1106">
            <v>45784</v>
          </cell>
          <cell r="P1106">
            <v>45785</v>
          </cell>
          <cell r="R1106">
            <v>45786</v>
          </cell>
          <cell r="T1106">
            <v>45787</v>
          </cell>
          <cell r="V1106">
            <v>45789</v>
          </cell>
          <cell r="Y1106">
            <v>45808</v>
          </cell>
          <cell r="AA1106">
            <v>45792</v>
          </cell>
          <cell r="AB1106">
            <v>45793</v>
          </cell>
          <cell r="AC1106" t="str">
            <v>4162153</v>
          </cell>
          <cell r="AD1106" t="str">
            <v>4162093</v>
          </cell>
          <cell r="AE1106" t="str">
            <v>4162122</v>
          </cell>
          <cell r="AF1106" t="str">
            <v>4162094</v>
          </cell>
          <cell r="AG1106" t="str">
            <v>4162095</v>
          </cell>
          <cell r="AH1106">
            <v>45755</v>
          </cell>
          <cell r="AI1106">
            <v>4162153</v>
          </cell>
          <cell r="AN1106" t="str">
            <v>-</v>
          </cell>
          <cell r="AO1106">
            <v>4162093</v>
          </cell>
          <cell r="AP1106" t="str">
            <v>-</v>
          </cell>
          <cell r="AQ1106">
            <v>4162094</v>
          </cell>
          <cell r="AR1106" t="str">
            <v>-</v>
          </cell>
          <cell r="AS1106">
            <v>4162095</v>
          </cell>
          <cell r="AT1106">
            <v>45737</v>
          </cell>
          <cell r="AU1106">
            <v>4162122</v>
          </cell>
          <cell r="BB1106" t="str">
            <v>-</v>
          </cell>
          <cell r="BC1106">
            <v>4162102</v>
          </cell>
          <cell r="EX1106">
            <v>45769</v>
          </cell>
          <cell r="EY1106">
            <v>4162181</v>
          </cell>
          <cell r="HQ1106">
            <v>45671</v>
          </cell>
          <cell r="HR1106">
            <v>4162070</v>
          </cell>
          <cell r="RC1106">
            <v>45792</v>
          </cell>
          <cell r="RD1106">
            <v>0</v>
          </cell>
          <cell r="RE1106">
            <v>0</v>
          </cell>
          <cell r="RF1106">
            <v>0</v>
          </cell>
          <cell r="RG1106">
            <v>0</v>
          </cell>
          <cell r="RH1106">
            <v>0</v>
          </cell>
          <cell r="RI1106">
            <v>0</v>
          </cell>
          <cell r="RJ1106">
            <v>0</v>
          </cell>
          <cell r="RK1106">
            <v>0</v>
          </cell>
          <cell r="RL1106" t="str">
            <v>4162093</v>
          </cell>
          <cell r="RM1106">
            <v>0</v>
          </cell>
          <cell r="RN1106" t="str">
            <v>4162122</v>
          </cell>
          <cell r="RO1106">
            <v>0</v>
          </cell>
          <cell r="RP1106" t="str">
            <v>4162094</v>
          </cell>
          <cell r="RQ1106">
            <v>0</v>
          </cell>
          <cell r="RR1106" t="str">
            <v>4162095</v>
          </cell>
          <cell r="RS1106">
            <v>0</v>
          </cell>
          <cell r="RT1106">
            <v>0</v>
          </cell>
          <cell r="RU1106">
            <v>0</v>
          </cell>
          <cell r="RV1106">
            <v>0</v>
          </cell>
        </row>
        <row r="1107">
          <cell r="A1107">
            <v>1098</v>
          </cell>
          <cell r="B1107">
            <v>45839</v>
          </cell>
          <cell r="C1107" t="str">
            <v>HRB8025 AAI</v>
          </cell>
          <cell r="D1107" t="str">
            <v>ARB80277</v>
          </cell>
          <cell r="F1107" t="str">
            <v>米国</v>
          </cell>
          <cell r="G1107" t="str">
            <v>AAI</v>
          </cell>
          <cell r="H1107" t="str">
            <v>制御盤</v>
          </cell>
          <cell r="I1107" t="str">
            <v>南陵</v>
          </cell>
          <cell r="J1107" t="str">
            <v>KD</v>
          </cell>
          <cell r="K1107">
            <v>45779</v>
          </cell>
          <cell r="N1107">
            <v>45784</v>
          </cell>
          <cell r="P1107">
            <v>45785</v>
          </cell>
          <cell r="R1107">
            <v>45786</v>
          </cell>
          <cell r="T1107">
            <v>45787</v>
          </cell>
          <cell r="V1107">
            <v>45789</v>
          </cell>
          <cell r="Y1107">
            <v>45808</v>
          </cell>
          <cell r="AA1107">
            <v>45792</v>
          </cell>
          <cell r="AB1107">
            <v>45793</v>
          </cell>
          <cell r="AC1107" t="str">
            <v>4162153</v>
          </cell>
          <cell r="AD1107" t="str">
            <v>4162093</v>
          </cell>
          <cell r="AE1107" t="str">
            <v>4162122</v>
          </cell>
          <cell r="AF1107" t="str">
            <v>4162094</v>
          </cell>
          <cell r="AG1107" t="str">
            <v>4162095</v>
          </cell>
          <cell r="AH1107">
            <v>45755</v>
          </cell>
          <cell r="AI1107">
            <v>4162153</v>
          </cell>
          <cell r="AN1107" t="str">
            <v>-</v>
          </cell>
          <cell r="AO1107">
            <v>4162093</v>
          </cell>
          <cell r="AP1107" t="str">
            <v>-</v>
          </cell>
          <cell r="AQ1107">
            <v>4162094</v>
          </cell>
          <cell r="AR1107" t="str">
            <v>-</v>
          </cell>
          <cell r="AS1107">
            <v>4162095</v>
          </cell>
          <cell r="AT1107">
            <v>45737</v>
          </cell>
          <cell r="AU1107">
            <v>4162122</v>
          </cell>
          <cell r="BB1107" t="str">
            <v>-</v>
          </cell>
          <cell r="BC1107">
            <v>4162102</v>
          </cell>
          <cell r="EX1107">
            <v>45769</v>
          </cell>
          <cell r="EY1107">
            <v>4162181</v>
          </cell>
          <cell r="HQ1107">
            <v>45671</v>
          </cell>
          <cell r="HR1107">
            <v>4162070</v>
          </cell>
          <cell r="RC1107">
            <v>45792</v>
          </cell>
          <cell r="RD1107">
            <v>0</v>
          </cell>
          <cell r="RE1107">
            <v>0</v>
          </cell>
          <cell r="RF1107">
            <v>0</v>
          </cell>
          <cell r="RG1107">
            <v>0</v>
          </cell>
          <cell r="RH1107">
            <v>0</v>
          </cell>
          <cell r="RI1107">
            <v>0</v>
          </cell>
          <cell r="RJ1107">
            <v>0</v>
          </cell>
          <cell r="RK1107">
            <v>0</v>
          </cell>
          <cell r="RL1107" t="str">
            <v>4162093</v>
          </cell>
          <cell r="RM1107">
            <v>0</v>
          </cell>
          <cell r="RN1107" t="str">
            <v>4162122</v>
          </cell>
          <cell r="RO1107">
            <v>0</v>
          </cell>
          <cell r="RP1107" t="str">
            <v>4162094</v>
          </cell>
          <cell r="RQ1107">
            <v>0</v>
          </cell>
          <cell r="RR1107" t="str">
            <v>4162095</v>
          </cell>
          <cell r="RS1107">
            <v>0</v>
          </cell>
          <cell r="RT1107">
            <v>0</v>
          </cell>
          <cell r="RU1107">
            <v>0</v>
          </cell>
          <cell r="RV1107">
            <v>0</v>
          </cell>
        </row>
        <row r="1108">
          <cell r="A1108">
            <v>1099</v>
          </cell>
          <cell r="B1108">
            <v>45839</v>
          </cell>
          <cell r="C1108" t="str">
            <v>HRB8025 AAI</v>
          </cell>
          <cell r="D1108" t="str">
            <v>ARB80278</v>
          </cell>
          <cell r="F1108" t="str">
            <v>米国</v>
          </cell>
          <cell r="G1108" t="str">
            <v>AAI</v>
          </cell>
          <cell r="H1108" t="str">
            <v>制御盤</v>
          </cell>
          <cell r="I1108" t="str">
            <v>南陵</v>
          </cell>
          <cell r="J1108" t="str">
            <v>KD</v>
          </cell>
          <cell r="K1108">
            <v>45784</v>
          </cell>
          <cell r="N1108">
            <v>45785</v>
          </cell>
          <cell r="P1108">
            <v>45786</v>
          </cell>
          <cell r="R1108">
            <v>45787</v>
          </cell>
          <cell r="T1108">
            <v>45789</v>
          </cell>
          <cell r="V1108">
            <v>45790</v>
          </cell>
          <cell r="Y1108">
            <v>45808</v>
          </cell>
          <cell r="AA1108">
            <v>45792</v>
          </cell>
          <cell r="AB1108">
            <v>45793</v>
          </cell>
          <cell r="AC1108" t="str">
            <v>4162153</v>
          </cell>
          <cell r="AD1108" t="str">
            <v>4162093</v>
          </cell>
          <cell r="AE1108" t="str">
            <v>4162122</v>
          </cell>
          <cell r="AF1108" t="str">
            <v>4162094</v>
          </cell>
          <cell r="AG1108" t="str">
            <v>4162095</v>
          </cell>
          <cell r="AH1108">
            <v>45755</v>
          </cell>
          <cell r="AI1108">
            <v>4162153</v>
          </cell>
          <cell r="AN1108" t="str">
            <v>-</v>
          </cell>
          <cell r="AO1108">
            <v>4162093</v>
          </cell>
          <cell r="AP1108" t="str">
            <v>-</v>
          </cell>
          <cell r="AQ1108">
            <v>4162094</v>
          </cell>
          <cell r="AR1108" t="str">
            <v>-</v>
          </cell>
          <cell r="AS1108">
            <v>4162095</v>
          </cell>
          <cell r="AT1108">
            <v>45737</v>
          </cell>
          <cell r="AU1108">
            <v>4162122</v>
          </cell>
          <cell r="BB1108" t="str">
            <v>-</v>
          </cell>
          <cell r="BC1108">
            <v>4162102</v>
          </cell>
          <cell r="EX1108">
            <v>45769</v>
          </cell>
          <cell r="EY1108">
            <v>4162181</v>
          </cell>
          <cell r="HQ1108">
            <v>45671</v>
          </cell>
          <cell r="HR1108">
            <v>4162070</v>
          </cell>
          <cell r="RC1108">
            <v>45792</v>
          </cell>
          <cell r="RD1108">
            <v>0</v>
          </cell>
          <cell r="RE1108">
            <v>0</v>
          </cell>
          <cell r="RF1108">
            <v>0</v>
          </cell>
          <cell r="RG1108">
            <v>0</v>
          </cell>
          <cell r="RH1108">
            <v>0</v>
          </cell>
          <cell r="RI1108">
            <v>0</v>
          </cell>
          <cell r="RJ1108">
            <v>0</v>
          </cell>
          <cell r="RK1108">
            <v>0</v>
          </cell>
          <cell r="RL1108" t="str">
            <v>4162093</v>
          </cell>
          <cell r="RM1108">
            <v>0</v>
          </cell>
          <cell r="RN1108" t="str">
            <v>4162122</v>
          </cell>
          <cell r="RO1108">
            <v>0</v>
          </cell>
          <cell r="RP1108" t="str">
            <v>4162094</v>
          </cell>
          <cell r="RQ1108">
            <v>0</v>
          </cell>
          <cell r="RR1108" t="str">
            <v>4162095</v>
          </cell>
          <cell r="RS1108">
            <v>0</v>
          </cell>
          <cell r="RT1108">
            <v>0</v>
          </cell>
          <cell r="RU1108">
            <v>0</v>
          </cell>
          <cell r="RV1108">
            <v>0</v>
          </cell>
        </row>
        <row r="1109">
          <cell r="A1109">
            <v>1100</v>
          </cell>
          <cell r="B1109">
            <v>45809</v>
          </cell>
          <cell r="C1109" t="str">
            <v>HRB8025</v>
          </cell>
          <cell r="D1109" t="str">
            <v>80255448</v>
          </cell>
          <cell r="F1109" t="str">
            <v>日本</v>
          </cell>
          <cell r="G1109" t="str">
            <v>（株）アマダベンディングＳ部</v>
          </cell>
          <cell r="H1109" t="str">
            <v>制御盤</v>
          </cell>
          <cell r="I1109" t="str">
            <v>南陵</v>
          </cell>
          <cell r="J1109" t="str">
            <v>土岐</v>
          </cell>
          <cell r="K1109">
            <v>45784</v>
          </cell>
          <cell r="N1109">
            <v>45785</v>
          </cell>
          <cell r="P1109">
            <v>45786</v>
          </cell>
          <cell r="R1109">
            <v>45787</v>
          </cell>
          <cell r="T1109">
            <v>45789</v>
          </cell>
          <cell r="V1109">
            <v>45790</v>
          </cell>
          <cell r="Y1109">
            <v>45800</v>
          </cell>
          <cell r="AA1109">
            <v>45792</v>
          </cell>
          <cell r="AB1109">
            <v>45793</v>
          </cell>
          <cell r="AC1109" t="str">
            <v>4162153</v>
          </cell>
          <cell r="AD1109" t="str">
            <v>4162093</v>
          </cell>
          <cell r="AE1109" t="str">
            <v>4162122</v>
          </cell>
          <cell r="AF1109" t="str">
            <v>4162094</v>
          </cell>
          <cell r="AG1109" t="str">
            <v>4162095</v>
          </cell>
          <cell r="AH1109">
            <v>45755</v>
          </cell>
          <cell r="AI1109">
            <v>4162153</v>
          </cell>
          <cell r="AN1109" t="str">
            <v>-</v>
          </cell>
          <cell r="AO1109">
            <v>4162093</v>
          </cell>
          <cell r="AP1109" t="str">
            <v>-</v>
          </cell>
          <cell r="AQ1109">
            <v>4162094</v>
          </cell>
          <cell r="AR1109" t="str">
            <v>-</v>
          </cell>
          <cell r="AS1109">
            <v>4162095</v>
          </cell>
          <cell r="AT1109">
            <v>45737</v>
          </cell>
          <cell r="AU1109">
            <v>4162122</v>
          </cell>
          <cell r="AZ1109" t="str">
            <v>-</v>
          </cell>
          <cell r="BA1109">
            <v>4162101</v>
          </cell>
          <cell r="EM1109">
            <v>45764</v>
          </cell>
          <cell r="EX1109">
            <v>45769</v>
          </cell>
          <cell r="EY1109">
            <v>4162181</v>
          </cell>
          <cell r="RC1109">
            <v>45792</v>
          </cell>
          <cell r="RD1109">
            <v>0</v>
          </cell>
          <cell r="RE1109">
            <v>0</v>
          </cell>
          <cell r="RF1109">
            <v>0</v>
          </cell>
          <cell r="RG1109">
            <v>0</v>
          </cell>
          <cell r="RH1109">
            <v>0</v>
          </cell>
          <cell r="RI1109">
            <v>0</v>
          </cell>
          <cell r="RJ1109">
            <v>0</v>
          </cell>
          <cell r="RK1109">
            <v>0</v>
          </cell>
          <cell r="RL1109" t="str">
            <v>4162093</v>
          </cell>
          <cell r="RM1109">
            <v>0</v>
          </cell>
          <cell r="RN1109" t="str">
            <v>4162122</v>
          </cell>
          <cell r="RO1109">
            <v>0</v>
          </cell>
          <cell r="RP1109" t="str">
            <v>4162094</v>
          </cell>
          <cell r="RQ1109">
            <v>0</v>
          </cell>
          <cell r="RR1109" t="str">
            <v>4162095</v>
          </cell>
          <cell r="RS1109">
            <v>0</v>
          </cell>
          <cell r="RT1109">
            <v>0</v>
          </cell>
          <cell r="RU1109">
            <v>0</v>
          </cell>
          <cell r="RV1109">
            <v>0</v>
          </cell>
        </row>
        <row r="1110">
          <cell r="A1110">
            <v>1101</v>
          </cell>
          <cell r="B1110">
            <v>45809</v>
          </cell>
          <cell r="C1110" t="str">
            <v>HRB1303</v>
          </cell>
          <cell r="D1110" t="str">
            <v>13035635</v>
          </cell>
          <cell r="F1110" t="str">
            <v>日本</v>
          </cell>
          <cell r="G1110" t="str">
            <v>（株）アマダベンディングＳ部</v>
          </cell>
          <cell r="H1110" t="str">
            <v>制御盤</v>
          </cell>
          <cell r="I1110" t="str">
            <v>南陵</v>
          </cell>
          <cell r="J1110" t="str">
            <v>土岐</v>
          </cell>
          <cell r="K1110">
            <v>45785</v>
          </cell>
          <cell r="N1110">
            <v>45786</v>
          </cell>
          <cell r="P1110">
            <v>45787</v>
          </cell>
          <cell r="R1110">
            <v>45789</v>
          </cell>
          <cell r="T1110">
            <v>45790</v>
          </cell>
          <cell r="V1110">
            <v>45791</v>
          </cell>
          <cell r="Y1110">
            <v>45801</v>
          </cell>
          <cell r="AA1110">
            <v>45792</v>
          </cell>
          <cell r="AB1110">
            <v>45793</v>
          </cell>
          <cell r="AC1110" t="str">
            <v>4162153</v>
          </cell>
          <cell r="AD1110" t="str">
            <v>4162093</v>
          </cell>
          <cell r="AE1110" t="str">
            <v>4162122</v>
          </cell>
          <cell r="AF1110" t="str">
            <v>4162094</v>
          </cell>
          <cell r="AG1110" t="str">
            <v>4162095</v>
          </cell>
          <cell r="AH1110">
            <v>45755</v>
          </cell>
          <cell r="AI1110">
            <v>4162153</v>
          </cell>
          <cell r="AN1110" t="str">
            <v>-</v>
          </cell>
          <cell r="AO1110">
            <v>4162093</v>
          </cell>
          <cell r="AP1110" t="str">
            <v>-</v>
          </cell>
          <cell r="AQ1110">
            <v>4162094</v>
          </cell>
          <cell r="AR1110" t="str">
            <v>-</v>
          </cell>
          <cell r="AS1110">
            <v>4162095</v>
          </cell>
          <cell r="AT1110">
            <v>45737</v>
          </cell>
          <cell r="AU1110">
            <v>4162122</v>
          </cell>
          <cell r="BD1110" t="str">
            <v>-</v>
          </cell>
          <cell r="BE1110">
            <v>4162103</v>
          </cell>
          <cell r="EM1110">
            <v>45771</v>
          </cell>
          <cell r="EX1110">
            <v>45769</v>
          </cell>
          <cell r="EY1110">
            <v>4162181</v>
          </cell>
          <cell r="RC1110">
            <v>45792</v>
          </cell>
          <cell r="RD1110">
            <v>0</v>
          </cell>
          <cell r="RE1110">
            <v>0</v>
          </cell>
          <cell r="RF1110">
            <v>0</v>
          </cell>
          <cell r="RG1110">
            <v>0</v>
          </cell>
          <cell r="RH1110">
            <v>0</v>
          </cell>
          <cell r="RI1110">
            <v>0</v>
          </cell>
          <cell r="RJ1110">
            <v>0</v>
          </cell>
          <cell r="RK1110">
            <v>0</v>
          </cell>
          <cell r="RL1110" t="str">
            <v>4162093</v>
          </cell>
          <cell r="RM1110">
            <v>0</v>
          </cell>
          <cell r="RN1110" t="str">
            <v>4162122</v>
          </cell>
          <cell r="RO1110">
            <v>0</v>
          </cell>
          <cell r="RP1110" t="str">
            <v>4162094</v>
          </cell>
          <cell r="RQ1110">
            <v>0</v>
          </cell>
          <cell r="RR1110" t="str">
            <v>4162095</v>
          </cell>
          <cell r="RS1110">
            <v>0</v>
          </cell>
          <cell r="RT1110">
            <v>0</v>
          </cell>
          <cell r="RU1110">
            <v>0</v>
          </cell>
          <cell r="RV1110">
            <v>0</v>
          </cell>
        </row>
        <row r="1111">
          <cell r="A1111">
            <v>1102</v>
          </cell>
          <cell r="B1111">
            <v>45809</v>
          </cell>
          <cell r="C1111" t="str">
            <v>HRBC1303</v>
          </cell>
          <cell r="D1111" t="str">
            <v>13035643</v>
          </cell>
          <cell r="F1111" t="str">
            <v>中国</v>
          </cell>
          <cell r="G1111" t="str">
            <v>【CHINA】三河科達</v>
          </cell>
          <cell r="H1111" t="str">
            <v>制御盤</v>
          </cell>
          <cell r="I1111" t="str">
            <v>南陵</v>
          </cell>
          <cell r="J1111" t="str">
            <v>土岐</v>
          </cell>
          <cell r="K1111">
            <v>45785</v>
          </cell>
          <cell r="N1111">
            <v>45786</v>
          </cell>
          <cell r="P1111">
            <v>45787</v>
          </cell>
          <cell r="R1111">
            <v>45789</v>
          </cell>
          <cell r="T1111">
            <v>45790</v>
          </cell>
          <cell r="V1111">
            <v>45791</v>
          </cell>
          <cell r="Y1111">
            <v>45801</v>
          </cell>
          <cell r="AA1111">
            <v>45799</v>
          </cell>
          <cell r="AB1111">
            <v>45800</v>
          </cell>
          <cell r="AC1111" t="str">
            <v>4162153</v>
          </cell>
          <cell r="AD1111" t="str">
            <v>4162093</v>
          </cell>
          <cell r="AE1111" t="str">
            <v>4162122</v>
          </cell>
          <cell r="AF1111" t="str">
            <v>4162094</v>
          </cell>
          <cell r="AG1111" t="str">
            <v>4162095</v>
          </cell>
          <cell r="AH1111">
            <v>45755</v>
          </cell>
          <cell r="AI1111">
            <v>4162153</v>
          </cell>
          <cell r="AN1111" t="str">
            <v>-</v>
          </cell>
          <cell r="AO1111">
            <v>4162093</v>
          </cell>
          <cell r="AP1111" t="str">
            <v>-</v>
          </cell>
          <cell r="AQ1111">
            <v>4162094</v>
          </cell>
          <cell r="AR1111" t="str">
            <v>-</v>
          </cell>
          <cell r="AS1111">
            <v>4162095</v>
          </cell>
          <cell r="AT1111">
            <v>45737</v>
          </cell>
          <cell r="AU1111">
            <v>4162122</v>
          </cell>
          <cell r="BF1111" t="str">
            <v>-</v>
          </cell>
          <cell r="BG1111">
            <v>4162104</v>
          </cell>
          <cell r="EM1111">
            <v>45771</v>
          </cell>
          <cell r="EZ1111">
            <v>45755</v>
          </cell>
          <cell r="FA1111">
            <v>4162161</v>
          </cell>
          <cell r="RC1111">
            <v>45799</v>
          </cell>
          <cell r="RD1111">
            <v>0</v>
          </cell>
          <cell r="RE1111">
            <v>0</v>
          </cell>
          <cell r="RF1111">
            <v>0</v>
          </cell>
          <cell r="RG1111">
            <v>0</v>
          </cell>
          <cell r="RH1111">
            <v>0</v>
          </cell>
          <cell r="RI1111">
            <v>0</v>
          </cell>
          <cell r="RJ1111">
            <v>0</v>
          </cell>
          <cell r="RK1111">
            <v>0</v>
          </cell>
          <cell r="RL1111" t="str">
            <v>4162093</v>
          </cell>
          <cell r="RM1111">
            <v>0</v>
          </cell>
          <cell r="RN1111" t="str">
            <v>4162122</v>
          </cell>
          <cell r="RO1111">
            <v>0</v>
          </cell>
          <cell r="RP1111" t="str">
            <v>4162094</v>
          </cell>
          <cell r="RQ1111">
            <v>0</v>
          </cell>
          <cell r="RR1111" t="str">
            <v>4162095</v>
          </cell>
          <cell r="RS1111">
            <v>0</v>
          </cell>
          <cell r="RT1111">
            <v>0</v>
          </cell>
          <cell r="RU1111">
            <v>0</v>
          </cell>
          <cell r="RV1111">
            <v>0</v>
          </cell>
        </row>
        <row r="1112">
          <cell r="A1112">
            <v>1103</v>
          </cell>
          <cell r="B1112">
            <v>45809</v>
          </cell>
          <cell r="C1112" t="str">
            <v>HRB2204.EXP</v>
          </cell>
          <cell r="D1112" t="str">
            <v>22045154</v>
          </cell>
          <cell r="F1112" t="str">
            <v>イスラエル</v>
          </cell>
          <cell r="G1112" t="str">
            <v>ＥＬＢＥ　ＬＥＡＤＩＮＧ　ＴＥＣＨＮＯＬＯＧＩＣＡＬ　ＳＯＬＵＴＩＯＮＳ　ＬＴＤ</v>
          </cell>
          <cell r="H1112" t="str">
            <v>制御盤</v>
          </cell>
          <cell r="I1112" t="str">
            <v>南陵</v>
          </cell>
          <cell r="J1112" t="str">
            <v>土岐</v>
          </cell>
          <cell r="K1112">
            <v>45785</v>
          </cell>
          <cell r="N1112">
            <v>45786</v>
          </cell>
          <cell r="P1112">
            <v>45787</v>
          </cell>
          <cell r="R1112">
            <v>45789</v>
          </cell>
          <cell r="T1112">
            <v>45790</v>
          </cell>
          <cell r="V1112">
            <v>45791</v>
          </cell>
          <cell r="Y1112">
            <v>45804</v>
          </cell>
          <cell r="AA1112">
            <v>45799</v>
          </cell>
          <cell r="AB1112">
            <v>45800</v>
          </cell>
          <cell r="AC1112" t="str">
            <v>4162189</v>
          </cell>
          <cell r="AD1112" t="str">
            <v>4162093</v>
          </cell>
          <cell r="AE1112" t="str">
            <v>4162122</v>
          </cell>
          <cell r="AF1112" t="str">
            <v>4162094</v>
          </cell>
          <cell r="AG1112" t="str">
            <v>4162095</v>
          </cell>
          <cell r="AJ1112">
            <v>45762</v>
          </cell>
          <cell r="AK1112">
            <v>4162189</v>
          </cell>
          <cell r="AN1112" t="str">
            <v>-</v>
          </cell>
          <cell r="AO1112">
            <v>4162093</v>
          </cell>
          <cell r="AP1112" t="str">
            <v>-</v>
          </cell>
          <cell r="AQ1112">
            <v>4162094</v>
          </cell>
          <cell r="AR1112" t="str">
            <v>-</v>
          </cell>
          <cell r="AS1112">
            <v>4162095</v>
          </cell>
          <cell r="AT1112">
            <v>45737</v>
          </cell>
          <cell r="AU1112">
            <v>4162122</v>
          </cell>
          <cell r="BJ1112" t="str">
            <v>-</v>
          </cell>
          <cell r="BK1112">
            <v>4162106</v>
          </cell>
          <cell r="EM1112">
            <v>45771</v>
          </cell>
          <cell r="EX1112">
            <v>45769</v>
          </cell>
          <cell r="EY1112">
            <v>4162181</v>
          </cell>
          <cell r="RC1112">
            <v>45799</v>
          </cell>
          <cell r="RD1112">
            <v>0</v>
          </cell>
          <cell r="RE1112">
            <v>0</v>
          </cell>
          <cell r="RF1112">
            <v>0</v>
          </cell>
          <cell r="RG1112">
            <v>0</v>
          </cell>
          <cell r="RH1112">
            <v>0</v>
          </cell>
          <cell r="RI1112">
            <v>0</v>
          </cell>
          <cell r="RJ1112">
            <v>0</v>
          </cell>
          <cell r="RK1112">
            <v>0</v>
          </cell>
          <cell r="RL1112" t="str">
            <v>4162093</v>
          </cell>
          <cell r="RM1112">
            <v>0</v>
          </cell>
          <cell r="RN1112" t="str">
            <v>4162122</v>
          </cell>
          <cell r="RO1112">
            <v>0</v>
          </cell>
          <cell r="RP1112" t="str">
            <v>4162094</v>
          </cell>
          <cell r="RQ1112">
            <v>0</v>
          </cell>
          <cell r="RR1112" t="str">
            <v>4162095</v>
          </cell>
          <cell r="RS1112">
            <v>0</v>
          </cell>
          <cell r="RT1112">
            <v>0</v>
          </cell>
          <cell r="RU1112">
            <v>0</v>
          </cell>
          <cell r="RV1112">
            <v>0</v>
          </cell>
        </row>
        <row r="1113">
          <cell r="A1113">
            <v>1104</v>
          </cell>
          <cell r="B1113">
            <v>45809</v>
          </cell>
          <cell r="C1113" t="str">
            <v>HRB5020.EXP</v>
          </cell>
          <cell r="D1113" t="str">
            <v>50205168</v>
          </cell>
          <cell r="F1113" t="str">
            <v>インド</v>
          </cell>
          <cell r="G1113" t="str">
            <v>Ａｍａｄａ　（Ｉｎｄｉａ）　Ｐｖｔ．　Ｌｔｄ．　Ａｍａｄａ　Ｔｅｃｈｎｉｃａｌ　Ｃｅｎｔｅｒ</v>
          </cell>
          <cell r="H1113" t="str">
            <v>制御盤</v>
          </cell>
          <cell r="I1113" t="str">
            <v>南陵</v>
          </cell>
          <cell r="J1113" t="str">
            <v>土岐</v>
          </cell>
          <cell r="K1113">
            <v>45786</v>
          </cell>
          <cell r="N1113">
            <v>45787</v>
          </cell>
          <cell r="P1113">
            <v>45789</v>
          </cell>
          <cell r="R1113">
            <v>45790</v>
          </cell>
          <cell r="T1113">
            <v>45791</v>
          </cell>
          <cell r="V1113">
            <v>45792</v>
          </cell>
          <cell r="Y1113">
            <v>45805</v>
          </cell>
          <cell r="AA1113">
            <v>45799</v>
          </cell>
          <cell r="AB1113">
            <v>45800</v>
          </cell>
          <cell r="AC1113" t="str">
            <v>4162153</v>
          </cell>
          <cell r="AD1113" t="str">
            <v>4162093</v>
          </cell>
          <cell r="AE1113" t="str">
            <v>4162122</v>
          </cell>
          <cell r="AF1113" t="str">
            <v>4162094</v>
          </cell>
          <cell r="AG1113" t="str">
            <v>4162095</v>
          </cell>
          <cell r="AH1113">
            <v>45755</v>
          </cell>
          <cell r="AI1113">
            <v>4162153</v>
          </cell>
          <cell r="AN1113" t="str">
            <v>-</v>
          </cell>
          <cell r="AO1113">
            <v>4162093</v>
          </cell>
          <cell r="AP1113" t="str">
            <v>-</v>
          </cell>
          <cell r="AQ1113">
            <v>4162094</v>
          </cell>
          <cell r="AR1113" t="str">
            <v>-</v>
          </cell>
          <cell r="AS1113">
            <v>4162095</v>
          </cell>
          <cell r="AT1113">
            <v>45737</v>
          </cell>
          <cell r="AU1113">
            <v>4162122</v>
          </cell>
          <cell r="AX1113">
            <v>45720</v>
          </cell>
          <cell r="AY1113">
            <v>4162117</v>
          </cell>
          <cell r="EM1113">
            <v>45771</v>
          </cell>
          <cell r="EZ1113">
            <v>45755</v>
          </cell>
          <cell r="FA1113">
            <v>4162161</v>
          </cell>
          <cell r="RC1113">
            <v>45799</v>
          </cell>
          <cell r="RD1113">
            <v>0</v>
          </cell>
          <cell r="RE1113">
            <v>0</v>
          </cell>
          <cell r="RF1113">
            <v>0</v>
          </cell>
          <cell r="RG1113">
            <v>0</v>
          </cell>
          <cell r="RH1113">
            <v>0</v>
          </cell>
          <cell r="RI1113">
            <v>0</v>
          </cell>
          <cell r="RJ1113">
            <v>0</v>
          </cell>
          <cell r="RK1113">
            <v>0</v>
          </cell>
          <cell r="RL1113" t="str">
            <v>4162093</v>
          </cell>
          <cell r="RM1113">
            <v>0</v>
          </cell>
          <cell r="RN1113" t="str">
            <v>4162122</v>
          </cell>
          <cell r="RO1113">
            <v>0</v>
          </cell>
          <cell r="RP1113" t="str">
            <v>4162094</v>
          </cell>
          <cell r="RQ1113">
            <v>0</v>
          </cell>
          <cell r="RR1113" t="str">
            <v>4162095</v>
          </cell>
          <cell r="RS1113">
            <v>0</v>
          </cell>
          <cell r="RT1113">
            <v>0</v>
          </cell>
          <cell r="RU1113">
            <v>0</v>
          </cell>
          <cell r="RV1113">
            <v>0</v>
          </cell>
        </row>
        <row r="1114">
          <cell r="A1114">
            <v>1105</v>
          </cell>
          <cell r="B1114">
            <v>45809</v>
          </cell>
          <cell r="C1114" t="str">
            <v>HRB5020.EXP</v>
          </cell>
          <cell r="D1114" t="str">
            <v>50205167</v>
          </cell>
          <cell r="F1114" t="str">
            <v>インド</v>
          </cell>
          <cell r="G1114" t="str">
            <v>Ａｍａｄａ　（Ｉｎｄｉａ）　Ｐｖｔ．　Ｌｔｄ．　Ａｍａｄａ　Ｔｅｃｈｎｉｃａｌ　Ｃｅｎｔｅｒ</v>
          </cell>
          <cell r="H1114" t="str">
            <v>制御盤</v>
          </cell>
          <cell r="I1114" t="str">
            <v>南陵</v>
          </cell>
          <cell r="J1114" t="str">
            <v>土岐</v>
          </cell>
          <cell r="K1114">
            <v>45786</v>
          </cell>
          <cell r="N1114">
            <v>45787</v>
          </cell>
          <cell r="P1114">
            <v>45789</v>
          </cell>
          <cell r="R1114">
            <v>45790</v>
          </cell>
          <cell r="T1114">
            <v>45791</v>
          </cell>
          <cell r="V1114">
            <v>45792</v>
          </cell>
          <cell r="Y1114">
            <v>45805</v>
          </cell>
          <cell r="AA1114">
            <v>45799</v>
          </cell>
          <cell r="AB1114">
            <v>45800</v>
          </cell>
          <cell r="AC1114" t="str">
            <v>4162153</v>
          </cell>
          <cell r="AD1114" t="str">
            <v>4162093</v>
          </cell>
          <cell r="AE1114" t="str">
            <v>4162122</v>
          </cell>
          <cell r="AF1114" t="str">
            <v>4162094</v>
          </cell>
          <cell r="AG1114" t="str">
            <v>4162095</v>
          </cell>
          <cell r="AH1114">
            <v>45755</v>
          </cell>
          <cell r="AI1114">
            <v>4162153</v>
          </cell>
          <cell r="AN1114" t="str">
            <v>-</v>
          </cell>
          <cell r="AO1114">
            <v>4162093</v>
          </cell>
          <cell r="AP1114" t="str">
            <v>-</v>
          </cell>
          <cell r="AQ1114">
            <v>4162094</v>
          </cell>
          <cell r="AR1114" t="str">
            <v>-</v>
          </cell>
          <cell r="AS1114">
            <v>4162095</v>
          </cell>
          <cell r="AT1114">
            <v>45737</v>
          </cell>
          <cell r="AU1114">
            <v>4162122</v>
          </cell>
          <cell r="AX1114">
            <v>45720</v>
          </cell>
          <cell r="AY1114">
            <v>4162117</v>
          </cell>
          <cell r="EM1114">
            <v>45771</v>
          </cell>
          <cell r="EZ1114">
            <v>45755</v>
          </cell>
          <cell r="FA1114">
            <v>4162161</v>
          </cell>
          <cell r="RC1114">
            <v>45799</v>
          </cell>
          <cell r="RD1114">
            <v>0</v>
          </cell>
          <cell r="RE1114">
            <v>0</v>
          </cell>
          <cell r="RF1114">
            <v>0</v>
          </cell>
          <cell r="RG1114">
            <v>0</v>
          </cell>
          <cell r="RH1114">
            <v>0</v>
          </cell>
          <cell r="RI1114">
            <v>0</v>
          </cell>
          <cell r="RJ1114">
            <v>0</v>
          </cell>
          <cell r="RK1114">
            <v>0</v>
          </cell>
          <cell r="RL1114" t="str">
            <v>4162093</v>
          </cell>
          <cell r="RM1114">
            <v>0</v>
          </cell>
          <cell r="RN1114" t="str">
            <v>4162122</v>
          </cell>
          <cell r="RO1114">
            <v>0</v>
          </cell>
          <cell r="RP1114" t="str">
            <v>4162094</v>
          </cell>
          <cell r="RQ1114">
            <v>0</v>
          </cell>
          <cell r="RR1114" t="str">
            <v>4162095</v>
          </cell>
          <cell r="RS1114">
            <v>0</v>
          </cell>
          <cell r="RT1114">
            <v>0</v>
          </cell>
          <cell r="RU1114">
            <v>0</v>
          </cell>
          <cell r="RV1114">
            <v>0</v>
          </cell>
        </row>
        <row r="1115">
          <cell r="A1115">
            <v>1106</v>
          </cell>
          <cell r="B1115">
            <v>45809</v>
          </cell>
          <cell r="C1115" t="str">
            <v>HRB1303</v>
          </cell>
          <cell r="D1115" t="str">
            <v>13035636</v>
          </cell>
          <cell r="F1115" t="str">
            <v>日本</v>
          </cell>
          <cell r="G1115" t="str">
            <v>（株）アマダベンディングＳ部</v>
          </cell>
          <cell r="H1115" t="str">
            <v>制御盤</v>
          </cell>
          <cell r="I1115" t="str">
            <v>南陵</v>
          </cell>
          <cell r="J1115" t="str">
            <v>土岐</v>
          </cell>
          <cell r="K1115">
            <v>45787</v>
          </cell>
          <cell r="N1115">
            <v>45789</v>
          </cell>
          <cell r="P1115">
            <v>45790</v>
          </cell>
          <cell r="R1115">
            <v>45791</v>
          </cell>
          <cell r="T1115">
            <v>45792</v>
          </cell>
          <cell r="V1115">
            <v>45793</v>
          </cell>
          <cell r="Y1115">
            <v>45806</v>
          </cell>
          <cell r="AA1115">
            <v>45799</v>
          </cell>
          <cell r="AB1115">
            <v>45800</v>
          </cell>
          <cell r="AC1115" t="str">
            <v>4162153</v>
          </cell>
          <cell r="AD1115" t="str">
            <v>4162093</v>
          </cell>
          <cell r="AE1115" t="str">
            <v>4162122</v>
          </cell>
          <cell r="AF1115" t="str">
            <v>4162094</v>
          </cell>
          <cell r="AG1115" t="str">
            <v>4162095</v>
          </cell>
          <cell r="AH1115">
            <v>45755</v>
          </cell>
          <cell r="AI1115">
            <v>4162153</v>
          </cell>
          <cell r="AN1115" t="str">
            <v>-</v>
          </cell>
          <cell r="AO1115">
            <v>4162093</v>
          </cell>
          <cell r="AP1115" t="str">
            <v>-</v>
          </cell>
          <cell r="AQ1115">
            <v>4162094</v>
          </cell>
          <cell r="AR1115" t="str">
            <v>-</v>
          </cell>
          <cell r="AS1115">
            <v>4162095</v>
          </cell>
          <cell r="AT1115">
            <v>45737</v>
          </cell>
          <cell r="AU1115">
            <v>4162122</v>
          </cell>
          <cell r="BD1115" t="str">
            <v>-</v>
          </cell>
          <cell r="BE1115">
            <v>4162103</v>
          </cell>
          <cell r="EM1115">
            <v>45771</v>
          </cell>
          <cell r="EX1115">
            <v>45769</v>
          </cell>
          <cell r="EY1115">
            <v>4162181</v>
          </cell>
          <cell r="RC1115">
            <v>45799</v>
          </cell>
          <cell r="RD1115">
            <v>0</v>
          </cell>
          <cell r="RE1115">
            <v>0</v>
          </cell>
          <cell r="RF1115">
            <v>0</v>
          </cell>
          <cell r="RG1115">
            <v>0</v>
          </cell>
          <cell r="RH1115">
            <v>0</v>
          </cell>
          <cell r="RI1115">
            <v>0</v>
          </cell>
          <cell r="RJ1115">
            <v>0</v>
          </cell>
          <cell r="RK1115">
            <v>0</v>
          </cell>
          <cell r="RL1115" t="str">
            <v>4162093</v>
          </cell>
          <cell r="RM1115">
            <v>0</v>
          </cell>
          <cell r="RN1115" t="str">
            <v>4162122</v>
          </cell>
          <cell r="RO1115">
            <v>0</v>
          </cell>
          <cell r="RP1115" t="str">
            <v>4162094</v>
          </cell>
          <cell r="RQ1115">
            <v>0</v>
          </cell>
          <cell r="RR1115" t="str">
            <v>4162095</v>
          </cell>
          <cell r="RS1115">
            <v>0</v>
          </cell>
          <cell r="RT1115">
            <v>0</v>
          </cell>
          <cell r="RU1115">
            <v>0</v>
          </cell>
          <cell r="RV1115">
            <v>0</v>
          </cell>
        </row>
        <row r="1116">
          <cell r="A1116">
            <v>1107</v>
          </cell>
          <cell r="B1116">
            <v>45809</v>
          </cell>
          <cell r="C1116" t="str">
            <v>HRB1303</v>
          </cell>
          <cell r="D1116" t="str">
            <v>13035637</v>
          </cell>
          <cell r="F1116" t="str">
            <v>日本</v>
          </cell>
          <cell r="G1116" t="str">
            <v>（株）アマダベンディングＳ部</v>
          </cell>
          <cell r="H1116" t="str">
            <v>制御盤</v>
          </cell>
          <cell r="I1116" t="str">
            <v>南陵</v>
          </cell>
          <cell r="J1116" t="str">
            <v>土岐</v>
          </cell>
          <cell r="K1116">
            <v>45787</v>
          </cell>
          <cell r="N1116">
            <v>45789</v>
          </cell>
          <cell r="P1116">
            <v>45790</v>
          </cell>
          <cell r="R1116">
            <v>45791</v>
          </cell>
          <cell r="T1116">
            <v>45792</v>
          </cell>
          <cell r="V1116">
            <v>45793</v>
          </cell>
          <cell r="Y1116">
            <v>45806</v>
          </cell>
          <cell r="AA1116">
            <v>45799</v>
          </cell>
          <cell r="AB1116">
            <v>45800</v>
          </cell>
          <cell r="AC1116" t="str">
            <v>4162153</v>
          </cell>
          <cell r="AD1116" t="str">
            <v>4162093</v>
          </cell>
          <cell r="AE1116" t="str">
            <v>4162122</v>
          </cell>
          <cell r="AF1116" t="str">
            <v>4162094</v>
          </cell>
          <cell r="AG1116" t="str">
            <v>4162095</v>
          </cell>
          <cell r="AH1116">
            <v>45755</v>
          </cell>
          <cell r="AI1116">
            <v>4162153</v>
          </cell>
          <cell r="AN1116" t="str">
            <v>-</v>
          </cell>
          <cell r="AO1116">
            <v>4162093</v>
          </cell>
          <cell r="AP1116" t="str">
            <v>-</v>
          </cell>
          <cell r="AQ1116">
            <v>4162094</v>
          </cell>
          <cell r="AR1116" t="str">
            <v>-</v>
          </cell>
          <cell r="AS1116">
            <v>4162095</v>
          </cell>
          <cell r="AT1116">
            <v>45737</v>
          </cell>
          <cell r="AU1116">
            <v>4162122</v>
          </cell>
          <cell r="BD1116" t="str">
            <v>-</v>
          </cell>
          <cell r="BE1116">
            <v>4162103</v>
          </cell>
          <cell r="EM1116">
            <v>45771</v>
          </cell>
          <cell r="EN1116" t="str">
            <v>-</v>
          </cell>
          <cell r="EO1116">
            <v>4162127</v>
          </cell>
          <cell r="EX1116">
            <v>45769</v>
          </cell>
          <cell r="EY1116">
            <v>4162181</v>
          </cell>
          <cell r="RC1116">
            <v>45799</v>
          </cell>
          <cell r="RD1116">
            <v>0</v>
          </cell>
          <cell r="RE1116">
            <v>0</v>
          </cell>
          <cell r="RF1116">
            <v>0</v>
          </cell>
          <cell r="RG1116">
            <v>0</v>
          </cell>
          <cell r="RH1116">
            <v>0</v>
          </cell>
          <cell r="RI1116">
            <v>0</v>
          </cell>
          <cell r="RJ1116">
            <v>0</v>
          </cell>
          <cell r="RK1116">
            <v>0</v>
          </cell>
          <cell r="RL1116" t="str">
            <v>4162093</v>
          </cell>
          <cell r="RM1116">
            <v>0</v>
          </cell>
          <cell r="RN1116" t="str">
            <v>4162122</v>
          </cell>
          <cell r="RO1116">
            <v>0</v>
          </cell>
          <cell r="RP1116" t="str">
            <v>4162094</v>
          </cell>
          <cell r="RQ1116">
            <v>0</v>
          </cell>
          <cell r="RR1116" t="str">
            <v>4162095</v>
          </cell>
          <cell r="RS1116">
            <v>0</v>
          </cell>
          <cell r="RT1116">
            <v>0</v>
          </cell>
          <cell r="RU1116">
            <v>0</v>
          </cell>
          <cell r="RV1116">
            <v>0</v>
          </cell>
        </row>
        <row r="1117">
          <cell r="A1117">
            <v>1108</v>
          </cell>
          <cell r="B1117">
            <v>45809</v>
          </cell>
          <cell r="C1117" t="str">
            <v>HRB1003.EXP</v>
          </cell>
          <cell r="D1117" t="str">
            <v>10035343</v>
          </cell>
          <cell r="F1117" t="str">
            <v>インド</v>
          </cell>
          <cell r="G1117" t="str">
            <v>Ａｍａｄａ　（Ｉｎｄｉａ）　Ｐｖｔ．　Ｌｔｄ．　Ａｍａｄａ　Ｔｅｃｈｎｉｃａｌ　Ｃｅｎｔｅｒ</v>
          </cell>
          <cell r="H1117" t="str">
            <v>制御盤</v>
          </cell>
          <cell r="I1117" t="str">
            <v>南陵</v>
          </cell>
          <cell r="J1117" t="str">
            <v>土岐</v>
          </cell>
          <cell r="K1117">
            <v>45789</v>
          </cell>
          <cell r="N1117">
            <v>45790</v>
          </cell>
          <cell r="P1117">
            <v>45791</v>
          </cell>
          <cell r="R1117">
            <v>45792</v>
          </cell>
          <cell r="T1117">
            <v>45793</v>
          </cell>
          <cell r="V1117">
            <v>45794</v>
          </cell>
          <cell r="Y1117">
            <v>45807</v>
          </cell>
          <cell r="AA1117">
            <v>45799</v>
          </cell>
          <cell r="AB1117">
            <v>45800</v>
          </cell>
          <cell r="AC1117" t="str">
            <v>4162153</v>
          </cell>
          <cell r="AD1117" t="str">
            <v>4162093</v>
          </cell>
          <cell r="AE1117" t="str">
            <v>4162122</v>
          </cell>
          <cell r="AF1117" t="str">
            <v>4162094</v>
          </cell>
          <cell r="AG1117" t="str">
            <v>4162095</v>
          </cell>
          <cell r="AH1117">
            <v>45755</v>
          </cell>
          <cell r="AI1117">
            <v>4162153</v>
          </cell>
          <cell r="AN1117" t="str">
            <v>-</v>
          </cell>
          <cell r="AO1117">
            <v>4162093</v>
          </cell>
          <cell r="AP1117" t="str">
            <v>-</v>
          </cell>
          <cell r="AQ1117">
            <v>4162094</v>
          </cell>
          <cell r="AR1117" t="str">
            <v>-</v>
          </cell>
          <cell r="AS1117">
            <v>4162095</v>
          </cell>
          <cell r="AT1117">
            <v>45737</v>
          </cell>
          <cell r="AU1117">
            <v>4162122</v>
          </cell>
          <cell r="BB1117" t="str">
            <v>-</v>
          </cell>
          <cell r="BC1117">
            <v>4162102</v>
          </cell>
          <cell r="EM1117">
            <v>45771</v>
          </cell>
          <cell r="EZ1117">
            <v>45755</v>
          </cell>
          <cell r="FA1117">
            <v>4162161</v>
          </cell>
          <cell r="RC1117">
            <v>45799</v>
          </cell>
          <cell r="RD1117">
            <v>0</v>
          </cell>
          <cell r="RE1117">
            <v>0</v>
          </cell>
          <cell r="RF1117">
            <v>0</v>
          </cell>
          <cell r="RG1117">
            <v>0</v>
          </cell>
          <cell r="RH1117">
            <v>0</v>
          </cell>
          <cell r="RI1117">
            <v>0</v>
          </cell>
          <cell r="RJ1117">
            <v>0</v>
          </cell>
          <cell r="RK1117">
            <v>0</v>
          </cell>
          <cell r="RL1117" t="str">
            <v>4162093</v>
          </cell>
          <cell r="RM1117">
            <v>0</v>
          </cell>
          <cell r="RN1117" t="str">
            <v>4162122</v>
          </cell>
          <cell r="RO1117">
            <v>0</v>
          </cell>
          <cell r="RP1117" t="str">
            <v>4162094</v>
          </cell>
          <cell r="RQ1117">
            <v>0</v>
          </cell>
          <cell r="RR1117" t="str">
            <v>4162095</v>
          </cell>
          <cell r="RS1117">
            <v>0</v>
          </cell>
          <cell r="RT1117">
            <v>0</v>
          </cell>
          <cell r="RU1117">
            <v>0</v>
          </cell>
          <cell r="RV1117">
            <v>0</v>
          </cell>
        </row>
        <row r="1118">
          <cell r="A1118">
            <v>1109</v>
          </cell>
          <cell r="B1118">
            <v>45809</v>
          </cell>
          <cell r="C1118" t="str">
            <v>HRB1003.EXP</v>
          </cell>
          <cell r="D1118" t="str">
            <v>10035344</v>
          </cell>
          <cell r="F1118" t="str">
            <v>インド</v>
          </cell>
          <cell r="G1118" t="str">
            <v>Ａｍａｄａ　（Ｉｎｄｉａ）　Ｐｖｔ．　Ｌｔｄ．　Ａｍａｄａ　Ｔｅｃｈｎｉｃａｌ　Ｃｅｎｔｅｒ</v>
          </cell>
          <cell r="H1118" t="str">
            <v>制御盤</v>
          </cell>
          <cell r="I1118" t="str">
            <v>南陵</v>
          </cell>
          <cell r="J1118" t="str">
            <v>土岐</v>
          </cell>
          <cell r="K1118">
            <v>45789</v>
          </cell>
          <cell r="N1118">
            <v>45790</v>
          </cell>
          <cell r="P1118">
            <v>45791</v>
          </cell>
          <cell r="R1118">
            <v>45792</v>
          </cell>
          <cell r="T1118">
            <v>45793</v>
          </cell>
          <cell r="V1118">
            <v>45794</v>
          </cell>
          <cell r="Y1118">
            <v>45807</v>
          </cell>
          <cell r="AA1118">
            <v>45799</v>
          </cell>
          <cell r="AB1118">
            <v>45800</v>
          </cell>
          <cell r="AC1118" t="str">
            <v>4162153</v>
          </cell>
          <cell r="AD1118" t="str">
            <v>4162093</v>
          </cell>
          <cell r="AE1118" t="str">
            <v>4162122</v>
          </cell>
          <cell r="AF1118" t="str">
            <v>4162094</v>
          </cell>
          <cell r="AG1118" t="str">
            <v>4162095</v>
          </cell>
          <cell r="AH1118">
            <v>45755</v>
          </cell>
          <cell r="AI1118">
            <v>4162153</v>
          </cell>
          <cell r="AN1118" t="str">
            <v>-</v>
          </cell>
          <cell r="AO1118">
            <v>4162093</v>
          </cell>
          <cell r="AP1118" t="str">
            <v>-</v>
          </cell>
          <cell r="AQ1118">
            <v>4162094</v>
          </cell>
          <cell r="AR1118" t="str">
            <v>-</v>
          </cell>
          <cell r="AS1118">
            <v>4162095</v>
          </cell>
          <cell r="AT1118">
            <v>45737</v>
          </cell>
          <cell r="AU1118">
            <v>4162122</v>
          </cell>
          <cell r="BB1118" t="str">
            <v>-</v>
          </cell>
          <cell r="BC1118">
            <v>4162102</v>
          </cell>
          <cell r="EM1118">
            <v>45771</v>
          </cell>
          <cell r="EZ1118">
            <v>45755</v>
          </cell>
          <cell r="FA1118">
            <v>4162161</v>
          </cell>
          <cell r="RC1118">
            <v>45799</v>
          </cell>
          <cell r="RD1118">
            <v>0</v>
          </cell>
          <cell r="RE1118">
            <v>0</v>
          </cell>
          <cell r="RF1118">
            <v>0</v>
          </cell>
          <cell r="RG1118">
            <v>0</v>
          </cell>
          <cell r="RH1118">
            <v>0</v>
          </cell>
          <cell r="RI1118">
            <v>0</v>
          </cell>
          <cell r="RJ1118">
            <v>0</v>
          </cell>
          <cell r="RK1118">
            <v>0</v>
          </cell>
          <cell r="RL1118" t="str">
            <v>4162093</v>
          </cell>
          <cell r="RM1118">
            <v>0</v>
          </cell>
          <cell r="RN1118" t="str">
            <v>4162122</v>
          </cell>
          <cell r="RO1118">
            <v>0</v>
          </cell>
          <cell r="RP1118" t="str">
            <v>4162094</v>
          </cell>
          <cell r="RQ1118">
            <v>0</v>
          </cell>
          <cell r="RR1118" t="str">
            <v>4162095</v>
          </cell>
          <cell r="RS1118">
            <v>0</v>
          </cell>
          <cell r="RT1118">
            <v>0</v>
          </cell>
          <cell r="RU1118">
            <v>0</v>
          </cell>
          <cell r="RV1118">
            <v>0</v>
          </cell>
        </row>
        <row r="1119">
          <cell r="A1119">
            <v>1110</v>
          </cell>
          <cell r="B1119">
            <v>45809</v>
          </cell>
          <cell r="C1119" t="str">
            <v>HRB2204.EXP</v>
          </cell>
          <cell r="D1119" t="str">
            <v>22045151</v>
          </cell>
          <cell r="F1119" t="str">
            <v>インド</v>
          </cell>
          <cell r="G1119" t="str">
            <v>Ａｍａｄａ　（Ｉｎｄｉａ）　Ｐｖｔ．　Ｌｔｄ．　Ａｍａｄａ　Ｔｅｃｈｎｉｃａｌ　Ｃｅｎｔｅｒ</v>
          </cell>
          <cell r="H1119" t="str">
            <v>制御盤</v>
          </cell>
          <cell r="I1119" t="str">
            <v>南陵</v>
          </cell>
          <cell r="J1119" t="str">
            <v>土岐</v>
          </cell>
          <cell r="K1119">
            <v>45790</v>
          </cell>
          <cell r="N1119">
            <v>45791</v>
          </cell>
          <cell r="P1119">
            <v>45792</v>
          </cell>
          <cell r="R1119">
            <v>45793</v>
          </cell>
          <cell r="T1119">
            <v>45794</v>
          </cell>
          <cell r="V1119">
            <v>45797</v>
          </cell>
          <cell r="Y1119">
            <v>45808</v>
          </cell>
          <cell r="AA1119">
            <v>45799</v>
          </cell>
          <cell r="AB1119">
            <v>45800</v>
          </cell>
          <cell r="AC1119" t="str">
            <v>4162189</v>
          </cell>
          <cell r="AD1119" t="str">
            <v>4162093</v>
          </cell>
          <cell r="AE1119" t="str">
            <v>4162122</v>
          </cell>
          <cell r="AF1119" t="str">
            <v>4162094</v>
          </cell>
          <cell r="AG1119" t="str">
            <v>4162095</v>
          </cell>
          <cell r="AJ1119">
            <v>45762</v>
          </cell>
          <cell r="AK1119">
            <v>4162189</v>
          </cell>
          <cell r="AN1119" t="str">
            <v>-</v>
          </cell>
          <cell r="AO1119">
            <v>4162093</v>
          </cell>
          <cell r="AP1119" t="str">
            <v>-</v>
          </cell>
          <cell r="AQ1119">
            <v>4162094</v>
          </cell>
          <cell r="AR1119" t="str">
            <v>-</v>
          </cell>
          <cell r="AS1119">
            <v>4162095</v>
          </cell>
          <cell r="AT1119">
            <v>45737</v>
          </cell>
          <cell r="AU1119">
            <v>4162122</v>
          </cell>
          <cell r="BJ1119" t="str">
            <v>-</v>
          </cell>
          <cell r="BK1119">
            <v>4162106</v>
          </cell>
          <cell r="EM1119">
            <v>45771</v>
          </cell>
          <cell r="EP1119" t="str">
            <v>-</v>
          </cell>
          <cell r="EQ1119">
            <v>4162128</v>
          </cell>
          <cell r="EZ1119">
            <v>45755</v>
          </cell>
          <cell r="FA1119">
            <v>4162161</v>
          </cell>
          <cell r="RC1119">
            <v>45799</v>
          </cell>
          <cell r="RD1119">
            <v>0</v>
          </cell>
          <cell r="RE1119">
            <v>0</v>
          </cell>
          <cell r="RF1119">
            <v>0</v>
          </cell>
          <cell r="RG1119">
            <v>0</v>
          </cell>
          <cell r="RH1119">
            <v>0</v>
          </cell>
          <cell r="RI1119">
            <v>0</v>
          </cell>
          <cell r="RJ1119">
            <v>0</v>
          </cell>
          <cell r="RK1119">
            <v>0</v>
          </cell>
          <cell r="RL1119" t="str">
            <v>4162093</v>
          </cell>
          <cell r="RM1119">
            <v>0</v>
          </cell>
          <cell r="RN1119" t="str">
            <v>4162122</v>
          </cell>
          <cell r="RO1119">
            <v>0</v>
          </cell>
          <cell r="RP1119" t="str">
            <v>4162094</v>
          </cell>
          <cell r="RQ1119">
            <v>0</v>
          </cell>
          <cell r="RR1119" t="str">
            <v>4162095</v>
          </cell>
          <cell r="RS1119">
            <v>0</v>
          </cell>
          <cell r="RT1119">
            <v>0</v>
          </cell>
          <cell r="RU1119">
            <v>0</v>
          </cell>
          <cell r="RV1119">
            <v>0</v>
          </cell>
        </row>
        <row r="1120">
          <cell r="A1120">
            <v>1111</v>
          </cell>
          <cell r="B1120">
            <v>45809</v>
          </cell>
          <cell r="C1120" t="str">
            <v>HRB5020</v>
          </cell>
          <cell r="D1120" t="str">
            <v>50205165</v>
          </cell>
          <cell r="F1120" t="str">
            <v>日本</v>
          </cell>
          <cell r="G1120" t="str">
            <v>（株）アマダベンディングＳ部</v>
          </cell>
          <cell r="H1120" t="str">
            <v>制御盤</v>
          </cell>
          <cell r="I1120" t="str">
            <v>南陵</v>
          </cell>
          <cell r="J1120" t="str">
            <v>土岐</v>
          </cell>
          <cell r="K1120">
            <v>45790</v>
          </cell>
          <cell r="N1120">
            <v>45791</v>
          </cell>
          <cell r="P1120">
            <v>45792</v>
          </cell>
          <cell r="R1120">
            <v>45793</v>
          </cell>
          <cell r="T1120">
            <v>45794</v>
          </cell>
          <cell r="V1120">
            <v>45797</v>
          </cell>
          <cell r="Y1120">
            <v>45811</v>
          </cell>
          <cell r="AA1120">
            <v>45799</v>
          </cell>
          <cell r="AB1120">
            <v>45800</v>
          </cell>
          <cell r="AC1120" t="str">
            <v>4162153</v>
          </cell>
          <cell r="AD1120" t="str">
            <v>4162093</v>
          </cell>
          <cell r="AE1120" t="str">
            <v>4162122</v>
          </cell>
          <cell r="AF1120" t="str">
            <v>4162094</v>
          </cell>
          <cell r="AG1120" t="str">
            <v>4162095</v>
          </cell>
          <cell r="AH1120">
            <v>45755</v>
          </cell>
          <cell r="AI1120">
            <v>4162153</v>
          </cell>
          <cell r="AN1120" t="str">
            <v>-</v>
          </cell>
          <cell r="AO1120">
            <v>4162093</v>
          </cell>
          <cell r="AP1120" t="str">
            <v>-</v>
          </cell>
          <cell r="AQ1120">
            <v>4162094</v>
          </cell>
          <cell r="AR1120" t="str">
            <v>-</v>
          </cell>
          <cell r="AS1120">
            <v>4162095</v>
          </cell>
          <cell r="AT1120">
            <v>45737</v>
          </cell>
          <cell r="AU1120">
            <v>4162122</v>
          </cell>
          <cell r="AV1120" t="str">
            <v>-</v>
          </cell>
          <cell r="AW1120">
            <v>4162099</v>
          </cell>
          <cell r="EX1120">
            <v>45769</v>
          </cell>
          <cell r="EY1120">
            <v>4162181</v>
          </cell>
          <cell r="RC1120">
            <v>45799</v>
          </cell>
          <cell r="RD1120">
            <v>0</v>
          </cell>
          <cell r="RE1120">
            <v>0</v>
          </cell>
          <cell r="RF1120">
            <v>0</v>
          </cell>
          <cell r="RG1120">
            <v>0</v>
          </cell>
          <cell r="RH1120">
            <v>0</v>
          </cell>
          <cell r="RI1120">
            <v>0</v>
          </cell>
          <cell r="RJ1120">
            <v>0</v>
          </cell>
          <cell r="RK1120">
            <v>0</v>
          </cell>
          <cell r="RL1120" t="str">
            <v>4162093</v>
          </cell>
          <cell r="RM1120">
            <v>0</v>
          </cell>
          <cell r="RN1120" t="str">
            <v>4162122</v>
          </cell>
          <cell r="RO1120">
            <v>0</v>
          </cell>
          <cell r="RP1120" t="str">
            <v>4162094</v>
          </cell>
          <cell r="RQ1120">
            <v>0</v>
          </cell>
          <cell r="RR1120" t="str">
            <v>4162095</v>
          </cell>
          <cell r="RS1120">
            <v>0</v>
          </cell>
          <cell r="RT1120">
            <v>0</v>
          </cell>
          <cell r="RU1120">
            <v>0</v>
          </cell>
          <cell r="RV1120">
            <v>0</v>
          </cell>
        </row>
        <row r="1121">
          <cell r="A1121">
            <v>1112</v>
          </cell>
          <cell r="B1121">
            <v>45809</v>
          </cell>
          <cell r="C1121" t="str">
            <v>HRB1303</v>
          </cell>
          <cell r="D1121" t="str">
            <v>13035638</v>
          </cell>
          <cell r="F1121" t="str">
            <v>日本</v>
          </cell>
          <cell r="G1121" t="str">
            <v>（株）アマダベンディングＳ部</v>
          </cell>
          <cell r="H1121" t="str">
            <v>制御盤</v>
          </cell>
          <cell r="I1121" t="str">
            <v>南陵</v>
          </cell>
          <cell r="J1121" t="str">
            <v>土岐</v>
          </cell>
          <cell r="K1121">
            <v>45791</v>
          </cell>
          <cell r="N1121">
            <v>45792</v>
          </cell>
          <cell r="P1121">
            <v>45793</v>
          </cell>
          <cell r="R1121">
            <v>45794</v>
          </cell>
          <cell r="T1121">
            <v>45797</v>
          </cell>
          <cell r="V1121">
            <v>45798</v>
          </cell>
          <cell r="Y1121">
            <v>45812</v>
          </cell>
          <cell r="AA1121">
            <v>45805</v>
          </cell>
          <cell r="AB1121">
            <v>45806</v>
          </cell>
          <cell r="AC1121" t="str">
            <v>4162153</v>
          </cell>
          <cell r="AD1121" t="str">
            <v>4162093</v>
          </cell>
          <cell r="AE1121" t="str">
            <v>4162122</v>
          </cell>
          <cell r="AF1121" t="str">
            <v>4162094</v>
          </cell>
          <cell r="AG1121" t="str">
            <v>4162095</v>
          </cell>
          <cell r="AH1121">
            <v>45755</v>
          </cell>
          <cell r="AI1121">
            <v>4162153</v>
          </cell>
          <cell r="AN1121" t="str">
            <v>-</v>
          </cell>
          <cell r="AO1121">
            <v>4162093</v>
          </cell>
          <cell r="AP1121" t="str">
            <v>-</v>
          </cell>
          <cell r="AQ1121">
            <v>4162094</v>
          </cell>
          <cell r="AR1121" t="str">
            <v>-</v>
          </cell>
          <cell r="AS1121">
            <v>4162095</v>
          </cell>
          <cell r="AT1121">
            <v>45737</v>
          </cell>
          <cell r="AU1121">
            <v>4162122</v>
          </cell>
          <cell r="BD1121" t="str">
            <v>-</v>
          </cell>
          <cell r="BE1121">
            <v>4162103</v>
          </cell>
          <cell r="EN1121" t="str">
            <v>-</v>
          </cell>
          <cell r="EO1121">
            <v>4162127</v>
          </cell>
          <cell r="EX1121">
            <v>45769</v>
          </cell>
          <cell r="EY1121">
            <v>4162181</v>
          </cell>
          <cell r="RC1121">
            <v>45805</v>
          </cell>
          <cell r="RD1121">
            <v>0</v>
          </cell>
          <cell r="RE1121">
            <v>0</v>
          </cell>
          <cell r="RF1121">
            <v>0</v>
          </cell>
          <cell r="RG1121">
            <v>0</v>
          </cell>
          <cell r="RH1121">
            <v>0</v>
          </cell>
          <cell r="RI1121">
            <v>0</v>
          </cell>
          <cell r="RJ1121">
            <v>0</v>
          </cell>
          <cell r="RK1121">
            <v>0</v>
          </cell>
          <cell r="RL1121" t="str">
            <v>4162093</v>
          </cell>
          <cell r="RM1121">
            <v>0</v>
          </cell>
          <cell r="RN1121" t="str">
            <v>4162122</v>
          </cell>
          <cell r="RO1121">
            <v>0</v>
          </cell>
          <cell r="RP1121" t="str">
            <v>4162094</v>
          </cell>
          <cell r="RQ1121">
            <v>0</v>
          </cell>
          <cell r="RR1121" t="str">
            <v>4162095</v>
          </cell>
          <cell r="RS1121">
            <v>0</v>
          </cell>
          <cell r="RT1121">
            <v>0</v>
          </cell>
          <cell r="RU1121">
            <v>0</v>
          </cell>
          <cell r="RV1121">
            <v>0</v>
          </cell>
        </row>
        <row r="1122">
          <cell r="A1122">
            <v>1113</v>
          </cell>
          <cell r="B1122">
            <v>45809</v>
          </cell>
          <cell r="C1122" t="str">
            <v>HRB1303.EXP</v>
          </cell>
          <cell r="D1122" t="str">
            <v>13035641</v>
          </cell>
          <cell r="F1122" t="str">
            <v>インド</v>
          </cell>
          <cell r="G1122" t="str">
            <v>Ａｍａｄａ　（Ｉｎｄｉａ）　Ｐｖｔ．　Ｌｔｄ．　Ａｍａｄａ　Ｔｅｃｈｎｉｃａｌ　Ｃｅｎｔｅｒ</v>
          </cell>
          <cell r="H1122" t="str">
            <v>制御盤</v>
          </cell>
          <cell r="I1122" t="str">
            <v>南陵</v>
          </cell>
          <cell r="J1122" t="str">
            <v>土岐</v>
          </cell>
          <cell r="K1122">
            <v>45791</v>
          </cell>
          <cell r="N1122">
            <v>45792</v>
          </cell>
          <cell r="P1122">
            <v>45793</v>
          </cell>
          <cell r="R1122">
            <v>45794</v>
          </cell>
          <cell r="T1122">
            <v>45797</v>
          </cell>
          <cell r="V1122">
            <v>45798</v>
          </cell>
          <cell r="Y1122">
            <v>45812</v>
          </cell>
          <cell r="AA1122">
            <v>45805</v>
          </cell>
          <cell r="AB1122">
            <v>45806</v>
          </cell>
          <cell r="AC1122" t="str">
            <v>4162153</v>
          </cell>
          <cell r="AD1122" t="str">
            <v>4162093</v>
          </cell>
          <cell r="AE1122" t="str">
            <v>4162122</v>
          </cell>
          <cell r="AF1122" t="str">
            <v>4162094</v>
          </cell>
          <cell r="AG1122" t="str">
            <v>4162121</v>
          </cell>
          <cell r="AH1122">
            <v>45755</v>
          </cell>
          <cell r="AI1122">
            <v>4162153</v>
          </cell>
          <cell r="AN1122" t="str">
            <v>-</v>
          </cell>
          <cell r="AO1122">
            <v>4162093</v>
          </cell>
          <cell r="AP1122" t="str">
            <v>-</v>
          </cell>
          <cell r="AQ1122">
            <v>4162094</v>
          </cell>
          <cell r="AR1122">
            <v>45737</v>
          </cell>
          <cell r="AS1122">
            <v>4162121</v>
          </cell>
          <cell r="AT1122">
            <v>45737</v>
          </cell>
          <cell r="AU1122">
            <v>4162122</v>
          </cell>
          <cell r="BF1122">
            <v>45727</v>
          </cell>
          <cell r="BG1122">
            <v>4162119</v>
          </cell>
          <cell r="EN1122" t="str">
            <v>-</v>
          </cell>
          <cell r="EO1122">
            <v>4162127</v>
          </cell>
          <cell r="EZ1122">
            <v>45755</v>
          </cell>
          <cell r="FA1122">
            <v>4162161</v>
          </cell>
          <cell r="RC1122">
            <v>45805</v>
          </cell>
          <cell r="RD1122">
            <v>0</v>
          </cell>
          <cell r="RE1122">
            <v>0</v>
          </cell>
          <cell r="RF1122">
            <v>0</v>
          </cell>
          <cell r="RG1122">
            <v>0</v>
          </cell>
          <cell r="RH1122">
            <v>0</v>
          </cell>
          <cell r="RI1122">
            <v>0</v>
          </cell>
          <cell r="RJ1122">
            <v>0</v>
          </cell>
          <cell r="RK1122">
            <v>0</v>
          </cell>
          <cell r="RL1122" t="str">
            <v>4162093</v>
          </cell>
          <cell r="RM1122">
            <v>0</v>
          </cell>
          <cell r="RN1122" t="str">
            <v>4162122</v>
          </cell>
          <cell r="RO1122">
            <v>0</v>
          </cell>
          <cell r="RP1122" t="str">
            <v>4162094</v>
          </cell>
          <cell r="RQ1122">
            <v>0</v>
          </cell>
          <cell r="RR1122" t="str">
            <v>4162121</v>
          </cell>
          <cell r="RS1122">
            <v>0</v>
          </cell>
          <cell r="RT1122">
            <v>0</v>
          </cell>
          <cell r="RU1122">
            <v>0</v>
          </cell>
          <cell r="RV1122">
            <v>0</v>
          </cell>
        </row>
        <row r="1123">
          <cell r="A1123">
            <v>1114</v>
          </cell>
          <cell r="B1123">
            <v>45839</v>
          </cell>
          <cell r="C1123" t="str">
            <v>HRB8025 AAI</v>
          </cell>
          <cell r="D1123" t="str">
            <v>ARB80279</v>
          </cell>
          <cell r="F1123" t="str">
            <v>米国</v>
          </cell>
          <cell r="G1123" t="str">
            <v>AAI</v>
          </cell>
          <cell r="H1123" t="str">
            <v>制御盤</v>
          </cell>
          <cell r="I1123" t="str">
            <v>南陵</v>
          </cell>
          <cell r="J1123" t="str">
            <v>KD</v>
          </cell>
          <cell r="K1123">
            <v>45792</v>
          </cell>
          <cell r="N1123">
            <v>45793</v>
          </cell>
          <cell r="P1123">
            <v>45794</v>
          </cell>
          <cell r="R1123">
            <v>45797</v>
          </cell>
          <cell r="T1123">
            <v>45798</v>
          </cell>
          <cell r="V1123">
            <v>45799</v>
          </cell>
          <cell r="Y1123">
            <v>45812</v>
          </cell>
          <cell r="AA1123">
            <v>45805</v>
          </cell>
          <cell r="AB1123">
            <v>45806</v>
          </cell>
          <cell r="AC1123" t="str">
            <v>4162153</v>
          </cell>
          <cell r="AD1123" t="str">
            <v>4162093</v>
          </cell>
          <cell r="AE1123" t="str">
            <v>4162122</v>
          </cell>
          <cell r="AF1123" t="str">
            <v>4162120</v>
          </cell>
          <cell r="AG1123" t="str">
            <v>4162121</v>
          </cell>
          <cell r="AH1123">
            <v>45755</v>
          </cell>
          <cell r="AI1123">
            <v>4162153</v>
          </cell>
          <cell r="AN1123" t="str">
            <v>-</v>
          </cell>
          <cell r="AO1123">
            <v>4162093</v>
          </cell>
          <cell r="AP1123">
            <v>45737</v>
          </cell>
          <cell r="AQ1123">
            <v>4162120</v>
          </cell>
          <cell r="AR1123">
            <v>45737</v>
          </cell>
          <cell r="AS1123">
            <v>4162121</v>
          </cell>
          <cell r="AT1123">
            <v>45737</v>
          </cell>
          <cell r="AU1123">
            <v>4162122</v>
          </cell>
          <cell r="BB1123" t="str">
            <v>-</v>
          </cell>
          <cell r="BC1123">
            <v>4162102</v>
          </cell>
          <cell r="EX1123">
            <v>45769</v>
          </cell>
          <cell r="EY1123">
            <v>4162181</v>
          </cell>
          <cell r="HQ1123">
            <v>45671</v>
          </cell>
          <cell r="HR1123">
            <v>4162070</v>
          </cell>
          <cell r="RC1123">
            <v>45805</v>
          </cell>
          <cell r="RD1123">
            <v>0</v>
          </cell>
          <cell r="RE1123">
            <v>0</v>
          </cell>
          <cell r="RF1123">
            <v>0</v>
          </cell>
          <cell r="RG1123">
            <v>0</v>
          </cell>
          <cell r="RH1123">
            <v>0</v>
          </cell>
          <cell r="RI1123">
            <v>0</v>
          </cell>
          <cell r="RJ1123">
            <v>0</v>
          </cell>
          <cell r="RK1123">
            <v>0</v>
          </cell>
          <cell r="RL1123" t="str">
            <v>4162093</v>
          </cell>
          <cell r="RM1123">
            <v>0</v>
          </cell>
          <cell r="RN1123" t="str">
            <v>4162122</v>
          </cell>
          <cell r="RO1123">
            <v>0</v>
          </cell>
          <cell r="RP1123" t="str">
            <v>4162120</v>
          </cell>
          <cell r="RQ1123">
            <v>0</v>
          </cell>
          <cell r="RR1123" t="str">
            <v>4162121</v>
          </cell>
          <cell r="RS1123">
            <v>0</v>
          </cell>
          <cell r="RT1123">
            <v>0</v>
          </cell>
          <cell r="RU1123">
            <v>0</v>
          </cell>
          <cell r="RV1123">
            <v>0</v>
          </cell>
        </row>
        <row r="1124">
          <cell r="A1124">
            <v>1115</v>
          </cell>
          <cell r="B1124">
            <v>45839</v>
          </cell>
          <cell r="C1124" t="str">
            <v>HRB8025 AAI</v>
          </cell>
          <cell r="D1124" t="str">
            <v>ARB80280</v>
          </cell>
          <cell r="F1124" t="str">
            <v>米国</v>
          </cell>
          <cell r="G1124" t="str">
            <v>AAI</v>
          </cell>
          <cell r="H1124" t="str">
            <v>制御盤</v>
          </cell>
          <cell r="I1124" t="str">
            <v>南陵</v>
          </cell>
          <cell r="J1124" t="str">
            <v>KD</v>
          </cell>
          <cell r="K1124">
            <v>45792</v>
          </cell>
          <cell r="N1124">
            <v>45793</v>
          </cell>
          <cell r="P1124">
            <v>45794</v>
          </cell>
          <cell r="R1124">
            <v>45797</v>
          </cell>
          <cell r="T1124">
            <v>45798</v>
          </cell>
          <cell r="V1124">
            <v>45799</v>
          </cell>
          <cell r="Y1124">
            <v>45812</v>
          </cell>
          <cell r="AA1124">
            <v>45805</v>
          </cell>
          <cell r="AB1124">
            <v>45806</v>
          </cell>
          <cell r="AC1124" t="str">
            <v>4162154</v>
          </cell>
          <cell r="AD1124" t="str">
            <v>4162093</v>
          </cell>
          <cell r="AE1124" t="str">
            <v>4162122</v>
          </cell>
          <cell r="AF1124" t="str">
            <v>4162120</v>
          </cell>
          <cell r="AG1124" t="str">
            <v>4162121</v>
          </cell>
          <cell r="AH1124">
            <v>45762</v>
          </cell>
          <cell r="AI1124">
            <v>4162154</v>
          </cell>
          <cell r="AN1124" t="str">
            <v>-</v>
          </cell>
          <cell r="AO1124">
            <v>4162093</v>
          </cell>
          <cell r="AP1124">
            <v>45737</v>
          </cell>
          <cell r="AQ1124">
            <v>4162120</v>
          </cell>
          <cell r="AR1124">
            <v>45737</v>
          </cell>
          <cell r="AS1124">
            <v>4162121</v>
          </cell>
          <cell r="AT1124">
            <v>45737</v>
          </cell>
          <cell r="AU1124">
            <v>4162122</v>
          </cell>
          <cell r="BB1124" t="str">
            <v>-</v>
          </cell>
          <cell r="BC1124">
            <v>4162102</v>
          </cell>
          <cell r="EX1124">
            <v>45790</v>
          </cell>
          <cell r="EY1124">
            <v>4162182</v>
          </cell>
          <cell r="HQ1124">
            <v>45671</v>
          </cell>
          <cell r="HR1124">
            <v>4162070</v>
          </cell>
          <cell r="RC1124">
            <v>45805</v>
          </cell>
          <cell r="RD1124">
            <v>0</v>
          </cell>
          <cell r="RE1124">
            <v>0</v>
          </cell>
          <cell r="RF1124">
            <v>0</v>
          </cell>
          <cell r="RG1124">
            <v>0</v>
          </cell>
          <cell r="RH1124">
            <v>0</v>
          </cell>
          <cell r="RI1124">
            <v>0</v>
          </cell>
          <cell r="RJ1124">
            <v>0</v>
          </cell>
          <cell r="RK1124">
            <v>0</v>
          </cell>
          <cell r="RL1124" t="str">
            <v>4162093</v>
          </cell>
          <cell r="RM1124">
            <v>0</v>
          </cell>
          <cell r="RN1124" t="str">
            <v>4162122</v>
          </cell>
          <cell r="RO1124">
            <v>0</v>
          </cell>
          <cell r="RP1124" t="str">
            <v>4162120</v>
          </cell>
          <cell r="RQ1124">
            <v>0</v>
          </cell>
          <cell r="RR1124" t="str">
            <v>4162121</v>
          </cell>
          <cell r="RS1124">
            <v>0</v>
          </cell>
          <cell r="RT1124">
            <v>0</v>
          </cell>
          <cell r="RU1124">
            <v>0</v>
          </cell>
          <cell r="RV1124">
            <v>0</v>
          </cell>
        </row>
        <row r="1125">
          <cell r="A1125">
            <v>1116</v>
          </cell>
          <cell r="B1125">
            <v>45839</v>
          </cell>
          <cell r="C1125" t="str">
            <v>HRB1003 AAI</v>
          </cell>
          <cell r="D1125" t="str">
            <v>ARB10473</v>
          </cell>
          <cell r="F1125" t="str">
            <v>米国</v>
          </cell>
          <cell r="G1125" t="str">
            <v>AAI</v>
          </cell>
          <cell r="H1125" t="str">
            <v>制御盤</v>
          </cell>
          <cell r="I1125" t="str">
            <v>南陵</v>
          </cell>
          <cell r="J1125" t="str">
            <v>KD</v>
          </cell>
          <cell r="K1125">
            <v>45793</v>
          </cell>
          <cell r="N1125">
            <v>45794</v>
          </cell>
          <cell r="P1125">
            <v>45797</v>
          </cell>
          <cell r="R1125">
            <v>45798</v>
          </cell>
          <cell r="T1125">
            <v>45799</v>
          </cell>
          <cell r="V1125">
            <v>45800</v>
          </cell>
          <cell r="Y1125">
            <v>45812</v>
          </cell>
          <cell r="AA1125">
            <v>45805</v>
          </cell>
          <cell r="AB1125">
            <v>45806</v>
          </cell>
          <cell r="AC1125" t="str">
            <v>4162154</v>
          </cell>
          <cell r="AD1125" t="str">
            <v>4162093</v>
          </cell>
          <cell r="AE1125" t="str">
            <v>4162122</v>
          </cell>
          <cell r="AF1125" t="str">
            <v>4162120</v>
          </cell>
          <cell r="AG1125" t="str">
            <v>4162121</v>
          </cell>
          <cell r="AH1125">
            <v>45762</v>
          </cell>
          <cell r="AI1125">
            <v>4162154</v>
          </cell>
          <cell r="AN1125" t="str">
            <v>-</v>
          </cell>
          <cell r="AO1125">
            <v>4162093</v>
          </cell>
          <cell r="AP1125">
            <v>45737</v>
          </cell>
          <cell r="AQ1125">
            <v>4162120</v>
          </cell>
          <cell r="AR1125">
            <v>45737</v>
          </cell>
          <cell r="AS1125">
            <v>4162121</v>
          </cell>
          <cell r="AT1125">
            <v>45737</v>
          </cell>
          <cell r="AU1125">
            <v>4162122</v>
          </cell>
          <cell r="BB1125" t="str">
            <v>-</v>
          </cell>
          <cell r="BC1125">
            <v>4162102</v>
          </cell>
          <cell r="EX1125">
            <v>45790</v>
          </cell>
          <cell r="EY1125">
            <v>4162182</v>
          </cell>
          <cell r="HQ1125">
            <v>45671</v>
          </cell>
          <cell r="HR1125">
            <v>4162070</v>
          </cell>
          <cell r="RC1125">
            <v>45805</v>
          </cell>
          <cell r="RD1125">
            <v>0</v>
          </cell>
          <cell r="RE1125">
            <v>0</v>
          </cell>
          <cell r="RF1125">
            <v>0</v>
          </cell>
          <cell r="RG1125">
            <v>0</v>
          </cell>
          <cell r="RH1125">
            <v>0</v>
          </cell>
          <cell r="RI1125">
            <v>0</v>
          </cell>
          <cell r="RJ1125">
            <v>0</v>
          </cell>
          <cell r="RK1125">
            <v>0</v>
          </cell>
          <cell r="RL1125" t="str">
            <v>4162093</v>
          </cell>
          <cell r="RM1125">
            <v>0</v>
          </cell>
          <cell r="RN1125" t="str">
            <v>4162122</v>
          </cell>
          <cell r="RO1125">
            <v>0</v>
          </cell>
          <cell r="RP1125" t="str">
            <v>4162120</v>
          </cell>
          <cell r="RQ1125">
            <v>0</v>
          </cell>
          <cell r="RR1125" t="str">
            <v>4162121</v>
          </cell>
          <cell r="RS1125">
            <v>0</v>
          </cell>
          <cell r="RT1125">
            <v>0</v>
          </cell>
          <cell r="RU1125">
            <v>0</v>
          </cell>
          <cell r="RV1125">
            <v>0</v>
          </cell>
        </row>
        <row r="1126">
          <cell r="A1126">
            <v>1117</v>
          </cell>
          <cell r="B1126">
            <v>45839</v>
          </cell>
          <cell r="C1126" t="str">
            <v>HRB1003 AAI</v>
          </cell>
          <cell r="D1126" t="str">
            <v>ARB10474</v>
          </cell>
          <cell r="F1126" t="str">
            <v>米国</v>
          </cell>
          <cell r="G1126" t="str">
            <v>AAI</v>
          </cell>
          <cell r="H1126" t="str">
            <v>制御盤</v>
          </cell>
          <cell r="I1126" t="str">
            <v>南陵</v>
          </cell>
          <cell r="J1126" t="str">
            <v>KD</v>
          </cell>
          <cell r="K1126">
            <v>45793</v>
          </cell>
          <cell r="N1126">
            <v>45794</v>
          </cell>
          <cell r="P1126">
            <v>45797</v>
          </cell>
          <cell r="R1126">
            <v>45798</v>
          </cell>
          <cell r="T1126">
            <v>45799</v>
          </cell>
          <cell r="V1126">
            <v>45800</v>
          </cell>
          <cell r="Y1126">
            <v>45812</v>
          </cell>
          <cell r="AA1126">
            <v>45805</v>
          </cell>
          <cell r="AB1126">
            <v>45806</v>
          </cell>
          <cell r="AC1126" t="str">
            <v>4162154</v>
          </cell>
          <cell r="AD1126" t="str">
            <v>4162093</v>
          </cell>
          <cell r="AE1126" t="str">
            <v>4162122</v>
          </cell>
          <cell r="AF1126" t="str">
            <v>4162120</v>
          </cell>
          <cell r="AG1126" t="str">
            <v>4162121</v>
          </cell>
          <cell r="AH1126">
            <v>45762</v>
          </cell>
          <cell r="AI1126">
            <v>4162154</v>
          </cell>
          <cell r="AN1126" t="str">
            <v>-</v>
          </cell>
          <cell r="AO1126">
            <v>4162093</v>
          </cell>
          <cell r="AP1126">
            <v>45737</v>
          </cell>
          <cell r="AQ1126">
            <v>4162120</v>
          </cell>
          <cell r="AR1126">
            <v>45737</v>
          </cell>
          <cell r="AS1126">
            <v>4162121</v>
          </cell>
          <cell r="AT1126">
            <v>45737</v>
          </cell>
          <cell r="AU1126">
            <v>4162122</v>
          </cell>
          <cell r="BB1126" t="str">
            <v>-</v>
          </cell>
          <cell r="BC1126">
            <v>4162102</v>
          </cell>
          <cell r="HQ1126">
            <v>45671</v>
          </cell>
          <cell r="HR1126">
            <v>4162070</v>
          </cell>
          <cell r="RC1126">
            <v>45805</v>
          </cell>
          <cell r="RD1126">
            <v>0</v>
          </cell>
          <cell r="RE1126">
            <v>0</v>
          </cell>
          <cell r="RF1126">
            <v>0</v>
          </cell>
          <cell r="RG1126">
            <v>0</v>
          </cell>
          <cell r="RH1126">
            <v>0</v>
          </cell>
          <cell r="RI1126">
            <v>0</v>
          </cell>
          <cell r="RJ1126">
            <v>0</v>
          </cell>
          <cell r="RK1126">
            <v>0</v>
          </cell>
          <cell r="RL1126" t="str">
            <v>4162093</v>
          </cell>
          <cell r="RM1126">
            <v>0</v>
          </cell>
          <cell r="RN1126" t="str">
            <v>4162122</v>
          </cell>
          <cell r="RO1126">
            <v>0</v>
          </cell>
          <cell r="RP1126" t="str">
            <v>4162120</v>
          </cell>
          <cell r="RQ1126">
            <v>0</v>
          </cell>
          <cell r="RR1126" t="str">
            <v>4162121</v>
          </cell>
          <cell r="RS1126">
            <v>0</v>
          </cell>
          <cell r="RT1126">
            <v>0</v>
          </cell>
          <cell r="RU1126">
            <v>0</v>
          </cell>
          <cell r="RV1126">
            <v>0</v>
          </cell>
        </row>
        <row r="1127">
          <cell r="A1127">
            <v>1118</v>
          </cell>
          <cell r="B1127">
            <v>45809</v>
          </cell>
          <cell r="C1127" t="str">
            <v>HRB1003.EXP</v>
          </cell>
          <cell r="D1127" t="str">
            <v>10035342</v>
          </cell>
          <cell r="F1127" t="str">
            <v>台湾</v>
          </cell>
          <cell r="G1127" t="str">
            <v>Ａｍａｄａ　Ａｓｉａ　Ｐａｃｉｆｉｃ　Ｃｏ．，Ｌｔｄ</v>
          </cell>
          <cell r="H1127" t="str">
            <v>制御盤</v>
          </cell>
          <cell r="I1127" t="str">
            <v>南陵</v>
          </cell>
          <cell r="J1127" t="str">
            <v>土岐</v>
          </cell>
          <cell r="K1127">
            <v>45794</v>
          </cell>
          <cell r="N1127">
            <v>45797</v>
          </cell>
          <cell r="P1127">
            <v>45798</v>
          </cell>
          <cell r="R1127">
            <v>45799</v>
          </cell>
          <cell r="T1127">
            <v>45800</v>
          </cell>
          <cell r="V1127">
            <v>45801</v>
          </cell>
          <cell r="Y1127">
            <v>45813</v>
          </cell>
          <cell r="AA1127">
            <v>45805</v>
          </cell>
          <cell r="AB1127">
            <v>45806</v>
          </cell>
          <cell r="AC1127" t="str">
            <v>4162154</v>
          </cell>
          <cell r="AD1127" t="str">
            <v>4162093</v>
          </cell>
          <cell r="AE1127" t="str">
            <v>4162122</v>
          </cell>
          <cell r="AF1127" t="str">
            <v>4162120</v>
          </cell>
          <cell r="AG1127" t="str">
            <v>4162121</v>
          </cell>
          <cell r="AH1127">
            <v>45762</v>
          </cell>
          <cell r="AI1127">
            <v>4162154</v>
          </cell>
          <cell r="AN1127" t="str">
            <v>-</v>
          </cell>
          <cell r="AO1127">
            <v>4162093</v>
          </cell>
          <cell r="AP1127">
            <v>45737</v>
          </cell>
          <cell r="AQ1127">
            <v>4162120</v>
          </cell>
          <cell r="AR1127">
            <v>45737</v>
          </cell>
          <cell r="AS1127">
            <v>4162121</v>
          </cell>
          <cell r="AT1127">
            <v>45737</v>
          </cell>
          <cell r="AU1127">
            <v>4162122</v>
          </cell>
          <cell r="BB1127" t="str">
            <v>-</v>
          </cell>
          <cell r="BC1127">
            <v>4162102</v>
          </cell>
          <cell r="EX1127">
            <v>45790</v>
          </cell>
          <cell r="EY1127">
            <v>4162182</v>
          </cell>
          <cell r="RC1127">
            <v>45805</v>
          </cell>
          <cell r="RD1127">
            <v>0</v>
          </cell>
          <cell r="RE1127">
            <v>0</v>
          </cell>
          <cell r="RF1127">
            <v>0</v>
          </cell>
          <cell r="RG1127">
            <v>0</v>
          </cell>
          <cell r="RH1127">
            <v>0</v>
          </cell>
          <cell r="RI1127">
            <v>0</v>
          </cell>
          <cell r="RJ1127">
            <v>0</v>
          </cell>
          <cell r="RK1127">
            <v>0</v>
          </cell>
          <cell r="RL1127" t="str">
            <v>4162093</v>
          </cell>
          <cell r="RM1127">
            <v>0</v>
          </cell>
          <cell r="RN1127" t="str">
            <v>4162122</v>
          </cell>
          <cell r="RO1127">
            <v>0</v>
          </cell>
          <cell r="RP1127" t="str">
            <v>4162120</v>
          </cell>
          <cell r="RQ1127">
            <v>0</v>
          </cell>
          <cell r="RR1127" t="str">
            <v>4162121</v>
          </cell>
          <cell r="RS1127">
            <v>0</v>
          </cell>
          <cell r="RT1127">
            <v>0</v>
          </cell>
          <cell r="RU1127">
            <v>0</v>
          </cell>
          <cell r="RV1127">
            <v>0</v>
          </cell>
        </row>
        <row r="1128">
          <cell r="A1128">
            <v>1119</v>
          </cell>
          <cell r="B1128">
            <v>45809</v>
          </cell>
          <cell r="C1128" t="str">
            <v>HRBC1003</v>
          </cell>
          <cell r="D1128" t="str">
            <v>10035347</v>
          </cell>
          <cell r="F1128" t="str">
            <v>中国</v>
          </cell>
          <cell r="G1128" t="str">
            <v>CHINA</v>
          </cell>
          <cell r="H1128" t="str">
            <v>制御盤</v>
          </cell>
          <cell r="I1128" t="str">
            <v>南陵</v>
          </cell>
          <cell r="J1128" t="str">
            <v>土岐</v>
          </cell>
          <cell r="K1128">
            <v>45794</v>
          </cell>
          <cell r="N1128">
            <v>45797</v>
          </cell>
          <cell r="P1128">
            <v>45798</v>
          </cell>
          <cell r="R1128">
            <v>45799</v>
          </cell>
          <cell r="T1128">
            <v>45800</v>
          </cell>
          <cell r="V1128">
            <v>45801</v>
          </cell>
          <cell r="Y1128">
            <v>45813</v>
          </cell>
          <cell r="AA1128">
            <v>45805</v>
          </cell>
          <cell r="AB1128">
            <v>45806</v>
          </cell>
          <cell r="AC1128" t="str">
            <v>4162154</v>
          </cell>
          <cell r="AD1128" t="str">
            <v>4162093</v>
          </cell>
          <cell r="AE1128" t="str">
            <v>4162122</v>
          </cell>
          <cell r="AF1128" t="str">
            <v>4162120</v>
          </cell>
          <cell r="AG1128" t="str">
            <v>4162121</v>
          </cell>
          <cell r="AH1128">
            <v>45762</v>
          </cell>
          <cell r="AI1128">
            <v>4162154</v>
          </cell>
          <cell r="AN1128" t="str">
            <v>-</v>
          </cell>
          <cell r="AO1128">
            <v>4162093</v>
          </cell>
          <cell r="AP1128">
            <v>45737</v>
          </cell>
          <cell r="AQ1128">
            <v>4162120</v>
          </cell>
          <cell r="AR1128">
            <v>45737</v>
          </cell>
          <cell r="AS1128">
            <v>4162121</v>
          </cell>
          <cell r="AT1128">
            <v>45737</v>
          </cell>
          <cell r="AU1128">
            <v>4162122</v>
          </cell>
          <cell r="BB1128" t="str">
            <v>-</v>
          </cell>
          <cell r="BC1128">
            <v>4162102</v>
          </cell>
          <cell r="EZ1128">
            <v>45755</v>
          </cell>
          <cell r="FA1128">
            <v>4162161</v>
          </cell>
          <cell r="RC1128">
            <v>45805</v>
          </cell>
          <cell r="RD1128">
            <v>0</v>
          </cell>
          <cell r="RE1128">
            <v>0</v>
          </cell>
          <cell r="RF1128">
            <v>0</v>
          </cell>
          <cell r="RG1128">
            <v>0</v>
          </cell>
          <cell r="RH1128">
            <v>0</v>
          </cell>
          <cell r="RI1128">
            <v>0</v>
          </cell>
          <cell r="RJ1128">
            <v>0</v>
          </cell>
          <cell r="RK1128">
            <v>0</v>
          </cell>
          <cell r="RL1128" t="str">
            <v>4162093</v>
          </cell>
          <cell r="RM1128">
            <v>0</v>
          </cell>
          <cell r="RN1128" t="str">
            <v>4162122</v>
          </cell>
          <cell r="RO1128">
            <v>0</v>
          </cell>
          <cell r="RP1128" t="str">
            <v>4162120</v>
          </cell>
          <cell r="RQ1128">
            <v>0</v>
          </cell>
          <cell r="RR1128" t="str">
            <v>4162121</v>
          </cell>
          <cell r="RS1128">
            <v>0</v>
          </cell>
          <cell r="RT1128">
            <v>0</v>
          </cell>
          <cell r="RU1128">
            <v>0</v>
          </cell>
          <cell r="RV1128">
            <v>0</v>
          </cell>
        </row>
        <row r="1129">
          <cell r="A1129">
            <v>1120</v>
          </cell>
          <cell r="B1129">
            <v>45809</v>
          </cell>
          <cell r="C1129" t="str">
            <v>HRB1303.EXP</v>
          </cell>
          <cell r="D1129" t="str">
            <v>13035640</v>
          </cell>
          <cell r="F1129" t="str">
            <v>タイ</v>
          </cell>
          <cell r="G1129" t="str">
            <v>Ａｍａｄａ　Ａｓｉａ　Ｐａｃｉｆｉｃ　Ｃｏ．，Ｌｔｄ</v>
          </cell>
          <cell r="H1129" t="str">
            <v>制御盤</v>
          </cell>
          <cell r="I1129" t="str">
            <v>南陵</v>
          </cell>
          <cell r="J1129" t="str">
            <v>土岐</v>
          </cell>
          <cell r="K1129">
            <v>45797</v>
          </cell>
          <cell r="N1129">
            <v>45798</v>
          </cell>
          <cell r="P1129">
            <v>45799</v>
          </cell>
          <cell r="R1129">
            <v>45800</v>
          </cell>
          <cell r="T1129">
            <v>45801</v>
          </cell>
          <cell r="V1129">
            <v>45804</v>
          </cell>
          <cell r="Y1129">
            <v>45814</v>
          </cell>
          <cell r="AA1129">
            <v>45812</v>
          </cell>
          <cell r="AB1129">
            <v>45813</v>
          </cell>
          <cell r="AC1129" t="str">
            <v>4162154</v>
          </cell>
          <cell r="AD1129" t="str">
            <v>4162093</v>
          </cell>
          <cell r="AE1129" t="str">
            <v>4162122</v>
          </cell>
          <cell r="AF1129" t="str">
            <v>4162120</v>
          </cell>
          <cell r="AG1129" t="str">
            <v>4162121</v>
          </cell>
          <cell r="AH1129">
            <v>45762</v>
          </cell>
          <cell r="AI1129">
            <v>4162154</v>
          </cell>
          <cell r="AN1129" t="str">
            <v>-</v>
          </cell>
          <cell r="AO1129">
            <v>4162093</v>
          </cell>
          <cell r="AP1129">
            <v>45737</v>
          </cell>
          <cell r="AQ1129">
            <v>4162120</v>
          </cell>
          <cell r="AR1129">
            <v>45737</v>
          </cell>
          <cell r="AS1129">
            <v>4162121</v>
          </cell>
          <cell r="AT1129">
            <v>45737</v>
          </cell>
          <cell r="AU1129">
            <v>4162122</v>
          </cell>
          <cell r="BF1129">
            <v>45727</v>
          </cell>
          <cell r="BG1129">
            <v>4162119</v>
          </cell>
          <cell r="EZ1129">
            <v>45755</v>
          </cell>
          <cell r="FA1129">
            <v>4162161</v>
          </cell>
          <cell r="RC1129">
            <v>45812</v>
          </cell>
          <cell r="RD1129">
            <v>0</v>
          </cell>
          <cell r="RE1129">
            <v>0</v>
          </cell>
          <cell r="RF1129">
            <v>0</v>
          </cell>
          <cell r="RG1129">
            <v>0</v>
          </cell>
          <cell r="RH1129">
            <v>0</v>
          </cell>
          <cell r="RI1129">
            <v>0</v>
          </cell>
          <cell r="RJ1129">
            <v>0</v>
          </cell>
          <cell r="RK1129">
            <v>0</v>
          </cell>
          <cell r="RL1129" t="str">
            <v>4162093</v>
          </cell>
          <cell r="RM1129">
            <v>0</v>
          </cell>
          <cell r="RN1129" t="str">
            <v>4162122</v>
          </cell>
          <cell r="RO1129">
            <v>0</v>
          </cell>
          <cell r="RP1129" t="str">
            <v>4162120</v>
          </cell>
          <cell r="RQ1129">
            <v>0</v>
          </cell>
          <cell r="RR1129" t="str">
            <v>4162121</v>
          </cell>
          <cell r="RS1129">
            <v>0</v>
          </cell>
          <cell r="RT1129">
            <v>0</v>
          </cell>
          <cell r="RU1129">
            <v>0</v>
          </cell>
          <cell r="RV1129">
            <v>0</v>
          </cell>
        </row>
        <row r="1130">
          <cell r="A1130">
            <v>1121</v>
          </cell>
          <cell r="B1130">
            <v>45809</v>
          </cell>
          <cell r="C1130" t="str">
            <v>HRB1303.EXP</v>
          </cell>
          <cell r="D1130" t="str">
            <v>13035639</v>
          </cell>
          <cell r="F1130" t="str">
            <v>タイ</v>
          </cell>
          <cell r="G1130" t="str">
            <v xml:space="preserve">【タイ】TC </v>
          </cell>
          <cell r="H1130" t="str">
            <v>制御盤</v>
          </cell>
          <cell r="I1130" t="str">
            <v>南陵</v>
          </cell>
          <cell r="J1130" t="str">
            <v>土岐</v>
          </cell>
          <cell r="K1130">
            <v>45797</v>
          </cell>
          <cell r="N1130">
            <v>45798</v>
          </cell>
          <cell r="P1130">
            <v>45799</v>
          </cell>
          <cell r="R1130">
            <v>45800</v>
          </cell>
          <cell r="T1130">
            <v>45801</v>
          </cell>
          <cell r="V1130">
            <v>45804</v>
          </cell>
          <cell r="Y1130">
            <v>45814</v>
          </cell>
          <cell r="AA1130">
            <v>45812</v>
          </cell>
          <cell r="AB1130">
            <v>45813</v>
          </cell>
          <cell r="AC1130" t="str">
            <v>4162154</v>
          </cell>
          <cell r="AD1130" t="str">
            <v>4162093</v>
          </cell>
          <cell r="AE1130" t="str">
            <v>4162122</v>
          </cell>
          <cell r="AF1130" t="str">
            <v>4162120</v>
          </cell>
          <cell r="AG1130" t="str">
            <v>4162121</v>
          </cell>
          <cell r="AH1130">
            <v>45762</v>
          </cell>
          <cell r="AI1130">
            <v>4162154</v>
          </cell>
          <cell r="AN1130" t="str">
            <v>-</v>
          </cell>
          <cell r="AO1130">
            <v>4162093</v>
          </cell>
          <cell r="AP1130">
            <v>45737</v>
          </cell>
          <cell r="AQ1130">
            <v>4162120</v>
          </cell>
          <cell r="AR1130">
            <v>45737</v>
          </cell>
          <cell r="AS1130">
            <v>4162121</v>
          </cell>
          <cell r="AT1130">
            <v>45737</v>
          </cell>
          <cell r="AU1130">
            <v>4162122</v>
          </cell>
          <cell r="BF1130">
            <v>45727</v>
          </cell>
          <cell r="BG1130">
            <v>4162119</v>
          </cell>
          <cell r="EN1130" t="str">
            <v>-</v>
          </cell>
          <cell r="EO1130">
            <v>4162127</v>
          </cell>
          <cell r="ET1130" t="str">
            <v>-</v>
          </cell>
          <cell r="EU1130">
            <v>4162130</v>
          </cell>
          <cell r="EX1130">
            <v>45790</v>
          </cell>
          <cell r="EY1130">
            <v>4162182</v>
          </cell>
          <cell r="FX1130" t="str">
            <v>-</v>
          </cell>
          <cell r="FY1130">
            <v>4162147</v>
          </cell>
          <cell r="GG1130" t="str">
            <v>-</v>
          </cell>
          <cell r="GH1130">
            <v>4162146</v>
          </cell>
          <cell r="RC1130">
            <v>45812</v>
          </cell>
          <cell r="RD1130">
            <v>0</v>
          </cell>
          <cell r="RE1130">
            <v>0</v>
          </cell>
          <cell r="RF1130">
            <v>0</v>
          </cell>
          <cell r="RG1130">
            <v>0</v>
          </cell>
          <cell r="RH1130">
            <v>0</v>
          </cell>
          <cell r="RI1130">
            <v>0</v>
          </cell>
          <cell r="RJ1130">
            <v>0</v>
          </cell>
          <cell r="RK1130">
            <v>0</v>
          </cell>
          <cell r="RL1130" t="str">
            <v>4162093</v>
          </cell>
          <cell r="RM1130">
            <v>0</v>
          </cell>
          <cell r="RN1130" t="str">
            <v>4162122</v>
          </cell>
          <cell r="RO1130">
            <v>0</v>
          </cell>
          <cell r="RP1130" t="str">
            <v>4162120</v>
          </cell>
          <cell r="RQ1130">
            <v>0</v>
          </cell>
          <cell r="RR1130" t="str">
            <v>4162121</v>
          </cell>
          <cell r="RS1130">
            <v>0</v>
          </cell>
          <cell r="RT1130">
            <v>0</v>
          </cell>
          <cell r="RU1130">
            <v>0</v>
          </cell>
          <cell r="RV1130">
            <v>0</v>
          </cell>
        </row>
        <row r="1131">
          <cell r="A1131">
            <v>1122</v>
          </cell>
          <cell r="B1131">
            <v>45870</v>
          </cell>
          <cell r="C1131" t="str">
            <v>HRB1003 ATC</v>
          </cell>
          <cell r="D1131">
            <v>10395092</v>
          </cell>
          <cell r="F1131" t="str">
            <v>DMS</v>
          </cell>
          <cell r="H1131" t="str">
            <v>ATC盤</v>
          </cell>
          <cell r="I1131" t="str">
            <v>須走</v>
          </cell>
          <cell r="J1131" t="str">
            <v>土岐</v>
          </cell>
          <cell r="Y1131">
            <v>45814</v>
          </cell>
          <cell r="AA1131">
            <v>45812</v>
          </cell>
          <cell r="AB1131">
            <v>45813</v>
          </cell>
          <cell r="AC1131" t="str">
            <v/>
          </cell>
          <cell r="AD1131" t="str">
            <v/>
          </cell>
          <cell r="AE1131" t="str">
            <v/>
          </cell>
          <cell r="AF1131" t="str">
            <v/>
          </cell>
          <cell r="AG1131" t="str">
            <v/>
          </cell>
          <cell r="HM1131">
            <v>45650</v>
          </cell>
          <cell r="HN1131">
            <v>4162064</v>
          </cell>
          <cell r="HS1131">
            <v>0</v>
          </cell>
          <cell r="HV1131" t="e">
            <v>#REF!</v>
          </cell>
          <cell r="HZ1131" t="e">
            <v>#REF!</v>
          </cell>
          <cell r="ID1131" t="e">
            <v>#REF!</v>
          </cell>
          <cell r="RC1131">
            <v>45812</v>
          </cell>
          <cell r="RD1131">
            <v>0</v>
          </cell>
          <cell r="RE1131">
            <v>0</v>
          </cell>
          <cell r="RF1131">
            <v>0</v>
          </cell>
          <cell r="RG1131">
            <v>0</v>
          </cell>
          <cell r="RH1131">
            <v>0</v>
          </cell>
          <cell r="RI1131">
            <v>0</v>
          </cell>
          <cell r="RJ1131">
            <v>0</v>
          </cell>
          <cell r="RK1131">
            <v>0</v>
          </cell>
          <cell r="RL1131" t="str">
            <v/>
          </cell>
          <cell r="RM1131">
            <v>0</v>
          </cell>
          <cell r="RN1131" t="str">
            <v/>
          </cell>
          <cell r="RO1131">
            <v>0</v>
          </cell>
          <cell r="RP1131" t="str">
            <v/>
          </cell>
          <cell r="RQ1131">
            <v>0</v>
          </cell>
          <cell r="RR1131" t="str">
            <v/>
          </cell>
          <cell r="RS1131">
            <v>0</v>
          </cell>
          <cell r="RT1131">
            <v>0</v>
          </cell>
          <cell r="RU1131">
            <v>0</v>
          </cell>
          <cell r="RV1131">
            <v>0</v>
          </cell>
        </row>
        <row r="1132">
          <cell r="A1132">
            <v>1123</v>
          </cell>
          <cell r="B1132">
            <v>45809</v>
          </cell>
          <cell r="C1132" t="str">
            <v>HRB2204.EXP</v>
          </cell>
          <cell r="D1132" t="str">
            <v>22045152</v>
          </cell>
          <cell r="F1132" t="str">
            <v>オーストラリア</v>
          </cell>
          <cell r="G1132" t="str">
            <v>Ａｍａｄａ　Ｏｃｅａｎｉａ　Ｐｔｙ　Ｌｔｄ</v>
          </cell>
          <cell r="H1132" t="str">
            <v>制御盤</v>
          </cell>
          <cell r="I1132" t="str">
            <v>南陵</v>
          </cell>
          <cell r="J1132" t="str">
            <v>土岐</v>
          </cell>
          <cell r="K1132">
            <v>45798</v>
          </cell>
          <cell r="N1132">
            <v>45799</v>
          </cell>
          <cell r="P1132">
            <v>45800</v>
          </cell>
          <cell r="R1132">
            <v>45801</v>
          </cell>
          <cell r="T1132">
            <v>45804</v>
          </cell>
          <cell r="V1132">
            <v>45805</v>
          </cell>
          <cell r="Y1132">
            <v>45815</v>
          </cell>
          <cell r="AA1132">
            <v>45812</v>
          </cell>
          <cell r="AB1132">
            <v>45813</v>
          </cell>
          <cell r="AC1132" t="str">
            <v>4162189</v>
          </cell>
          <cell r="AD1132" t="str">
            <v>4162093</v>
          </cell>
          <cell r="AE1132" t="str">
            <v>4162122</v>
          </cell>
          <cell r="AF1132" t="str">
            <v>4162120</v>
          </cell>
          <cell r="AG1132" t="str">
            <v>4162121</v>
          </cell>
          <cell r="AJ1132">
            <v>45762</v>
          </cell>
          <cell r="AK1132">
            <v>4162189</v>
          </cell>
          <cell r="AN1132" t="str">
            <v>-</v>
          </cell>
          <cell r="AO1132">
            <v>4162093</v>
          </cell>
          <cell r="AP1132">
            <v>45737</v>
          </cell>
          <cell r="AQ1132">
            <v>4162120</v>
          </cell>
          <cell r="AR1132">
            <v>45737</v>
          </cell>
          <cell r="AS1132">
            <v>4162121</v>
          </cell>
          <cell r="AT1132">
            <v>45737</v>
          </cell>
          <cell r="AU1132">
            <v>4162122</v>
          </cell>
          <cell r="BJ1132">
            <v>45797</v>
          </cell>
          <cell r="BK1132">
            <v>4162196</v>
          </cell>
          <cell r="EP1132" t="str">
            <v>-</v>
          </cell>
          <cell r="EQ1132">
            <v>4162128</v>
          </cell>
          <cell r="EX1132">
            <v>45790</v>
          </cell>
          <cell r="EY1132">
            <v>4162182</v>
          </cell>
          <cell r="RC1132">
            <v>45812</v>
          </cell>
          <cell r="RD1132">
            <v>0</v>
          </cell>
          <cell r="RE1132">
            <v>0</v>
          </cell>
          <cell r="RF1132">
            <v>0</v>
          </cell>
          <cell r="RG1132">
            <v>0</v>
          </cell>
          <cell r="RH1132">
            <v>0</v>
          </cell>
          <cell r="RI1132">
            <v>0</v>
          </cell>
          <cell r="RJ1132">
            <v>0</v>
          </cell>
          <cell r="RK1132">
            <v>0</v>
          </cell>
          <cell r="RL1132" t="str">
            <v>4162093</v>
          </cell>
          <cell r="RM1132">
            <v>0</v>
          </cell>
          <cell r="RN1132" t="str">
            <v>4162122</v>
          </cell>
          <cell r="RO1132">
            <v>0</v>
          </cell>
          <cell r="RP1132" t="str">
            <v>4162120</v>
          </cell>
          <cell r="RQ1132">
            <v>0</v>
          </cell>
          <cell r="RR1132" t="str">
            <v>4162121</v>
          </cell>
          <cell r="RS1132">
            <v>0</v>
          </cell>
          <cell r="RT1132">
            <v>0</v>
          </cell>
          <cell r="RU1132">
            <v>0</v>
          </cell>
          <cell r="RV1132">
            <v>0</v>
          </cell>
        </row>
        <row r="1133">
          <cell r="A1133">
            <v>1124</v>
          </cell>
          <cell r="B1133">
            <v>45809</v>
          </cell>
          <cell r="C1133" t="str">
            <v>HRB8025</v>
          </cell>
          <cell r="D1133" t="str">
            <v>80255449</v>
          </cell>
          <cell r="F1133" t="str">
            <v>日本</v>
          </cell>
          <cell r="G1133" t="str">
            <v>（株）アマダベンディングＳ部</v>
          </cell>
          <cell r="H1133" t="str">
            <v>制御盤</v>
          </cell>
          <cell r="I1133" t="str">
            <v>南陵</v>
          </cell>
          <cell r="J1133" t="str">
            <v>土岐</v>
          </cell>
          <cell r="K1133">
            <v>45798</v>
          </cell>
          <cell r="N1133">
            <v>45799</v>
          </cell>
          <cell r="P1133">
            <v>45800</v>
          </cell>
          <cell r="R1133">
            <v>45801</v>
          </cell>
          <cell r="T1133">
            <v>45804</v>
          </cell>
          <cell r="V1133">
            <v>45805</v>
          </cell>
          <cell r="Y1133">
            <v>45818</v>
          </cell>
          <cell r="AA1133">
            <v>45812</v>
          </cell>
          <cell r="AB1133">
            <v>45813</v>
          </cell>
          <cell r="AC1133" t="str">
            <v>4162154</v>
          </cell>
          <cell r="AD1133" t="str">
            <v>4162093</v>
          </cell>
          <cell r="AE1133" t="str">
            <v>4162122</v>
          </cell>
          <cell r="AF1133" t="str">
            <v>4162120</v>
          </cell>
          <cell r="AG1133" t="str">
            <v>4162121</v>
          </cell>
          <cell r="AH1133">
            <v>45762</v>
          </cell>
          <cell r="AI1133">
            <v>4162154</v>
          </cell>
          <cell r="AN1133" t="str">
            <v>-</v>
          </cell>
          <cell r="AO1133">
            <v>4162093</v>
          </cell>
          <cell r="AP1133">
            <v>45737</v>
          </cell>
          <cell r="AQ1133">
            <v>4162120</v>
          </cell>
          <cell r="AR1133">
            <v>45737</v>
          </cell>
          <cell r="AS1133">
            <v>4162121</v>
          </cell>
          <cell r="AT1133">
            <v>45737</v>
          </cell>
          <cell r="AU1133">
            <v>4162122</v>
          </cell>
          <cell r="AZ1133" t="str">
            <v>-</v>
          </cell>
          <cell r="BA1133">
            <v>4162101</v>
          </cell>
          <cell r="EX1133">
            <v>45790</v>
          </cell>
          <cell r="EY1133">
            <v>4162182</v>
          </cell>
          <cell r="RC1133">
            <v>45812</v>
          </cell>
          <cell r="RD1133">
            <v>0</v>
          </cell>
          <cell r="RE1133">
            <v>0</v>
          </cell>
          <cell r="RF1133">
            <v>0</v>
          </cell>
          <cell r="RG1133">
            <v>0</v>
          </cell>
          <cell r="RH1133">
            <v>0</v>
          </cell>
          <cell r="RI1133">
            <v>0</v>
          </cell>
          <cell r="RJ1133">
            <v>0</v>
          </cell>
          <cell r="RK1133">
            <v>0</v>
          </cell>
          <cell r="RL1133" t="str">
            <v>4162093</v>
          </cell>
          <cell r="RM1133">
            <v>0</v>
          </cell>
          <cell r="RN1133" t="str">
            <v>4162122</v>
          </cell>
          <cell r="RO1133">
            <v>0</v>
          </cell>
          <cell r="RP1133" t="str">
            <v>4162120</v>
          </cell>
          <cell r="RQ1133">
            <v>0</v>
          </cell>
          <cell r="RR1133" t="str">
            <v>4162121</v>
          </cell>
          <cell r="RS1133">
            <v>0</v>
          </cell>
          <cell r="RT1133">
            <v>0</v>
          </cell>
          <cell r="RU1133">
            <v>0</v>
          </cell>
          <cell r="RV1133">
            <v>0</v>
          </cell>
        </row>
        <row r="1134">
          <cell r="A1134">
            <v>1125</v>
          </cell>
          <cell r="B1134">
            <v>45839</v>
          </cell>
          <cell r="C1134" t="str">
            <v>HRB2204 AAI AC</v>
          </cell>
          <cell r="D1134" t="str">
            <v>ARB20296</v>
          </cell>
          <cell r="F1134" t="str">
            <v>米国</v>
          </cell>
          <cell r="G1134" t="str">
            <v>AAI</v>
          </cell>
          <cell r="H1134" t="str">
            <v>制御盤</v>
          </cell>
          <cell r="I1134" t="str">
            <v>南陵</v>
          </cell>
          <cell r="J1134" t="str">
            <v>KD</v>
          </cell>
          <cell r="K1134">
            <v>45799</v>
          </cell>
          <cell r="N1134">
            <v>45800</v>
          </cell>
          <cell r="P1134">
            <v>45801</v>
          </cell>
          <cell r="R1134">
            <v>45804</v>
          </cell>
          <cell r="T1134">
            <v>45805</v>
          </cell>
          <cell r="V1134">
            <v>45806</v>
          </cell>
          <cell r="Y1134">
            <v>45819</v>
          </cell>
          <cell r="AA1134">
            <v>45812</v>
          </cell>
          <cell r="AB1134">
            <v>45813</v>
          </cell>
          <cell r="AC1134" t="str">
            <v>4162189</v>
          </cell>
          <cell r="AD1134" t="str">
            <v>4162093</v>
          </cell>
          <cell r="AE1134" t="str">
            <v>4162122</v>
          </cell>
          <cell r="AF1134" t="str">
            <v>4162120</v>
          </cell>
          <cell r="AG1134" t="str">
            <v>4162121</v>
          </cell>
          <cell r="AJ1134">
            <v>45762</v>
          </cell>
          <cell r="AK1134">
            <v>4162189</v>
          </cell>
          <cell r="AN1134" t="str">
            <v>-</v>
          </cell>
          <cell r="AO1134">
            <v>4162093</v>
          </cell>
          <cell r="AP1134">
            <v>45737</v>
          </cell>
          <cell r="AQ1134">
            <v>4162120</v>
          </cell>
          <cell r="AR1134">
            <v>45737</v>
          </cell>
          <cell r="AS1134">
            <v>4162121</v>
          </cell>
          <cell r="AT1134">
            <v>45737</v>
          </cell>
          <cell r="AU1134">
            <v>4162122</v>
          </cell>
          <cell r="BJ1134">
            <v>45797</v>
          </cell>
          <cell r="BK1134">
            <v>4162196</v>
          </cell>
          <cell r="EP1134" t="str">
            <v>-</v>
          </cell>
          <cell r="EQ1134">
            <v>4162128</v>
          </cell>
          <cell r="EX1134">
            <v>45790</v>
          </cell>
          <cell r="EY1134">
            <v>4162182</v>
          </cell>
          <cell r="FS1134" t="str">
            <v>●</v>
          </cell>
          <cell r="GG1134" t="str">
            <v>-</v>
          </cell>
          <cell r="GH1134">
            <v>4162146</v>
          </cell>
          <cell r="HQ1134">
            <v>45671</v>
          </cell>
          <cell r="HR1134">
            <v>4162070</v>
          </cell>
          <cell r="RC1134">
            <v>45812</v>
          </cell>
          <cell r="RD1134">
            <v>0</v>
          </cell>
          <cell r="RE1134">
            <v>0</v>
          </cell>
          <cell r="RF1134">
            <v>0</v>
          </cell>
          <cell r="RG1134">
            <v>0</v>
          </cell>
          <cell r="RH1134">
            <v>0</v>
          </cell>
          <cell r="RI1134">
            <v>0</v>
          </cell>
          <cell r="RJ1134">
            <v>0</v>
          </cell>
          <cell r="RK1134">
            <v>0</v>
          </cell>
          <cell r="RL1134" t="str">
            <v>4162093</v>
          </cell>
          <cell r="RM1134">
            <v>0</v>
          </cell>
          <cell r="RN1134" t="str">
            <v>4162122</v>
          </cell>
          <cell r="RO1134">
            <v>0</v>
          </cell>
          <cell r="RP1134" t="str">
            <v>4162120</v>
          </cell>
          <cell r="RQ1134">
            <v>0</v>
          </cell>
          <cell r="RR1134" t="str">
            <v>4162121</v>
          </cell>
          <cell r="RS1134">
            <v>0</v>
          </cell>
          <cell r="RT1134">
            <v>0</v>
          </cell>
          <cell r="RU1134">
            <v>0</v>
          </cell>
          <cell r="RV1134">
            <v>0</v>
          </cell>
        </row>
        <row r="1135">
          <cell r="A1135">
            <v>1126</v>
          </cell>
          <cell r="B1135">
            <v>45809</v>
          </cell>
          <cell r="C1135" t="str">
            <v>HRB8025</v>
          </cell>
          <cell r="D1135" t="str">
            <v>80255450</v>
          </cell>
          <cell r="F1135" t="str">
            <v>日本</v>
          </cell>
          <cell r="G1135" t="str">
            <v>ニンバリ（株）</v>
          </cell>
          <cell r="H1135" t="str">
            <v>制御盤</v>
          </cell>
          <cell r="I1135" t="str">
            <v>南陵</v>
          </cell>
          <cell r="J1135" t="str">
            <v>土岐</v>
          </cell>
          <cell r="K1135">
            <v>45799</v>
          </cell>
          <cell r="N1135">
            <v>45800</v>
          </cell>
          <cell r="P1135">
            <v>45801</v>
          </cell>
          <cell r="R1135">
            <v>45804</v>
          </cell>
          <cell r="T1135">
            <v>45805</v>
          </cell>
          <cell r="V1135">
            <v>45806</v>
          </cell>
          <cell r="Y1135">
            <v>45818</v>
          </cell>
          <cell r="AA1135">
            <v>45812</v>
          </cell>
          <cell r="AB1135">
            <v>45813</v>
          </cell>
          <cell r="AC1135" t="str">
            <v>4162154</v>
          </cell>
          <cell r="AD1135" t="str">
            <v>4162093</v>
          </cell>
          <cell r="AE1135" t="str">
            <v>4162122</v>
          </cell>
          <cell r="AF1135" t="str">
            <v>4162120</v>
          </cell>
          <cell r="AG1135" t="str">
            <v>4162121</v>
          </cell>
          <cell r="AH1135">
            <v>45762</v>
          </cell>
          <cell r="AI1135">
            <v>4162154</v>
          </cell>
          <cell r="AN1135" t="str">
            <v>-</v>
          </cell>
          <cell r="AO1135">
            <v>4162093</v>
          </cell>
          <cell r="AP1135">
            <v>45737</v>
          </cell>
          <cell r="AQ1135">
            <v>4162120</v>
          </cell>
          <cell r="AR1135">
            <v>45737</v>
          </cell>
          <cell r="AS1135">
            <v>4162121</v>
          </cell>
          <cell r="AT1135">
            <v>45737</v>
          </cell>
          <cell r="AU1135">
            <v>4162122</v>
          </cell>
          <cell r="AZ1135" t="str">
            <v>-</v>
          </cell>
          <cell r="BA1135">
            <v>4162101</v>
          </cell>
          <cell r="ET1135" t="str">
            <v>-</v>
          </cell>
          <cell r="EU1135">
            <v>4162130</v>
          </cell>
          <cell r="EX1135">
            <v>45790</v>
          </cell>
          <cell r="EY1135">
            <v>4162182</v>
          </cell>
          <cell r="RC1135">
            <v>45812</v>
          </cell>
          <cell r="RD1135">
            <v>0</v>
          </cell>
          <cell r="RE1135">
            <v>0</v>
          </cell>
          <cell r="RF1135">
            <v>0</v>
          </cell>
          <cell r="RG1135">
            <v>0</v>
          </cell>
          <cell r="RH1135">
            <v>0</v>
          </cell>
          <cell r="RI1135">
            <v>0</v>
          </cell>
          <cell r="RJ1135">
            <v>0</v>
          </cell>
          <cell r="RK1135">
            <v>0</v>
          </cell>
          <cell r="RL1135" t="str">
            <v>4162093</v>
          </cell>
          <cell r="RM1135">
            <v>0</v>
          </cell>
          <cell r="RN1135" t="str">
            <v>4162122</v>
          </cell>
          <cell r="RO1135">
            <v>0</v>
          </cell>
          <cell r="RP1135" t="str">
            <v>4162120</v>
          </cell>
          <cell r="RQ1135">
            <v>0</v>
          </cell>
          <cell r="RR1135" t="str">
            <v>4162121</v>
          </cell>
          <cell r="RS1135">
            <v>0</v>
          </cell>
          <cell r="RT1135">
            <v>0</v>
          </cell>
          <cell r="RU1135">
            <v>0</v>
          </cell>
          <cell r="RV1135">
            <v>0</v>
          </cell>
        </row>
        <row r="1136">
          <cell r="A1136">
            <v>1127</v>
          </cell>
          <cell r="B1136">
            <v>45839</v>
          </cell>
          <cell r="C1136" t="str">
            <v>HRB2204 AAI AC</v>
          </cell>
          <cell r="D1136" t="str">
            <v>ARB20297</v>
          </cell>
          <cell r="F1136" t="str">
            <v>米国</v>
          </cell>
          <cell r="G1136" t="str">
            <v>AAI</v>
          </cell>
          <cell r="H1136" t="str">
            <v>制御盤</v>
          </cell>
          <cell r="I1136" t="str">
            <v>南陵</v>
          </cell>
          <cell r="J1136" t="str">
            <v>KD</v>
          </cell>
          <cell r="K1136">
            <v>45800</v>
          </cell>
          <cell r="N1136">
            <v>45801</v>
          </cell>
          <cell r="P1136">
            <v>45804</v>
          </cell>
          <cell r="R1136">
            <v>45805</v>
          </cell>
          <cell r="T1136">
            <v>45806</v>
          </cell>
          <cell r="V1136">
            <v>45807</v>
          </cell>
          <cell r="Y1136">
            <v>45819</v>
          </cell>
          <cell r="AA1136">
            <v>45812</v>
          </cell>
          <cell r="AB1136">
            <v>45813</v>
          </cell>
          <cell r="AC1136" t="str">
            <v>4162189</v>
          </cell>
          <cell r="AD1136" t="str">
            <v>4162093</v>
          </cell>
          <cell r="AE1136" t="str">
            <v>4162122</v>
          </cell>
          <cell r="AF1136" t="str">
            <v>4162120</v>
          </cell>
          <cell r="AG1136" t="str">
            <v>4162121</v>
          </cell>
          <cell r="AJ1136">
            <v>45762</v>
          </cell>
          <cell r="AK1136">
            <v>4162189</v>
          </cell>
          <cell r="AN1136" t="str">
            <v>-</v>
          </cell>
          <cell r="AO1136">
            <v>4162093</v>
          </cell>
          <cell r="AP1136">
            <v>45737</v>
          </cell>
          <cell r="AQ1136">
            <v>4162120</v>
          </cell>
          <cell r="AR1136">
            <v>45737</v>
          </cell>
          <cell r="AS1136">
            <v>4162121</v>
          </cell>
          <cell r="AT1136">
            <v>45737</v>
          </cell>
          <cell r="AU1136">
            <v>4162122</v>
          </cell>
          <cell r="BJ1136">
            <v>45797</v>
          </cell>
          <cell r="BK1136">
            <v>4162196</v>
          </cell>
          <cell r="EP1136" t="str">
            <v>-</v>
          </cell>
          <cell r="EQ1136">
            <v>4162128</v>
          </cell>
          <cell r="EX1136">
            <v>45790</v>
          </cell>
          <cell r="EY1136">
            <v>4162182</v>
          </cell>
          <cell r="FS1136" t="str">
            <v>●</v>
          </cell>
          <cell r="GG1136" t="str">
            <v>-</v>
          </cell>
          <cell r="GH1136">
            <v>4162146</v>
          </cell>
          <cell r="HQ1136">
            <v>45671</v>
          </cell>
          <cell r="HR1136">
            <v>4162070</v>
          </cell>
          <cell r="RC1136">
            <v>45812</v>
          </cell>
          <cell r="RD1136">
            <v>0</v>
          </cell>
          <cell r="RE1136">
            <v>0</v>
          </cell>
          <cell r="RF1136">
            <v>0</v>
          </cell>
          <cell r="RG1136">
            <v>0</v>
          </cell>
          <cell r="RH1136">
            <v>0</v>
          </cell>
          <cell r="RI1136">
            <v>0</v>
          </cell>
          <cell r="RJ1136">
            <v>0</v>
          </cell>
          <cell r="RK1136">
            <v>0</v>
          </cell>
          <cell r="RL1136" t="str">
            <v>4162093</v>
          </cell>
          <cell r="RM1136">
            <v>0</v>
          </cell>
          <cell r="RN1136" t="str">
            <v>4162122</v>
          </cell>
          <cell r="RO1136">
            <v>0</v>
          </cell>
          <cell r="RP1136" t="str">
            <v>4162120</v>
          </cell>
          <cell r="RQ1136">
            <v>0</v>
          </cell>
          <cell r="RR1136" t="str">
            <v>4162121</v>
          </cell>
          <cell r="RS1136">
            <v>0</v>
          </cell>
          <cell r="RT1136">
            <v>0</v>
          </cell>
          <cell r="RU1136">
            <v>0</v>
          </cell>
          <cell r="RV1136">
            <v>0</v>
          </cell>
        </row>
        <row r="1137">
          <cell r="A1137">
            <v>1128</v>
          </cell>
          <cell r="B1137">
            <v>45809</v>
          </cell>
          <cell r="C1137" t="str">
            <v>HRBC8025</v>
          </cell>
          <cell r="D1137" t="str">
            <v>80255453</v>
          </cell>
          <cell r="F1137" t="str">
            <v>中国</v>
          </cell>
          <cell r="G1137" t="str">
            <v>CHINA</v>
          </cell>
          <cell r="H1137" t="str">
            <v>制御盤</v>
          </cell>
          <cell r="I1137" t="str">
            <v>南陵</v>
          </cell>
          <cell r="J1137" t="str">
            <v>土岐</v>
          </cell>
          <cell r="K1137">
            <v>45800</v>
          </cell>
          <cell r="N1137">
            <v>45801</v>
          </cell>
          <cell r="P1137">
            <v>45804</v>
          </cell>
          <cell r="R1137">
            <v>45805</v>
          </cell>
          <cell r="T1137">
            <v>45806</v>
          </cell>
          <cell r="V1137">
            <v>45807</v>
          </cell>
          <cell r="Y1137">
            <v>45819</v>
          </cell>
          <cell r="AA1137">
            <v>45812</v>
          </cell>
          <cell r="AB1137">
            <v>45813</v>
          </cell>
          <cell r="AC1137" t="str">
            <v>4162154</v>
          </cell>
          <cell r="AD1137" t="str">
            <v>4162093</v>
          </cell>
          <cell r="AE1137" t="str">
            <v>4162122</v>
          </cell>
          <cell r="AF1137" t="str">
            <v>4162120</v>
          </cell>
          <cell r="AG1137" t="str">
            <v>4162121</v>
          </cell>
          <cell r="AH1137">
            <v>45762</v>
          </cell>
          <cell r="AI1137">
            <v>4162154</v>
          </cell>
          <cell r="AN1137" t="str">
            <v>-</v>
          </cell>
          <cell r="AO1137">
            <v>4162093</v>
          </cell>
          <cell r="AP1137">
            <v>45737</v>
          </cell>
          <cell r="AQ1137">
            <v>4162120</v>
          </cell>
          <cell r="AR1137">
            <v>45737</v>
          </cell>
          <cell r="AS1137">
            <v>4162121</v>
          </cell>
          <cell r="AT1137">
            <v>45737</v>
          </cell>
          <cell r="AU1137">
            <v>4162122</v>
          </cell>
          <cell r="BB1137">
            <v>45797</v>
          </cell>
          <cell r="BC1137">
            <v>4162195</v>
          </cell>
          <cell r="EZ1137">
            <v>45755</v>
          </cell>
          <cell r="FA1137">
            <v>4162161</v>
          </cell>
          <cell r="RC1137">
            <v>45812</v>
          </cell>
          <cell r="RD1137">
            <v>0</v>
          </cell>
          <cell r="RE1137">
            <v>0</v>
          </cell>
          <cell r="RF1137">
            <v>0</v>
          </cell>
          <cell r="RG1137">
            <v>0</v>
          </cell>
          <cell r="RH1137">
            <v>0</v>
          </cell>
          <cell r="RI1137">
            <v>0</v>
          </cell>
          <cell r="RJ1137">
            <v>0</v>
          </cell>
          <cell r="RK1137">
            <v>0</v>
          </cell>
          <cell r="RL1137" t="str">
            <v>4162093</v>
          </cell>
          <cell r="RM1137">
            <v>0</v>
          </cell>
          <cell r="RN1137" t="str">
            <v>4162122</v>
          </cell>
          <cell r="RO1137">
            <v>0</v>
          </cell>
          <cell r="RP1137" t="str">
            <v>4162120</v>
          </cell>
          <cell r="RQ1137">
            <v>0</v>
          </cell>
          <cell r="RR1137" t="str">
            <v>4162121</v>
          </cell>
          <cell r="RS1137">
            <v>0</v>
          </cell>
          <cell r="RT1137">
            <v>0</v>
          </cell>
          <cell r="RU1137">
            <v>0</v>
          </cell>
          <cell r="RV1137">
            <v>0</v>
          </cell>
        </row>
        <row r="1138">
          <cell r="A1138">
            <v>1129</v>
          </cell>
          <cell r="B1138">
            <v>45839</v>
          </cell>
          <cell r="C1138" t="str">
            <v>HRB2204 AAI AC</v>
          </cell>
          <cell r="D1138" t="str">
            <v>ARB20298</v>
          </cell>
          <cell r="F1138" t="str">
            <v>米国</v>
          </cell>
          <cell r="G1138" t="str">
            <v>AAI</v>
          </cell>
          <cell r="H1138" t="str">
            <v>制御盤</v>
          </cell>
          <cell r="I1138" t="str">
            <v>南陵</v>
          </cell>
          <cell r="J1138" t="str">
            <v>KD</v>
          </cell>
          <cell r="K1138">
            <v>45801</v>
          </cell>
          <cell r="N1138">
            <v>45804</v>
          </cell>
          <cell r="P1138">
            <v>45805</v>
          </cell>
          <cell r="R1138">
            <v>45806</v>
          </cell>
          <cell r="T1138">
            <v>45807</v>
          </cell>
          <cell r="V1138">
            <v>45808</v>
          </cell>
          <cell r="Y1138">
            <v>45819</v>
          </cell>
          <cell r="AA1138">
            <v>45818</v>
          </cell>
          <cell r="AB1138">
            <v>45819</v>
          </cell>
          <cell r="AC1138" t="str">
            <v>4162189</v>
          </cell>
          <cell r="AD1138" t="str">
            <v>4162093</v>
          </cell>
          <cell r="AE1138" t="str">
            <v>4162122</v>
          </cell>
          <cell r="AF1138" t="str">
            <v>4162120</v>
          </cell>
          <cell r="AG1138" t="str">
            <v>4162121</v>
          </cell>
          <cell r="AJ1138">
            <v>45762</v>
          </cell>
          <cell r="AK1138">
            <v>4162189</v>
          </cell>
          <cell r="AN1138" t="str">
            <v>-</v>
          </cell>
          <cell r="AO1138">
            <v>4162093</v>
          </cell>
          <cell r="AP1138">
            <v>45737</v>
          </cell>
          <cell r="AQ1138">
            <v>4162120</v>
          </cell>
          <cell r="AR1138">
            <v>45737</v>
          </cell>
          <cell r="AS1138">
            <v>4162121</v>
          </cell>
          <cell r="AT1138">
            <v>45737</v>
          </cell>
          <cell r="AU1138">
            <v>4162122</v>
          </cell>
          <cell r="BJ1138">
            <v>45797</v>
          </cell>
          <cell r="BK1138">
            <v>4162196</v>
          </cell>
          <cell r="EP1138" t="str">
            <v>-</v>
          </cell>
          <cell r="EQ1138">
            <v>4162128</v>
          </cell>
          <cell r="EX1138">
            <v>45790</v>
          </cell>
          <cell r="EY1138">
            <v>4162182</v>
          </cell>
          <cell r="FS1138" t="str">
            <v>●</v>
          </cell>
          <cell r="GG1138" t="str">
            <v>-</v>
          </cell>
          <cell r="GH1138">
            <v>4162146</v>
          </cell>
          <cell r="HQ1138">
            <v>45671</v>
          </cell>
          <cell r="HR1138">
            <v>4162070</v>
          </cell>
          <cell r="RC1138">
            <v>45818</v>
          </cell>
          <cell r="RD1138">
            <v>0</v>
          </cell>
          <cell r="RE1138">
            <v>0</v>
          </cell>
          <cell r="RF1138">
            <v>0</v>
          </cell>
          <cell r="RG1138">
            <v>0</v>
          </cell>
          <cell r="RH1138">
            <v>0</v>
          </cell>
          <cell r="RI1138">
            <v>0</v>
          </cell>
          <cell r="RJ1138">
            <v>0</v>
          </cell>
          <cell r="RK1138">
            <v>0</v>
          </cell>
          <cell r="RL1138" t="str">
            <v>4162093</v>
          </cell>
          <cell r="RM1138">
            <v>0</v>
          </cell>
          <cell r="RN1138" t="str">
            <v>4162122</v>
          </cell>
          <cell r="RO1138">
            <v>0</v>
          </cell>
          <cell r="RP1138" t="str">
            <v>4162120</v>
          </cell>
          <cell r="RQ1138">
            <v>0</v>
          </cell>
          <cell r="RR1138" t="str">
            <v>4162121</v>
          </cell>
          <cell r="RS1138">
            <v>0</v>
          </cell>
          <cell r="RT1138">
            <v>0</v>
          </cell>
          <cell r="RU1138">
            <v>0</v>
          </cell>
          <cell r="RV1138">
            <v>0</v>
          </cell>
        </row>
        <row r="1139">
          <cell r="A1139">
            <v>1130</v>
          </cell>
          <cell r="B1139">
            <v>45809</v>
          </cell>
          <cell r="C1139" t="str">
            <v>HRB1303.EXP</v>
          </cell>
          <cell r="D1139" t="str">
            <v>13035642</v>
          </cell>
          <cell r="F1139" t="str">
            <v>タイ</v>
          </cell>
          <cell r="G1139" t="str">
            <v>ＡＭＡＤＡ　ＴＡＩＷＡＮ　ＩＮＣ．</v>
          </cell>
          <cell r="H1139" t="str">
            <v>制御盤</v>
          </cell>
          <cell r="I1139" t="str">
            <v>南陵</v>
          </cell>
          <cell r="J1139" t="str">
            <v>土岐</v>
          </cell>
          <cell r="K1139">
            <v>45801</v>
          </cell>
          <cell r="N1139">
            <v>45804</v>
          </cell>
          <cell r="P1139">
            <v>45805</v>
          </cell>
          <cell r="R1139">
            <v>45806</v>
          </cell>
          <cell r="T1139">
            <v>45807</v>
          </cell>
          <cell r="V1139">
            <v>45808</v>
          </cell>
          <cell r="Y1139">
            <v>45820</v>
          </cell>
          <cell r="AA1139">
            <v>45818</v>
          </cell>
          <cell r="AB1139">
            <v>45819</v>
          </cell>
          <cell r="AC1139" t="str">
            <v>4162154</v>
          </cell>
          <cell r="AD1139" t="str">
            <v>4162093</v>
          </cell>
          <cell r="AE1139" t="str">
            <v>4162122</v>
          </cell>
          <cell r="AF1139" t="str">
            <v>4162120</v>
          </cell>
          <cell r="AG1139" t="str">
            <v>4162121</v>
          </cell>
          <cell r="AH1139">
            <v>45762</v>
          </cell>
          <cell r="AI1139">
            <v>4162154</v>
          </cell>
          <cell r="AN1139" t="str">
            <v>-</v>
          </cell>
          <cell r="AO1139">
            <v>4162093</v>
          </cell>
          <cell r="AP1139">
            <v>45737</v>
          </cell>
          <cell r="AQ1139">
            <v>4162120</v>
          </cell>
          <cell r="AR1139">
            <v>45737</v>
          </cell>
          <cell r="AS1139">
            <v>4162121</v>
          </cell>
          <cell r="AT1139">
            <v>45737</v>
          </cell>
          <cell r="AU1139">
            <v>4162122</v>
          </cell>
          <cell r="BF1139">
            <v>45727</v>
          </cell>
          <cell r="BG1139">
            <v>4162119</v>
          </cell>
          <cell r="EZ1139">
            <v>45755</v>
          </cell>
          <cell r="FA1139">
            <v>4162161</v>
          </cell>
          <cell r="RC1139">
            <v>45818</v>
          </cell>
          <cell r="RD1139">
            <v>0</v>
          </cell>
          <cell r="RE1139">
            <v>0</v>
          </cell>
          <cell r="RF1139">
            <v>0</v>
          </cell>
          <cell r="RG1139">
            <v>0</v>
          </cell>
          <cell r="RH1139">
            <v>0</v>
          </cell>
          <cell r="RI1139">
            <v>0</v>
          </cell>
          <cell r="RJ1139">
            <v>0</v>
          </cell>
          <cell r="RK1139">
            <v>0</v>
          </cell>
          <cell r="RL1139" t="str">
            <v>4162093</v>
          </cell>
          <cell r="RM1139">
            <v>0</v>
          </cell>
          <cell r="RN1139" t="str">
            <v>4162122</v>
          </cell>
          <cell r="RO1139">
            <v>0</v>
          </cell>
          <cell r="RP1139" t="str">
            <v>4162120</v>
          </cell>
          <cell r="RQ1139">
            <v>0</v>
          </cell>
          <cell r="RR1139" t="str">
            <v>4162121</v>
          </cell>
          <cell r="RS1139">
            <v>0</v>
          </cell>
          <cell r="RT1139">
            <v>0</v>
          </cell>
          <cell r="RU1139">
            <v>0</v>
          </cell>
          <cell r="RV1139">
            <v>0</v>
          </cell>
        </row>
        <row r="1140">
          <cell r="A1140">
            <v>1131</v>
          </cell>
          <cell r="B1140">
            <v>45839</v>
          </cell>
          <cell r="C1140" t="str">
            <v>HRB2204 AAI AC</v>
          </cell>
          <cell r="D1140" t="str">
            <v>ARB20299</v>
          </cell>
          <cell r="F1140" t="str">
            <v>米国</v>
          </cell>
          <cell r="G1140" t="str">
            <v>AAI</v>
          </cell>
          <cell r="H1140" t="str">
            <v>制御盤</v>
          </cell>
          <cell r="I1140" t="str">
            <v>南陵</v>
          </cell>
          <cell r="J1140" t="str">
            <v>KD</v>
          </cell>
          <cell r="K1140">
            <v>45804</v>
          </cell>
          <cell r="N1140">
            <v>45805</v>
          </cell>
          <cell r="P1140">
            <v>45806</v>
          </cell>
          <cell r="R1140">
            <v>45807</v>
          </cell>
          <cell r="T1140">
            <v>45808</v>
          </cell>
          <cell r="V1140">
            <v>45811</v>
          </cell>
          <cell r="Y1140">
            <v>45819</v>
          </cell>
          <cell r="AA1140">
            <v>45818</v>
          </cell>
          <cell r="AB1140">
            <v>45819</v>
          </cell>
          <cell r="AC1140" t="str">
            <v>4162189</v>
          </cell>
          <cell r="AD1140" t="str">
            <v>4162093</v>
          </cell>
          <cell r="AE1140" t="str">
            <v>4162122</v>
          </cell>
          <cell r="AF1140" t="str">
            <v>4162120</v>
          </cell>
          <cell r="AG1140" t="str">
            <v>4162121</v>
          </cell>
          <cell r="AJ1140">
            <v>45762</v>
          </cell>
          <cell r="AK1140">
            <v>4162189</v>
          </cell>
          <cell r="AN1140" t="str">
            <v>-</v>
          </cell>
          <cell r="AO1140">
            <v>4162093</v>
          </cell>
          <cell r="AP1140">
            <v>45737</v>
          </cell>
          <cell r="AQ1140">
            <v>4162120</v>
          </cell>
          <cell r="AR1140">
            <v>45737</v>
          </cell>
          <cell r="AS1140">
            <v>4162121</v>
          </cell>
          <cell r="AT1140">
            <v>45737</v>
          </cell>
          <cell r="AU1140">
            <v>4162122</v>
          </cell>
          <cell r="BJ1140">
            <v>45797</v>
          </cell>
          <cell r="BK1140">
            <v>4162196</v>
          </cell>
          <cell r="EP1140" t="str">
            <v>-</v>
          </cell>
          <cell r="EQ1140">
            <v>4162128</v>
          </cell>
          <cell r="EX1140">
            <v>45790</v>
          </cell>
          <cell r="EY1140">
            <v>4162182</v>
          </cell>
          <cell r="FS1140" t="str">
            <v>●</v>
          </cell>
          <cell r="GG1140" t="str">
            <v>-</v>
          </cell>
          <cell r="GH1140">
            <v>4162146</v>
          </cell>
          <cell r="HQ1140">
            <v>45671</v>
          </cell>
          <cell r="HR1140">
            <v>4162070</v>
          </cell>
          <cell r="RC1140">
            <v>45818</v>
          </cell>
          <cell r="RD1140">
            <v>0</v>
          </cell>
          <cell r="RE1140">
            <v>0</v>
          </cell>
          <cell r="RF1140">
            <v>0</v>
          </cell>
          <cell r="RG1140">
            <v>0</v>
          </cell>
          <cell r="RH1140">
            <v>0</v>
          </cell>
          <cell r="RI1140">
            <v>0</v>
          </cell>
          <cell r="RJ1140">
            <v>0</v>
          </cell>
          <cell r="RK1140">
            <v>0</v>
          </cell>
          <cell r="RL1140" t="str">
            <v>4162093</v>
          </cell>
          <cell r="RM1140">
            <v>0</v>
          </cell>
          <cell r="RN1140" t="str">
            <v>4162122</v>
          </cell>
          <cell r="RO1140">
            <v>0</v>
          </cell>
          <cell r="RP1140" t="str">
            <v>4162120</v>
          </cell>
          <cell r="RQ1140">
            <v>0</v>
          </cell>
          <cell r="RR1140" t="str">
            <v>4162121</v>
          </cell>
          <cell r="RS1140">
            <v>0</v>
          </cell>
          <cell r="RT1140">
            <v>0</v>
          </cell>
          <cell r="RU1140">
            <v>0</v>
          </cell>
          <cell r="RV1140">
            <v>0</v>
          </cell>
        </row>
        <row r="1141">
          <cell r="A1141">
            <v>1132</v>
          </cell>
          <cell r="B1141">
            <v>45839</v>
          </cell>
          <cell r="C1141" t="str">
            <v>HRB2204 AAI AC+L</v>
          </cell>
          <cell r="D1141" t="str">
            <v>ARB20305</v>
          </cell>
          <cell r="F1141" t="str">
            <v>米国</v>
          </cell>
          <cell r="G1141" t="str">
            <v>AAI</v>
          </cell>
          <cell r="H1141" t="str">
            <v>制御盤</v>
          </cell>
          <cell r="I1141" t="str">
            <v>南陵</v>
          </cell>
          <cell r="J1141" t="str">
            <v>KD</v>
          </cell>
          <cell r="K1141">
            <v>45804</v>
          </cell>
          <cell r="N1141">
            <v>45805</v>
          </cell>
          <cell r="P1141">
            <v>45806</v>
          </cell>
          <cell r="R1141">
            <v>45807</v>
          </cell>
          <cell r="T1141">
            <v>45808</v>
          </cell>
          <cell r="V1141">
            <v>45811</v>
          </cell>
          <cell r="Y1141">
            <v>45821</v>
          </cell>
          <cell r="AA1141">
            <v>45818</v>
          </cell>
          <cell r="AB1141">
            <v>45819</v>
          </cell>
          <cell r="AC1141" t="str">
            <v>4162189</v>
          </cell>
          <cell r="AD1141" t="str">
            <v>4162093</v>
          </cell>
          <cell r="AE1141" t="str">
            <v>4162122</v>
          </cell>
          <cell r="AF1141" t="str">
            <v>4162120</v>
          </cell>
          <cell r="AG1141" t="str">
            <v>4162121</v>
          </cell>
          <cell r="AJ1141">
            <v>45762</v>
          </cell>
          <cell r="AK1141">
            <v>4162189</v>
          </cell>
          <cell r="AN1141" t="str">
            <v>-</v>
          </cell>
          <cell r="AO1141">
            <v>4162093</v>
          </cell>
          <cell r="AP1141">
            <v>45737</v>
          </cell>
          <cell r="AQ1141">
            <v>4162120</v>
          </cell>
          <cell r="AR1141">
            <v>45737</v>
          </cell>
          <cell r="AS1141">
            <v>4162121</v>
          </cell>
          <cell r="AT1141">
            <v>45737</v>
          </cell>
          <cell r="AU1141">
            <v>4162122</v>
          </cell>
          <cell r="BJ1141">
            <v>45797</v>
          </cell>
          <cell r="BK1141">
            <v>4162196</v>
          </cell>
          <cell r="EP1141" t="str">
            <v>-</v>
          </cell>
          <cell r="EQ1141">
            <v>4162128</v>
          </cell>
          <cell r="ER1141" t="str">
            <v>-</v>
          </cell>
          <cell r="ES1141">
            <v>4162129</v>
          </cell>
          <cell r="EX1141">
            <v>45790</v>
          </cell>
          <cell r="EY1141">
            <v>4162182</v>
          </cell>
          <cell r="FS1141" t="str">
            <v>●</v>
          </cell>
          <cell r="GG1141" t="str">
            <v>-</v>
          </cell>
          <cell r="GH1141">
            <v>4162146</v>
          </cell>
          <cell r="HQ1141">
            <v>45671</v>
          </cell>
          <cell r="HR1141">
            <v>4162070</v>
          </cell>
          <cell r="RC1141">
            <v>45818</v>
          </cell>
          <cell r="RD1141">
            <v>0</v>
          </cell>
          <cell r="RE1141">
            <v>0</v>
          </cell>
          <cell r="RF1141">
            <v>0</v>
          </cell>
          <cell r="RG1141">
            <v>0</v>
          </cell>
          <cell r="RH1141">
            <v>0</v>
          </cell>
          <cell r="RI1141">
            <v>0</v>
          </cell>
          <cell r="RJ1141">
            <v>0</v>
          </cell>
          <cell r="RK1141">
            <v>0</v>
          </cell>
          <cell r="RL1141" t="str">
            <v>4162093</v>
          </cell>
          <cell r="RM1141">
            <v>0</v>
          </cell>
          <cell r="RN1141" t="str">
            <v>4162122</v>
          </cell>
          <cell r="RO1141">
            <v>0</v>
          </cell>
          <cell r="RP1141" t="str">
            <v>4162120</v>
          </cell>
          <cell r="RQ1141">
            <v>0</v>
          </cell>
          <cell r="RR1141" t="str">
            <v>4162121</v>
          </cell>
          <cell r="RS1141">
            <v>0</v>
          </cell>
          <cell r="RT1141">
            <v>0</v>
          </cell>
          <cell r="RU1141">
            <v>0</v>
          </cell>
          <cell r="RV1141">
            <v>0</v>
          </cell>
        </row>
        <row r="1142">
          <cell r="A1142">
            <v>1133</v>
          </cell>
          <cell r="B1142">
            <v>45839</v>
          </cell>
          <cell r="C1142" t="str">
            <v>HRB3506 </v>
          </cell>
          <cell r="D1142" t="str">
            <v> 35065008 </v>
          </cell>
          <cell r="G1142" t="str">
            <v> ＡＭＡＤＡ　ＴＡＩＷＡＮ　ＩＮＣ． </v>
          </cell>
          <cell r="H1142" t="str">
            <v>制御盤</v>
          </cell>
          <cell r="I1142" t="str">
            <v>南陵</v>
          </cell>
          <cell r="J1142" t="str">
            <v>富士宮</v>
          </cell>
          <cell r="K1142">
            <v>45805</v>
          </cell>
          <cell r="N1142">
            <v>45811</v>
          </cell>
          <cell r="P1142">
            <v>45812</v>
          </cell>
          <cell r="R1142">
            <v>45813</v>
          </cell>
          <cell r="T1142">
            <v>45814</v>
          </cell>
          <cell r="V1142">
            <v>45818</v>
          </cell>
          <cell r="Y1142">
            <v>45821</v>
          </cell>
          <cell r="Z1142">
            <v>45821</v>
          </cell>
          <cell r="AC1142" t="str">
            <v>4162167</v>
          </cell>
          <cell r="AD1142" t="str">
            <v>4162109</v>
          </cell>
          <cell r="AE1142" t="str">
            <v>4162111</v>
          </cell>
          <cell r="AF1142" t="str">
            <v>4162110</v>
          </cell>
          <cell r="AG1142" t="str">
            <v/>
          </cell>
          <cell r="AL1142">
            <v>45755</v>
          </cell>
          <cell r="AM1142">
            <v>4162167</v>
          </cell>
          <cell r="BL1142" t="str">
            <v>-</v>
          </cell>
          <cell r="BM1142">
            <v>4162109</v>
          </cell>
          <cell r="BN1142" t="str">
            <v>-</v>
          </cell>
          <cell r="BO1142">
            <v>4162110</v>
          </cell>
          <cell r="BP1142" t="str">
            <v>-</v>
          </cell>
          <cell r="BQ1142">
            <v>4162111</v>
          </cell>
          <cell r="BV1142">
            <v>45741</v>
          </cell>
          <cell r="BW1142">
            <v>4162159</v>
          </cell>
          <cell r="HS1142">
            <v>45805</v>
          </cell>
          <cell r="HV1142" t="e">
            <v>#REF!</v>
          </cell>
          <cell r="HZ1142" t="e">
            <v>#REF!</v>
          </cell>
          <cell r="ID1142" t="e">
            <v>#REF!</v>
          </cell>
          <cell r="RC1142">
            <v>45821</v>
          </cell>
          <cell r="RD1142">
            <v>0</v>
          </cell>
          <cell r="RE1142">
            <v>0</v>
          </cell>
          <cell r="RF1142">
            <v>0</v>
          </cell>
          <cell r="RG1142">
            <v>0</v>
          </cell>
          <cell r="RH1142">
            <v>0</v>
          </cell>
          <cell r="RI1142">
            <v>0</v>
          </cell>
          <cell r="RJ1142">
            <v>0</v>
          </cell>
          <cell r="RK1142">
            <v>0</v>
          </cell>
          <cell r="RL1142" t="str">
            <v>4162109</v>
          </cell>
          <cell r="RM1142">
            <v>0</v>
          </cell>
          <cell r="RN1142" t="str">
            <v>4162111</v>
          </cell>
          <cell r="RO1142">
            <v>0</v>
          </cell>
          <cell r="RP1142" t="str">
            <v>4162110</v>
          </cell>
          <cell r="RQ1142">
            <v>0</v>
          </cell>
          <cell r="RR1142" t="str">
            <v/>
          </cell>
          <cell r="RS1142">
            <v>0</v>
          </cell>
          <cell r="RT1142">
            <v>0</v>
          </cell>
          <cell r="RU1142">
            <v>0</v>
          </cell>
          <cell r="RV1142">
            <v>0</v>
          </cell>
        </row>
        <row r="1143">
          <cell r="A1143">
            <v>1134</v>
          </cell>
          <cell r="B1143">
            <v>45839</v>
          </cell>
          <cell r="C1143" t="str">
            <v>HRB1003ATC AAI</v>
          </cell>
          <cell r="D1143" t="str">
            <v>ARC10079</v>
          </cell>
          <cell r="F1143" t="str">
            <v>米国</v>
          </cell>
          <cell r="G1143" t="str">
            <v>AAI</v>
          </cell>
          <cell r="H1143" t="str">
            <v>制御盤</v>
          </cell>
          <cell r="I1143" t="str">
            <v>南陵</v>
          </cell>
          <cell r="J1143" t="str">
            <v>KD</v>
          </cell>
          <cell r="K1143">
            <v>45805</v>
          </cell>
          <cell r="N1143">
            <v>45806</v>
          </cell>
          <cell r="P1143">
            <v>45807</v>
          </cell>
          <cell r="R1143">
            <v>45808</v>
          </cell>
          <cell r="T1143">
            <v>45811</v>
          </cell>
          <cell r="V1143">
            <v>45812</v>
          </cell>
          <cell r="Y1143">
            <v>45826</v>
          </cell>
          <cell r="AA1143">
            <v>45818</v>
          </cell>
          <cell r="AB1143">
            <v>45819</v>
          </cell>
          <cell r="AC1143" t="str">
            <v>4162154</v>
          </cell>
          <cell r="AD1143" t="str">
            <v>4162093</v>
          </cell>
          <cell r="AE1143" t="str">
            <v>4162122</v>
          </cell>
          <cell r="AF1143" t="str">
            <v>4162120</v>
          </cell>
          <cell r="AG1143" t="str">
            <v>4162121</v>
          </cell>
          <cell r="AH1143">
            <v>45762</v>
          </cell>
          <cell r="AI1143">
            <v>4162154</v>
          </cell>
          <cell r="AN1143" t="str">
            <v>-</v>
          </cell>
          <cell r="AO1143">
            <v>4162093</v>
          </cell>
          <cell r="AP1143">
            <v>45737</v>
          </cell>
          <cell r="AQ1143">
            <v>4162120</v>
          </cell>
          <cell r="AR1143">
            <v>45737</v>
          </cell>
          <cell r="AS1143">
            <v>4162121</v>
          </cell>
          <cell r="AT1143">
            <v>45737</v>
          </cell>
          <cell r="AU1143">
            <v>4162122</v>
          </cell>
          <cell r="BB1143">
            <v>45797</v>
          </cell>
          <cell r="BC1143">
            <v>4162195</v>
          </cell>
          <cell r="EN1143" t="str">
            <v>-</v>
          </cell>
          <cell r="EO1143">
            <v>4162127</v>
          </cell>
          <cell r="ER1143" t="str">
            <v>-</v>
          </cell>
          <cell r="ES1143">
            <v>4162129</v>
          </cell>
          <cell r="ET1143" t="str">
            <v>-</v>
          </cell>
          <cell r="EU1143">
            <v>4162130</v>
          </cell>
          <cell r="EX1143">
            <v>45790</v>
          </cell>
          <cell r="EY1143">
            <v>4162182</v>
          </cell>
          <cell r="FH1143">
            <v>45762</v>
          </cell>
          <cell r="FI1143">
            <v>4162170</v>
          </cell>
          <cell r="FN1143" t="str">
            <v>-</v>
          </cell>
          <cell r="FO1143">
            <v>4162139</v>
          </cell>
          <cell r="FV1143">
            <v>45769</v>
          </cell>
          <cell r="FW1143">
            <v>4162187</v>
          </cell>
          <cell r="GG1143" t="str">
            <v>-</v>
          </cell>
          <cell r="GH1143">
            <v>4162146</v>
          </cell>
          <cell r="HQ1143">
            <v>45797</v>
          </cell>
          <cell r="HR1143">
            <v>4162201</v>
          </cell>
          <cell r="RC1143">
            <v>45818</v>
          </cell>
          <cell r="RD1143">
            <v>0</v>
          </cell>
          <cell r="RE1143">
            <v>0</v>
          </cell>
          <cell r="RF1143">
            <v>0</v>
          </cell>
          <cell r="RG1143">
            <v>0</v>
          </cell>
          <cell r="RH1143">
            <v>0</v>
          </cell>
          <cell r="RI1143">
            <v>0</v>
          </cell>
          <cell r="RJ1143">
            <v>0</v>
          </cell>
          <cell r="RK1143">
            <v>0</v>
          </cell>
          <cell r="RL1143" t="str">
            <v>4162093</v>
          </cell>
          <cell r="RM1143">
            <v>0</v>
          </cell>
          <cell r="RN1143" t="str">
            <v>4162122</v>
          </cell>
          <cell r="RO1143">
            <v>0</v>
          </cell>
          <cell r="RP1143" t="str">
            <v>4162120</v>
          </cell>
          <cell r="RQ1143">
            <v>0</v>
          </cell>
          <cell r="RR1143" t="str">
            <v>4162121</v>
          </cell>
          <cell r="RS1143">
            <v>0</v>
          </cell>
          <cell r="RT1143">
            <v>0</v>
          </cell>
          <cell r="RU1143">
            <v>0</v>
          </cell>
          <cell r="RV1143">
            <v>0</v>
          </cell>
        </row>
        <row r="1144">
          <cell r="A1144">
            <v>1135</v>
          </cell>
          <cell r="B1144">
            <v>45839</v>
          </cell>
          <cell r="C1144" t="str">
            <v>HRB2204 AAI AC+L</v>
          </cell>
          <cell r="D1144" t="str">
            <v>ARB20314</v>
          </cell>
          <cell r="F1144" t="str">
            <v>米国</v>
          </cell>
          <cell r="G1144" t="str">
            <v>AAI</v>
          </cell>
          <cell r="H1144" t="str">
            <v>制御盤</v>
          </cell>
          <cell r="I1144" t="str">
            <v>南陵</v>
          </cell>
          <cell r="J1144" t="str">
            <v>KD</v>
          </cell>
          <cell r="K1144">
            <v>45805</v>
          </cell>
          <cell r="N1144">
            <v>45806</v>
          </cell>
          <cell r="P1144">
            <v>45807</v>
          </cell>
          <cell r="R1144">
            <v>45808</v>
          </cell>
          <cell r="T1144">
            <v>45811</v>
          </cell>
          <cell r="V1144">
            <v>45812</v>
          </cell>
          <cell r="Y1144">
            <v>45821</v>
          </cell>
          <cell r="AA1144">
            <v>45818</v>
          </cell>
          <cell r="AB1144">
            <v>45819</v>
          </cell>
          <cell r="AC1144" t="str">
            <v>4162189</v>
          </cell>
          <cell r="AD1144" t="str">
            <v>4162093</v>
          </cell>
          <cell r="AE1144" t="str">
            <v>4162122</v>
          </cell>
          <cell r="AF1144" t="str">
            <v>4162120</v>
          </cell>
          <cell r="AG1144" t="str">
            <v>4162121</v>
          </cell>
          <cell r="AJ1144">
            <v>45762</v>
          </cell>
          <cell r="AK1144">
            <v>4162189</v>
          </cell>
          <cell r="AN1144" t="str">
            <v>-</v>
          </cell>
          <cell r="AO1144">
            <v>4162093</v>
          </cell>
          <cell r="AP1144">
            <v>45737</v>
          </cell>
          <cell r="AQ1144">
            <v>4162120</v>
          </cell>
          <cell r="AR1144">
            <v>45737</v>
          </cell>
          <cell r="AS1144">
            <v>4162121</v>
          </cell>
          <cell r="AT1144">
            <v>45737</v>
          </cell>
          <cell r="AU1144">
            <v>4162122</v>
          </cell>
          <cell r="BJ1144">
            <v>45797</v>
          </cell>
          <cell r="BK1144">
            <v>4162196</v>
          </cell>
          <cell r="EP1144" t="str">
            <v>-</v>
          </cell>
          <cell r="EQ1144">
            <v>4162128</v>
          </cell>
          <cell r="ER1144" t="str">
            <v>-</v>
          </cell>
          <cell r="ES1144">
            <v>4162129</v>
          </cell>
          <cell r="EX1144">
            <v>45790</v>
          </cell>
          <cell r="EY1144">
            <v>4162182</v>
          </cell>
          <cell r="FS1144" t="str">
            <v>●</v>
          </cell>
          <cell r="GG1144" t="str">
            <v>-</v>
          </cell>
          <cell r="GH1144">
            <v>4162146</v>
          </cell>
          <cell r="HQ1144">
            <v>45797</v>
          </cell>
          <cell r="HR1144">
            <v>4162201</v>
          </cell>
          <cell r="RC1144">
            <v>45818</v>
          </cell>
          <cell r="RD1144">
            <v>0</v>
          </cell>
          <cell r="RE1144">
            <v>0</v>
          </cell>
          <cell r="RF1144">
            <v>0</v>
          </cell>
          <cell r="RG1144">
            <v>0</v>
          </cell>
          <cell r="RH1144">
            <v>0</v>
          </cell>
          <cell r="RI1144">
            <v>0</v>
          </cell>
          <cell r="RJ1144">
            <v>0</v>
          </cell>
          <cell r="RK1144">
            <v>0</v>
          </cell>
          <cell r="RL1144" t="str">
            <v>4162093</v>
          </cell>
          <cell r="RM1144">
            <v>0</v>
          </cell>
          <cell r="RN1144" t="str">
            <v>4162122</v>
          </cell>
          <cell r="RO1144">
            <v>0</v>
          </cell>
          <cell r="RP1144" t="str">
            <v>4162120</v>
          </cell>
          <cell r="RQ1144">
            <v>0</v>
          </cell>
          <cell r="RR1144" t="str">
            <v>4162121</v>
          </cell>
          <cell r="RS1144">
            <v>0</v>
          </cell>
          <cell r="RT1144">
            <v>0</v>
          </cell>
          <cell r="RU1144">
            <v>0</v>
          </cell>
          <cell r="RV1144">
            <v>0</v>
          </cell>
        </row>
        <row r="1145">
          <cell r="A1145">
            <v>1136</v>
          </cell>
          <cell r="B1145">
            <v>45839</v>
          </cell>
          <cell r="C1145" t="str">
            <v>HRB1003ATC AAI</v>
          </cell>
          <cell r="D1145" t="str">
            <v>ARC10080</v>
          </cell>
          <cell r="F1145" t="str">
            <v>米国</v>
          </cell>
          <cell r="G1145" t="str">
            <v>AAI</v>
          </cell>
          <cell r="H1145" t="str">
            <v>制御盤</v>
          </cell>
          <cell r="I1145" t="str">
            <v>南陵</v>
          </cell>
          <cell r="J1145" t="str">
            <v>KD</v>
          </cell>
          <cell r="K1145">
            <v>45806</v>
          </cell>
          <cell r="N1145">
            <v>45807</v>
          </cell>
          <cell r="P1145">
            <v>45808</v>
          </cell>
          <cell r="R1145">
            <v>45811</v>
          </cell>
          <cell r="T1145">
            <v>45812</v>
          </cell>
          <cell r="V1145">
            <v>45813</v>
          </cell>
          <cell r="Y1145">
            <v>45826</v>
          </cell>
          <cell r="AA1145">
            <v>45818</v>
          </cell>
          <cell r="AB1145">
            <v>45819</v>
          </cell>
          <cell r="AC1145" t="str">
            <v>4162154</v>
          </cell>
          <cell r="AD1145" t="str">
            <v>4162093</v>
          </cell>
          <cell r="AE1145" t="str">
            <v>4162122</v>
          </cell>
          <cell r="AF1145" t="str">
            <v>4162120</v>
          </cell>
          <cell r="AG1145" t="str">
            <v>4162121</v>
          </cell>
          <cell r="AH1145">
            <v>45762</v>
          </cell>
          <cell r="AI1145">
            <v>4162154</v>
          </cell>
          <cell r="AN1145" t="str">
            <v>-</v>
          </cell>
          <cell r="AO1145">
            <v>4162093</v>
          </cell>
          <cell r="AP1145">
            <v>45737</v>
          </cell>
          <cell r="AQ1145">
            <v>4162120</v>
          </cell>
          <cell r="AR1145">
            <v>45737</v>
          </cell>
          <cell r="AS1145">
            <v>4162121</v>
          </cell>
          <cell r="AT1145">
            <v>45737</v>
          </cell>
          <cell r="AU1145">
            <v>4162122</v>
          </cell>
          <cell r="BB1145">
            <v>45797</v>
          </cell>
          <cell r="BC1145">
            <v>4162195</v>
          </cell>
          <cell r="EN1145" t="str">
            <v>-</v>
          </cell>
          <cell r="EO1145">
            <v>4162127</v>
          </cell>
          <cell r="ER1145" t="str">
            <v>-</v>
          </cell>
          <cell r="ES1145">
            <v>4162129</v>
          </cell>
          <cell r="ET1145" t="str">
            <v>-</v>
          </cell>
          <cell r="EU1145">
            <v>4162130</v>
          </cell>
          <cell r="EX1145">
            <v>45790</v>
          </cell>
          <cell r="EY1145">
            <v>4162182</v>
          </cell>
          <cell r="FH1145">
            <v>45769</v>
          </cell>
          <cell r="FI1145">
            <v>4162184</v>
          </cell>
          <cell r="FN1145" t="str">
            <v>-</v>
          </cell>
          <cell r="FO1145">
            <v>4162139</v>
          </cell>
          <cell r="FV1145">
            <v>45804</v>
          </cell>
          <cell r="FW1145">
            <v>4162200</v>
          </cell>
          <cell r="GG1145" t="str">
            <v>-</v>
          </cell>
          <cell r="GH1145">
            <v>4162146</v>
          </cell>
          <cell r="HQ1145">
            <v>45797</v>
          </cell>
          <cell r="HR1145">
            <v>4162201</v>
          </cell>
          <cell r="RC1145">
            <v>45818</v>
          </cell>
          <cell r="RD1145">
            <v>0</v>
          </cell>
          <cell r="RE1145">
            <v>0</v>
          </cell>
          <cell r="RF1145">
            <v>0</v>
          </cell>
          <cell r="RG1145">
            <v>0</v>
          </cell>
          <cell r="RH1145">
            <v>0</v>
          </cell>
          <cell r="RI1145">
            <v>0</v>
          </cell>
          <cell r="RJ1145">
            <v>0</v>
          </cell>
          <cell r="RK1145">
            <v>0</v>
          </cell>
          <cell r="RL1145" t="str">
            <v>4162093</v>
          </cell>
          <cell r="RM1145">
            <v>0</v>
          </cell>
          <cell r="RN1145" t="str">
            <v>4162122</v>
          </cell>
          <cell r="RO1145">
            <v>0</v>
          </cell>
          <cell r="RP1145" t="str">
            <v>4162120</v>
          </cell>
          <cell r="RQ1145">
            <v>0</v>
          </cell>
          <cell r="RR1145" t="str">
            <v>4162121</v>
          </cell>
          <cell r="RS1145">
            <v>0</v>
          </cell>
          <cell r="RT1145">
            <v>0</v>
          </cell>
          <cell r="RU1145">
            <v>0</v>
          </cell>
          <cell r="RV1145">
            <v>0</v>
          </cell>
        </row>
        <row r="1146">
          <cell r="A1146">
            <v>1137</v>
          </cell>
          <cell r="B1146">
            <v>45839</v>
          </cell>
          <cell r="C1146" t="str">
            <v>HRB2204 AAI AC+L</v>
          </cell>
          <cell r="D1146" t="str">
            <v>ARB20315</v>
          </cell>
          <cell r="F1146" t="str">
            <v>米国</v>
          </cell>
          <cell r="G1146" t="str">
            <v>AAI</v>
          </cell>
          <cell r="H1146" t="str">
            <v>制御盤</v>
          </cell>
          <cell r="I1146" t="str">
            <v>南陵</v>
          </cell>
          <cell r="J1146" t="str">
            <v>KD</v>
          </cell>
          <cell r="K1146">
            <v>45806</v>
          </cell>
          <cell r="N1146">
            <v>45807</v>
          </cell>
          <cell r="P1146">
            <v>45808</v>
          </cell>
          <cell r="R1146">
            <v>45811</v>
          </cell>
          <cell r="T1146">
            <v>45812</v>
          </cell>
          <cell r="V1146">
            <v>45813</v>
          </cell>
          <cell r="Y1146">
            <v>45821</v>
          </cell>
          <cell r="AA1146">
            <v>45818</v>
          </cell>
          <cell r="AB1146">
            <v>45819</v>
          </cell>
          <cell r="AC1146" t="str">
            <v>4162189</v>
          </cell>
          <cell r="AD1146" t="str">
            <v>4162093</v>
          </cell>
          <cell r="AE1146" t="str">
            <v>4162122</v>
          </cell>
          <cell r="AF1146" t="str">
            <v>4162120</v>
          </cell>
          <cell r="AG1146" t="str">
            <v>4162121</v>
          </cell>
          <cell r="AJ1146">
            <v>45762</v>
          </cell>
          <cell r="AK1146">
            <v>4162189</v>
          </cell>
          <cell r="AN1146" t="str">
            <v>-</v>
          </cell>
          <cell r="AO1146">
            <v>4162093</v>
          </cell>
          <cell r="AP1146">
            <v>45737</v>
          </cell>
          <cell r="AQ1146">
            <v>4162120</v>
          </cell>
          <cell r="AR1146">
            <v>45737</v>
          </cell>
          <cell r="AS1146">
            <v>4162121</v>
          </cell>
          <cell r="AT1146">
            <v>45737</v>
          </cell>
          <cell r="AU1146">
            <v>4162122</v>
          </cell>
          <cell r="BJ1146">
            <v>45797</v>
          </cell>
          <cell r="BK1146">
            <v>4162196</v>
          </cell>
          <cell r="EP1146" t="str">
            <v>-</v>
          </cell>
          <cell r="EQ1146">
            <v>4162128</v>
          </cell>
          <cell r="ER1146" t="str">
            <v>-</v>
          </cell>
          <cell r="ES1146">
            <v>4162129</v>
          </cell>
          <cell r="EX1146">
            <v>45790</v>
          </cell>
          <cell r="EY1146">
            <v>4162182</v>
          </cell>
          <cell r="FS1146" t="str">
            <v>●</v>
          </cell>
          <cell r="GG1146" t="str">
            <v>-</v>
          </cell>
          <cell r="GH1146">
            <v>4162146</v>
          </cell>
          <cell r="HQ1146">
            <v>45797</v>
          </cell>
          <cell r="HR1146">
            <v>4162201</v>
          </cell>
          <cell r="RC1146">
            <v>45818</v>
          </cell>
          <cell r="RD1146">
            <v>0</v>
          </cell>
          <cell r="RE1146">
            <v>0</v>
          </cell>
          <cell r="RF1146">
            <v>0</v>
          </cell>
          <cell r="RG1146">
            <v>0</v>
          </cell>
          <cell r="RH1146">
            <v>0</v>
          </cell>
          <cell r="RI1146">
            <v>0</v>
          </cell>
          <cell r="RJ1146">
            <v>0</v>
          </cell>
          <cell r="RK1146">
            <v>0</v>
          </cell>
          <cell r="RL1146" t="str">
            <v>4162093</v>
          </cell>
          <cell r="RM1146">
            <v>0</v>
          </cell>
          <cell r="RN1146" t="str">
            <v>4162122</v>
          </cell>
          <cell r="RO1146">
            <v>0</v>
          </cell>
          <cell r="RP1146" t="str">
            <v>4162120</v>
          </cell>
          <cell r="RQ1146">
            <v>0</v>
          </cell>
          <cell r="RR1146" t="str">
            <v>4162121</v>
          </cell>
          <cell r="RS1146">
            <v>0</v>
          </cell>
          <cell r="RT1146">
            <v>0</v>
          </cell>
          <cell r="RU1146">
            <v>0</v>
          </cell>
          <cell r="RV1146">
            <v>0</v>
          </cell>
        </row>
        <row r="1147">
          <cell r="A1147">
            <v>1138</v>
          </cell>
          <cell r="B1147">
            <v>45839</v>
          </cell>
          <cell r="C1147" t="str">
            <v>HRB1303.EXP</v>
          </cell>
          <cell r="D1147" t="str">
            <v>13035651</v>
          </cell>
          <cell r="F1147" t="str">
            <v>アラブ首長国連邦</v>
          </cell>
          <cell r="G1147" t="str">
            <v>【中東】S.K.M AIR CONDITIONING FACTORY</v>
          </cell>
          <cell r="H1147" t="str">
            <v>制御盤</v>
          </cell>
          <cell r="I1147" t="str">
            <v>南陵</v>
          </cell>
          <cell r="J1147" t="str">
            <v>土岐</v>
          </cell>
          <cell r="K1147">
            <v>45807</v>
          </cell>
          <cell r="N1147">
            <v>45808</v>
          </cell>
          <cell r="P1147">
            <v>45811</v>
          </cell>
          <cell r="R1147">
            <v>45812</v>
          </cell>
          <cell r="T1147">
            <v>45813</v>
          </cell>
          <cell r="V1147">
            <v>45814</v>
          </cell>
          <cell r="Y1147">
            <v>45822</v>
          </cell>
          <cell r="AA1147">
            <v>45820</v>
          </cell>
          <cell r="AB1147">
            <v>45821</v>
          </cell>
          <cell r="AH1147">
            <v>45762</v>
          </cell>
          <cell r="AI1147">
            <v>4162154</v>
          </cell>
          <cell r="AN1147" t="str">
            <v>-</v>
          </cell>
          <cell r="AO1147">
            <v>4162093</v>
          </cell>
          <cell r="AP1147">
            <v>45737</v>
          </cell>
          <cell r="AQ1147">
            <v>4162120</v>
          </cell>
          <cell r="AR1147">
            <v>45737</v>
          </cell>
          <cell r="AS1147">
            <v>4162121</v>
          </cell>
          <cell r="AT1147">
            <v>45737</v>
          </cell>
          <cell r="AU1147">
            <v>4162122</v>
          </cell>
          <cell r="BF1147">
            <v>45727</v>
          </cell>
          <cell r="BG1147">
            <v>4162119</v>
          </cell>
          <cell r="EN1147" t="str">
            <v>-</v>
          </cell>
          <cell r="EO1147">
            <v>4162127</v>
          </cell>
          <cell r="EX1147">
            <v>45790</v>
          </cell>
          <cell r="EY1147">
            <v>4162182</v>
          </cell>
          <cell r="FX1147" t="str">
            <v>-</v>
          </cell>
          <cell r="FY1147">
            <v>4162147</v>
          </cell>
          <cell r="GG1147" t="str">
            <v>-</v>
          </cell>
          <cell r="GH1147">
            <v>4162146</v>
          </cell>
          <cell r="RC1147">
            <v>45820</v>
          </cell>
          <cell r="RD1147">
            <v>0</v>
          </cell>
          <cell r="RE1147">
            <v>0</v>
          </cell>
          <cell r="RF1147">
            <v>0</v>
          </cell>
          <cell r="RG1147">
            <v>0</v>
          </cell>
          <cell r="RH1147">
            <v>0</v>
          </cell>
          <cell r="RI1147">
            <v>0</v>
          </cell>
          <cell r="RJ1147">
            <v>0</v>
          </cell>
          <cell r="RK1147">
            <v>0</v>
          </cell>
          <cell r="RL1147">
            <v>0</v>
          </cell>
          <cell r="RM1147">
            <v>0</v>
          </cell>
          <cell r="RN1147">
            <v>0</v>
          </cell>
          <cell r="RO1147">
            <v>0</v>
          </cell>
          <cell r="RP1147">
            <v>0</v>
          </cell>
          <cell r="RQ1147">
            <v>0</v>
          </cell>
          <cell r="RR1147">
            <v>0</v>
          </cell>
          <cell r="RS1147">
            <v>0</v>
          </cell>
          <cell r="RT1147">
            <v>0</v>
          </cell>
          <cell r="RU1147">
            <v>0</v>
          </cell>
          <cell r="RV1147">
            <v>0</v>
          </cell>
        </row>
        <row r="1148">
          <cell r="A1148">
            <v>1139</v>
          </cell>
          <cell r="B1148">
            <v>45839</v>
          </cell>
          <cell r="C1148" t="str">
            <v>HRB1303.EXP</v>
          </cell>
          <cell r="D1148" t="str">
            <v>13035649</v>
          </cell>
          <cell r="F1148" t="str">
            <v>台湾</v>
          </cell>
          <cell r="G1148" t="str">
            <v>ＡＭＡＤＡ　ＴＡＩＷＡＮ　ＩＮＣ．</v>
          </cell>
          <cell r="H1148" t="str">
            <v>制御盤</v>
          </cell>
          <cell r="I1148" t="str">
            <v>南陵</v>
          </cell>
          <cell r="J1148" t="str">
            <v>土岐</v>
          </cell>
          <cell r="K1148">
            <v>45807</v>
          </cell>
          <cell r="N1148">
            <v>45808</v>
          </cell>
          <cell r="P1148">
            <v>45811</v>
          </cell>
          <cell r="R1148">
            <v>45812</v>
          </cell>
          <cell r="T1148">
            <v>45813</v>
          </cell>
          <cell r="V1148">
            <v>45814</v>
          </cell>
          <cell r="Y1148">
            <v>45822</v>
          </cell>
          <cell r="AA1148">
            <v>45820</v>
          </cell>
          <cell r="AB1148">
            <v>45821</v>
          </cell>
          <cell r="AH1148">
            <v>45762</v>
          </cell>
          <cell r="AI1148">
            <v>4162154</v>
          </cell>
          <cell r="AN1148" t="str">
            <v>-</v>
          </cell>
          <cell r="AO1148">
            <v>4162093</v>
          </cell>
          <cell r="AP1148">
            <v>45737</v>
          </cell>
          <cell r="AQ1148">
            <v>4162120</v>
          </cell>
          <cell r="AR1148">
            <v>45737</v>
          </cell>
          <cell r="AS1148">
            <v>4162121</v>
          </cell>
          <cell r="AT1148">
            <v>45737</v>
          </cell>
          <cell r="AU1148">
            <v>4162122</v>
          </cell>
          <cell r="BF1148">
            <v>45727</v>
          </cell>
          <cell r="BG1148">
            <v>4162119</v>
          </cell>
          <cell r="EX1148">
            <v>45790</v>
          </cell>
          <cell r="EY1148">
            <v>4162182</v>
          </cell>
          <cell r="RC1148">
            <v>45820</v>
          </cell>
          <cell r="RD1148">
            <v>0</v>
          </cell>
          <cell r="RE1148">
            <v>0</v>
          </cell>
          <cell r="RF1148">
            <v>0</v>
          </cell>
          <cell r="RG1148">
            <v>0</v>
          </cell>
          <cell r="RH1148">
            <v>0</v>
          </cell>
          <cell r="RI1148">
            <v>0</v>
          </cell>
          <cell r="RJ1148">
            <v>0</v>
          </cell>
          <cell r="RK1148">
            <v>0</v>
          </cell>
          <cell r="RL1148">
            <v>0</v>
          </cell>
          <cell r="RM1148">
            <v>0</v>
          </cell>
          <cell r="RN1148">
            <v>0</v>
          </cell>
          <cell r="RO1148">
            <v>0</v>
          </cell>
          <cell r="RP1148">
            <v>0</v>
          </cell>
          <cell r="RQ1148">
            <v>0</v>
          </cell>
          <cell r="RR1148">
            <v>0</v>
          </cell>
          <cell r="RS1148">
            <v>0</v>
          </cell>
          <cell r="RT1148">
            <v>0</v>
          </cell>
          <cell r="RU1148">
            <v>0</v>
          </cell>
          <cell r="RV1148">
            <v>0</v>
          </cell>
        </row>
        <row r="1149">
          <cell r="A1149">
            <v>1140</v>
          </cell>
          <cell r="B1149">
            <v>45839</v>
          </cell>
          <cell r="C1149" t="str">
            <v>HRB8025</v>
          </cell>
          <cell r="D1149" t="str">
            <v>80255457</v>
          </cell>
          <cell r="F1149" t="str">
            <v>日本</v>
          </cell>
          <cell r="G1149" t="str">
            <v>（株）セイワ技研</v>
          </cell>
          <cell r="H1149" t="str">
            <v>制御盤</v>
          </cell>
          <cell r="I1149" t="str">
            <v>南陵</v>
          </cell>
          <cell r="J1149" t="str">
            <v>土岐</v>
          </cell>
          <cell r="K1149">
            <v>45807</v>
          </cell>
          <cell r="N1149">
            <v>45808</v>
          </cell>
          <cell r="P1149">
            <v>45811</v>
          </cell>
          <cell r="R1149">
            <v>45812</v>
          </cell>
          <cell r="T1149">
            <v>45813</v>
          </cell>
          <cell r="V1149">
            <v>45814</v>
          </cell>
          <cell r="Y1149">
            <v>45825</v>
          </cell>
          <cell r="AA1149">
            <v>45820</v>
          </cell>
          <cell r="AB1149">
            <v>45821</v>
          </cell>
          <cell r="AH1149">
            <v>45762</v>
          </cell>
          <cell r="AI1149">
            <v>4162154</v>
          </cell>
          <cell r="AN1149" t="str">
            <v>-</v>
          </cell>
          <cell r="AO1149">
            <v>4162093</v>
          </cell>
          <cell r="AP1149">
            <v>45737</v>
          </cell>
          <cell r="AQ1149">
            <v>4162120</v>
          </cell>
          <cell r="AR1149">
            <v>45737</v>
          </cell>
          <cell r="AS1149">
            <v>4162121</v>
          </cell>
          <cell r="AT1149">
            <v>45737</v>
          </cell>
          <cell r="AU1149">
            <v>4162122</v>
          </cell>
          <cell r="AZ1149" t="str">
            <v>-</v>
          </cell>
          <cell r="BA1149">
            <v>4162101</v>
          </cell>
          <cell r="EX1149">
            <v>45790</v>
          </cell>
          <cell r="EY1149">
            <v>4162182</v>
          </cell>
          <cell r="RC1149">
            <v>45820</v>
          </cell>
          <cell r="RD1149">
            <v>0</v>
          </cell>
          <cell r="RE1149">
            <v>0</v>
          </cell>
          <cell r="RF1149">
            <v>0</v>
          </cell>
          <cell r="RG1149">
            <v>0</v>
          </cell>
          <cell r="RH1149">
            <v>0</v>
          </cell>
          <cell r="RI1149">
            <v>0</v>
          </cell>
          <cell r="RJ1149">
            <v>0</v>
          </cell>
          <cell r="RK1149">
            <v>0</v>
          </cell>
          <cell r="RL1149">
            <v>0</v>
          </cell>
          <cell r="RM1149">
            <v>0</v>
          </cell>
          <cell r="RN1149">
            <v>0</v>
          </cell>
          <cell r="RO1149">
            <v>0</v>
          </cell>
          <cell r="RP1149">
            <v>0</v>
          </cell>
          <cell r="RQ1149">
            <v>0</v>
          </cell>
          <cell r="RR1149">
            <v>0</v>
          </cell>
          <cell r="RS1149">
            <v>0</v>
          </cell>
          <cell r="RT1149">
            <v>0</v>
          </cell>
          <cell r="RU1149">
            <v>0</v>
          </cell>
          <cell r="RV1149">
            <v>0</v>
          </cell>
        </row>
        <row r="1150">
          <cell r="A1150">
            <v>1141</v>
          </cell>
          <cell r="B1150">
            <v>45839</v>
          </cell>
          <cell r="C1150" t="str">
            <v>HRB8025.EXP</v>
          </cell>
          <cell r="D1150" t="str">
            <v>80255459</v>
          </cell>
          <cell r="F1150" t="str">
            <v>カナダ</v>
          </cell>
          <cell r="G1150" t="str">
            <v>ＡＭＡＤＡ　ＣＡＮＡＤＡ　ＬＴＤ．</v>
          </cell>
          <cell r="H1150" t="str">
            <v>制御盤</v>
          </cell>
          <cell r="I1150" t="str">
            <v>南陵</v>
          </cell>
          <cell r="J1150" t="str">
            <v>土岐</v>
          </cell>
          <cell r="K1150">
            <v>45808</v>
          </cell>
          <cell r="N1150">
            <v>45811</v>
          </cell>
          <cell r="P1150">
            <v>45812</v>
          </cell>
          <cell r="R1150">
            <v>45813</v>
          </cell>
          <cell r="T1150">
            <v>45814</v>
          </cell>
          <cell r="V1150">
            <v>45815</v>
          </cell>
          <cell r="Y1150">
            <v>45825</v>
          </cell>
          <cell r="AA1150">
            <v>45820</v>
          </cell>
          <cell r="AB1150">
            <v>45821</v>
          </cell>
          <cell r="AH1150">
            <v>45762</v>
          </cell>
          <cell r="AI1150">
            <v>4162154</v>
          </cell>
          <cell r="AN1150" t="str">
            <v>-</v>
          </cell>
          <cell r="AO1150">
            <v>4162093</v>
          </cell>
          <cell r="AP1150">
            <v>45737</v>
          </cell>
          <cell r="AQ1150">
            <v>4162120</v>
          </cell>
          <cell r="AR1150">
            <v>45737</v>
          </cell>
          <cell r="AS1150">
            <v>4162121</v>
          </cell>
          <cell r="AT1150">
            <v>45737</v>
          </cell>
          <cell r="AU1150">
            <v>4162122</v>
          </cell>
          <cell r="BB1150">
            <v>45797</v>
          </cell>
          <cell r="BC1150">
            <v>4162195</v>
          </cell>
          <cell r="EX1150">
            <v>45790</v>
          </cell>
          <cell r="EY1150">
            <v>4162182</v>
          </cell>
          <cell r="FQ1150" t="str">
            <v>-</v>
          </cell>
          <cell r="FR1150">
            <v>4162140</v>
          </cell>
          <cell r="GG1150" t="str">
            <v>-</v>
          </cell>
          <cell r="GH1150">
            <v>4162146</v>
          </cell>
          <cell r="RC1150">
            <v>45820</v>
          </cell>
          <cell r="RD1150">
            <v>0</v>
          </cell>
          <cell r="RE1150">
            <v>0</v>
          </cell>
          <cell r="RF1150">
            <v>0</v>
          </cell>
          <cell r="RG1150">
            <v>0</v>
          </cell>
          <cell r="RH1150">
            <v>0</v>
          </cell>
          <cell r="RI1150">
            <v>0</v>
          </cell>
          <cell r="RJ1150">
            <v>0</v>
          </cell>
          <cell r="RK1150">
            <v>0</v>
          </cell>
          <cell r="RL1150">
            <v>0</v>
          </cell>
          <cell r="RM1150">
            <v>0</v>
          </cell>
          <cell r="RN1150">
            <v>0</v>
          </cell>
          <cell r="RO1150">
            <v>0</v>
          </cell>
          <cell r="RP1150">
            <v>0</v>
          </cell>
          <cell r="RQ1150">
            <v>0</v>
          </cell>
          <cell r="RR1150">
            <v>0</v>
          </cell>
          <cell r="RS1150">
            <v>0</v>
          </cell>
          <cell r="RT1150">
            <v>0</v>
          </cell>
          <cell r="RU1150">
            <v>0</v>
          </cell>
          <cell r="RV1150">
            <v>0</v>
          </cell>
        </row>
        <row r="1151">
          <cell r="A1151">
            <v>1142</v>
          </cell>
          <cell r="B1151">
            <v>45839</v>
          </cell>
          <cell r="C1151" t="str">
            <v>HRB1003.EXP</v>
          </cell>
          <cell r="D1151" t="str">
            <v>10035346</v>
          </cell>
          <cell r="F1151" t="str">
            <v>タイ</v>
          </cell>
          <cell r="G1151" t="str">
            <v>【タイ】Asia Trafo Co.,Ltd.</v>
          </cell>
          <cell r="H1151" t="str">
            <v>制御盤</v>
          </cell>
          <cell r="I1151" t="str">
            <v>南陵</v>
          </cell>
          <cell r="J1151" t="str">
            <v>土岐</v>
          </cell>
          <cell r="K1151">
            <v>45808</v>
          </cell>
          <cell r="N1151">
            <v>45811</v>
          </cell>
          <cell r="P1151">
            <v>45812</v>
          </cell>
          <cell r="R1151">
            <v>45813</v>
          </cell>
          <cell r="T1151">
            <v>45814</v>
          </cell>
          <cell r="V1151">
            <v>45815</v>
          </cell>
          <cell r="Y1151">
            <v>45826</v>
          </cell>
          <cell r="AA1151">
            <v>45820</v>
          </cell>
          <cell r="AB1151">
            <v>45821</v>
          </cell>
          <cell r="AH1151">
            <v>45762</v>
          </cell>
          <cell r="AI1151">
            <v>4162154</v>
          </cell>
          <cell r="AN1151" t="str">
            <v>-</v>
          </cell>
          <cell r="AO1151">
            <v>4162093</v>
          </cell>
          <cell r="AP1151">
            <v>45737</v>
          </cell>
          <cell r="AQ1151">
            <v>4162120</v>
          </cell>
          <cell r="AR1151">
            <v>45737</v>
          </cell>
          <cell r="AS1151">
            <v>4162121</v>
          </cell>
          <cell r="AT1151">
            <v>45737</v>
          </cell>
          <cell r="AU1151">
            <v>4162122</v>
          </cell>
          <cell r="BB1151">
            <v>45797</v>
          </cell>
          <cell r="BC1151">
            <v>4162195</v>
          </cell>
          <cell r="EZ1151">
            <v>45755</v>
          </cell>
          <cell r="FA1151">
            <v>4162161</v>
          </cell>
          <cell r="RC1151">
            <v>45820</v>
          </cell>
          <cell r="RD1151">
            <v>0</v>
          </cell>
          <cell r="RE1151">
            <v>0</v>
          </cell>
          <cell r="RF1151">
            <v>0</v>
          </cell>
          <cell r="RG1151">
            <v>0</v>
          </cell>
          <cell r="RH1151">
            <v>0</v>
          </cell>
          <cell r="RI1151">
            <v>0</v>
          </cell>
          <cell r="RJ1151">
            <v>0</v>
          </cell>
          <cell r="RK1151">
            <v>0</v>
          </cell>
          <cell r="RL1151">
            <v>0</v>
          </cell>
          <cell r="RM1151">
            <v>0</v>
          </cell>
          <cell r="RN1151">
            <v>0</v>
          </cell>
          <cell r="RO1151">
            <v>0</v>
          </cell>
          <cell r="RP1151">
            <v>0</v>
          </cell>
          <cell r="RQ1151">
            <v>0</v>
          </cell>
          <cell r="RR1151">
            <v>0</v>
          </cell>
          <cell r="RS1151">
            <v>0</v>
          </cell>
          <cell r="RT1151">
            <v>0</v>
          </cell>
          <cell r="RU1151">
            <v>0</v>
          </cell>
          <cell r="RV1151">
            <v>0</v>
          </cell>
        </row>
        <row r="1152">
          <cell r="A1152">
            <v>1143</v>
          </cell>
          <cell r="B1152">
            <v>45839</v>
          </cell>
          <cell r="C1152" t="str">
            <v>HRB1003.EXP</v>
          </cell>
          <cell r="D1152" t="str">
            <v>10035348</v>
          </cell>
          <cell r="F1152" t="str">
            <v>タイ</v>
          </cell>
          <cell r="G1152" t="str">
            <v>【タイ】A.A.A. Manufacturing Co.,Ltd.</v>
          </cell>
          <cell r="H1152" t="str">
            <v>制御盤</v>
          </cell>
          <cell r="I1152" t="str">
            <v>南陵</v>
          </cell>
          <cell r="J1152" t="str">
            <v>土岐</v>
          </cell>
          <cell r="K1152">
            <v>45811</v>
          </cell>
          <cell r="N1152">
            <v>45812</v>
          </cell>
          <cell r="P1152">
            <v>45813</v>
          </cell>
          <cell r="R1152">
            <v>45814</v>
          </cell>
          <cell r="T1152">
            <v>45815</v>
          </cell>
          <cell r="V1152">
            <v>45817</v>
          </cell>
          <cell r="Y1152">
            <v>45826</v>
          </cell>
          <cell r="AA1152">
            <v>45820</v>
          </cell>
          <cell r="AB1152">
            <v>45821</v>
          </cell>
          <cell r="AH1152">
            <v>45790</v>
          </cell>
          <cell r="AI1152">
            <v>4162173</v>
          </cell>
          <cell r="AN1152" t="str">
            <v>-</v>
          </cell>
          <cell r="AO1152">
            <v>4162093</v>
          </cell>
          <cell r="AP1152">
            <v>45737</v>
          </cell>
          <cell r="AQ1152">
            <v>4162120</v>
          </cell>
          <cell r="AR1152">
            <v>45737</v>
          </cell>
          <cell r="AS1152">
            <v>4162121</v>
          </cell>
          <cell r="AT1152">
            <v>45737</v>
          </cell>
          <cell r="AU1152">
            <v>4162122</v>
          </cell>
          <cell r="BB1152">
            <v>45797</v>
          </cell>
          <cell r="BC1152">
            <v>4162195</v>
          </cell>
          <cell r="EZ1152">
            <v>45755</v>
          </cell>
          <cell r="FA1152">
            <v>4162161</v>
          </cell>
          <cell r="RC1152">
            <v>45820</v>
          </cell>
          <cell r="RD1152">
            <v>0</v>
          </cell>
          <cell r="RE1152">
            <v>0</v>
          </cell>
          <cell r="RF1152">
            <v>0</v>
          </cell>
          <cell r="RG1152">
            <v>0</v>
          </cell>
          <cell r="RH1152">
            <v>0</v>
          </cell>
          <cell r="RI1152">
            <v>0</v>
          </cell>
          <cell r="RJ1152">
            <v>0</v>
          </cell>
          <cell r="RK1152">
            <v>0</v>
          </cell>
          <cell r="RL1152">
            <v>0</v>
          </cell>
          <cell r="RM1152">
            <v>0</v>
          </cell>
          <cell r="RN1152">
            <v>0</v>
          </cell>
          <cell r="RO1152">
            <v>0</v>
          </cell>
          <cell r="RP1152">
            <v>0</v>
          </cell>
          <cell r="RQ1152">
            <v>0</v>
          </cell>
          <cell r="RR1152">
            <v>0</v>
          </cell>
          <cell r="RS1152">
            <v>0</v>
          </cell>
          <cell r="RT1152">
            <v>0</v>
          </cell>
          <cell r="RU1152">
            <v>0</v>
          </cell>
          <cell r="RV1152">
            <v>0</v>
          </cell>
        </row>
        <row r="1153">
          <cell r="A1153">
            <v>1144</v>
          </cell>
          <cell r="B1153">
            <v>45839</v>
          </cell>
          <cell r="C1153" t="str">
            <v>HRB5020.EXP</v>
          </cell>
          <cell r="D1153" t="str">
            <v>50205172</v>
          </cell>
          <cell r="F1153" t="str">
            <v>インド</v>
          </cell>
          <cell r="G1153" t="str">
            <v>Ａｍａｄａ　（Ｉｎｄｉａ）　Ｐｖｔ．　Ｌｔｄ．　Ａｍａｄａ　Ｔｅｃｈｎｉｃａｌ　Ｃｅｎｔｅｒ</v>
          </cell>
          <cell r="H1153" t="str">
            <v>制御盤</v>
          </cell>
          <cell r="I1153" t="str">
            <v>南陵</v>
          </cell>
          <cell r="J1153" t="str">
            <v>土岐</v>
          </cell>
          <cell r="K1153">
            <v>45811</v>
          </cell>
          <cell r="N1153">
            <v>45812</v>
          </cell>
          <cell r="P1153">
            <v>45813</v>
          </cell>
          <cell r="R1153">
            <v>45814</v>
          </cell>
          <cell r="T1153">
            <v>45815</v>
          </cell>
          <cell r="V1153">
            <v>45817</v>
          </cell>
          <cell r="Y1153">
            <v>45827</v>
          </cell>
          <cell r="AA1153">
            <v>45820</v>
          </cell>
          <cell r="AB1153">
            <v>45821</v>
          </cell>
          <cell r="AH1153">
            <v>45790</v>
          </cell>
          <cell r="AI1153">
            <v>4162173</v>
          </cell>
          <cell r="AN1153" t="str">
            <v>-</v>
          </cell>
          <cell r="AO1153">
            <v>4162093</v>
          </cell>
          <cell r="AP1153">
            <v>45737</v>
          </cell>
          <cell r="AQ1153">
            <v>4162120</v>
          </cell>
          <cell r="AR1153">
            <v>45737</v>
          </cell>
          <cell r="AS1153">
            <v>4162121</v>
          </cell>
          <cell r="AT1153">
            <v>45737</v>
          </cell>
          <cell r="AU1153">
            <v>4162122</v>
          </cell>
          <cell r="AX1153">
            <v>45769</v>
          </cell>
          <cell r="AY1153">
            <v>4162175</v>
          </cell>
          <cell r="EZ1153">
            <v>45755</v>
          </cell>
          <cell r="FA1153">
            <v>4162161</v>
          </cell>
          <cell r="RC1153">
            <v>45820</v>
          </cell>
          <cell r="RD1153">
            <v>0</v>
          </cell>
          <cell r="RE1153">
            <v>0</v>
          </cell>
          <cell r="RF1153">
            <v>0</v>
          </cell>
          <cell r="RG1153">
            <v>0</v>
          </cell>
          <cell r="RH1153">
            <v>0</v>
          </cell>
          <cell r="RI1153">
            <v>0</v>
          </cell>
          <cell r="RJ1153">
            <v>0</v>
          </cell>
          <cell r="RK1153">
            <v>0</v>
          </cell>
          <cell r="RL1153">
            <v>0</v>
          </cell>
          <cell r="RM1153">
            <v>0</v>
          </cell>
          <cell r="RN1153">
            <v>0</v>
          </cell>
          <cell r="RO1153">
            <v>0</v>
          </cell>
          <cell r="RP1153">
            <v>0</v>
          </cell>
          <cell r="RQ1153">
            <v>0</v>
          </cell>
          <cell r="RR1153">
            <v>0</v>
          </cell>
          <cell r="RS1153">
            <v>0</v>
          </cell>
          <cell r="RT1153">
            <v>0</v>
          </cell>
          <cell r="RU1153">
            <v>0</v>
          </cell>
          <cell r="RV1153">
            <v>0</v>
          </cell>
        </row>
        <row r="1154">
          <cell r="A1154">
            <v>1145</v>
          </cell>
          <cell r="B1154">
            <v>45839</v>
          </cell>
          <cell r="C1154" t="str">
            <v>HRB5020.EXP</v>
          </cell>
          <cell r="D1154" t="str">
            <v>50205171</v>
          </cell>
          <cell r="F1154" t="str">
            <v>インド</v>
          </cell>
          <cell r="G1154" t="str">
            <v>Ａｍａｄａ　（Ｉｎｄｉａ）　Ｐｖｔ．　Ｌｔｄ．　Ａｍａｄａ　Ｔｅｃｈｎｉｃａｌ　Ｃｅｎｔｅｒ</v>
          </cell>
          <cell r="H1154" t="str">
            <v>制御盤</v>
          </cell>
          <cell r="I1154" t="str">
            <v>南陵</v>
          </cell>
          <cell r="J1154" t="str">
            <v>土岐</v>
          </cell>
          <cell r="K1154">
            <v>45811</v>
          </cell>
          <cell r="N1154">
            <v>45812</v>
          </cell>
          <cell r="P1154">
            <v>45813</v>
          </cell>
          <cell r="R1154">
            <v>45814</v>
          </cell>
          <cell r="T1154">
            <v>45815</v>
          </cell>
          <cell r="V1154">
            <v>45817</v>
          </cell>
          <cell r="Y1154">
            <v>45827</v>
          </cell>
          <cell r="AA1154">
            <v>45820</v>
          </cell>
          <cell r="AB1154">
            <v>45821</v>
          </cell>
          <cell r="AH1154">
            <v>45790</v>
          </cell>
          <cell r="AI1154">
            <v>4162173</v>
          </cell>
          <cell r="AN1154">
            <v>45804</v>
          </cell>
          <cell r="AO1154">
            <v>4162207</v>
          </cell>
          <cell r="AP1154">
            <v>45737</v>
          </cell>
          <cell r="AQ1154">
            <v>4162120</v>
          </cell>
          <cell r="AR1154">
            <v>45737</v>
          </cell>
          <cell r="AS1154">
            <v>4162121</v>
          </cell>
          <cell r="AT1154">
            <v>45737</v>
          </cell>
          <cell r="AU1154">
            <v>4162122</v>
          </cell>
          <cell r="AX1154">
            <v>45769</v>
          </cell>
          <cell r="AY1154">
            <v>4162175</v>
          </cell>
          <cell r="EX1154">
            <v>45811</v>
          </cell>
          <cell r="EY1154">
            <v>4162198</v>
          </cell>
          <cell r="RC1154">
            <v>45820</v>
          </cell>
          <cell r="RD1154">
            <v>0</v>
          </cell>
          <cell r="RE1154">
            <v>0</v>
          </cell>
          <cell r="RF1154">
            <v>0</v>
          </cell>
          <cell r="RG1154">
            <v>0</v>
          </cell>
          <cell r="RH1154">
            <v>0</v>
          </cell>
          <cell r="RI1154">
            <v>0</v>
          </cell>
          <cell r="RJ1154">
            <v>0</v>
          </cell>
          <cell r="RK1154">
            <v>0</v>
          </cell>
          <cell r="RL1154">
            <v>0</v>
          </cell>
          <cell r="RM1154">
            <v>0</v>
          </cell>
          <cell r="RN1154">
            <v>0</v>
          </cell>
          <cell r="RO1154">
            <v>0</v>
          </cell>
          <cell r="RP1154">
            <v>0</v>
          </cell>
          <cell r="RQ1154">
            <v>0</v>
          </cell>
          <cell r="RR1154">
            <v>0</v>
          </cell>
          <cell r="RS1154">
            <v>0</v>
          </cell>
          <cell r="RT1154">
            <v>0</v>
          </cell>
          <cell r="RU1154">
            <v>0</v>
          </cell>
          <cell r="RV1154">
            <v>0</v>
          </cell>
        </row>
        <row r="1155">
          <cell r="A1155">
            <v>1146</v>
          </cell>
          <cell r="B1155">
            <v>45839</v>
          </cell>
          <cell r="C1155" t="str">
            <v>HRB1303.EXP</v>
          </cell>
          <cell r="D1155" t="str">
            <v>13035648</v>
          </cell>
          <cell r="F1155" t="str">
            <v>タイ</v>
          </cell>
          <cell r="G1155" t="str">
            <v>Ａｍａｄａ　Ａｓｉａ　Ｐａｃｉｆｉｃ　Ｃｏ．，Ｌｔｄ</v>
          </cell>
          <cell r="H1155" t="str">
            <v>制御盤</v>
          </cell>
          <cell r="I1155" t="str">
            <v>南陵</v>
          </cell>
          <cell r="J1155" t="str">
            <v>土岐</v>
          </cell>
          <cell r="K1155">
            <v>45812</v>
          </cell>
          <cell r="N1155">
            <v>45813</v>
          </cell>
          <cell r="P1155">
            <v>45814</v>
          </cell>
          <cell r="R1155">
            <v>45815</v>
          </cell>
          <cell r="T1155">
            <v>45817</v>
          </cell>
          <cell r="V1155">
            <v>45818</v>
          </cell>
          <cell r="Y1155">
            <v>45828</v>
          </cell>
          <cell r="AA1155">
            <v>45825</v>
          </cell>
          <cell r="AB1155">
            <v>45826</v>
          </cell>
          <cell r="AH1155">
            <v>45790</v>
          </cell>
          <cell r="AI1155">
            <v>4162173</v>
          </cell>
          <cell r="AN1155">
            <v>45804</v>
          </cell>
          <cell r="AO1155">
            <v>4162207</v>
          </cell>
          <cell r="AP1155">
            <v>45737</v>
          </cell>
          <cell r="AQ1155">
            <v>4162120</v>
          </cell>
          <cell r="AR1155">
            <v>45737</v>
          </cell>
          <cell r="AS1155">
            <v>4162121</v>
          </cell>
          <cell r="AT1155">
            <v>45748</v>
          </cell>
          <cell r="AU1155">
            <v>4162151</v>
          </cell>
          <cell r="BF1155">
            <v>45741</v>
          </cell>
          <cell r="BG1155">
            <v>4162149</v>
          </cell>
          <cell r="EZ1155">
            <v>45755</v>
          </cell>
          <cell r="FA1155">
            <v>4162161</v>
          </cell>
          <cell r="RC1155">
            <v>45825</v>
          </cell>
          <cell r="RD1155">
            <v>0</v>
          </cell>
          <cell r="RE1155">
            <v>0</v>
          </cell>
          <cell r="RF1155">
            <v>0</v>
          </cell>
          <cell r="RG1155">
            <v>0</v>
          </cell>
          <cell r="RH1155">
            <v>0</v>
          </cell>
          <cell r="RI1155">
            <v>0</v>
          </cell>
          <cell r="RJ1155">
            <v>0</v>
          </cell>
          <cell r="RK1155">
            <v>0</v>
          </cell>
          <cell r="RL1155">
            <v>0</v>
          </cell>
          <cell r="RM1155">
            <v>0</v>
          </cell>
          <cell r="RN1155">
            <v>0</v>
          </cell>
          <cell r="RO1155">
            <v>0</v>
          </cell>
          <cell r="RP1155">
            <v>0</v>
          </cell>
          <cell r="RQ1155">
            <v>0</v>
          </cell>
          <cell r="RR1155">
            <v>0</v>
          </cell>
          <cell r="RS1155">
            <v>0</v>
          </cell>
          <cell r="RT1155">
            <v>0</v>
          </cell>
          <cell r="RU1155">
            <v>0</v>
          </cell>
          <cell r="RV1155">
            <v>0</v>
          </cell>
        </row>
        <row r="1156">
          <cell r="A1156">
            <v>1147</v>
          </cell>
          <cell r="B1156">
            <v>45839</v>
          </cell>
          <cell r="C1156" t="str">
            <v>HRB2204.EXP</v>
          </cell>
          <cell r="D1156" t="str">
            <v>22045156</v>
          </cell>
          <cell r="F1156" t="str">
            <v>インド</v>
          </cell>
          <cell r="G1156" t="str">
            <v>Ａｍａｄａ　（Ｉｎｄｉａ）　Ｐｖｔ．　Ｌｔｄ．　Ａｍａｄａ　Ｔｅｃｈｎｉｃａｌ　Ｃｅｎｔｅｒ</v>
          </cell>
          <cell r="H1156" t="str">
            <v>制御盤</v>
          </cell>
          <cell r="I1156" t="str">
            <v>南陵</v>
          </cell>
          <cell r="J1156" t="str">
            <v>土岐</v>
          </cell>
          <cell r="K1156">
            <v>45812</v>
          </cell>
          <cell r="N1156">
            <v>45813</v>
          </cell>
          <cell r="P1156">
            <v>45814</v>
          </cell>
          <cell r="R1156">
            <v>45815</v>
          </cell>
          <cell r="T1156">
            <v>45817</v>
          </cell>
          <cell r="V1156">
            <v>45818</v>
          </cell>
          <cell r="Y1156">
            <v>45828</v>
          </cell>
          <cell r="AA1156">
            <v>45825</v>
          </cell>
          <cell r="AB1156">
            <v>45826</v>
          </cell>
          <cell r="AJ1156">
            <v>45762</v>
          </cell>
          <cell r="AK1156">
            <v>4162189</v>
          </cell>
          <cell r="AN1156">
            <v>45804</v>
          </cell>
          <cell r="AO1156">
            <v>4162207</v>
          </cell>
          <cell r="AP1156">
            <v>45737</v>
          </cell>
          <cell r="AQ1156">
            <v>4162120</v>
          </cell>
          <cell r="AR1156">
            <v>45737</v>
          </cell>
          <cell r="AS1156">
            <v>4162121</v>
          </cell>
          <cell r="AT1156">
            <v>45748</v>
          </cell>
          <cell r="AU1156">
            <v>4162151</v>
          </cell>
          <cell r="BJ1156">
            <v>45797</v>
          </cell>
          <cell r="BK1156">
            <v>4162196</v>
          </cell>
          <cell r="EP1156" t="str">
            <v>-</v>
          </cell>
          <cell r="EQ1156">
            <v>4162128</v>
          </cell>
          <cell r="EX1156">
            <v>45811</v>
          </cell>
          <cell r="EY1156">
            <v>4162198</v>
          </cell>
          <cell r="RC1156">
            <v>45825</v>
          </cell>
          <cell r="RD1156">
            <v>0</v>
          </cell>
          <cell r="RE1156">
            <v>0</v>
          </cell>
          <cell r="RF1156">
            <v>0</v>
          </cell>
          <cell r="RG1156">
            <v>0</v>
          </cell>
          <cell r="RH1156">
            <v>0</v>
          </cell>
          <cell r="RI1156">
            <v>0</v>
          </cell>
          <cell r="RJ1156">
            <v>0</v>
          </cell>
          <cell r="RK1156">
            <v>0</v>
          </cell>
          <cell r="RL1156">
            <v>0</v>
          </cell>
          <cell r="RM1156">
            <v>0</v>
          </cell>
          <cell r="RN1156">
            <v>0</v>
          </cell>
          <cell r="RO1156">
            <v>0</v>
          </cell>
          <cell r="RP1156">
            <v>0</v>
          </cell>
          <cell r="RQ1156">
            <v>0</v>
          </cell>
          <cell r="RR1156">
            <v>0</v>
          </cell>
          <cell r="RS1156">
            <v>0</v>
          </cell>
          <cell r="RT1156">
            <v>0</v>
          </cell>
          <cell r="RU1156">
            <v>0</v>
          </cell>
          <cell r="RV1156">
            <v>0</v>
          </cell>
        </row>
        <row r="1157">
          <cell r="A1157">
            <v>1148</v>
          </cell>
          <cell r="B1157">
            <v>45839</v>
          </cell>
          <cell r="C1157" t="str">
            <v>HRB1303</v>
          </cell>
          <cell r="D1157" t="str">
            <v>13035644</v>
          </cell>
          <cell r="F1157" t="str">
            <v>日本</v>
          </cell>
          <cell r="G1157" t="str">
            <v>（株）アマダベンディングＳ部</v>
          </cell>
          <cell r="H1157" t="str">
            <v>制御盤</v>
          </cell>
          <cell r="I1157" t="str">
            <v>南陵</v>
          </cell>
          <cell r="J1157" t="str">
            <v>土岐</v>
          </cell>
          <cell r="K1157">
            <v>45813</v>
          </cell>
          <cell r="N1157">
            <v>45814</v>
          </cell>
          <cell r="P1157">
            <v>45815</v>
          </cell>
          <cell r="R1157">
            <v>45817</v>
          </cell>
          <cell r="T1157">
            <v>45818</v>
          </cell>
          <cell r="V1157">
            <v>45819</v>
          </cell>
          <cell r="Y1157">
            <v>45829</v>
          </cell>
          <cell r="AA1157">
            <v>45825</v>
          </cell>
          <cell r="AB1157">
            <v>45826</v>
          </cell>
          <cell r="AH1157">
            <v>45790</v>
          </cell>
          <cell r="AI1157">
            <v>4162173</v>
          </cell>
          <cell r="AN1157">
            <v>45804</v>
          </cell>
          <cell r="AO1157">
            <v>4162207</v>
          </cell>
          <cell r="AP1157">
            <v>45737</v>
          </cell>
          <cell r="AQ1157">
            <v>4162120</v>
          </cell>
          <cell r="AR1157">
            <v>45737</v>
          </cell>
          <cell r="AS1157">
            <v>4162121</v>
          </cell>
          <cell r="AT1157">
            <v>45748</v>
          </cell>
          <cell r="AU1157">
            <v>4162151</v>
          </cell>
          <cell r="BD1157" t="str">
            <v>-</v>
          </cell>
          <cell r="BE1157">
            <v>4162103</v>
          </cell>
          <cell r="EN1157" t="str">
            <v>-</v>
          </cell>
          <cell r="EO1157">
            <v>4162127</v>
          </cell>
          <cell r="EX1157">
            <v>45811</v>
          </cell>
          <cell r="EY1157">
            <v>4162198</v>
          </cell>
          <cell r="RC1157">
            <v>45825</v>
          </cell>
          <cell r="RD1157">
            <v>0</v>
          </cell>
          <cell r="RE1157">
            <v>0</v>
          </cell>
          <cell r="RF1157">
            <v>0</v>
          </cell>
          <cell r="RG1157">
            <v>0</v>
          </cell>
          <cell r="RH1157">
            <v>0</v>
          </cell>
          <cell r="RI1157">
            <v>0</v>
          </cell>
          <cell r="RJ1157">
            <v>0</v>
          </cell>
          <cell r="RK1157">
            <v>0</v>
          </cell>
          <cell r="RL1157">
            <v>0</v>
          </cell>
          <cell r="RM1157">
            <v>0</v>
          </cell>
          <cell r="RN1157">
            <v>0</v>
          </cell>
          <cell r="RO1157">
            <v>0</v>
          </cell>
          <cell r="RP1157">
            <v>0</v>
          </cell>
          <cell r="RQ1157">
            <v>0</v>
          </cell>
          <cell r="RR1157">
            <v>0</v>
          </cell>
          <cell r="RS1157">
            <v>0</v>
          </cell>
          <cell r="RT1157">
            <v>0</v>
          </cell>
          <cell r="RU1157">
            <v>0</v>
          </cell>
          <cell r="RV1157">
            <v>0</v>
          </cell>
        </row>
        <row r="1158">
          <cell r="A1158">
            <v>1149</v>
          </cell>
          <cell r="B1158">
            <v>45839</v>
          </cell>
          <cell r="C1158" t="str">
            <v>HRB1303.EXP</v>
          </cell>
          <cell r="D1158" t="str">
            <v>13035652</v>
          </cell>
          <cell r="F1158" t="str">
            <v>インド</v>
          </cell>
          <cell r="G1158" t="str">
            <v>Ａｍａｄａ　（Ｉｎｄｉａ）　Ｐｖｔ．　Ｌｔｄ．　Ａｍａｄａ　Ｔｅｃｈｎｉｃａｌ　Ｃｅｎｔｅｒ</v>
          </cell>
          <cell r="H1158" t="str">
            <v>制御盤</v>
          </cell>
          <cell r="I1158" t="str">
            <v>南陵</v>
          </cell>
          <cell r="J1158" t="str">
            <v>土岐</v>
          </cell>
          <cell r="K1158">
            <v>45813</v>
          </cell>
          <cell r="N1158">
            <v>45814</v>
          </cell>
          <cell r="P1158">
            <v>45815</v>
          </cell>
          <cell r="R1158">
            <v>45817</v>
          </cell>
          <cell r="T1158">
            <v>45818</v>
          </cell>
          <cell r="V1158">
            <v>45819</v>
          </cell>
          <cell r="Y1158">
            <v>45829</v>
          </cell>
          <cell r="AA1158">
            <v>45825</v>
          </cell>
          <cell r="AB1158">
            <v>45826</v>
          </cell>
          <cell r="AD1158" t="str">
            <v>4162207</v>
          </cell>
          <cell r="AE1158" t="str">
            <v>4162151</v>
          </cell>
          <cell r="AF1158" t="str">
            <v>4162120</v>
          </cell>
          <cell r="AG1158" t="str">
            <v>4162121</v>
          </cell>
          <cell r="AH1158">
            <v>45790</v>
          </cell>
          <cell r="AI1158">
            <v>4162173</v>
          </cell>
          <cell r="AN1158">
            <v>45804</v>
          </cell>
          <cell r="AO1158">
            <v>4162207</v>
          </cell>
          <cell r="AP1158">
            <v>45737</v>
          </cell>
          <cell r="AQ1158">
            <v>4162120</v>
          </cell>
          <cell r="AR1158">
            <v>45737</v>
          </cell>
          <cell r="AS1158">
            <v>4162121</v>
          </cell>
          <cell r="AT1158">
            <v>45748</v>
          </cell>
          <cell r="AU1158">
            <v>4162151</v>
          </cell>
          <cell r="BF1158">
            <v>45741</v>
          </cell>
          <cell r="BG1158">
            <v>4162149</v>
          </cell>
          <cell r="EN1158" t="str">
            <v>-</v>
          </cell>
          <cell r="EO1158">
            <v>4162127</v>
          </cell>
          <cell r="EX1158">
            <v>45811</v>
          </cell>
          <cell r="EY1158">
            <v>4162198</v>
          </cell>
          <cell r="RC1158">
            <v>45825</v>
          </cell>
          <cell r="RD1158">
            <v>0</v>
          </cell>
          <cell r="RE1158">
            <v>0</v>
          </cell>
          <cell r="RF1158">
            <v>0</v>
          </cell>
          <cell r="RG1158">
            <v>0</v>
          </cell>
          <cell r="RH1158">
            <v>0</v>
          </cell>
          <cell r="RI1158">
            <v>0</v>
          </cell>
          <cell r="RJ1158">
            <v>0</v>
          </cell>
          <cell r="RK1158">
            <v>0</v>
          </cell>
          <cell r="RL1158" t="str">
            <v>4162207</v>
          </cell>
          <cell r="RM1158">
            <v>0</v>
          </cell>
          <cell r="RN1158" t="str">
            <v>4162151</v>
          </cell>
          <cell r="RO1158">
            <v>0</v>
          </cell>
          <cell r="RP1158" t="str">
            <v>4162120</v>
          </cell>
          <cell r="RQ1158">
            <v>0</v>
          </cell>
          <cell r="RR1158" t="str">
            <v>4162121</v>
          </cell>
          <cell r="RS1158">
            <v>0</v>
          </cell>
          <cell r="RT1158">
            <v>0</v>
          </cell>
          <cell r="RU1158">
            <v>0</v>
          </cell>
          <cell r="RV1158">
            <v>0</v>
          </cell>
        </row>
        <row r="1159">
          <cell r="A1159">
            <v>1150</v>
          </cell>
          <cell r="B1159">
            <v>45839</v>
          </cell>
          <cell r="C1159" t="str">
            <v>HRB1003.EXP</v>
          </cell>
          <cell r="D1159" t="str">
            <v>10035349</v>
          </cell>
          <cell r="F1159" t="str">
            <v>インド</v>
          </cell>
          <cell r="G1159" t="str">
            <v>Ａｍａｄａ　（Ｉｎｄｉａ）　Ｐｖｔ．　Ｌｔｄ．　Ａｍａｄａ　Ｔｅｃｈｎｉｃａｌ　Ｃｅｎｔｅｒ</v>
          </cell>
          <cell r="H1159" t="str">
            <v>制御盤</v>
          </cell>
          <cell r="I1159" t="str">
            <v>南陵</v>
          </cell>
          <cell r="J1159" t="str">
            <v>土岐</v>
          </cell>
          <cell r="K1159">
            <v>45813</v>
          </cell>
          <cell r="N1159">
            <v>45814</v>
          </cell>
          <cell r="P1159">
            <v>45815</v>
          </cell>
          <cell r="R1159">
            <v>45817</v>
          </cell>
          <cell r="T1159">
            <v>45818</v>
          </cell>
          <cell r="V1159">
            <v>45819</v>
          </cell>
          <cell r="Y1159">
            <v>45832</v>
          </cell>
          <cell r="AA1159">
            <v>45825</v>
          </cell>
          <cell r="AB1159">
            <v>45826</v>
          </cell>
          <cell r="AH1159">
            <v>45790</v>
          </cell>
          <cell r="AI1159">
            <v>4162173</v>
          </cell>
          <cell r="AN1159">
            <v>45804</v>
          </cell>
          <cell r="AO1159">
            <v>4162207</v>
          </cell>
          <cell r="AP1159">
            <v>45737</v>
          </cell>
          <cell r="AQ1159">
            <v>4162120</v>
          </cell>
          <cell r="AR1159">
            <v>45737</v>
          </cell>
          <cell r="AS1159">
            <v>4162121</v>
          </cell>
          <cell r="AT1159">
            <v>45748</v>
          </cell>
          <cell r="AU1159">
            <v>4162151</v>
          </cell>
          <cell r="BB1159">
            <v>45797</v>
          </cell>
          <cell r="BC1159">
            <v>4162195</v>
          </cell>
          <cell r="EZ1159">
            <v>45755</v>
          </cell>
          <cell r="FA1159">
            <v>4162161</v>
          </cell>
          <cell r="RC1159">
            <v>45825</v>
          </cell>
          <cell r="RD1159">
            <v>0</v>
          </cell>
          <cell r="RE1159">
            <v>0</v>
          </cell>
          <cell r="RF1159">
            <v>0</v>
          </cell>
          <cell r="RG1159">
            <v>0</v>
          </cell>
          <cell r="RH1159">
            <v>0</v>
          </cell>
          <cell r="RI1159">
            <v>0</v>
          </cell>
          <cell r="RJ1159">
            <v>0</v>
          </cell>
          <cell r="RK1159">
            <v>0</v>
          </cell>
          <cell r="RL1159">
            <v>0</v>
          </cell>
          <cell r="RM1159">
            <v>0</v>
          </cell>
          <cell r="RN1159">
            <v>0</v>
          </cell>
          <cell r="RO1159">
            <v>0</v>
          </cell>
          <cell r="RP1159">
            <v>0</v>
          </cell>
          <cell r="RQ1159">
            <v>0</v>
          </cell>
          <cell r="RR1159">
            <v>0</v>
          </cell>
          <cell r="RS1159">
            <v>0</v>
          </cell>
          <cell r="RT1159">
            <v>0</v>
          </cell>
          <cell r="RU1159">
            <v>0</v>
          </cell>
          <cell r="RV1159">
            <v>0</v>
          </cell>
        </row>
        <row r="1160">
          <cell r="A1160">
            <v>1151</v>
          </cell>
          <cell r="B1160">
            <v>45839</v>
          </cell>
          <cell r="C1160" t="str">
            <v>HRB1003.EXP</v>
          </cell>
          <cell r="D1160" t="str">
            <v>10035345</v>
          </cell>
          <cell r="F1160" t="str">
            <v>タイ</v>
          </cell>
          <cell r="G1160" t="str">
            <v>【タイ】TC</v>
          </cell>
          <cell r="H1160" t="str">
            <v>制御盤</v>
          </cell>
          <cell r="I1160" t="str">
            <v>南陵</v>
          </cell>
          <cell r="J1160" t="str">
            <v>土岐</v>
          </cell>
          <cell r="K1160">
            <v>45814</v>
          </cell>
          <cell r="N1160">
            <v>45815</v>
          </cell>
          <cell r="P1160">
            <v>45817</v>
          </cell>
          <cell r="R1160">
            <v>45818</v>
          </cell>
          <cell r="T1160">
            <v>45819</v>
          </cell>
          <cell r="V1160">
            <v>45820</v>
          </cell>
          <cell r="Y1160">
            <v>45832</v>
          </cell>
          <cell r="AA1160">
            <v>45825</v>
          </cell>
          <cell r="AB1160">
            <v>45826</v>
          </cell>
          <cell r="AH1160">
            <v>45790</v>
          </cell>
          <cell r="AI1160">
            <v>4162173</v>
          </cell>
          <cell r="AN1160">
            <v>45804</v>
          </cell>
          <cell r="AO1160">
            <v>4162207</v>
          </cell>
          <cell r="AP1160">
            <v>45737</v>
          </cell>
          <cell r="AQ1160">
            <v>4162120</v>
          </cell>
          <cell r="AR1160">
            <v>45737</v>
          </cell>
          <cell r="AS1160">
            <v>4162121</v>
          </cell>
          <cell r="AT1160">
            <v>45748</v>
          </cell>
          <cell r="AU1160">
            <v>4162151</v>
          </cell>
          <cell r="BB1160">
            <v>45797</v>
          </cell>
          <cell r="BC1160">
            <v>4162195</v>
          </cell>
          <cell r="EZ1160">
            <v>45755</v>
          </cell>
          <cell r="FA1160">
            <v>4162161</v>
          </cell>
          <cell r="RC1160">
            <v>45825</v>
          </cell>
          <cell r="RD1160">
            <v>0</v>
          </cell>
          <cell r="RE1160">
            <v>0</v>
          </cell>
          <cell r="RF1160">
            <v>0</v>
          </cell>
          <cell r="RG1160">
            <v>0</v>
          </cell>
          <cell r="RH1160">
            <v>0</v>
          </cell>
          <cell r="RI1160">
            <v>0</v>
          </cell>
          <cell r="RJ1160">
            <v>0</v>
          </cell>
          <cell r="RK1160">
            <v>0</v>
          </cell>
          <cell r="RL1160">
            <v>0</v>
          </cell>
          <cell r="RM1160">
            <v>0</v>
          </cell>
          <cell r="RN1160">
            <v>0</v>
          </cell>
          <cell r="RO1160">
            <v>0</v>
          </cell>
          <cell r="RP1160">
            <v>0</v>
          </cell>
          <cell r="RQ1160">
            <v>0</v>
          </cell>
          <cell r="RR1160">
            <v>0</v>
          </cell>
          <cell r="RS1160">
            <v>0</v>
          </cell>
          <cell r="RT1160">
            <v>0</v>
          </cell>
          <cell r="RU1160">
            <v>0</v>
          </cell>
          <cell r="RV1160">
            <v>0</v>
          </cell>
        </row>
        <row r="1161">
          <cell r="A1161">
            <v>1152</v>
          </cell>
          <cell r="B1161">
            <v>45839</v>
          </cell>
          <cell r="C1161" t="str">
            <v>HRB1003.EXP</v>
          </cell>
          <cell r="D1161" t="str">
            <v>10035350</v>
          </cell>
          <cell r="F1161" t="str">
            <v>インド</v>
          </cell>
          <cell r="G1161" t="str">
            <v>Ａｍａｄａ　（Ｉｎｄｉａ）　Ｐｖｔ．　Ｌｔｄ．　Ａｍａｄａ　Ｔｅｃｈｎｉｃａｌ　Ｃｅｎｔｅｒ</v>
          </cell>
          <cell r="H1161" t="str">
            <v>制御盤</v>
          </cell>
          <cell r="I1161" t="str">
            <v>南陵</v>
          </cell>
          <cell r="J1161" t="str">
            <v>土岐</v>
          </cell>
          <cell r="K1161">
            <v>45814</v>
          </cell>
          <cell r="N1161">
            <v>45815</v>
          </cell>
          <cell r="P1161">
            <v>45817</v>
          </cell>
          <cell r="R1161">
            <v>45818</v>
          </cell>
          <cell r="T1161">
            <v>45819</v>
          </cell>
          <cell r="V1161">
            <v>45820</v>
          </cell>
          <cell r="Y1161">
            <v>45833</v>
          </cell>
          <cell r="AA1161">
            <v>45825</v>
          </cell>
          <cell r="AB1161">
            <v>45826</v>
          </cell>
          <cell r="AH1161">
            <v>45790</v>
          </cell>
          <cell r="AI1161">
            <v>4162173</v>
          </cell>
          <cell r="AN1161">
            <v>45804</v>
          </cell>
          <cell r="AO1161">
            <v>4162207</v>
          </cell>
          <cell r="AP1161">
            <v>45737</v>
          </cell>
          <cell r="AQ1161">
            <v>4162120</v>
          </cell>
          <cell r="AR1161">
            <v>45737</v>
          </cell>
          <cell r="AS1161">
            <v>4162121</v>
          </cell>
          <cell r="AT1161">
            <v>45748</v>
          </cell>
          <cell r="AU1161">
            <v>4162151</v>
          </cell>
          <cell r="BB1161">
            <v>45797</v>
          </cell>
          <cell r="BC1161">
            <v>4162195</v>
          </cell>
          <cell r="EZ1161">
            <v>45755</v>
          </cell>
          <cell r="FA1161">
            <v>4162161</v>
          </cell>
          <cell r="RC1161">
            <v>45825</v>
          </cell>
          <cell r="RD1161">
            <v>0</v>
          </cell>
          <cell r="RE1161">
            <v>0</v>
          </cell>
          <cell r="RF1161">
            <v>0</v>
          </cell>
          <cell r="RG1161">
            <v>0</v>
          </cell>
          <cell r="RH1161">
            <v>0</v>
          </cell>
          <cell r="RI1161">
            <v>0</v>
          </cell>
          <cell r="RJ1161">
            <v>0</v>
          </cell>
          <cell r="RK1161">
            <v>0</v>
          </cell>
          <cell r="RL1161">
            <v>0</v>
          </cell>
          <cell r="RM1161">
            <v>0</v>
          </cell>
          <cell r="RN1161">
            <v>0</v>
          </cell>
          <cell r="RO1161">
            <v>0</v>
          </cell>
          <cell r="RP1161">
            <v>0</v>
          </cell>
          <cell r="RQ1161">
            <v>0</v>
          </cell>
          <cell r="RR1161">
            <v>0</v>
          </cell>
          <cell r="RS1161">
            <v>0</v>
          </cell>
          <cell r="RT1161">
            <v>0</v>
          </cell>
          <cell r="RU1161">
            <v>0</v>
          </cell>
          <cell r="RV1161">
            <v>0</v>
          </cell>
        </row>
        <row r="1162">
          <cell r="A1162">
            <v>1153</v>
          </cell>
          <cell r="B1162">
            <v>45839</v>
          </cell>
          <cell r="C1162" t="str">
            <v>HRB1003.EXP</v>
          </cell>
          <cell r="D1162" t="str">
            <v>10035351</v>
          </cell>
          <cell r="F1162" t="str">
            <v>フィリピン</v>
          </cell>
          <cell r="G1162" t="str">
            <v>ＭＥＳＣＯ</v>
          </cell>
          <cell r="H1162" t="str">
            <v>制御盤</v>
          </cell>
          <cell r="I1162" t="str">
            <v>南陵</v>
          </cell>
          <cell r="J1162" t="str">
            <v>土岐</v>
          </cell>
          <cell r="K1162">
            <v>45815</v>
          </cell>
          <cell r="N1162">
            <v>45817</v>
          </cell>
          <cell r="P1162">
            <v>45818</v>
          </cell>
          <cell r="R1162">
            <v>45819</v>
          </cell>
          <cell r="T1162">
            <v>45820</v>
          </cell>
          <cell r="V1162">
            <v>45821</v>
          </cell>
          <cell r="Y1162">
            <v>45833</v>
          </cell>
          <cell r="AA1162">
            <v>45825</v>
          </cell>
          <cell r="AB1162">
            <v>45826</v>
          </cell>
          <cell r="AH1162">
            <v>45790</v>
          </cell>
          <cell r="AI1162">
            <v>4162173</v>
          </cell>
          <cell r="AN1162">
            <v>45804</v>
          </cell>
          <cell r="AO1162">
            <v>4162207</v>
          </cell>
          <cell r="AP1162">
            <v>45737</v>
          </cell>
          <cell r="AQ1162">
            <v>4162120</v>
          </cell>
          <cell r="AR1162">
            <v>45737</v>
          </cell>
          <cell r="AS1162">
            <v>4162121</v>
          </cell>
          <cell r="AT1162">
            <v>45748</v>
          </cell>
          <cell r="AU1162">
            <v>4162151</v>
          </cell>
          <cell r="BB1162">
            <v>45797</v>
          </cell>
          <cell r="BC1162">
            <v>4162195</v>
          </cell>
          <cell r="EZ1162">
            <v>45755</v>
          </cell>
          <cell r="FA1162">
            <v>4162161</v>
          </cell>
          <cell r="RC1162">
            <v>45825</v>
          </cell>
          <cell r="RD1162">
            <v>0</v>
          </cell>
          <cell r="RE1162">
            <v>0</v>
          </cell>
          <cell r="RF1162">
            <v>0</v>
          </cell>
          <cell r="RG1162">
            <v>0</v>
          </cell>
          <cell r="RH1162">
            <v>0</v>
          </cell>
          <cell r="RI1162">
            <v>0</v>
          </cell>
          <cell r="RJ1162">
            <v>0</v>
          </cell>
          <cell r="RK1162">
            <v>0</v>
          </cell>
          <cell r="RL1162">
            <v>0</v>
          </cell>
          <cell r="RM1162">
            <v>0</v>
          </cell>
          <cell r="RN1162">
            <v>0</v>
          </cell>
          <cell r="RO1162">
            <v>0</v>
          </cell>
          <cell r="RP1162">
            <v>0</v>
          </cell>
          <cell r="RQ1162">
            <v>0</v>
          </cell>
          <cell r="RR1162">
            <v>0</v>
          </cell>
          <cell r="RS1162">
            <v>0</v>
          </cell>
          <cell r="RT1162">
            <v>0</v>
          </cell>
          <cell r="RU1162">
            <v>0</v>
          </cell>
          <cell r="RV1162">
            <v>0</v>
          </cell>
        </row>
        <row r="1163">
          <cell r="A1163">
            <v>1154</v>
          </cell>
          <cell r="B1163">
            <v>45839</v>
          </cell>
          <cell r="C1163" t="str">
            <v>HRB5020</v>
          </cell>
          <cell r="D1163" t="str">
            <v>50205170</v>
          </cell>
          <cell r="F1163" t="str">
            <v>日本</v>
          </cell>
          <cell r="G1163" t="str">
            <v>（株）アマダベンディングＳ部</v>
          </cell>
          <cell r="H1163" t="str">
            <v>制御盤</v>
          </cell>
          <cell r="I1163" t="str">
            <v>南陵</v>
          </cell>
          <cell r="J1163" t="str">
            <v>土岐</v>
          </cell>
          <cell r="K1163">
            <v>45815</v>
          </cell>
          <cell r="N1163">
            <v>45817</v>
          </cell>
          <cell r="P1163">
            <v>45818</v>
          </cell>
          <cell r="R1163">
            <v>45819</v>
          </cell>
          <cell r="T1163">
            <v>45820</v>
          </cell>
          <cell r="V1163">
            <v>45821</v>
          </cell>
          <cell r="Y1163">
            <v>45834</v>
          </cell>
          <cell r="AA1163">
            <v>45825</v>
          </cell>
          <cell r="AB1163">
            <v>45826</v>
          </cell>
          <cell r="AH1163">
            <v>45790</v>
          </cell>
          <cell r="AI1163">
            <v>4162173</v>
          </cell>
          <cell r="AN1163">
            <v>45804</v>
          </cell>
          <cell r="AO1163">
            <v>4162207</v>
          </cell>
          <cell r="AP1163">
            <v>45737</v>
          </cell>
          <cell r="AQ1163">
            <v>4162120</v>
          </cell>
          <cell r="AR1163">
            <v>45737</v>
          </cell>
          <cell r="AS1163">
            <v>4162121</v>
          </cell>
          <cell r="AT1163">
            <v>45748</v>
          </cell>
          <cell r="AU1163">
            <v>4162151</v>
          </cell>
          <cell r="AV1163">
            <v>45720</v>
          </cell>
          <cell r="AW1163">
            <v>4162116</v>
          </cell>
          <cell r="EZ1163">
            <v>45755</v>
          </cell>
          <cell r="FA1163">
            <v>4162161</v>
          </cell>
          <cell r="RC1163">
            <v>45825</v>
          </cell>
          <cell r="RD1163">
            <v>0</v>
          </cell>
          <cell r="RE1163">
            <v>0</v>
          </cell>
          <cell r="RF1163">
            <v>0</v>
          </cell>
          <cell r="RG1163">
            <v>0</v>
          </cell>
          <cell r="RH1163">
            <v>0</v>
          </cell>
          <cell r="RI1163">
            <v>0</v>
          </cell>
          <cell r="RJ1163">
            <v>0</v>
          </cell>
          <cell r="RK1163">
            <v>0</v>
          </cell>
          <cell r="RL1163">
            <v>0</v>
          </cell>
          <cell r="RM1163">
            <v>0</v>
          </cell>
          <cell r="RN1163">
            <v>0</v>
          </cell>
          <cell r="RO1163">
            <v>0</v>
          </cell>
          <cell r="RP1163">
            <v>0</v>
          </cell>
          <cell r="RQ1163">
            <v>0</v>
          </cell>
          <cell r="RR1163">
            <v>0</v>
          </cell>
          <cell r="RS1163">
            <v>0</v>
          </cell>
          <cell r="RT1163">
            <v>0</v>
          </cell>
          <cell r="RU1163">
            <v>0</v>
          </cell>
          <cell r="RV1163">
            <v>0</v>
          </cell>
        </row>
        <row r="1164">
          <cell r="A1164">
            <v>1155</v>
          </cell>
          <cell r="B1164">
            <v>45839</v>
          </cell>
          <cell r="C1164" t="str">
            <v>HRB2204</v>
          </cell>
          <cell r="D1164" t="str">
            <v>22045155</v>
          </cell>
          <cell r="F1164" t="str">
            <v>日本</v>
          </cell>
          <cell r="G1164" t="str">
            <v>山武板金工業（株）</v>
          </cell>
          <cell r="H1164" t="str">
            <v>制御盤</v>
          </cell>
          <cell r="I1164" t="str">
            <v>南陵</v>
          </cell>
          <cell r="J1164" t="str">
            <v>土岐</v>
          </cell>
          <cell r="K1164">
            <v>45818</v>
          </cell>
          <cell r="N1164">
            <v>45819</v>
          </cell>
          <cell r="P1164">
            <v>45820</v>
          </cell>
          <cell r="R1164">
            <v>45821</v>
          </cell>
          <cell r="T1164">
            <v>45822</v>
          </cell>
          <cell r="V1164">
            <v>45825</v>
          </cell>
          <cell r="Y1164">
            <v>45834</v>
          </cell>
          <cell r="AA1164">
            <v>45825</v>
          </cell>
          <cell r="AB1164">
            <v>45826</v>
          </cell>
          <cell r="AJ1164">
            <v>45797</v>
          </cell>
          <cell r="AK1164">
            <v>4162192</v>
          </cell>
          <cell r="AN1164">
            <v>45804</v>
          </cell>
          <cell r="AO1164">
            <v>4162207</v>
          </cell>
          <cell r="AP1164">
            <v>45737</v>
          </cell>
          <cell r="AQ1164">
            <v>4162120</v>
          </cell>
          <cell r="AR1164">
            <v>45737</v>
          </cell>
          <cell r="AS1164">
            <v>4162121</v>
          </cell>
          <cell r="AT1164">
            <v>45748</v>
          </cell>
          <cell r="AU1164">
            <v>4162151</v>
          </cell>
          <cell r="BH1164" t="str">
            <v>-</v>
          </cell>
          <cell r="BI1164">
            <v>4162105</v>
          </cell>
          <cell r="ET1164" t="str">
            <v>-</v>
          </cell>
          <cell r="EU1164">
            <v>4162130</v>
          </cell>
          <cell r="EX1164">
            <v>45811</v>
          </cell>
          <cell r="EY1164">
            <v>4162198</v>
          </cell>
          <cell r="RC1164">
            <v>45825</v>
          </cell>
          <cell r="RD1164">
            <v>0</v>
          </cell>
          <cell r="RE1164">
            <v>0</v>
          </cell>
          <cell r="RF1164">
            <v>0</v>
          </cell>
          <cell r="RG1164">
            <v>0</v>
          </cell>
          <cell r="RH1164">
            <v>0</v>
          </cell>
          <cell r="RI1164">
            <v>0</v>
          </cell>
          <cell r="RJ1164">
            <v>0</v>
          </cell>
          <cell r="RK1164">
            <v>0</v>
          </cell>
          <cell r="RL1164">
            <v>0</v>
          </cell>
          <cell r="RM1164">
            <v>0</v>
          </cell>
          <cell r="RN1164">
            <v>0</v>
          </cell>
          <cell r="RO1164">
            <v>0</v>
          </cell>
          <cell r="RP1164">
            <v>0</v>
          </cell>
          <cell r="RQ1164">
            <v>0</v>
          </cell>
          <cell r="RR1164">
            <v>0</v>
          </cell>
          <cell r="RS1164">
            <v>0</v>
          </cell>
          <cell r="RT1164">
            <v>0</v>
          </cell>
          <cell r="RU1164">
            <v>0</v>
          </cell>
          <cell r="RV1164">
            <v>0</v>
          </cell>
        </row>
        <row r="1165">
          <cell r="A1165">
            <v>1156</v>
          </cell>
          <cell r="B1165">
            <v>45839</v>
          </cell>
          <cell r="C1165" t="str">
            <v>HRB1303</v>
          </cell>
          <cell r="D1165" t="str">
            <v>13035645</v>
          </cell>
          <cell r="F1165" t="str">
            <v>日本</v>
          </cell>
          <cell r="G1165" t="str">
            <v>（株）アマダベンディングＳ部</v>
          </cell>
          <cell r="H1165" t="str">
            <v>制御盤</v>
          </cell>
          <cell r="I1165" t="str">
            <v>南陵</v>
          </cell>
          <cell r="J1165" t="str">
            <v>土岐</v>
          </cell>
          <cell r="K1165">
            <v>45818</v>
          </cell>
          <cell r="N1165">
            <v>45819</v>
          </cell>
          <cell r="P1165">
            <v>45820</v>
          </cell>
          <cell r="R1165">
            <v>45821</v>
          </cell>
          <cell r="T1165">
            <v>45822</v>
          </cell>
          <cell r="V1165">
            <v>45825</v>
          </cell>
          <cell r="Y1165">
            <v>45835</v>
          </cell>
          <cell r="AA1165">
            <v>45833</v>
          </cell>
          <cell r="AB1165">
            <v>45834</v>
          </cell>
          <cell r="AH1165">
            <v>45790</v>
          </cell>
          <cell r="AI1165">
            <v>4162173</v>
          </cell>
          <cell r="AN1165">
            <v>45804</v>
          </cell>
          <cell r="AO1165">
            <v>4162207</v>
          </cell>
          <cell r="AP1165">
            <v>45804</v>
          </cell>
          <cell r="AQ1165">
            <v>4162208</v>
          </cell>
          <cell r="AR1165">
            <v>45737</v>
          </cell>
          <cell r="AS1165">
            <v>4162121</v>
          </cell>
          <cell r="AT1165">
            <v>45748</v>
          </cell>
          <cell r="AU1165">
            <v>4162151</v>
          </cell>
          <cell r="BD1165" t="str">
            <v>-</v>
          </cell>
          <cell r="BE1165">
            <v>4162103</v>
          </cell>
          <cell r="EX1165">
            <v>45811</v>
          </cell>
          <cell r="EY1165">
            <v>4162198</v>
          </cell>
          <cell r="RC1165">
            <v>45833</v>
          </cell>
          <cell r="RD1165">
            <v>0</v>
          </cell>
          <cell r="RE1165">
            <v>0</v>
          </cell>
          <cell r="RF1165">
            <v>0</v>
          </cell>
          <cell r="RG1165">
            <v>0</v>
          </cell>
          <cell r="RH1165">
            <v>0</v>
          </cell>
          <cell r="RI1165">
            <v>0</v>
          </cell>
          <cell r="RJ1165">
            <v>0</v>
          </cell>
          <cell r="RK1165">
            <v>0</v>
          </cell>
          <cell r="RL1165">
            <v>0</v>
          </cell>
          <cell r="RM1165">
            <v>0</v>
          </cell>
          <cell r="RN1165">
            <v>0</v>
          </cell>
          <cell r="RO1165">
            <v>0</v>
          </cell>
          <cell r="RP1165">
            <v>0</v>
          </cell>
          <cell r="RQ1165">
            <v>0</v>
          </cell>
          <cell r="RR1165">
            <v>0</v>
          </cell>
          <cell r="RS1165">
            <v>0</v>
          </cell>
          <cell r="RT1165">
            <v>0</v>
          </cell>
          <cell r="RU1165">
            <v>0</v>
          </cell>
          <cell r="RV1165">
            <v>0</v>
          </cell>
        </row>
        <row r="1166">
          <cell r="A1166">
            <v>1157</v>
          </cell>
          <cell r="B1166">
            <v>45839</v>
          </cell>
          <cell r="C1166" t="str">
            <v>HRB1303</v>
          </cell>
          <cell r="D1166" t="str">
            <v>13035646</v>
          </cell>
          <cell r="F1166" t="str">
            <v>日本</v>
          </cell>
          <cell r="G1166" t="str">
            <v>（株）アマダベンディングＳ部</v>
          </cell>
          <cell r="H1166" t="str">
            <v>制御盤</v>
          </cell>
          <cell r="I1166" t="str">
            <v>南陵</v>
          </cell>
          <cell r="J1166" t="str">
            <v>土岐</v>
          </cell>
          <cell r="K1166">
            <v>45819</v>
          </cell>
          <cell r="N1166">
            <v>45820</v>
          </cell>
          <cell r="P1166">
            <v>45821</v>
          </cell>
          <cell r="R1166">
            <v>45822</v>
          </cell>
          <cell r="T1166">
            <v>45825</v>
          </cell>
          <cell r="V1166">
            <v>45826</v>
          </cell>
          <cell r="Y1166">
            <v>45835</v>
          </cell>
          <cell r="AA1166">
            <v>45833</v>
          </cell>
          <cell r="AB1166">
            <v>45834</v>
          </cell>
          <cell r="AH1166">
            <v>45790</v>
          </cell>
          <cell r="AI1166">
            <v>4162173</v>
          </cell>
          <cell r="AN1166">
            <v>45804</v>
          </cell>
          <cell r="AO1166">
            <v>4162207</v>
          </cell>
          <cell r="AP1166">
            <v>45804</v>
          </cell>
          <cell r="AQ1166">
            <v>4162208</v>
          </cell>
          <cell r="AR1166">
            <v>45737</v>
          </cell>
          <cell r="AS1166">
            <v>4162121</v>
          </cell>
          <cell r="AT1166">
            <v>45748</v>
          </cell>
          <cell r="AU1166">
            <v>4162151</v>
          </cell>
          <cell r="BD1166" t="str">
            <v>-</v>
          </cell>
          <cell r="BE1166">
            <v>4162103</v>
          </cell>
          <cell r="EX1166">
            <v>45811</v>
          </cell>
          <cell r="EY1166">
            <v>4162198</v>
          </cell>
          <cell r="RC1166">
            <v>45833</v>
          </cell>
          <cell r="RD1166">
            <v>0</v>
          </cell>
          <cell r="RE1166">
            <v>0</v>
          </cell>
          <cell r="RF1166">
            <v>0</v>
          </cell>
          <cell r="RG1166">
            <v>0</v>
          </cell>
          <cell r="RH1166">
            <v>0</v>
          </cell>
          <cell r="RI1166">
            <v>0</v>
          </cell>
          <cell r="RJ1166">
            <v>0</v>
          </cell>
          <cell r="RK1166">
            <v>0</v>
          </cell>
          <cell r="RL1166">
            <v>0</v>
          </cell>
          <cell r="RM1166">
            <v>0</v>
          </cell>
          <cell r="RN1166">
            <v>0</v>
          </cell>
          <cell r="RO1166">
            <v>0</v>
          </cell>
          <cell r="RP1166">
            <v>0</v>
          </cell>
          <cell r="RQ1166">
            <v>0</v>
          </cell>
          <cell r="RR1166">
            <v>0</v>
          </cell>
          <cell r="RS1166">
            <v>0</v>
          </cell>
          <cell r="RT1166">
            <v>0</v>
          </cell>
          <cell r="RU1166">
            <v>0</v>
          </cell>
          <cell r="RV1166">
            <v>0</v>
          </cell>
        </row>
        <row r="1167">
          <cell r="A1167">
            <v>1158</v>
          </cell>
          <cell r="B1167">
            <v>45839</v>
          </cell>
          <cell r="C1167" t="str">
            <v>HRB1303</v>
          </cell>
          <cell r="D1167" t="str">
            <v>13035647</v>
          </cell>
          <cell r="F1167" t="str">
            <v>日本</v>
          </cell>
          <cell r="G1167" t="str">
            <v>（株）アマダベンディングＳ部</v>
          </cell>
          <cell r="H1167" t="str">
            <v>制御盤</v>
          </cell>
          <cell r="I1167" t="str">
            <v>南陵</v>
          </cell>
          <cell r="J1167" t="str">
            <v>土岐</v>
          </cell>
          <cell r="K1167">
            <v>45819</v>
          </cell>
          <cell r="N1167">
            <v>45820</v>
          </cell>
          <cell r="P1167">
            <v>45821</v>
          </cell>
          <cell r="R1167">
            <v>45822</v>
          </cell>
          <cell r="T1167">
            <v>45825</v>
          </cell>
          <cell r="V1167">
            <v>45826</v>
          </cell>
          <cell r="Y1167">
            <v>45836</v>
          </cell>
          <cell r="AA1167">
            <v>45833</v>
          </cell>
          <cell r="AB1167">
            <v>45834</v>
          </cell>
          <cell r="AH1167">
            <v>45790</v>
          </cell>
          <cell r="AI1167">
            <v>4162173</v>
          </cell>
          <cell r="AN1167">
            <v>45804</v>
          </cell>
          <cell r="AO1167">
            <v>4162207</v>
          </cell>
          <cell r="AP1167">
            <v>45804</v>
          </cell>
          <cell r="AQ1167">
            <v>4162208</v>
          </cell>
          <cell r="AR1167">
            <v>45737</v>
          </cell>
          <cell r="AS1167">
            <v>4162121</v>
          </cell>
          <cell r="AT1167">
            <v>45748</v>
          </cell>
          <cell r="AU1167">
            <v>4162151</v>
          </cell>
          <cell r="BD1167" t="str">
            <v>-</v>
          </cell>
          <cell r="BE1167">
            <v>4162103</v>
          </cell>
          <cell r="EP1167" t="str">
            <v>-</v>
          </cell>
          <cell r="EQ1167">
            <v>4162128</v>
          </cell>
          <cell r="ET1167" t="str">
            <v>-</v>
          </cell>
          <cell r="EU1167">
            <v>4162130</v>
          </cell>
          <cell r="EX1167">
            <v>45811</v>
          </cell>
          <cell r="EY1167">
            <v>4162198</v>
          </cell>
          <cell r="RC1167">
            <v>45833</v>
          </cell>
          <cell r="RD1167">
            <v>0</v>
          </cell>
          <cell r="RE1167">
            <v>0</v>
          </cell>
          <cell r="RF1167">
            <v>0</v>
          </cell>
          <cell r="RG1167">
            <v>0</v>
          </cell>
          <cell r="RH1167">
            <v>0</v>
          </cell>
          <cell r="RI1167">
            <v>0</v>
          </cell>
          <cell r="RJ1167">
            <v>0</v>
          </cell>
          <cell r="RK1167">
            <v>0</v>
          </cell>
          <cell r="RL1167">
            <v>0</v>
          </cell>
          <cell r="RM1167">
            <v>0</v>
          </cell>
          <cell r="RN1167">
            <v>0</v>
          </cell>
          <cell r="RO1167">
            <v>0</v>
          </cell>
          <cell r="RP1167">
            <v>0</v>
          </cell>
          <cell r="RQ1167">
            <v>0</v>
          </cell>
          <cell r="RR1167">
            <v>0</v>
          </cell>
          <cell r="RS1167">
            <v>0</v>
          </cell>
          <cell r="RT1167">
            <v>0</v>
          </cell>
          <cell r="RU1167">
            <v>0</v>
          </cell>
          <cell r="RV1167">
            <v>0</v>
          </cell>
        </row>
        <row r="1168">
          <cell r="A1168">
            <v>1159</v>
          </cell>
          <cell r="B1168">
            <v>45839</v>
          </cell>
          <cell r="C1168" t="str">
            <v>HRB1303.EXP</v>
          </cell>
          <cell r="D1168" t="str">
            <v>13035650</v>
          </cell>
          <cell r="F1168" t="str">
            <v>台湾</v>
          </cell>
          <cell r="G1168" t="str">
            <v>ＡＭＡＤＡ　ＴＡＩＷＡＮ　ＩＮＣ．</v>
          </cell>
          <cell r="H1168" t="str">
            <v>制御盤</v>
          </cell>
          <cell r="I1168" t="str">
            <v>南陵</v>
          </cell>
          <cell r="J1168" t="str">
            <v>土岐</v>
          </cell>
          <cell r="K1168">
            <v>45820</v>
          </cell>
          <cell r="N1168">
            <v>45821</v>
          </cell>
          <cell r="P1168">
            <v>45822</v>
          </cell>
          <cell r="R1168">
            <v>45825</v>
          </cell>
          <cell r="T1168">
            <v>45826</v>
          </cell>
          <cell r="V1168">
            <v>45827</v>
          </cell>
          <cell r="Y1168">
            <v>45836</v>
          </cell>
          <cell r="AA1168">
            <v>45833</v>
          </cell>
          <cell r="AB1168">
            <v>45834</v>
          </cell>
          <cell r="AH1168">
            <v>45790</v>
          </cell>
          <cell r="AI1168">
            <v>4162173</v>
          </cell>
          <cell r="AN1168">
            <v>45804</v>
          </cell>
          <cell r="AO1168">
            <v>4162207</v>
          </cell>
          <cell r="AP1168">
            <v>45804</v>
          </cell>
          <cell r="AQ1168">
            <v>4162208</v>
          </cell>
          <cell r="AR1168">
            <v>45737</v>
          </cell>
          <cell r="AS1168">
            <v>4162121</v>
          </cell>
          <cell r="AT1168">
            <v>45748</v>
          </cell>
          <cell r="AU1168">
            <v>4162151</v>
          </cell>
          <cell r="BF1168">
            <v>45741</v>
          </cell>
          <cell r="BG1168">
            <v>4162149</v>
          </cell>
          <cell r="EX1168">
            <v>45811</v>
          </cell>
          <cell r="EY1168">
            <v>4162198</v>
          </cell>
          <cell r="RC1168">
            <v>45833</v>
          </cell>
          <cell r="RD1168">
            <v>0</v>
          </cell>
          <cell r="RE1168">
            <v>0</v>
          </cell>
          <cell r="RF1168">
            <v>0</v>
          </cell>
          <cell r="RG1168">
            <v>0</v>
          </cell>
          <cell r="RH1168">
            <v>0</v>
          </cell>
          <cell r="RI1168">
            <v>0</v>
          </cell>
          <cell r="RJ1168">
            <v>0</v>
          </cell>
          <cell r="RK1168">
            <v>0</v>
          </cell>
          <cell r="RL1168">
            <v>0</v>
          </cell>
          <cell r="RM1168">
            <v>0</v>
          </cell>
          <cell r="RN1168">
            <v>0</v>
          </cell>
          <cell r="RO1168">
            <v>0</v>
          </cell>
          <cell r="RP1168">
            <v>0</v>
          </cell>
          <cell r="RQ1168">
            <v>0</v>
          </cell>
          <cell r="RR1168">
            <v>0</v>
          </cell>
          <cell r="RS1168">
            <v>0</v>
          </cell>
          <cell r="RT1168">
            <v>0</v>
          </cell>
          <cell r="RU1168">
            <v>0</v>
          </cell>
          <cell r="RV1168">
            <v>0</v>
          </cell>
        </row>
        <row r="1169">
          <cell r="A1169">
            <v>1160</v>
          </cell>
          <cell r="B1169">
            <v>45839</v>
          </cell>
          <cell r="C1169" t="str">
            <v>HRB8025</v>
          </cell>
          <cell r="D1169" t="str">
            <v>80255454</v>
          </cell>
          <cell r="F1169" t="str">
            <v>日本</v>
          </cell>
          <cell r="G1169" t="str">
            <v>（株）アマダベンディングＳ部</v>
          </cell>
          <cell r="H1169" t="str">
            <v>制御盤</v>
          </cell>
          <cell r="I1169" t="str">
            <v>南陵</v>
          </cell>
          <cell r="J1169" t="str">
            <v>土岐</v>
          </cell>
          <cell r="K1169">
            <v>45820</v>
          </cell>
          <cell r="N1169">
            <v>45821</v>
          </cell>
          <cell r="P1169">
            <v>45822</v>
          </cell>
          <cell r="R1169">
            <v>45825</v>
          </cell>
          <cell r="T1169">
            <v>45826</v>
          </cell>
          <cell r="V1169">
            <v>45827</v>
          </cell>
          <cell r="Y1169">
            <v>45839</v>
          </cell>
          <cell r="AA1169">
            <v>45833</v>
          </cell>
          <cell r="AB1169">
            <v>45834</v>
          </cell>
          <cell r="AH1169">
            <v>45790</v>
          </cell>
          <cell r="AI1169">
            <v>4162173</v>
          </cell>
          <cell r="AN1169">
            <v>45804</v>
          </cell>
          <cell r="AO1169">
            <v>4162207</v>
          </cell>
          <cell r="AP1169">
            <v>45804</v>
          </cell>
          <cell r="AQ1169">
            <v>4162208</v>
          </cell>
          <cell r="AR1169">
            <v>45737</v>
          </cell>
          <cell r="AS1169">
            <v>4162121</v>
          </cell>
          <cell r="AT1169">
            <v>45748</v>
          </cell>
          <cell r="AU1169">
            <v>4162151</v>
          </cell>
          <cell r="AZ1169" t="str">
            <v>-</v>
          </cell>
          <cell r="BA1169">
            <v>4162101</v>
          </cell>
          <cell r="EX1169">
            <v>45811</v>
          </cell>
          <cell r="EY1169">
            <v>4162198</v>
          </cell>
          <cell r="RC1169">
            <v>45833</v>
          </cell>
          <cell r="RD1169">
            <v>0</v>
          </cell>
          <cell r="RE1169">
            <v>0</v>
          </cell>
          <cell r="RF1169">
            <v>0</v>
          </cell>
          <cell r="RG1169">
            <v>0</v>
          </cell>
          <cell r="RH1169">
            <v>0</v>
          </cell>
          <cell r="RI1169">
            <v>0</v>
          </cell>
          <cell r="RJ1169">
            <v>0</v>
          </cell>
          <cell r="RK1169">
            <v>0</v>
          </cell>
          <cell r="RL1169">
            <v>0</v>
          </cell>
          <cell r="RM1169">
            <v>0</v>
          </cell>
          <cell r="RN1169">
            <v>0</v>
          </cell>
          <cell r="RO1169">
            <v>0</v>
          </cell>
          <cell r="RP1169">
            <v>0</v>
          </cell>
          <cell r="RQ1169">
            <v>0</v>
          </cell>
          <cell r="RR1169">
            <v>0</v>
          </cell>
          <cell r="RS1169">
            <v>0</v>
          </cell>
          <cell r="RT1169">
            <v>0</v>
          </cell>
          <cell r="RU1169">
            <v>0</v>
          </cell>
          <cell r="RV1169">
            <v>0</v>
          </cell>
        </row>
        <row r="1170">
          <cell r="A1170">
            <v>1161</v>
          </cell>
          <cell r="B1170">
            <v>45839</v>
          </cell>
          <cell r="C1170" t="str">
            <v>HRB8025</v>
          </cell>
          <cell r="D1170" t="str">
            <v>80255455</v>
          </cell>
          <cell r="F1170" t="str">
            <v>日本</v>
          </cell>
          <cell r="G1170" t="str">
            <v>（株）アマダベンディングＳ部</v>
          </cell>
          <cell r="H1170" t="str">
            <v>制御盤</v>
          </cell>
          <cell r="I1170" t="str">
            <v>南陵</v>
          </cell>
          <cell r="J1170" t="str">
            <v>土岐</v>
          </cell>
          <cell r="K1170">
            <v>45821</v>
          </cell>
          <cell r="N1170">
            <v>45822</v>
          </cell>
          <cell r="P1170">
            <v>45825</v>
          </cell>
          <cell r="R1170">
            <v>45826</v>
          </cell>
          <cell r="T1170">
            <v>45827</v>
          </cell>
          <cell r="V1170">
            <v>45828</v>
          </cell>
          <cell r="Y1170">
            <v>45839</v>
          </cell>
          <cell r="AA1170">
            <v>45833</v>
          </cell>
          <cell r="AB1170">
            <v>45834</v>
          </cell>
          <cell r="AD1170" t="str">
            <v>4162207</v>
          </cell>
          <cell r="AE1170" t="str">
            <v>4162151</v>
          </cell>
          <cell r="AF1170" t="str">
            <v>4162208</v>
          </cell>
          <cell r="AG1170" t="str">
            <v>4162121</v>
          </cell>
          <cell r="AH1170">
            <v>45790</v>
          </cell>
          <cell r="AI1170">
            <v>4162173</v>
          </cell>
          <cell r="AN1170">
            <v>45804</v>
          </cell>
          <cell r="AO1170">
            <v>4162207</v>
          </cell>
          <cell r="AP1170">
            <v>45804</v>
          </cell>
          <cell r="AQ1170">
            <v>4162208</v>
          </cell>
          <cell r="AR1170">
            <v>45737</v>
          </cell>
          <cell r="AS1170">
            <v>4162121</v>
          </cell>
          <cell r="AT1170">
            <v>45748</v>
          </cell>
          <cell r="AU1170">
            <v>4162151</v>
          </cell>
          <cell r="AZ1170" t="str">
            <v>-</v>
          </cell>
          <cell r="BA1170">
            <v>4162101</v>
          </cell>
          <cell r="EX1170">
            <v>45811</v>
          </cell>
          <cell r="EY1170">
            <v>4162198</v>
          </cell>
          <cell r="RC1170">
            <v>45833</v>
          </cell>
          <cell r="RD1170">
            <v>0</v>
          </cell>
          <cell r="RE1170">
            <v>0</v>
          </cell>
          <cell r="RF1170">
            <v>0</v>
          </cell>
          <cell r="RG1170">
            <v>0</v>
          </cell>
          <cell r="RH1170">
            <v>0</v>
          </cell>
          <cell r="RI1170">
            <v>0</v>
          </cell>
          <cell r="RJ1170">
            <v>0</v>
          </cell>
          <cell r="RK1170">
            <v>0</v>
          </cell>
          <cell r="RL1170" t="str">
            <v>4162207</v>
          </cell>
          <cell r="RM1170">
            <v>0</v>
          </cell>
          <cell r="RN1170" t="str">
            <v>4162151</v>
          </cell>
          <cell r="RO1170">
            <v>0</v>
          </cell>
          <cell r="RP1170" t="str">
            <v>4162208</v>
          </cell>
          <cell r="RQ1170">
            <v>0</v>
          </cell>
          <cell r="RR1170" t="str">
            <v>4162121</v>
          </cell>
          <cell r="RS1170">
            <v>0</v>
          </cell>
          <cell r="RT1170">
            <v>0</v>
          </cell>
          <cell r="RU1170">
            <v>0</v>
          </cell>
          <cell r="RV1170">
            <v>0</v>
          </cell>
        </row>
        <row r="1171">
          <cell r="A1171">
            <v>1162</v>
          </cell>
          <cell r="B1171">
            <v>45839</v>
          </cell>
          <cell r="C1171" t="str">
            <v>HRB8025</v>
          </cell>
          <cell r="D1171" t="str">
            <v>80255456</v>
          </cell>
          <cell r="F1171" t="str">
            <v>日本</v>
          </cell>
          <cell r="G1171" t="str">
            <v>（株）アマダベンディングＳ部</v>
          </cell>
          <cell r="H1171" t="str">
            <v>制御盤</v>
          </cell>
          <cell r="I1171" t="str">
            <v>南陵</v>
          </cell>
          <cell r="J1171" t="str">
            <v>土岐</v>
          </cell>
          <cell r="K1171">
            <v>45821</v>
          </cell>
          <cell r="N1171">
            <v>45822</v>
          </cell>
          <cell r="P1171">
            <v>45825</v>
          </cell>
          <cell r="R1171">
            <v>45826</v>
          </cell>
          <cell r="T1171">
            <v>45827</v>
          </cell>
          <cell r="V1171">
            <v>45828</v>
          </cell>
          <cell r="Y1171">
            <v>45840</v>
          </cell>
          <cell r="AA1171">
            <v>45833</v>
          </cell>
          <cell r="AB1171">
            <v>45834</v>
          </cell>
          <cell r="AH1171">
            <v>45790</v>
          </cell>
          <cell r="AI1171">
            <v>4162173</v>
          </cell>
          <cell r="AN1171">
            <v>45804</v>
          </cell>
          <cell r="AO1171">
            <v>4162207</v>
          </cell>
          <cell r="AP1171">
            <v>45804</v>
          </cell>
          <cell r="AQ1171">
            <v>4162208</v>
          </cell>
          <cell r="AR1171">
            <v>45737</v>
          </cell>
          <cell r="AS1171">
            <v>4162121</v>
          </cell>
          <cell r="AT1171">
            <v>45748</v>
          </cell>
          <cell r="AU1171">
            <v>4162151</v>
          </cell>
          <cell r="AZ1171" t="str">
            <v>-</v>
          </cell>
          <cell r="BA1171">
            <v>4162101</v>
          </cell>
          <cell r="EX1171">
            <v>45811</v>
          </cell>
          <cell r="EY1171">
            <v>4162198</v>
          </cell>
          <cell r="RC1171">
            <v>45833</v>
          </cell>
          <cell r="RD1171">
            <v>0</v>
          </cell>
          <cell r="RE1171">
            <v>0</v>
          </cell>
          <cell r="RF1171">
            <v>0</v>
          </cell>
          <cell r="RG1171">
            <v>0</v>
          </cell>
          <cell r="RH1171">
            <v>0</v>
          </cell>
          <cell r="RI1171">
            <v>0</v>
          </cell>
          <cell r="RJ1171">
            <v>0</v>
          </cell>
          <cell r="RK1171">
            <v>0</v>
          </cell>
          <cell r="RL1171">
            <v>0</v>
          </cell>
          <cell r="RM1171">
            <v>0</v>
          </cell>
          <cell r="RN1171">
            <v>0</v>
          </cell>
          <cell r="RO1171">
            <v>0</v>
          </cell>
          <cell r="RP1171">
            <v>0</v>
          </cell>
          <cell r="RQ1171">
            <v>0</v>
          </cell>
          <cell r="RR1171">
            <v>0</v>
          </cell>
          <cell r="RS1171">
            <v>0</v>
          </cell>
          <cell r="RT1171">
            <v>0</v>
          </cell>
          <cell r="RU1171">
            <v>0</v>
          </cell>
          <cell r="RV1171">
            <v>0</v>
          </cell>
        </row>
        <row r="1172">
          <cell r="A1172">
            <v>1163</v>
          </cell>
          <cell r="B1172">
            <v>45839</v>
          </cell>
          <cell r="C1172" t="str">
            <v>HRB8025</v>
          </cell>
          <cell r="D1172" t="str">
            <v>80255458</v>
          </cell>
          <cell r="F1172" t="str">
            <v>日本</v>
          </cell>
          <cell r="G1172" t="str">
            <v>森尾電機（株）</v>
          </cell>
          <cell r="H1172" t="str">
            <v>制御盤</v>
          </cell>
          <cell r="I1172" t="str">
            <v>南陵</v>
          </cell>
          <cell r="J1172" t="str">
            <v>土岐</v>
          </cell>
          <cell r="K1172">
            <v>45822</v>
          </cell>
          <cell r="N1172">
            <v>45825</v>
          </cell>
          <cell r="P1172">
            <v>45826</v>
          </cell>
          <cell r="R1172">
            <v>45827</v>
          </cell>
          <cell r="T1172">
            <v>45828</v>
          </cell>
          <cell r="V1172">
            <v>45829</v>
          </cell>
          <cell r="Y1172">
            <v>45840</v>
          </cell>
          <cell r="AA1172">
            <v>45833</v>
          </cell>
          <cell r="AB1172">
            <v>45834</v>
          </cell>
          <cell r="AH1172">
            <v>45797</v>
          </cell>
          <cell r="AI1172">
            <v>4162174</v>
          </cell>
          <cell r="AN1172">
            <v>45804</v>
          </cell>
          <cell r="AO1172">
            <v>4162207</v>
          </cell>
          <cell r="AP1172">
            <v>45804</v>
          </cell>
          <cell r="AQ1172">
            <v>4162208</v>
          </cell>
          <cell r="AR1172">
            <v>45737</v>
          </cell>
          <cell r="AS1172">
            <v>4162121</v>
          </cell>
          <cell r="AT1172">
            <v>45748</v>
          </cell>
          <cell r="AU1172">
            <v>4162151</v>
          </cell>
          <cell r="AZ1172" t="str">
            <v>-</v>
          </cell>
          <cell r="BA1172">
            <v>4162101</v>
          </cell>
          <cell r="ER1172" t="str">
            <v>-</v>
          </cell>
          <cell r="ES1172">
            <v>4162129</v>
          </cell>
          <cell r="ET1172" t="str">
            <v>-</v>
          </cell>
          <cell r="EU1172">
            <v>4162130</v>
          </cell>
          <cell r="EX1172">
            <v>45811</v>
          </cell>
          <cell r="EY1172">
            <v>4162198</v>
          </cell>
          <cell r="RC1172">
            <v>45833</v>
          </cell>
          <cell r="RD1172">
            <v>0</v>
          </cell>
          <cell r="RE1172">
            <v>0</v>
          </cell>
          <cell r="RF1172">
            <v>0</v>
          </cell>
          <cell r="RG1172">
            <v>0</v>
          </cell>
          <cell r="RH1172">
            <v>0</v>
          </cell>
          <cell r="RI1172">
            <v>0</v>
          </cell>
          <cell r="RJ1172">
            <v>0</v>
          </cell>
          <cell r="RK1172">
            <v>0</v>
          </cell>
          <cell r="RL1172">
            <v>0</v>
          </cell>
          <cell r="RM1172">
            <v>0</v>
          </cell>
          <cell r="RN1172">
            <v>0</v>
          </cell>
          <cell r="RO1172">
            <v>0</v>
          </cell>
          <cell r="RP1172">
            <v>0</v>
          </cell>
          <cell r="RQ1172">
            <v>0</v>
          </cell>
          <cell r="RR1172">
            <v>0</v>
          </cell>
          <cell r="RS1172">
            <v>0</v>
          </cell>
          <cell r="RT1172">
            <v>0</v>
          </cell>
          <cell r="RU1172">
            <v>0</v>
          </cell>
          <cell r="RV1172">
            <v>0</v>
          </cell>
        </row>
        <row r="1173">
          <cell r="A1173">
            <v>1164</v>
          </cell>
          <cell r="B1173">
            <v>45839</v>
          </cell>
          <cell r="C1173" t="str">
            <v>HRBC2204</v>
          </cell>
          <cell r="D1173" t="str">
            <v>22045157</v>
          </cell>
          <cell r="F1173" t="str">
            <v>中国</v>
          </cell>
          <cell r="G1173" t="str">
            <v>CHINA</v>
          </cell>
          <cell r="H1173" t="str">
            <v>制御盤</v>
          </cell>
          <cell r="I1173" t="str">
            <v>南陵</v>
          </cell>
          <cell r="J1173" t="str">
            <v>土岐</v>
          </cell>
          <cell r="K1173">
            <v>45822</v>
          </cell>
          <cell r="N1173">
            <v>45825</v>
          </cell>
          <cell r="P1173">
            <v>45826</v>
          </cell>
          <cell r="R1173">
            <v>45827</v>
          </cell>
          <cell r="T1173">
            <v>45828</v>
          </cell>
          <cell r="V1173">
            <v>45829</v>
          </cell>
          <cell r="Y1173">
            <v>45841</v>
          </cell>
          <cell r="AA1173">
            <v>45833</v>
          </cell>
          <cell r="AB1173">
            <v>45834</v>
          </cell>
          <cell r="AJ1173">
            <v>45797</v>
          </cell>
          <cell r="AK1173">
            <v>4162192</v>
          </cell>
          <cell r="AN1173">
            <v>45804</v>
          </cell>
          <cell r="AO1173">
            <v>4162207</v>
          </cell>
          <cell r="AP1173">
            <v>45804</v>
          </cell>
          <cell r="AQ1173">
            <v>4162208</v>
          </cell>
          <cell r="AR1173">
            <v>45737</v>
          </cell>
          <cell r="AS1173">
            <v>4162121</v>
          </cell>
          <cell r="AT1173">
            <v>45748</v>
          </cell>
          <cell r="AU1173">
            <v>4162151</v>
          </cell>
          <cell r="BJ1173">
            <v>45797</v>
          </cell>
          <cell r="BK1173">
            <v>4162196</v>
          </cell>
          <cell r="EZ1173">
            <v>45790</v>
          </cell>
          <cell r="FA1173">
            <v>4162183</v>
          </cell>
          <cell r="RC1173">
            <v>45833</v>
          </cell>
          <cell r="RD1173">
            <v>0</v>
          </cell>
          <cell r="RE1173">
            <v>0</v>
          </cell>
          <cell r="RF1173">
            <v>0</v>
          </cell>
          <cell r="RG1173">
            <v>0</v>
          </cell>
          <cell r="RH1173">
            <v>0</v>
          </cell>
          <cell r="RI1173">
            <v>0</v>
          </cell>
          <cell r="RJ1173">
            <v>0</v>
          </cell>
          <cell r="RK1173">
            <v>0</v>
          </cell>
          <cell r="RL1173">
            <v>0</v>
          </cell>
          <cell r="RM1173">
            <v>0</v>
          </cell>
          <cell r="RN1173">
            <v>0</v>
          </cell>
          <cell r="RO1173">
            <v>0</v>
          </cell>
          <cell r="RP1173">
            <v>0</v>
          </cell>
          <cell r="RQ1173">
            <v>0</v>
          </cell>
          <cell r="RR1173">
            <v>0</v>
          </cell>
          <cell r="RS1173">
            <v>0</v>
          </cell>
          <cell r="RT1173">
            <v>0</v>
          </cell>
          <cell r="RU1173">
            <v>0</v>
          </cell>
          <cell r="RV1173">
            <v>0</v>
          </cell>
        </row>
        <row r="1174">
          <cell r="A1174">
            <v>1165</v>
          </cell>
          <cell r="RC1174">
            <v>0</v>
          </cell>
          <cell r="RD1174">
            <v>0</v>
          </cell>
          <cell r="RE1174">
            <v>0</v>
          </cell>
          <cell r="RF1174">
            <v>0</v>
          </cell>
          <cell r="RG1174">
            <v>0</v>
          </cell>
          <cell r="RH1174">
            <v>0</v>
          </cell>
          <cell r="RI1174">
            <v>0</v>
          </cell>
          <cell r="RJ1174">
            <v>0</v>
          </cell>
          <cell r="RK1174">
            <v>0</v>
          </cell>
          <cell r="RL1174">
            <v>0</v>
          </cell>
          <cell r="RM1174">
            <v>0</v>
          </cell>
          <cell r="RN1174">
            <v>0</v>
          </cell>
          <cell r="RO1174">
            <v>0</v>
          </cell>
          <cell r="RP1174">
            <v>0</v>
          </cell>
          <cell r="RQ1174">
            <v>0</v>
          </cell>
          <cell r="RR1174">
            <v>0</v>
          </cell>
          <cell r="RS1174">
            <v>0</v>
          </cell>
          <cell r="RT1174">
            <v>0</v>
          </cell>
          <cell r="RU1174">
            <v>0</v>
          </cell>
          <cell r="RV1174">
            <v>0</v>
          </cell>
        </row>
        <row r="1175">
          <cell r="A1175">
            <v>1166</v>
          </cell>
          <cell r="B1175">
            <v>45839</v>
          </cell>
          <cell r="C1175" t="str">
            <v>HRB3503 </v>
          </cell>
          <cell r="D1175">
            <v>35035016</v>
          </cell>
          <cell r="G1175" t="str">
            <v> （株）光一工業 </v>
          </cell>
          <cell r="H1175" t="str">
            <v>制御盤</v>
          </cell>
          <cell r="I1175" t="str">
            <v>南陵</v>
          </cell>
          <cell r="J1175" t="str">
            <v>富士宮</v>
          </cell>
          <cell r="Y1175">
            <v>45849</v>
          </cell>
          <cell r="AL1175">
            <v>45755</v>
          </cell>
          <cell r="AM1175">
            <v>4162167</v>
          </cell>
          <cell r="BL1175">
            <v>45741</v>
          </cell>
          <cell r="BM1175">
            <v>4162155</v>
          </cell>
          <cell r="BN1175">
            <v>45741</v>
          </cell>
          <cell r="BO1175">
            <v>4162156</v>
          </cell>
          <cell r="BP1175">
            <v>45741</v>
          </cell>
          <cell r="BQ1175">
            <v>4162157</v>
          </cell>
          <cell r="BR1175">
            <v>45741</v>
          </cell>
          <cell r="BS1175">
            <v>4162158</v>
          </cell>
          <cell r="RC1175">
            <v>0</v>
          </cell>
          <cell r="RD1175">
            <v>0</v>
          </cell>
          <cell r="RE1175">
            <v>0</v>
          </cell>
          <cell r="RF1175">
            <v>0</v>
          </cell>
          <cell r="RG1175">
            <v>0</v>
          </cell>
          <cell r="RH1175">
            <v>0</v>
          </cell>
          <cell r="RI1175">
            <v>0</v>
          </cell>
          <cell r="RJ1175">
            <v>0</v>
          </cell>
          <cell r="RK1175">
            <v>0</v>
          </cell>
          <cell r="RL1175">
            <v>0</v>
          </cell>
          <cell r="RM1175">
            <v>0</v>
          </cell>
          <cell r="RN1175">
            <v>0</v>
          </cell>
          <cell r="RO1175">
            <v>0</v>
          </cell>
          <cell r="RP1175">
            <v>0</v>
          </cell>
          <cell r="RQ1175">
            <v>0</v>
          </cell>
          <cell r="RR1175">
            <v>0</v>
          </cell>
          <cell r="RS1175">
            <v>0</v>
          </cell>
          <cell r="RT1175">
            <v>0</v>
          </cell>
          <cell r="RU1175">
            <v>0</v>
          </cell>
          <cell r="RV1175">
            <v>0</v>
          </cell>
        </row>
        <row r="1176">
          <cell r="A1176">
            <v>1167</v>
          </cell>
          <cell r="B1176">
            <v>45839</v>
          </cell>
          <cell r="C1176" t="str">
            <v>HRB3504 </v>
          </cell>
          <cell r="D1176">
            <v>35045017</v>
          </cell>
          <cell r="G1176" t="str">
            <v> （株）とめ太郎 </v>
          </cell>
          <cell r="H1176" t="str">
            <v>制御盤</v>
          </cell>
          <cell r="I1176" t="str">
            <v>南陵</v>
          </cell>
          <cell r="J1176" t="str">
            <v>富士宮</v>
          </cell>
          <cell r="Y1176">
            <v>45853</v>
          </cell>
          <cell r="AL1176">
            <v>45811</v>
          </cell>
          <cell r="AM1176">
            <v>4162204</v>
          </cell>
          <cell r="BL1176">
            <v>45741</v>
          </cell>
          <cell r="BM1176">
            <v>4162155</v>
          </cell>
          <cell r="BN1176">
            <v>45741</v>
          </cell>
          <cell r="BO1176">
            <v>4162156</v>
          </cell>
          <cell r="BP1176">
            <v>45741</v>
          </cell>
          <cell r="BQ1176">
            <v>4162157</v>
          </cell>
          <cell r="BR1176">
            <v>45769</v>
          </cell>
          <cell r="BS1176">
            <v>4162179</v>
          </cell>
          <cell r="RC1176">
            <v>0</v>
          </cell>
          <cell r="RD1176">
            <v>0</v>
          </cell>
          <cell r="RE1176">
            <v>0</v>
          </cell>
          <cell r="RF1176">
            <v>0</v>
          </cell>
          <cell r="RG1176">
            <v>0</v>
          </cell>
          <cell r="RH1176">
            <v>0</v>
          </cell>
          <cell r="RI1176">
            <v>0</v>
          </cell>
          <cell r="RJ1176">
            <v>0</v>
          </cell>
          <cell r="RK1176">
            <v>0</v>
          </cell>
          <cell r="RL1176">
            <v>0</v>
          </cell>
          <cell r="RM1176">
            <v>0</v>
          </cell>
          <cell r="RN1176">
            <v>0</v>
          </cell>
          <cell r="RO1176">
            <v>0</v>
          </cell>
          <cell r="RP1176">
            <v>0</v>
          </cell>
          <cell r="RQ1176">
            <v>0</v>
          </cell>
          <cell r="RR1176">
            <v>0</v>
          </cell>
          <cell r="RS1176">
            <v>0</v>
          </cell>
          <cell r="RT1176">
            <v>0</v>
          </cell>
          <cell r="RU1176">
            <v>0</v>
          </cell>
          <cell r="RV1176">
            <v>0</v>
          </cell>
        </row>
        <row r="1177">
          <cell r="A1177">
            <v>1168</v>
          </cell>
          <cell r="B1177" t="str">
            <v>2025年8月 </v>
          </cell>
          <cell r="C1177" t="str">
            <v>HRB3503(SL) </v>
          </cell>
          <cell r="D1177">
            <v>35035011</v>
          </cell>
          <cell r="F1177" t="str">
            <v>日本</v>
          </cell>
          <cell r="G1177" t="str">
            <v> 鳴島工業（株） </v>
          </cell>
          <cell r="H1177" t="str">
            <v>制御盤</v>
          </cell>
          <cell r="I1177" t="str">
            <v>南陵</v>
          </cell>
          <cell r="J1177" t="str">
            <v>富士宮</v>
          </cell>
          <cell r="Y1177">
            <v>45841</v>
          </cell>
          <cell r="AC1177" t="str">
            <v>4162205</v>
          </cell>
          <cell r="AD1177" t="str">
            <v>4162155</v>
          </cell>
          <cell r="AE1177" t="str">
            <v>4162157</v>
          </cell>
          <cell r="AF1177" t="str">
            <v>4162156</v>
          </cell>
          <cell r="AG1177" t="str">
            <v/>
          </cell>
          <cell r="AL1177">
            <v>45819</v>
          </cell>
          <cell r="AM1177">
            <v>4162205</v>
          </cell>
          <cell r="BL1177">
            <v>45741</v>
          </cell>
          <cell r="BM1177">
            <v>4162155</v>
          </cell>
          <cell r="BN1177">
            <v>45741</v>
          </cell>
          <cell r="BO1177">
            <v>4162156</v>
          </cell>
          <cell r="BP1177">
            <v>45741</v>
          </cell>
          <cell r="BQ1177">
            <v>4162157</v>
          </cell>
          <cell r="BR1177">
            <v>45819</v>
          </cell>
          <cell r="BS1177">
            <v>4162206</v>
          </cell>
          <cell r="HS1177">
            <v>0</v>
          </cell>
          <cell r="HV1177" t="e">
            <v>#REF!</v>
          </cell>
          <cell r="HZ1177" t="e">
            <v>#REF!</v>
          </cell>
          <cell r="ID1177" t="e">
            <v>#REF!</v>
          </cell>
          <cell r="RC1177">
            <v>0</v>
          </cell>
          <cell r="RD1177">
            <v>0</v>
          </cell>
          <cell r="RE1177">
            <v>0</v>
          </cell>
          <cell r="RF1177">
            <v>0</v>
          </cell>
          <cell r="RG1177">
            <v>0</v>
          </cell>
          <cell r="RH1177">
            <v>0</v>
          </cell>
          <cell r="RI1177">
            <v>0</v>
          </cell>
          <cell r="RJ1177">
            <v>0</v>
          </cell>
          <cell r="RK1177">
            <v>0</v>
          </cell>
          <cell r="RL1177" t="str">
            <v>4162155</v>
          </cell>
          <cell r="RM1177">
            <v>0</v>
          </cell>
          <cell r="RN1177" t="str">
            <v>4162157</v>
          </cell>
          <cell r="RO1177">
            <v>0</v>
          </cell>
          <cell r="RP1177" t="str">
            <v>4162156</v>
          </cell>
          <cell r="RQ1177">
            <v>0</v>
          </cell>
          <cell r="RR1177" t="str">
            <v/>
          </cell>
          <cell r="RS1177">
            <v>0</v>
          </cell>
          <cell r="RT1177">
            <v>0</v>
          </cell>
          <cell r="RU1177">
            <v>0</v>
          </cell>
          <cell r="RV1177">
            <v>0</v>
          </cell>
        </row>
        <row r="1178">
          <cell r="A1178">
            <v>1169</v>
          </cell>
          <cell r="B1178" t="str">
            <v>2025年8月 </v>
          </cell>
          <cell r="C1178" t="str">
            <v>HRB3504 </v>
          </cell>
          <cell r="D1178">
            <v>35045020</v>
          </cell>
          <cell r="G1178" t="str">
            <v> 群馬鋼材（株） </v>
          </cell>
          <cell r="H1178" t="str">
            <v>制御盤</v>
          </cell>
          <cell r="I1178" t="str">
            <v>南陵</v>
          </cell>
          <cell r="J1178" t="str">
            <v>富士宮</v>
          </cell>
          <cell r="Y1178">
            <v>45862</v>
          </cell>
          <cell r="AC1178" t="str">
            <v>4162204</v>
          </cell>
          <cell r="AD1178" t="str">
            <v>4162176</v>
          </cell>
          <cell r="AE1178" t="str">
            <v>4162178</v>
          </cell>
          <cell r="AF1178" t="str">
            <v>4162177</v>
          </cell>
          <cell r="AG1178" t="str">
            <v/>
          </cell>
          <cell r="AL1178">
            <v>45811</v>
          </cell>
          <cell r="AM1178">
            <v>4162204</v>
          </cell>
          <cell r="BL1178">
            <v>45769</v>
          </cell>
          <cell r="BM1178">
            <v>4162176</v>
          </cell>
          <cell r="BN1178">
            <v>45769</v>
          </cell>
          <cell r="BO1178">
            <v>4162177</v>
          </cell>
          <cell r="BP1178">
            <v>45769</v>
          </cell>
          <cell r="BQ1178">
            <v>4162178</v>
          </cell>
          <cell r="BR1178">
            <v>45769</v>
          </cell>
          <cell r="BS1178">
            <v>4162179</v>
          </cell>
          <cell r="RC1178">
            <v>0</v>
          </cell>
          <cell r="RD1178">
            <v>0</v>
          </cell>
          <cell r="RE1178">
            <v>0</v>
          </cell>
          <cell r="RF1178">
            <v>0</v>
          </cell>
          <cell r="RG1178">
            <v>0</v>
          </cell>
          <cell r="RH1178">
            <v>0</v>
          </cell>
          <cell r="RI1178">
            <v>0</v>
          </cell>
          <cell r="RJ1178">
            <v>0</v>
          </cell>
          <cell r="RK1178">
            <v>0</v>
          </cell>
          <cell r="RL1178" t="str">
            <v>4162176</v>
          </cell>
          <cell r="RM1178">
            <v>0</v>
          </cell>
          <cell r="RN1178" t="str">
            <v>4162178</v>
          </cell>
          <cell r="RO1178">
            <v>0</v>
          </cell>
          <cell r="RP1178" t="str">
            <v>4162177</v>
          </cell>
          <cell r="RQ1178">
            <v>0</v>
          </cell>
          <cell r="RR1178" t="str">
            <v/>
          </cell>
          <cell r="RS1178">
            <v>0</v>
          </cell>
          <cell r="RT1178">
            <v>0</v>
          </cell>
          <cell r="RU1178">
            <v>0</v>
          </cell>
          <cell r="RV1178">
            <v>0</v>
          </cell>
        </row>
        <row r="1179">
          <cell r="A1179">
            <v>1170</v>
          </cell>
          <cell r="B1179" t="str">
            <v>2025年8月 </v>
          </cell>
          <cell r="C1179" t="str">
            <v>HRB3503 </v>
          </cell>
          <cell r="D1179">
            <v>35035015</v>
          </cell>
          <cell r="G1179" t="str">
            <v> ワコースチール（株） </v>
          </cell>
          <cell r="H1179" t="str">
            <v>制御盤</v>
          </cell>
          <cell r="I1179" t="str">
            <v>南陵</v>
          </cell>
          <cell r="J1179" t="str">
            <v>富士宮</v>
          </cell>
          <cell r="Y1179">
            <v>45874</v>
          </cell>
          <cell r="AC1179" t="str">
            <v>4162204</v>
          </cell>
          <cell r="AD1179" t="str">
            <v>4162176</v>
          </cell>
          <cell r="AE1179" t="str">
            <v>4162178</v>
          </cell>
          <cell r="AF1179" t="str">
            <v>4162177</v>
          </cell>
          <cell r="AG1179" t="str">
            <v/>
          </cell>
          <cell r="AL1179">
            <v>45811</v>
          </cell>
          <cell r="AM1179">
            <v>4162204</v>
          </cell>
          <cell r="BL1179">
            <v>45769</v>
          </cell>
          <cell r="BM1179">
            <v>4162176</v>
          </cell>
          <cell r="BN1179">
            <v>45769</v>
          </cell>
          <cell r="BO1179">
            <v>4162177</v>
          </cell>
          <cell r="BP1179">
            <v>45769</v>
          </cell>
          <cell r="BQ1179">
            <v>4162178</v>
          </cell>
          <cell r="BR1179">
            <v>45819</v>
          </cell>
          <cell r="BS1179">
            <v>4162206</v>
          </cell>
          <cell r="RC1179">
            <v>0</v>
          </cell>
          <cell r="RD1179">
            <v>0</v>
          </cell>
          <cell r="RE1179">
            <v>0</v>
          </cell>
          <cell r="RF1179">
            <v>0</v>
          </cell>
          <cell r="RG1179">
            <v>0</v>
          </cell>
          <cell r="RH1179">
            <v>0</v>
          </cell>
          <cell r="RI1179">
            <v>0</v>
          </cell>
          <cell r="RJ1179">
            <v>0</v>
          </cell>
          <cell r="RK1179">
            <v>0</v>
          </cell>
          <cell r="RL1179" t="str">
            <v>4162176</v>
          </cell>
          <cell r="RM1179">
            <v>0</v>
          </cell>
          <cell r="RN1179" t="str">
            <v>4162178</v>
          </cell>
          <cell r="RO1179">
            <v>0</v>
          </cell>
          <cell r="RP1179" t="str">
            <v>4162177</v>
          </cell>
          <cell r="RQ1179">
            <v>0</v>
          </cell>
          <cell r="RR1179" t="str">
            <v/>
          </cell>
          <cell r="RS1179">
            <v>0</v>
          </cell>
          <cell r="RT1179">
            <v>0</v>
          </cell>
          <cell r="RU1179">
            <v>0</v>
          </cell>
          <cell r="RV1179">
            <v>0</v>
          </cell>
        </row>
        <row r="1180">
          <cell r="A1180">
            <v>1171</v>
          </cell>
          <cell r="B1180" t="str">
            <v>2025年9月 </v>
          </cell>
          <cell r="C1180" t="str">
            <v>HRB3504 </v>
          </cell>
          <cell r="D1180">
            <v>35045019</v>
          </cell>
          <cell r="F1180" t="str">
            <v>日本</v>
          </cell>
          <cell r="G1180" t="str">
            <v> （株）たつみ電機製作所 </v>
          </cell>
          <cell r="H1180" t="str">
            <v>制御盤</v>
          </cell>
          <cell r="I1180" t="str">
            <v>南陵</v>
          </cell>
          <cell r="J1180" t="str">
            <v>富士宮</v>
          </cell>
          <cell r="Y1180">
            <v>45897</v>
          </cell>
          <cell r="AC1180" t="str">
            <v>4162205</v>
          </cell>
          <cell r="AD1180" t="str">
            <v>4162176</v>
          </cell>
          <cell r="AE1180" t="str">
            <v>4162178</v>
          </cell>
          <cell r="AF1180" t="str">
            <v>4162177</v>
          </cell>
          <cell r="AG1180" t="str">
            <v/>
          </cell>
          <cell r="AL1180">
            <v>45819</v>
          </cell>
          <cell r="AM1180">
            <v>4162205</v>
          </cell>
          <cell r="BL1180">
            <v>45769</v>
          </cell>
          <cell r="BM1180">
            <v>4162176</v>
          </cell>
          <cell r="BN1180">
            <v>45769</v>
          </cell>
          <cell r="BO1180">
            <v>4162177</v>
          </cell>
          <cell r="BP1180">
            <v>45769</v>
          </cell>
          <cell r="BQ1180">
            <v>4162178</v>
          </cell>
          <cell r="BR1180">
            <v>45769</v>
          </cell>
          <cell r="BS1180">
            <v>4162179</v>
          </cell>
          <cell r="HS1180">
            <v>0</v>
          </cell>
          <cell r="HV1180" t="e">
            <v>#REF!</v>
          </cell>
          <cell r="HZ1180" t="e">
            <v>#REF!</v>
          </cell>
          <cell r="ID1180" t="e">
            <v>#REF!</v>
          </cell>
          <cell r="RC1180">
            <v>0</v>
          </cell>
          <cell r="RD1180">
            <v>0</v>
          </cell>
          <cell r="RE1180">
            <v>0</v>
          </cell>
          <cell r="RF1180">
            <v>0</v>
          </cell>
          <cell r="RG1180">
            <v>0</v>
          </cell>
          <cell r="RH1180">
            <v>0</v>
          </cell>
          <cell r="RI1180">
            <v>0</v>
          </cell>
          <cell r="RJ1180">
            <v>0</v>
          </cell>
          <cell r="RK1180">
            <v>0</v>
          </cell>
          <cell r="RL1180" t="str">
            <v>4162176</v>
          </cell>
          <cell r="RM1180">
            <v>0</v>
          </cell>
          <cell r="RN1180" t="str">
            <v>4162178</v>
          </cell>
          <cell r="RO1180">
            <v>0</v>
          </cell>
          <cell r="RP1180" t="str">
            <v>4162177</v>
          </cell>
          <cell r="RQ1180">
            <v>0</v>
          </cell>
          <cell r="RR1180" t="str">
            <v/>
          </cell>
          <cell r="RS1180">
            <v>0</v>
          </cell>
          <cell r="RT1180">
            <v>0</v>
          </cell>
          <cell r="RU1180">
            <v>0</v>
          </cell>
          <cell r="RV1180">
            <v>0</v>
          </cell>
        </row>
        <row r="1181">
          <cell r="A1181">
            <v>1172</v>
          </cell>
          <cell r="B1181" t="str">
            <v>2025年9月 </v>
          </cell>
          <cell r="C1181" t="str">
            <v>HRB3504 </v>
          </cell>
          <cell r="D1181">
            <v>35045022</v>
          </cell>
          <cell r="G1181" t="str">
            <v> （株）日鋼サッシュ製作所 </v>
          </cell>
          <cell r="H1181" t="str">
            <v>制御盤</v>
          </cell>
          <cell r="I1181" t="str">
            <v>南陵</v>
          </cell>
          <cell r="J1181" t="str">
            <v>富士宮</v>
          </cell>
          <cell r="Y1181">
            <v>45911</v>
          </cell>
          <cell r="AC1181" t="str">
            <v/>
          </cell>
          <cell r="AD1181" t="str">
            <v>4162176</v>
          </cell>
          <cell r="AE1181" t="str">
            <v>4162178</v>
          </cell>
          <cell r="AF1181" t="str">
            <v>4162177</v>
          </cell>
          <cell r="AG1181" t="str">
            <v/>
          </cell>
          <cell r="AL1181">
            <v>1</v>
          </cell>
          <cell r="BL1181">
            <v>45769</v>
          </cell>
          <cell r="BM1181">
            <v>4162176</v>
          </cell>
          <cell r="BN1181">
            <v>45769</v>
          </cell>
          <cell r="BO1181">
            <v>4162177</v>
          </cell>
          <cell r="BP1181">
            <v>45769</v>
          </cell>
          <cell r="BQ1181">
            <v>4162178</v>
          </cell>
          <cell r="BR1181">
            <v>1</v>
          </cell>
          <cell r="RC1181">
            <v>0</v>
          </cell>
          <cell r="RD1181">
            <v>0</v>
          </cell>
          <cell r="RE1181">
            <v>0</v>
          </cell>
          <cell r="RF1181">
            <v>0</v>
          </cell>
          <cell r="RG1181">
            <v>0</v>
          </cell>
          <cell r="RH1181">
            <v>0</v>
          </cell>
          <cell r="RI1181">
            <v>0</v>
          </cell>
          <cell r="RJ1181">
            <v>0</v>
          </cell>
          <cell r="RK1181">
            <v>0</v>
          </cell>
          <cell r="RL1181" t="str">
            <v>4162176</v>
          </cell>
          <cell r="RM1181">
            <v>0</v>
          </cell>
          <cell r="RN1181" t="str">
            <v>4162178</v>
          </cell>
          <cell r="RO1181">
            <v>0</v>
          </cell>
          <cell r="RP1181" t="str">
            <v>4162177</v>
          </cell>
          <cell r="RQ1181">
            <v>0</v>
          </cell>
          <cell r="RR1181" t="str">
            <v/>
          </cell>
          <cell r="RS1181">
            <v>0</v>
          </cell>
          <cell r="RT1181">
            <v>0</v>
          </cell>
          <cell r="RU1181">
            <v>0</v>
          </cell>
          <cell r="RV1181">
            <v>0</v>
          </cell>
        </row>
        <row r="1182">
          <cell r="A1182">
            <v>1173</v>
          </cell>
          <cell r="B1182" t="str">
            <v>2025年10月 </v>
          </cell>
          <cell r="C1182" t="str">
            <v>HRB3506 </v>
          </cell>
          <cell r="F1182" t="str">
            <v>日本</v>
          </cell>
          <cell r="G1182" t="str">
            <v> 1/24:仮増産 </v>
          </cell>
          <cell r="H1182" t="str">
            <v>制御盤</v>
          </cell>
          <cell r="I1182" t="str">
            <v>南陵</v>
          </cell>
          <cell r="J1182" t="str">
            <v>富士宮</v>
          </cell>
          <cell r="Y1182">
            <v>45932</v>
          </cell>
          <cell r="AC1182" t="str">
            <v/>
          </cell>
          <cell r="AD1182" t="str">
            <v>4162176</v>
          </cell>
          <cell r="AE1182" t="str">
            <v>4162178</v>
          </cell>
          <cell r="AF1182" t="str">
            <v>4162177</v>
          </cell>
          <cell r="AG1182" t="str">
            <v/>
          </cell>
          <cell r="AL1182">
            <v>1</v>
          </cell>
          <cell r="BL1182">
            <v>45769</v>
          </cell>
          <cell r="BM1182">
            <v>4162176</v>
          </cell>
          <cell r="BN1182">
            <v>45769</v>
          </cell>
          <cell r="BO1182">
            <v>4162177</v>
          </cell>
          <cell r="BP1182">
            <v>45769</v>
          </cell>
          <cell r="BQ1182">
            <v>4162178</v>
          </cell>
          <cell r="BV1182">
            <v>1</v>
          </cell>
          <cell r="HS1182">
            <v>0</v>
          </cell>
          <cell r="HV1182" t="e">
            <v>#REF!</v>
          </cell>
          <cell r="HZ1182" t="e">
            <v>#REF!</v>
          </cell>
          <cell r="ID1182" t="e">
            <v>#REF!</v>
          </cell>
          <cell r="RC1182">
            <v>0</v>
          </cell>
          <cell r="RD1182">
            <v>0</v>
          </cell>
          <cell r="RE1182">
            <v>0</v>
          </cell>
          <cell r="RF1182">
            <v>0</v>
          </cell>
          <cell r="RG1182">
            <v>0</v>
          </cell>
          <cell r="RH1182">
            <v>0</v>
          </cell>
          <cell r="RI1182">
            <v>0</v>
          </cell>
          <cell r="RJ1182">
            <v>0</v>
          </cell>
          <cell r="RK1182">
            <v>0</v>
          </cell>
          <cell r="RL1182" t="str">
            <v>4162176</v>
          </cell>
          <cell r="RM1182">
            <v>0</v>
          </cell>
          <cell r="RN1182" t="str">
            <v>4162178</v>
          </cell>
          <cell r="RO1182">
            <v>0</v>
          </cell>
          <cell r="RP1182" t="str">
            <v>4162177</v>
          </cell>
          <cell r="RQ1182">
            <v>0</v>
          </cell>
          <cell r="RR1182" t="str">
            <v/>
          </cell>
          <cell r="RS1182">
            <v>0</v>
          </cell>
          <cell r="RT1182">
            <v>0</v>
          </cell>
          <cell r="RU1182">
            <v>0</v>
          </cell>
          <cell r="RV1182">
            <v>0</v>
          </cell>
        </row>
        <row r="1183">
          <cell r="A1183">
            <v>1174</v>
          </cell>
          <cell r="RC1183">
            <v>0</v>
          </cell>
          <cell r="RD1183">
            <v>0</v>
          </cell>
          <cell r="RE1183">
            <v>0</v>
          </cell>
          <cell r="RF1183">
            <v>0</v>
          </cell>
          <cell r="RG1183">
            <v>0</v>
          </cell>
          <cell r="RH1183">
            <v>0</v>
          </cell>
          <cell r="RI1183">
            <v>0</v>
          </cell>
          <cell r="RJ1183">
            <v>0</v>
          </cell>
          <cell r="RK1183">
            <v>0</v>
          </cell>
          <cell r="RL1183">
            <v>0</v>
          </cell>
          <cell r="RM1183">
            <v>0</v>
          </cell>
          <cell r="RN1183">
            <v>0</v>
          </cell>
          <cell r="RO1183">
            <v>0</v>
          </cell>
          <cell r="RP1183">
            <v>0</v>
          </cell>
          <cell r="RQ1183">
            <v>0</v>
          </cell>
          <cell r="RR1183">
            <v>0</v>
          </cell>
          <cell r="RS1183">
            <v>0</v>
          </cell>
          <cell r="RT1183">
            <v>0</v>
          </cell>
          <cell r="RU1183">
            <v>0</v>
          </cell>
          <cell r="RV1183">
            <v>0</v>
          </cell>
        </row>
        <row r="1184">
          <cell r="A1184">
            <v>1175</v>
          </cell>
          <cell r="RC1184">
            <v>0</v>
          </cell>
          <cell r="RD1184">
            <v>0</v>
          </cell>
          <cell r="RE1184">
            <v>0</v>
          </cell>
          <cell r="RF1184">
            <v>0</v>
          </cell>
          <cell r="RG1184">
            <v>0</v>
          </cell>
          <cell r="RH1184">
            <v>0</v>
          </cell>
          <cell r="RI1184">
            <v>0</v>
          </cell>
          <cell r="RJ1184">
            <v>0</v>
          </cell>
          <cell r="RK1184">
            <v>0</v>
          </cell>
          <cell r="RL1184">
            <v>0</v>
          </cell>
          <cell r="RM1184">
            <v>0</v>
          </cell>
          <cell r="RN1184">
            <v>0</v>
          </cell>
          <cell r="RO1184">
            <v>0</v>
          </cell>
          <cell r="RP1184">
            <v>0</v>
          </cell>
          <cell r="RQ1184">
            <v>0</v>
          </cell>
          <cell r="RR1184">
            <v>0</v>
          </cell>
          <cell r="RS1184">
            <v>0</v>
          </cell>
          <cell r="RT1184">
            <v>0</v>
          </cell>
          <cell r="RU1184">
            <v>0</v>
          </cell>
          <cell r="RV1184">
            <v>0</v>
          </cell>
        </row>
        <row r="1185">
          <cell r="A1185">
            <v>1176</v>
          </cell>
          <cell r="RC1185">
            <v>0</v>
          </cell>
          <cell r="RD1185">
            <v>0</v>
          </cell>
          <cell r="RE1185">
            <v>0</v>
          </cell>
          <cell r="RF1185">
            <v>0</v>
          </cell>
          <cell r="RG1185">
            <v>0</v>
          </cell>
          <cell r="RH1185">
            <v>0</v>
          </cell>
          <cell r="RI1185">
            <v>0</v>
          </cell>
          <cell r="RJ1185">
            <v>0</v>
          </cell>
          <cell r="RK1185">
            <v>0</v>
          </cell>
          <cell r="RL1185">
            <v>0</v>
          </cell>
          <cell r="RM1185">
            <v>0</v>
          </cell>
          <cell r="RN1185">
            <v>0</v>
          </cell>
          <cell r="RO1185">
            <v>0</v>
          </cell>
          <cell r="RP1185">
            <v>0</v>
          </cell>
          <cell r="RQ1185">
            <v>0</v>
          </cell>
          <cell r="RR1185">
            <v>0</v>
          </cell>
          <cell r="RS1185">
            <v>0</v>
          </cell>
          <cell r="RT1185">
            <v>0</v>
          </cell>
          <cell r="RU1185">
            <v>0</v>
          </cell>
          <cell r="RV1185">
            <v>0</v>
          </cell>
        </row>
        <row r="1186">
          <cell r="A1186">
            <v>1177</v>
          </cell>
          <cell r="RC1186">
            <v>0</v>
          </cell>
          <cell r="RD1186">
            <v>0</v>
          </cell>
          <cell r="RE1186">
            <v>0</v>
          </cell>
          <cell r="RF1186">
            <v>0</v>
          </cell>
          <cell r="RG1186">
            <v>0</v>
          </cell>
          <cell r="RH1186">
            <v>0</v>
          </cell>
          <cell r="RI1186">
            <v>0</v>
          </cell>
          <cell r="RJ1186">
            <v>0</v>
          </cell>
          <cell r="RK1186">
            <v>0</v>
          </cell>
          <cell r="RL1186">
            <v>0</v>
          </cell>
          <cell r="RM1186">
            <v>0</v>
          </cell>
          <cell r="RN1186">
            <v>0</v>
          </cell>
          <cell r="RO1186">
            <v>0</v>
          </cell>
          <cell r="RP1186">
            <v>0</v>
          </cell>
          <cell r="RQ1186">
            <v>0</v>
          </cell>
          <cell r="RR1186">
            <v>0</v>
          </cell>
          <cell r="RS1186">
            <v>0</v>
          </cell>
          <cell r="RT1186">
            <v>0</v>
          </cell>
          <cell r="RU1186">
            <v>0</v>
          </cell>
          <cell r="RV1186">
            <v>0</v>
          </cell>
        </row>
        <row r="1187">
          <cell r="A1187">
            <v>1178</v>
          </cell>
          <cell r="RC1187">
            <v>0</v>
          </cell>
          <cell r="RD1187">
            <v>0</v>
          </cell>
          <cell r="RE1187">
            <v>0</v>
          </cell>
          <cell r="RF1187">
            <v>0</v>
          </cell>
          <cell r="RG1187">
            <v>0</v>
          </cell>
          <cell r="RH1187">
            <v>0</v>
          </cell>
          <cell r="RI1187">
            <v>0</v>
          </cell>
          <cell r="RJ1187">
            <v>0</v>
          </cell>
          <cell r="RK1187">
            <v>0</v>
          </cell>
          <cell r="RL1187">
            <v>0</v>
          </cell>
          <cell r="RM1187">
            <v>0</v>
          </cell>
          <cell r="RN1187">
            <v>0</v>
          </cell>
          <cell r="RO1187">
            <v>0</v>
          </cell>
          <cell r="RP1187">
            <v>0</v>
          </cell>
          <cell r="RQ1187">
            <v>0</v>
          </cell>
          <cell r="RR1187">
            <v>0</v>
          </cell>
          <cell r="RS1187">
            <v>0</v>
          </cell>
          <cell r="RT1187">
            <v>0</v>
          </cell>
          <cell r="RU1187">
            <v>0</v>
          </cell>
          <cell r="RV1187">
            <v>0</v>
          </cell>
        </row>
        <row r="1188">
          <cell r="A1188">
            <v>1179</v>
          </cell>
          <cell r="RC1188">
            <v>0</v>
          </cell>
          <cell r="RD1188">
            <v>0</v>
          </cell>
          <cell r="RE1188">
            <v>0</v>
          </cell>
          <cell r="RF1188">
            <v>0</v>
          </cell>
          <cell r="RG1188">
            <v>0</v>
          </cell>
          <cell r="RH1188">
            <v>0</v>
          </cell>
          <cell r="RI1188">
            <v>0</v>
          </cell>
          <cell r="RJ1188">
            <v>0</v>
          </cell>
          <cell r="RK1188">
            <v>0</v>
          </cell>
          <cell r="RL1188">
            <v>0</v>
          </cell>
          <cell r="RM1188">
            <v>0</v>
          </cell>
          <cell r="RN1188">
            <v>0</v>
          </cell>
          <cell r="RO1188">
            <v>0</v>
          </cell>
          <cell r="RP1188">
            <v>0</v>
          </cell>
          <cell r="RQ1188">
            <v>0</v>
          </cell>
          <cell r="RR1188">
            <v>0</v>
          </cell>
          <cell r="RS1188">
            <v>0</v>
          </cell>
          <cell r="RT1188">
            <v>0</v>
          </cell>
          <cell r="RU1188">
            <v>0</v>
          </cell>
          <cell r="RV1188">
            <v>0</v>
          </cell>
        </row>
        <row r="1189">
          <cell r="A1189">
            <v>1180</v>
          </cell>
          <cell r="RC1189">
            <v>0</v>
          </cell>
          <cell r="RD1189">
            <v>0</v>
          </cell>
          <cell r="RE1189">
            <v>0</v>
          </cell>
          <cell r="RF1189">
            <v>0</v>
          </cell>
          <cell r="RG1189">
            <v>0</v>
          </cell>
          <cell r="RH1189">
            <v>0</v>
          </cell>
          <cell r="RI1189">
            <v>0</v>
          </cell>
          <cell r="RJ1189">
            <v>0</v>
          </cell>
          <cell r="RK1189">
            <v>0</v>
          </cell>
          <cell r="RL1189">
            <v>0</v>
          </cell>
          <cell r="RM1189">
            <v>0</v>
          </cell>
          <cell r="RN1189">
            <v>0</v>
          </cell>
          <cell r="RO1189">
            <v>0</v>
          </cell>
          <cell r="RP1189">
            <v>0</v>
          </cell>
          <cell r="RQ1189">
            <v>0</v>
          </cell>
          <cell r="RR1189">
            <v>0</v>
          </cell>
          <cell r="RS1189">
            <v>0</v>
          </cell>
          <cell r="RT1189">
            <v>0</v>
          </cell>
          <cell r="RU1189">
            <v>0</v>
          </cell>
          <cell r="RV1189">
            <v>0</v>
          </cell>
        </row>
        <row r="1190">
          <cell r="A1190">
            <v>1181</v>
          </cell>
          <cell r="RC1190">
            <v>0</v>
          </cell>
          <cell r="RD1190">
            <v>0</v>
          </cell>
          <cell r="RE1190">
            <v>0</v>
          </cell>
          <cell r="RF1190">
            <v>0</v>
          </cell>
          <cell r="RG1190">
            <v>0</v>
          </cell>
          <cell r="RH1190">
            <v>0</v>
          </cell>
          <cell r="RI1190">
            <v>0</v>
          </cell>
          <cell r="RJ1190">
            <v>0</v>
          </cell>
          <cell r="RK1190">
            <v>0</v>
          </cell>
          <cell r="RL1190">
            <v>0</v>
          </cell>
          <cell r="RM1190">
            <v>0</v>
          </cell>
          <cell r="RN1190">
            <v>0</v>
          </cell>
          <cell r="RO1190">
            <v>0</v>
          </cell>
          <cell r="RP1190">
            <v>0</v>
          </cell>
          <cell r="RQ1190">
            <v>0</v>
          </cell>
          <cell r="RR1190">
            <v>0</v>
          </cell>
          <cell r="RS1190">
            <v>0</v>
          </cell>
          <cell r="RT1190">
            <v>0</v>
          </cell>
          <cell r="RU1190">
            <v>0</v>
          </cell>
          <cell r="RV1190">
            <v>0</v>
          </cell>
        </row>
        <row r="1191">
          <cell r="A1191">
            <v>1182</v>
          </cell>
          <cell r="RC1191">
            <v>0</v>
          </cell>
          <cell r="RD1191">
            <v>0</v>
          </cell>
          <cell r="RE1191">
            <v>0</v>
          </cell>
          <cell r="RF1191">
            <v>0</v>
          </cell>
          <cell r="RG1191">
            <v>0</v>
          </cell>
          <cell r="RH1191">
            <v>0</v>
          </cell>
          <cell r="RI1191">
            <v>0</v>
          </cell>
          <cell r="RJ1191">
            <v>0</v>
          </cell>
          <cell r="RK1191">
            <v>0</v>
          </cell>
          <cell r="RL1191">
            <v>0</v>
          </cell>
          <cell r="RM1191">
            <v>0</v>
          </cell>
          <cell r="RN1191">
            <v>0</v>
          </cell>
          <cell r="RO1191">
            <v>0</v>
          </cell>
          <cell r="RP1191">
            <v>0</v>
          </cell>
          <cell r="RQ1191">
            <v>0</v>
          </cell>
          <cell r="RR1191">
            <v>0</v>
          </cell>
          <cell r="RS1191">
            <v>0</v>
          </cell>
          <cell r="RT1191">
            <v>0</v>
          </cell>
          <cell r="RU1191">
            <v>0</v>
          </cell>
          <cell r="RV1191">
            <v>0</v>
          </cell>
        </row>
        <row r="1192">
          <cell r="A1192">
            <v>1183</v>
          </cell>
          <cell r="AD1192" t="str">
            <v/>
          </cell>
          <cell r="AE1192" t="str">
            <v/>
          </cell>
          <cell r="AF1192" t="str">
            <v/>
          </cell>
          <cell r="AG1192" t="str">
            <v/>
          </cell>
          <cell r="RC1192">
            <v>0</v>
          </cell>
          <cell r="RD1192">
            <v>0</v>
          </cell>
          <cell r="RE1192">
            <v>0</v>
          </cell>
          <cell r="RF1192">
            <v>0</v>
          </cell>
          <cell r="RG1192">
            <v>0</v>
          </cell>
          <cell r="RH1192">
            <v>0</v>
          </cell>
          <cell r="RI1192">
            <v>0</v>
          </cell>
          <cell r="RJ1192">
            <v>0</v>
          </cell>
          <cell r="RK1192">
            <v>0</v>
          </cell>
          <cell r="RL1192" t="str">
            <v/>
          </cell>
          <cell r="RM1192">
            <v>0</v>
          </cell>
          <cell r="RN1192" t="str">
            <v/>
          </cell>
          <cell r="RO1192">
            <v>0</v>
          </cell>
          <cell r="RP1192" t="str">
            <v/>
          </cell>
          <cell r="RQ1192">
            <v>0</v>
          </cell>
          <cell r="RR1192" t="str">
            <v/>
          </cell>
          <cell r="RS1192">
            <v>0</v>
          </cell>
          <cell r="RT1192">
            <v>0</v>
          </cell>
          <cell r="RU1192">
            <v>0</v>
          </cell>
          <cell r="RV1192">
            <v>0</v>
          </cell>
        </row>
        <row r="1193">
          <cell r="A1193">
            <v>1184</v>
          </cell>
          <cell r="AD1193" t="str">
            <v/>
          </cell>
          <cell r="AE1193" t="str">
            <v/>
          </cell>
          <cell r="AF1193" t="str">
            <v/>
          </cell>
          <cell r="AG1193" t="str">
            <v/>
          </cell>
          <cell r="RC1193">
            <v>0</v>
          </cell>
          <cell r="RD1193">
            <v>0</v>
          </cell>
          <cell r="RE1193">
            <v>0</v>
          </cell>
          <cell r="RF1193">
            <v>0</v>
          </cell>
          <cell r="RG1193">
            <v>0</v>
          </cell>
          <cell r="RH1193">
            <v>0</v>
          </cell>
          <cell r="RI1193">
            <v>0</v>
          </cell>
          <cell r="RJ1193">
            <v>0</v>
          </cell>
          <cell r="RK1193">
            <v>0</v>
          </cell>
          <cell r="RL1193" t="str">
            <v/>
          </cell>
          <cell r="RM1193">
            <v>0</v>
          </cell>
          <cell r="RN1193" t="str">
            <v/>
          </cell>
          <cell r="RO1193">
            <v>0</v>
          </cell>
          <cell r="RP1193" t="str">
            <v/>
          </cell>
          <cell r="RQ1193">
            <v>0</v>
          </cell>
          <cell r="RR1193" t="str">
            <v/>
          </cell>
          <cell r="RS1193">
            <v>0</v>
          </cell>
          <cell r="RT1193">
            <v>0</v>
          </cell>
          <cell r="RU1193">
            <v>0</v>
          </cell>
          <cell r="RV1193">
            <v>0</v>
          </cell>
        </row>
        <row r="1194">
          <cell r="A1194">
            <v>1185</v>
          </cell>
          <cell r="B1194">
            <v>45870</v>
          </cell>
          <cell r="C1194" t="str">
            <v>HRB1003 ATC</v>
          </cell>
          <cell r="D1194" t="str">
            <v>RC130136</v>
          </cell>
          <cell r="F1194" t="str">
            <v>EU</v>
          </cell>
          <cell r="G1194" t="str">
            <v>AESA</v>
          </cell>
          <cell r="H1194" t="str">
            <v>ATC盤</v>
          </cell>
          <cell r="I1194" t="str">
            <v>須走</v>
          </cell>
          <cell r="J1194" t="str">
            <v>土岐</v>
          </cell>
          <cell r="AC1194" t="str">
            <v/>
          </cell>
          <cell r="AD1194" t="str">
            <v/>
          </cell>
          <cell r="AE1194" t="str">
            <v/>
          </cell>
          <cell r="AF1194" t="str">
            <v/>
          </cell>
          <cell r="AG1194" t="str">
            <v/>
          </cell>
          <cell r="HM1194">
            <v>45650</v>
          </cell>
          <cell r="HN1194">
            <v>4162064</v>
          </cell>
          <cell r="HS1194">
            <v>0</v>
          </cell>
          <cell r="HV1194" t="e">
            <v>#REF!</v>
          </cell>
          <cell r="HZ1194" t="e">
            <v>#REF!</v>
          </cell>
          <cell r="ID1194" t="e">
            <v>#REF!</v>
          </cell>
          <cell r="RC1194">
            <v>0</v>
          </cell>
          <cell r="RD1194">
            <v>0</v>
          </cell>
          <cell r="RE1194">
            <v>0</v>
          </cell>
          <cell r="RF1194">
            <v>0</v>
          </cell>
          <cell r="RG1194">
            <v>0</v>
          </cell>
          <cell r="RH1194">
            <v>0</v>
          </cell>
          <cell r="RI1194">
            <v>0</v>
          </cell>
          <cell r="RJ1194">
            <v>0</v>
          </cell>
          <cell r="RK1194">
            <v>0</v>
          </cell>
          <cell r="RL1194" t="str">
            <v/>
          </cell>
          <cell r="RM1194">
            <v>0</v>
          </cell>
          <cell r="RN1194" t="str">
            <v/>
          </cell>
          <cell r="RO1194">
            <v>0</v>
          </cell>
          <cell r="RP1194" t="str">
            <v/>
          </cell>
          <cell r="RQ1194">
            <v>0</v>
          </cell>
          <cell r="RR1194" t="str">
            <v/>
          </cell>
          <cell r="RS1194">
            <v>0</v>
          </cell>
          <cell r="RT1194">
            <v>0</v>
          </cell>
          <cell r="RU1194">
            <v>0</v>
          </cell>
          <cell r="RV1194">
            <v>0</v>
          </cell>
        </row>
        <row r="1195">
          <cell r="A1195">
            <v>1186</v>
          </cell>
          <cell r="B1195">
            <v>45870</v>
          </cell>
          <cell r="C1195" t="str">
            <v>HRB1003 ATC</v>
          </cell>
          <cell r="D1195" t="str">
            <v>RC130137</v>
          </cell>
          <cell r="F1195" t="str">
            <v>EU</v>
          </cell>
          <cell r="G1195" t="str">
            <v>AESA</v>
          </cell>
          <cell r="H1195" t="str">
            <v>ATC盤</v>
          </cell>
          <cell r="I1195" t="str">
            <v>須走</v>
          </cell>
          <cell r="J1195" t="str">
            <v>土岐</v>
          </cell>
          <cell r="AC1195" t="str">
            <v/>
          </cell>
          <cell r="AD1195" t="str">
            <v/>
          </cell>
          <cell r="AE1195" t="str">
            <v/>
          </cell>
          <cell r="AF1195" t="str">
            <v/>
          </cell>
          <cell r="AG1195" t="str">
            <v/>
          </cell>
          <cell r="HM1195">
            <v>45650</v>
          </cell>
          <cell r="HN1195">
            <v>4162064</v>
          </cell>
          <cell r="HS1195">
            <v>0</v>
          </cell>
          <cell r="HV1195" t="e">
            <v>#REF!</v>
          </cell>
          <cell r="HZ1195" t="e">
            <v>#REF!</v>
          </cell>
          <cell r="ID1195" t="e">
            <v>#REF!</v>
          </cell>
          <cell r="RC1195">
            <v>0</v>
          </cell>
          <cell r="RD1195">
            <v>0</v>
          </cell>
          <cell r="RE1195">
            <v>0</v>
          </cell>
          <cell r="RF1195">
            <v>0</v>
          </cell>
          <cell r="RG1195">
            <v>0</v>
          </cell>
          <cell r="RH1195">
            <v>0</v>
          </cell>
          <cell r="RI1195">
            <v>0</v>
          </cell>
          <cell r="RJ1195">
            <v>0</v>
          </cell>
          <cell r="RK1195">
            <v>0</v>
          </cell>
          <cell r="RL1195" t="str">
            <v/>
          </cell>
          <cell r="RM1195">
            <v>0</v>
          </cell>
          <cell r="RN1195" t="str">
            <v/>
          </cell>
          <cell r="RO1195">
            <v>0</v>
          </cell>
          <cell r="RP1195" t="str">
            <v/>
          </cell>
          <cell r="RQ1195">
            <v>0</v>
          </cell>
          <cell r="RR1195" t="str">
            <v/>
          </cell>
          <cell r="RS1195">
            <v>0</v>
          </cell>
          <cell r="RT1195">
            <v>0</v>
          </cell>
          <cell r="RU1195">
            <v>0</v>
          </cell>
          <cell r="RV1195">
            <v>0</v>
          </cell>
        </row>
        <row r="1196">
          <cell r="A1196">
            <v>1187</v>
          </cell>
          <cell r="B1196" t="str">
            <v>2025年11月 </v>
          </cell>
          <cell r="C1196" t="str">
            <v>HRB3503 </v>
          </cell>
          <cell r="G1196" t="str">
            <v>  </v>
          </cell>
          <cell r="H1196" t="str">
            <v>制御盤</v>
          </cell>
          <cell r="I1196" t="str">
            <v>南陵</v>
          </cell>
          <cell r="J1196" t="str">
            <v>富士宮</v>
          </cell>
          <cell r="Y1196">
            <v>45974</v>
          </cell>
          <cell r="AC1196" t="str">
            <v/>
          </cell>
          <cell r="AD1196" t="str">
            <v/>
          </cell>
          <cell r="AE1196" t="str">
            <v/>
          </cell>
          <cell r="AF1196" t="str">
            <v/>
          </cell>
          <cell r="AG1196" t="str">
            <v/>
          </cell>
          <cell r="HS1196">
            <v>0</v>
          </cell>
          <cell r="HV1196" t="e">
            <v>#REF!</v>
          </cell>
          <cell r="HZ1196" t="e">
            <v>#REF!</v>
          </cell>
          <cell r="ID1196" t="e">
            <v>#REF!</v>
          </cell>
          <cell r="RC1196">
            <v>0</v>
          </cell>
          <cell r="RD1196">
            <v>0</v>
          </cell>
          <cell r="RE1196">
            <v>0</v>
          </cell>
          <cell r="RF1196">
            <v>0</v>
          </cell>
          <cell r="RG1196">
            <v>0</v>
          </cell>
          <cell r="RH1196">
            <v>0</v>
          </cell>
          <cell r="RI1196">
            <v>0</v>
          </cell>
          <cell r="RJ1196">
            <v>0</v>
          </cell>
          <cell r="RK1196">
            <v>0</v>
          </cell>
          <cell r="RL1196" t="str">
            <v/>
          </cell>
          <cell r="RM1196">
            <v>0</v>
          </cell>
          <cell r="RN1196" t="str">
            <v/>
          </cell>
          <cell r="RO1196">
            <v>0</v>
          </cell>
          <cell r="RP1196" t="str">
            <v/>
          </cell>
          <cell r="RQ1196">
            <v>0</v>
          </cell>
          <cell r="RR1196" t="str">
            <v/>
          </cell>
          <cell r="RS1196">
            <v>0</v>
          </cell>
          <cell r="RT1196">
            <v>0</v>
          </cell>
          <cell r="RU1196">
            <v>0</v>
          </cell>
          <cell r="RV1196">
            <v>0</v>
          </cell>
        </row>
        <row r="1197">
          <cell r="A1197">
            <v>1188</v>
          </cell>
          <cell r="B1197" t="str">
            <v>2025年11月 </v>
          </cell>
          <cell r="C1197" t="str">
            <v>HRB3503 </v>
          </cell>
          <cell r="G1197" t="str">
            <v>  </v>
          </cell>
          <cell r="H1197" t="str">
            <v>制御盤</v>
          </cell>
          <cell r="I1197" t="str">
            <v>南陵</v>
          </cell>
          <cell r="J1197" t="str">
            <v>富士宮</v>
          </cell>
          <cell r="Y1197">
            <v>45974</v>
          </cell>
          <cell r="AC1197" t="str">
            <v/>
          </cell>
          <cell r="AD1197" t="str">
            <v/>
          </cell>
          <cell r="AE1197" t="str">
            <v/>
          </cell>
          <cell r="AF1197" t="str">
            <v/>
          </cell>
          <cell r="AG1197" t="str">
            <v/>
          </cell>
          <cell r="RC1197">
            <v>0</v>
          </cell>
          <cell r="RD1197">
            <v>0</v>
          </cell>
          <cell r="RE1197">
            <v>0</v>
          </cell>
          <cell r="RF1197">
            <v>0</v>
          </cell>
          <cell r="RG1197">
            <v>0</v>
          </cell>
          <cell r="RH1197">
            <v>0</v>
          </cell>
          <cell r="RI1197">
            <v>0</v>
          </cell>
          <cell r="RJ1197">
            <v>0</v>
          </cell>
          <cell r="RK1197">
            <v>0</v>
          </cell>
          <cell r="RL1197" t="str">
            <v/>
          </cell>
          <cell r="RM1197">
            <v>0</v>
          </cell>
          <cell r="RN1197" t="str">
            <v/>
          </cell>
          <cell r="RO1197">
            <v>0</v>
          </cell>
          <cell r="RP1197" t="str">
            <v/>
          </cell>
          <cell r="RQ1197">
            <v>0</v>
          </cell>
          <cell r="RR1197" t="str">
            <v/>
          </cell>
          <cell r="RS1197">
            <v>0</v>
          </cell>
          <cell r="RT1197">
            <v>0</v>
          </cell>
          <cell r="RU1197">
            <v>0</v>
          </cell>
          <cell r="RV1197">
            <v>0</v>
          </cell>
        </row>
        <row r="1198">
          <cell r="A1198">
            <v>1189</v>
          </cell>
          <cell r="B1198" t="str">
            <v>2025年11月 </v>
          </cell>
          <cell r="C1198" t="str">
            <v>HRB3503 </v>
          </cell>
          <cell r="G1198" t="str">
            <v>  </v>
          </cell>
          <cell r="H1198" t="str">
            <v>制御盤</v>
          </cell>
          <cell r="I1198" t="str">
            <v>南陵</v>
          </cell>
          <cell r="J1198" t="str">
            <v>富士宮</v>
          </cell>
          <cell r="Y1198">
            <v>45974</v>
          </cell>
          <cell r="AC1198" t="str">
            <v/>
          </cell>
          <cell r="AD1198" t="str">
            <v/>
          </cell>
          <cell r="AE1198" t="str">
            <v/>
          </cell>
          <cell r="AF1198" t="str">
            <v/>
          </cell>
          <cell r="AG1198" t="str">
            <v/>
          </cell>
          <cell r="RC1198">
            <v>0</v>
          </cell>
          <cell r="RD1198">
            <v>0</v>
          </cell>
          <cell r="RE1198">
            <v>0</v>
          </cell>
          <cell r="RF1198">
            <v>0</v>
          </cell>
          <cell r="RG1198">
            <v>0</v>
          </cell>
          <cell r="RH1198">
            <v>0</v>
          </cell>
          <cell r="RI1198">
            <v>0</v>
          </cell>
          <cell r="RJ1198">
            <v>0</v>
          </cell>
          <cell r="RK1198">
            <v>0</v>
          </cell>
          <cell r="RL1198" t="str">
            <v/>
          </cell>
          <cell r="RM1198">
            <v>0</v>
          </cell>
          <cell r="RN1198" t="str">
            <v/>
          </cell>
          <cell r="RO1198">
            <v>0</v>
          </cell>
          <cell r="RP1198" t="str">
            <v/>
          </cell>
          <cell r="RQ1198">
            <v>0</v>
          </cell>
          <cell r="RR1198" t="str">
            <v/>
          </cell>
          <cell r="RS1198">
            <v>0</v>
          </cell>
          <cell r="RT1198">
            <v>0</v>
          </cell>
          <cell r="RU1198">
            <v>0</v>
          </cell>
          <cell r="RV1198">
            <v>0</v>
          </cell>
        </row>
        <row r="1199">
          <cell r="A1199">
            <v>1190</v>
          </cell>
          <cell r="B1199" t="str">
            <v>2025年11月 </v>
          </cell>
          <cell r="C1199" t="str">
            <v>HRB3503 </v>
          </cell>
          <cell r="G1199" t="str">
            <v>  </v>
          </cell>
          <cell r="H1199" t="str">
            <v>制御盤</v>
          </cell>
          <cell r="I1199" t="str">
            <v>南陵</v>
          </cell>
          <cell r="J1199" t="str">
            <v>富士宮</v>
          </cell>
          <cell r="Y1199">
            <v>45974</v>
          </cell>
          <cell r="AC1199" t="str">
            <v/>
          </cell>
          <cell r="AD1199" t="str">
            <v/>
          </cell>
          <cell r="AE1199" t="str">
            <v/>
          </cell>
          <cell r="AF1199" t="str">
            <v/>
          </cell>
          <cell r="AG1199" t="str">
            <v/>
          </cell>
          <cell r="RC1199">
            <v>0</v>
          </cell>
          <cell r="RD1199">
            <v>0</v>
          </cell>
          <cell r="RE1199">
            <v>0</v>
          </cell>
          <cell r="RF1199">
            <v>0</v>
          </cell>
          <cell r="RG1199">
            <v>0</v>
          </cell>
          <cell r="RH1199">
            <v>0</v>
          </cell>
          <cell r="RI1199">
            <v>0</v>
          </cell>
          <cell r="RJ1199">
            <v>0</v>
          </cell>
          <cell r="RK1199">
            <v>0</v>
          </cell>
          <cell r="RL1199" t="str">
            <v/>
          </cell>
          <cell r="RM1199">
            <v>0</v>
          </cell>
          <cell r="RN1199" t="str">
            <v/>
          </cell>
          <cell r="RO1199">
            <v>0</v>
          </cell>
          <cell r="RP1199" t="str">
            <v/>
          </cell>
          <cell r="RQ1199">
            <v>0</v>
          </cell>
          <cell r="RR1199" t="str">
            <v/>
          </cell>
          <cell r="RS1199">
            <v>0</v>
          </cell>
          <cell r="RT1199">
            <v>0</v>
          </cell>
          <cell r="RU1199">
            <v>0</v>
          </cell>
          <cell r="RV1199">
            <v>0</v>
          </cell>
        </row>
        <row r="1200">
          <cell r="A1200">
            <v>1191</v>
          </cell>
          <cell r="B1200" t="str">
            <v>2025年11月 </v>
          </cell>
          <cell r="C1200" t="str">
            <v>HRB3503 </v>
          </cell>
          <cell r="G1200" t="str">
            <v>  </v>
          </cell>
          <cell r="H1200" t="str">
            <v>制御盤</v>
          </cell>
          <cell r="I1200" t="str">
            <v>南陵</v>
          </cell>
          <cell r="J1200" t="str">
            <v>富士宮</v>
          </cell>
          <cell r="Y1200">
            <v>45974</v>
          </cell>
          <cell r="AC1200" t="str">
            <v/>
          </cell>
          <cell r="AD1200" t="str">
            <v/>
          </cell>
          <cell r="AE1200" t="str">
            <v/>
          </cell>
          <cell r="AF1200" t="str">
            <v/>
          </cell>
          <cell r="AG1200" t="str">
            <v/>
          </cell>
          <cell r="RC1200">
            <v>0</v>
          </cell>
          <cell r="RD1200">
            <v>0</v>
          </cell>
          <cell r="RE1200">
            <v>0</v>
          </cell>
          <cell r="RF1200">
            <v>0</v>
          </cell>
          <cell r="RG1200">
            <v>0</v>
          </cell>
          <cell r="RH1200">
            <v>0</v>
          </cell>
          <cell r="RI1200">
            <v>0</v>
          </cell>
          <cell r="RJ1200">
            <v>0</v>
          </cell>
          <cell r="RK1200">
            <v>0</v>
          </cell>
          <cell r="RL1200" t="str">
            <v/>
          </cell>
          <cell r="RM1200">
            <v>0</v>
          </cell>
          <cell r="RN1200" t="str">
            <v/>
          </cell>
          <cell r="RO1200">
            <v>0</v>
          </cell>
          <cell r="RP1200" t="str">
            <v/>
          </cell>
          <cell r="RQ1200">
            <v>0</v>
          </cell>
          <cell r="RR1200" t="str">
            <v/>
          </cell>
          <cell r="RS1200">
            <v>0</v>
          </cell>
          <cell r="RT1200">
            <v>0</v>
          </cell>
          <cell r="RU1200">
            <v>0</v>
          </cell>
          <cell r="RV1200">
            <v>0</v>
          </cell>
        </row>
        <row r="1201">
          <cell r="A1201">
            <v>1192</v>
          </cell>
          <cell r="B1201" t="str">
            <v>2025年11月 </v>
          </cell>
          <cell r="C1201" t="str">
            <v>HRB3503 </v>
          </cell>
          <cell r="G1201" t="str">
            <v>  </v>
          </cell>
          <cell r="H1201" t="str">
            <v>制御盤</v>
          </cell>
          <cell r="I1201" t="str">
            <v>南陵</v>
          </cell>
          <cell r="J1201" t="str">
            <v>富士宮</v>
          </cell>
          <cell r="Y1201">
            <v>45974</v>
          </cell>
          <cell r="AC1201" t="str">
            <v/>
          </cell>
          <cell r="AD1201" t="str">
            <v/>
          </cell>
          <cell r="AE1201" t="str">
            <v/>
          </cell>
          <cell r="AF1201" t="str">
            <v/>
          </cell>
          <cell r="AG1201" t="str">
            <v/>
          </cell>
          <cell r="RC1201">
            <v>0</v>
          </cell>
          <cell r="RD1201">
            <v>0</v>
          </cell>
          <cell r="RE1201">
            <v>0</v>
          </cell>
          <cell r="RF1201">
            <v>0</v>
          </cell>
          <cell r="RG1201">
            <v>0</v>
          </cell>
          <cell r="RH1201">
            <v>0</v>
          </cell>
          <cell r="RI1201">
            <v>0</v>
          </cell>
          <cell r="RJ1201">
            <v>0</v>
          </cell>
          <cell r="RK1201">
            <v>0</v>
          </cell>
          <cell r="RL1201" t="str">
            <v/>
          </cell>
          <cell r="RM1201">
            <v>0</v>
          </cell>
          <cell r="RN1201" t="str">
            <v/>
          </cell>
          <cell r="RO1201">
            <v>0</v>
          </cell>
          <cell r="RP1201" t="str">
            <v/>
          </cell>
          <cell r="RQ1201">
            <v>0</v>
          </cell>
          <cell r="RR1201" t="str">
            <v/>
          </cell>
          <cell r="RS1201">
            <v>0</v>
          </cell>
          <cell r="RT1201">
            <v>0</v>
          </cell>
          <cell r="RU1201">
            <v>0</v>
          </cell>
          <cell r="RV1201">
            <v>0</v>
          </cell>
        </row>
        <row r="1202">
          <cell r="A1202">
            <v>1193</v>
          </cell>
          <cell r="B1202" t="str">
            <v>2025年12月 </v>
          </cell>
          <cell r="C1202" t="str">
            <v>HRB6007 </v>
          </cell>
          <cell r="D1202">
            <v>60075006</v>
          </cell>
          <cell r="F1202" t="str">
            <v>日本</v>
          </cell>
          <cell r="G1202" t="str">
            <v> 大丸鐵興（株） </v>
          </cell>
          <cell r="H1202" t="str">
            <v>制御盤</v>
          </cell>
          <cell r="I1202" t="str">
            <v>南陵</v>
          </cell>
          <cell r="J1202" t="str">
            <v>富士宮</v>
          </cell>
          <cell r="Y1202">
            <v>45975</v>
          </cell>
          <cell r="AC1202" t="str">
            <v/>
          </cell>
          <cell r="AD1202" t="str">
            <v/>
          </cell>
          <cell r="AE1202" t="str">
            <v/>
          </cell>
          <cell r="AF1202" t="str">
            <v/>
          </cell>
          <cell r="AG1202" t="str">
            <v/>
          </cell>
          <cell r="HS1202">
            <v>0</v>
          </cell>
          <cell r="HV1202" t="e">
            <v>#REF!</v>
          </cell>
          <cell r="HZ1202" t="e">
            <v>#REF!</v>
          </cell>
          <cell r="ID1202" t="e">
            <v>#REF!</v>
          </cell>
          <cell r="RC1202">
            <v>0</v>
          </cell>
          <cell r="RD1202">
            <v>0</v>
          </cell>
          <cell r="RE1202">
            <v>0</v>
          </cell>
          <cell r="RF1202">
            <v>0</v>
          </cell>
          <cell r="RG1202">
            <v>0</v>
          </cell>
          <cell r="RH1202">
            <v>0</v>
          </cell>
          <cell r="RI1202">
            <v>0</v>
          </cell>
          <cell r="RJ1202">
            <v>0</v>
          </cell>
          <cell r="RK1202">
            <v>0</v>
          </cell>
          <cell r="RL1202" t="str">
            <v/>
          </cell>
          <cell r="RM1202">
            <v>0</v>
          </cell>
          <cell r="RN1202" t="str">
            <v/>
          </cell>
          <cell r="RO1202">
            <v>0</v>
          </cell>
          <cell r="RP1202" t="str">
            <v/>
          </cell>
          <cell r="RQ1202">
            <v>0</v>
          </cell>
          <cell r="RR1202" t="str">
            <v/>
          </cell>
          <cell r="RS1202">
            <v>0</v>
          </cell>
          <cell r="RT1202">
            <v>0</v>
          </cell>
          <cell r="RU1202">
            <v>0</v>
          </cell>
          <cell r="RV1202">
            <v>0</v>
          </cell>
        </row>
        <row r="1203">
          <cell r="A1203">
            <v>1194</v>
          </cell>
          <cell r="B1203" t="str">
            <v>2025年1月 </v>
          </cell>
          <cell r="C1203" t="str">
            <v>HRB6007 </v>
          </cell>
          <cell r="D1203">
            <v>60075007</v>
          </cell>
          <cell r="G1203" t="str">
            <v> 佐野自動車工業（株） </v>
          </cell>
          <cell r="H1203" t="str">
            <v>制御盤</v>
          </cell>
          <cell r="I1203" t="str">
            <v>南陵</v>
          </cell>
          <cell r="J1203" t="str">
            <v>富士宮</v>
          </cell>
          <cell r="Y1203">
            <v>45981</v>
          </cell>
          <cell r="AC1203" t="str">
            <v/>
          </cell>
          <cell r="AD1203" t="str">
            <v/>
          </cell>
          <cell r="AE1203" t="str">
            <v/>
          </cell>
          <cell r="AF1203" t="str">
            <v/>
          </cell>
          <cell r="AG1203" t="str">
            <v/>
          </cell>
          <cell r="RC1203">
            <v>0</v>
          </cell>
          <cell r="RD1203">
            <v>0</v>
          </cell>
          <cell r="RE1203">
            <v>0</v>
          </cell>
          <cell r="RF1203">
            <v>0</v>
          </cell>
          <cell r="RG1203">
            <v>0</v>
          </cell>
          <cell r="RH1203">
            <v>0</v>
          </cell>
          <cell r="RI1203">
            <v>0</v>
          </cell>
          <cell r="RJ1203">
            <v>0</v>
          </cell>
          <cell r="RK1203">
            <v>0</v>
          </cell>
          <cell r="RL1203" t="str">
            <v/>
          </cell>
          <cell r="RM1203">
            <v>0</v>
          </cell>
          <cell r="RN1203" t="str">
            <v/>
          </cell>
          <cell r="RO1203">
            <v>0</v>
          </cell>
          <cell r="RP1203" t="str">
            <v/>
          </cell>
          <cell r="RQ1203">
            <v>0</v>
          </cell>
          <cell r="RR1203" t="str">
            <v/>
          </cell>
          <cell r="RS1203">
            <v>0</v>
          </cell>
          <cell r="RT1203">
            <v>0</v>
          </cell>
          <cell r="RU1203">
            <v>0</v>
          </cell>
          <cell r="RV1203">
            <v>0</v>
          </cell>
        </row>
        <row r="1204">
          <cell r="A1204">
            <v>1195</v>
          </cell>
          <cell r="B1204" t="str">
            <v>2025年12月 </v>
          </cell>
          <cell r="C1204" t="str">
            <v>HRB3503(SL) </v>
          </cell>
          <cell r="D1204">
            <v>35035014</v>
          </cell>
          <cell r="G1204" t="str">
            <v> 鳴島工業（株） </v>
          </cell>
          <cell r="H1204" t="str">
            <v>制御盤</v>
          </cell>
          <cell r="I1204" t="str">
            <v>南陵</v>
          </cell>
          <cell r="J1204" t="str">
            <v>富士宮</v>
          </cell>
          <cell r="Y1204">
            <v>46001</v>
          </cell>
          <cell r="AC1204" t="str">
            <v/>
          </cell>
          <cell r="AD1204" t="str">
            <v/>
          </cell>
          <cell r="AE1204" t="str">
            <v/>
          </cell>
          <cell r="AF1204" t="str">
            <v/>
          </cell>
          <cell r="AG1204" t="str">
            <v/>
          </cell>
          <cell r="RC1204">
            <v>0</v>
          </cell>
          <cell r="RD1204">
            <v>0</v>
          </cell>
          <cell r="RE1204">
            <v>0</v>
          </cell>
          <cell r="RF1204">
            <v>0</v>
          </cell>
          <cell r="RG1204">
            <v>0</v>
          </cell>
          <cell r="RH1204">
            <v>0</v>
          </cell>
          <cell r="RI1204">
            <v>0</v>
          </cell>
          <cell r="RJ1204">
            <v>0</v>
          </cell>
          <cell r="RK1204">
            <v>0</v>
          </cell>
          <cell r="RL1204" t="str">
            <v/>
          </cell>
          <cell r="RM1204">
            <v>0</v>
          </cell>
          <cell r="RN1204" t="str">
            <v/>
          </cell>
          <cell r="RO1204">
            <v>0</v>
          </cell>
          <cell r="RP1204" t="str">
            <v/>
          </cell>
          <cell r="RQ1204">
            <v>0</v>
          </cell>
          <cell r="RR1204" t="str">
            <v/>
          </cell>
          <cell r="RS1204">
            <v>0</v>
          </cell>
          <cell r="RT1204">
            <v>0</v>
          </cell>
          <cell r="RU1204">
            <v>0</v>
          </cell>
          <cell r="RV1204">
            <v>0</v>
          </cell>
        </row>
        <row r="1205">
          <cell r="A1205">
            <v>1196</v>
          </cell>
          <cell r="AC1205" t="str">
            <v/>
          </cell>
          <cell r="AD1205" t="str">
            <v/>
          </cell>
          <cell r="AE1205" t="str">
            <v/>
          </cell>
          <cell r="AF1205" t="str">
            <v/>
          </cell>
          <cell r="AG1205" t="str">
            <v/>
          </cell>
          <cell r="RC1205">
            <v>0</v>
          </cell>
          <cell r="RD1205">
            <v>0</v>
          </cell>
          <cell r="RE1205">
            <v>0</v>
          </cell>
          <cell r="RF1205">
            <v>0</v>
          </cell>
          <cell r="RG1205">
            <v>0</v>
          </cell>
          <cell r="RH1205">
            <v>0</v>
          </cell>
          <cell r="RI1205">
            <v>0</v>
          </cell>
          <cell r="RJ1205">
            <v>0</v>
          </cell>
          <cell r="RK1205">
            <v>0</v>
          </cell>
          <cell r="RL1205" t="str">
            <v/>
          </cell>
          <cell r="RM1205">
            <v>0</v>
          </cell>
          <cell r="RN1205" t="str">
            <v/>
          </cell>
          <cell r="RO1205">
            <v>0</v>
          </cell>
          <cell r="RP1205" t="str">
            <v/>
          </cell>
          <cell r="RQ1205">
            <v>0</v>
          </cell>
          <cell r="RR1205" t="str">
            <v/>
          </cell>
          <cell r="RS1205">
            <v>0</v>
          </cell>
          <cell r="RT1205">
            <v>0</v>
          </cell>
          <cell r="RU1205">
            <v>0</v>
          </cell>
          <cell r="RV1205">
            <v>0</v>
          </cell>
        </row>
        <row r="1206">
          <cell r="A1206">
            <v>1197</v>
          </cell>
          <cell r="AC1206" t="str">
            <v/>
          </cell>
          <cell r="AD1206" t="str">
            <v/>
          </cell>
          <cell r="AE1206" t="str">
            <v/>
          </cell>
          <cell r="AF1206" t="str">
            <v/>
          </cell>
          <cell r="AG1206" t="str">
            <v/>
          </cell>
          <cell r="RC1206">
            <v>0</v>
          </cell>
          <cell r="RD1206">
            <v>0</v>
          </cell>
          <cell r="RE1206">
            <v>0</v>
          </cell>
          <cell r="RF1206">
            <v>0</v>
          </cell>
          <cell r="RG1206">
            <v>0</v>
          </cell>
          <cell r="RH1206">
            <v>0</v>
          </cell>
          <cell r="RI1206">
            <v>0</v>
          </cell>
          <cell r="RJ1206">
            <v>0</v>
          </cell>
          <cell r="RK1206">
            <v>0</v>
          </cell>
          <cell r="RL1206" t="str">
            <v/>
          </cell>
          <cell r="RM1206">
            <v>0</v>
          </cell>
          <cell r="RN1206" t="str">
            <v/>
          </cell>
          <cell r="RO1206">
            <v>0</v>
          </cell>
          <cell r="RP1206" t="str">
            <v/>
          </cell>
          <cell r="RQ1206">
            <v>0</v>
          </cell>
          <cell r="RR1206" t="str">
            <v/>
          </cell>
          <cell r="RS1206">
            <v>0</v>
          </cell>
          <cell r="RT1206">
            <v>0</v>
          </cell>
          <cell r="RU1206">
            <v>0</v>
          </cell>
          <cell r="RV1206">
            <v>0</v>
          </cell>
        </row>
        <row r="1207">
          <cell r="A1207">
            <v>1198</v>
          </cell>
          <cell r="AC1207" t="str">
            <v/>
          </cell>
          <cell r="AD1207" t="str">
            <v/>
          </cell>
          <cell r="AE1207" t="str">
            <v/>
          </cell>
          <cell r="AF1207" t="str">
            <v/>
          </cell>
          <cell r="AG1207" t="str">
            <v/>
          </cell>
          <cell r="RC1207">
            <v>0</v>
          </cell>
          <cell r="RD1207">
            <v>0</v>
          </cell>
          <cell r="RE1207">
            <v>0</v>
          </cell>
          <cell r="RF1207">
            <v>0</v>
          </cell>
          <cell r="RG1207">
            <v>0</v>
          </cell>
          <cell r="RH1207">
            <v>0</v>
          </cell>
          <cell r="RI1207">
            <v>0</v>
          </cell>
          <cell r="RJ1207">
            <v>0</v>
          </cell>
          <cell r="RK1207">
            <v>0</v>
          </cell>
          <cell r="RL1207" t="str">
            <v/>
          </cell>
          <cell r="RM1207">
            <v>0</v>
          </cell>
          <cell r="RN1207" t="str">
            <v/>
          </cell>
          <cell r="RO1207">
            <v>0</v>
          </cell>
          <cell r="RP1207" t="str">
            <v/>
          </cell>
          <cell r="RQ1207">
            <v>0</v>
          </cell>
          <cell r="RR1207" t="str">
            <v/>
          </cell>
          <cell r="RS1207">
            <v>0</v>
          </cell>
          <cell r="RT1207">
            <v>0</v>
          </cell>
          <cell r="RU1207">
            <v>0</v>
          </cell>
          <cell r="RV1207">
            <v>0</v>
          </cell>
        </row>
        <row r="1208">
          <cell r="A1208">
            <v>1199</v>
          </cell>
          <cell r="AC1208" t="str">
            <v/>
          </cell>
          <cell r="AD1208" t="str">
            <v/>
          </cell>
          <cell r="AE1208" t="str">
            <v/>
          </cell>
          <cell r="AF1208" t="str">
            <v/>
          </cell>
          <cell r="AG1208" t="str">
            <v/>
          </cell>
          <cell r="EN1208">
            <v>45545</v>
          </cell>
          <cell r="EO1208">
            <v>4062291</v>
          </cell>
          <cell r="HS1208">
            <v>0</v>
          </cell>
          <cell r="HV1208" t="e">
            <v>#REF!</v>
          </cell>
          <cell r="HZ1208" t="e">
            <v>#REF!</v>
          </cell>
          <cell r="ID1208" t="e">
            <v>#REF!</v>
          </cell>
          <cell r="RC1208">
            <v>0</v>
          </cell>
          <cell r="RD1208">
            <v>0</v>
          </cell>
          <cell r="RE1208">
            <v>0</v>
          </cell>
          <cell r="RF1208">
            <v>0</v>
          </cell>
          <cell r="RG1208">
            <v>0</v>
          </cell>
          <cell r="RH1208">
            <v>0</v>
          </cell>
          <cell r="RI1208">
            <v>0</v>
          </cell>
          <cell r="RJ1208">
            <v>0</v>
          </cell>
          <cell r="RK1208">
            <v>0</v>
          </cell>
          <cell r="RL1208" t="str">
            <v/>
          </cell>
          <cell r="RM1208">
            <v>0</v>
          </cell>
          <cell r="RN1208" t="str">
            <v/>
          </cell>
          <cell r="RO1208">
            <v>0</v>
          </cell>
          <cell r="RP1208" t="str">
            <v/>
          </cell>
          <cell r="RQ1208">
            <v>0</v>
          </cell>
          <cell r="RR1208" t="str">
            <v/>
          </cell>
          <cell r="RS1208">
            <v>0</v>
          </cell>
          <cell r="RT1208">
            <v>0</v>
          </cell>
          <cell r="RU1208">
            <v>0</v>
          </cell>
          <cell r="RV1208">
            <v>0</v>
          </cell>
        </row>
        <row r="1210">
          <cell r="AI1210">
            <v>53</v>
          </cell>
          <cell r="AK1210">
            <v>6</v>
          </cell>
          <cell r="AM1210">
            <v>0</v>
          </cell>
          <cell r="AO1210">
            <v>53</v>
          </cell>
          <cell r="AQ1210">
            <v>53</v>
          </cell>
          <cell r="AS1210">
            <v>53</v>
          </cell>
          <cell r="AU1210">
            <v>53</v>
          </cell>
          <cell r="AW1210">
            <v>9</v>
          </cell>
          <cell r="AY1210">
            <v>5</v>
          </cell>
          <cell r="BA1210">
            <v>12</v>
          </cell>
          <cell r="BC1210">
            <v>13</v>
          </cell>
          <cell r="BE1210">
            <v>5</v>
          </cell>
          <cell r="BG1210">
            <v>12</v>
          </cell>
          <cell r="BI1210">
            <v>9</v>
          </cell>
          <cell r="BK1210">
            <v>10</v>
          </cell>
          <cell r="BM1210">
            <v>1</v>
          </cell>
          <cell r="BO1210">
            <v>1</v>
          </cell>
          <cell r="BQ1210">
            <v>1</v>
          </cell>
          <cell r="BS1210">
            <v>0</v>
          </cell>
          <cell r="BU1210">
            <v>0</v>
          </cell>
          <cell r="BW1210">
            <v>2</v>
          </cell>
          <cell r="BY1210">
            <v>0</v>
          </cell>
          <cell r="CA1210">
            <v>1</v>
          </cell>
          <cell r="CC1210">
            <v>0</v>
          </cell>
          <cell r="CE1210" t="str">
            <v>前日程表上総数2仕様数1繰り越し1</v>
          </cell>
          <cell r="CI1210" t="str">
            <v>前日程表上全数4引き当て数3残1</v>
          </cell>
          <cell r="CL1210" t="str">
            <v>3503・3504</v>
          </cell>
          <cell r="CN1210">
            <v>44819</v>
          </cell>
          <cell r="CV1210" t="str">
            <v>3503/3504</v>
          </cell>
          <cell r="CY1210" t="str">
            <v>前日程表上全数53使用数52残数1（残数についてはシリアルかぶりが発生した際に抜いた分である。）</v>
          </cell>
          <cell r="DI1210" t="str">
            <v>前日程表上全数4使用数3残数1（なお残数についてはシリアルかぶりから抜いた際に発生したものである。）</v>
          </cell>
          <cell r="DK1210" t="str">
            <v>前日程表上総数使用数3残数1</v>
          </cell>
          <cell r="DN1210">
            <v>44819</v>
          </cell>
          <cell r="DW1210" t="str">
            <v>前日程表上総数10使用数9残数1</v>
          </cell>
          <cell r="EG1210" t="str">
            <v>前日程表上全数50使用数49残数1</v>
          </cell>
          <cell r="EO1210">
            <v>26</v>
          </cell>
          <cell r="EQ1210">
            <v>13</v>
          </cell>
          <cell r="ES1210">
            <v>11</v>
          </cell>
          <cell r="EU1210">
            <v>18</v>
          </cell>
          <cell r="EW1210">
            <v>9</v>
          </cell>
          <cell r="EY1210">
            <v>7</v>
          </cell>
          <cell r="FA1210">
            <v>29</v>
          </cell>
          <cell r="FC1210">
            <v>2</v>
          </cell>
          <cell r="FE1210">
            <v>3</v>
          </cell>
          <cell r="FG1210">
            <v>7</v>
          </cell>
          <cell r="FI1210">
            <v>9</v>
          </cell>
          <cell r="FK1210">
            <v>2</v>
          </cell>
          <cell r="FM1210">
            <v>2</v>
          </cell>
          <cell r="FO1210">
            <v>29</v>
          </cell>
          <cell r="FR1210">
            <v>21</v>
          </cell>
          <cell r="FU1210">
            <v>23</v>
          </cell>
          <cell r="FW1210">
            <v>2</v>
          </cell>
          <cell r="FY1210">
            <v>8</v>
          </cell>
          <cell r="GA1210">
            <v>4</v>
          </cell>
          <cell r="GD1210">
            <v>6</v>
          </cell>
          <cell r="GF1210">
            <v>25</v>
          </cell>
          <cell r="GH1210">
            <v>29</v>
          </cell>
          <cell r="GN1210">
            <v>2</v>
          </cell>
          <cell r="GP1210">
            <v>4</v>
          </cell>
          <cell r="GR1210">
            <v>5</v>
          </cell>
          <cell r="GT1210">
            <v>5</v>
          </cell>
          <cell r="GV1210">
            <v>4</v>
          </cell>
          <cell r="GX1210">
            <v>4</v>
          </cell>
          <cell r="HD1210">
            <v>5</v>
          </cell>
          <cell r="HF1210">
            <v>2</v>
          </cell>
          <cell r="HM1210" t="str">
            <v>DMS</v>
          </cell>
          <cell r="HO1210" t="str">
            <v>DMS</v>
          </cell>
          <cell r="HR1210">
            <v>20</v>
          </cell>
          <cell r="HT1210" t="str">
            <v>板金小型手配状況</v>
          </cell>
          <cell r="HX1210" t="str">
            <v>板金中型手配状況</v>
          </cell>
          <cell r="IB1210" t="str">
            <v>板金大型手配状況</v>
          </cell>
        </row>
        <row r="1211">
          <cell r="AH1211">
            <v>45643</v>
          </cell>
          <cell r="AI1211">
            <v>4162013</v>
          </cell>
          <cell r="AJ1211">
            <v>45601</v>
          </cell>
          <cell r="AK1211">
            <v>4062355</v>
          </cell>
          <cell r="AL1211" t="str">
            <v>-</v>
          </cell>
          <cell r="AM1211">
            <v>4062221</v>
          </cell>
          <cell r="AN1211" t="str">
            <v>-</v>
          </cell>
          <cell r="AO1211">
            <v>4162093</v>
          </cell>
          <cell r="AP1211" t="str">
            <v>-</v>
          </cell>
          <cell r="AQ1211">
            <v>4162094</v>
          </cell>
          <cell r="AR1211" t="str">
            <v>-</v>
          </cell>
          <cell r="AS1211">
            <v>4162095</v>
          </cell>
          <cell r="AT1211" t="str">
            <v>-</v>
          </cell>
          <cell r="AU1211">
            <v>4162096</v>
          </cell>
          <cell r="AV1211" t="str">
            <v>-</v>
          </cell>
          <cell r="AW1211">
            <v>4162099</v>
          </cell>
          <cell r="AX1211" t="str">
            <v>-</v>
          </cell>
          <cell r="AY1211">
            <v>4162100</v>
          </cell>
          <cell r="AZ1211" t="str">
            <v>-</v>
          </cell>
          <cell r="BA1211">
            <v>4162101</v>
          </cell>
          <cell r="BB1211" t="str">
            <v>-</v>
          </cell>
          <cell r="BC1211">
            <v>4162102</v>
          </cell>
          <cell r="BD1211" t="str">
            <v>-</v>
          </cell>
          <cell r="BE1211">
            <v>4162103</v>
          </cell>
          <cell r="BF1211" t="str">
            <v>-</v>
          </cell>
          <cell r="BG1211">
            <v>4162104</v>
          </cell>
          <cell r="BH1211" t="str">
            <v>-</v>
          </cell>
          <cell r="BI1211">
            <v>4162105</v>
          </cell>
          <cell r="BJ1211" t="str">
            <v>-</v>
          </cell>
          <cell r="BK1211">
            <v>4162106</v>
          </cell>
          <cell r="BL1211" t="str">
            <v>-</v>
          </cell>
          <cell r="BM1211">
            <v>4162109</v>
          </cell>
          <cell r="BN1211" t="str">
            <v>-</v>
          </cell>
          <cell r="BO1211">
            <v>4162110</v>
          </cell>
          <cell r="BP1211" t="str">
            <v>-</v>
          </cell>
          <cell r="BQ1211">
            <v>4162111</v>
          </cell>
          <cell r="BR1211" t="str">
            <v>-</v>
          </cell>
          <cell r="BS1211">
            <v>4162112</v>
          </cell>
          <cell r="BT1211">
            <v>45692</v>
          </cell>
          <cell r="BU1211">
            <v>4162083</v>
          </cell>
          <cell r="BV1211" t="str">
            <v>-</v>
          </cell>
          <cell r="BW1211">
            <v>4162113</v>
          </cell>
          <cell r="BZ1211" t="str">
            <v>-</v>
          </cell>
          <cell r="CA1211">
            <v>4162114</v>
          </cell>
          <cell r="CD1211" t="str">
            <v>製番</v>
          </cell>
          <cell r="CE1211">
            <v>3861749</v>
          </cell>
          <cell r="CF1211" t="str">
            <v>製番</v>
          </cell>
          <cell r="CG1211">
            <v>3861868</v>
          </cell>
          <cell r="CH1211" t="str">
            <v>製番</v>
          </cell>
          <cell r="CI1211">
            <v>3861809</v>
          </cell>
          <cell r="CJ1211" t="str">
            <v>製番</v>
          </cell>
          <cell r="CK1211" t="str">
            <v>3861657S</v>
          </cell>
          <cell r="CL1211">
            <v>45232</v>
          </cell>
          <cell r="CM1211">
            <v>4062002</v>
          </cell>
          <cell r="CN1211" t="str">
            <v>製番</v>
          </cell>
          <cell r="CO1211">
            <v>3861810</v>
          </cell>
          <cell r="CP1211" t="str">
            <v>製番</v>
          </cell>
          <cell r="CQ1211">
            <v>3861871</v>
          </cell>
          <cell r="CR1211" t="str">
            <v>製番</v>
          </cell>
          <cell r="CS1211">
            <v>3861842</v>
          </cell>
          <cell r="CT1211" t="str">
            <v>製番</v>
          </cell>
          <cell r="CU1211">
            <v>3861843</v>
          </cell>
          <cell r="CV1211">
            <v>45370</v>
          </cell>
          <cell r="CW1211">
            <v>4062160</v>
          </cell>
          <cell r="CX1211" t="str">
            <v>製番</v>
          </cell>
          <cell r="CY1211">
            <v>3861844</v>
          </cell>
          <cell r="CZ1211" t="str">
            <v>製番</v>
          </cell>
          <cell r="DA1211">
            <v>3861875</v>
          </cell>
          <cell r="DB1211" t="str">
            <v>不要</v>
          </cell>
          <cell r="DD1211" t="str">
            <v>製番</v>
          </cell>
          <cell r="DE1211">
            <v>3861786</v>
          </cell>
          <cell r="DF1211" t="str">
            <v>製番</v>
          </cell>
          <cell r="DG1211">
            <v>3861877</v>
          </cell>
          <cell r="DH1211" t="str">
            <v>製番</v>
          </cell>
          <cell r="DI1211">
            <v>3861788</v>
          </cell>
          <cell r="DJ1211" t="str">
            <v>製番</v>
          </cell>
          <cell r="DK1211">
            <v>3861579</v>
          </cell>
          <cell r="DL1211" t="str">
            <v>不要</v>
          </cell>
          <cell r="DN1211" t="str">
            <v>製番</v>
          </cell>
          <cell r="DO1211">
            <v>3861819</v>
          </cell>
          <cell r="DP1211" t="str">
            <v>製番</v>
          </cell>
          <cell r="DQ1211">
            <v>3962014</v>
          </cell>
          <cell r="DR1211" t="str">
            <v>製番</v>
          </cell>
          <cell r="DS1211">
            <v>3861851</v>
          </cell>
          <cell r="DT1211" t="str">
            <v>製番</v>
          </cell>
          <cell r="DU1211">
            <v>3861852</v>
          </cell>
          <cell r="DV1211" t="str">
            <v>製番</v>
          </cell>
          <cell r="DW1211">
            <v>3861823</v>
          </cell>
          <cell r="DX1211" t="str">
            <v>製番</v>
          </cell>
          <cell r="DY1211">
            <v>3861671</v>
          </cell>
          <cell r="DZ1211" t="str">
            <v>不要</v>
          </cell>
          <cell r="EB1211" t="str">
            <v>製番</v>
          </cell>
          <cell r="EC1211">
            <v>3861884</v>
          </cell>
          <cell r="ED1211" t="str">
            <v>製番</v>
          </cell>
          <cell r="EE1211">
            <v>3861855</v>
          </cell>
          <cell r="EF1211" t="str">
            <v>製番</v>
          </cell>
          <cell r="EG1211">
            <v>3962005</v>
          </cell>
          <cell r="EH1211" t="str">
            <v>製番</v>
          </cell>
          <cell r="EI1211">
            <v>3962013</v>
          </cell>
          <cell r="EJ1211" t="str">
            <v>不要</v>
          </cell>
          <cell r="EN1211" t="str">
            <v>-</v>
          </cell>
          <cell r="EO1211">
            <v>4162127</v>
          </cell>
          <cell r="EP1211" t="str">
            <v>-</v>
          </cell>
          <cell r="EQ1211">
            <v>4162128</v>
          </cell>
          <cell r="ER1211" t="str">
            <v>-</v>
          </cell>
          <cell r="ES1211">
            <v>4162129</v>
          </cell>
          <cell r="ET1211" t="str">
            <v>-</v>
          </cell>
          <cell r="EU1211">
            <v>4162130</v>
          </cell>
          <cell r="EV1211" t="str">
            <v>-</v>
          </cell>
          <cell r="EW1211">
            <v>4162131</v>
          </cell>
          <cell r="EX1211" t="str">
            <v>-</v>
          </cell>
          <cell r="EY1211">
            <v>4162132</v>
          </cell>
          <cell r="EZ1211" t="str">
            <v>-</v>
          </cell>
          <cell r="FA1211">
            <v>4162133</v>
          </cell>
          <cell r="FB1211" t="str">
            <v>-</v>
          </cell>
          <cell r="FC1211">
            <v>4162134</v>
          </cell>
          <cell r="FD1211" t="str">
            <v>製番</v>
          </cell>
          <cell r="FF1211" t="str">
            <v>-</v>
          </cell>
          <cell r="FG1211">
            <v>4162135</v>
          </cell>
          <cell r="FH1211" t="str">
            <v>-</v>
          </cell>
          <cell r="FI1211">
            <v>4162136</v>
          </cell>
          <cell r="FJ1211" t="str">
            <v>-</v>
          </cell>
          <cell r="FK1211">
            <v>4162137</v>
          </cell>
          <cell r="FL1211" t="str">
            <v>-</v>
          </cell>
          <cell r="FM1211">
            <v>4162138</v>
          </cell>
          <cell r="FN1211" t="str">
            <v>-</v>
          </cell>
          <cell r="FO1211">
            <v>4162139</v>
          </cell>
          <cell r="FQ1211" t="str">
            <v>-</v>
          </cell>
          <cell r="FR1211">
            <v>4162140</v>
          </cell>
          <cell r="FT1211" t="str">
            <v>-</v>
          </cell>
          <cell r="FU1211">
            <v>4162141</v>
          </cell>
          <cell r="FV1211" t="str">
            <v>-</v>
          </cell>
          <cell r="FW1211">
            <v>4162142</v>
          </cell>
          <cell r="FX1211" t="str">
            <v>-</v>
          </cell>
          <cell r="FY1211">
            <v>4162147</v>
          </cell>
          <cell r="FZ1211" t="str">
            <v>-</v>
          </cell>
          <cell r="GA1211">
            <v>4162143</v>
          </cell>
          <cell r="GC1211" t="str">
            <v>-</v>
          </cell>
          <cell r="GD1211">
            <v>4162144</v>
          </cell>
          <cell r="GE1211" t="str">
            <v>-</v>
          </cell>
          <cell r="GF1211">
            <v>4162145</v>
          </cell>
          <cell r="GG1211" t="str">
            <v>-</v>
          </cell>
          <cell r="GH1211">
            <v>4162146</v>
          </cell>
          <cell r="GK1211" t="str">
            <v>製番</v>
          </cell>
          <cell r="GM1211">
            <v>45202</v>
          </cell>
          <cell r="GN1211">
            <v>4062005</v>
          </cell>
          <cell r="GO1211">
            <v>45202</v>
          </cell>
          <cell r="GP1211">
            <v>4062007</v>
          </cell>
          <cell r="GQ1211">
            <v>45202</v>
          </cell>
          <cell r="GR1211">
            <v>4062008</v>
          </cell>
          <cell r="GS1211">
            <v>45167</v>
          </cell>
          <cell r="GT1211">
            <v>3962338</v>
          </cell>
          <cell r="GU1211">
            <v>45167</v>
          </cell>
          <cell r="GV1211">
            <v>3962337</v>
          </cell>
          <cell r="GW1211">
            <v>45202</v>
          </cell>
          <cell r="GX1211">
            <v>4062009</v>
          </cell>
          <cell r="HC1211">
            <v>45566</v>
          </cell>
          <cell r="HD1211">
            <v>4062348</v>
          </cell>
          <cell r="HE1211">
            <v>45195</v>
          </cell>
          <cell r="HF1211">
            <v>3962322</v>
          </cell>
          <cell r="HN1211">
            <v>3962341</v>
          </cell>
          <cell r="HO1211">
            <v>45492</v>
          </cell>
          <cell r="HP1211">
            <v>4062305</v>
          </cell>
          <cell r="HQ1211">
            <v>45576</v>
          </cell>
          <cell r="HR1211">
            <v>4162005</v>
          </cell>
          <cell r="HT1211" t="str">
            <v>納入日</v>
          </cell>
          <cell r="HX1211" t="str">
            <v>納入日</v>
          </cell>
          <cell r="IB1211" t="str">
            <v>納入日</v>
          </cell>
        </row>
        <row r="1212">
          <cell r="AH1212" t="str">
            <v>繰越数</v>
          </cell>
          <cell r="AI1212">
            <v>18</v>
          </cell>
          <cell r="AJ1212" t="str">
            <v>繰越数</v>
          </cell>
          <cell r="AK1212">
            <v>6</v>
          </cell>
          <cell r="AL1212" t="str">
            <v>繰越数</v>
          </cell>
          <cell r="AM1212">
            <v>1</v>
          </cell>
          <cell r="AN1212" t="str">
            <v>繰越数</v>
          </cell>
          <cell r="AO1212">
            <v>188</v>
          </cell>
          <cell r="AP1212" t="str">
            <v>繰越数</v>
          </cell>
          <cell r="AQ1212">
            <v>159</v>
          </cell>
          <cell r="AR1212" t="str">
            <v>繰越数</v>
          </cell>
          <cell r="AS1212">
            <v>158</v>
          </cell>
          <cell r="AT1212" t="str">
            <v>繰越数</v>
          </cell>
          <cell r="AU1212">
            <v>114</v>
          </cell>
          <cell r="AV1212" t="str">
            <v>繰越数</v>
          </cell>
          <cell r="AW1212">
            <v>11</v>
          </cell>
          <cell r="AX1212" t="str">
            <v>繰越数</v>
          </cell>
          <cell r="AY1212">
            <v>5</v>
          </cell>
          <cell r="AZ1212" t="str">
            <v>繰越数</v>
          </cell>
          <cell r="BA1212">
            <v>23</v>
          </cell>
          <cell r="BB1212" t="str">
            <v>繰越数</v>
          </cell>
          <cell r="BC1212">
            <v>67</v>
          </cell>
          <cell r="BD1212" t="str">
            <v>繰越数</v>
          </cell>
          <cell r="BE1212">
            <v>21</v>
          </cell>
          <cell r="BF1212" t="str">
            <v>繰越数</v>
          </cell>
          <cell r="BG1212">
            <v>21</v>
          </cell>
          <cell r="BH1212" t="str">
            <v>繰越数</v>
          </cell>
          <cell r="BI1212">
            <v>10</v>
          </cell>
          <cell r="BJ1212" t="str">
            <v>繰越数</v>
          </cell>
          <cell r="BK1212">
            <v>22</v>
          </cell>
          <cell r="BL1212" t="str">
            <v>繰越数</v>
          </cell>
          <cell r="BM1212">
            <v>12</v>
          </cell>
          <cell r="BN1212" t="str">
            <v>繰越数</v>
          </cell>
          <cell r="BO1212">
            <v>12</v>
          </cell>
          <cell r="BP1212" t="str">
            <v>繰越数</v>
          </cell>
          <cell r="BQ1212">
            <v>12</v>
          </cell>
          <cell r="BR1212" t="str">
            <v>繰越数</v>
          </cell>
          <cell r="BS1212">
            <v>4</v>
          </cell>
          <cell r="BT1212" t="str">
            <v>繰越数</v>
          </cell>
          <cell r="BU1212">
            <v>1</v>
          </cell>
          <cell r="BV1212" t="str">
            <v>繰越数</v>
          </cell>
          <cell r="BW1212">
            <v>2</v>
          </cell>
          <cell r="BX1212" t="str">
            <v>繰越数</v>
          </cell>
          <cell r="BZ1212" t="str">
            <v>繰越数</v>
          </cell>
          <cell r="CA1212">
            <v>1</v>
          </cell>
          <cell r="CB1212" t="str">
            <v>繰越数</v>
          </cell>
          <cell r="CD1212" t="str">
            <v>繰越数</v>
          </cell>
          <cell r="CE1212">
            <v>1</v>
          </cell>
          <cell r="CF1212" t="str">
            <v>繰越数</v>
          </cell>
          <cell r="CG1212">
            <v>4</v>
          </cell>
          <cell r="CH1212" t="str">
            <v>繰越数</v>
          </cell>
          <cell r="CI1212">
            <v>2</v>
          </cell>
          <cell r="CJ1212" t="str">
            <v>繰越数</v>
          </cell>
          <cell r="CK1212">
            <v>2</v>
          </cell>
          <cell r="CL1212" t="str">
            <v>繰越数</v>
          </cell>
          <cell r="CM1212">
            <v>1</v>
          </cell>
          <cell r="CN1212" t="str">
            <v>繰越数</v>
          </cell>
          <cell r="CO1212">
            <v>3</v>
          </cell>
          <cell r="CP1212" t="str">
            <v>繰越数</v>
          </cell>
          <cell r="CQ1212">
            <v>21</v>
          </cell>
          <cell r="CR1212" t="str">
            <v>繰越数</v>
          </cell>
          <cell r="CS1212">
            <v>20</v>
          </cell>
          <cell r="CT1212" t="str">
            <v>繰越数</v>
          </cell>
          <cell r="CU1212">
            <v>13</v>
          </cell>
          <cell r="CV1212" t="str">
            <v>繰越数</v>
          </cell>
          <cell r="CW1212">
            <v>1</v>
          </cell>
          <cell r="CX1212" t="str">
            <v>繰越数</v>
          </cell>
          <cell r="CY1212">
            <v>53</v>
          </cell>
          <cell r="CZ1212" t="str">
            <v>繰越数</v>
          </cell>
          <cell r="DA1212">
            <v>13</v>
          </cell>
          <cell r="DD1212" t="str">
            <v>繰越数</v>
          </cell>
          <cell r="DE1212">
            <v>2</v>
          </cell>
          <cell r="DF1212" t="str">
            <v>繰越数</v>
          </cell>
          <cell r="DG1212">
            <v>4</v>
          </cell>
          <cell r="DH1212" t="str">
            <v>繰越数</v>
          </cell>
          <cell r="DI1212">
            <v>2</v>
          </cell>
          <cell r="DJ1212" t="str">
            <v>繰越数</v>
          </cell>
          <cell r="DK1212">
            <v>1</v>
          </cell>
          <cell r="DN1212" t="str">
            <v>繰越数</v>
          </cell>
          <cell r="DO1212">
            <v>3</v>
          </cell>
          <cell r="DP1212" t="str">
            <v>繰越数</v>
          </cell>
          <cell r="DQ1212">
            <v>20</v>
          </cell>
          <cell r="DR1212" t="str">
            <v>繰越数</v>
          </cell>
          <cell r="DS1212">
            <v>20</v>
          </cell>
          <cell r="DT1212" t="str">
            <v>繰越数</v>
          </cell>
          <cell r="DU1212">
            <v>13</v>
          </cell>
          <cell r="DV1212" t="str">
            <v>繰越数</v>
          </cell>
          <cell r="DW1212">
            <v>10</v>
          </cell>
          <cell r="DX1212" t="str">
            <v>繰越数</v>
          </cell>
          <cell r="DY1212">
            <v>2</v>
          </cell>
          <cell r="EB1212" t="str">
            <v>繰越数</v>
          </cell>
          <cell r="EC1212">
            <v>44</v>
          </cell>
          <cell r="ED1212" t="str">
            <v>繰越数</v>
          </cell>
          <cell r="EE1212">
            <v>13</v>
          </cell>
          <cell r="EF1212" t="str">
            <v>繰越数</v>
          </cell>
          <cell r="EG1212">
            <v>24</v>
          </cell>
          <cell r="EH1212" t="str">
            <v>繰越数</v>
          </cell>
          <cell r="EI1212">
            <v>7</v>
          </cell>
          <cell r="EN1212" t="str">
            <v>繰越数</v>
          </cell>
          <cell r="EO1212">
            <v>63</v>
          </cell>
          <cell r="EP1212" t="str">
            <v>繰越数</v>
          </cell>
          <cell r="EQ1212">
            <v>43</v>
          </cell>
          <cell r="ER1212" t="str">
            <v>繰越数</v>
          </cell>
          <cell r="ES1212">
            <v>25</v>
          </cell>
          <cell r="ET1212" t="str">
            <v>繰越数</v>
          </cell>
          <cell r="EU1212">
            <v>39</v>
          </cell>
          <cell r="EV1212" t="str">
            <v>繰越数</v>
          </cell>
          <cell r="EW1212">
            <v>9</v>
          </cell>
          <cell r="EX1212" t="str">
            <v>繰越数</v>
          </cell>
          <cell r="EY1212">
            <v>66</v>
          </cell>
          <cell r="EZ1212" t="str">
            <v>繰越数</v>
          </cell>
          <cell r="FA1212">
            <v>17</v>
          </cell>
          <cell r="FB1212" t="str">
            <v>繰越数</v>
          </cell>
          <cell r="FC1212">
            <v>2</v>
          </cell>
          <cell r="FD1212" t="str">
            <v>繰越数</v>
          </cell>
          <cell r="FE1212">
            <v>1</v>
          </cell>
          <cell r="FF1212" t="str">
            <v>繰越数</v>
          </cell>
          <cell r="FG1212">
            <v>7</v>
          </cell>
          <cell r="FH1212" t="str">
            <v>繰越数</v>
          </cell>
          <cell r="FI1212">
            <v>4</v>
          </cell>
          <cell r="FJ1212" t="str">
            <v>繰越数</v>
          </cell>
          <cell r="FK1212">
            <v>2</v>
          </cell>
          <cell r="FL1212" t="str">
            <v>繰越数</v>
          </cell>
          <cell r="FM1212">
            <v>2</v>
          </cell>
          <cell r="FN1212" t="str">
            <v>繰越数</v>
          </cell>
          <cell r="FO1212">
            <v>36</v>
          </cell>
          <cell r="FQ1212" t="str">
            <v>繰越数</v>
          </cell>
          <cell r="FR1212">
            <v>22</v>
          </cell>
          <cell r="FT1212" t="str">
            <v>繰越数</v>
          </cell>
          <cell r="FU1212">
            <v>23</v>
          </cell>
          <cell r="FV1212" t="str">
            <v>繰越数</v>
          </cell>
          <cell r="FW1212">
            <v>4</v>
          </cell>
          <cell r="FX1212" t="str">
            <v>繰越数</v>
          </cell>
          <cell r="FY1212">
            <v>11</v>
          </cell>
          <cell r="FZ1212" t="str">
            <v>繰越数</v>
          </cell>
          <cell r="GA1212">
            <v>4</v>
          </cell>
          <cell r="GC1212" t="str">
            <v>繰越数</v>
          </cell>
          <cell r="GD1212">
            <v>6</v>
          </cell>
          <cell r="GE1212" t="str">
            <v>繰越数</v>
          </cell>
          <cell r="GF1212">
            <v>26</v>
          </cell>
          <cell r="GG1212" t="str">
            <v>繰越数</v>
          </cell>
          <cell r="GH1212">
            <v>67</v>
          </cell>
          <cell r="GK1212" t="str">
            <v>繰越数</v>
          </cell>
          <cell r="GM1212" t="str">
            <v>繰越数</v>
          </cell>
          <cell r="GN1212">
            <v>5</v>
          </cell>
          <cell r="GO1212" t="str">
            <v>繰越数</v>
          </cell>
          <cell r="GP1212">
            <v>5</v>
          </cell>
          <cell r="GQ1212" t="str">
            <v>繰越数</v>
          </cell>
          <cell r="GR1212">
            <v>5</v>
          </cell>
          <cell r="GS1212" t="str">
            <v>繰越数</v>
          </cell>
          <cell r="GT1212">
            <v>1</v>
          </cell>
          <cell r="GU1212" t="str">
            <v>繰越数</v>
          </cell>
          <cell r="GV1212">
            <v>1</v>
          </cell>
          <cell r="GW1212" t="str">
            <v>繰越数</v>
          </cell>
          <cell r="GX1212">
            <v>5</v>
          </cell>
          <cell r="GY1212" t="str">
            <v>繰越数</v>
          </cell>
          <cell r="HA1212" t="str">
            <v>繰越数</v>
          </cell>
          <cell r="HC1212" t="str">
            <v>繰越数</v>
          </cell>
          <cell r="HD1212">
            <v>3</v>
          </cell>
          <cell r="HE1212" t="str">
            <v>繰越数</v>
          </cell>
          <cell r="HF1212">
            <v>2</v>
          </cell>
          <cell r="HG1212" t="str">
            <v>繰越数</v>
          </cell>
          <cell r="HI1212" t="str">
            <v>繰越数</v>
          </cell>
          <cell r="HK1212" t="str">
            <v>繰越数</v>
          </cell>
          <cell r="HM1212" t="str">
            <v>繰越数</v>
          </cell>
          <cell r="HN1212">
            <v>0</v>
          </cell>
          <cell r="HO1212" t="str">
            <v>繰越数</v>
          </cell>
          <cell r="HP1212">
            <v>30</v>
          </cell>
          <cell r="HQ1212" t="str">
            <v>繰越数</v>
          </cell>
          <cell r="HR1212">
            <v>32</v>
          </cell>
          <cell r="HT1212" t="str">
            <v>製番</v>
          </cell>
          <cell r="HX1212" t="str">
            <v>製番</v>
          </cell>
          <cell r="IB1212" t="str">
            <v>製番</v>
          </cell>
        </row>
        <row r="1213">
          <cell r="AH1213" t="str">
            <v>引当数</v>
          </cell>
          <cell r="AI1213">
            <v>18</v>
          </cell>
          <cell r="AJ1213" t="str">
            <v>引当数</v>
          </cell>
          <cell r="AK1213">
            <v>6</v>
          </cell>
          <cell r="AL1213" t="str">
            <v>引当数</v>
          </cell>
          <cell r="AM1213">
            <v>1</v>
          </cell>
          <cell r="AN1213" t="str">
            <v>引当数</v>
          </cell>
          <cell r="AO1213">
            <v>188</v>
          </cell>
          <cell r="AP1213" t="str">
            <v>引当数</v>
          </cell>
          <cell r="AQ1213">
            <v>159</v>
          </cell>
          <cell r="AR1213" t="str">
            <v>引当数</v>
          </cell>
          <cell r="AS1213">
            <v>158</v>
          </cell>
          <cell r="AT1213" t="str">
            <v>引当数</v>
          </cell>
          <cell r="AU1213">
            <v>114</v>
          </cell>
          <cell r="AV1213" t="str">
            <v>引当数</v>
          </cell>
          <cell r="AW1213">
            <v>11</v>
          </cell>
          <cell r="AX1213" t="str">
            <v>引当数</v>
          </cell>
          <cell r="AY1213">
            <v>5</v>
          </cell>
          <cell r="AZ1213" t="str">
            <v>引当数</v>
          </cell>
          <cell r="BA1213">
            <v>21</v>
          </cell>
          <cell r="BB1213" t="str">
            <v>引当数</v>
          </cell>
          <cell r="BC1213">
            <v>67</v>
          </cell>
          <cell r="BD1213" t="str">
            <v>引当数</v>
          </cell>
          <cell r="BE1213">
            <v>21</v>
          </cell>
          <cell r="BF1213" t="str">
            <v>引当数</v>
          </cell>
          <cell r="BG1213">
            <v>21</v>
          </cell>
          <cell r="BH1213" t="str">
            <v>引当数</v>
          </cell>
          <cell r="BI1213">
            <v>1</v>
          </cell>
          <cell r="BJ1213" t="str">
            <v>引当数</v>
          </cell>
          <cell r="BK1213">
            <v>22</v>
          </cell>
          <cell r="BL1213" t="str">
            <v>引当数</v>
          </cell>
          <cell r="BM1213">
            <v>12</v>
          </cell>
          <cell r="BN1213" t="str">
            <v>引当数</v>
          </cell>
          <cell r="BO1213">
            <v>12</v>
          </cell>
          <cell r="BP1213" t="str">
            <v>引当数</v>
          </cell>
          <cell r="BQ1213">
            <v>12</v>
          </cell>
          <cell r="BR1213" t="str">
            <v>引当数</v>
          </cell>
          <cell r="BS1213">
            <v>4</v>
          </cell>
          <cell r="BT1213" t="str">
            <v>引当数</v>
          </cell>
          <cell r="BU1213">
            <v>1</v>
          </cell>
          <cell r="BV1213" t="str">
            <v>引当数</v>
          </cell>
          <cell r="BW1213">
            <v>2</v>
          </cell>
          <cell r="BX1213" t="str">
            <v>引当数</v>
          </cell>
          <cell r="BY1213">
            <v>0</v>
          </cell>
          <cell r="BZ1213" t="str">
            <v>引当数</v>
          </cell>
          <cell r="CA1213">
            <v>0</v>
          </cell>
          <cell r="CB1213" t="str">
            <v>引当数</v>
          </cell>
          <cell r="CC1213">
            <v>0</v>
          </cell>
          <cell r="CD1213" t="str">
            <v>引当数</v>
          </cell>
          <cell r="CE1213">
            <v>0</v>
          </cell>
          <cell r="CF1213" t="str">
            <v>引当数</v>
          </cell>
          <cell r="CG1213">
            <v>0</v>
          </cell>
          <cell r="CH1213" t="str">
            <v>引当数</v>
          </cell>
          <cell r="CI1213">
            <v>0</v>
          </cell>
          <cell r="CJ1213" t="str">
            <v>引当数</v>
          </cell>
          <cell r="CK1213">
            <v>0</v>
          </cell>
          <cell r="CL1213" t="str">
            <v>引当数</v>
          </cell>
          <cell r="CM1213">
            <v>1</v>
          </cell>
          <cell r="CN1213" t="str">
            <v>引当数</v>
          </cell>
          <cell r="CO1213">
            <v>0</v>
          </cell>
          <cell r="CP1213" t="str">
            <v>引当数</v>
          </cell>
          <cell r="CQ1213">
            <v>0</v>
          </cell>
          <cell r="CR1213" t="str">
            <v>引当数</v>
          </cell>
          <cell r="CS1213">
            <v>0</v>
          </cell>
          <cell r="CT1213" t="str">
            <v>引当数</v>
          </cell>
          <cell r="CU1213">
            <v>0</v>
          </cell>
          <cell r="CV1213" t="str">
            <v>引当数</v>
          </cell>
          <cell r="CW1213">
            <v>1</v>
          </cell>
          <cell r="CX1213" t="str">
            <v>引当数</v>
          </cell>
          <cell r="CY1213">
            <v>0</v>
          </cell>
          <cell r="CZ1213" t="str">
            <v>引当数</v>
          </cell>
          <cell r="DA1213">
            <v>0</v>
          </cell>
          <cell r="DD1213" t="str">
            <v>引当数</v>
          </cell>
          <cell r="DE1213">
            <v>0</v>
          </cell>
          <cell r="DF1213" t="str">
            <v>引当数</v>
          </cell>
          <cell r="DG1213">
            <v>0</v>
          </cell>
          <cell r="DH1213" t="str">
            <v>引当数</v>
          </cell>
          <cell r="DI1213">
            <v>0</v>
          </cell>
          <cell r="DJ1213" t="str">
            <v>引当数</v>
          </cell>
          <cell r="DK1213">
            <v>1</v>
          </cell>
          <cell r="DN1213" t="str">
            <v>引当数</v>
          </cell>
          <cell r="DO1213">
            <v>0</v>
          </cell>
          <cell r="DP1213" t="str">
            <v>引当数</v>
          </cell>
          <cell r="DQ1213">
            <v>0</v>
          </cell>
          <cell r="DR1213" t="str">
            <v>引当数</v>
          </cell>
          <cell r="DS1213">
            <v>0</v>
          </cell>
          <cell r="DT1213" t="str">
            <v>引当数</v>
          </cell>
          <cell r="DU1213">
            <v>0</v>
          </cell>
          <cell r="DV1213" t="str">
            <v>引当数</v>
          </cell>
          <cell r="DW1213">
            <v>0</v>
          </cell>
          <cell r="DX1213" t="str">
            <v>引当数</v>
          </cell>
          <cell r="DY1213">
            <v>0</v>
          </cell>
          <cell r="EB1213" t="str">
            <v>引当数</v>
          </cell>
          <cell r="EC1213">
            <v>0</v>
          </cell>
          <cell r="ED1213" t="str">
            <v>引当数</v>
          </cell>
          <cell r="EE1213">
            <v>0</v>
          </cell>
          <cell r="EF1213" t="str">
            <v>引当数</v>
          </cell>
          <cell r="EG1213">
            <v>0</v>
          </cell>
          <cell r="EH1213" t="str">
            <v>引当数</v>
          </cell>
          <cell r="EI1213">
            <v>0</v>
          </cell>
          <cell r="EN1213" t="str">
            <v>引当数</v>
          </cell>
          <cell r="EO1213">
            <v>37</v>
          </cell>
          <cell r="EP1213" t="str">
            <v>引当数</v>
          </cell>
          <cell r="EQ1213">
            <v>30</v>
          </cell>
          <cell r="ER1213" t="str">
            <v>引当数</v>
          </cell>
          <cell r="ES1213">
            <v>24</v>
          </cell>
          <cell r="ET1213" t="str">
            <v>引当数</v>
          </cell>
          <cell r="EU1213">
            <v>21</v>
          </cell>
          <cell r="EV1213" t="str">
            <v>引当数</v>
          </cell>
          <cell r="EW1213">
            <v>0</v>
          </cell>
          <cell r="EX1213" t="str">
            <v>引当数</v>
          </cell>
          <cell r="EY1213">
            <v>66</v>
          </cell>
          <cell r="EZ1213" t="str">
            <v>引当数</v>
          </cell>
          <cell r="FA1213">
            <v>17</v>
          </cell>
          <cell r="FB1213" t="str">
            <v>引当数</v>
          </cell>
          <cell r="FC1213">
            <v>0</v>
          </cell>
          <cell r="FD1213" t="str">
            <v>引当数</v>
          </cell>
          <cell r="FE1213">
            <v>0</v>
          </cell>
          <cell r="FF1213" t="str">
            <v>引当数</v>
          </cell>
          <cell r="FG1213">
            <v>0</v>
          </cell>
          <cell r="FH1213" t="str">
            <v>引当数</v>
          </cell>
          <cell r="FI1213">
            <v>4</v>
          </cell>
          <cell r="FJ1213" t="str">
            <v>引当数</v>
          </cell>
          <cell r="FK1213">
            <v>0</v>
          </cell>
          <cell r="FL1213" t="str">
            <v>引当数</v>
          </cell>
          <cell r="FM1213">
            <v>0</v>
          </cell>
          <cell r="FN1213" t="str">
            <v>引当数</v>
          </cell>
          <cell r="FO1213">
            <v>7</v>
          </cell>
          <cell r="FQ1213" t="str">
            <v>引当数</v>
          </cell>
          <cell r="FR1213">
            <v>1</v>
          </cell>
          <cell r="FT1213" t="str">
            <v>引当数</v>
          </cell>
          <cell r="FU1213">
            <v>0</v>
          </cell>
          <cell r="FV1213" t="str">
            <v>引当数</v>
          </cell>
          <cell r="FW1213">
            <v>4</v>
          </cell>
          <cell r="FX1213" t="str">
            <v>引当数</v>
          </cell>
          <cell r="FY1213">
            <v>3</v>
          </cell>
          <cell r="FZ1213" t="str">
            <v>引当数</v>
          </cell>
          <cell r="GA1213">
            <v>0</v>
          </cell>
          <cell r="GC1213" t="str">
            <v>引当数</v>
          </cell>
          <cell r="GD1213">
            <v>0</v>
          </cell>
          <cell r="GE1213" t="str">
            <v>引当数</v>
          </cell>
          <cell r="GF1213">
            <v>1</v>
          </cell>
          <cell r="GG1213" t="str">
            <v>引当数</v>
          </cell>
          <cell r="GH1213">
            <v>38</v>
          </cell>
          <cell r="GK1213" t="str">
            <v>引当数</v>
          </cell>
          <cell r="GL1213">
            <v>0</v>
          </cell>
          <cell r="GM1213" t="str">
            <v>引当数</v>
          </cell>
          <cell r="GN1213">
            <v>5</v>
          </cell>
          <cell r="GO1213" t="str">
            <v>引当数</v>
          </cell>
          <cell r="GP1213">
            <v>4</v>
          </cell>
          <cell r="GQ1213" t="str">
            <v>引当数</v>
          </cell>
          <cell r="GR1213">
            <v>5</v>
          </cell>
          <cell r="GS1213" t="str">
            <v>引当数</v>
          </cell>
          <cell r="GT1213">
            <v>1</v>
          </cell>
          <cell r="GU1213" t="str">
            <v>引当数</v>
          </cell>
          <cell r="GV1213">
            <v>1</v>
          </cell>
          <cell r="GW1213" t="str">
            <v>引当数</v>
          </cell>
          <cell r="GX1213">
            <v>5</v>
          </cell>
          <cell r="GY1213" t="str">
            <v>引当数</v>
          </cell>
          <cell r="GZ1213">
            <v>0</v>
          </cell>
          <cell r="HA1213" t="str">
            <v>引当数</v>
          </cell>
          <cell r="HB1213">
            <v>0</v>
          </cell>
          <cell r="HC1213" t="str">
            <v>引当数</v>
          </cell>
          <cell r="HD1213">
            <v>3</v>
          </cell>
          <cell r="HE1213" t="str">
            <v>引当数</v>
          </cell>
          <cell r="HF1213">
            <v>2</v>
          </cell>
          <cell r="HG1213" t="str">
            <v>引当数</v>
          </cell>
          <cell r="HH1213">
            <v>0</v>
          </cell>
          <cell r="HI1213" t="str">
            <v>引当数</v>
          </cell>
          <cell r="HJ1213">
            <v>0</v>
          </cell>
          <cell r="HK1213" t="str">
            <v>引当数</v>
          </cell>
          <cell r="HL1213">
            <v>0</v>
          </cell>
          <cell r="HM1213" t="str">
            <v>引当数</v>
          </cell>
          <cell r="HN1213">
            <v>0</v>
          </cell>
          <cell r="HO1213" t="str">
            <v>引当数</v>
          </cell>
          <cell r="HP1213">
            <v>30</v>
          </cell>
          <cell r="HQ1213" t="str">
            <v>引当数</v>
          </cell>
          <cell r="HR1213">
            <v>32</v>
          </cell>
          <cell r="HT1213" t="str">
            <v>数量</v>
          </cell>
          <cell r="HX1213" t="str">
            <v>数量</v>
          </cell>
          <cell r="IB1213" t="str">
            <v>数量</v>
          </cell>
        </row>
        <row r="1214">
          <cell r="AH1214" t="str">
            <v>在庫数</v>
          </cell>
          <cell r="AI1214">
            <v>0</v>
          </cell>
          <cell r="AJ1214" t="str">
            <v>在庫数</v>
          </cell>
          <cell r="AK1214">
            <v>0</v>
          </cell>
          <cell r="AL1214" t="str">
            <v>在庫数</v>
          </cell>
          <cell r="AM1214">
            <v>0</v>
          </cell>
          <cell r="AN1214" t="str">
            <v>在庫数</v>
          </cell>
          <cell r="AO1214">
            <v>0</v>
          </cell>
          <cell r="AP1214" t="str">
            <v>在庫数</v>
          </cell>
          <cell r="AQ1214">
            <v>0</v>
          </cell>
          <cell r="AR1214" t="str">
            <v>在庫数</v>
          </cell>
          <cell r="AS1214">
            <v>0</v>
          </cell>
          <cell r="AT1214" t="str">
            <v>在庫数</v>
          </cell>
          <cell r="AU1214">
            <v>0</v>
          </cell>
          <cell r="AV1214" t="str">
            <v>在庫数</v>
          </cell>
          <cell r="AW1214">
            <v>0</v>
          </cell>
          <cell r="AX1214" t="str">
            <v>在庫数</v>
          </cell>
          <cell r="AY1214">
            <v>0</v>
          </cell>
          <cell r="AZ1214" t="str">
            <v>在庫数</v>
          </cell>
          <cell r="BA1214">
            <v>2</v>
          </cell>
          <cell r="BB1214" t="str">
            <v>在庫数</v>
          </cell>
          <cell r="BC1214">
            <v>0</v>
          </cell>
          <cell r="BD1214" t="str">
            <v>在庫数</v>
          </cell>
          <cell r="BE1214">
            <v>0</v>
          </cell>
          <cell r="BF1214" t="str">
            <v>在庫数</v>
          </cell>
          <cell r="BG1214">
            <v>0</v>
          </cell>
          <cell r="BH1214" t="str">
            <v>在庫数</v>
          </cell>
          <cell r="BI1214">
            <v>9</v>
          </cell>
          <cell r="BJ1214" t="str">
            <v>在庫数</v>
          </cell>
          <cell r="BK1214">
            <v>0</v>
          </cell>
          <cell r="BL1214" t="str">
            <v>在庫数</v>
          </cell>
          <cell r="BM1214">
            <v>0</v>
          </cell>
          <cell r="BN1214" t="str">
            <v>在庫数</v>
          </cell>
          <cell r="BO1214">
            <v>0</v>
          </cell>
          <cell r="BP1214" t="str">
            <v>在庫数</v>
          </cell>
          <cell r="BQ1214">
            <v>0</v>
          </cell>
          <cell r="BR1214" t="str">
            <v>在庫数</v>
          </cell>
          <cell r="BS1214">
            <v>0</v>
          </cell>
          <cell r="BT1214" t="str">
            <v>在庫数</v>
          </cell>
          <cell r="BU1214">
            <v>0</v>
          </cell>
          <cell r="BV1214" t="str">
            <v>在庫数</v>
          </cell>
          <cell r="BW1214">
            <v>0</v>
          </cell>
          <cell r="BX1214" t="str">
            <v>在庫数</v>
          </cell>
          <cell r="BY1214">
            <v>0</v>
          </cell>
          <cell r="BZ1214" t="str">
            <v>在庫数</v>
          </cell>
          <cell r="CA1214">
            <v>1</v>
          </cell>
          <cell r="CB1214" t="str">
            <v>在庫数</v>
          </cell>
          <cell r="CC1214">
            <v>0</v>
          </cell>
          <cell r="CD1214" t="str">
            <v>在庫数</v>
          </cell>
          <cell r="CE1214">
            <v>1</v>
          </cell>
          <cell r="CF1214" t="str">
            <v>在庫数</v>
          </cell>
          <cell r="CG1214">
            <v>4</v>
          </cell>
          <cell r="CH1214" t="str">
            <v>在庫数</v>
          </cell>
          <cell r="CI1214">
            <v>2</v>
          </cell>
          <cell r="CJ1214" t="str">
            <v>在庫数</v>
          </cell>
          <cell r="CK1214">
            <v>2</v>
          </cell>
          <cell r="CL1214" t="str">
            <v>在庫数</v>
          </cell>
          <cell r="CM1214">
            <v>0</v>
          </cell>
          <cell r="CN1214" t="str">
            <v>在庫数</v>
          </cell>
          <cell r="CO1214">
            <v>3</v>
          </cell>
          <cell r="CP1214" t="str">
            <v>在庫数</v>
          </cell>
          <cell r="CQ1214">
            <v>21</v>
          </cell>
          <cell r="CR1214" t="str">
            <v>在庫数</v>
          </cell>
          <cell r="CS1214">
            <v>20</v>
          </cell>
          <cell r="CT1214" t="str">
            <v>在庫数</v>
          </cell>
          <cell r="CU1214">
            <v>13</v>
          </cell>
          <cell r="CV1214" t="str">
            <v>在庫数</v>
          </cell>
          <cell r="CW1214">
            <v>0</v>
          </cell>
          <cell r="CX1214" t="str">
            <v>在庫数</v>
          </cell>
          <cell r="CY1214">
            <v>53</v>
          </cell>
          <cell r="CZ1214" t="str">
            <v>在庫数</v>
          </cell>
          <cell r="DA1214">
            <v>13</v>
          </cell>
          <cell r="DD1214" t="str">
            <v>在庫数</v>
          </cell>
          <cell r="DE1214">
            <v>2</v>
          </cell>
          <cell r="DF1214" t="str">
            <v>在庫数</v>
          </cell>
          <cell r="DG1214">
            <v>4</v>
          </cell>
          <cell r="DH1214" t="str">
            <v>在庫数</v>
          </cell>
          <cell r="DI1214">
            <v>2</v>
          </cell>
          <cell r="DJ1214" t="str">
            <v>在庫数</v>
          </cell>
          <cell r="DK1214">
            <v>0</v>
          </cell>
          <cell r="DN1214" t="str">
            <v>在庫数</v>
          </cell>
          <cell r="DO1214">
            <v>3</v>
          </cell>
          <cell r="DP1214" t="str">
            <v>在庫数</v>
          </cell>
          <cell r="DQ1214">
            <v>20</v>
          </cell>
          <cell r="DR1214" t="str">
            <v>在庫数</v>
          </cell>
          <cell r="DS1214">
            <v>20</v>
          </cell>
          <cell r="DT1214" t="str">
            <v>在庫数</v>
          </cell>
          <cell r="DU1214">
            <v>13</v>
          </cell>
          <cell r="DV1214" t="str">
            <v>在庫数</v>
          </cell>
          <cell r="DW1214">
            <v>10</v>
          </cell>
          <cell r="DX1214" t="str">
            <v>在庫数</v>
          </cell>
          <cell r="DY1214">
            <v>2</v>
          </cell>
          <cell r="EB1214" t="str">
            <v>在庫数</v>
          </cell>
          <cell r="EC1214">
            <v>44</v>
          </cell>
          <cell r="ED1214" t="str">
            <v>在庫数</v>
          </cell>
          <cell r="EE1214">
            <v>13</v>
          </cell>
          <cell r="EF1214" t="str">
            <v>在庫数</v>
          </cell>
          <cell r="EG1214">
            <v>24</v>
          </cell>
          <cell r="EH1214" t="str">
            <v>在庫数</v>
          </cell>
          <cell r="EI1214">
            <v>7</v>
          </cell>
          <cell r="EN1214" t="str">
            <v>在庫数</v>
          </cell>
          <cell r="EO1214">
            <v>26</v>
          </cell>
          <cell r="EP1214" t="str">
            <v>在庫数</v>
          </cell>
          <cell r="EQ1214">
            <v>13</v>
          </cell>
          <cell r="ER1214" t="str">
            <v>在庫数</v>
          </cell>
          <cell r="ES1214">
            <v>1</v>
          </cell>
          <cell r="ET1214" t="str">
            <v>在庫数</v>
          </cell>
          <cell r="EU1214">
            <v>18</v>
          </cell>
          <cell r="EV1214" t="str">
            <v>在庫数</v>
          </cell>
          <cell r="EW1214">
            <v>9</v>
          </cell>
          <cell r="EX1214" t="str">
            <v>在庫数</v>
          </cell>
          <cell r="EY1214">
            <v>0</v>
          </cell>
          <cell r="EZ1214" t="str">
            <v>在庫数</v>
          </cell>
          <cell r="FA1214">
            <v>0</v>
          </cell>
          <cell r="FB1214" t="str">
            <v>在庫数</v>
          </cell>
          <cell r="FC1214">
            <v>2</v>
          </cell>
          <cell r="FD1214" t="str">
            <v>在庫数</v>
          </cell>
          <cell r="FE1214">
            <v>1</v>
          </cell>
          <cell r="FF1214" t="str">
            <v>在庫数</v>
          </cell>
          <cell r="FG1214">
            <v>7</v>
          </cell>
          <cell r="FH1214" t="str">
            <v>在庫数</v>
          </cell>
          <cell r="FI1214">
            <v>0</v>
          </cell>
          <cell r="FJ1214" t="str">
            <v>在庫数</v>
          </cell>
          <cell r="FK1214">
            <v>2</v>
          </cell>
          <cell r="FL1214" t="str">
            <v>在庫数</v>
          </cell>
          <cell r="FM1214">
            <v>2</v>
          </cell>
          <cell r="FN1214" t="str">
            <v>在庫数</v>
          </cell>
          <cell r="FO1214">
            <v>29</v>
          </cell>
          <cell r="FQ1214" t="str">
            <v>在庫数</v>
          </cell>
          <cell r="FR1214">
            <v>21</v>
          </cell>
          <cell r="FT1214" t="str">
            <v>在庫数</v>
          </cell>
          <cell r="FU1214">
            <v>23</v>
          </cell>
          <cell r="FV1214" t="str">
            <v>在庫数</v>
          </cell>
          <cell r="FW1214">
            <v>0</v>
          </cell>
          <cell r="FX1214" t="str">
            <v>在庫数</v>
          </cell>
          <cell r="FY1214">
            <v>8</v>
          </cell>
          <cell r="FZ1214" t="str">
            <v>在庫数</v>
          </cell>
          <cell r="GA1214">
            <v>4</v>
          </cell>
          <cell r="GC1214" t="str">
            <v>在庫数</v>
          </cell>
          <cell r="GD1214">
            <v>6</v>
          </cell>
          <cell r="GE1214" t="str">
            <v>在庫数</v>
          </cell>
          <cell r="GF1214">
            <v>25</v>
          </cell>
          <cell r="GG1214" t="str">
            <v>在庫数</v>
          </cell>
          <cell r="GH1214">
            <v>29</v>
          </cell>
          <cell r="GK1214" t="str">
            <v>在庫数</v>
          </cell>
          <cell r="GL1214">
            <v>0</v>
          </cell>
          <cell r="GM1214" t="str">
            <v>在庫数</v>
          </cell>
          <cell r="GN1214">
            <v>0</v>
          </cell>
          <cell r="GO1214" t="str">
            <v>在庫数</v>
          </cell>
          <cell r="GP1214">
            <v>1</v>
          </cell>
          <cell r="GQ1214" t="str">
            <v>在庫数</v>
          </cell>
          <cell r="GR1214">
            <v>0</v>
          </cell>
          <cell r="GS1214" t="str">
            <v>在庫数</v>
          </cell>
          <cell r="GT1214">
            <v>0</v>
          </cell>
          <cell r="GU1214" t="str">
            <v>在庫数</v>
          </cell>
          <cell r="GV1214">
            <v>0</v>
          </cell>
          <cell r="GW1214" t="str">
            <v>在庫数</v>
          </cell>
          <cell r="GX1214">
            <v>0</v>
          </cell>
          <cell r="GY1214" t="str">
            <v>在庫数</v>
          </cell>
          <cell r="GZ1214">
            <v>0</v>
          </cell>
          <cell r="HA1214" t="str">
            <v>在庫数</v>
          </cell>
          <cell r="HB1214">
            <v>0</v>
          </cell>
          <cell r="HC1214" t="str">
            <v>在庫数</v>
          </cell>
          <cell r="HD1214">
            <v>0</v>
          </cell>
          <cell r="HE1214" t="str">
            <v>在庫数</v>
          </cell>
          <cell r="HF1214">
            <v>0</v>
          </cell>
          <cell r="HG1214" t="str">
            <v>在庫数</v>
          </cell>
          <cell r="HH1214">
            <v>0</v>
          </cell>
          <cell r="HI1214" t="str">
            <v>在庫数</v>
          </cell>
          <cell r="HJ1214">
            <v>0</v>
          </cell>
          <cell r="HK1214" t="str">
            <v>在庫数</v>
          </cell>
          <cell r="HL1214">
            <v>0</v>
          </cell>
          <cell r="HM1214" t="str">
            <v>在庫数</v>
          </cell>
          <cell r="HN1214">
            <v>0</v>
          </cell>
          <cell r="HO1214" t="str">
            <v>在庫数</v>
          </cell>
          <cell r="HP1214">
            <v>0</v>
          </cell>
          <cell r="HQ1214" t="str">
            <v>在庫数</v>
          </cell>
          <cell r="HR1214">
            <v>0</v>
          </cell>
        </row>
        <row r="1215">
          <cell r="CD1215">
            <v>44789</v>
          </cell>
          <cell r="CT1215">
            <v>44880</v>
          </cell>
          <cell r="CY1215" t="str">
            <v>前日程表上総数66使用数65残数1</v>
          </cell>
          <cell r="CZ1215">
            <v>44910</v>
          </cell>
          <cell r="DD1215">
            <v>44819</v>
          </cell>
          <cell r="DK1215" t="str">
            <v>前日程表上総宇数2仕様宇数1残数1</v>
          </cell>
          <cell r="DN1215">
            <v>44852</v>
          </cell>
          <cell r="DT1215">
            <v>44880</v>
          </cell>
          <cell r="DX1215">
            <v>44972</v>
          </cell>
          <cell r="ED1215">
            <v>44880</v>
          </cell>
          <cell r="EG1215" t="str">
            <v>前日程表上総数60使用数59残数1</v>
          </cell>
        </row>
        <row r="1216">
          <cell r="AH1216">
            <v>45678</v>
          </cell>
          <cell r="AI1216">
            <v>4162059</v>
          </cell>
          <cell r="AJ1216">
            <v>45643</v>
          </cell>
          <cell r="AK1216">
            <v>4162014</v>
          </cell>
          <cell r="AL1216" t="str">
            <v>-</v>
          </cell>
          <cell r="AM1216">
            <v>4062220</v>
          </cell>
          <cell r="AN1216">
            <v>45804</v>
          </cell>
          <cell r="AO1216">
            <v>4162207</v>
          </cell>
          <cell r="AP1216">
            <v>45737</v>
          </cell>
          <cell r="AQ1216">
            <v>4162120</v>
          </cell>
          <cell r="AR1216">
            <v>45737</v>
          </cell>
          <cell r="AS1216">
            <v>4162121</v>
          </cell>
          <cell r="AT1216">
            <v>45709</v>
          </cell>
          <cell r="AU1216">
            <v>4162148</v>
          </cell>
          <cell r="AV1216">
            <v>45720</v>
          </cell>
          <cell r="AW1216">
            <v>4162116</v>
          </cell>
          <cell r="AX1216">
            <v>45720</v>
          </cell>
          <cell r="AY1216">
            <v>4162117</v>
          </cell>
          <cell r="AZ1216">
            <v>45748</v>
          </cell>
          <cell r="BA1216">
            <v>4162150</v>
          </cell>
          <cell r="BB1216">
            <v>45797</v>
          </cell>
          <cell r="BC1216">
            <v>4162195</v>
          </cell>
          <cell r="BD1216">
            <v>45727</v>
          </cell>
          <cell r="BE1216">
            <v>4162118</v>
          </cell>
          <cell r="BF1216">
            <v>45727</v>
          </cell>
          <cell r="BG1216">
            <v>4162119</v>
          </cell>
          <cell r="BJ1216">
            <v>45797</v>
          </cell>
          <cell r="BK1216">
            <v>4162196</v>
          </cell>
          <cell r="BL1216">
            <v>45741</v>
          </cell>
          <cell r="BM1216">
            <v>4162155</v>
          </cell>
          <cell r="BN1216">
            <v>45741</v>
          </cell>
          <cell r="BO1216">
            <v>4162156</v>
          </cell>
          <cell r="BP1216">
            <v>45741</v>
          </cell>
          <cell r="BQ1216">
            <v>4162157</v>
          </cell>
          <cell r="BR1216">
            <v>45692</v>
          </cell>
          <cell r="BS1216">
            <v>4162084</v>
          </cell>
          <cell r="BT1216">
            <v>45769</v>
          </cell>
          <cell r="BU1216">
            <v>4162197</v>
          </cell>
          <cell r="BV1216">
            <v>45741</v>
          </cell>
          <cell r="BW1216">
            <v>4162159</v>
          </cell>
          <cell r="CD1216" t="str">
            <v>製番</v>
          </cell>
          <cell r="CE1216">
            <v>3861777</v>
          </cell>
          <cell r="CF1216" t="str">
            <v>製番</v>
          </cell>
          <cell r="CG1216">
            <v>3861898</v>
          </cell>
          <cell r="CH1216" t="str">
            <v>製番</v>
          </cell>
          <cell r="CI1216">
            <v>3861869</v>
          </cell>
          <cell r="CJ1216" t="str">
            <v>製番</v>
          </cell>
          <cell r="CK1216">
            <v>3962026</v>
          </cell>
          <cell r="CL1216">
            <v>44936</v>
          </cell>
          <cell r="CM1216">
            <v>4062055</v>
          </cell>
          <cell r="CN1216" t="str">
            <v>製番</v>
          </cell>
          <cell r="CO1216">
            <v>3861840</v>
          </cell>
          <cell r="CP1216" t="str">
            <v>製番</v>
          </cell>
          <cell r="CQ1216">
            <v>3861901</v>
          </cell>
          <cell r="CR1216" t="str">
            <v>製番</v>
          </cell>
          <cell r="CS1216">
            <v>3861872</v>
          </cell>
          <cell r="CT1216" t="str">
            <v>製番</v>
          </cell>
          <cell r="CU1216">
            <v>3861873</v>
          </cell>
          <cell r="CV1216">
            <v>45482</v>
          </cell>
          <cell r="CW1216">
            <v>4062221</v>
          </cell>
          <cell r="CX1216" t="str">
            <v>製番</v>
          </cell>
          <cell r="CY1216">
            <v>3861528</v>
          </cell>
          <cell r="CZ1216" t="str">
            <v>製番</v>
          </cell>
          <cell r="DA1216">
            <v>3861905</v>
          </cell>
          <cell r="DD1216" t="str">
            <v>製番</v>
          </cell>
          <cell r="DE1216">
            <v>3861816</v>
          </cell>
          <cell r="DF1216" t="str">
            <v>製番</v>
          </cell>
          <cell r="DG1216">
            <v>3861907</v>
          </cell>
          <cell r="DH1216" t="str">
            <v>製番</v>
          </cell>
          <cell r="DI1216">
            <v>3861878</v>
          </cell>
          <cell r="DJ1216" t="str">
            <v>製番</v>
          </cell>
          <cell r="DK1216">
            <v>3861630</v>
          </cell>
          <cell r="DN1216" t="str">
            <v>製番</v>
          </cell>
          <cell r="DO1216">
            <v>3861849</v>
          </cell>
          <cell r="DP1216" t="str">
            <v>製番</v>
          </cell>
          <cell r="DQ1216">
            <v>3861910</v>
          </cell>
          <cell r="DR1216" t="str">
            <v>製番</v>
          </cell>
          <cell r="DS1216">
            <v>3962015</v>
          </cell>
          <cell r="DT1216" t="str">
            <v>製番</v>
          </cell>
          <cell r="DU1216">
            <v>3861882</v>
          </cell>
          <cell r="DV1216" t="str">
            <v>製番</v>
          </cell>
          <cell r="DW1216">
            <v>3861853</v>
          </cell>
          <cell r="DX1216" t="str">
            <v>製番</v>
          </cell>
          <cell r="DY1216">
            <v>3962049</v>
          </cell>
          <cell r="EB1216" t="str">
            <v>製番</v>
          </cell>
          <cell r="EC1216">
            <v>3861914</v>
          </cell>
          <cell r="ED1216" t="str">
            <v>製番</v>
          </cell>
          <cell r="EE1216">
            <v>3861885</v>
          </cell>
          <cell r="EF1216" t="str">
            <v>製番</v>
          </cell>
          <cell r="EG1216">
            <v>3866145</v>
          </cell>
          <cell r="EH1216" t="str">
            <v>製番</v>
          </cell>
          <cell r="EI1216">
            <v>3962028</v>
          </cell>
          <cell r="ER1216">
            <v>45790</v>
          </cell>
          <cell r="ES1216">
            <v>4162180</v>
          </cell>
          <cell r="EX1216">
            <v>45741</v>
          </cell>
          <cell r="EY1216">
            <v>4162160</v>
          </cell>
          <cell r="EZ1216">
            <v>45727</v>
          </cell>
          <cell r="FA1216">
            <v>4162123</v>
          </cell>
          <cell r="FD1216">
            <v>45727</v>
          </cell>
          <cell r="FE1216">
            <v>4162124</v>
          </cell>
          <cell r="FH1216">
            <v>45762</v>
          </cell>
          <cell r="FI1216">
            <v>4162170</v>
          </cell>
          <cell r="FV1216">
            <v>45769</v>
          </cell>
          <cell r="FW1216">
            <v>4162187</v>
          </cell>
          <cell r="GK1216" t="str">
            <v>製番</v>
          </cell>
          <cell r="GM1216">
            <v>45280</v>
          </cell>
          <cell r="GN1216">
            <v>4062054</v>
          </cell>
          <cell r="GO1216">
            <v>44936</v>
          </cell>
          <cell r="GP1216">
            <v>4062057</v>
          </cell>
          <cell r="GQ1216">
            <v>44936</v>
          </cell>
          <cell r="GR1216">
            <v>4062058</v>
          </cell>
          <cell r="GS1216">
            <v>45202</v>
          </cell>
          <cell r="GT1216">
            <v>4062006</v>
          </cell>
          <cell r="GU1216">
            <v>45202</v>
          </cell>
          <cell r="GV1216">
            <v>4062004</v>
          </cell>
          <cell r="GW1216">
            <v>44936</v>
          </cell>
          <cell r="GX1216">
            <v>4062059</v>
          </cell>
          <cell r="HC1216">
            <v>45727</v>
          </cell>
          <cell r="HD1216">
            <v>4162125</v>
          </cell>
          <cell r="HE1216">
            <v>45280</v>
          </cell>
          <cell r="HF1216">
            <v>4062051</v>
          </cell>
          <cell r="HO1216">
            <v>45539</v>
          </cell>
          <cell r="HP1216">
            <v>4062352</v>
          </cell>
          <cell r="HQ1216">
            <v>45597</v>
          </cell>
          <cell r="HR1216">
            <v>4162006</v>
          </cell>
          <cell r="HT1216" t="str">
            <v>納入日</v>
          </cell>
          <cell r="HX1216" t="str">
            <v>納入日</v>
          </cell>
          <cell r="IB1216" t="str">
            <v>納入日</v>
          </cell>
        </row>
        <row r="1217">
          <cell r="AH1217" t="str">
            <v>繰越数</v>
          </cell>
          <cell r="AI1217">
            <v>18</v>
          </cell>
          <cell r="AJ1217" t="str">
            <v>繰越数</v>
          </cell>
          <cell r="AK1217">
            <v>6</v>
          </cell>
          <cell r="AL1217" t="str">
            <v>繰越数</v>
          </cell>
          <cell r="AM1217">
            <v>1</v>
          </cell>
          <cell r="AN1217" t="str">
            <v>繰越数</v>
          </cell>
          <cell r="AO1217">
            <v>51</v>
          </cell>
          <cell r="AP1217" t="str">
            <v>繰越数</v>
          </cell>
          <cell r="AQ1217">
            <v>40</v>
          </cell>
          <cell r="AR1217" t="str">
            <v>繰越数</v>
          </cell>
          <cell r="AS1217">
            <v>50</v>
          </cell>
          <cell r="AT1217" t="str">
            <v>繰越数</v>
          </cell>
          <cell r="AU1217">
            <v>25</v>
          </cell>
          <cell r="AV1217" t="str">
            <v>繰越数</v>
          </cell>
          <cell r="AW1217">
            <v>10</v>
          </cell>
          <cell r="AX1217" t="str">
            <v>繰越数</v>
          </cell>
          <cell r="AY1217">
            <v>7</v>
          </cell>
          <cell r="AZ1217" t="str">
            <v>繰越数</v>
          </cell>
          <cell r="BA1217">
            <v>10</v>
          </cell>
          <cell r="BB1217" t="str">
            <v>繰越数</v>
          </cell>
          <cell r="BC1217">
            <v>23</v>
          </cell>
          <cell r="BD1217" t="str">
            <v>繰越数</v>
          </cell>
          <cell r="BE1217">
            <v>5</v>
          </cell>
          <cell r="BF1217" t="str">
            <v>繰越数</v>
          </cell>
          <cell r="BG1217">
            <v>6</v>
          </cell>
          <cell r="BH1217" t="str">
            <v>繰越数</v>
          </cell>
          <cell r="BJ1217" t="str">
            <v>繰越数</v>
          </cell>
          <cell r="BK1217">
            <v>20</v>
          </cell>
          <cell r="BL1217" t="str">
            <v>繰越数</v>
          </cell>
          <cell r="BM1217">
            <v>3</v>
          </cell>
          <cell r="BN1217" t="str">
            <v>繰越数</v>
          </cell>
          <cell r="BO1217">
            <v>3</v>
          </cell>
          <cell r="BP1217" t="str">
            <v>繰越数</v>
          </cell>
          <cell r="BQ1217">
            <v>3</v>
          </cell>
          <cell r="BR1217" t="str">
            <v>繰越数</v>
          </cell>
          <cell r="BS1217">
            <v>2</v>
          </cell>
          <cell r="BT1217" t="str">
            <v>繰越数</v>
          </cell>
          <cell r="BU1217">
            <v>1</v>
          </cell>
          <cell r="BV1217" t="str">
            <v>繰越数</v>
          </cell>
          <cell r="BW1217">
            <v>3</v>
          </cell>
          <cell r="BX1217" t="str">
            <v>繰越数</v>
          </cell>
          <cell r="BZ1217" t="str">
            <v>繰越数</v>
          </cell>
          <cell r="CB1217" t="str">
            <v>繰越数</v>
          </cell>
          <cell r="CD1217" t="str">
            <v>繰越数</v>
          </cell>
          <cell r="CE1217">
            <v>2</v>
          </cell>
          <cell r="CF1217" t="str">
            <v>繰越数</v>
          </cell>
          <cell r="CG1217">
            <v>3</v>
          </cell>
          <cell r="CH1217" t="str">
            <v>繰越数</v>
          </cell>
          <cell r="CI1217">
            <v>4</v>
          </cell>
          <cell r="CJ1217" t="str">
            <v>繰越数</v>
          </cell>
          <cell r="CK1217">
            <v>2</v>
          </cell>
          <cell r="CL1217" t="str">
            <v>繰越数</v>
          </cell>
          <cell r="CM1217">
            <v>2</v>
          </cell>
          <cell r="CN1217" t="str">
            <v>繰越数</v>
          </cell>
          <cell r="CO1217">
            <v>2</v>
          </cell>
          <cell r="CP1217" t="str">
            <v>繰越数</v>
          </cell>
          <cell r="CQ1217">
            <v>21</v>
          </cell>
          <cell r="CR1217" t="str">
            <v>繰越数</v>
          </cell>
          <cell r="CS1217">
            <v>20</v>
          </cell>
          <cell r="CT1217" t="str">
            <v>繰越数</v>
          </cell>
          <cell r="CU1217">
            <v>13</v>
          </cell>
          <cell r="CV1217" t="str">
            <v>繰越数</v>
          </cell>
          <cell r="CW1217">
            <v>1</v>
          </cell>
          <cell r="CX1217" t="str">
            <v>繰越数</v>
          </cell>
          <cell r="CY1217">
            <v>1</v>
          </cell>
          <cell r="CZ1217" t="str">
            <v>繰越数</v>
          </cell>
          <cell r="DA1217">
            <v>11</v>
          </cell>
          <cell r="DD1217" t="str">
            <v>繰越数</v>
          </cell>
          <cell r="DE1217">
            <v>2</v>
          </cell>
          <cell r="DF1217" t="str">
            <v>繰越数</v>
          </cell>
          <cell r="DG1217">
            <v>2</v>
          </cell>
          <cell r="DH1217" t="str">
            <v>繰越数</v>
          </cell>
          <cell r="DI1217">
            <v>4</v>
          </cell>
          <cell r="DJ1217" t="str">
            <v>繰越数</v>
          </cell>
          <cell r="DK1217">
            <v>1</v>
          </cell>
          <cell r="DN1217" t="str">
            <v>繰越数</v>
          </cell>
          <cell r="DO1217">
            <v>2</v>
          </cell>
          <cell r="DP1217" t="str">
            <v>繰越数</v>
          </cell>
          <cell r="DQ1217">
            <v>21</v>
          </cell>
          <cell r="DR1217" t="str">
            <v>繰越数</v>
          </cell>
          <cell r="DS1217">
            <v>10</v>
          </cell>
          <cell r="DT1217" t="str">
            <v>繰越数</v>
          </cell>
          <cell r="DU1217">
            <v>13</v>
          </cell>
          <cell r="DV1217" t="str">
            <v>繰越数</v>
          </cell>
          <cell r="DW1217">
            <v>8</v>
          </cell>
          <cell r="DX1217" t="str">
            <v>繰越数</v>
          </cell>
          <cell r="DY1217">
            <v>2</v>
          </cell>
          <cell r="EB1217" t="str">
            <v>繰越数</v>
          </cell>
          <cell r="EC1217">
            <v>41</v>
          </cell>
          <cell r="ED1217" t="str">
            <v>繰越数</v>
          </cell>
          <cell r="EE1217">
            <v>13</v>
          </cell>
          <cell r="EF1217" t="str">
            <v>繰越数</v>
          </cell>
          <cell r="EG1217">
            <v>1</v>
          </cell>
          <cell r="EH1217" t="str">
            <v>繰越数</v>
          </cell>
          <cell r="EI1217">
            <v>5</v>
          </cell>
          <cell r="EN1217" t="str">
            <v>繰越数</v>
          </cell>
          <cell r="EP1217" t="str">
            <v>繰越数</v>
          </cell>
          <cell r="ER1217" t="str">
            <v>繰越数</v>
          </cell>
          <cell r="ES1217">
            <v>10</v>
          </cell>
          <cell r="ET1217" t="str">
            <v>繰越数</v>
          </cell>
          <cell r="EV1217" t="str">
            <v>繰越数</v>
          </cell>
          <cell r="EX1217" t="str">
            <v>繰越数</v>
          </cell>
          <cell r="EY1217">
            <v>30</v>
          </cell>
          <cell r="EZ1217" t="str">
            <v>繰越数</v>
          </cell>
          <cell r="FA1217">
            <v>20</v>
          </cell>
          <cell r="FB1217" t="str">
            <v>繰越数</v>
          </cell>
          <cell r="FD1217" t="str">
            <v>繰越数</v>
          </cell>
          <cell r="FE1217">
            <v>2</v>
          </cell>
          <cell r="FF1217" t="str">
            <v>繰越数</v>
          </cell>
          <cell r="FH1217" t="str">
            <v>繰越数</v>
          </cell>
          <cell r="FI1217">
            <v>3</v>
          </cell>
          <cell r="FJ1217" t="str">
            <v>繰越数</v>
          </cell>
          <cell r="FL1217" t="str">
            <v>繰越数</v>
          </cell>
          <cell r="FN1217" t="str">
            <v>繰越数</v>
          </cell>
          <cell r="FQ1217" t="str">
            <v>繰越数</v>
          </cell>
          <cell r="FT1217" t="str">
            <v>繰越数</v>
          </cell>
          <cell r="FV1217" t="str">
            <v>繰越数</v>
          </cell>
          <cell r="FW1217">
            <v>3</v>
          </cell>
          <cell r="FX1217" t="str">
            <v>繰越数</v>
          </cell>
          <cell r="FZ1217" t="str">
            <v>繰越数</v>
          </cell>
          <cell r="GC1217" t="str">
            <v>繰越数</v>
          </cell>
          <cell r="GE1217" t="str">
            <v>繰越数</v>
          </cell>
          <cell r="GG1217" t="str">
            <v>繰越数</v>
          </cell>
          <cell r="GK1217" t="str">
            <v>繰越数</v>
          </cell>
          <cell r="GM1217" t="str">
            <v>繰越数</v>
          </cell>
          <cell r="GN1217">
            <v>5</v>
          </cell>
          <cell r="GO1217" t="str">
            <v>繰越数</v>
          </cell>
          <cell r="GP1217">
            <v>2</v>
          </cell>
          <cell r="GQ1217" t="str">
            <v>繰越数</v>
          </cell>
          <cell r="GR1217">
            <v>3</v>
          </cell>
          <cell r="GS1217" t="str">
            <v>繰越数</v>
          </cell>
          <cell r="GT1217">
            <v>5</v>
          </cell>
          <cell r="GU1217" t="str">
            <v>繰越数</v>
          </cell>
          <cell r="GV1217">
            <v>5</v>
          </cell>
          <cell r="GW1217" t="str">
            <v>繰越数</v>
          </cell>
          <cell r="GX1217">
            <v>4</v>
          </cell>
          <cell r="GY1217" t="str">
            <v>繰越数</v>
          </cell>
          <cell r="HA1217" t="str">
            <v>繰越数</v>
          </cell>
          <cell r="HC1217" t="str">
            <v>繰越数</v>
          </cell>
          <cell r="HD1217">
            <v>3</v>
          </cell>
          <cell r="HE1217" t="str">
            <v>繰越数</v>
          </cell>
          <cell r="HF1217">
            <v>3</v>
          </cell>
          <cell r="HG1217" t="str">
            <v>繰越数</v>
          </cell>
          <cell r="HI1217" t="str">
            <v>繰越数</v>
          </cell>
          <cell r="HK1217" t="str">
            <v>繰越数</v>
          </cell>
          <cell r="HM1217" t="str">
            <v>繰越数</v>
          </cell>
          <cell r="HO1217" t="str">
            <v>繰越数</v>
          </cell>
          <cell r="HP1217">
            <v>30</v>
          </cell>
          <cell r="HQ1217" t="str">
            <v>繰越数</v>
          </cell>
          <cell r="HR1217">
            <v>20</v>
          </cell>
          <cell r="HT1217" t="str">
            <v>製番</v>
          </cell>
          <cell r="HX1217" t="str">
            <v>製番</v>
          </cell>
          <cell r="IB1217" t="str">
            <v>製番</v>
          </cell>
        </row>
        <row r="1218">
          <cell r="AH1218" t="str">
            <v>引当数</v>
          </cell>
          <cell r="AI1218">
            <v>18</v>
          </cell>
          <cell r="AJ1218" t="str">
            <v>引当数</v>
          </cell>
          <cell r="AK1218">
            <v>0</v>
          </cell>
          <cell r="AL1218" t="str">
            <v>引当数</v>
          </cell>
          <cell r="AM1218">
            <v>1</v>
          </cell>
          <cell r="AN1218" t="str">
            <v>引当数</v>
          </cell>
          <cell r="AO1218">
            <v>20</v>
          </cell>
          <cell r="AP1218" t="str">
            <v>引当数</v>
          </cell>
          <cell r="AQ1218">
            <v>40</v>
          </cell>
          <cell r="AR1218" t="str">
            <v>引当数</v>
          </cell>
          <cell r="AS1218">
            <v>50</v>
          </cell>
          <cell r="AT1218" t="str">
            <v>引当数</v>
          </cell>
          <cell r="AU1218">
            <v>25</v>
          </cell>
          <cell r="AV1218" t="str">
            <v>引当数</v>
          </cell>
          <cell r="AW1218">
            <v>1</v>
          </cell>
          <cell r="AX1218" t="str">
            <v>引当数</v>
          </cell>
          <cell r="AY1218">
            <v>7</v>
          </cell>
          <cell r="AZ1218" t="str">
            <v>引当数</v>
          </cell>
          <cell r="BA1218">
            <v>0</v>
          </cell>
          <cell r="BB1218" t="str">
            <v>引当数</v>
          </cell>
          <cell r="BC1218">
            <v>10</v>
          </cell>
          <cell r="BD1218" t="str">
            <v>引当数</v>
          </cell>
          <cell r="BE1218">
            <v>0</v>
          </cell>
          <cell r="BF1218" t="str">
            <v>引当数</v>
          </cell>
          <cell r="BG1218">
            <v>6</v>
          </cell>
          <cell r="BH1218" t="str">
            <v>引当数</v>
          </cell>
          <cell r="BI1218">
            <v>0</v>
          </cell>
          <cell r="BJ1218" t="str">
            <v>引当数</v>
          </cell>
          <cell r="BK1218">
            <v>10</v>
          </cell>
          <cell r="BL1218" t="str">
            <v>引当数</v>
          </cell>
          <cell r="BM1218">
            <v>3</v>
          </cell>
          <cell r="BN1218" t="str">
            <v>引当数</v>
          </cell>
          <cell r="BO1218">
            <v>3</v>
          </cell>
          <cell r="BP1218" t="str">
            <v>引当数</v>
          </cell>
          <cell r="BQ1218">
            <v>3</v>
          </cell>
          <cell r="BR1218" t="str">
            <v>引当数</v>
          </cell>
          <cell r="BS1218">
            <v>2</v>
          </cell>
          <cell r="BT1218" t="str">
            <v>引当数</v>
          </cell>
          <cell r="BU1218">
            <v>1</v>
          </cell>
          <cell r="BV1218" t="str">
            <v>引当数</v>
          </cell>
          <cell r="BW1218">
            <v>1</v>
          </cell>
          <cell r="BX1218" t="str">
            <v>引当数</v>
          </cell>
          <cell r="BY1218">
            <v>0</v>
          </cell>
          <cell r="BZ1218" t="str">
            <v>引当数</v>
          </cell>
          <cell r="CA1218">
            <v>0</v>
          </cell>
          <cell r="CB1218" t="str">
            <v>引当数</v>
          </cell>
          <cell r="CC1218">
            <v>0</v>
          </cell>
          <cell r="CD1218" t="str">
            <v>引当数</v>
          </cell>
          <cell r="CE1218">
            <v>0</v>
          </cell>
          <cell r="CF1218" t="str">
            <v>引当数</v>
          </cell>
          <cell r="CG1218">
            <v>0</v>
          </cell>
          <cell r="CH1218" t="str">
            <v>引当数</v>
          </cell>
          <cell r="CI1218">
            <v>0</v>
          </cell>
          <cell r="CJ1218" t="str">
            <v>引当数</v>
          </cell>
          <cell r="CK1218">
            <v>0</v>
          </cell>
          <cell r="CL1218" t="str">
            <v>引当数</v>
          </cell>
          <cell r="CM1218">
            <v>2</v>
          </cell>
          <cell r="CN1218" t="str">
            <v>引当数</v>
          </cell>
          <cell r="CO1218">
            <v>0</v>
          </cell>
          <cell r="CP1218" t="str">
            <v>引当数</v>
          </cell>
          <cell r="CQ1218">
            <v>0</v>
          </cell>
          <cell r="CR1218" t="str">
            <v>引当数</v>
          </cell>
          <cell r="CS1218">
            <v>0</v>
          </cell>
          <cell r="CT1218" t="str">
            <v>引当数</v>
          </cell>
          <cell r="CU1218">
            <v>0</v>
          </cell>
          <cell r="CV1218" t="str">
            <v>引当数</v>
          </cell>
          <cell r="CW1218">
            <v>1</v>
          </cell>
          <cell r="CX1218" t="str">
            <v>引当数</v>
          </cell>
          <cell r="CY1218">
            <v>0</v>
          </cell>
          <cell r="CZ1218" t="str">
            <v>引当数</v>
          </cell>
          <cell r="DA1218">
            <v>0</v>
          </cell>
          <cell r="DD1218" t="str">
            <v>引当数</v>
          </cell>
          <cell r="DE1218">
            <v>0</v>
          </cell>
          <cell r="DF1218" t="str">
            <v>引当数</v>
          </cell>
          <cell r="DG1218">
            <v>0</v>
          </cell>
          <cell r="DH1218" t="str">
            <v>引当数</v>
          </cell>
          <cell r="DI1218">
            <v>0</v>
          </cell>
          <cell r="DJ1218" t="str">
            <v>引当数</v>
          </cell>
          <cell r="DK1218">
            <v>1</v>
          </cell>
          <cell r="DN1218" t="str">
            <v>引当数</v>
          </cell>
          <cell r="DO1218">
            <v>0</v>
          </cell>
          <cell r="DP1218" t="str">
            <v>引当数</v>
          </cell>
          <cell r="DQ1218">
            <v>0</v>
          </cell>
          <cell r="DR1218" t="str">
            <v>引当数</v>
          </cell>
          <cell r="DS1218">
            <v>0</v>
          </cell>
          <cell r="DT1218" t="str">
            <v>引当数</v>
          </cell>
          <cell r="DU1218">
            <v>0</v>
          </cell>
          <cell r="DV1218" t="str">
            <v>引当数</v>
          </cell>
          <cell r="DW1218">
            <v>0</v>
          </cell>
          <cell r="DX1218" t="str">
            <v>引当数</v>
          </cell>
          <cell r="DY1218">
            <v>0</v>
          </cell>
          <cell r="EB1218" t="str">
            <v>引当数</v>
          </cell>
          <cell r="EC1218">
            <v>0</v>
          </cell>
          <cell r="ED1218" t="str">
            <v>引当数</v>
          </cell>
          <cell r="EE1218">
            <v>0</v>
          </cell>
          <cell r="EF1218" t="str">
            <v>引当数</v>
          </cell>
          <cell r="EG1218">
            <v>0</v>
          </cell>
          <cell r="EH1218" t="str">
            <v>引当数</v>
          </cell>
          <cell r="EI1218">
            <v>0</v>
          </cell>
          <cell r="EN1218" t="str">
            <v>引当数</v>
          </cell>
          <cell r="EO1218">
            <v>0</v>
          </cell>
          <cell r="EP1218" t="str">
            <v>引当数</v>
          </cell>
          <cell r="EQ1218">
            <v>0</v>
          </cell>
          <cell r="ER1218" t="str">
            <v>引当数</v>
          </cell>
          <cell r="ES1218">
            <v>0</v>
          </cell>
          <cell r="ET1218" t="str">
            <v>引当数</v>
          </cell>
          <cell r="EU1218">
            <v>0</v>
          </cell>
          <cell r="EV1218" t="str">
            <v>引当数</v>
          </cell>
          <cell r="EW1218">
            <v>0</v>
          </cell>
          <cell r="EX1218" t="str">
            <v>引当数</v>
          </cell>
          <cell r="EY1218">
            <v>30</v>
          </cell>
          <cell r="EZ1218" t="str">
            <v>引当数</v>
          </cell>
          <cell r="FA1218">
            <v>20</v>
          </cell>
          <cell r="FB1218" t="str">
            <v>引当数</v>
          </cell>
          <cell r="FC1218">
            <v>0</v>
          </cell>
          <cell r="FD1218" t="str">
            <v>引当数</v>
          </cell>
          <cell r="FE1218">
            <v>0</v>
          </cell>
          <cell r="FF1218" t="str">
            <v>引当数</v>
          </cell>
          <cell r="FG1218">
            <v>0</v>
          </cell>
          <cell r="FH1218" t="str">
            <v>引当数</v>
          </cell>
          <cell r="FI1218">
            <v>3</v>
          </cell>
          <cell r="FJ1218" t="str">
            <v>引当数</v>
          </cell>
          <cell r="FK1218">
            <v>0</v>
          </cell>
          <cell r="FL1218" t="str">
            <v>引当数</v>
          </cell>
          <cell r="FM1218">
            <v>0</v>
          </cell>
          <cell r="FN1218" t="str">
            <v>引当数</v>
          </cell>
          <cell r="FO1218">
            <v>0</v>
          </cell>
          <cell r="FQ1218" t="str">
            <v>引当数</v>
          </cell>
          <cell r="FR1218">
            <v>0</v>
          </cell>
          <cell r="FT1218" t="str">
            <v>引当数</v>
          </cell>
          <cell r="FU1218">
            <v>0</v>
          </cell>
          <cell r="FV1218" t="str">
            <v>引当数</v>
          </cell>
          <cell r="FW1218">
            <v>3</v>
          </cell>
          <cell r="FX1218" t="str">
            <v>引当数</v>
          </cell>
          <cell r="FY1218">
            <v>0</v>
          </cell>
          <cell r="FZ1218" t="str">
            <v>引当数</v>
          </cell>
          <cell r="GA1218">
            <v>0</v>
          </cell>
          <cell r="GC1218" t="str">
            <v>引当数</v>
          </cell>
          <cell r="GD1218">
            <v>0</v>
          </cell>
          <cell r="GE1218" t="str">
            <v>引当数</v>
          </cell>
          <cell r="GF1218">
            <v>0</v>
          </cell>
          <cell r="GG1218" t="str">
            <v>引当数</v>
          </cell>
          <cell r="GH1218">
            <v>0</v>
          </cell>
          <cell r="GK1218" t="str">
            <v>引当数</v>
          </cell>
          <cell r="GL1218">
            <v>0</v>
          </cell>
          <cell r="GM1218" t="str">
            <v>引当数</v>
          </cell>
          <cell r="GN1218">
            <v>5</v>
          </cell>
          <cell r="GO1218" t="str">
            <v>引当数</v>
          </cell>
          <cell r="GP1218">
            <v>0</v>
          </cell>
          <cell r="GQ1218" t="str">
            <v>引当数</v>
          </cell>
          <cell r="GR1218">
            <v>3</v>
          </cell>
          <cell r="GS1218" t="str">
            <v>引当数</v>
          </cell>
          <cell r="GT1218">
            <v>5</v>
          </cell>
          <cell r="GU1218" t="str">
            <v>引当数</v>
          </cell>
          <cell r="GV1218">
            <v>5</v>
          </cell>
          <cell r="GW1218" t="str">
            <v>引当数</v>
          </cell>
          <cell r="GX1218">
            <v>4</v>
          </cell>
          <cell r="GY1218" t="str">
            <v>引当数</v>
          </cell>
          <cell r="GZ1218">
            <v>0</v>
          </cell>
          <cell r="HA1218" t="str">
            <v>引当数</v>
          </cell>
          <cell r="HB1218">
            <v>0</v>
          </cell>
          <cell r="HC1218" t="str">
            <v>引当数</v>
          </cell>
          <cell r="HD1218">
            <v>1</v>
          </cell>
          <cell r="HE1218" t="str">
            <v>引当数</v>
          </cell>
          <cell r="HF1218">
            <v>3</v>
          </cell>
          <cell r="HG1218" t="str">
            <v>引当数</v>
          </cell>
          <cell r="HH1218">
            <v>0</v>
          </cell>
          <cell r="HI1218" t="str">
            <v>引当数</v>
          </cell>
          <cell r="HJ1218">
            <v>0</v>
          </cell>
          <cell r="HK1218" t="str">
            <v>引当数</v>
          </cell>
          <cell r="HL1218">
            <v>0</v>
          </cell>
          <cell r="HM1218" t="str">
            <v>引当数</v>
          </cell>
          <cell r="HN1218">
            <v>0</v>
          </cell>
          <cell r="HO1218" t="str">
            <v>引当数</v>
          </cell>
          <cell r="HP1218">
            <v>8</v>
          </cell>
          <cell r="HQ1218" t="str">
            <v>引当数</v>
          </cell>
          <cell r="HR1218">
            <v>20</v>
          </cell>
          <cell r="HT1218" t="str">
            <v>数量</v>
          </cell>
          <cell r="HX1218" t="str">
            <v>数量</v>
          </cell>
          <cell r="IB1218" t="str">
            <v>数量</v>
          </cell>
        </row>
        <row r="1219">
          <cell r="AH1219" t="str">
            <v>在庫数</v>
          </cell>
          <cell r="AI1219">
            <v>0</v>
          </cell>
          <cell r="AJ1219" t="str">
            <v>在庫数</v>
          </cell>
          <cell r="AK1219">
            <v>6</v>
          </cell>
          <cell r="AL1219" t="str">
            <v>在庫数</v>
          </cell>
          <cell r="AM1219">
            <v>0</v>
          </cell>
          <cell r="AN1219" t="str">
            <v>在庫数</v>
          </cell>
          <cell r="AO1219">
            <v>31</v>
          </cell>
          <cell r="AP1219" t="str">
            <v>在庫数</v>
          </cell>
          <cell r="AQ1219">
            <v>0</v>
          </cell>
          <cell r="AR1219" t="str">
            <v>在庫数</v>
          </cell>
          <cell r="AS1219">
            <v>0</v>
          </cell>
          <cell r="AT1219" t="str">
            <v>在庫数</v>
          </cell>
          <cell r="AU1219">
            <v>0</v>
          </cell>
          <cell r="AV1219" t="str">
            <v>在庫数</v>
          </cell>
          <cell r="AW1219">
            <v>9</v>
          </cell>
          <cell r="AX1219" t="str">
            <v>在庫数</v>
          </cell>
          <cell r="AY1219">
            <v>0</v>
          </cell>
          <cell r="AZ1219" t="str">
            <v>在庫数</v>
          </cell>
          <cell r="BA1219">
            <v>10</v>
          </cell>
          <cell r="BB1219" t="str">
            <v>在庫数</v>
          </cell>
          <cell r="BC1219">
            <v>13</v>
          </cell>
          <cell r="BD1219" t="str">
            <v>在庫数</v>
          </cell>
          <cell r="BE1219">
            <v>5</v>
          </cell>
          <cell r="BF1219" t="str">
            <v>在庫数</v>
          </cell>
          <cell r="BG1219">
            <v>0</v>
          </cell>
          <cell r="BH1219" t="str">
            <v>在庫数</v>
          </cell>
          <cell r="BI1219">
            <v>0</v>
          </cell>
          <cell r="BJ1219" t="str">
            <v>在庫数</v>
          </cell>
          <cell r="BK1219">
            <v>10</v>
          </cell>
          <cell r="BL1219" t="str">
            <v>在庫数</v>
          </cell>
          <cell r="BM1219">
            <v>0</v>
          </cell>
          <cell r="BN1219" t="str">
            <v>在庫数</v>
          </cell>
          <cell r="BO1219">
            <v>0</v>
          </cell>
          <cell r="BP1219" t="str">
            <v>在庫数</v>
          </cell>
          <cell r="BQ1219">
            <v>0</v>
          </cell>
          <cell r="BR1219" t="str">
            <v>在庫数</v>
          </cell>
          <cell r="BS1219">
            <v>0</v>
          </cell>
          <cell r="BT1219" t="str">
            <v>在庫数</v>
          </cell>
          <cell r="BU1219">
            <v>0</v>
          </cell>
          <cell r="BV1219" t="str">
            <v>在庫数</v>
          </cell>
          <cell r="BW1219">
            <v>2</v>
          </cell>
          <cell r="BX1219" t="str">
            <v>在庫数</v>
          </cell>
          <cell r="BY1219">
            <v>0</v>
          </cell>
          <cell r="BZ1219" t="str">
            <v>在庫数</v>
          </cell>
          <cell r="CA1219">
            <v>0</v>
          </cell>
          <cell r="CB1219" t="str">
            <v>在庫数</v>
          </cell>
          <cell r="CC1219">
            <v>0</v>
          </cell>
          <cell r="CD1219" t="str">
            <v>在庫数</v>
          </cell>
          <cell r="CE1219">
            <v>2</v>
          </cell>
          <cell r="CF1219" t="str">
            <v>在庫数</v>
          </cell>
          <cell r="CG1219">
            <v>3</v>
          </cell>
          <cell r="CH1219" t="str">
            <v>在庫数</v>
          </cell>
          <cell r="CI1219">
            <v>4</v>
          </cell>
          <cell r="CJ1219" t="str">
            <v>在庫数</v>
          </cell>
          <cell r="CK1219">
            <v>2</v>
          </cell>
          <cell r="CL1219" t="str">
            <v>在庫数</v>
          </cell>
          <cell r="CM1219">
            <v>0</v>
          </cell>
          <cell r="CN1219" t="str">
            <v>在庫数</v>
          </cell>
          <cell r="CO1219">
            <v>2</v>
          </cell>
          <cell r="CP1219" t="str">
            <v>在庫数</v>
          </cell>
          <cell r="CQ1219">
            <v>21</v>
          </cell>
          <cell r="CR1219" t="str">
            <v>在庫数</v>
          </cell>
          <cell r="CS1219">
            <v>20</v>
          </cell>
          <cell r="CT1219" t="str">
            <v>在庫数</v>
          </cell>
          <cell r="CU1219">
            <v>13</v>
          </cell>
          <cell r="CV1219" t="str">
            <v>在庫数</v>
          </cell>
          <cell r="CW1219">
            <v>0</v>
          </cell>
          <cell r="CX1219" t="str">
            <v>在庫数</v>
          </cell>
          <cell r="CY1219">
            <v>1</v>
          </cell>
          <cell r="CZ1219" t="str">
            <v>在庫数</v>
          </cell>
          <cell r="DA1219">
            <v>11</v>
          </cell>
          <cell r="DD1219" t="str">
            <v>在庫数</v>
          </cell>
          <cell r="DE1219">
            <v>2</v>
          </cell>
          <cell r="DF1219" t="str">
            <v>在庫数</v>
          </cell>
          <cell r="DG1219">
            <v>2</v>
          </cell>
          <cell r="DH1219" t="str">
            <v>在庫数</v>
          </cell>
          <cell r="DI1219">
            <v>4</v>
          </cell>
          <cell r="DJ1219" t="str">
            <v>在庫数</v>
          </cell>
          <cell r="DK1219">
            <v>0</v>
          </cell>
          <cell r="DN1219" t="str">
            <v>在庫数</v>
          </cell>
          <cell r="DO1219">
            <v>2</v>
          </cell>
          <cell r="DP1219" t="str">
            <v>在庫数</v>
          </cell>
          <cell r="DQ1219">
            <v>21</v>
          </cell>
          <cell r="DR1219" t="str">
            <v>在庫数</v>
          </cell>
          <cell r="DS1219">
            <v>10</v>
          </cell>
          <cell r="DT1219" t="str">
            <v>在庫数</v>
          </cell>
          <cell r="DU1219">
            <v>13</v>
          </cell>
          <cell r="DV1219" t="str">
            <v>在庫数</v>
          </cell>
          <cell r="DW1219">
            <v>8</v>
          </cell>
          <cell r="DX1219" t="str">
            <v>在庫数</v>
          </cell>
          <cell r="DY1219">
            <v>2</v>
          </cell>
          <cell r="EB1219" t="str">
            <v>在庫数</v>
          </cell>
          <cell r="EC1219">
            <v>41</v>
          </cell>
          <cell r="ED1219" t="str">
            <v>在庫数</v>
          </cell>
          <cell r="EE1219">
            <v>13</v>
          </cell>
          <cell r="EF1219" t="str">
            <v>在庫数</v>
          </cell>
          <cell r="EG1219">
            <v>1</v>
          </cell>
          <cell r="EH1219" t="str">
            <v>在庫数</v>
          </cell>
          <cell r="EI1219">
            <v>5</v>
          </cell>
          <cell r="EN1219" t="str">
            <v>在庫数</v>
          </cell>
          <cell r="EO1219">
            <v>0</v>
          </cell>
          <cell r="EP1219" t="str">
            <v>在庫数</v>
          </cell>
          <cell r="EQ1219">
            <v>0</v>
          </cell>
          <cell r="ER1219" t="str">
            <v>在庫数</v>
          </cell>
          <cell r="ES1219">
            <v>10</v>
          </cell>
          <cell r="ET1219" t="str">
            <v>在庫数</v>
          </cell>
          <cell r="EU1219">
            <v>0</v>
          </cell>
          <cell r="EV1219" t="str">
            <v>在庫数</v>
          </cell>
          <cell r="EW1219">
            <v>0</v>
          </cell>
          <cell r="EX1219" t="str">
            <v>在庫数</v>
          </cell>
          <cell r="EY1219">
            <v>0</v>
          </cell>
          <cell r="EZ1219" t="str">
            <v>在庫数</v>
          </cell>
          <cell r="FA1219">
            <v>0</v>
          </cell>
          <cell r="FB1219" t="str">
            <v>在庫数</v>
          </cell>
          <cell r="FC1219">
            <v>0</v>
          </cell>
          <cell r="FD1219" t="str">
            <v>在庫数</v>
          </cell>
          <cell r="FE1219">
            <v>2</v>
          </cell>
          <cell r="FF1219" t="str">
            <v>在庫数</v>
          </cell>
          <cell r="FG1219">
            <v>0</v>
          </cell>
          <cell r="FH1219" t="str">
            <v>在庫数</v>
          </cell>
          <cell r="FI1219">
            <v>0</v>
          </cell>
          <cell r="FJ1219" t="str">
            <v>在庫数</v>
          </cell>
          <cell r="FK1219">
            <v>0</v>
          </cell>
          <cell r="FL1219" t="str">
            <v>在庫数</v>
          </cell>
          <cell r="FM1219">
            <v>0</v>
          </cell>
          <cell r="FN1219" t="str">
            <v>在庫数</v>
          </cell>
          <cell r="FO1219">
            <v>0</v>
          </cell>
          <cell r="FQ1219" t="str">
            <v>在庫数</v>
          </cell>
          <cell r="FR1219">
            <v>0</v>
          </cell>
          <cell r="FT1219" t="str">
            <v>在庫数</v>
          </cell>
          <cell r="FU1219">
            <v>0</v>
          </cell>
          <cell r="FV1219" t="str">
            <v>在庫数</v>
          </cell>
          <cell r="FW1219">
            <v>0</v>
          </cell>
          <cell r="FX1219" t="str">
            <v>在庫数</v>
          </cell>
          <cell r="FY1219">
            <v>0</v>
          </cell>
          <cell r="FZ1219" t="str">
            <v>在庫数</v>
          </cell>
          <cell r="GA1219">
            <v>0</v>
          </cell>
          <cell r="GC1219" t="str">
            <v>在庫数</v>
          </cell>
          <cell r="GD1219">
            <v>0</v>
          </cell>
          <cell r="GE1219" t="str">
            <v>在庫数</v>
          </cell>
          <cell r="GF1219">
            <v>0</v>
          </cell>
          <cell r="GG1219" t="str">
            <v>在庫数</v>
          </cell>
          <cell r="GH1219">
            <v>0</v>
          </cell>
          <cell r="GK1219" t="str">
            <v>在庫数</v>
          </cell>
          <cell r="GL1219">
            <v>0</v>
          </cell>
          <cell r="GM1219" t="str">
            <v>在庫数</v>
          </cell>
          <cell r="GN1219">
            <v>0</v>
          </cell>
          <cell r="GO1219" t="str">
            <v>在庫数</v>
          </cell>
          <cell r="GP1219">
            <v>2</v>
          </cell>
          <cell r="GQ1219" t="str">
            <v>在庫数</v>
          </cell>
          <cell r="GR1219">
            <v>0</v>
          </cell>
          <cell r="GS1219" t="str">
            <v>在庫数</v>
          </cell>
          <cell r="GT1219">
            <v>0</v>
          </cell>
          <cell r="GU1219" t="str">
            <v>在庫数</v>
          </cell>
          <cell r="GV1219">
            <v>0</v>
          </cell>
          <cell r="GW1219" t="str">
            <v>在庫数</v>
          </cell>
          <cell r="GX1219">
            <v>0</v>
          </cell>
          <cell r="GY1219" t="str">
            <v>在庫数</v>
          </cell>
          <cell r="GZ1219">
            <v>0</v>
          </cell>
          <cell r="HA1219" t="str">
            <v>在庫数</v>
          </cell>
          <cell r="HB1219">
            <v>0</v>
          </cell>
          <cell r="HC1219" t="str">
            <v>在庫数</v>
          </cell>
          <cell r="HD1219">
            <v>2</v>
          </cell>
          <cell r="HE1219" t="str">
            <v>在庫数</v>
          </cell>
          <cell r="HF1219">
            <v>0</v>
          </cell>
          <cell r="HG1219" t="str">
            <v>在庫数</v>
          </cell>
          <cell r="HH1219">
            <v>0</v>
          </cell>
          <cell r="HI1219" t="str">
            <v>在庫数</v>
          </cell>
          <cell r="HJ1219">
            <v>0</v>
          </cell>
          <cell r="HK1219" t="str">
            <v>在庫数</v>
          </cell>
          <cell r="HL1219">
            <v>0</v>
          </cell>
          <cell r="HM1219" t="str">
            <v>在庫数</v>
          </cell>
          <cell r="HN1219">
            <v>0</v>
          </cell>
          <cell r="HO1219" t="str">
            <v>在庫数</v>
          </cell>
          <cell r="HP1219">
            <v>22</v>
          </cell>
          <cell r="HQ1219" t="str">
            <v>在庫数</v>
          </cell>
          <cell r="HR1219">
            <v>0</v>
          </cell>
        </row>
        <row r="1220">
          <cell r="CD1220">
            <v>44819</v>
          </cell>
          <cell r="CR1220">
            <v>44910</v>
          </cell>
          <cell r="CT1220">
            <v>44910</v>
          </cell>
          <cell r="CY1220" t="str">
            <v>前日程表上総数57使用数56残数1</v>
          </cell>
          <cell r="CZ1220">
            <v>44943</v>
          </cell>
          <cell r="DD1220">
            <v>44852</v>
          </cell>
          <cell r="DJ1220">
            <v>44849</v>
          </cell>
          <cell r="DN1220">
            <v>44880</v>
          </cell>
          <cell r="DP1220">
            <v>44943</v>
          </cell>
          <cell r="DT1220">
            <v>44910</v>
          </cell>
          <cell r="DX1220">
            <v>45031</v>
          </cell>
          <cell r="EB1220">
            <v>44943</v>
          </cell>
          <cell r="ED1220">
            <v>44910</v>
          </cell>
          <cell r="EH1220">
            <v>44946</v>
          </cell>
        </row>
        <row r="1221">
          <cell r="AH1221">
            <v>45683</v>
          </cell>
          <cell r="AI1221">
            <v>4162060</v>
          </cell>
          <cell r="AJ1221">
            <v>45755</v>
          </cell>
          <cell r="AK1221">
            <v>4162172</v>
          </cell>
          <cell r="AL1221" t="str">
            <v>-</v>
          </cell>
          <cell r="AM1221">
            <v>4062219</v>
          </cell>
          <cell r="AP1221">
            <v>45804</v>
          </cell>
          <cell r="AQ1221">
            <v>4162208</v>
          </cell>
          <cell r="AR1221">
            <v>45804</v>
          </cell>
          <cell r="AS1221">
            <v>4162209</v>
          </cell>
          <cell r="AT1221">
            <v>45737</v>
          </cell>
          <cell r="AU1221">
            <v>4162122</v>
          </cell>
          <cell r="AX1221">
            <v>45769</v>
          </cell>
          <cell r="AY1221">
            <v>4162175</v>
          </cell>
          <cell r="BF1221">
            <v>45741</v>
          </cell>
          <cell r="BG1221">
            <v>4162149</v>
          </cell>
          <cell r="BL1221">
            <v>45769</v>
          </cell>
          <cell r="BM1221">
            <v>4162176</v>
          </cell>
          <cell r="BN1221">
            <v>45769</v>
          </cell>
          <cell r="BO1221">
            <v>4162177</v>
          </cell>
          <cell r="BP1221">
            <v>45769</v>
          </cell>
          <cell r="BQ1221">
            <v>4162178</v>
          </cell>
          <cell r="BR1221">
            <v>45741</v>
          </cell>
          <cell r="BS1221">
            <v>4162158</v>
          </cell>
          <cell r="CD1221" t="str">
            <v>製番</v>
          </cell>
          <cell r="CE1221">
            <v>3861807</v>
          </cell>
          <cell r="CF1221" t="str">
            <v>製番</v>
          </cell>
          <cell r="CG1221">
            <v>3861928</v>
          </cell>
          <cell r="CH1221" t="str">
            <v>製番</v>
          </cell>
          <cell r="CI1221">
            <v>3962016</v>
          </cell>
          <cell r="CJ1221" t="str">
            <v>製番</v>
          </cell>
          <cell r="CK1221">
            <v>3962035</v>
          </cell>
          <cell r="CL1221">
            <v>45370</v>
          </cell>
          <cell r="CM1221">
            <v>4062157</v>
          </cell>
          <cell r="CN1221" t="str">
            <v>製番</v>
          </cell>
          <cell r="CO1221">
            <v>3861870</v>
          </cell>
          <cell r="CP1221" t="str">
            <v>製番</v>
          </cell>
          <cell r="CQ1221">
            <v>3861931</v>
          </cell>
          <cell r="CR1221" t="str">
            <v>製番</v>
          </cell>
          <cell r="CS1221">
            <v>3861902</v>
          </cell>
          <cell r="CT1221" t="str">
            <v>製番</v>
          </cell>
          <cell r="CU1221">
            <v>3861903</v>
          </cell>
          <cell r="CV1221">
            <v>45326</v>
          </cell>
          <cell r="CW1221">
            <v>4162083</v>
          </cell>
          <cell r="CX1221" t="str">
            <v>製番</v>
          </cell>
          <cell r="CY1221">
            <v>3861784</v>
          </cell>
          <cell r="CZ1221" t="str">
            <v>製番</v>
          </cell>
          <cell r="DA1221">
            <v>3861935</v>
          </cell>
          <cell r="DD1221" t="str">
            <v>製番</v>
          </cell>
          <cell r="DE1221">
            <v>3861846</v>
          </cell>
          <cell r="DF1221" t="str">
            <v>製番</v>
          </cell>
          <cell r="DG1221">
            <v>3861937</v>
          </cell>
          <cell r="DH1221" t="str">
            <v>製番</v>
          </cell>
          <cell r="DI1221">
            <v>3861908</v>
          </cell>
          <cell r="DJ1221" t="str">
            <v>製番</v>
          </cell>
          <cell r="DK1221">
            <v>3962003</v>
          </cell>
          <cell r="DN1221" t="str">
            <v>製番</v>
          </cell>
          <cell r="DO1221">
            <v>3861879</v>
          </cell>
          <cell r="DP1221" t="str">
            <v>製番</v>
          </cell>
          <cell r="DQ1221">
            <v>3861940</v>
          </cell>
          <cell r="DR1221" t="str">
            <v>製番</v>
          </cell>
          <cell r="DS1221">
            <v>3861881</v>
          </cell>
          <cell r="DT1221" t="str">
            <v>製番</v>
          </cell>
          <cell r="DU1221">
            <v>3861912</v>
          </cell>
          <cell r="DV1221" t="str">
            <v>製番</v>
          </cell>
          <cell r="DW1221">
            <v>3861883</v>
          </cell>
          <cell r="DX1221" t="str">
            <v>製番</v>
          </cell>
          <cell r="DY1221">
            <v>3962112</v>
          </cell>
          <cell r="EB1221" t="str">
            <v>製番</v>
          </cell>
          <cell r="EC1221">
            <v>3861944</v>
          </cell>
          <cell r="ED1221" t="str">
            <v>製番</v>
          </cell>
          <cell r="EE1221">
            <v>3861915</v>
          </cell>
          <cell r="EF1221" t="str">
            <v>製番</v>
          </cell>
          <cell r="EG1221">
            <v>3962012</v>
          </cell>
          <cell r="EH1221" t="str">
            <v>製番</v>
          </cell>
          <cell r="EI1221">
            <v>3962161</v>
          </cell>
          <cell r="EX1221">
            <v>45769</v>
          </cell>
          <cell r="EY1221">
            <v>4162181</v>
          </cell>
          <cell r="EZ1221">
            <v>45755</v>
          </cell>
          <cell r="FA1221">
            <v>4162161</v>
          </cell>
          <cell r="FH1221">
            <v>45769</v>
          </cell>
          <cell r="FI1221">
            <v>4162184</v>
          </cell>
          <cell r="FV1221">
            <v>45804</v>
          </cell>
          <cell r="FW1221">
            <v>4162200</v>
          </cell>
          <cell r="GM1221">
            <v>45440</v>
          </cell>
          <cell r="GN1221">
            <v>4062224</v>
          </cell>
          <cell r="GQ1221">
            <v>45615</v>
          </cell>
          <cell r="GR1221">
            <v>4162047</v>
          </cell>
          <cell r="GS1221">
            <v>45280</v>
          </cell>
          <cell r="GT1221">
            <v>4062053</v>
          </cell>
          <cell r="GU1221">
            <v>45280</v>
          </cell>
          <cell r="GV1221">
            <v>4062052</v>
          </cell>
          <cell r="GW1221">
            <v>45454</v>
          </cell>
          <cell r="GX1221">
            <v>4062226</v>
          </cell>
          <cell r="HC1221">
            <v>45790</v>
          </cell>
          <cell r="HD1221">
            <v>4162187</v>
          </cell>
          <cell r="HE1221">
            <v>45384</v>
          </cell>
          <cell r="HF1221">
            <v>4062179</v>
          </cell>
          <cell r="HO1221">
            <v>45566</v>
          </cell>
          <cell r="HP1221">
            <v>4062353</v>
          </cell>
          <cell r="HQ1221">
            <v>45629</v>
          </cell>
          <cell r="HR1221">
            <v>4162026</v>
          </cell>
          <cell r="HT1221" t="str">
            <v>納入日</v>
          </cell>
          <cell r="HX1221" t="str">
            <v>納入日</v>
          </cell>
          <cell r="IB1221" t="str">
            <v>納入日</v>
          </cell>
        </row>
        <row r="1222">
          <cell r="AH1222" t="str">
            <v>繰越数</v>
          </cell>
          <cell r="AI1222">
            <v>18</v>
          </cell>
          <cell r="AJ1222" t="str">
            <v>繰越数</v>
          </cell>
          <cell r="AK1222">
            <v>10</v>
          </cell>
          <cell r="AL1222" t="str">
            <v>繰越数</v>
          </cell>
          <cell r="AM1222">
            <v>2</v>
          </cell>
          <cell r="AN1222" t="str">
            <v>繰越数</v>
          </cell>
          <cell r="AO1222">
            <v>22</v>
          </cell>
          <cell r="AP1222" t="str">
            <v>繰越数</v>
          </cell>
          <cell r="AQ1222">
            <v>40</v>
          </cell>
          <cell r="AR1222" t="str">
            <v>繰越数</v>
          </cell>
          <cell r="AS1222">
            <v>31</v>
          </cell>
          <cell r="AT1222" t="str">
            <v>繰越数</v>
          </cell>
          <cell r="AU1222">
            <v>50</v>
          </cell>
          <cell r="AV1222" t="str">
            <v>繰越数</v>
          </cell>
          <cell r="AX1222" t="str">
            <v>繰越数</v>
          </cell>
          <cell r="AY1222">
            <v>7</v>
          </cell>
          <cell r="AZ1222" t="str">
            <v>繰越数</v>
          </cell>
          <cell r="BB1222" t="str">
            <v>繰越数</v>
          </cell>
          <cell r="BD1222" t="str">
            <v>繰越数</v>
          </cell>
          <cell r="BF1222" t="str">
            <v>繰越数</v>
          </cell>
          <cell r="BG1222">
            <v>15</v>
          </cell>
          <cell r="BH1222" t="str">
            <v>繰越数</v>
          </cell>
          <cell r="BJ1222" t="str">
            <v>繰越数</v>
          </cell>
          <cell r="BL1222" t="str">
            <v>繰越数</v>
          </cell>
          <cell r="BM1222">
            <v>6</v>
          </cell>
          <cell r="BN1222" t="str">
            <v>繰越数</v>
          </cell>
          <cell r="BO1222">
            <v>6</v>
          </cell>
          <cell r="BP1222" t="str">
            <v>繰越数</v>
          </cell>
          <cell r="BQ1222">
            <v>6</v>
          </cell>
          <cell r="BR1222" t="str">
            <v>繰越数</v>
          </cell>
          <cell r="BS1222">
            <v>3</v>
          </cell>
          <cell r="BT1222" t="str">
            <v>繰越数</v>
          </cell>
          <cell r="BV1222" t="str">
            <v>繰越数</v>
          </cell>
          <cell r="BX1222" t="str">
            <v>繰越数</v>
          </cell>
          <cell r="BZ1222" t="str">
            <v>繰越数</v>
          </cell>
          <cell r="CB1222" t="str">
            <v>繰越数</v>
          </cell>
          <cell r="CD1222" t="str">
            <v>繰越数</v>
          </cell>
          <cell r="CE1222">
            <v>2</v>
          </cell>
          <cell r="CF1222" t="str">
            <v>繰越数</v>
          </cell>
          <cell r="CG1222">
            <v>4</v>
          </cell>
          <cell r="CH1222" t="str">
            <v>繰越数</v>
          </cell>
          <cell r="CI1222">
            <v>5</v>
          </cell>
          <cell r="CJ1222" t="str">
            <v>繰越数</v>
          </cell>
          <cell r="CK1222">
            <v>2</v>
          </cell>
          <cell r="CL1222" t="str">
            <v>繰越数</v>
          </cell>
          <cell r="CM1222">
            <v>2</v>
          </cell>
          <cell r="CN1222" t="str">
            <v>繰越数</v>
          </cell>
          <cell r="CO1222">
            <v>3</v>
          </cell>
          <cell r="CP1222" t="str">
            <v>繰越数</v>
          </cell>
          <cell r="CQ1222">
            <v>23</v>
          </cell>
          <cell r="CR1222" t="str">
            <v>繰越数</v>
          </cell>
          <cell r="CS1222">
            <v>18</v>
          </cell>
          <cell r="CT1222" t="str">
            <v>繰越数</v>
          </cell>
          <cell r="CU1222">
            <v>11</v>
          </cell>
          <cell r="CV1222" t="str">
            <v>繰越数</v>
          </cell>
          <cell r="CW1222">
            <v>1</v>
          </cell>
          <cell r="CX1222" t="str">
            <v>繰越数</v>
          </cell>
          <cell r="CY1222">
            <v>2</v>
          </cell>
          <cell r="CZ1222" t="str">
            <v>繰越数</v>
          </cell>
          <cell r="DA1222">
            <v>14</v>
          </cell>
          <cell r="DD1222" t="str">
            <v>繰越数</v>
          </cell>
          <cell r="DE1222">
            <v>1</v>
          </cell>
          <cell r="DF1222" t="str">
            <v>繰越数</v>
          </cell>
          <cell r="DG1222">
            <v>4</v>
          </cell>
          <cell r="DH1222" t="str">
            <v>繰越数</v>
          </cell>
          <cell r="DI1222">
            <v>2</v>
          </cell>
          <cell r="DJ1222" t="str">
            <v>繰越数</v>
          </cell>
          <cell r="DK1222">
            <v>4</v>
          </cell>
          <cell r="DN1222" t="str">
            <v>繰越数</v>
          </cell>
          <cell r="DO1222">
            <v>3</v>
          </cell>
          <cell r="DP1222" t="str">
            <v>繰越数</v>
          </cell>
          <cell r="DQ1222">
            <v>23</v>
          </cell>
          <cell r="DR1222" t="str">
            <v>繰越数</v>
          </cell>
          <cell r="DS1222">
            <v>20</v>
          </cell>
          <cell r="DT1222" t="str">
            <v>繰越数</v>
          </cell>
          <cell r="DU1222">
            <v>11</v>
          </cell>
          <cell r="DV1222" t="str">
            <v>繰越数</v>
          </cell>
          <cell r="DW1222">
            <v>10</v>
          </cell>
          <cell r="DX1222" t="str">
            <v>繰越数</v>
          </cell>
          <cell r="DY1222">
            <v>1</v>
          </cell>
          <cell r="EB1222" t="str">
            <v>繰越数</v>
          </cell>
          <cell r="EC1222">
            <v>46</v>
          </cell>
          <cell r="ED1222" t="str">
            <v>繰越数</v>
          </cell>
          <cell r="EE1222">
            <v>11</v>
          </cell>
          <cell r="EF1222" t="str">
            <v>繰越数</v>
          </cell>
          <cell r="EG1222">
            <v>60</v>
          </cell>
          <cell r="EH1222" t="str">
            <v>繰越数</v>
          </cell>
          <cell r="EI1222">
            <v>5</v>
          </cell>
          <cell r="EN1222" t="str">
            <v>繰越数</v>
          </cell>
          <cell r="EP1222" t="str">
            <v>繰越数</v>
          </cell>
          <cell r="ER1222" t="str">
            <v>繰越数</v>
          </cell>
          <cell r="ET1222" t="str">
            <v>繰越数</v>
          </cell>
          <cell r="EV1222" t="str">
            <v>繰越数</v>
          </cell>
          <cell r="EX1222" t="str">
            <v>繰越数</v>
          </cell>
          <cell r="EY1222">
            <v>20</v>
          </cell>
          <cell r="EZ1222" t="str">
            <v>繰越数</v>
          </cell>
          <cell r="FA1222">
            <v>20</v>
          </cell>
          <cell r="FB1222" t="str">
            <v>繰越数</v>
          </cell>
          <cell r="FD1222" t="str">
            <v>繰越数</v>
          </cell>
          <cell r="FF1222" t="str">
            <v>繰越数</v>
          </cell>
          <cell r="FH1222" t="str">
            <v>繰越数</v>
          </cell>
          <cell r="FI1222">
            <v>3</v>
          </cell>
          <cell r="FJ1222" t="str">
            <v>繰越数</v>
          </cell>
          <cell r="FL1222" t="str">
            <v>繰越数</v>
          </cell>
          <cell r="FN1222" t="str">
            <v>繰越数</v>
          </cell>
          <cell r="FQ1222" t="str">
            <v>繰越数</v>
          </cell>
          <cell r="FT1222" t="str">
            <v>繰越数</v>
          </cell>
          <cell r="FV1222" t="str">
            <v>繰越数</v>
          </cell>
          <cell r="FW1222">
            <v>3</v>
          </cell>
          <cell r="FX1222" t="str">
            <v>繰越数</v>
          </cell>
          <cell r="FZ1222" t="str">
            <v>繰越数</v>
          </cell>
          <cell r="GC1222" t="str">
            <v>繰越数</v>
          </cell>
          <cell r="GE1222" t="str">
            <v>繰越数</v>
          </cell>
          <cell r="GG1222" t="str">
            <v>繰越数</v>
          </cell>
          <cell r="GM1222" t="str">
            <v>繰越数</v>
          </cell>
          <cell r="GN1222">
            <v>3</v>
          </cell>
          <cell r="GO1222" t="str">
            <v>繰越数</v>
          </cell>
          <cell r="GQ1222" t="str">
            <v>繰越数</v>
          </cell>
          <cell r="GR1222">
            <v>5</v>
          </cell>
          <cell r="GS1222" t="str">
            <v>繰越数</v>
          </cell>
          <cell r="GT1222">
            <v>5</v>
          </cell>
          <cell r="GU1222" t="str">
            <v>繰越数</v>
          </cell>
          <cell r="GV1222">
            <v>5</v>
          </cell>
          <cell r="GW1222" t="str">
            <v>繰越数</v>
          </cell>
          <cell r="GX1222">
            <v>2</v>
          </cell>
          <cell r="GY1222" t="str">
            <v>繰越数</v>
          </cell>
          <cell r="HA1222" t="str">
            <v>繰越数</v>
          </cell>
          <cell r="HC1222" t="str">
            <v>繰越数</v>
          </cell>
          <cell r="HD1222">
            <v>3</v>
          </cell>
          <cell r="HE1222" t="str">
            <v>繰越数</v>
          </cell>
          <cell r="HF1222">
            <v>10</v>
          </cell>
          <cell r="HG1222" t="str">
            <v>繰越数</v>
          </cell>
          <cell r="HI1222" t="str">
            <v>繰越数</v>
          </cell>
          <cell r="HK1222" t="str">
            <v>繰越数</v>
          </cell>
          <cell r="HM1222" t="str">
            <v>繰越数</v>
          </cell>
          <cell r="HO1222" t="str">
            <v>繰越数</v>
          </cell>
          <cell r="HP1222">
            <v>30</v>
          </cell>
          <cell r="HQ1222" t="str">
            <v>繰越数</v>
          </cell>
          <cell r="HR1222">
            <v>20</v>
          </cell>
          <cell r="HT1222" t="str">
            <v>製番</v>
          </cell>
          <cell r="HX1222" t="str">
            <v>製番</v>
          </cell>
          <cell r="IB1222" t="str">
            <v>製番</v>
          </cell>
        </row>
        <row r="1223">
          <cell r="AH1223" t="str">
            <v>引当数</v>
          </cell>
          <cell r="AI1223">
            <v>18</v>
          </cell>
          <cell r="AJ1223" t="str">
            <v>引当数</v>
          </cell>
          <cell r="AK1223">
            <v>10</v>
          </cell>
          <cell r="AL1223" t="str">
            <v>引当数</v>
          </cell>
          <cell r="AM1223">
            <v>2</v>
          </cell>
          <cell r="AN1223" t="str">
            <v>引当数</v>
          </cell>
          <cell r="AO1223">
            <v>0</v>
          </cell>
          <cell r="AP1223" t="str">
            <v>引当数</v>
          </cell>
          <cell r="AQ1223">
            <v>9</v>
          </cell>
          <cell r="AR1223" t="str">
            <v>引当数</v>
          </cell>
          <cell r="AS1223">
            <v>0</v>
          </cell>
          <cell r="AT1223" t="str">
            <v>引当数</v>
          </cell>
          <cell r="AU1223">
            <v>50</v>
          </cell>
          <cell r="AV1223" t="str">
            <v>引当数</v>
          </cell>
          <cell r="AW1223">
            <v>0</v>
          </cell>
          <cell r="AX1223" t="str">
            <v>引当数</v>
          </cell>
          <cell r="AY1223">
            <v>2</v>
          </cell>
          <cell r="AZ1223" t="str">
            <v>引当数</v>
          </cell>
          <cell r="BA1223">
            <v>0</v>
          </cell>
          <cell r="BB1223" t="str">
            <v>引当数</v>
          </cell>
          <cell r="BC1223">
            <v>0</v>
          </cell>
          <cell r="BD1223" t="str">
            <v>引当数</v>
          </cell>
          <cell r="BE1223">
            <v>0</v>
          </cell>
          <cell r="BF1223" t="str">
            <v>引当数</v>
          </cell>
          <cell r="BG1223">
            <v>3</v>
          </cell>
          <cell r="BH1223" t="str">
            <v>引当数</v>
          </cell>
          <cell r="BI1223">
            <v>0</v>
          </cell>
          <cell r="BJ1223" t="str">
            <v>引当数</v>
          </cell>
          <cell r="BK1223">
            <v>0</v>
          </cell>
          <cell r="BL1223" t="str">
            <v>引当数</v>
          </cell>
          <cell r="BM1223">
            <v>5</v>
          </cell>
          <cell r="BN1223" t="str">
            <v>引当数</v>
          </cell>
          <cell r="BO1223">
            <v>5</v>
          </cell>
          <cell r="BP1223" t="str">
            <v>引当数</v>
          </cell>
          <cell r="BQ1223">
            <v>5</v>
          </cell>
          <cell r="BR1223" t="str">
            <v>引当数</v>
          </cell>
          <cell r="BS1223">
            <v>3</v>
          </cell>
          <cell r="BT1223" t="str">
            <v>引当数</v>
          </cell>
          <cell r="BU1223">
            <v>0</v>
          </cell>
          <cell r="BV1223" t="str">
            <v>引当数</v>
          </cell>
          <cell r="BW1223">
            <v>0</v>
          </cell>
          <cell r="BX1223" t="str">
            <v>引当数</v>
          </cell>
          <cell r="BY1223">
            <v>0</v>
          </cell>
          <cell r="BZ1223" t="str">
            <v>引当数</v>
          </cell>
          <cell r="CA1223">
            <v>0</v>
          </cell>
          <cell r="CB1223" t="str">
            <v>引当数</v>
          </cell>
          <cell r="CC1223">
            <v>0</v>
          </cell>
          <cell r="CD1223" t="str">
            <v>引当数</v>
          </cell>
          <cell r="CE1223">
            <v>0</v>
          </cell>
          <cell r="CF1223" t="str">
            <v>引当数</v>
          </cell>
          <cell r="CG1223">
            <v>0</v>
          </cell>
          <cell r="CH1223" t="str">
            <v>引当数</v>
          </cell>
          <cell r="CI1223">
            <v>0</v>
          </cell>
          <cell r="CJ1223" t="str">
            <v>引当数</v>
          </cell>
          <cell r="CK1223">
            <v>0</v>
          </cell>
          <cell r="CL1223" t="str">
            <v>引当数</v>
          </cell>
          <cell r="CM1223">
            <v>2</v>
          </cell>
          <cell r="CN1223" t="str">
            <v>引当数</v>
          </cell>
          <cell r="CO1223">
            <v>0</v>
          </cell>
          <cell r="CP1223" t="str">
            <v>引当数</v>
          </cell>
          <cell r="CQ1223">
            <v>0</v>
          </cell>
          <cell r="CR1223" t="str">
            <v>引当数</v>
          </cell>
          <cell r="CS1223">
            <v>0</v>
          </cell>
          <cell r="CT1223" t="str">
            <v>引当数</v>
          </cell>
          <cell r="CU1223">
            <v>0</v>
          </cell>
          <cell r="CV1223" t="str">
            <v>引当数</v>
          </cell>
          <cell r="CW1223">
            <v>0</v>
          </cell>
          <cell r="CX1223" t="str">
            <v>引当数</v>
          </cell>
          <cell r="CY1223">
            <v>0</v>
          </cell>
          <cell r="CZ1223" t="str">
            <v>引当数</v>
          </cell>
          <cell r="DA1223">
            <v>0</v>
          </cell>
          <cell r="DD1223" t="str">
            <v>引当数</v>
          </cell>
          <cell r="DE1223">
            <v>0</v>
          </cell>
          <cell r="DF1223" t="str">
            <v>引当数</v>
          </cell>
          <cell r="DG1223">
            <v>0</v>
          </cell>
          <cell r="DH1223" t="str">
            <v>引当数</v>
          </cell>
          <cell r="DI1223">
            <v>0</v>
          </cell>
          <cell r="DJ1223" t="str">
            <v>引当数</v>
          </cell>
          <cell r="DK1223">
            <v>0</v>
          </cell>
          <cell r="DN1223" t="str">
            <v>引当数</v>
          </cell>
          <cell r="DO1223">
            <v>0</v>
          </cell>
          <cell r="DP1223" t="str">
            <v>引当数</v>
          </cell>
          <cell r="DQ1223">
            <v>0</v>
          </cell>
          <cell r="DR1223" t="str">
            <v>引当数</v>
          </cell>
          <cell r="DS1223">
            <v>0</v>
          </cell>
          <cell r="DT1223" t="str">
            <v>引当数</v>
          </cell>
          <cell r="DU1223">
            <v>0</v>
          </cell>
          <cell r="DV1223" t="str">
            <v>引当数</v>
          </cell>
          <cell r="DW1223">
            <v>0</v>
          </cell>
          <cell r="DX1223" t="str">
            <v>引当数</v>
          </cell>
          <cell r="DY1223">
            <v>0</v>
          </cell>
          <cell r="EB1223" t="str">
            <v>引当数</v>
          </cell>
          <cell r="EC1223">
            <v>0</v>
          </cell>
          <cell r="ED1223" t="str">
            <v>引当数</v>
          </cell>
          <cell r="EE1223">
            <v>0</v>
          </cell>
          <cell r="EF1223" t="str">
            <v>引当数</v>
          </cell>
          <cell r="EG1223">
            <v>0</v>
          </cell>
          <cell r="EH1223" t="str">
            <v>引当数</v>
          </cell>
          <cell r="EI1223">
            <v>0</v>
          </cell>
          <cell r="EN1223" t="str">
            <v>引当数</v>
          </cell>
          <cell r="EO1223">
            <v>0</v>
          </cell>
          <cell r="EP1223" t="str">
            <v>引当数</v>
          </cell>
          <cell r="EQ1223">
            <v>0</v>
          </cell>
          <cell r="ER1223" t="str">
            <v>引当数</v>
          </cell>
          <cell r="ES1223">
            <v>0</v>
          </cell>
          <cell r="ET1223" t="str">
            <v>引当数</v>
          </cell>
          <cell r="EU1223">
            <v>0</v>
          </cell>
          <cell r="EV1223" t="str">
            <v>引当数</v>
          </cell>
          <cell r="EW1223">
            <v>0</v>
          </cell>
          <cell r="EX1223" t="str">
            <v>引当数</v>
          </cell>
          <cell r="EY1223">
            <v>20</v>
          </cell>
          <cell r="EZ1223" t="str">
            <v>引当数</v>
          </cell>
          <cell r="FA1223">
            <v>20</v>
          </cell>
          <cell r="FB1223" t="str">
            <v>引当数</v>
          </cell>
          <cell r="FC1223">
            <v>0</v>
          </cell>
          <cell r="FD1223" t="str">
            <v>引当数</v>
          </cell>
          <cell r="FE1223">
            <v>0</v>
          </cell>
          <cell r="FF1223" t="str">
            <v>引当数</v>
          </cell>
          <cell r="FG1223">
            <v>0</v>
          </cell>
          <cell r="FH1223" t="str">
            <v>引当数</v>
          </cell>
          <cell r="FI1223">
            <v>1</v>
          </cell>
          <cell r="FJ1223" t="str">
            <v>引当数</v>
          </cell>
          <cell r="FK1223">
            <v>0</v>
          </cell>
          <cell r="FL1223" t="str">
            <v>引当数</v>
          </cell>
          <cell r="FM1223">
            <v>0</v>
          </cell>
          <cell r="FN1223" t="str">
            <v>引当数</v>
          </cell>
          <cell r="FO1223">
            <v>0</v>
          </cell>
          <cell r="FQ1223" t="str">
            <v>引当数</v>
          </cell>
          <cell r="FR1223">
            <v>0</v>
          </cell>
          <cell r="FT1223" t="str">
            <v>引当数</v>
          </cell>
          <cell r="FU1223">
            <v>0</v>
          </cell>
          <cell r="FV1223" t="str">
            <v>引当数</v>
          </cell>
          <cell r="FW1223">
            <v>1</v>
          </cell>
          <cell r="FX1223" t="str">
            <v>引当数</v>
          </cell>
          <cell r="FY1223">
            <v>0</v>
          </cell>
          <cell r="FZ1223" t="str">
            <v>引当数</v>
          </cell>
          <cell r="GA1223">
            <v>0</v>
          </cell>
          <cell r="GC1223" t="str">
            <v>引当数</v>
          </cell>
          <cell r="GD1223">
            <v>0</v>
          </cell>
          <cell r="GE1223" t="str">
            <v>引当数</v>
          </cell>
          <cell r="GF1223">
            <v>0</v>
          </cell>
          <cell r="GG1223" t="str">
            <v>引当数</v>
          </cell>
          <cell r="GH1223">
            <v>0</v>
          </cell>
          <cell r="GM1223" t="str">
            <v>引当数</v>
          </cell>
          <cell r="GN1223">
            <v>2</v>
          </cell>
          <cell r="GO1223" t="str">
            <v>引当数</v>
          </cell>
          <cell r="GP1223">
            <v>0</v>
          </cell>
          <cell r="GQ1223" t="str">
            <v>引当数</v>
          </cell>
          <cell r="GR1223">
            <v>4</v>
          </cell>
          <cell r="GS1223" t="str">
            <v>引当数</v>
          </cell>
          <cell r="GT1223">
            <v>5</v>
          </cell>
          <cell r="GU1223" t="str">
            <v>引当数</v>
          </cell>
          <cell r="GV1223">
            <v>5</v>
          </cell>
          <cell r="GW1223" t="str">
            <v>引当数</v>
          </cell>
          <cell r="GX1223">
            <v>2</v>
          </cell>
          <cell r="GY1223" t="str">
            <v>引当数</v>
          </cell>
          <cell r="GZ1223">
            <v>0</v>
          </cell>
          <cell r="HA1223" t="str">
            <v>引当数</v>
          </cell>
          <cell r="HB1223">
            <v>0</v>
          </cell>
          <cell r="HC1223" t="str">
            <v>引当数</v>
          </cell>
          <cell r="HD1223">
            <v>0</v>
          </cell>
          <cell r="HE1223" t="str">
            <v>引当数</v>
          </cell>
          <cell r="HF1223">
            <v>8</v>
          </cell>
          <cell r="HG1223" t="str">
            <v>引当数</v>
          </cell>
          <cell r="HH1223">
            <v>0</v>
          </cell>
          <cell r="HI1223" t="str">
            <v>引当数</v>
          </cell>
          <cell r="HJ1223">
            <v>0</v>
          </cell>
          <cell r="HK1223" t="str">
            <v>引当数</v>
          </cell>
          <cell r="HL1223">
            <v>0</v>
          </cell>
          <cell r="HM1223" t="str">
            <v>引当数</v>
          </cell>
          <cell r="HN1223">
            <v>0</v>
          </cell>
          <cell r="HO1223" t="str">
            <v>引当数</v>
          </cell>
          <cell r="HP1223">
            <v>0</v>
          </cell>
          <cell r="HQ1223" t="str">
            <v>引当数</v>
          </cell>
          <cell r="HR1223">
            <v>20</v>
          </cell>
          <cell r="HT1223" t="str">
            <v>数量</v>
          </cell>
          <cell r="HX1223" t="str">
            <v>数量</v>
          </cell>
          <cell r="IB1223" t="str">
            <v>数量</v>
          </cell>
        </row>
        <row r="1224">
          <cell r="AH1224" t="str">
            <v>在庫数</v>
          </cell>
          <cell r="AI1224">
            <v>0</v>
          </cell>
          <cell r="AJ1224" t="str">
            <v>在庫数</v>
          </cell>
          <cell r="AK1224">
            <v>0</v>
          </cell>
          <cell r="AL1224" t="str">
            <v>在庫数</v>
          </cell>
          <cell r="AM1224">
            <v>0</v>
          </cell>
          <cell r="AN1224" t="str">
            <v>在庫数</v>
          </cell>
          <cell r="AO1224">
            <v>22</v>
          </cell>
          <cell r="AP1224" t="str">
            <v>在庫数</v>
          </cell>
          <cell r="AQ1224">
            <v>31</v>
          </cell>
          <cell r="AR1224" t="str">
            <v>在庫数</v>
          </cell>
          <cell r="AS1224">
            <v>31</v>
          </cell>
          <cell r="AT1224" t="str">
            <v>在庫数</v>
          </cell>
          <cell r="AU1224">
            <v>0</v>
          </cell>
          <cell r="AV1224" t="str">
            <v>在庫数</v>
          </cell>
          <cell r="AW1224">
            <v>0</v>
          </cell>
          <cell r="AX1224" t="str">
            <v>在庫数</v>
          </cell>
          <cell r="AY1224">
            <v>5</v>
          </cell>
          <cell r="AZ1224" t="str">
            <v>在庫数</v>
          </cell>
          <cell r="BA1224">
            <v>0</v>
          </cell>
          <cell r="BB1224" t="str">
            <v>在庫数</v>
          </cell>
          <cell r="BC1224">
            <v>0</v>
          </cell>
          <cell r="BD1224" t="str">
            <v>在庫数</v>
          </cell>
          <cell r="BE1224">
            <v>0</v>
          </cell>
          <cell r="BF1224" t="str">
            <v>在庫数</v>
          </cell>
          <cell r="BG1224">
            <v>12</v>
          </cell>
          <cell r="BH1224" t="str">
            <v>在庫数</v>
          </cell>
          <cell r="BI1224">
            <v>0</v>
          </cell>
          <cell r="BJ1224" t="str">
            <v>在庫数</v>
          </cell>
          <cell r="BK1224">
            <v>0</v>
          </cell>
          <cell r="BL1224" t="str">
            <v>在庫数</v>
          </cell>
          <cell r="BM1224">
            <v>1</v>
          </cell>
          <cell r="BN1224" t="str">
            <v>在庫数</v>
          </cell>
          <cell r="BO1224">
            <v>1</v>
          </cell>
          <cell r="BP1224" t="str">
            <v>在庫数</v>
          </cell>
          <cell r="BQ1224">
            <v>1</v>
          </cell>
          <cell r="BR1224" t="str">
            <v>在庫数</v>
          </cell>
          <cell r="BS1224">
            <v>0</v>
          </cell>
          <cell r="BT1224" t="str">
            <v>在庫数</v>
          </cell>
          <cell r="BU1224">
            <v>0</v>
          </cell>
          <cell r="BV1224" t="str">
            <v>在庫数</v>
          </cell>
          <cell r="BW1224">
            <v>0</v>
          </cell>
          <cell r="BX1224" t="str">
            <v>在庫数</v>
          </cell>
          <cell r="BY1224">
            <v>0</v>
          </cell>
          <cell r="BZ1224" t="str">
            <v>在庫数</v>
          </cell>
          <cell r="CA1224">
            <v>0</v>
          </cell>
          <cell r="CB1224" t="str">
            <v>在庫数</v>
          </cell>
          <cell r="CC1224">
            <v>0</v>
          </cell>
          <cell r="CD1224" t="str">
            <v>在庫数</v>
          </cell>
          <cell r="CE1224">
            <v>2</v>
          </cell>
          <cell r="CF1224" t="str">
            <v>在庫数</v>
          </cell>
          <cell r="CG1224">
            <v>4</v>
          </cell>
          <cell r="CH1224" t="str">
            <v>在庫数</v>
          </cell>
          <cell r="CI1224">
            <v>5</v>
          </cell>
          <cell r="CJ1224" t="str">
            <v>在庫数</v>
          </cell>
          <cell r="CK1224">
            <v>2</v>
          </cell>
          <cell r="CL1224" t="str">
            <v>在庫数</v>
          </cell>
          <cell r="CM1224">
            <v>0</v>
          </cell>
          <cell r="CN1224" t="str">
            <v>在庫数</v>
          </cell>
          <cell r="CO1224">
            <v>3</v>
          </cell>
          <cell r="CP1224" t="str">
            <v>在庫数</v>
          </cell>
          <cell r="CQ1224">
            <v>23</v>
          </cell>
          <cell r="CR1224" t="str">
            <v>在庫数</v>
          </cell>
          <cell r="CS1224">
            <v>18</v>
          </cell>
          <cell r="CT1224" t="str">
            <v>在庫数</v>
          </cell>
          <cell r="CU1224">
            <v>11</v>
          </cell>
          <cell r="CV1224" t="str">
            <v>在庫数</v>
          </cell>
          <cell r="CW1224">
            <v>1</v>
          </cell>
          <cell r="CX1224" t="str">
            <v>在庫数</v>
          </cell>
          <cell r="CY1224">
            <v>2</v>
          </cell>
          <cell r="CZ1224" t="str">
            <v>在庫数</v>
          </cell>
          <cell r="DA1224">
            <v>14</v>
          </cell>
          <cell r="DD1224" t="str">
            <v>在庫数</v>
          </cell>
          <cell r="DE1224">
            <v>1</v>
          </cell>
          <cell r="DF1224" t="str">
            <v>在庫数</v>
          </cell>
          <cell r="DG1224">
            <v>4</v>
          </cell>
          <cell r="DH1224" t="str">
            <v>在庫数</v>
          </cell>
          <cell r="DI1224">
            <v>2</v>
          </cell>
          <cell r="DJ1224" t="str">
            <v>在庫数</v>
          </cell>
          <cell r="DK1224">
            <v>4</v>
          </cell>
          <cell r="DN1224" t="str">
            <v>在庫数</v>
          </cell>
          <cell r="DO1224">
            <v>3</v>
          </cell>
          <cell r="DP1224" t="str">
            <v>在庫数</v>
          </cell>
          <cell r="DQ1224">
            <v>23</v>
          </cell>
          <cell r="DR1224" t="str">
            <v>在庫数</v>
          </cell>
          <cell r="DS1224">
            <v>20</v>
          </cell>
          <cell r="DT1224" t="str">
            <v>在庫数</v>
          </cell>
          <cell r="DU1224">
            <v>11</v>
          </cell>
          <cell r="DV1224" t="str">
            <v>在庫数</v>
          </cell>
          <cell r="DW1224">
            <v>10</v>
          </cell>
          <cell r="DX1224" t="str">
            <v>在庫数</v>
          </cell>
          <cell r="DY1224">
            <v>1</v>
          </cell>
          <cell r="EB1224" t="str">
            <v>在庫数</v>
          </cell>
          <cell r="EC1224">
            <v>46</v>
          </cell>
          <cell r="ED1224" t="str">
            <v>在庫数</v>
          </cell>
          <cell r="EE1224">
            <v>11</v>
          </cell>
          <cell r="EF1224" t="str">
            <v>在庫数</v>
          </cell>
          <cell r="EG1224">
            <v>60</v>
          </cell>
          <cell r="EH1224" t="str">
            <v>在庫数</v>
          </cell>
          <cell r="EI1224">
            <v>5</v>
          </cell>
          <cell r="EN1224" t="str">
            <v>在庫数</v>
          </cell>
          <cell r="EO1224">
            <v>0</v>
          </cell>
          <cell r="EP1224" t="str">
            <v>在庫数</v>
          </cell>
          <cell r="EQ1224">
            <v>0</v>
          </cell>
          <cell r="ER1224" t="str">
            <v>在庫数</v>
          </cell>
          <cell r="ES1224">
            <v>0</v>
          </cell>
          <cell r="ET1224" t="str">
            <v>在庫数</v>
          </cell>
          <cell r="EU1224">
            <v>0</v>
          </cell>
          <cell r="EV1224" t="str">
            <v>在庫数</v>
          </cell>
          <cell r="EW1224">
            <v>0</v>
          </cell>
          <cell r="EX1224" t="str">
            <v>在庫数</v>
          </cell>
          <cell r="EY1224">
            <v>0</v>
          </cell>
          <cell r="EZ1224" t="str">
            <v>在庫数</v>
          </cell>
          <cell r="FA1224">
            <v>0</v>
          </cell>
          <cell r="FB1224" t="str">
            <v>在庫数</v>
          </cell>
          <cell r="FC1224">
            <v>0</v>
          </cell>
          <cell r="FD1224" t="str">
            <v>在庫数</v>
          </cell>
          <cell r="FE1224">
            <v>0</v>
          </cell>
          <cell r="FF1224" t="str">
            <v>在庫数</v>
          </cell>
          <cell r="FG1224">
            <v>0</v>
          </cell>
          <cell r="FH1224" t="str">
            <v>在庫数</v>
          </cell>
          <cell r="FI1224">
            <v>2</v>
          </cell>
          <cell r="FJ1224" t="str">
            <v>在庫数</v>
          </cell>
          <cell r="FK1224">
            <v>0</v>
          </cell>
          <cell r="FL1224" t="str">
            <v>在庫数</v>
          </cell>
          <cell r="FM1224">
            <v>0</v>
          </cell>
          <cell r="FN1224" t="str">
            <v>在庫数</v>
          </cell>
          <cell r="FO1224">
            <v>0</v>
          </cell>
          <cell r="FQ1224" t="str">
            <v>在庫数</v>
          </cell>
          <cell r="FR1224">
            <v>0</v>
          </cell>
          <cell r="FT1224" t="str">
            <v>在庫数</v>
          </cell>
          <cell r="FU1224">
            <v>0</v>
          </cell>
          <cell r="FV1224" t="str">
            <v>在庫数</v>
          </cell>
          <cell r="FW1224">
            <v>2</v>
          </cell>
          <cell r="FX1224" t="str">
            <v>在庫数</v>
          </cell>
          <cell r="FY1224">
            <v>0</v>
          </cell>
          <cell r="FZ1224" t="str">
            <v>在庫数</v>
          </cell>
          <cell r="GA1224">
            <v>0</v>
          </cell>
          <cell r="GC1224" t="str">
            <v>在庫数</v>
          </cell>
          <cell r="GD1224">
            <v>0</v>
          </cell>
          <cell r="GE1224" t="str">
            <v>在庫数</v>
          </cell>
          <cell r="GF1224">
            <v>0</v>
          </cell>
          <cell r="GG1224" t="str">
            <v>在庫数</v>
          </cell>
          <cell r="GH1224">
            <v>0</v>
          </cell>
          <cell r="GM1224" t="str">
            <v>在庫数</v>
          </cell>
          <cell r="GN1224">
            <v>1</v>
          </cell>
          <cell r="GO1224" t="str">
            <v>在庫数</v>
          </cell>
          <cell r="GP1224">
            <v>0</v>
          </cell>
          <cell r="GQ1224" t="str">
            <v>在庫数</v>
          </cell>
          <cell r="GR1224">
            <v>1</v>
          </cell>
          <cell r="GS1224" t="str">
            <v>在庫数</v>
          </cell>
          <cell r="GT1224">
            <v>0</v>
          </cell>
          <cell r="GU1224" t="str">
            <v>在庫数</v>
          </cell>
          <cell r="GV1224">
            <v>0</v>
          </cell>
          <cell r="GW1224" t="str">
            <v>在庫数</v>
          </cell>
          <cell r="GX1224">
            <v>0</v>
          </cell>
          <cell r="GY1224" t="str">
            <v>在庫数</v>
          </cell>
          <cell r="GZ1224">
            <v>0</v>
          </cell>
          <cell r="HA1224" t="str">
            <v>在庫数</v>
          </cell>
          <cell r="HB1224">
            <v>0</v>
          </cell>
          <cell r="HC1224" t="str">
            <v>在庫数</v>
          </cell>
          <cell r="HD1224">
            <v>3</v>
          </cell>
          <cell r="HE1224" t="str">
            <v>在庫数</v>
          </cell>
          <cell r="HF1224">
            <v>2</v>
          </cell>
          <cell r="HG1224" t="str">
            <v>在庫数</v>
          </cell>
          <cell r="HH1224">
            <v>0</v>
          </cell>
          <cell r="HI1224" t="str">
            <v>在庫数</v>
          </cell>
          <cell r="HJ1224">
            <v>0</v>
          </cell>
          <cell r="HK1224" t="str">
            <v>在庫数</v>
          </cell>
          <cell r="HL1224">
            <v>0</v>
          </cell>
          <cell r="HM1224" t="str">
            <v>在庫数</v>
          </cell>
          <cell r="HN1224">
            <v>0</v>
          </cell>
          <cell r="HO1224" t="str">
            <v>在庫数</v>
          </cell>
          <cell r="HP1224">
            <v>30</v>
          </cell>
          <cell r="HQ1224" t="str">
            <v>在庫数</v>
          </cell>
          <cell r="HR1224">
            <v>0</v>
          </cell>
        </row>
        <row r="1225">
          <cell r="CD1225">
            <v>44852</v>
          </cell>
          <cell r="CR1225">
            <v>44943</v>
          </cell>
          <cell r="CT1225">
            <v>44943</v>
          </cell>
          <cell r="CZ1225">
            <v>44972</v>
          </cell>
          <cell r="DD1225">
            <v>44880</v>
          </cell>
          <cell r="DF1225">
            <v>44972</v>
          </cell>
          <cell r="DJ1225">
            <v>44972</v>
          </cell>
          <cell r="DN1225">
            <v>44910</v>
          </cell>
          <cell r="DP1225">
            <v>44972</v>
          </cell>
          <cell r="DR1225">
            <v>44910</v>
          </cell>
          <cell r="DT1225">
            <v>44943</v>
          </cell>
          <cell r="DX1225">
            <v>45031</v>
          </cell>
          <cell r="EB1225">
            <v>44972</v>
          </cell>
          <cell r="ED1225">
            <v>44943</v>
          </cell>
          <cell r="HC1225" t="str">
            <v>EXP</v>
          </cell>
          <cell r="HE1225" t="str">
            <v>通常品は制御にON</v>
          </cell>
        </row>
        <row r="1226">
          <cell r="AH1226">
            <v>45706</v>
          </cell>
          <cell r="AI1226">
            <v>4162081</v>
          </cell>
          <cell r="AJ1226">
            <v>45762</v>
          </cell>
          <cell r="AK1226">
            <v>4162189</v>
          </cell>
          <cell r="AL1226" t="str">
            <v>-</v>
          </cell>
          <cell r="AM1226">
            <v>4062307</v>
          </cell>
          <cell r="AT1226">
            <v>45748</v>
          </cell>
          <cell r="AU1226">
            <v>4162151</v>
          </cell>
          <cell r="BR1226">
            <v>45769</v>
          </cell>
          <cell r="BS1226">
            <v>4162179</v>
          </cell>
          <cell r="CD1226" t="str">
            <v>製番</v>
          </cell>
          <cell r="CE1226">
            <v>3861837</v>
          </cell>
          <cell r="CF1226" t="str">
            <v>製番</v>
          </cell>
          <cell r="CG1226">
            <v>3962033</v>
          </cell>
          <cell r="CH1226" t="str">
            <v>製番</v>
          </cell>
          <cell r="CI1226">
            <v>3861899</v>
          </cell>
          <cell r="CJ1226" t="str">
            <v>製番</v>
          </cell>
          <cell r="CK1226">
            <v>3962084</v>
          </cell>
          <cell r="CL1226">
            <v>45482</v>
          </cell>
          <cell r="CM1226">
            <v>4062219</v>
          </cell>
          <cell r="CN1226" t="str">
            <v>製番</v>
          </cell>
          <cell r="CO1226">
            <v>3861900</v>
          </cell>
          <cell r="CP1226" t="str">
            <v>製番</v>
          </cell>
          <cell r="CQ1226">
            <v>3962036</v>
          </cell>
          <cell r="CR1226" t="str">
            <v>製番</v>
          </cell>
          <cell r="CS1226">
            <v>3861932</v>
          </cell>
          <cell r="CT1226" t="str">
            <v>製番</v>
          </cell>
          <cell r="CU1226">
            <v>3861933</v>
          </cell>
          <cell r="CX1226" t="str">
            <v>製番</v>
          </cell>
          <cell r="CY1226">
            <v>3861874</v>
          </cell>
          <cell r="CZ1226" t="str">
            <v>製番</v>
          </cell>
          <cell r="DA1226">
            <v>3962040</v>
          </cell>
          <cell r="DD1226" t="str">
            <v>製番</v>
          </cell>
          <cell r="DE1226">
            <v>3861876</v>
          </cell>
          <cell r="DF1226" t="str">
            <v>製番</v>
          </cell>
          <cell r="DG1226">
            <v>3962042</v>
          </cell>
          <cell r="DH1226" t="str">
            <v>製番</v>
          </cell>
          <cell r="DI1226">
            <v>3861938</v>
          </cell>
          <cell r="DJ1226" t="str">
            <v>製番</v>
          </cell>
          <cell r="DK1226">
            <v>3962044</v>
          </cell>
          <cell r="DN1226" t="str">
            <v>製番</v>
          </cell>
          <cell r="DO1226">
            <v>3861909</v>
          </cell>
          <cell r="DP1226" t="str">
            <v>製番</v>
          </cell>
          <cell r="DQ1226">
            <v>3962045</v>
          </cell>
          <cell r="DR1226" t="str">
            <v>製番</v>
          </cell>
          <cell r="DS1226">
            <v>3861911</v>
          </cell>
          <cell r="DT1226" t="str">
            <v>製番</v>
          </cell>
          <cell r="DU1226">
            <v>3861942</v>
          </cell>
          <cell r="DV1226" t="str">
            <v>製番</v>
          </cell>
          <cell r="DW1226">
            <v>3861913</v>
          </cell>
          <cell r="DX1226" t="str">
            <v>製番</v>
          </cell>
          <cell r="DY1226">
            <v>3962170</v>
          </cell>
          <cell r="EB1226" t="str">
            <v>製番</v>
          </cell>
          <cell r="EC1226">
            <v>3962050</v>
          </cell>
          <cell r="ED1226" t="str">
            <v>製番</v>
          </cell>
          <cell r="EE1226">
            <v>3861945</v>
          </cell>
          <cell r="EF1226" t="str">
            <v>製番</v>
          </cell>
          <cell r="EG1226">
            <v>3962027</v>
          </cell>
          <cell r="EH1226" t="str">
            <v>製番</v>
          </cell>
          <cell r="EI1226">
            <v>3962173</v>
          </cell>
          <cell r="EX1226">
            <v>45790</v>
          </cell>
          <cell r="EY1226">
            <v>4162182</v>
          </cell>
          <cell r="EZ1226">
            <v>45790</v>
          </cell>
          <cell r="FA1226">
            <v>4162183</v>
          </cell>
          <cell r="FH1226">
            <v>45811</v>
          </cell>
          <cell r="FI1226">
            <v>4162199</v>
          </cell>
          <cell r="GM1226">
            <v>45566</v>
          </cell>
          <cell r="GN1226">
            <v>4062347</v>
          </cell>
          <cell r="GQ1226">
            <v>45755</v>
          </cell>
          <cell r="GR1226">
            <v>4162163</v>
          </cell>
          <cell r="GS1226">
            <v>45370</v>
          </cell>
          <cell r="GT1226">
            <v>4062159</v>
          </cell>
          <cell r="GU1226">
            <v>45370</v>
          </cell>
          <cell r="GV1226">
            <v>4062158</v>
          </cell>
          <cell r="GW1226">
            <v>45602</v>
          </cell>
          <cell r="GX1226">
            <v>4162043</v>
          </cell>
          <cell r="HC1226">
            <v>45566</v>
          </cell>
          <cell r="HD1226">
            <v>4062349</v>
          </cell>
          <cell r="HQ1226">
            <v>45671</v>
          </cell>
          <cell r="HR1226">
            <v>4162070</v>
          </cell>
          <cell r="HT1226" t="str">
            <v>納入日</v>
          </cell>
          <cell r="HX1226" t="str">
            <v>納入日</v>
          </cell>
          <cell r="IB1226" t="str">
            <v>納入日</v>
          </cell>
        </row>
        <row r="1227">
          <cell r="AH1227" t="str">
            <v>繰越数</v>
          </cell>
          <cell r="AI1227">
            <v>18</v>
          </cell>
          <cell r="AJ1227" t="str">
            <v>繰越数</v>
          </cell>
          <cell r="AK1227">
            <v>15</v>
          </cell>
          <cell r="AL1227" t="str">
            <v>繰越数</v>
          </cell>
          <cell r="AM1227">
            <v>2</v>
          </cell>
          <cell r="AN1227" t="str">
            <v>繰越数</v>
          </cell>
          <cell r="AP1227" t="str">
            <v>繰越数</v>
          </cell>
          <cell r="AQ1227">
            <v>22</v>
          </cell>
          <cell r="AR1227" t="str">
            <v>繰越数</v>
          </cell>
          <cell r="AS1227">
            <v>22</v>
          </cell>
          <cell r="AT1227" t="str">
            <v>繰越数</v>
          </cell>
          <cell r="AU1227">
            <v>25</v>
          </cell>
          <cell r="AV1227" t="str">
            <v>繰越数</v>
          </cell>
          <cell r="AX1227" t="str">
            <v>繰越数</v>
          </cell>
          <cell r="AZ1227" t="str">
            <v>繰越数</v>
          </cell>
          <cell r="BB1227" t="str">
            <v>繰越数</v>
          </cell>
          <cell r="BD1227" t="str">
            <v>繰越数</v>
          </cell>
          <cell r="BF1227" t="str">
            <v>繰越数</v>
          </cell>
          <cell r="BH1227" t="str">
            <v>繰越数</v>
          </cell>
          <cell r="BJ1227" t="str">
            <v>繰越数</v>
          </cell>
          <cell r="BL1227" t="str">
            <v>繰越数</v>
          </cell>
          <cell r="BN1227" t="str">
            <v>繰越数</v>
          </cell>
          <cell r="BP1227" t="str">
            <v>繰越数</v>
          </cell>
          <cell r="BR1227" t="str">
            <v>繰越数</v>
          </cell>
          <cell r="BS1227">
            <v>3</v>
          </cell>
          <cell r="BT1227" t="str">
            <v>繰越数</v>
          </cell>
          <cell r="BV1227" t="str">
            <v>繰越数</v>
          </cell>
          <cell r="BX1227" t="str">
            <v>繰越数</v>
          </cell>
          <cell r="BZ1227" t="str">
            <v>繰越数</v>
          </cell>
          <cell r="CB1227" t="str">
            <v>繰越数</v>
          </cell>
          <cell r="CD1227" t="str">
            <v>繰越数</v>
          </cell>
          <cell r="CE1227">
            <v>1</v>
          </cell>
          <cell r="CF1227" t="str">
            <v>繰越数</v>
          </cell>
          <cell r="CG1227">
            <v>4</v>
          </cell>
          <cell r="CH1227" t="str">
            <v>繰越数</v>
          </cell>
          <cell r="CI1227">
            <v>2</v>
          </cell>
          <cell r="CJ1227" t="str">
            <v>繰越数</v>
          </cell>
          <cell r="CK1227">
            <v>1</v>
          </cell>
          <cell r="CL1227" t="str">
            <v>繰越数</v>
          </cell>
          <cell r="CM1227">
            <v>2</v>
          </cell>
          <cell r="CN1227" t="str">
            <v>繰越数</v>
          </cell>
          <cell r="CO1227">
            <v>2</v>
          </cell>
          <cell r="CP1227" t="str">
            <v>繰越数</v>
          </cell>
          <cell r="CQ1227">
            <v>21</v>
          </cell>
          <cell r="CR1227" t="str">
            <v>繰越数</v>
          </cell>
          <cell r="CS1227">
            <v>20</v>
          </cell>
          <cell r="CT1227" t="str">
            <v>繰越数</v>
          </cell>
          <cell r="CU1227">
            <v>12</v>
          </cell>
          <cell r="CV1227" t="str">
            <v>繰越数</v>
          </cell>
          <cell r="CX1227" t="str">
            <v>繰越数</v>
          </cell>
          <cell r="CY1227">
            <v>54</v>
          </cell>
          <cell r="CZ1227" t="str">
            <v>繰越数</v>
          </cell>
          <cell r="DA1227">
            <v>8</v>
          </cell>
          <cell r="DD1227" t="str">
            <v>繰越数</v>
          </cell>
          <cell r="DE1227">
            <v>2</v>
          </cell>
          <cell r="DF1227" t="str">
            <v>繰越数</v>
          </cell>
          <cell r="DG1227">
            <v>4</v>
          </cell>
          <cell r="DH1227" t="str">
            <v>繰越数</v>
          </cell>
          <cell r="DI1227">
            <v>4</v>
          </cell>
          <cell r="DJ1227" t="str">
            <v>繰越数</v>
          </cell>
          <cell r="DK1227">
            <v>2</v>
          </cell>
          <cell r="DN1227" t="str">
            <v>繰越数</v>
          </cell>
          <cell r="DO1227">
            <v>2</v>
          </cell>
          <cell r="DP1227" t="str">
            <v>繰越数</v>
          </cell>
          <cell r="DQ1227">
            <v>21</v>
          </cell>
          <cell r="DR1227" t="str">
            <v>繰越数</v>
          </cell>
          <cell r="DS1227">
            <v>18</v>
          </cell>
          <cell r="DT1227" t="str">
            <v>繰越数</v>
          </cell>
          <cell r="DU1227">
            <v>13</v>
          </cell>
          <cell r="DV1227" t="str">
            <v>繰越数</v>
          </cell>
          <cell r="DW1227">
            <v>6</v>
          </cell>
          <cell r="DX1227" t="str">
            <v>繰越数</v>
          </cell>
          <cell r="DY1227">
            <v>4</v>
          </cell>
          <cell r="EB1227" t="str">
            <v>繰越数</v>
          </cell>
          <cell r="EC1227">
            <v>35</v>
          </cell>
          <cell r="ED1227" t="str">
            <v>繰越数</v>
          </cell>
          <cell r="EE1227">
            <v>13</v>
          </cell>
          <cell r="EF1227" t="str">
            <v>繰越数</v>
          </cell>
          <cell r="EG1227">
            <v>40</v>
          </cell>
          <cell r="EH1227" t="str">
            <v>繰越数</v>
          </cell>
          <cell r="EI1227">
            <v>6</v>
          </cell>
          <cell r="EN1227" t="str">
            <v>繰越数</v>
          </cell>
          <cell r="EP1227" t="str">
            <v>繰越数</v>
          </cell>
          <cell r="ER1227" t="str">
            <v>繰越数</v>
          </cell>
          <cell r="ET1227" t="str">
            <v>繰越数</v>
          </cell>
          <cell r="EV1227" t="str">
            <v>繰越数</v>
          </cell>
          <cell r="EX1227" t="str">
            <v>繰越数</v>
          </cell>
          <cell r="EY1227">
            <v>20</v>
          </cell>
          <cell r="EZ1227" t="str">
            <v>繰越数</v>
          </cell>
          <cell r="FA1227">
            <v>30</v>
          </cell>
          <cell r="FB1227" t="str">
            <v>繰越数</v>
          </cell>
          <cell r="FD1227" t="str">
            <v>繰越数</v>
          </cell>
          <cell r="FF1227" t="str">
            <v>繰越数</v>
          </cell>
          <cell r="FH1227" t="str">
            <v>繰越数</v>
          </cell>
          <cell r="FI1227">
            <v>7</v>
          </cell>
          <cell r="FJ1227" t="str">
            <v>繰越数</v>
          </cell>
          <cell r="FL1227" t="str">
            <v>繰越数</v>
          </cell>
          <cell r="FN1227" t="str">
            <v>繰越数</v>
          </cell>
          <cell r="FQ1227" t="str">
            <v>繰越数</v>
          </cell>
          <cell r="FT1227" t="str">
            <v>繰越数</v>
          </cell>
          <cell r="FV1227" t="str">
            <v>繰越数</v>
          </cell>
          <cell r="FX1227" t="str">
            <v>繰越数</v>
          </cell>
          <cell r="FZ1227" t="str">
            <v>繰越数</v>
          </cell>
          <cell r="GC1227" t="str">
            <v>繰越数</v>
          </cell>
          <cell r="GE1227" t="str">
            <v>繰越数</v>
          </cell>
          <cell r="GG1227" t="str">
            <v>繰越数</v>
          </cell>
          <cell r="GM1227" t="str">
            <v>繰越数</v>
          </cell>
          <cell r="GN1227">
            <v>2</v>
          </cell>
          <cell r="GO1227" t="str">
            <v>繰越数</v>
          </cell>
          <cell r="GQ1227" t="str">
            <v>繰越数</v>
          </cell>
          <cell r="GR1227">
            <v>3</v>
          </cell>
          <cell r="GS1227" t="str">
            <v>繰越数</v>
          </cell>
          <cell r="GT1227">
            <v>3</v>
          </cell>
          <cell r="GU1227" t="str">
            <v>繰越数</v>
          </cell>
          <cell r="GV1227">
            <v>5</v>
          </cell>
          <cell r="GW1227" t="str">
            <v>繰越数</v>
          </cell>
          <cell r="GX1227">
            <v>5</v>
          </cell>
          <cell r="GY1227" t="str">
            <v>繰越数</v>
          </cell>
          <cell r="HA1227" t="str">
            <v>繰越数</v>
          </cell>
          <cell r="HC1227" t="str">
            <v>繰越数</v>
          </cell>
          <cell r="HD1227">
            <v>3</v>
          </cell>
          <cell r="HE1227" t="str">
            <v>繰越数</v>
          </cell>
          <cell r="HG1227" t="str">
            <v>繰越数</v>
          </cell>
          <cell r="HI1227" t="str">
            <v>繰越数</v>
          </cell>
          <cell r="HK1227" t="str">
            <v>繰越数</v>
          </cell>
          <cell r="HM1227" t="str">
            <v>繰越数</v>
          </cell>
          <cell r="HO1227" t="str">
            <v>繰越数</v>
          </cell>
          <cell r="HQ1227" t="str">
            <v>繰越数</v>
          </cell>
          <cell r="HR1227">
            <v>24</v>
          </cell>
          <cell r="HT1227" t="str">
            <v>製番</v>
          </cell>
          <cell r="HX1227" t="str">
            <v>製番</v>
          </cell>
          <cell r="IB1227" t="str">
            <v>製番</v>
          </cell>
        </row>
        <row r="1228">
          <cell r="AH1228" t="str">
            <v>引当数</v>
          </cell>
          <cell r="AI1228">
            <v>18</v>
          </cell>
          <cell r="AJ1228" t="str">
            <v>引当数</v>
          </cell>
          <cell r="AK1228">
            <v>15</v>
          </cell>
          <cell r="AL1228" t="str">
            <v>引当数</v>
          </cell>
          <cell r="AM1228">
            <v>2</v>
          </cell>
          <cell r="AN1228" t="str">
            <v>引当数</v>
          </cell>
          <cell r="AO1228">
            <v>0</v>
          </cell>
          <cell r="AP1228" t="str">
            <v>引当数</v>
          </cell>
          <cell r="AQ1228">
            <v>0</v>
          </cell>
          <cell r="AR1228" t="str">
            <v>引当数</v>
          </cell>
          <cell r="AS1228">
            <v>0</v>
          </cell>
          <cell r="AT1228" t="str">
            <v>引当数</v>
          </cell>
          <cell r="AU1228">
            <v>19</v>
          </cell>
          <cell r="AV1228" t="str">
            <v>引当数</v>
          </cell>
          <cell r="AW1228">
            <v>0</v>
          </cell>
          <cell r="AX1228" t="str">
            <v>引当数</v>
          </cell>
          <cell r="AY1228">
            <v>0</v>
          </cell>
          <cell r="AZ1228" t="str">
            <v>引当数</v>
          </cell>
          <cell r="BA1228">
            <v>0</v>
          </cell>
          <cell r="BB1228" t="str">
            <v>引当数</v>
          </cell>
          <cell r="BC1228">
            <v>0</v>
          </cell>
          <cell r="BD1228" t="str">
            <v>引当数</v>
          </cell>
          <cell r="BE1228">
            <v>0</v>
          </cell>
          <cell r="BF1228" t="str">
            <v>引当数</v>
          </cell>
          <cell r="BG1228">
            <v>0</v>
          </cell>
          <cell r="BH1228" t="str">
            <v>引当数</v>
          </cell>
          <cell r="BI1228">
            <v>0</v>
          </cell>
          <cell r="BJ1228" t="str">
            <v>引当数</v>
          </cell>
          <cell r="BK1228">
            <v>0</v>
          </cell>
          <cell r="BL1228" t="str">
            <v>引当数</v>
          </cell>
          <cell r="BM1228">
            <v>0</v>
          </cell>
          <cell r="BN1228" t="str">
            <v>引当数</v>
          </cell>
          <cell r="BO1228">
            <v>0</v>
          </cell>
          <cell r="BP1228" t="str">
            <v>引当数</v>
          </cell>
          <cell r="BQ1228">
            <v>0</v>
          </cell>
          <cell r="BR1228" t="str">
            <v>引当数</v>
          </cell>
          <cell r="BS1228">
            <v>3</v>
          </cell>
          <cell r="BT1228" t="str">
            <v>引当数</v>
          </cell>
          <cell r="BU1228">
            <v>0</v>
          </cell>
          <cell r="BV1228" t="str">
            <v>引当数</v>
          </cell>
          <cell r="BW1228">
            <v>0</v>
          </cell>
          <cell r="BX1228" t="str">
            <v>引当数</v>
          </cell>
          <cell r="BY1228">
            <v>0</v>
          </cell>
          <cell r="BZ1228" t="str">
            <v>引当数</v>
          </cell>
          <cell r="CA1228">
            <v>0</v>
          </cell>
          <cell r="CB1228" t="str">
            <v>引当数</v>
          </cell>
          <cell r="CC1228">
            <v>0</v>
          </cell>
          <cell r="CD1228" t="str">
            <v>引当数</v>
          </cell>
          <cell r="CE1228">
            <v>0</v>
          </cell>
          <cell r="CF1228" t="str">
            <v>引当数</v>
          </cell>
          <cell r="CG1228">
            <v>0</v>
          </cell>
          <cell r="CH1228" t="str">
            <v>引当数</v>
          </cell>
          <cell r="CI1228">
            <v>0</v>
          </cell>
          <cell r="CJ1228" t="str">
            <v>引当数</v>
          </cell>
          <cell r="CK1228">
            <v>0</v>
          </cell>
          <cell r="CL1228" t="str">
            <v>引当数</v>
          </cell>
          <cell r="CM1228">
            <v>2</v>
          </cell>
          <cell r="CN1228" t="str">
            <v>引当数</v>
          </cell>
          <cell r="CO1228">
            <v>0</v>
          </cell>
          <cell r="CP1228" t="str">
            <v>引当数</v>
          </cell>
          <cell r="CQ1228">
            <v>0</v>
          </cell>
          <cell r="CR1228" t="str">
            <v>引当数</v>
          </cell>
          <cell r="CS1228">
            <v>0</v>
          </cell>
          <cell r="CT1228" t="str">
            <v>引当数</v>
          </cell>
          <cell r="CU1228">
            <v>6</v>
          </cell>
          <cell r="CV1228" t="str">
            <v>引当数</v>
          </cell>
          <cell r="CW1228">
            <v>0</v>
          </cell>
          <cell r="CX1228" t="str">
            <v>引当数</v>
          </cell>
          <cell r="CY1228">
            <v>0</v>
          </cell>
          <cell r="CZ1228" t="str">
            <v>引当数</v>
          </cell>
          <cell r="DA1228">
            <v>4</v>
          </cell>
          <cell r="DD1228" t="str">
            <v>引当数</v>
          </cell>
          <cell r="DE1228">
            <v>0</v>
          </cell>
          <cell r="DF1228" t="str">
            <v>引当数</v>
          </cell>
          <cell r="DG1228">
            <v>0</v>
          </cell>
          <cell r="DH1228" t="str">
            <v>引当数</v>
          </cell>
          <cell r="DI1228">
            <v>0</v>
          </cell>
          <cell r="DJ1228" t="str">
            <v>引当数</v>
          </cell>
          <cell r="DK1228">
            <v>0</v>
          </cell>
          <cell r="DN1228" t="str">
            <v>引当数</v>
          </cell>
          <cell r="DO1228">
            <v>0</v>
          </cell>
          <cell r="DP1228" t="str">
            <v>引当数</v>
          </cell>
          <cell r="DQ1228">
            <v>0</v>
          </cell>
          <cell r="DR1228" t="str">
            <v>引当数</v>
          </cell>
          <cell r="DS1228">
            <v>0</v>
          </cell>
          <cell r="DT1228" t="str">
            <v>引当数</v>
          </cell>
          <cell r="DU1228">
            <v>4</v>
          </cell>
          <cell r="DV1228" t="str">
            <v>引当数</v>
          </cell>
          <cell r="DW1228">
            <v>0</v>
          </cell>
          <cell r="DX1228" t="str">
            <v>引当数</v>
          </cell>
          <cell r="DY1228">
            <v>2</v>
          </cell>
          <cell r="EB1228" t="str">
            <v>引当数</v>
          </cell>
          <cell r="EC1228">
            <v>0</v>
          </cell>
          <cell r="ED1228" t="str">
            <v>引当数</v>
          </cell>
          <cell r="EE1228">
            <v>7</v>
          </cell>
          <cell r="EF1228" t="str">
            <v>引当数</v>
          </cell>
          <cell r="EG1228">
            <v>0</v>
          </cell>
          <cell r="EH1228" t="str">
            <v>引当数</v>
          </cell>
          <cell r="EI1228">
            <v>0</v>
          </cell>
          <cell r="EN1228" t="str">
            <v>引当数</v>
          </cell>
          <cell r="EO1228">
            <v>0</v>
          </cell>
          <cell r="EP1228" t="str">
            <v>引当数</v>
          </cell>
          <cell r="EQ1228">
            <v>0</v>
          </cell>
          <cell r="ER1228" t="str">
            <v>引当数</v>
          </cell>
          <cell r="ES1228">
            <v>0</v>
          </cell>
          <cell r="ET1228" t="str">
            <v>引当数</v>
          </cell>
          <cell r="EU1228">
            <v>0</v>
          </cell>
          <cell r="EV1228" t="str">
            <v>引当数</v>
          </cell>
          <cell r="EW1228">
            <v>0</v>
          </cell>
          <cell r="EX1228" t="str">
            <v>引当数</v>
          </cell>
          <cell r="EY1228">
            <v>20</v>
          </cell>
          <cell r="EZ1228" t="str">
            <v>引当数</v>
          </cell>
          <cell r="FA1228">
            <v>1</v>
          </cell>
          <cell r="FB1228" t="str">
            <v>引当数</v>
          </cell>
          <cell r="FC1228">
            <v>0</v>
          </cell>
          <cell r="FD1228" t="str">
            <v>引当数</v>
          </cell>
          <cell r="FE1228">
            <v>0</v>
          </cell>
          <cell r="FF1228" t="str">
            <v>引当数</v>
          </cell>
          <cell r="FG1228">
            <v>0</v>
          </cell>
          <cell r="FH1228" t="str">
            <v>引当数</v>
          </cell>
          <cell r="FI1228">
            <v>0</v>
          </cell>
          <cell r="FJ1228" t="str">
            <v>引当数</v>
          </cell>
          <cell r="FK1228">
            <v>0</v>
          </cell>
          <cell r="FL1228" t="str">
            <v>引当数</v>
          </cell>
          <cell r="FM1228">
            <v>0</v>
          </cell>
          <cell r="FN1228" t="str">
            <v>引当数</v>
          </cell>
          <cell r="FO1228">
            <v>0</v>
          </cell>
          <cell r="FQ1228" t="str">
            <v>引当数</v>
          </cell>
          <cell r="FR1228">
            <v>0</v>
          </cell>
          <cell r="FT1228" t="str">
            <v>引当数</v>
          </cell>
          <cell r="FU1228">
            <v>0</v>
          </cell>
          <cell r="FV1228" t="str">
            <v>引当数</v>
          </cell>
          <cell r="FW1228">
            <v>0</v>
          </cell>
          <cell r="FX1228" t="str">
            <v>引当数</v>
          </cell>
          <cell r="FY1228">
            <v>0</v>
          </cell>
          <cell r="FZ1228" t="str">
            <v>引当数</v>
          </cell>
          <cell r="GA1228">
            <v>0</v>
          </cell>
          <cell r="GC1228" t="str">
            <v>引当数</v>
          </cell>
          <cell r="GD1228">
            <v>0</v>
          </cell>
          <cell r="GE1228" t="str">
            <v>引当数</v>
          </cell>
          <cell r="GF1228">
            <v>0</v>
          </cell>
          <cell r="GG1228" t="str">
            <v>引当数</v>
          </cell>
          <cell r="GH1228">
            <v>0</v>
          </cell>
          <cell r="GM1228" t="str">
            <v>引当数</v>
          </cell>
          <cell r="GN1228">
            <v>2</v>
          </cell>
          <cell r="GO1228" t="str">
            <v>引当数</v>
          </cell>
          <cell r="GP1228">
            <v>0</v>
          </cell>
          <cell r="GQ1228" t="str">
            <v>引当数</v>
          </cell>
          <cell r="GR1228">
            <v>0</v>
          </cell>
          <cell r="GS1228" t="str">
            <v>引当数</v>
          </cell>
          <cell r="GT1228">
            <v>3</v>
          </cell>
          <cell r="GU1228" t="str">
            <v>引当数</v>
          </cell>
          <cell r="GV1228">
            <v>5</v>
          </cell>
          <cell r="GW1228" t="str">
            <v>引当数</v>
          </cell>
          <cell r="GX1228">
            <v>4</v>
          </cell>
          <cell r="GY1228" t="str">
            <v>引当数</v>
          </cell>
          <cell r="GZ1228">
            <v>0</v>
          </cell>
          <cell r="HA1228" t="str">
            <v>引当数</v>
          </cell>
          <cell r="HB1228">
            <v>0</v>
          </cell>
          <cell r="HC1228" t="str">
            <v>引当数</v>
          </cell>
          <cell r="HD1228">
            <v>1</v>
          </cell>
          <cell r="HE1228" t="str">
            <v>引当数</v>
          </cell>
          <cell r="HF1228">
            <v>0</v>
          </cell>
          <cell r="HG1228" t="str">
            <v>引当数</v>
          </cell>
          <cell r="HH1228">
            <v>0</v>
          </cell>
          <cell r="HI1228" t="str">
            <v>引当数</v>
          </cell>
          <cell r="HJ1228">
            <v>0</v>
          </cell>
          <cell r="HK1228" t="str">
            <v>引当数</v>
          </cell>
          <cell r="HL1228">
            <v>0</v>
          </cell>
          <cell r="HM1228" t="str">
            <v>引当数</v>
          </cell>
          <cell r="HN1228">
            <v>0</v>
          </cell>
          <cell r="HO1228" t="str">
            <v>引当数</v>
          </cell>
          <cell r="HP1228">
            <v>0</v>
          </cell>
          <cell r="HQ1228" t="str">
            <v>引当数</v>
          </cell>
          <cell r="HR1228">
            <v>24</v>
          </cell>
          <cell r="HT1228" t="str">
            <v>数量</v>
          </cell>
          <cell r="HX1228" t="str">
            <v>数量</v>
          </cell>
          <cell r="IB1228" t="str">
            <v>数量</v>
          </cell>
        </row>
        <row r="1229">
          <cell r="AH1229" t="str">
            <v>在庫数</v>
          </cell>
          <cell r="AI1229">
            <v>0</v>
          </cell>
          <cell r="AJ1229" t="str">
            <v>在庫数</v>
          </cell>
          <cell r="AK1229">
            <v>0</v>
          </cell>
          <cell r="AL1229" t="str">
            <v>在庫数</v>
          </cell>
          <cell r="AM1229">
            <v>0</v>
          </cell>
          <cell r="AN1229" t="str">
            <v>在庫数</v>
          </cell>
          <cell r="AO1229">
            <v>0</v>
          </cell>
          <cell r="AP1229" t="str">
            <v>在庫数</v>
          </cell>
          <cell r="AQ1229">
            <v>22</v>
          </cell>
          <cell r="AR1229" t="str">
            <v>在庫数</v>
          </cell>
          <cell r="AS1229">
            <v>22</v>
          </cell>
          <cell r="AT1229" t="str">
            <v>在庫数</v>
          </cell>
          <cell r="AU1229">
            <v>6</v>
          </cell>
          <cell r="AV1229" t="str">
            <v>在庫数</v>
          </cell>
          <cell r="AW1229">
            <v>0</v>
          </cell>
          <cell r="AX1229" t="str">
            <v>在庫数</v>
          </cell>
          <cell r="AY1229">
            <v>0</v>
          </cell>
          <cell r="AZ1229" t="str">
            <v>在庫数</v>
          </cell>
          <cell r="BA1229">
            <v>0</v>
          </cell>
          <cell r="BB1229" t="str">
            <v>在庫数</v>
          </cell>
          <cell r="BC1229">
            <v>0</v>
          </cell>
          <cell r="BD1229" t="str">
            <v>在庫数</v>
          </cell>
          <cell r="BE1229">
            <v>0</v>
          </cell>
          <cell r="BF1229" t="str">
            <v>在庫数</v>
          </cell>
          <cell r="BG1229">
            <v>0</v>
          </cell>
          <cell r="BH1229" t="str">
            <v>在庫数</v>
          </cell>
          <cell r="BI1229">
            <v>0</v>
          </cell>
          <cell r="BJ1229" t="str">
            <v>在庫数</v>
          </cell>
          <cell r="BK1229">
            <v>0</v>
          </cell>
          <cell r="BL1229" t="str">
            <v>在庫数</v>
          </cell>
          <cell r="BM1229">
            <v>0</v>
          </cell>
          <cell r="BN1229" t="str">
            <v>在庫数</v>
          </cell>
          <cell r="BO1229">
            <v>0</v>
          </cell>
          <cell r="BP1229" t="str">
            <v>在庫数</v>
          </cell>
          <cell r="BQ1229">
            <v>0</v>
          </cell>
          <cell r="BR1229" t="str">
            <v>在庫数</v>
          </cell>
          <cell r="BS1229">
            <v>0</v>
          </cell>
          <cell r="BT1229" t="str">
            <v>在庫数</v>
          </cell>
          <cell r="BU1229">
            <v>0</v>
          </cell>
          <cell r="BV1229" t="str">
            <v>在庫数</v>
          </cell>
          <cell r="BW1229">
            <v>0</v>
          </cell>
          <cell r="BX1229" t="str">
            <v>在庫数</v>
          </cell>
          <cell r="BY1229">
            <v>0</v>
          </cell>
          <cell r="BZ1229" t="str">
            <v>在庫数</v>
          </cell>
          <cell r="CA1229">
            <v>0</v>
          </cell>
          <cell r="CB1229" t="str">
            <v>在庫数</v>
          </cell>
          <cell r="CC1229">
            <v>0</v>
          </cell>
          <cell r="CD1229" t="str">
            <v>在庫数</v>
          </cell>
          <cell r="CE1229">
            <v>1</v>
          </cell>
          <cell r="CF1229" t="str">
            <v>在庫数</v>
          </cell>
          <cell r="CG1229">
            <v>4</v>
          </cell>
          <cell r="CH1229" t="str">
            <v>在庫数</v>
          </cell>
          <cell r="CI1229">
            <v>2</v>
          </cell>
          <cell r="CJ1229" t="str">
            <v>在庫数</v>
          </cell>
          <cell r="CK1229">
            <v>1</v>
          </cell>
          <cell r="CL1229" t="str">
            <v>在庫数</v>
          </cell>
          <cell r="CM1229">
            <v>0</v>
          </cell>
          <cell r="CN1229" t="str">
            <v>在庫数</v>
          </cell>
          <cell r="CO1229">
            <v>2</v>
          </cell>
          <cell r="CP1229" t="str">
            <v>在庫数</v>
          </cell>
          <cell r="CQ1229">
            <v>21</v>
          </cell>
          <cell r="CR1229" t="str">
            <v>在庫数</v>
          </cell>
          <cell r="CS1229">
            <v>20</v>
          </cell>
          <cell r="CT1229" t="str">
            <v>在庫数</v>
          </cell>
          <cell r="CU1229">
            <v>6</v>
          </cell>
          <cell r="CV1229" t="str">
            <v>在庫数</v>
          </cell>
          <cell r="CW1229">
            <v>0</v>
          </cell>
          <cell r="CX1229" t="str">
            <v>在庫数</v>
          </cell>
          <cell r="CY1229">
            <v>54</v>
          </cell>
          <cell r="CZ1229" t="str">
            <v>在庫数</v>
          </cell>
          <cell r="DA1229">
            <v>4</v>
          </cell>
          <cell r="DD1229" t="str">
            <v>在庫数</v>
          </cell>
          <cell r="DE1229">
            <v>2</v>
          </cell>
          <cell r="DF1229" t="str">
            <v>在庫数</v>
          </cell>
          <cell r="DG1229">
            <v>4</v>
          </cell>
          <cell r="DH1229" t="str">
            <v>在庫数</v>
          </cell>
          <cell r="DI1229">
            <v>4</v>
          </cell>
          <cell r="DJ1229" t="str">
            <v>在庫数</v>
          </cell>
          <cell r="DK1229">
            <v>2</v>
          </cell>
          <cell r="DN1229" t="str">
            <v>在庫数</v>
          </cell>
          <cell r="DO1229">
            <v>2</v>
          </cell>
          <cell r="DP1229" t="str">
            <v>在庫数</v>
          </cell>
          <cell r="DQ1229">
            <v>21</v>
          </cell>
          <cell r="DR1229" t="str">
            <v>在庫数</v>
          </cell>
          <cell r="DS1229">
            <v>18</v>
          </cell>
          <cell r="DT1229" t="str">
            <v>在庫数</v>
          </cell>
          <cell r="DU1229">
            <v>9</v>
          </cell>
          <cell r="DV1229" t="str">
            <v>在庫数</v>
          </cell>
          <cell r="DW1229">
            <v>6</v>
          </cell>
          <cell r="DX1229" t="str">
            <v>在庫数</v>
          </cell>
          <cell r="DY1229">
            <v>2</v>
          </cell>
          <cell r="EB1229" t="str">
            <v>在庫数</v>
          </cell>
          <cell r="EC1229">
            <v>35</v>
          </cell>
          <cell r="ED1229" t="str">
            <v>在庫数</v>
          </cell>
          <cell r="EE1229">
            <v>6</v>
          </cell>
          <cell r="EF1229" t="str">
            <v>在庫数</v>
          </cell>
          <cell r="EG1229">
            <v>40</v>
          </cell>
          <cell r="EH1229" t="str">
            <v>在庫数</v>
          </cell>
          <cell r="EI1229">
            <v>6</v>
          </cell>
          <cell r="EN1229" t="str">
            <v>在庫数</v>
          </cell>
          <cell r="EO1229">
            <v>0</v>
          </cell>
          <cell r="EP1229" t="str">
            <v>在庫数</v>
          </cell>
          <cell r="EQ1229">
            <v>0</v>
          </cell>
          <cell r="ER1229" t="str">
            <v>在庫数</v>
          </cell>
          <cell r="ES1229">
            <v>0</v>
          </cell>
          <cell r="ET1229" t="str">
            <v>在庫数</v>
          </cell>
          <cell r="EU1229">
            <v>0</v>
          </cell>
          <cell r="EV1229" t="str">
            <v>在庫数</v>
          </cell>
          <cell r="EW1229">
            <v>0</v>
          </cell>
          <cell r="EX1229" t="str">
            <v>在庫数</v>
          </cell>
          <cell r="EY1229">
            <v>0</v>
          </cell>
          <cell r="EZ1229" t="str">
            <v>在庫数</v>
          </cell>
          <cell r="FA1229">
            <v>29</v>
          </cell>
          <cell r="FB1229" t="str">
            <v>在庫数</v>
          </cell>
          <cell r="FC1229">
            <v>0</v>
          </cell>
          <cell r="FD1229" t="str">
            <v>在庫数</v>
          </cell>
          <cell r="FE1229">
            <v>0</v>
          </cell>
          <cell r="FF1229" t="str">
            <v>在庫数</v>
          </cell>
          <cell r="FG1229">
            <v>0</v>
          </cell>
          <cell r="FH1229" t="str">
            <v>在庫数</v>
          </cell>
          <cell r="FI1229">
            <v>7</v>
          </cell>
          <cell r="FJ1229" t="str">
            <v>在庫数</v>
          </cell>
          <cell r="FK1229">
            <v>0</v>
          </cell>
          <cell r="FL1229" t="str">
            <v>在庫数</v>
          </cell>
          <cell r="FM1229">
            <v>0</v>
          </cell>
          <cell r="FN1229" t="str">
            <v>在庫数</v>
          </cell>
          <cell r="FO1229">
            <v>0</v>
          </cell>
          <cell r="FQ1229" t="str">
            <v>在庫数</v>
          </cell>
          <cell r="FR1229">
            <v>0</v>
          </cell>
          <cell r="FT1229" t="str">
            <v>在庫数</v>
          </cell>
          <cell r="FU1229">
            <v>0</v>
          </cell>
          <cell r="FV1229" t="str">
            <v>在庫数</v>
          </cell>
          <cell r="FW1229">
            <v>0</v>
          </cell>
          <cell r="FX1229" t="str">
            <v>在庫数</v>
          </cell>
          <cell r="FY1229">
            <v>0</v>
          </cell>
          <cell r="FZ1229" t="str">
            <v>在庫数</v>
          </cell>
          <cell r="GA1229">
            <v>0</v>
          </cell>
          <cell r="GC1229" t="str">
            <v>在庫数</v>
          </cell>
          <cell r="GD1229">
            <v>0</v>
          </cell>
          <cell r="GE1229" t="str">
            <v>在庫数</v>
          </cell>
          <cell r="GF1229">
            <v>0</v>
          </cell>
          <cell r="GG1229" t="str">
            <v>在庫数</v>
          </cell>
          <cell r="GH1229">
            <v>0</v>
          </cell>
          <cell r="GM1229" t="str">
            <v>在庫数</v>
          </cell>
          <cell r="GN1229">
            <v>0</v>
          </cell>
          <cell r="GO1229" t="str">
            <v>在庫数</v>
          </cell>
          <cell r="GP1229">
            <v>0</v>
          </cell>
          <cell r="GQ1229" t="str">
            <v>在庫数</v>
          </cell>
          <cell r="GR1229">
            <v>3</v>
          </cell>
          <cell r="GS1229" t="str">
            <v>在庫数</v>
          </cell>
          <cell r="GT1229">
            <v>0</v>
          </cell>
          <cell r="GU1229" t="str">
            <v>在庫数</v>
          </cell>
          <cell r="GV1229">
            <v>0</v>
          </cell>
          <cell r="GW1229" t="str">
            <v>在庫数</v>
          </cell>
          <cell r="GX1229">
            <v>1</v>
          </cell>
          <cell r="GY1229" t="str">
            <v>在庫数</v>
          </cell>
          <cell r="GZ1229">
            <v>0</v>
          </cell>
          <cell r="HA1229" t="str">
            <v>在庫数</v>
          </cell>
          <cell r="HB1229">
            <v>0</v>
          </cell>
          <cell r="HC1229" t="str">
            <v>在庫数</v>
          </cell>
          <cell r="HD1229">
            <v>2</v>
          </cell>
          <cell r="HE1229" t="str">
            <v>在庫数</v>
          </cell>
          <cell r="HF1229">
            <v>0</v>
          </cell>
          <cell r="HG1229" t="str">
            <v>在庫数</v>
          </cell>
          <cell r="HH1229">
            <v>0</v>
          </cell>
          <cell r="HI1229" t="str">
            <v>在庫数</v>
          </cell>
          <cell r="HJ1229">
            <v>0</v>
          </cell>
          <cell r="HK1229" t="str">
            <v>在庫数</v>
          </cell>
          <cell r="HL1229">
            <v>0</v>
          </cell>
          <cell r="HM1229" t="str">
            <v>在庫数</v>
          </cell>
          <cell r="HN1229">
            <v>0</v>
          </cell>
          <cell r="HO1229" t="str">
            <v>在庫数</v>
          </cell>
          <cell r="HP1229">
            <v>0</v>
          </cell>
          <cell r="HQ1229" t="str">
            <v>在庫数</v>
          </cell>
          <cell r="HR1229">
            <v>0</v>
          </cell>
        </row>
        <row r="1230">
          <cell r="CD1230">
            <v>44880</v>
          </cell>
          <cell r="CR1230">
            <v>44972</v>
          </cell>
          <cell r="CT1230">
            <v>44972</v>
          </cell>
          <cell r="CZ1230">
            <v>45000</v>
          </cell>
          <cell r="DD1230">
            <v>44910</v>
          </cell>
          <cell r="DF1230">
            <v>45000</v>
          </cell>
          <cell r="DH1230">
            <v>44972</v>
          </cell>
          <cell r="DJ1230">
            <v>45031</v>
          </cell>
          <cell r="DN1230">
            <v>44578</v>
          </cell>
          <cell r="DP1230">
            <v>44972</v>
          </cell>
          <cell r="DR1230">
            <v>44943</v>
          </cell>
          <cell r="DT1230">
            <v>44972</v>
          </cell>
          <cell r="DV1230">
            <v>44943</v>
          </cell>
          <cell r="DX1230">
            <v>45048</v>
          </cell>
          <cell r="EB1230">
            <v>44972</v>
          </cell>
          <cell r="ED1230">
            <v>44972</v>
          </cell>
          <cell r="EF1230">
            <v>44946</v>
          </cell>
          <cell r="EG1230" t="str">
            <v>製造欠陥発生の為一台使用できない状態</v>
          </cell>
          <cell r="EH1230" t="str">
            <v>分納品の為、納期については上記参照</v>
          </cell>
          <cell r="HM1230" t="str">
            <v>EXP</v>
          </cell>
        </row>
        <row r="1231">
          <cell r="AH1231">
            <v>45720</v>
          </cell>
          <cell r="AI1231">
            <v>4162082</v>
          </cell>
          <cell r="AJ1231">
            <v>45797</v>
          </cell>
          <cell r="AK1231">
            <v>4162192</v>
          </cell>
          <cell r="AL1231" t="str">
            <v>-</v>
          </cell>
          <cell r="AM1231">
            <v>4062392</v>
          </cell>
          <cell r="AT1231">
            <v>45755</v>
          </cell>
          <cell r="AU1231">
            <v>4162152</v>
          </cell>
          <cell r="BR1231">
            <v>45819</v>
          </cell>
          <cell r="BS1231">
            <v>4162206</v>
          </cell>
          <cell r="CD1231" t="str">
            <v>製番</v>
          </cell>
          <cell r="CE1231">
            <v>3861867</v>
          </cell>
          <cell r="CF1231" t="str">
            <v>製番</v>
          </cell>
          <cell r="CG1231">
            <v>3962080</v>
          </cell>
          <cell r="CH1231" t="str">
            <v>製番</v>
          </cell>
          <cell r="CI1231">
            <v>3861929</v>
          </cell>
          <cell r="CJ1231" t="str">
            <v>製番</v>
          </cell>
          <cell r="CK1231">
            <v>3962165</v>
          </cell>
          <cell r="CL1231">
            <v>45566</v>
          </cell>
          <cell r="CM1231">
            <v>4062307</v>
          </cell>
          <cell r="CN1231" t="str">
            <v>製番</v>
          </cell>
          <cell r="CO1231">
            <v>3861930</v>
          </cell>
          <cell r="CP1231" t="str">
            <v>製番</v>
          </cell>
          <cell r="CQ1231">
            <v>3962072</v>
          </cell>
          <cell r="CR1231" t="str">
            <v>製番</v>
          </cell>
          <cell r="CS1231">
            <v>3962037</v>
          </cell>
          <cell r="CT1231" t="str">
            <v>製番</v>
          </cell>
          <cell r="CU1231">
            <v>3962038</v>
          </cell>
          <cell r="CX1231" t="str">
            <v>製番</v>
          </cell>
          <cell r="CY1231">
            <v>3861904</v>
          </cell>
          <cell r="CZ1231" t="str">
            <v>製番</v>
          </cell>
          <cell r="DA1231">
            <v>3962094</v>
          </cell>
          <cell r="DD1231" t="str">
            <v>製番</v>
          </cell>
          <cell r="DE1231">
            <v>3861906</v>
          </cell>
          <cell r="DF1231" t="str">
            <v>製番</v>
          </cell>
          <cell r="DG1231">
            <v>3962098</v>
          </cell>
          <cell r="DH1231" t="str">
            <v>製番</v>
          </cell>
          <cell r="DI1231">
            <v>3962043</v>
          </cell>
          <cell r="DJ1231" t="str">
            <v>製番</v>
          </cell>
          <cell r="DK1231">
            <v>3962102</v>
          </cell>
          <cell r="DN1231" t="str">
            <v>製番</v>
          </cell>
          <cell r="DO1231">
            <v>3861939</v>
          </cell>
          <cell r="DP1231" t="str">
            <v>製番</v>
          </cell>
          <cell r="DQ1231">
            <v>3962075</v>
          </cell>
          <cell r="DR1231" t="str">
            <v>製番</v>
          </cell>
          <cell r="DS1231">
            <v>3861941</v>
          </cell>
          <cell r="DT1231" t="str">
            <v>製番</v>
          </cell>
          <cell r="DU1231">
            <v>3962047</v>
          </cell>
          <cell r="DV1231" t="str">
            <v>製番</v>
          </cell>
          <cell r="DW1231">
            <v>3861943</v>
          </cell>
          <cell r="DX1231" t="str">
            <v>製番</v>
          </cell>
          <cell r="DY1231">
            <v>3962213</v>
          </cell>
          <cell r="EB1231" t="str">
            <v>製番</v>
          </cell>
          <cell r="EC1231">
            <v>3962077</v>
          </cell>
          <cell r="ED1231" t="str">
            <v>製番</v>
          </cell>
          <cell r="EE1231">
            <v>3962051</v>
          </cell>
          <cell r="EF1231" t="str">
            <v>製番</v>
          </cell>
          <cell r="EG1231">
            <v>3962160</v>
          </cell>
          <cell r="EH1231" t="str">
            <v>製番</v>
          </cell>
          <cell r="EI1231">
            <v>3962176</v>
          </cell>
          <cell r="EX1231">
            <v>45811</v>
          </cell>
          <cell r="EY1231">
            <v>4162198</v>
          </cell>
          <cell r="GM1231">
            <v>45602</v>
          </cell>
          <cell r="GN1231">
            <v>4162044</v>
          </cell>
          <cell r="GS1231">
            <v>45539</v>
          </cell>
          <cell r="GT1231">
            <v>4062350</v>
          </cell>
          <cell r="GU1231">
            <v>45566</v>
          </cell>
          <cell r="GV1231">
            <v>4062345</v>
          </cell>
          <cell r="GW1231">
            <v>45326</v>
          </cell>
          <cell r="GX1231">
            <v>4162086</v>
          </cell>
          <cell r="HM1231">
            <v>45330</v>
          </cell>
          <cell r="HN1231">
            <v>4062085</v>
          </cell>
          <cell r="HQ1231">
            <v>45797</v>
          </cell>
          <cell r="HR1231">
            <v>4162201</v>
          </cell>
          <cell r="HT1231" t="str">
            <v>納入日</v>
          </cell>
          <cell r="HX1231" t="str">
            <v>納入日</v>
          </cell>
          <cell r="IB1231" t="str">
            <v>納入日</v>
          </cell>
        </row>
        <row r="1232">
          <cell r="AH1232" t="str">
            <v>繰越数</v>
          </cell>
          <cell r="AI1232">
            <v>18</v>
          </cell>
          <cell r="AJ1232" t="str">
            <v>繰越数</v>
          </cell>
          <cell r="AK1232">
            <v>15</v>
          </cell>
          <cell r="AL1232" t="str">
            <v>繰越数</v>
          </cell>
          <cell r="AM1232">
            <v>2</v>
          </cell>
          <cell r="AN1232" t="str">
            <v>繰越数</v>
          </cell>
          <cell r="AP1232" t="str">
            <v>繰越数</v>
          </cell>
          <cell r="AR1232" t="str">
            <v>繰越数</v>
          </cell>
          <cell r="AT1232" t="str">
            <v>繰越数</v>
          </cell>
          <cell r="AU1232">
            <v>25</v>
          </cell>
          <cell r="AV1232" t="str">
            <v>繰越数</v>
          </cell>
          <cell r="AX1232" t="str">
            <v>繰越数</v>
          </cell>
          <cell r="AZ1232" t="str">
            <v>繰越数</v>
          </cell>
          <cell r="BB1232" t="str">
            <v>繰越数</v>
          </cell>
          <cell r="BD1232" t="str">
            <v>繰越数</v>
          </cell>
          <cell r="BF1232" t="str">
            <v>繰越数</v>
          </cell>
          <cell r="BH1232" t="str">
            <v>繰越数</v>
          </cell>
          <cell r="BJ1232" t="str">
            <v>繰越数</v>
          </cell>
          <cell r="BL1232" t="str">
            <v>繰越数</v>
          </cell>
          <cell r="BN1232" t="str">
            <v>繰越数</v>
          </cell>
          <cell r="BP1232" t="str">
            <v>繰越数</v>
          </cell>
          <cell r="BR1232" t="str">
            <v>繰越数</v>
          </cell>
          <cell r="BS1232">
            <v>2</v>
          </cell>
          <cell r="BT1232" t="str">
            <v>繰越数</v>
          </cell>
          <cell r="BV1232" t="str">
            <v>繰越数</v>
          </cell>
          <cell r="BX1232" t="str">
            <v>繰越数</v>
          </cell>
          <cell r="BZ1232" t="str">
            <v>繰越数</v>
          </cell>
          <cell r="CB1232" t="str">
            <v>繰越数</v>
          </cell>
          <cell r="CD1232" t="str">
            <v>繰越数</v>
          </cell>
          <cell r="CE1232">
            <v>2</v>
          </cell>
          <cell r="CF1232" t="str">
            <v>繰越数</v>
          </cell>
          <cell r="CG1232">
            <v>4</v>
          </cell>
          <cell r="CH1232" t="str">
            <v>繰越数</v>
          </cell>
          <cell r="CI1232">
            <v>4</v>
          </cell>
          <cell r="CJ1232" t="str">
            <v>繰越数</v>
          </cell>
          <cell r="CK1232">
            <v>2</v>
          </cell>
          <cell r="CL1232" t="str">
            <v>繰越数</v>
          </cell>
          <cell r="CM1232">
            <v>2</v>
          </cell>
          <cell r="CN1232" t="str">
            <v>繰越数</v>
          </cell>
          <cell r="CO1232">
            <v>3</v>
          </cell>
          <cell r="CP1232" t="str">
            <v>繰越数</v>
          </cell>
          <cell r="CQ1232">
            <v>5</v>
          </cell>
          <cell r="CR1232" t="str">
            <v>繰越数</v>
          </cell>
          <cell r="CS1232">
            <v>14</v>
          </cell>
          <cell r="CT1232" t="str">
            <v>繰越数</v>
          </cell>
          <cell r="CU1232">
            <v>6</v>
          </cell>
          <cell r="CV1232" t="str">
            <v>繰越数</v>
          </cell>
          <cell r="CX1232" t="str">
            <v>繰越数</v>
          </cell>
          <cell r="CY1232">
            <v>47</v>
          </cell>
          <cell r="CZ1232" t="str">
            <v>繰越数</v>
          </cell>
          <cell r="DA1232">
            <v>6</v>
          </cell>
          <cell r="DD1232" t="str">
            <v>繰越数</v>
          </cell>
          <cell r="DE1232">
            <v>1</v>
          </cell>
          <cell r="DF1232" t="str">
            <v>繰越数</v>
          </cell>
          <cell r="DG1232">
            <v>4</v>
          </cell>
          <cell r="DH1232" t="str">
            <v>繰越数</v>
          </cell>
          <cell r="DI1232">
            <v>4</v>
          </cell>
          <cell r="DJ1232" t="str">
            <v>繰越数</v>
          </cell>
          <cell r="DK1232">
            <v>1</v>
          </cell>
          <cell r="DN1232" t="str">
            <v>繰越数</v>
          </cell>
          <cell r="DO1232">
            <v>3</v>
          </cell>
          <cell r="DP1232" t="str">
            <v>繰越数</v>
          </cell>
          <cell r="DQ1232">
            <v>5</v>
          </cell>
          <cell r="DR1232" t="str">
            <v>繰越数</v>
          </cell>
          <cell r="DS1232">
            <v>20</v>
          </cell>
          <cell r="DT1232" t="str">
            <v>繰越数</v>
          </cell>
          <cell r="DU1232">
            <v>6</v>
          </cell>
          <cell r="DV1232" t="str">
            <v>繰越数</v>
          </cell>
          <cell r="DW1232">
            <v>10</v>
          </cell>
          <cell r="DX1232" t="str">
            <v>繰越数</v>
          </cell>
          <cell r="DY1232">
            <v>2</v>
          </cell>
          <cell r="EB1232" t="str">
            <v>繰越数</v>
          </cell>
          <cell r="EC1232">
            <v>7</v>
          </cell>
          <cell r="ED1232" t="str">
            <v>繰越数</v>
          </cell>
          <cell r="EE1232">
            <v>6</v>
          </cell>
          <cell r="EF1232" t="str">
            <v>繰越数</v>
          </cell>
          <cell r="EG1232">
            <v>63</v>
          </cell>
          <cell r="EH1232" t="str">
            <v>繰越数</v>
          </cell>
          <cell r="EI1232">
            <v>6</v>
          </cell>
          <cell r="EN1232" t="str">
            <v>繰越数</v>
          </cell>
          <cell r="EP1232" t="str">
            <v>繰越数</v>
          </cell>
          <cell r="ER1232" t="str">
            <v>繰越数</v>
          </cell>
          <cell r="ET1232" t="str">
            <v>繰越数</v>
          </cell>
          <cell r="EV1232" t="str">
            <v>繰越数</v>
          </cell>
          <cell r="EX1232" t="str">
            <v>繰越数</v>
          </cell>
          <cell r="EY1232">
            <v>20</v>
          </cell>
          <cell r="EZ1232" t="str">
            <v>繰越数</v>
          </cell>
          <cell r="FB1232" t="str">
            <v>繰越数</v>
          </cell>
          <cell r="FD1232" t="str">
            <v>繰越数</v>
          </cell>
          <cell r="FF1232" t="str">
            <v>繰越数</v>
          </cell>
          <cell r="FH1232" t="str">
            <v>繰越数</v>
          </cell>
          <cell r="FJ1232" t="str">
            <v>繰越数</v>
          </cell>
          <cell r="FL1232" t="str">
            <v>繰越数</v>
          </cell>
          <cell r="FN1232" t="str">
            <v>繰越数</v>
          </cell>
          <cell r="FQ1232" t="str">
            <v>繰越数</v>
          </cell>
          <cell r="FT1232" t="str">
            <v>繰越数</v>
          </cell>
          <cell r="FV1232" t="str">
            <v>繰越数</v>
          </cell>
          <cell r="FX1232" t="str">
            <v>繰越数</v>
          </cell>
          <cell r="FZ1232" t="str">
            <v>繰越数</v>
          </cell>
          <cell r="GC1232" t="str">
            <v>繰越数</v>
          </cell>
          <cell r="GE1232" t="str">
            <v>繰越数</v>
          </cell>
          <cell r="GG1232" t="str">
            <v>繰越数</v>
          </cell>
          <cell r="GM1232" t="str">
            <v>繰越数</v>
          </cell>
          <cell r="GN1232">
            <v>5</v>
          </cell>
          <cell r="GO1232" t="str">
            <v>繰越数</v>
          </cell>
          <cell r="GQ1232" t="str">
            <v>繰越数</v>
          </cell>
          <cell r="GS1232" t="str">
            <v>繰越数</v>
          </cell>
          <cell r="GT1232">
            <v>2</v>
          </cell>
          <cell r="GU1232" t="str">
            <v>繰越数</v>
          </cell>
          <cell r="GV1232">
            <v>5</v>
          </cell>
          <cell r="GW1232" t="str">
            <v>繰越数</v>
          </cell>
          <cell r="GX1232">
            <v>3</v>
          </cell>
          <cell r="GY1232" t="str">
            <v>繰越数</v>
          </cell>
          <cell r="HA1232" t="str">
            <v>繰越数</v>
          </cell>
          <cell r="HC1232" t="str">
            <v>繰越数</v>
          </cell>
          <cell r="HE1232" t="str">
            <v>繰越数</v>
          </cell>
          <cell r="HG1232" t="str">
            <v>繰越数</v>
          </cell>
          <cell r="HI1232" t="str">
            <v>繰越数</v>
          </cell>
          <cell r="HK1232" t="str">
            <v>繰越数</v>
          </cell>
          <cell r="HM1232" t="str">
            <v>繰越数</v>
          </cell>
          <cell r="HN1232">
            <v>0</v>
          </cell>
          <cell r="HO1232" t="str">
            <v>繰越数</v>
          </cell>
          <cell r="HQ1232" t="str">
            <v>繰越数</v>
          </cell>
          <cell r="HR1232">
            <v>24</v>
          </cell>
          <cell r="HT1232" t="str">
            <v>製番</v>
          </cell>
          <cell r="HX1232" t="str">
            <v>製番</v>
          </cell>
          <cell r="IB1232" t="str">
            <v>製番</v>
          </cell>
        </row>
        <row r="1233">
          <cell r="AH1233" t="str">
            <v>引当数</v>
          </cell>
          <cell r="AI1233">
            <v>18</v>
          </cell>
          <cell r="AJ1233" t="str">
            <v>引当数</v>
          </cell>
          <cell r="AK1233">
            <v>2</v>
          </cell>
          <cell r="AL1233" t="str">
            <v>引当数</v>
          </cell>
          <cell r="AM1233">
            <v>2</v>
          </cell>
          <cell r="AN1233" t="str">
            <v>引当数</v>
          </cell>
          <cell r="AO1233">
            <v>0</v>
          </cell>
          <cell r="AP1233" t="str">
            <v>引当数</v>
          </cell>
          <cell r="AQ1233">
            <v>0</v>
          </cell>
          <cell r="AR1233" t="str">
            <v>引当数</v>
          </cell>
          <cell r="AS1233">
            <v>0</v>
          </cell>
          <cell r="AT1233" t="str">
            <v>引当数</v>
          </cell>
          <cell r="AU1233">
            <v>0</v>
          </cell>
          <cell r="AV1233" t="str">
            <v>引当数</v>
          </cell>
          <cell r="AW1233">
            <v>0</v>
          </cell>
          <cell r="AX1233" t="str">
            <v>引当数</v>
          </cell>
          <cell r="AY1233">
            <v>0</v>
          </cell>
          <cell r="AZ1233" t="str">
            <v>引当数</v>
          </cell>
          <cell r="BA1233">
            <v>0</v>
          </cell>
          <cell r="BB1233" t="str">
            <v>引当数</v>
          </cell>
          <cell r="BC1233">
            <v>0</v>
          </cell>
          <cell r="BD1233" t="str">
            <v>引当数</v>
          </cell>
          <cell r="BE1233">
            <v>0</v>
          </cell>
          <cell r="BF1233" t="str">
            <v>引当数</v>
          </cell>
          <cell r="BG1233">
            <v>0</v>
          </cell>
          <cell r="BH1233" t="str">
            <v>引当数</v>
          </cell>
          <cell r="BI1233">
            <v>0</v>
          </cell>
          <cell r="BJ1233" t="str">
            <v>引当数</v>
          </cell>
          <cell r="BK1233">
            <v>0</v>
          </cell>
          <cell r="BL1233" t="str">
            <v>引当数</v>
          </cell>
          <cell r="BM1233">
            <v>0</v>
          </cell>
          <cell r="BN1233" t="str">
            <v>引当数</v>
          </cell>
          <cell r="BO1233">
            <v>0</v>
          </cell>
          <cell r="BP1233" t="str">
            <v>引当数</v>
          </cell>
          <cell r="BQ1233">
            <v>0</v>
          </cell>
          <cell r="BR1233" t="str">
            <v>引当数</v>
          </cell>
          <cell r="BS1233">
            <v>2</v>
          </cell>
          <cell r="BT1233" t="str">
            <v>引当数</v>
          </cell>
          <cell r="BU1233">
            <v>0</v>
          </cell>
          <cell r="BV1233" t="str">
            <v>引当数</v>
          </cell>
          <cell r="BW1233">
            <v>0</v>
          </cell>
          <cell r="BX1233" t="str">
            <v>引当数</v>
          </cell>
          <cell r="BY1233">
            <v>0</v>
          </cell>
          <cell r="BZ1233" t="str">
            <v>引当数</v>
          </cell>
          <cell r="CA1233">
            <v>0</v>
          </cell>
          <cell r="CB1233" t="str">
            <v>引当数</v>
          </cell>
          <cell r="CC1233">
            <v>0</v>
          </cell>
          <cell r="CD1233" t="str">
            <v>引当数</v>
          </cell>
          <cell r="CE1233">
            <v>0</v>
          </cell>
          <cell r="CF1233" t="str">
            <v>引当数</v>
          </cell>
          <cell r="CG1233">
            <v>0</v>
          </cell>
          <cell r="CH1233" t="str">
            <v>引当数</v>
          </cell>
          <cell r="CI1233">
            <v>0</v>
          </cell>
          <cell r="CJ1233" t="str">
            <v>引当数</v>
          </cell>
          <cell r="CK1233">
            <v>1</v>
          </cell>
          <cell r="CL1233" t="str">
            <v>引当数</v>
          </cell>
          <cell r="CM1233">
            <v>2</v>
          </cell>
          <cell r="CN1233" t="str">
            <v>引当数</v>
          </cell>
          <cell r="CO1233">
            <v>3</v>
          </cell>
          <cell r="CP1233" t="str">
            <v>引当数</v>
          </cell>
          <cell r="CQ1233">
            <v>0</v>
          </cell>
          <cell r="CR1233" t="str">
            <v>引当数</v>
          </cell>
          <cell r="CS1233">
            <v>0</v>
          </cell>
          <cell r="CT1233" t="str">
            <v>引当数</v>
          </cell>
          <cell r="CU1233">
            <v>6</v>
          </cell>
          <cell r="CV1233" t="str">
            <v>引当数</v>
          </cell>
          <cell r="CW1233">
            <v>0</v>
          </cell>
          <cell r="CX1233" t="str">
            <v>引当数</v>
          </cell>
          <cell r="CY1233">
            <v>0</v>
          </cell>
          <cell r="CZ1233" t="str">
            <v>引当数</v>
          </cell>
          <cell r="DA1233">
            <v>6</v>
          </cell>
          <cell r="DD1233" t="str">
            <v>引当数</v>
          </cell>
          <cell r="DE1233">
            <v>0</v>
          </cell>
          <cell r="DF1233" t="str">
            <v>引当数</v>
          </cell>
          <cell r="DG1233">
            <v>0</v>
          </cell>
          <cell r="DH1233" t="str">
            <v>引当数</v>
          </cell>
          <cell r="DI1233">
            <v>0</v>
          </cell>
          <cell r="DJ1233" t="str">
            <v>引当数</v>
          </cell>
          <cell r="DK1233">
            <v>0</v>
          </cell>
          <cell r="DN1233" t="str">
            <v>引当数</v>
          </cell>
          <cell r="DO1233">
            <v>3</v>
          </cell>
          <cell r="DP1233" t="str">
            <v>引当数</v>
          </cell>
          <cell r="DQ1233">
            <v>0</v>
          </cell>
          <cell r="DR1233" t="str">
            <v>引当数</v>
          </cell>
          <cell r="DS1233">
            <v>0</v>
          </cell>
          <cell r="DT1233" t="str">
            <v>引当数</v>
          </cell>
          <cell r="DU1233">
            <v>6</v>
          </cell>
          <cell r="DV1233" t="str">
            <v>引当数</v>
          </cell>
          <cell r="DW1233">
            <v>0</v>
          </cell>
          <cell r="DX1233" t="str">
            <v>引当数</v>
          </cell>
          <cell r="DY1233">
            <v>2</v>
          </cell>
          <cell r="EB1233" t="str">
            <v>引当数</v>
          </cell>
          <cell r="EC1233">
            <v>0</v>
          </cell>
          <cell r="ED1233" t="str">
            <v>引当数</v>
          </cell>
          <cell r="EE1233">
            <v>6</v>
          </cell>
          <cell r="EF1233" t="str">
            <v>引当数</v>
          </cell>
          <cell r="EG1233">
            <v>0</v>
          </cell>
          <cell r="EH1233" t="str">
            <v>引当数</v>
          </cell>
          <cell r="EI1233">
            <v>0</v>
          </cell>
          <cell r="EN1233" t="str">
            <v>引当数</v>
          </cell>
          <cell r="EO1233">
            <v>0</v>
          </cell>
          <cell r="EP1233" t="str">
            <v>引当数</v>
          </cell>
          <cell r="EQ1233">
            <v>0</v>
          </cell>
          <cell r="ER1233" t="str">
            <v>引当数</v>
          </cell>
          <cell r="ES1233">
            <v>0</v>
          </cell>
          <cell r="ET1233" t="str">
            <v>引当数</v>
          </cell>
          <cell r="EU1233">
            <v>0</v>
          </cell>
          <cell r="EV1233" t="str">
            <v>引当数</v>
          </cell>
          <cell r="EW1233">
            <v>0</v>
          </cell>
          <cell r="EX1233" t="str">
            <v>引当数</v>
          </cell>
          <cell r="EY1233">
            <v>13</v>
          </cell>
          <cell r="EZ1233" t="str">
            <v>引当数</v>
          </cell>
          <cell r="FA1233">
            <v>0</v>
          </cell>
          <cell r="FB1233" t="str">
            <v>引当数</v>
          </cell>
          <cell r="FC1233">
            <v>0</v>
          </cell>
          <cell r="FD1233" t="str">
            <v>引当数</v>
          </cell>
          <cell r="FE1233">
            <v>0</v>
          </cell>
          <cell r="FF1233" t="str">
            <v>引当数</v>
          </cell>
          <cell r="FG1233">
            <v>0</v>
          </cell>
          <cell r="FH1233" t="str">
            <v>引当数</v>
          </cell>
          <cell r="FI1233">
            <v>0</v>
          </cell>
          <cell r="FJ1233" t="str">
            <v>引当数</v>
          </cell>
          <cell r="FK1233">
            <v>0</v>
          </cell>
          <cell r="FL1233" t="str">
            <v>引当数</v>
          </cell>
          <cell r="FM1233">
            <v>0</v>
          </cell>
          <cell r="FN1233" t="str">
            <v>引当数</v>
          </cell>
          <cell r="FO1233">
            <v>0</v>
          </cell>
          <cell r="FQ1233" t="str">
            <v>引当数</v>
          </cell>
          <cell r="FR1233">
            <v>0</v>
          </cell>
          <cell r="FT1233" t="str">
            <v>引当数</v>
          </cell>
          <cell r="FU1233">
            <v>0</v>
          </cell>
          <cell r="FV1233" t="str">
            <v>引当数</v>
          </cell>
          <cell r="FW1233">
            <v>0</v>
          </cell>
          <cell r="FX1233" t="str">
            <v>引当数</v>
          </cell>
          <cell r="FY1233">
            <v>0</v>
          </cell>
          <cell r="FZ1233" t="str">
            <v>引当数</v>
          </cell>
          <cell r="GA1233">
            <v>0</v>
          </cell>
          <cell r="GC1233" t="str">
            <v>引当数</v>
          </cell>
          <cell r="GD1233">
            <v>0</v>
          </cell>
          <cell r="GE1233" t="str">
            <v>引当数</v>
          </cell>
          <cell r="GF1233">
            <v>0</v>
          </cell>
          <cell r="GG1233" t="str">
            <v>引当数</v>
          </cell>
          <cell r="GH1233">
            <v>0</v>
          </cell>
          <cell r="GM1233" t="str">
            <v>引当数</v>
          </cell>
          <cell r="GN1233">
            <v>5</v>
          </cell>
          <cell r="GO1233" t="str">
            <v>引当数</v>
          </cell>
          <cell r="GP1233">
            <v>0</v>
          </cell>
          <cell r="GQ1233" t="str">
            <v>引当数</v>
          </cell>
          <cell r="GR1233">
            <v>0</v>
          </cell>
          <cell r="GS1233" t="str">
            <v>引当数</v>
          </cell>
          <cell r="GT1233">
            <v>2</v>
          </cell>
          <cell r="GU1233" t="str">
            <v>引当数</v>
          </cell>
          <cell r="GV1233">
            <v>5</v>
          </cell>
          <cell r="GW1233" t="str">
            <v>引当数</v>
          </cell>
          <cell r="GX1233">
            <v>0</v>
          </cell>
          <cell r="GY1233" t="str">
            <v>引当数</v>
          </cell>
          <cell r="GZ1233">
            <v>0</v>
          </cell>
          <cell r="HA1233" t="str">
            <v>引当数</v>
          </cell>
          <cell r="HB1233">
            <v>0</v>
          </cell>
          <cell r="HC1233" t="str">
            <v>引当数</v>
          </cell>
          <cell r="HD1233">
            <v>0</v>
          </cell>
          <cell r="HE1233" t="str">
            <v>引当数</v>
          </cell>
          <cell r="HF1233">
            <v>0</v>
          </cell>
          <cell r="HG1233" t="str">
            <v>引当数</v>
          </cell>
          <cell r="HH1233">
            <v>0</v>
          </cell>
          <cell r="HI1233" t="str">
            <v>引当数</v>
          </cell>
          <cell r="HJ1233">
            <v>0</v>
          </cell>
          <cell r="HK1233" t="str">
            <v>引当数</v>
          </cell>
          <cell r="HL1233">
            <v>0</v>
          </cell>
          <cell r="HM1233" t="str">
            <v>引当数</v>
          </cell>
          <cell r="HN1233">
            <v>0</v>
          </cell>
          <cell r="HO1233" t="str">
            <v>引当数</v>
          </cell>
          <cell r="HP1233">
            <v>0</v>
          </cell>
          <cell r="HQ1233" t="str">
            <v>引当数</v>
          </cell>
          <cell r="HR1233">
            <v>4</v>
          </cell>
          <cell r="HT1233" t="str">
            <v>数量</v>
          </cell>
          <cell r="HX1233" t="str">
            <v>数量</v>
          </cell>
          <cell r="IB1233" t="str">
            <v>数量</v>
          </cell>
        </row>
        <row r="1234">
          <cell r="B1234" t="str">
            <v>４月分</v>
          </cell>
          <cell r="AH1234" t="str">
            <v>在庫数</v>
          </cell>
          <cell r="AI1234">
            <v>0</v>
          </cell>
          <cell r="AJ1234" t="str">
            <v>在庫数</v>
          </cell>
          <cell r="AK1234">
            <v>13</v>
          </cell>
          <cell r="AL1234" t="str">
            <v>在庫数</v>
          </cell>
          <cell r="AM1234">
            <v>0</v>
          </cell>
          <cell r="AN1234" t="str">
            <v>在庫数</v>
          </cell>
          <cell r="AO1234">
            <v>0</v>
          </cell>
          <cell r="AP1234" t="str">
            <v>在庫数</v>
          </cell>
          <cell r="AQ1234">
            <v>0</v>
          </cell>
          <cell r="AR1234" t="str">
            <v>在庫数</v>
          </cell>
          <cell r="AS1234">
            <v>0</v>
          </cell>
          <cell r="AT1234" t="str">
            <v>在庫数</v>
          </cell>
          <cell r="AU1234">
            <v>25</v>
          </cell>
          <cell r="AV1234" t="str">
            <v>在庫数</v>
          </cell>
          <cell r="AW1234">
            <v>0</v>
          </cell>
          <cell r="AX1234" t="str">
            <v>在庫数</v>
          </cell>
          <cell r="AY1234">
            <v>0</v>
          </cell>
          <cell r="AZ1234" t="str">
            <v>在庫数</v>
          </cell>
          <cell r="BA1234">
            <v>0</v>
          </cell>
          <cell r="BB1234" t="str">
            <v>在庫数</v>
          </cell>
          <cell r="BC1234">
            <v>0</v>
          </cell>
          <cell r="BD1234" t="str">
            <v>在庫数</v>
          </cell>
          <cell r="BE1234">
            <v>0</v>
          </cell>
          <cell r="BF1234" t="str">
            <v>在庫数</v>
          </cell>
          <cell r="BG1234">
            <v>0</v>
          </cell>
          <cell r="BH1234" t="str">
            <v>在庫数</v>
          </cell>
          <cell r="BI1234">
            <v>0</v>
          </cell>
          <cell r="BJ1234" t="str">
            <v>在庫数</v>
          </cell>
          <cell r="BK1234">
            <v>0</v>
          </cell>
          <cell r="BL1234" t="str">
            <v>在庫数</v>
          </cell>
          <cell r="BM1234">
            <v>0</v>
          </cell>
          <cell r="BN1234" t="str">
            <v>在庫数</v>
          </cell>
          <cell r="BO1234">
            <v>0</v>
          </cell>
          <cell r="BP1234" t="str">
            <v>在庫数</v>
          </cell>
          <cell r="BQ1234">
            <v>0</v>
          </cell>
          <cell r="BR1234" t="str">
            <v>在庫数</v>
          </cell>
          <cell r="BS1234">
            <v>0</v>
          </cell>
          <cell r="BT1234" t="str">
            <v>在庫数</v>
          </cell>
          <cell r="BU1234">
            <v>0</v>
          </cell>
          <cell r="BV1234" t="str">
            <v>在庫数</v>
          </cell>
          <cell r="BW1234">
            <v>0</v>
          </cell>
          <cell r="BX1234" t="str">
            <v>在庫数</v>
          </cell>
          <cell r="BY1234">
            <v>0</v>
          </cell>
          <cell r="BZ1234" t="str">
            <v>在庫数</v>
          </cell>
          <cell r="CA1234">
            <v>0</v>
          </cell>
          <cell r="CB1234" t="str">
            <v>在庫数</v>
          </cell>
          <cell r="CC1234">
            <v>0</v>
          </cell>
          <cell r="CD1234" t="str">
            <v>在庫数</v>
          </cell>
          <cell r="CE1234">
            <v>2</v>
          </cell>
          <cell r="CF1234" t="str">
            <v>在庫数</v>
          </cell>
          <cell r="CG1234">
            <v>4</v>
          </cell>
          <cell r="CH1234" t="str">
            <v>在庫数</v>
          </cell>
          <cell r="CI1234">
            <v>4</v>
          </cell>
          <cell r="CJ1234" t="str">
            <v>在庫数</v>
          </cell>
          <cell r="CK1234">
            <v>1</v>
          </cell>
          <cell r="CL1234" t="str">
            <v>在庫数</v>
          </cell>
          <cell r="CM1234">
            <v>0</v>
          </cell>
          <cell r="CN1234" t="str">
            <v>在庫数</v>
          </cell>
          <cell r="CO1234">
            <v>0</v>
          </cell>
          <cell r="CP1234" t="str">
            <v>在庫数</v>
          </cell>
          <cell r="CQ1234">
            <v>5</v>
          </cell>
          <cell r="CR1234" t="str">
            <v>在庫数</v>
          </cell>
          <cell r="CS1234">
            <v>14</v>
          </cell>
          <cell r="CT1234" t="str">
            <v>在庫数</v>
          </cell>
          <cell r="CU1234">
            <v>0</v>
          </cell>
          <cell r="CV1234" t="str">
            <v>在庫数</v>
          </cell>
          <cell r="CW1234">
            <v>0</v>
          </cell>
          <cell r="CX1234" t="str">
            <v>在庫数</v>
          </cell>
          <cell r="CY1234">
            <v>47</v>
          </cell>
          <cell r="CZ1234" t="str">
            <v>在庫数</v>
          </cell>
          <cell r="DA1234">
            <v>0</v>
          </cell>
          <cell r="DD1234" t="str">
            <v>在庫数</v>
          </cell>
          <cell r="DE1234">
            <v>1</v>
          </cell>
          <cell r="DF1234" t="str">
            <v>在庫数</v>
          </cell>
          <cell r="DG1234">
            <v>4</v>
          </cell>
          <cell r="DH1234" t="str">
            <v>在庫数</v>
          </cell>
          <cell r="DI1234">
            <v>4</v>
          </cell>
          <cell r="DJ1234" t="str">
            <v>在庫数</v>
          </cell>
          <cell r="DK1234">
            <v>1</v>
          </cell>
          <cell r="DN1234" t="str">
            <v>在庫数</v>
          </cell>
          <cell r="DO1234">
            <v>0</v>
          </cell>
          <cell r="DP1234" t="str">
            <v>在庫数</v>
          </cell>
          <cell r="DQ1234">
            <v>5</v>
          </cell>
          <cell r="DR1234" t="str">
            <v>在庫数</v>
          </cell>
          <cell r="DS1234">
            <v>20</v>
          </cell>
          <cell r="DT1234" t="str">
            <v>在庫数</v>
          </cell>
          <cell r="DU1234">
            <v>0</v>
          </cell>
          <cell r="DV1234" t="str">
            <v>在庫数</v>
          </cell>
          <cell r="DW1234">
            <v>10</v>
          </cell>
          <cell r="DX1234" t="str">
            <v>在庫数</v>
          </cell>
          <cell r="DY1234">
            <v>0</v>
          </cell>
          <cell r="EB1234" t="str">
            <v>在庫数</v>
          </cell>
          <cell r="EC1234">
            <v>7</v>
          </cell>
          <cell r="ED1234" t="str">
            <v>在庫数</v>
          </cell>
          <cell r="EE1234">
            <v>0</v>
          </cell>
          <cell r="EF1234" t="str">
            <v>在庫数</v>
          </cell>
          <cell r="EG1234">
            <v>63</v>
          </cell>
          <cell r="EH1234" t="str">
            <v>在庫数</v>
          </cell>
          <cell r="EI1234">
            <v>6</v>
          </cell>
          <cell r="EN1234" t="str">
            <v>在庫数</v>
          </cell>
          <cell r="EO1234">
            <v>0</v>
          </cell>
          <cell r="EP1234" t="str">
            <v>在庫数</v>
          </cell>
          <cell r="EQ1234">
            <v>0</v>
          </cell>
          <cell r="ER1234" t="str">
            <v>在庫数</v>
          </cell>
          <cell r="ES1234">
            <v>0</v>
          </cell>
          <cell r="ET1234" t="str">
            <v>在庫数</v>
          </cell>
          <cell r="EU1234">
            <v>0</v>
          </cell>
          <cell r="EV1234" t="str">
            <v>在庫数</v>
          </cell>
          <cell r="EW1234">
            <v>0</v>
          </cell>
          <cell r="EX1234" t="str">
            <v>在庫数</v>
          </cell>
          <cell r="EY1234">
            <v>7</v>
          </cell>
          <cell r="EZ1234" t="str">
            <v>在庫数</v>
          </cell>
          <cell r="FA1234">
            <v>0</v>
          </cell>
          <cell r="FB1234" t="str">
            <v>在庫数</v>
          </cell>
          <cell r="FC1234">
            <v>0</v>
          </cell>
          <cell r="FD1234" t="str">
            <v>在庫数</v>
          </cell>
          <cell r="FE1234">
            <v>0</v>
          </cell>
          <cell r="FF1234" t="str">
            <v>在庫数</v>
          </cell>
          <cell r="FG1234">
            <v>0</v>
          </cell>
          <cell r="FH1234" t="str">
            <v>在庫数</v>
          </cell>
          <cell r="FI1234">
            <v>0</v>
          </cell>
          <cell r="FJ1234" t="str">
            <v>在庫数</v>
          </cell>
          <cell r="FK1234">
            <v>0</v>
          </cell>
          <cell r="FL1234" t="str">
            <v>在庫数</v>
          </cell>
          <cell r="FM1234">
            <v>0</v>
          </cell>
          <cell r="FN1234" t="str">
            <v>在庫数</v>
          </cell>
          <cell r="FO1234">
            <v>0</v>
          </cell>
          <cell r="FQ1234" t="str">
            <v>在庫数</v>
          </cell>
          <cell r="FR1234">
            <v>0</v>
          </cell>
          <cell r="FT1234" t="str">
            <v>在庫数</v>
          </cell>
          <cell r="FU1234">
            <v>0</v>
          </cell>
          <cell r="FV1234" t="str">
            <v>在庫数</v>
          </cell>
          <cell r="FW1234">
            <v>0</v>
          </cell>
          <cell r="FX1234" t="str">
            <v>在庫数</v>
          </cell>
          <cell r="FY1234">
            <v>0</v>
          </cell>
          <cell r="FZ1234" t="str">
            <v>在庫数</v>
          </cell>
          <cell r="GA1234">
            <v>0</v>
          </cell>
          <cell r="GC1234" t="str">
            <v>在庫数</v>
          </cell>
          <cell r="GD1234">
            <v>0</v>
          </cell>
          <cell r="GE1234" t="str">
            <v>在庫数</v>
          </cell>
          <cell r="GF1234">
            <v>0</v>
          </cell>
          <cell r="GG1234" t="str">
            <v>在庫数</v>
          </cell>
          <cell r="GH1234">
            <v>0</v>
          </cell>
          <cell r="GM1234" t="str">
            <v>在庫数</v>
          </cell>
          <cell r="GN1234">
            <v>0</v>
          </cell>
          <cell r="GO1234" t="str">
            <v>在庫数</v>
          </cell>
          <cell r="GP1234">
            <v>0</v>
          </cell>
          <cell r="GQ1234" t="str">
            <v>在庫数</v>
          </cell>
          <cell r="GR1234">
            <v>0</v>
          </cell>
          <cell r="GS1234" t="str">
            <v>在庫数</v>
          </cell>
          <cell r="GT1234">
            <v>0</v>
          </cell>
          <cell r="GU1234" t="str">
            <v>在庫数</v>
          </cell>
          <cell r="GV1234">
            <v>0</v>
          </cell>
          <cell r="GW1234" t="str">
            <v>在庫数</v>
          </cell>
          <cell r="GX1234">
            <v>3</v>
          </cell>
          <cell r="GY1234" t="str">
            <v>在庫数</v>
          </cell>
          <cell r="GZ1234">
            <v>0</v>
          </cell>
          <cell r="HA1234" t="str">
            <v>在庫数</v>
          </cell>
          <cell r="HB1234">
            <v>0</v>
          </cell>
          <cell r="HC1234" t="str">
            <v>在庫数</v>
          </cell>
          <cell r="HD1234">
            <v>0</v>
          </cell>
          <cell r="HE1234" t="str">
            <v>在庫数</v>
          </cell>
          <cell r="HF1234">
            <v>0</v>
          </cell>
          <cell r="HG1234" t="str">
            <v>在庫数</v>
          </cell>
          <cell r="HH1234">
            <v>0</v>
          </cell>
          <cell r="HI1234" t="str">
            <v>在庫数</v>
          </cell>
          <cell r="HJ1234">
            <v>0</v>
          </cell>
          <cell r="HK1234" t="str">
            <v>在庫数</v>
          </cell>
          <cell r="HL1234">
            <v>0</v>
          </cell>
          <cell r="HM1234" t="str">
            <v>在庫数</v>
          </cell>
          <cell r="HN1234">
            <v>0</v>
          </cell>
          <cell r="HO1234" t="str">
            <v>在庫数</v>
          </cell>
          <cell r="HP1234">
            <v>0</v>
          </cell>
          <cell r="HQ1234" t="str">
            <v>在庫数</v>
          </cell>
          <cell r="HR1234">
            <v>20</v>
          </cell>
        </row>
        <row r="1235">
          <cell r="B1235" t="str">
            <v>4月追加分</v>
          </cell>
          <cell r="CD1235">
            <v>44910</v>
          </cell>
          <cell r="CE1235" t="str">
            <v>BW9V0BA借用中4.15</v>
          </cell>
          <cell r="CR1235">
            <v>44972</v>
          </cell>
          <cell r="CX1235">
            <v>44943</v>
          </cell>
          <cell r="CZ1235">
            <v>45031</v>
          </cell>
          <cell r="DD1235">
            <v>44943</v>
          </cell>
          <cell r="DF1235">
            <v>45031</v>
          </cell>
          <cell r="DH1235">
            <v>45000</v>
          </cell>
          <cell r="DJ1235">
            <v>45031</v>
          </cell>
          <cell r="DN1235">
            <v>44676</v>
          </cell>
          <cell r="DP1235">
            <v>45000</v>
          </cell>
          <cell r="DR1235">
            <v>44972</v>
          </cell>
          <cell r="DT1235">
            <v>45000</v>
          </cell>
          <cell r="DV1235">
            <v>44972</v>
          </cell>
          <cell r="DX1235">
            <v>45000</v>
          </cell>
          <cell r="EB1235">
            <v>45000</v>
          </cell>
          <cell r="ED1235">
            <v>45000</v>
          </cell>
          <cell r="EH1235" t="str">
            <v>分納品の為、納期については上記参照</v>
          </cell>
          <cell r="EN1235">
            <v>44880</v>
          </cell>
          <cell r="EP1235">
            <v>45000</v>
          </cell>
          <cell r="ER1235">
            <v>44943</v>
          </cell>
          <cell r="ET1235">
            <v>44972</v>
          </cell>
          <cell r="EV1235">
            <v>45139</v>
          </cell>
          <cell r="EX1235">
            <v>45000</v>
          </cell>
          <cell r="EZ1235">
            <v>44943</v>
          </cell>
          <cell r="FH1235">
            <v>44910</v>
          </cell>
          <cell r="FL1235">
            <v>44943</v>
          </cell>
          <cell r="FN1235">
            <v>44880</v>
          </cell>
          <cell r="FQ1235">
            <v>45048</v>
          </cell>
          <cell r="FT1235">
            <v>44972</v>
          </cell>
          <cell r="FX1235">
            <v>45048</v>
          </cell>
          <cell r="FZ1235">
            <v>45636</v>
          </cell>
          <cell r="GC1235">
            <v>45209</v>
          </cell>
          <cell r="GE1235">
            <v>45031</v>
          </cell>
          <cell r="GG1235">
            <v>45000</v>
          </cell>
          <cell r="GO1235" t="str">
            <v>EXP</v>
          </cell>
          <cell r="GQ1235" t="str">
            <v>EXP</v>
          </cell>
          <cell r="HE1235" t="str">
            <v>OP用漏電BL</v>
          </cell>
        </row>
        <row r="1236">
          <cell r="B1236" t="str">
            <v>5月生産分</v>
          </cell>
          <cell r="AH1236">
            <v>45734</v>
          </cell>
          <cell r="AI1236">
            <v>4162107</v>
          </cell>
          <cell r="AL1236" t="str">
            <v>-</v>
          </cell>
          <cell r="AM1236">
            <v>4062391</v>
          </cell>
          <cell r="CD1236" t="str">
            <v>製番</v>
          </cell>
          <cell r="CE1236">
            <v>3861897</v>
          </cell>
          <cell r="CF1236" t="str">
            <v>製番</v>
          </cell>
          <cell r="CG1236">
            <v>3962081</v>
          </cell>
          <cell r="CH1236" t="str">
            <v>製番</v>
          </cell>
          <cell r="CI1236">
            <v>3962034</v>
          </cell>
          <cell r="CJ1236" t="str">
            <v>製番</v>
          </cell>
          <cell r="CK1236">
            <v>3962184</v>
          </cell>
          <cell r="CL1236">
            <v>45601</v>
          </cell>
          <cell r="CM1236">
            <v>4062391</v>
          </cell>
          <cell r="CN1236">
            <v>45000</v>
          </cell>
          <cell r="CO1236">
            <v>3962085</v>
          </cell>
          <cell r="CP1236" t="str">
            <v>製番</v>
          </cell>
          <cell r="CQ1236">
            <v>3962086</v>
          </cell>
          <cell r="CR1236" t="str">
            <v>製番</v>
          </cell>
          <cell r="CS1236">
            <v>3962073</v>
          </cell>
          <cell r="CT1236">
            <v>45000</v>
          </cell>
          <cell r="CU1236">
            <v>3962090</v>
          </cell>
          <cell r="CX1236" t="str">
            <v>製番</v>
          </cell>
          <cell r="CY1236">
            <v>3861934</v>
          </cell>
          <cell r="CZ1236" t="str">
            <v>製番</v>
          </cell>
          <cell r="DA1236">
            <v>3962095</v>
          </cell>
          <cell r="DD1236" t="str">
            <v>製番</v>
          </cell>
          <cell r="DE1236">
            <v>3861936</v>
          </cell>
          <cell r="DF1236" t="str">
            <v>製番</v>
          </cell>
          <cell r="DG1236">
            <v>3962099</v>
          </cell>
          <cell r="DH1236" t="str">
            <v>製番</v>
          </cell>
          <cell r="DI1236">
            <v>3962100</v>
          </cell>
          <cell r="DJ1236" t="str">
            <v>製番</v>
          </cell>
          <cell r="DK1236">
            <v>3962168</v>
          </cell>
          <cell r="DN1236" t="str">
            <v>製番</v>
          </cell>
          <cell r="DO1236">
            <v>3861962</v>
          </cell>
          <cell r="DP1236" t="str">
            <v>製番</v>
          </cell>
          <cell r="DQ1236">
            <v>3962104</v>
          </cell>
          <cell r="DR1236" t="str">
            <v>製番</v>
          </cell>
          <cell r="DS1236">
            <v>3962046</v>
          </cell>
          <cell r="DT1236" t="str">
            <v>製番</v>
          </cell>
          <cell r="DU1236">
            <v>3962108</v>
          </cell>
          <cell r="DV1236" t="str">
            <v>製番</v>
          </cell>
          <cell r="DW1236">
            <v>3962048</v>
          </cell>
          <cell r="DX1236" t="str">
            <v>製番</v>
          </cell>
          <cell r="DY1236">
            <v>3962021</v>
          </cell>
          <cell r="EB1236" t="str">
            <v>製番</v>
          </cell>
          <cell r="EC1236">
            <v>3962113</v>
          </cell>
          <cell r="ED1236" t="str">
            <v>製番</v>
          </cell>
          <cell r="EE1236">
            <v>3962115</v>
          </cell>
          <cell r="EF1236" t="str">
            <v>製番</v>
          </cell>
          <cell r="EG1236">
            <v>3962172</v>
          </cell>
          <cell r="EH1236" t="str">
            <v>製番</v>
          </cell>
          <cell r="EI1236">
            <v>3962240</v>
          </cell>
          <cell r="EN1236" t="str">
            <v>製番</v>
          </cell>
          <cell r="EO1236">
            <v>3861886</v>
          </cell>
          <cell r="EP1236" t="str">
            <v>製番</v>
          </cell>
          <cell r="EQ1236">
            <v>3962119</v>
          </cell>
          <cell r="ER1236" t="str">
            <v>製番</v>
          </cell>
          <cell r="ES1236">
            <v>3861947</v>
          </cell>
          <cell r="ET1236" t="str">
            <v>製番</v>
          </cell>
          <cell r="EU1236">
            <v>3962055</v>
          </cell>
          <cell r="EV1236" t="str">
            <v>製番</v>
          </cell>
          <cell r="EW1236">
            <v>3962326</v>
          </cell>
          <cell r="EX1236" t="str">
            <v>製番</v>
          </cell>
          <cell r="EY1236">
            <v>3962127</v>
          </cell>
          <cell r="EZ1236" t="str">
            <v>製番</v>
          </cell>
          <cell r="FA1236">
            <v>3861950</v>
          </cell>
          <cell r="FB1236">
            <v>44958</v>
          </cell>
          <cell r="FC1236">
            <v>4062106</v>
          </cell>
          <cell r="FD1236">
            <v>45323</v>
          </cell>
          <cell r="FE1236">
            <v>4062107</v>
          </cell>
          <cell r="FF1236" t="str">
            <v>製番</v>
          </cell>
          <cell r="FH1236" t="str">
            <v>製番</v>
          </cell>
          <cell r="FI1236">
            <v>3861921</v>
          </cell>
          <cell r="FJ1236" t="str">
            <v>製番</v>
          </cell>
          <cell r="FL1236" t="str">
            <v>製番</v>
          </cell>
          <cell r="FM1236">
            <v>3861952</v>
          </cell>
          <cell r="FN1236" t="str">
            <v>製番</v>
          </cell>
          <cell r="FO1236">
            <v>3861893</v>
          </cell>
          <cell r="FQ1236" t="str">
            <v>製番</v>
          </cell>
          <cell r="FR1236">
            <v>3962230</v>
          </cell>
          <cell r="FT1236" t="str">
            <v>製番</v>
          </cell>
          <cell r="FU1236">
            <v>3962065</v>
          </cell>
          <cell r="FV1236" t="str">
            <v>製番</v>
          </cell>
          <cell r="FW1236">
            <v>3861865</v>
          </cell>
          <cell r="FX1236" t="str">
            <v>製番</v>
          </cell>
          <cell r="FY1236">
            <v>3962234</v>
          </cell>
          <cell r="FZ1236" t="str">
            <v>製番</v>
          </cell>
          <cell r="GA1236">
            <v>4162041</v>
          </cell>
          <cell r="GC1236" t="str">
            <v>製番</v>
          </cell>
          <cell r="GD1236">
            <v>4062022</v>
          </cell>
          <cell r="GE1236" t="str">
            <v>製番</v>
          </cell>
          <cell r="GF1236">
            <v>3962154</v>
          </cell>
          <cell r="GG1236" t="str">
            <v>製番</v>
          </cell>
          <cell r="GH1236">
            <v>3962155</v>
          </cell>
          <cell r="GM1236">
            <v>45326</v>
          </cell>
          <cell r="GN1236">
            <v>4162088</v>
          </cell>
          <cell r="GO1236">
            <v>45391</v>
          </cell>
          <cell r="GP1236">
            <v>4062173</v>
          </cell>
          <cell r="GQ1236">
            <v>45391</v>
          </cell>
          <cell r="GR1236">
            <v>4062174</v>
          </cell>
          <cell r="GS1236">
            <v>45602</v>
          </cell>
          <cell r="GT1236">
            <v>4162045</v>
          </cell>
          <cell r="GU1236">
            <v>45615</v>
          </cell>
          <cell r="GV1236">
            <v>4162046</v>
          </cell>
          <cell r="HE1236">
            <v>45482</v>
          </cell>
          <cell r="HF1236">
            <v>4062218</v>
          </cell>
          <cell r="HM1236">
            <v>45650</v>
          </cell>
          <cell r="HN1236">
            <v>4162063</v>
          </cell>
          <cell r="HT1236" t="str">
            <v>納入日</v>
          </cell>
          <cell r="HX1236" t="str">
            <v>納入日</v>
          </cell>
          <cell r="IB1236" t="str">
            <v>納入日</v>
          </cell>
        </row>
        <row r="1237">
          <cell r="B1237" t="str">
            <v>6月生産分</v>
          </cell>
          <cell r="AH1237" t="str">
            <v>繰越数</v>
          </cell>
          <cell r="AI1237">
            <v>18</v>
          </cell>
          <cell r="AJ1237" t="str">
            <v>繰越数</v>
          </cell>
          <cell r="AL1237" t="str">
            <v>繰越数</v>
          </cell>
          <cell r="AM1237">
            <v>2</v>
          </cell>
          <cell r="AN1237" t="str">
            <v>繰越数</v>
          </cell>
          <cell r="AP1237" t="str">
            <v>繰越数</v>
          </cell>
          <cell r="AR1237" t="str">
            <v>繰越数</v>
          </cell>
          <cell r="AT1237" t="str">
            <v>繰越数</v>
          </cell>
          <cell r="AU1237">
            <v>22</v>
          </cell>
          <cell r="AV1237" t="str">
            <v>繰越数</v>
          </cell>
          <cell r="AX1237" t="str">
            <v>繰越数</v>
          </cell>
          <cell r="AZ1237" t="str">
            <v>繰越数</v>
          </cell>
          <cell r="BB1237" t="str">
            <v>繰越数</v>
          </cell>
          <cell r="BD1237" t="str">
            <v>繰越数</v>
          </cell>
          <cell r="BF1237" t="str">
            <v>繰越数</v>
          </cell>
          <cell r="BH1237" t="str">
            <v>繰越数</v>
          </cell>
          <cell r="BJ1237" t="str">
            <v>繰越数</v>
          </cell>
          <cell r="BL1237" t="str">
            <v>繰越数</v>
          </cell>
          <cell r="BN1237" t="str">
            <v>繰越数</v>
          </cell>
          <cell r="BP1237" t="str">
            <v>繰越数</v>
          </cell>
          <cell r="BR1237" t="str">
            <v>繰越数</v>
          </cell>
          <cell r="BT1237" t="str">
            <v>繰越数</v>
          </cell>
          <cell r="BV1237" t="str">
            <v>繰越数</v>
          </cell>
          <cell r="BX1237" t="str">
            <v>繰越数</v>
          </cell>
          <cell r="BZ1237" t="str">
            <v>繰越数</v>
          </cell>
          <cell r="CB1237" t="str">
            <v>繰越数</v>
          </cell>
          <cell r="CD1237" t="str">
            <v>繰越数</v>
          </cell>
          <cell r="CE1237">
            <v>1</v>
          </cell>
          <cell r="CF1237" t="str">
            <v>繰越数</v>
          </cell>
          <cell r="CG1237">
            <v>4</v>
          </cell>
          <cell r="CH1237" t="str">
            <v>繰越数</v>
          </cell>
          <cell r="CI1237">
            <v>4</v>
          </cell>
          <cell r="CJ1237" t="str">
            <v>繰越数</v>
          </cell>
          <cell r="CK1237">
            <v>2</v>
          </cell>
          <cell r="CL1237" t="str">
            <v>繰越数</v>
          </cell>
          <cell r="CM1237">
            <v>2</v>
          </cell>
          <cell r="CN1237" t="str">
            <v>繰越数</v>
          </cell>
          <cell r="CO1237">
            <v>1</v>
          </cell>
          <cell r="CP1237" t="str">
            <v>繰越数</v>
          </cell>
          <cell r="CQ1237">
            <v>23</v>
          </cell>
          <cell r="CR1237" t="str">
            <v>繰越数</v>
          </cell>
          <cell r="CS1237">
            <v>2</v>
          </cell>
          <cell r="CT1237" t="str">
            <v>繰越数</v>
          </cell>
          <cell r="CU1237">
            <v>6</v>
          </cell>
          <cell r="CV1237" t="str">
            <v>繰越数</v>
          </cell>
          <cell r="CX1237" t="str">
            <v>繰越数</v>
          </cell>
          <cell r="CY1237">
            <v>56</v>
          </cell>
          <cell r="CZ1237" t="str">
            <v>繰越数</v>
          </cell>
          <cell r="DA1237">
            <v>4</v>
          </cell>
          <cell r="DD1237" t="str">
            <v>繰越数</v>
          </cell>
          <cell r="DE1237">
            <v>2</v>
          </cell>
          <cell r="DF1237" t="str">
            <v>繰越数</v>
          </cell>
          <cell r="DG1237">
            <v>4</v>
          </cell>
          <cell r="DH1237" t="str">
            <v>繰越数</v>
          </cell>
          <cell r="DI1237">
            <v>3</v>
          </cell>
          <cell r="DJ1237" t="str">
            <v>繰越数</v>
          </cell>
          <cell r="DK1237">
            <v>2</v>
          </cell>
          <cell r="DN1237" t="str">
            <v>繰越数</v>
          </cell>
          <cell r="DO1237">
            <v>6</v>
          </cell>
          <cell r="DP1237" t="str">
            <v>繰越数</v>
          </cell>
          <cell r="DQ1237">
            <v>23</v>
          </cell>
          <cell r="DR1237" t="str">
            <v>繰越数</v>
          </cell>
          <cell r="DS1237">
            <v>14</v>
          </cell>
          <cell r="DT1237" t="str">
            <v>繰越数</v>
          </cell>
          <cell r="DU1237">
            <v>6</v>
          </cell>
          <cell r="DV1237" t="str">
            <v>繰越数</v>
          </cell>
          <cell r="DW1237">
            <v>10</v>
          </cell>
          <cell r="DX1237" t="str">
            <v>繰越数</v>
          </cell>
          <cell r="DY1237">
            <v>2</v>
          </cell>
          <cell r="EB1237" t="str">
            <v>繰越数</v>
          </cell>
          <cell r="EC1237">
            <v>37</v>
          </cell>
          <cell r="ED1237" t="str">
            <v>繰越数</v>
          </cell>
          <cell r="EE1237">
            <v>6</v>
          </cell>
          <cell r="EF1237" t="str">
            <v>繰越数</v>
          </cell>
          <cell r="EG1237">
            <v>50</v>
          </cell>
          <cell r="EH1237" t="str">
            <v>繰越数</v>
          </cell>
          <cell r="EI1237">
            <v>7</v>
          </cell>
          <cell r="EN1237" t="str">
            <v>繰越数</v>
          </cell>
          <cell r="EO1237">
            <v>6</v>
          </cell>
          <cell r="EP1237" t="str">
            <v>繰越数</v>
          </cell>
          <cell r="EQ1237">
            <v>3</v>
          </cell>
          <cell r="ER1237" t="str">
            <v>繰越数</v>
          </cell>
          <cell r="ES1237">
            <v>18</v>
          </cell>
          <cell r="ET1237" t="str">
            <v>繰越数</v>
          </cell>
          <cell r="EU1237">
            <v>5</v>
          </cell>
          <cell r="EV1237" t="str">
            <v>繰越数</v>
          </cell>
          <cell r="EW1237">
            <v>2</v>
          </cell>
          <cell r="EX1237" t="str">
            <v>繰越数</v>
          </cell>
          <cell r="EY1237">
            <v>50</v>
          </cell>
          <cell r="EZ1237" t="str">
            <v>繰越数</v>
          </cell>
          <cell r="FA1237">
            <v>21</v>
          </cell>
          <cell r="FB1237" t="str">
            <v>繰越数</v>
          </cell>
          <cell r="FC1237">
            <v>5</v>
          </cell>
          <cell r="FD1237" t="str">
            <v>繰越数</v>
          </cell>
          <cell r="FE1237">
            <v>2</v>
          </cell>
          <cell r="FF1237" t="str">
            <v>繰越数</v>
          </cell>
          <cell r="FH1237" t="str">
            <v>繰越数</v>
          </cell>
          <cell r="FI1237">
            <v>4</v>
          </cell>
          <cell r="FJ1237" t="str">
            <v>繰越数</v>
          </cell>
          <cell r="FK1237">
            <v>0</v>
          </cell>
          <cell r="FL1237" t="str">
            <v>繰越数</v>
          </cell>
          <cell r="FM1237">
            <v>1</v>
          </cell>
          <cell r="FN1237" t="str">
            <v>繰越数</v>
          </cell>
          <cell r="FO1237">
            <v>5</v>
          </cell>
          <cell r="FQ1237" t="str">
            <v>繰越数</v>
          </cell>
          <cell r="FR1237">
            <v>2</v>
          </cell>
          <cell r="FT1237" t="str">
            <v>繰越数</v>
          </cell>
          <cell r="FU1237">
            <v>1</v>
          </cell>
          <cell r="FV1237" t="str">
            <v>繰越数</v>
          </cell>
          <cell r="FW1237">
            <v>1</v>
          </cell>
          <cell r="FX1237" t="str">
            <v>繰越数</v>
          </cell>
          <cell r="FY1237">
            <v>3</v>
          </cell>
          <cell r="FZ1237" t="str">
            <v>繰越数</v>
          </cell>
          <cell r="GA1237">
            <v>2</v>
          </cell>
          <cell r="GC1237" t="str">
            <v>繰越数</v>
          </cell>
          <cell r="GD1237">
            <v>3</v>
          </cell>
          <cell r="GE1237" t="str">
            <v>繰越数</v>
          </cell>
          <cell r="GF1237">
            <v>1</v>
          </cell>
          <cell r="GG1237" t="str">
            <v>繰越数</v>
          </cell>
          <cell r="GH1237">
            <v>16</v>
          </cell>
          <cell r="GM1237" t="str">
            <v>繰越数</v>
          </cell>
          <cell r="GN1237">
            <v>3</v>
          </cell>
          <cell r="GO1237" t="str">
            <v>繰越数</v>
          </cell>
          <cell r="GP1237">
            <v>1</v>
          </cell>
          <cell r="GQ1237" t="str">
            <v>繰越数</v>
          </cell>
          <cell r="GR1237">
            <v>1</v>
          </cell>
          <cell r="GS1237" t="str">
            <v>繰越数</v>
          </cell>
          <cell r="GT1237">
            <v>5</v>
          </cell>
          <cell r="GU1237" t="str">
            <v>繰越数</v>
          </cell>
          <cell r="GV1237">
            <v>5</v>
          </cell>
          <cell r="GW1237" t="str">
            <v>繰越数</v>
          </cell>
          <cell r="GY1237" t="str">
            <v>繰越数</v>
          </cell>
          <cell r="HA1237" t="str">
            <v>繰越数</v>
          </cell>
          <cell r="HC1237" t="str">
            <v>繰越数</v>
          </cell>
          <cell r="HE1237" t="str">
            <v>繰越数</v>
          </cell>
          <cell r="HF1237">
            <v>2</v>
          </cell>
          <cell r="HG1237" t="str">
            <v>繰越数</v>
          </cell>
          <cell r="HI1237" t="str">
            <v>繰越数</v>
          </cell>
          <cell r="HK1237" t="str">
            <v>繰越数</v>
          </cell>
          <cell r="HM1237" t="str">
            <v>繰越数</v>
          </cell>
          <cell r="HN1237">
            <v>3</v>
          </cell>
          <cell r="HO1237" t="str">
            <v>繰越数</v>
          </cell>
          <cell r="HT1237" t="str">
            <v>製番</v>
          </cell>
          <cell r="HX1237" t="str">
            <v>製番</v>
          </cell>
          <cell r="IB1237" t="str">
            <v>製番</v>
          </cell>
        </row>
        <row r="1238">
          <cell r="B1238" t="str">
            <v>6月追加分</v>
          </cell>
          <cell r="AH1238" t="str">
            <v>引当数</v>
          </cell>
          <cell r="AI1238">
            <v>18</v>
          </cell>
          <cell r="AJ1238" t="str">
            <v>引当数</v>
          </cell>
          <cell r="AK1238">
            <v>0</v>
          </cell>
          <cell r="AL1238" t="str">
            <v>引当数</v>
          </cell>
          <cell r="AM1238">
            <v>2</v>
          </cell>
          <cell r="AN1238" t="str">
            <v>引当数</v>
          </cell>
          <cell r="AO1238">
            <v>0</v>
          </cell>
          <cell r="AP1238" t="str">
            <v>引当数</v>
          </cell>
          <cell r="AQ1238">
            <v>0</v>
          </cell>
          <cell r="AR1238" t="str">
            <v>引当数</v>
          </cell>
          <cell r="AS1238">
            <v>0</v>
          </cell>
          <cell r="AT1238" t="str">
            <v>引当数</v>
          </cell>
          <cell r="AU1238">
            <v>0</v>
          </cell>
          <cell r="AV1238" t="str">
            <v>引当数</v>
          </cell>
          <cell r="AW1238">
            <v>0</v>
          </cell>
          <cell r="AX1238" t="str">
            <v>引当数</v>
          </cell>
          <cell r="AY1238">
            <v>0</v>
          </cell>
          <cell r="AZ1238" t="str">
            <v>引当数</v>
          </cell>
          <cell r="BA1238">
            <v>0</v>
          </cell>
          <cell r="BB1238" t="str">
            <v>引当数</v>
          </cell>
          <cell r="BC1238">
            <v>0</v>
          </cell>
          <cell r="BD1238" t="str">
            <v>引当数</v>
          </cell>
          <cell r="BE1238">
            <v>0</v>
          </cell>
          <cell r="BF1238" t="str">
            <v>引当数</v>
          </cell>
          <cell r="BG1238">
            <v>0</v>
          </cell>
          <cell r="BH1238" t="str">
            <v>引当数</v>
          </cell>
          <cell r="BI1238">
            <v>0</v>
          </cell>
          <cell r="BJ1238" t="str">
            <v>引当数</v>
          </cell>
          <cell r="BK1238">
            <v>0</v>
          </cell>
          <cell r="BL1238" t="str">
            <v>引当数</v>
          </cell>
          <cell r="BM1238">
            <v>0</v>
          </cell>
          <cell r="BN1238" t="str">
            <v>引当数</v>
          </cell>
          <cell r="BO1238">
            <v>0</v>
          </cell>
          <cell r="BP1238" t="str">
            <v>引当数</v>
          </cell>
          <cell r="BQ1238">
            <v>0</v>
          </cell>
          <cell r="BR1238" t="str">
            <v>引当数</v>
          </cell>
          <cell r="BS1238">
            <v>0</v>
          </cell>
          <cell r="BT1238" t="str">
            <v>引当数</v>
          </cell>
          <cell r="BU1238">
            <v>0</v>
          </cell>
          <cell r="BV1238" t="str">
            <v>引当数</v>
          </cell>
          <cell r="BW1238">
            <v>0</v>
          </cell>
          <cell r="BX1238" t="str">
            <v>引当数</v>
          </cell>
          <cell r="BY1238">
            <v>0</v>
          </cell>
          <cell r="BZ1238" t="str">
            <v>引当数</v>
          </cell>
          <cell r="CA1238">
            <v>0</v>
          </cell>
          <cell r="CB1238" t="str">
            <v>引当数</v>
          </cell>
          <cell r="CC1238">
            <v>0</v>
          </cell>
          <cell r="CD1238" t="str">
            <v>引当数</v>
          </cell>
          <cell r="CE1238">
            <v>0</v>
          </cell>
          <cell r="CF1238" t="str">
            <v>引当数</v>
          </cell>
          <cell r="CG1238">
            <v>0</v>
          </cell>
          <cell r="CH1238" t="str">
            <v>引当数</v>
          </cell>
          <cell r="CI1238">
            <v>0</v>
          </cell>
          <cell r="CJ1238" t="str">
            <v>引当数</v>
          </cell>
          <cell r="CK1238">
            <v>2</v>
          </cell>
          <cell r="CL1238" t="str">
            <v>引当数</v>
          </cell>
          <cell r="CM1238">
            <v>2</v>
          </cell>
          <cell r="CN1238" t="str">
            <v>引当数</v>
          </cell>
          <cell r="CO1238">
            <v>1</v>
          </cell>
          <cell r="CP1238" t="str">
            <v>引当数</v>
          </cell>
          <cell r="CQ1238">
            <v>0</v>
          </cell>
          <cell r="CR1238" t="str">
            <v>引当数</v>
          </cell>
          <cell r="CS1238">
            <v>0</v>
          </cell>
          <cell r="CT1238" t="str">
            <v>引当数</v>
          </cell>
          <cell r="CU1238">
            <v>6</v>
          </cell>
          <cell r="CV1238" t="str">
            <v>引当数</v>
          </cell>
          <cell r="CW1238">
            <v>0</v>
          </cell>
          <cell r="CX1238" t="str">
            <v>引当数</v>
          </cell>
          <cell r="CY1238">
            <v>0</v>
          </cell>
          <cell r="CZ1238" t="str">
            <v>引当数</v>
          </cell>
          <cell r="DA1238">
            <v>4</v>
          </cell>
          <cell r="DD1238" t="str">
            <v>引当数</v>
          </cell>
          <cell r="DE1238">
            <v>1</v>
          </cell>
          <cell r="DF1238" t="str">
            <v>引当数</v>
          </cell>
          <cell r="DG1238">
            <v>0</v>
          </cell>
          <cell r="DH1238" t="str">
            <v>引当数</v>
          </cell>
          <cell r="DI1238">
            <v>0</v>
          </cell>
          <cell r="DJ1238" t="str">
            <v>引当数</v>
          </cell>
          <cell r="DK1238">
            <v>2</v>
          </cell>
          <cell r="DN1238" t="str">
            <v>引当数</v>
          </cell>
          <cell r="DO1238">
            <v>6</v>
          </cell>
          <cell r="DP1238" t="str">
            <v>引当数</v>
          </cell>
          <cell r="DQ1238">
            <v>0</v>
          </cell>
          <cell r="DR1238" t="str">
            <v>引当数</v>
          </cell>
          <cell r="DS1238">
            <v>0</v>
          </cell>
          <cell r="DT1238" t="str">
            <v>引当数</v>
          </cell>
          <cell r="DU1238">
            <v>6</v>
          </cell>
          <cell r="DV1238" t="str">
            <v>引当数</v>
          </cell>
          <cell r="DW1238">
            <v>0</v>
          </cell>
          <cell r="DX1238" t="str">
            <v>引当数</v>
          </cell>
          <cell r="DY1238">
            <v>2</v>
          </cell>
          <cell r="EB1238" t="str">
            <v>引当数</v>
          </cell>
          <cell r="EC1238">
            <v>0</v>
          </cell>
          <cell r="ED1238" t="str">
            <v>引当数</v>
          </cell>
          <cell r="EE1238">
            <v>6</v>
          </cell>
          <cell r="EF1238" t="str">
            <v>引当数</v>
          </cell>
          <cell r="EG1238">
            <v>0</v>
          </cell>
          <cell r="EH1238" t="str">
            <v>引当数</v>
          </cell>
          <cell r="EI1238">
            <v>0</v>
          </cell>
          <cell r="EN1238" t="str">
            <v>引当数</v>
          </cell>
          <cell r="EO1238">
            <v>0</v>
          </cell>
          <cell r="EP1238" t="str">
            <v>引当数</v>
          </cell>
          <cell r="EQ1238">
            <v>2</v>
          </cell>
          <cell r="ER1238" t="str">
            <v>引当数</v>
          </cell>
          <cell r="ES1238">
            <v>18</v>
          </cell>
          <cell r="ET1238" t="str">
            <v>引当数</v>
          </cell>
          <cell r="EU1238">
            <v>0</v>
          </cell>
          <cell r="EV1238" t="str">
            <v>引当数</v>
          </cell>
          <cell r="EW1238">
            <v>2</v>
          </cell>
          <cell r="EX1238" t="str">
            <v>引当数</v>
          </cell>
          <cell r="EY1238">
            <v>0</v>
          </cell>
          <cell r="EZ1238" t="str">
            <v>引当数</v>
          </cell>
          <cell r="FA1238">
            <v>0</v>
          </cell>
          <cell r="FB1238" t="str">
            <v>引当数</v>
          </cell>
          <cell r="FC1238">
            <v>5</v>
          </cell>
          <cell r="FD1238" t="str">
            <v>引当数</v>
          </cell>
          <cell r="FE1238">
            <v>0</v>
          </cell>
          <cell r="FF1238" t="str">
            <v>引当数</v>
          </cell>
          <cell r="FG1238">
            <v>0</v>
          </cell>
          <cell r="FH1238" t="str">
            <v>引当数</v>
          </cell>
          <cell r="FI1238">
            <v>1</v>
          </cell>
          <cell r="FJ1238" t="str">
            <v>引当数</v>
          </cell>
          <cell r="FK1238">
            <v>0</v>
          </cell>
          <cell r="FL1238" t="str">
            <v>引当数</v>
          </cell>
          <cell r="FM1238">
            <v>0</v>
          </cell>
          <cell r="FN1238" t="str">
            <v>引当数</v>
          </cell>
          <cell r="FO1238">
            <v>1</v>
          </cell>
          <cell r="FQ1238" t="str">
            <v>引当数</v>
          </cell>
          <cell r="FR1238">
            <v>0</v>
          </cell>
          <cell r="FT1238" t="str">
            <v>引当数</v>
          </cell>
          <cell r="FU1238">
            <v>0</v>
          </cell>
          <cell r="FV1238" t="str">
            <v>引当数</v>
          </cell>
          <cell r="FW1238">
            <v>0</v>
          </cell>
          <cell r="FX1238" t="str">
            <v>引当数</v>
          </cell>
          <cell r="FY1238">
            <v>3</v>
          </cell>
          <cell r="FZ1238" t="str">
            <v>引当数</v>
          </cell>
          <cell r="GA1238">
            <v>0</v>
          </cell>
          <cell r="GC1238" t="str">
            <v>引当数</v>
          </cell>
          <cell r="GD1238">
            <v>0</v>
          </cell>
          <cell r="GE1238" t="str">
            <v>引当数</v>
          </cell>
          <cell r="GF1238">
            <v>1</v>
          </cell>
          <cell r="GG1238" t="str">
            <v>引当数</v>
          </cell>
          <cell r="GH1238">
            <v>16</v>
          </cell>
          <cell r="GM1238" t="str">
            <v>引当数</v>
          </cell>
          <cell r="GN1238">
            <v>3</v>
          </cell>
          <cell r="GO1238" t="str">
            <v>引当数</v>
          </cell>
          <cell r="GP1238">
            <v>0</v>
          </cell>
          <cell r="GQ1238" t="str">
            <v>引当数</v>
          </cell>
          <cell r="GR1238">
            <v>1</v>
          </cell>
          <cell r="GS1238" t="str">
            <v>引当数</v>
          </cell>
          <cell r="GT1238">
            <v>5</v>
          </cell>
          <cell r="GU1238" t="str">
            <v>引当数</v>
          </cell>
          <cell r="GV1238">
            <v>5</v>
          </cell>
          <cell r="GW1238" t="str">
            <v>引当数</v>
          </cell>
          <cell r="GX1238">
            <v>0</v>
          </cell>
          <cell r="GY1238" t="str">
            <v>引当数</v>
          </cell>
          <cell r="GZ1238">
            <v>0</v>
          </cell>
          <cell r="HA1238" t="str">
            <v>引当数</v>
          </cell>
          <cell r="HB1238">
            <v>0</v>
          </cell>
          <cell r="HC1238" t="str">
            <v>引当数</v>
          </cell>
          <cell r="HD1238">
            <v>0</v>
          </cell>
          <cell r="HE1238" t="str">
            <v>引当数</v>
          </cell>
          <cell r="HF1238">
            <v>2</v>
          </cell>
          <cell r="HG1238" t="str">
            <v>引当数</v>
          </cell>
          <cell r="HH1238">
            <v>0</v>
          </cell>
          <cell r="HI1238" t="str">
            <v>引当数</v>
          </cell>
          <cell r="HJ1238">
            <v>0</v>
          </cell>
          <cell r="HK1238" t="str">
            <v>引当数</v>
          </cell>
          <cell r="HL1238">
            <v>0</v>
          </cell>
          <cell r="HM1238" t="str">
            <v>引当数</v>
          </cell>
          <cell r="HN1238">
            <v>3</v>
          </cell>
          <cell r="HO1238" t="str">
            <v>引当数</v>
          </cell>
          <cell r="HP1238">
            <v>0</v>
          </cell>
          <cell r="HT1238" t="str">
            <v>数量</v>
          </cell>
          <cell r="HX1238" t="str">
            <v>数量</v>
          </cell>
          <cell r="IB1238" t="str">
            <v>数量</v>
          </cell>
        </row>
        <row r="1239">
          <cell r="B1239" t="str">
            <v>7月生産分</v>
          </cell>
          <cell r="AH1239" t="str">
            <v>在庫数</v>
          </cell>
          <cell r="AI1239">
            <v>0</v>
          </cell>
          <cell r="AJ1239" t="str">
            <v>在庫数</v>
          </cell>
          <cell r="AK1239">
            <v>0</v>
          </cell>
          <cell r="AL1239" t="str">
            <v>在庫数</v>
          </cell>
          <cell r="AM1239">
            <v>0</v>
          </cell>
          <cell r="AN1239" t="str">
            <v>在庫数</v>
          </cell>
          <cell r="AO1239">
            <v>0</v>
          </cell>
          <cell r="AP1239" t="str">
            <v>在庫数</v>
          </cell>
          <cell r="AQ1239">
            <v>0</v>
          </cell>
          <cell r="AR1239" t="str">
            <v>在庫数</v>
          </cell>
          <cell r="AS1239">
            <v>0</v>
          </cell>
          <cell r="AT1239" t="str">
            <v>在庫数</v>
          </cell>
          <cell r="AU1239">
            <v>22</v>
          </cell>
          <cell r="AV1239" t="str">
            <v>在庫数</v>
          </cell>
          <cell r="AW1239">
            <v>0</v>
          </cell>
          <cell r="AX1239" t="str">
            <v>在庫数</v>
          </cell>
          <cell r="AY1239">
            <v>0</v>
          </cell>
          <cell r="AZ1239" t="str">
            <v>在庫数</v>
          </cell>
          <cell r="BA1239">
            <v>0</v>
          </cell>
          <cell r="BB1239" t="str">
            <v>在庫数</v>
          </cell>
          <cell r="BC1239">
            <v>0</v>
          </cell>
          <cell r="BD1239" t="str">
            <v>在庫数</v>
          </cell>
          <cell r="BE1239">
            <v>0</v>
          </cell>
          <cell r="BF1239" t="str">
            <v>在庫数</v>
          </cell>
          <cell r="BG1239">
            <v>0</v>
          </cell>
          <cell r="BH1239" t="str">
            <v>在庫数</v>
          </cell>
          <cell r="BI1239">
            <v>0</v>
          </cell>
          <cell r="BJ1239" t="str">
            <v>在庫数</v>
          </cell>
          <cell r="BK1239">
            <v>0</v>
          </cell>
          <cell r="BL1239" t="str">
            <v>在庫数</v>
          </cell>
          <cell r="BM1239">
            <v>0</v>
          </cell>
          <cell r="BN1239" t="str">
            <v>在庫数</v>
          </cell>
          <cell r="BO1239">
            <v>0</v>
          </cell>
          <cell r="BP1239" t="str">
            <v>在庫数</v>
          </cell>
          <cell r="BQ1239">
            <v>0</v>
          </cell>
          <cell r="BR1239" t="str">
            <v>在庫数</v>
          </cell>
          <cell r="BS1239">
            <v>0</v>
          </cell>
          <cell r="BT1239" t="str">
            <v>在庫数</v>
          </cell>
          <cell r="BU1239">
            <v>0</v>
          </cell>
          <cell r="BV1239" t="str">
            <v>在庫数</v>
          </cell>
          <cell r="BW1239">
            <v>0</v>
          </cell>
          <cell r="BX1239" t="str">
            <v>在庫数</v>
          </cell>
          <cell r="BY1239">
            <v>0</v>
          </cell>
          <cell r="BZ1239" t="str">
            <v>在庫数</v>
          </cell>
          <cell r="CA1239">
            <v>0</v>
          </cell>
          <cell r="CB1239" t="str">
            <v>在庫数</v>
          </cell>
          <cell r="CC1239">
            <v>0</v>
          </cell>
          <cell r="CD1239" t="str">
            <v>在庫数</v>
          </cell>
          <cell r="CE1239">
            <v>1</v>
          </cell>
          <cell r="CF1239" t="str">
            <v>在庫数</v>
          </cell>
          <cell r="CG1239">
            <v>4</v>
          </cell>
          <cell r="CH1239" t="str">
            <v>在庫数</v>
          </cell>
          <cell r="CI1239">
            <v>4</v>
          </cell>
          <cell r="CJ1239" t="str">
            <v>在庫数</v>
          </cell>
          <cell r="CK1239">
            <v>0</v>
          </cell>
          <cell r="CL1239" t="str">
            <v>在庫数</v>
          </cell>
          <cell r="CM1239">
            <v>0</v>
          </cell>
          <cell r="CN1239" t="str">
            <v>在庫数</v>
          </cell>
          <cell r="CO1239">
            <v>0</v>
          </cell>
          <cell r="CP1239" t="str">
            <v>在庫数</v>
          </cell>
          <cell r="CQ1239">
            <v>23</v>
          </cell>
          <cell r="CR1239" t="str">
            <v>在庫数</v>
          </cell>
          <cell r="CS1239">
            <v>2</v>
          </cell>
          <cell r="CT1239" t="str">
            <v>在庫数</v>
          </cell>
          <cell r="CU1239">
            <v>0</v>
          </cell>
          <cell r="CV1239" t="str">
            <v>在庫数</v>
          </cell>
          <cell r="CW1239">
            <v>0</v>
          </cell>
          <cell r="CX1239" t="str">
            <v>在庫数</v>
          </cell>
          <cell r="CY1239">
            <v>56</v>
          </cell>
          <cell r="CZ1239" t="str">
            <v>在庫数</v>
          </cell>
          <cell r="DA1239">
            <v>0</v>
          </cell>
          <cell r="DD1239" t="str">
            <v>在庫数</v>
          </cell>
          <cell r="DE1239">
            <v>1</v>
          </cell>
          <cell r="DF1239" t="str">
            <v>在庫数</v>
          </cell>
          <cell r="DG1239">
            <v>4</v>
          </cell>
          <cell r="DH1239" t="str">
            <v>在庫数</v>
          </cell>
          <cell r="DI1239">
            <v>3</v>
          </cell>
          <cell r="DJ1239" t="str">
            <v>在庫数</v>
          </cell>
          <cell r="DK1239">
            <v>0</v>
          </cell>
          <cell r="DN1239" t="str">
            <v>在庫数</v>
          </cell>
          <cell r="DO1239">
            <v>0</v>
          </cell>
          <cell r="DP1239" t="str">
            <v>在庫数</v>
          </cell>
          <cell r="DQ1239">
            <v>23</v>
          </cell>
          <cell r="DR1239" t="str">
            <v>在庫数</v>
          </cell>
          <cell r="DS1239">
            <v>14</v>
          </cell>
          <cell r="DT1239" t="str">
            <v>在庫数</v>
          </cell>
          <cell r="DU1239">
            <v>0</v>
          </cell>
          <cell r="DV1239" t="str">
            <v>在庫数</v>
          </cell>
          <cell r="DW1239">
            <v>10</v>
          </cell>
          <cell r="DX1239" t="str">
            <v>在庫数</v>
          </cell>
          <cell r="DY1239">
            <v>0</v>
          </cell>
          <cell r="EB1239" t="str">
            <v>在庫数</v>
          </cell>
          <cell r="EC1239">
            <v>37</v>
          </cell>
          <cell r="ED1239" t="str">
            <v>在庫数</v>
          </cell>
          <cell r="EE1239">
            <v>0</v>
          </cell>
          <cell r="EF1239" t="str">
            <v>在庫数</v>
          </cell>
          <cell r="EG1239">
            <v>50</v>
          </cell>
          <cell r="EH1239" t="str">
            <v>在庫数</v>
          </cell>
          <cell r="EI1239">
            <v>7</v>
          </cell>
          <cell r="EN1239" t="str">
            <v>在庫数</v>
          </cell>
          <cell r="EO1239">
            <v>6</v>
          </cell>
          <cell r="EP1239" t="str">
            <v>在庫数</v>
          </cell>
          <cell r="EQ1239">
            <v>1</v>
          </cell>
          <cell r="ER1239" t="str">
            <v>在庫数</v>
          </cell>
          <cell r="ES1239">
            <v>0</v>
          </cell>
          <cell r="ET1239" t="str">
            <v>在庫数</v>
          </cell>
          <cell r="EU1239">
            <v>5</v>
          </cell>
          <cell r="EV1239" t="str">
            <v>在庫数</v>
          </cell>
          <cell r="EW1239">
            <v>0</v>
          </cell>
          <cell r="EX1239" t="str">
            <v>在庫数</v>
          </cell>
          <cell r="EY1239">
            <v>50</v>
          </cell>
          <cell r="EZ1239" t="str">
            <v>在庫数</v>
          </cell>
          <cell r="FA1239">
            <v>21</v>
          </cell>
          <cell r="FB1239" t="str">
            <v>在庫数</v>
          </cell>
          <cell r="FC1239">
            <v>0</v>
          </cell>
          <cell r="FD1239" t="str">
            <v>在庫数</v>
          </cell>
          <cell r="FE1239">
            <v>2</v>
          </cell>
          <cell r="FF1239" t="str">
            <v>在庫数</v>
          </cell>
          <cell r="FG1239">
            <v>0</v>
          </cell>
          <cell r="FH1239" t="str">
            <v>在庫数</v>
          </cell>
          <cell r="FI1239">
            <v>3</v>
          </cell>
          <cell r="FJ1239" t="str">
            <v>在庫数</v>
          </cell>
          <cell r="FK1239">
            <v>0</v>
          </cell>
          <cell r="FL1239" t="str">
            <v>在庫数</v>
          </cell>
          <cell r="FM1239">
            <v>1</v>
          </cell>
          <cell r="FN1239" t="str">
            <v>在庫数</v>
          </cell>
          <cell r="FO1239">
            <v>4</v>
          </cell>
          <cell r="FQ1239" t="str">
            <v>在庫数</v>
          </cell>
          <cell r="FR1239">
            <v>2</v>
          </cell>
          <cell r="FT1239" t="str">
            <v>在庫数</v>
          </cell>
          <cell r="FU1239">
            <v>1</v>
          </cell>
          <cell r="FV1239" t="str">
            <v>在庫数</v>
          </cell>
          <cell r="FW1239">
            <v>1</v>
          </cell>
          <cell r="FX1239" t="str">
            <v>在庫数</v>
          </cell>
          <cell r="FY1239">
            <v>0</v>
          </cell>
          <cell r="FZ1239" t="str">
            <v>在庫数</v>
          </cell>
          <cell r="GA1239">
            <v>2</v>
          </cell>
          <cell r="GC1239" t="str">
            <v>在庫数</v>
          </cell>
          <cell r="GD1239">
            <v>3</v>
          </cell>
          <cell r="GE1239" t="str">
            <v>在庫数</v>
          </cell>
          <cell r="GF1239">
            <v>0</v>
          </cell>
          <cell r="GG1239" t="str">
            <v>在庫数</v>
          </cell>
          <cell r="GH1239">
            <v>0</v>
          </cell>
          <cell r="GM1239" t="str">
            <v>在庫数</v>
          </cell>
          <cell r="GN1239">
            <v>0</v>
          </cell>
          <cell r="GO1239" t="str">
            <v>在庫数</v>
          </cell>
          <cell r="GP1239">
            <v>1</v>
          </cell>
          <cell r="GQ1239" t="str">
            <v>在庫数</v>
          </cell>
          <cell r="GR1239">
            <v>0</v>
          </cell>
          <cell r="GS1239" t="str">
            <v>在庫数</v>
          </cell>
          <cell r="GT1239">
            <v>0</v>
          </cell>
          <cell r="GU1239" t="str">
            <v>在庫数</v>
          </cell>
          <cell r="GV1239">
            <v>0</v>
          </cell>
          <cell r="GW1239" t="str">
            <v>在庫数</v>
          </cell>
          <cell r="GX1239">
            <v>0</v>
          </cell>
          <cell r="GY1239" t="str">
            <v>在庫数</v>
          </cell>
          <cell r="GZ1239">
            <v>0</v>
          </cell>
          <cell r="HA1239" t="str">
            <v>在庫数</v>
          </cell>
          <cell r="HB1239">
            <v>0</v>
          </cell>
          <cell r="HC1239" t="str">
            <v>在庫数</v>
          </cell>
          <cell r="HD1239">
            <v>0</v>
          </cell>
          <cell r="HE1239" t="str">
            <v>在庫数</v>
          </cell>
          <cell r="HF1239">
            <v>0</v>
          </cell>
          <cell r="HG1239" t="str">
            <v>在庫数</v>
          </cell>
          <cell r="HH1239">
            <v>0</v>
          </cell>
          <cell r="HI1239" t="str">
            <v>在庫数</v>
          </cell>
          <cell r="HJ1239">
            <v>0</v>
          </cell>
          <cell r="HK1239" t="str">
            <v>在庫数</v>
          </cell>
          <cell r="HL1239">
            <v>0</v>
          </cell>
          <cell r="HM1239" t="str">
            <v>在庫数</v>
          </cell>
          <cell r="HN1239">
            <v>0</v>
          </cell>
          <cell r="HO1239" t="str">
            <v>在庫数</v>
          </cell>
          <cell r="HP1239">
            <v>0</v>
          </cell>
        </row>
        <row r="1240">
          <cell r="B1240" t="str">
            <v>8月生産分</v>
          </cell>
          <cell r="CD1240">
            <v>44943</v>
          </cell>
          <cell r="CR1240">
            <v>45000</v>
          </cell>
          <cell r="CX1240">
            <v>44972</v>
          </cell>
          <cell r="DD1240">
            <v>44972</v>
          </cell>
          <cell r="DF1240">
            <v>45031</v>
          </cell>
          <cell r="DH1240">
            <v>44666</v>
          </cell>
          <cell r="DJ1240">
            <v>45048</v>
          </cell>
          <cell r="DN1240">
            <v>45000</v>
          </cell>
          <cell r="DP1240">
            <v>45031</v>
          </cell>
          <cell r="DR1240">
            <v>44972</v>
          </cell>
          <cell r="DT1240">
            <v>45031</v>
          </cell>
          <cell r="DV1240">
            <v>45000</v>
          </cell>
          <cell r="DX1240">
            <v>45200</v>
          </cell>
          <cell r="EB1240">
            <v>45031</v>
          </cell>
          <cell r="ED1240">
            <v>45031</v>
          </cell>
          <cell r="EF1240" t="str">
            <v>分納品の為、納期については上記参照</v>
          </cell>
          <cell r="EH1240">
            <v>45068</v>
          </cell>
          <cell r="EN1240">
            <v>44910</v>
          </cell>
          <cell r="EP1240">
            <v>45031</v>
          </cell>
          <cell r="ER1240">
            <v>44972</v>
          </cell>
          <cell r="ET1240">
            <v>45000</v>
          </cell>
          <cell r="EX1240">
            <v>45031</v>
          </cell>
          <cell r="EZ1240">
            <v>44972</v>
          </cell>
          <cell r="FH1240">
            <v>44943</v>
          </cell>
          <cell r="FL1240">
            <v>44972</v>
          </cell>
          <cell r="FN1240">
            <v>44910</v>
          </cell>
          <cell r="FT1240">
            <v>45000</v>
          </cell>
          <cell r="FV1240">
            <v>44880</v>
          </cell>
          <cell r="GE1240">
            <v>45048</v>
          </cell>
          <cell r="GG1240">
            <v>45031</v>
          </cell>
          <cell r="HE1240" t="str">
            <v>500/600t↑</v>
          </cell>
          <cell r="HF1240" t="str">
            <v>350/360ｔ↓</v>
          </cell>
        </row>
        <row r="1241">
          <cell r="B1241" t="str">
            <v>9月生産分</v>
          </cell>
          <cell r="AH1241">
            <v>45741</v>
          </cell>
          <cell r="AI1241">
            <v>4162108</v>
          </cell>
          <cell r="AL1241">
            <v>45755</v>
          </cell>
          <cell r="AM1241">
            <v>4162167</v>
          </cell>
          <cell r="CD1241" t="str">
            <v>製番</v>
          </cell>
          <cell r="CE1241">
            <v>3861927</v>
          </cell>
          <cell r="CF1241" t="str">
            <v>製番</v>
          </cell>
          <cell r="CG1241">
            <v>3962164</v>
          </cell>
          <cell r="CH1241" t="str">
            <v>製番</v>
          </cell>
          <cell r="CI1241">
            <v>3962082</v>
          </cell>
          <cell r="CJ1241" t="str">
            <v>製番</v>
          </cell>
          <cell r="CK1241">
            <v>3962255</v>
          </cell>
          <cell r="CL1241">
            <v>45629</v>
          </cell>
          <cell r="CM1241">
            <v>4162017</v>
          </cell>
          <cell r="CN1241">
            <v>45145</v>
          </cell>
          <cell r="CO1241">
            <v>3962256</v>
          </cell>
          <cell r="CP1241" t="str">
            <v>製番</v>
          </cell>
          <cell r="CQ1241">
            <v>3962087</v>
          </cell>
          <cell r="CR1241" t="str">
            <v>製番</v>
          </cell>
          <cell r="CS1241">
            <v>3962088</v>
          </cell>
          <cell r="CT1241">
            <v>45031</v>
          </cell>
          <cell r="CU1241">
            <v>3962091</v>
          </cell>
          <cell r="CX1241" t="str">
            <v>製番</v>
          </cell>
          <cell r="CY1241">
            <v>3962039</v>
          </cell>
          <cell r="CZ1241">
            <v>45047</v>
          </cell>
          <cell r="DA1241">
            <v>3962194</v>
          </cell>
          <cell r="DD1241" t="str">
            <v>製番</v>
          </cell>
          <cell r="DE1241">
            <v>3962041</v>
          </cell>
          <cell r="DF1241" t="str">
            <v>製番</v>
          </cell>
          <cell r="DG1241">
            <v>3962166</v>
          </cell>
          <cell r="DH1241" t="str">
            <v>製番</v>
          </cell>
          <cell r="DI1241">
            <v>3962101</v>
          </cell>
          <cell r="DJ1241" t="str">
            <v>製番</v>
          </cell>
          <cell r="DK1241">
            <v>3962203</v>
          </cell>
          <cell r="DN1241" t="str">
            <v>製番</v>
          </cell>
          <cell r="DO1241">
            <v>3962103</v>
          </cell>
          <cell r="DP1241" t="str">
            <v>製番</v>
          </cell>
          <cell r="DQ1241">
            <v>3962105</v>
          </cell>
          <cell r="DR1241" t="str">
            <v>製番</v>
          </cell>
          <cell r="DS1241">
            <v>3962076</v>
          </cell>
          <cell r="DT1241" t="str">
            <v>製番</v>
          </cell>
          <cell r="DU1241">
            <v>3962109</v>
          </cell>
          <cell r="DV1241" t="str">
            <v>製番</v>
          </cell>
          <cell r="DW1241">
            <v>3962110</v>
          </cell>
          <cell r="DX1241" t="str">
            <v>製番</v>
          </cell>
          <cell r="DY1241">
            <v>3962270</v>
          </cell>
          <cell r="EB1241" t="str">
            <v>製番</v>
          </cell>
          <cell r="EC1241">
            <v>3962114</v>
          </cell>
          <cell r="ED1241" t="str">
            <v>製番</v>
          </cell>
          <cell r="EE1241">
            <v>3962116</v>
          </cell>
          <cell r="EF1241" t="str">
            <v>製番</v>
          </cell>
          <cell r="EG1241">
            <v>3962175</v>
          </cell>
          <cell r="EH1241" t="str">
            <v>製番</v>
          </cell>
          <cell r="EI1241">
            <v>3962247</v>
          </cell>
          <cell r="EN1241" t="str">
            <v>製番</v>
          </cell>
          <cell r="EO1241">
            <v>3861916</v>
          </cell>
          <cell r="EP1241" t="str">
            <v>製番</v>
          </cell>
          <cell r="EQ1241">
            <v>3962120</v>
          </cell>
          <cell r="ER1241">
            <v>44972</v>
          </cell>
          <cell r="ES1241">
            <v>3962054</v>
          </cell>
          <cell r="ET1241" t="str">
            <v>製番</v>
          </cell>
          <cell r="EU1241">
            <v>3962123</v>
          </cell>
          <cell r="EV1241">
            <v>45269</v>
          </cell>
          <cell r="EW1241">
            <v>4062063</v>
          </cell>
          <cell r="EX1241" t="str">
            <v>製番</v>
          </cell>
          <cell r="EY1241">
            <v>3962128</v>
          </cell>
          <cell r="EZ1241" t="str">
            <v>製番</v>
          </cell>
          <cell r="FA1241">
            <v>3962058</v>
          </cell>
          <cell r="FB1241">
            <v>45391</v>
          </cell>
          <cell r="FC1241">
            <v>4062169</v>
          </cell>
          <cell r="FD1241" t="str">
            <v>製番</v>
          </cell>
          <cell r="FF1241" t="str">
            <v>製番</v>
          </cell>
          <cell r="FH1241" t="str">
            <v>製番</v>
          </cell>
          <cell r="FI1241">
            <v>3861951</v>
          </cell>
          <cell r="FJ1241" t="str">
            <v>製番</v>
          </cell>
          <cell r="FL1241" t="str">
            <v>製番</v>
          </cell>
          <cell r="FM1241">
            <v>3962062</v>
          </cell>
          <cell r="FN1241" t="str">
            <v>製番</v>
          </cell>
          <cell r="FO1241">
            <v>3861923</v>
          </cell>
          <cell r="FQ1241">
            <v>45510</v>
          </cell>
          <cell r="FR1241">
            <v>4062264</v>
          </cell>
          <cell r="FT1241" t="str">
            <v>製番</v>
          </cell>
          <cell r="FU1241">
            <v>3962143</v>
          </cell>
          <cell r="FV1241" t="str">
            <v>製番</v>
          </cell>
          <cell r="FW1241">
            <v>3861895</v>
          </cell>
          <cell r="FX1241">
            <v>44958</v>
          </cell>
          <cell r="FY1241">
            <v>4062109</v>
          </cell>
          <cell r="FZ1241" t="str">
            <v>製番</v>
          </cell>
          <cell r="GC1241">
            <v>44958</v>
          </cell>
          <cell r="GD1241">
            <v>4062111</v>
          </cell>
          <cell r="GE1241" t="str">
            <v>製番</v>
          </cell>
          <cell r="GF1241">
            <v>3962235</v>
          </cell>
          <cell r="GG1241" t="str">
            <v>製番</v>
          </cell>
          <cell r="GH1241">
            <v>3962156</v>
          </cell>
          <cell r="GM1241">
            <v>45755</v>
          </cell>
          <cell r="GN1241">
            <v>4162162</v>
          </cell>
          <cell r="GQ1241">
            <v>45643</v>
          </cell>
          <cell r="GR1241">
            <v>4162056</v>
          </cell>
          <cell r="GS1241">
            <v>45326</v>
          </cell>
          <cell r="GT1241">
            <v>4162087</v>
          </cell>
          <cell r="GU1241">
            <v>45326</v>
          </cell>
          <cell r="GV1241">
            <v>4162085</v>
          </cell>
          <cell r="HE1241">
            <v>45566</v>
          </cell>
          <cell r="HF1241">
            <v>4062344</v>
          </cell>
          <cell r="HT1241" t="str">
            <v>納入日</v>
          </cell>
          <cell r="HX1241" t="str">
            <v>納入日</v>
          </cell>
          <cell r="IB1241" t="str">
            <v>納入日</v>
          </cell>
        </row>
        <row r="1242">
          <cell r="B1242" t="str">
            <v>10月生産分</v>
          </cell>
          <cell r="AH1242" t="str">
            <v>繰越数</v>
          </cell>
          <cell r="AI1242">
            <v>12</v>
          </cell>
          <cell r="AJ1242" t="str">
            <v>繰越数</v>
          </cell>
          <cell r="AL1242" t="str">
            <v>繰越数</v>
          </cell>
          <cell r="AM1242">
            <v>3</v>
          </cell>
          <cell r="AN1242" t="str">
            <v>繰越数</v>
          </cell>
          <cell r="AP1242" t="str">
            <v>繰越数</v>
          </cell>
          <cell r="AR1242" t="str">
            <v>繰越数</v>
          </cell>
          <cell r="AT1242" t="str">
            <v>繰越数</v>
          </cell>
          <cell r="AV1242" t="str">
            <v>繰越数</v>
          </cell>
          <cell r="AX1242" t="str">
            <v>繰越数</v>
          </cell>
          <cell r="AZ1242" t="str">
            <v>繰越数</v>
          </cell>
          <cell r="BB1242" t="str">
            <v>繰越数</v>
          </cell>
          <cell r="BD1242" t="str">
            <v>繰越数</v>
          </cell>
          <cell r="BF1242" t="str">
            <v>繰越数</v>
          </cell>
          <cell r="BH1242" t="str">
            <v>繰越数</v>
          </cell>
          <cell r="BJ1242" t="str">
            <v>繰越数</v>
          </cell>
          <cell r="BL1242" t="str">
            <v>繰越数</v>
          </cell>
          <cell r="BN1242" t="str">
            <v>繰越数</v>
          </cell>
          <cell r="BP1242" t="str">
            <v>繰越数</v>
          </cell>
          <cell r="BR1242" t="str">
            <v>繰越数</v>
          </cell>
          <cell r="BT1242" t="str">
            <v>繰越数</v>
          </cell>
          <cell r="BV1242" t="str">
            <v>繰越数</v>
          </cell>
          <cell r="BX1242" t="str">
            <v>繰越数</v>
          </cell>
          <cell r="BZ1242" t="str">
            <v>繰越数</v>
          </cell>
          <cell r="CB1242" t="str">
            <v>繰越数</v>
          </cell>
          <cell r="CD1242" t="str">
            <v>繰越数</v>
          </cell>
          <cell r="CE1242">
            <v>2</v>
          </cell>
          <cell r="CF1242" t="str">
            <v>繰越数</v>
          </cell>
          <cell r="CG1242">
            <v>5</v>
          </cell>
          <cell r="CH1242" t="str">
            <v>繰越数</v>
          </cell>
          <cell r="CI1242">
            <v>3</v>
          </cell>
          <cell r="CJ1242" t="str">
            <v>繰越数</v>
          </cell>
          <cell r="CK1242">
            <v>2</v>
          </cell>
          <cell r="CL1242" t="str">
            <v>繰越数</v>
          </cell>
          <cell r="CM1242">
            <v>2</v>
          </cell>
          <cell r="CN1242" t="str">
            <v>繰越数</v>
          </cell>
          <cell r="CO1242">
            <v>1</v>
          </cell>
          <cell r="CP1242" t="str">
            <v>繰越数</v>
          </cell>
          <cell r="CQ1242">
            <v>27</v>
          </cell>
          <cell r="CR1242" t="str">
            <v>繰越数</v>
          </cell>
          <cell r="CS1242">
            <v>13</v>
          </cell>
          <cell r="CT1242" t="str">
            <v>繰越数</v>
          </cell>
          <cell r="CU1242">
            <v>3</v>
          </cell>
          <cell r="CV1242" t="str">
            <v>繰越数</v>
          </cell>
          <cell r="CX1242" t="str">
            <v>繰越数</v>
          </cell>
          <cell r="CY1242">
            <v>45</v>
          </cell>
          <cell r="CZ1242" t="str">
            <v>繰越数</v>
          </cell>
          <cell r="DA1242">
            <v>4</v>
          </cell>
          <cell r="DD1242" t="str">
            <v>繰越数</v>
          </cell>
          <cell r="DE1242">
            <v>2</v>
          </cell>
          <cell r="DF1242" t="str">
            <v>繰越数</v>
          </cell>
          <cell r="DG1242">
            <v>11</v>
          </cell>
          <cell r="DH1242" t="str">
            <v>繰越数</v>
          </cell>
          <cell r="DI1242">
            <v>4</v>
          </cell>
          <cell r="DJ1242" t="str">
            <v>繰越数</v>
          </cell>
          <cell r="DK1242">
            <v>1</v>
          </cell>
          <cell r="DN1242" t="str">
            <v>繰越数</v>
          </cell>
          <cell r="DO1242">
            <v>1</v>
          </cell>
          <cell r="DP1242" t="str">
            <v>繰越数</v>
          </cell>
          <cell r="DQ1242">
            <v>27</v>
          </cell>
          <cell r="DR1242" t="str">
            <v>繰越数</v>
          </cell>
          <cell r="DS1242">
            <v>2</v>
          </cell>
          <cell r="DT1242" t="str">
            <v>繰越数</v>
          </cell>
          <cell r="DU1242">
            <v>3</v>
          </cell>
          <cell r="DV1242" t="str">
            <v>繰越数</v>
          </cell>
          <cell r="DW1242">
            <v>8</v>
          </cell>
          <cell r="DX1242" t="str">
            <v>繰越数</v>
          </cell>
          <cell r="DY1242">
            <v>2</v>
          </cell>
          <cell r="EB1242" t="str">
            <v>繰越数</v>
          </cell>
          <cell r="EC1242">
            <v>44</v>
          </cell>
          <cell r="ED1242" t="str">
            <v>繰越数</v>
          </cell>
          <cell r="EE1242">
            <v>3</v>
          </cell>
          <cell r="EF1242" t="str">
            <v>繰越数</v>
          </cell>
          <cell r="EG1242">
            <v>54</v>
          </cell>
          <cell r="EH1242" t="str">
            <v>繰越数</v>
          </cell>
          <cell r="EI1242">
            <v>4</v>
          </cell>
          <cell r="EN1242" t="str">
            <v>繰越数</v>
          </cell>
          <cell r="EO1242">
            <v>6</v>
          </cell>
          <cell r="EP1242" t="str">
            <v>繰越数</v>
          </cell>
          <cell r="EQ1242">
            <v>5</v>
          </cell>
          <cell r="ER1242" t="str">
            <v>繰越数</v>
          </cell>
          <cell r="ES1242">
            <v>12</v>
          </cell>
          <cell r="ET1242" t="str">
            <v>繰越数</v>
          </cell>
          <cell r="EU1242">
            <v>5</v>
          </cell>
          <cell r="EV1242" t="str">
            <v>繰越数</v>
          </cell>
          <cell r="EW1242">
            <v>5</v>
          </cell>
          <cell r="EX1242" t="str">
            <v>繰越数</v>
          </cell>
          <cell r="EY1242">
            <v>50</v>
          </cell>
          <cell r="EZ1242" t="str">
            <v>繰越数</v>
          </cell>
          <cell r="FA1242">
            <v>16</v>
          </cell>
          <cell r="FB1242" t="str">
            <v>繰越数</v>
          </cell>
          <cell r="FC1242">
            <v>2</v>
          </cell>
          <cell r="FD1242" t="str">
            <v>繰越数</v>
          </cell>
          <cell r="FF1242" t="str">
            <v>繰越数</v>
          </cell>
          <cell r="FH1242" t="str">
            <v>繰越数</v>
          </cell>
          <cell r="FI1242">
            <v>5</v>
          </cell>
          <cell r="FJ1242" t="str">
            <v>繰越数</v>
          </cell>
          <cell r="FL1242" t="str">
            <v>繰越数</v>
          </cell>
          <cell r="FM1242">
            <v>1</v>
          </cell>
          <cell r="FN1242" t="str">
            <v>繰越数</v>
          </cell>
          <cell r="FO1242">
            <v>6</v>
          </cell>
          <cell r="FQ1242" t="str">
            <v>繰越数</v>
          </cell>
          <cell r="FR1242">
            <v>5</v>
          </cell>
          <cell r="FT1242" t="str">
            <v>繰越数</v>
          </cell>
          <cell r="FU1242">
            <v>1</v>
          </cell>
          <cell r="FV1242" t="str">
            <v>繰越数</v>
          </cell>
          <cell r="FW1242">
            <v>2</v>
          </cell>
          <cell r="FX1242" t="str">
            <v>繰越数</v>
          </cell>
          <cell r="FY1242">
            <v>2</v>
          </cell>
          <cell r="FZ1242" t="str">
            <v>繰越数</v>
          </cell>
          <cell r="GC1242" t="str">
            <v>繰越数</v>
          </cell>
          <cell r="GD1242">
            <v>3</v>
          </cell>
          <cell r="GE1242" t="str">
            <v>繰越数</v>
          </cell>
          <cell r="GF1242">
            <v>3</v>
          </cell>
          <cell r="GG1242" t="str">
            <v>繰越数</v>
          </cell>
          <cell r="GH1242">
            <v>16</v>
          </cell>
          <cell r="GM1242" t="str">
            <v>繰越数</v>
          </cell>
          <cell r="GN1242">
            <v>3</v>
          </cell>
          <cell r="GO1242" t="str">
            <v>繰越数</v>
          </cell>
          <cell r="GQ1242" t="str">
            <v>繰越数</v>
          </cell>
          <cell r="GR1242">
            <v>2</v>
          </cell>
          <cell r="GS1242" t="str">
            <v>繰越数</v>
          </cell>
          <cell r="GT1242">
            <v>3</v>
          </cell>
          <cell r="GU1242" t="str">
            <v>繰越数</v>
          </cell>
          <cell r="GV1242">
            <v>5</v>
          </cell>
          <cell r="GW1242" t="str">
            <v>繰越数</v>
          </cell>
          <cell r="GY1242" t="str">
            <v>繰越数</v>
          </cell>
          <cell r="HA1242" t="str">
            <v>繰越数</v>
          </cell>
          <cell r="HC1242" t="str">
            <v>繰越数</v>
          </cell>
          <cell r="HE1242" t="str">
            <v>繰越数</v>
          </cell>
          <cell r="HF1242">
            <v>3</v>
          </cell>
          <cell r="HG1242" t="str">
            <v>繰越数</v>
          </cell>
          <cell r="HI1242" t="str">
            <v>繰越数</v>
          </cell>
          <cell r="HK1242" t="str">
            <v>繰越数</v>
          </cell>
          <cell r="HM1242" t="str">
            <v>繰越数</v>
          </cell>
          <cell r="HO1242" t="str">
            <v>繰越数</v>
          </cell>
          <cell r="HT1242" t="str">
            <v>製番</v>
          </cell>
          <cell r="HX1242" t="str">
            <v>製番</v>
          </cell>
          <cell r="IB1242" t="str">
            <v>製番</v>
          </cell>
        </row>
        <row r="1243">
          <cell r="B1243" t="str">
            <v>11月生産分</v>
          </cell>
          <cell r="AH1243" t="str">
            <v>引当数</v>
          </cell>
          <cell r="AI1243">
            <v>12</v>
          </cell>
          <cell r="AJ1243" t="str">
            <v>引当数</v>
          </cell>
          <cell r="AK1243">
            <v>0</v>
          </cell>
          <cell r="AL1243" t="str">
            <v>引当数</v>
          </cell>
          <cell r="AM1243">
            <v>3</v>
          </cell>
          <cell r="AN1243" t="str">
            <v>引当数</v>
          </cell>
          <cell r="AO1243">
            <v>0</v>
          </cell>
          <cell r="AP1243" t="str">
            <v>引当数</v>
          </cell>
          <cell r="AQ1243">
            <v>0</v>
          </cell>
          <cell r="AR1243" t="str">
            <v>引当数</v>
          </cell>
          <cell r="AS1243">
            <v>0</v>
          </cell>
          <cell r="AT1243" t="str">
            <v>引当数</v>
          </cell>
          <cell r="AU1243">
            <v>0</v>
          </cell>
          <cell r="AV1243" t="str">
            <v>引当数</v>
          </cell>
          <cell r="AW1243">
            <v>0</v>
          </cell>
          <cell r="AX1243" t="str">
            <v>引当数</v>
          </cell>
          <cell r="AY1243">
            <v>0</v>
          </cell>
          <cell r="AZ1243" t="str">
            <v>引当数</v>
          </cell>
          <cell r="BA1243">
            <v>0</v>
          </cell>
          <cell r="BB1243" t="str">
            <v>引当数</v>
          </cell>
          <cell r="BC1243">
            <v>0</v>
          </cell>
          <cell r="BD1243" t="str">
            <v>引当数</v>
          </cell>
          <cell r="BE1243">
            <v>0</v>
          </cell>
          <cell r="BF1243" t="str">
            <v>引当数</v>
          </cell>
          <cell r="BG1243">
            <v>0</v>
          </cell>
          <cell r="BH1243" t="str">
            <v>引当数</v>
          </cell>
          <cell r="BI1243">
            <v>0</v>
          </cell>
          <cell r="BJ1243" t="str">
            <v>引当数</v>
          </cell>
          <cell r="BK1243">
            <v>0</v>
          </cell>
          <cell r="BL1243" t="str">
            <v>引当数</v>
          </cell>
          <cell r="BM1243">
            <v>0</v>
          </cell>
          <cell r="BN1243" t="str">
            <v>引当数</v>
          </cell>
          <cell r="BO1243">
            <v>0</v>
          </cell>
          <cell r="BP1243" t="str">
            <v>引当数</v>
          </cell>
          <cell r="BQ1243">
            <v>0</v>
          </cell>
          <cell r="BR1243" t="str">
            <v>引当数</v>
          </cell>
          <cell r="BS1243">
            <v>0</v>
          </cell>
          <cell r="BT1243" t="str">
            <v>引当数</v>
          </cell>
          <cell r="BU1243">
            <v>0</v>
          </cell>
          <cell r="BV1243" t="str">
            <v>引当数</v>
          </cell>
          <cell r="BW1243">
            <v>0</v>
          </cell>
          <cell r="BX1243" t="str">
            <v>引当数</v>
          </cell>
          <cell r="BY1243">
            <v>0</v>
          </cell>
          <cell r="BZ1243" t="str">
            <v>引当数</v>
          </cell>
          <cell r="CA1243">
            <v>0</v>
          </cell>
          <cell r="CB1243" t="str">
            <v>引当数</v>
          </cell>
          <cell r="CC1243">
            <v>0</v>
          </cell>
          <cell r="CD1243" t="str">
            <v>引当数</v>
          </cell>
          <cell r="CE1243">
            <v>2</v>
          </cell>
          <cell r="CF1243" t="str">
            <v>引当数</v>
          </cell>
          <cell r="CG1243">
            <v>0</v>
          </cell>
          <cell r="CH1243" t="str">
            <v>引当数</v>
          </cell>
          <cell r="CI1243">
            <v>0</v>
          </cell>
          <cell r="CJ1243" t="str">
            <v>引当数</v>
          </cell>
          <cell r="CK1243">
            <v>2</v>
          </cell>
          <cell r="CL1243" t="str">
            <v>引当数</v>
          </cell>
          <cell r="CM1243">
            <v>0</v>
          </cell>
          <cell r="CN1243" t="str">
            <v>引当数</v>
          </cell>
          <cell r="CO1243">
            <v>1</v>
          </cell>
          <cell r="CP1243" t="str">
            <v>引当数</v>
          </cell>
          <cell r="CQ1243">
            <v>0</v>
          </cell>
          <cell r="CR1243" t="str">
            <v>引当数</v>
          </cell>
          <cell r="CS1243">
            <v>0</v>
          </cell>
          <cell r="CT1243" t="str">
            <v>引当数</v>
          </cell>
          <cell r="CU1243">
            <v>3</v>
          </cell>
          <cell r="CV1243" t="str">
            <v>引当数</v>
          </cell>
          <cell r="CW1243">
            <v>0</v>
          </cell>
          <cell r="CX1243" t="str">
            <v>引当数</v>
          </cell>
          <cell r="CY1243">
            <v>0</v>
          </cell>
          <cell r="CZ1243" t="str">
            <v>引当数</v>
          </cell>
          <cell r="DA1243">
            <v>4</v>
          </cell>
          <cell r="DD1243" t="str">
            <v>引当数</v>
          </cell>
          <cell r="DE1243">
            <v>2</v>
          </cell>
          <cell r="DF1243" t="str">
            <v>引当数</v>
          </cell>
          <cell r="DG1243">
            <v>0</v>
          </cell>
          <cell r="DH1243" t="str">
            <v>引当数</v>
          </cell>
          <cell r="DI1243">
            <v>1</v>
          </cell>
          <cell r="DJ1243" t="str">
            <v>引当数</v>
          </cell>
          <cell r="DK1243">
            <v>1</v>
          </cell>
          <cell r="DN1243" t="str">
            <v>引当数</v>
          </cell>
          <cell r="DO1243">
            <v>1</v>
          </cell>
          <cell r="DP1243" t="str">
            <v>引当数</v>
          </cell>
          <cell r="DQ1243">
            <v>0</v>
          </cell>
          <cell r="DR1243" t="str">
            <v>引当数</v>
          </cell>
          <cell r="DS1243">
            <v>0</v>
          </cell>
          <cell r="DT1243" t="str">
            <v>引当数</v>
          </cell>
          <cell r="DU1243">
            <v>3</v>
          </cell>
          <cell r="DV1243" t="str">
            <v>引当数</v>
          </cell>
          <cell r="DW1243">
            <v>0</v>
          </cell>
          <cell r="DX1243" t="str">
            <v>引当数</v>
          </cell>
          <cell r="DY1243">
            <v>2</v>
          </cell>
          <cell r="EB1243" t="str">
            <v>引当数</v>
          </cell>
          <cell r="EC1243">
            <v>0</v>
          </cell>
          <cell r="ED1243" t="str">
            <v>引当数</v>
          </cell>
          <cell r="EE1243">
            <v>3</v>
          </cell>
          <cell r="EF1243" t="str">
            <v>引当数</v>
          </cell>
          <cell r="EG1243">
            <v>0</v>
          </cell>
          <cell r="EH1243" t="str">
            <v>引当数</v>
          </cell>
          <cell r="EI1243">
            <v>0</v>
          </cell>
          <cell r="EN1243" t="str">
            <v>引当数</v>
          </cell>
          <cell r="EO1243">
            <v>0</v>
          </cell>
          <cell r="EP1243" t="str">
            <v>引当数</v>
          </cell>
          <cell r="EQ1243">
            <v>5</v>
          </cell>
          <cell r="ER1243" t="str">
            <v>引当数</v>
          </cell>
          <cell r="ES1243">
            <v>12</v>
          </cell>
          <cell r="ET1243" t="str">
            <v>引当数</v>
          </cell>
          <cell r="EU1243">
            <v>0</v>
          </cell>
          <cell r="EV1243" t="str">
            <v>引当数</v>
          </cell>
          <cell r="EW1243">
            <v>5</v>
          </cell>
          <cell r="EX1243" t="str">
            <v>引当数</v>
          </cell>
          <cell r="EY1243">
            <v>0</v>
          </cell>
          <cell r="EZ1243" t="str">
            <v>引当数</v>
          </cell>
          <cell r="FA1243">
            <v>0</v>
          </cell>
          <cell r="FB1243" t="str">
            <v>引当数</v>
          </cell>
          <cell r="FC1243">
            <v>2</v>
          </cell>
          <cell r="FD1243" t="str">
            <v>引当数</v>
          </cell>
          <cell r="FE1243">
            <v>0</v>
          </cell>
          <cell r="FF1243" t="str">
            <v>引当数</v>
          </cell>
          <cell r="FG1243">
            <v>0</v>
          </cell>
          <cell r="FH1243" t="str">
            <v>引当数</v>
          </cell>
          <cell r="FI1243">
            <v>5</v>
          </cell>
          <cell r="FJ1243" t="str">
            <v>引当数</v>
          </cell>
          <cell r="FK1243">
            <v>0</v>
          </cell>
          <cell r="FL1243" t="str">
            <v>引当数</v>
          </cell>
          <cell r="FM1243">
            <v>1</v>
          </cell>
          <cell r="FN1243" t="str">
            <v>引当数</v>
          </cell>
          <cell r="FO1243">
            <v>6</v>
          </cell>
          <cell r="FQ1243" t="str">
            <v>引当数</v>
          </cell>
          <cell r="FR1243">
            <v>0</v>
          </cell>
          <cell r="FT1243" t="str">
            <v>引当数</v>
          </cell>
          <cell r="FU1243">
            <v>0</v>
          </cell>
          <cell r="FV1243" t="str">
            <v>引当数</v>
          </cell>
          <cell r="FW1243">
            <v>0</v>
          </cell>
          <cell r="FX1243" t="str">
            <v>引当数</v>
          </cell>
          <cell r="FY1243">
            <v>2</v>
          </cell>
          <cell r="FZ1243" t="str">
            <v>引当数</v>
          </cell>
          <cell r="GA1243">
            <v>0</v>
          </cell>
          <cell r="GC1243" t="str">
            <v>引当数</v>
          </cell>
          <cell r="GD1243">
            <v>0</v>
          </cell>
          <cell r="GE1243" t="str">
            <v>引当数</v>
          </cell>
          <cell r="GF1243">
            <v>3</v>
          </cell>
          <cell r="GG1243" t="str">
            <v>引当数</v>
          </cell>
          <cell r="GH1243">
            <v>11</v>
          </cell>
          <cell r="GM1243" t="str">
            <v>引当数</v>
          </cell>
          <cell r="GN1243">
            <v>1</v>
          </cell>
          <cell r="GO1243" t="str">
            <v>引当数</v>
          </cell>
          <cell r="GP1243">
            <v>0</v>
          </cell>
          <cell r="GQ1243" t="str">
            <v>引当数</v>
          </cell>
          <cell r="GR1243">
            <v>1</v>
          </cell>
          <cell r="GS1243" t="str">
            <v>引当数</v>
          </cell>
          <cell r="GT1243">
            <v>2</v>
          </cell>
          <cell r="GU1243" t="str">
            <v>引当数</v>
          </cell>
          <cell r="GV1243">
            <v>5</v>
          </cell>
          <cell r="GW1243" t="str">
            <v>引当数</v>
          </cell>
          <cell r="GX1243">
            <v>0</v>
          </cell>
          <cell r="GY1243" t="str">
            <v>引当数</v>
          </cell>
          <cell r="GZ1243">
            <v>0</v>
          </cell>
          <cell r="HA1243" t="str">
            <v>引当数</v>
          </cell>
          <cell r="HB1243">
            <v>0</v>
          </cell>
          <cell r="HC1243" t="str">
            <v>引当数</v>
          </cell>
          <cell r="HD1243">
            <v>0</v>
          </cell>
          <cell r="HE1243" t="str">
            <v>引当数</v>
          </cell>
          <cell r="HF1243">
            <v>0</v>
          </cell>
          <cell r="HG1243" t="str">
            <v>引当数</v>
          </cell>
          <cell r="HH1243">
            <v>0</v>
          </cell>
          <cell r="HI1243" t="str">
            <v>引当数</v>
          </cell>
          <cell r="HJ1243">
            <v>0</v>
          </cell>
          <cell r="HK1243" t="str">
            <v>引当数</v>
          </cell>
          <cell r="HL1243">
            <v>0</v>
          </cell>
          <cell r="HM1243" t="str">
            <v>引当数</v>
          </cell>
          <cell r="HN1243">
            <v>0</v>
          </cell>
          <cell r="HO1243" t="str">
            <v>引当数</v>
          </cell>
          <cell r="HP1243">
            <v>0</v>
          </cell>
          <cell r="HT1243" t="str">
            <v>数量</v>
          </cell>
          <cell r="HX1243" t="str">
            <v>数量</v>
          </cell>
          <cell r="IB1243" t="str">
            <v>数量</v>
          </cell>
        </row>
        <row r="1244">
          <cell r="AH1244" t="str">
            <v>在庫数</v>
          </cell>
          <cell r="AI1244">
            <v>0</v>
          </cell>
          <cell r="AJ1244" t="str">
            <v>在庫数</v>
          </cell>
          <cell r="AK1244">
            <v>0</v>
          </cell>
          <cell r="AL1244" t="str">
            <v>在庫数</v>
          </cell>
          <cell r="AM1244">
            <v>0</v>
          </cell>
          <cell r="AN1244" t="str">
            <v>在庫数</v>
          </cell>
          <cell r="AO1244">
            <v>0</v>
          </cell>
          <cell r="AP1244" t="str">
            <v>在庫数</v>
          </cell>
          <cell r="AQ1244">
            <v>0</v>
          </cell>
          <cell r="AR1244" t="str">
            <v>在庫数</v>
          </cell>
          <cell r="AS1244">
            <v>0</v>
          </cell>
          <cell r="AT1244" t="str">
            <v>在庫数</v>
          </cell>
          <cell r="AU1244">
            <v>0</v>
          </cell>
          <cell r="AV1244" t="str">
            <v>在庫数</v>
          </cell>
          <cell r="AW1244">
            <v>0</v>
          </cell>
          <cell r="AX1244" t="str">
            <v>在庫数</v>
          </cell>
          <cell r="AY1244">
            <v>0</v>
          </cell>
          <cell r="AZ1244" t="str">
            <v>在庫数</v>
          </cell>
          <cell r="BA1244">
            <v>0</v>
          </cell>
          <cell r="BB1244" t="str">
            <v>在庫数</v>
          </cell>
          <cell r="BC1244">
            <v>0</v>
          </cell>
          <cell r="BD1244" t="str">
            <v>在庫数</v>
          </cell>
          <cell r="BE1244">
            <v>0</v>
          </cell>
          <cell r="BF1244" t="str">
            <v>在庫数</v>
          </cell>
          <cell r="BG1244">
            <v>0</v>
          </cell>
          <cell r="BH1244" t="str">
            <v>在庫数</v>
          </cell>
          <cell r="BI1244">
            <v>0</v>
          </cell>
          <cell r="BJ1244" t="str">
            <v>在庫数</v>
          </cell>
          <cell r="BK1244">
            <v>0</v>
          </cell>
          <cell r="BL1244" t="str">
            <v>在庫数</v>
          </cell>
          <cell r="BM1244">
            <v>0</v>
          </cell>
          <cell r="BN1244" t="str">
            <v>在庫数</v>
          </cell>
          <cell r="BO1244">
            <v>0</v>
          </cell>
          <cell r="BP1244" t="str">
            <v>在庫数</v>
          </cell>
          <cell r="BQ1244">
            <v>0</v>
          </cell>
          <cell r="BR1244" t="str">
            <v>在庫数</v>
          </cell>
          <cell r="BS1244">
            <v>0</v>
          </cell>
          <cell r="BT1244" t="str">
            <v>在庫数</v>
          </cell>
          <cell r="BU1244">
            <v>0</v>
          </cell>
          <cell r="BV1244" t="str">
            <v>在庫数</v>
          </cell>
          <cell r="BW1244">
            <v>0</v>
          </cell>
          <cell r="BX1244" t="str">
            <v>在庫数</v>
          </cell>
          <cell r="BY1244">
            <v>0</v>
          </cell>
          <cell r="BZ1244" t="str">
            <v>在庫数</v>
          </cell>
          <cell r="CA1244">
            <v>0</v>
          </cell>
          <cell r="CB1244" t="str">
            <v>在庫数</v>
          </cell>
          <cell r="CC1244">
            <v>0</v>
          </cell>
          <cell r="CD1244" t="str">
            <v>在庫数</v>
          </cell>
          <cell r="CE1244">
            <v>0</v>
          </cell>
          <cell r="CF1244" t="str">
            <v>在庫数</v>
          </cell>
          <cell r="CG1244">
            <v>5</v>
          </cell>
          <cell r="CH1244" t="str">
            <v>在庫数</v>
          </cell>
          <cell r="CI1244">
            <v>3</v>
          </cell>
          <cell r="CJ1244" t="str">
            <v>在庫数</v>
          </cell>
          <cell r="CK1244">
            <v>0</v>
          </cell>
          <cell r="CL1244" t="str">
            <v>在庫数</v>
          </cell>
          <cell r="CM1244">
            <v>2</v>
          </cell>
          <cell r="CN1244" t="str">
            <v>在庫数</v>
          </cell>
          <cell r="CO1244">
            <v>0</v>
          </cell>
          <cell r="CP1244" t="str">
            <v>在庫数</v>
          </cell>
          <cell r="CQ1244">
            <v>27</v>
          </cell>
          <cell r="CR1244" t="str">
            <v>在庫数</v>
          </cell>
          <cell r="CS1244">
            <v>13</v>
          </cell>
          <cell r="CT1244" t="str">
            <v>在庫数</v>
          </cell>
          <cell r="CU1244">
            <v>0</v>
          </cell>
          <cell r="CV1244" t="str">
            <v>在庫数</v>
          </cell>
          <cell r="CW1244">
            <v>0</v>
          </cell>
          <cell r="CX1244" t="str">
            <v>在庫数</v>
          </cell>
          <cell r="CY1244">
            <v>45</v>
          </cell>
          <cell r="CZ1244" t="str">
            <v>在庫数</v>
          </cell>
          <cell r="DA1244">
            <v>0</v>
          </cell>
          <cell r="DD1244" t="str">
            <v>在庫数</v>
          </cell>
          <cell r="DE1244">
            <v>0</v>
          </cell>
          <cell r="DF1244" t="str">
            <v>在庫数</v>
          </cell>
          <cell r="DG1244">
            <v>11</v>
          </cell>
          <cell r="DH1244" t="str">
            <v>在庫数</v>
          </cell>
          <cell r="DI1244">
            <v>3</v>
          </cell>
          <cell r="DJ1244" t="str">
            <v>在庫数</v>
          </cell>
          <cell r="DK1244">
            <v>0</v>
          </cell>
          <cell r="DN1244" t="str">
            <v>在庫数</v>
          </cell>
          <cell r="DO1244">
            <v>0</v>
          </cell>
          <cell r="DP1244" t="str">
            <v>在庫数</v>
          </cell>
          <cell r="DQ1244">
            <v>27</v>
          </cell>
          <cell r="DR1244" t="str">
            <v>在庫数</v>
          </cell>
          <cell r="DS1244">
            <v>2</v>
          </cell>
          <cell r="DT1244" t="str">
            <v>在庫数</v>
          </cell>
          <cell r="DU1244">
            <v>0</v>
          </cell>
          <cell r="DV1244" t="str">
            <v>在庫数</v>
          </cell>
          <cell r="DW1244">
            <v>8</v>
          </cell>
          <cell r="DX1244" t="str">
            <v>在庫数</v>
          </cell>
          <cell r="DY1244">
            <v>0</v>
          </cell>
          <cell r="EB1244" t="str">
            <v>在庫数</v>
          </cell>
          <cell r="EC1244">
            <v>44</v>
          </cell>
          <cell r="ED1244" t="str">
            <v>在庫数</v>
          </cell>
          <cell r="EE1244">
            <v>0</v>
          </cell>
          <cell r="EF1244" t="str">
            <v>在庫数</v>
          </cell>
          <cell r="EG1244">
            <v>54</v>
          </cell>
          <cell r="EH1244" t="str">
            <v>在庫数</v>
          </cell>
          <cell r="EI1244">
            <v>4</v>
          </cell>
          <cell r="EN1244" t="str">
            <v>在庫数</v>
          </cell>
          <cell r="EO1244">
            <v>6</v>
          </cell>
          <cell r="EP1244" t="str">
            <v>在庫数</v>
          </cell>
          <cell r="EQ1244">
            <v>0</v>
          </cell>
          <cell r="ER1244" t="str">
            <v>在庫数</v>
          </cell>
          <cell r="ES1244">
            <v>0</v>
          </cell>
          <cell r="ET1244" t="str">
            <v>在庫数</v>
          </cell>
          <cell r="EU1244">
            <v>5</v>
          </cell>
          <cell r="EV1244" t="str">
            <v>在庫数</v>
          </cell>
          <cell r="EW1244">
            <v>0</v>
          </cell>
          <cell r="EX1244" t="str">
            <v>在庫数</v>
          </cell>
          <cell r="EY1244">
            <v>50</v>
          </cell>
          <cell r="EZ1244" t="str">
            <v>在庫数</v>
          </cell>
          <cell r="FA1244">
            <v>16</v>
          </cell>
          <cell r="FB1244" t="str">
            <v>在庫数</v>
          </cell>
          <cell r="FC1244">
            <v>0</v>
          </cell>
          <cell r="FD1244" t="str">
            <v>在庫数</v>
          </cell>
          <cell r="FE1244">
            <v>0</v>
          </cell>
          <cell r="FF1244" t="str">
            <v>在庫数</v>
          </cell>
          <cell r="FG1244">
            <v>0</v>
          </cell>
          <cell r="FH1244" t="str">
            <v>在庫数</v>
          </cell>
          <cell r="FI1244">
            <v>0</v>
          </cell>
          <cell r="FJ1244" t="str">
            <v>在庫数</v>
          </cell>
          <cell r="FK1244">
            <v>0</v>
          </cell>
          <cell r="FL1244" t="str">
            <v>在庫数</v>
          </cell>
          <cell r="FM1244">
            <v>0</v>
          </cell>
          <cell r="FN1244" t="str">
            <v>在庫数</v>
          </cell>
          <cell r="FO1244">
            <v>0</v>
          </cell>
          <cell r="FQ1244" t="str">
            <v>在庫数</v>
          </cell>
          <cell r="FR1244">
            <v>5</v>
          </cell>
          <cell r="FT1244" t="str">
            <v>在庫数</v>
          </cell>
          <cell r="FU1244">
            <v>1</v>
          </cell>
          <cell r="FV1244" t="str">
            <v>在庫数</v>
          </cell>
          <cell r="FW1244">
            <v>2</v>
          </cell>
          <cell r="FX1244" t="str">
            <v>在庫数</v>
          </cell>
          <cell r="FY1244">
            <v>0</v>
          </cell>
          <cell r="FZ1244" t="str">
            <v>在庫数</v>
          </cell>
          <cell r="GA1244">
            <v>0</v>
          </cell>
          <cell r="GC1244" t="str">
            <v>在庫数</v>
          </cell>
          <cell r="GD1244">
            <v>3</v>
          </cell>
          <cell r="GE1244" t="str">
            <v>在庫数</v>
          </cell>
          <cell r="GF1244">
            <v>0</v>
          </cell>
          <cell r="GG1244" t="str">
            <v>在庫数</v>
          </cell>
          <cell r="GH1244">
            <v>5</v>
          </cell>
          <cell r="GM1244" t="str">
            <v>在庫数</v>
          </cell>
          <cell r="GN1244">
            <v>2</v>
          </cell>
          <cell r="GO1244" t="str">
            <v>在庫数</v>
          </cell>
          <cell r="GP1244">
            <v>0</v>
          </cell>
          <cell r="GQ1244" t="str">
            <v>在庫数</v>
          </cell>
          <cell r="GR1244">
            <v>1</v>
          </cell>
          <cell r="GS1244" t="str">
            <v>在庫数</v>
          </cell>
          <cell r="GT1244">
            <v>1</v>
          </cell>
          <cell r="GU1244" t="str">
            <v>在庫数</v>
          </cell>
          <cell r="GV1244">
            <v>0</v>
          </cell>
          <cell r="GW1244" t="str">
            <v>在庫数</v>
          </cell>
          <cell r="GX1244">
            <v>0</v>
          </cell>
          <cell r="GY1244" t="str">
            <v>在庫数</v>
          </cell>
          <cell r="GZ1244">
            <v>0</v>
          </cell>
          <cell r="HA1244" t="str">
            <v>在庫数</v>
          </cell>
          <cell r="HB1244">
            <v>0</v>
          </cell>
          <cell r="HC1244" t="str">
            <v>在庫数</v>
          </cell>
          <cell r="HD1244">
            <v>0</v>
          </cell>
          <cell r="HE1244" t="str">
            <v>在庫数</v>
          </cell>
          <cell r="HF1244">
            <v>3</v>
          </cell>
          <cell r="HG1244" t="str">
            <v>在庫数</v>
          </cell>
          <cell r="HH1244">
            <v>0</v>
          </cell>
          <cell r="HI1244" t="str">
            <v>在庫数</v>
          </cell>
          <cell r="HJ1244">
            <v>0</v>
          </cell>
          <cell r="HK1244" t="str">
            <v>在庫数</v>
          </cell>
          <cell r="HL1244">
            <v>0</v>
          </cell>
          <cell r="HM1244" t="str">
            <v>在庫数</v>
          </cell>
          <cell r="HN1244">
            <v>0</v>
          </cell>
          <cell r="HO1244" t="str">
            <v>在庫数</v>
          </cell>
          <cell r="HP1244">
            <v>0</v>
          </cell>
        </row>
        <row r="1245">
          <cell r="CD1245">
            <v>44972</v>
          </cell>
          <cell r="CR1245">
            <v>45031</v>
          </cell>
          <cell r="CX1245">
            <v>44972</v>
          </cell>
          <cell r="DF1245">
            <v>45048</v>
          </cell>
          <cell r="DH1245">
            <v>45031</v>
          </cell>
          <cell r="DJ1245">
            <v>45145</v>
          </cell>
          <cell r="DN1245">
            <v>45145</v>
          </cell>
          <cell r="DP1245">
            <v>45048</v>
          </cell>
          <cell r="DR1245">
            <v>45000</v>
          </cell>
          <cell r="DT1245">
            <v>45200</v>
          </cell>
          <cell r="DV1245">
            <v>45031</v>
          </cell>
          <cell r="EB1245">
            <v>45048</v>
          </cell>
          <cell r="ED1245">
            <v>45145</v>
          </cell>
          <cell r="EF1245" t="str">
            <v>分納品の為、納期については上記参照</v>
          </cell>
          <cell r="EH1245">
            <v>45097</v>
          </cell>
          <cell r="EN1245">
            <v>44943</v>
          </cell>
          <cell r="EP1245">
            <v>45048</v>
          </cell>
          <cell r="ER1245">
            <v>45000</v>
          </cell>
          <cell r="ET1245">
            <v>45031</v>
          </cell>
          <cell r="EX1245">
            <v>45048</v>
          </cell>
          <cell r="EZ1245">
            <v>45000</v>
          </cell>
          <cell r="FH1245">
            <v>44972</v>
          </cell>
          <cell r="FL1245">
            <v>45000</v>
          </cell>
          <cell r="FN1245">
            <v>44939</v>
          </cell>
          <cell r="FT1245">
            <v>45031</v>
          </cell>
          <cell r="FV1245">
            <v>44910</v>
          </cell>
          <cell r="GE1245">
            <v>45170</v>
          </cell>
        </row>
        <row r="1246">
          <cell r="AH1246">
            <v>45755</v>
          </cell>
          <cell r="AI1246">
            <v>4162153</v>
          </cell>
          <cell r="AL1246">
            <v>45811</v>
          </cell>
          <cell r="AM1246">
            <v>4162204</v>
          </cell>
          <cell r="CD1246" t="str">
            <v>製番</v>
          </cell>
          <cell r="CE1246">
            <v>3962032</v>
          </cell>
          <cell r="CF1246" t="str">
            <v>製番</v>
          </cell>
          <cell r="CG1246">
            <v>3962178</v>
          </cell>
          <cell r="CH1246" t="str">
            <v>製番</v>
          </cell>
          <cell r="CI1246">
            <v>3962083</v>
          </cell>
          <cell r="CJ1246">
            <v>44941</v>
          </cell>
          <cell r="CK1246">
            <v>4062034</v>
          </cell>
          <cell r="CL1246">
            <v>45305</v>
          </cell>
          <cell r="CM1246">
            <v>4162090</v>
          </cell>
          <cell r="CN1246">
            <v>45176</v>
          </cell>
          <cell r="CO1246">
            <v>3962279</v>
          </cell>
          <cell r="CP1246">
            <v>45047</v>
          </cell>
          <cell r="CQ1246">
            <v>3962185</v>
          </cell>
          <cell r="CR1246" t="str">
            <v>製番</v>
          </cell>
          <cell r="CS1246">
            <v>3962089</v>
          </cell>
          <cell r="CT1246">
            <v>45145</v>
          </cell>
          <cell r="CU1246">
            <v>3962259</v>
          </cell>
          <cell r="CX1246" t="str">
            <v>製番</v>
          </cell>
          <cell r="CY1246">
            <v>3962074</v>
          </cell>
          <cell r="CZ1246">
            <v>45078</v>
          </cell>
          <cell r="DA1246">
            <v>3962195</v>
          </cell>
          <cell r="DD1246">
            <v>45000</v>
          </cell>
          <cell r="DE1246">
            <v>3962096</v>
          </cell>
          <cell r="DF1246" t="str">
            <v>製番</v>
          </cell>
          <cell r="DG1246">
            <v>3962197</v>
          </cell>
          <cell r="DH1246" t="str">
            <v>製番</v>
          </cell>
          <cell r="DI1246">
            <v>3962167</v>
          </cell>
          <cell r="DJ1246" t="str">
            <v>製番</v>
          </cell>
          <cell r="DK1246">
            <v>3962264</v>
          </cell>
          <cell r="DN1246" t="str">
            <v>製番</v>
          </cell>
          <cell r="DO1246">
            <v>3962265</v>
          </cell>
          <cell r="DP1246" t="str">
            <v>製番</v>
          </cell>
          <cell r="DQ1246">
            <v>3962204</v>
          </cell>
          <cell r="DR1246" t="str">
            <v>製番</v>
          </cell>
          <cell r="DS1246">
            <v>3962106</v>
          </cell>
          <cell r="DT1246" t="str">
            <v>製番</v>
          </cell>
          <cell r="DU1246">
            <v>3962268</v>
          </cell>
          <cell r="DV1246" t="str">
            <v>製番</v>
          </cell>
          <cell r="DW1246">
            <v>3962111</v>
          </cell>
          <cell r="DX1246">
            <v>45311</v>
          </cell>
          <cell r="DY1246">
            <v>4062047</v>
          </cell>
          <cell r="EB1246" t="str">
            <v>製番</v>
          </cell>
          <cell r="EC1246">
            <v>3962214</v>
          </cell>
          <cell r="ED1246" t="str">
            <v>製番</v>
          </cell>
          <cell r="EE1246">
            <v>3962272</v>
          </cell>
          <cell r="EF1246" t="str">
            <v>製番</v>
          </cell>
          <cell r="EG1246">
            <v>3962239</v>
          </cell>
          <cell r="EH1246" t="str">
            <v>製番</v>
          </cell>
          <cell r="EI1246">
            <v>3962250</v>
          </cell>
          <cell r="EN1246" t="str">
            <v>製番</v>
          </cell>
          <cell r="EO1246">
            <v>3861946</v>
          </cell>
          <cell r="EP1246" t="str">
            <v>製番</v>
          </cell>
          <cell r="EQ1246">
            <v>3962219</v>
          </cell>
          <cell r="ER1246" t="str">
            <v>製番</v>
          </cell>
          <cell r="ES1246">
            <v>3962121</v>
          </cell>
          <cell r="ET1246" t="str">
            <v>製番</v>
          </cell>
          <cell r="EU1246">
            <v>3962124</v>
          </cell>
          <cell r="EV1246">
            <v>45323</v>
          </cell>
          <cell r="EW1246">
            <v>4062103</v>
          </cell>
          <cell r="EX1246" t="str">
            <v>製番</v>
          </cell>
          <cell r="EY1246">
            <v>3962223</v>
          </cell>
          <cell r="EZ1246" t="str">
            <v>製番</v>
          </cell>
          <cell r="FA1246">
            <v>3962129</v>
          </cell>
          <cell r="FB1246">
            <v>45636</v>
          </cell>
          <cell r="FC1246">
            <v>4162039</v>
          </cell>
          <cell r="FH1246" t="str">
            <v>製番</v>
          </cell>
          <cell r="FI1246">
            <v>3962061</v>
          </cell>
          <cell r="FJ1246" t="str">
            <v>製番</v>
          </cell>
          <cell r="FL1246" t="str">
            <v>製番</v>
          </cell>
          <cell r="FM1246">
            <v>3962137</v>
          </cell>
          <cell r="FN1246" t="str">
            <v>製番</v>
          </cell>
          <cell r="FO1246">
            <v>3861953</v>
          </cell>
          <cell r="FQ1246">
            <v>45566</v>
          </cell>
          <cell r="FR1246">
            <v>4062339</v>
          </cell>
          <cell r="FT1246" t="str">
            <v>製番</v>
          </cell>
          <cell r="FU1246">
            <v>3962144</v>
          </cell>
          <cell r="FV1246" t="str">
            <v>製番</v>
          </cell>
          <cell r="FW1246">
            <v>3861926</v>
          </cell>
          <cell r="FX1246">
            <v>45370</v>
          </cell>
          <cell r="FY1246">
            <v>4062140</v>
          </cell>
          <cell r="FZ1246" t="str">
            <v>製番</v>
          </cell>
          <cell r="GE1246" t="str">
            <v>製番</v>
          </cell>
          <cell r="GF1246">
            <v>3962336</v>
          </cell>
          <cell r="GG1246">
            <v>45300</v>
          </cell>
          <cell r="GH1246">
            <v>4062075</v>
          </cell>
          <cell r="GS1246" t="str">
            <v>EXP</v>
          </cell>
          <cell r="GU1246">
            <v>45755</v>
          </cell>
          <cell r="GV1246">
            <v>4162164</v>
          </cell>
          <cell r="HT1246" t="str">
            <v>納入日</v>
          </cell>
          <cell r="HX1246" t="str">
            <v>納入日</v>
          </cell>
          <cell r="IB1246" t="str">
            <v>納入日</v>
          </cell>
        </row>
        <row r="1247">
          <cell r="AH1247" t="str">
            <v>繰越数</v>
          </cell>
          <cell r="AI1247">
            <v>18</v>
          </cell>
          <cell r="AJ1247" t="str">
            <v>繰越数</v>
          </cell>
          <cell r="AL1247" t="str">
            <v>繰越数</v>
          </cell>
          <cell r="AM1247">
            <v>3</v>
          </cell>
          <cell r="AN1247" t="str">
            <v>繰越数</v>
          </cell>
          <cell r="AP1247" t="str">
            <v>繰越数</v>
          </cell>
          <cell r="AR1247" t="str">
            <v>繰越数</v>
          </cell>
          <cell r="AT1247" t="str">
            <v>繰越数</v>
          </cell>
          <cell r="AV1247" t="str">
            <v>繰越数</v>
          </cell>
          <cell r="AX1247" t="str">
            <v>繰越数</v>
          </cell>
          <cell r="AZ1247" t="str">
            <v>繰越数</v>
          </cell>
          <cell r="BB1247" t="str">
            <v>繰越数</v>
          </cell>
          <cell r="BD1247" t="str">
            <v>繰越数</v>
          </cell>
          <cell r="BF1247" t="str">
            <v>繰越数</v>
          </cell>
          <cell r="BH1247" t="str">
            <v>繰越数</v>
          </cell>
          <cell r="BJ1247" t="str">
            <v>繰越数</v>
          </cell>
          <cell r="BL1247" t="str">
            <v>繰越数</v>
          </cell>
          <cell r="BN1247" t="str">
            <v>繰越数</v>
          </cell>
          <cell r="BP1247" t="str">
            <v>繰越数</v>
          </cell>
          <cell r="BR1247" t="str">
            <v>繰越数</v>
          </cell>
          <cell r="BT1247" t="str">
            <v>繰越数</v>
          </cell>
          <cell r="BV1247" t="str">
            <v>繰越数</v>
          </cell>
          <cell r="BX1247" t="str">
            <v>繰越数</v>
          </cell>
          <cell r="BZ1247" t="str">
            <v>繰越数</v>
          </cell>
          <cell r="CB1247" t="str">
            <v>繰越数</v>
          </cell>
          <cell r="CD1247" t="str">
            <v>繰越数</v>
          </cell>
          <cell r="CE1247">
            <v>2</v>
          </cell>
          <cell r="CF1247" t="str">
            <v>繰越数</v>
          </cell>
          <cell r="CG1247">
            <v>6</v>
          </cell>
          <cell r="CH1247" t="str">
            <v>繰越数</v>
          </cell>
          <cell r="CI1247">
            <v>4</v>
          </cell>
          <cell r="CJ1247" t="str">
            <v>繰越数</v>
          </cell>
          <cell r="CK1247">
            <v>3</v>
          </cell>
          <cell r="CL1247" t="str">
            <v>繰越数</v>
          </cell>
          <cell r="CM1247">
            <v>1</v>
          </cell>
          <cell r="CN1247" t="str">
            <v>繰越数</v>
          </cell>
          <cell r="CO1247">
            <v>1</v>
          </cell>
          <cell r="CP1247" t="str">
            <v>繰越数</v>
          </cell>
          <cell r="CQ1247">
            <v>30</v>
          </cell>
          <cell r="CR1247" t="str">
            <v>繰越数</v>
          </cell>
          <cell r="CS1247">
            <v>17</v>
          </cell>
          <cell r="CT1247" t="str">
            <v>繰越数</v>
          </cell>
          <cell r="CU1247">
            <v>4</v>
          </cell>
          <cell r="CV1247" t="str">
            <v>繰越数</v>
          </cell>
          <cell r="CX1247" t="str">
            <v>繰越数</v>
          </cell>
          <cell r="CY1247">
            <v>7</v>
          </cell>
          <cell r="CZ1247" t="str">
            <v>繰越数</v>
          </cell>
          <cell r="DA1247">
            <v>4</v>
          </cell>
          <cell r="DD1247" t="str">
            <v>繰越数</v>
          </cell>
          <cell r="DE1247">
            <v>1</v>
          </cell>
          <cell r="DF1247" t="str">
            <v>繰越数</v>
          </cell>
          <cell r="DG1247">
            <v>6</v>
          </cell>
          <cell r="DH1247" t="str">
            <v>繰越数</v>
          </cell>
          <cell r="DI1247">
            <v>6</v>
          </cell>
          <cell r="DJ1247" t="str">
            <v>繰越数</v>
          </cell>
          <cell r="DK1247">
            <v>2</v>
          </cell>
          <cell r="DN1247" t="str">
            <v>繰越数</v>
          </cell>
          <cell r="DO1247">
            <v>1</v>
          </cell>
          <cell r="DP1247" t="str">
            <v>繰越数</v>
          </cell>
          <cell r="DQ1247">
            <v>28</v>
          </cell>
          <cell r="DR1247" t="str">
            <v>繰越数</v>
          </cell>
          <cell r="DS1247">
            <v>13</v>
          </cell>
          <cell r="DT1247" t="str">
            <v>繰越数</v>
          </cell>
          <cell r="DU1247">
            <v>4</v>
          </cell>
          <cell r="DV1247" t="str">
            <v>繰越数</v>
          </cell>
          <cell r="DW1247">
            <v>9</v>
          </cell>
          <cell r="DX1247" t="str">
            <v>繰越数</v>
          </cell>
          <cell r="DY1247">
            <v>3</v>
          </cell>
          <cell r="EB1247" t="str">
            <v>繰越数</v>
          </cell>
          <cell r="EC1247">
            <v>47</v>
          </cell>
          <cell r="ED1247" t="str">
            <v>繰越数</v>
          </cell>
          <cell r="EE1247">
            <v>4</v>
          </cell>
          <cell r="EF1247" t="str">
            <v>繰越数</v>
          </cell>
          <cell r="EG1247">
            <v>60</v>
          </cell>
          <cell r="EH1247" t="str">
            <v>繰越数</v>
          </cell>
          <cell r="EI1247">
            <v>7</v>
          </cell>
          <cell r="EN1247" t="str">
            <v>繰越数</v>
          </cell>
          <cell r="EO1247">
            <v>6</v>
          </cell>
          <cell r="EP1247" t="str">
            <v>繰越数</v>
          </cell>
          <cell r="EQ1247">
            <v>3</v>
          </cell>
          <cell r="ER1247" t="str">
            <v>繰越数</v>
          </cell>
          <cell r="ES1247">
            <v>12</v>
          </cell>
          <cell r="ET1247" t="str">
            <v>繰越数</v>
          </cell>
          <cell r="EU1247">
            <v>5</v>
          </cell>
          <cell r="EV1247" t="str">
            <v>繰越数</v>
          </cell>
          <cell r="EW1247">
            <v>3</v>
          </cell>
          <cell r="EX1247" t="str">
            <v>繰越数</v>
          </cell>
          <cell r="EY1247">
            <v>56</v>
          </cell>
          <cell r="EZ1247" t="str">
            <v>繰越数</v>
          </cell>
          <cell r="FA1247">
            <v>16</v>
          </cell>
          <cell r="FB1247" t="str">
            <v>繰越数</v>
          </cell>
          <cell r="FC1247">
            <v>2</v>
          </cell>
          <cell r="FD1247" t="str">
            <v>繰越数</v>
          </cell>
          <cell r="FF1247" t="str">
            <v>繰越数</v>
          </cell>
          <cell r="FH1247" t="str">
            <v>繰越数</v>
          </cell>
          <cell r="FI1247">
            <v>2</v>
          </cell>
          <cell r="FJ1247" t="str">
            <v>繰越数</v>
          </cell>
          <cell r="FL1247" t="str">
            <v>繰越数</v>
          </cell>
          <cell r="FM1247">
            <v>1</v>
          </cell>
          <cell r="FN1247" t="str">
            <v>繰越数</v>
          </cell>
          <cell r="FO1247">
            <v>6</v>
          </cell>
          <cell r="FQ1247" t="str">
            <v>繰越数</v>
          </cell>
          <cell r="FR1247">
            <v>5</v>
          </cell>
          <cell r="FT1247" t="str">
            <v>繰越数</v>
          </cell>
          <cell r="FU1247">
            <v>1</v>
          </cell>
          <cell r="FV1247" t="str">
            <v>繰越数</v>
          </cell>
          <cell r="FW1247">
            <v>1</v>
          </cell>
          <cell r="FX1247" t="str">
            <v>繰越数</v>
          </cell>
          <cell r="FY1247">
            <v>2</v>
          </cell>
          <cell r="FZ1247" t="str">
            <v>繰越数</v>
          </cell>
          <cell r="GC1247" t="str">
            <v>繰越数</v>
          </cell>
          <cell r="GE1247" t="str">
            <v>繰越数</v>
          </cell>
          <cell r="GF1247">
            <v>3</v>
          </cell>
          <cell r="GG1247" t="str">
            <v>繰越数</v>
          </cell>
          <cell r="GH1247">
            <v>20</v>
          </cell>
          <cell r="GM1247" t="str">
            <v>繰越数</v>
          </cell>
          <cell r="GO1247" t="str">
            <v>繰越数</v>
          </cell>
          <cell r="GQ1247" t="str">
            <v>繰越数</v>
          </cell>
          <cell r="GS1247">
            <v>45370</v>
          </cell>
          <cell r="GT1247">
            <v>4062161</v>
          </cell>
          <cell r="GU1247" t="str">
            <v>繰越数</v>
          </cell>
          <cell r="GV1247">
            <v>3</v>
          </cell>
          <cell r="GW1247" t="str">
            <v>繰越数</v>
          </cell>
          <cell r="GY1247" t="str">
            <v>繰越数</v>
          </cell>
          <cell r="HA1247" t="str">
            <v>繰越数</v>
          </cell>
          <cell r="HC1247" t="str">
            <v>繰越数</v>
          </cell>
          <cell r="HE1247" t="str">
            <v>繰越数</v>
          </cell>
          <cell r="HG1247" t="str">
            <v>繰越数</v>
          </cell>
          <cell r="HI1247" t="str">
            <v>繰越数</v>
          </cell>
          <cell r="HK1247" t="str">
            <v>繰越数</v>
          </cell>
          <cell r="HM1247" t="str">
            <v>繰越数</v>
          </cell>
          <cell r="HO1247" t="str">
            <v>繰越数</v>
          </cell>
          <cell r="HT1247" t="str">
            <v>製番</v>
          </cell>
          <cell r="HX1247" t="str">
            <v>製番</v>
          </cell>
          <cell r="IB1247" t="str">
            <v>製番</v>
          </cell>
        </row>
        <row r="1248">
          <cell r="AH1248" t="str">
            <v>引当数</v>
          </cell>
          <cell r="AI1248">
            <v>18</v>
          </cell>
          <cell r="AJ1248" t="str">
            <v>引当数</v>
          </cell>
          <cell r="AK1248">
            <v>0</v>
          </cell>
          <cell r="AL1248" t="str">
            <v>引当数</v>
          </cell>
          <cell r="AM1248">
            <v>3</v>
          </cell>
          <cell r="AN1248" t="str">
            <v>引当数</v>
          </cell>
          <cell r="AO1248">
            <v>0</v>
          </cell>
          <cell r="AP1248" t="str">
            <v>引当数</v>
          </cell>
          <cell r="AQ1248">
            <v>0</v>
          </cell>
          <cell r="AR1248" t="str">
            <v>引当数</v>
          </cell>
          <cell r="AS1248">
            <v>0</v>
          </cell>
          <cell r="AT1248" t="str">
            <v>引当数</v>
          </cell>
          <cell r="AU1248">
            <v>0</v>
          </cell>
          <cell r="AV1248" t="str">
            <v>引当数</v>
          </cell>
          <cell r="AW1248">
            <v>0</v>
          </cell>
          <cell r="AX1248" t="str">
            <v>引当数</v>
          </cell>
          <cell r="AY1248">
            <v>0</v>
          </cell>
          <cell r="AZ1248" t="str">
            <v>引当数</v>
          </cell>
          <cell r="BA1248">
            <v>0</v>
          </cell>
          <cell r="BB1248" t="str">
            <v>引当数</v>
          </cell>
          <cell r="BC1248">
            <v>0</v>
          </cell>
          <cell r="BD1248" t="str">
            <v>引当数</v>
          </cell>
          <cell r="BE1248">
            <v>0</v>
          </cell>
          <cell r="BF1248" t="str">
            <v>引当数</v>
          </cell>
          <cell r="BG1248">
            <v>0</v>
          </cell>
          <cell r="BH1248" t="str">
            <v>引当数</v>
          </cell>
          <cell r="BI1248">
            <v>0</v>
          </cell>
          <cell r="BJ1248" t="str">
            <v>引当数</v>
          </cell>
          <cell r="BK1248">
            <v>0</v>
          </cell>
          <cell r="BL1248" t="str">
            <v>引当数</v>
          </cell>
          <cell r="BM1248">
            <v>0</v>
          </cell>
          <cell r="BN1248" t="str">
            <v>引当数</v>
          </cell>
          <cell r="BO1248">
            <v>0</v>
          </cell>
          <cell r="BP1248" t="str">
            <v>引当数</v>
          </cell>
          <cell r="BQ1248">
            <v>0</v>
          </cell>
          <cell r="BR1248" t="str">
            <v>引当数</v>
          </cell>
          <cell r="BS1248">
            <v>0</v>
          </cell>
          <cell r="BT1248" t="str">
            <v>引当数</v>
          </cell>
          <cell r="BU1248">
            <v>0</v>
          </cell>
          <cell r="BV1248" t="str">
            <v>引当数</v>
          </cell>
          <cell r="BW1248">
            <v>0</v>
          </cell>
          <cell r="BX1248" t="str">
            <v>引当数</v>
          </cell>
          <cell r="BY1248">
            <v>0</v>
          </cell>
          <cell r="BZ1248" t="str">
            <v>引当数</v>
          </cell>
          <cell r="CA1248">
            <v>0</v>
          </cell>
          <cell r="CB1248" t="str">
            <v>引当数</v>
          </cell>
          <cell r="CC1248">
            <v>0</v>
          </cell>
          <cell r="CD1248" t="str">
            <v>引当数</v>
          </cell>
          <cell r="CE1248">
            <v>2</v>
          </cell>
          <cell r="CF1248" t="str">
            <v>引当数</v>
          </cell>
          <cell r="CG1248">
            <v>0</v>
          </cell>
          <cell r="CH1248" t="str">
            <v>引当数</v>
          </cell>
          <cell r="CI1248">
            <v>0</v>
          </cell>
          <cell r="CJ1248" t="str">
            <v>引当数</v>
          </cell>
          <cell r="CK1248">
            <v>3</v>
          </cell>
          <cell r="CL1248" t="str">
            <v>引当数</v>
          </cell>
          <cell r="CM1248">
            <v>0</v>
          </cell>
          <cell r="CN1248" t="str">
            <v>引当数</v>
          </cell>
          <cell r="CO1248">
            <v>1</v>
          </cell>
          <cell r="CP1248" t="str">
            <v>引当数</v>
          </cell>
          <cell r="CQ1248">
            <v>1</v>
          </cell>
          <cell r="CR1248" t="str">
            <v>引当数</v>
          </cell>
          <cell r="CS1248">
            <v>0</v>
          </cell>
          <cell r="CT1248" t="str">
            <v>引当数</v>
          </cell>
          <cell r="CU1248">
            <v>4</v>
          </cell>
          <cell r="CV1248" t="str">
            <v>引当数</v>
          </cell>
          <cell r="CW1248">
            <v>0</v>
          </cell>
          <cell r="CX1248" t="str">
            <v>引当数</v>
          </cell>
          <cell r="CY1248">
            <v>0</v>
          </cell>
          <cell r="CZ1248" t="str">
            <v>引当数</v>
          </cell>
          <cell r="DA1248">
            <v>4</v>
          </cell>
          <cell r="DD1248" t="str">
            <v>引当数</v>
          </cell>
          <cell r="DE1248">
            <v>1</v>
          </cell>
          <cell r="DF1248" t="str">
            <v>引当数</v>
          </cell>
          <cell r="DG1248">
            <v>0</v>
          </cell>
          <cell r="DH1248" t="str">
            <v>引当数</v>
          </cell>
          <cell r="DI1248">
            <v>0</v>
          </cell>
          <cell r="DJ1248" t="str">
            <v>引当数</v>
          </cell>
          <cell r="DK1248">
            <v>2</v>
          </cell>
          <cell r="DN1248" t="str">
            <v>引当数</v>
          </cell>
          <cell r="DO1248">
            <v>1</v>
          </cell>
          <cell r="DP1248" t="str">
            <v>引当数</v>
          </cell>
          <cell r="DQ1248">
            <v>0</v>
          </cell>
          <cell r="DR1248" t="str">
            <v>引当数</v>
          </cell>
          <cell r="DS1248">
            <v>0</v>
          </cell>
          <cell r="DT1248" t="str">
            <v>引当数</v>
          </cell>
          <cell r="DU1248">
            <v>4</v>
          </cell>
          <cell r="DV1248" t="str">
            <v>引当数</v>
          </cell>
          <cell r="DW1248">
            <v>0</v>
          </cell>
          <cell r="DX1248" t="str">
            <v>引当数</v>
          </cell>
          <cell r="DY1248">
            <v>3</v>
          </cell>
          <cell r="EB1248" t="str">
            <v>引当数</v>
          </cell>
          <cell r="EC1248">
            <v>0</v>
          </cell>
          <cell r="ED1248" t="str">
            <v>引当数</v>
          </cell>
          <cell r="EE1248">
            <v>4</v>
          </cell>
          <cell r="EF1248" t="str">
            <v>引当数</v>
          </cell>
          <cell r="EG1248">
            <v>0</v>
          </cell>
          <cell r="EH1248" t="str">
            <v>引当数</v>
          </cell>
          <cell r="EI1248">
            <v>3</v>
          </cell>
          <cell r="EN1248" t="str">
            <v>引当数</v>
          </cell>
          <cell r="EO1248">
            <v>0</v>
          </cell>
          <cell r="EP1248" t="str">
            <v>引当数</v>
          </cell>
          <cell r="EQ1248">
            <v>3</v>
          </cell>
          <cell r="ER1248" t="str">
            <v>引当数</v>
          </cell>
          <cell r="ES1248">
            <v>12</v>
          </cell>
          <cell r="ET1248" t="str">
            <v>引当数</v>
          </cell>
          <cell r="EU1248">
            <v>0</v>
          </cell>
          <cell r="EV1248" t="str">
            <v>引当数</v>
          </cell>
          <cell r="EW1248">
            <v>3</v>
          </cell>
          <cell r="EX1248" t="str">
            <v>引当数</v>
          </cell>
          <cell r="EY1248">
            <v>0</v>
          </cell>
          <cell r="EZ1248" t="str">
            <v>引当数</v>
          </cell>
          <cell r="FA1248">
            <v>16</v>
          </cell>
          <cell r="FB1248" t="str">
            <v>引当数</v>
          </cell>
          <cell r="FC1248">
            <v>0</v>
          </cell>
          <cell r="FD1248" t="str">
            <v>引当数</v>
          </cell>
          <cell r="FE1248">
            <v>0</v>
          </cell>
          <cell r="FF1248" t="str">
            <v>引当数</v>
          </cell>
          <cell r="FG1248">
            <v>0</v>
          </cell>
          <cell r="FH1248" t="str">
            <v>引当数</v>
          </cell>
          <cell r="FI1248">
            <v>2</v>
          </cell>
          <cell r="FJ1248" t="str">
            <v>引当数</v>
          </cell>
          <cell r="FK1248">
            <v>0</v>
          </cell>
          <cell r="FL1248" t="str">
            <v>引当数</v>
          </cell>
          <cell r="FM1248">
            <v>0</v>
          </cell>
          <cell r="FN1248" t="str">
            <v>引当数</v>
          </cell>
          <cell r="FO1248">
            <v>6</v>
          </cell>
          <cell r="FQ1248" t="str">
            <v>引当数</v>
          </cell>
          <cell r="FR1248">
            <v>0</v>
          </cell>
          <cell r="FT1248" t="str">
            <v>引当数</v>
          </cell>
          <cell r="FU1248">
            <v>0</v>
          </cell>
          <cell r="FV1248" t="str">
            <v>引当数</v>
          </cell>
          <cell r="FW1248">
            <v>0</v>
          </cell>
          <cell r="FX1248" t="str">
            <v>引当数</v>
          </cell>
          <cell r="FY1248">
            <v>2</v>
          </cell>
          <cell r="FZ1248" t="str">
            <v>引当数</v>
          </cell>
          <cell r="GA1248">
            <v>0</v>
          </cell>
          <cell r="GC1248" t="str">
            <v>引当数</v>
          </cell>
          <cell r="GD1248">
            <v>0</v>
          </cell>
          <cell r="GE1248" t="str">
            <v>引当数</v>
          </cell>
          <cell r="GF1248">
            <v>3</v>
          </cell>
          <cell r="GG1248" t="str">
            <v>引当数</v>
          </cell>
          <cell r="GH1248">
            <v>20</v>
          </cell>
          <cell r="GM1248" t="str">
            <v>引当数</v>
          </cell>
          <cell r="GN1248">
            <v>0</v>
          </cell>
          <cell r="GO1248" t="str">
            <v>引当数</v>
          </cell>
          <cell r="GP1248">
            <v>0</v>
          </cell>
          <cell r="GQ1248" t="str">
            <v>引当数</v>
          </cell>
          <cell r="GR1248">
            <v>0</v>
          </cell>
          <cell r="GS1248" t="str">
            <v>繰越数</v>
          </cell>
          <cell r="GT1248">
            <v>2</v>
          </cell>
          <cell r="GU1248" t="str">
            <v>引当数</v>
          </cell>
          <cell r="GV1248">
            <v>3</v>
          </cell>
          <cell r="GW1248" t="str">
            <v>引当数</v>
          </cell>
          <cell r="GX1248">
            <v>0</v>
          </cell>
          <cell r="GY1248" t="str">
            <v>引当数</v>
          </cell>
          <cell r="GZ1248">
            <v>0</v>
          </cell>
          <cell r="HA1248" t="str">
            <v>引当数</v>
          </cell>
          <cell r="HB1248">
            <v>0</v>
          </cell>
          <cell r="HC1248" t="str">
            <v>引当数</v>
          </cell>
          <cell r="HD1248">
            <v>0</v>
          </cell>
          <cell r="HE1248" t="str">
            <v>引当数</v>
          </cell>
          <cell r="HF1248">
            <v>0</v>
          </cell>
          <cell r="HG1248" t="str">
            <v>引当数</v>
          </cell>
          <cell r="HH1248">
            <v>0</v>
          </cell>
          <cell r="HI1248" t="str">
            <v>引当数</v>
          </cell>
          <cell r="HJ1248">
            <v>0</v>
          </cell>
          <cell r="HK1248" t="str">
            <v>引当数</v>
          </cell>
          <cell r="HL1248">
            <v>0</v>
          </cell>
          <cell r="HM1248" t="str">
            <v>引当数</v>
          </cell>
          <cell r="HN1248">
            <v>0</v>
          </cell>
          <cell r="HO1248" t="str">
            <v>引当数</v>
          </cell>
          <cell r="HP1248">
            <v>0</v>
          </cell>
          <cell r="HT1248" t="str">
            <v>数量</v>
          </cell>
          <cell r="HX1248" t="str">
            <v>数量</v>
          </cell>
          <cell r="IB1248" t="str">
            <v>数量</v>
          </cell>
        </row>
        <row r="1249">
          <cell r="AH1249" t="str">
            <v>在庫数</v>
          </cell>
          <cell r="AI1249">
            <v>0</v>
          </cell>
          <cell r="AJ1249" t="str">
            <v>在庫数</v>
          </cell>
          <cell r="AK1249">
            <v>0</v>
          </cell>
          <cell r="AL1249" t="str">
            <v>在庫数</v>
          </cell>
          <cell r="AM1249">
            <v>0</v>
          </cell>
          <cell r="AN1249" t="str">
            <v>在庫数</v>
          </cell>
          <cell r="AO1249">
            <v>0</v>
          </cell>
          <cell r="AP1249" t="str">
            <v>在庫数</v>
          </cell>
          <cell r="AQ1249">
            <v>0</v>
          </cell>
          <cell r="AR1249" t="str">
            <v>在庫数</v>
          </cell>
          <cell r="AS1249">
            <v>0</v>
          </cell>
          <cell r="AT1249" t="str">
            <v>在庫数</v>
          </cell>
          <cell r="AU1249">
            <v>0</v>
          </cell>
          <cell r="AV1249" t="str">
            <v>在庫数</v>
          </cell>
          <cell r="AW1249">
            <v>0</v>
          </cell>
          <cell r="AX1249" t="str">
            <v>在庫数</v>
          </cell>
          <cell r="AY1249">
            <v>0</v>
          </cell>
          <cell r="AZ1249" t="str">
            <v>在庫数</v>
          </cell>
          <cell r="BA1249">
            <v>0</v>
          </cell>
          <cell r="BB1249" t="str">
            <v>在庫数</v>
          </cell>
          <cell r="BC1249">
            <v>0</v>
          </cell>
          <cell r="BD1249" t="str">
            <v>在庫数</v>
          </cell>
          <cell r="BE1249">
            <v>0</v>
          </cell>
          <cell r="BF1249" t="str">
            <v>在庫数</v>
          </cell>
          <cell r="BG1249">
            <v>0</v>
          </cell>
          <cell r="BH1249" t="str">
            <v>在庫数</v>
          </cell>
          <cell r="BI1249">
            <v>0</v>
          </cell>
          <cell r="BJ1249" t="str">
            <v>在庫数</v>
          </cell>
          <cell r="BK1249">
            <v>0</v>
          </cell>
          <cell r="BL1249" t="str">
            <v>在庫数</v>
          </cell>
          <cell r="BM1249">
            <v>0</v>
          </cell>
          <cell r="BN1249" t="str">
            <v>在庫数</v>
          </cell>
          <cell r="BO1249">
            <v>0</v>
          </cell>
          <cell r="BP1249" t="str">
            <v>在庫数</v>
          </cell>
          <cell r="BQ1249">
            <v>0</v>
          </cell>
          <cell r="BR1249" t="str">
            <v>在庫数</v>
          </cell>
          <cell r="BS1249">
            <v>0</v>
          </cell>
          <cell r="BT1249" t="str">
            <v>在庫数</v>
          </cell>
          <cell r="BU1249">
            <v>0</v>
          </cell>
          <cell r="BV1249" t="str">
            <v>在庫数</v>
          </cell>
          <cell r="BW1249">
            <v>0</v>
          </cell>
          <cell r="BX1249" t="str">
            <v>在庫数</v>
          </cell>
          <cell r="BY1249">
            <v>0</v>
          </cell>
          <cell r="BZ1249" t="str">
            <v>在庫数</v>
          </cell>
          <cell r="CA1249">
            <v>0</v>
          </cell>
          <cell r="CB1249" t="str">
            <v>在庫数</v>
          </cell>
          <cell r="CC1249">
            <v>0</v>
          </cell>
          <cell r="CD1249" t="str">
            <v>在庫数</v>
          </cell>
          <cell r="CE1249">
            <v>0</v>
          </cell>
          <cell r="CF1249" t="str">
            <v>在庫数</v>
          </cell>
          <cell r="CG1249">
            <v>6</v>
          </cell>
          <cell r="CH1249" t="str">
            <v>在庫数</v>
          </cell>
          <cell r="CI1249">
            <v>4</v>
          </cell>
          <cell r="CJ1249" t="str">
            <v>在庫数</v>
          </cell>
          <cell r="CK1249">
            <v>0</v>
          </cell>
          <cell r="CL1249" t="str">
            <v>在庫数</v>
          </cell>
          <cell r="CM1249">
            <v>1</v>
          </cell>
          <cell r="CN1249" t="str">
            <v>在庫数</v>
          </cell>
          <cell r="CO1249">
            <v>0</v>
          </cell>
          <cell r="CP1249" t="str">
            <v>在庫数</v>
          </cell>
          <cell r="CQ1249">
            <v>29</v>
          </cell>
          <cell r="CR1249" t="str">
            <v>在庫数</v>
          </cell>
          <cell r="CS1249">
            <v>17</v>
          </cell>
          <cell r="CT1249" t="str">
            <v>在庫数</v>
          </cell>
          <cell r="CU1249">
            <v>0</v>
          </cell>
          <cell r="CV1249" t="str">
            <v>在庫数</v>
          </cell>
          <cell r="CW1249">
            <v>0</v>
          </cell>
          <cell r="CX1249" t="str">
            <v>在庫数</v>
          </cell>
          <cell r="CY1249">
            <v>7</v>
          </cell>
          <cell r="CZ1249" t="str">
            <v>在庫数</v>
          </cell>
          <cell r="DA1249">
            <v>0</v>
          </cell>
          <cell r="DD1249" t="str">
            <v>在庫数</v>
          </cell>
          <cell r="DE1249">
            <v>0</v>
          </cell>
          <cell r="DF1249" t="str">
            <v>在庫数</v>
          </cell>
          <cell r="DG1249">
            <v>6</v>
          </cell>
          <cell r="DH1249" t="str">
            <v>在庫数</v>
          </cell>
          <cell r="DI1249">
            <v>6</v>
          </cell>
          <cell r="DJ1249" t="str">
            <v>在庫数</v>
          </cell>
          <cell r="DK1249">
            <v>0</v>
          </cell>
          <cell r="DN1249" t="str">
            <v>在庫数</v>
          </cell>
          <cell r="DO1249">
            <v>0</v>
          </cell>
          <cell r="DP1249" t="str">
            <v>在庫数</v>
          </cell>
          <cell r="DQ1249">
            <v>28</v>
          </cell>
          <cell r="DR1249" t="str">
            <v>在庫数</v>
          </cell>
          <cell r="DS1249">
            <v>13</v>
          </cell>
          <cell r="DT1249" t="str">
            <v>在庫数</v>
          </cell>
          <cell r="DU1249">
            <v>0</v>
          </cell>
          <cell r="DV1249" t="str">
            <v>在庫数</v>
          </cell>
          <cell r="DW1249">
            <v>9</v>
          </cell>
          <cell r="DX1249" t="str">
            <v>在庫数</v>
          </cell>
          <cell r="DY1249">
            <v>0</v>
          </cell>
          <cell r="EB1249" t="str">
            <v>在庫数</v>
          </cell>
          <cell r="EC1249">
            <v>47</v>
          </cell>
          <cell r="ED1249" t="str">
            <v>在庫数</v>
          </cell>
          <cell r="EE1249">
            <v>0</v>
          </cell>
          <cell r="EF1249" t="str">
            <v>在庫数</v>
          </cell>
          <cell r="EG1249">
            <v>60</v>
          </cell>
          <cell r="EH1249" t="str">
            <v>在庫数</v>
          </cell>
          <cell r="EI1249">
            <v>4</v>
          </cell>
          <cell r="EN1249" t="str">
            <v>在庫数</v>
          </cell>
          <cell r="EO1249">
            <v>6</v>
          </cell>
          <cell r="EP1249" t="str">
            <v>在庫数</v>
          </cell>
          <cell r="EQ1249">
            <v>0</v>
          </cell>
          <cell r="ER1249" t="str">
            <v>在庫数</v>
          </cell>
          <cell r="ES1249">
            <v>0</v>
          </cell>
          <cell r="ET1249" t="str">
            <v>在庫数</v>
          </cell>
          <cell r="EU1249">
            <v>5</v>
          </cell>
          <cell r="EV1249" t="str">
            <v>在庫数</v>
          </cell>
          <cell r="EW1249">
            <v>0</v>
          </cell>
          <cell r="EX1249" t="str">
            <v>在庫数</v>
          </cell>
          <cell r="EY1249">
            <v>56</v>
          </cell>
          <cell r="EZ1249" t="str">
            <v>在庫数</v>
          </cell>
          <cell r="FA1249">
            <v>0</v>
          </cell>
          <cell r="FB1249" t="str">
            <v>在庫数</v>
          </cell>
          <cell r="FC1249">
            <v>2</v>
          </cell>
          <cell r="FD1249" t="str">
            <v>在庫数</v>
          </cell>
          <cell r="FE1249">
            <v>0</v>
          </cell>
          <cell r="FF1249" t="str">
            <v>在庫数</v>
          </cell>
          <cell r="FG1249">
            <v>0</v>
          </cell>
          <cell r="FH1249" t="str">
            <v>在庫数</v>
          </cell>
          <cell r="FI1249">
            <v>0</v>
          </cell>
          <cell r="FJ1249" t="str">
            <v>在庫数</v>
          </cell>
          <cell r="FK1249">
            <v>0</v>
          </cell>
          <cell r="FL1249" t="str">
            <v>在庫数</v>
          </cell>
          <cell r="FM1249">
            <v>1</v>
          </cell>
          <cell r="FN1249" t="str">
            <v>在庫数</v>
          </cell>
          <cell r="FO1249">
            <v>0</v>
          </cell>
          <cell r="FQ1249" t="str">
            <v>在庫数</v>
          </cell>
          <cell r="FR1249">
            <v>5</v>
          </cell>
          <cell r="FT1249" t="str">
            <v>在庫数</v>
          </cell>
          <cell r="FU1249">
            <v>1</v>
          </cell>
          <cell r="FV1249" t="str">
            <v>在庫数</v>
          </cell>
          <cell r="FW1249">
            <v>1</v>
          </cell>
          <cell r="FX1249" t="str">
            <v>在庫数</v>
          </cell>
          <cell r="FY1249">
            <v>0</v>
          </cell>
          <cell r="FZ1249" t="str">
            <v>在庫数</v>
          </cell>
          <cell r="GA1249">
            <v>0</v>
          </cell>
          <cell r="GC1249" t="str">
            <v>在庫数</v>
          </cell>
          <cell r="GD1249">
            <v>0</v>
          </cell>
          <cell r="GE1249" t="str">
            <v>在庫数</v>
          </cell>
          <cell r="GF1249">
            <v>0</v>
          </cell>
          <cell r="GG1249" t="str">
            <v>在庫数</v>
          </cell>
          <cell r="GH1249">
            <v>0</v>
          </cell>
          <cell r="GM1249" t="str">
            <v>在庫数</v>
          </cell>
          <cell r="GN1249">
            <v>0</v>
          </cell>
          <cell r="GO1249" t="str">
            <v>在庫数</v>
          </cell>
          <cell r="GP1249">
            <v>0</v>
          </cell>
          <cell r="GQ1249" t="str">
            <v>在庫数</v>
          </cell>
          <cell r="GR1249">
            <v>0</v>
          </cell>
          <cell r="GS1249" t="str">
            <v>引当数</v>
          </cell>
          <cell r="GT1249">
            <v>1</v>
          </cell>
          <cell r="GU1249" t="str">
            <v>在庫数</v>
          </cell>
          <cell r="GV1249">
            <v>0</v>
          </cell>
          <cell r="GW1249" t="str">
            <v>在庫数</v>
          </cell>
          <cell r="GX1249">
            <v>0</v>
          </cell>
          <cell r="GY1249" t="str">
            <v>在庫数</v>
          </cell>
          <cell r="GZ1249">
            <v>0</v>
          </cell>
          <cell r="HA1249" t="str">
            <v>在庫数</v>
          </cell>
          <cell r="HB1249">
            <v>0</v>
          </cell>
          <cell r="HC1249" t="str">
            <v>在庫数</v>
          </cell>
          <cell r="HD1249">
            <v>0</v>
          </cell>
          <cell r="HE1249" t="str">
            <v>在庫数</v>
          </cell>
          <cell r="HF1249">
            <v>0</v>
          </cell>
          <cell r="HG1249" t="str">
            <v>在庫数</v>
          </cell>
          <cell r="HH1249">
            <v>0</v>
          </cell>
          <cell r="HI1249" t="str">
            <v>在庫数</v>
          </cell>
          <cell r="HJ1249">
            <v>0</v>
          </cell>
          <cell r="HK1249" t="str">
            <v>在庫数</v>
          </cell>
          <cell r="HL1249">
            <v>0</v>
          </cell>
          <cell r="HM1249" t="str">
            <v>在庫数</v>
          </cell>
          <cell r="HN1249">
            <v>0</v>
          </cell>
          <cell r="HO1249" t="str">
            <v>在庫数</v>
          </cell>
          <cell r="HP1249">
            <v>0</v>
          </cell>
        </row>
        <row r="1250">
          <cell r="CD1250">
            <v>45000</v>
          </cell>
          <cell r="CX1250">
            <v>45000</v>
          </cell>
          <cell r="DF1250">
            <v>45078</v>
          </cell>
          <cell r="DH1250">
            <v>45048</v>
          </cell>
          <cell r="DN1250">
            <v>45176</v>
          </cell>
          <cell r="DP1250">
            <v>45078</v>
          </cell>
          <cell r="DR1250">
            <v>45031</v>
          </cell>
          <cell r="DT1250">
            <v>45231</v>
          </cell>
          <cell r="DV1250">
            <v>45031</v>
          </cell>
          <cell r="EB1250">
            <v>45078</v>
          </cell>
          <cell r="ED1250">
            <v>45176</v>
          </cell>
          <cell r="EF1250">
            <v>45068</v>
          </cell>
          <cell r="EH1250">
            <v>45114</v>
          </cell>
          <cell r="EN1250">
            <v>44972</v>
          </cell>
          <cell r="EP1250">
            <v>45224</v>
          </cell>
          <cell r="ER1250">
            <v>45031</v>
          </cell>
          <cell r="ET1250">
            <v>45048</v>
          </cell>
          <cell r="EX1250">
            <v>45078</v>
          </cell>
          <cell r="EZ1250">
            <v>45031</v>
          </cell>
          <cell r="FH1250">
            <v>45000</v>
          </cell>
          <cell r="FL1250">
            <v>45031</v>
          </cell>
          <cell r="FN1250">
            <v>44972</v>
          </cell>
          <cell r="FV1250" t="str">
            <v>20223/01/17</v>
          </cell>
          <cell r="GE1250">
            <v>45210</v>
          </cell>
          <cell r="GS1250" t="str">
            <v>在庫数</v>
          </cell>
          <cell r="GT1250">
            <v>1</v>
          </cell>
          <cell r="HM1250" t="str">
            <v>EU</v>
          </cell>
        </row>
        <row r="1251">
          <cell r="AH1251">
            <v>45762</v>
          </cell>
          <cell r="AI1251">
            <v>4162154</v>
          </cell>
          <cell r="AL1251">
            <v>45819</v>
          </cell>
          <cell r="AM1251">
            <v>4162205</v>
          </cell>
          <cell r="CD1251" t="str">
            <v>製番</v>
          </cell>
          <cell r="CE1251">
            <v>3962078</v>
          </cell>
          <cell r="CF1251">
            <v>45078</v>
          </cell>
          <cell r="CG1251">
            <v>3962179</v>
          </cell>
          <cell r="CH1251">
            <v>45048</v>
          </cell>
          <cell r="CI1251">
            <v>3962181</v>
          </cell>
          <cell r="CJ1251">
            <v>45323</v>
          </cell>
          <cell r="CK1251">
            <v>4062089</v>
          </cell>
          <cell r="CL1251">
            <v>45319</v>
          </cell>
          <cell r="CM1251">
            <v>4162071</v>
          </cell>
          <cell r="CN1251">
            <v>45206</v>
          </cell>
          <cell r="CO1251">
            <v>3962302</v>
          </cell>
          <cell r="CP1251">
            <v>45078</v>
          </cell>
          <cell r="CQ1251">
            <v>3962186</v>
          </cell>
          <cell r="CR1251">
            <v>45047</v>
          </cell>
          <cell r="CS1251">
            <v>3962188</v>
          </cell>
          <cell r="CT1251">
            <v>45176</v>
          </cell>
          <cell r="CU1251">
            <v>3962282</v>
          </cell>
          <cell r="CX1251" t="str">
            <v>製番</v>
          </cell>
          <cell r="CY1251">
            <v>3962092</v>
          </cell>
          <cell r="CZ1251">
            <v>45108</v>
          </cell>
          <cell r="DA1251">
            <v>3962196</v>
          </cell>
          <cell r="DD1251">
            <v>45031</v>
          </cell>
          <cell r="DE1251">
            <v>3962097</v>
          </cell>
          <cell r="DF1251" t="str">
            <v>製番</v>
          </cell>
          <cell r="DG1251">
            <v>3962198</v>
          </cell>
          <cell r="DH1251" t="str">
            <v>製番</v>
          </cell>
          <cell r="DI1251">
            <v>3962200</v>
          </cell>
          <cell r="DJ1251">
            <v>45306</v>
          </cell>
          <cell r="DK1251">
            <v>4062042</v>
          </cell>
          <cell r="DN1251" t="str">
            <v>製番</v>
          </cell>
          <cell r="DO1251">
            <v>3962288</v>
          </cell>
          <cell r="DP1251" t="str">
            <v>製番</v>
          </cell>
          <cell r="DQ1251">
            <v>3962205</v>
          </cell>
          <cell r="DR1251" t="str">
            <v>製番</v>
          </cell>
          <cell r="DS1251">
            <v>3962107</v>
          </cell>
          <cell r="DT1251" t="str">
            <v>製番</v>
          </cell>
          <cell r="DU1251">
            <v>3962291</v>
          </cell>
          <cell r="DV1251" t="str">
            <v>製番</v>
          </cell>
          <cell r="DW1251">
            <v>3962169</v>
          </cell>
          <cell r="DX1251">
            <v>45323</v>
          </cell>
          <cell r="DY1251">
            <v>4062099</v>
          </cell>
          <cell r="EB1251" t="str">
            <v>製番</v>
          </cell>
          <cell r="EC1251">
            <v>3962215</v>
          </cell>
          <cell r="ED1251" t="str">
            <v>製番</v>
          </cell>
          <cell r="EE1251">
            <v>3962295</v>
          </cell>
          <cell r="EF1251" t="str">
            <v>製番</v>
          </cell>
          <cell r="EG1251">
            <v>3962246</v>
          </cell>
          <cell r="EH1251" t="str">
            <v>製番</v>
          </cell>
          <cell r="EI1251">
            <v>3962328</v>
          </cell>
          <cell r="EN1251" t="str">
            <v>製番</v>
          </cell>
          <cell r="EO1251">
            <v>3962052</v>
          </cell>
          <cell r="EP1251" t="str">
            <v>製番</v>
          </cell>
          <cell r="EQ1251">
            <v>4062019</v>
          </cell>
          <cell r="ER1251" t="str">
            <v>製番</v>
          </cell>
          <cell r="ES1251">
            <v>3962122</v>
          </cell>
          <cell r="ET1251" t="str">
            <v>製番</v>
          </cell>
          <cell r="EU1251">
            <v>3962220</v>
          </cell>
          <cell r="EV1251">
            <v>45370</v>
          </cell>
          <cell r="EW1251">
            <v>4062134</v>
          </cell>
          <cell r="EX1251" t="str">
            <v>製番</v>
          </cell>
          <cell r="EY1251">
            <v>3962224</v>
          </cell>
          <cell r="EZ1251" t="str">
            <v>製番</v>
          </cell>
          <cell r="FA1251">
            <v>3962130</v>
          </cell>
          <cell r="FB1251">
            <v>45727</v>
          </cell>
          <cell r="FC1251">
            <v>4162124</v>
          </cell>
          <cell r="FH1251" t="str">
            <v>製番</v>
          </cell>
          <cell r="FI1251">
            <v>3962135</v>
          </cell>
          <cell r="FJ1251" t="str">
            <v>製番</v>
          </cell>
          <cell r="FL1251" t="str">
            <v>製番</v>
          </cell>
          <cell r="FM1251">
            <v>3962138</v>
          </cell>
          <cell r="FN1251" t="str">
            <v>製番</v>
          </cell>
          <cell r="FO1251">
            <v>3962063</v>
          </cell>
          <cell r="FQ1251">
            <v>45601</v>
          </cell>
          <cell r="FR1251">
            <v>4062386</v>
          </cell>
          <cell r="FT1251">
            <v>45510</v>
          </cell>
          <cell r="FU1251">
            <v>4062265</v>
          </cell>
          <cell r="FV1251" t="str">
            <v>製番</v>
          </cell>
          <cell r="FW1251">
            <v>3861955</v>
          </cell>
          <cell r="FX1251">
            <v>45510</v>
          </cell>
          <cell r="FY1251">
            <v>4062266</v>
          </cell>
          <cell r="GE1251" t="str">
            <v>製番</v>
          </cell>
          <cell r="GF1251">
            <v>4062023</v>
          </cell>
          <cell r="GG1251">
            <v>45370</v>
          </cell>
          <cell r="GH1251">
            <v>4062137</v>
          </cell>
          <cell r="GU1251">
            <v>45769</v>
          </cell>
          <cell r="GV1251">
            <v>4162185</v>
          </cell>
          <cell r="HM1251">
            <v>45335</v>
          </cell>
          <cell r="HN1251">
            <v>4062086</v>
          </cell>
          <cell r="HT1251" t="str">
            <v>納入日</v>
          </cell>
          <cell r="HX1251" t="str">
            <v>納入日</v>
          </cell>
          <cell r="IB1251" t="str">
            <v>納入日</v>
          </cell>
        </row>
        <row r="1252">
          <cell r="AH1252" t="str">
            <v>繰越数</v>
          </cell>
          <cell r="AI1252">
            <v>18</v>
          </cell>
          <cell r="AJ1252" t="str">
            <v>繰越数</v>
          </cell>
          <cell r="AL1252" t="str">
            <v>繰越数</v>
          </cell>
          <cell r="AM1252">
            <v>2</v>
          </cell>
          <cell r="AN1252" t="str">
            <v>繰越数</v>
          </cell>
          <cell r="AP1252" t="str">
            <v>繰越数</v>
          </cell>
          <cell r="AR1252" t="str">
            <v>繰越数</v>
          </cell>
          <cell r="AT1252" t="str">
            <v>繰越数</v>
          </cell>
          <cell r="AV1252" t="str">
            <v>繰越数</v>
          </cell>
          <cell r="AX1252" t="str">
            <v>繰越数</v>
          </cell>
          <cell r="AZ1252" t="str">
            <v>繰越数</v>
          </cell>
          <cell r="BB1252" t="str">
            <v>繰越数</v>
          </cell>
          <cell r="BD1252" t="str">
            <v>繰越数</v>
          </cell>
          <cell r="BF1252" t="str">
            <v>繰越数</v>
          </cell>
          <cell r="BH1252" t="str">
            <v>繰越数</v>
          </cell>
          <cell r="BJ1252" t="str">
            <v>繰越数</v>
          </cell>
          <cell r="BL1252" t="str">
            <v>繰越数</v>
          </cell>
          <cell r="BN1252" t="str">
            <v>繰越数</v>
          </cell>
          <cell r="BP1252" t="str">
            <v>繰越数</v>
          </cell>
          <cell r="BR1252" t="str">
            <v>繰越数</v>
          </cell>
          <cell r="BT1252" t="str">
            <v>繰越数</v>
          </cell>
          <cell r="BV1252" t="str">
            <v>繰越数</v>
          </cell>
          <cell r="BX1252" t="str">
            <v>繰越数</v>
          </cell>
          <cell r="BZ1252" t="str">
            <v>繰越数</v>
          </cell>
          <cell r="CB1252" t="str">
            <v>繰越数</v>
          </cell>
          <cell r="CD1252" t="str">
            <v>繰越数</v>
          </cell>
          <cell r="CE1252">
            <v>1</v>
          </cell>
          <cell r="CF1252" t="str">
            <v>繰越数</v>
          </cell>
          <cell r="CG1252">
            <v>6</v>
          </cell>
          <cell r="CH1252" t="str">
            <v>繰越数</v>
          </cell>
          <cell r="CI1252">
            <v>8</v>
          </cell>
          <cell r="CJ1252" t="str">
            <v>繰越数</v>
          </cell>
          <cell r="CK1252">
            <v>3</v>
          </cell>
          <cell r="CL1252" t="str">
            <v>繰越数</v>
          </cell>
          <cell r="CM1252">
            <v>2</v>
          </cell>
          <cell r="CN1252" t="str">
            <v>繰越数</v>
          </cell>
          <cell r="CO1252">
            <v>1</v>
          </cell>
          <cell r="CP1252" t="str">
            <v>繰越数</v>
          </cell>
          <cell r="CQ1252">
            <v>30</v>
          </cell>
          <cell r="CR1252" t="str">
            <v>繰越数</v>
          </cell>
          <cell r="CS1252">
            <v>14</v>
          </cell>
          <cell r="CT1252" t="str">
            <v>繰越数</v>
          </cell>
          <cell r="CU1252">
            <v>5</v>
          </cell>
          <cell r="CV1252" t="str">
            <v>繰越数</v>
          </cell>
          <cell r="CX1252" t="str">
            <v>繰越数</v>
          </cell>
          <cell r="CY1252">
            <v>45</v>
          </cell>
          <cell r="CZ1252" t="str">
            <v>繰越数</v>
          </cell>
          <cell r="DA1252">
            <v>4</v>
          </cell>
          <cell r="DD1252" t="str">
            <v>繰越数</v>
          </cell>
          <cell r="DE1252">
            <v>1</v>
          </cell>
          <cell r="DF1252" t="str">
            <v>繰越数</v>
          </cell>
          <cell r="DG1252">
            <v>6</v>
          </cell>
          <cell r="DH1252" t="str">
            <v>繰越数</v>
          </cell>
          <cell r="DI1252">
            <v>7</v>
          </cell>
          <cell r="DJ1252" t="str">
            <v>繰越数</v>
          </cell>
          <cell r="DK1252">
            <v>3</v>
          </cell>
          <cell r="DN1252" t="str">
            <v>繰越数</v>
          </cell>
          <cell r="DO1252">
            <v>1</v>
          </cell>
          <cell r="DP1252" t="str">
            <v>繰越数</v>
          </cell>
          <cell r="DQ1252">
            <v>28</v>
          </cell>
          <cell r="DR1252" t="str">
            <v>繰越数</v>
          </cell>
          <cell r="DS1252">
            <v>17</v>
          </cell>
          <cell r="DT1252" t="str">
            <v>繰越数</v>
          </cell>
          <cell r="DU1252">
            <v>5</v>
          </cell>
          <cell r="DV1252" t="str">
            <v>繰越数</v>
          </cell>
          <cell r="DW1252">
            <v>10</v>
          </cell>
          <cell r="DX1252" t="str">
            <v>繰越数</v>
          </cell>
          <cell r="DY1252">
            <v>3</v>
          </cell>
          <cell r="EB1252" t="str">
            <v>繰越数</v>
          </cell>
          <cell r="EC1252">
            <v>47</v>
          </cell>
          <cell r="ED1252" t="str">
            <v>繰越数</v>
          </cell>
          <cell r="EE1252">
            <v>5</v>
          </cell>
          <cell r="EF1252" t="str">
            <v>繰越数</v>
          </cell>
          <cell r="EG1252">
            <v>53</v>
          </cell>
          <cell r="EH1252" t="str">
            <v>繰越数</v>
          </cell>
          <cell r="EI1252">
            <v>6</v>
          </cell>
          <cell r="EN1252" t="str">
            <v>繰越数</v>
          </cell>
          <cell r="EO1252">
            <v>5</v>
          </cell>
          <cell r="EP1252" t="str">
            <v>繰越数</v>
          </cell>
          <cell r="EQ1252">
            <v>10</v>
          </cell>
          <cell r="ER1252" t="str">
            <v>繰越数</v>
          </cell>
          <cell r="ES1252">
            <v>12</v>
          </cell>
          <cell r="ET1252" t="str">
            <v>繰越数</v>
          </cell>
          <cell r="EU1252">
            <v>7</v>
          </cell>
          <cell r="EV1252" t="str">
            <v>繰越数</v>
          </cell>
          <cell r="EW1252">
            <v>3</v>
          </cell>
          <cell r="EX1252" t="str">
            <v>繰越数</v>
          </cell>
          <cell r="EY1252">
            <v>56</v>
          </cell>
          <cell r="EZ1252" t="str">
            <v>繰越数</v>
          </cell>
          <cell r="FA1252">
            <v>16</v>
          </cell>
          <cell r="FB1252" t="str">
            <v>繰越数</v>
          </cell>
          <cell r="FC1252">
            <v>2</v>
          </cell>
          <cell r="FD1252" t="str">
            <v>繰越数</v>
          </cell>
          <cell r="FF1252" t="str">
            <v>繰越数</v>
          </cell>
          <cell r="FH1252" t="str">
            <v>繰越数</v>
          </cell>
          <cell r="FI1252">
            <v>2</v>
          </cell>
          <cell r="FJ1252" t="str">
            <v>繰越数</v>
          </cell>
          <cell r="FL1252" t="str">
            <v>繰越数</v>
          </cell>
          <cell r="FM1252">
            <v>1</v>
          </cell>
          <cell r="FN1252" t="str">
            <v>繰越数</v>
          </cell>
          <cell r="FO1252">
            <v>3</v>
          </cell>
          <cell r="FQ1252" t="str">
            <v>繰越数</v>
          </cell>
          <cell r="FR1252">
            <v>5</v>
          </cell>
          <cell r="FT1252" t="str">
            <v>繰越数</v>
          </cell>
          <cell r="FU1252">
            <v>5</v>
          </cell>
          <cell r="FV1252" t="str">
            <v>繰越数</v>
          </cell>
          <cell r="FW1252">
            <v>2</v>
          </cell>
          <cell r="FX1252" t="str">
            <v>繰越数</v>
          </cell>
          <cell r="FY1252">
            <v>3</v>
          </cell>
          <cell r="FZ1252" t="str">
            <v>繰越数</v>
          </cell>
          <cell r="GC1252" t="str">
            <v>繰越数</v>
          </cell>
          <cell r="GE1252" t="str">
            <v>繰越数</v>
          </cell>
          <cell r="GF1252">
            <v>3</v>
          </cell>
          <cell r="GG1252" t="str">
            <v>繰越数</v>
          </cell>
          <cell r="GH1252">
            <v>6</v>
          </cell>
          <cell r="GM1252" t="str">
            <v>繰越数</v>
          </cell>
          <cell r="GO1252" t="str">
            <v>繰越数</v>
          </cell>
          <cell r="GQ1252" t="str">
            <v>繰越数</v>
          </cell>
          <cell r="GS1252">
            <v>45539</v>
          </cell>
          <cell r="GT1252">
            <v>4062351</v>
          </cell>
          <cell r="GU1252" t="str">
            <v>繰越数</v>
          </cell>
          <cell r="GV1252">
            <v>5</v>
          </cell>
          <cell r="GW1252" t="str">
            <v>繰越数</v>
          </cell>
          <cell r="GY1252" t="str">
            <v>繰越数</v>
          </cell>
          <cell r="HA1252" t="str">
            <v>繰越数</v>
          </cell>
          <cell r="HC1252" t="str">
            <v>繰越数</v>
          </cell>
          <cell r="HE1252" t="str">
            <v>繰越数</v>
          </cell>
          <cell r="HG1252" t="str">
            <v>繰越数</v>
          </cell>
          <cell r="HI1252" t="str">
            <v>繰越数</v>
          </cell>
          <cell r="HK1252" t="str">
            <v>繰越数</v>
          </cell>
          <cell r="HM1252" t="str">
            <v>繰越数</v>
          </cell>
          <cell r="HN1252">
            <v>8</v>
          </cell>
          <cell r="HO1252" t="str">
            <v>繰越数</v>
          </cell>
          <cell r="HT1252" t="str">
            <v>製番</v>
          </cell>
          <cell r="HX1252" t="str">
            <v>製番</v>
          </cell>
          <cell r="IB1252" t="str">
            <v>製番</v>
          </cell>
        </row>
        <row r="1253">
          <cell r="AH1253" t="str">
            <v>引当数</v>
          </cell>
          <cell r="AI1253">
            <v>18</v>
          </cell>
          <cell r="AJ1253" t="str">
            <v>引当数</v>
          </cell>
          <cell r="AK1253">
            <v>0</v>
          </cell>
          <cell r="AL1253" t="str">
            <v>引当数</v>
          </cell>
          <cell r="AM1253">
            <v>2</v>
          </cell>
          <cell r="AN1253" t="str">
            <v>引当数</v>
          </cell>
          <cell r="AO1253">
            <v>0</v>
          </cell>
          <cell r="AP1253" t="str">
            <v>引当数</v>
          </cell>
          <cell r="AQ1253">
            <v>0</v>
          </cell>
          <cell r="AR1253" t="str">
            <v>引当数</v>
          </cell>
          <cell r="AS1253">
            <v>0</v>
          </cell>
          <cell r="AT1253" t="str">
            <v>引当数</v>
          </cell>
          <cell r="AU1253">
            <v>0</v>
          </cell>
          <cell r="AV1253" t="str">
            <v>引当数</v>
          </cell>
          <cell r="AW1253">
            <v>0</v>
          </cell>
          <cell r="AX1253" t="str">
            <v>引当数</v>
          </cell>
          <cell r="AY1253">
            <v>0</v>
          </cell>
          <cell r="AZ1253" t="str">
            <v>引当数</v>
          </cell>
          <cell r="BA1253">
            <v>0</v>
          </cell>
          <cell r="BB1253" t="str">
            <v>引当数</v>
          </cell>
          <cell r="BC1253">
            <v>0</v>
          </cell>
          <cell r="BD1253" t="str">
            <v>引当数</v>
          </cell>
          <cell r="BE1253">
            <v>0</v>
          </cell>
          <cell r="BF1253" t="str">
            <v>引当数</v>
          </cell>
          <cell r="BG1253">
            <v>0</v>
          </cell>
          <cell r="BH1253" t="str">
            <v>引当数</v>
          </cell>
          <cell r="BI1253">
            <v>0</v>
          </cell>
          <cell r="BJ1253" t="str">
            <v>引当数</v>
          </cell>
          <cell r="BK1253">
            <v>0</v>
          </cell>
          <cell r="BL1253" t="str">
            <v>引当数</v>
          </cell>
          <cell r="BM1253">
            <v>0</v>
          </cell>
          <cell r="BN1253" t="str">
            <v>引当数</v>
          </cell>
          <cell r="BO1253">
            <v>0</v>
          </cell>
          <cell r="BP1253" t="str">
            <v>引当数</v>
          </cell>
          <cell r="BQ1253">
            <v>0</v>
          </cell>
          <cell r="BR1253" t="str">
            <v>引当数</v>
          </cell>
          <cell r="BS1253">
            <v>0</v>
          </cell>
          <cell r="BT1253" t="str">
            <v>引当数</v>
          </cell>
          <cell r="BU1253">
            <v>0</v>
          </cell>
          <cell r="BV1253" t="str">
            <v>引当数</v>
          </cell>
          <cell r="BW1253">
            <v>0</v>
          </cell>
          <cell r="BX1253" t="str">
            <v>引当数</v>
          </cell>
          <cell r="BY1253">
            <v>0</v>
          </cell>
          <cell r="BZ1253" t="str">
            <v>引当数</v>
          </cell>
          <cell r="CA1253">
            <v>0</v>
          </cell>
          <cell r="CB1253" t="str">
            <v>引当数</v>
          </cell>
          <cell r="CC1253">
            <v>0</v>
          </cell>
          <cell r="CD1253" t="str">
            <v>引当数</v>
          </cell>
          <cell r="CE1253">
            <v>1</v>
          </cell>
          <cell r="CF1253" t="str">
            <v>引当数</v>
          </cell>
          <cell r="CG1253">
            <v>0</v>
          </cell>
          <cell r="CH1253" t="str">
            <v>引当数</v>
          </cell>
          <cell r="CI1253">
            <v>0</v>
          </cell>
          <cell r="CJ1253" t="str">
            <v>引当数</v>
          </cell>
          <cell r="CK1253">
            <v>3</v>
          </cell>
          <cell r="CL1253" t="str">
            <v>引当数</v>
          </cell>
          <cell r="CM1253">
            <v>0</v>
          </cell>
          <cell r="CN1253" t="str">
            <v>引当数</v>
          </cell>
          <cell r="CO1253">
            <v>1</v>
          </cell>
          <cell r="CP1253" t="str">
            <v>引当数</v>
          </cell>
          <cell r="CQ1253">
            <v>30</v>
          </cell>
          <cell r="CR1253" t="str">
            <v>引当数</v>
          </cell>
          <cell r="CS1253">
            <v>0</v>
          </cell>
          <cell r="CT1253" t="str">
            <v>引当数</v>
          </cell>
          <cell r="CU1253">
            <v>5</v>
          </cell>
          <cell r="CV1253" t="str">
            <v>引当数</v>
          </cell>
          <cell r="CW1253">
            <v>0</v>
          </cell>
          <cell r="CX1253" t="str">
            <v>引当数</v>
          </cell>
          <cell r="CY1253">
            <v>0</v>
          </cell>
          <cell r="CZ1253" t="str">
            <v>引当数</v>
          </cell>
          <cell r="DA1253">
            <v>4</v>
          </cell>
          <cell r="DD1253" t="str">
            <v>引当数</v>
          </cell>
          <cell r="DE1253">
            <v>1</v>
          </cell>
          <cell r="DF1253" t="str">
            <v>引当数</v>
          </cell>
          <cell r="DG1253">
            <v>2</v>
          </cell>
          <cell r="DH1253" t="str">
            <v>引当数</v>
          </cell>
          <cell r="DI1253">
            <v>0</v>
          </cell>
          <cell r="DJ1253" t="str">
            <v>引当数</v>
          </cell>
          <cell r="DK1253">
            <v>3</v>
          </cell>
          <cell r="DN1253" t="str">
            <v>引当数</v>
          </cell>
          <cell r="DO1253">
            <v>1</v>
          </cell>
          <cell r="DP1253" t="str">
            <v>引当数</v>
          </cell>
          <cell r="DQ1253">
            <v>24</v>
          </cell>
          <cell r="DR1253" t="str">
            <v>引当数</v>
          </cell>
          <cell r="DS1253">
            <v>0</v>
          </cell>
          <cell r="DT1253" t="str">
            <v>引当数</v>
          </cell>
          <cell r="DU1253">
            <v>5</v>
          </cell>
          <cell r="DV1253" t="str">
            <v>引当数</v>
          </cell>
          <cell r="DW1253">
            <v>0</v>
          </cell>
          <cell r="DX1253" t="str">
            <v>引当数</v>
          </cell>
          <cell r="DY1253">
            <v>3</v>
          </cell>
          <cell r="EB1253" t="str">
            <v>引当数</v>
          </cell>
          <cell r="EC1253">
            <v>13</v>
          </cell>
          <cell r="ED1253" t="str">
            <v>引当数</v>
          </cell>
          <cell r="EE1253">
            <v>5</v>
          </cell>
          <cell r="EF1253" t="str">
            <v>引当数</v>
          </cell>
          <cell r="EG1253">
            <v>0</v>
          </cell>
          <cell r="EH1253" t="str">
            <v>引当数</v>
          </cell>
          <cell r="EI1253">
            <v>6</v>
          </cell>
          <cell r="EN1253" t="str">
            <v>引当数</v>
          </cell>
          <cell r="EO1253">
            <v>0</v>
          </cell>
          <cell r="EP1253" t="str">
            <v>引当数</v>
          </cell>
          <cell r="EQ1253">
            <v>10</v>
          </cell>
          <cell r="ER1253" t="str">
            <v>引当数</v>
          </cell>
          <cell r="ES1253">
            <v>12</v>
          </cell>
          <cell r="ET1253" t="str">
            <v>引当数</v>
          </cell>
          <cell r="EU1253">
            <v>4</v>
          </cell>
          <cell r="EV1253" t="str">
            <v>引当数</v>
          </cell>
          <cell r="EW1253">
            <v>3</v>
          </cell>
          <cell r="EX1253" t="str">
            <v>引当数</v>
          </cell>
          <cell r="EY1253">
            <v>20</v>
          </cell>
          <cell r="EZ1253" t="str">
            <v>引当数</v>
          </cell>
          <cell r="FA1253">
            <v>15</v>
          </cell>
          <cell r="FB1253" t="str">
            <v>引当数</v>
          </cell>
          <cell r="FC1253">
            <v>0</v>
          </cell>
          <cell r="FD1253" t="str">
            <v>引当数</v>
          </cell>
          <cell r="FE1253">
            <v>0</v>
          </cell>
          <cell r="FF1253" t="str">
            <v>引当数</v>
          </cell>
          <cell r="FG1253">
            <v>0</v>
          </cell>
          <cell r="FH1253" t="str">
            <v>引当数</v>
          </cell>
          <cell r="FI1253">
            <v>2</v>
          </cell>
          <cell r="FJ1253" t="str">
            <v>引当数</v>
          </cell>
          <cell r="FK1253">
            <v>0</v>
          </cell>
          <cell r="FL1253" t="str">
            <v>引当数</v>
          </cell>
          <cell r="FM1253">
            <v>0</v>
          </cell>
          <cell r="FN1253" t="str">
            <v>引当数</v>
          </cell>
          <cell r="FO1253">
            <v>3</v>
          </cell>
          <cell r="FQ1253" t="str">
            <v>引当数</v>
          </cell>
          <cell r="FR1253">
            <v>0</v>
          </cell>
          <cell r="FT1253" t="str">
            <v>引当数</v>
          </cell>
          <cell r="FU1253">
            <v>0</v>
          </cell>
          <cell r="FV1253" t="str">
            <v>引当数</v>
          </cell>
          <cell r="FW1253">
            <v>0</v>
          </cell>
          <cell r="FX1253" t="str">
            <v>引当数</v>
          </cell>
          <cell r="FY1253">
            <v>2</v>
          </cell>
          <cell r="FZ1253" t="str">
            <v>引当数</v>
          </cell>
          <cell r="GA1253">
            <v>0</v>
          </cell>
          <cell r="GC1253" t="str">
            <v>引当数</v>
          </cell>
          <cell r="GD1253">
            <v>0</v>
          </cell>
          <cell r="GE1253" t="str">
            <v>引当数</v>
          </cell>
          <cell r="GF1253">
            <v>3</v>
          </cell>
          <cell r="GG1253" t="str">
            <v>引当数</v>
          </cell>
          <cell r="GH1253">
            <v>6</v>
          </cell>
          <cell r="GM1253" t="str">
            <v>引当数</v>
          </cell>
          <cell r="GN1253">
            <v>0</v>
          </cell>
          <cell r="GO1253" t="str">
            <v>引当数</v>
          </cell>
          <cell r="GP1253">
            <v>0</v>
          </cell>
          <cell r="GQ1253" t="str">
            <v>引当数</v>
          </cell>
          <cell r="GR1253">
            <v>0</v>
          </cell>
          <cell r="GS1253" t="str">
            <v>繰越数</v>
          </cell>
          <cell r="GT1253">
            <v>3</v>
          </cell>
          <cell r="GU1253" t="str">
            <v>引当数</v>
          </cell>
          <cell r="GV1253">
            <v>1</v>
          </cell>
          <cell r="GW1253" t="str">
            <v>引当数</v>
          </cell>
          <cell r="GX1253">
            <v>0</v>
          </cell>
          <cell r="GY1253" t="str">
            <v>引当数</v>
          </cell>
          <cell r="GZ1253">
            <v>0</v>
          </cell>
          <cell r="HA1253" t="str">
            <v>引当数</v>
          </cell>
          <cell r="HB1253">
            <v>0</v>
          </cell>
          <cell r="HC1253" t="str">
            <v>引当数</v>
          </cell>
          <cell r="HD1253">
            <v>0</v>
          </cell>
          <cell r="HE1253" t="str">
            <v>引当数</v>
          </cell>
          <cell r="HF1253">
            <v>0</v>
          </cell>
          <cell r="HG1253" t="str">
            <v>引当数</v>
          </cell>
          <cell r="HH1253">
            <v>0</v>
          </cell>
          <cell r="HI1253" t="str">
            <v>引当数</v>
          </cell>
          <cell r="HJ1253">
            <v>0</v>
          </cell>
          <cell r="HK1253" t="str">
            <v>引当数</v>
          </cell>
          <cell r="HL1253">
            <v>0</v>
          </cell>
          <cell r="HM1253" t="str">
            <v>引当数</v>
          </cell>
          <cell r="HN1253">
            <v>9</v>
          </cell>
          <cell r="HO1253" t="str">
            <v>引当数</v>
          </cell>
          <cell r="HP1253">
            <v>0</v>
          </cell>
          <cell r="HT1253" t="str">
            <v>数量</v>
          </cell>
          <cell r="HX1253" t="str">
            <v>数量</v>
          </cell>
          <cell r="IB1253" t="str">
            <v>数量</v>
          </cell>
        </row>
        <row r="1254">
          <cell r="AH1254" t="str">
            <v>在庫数</v>
          </cell>
          <cell r="AI1254">
            <v>0</v>
          </cell>
          <cell r="AJ1254" t="str">
            <v>在庫数</v>
          </cell>
          <cell r="AK1254">
            <v>0</v>
          </cell>
          <cell r="AL1254" t="str">
            <v>在庫数</v>
          </cell>
          <cell r="AM1254">
            <v>0</v>
          </cell>
          <cell r="AN1254" t="str">
            <v>在庫数</v>
          </cell>
          <cell r="AO1254">
            <v>0</v>
          </cell>
          <cell r="AP1254" t="str">
            <v>在庫数</v>
          </cell>
          <cell r="AQ1254">
            <v>0</v>
          </cell>
          <cell r="AR1254" t="str">
            <v>在庫数</v>
          </cell>
          <cell r="AS1254">
            <v>0</v>
          </cell>
          <cell r="AT1254" t="str">
            <v>在庫数</v>
          </cell>
          <cell r="AU1254">
            <v>0</v>
          </cell>
          <cell r="AV1254" t="str">
            <v>在庫数</v>
          </cell>
          <cell r="AW1254">
            <v>0</v>
          </cell>
          <cell r="AX1254" t="str">
            <v>在庫数</v>
          </cell>
          <cell r="AY1254">
            <v>0</v>
          </cell>
          <cell r="AZ1254" t="str">
            <v>在庫数</v>
          </cell>
          <cell r="BA1254">
            <v>0</v>
          </cell>
          <cell r="BB1254" t="str">
            <v>在庫数</v>
          </cell>
          <cell r="BC1254">
            <v>0</v>
          </cell>
          <cell r="BD1254" t="str">
            <v>在庫数</v>
          </cell>
          <cell r="BE1254">
            <v>0</v>
          </cell>
          <cell r="BF1254" t="str">
            <v>在庫数</v>
          </cell>
          <cell r="BG1254">
            <v>0</v>
          </cell>
          <cell r="BH1254" t="str">
            <v>在庫数</v>
          </cell>
          <cell r="BI1254">
            <v>0</v>
          </cell>
          <cell r="BJ1254" t="str">
            <v>在庫数</v>
          </cell>
          <cell r="BK1254">
            <v>0</v>
          </cell>
          <cell r="BL1254" t="str">
            <v>在庫数</v>
          </cell>
          <cell r="BM1254">
            <v>0</v>
          </cell>
          <cell r="BN1254" t="str">
            <v>在庫数</v>
          </cell>
          <cell r="BO1254">
            <v>0</v>
          </cell>
          <cell r="BP1254" t="str">
            <v>在庫数</v>
          </cell>
          <cell r="BQ1254">
            <v>0</v>
          </cell>
          <cell r="BR1254" t="str">
            <v>在庫数</v>
          </cell>
          <cell r="BS1254">
            <v>0</v>
          </cell>
          <cell r="BT1254" t="str">
            <v>在庫数</v>
          </cell>
          <cell r="BU1254">
            <v>0</v>
          </cell>
          <cell r="BV1254" t="str">
            <v>在庫数</v>
          </cell>
          <cell r="BW1254">
            <v>0</v>
          </cell>
          <cell r="BX1254" t="str">
            <v>在庫数</v>
          </cell>
          <cell r="BY1254">
            <v>0</v>
          </cell>
          <cell r="BZ1254" t="str">
            <v>在庫数</v>
          </cell>
          <cell r="CA1254">
            <v>0</v>
          </cell>
          <cell r="CB1254" t="str">
            <v>在庫数</v>
          </cell>
          <cell r="CC1254">
            <v>0</v>
          </cell>
          <cell r="CD1254" t="str">
            <v>在庫数</v>
          </cell>
          <cell r="CE1254">
            <v>0</v>
          </cell>
          <cell r="CF1254" t="str">
            <v>在庫数</v>
          </cell>
          <cell r="CG1254">
            <v>6</v>
          </cell>
          <cell r="CH1254" t="str">
            <v>在庫数</v>
          </cell>
          <cell r="CI1254">
            <v>8</v>
          </cell>
          <cell r="CJ1254" t="str">
            <v>在庫数</v>
          </cell>
          <cell r="CK1254">
            <v>0</v>
          </cell>
          <cell r="CL1254" t="str">
            <v>在庫数</v>
          </cell>
          <cell r="CM1254">
            <v>2</v>
          </cell>
          <cell r="CN1254" t="str">
            <v>在庫数</v>
          </cell>
          <cell r="CO1254">
            <v>0</v>
          </cell>
          <cell r="CP1254" t="str">
            <v>在庫数</v>
          </cell>
          <cell r="CQ1254">
            <v>0</v>
          </cell>
          <cell r="CR1254" t="str">
            <v>在庫数</v>
          </cell>
          <cell r="CS1254">
            <v>14</v>
          </cell>
          <cell r="CT1254" t="str">
            <v>在庫数</v>
          </cell>
          <cell r="CU1254">
            <v>0</v>
          </cell>
          <cell r="CV1254" t="str">
            <v>在庫数</v>
          </cell>
          <cell r="CW1254">
            <v>0</v>
          </cell>
          <cell r="CX1254" t="str">
            <v>在庫数</v>
          </cell>
          <cell r="CY1254">
            <v>45</v>
          </cell>
          <cell r="CZ1254" t="str">
            <v>在庫数</v>
          </cell>
          <cell r="DA1254">
            <v>0</v>
          </cell>
          <cell r="DD1254" t="str">
            <v>在庫数</v>
          </cell>
          <cell r="DE1254">
            <v>0</v>
          </cell>
          <cell r="DF1254" t="str">
            <v>在庫数</v>
          </cell>
          <cell r="DG1254">
            <v>4</v>
          </cell>
          <cell r="DH1254" t="str">
            <v>在庫数</v>
          </cell>
          <cell r="DI1254">
            <v>7</v>
          </cell>
          <cell r="DJ1254" t="str">
            <v>在庫数</v>
          </cell>
          <cell r="DK1254">
            <v>0</v>
          </cell>
          <cell r="DN1254" t="str">
            <v>在庫数</v>
          </cell>
          <cell r="DO1254">
            <v>0</v>
          </cell>
          <cell r="DP1254" t="str">
            <v>在庫数</v>
          </cell>
          <cell r="DQ1254">
            <v>4</v>
          </cell>
          <cell r="DR1254" t="str">
            <v>在庫数</v>
          </cell>
          <cell r="DS1254">
            <v>17</v>
          </cell>
          <cell r="DT1254" t="str">
            <v>在庫数</v>
          </cell>
          <cell r="DU1254">
            <v>0</v>
          </cell>
          <cell r="DV1254" t="str">
            <v>在庫数</v>
          </cell>
          <cell r="DW1254">
            <v>10</v>
          </cell>
          <cell r="DX1254" t="str">
            <v>在庫数</v>
          </cell>
          <cell r="DY1254">
            <v>0</v>
          </cell>
          <cell r="EB1254" t="str">
            <v>在庫数</v>
          </cell>
          <cell r="EC1254">
            <v>34</v>
          </cell>
          <cell r="ED1254" t="str">
            <v>在庫数</v>
          </cell>
          <cell r="EE1254">
            <v>0</v>
          </cell>
          <cell r="EF1254" t="str">
            <v>在庫数</v>
          </cell>
          <cell r="EG1254">
            <v>53</v>
          </cell>
          <cell r="EH1254" t="str">
            <v>在庫数</v>
          </cell>
          <cell r="EI1254">
            <v>0</v>
          </cell>
          <cell r="EN1254" t="str">
            <v>在庫数</v>
          </cell>
          <cell r="EO1254">
            <v>5</v>
          </cell>
          <cell r="EP1254" t="str">
            <v>在庫数</v>
          </cell>
          <cell r="EQ1254">
            <v>0</v>
          </cell>
          <cell r="ER1254" t="str">
            <v>在庫数</v>
          </cell>
          <cell r="ES1254">
            <v>0</v>
          </cell>
          <cell r="ET1254" t="str">
            <v>在庫数</v>
          </cell>
          <cell r="EU1254">
            <v>3</v>
          </cell>
          <cell r="EV1254" t="str">
            <v>在庫数</v>
          </cell>
          <cell r="EW1254">
            <v>0</v>
          </cell>
          <cell r="EX1254" t="str">
            <v>在庫数</v>
          </cell>
          <cell r="EY1254">
            <v>36</v>
          </cell>
          <cell r="EZ1254" t="str">
            <v>在庫数</v>
          </cell>
          <cell r="FA1254">
            <v>1</v>
          </cell>
          <cell r="FB1254" t="str">
            <v>在庫数</v>
          </cell>
          <cell r="FC1254">
            <v>2</v>
          </cell>
          <cell r="FD1254" t="str">
            <v>在庫数</v>
          </cell>
          <cell r="FE1254">
            <v>0</v>
          </cell>
          <cell r="FF1254" t="str">
            <v>在庫数</v>
          </cell>
          <cell r="FG1254">
            <v>0</v>
          </cell>
          <cell r="FH1254" t="str">
            <v>在庫数</v>
          </cell>
          <cell r="FI1254">
            <v>0</v>
          </cell>
          <cell r="FJ1254" t="str">
            <v>在庫数</v>
          </cell>
          <cell r="FK1254">
            <v>0</v>
          </cell>
          <cell r="FL1254" t="str">
            <v>在庫数</v>
          </cell>
          <cell r="FM1254">
            <v>1</v>
          </cell>
          <cell r="FN1254" t="str">
            <v>在庫数</v>
          </cell>
          <cell r="FO1254">
            <v>0</v>
          </cell>
          <cell r="FQ1254" t="str">
            <v>在庫数</v>
          </cell>
          <cell r="FR1254">
            <v>5</v>
          </cell>
          <cell r="FT1254" t="str">
            <v>在庫数</v>
          </cell>
          <cell r="FU1254">
            <v>5</v>
          </cell>
          <cell r="FV1254" t="str">
            <v>在庫数</v>
          </cell>
          <cell r="FW1254">
            <v>2</v>
          </cell>
          <cell r="FX1254" t="str">
            <v>在庫数</v>
          </cell>
          <cell r="FY1254">
            <v>1</v>
          </cell>
          <cell r="FZ1254" t="str">
            <v>在庫数</v>
          </cell>
          <cell r="GA1254">
            <v>0</v>
          </cell>
          <cell r="GC1254" t="str">
            <v>在庫数</v>
          </cell>
          <cell r="GD1254">
            <v>0</v>
          </cell>
          <cell r="GE1254" t="str">
            <v>在庫数</v>
          </cell>
          <cell r="GF1254">
            <v>0</v>
          </cell>
          <cell r="GG1254" t="str">
            <v>在庫数</v>
          </cell>
          <cell r="GH1254">
            <v>0</v>
          </cell>
          <cell r="GM1254" t="str">
            <v>在庫数</v>
          </cell>
          <cell r="GN1254">
            <v>0</v>
          </cell>
          <cell r="GO1254" t="str">
            <v>在庫数</v>
          </cell>
          <cell r="GP1254">
            <v>0</v>
          </cell>
          <cell r="GQ1254" t="str">
            <v>在庫数</v>
          </cell>
          <cell r="GR1254">
            <v>0</v>
          </cell>
          <cell r="GS1254" t="str">
            <v>引当数</v>
          </cell>
          <cell r="GT1254">
            <v>3</v>
          </cell>
          <cell r="GU1254" t="str">
            <v>在庫数</v>
          </cell>
          <cell r="GV1254">
            <v>4</v>
          </cell>
          <cell r="GW1254" t="str">
            <v>在庫数</v>
          </cell>
          <cell r="GX1254">
            <v>0</v>
          </cell>
          <cell r="GY1254" t="str">
            <v>在庫数</v>
          </cell>
          <cell r="GZ1254">
            <v>0</v>
          </cell>
          <cell r="HA1254" t="str">
            <v>在庫数</v>
          </cell>
          <cell r="HB1254">
            <v>0</v>
          </cell>
          <cell r="HC1254" t="str">
            <v>在庫数</v>
          </cell>
          <cell r="HD1254">
            <v>0</v>
          </cell>
          <cell r="HE1254" t="str">
            <v>在庫数</v>
          </cell>
          <cell r="HF1254">
            <v>0</v>
          </cell>
          <cell r="HG1254" t="str">
            <v>在庫数</v>
          </cell>
          <cell r="HH1254">
            <v>0</v>
          </cell>
          <cell r="HI1254" t="str">
            <v>在庫数</v>
          </cell>
          <cell r="HJ1254">
            <v>0</v>
          </cell>
          <cell r="HK1254" t="str">
            <v>在庫数</v>
          </cell>
          <cell r="HL1254">
            <v>0</v>
          </cell>
          <cell r="HM1254" t="str">
            <v>在庫数</v>
          </cell>
          <cell r="HN1254">
            <v>-1</v>
          </cell>
          <cell r="HO1254" t="str">
            <v>在庫数</v>
          </cell>
          <cell r="HP1254">
            <v>0</v>
          </cell>
        </row>
        <row r="1255">
          <cell r="CD1255">
            <v>45031</v>
          </cell>
          <cell r="CX1255">
            <v>45031</v>
          </cell>
          <cell r="DF1255">
            <v>45108</v>
          </cell>
          <cell r="DH1255">
            <v>45078</v>
          </cell>
          <cell r="DN1255">
            <v>45206</v>
          </cell>
          <cell r="DP1255">
            <v>45108</v>
          </cell>
          <cell r="DR1255">
            <v>45048</v>
          </cell>
          <cell r="DV1255">
            <v>45048</v>
          </cell>
          <cell r="EB1255">
            <v>45108</v>
          </cell>
          <cell r="ED1255">
            <v>45206</v>
          </cell>
          <cell r="EF1255">
            <v>45097</v>
          </cell>
          <cell r="EH1255">
            <v>45145</v>
          </cell>
          <cell r="EN1255">
            <v>45000</v>
          </cell>
          <cell r="ET1255">
            <v>45078</v>
          </cell>
          <cell r="EX1255">
            <v>45108</v>
          </cell>
          <cell r="FH1255">
            <v>45031</v>
          </cell>
          <cell r="FL1255">
            <v>45054</v>
          </cell>
          <cell r="FN1255">
            <v>45000</v>
          </cell>
          <cell r="FV1255">
            <v>44972</v>
          </cell>
          <cell r="GS1255" t="str">
            <v>在庫数</v>
          </cell>
          <cell r="GT1255">
            <v>0</v>
          </cell>
        </row>
        <row r="1256">
          <cell r="AH1256">
            <v>45790</v>
          </cell>
          <cell r="AI1256">
            <v>4162173</v>
          </cell>
          <cell r="CD1256">
            <v>45031</v>
          </cell>
          <cell r="CE1256">
            <v>3962079</v>
          </cell>
          <cell r="CF1256">
            <v>45108</v>
          </cell>
          <cell r="CG1256">
            <v>3962180</v>
          </cell>
          <cell r="CH1256">
            <v>45078</v>
          </cell>
          <cell r="CI1256">
            <v>3962182</v>
          </cell>
          <cell r="CJ1256">
            <v>45356</v>
          </cell>
          <cell r="CK1256">
            <v>4062129</v>
          </cell>
          <cell r="CL1256">
            <v>45326</v>
          </cell>
          <cell r="CM1256">
            <v>4162084</v>
          </cell>
          <cell r="CN1256">
            <v>45323</v>
          </cell>
          <cell r="CO1256">
            <v>4062090</v>
          </cell>
          <cell r="CP1256">
            <v>45108</v>
          </cell>
          <cell r="CQ1256">
            <v>3962187</v>
          </cell>
          <cell r="CR1256">
            <v>45078</v>
          </cell>
          <cell r="CS1256">
            <v>3962189</v>
          </cell>
          <cell r="CT1256">
            <v>45206</v>
          </cell>
          <cell r="CU1256">
            <v>3962305</v>
          </cell>
          <cell r="CX1256" t="str">
            <v>製番</v>
          </cell>
          <cell r="CY1256">
            <v>3962093</v>
          </cell>
          <cell r="CZ1256">
            <v>45145</v>
          </cell>
          <cell r="DA1256">
            <v>3962261</v>
          </cell>
          <cell r="DD1256">
            <v>45176</v>
          </cell>
          <cell r="DE1256">
            <v>3962285</v>
          </cell>
          <cell r="DF1256" t="str">
            <v>製番</v>
          </cell>
          <cell r="DG1256">
            <v>3962199</v>
          </cell>
          <cell r="DH1256" t="str">
            <v>製番</v>
          </cell>
          <cell r="DI1256">
            <v>3962201</v>
          </cell>
          <cell r="DJ1256">
            <v>45323</v>
          </cell>
          <cell r="DK1256">
            <v>4062093</v>
          </cell>
          <cell r="DN1256" t="str">
            <v>製番</v>
          </cell>
          <cell r="DO1256">
            <v>3962312</v>
          </cell>
          <cell r="DP1256" t="str">
            <v>製番</v>
          </cell>
          <cell r="DQ1256">
            <v>3962206</v>
          </cell>
          <cell r="DR1256" t="str">
            <v>製番</v>
          </cell>
          <cell r="DS1256">
            <v>3962207</v>
          </cell>
          <cell r="DT1256">
            <v>44941</v>
          </cell>
          <cell r="DU1256">
            <v>4062045</v>
          </cell>
          <cell r="DV1256" t="str">
            <v>製番</v>
          </cell>
          <cell r="DW1256">
            <v>3962210</v>
          </cell>
          <cell r="DX1256">
            <v>45370</v>
          </cell>
          <cell r="DY1256">
            <v>4062156</v>
          </cell>
          <cell r="EB1256" t="str">
            <v>製番</v>
          </cell>
          <cell r="EC1256">
            <v>3962216</v>
          </cell>
          <cell r="ED1256" t="str">
            <v>製番</v>
          </cell>
          <cell r="EE1256">
            <v>3962319</v>
          </cell>
          <cell r="EF1256" t="str">
            <v>製番</v>
          </cell>
          <cell r="EG1256">
            <v>3962249</v>
          </cell>
          <cell r="EH1256" t="str">
            <v>製番</v>
          </cell>
          <cell r="EI1256">
            <v>3962274</v>
          </cell>
          <cell r="EN1256" t="str">
            <v>製番</v>
          </cell>
          <cell r="EO1256">
            <v>3962117</v>
          </cell>
          <cell r="EP1256">
            <v>45269</v>
          </cell>
          <cell r="EQ1256">
            <v>4062065</v>
          </cell>
          <cell r="ER1256">
            <v>45370</v>
          </cell>
          <cell r="ES1256">
            <v>4062133</v>
          </cell>
          <cell r="ET1256" t="str">
            <v>製番</v>
          </cell>
          <cell r="EU1256">
            <v>3962221</v>
          </cell>
          <cell r="EV1256">
            <v>45440</v>
          </cell>
          <cell r="EW1256">
            <v>4062195</v>
          </cell>
          <cell r="EX1256" t="str">
            <v>製番</v>
          </cell>
          <cell r="EY1256">
            <v>3962225</v>
          </cell>
          <cell r="EZ1256">
            <v>45323</v>
          </cell>
          <cell r="FA1256">
            <v>4062105</v>
          </cell>
          <cell r="FH1256" t="str">
            <v>製番</v>
          </cell>
          <cell r="FI1256">
            <v>3962136</v>
          </cell>
          <cell r="FL1256" t="str">
            <v>製番</v>
          </cell>
          <cell r="FM1256">
            <v>3962238</v>
          </cell>
          <cell r="FN1256" t="str">
            <v>製番</v>
          </cell>
          <cell r="FO1256">
            <v>3962139</v>
          </cell>
          <cell r="FQ1256">
            <v>45636</v>
          </cell>
          <cell r="FR1256">
            <v>4162035</v>
          </cell>
          <cell r="FT1256">
            <v>45566</v>
          </cell>
          <cell r="FU1256">
            <v>4062340</v>
          </cell>
          <cell r="FV1256" t="str">
            <v>製番</v>
          </cell>
          <cell r="FW1256">
            <v>3962066</v>
          </cell>
          <cell r="FX1256">
            <v>45566</v>
          </cell>
          <cell r="FY1256">
            <v>4062341</v>
          </cell>
          <cell r="GE1256">
            <v>45300</v>
          </cell>
          <cell r="GF1256">
            <v>4062074</v>
          </cell>
          <cell r="GG1256">
            <v>45391</v>
          </cell>
          <cell r="GH1256">
            <v>4062170</v>
          </cell>
          <cell r="HM1256">
            <v>45650</v>
          </cell>
          <cell r="HN1256">
            <v>4162064</v>
          </cell>
          <cell r="HT1256" t="str">
            <v>納入日</v>
          </cell>
          <cell r="HX1256" t="str">
            <v>納入日</v>
          </cell>
          <cell r="IB1256" t="str">
            <v>納入日</v>
          </cell>
        </row>
        <row r="1257">
          <cell r="AH1257" t="str">
            <v>繰越数</v>
          </cell>
          <cell r="AI1257">
            <v>18</v>
          </cell>
          <cell r="AJ1257" t="str">
            <v>繰越数</v>
          </cell>
          <cell r="AL1257" t="str">
            <v>繰越数</v>
          </cell>
          <cell r="AN1257" t="str">
            <v>繰越数</v>
          </cell>
          <cell r="AP1257" t="str">
            <v>繰越数</v>
          </cell>
          <cell r="AR1257" t="str">
            <v>繰越数</v>
          </cell>
          <cell r="AT1257" t="str">
            <v>繰越数</v>
          </cell>
          <cell r="AV1257" t="str">
            <v>繰越数</v>
          </cell>
          <cell r="AX1257" t="str">
            <v>繰越数</v>
          </cell>
          <cell r="AZ1257" t="str">
            <v>繰越数</v>
          </cell>
          <cell r="BB1257" t="str">
            <v>繰越数</v>
          </cell>
          <cell r="BD1257" t="str">
            <v>繰越数</v>
          </cell>
          <cell r="BF1257" t="str">
            <v>繰越数</v>
          </cell>
          <cell r="BH1257" t="str">
            <v>繰越数</v>
          </cell>
          <cell r="BJ1257" t="str">
            <v>繰越数</v>
          </cell>
          <cell r="BL1257" t="str">
            <v>繰越数</v>
          </cell>
          <cell r="BN1257" t="str">
            <v>繰越数</v>
          </cell>
          <cell r="BP1257" t="str">
            <v>繰越数</v>
          </cell>
          <cell r="BR1257" t="str">
            <v>繰越数</v>
          </cell>
          <cell r="BT1257" t="str">
            <v>繰越数</v>
          </cell>
          <cell r="BV1257" t="str">
            <v>繰越数</v>
          </cell>
          <cell r="BX1257" t="str">
            <v>繰越数</v>
          </cell>
          <cell r="BZ1257" t="str">
            <v>繰越数</v>
          </cell>
          <cell r="CB1257" t="str">
            <v>繰越数</v>
          </cell>
          <cell r="CD1257" t="str">
            <v>繰越数</v>
          </cell>
          <cell r="CE1257">
            <v>1</v>
          </cell>
          <cell r="CF1257" t="str">
            <v>繰越数</v>
          </cell>
          <cell r="CG1257">
            <v>6</v>
          </cell>
          <cell r="CH1257" t="str">
            <v>繰越数</v>
          </cell>
          <cell r="CI1257">
            <v>7</v>
          </cell>
          <cell r="CJ1257" t="str">
            <v>繰越数</v>
          </cell>
          <cell r="CK1257">
            <v>5</v>
          </cell>
          <cell r="CL1257" t="str">
            <v>繰越数</v>
          </cell>
          <cell r="CM1257">
            <v>2</v>
          </cell>
          <cell r="CN1257" t="str">
            <v>繰越数</v>
          </cell>
          <cell r="CO1257">
            <v>2</v>
          </cell>
          <cell r="CP1257" t="str">
            <v>繰越数</v>
          </cell>
          <cell r="CQ1257">
            <v>19</v>
          </cell>
          <cell r="CR1257" t="str">
            <v>繰越数</v>
          </cell>
          <cell r="CS1257">
            <v>14</v>
          </cell>
          <cell r="CT1257" t="str">
            <v>繰越数</v>
          </cell>
          <cell r="CU1257">
            <v>6</v>
          </cell>
          <cell r="CV1257" t="str">
            <v>繰越数</v>
          </cell>
          <cell r="CX1257" t="str">
            <v>繰越数</v>
          </cell>
          <cell r="CY1257">
            <v>53</v>
          </cell>
          <cell r="CZ1257" t="str">
            <v>繰越数</v>
          </cell>
          <cell r="DA1257">
            <v>6</v>
          </cell>
          <cell r="DD1257" t="str">
            <v>繰越数</v>
          </cell>
          <cell r="DE1257">
            <v>2</v>
          </cell>
          <cell r="DF1257" t="str">
            <v>繰越数</v>
          </cell>
          <cell r="DG1257">
            <v>6</v>
          </cell>
          <cell r="DH1257" t="str">
            <v>繰越数</v>
          </cell>
          <cell r="DI1257">
            <v>7</v>
          </cell>
          <cell r="DJ1257" t="str">
            <v>繰越数</v>
          </cell>
          <cell r="DK1257">
            <v>3</v>
          </cell>
          <cell r="DN1257" t="str">
            <v>繰越数</v>
          </cell>
          <cell r="DO1257">
            <v>1</v>
          </cell>
          <cell r="DP1257" t="str">
            <v>繰越数</v>
          </cell>
          <cell r="DQ1257">
            <v>28</v>
          </cell>
          <cell r="DR1257" t="str">
            <v>繰越数</v>
          </cell>
          <cell r="DS1257">
            <v>14</v>
          </cell>
          <cell r="DT1257" t="str">
            <v>繰越数</v>
          </cell>
          <cell r="DU1257">
            <v>5</v>
          </cell>
          <cell r="DV1257" t="str">
            <v>繰越数</v>
          </cell>
          <cell r="DW1257">
            <v>10</v>
          </cell>
          <cell r="DX1257" t="str">
            <v>繰越数</v>
          </cell>
          <cell r="DY1257">
            <v>2</v>
          </cell>
          <cell r="EB1257" t="str">
            <v>繰越数</v>
          </cell>
          <cell r="EC1257">
            <v>47</v>
          </cell>
          <cell r="ED1257" t="str">
            <v>繰越数</v>
          </cell>
          <cell r="EE1257">
            <v>6</v>
          </cell>
          <cell r="EF1257" t="str">
            <v>繰越数</v>
          </cell>
          <cell r="EG1257" t="str">
            <v>44</v>
          </cell>
          <cell r="EH1257" t="str">
            <v>繰越数</v>
          </cell>
          <cell r="EI1257">
            <v>6</v>
          </cell>
          <cell r="EN1257" t="str">
            <v>繰越数</v>
          </cell>
          <cell r="EO1257">
            <v>5</v>
          </cell>
          <cell r="EP1257" t="str">
            <v>繰越数</v>
          </cell>
          <cell r="EQ1257">
            <v>5</v>
          </cell>
          <cell r="ER1257" t="str">
            <v>繰越数</v>
          </cell>
          <cell r="ES1257">
            <v>5</v>
          </cell>
          <cell r="ET1257" t="str">
            <v>繰越数</v>
          </cell>
          <cell r="EU1257">
            <v>7</v>
          </cell>
          <cell r="EV1257" t="str">
            <v>繰越数</v>
          </cell>
          <cell r="EW1257">
            <v>4</v>
          </cell>
          <cell r="EX1257" t="str">
            <v>繰越数</v>
          </cell>
          <cell r="EY1257">
            <v>56</v>
          </cell>
          <cell r="EZ1257" t="str">
            <v>繰越数</v>
          </cell>
          <cell r="FA1257">
            <v>15</v>
          </cell>
          <cell r="FB1257" t="str">
            <v>繰越数</v>
          </cell>
          <cell r="FD1257" t="str">
            <v>繰越数</v>
          </cell>
          <cell r="FF1257" t="str">
            <v>繰越数</v>
          </cell>
          <cell r="FH1257" t="str">
            <v>繰越数</v>
          </cell>
          <cell r="FI1257">
            <v>2</v>
          </cell>
          <cell r="FJ1257" t="str">
            <v>繰越数</v>
          </cell>
          <cell r="FL1257" t="str">
            <v>繰越数</v>
          </cell>
          <cell r="FM1257">
            <v>2</v>
          </cell>
          <cell r="FN1257" t="str">
            <v>繰越数</v>
          </cell>
          <cell r="FO1257">
            <v>3</v>
          </cell>
          <cell r="FQ1257" t="str">
            <v>繰越数</v>
          </cell>
          <cell r="FR1257">
            <v>5</v>
          </cell>
          <cell r="FT1257" t="str">
            <v>繰越数</v>
          </cell>
          <cell r="FU1257">
            <v>5</v>
          </cell>
          <cell r="FV1257" t="str">
            <v>繰越数</v>
          </cell>
          <cell r="FW1257">
            <v>3</v>
          </cell>
          <cell r="FX1257" t="str">
            <v>繰越数</v>
          </cell>
          <cell r="FY1257">
            <v>5</v>
          </cell>
          <cell r="FZ1257" t="str">
            <v>繰越数</v>
          </cell>
          <cell r="GC1257" t="str">
            <v>繰越数</v>
          </cell>
          <cell r="GE1257" t="str">
            <v>繰越数</v>
          </cell>
          <cell r="GF1257">
            <v>3</v>
          </cell>
          <cell r="GG1257" t="str">
            <v>繰越数</v>
          </cell>
          <cell r="GH1257">
            <v>6</v>
          </cell>
          <cell r="GM1257" t="str">
            <v>繰越数</v>
          </cell>
          <cell r="GO1257" t="str">
            <v>繰越数</v>
          </cell>
          <cell r="GQ1257" t="str">
            <v>繰越数</v>
          </cell>
          <cell r="GS1257">
            <v>45566</v>
          </cell>
          <cell r="GT1257">
            <v>4062346</v>
          </cell>
          <cell r="GU1257" t="str">
            <v>繰越数</v>
          </cell>
          <cell r="GW1257" t="str">
            <v>繰越数</v>
          </cell>
          <cell r="GY1257" t="str">
            <v>繰越数</v>
          </cell>
          <cell r="HA1257" t="str">
            <v>繰越数</v>
          </cell>
          <cell r="HC1257" t="str">
            <v>繰越数</v>
          </cell>
          <cell r="HE1257" t="str">
            <v>繰越数</v>
          </cell>
          <cell r="HG1257" t="str">
            <v>繰越数</v>
          </cell>
          <cell r="HI1257" t="str">
            <v>繰越数</v>
          </cell>
          <cell r="HK1257" t="str">
            <v>繰越数</v>
          </cell>
          <cell r="HM1257" t="str">
            <v>繰越数</v>
          </cell>
          <cell r="HN1257">
            <v>3</v>
          </cell>
          <cell r="HO1257" t="str">
            <v>繰越数</v>
          </cell>
          <cell r="HT1257" t="str">
            <v>製番</v>
          </cell>
          <cell r="HX1257" t="str">
            <v>製番</v>
          </cell>
          <cell r="IB1257" t="str">
            <v>製番</v>
          </cell>
        </row>
        <row r="1258">
          <cell r="AH1258" t="str">
            <v>引当数</v>
          </cell>
          <cell r="AI1258">
            <v>18</v>
          </cell>
          <cell r="AJ1258" t="str">
            <v>引当数</v>
          </cell>
          <cell r="AK1258">
            <v>0</v>
          </cell>
          <cell r="AL1258" t="str">
            <v>引当数</v>
          </cell>
          <cell r="AM1258">
            <v>0</v>
          </cell>
          <cell r="AN1258" t="str">
            <v>引当数</v>
          </cell>
          <cell r="AO1258">
            <v>0</v>
          </cell>
          <cell r="AP1258" t="str">
            <v>引当数</v>
          </cell>
          <cell r="AQ1258">
            <v>0</v>
          </cell>
          <cell r="AR1258" t="str">
            <v>引当数</v>
          </cell>
          <cell r="AS1258">
            <v>0</v>
          </cell>
          <cell r="AT1258" t="str">
            <v>引当数</v>
          </cell>
          <cell r="AU1258">
            <v>0</v>
          </cell>
          <cell r="AV1258" t="str">
            <v>引当数</v>
          </cell>
          <cell r="AW1258">
            <v>0</v>
          </cell>
          <cell r="AX1258" t="str">
            <v>引当数</v>
          </cell>
          <cell r="AY1258">
            <v>0</v>
          </cell>
          <cell r="AZ1258" t="str">
            <v>引当数</v>
          </cell>
          <cell r="BA1258">
            <v>0</v>
          </cell>
          <cell r="BB1258" t="str">
            <v>引当数</v>
          </cell>
          <cell r="BC1258">
            <v>0</v>
          </cell>
          <cell r="BD1258" t="str">
            <v>引当数</v>
          </cell>
          <cell r="BE1258">
            <v>0</v>
          </cell>
          <cell r="BF1258" t="str">
            <v>引当数</v>
          </cell>
          <cell r="BG1258">
            <v>0</v>
          </cell>
          <cell r="BH1258" t="str">
            <v>引当数</v>
          </cell>
          <cell r="BI1258">
            <v>0</v>
          </cell>
          <cell r="BJ1258" t="str">
            <v>引当数</v>
          </cell>
          <cell r="BK1258">
            <v>0</v>
          </cell>
          <cell r="BL1258" t="str">
            <v>引当数</v>
          </cell>
          <cell r="BM1258">
            <v>0</v>
          </cell>
          <cell r="BN1258" t="str">
            <v>引当数</v>
          </cell>
          <cell r="BO1258">
            <v>0</v>
          </cell>
          <cell r="BP1258" t="str">
            <v>引当数</v>
          </cell>
          <cell r="BQ1258">
            <v>0</v>
          </cell>
          <cell r="BR1258" t="str">
            <v>引当数</v>
          </cell>
          <cell r="BS1258">
            <v>0</v>
          </cell>
          <cell r="BT1258" t="str">
            <v>引当数</v>
          </cell>
          <cell r="BU1258">
            <v>0</v>
          </cell>
          <cell r="BV1258" t="str">
            <v>引当数</v>
          </cell>
          <cell r="BW1258">
            <v>0</v>
          </cell>
          <cell r="BX1258" t="str">
            <v>引当数</v>
          </cell>
          <cell r="BY1258">
            <v>0</v>
          </cell>
          <cell r="BZ1258" t="str">
            <v>引当数</v>
          </cell>
          <cell r="CA1258">
            <v>0</v>
          </cell>
          <cell r="CB1258" t="str">
            <v>引当数</v>
          </cell>
          <cell r="CC1258">
            <v>0</v>
          </cell>
          <cell r="CD1258" t="str">
            <v>引当数</v>
          </cell>
          <cell r="CE1258">
            <v>1</v>
          </cell>
          <cell r="CF1258" t="str">
            <v>引当数</v>
          </cell>
          <cell r="CG1258">
            <v>3</v>
          </cell>
          <cell r="CH1258" t="str">
            <v>引当数</v>
          </cell>
          <cell r="CI1258">
            <v>2</v>
          </cell>
          <cell r="CJ1258" t="str">
            <v>引当数</v>
          </cell>
          <cell r="CK1258">
            <v>5</v>
          </cell>
          <cell r="CL1258" t="str">
            <v>引当数</v>
          </cell>
          <cell r="CM1258">
            <v>0</v>
          </cell>
          <cell r="CN1258" t="str">
            <v>引当数</v>
          </cell>
          <cell r="CO1258">
            <v>2</v>
          </cell>
          <cell r="CP1258" t="str">
            <v>引当数</v>
          </cell>
          <cell r="CQ1258">
            <v>19</v>
          </cell>
          <cell r="CR1258" t="str">
            <v>引当数</v>
          </cell>
          <cell r="CS1258">
            <v>6</v>
          </cell>
          <cell r="CT1258" t="str">
            <v>引当数</v>
          </cell>
          <cell r="CU1258">
            <v>6</v>
          </cell>
          <cell r="CV1258" t="str">
            <v>引当数</v>
          </cell>
          <cell r="CW1258">
            <v>0</v>
          </cell>
          <cell r="CX1258" t="str">
            <v>引当数</v>
          </cell>
          <cell r="CY1258">
            <v>0</v>
          </cell>
          <cell r="CZ1258" t="str">
            <v>引当数</v>
          </cell>
          <cell r="DA1258">
            <v>6</v>
          </cell>
          <cell r="DD1258" t="str">
            <v>引当数</v>
          </cell>
          <cell r="DE1258">
            <v>2</v>
          </cell>
          <cell r="DF1258" t="str">
            <v>引当数</v>
          </cell>
          <cell r="DG1258">
            <v>6</v>
          </cell>
          <cell r="DH1258" t="str">
            <v>引当数</v>
          </cell>
          <cell r="DI1258">
            <v>4</v>
          </cell>
          <cell r="DJ1258" t="str">
            <v>引当数</v>
          </cell>
          <cell r="DK1258">
            <v>3</v>
          </cell>
          <cell r="DN1258" t="str">
            <v>引当数</v>
          </cell>
          <cell r="DO1258">
            <v>1</v>
          </cell>
          <cell r="DP1258" t="str">
            <v>引当数</v>
          </cell>
          <cell r="DQ1258">
            <v>28</v>
          </cell>
          <cell r="DR1258" t="str">
            <v>引当数</v>
          </cell>
          <cell r="DS1258">
            <v>0</v>
          </cell>
          <cell r="DT1258" t="str">
            <v>引当数</v>
          </cell>
          <cell r="DU1258">
            <v>5</v>
          </cell>
          <cell r="DV1258" t="str">
            <v>引当数</v>
          </cell>
          <cell r="DW1258">
            <v>0</v>
          </cell>
          <cell r="DX1258" t="str">
            <v>引当数</v>
          </cell>
          <cell r="DY1258">
            <v>2</v>
          </cell>
          <cell r="EB1258" t="str">
            <v>引当数</v>
          </cell>
          <cell r="EC1258">
            <v>47</v>
          </cell>
          <cell r="ED1258" t="str">
            <v>引当数</v>
          </cell>
          <cell r="EE1258">
            <v>6</v>
          </cell>
          <cell r="EF1258" t="str">
            <v>引当数</v>
          </cell>
          <cell r="EG1258">
            <v>0</v>
          </cell>
          <cell r="EH1258" t="str">
            <v>引当数</v>
          </cell>
          <cell r="EI1258">
            <v>6</v>
          </cell>
          <cell r="EN1258" t="str">
            <v>引当数</v>
          </cell>
          <cell r="EO1258">
            <v>0</v>
          </cell>
          <cell r="EP1258" t="str">
            <v>引当数</v>
          </cell>
          <cell r="EQ1258">
            <v>5</v>
          </cell>
          <cell r="ER1258" t="str">
            <v>引当数</v>
          </cell>
          <cell r="ES1258">
            <v>5</v>
          </cell>
          <cell r="ET1258" t="str">
            <v>引当数</v>
          </cell>
          <cell r="EU1258">
            <v>7</v>
          </cell>
          <cell r="EV1258" t="str">
            <v>引当数</v>
          </cell>
          <cell r="EW1258">
            <v>3</v>
          </cell>
          <cell r="EX1258" t="str">
            <v>引当数</v>
          </cell>
          <cell r="EY1258">
            <v>56</v>
          </cell>
          <cell r="EZ1258" t="str">
            <v>引当数</v>
          </cell>
          <cell r="FA1258">
            <v>15</v>
          </cell>
          <cell r="FB1258" t="str">
            <v>引当数</v>
          </cell>
          <cell r="FC1258">
            <v>0</v>
          </cell>
          <cell r="FD1258" t="str">
            <v>引当数</v>
          </cell>
          <cell r="FE1258">
            <v>0</v>
          </cell>
          <cell r="FF1258" t="str">
            <v>引当数</v>
          </cell>
          <cell r="FG1258">
            <v>0</v>
          </cell>
          <cell r="FH1258" t="str">
            <v>引当数</v>
          </cell>
          <cell r="FI1258">
            <v>2</v>
          </cell>
          <cell r="FJ1258" t="str">
            <v>引当数</v>
          </cell>
          <cell r="FK1258">
            <v>0</v>
          </cell>
          <cell r="FL1258" t="str">
            <v>引当数</v>
          </cell>
          <cell r="FM1258">
            <v>0</v>
          </cell>
          <cell r="FN1258" t="str">
            <v>引当数</v>
          </cell>
          <cell r="FO1258">
            <v>3</v>
          </cell>
          <cell r="FQ1258" t="str">
            <v>引当数</v>
          </cell>
          <cell r="FR1258">
            <v>0</v>
          </cell>
          <cell r="FT1258" t="str">
            <v>引当数</v>
          </cell>
          <cell r="FU1258">
            <v>0</v>
          </cell>
          <cell r="FV1258" t="str">
            <v>引当数</v>
          </cell>
          <cell r="FW1258">
            <v>0</v>
          </cell>
          <cell r="FX1258" t="str">
            <v>引当数</v>
          </cell>
          <cell r="FY1258">
            <v>3</v>
          </cell>
          <cell r="FZ1258" t="str">
            <v>引当数</v>
          </cell>
          <cell r="GA1258">
            <v>0</v>
          </cell>
          <cell r="GC1258" t="str">
            <v>引当数</v>
          </cell>
          <cell r="GD1258">
            <v>0</v>
          </cell>
          <cell r="GE1258" t="str">
            <v>引当数</v>
          </cell>
          <cell r="GF1258">
            <v>3</v>
          </cell>
          <cell r="GG1258" t="str">
            <v>引当数</v>
          </cell>
          <cell r="GH1258">
            <v>6</v>
          </cell>
          <cell r="GM1258" t="str">
            <v>引当数</v>
          </cell>
          <cell r="GN1258">
            <v>0</v>
          </cell>
          <cell r="GO1258" t="str">
            <v>引当数</v>
          </cell>
          <cell r="GP1258">
            <v>0</v>
          </cell>
          <cell r="GQ1258" t="str">
            <v>引当数</v>
          </cell>
          <cell r="GR1258">
            <v>0</v>
          </cell>
          <cell r="GS1258" t="str">
            <v>繰越数</v>
          </cell>
          <cell r="GT1258">
            <v>3</v>
          </cell>
          <cell r="GU1258" t="str">
            <v>引当数</v>
          </cell>
          <cell r="GV1258">
            <v>0</v>
          </cell>
          <cell r="GW1258" t="str">
            <v>引当数</v>
          </cell>
          <cell r="GX1258">
            <v>0</v>
          </cell>
          <cell r="GY1258" t="str">
            <v>引当数</v>
          </cell>
          <cell r="GZ1258">
            <v>0</v>
          </cell>
          <cell r="HA1258" t="str">
            <v>引当数</v>
          </cell>
          <cell r="HB1258">
            <v>0</v>
          </cell>
          <cell r="HC1258" t="str">
            <v>引当数</v>
          </cell>
          <cell r="HD1258">
            <v>0</v>
          </cell>
          <cell r="HE1258" t="str">
            <v>引当数</v>
          </cell>
          <cell r="HF1258">
            <v>0</v>
          </cell>
          <cell r="HG1258" t="str">
            <v>引当数</v>
          </cell>
          <cell r="HH1258">
            <v>0</v>
          </cell>
          <cell r="HI1258" t="str">
            <v>引当数</v>
          </cell>
          <cell r="HJ1258">
            <v>0</v>
          </cell>
          <cell r="HK1258" t="str">
            <v>引当数</v>
          </cell>
          <cell r="HL1258">
            <v>0</v>
          </cell>
          <cell r="HM1258" t="str">
            <v>引当数</v>
          </cell>
          <cell r="HN1258">
            <v>6</v>
          </cell>
          <cell r="HO1258" t="str">
            <v>引当数</v>
          </cell>
          <cell r="HP1258">
            <v>0</v>
          </cell>
          <cell r="HT1258" t="str">
            <v>数量</v>
          </cell>
          <cell r="HX1258" t="str">
            <v>数量</v>
          </cell>
          <cell r="IB1258" t="str">
            <v>数量</v>
          </cell>
        </row>
        <row r="1259">
          <cell r="AH1259" t="str">
            <v>在庫数</v>
          </cell>
          <cell r="AI1259">
            <v>0</v>
          </cell>
          <cell r="AJ1259" t="str">
            <v>在庫数</v>
          </cell>
          <cell r="AK1259">
            <v>0</v>
          </cell>
          <cell r="AL1259" t="str">
            <v>在庫数</v>
          </cell>
          <cell r="AM1259">
            <v>0</v>
          </cell>
          <cell r="AN1259" t="str">
            <v>在庫数</v>
          </cell>
          <cell r="AO1259">
            <v>0</v>
          </cell>
          <cell r="AP1259" t="str">
            <v>在庫数</v>
          </cell>
          <cell r="AQ1259">
            <v>0</v>
          </cell>
          <cell r="AR1259" t="str">
            <v>在庫数</v>
          </cell>
          <cell r="AS1259">
            <v>0</v>
          </cell>
          <cell r="AT1259" t="str">
            <v>在庫数</v>
          </cell>
          <cell r="AU1259">
            <v>0</v>
          </cell>
          <cell r="AV1259" t="str">
            <v>在庫数</v>
          </cell>
          <cell r="AW1259">
            <v>0</v>
          </cell>
          <cell r="AX1259" t="str">
            <v>在庫数</v>
          </cell>
          <cell r="AY1259">
            <v>0</v>
          </cell>
          <cell r="AZ1259" t="str">
            <v>在庫数</v>
          </cell>
          <cell r="BA1259">
            <v>0</v>
          </cell>
          <cell r="BB1259" t="str">
            <v>在庫数</v>
          </cell>
          <cell r="BC1259">
            <v>0</v>
          </cell>
          <cell r="BD1259" t="str">
            <v>在庫数</v>
          </cell>
          <cell r="BE1259">
            <v>0</v>
          </cell>
          <cell r="BF1259" t="str">
            <v>在庫数</v>
          </cell>
          <cell r="BG1259">
            <v>0</v>
          </cell>
          <cell r="BH1259" t="str">
            <v>在庫数</v>
          </cell>
          <cell r="BI1259">
            <v>0</v>
          </cell>
          <cell r="BJ1259" t="str">
            <v>在庫数</v>
          </cell>
          <cell r="BK1259">
            <v>0</v>
          </cell>
          <cell r="BL1259" t="str">
            <v>在庫数</v>
          </cell>
          <cell r="BM1259">
            <v>0</v>
          </cell>
          <cell r="BN1259" t="str">
            <v>在庫数</v>
          </cell>
          <cell r="BO1259">
            <v>0</v>
          </cell>
          <cell r="BP1259" t="str">
            <v>在庫数</v>
          </cell>
          <cell r="BQ1259">
            <v>0</v>
          </cell>
          <cell r="BR1259" t="str">
            <v>在庫数</v>
          </cell>
          <cell r="BS1259">
            <v>0</v>
          </cell>
          <cell r="BT1259" t="str">
            <v>在庫数</v>
          </cell>
          <cell r="BU1259">
            <v>0</v>
          </cell>
          <cell r="BV1259" t="str">
            <v>在庫数</v>
          </cell>
          <cell r="BW1259">
            <v>0</v>
          </cell>
          <cell r="BX1259" t="str">
            <v>在庫数</v>
          </cell>
          <cell r="BY1259">
            <v>0</v>
          </cell>
          <cell r="BZ1259" t="str">
            <v>在庫数</v>
          </cell>
          <cell r="CA1259">
            <v>0</v>
          </cell>
          <cell r="CB1259" t="str">
            <v>在庫数</v>
          </cell>
          <cell r="CC1259">
            <v>0</v>
          </cell>
          <cell r="CD1259" t="str">
            <v>在庫数</v>
          </cell>
          <cell r="CE1259">
            <v>0</v>
          </cell>
          <cell r="CF1259" t="str">
            <v>在庫数</v>
          </cell>
          <cell r="CG1259">
            <v>3</v>
          </cell>
          <cell r="CH1259" t="str">
            <v>在庫数</v>
          </cell>
          <cell r="CI1259">
            <v>5</v>
          </cell>
          <cell r="CJ1259" t="str">
            <v>在庫数</v>
          </cell>
          <cell r="CK1259">
            <v>0</v>
          </cell>
          <cell r="CL1259" t="str">
            <v>在庫数</v>
          </cell>
          <cell r="CM1259">
            <v>2</v>
          </cell>
          <cell r="CN1259" t="str">
            <v>在庫数</v>
          </cell>
          <cell r="CO1259">
            <v>0</v>
          </cell>
          <cell r="CP1259" t="str">
            <v>在庫数</v>
          </cell>
          <cell r="CQ1259">
            <v>0</v>
          </cell>
          <cell r="CR1259" t="str">
            <v>在庫数</v>
          </cell>
          <cell r="CS1259">
            <v>8</v>
          </cell>
          <cell r="CT1259" t="str">
            <v>在庫数</v>
          </cell>
          <cell r="CU1259">
            <v>0</v>
          </cell>
          <cell r="CV1259" t="str">
            <v>在庫数</v>
          </cell>
          <cell r="CW1259">
            <v>0</v>
          </cell>
          <cell r="CX1259" t="str">
            <v>在庫数</v>
          </cell>
          <cell r="CY1259">
            <v>53</v>
          </cell>
          <cell r="CZ1259" t="str">
            <v>在庫数</v>
          </cell>
          <cell r="DA1259">
            <v>0</v>
          </cell>
          <cell r="DD1259" t="str">
            <v>在庫数</v>
          </cell>
          <cell r="DE1259">
            <v>0</v>
          </cell>
          <cell r="DF1259" t="str">
            <v>在庫数</v>
          </cell>
          <cell r="DG1259">
            <v>0</v>
          </cell>
          <cell r="DH1259" t="str">
            <v>在庫数</v>
          </cell>
          <cell r="DI1259">
            <v>3</v>
          </cell>
          <cell r="DJ1259" t="str">
            <v>在庫数</v>
          </cell>
          <cell r="DK1259">
            <v>0</v>
          </cell>
          <cell r="DN1259" t="str">
            <v>在庫数</v>
          </cell>
          <cell r="DO1259">
            <v>0</v>
          </cell>
          <cell r="DP1259" t="str">
            <v>在庫数</v>
          </cell>
          <cell r="DQ1259">
            <v>0</v>
          </cell>
          <cell r="DR1259" t="str">
            <v>在庫数</v>
          </cell>
          <cell r="DS1259">
            <v>14</v>
          </cell>
          <cell r="DT1259" t="str">
            <v>在庫数</v>
          </cell>
          <cell r="DU1259">
            <v>0</v>
          </cell>
          <cell r="DV1259" t="str">
            <v>在庫数</v>
          </cell>
          <cell r="DW1259">
            <v>10</v>
          </cell>
          <cell r="DX1259" t="str">
            <v>在庫数</v>
          </cell>
          <cell r="DY1259">
            <v>0</v>
          </cell>
          <cell r="EB1259" t="str">
            <v>在庫数</v>
          </cell>
          <cell r="EC1259">
            <v>0</v>
          </cell>
          <cell r="ED1259" t="str">
            <v>在庫数</v>
          </cell>
          <cell r="EE1259">
            <v>0</v>
          </cell>
          <cell r="EF1259" t="str">
            <v>在庫数</v>
          </cell>
          <cell r="EG1259">
            <v>44</v>
          </cell>
          <cell r="EH1259" t="str">
            <v>在庫数</v>
          </cell>
          <cell r="EI1259">
            <v>0</v>
          </cell>
          <cell r="EN1259" t="str">
            <v>在庫数</v>
          </cell>
          <cell r="EO1259">
            <v>5</v>
          </cell>
          <cell r="EP1259" t="str">
            <v>在庫数</v>
          </cell>
          <cell r="EQ1259">
            <v>0</v>
          </cell>
          <cell r="ER1259" t="str">
            <v>在庫数</v>
          </cell>
          <cell r="ES1259">
            <v>0</v>
          </cell>
          <cell r="ET1259" t="str">
            <v>在庫数</v>
          </cell>
          <cell r="EU1259">
            <v>0</v>
          </cell>
          <cell r="EV1259" t="str">
            <v>在庫数</v>
          </cell>
          <cell r="EW1259">
            <v>1</v>
          </cell>
          <cell r="EX1259" t="str">
            <v>在庫数</v>
          </cell>
          <cell r="EY1259">
            <v>0</v>
          </cell>
          <cell r="EZ1259" t="str">
            <v>在庫数</v>
          </cell>
          <cell r="FA1259">
            <v>0</v>
          </cell>
          <cell r="FB1259" t="str">
            <v>在庫数</v>
          </cell>
          <cell r="FC1259">
            <v>0</v>
          </cell>
          <cell r="FD1259" t="str">
            <v>在庫数</v>
          </cell>
          <cell r="FE1259">
            <v>0</v>
          </cell>
          <cell r="FF1259" t="str">
            <v>在庫数</v>
          </cell>
          <cell r="FG1259">
            <v>0</v>
          </cell>
          <cell r="FH1259" t="str">
            <v>在庫数</v>
          </cell>
          <cell r="FI1259">
            <v>0</v>
          </cell>
          <cell r="FJ1259" t="str">
            <v>在庫数</v>
          </cell>
          <cell r="FK1259">
            <v>0</v>
          </cell>
          <cell r="FL1259" t="str">
            <v>在庫数</v>
          </cell>
          <cell r="FM1259">
            <v>2</v>
          </cell>
          <cell r="FN1259" t="str">
            <v>在庫数</v>
          </cell>
          <cell r="FO1259">
            <v>0</v>
          </cell>
          <cell r="FQ1259" t="str">
            <v>在庫数</v>
          </cell>
          <cell r="FR1259">
            <v>5</v>
          </cell>
          <cell r="FT1259" t="str">
            <v>在庫数</v>
          </cell>
          <cell r="FU1259">
            <v>5</v>
          </cell>
          <cell r="FV1259" t="str">
            <v>在庫数</v>
          </cell>
          <cell r="FW1259">
            <v>3</v>
          </cell>
          <cell r="FX1259" t="str">
            <v>在庫数</v>
          </cell>
          <cell r="FY1259">
            <v>2</v>
          </cell>
          <cell r="FZ1259" t="str">
            <v>在庫数</v>
          </cell>
          <cell r="GA1259">
            <v>0</v>
          </cell>
          <cell r="GC1259" t="str">
            <v>在庫数</v>
          </cell>
          <cell r="GD1259">
            <v>0</v>
          </cell>
          <cell r="GE1259" t="str">
            <v>在庫数</v>
          </cell>
          <cell r="GF1259">
            <v>0</v>
          </cell>
          <cell r="GG1259" t="str">
            <v>在庫数</v>
          </cell>
          <cell r="GH1259">
            <v>0</v>
          </cell>
          <cell r="GM1259" t="str">
            <v>在庫数</v>
          </cell>
          <cell r="GN1259">
            <v>0</v>
          </cell>
          <cell r="GO1259" t="str">
            <v>在庫数</v>
          </cell>
          <cell r="GP1259">
            <v>0</v>
          </cell>
          <cell r="GQ1259" t="str">
            <v>在庫数</v>
          </cell>
          <cell r="GR1259">
            <v>0</v>
          </cell>
          <cell r="GS1259" t="str">
            <v>引当数</v>
          </cell>
          <cell r="GT1259">
            <v>0</v>
          </cell>
          <cell r="GU1259" t="str">
            <v>在庫数</v>
          </cell>
          <cell r="GV1259">
            <v>0</v>
          </cell>
          <cell r="GW1259" t="str">
            <v>在庫数</v>
          </cell>
          <cell r="GX1259">
            <v>0</v>
          </cell>
          <cell r="GY1259" t="str">
            <v>在庫数</v>
          </cell>
          <cell r="GZ1259">
            <v>0</v>
          </cell>
          <cell r="HA1259" t="str">
            <v>在庫数</v>
          </cell>
          <cell r="HB1259">
            <v>0</v>
          </cell>
          <cell r="HC1259" t="str">
            <v>在庫数</v>
          </cell>
          <cell r="HD1259">
            <v>0</v>
          </cell>
          <cell r="HE1259" t="str">
            <v>在庫数</v>
          </cell>
          <cell r="HF1259">
            <v>0</v>
          </cell>
          <cell r="HG1259" t="str">
            <v>在庫数</v>
          </cell>
          <cell r="HH1259">
            <v>0</v>
          </cell>
          <cell r="HI1259" t="str">
            <v>在庫数</v>
          </cell>
          <cell r="HJ1259">
            <v>0</v>
          </cell>
          <cell r="HK1259" t="str">
            <v>在庫数</v>
          </cell>
          <cell r="HL1259">
            <v>0</v>
          </cell>
          <cell r="HM1259" t="str">
            <v>在庫数</v>
          </cell>
          <cell r="HN1259">
            <v>-3</v>
          </cell>
          <cell r="HO1259" t="str">
            <v>在庫数</v>
          </cell>
          <cell r="HP1259">
            <v>0</v>
          </cell>
        </row>
        <row r="1260">
          <cell r="DF1260">
            <v>45145</v>
          </cell>
          <cell r="DH1260">
            <v>45108</v>
          </cell>
          <cell r="DP1260">
            <v>45000</v>
          </cell>
          <cell r="DR1260">
            <v>45078</v>
          </cell>
          <cell r="DV1260">
            <v>45078</v>
          </cell>
          <cell r="EB1260">
            <v>45145</v>
          </cell>
          <cell r="EF1260">
            <v>45114</v>
          </cell>
          <cell r="EH1260">
            <v>45176</v>
          </cell>
          <cell r="EN1260">
            <v>45031</v>
          </cell>
          <cell r="ET1260">
            <v>45108</v>
          </cell>
          <cell r="EX1260">
            <v>45170</v>
          </cell>
          <cell r="FH1260">
            <v>45048</v>
          </cell>
          <cell r="FN1260">
            <v>45031</v>
          </cell>
          <cell r="FV1260">
            <v>45000</v>
          </cell>
          <cell r="GS1260" t="str">
            <v>在庫数</v>
          </cell>
          <cell r="GT1260">
            <v>3</v>
          </cell>
        </row>
        <row r="1261">
          <cell r="AH1261">
            <v>45797</v>
          </cell>
          <cell r="AI1261">
            <v>4162174</v>
          </cell>
          <cell r="CD1261">
            <v>45176</v>
          </cell>
          <cell r="CE1261" t="str">
            <v>3962275</v>
          </cell>
          <cell r="CF1261">
            <v>45145</v>
          </cell>
          <cell r="CG1261">
            <v>3962253</v>
          </cell>
          <cell r="CH1261">
            <v>45108</v>
          </cell>
          <cell r="CI1261">
            <v>3962183</v>
          </cell>
          <cell r="CJ1261">
            <v>45468</v>
          </cell>
          <cell r="CK1261">
            <v>4062212</v>
          </cell>
          <cell r="CN1261">
            <v>45356</v>
          </cell>
          <cell r="CO1261">
            <v>4062127</v>
          </cell>
          <cell r="CP1261">
            <v>45145</v>
          </cell>
          <cell r="CQ1261">
            <v>3962257</v>
          </cell>
          <cell r="CR1261">
            <v>45108</v>
          </cell>
          <cell r="CS1261">
            <v>3962190</v>
          </cell>
          <cell r="CT1261">
            <v>44941</v>
          </cell>
          <cell r="CU1261">
            <v>4062037</v>
          </cell>
          <cell r="CX1261">
            <v>45048</v>
          </cell>
          <cell r="CY1261">
            <v>3962191</v>
          </cell>
          <cell r="CZ1261">
            <v>45176</v>
          </cell>
          <cell r="DA1261">
            <v>3962284</v>
          </cell>
          <cell r="DD1261">
            <v>45206</v>
          </cell>
          <cell r="DE1261">
            <v>3962308</v>
          </cell>
          <cell r="DF1261" t="str">
            <v>製番</v>
          </cell>
          <cell r="DG1261">
            <v>3962262</v>
          </cell>
          <cell r="DH1261" t="str">
            <v>製番</v>
          </cell>
          <cell r="DI1261">
            <v>3962202</v>
          </cell>
          <cell r="DJ1261">
            <v>45370</v>
          </cell>
          <cell r="DK1261">
            <v>4062155</v>
          </cell>
          <cell r="DN1261">
            <v>45323</v>
          </cell>
          <cell r="DO1261">
            <v>4062094</v>
          </cell>
          <cell r="DP1261" t="str">
            <v>製番</v>
          </cell>
          <cell r="DQ1261">
            <v>3962020</v>
          </cell>
          <cell r="DR1261" t="str">
            <v>製番</v>
          </cell>
          <cell r="DS1261">
            <v>3962208</v>
          </cell>
          <cell r="DT1261">
            <v>45572</v>
          </cell>
          <cell r="DU1261">
            <v>3962315</v>
          </cell>
          <cell r="DV1261" t="str">
            <v>製番</v>
          </cell>
          <cell r="DW1261">
            <v>3962211</v>
          </cell>
          <cell r="DX1261">
            <v>45510</v>
          </cell>
          <cell r="DY1261">
            <v>4062253</v>
          </cell>
          <cell r="EB1261" t="str">
            <v>製番</v>
          </cell>
          <cell r="EC1261">
            <v>3962271</v>
          </cell>
          <cell r="ED1261">
            <v>45311</v>
          </cell>
          <cell r="EE1261">
            <v>4062049</v>
          </cell>
          <cell r="EF1261" t="str">
            <v>製番</v>
          </cell>
          <cell r="EG1261">
            <v>3962327</v>
          </cell>
          <cell r="EH1261" t="str">
            <v>製番</v>
          </cell>
          <cell r="EI1261">
            <v>3962297</v>
          </cell>
          <cell r="EN1261" t="str">
            <v>製番</v>
          </cell>
          <cell r="EO1261">
            <v>3962118</v>
          </cell>
          <cell r="EP1261">
            <v>45308</v>
          </cell>
          <cell r="EQ1261">
            <v>4062072</v>
          </cell>
          <cell r="ER1261">
            <v>45440</v>
          </cell>
          <cell r="ES1261">
            <v>4062225</v>
          </cell>
          <cell r="ET1261" t="str">
            <v>製番</v>
          </cell>
          <cell r="EU1261">
            <v>3962222</v>
          </cell>
          <cell r="EV1261">
            <v>45510</v>
          </cell>
          <cell r="EW1261">
            <v>4062260</v>
          </cell>
          <cell r="EX1261" t="str">
            <v>製番</v>
          </cell>
          <cell r="EY1261">
            <v>3962334</v>
          </cell>
          <cell r="EZ1261">
            <v>45370</v>
          </cell>
          <cell r="FA1261">
            <v>4062139</v>
          </cell>
          <cell r="FH1261" t="str">
            <v>製番</v>
          </cell>
          <cell r="FI1261">
            <v>3962228</v>
          </cell>
          <cell r="FL1261" t="str">
            <v>製番</v>
          </cell>
          <cell r="FN1261" t="str">
            <v>製番</v>
          </cell>
          <cell r="FO1261">
            <v>3962140</v>
          </cell>
          <cell r="FT1261">
            <v>45601</v>
          </cell>
          <cell r="FU1261">
            <v>4062387</v>
          </cell>
          <cell r="FV1261" t="str">
            <v>製番</v>
          </cell>
          <cell r="FW1261">
            <v>3962145</v>
          </cell>
          <cell r="FX1261">
            <v>45601</v>
          </cell>
          <cell r="FY1261">
            <v>4062388</v>
          </cell>
          <cell r="GE1261">
            <v>45323</v>
          </cell>
          <cell r="GF1261">
            <v>4062110</v>
          </cell>
          <cell r="GG1261">
            <v>45413</v>
          </cell>
          <cell r="GH1261">
            <v>4062191</v>
          </cell>
          <cell r="HT1261" t="str">
            <v>納入日</v>
          </cell>
          <cell r="HX1261" t="str">
            <v>納入日</v>
          </cell>
          <cell r="IB1261" t="str">
            <v>納入日</v>
          </cell>
        </row>
        <row r="1262">
          <cell r="AH1262" t="str">
            <v>繰越数</v>
          </cell>
          <cell r="AI1262">
            <v>18</v>
          </cell>
          <cell r="AJ1262" t="str">
            <v>繰越数</v>
          </cell>
          <cell r="AL1262" t="str">
            <v>繰越数</v>
          </cell>
          <cell r="AN1262" t="str">
            <v>繰越数</v>
          </cell>
          <cell r="AP1262" t="str">
            <v>繰越数</v>
          </cell>
          <cell r="AR1262" t="str">
            <v>繰越数</v>
          </cell>
          <cell r="AT1262" t="str">
            <v>繰越数</v>
          </cell>
          <cell r="AV1262" t="str">
            <v>繰越数</v>
          </cell>
          <cell r="AX1262" t="str">
            <v>繰越数</v>
          </cell>
          <cell r="AZ1262" t="str">
            <v>繰越数</v>
          </cell>
          <cell r="BB1262" t="str">
            <v>繰越数</v>
          </cell>
          <cell r="BD1262" t="str">
            <v>繰越数</v>
          </cell>
          <cell r="BF1262" t="str">
            <v>繰越数</v>
          </cell>
          <cell r="BH1262" t="str">
            <v>繰越数</v>
          </cell>
          <cell r="BJ1262" t="str">
            <v>繰越数</v>
          </cell>
          <cell r="BL1262" t="str">
            <v>繰越数</v>
          </cell>
          <cell r="BN1262" t="str">
            <v>繰越数</v>
          </cell>
          <cell r="BP1262" t="str">
            <v>繰越数</v>
          </cell>
          <cell r="BR1262" t="str">
            <v>繰越数</v>
          </cell>
          <cell r="BT1262" t="str">
            <v>繰越数</v>
          </cell>
          <cell r="BV1262" t="str">
            <v>繰越数</v>
          </cell>
          <cell r="BX1262" t="str">
            <v>繰越数</v>
          </cell>
          <cell r="BZ1262" t="str">
            <v>繰越数</v>
          </cell>
          <cell r="CB1262" t="str">
            <v>繰越数</v>
          </cell>
          <cell r="CD1262" t="str">
            <v>繰越数</v>
          </cell>
          <cell r="CE1262">
            <v>2</v>
          </cell>
          <cell r="CF1262" t="str">
            <v>繰越数</v>
          </cell>
          <cell r="CG1262">
            <v>5</v>
          </cell>
          <cell r="CH1262" t="str">
            <v>繰越数</v>
          </cell>
          <cell r="CI1262">
            <v>7</v>
          </cell>
          <cell r="CJ1262" t="str">
            <v>繰越数</v>
          </cell>
          <cell r="CK1262">
            <v>2</v>
          </cell>
          <cell r="CL1262" t="str">
            <v>繰越数</v>
          </cell>
          <cell r="CN1262" t="str">
            <v>繰越数</v>
          </cell>
          <cell r="CO1262">
            <v>3</v>
          </cell>
          <cell r="CP1262" t="str">
            <v>繰越数</v>
          </cell>
          <cell r="CQ1262">
            <v>21</v>
          </cell>
          <cell r="CR1262" t="str">
            <v>繰越数</v>
          </cell>
          <cell r="CS1262">
            <v>14</v>
          </cell>
          <cell r="CT1262" t="str">
            <v>繰越数</v>
          </cell>
          <cell r="CU1262">
            <v>5</v>
          </cell>
          <cell r="CV1262" t="str">
            <v>繰越数</v>
          </cell>
          <cell r="CX1262" t="str">
            <v>繰越数</v>
          </cell>
          <cell r="CY1262">
            <v>57</v>
          </cell>
          <cell r="CZ1262" t="str">
            <v>繰越数</v>
          </cell>
          <cell r="DA1262">
            <v>5</v>
          </cell>
          <cell r="DD1262" t="str">
            <v>繰越数</v>
          </cell>
          <cell r="DE1262">
            <v>1</v>
          </cell>
          <cell r="DF1262" t="str">
            <v>繰越数</v>
          </cell>
          <cell r="DG1262">
            <v>5</v>
          </cell>
          <cell r="DH1262" t="str">
            <v>繰越数</v>
          </cell>
          <cell r="DI1262">
            <v>7</v>
          </cell>
          <cell r="DJ1262" t="str">
            <v>繰越数</v>
          </cell>
          <cell r="DK1262">
            <v>3</v>
          </cell>
          <cell r="DN1262" t="str">
            <v>繰越数</v>
          </cell>
          <cell r="DO1262">
            <v>2</v>
          </cell>
          <cell r="DP1262" t="str">
            <v>繰越数</v>
          </cell>
          <cell r="DQ1262">
            <v>10</v>
          </cell>
          <cell r="DR1262" t="str">
            <v>繰越数</v>
          </cell>
          <cell r="DS1262">
            <v>14</v>
          </cell>
          <cell r="DT1262" t="str">
            <v>繰越数</v>
          </cell>
          <cell r="DU1262">
            <v>6</v>
          </cell>
          <cell r="DV1262" t="str">
            <v>繰越数</v>
          </cell>
          <cell r="DW1262">
            <v>10</v>
          </cell>
          <cell r="DX1262" t="str">
            <v>繰越数</v>
          </cell>
          <cell r="DY1262">
            <v>2</v>
          </cell>
          <cell r="EB1262" t="str">
            <v>繰越数</v>
          </cell>
          <cell r="EC1262">
            <v>31</v>
          </cell>
          <cell r="ED1262" t="str">
            <v>繰越数</v>
          </cell>
          <cell r="EE1262">
            <v>10</v>
          </cell>
          <cell r="EF1262" t="str">
            <v>繰越数</v>
          </cell>
          <cell r="EG1262">
            <v>52</v>
          </cell>
          <cell r="EH1262" t="str">
            <v>繰越数</v>
          </cell>
          <cell r="EI1262">
            <v>5</v>
          </cell>
          <cell r="EN1262" t="str">
            <v>繰越数</v>
          </cell>
          <cell r="EO1262">
            <v>5</v>
          </cell>
          <cell r="EP1262" t="str">
            <v>繰越数</v>
          </cell>
          <cell r="EQ1262">
            <v>10</v>
          </cell>
          <cell r="ER1262" t="str">
            <v>繰越数</v>
          </cell>
          <cell r="ES1262">
            <v>10</v>
          </cell>
          <cell r="ET1262" t="str">
            <v>繰越数</v>
          </cell>
          <cell r="EU1262">
            <v>7</v>
          </cell>
          <cell r="EV1262" t="str">
            <v>繰越数</v>
          </cell>
          <cell r="EW1262">
            <v>5</v>
          </cell>
          <cell r="EX1262" t="str">
            <v>繰越数</v>
          </cell>
          <cell r="EY1262">
            <v>48</v>
          </cell>
          <cell r="EZ1262" t="str">
            <v>繰越数</v>
          </cell>
          <cell r="FA1262">
            <v>15</v>
          </cell>
          <cell r="FB1262" t="str">
            <v>繰越数</v>
          </cell>
          <cell r="FD1262" t="str">
            <v>繰越数</v>
          </cell>
          <cell r="FF1262" t="str">
            <v>繰越数</v>
          </cell>
          <cell r="FH1262" t="str">
            <v>繰越数</v>
          </cell>
          <cell r="FI1262">
            <v>9</v>
          </cell>
          <cell r="FJ1262" t="str">
            <v>繰越数</v>
          </cell>
          <cell r="FL1262" t="str">
            <v>繰越数</v>
          </cell>
          <cell r="FN1262" t="str">
            <v>繰越数</v>
          </cell>
          <cell r="FO1262">
            <v>3</v>
          </cell>
          <cell r="FQ1262" t="str">
            <v>繰越数</v>
          </cell>
          <cell r="FT1262" t="str">
            <v>繰越数</v>
          </cell>
          <cell r="FU1262">
            <v>5</v>
          </cell>
          <cell r="FV1262" t="str">
            <v>繰越数</v>
          </cell>
          <cell r="FW1262">
            <v>3</v>
          </cell>
          <cell r="FX1262" t="str">
            <v>繰越数</v>
          </cell>
          <cell r="FY1262">
            <v>5</v>
          </cell>
          <cell r="FZ1262" t="str">
            <v>繰越数</v>
          </cell>
          <cell r="GC1262" t="str">
            <v>繰越数</v>
          </cell>
          <cell r="GE1262" t="str">
            <v>繰越数</v>
          </cell>
          <cell r="GF1262">
            <v>3</v>
          </cell>
          <cell r="GG1262" t="str">
            <v>繰越数</v>
          </cell>
          <cell r="GH1262">
            <v>6</v>
          </cell>
          <cell r="GM1262" t="str">
            <v>繰越数</v>
          </cell>
          <cell r="GO1262" t="str">
            <v>繰越数</v>
          </cell>
          <cell r="GQ1262" t="str">
            <v>繰越数</v>
          </cell>
          <cell r="GS1262" t="str">
            <v>繰越数</v>
          </cell>
          <cell r="GU1262" t="str">
            <v>繰越数</v>
          </cell>
          <cell r="GW1262" t="str">
            <v>繰越数</v>
          </cell>
          <cell r="GY1262" t="str">
            <v>繰越数</v>
          </cell>
          <cell r="HA1262" t="str">
            <v>繰越数</v>
          </cell>
          <cell r="HC1262" t="str">
            <v>繰越数</v>
          </cell>
          <cell r="HE1262" t="str">
            <v>繰越数</v>
          </cell>
          <cell r="HG1262" t="str">
            <v>繰越数</v>
          </cell>
          <cell r="HI1262" t="str">
            <v>繰越数</v>
          </cell>
          <cell r="HK1262" t="str">
            <v>繰越数</v>
          </cell>
          <cell r="HM1262" t="str">
            <v>繰越数</v>
          </cell>
          <cell r="HO1262" t="str">
            <v>繰越数</v>
          </cell>
          <cell r="HT1262" t="str">
            <v>製番</v>
          </cell>
          <cell r="HX1262" t="str">
            <v>製番</v>
          </cell>
          <cell r="IB1262" t="str">
            <v>製番</v>
          </cell>
        </row>
        <row r="1263">
          <cell r="AH1263" t="str">
            <v>引当数</v>
          </cell>
          <cell r="AI1263">
            <v>1</v>
          </cell>
          <cell r="AJ1263" t="str">
            <v>引当数</v>
          </cell>
          <cell r="AK1263">
            <v>0</v>
          </cell>
          <cell r="AL1263" t="str">
            <v>引当数</v>
          </cell>
          <cell r="AM1263">
            <v>0</v>
          </cell>
          <cell r="AN1263" t="str">
            <v>引当数</v>
          </cell>
          <cell r="AO1263">
            <v>0</v>
          </cell>
          <cell r="AP1263" t="str">
            <v>引当数</v>
          </cell>
          <cell r="AQ1263">
            <v>0</v>
          </cell>
          <cell r="AR1263" t="str">
            <v>引当数</v>
          </cell>
          <cell r="AS1263">
            <v>0</v>
          </cell>
          <cell r="AT1263" t="str">
            <v>引当数</v>
          </cell>
          <cell r="AU1263">
            <v>0</v>
          </cell>
          <cell r="AV1263" t="str">
            <v>引当数</v>
          </cell>
          <cell r="AW1263">
            <v>0</v>
          </cell>
          <cell r="AX1263" t="str">
            <v>引当数</v>
          </cell>
          <cell r="AY1263">
            <v>0</v>
          </cell>
          <cell r="AZ1263" t="str">
            <v>引当数</v>
          </cell>
          <cell r="BA1263">
            <v>0</v>
          </cell>
          <cell r="BB1263" t="str">
            <v>引当数</v>
          </cell>
          <cell r="BC1263">
            <v>0</v>
          </cell>
          <cell r="BD1263" t="str">
            <v>引当数</v>
          </cell>
          <cell r="BE1263">
            <v>0</v>
          </cell>
          <cell r="BF1263" t="str">
            <v>引当数</v>
          </cell>
          <cell r="BG1263">
            <v>0</v>
          </cell>
          <cell r="BH1263" t="str">
            <v>引当数</v>
          </cell>
          <cell r="BI1263">
            <v>0</v>
          </cell>
          <cell r="BJ1263" t="str">
            <v>引当数</v>
          </cell>
          <cell r="BK1263">
            <v>0</v>
          </cell>
          <cell r="BL1263" t="str">
            <v>引当数</v>
          </cell>
          <cell r="BM1263">
            <v>0</v>
          </cell>
          <cell r="BN1263" t="str">
            <v>引当数</v>
          </cell>
          <cell r="BO1263">
            <v>0</v>
          </cell>
          <cell r="BP1263" t="str">
            <v>引当数</v>
          </cell>
          <cell r="BQ1263">
            <v>0</v>
          </cell>
          <cell r="BR1263" t="str">
            <v>引当数</v>
          </cell>
          <cell r="BS1263">
            <v>0</v>
          </cell>
          <cell r="BT1263" t="str">
            <v>引当数</v>
          </cell>
          <cell r="BU1263">
            <v>0</v>
          </cell>
          <cell r="BV1263" t="str">
            <v>引当数</v>
          </cell>
          <cell r="BW1263">
            <v>0</v>
          </cell>
          <cell r="BX1263" t="str">
            <v>引当数</v>
          </cell>
          <cell r="BY1263">
            <v>0</v>
          </cell>
          <cell r="BZ1263" t="str">
            <v>引当数</v>
          </cell>
          <cell r="CA1263">
            <v>0</v>
          </cell>
          <cell r="CB1263" t="str">
            <v>引当数</v>
          </cell>
          <cell r="CC1263">
            <v>0</v>
          </cell>
          <cell r="CD1263" t="str">
            <v>引当数</v>
          </cell>
          <cell r="CE1263">
            <v>2</v>
          </cell>
          <cell r="CF1263" t="str">
            <v>引当数</v>
          </cell>
          <cell r="CG1263">
            <v>5</v>
          </cell>
          <cell r="CH1263" t="str">
            <v>引当数</v>
          </cell>
          <cell r="CI1263">
            <v>7</v>
          </cell>
          <cell r="CJ1263" t="str">
            <v>引当数</v>
          </cell>
          <cell r="CK1263">
            <v>2</v>
          </cell>
          <cell r="CL1263" t="str">
            <v>引当数</v>
          </cell>
          <cell r="CM1263">
            <v>0</v>
          </cell>
          <cell r="CN1263" t="str">
            <v>引当数</v>
          </cell>
          <cell r="CO1263">
            <v>3</v>
          </cell>
          <cell r="CP1263" t="str">
            <v>引当数</v>
          </cell>
          <cell r="CQ1263">
            <v>21</v>
          </cell>
          <cell r="CR1263" t="str">
            <v>引当数</v>
          </cell>
          <cell r="CS1263">
            <v>14</v>
          </cell>
          <cell r="CT1263" t="str">
            <v>引当数</v>
          </cell>
          <cell r="CU1263">
            <v>5</v>
          </cell>
          <cell r="CV1263" t="str">
            <v>引当数</v>
          </cell>
          <cell r="CW1263">
            <v>0</v>
          </cell>
          <cell r="CX1263" t="str">
            <v>引当数</v>
          </cell>
          <cell r="CY1263">
            <v>0</v>
          </cell>
          <cell r="CZ1263" t="str">
            <v>引当数</v>
          </cell>
          <cell r="DA1263">
            <v>5</v>
          </cell>
          <cell r="DD1263" t="str">
            <v>引当数</v>
          </cell>
          <cell r="DE1263">
            <v>1</v>
          </cell>
          <cell r="DF1263" t="str">
            <v>引当数</v>
          </cell>
          <cell r="DG1263">
            <v>5</v>
          </cell>
          <cell r="DH1263" t="str">
            <v>引当数</v>
          </cell>
          <cell r="DI1263">
            <v>7</v>
          </cell>
          <cell r="DJ1263" t="str">
            <v>引当数</v>
          </cell>
          <cell r="DK1263">
            <v>3</v>
          </cell>
          <cell r="DN1263" t="str">
            <v>引当数</v>
          </cell>
          <cell r="DO1263">
            <v>2</v>
          </cell>
          <cell r="DP1263" t="str">
            <v>引当数</v>
          </cell>
          <cell r="DQ1263">
            <v>10</v>
          </cell>
          <cell r="DR1263" t="str">
            <v>引当数</v>
          </cell>
          <cell r="DS1263">
            <v>6</v>
          </cell>
          <cell r="DT1263" t="str">
            <v>引当数</v>
          </cell>
          <cell r="DU1263">
            <v>6</v>
          </cell>
          <cell r="DV1263" t="str">
            <v>引当数</v>
          </cell>
          <cell r="DW1263">
            <v>1</v>
          </cell>
          <cell r="DX1263" t="str">
            <v>引当数</v>
          </cell>
          <cell r="DY1263">
            <v>1</v>
          </cell>
          <cell r="EB1263" t="str">
            <v>引当数</v>
          </cell>
          <cell r="EC1263">
            <v>31</v>
          </cell>
          <cell r="ED1263" t="str">
            <v>引当数</v>
          </cell>
          <cell r="EE1263">
            <v>10</v>
          </cell>
          <cell r="EF1263" t="str">
            <v>引当数</v>
          </cell>
          <cell r="EG1263">
            <v>29</v>
          </cell>
          <cell r="EH1263" t="str">
            <v>引当数</v>
          </cell>
          <cell r="EI1263">
            <v>5</v>
          </cell>
          <cell r="EN1263" t="str">
            <v>引当数</v>
          </cell>
          <cell r="EO1263">
            <v>0</v>
          </cell>
          <cell r="EP1263" t="str">
            <v>引当数</v>
          </cell>
          <cell r="EQ1263">
            <v>10</v>
          </cell>
          <cell r="ER1263" t="str">
            <v>引当数</v>
          </cell>
          <cell r="ES1263">
            <v>10</v>
          </cell>
          <cell r="ET1263" t="str">
            <v>引当数</v>
          </cell>
          <cell r="EU1263">
            <v>7</v>
          </cell>
          <cell r="EV1263" t="str">
            <v>引当数</v>
          </cell>
          <cell r="EW1263">
            <v>0</v>
          </cell>
          <cell r="EX1263" t="str">
            <v>引当数</v>
          </cell>
          <cell r="EY1263">
            <v>48</v>
          </cell>
          <cell r="EZ1263" t="str">
            <v>引当数</v>
          </cell>
          <cell r="FA1263">
            <v>15</v>
          </cell>
          <cell r="FB1263" t="str">
            <v>引当数</v>
          </cell>
          <cell r="FC1263">
            <v>0</v>
          </cell>
          <cell r="FD1263" t="str">
            <v>引当数</v>
          </cell>
          <cell r="FE1263">
            <v>0</v>
          </cell>
          <cell r="FF1263" t="str">
            <v>引当数</v>
          </cell>
          <cell r="FG1263">
            <v>0</v>
          </cell>
          <cell r="FH1263" t="str">
            <v>引当数</v>
          </cell>
          <cell r="FI1263">
            <v>9</v>
          </cell>
          <cell r="FJ1263" t="str">
            <v>引当数</v>
          </cell>
          <cell r="FK1263">
            <v>0</v>
          </cell>
          <cell r="FL1263" t="str">
            <v>引当数</v>
          </cell>
          <cell r="FM1263">
            <v>0</v>
          </cell>
          <cell r="FN1263" t="str">
            <v>引当数</v>
          </cell>
          <cell r="FO1263">
            <v>3</v>
          </cell>
          <cell r="FQ1263" t="str">
            <v>引当数</v>
          </cell>
          <cell r="FR1263">
            <v>0</v>
          </cell>
          <cell r="FT1263" t="str">
            <v>引当数</v>
          </cell>
          <cell r="FU1263">
            <v>0</v>
          </cell>
          <cell r="FV1263" t="str">
            <v>引当数</v>
          </cell>
          <cell r="FW1263">
            <v>0</v>
          </cell>
          <cell r="FX1263" t="str">
            <v>引当数</v>
          </cell>
          <cell r="FY1263">
            <v>0</v>
          </cell>
          <cell r="FZ1263" t="str">
            <v>引当数</v>
          </cell>
          <cell r="GA1263">
            <v>0</v>
          </cell>
          <cell r="GC1263" t="str">
            <v>引当数</v>
          </cell>
          <cell r="GD1263">
            <v>0</v>
          </cell>
          <cell r="GE1263" t="str">
            <v>引当数</v>
          </cell>
          <cell r="GF1263">
            <v>3</v>
          </cell>
          <cell r="GG1263" t="str">
            <v>引当数</v>
          </cell>
          <cell r="GH1263">
            <v>6</v>
          </cell>
          <cell r="GM1263" t="str">
            <v>引当数</v>
          </cell>
          <cell r="GN1263">
            <v>0</v>
          </cell>
          <cell r="GO1263" t="str">
            <v>引当数</v>
          </cell>
          <cell r="GP1263">
            <v>0</v>
          </cell>
          <cell r="GQ1263" t="str">
            <v>引当数</v>
          </cell>
          <cell r="GR1263">
            <v>0</v>
          </cell>
          <cell r="GS1263" t="str">
            <v>引当数</v>
          </cell>
          <cell r="GT1263">
            <v>0</v>
          </cell>
          <cell r="GU1263" t="str">
            <v>引当数</v>
          </cell>
          <cell r="GV1263">
            <v>0</v>
          </cell>
          <cell r="GW1263" t="str">
            <v>引当数</v>
          </cell>
          <cell r="GX1263">
            <v>0</v>
          </cell>
          <cell r="GY1263" t="str">
            <v>引当数</v>
          </cell>
          <cell r="GZ1263">
            <v>0</v>
          </cell>
          <cell r="HA1263" t="str">
            <v>引当数</v>
          </cell>
          <cell r="HB1263">
            <v>0</v>
          </cell>
          <cell r="HC1263" t="str">
            <v>引当数</v>
          </cell>
          <cell r="HD1263">
            <v>0</v>
          </cell>
          <cell r="HE1263" t="str">
            <v>引当数</v>
          </cell>
          <cell r="HF1263">
            <v>0</v>
          </cell>
          <cell r="HG1263" t="str">
            <v>引当数</v>
          </cell>
          <cell r="HH1263">
            <v>0</v>
          </cell>
          <cell r="HI1263" t="str">
            <v>引当数</v>
          </cell>
          <cell r="HJ1263">
            <v>0</v>
          </cell>
          <cell r="HK1263" t="str">
            <v>引当数</v>
          </cell>
          <cell r="HL1263">
            <v>0</v>
          </cell>
          <cell r="HM1263" t="str">
            <v>引当数</v>
          </cell>
          <cell r="HN1263">
            <v>0</v>
          </cell>
          <cell r="HO1263" t="str">
            <v>引当数</v>
          </cell>
          <cell r="HP1263">
            <v>0</v>
          </cell>
          <cell r="HT1263" t="str">
            <v>数量</v>
          </cell>
          <cell r="HX1263" t="str">
            <v>数量</v>
          </cell>
          <cell r="IB1263" t="str">
            <v>数量</v>
          </cell>
        </row>
        <row r="1264">
          <cell r="AH1264" t="str">
            <v>在庫数</v>
          </cell>
          <cell r="AI1264">
            <v>17</v>
          </cell>
          <cell r="AJ1264" t="str">
            <v>在庫数</v>
          </cell>
          <cell r="AK1264">
            <v>0</v>
          </cell>
          <cell r="AL1264" t="str">
            <v>在庫数</v>
          </cell>
          <cell r="AM1264">
            <v>0</v>
          </cell>
          <cell r="AN1264" t="str">
            <v>在庫数</v>
          </cell>
          <cell r="AO1264">
            <v>0</v>
          </cell>
          <cell r="AP1264" t="str">
            <v>在庫数</v>
          </cell>
          <cell r="AQ1264">
            <v>0</v>
          </cell>
          <cell r="AR1264" t="str">
            <v>在庫数</v>
          </cell>
          <cell r="AS1264">
            <v>0</v>
          </cell>
          <cell r="AT1264" t="str">
            <v>在庫数</v>
          </cell>
          <cell r="AU1264">
            <v>0</v>
          </cell>
          <cell r="AV1264" t="str">
            <v>在庫数</v>
          </cell>
          <cell r="AW1264">
            <v>0</v>
          </cell>
          <cell r="AX1264" t="str">
            <v>在庫数</v>
          </cell>
          <cell r="AY1264">
            <v>0</v>
          </cell>
          <cell r="AZ1264" t="str">
            <v>在庫数</v>
          </cell>
          <cell r="BA1264">
            <v>0</v>
          </cell>
          <cell r="BB1264" t="str">
            <v>在庫数</v>
          </cell>
          <cell r="BC1264">
            <v>0</v>
          </cell>
          <cell r="BD1264" t="str">
            <v>在庫数</v>
          </cell>
          <cell r="BE1264">
            <v>0</v>
          </cell>
          <cell r="BF1264" t="str">
            <v>在庫数</v>
          </cell>
          <cell r="BG1264">
            <v>0</v>
          </cell>
          <cell r="BH1264" t="str">
            <v>在庫数</v>
          </cell>
          <cell r="BI1264">
            <v>0</v>
          </cell>
          <cell r="BJ1264" t="str">
            <v>在庫数</v>
          </cell>
          <cell r="BK1264">
            <v>0</v>
          </cell>
          <cell r="BL1264" t="str">
            <v>在庫数</v>
          </cell>
          <cell r="BM1264">
            <v>0</v>
          </cell>
          <cell r="BN1264" t="str">
            <v>在庫数</v>
          </cell>
          <cell r="BO1264">
            <v>0</v>
          </cell>
          <cell r="BP1264" t="str">
            <v>在庫数</v>
          </cell>
          <cell r="BQ1264">
            <v>0</v>
          </cell>
          <cell r="BR1264" t="str">
            <v>在庫数</v>
          </cell>
          <cell r="BS1264">
            <v>0</v>
          </cell>
          <cell r="BT1264" t="str">
            <v>在庫数</v>
          </cell>
          <cell r="BU1264">
            <v>0</v>
          </cell>
          <cell r="BV1264" t="str">
            <v>在庫数</v>
          </cell>
          <cell r="BW1264">
            <v>0</v>
          </cell>
          <cell r="BX1264" t="str">
            <v>在庫数</v>
          </cell>
          <cell r="BY1264">
            <v>0</v>
          </cell>
          <cell r="BZ1264" t="str">
            <v>在庫数</v>
          </cell>
          <cell r="CA1264">
            <v>0</v>
          </cell>
          <cell r="CB1264" t="str">
            <v>在庫数</v>
          </cell>
          <cell r="CC1264">
            <v>0</v>
          </cell>
          <cell r="CD1264" t="str">
            <v>在庫数</v>
          </cell>
          <cell r="CE1264">
            <v>0</v>
          </cell>
          <cell r="CF1264" t="str">
            <v>在庫数</v>
          </cell>
          <cell r="CG1264">
            <v>0</v>
          </cell>
          <cell r="CH1264" t="str">
            <v>在庫数</v>
          </cell>
          <cell r="CI1264">
            <v>0</v>
          </cell>
          <cell r="CJ1264" t="str">
            <v>在庫数</v>
          </cell>
          <cell r="CK1264">
            <v>0</v>
          </cell>
          <cell r="CL1264" t="str">
            <v>在庫数</v>
          </cell>
          <cell r="CM1264">
            <v>0</v>
          </cell>
          <cell r="CN1264" t="str">
            <v>在庫数</v>
          </cell>
          <cell r="CO1264">
            <v>0</v>
          </cell>
          <cell r="CP1264" t="str">
            <v>在庫数</v>
          </cell>
          <cell r="CQ1264">
            <v>0</v>
          </cell>
          <cell r="CR1264" t="str">
            <v>在庫数</v>
          </cell>
          <cell r="CS1264">
            <v>0</v>
          </cell>
          <cell r="CT1264" t="str">
            <v>在庫数</v>
          </cell>
          <cell r="CU1264">
            <v>0</v>
          </cell>
          <cell r="CV1264" t="str">
            <v>在庫数</v>
          </cell>
          <cell r="CW1264">
            <v>0</v>
          </cell>
          <cell r="CX1264" t="str">
            <v>在庫数</v>
          </cell>
          <cell r="CY1264">
            <v>57</v>
          </cell>
          <cell r="CZ1264" t="str">
            <v>在庫数</v>
          </cell>
          <cell r="DA1264">
            <v>0</v>
          </cell>
          <cell r="DD1264" t="str">
            <v>在庫数</v>
          </cell>
          <cell r="DE1264">
            <v>0</v>
          </cell>
          <cell r="DF1264" t="str">
            <v>在庫数</v>
          </cell>
          <cell r="DG1264">
            <v>0</v>
          </cell>
          <cell r="DH1264" t="str">
            <v>在庫数</v>
          </cell>
          <cell r="DI1264">
            <v>0</v>
          </cell>
          <cell r="DJ1264" t="str">
            <v>在庫数</v>
          </cell>
          <cell r="DK1264">
            <v>0</v>
          </cell>
          <cell r="DN1264" t="str">
            <v>在庫数</v>
          </cell>
          <cell r="DO1264">
            <v>0</v>
          </cell>
          <cell r="DP1264" t="str">
            <v>在庫数</v>
          </cell>
          <cell r="DQ1264">
            <v>0</v>
          </cell>
          <cell r="DR1264" t="str">
            <v>在庫数</v>
          </cell>
          <cell r="DS1264">
            <v>8</v>
          </cell>
          <cell r="DT1264" t="str">
            <v>在庫数</v>
          </cell>
          <cell r="DU1264">
            <v>0</v>
          </cell>
          <cell r="DV1264" t="str">
            <v>在庫数</v>
          </cell>
          <cell r="DW1264">
            <v>9</v>
          </cell>
          <cell r="DX1264" t="str">
            <v>在庫数</v>
          </cell>
          <cell r="DY1264">
            <v>1</v>
          </cell>
          <cell r="EB1264" t="str">
            <v>在庫数</v>
          </cell>
          <cell r="EC1264">
            <v>0</v>
          </cell>
          <cell r="ED1264" t="str">
            <v>在庫数</v>
          </cell>
          <cell r="EE1264">
            <v>0</v>
          </cell>
          <cell r="EF1264" t="str">
            <v>在庫数</v>
          </cell>
          <cell r="EG1264">
            <v>23</v>
          </cell>
          <cell r="EH1264" t="str">
            <v>在庫数</v>
          </cell>
          <cell r="EI1264">
            <v>0</v>
          </cell>
          <cell r="EN1264" t="str">
            <v>在庫数</v>
          </cell>
          <cell r="EO1264">
            <v>5</v>
          </cell>
          <cell r="EP1264" t="str">
            <v>在庫数</v>
          </cell>
          <cell r="EQ1264">
            <v>0</v>
          </cell>
          <cell r="ER1264" t="str">
            <v>在庫数</v>
          </cell>
          <cell r="ES1264">
            <v>0</v>
          </cell>
          <cell r="ET1264" t="str">
            <v>在庫数</v>
          </cell>
          <cell r="EU1264">
            <v>0</v>
          </cell>
          <cell r="EV1264" t="str">
            <v>在庫数</v>
          </cell>
          <cell r="EW1264">
            <v>5</v>
          </cell>
          <cell r="EX1264" t="str">
            <v>在庫数</v>
          </cell>
          <cell r="EY1264">
            <v>0</v>
          </cell>
          <cell r="EZ1264" t="str">
            <v>在庫数</v>
          </cell>
          <cell r="FA1264">
            <v>0</v>
          </cell>
          <cell r="FB1264" t="str">
            <v>在庫数</v>
          </cell>
          <cell r="FC1264">
            <v>0</v>
          </cell>
          <cell r="FD1264" t="str">
            <v>在庫数</v>
          </cell>
          <cell r="FE1264">
            <v>0</v>
          </cell>
          <cell r="FF1264" t="str">
            <v>在庫数</v>
          </cell>
          <cell r="FG1264">
            <v>0</v>
          </cell>
          <cell r="FH1264" t="str">
            <v>在庫数</v>
          </cell>
          <cell r="FI1264">
            <v>0</v>
          </cell>
          <cell r="FJ1264" t="str">
            <v>在庫数</v>
          </cell>
          <cell r="FK1264">
            <v>0</v>
          </cell>
          <cell r="FL1264" t="str">
            <v>在庫数</v>
          </cell>
          <cell r="FM1264">
            <v>0</v>
          </cell>
          <cell r="FN1264" t="str">
            <v>在庫数</v>
          </cell>
          <cell r="FO1264">
            <v>0</v>
          </cell>
          <cell r="FQ1264" t="str">
            <v>在庫数</v>
          </cell>
          <cell r="FR1264">
            <v>0</v>
          </cell>
          <cell r="FT1264" t="str">
            <v>在庫数</v>
          </cell>
          <cell r="FU1264">
            <v>5</v>
          </cell>
          <cell r="FV1264" t="str">
            <v>在庫数</v>
          </cell>
          <cell r="FW1264">
            <v>3</v>
          </cell>
          <cell r="FX1264" t="str">
            <v>在庫数</v>
          </cell>
          <cell r="FY1264">
            <v>5</v>
          </cell>
          <cell r="FZ1264" t="str">
            <v>在庫数</v>
          </cell>
          <cell r="GA1264">
            <v>0</v>
          </cell>
          <cell r="GC1264" t="str">
            <v>在庫数</v>
          </cell>
          <cell r="GD1264">
            <v>0</v>
          </cell>
          <cell r="GE1264" t="str">
            <v>在庫数</v>
          </cell>
          <cell r="GF1264">
            <v>0</v>
          </cell>
          <cell r="GG1264" t="str">
            <v>在庫数</v>
          </cell>
          <cell r="GH1264">
            <v>0</v>
          </cell>
          <cell r="GM1264" t="str">
            <v>在庫数</v>
          </cell>
          <cell r="GN1264">
            <v>0</v>
          </cell>
          <cell r="GO1264" t="str">
            <v>在庫数</v>
          </cell>
          <cell r="GP1264">
            <v>0</v>
          </cell>
          <cell r="GQ1264" t="str">
            <v>在庫数</v>
          </cell>
          <cell r="GR1264">
            <v>0</v>
          </cell>
          <cell r="GS1264" t="str">
            <v>在庫数</v>
          </cell>
          <cell r="GT1264">
            <v>0</v>
          </cell>
          <cell r="GU1264" t="str">
            <v>在庫数</v>
          </cell>
          <cell r="GV1264">
            <v>0</v>
          </cell>
          <cell r="GW1264" t="str">
            <v>在庫数</v>
          </cell>
          <cell r="GX1264">
            <v>0</v>
          </cell>
          <cell r="GY1264" t="str">
            <v>在庫数</v>
          </cell>
          <cell r="GZ1264">
            <v>0</v>
          </cell>
          <cell r="HA1264" t="str">
            <v>在庫数</v>
          </cell>
          <cell r="HB1264">
            <v>0</v>
          </cell>
          <cell r="HC1264" t="str">
            <v>在庫数</v>
          </cell>
          <cell r="HD1264">
            <v>0</v>
          </cell>
          <cell r="HE1264" t="str">
            <v>在庫数</v>
          </cell>
          <cell r="HF1264">
            <v>0</v>
          </cell>
          <cell r="HG1264" t="str">
            <v>在庫数</v>
          </cell>
          <cell r="HH1264">
            <v>0</v>
          </cell>
          <cell r="HI1264" t="str">
            <v>在庫数</v>
          </cell>
          <cell r="HJ1264">
            <v>0</v>
          </cell>
          <cell r="HK1264" t="str">
            <v>在庫数</v>
          </cell>
          <cell r="HL1264">
            <v>0</v>
          </cell>
          <cell r="HM1264" t="str">
            <v>在庫数</v>
          </cell>
          <cell r="HN1264">
            <v>0</v>
          </cell>
          <cell r="HO1264" t="str">
            <v>在庫数</v>
          </cell>
          <cell r="HP1264">
            <v>0</v>
          </cell>
        </row>
        <row r="1265">
          <cell r="CL1265">
            <v>3506</v>
          </cell>
          <cell r="CV1265">
            <v>3506</v>
          </cell>
          <cell r="DF1265">
            <v>45176</v>
          </cell>
          <cell r="DH1265">
            <v>45000</v>
          </cell>
          <cell r="DP1265">
            <v>45145</v>
          </cell>
          <cell r="DR1265">
            <v>45108</v>
          </cell>
          <cell r="DV1265">
            <v>45108</v>
          </cell>
          <cell r="EB1265">
            <v>45176</v>
          </cell>
          <cell r="EF1265">
            <v>45145</v>
          </cell>
          <cell r="EH1265">
            <v>45245</v>
          </cell>
          <cell r="EN1265">
            <v>45048</v>
          </cell>
          <cell r="ET1265">
            <v>45247</v>
          </cell>
          <cell r="EX1265">
            <v>45238</v>
          </cell>
          <cell r="FH1265">
            <v>45048</v>
          </cell>
          <cell r="FV1265">
            <v>45031</v>
          </cell>
        </row>
        <row r="1266">
          <cell r="AH1266">
            <v>45818</v>
          </cell>
          <cell r="AI1266">
            <v>4162193</v>
          </cell>
          <cell r="CD1266">
            <v>45206</v>
          </cell>
          <cell r="CE1266">
            <v>3962298</v>
          </cell>
          <cell r="CF1266">
            <v>45176</v>
          </cell>
          <cell r="CG1266">
            <v>3962276</v>
          </cell>
          <cell r="CH1266">
            <v>45145</v>
          </cell>
          <cell r="CI1266">
            <v>3962254</v>
          </cell>
          <cell r="CJ1266">
            <v>45566</v>
          </cell>
          <cell r="CK1266">
            <v>4062324</v>
          </cell>
          <cell r="CL1266">
            <v>45202</v>
          </cell>
          <cell r="CM1266">
            <v>4062001</v>
          </cell>
          <cell r="CN1266">
            <v>45510</v>
          </cell>
          <cell r="CO1266">
            <v>4062239</v>
          </cell>
          <cell r="CP1266">
            <v>45176</v>
          </cell>
          <cell r="CQ1266">
            <v>3962280</v>
          </cell>
          <cell r="CR1266">
            <v>45145</v>
          </cell>
          <cell r="CS1266">
            <v>3962258</v>
          </cell>
          <cell r="CT1266">
            <v>45370</v>
          </cell>
          <cell r="CU1266">
            <v>4062151</v>
          </cell>
          <cell r="CX1266">
            <v>45078</v>
          </cell>
          <cell r="CY1266">
            <v>3962192</v>
          </cell>
          <cell r="CZ1266">
            <v>45206</v>
          </cell>
          <cell r="DA1266">
            <v>3962307</v>
          </cell>
          <cell r="DD1266">
            <v>45370</v>
          </cell>
          <cell r="DE1266">
            <v>4062146</v>
          </cell>
          <cell r="DF1266" t="str">
            <v>製番</v>
          </cell>
          <cell r="DG1266">
            <v>3962286</v>
          </cell>
          <cell r="DH1266" t="str">
            <v>製番</v>
          </cell>
          <cell r="DI1266">
            <v>3962017</v>
          </cell>
          <cell r="DJ1266">
            <v>45468</v>
          </cell>
          <cell r="DK1266">
            <v>4062213</v>
          </cell>
          <cell r="DN1266">
            <v>45356</v>
          </cell>
          <cell r="DO1266">
            <v>4062128</v>
          </cell>
          <cell r="DP1266" t="str">
            <v>製番</v>
          </cell>
          <cell r="DQ1266">
            <v>3962266</v>
          </cell>
          <cell r="DR1266" t="str">
            <v>製番</v>
          </cell>
          <cell r="DS1266">
            <v>3962209</v>
          </cell>
          <cell r="DT1266">
            <v>45323</v>
          </cell>
          <cell r="DU1266">
            <v>4062097</v>
          </cell>
          <cell r="DV1266" t="str">
            <v>製番</v>
          </cell>
          <cell r="DW1266">
            <v>3962212</v>
          </cell>
          <cell r="DX1266">
            <v>45545</v>
          </cell>
          <cell r="DY1266">
            <v>4062288</v>
          </cell>
          <cell r="EB1266" t="str">
            <v>製番</v>
          </cell>
          <cell r="EC1266">
            <v>3962294</v>
          </cell>
          <cell r="ED1266">
            <v>45370</v>
          </cell>
          <cell r="EE1266">
            <v>4062154</v>
          </cell>
          <cell r="EF1266" t="str">
            <v>製番</v>
          </cell>
          <cell r="EG1266">
            <v>3962273</v>
          </cell>
          <cell r="EH1266" t="str">
            <v>製番</v>
          </cell>
          <cell r="EI1266">
            <v>4062013</v>
          </cell>
          <cell r="EN1266" t="str">
            <v>製番</v>
          </cell>
          <cell r="EO1266">
            <v>3962217</v>
          </cell>
          <cell r="EP1266">
            <v>45323</v>
          </cell>
          <cell r="EQ1266">
            <v>4062102</v>
          </cell>
          <cell r="ER1266">
            <v>45496</v>
          </cell>
          <cell r="ES1266">
            <v>4062235</v>
          </cell>
          <cell r="ET1266" t="str">
            <v>製番</v>
          </cell>
          <cell r="EU1266">
            <v>4062021</v>
          </cell>
          <cell r="EV1266">
            <v>45566</v>
          </cell>
          <cell r="EW1266">
            <v>4062335</v>
          </cell>
          <cell r="EX1266" t="str">
            <v>製番</v>
          </cell>
          <cell r="EY1266">
            <v>4062020</v>
          </cell>
          <cell r="EZ1266">
            <v>45454</v>
          </cell>
          <cell r="FA1266">
            <v>4062228</v>
          </cell>
          <cell r="FH1266" t="str">
            <v>製番</v>
          </cell>
          <cell r="FI1266">
            <v>3962229</v>
          </cell>
          <cell r="FL1266" t="str">
            <v>製番</v>
          </cell>
          <cell r="FN1266">
            <v>45510</v>
          </cell>
          <cell r="FO1266">
            <v>4062263</v>
          </cell>
          <cell r="FT1266">
            <v>45636</v>
          </cell>
          <cell r="FU1266">
            <v>4162036</v>
          </cell>
          <cell r="FV1266" t="str">
            <v>製番</v>
          </cell>
          <cell r="FW1266">
            <v>3962146</v>
          </cell>
          <cell r="FX1266">
            <v>45636</v>
          </cell>
          <cell r="FY1266">
            <v>4162037</v>
          </cell>
          <cell r="GE1266">
            <v>45370</v>
          </cell>
          <cell r="GF1266">
            <v>4062136</v>
          </cell>
          <cell r="GG1266">
            <v>45454</v>
          </cell>
          <cell r="GH1266">
            <v>4062227</v>
          </cell>
          <cell r="HT1266" t="str">
            <v>納入日</v>
          </cell>
          <cell r="HX1266" t="str">
            <v>納入日</v>
          </cell>
          <cell r="IB1266" t="str">
            <v>納入日</v>
          </cell>
        </row>
        <row r="1267">
          <cell r="AH1267" t="str">
            <v>繰越数</v>
          </cell>
          <cell r="AI1267">
            <v>18</v>
          </cell>
          <cell r="AJ1267" t="str">
            <v>繰越数</v>
          </cell>
          <cell r="AL1267" t="str">
            <v>繰越数</v>
          </cell>
          <cell r="AN1267" t="str">
            <v>繰越数</v>
          </cell>
          <cell r="AP1267" t="str">
            <v>繰越数</v>
          </cell>
          <cell r="AR1267" t="str">
            <v>繰越数</v>
          </cell>
          <cell r="AT1267" t="str">
            <v>繰越数</v>
          </cell>
          <cell r="AV1267" t="str">
            <v>繰越数</v>
          </cell>
          <cell r="AX1267" t="str">
            <v>繰越数</v>
          </cell>
          <cell r="AZ1267" t="str">
            <v>繰越数</v>
          </cell>
          <cell r="BB1267" t="str">
            <v>繰越数</v>
          </cell>
          <cell r="BD1267" t="str">
            <v>繰越数</v>
          </cell>
          <cell r="BF1267" t="str">
            <v>繰越数</v>
          </cell>
          <cell r="BH1267" t="str">
            <v>繰越数</v>
          </cell>
          <cell r="BJ1267" t="str">
            <v>繰越数</v>
          </cell>
          <cell r="BL1267" t="str">
            <v>繰越数</v>
          </cell>
          <cell r="BN1267" t="str">
            <v>繰越数</v>
          </cell>
          <cell r="BP1267" t="str">
            <v>繰越数</v>
          </cell>
          <cell r="BR1267" t="str">
            <v>繰越数</v>
          </cell>
          <cell r="BT1267" t="str">
            <v>繰越数</v>
          </cell>
          <cell r="BV1267" t="str">
            <v>繰越数</v>
          </cell>
          <cell r="BX1267" t="str">
            <v>繰越数</v>
          </cell>
          <cell r="BZ1267" t="str">
            <v>繰越数</v>
          </cell>
          <cell r="CB1267" t="str">
            <v>繰越数</v>
          </cell>
          <cell r="CD1267" t="str">
            <v>繰越数</v>
          </cell>
          <cell r="CE1267">
            <v>1</v>
          </cell>
          <cell r="CF1267" t="str">
            <v>繰越数</v>
          </cell>
          <cell r="CG1267">
            <v>7</v>
          </cell>
          <cell r="CH1267" t="str">
            <v>繰越数</v>
          </cell>
          <cell r="CI1267">
            <v>5</v>
          </cell>
          <cell r="CJ1267" t="str">
            <v>繰越数</v>
          </cell>
          <cell r="CK1267">
            <v>3</v>
          </cell>
          <cell r="CL1267" t="str">
            <v>繰越数</v>
          </cell>
          <cell r="CM1267">
            <v>1</v>
          </cell>
          <cell r="CN1267" t="str">
            <v>繰越数</v>
          </cell>
          <cell r="CO1267">
            <v>3</v>
          </cell>
          <cell r="CP1267" t="str">
            <v>繰越数</v>
          </cell>
          <cell r="CQ1267">
            <v>23</v>
          </cell>
          <cell r="CR1267" t="str">
            <v>繰越数</v>
          </cell>
          <cell r="CS1267">
            <v>11</v>
          </cell>
          <cell r="CT1267" t="str">
            <v>繰越数</v>
          </cell>
          <cell r="CU1267">
            <v>5</v>
          </cell>
          <cell r="CV1267" t="str">
            <v>繰越数</v>
          </cell>
          <cell r="CX1267" t="str">
            <v>繰越数</v>
          </cell>
          <cell r="CY1267">
            <v>57</v>
          </cell>
          <cell r="CZ1267" t="str">
            <v>繰越数</v>
          </cell>
          <cell r="DA1267">
            <v>6</v>
          </cell>
          <cell r="DD1267" t="str">
            <v>繰越数</v>
          </cell>
          <cell r="DE1267">
            <v>3</v>
          </cell>
          <cell r="DF1267" t="str">
            <v>繰越数</v>
          </cell>
          <cell r="DG1267">
            <v>7</v>
          </cell>
          <cell r="DH1267" t="str">
            <v>繰越数</v>
          </cell>
          <cell r="DI1267">
            <v>3</v>
          </cell>
          <cell r="DJ1267" t="str">
            <v>繰越数</v>
          </cell>
          <cell r="DK1267">
            <v>2</v>
          </cell>
          <cell r="DN1267" t="str">
            <v>繰越数</v>
          </cell>
          <cell r="DO1267">
            <v>3</v>
          </cell>
          <cell r="DP1267" t="str">
            <v>繰越数</v>
          </cell>
          <cell r="DQ1267">
            <v>21</v>
          </cell>
          <cell r="DR1267" t="str">
            <v>繰越数</v>
          </cell>
          <cell r="DS1267">
            <v>14</v>
          </cell>
          <cell r="DT1267" t="str">
            <v>繰越数</v>
          </cell>
          <cell r="DU1267">
            <v>6</v>
          </cell>
          <cell r="DV1267" t="str">
            <v>繰越数</v>
          </cell>
          <cell r="DW1267">
            <v>10</v>
          </cell>
          <cell r="DX1267" t="str">
            <v>繰越数</v>
          </cell>
          <cell r="DY1267">
            <v>2</v>
          </cell>
          <cell r="EB1267" t="str">
            <v>繰越数</v>
          </cell>
          <cell r="EC1267">
            <v>31</v>
          </cell>
          <cell r="ED1267" t="str">
            <v>繰越数</v>
          </cell>
          <cell r="EE1267">
            <v>1</v>
          </cell>
          <cell r="EF1267" t="str">
            <v>繰越数</v>
          </cell>
          <cell r="EG1267">
            <v>43</v>
          </cell>
          <cell r="EH1267" t="str">
            <v>繰越数</v>
          </cell>
          <cell r="EI1267">
            <v>6</v>
          </cell>
          <cell r="EN1267" t="str">
            <v>繰越数</v>
          </cell>
          <cell r="EO1267">
            <v>15</v>
          </cell>
          <cell r="EP1267" t="str">
            <v>繰越数</v>
          </cell>
          <cell r="EQ1267">
            <v>10</v>
          </cell>
          <cell r="ER1267" t="str">
            <v>繰越数</v>
          </cell>
          <cell r="ES1267">
            <v>10</v>
          </cell>
          <cell r="ET1267" t="str">
            <v>繰越数</v>
          </cell>
          <cell r="EU1267">
            <v>5</v>
          </cell>
          <cell r="EV1267" t="str">
            <v>繰越数</v>
          </cell>
          <cell r="EW1267">
            <v>10</v>
          </cell>
          <cell r="EX1267" t="str">
            <v>繰越数</v>
          </cell>
          <cell r="EY1267">
            <v>40</v>
          </cell>
          <cell r="EZ1267" t="str">
            <v>繰越数</v>
          </cell>
          <cell r="FA1267">
            <v>23</v>
          </cell>
          <cell r="FB1267" t="str">
            <v>繰越数</v>
          </cell>
          <cell r="FD1267" t="str">
            <v>繰越数</v>
          </cell>
          <cell r="FF1267" t="str">
            <v>繰越数</v>
          </cell>
          <cell r="FH1267" t="str">
            <v>繰越数</v>
          </cell>
          <cell r="FI1267">
            <v>3</v>
          </cell>
          <cell r="FJ1267" t="str">
            <v>繰越数</v>
          </cell>
          <cell r="FL1267" t="str">
            <v>繰越数</v>
          </cell>
          <cell r="FN1267" t="str">
            <v>繰越数</v>
          </cell>
          <cell r="FO1267">
            <v>5</v>
          </cell>
          <cell r="FQ1267" t="str">
            <v>繰越数</v>
          </cell>
          <cell r="FT1267" t="str">
            <v>繰越数</v>
          </cell>
          <cell r="FU1267">
            <v>5</v>
          </cell>
          <cell r="FV1267" t="str">
            <v>繰越数</v>
          </cell>
          <cell r="FW1267">
            <v>3</v>
          </cell>
          <cell r="FX1267" t="str">
            <v>繰越数</v>
          </cell>
          <cell r="FY1267">
            <v>5</v>
          </cell>
          <cell r="FZ1267" t="str">
            <v>繰越数</v>
          </cell>
          <cell r="GC1267" t="str">
            <v>繰越数</v>
          </cell>
          <cell r="GE1267" t="str">
            <v>繰越数</v>
          </cell>
          <cell r="GF1267">
            <v>2</v>
          </cell>
          <cell r="GG1267" t="str">
            <v>繰越数</v>
          </cell>
          <cell r="GH1267">
            <v>6</v>
          </cell>
          <cell r="GM1267" t="str">
            <v>繰越数</v>
          </cell>
          <cell r="GO1267" t="str">
            <v>繰越数</v>
          </cell>
          <cell r="GQ1267" t="str">
            <v>繰越数</v>
          </cell>
          <cell r="GS1267" t="str">
            <v>繰越数</v>
          </cell>
          <cell r="GU1267" t="str">
            <v>繰越数</v>
          </cell>
          <cell r="GW1267" t="str">
            <v>繰越数</v>
          </cell>
          <cell r="GY1267" t="str">
            <v>繰越数</v>
          </cell>
          <cell r="HA1267" t="str">
            <v>繰越数</v>
          </cell>
          <cell r="HC1267" t="str">
            <v>繰越数</v>
          </cell>
          <cell r="HE1267" t="str">
            <v>繰越数</v>
          </cell>
          <cell r="HG1267" t="str">
            <v>繰越数</v>
          </cell>
          <cell r="HI1267" t="str">
            <v>繰越数</v>
          </cell>
          <cell r="HK1267" t="str">
            <v>繰越数</v>
          </cell>
          <cell r="HM1267" t="str">
            <v>繰越数</v>
          </cell>
          <cell r="HO1267" t="str">
            <v>繰越数</v>
          </cell>
          <cell r="HT1267" t="str">
            <v>製番</v>
          </cell>
          <cell r="HX1267" t="str">
            <v>製番</v>
          </cell>
          <cell r="IB1267" t="str">
            <v>製番</v>
          </cell>
        </row>
        <row r="1268">
          <cell r="AH1268" t="str">
            <v>引当数</v>
          </cell>
          <cell r="AI1268">
            <v>0</v>
          </cell>
          <cell r="AJ1268" t="str">
            <v>引当数</v>
          </cell>
          <cell r="AK1268">
            <v>0</v>
          </cell>
          <cell r="AL1268" t="str">
            <v>引当数</v>
          </cell>
          <cell r="AM1268">
            <v>0</v>
          </cell>
          <cell r="AN1268" t="str">
            <v>引当数</v>
          </cell>
          <cell r="AO1268">
            <v>0</v>
          </cell>
          <cell r="AP1268" t="str">
            <v>引当数</v>
          </cell>
          <cell r="AQ1268">
            <v>0</v>
          </cell>
          <cell r="AR1268" t="str">
            <v>引当数</v>
          </cell>
          <cell r="AS1268">
            <v>0</v>
          </cell>
          <cell r="AT1268" t="str">
            <v>引当数</v>
          </cell>
          <cell r="AU1268">
            <v>0</v>
          </cell>
          <cell r="AV1268" t="str">
            <v>引当数</v>
          </cell>
          <cell r="AW1268">
            <v>0</v>
          </cell>
          <cell r="AX1268" t="str">
            <v>引当数</v>
          </cell>
          <cell r="AY1268">
            <v>0</v>
          </cell>
          <cell r="AZ1268" t="str">
            <v>引当数</v>
          </cell>
          <cell r="BA1268">
            <v>0</v>
          </cell>
          <cell r="BB1268" t="str">
            <v>引当数</v>
          </cell>
          <cell r="BC1268">
            <v>0</v>
          </cell>
          <cell r="BD1268" t="str">
            <v>引当数</v>
          </cell>
          <cell r="BE1268">
            <v>0</v>
          </cell>
          <cell r="BF1268" t="str">
            <v>引当数</v>
          </cell>
          <cell r="BG1268">
            <v>0</v>
          </cell>
          <cell r="BH1268" t="str">
            <v>引当数</v>
          </cell>
          <cell r="BI1268">
            <v>0</v>
          </cell>
          <cell r="BJ1268" t="str">
            <v>引当数</v>
          </cell>
          <cell r="BK1268">
            <v>0</v>
          </cell>
          <cell r="BL1268" t="str">
            <v>引当数</v>
          </cell>
          <cell r="BM1268">
            <v>0</v>
          </cell>
          <cell r="BN1268" t="str">
            <v>引当数</v>
          </cell>
          <cell r="BO1268">
            <v>0</v>
          </cell>
          <cell r="BP1268" t="str">
            <v>引当数</v>
          </cell>
          <cell r="BQ1268">
            <v>0</v>
          </cell>
          <cell r="BR1268" t="str">
            <v>引当数</v>
          </cell>
          <cell r="BS1268">
            <v>0</v>
          </cell>
          <cell r="BT1268" t="str">
            <v>引当数</v>
          </cell>
          <cell r="BU1268">
            <v>0</v>
          </cell>
          <cell r="BV1268" t="str">
            <v>引当数</v>
          </cell>
          <cell r="BW1268">
            <v>0</v>
          </cell>
          <cell r="BX1268" t="str">
            <v>引当数</v>
          </cell>
          <cell r="BY1268">
            <v>0</v>
          </cell>
          <cell r="BZ1268" t="str">
            <v>引当数</v>
          </cell>
          <cell r="CA1268">
            <v>0</v>
          </cell>
          <cell r="CB1268" t="str">
            <v>引当数</v>
          </cell>
          <cell r="CC1268">
            <v>0</v>
          </cell>
          <cell r="CD1268" t="str">
            <v>引当数</v>
          </cell>
          <cell r="CE1268">
            <v>1</v>
          </cell>
          <cell r="CF1268" t="str">
            <v>引当数</v>
          </cell>
          <cell r="CG1268">
            <v>7</v>
          </cell>
          <cell r="CH1268" t="str">
            <v>引当数</v>
          </cell>
          <cell r="CI1268">
            <v>5</v>
          </cell>
          <cell r="CJ1268" t="str">
            <v>引当数</v>
          </cell>
          <cell r="CK1268">
            <v>0</v>
          </cell>
          <cell r="CL1268" t="str">
            <v>引当数</v>
          </cell>
          <cell r="CM1268">
            <v>1</v>
          </cell>
          <cell r="CN1268" t="str">
            <v>引当数</v>
          </cell>
          <cell r="CO1268">
            <v>3</v>
          </cell>
          <cell r="CP1268" t="str">
            <v>引当数</v>
          </cell>
          <cell r="CQ1268">
            <v>23</v>
          </cell>
          <cell r="CR1268" t="str">
            <v>引当数</v>
          </cell>
          <cell r="CS1268">
            <v>11</v>
          </cell>
          <cell r="CT1268" t="str">
            <v>引当数</v>
          </cell>
          <cell r="CU1268">
            <v>5</v>
          </cell>
          <cell r="CV1268" t="str">
            <v>引当数</v>
          </cell>
          <cell r="CW1268">
            <v>0</v>
          </cell>
          <cell r="CX1268" t="str">
            <v>引当数</v>
          </cell>
          <cell r="CY1268">
            <v>4</v>
          </cell>
          <cell r="CZ1268" t="str">
            <v>引当数</v>
          </cell>
          <cell r="DA1268">
            <v>6</v>
          </cell>
          <cell r="DD1268" t="str">
            <v>引当数</v>
          </cell>
          <cell r="DE1268">
            <v>3</v>
          </cell>
          <cell r="DF1268" t="str">
            <v>引当数</v>
          </cell>
          <cell r="DG1268">
            <v>7</v>
          </cell>
          <cell r="DH1268" t="str">
            <v>引当数</v>
          </cell>
          <cell r="DI1268">
            <v>3</v>
          </cell>
          <cell r="DJ1268" t="str">
            <v>引当数</v>
          </cell>
          <cell r="DK1268">
            <v>2</v>
          </cell>
          <cell r="DN1268" t="str">
            <v>引当数</v>
          </cell>
          <cell r="DO1268">
            <v>3</v>
          </cell>
          <cell r="DP1268" t="str">
            <v>引当数</v>
          </cell>
          <cell r="DQ1268">
            <v>21</v>
          </cell>
          <cell r="DR1268" t="str">
            <v>引当数</v>
          </cell>
          <cell r="DS1268">
            <v>14</v>
          </cell>
          <cell r="DT1268" t="str">
            <v>引当数</v>
          </cell>
          <cell r="DU1268">
            <v>6</v>
          </cell>
          <cell r="DV1268" t="str">
            <v>引当数</v>
          </cell>
          <cell r="DW1268">
            <v>10</v>
          </cell>
          <cell r="DX1268" t="str">
            <v>引当数</v>
          </cell>
          <cell r="DY1268">
            <v>1</v>
          </cell>
          <cell r="EB1268" t="str">
            <v>引当数</v>
          </cell>
          <cell r="EC1268">
            <v>31</v>
          </cell>
          <cell r="ED1268" t="str">
            <v>引当数</v>
          </cell>
          <cell r="EE1268">
            <v>1</v>
          </cell>
          <cell r="EF1268" t="str">
            <v>引当数</v>
          </cell>
          <cell r="EG1268">
            <v>43</v>
          </cell>
          <cell r="EH1268" t="str">
            <v>引当数</v>
          </cell>
          <cell r="EI1268">
            <v>6</v>
          </cell>
          <cell r="EN1268" t="str">
            <v>引当数</v>
          </cell>
          <cell r="EO1268">
            <v>0</v>
          </cell>
          <cell r="EP1268" t="str">
            <v>引当数</v>
          </cell>
          <cell r="EQ1268">
            <v>10</v>
          </cell>
          <cell r="ER1268" t="str">
            <v>引当数</v>
          </cell>
          <cell r="ES1268">
            <v>10</v>
          </cell>
          <cell r="ET1268" t="str">
            <v>引当数</v>
          </cell>
          <cell r="EU1268">
            <v>5</v>
          </cell>
          <cell r="EV1268" t="str">
            <v>引当数</v>
          </cell>
          <cell r="EW1268">
            <v>0</v>
          </cell>
          <cell r="EX1268" t="str">
            <v>引当数</v>
          </cell>
          <cell r="EY1268">
            <v>40</v>
          </cell>
          <cell r="EZ1268" t="str">
            <v>引当数</v>
          </cell>
          <cell r="FA1268">
            <v>23</v>
          </cell>
          <cell r="FB1268" t="str">
            <v>引当数</v>
          </cell>
          <cell r="FC1268">
            <v>0</v>
          </cell>
          <cell r="FD1268" t="str">
            <v>引当数</v>
          </cell>
          <cell r="FE1268">
            <v>0</v>
          </cell>
          <cell r="FF1268" t="str">
            <v>引当数</v>
          </cell>
          <cell r="FG1268">
            <v>0</v>
          </cell>
          <cell r="FH1268" t="str">
            <v>引当数</v>
          </cell>
          <cell r="FI1268">
            <v>0</v>
          </cell>
          <cell r="FJ1268" t="str">
            <v>引当数</v>
          </cell>
          <cell r="FK1268">
            <v>0</v>
          </cell>
          <cell r="FL1268" t="str">
            <v>引当数</v>
          </cell>
          <cell r="FM1268">
            <v>0</v>
          </cell>
          <cell r="FN1268" t="str">
            <v>引当数</v>
          </cell>
          <cell r="FO1268">
            <v>4</v>
          </cell>
          <cell r="FQ1268" t="str">
            <v>引当数</v>
          </cell>
          <cell r="FR1268">
            <v>0</v>
          </cell>
          <cell r="FT1268" t="str">
            <v>引当数</v>
          </cell>
          <cell r="FU1268">
            <v>0</v>
          </cell>
          <cell r="FV1268" t="str">
            <v>引当数</v>
          </cell>
          <cell r="FW1268">
            <v>0</v>
          </cell>
          <cell r="FX1268" t="str">
            <v>引当数</v>
          </cell>
          <cell r="FY1268">
            <v>0</v>
          </cell>
          <cell r="FZ1268" t="str">
            <v>引当数</v>
          </cell>
          <cell r="GA1268">
            <v>0</v>
          </cell>
          <cell r="GC1268" t="str">
            <v>引当数</v>
          </cell>
          <cell r="GD1268">
            <v>0</v>
          </cell>
          <cell r="GE1268" t="str">
            <v>引当数</v>
          </cell>
          <cell r="GF1268">
            <v>2</v>
          </cell>
          <cell r="GG1268" t="str">
            <v>引当数</v>
          </cell>
          <cell r="GH1268">
            <v>6</v>
          </cell>
          <cell r="GM1268" t="str">
            <v>引当数</v>
          </cell>
          <cell r="GN1268">
            <v>0</v>
          </cell>
          <cell r="GO1268" t="str">
            <v>引当数</v>
          </cell>
          <cell r="GP1268">
            <v>0</v>
          </cell>
          <cell r="GQ1268" t="str">
            <v>引当数</v>
          </cell>
          <cell r="GR1268">
            <v>0</v>
          </cell>
          <cell r="GS1268" t="str">
            <v>引当数</v>
          </cell>
          <cell r="GT1268">
            <v>0</v>
          </cell>
          <cell r="GU1268" t="str">
            <v>引当数</v>
          </cell>
          <cell r="GV1268">
            <v>0</v>
          </cell>
          <cell r="GW1268" t="str">
            <v>引当数</v>
          </cell>
          <cell r="GX1268">
            <v>0</v>
          </cell>
          <cell r="GY1268" t="str">
            <v>引当数</v>
          </cell>
          <cell r="GZ1268">
            <v>0</v>
          </cell>
          <cell r="HA1268" t="str">
            <v>引当数</v>
          </cell>
          <cell r="HB1268">
            <v>0</v>
          </cell>
          <cell r="HC1268" t="str">
            <v>引当数</v>
          </cell>
          <cell r="HD1268">
            <v>0</v>
          </cell>
          <cell r="HE1268" t="str">
            <v>引当数</v>
          </cell>
          <cell r="HF1268">
            <v>0</v>
          </cell>
          <cell r="HG1268" t="str">
            <v>引当数</v>
          </cell>
          <cell r="HH1268">
            <v>0</v>
          </cell>
          <cell r="HI1268" t="str">
            <v>引当数</v>
          </cell>
          <cell r="HJ1268">
            <v>0</v>
          </cell>
          <cell r="HK1268" t="str">
            <v>引当数</v>
          </cell>
          <cell r="HL1268">
            <v>0</v>
          </cell>
          <cell r="HM1268" t="str">
            <v>引当数</v>
          </cell>
          <cell r="HN1268">
            <v>0</v>
          </cell>
          <cell r="HO1268" t="str">
            <v>引当数</v>
          </cell>
          <cell r="HP1268">
            <v>0</v>
          </cell>
          <cell r="HT1268" t="str">
            <v>数量</v>
          </cell>
          <cell r="HX1268" t="str">
            <v>数量</v>
          </cell>
          <cell r="IB1268" t="str">
            <v>数量</v>
          </cell>
        </row>
        <row r="1269">
          <cell r="AH1269" t="str">
            <v>在庫数</v>
          </cell>
          <cell r="AI1269">
            <v>18</v>
          </cell>
          <cell r="AJ1269" t="str">
            <v>在庫数</v>
          </cell>
          <cell r="AK1269">
            <v>0</v>
          </cell>
          <cell r="AL1269" t="str">
            <v>在庫数</v>
          </cell>
          <cell r="AM1269">
            <v>0</v>
          </cell>
          <cell r="AN1269" t="str">
            <v>在庫数</v>
          </cell>
          <cell r="AO1269">
            <v>0</v>
          </cell>
          <cell r="AP1269" t="str">
            <v>在庫数</v>
          </cell>
          <cell r="AQ1269">
            <v>0</v>
          </cell>
          <cell r="AR1269" t="str">
            <v>在庫数</v>
          </cell>
          <cell r="AS1269">
            <v>0</v>
          </cell>
          <cell r="AT1269" t="str">
            <v>在庫数</v>
          </cell>
          <cell r="AU1269">
            <v>0</v>
          </cell>
          <cell r="AV1269" t="str">
            <v>在庫数</v>
          </cell>
          <cell r="AW1269">
            <v>0</v>
          </cell>
          <cell r="AX1269" t="str">
            <v>在庫数</v>
          </cell>
          <cell r="AY1269">
            <v>0</v>
          </cell>
          <cell r="AZ1269" t="str">
            <v>在庫数</v>
          </cell>
          <cell r="BA1269">
            <v>0</v>
          </cell>
          <cell r="BB1269" t="str">
            <v>在庫数</v>
          </cell>
          <cell r="BC1269">
            <v>0</v>
          </cell>
          <cell r="BD1269" t="str">
            <v>在庫数</v>
          </cell>
          <cell r="BE1269">
            <v>0</v>
          </cell>
          <cell r="BF1269" t="str">
            <v>在庫数</v>
          </cell>
          <cell r="BG1269">
            <v>0</v>
          </cell>
          <cell r="BH1269" t="str">
            <v>在庫数</v>
          </cell>
          <cell r="BI1269">
            <v>0</v>
          </cell>
          <cell r="BJ1269" t="str">
            <v>在庫数</v>
          </cell>
          <cell r="BK1269">
            <v>0</v>
          </cell>
          <cell r="BL1269" t="str">
            <v>在庫数</v>
          </cell>
          <cell r="BM1269">
            <v>0</v>
          </cell>
          <cell r="BN1269" t="str">
            <v>在庫数</v>
          </cell>
          <cell r="BO1269">
            <v>0</v>
          </cell>
          <cell r="BP1269" t="str">
            <v>在庫数</v>
          </cell>
          <cell r="BQ1269">
            <v>0</v>
          </cell>
          <cell r="BR1269" t="str">
            <v>在庫数</v>
          </cell>
          <cell r="BS1269">
            <v>0</v>
          </cell>
          <cell r="BT1269" t="str">
            <v>在庫数</v>
          </cell>
          <cell r="BU1269">
            <v>0</v>
          </cell>
          <cell r="BV1269" t="str">
            <v>在庫数</v>
          </cell>
          <cell r="BW1269">
            <v>0</v>
          </cell>
          <cell r="BX1269" t="str">
            <v>在庫数</v>
          </cell>
          <cell r="BY1269">
            <v>0</v>
          </cell>
          <cell r="BZ1269" t="str">
            <v>在庫数</v>
          </cell>
          <cell r="CA1269">
            <v>0</v>
          </cell>
          <cell r="CB1269" t="str">
            <v>在庫数</v>
          </cell>
          <cell r="CC1269">
            <v>0</v>
          </cell>
          <cell r="CD1269" t="str">
            <v>在庫数</v>
          </cell>
          <cell r="CE1269">
            <v>0</v>
          </cell>
          <cell r="CF1269" t="str">
            <v>在庫数</v>
          </cell>
          <cell r="CG1269">
            <v>0</v>
          </cell>
          <cell r="CH1269" t="str">
            <v>在庫数</v>
          </cell>
          <cell r="CI1269">
            <v>0</v>
          </cell>
          <cell r="CJ1269" t="str">
            <v>在庫数</v>
          </cell>
          <cell r="CK1269">
            <v>3</v>
          </cell>
          <cell r="CL1269" t="str">
            <v>在庫数</v>
          </cell>
          <cell r="CM1269">
            <v>0</v>
          </cell>
          <cell r="CN1269" t="str">
            <v>在庫数</v>
          </cell>
          <cell r="CO1269">
            <v>0</v>
          </cell>
          <cell r="CP1269" t="str">
            <v>在庫数</v>
          </cell>
          <cell r="CQ1269">
            <v>0</v>
          </cell>
          <cell r="CR1269" t="str">
            <v>在庫数</v>
          </cell>
          <cell r="CS1269">
            <v>0</v>
          </cell>
          <cell r="CT1269" t="str">
            <v>在庫数</v>
          </cell>
          <cell r="CU1269">
            <v>0</v>
          </cell>
          <cell r="CV1269" t="str">
            <v>在庫数</v>
          </cell>
          <cell r="CW1269">
            <v>0</v>
          </cell>
          <cell r="CX1269" t="str">
            <v>在庫数</v>
          </cell>
          <cell r="CY1269">
            <v>53</v>
          </cell>
          <cell r="CZ1269" t="str">
            <v>在庫数</v>
          </cell>
          <cell r="DA1269">
            <v>0</v>
          </cell>
          <cell r="DD1269" t="str">
            <v>在庫数</v>
          </cell>
          <cell r="DE1269">
            <v>0</v>
          </cell>
          <cell r="DF1269" t="str">
            <v>在庫数</v>
          </cell>
          <cell r="DG1269">
            <v>0</v>
          </cell>
          <cell r="DH1269" t="str">
            <v>在庫数</v>
          </cell>
          <cell r="DI1269">
            <v>0</v>
          </cell>
          <cell r="DJ1269" t="str">
            <v>在庫数</v>
          </cell>
          <cell r="DK1269">
            <v>0</v>
          </cell>
          <cell r="DN1269" t="str">
            <v>在庫数</v>
          </cell>
          <cell r="DO1269">
            <v>0</v>
          </cell>
          <cell r="DP1269" t="str">
            <v>在庫数</v>
          </cell>
          <cell r="DQ1269">
            <v>0</v>
          </cell>
          <cell r="DR1269" t="str">
            <v>在庫数</v>
          </cell>
          <cell r="DS1269">
            <v>0</v>
          </cell>
          <cell r="DT1269" t="str">
            <v>在庫数</v>
          </cell>
          <cell r="DU1269">
            <v>0</v>
          </cell>
          <cell r="DV1269" t="str">
            <v>在庫数</v>
          </cell>
          <cell r="DW1269">
            <v>0</v>
          </cell>
          <cell r="DX1269" t="str">
            <v>在庫数</v>
          </cell>
          <cell r="DY1269">
            <v>1</v>
          </cell>
          <cell r="EB1269" t="str">
            <v>在庫数</v>
          </cell>
          <cell r="EC1269">
            <v>0</v>
          </cell>
          <cell r="ED1269" t="str">
            <v>在庫数</v>
          </cell>
          <cell r="EE1269">
            <v>0</v>
          </cell>
          <cell r="EF1269" t="str">
            <v>在庫数</v>
          </cell>
          <cell r="EG1269">
            <v>0</v>
          </cell>
          <cell r="EH1269" t="str">
            <v>在庫数</v>
          </cell>
          <cell r="EI1269">
            <v>0</v>
          </cell>
          <cell r="EN1269" t="str">
            <v>在庫数</v>
          </cell>
          <cell r="EO1269">
            <v>15</v>
          </cell>
          <cell r="EP1269" t="str">
            <v>在庫数</v>
          </cell>
          <cell r="EQ1269">
            <v>0</v>
          </cell>
          <cell r="ER1269" t="str">
            <v>在庫数</v>
          </cell>
          <cell r="ES1269">
            <v>0</v>
          </cell>
          <cell r="ET1269" t="str">
            <v>在庫数</v>
          </cell>
          <cell r="EU1269">
            <v>0</v>
          </cell>
          <cell r="EV1269" t="str">
            <v>在庫数</v>
          </cell>
          <cell r="EW1269">
            <v>10</v>
          </cell>
          <cell r="EX1269" t="str">
            <v>在庫数</v>
          </cell>
          <cell r="EY1269">
            <v>0</v>
          </cell>
          <cell r="EZ1269" t="str">
            <v>在庫数</v>
          </cell>
          <cell r="FA1269">
            <v>0</v>
          </cell>
          <cell r="FB1269" t="str">
            <v>在庫数</v>
          </cell>
          <cell r="FC1269">
            <v>0</v>
          </cell>
          <cell r="FD1269" t="str">
            <v>在庫数</v>
          </cell>
          <cell r="FE1269">
            <v>0</v>
          </cell>
          <cell r="FF1269" t="str">
            <v>在庫数</v>
          </cell>
          <cell r="FG1269">
            <v>0</v>
          </cell>
          <cell r="FH1269" t="str">
            <v>在庫数</v>
          </cell>
          <cell r="FI1269">
            <v>3</v>
          </cell>
          <cell r="FJ1269" t="str">
            <v>在庫数</v>
          </cell>
          <cell r="FK1269">
            <v>0</v>
          </cell>
          <cell r="FL1269" t="str">
            <v>在庫数</v>
          </cell>
          <cell r="FM1269">
            <v>0</v>
          </cell>
          <cell r="FN1269" t="str">
            <v>在庫数</v>
          </cell>
          <cell r="FO1269">
            <v>1</v>
          </cell>
          <cell r="FQ1269" t="str">
            <v>在庫数</v>
          </cell>
          <cell r="FR1269">
            <v>0</v>
          </cell>
          <cell r="FT1269" t="str">
            <v>在庫数</v>
          </cell>
          <cell r="FU1269">
            <v>5</v>
          </cell>
          <cell r="FV1269" t="str">
            <v>在庫数</v>
          </cell>
          <cell r="FW1269">
            <v>3</v>
          </cell>
          <cell r="FX1269" t="str">
            <v>在庫数</v>
          </cell>
          <cell r="FY1269">
            <v>5</v>
          </cell>
          <cell r="FZ1269" t="str">
            <v>在庫数</v>
          </cell>
          <cell r="GA1269">
            <v>0</v>
          </cell>
          <cell r="GC1269" t="str">
            <v>在庫数</v>
          </cell>
          <cell r="GD1269">
            <v>0</v>
          </cell>
          <cell r="GE1269" t="str">
            <v>在庫数</v>
          </cell>
          <cell r="GF1269">
            <v>0</v>
          </cell>
          <cell r="GG1269" t="str">
            <v>在庫数</v>
          </cell>
          <cell r="GH1269">
            <v>0</v>
          </cell>
          <cell r="GM1269" t="str">
            <v>在庫数</v>
          </cell>
          <cell r="GN1269">
            <v>0</v>
          </cell>
          <cell r="GO1269" t="str">
            <v>在庫数</v>
          </cell>
          <cell r="GP1269">
            <v>0</v>
          </cell>
          <cell r="GQ1269" t="str">
            <v>在庫数</v>
          </cell>
          <cell r="GR1269">
            <v>0</v>
          </cell>
          <cell r="GS1269" t="str">
            <v>在庫数</v>
          </cell>
          <cell r="GT1269">
            <v>0</v>
          </cell>
          <cell r="GU1269" t="str">
            <v>在庫数</v>
          </cell>
          <cell r="GV1269">
            <v>0</v>
          </cell>
          <cell r="GW1269" t="str">
            <v>在庫数</v>
          </cell>
          <cell r="GX1269">
            <v>0</v>
          </cell>
          <cell r="GY1269" t="str">
            <v>在庫数</v>
          </cell>
          <cell r="GZ1269">
            <v>0</v>
          </cell>
          <cell r="HA1269" t="str">
            <v>在庫数</v>
          </cell>
          <cell r="HB1269">
            <v>0</v>
          </cell>
          <cell r="HC1269" t="str">
            <v>在庫数</v>
          </cell>
          <cell r="HD1269">
            <v>0</v>
          </cell>
          <cell r="HE1269" t="str">
            <v>在庫数</v>
          </cell>
          <cell r="HF1269">
            <v>0</v>
          </cell>
          <cell r="HG1269" t="str">
            <v>在庫数</v>
          </cell>
          <cell r="HH1269">
            <v>0</v>
          </cell>
          <cell r="HI1269" t="str">
            <v>在庫数</v>
          </cell>
          <cell r="HJ1269">
            <v>0</v>
          </cell>
          <cell r="HK1269" t="str">
            <v>在庫数</v>
          </cell>
          <cell r="HL1269">
            <v>0</v>
          </cell>
          <cell r="HM1269" t="str">
            <v>在庫数</v>
          </cell>
          <cell r="HN1269">
            <v>0</v>
          </cell>
          <cell r="HO1269" t="str">
            <v>在庫数</v>
          </cell>
          <cell r="HP1269">
            <v>0</v>
          </cell>
        </row>
        <row r="1270">
          <cell r="DF1270">
            <v>45206</v>
          </cell>
          <cell r="DH1270">
            <v>45145</v>
          </cell>
          <cell r="DP1270">
            <v>45176</v>
          </cell>
          <cell r="DR1270">
            <v>45145</v>
          </cell>
          <cell r="DV1270">
            <v>45145</v>
          </cell>
          <cell r="EB1270">
            <v>45206</v>
          </cell>
          <cell r="EF1270">
            <v>45176</v>
          </cell>
          <cell r="EN1270">
            <v>45078</v>
          </cell>
          <cell r="FV1270">
            <v>45048</v>
          </cell>
        </row>
        <row r="1271">
          <cell r="AH1271">
            <v>45825</v>
          </cell>
          <cell r="AI1271">
            <v>4162194</v>
          </cell>
          <cell r="CD1271">
            <v>45370</v>
          </cell>
          <cell r="CE1271">
            <v>4062142</v>
          </cell>
          <cell r="CF1271">
            <v>45206</v>
          </cell>
          <cell r="CG1271">
            <v>3962299</v>
          </cell>
          <cell r="CH1271">
            <v>45176</v>
          </cell>
          <cell r="CI1271">
            <v>3962277</v>
          </cell>
          <cell r="CJ1271">
            <v>45601</v>
          </cell>
          <cell r="CK1271">
            <v>4062371</v>
          </cell>
          <cell r="CL1271">
            <v>45232</v>
          </cell>
          <cell r="CM1271">
            <v>4062003</v>
          </cell>
          <cell r="CN1271">
            <v>45545</v>
          </cell>
          <cell r="CO1271">
            <v>4062274</v>
          </cell>
          <cell r="CP1271">
            <v>45206</v>
          </cell>
          <cell r="CQ1271">
            <v>3962303</v>
          </cell>
          <cell r="CR1271">
            <v>45176</v>
          </cell>
          <cell r="CS1271">
            <v>3962281</v>
          </cell>
          <cell r="CT1271">
            <v>45468</v>
          </cell>
          <cell r="CU1271">
            <v>4062214</v>
          </cell>
          <cell r="CX1271">
            <v>45108</v>
          </cell>
          <cell r="CY1271">
            <v>3962193</v>
          </cell>
          <cell r="CZ1271">
            <v>44941</v>
          </cell>
          <cell r="DA1271">
            <v>4062039</v>
          </cell>
          <cell r="DD1271">
            <v>45566</v>
          </cell>
          <cell r="DE1271">
            <v>4062312</v>
          </cell>
          <cell r="DF1271" t="str">
            <v>製番</v>
          </cell>
          <cell r="DG1271">
            <v>3962309</v>
          </cell>
          <cell r="DH1271" t="str">
            <v>製番</v>
          </cell>
          <cell r="DI1271">
            <v>3962263</v>
          </cell>
          <cell r="DJ1271">
            <v>45510</v>
          </cell>
          <cell r="DK1271">
            <v>4062247</v>
          </cell>
          <cell r="DN1271">
            <v>45510</v>
          </cell>
          <cell r="DO1271">
            <v>4062248</v>
          </cell>
          <cell r="DP1271" t="str">
            <v>製番</v>
          </cell>
          <cell r="DQ1271">
            <v>3962289</v>
          </cell>
          <cell r="DR1271" t="str">
            <v>製番</v>
          </cell>
          <cell r="DS1271">
            <v>3962267</v>
          </cell>
          <cell r="DT1271">
            <v>45370</v>
          </cell>
          <cell r="DU1271">
            <v>4062152</v>
          </cell>
          <cell r="DV1271" t="str">
            <v>製番</v>
          </cell>
          <cell r="DW1271">
            <v>3962269</v>
          </cell>
          <cell r="DX1271">
            <v>45566</v>
          </cell>
          <cell r="DY1271">
            <v>4062328</v>
          </cell>
          <cell r="EB1271" t="str">
            <v>製番</v>
          </cell>
          <cell r="EC1271">
            <v>3962318</v>
          </cell>
          <cell r="ED1271">
            <v>45468</v>
          </cell>
          <cell r="EE1271">
            <v>4062217</v>
          </cell>
          <cell r="EF1271" t="str">
            <v>製番</v>
          </cell>
          <cell r="EG1271">
            <v>3962296</v>
          </cell>
          <cell r="EH1271">
            <v>45287</v>
          </cell>
          <cell r="EI1271">
            <v>4062030</v>
          </cell>
          <cell r="EN1271" t="str">
            <v>製番</v>
          </cell>
          <cell r="EO1271">
            <v>3962218</v>
          </cell>
          <cell r="EP1271">
            <v>45370</v>
          </cell>
          <cell r="EQ1271">
            <v>4062132</v>
          </cell>
          <cell r="ER1271">
            <v>45510</v>
          </cell>
          <cell r="ES1271">
            <v>4062258</v>
          </cell>
          <cell r="ET1271">
            <v>45269</v>
          </cell>
          <cell r="EU1271">
            <v>4062062</v>
          </cell>
          <cell r="EV1271">
            <v>45601</v>
          </cell>
          <cell r="EW1271">
            <v>4062382</v>
          </cell>
          <cell r="EX1271">
            <v>45269</v>
          </cell>
          <cell r="EY1271">
            <v>4062061</v>
          </cell>
          <cell r="EZ1271">
            <v>45475</v>
          </cell>
          <cell r="FA1271">
            <v>4062230</v>
          </cell>
          <cell r="FH1271" t="str">
            <v>製番</v>
          </cell>
          <cell r="FN1271">
            <v>45545</v>
          </cell>
          <cell r="FO1271">
            <v>4062297</v>
          </cell>
          <cell r="FV1271" t="str">
            <v>製番</v>
          </cell>
          <cell r="FW1271">
            <v>3962231</v>
          </cell>
          <cell r="GE1271">
            <v>45545</v>
          </cell>
          <cell r="GF1271">
            <v>4062298</v>
          </cell>
          <cell r="GG1271">
            <v>45475</v>
          </cell>
          <cell r="GH1271">
            <v>4062231</v>
          </cell>
          <cell r="HT1271" t="str">
            <v>納入日</v>
          </cell>
          <cell r="HX1271" t="str">
            <v>納入日</v>
          </cell>
          <cell r="IB1271" t="str">
            <v>納入日</v>
          </cell>
        </row>
        <row r="1272">
          <cell r="AH1272" t="str">
            <v>繰越数</v>
          </cell>
          <cell r="AI1272">
            <v>18</v>
          </cell>
          <cell r="AJ1272" t="str">
            <v>繰越数</v>
          </cell>
          <cell r="AL1272" t="str">
            <v>繰越数</v>
          </cell>
          <cell r="AN1272" t="str">
            <v>繰越数</v>
          </cell>
          <cell r="AP1272" t="str">
            <v>繰越数</v>
          </cell>
          <cell r="AR1272" t="str">
            <v>繰越数</v>
          </cell>
          <cell r="AT1272" t="str">
            <v>繰越数</v>
          </cell>
          <cell r="AV1272" t="str">
            <v>繰越数</v>
          </cell>
          <cell r="AX1272" t="str">
            <v>繰越数</v>
          </cell>
          <cell r="AZ1272" t="str">
            <v>繰越数</v>
          </cell>
          <cell r="BB1272" t="str">
            <v>繰越数</v>
          </cell>
          <cell r="BD1272" t="str">
            <v>繰越数</v>
          </cell>
          <cell r="BF1272" t="str">
            <v>繰越数</v>
          </cell>
          <cell r="BH1272" t="str">
            <v>繰越数</v>
          </cell>
          <cell r="BJ1272" t="str">
            <v>繰越数</v>
          </cell>
          <cell r="BL1272" t="str">
            <v>繰越数</v>
          </cell>
          <cell r="BN1272" t="str">
            <v>繰越数</v>
          </cell>
          <cell r="BP1272" t="str">
            <v>繰越数</v>
          </cell>
          <cell r="BR1272" t="str">
            <v>繰越数</v>
          </cell>
          <cell r="BT1272" t="str">
            <v>繰越数</v>
          </cell>
          <cell r="BV1272" t="str">
            <v>繰越数</v>
          </cell>
          <cell r="BX1272" t="str">
            <v>繰越数</v>
          </cell>
          <cell r="BZ1272" t="str">
            <v>繰越数</v>
          </cell>
          <cell r="CB1272" t="str">
            <v>繰越数</v>
          </cell>
          <cell r="CD1272" t="str">
            <v>繰越数</v>
          </cell>
          <cell r="CE1272">
            <v>2</v>
          </cell>
          <cell r="CF1272" t="str">
            <v>繰越数</v>
          </cell>
          <cell r="CG1272">
            <v>6</v>
          </cell>
          <cell r="CH1272" t="str">
            <v>繰越数</v>
          </cell>
          <cell r="CI1272">
            <v>3</v>
          </cell>
          <cell r="CJ1272" t="str">
            <v>繰越数</v>
          </cell>
          <cell r="CK1272">
            <v>3</v>
          </cell>
          <cell r="CL1272" t="str">
            <v>繰越数</v>
          </cell>
          <cell r="CM1272">
            <v>1</v>
          </cell>
          <cell r="CN1272" t="str">
            <v>繰越数</v>
          </cell>
          <cell r="CO1272">
            <v>3</v>
          </cell>
          <cell r="CP1272" t="str">
            <v>繰越数</v>
          </cell>
          <cell r="CQ1272">
            <v>15</v>
          </cell>
          <cell r="CR1272" t="str">
            <v>繰越数</v>
          </cell>
          <cell r="CS1272">
            <v>8</v>
          </cell>
          <cell r="CT1272" t="str">
            <v>繰越数</v>
          </cell>
          <cell r="CU1272">
            <v>2</v>
          </cell>
          <cell r="CV1272" t="str">
            <v>繰越数</v>
          </cell>
          <cell r="CX1272" t="str">
            <v>繰越数</v>
          </cell>
          <cell r="CY1272">
            <v>57</v>
          </cell>
          <cell r="CZ1272" t="str">
            <v>繰越数</v>
          </cell>
          <cell r="DA1272">
            <v>10</v>
          </cell>
          <cell r="DD1272" t="str">
            <v>繰越数</v>
          </cell>
          <cell r="DE1272">
            <v>3</v>
          </cell>
          <cell r="DF1272" t="str">
            <v>繰越数</v>
          </cell>
          <cell r="DG1272">
            <v>6</v>
          </cell>
          <cell r="DH1272" t="str">
            <v>繰越数</v>
          </cell>
          <cell r="DI1272">
            <v>5</v>
          </cell>
          <cell r="DJ1272" t="str">
            <v>繰越数</v>
          </cell>
          <cell r="DK1272">
            <v>2</v>
          </cell>
          <cell r="DN1272" t="str">
            <v>繰越数</v>
          </cell>
          <cell r="DO1272">
            <v>3</v>
          </cell>
          <cell r="DP1272" t="str">
            <v>繰越数</v>
          </cell>
          <cell r="DQ1272">
            <v>22</v>
          </cell>
          <cell r="DR1272" t="str">
            <v>繰越数</v>
          </cell>
          <cell r="DS1272">
            <v>11</v>
          </cell>
          <cell r="DT1272" t="str">
            <v>繰越数</v>
          </cell>
          <cell r="DU1272">
            <v>8</v>
          </cell>
          <cell r="DV1272" t="str">
            <v>繰越数</v>
          </cell>
          <cell r="DW1272">
            <v>10</v>
          </cell>
          <cell r="DX1272" t="str">
            <v>繰越数</v>
          </cell>
          <cell r="DY1272">
            <v>3</v>
          </cell>
          <cell r="EB1272" t="str">
            <v>繰越数</v>
          </cell>
          <cell r="EC1272">
            <v>31</v>
          </cell>
          <cell r="ED1272" t="str">
            <v>繰越数</v>
          </cell>
          <cell r="EE1272">
            <v>1</v>
          </cell>
          <cell r="EF1272" t="str">
            <v>繰越数</v>
          </cell>
          <cell r="EG1272">
            <v>43</v>
          </cell>
          <cell r="EH1272" t="str">
            <v>繰越数</v>
          </cell>
          <cell r="EI1272">
            <v>6</v>
          </cell>
          <cell r="EN1272" t="str">
            <v>繰越数</v>
          </cell>
          <cell r="EO1272">
            <v>15</v>
          </cell>
          <cell r="EP1272" t="str">
            <v>繰越数</v>
          </cell>
          <cell r="EQ1272">
            <v>6</v>
          </cell>
          <cell r="ER1272" t="str">
            <v>繰越数</v>
          </cell>
          <cell r="ES1272">
            <v>5</v>
          </cell>
          <cell r="ET1272" t="str">
            <v>繰越数</v>
          </cell>
          <cell r="EU1272">
            <v>20</v>
          </cell>
          <cell r="EV1272" t="str">
            <v>繰越数</v>
          </cell>
          <cell r="EW1272">
            <v>10</v>
          </cell>
          <cell r="EX1272" t="str">
            <v>繰越数</v>
          </cell>
          <cell r="EY1272">
            <v>20</v>
          </cell>
          <cell r="EZ1272" t="str">
            <v>繰越数</v>
          </cell>
          <cell r="FA1272">
            <v>10</v>
          </cell>
          <cell r="FB1272" t="str">
            <v>繰越数</v>
          </cell>
          <cell r="FD1272" t="str">
            <v>繰越数</v>
          </cell>
          <cell r="FF1272" t="str">
            <v>繰越数</v>
          </cell>
          <cell r="FH1272" t="str">
            <v>繰越数</v>
          </cell>
          <cell r="FJ1272" t="str">
            <v>繰越数</v>
          </cell>
          <cell r="FL1272" t="str">
            <v>繰越数</v>
          </cell>
          <cell r="FN1272" t="str">
            <v>繰越数</v>
          </cell>
          <cell r="FO1272">
            <v>5</v>
          </cell>
          <cell r="FQ1272" t="str">
            <v>繰越数</v>
          </cell>
          <cell r="FT1272" t="str">
            <v>繰越数</v>
          </cell>
          <cell r="FV1272" t="str">
            <v>繰越数</v>
          </cell>
          <cell r="FW1272">
            <v>5</v>
          </cell>
          <cell r="FX1272" t="str">
            <v>繰越数</v>
          </cell>
          <cell r="FZ1272" t="str">
            <v>繰越数</v>
          </cell>
          <cell r="GC1272" t="str">
            <v>繰越数</v>
          </cell>
          <cell r="GE1272" t="str">
            <v>繰越数</v>
          </cell>
          <cell r="GF1272">
            <v>3</v>
          </cell>
          <cell r="GG1272" t="str">
            <v>繰越数</v>
          </cell>
          <cell r="GH1272">
            <v>6</v>
          </cell>
          <cell r="GM1272" t="str">
            <v>繰越数</v>
          </cell>
          <cell r="GO1272" t="str">
            <v>繰越数</v>
          </cell>
          <cell r="GQ1272" t="str">
            <v>繰越数</v>
          </cell>
          <cell r="GS1272" t="str">
            <v>繰越数</v>
          </cell>
          <cell r="GU1272" t="str">
            <v>繰越数</v>
          </cell>
          <cell r="GW1272" t="str">
            <v>繰越数</v>
          </cell>
          <cell r="GY1272" t="str">
            <v>繰越数</v>
          </cell>
          <cell r="HA1272" t="str">
            <v>繰越数</v>
          </cell>
          <cell r="HC1272" t="str">
            <v>繰越数</v>
          </cell>
          <cell r="HE1272" t="str">
            <v>繰越数</v>
          </cell>
          <cell r="HG1272" t="str">
            <v>繰越数</v>
          </cell>
          <cell r="HI1272" t="str">
            <v>繰越数</v>
          </cell>
          <cell r="HK1272" t="str">
            <v>繰越数</v>
          </cell>
          <cell r="HM1272" t="str">
            <v>繰越数</v>
          </cell>
          <cell r="HO1272" t="str">
            <v>繰越数</v>
          </cell>
          <cell r="HT1272" t="str">
            <v>製番</v>
          </cell>
          <cell r="HX1272" t="str">
            <v>製番</v>
          </cell>
          <cell r="IB1272" t="str">
            <v>製番</v>
          </cell>
        </row>
        <row r="1273">
          <cell r="AH1273" t="str">
            <v>引当数</v>
          </cell>
          <cell r="AI1273">
            <v>0</v>
          </cell>
          <cell r="AJ1273" t="str">
            <v>引当数</v>
          </cell>
          <cell r="AK1273">
            <v>0</v>
          </cell>
          <cell r="AL1273" t="str">
            <v>引当数</v>
          </cell>
          <cell r="AM1273">
            <v>0</v>
          </cell>
          <cell r="AN1273" t="str">
            <v>引当数</v>
          </cell>
          <cell r="AO1273">
            <v>0</v>
          </cell>
          <cell r="AP1273" t="str">
            <v>引当数</v>
          </cell>
          <cell r="AQ1273">
            <v>0</v>
          </cell>
          <cell r="AR1273" t="str">
            <v>引当数</v>
          </cell>
          <cell r="AS1273">
            <v>0</v>
          </cell>
          <cell r="AT1273" t="str">
            <v>引当数</v>
          </cell>
          <cell r="AU1273">
            <v>0</v>
          </cell>
          <cell r="AV1273" t="str">
            <v>引当数</v>
          </cell>
          <cell r="AW1273">
            <v>0</v>
          </cell>
          <cell r="AX1273" t="str">
            <v>引当数</v>
          </cell>
          <cell r="AY1273">
            <v>0</v>
          </cell>
          <cell r="AZ1273" t="str">
            <v>引当数</v>
          </cell>
          <cell r="BA1273">
            <v>0</v>
          </cell>
          <cell r="BB1273" t="str">
            <v>引当数</v>
          </cell>
          <cell r="BC1273">
            <v>0</v>
          </cell>
          <cell r="BD1273" t="str">
            <v>引当数</v>
          </cell>
          <cell r="BE1273">
            <v>0</v>
          </cell>
          <cell r="BF1273" t="str">
            <v>引当数</v>
          </cell>
          <cell r="BG1273">
            <v>0</v>
          </cell>
          <cell r="BH1273" t="str">
            <v>引当数</v>
          </cell>
          <cell r="BI1273">
            <v>0</v>
          </cell>
          <cell r="BJ1273" t="str">
            <v>引当数</v>
          </cell>
          <cell r="BK1273">
            <v>0</v>
          </cell>
          <cell r="BL1273" t="str">
            <v>引当数</v>
          </cell>
          <cell r="BM1273">
            <v>0</v>
          </cell>
          <cell r="BN1273" t="str">
            <v>引当数</v>
          </cell>
          <cell r="BO1273">
            <v>0</v>
          </cell>
          <cell r="BP1273" t="str">
            <v>引当数</v>
          </cell>
          <cell r="BQ1273">
            <v>0</v>
          </cell>
          <cell r="BR1273" t="str">
            <v>引当数</v>
          </cell>
          <cell r="BS1273">
            <v>0</v>
          </cell>
          <cell r="BT1273" t="str">
            <v>引当数</v>
          </cell>
          <cell r="BU1273">
            <v>0</v>
          </cell>
          <cell r="BV1273" t="str">
            <v>引当数</v>
          </cell>
          <cell r="BW1273">
            <v>0</v>
          </cell>
          <cell r="BX1273" t="str">
            <v>引当数</v>
          </cell>
          <cell r="BY1273">
            <v>0</v>
          </cell>
          <cell r="BZ1273" t="str">
            <v>引当数</v>
          </cell>
          <cell r="CA1273">
            <v>0</v>
          </cell>
          <cell r="CB1273" t="str">
            <v>引当数</v>
          </cell>
          <cell r="CC1273">
            <v>0</v>
          </cell>
          <cell r="CD1273" t="str">
            <v>引当数</v>
          </cell>
          <cell r="CE1273">
            <v>2</v>
          </cell>
          <cell r="CF1273" t="str">
            <v>引当数</v>
          </cell>
          <cell r="CG1273">
            <v>6</v>
          </cell>
          <cell r="CH1273" t="str">
            <v>引当数</v>
          </cell>
          <cell r="CI1273">
            <v>3</v>
          </cell>
          <cell r="CJ1273" t="str">
            <v>引当数</v>
          </cell>
          <cell r="CK1273">
            <v>0</v>
          </cell>
          <cell r="CL1273" t="str">
            <v>引当数</v>
          </cell>
          <cell r="CM1273">
            <v>1</v>
          </cell>
          <cell r="CN1273" t="str">
            <v>引当数</v>
          </cell>
          <cell r="CO1273">
            <v>3</v>
          </cell>
          <cell r="CP1273" t="str">
            <v>引当数</v>
          </cell>
          <cell r="CQ1273">
            <v>15</v>
          </cell>
          <cell r="CR1273" t="str">
            <v>引当数</v>
          </cell>
          <cell r="CS1273">
            <v>8</v>
          </cell>
          <cell r="CT1273" t="str">
            <v>引当数</v>
          </cell>
          <cell r="CU1273">
            <v>2</v>
          </cell>
          <cell r="CV1273" t="str">
            <v>引当数</v>
          </cell>
          <cell r="CW1273">
            <v>0</v>
          </cell>
          <cell r="CX1273" t="str">
            <v>引当数</v>
          </cell>
          <cell r="CY1273">
            <v>57</v>
          </cell>
          <cell r="CZ1273" t="str">
            <v>引当数</v>
          </cell>
          <cell r="DA1273">
            <v>10</v>
          </cell>
          <cell r="DD1273" t="str">
            <v>引当数</v>
          </cell>
          <cell r="DE1273">
            <v>3</v>
          </cell>
          <cell r="DF1273" t="str">
            <v>引当数</v>
          </cell>
          <cell r="DG1273">
            <v>6</v>
          </cell>
          <cell r="DH1273" t="str">
            <v>引当数</v>
          </cell>
          <cell r="DI1273">
            <v>5</v>
          </cell>
          <cell r="DJ1273" t="str">
            <v>引当数</v>
          </cell>
          <cell r="DK1273">
            <v>0</v>
          </cell>
          <cell r="DN1273" t="str">
            <v>引当数</v>
          </cell>
          <cell r="DO1273">
            <v>3</v>
          </cell>
          <cell r="DP1273" t="str">
            <v>引当数</v>
          </cell>
          <cell r="DQ1273">
            <v>22</v>
          </cell>
          <cell r="DR1273" t="str">
            <v>引当数</v>
          </cell>
          <cell r="DS1273">
            <v>11</v>
          </cell>
          <cell r="DT1273" t="str">
            <v>引当数</v>
          </cell>
          <cell r="DU1273">
            <v>8</v>
          </cell>
          <cell r="DV1273" t="str">
            <v>引当数</v>
          </cell>
          <cell r="DW1273">
            <v>10</v>
          </cell>
          <cell r="DX1273" t="str">
            <v>引当数</v>
          </cell>
          <cell r="DY1273">
            <v>0</v>
          </cell>
          <cell r="EB1273" t="str">
            <v>引当数</v>
          </cell>
          <cell r="EC1273">
            <v>31</v>
          </cell>
          <cell r="ED1273" t="str">
            <v>引当数</v>
          </cell>
          <cell r="EE1273">
            <v>1</v>
          </cell>
          <cell r="EF1273" t="str">
            <v>引当数</v>
          </cell>
          <cell r="EG1273">
            <v>42</v>
          </cell>
          <cell r="EH1273" t="str">
            <v>引当数</v>
          </cell>
          <cell r="EI1273">
            <v>6</v>
          </cell>
          <cell r="EN1273" t="str">
            <v>引当数</v>
          </cell>
          <cell r="EO1273">
            <v>0</v>
          </cell>
          <cell r="EP1273" t="str">
            <v>引当数</v>
          </cell>
          <cell r="EQ1273">
            <v>6</v>
          </cell>
          <cell r="ER1273" t="str">
            <v>引当数</v>
          </cell>
          <cell r="ES1273">
            <v>5</v>
          </cell>
          <cell r="ET1273" t="str">
            <v>引当数</v>
          </cell>
          <cell r="EU1273">
            <v>14</v>
          </cell>
          <cell r="EV1273" t="str">
            <v>引当数</v>
          </cell>
          <cell r="EW1273">
            <v>0</v>
          </cell>
          <cell r="EX1273" t="str">
            <v>引当数</v>
          </cell>
          <cell r="EY1273">
            <v>20</v>
          </cell>
          <cell r="EZ1273" t="str">
            <v>引当数</v>
          </cell>
          <cell r="FA1273">
            <v>10</v>
          </cell>
          <cell r="FB1273" t="str">
            <v>引当数</v>
          </cell>
          <cell r="FC1273">
            <v>0</v>
          </cell>
          <cell r="FD1273" t="str">
            <v>引当数</v>
          </cell>
          <cell r="FE1273">
            <v>0</v>
          </cell>
          <cell r="FF1273" t="str">
            <v>引当数</v>
          </cell>
          <cell r="FG1273">
            <v>0</v>
          </cell>
          <cell r="FH1273" t="str">
            <v>引当数</v>
          </cell>
          <cell r="FI1273">
            <v>0</v>
          </cell>
          <cell r="FJ1273" t="str">
            <v>引当数</v>
          </cell>
          <cell r="FK1273">
            <v>0</v>
          </cell>
          <cell r="FL1273" t="str">
            <v>引当数</v>
          </cell>
          <cell r="FM1273">
            <v>0</v>
          </cell>
          <cell r="FN1273" t="str">
            <v>引当数</v>
          </cell>
          <cell r="FO1273">
            <v>0</v>
          </cell>
          <cell r="FQ1273" t="str">
            <v>引当数</v>
          </cell>
          <cell r="FR1273">
            <v>0</v>
          </cell>
          <cell r="FT1273" t="str">
            <v>引当数</v>
          </cell>
          <cell r="FU1273">
            <v>0</v>
          </cell>
          <cell r="FV1273" t="str">
            <v>引当数</v>
          </cell>
          <cell r="FW1273">
            <v>0</v>
          </cell>
          <cell r="FX1273" t="str">
            <v>引当数</v>
          </cell>
          <cell r="FY1273">
            <v>0</v>
          </cell>
          <cell r="FZ1273" t="str">
            <v>引当数</v>
          </cell>
          <cell r="GA1273">
            <v>0</v>
          </cell>
          <cell r="GC1273" t="str">
            <v>引当数</v>
          </cell>
          <cell r="GD1273">
            <v>0</v>
          </cell>
          <cell r="GE1273" t="str">
            <v>引当数</v>
          </cell>
          <cell r="GF1273">
            <v>3</v>
          </cell>
          <cell r="GG1273" t="str">
            <v>引当数</v>
          </cell>
          <cell r="GH1273">
            <v>6</v>
          </cell>
          <cell r="GM1273" t="str">
            <v>引当数</v>
          </cell>
          <cell r="GN1273">
            <v>0</v>
          </cell>
          <cell r="GO1273" t="str">
            <v>引当数</v>
          </cell>
          <cell r="GP1273">
            <v>0</v>
          </cell>
          <cell r="GQ1273" t="str">
            <v>引当数</v>
          </cell>
          <cell r="GR1273">
            <v>0</v>
          </cell>
          <cell r="GS1273" t="str">
            <v>引当数</v>
          </cell>
          <cell r="GT1273">
            <v>0</v>
          </cell>
          <cell r="GU1273" t="str">
            <v>引当数</v>
          </cell>
          <cell r="GV1273">
            <v>0</v>
          </cell>
          <cell r="GW1273" t="str">
            <v>引当数</v>
          </cell>
          <cell r="GX1273">
            <v>0</v>
          </cell>
          <cell r="GY1273" t="str">
            <v>引当数</v>
          </cell>
          <cell r="GZ1273">
            <v>0</v>
          </cell>
          <cell r="HA1273" t="str">
            <v>引当数</v>
          </cell>
          <cell r="HB1273">
            <v>0</v>
          </cell>
          <cell r="HC1273" t="str">
            <v>引当数</v>
          </cell>
          <cell r="HD1273">
            <v>0</v>
          </cell>
          <cell r="HE1273" t="str">
            <v>引当数</v>
          </cell>
          <cell r="HF1273">
            <v>0</v>
          </cell>
          <cell r="HG1273" t="str">
            <v>引当数</v>
          </cell>
          <cell r="HH1273">
            <v>0</v>
          </cell>
          <cell r="HI1273" t="str">
            <v>引当数</v>
          </cell>
          <cell r="HJ1273">
            <v>0</v>
          </cell>
          <cell r="HK1273" t="str">
            <v>引当数</v>
          </cell>
          <cell r="HL1273">
            <v>0</v>
          </cell>
          <cell r="HM1273" t="str">
            <v>引当数</v>
          </cell>
          <cell r="HN1273">
            <v>0</v>
          </cell>
          <cell r="HO1273" t="str">
            <v>引当数</v>
          </cell>
          <cell r="HP1273">
            <v>0</v>
          </cell>
          <cell r="HT1273" t="str">
            <v>数量</v>
          </cell>
          <cell r="HX1273" t="str">
            <v>数量</v>
          </cell>
          <cell r="IB1273" t="str">
            <v>数量</v>
          </cell>
        </row>
        <row r="1274">
          <cell r="AH1274" t="str">
            <v>在庫数</v>
          </cell>
          <cell r="AI1274">
            <v>18</v>
          </cell>
          <cell r="AJ1274" t="str">
            <v>在庫数</v>
          </cell>
          <cell r="AK1274">
            <v>0</v>
          </cell>
          <cell r="AL1274" t="str">
            <v>在庫数</v>
          </cell>
          <cell r="AM1274">
            <v>0</v>
          </cell>
          <cell r="AN1274" t="str">
            <v>在庫数</v>
          </cell>
          <cell r="AO1274">
            <v>0</v>
          </cell>
          <cell r="AP1274" t="str">
            <v>在庫数</v>
          </cell>
          <cell r="AQ1274">
            <v>0</v>
          </cell>
          <cell r="AR1274" t="str">
            <v>在庫数</v>
          </cell>
          <cell r="AS1274">
            <v>0</v>
          </cell>
          <cell r="AT1274" t="str">
            <v>在庫数</v>
          </cell>
          <cell r="AU1274">
            <v>0</v>
          </cell>
          <cell r="AV1274" t="str">
            <v>在庫数</v>
          </cell>
          <cell r="AW1274">
            <v>0</v>
          </cell>
          <cell r="AX1274" t="str">
            <v>在庫数</v>
          </cell>
          <cell r="AY1274">
            <v>0</v>
          </cell>
          <cell r="AZ1274" t="str">
            <v>在庫数</v>
          </cell>
          <cell r="BA1274">
            <v>0</v>
          </cell>
          <cell r="BB1274" t="str">
            <v>在庫数</v>
          </cell>
          <cell r="BC1274">
            <v>0</v>
          </cell>
          <cell r="BD1274" t="str">
            <v>在庫数</v>
          </cell>
          <cell r="BE1274">
            <v>0</v>
          </cell>
          <cell r="BF1274" t="str">
            <v>在庫数</v>
          </cell>
          <cell r="BG1274">
            <v>0</v>
          </cell>
          <cell r="BH1274" t="str">
            <v>在庫数</v>
          </cell>
          <cell r="BI1274">
            <v>0</v>
          </cell>
          <cell r="BJ1274" t="str">
            <v>在庫数</v>
          </cell>
          <cell r="BK1274">
            <v>0</v>
          </cell>
          <cell r="BL1274" t="str">
            <v>在庫数</v>
          </cell>
          <cell r="BM1274">
            <v>0</v>
          </cell>
          <cell r="BN1274" t="str">
            <v>在庫数</v>
          </cell>
          <cell r="BO1274">
            <v>0</v>
          </cell>
          <cell r="BP1274" t="str">
            <v>在庫数</v>
          </cell>
          <cell r="BQ1274">
            <v>0</v>
          </cell>
          <cell r="BR1274" t="str">
            <v>在庫数</v>
          </cell>
          <cell r="BS1274">
            <v>0</v>
          </cell>
          <cell r="BT1274" t="str">
            <v>在庫数</v>
          </cell>
          <cell r="BU1274">
            <v>0</v>
          </cell>
          <cell r="BV1274" t="str">
            <v>在庫数</v>
          </cell>
          <cell r="BW1274">
            <v>0</v>
          </cell>
          <cell r="BX1274" t="str">
            <v>在庫数</v>
          </cell>
          <cell r="BY1274">
            <v>0</v>
          </cell>
          <cell r="BZ1274" t="str">
            <v>在庫数</v>
          </cell>
          <cell r="CA1274">
            <v>0</v>
          </cell>
          <cell r="CB1274" t="str">
            <v>在庫数</v>
          </cell>
          <cell r="CC1274">
            <v>0</v>
          </cell>
          <cell r="CD1274" t="str">
            <v>在庫数</v>
          </cell>
          <cell r="CE1274">
            <v>0</v>
          </cell>
          <cell r="CF1274" t="str">
            <v>在庫数</v>
          </cell>
          <cell r="CG1274">
            <v>0</v>
          </cell>
          <cell r="CH1274" t="str">
            <v>在庫数</v>
          </cell>
          <cell r="CI1274">
            <v>0</v>
          </cell>
          <cell r="CJ1274" t="str">
            <v>在庫数</v>
          </cell>
          <cell r="CK1274">
            <v>3</v>
          </cell>
          <cell r="CL1274" t="str">
            <v>在庫数</v>
          </cell>
          <cell r="CM1274">
            <v>0</v>
          </cell>
          <cell r="CN1274" t="str">
            <v>在庫数</v>
          </cell>
          <cell r="CO1274">
            <v>0</v>
          </cell>
          <cell r="CP1274" t="str">
            <v>在庫数</v>
          </cell>
          <cell r="CQ1274">
            <v>0</v>
          </cell>
          <cell r="CR1274" t="str">
            <v>在庫数</v>
          </cell>
          <cell r="CS1274">
            <v>0</v>
          </cell>
          <cell r="CT1274" t="str">
            <v>在庫数</v>
          </cell>
          <cell r="CU1274">
            <v>0</v>
          </cell>
          <cell r="CV1274" t="str">
            <v>在庫数</v>
          </cell>
          <cell r="CW1274">
            <v>0</v>
          </cell>
          <cell r="CX1274" t="str">
            <v>在庫数</v>
          </cell>
          <cell r="CY1274">
            <v>0</v>
          </cell>
          <cell r="CZ1274" t="str">
            <v>在庫数</v>
          </cell>
          <cell r="DA1274">
            <v>0</v>
          </cell>
          <cell r="DD1274" t="str">
            <v>在庫数</v>
          </cell>
          <cell r="DE1274">
            <v>0</v>
          </cell>
          <cell r="DF1274" t="str">
            <v>在庫数</v>
          </cell>
          <cell r="DG1274">
            <v>0</v>
          </cell>
          <cell r="DH1274" t="str">
            <v>在庫数</v>
          </cell>
          <cell r="DI1274">
            <v>0</v>
          </cell>
          <cell r="DJ1274" t="str">
            <v>在庫数</v>
          </cell>
          <cell r="DK1274">
            <v>2</v>
          </cell>
          <cell r="DN1274" t="str">
            <v>在庫数</v>
          </cell>
          <cell r="DO1274">
            <v>0</v>
          </cell>
          <cell r="DP1274" t="str">
            <v>在庫数</v>
          </cell>
          <cell r="DQ1274">
            <v>0</v>
          </cell>
          <cell r="DR1274" t="str">
            <v>在庫数</v>
          </cell>
          <cell r="DS1274">
            <v>0</v>
          </cell>
          <cell r="DT1274" t="str">
            <v>在庫数</v>
          </cell>
          <cell r="DU1274">
            <v>0</v>
          </cell>
          <cell r="DV1274" t="str">
            <v>在庫数</v>
          </cell>
          <cell r="DW1274">
            <v>0</v>
          </cell>
          <cell r="DX1274" t="str">
            <v>在庫数</v>
          </cell>
          <cell r="DY1274">
            <v>3</v>
          </cell>
          <cell r="EB1274" t="str">
            <v>在庫数</v>
          </cell>
          <cell r="EC1274">
            <v>0</v>
          </cell>
          <cell r="ED1274" t="str">
            <v>在庫数</v>
          </cell>
          <cell r="EE1274">
            <v>0</v>
          </cell>
          <cell r="EF1274" t="str">
            <v>在庫数</v>
          </cell>
          <cell r="EG1274">
            <v>1</v>
          </cell>
          <cell r="EH1274" t="str">
            <v>在庫数</v>
          </cell>
          <cell r="EI1274">
            <v>0</v>
          </cell>
          <cell r="EN1274" t="str">
            <v>在庫数</v>
          </cell>
          <cell r="EO1274">
            <v>15</v>
          </cell>
          <cell r="EP1274" t="str">
            <v>在庫数</v>
          </cell>
          <cell r="EQ1274">
            <v>0</v>
          </cell>
          <cell r="ER1274" t="str">
            <v>在庫数</v>
          </cell>
          <cell r="ES1274">
            <v>0</v>
          </cell>
          <cell r="ET1274" t="str">
            <v>在庫数</v>
          </cell>
          <cell r="EU1274">
            <v>6</v>
          </cell>
          <cell r="EV1274" t="str">
            <v>在庫数</v>
          </cell>
          <cell r="EW1274">
            <v>10</v>
          </cell>
          <cell r="EX1274" t="str">
            <v>在庫数</v>
          </cell>
          <cell r="EY1274">
            <v>0</v>
          </cell>
          <cell r="EZ1274" t="str">
            <v>在庫数</v>
          </cell>
          <cell r="FA1274">
            <v>0</v>
          </cell>
          <cell r="FB1274" t="str">
            <v>在庫数</v>
          </cell>
          <cell r="FC1274">
            <v>0</v>
          </cell>
          <cell r="FD1274" t="str">
            <v>在庫数</v>
          </cell>
          <cell r="FE1274">
            <v>0</v>
          </cell>
          <cell r="FF1274" t="str">
            <v>在庫数</v>
          </cell>
          <cell r="FG1274">
            <v>0</v>
          </cell>
          <cell r="FH1274" t="str">
            <v>在庫数</v>
          </cell>
          <cell r="FI1274">
            <v>0</v>
          </cell>
          <cell r="FJ1274" t="str">
            <v>在庫数</v>
          </cell>
          <cell r="FK1274">
            <v>0</v>
          </cell>
          <cell r="FL1274" t="str">
            <v>在庫数</v>
          </cell>
          <cell r="FM1274">
            <v>0</v>
          </cell>
          <cell r="FN1274" t="str">
            <v>在庫数</v>
          </cell>
          <cell r="FO1274">
            <v>5</v>
          </cell>
          <cell r="FQ1274" t="str">
            <v>在庫数</v>
          </cell>
          <cell r="FR1274">
            <v>0</v>
          </cell>
          <cell r="FT1274" t="str">
            <v>在庫数</v>
          </cell>
          <cell r="FU1274">
            <v>0</v>
          </cell>
          <cell r="FV1274" t="str">
            <v>在庫数</v>
          </cell>
          <cell r="FW1274">
            <v>5</v>
          </cell>
          <cell r="FX1274" t="str">
            <v>在庫数</v>
          </cell>
          <cell r="FY1274">
            <v>0</v>
          </cell>
          <cell r="FZ1274" t="str">
            <v>在庫数</v>
          </cell>
          <cell r="GA1274">
            <v>0</v>
          </cell>
          <cell r="GC1274" t="str">
            <v>在庫数</v>
          </cell>
          <cell r="GD1274">
            <v>0</v>
          </cell>
          <cell r="GE1274" t="str">
            <v>在庫数</v>
          </cell>
          <cell r="GF1274">
            <v>0</v>
          </cell>
          <cell r="GG1274" t="str">
            <v>在庫数</v>
          </cell>
          <cell r="GH1274">
            <v>0</v>
          </cell>
          <cell r="GM1274" t="str">
            <v>在庫数</v>
          </cell>
          <cell r="GN1274">
            <v>0</v>
          </cell>
          <cell r="GO1274" t="str">
            <v>在庫数</v>
          </cell>
          <cell r="GP1274">
            <v>0</v>
          </cell>
          <cell r="GQ1274" t="str">
            <v>在庫数</v>
          </cell>
          <cell r="GR1274">
            <v>0</v>
          </cell>
          <cell r="GS1274" t="str">
            <v>在庫数</v>
          </cell>
          <cell r="GT1274">
            <v>0</v>
          </cell>
          <cell r="GU1274" t="str">
            <v>在庫数</v>
          </cell>
          <cell r="GV1274">
            <v>0</v>
          </cell>
          <cell r="GW1274" t="str">
            <v>在庫数</v>
          </cell>
          <cell r="GX1274">
            <v>0</v>
          </cell>
          <cell r="GY1274" t="str">
            <v>在庫数</v>
          </cell>
          <cell r="GZ1274">
            <v>0</v>
          </cell>
          <cell r="HA1274" t="str">
            <v>在庫数</v>
          </cell>
          <cell r="HB1274">
            <v>0</v>
          </cell>
          <cell r="HC1274" t="str">
            <v>在庫数</v>
          </cell>
          <cell r="HD1274">
            <v>0</v>
          </cell>
          <cell r="HE1274" t="str">
            <v>在庫数</v>
          </cell>
          <cell r="HF1274">
            <v>0</v>
          </cell>
          <cell r="HG1274" t="str">
            <v>在庫数</v>
          </cell>
          <cell r="HH1274">
            <v>0</v>
          </cell>
          <cell r="HI1274" t="str">
            <v>在庫数</v>
          </cell>
          <cell r="HJ1274">
            <v>0</v>
          </cell>
          <cell r="HK1274" t="str">
            <v>在庫数</v>
          </cell>
          <cell r="HL1274">
            <v>0</v>
          </cell>
          <cell r="HM1274" t="str">
            <v>在庫数</v>
          </cell>
          <cell r="HN1274">
            <v>0</v>
          </cell>
          <cell r="HO1274" t="str">
            <v>在庫数</v>
          </cell>
          <cell r="HP1274">
            <v>0</v>
          </cell>
        </row>
        <row r="1275">
          <cell r="DH1275">
            <v>45176</v>
          </cell>
          <cell r="DR1275">
            <v>45176</v>
          </cell>
          <cell r="DV1275">
            <v>45176</v>
          </cell>
          <cell r="EF1275">
            <v>45231</v>
          </cell>
          <cell r="EN1275">
            <v>45108</v>
          </cell>
          <cell r="FV1275">
            <v>45078</v>
          </cell>
        </row>
        <row r="1276">
          <cell r="CD1276">
            <v>45566</v>
          </cell>
          <cell r="CE1276">
            <v>4062311</v>
          </cell>
          <cell r="CF1276">
            <v>45306</v>
          </cell>
          <cell r="CG1276">
            <v>4062032</v>
          </cell>
          <cell r="CH1276">
            <v>45206</v>
          </cell>
          <cell r="CI1276">
            <v>3962300</v>
          </cell>
          <cell r="CJ1276">
            <v>45629</v>
          </cell>
          <cell r="CK1276">
            <v>4162016</v>
          </cell>
          <cell r="CL1276">
            <v>45250</v>
          </cell>
          <cell r="CM1276">
            <v>4062016</v>
          </cell>
          <cell r="CN1276">
            <v>45629</v>
          </cell>
          <cell r="CO1276">
            <v>4162019</v>
          </cell>
          <cell r="CP1276">
            <v>45306</v>
          </cell>
          <cell r="CQ1276">
            <v>4062035</v>
          </cell>
          <cell r="CR1276">
            <v>45206</v>
          </cell>
          <cell r="CS1276">
            <v>3962304</v>
          </cell>
          <cell r="CT1276">
            <v>45510</v>
          </cell>
          <cell r="CU1276">
            <v>4062242</v>
          </cell>
          <cell r="CX1276">
            <v>45145</v>
          </cell>
          <cell r="CY1276">
            <v>3962260</v>
          </cell>
          <cell r="CZ1276">
            <v>45370</v>
          </cell>
          <cell r="DA1276">
            <v>4062150</v>
          </cell>
          <cell r="DD1276">
            <v>45601</v>
          </cell>
          <cell r="DE1276">
            <v>4062359</v>
          </cell>
          <cell r="DF1276">
            <v>44941</v>
          </cell>
          <cell r="DG1276">
            <v>4062040</v>
          </cell>
          <cell r="DH1276" t="str">
            <v>製番</v>
          </cell>
          <cell r="DI1276">
            <v>3962287</v>
          </cell>
          <cell r="DJ1276">
            <v>45545</v>
          </cell>
          <cell r="DK1276">
            <v>4062282</v>
          </cell>
          <cell r="DN1276">
            <v>45545</v>
          </cell>
          <cell r="DO1276">
            <v>4062283</v>
          </cell>
          <cell r="DP1276">
            <v>44941</v>
          </cell>
          <cell r="DQ1276">
            <v>4062043</v>
          </cell>
          <cell r="DR1276" t="str">
            <v>製番</v>
          </cell>
          <cell r="DS1276">
            <v>3962290</v>
          </cell>
          <cell r="DT1276">
            <v>45468</v>
          </cell>
          <cell r="DU1276">
            <v>4062215</v>
          </cell>
          <cell r="DV1276" t="str">
            <v>製番</v>
          </cell>
          <cell r="DW1276">
            <v>3962292</v>
          </cell>
          <cell r="DX1276">
            <v>45601</v>
          </cell>
          <cell r="DY1276">
            <v>4062375</v>
          </cell>
          <cell r="EB1276">
            <v>45311</v>
          </cell>
          <cell r="EC1276">
            <v>4062048</v>
          </cell>
          <cell r="ED1276">
            <v>45510</v>
          </cell>
          <cell r="EE1276">
            <v>4062255</v>
          </cell>
          <cell r="EF1276" t="str">
            <v>製番</v>
          </cell>
          <cell r="EG1276">
            <v>4062010</v>
          </cell>
          <cell r="EH1276">
            <v>45310</v>
          </cell>
          <cell r="EI1276">
            <v>4062077</v>
          </cell>
          <cell r="EN1276" t="str">
            <v>製番</v>
          </cell>
          <cell r="EO1276">
            <v>3962323</v>
          </cell>
          <cell r="EP1276">
            <v>45510</v>
          </cell>
          <cell r="EQ1276">
            <v>4062257</v>
          </cell>
          <cell r="ER1276">
            <v>45545</v>
          </cell>
          <cell r="ES1276">
            <v>4062293</v>
          </cell>
          <cell r="ET1276">
            <v>45426</v>
          </cell>
          <cell r="EU1276">
            <v>4062194</v>
          </cell>
          <cell r="EV1276">
            <v>45636</v>
          </cell>
          <cell r="EW1276">
            <v>4162031</v>
          </cell>
          <cell r="EX1276">
            <v>45300</v>
          </cell>
          <cell r="EY1276">
            <v>4062073</v>
          </cell>
          <cell r="EZ1276">
            <v>45510</v>
          </cell>
          <cell r="FA1276">
            <v>4062262</v>
          </cell>
          <cell r="FH1276" t="str">
            <v>製番</v>
          </cell>
          <cell r="FN1276">
            <v>45566</v>
          </cell>
          <cell r="FO1276">
            <v>4062338</v>
          </cell>
          <cell r="FV1276" t="str">
            <v>製番</v>
          </cell>
          <cell r="FW1276">
            <v>3962232</v>
          </cell>
          <cell r="GE1276">
            <v>45566</v>
          </cell>
          <cell r="GF1276">
            <v>4062342</v>
          </cell>
          <cell r="GG1276">
            <v>45496</v>
          </cell>
          <cell r="GH1276">
            <v>4062234</v>
          </cell>
        </row>
        <row r="1277">
          <cell r="AH1277" t="str">
            <v>繰越数</v>
          </cell>
          <cell r="AJ1277" t="str">
            <v>繰越数</v>
          </cell>
          <cell r="AL1277" t="str">
            <v>繰越数</v>
          </cell>
          <cell r="AN1277" t="str">
            <v>繰越数</v>
          </cell>
          <cell r="AP1277" t="str">
            <v>繰越数</v>
          </cell>
          <cell r="AR1277" t="str">
            <v>繰越数</v>
          </cell>
          <cell r="AT1277" t="str">
            <v>繰越数</v>
          </cell>
          <cell r="AV1277" t="str">
            <v>繰越数</v>
          </cell>
          <cell r="AX1277" t="str">
            <v>繰越数</v>
          </cell>
          <cell r="AZ1277" t="str">
            <v>繰越数</v>
          </cell>
          <cell r="BB1277" t="str">
            <v>繰越数</v>
          </cell>
          <cell r="BD1277" t="str">
            <v>繰越数</v>
          </cell>
          <cell r="BF1277" t="str">
            <v>繰越数</v>
          </cell>
          <cell r="BH1277" t="str">
            <v>繰越数</v>
          </cell>
          <cell r="BJ1277" t="str">
            <v>繰越数</v>
          </cell>
          <cell r="BL1277" t="str">
            <v>繰越数</v>
          </cell>
          <cell r="BN1277" t="str">
            <v>繰越数</v>
          </cell>
          <cell r="BP1277" t="str">
            <v>繰越数</v>
          </cell>
          <cell r="BR1277" t="str">
            <v>繰越数</v>
          </cell>
          <cell r="BT1277" t="str">
            <v>繰越数</v>
          </cell>
          <cell r="BV1277" t="str">
            <v>繰越数</v>
          </cell>
          <cell r="BX1277" t="str">
            <v>繰越数</v>
          </cell>
          <cell r="BZ1277" t="str">
            <v>繰越数</v>
          </cell>
          <cell r="CB1277" t="str">
            <v>繰越数</v>
          </cell>
          <cell r="CD1277" t="str">
            <v>繰越数</v>
          </cell>
          <cell r="CE1277">
            <v>3</v>
          </cell>
          <cell r="CF1277" t="str">
            <v>繰越数</v>
          </cell>
          <cell r="CG1277">
            <v>5</v>
          </cell>
          <cell r="CH1277" t="str">
            <v>繰越数</v>
          </cell>
          <cell r="CI1277">
            <v>3</v>
          </cell>
          <cell r="CJ1277" t="str">
            <v>繰越数</v>
          </cell>
          <cell r="CK1277">
            <v>3</v>
          </cell>
          <cell r="CL1277" t="str">
            <v>繰越数</v>
          </cell>
          <cell r="CM1277">
            <v>1</v>
          </cell>
          <cell r="CN1277" t="str">
            <v>繰越数</v>
          </cell>
          <cell r="CO1277">
            <v>3</v>
          </cell>
          <cell r="CP1277" t="str">
            <v>繰越数</v>
          </cell>
          <cell r="CQ1277">
            <v>20</v>
          </cell>
          <cell r="CR1277" t="str">
            <v>繰越数</v>
          </cell>
          <cell r="CS1277">
            <v>8</v>
          </cell>
          <cell r="CT1277" t="str">
            <v>繰越数</v>
          </cell>
          <cell r="CU1277">
            <v>10</v>
          </cell>
          <cell r="CV1277" t="str">
            <v>繰越数</v>
          </cell>
          <cell r="CX1277" t="str">
            <v>繰越数</v>
          </cell>
          <cell r="CY1277">
            <v>41</v>
          </cell>
          <cell r="CZ1277" t="str">
            <v>繰越数</v>
          </cell>
          <cell r="DA1277">
            <v>8</v>
          </cell>
          <cell r="DD1277" t="str">
            <v>繰越数</v>
          </cell>
          <cell r="DE1277">
            <v>6</v>
          </cell>
          <cell r="DF1277" t="str">
            <v>繰越数</v>
          </cell>
          <cell r="DG1277">
            <v>5</v>
          </cell>
          <cell r="DH1277" t="str">
            <v>繰越数</v>
          </cell>
          <cell r="DI1277">
            <v>3</v>
          </cell>
          <cell r="DJ1277" t="str">
            <v>繰越数</v>
          </cell>
          <cell r="DK1277">
            <v>2</v>
          </cell>
          <cell r="DN1277" t="str">
            <v>繰越数</v>
          </cell>
          <cell r="DO1277">
            <v>6</v>
          </cell>
          <cell r="DP1277" t="str">
            <v>繰越数</v>
          </cell>
          <cell r="DQ1277">
            <v>30</v>
          </cell>
          <cell r="DR1277" t="str">
            <v>繰越数</v>
          </cell>
          <cell r="DS1277">
            <v>8</v>
          </cell>
          <cell r="DT1277" t="str">
            <v>繰越数</v>
          </cell>
          <cell r="DU1277">
            <v>2</v>
          </cell>
          <cell r="DV1277" t="str">
            <v>繰越数</v>
          </cell>
          <cell r="DW1277">
            <v>12</v>
          </cell>
          <cell r="DX1277" t="str">
            <v>繰越数</v>
          </cell>
          <cell r="DY1277">
            <v>3</v>
          </cell>
          <cell r="EB1277" t="str">
            <v>繰越数</v>
          </cell>
          <cell r="EC1277">
            <v>20</v>
          </cell>
          <cell r="ED1277" t="str">
            <v>繰越数</v>
          </cell>
          <cell r="EE1277">
            <v>10</v>
          </cell>
          <cell r="EF1277" t="str">
            <v>繰越数</v>
          </cell>
          <cell r="EG1277">
            <v>18</v>
          </cell>
          <cell r="EH1277" t="str">
            <v>繰越数</v>
          </cell>
          <cell r="EI1277">
            <v>6</v>
          </cell>
          <cell r="EN1277" t="str">
            <v>繰越数</v>
          </cell>
          <cell r="EO1277">
            <v>15</v>
          </cell>
          <cell r="EP1277" t="str">
            <v>繰越数</v>
          </cell>
          <cell r="EQ1277">
            <v>5</v>
          </cell>
          <cell r="ER1277" t="str">
            <v>繰越数</v>
          </cell>
          <cell r="ES1277">
            <v>5</v>
          </cell>
          <cell r="ET1277" t="str">
            <v>繰越数</v>
          </cell>
          <cell r="EU1277">
            <v>15</v>
          </cell>
          <cell r="EV1277" t="str">
            <v>繰越数</v>
          </cell>
          <cell r="EW1277">
            <v>10</v>
          </cell>
          <cell r="EX1277" t="str">
            <v>繰越数</v>
          </cell>
          <cell r="EY1277">
            <v>50</v>
          </cell>
          <cell r="EZ1277" t="str">
            <v>繰越数</v>
          </cell>
          <cell r="FA1277">
            <v>10</v>
          </cell>
          <cell r="FB1277" t="str">
            <v>繰越数</v>
          </cell>
          <cell r="FD1277" t="str">
            <v>繰越数</v>
          </cell>
          <cell r="FF1277" t="str">
            <v>繰越数</v>
          </cell>
          <cell r="FH1277" t="str">
            <v>繰越数</v>
          </cell>
          <cell r="FJ1277" t="str">
            <v>繰越数</v>
          </cell>
          <cell r="FL1277" t="str">
            <v>繰越数</v>
          </cell>
          <cell r="FN1277" t="str">
            <v>繰越数</v>
          </cell>
          <cell r="FO1277">
            <v>10</v>
          </cell>
          <cell r="FQ1277" t="str">
            <v>繰越数</v>
          </cell>
          <cell r="FT1277" t="str">
            <v>繰越数</v>
          </cell>
          <cell r="FV1277" t="str">
            <v>繰越数</v>
          </cell>
          <cell r="FW1277">
            <v>5</v>
          </cell>
          <cell r="FX1277" t="str">
            <v>繰越数</v>
          </cell>
          <cell r="FZ1277" t="str">
            <v>繰越数</v>
          </cell>
          <cell r="GC1277" t="str">
            <v>繰越数</v>
          </cell>
          <cell r="GE1277" t="str">
            <v>繰越数</v>
          </cell>
          <cell r="GF1277">
            <v>10</v>
          </cell>
          <cell r="GG1277" t="str">
            <v>繰越数</v>
          </cell>
          <cell r="GH1277">
            <v>6</v>
          </cell>
          <cell r="GM1277" t="str">
            <v>繰越数</v>
          </cell>
          <cell r="GO1277" t="str">
            <v>繰越数</v>
          </cell>
          <cell r="GQ1277" t="str">
            <v>繰越数</v>
          </cell>
          <cell r="GS1277" t="str">
            <v>繰越数</v>
          </cell>
          <cell r="GU1277" t="str">
            <v>繰越数</v>
          </cell>
          <cell r="GW1277" t="str">
            <v>繰越数</v>
          </cell>
          <cell r="GY1277" t="str">
            <v>繰越数</v>
          </cell>
          <cell r="HA1277" t="str">
            <v>繰越数</v>
          </cell>
          <cell r="HC1277" t="str">
            <v>繰越数</v>
          </cell>
          <cell r="HE1277" t="str">
            <v>繰越数</v>
          </cell>
          <cell r="HG1277" t="str">
            <v>繰越数</v>
          </cell>
          <cell r="HI1277" t="str">
            <v>繰越数</v>
          </cell>
          <cell r="HK1277" t="str">
            <v>繰越数</v>
          </cell>
          <cell r="HM1277" t="str">
            <v>繰越数</v>
          </cell>
          <cell r="HO1277" t="str">
            <v>繰越数</v>
          </cell>
        </row>
        <row r="1278">
          <cell r="AH1278" t="str">
            <v>引当数</v>
          </cell>
          <cell r="AI1278">
            <v>0</v>
          </cell>
          <cell r="AJ1278" t="str">
            <v>引当数</v>
          </cell>
          <cell r="AK1278">
            <v>0</v>
          </cell>
          <cell r="AL1278" t="str">
            <v>引当数</v>
          </cell>
          <cell r="AM1278">
            <v>0</v>
          </cell>
          <cell r="AN1278" t="str">
            <v>引当数</v>
          </cell>
          <cell r="AO1278">
            <v>0</v>
          </cell>
          <cell r="AP1278" t="str">
            <v>引当数</v>
          </cell>
          <cell r="AQ1278">
            <v>0</v>
          </cell>
          <cell r="AR1278" t="str">
            <v>引当数</v>
          </cell>
          <cell r="AS1278">
            <v>0</v>
          </cell>
          <cell r="AT1278" t="str">
            <v>引当数</v>
          </cell>
          <cell r="AU1278">
            <v>0</v>
          </cell>
          <cell r="AV1278" t="str">
            <v>引当数</v>
          </cell>
          <cell r="AW1278">
            <v>0</v>
          </cell>
          <cell r="AX1278" t="str">
            <v>引当数</v>
          </cell>
          <cell r="AY1278">
            <v>0</v>
          </cell>
          <cell r="AZ1278" t="str">
            <v>引当数</v>
          </cell>
          <cell r="BA1278">
            <v>0</v>
          </cell>
          <cell r="BB1278" t="str">
            <v>引当数</v>
          </cell>
          <cell r="BC1278">
            <v>0</v>
          </cell>
          <cell r="BD1278" t="str">
            <v>引当数</v>
          </cell>
          <cell r="BE1278">
            <v>0</v>
          </cell>
          <cell r="BF1278" t="str">
            <v>引当数</v>
          </cell>
          <cell r="BG1278">
            <v>0</v>
          </cell>
          <cell r="BH1278" t="str">
            <v>引当数</v>
          </cell>
          <cell r="BI1278">
            <v>0</v>
          </cell>
          <cell r="BJ1278" t="str">
            <v>引当数</v>
          </cell>
          <cell r="BK1278">
            <v>0</v>
          </cell>
          <cell r="BL1278" t="str">
            <v>引当数</v>
          </cell>
          <cell r="BM1278">
            <v>0</v>
          </cell>
          <cell r="BN1278" t="str">
            <v>引当数</v>
          </cell>
          <cell r="BO1278">
            <v>0</v>
          </cell>
          <cell r="BP1278" t="str">
            <v>引当数</v>
          </cell>
          <cell r="BQ1278">
            <v>0</v>
          </cell>
          <cell r="BR1278" t="str">
            <v>引当数</v>
          </cell>
          <cell r="BS1278">
            <v>0</v>
          </cell>
          <cell r="BT1278" t="str">
            <v>引当数</v>
          </cell>
          <cell r="BU1278">
            <v>0</v>
          </cell>
          <cell r="BV1278" t="str">
            <v>引当数</v>
          </cell>
          <cell r="BW1278">
            <v>0</v>
          </cell>
          <cell r="BX1278" t="str">
            <v>引当数</v>
          </cell>
          <cell r="BY1278">
            <v>0</v>
          </cell>
          <cell r="BZ1278" t="str">
            <v>引当数</v>
          </cell>
          <cell r="CA1278">
            <v>0</v>
          </cell>
          <cell r="CB1278" t="str">
            <v>引当数</v>
          </cell>
          <cell r="CC1278">
            <v>0</v>
          </cell>
          <cell r="CD1278" t="str">
            <v>引当数</v>
          </cell>
          <cell r="CE1278">
            <v>3</v>
          </cell>
          <cell r="CF1278" t="str">
            <v>引当数</v>
          </cell>
          <cell r="CG1278">
            <v>5</v>
          </cell>
          <cell r="CH1278" t="str">
            <v>引当数</v>
          </cell>
          <cell r="CI1278">
            <v>3</v>
          </cell>
          <cell r="CJ1278" t="str">
            <v>引当数</v>
          </cell>
          <cell r="CK1278">
            <v>0</v>
          </cell>
          <cell r="CL1278" t="str">
            <v>引当数</v>
          </cell>
          <cell r="CM1278">
            <v>1</v>
          </cell>
          <cell r="CN1278" t="str">
            <v>引当数</v>
          </cell>
          <cell r="CO1278">
            <v>3</v>
          </cell>
          <cell r="CP1278" t="str">
            <v>引当数</v>
          </cell>
          <cell r="CQ1278">
            <v>20</v>
          </cell>
          <cell r="CR1278" t="str">
            <v>引当数</v>
          </cell>
          <cell r="CS1278">
            <v>8</v>
          </cell>
          <cell r="CT1278" t="str">
            <v>引当数</v>
          </cell>
          <cell r="CU1278">
            <v>10</v>
          </cell>
          <cell r="CV1278" t="str">
            <v>引当数</v>
          </cell>
          <cell r="CW1278">
            <v>0</v>
          </cell>
          <cell r="CX1278" t="str">
            <v>引当数</v>
          </cell>
          <cell r="CY1278">
            <v>41</v>
          </cell>
          <cell r="CZ1278" t="str">
            <v>引当数</v>
          </cell>
          <cell r="DA1278">
            <v>8</v>
          </cell>
          <cell r="DD1278" t="str">
            <v>引当数</v>
          </cell>
          <cell r="DE1278">
            <v>6</v>
          </cell>
          <cell r="DF1278" t="str">
            <v>引当数</v>
          </cell>
          <cell r="DG1278">
            <v>5</v>
          </cell>
          <cell r="DH1278" t="str">
            <v>引当数</v>
          </cell>
          <cell r="DI1278">
            <v>3</v>
          </cell>
          <cell r="DJ1278" t="str">
            <v>引当数</v>
          </cell>
          <cell r="DK1278">
            <v>0</v>
          </cell>
          <cell r="DN1278" t="str">
            <v>引当数</v>
          </cell>
          <cell r="DO1278">
            <v>5</v>
          </cell>
          <cell r="DP1278" t="str">
            <v>引当数</v>
          </cell>
          <cell r="DQ1278">
            <v>30</v>
          </cell>
          <cell r="DR1278" t="str">
            <v>引当数</v>
          </cell>
          <cell r="DS1278">
            <v>8</v>
          </cell>
          <cell r="DT1278" t="str">
            <v>引当数</v>
          </cell>
          <cell r="DU1278">
            <v>2</v>
          </cell>
          <cell r="DV1278" t="str">
            <v>引当数</v>
          </cell>
          <cell r="DW1278">
            <v>12</v>
          </cell>
          <cell r="DX1278" t="str">
            <v>引当数</v>
          </cell>
          <cell r="DY1278">
            <v>0</v>
          </cell>
          <cell r="EB1278" t="str">
            <v>引当数</v>
          </cell>
          <cell r="EC1278">
            <v>20</v>
          </cell>
          <cell r="ED1278" t="str">
            <v>引当数</v>
          </cell>
          <cell r="EE1278">
            <v>10</v>
          </cell>
          <cell r="EF1278" t="str">
            <v>引当数</v>
          </cell>
          <cell r="EG1278">
            <v>18</v>
          </cell>
          <cell r="EH1278" t="str">
            <v>引当数</v>
          </cell>
          <cell r="EI1278">
            <v>6</v>
          </cell>
          <cell r="EN1278" t="str">
            <v>引当数</v>
          </cell>
          <cell r="EO1278">
            <v>7</v>
          </cell>
          <cell r="EP1278" t="str">
            <v>引当数</v>
          </cell>
          <cell r="EQ1278">
            <v>5</v>
          </cell>
          <cell r="ER1278" t="str">
            <v>引当数</v>
          </cell>
          <cell r="ES1278">
            <v>5</v>
          </cell>
          <cell r="ET1278" t="str">
            <v>引当数</v>
          </cell>
          <cell r="EU1278">
            <v>15</v>
          </cell>
          <cell r="EV1278" t="str">
            <v>引当数</v>
          </cell>
          <cell r="EW1278">
            <v>0</v>
          </cell>
          <cell r="EX1278" t="str">
            <v>引当数</v>
          </cell>
          <cell r="EY1278">
            <v>50</v>
          </cell>
          <cell r="EZ1278" t="str">
            <v>引当数</v>
          </cell>
          <cell r="FA1278">
            <v>10</v>
          </cell>
          <cell r="FB1278" t="str">
            <v>引当数</v>
          </cell>
          <cell r="FC1278">
            <v>0</v>
          </cell>
          <cell r="FD1278" t="str">
            <v>引当数</v>
          </cell>
          <cell r="FE1278">
            <v>0</v>
          </cell>
          <cell r="FF1278" t="str">
            <v>引当数</v>
          </cell>
          <cell r="FG1278">
            <v>0</v>
          </cell>
          <cell r="FH1278" t="str">
            <v>引当数</v>
          </cell>
          <cell r="FI1278">
            <v>0</v>
          </cell>
          <cell r="FJ1278" t="str">
            <v>引当数</v>
          </cell>
          <cell r="FK1278">
            <v>0</v>
          </cell>
          <cell r="FL1278" t="str">
            <v>引当数</v>
          </cell>
          <cell r="FM1278">
            <v>0</v>
          </cell>
          <cell r="FN1278" t="str">
            <v>引当数</v>
          </cell>
          <cell r="FO1278">
            <v>0</v>
          </cell>
          <cell r="FQ1278" t="str">
            <v>引当数</v>
          </cell>
          <cell r="FR1278">
            <v>0</v>
          </cell>
          <cell r="FT1278" t="str">
            <v>引当数</v>
          </cell>
          <cell r="FU1278">
            <v>0</v>
          </cell>
          <cell r="FV1278" t="str">
            <v>引当数</v>
          </cell>
          <cell r="FW1278">
            <v>4</v>
          </cell>
          <cell r="FX1278" t="str">
            <v>引当数</v>
          </cell>
          <cell r="FY1278">
            <v>0</v>
          </cell>
          <cell r="FZ1278" t="str">
            <v>引当数</v>
          </cell>
          <cell r="GA1278">
            <v>0</v>
          </cell>
          <cell r="GC1278" t="str">
            <v>引当数</v>
          </cell>
          <cell r="GD1278">
            <v>0</v>
          </cell>
          <cell r="GE1278" t="str">
            <v>引当数</v>
          </cell>
          <cell r="GF1278">
            <v>4</v>
          </cell>
          <cell r="GG1278" t="str">
            <v>引当数</v>
          </cell>
          <cell r="GH1278">
            <v>6</v>
          </cell>
          <cell r="GM1278" t="str">
            <v>引当数</v>
          </cell>
          <cell r="GN1278">
            <v>0</v>
          </cell>
          <cell r="GO1278" t="str">
            <v>引当数</v>
          </cell>
          <cell r="GP1278">
            <v>0</v>
          </cell>
          <cell r="GQ1278" t="str">
            <v>引当数</v>
          </cell>
          <cell r="GR1278">
            <v>0</v>
          </cell>
          <cell r="GS1278" t="str">
            <v>引当数</v>
          </cell>
          <cell r="GT1278">
            <v>0</v>
          </cell>
          <cell r="GU1278" t="str">
            <v>引当数</v>
          </cell>
          <cell r="GV1278">
            <v>0</v>
          </cell>
          <cell r="GW1278" t="str">
            <v>引当数</v>
          </cell>
          <cell r="GX1278">
            <v>0</v>
          </cell>
          <cell r="GY1278" t="str">
            <v>引当数</v>
          </cell>
          <cell r="GZ1278">
            <v>0</v>
          </cell>
          <cell r="HA1278" t="str">
            <v>引当数</v>
          </cell>
          <cell r="HB1278">
            <v>0</v>
          </cell>
          <cell r="HC1278" t="str">
            <v>引当数</v>
          </cell>
          <cell r="HD1278">
            <v>0</v>
          </cell>
          <cell r="HE1278" t="str">
            <v>引当数</v>
          </cell>
          <cell r="HF1278">
            <v>0</v>
          </cell>
          <cell r="HG1278" t="str">
            <v>引当数</v>
          </cell>
          <cell r="HH1278">
            <v>0</v>
          </cell>
          <cell r="HI1278" t="str">
            <v>引当数</v>
          </cell>
          <cell r="HJ1278">
            <v>0</v>
          </cell>
          <cell r="HK1278" t="str">
            <v>引当数</v>
          </cell>
          <cell r="HL1278">
            <v>0</v>
          </cell>
          <cell r="HM1278" t="str">
            <v>引当数</v>
          </cell>
          <cell r="HN1278">
            <v>0</v>
          </cell>
          <cell r="HO1278" t="str">
            <v>引当数</v>
          </cell>
          <cell r="HP1278">
            <v>0</v>
          </cell>
        </row>
        <row r="1279">
          <cell r="AH1279" t="str">
            <v>在庫数</v>
          </cell>
          <cell r="AI1279">
            <v>0</v>
          </cell>
          <cell r="AJ1279" t="str">
            <v>在庫数</v>
          </cell>
          <cell r="AK1279">
            <v>0</v>
          </cell>
          <cell r="AL1279" t="str">
            <v>在庫数</v>
          </cell>
          <cell r="AM1279">
            <v>0</v>
          </cell>
          <cell r="AN1279" t="str">
            <v>在庫数</v>
          </cell>
          <cell r="AO1279">
            <v>0</v>
          </cell>
          <cell r="AP1279" t="str">
            <v>在庫数</v>
          </cell>
          <cell r="AQ1279">
            <v>0</v>
          </cell>
          <cell r="AR1279" t="str">
            <v>在庫数</v>
          </cell>
          <cell r="AS1279">
            <v>0</v>
          </cell>
          <cell r="AT1279" t="str">
            <v>在庫数</v>
          </cell>
          <cell r="AU1279">
            <v>0</v>
          </cell>
          <cell r="AV1279" t="str">
            <v>在庫数</v>
          </cell>
          <cell r="AW1279">
            <v>0</v>
          </cell>
          <cell r="AX1279" t="str">
            <v>在庫数</v>
          </cell>
          <cell r="AY1279">
            <v>0</v>
          </cell>
          <cell r="AZ1279" t="str">
            <v>在庫数</v>
          </cell>
          <cell r="BA1279">
            <v>0</v>
          </cell>
          <cell r="BB1279" t="str">
            <v>在庫数</v>
          </cell>
          <cell r="BC1279">
            <v>0</v>
          </cell>
          <cell r="BD1279" t="str">
            <v>在庫数</v>
          </cell>
          <cell r="BE1279">
            <v>0</v>
          </cell>
          <cell r="BF1279" t="str">
            <v>在庫数</v>
          </cell>
          <cell r="BG1279">
            <v>0</v>
          </cell>
          <cell r="BH1279" t="str">
            <v>在庫数</v>
          </cell>
          <cell r="BI1279">
            <v>0</v>
          </cell>
          <cell r="BJ1279" t="str">
            <v>在庫数</v>
          </cell>
          <cell r="BK1279">
            <v>0</v>
          </cell>
          <cell r="BL1279" t="str">
            <v>在庫数</v>
          </cell>
          <cell r="BM1279">
            <v>0</v>
          </cell>
          <cell r="BN1279" t="str">
            <v>在庫数</v>
          </cell>
          <cell r="BO1279">
            <v>0</v>
          </cell>
          <cell r="BP1279" t="str">
            <v>在庫数</v>
          </cell>
          <cell r="BQ1279">
            <v>0</v>
          </cell>
          <cell r="BR1279" t="str">
            <v>在庫数</v>
          </cell>
          <cell r="BS1279">
            <v>0</v>
          </cell>
          <cell r="BT1279" t="str">
            <v>在庫数</v>
          </cell>
          <cell r="BU1279">
            <v>0</v>
          </cell>
          <cell r="BV1279" t="str">
            <v>在庫数</v>
          </cell>
          <cell r="BW1279">
            <v>0</v>
          </cell>
          <cell r="BX1279" t="str">
            <v>在庫数</v>
          </cell>
          <cell r="BY1279">
            <v>0</v>
          </cell>
          <cell r="BZ1279" t="str">
            <v>在庫数</v>
          </cell>
          <cell r="CA1279">
            <v>0</v>
          </cell>
          <cell r="CB1279" t="str">
            <v>在庫数</v>
          </cell>
          <cell r="CC1279">
            <v>0</v>
          </cell>
          <cell r="CD1279" t="str">
            <v>在庫数</v>
          </cell>
          <cell r="CE1279">
            <v>0</v>
          </cell>
          <cell r="CF1279" t="str">
            <v>在庫数</v>
          </cell>
          <cell r="CG1279">
            <v>0</v>
          </cell>
          <cell r="CH1279" t="str">
            <v>在庫数</v>
          </cell>
          <cell r="CI1279">
            <v>0</v>
          </cell>
          <cell r="CJ1279" t="str">
            <v>在庫数</v>
          </cell>
          <cell r="CK1279">
            <v>3</v>
          </cell>
          <cell r="CL1279" t="str">
            <v>在庫数</v>
          </cell>
          <cell r="CM1279">
            <v>0</v>
          </cell>
          <cell r="CN1279" t="str">
            <v>在庫数</v>
          </cell>
          <cell r="CO1279">
            <v>0</v>
          </cell>
          <cell r="CP1279" t="str">
            <v>在庫数</v>
          </cell>
          <cell r="CQ1279">
            <v>0</v>
          </cell>
          <cell r="CR1279" t="str">
            <v>在庫数</v>
          </cell>
          <cell r="CS1279">
            <v>0</v>
          </cell>
          <cell r="CT1279" t="str">
            <v>在庫数</v>
          </cell>
          <cell r="CU1279">
            <v>0</v>
          </cell>
          <cell r="CV1279" t="str">
            <v>在庫数</v>
          </cell>
          <cell r="CW1279">
            <v>0</v>
          </cell>
          <cell r="CX1279" t="str">
            <v>在庫数</v>
          </cell>
          <cell r="CY1279">
            <v>0</v>
          </cell>
          <cell r="CZ1279" t="str">
            <v>在庫数</v>
          </cell>
          <cell r="DA1279">
            <v>0</v>
          </cell>
          <cell r="DD1279" t="str">
            <v>在庫数</v>
          </cell>
          <cell r="DE1279">
            <v>0</v>
          </cell>
          <cell r="DF1279" t="str">
            <v>在庫数</v>
          </cell>
          <cell r="DG1279">
            <v>0</v>
          </cell>
          <cell r="DH1279" t="str">
            <v>在庫数</v>
          </cell>
          <cell r="DI1279">
            <v>0</v>
          </cell>
          <cell r="DJ1279" t="str">
            <v>在庫数</v>
          </cell>
          <cell r="DK1279">
            <v>2</v>
          </cell>
          <cell r="DN1279" t="str">
            <v>在庫数</v>
          </cell>
          <cell r="DO1279">
            <v>1</v>
          </cell>
          <cell r="DP1279" t="str">
            <v>在庫数</v>
          </cell>
          <cell r="DQ1279">
            <v>0</v>
          </cell>
          <cell r="DR1279" t="str">
            <v>在庫数</v>
          </cell>
          <cell r="DS1279">
            <v>0</v>
          </cell>
          <cell r="DT1279" t="str">
            <v>在庫数</v>
          </cell>
          <cell r="DU1279">
            <v>0</v>
          </cell>
          <cell r="DV1279" t="str">
            <v>在庫数</v>
          </cell>
          <cell r="DW1279">
            <v>0</v>
          </cell>
          <cell r="DX1279" t="str">
            <v>在庫数</v>
          </cell>
          <cell r="DY1279">
            <v>3</v>
          </cell>
          <cell r="EB1279" t="str">
            <v>在庫数</v>
          </cell>
          <cell r="EC1279">
            <v>0</v>
          </cell>
          <cell r="ED1279" t="str">
            <v>在庫数</v>
          </cell>
          <cell r="EE1279">
            <v>0</v>
          </cell>
          <cell r="EF1279" t="str">
            <v>在庫数</v>
          </cell>
          <cell r="EG1279">
            <v>0</v>
          </cell>
          <cell r="EH1279" t="str">
            <v>在庫数</v>
          </cell>
          <cell r="EI1279">
            <v>0</v>
          </cell>
          <cell r="EN1279" t="str">
            <v>在庫数</v>
          </cell>
          <cell r="EO1279">
            <v>8</v>
          </cell>
          <cell r="EP1279" t="str">
            <v>在庫数</v>
          </cell>
          <cell r="EQ1279">
            <v>0</v>
          </cell>
          <cell r="ER1279" t="str">
            <v>在庫数</v>
          </cell>
          <cell r="ES1279">
            <v>0</v>
          </cell>
          <cell r="ET1279" t="str">
            <v>在庫数</v>
          </cell>
          <cell r="EU1279">
            <v>0</v>
          </cell>
          <cell r="EV1279" t="str">
            <v>在庫数</v>
          </cell>
          <cell r="EW1279">
            <v>10</v>
          </cell>
          <cell r="EX1279" t="str">
            <v>在庫数</v>
          </cell>
          <cell r="EY1279">
            <v>0</v>
          </cell>
          <cell r="EZ1279" t="str">
            <v>在庫数</v>
          </cell>
          <cell r="FA1279">
            <v>0</v>
          </cell>
          <cell r="FB1279" t="str">
            <v>在庫数</v>
          </cell>
          <cell r="FC1279">
            <v>0</v>
          </cell>
          <cell r="FD1279" t="str">
            <v>在庫数</v>
          </cell>
          <cell r="FE1279">
            <v>0</v>
          </cell>
          <cell r="FF1279" t="str">
            <v>在庫数</v>
          </cell>
          <cell r="FG1279">
            <v>0</v>
          </cell>
          <cell r="FH1279" t="str">
            <v>在庫数</v>
          </cell>
          <cell r="FI1279">
            <v>0</v>
          </cell>
          <cell r="FJ1279" t="str">
            <v>在庫数</v>
          </cell>
          <cell r="FK1279">
            <v>0</v>
          </cell>
          <cell r="FL1279" t="str">
            <v>在庫数</v>
          </cell>
          <cell r="FM1279">
            <v>0</v>
          </cell>
          <cell r="FN1279" t="str">
            <v>在庫数</v>
          </cell>
          <cell r="FO1279">
            <v>10</v>
          </cell>
          <cell r="FQ1279" t="str">
            <v>在庫数</v>
          </cell>
          <cell r="FR1279">
            <v>0</v>
          </cell>
          <cell r="FT1279" t="str">
            <v>在庫数</v>
          </cell>
          <cell r="FU1279">
            <v>0</v>
          </cell>
          <cell r="FV1279" t="str">
            <v>在庫数</v>
          </cell>
          <cell r="FW1279">
            <v>1</v>
          </cell>
          <cell r="FX1279" t="str">
            <v>在庫数</v>
          </cell>
          <cell r="FY1279">
            <v>0</v>
          </cell>
          <cell r="FZ1279" t="str">
            <v>在庫数</v>
          </cell>
          <cell r="GA1279">
            <v>0</v>
          </cell>
          <cell r="GC1279" t="str">
            <v>在庫数</v>
          </cell>
          <cell r="GD1279">
            <v>0</v>
          </cell>
          <cell r="GE1279" t="str">
            <v>在庫数</v>
          </cell>
          <cell r="GF1279">
            <v>6</v>
          </cell>
          <cell r="GG1279" t="str">
            <v>在庫数</v>
          </cell>
          <cell r="GH1279">
            <v>0</v>
          </cell>
          <cell r="GM1279" t="str">
            <v>在庫数</v>
          </cell>
          <cell r="GN1279">
            <v>0</v>
          </cell>
          <cell r="GO1279" t="str">
            <v>在庫数</v>
          </cell>
          <cell r="GP1279">
            <v>0</v>
          </cell>
          <cell r="GQ1279" t="str">
            <v>在庫数</v>
          </cell>
          <cell r="GR1279">
            <v>0</v>
          </cell>
          <cell r="GS1279" t="str">
            <v>在庫数</v>
          </cell>
          <cell r="GT1279">
            <v>0</v>
          </cell>
          <cell r="GU1279" t="str">
            <v>在庫数</v>
          </cell>
          <cell r="GV1279">
            <v>0</v>
          </cell>
          <cell r="GW1279" t="str">
            <v>在庫数</v>
          </cell>
          <cell r="GX1279">
            <v>0</v>
          </cell>
          <cell r="GY1279" t="str">
            <v>在庫数</v>
          </cell>
          <cell r="GZ1279">
            <v>0</v>
          </cell>
          <cell r="HA1279" t="str">
            <v>在庫数</v>
          </cell>
          <cell r="HB1279">
            <v>0</v>
          </cell>
          <cell r="HC1279" t="str">
            <v>在庫数</v>
          </cell>
          <cell r="HD1279">
            <v>0</v>
          </cell>
          <cell r="HE1279" t="str">
            <v>在庫数</v>
          </cell>
          <cell r="HF1279">
            <v>0</v>
          </cell>
          <cell r="HG1279" t="str">
            <v>在庫数</v>
          </cell>
          <cell r="HH1279">
            <v>0</v>
          </cell>
          <cell r="HI1279" t="str">
            <v>在庫数</v>
          </cell>
          <cell r="HJ1279">
            <v>0</v>
          </cell>
          <cell r="HK1279" t="str">
            <v>在庫数</v>
          </cell>
          <cell r="HL1279">
            <v>0</v>
          </cell>
          <cell r="HM1279" t="str">
            <v>在庫数</v>
          </cell>
          <cell r="HN1279">
            <v>0</v>
          </cell>
          <cell r="HO1279" t="str">
            <v>在庫数</v>
          </cell>
          <cell r="HP1279">
            <v>0</v>
          </cell>
        </row>
        <row r="1280">
          <cell r="CX1280">
            <v>45176</v>
          </cell>
          <cell r="DH1280">
            <v>45206</v>
          </cell>
          <cell r="EF1280">
            <v>45245</v>
          </cell>
          <cell r="EN1280">
            <v>45139</v>
          </cell>
          <cell r="FV1280">
            <v>45108</v>
          </cell>
        </row>
        <row r="1281">
          <cell r="CD1281">
            <v>45601</v>
          </cell>
          <cell r="CE1281">
            <v>4062358</v>
          </cell>
          <cell r="CF1281">
            <v>45323</v>
          </cell>
          <cell r="CG1281">
            <v>4062087</v>
          </cell>
          <cell r="CH1281">
            <v>45306</v>
          </cell>
          <cell r="CI1281">
            <v>4062033</v>
          </cell>
          <cell r="CJ1281">
            <v>45326</v>
          </cell>
          <cell r="CK1281">
            <v>4162078</v>
          </cell>
          <cell r="CL1281">
            <v>45391</v>
          </cell>
          <cell r="CM1281">
            <v>4062171</v>
          </cell>
          <cell r="CN1281">
            <v>45643</v>
          </cell>
          <cell r="CO1281">
            <v>4162051</v>
          </cell>
          <cell r="CP1281">
            <v>45370</v>
          </cell>
          <cell r="CQ1281">
            <v>4062144</v>
          </cell>
          <cell r="CR1281">
            <v>45323</v>
          </cell>
          <cell r="CS1281">
            <v>4062091</v>
          </cell>
          <cell r="CT1281">
            <v>45545</v>
          </cell>
          <cell r="CU1281">
            <v>4062277</v>
          </cell>
          <cell r="CX1281">
            <v>45176</v>
          </cell>
          <cell r="CY1281">
            <v>3962283</v>
          </cell>
          <cell r="CZ1281">
            <v>45468</v>
          </cell>
          <cell r="DA1281">
            <v>4062216</v>
          </cell>
          <cell r="DD1281">
            <v>45629</v>
          </cell>
          <cell r="DE1281">
            <v>4162023</v>
          </cell>
          <cell r="DF1281">
            <v>45356</v>
          </cell>
          <cell r="DG1281">
            <v>4062125</v>
          </cell>
          <cell r="DH1281" t="str">
            <v>製番</v>
          </cell>
          <cell r="DI1281">
            <v>3962310</v>
          </cell>
          <cell r="DJ1281">
            <v>45566</v>
          </cell>
          <cell r="DK1281">
            <v>4062325</v>
          </cell>
          <cell r="DN1281">
            <v>45643</v>
          </cell>
          <cell r="DO1281">
            <v>4162052</v>
          </cell>
          <cell r="DP1281">
            <v>45323</v>
          </cell>
          <cell r="DQ1281">
            <v>4062095</v>
          </cell>
          <cell r="DR1281">
            <v>45311</v>
          </cell>
          <cell r="DS1281">
            <v>4062044</v>
          </cell>
          <cell r="DT1281">
            <v>45510</v>
          </cell>
          <cell r="DU1281">
            <v>4062251</v>
          </cell>
          <cell r="DV1281">
            <v>44941</v>
          </cell>
          <cell r="DW1281">
            <v>4062046</v>
          </cell>
          <cell r="DX1281">
            <v>45326</v>
          </cell>
          <cell r="DY1281">
            <v>4162079</v>
          </cell>
          <cell r="EB1281">
            <v>45323</v>
          </cell>
          <cell r="EC1281">
            <v>4062100</v>
          </cell>
          <cell r="ED1281">
            <v>45545</v>
          </cell>
          <cell r="EE1281">
            <v>4062290</v>
          </cell>
          <cell r="EF1281" t="str">
            <v>製番</v>
          </cell>
          <cell r="EG1281">
            <v>4062011</v>
          </cell>
          <cell r="EH1281">
            <v>45331</v>
          </cell>
          <cell r="EI1281">
            <v>4062081</v>
          </cell>
          <cell r="EN1281" t="str">
            <v>製番</v>
          </cell>
          <cell r="EO1281">
            <v>3962325</v>
          </cell>
          <cell r="EP1281">
            <v>45545</v>
          </cell>
          <cell r="EQ1281">
            <v>4062292</v>
          </cell>
          <cell r="ER1281">
            <v>45566</v>
          </cell>
          <cell r="ES1281">
            <v>4062333</v>
          </cell>
          <cell r="ET1281">
            <v>45510</v>
          </cell>
          <cell r="EU1281">
            <v>4062259</v>
          </cell>
          <cell r="EX1281">
            <v>45323</v>
          </cell>
          <cell r="EY1281">
            <v>4062104</v>
          </cell>
          <cell r="EZ1281">
            <v>45545</v>
          </cell>
          <cell r="FA1281">
            <v>4062296</v>
          </cell>
          <cell r="FN1281">
            <v>45601</v>
          </cell>
          <cell r="FO1281">
            <v>4062385</v>
          </cell>
          <cell r="FV1281" t="str">
            <v>製番</v>
          </cell>
          <cell r="FW1281">
            <v>3962233</v>
          </cell>
          <cell r="GE1281">
            <v>45601</v>
          </cell>
          <cell r="GF1281">
            <v>4062389</v>
          </cell>
          <cell r="GG1281">
            <v>45510</v>
          </cell>
          <cell r="GH1281">
            <v>4062267</v>
          </cell>
        </row>
        <row r="1282">
          <cell r="AH1282" t="str">
            <v>繰越数</v>
          </cell>
          <cell r="AJ1282" t="str">
            <v>繰越数</v>
          </cell>
          <cell r="AL1282" t="str">
            <v>繰越数</v>
          </cell>
          <cell r="AN1282" t="str">
            <v>繰越数</v>
          </cell>
          <cell r="AP1282" t="str">
            <v>繰越数</v>
          </cell>
          <cell r="AR1282" t="str">
            <v>繰越数</v>
          </cell>
          <cell r="AT1282" t="str">
            <v>繰越数</v>
          </cell>
          <cell r="AV1282" t="str">
            <v>繰越数</v>
          </cell>
          <cell r="AX1282" t="str">
            <v>繰越数</v>
          </cell>
          <cell r="AZ1282" t="str">
            <v>繰越数</v>
          </cell>
          <cell r="BB1282" t="str">
            <v>繰越数</v>
          </cell>
          <cell r="BD1282" t="str">
            <v>繰越数</v>
          </cell>
          <cell r="BF1282" t="str">
            <v>繰越数</v>
          </cell>
          <cell r="BH1282" t="str">
            <v>繰越数</v>
          </cell>
          <cell r="BJ1282" t="str">
            <v>繰越数</v>
          </cell>
          <cell r="BL1282" t="str">
            <v>繰越数</v>
          </cell>
          <cell r="BN1282" t="str">
            <v>繰越数</v>
          </cell>
          <cell r="BP1282" t="str">
            <v>繰越数</v>
          </cell>
          <cell r="BR1282" t="str">
            <v>繰越数</v>
          </cell>
          <cell r="BT1282" t="str">
            <v>繰越数</v>
          </cell>
          <cell r="BV1282" t="str">
            <v>繰越数</v>
          </cell>
          <cell r="BX1282" t="str">
            <v>繰越数</v>
          </cell>
          <cell r="BZ1282" t="str">
            <v>繰越数</v>
          </cell>
          <cell r="CB1282" t="str">
            <v>繰越数</v>
          </cell>
          <cell r="CD1282" t="str">
            <v>繰越数</v>
          </cell>
          <cell r="CE1282">
            <v>5</v>
          </cell>
          <cell r="CF1282" t="str">
            <v>繰越数</v>
          </cell>
          <cell r="CG1282">
            <v>4</v>
          </cell>
          <cell r="CH1282" t="str">
            <v>繰越数</v>
          </cell>
          <cell r="CI1282">
            <v>5</v>
          </cell>
          <cell r="CJ1282" t="str">
            <v>繰越数</v>
          </cell>
          <cell r="CK1282">
            <v>1</v>
          </cell>
          <cell r="CL1282" t="str">
            <v>繰越数</v>
          </cell>
          <cell r="CM1282">
            <v>1</v>
          </cell>
          <cell r="CN1282" t="str">
            <v>繰越数</v>
          </cell>
          <cell r="CO1282">
            <v>5</v>
          </cell>
          <cell r="CP1282" t="str">
            <v>繰越数</v>
          </cell>
          <cell r="CQ1282">
            <v>28</v>
          </cell>
          <cell r="CR1282" t="str">
            <v>繰越数</v>
          </cell>
          <cell r="CS1282">
            <v>8</v>
          </cell>
          <cell r="CT1282" t="str">
            <v>繰越数</v>
          </cell>
          <cell r="CU1282">
            <v>10</v>
          </cell>
          <cell r="CV1282" t="str">
            <v>繰越数</v>
          </cell>
          <cell r="CX1282" t="str">
            <v>繰越数</v>
          </cell>
          <cell r="CY1282">
            <v>43</v>
          </cell>
          <cell r="CZ1282" t="str">
            <v>繰越数</v>
          </cell>
          <cell r="DA1282">
            <v>4</v>
          </cell>
          <cell r="DD1282" t="str">
            <v>繰越数</v>
          </cell>
          <cell r="DE1282">
            <v>5</v>
          </cell>
          <cell r="DF1282" t="str">
            <v>繰越数</v>
          </cell>
          <cell r="DG1282">
            <v>16</v>
          </cell>
          <cell r="DH1282" t="str">
            <v>繰越数</v>
          </cell>
          <cell r="DI1282">
            <v>3</v>
          </cell>
          <cell r="DJ1282" t="str">
            <v>繰越数</v>
          </cell>
          <cell r="DK1282">
            <v>3</v>
          </cell>
          <cell r="DN1282" t="str">
            <v>繰越数</v>
          </cell>
          <cell r="DO1282">
            <v>6</v>
          </cell>
          <cell r="DP1282" t="str">
            <v>繰越数</v>
          </cell>
          <cell r="DQ1282">
            <v>4</v>
          </cell>
          <cell r="DR1282" t="str">
            <v>繰越数</v>
          </cell>
          <cell r="DS1282">
            <v>9</v>
          </cell>
          <cell r="DT1282" t="str">
            <v>繰越数</v>
          </cell>
          <cell r="DU1282">
            <v>10</v>
          </cell>
          <cell r="DV1282" t="str">
            <v>繰越数</v>
          </cell>
          <cell r="DW1282">
            <v>12</v>
          </cell>
          <cell r="DX1282" t="str">
            <v>繰越数</v>
          </cell>
          <cell r="DY1282">
            <v>3</v>
          </cell>
          <cell r="EB1282" t="str">
            <v>繰越数</v>
          </cell>
          <cell r="EC1282">
            <v>40</v>
          </cell>
          <cell r="ED1282" t="str">
            <v>繰越数</v>
          </cell>
          <cell r="EE1282">
            <v>10</v>
          </cell>
          <cell r="EF1282" t="str">
            <v>繰越数</v>
          </cell>
          <cell r="EG1282">
            <v>12</v>
          </cell>
          <cell r="EH1282" t="str">
            <v>繰越数</v>
          </cell>
          <cell r="EI1282">
            <v>6</v>
          </cell>
          <cell r="EN1282" t="str">
            <v>繰越数</v>
          </cell>
          <cell r="EO1282">
            <v>15</v>
          </cell>
          <cell r="EP1282" t="str">
            <v>繰越数</v>
          </cell>
          <cell r="EQ1282">
            <v>5</v>
          </cell>
          <cell r="ER1282" t="str">
            <v>繰越数</v>
          </cell>
          <cell r="ES1282">
            <v>10</v>
          </cell>
          <cell r="ET1282" t="str">
            <v>繰越数</v>
          </cell>
          <cell r="EU1282">
            <v>16</v>
          </cell>
          <cell r="EV1282" t="str">
            <v>繰越数</v>
          </cell>
          <cell r="EX1282" t="str">
            <v>繰越数</v>
          </cell>
          <cell r="EY1282">
            <v>40</v>
          </cell>
          <cell r="EZ1282" t="str">
            <v>繰越数</v>
          </cell>
          <cell r="FA1282">
            <v>10</v>
          </cell>
          <cell r="FB1282" t="str">
            <v>繰越数</v>
          </cell>
          <cell r="FD1282" t="str">
            <v>繰越数</v>
          </cell>
          <cell r="FF1282" t="str">
            <v>繰越数</v>
          </cell>
          <cell r="FH1282" t="str">
            <v>繰越数</v>
          </cell>
          <cell r="FJ1282" t="str">
            <v>繰越数</v>
          </cell>
          <cell r="FL1282" t="str">
            <v>繰越数</v>
          </cell>
          <cell r="FN1282" t="str">
            <v>繰越数</v>
          </cell>
          <cell r="FO1282">
            <v>10</v>
          </cell>
          <cell r="FQ1282" t="str">
            <v>繰越数</v>
          </cell>
          <cell r="FT1282" t="str">
            <v>繰越数</v>
          </cell>
          <cell r="FV1282" t="str">
            <v>繰越数</v>
          </cell>
          <cell r="FW1282">
            <v>5</v>
          </cell>
          <cell r="FX1282" t="str">
            <v>繰越数</v>
          </cell>
          <cell r="FZ1282" t="str">
            <v>繰越数</v>
          </cell>
          <cell r="GC1282" t="str">
            <v>繰越数</v>
          </cell>
          <cell r="GE1282" t="str">
            <v>繰越数</v>
          </cell>
          <cell r="GF1282">
            <v>10</v>
          </cell>
          <cell r="GG1282" t="str">
            <v>繰越数</v>
          </cell>
          <cell r="GH1282">
            <v>20</v>
          </cell>
          <cell r="GM1282" t="str">
            <v>繰越数</v>
          </cell>
          <cell r="GO1282" t="str">
            <v>繰越数</v>
          </cell>
          <cell r="GQ1282" t="str">
            <v>繰越数</v>
          </cell>
          <cell r="GS1282" t="str">
            <v>繰越数</v>
          </cell>
          <cell r="GU1282" t="str">
            <v>繰越数</v>
          </cell>
          <cell r="GW1282" t="str">
            <v>繰越数</v>
          </cell>
          <cell r="GY1282" t="str">
            <v>繰越数</v>
          </cell>
          <cell r="HA1282" t="str">
            <v>繰越数</v>
          </cell>
          <cell r="HC1282" t="str">
            <v>繰越数</v>
          </cell>
          <cell r="HE1282" t="str">
            <v>繰越数</v>
          </cell>
          <cell r="HG1282" t="str">
            <v>繰越数</v>
          </cell>
          <cell r="HI1282" t="str">
            <v>繰越数</v>
          </cell>
          <cell r="HK1282" t="str">
            <v>繰越数</v>
          </cell>
          <cell r="HM1282" t="str">
            <v>繰越数</v>
          </cell>
          <cell r="HO1282" t="str">
            <v>繰越数</v>
          </cell>
        </row>
        <row r="1283">
          <cell r="AH1283" t="str">
            <v>引当数</v>
          </cell>
          <cell r="AI1283">
            <v>0</v>
          </cell>
          <cell r="AJ1283" t="str">
            <v>引当数</v>
          </cell>
          <cell r="AK1283">
            <v>0</v>
          </cell>
          <cell r="AL1283" t="str">
            <v>引当数</v>
          </cell>
          <cell r="AM1283">
            <v>0</v>
          </cell>
          <cell r="AN1283" t="str">
            <v>引当数</v>
          </cell>
          <cell r="AO1283">
            <v>0</v>
          </cell>
          <cell r="AP1283" t="str">
            <v>引当数</v>
          </cell>
          <cell r="AQ1283">
            <v>0</v>
          </cell>
          <cell r="AR1283" t="str">
            <v>引当数</v>
          </cell>
          <cell r="AS1283">
            <v>0</v>
          </cell>
          <cell r="AT1283" t="str">
            <v>引当数</v>
          </cell>
          <cell r="AU1283">
            <v>0</v>
          </cell>
          <cell r="AV1283" t="str">
            <v>引当数</v>
          </cell>
          <cell r="AW1283">
            <v>0</v>
          </cell>
          <cell r="AX1283" t="str">
            <v>引当数</v>
          </cell>
          <cell r="AY1283">
            <v>0</v>
          </cell>
          <cell r="AZ1283" t="str">
            <v>引当数</v>
          </cell>
          <cell r="BA1283">
            <v>0</v>
          </cell>
          <cell r="BB1283" t="str">
            <v>引当数</v>
          </cell>
          <cell r="BC1283">
            <v>0</v>
          </cell>
          <cell r="BD1283" t="str">
            <v>引当数</v>
          </cell>
          <cell r="BE1283">
            <v>0</v>
          </cell>
          <cell r="BF1283" t="str">
            <v>引当数</v>
          </cell>
          <cell r="BG1283">
            <v>0</v>
          </cell>
          <cell r="BH1283" t="str">
            <v>引当数</v>
          </cell>
          <cell r="BI1283">
            <v>0</v>
          </cell>
          <cell r="BJ1283" t="str">
            <v>引当数</v>
          </cell>
          <cell r="BK1283">
            <v>0</v>
          </cell>
          <cell r="BL1283" t="str">
            <v>引当数</v>
          </cell>
          <cell r="BM1283">
            <v>0</v>
          </cell>
          <cell r="BN1283" t="str">
            <v>引当数</v>
          </cell>
          <cell r="BO1283">
            <v>0</v>
          </cell>
          <cell r="BP1283" t="str">
            <v>引当数</v>
          </cell>
          <cell r="BQ1283">
            <v>0</v>
          </cell>
          <cell r="BR1283" t="str">
            <v>引当数</v>
          </cell>
          <cell r="BS1283">
            <v>0</v>
          </cell>
          <cell r="BT1283" t="str">
            <v>引当数</v>
          </cell>
          <cell r="BU1283">
            <v>0</v>
          </cell>
          <cell r="BV1283" t="str">
            <v>引当数</v>
          </cell>
          <cell r="BW1283">
            <v>0</v>
          </cell>
          <cell r="BX1283" t="str">
            <v>引当数</v>
          </cell>
          <cell r="BY1283">
            <v>0</v>
          </cell>
          <cell r="BZ1283" t="str">
            <v>引当数</v>
          </cell>
          <cell r="CA1283">
            <v>0</v>
          </cell>
          <cell r="CB1283" t="str">
            <v>引当数</v>
          </cell>
          <cell r="CC1283">
            <v>0</v>
          </cell>
          <cell r="CD1283" t="str">
            <v>引当数</v>
          </cell>
          <cell r="CE1283">
            <v>5</v>
          </cell>
          <cell r="CF1283" t="str">
            <v>引当数</v>
          </cell>
          <cell r="CG1283">
            <v>4</v>
          </cell>
          <cell r="CH1283" t="str">
            <v>引当数</v>
          </cell>
          <cell r="CI1283">
            <v>5</v>
          </cell>
          <cell r="CJ1283" t="str">
            <v>引当数</v>
          </cell>
          <cell r="CK1283">
            <v>0</v>
          </cell>
          <cell r="CL1283" t="str">
            <v>引当数</v>
          </cell>
          <cell r="CM1283">
            <v>1</v>
          </cell>
          <cell r="CN1283" t="str">
            <v>引当数</v>
          </cell>
          <cell r="CO1283">
            <v>0</v>
          </cell>
          <cell r="CP1283" t="str">
            <v>引当数</v>
          </cell>
          <cell r="CQ1283">
            <v>28</v>
          </cell>
          <cell r="CR1283" t="str">
            <v>引当数</v>
          </cell>
          <cell r="CS1283">
            <v>7</v>
          </cell>
          <cell r="CT1283" t="str">
            <v>引当数</v>
          </cell>
          <cell r="CU1283">
            <v>8</v>
          </cell>
          <cell r="CV1283" t="str">
            <v>引当数</v>
          </cell>
          <cell r="CW1283">
            <v>0</v>
          </cell>
          <cell r="CX1283" t="str">
            <v>引当数</v>
          </cell>
          <cell r="CY1283">
            <v>43</v>
          </cell>
          <cell r="CZ1283" t="str">
            <v>引当数</v>
          </cell>
          <cell r="DA1283">
            <v>4</v>
          </cell>
          <cell r="DD1283" t="str">
            <v>引当数</v>
          </cell>
          <cell r="DE1283">
            <v>3</v>
          </cell>
          <cell r="DF1283" t="str">
            <v>引当数</v>
          </cell>
          <cell r="DG1283">
            <v>16</v>
          </cell>
          <cell r="DH1283" t="str">
            <v>引当数</v>
          </cell>
          <cell r="DI1283">
            <v>3</v>
          </cell>
          <cell r="DJ1283" t="str">
            <v>引当数</v>
          </cell>
          <cell r="DK1283">
            <v>0</v>
          </cell>
          <cell r="DN1283" t="str">
            <v>引当数</v>
          </cell>
          <cell r="DO1283">
            <v>0</v>
          </cell>
          <cell r="DP1283" t="str">
            <v>引当数</v>
          </cell>
          <cell r="DQ1283">
            <v>4</v>
          </cell>
          <cell r="DR1283" t="str">
            <v>引当数</v>
          </cell>
          <cell r="DS1283">
            <v>9</v>
          </cell>
          <cell r="DT1283" t="str">
            <v>引当数</v>
          </cell>
          <cell r="DU1283">
            <v>10</v>
          </cell>
          <cell r="DV1283" t="str">
            <v>引当数</v>
          </cell>
          <cell r="DW1283">
            <v>12</v>
          </cell>
          <cell r="DX1283" t="str">
            <v>引当数</v>
          </cell>
          <cell r="DY1283">
            <v>0</v>
          </cell>
          <cell r="EB1283" t="str">
            <v>引当数</v>
          </cell>
          <cell r="EC1283">
            <v>40</v>
          </cell>
          <cell r="ED1283" t="str">
            <v>引当数</v>
          </cell>
          <cell r="EE1283">
            <v>7</v>
          </cell>
          <cell r="EF1283" t="str">
            <v>引当数</v>
          </cell>
          <cell r="EG1283">
            <v>12</v>
          </cell>
          <cell r="EH1283" t="str">
            <v>引当数</v>
          </cell>
          <cell r="EI1283">
            <v>6</v>
          </cell>
          <cell r="EN1283" t="str">
            <v>引当数</v>
          </cell>
          <cell r="EO1283">
            <v>15</v>
          </cell>
          <cell r="EP1283" t="str">
            <v>引当数</v>
          </cell>
          <cell r="EQ1283">
            <v>5</v>
          </cell>
          <cell r="ER1283" t="str">
            <v>引当数</v>
          </cell>
          <cell r="ES1283">
            <v>9</v>
          </cell>
          <cell r="ET1283" t="str">
            <v>引当数</v>
          </cell>
          <cell r="EU1283">
            <v>16</v>
          </cell>
          <cell r="EV1283" t="str">
            <v>引当数</v>
          </cell>
          <cell r="EW1283">
            <v>0</v>
          </cell>
          <cell r="EX1283" t="str">
            <v>引当数</v>
          </cell>
          <cell r="EY1283">
            <v>38</v>
          </cell>
          <cell r="EZ1283" t="str">
            <v>引当数</v>
          </cell>
          <cell r="FA1283">
            <v>10</v>
          </cell>
          <cell r="FB1283" t="str">
            <v>引当数</v>
          </cell>
          <cell r="FC1283">
            <v>0</v>
          </cell>
          <cell r="FD1283" t="str">
            <v>引当数</v>
          </cell>
          <cell r="FE1283">
            <v>0</v>
          </cell>
          <cell r="FF1283" t="str">
            <v>引当数</v>
          </cell>
          <cell r="FG1283">
            <v>0</v>
          </cell>
          <cell r="FH1283" t="str">
            <v>引当数</v>
          </cell>
          <cell r="FI1283">
            <v>0</v>
          </cell>
          <cell r="FJ1283" t="str">
            <v>引当数</v>
          </cell>
          <cell r="FK1283">
            <v>0</v>
          </cell>
          <cell r="FL1283" t="str">
            <v>引当数</v>
          </cell>
          <cell r="FM1283">
            <v>0</v>
          </cell>
          <cell r="FN1283" t="str">
            <v>引当数</v>
          </cell>
          <cell r="FO1283">
            <v>0</v>
          </cell>
          <cell r="FQ1283" t="str">
            <v>引当数</v>
          </cell>
          <cell r="FR1283">
            <v>0</v>
          </cell>
          <cell r="FT1283" t="str">
            <v>引当数</v>
          </cell>
          <cell r="FU1283">
            <v>0</v>
          </cell>
          <cell r="FV1283" t="str">
            <v>引当数</v>
          </cell>
          <cell r="FW1283">
            <v>5</v>
          </cell>
          <cell r="FX1283" t="str">
            <v>引当数</v>
          </cell>
          <cell r="FY1283">
            <v>0</v>
          </cell>
          <cell r="FZ1283" t="str">
            <v>引当数</v>
          </cell>
          <cell r="GA1283">
            <v>0</v>
          </cell>
          <cell r="GC1283" t="str">
            <v>引当数</v>
          </cell>
          <cell r="GD1283">
            <v>0</v>
          </cell>
          <cell r="GE1283" t="str">
            <v>引当数</v>
          </cell>
          <cell r="GF1283">
            <v>0</v>
          </cell>
          <cell r="GG1283" t="str">
            <v>引当数</v>
          </cell>
          <cell r="GH1283">
            <v>20</v>
          </cell>
          <cell r="GM1283" t="str">
            <v>引当数</v>
          </cell>
          <cell r="GN1283">
            <v>0</v>
          </cell>
          <cell r="GO1283" t="str">
            <v>引当数</v>
          </cell>
          <cell r="GP1283">
            <v>0</v>
          </cell>
          <cell r="GQ1283" t="str">
            <v>引当数</v>
          </cell>
          <cell r="GR1283">
            <v>0</v>
          </cell>
          <cell r="GS1283" t="str">
            <v>引当数</v>
          </cell>
          <cell r="GT1283">
            <v>0</v>
          </cell>
          <cell r="GU1283" t="str">
            <v>引当数</v>
          </cell>
          <cell r="GV1283">
            <v>0</v>
          </cell>
          <cell r="GW1283" t="str">
            <v>引当数</v>
          </cell>
          <cell r="GX1283">
            <v>0</v>
          </cell>
          <cell r="GY1283" t="str">
            <v>引当数</v>
          </cell>
          <cell r="GZ1283">
            <v>0</v>
          </cell>
          <cell r="HA1283" t="str">
            <v>引当数</v>
          </cell>
          <cell r="HB1283">
            <v>0</v>
          </cell>
          <cell r="HC1283" t="str">
            <v>引当数</v>
          </cell>
          <cell r="HD1283">
            <v>0</v>
          </cell>
          <cell r="HE1283" t="str">
            <v>引当数</v>
          </cell>
          <cell r="HF1283">
            <v>0</v>
          </cell>
          <cell r="HG1283" t="str">
            <v>引当数</v>
          </cell>
          <cell r="HH1283">
            <v>0</v>
          </cell>
          <cell r="HI1283" t="str">
            <v>引当数</v>
          </cell>
          <cell r="HJ1283">
            <v>0</v>
          </cell>
          <cell r="HK1283" t="str">
            <v>引当数</v>
          </cell>
          <cell r="HL1283">
            <v>0</v>
          </cell>
          <cell r="HM1283" t="str">
            <v>引当数</v>
          </cell>
          <cell r="HN1283">
            <v>0</v>
          </cell>
          <cell r="HO1283" t="str">
            <v>引当数</v>
          </cell>
          <cell r="HP1283">
            <v>0</v>
          </cell>
        </row>
        <row r="1284">
          <cell r="AH1284" t="str">
            <v>在庫数</v>
          </cell>
          <cell r="AI1284">
            <v>0</v>
          </cell>
          <cell r="AJ1284" t="str">
            <v>在庫数</v>
          </cell>
          <cell r="AK1284">
            <v>0</v>
          </cell>
          <cell r="AL1284" t="str">
            <v>在庫数</v>
          </cell>
          <cell r="AM1284">
            <v>0</v>
          </cell>
          <cell r="AN1284" t="str">
            <v>在庫数</v>
          </cell>
          <cell r="AO1284">
            <v>0</v>
          </cell>
          <cell r="AP1284" t="str">
            <v>在庫数</v>
          </cell>
          <cell r="AQ1284">
            <v>0</v>
          </cell>
          <cell r="AR1284" t="str">
            <v>在庫数</v>
          </cell>
          <cell r="AS1284">
            <v>0</v>
          </cell>
          <cell r="AT1284" t="str">
            <v>在庫数</v>
          </cell>
          <cell r="AU1284">
            <v>0</v>
          </cell>
          <cell r="AV1284" t="str">
            <v>在庫数</v>
          </cell>
          <cell r="AW1284">
            <v>0</v>
          </cell>
          <cell r="AX1284" t="str">
            <v>在庫数</v>
          </cell>
          <cell r="AY1284">
            <v>0</v>
          </cell>
          <cell r="AZ1284" t="str">
            <v>在庫数</v>
          </cell>
          <cell r="BA1284">
            <v>0</v>
          </cell>
          <cell r="BB1284" t="str">
            <v>在庫数</v>
          </cell>
          <cell r="BC1284">
            <v>0</v>
          </cell>
          <cell r="BD1284" t="str">
            <v>在庫数</v>
          </cell>
          <cell r="BE1284">
            <v>0</v>
          </cell>
          <cell r="BF1284" t="str">
            <v>在庫数</v>
          </cell>
          <cell r="BG1284">
            <v>0</v>
          </cell>
          <cell r="BH1284" t="str">
            <v>在庫数</v>
          </cell>
          <cell r="BI1284">
            <v>0</v>
          </cell>
          <cell r="BJ1284" t="str">
            <v>在庫数</v>
          </cell>
          <cell r="BK1284">
            <v>0</v>
          </cell>
          <cell r="BL1284" t="str">
            <v>在庫数</v>
          </cell>
          <cell r="BM1284">
            <v>0</v>
          </cell>
          <cell r="BN1284" t="str">
            <v>在庫数</v>
          </cell>
          <cell r="BO1284">
            <v>0</v>
          </cell>
          <cell r="BP1284" t="str">
            <v>在庫数</v>
          </cell>
          <cell r="BQ1284">
            <v>0</v>
          </cell>
          <cell r="BR1284" t="str">
            <v>在庫数</v>
          </cell>
          <cell r="BS1284">
            <v>0</v>
          </cell>
          <cell r="BT1284" t="str">
            <v>在庫数</v>
          </cell>
          <cell r="BU1284">
            <v>0</v>
          </cell>
          <cell r="BV1284" t="str">
            <v>在庫数</v>
          </cell>
          <cell r="BW1284">
            <v>0</v>
          </cell>
          <cell r="BX1284" t="str">
            <v>在庫数</v>
          </cell>
          <cell r="BY1284">
            <v>0</v>
          </cell>
          <cell r="BZ1284" t="str">
            <v>在庫数</v>
          </cell>
          <cell r="CA1284">
            <v>0</v>
          </cell>
          <cell r="CB1284" t="str">
            <v>在庫数</v>
          </cell>
          <cell r="CC1284">
            <v>0</v>
          </cell>
          <cell r="CD1284" t="str">
            <v>在庫数</v>
          </cell>
          <cell r="CE1284">
            <v>0</v>
          </cell>
          <cell r="CF1284" t="str">
            <v>在庫数</v>
          </cell>
          <cell r="CG1284">
            <v>0</v>
          </cell>
          <cell r="CH1284" t="str">
            <v>在庫数</v>
          </cell>
          <cell r="CI1284">
            <v>0</v>
          </cell>
          <cell r="CJ1284" t="str">
            <v>在庫数</v>
          </cell>
          <cell r="CK1284">
            <v>1</v>
          </cell>
          <cell r="CL1284" t="str">
            <v>在庫数</v>
          </cell>
          <cell r="CM1284">
            <v>0</v>
          </cell>
          <cell r="CN1284" t="str">
            <v>在庫数</v>
          </cell>
          <cell r="CO1284">
            <v>5</v>
          </cell>
          <cell r="CP1284" t="str">
            <v>在庫数</v>
          </cell>
          <cell r="CQ1284">
            <v>0</v>
          </cell>
          <cell r="CR1284" t="str">
            <v>在庫数</v>
          </cell>
          <cell r="CS1284">
            <v>1</v>
          </cell>
          <cell r="CT1284" t="str">
            <v>在庫数</v>
          </cell>
          <cell r="CU1284">
            <v>2</v>
          </cell>
          <cell r="CV1284" t="str">
            <v>在庫数</v>
          </cell>
          <cell r="CW1284">
            <v>0</v>
          </cell>
          <cell r="CX1284" t="str">
            <v>在庫数</v>
          </cell>
          <cell r="CY1284">
            <v>0</v>
          </cell>
          <cell r="CZ1284" t="str">
            <v>在庫数</v>
          </cell>
          <cell r="DA1284">
            <v>0</v>
          </cell>
          <cell r="DD1284" t="str">
            <v>在庫数</v>
          </cell>
          <cell r="DE1284">
            <v>2</v>
          </cell>
          <cell r="DF1284" t="str">
            <v>在庫数</v>
          </cell>
          <cell r="DG1284">
            <v>0</v>
          </cell>
          <cell r="DH1284" t="str">
            <v>在庫数</v>
          </cell>
          <cell r="DI1284">
            <v>0</v>
          </cell>
          <cell r="DJ1284" t="str">
            <v>在庫数</v>
          </cell>
          <cell r="DK1284">
            <v>3</v>
          </cell>
          <cell r="DN1284" t="str">
            <v>在庫数</v>
          </cell>
          <cell r="DO1284">
            <v>6</v>
          </cell>
          <cell r="DP1284" t="str">
            <v>在庫数</v>
          </cell>
          <cell r="DQ1284">
            <v>0</v>
          </cell>
          <cell r="DR1284" t="str">
            <v>在庫数</v>
          </cell>
          <cell r="DS1284">
            <v>0</v>
          </cell>
          <cell r="DT1284" t="str">
            <v>在庫数</v>
          </cell>
          <cell r="DU1284">
            <v>0</v>
          </cell>
          <cell r="DV1284" t="str">
            <v>在庫数</v>
          </cell>
          <cell r="DW1284">
            <v>0</v>
          </cell>
          <cell r="DX1284" t="str">
            <v>在庫数</v>
          </cell>
          <cell r="DY1284">
            <v>3</v>
          </cell>
          <cell r="EB1284" t="str">
            <v>在庫数</v>
          </cell>
          <cell r="EC1284">
            <v>0</v>
          </cell>
          <cell r="ED1284" t="str">
            <v>在庫数</v>
          </cell>
          <cell r="EE1284">
            <v>3</v>
          </cell>
          <cell r="EF1284" t="str">
            <v>在庫数</v>
          </cell>
          <cell r="EG1284">
            <v>0</v>
          </cell>
          <cell r="EH1284" t="str">
            <v>在庫数</v>
          </cell>
          <cell r="EI1284">
            <v>0</v>
          </cell>
          <cell r="EN1284" t="str">
            <v>在庫数</v>
          </cell>
          <cell r="EO1284">
            <v>0</v>
          </cell>
          <cell r="EP1284" t="str">
            <v>在庫数</v>
          </cell>
          <cell r="EQ1284">
            <v>0</v>
          </cell>
          <cell r="ER1284" t="str">
            <v>在庫数</v>
          </cell>
          <cell r="ES1284">
            <v>1</v>
          </cell>
          <cell r="ET1284" t="str">
            <v>在庫数</v>
          </cell>
          <cell r="EU1284">
            <v>0</v>
          </cell>
          <cell r="EV1284" t="str">
            <v>在庫数</v>
          </cell>
          <cell r="EW1284">
            <v>0</v>
          </cell>
          <cell r="EX1284" t="str">
            <v>在庫数</v>
          </cell>
          <cell r="EY1284">
            <v>2</v>
          </cell>
          <cell r="EZ1284" t="str">
            <v>在庫数</v>
          </cell>
          <cell r="FA1284">
            <v>0</v>
          </cell>
          <cell r="FB1284" t="str">
            <v>在庫数</v>
          </cell>
          <cell r="FC1284">
            <v>0</v>
          </cell>
          <cell r="FD1284" t="str">
            <v>在庫数</v>
          </cell>
          <cell r="FE1284">
            <v>0</v>
          </cell>
          <cell r="FF1284" t="str">
            <v>在庫数</v>
          </cell>
          <cell r="FG1284">
            <v>0</v>
          </cell>
          <cell r="FH1284" t="str">
            <v>在庫数</v>
          </cell>
          <cell r="FI1284">
            <v>0</v>
          </cell>
          <cell r="FJ1284" t="str">
            <v>在庫数</v>
          </cell>
          <cell r="FK1284">
            <v>0</v>
          </cell>
          <cell r="FL1284" t="str">
            <v>在庫数</v>
          </cell>
          <cell r="FM1284">
            <v>0</v>
          </cell>
          <cell r="FN1284" t="str">
            <v>在庫数</v>
          </cell>
          <cell r="FO1284">
            <v>10</v>
          </cell>
          <cell r="FQ1284" t="str">
            <v>在庫数</v>
          </cell>
          <cell r="FR1284">
            <v>0</v>
          </cell>
          <cell r="FT1284" t="str">
            <v>在庫数</v>
          </cell>
          <cell r="FU1284">
            <v>0</v>
          </cell>
          <cell r="FV1284" t="str">
            <v>在庫数</v>
          </cell>
          <cell r="FW1284">
            <v>0</v>
          </cell>
          <cell r="FX1284" t="str">
            <v>在庫数</v>
          </cell>
          <cell r="FY1284">
            <v>0</v>
          </cell>
          <cell r="FZ1284" t="str">
            <v>在庫数</v>
          </cell>
          <cell r="GA1284">
            <v>0</v>
          </cell>
          <cell r="GC1284" t="str">
            <v>在庫数</v>
          </cell>
          <cell r="GD1284">
            <v>0</v>
          </cell>
          <cell r="GE1284" t="str">
            <v>在庫数</v>
          </cell>
          <cell r="GF1284">
            <v>10</v>
          </cell>
          <cell r="GG1284" t="str">
            <v>在庫数</v>
          </cell>
          <cell r="GH1284">
            <v>0</v>
          </cell>
          <cell r="GM1284" t="str">
            <v>在庫数</v>
          </cell>
          <cell r="GN1284">
            <v>0</v>
          </cell>
          <cell r="GO1284" t="str">
            <v>在庫数</v>
          </cell>
          <cell r="GP1284">
            <v>0</v>
          </cell>
          <cell r="GQ1284" t="str">
            <v>在庫数</v>
          </cell>
          <cell r="GR1284">
            <v>0</v>
          </cell>
          <cell r="GS1284" t="str">
            <v>在庫数</v>
          </cell>
          <cell r="GT1284">
            <v>0</v>
          </cell>
          <cell r="GU1284" t="str">
            <v>在庫数</v>
          </cell>
          <cell r="GV1284">
            <v>0</v>
          </cell>
          <cell r="GW1284" t="str">
            <v>在庫数</v>
          </cell>
          <cell r="GX1284">
            <v>0</v>
          </cell>
          <cell r="GY1284" t="str">
            <v>在庫数</v>
          </cell>
          <cell r="GZ1284">
            <v>0</v>
          </cell>
          <cell r="HA1284" t="str">
            <v>在庫数</v>
          </cell>
          <cell r="HB1284">
            <v>0</v>
          </cell>
          <cell r="HC1284" t="str">
            <v>在庫数</v>
          </cell>
          <cell r="HD1284">
            <v>0</v>
          </cell>
          <cell r="HE1284" t="str">
            <v>在庫数</v>
          </cell>
          <cell r="HF1284">
            <v>0</v>
          </cell>
          <cell r="HG1284" t="str">
            <v>在庫数</v>
          </cell>
          <cell r="HH1284">
            <v>0</v>
          </cell>
          <cell r="HI1284" t="str">
            <v>在庫数</v>
          </cell>
          <cell r="HJ1284">
            <v>0</v>
          </cell>
          <cell r="HK1284" t="str">
            <v>在庫数</v>
          </cell>
          <cell r="HL1284">
            <v>0</v>
          </cell>
          <cell r="HM1284" t="str">
            <v>在庫数</v>
          </cell>
          <cell r="HN1284">
            <v>0</v>
          </cell>
          <cell r="HO1284" t="str">
            <v>在庫数</v>
          </cell>
          <cell r="HP1284">
            <v>0</v>
          </cell>
        </row>
        <row r="1285">
          <cell r="CX1285">
            <v>45206</v>
          </cell>
          <cell r="EF1285">
            <v>45260</v>
          </cell>
          <cell r="EN1285">
            <v>45170</v>
          </cell>
          <cell r="FV1285">
            <v>45170</v>
          </cell>
        </row>
        <row r="1286">
          <cell r="CD1286">
            <v>45643</v>
          </cell>
          <cell r="CE1286">
            <v>4162048</v>
          </cell>
          <cell r="CF1286">
            <v>45356</v>
          </cell>
          <cell r="CG1286">
            <v>4062124</v>
          </cell>
          <cell r="CH1286">
            <v>44941</v>
          </cell>
          <cell r="CI1286">
            <v>4062036</v>
          </cell>
          <cell r="CL1286">
            <v>45482</v>
          </cell>
          <cell r="CM1286">
            <v>4062220</v>
          </cell>
          <cell r="CP1286">
            <v>45419</v>
          </cell>
          <cell r="CQ1286">
            <v>4062180</v>
          </cell>
          <cell r="CR1286">
            <v>45342</v>
          </cell>
          <cell r="CS1286">
            <v>4062119</v>
          </cell>
          <cell r="CT1286">
            <v>45566</v>
          </cell>
          <cell r="CU1286">
            <v>4062326</v>
          </cell>
          <cell r="CX1286">
            <v>45206</v>
          </cell>
          <cell r="CY1286">
            <v>3962306</v>
          </cell>
          <cell r="CZ1286">
            <v>45510</v>
          </cell>
          <cell r="DA1286">
            <v>4062244</v>
          </cell>
          <cell r="DD1286">
            <v>45643</v>
          </cell>
          <cell r="DE1286">
            <v>4162049</v>
          </cell>
          <cell r="DF1286">
            <v>45468</v>
          </cell>
          <cell r="DG1286">
            <v>4062205</v>
          </cell>
          <cell r="DH1286">
            <v>45306</v>
          </cell>
          <cell r="DI1286">
            <v>4062041</v>
          </cell>
          <cell r="DJ1286">
            <v>45601</v>
          </cell>
          <cell r="DK1286">
            <v>4062372</v>
          </cell>
          <cell r="DP1286">
            <v>45572</v>
          </cell>
          <cell r="DQ1286">
            <v>3962313</v>
          </cell>
          <cell r="DR1286">
            <v>45323</v>
          </cell>
          <cell r="DS1286">
            <v>4062096</v>
          </cell>
          <cell r="DT1286">
            <v>45545</v>
          </cell>
          <cell r="DU1286">
            <v>4062286</v>
          </cell>
          <cell r="DV1286">
            <v>45206</v>
          </cell>
          <cell r="DW1286">
            <v>3962316</v>
          </cell>
          <cell r="EB1286">
            <v>45370</v>
          </cell>
          <cell r="EC1286">
            <v>4062153</v>
          </cell>
          <cell r="ED1286">
            <v>45566</v>
          </cell>
          <cell r="EE1286">
            <v>4062329</v>
          </cell>
          <cell r="EF1286" t="str">
            <v>製番</v>
          </cell>
          <cell r="EG1286">
            <v>4062014</v>
          </cell>
          <cell r="EH1286">
            <v>45356</v>
          </cell>
          <cell r="EI1286">
            <v>4062123</v>
          </cell>
          <cell r="EN1286" t="str">
            <v>製番</v>
          </cell>
          <cell r="EO1286">
            <v>3962333</v>
          </cell>
          <cell r="EP1286">
            <v>45566</v>
          </cell>
          <cell r="EQ1286">
            <v>4062332</v>
          </cell>
          <cell r="ER1286">
            <v>45601</v>
          </cell>
          <cell r="ES1286">
            <v>4062380</v>
          </cell>
          <cell r="ET1286">
            <v>45545</v>
          </cell>
          <cell r="EU1286">
            <v>4062294</v>
          </cell>
          <cell r="EX1286">
            <v>45356</v>
          </cell>
          <cell r="EY1286">
            <v>4062121</v>
          </cell>
          <cell r="EZ1286">
            <v>45566</v>
          </cell>
          <cell r="FA1286">
            <v>4062337</v>
          </cell>
          <cell r="FN1286">
            <v>45636</v>
          </cell>
          <cell r="FO1286">
            <v>4162034</v>
          </cell>
          <cell r="FV1286" t="str">
            <v>製番</v>
          </cell>
          <cell r="FW1286">
            <v>3962335</v>
          </cell>
          <cell r="GE1286">
            <v>45636</v>
          </cell>
          <cell r="GF1286">
            <v>4162038</v>
          </cell>
          <cell r="GG1286">
            <v>45545</v>
          </cell>
          <cell r="GH1286">
            <v>4062299</v>
          </cell>
        </row>
        <row r="1287">
          <cell r="AH1287" t="str">
            <v>繰越数</v>
          </cell>
          <cell r="AJ1287" t="str">
            <v>繰越数</v>
          </cell>
          <cell r="AL1287" t="str">
            <v>繰越数</v>
          </cell>
          <cell r="AN1287" t="str">
            <v>繰越数</v>
          </cell>
          <cell r="AP1287" t="str">
            <v>繰越数</v>
          </cell>
          <cell r="AR1287" t="str">
            <v>繰越数</v>
          </cell>
          <cell r="AT1287" t="str">
            <v>繰越数</v>
          </cell>
          <cell r="AV1287" t="str">
            <v>繰越数</v>
          </cell>
          <cell r="AX1287" t="str">
            <v>繰越数</v>
          </cell>
          <cell r="AZ1287" t="str">
            <v>繰越数</v>
          </cell>
          <cell r="BB1287" t="str">
            <v>繰越数</v>
          </cell>
          <cell r="BD1287" t="str">
            <v>繰越数</v>
          </cell>
          <cell r="BF1287" t="str">
            <v>繰越数</v>
          </cell>
          <cell r="BH1287" t="str">
            <v>繰越数</v>
          </cell>
          <cell r="BJ1287" t="str">
            <v>繰越数</v>
          </cell>
          <cell r="BL1287" t="str">
            <v>繰越数</v>
          </cell>
          <cell r="BN1287" t="str">
            <v>繰越数</v>
          </cell>
          <cell r="BP1287" t="str">
            <v>繰越数</v>
          </cell>
          <cell r="BR1287" t="str">
            <v>繰越数</v>
          </cell>
          <cell r="BT1287" t="str">
            <v>繰越数</v>
          </cell>
          <cell r="BV1287" t="str">
            <v>繰越数</v>
          </cell>
          <cell r="BX1287" t="str">
            <v>繰越数</v>
          </cell>
          <cell r="BZ1287" t="str">
            <v>繰越数</v>
          </cell>
          <cell r="CB1287" t="str">
            <v>繰越数</v>
          </cell>
          <cell r="CD1287" t="str">
            <v>繰越数</v>
          </cell>
          <cell r="CE1287">
            <v>6</v>
          </cell>
          <cell r="CF1287" t="str">
            <v>繰越数</v>
          </cell>
          <cell r="CG1287">
            <v>17</v>
          </cell>
          <cell r="CH1287" t="str">
            <v>繰越数</v>
          </cell>
          <cell r="CI1287">
            <v>10</v>
          </cell>
          <cell r="CJ1287" t="str">
            <v>繰越数</v>
          </cell>
          <cell r="CL1287" t="str">
            <v>繰越数</v>
          </cell>
          <cell r="CM1287">
            <v>1</v>
          </cell>
          <cell r="CN1287" t="str">
            <v>繰越数</v>
          </cell>
          <cell r="CP1287" t="str">
            <v>繰越数</v>
          </cell>
          <cell r="CQ1287">
            <v>25</v>
          </cell>
          <cell r="CR1287" t="str">
            <v>繰越数</v>
          </cell>
          <cell r="CS1287">
            <v>11</v>
          </cell>
          <cell r="CT1287" t="str">
            <v>繰越数</v>
          </cell>
          <cell r="CU1287">
            <v>10</v>
          </cell>
          <cell r="CV1287" t="str">
            <v>繰越数</v>
          </cell>
          <cell r="CX1287" t="str">
            <v>繰越数</v>
          </cell>
          <cell r="CY1287">
            <v>43</v>
          </cell>
          <cell r="CZ1287" t="str">
            <v>繰越数</v>
          </cell>
          <cell r="DA1287">
            <v>10</v>
          </cell>
          <cell r="DD1287" t="str">
            <v>繰越数</v>
          </cell>
          <cell r="DE1287">
            <v>3</v>
          </cell>
          <cell r="DF1287" t="str">
            <v>繰越数</v>
          </cell>
          <cell r="DG1287">
            <v>10</v>
          </cell>
          <cell r="DH1287" t="str">
            <v>繰越数</v>
          </cell>
          <cell r="DI1287">
            <v>5</v>
          </cell>
          <cell r="DJ1287" t="str">
            <v>繰越数</v>
          </cell>
          <cell r="DK1287">
            <v>3</v>
          </cell>
          <cell r="DN1287" t="str">
            <v>繰越数</v>
          </cell>
          <cell r="DP1287" t="str">
            <v>繰越数</v>
          </cell>
          <cell r="DQ1287">
            <v>24</v>
          </cell>
          <cell r="DR1287" t="str">
            <v>繰越数</v>
          </cell>
          <cell r="DS1287">
            <v>16</v>
          </cell>
          <cell r="DT1287" t="str">
            <v>繰越数</v>
          </cell>
          <cell r="DU1287">
            <v>10</v>
          </cell>
          <cell r="DV1287" t="str">
            <v>繰越数</v>
          </cell>
          <cell r="DW1287">
            <v>10</v>
          </cell>
          <cell r="DX1287" t="str">
            <v>繰越数</v>
          </cell>
          <cell r="EB1287" t="str">
            <v>繰越数</v>
          </cell>
          <cell r="EC1287">
            <v>50</v>
          </cell>
          <cell r="ED1287" t="str">
            <v>繰越数</v>
          </cell>
          <cell r="EE1287">
            <v>10</v>
          </cell>
          <cell r="EF1287" t="str">
            <v>繰越数</v>
          </cell>
          <cell r="EG1287">
            <v>18</v>
          </cell>
          <cell r="EH1287" t="str">
            <v>繰越数</v>
          </cell>
          <cell r="EI1287">
            <v>6</v>
          </cell>
          <cell r="EN1287" t="str">
            <v>繰越数</v>
          </cell>
          <cell r="EO1287">
            <v>15</v>
          </cell>
          <cell r="EP1287" t="str">
            <v>繰越数</v>
          </cell>
          <cell r="EQ1287">
            <v>10</v>
          </cell>
          <cell r="ER1287" t="str">
            <v>繰越数</v>
          </cell>
          <cell r="ES1287">
            <v>10</v>
          </cell>
          <cell r="ET1287" t="str">
            <v>繰越数</v>
          </cell>
          <cell r="EU1287">
            <v>10</v>
          </cell>
          <cell r="EV1287" t="str">
            <v>繰越数</v>
          </cell>
          <cell r="EX1287" t="str">
            <v>繰越数</v>
          </cell>
          <cell r="EY1287">
            <v>50</v>
          </cell>
          <cell r="EZ1287" t="str">
            <v>繰越数</v>
          </cell>
          <cell r="FA1287">
            <v>10</v>
          </cell>
          <cell r="FB1287" t="str">
            <v>繰越数</v>
          </cell>
          <cell r="FD1287" t="str">
            <v>繰越数</v>
          </cell>
          <cell r="FF1287" t="str">
            <v>繰越数</v>
          </cell>
          <cell r="FH1287" t="str">
            <v>繰越数</v>
          </cell>
          <cell r="FJ1287" t="str">
            <v>繰越数</v>
          </cell>
          <cell r="FL1287" t="str">
            <v>繰越数</v>
          </cell>
          <cell r="FN1287" t="str">
            <v>繰越数</v>
          </cell>
          <cell r="FO1287">
            <v>10</v>
          </cell>
          <cell r="FQ1287" t="str">
            <v>繰越数</v>
          </cell>
          <cell r="FT1287" t="str">
            <v>繰越数</v>
          </cell>
          <cell r="FV1287" t="str">
            <v>繰越数</v>
          </cell>
          <cell r="FW1287">
            <v>5</v>
          </cell>
          <cell r="FX1287" t="str">
            <v>繰越数</v>
          </cell>
          <cell r="FZ1287" t="str">
            <v>繰越数</v>
          </cell>
          <cell r="GC1287" t="str">
            <v>繰越数</v>
          </cell>
          <cell r="GE1287" t="str">
            <v>繰越数</v>
          </cell>
          <cell r="GF1287">
            <v>10</v>
          </cell>
          <cell r="GG1287" t="str">
            <v>繰越数</v>
          </cell>
          <cell r="GH1287">
            <v>20</v>
          </cell>
          <cell r="GM1287" t="str">
            <v>繰越数</v>
          </cell>
          <cell r="GO1287" t="str">
            <v>繰越数</v>
          </cell>
          <cell r="GQ1287" t="str">
            <v>繰越数</v>
          </cell>
          <cell r="GS1287" t="str">
            <v>繰越数</v>
          </cell>
          <cell r="GU1287" t="str">
            <v>繰越数</v>
          </cell>
          <cell r="GW1287" t="str">
            <v>繰越数</v>
          </cell>
          <cell r="GY1287" t="str">
            <v>繰越数</v>
          </cell>
          <cell r="HA1287" t="str">
            <v>繰越数</v>
          </cell>
          <cell r="HC1287" t="str">
            <v>繰越数</v>
          </cell>
          <cell r="HE1287" t="str">
            <v>繰越数</v>
          </cell>
          <cell r="HG1287" t="str">
            <v>繰越数</v>
          </cell>
          <cell r="HI1287" t="str">
            <v>繰越数</v>
          </cell>
          <cell r="HK1287" t="str">
            <v>繰越数</v>
          </cell>
          <cell r="HM1287" t="str">
            <v>繰越数</v>
          </cell>
          <cell r="HO1287" t="str">
            <v>繰越数</v>
          </cell>
        </row>
        <row r="1288">
          <cell r="AH1288" t="str">
            <v>引当数</v>
          </cell>
          <cell r="AI1288">
            <v>0</v>
          </cell>
          <cell r="AJ1288" t="str">
            <v>引当数</v>
          </cell>
          <cell r="AK1288">
            <v>0</v>
          </cell>
          <cell r="AL1288" t="str">
            <v>引当数</v>
          </cell>
          <cell r="AM1288">
            <v>0</v>
          </cell>
          <cell r="AN1288" t="str">
            <v>引当数</v>
          </cell>
          <cell r="AO1288">
            <v>0</v>
          </cell>
          <cell r="AP1288" t="str">
            <v>引当数</v>
          </cell>
          <cell r="AQ1288">
            <v>0</v>
          </cell>
          <cell r="AR1288" t="str">
            <v>引当数</v>
          </cell>
          <cell r="AS1288">
            <v>0</v>
          </cell>
          <cell r="AT1288" t="str">
            <v>引当数</v>
          </cell>
          <cell r="AU1288">
            <v>0</v>
          </cell>
          <cell r="AV1288" t="str">
            <v>引当数</v>
          </cell>
          <cell r="AW1288">
            <v>0</v>
          </cell>
          <cell r="AX1288" t="str">
            <v>引当数</v>
          </cell>
          <cell r="AY1288">
            <v>0</v>
          </cell>
          <cell r="AZ1288" t="str">
            <v>引当数</v>
          </cell>
          <cell r="BA1288">
            <v>0</v>
          </cell>
          <cell r="BB1288" t="str">
            <v>引当数</v>
          </cell>
          <cell r="BC1288">
            <v>0</v>
          </cell>
          <cell r="BD1288" t="str">
            <v>引当数</v>
          </cell>
          <cell r="BE1288">
            <v>0</v>
          </cell>
          <cell r="BF1288" t="str">
            <v>引当数</v>
          </cell>
          <cell r="BG1288">
            <v>0</v>
          </cell>
          <cell r="BH1288" t="str">
            <v>引当数</v>
          </cell>
          <cell r="BI1288">
            <v>0</v>
          </cell>
          <cell r="BJ1288" t="str">
            <v>引当数</v>
          </cell>
          <cell r="BK1288">
            <v>0</v>
          </cell>
          <cell r="BL1288" t="str">
            <v>引当数</v>
          </cell>
          <cell r="BM1288">
            <v>0</v>
          </cell>
          <cell r="BN1288" t="str">
            <v>引当数</v>
          </cell>
          <cell r="BO1288">
            <v>0</v>
          </cell>
          <cell r="BP1288" t="str">
            <v>引当数</v>
          </cell>
          <cell r="BQ1288">
            <v>0</v>
          </cell>
          <cell r="BR1288" t="str">
            <v>引当数</v>
          </cell>
          <cell r="BS1288">
            <v>0</v>
          </cell>
          <cell r="BT1288" t="str">
            <v>引当数</v>
          </cell>
          <cell r="BU1288">
            <v>0</v>
          </cell>
          <cell r="BV1288" t="str">
            <v>引当数</v>
          </cell>
          <cell r="BW1288">
            <v>0</v>
          </cell>
          <cell r="BX1288" t="str">
            <v>引当数</v>
          </cell>
          <cell r="BY1288">
            <v>0</v>
          </cell>
          <cell r="BZ1288" t="str">
            <v>引当数</v>
          </cell>
          <cell r="CA1288">
            <v>0</v>
          </cell>
          <cell r="CB1288" t="str">
            <v>引当数</v>
          </cell>
          <cell r="CC1288">
            <v>0</v>
          </cell>
          <cell r="CD1288" t="str">
            <v>引当数</v>
          </cell>
          <cell r="CE1288">
            <v>4</v>
          </cell>
          <cell r="CF1288" t="str">
            <v>引当数</v>
          </cell>
          <cell r="CG1288">
            <v>17</v>
          </cell>
          <cell r="CH1288" t="str">
            <v>引当数</v>
          </cell>
          <cell r="CI1288">
            <v>10</v>
          </cell>
          <cell r="CJ1288" t="str">
            <v>引当数</v>
          </cell>
          <cell r="CK1288">
            <v>0</v>
          </cell>
          <cell r="CL1288" t="str">
            <v>引当数</v>
          </cell>
          <cell r="CM1288">
            <v>1</v>
          </cell>
          <cell r="CN1288" t="str">
            <v>引当数</v>
          </cell>
          <cell r="CO1288">
            <v>0</v>
          </cell>
          <cell r="CP1288" t="str">
            <v>引当数</v>
          </cell>
          <cell r="CQ1288">
            <v>25</v>
          </cell>
          <cell r="CR1288" t="str">
            <v>引当数</v>
          </cell>
          <cell r="CS1288">
            <v>11</v>
          </cell>
          <cell r="CT1288" t="str">
            <v>引当数</v>
          </cell>
          <cell r="CU1288">
            <v>0</v>
          </cell>
          <cell r="CV1288" t="str">
            <v>引当数</v>
          </cell>
          <cell r="CW1288">
            <v>0</v>
          </cell>
          <cell r="CX1288" t="str">
            <v>引当数</v>
          </cell>
          <cell r="CY1288">
            <v>43</v>
          </cell>
          <cell r="CZ1288" t="str">
            <v>引当数</v>
          </cell>
          <cell r="DA1288">
            <v>10</v>
          </cell>
          <cell r="DD1288" t="str">
            <v>引当数</v>
          </cell>
          <cell r="DE1288">
            <v>0</v>
          </cell>
          <cell r="DF1288" t="str">
            <v>引当数</v>
          </cell>
          <cell r="DG1288">
            <v>10</v>
          </cell>
          <cell r="DH1288" t="str">
            <v>引当数</v>
          </cell>
          <cell r="DI1288">
            <v>5</v>
          </cell>
          <cell r="DJ1288" t="str">
            <v>引当数</v>
          </cell>
          <cell r="DK1288">
            <v>0</v>
          </cell>
          <cell r="DN1288" t="str">
            <v>引当数</v>
          </cell>
          <cell r="DO1288">
            <v>0</v>
          </cell>
          <cell r="DP1288" t="str">
            <v>引当数</v>
          </cell>
          <cell r="DQ1288">
            <v>24</v>
          </cell>
          <cell r="DR1288" t="str">
            <v>引当数</v>
          </cell>
          <cell r="DS1288">
            <v>17</v>
          </cell>
          <cell r="DT1288" t="str">
            <v>引当数</v>
          </cell>
          <cell r="DU1288">
            <v>2</v>
          </cell>
          <cell r="DV1288" t="str">
            <v>引当数</v>
          </cell>
          <cell r="DW1288">
            <v>10</v>
          </cell>
          <cell r="DX1288" t="str">
            <v>引当数</v>
          </cell>
          <cell r="DY1288">
            <v>0</v>
          </cell>
          <cell r="EB1288" t="str">
            <v>引当数</v>
          </cell>
          <cell r="EC1288">
            <v>50</v>
          </cell>
          <cell r="ED1288" t="str">
            <v>引当数</v>
          </cell>
          <cell r="EE1288">
            <v>0</v>
          </cell>
          <cell r="EF1288" t="str">
            <v>引当数</v>
          </cell>
          <cell r="EG1288">
            <v>18</v>
          </cell>
          <cell r="EH1288" t="str">
            <v>引当数</v>
          </cell>
          <cell r="EI1288">
            <v>6</v>
          </cell>
          <cell r="EN1288" t="str">
            <v>引当数</v>
          </cell>
          <cell r="EO1288">
            <v>13</v>
          </cell>
          <cell r="EP1288" t="str">
            <v>引当数</v>
          </cell>
          <cell r="EQ1288">
            <v>6</v>
          </cell>
          <cell r="ER1288" t="str">
            <v>引当数</v>
          </cell>
          <cell r="ES1288">
            <v>0</v>
          </cell>
          <cell r="ET1288" t="str">
            <v>引当数</v>
          </cell>
          <cell r="EU1288">
            <v>10</v>
          </cell>
          <cell r="EV1288" t="str">
            <v>引当数</v>
          </cell>
          <cell r="EW1288">
            <v>0</v>
          </cell>
          <cell r="EX1288" t="str">
            <v>引当数</v>
          </cell>
          <cell r="EY1288">
            <v>50</v>
          </cell>
          <cell r="EZ1288" t="str">
            <v>引当数</v>
          </cell>
          <cell r="FA1288">
            <v>9</v>
          </cell>
          <cell r="FB1288" t="str">
            <v>引当数</v>
          </cell>
          <cell r="FC1288">
            <v>0</v>
          </cell>
          <cell r="FD1288" t="str">
            <v>引当数</v>
          </cell>
          <cell r="FE1288">
            <v>0</v>
          </cell>
          <cell r="FF1288" t="str">
            <v>引当数</v>
          </cell>
          <cell r="FG1288">
            <v>0</v>
          </cell>
          <cell r="FH1288" t="str">
            <v>引当数</v>
          </cell>
          <cell r="FI1288">
            <v>0</v>
          </cell>
          <cell r="FJ1288" t="str">
            <v>引当数</v>
          </cell>
          <cell r="FK1288">
            <v>0</v>
          </cell>
          <cell r="FL1288" t="str">
            <v>引当数</v>
          </cell>
          <cell r="FM1288">
            <v>0</v>
          </cell>
          <cell r="FN1288" t="str">
            <v>引当数</v>
          </cell>
          <cell r="FO1288">
            <v>0</v>
          </cell>
          <cell r="FQ1288" t="str">
            <v>引当数</v>
          </cell>
          <cell r="FR1288">
            <v>0</v>
          </cell>
          <cell r="FT1288" t="str">
            <v>引当数</v>
          </cell>
          <cell r="FU1288">
            <v>0</v>
          </cell>
          <cell r="FV1288" t="str">
            <v>引当数</v>
          </cell>
          <cell r="FW1288">
            <v>5</v>
          </cell>
          <cell r="FX1288" t="str">
            <v>引当数</v>
          </cell>
          <cell r="FY1288">
            <v>0</v>
          </cell>
          <cell r="FZ1288" t="str">
            <v>引当数</v>
          </cell>
          <cell r="GA1288">
            <v>0</v>
          </cell>
          <cell r="GC1288" t="str">
            <v>引当数</v>
          </cell>
          <cell r="GD1288">
            <v>0</v>
          </cell>
          <cell r="GE1288" t="str">
            <v>引当数</v>
          </cell>
          <cell r="GF1288">
            <v>0</v>
          </cell>
          <cell r="GG1288" t="str">
            <v>引当数</v>
          </cell>
          <cell r="GH1288">
            <v>3</v>
          </cell>
          <cell r="GM1288" t="str">
            <v>引当数</v>
          </cell>
          <cell r="GN1288">
            <v>0</v>
          </cell>
          <cell r="GO1288" t="str">
            <v>引当数</v>
          </cell>
          <cell r="GP1288">
            <v>0</v>
          </cell>
          <cell r="GQ1288" t="str">
            <v>引当数</v>
          </cell>
          <cell r="GR1288">
            <v>0</v>
          </cell>
          <cell r="GS1288" t="str">
            <v>引当数</v>
          </cell>
          <cell r="GT1288">
            <v>0</v>
          </cell>
          <cell r="GU1288" t="str">
            <v>引当数</v>
          </cell>
          <cell r="GV1288">
            <v>0</v>
          </cell>
          <cell r="GW1288" t="str">
            <v>引当数</v>
          </cell>
          <cell r="GX1288">
            <v>0</v>
          </cell>
          <cell r="GY1288" t="str">
            <v>引当数</v>
          </cell>
          <cell r="GZ1288">
            <v>0</v>
          </cell>
          <cell r="HA1288" t="str">
            <v>引当数</v>
          </cell>
          <cell r="HB1288">
            <v>0</v>
          </cell>
          <cell r="HC1288" t="str">
            <v>引当数</v>
          </cell>
          <cell r="HD1288">
            <v>0</v>
          </cell>
          <cell r="HE1288" t="str">
            <v>引当数</v>
          </cell>
          <cell r="HF1288">
            <v>0</v>
          </cell>
          <cell r="HG1288" t="str">
            <v>引当数</v>
          </cell>
          <cell r="HH1288">
            <v>0</v>
          </cell>
          <cell r="HI1288" t="str">
            <v>引当数</v>
          </cell>
          <cell r="HJ1288">
            <v>0</v>
          </cell>
          <cell r="HK1288" t="str">
            <v>引当数</v>
          </cell>
          <cell r="HL1288">
            <v>0</v>
          </cell>
          <cell r="HM1288" t="str">
            <v>引当数</v>
          </cell>
          <cell r="HN1288">
            <v>0</v>
          </cell>
          <cell r="HO1288" t="str">
            <v>引当数</v>
          </cell>
          <cell r="HP1288">
            <v>0</v>
          </cell>
        </row>
        <row r="1289">
          <cell r="AH1289" t="str">
            <v>在庫数</v>
          </cell>
          <cell r="AI1289">
            <v>0</v>
          </cell>
          <cell r="AJ1289" t="str">
            <v>在庫数</v>
          </cell>
          <cell r="AK1289">
            <v>0</v>
          </cell>
          <cell r="AL1289" t="str">
            <v>在庫数</v>
          </cell>
          <cell r="AM1289">
            <v>0</v>
          </cell>
          <cell r="AN1289" t="str">
            <v>在庫数</v>
          </cell>
          <cell r="AO1289">
            <v>0</v>
          </cell>
          <cell r="AP1289" t="str">
            <v>在庫数</v>
          </cell>
          <cell r="AQ1289">
            <v>0</v>
          </cell>
          <cell r="AR1289" t="str">
            <v>在庫数</v>
          </cell>
          <cell r="AS1289">
            <v>0</v>
          </cell>
          <cell r="AT1289" t="str">
            <v>在庫数</v>
          </cell>
          <cell r="AU1289">
            <v>0</v>
          </cell>
          <cell r="AV1289" t="str">
            <v>在庫数</v>
          </cell>
          <cell r="AW1289">
            <v>0</v>
          </cell>
          <cell r="AX1289" t="str">
            <v>在庫数</v>
          </cell>
          <cell r="AY1289">
            <v>0</v>
          </cell>
          <cell r="AZ1289" t="str">
            <v>在庫数</v>
          </cell>
          <cell r="BA1289">
            <v>0</v>
          </cell>
          <cell r="BB1289" t="str">
            <v>在庫数</v>
          </cell>
          <cell r="BC1289">
            <v>0</v>
          </cell>
          <cell r="BD1289" t="str">
            <v>在庫数</v>
          </cell>
          <cell r="BE1289">
            <v>0</v>
          </cell>
          <cell r="BF1289" t="str">
            <v>在庫数</v>
          </cell>
          <cell r="BG1289">
            <v>0</v>
          </cell>
          <cell r="BH1289" t="str">
            <v>在庫数</v>
          </cell>
          <cell r="BI1289">
            <v>0</v>
          </cell>
          <cell r="BJ1289" t="str">
            <v>在庫数</v>
          </cell>
          <cell r="BK1289">
            <v>0</v>
          </cell>
          <cell r="BL1289" t="str">
            <v>在庫数</v>
          </cell>
          <cell r="BM1289">
            <v>0</v>
          </cell>
          <cell r="BN1289" t="str">
            <v>在庫数</v>
          </cell>
          <cell r="BO1289">
            <v>0</v>
          </cell>
          <cell r="BP1289" t="str">
            <v>在庫数</v>
          </cell>
          <cell r="BQ1289">
            <v>0</v>
          </cell>
          <cell r="BR1289" t="str">
            <v>在庫数</v>
          </cell>
          <cell r="BS1289">
            <v>0</v>
          </cell>
          <cell r="BT1289" t="str">
            <v>在庫数</v>
          </cell>
          <cell r="BU1289">
            <v>0</v>
          </cell>
          <cell r="BV1289" t="str">
            <v>在庫数</v>
          </cell>
          <cell r="BW1289">
            <v>0</v>
          </cell>
          <cell r="BX1289" t="str">
            <v>在庫数</v>
          </cell>
          <cell r="BY1289">
            <v>0</v>
          </cell>
          <cell r="BZ1289" t="str">
            <v>在庫数</v>
          </cell>
          <cell r="CA1289">
            <v>0</v>
          </cell>
          <cell r="CB1289" t="str">
            <v>在庫数</v>
          </cell>
          <cell r="CC1289">
            <v>0</v>
          </cell>
          <cell r="CD1289" t="str">
            <v>在庫数</v>
          </cell>
          <cell r="CE1289">
            <v>2</v>
          </cell>
          <cell r="CF1289" t="str">
            <v>在庫数</v>
          </cell>
          <cell r="CG1289">
            <v>0</v>
          </cell>
          <cell r="CH1289" t="str">
            <v>在庫数</v>
          </cell>
          <cell r="CI1289">
            <v>0</v>
          </cell>
          <cell r="CJ1289" t="str">
            <v>在庫数</v>
          </cell>
          <cell r="CK1289">
            <v>0</v>
          </cell>
          <cell r="CL1289" t="str">
            <v>在庫数</v>
          </cell>
          <cell r="CM1289">
            <v>0</v>
          </cell>
          <cell r="CN1289" t="str">
            <v>在庫数</v>
          </cell>
          <cell r="CO1289">
            <v>0</v>
          </cell>
          <cell r="CP1289" t="str">
            <v>在庫数</v>
          </cell>
          <cell r="CQ1289">
            <v>0</v>
          </cell>
          <cell r="CR1289" t="str">
            <v>在庫数</v>
          </cell>
          <cell r="CS1289">
            <v>0</v>
          </cell>
          <cell r="CT1289" t="str">
            <v>在庫数</v>
          </cell>
          <cell r="CU1289">
            <v>10</v>
          </cell>
          <cell r="CV1289" t="str">
            <v>在庫数</v>
          </cell>
          <cell r="CW1289">
            <v>0</v>
          </cell>
          <cell r="CX1289" t="str">
            <v>在庫数</v>
          </cell>
          <cell r="CY1289">
            <v>0</v>
          </cell>
          <cell r="CZ1289" t="str">
            <v>在庫数</v>
          </cell>
          <cell r="DA1289">
            <v>0</v>
          </cell>
          <cell r="DD1289" t="str">
            <v>在庫数</v>
          </cell>
          <cell r="DE1289">
            <v>3</v>
          </cell>
          <cell r="DF1289" t="str">
            <v>在庫数</v>
          </cell>
          <cell r="DG1289">
            <v>0</v>
          </cell>
          <cell r="DH1289" t="str">
            <v>在庫数</v>
          </cell>
          <cell r="DI1289">
            <v>0</v>
          </cell>
          <cell r="DJ1289" t="str">
            <v>在庫数</v>
          </cell>
          <cell r="DK1289">
            <v>3</v>
          </cell>
          <cell r="DN1289" t="str">
            <v>在庫数</v>
          </cell>
          <cell r="DO1289">
            <v>0</v>
          </cell>
          <cell r="DP1289" t="str">
            <v>在庫数</v>
          </cell>
          <cell r="DQ1289">
            <v>0</v>
          </cell>
          <cell r="DR1289" t="str">
            <v>在庫数</v>
          </cell>
          <cell r="DS1289">
            <v>-1</v>
          </cell>
          <cell r="DT1289" t="str">
            <v>在庫数</v>
          </cell>
          <cell r="DU1289">
            <v>8</v>
          </cell>
          <cell r="DV1289" t="str">
            <v>在庫数</v>
          </cell>
          <cell r="DW1289">
            <v>0</v>
          </cell>
          <cell r="DX1289" t="str">
            <v>在庫数</v>
          </cell>
          <cell r="DY1289">
            <v>0</v>
          </cell>
          <cell r="EB1289" t="str">
            <v>在庫数</v>
          </cell>
          <cell r="EC1289">
            <v>0</v>
          </cell>
          <cell r="ED1289" t="str">
            <v>在庫数</v>
          </cell>
          <cell r="EE1289">
            <v>10</v>
          </cell>
          <cell r="EF1289" t="str">
            <v>在庫数</v>
          </cell>
          <cell r="EG1289">
            <v>0</v>
          </cell>
          <cell r="EH1289" t="str">
            <v>在庫数</v>
          </cell>
          <cell r="EI1289">
            <v>0</v>
          </cell>
          <cell r="EN1289" t="str">
            <v>在庫数</v>
          </cell>
          <cell r="EO1289">
            <v>2</v>
          </cell>
          <cell r="EP1289" t="str">
            <v>在庫数</v>
          </cell>
          <cell r="EQ1289">
            <v>4</v>
          </cell>
          <cell r="ER1289" t="str">
            <v>在庫数</v>
          </cell>
          <cell r="ES1289">
            <v>10</v>
          </cell>
          <cell r="ET1289" t="str">
            <v>在庫数</v>
          </cell>
          <cell r="EU1289">
            <v>0</v>
          </cell>
          <cell r="EV1289" t="str">
            <v>在庫数</v>
          </cell>
          <cell r="EW1289">
            <v>0</v>
          </cell>
          <cell r="EX1289" t="str">
            <v>在庫数</v>
          </cell>
          <cell r="EY1289">
            <v>0</v>
          </cell>
          <cell r="EZ1289" t="str">
            <v>在庫数</v>
          </cell>
          <cell r="FA1289">
            <v>1</v>
          </cell>
          <cell r="FB1289" t="str">
            <v>在庫数</v>
          </cell>
          <cell r="FC1289">
            <v>0</v>
          </cell>
          <cell r="FD1289" t="str">
            <v>在庫数</v>
          </cell>
          <cell r="FE1289">
            <v>0</v>
          </cell>
          <cell r="FF1289" t="str">
            <v>在庫数</v>
          </cell>
          <cell r="FG1289">
            <v>0</v>
          </cell>
          <cell r="FH1289" t="str">
            <v>在庫数</v>
          </cell>
          <cell r="FI1289">
            <v>0</v>
          </cell>
          <cell r="FJ1289" t="str">
            <v>在庫数</v>
          </cell>
          <cell r="FK1289">
            <v>0</v>
          </cell>
          <cell r="FL1289" t="str">
            <v>在庫数</v>
          </cell>
          <cell r="FM1289">
            <v>0</v>
          </cell>
          <cell r="FN1289" t="str">
            <v>在庫数</v>
          </cell>
          <cell r="FO1289">
            <v>10</v>
          </cell>
          <cell r="FQ1289" t="str">
            <v>在庫数</v>
          </cell>
          <cell r="FR1289">
            <v>0</v>
          </cell>
          <cell r="FT1289" t="str">
            <v>在庫数</v>
          </cell>
          <cell r="FU1289">
            <v>0</v>
          </cell>
          <cell r="FV1289" t="str">
            <v>在庫数</v>
          </cell>
          <cell r="FW1289">
            <v>0</v>
          </cell>
          <cell r="FX1289" t="str">
            <v>在庫数</v>
          </cell>
          <cell r="FY1289">
            <v>0</v>
          </cell>
          <cell r="FZ1289" t="str">
            <v>在庫数</v>
          </cell>
          <cell r="GA1289">
            <v>0</v>
          </cell>
          <cell r="GC1289" t="str">
            <v>在庫数</v>
          </cell>
          <cell r="GD1289">
            <v>0</v>
          </cell>
          <cell r="GE1289" t="str">
            <v>在庫数</v>
          </cell>
          <cell r="GF1289">
            <v>10</v>
          </cell>
          <cell r="GG1289" t="str">
            <v>在庫数</v>
          </cell>
          <cell r="GH1289">
            <v>17</v>
          </cell>
          <cell r="GM1289" t="str">
            <v>在庫数</v>
          </cell>
          <cell r="GN1289">
            <v>0</v>
          </cell>
          <cell r="GO1289" t="str">
            <v>在庫数</v>
          </cell>
          <cell r="GP1289">
            <v>0</v>
          </cell>
          <cell r="GQ1289" t="str">
            <v>在庫数</v>
          </cell>
          <cell r="GR1289">
            <v>0</v>
          </cell>
          <cell r="GS1289" t="str">
            <v>在庫数</v>
          </cell>
          <cell r="GT1289">
            <v>0</v>
          </cell>
          <cell r="GU1289" t="str">
            <v>在庫数</v>
          </cell>
          <cell r="GV1289">
            <v>0</v>
          </cell>
          <cell r="GW1289" t="str">
            <v>在庫数</v>
          </cell>
          <cell r="GX1289">
            <v>0</v>
          </cell>
          <cell r="GY1289" t="str">
            <v>在庫数</v>
          </cell>
          <cell r="GZ1289">
            <v>0</v>
          </cell>
          <cell r="HA1289" t="str">
            <v>在庫数</v>
          </cell>
          <cell r="HB1289">
            <v>0</v>
          </cell>
          <cell r="HC1289" t="str">
            <v>在庫数</v>
          </cell>
          <cell r="HD1289">
            <v>0</v>
          </cell>
          <cell r="HE1289" t="str">
            <v>在庫数</v>
          </cell>
          <cell r="HF1289">
            <v>0</v>
          </cell>
          <cell r="HG1289" t="str">
            <v>在庫数</v>
          </cell>
          <cell r="HH1289">
            <v>0</v>
          </cell>
          <cell r="HI1289" t="str">
            <v>在庫数</v>
          </cell>
          <cell r="HJ1289">
            <v>0</v>
          </cell>
          <cell r="HK1289" t="str">
            <v>在庫数</v>
          </cell>
          <cell r="HL1289">
            <v>0</v>
          </cell>
          <cell r="HM1289" t="str">
            <v>在庫数</v>
          </cell>
          <cell r="HN1289">
            <v>0</v>
          </cell>
          <cell r="HO1289" t="str">
            <v>在庫数</v>
          </cell>
          <cell r="HP1289">
            <v>0</v>
          </cell>
        </row>
        <row r="1290">
          <cell r="EN1290">
            <v>45224</v>
          </cell>
        </row>
        <row r="1291">
          <cell r="CD1291">
            <v>45671</v>
          </cell>
          <cell r="CE1291">
            <v>4162066</v>
          </cell>
          <cell r="CF1291">
            <v>45468</v>
          </cell>
          <cell r="CG1291">
            <v>4062204</v>
          </cell>
          <cell r="CH1291">
            <v>45323</v>
          </cell>
          <cell r="CI1291">
            <v>4062088</v>
          </cell>
          <cell r="CL1291">
            <v>45643</v>
          </cell>
          <cell r="CM1291">
            <v>4162055</v>
          </cell>
          <cell r="CP1291">
            <v>45468</v>
          </cell>
          <cell r="CQ1291">
            <v>4062206</v>
          </cell>
          <cell r="CR1291">
            <v>45370</v>
          </cell>
          <cell r="CS1291">
            <v>4062145</v>
          </cell>
          <cell r="CT1291">
            <v>45601</v>
          </cell>
          <cell r="CU1291">
            <v>4062373</v>
          </cell>
          <cell r="CX1291">
            <v>45306</v>
          </cell>
          <cell r="CY1291">
            <v>4062038</v>
          </cell>
          <cell r="CZ1291">
            <v>45545</v>
          </cell>
          <cell r="DA1291">
            <v>4062279</v>
          </cell>
          <cell r="DD1291">
            <v>45671</v>
          </cell>
          <cell r="DE1291">
            <v>4162067</v>
          </cell>
          <cell r="DF1291">
            <v>45510</v>
          </cell>
          <cell r="DG1291">
            <v>4062245</v>
          </cell>
          <cell r="DH1291">
            <v>45370</v>
          </cell>
          <cell r="DI1291">
            <v>4062147</v>
          </cell>
          <cell r="DP1291">
            <v>45370</v>
          </cell>
          <cell r="DQ1291">
            <v>4062148</v>
          </cell>
          <cell r="DR1291">
            <v>45572</v>
          </cell>
          <cell r="DS1291">
            <v>3962314</v>
          </cell>
          <cell r="DT1291">
            <v>45566</v>
          </cell>
          <cell r="DU1291">
            <v>4062327</v>
          </cell>
          <cell r="DV1291">
            <v>45323</v>
          </cell>
          <cell r="DW1291">
            <v>4062098</v>
          </cell>
          <cell r="EB1291">
            <v>45419</v>
          </cell>
          <cell r="EC1291">
            <v>4062184</v>
          </cell>
          <cell r="ED1291">
            <v>45601</v>
          </cell>
          <cell r="EE1291">
            <v>4062376</v>
          </cell>
          <cell r="EF1291">
            <v>45275</v>
          </cell>
          <cell r="EG1291">
            <v>4062028</v>
          </cell>
          <cell r="EH1291">
            <v>45377</v>
          </cell>
          <cell r="EI1291">
            <v>4062163</v>
          </cell>
          <cell r="EN1291" t="str">
            <v>製番</v>
          </cell>
          <cell r="EO1291">
            <v>4062018</v>
          </cell>
          <cell r="EP1291">
            <v>45601</v>
          </cell>
          <cell r="EQ1291">
            <v>4062379</v>
          </cell>
          <cell r="ER1291">
            <v>45636</v>
          </cell>
          <cell r="ES1291">
            <v>4162029</v>
          </cell>
          <cell r="ET1291">
            <v>45566</v>
          </cell>
          <cell r="EU1291">
            <v>4062334</v>
          </cell>
          <cell r="EX1291">
            <v>45391</v>
          </cell>
          <cell r="EY1291">
            <v>4062168</v>
          </cell>
          <cell r="EZ1291">
            <v>45601</v>
          </cell>
          <cell r="FA1291">
            <v>4062384</v>
          </cell>
          <cell r="FV1291">
            <v>45370</v>
          </cell>
          <cell r="FW1291">
            <v>4062135</v>
          </cell>
          <cell r="GG1291">
            <v>45566</v>
          </cell>
          <cell r="GH1291">
            <v>4062343</v>
          </cell>
        </row>
        <row r="1292">
          <cell r="AH1292" t="str">
            <v>繰越数</v>
          </cell>
          <cell r="AJ1292" t="str">
            <v>繰越数</v>
          </cell>
          <cell r="AL1292" t="str">
            <v>繰越数</v>
          </cell>
          <cell r="AN1292" t="str">
            <v>繰越数</v>
          </cell>
          <cell r="AP1292" t="str">
            <v>繰越数</v>
          </cell>
          <cell r="AR1292" t="str">
            <v>繰越数</v>
          </cell>
          <cell r="AT1292" t="str">
            <v>繰越数</v>
          </cell>
          <cell r="AV1292" t="str">
            <v>繰越数</v>
          </cell>
          <cell r="AX1292" t="str">
            <v>繰越数</v>
          </cell>
          <cell r="AZ1292" t="str">
            <v>繰越数</v>
          </cell>
          <cell r="BB1292" t="str">
            <v>繰越数</v>
          </cell>
          <cell r="BD1292" t="str">
            <v>繰越数</v>
          </cell>
          <cell r="BF1292" t="str">
            <v>繰越数</v>
          </cell>
          <cell r="BH1292" t="str">
            <v>繰越数</v>
          </cell>
          <cell r="BJ1292" t="str">
            <v>繰越数</v>
          </cell>
          <cell r="BL1292" t="str">
            <v>繰越数</v>
          </cell>
          <cell r="BN1292" t="str">
            <v>繰越数</v>
          </cell>
          <cell r="BP1292" t="str">
            <v>繰越数</v>
          </cell>
          <cell r="BR1292" t="str">
            <v>繰越数</v>
          </cell>
          <cell r="BT1292" t="str">
            <v>繰越数</v>
          </cell>
          <cell r="BV1292" t="str">
            <v>繰越数</v>
          </cell>
          <cell r="BX1292" t="str">
            <v>繰越数</v>
          </cell>
          <cell r="BZ1292" t="str">
            <v>繰越数</v>
          </cell>
          <cell r="CB1292" t="str">
            <v>繰越数</v>
          </cell>
          <cell r="CD1292" t="str">
            <v>繰越数</v>
          </cell>
          <cell r="CE1292">
            <v>5</v>
          </cell>
          <cell r="CF1292" t="str">
            <v>繰越数</v>
          </cell>
          <cell r="CG1292">
            <v>10</v>
          </cell>
          <cell r="CH1292" t="str">
            <v>繰越数</v>
          </cell>
          <cell r="CI1292">
            <v>3</v>
          </cell>
          <cell r="CJ1292" t="str">
            <v>繰越数</v>
          </cell>
          <cell r="CL1292" t="str">
            <v>繰越数</v>
          </cell>
          <cell r="CM1292">
            <v>2</v>
          </cell>
          <cell r="CN1292" t="str">
            <v>繰越数</v>
          </cell>
          <cell r="CP1292" t="str">
            <v>繰越数</v>
          </cell>
          <cell r="CQ1292">
            <v>50</v>
          </cell>
          <cell r="CR1292" t="str">
            <v>繰越数</v>
          </cell>
          <cell r="CS1292">
            <v>18</v>
          </cell>
          <cell r="CT1292" t="str">
            <v>繰越数</v>
          </cell>
          <cell r="CU1292">
            <v>10</v>
          </cell>
          <cell r="CV1292" t="str">
            <v>繰越数</v>
          </cell>
          <cell r="CX1292" t="str">
            <v>繰越数</v>
          </cell>
          <cell r="CY1292">
            <v>39</v>
          </cell>
          <cell r="CZ1292" t="str">
            <v>繰越数</v>
          </cell>
          <cell r="DA1292">
            <v>10</v>
          </cell>
          <cell r="DD1292" t="str">
            <v>繰越数</v>
          </cell>
          <cell r="DE1292">
            <v>5</v>
          </cell>
          <cell r="DF1292" t="str">
            <v>繰越数</v>
          </cell>
          <cell r="DG1292">
            <v>10</v>
          </cell>
          <cell r="DH1292" t="str">
            <v>繰越数</v>
          </cell>
          <cell r="DI1292">
            <v>13</v>
          </cell>
          <cell r="DJ1292" t="str">
            <v>繰越数</v>
          </cell>
          <cell r="DK1292">
            <v>0</v>
          </cell>
          <cell r="DN1292" t="str">
            <v>繰越数</v>
          </cell>
          <cell r="DP1292" t="str">
            <v>繰越数</v>
          </cell>
          <cell r="DQ1292">
            <v>34</v>
          </cell>
          <cell r="DR1292" t="str">
            <v>繰越数</v>
          </cell>
          <cell r="DS1292">
            <v>8</v>
          </cell>
          <cell r="DT1292" t="str">
            <v>繰越数</v>
          </cell>
          <cell r="DU1292">
            <v>10</v>
          </cell>
          <cell r="DV1292" t="str">
            <v>繰越数</v>
          </cell>
          <cell r="DW1292">
            <v>8</v>
          </cell>
          <cell r="DX1292" t="str">
            <v>繰越数</v>
          </cell>
          <cell r="EB1292" t="str">
            <v>繰越数</v>
          </cell>
          <cell r="EC1292">
            <v>55</v>
          </cell>
          <cell r="ED1292" t="str">
            <v>繰越数</v>
          </cell>
          <cell r="EE1292">
            <v>10</v>
          </cell>
          <cell r="EF1292" t="str">
            <v>繰越数</v>
          </cell>
          <cell r="EG1292">
            <v>18</v>
          </cell>
          <cell r="EH1292" t="str">
            <v>繰越数</v>
          </cell>
          <cell r="EI1292">
            <v>6</v>
          </cell>
          <cell r="EN1292" t="str">
            <v>繰越数</v>
          </cell>
          <cell r="EO1292">
            <v>20</v>
          </cell>
          <cell r="EP1292" t="str">
            <v>繰越数</v>
          </cell>
          <cell r="EQ1292">
            <v>20</v>
          </cell>
          <cell r="ER1292" t="str">
            <v>繰越数</v>
          </cell>
          <cell r="ES1292">
            <v>10</v>
          </cell>
          <cell r="ET1292" t="str">
            <v>繰越数</v>
          </cell>
          <cell r="EU1292">
            <v>15</v>
          </cell>
          <cell r="EV1292" t="str">
            <v>繰越数</v>
          </cell>
          <cell r="EX1292" t="str">
            <v>繰越数</v>
          </cell>
          <cell r="EY1292">
            <v>50</v>
          </cell>
          <cell r="EZ1292" t="str">
            <v>繰越数</v>
          </cell>
          <cell r="FA1292">
            <v>14</v>
          </cell>
          <cell r="FB1292" t="str">
            <v>繰越数</v>
          </cell>
          <cell r="FD1292" t="str">
            <v>繰越数</v>
          </cell>
          <cell r="FF1292" t="str">
            <v>繰越数</v>
          </cell>
          <cell r="FH1292" t="str">
            <v>繰越数</v>
          </cell>
          <cell r="FJ1292" t="str">
            <v>繰越数</v>
          </cell>
          <cell r="FL1292" t="str">
            <v>繰越数</v>
          </cell>
          <cell r="FN1292" t="str">
            <v>繰越数</v>
          </cell>
          <cell r="FQ1292" t="str">
            <v>繰越数</v>
          </cell>
          <cell r="FT1292" t="str">
            <v>繰越数</v>
          </cell>
          <cell r="FV1292" t="str">
            <v>繰越数</v>
          </cell>
          <cell r="FW1292">
            <v>2</v>
          </cell>
          <cell r="FX1292" t="str">
            <v>繰越数</v>
          </cell>
          <cell r="FZ1292" t="str">
            <v>繰越数</v>
          </cell>
          <cell r="GC1292" t="str">
            <v>繰越数</v>
          </cell>
          <cell r="GE1292" t="str">
            <v>繰越数</v>
          </cell>
          <cell r="GG1292" t="str">
            <v>繰越数</v>
          </cell>
          <cell r="GH1292">
            <v>25</v>
          </cell>
          <cell r="GM1292" t="str">
            <v>繰越数</v>
          </cell>
          <cell r="GO1292" t="str">
            <v>繰越数</v>
          </cell>
          <cell r="GQ1292" t="str">
            <v>繰越数</v>
          </cell>
          <cell r="GS1292" t="str">
            <v>繰越数</v>
          </cell>
          <cell r="GU1292" t="str">
            <v>繰越数</v>
          </cell>
          <cell r="GW1292" t="str">
            <v>繰越数</v>
          </cell>
          <cell r="GY1292" t="str">
            <v>繰越数</v>
          </cell>
          <cell r="HA1292" t="str">
            <v>繰越数</v>
          </cell>
          <cell r="HC1292" t="str">
            <v>繰越数</v>
          </cell>
          <cell r="HE1292" t="str">
            <v>繰越数</v>
          </cell>
          <cell r="HG1292" t="str">
            <v>繰越数</v>
          </cell>
          <cell r="HI1292" t="str">
            <v>繰越数</v>
          </cell>
          <cell r="HK1292" t="str">
            <v>繰越数</v>
          </cell>
          <cell r="HM1292" t="str">
            <v>繰越数</v>
          </cell>
          <cell r="HO1292" t="str">
            <v>繰越数</v>
          </cell>
        </row>
        <row r="1293">
          <cell r="AH1293" t="str">
            <v>引当数</v>
          </cell>
          <cell r="AI1293">
            <v>0</v>
          </cell>
          <cell r="AJ1293" t="str">
            <v>引当数</v>
          </cell>
          <cell r="AK1293">
            <v>0</v>
          </cell>
          <cell r="AL1293" t="str">
            <v>引当数</v>
          </cell>
          <cell r="AM1293">
            <v>0</v>
          </cell>
          <cell r="AN1293" t="str">
            <v>引当数</v>
          </cell>
          <cell r="AO1293">
            <v>0</v>
          </cell>
          <cell r="AP1293" t="str">
            <v>引当数</v>
          </cell>
          <cell r="AQ1293">
            <v>0</v>
          </cell>
          <cell r="AR1293" t="str">
            <v>引当数</v>
          </cell>
          <cell r="AS1293">
            <v>0</v>
          </cell>
          <cell r="AT1293" t="str">
            <v>引当数</v>
          </cell>
          <cell r="AU1293">
            <v>0</v>
          </cell>
          <cell r="AV1293" t="str">
            <v>引当数</v>
          </cell>
          <cell r="AW1293">
            <v>0</v>
          </cell>
          <cell r="AX1293" t="str">
            <v>引当数</v>
          </cell>
          <cell r="AY1293">
            <v>0</v>
          </cell>
          <cell r="AZ1293" t="str">
            <v>引当数</v>
          </cell>
          <cell r="BA1293">
            <v>0</v>
          </cell>
          <cell r="BB1293" t="str">
            <v>引当数</v>
          </cell>
          <cell r="BC1293">
            <v>0</v>
          </cell>
          <cell r="BD1293" t="str">
            <v>引当数</v>
          </cell>
          <cell r="BE1293">
            <v>0</v>
          </cell>
          <cell r="BF1293" t="str">
            <v>引当数</v>
          </cell>
          <cell r="BG1293">
            <v>0</v>
          </cell>
          <cell r="BH1293" t="str">
            <v>引当数</v>
          </cell>
          <cell r="BI1293">
            <v>0</v>
          </cell>
          <cell r="BJ1293" t="str">
            <v>引当数</v>
          </cell>
          <cell r="BK1293">
            <v>0</v>
          </cell>
          <cell r="BL1293" t="str">
            <v>引当数</v>
          </cell>
          <cell r="BM1293">
            <v>0</v>
          </cell>
          <cell r="BN1293" t="str">
            <v>引当数</v>
          </cell>
          <cell r="BO1293">
            <v>0</v>
          </cell>
          <cell r="BP1293" t="str">
            <v>引当数</v>
          </cell>
          <cell r="BQ1293">
            <v>0</v>
          </cell>
          <cell r="BR1293" t="str">
            <v>引当数</v>
          </cell>
          <cell r="BS1293">
            <v>0</v>
          </cell>
          <cell r="BT1293" t="str">
            <v>引当数</v>
          </cell>
          <cell r="BU1293">
            <v>0</v>
          </cell>
          <cell r="BV1293" t="str">
            <v>引当数</v>
          </cell>
          <cell r="BW1293">
            <v>0</v>
          </cell>
          <cell r="BX1293" t="str">
            <v>引当数</v>
          </cell>
          <cell r="BY1293">
            <v>0</v>
          </cell>
          <cell r="BZ1293" t="str">
            <v>引当数</v>
          </cell>
          <cell r="CA1293">
            <v>0</v>
          </cell>
          <cell r="CB1293" t="str">
            <v>引当数</v>
          </cell>
          <cell r="CC1293">
            <v>0</v>
          </cell>
          <cell r="CD1293" t="str">
            <v>引当数</v>
          </cell>
          <cell r="CE1293">
            <v>0</v>
          </cell>
          <cell r="CF1293" t="str">
            <v>引当数</v>
          </cell>
          <cell r="CG1293">
            <v>8</v>
          </cell>
          <cell r="CH1293" t="str">
            <v>引当数</v>
          </cell>
          <cell r="CI1293">
            <v>3</v>
          </cell>
          <cell r="CJ1293" t="str">
            <v>引当数</v>
          </cell>
          <cell r="CK1293">
            <v>0</v>
          </cell>
          <cell r="CL1293" t="str">
            <v>引当数</v>
          </cell>
          <cell r="CM1293">
            <v>0</v>
          </cell>
          <cell r="CN1293" t="str">
            <v>引当数</v>
          </cell>
          <cell r="CO1293">
            <v>0</v>
          </cell>
          <cell r="CP1293" t="str">
            <v>引当数</v>
          </cell>
          <cell r="CQ1293">
            <v>50</v>
          </cell>
          <cell r="CR1293" t="str">
            <v>引当数</v>
          </cell>
          <cell r="CS1293">
            <v>17</v>
          </cell>
          <cell r="CT1293" t="str">
            <v>引当数</v>
          </cell>
          <cell r="CU1293">
            <v>0</v>
          </cell>
          <cell r="CV1293" t="str">
            <v>引当数</v>
          </cell>
          <cell r="CW1293">
            <v>0</v>
          </cell>
          <cell r="CX1293" t="str">
            <v>引当数</v>
          </cell>
          <cell r="CY1293">
            <v>39</v>
          </cell>
          <cell r="CZ1293" t="str">
            <v>引当数</v>
          </cell>
          <cell r="DA1293">
            <v>9</v>
          </cell>
          <cell r="DD1293" t="str">
            <v>引当数</v>
          </cell>
          <cell r="DE1293">
            <v>0</v>
          </cell>
          <cell r="DF1293" t="str">
            <v>引当数</v>
          </cell>
          <cell r="DG1293">
            <v>10</v>
          </cell>
          <cell r="DH1293" t="str">
            <v>引当数</v>
          </cell>
          <cell r="DI1293">
            <v>13</v>
          </cell>
          <cell r="DJ1293" t="str">
            <v>引当数</v>
          </cell>
          <cell r="DK1293">
            <v>0</v>
          </cell>
          <cell r="DN1293" t="str">
            <v>引当数</v>
          </cell>
          <cell r="DO1293">
            <v>0</v>
          </cell>
          <cell r="DP1293" t="str">
            <v>引当数</v>
          </cell>
          <cell r="DQ1293">
            <v>34</v>
          </cell>
          <cell r="DR1293" t="str">
            <v>引当数</v>
          </cell>
          <cell r="DS1293">
            <v>8</v>
          </cell>
          <cell r="DT1293" t="str">
            <v>引当数</v>
          </cell>
          <cell r="DU1293">
            <v>0</v>
          </cell>
          <cell r="DV1293" t="str">
            <v>引当数</v>
          </cell>
          <cell r="DW1293">
            <v>8</v>
          </cell>
          <cell r="DX1293" t="str">
            <v>引当数</v>
          </cell>
          <cell r="DY1293">
            <v>0</v>
          </cell>
          <cell r="EB1293" t="str">
            <v>引当数</v>
          </cell>
          <cell r="EC1293">
            <v>55</v>
          </cell>
          <cell r="ED1293" t="str">
            <v>引当数</v>
          </cell>
          <cell r="EE1293">
            <v>0</v>
          </cell>
          <cell r="EF1293" t="str">
            <v>引当数</v>
          </cell>
          <cell r="EG1293">
            <v>18</v>
          </cell>
          <cell r="EH1293" t="str">
            <v>引当数</v>
          </cell>
          <cell r="EI1293">
            <v>6</v>
          </cell>
          <cell r="EN1293" t="str">
            <v>引当数</v>
          </cell>
          <cell r="EO1293">
            <v>20</v>
          </cell>
          <cell r="EP1293" t="str">
            <v>引当数</v>
          </cell>
          <cell r="EQ1293">
            <v>0</v>
          </cell>
          <cell r="ER1293" t="str">
            <v>引当数</v>
          </cell>
          <cell r="ES1293">
            <v>0</v>
          </cell>
          <cell r="ET1293" t="str">
            <v>引当数</v>
          </cell>
          <cell r="EU1293">
            <v>6</v>
          </cell>
          <cell r="EV1293" t="str">
            <v>引当数</v>
          </cell>
          <cell r="EW1293">
            <v>0</v>
          </cell>
          <cell r="EX1293" t="str">
            <v>引当数</v>
          </cell>
          <cell r="EY1293">
            <v>47</v>
          </cell>
          <cell r="EZ1293" t="str">
            <v>引当数</v>
          </cell>
          <cell r="FA1293">
            <v>14</v>
          </cell>
          <cell r="FB1293" t="str">
            <v>引当数</v>
          </cell>
          <cell r="FC1293">
            <v>0</v>
          </cell>
          <cell r="FD1293" t="str">
            <v>引当数</v>
          </cell>
          <cell r="FE1293">
            <v>0</v>
          </cell>
          <cell r="FF1293" t="str">
            <v>引当数</v>
          </cell>
          <cell r="FG1293">
            <v>0</v>
          </cell>
          <cell r="FH1293" t="str">
            <v>引当数</v>
          </cell>
          <cell r="FI1293">
            <v>0</v>
          </cell>
          <cell r="FJ1293" t="str">
            <v>引当数</v>
          </cell>
          <cell r="FK1293">
            <v>0</v>
          </cell>
          <cell r="FL1293" t="str">
            <v>引当数</v>
          </cell>
          <cell r="FM1293">
            <v>0</v>
          </cell>
          <cell r="FN1293" t="str">
            <v>引当数</v>
          </cell>
          <cell r="FO1293">
            <v>0</v>
          </cell>
          <cell r="FQ1293" t="str">
            <v>引当数</v>
          </cell>
          <cell r="FR1293">
            <v>0</v>
          </cell>
          <cell r="FT1293" t="str">
            <v>引当数</v>
          </cell>
          <cell r="FU1293">
            <v>0</v>
          </cell>
          <cell r="FV1293" t="str">
            <v>引当数</v>
          </cell>
          <cell r="FW1293">
            <v>2</v>
          </cell>
          <cell r="FX1293" t="str">
            <v>引当数</v>
          </cell>
          <cell r="FY1293">
            <v>0</v>
          </cell>
          <cell r="FZ1293" t="str">
            <v>引当数</v>
          </cell>
          <cell r="GA1293">
            <v>0</v>
          </cell>
          <cell r="GC1293" t="str">
            <v>引当数</v>
          </cell>
          <cell r="GD1293">
            <v>0</v>
          </cell>
          <cell r="GE1293" t="str">
            <v>引当数</v>
          </cell>
          <cell r="GF1293">
            <v>0</v>
          </cell>
          <cell r="GG1293" t="str">
            <v>引当数</v>
          </cell>
          <cell r="GH1293">
            <v>0</v>
          </cell>
          <cell r="GM1293" t="str">
            <v>引当数</v>
          </cell>
          <cell r="GN1293">
            <v>0</v>
          </cell>
          <cell r="GO1293" t="str">
            <v>引当数</v>
          </cell>
          <cell r="GP1293">
            <v>0</v>
          </cell>
          <cell r="GQ1293" t="str">
            <v>引当数</v>
          </cell>
          <cell r="GR1293">
            <v>0</v>
          </cell>
          <cell r="GS1293" t="str">
            <v>引当数</v>
          </cell>
          <cell r="GT1293">
            <v>0</v>
          </cell>
          <cell r="GU1293" t="str">
            <v>引当数</v>
          </cell>
          <cell r="GV1293">
            <v>0</v>
          </cell>
          <cell r="GW1293" t="str">
            <v>引当数</v>
          </cell>
          <cell r="GX1293">
            <v>0</v>
          </cell>
          <cell r="GY1293" t="str">
            <v>引当数</v>
          </cell>
          <cell r="GZ1293">
            <v>0</v>
          </cell>
          <cell r="HA1293" t="str">
            <v>引当数</v>
          </cell>
          <cell r="HB1293">
            <v>0</v>
          </cell>
          <cell r="HC1293" t="str">
            <v>引当数</v>
          </cell>
          <cell r="HD1293">
            <v>0</v>
          </cell>
          <cell r="HE1293" t="str">
            <v>引当数</v>
          </cell>
          <cell r="HF1293">
            <v>0</v>
          </cell>
          <cell r="HG1293" t="str">
            <v>引当数</v>
          </cell>
          <cell r="HH1293">
            <v>0</v>
          </cell>
          <cell r="HI1293" t="str">
            <v>引当数</v>
          </cell>
          <cell r="HJ1293">
            <v>0</v>
          </cell>
          <cell r="HK1293" t="str">
            <v>引当数</v>
          </cell>
          <cell r="HL1293">
            <v>0</v>
          </cell>
          <cell r="HM1293" t="str">
            <v>引当数</v>
          </cell>
          <cell r="HN1293">
            <v>0</v>
          </cell>
          <cell r="HO1293" t="str">
            <v>引当数</v>
          </cell>
          <cell r="HP1293">
            <v>0</v>
          </cell>
        </row>
        <row r="1294">
          <cell r="AH1294" t="str">
            <v>在庫数</v>
          </cell>
          <cell r="AI1294">
            <v>0</v>
          </cell>
          <cell r="AJ1294" t="str">
            <v>在庫数</v>
          </cell>
          <cell r="AK1294">
            <v>0</v>
          </cell>
          <cell r="AL1294" t="str">
            <v>在庫数</v>
          </cell>
          <cell r="AM1294">
            <v>0</v>
          </cell>
          <cell r="AN1294" t="str">
            <v>在庫数</v>
          </cell>
          <cell r="AO1294">
            <v>0</v>
          </cell>
          <cell r="AP1294" t="str">
            <v>在庫数</v>
          </cell>
          <cell r="AQ1294">
            <v>0</v>
          </cell>
          <cell r="AR1294" t="str">
            <v>在庫数</v>
          </cell>
          <cell r="AS1294">
            <v>0</v>
          </cell>
          <cell r="AT1294" t="str">
            <v>在庫数</v>
          </cell>
          <cell r="AU1294">
            <v>0</v>
          </cell>
          <cell r="AV1294" t="str">
            <v>在庫数</v>
          </cell>
          <cell r="AW1294">
            <v>0</v>
          </cell>
          <cell r="AX1294" t="str">
            <v>在庫数</v>
          </cell>
          <cell r="AY1294">
            <v>0</v>
          </cell>
          <cell r="AZ1294" t="str">
            <v>在庫数</v>
          </cell>
          <cell r="BA1294">
            <v>0</v>
          </cell>
          <cell r="BB1294" t="str">
            <v>在庫数</v>
          </cell>
          <cell r="BC1294">
            <v>0</v>
          </cell>
          <cell r="BD1294" t="str">
            <v>在庫数</v>
          </cell>
          <cell r="BE1294">
            <v>0</v>
          </cell>
          <cell r="BF1294" t="str">
            <v>在庫数</v>
          </cell>
          <cell r="BG1294">
            <v>0</v>
          </cell>
          <cell r="BH1294" t="str">
            <v>在庫数</v>
          </cell>
          <cell r="BI1294">
            <v>0</v>
          </cell>
          <cell r="BJ1294" t="str">
            <v>在庫数</v>
          </cell>
          <cell r="BK1294">
            <v>0</v>
          </cell>
          <cell r="BL1294" t="str">
            <v>在庫数</v>
          </cell>
          <cell r="BM1294">
            <v>0</v>
          </cell>
          <cell r="BN1294" t="str">
            <v>在庫数</v>
          </cell>
          <cell r="BO1294">
            <v>0</v>
          </cell>
          <cell r="BP1294" t="str">
            <v>在庫数</v>
          </cell>
          <cell r="BQ1294">
            <v>0</v>
          </cell>
          <cell r="BR1294" t="str">
            <v>在庫数</v>
          </cell>
          <cell r="BS1294">
            <v>0</v>
          </cell>
          <cell r="BT1294" t="str">
            <v>在庫数</v>
          </cell>
          <cell r="BU1294">
            <v>0</v>
          </cell>
          <cell r="BV1294" t="str">
            <v>在庫数</v>
          </cell>
          <cell r="BW1294">
            <v>0</v>
          </cell>
          <cell r="BX1294" t="str">
            <v>在庫数</v>
          </cell>
          <cell r="BY1294">
            <v>0</v>
          </cell>
          <cell r="BZ1294" t="str">
            <v>在庫数</v>
          </cell>
          <cell r="CA1294">
            <v>0</v>
          </cell>
          <cell r="CB1294" t="str">
            <v>在庫数</v>
          </cell>
          <cell r="CC1294">
            <v>0</v>
          </cell>
          <cell r="CD1294" t="str">
            <v>在庫数</v>
          </cell>
          <cell r="CE1294">
            <v>5</v>
          </cell>
          <cell r="CF1294" t="str">
            <v>在庫数</v>
          </cell>
          <cell r="CG1294">
            <v>2</v>
          </cell>
          <cell r="CH1294" t="str">
            <v>在庫数</v>
          </cell>
          <cell r="CI1294">
            <v>0</v>
          </cell>
          <cell r="CJ1294" t="str">
            <v>在庫数</v>
          </cell>
          <cell r="CK1294">
            <v>0</v>
          </cell>
          <cell r="CL1294" t="str">
            <v>在庫数</v>
          </cell>
          <cell r="CM1294">
            <v>2</v>
          </cell>
          <cell r="CN1294" t="str">
            <v>在庫数</v>
          </cell>
          <cell r="CO1294">
            <v>0</v>
          </cell>
          <cell r="CP1294" t="str">
            <v>在庫数</v>
          </cell>
          <cell r="CQ1294">
            <v>0</v>
          </cell>
          <cell r="CR1294" t="str">
            <v>在庫数</v>
          </cell>
          <cell r="CS1294">
            <v>1</v>
          </cell>
          <cell r="CT1294" t="str">
            <v>在庫数</v>
          </cell>
          <cell r="CU1294">
            <v>10</v>
          </cell>
          <cell r="CV1294" t="str">
            <v>在庫数</v>
          </cell>
          <cell r="CW1294">
            <v>0</v>
          </cell>
          <cell r="CX1294" t="str">
            <v>在庫数</v>
          </cell>
          <cell r="CY1294">
            <v>0</v>
          </cell>
          <cell r="CZ1294" t="str">
            <v>在庫数</v>
          </cell>
          <cell r="DA1294">
            <v>1</v>
          </cell>
          <cell r="DD1294" t="str">
            <v>在庫数</v>
          </cell>
          <cell r="DE1294">
            <v>5</v>
          </cell>
          <cell r="DF1294" t="str">
            <v>在庫数</v>
          </cell>
          <cell r="DG1294">
            <v>0</v>
          </cell>
          <cell r="DH1294" t="str">
            <v>在庫数</v>
          </cell>
          <cell r="DI1294">
            <v>0</v>
          </cell>
          <cell r="DJ1294" t="str">
            <v>在庫数</v>
          </cell>
          <cell r="DK1294">
            <v>0</v>
          </cell>
          <cell r="DN1294" t="str">
            <v>在庫数</v>
          </cell>
          <cell r="DO1294">
            <v>0</v>
          </cell>
          <cell r="DP1294" t="str">
            <v>在庫数</v>
          </cell>
          <cell r="DQ1294">
            <v>0</v>
          </cell>
          <cell r="DR1294" t="str">
            <v>在庫数</v>
          </cell>
          <cell r="DS1294">
            <v>0</v>
          </cell>
          <cell r="DT1294" t="str">
            <v>在庫数</v>
          </cell>
          <cell r="DU1294">
            <v>10</v>
          </cell>
          <cell r="DV1294" t="str">
            <v>在庫数</v>
          </cell>
          <cell r="DW1294">
            <v>0</v>
          </cell>
          <cell r="DX1294" t="str">
            <v>在庫数</v>
          </cell>
          <cell r="DY1294">
            <v>0</v>
          </cell>
          <cell r="EB1294" t="str">
            <v>在庫数</v>
          </cell>
          <cell r="EC1294">
            <v>0</v>
          </cell>
          <cell r="ED1294" t="str">
            <v>在庫数</v>
          </cell>
          <cell r="EE1294">
            <v>10</v>
          </cell>
          <cell r="EF1294" t="str">
            <v>在庫数</v>
          </cell>
          <cell r="EG1294">
            <v>0</v>
          </cell>
          <cell r="EH1294" t="str">
            <v>在庫数</v>
          </cell>
          <cell r="EI1294">
            <v>0</v>
          </cell>
          <cell r="EN1294" t="str">
            <v>在庫数</v>
          </cell>
          <cell r="EO1294">
            <v>0</v>
          </cell>
          <cell r="EP1294" t="str">
            <v>在庫数</v>
          </cell>
          <cell r="EQ1294">
            <v>20</v>
          </cell>
          <cell r="ER1294" t="str">
            <v>在庫数</v>
          </cell>
          <cell r="ES1294">
            <v>10</v>
          </cell>
          <cell r="ET1294" t="str">
            <v>在庫数</v>
          </cell>
          <cell r="EU1294">
            <v>9</v>
          </cell>
          <cell r="EV1294" t="str">
            <v>在庫数</v>
          </cell>
          <cell r="EW1294">
            <v>0</v>
          </cell>
          <cell r="EX1294" t="str">
            <v>在庫数</v>
          </cell>
          <cell r="EY1294">
            <v>3</v>
          </cell>
          <cell r="EZ1294" t="str">
            <v>在庫数</v>
          </cell>
          <cell r="FA1294">
            <v>0</v>
          </cell>
          <cell r="FB1294" t="str">
            <v>在庫数</v>
          </cell>
          <cell r="FC1294">
            <v>0</v>
          </cell>
          <cell r="FD1294" t="str">
            <v>在庫数</v>
          </cell>
          <cell r="FE1294">
            <v>0</v>
          </cell>
          <cell r="FF1294" t="str">
            <v>在庫数</v>
          </cell>
          <cell r="FG1294">
            <v>0</v>
          </cell>
          <cell r="FH1294" t="str">
            <v>在庫数</v>
          </cell>
          <cell r="FI1294">
            <v>0</v>
          </cell>
          <cell r="FJ1294" t="str">
            <v>在庫数</v>
          </cell>
          <cell r="FK1294">
            <v>0</v>
          </cell>
          <cell r="FL1294" t="str">
            <v>在庫数</v>
          </cell>
          <cell r="FM1294">
            <v>0</v>
          </cell>
          <cell r="FN1294" t="str">
            <v>在庫数</v>
          </cell>
          <cell r="FO1294">
            <v>0</v>
          </cell>
          <cell r="FQ1294" t="str">
            <v>在庫数</v>
          </cell>
          <cell r="FR1294">
            <v>0</v>
          </cell>
          <cell r="FT1294" t="str">
            <v>在庫数</v>
          </cell>
          <cell r="FU1294">
            <v>0</v>
          </cell>
          <cell r="FV1294" t="str">
            <v>在庫数</v>
          </cell>
          <cell r="FW1294">
            <v>0</v>
          </cell>
          <cell r="FX1294" t="str">
            <v>在庫数</v>
          </cell>
          <cell r="FY1294">
            <v>0</v>
          </cell>
          <cell r="FZ1294" t="str">
            <v>在庫数</v>
          </cell>
          <cell r="GA1294">
            <v>0</v>
          </cell>
          <cell r="GC1294" t="str">
            <v>在庫数</v>
          </cell>
          <cell r="GD1294">
            <v>0</v>
          </cell>
          <cell r="GE1294" t="str">
            <v>在庫数</v>
          </cell>
          <cell r="GF1294">
            <v>0</v>
          </cell>
          <cell r="GG1294" t="str">
            <v>在庫数</v>
          </cell>
          <cell r="GH1294">
            <v>25</v>
          </cell>
          <cell r="GM1294" t="str">
            <v>在庫数</v>
          </cell>
          <cell r="GN1294">
            <v>0</v>
          </cell>
          <cell r="GO1294" t="str">
            <v>在庫数</v>
          </cell>
          <cell r="GP1294">
            <v>0</v>
          </cell>
          <cell r="GQ1294" t="str">
            <v>在庫数</v>
          </cell>
          <cell r="GR1294">
            <v>0</v>
          </cell>
          <cell r="GS1294" t="str">
            <v>在庫数</v>
          </cell>
          <cell r="GT1294">
            <v>0</v>
          </cell>
          <cell r="GU1294" t="str">
            <v>在庫数</v>
          </cell>
          <cell r="GV1294">
            <v>0</v>
          </cell>
          <cell r="GW1294" t="str">
            <v>在庫数</v>
          </cell>
          <cell r="GX1294">
            <v>0</v>
          </cell>
          <cell r="GY1294" t="str">
            <v>在庫数</v>
          </cell>
          <cell r="GZ1294">
            <v>0</v>
          </cell>
          <cell r="HA1294" t="str">
            <v>在庫数</v>
          </cell>
          <cell r="HB1294">
            <v>0</v>
          </cell>
          <cell r="HC1294" t="str">
            <v>在庫数</v>
          </cell>
          <cell r="HD1294">
            <v>0</v>
          </cell>
          <cell r="HE1294" t="str">
            <v>在庫数</v>
          </cell>
          <cell r="HF1294">
            <v>0</v>
          </cell>
          <cell r="HG1294" t="str">
            <v>在庫数</v>
          </cell>
          <cell r="HH1294">
            <v>0</v>
          </cell>
          <cell r="HI1294" t="str">
            <v>在庫数</v>
          </cell>
          <cell r="HJ1294">
            <v>0</v>
          </cell>
          <cell r="HK1294" t="str">
            <v>在庫数</v>
          </cell>
          <cell r="HL1294">
            <v>0</v>
          </cell>
          <cell r="HM1294" t="str">
            <v>在庫数</v>
          </cell>
          <cell r="HN1294">
            <v>0</v>
          </cell>
          <cell r="HO1294" t="str">
            <v>在庫数</v>
          </cell>
          <cell r="HP1294">
            <v>0</v>
          </cell>
        </row>
        <row r="1295">
          <cell r="CL1295" t="str">
            <v>500・6007</v>
          </cell>
          <cell r="CV1295">
            <v>6007</v>
          </cell>
        </row>
        <row r="1296">
          <cell r="CD1296">
            <v>45692</v>
          </cell>
          <cell r="CE1296">
            <v>4162076</v>
          </cell>
          <cell r="CF1296">
            <v>45510</v>
          </cell>
          <cell r="CG1296">
            <v>4062237</v>
          </cell>
          <cell r="CH1296">
            <v>45370</v>
          </cell>
          <cell r="CI1296">
            <v>4062143</v>
          </cell>
          <cell r="CL1296">
            <v>45250</v>
          </cell>
          <cell r="CM1296">
            <v>4062026</v>
          </cell>
          <cell r="CP1296">
            <v>45510</v>
          </cell>
          <cell r="CQ1296">
            <v>4062240</v>
          </cell>
          <cell r="CR1296">
            <v>45419</v>
          </cell>
          <cell r="CS1296">
            <v>4062181</v>
          </cell>
          <cell r="CX1296">
            <v>45323</v>
          </cell>
          <cell r="CY1296">
            <v>4062092</v>
          </cell>
          <cell r="CZ1296">
            <v>45566</v>
          </cell>
          <cell r="DA1296">
            <v>4062330</v>
          </cell>
          <cell r="DF1296">
            <v>45545</v>
          </cell>
          <cell r="DG1296">
            <v>4062280</v>
          </cell>
          <cell r="DH1296">
            <v>45468</v>
          </cell>
          <cell r="DI1296">
            <v>4062207</v>
          </cell>
          <cell r="DP1296">
            <v>45419</v>
          </cell>
          <cell r="DQ1296">
            <v>4062182</v>
          </cell>
          <cell r="DR1296">
            <v>45370</v>
          </cell>
          <cell r="DS1296">
            <v>4062149</v>
          </cell>
          <cell r="DT1296">
            <v>45601</v>
          </cell>
          <cell r="DU1296">
            <v>4062374</v>
          </cell>
          <cell r="DV1296">
            <v>45356</v>
          </cell>
          <cell r="DW1296">
            <v>4062126</v>
          </cell>
          <cell r="EB1296">
            <v>45468</v>
          </cell>
          <cell r="EC1296">
            <v>4062211</v>
          </cell>
          <cell r="EF1296">
            <v>45287</v>
          </cell>
          <cell r="EG1296">
            <v>4062029</v>
          </cell>
          <cell r="EH1296">
            <v>45391</v>
          </cell>
          <cell r="EI1296">
            <v>4062167</v>
          </cell>
          <cell r="EN1296">
            <v>45269</v>
          </cell>
          <cell r="EO1296">
            <v>4062064</v>
          </cell>
          <cell r="EP1296">
            <v>45636</v>
          </cell>
          <cell r="EQ1296">
            <v>4162028</v>
          </cell>
          <cell r="ET1296">
            <v>45601</v>
          </cell>
          <cell r="EU1296">
            <v>4062381</v>
          </cell>
          <cell r="EX1296">
            <v>45440</v>
          </cell>
          <cell r="EY1296">
            <v>4062223</v>
          </cell>
          <cell r="EZ1296">
            <v>45636</v>
          </cell>
          <cell r="FA1296">
            <v>4162033</v>
          </cell>
          <cell r="FV1296">
            <v>45413</v>
          </cell>
          <cell r="FW1296">
            <v>4062190</v>
          </cell>
          <cell r="GG1296">
            <v>45601</v>
          </cell>
          <cell r="GH1296">
            <v>4062390</v>
          </cell>
        </row>
        <row r="1297">
          <cell r="AH1297" t="str">
            <v>繰越数</v>
          </cell>
          <cell r="AJ1297" t="str">
            <v>繰越数</v>
          </cell>
          <cell r="AL1297" t="str">
            <v>繰越数</v>
          </cell>
          <cell r="AN1297" t="str">
            <v>繰越数</v>
          </cell>
          <cell r="AP1297" t="str">
            <v>繰越数</v>
          </cell>
          <cell r="AR1297" t="str">
            <v>繰越数</v>
          </cell>
          <cell r="AT1297" t="str">
            <v>繰越数</v>
          </cell>
          <cell r="AV1297" t="str">
            <v>繰越数</v>
          </cell>
          <cell r="AX1297" t="str">
            <v>繰越数</v>
          </cell>
          <cell r="AZ1297" t="str">
            <v>繰越数</v>
          </cell>
          <cell r="BB1297" t="str">
            <v>繰越数</v>
          </cell>
          <cell r="BD1297" t="str">
            <v>繰越数</v>
          </cell>
          <cell r="BF1297" t="str">
            <v>繰越数</v>
          </cell>
          <cell r="BH1297" t="str">
            <v>繰越数</v>
          </cell>
          <cell r="BJ1297" t="str">
            <v>繰越数</v>
          </cell>
          <cell r="BL1297" t="str">
            <v>繰越数</v>
          </cell>
          <cell r="BN1297" t="str">
            <v>繰越数</v>
          </cell>
          <cell r="BP1297" t="str">
            <v>繰越数</v>
          </cell>
          <cell r="BR1297" t="str">
            <v>繰越数</v>
          </cell>
          <cell r="BT1297" t="str">
            <v>繰越数</v>
          </cell>
          <cell r="BV1297" t="str">
            <v>繰越数</v>
          </cell>
          <cell r="BX1297" t="str">
            <v>繰越数</v>
          </cell>
          <cell r="BZ1297" t="str">
            <v>繰越数</v>
          </cell>
          <cell r="CB1297" t="str">
            <v>繰越数</v>
          </cell>
          <cell r="CD1297" t="str">
            <v>繰越数</v>
          </cell>
          <cell r="CE1297">
            <v>2</v>
          </cell>
          <cell r="CF1297" t="str">
            <v>繰越数</v>
          </cell>
          <cell r="CG1297">
            <v>10</v>
          </cell>
          <cell r="CH1297" t="str">
            <v>繰越数</v>
          </cell>
          <cell r="CI1297">
            <v>3</v>
          </cell>
          <cell r="CJ1297" t="str">
            <v>繰越数</v>
          </cell>
          <cell r="CL1297" t="str">
            <v>繰越数</v>
          </cell>
          <cell r="CM1297">
            <v>1</v>
          </cell>
          <cell r="CN1297" t="str">
            <v>繰越数</v>
          </cell>
          <cell r="CP1297" t="str">
            <v>繰越数</v>
          </cell>
          <cell r="CQ1297">
            <v>40</v>
          </cell>
          <cell r="CR1297" t="str">
            <v>繰越数</v>
          </cell>
          <cell r="CS1297">
            <v>10</v>
          </cell>
          <cell r="CT1297" t="str">
            <v>繰越数</v>
          </cell>
          <cell r="CV1297" t="str">
            <v>繰越数</v>
          </cell>
          <cell r="CX1297" t="str">
            <v>繰越数</v>
          </cell>
          <cell r="CY1297">
            <v>50</v>
          </cell>
          <cell r="CZ1297" t="str">
            <v>繰越数</v>
          </cell>
          <cell r="DA1297">
            <v>13</v>
          </cell>
          <cell r="DD1297" t="str">
            <v>繰越数</v>
          </cell>
          <cell r="DF1297" t="str">
            <v>繰越数</v>
          </cell>
          <cell r="DG1297">
            <v>10</v>
          </cell>
          <cell r="DH1297" t="str">
            <v>繰越数</v>
          </cell>
          <cell r="DI1297">
            <v>13</v>
          </cell>
          <cell r="DJ1297" t="str">
            <v>繰越数</v>
          </cell>
          <cell r="DN1297" t="str">
            <v>繰越数</v>
          </cell>
          <cell r="DP1297" t="str">
            <v>繰越数</v>
          </cell>
          <cell r="DQ1297">
            <v>39</v>
          </cell>
          <cell r="DR1297" t="str">
            <v>繰越数</v>
          </cell>
          <cell r="DS1297">
            <v>16</v>
          </cell>
          <cell r="DT1297" t="str">
            <v>繰越数</v>
          </cell>
          <cell r="DU1297">
            <v>10</v>
          </cell>
          <cell r="DV1297" t="str">
            <v>繰越数</v>
          </cell>
          <cell r="DW1297">
            <v>25</v>
          </cell>
          <cell r="DX1297" t="str">
            <v>繰越数</v>
          </cell>
          <cell r="EB1297" t="str">
            <v>繰越数</v>
          </cell>
          <cell r="EC1297">
            <v>60</v>
          </cell>
          <cell r="ED1297" t="str">
            <v>繰越数</v>
          </cell>
          <cell r="EF1297" t="str">
            <v>繰越数</v>
          </cell>
          <cell r="EG1297">
            <v>12</v>
          </cell>
          <cell r="EH1297" t="str">
            <v>繰越数</v>
          </cell>
          <cell r="EI1297">
            <v>6</v>
          </cell>
          <cell r="EN1297" t="str">
            <v>繰越数</v>
          </cell>
          <cell r="EO1297">
            <v>10</v>
          </cell>
          <cell r="EP1297" t="str">
            <v>繰越数</v>
          </cell>
          <cell r="EQ1297">
            <v>20</v>
          </cell>
          <cell r="ER1297" t="str">
            <v>繰越数</v>
          </cell>
          <cell r="ET1297" t="str">
            <v>繰越数</v>
          </cell>
          <cell r="EU1297">
            <v>15</v>
          </cell>
          <cell r="EV1297" t="str">
            <v>繰越数</v>
          </cell>
          <cell r="EX1297" t="str">
            <v>繰越数</v>
          </cell>
          <cell r="EY1297">
            <v>30</v>
          </cell>
          <cell r="EZ1297" t="str">
            <v>繰越数</v>
          </cell>
          <cell r="FA1297">
            <v>15</v>
          </cell>
          <cell r="FB1297" t="str">
            <v>繰越数</v>
          </cell>
          <cell r="FD1297" t="str">
            <v>繰越数</v>
          </cell>
          <cell r="FF1297" t="str">
            <v>繰越数</v>
          </cell>
          <cell r="FH1297" t="str">
            <v>繰越数</v>
          </cell>
          <cell r="FJ1297" t="str">
            <v>繰越数</v>
          </cell>
          <cell r="FL1297" t="str">
            <v>繰越数</v>
          </cell>
          <cell r="FN1297" t="str">
            <v>繰越数</v>
          </cell>
          <cell r="FQ1297" t="str">
            <v>繰越数</v>
          </cell>
          <cell r="FT1297" t="str">
            <v>繰越数</v>
          </cell>
          <cell r="FV1297" t="str">
            <v>繰越数</v>
          </cell>
          <cell r="FW1297">
            <v>5</v>
          </cell>
          <cell r="FX1297" t="str">
            <v>繰越数</v>
          </cell>
          <cell r="FZ1297" t="str">
            <v>繰越数</v>
          </cell>
          <cell r="GC1297" t="str">
            <v>繰越数</v>
          </cell>
          <cell r="GE1297" t="str">
            <v>繰越数</v>
          </cell>
          <cell r="GG1297" t="str">
            <v>繰越数</v>
          </cell>
          <cell r="GH1297">
            <v>25</v>
          </cell>
          <cell r="GM1297" t="str">
            <v>繰越数</v>
          </cell>
          <cell r="GO1297" t="str">
            <v>繰越数</v>
          </cell>
          <cell r="GQ1297" t="str">
            <v>繰越数</v>
          </cell>
          <cell r="GS1297" t="str">
            <v>繰越数</v>
          </cell>
          <cell r="GU1297" t="str">
            <v>繰越数</v>
          </cell>
          <cell r="GW1297" t="str">
            <v>繰越数</v>
          </cell>
          <cell r="GY1297" t="str">
            <v>繰越数</v>
          </cell>
          <cell r="HA1297" t="str">
            <v>繰越数</v>
          </cell>
          <cell r="HC1297" t="str">
            <v>繰越数</v>
          </cell>
          <cell r="HE1297" t="str">
            <v>繰越数</v>
          </cell>
          <cell r="HG1297" t="str">
            <v>繰越数</v>
          </cell>
          <cell r="HI1297" t="str">
            <v>繰越数</v>
          </cell>
          <cell r="HK1297" t="str">
            <v>繰越数</v>
          </cell>
          <cell r="HM1297" t="str">
            <v>繰越数</v>
          </cell>
          <cell r="HO1297" t="str">
            <v>繰越数</v>
          </cell>
        </row>
        <row r="1298">
          <cell r="AH1298" t="str">
            <v>引当数</v>
          </cell>
          <cell r="AI1298">
            <v>0</v>
          </cell>
          <cell r="AJ1298" t="str">
            <v>引当数</v>
          </cell>
          <cell r="AK1298">
            <v>0</v>
          </cell>
          <cell r="AL1298" t="str">
            <v>引当数</v>
          </cell>
          <cell r="AM1298">
            <v>0</v>
          </cell>
          <cell r="AN1298" t="str">
            <v>引当数</v>
          </cell>
          <cell r="AO1298">
            <v>0</v>
          </cell>
          <cell r="AP1298" t="str">
            <v>引当数</v>
          </cell>
          <cell r="AQ1298">
            <v>0</v>
          </cell>
          <cell r="AR1298" t="str">
            <v>引当数</v>
          </cell>
          <cell r="AS1298">
            <v>0</v>
          </cell>
          <cell r="AT1298" t="str">
            <v>引当数</v>
          </cell>
          <cell r="AU1298">
            <v>0</v>
          </cell>
          <cell r="AV1298" t="str">
            <v>引当数</v>
          </cell>
          <cell r="AW1298">
            <v>0</v>
          </cell>
          <cell r="AX1298" t="str">
            <v>引当数</v>
          </cell>
          <cell r="AY1298">
            <v>0</v>
          </cell>
          <cell r="AZ1298" t="str">
            <v>引当数</v>
          </cell>
          <cell r="BA1298">
            <v>0</v>
          </cell>
          <cell r="BB1298" t="str">
            <v>引当数</v>
          </cell>
          <cell r="BC1298">
            <v>0</v>
          </cell>
          <cell r="BD1298" t="str">
            <v>引当数</v>
          </cell>
          <cell r="BE1298">
            <v>0</v>
          </cell>
          <cell r="BF1298" t="str">
            <v>引当数</v>
          </cell>
          <cell r="BG1298">
            <v>0</v>
          </cell>
          <cell r="BH1298" t="str">
            <v>引当数</v>
          </cell>
          <cell r="BI1298">
            <v>0</v>
          </cell>
          <cell r="BJ1298" t="str">
            <v>引当数</v>
          </cell>
          <cell r="BK1298">
            <v>0</v>
          </cell>
          <cell r="BL1298" t="str">
            <v>引当数</v>
          </cell>
          <cell r="BM1298">
            <v>0</v>
          </cell>
          <cell r="BN1298" t="str">
            <v>引当数</v>
          </cell>
          <cell r="BO1298">
            <v>0</v>
          </cell>
          <cell r="BP1298" t="str">
            <v>引当数</v>
          </cell>
          <cell r="BQ1298">
            <v>0</v>
          </cell>
          <cell r="BR1298" t="str">
            <v>引当数</v>
          </cell>
          <cell r="BS1298">
            <v>0</v>
          </cell>
          <cell r="BT1298" t="str">
            <v>引当数</v>
          </cell>
          <cell r="BU1298">
            <v>0</v>
          </cell>
          <cell r="BV1298" t="str">
            <v>引当数</v>
          </cell>
          <cell r="BW1298">
            <v>0</v>
          </cell>
          <cell r="BX1298" t="str">
            <v>引当数</v>
          </cell>
          <cell r="BY1298">
            <v>0</v>
          </cell>
          <cell r="BZ1298" t="str">
            <v>引当数</v>
          </cell>
          <cell r="CA1298">
            <v>0</v>
          </cell>
          <cell r="CB1298" t="str">
            <v>引当数</v>
          </cell>
          <cell r="CC1298">
            <v>0</v>
          </cell>
          <cell r="CD1298" t="str">
            <v>引当数</v>
          </cell>
          <cell r="CE1298">
            <v>0</v>
          </cell>
          <cell r="CF1298" t="str">
            <v>引当数</v>
          </cell>
          <cell r="CG1298">
            <v>10</v>
          </cell>
          <cell r="CH1298" t="str">
            <v>引当数</v>
          </cell>
          <cell r="CI1298">
            <v>3</v>
          </cell>
          <cell r="CJ1298" t="str">
            <v>引当数</v>
          </cell>
          <cell r="CK1298">
            <v>0</v>
          </cell>
          <cell r="CL1298" t="str">
            <v>引当数</v>
          </cell>
          <cell r="CM1298">
            <v>1</v>
          </cell>
          <cell r="CN1298" t="str">
            <v>引当数</v>
          </cell>
          <cell r="CO1298">
            <v>0</v>
          </cell>
          <cell r="CP1298" t="str">
            <v>引当数</v>
          </cell>
          <cell r="CQ1298">
            <v>40</v>
          </cell>
          <cell r="CR1298" t="str">
            <v>引当数</v>
          </cell>
          <cell r="CS1298">
            <v>10</v>
          </cell>
          <cell r="CT1298" t="str">
            <v>引当数</v>
          </cell>
          <cell r="CU1298">
            <v>0</v>
          </cell>
          <cell r="CV1298" t="str">
            <v>引当数</v>
          </cell>
          <cell r="CW1298">
            <v>0</v>
          </cell>
          <cell r="CX1298" t="str">
            <v>引当数</v>
          </cell>
          <cell r="CY1298">
            <v>50</v>
          </cell>
          <cell r="CZ1298" t="str">
            <v>引当数</v>
          </cell>
          <cell r="DA1298">
            <v>0</v>
          </cell>
          <cell r="DD1298" t="str">
            <v>引当数</v>
          </cell>
          <cell r="DE1298">
            <v>0</v>
          </cell>
          <cell r="DF1298" t="str">
            <v>引当数</v>
          </cell>
          <cell r="DG1298">
            <v>6</v>
          </cell>
          <cell r="DH1298" t="str">
            <v>引当数</v>
          </cell>
          <cell r="DI1298">
            <v>10</v>
          </cell>
          <cell r="DJ1298" t="str">
            <v>引当数</v>
          </cell>
          <cell r="DK1298">
            <v>0</v>
          </cell>
          <cell r="DN1298" t="str">
            <v>引当数</v>
          </cell>
          <cell r="DO1298">
            <v>0</v>
          </cell>
          <cell r="DP1298" t="str">
            <v>引当数</v>
          </cell>
          <cell r="DQ1298">
            <v>39</v>
          </cell>
          <cell r="DR1298" t="str">
            <v>引当数</v>
          </cell>
          <cell r="DS1298">
            <v>16</v>
          </cell>
          <cell r="DT1298" t="str">
            <v>引当数</v>
          </cell>
          <cell r="DU1298">
            <v>0</v>
          </cell>
          <cell r="DV1298" t="str">
            <v>引当数</v>
          </cell>
          <cell r="DW1298">
            <v>24</v>
          </cell>
          <cell r="DX1298" t="str">
            <v>引当数</v>
          </cell>
          <cell r="DY1298">
            <v>0</v>
          </cell>
          <cell r="EB1298" t="str">
            <v>引当数</v>
          </cell>
          <cell r="EC1298">
            <v>60</v>
          </cell>
          <cell r="ED1298" t="str">
            <v>引当数</v>
          </cell>
          <cell r="EE1298">
            <v>0</v>
          </cell>
          <cell r="EF1298" t="str">
            <v>引当数</v>
          </cell>
          <cell r="EG1298">
            <v>12</v>
          </cell>
          <cell r="EH1298" t="str">
            <v>引当数</v>
          </cell>
          <cell r="EI1298">
            <v>6</v>
          </cell>
          <cell r="EN1298" t="str">
            <v>引当数</v>
          </cell>
          <cell r="EO1298">
            <v>10</v>
          </cell>
          <cell r="EP1298" t="str">
            <v>引当数</v>
          </cell>
          <cell r="EQ1298">
            <v>0</v>
          </cell>
          <cell r="ER1298" t="str">
            <v>引当数</v>
          </cell>
          <cell r="ES1298">
            <v>0</v>
          </cell>
          <cell r="ET1298" t="str">
            <v>引当数</v>
          </cell>
          <cell r="EU1298">
            <v>0</v>
          </cell>
          <cell r="EV1298" t="str">
            <v>引当数</v>
          </cell>
          <cell r="EW1298">
            <v>0</v>
          </cell>
          <cell r="EX1298" t="str">
            <v>引当数</v>
          </cell>
          <cell r="EY1298">
            <v>30</v>
          </cell>
          <cell r="EZ1298" t="str">
            <v>引当数</v>
          </cell>
          <cell r="FA1298">
            <v>11</v>
          </cell>
          <cell r="FB1298" t="str">
            <v>引当数</v>
          </cell>
          <cell r="FC1298">
            <v>0</v>
          </cell>
          <cell r="FD1298" t="str">
            <v>引当数</v>
          </cell>
          <cell r="FE1298">
            <v>0</v>
          </cell>
          <cell r="FF1298" t="str">
            <v>引当数</v>
          </cell>
          <cell r="FG1298">
            <v>0</v>
          </cell>
          <cell r="FH1298" t="str">
            <v>引当数</v>
          </cell>
          <cell r="FI1298">
            <v>0</v>
          </cell>
          <cell r="FJ1298" t="str">
            <v>引当数</v>
          </cell>
          <cell r="FK1298">
            <v>0</v>
          </cell>
          <cell r="FL1298" t="str">
            <v>引当数</v>
          </cell>
          <cell r="FM1298">
            <v>0</v>
          </cell>
          <cell r="FN1298" t="str">
            <v>引当数</v>
          </cell>
          <cell r="FO1298">
            <v>0</v>
          </cell>
          <cell r="FQ1298" t="str">
            <v>引当数</v>
          </cell>
          <cell r="FR1298">
            <v>0</v>
          </cell>
          <cell r="FT1298" t="str">
            <v>引当数</v>
          </cell>
          <cell r="FU1298">
            <v>0</v>
          </cell>
          <cell r="FV1298" t="str">
            <v>引当数</v>
          </cell>
          <cell r="FW1298">
            <v>5</v>
          </cell>
          <cell r="FX1298" t="str">
            <v>引当数</v>
          </cell>
          <cell r="FY1298">
            <v>0</v>
          </cell>
          <cell r="FZ1298" t="str">
            <v>引当数</v>
          </cell>
          <cell r="GA1298">
            <v>0</v>
          </cell>
          <cell r="GC1298" t="str">
            <v>引当数</v>
          </cell>
          <cell r="GD1298">
            <v>0</v>
          </cell>
          <cell r="GE1298" t="str">
            <v>引当数</v>
          </cell>
          <cell r="GF1298">
            <v>0</v>
          </cell>
          <cell r="GG1298" t="str">
            <v>引当数</v>
          </cell>
          <cell r="GH1298">
            <v>0</v>
          </cell>
          <cell r="GM1298" t="str">
            <v>引当数</v>
          </cell>
          <cell r="GN1298">
            <v>0</v>
          </cell>
          <cell r="GO1298" t="str">
            <v>引当数</v>
          </cell>
          <cell r="GP1298">
            <v>0</v>
          </cell>
          <cell r="GQ1298" t="str">
            <v>引当数</v>
          </cell>
          <cell r="GR1298">
            <v>0</v>
          </cell>
          <cell r="GS1298" t="str">
            <v>引当数</v>
          </cell>
          <cell r="GT1298">
            <v>0</v>
          </cell>
          <cell r="GU1298" t="str">
            <v>引当数</v>
          </cell>
          <cell r="GV1298">
            <v>0</v>
          </cell>
          <cell r="GW1298" t="str">
            <v>引当数</v>
          </cell>
          <cell r="GX1298">
            <v>0</v>
          </cell>
          <cell r="GY1298" t="str">
            <v>引当数</v>
          </cell>
          <cell r="GZ1298">
            <v>0</v>
          </cell>
          <cell r="HA1298" t="str">
            <v>引当数</v>
          </cell>
          <cell r="HB1298">
            <v>0</v>
          </cell>
          <cell r="HC1298" t="str">
            <v>引当数</v>
          </cell>
          <cell r="HD1298">
            <v>0</v>
          </cell>
          <cell r="HE1298" t="str">
            <v>引当数</v>
          </cell>
          <cell r="HF1298">
            <v>0</v>
          </cell>
          <cell r="HG1298" t="str">
            <v>引当数</v>
          </cell>
          <cell r="HH1298">
            <v>0</v>
          </cell>
          <cell r="HI1298" t="str">
            <v>引当数</v>
          </cell>
          <cell r="HJ1298">
            <v>0</v>
          </cell>
          <cell r="HK1298" t="str">
            <v>引当数</v>
          </cell>
          <cell r="HL1298">
            <v>0</v>
          </cell>
          <cell r="HM1298" t="str">
            <v>引当数</v>
          </cell>
          <cell r="HN1298">
            <v>0</v>
          </cell>
          <cell r="HO1298" t="str">
            <v>引当数</v>
          </cell>
          <cell r="HP1298">
            <v>0</v>
          </cell>
        </row>
        <row r="1299">
          <cell r="AH1299" t="str">
            <v>在庫数</v>
          </cell>
          <cell r="AI1299">
            <v>0</v>
          </cell>
          <cell r="AJ1299" t="str">
            <v>在庫数</v>
          </cell>
          <cell r="AK1299">
            <v>0</v>
          </cell>
          <cell r="AL1299" t="str">
            <v>在庫数</v>
          </cell>
          <cell r="AM1299">
            <v>0</v>
          </cell>
          <cell r="AN1299" t="str">
            <v>在庫数</v>
          </cell>
          <cell r="AO1299">
            <v>0</v>
          </cell>
          <cell r="AP1299" t="str">
            <v>在庫数</v>
          </cell>
          <cell r="AQ1299">
            <v>0</v>
          </cell>
          <cell r="AR1299" t="str">
            <v>在庫数</v>
          </cell>
          <cell r="AS1299">
            <v>0</v>
          </cell>
          <cell r="AT1299" t="str">
            <v>在庫数</v>
          </cell>
          <cell r="AU1299">
            <v>0</v>
          </cell>
          <cell r="AV1299" t="str">
            <v>在庫数</v>
          </cell>
          <cell r="AW1299">
            <v>0</v>
          </cell>
          <cell r="AX1299" t="str">
            <v>在庫数</v>
          </cell>
          <cell r="AY1299">
            <v>0</v>
          </cell>
          <cell r="AZ1299" t="str">
            <v>在庫数</v>
          </cell>
          <cell r="BA1299">
            <v>0</v>
          </cell>
          <cell r="BB1299" t="str">
            <v>在庫数</v>
          </cell>
          <cell r="BC1299">
            <v>0</v>
          </cell>
          <cell r="BD1299" t="str">
            <v>在庫数</v>
          </cell>
          <cell r="BE1299">
            <v>0</v>
          </cell>
          <cell r="BF1299" t="str">
            <v>在庫数</v>
          </cell>
          <cell r="BG1299">
            <v>0</v>
          </cell>
          <cell r="BH1299" t="str">
            <v>在庫数</v>
          </cell>
          <cell r="BI1299">
            <v>0</v>
          </cell>
          <cell r="BJ1299" t="str">
            <v>在庫数</v>
          </cell>
          <cell r="BK1299">
            <v>0</v>
          </cell>
          <cell r="BL1299" t="str">
            <v>在庫数</v>
          </cell>
          <cell r="BM1299">
            <v>0</v>
          </cell>
          <cell r="BN1299" t="str">
            <v>在庫数</v>
          </cell>
          <cell r="BO1299">
            <v>0</v>
          </cell>
          <cell r="BP1299" t="str">
            <v>在庫数</v>
          </cell>
          <cell r="BQ1299">
            <v>0</v>
          </cell>
          <cell r="BR1299" t="str">
            <v>在庫数</v>
          </cell>
          <cell r="BS1299">
            <v>0</v>
          </cell>
          <cell r="BT1299" t="str">
            <v>在庫数</v>
          </cell>
          <cell r="BU1299">
            <v>0</v>
          </cell>
          <cell r="BV1299" t="str">
            <v>在庫数</v>
          </cell>
          <cell r="BW1299">
            <v>0</v>
          </cell>
          <cell r="BX1299" t="str">
            <v>在庫数</v>
          </cell>
          <cell r="BY1299">
            <v>0</v>
          </cell>
          <cell r="BZ1299" t="str">
            <v>在庫数</v>
          </cell>
          <cell r="CA1299">
            <v>0</v>
          </cell>
          <cell r="CB1299" t="str">
            <v>在庫数</v>
          </cell>
          <cell r="CC1299">
            <v>0</v>
          </cell>
          <cell r="CD1299" t="str">
            <v>在庫数</v>
          </cell>
          <cell r="CE1299">
            <v>2</v>
          </cell>
          <cell r="CF1299" t="str">
            <v>在庫数</v>
          </cell>
          <cell r="CG1299">
            <v>0</v>
          </cell>
          <cell r="CH1299" t="str">
            <v>在庫数</v>
          </cell>
          <cell r="CI1299">
            <v>0</v>
          </cell>
          <cell r="CJ1299" t="str">
            <v>在庫数</v>
          </cell>
          <cell r="CK1299">
            <v>0</v>
          </cell>
          <cell r="CL1299" t="str">
            <v>在庫数</v>
          </cell>
          <cell r="CM1299">
            <v>0</v>
          </cell>
          <cell r="CN1299" t="str">
            <v>在庫数</v>
          </cell>
          <cell r="CO1299">
            <v>0</v>
          </cell>
          <cell r="CP1299" t="str">
            <v>在庫数</v>
          </cell>
          <cell r="CQ1299">
            <v>0</v>
          </cell>
          <cell r="CR1299" t="str">
            <v>在庫数</v>
          </cell>
          <cell r="CS1299">
            <v>0</v>
          </cell>
          <cell r="CT1299" t="str">
            <v>在庫数</v>
          </cell>
          <cell r="CU1299">
            <v>0</v>
          </cell>
          <cell r="CV1299" t="str">
            <v>在庫数</v>
          </cell>
          <cell r="CW1299">
            <v>0</v>
          </cell>
          <cell r="CX1299" t="str">
            <v>在庫数</v>
          </cell>
          <cell r="CY1299">
            <v>0</v>
          </cell>
          <cell r="CZ1299" t="str">
            <v>在庫数</v>
          </cell>
          <cell r="DA1299">
            <v>13</v>
          </cell>
          <cell r="DD1299" t="str">
            <v>在庫数</v>
          </cell>
          <cell r="DE1299">
            <v>0</v>
          </cell>
          <cell r="DF1299" t="str">
            <v>在庫数</v>
          </cell>
          <cell r="DG1299">
            <v>4</v>
          </cell>
          <cell r="DH1299" t="str">
            <v>在庫数</v>
          </cell>
          <cell r="DI1299">
            <v>3</v>
          </cell>
          <cell r="DJ1299" t="str">
            <v>在庫数</v>
          </cell>
          <cell r="DK1299">
            <v>0</v>
          </cell>
          <cell r="DN1299" t="str">
            <v>在庫数</v>
          </cell>
          <cell r="DO1299">
            <v>0</v>
          </cell>
          <cell r="DP1299" t="str">
            <v>在庫数</v>
          </cell>
          <cell r="DQ1299">
            <v>0</v>
          </cell>
          <cell r="DR1299" t="str">
            <v>在庫数</v>
          </cell>
          <cell r="DS1299">
            <v>0</v>
          </cell>
          <cell r="DT1299" t="str">
            <v>在庫数</v>
          </cell>
          <cell r="DU1299">
            <v>10</v>
          </cell>
          <cell r="DV1299" t="str">
            <v>在庫数</v>
          </cell>
          <cell r="DW1299">
            <v>1</v>
          </cell>
          <cell r="DX1299" t="str">
            <v>在庫数</v>
          </cell>
          <cell r="DY1299">
            <v>0</v>
          </cell>
          <cell r="EB1299" t="str">
            <v>在庫数</v>
          </cell>
          <cell r="EC1299">
            <v>0</v>
          </cell>
          <cell r="ED1299" t="str">
            <v>在庫数</v>
          </cell>
          <cell r="EE1299">
            <v>0</v>
          </cell>
          <cell r="EF1299" t="str">
            <v>在庫数</v>
          </cell>
          <cell r="EG1299">
            <v>0</v>
          </cell>
          <cell r="EH1299" t="str">
            <v>在庫数</v>
          </cell>
          <cell r="EI1299">
            <v>0</v>
          </cell>
          <cell r="EN1299" t="str">
            <v>在庫数</v>
          </cell>
          <cell r="EO1299">
            <v>0</v>
          </cell>
          <cell r="EP1299" t="str">
            <v>在庫数</v>
          </cell>
          <cell r="EQ1299">
            <v>20</v>
          </cell>
          <cell r="ER1299" t="str">
            <v>在庫数</v>
          </cell>
          <cell r="ES1299">
            <v>0</v>
          </cell>
          <cell r="ET1299" t="str">
            <v>在庫数</v>
          </cell>
          <cell r="EU1299">
            <v>15</v>
          </cell>
          <cell r="EV1299" t="str">
            <v>在庫数</v>
          </cell>
          <cell r="EW1299">
            <v>0</v>
          </cell>
          <cell r="EX1299" t="str">
            <v>在庫数</v>
          </cell>
          <cell r="EY1299">
            <v>0</v>
          </cell>
          <cell r="EZ1299" t="str">
            <v>在庫数</v>
          </cell>
          <cell r="FA1299">
            <v>4</v>
          </cell>
          <cell r="FB1299" t="str">
            <v>在庫数</v>
          </cell>
          <cell r="FC1299">
            <v>0</v>
          </cell>
          <cell r="FD1299" t="str">
            <v>在庫数</v>
          </cell>
          <cell r="FE1299">
            <v>0</v>
          </cell>
          <cell r="FF1299" t="str">
            <v>在庫数</v>
          </cell>
          <cell r="FG1299">
            <v>0</v>
          </cell>
          <cell r="FH1299" t="str">
            <v>在庫数</v>
          </cell>
          <cell r="FI1299">
            <v>0</v>
          </cell>
          <cell r="FJ1299" t="str">
            <v>在庫数</v>
          </cell>
          <cell r="FK1299">
            <v>0</v>
          </cell>
          <cell r="FL1299" t="str">
            <v>在庫数</v>
          </cell>
          <cell r="FM1299">
            <v>0</v>
          </cell>
          <cell r="FN1299" t="str">
            <v>在庫数</v>
          </cell>
          <cell r="FO1299">
            <v>0</v>
          </cell>
          <cell r="FQ1299" t="str">
            <v>在庫数</v>
          </cell>
          <cell r="FR1299">
            <v>0</v>
          </cell>
          <cell r="FT1299" t="str">
            <v>在庫数</v>
          </cell>
          <cell r="FU1299">
            <v>0</v>
          </cell>
          <cell r="FV1299" t="str">
            <v>在庫数</v>
          </cell>
          <cell r="FW1299">
            <v>0</v>
          </cell>
          <cell r="FX1299" t="str">
            <v>在庫数</v>
          </cell>
          <cell r="FY1299">
            <v>0</v>
          </cell>
          <cell r="FZ1299" t="str">
            <v>在庫数</v>
          </cell>
          <cell r="GA1299">
            <v>0</v>
          </cell>
          <cell r="GC1299" t="str">
            <v>在庫数</v>
          </cell>
          <cell r="GD1299">
            <v>0</v>
          </cell>
          <cell r="GE1299" t="str">
            <v>在庫数</v>
          </cell>
          <cell r="GF1299">
            <v>0</v>
          </cell>
          <cell r="GG1299" t="str">
            <v>在庫数</v>
          </cell>
          <cell r="GH1299">
            <v>25</v>
          </cell>
          <cell r="GM1299" t="str">
            <v>在庫数</v>
          </cell>
          <cell r="GN1299">
            <v>0</v>
          </cell>
          <cell r="GO1299" t="str">
            <v>在庫数</v>
          </cell>
          <cell r="GP1299">
            <v>0</v>
          </cell>
          <cell r="GQ1299" t="str">
            <v>在庫数</v>
          </cell>
          <cell r="GR1299">
            <v>0</v>
          </cell>
          <cell r="GS1299" t="str">
            <v>在庫数</v>
          </cell>
          <cell r="GT1299">
            <v>0</v>
          </cell>
          <cell r="GU1299" t="str">
            <v>在庫数</v>
          </cell>
          <cell r="GV1299">
            <v>0</v>
          </cell>
          <cell r="GW1299" t="str">
            <v>在庫数</v>
          </cell>
          <cell r="GX1299">
            <v>0</v>
          </cell>
          <cell r="GY1299" t="str">
            <v>在庫数</v>
          </cell>
          <cell r="GZ1299">
            <v>0</v>
          </cell>
          <cell r="HA1299" t="str">
            <v>在庫数</v>
          </cell>
          <cell r="HB1299">
            <v>0</v>
          </cell>
          <cell r="HC1299" t="str">
            <v>在庫数</v>
          </cell>
          <cell r="HD1299">
            <v>0</v>
          </cell>
          <cell r="HE1299" t="str">
            <v>在庫数</v>
          </cell>
          <cell r="HF1299">
            <v>0</v>
          </cell>
          <cell r="HG1299" t="str">
            <v>在庫数</v>
          </cell>
          <cell r="HH1299">
            <v>0</v>
          </cell>
          <cell r="HI1299" t="str">
            <v>在庫数</v>
          </cell>
          <cell r="HJ1299">
            <v>0</v>
          </cell>
          <cell r="HK1299" t="str">
            <v>在庫数</v>
          </cell>
          <cell r="HL1299">
            <v>0</v>
          </cell>
          <cell r="HM1299" t="str">
            <v>在庫数</v>
          </cell>
          <cell r="HN1299">
            <v>0</v>
          </cell>
          <cell r="HO1299" t="str">
            <v>在庫数</v>
          </cell>
          <cell r="HP1299">
            <v>0</v>
          </cell>
        </row>
        <row r="1301">
          <cell r="CF1301">
            <v>45545</v>
          </cell>
          <cell r="CG1301">
            <v>4062272</v>
          </cell>
          <cell r="CH1301">
            <v>45454</v>
          </cell>
          <cell r="CI1301">
            <v>4062202</v>
          </cell>
          <cell r="CL1301">
            <v>45391</v>
          </cell>
          <cell r="CM1301">
            <v>4062172</v>
          </cell>
          <cell r="CP1301">
            <v>45545</v>
          </cell>
          <cell r="CQ1301">
            <v>4062275</v>
          </cell>
          <cell r="CR1301">
            <v>45468</v>
          </cell>
          <cell r="CS1301">
            <v>4062208</v>
          </cell>
          <cell r="CX1301">
            <v>45370</v>
          </cell>
          <cell r="CY1301">
            <v>4062141</v>
          </cell>
          <cell r="CZ1301">
            <v>45601</v>
          </cell>
          <cell r="DA1301">
            <v>4062377</v>
          </cell>
          <cell r="DF1301">
            <v>45566</v>
          </cell>
          <cell r="DG1301">
            <v>4062314</v>
          </cell>
          <cell r="DH1301">
            <v>45510</v>
          </cell>
          <cell r="DI1301">
            <v>4062246</v>
          </cell>
          <cell r="DP1301">
            <v>45454</v>
          </cell>
          <cell r="DQ1301">
            <v>4062201</v>
          </cell>
          <cell r="DR1301">
            <v>45419</v>
          </cell>
          <cell r="DS1301">
            <v>4062183</v>
          </cell>
          <cell r="DV1301">
            <v>45391</v>
          </cell>
          <cell r="DW1301">
            <v>4062164</v>
          </cell>
          <cell r="EB1301">
            <v>45510</v>
          </cell>
          <cell r="EC1301">
            <v>4062254</v>
          </cell>
          <cell r="EF1301">
            <v>45306</v>
          </cell>
          <cell r="EG1301">
            <v>4062031</v>
          </cell>
          <cell r="EH1301">
            <v>45475</v>
          </cell>
          <cell r="EI1301">
            <v>4062198</v>
          </cell>
          <cell r="EN1301">
            <v>45301</v>
          </cell>
          <cell r="EO1301">
            <v>4062071</v>
          </cell>
          <cell r="ET1301">
            <v>45636</v>
          </cell>
          <cell r="EU1301">
            <v>4162030</v>
          </cell>
          <cell r="EX1301">
            <v>45454</v>
          </cell>
          <cell r="EY1301">
            <v>4062229</v>
          </cell>
          <cell r="EZ1301">
            <v>45643</v>
          </cell>
          <cell r="FA1301">
            <v>4162057</v>
          </cell>
          <cell r="FV1301">
            <v>45496</v>
          </cell>
          <cell r="FW1301">
            <v>4062236</v>
          </cell>
        </row>
        <row r="1302">
          <cell r="AH1302" t="str">
            <v>繰越数</v>
          </cell>
          <cell r="AJ1302" t="str">
            <v>繰越数</v>
          </cell>
          <cell r="AL1302" t="str">
            <v>繰越数</v>
          </cell>
          <cell r="AN1302" t="str">
            <v>繰越数</v>
          </cell>
          <cell r="AP1302" t="str">
            <v>繰越数</v>
          </cell>
          <cell r="AR1302" t="str">
            <v>繰越数</v>
          </cell>
          <cell r="AT1302" t="str">
            <v>繰越数</v>
          </cell>
          <cell r="AV1302" t="str">
            <v>繰越数</v>
          </cell>
          <cell r="AX1302" t="str">
            <v>繰越数</v>
          </cell>
          <cell r="AZ1302" t="str">
            <v>繰越数</v>
          </cell>
          <cell r="BB1302" t="str">
            <v>繰越数</v>
          </cell>
          <cell r="BD1302" t="str">
            <v>繰越数</v>
          </cell>
          <cell r="BF1302" t="str">
            <v>繰越数</v>
          </cell>
          <cell r="BH1302" t="str">
            <v>繰越数</v>
          </cell>
          <cell r="BJ1302" t="str">
            <v>繰越数</v>
          </cell>
          <cell r="BL1302" t="str">
            <v>繰越数</v>
          </cell>
          <cell r="BN1302" t="str">
            <v>繰越数</v>
          </cell>
          <cell r="BP1302" t="str">
            <v>繰越数</v>
          </cell>
          <cell r="BR1302" t="str">
            <v>繰越数</v>
          </cell>
          <cell r="BT1302" t="str">
            <v>繰越数</v>
          </cell>
          <cell r="BV1302" t="str">
            <v>繰越数</v>
          </cell>
          <cell r="BX1302" t="str">
            <v>繰越数</v>
          </cell>
          <cell r="BZ1302" t="str">
            <v>繰越数</v>
          </cell>
          <cell r="CB1302" t="str">
            <v>繰越数</v>
          </cell>
          <cell r="CD1302" t="str">
            <v>繰越数</v>
          </cell>
          <cell r="CF1302" t="str">
            <v>繰越数</v>
          </cell>
          <cell r="CG1302">
            <v>9</v>
          </cell>
          <cell r="CH1302" t="str">
            <v>繰越数</v>
          </cell>
          <cell r="CI1302">
            <v>10</v>
          </cell>
          <cell r="CJ1302" t="str">
            <v>繰越数</v>
          </cell>
          <cell r="CL1302" t="str">
            <v>繰越数</v>
          </cell>
          <cell r="CM1302">
            <v>1</v>
          </cell>
          <cell r="CN1302" t="str">
            <v>繰越数</v>
          </cell>
          <cell r="CP1302" t="str">
            <v>繰越数</v>
          </cell>
          <cell r="CQ1302">
            <v>40</v>
          </cell>
          <cell r="CR1302" t="str">
            <v>繰越数</v>
          </cell>
          <cell r="CS1302">
            <v>20</v>
          </cell>
          <cell r="CT1302" t="str">
            <v>繰越数</v>
          </cell>
          <cell r="CV1302" t="str">
            <v>繰越数</v>
          </cell>
          <cell r="CX1302" t="str">
            <v>繰越数</v>
          </cell>
          <cell r="CY1302">
            <v>40</v>
          </cell>
          <cell r="CZ1302" t="str">
            <v>繰越数</v>
          </cell>
          <cell r="DA1302">
            <v>13</v>
          </cell>
          <cell r="DD1302" t="str">
            <v>繰越数</v>
          </cell>
          <cell r="DF1302" t="str">
            <v>繰越数</v>
          </cell>
          <cell r="DG1302">
            <v>10</v>
          </cell>
          <cell r="DH1302" t="str">
            <v>繰越数</v>
          </cell>
          <cell r="DI1302">
            <v>10</v>
          </cell>
          <cell r="DJ1302" t="str">
            <v>繰越数</v>
          </cell>
          <cell r="DN1302" t="str">
            <v>繰越数</v>
          </cell>
          <cell r="DP1302" t="str">
            <v>繰越数</v>
          </cell>
          <cell r="DQ1302">
            <v>40</v>
          </cell>
          <cell r="DR1302" t="str">
            <v>繰越数</v>
          </cell>
          <cell r="DS1302">
            <v>15</v>
          </cell>
          <cell r="DT1302" t="str">
            <v>繰越数</v>
          </cell>
          <cell r="DV1302" t="str">
            <v>繰越数</v>
          </cell>
          <cell r="DW1302">
            <v>10</v>
          </cell>
          <cell r="DX1302" t="str">
            <v>繰越数</v>
          </cell>
          <cell r="EB1302" t="str">
            <v>繰越数</v>
          </cell>
          <cell r="EC1302">
            <v>68</v>
          </cell>
          <cell r="ED1302" t="str">
            <v>繰越数</v>
          </cell>
          <cell r="EF1302" t="str">
            <v>繰越数</v>
          </cell>
          <cell r="EG1302">
            <v>6</v>
          </cell>
          <cell r="EH1302" t="str">
            <v>繰越数</v>
          </cell>
          <cell r="EI1302">
            <v>6</v>
          </cell>
          <cell r="EN1302" t="str">
            <v>繰越数</v>
          </cell>
          <cell r="EO1302">
            <v>20</v>
          </cell>
          <cell r="EP1302" t="str">
            <v>繰越数</v>
          </cell>
          <cell r="ER1302" t="str">
            <v>繰越数</v>
          </cell>
          <cell r="ET1302" t="str">
            <v>繰越数</v>
          </cell>
          <cell r="EU1302">
            <v>15</v>
          </cell>
          <cell r="EV1302" t="str">
            <v>繰越数</v>
          </cell>
          <cell r="EX1302" t="str">
            <v>繰越数</v>
          </cell>
          <cell r="EY1302">
            <v>20</v>
          </cell>
          <cell r="EZ1302" t="str">
            <v>繰越数</v>
          </cell>
          <cell r="FA1302">
            <v>13</v>
          </cell>
          <cell r="FB1302" t="str">
            <v>繰越数</v>
          </cell>
          <cell r="FD1302" t="str">
            <v>繰越数</v>
          </cell>
          <cell r="FF1302" t="str">
            <v>繰越数</v>
          </cell>
          <cell r="FH1302" t="str">
            <v>繰越数</v>
          </cell>
          <cell r="FJ1302" t="str">
            <v>繰越数</v>
          </cell>
          <cell r="FL1302" t="str">
            <v>繰越数</v>
          </cell>
          <cell r="FN1302" t="str">
            <v>繰越数</v>
          </cell>
          <cell r="FQ1302" t="str">
            <v>繰越数</v>
          </cell>
          <cell r="FT1302" t="str">
            <v>繰越数</v>
          </cell>
          <cell r="FV1302" t="str">
            <v>繰越数</v>
          </cell>
          <cell r="FW1302">
            <v>6</v>
          </cell>
          <cell r="FX1302" t="str">
            <v>繰越数</v>
          </cell>
          <cell r="FZ1302" t="str">
            <v>繰越数</v>
          </cell>
          <cell r="GC1302" t="str">
            <v>繰越数</v>
          </cell>
          <cell r="GE1302" t="str">
            <v>繰越数</v>
          </cell>
          <cell r="GG1302" t="str">
            <v>繰越数</v>
          </cell>
          <cell r="GM1302" t="str">
            <v>繰越数</v>
          </cell>
          <cell r="GO1302" t="str">
            <v>繰越数</v>
          </cell>
          <cell r="GQ1302" t="str">
            <v>繰越数</v>
          </cell>
          <cell r="GS1302" t="str">
            <v>繰越数</v>
          </cell>
          <cell r="GU1302" t="str">
            <v>繰越数</v>
          </cell>
          <cell r="GW1302" t="str">
            <v>繰越数</v>
          </cell>
          <cell r="GY1302" t="str">
            <v>繰越数</v>
          </cell>
          <cell r="HA1302" t="str">
            <v>繰越数</v>
          </cell>
          <cell r="HC1302" t="str">
            <v>繰越数</v>
          </cell>
          <cell r="HE1302" t="str">
            <v>繰越数</v>
          </cell>
          <cell r="HG1302" t="str">
            <v>繰越数</v>
          </cell>
          <cell r="HI1302" t="str">
            <v>繰越数</v>
          </cell>
          <cell r="HK1302" t="str">
            <v>繰越数</v>
          </cell>
          <cell r="HM1302" t="str">
            <v>繰越数</v>
          </cell>
          <cell r="HO1302" t="str">
            <v>繰越数</v>
          </cell>
        </row>
        <row r="1303">
          <cell r="AH1303" t="str">
            <v>引当数</v>
          </cell>
          <cell r="AI1303">
            <v>0</v>
          </cell>
          <cell r="AJ1303" t="str">
            <v>引当数</v>
          </cell>
          <cell r="AK1303">
            <v>0</v>
          </cell>
          <cell r="AL1303" t="str">
            <v>引当数</v>
          </cell>
          <cell r="AM1303">
            <v>0</v>
          </cell>
          <cell r="AN1303" t="str">
            <v>引当数</v>
          </cell>
          <cell r="AO1303">
            <v>0</v>
          </cell>
          <cell r="AP1303" t="str">
            <v>引当数</v>
          </cell>
          <cell r="AQ1303">
            <v>0</v>
          </cell>
          <cell r="AR1303" t="str">
            <v>引当数</v>
          </cell>
          <cell r="AS1303">
            <v>0</v>
          </cell>
          <cell r="AT1303" t="str">
            <v>引当数</v>
          </cell>
          <cell r="AU1303">
            <v>0</v>
          </cell>
          <cell r="AV1303" t="str">
            <v>引当数</v>
          </cell>
          <cell r="AW1303">
            <v>0</v>
          </cell>
          <cell r="AX1303" t="str">
            <v>引当数</v>
          </cell>
          <cell r="AY1303">
            <v>0</v>
          </cell>
          <cell r="AZ1303" t="str">
            <v>引当数</v>
          </cell>
          <cell r="BA1303">
            <v>0</v>
          </cell>
          <cell r="BB1303" t="str">
            <v>引当数</v>
          </cell>
          <cell r="BC1303">
            <v>0</v>
          </cell>
          <cell r="BD1303" t="str">
            <v>引当数</v>
          </cell>
          <cell r="BE1303">
            <v>0</v>
          </cell>
          <cell r="BF1303" t="str">
            <v>引当数</v>
          </cell>
          <cell r="BG1303">
            <v>0</v>
          </cell>
          <cell r="BH1303" t="str">
            <v>引当数</v>
          </cell>
          <cell r="BI1303">
            <v>0</v>
          </cell>
          <cell r="BJ1303" t="str">
            <v>引当数</v>
          </cell>
          <cell r="BK1303">
            <v>0</v>
          </cell>
          <cell r="BL1303" t="str">
            <v>引当数</v>
          </cell>
          <cell r="BM1303">
            <v>0</v>
          </cell>
          <cell r="BN1303" t="str">
            <v>引当数</v>
          </cell>
          <cell r="BO1303">
            <v>0</v>
          </cell>
          <cell r="BP1303" t="str">
            <v>引当数</v>
          </cell>
          <cell r="BQ1303">
            <v>0</v>
          </cell>
          <cell r="BR1303" t="str">
            <v>引当数</v>
          </cell>
          <cell r="BS1303">
            <v>0</v>
          </cell>
          <cell r="BT1303" t="str">
            <v>引当数</v>
          </cell>
          <cell r="BU1303">
            <v>0</v>
          </cell>
          <cell r="BV1303" t="str">
            <v>引当数</v>
          </cell>
          <cell r="BW1303">
            <v>0</v>
          </cell>
          <cell r="BX1303" t="str">
            <v>引当数</v>
          </cell>
          <cell r="BY1303">
            <v>0</v>
          </cell>
          <cell r="BZ1303" t="str">
            <v>引当数</v>
          </cell>
          <cell r="CA1303">
            <v>0</v>
          </cell>
          <cell r="CB1303" t="str">
            <v>引当数</v>
          </cell>
          <cell r="CC1303">
            <v>0</v>
          </cell>
          <cell r="CD1303" t="str">
            <v>引当数</v>
          </cell>
          <cell r="CE1303">
            <v>0</v>
          </cell>
          <cell r="CF1303" t="str">
            <v>引当数</v>
          </cell>
          <cell r="CG1303">
            <v>8</v>
          </cell>
          <cell r="CH1303" t="str">
            <v>引当数</v>
          </cell>
          <cell r="CI1303">
            <v>10</v>
          </cell>
          <cell r="CJ1303" t="str">
            <v>引当数</v>
          </cell>
          <cell r="CK1303">
            <v>0</v>
          </cell>
          <cell r="CL1303" t="str">
            <v>引当数</v>
          </cell>
          <cell r="CM1303">
            <v>1</v>
          </cell>
          <cell r="CN1303" t="str">
            <v>引当数</v>
          </cell>
          <cell r="CO1303">
            <v>0</v>
          </cell>
          <cell r="CP1303" t="str">
            <v>引当数</v>
          </cell>
          <cell r="CQ1303">
            <v>40</v>
          </cell>
          <cell r="CR1303" t="str">
            <v>引当数</v>
          </cell>
          <cell r="CS1303">
            <v>18</v>
          </cell>
          <cell r="CT1303" t="str">
            <v>引当数</v>
          </cell>
          <cell r="CU1303">
            <v>0</v>
          </cell>
          <cell r="CV1303" t="str">
            <v>引当数</v>
          </cell>
          <cell r="CW1303">
            <v>0</v>
          </cell>
          <cell r="CX1303" t="str">
            <v>引当数</v>
          </cell>
          <cell r="CY1303">
            <v>40</v>
          </cell>
          <cell r="CZ1303" t="str">
            <v>引当数</v>
          </cell>
          <cell r="DA1303">
            <v>0</v>
          </cell>
          <cell r="DD1303" t="str">
            <v>引当数</v>
          </cell>
          <cell r="DE1303">
            <v>0</v>
          </cell>
          <cell r="DF1303" t="str">
            <v>引当数</v>
          </cell>
          <cell r="DG1303">
            <v>0</v>
          </cell>
          <cell r="DH1303" t="str">
            <v>引当数</v>
          </cell>
          <cell r="DI1303">
            <v>10</v>
          </cell>
          <cell r="DJ1303" t="str">
            <v>引当数</v>
          </cell>
          <cell r="DK1303">
            <v>0</v>
          </cell>
          <cell r="DN1303" t="str">
            <v>引当数</v>
          </cell>
          <cell r="DO1303">
            <v>0</v>
          </cell>
          <cell r="DP1303" t="str">
            <v>引当数</v>
          </cell>
          <cell r="DQ1303">
            <v>40</v>
          </cell>
          <cell r="DR1303" t="str">
            <v>引当数</v>
          </cell>
          <cell r="DS1303">
            <v>14</v>
          </cell>
          <cell r="DT1303" t="str">
            <v>引当数</v>
          </cell>
          <cell r="DU1303">
            <v>0</v>
          </cell>
          <cell r="DV1303" t="str">
            <v>引当数</v>
          </cell>
          <cell r="DW1303">
            <v>10</v>
          </cell>
          <cell r="DX1303" t="str">
            <v>引当数</v>
          </cell>
          <cell r="DY1303">
            <v>0</v>
          </cell>
          <cell r="EB1303" t="str">
            <v>引当数</v>
          </cell>
          <cell r="EC1303">
            <v>68</v>
          </cell>
          <cell r="ED1303" t="str">
            <v>引当数</v>
          </cell>
          <cell r="EE1303">
            <v>0</v>
          </cell>
          <cell r="EF1303" t="str">
            <v>引当数</v>
          </cell>
          <cell r="EG1303">
            <v>6</v>
          </cell>
          <cell r="EH1303" t="str">
            <v>引当数</v>
          </cell>
          <cell r="EI1303">
            <v>6</v>
          </cell>
          <cell r="EN1303" t="str">
            <v>引当数</v>
          </cell>
          <cell r="EO1303">
            <v>20</v>
          </cell>
          <cell r="EP1303" t="str">
            <v>引当数</v>
          </cell>
          <cell r="EQ1303">
            <v>0</v>
          </cell>
          <cell r="ER1303" t="str">
            <v>引当数</v>
          </cell>
          <cell r="ES1303">
            <v>0</v>
          </cell>
          <cell r="ET1303" t="str">
            <v>引当数</v>
          </cell>
          <cell r="EU1303">
            <v>0</v>
          </cell>
          <cell r="EV1303" t="str">
            <v>引当数</v>
          </cell>
          <cell r="EW1303">
            <v>0</v>
          </cell>
          <cell r="EX1303" t="str">
            <v>引当数</v>
          </cell>
          <cell r="EY1303">
            <v>20</v>
          </cell>
          <cell r="EZ1303" t="str">
            <v>引当数</v>
          </cell>
          <cell r="FA1303">
            <v>0</v>
          </cell>
          <cell r="FB1303" t="str">
            <v>引当数</v>
          </cell>
          <cell r="FC1303">
            <v>0</v>
          </cell>
          <cell r="FD1303" t="str">
            <v>引当数</v>
          </cell>
          <cell r="FE1303">
            <v>0</v>
          </cell>
          <cell r="FF1303" t="str">
            <v>引当数</v>
          </cell>
          <cell r="FG1303">
            <v>0</v>
          </cell>
          <cell r="FH1303" t="str">
            <v>引当数</v>
          </cell>
          <cell r="FI1303">
            <v>0</v>
          </cell>
          <cell r="FJ1303" t="str">
            <v>引当数</v>
          </cell>
          <cell r="FK1303">
            <v>0</v>
          </cell>
          <cell r="FL1303" t="str">
            <v>引当数</v>
          </cell>
          <cell r="FM1303">
            <v>0</v>
          </cell>
          <cell r="FN1303" t="str">
            <v>引当数</v>
          </cell>
          <cell r="FO1303">
            <v>0</v>
          </cell>
          <cell r="FQ1303" t="str">
            <v>引当数</v>
          </cell>
          <cell r="FR1303">
            <v>0</v>
          </cell>
          <cell r="FT1303" t="str">
            <v>引当数</v>
          </cell>
          <cell r="FU1303">
            <v>0</v>
          </cell>
          <cell r="FV1303" t="str">
            <v>引当数</v>
          </cell>
          <cell r="FW1303">
            <v>6</v>
          </cell>
          <cell r="FX1303" t="str">
            <v>引当数</v>
          </cell>
          <cell r="FY1303">
            <v>0</v>
          </cell>
          <cell r="FZ1303" t="str">
            <v>引当数</v>
          </cell>
          <cell r="GA1303">
            <v>0</v>
          </cell>
          <cell r="GC1303" t="str">
            <v>引当数</v>
          </cell>
          <cell r="GD1303">
            <v>0</v>
          </cell>
          <cell r="GE1303" t="str">
            <v>引当数</v>
          </cell>
          <cell r="GF1303">
            <v>0</v>
          </cell>
          <cell r="GG1303" t="str">
            <v>引当数</v>
          </cell>
          <cell r="GH1303">
            <v>0</v>
          </cell>
          <cell r="GM1303" t="str">
            <v>引当数</v>
          </cell>
          <cell r="GN1303">
            <v>0</v>
          </cell>
          <cell r="GO1303" t="str">
            <v>引当数</v>
          </cell>
          <cell r="GP1303">
            <v>0</v>
          </cell>
          <cell r="GQ1303" t="str">
            <v>引当数</v>
          </cell>
          <cell r="GR1303">
            <v>0</v>
          </cell>
          <cell r="GS1303" t="str">
            <v>引当数</v>
          </cell>
          <cell r="GT1303">
            <v>0</v>
          </cell>
          <cell r="GU1303" t="str">
            <v>引当数</v>
          </cell>
          <cell r="GV1303">
            <v>0</v>
          </cell>
          <cell r="GW1303" t="str">
            <v>引当数</v>
          </cell>
          <cell r="GX1303">
            <v>0</v>
          </cell>
          <cell r="GY1303" t="str">
            <v>引当数</v>
          </cell>
          <cell r="GZ1303">
            <v>0</v>
          </cell>
          <cell r="HA1303" t="str">
            <v>引当数</v>
          </cell>
          <cell r="HB1303">
            <v>0</v>
          </cell>
          <cell r="HC1303" t="str">
            <v>引当数</v>
          </cell>
          <cell r="HD1303">
            <v>0</v>
          </cell>
          <cell r="HE1303" t="str">
            <v>引当数</v>
          </cell>
          <cell r="HF1303">
            <v>0</v>
          </cell>
          <cell r="HG1303" t="str">
            <v>引当数</v>
          </cell>
          <cell r="HH1303">
            <v>0</v>
          </cell>
          <cell r="HI1303" t="str">
            <v>引当数</v>
          </cell>
          <cell r="HJ1303">
            <v>0</v>
          </cell>
          <cell r="HK1303" t="str">
            <v>引当数</v>
          </cell>
          <cell r="HL1303">
            <v>0</v>
          </cell>
          <cell r="HM1303" t="str">
            <v>引当数</v>
          </cell>
          <cell r="HN1303">
            <v>0</v>
          </cell>
          <cell r="HO1303" t="str">
            <v>引当数</v>
          </cell>
          <cell r="HP1303">
            <v>0</v>
          </cell>
        </row>
        <row r="1304">
          <cell r="AH1304" t="str">
            <v>在庫数</v>
          </cell>
          <cell r="AI1304">
            <v>0</v>
          </cell>
          <cell r="AJ1304" t="str">
            <v>在庫数</v>
          </cell>
          <cell r="AK1304">
            <v>0</v>
          </cell>
          <cell r="AL1304" t="str">
            <v>在庫数</v>
          </cell>
          <cell r="AM1304">
            <v>0</v>
          </cell>
          <cell r="AN1304" t="str">
            <v>在庫数</v>
          </cell>
          <cell r="AO1304">
            <v>0</v>
          </cell>
          <cell r="AP1304" t="str">
            <v>在庫数</v>
          </cell>
          <cell r="AQ1304">
            <v>0</v>
          </cell>
          <cell r="AR1304" t="str">
            <v>在庫数</v>
          </cell>
          <cell r="AS1304">
            <v>0</v>
          </cell>
          <cell r="AT1304" t="str">
            <v>在庫数</v>
          </cell>
          <cell r="AU1304">
            <v>0</v>
          </cell>
          <cell r="AV1304" t="str">
            <v>在庫数</v>
          </cell>
          <cell r="AW1304">
            <v>0</v>
          </cell>
          <cell r="AX1304" t="str">
            <v>在庫数</v>
          </cell>
          <cell r="AY1304">
            <v>0</v>
          </cell>
          <cell r="AZ1304" t="str">
            <v>在庫数</v>
          </cell>
          <cell r="BA1304">
            <v>0</v>
          </cell>
          <cell r="BB1304" t="str">
            <v>在庫数</v>
          </cell>
          <cell r="BC1304">
            <v>0</v>
          </cell>
          <cell r="BD1304" t="str">
            <v>在庫数</v>
          </cell>
          <cell r="BE1304">
            <v>0</v>
          </cell>
          <cell r="BF1304" t="str">
            <v>在庫数</v>
          </cell>
          <cell r="BG1304">
            <v>0</v>
          </cell>
          <cell r="BH1304" t="str">
            <v>在庫数</v>
          </cell>
          <cell r="BI1304">
            <v>0</v>
          </cell>
          <cell r="BJ1304" t="str">
            <v>在庫数</v>
          </cell>
          <cell r="BK1304">
            <v>0</v>
          </cell>
          <cell r="BL1304" t="str">
            <v>在庫数</v>
          </cell>
          <cell r="BM1304">
            <v>0</v>
          </cell>
          <cell r="BN1304" t="str">
            <v>在庫数</v>
          </cell>
          <cell r="BO1304">
            <v>0</v>
          </cell>
          <cell r="BP1304" t="str">
            <v>在庫数</v>
          </cell>
          <cell r="BQ1304">
            <v>0</v>
          </cell>
          <cell r="BR1304" t="str">
            <v>在庫数</v>
          </cell>
          <cell r="BS1304">
            <v>0</v>
          </cell>
          <cell r="BT1304" t="str">
            <v>在庫数</v>
          </cell>
          <cell r="BU1304">
            <v>0</v>
          </cell>
          <cell r="BV1304" t="str">
            <v>在庫数</v>
          </cell>
          <cell r="BW1304">
            <v>0</v>
          </cell>
          <cell r="BX1304" t="str">
            <v>在庫数</v>
          </cell>
          <cell r="BY1304">
            <v>0</v>
          </cell>
          <cell r="BZ1304" t="str">
            <v>在庫数</v>
          </cell>
          <cell r="CA1304">
            <v>0</v>
          </cell>
          <cell r="CB1304" t="str">
            <v>在庫数</v>
          </cell>
          <cell r="CC1304">
            <v>0</v>
          </cell>
          <cell r="CD1304" t="str">
            <v>在庫数</v>
          </cell>
          <cell r="CE1304">
            <v>0</v>
          </cell>
          <cell r="CF1304" t="str">
            <v>在庫数</v>
          </cell>
          <cell r="CG1304">
            <v>1</v>
          </cell>
          <cell r="CH1304" t="str">
            <v>在庫数</v>
          </cell>
          <cell r="CI1304">
            <v>0</v>
          </cell>
          <cell r="CJ1304" t="str">
            <v>在庫数</v>
          </cell>
          <cell r="CK1304">
            <v>0</v>
          </cell>
          <cell r="CL1304" t="str">
            <v>在庫数</v>
          </cell>
          <cell r="CM1304">
            <v>0</v>
          </cell>
          <cell r="CN1304" t="str">
            <v>在庫数</v>
          </cell>
          <cell r="CO1304">
            <v>0</v>
          </cell>
          <cell r="CP1304" t="str">
            <v>在庫数</v>
          </cell>
          <cell r="CQ1304">
            <v>0</v>
          </cell>
          <cell r="CR1304" t="str">
            <v>在庫数</v>
          </cell>
          <cell r="CS1304">
            <v>2</v>
          </cell>
          <cell r="CT1304" t="str">
            <v>在庫数</v>
          </cell>
          <cell r="CU1304">
            <v>0</v>
          </cell>
          <cell r="CV1304" t="str">
            <v>在庫数</v>
          </cell>
          <cell r="CW1304">
            <v>0</v>
          </cell>
          <cell r="CX1304" t="str">
            <v>在庫数</v>
          </cell>
          <cell r="CY1304">
            <v>0</v>
          </cell>
          <cell r="CZ1304" t="str">
            <v>在庫数</v>
          </cell>
          <cell r="DA1304">
            <v>13</v>
          </cell>
          <cell r="DD1304" t="str">
            <v>在庫数</v>
          </cell>
          <cell r="DE1304">
            <v>0</v>
          </cell>
          <cell r="DF1304" t="str">
            <v>在庫数</v>
          </cell>
          <cell r="DG1304">
            <v>10</v>
          </cell>
          <cell r="DH1304" t="str">
            <v>在庫数</v>
          </cell>
          <cell r="DI1304">
            <v>0</v>
          </cell>
          <cell r="DJ1304" t="str">
            <v>在庫数</v>
          </cell>
          <cell r="DK1304">
            <v>0</v>
          </cell>
          <cell r="DN1304" t="str">
            <v>在庫数</v>
          </cell>
          <cell r="DO1304">
            <v>0</v>
          </cell>
          <cell r="DP1304" t="str">
            <v>在庫数</v>
          </cell>
          <cell r="DQ1304">
            <v>0</v>
          </cell>
          <cell r="DR1304" t="str">
            <v>在庫数</v>
          </cell>
          <cell r="DS1304">
            <v>1</v>
          </cell>
          <cell r="DT1304" t="str">
            <v>在庫数</v>
          </cell>
          <cell r="DU1304">
            <v>0</v>
          </cell>
          <cell r="DV1304" t="str">
            <v>在庫数</v>
          </cell>
          <cell r="DW1304">
            <v>0</v>
          </cell>
          <cell r="DX1304" t="str">
            <v>在庫数</v>
          </cell>
          <cell r="DY1304">
            <v>0</v>
          </cell>
          <cell r="EB1304" t="str">
            <v>在庫数</v>
          </cell>
          <cell r="EC1304">
            <v>0</v>
          </cell>
          <cell r="ED1304" t="str">
            <v>在庫数</v>
          </cell>
          <cell r="EE1304">
            <v>0</v>
          </cell>
          <cell r="EF1304" t="str">
            <v>在庫数</v>
          </cell>
          <cell r="EG1304">
            <v>0</v>
          </cell>
          <cell r="EH1304" t="str">
            <v>在庫数</v>
          </cell>
          <cell r="EI1304">
            <v>0</v>
          </cell>
          <cell r="EN1304" t="str">
            <v>在庫数</v>
          </cell>
          <cell r="EO1304">
            <v>0</v>
          </cell>
          <cell r="EP1304" t="str">
            <v>在庫数</v>
          </cell>
          <cell r="EQ1304">
            <v>0</v>
          </cell>
          <cell r="ER1304" t="str">
            <v>在庫数</v>
          </cell>
          <cell r="ES1304">
            <v>0</v>
          </cell>
          <cell r="ET1304" t="str">
            <v>在庫数</v>
          </cell>
          <cell r="EU1304">
            <v>15</v>
          </cell>
          <cell r="EV1304" t="str">
            <v>在庫数</v>
          </cell>
          <cell r="EW1304">
            <v>0</v>
          </cell>
          <cell r="EX1304" t="str">
            <v>在庫数</v>
          </cell>
          <cell r="EY1304">
            <v>0</v>
          </cell>
          <cell r="EZ1304" t="str">
            <v>在庫数</v>
          </cell>
          <cell r="FA1304">
            <v>13</v>
          </cell>
          <cell r="FB1304" t="str">
            <v>在庫数</v>
          </cell>
          <cell r="FC1304">
            <v>0</v>
          </cell>
          <cell r="FD1304" t="str">
            <v>在庫数</v>
          </cell>
          <cell r="FE1304">
            <v>0</v>
          </cell>
          <cell r="FF1304" t="str">
            <v>在庫数</v>
          </cell>
          <cell r="FG1304">
            <v>0</v>
          </cell>
          <cell r="FH1304" t="str">
            <v>在庫数</v>
          </cell>
          <cell r="FI1304">
            <v>0</v>
          </cell>
          <cell r="FJ1304" t="str">
            <v>在庫数</v>
          </cell>
          <cell r="FK1304">
            <v>0</v>
          </cell>
          <cell r="FL1304" t="str">
            <v>在庫数</v>
          </cell>
          <cell r="FM1304">
            <v>0</v>
          </cell>
          <cell r="FN1304" t="str">
            <v>在庫数</v>
          </cell>
          <cell r="FO1304">
            <v>0</v>
          </cell>
          <cell r="FQ1304" t="str">
            <v>在庫数</v>
          </cell>
          <cell r="FR1304">
            <v>0</v>
          </cell>
          <cell r="FT1304" t="str">
            <v>在庫数</v>
          </cell>
          <cell r="FU1304">
            <v>0</v>
          </cell>
          <cell r="FV1304" t="str">
            <v>在庫数</v>
          </cell>
          <cell r="FW1304">
            <v>0</v>
          </cell>
          <cell r="FX1304" t="str">
            <v>在庫数</v>
          </cell>
          <cell r="FY1304">
            <v>0</v>
          </cell>
          <cell r="FZ1304" t="str">
            <v>在庫数</v>
          </cell>
          <cell r="GA1304">
            <v>0</v>
          </cell>
          <cell r="GC1304" t="str">
            <v>在庫数</v>
          </cell>
          <cell r="GD1304">
            <v>0</v>
          </cell>
          <cell r="GE1304" t="str">
            <v>在庫数</v>
          </cell>
          <cell r="GF1304">
            <v>0</v>
          </cell>
          <cell r="GG1304" t="str">
            <v>在庫数</v>
          </cell>
          <cell r="GH1304">
            <v>0</v>
          </cell>
          <cell r="GM1304" t="str">
            <v>在庫数</v>
          </cell>
          <cell r="GN1304">
            <v>0</v>
          </cell>
          <cell r="GO1304" t="str">
            <v>在庫数</v>
          </cell>
          <cell r="GP1304">
            <v>0</v>
          </cell>
          <cell r="GQ1304" t="str">
            <v>在庫数</v>
          </cell>
          <cell r="GR1304">
            <v>0</v>
          </cell>
          <cell r="GS1304" t="str">
            <v>在庫数</v>
          </cell>
          <cell r="GT1304">
            <v>0</v>
          </cell>
          <cell r="GU1304" t="str">
            <v>在庫数</v>
          </cell>
          <cell r="GV1304">
            <v>0</v>
          </cell>
          <cell r="GW1304" t="str">
            <v>在庫数</v>
          </cell>
          <cell r="GX1304">
            <v>0</v>
          </cell>
          <cell r="GY1304" t="str">
            <v>在庫数</v>
          </cell>
          <cell r="GZ1304">
            <v>0</v>
          </cell>
          <cell r="HA1304" t="str">
            <v>在庫数</v>
          </cell>
          <cell r="HB1304">
            <v>0</v>
          </cell>
          <cell r="HC1304" t="str">
            <v>在庫数</v>
          </cell>
          <cell r="HD1304">
            <v>0</v>
          </cell>
          <cell r="HE1304" t="str">
            <v>在庫数</v>
          </cell>
          <cell r="HF1304">
            <v>0</v>
          </cell>
          <cell r="HG1304" t="str">
            <v>在庫数</v>
          </cell>
          <cell r="HH1304">
            <v>0</v>
          </cell>
          <cell r="HI1304" t="str">
            <v>在庫数</v>
          </cell>
          <cell r="HJ1304">
            <v>0</v>
          </cell>
          <cell r="HK1304" t="str">
            <v>在庫数</v>
          </cell>
          <cell r="HL1304">
            <v>0</v>
          </cell>
          <cell r="HM1304" t="str">
            <v>在庫数</v>
          </cell>
          <cell r="HN1304">
            <v>0</v>
          </cell>
          <cell r="HO1304" t="str">
            <v>在庫数</v>
          </cell>
          <cell r="HP1304">
            <v>0</v>
          </cell>
        </row>
        <row r="1306">
          <cell r="CF1306">
            <v>45566</v>
          </cell>
          <cell r="CG1306">
            <v>4062313</v>
          </cell>
          <cell r="CH1306">
            <v>45510</v>
          </cell>
          <cell r="CI1306">
            <v>4062238</v>
          </cell>
          <cell r="CL1306">
            <v>45426</v>
          </cell>
          <cell r="CM1306">
            <v>4062189</v>
          </cell>
          <cell r="CP1306">
            <v>45566</v>
          </cell>
          <cell r="CQ1306">
            <v>4062318</v>
          </cell>
          <cell r="CR1306">
            <v>45510</v>
          </cell>
          <cell r="CS1306">
            <v>4062241</v>
          </cell>
          <cell r="CX1306">
            <v>45391</v>
          </cell>
          <cell r="CY1306">
            <v>4062165</v>
          </cell>
          <cell r="CZ1306">
            <v>45643</v>
          </cell>
          <cell r="DA1306">
            <v>4162054</v>
          </cell>
          <cell r="DF1306">
            <v>45601</v>
          </cell>
          <cell r="DG1306">
            <v>4062361</v>
          </cell>
          <cell r="DH1306">
            <v>45545</v>
          </cell>
          <cell r="DI1306">
            <v>4062281</v>
          </cell>
          <cell r="DP1306">
            <v>45510</v>
          </cell>
          <cell r="DQ1306">
            <v>4062249</v>
          </cell>
          <cell r="DR1306">
            <v>45468</v>
          </cell>
          <cell r="DS1306">
            <v>4062209</v>
          </cell>
          <cell r="DV1306">
            <v>45468</v>
          </cell>
          <cell r="DW1306">
            <v>4062210</v>
          </cell>
          <cell r="EB1306">
            <v>45545</v>
          </cell>
          <cell r="EC1306">
            <v>4062289</v>
          </cell>
          <cell r="EF1306">
            <v>45310</v>
          </cell>
          <cell r="EG1306">
            <v>4062076</v>
          </cell>
          <cell r="EH1306">
            <v>45510</v>
          </cell>
          <cell r="EI1306">
            <v>4062269</v>
          </cell>
          <cell r="EN1306">
            <v>44958</v>
          </cell>
          <cell r="EO1306">
            <v>4062101</v>
          </cell>
          <cell r="EX1306">
            <v>45475</v>
          </cell>
          <cell r="EY1306">
            <v>4062232</v>
          </cell>
          <cell r="FV1306">
            <v>45629</v>
          </cell>
          <cell r="FW1306">
            <v>4162040</v>
          </cell>
        </row>
        <row r="1307">
          <cell r="AH1307" t="str">
            <v>繰越数</v>
          </cell>
          <cell r="AJ1307" t="str">
            <v>繰越数</v>
          </cell>
          <cell r="AL1307" t="str">
            <v>繰越数</v>
          </cell>
          <cell r="AN1307" t="str">
            <v>繰越数</v>
          </cell>
          <cell r="AP1307" t="str">
            <v>繰越数</v>
          </cell>
          <cell r="AR1307" t="str">
            <v>繰越数</v>
          </cell>
          <cell r="AT1307" t="str">
            <v>繰越数</v>
          </cell>
          <cell r="AV1307" t="str">
            <v>繰越数</v>
          </cell>
          <cell r="AX1307" t="str">
            <v>繰越数</v>
          </cell>
          <cell r="AZ1307" t="str">
            <v>繰越数</v>
          </cell>
          <cell r="BB1307" t="str">
            <v>繰越数</v>
          </cell>
          <cell r="BD1307" t="str">
            <v>繰越数</v>
          </cell>
          <cell r="BF1307" t="str">
            <v>繰越数</v>
          </cell>
          <cell r="BH1307" t="str">
            <v>繰越数</v>
          </cell>
          <cell r="BJ1307" t="str">
            <v>繰越数</v>
          </cell>
          <cell r="BL1307" t="str">
            <v>繰越数</v>
          </cell>
          <cell r="BN1307" t="str">
            <v>繰越数</v>
          </cell>
          <cell r="BP1307" t="str">
            <v>繰越数</v>
          </cell>
          <cell r="BR1307" t="str">
            <v>繰越数</v>
          </cell>
          <cell r="BT1307" t="str">
            <v>繰越数</v>
          </cell>
          <cell r="BV1307" t="str">
            <v>繰越数</v>
          </cell>
          <cell r="BX1307" t="str">
            <v>繰越数</v>
          </cell>
          <cell r="BZ1307" t="str">
            <v>繰越数</v>
          </cell>
          <cell r="CB1307" t="str">
            <v>繰越数</v>
          </cell>
          <cell r="CD1307" t="str">
            <v>繰越数</v>
          </cell>
          <cell r="CF1307" t="str">
            <v>繰越数</v>
          </cell>
          <cell r="CG1307">
            <v>10</v>
          </cell>
          <cell r="CH1307" t="str">
            <v>繰越数</v>
          </cell>
          <cell r="CI1307">
            <v>10</v>
          </cell>
          <cell r="CJ1307" t="str">
            <v>繰越数</v>
          </cell>
          <cell r="CL1307" t="str">
            <v>繰越数</v>
          </cell>
          <cell r="CM1307">
            <v>2</v>
          </cell>
          <cell r="CN1307" t="str">
            <v>繰越数</v>
          </cell>
          <cell r="CP1307" t="str">
            <v>繰越数</v>
          </cell>
          <cell r="CQ1307">
            <v>40</v>
          </cell>
          <cell r="CR1307" t="str">
            <v>繰越数</v>
          </cell>
          <cell r="CS1307">
            <v>10</v>
          </cell>
          <cell r="CT1307" t="str">
            <v>繰越数</v>
          </cell>
          <cell r="CX1307" t="str">
            <v>繰越数</v>
          </cell>
          <cell r="CY1307">
            <v>48</v>
          </cell>
          <cell r="CZ1307" t="str">
            <v>繰越数</v>
          </cell>
          <cell r="DA1307">
            <v>12</v>
          </cell>
          <cell r="DD1307" t="str">
            <v>繰越数</v>
          </cell>
          <cell r="DF1307" t="str">
            <v>繰越数</v>
          </cell>
          <cell r="DG1307">
            <v>10</v>
          </cell>
          <cell r="DH1307" t="str">
            <v>繰越数</v>
          </cell>
          <cell r="DI1307">
            <v>10</v>
          </cell>
          <cell r="DJ1307" t="str">
            <v>繰越数</v>
          </cell>
          <cell r="DN1307" t="str">
            <v>繰越数</v>
          </cell>
          <cell r="DP1307" t="str">
            <v>繰越数</v>
          </cell>
          <cell r="DQ1307">
            <v>43</v>
          </cell>
          <cell r="DR1307" t="str">
            <v>繰越数</v>
          </cell>
          <cell r="DS1307">
            <v>10</v>
          </cell>
          <cell r="DT1307" t="str">
            <v>繰越数</v>
          </cell>
          <cell r="DV1307" t="str">
            <v>繰越数</v>
          </cell>
          <cell r="DW1307">
            <v>20</v>
          </cell>
          <cell r="DX1307" t="str">
            <v>繰越数</v>
          </cell>
          <cell r="EB1307" t="str">
            <v>繰越数</v>
          </cell>
          <cell r="EC1307">
            <v>60</v>
          </cell>
          <cell r="ED1307" t="str">
            <v>繰越数</v>
          </cell>
          <cell r="EF1307" t="str">
            <v>繰越数</v>
          </cell>
          <cell r="EG1307">
            <v>12</v>
          </cell>
          <cell r="EH1307" t="str">
            <v>繰越数</v>
          </cell>
          <cell r="EI1307">
            <v>6</v>
          </cell>
          <cell r="EN1307" t="str">
            <v>繰越数</v>
          </cell>
          <cell r="EO1307">
            <v>20</v>
          </cell>
          <cell r="EP1307" t="str">
            <v>繰越数</v>
          </cell>
          <cell r="ER1307" t="str">
            <v>繰越数</v>
          </cell>
          <cell r="ET1307" t="str">
            <v>繰越数</v>
          </cell>
          <cell r="EV1307" t="str">
            <v>繰越数</v>
          </cell>
          <cell r="EX1307" t="str">
            <v>繰越数</v>
          </cell>
          <cell r="EY1307">
            <v>50</v>
          </cell>
          <cell r="EZ1307" t="str">
            <v>繰越数</v>
          </cell>
          <cell r="FB1307" t="str">
            <v>繰越数</v>
          </cell>
          <cell r="FD1307" t="str">
            <v>繰越数</v>
          </cell>
          <cell r="FF1307" t="str">
            <v>繰越数</v>
          </cell>
          <cell r="FH1307" t="str">
            <v>繰越数</v>
          </cell>
          <cell r="FJ1307" t="str">
            <v>繰越数</v>
          </cell>
          <cell r="FL1307" t="str">
            <v>繰越数</v>
          </cell>
          <cell r="FN1307" t="str">
            <v>繰越数</v>
          </cell>
          <cell r="FQ1307" t="str">
            <v>繰越数</v>
          </cell>
          <cell r="FT1307" t="str">
            <v>繰越数</v>
          </cell>
          <cell r="FV1307" t="str">
            <v>繰越数</v>
          </cell>
          <cell r="FW1307">
            <v>5</v>
          </cell>
          <cell r="FX1307" t="str">
            <v>繰越数</v>
          </cell>
          <cell r="FZ1307" t="str">
            <v>繰越数</v>
          </cell>
          <cell r="GC1307" t="str">
            <v>繰越数</v>
          </cell>
          <cell r="GE1307" t="str">
            <v>繰越数</v>
          </cell>
          <cell r="GG1307" t="str">
            <v>繰越数</v>
          </cell>
          <cell r="GM1307" t="str">
            <v>繰越数</v>
          </cell>
          <cell r="GO1307" t="str">
            <v>繰越数</v>
          </cell>
          <cell r="GQ1307" t="str">
            <v>繰越数</v>
          </cell>
          <cell r="GS1307" t="str">
            <v>繰越数</v>
          </cell>
          <cell r="GU1307" t="str">
            <v>繰越数</v>
          </cell>
          <cell r="GW1307" t="str">
            <v>繰越数</v>
          </cell>
          <cell r="GY1307" t="str">
            <v>繰越数</v>
          </cell>
          <cell r="HA1307" t="str">
            <v>繰越数</v>
          </cell>
          <cell r="HC1307" t="str">
            <v>繰越数</v>
          </cell>
          <cell r="HE1307" t="str">
            <v>繰越数</v>
          </cell>
          <cell r="HG1307" t="str">
            <v>繰越数</v>
          </cell>
          <cell r="HI1307" t="str">
            <v>繰越数</v>
          </cell>
          <cell r="HK1307" t="str">
            <v>繰越数</v>
          </cell>
          <cell r="HM1307" t="str">
            <v>繰越数</v>
          </cell>
          <cell r="HO1307" t="str">
            <v>繰越数</v>
          </cell>
        </row>
        <row r="1308">
          <cell r="AH1308" t="str">
            <v>引当数</v>
          </cell>
          <cell r="AI1308">
            <v>0</v>
          </cell>
          <cell r="AJ1308" t="str">
            <v>引当数</v>
          </cell>
          <cell r="AK1308">
            <v>0</v>
          </cell>
          <cell r="AL1308" t="str">
            <v>引当数</v>
          </cell>
          <cell r="AM1308">
            <v>0</v>
          </cell>
          <cell r="AN1308" t="str">
            <v>引当数</v>
          </cell>
          <cell r="AO1308">
            <v>0</v>
          </cell>
          <cell r="AP1308" t="str">
            <v>引当数</v>
          </cell>
          <cell r="AQ1308">
            <v>0</v>
          </cell>
          <cell r="AR1308" t="str">
            <v>引当数</v>
          </cell>
          <cell r="AS1308">
            <v>0</v>
          </cell>
          <cell r="AT1308" t="str">
            <v>引当数</v>
          </cell>
          <cell r="AU1308">
            <v>0</v>
          </cell>
          <cell r="AV1308" t="str">
            <v>引当数</v>
          </cell>
          <cell r="AW1308">
            <v>0</v>
          </cell>
          <cell r="AX1308" t="str">
            <v>引当数</v>
          </cell>
          <cell r="AY1308">
            <v>0</v>
          </cell>
          <cell r="AZ1308" t="str">
            <v>引当数</v>
          </cell>
          <cell r="BA1308">
            <v>0</v>
          </cell>
          <cell r="BB1308" t="str">
            <v>引当数</v>
          </cell>
          <cell r="BC1308">
            <v>0</v>
          </cell>
          <cell r="BD1308" t="str">
            <v>引当数</v>
          </cell>
          <cell r="BE1308">
            <v>0</v>
          </cell>
          <cell r="BF1308" t="str">
            <v>引当数</v>
          </cell>
          <cell r="BG1308">
            <v>0</v>
          </cell>
          <cell r="BH1308" t="str">
            <v>引当数</v>
          </cell>
          <cell r="BI1308">
            <v>0</v>
          </cell>
          <cell r="BJ1308" t="str">
            <v>引当数</v>
          </cell>
          <cell r="BK1308">
            <v>0</v>
          </cell>
          <cell r="BL1308" t="str">
            <v>引当数</v>
          </cell>
          <cell r="BM1308">
            <v>0</v>
          </cell>
          <cell r="BN1308" t="str">
            <v>引当数</v>
          </cell>
          <cell r="BO1308">
            <v>0</v>
          </cell>
          <cell r="BP1308" t="str">
            <v>引当数</v>
          </cell>
          <cell r="BQ1308">
            <v>0</v>
          </cell>
          <cell r="BR1308" t="str">
            <v>引当数</v>
          </cell>
          <cell r="BS1308">
            <v>0</v>
          </cell>
          <cell r="BT1308" t="str">
            <v>引当数</v>
          </cell>
          <cell r="BU1308">
            <v>0</v>
          </cell>
          <cell r="BV1308" t="str">
            <v>引当数</v>
          </cell>
          <cell r="BW1308">
            <v>0</v>
          </cell>
          <cell r="BX1308" t="str">
            <v>引当数</v>
          </cell>
          <cell r="BY1308">
            <v>0</v>
          </cell>
          <cell r="BZ1308" t="str">
            <v>引当数</v>
          </cell>
          <cell r="CA1308">
            <v>0</v>
          </cell>
          <cell r="CB1308" t="str">
            <v>引当数</v>
          </cell>
          <cell r="CC1308">
            <v>0</v>
          </cell>
          <cell r="CD1308" t="str">
            <v>引当数</v>
          </cell>
          <cell r="CE1308">
            <v>0</v>
          </cell>
          <cell r="CF1308" t="str">
            <v>引当数</v>
          </cell>
          <cell r="CG1308">
            <v>0</v>
          </cell>
          <cell r="CH1308" t="str">
            <v>引当数</v>
          </cell>
          <cell r="CI1308">
            <v>10</v>
          </cell>
          <cell r="CJ1308" t="str">
            <v>引当数</v>
          </cell>
          <cell r="CK1308">
            <v>0</v>
          </cell>
          <cell r="CL1308" t="str">
            <v>引当数</v>
          </cell>
          <cell r="CM1308">
            <v>1</v>
          </cell>
          <cell r="CN1308" t="str">
            <v>引当数</v>
          </cell>
          <cell r="CO1308">
            <v>0</v>
          </cell>
          <cell r="CP1308" t="str">
            <v>引当数</v>
          </cell>
          <cell r="CQ1308">
            <v>28</v>
          </cell>
          <cell r="CR1308" t="str">
            <v>引当数</v>
          </cell>
          <cell r="CS1308">
            <v>10</v>
          </cell>
          <cell r="CT1308" t="str">
            <v>引当数</v>
          </cell>
          <cell r="CU1308">
            <v>0</v>
          </cell>
          <cell r="CX1308" t="str">
            <v>引当数</v>
          </cell>
          <cell r="CY1308">
            <v>48</v>
          </cell>
          <cell r="CZ1308" t="str">
            <v>引当数</v>
          </cell>
          <cell r="DA1308">
            <v>0</v>
          </cell>
          <cell r="DD1308" t="str">
            <v>引当数</v>
          </cell>
          <cell r="DE1308">
            <v>0</v>
          </cell>
          <cell r="DF1308" t="str">
            <v>引当数</v>
          </cell>
          <cell r="DG1308">
            <v>0</v>
          </cell>
          <cell r="DH1308" t="str">
            <v>引当数</v>
          </cell>
          <cell r="DI1308">
            <v>10</v>
          </cell>
          <cell r="DJ1308" t="str">
            <v>引当数</v>
          </cell>
          <cell r="DK1308">
            <v>0</v>
          </cell>
          <cell r="DN1308" t="str">
            <v>引当数</v>
          </cell>
          <cell r="DO1308">
            <v>0</v>
          </cell>
          <cell r="DP1308" t="str">
            <v>引当数</v>
          </cell>
          <cell r="DQ1308">
            <v>43</v>
          </cell>
          <cell r="DR1308" t="str">
            <v>引当数</v>
          </cell>
          <cell r="DS1308">
            <v>9</v>
          </cell>
          <cell r="DT1308" t="str">
            <v>引当数</v>
          </cell>
          <cell r="DU1308">
            <v>0</v>
          </cell>
          <cell r="DV1308" t="str">
            <v>引当数</v>
          </cell>
          <cell r="DW1308">
            <v>20</v>
          </cell>
          <cell r="DX1308" t="str">
            <v>引当数</v>
          </cell>
          <cell r="DY1308">
            <v>0</v>
          </cell>
          <cell r="EB1308" t="str">
            <v>引当数</v>
          </cell>
          <cell r="EC1308">
            <v>60</v>
          </cell>
          <cell r="ED1308" t="str">
            <v>引当数</v>
          </cell>
          <cell r="EE1308">
            <v>0</v>
          </cell>
          <cell r="EF1308" t="str">
            <v>引当数</v>
          </cell>
          <cell r="EG1308">
            <v>12</v>
          </cell>
          <cell r="EH1308" t="str">
            <v>引当数</v>
          </cell>
          <cell r="EI1308">
            <v>6</v>
          </cell>
          <cell r="EN1308" t="str">
            <v>引当数</v>
          </cell>
          <cell r="EO1308">
            <v>20</v>
          </cell>
          <cell r="EP1308" t="str">
            <v>引当数</v>
          </cell>
          <cell r="EQ1308">
            <v>0</v>
          </cell>
          <cell r="ER1308" t="str">
            <v>引当数</v>
          </cell>
          <cell r="ES1308">
            <v>0</v>
          </cell>
          <cell r="ET1308" t="str">
            <v>引当数</v>
          </cell>
          <cell r="EU1308">
            <v>0</v>
          </cell>
          <cell r="EV1308" t="str">
            <v>引当数</v>
          </cell>
          <cell r="EW1308">
            <v>0</v>
          </cell>
          <cell r="EX1308" t="str">
            <v>引当数</v>
          </cell>
          <cell r="EY1308">
            <v>50</v>
          </cell>
          <cell r="EZ1308" t="str">
            <v>引当数</v>
          </cell>
          <cell r="FA1308">
            <v>0</v>
          </cell>
          <cell r="FB1308" t="str">
            <v>引当数</v>
          </cell>
          <cell r="FC1308">
            <v>0</v>
          </cell>
          <cell r="FD1308" t="str">
            <v>引当数</v>
          </cell>
          <cell r="FE1308">
            <v>0</v>
          </cell>
          <cell r="FF1308" t="str">
            <v>引当数</v>
          </cell>
          <cell r="FG1308">
            <v>0</v>
          </cell>
          <cell r="FH1308" t="str">
            <v>引当数</v>
          </cell>
          <cell r="FI1308">
            <v>0</v>
          </cell>
          <cell r="FJ1308" t="str">
            <v>引当数</v>
          </cell>
          <cell r="FK1308">
            <v>0</v>
          </cell>
          <cell r="FL1308" t="str">
            <v>引当数</v>
          </cell>
          <cell r="FM1308">
            <v>0</v>
          </cell>
          <cell r="FN1308" t="str">
            <v>引当数</v>
          </cell>
          <cell r="FO1308">
            <v>0</v>
          </cell>
          <cell r="FQ1308" t="str">
            <v>引当数</v>
          </cell>
          <cell r="FR1308">
            <v>0</v>
          </cell>
          <cell r="FT1308" t="str">
            <v>引当数</v>
          </cell>
          <cell r="FU1308">
            <v>0</v>
          </cell>
          <cell r="FV1308" t="str">
            <v>引当数</v>
          </cell>
          <cell r="FW1308">
            <v>1</v>
          </cell>
          <cell r="FX1308" t="str">
            <v>引当数</v>
          </cell>
          <cell r="FY1308">
            <v>0</v>
          </cell>
          <cell r="FZ1308" t="str">
            <v>引当数</v>
          </cell>
          <cell r="GA1308">
            <v>0</v>
          </cell>
          <cell r="GC1308" t="str">
            <v>引当数</v>
          </cell>
          <cell r="GD1308">
            <v>0</v>
          </cell>
          <cell r="GE1308" t="str">
            <v>引当数</v>
          </cell>
          <cell r="GF1308">
            <v>0</v>
          </cell>
          <cell r="GG1308" t="str">
            <v>引当数</v>
          </cell>
          <cell r="GH1308">
            <v>0</v>
          </cell>
          <cell r="GM1308" t="str">
            <v>引当数</v>
          </cell>
          <cell r="GN1308">
            <v>0</v>
          </cell>
          <cell r="GO1308" t="str">
            <v>引当数</v>
          </cell>
          <cell r="GP1308">
            <v>0</v>
          </cell>
          <cell r="GQ1308" t="str">
            <v>引当数</v>
          </cell>
          <cell r="GR1308">
            <v>0</v>
          </cell>
          <cell r="GS1308" t="str">
            <v>引当数</v>
          </cell>
          <cell r="GT1308">
            <v>0</v>
          </cell>
          <cell r="GU1308" t="str">
            <v>引当数</v>
          </cell>
          <cell r="GV1308">
            <v>0</v>
          </cell>
          <cell r="GW1308" t="str">
            <v>引当数</v>
          </cell>
          <cell r="GX1308">
            <v>0</v>
          </cell>
          <cell r="GY1308" t="str">
            <v>引当数</v>
          </cell>
          <cell r="GZ1308">
            <v>0</v>
          </cell>
          <cell r="HA1308" t="str">
            <v>引当数</v>
          </cell>
          <cell r="HB1308">
            <v>0</v>
          </cell>
          <cell r="HC1308" t="str">
            <v>引当数</v>
          </cell>
          <cell r="HD1308">
            <v>0</v>
          </cell>
          <cell r="HE1308" t="str">
            <v>引当数</v>
          </cell>
          <cell r="HF1308">
            <v>0</v>
          </cell>
          <cell r="HG1308" t="str">
            <v>引当数</v>
          </cell>
          <cell r="HH1308">
            <v>0</v>
          </cell>
          <cell r="HI1308" t="str">
            <v>引当数</v>
          </cell>
          <cell r="HJ1308">
            <v>0</v>
          </cell>
          <cell r="HK1308" t="str">
            <v>引当数</v>
          </cell>
          <cell r="HL1308">
            <v>0</v>
          </cell>
          <cell r="HM1308" t="str">
            <v>引当数</v>
          </cell>
          <cell r="HN1308">
            <v>0</v>
          </cell>
          <cell r="HO1308" t="str">
            <v>引当数</v>
          </cell>
          <cell r="HP1308">
            <v>0</v>
          </cell>
        </row>
        <row r="1309">
          <cell r="AH1309" t="str">
            <v>在庫数</v>
          </cell>
          <cell r="AI1309">
            <v>0</v>
          </cell>
          <cell r="AJ1309" t="str">
            <v>在庫数</v>
          </cell>
          <cell r="AK1309">
            <v>0</v>
          </cell>
          <cell r="AL1309" t="str">
            <v>在庫数</v>
          </cell>
          <cell r="AM1309">
            <v>0</v>
          </cell>
          <cell r="AN1309" t="str">
            <v>在庫数</v>
          </cell>
          <cell r="AO1309">
            <v>0</v>
          </cell>
          <cell r="AP1309" t="str">
            <v>在庫数</v>
          </cell>
          <cell r="AQ1309">
            <v>0</v>
          </cell>
          <cell r="AR1309" t="str">
            <v>在庫数</v>
          </cell>
          <cell r="AS1309">
            <v>0</v>
          </cell>
          <cell r="AT1309" t="str">
            <v>在庫数</v>
          </cell>
          <cell r="AU1309">
            <v>0</v>
          </cell>
          <cell r="AV1309" t="str">
            <v>在庫数</v>
          </cell>
          <cell r="AW1309">
            <v>0</v>
          </cell>
          <cell r="AX1309" t="str">
            <v>在庫数</v>
          </cell>
          <cell r="AY1309">
            <v>0</v>
          </cell>
          <cell r="AZ1309" t="str">
            <v>在庫数</v>
          </cell>
          <cell r="BA1309">
            <v>0</v>
          </cell>
          <cell r="BB1309" t="str">
            <v>在庫数</v>
          </cell>
          <cell r="BC1309">
            <v>0</v>
          </cell>
          <cell r="BD1309" t="str">
            <v>在庫数</v>
          </cell>
          <cell r="BE1309">
            <v>0</v>
          </cell>
          <cell r="BF1309" t="str">
            <v>在庫数</v>
          </cell>
          <cell r="BG1309">
            <v>0</v>
          </cell>
          <cell r="BH1309" t="str">
            <v>在庫数</v>
          </cell>
          <cell r="BI1309">
            <v>0</v>
          </cell>
          <cell r="BJ1309" t="str">
            <v>在庫数</v>
          </cell>
          <cell r="BK1309">
            <v>0</v>
          </cell>
          <cell r="BL1309" t="str">
            <v>在庫数</v>
          </cell>
          <cell r="BM1309">
            <v>0</v>
          </cell>
          <cell r="BN1309" t="str">
            <v>在庫数</v>
          </cell>
          <cell r="BO1309">
            <v>0</v>
          </cell>
          <cell r="BP1309" t="str">
            <v>在庫数</v>
          </cell>
          <cell r="BQ1309">
            <v>0</v>
          </cell>
          <cell r="BR1309" t="str">
            <v>在庫数</v>
          </cell>
          <cell r="BS1309">
            <v>0</v>
          </cell>
          <cell r="BT1309" t="str">
            <v>在庫数</v>
          </cell>
          <cell r="BU1309">
            <v>0</v>
          </cell>
          <cell r="BV1309" t="str">
            <v>在庫数</v>
          </cell>
          <cell r="BW1309">
            <v>0</v>
          </cell>
          <cell r="BX1309" t="str">
            <v>在庫数</v>
          </cell>
          <cell r="BY1309">
            <v>0</v>
          </cell>
          <cell r="BZ1309" t="str">
            <v>在庫数</v>
          </cell>
          <cell r="CA1309">
            <v>0</v>
          </cell>
          <cell r="CB1309" t="str">
            <v>在庫数</v>
          </cell>
          <cell r="CC1309">
            <v>0</v>
          </cell>
          <cell r="CD1309" t="str">
            <v>在庫数</v>
          </cell>
          <cell r="CE1309">
            <v>0</v>
          </cell>
          <cell r="CF1309" t="str">
            <v>在庫数</v>
          </cell>
          <cell r="CG1309">
            <v>10</v>
          </cell>
          <cell r="CH1309" t="str">
            <v>在庫数</v>
          </cell>
          <cell r="CI1309">
            <v>0</v>
          </cell>
          <cell r="CJ1309" t="str">
            <v>在庫数</v>
          </cell>
          <cell r="CK1309">
            <v>0</v>
          </cell>
          <cell r="CL1309" t="str">
            <v>在庫数</v>
          </cell>
          <cell r="CM1309">
            <v>1</v>
          </cell>
          <cell r="CN1309" t="str">
            <v>在庫数</v>
          </cell>
          <cell r="CO1309">
            <v>0</v>
          </cell>
          <cell r="CP1309" t="str">
            <v>在庫数</v>
          </cell>
          <cell r="CQ1309">
            <v>12</v>
          </cell>
          <cell r="CR1309" t="str">
            <v>在庫数</v>
          </cell>
          <cell r="CS1309">
            <v>0</v>
          </cell>
          <cell r="CT1309" t="str">
            <v>在庫数</v>
          </cell>
          <cell r="CU1309">
            <v>0</v>
          </cell>
          <cell r="CX1309" t="str">
            <v>在庫数</v>
          </cell>
          <cell r="CY1309">
            <v>0</v>
          </cell>
          <cell r="CZ1309" t="str">
            <v>在庫数</v>
          </cell>
          <cell r="DA1309">
            <v>12</v>
          </cell>
          <cell r="DD1309" t="str">
            <v>在庫数</v>
          </cell>
          <cell r="DE1309">
            <v>0</v>
          </cell>
          <cell r="DF1309" t="str">
            <v>在庫数</v>
          </cell>
          <cell r="DG1309">
            <v>10</v>
          </cell>
          <cell r="DH1309" t="str">
            <v>在庫数</v>
          </cell>
          <cell r="DI1309">
            <v>0</v>
          </cell>
          <cell r="DJ1309" t="str">
            <v>在庫数</v>
          </cell>
          <cell r="DK1309">
            <v>0</v>
          </cell>
          <cell r="DN1309" t="str">
            <v>在庫数</v>
          </cell>
          <cell r="DO1309">
            <v>0</v>
          </cell>
          <cell r="DP1309" t="str">
            <v>在庫数</v>
          </cell>
          <cell r="DQ1309">
            <v>0</v>
          </cell>
          <cell r="DR1309" t="str">
            <v>在庫数</v>
          </cell>
          <cell r="DS1309">
            <v>1</v>
          </cell>
          <cell r="DT1309" t="str">
            <v>在庫数</v>
          </cell>
          <cell r="DU1309">
            <v>0</v>
          </cell>
          <cell r="DV1309" t="str">
            <v>在庫数</v>
          </cell>
          <cell r="DW1309">
            <v>0</v>
          </cell>
          <cell r="DX1309" t="str">
            <v>在庫数</v>
          </cell>
          <cell r="DY1309">
            <v>0</v>
          </cell>
          <cell r="EB1309" t="str">
            <v>在庫数</v>
          </cell>
          <cell r="EC1309">
            <v>0</v>
          </cell>
          <cell r="ED1309" t="str">
            <v>在庫数</v>
          </cell>
          <cell r="EE1309">
            <v>0</v>
          </cell>
          <cell r="EF1309" t="str">
            <v>在庫数</v>
          </cell>
          <cell r="EG1309">
            <v>0</v>
          </cell>
          <cell r="EH1309" t="str">
            <v>在庫数</v>
          </cell>
          <cell r="EI1309">
            <v>0</v>
          </cell>
          <cell r="EN1309" t="str">
            <v>在庫数</v>
          </cell>
          <cell r="EO1309">
            <v>0</v>
          </cell>
          <cell r="EP1309" t="str">
            <v>在庫数</v>
          </cell>
          <cell r="EQ1309">
            <v>0</v>
          </cell>
          <cell r="ER1309" t="str">
            <v>在庫数</v>
          </cell>
          <cell r="ES1309">
            <v>0</v>
          </cell>
          <cell r="ET1309" t="str">
            <v>在庫数</v>
          </cell>
          <cell r="EU1309">
            <v>0</v>
          </cell>
          <cell r="EV1309" t="str">
            <v>在庫数</v>
          </cell>
          <cell r="EW1309">
            <v>0</v>
          </cell>
          <cell r="EX1309" t="str">
            <v>在庫数</v>
          </cell>
          <cell r="EY1309">
            <v>0</v>
          </cell>
          <cell r="EZ1309" t="str">
            <v>在庫数</v>
          </cell>
          <cell r="FA1309">
            <v>0</v>
          </cell>
          <cell r="FB1309" t="str">
            <v>在庫数</v>
          </cell>
          <cell r="FC1309">
            <v>0</v>
          </cell>
          <cell r="FD1309" t="str">
            <v>在庫数</v>
          </cell>
          <cell r="FE1309">
            <v>0</v>
          </cell>
          <cell r="FF1309" t="str">
            <v>在庫数</v>
          </cell>
          <cell r="FG1309">
            <v>0</v>
          </cell>
          <cell r="FH1309" t="str">
            <v>在庫数</v>
          </cell>
          <cell r="FI1309">
            <v>0</v>
          </cell>
          <cell r="FJ1309" t="str">
            <v>在庫数</v>
          </cell>
          <cell r="FK1309">
            <v>0</v>
          </cell>
          <cell r="FL1309" t="str">
            <v>在庫数</v>
          </cell>
          <cell r="FM1309">
            <v>0</v>
          </cell>
          <cell r="FN1309" t="str">
            <v>在庫数</v>
          </cell>
          <cell r="FO1309">
            <v>0</v>
          </cell>
          <cell r="FQ1309" t="str">
            <v>在庫数</v>
          </cell>
          <cell r="FR1309">
            <v>0</v>
          </cell>
          <cell r="FT1309" t="str">
            <v>在庫数</v>
          </cell>
          <cell r="FU1309">
            <v>0</v>
          </cell>
          <cell r="FV1309" t="str">
            <v>在庫数</v>
          </cell>
          <cell r="FW1309">
            <v>4</v>
          </cell>
          <cell r="FX1309" t="str">
            <v>在庫数</v>
          </cell>
          <cell r="FY1309">
            <v>0</v>
          </cell>
          <cell r="FZ1309" t="str">
            <v>在庫数</v>
          </cell>
          <cell r="GA1309">
            <v>0</v>
          </cell>
          <cell r="GC1309" t="str">
            <v>在庫数</v>
          </cell>
          <cell r="GD1309">
            <v>0</v>
          </cell>
          <cell r="GE1309" t="str">
            <v>在庫数</v>
          </cell>
          <cell r="GF1309">
            <v>0</v>
          </cell>
          <cell r="GG1309" t="str">
            <v>在庫数</v>
          </cell>
          <cell r="GH1309">
            <v>0</v>
          </cell>
          <cell r="GM1309" t="str">
            <v>在庫数</v>
          </cell>
          <cell r="GN1309">
            <v>0</v>
          </cell>
          <cell r="GO1309" t="str">
            <v>在庫数</v>
          </cell>
          <cell r="GP1309">
            <v>0</v>
          </cell>
          <cell r="GQ1309" t="str">
            <v>在庫数</v>
          </cell>
          <cell r="GR1309">
            <v>0</v>
          </cell>
          <cell r="GS1309" t="str">
            <v>在庫数</v>
          </cell>
          <cell r="GT1309">
            <v>0</v>
          </cell>
          <cell r="GU1309" t="str">
            <v>在庫数</v>
          </cell>
          <cell r="GV1309">
            <v>0</v>
          </cell>
          <cell r="GW1309" t="str">
            <v>在庫数</v>
          </cell>
          <cell r="GX1309">
            <v>0</v>
          </cell>
          <cell r="GY1309" t="str">
            <v>在庫数</v>
          </cell>
          <cell r="GZ1309">
            <v>0</v>
          </cell>
          <cell r="HA1309" t="str">
            <v>在庫数</v>
          </cell>
          <cell r="HB1309">
            <v>0</v>
          </cell>
          <cell r="HC1309" t="str">
            <v>在庫数</v>
          </cell>
          <cell r="HD1309">
            <v>0</v>
          </cell>
          <cell r="HE1309" t="str">
            <v>在庫数</v>
          </cell>
          <cell r="HF1309">
            <v>0</v>
          </cell>
          <cell r="HG1309" t="str">
            <v>在庫数</v>
          </cell>
          <cell r="HH1309">
            <v>0</v>
          </cell>
          <cell r="HI1309" t="str">
            <v>在庫数</v>
          </cell>
          <cell r="HJ1309">
            <v>0</v>
          </cell>
          <cell r="HK1309" t="str">
            <v>在庫数</v>
          </cell>
          <cell r="HL1309">
            <v>0</v>
          </cell>
          <cell r="HM1309" t="str">
            <v>在庫数</v>
          </cell>
          <cell r="HN1309">
            <v>0</v>
          </cell>
          <cell r="HO1309" t="str">
            <v>在庫数</v>
          </cell>
          <cell r="HP1309">
            <v>0</v>
          </cell>
        </row>
        <row r="1311">
          <cell r="CF1311">
            <v>45601</v>
          </cell>
          <cell r="CG1311">
            <v>4062360</v>
          </cell>
          <cell r="CH1311">
            <v>45545</v>
          </cell>
          <cell r="CI1311">
            <v>4062273</v>
          </cell>
          <cell r="CL1311">
            <v>45601</v>
          </cell>
          <cell r="CM1311">
            <v>4062392</v>
          </cell>
          <cell r="CP1311">
            <v>45601</v>
          </cell>
          <cell r="CQ1311">
            <v>4062365</v>
          </cell>
          <cell r="CR1311">
            <v>45545</v>
          </cell>
          <cell r="CS1311">
            <v>4062276</v>
          </cell>
          <cell r="CX1311">
            <v>45419</v>
          </cell>
          <cell r="CY1311">
            <v>4062185</v>
          </cell>
          <cell r="DH1311">
            <v>45566</v>
          </cell>
          <cell r="DI1311">
            <v>4062316</v>
          </cell>
          <cell r="DP1311">
            <v>45545</v>
          </cell>
          <cell r="DQ1311">
            <v>4062284</v>
          </cell>
          <cell r="DR1311">
            <v>45510</v>
          </cell>
          <cell r="DS1311">
            <v>4062250</v>
          </cell>
          <cell r="DV1311">
            <v>45510</v>
          </cell>
          <cell r="DW1311">
            <v>4062252</v>
          </cell>
          <cell r="EB1311">
            <v>45566</v>
          </cell>
          <cell r="EC1311">
            <v>4062322</v>
          </cell>
          <cell r="EF1311">
            <v>45317</v>
          </cell>
          <cell r="EG1311">
            <v>4062078</v>
          </cell>
          <cell r="EH1311">
            <v>45545</v>
          </cell>
          <cell r="EI1311">
            <v>4062301</v>
          </cell>
          <cell r="EN1311">
            <v>45370</v>
          </cell>
          <cell r="EO1311">
            <v>4062131</v>
          </cell>
          <cell r="EX1311">
            <v>45510</v>
          </cell>
          <cell r="EY1311">
            <v>4062261</v>
          </cell>
        </row>
        <row r="1312">
          <cell r="AH1312" t="str">
            <v>繰越数</v>
          </cell>
          <cell r="AJ1312" t="str">
            <v>繰越数</v>
          </cell>
          <cell r="AL1312" t="str">
            <v>繰越数</v>
          </cell>
          <cell r="AN1312" t="str">
            <v>繰越数</v>
          </cell>
          <cell r="AP1312" t="str">
            <v>繰越数</v>
          </cell>
          <cell r="AR1312" t="str">
            <v>繰越数</v>
          </cell>
          <cell r="AT1312" t="str">
            <v>繰越数</v>
          </cell>
          <cell r="AV1312" t="str">
            <v>繰越数</v>
          </cell>
          <cell r="AX1312" t="str">
            <v>繰越数</v>
          </cell>
          <cell r="AZ1312" t="str">
            <v>繰越数</v>
          </cell>
          <cell r="BB1312" t="str">
            <v>繰越数</v>
          </cell>
          <cell r="BD1312" t="str">
            <v>繰越数</v>
          </cell>
          <cell r="BF1312" t="str">
            <v>繰越数</v>
          </cell>
          <cell r="BH1312" t="str">
            <v>繰越数</v>
          </cell>
          <cell r="BJ1312" t="str">
            <v>繰越数</v>
          </cell>
          <cell r="BL1312" t="str">
            <v>繰越数</v>
          </cell>
          <cell r="BN1312" t="str">
            <v>繰越数</v>
          </cell>
          <cell r="BP1312" t="str">
            <v>繰越数</v>
          </cell>
          <cell r="BR1312" t="str">
            <v>繰越数</v>
          </cell>
          <cell r="BT1312" t="str">
            <v>繰越数</v>
          </cell>
          <cell r="BV1312" t="str">
            <v>繰越数</v>
          </cell>
          <cell r="BX1312" t="str">
            <v>繰越数</v>
          </cell>
          <cell r="BZ1312" t="str">
            <v>繰越数</v>
          </cell>
          <cell r="CB1312" t="str">
            <v>繰越数</v>
          </cell>
          <cell r="CD1312" t="str">
            <v>繰越数</v>
          </cell>
          <cell r="CF1312" t="str">
            <v>繰越数</v>
          </cell>
          <cell r="CG1312">
            <v>10</v>
          </cell>
          <cell r="CH1312" t="str">
            <v>繰越数</v>
          </cell>
          <cell r="CI1312">
            <v>10</v>
          </cell>
          <cell r="CJ1312" t="str">
            <v>繰越数</v>
          </cell>
          <cell r="CL1312" t="str">
            <v>繰越数</v>
          </cell>
          <cell r="CM1312">
            <v>2</v>
          </cell>
          <cell r="CN1312" t="str">
            <v>繰越数</v>
          </cell>
          <cell r="CP1312" t="str">
            <v>繰越数</v>
          </cell>
          <cell r="CQ1312">
            <v>40</v>
          </cell>
          <cell r="CR1312" t="str">
            <v>繰越数</v>
          </cell>
          <cell r="CS1312">
            <v>10</v>
          </cell>
          <cell r="CT1312" t="str">
            <v>繰越数</v>
          </cell>
          <cell r="CX1312" t="str">
            <v>繰越数</v>
          </cell>
          <cell r="CY1312">
            <v>30</v>
          </cell>
          <cell r="CZ1312" t="str">
            <v>繰越数</v>
          </cell>
          <cell r="DD1312" t="str">
            <v>繰越数</v>
          </cell>
          <cell r="DF1312" t="str">
            <v>繰越数</v>
          </cell>
          <cell r="DH1312" t="str">
            <v>繰越数</v>
          </cell>
          <cell r="DI1312">
            <v>10</v>
          </cell>
          <cell r="DJ1312" t="str">
            <v>繰越数</v>
          </cell>
          <cell r="DN1312" t="str">
            <v>繰越数</v>
          </cell>
          <cell r="DP1312" t="str">
            <v>繰越数</v>
          </cell>
          <cell r="DQ1312">
            <v>40</v>
          </cell>
          <cell r="DR1312" t="str">
            <v>繰越数</v>
          </cell>
          <cell r="DS1312">
            <v>7</v>
          </cell>
          <cell r="DT1312" t="str">
            <v>繰越数</v>
          </cell>
          <cell r="DV1312" t="str">
            <v>繰越数</v>
          </cell>
          <cell r="DW1312">
            <v>20</v>
          </cell>
          <cell r="DX1312" t="str">
            <v>繰越数</v>
          </cell>
          <cell r="EB1312" t="str">
            <v>繰越数</v>
          </cell>
          <cell r="EC1312">
            <v>50</v>
          </cell>
          <cell r="ED1312" t="str">
            <v>繰越数</v>
          </cell>
          <cell r="EF1312" t="str">
            <v>繰越数</v>
          </cell>
          <cell r="EG1312">
            <v>18</v>
          </cell>
          <cell r="EH1312" t="str">
            <v>繰越数</v>
          </cell>
          <cell r="EI1312">
            <v>6</v>
          </cell>
          <cell r="EN1312" t="str">
            <v>繰越数</v>
          </cell>
          <cell r="EO1312">
            <v>20</v>
          </cell>
          <cell r="EP1312" t="str">
            <v>繰越数</v>
          </cell>
          <cell r="ER1312" t="str">
            <v>繰越数</v>
          </cell>
          <cell r="ET1312" t="str">
            <v>繰越数</v>
          </cell>
          <cell r="EV1312" t="str">
            <v>繰越数</v>
          </cell>
          <cell r="EX1312" t="str">
            <v>繰越数</v>
          </cell>
          <cell r="EY1312">
            <v>40</v>
          </cell>
          <cell r="EZ1312" t="str">
            <v>繰越数</v>
          </cell>
          <cell r="FB1312" t="str">
            <v>繰越数</v>
          </cell>
          <cell r="FD1312" t="str">
            <v>繰越数</v>
          </cell>
          <cell r="FF1312" t="str">
            <v>繰越数</v>
          </cell>
          <cell r="FH1312" t="str">
            <v>繰越数</v>
          </cell>
          <cell r="FJ1312" t="str">
            <v>繰越数</v>
          </cell>
          <cell r="FL1312" t="str">
            <v>繰越数</v>
          </cell>
          <cell r="FN1312" t="str">
            <v>繰越数</v>
          </cell>
          <cell r="FQ1312" t="str">
            <v>繰越数</v>
          </cell>
          <cell r="FT1312" t="str">
            <v>繰越数</v>
          </cell>
          <cell r="FV1312" t="str">
            <v>繰越数</v>
          </cell>
          <cell r="FX1312" t="str">
            <v>繰越数</v>
          </cell>
          <cell r="FZ1312" t="str">
            <v>繰越数</v>
          </cell>
          <cell r="GC1312" t="str">
            <v>繰越数</v>
          </cell>
          <cell r="GE1312" t="str">
            <v>繰越数</v>
          </cell>
          <cell r="GG1312" t="str">
            <v>繰越数</v>
          </cell>
          <cell r="GM1312" t="str">
            <v>繰越数</v>
          </cell>
          <cell r="GO1312" t="str">
            <v>繰越数</v>
          </cell>
          <cell r="GQ1312" t="str">
            <v>繰越数</v>
          </cell>
          <cell r="GS1312" t="str">
            <v>繰越数</v>
          </cell>
          <cell r="GU1312" t="str">
            <v>繰越数</v>
          </cell>
          <cell r="GW1312" t="str">
            <v>繰越数</v>
          </cell>
          <cell r="GY1312" t="str">
            <v>繰越数</v>
          </cell>
          <cell r="HA1312" t="str">
            <v>繰越数</v>
          </cell>
          <cell r="HC1312" t="str">
            <v>繰越数</v>
          </cell>
          <cell r="HE1312" t="str">
            <v>繰越数</v>
          </cell>
          <cell r="HG1312" t="str">
            <v>繰越数</v>
          </cell>
          <cell r="HI1312" t="str">
            <v>繰越数</v>
          </cell>
          <cell r="HK1312" t="str">
            <v>繰越数</v>
          </cell>
          <cell r="HM1312" t="str">
            <v>繰越数</v>
          </cell>
          <cell r="HO1312" t="str">
            <v>繰越数</v>
          </cell>
        </row>
        <row r="1313">
          <cell r="AH1313" t="str">
            <v>引当数</v>
          </cell>
          <cell r="AI1313">
            <v>0</v>
          </cell>
          <cell r="AJ1313" t="str">
            <v>引当数</v>
          </cell>
          <cell r="AK1313">
            <v>0</v>
          </cell>
          <cell r="AL1313" t="str">
            <v>引当数</v>
          </cell>
          <cell r="AM1313">
            <v>0</v>
          </cell>
          <cell r="AN1313" t="str">
            <v>引当数</v>
          </cell>
          <cell r="AO1313">
            <v>0</v>
          </cell>
          <cell r="AP1313" t="str">
            <v>引当数</v>
          </cell>
          <cell r="AQ1313">
            <v>0</v>
          </cell>
          <cell r="AR1313" t="str">
            <v>引当数</v>
          </cell>
          <cell r="AS1313">
            <v>0</v>
          </cell>
          <cell r="AT1313" t="str">
            <v>引当数</v>
          </cell>
          <cell r="AU1313">
            <v>0</v>
          </cell>
          <cell r="AV1313" t="str">
            <v>引当数</v>
          </cell>
          <cell r="AW1313">
            <v>0</v>
          </cell>
          <cell r="AX1313" t="str">
            <v>引当数</v>
          </cell>
          <cell r="AY1313">
            <v>0</v>
          </cell>
          <cell r="AZ1313" t="str">
            <v>引当数</v>
          </cell>
          <cell r="BA1313">
            <v>0</v>
          </cell>
          <cell r="BB1313" t="str">
            <v>引当数</v>
          </cell>
          <cell r="BC1313">
            <v>0</v>
          </cell>
          <cell r="BD1313" t="str">
            <v>引当数</v>
          </cell>
          <cell r="BE1313">
            <v>0</v>
          </cell>
          <cell r="BF1313" t="str">
            <v>引当数</v>
          </cell>
          <cell r="BG1313">
            <v>0</v>
          </cell>
          <cell r="BH1313" t="str">
            <v>引当数</v>
          </cell>
          <cell r="BI1313">
            <v>0</v>
          </cell>
          <cell r="BJ1313" t="str">
            <v>引当数</v>
          </cell>
          <cell r="BK1313">
            <v>0</v>
          </cell>
          <cell r="BL1313" t="str">
            <v>引当数</v>
          </cell>
          <cell r="BM1313">
            <v>0</v>
          </cell>
          <cell r="BN1313" t="str">
            <v>引当数</v>
          </cell>
          <cell r="BO1313">
            <v>0</v>
          </cell>
          <cell r="BP1313" t="str">
            <v>引当数</v>
          </cell>
          <cell r="BQ1313">
            <v>0</v>
          </cell>
          <cell r="BR1313" t="str">
            <v>引当数</v>
          </cell>
          <cell r="BS1313">
            <v>0</v>
          </cell>
          <cell r="BT1313" t="str">
            <v>引当数</v>
          </cell>
          <cell r="BU1313">
            <v>0</v>
          </cell>
          <cell r="BV1313" t="str">
            <v>引当数</v>
          </cell>
          <cell r="BW1313">
            <v>0</v>
          </cell>
          <cell r="BX1313" t="str">
            <v>引当数</v>
          </cell>
          <cell r="BY1313">
            <v>0</v>
          </cell>
          <cell r="BZ1313" t="str">
            <v>引当数</v>
          </cell>
          <cell r="CA1313">
            <v>0</v>
          </cell>
          <cell r="CB1313" t="str">
            <v>引当数</v>
          </cell>
          <cell r="CC1313">
            <v>0</v>
          </cell>
          <cell r="CD1313" t="str">
            <v>引当数</v>
          </cell>
          <cell r="CE1313">
            <v>0</v>
          </cell>
          <cell r="CF1313" t="str">
            <v>引当数</v>
          </cell>
          <cell r="CG1313">
            <v>0</v>
          </cell>
          <cell r="CH1313" t="str">
            <v>引当数</v>
          </cell>
          <cell r="CI1313">
            <v>10</v>
          </cell>
          <cell r="CJ1313" t="str">
            <v>引当数</v>
          </cell>
          <cell r="CK1313">
            <v>0</v>
          </cell>
          <cell r="CL1313" t="str">
            <v>引当数</v>
          </cell>
          <cell r="CM1313">
            <v>1</v>
          </cell>
          <cell r="CN1313" t="str">
            <v>引当数</v>
          </cell>
          <cell r="CO1313">
            <v>0</v>
          </cell>
          <cell r="CP1313" t="str">
            <v>引当数</v>
          </cell>
          <cell r="CQ1313">
            <v>0</v>
          </cell>
          <cell r="CR1313" t="str">
            <v>引当数</v>
          </cell>
          <cell r="CS1313">
            <v>10</v>
          </cell>
          <cell r="CT1313" t="str">
            <v>引当数</v>
          </cell>
          <cell r="CU1313">
            <v>0</v>
          </cell>
          <cell r="CX1313" t="str">
            <v>引当数</v>
          </cell>
          <cell r="CY1313">
            <v>30</v>
          </cell>
          <cell r="CZ1313" t="str">
            <v>引当数</v>
          </cell>
          <cell r="DA1313">
            <v>0</v>
          </cell>
          <cell r="DD1313" t="str">
            <v>引当数</v>
          </cell>
          <cell r="DE1313">
            <v>0</v>
          </cell>
          <cell r="DF1313" t="str">
            <v>引当数</v>
          </cell>
          <cell r="DG1313">
            <v>0</v>
          </cell>
          <cell r="DH1313" t="str">
            <v>引当数</v>
          </cell>
          <cell r="DI1313">
            <v>5</v>
          </cell>
          <cell r="DJ1313" t="str">
            <v>引当数</v>
          </cell>
          <cell r="DK1313">
            <v>0</v>
          </cell>
          <cell r="DN1313" t="str">
            <v>引当数</v>
          </cell>
          <cell r="DO1313">
            <v>0</v>
          </cell>
          <cell r="DP1313" t="str">
            <v>引当数</v>
          </cell>
          <cell r="DQ1313">
            <v>37</v>
          </cell>
          <cell r="DR1313" t="str">
            <v>引当数</v>
          </cell>
          <cell r="DS1313">
            <v>7</v>
          </cell>
          <cell r="DT1313" t="str">
            <v>引当数</v>
          </cell>
          <cell r="DU1313">
            <v>0</v>
          </cell>
          <cell r="DV1313" t="str">
            <v>引当数</v>
          </cell>
          <cell r="DW1313">
            <v>20</v>
          </cell>
          <cell r="DX1313" t="str">
            <v>引当数</v>
          </cell>
          <cell r="DY1313">
            <v>0</v>
          </cell>
          <cell r="EB1313" t="str">
            <v>引当数</v>
          </cell>
          <cell r="EC1313">
            <v>40</v>
          </cell>
          <cell r="ED1313" t="str">
            <v>引当数</v>
          </cell>
          <cell r="EE1313">
            <v>0</v>
          </cell>
          <cell r="EF1313" t="str">
            <v>引当数</v>
          </cell>
          <cell r="EG1313">
            <v>18</v>
          </cell>
          <cell r="EH1313" t="str">
            <v>引当数</v>
          </cell>
          <cell r="EI1313">
            <v>6</v>
          </cell>
          <cell r="EN1313" t="str">
            <v>引当数</v>
          </cell>
          <cell r="EO1313">
            <v>20</v>
          </cell>
          <cell r="EP1313" t="str">
            <v>引当数</v>
          </cell>
          <cell r="EQ1313">
            <v>0</v>
          </cell>
          <cell r="ER1313" t="str">
            <v>引当数</v>
          </cell>
          <cell r="ES1313">
            <v>0</v>
          </cell>
          <cell r="ET1313" t="str">
            <v>引当数</v>
          </cell>
          <cell r="EU1313">
            <v>0</v>
          </cell>
          <cell r="EV1313" t="str">
            <v>引当数</v>
          </cell>
          <cell r="EW1313">
            <v>0</v>
          </cell>
          <cell r="EX1313" t="str">
            <v>引当数</v>
          </cell>
          <cell r="EY1313">
            <v>40</v>
          </cell>
          <cell r="EZ1313" t="str">
            <v>引当数</v>
          </cell>
          <cell r="FA1313">
            <v>0</v>
          </cell>
          <cell r="FB1313" t="str">
            <v>引当数</v>
          </cell>
          <cell r="FC1313">
            <v>0</v>
          </cell>
          <cell r="FD1313" t="str">
            <v>引当数</v>
          </cell>
          <cell r="FE1313">
            <v>0</v>
          </cell>
          <cell r="FF1313" t="str">
            <v>引当数</v>
          </cell>
          <cell r="FG1313">
            <v>0</v>
          </cell>
          <cell r="FH1313" t="str">
            <v>引当数</v>
          </cell>
          <cell r="FI1313">
            <v>0</v>
          </cell>
          <cell r="FJ1313" t="str">
            <v>引当数</v>
          </cell>
          <cell r="FK1313">
            <v>0</v>
          </cell>
          <cell r="FL1313" t="str">
            <v>引当数</v>
          </cell>
          <cell r="FM1313">
            <v>0</v>
          </cell>
          <cell r="FN1313" t="str">
            <v>引当数</v>
          </cell>
          <cell r="FO1313">
            <v>0</v>
          </cell>
          <cell r="FQ1313" t="str">
            <v>引当数</v>
          </cell>
          <cell r="FR1313">
            <v>0</v>
          </cell>
          <cell r="FT1313" t="str">
            <v>引当数</v>
          </cell>
          <cell r="FU1313">
            <v>0</v>
          </cell>
          <cell r="FV1313" t="str">
            <v>引当数</v>
          </cell>
          <cell r="FW1313">
            <v>0</v>
          </cell>
          <cell r="FX1313" t="str">
            <v>引当数</v>
          </cell>
          <cell r="FY1313">
            <v>0</v>
          </cell>
          <cell r="FZ1313" t="str">
            <v>引当数</v>
          </cell>
          <cell r="GA1313">
            <v>0</v>
          </cell>
          <cell r="GC1313" t="str">
            <v>引当数</v>
          </cell>
          <cell r="GD1313">
            <v>0</v>
          </cell>
          <cell r="GE1313" t="str">
            <v>引当数</v>
          </cell>
          <cell r="GF1313">
            <v>0</v>
          </cell>
          <cell r="GG1313" t="str">
            <v>引当数</v>
          </cell>
          <cell r="GH1313">
            <v>0</v>
          </cell>
          <cell r="GM1313" t="str">
            <v>引当数</v>
          </cell>
          <cell r="GN1313">
            <v>0</v>
          </cell>
          <cell r="GO1313" t="str">
            <v>引当数</v>
          </cell>
          <cell r="GP1313">
            <v>0</v>
          </cell>
          <cell r="GQ1313" t="str">
            <v>引当数</v>
          </cell>
          <cell r="GR1313">
            <v>0</v>
          </cell>
          <cell r="GS1313" t="str">
            <v>引当数</v>
          </cell>
          <cell r="GT1313">
            <v>0</v>
          </cell>
          <cell r="GU1313" t="str">
            <v>引当数</v>
          </cell>
          <cell r="GV1313">
            <v>0</v>
          </cell>
          <cell r="GW1313" t="str">
            <v>引当数</v>
          </cell>
          <cell r="GX1313">
            <v>0</v>
          </cell>
          <cell r="GY1313" t="str">
            <v>引当数</v>
          </cell>
          <cell r="GZ1313">
            <v>0</v>
          </cell>
          <cell r="HA1313" t="str">
            <v>引当数</v>
          </cell>
          <cell r="HB1313">
            <v>0</v>
          </cell>
          <cell r="HC1313" t="str">
            <v>引当数</v>
          </cell>
          <cell r="HD1313">
            <v>0</v>
          </cell>
          <cell r="HE1313" t="str">
            <v>引当数</v>
          </cell>
          <cell r="HF1313">
            <v>0</v>
          </cell>
          <cell r="HG1313" t="str">
            <v>引当数</v>
          </cell>
          <cell r="HH1313">
            <v>0</v>
          </cell>
          <cell r="HI1313" t="str">
            <v>引当数</v>
          </cell>
          <cell r="HJ1313">
            <v>0</v>
          </cell>
          <cell r="HK1313" t="str">
            <v>引当数</v>
          </cell>
          <cell r="HL1313">
            <v>0</v>
          </cell>
          <cell r="HM1313" t="str">
            <v>引当数</v>
          </cell>
          <cell r="HN1313">
            <v>0</v>
          </cell>
          <cell r="HO1313" t="str">
            <v>引当数</v>
          </cell>
          <cell r="HP1313">
            <v>0</v>
          </cell>
        </row>
        <row r="1314">
          <cell r="AH1314" t="str">
            <v>在庫数</v>
          </cell>
          <cell r="AI1314">
            <v>0</v>
          </cell>
          <cell r="AJ1314" t="str">
            <v>在庫数</v>
          </cell>
          <cell r="AK1314">
            <v>0</v>
          </cell>
          <cell r="AL1314" t="str">
            <v>在庫数</v>
          </cell>
          <cell r="AM1314">
            <v>0</v>
          </cell>
          <cell r="AN1314" t="str">
            <v>在庫数</v>
          </cell>
          <cell r="AO1314">
            <v>0</v>
          </cell>
          <cell r="AP1314" t="str">
            <v>在庫数</v>
          </cell>
          <cell r="AQ1314">
            <v>0</v>
          </cell>
          <cell r="AR1314" t="str">
            <v>在庫数</v>
          </cell>
          <cell r="AS1314">
            <v>0</v>
          </cell>
          <cell r="AT1314" t="str">
            <v>在庫数</v>
          </cell>
          <cell r="AU1314">
            <v>0</v>
          </cell>
          <cell r="AV1314" t="str">
            <v>在庫数</v>
          </cell>
          <cell r="AW1314">
            <v>0</v>
          </cell>
          <cell r="AX1314" t="str">
            <v>在庫数</v>
          </cell>
          <cell r="AY1314">
            <v>0</v>
          </cell>
          <cell r="AZ1314" t="str">
            <v>在庫数</v>
          </cell>
          <cell r="BA1314">
            <v>0</v>
          </cell>
          <cell r="BB1314" t="str">
            <v>在庫数</v>
          </cell>
          <cell r="BC1314">
            <v>0</v>
          </cell>
          <cell r="BD1314" t="str">
            <v>在庫数</v>
          </cell>
          <cell r="BE1314">
            <v>0</v>
          </cell>
          <cell r="BF1314" t="str">
            <v>在庫数</v>
          </cell>
          <cell r="BG1314">
            <v>0</v>
          </cell>
          <cell r="BH1314" t="str">
            <v>在庫数</v>
          </cell>
          <cell r="BI1314">
            <v>0</v>
          </cell>
          <cell r="BJ1314" t="str">
            <v>在庫数</v>
          </cell>
          <cell r="BK1314">
            <v>0</v>
          </cell>
          <cell r="BL1314" t="str">
            <v>在庫数</v>
          </cell>
          <cell r="BM1314">
            <v>0</v>
          </cell>
          <cell r="BN1314" t="str">
            <v>在庫数</v>
          </cell>
          <cell r="BO1314">
            <v>0</v>
          </cell>
          <cell r="BP1314" t="str">
            <v>在庫数</v>
          </cell>
          <cell r="BQ1314">
            <v>0</v>
          </cell>
          <cell r="BR1314" t="str">
            <v>在庫数</v>
          </cell>
          <cell r="BS1314">
            <v>0</v>
          </cell>
          <cell r="BT1314" t="str">
            <v>在庫数</v>
          </cell>
          <cell r="BU1314">
            <v>0</v>
          </cell>
          <cell r="BV1314" t="str">
            <v>在庫数</v>
          </cell>
          <cell r="BW1314">
            <v>0</v>
          </cell>
          <cell r="BX1314" t="str">
            <v>在庫数</v>
          </cell>
          <cell r="BY1314">
            <v>0</v>
          </cell>
          <cell r="BZ1314" t="str">
            <v>在庫数</v>
          </cell>
          <cell r="CA1314">
            <v>0</v>
          </cell>
          <cell r="CB1314" t="str">
            <v>在庫数</v>
          </cell>
          <cell r="CC1314">
            <v>0</v>
          </cell>
          <cell r="CD1314" t="str">
            <v>在庫数</v>
          </cell>
          <cell r="CE1314">
            <v>0</v>
          </cell>
          <cell r="CF1314" t="str">
            <v>在庫数</v>
          </cell>
          <cell r="CG1314">
            <v>10</v>
          </cell>
          <cell r="CH1314" t="str">
            <v>在庫数</v>
          </cell>
          <cell r="CI1314">
            <v>0</v>
          </cell>
          <cell r="CJ1314" t="str">
            <v>在庫数</v>
          </cell>
          <cell r="CK1314">
            <v>0</v>
          </cell>
          <cell r="CL1314" t="str">
            <v>在庫数</v>
          </cell>
          <cell r="CM1314">
            <v>1</v>
          </cell>
          <cell r="CN1314" t="str">
            <v>在庫数</v>
          </cell>
          <cell r="CO1314">
            <v>0</v>
          </cell>
          <cell r="CP1314" t="str">
            <v>在庫数</v>
          </cell>
          <cell r="CQ1314">
            <v>40</v>
          </cell>
          <cell r="CR1314" t="str">
            <v>在庫数</v>
          </cell>
          <cell r="CS1314">
            <v>0</v>
          </cell>
          <cell r="CT1314" t="str">
            <v>在庫数</v>
          </cell>
          <cell r="CU1314">
            <v>0</v>
          </cell>
          <cell r="CX1314" t="str">
            <v>在庫数</v>
          </cell>
          <cell r="CY1314">
            <v>0</v>
          </cell>
          <cell r="CZ1314" t="str">
            <v>在庫数</v>
          </cell>
          <cell r="DA1314">
            <v>0</v>
          </cell>
          <cell r="DD1314" t="str">
            <v>在庫数</v>
          </cell>
          <cell r="DE1314">
            <v>0</v>
          </cell>
          <cell r="DF1314" t="str">
            <v>在庫数</v>
          </cell>
          <cell r="DG1314">
            <v>0</v>
          </cell>
          <cell r="DH1314" t="str">
            <v>在庫数</v>
          </cell>
          <cell r="DI1314">
            <v>5</v>
          </cell>
          <cell r="DJ1314" t="str">
            <v>在庫数</v>
          </cell>
          <cell r="DK1314">
            <v>0</v>
          </cell>
          <cell r="DN1314" t="str">
            <v>在庫数</v>
          </cell>
          <cell r="DO1314">
            <v>0</v>
          </cell>
          <cell r="DP1314" t="str">
            <v>在庫数</v>
          </cell>
          <cell r="DQ1314">
            <v>3</v>
          </cell>
          <cell r="DR1314" t="str">
            <v>在庫数</v>
          </cell>
          <cell r="DS1314">
            <v>0</v>
          </cell>
          <cell r="DT1314" t="str">
            <v>在庫数</v>
          </cell>
          <cell r="DU1314">
            <v>0</v>
          </cell>
          <cell r="DV1314" t="str">
            <v>在庫数</v>
          </cell>
          <cell r="DW1314">
            <v>0</v>
          </cell>
          <cell r="DX1314" t="str">
            <v>在庫数</v>
          </cell>
          <cell r="DY1314">
            <v>0</v>
          </cell>
          <cell r="EB1314" t="str">
            <v>在庫数</v>
          </cell>
          <cell r="EC1314">
            <v>10</v>
          </cell>
          <cell r="ED1314" t="str">
            <v>在庫数</v>
          </cell>
          <cell r="EE1314">
            <v>0</v>
          </cell>
          <cell r="EF1314" t="str">
            <v>在庫数</v>
          </cell>
          <cell r="EG1314">
            <v>0</v>
          </cell>
          <cell r="EH1314" t="str">
            <v>在庫数</v>
          </cell>
          <cell r="EI1314">
            <v>0</v>
          </cell>
          <cell r="EN1314" t="str">
            <v>在庫数</v>
          </cell>
          <cell r="EO1314">
            <v>0</v>
          </cell>
          <cell r="EP1314" t="str">
            <v>在庫数</v>
          </cell>
          <cell r="EQ1314">
            <v>0</v>
          </cell>
          <cell r="ER1314" t="str">
            <v>在庫数</v>
          </cell>
          <cell r="ES1314">
            <v>0</v>
          </cell>
          <cell r="ET1314" t="str">
            <v>在庫数</v>
          </cell>
          <cell r="EU1314">
            <v>0</v>
          </cell>
          <cell r="EV1314" t="str">
            <v>在庫数</v>
          </cell>
          <cell r="EW1314">
            <v>0</v>
          </cell>
          <cell r="EX1314" t="str">
            <v>在庫数</v>
          </cell>
          <cell r="EY1314">
            <v>0</v>
          </cell>
          <cell r="EZ1314" t="str">
            <v>在庫数</v>
          </cell>
          <cell r="FA1314">
            <v>0</v>
          </cell>
          <cell r="FB1314" t="str">
            <v>在庫数</v>
          </cell>
          <cell r="FC1314">
            <v>0</v>
          </cell>
          <cell r="FD1314" t="str">
            <v>在庫数</v>
          </cell>
          <cell r="FE1314">
            <v>0</v>
          </cell>
          <cell r="FF1314" t="str">
            <v>在庫数</v>
          </cell>
          <cell r="FG1314">
            <v>0</v>
          </cell>
          <cell r="FH1314" t="str">
            <v>在庫数</v>
          </cell>
          <cell r="FI1314">
            <v>0</v>
          </cell>
          <cell r="FJ1314" t="str">
            <v>在庫数</v>
          </cell>
          <cell r="FK1314">
            <v>0</v>
          </cell>
          <cell r="FL1314" t="str">
            <v>在庫数</v>
          </cell>
          <cell r="FM1314">
            <v>0</v>
          </cell>
          <cell r="FN1314" t="str">
            <v>在庫数</v>
          </cell>
          <cell r="FO1314">
            <v>0</v>
          </cell>
          <cell r="FQ1314" t="str">
            <v>在庫数</v>
          </cell>
          <cell r="FR1314">
            <v>0</v>
          </cell>
          <cell r="FT1314" t="str">
            <v>在庫数</v>
          </cell>
          <cell r="FU1314">
            <v>0</v>
          </cell>
          <cell r="FV1314" t="str">
            <v>在庫数</v>
          </cell>
          <cell r="FW1314">
            <v>0</v>
          </cell>
          <cell r="FX1314" t="str">
            <v>在庫数</v>
          </cell>
          <cell r="FY1314">
            <v>0</v>
          </cell>
          <cell r="FZ1314" t="str">
            <v>在庫数</v>
          </cell>
          <cell r="GA1314">
            <v>0</v>
          </cell>
          <cell r="GC1314" t="str">
            <v>在庫数</v>
          </cell>
          <cell r="GD1314">
            <v>0</v>
          </cell>
          <cell r="GE1314" t="str">
            <v>在庫数</v>
          </cell>
          <cell r="GF1314">
            <v>0</v>
          </cell>
          <cell r="GG1314" t="str">
            <v>在庫数</v>
          </cell>
          <cell r="GH1314">
            <v>0</v>
          </cell>
          <cell r="GM1314" t="str">
            <v>在庫数</v>
          </cell>
          <cell r="GN1314">
            <v>0</v>
          </cell>
          <cell r="GO1314" t="str">
            <v>在庫数</v>
          </cell>
          <cell r="GP1314">
            <v>0</v>
          </cell>
          <cell r="GQ1314" t="str">
            <v>在庫数</v>
          </cell>
          <cell r="GR1314">
            <v>0</v>
          </cell>
          <cell r="GS1314" t="str">
            <v>在庫数</v>
          </cell>
          <cell r="GT1314">
            <v>0</v>
          </cell>
          <cell r="GU1314" t="str">
            <v>在庫数</v>
          </cell>
          <cell r="GV1314">
            <v>0</v>
          </cell>
          <cell r="GW1314" t="str">
            <v>在庫数</v>
          </cell>
          <cell r="GX1314">
            <v>0</v>
          </cell>
          <cell r="GY1314" t="str">
            <v>在庫数</v>
          </cell>
          <cell r="GZ1314">
            <v>0</v>
          </cell>
          <cell r="HA1314" t="str">
            <v>在庫数</v>
          </cell>
          <cell r="HB1314">
            <v>0</v>
          </cell>
          <cell r="HC1314" t="str">
            <v>在庫数</v>
          </cell>
          <cell r="HD1314">
            <v>0</v>
          </cell>
          <cell r="HE1314" t="str">
            <v>在庫数</v>
          </cell>
          <cell r="HF1314">
            <v>0</v>
          </cell>
          <cell r="HG1314" t="str">
            <v>在庫数</v>
          </cell>
          <cell r="HH1314">
            <v>0</v>
          </cell>
          <cell r="HI1314" t="str">
            <v>在庫数</v>
          </cell>
          <cell r="HJ1314">
            <v>0</v>
          </cell>
          <cell r="HK1314" t="str">
            <v>在庫数</v>
          </cell>
          <cell r="HL1314">
            <v>0</v>
          </cell>
          <cell r="HM1314" t="str">
            <v>在庫数</v>
          </cell>
          <cell r="HN1314">
            <v>0</v>
          </cell>
          <cell r="HO1314" t="str">
            <v>在庫数</v>
          </cell>
          <cell r="HP1314">
            <v>0</v>
          </cell>
        </row>
        <row r="1316">
          <cell r="CH1316">
            <v>45566</v>
          </cell>
          <cell r="CI1316">
            <v>4062315</v>
          </cell>
          <cell r="CL1316">
            <v>45629</v>
          </cell>
          <cell r="CM1316">
            <v>4162018</v>
          </cell>
          <cell r="CP1316">
            <v>45629</v>
          </cell>
          <cell r="CQ1316">
            <v>4162020</v>
          </cell>
          <cell r="CR1316">
            <v>45566</v>
          </cell>
          <cell r="CS1316">
            <v>4062320</v>
          </cell>
          <cell r="CX1316">
            <v>45454</v>
          </cell>
          <cell r="CY1316">
            <v>4062203</v>
          </cell>
          <cell r="DH1316">
            <v>45601</v>
          </cell>
          <cell r="DI1316">
            <v>4062363</v>
          </cell>
          <cell r="DP1316">
            <v>45566</v>
          </cell>
          <cell r="DQ1316">
            <v>4062319</v>
          </cell>
          <cell r="DR1316">
            <v>45545</v>
          </cell>
          <cell r="DS1316">
            <v>4062285</v>
          </cell>
          <cell r="DV1316">
            <v>45545</v>
          </cell>
          <cell r="DW1316">
            <v>4062287</v>
          </cell>
          <cell r="EB1316">
            <v>45601</v>
          </cell>
          <cell r="EC1316">
            <v>4062369</v>
          </cell>
          <cell r="EF1316">
            <v>45324</v>
          </cell>
          <cell r="EG1316">
            <v>4062079</v>
          </cell>
          <cell r="EH1316">
            <v>45601</v>
          </cell>
          <cell r="EI1316">
            <v>4062355</v>
          </cell>
          <cell r="EN1316">
            <v>45440</v>
          </cell>
          <cell r="EO1316">
            <v>4062222</v>
          </cell>
          <cell r="EX1316">
            <v>45545</v>
          </cell>
          <cell r="EY1316">
            <v>4062295</v>
          </cell>
        </row>
        <row r="1317">
          <cell r="AH1317" t="str">
            <v>繰越数</v>
          </cell>
          <cell r="AJ1317" t="str">
            <v>繰越数</v>
          </cell>
          <cell r="AL1317" t="str">
            <v>繰越数</v>
          </cell>
          <cell r="AN1317" t="str">
            <v>繰越数</v>
          </cell>
          <cell r="AP1317" t="str">
            <v>繰越数</v>
          </cell>
          <cell r="AR1317" t="str">
            <v>繰越数</v>
          </cell>
          <cell r="AT1317" t="str">
            <v>繰越数</v>
          </cell>
          <cell r="AV1317" t="str">
            <v>繰越数</v>
          </cell>
          <cell r="AX1317" t="str">
            <v>繰越数</v>
          </cell>
          <cell r="AZ1317" t="str">
            <v>繰越数</v>
          </cell>
          <cell r="BB1317" t="str">
            <v>繰越数</v>
          </cell>
          <cell r="BD1317" t="str">
            <v>繰越数</v>
          </cell>
          <cell r="BF1317" t="str">
            <v>繰越数</v>
          </cell>
          <cell r="BH1317" t="str">
            <v>繰越数</v>
          </cell>
          <cell r="BJ1317" t="str">
            <v>繰越数</v>
          </cell>
          <cell r="BL1317" t="str">
            <v>繰越数</v>
          </cell>
          <cell r="BN1317" t="str">
            <v>繰越数</v>
          </cell>
          <cell r="BP1317" t="str">
            <v>繰越数</v>
          </cell>
          <cell r="BR1317" t="str">
            <v>繰越数</v>
          </cell>
          <cell r="BT1317" t="str">
            <v>繰越数</v>
          </cell>
          <cell r="BV1317" t="str">
            <v>繰越数</v>
          </cell>
          <cell r="BX1317" t="str">
            <v>繰越数</v>
          </cell>
          <cell r="BZ1317" t="str">
            <v>繰越数</v>
          </cell>
          <cell r="CB1317" t="str">
            <v>繰越数</v>
          </cell>
          <cell r="CD1317" t="str">
            <v>繰越数</v>
          </cell>
          <cell r="CF1317" t="str">
            <v>繰越数</v>
          </cell>
          <cell r="CH1317" t="str">
            <v>繰越数</v>
          </cell>
          <cell r="CI1317">
            <v>10</v>
          </cell>
          <cell r="CJ1317" t="str">
            <v>繰越数</v>
          </cell>
          <cell r="CL1317" t="str">
            <v>繰越数</v>
          </cell>
          <cell r="CM1317">
            <v>2</v>
          </cell>
          <cell r="CN1317" t="str">
            <v>繰越数</v>
          </cell>
          <cell r="CP1317" t="str">
            <v>繰越数</v>
          </cell>
          <cell r="CQ1317">
            <v>40</v>
          </cell>
          <cell r="CR1317" t="str">
            <v>繰越数</v>
          </cell>
          <cell r="CS1317">
            <v>10</v>
          </cell>
          <cell r="CT1317" t="str">
            <v>繰越数</v>
          </cell>
          <cell r="CU1317">
            <v>502</v>
          </cell>
          <cell r="CX1317" t="str">
            <v>繰越数</v>
          </cell>
          <cell r="CY1317">
            <v>80</v>
          </cell>
          <cell r="CZ1317" t="str">
            <v>繰越数</v>
          </cell>
          <cell r="DD1317" t="str">
            <v>繰越数</v>
          </cell>
          <cell r="DF1317" t="str">
            <v>繰越数</v>
          </cell>
          <cell r="DH1317" t="str">
            <v>繰越数</v>
          </cell>
          <cell r="DI1317">
            <v>10</v>
          </cell>
          <cell r="DJ1317" t="str">
            <v>繰越数</v>
          </cell>
          <cell r="DN1317" t="str">
            <v>繰越数</v>
          </cell>
          <cell r="DP1317" t="str">
            <v>繰越数</v>
          </cell>
          <cell r="DQ1317">
            <v>41</v>
          </cell>
          <cell r="DR1317" t="str">
            <v>繰越数</v>
          </cell>
          <cell r="DS1317">
            <v>7</v>
          </cell>
          <cell r="DT1317" t="str">
            <v>繰越数</v>
          </cell>
          <cell r="DV1317" t="str">
            <v>繰越数</v>
          </cell>
          <cell r="DW1317">
            <v>20</v>
          </cell>
          <cell r="DX1317" t="str">
            <v>繰越数</v>
          </cell>
          <cell r="EB1317" t="str">
            <v>繰越数</v>
          </cell>
          <cell r="EC1317">
            <v>50</v>
          </cell>
          <cell r="ED1317" t="str">
            <v>繰越数</v>
          </cell>
          <cell r="EF1317" t="str">
            <v>繰越数</v>
          </cell>
          <cell r="EG1317">
            <v>18</v>
          </cell>
          <cell r="EH1317" t="str">
            <v>繰越数</v>
          </cell>
          <cell r="EI1317">
            <v>6</v>
          </cell>
          <cell r="EN1317" t="str">
            <v>繰越数</v>
          </cell>
          <cell r="EO1317">
            <v>30</v>
          </cell>
          <cell r="EP1317" t="str">
            <v>繰越数</v>
          </cell>
          <cell r="ER1317" t="str">
            <v>繰越数</v>
          </cell>
          <cell r="ET1317" t="str">
            <v>繰越数</v>
          </cell>
          <cell r="EV1317" t="str">
            <v>繰越数</v>
          </cell>
          <cell r="EX1317" t="str">
            <v>繰越数</v>
          </cell>
          <cell r="EY1317">
            <v>40</v>
          </cell>
          <cell r="EZ1317" t="str">
            <v>繰越数</v>
          </cell>
          <cell r="FB1317" t="str">
            <v>繰越数</v>
          </cell>
          <cell r="FD1317" t="str">
            <v>繰越数</v>
          </cell>
          <cell r="FF1317" t="str">
            <v>繰越数</v>
          </cell>
          <cell r="FH1317" t="str">
            <v>繰越数</v>
          </cell>
          <cell r="FJ1317" t="str">
            <v>繰越数</v>
          </cell>
          <cell r="FL1317" t="str">
            <v>繰越数</v>
          </cell>
          <cell r="FN1317" t="str">
            <v>繰越数</v>
          </cell>
          <cell r="FQ1317" t="str">
            <v>繰越数</v>
          </cell>
          <cell r="FT1317" t="str">
            <v>繰越数</v>
          </cell>
          <cell r="FV1317" t="str">
            <v>繰越数</v>
          </cell>
          <cell r="FX1317" t="str">
            <v>繰越数</v>
          </cell>
          <cell r="FZ1317" t="str">
            <v>繰越数</v>
          </cell>
          <cell r="GC1317" t="str">
            <v>繰越数</v>
          </cell>
          <cell r="GE1317" t="str">
            <v>繰越数</v>
          </cell>
          <cell r="GG1317" t="str">
            <v>繰越数</v>
          </cell>
          <cell r="GM1317" t="str">
            <v>繰越数</v>
          </cell>
          <cell r="GO1317" t="str">
            <v>繰越数</v>
          </cell>
          <cell r="GQ1317" t="str">
            <v>繰越数</v>
          </cell>
          <cell r="GS1317" t="str">
            <v>繰越数</v>
          </cell>
          <cell r="GU1317" t="str">
            <v>繰越数</v>
          </cell>
          <cell r="GW1317" t="str">
            <v>繰越数</v>
          </cell>
          <cell r="GY1317" t="str">
            <v>繰越数</v>
          </cell>
          <cell r="HA1317" t="str">
            <v>繰越数</v>
          </cell>
          <cell r="HC1317" t="str">
            <v>繰越数</v>
          </cell>
          <cell r="HE1317" t="str">
            <v>繰越数</v>
          </cell>
          <cell r="HG1317" t="str">
            <v>繰越数</v>
          </cell>
          <cell r="HI1317" t="str">
            <v>繰越数</v>
          </cell>
          <cell r="HK1317" t="str">
            <v>繰越数</v>
          </cell>
          <cell r="HM1317" t="str">
            <v>繰越数</v>
          </cell>
          <cell r="HO1317" t="str">
            <v>繰越数</v>
          </cell>
        </row>
        <row r="1318">
          <cell r="AH1318" t="str">
            <v>引当数</v>
          </cell>
          <cell r="AI1318">
            <v>0</v>
          </cell>
          <cell r="AJ1318" t="str">
            <v>引当数</v>
          </cell>
          <cell r="AK1318">
            <v>0</v>
          </cell>
          <cell r="AL1318" t="str">
            <v>引当数</v>
          </cell>
          <cell r="AM1318">
            <v>0</v>
          </cell>
          <cell r="AN1318" t="str">
            <v>引当数</v>
          </cell>
          <cell r="AO1318">
            <v>0</v>
          </cell>
          <cell r="AP1318" t="str">
            <v>引当数</v>
          </cell>
          <cell r="AQ1318">
            <v>0</v>
          </cell>
          <cell r="AR1318" t="str">
            <v>引当数</v>
          </cell>
          <cell r="AS1318">
            <v>0</v>
          </cell>
          <cell r="AT1318" t="str">
            <v>引当数</v>
          </cell>
          <cell r="AU1318">
            <v>0</v>
          </cell>
          <cell r="AV1318" t="str">
            <v>引当数</v>
          </cell>
          <cell r="AW1318">
            <v>0</v>
          </cell>
          <cell r="AX1318" t="str">
            <v>引当数</v>
          </cell>
          <cell r="AY1318">
            <v>0</v>
          </cell>
          <cell r="AZ1318" t="str">
            <v>引当数</v>
          </cell>
          <cell r="BA1318">
            <v>0</v>
          </cell>
          <cell r="BB1318" t="str">
            <v>引当数</v>
          </cell>
          <cell r="BC1318">
            <v>0</v>
          </cell>
          <cell r="BD1318" t="str">
            <v>引当数</v>
          </cell>
          <cell r="BE1318">
            <v>0</v>
          </cell>
          <cell r="BF1318" t="str">
            <v>引当数</v>
          </cell>
          <cell r="BG1318">
            <v>0</v>
          </cell>
          <cell r="BH1318" t="str">
            <v>引当数</v>
          </cell>
          <cell r="BI1318">
            <v>0</v>
          </cell>
          <cell r="BJ1318" t="str">
            <v>引当数</v>
          </cell>
          <cell r="BK1318">
            <v>0</v>
          </cell>
          <cell r="BL1318" t="str">
            <v>引当数</v>
          </cell>
          <cell r="BM1318">
            <v>0</v>
          </cell>
          <cell r="BN1318" t="str">
            <v>引当数</v>
          </cell>
          <cell r="BO1318">
            <v>0</v>
          </cell>
          <cell r="BP1318" t="str">
            <v>引当数</v>
          </cell>
          <cell r="BQ1318">
            <v>0</v>
          </cell>
          <cell r="BR1318" t="str">
            <v>引当数</v>
          </cell>
          <cell r="BS1318">
            <v>0</v>
          </cell>
          <cell r="BT1318" t="str">
            <v>引当数</v>
          </cell>
          <cell r="BU1318">
            <v>0</v>
          </cell>
          <cell r="BV1318" t="str">
            <v>引当数</v>
          </cell>
          <cell r="BW1318">
            <v>0</v>
          </cell>
          <cell r="BX1318" t="str">
            <v>引当数</v>
          </cell>
          <cell r="BY1318">
            <v>0</v>
          </cell>
          <cell r="BZ1318" t="str">
            <v>引当数</v>
          </cell>
          <cell r="CA1318">
            <v>0</v>
          </cell>
          <cell r="CB1318" t="str">
            <v>引当数</v>
          </cell>
          <cell r="CC1318">
            <v>0</v>
          </cell>
          <cell r="CD1318" t="str">
            <v>引当数</v>
          </cell>
          <cell r="CE1318">
            <v>0</v>
          </cell>
          <cell r="CF1318" t="str">
            <v>引当数</v>
          </cell>
          <cell r="CG1318">
            <v>0</v>
          </cell>
          <cell r="CH1318" t="str">
            <v>引当数</v>
          </cell>
          <cell r="CI1318">
            <v>8</v>
          </cell>
          <cell r="CJ1318" t="str">
            <v>引当数</v>
          </cell>
          <cell r="CK1318">
            <v>0</v>
          </cell>
          <cell r="CL1318" t="str">
            <v>引当数</v>
          </cell>
          <cell r="CM1318">
            <v>1</v>
          </cell>
          <cell r="CN1318" t="str">
            <v>引当数</v>
          </cell>
          <cell r="CO1318">
            <v>0</v>
          </cell>
          <cell r="CP1318" t="str">
            <v>引当数</v>
          </cell>
          <cell r="CQ1318">
            <v>0</v>
          </cell>
          <cell r="CR1318" t="str">
            <v>引当数</v>
          </cell>
          <cell r="CS1318">
            <v>9</v>
          </cell>
          <cell r="CT1318" t="str">
            <v>引当数</v>
          </cell>
          <cell r="CU1318">
            <v>0</v>
          </cell>
          <cell r="CX1318" t="str">
            <v>引当数</v>
          </cell>
          <cell r="CY1318">
            <v>80</v>
          </cell>
          <cell r="CZ1318" t="str">
            <v>引当数</v>
          </cell>
          <cell r="DA1318">
            <v>0</v>
          </cell>
          <cell r="DD1318" t="str">
            <v>引当数</v>
          </cell>
          <cell r="DE1318">
            <v>0</v>
          </cell>
          <cell r="DF1318" t="str">
            <v>引当数</v>
          </cell>
          <cell r="DG1318">
            <v>0</v>
          </cell>
          <cell r="DH1318" t="str">
            <v>引当数</v>
          </cell>
          <cell r="DI1318">
            <v>0</v>
          </cell>
          <cell r="DJ1318" t="str">
            <v>引当数</v>
          </cell>
          <cell r="DK1318">
            <v>0</v>
          </cell>
          <cell r="DN1318" t="str">
            <v>引当数</v>
          </cell>
          <cell r="DO1318">
            <v>0</v>
          </cell>
          <cell r="DP1318" t="str">
            <v>引当数</v>
          </cell>
          <cell r="DQ1318">
            <v>12</v>
          </cell>
          <cell r="DR1318" t="str">
            <v>引当数</v>
          </cell>
          <cell r="DS1318">
            <v>7</v>
          </cell>
          <cell r="DT1318" t="str">
            <v>引当数</v>
          </cell>
          <cell r="DU1318">
            <v>0</v>
          </cell>
          <cell r="DV1318" t="str">
            <v>引当数</v>
          </cell>
          <cell r="DW1318">
            <v>18</v>
          </cell>
          <cell r="DX1318" t="str">
            <v>引当数</v>
          </cell>
          <cell r="DY1318">
            <v>0</v>
          </cell>
          <cell r="EB1318" t="str">
            <v>引当数</v>
          </cell>
          <cell r="EC1318">
            <v>0</v>
          </cell>
          <cell r="ED1318" t="str">
            <v>引当数</v>
          </cell>
          <cell r="EE1318">
            <v>0</v>
          </cell>
          <cell r="EF1318" t="str">
            <v>引当数</v>
          </cell>
          <cell r="EG1318">
            <v>18</v>
          </cell>
          <cell r="EH1318" t="str">
            <v>引当数</v>
          </cell>
          <cell r="EI1318">
            <v>4</v>
          </cell>
          <cell r="EN1318" t="str">
            <v>引当数</v>
          </cell>
          <cell r="EO1318">
            <v>30</v>
          </cell>
          <cell r="EP1318" t="str">
            <v>引当数</v>
          </cell>
          <cell r="EQ1318">
            <v>0</v>
          </cell>
          <cell r="ER1318" t="str">
            <v>引当数</v>
          </cell>
          <cell r="ES1318">
            <v>0</v>
          </cell>
          <cell r="ET1318" t="str">
            <v>引当数</v>
          </cell>
          <cell r="EU1318">
            <v>0</v>
          </cell>
          <cell r="EV1318" t="str">
            <v>引当数</v>
          </cell>
          <cell r="EW1318">
            <v>0</v>
          </cell>
          <cell r="EX1318" t="str">
            <v>引当数</v>
          </cell>
          <cell r="EY1318">
            <v>40</v>
          </cell>
          <cell r="EZ1318" t="str">
            <v>引当数</v>
          </cell>
          <cell r="FA1318">
            <v>0</v>
          </cell>
          <cell r="FB1318" t="str">
            <v>引当数</v>
          </cell>
          <cell r="FC1318">
            <v>0</v>
          </cell>
          <cell r="FD1318" t="str">
            <v>引当数</v>
          </cell>
          <cell r="FE1318">
            <v>0</v>
          </cell>
          <cell r="FF1318" t="str">
            <v>引当数</v>
          </cell>
          <cell r="FG1318">
            <v>0</v>
          </cell>
          <cell r="FH1318" t="str">
            <v>引当数</v>
          </cell>
          <cell r="FI1318">
            <v>0</v>
          </cell>
          <cell r="FJ1318" t="str">
            <v>引当数</v>
          </cell>
          <cell r="FK1318">
            <v>0</v>
          </cell>
          <cell r="FL1318" t="str">
            <v>引当数</v>
          </cell>
          <cell r="FM1318">
            <v>0</v>
          </cell>
          <cell r="FN1318" t="str">
            <v>引当数</v>
          </cell>
          <cell r="FO1318">
            <v>0</v>
          </cell>
          <cell r="FQ1318" t="str">
            <v>引当数</v>
          </cell>
          <cell r="FR1318">
            <v>0</v>
          </cell>
          <cell r="FT1318" t="str">
            <v>引当数</v>
          </cell>
          <cell r="FU1318">
            <v>0</v>
          </cell>
          <cell r="FV1318" t="str">
            <v>引当数</v>
          </cell>
          <cell r="FW1318">
            <v>0</v>
          </cell>
          <cell r="FX1318" t="str">
            <v>引当数</v>
          </cell>
          <cell r="FY1318">
            <v>0</v>
          </cell>
          <cell r="FZ1318" t="str">
            <v>引当数</v>
          </cell>
          <cell r="GA1318">
            <v>0</v>
          </cell>
          <cell r="GC1318" t="str">
            <v>引当数</v>
          </cell>
          <cell r="GD1318">
            <v>0</v>
          </cell>
          <cell r="GE1318" t="str">
            <v>引当数</v>
          </cell>
          <cell r="GF1318">
            <v>0</v>
          </cell>
          <cell r="GG1318" t="str">
            <v>引当数</v>
          </cell>
          <cell r="GH1318">
            <v>0</v>
          </cell>
          <cell r="GM1318" t="str">
            <v>引当数</v>
          </cell>
          <cell r="GN1318">
            <v>0</v>
          </cell>
          <cell r="GO1318" t="str">
            <v>引当数</v>
          </cell>
          <cell r="GP1318">
            <v>0</v>
          </cell>
          <cell r="GQ1318" t="str">
            <v>引当数</v>
          </cell>
          <cell r="GR1318">
            <v>0</v>
          </cell>
          <cell r="GS1318" t="str">
            <v>引当数</v>
          </cell>
          <cell r="GT1318">
            <v>0</v>
          </cell>
          <cell r="GU1318" t="str">
            <v>引当数</v>
          </cell>
          <cell r="GV1318">
            <v>0</v>
          </cell>
          <cell r="GW1318" t="str">
            <v>引当数</v>
          </cell>
          <cell r="GX1318">
            <v>0</v>
          </cell>
          <cell r="GY1318" t="str">
            <v>引当数</v>
          </cell>
          <cell r="GZ1318">
            <v>0</v>
          </cell>
          <cell r="HA1318" t="str">
            <v>引当数</v>
          </cell>
          <cell r="HB1318">
            <v>0</v>
          </cell>
          <cell r="HC1318" t="str">
            <v>引当数</v>
          </cell>
          <cell r="HD1318">
            <v>0</v>
          </cell>
          <cell r="HE1318" t="str">
            <v>引当数</v>
          </cell>
          <cell r="HF1318">
            <v>0</v>
          </cell>
          <cell r="HG1318" t="str">
            <v>引当数</v>
          </cell>
          <cell r="HH1318">
            <v>0</v>
          </cell>
          <cell r="HI1318" t="str">
            <v>引当数</v>
          </cell>
          <cell r="HJ1318">
            <v>0</v>
          </cell>
          <cell r="HK1318" t="str">
            <v>引当数</v>
          </cell>
          <cell r="HL1318">
            <v>0</v>
          </cell>
          <cell r="HM1318" t="str">
            <v>引当数</v>
          </cell>
          <cell r="HN1318">
            <v>0</v>
          </cell>
          <cell r="HO1318" t="str">
            <v>引当数</v>
          </cell>
          <cell r="HP1318">
            <v>0</v>
          </cell>
        </row>
        <row r="1319">
          <cell r="AH1319" t="str">
            <v>在庫数</v>
          </cell>
          <cell r="AI1319">
            <v>0</v>
          </cell>
          <cell r="AJ1319" t="str">
            <v>在庫数</v>
          </cell>
          <cell r="AK1319">
            <v>0</v>
          </cell>
          <cell r="AL1319" t="str">
            <v>在庫数</v>
          </cell>
          <cell r="AM1319">
            <v>0</v>
          </cell>
          <cell r="AN1319" t="str">
            <v>在庫数</v>
          </cell>
          <cell r="AO1319">
            <v>0</v>
          </cell>
          <cell r="AP1319" t="str">
            <v>在庫数</v>
          </cell>
          <cell r="AQ1319">
            <v>0</v>
          </cell>
          <cell r="AR1319" t="str">
            <v>在庫数</v>
          </cell>
          <cell r="AS1319">
            <v>0</v>
          </cell>
          <cell r="AT1319" t="str">
            <v>在庫数</v>
          </cell>
          <cell r="AU1319">
            <v>0</v>
          </cell>
          <cell r="AV1319" t="str">
            <v>在庫数</v>
          </cell>
          <cell r="AW1319">
            <v>0</v>
          </cell>
          <cell r="AX1319" t="str">
            <v>在庫数</v>
          </cell>
          <cell r="AY1319">
            <v>0</v>
          </cell>
          <cell r="AZ1319" t="str">
            <v>在庫数</v>
          </cell>
          <cell r="BA1319">
            <v>0</v>
          </cell>
          <cell r="BB1319" t="str">
            <v>在庫数</v>
          </cell>
          <cell r="BC1319">
            <v>0</v>
          </cell>
          <cell r="BD1319" t="str">
            <v>在庫数</v>
          </cell>
          <cell r="BE1319">
            <v>0</v>
          </cell>
          <cell r="BF1319" t="str">
            <v>在庫数</v>
          </cell>
          <cell r="BG1319">
            <v>0</v>
          </cell>
          <cell r="BH1319" t="str">
            <v>在庫数</v>
          </cell>
          <cell r="BI1319">
            <v>0</v>
          </cell>
          <cell r="BJ1319" t="str">
            <v>在庫数</v>
          </cell>
          <cell r="BK1319">
            <v>0</v>
          </cell>
          <cell r="BL1319" t="str">
            <v>在庫数</v>
          </cell>
          <cell r="BM1319">
            <v>0</v>
          </cell>
          <cell r="BN1319" t="str">
            <v>在庫数</v>
          </cell>
          <cell r="BO1319">
            <v>0</v>
          </cell>
          <cell r="BP1319" t="str">
            <v>在庫数</v>
          </cell>
          <cell r="BQ1319">
            <v>0</v>
          </cell>
          <cell r="BR1319" t="str">
            <v>在庫数</v>
          </cell>
          <cell r="BS1319">
            <v>0</v>
          </cell>
          <cell r="BT1319" t="str">
            <v>在庫数</v>
          </cell>
          <cell r="BU1319">
            <v>0</v>
          </cell>
          <cell r="BV1319" t="str">
            <v>在庫数</v>
          </cell>
          <cell r="BW1319">
            <v>0</v>
          </cell>
          <cell r="BX1319" t="str">
            <v>在庫数</v>
          </cell>
          <cell r="BY1319">
            <v>0</v>
          </cell>
          <cell r="BZ1319" t="str">
            <v>在庫数</v>
          </cell>
          <cell r="CA1319">
            <v>0</v>
          </cell>
          <cell r="CB1319" t="str">
            <v>在庫数</v>
          </cell>
          <cell r="CC1319">
            <v>0</v>
          </cell>
          <cell r="CD1319" t="str">
            <v>在庫数</v>
          </cell>
          <cell r="CE1319">
            <v>0</v>
          </cell>
          <cell r="CF1319" t="str">
            <v>在庫数</v>
          </cell>
          <cell r="CG1319">
            <v>0</v>
          </cell>
          <cell r="CH1319" t="str">
            <v>在庫数</v>
          </cell>
          <cell r="CI1319">
            <v>2</v>
          </cell>
          <cell r="CJ1319" t="str">
            <v>在庫数</v>
          </cell>
          <cell r="CK1319">
            <v>0</v>
          </cell>
          <cell r="CL1319" t="str">
            <v>在庫数</v>
          </cell>
          <cell r="CM1319">
            <v>1</v>
          </cell>
          <cell r="CN1319" t="str">
            <v>在庫数</v>
          </cell>
          <cell r="CO1319">
            <v>0</v>
          </cell>
          <cell r="CP1319" t="str">
            <v>在庫数</v>
          </cell>
          <cell r="CQ1319">
            <v>40</v>
          </cell>
          <cell r="CR1319" t="str">
            <v>在庫数</v>
          </cell>
          <cell r="CS1319">
            <v>1</v>
          </cell>
          <cell r="CT1319" t="str">
            <v>在庫数</v>
          </cell>
          <cell r="CU1319">
            <v>502</v>
          </cell>
          <cell r="CX1319" t="str">
            <v>在庫数</v>
          </cell>
          <cell r="CY1319">
            <v>0</v>
          </cell>
          <cell r="CZ1319" t="str">
            <v>在庫数</v>
          </cell>
          <cell r="DA1319">
            <v>0</v>
          </cell>
          <cell r="DD1319" t="str">
            <v>在庫数</v>
          </cell>
          <cell r="DE1319">
            <v>0</v>
          </cell>
          <cell r="DF1319" t="str">
            <v>在庫数</v>
          </cell>
          <cell r="DG1319">
            <v>0</v>
          </cell>
          <cell r="DH1319" t="str">
            <v>在庫数</v>
          </cell>
          <cell r="DI1319">
            <v>10</v>
          </cell>
          <cell r="DJ1319" t="str">
            <v>在庫数</v>
          </cell>
          <cell r="DK1319">
            <v>0</v>
          </cell>
          <cell r="DN1319" t="str">
            <v>在庫数</v>
          </cell>
          <cell r="DO1319">
            <v>0</v>
          </cell>
          <cell r="DP1319" t="str">
            <v>在庫数</v>
          </cell>
          <cell r="DQ1319">
            <v>29</v>
          </cell>
          <cell r="DR1319" t="str">
            <v>在庫数</v>
          </cell>
          <cell r="DS1319">
            <v>0</v>
          </cell>
          <cell r="DT1319" t="str">
            <v>在庫数</v>
          </cell>
          <cell r="DU1319">
            <v>0</v>
          </cell>
          <cell r="DV1319" t="str">
            <v>在庫数</v>
          </cell>
          <cell r="DW1319">
            <v>2</v>
          </cell>
          <cell r="DX1319" t="str">
            <v>在庫数</v>
          </cell>
          <cell r="DY1319">
            <v>0</v>
          </cell>
          <cell r="EB1319" t="str">
            <v>在庫数</v>
          </cell>
          <cell r="EC1319">
            <v>50</v>
          </cell>
          <cell r="ED1319" t="str">
            <v>在庫数</v>
          </cell>
          <cell r="EE1319">
            <v>0</v>
          </cell>
          <cell r="EF1319" t="str">
            <v>在庫数</v>
          </cell>
          <cell r="EG1319">
            <v>0</v>
          </cell>
          <cell r="EH1319" t="str">
            <v>在庫数</v>
          </cell>
          <cell r="EI1319">
            <v>2</v>
          </cell>
          <cell r="EN1319" t="str">
            <v>在庫数</v>
          </cell>
          <cell r="EO1319">
            <v>0</v>
          </cell>
          <cell r="EP1319" t="str">
            <v>在庫数</v>
          </cell>
          <cell r="EQ1319">
            <v>0</v>
          </cell>
          <cell r="ER1319" t="str">
            <v>在庫数</v>
          </cell>
          <cell r="ES1319">
            <v>0</v>
          </cell>
          <cell r="ET1319" t="str">
            <v>在庫数</v>
          </cell>
          <cell r="EU1319">
            <v>0</v>
          </cell>
          <cell r="EV1319" t="str">
            <v>在庫数</v>
          </cell>
          <cell r="EW1319">
            <v>0</v>
          </cell>
          <cell r="EX1319" t="str">
            <v>在庫数</v>
          </cell>
          <cell r="EY1319">
            <v>0</v>
          </cell>
          <cell r="EZ1319" t="str">
            <v>在庫数</v>
          </cell>
          <cell r="FA1319">
            <v>0</v>
          </cell>
          <cell r="FB1319" t="str">
            <v>在庫数</v>
          </cell>
          <cell r="FC1319">
            <v>0</v>
          </cell>
          <cell r="FD1319" t="str">
            <v>在庫数</v>
          </cell>
          <cell r="FE1319">
            <v>0</v>
          </cell>
          <cell r="FF1319" t="str">
            <v>在庫数</v>
          </cell>
          <cell r="FG1319">
            <v>0</v>
          </cell>
          <cell r="FH1319" t="str">
            <v>在庫数</v>
          </cell>
          <cell r="FI1319">
            <v>0</v>
          </cell>
          <cell r="FJ1319" t="str">
            <v>在庫数</v>
          </cell>
          <cell r="FK1319">
            <v>0</v>
          </cell>
          <cell r="FL1319" t="str">
            <v>在庫数</v>
          </cell>
          <cell r="FM1319">
            <v>0</v>
          </cell>
          <cell r="FN1319" t="str">
            <v>在庫数</v>
          </cell>
          <cell r="FO1319">
            <v>0</v>
          </cell>
          <cell r="FQ1319" t="str">
            <v>在庫数</v>
          </cell>
          <cell r="FR1319">
            <v>0</v>
          </cell>
          <cell r="FT1319" t="str">
            <v>在庫数</v>
          </cell>
          <cell r="FU1319">
            <v>0</v>
          </cell>
          <cell r="FV1319" t="str">
            <v>在庫数</v>
          </cell>
          <cell r="FW1319">
            <v>0</v>
          </cell>
          <cell r="FX1319" t="str">
            <v>在庫数</v>
          </cell>
          <cell r="FY1319">
            <v>0</v>
          </cell>
          <cell r="FZ1319" t="str">
            <v>在庫数</v>
          </cell>
          <cell r="GA1319">
            <v>0</v>
          </cell>
          <cell r="GC1319" t="str">
            <v>在庫数</v>
          </cell>
          <cell r="GD1319">
            <v>0</v>
          </cell>
          <cell r="GE1319" t="str">
            <v>在庫数</v>
          </cell>
          <cell r="GF1319">
            <v>0</v>
          </cell>
          <cell r="GG1319" t="str">
            <v>在庫数</v>
          </cell>
          <cell r="GH1319">
            <v>0</v>
          </cell>
          <cell r="GM1319" t="str">
            <v>在庫数</v>
          </cell>
          <cell r="GN1319">
            <v>0</v>
          </cell>
          <cell r="GO1319" t="str">
            <v>在庫数</v>
          </cell>
          <cell r="GP1319">
            <v>0</v>
          </cell>
          <cell r="GQ1319" t="str">
            <v>在庫数</v>
          </cell>
          <cell r="GR1319">
            <v>0</v>
          </cell>
          <cell r="GS1319" t="str">
            <v>在庫数</v>
          </cell>
          <cell r="GT1319">
            <v>0</v>
          </cell>
          <cell r="GU1319" t="str">
            <v>在庫数</v>
          </cell>
          <cell r="GV1319">
            <v>0</v>
          </cell>
          <cell r="GW1319" t="str">
            <v>在庫数</v>
          </cell>
          <cell r="GX1319">
            <v>0</v>
          </cell>
          <cell r="GY1319" t="str">
            <v>在庫数</v>
          </cell>
          <cell r="GZ1319">
            <v>0</v>
          </cell>
          <cell r="HA1319" t="str">
            <v>在庫数</v>
          </cell>
          <cell r="HB1319">
            <v>0</v>
          </cell>
          <cell r="HC1319" t="str">
            <v>在庫数</v>
          </cell>
          <cell r="HD1319">
            <v>0</v>
          </cell>
          <cell r="HE1319" t="str">
            <v>在庫数</v>
          </cell>
          <cell r="HF1319">
            <v>0</v>
          </cell>
          <cell r="HG1319" t="str">
            <v>在庫数</v>
          </cell>
          <cell r="HH1319">
            <v>0</v>
          </cell>
          <cell r="HI1319" t="str">
            <v>在庫数</v>
          </cell>
          <cell r="HJ1319">
            <v>0</v>
          </cell>
          <cell r="HK1319" t="str">
            <v>在庫数</v>
          </cell>
          <cell r="HL1319">
            <v>0</v>
          </cell>
          <cell r="HM1319" t="str">
            <v>在庫数</v>
          </cell>
          <cell r="HN1319">
            <v>0</v>
          </cell>
          <cell r="HO1319" t="str">
            <v>在庫数</v>
          </cell>
          <cell r="HP1319">
            <v>0</v>
          </cell>
        </row>
        <row r="1321">
          <cell r="CH1321">
            <v>45601</v>
          </cell>
          <cell r="CI1321">
            <v>4062362</v>
          </cell>
          <cell r="CL1321" t="str">
            <v>3504（終了したら3503共通）</v>
          </cell>
          <cell r="CR1321">
            <v>45601</v>
          </cell>
          <cell r="CS1321">
            <v>4062367</v>
          </cell>
          <cell r="CX1321">
            <v>45510</v>
          </cell>
          <cell r="CY1321">
            <v>4062243</v>
          </cell>
          <cell r="DH1321">
            <v>45326</v>
          </cell>
          <cell r="DI1321">
            <v>4162080</v>
          </cell>
          <cell r="DP1321">
            <v>45601</v>
          </cell>
          <cell r="DQ1321">
            <v>4062366</v>
          </cell>
          <cell r="DR1321">
            <v>45566</v>
          </cell>
          <cell r="DS1321">
            <v>4062321</v>
          </cell>
          <cell r="DV1321">
            <v>45566</v>
          </cell>
          <cell r="DW1321">
            <v>4062317</v>
          </cell>
          <cell r="EB1321">
            <v>45643</v>
          </cell>
          <cell r="EC1321">
            <v>4162053</v>
          </cell>
          <cell r="EF1321">
            <v>45331</v>
          </cell>
          <cell r="EG1321">
            <v>4062080</v>
          </cell>
          <cell r="EH1321">
            <v>45643</v>
          </cell>
          <cell r="EI1321">
            <v>4162014</v>
          </cell>
          <cell r="EN1321">
            <v>45510</v>
          </cell>
          <cell r="EO1321">
            <v>4062256</v>
          </cell>
          <cell r="EX1321">
            <v>45566</v>
          </cell>
          <cell r="EY1321">
            <v>4062336</v>
          </cell>
        </row>
        <row r="1322">
          <cell r="AH1322" t="str">
            <v>繰越数</v>
          </cell>
          <cell r="AJ1322" t="str">
            <v>繰越数</v>
          </cell>
          <cell r="AL1322" t="str">
            <v>繰越数</v>
          </cell>
          <cell r="AN1322" t="str">
            <v>繰越数</v>
          </cell>
          <cell r="AP1322" t="str">
            <v>繰越数</v>
          </cell>
          <cell r="AR1322" t="str">
            <v>繰越数</v>
          </cell>
          <cell r="AT1322" t="str">
            <v>繰越数</v>
          </cell>
          <cell r="AV1322" t="str">
            <v>繰越数</v>
          </cell>
          <cell r="AX1322" t="str">
            <v>繰越数</v>
          </cell>
          <cell r="AZ1322" t="str">
            <v>繰越数</v>
          </cell>
          <cell r="BB1322" t="str">
            <v>繰越数</v>
          </cell>
          <cell r="BD1322" t="str">
            <v>繰越数</v>
          </cell>
          <cell r="BF1322" t="str">
            <v>繰越数</v>
          </cell>
          <cell r="BH1322" t="str">
            <v>繰越数</v>
          </cell>
          <cell r="BJ1322" t="str">
            <v>繰越数</v>
          </cell>
          <cell r="BL1322" t="str">
            <v>繰越数</v>
          </cell>
          <cell r="BN1322" t="str">
            <v>繰越数</v>
          </cell>
          <cell r="BP1322" t="str">
            <v>繰越数</v>
          </cell>
          <cell r="BR1322" t="str">
            <v>繰越数</v>
          </cell>
          <cell r="BT1322" t="str">
            <v>繰越数</v>
          </cell>
          <cell r="BV1322" t="str">
            <v>繰越数</v>
          </cell>
          <cell r="BX1322" t="str">
            <v>繰越数</v>
          </cell>
          <cell r="BZ1322" t="str">
            <v>繰越数</v>
          </cell>
          <cell r="CB1322" t="str">
            <v>繰越数</v>
          </cell>
          <cell r="CD1322" t="str">
            <v>繰越数</v>
          </cell>
          <cell r="CF1322" t="str">
            <v>繰越数</v>
          </cell>
          <cell r="CH1322" t="str">
            <v>繰越数</v>
          </cell>
          <cell r="CI1322">
            <v>10</v>
          </cell>
          <cell r="CJ1322" t="str">
            <v>繰越数</v>
          </cell>
          <cell r="CL1322">
            <v>45167</v>
          </cell>
          <cell r="CM1322">
            <v>3962251</v>
          </cell>
          <cell r="CN1322" t="str">
            <v>繰越数</v>
          </cell>
          <cell r="CP1322" t="str">
            <v>繰越数</v>
          </cell>
          <cell r="CR1322" t="str">
            <v>繰越数</v>
          </cell>
          <cell r="CS1322">
            <v>10</v>
          </cell>
          <cell r="CT1322" t="str">
            <v>繰越数</v>
          </cell>
          <cell r="CX1322" t="str">
            <v>繰越数</v>
          </cell>
          <cell r="CY1322">
            <v>80</v>
          </cell>
          <cell r="CZ1322" t="str">
            <v>繰越数</v>
          </cell>
          <cell r="DD1322" t="str">
            <v>繰越数</v>
          </cell>
          <cell r="DF1322" t="str">
            <v>繰越数</v>
          </cell>
          <cell r="DH1322" t="str">
            <v>繰越数</v>
          </cell>
          <cell r="DI1322">
            <v>7</v>
          </cell>
          <cell r="DJ1322" t="str">
            <v>繰越数</v>
          </cell>
          <cell r="DN1322" t="str">
            <v>繰越数</v>
          </cell>
          <cell r="DP1322" t="str">
            <v>繰越数</v>
          </cell>
          <cell r="DQ1322">
            <v>40</v>
          </cell>
          <cell r="DR1322" t="str">
            <v>繰越数</v>
          </cell>
          <cell r="DS1322">
            <v>10</v>
          </cell>
          <cell r="DT1322" t="str">
            <v>繰越数</v>
          </cell>
          <cell r="DV1322" t="str">
            <v>繰越数</v>
          </cell>
          <cell r="DW1322">
            <v>23</v>
          </cell>
          <cell r="DX1322" t="str">
            <v>繰越数</v>
          </cell>
          <cell r="EB1322" t="str">
            <v>繰越数</v>
          </cell>
          <cell r="EC1322">
            <v>6</v>
          </cell>
          <cell r="ED1322" t="str">
            <v>繰越数</v>
          </cell>
          <cell r="EF1322" t="str">
            <v>繰越数</v>
          </cell>
          <cell r="EG1322">
            <v>12</v>
          </cell>
          <cell r="EH1322" t="str">
            <v>繰越数</v>
          </cell>
          <cell r="EI1322">
            <v>6</v>
          </cell>
          <cell r="EN1322" t="str">
            <v>繰越数</v>
          </cell>
          <cell r="EO1322">
            <v>20</v>
          </cell>
          <cell r="EP1322" t="str">
            <v>繰越数</v>
          </cell>
          <cell r="ER1322" t="str">
            <v>繰越数</v>
          </cell>
          <cell r="ET1322" t="str">
            <v>繰越数</v>
          </cell>
          <cell r="EV1322" t="str">
            <v>繰越数</v>
          </cell>
          <cell r="EX1322" t="str">
            <v>繰越数</v>
          </cell>
          <cell r="EY1322">
            <v>60</v>
          </cell>
          <cell r="EZ1322" t="str">
            <v>繰越数</v>
          </cell>
          <cell r="FB1322" t="str">
            <v>繰越数</v>
          </cell>
          <cell r="FD1322" t="str">
            <v>繰越数</v>
          </cell>
          <cell r="FF1322" t="str">
            <v>繰越数</v>
          </cell>
          <cell r="FH1322" t="str">
            <v>繰越数</v>
          </cell>
          <cell r="FJ1322" t="str">
            <v>繰越数</v>
          </cell>
          <cell r="FL1322" t="str">
            <v>繰越数</v>
          </cell>
          <cell r="FN1322" t="str">
            <v>繰越数</v>
          </cell>
          <cell r="FQ1322" t="str">
            <v>繰越数</v>
          </cell>
          <cell r="FT1322" t="str">
            <v>繰越数</v>
          </cell>
          <cell r="FV1322" t="str">
            <v>繰越数</v>
          </cell>
          <cell r="FX1322" t="str">
            <v>繰越数</v>
          </cell>
          <cell r="FZ1322" t="str">
            <v>繰越数</v>
          </cell>
          <cell r="GC1322" t="str">
            <v>繰越数</v>
          </cell>
          <cell r="GE1322" t="str">
            <v>繰越数</v>
          </cell>
          <cell r="GG1322" t="str">
            <v>繰越数</v>
          </cell>
          <cell r="GM1322" t="str">
            <v>繰越数</v>
          </cell>
          <cell r="GO1322" t="str">
            <v>繰越数</v>
          </cell>
          <cell r="GQ1322" t="str">
            <v>繰越数</v>
          </cell>
          <cell r="GS1322" t="str">
            <v>繰越数</v>
          </cell>
          <cell r="GU1322" t="str">
            <v>繰越数</v>
          </cell>
          <cell r="GW1322" t="str">
            <v>繰越数</v>
          </cell>
          <cell r="GY1322" t="str">
            <v>繰越数</v>
          </cell>
          <cell r="HA1322" t="str">
            <v>繰越数</v>
          </cell>
          <cell r="HC1322" t="str">
            <v>繰越数</v>
          </cell>
          <cell r="HE1322" t="str">
            <v>繰越数</v>
          </cell>
          <cell r="HG1322" t="str">
            <v>繰越数</v>
          </cell>
          <cell r="HI1322" t="str">
            <v>繰越数</v>
          </cell>
          <cell r="HK1322" t="str">
            <v>繰越数</v>
          </cell>
          <cell r="HM1322" t="str">
            <v>繰越数</v>
          </cell>
          <cell r="HO1322" t="str">
            <v>繰越数</v>
          </cell>
        </row>
        <row r="1323">
          <cell r="AH1323" t="str">
            <v>引当数</v>
          </cell>
          <cell r="AI1323">
            <v>0</v>
          </cell>
          <cell r="AJ1323" t="str">
            <v>引当数</v>
          </cell>
          <cell r="AK1323">
            <v>0</v>
          </cell>
          <cell r="AL1323" t="str">
            <v>引当数</v>
          </cell>
          <cell r="AM1323">
            <v>0</v>
          </cell>
          <cell r="AN1323" t="str">
            <v>引当数</v>
          </cell>
          <cell r="AO1323">
            <v>0</v>
          </cell>
          <cell r="AP1323" t="str">
            <v>引当数</v>
          </cell>
          <cell r="AQ1323">
            <v>0</v>
          </cell>
          <cell r="AR1323" t="str">
            <v>引当数</v>
          </cell>
          <cell r="AS1323">
            <v>0</v>
          </cell>
          <cell r="AT1323" t="str">
            <v>引当数</v>
          </cell>
          <cell r="AU1323">
            <v>0</v>
          </cell>
          <cell r="AV1323" t="str">
            <v>引当数</v>
          </cell>
          <cell r="AW1323">
            <v>0</v>
          </cell>
          <cell r="AX1323" t="str">
            <v>引当数</v>
          </cell>
          <cell r="AY1323">
            <v>0</v>
          </cell>
          <cell r="AZ1323" t="str">
            <v>引当数</v>
          </cell>
          <cell r="BA1323">
            <v>0</v>
          </cell>
          <cell r="BB1323" t="str">
            <v>引当数</v>
          </cell>
          <cell r="BC1323">
            <v>0</v>
          </cell>
          <cell r="BD1323" t="str">
            <v>引当数</v>
          </cell>
          <cell r="BE1323">
            <v>0</v>
          </cell>
          <cell r="BF1323" t="str">
            <v>引当数</v>
          </cell>
          <cell r="BG1323">
            <v>0</v>
          </cell>
          <cell r="BH1323" t="str">
            <v>引当数</v>
          </cell>
          <cell r="BI1323">
            <v>0</v>
          </cell>
          <cell r="BJ1323" t="str">
            <v>引当数</v>
          </cell>
          <cell r="BK1323">
            <v>0</v>
          </cell>
          <cell r="BL1323" t="str">
            <v>引当数</v>
          </cell>
          <cell r="BM1323">
            <v>0</v>
          </cell>
          <cell r="BN1323" t="str">
            <v>引当数</v>
          </cell>
          <cell r="BO1323">
            <v>0</v>
          </cell>
          <cell r="BP1323" t="str">
            <v>引当数</v>
          </cell>
          <cell r="BQ1323">
            <v>0</v>
          </cell>
          <cell r="BR1323" t="str">
            <v>引当数</v>
          </cell>
          <cell r="BS1323">
            <v>0</v>
          </cell>
          <cell r="BT1323" t="str">
            <v>引当数</v>
          </cell>
          <cell r="BU1323">
            <v>0</v>
          </cell>
          <cell r="BV1323" t="str">
            <v>引当数</v>
          </cell>
          <cell r="BW1323">
            <v>0</v>
          </cell>
          <cell r="BX1323" t="str">
            <v>引当数</v>
          </cell>
          <cell r="BY1323">
            <v>0</v>
          </cell>
          <cell r="BZ1323" t="str">
            <v>引当数</v>
          </cell>
          <cell r="CA1323">
            <v>0</v>
          </cell>
          <cell r="CB1323" t="str">
            <v>引当数</v>
          </cell>
          <cell r="CC1323">
            <v>0</v>
          </cell>
          <cell r="CD1323" t="str">
            <v>引当数</v>
          </cell>
          <cell r="CE1323">
            <v>0</v>
          </cell>
          <cell r="CF1323" t="str">
            <v>引当数</v>
          </cell>
          <cell r="CG1323">
            <v>0</v>
          </cell>
          <cell r="CH1323" t="str">
            <v>引当数</v>
          </cell>
          <cell r="CI1323">
            <v>0</v>
          </cell>
          <cell r="CJ1323" t="str">
            <v>引当数</v>
          </cell>
          <cell r="CK1323">
            <v>0</v>
          </cell>
          <cell r="CL1323" t="str">
            <v>繰越数</v>
          </cell>
          <cell r="CM1323">
            <v>1</v>
          </cell>
          <cell r="CN1323" t="str">
            <v>引当数</v>
          </cell>
          <cell r="CO1323">
            <v>0</v>
          </cell>
          <cell r="CP1323" t="str">
            <v>引当数</v>
          </cell>
          <cell r="CQ1323">
            <v>0</v>
          </cell>
          <cell r="CR1323" t="str">
            <v>引当数</v>
          </cell>
          <cell r="CS1323">
            <v>10</v>
          </cell>
          <cell r="CT1323" t="str">
            <v>引当数</v>
          </cell>
          <cell r="CU1323">
            <v>0</v>
          </cell>
          <cell r="CX1323" t="str">
            <v>引当数</v>
          </cell>
          <cell r="CY1323">
            <v>80</v>
          </cell>
          <cell r="CZ1323" t="str">
            <v>引当数</v>
          </cell>
          <cell r="DA1323">
            <v>0</v>
          </cell>
          <cell r="DD1323" t="str">
            <v>引当数</v>
          </cell>
          <cell r="DE1323">
            <v>0</v>
          </cell>
          <cell r="DF1323" t="str">
            <v>引当数</v>
          </cell>
          <cell r="DG1323">
            <v>0</v>
          </cell>
          <cell r="DH1323" t="str">
            <v>引当数</v>
          </cell>
          <cell r="DI1323">
            <v>0</v>
          </cell>
          <cell r="DJ1323" t="str">
            <v>引当数</v>
          </cell>
          <cell r="DK1323">
            <v>0</v>
          </cell>
          <cell r="DN1323" t="str">
            <v>引当数</v>
          </cell>
          <cell r="DO1323">
            <v>0</v>
          </cell>
          <cell r="DP1323" t="str">
            <v>引当数</v>
          </cell>
          <cell r="DQ1323">
            <v>0</v>
          </cell>
          <cell r="DR1323" t="str">
            <v>引当数</v>
          </cell>
          <cell r="DS1323">
            <v>9</v>
          </cell>
          <cell r="DT1323" t="str">
            <v>引当数</v>
          </cell>
          <cell r="DU1323">
            <v>0</v>
          </cell>
          <cell r="DV1323" t="str">
            <v>引当数</v>
          </cell>
          <cell r="DW1323">
            <v>16</v>
          </cell>
          <cell r="DX1323" t="str">
            <v>引当数</v>
          </cell>
          <cell r="DY1323">
            <v>0</v>
          </cell>
          <cell r="EB1323" t="str">
            <v>引当数</v>
          </cell>
          <cell r="EC1323">
            <v>0</v>
          </cell>
          <cell r="ED1323" t="str">
            <v>引当数</v>
          </cell>
          <cell r="EE1323">
            <v>0</v>
          </cell>
          <cell r="EF1323" t="str">
            <v>引当数</v>
          </cell>
          <cell r="EG1323">
            <v>12</v>
          </cell>
          <cell r="EH1323" t="str">
            <v>引当数</v>
          </cell>
          <cell r="EI1323">
            <v>0</v>
          </cell>
          <cell r="EN1323" t="str">
            <v>引当数</v>
          </cell>
          <cell r="EO1323">
            <v>20</v>
          </cell>
          <cell r="EP1323" t="str">
            <v>引当数</v>
          </cell>
          <cell r="EQ1323">
            <v>0</v>
          </cell>
          <cell r="ER1323" t="str">
            <v>引当数</v>
          </cell>
          <cell r="ES1323">
            <v>0</v>
          </cell>
          <cell r="ET1323" t="str">
            <v>引当数</v>
          </cell>
          <cell r="EU1323">
            <v>0</v>
          </cell>
          <cell r="EV1323" t="str">
            <v>引当数</v>
          </cell>
          <cell r="EW1323">
            <v>0</v>
          </cell>
          <cell r="EX1323" t="str">
            <v>引当数</v>
          </cell>
          <cell r="EY1323">
            <v>60</v>
          </cell>
          <cell r="EZ1323" t="str">
            <v>引当数</v>
          </cell>
          <cell r="FA1323">
            <v>0</v>
          </cell>
          <cell r="FB1323" t="str">
            <v>引当数</v>
          </cell>
          <cell r="FC1323">
            <v>0</v>
          </cell>
          <cell r="FD1323" t="str">
            <v>引当数</v>
          </cell>
          <cell r="FE1323">
            <v>0</v>
          </cell>
          <cell r="FF1323" t="str">
            <v>引当数</v>
          </cell>
          <cell r="FG1323">
            <v>0</v>
          </cell>
          <cell r="FH1323" t="str">
            <v>引当数</v>
          </cell>
          <cell r="FI1323">
            <v>0</v>
          </cell>
          <cell r="FJ1323" t="str">
            <v>引当数</v>
          </cell>
          <cell r="FK1323">
            <v>0</v>
          </cell>
          <cell r="FL1323" t="str">
            <v>引当数</v>
          </cell>
          <cell r="FM1323">
            <v>0</v>
          </cell>
          <cell r="FN1323" t="str">
            <v>引当数</v>
          </cell>
          <cell r="FO1323">
            <v>0</v>
          </cell>
          <cell r="FQ1323" t="str">
            <v>引当数</v>
          </cell>
          <cell r="FR1323">
            <v>0</v>
          </cell>
          <cell r="FT1323" t="str">
            <v>引当数</v>
          </cell>
          <cell r="FU1323">
            <v>0</v>
          </cell>
          <cell r="FV1323" t="str">
            <v>引当数</v>
          </cell>
          <cell r="FW1323">
            <v>0</v>
          </cell>
          <cell r="FX1323" t="str">
            <v>引当数</v>
          </cell>
          <cell r="FY1323">
            <v>0</v>
          </cell>
          <cell r="FZ1323" t="str">
            <v>引当数</v>
          </cell>
          <cell r="GA1323">
            <v>0</v>
          </cell>
          <cell r="GC1323" t="str">
            <v>引当数</v>
          </cell>
          <cell r="GD1323">
            <v>0</v>
          </cell>
          <cell r="GE1323" t="str">
            <v>引当数</v>
          </cell>
          <cell r="GF1323">
            <v>0</v>
          </cell>
          <cell r="GG1323" t="str">
            <v>引当数</v>
          </cell>
          <cell r="GH1323">
            <v>0</v>
          </cell>
          <cell r="GM1323" t="str">
            <v>引当数</v>
          </cell>
          <cell r="GN1323">
            <v>0</v>
          </cell>
          <cell r="GO1323" t="str">
            <v>引当数</v>
          </cell>
          <cell r="GP1323">
            <v>0</v>
          </cell>
          <cell r="GQ1323" t="str">
            <v>引当数</v>
          </cell>
          <cell r="GR1323">
            <v>0</v>
          </cell>
          <cell r="GS1323" t="str">
            <v>引当数</v>
          </cell>
          <cell r="GT1323">
            <v>0</v>
          </cell>
          <cell r="GU1323" t="str">
            <v>引当数</v>
          </cell>
          <cell r="GV1323">
            <v>0</v>
          </cell>
          <cell r="GW1323" t="str">
            <v>引当数</v>
          </cell>
          <cell r="GX1323">
            <v>0</v>
          </cell>
          <cell r="GY1323" t="str">
            <v>引当数</v>
          </cell>
          <cell r="GZ1323">
            <v>0</v>
          </cell>
          <cell r="HA1323" t="str">
            <v>引当数</v>
          </cell>
          <cell r="HB1323">
            <v>0</v>
          </cell>
          <cell r="HC1323" t="str">
            <v>引当数</v>
          </cell>
          <cell r="HD1323">
            <v>0</v>
          </cell>
          <cell r="HE1323" t="str">
            <v>引当数</v>
          </cell>
          <cell r="HF1323">
            <v>0</v>
          </cell>
          <cell r="HG1323" t="str">
            <v>引当数</v>
          </cell>
          <cell r="HH1323">
            <v>0</v>
          </cell>
          <cell r="HI1323" t="str">
            <v>引当数</v>
          </cell>
          <cell r="HJ1323">
            <v>0</v>
          </cell>
          <cell r="HK1323" t="str">
            <v>引当数</v>
          </cell>
          <cell r="HL1323">
            <v>0</v>
          </cell>
          <cell r="HM1323" t="str">
            <v>引当数</v>
          </cell>
          <cell r="HN1323">
            <v>0</v>
          </cell>
          <cell r="HO1323" t="str">
            <v>引当数</v>
          </cell>
          <cell r="HP1323">
            <v>0</v>
          </cell>
        </row>
        <row r="1324">
          <cell r="AH1324" t="str">
            <v>在庫数</v>
          </cell>
          <cell r="AI1324">
            <v>0</v>
          </cell>
          <cell r="AJ1324" t="str">
            <v>在庫数</v>
          </cell>
          <cell r="AK1324">
            <v>0</v>
          </cell>
          <cell r="AL1324" t="str">
            <v>在庫数</v>
          </cell>
          <cell r="AM1324">
            <v>0</v>
          </cell>
          <cell r="AN1324" t="str">
            <v>在庫数</v>
          </cell>
          <cell r="AO1324">
            <v>0</v>
          </cell>
          <cell r="AP1324" t="str">
            <v>在庫数</v>
          </cell>
          <cell r="AQ1324">
            <v>0</v>
          </cell>
          <cell r="AR1324" t="str">
            <v>在庫数</v>
          </cell>
          <cell r="AS1324">
            <v>0</v>
          </cell>
          <cell r="AT1324" t="str">
            <v>在庫数</v>
          </cell>
          <cell r="AU1324">
            <v>0</v>
          </cell>
          <cell r="AV1324" t="str">
            <v>在庫数</v>
          </cell>
          <cell r="AW1324">
            <v>0</v>
          </cell>
          <cell r="AX1324" t="str">
            <v>在庫数</v>
          </cell>
          <cell r="AY1324">
            <v>0</v>
          </cell>
          <cell r="AZ1324" t="str">
            <v>在庫数</v>
          </cell>
          <cell r="BA1324">
            <v>0</v>
          </cell>
          <cell r="BB1324" t="str">
            <v>在庫数</v>
          </cell>
          <cell r="BC1324">
            <v>0</v>
          </cell>
          <cell r="BD1324" t="str">
            <v>在庫数</v>
          </cell>
          <cell r="BE1324">
            <v>0</v>
          </cell>
          <cell r="BF1324" t="str">
            <v>在庫数</v>
          </cell>
          <cell r="BG1324">
            <v>0</v>
          </cell>
          <cell r="BH1324" t="str">
            <v>在庫数</v>
          </cell>
          <cell r="BI1324">
            <v>0</v>
          </cell>
          <cell r="BJ1324" t="str">
            <v>在庫数</v>
          </cell>
          <cell r="BK1324">
            <v>0</v>
          </cell>
          <cell r="BL1324" t="str">
            <v>在庫数</v>
          </cell>
          <cell r="BM1324">
            <v>0</v>
          </cell>
          <cell r="BN1324" t="str">
            <v>在庫数</v>
          </cell>
          <cell r="BO1324">
            <v>0</v>
          </cell>
          <cell r="BP1324" t="str">
            <v>在庫数</v>
          </cell>
          <cell r="BQ1324">
            <v>0</v>
          </cell>
          <cell r="BR1324" t="str">
            <v>在庫数</v>
          </cell>
          <cell r="BS1324">
            <v>0</v>
          </cell>
          <cell r="BT1324" t="str">
            <v>在庫数</v>
          </cell>
          <cell r="BU1324">
            <v>0</v>
          </cell>
          <cell r="BV1324" t="str">
            <v>在庫数</v>
          </cell>
          <cell r="BW1324">
            <v>0</v>
          </cell>
          <cell r="BX1324" t="str">
            <v>在庫数</v>
          </cell>
          <cell r="BY1324">
            <v>0</v>
          </cell>
          <cell r="BZ1324" t="str">
            <v>在庫数</v>
          </cell>
          <cell r="CA1324">
            <v>0</v>
          </cell>
          <cell r="CB1324" t="str">
            <v>在庫数</v>
          </cell>
          <cell r="CC1324">
            <v>0</v>
          </cell>
          <cell r="CD1324" t="str">
            <v>在庫数</v>
          </cell>
          <cell r="CE1324">
            <v>0</v>
          </cell>
          <cell r="CF1324" t="str">
            <v>在庫数</v>
          </cell>
          <cell r="CG1324">
            <v>0</v>
          </cell>
          <cell r="CH1324" t="str">
            <v>在庫数</v>
          </cell>
          <cell r="CI1324">
            <v>10</v>
          </cell>
          <cell r="CJ1324" t="str">
            <v>在庫数</v>
          </cell>
          <cell r="CK1324">
            <v>0</v>
          </cell>
          <cell r="CL1324" t="str">
            <v>引当数</v>
          </cell>
          <cell r="CM1324">
            <v>1</v>
          </cell>
          <cell r="CN1324" t="str">
            <v>在庫数</v>
          </cell>
          <cell r="CO1324">
            <v>0</v>
          </cell>
          <cell r="CP1324" t="str">
            <v>在庫数</v>
          </cell>
          <cell r="CQ1324">
            <v>0</v>
          </cell>
          <cell r="CR1324" t="str">
            <v>在庫数</v>
          </cell>
          <cell r="CS1324">
            <v>0</v>
          </cell>
          <cell r="CT1324" t="str">
            <v>在庫数</v>
          </cell>
          <cell r="CU1324">
            <v>0</v>
          </cell>
          <cell r="CX1324" t="str">
            <v>在庫数</v>
          </cell>
          <cell r="CY1324">
            <v>0</v>
          </cell>
          <cell r="CZ1324" t="str">
            <v>在庫数</v>
          </cell>
          <cell r="DA1324">
            <v>0</v>
          </cell>
          <cell r="DD1324" t="str">
            <v>在庫数</v>
          </cell>
          <cell r="DE1324">
            <v>0</v>
          </cell>
          <cell r="DF1324" t="str">
            <v>在庫数</v>
          </cell>
          <cell r="DG1324">
            <v>0</v>
          </cell>
          <cell r="DH1324" t="str">
            <v>在庫数</v>
          </cell>
          <cell r="DI1324">
            <v>7</v>
          </cell>
          <cell r="DJ1324" t="str">
            <v>在庫数</v>
          </cell>
          <cell r="DK1324">
            <v>0</v>
          </cell>
          <cell r="DN1324" t="str">
            <v>在庫数</v>
          </cell>
          <cell r="DO1324">
            <v>0</v>
          </cell>
          <cell r="DP1324" t="str">
            <v>在庫数</v>
          </cell>
          <cell r="DQ1324">
            <v>40</v>
          </cell>
          <cell r="DR1324" t="str">
            <v>在庫数</v>
          </cell>
          <cell r="DS1324">
            <v>1</v>
          </cell>
          <cell r="DT1324" t="str">
            <v>在庫数</v>
          </cell>
          <cell r="DU1324">
            <v>0</v>
          </cell>
          <cell r="DV1324" t="str">
            <v>在庫数</v>
          </cell>
          <cell r="DW1324">
            <v>7</v>
          </cell>
          <cell r="DX1324" t="str">
            <v>在庫数</v>
          </cell>
          <cell r="DY1324">
            <v>0</v>
          </cell>
          <cell r="EB1324" t="str">
            <v>在庫数</v>
          </cell>
          <cell r="EC1324">
            <v>6</v>
          </cell>
          <cell r="ED1324" t="str">
            <v>在庫数</v>
          </cell>
          <cell r="EE1324">
            <v>0</v>
          </cell>
          <cell r="EF1324" t="str">
            <v>在庫数</v>
          </cell>
          <cell r="EG1324">
            <v>0</v>
          </cell>
          <cell r="EH1324" t="str">
            <v>在庫数</v>
          </cell>
          <cell r="EI1324">
            <v>6</v>
          </cell>
          <cell r="EN1324" t="str">
            <v>在庫数</v>
          </cell>
          <cell r="EO1324">
            <v>0</v>
          </cell>
          <cell r="EP1324" t="str">
            <v>在庫数</v>
          </cell>
          <cell r="EQ1324">
            <v>0</v>
          </cell>
          <cell r="ER1324" t="str">
            <v>在庫数</v>
          </cell>
          <cell r="ES1324">
            <v>0</v>
          </cell>
          <cell r="ET1324" t="str">
            <v>在庫数</v>
          </cell>
          <cell r="EU1324">
            <v>0</v>
          </cell>
          <cell r="EV1324" t="str">
            <v>在庫数</v>
          </cell>
          <cell r="EW1324">
            <v>0</v>
          </cell>
          <cell r="EX1324" t="str">
            <v>在庫数</v>
          </cell>
          <cell r="EY1324">
            <v>0</v>
          </cell>
          <cell r="EZ1324" t="str">
            <v>在庫数</v>
          </cell>
          <cell r="FA1324">
            <v>0</v>
          </cell>
          <cell r="FB1324" t="str">
            <v>在庫数</v>
          </cell>
          <cell r="FC1324">
            <v>0</v>
          </cell>
          <cell r="FD1324" t="str">
            <v>在庫数</v>
          </cell>
          <cell r="FE1324">
            <v>0</v>
          </cell>
          <cell r="FF1324" t="str">
            <v>在庫数</v>
          </cell>
          <cell r="FG1324">
            <v>0</v>
          </cell>
          <cell r="FH1324" t="str">
            <v>在庫数</v>
          </cell>
          <cell r="FI1324">
            <v>0</v>
          </cell>
          <cell r="FJ1324" t="str">
            <v>在庫数</v>
          </cell>
          <cell r="FK1324">
            <v>0</v>
          </cell>
          <cell r="FL1324" t="str">
            <v>在庫数</v>
          </cell>
          <cell r="FM1324">
            <v>0</v>
          </cell>
          <cell r="FN1324" t="str">
            <v>在庫数</v>
          </cell>
          <cell r="FO1324">
            <v>0</v>
          </cell>
          <cell r="FQ1324" t="str">
            <v>在庫数</v>
          </cell>
          <cell r="FR1324">
            <v>0</v>
          </cell>
          <cell r="FT1324" t="str">
            <v>在庫数</v>
          </cell>
          <cell r="FU1324">
            <v>0</v>
          </cell>
          <cell r="FV1324" t="str">
            <v>在庫数</v>
          </cell>
          <cell r="FW1324">
            <v>0</v>
          </cell>
          <cell r="FX1324" t="str">
            <v>在庫数</v>
          </cell>
          <cell r="FY1324">
            <v>0</v>
          </cell>
          <cell r="FZ1324" t="str">
            <v>在庫数</v>
          </cell>
          <cell r="GA1324">
            <v>0</v>
          </cell>
          <cell r="GC1324" t="str">
            <v>在庫数</v>
          </cell>
          <cell r="GD1324">
            <v>0</v>
          </cell>
          <cell r="GE1324" t="str">
            <v>在庫数</v>
          </cell>
          <cell r="GF1324">
            <v>0</v>
          </cell>
          <cell r="GG1324" t="str">
            <v>在庫数</v>
          </cell>
          <cell r="GH1324">
            <v>0</v>
          </cell>
          <cell r="GM1324" t="str">
            <v>在庫数</v>
          </cell>
          <cell r="GN1324">
            <v>0</v>
          </cell>
          <cell r="GO1324" t="str">
            <v>在庫数</v>
          </cell>
          <cell r="GP1324">
            <v>0</v>
          </cell>
          <cell r="GQ1324" t="str">
            <v>在庫数</v>
          </cell>
          <cell r="GR1324">
            <v>0</v>
          </cell>
          <cell r="GS1324" t="str">
            <v>在庫数</v>
          </cell>
          <cell r="GT1324">
            <v>0</v>
          </cell>
          <cell r="GU1324" t="str">
            <v>在庫数</v>
          </cell>
          <cell r="GV1324">
            <v>0</v>
          </cell>
          <cell r="GW1324" t="str">
            <v>在庫数</v>
          </cell>
          <cell r="GX1324">
            <v>0</v>
          </cell>
          <cell r="GY1324" t="str">
            <v>在庫数</v>
          </cell>
          <cell r="GZ1324">
            <v>0</v>
          </cell>
          <cell r="HA1324" t="str">
            <v>在庫数</v>
          </cell>
          <cell r="HB1324">
            <v>0</v>
          </cell>
          <cell r="HC1324" t="str">
            <v>在庫数</v>
          </cell>
          <cell r="HD1324">
            <v>0</v>
          </cell>
          <cell r="HE1324" t="str">
            <v>在庫数</v>
          </cell>
          <cell r="HF1324">
            <v>0</v>
          </cell>
          <cell r="HG1324" t="str">
            <v>在庫数</v>
          </cell>
          <cell r="HH1324">
            <v>0</v>
          </cell>
          <cell r="HI1324" t="str">
            <v>在庫数</v>
          </cell>
          <cell r="HJ1324">
            <v>0</v>
          </cell>
          <cell r="HK1324" t="str">
            <v>在庫数</v>
          </cell>
          <cell r="HL1324">
            <v>0</v>
          </cell>
          <cell r="HM1324" t="str">
            <v>在庫数</v>
          </cell>
          <cell r="HN1324">
            <v>0</v>
          </cell>
          <cell r="HO1324" t="str">
            <v>在庫数</v>
          </cell>
          <cell r="HP1324">
            <v>0</v>
          </cell>
        </row>
        <row r="1325">
          <cell r="CL1325" t="str">
            <v>在庫数</v>
          </cell>
          <cell r="CM1325">
            <v>0</v>
          </cell>
        </row>
        <row r="1326">
          <cell r="CH1326">
            <v>45629</v>
          </cell>
          <cell r="CI1326">
            <v>4162015</v>
          </cell>
          <cell r="CR1326">
            <v>45629</v>
          </cell>
          <cell r="CS1326">
            <v>4162021</v>
          </cell>
          <cell r="CX1326">
            <v>45545</v>
          </cell>
          <cell r="CY1326">
            <v>4062278</v>
          </cell>
          <cell r="DR1326">
            <v>45601</v>
          </cell>
          <cell r="DS1326">
            <v>4062368</v>
          </cell>
          <cell r="DV1326">
            <v>45601</v>
          </cell>
          <cell r="DW1326">
            <v>4062364</v>
          </cell>
          <cell r="EF1326">
            <v>45338</v>
          </cell>
          <cell r="EG1326">
            <v>4062082</v>
          </cell>
          <cell r="EN1326">
            <v>45545</v>
          </cell>
          <cell r="EO1326">
            <v>4062291</v>
          </cell>
          <cell r="EX1326">
            <v>45601</v>
          </cell>
          <cell r="EY1326">
            <v>4062383</v>
          </cell>
        </row>
        <row r="1327">
          <cell r="AH1327" t="str">
            <v>繰越数</v>
          </cell>
          <cell r="AJ1327" t="str">
            <v>繰越数</v>
          </cell>
          <cell r="AL1327" t="str">
            <v>繰越数</v>
          </cell>
          <cell r="AN1327" t="str">
            <v>繰越数</v>
          </cell>
          <cell r="AP1327" t="str">
            <v>繰越数</v>
          </cell>
          <cell r="AR1327" t="str">
            <v>繰越数</v>
          </cell>
          <cell r="AT1327" t="str">
            <v>繰越数</v>
          </cell>
          <cell r="AV1327" t="str">
            <v>繰越数</v>
          </cell>
          <cell r="AX1327" t="str">
            <v>繰越数</v>
          </cell>
          <cell r="AZ1327" t="str">
            <v>繰越数</v>
          </cell>
          <cell r="BB1327" t="str">
            <v>繰越数</v>
          </cell>
          <cell r="BD1327" t="str">
            <v>繰越数</v>
          </cell>
          <cell r="BF1327" t="str">
            <v>繰越数</v>
          </cell>
          <cell r="BH1327" t="str">
            <v>繰越数</v>
          </cell>
          <cell r="BJ1327" t="str">
            <v>繰越数</v>
          </cell>
          <cell r="BL1327" t="str">
            <v>繰越数</v>
          </cell>
          <cell r="BN1327" t="str">
            <v>繰越数</v>
          </cell>
          <cell r="BP1327" t="str">
            <v>繰越数</v>
          </cell>
          <cell r="BR1327" t="str">
            <v>繰越数</v>
          </cell>
          <cell r="BT1327" t="str">
            <v>繰越数</v>
          </cell>
          <cell r="BV1327" t="str">
            <v>繰越数</v>
          </cell>
          <cell r="BX1327" t="str">
            <v>繰越数</v>
          </cell>
          <cell r="BZ1327" t="str">
            <v>繰越数</v>
          </cell>
          <cell r="CB1327" t="str">
            <v>繰越数</v>
          </cell>
          <cell r="CD1327" t="str">
            <v>繰越数</v>
          </cell>
          <cell r="CF1327" t="str">
            <v>繰越数</v>
          </cell>
          <cell r="CH1327" t="str">
            <v>繰越数</v>
          </cell>
          <cell r="CI1327">
            <v>10</v>
          </cell>
          <cell r="CJ1327" t="str">
            <v>繰越数</v>
          </cell>
          <cell r="CL1327">
            <v>45202</v>
          </cell>
          <cell r="CM1327">
            <v>4062000</v>
          </cell>
          <cell r="CN1327" t="str">
            <v>繰越数</v>
          </cell>
          <cell r="CP1327" t="str">
            <v>繰越数</v>
          </cell>
          <cell r="CR1327" t="str">
            <v>繰越数</v>
          </cell>
          <cell r="CS1327">
            <v>10</v>
          </cell>
          <cell r="CT1327" t="str">
            <v>繰越数</v>
          </cell>
          <cell r="CX1327" t="str">
            <v>繰越数</v>
          </cell>
          <cell r="CY1327">
            <v>80</v>
          </cell>
          <cell r="CZ1327" t="str">
            <v>繰越数</v>
          </cell>
          <cell r="DD1327" t="str">
            <v>繰越数</v>
          </cell>
          <cell r="DF1327" t="str">
            <v>繰越数</v>
          </cell>
          <cell r="DH1327" t="str">
            <v>繰越数</v>
          </cell>
          <cell r="DJ1327" t="str">
            <v>繰越数</v>
          </cell>
          <cell r="DN1327" t="str">
            <v>繰越数</v>
          </cell>
          <cell r="DP1327" t="str">
            <v>繰越数</v>
          </cell>
          <cell r="DR1327" t="str">
            <v>繰越数</v>
          </cell>
          <cell r="DS1327">
            <v>13</v>
          </cell>
          <cell r="DT1327" t="str">
            <v>繰越数</v>
          </cell>
          <cell r="DV1327" t="str">
            <v>繰越数</v>
          </cell>
          <cell r="DW1327">
            <v>23</v>
          </cell>
          <cell r="DX1327" t="str">
            <v>繰越数</v>
          </cell>
          <cell r="EB1327" t="str">
            <v>繰越数</v>
          </cell>
          <cell r="ED1327" t="str">
            <v>繰越数</v>
          </cell>
          <cell r="EF1327" t="str">
            <v>繰越数</v>
          </cell>
          <cell r="EG1327">
            <v>18</v>
          </cell>
          <cell r="EH1327" t="str">
            <v>繰越数</v>
          </cell>
          <cell r="EN1327" t="str">
            <v>繰越数</v>
          </cell>
          <cell r="EO1327">
            <v>20</v>
          </cell>
          <cell r="EP1327" t="str">
            <v>繰越数</v>
          </cell>
          <cell r="ER1327" t="str">
            <v>繰越数</v>
          </cell>
          <cell r="ET1327" t="str">
            <v>繰越数</v>
          </cell>
          <cell r="EV1327" t="str">
            <v>繰越数</v>
          </cell>
          <cell r="EX1327" t="str">
            <v>繰越数</v>
          </cell>
          <cell r="EY1327">
            <v>54</v>
          </cell>
          <cell r="EZ1327" t="str">
            <v>繰越数</v>
          </cell>
          <cell r="FB1327" t="str">
            <v>繰越数</v>
          </cell>
          <cell r="FD1327" t="str">
            <v>繰越数</v>
          </cell>
          <cell r="FF1327" t="str">
            <v>繰越数</v>
          </cell>
          <cell r="FH1327" t="str">
            <v>繰越数</v>
          </cell>
          <cell r="FJ1327" t="str">
            <v>繰越数</v>
          </cell>
          <cell r="FL1327" t="str">
            <v>繰越数</v>
          </cell>
          <cell r="FN1327" t="str">
            <v>繰越数</v>
          </cell>
          <cell r="FQ1327" t="str">
            <v>繰越数</v>
          </cell>
          <cell r="FT1327" t="str">
            <v>繰越数</v>
          </cell>
          <cell r="FV1327" t="str">
            <v>繰越数</v>
          </cell>
          <cell r="FX1327" t="str">
            <v>繰越数</v>
          </cell>
          <cell r="FZ1327" t="str">
            <v>繰越数</v>
          </cell>
          <cell r="GC1327" t="str">
            <v>繰越数</v>
          </cell>
          <cell r="GE1327" t="str">
            <v>繰越数</v>
          </cell>
          <cell r="GG1327" t="str">
            <v>繰越数</v>
          </cell>
          <cell r="GM1327" t="str">
            <v>繰越数</v>
          </cell>
          <cell r="GO1327" t="str">
            <v>繰越数</v>
          </cell>
          <cell r="GQ1327" t="str">
            <v>繰越数</v>
          </cell>
          <cell r="GS1327" t="str">
            <v>繰越数</v>
          </cell>
          <cell r="GU1327" t="str">
            <v>繰越数</v>
          </cell>
          <cell r="GW1327" t="str">
            <v>繰越数</v>
          </cell>
          <cell r="GY1327" t="str">
            <v>繰越数</v>
          </cell>
          <cell r="HA1327" t="str">
            <v>繰越数</v>
          </cell>
          <cell r="HC1327" t="str">
            <v>繰越数</v>
          </cell>
          <cell r="HE1327" t="str">
            <v>繰越数</v>
          </cell>
          <cell r="HG1327" t="str">
            <v>繰越数</v>
          </cell>
          <cell r="HI1327" t="str">
            <v>繰越数</v>
          </cell>
          <cell r="HK1327" t="str">
            <v>繰越数</v>
          </cell>
          <cell r="HM1327" t="str">
            <v>繰越数</v>
          </cell>
          <cell r="HO1327" t="str">
            <v>繰越数</v>
          </cell>
        </row>
        <row r="1328">
          <cell r="AH1328" t="str">
            <v>引当数</v>
          </cell>
          <cell r="AI1328">
            <v>0</v>
          </cell>
          <cell r="AJ1328" t="str">
            <v>引当数</v>
          </cell>
          <cell r="AK1328">
            <v>0</v>
          </cell>
          <cell r="AL1328" t="str">
            <v>引当数</v>
          </cell>
          <cell r="AM1328">
            <v>0</v>
          </cell>
          <cell r="AN1328" t="str">
            <v>引当数</v>
          </cell>
          <cell r="AO1328">
            <v>0</v>
          </cell>
          <cell r="AP1328" t="str">
            <v>引当数</v>
          </cell>
          <cell r="AQ1328">
            <v>0</v>
          </cell>
          <cell r="AR1328" t="str">
            <v>引当数</v>
          </cell>
          <cell r="AS1328">
            <v>0</v>
          </cell>
          <cell r="AT1328" t="str">
            <v>引当数</v>
          </cell>
          <cell r="AU1328">
            <v>0</v>
          </cell>
          <cell r="AV1328" t="str">
            <v>引当数</v>
          </cell>
          <cell r="AW1328">
            <v>0</v>
          </cell>
          <cell r="AX1328" t="str">
            <v>引当数</v>
          </cell>
          <cell r="AY1328">
            <v>0</v>
          </cell>
          <cell r="AZ1328" t="str">
            <v>引当数</v>
          </cell>
          <cell r="BA1328">
            <v>0</v>
          </cell>
          <cell r="BB1328" t="str">
            <v>引当数</v>
          </cell>
          <cell r="BC1328">
            <v>0</v>
          </cell>
          <cell r="BD1328" t="str">
            <v>引当数</v>
          </cell>
          <cell r="BE1328">
            <v>0</v>
          </cell>
          <cell r="BF1328" t="str">
            <v>引当数</v>
          </cell>
          <cell r="BG1328">
            <v>0</v>
          </cell>
          <cell r="BH1328" t="str">
            <v>引当数</v>
          </cell>
          <cell r="BI1328">
            <v>0</v>
          </cell>
          <cell r="BJ1328" t="str">
            <v>引当数</v>
          </cell>
          <cell r="BK1328">
            <v>0</v>
          </cell>
          <cell r="BL1328" t="str">
            <v>引当数</v>
          </cell>
          <cell r="BM1328">
            <v>0</v>
          </cell>
          <cell r="BN1328" t="str">
            <v>引当数</v>
          </cell>
          <cell r="BO1328">
            <v>0</v>
          </cell>
          <cell r="BP1328" t="str">
            <v>引当数</v>
          </cell>
          <cell r="BQ1328">
            <v>0</v>
          </cell>
          <cell r="BR1328" t="str">
            <v>引当数</v>
          </cell>
          <cell r="BS1328">
            <v>0</v>
          </cell>
          <cell r="BT1328" t="str">
            <v>引当数</v>
          </cell>
          <cell r="BU1328">
            <v>0</v>
          </cell>
          <cell r="BV1328" t="str">
            <v>引当数</v>
          </cell>
          <cell r="BW1328">
            <v>0</v>
          </cell>
          <cell r="BX1328" t="str">
            <v>引当数</v>
          </cell>
          <cell r="BY1328">
            <v>0</v>
          </cell>
          <cell r="BZ1328" t="str">
            <v>引当数</v>
          </cell>
          <cell r="CA1328">
            <v>0</v>
          </cell>
          <cell r="CB1328" t="str">
            <v>引当数</v>
          </cell>
          <cell r="CC1328">
            <v>0</v>
          </cell>
          <cell r="CD1328" t="str">
            <v>引当数</v>
          </cell>
          <cell r="CE1328">
            <v>0</v>
          </cell>
          <cell r="CF1328" t="str">
            <v>引当数</v>
          </cell>
          <cell r="CG1328">
            <v>0</v>
          </cell>
          <cell r="CH1328" t="str">
            <v>引当数</v>
          </cell>
          <cell r="CI1328">
            <v>0</v>
          </cell>
          <cell r="CJ1328" t="str">
            <v>引当数</v>
          </cell>
          <cell r="CK1328">
            <v>0</v>
          </cell>
          <cell r="CL1328" t="str">
            <v>繰越数</v>
          </cell>
          <cell r="CM1328">
            <v>1</v>
          </cell>
          <cell r="CN1328" t="str">
            <v>引当数</v>
          </cell>
          <cell r="CO1328">
            <v>0</v>
          </cell>
          <cell r="CP1328" t="str">
            <v>引当数</v>
          </cell>
          <cell r="CQ1328">
            <v>0</v>
          </cell>
          <cell r="CR1328" t="str">
            <v>引当数</v>
          </cell>
          <cell r="CS1328">
            <v>2</v>
          </cell>
          <cell r="CT1328" t="str">
            <v>引当数</v>
          </cell>
          <cell r="CU1328">
            <v>0</v>
          </cell>
          <cell r="CX1328" t="str">
            <v>引当数</v>
          </cell>
          <cell r="CY1328">
            <v>80</v>
          </cell>
          <cell r="CZ1328" t="str">
            <v>引当数</v>
          </cell>
          <cell r="DA1328">
            <v>0</v>
          </cell>
          <cell r="DD1328" t="str">
            <v>引当数</v>
          </cell>
          <cell r="DE1328">
            <v>0</v>
          </cell>
          <cell r="DF1328" t="str">
            <v>引当数</v>
          </cell>
          <cell r="DG1328">
            <v>0</v>
          </cell>
          <cell r="DH1328" t="str">
            <v>引当数</v>
          </cell>
          <cell r="DI1328">
            <v>0</v>
          </cell>
          <cell r="DJ1328" t="str">
            <v>引当数</v>
          </cell>
          <cell r="DK1328">
            <v>0</v>
          </cell>
          <cell r="DN1328" t="str">
            <v>引当数</v>
          </cell>
          <cell r="DO1328">
            <v>0</v>
          </cell>
          <cell r="DP1328" t="str">
            <v>引当数</v>
          </cell>
          <cell r="DQ1328">
            <v>0</v>
          </cell>
          <cell r="DR1328" t="str">
            <v>引当数</v>
          </cell>
          <cell r="DS1328">
            <v>13</v>
          </cell>
          <cell r="DT1328" t="str">
            <v>引当数</v>
          </cell>
          <cell r="DU1328">
            <v>0</v>
          </cell>
          <cell r="DV1328" t="str">
            <v>引当数</v>
          </cell>
          <cell r="DW1328">
            <v>0</v>
          </cell>
          <cell r="DX1328" t="str">
            <v>引当数</v>
          </cell>
          <cell r="DY1328">
            <v>0</v>
          </cell>
          <cell r="EB1328" t="str">
            <v>引当数</v>
          </cell>
          <cell r="EC1328">
            <v>0</v>
          </cell>
          <cell r="ED1328" t="str">
            <v>引当数</v>
          </cell>
          <cell r="EE1328">
            <v>0</v>
          </cell>
          <cell r="EF1328" t="str">
            <v>引当数</v>
          </cell>
          <cell r="EG1328">
            <v>18</v>
          </cell>
          <cell r="EH1328" t="str">
            <v>引当数</v>
          </cell>
          <cell r="EI1328">
            <v>0</v>
          </cell>
          <cell r="EN1328" t="str">
            <v>引当数</v>
          </cell>
          <cell r="EO1328">
            <v>20</v>
          </cell>
          <cell r="EP1328" t="str">
            <v>引当数</v>
          </cell>
          <cell r="EQ1328">
            <v>0</v>
          </cell>
          <cell r="ER1328" t="str">
            <v>引当数</v>
          </cell>
          <cell r="ES1328">
            <v>0</v>
          </cell>
          <cell r="ET1328" t="str">
            <v>引当数</v>
          </cell>
          <cell r="EU1328">
            <v>0</v>
          </cell>
          <cell r="EV1328" t="str">
            <v>引当数</v>
          </cell>
          <cell r="EW1328">
            <v>0</v>
          </cell>
          <cell r="EX1328" t="str">
            <v>引当数</v>
          </cell>
          <cell r="EY1328">
            <v>42</v>
          </cell>
          <cell r="EZ1328" t="str">
            <v>引当数</v>
          </cell>
          <cell r="FA1328">
            <v>0</v>
          </cell>
          <cell r="FB1328" t="str">
            <v>引当数</v>
          </cell>
          <cell r="FC1328">
            <v>0</v>
          </cell>
          <cell r="FD1328" t="str">
            <v>引当数</v>
          </cell>
          <cell r="FE1328">
            <v>0</v>
          </cell>
          <cell r="FF1328" t="str">
            <v>引当数</v>
          </cell>
          <cell r="FG1328">
            <v>0</v>
          </cell>
          <cell r="FH1328" t="str">
            <v>引当数</v>
          </cell>
          <cell r="FI1328">
            <v>0</v>
          </cell>
          <cell r="FJ1328" t="str">
            <v>引当数</v>
          </cell>
          <cell r="FK1328">
            <v>0</v>
          </cell>
          <cell r="FL1328" t="str">
            <v>引当数</v>
          </cell>
          <cell r="FM1328">
            <v>0</v>
          </cell>
          <cell r="FN1328" t="str">
            <v>引当数</v>
          </cell>
          <cell r="FO1328">
            <v>0</v>
          </cell>
          <cell r="FQ1328" t="str">
            <v>引当数</v>
          </cell>
          <cell r="FR1328">
            <v>0</v>
          </cell>
          <cell r="FT1328" t="str">
            <v>引当数</v>
          </cell>
          <cell r="FU1328">
            <v>0</v>
          </cell>
          <cell r="FV1328" t="str">
            <v>引当数</v>
          </cell>
          <cell r="FW1328">
            <v>0</v>
          </cell>
          <cell r="FX1328" t="str">
            <v>引当数</v>
          </cell>
          <cell r="FY1328">
            <v>0</v>
          </cell>
          <cell r="FZ1328" t="str">
            <v>引当数</v>
          </cell>
          <cell r="GA1328">
            <v>0</v>
          </cell>
          <cell r="GC1328" t="str">
            <v>引当数</v>
          </cell>
          <cell r="GD1328">
            <v>0</v>
          </cell>
          <cell r="GE1328" t="str">
            <v>引当数</v>
          </cell>
          <cell r="GF1328">
            <v>0</v>
          </cell>
          <cell r="GG1328" t="str">
            <v>引当数</v>
          </cell>
          <cell r="GH1328">
            <v>0</v>
          </cell>
          <cell r="GM1328" t="str">
            <v>引当数</v>
          </cell>
          <cell r="GN1328">
            <v>0</v>
          </cell>
          <cell r="GO1328" t="str">
            <v>引当数</v>
          </cell>
          <cell r="GP1328">
            <v>0</v>
          </cell>
          <cell r="GQ1328" t="str">
            <v>引当数</v>
          </cell>
          <cell r="GR1328">
            <v>0</v>
          </cell>
          <cell r="GS1328" t="str">
            <v>引当数</v>
          </cell>
          <cell r="GT1328">
            <v>0</v>
          </cell>
          <cell r="GU1328" t="str">
            <v>引当数</v>
          </cell>
          <cell r="GV1328">
            <v>0</v>
          </cell>
          <cell r="GW1328" t="str">
            <v>引当数</v>
          </cell>
          <cell r="GX1328">
            <v>0</v>
          </cell>
          <cell r="GY1328" t="str">
            <v>引当数</v>
          </cell>
          <cell r="GZ1328">
            <v>0</v>
          </cell>
          <cell r="HA1328" t="str">
            <v>引当数</v>
          </cell>
          <cell r="HB1328">
            <v>0</v>
          </cell>
          <cell r="HC1328" t="str">
            <v>引当数</v>
          </cell>
          <cell r="HD1328">
            <v>0</v>
          </cell>
          <cell r="HE1328" t="str">
            <v>引当数</v>
          </cell>
          <cell r="HF1328">
            <v>0</v>
          </cell>
          <cell r="HG1328" t="str">
            <v>引当数</v>
          </cell>
          <cell r="HH1328">
            <v>0</v>
          </cell>
          <cell r="HI1328" t="str">
            <v>引当数</v>
          </cell>
          <cell r="HJ1328">
            <v>0</v>
          </cell>
          <cell r="HK1328" t="str">
            <v>引当数</v>
          </cell>
          <cell r="HL1328">
            <v>0</v>
          </cell>
          <cell r="HM1328" t="str">
            <v>引当数</v>
          </cell>
          <cell r="HN1328">
            <v>0</v>
          </cell>
          <cell r="HO1328" t="str">
            <v>引当数</v>
          </cell>
          <cell r="HP1328">
            <v>0</v>
          </cell>
        </row>
        <row r="1329">
          <cell r="AH1329" t="str">
            <v>在庫数</v>
          </cell>
          <cell r="AI1329">
            <v>0</v>
          </cell>
          <cell r="AJ1329" t="str">
            <v>在庫数</v>
          </cell>
          <cell r="AK1329">
            <v>0</v>
          </cell>
          <cell r="AL1329" t="str">
            <v>在庫数</v>
          </cell>
          <cell r="AM1329">
            <v>0</v>
          </cell>
          <cell r="AN1329" t="str">
            <v>在庫数</v>
          </cell>
          <cell r="AO1329">
            <v>0</v>
          </cell>
          <cell r="AP1329" t="str">
            <v>在庫数</v>
          </cell>
          <cell r="AQ1329">
            <v>0</v>
          </cell>
          <cell r="AR1329" t="str">
            <v>在庫数</v>
          </cell>
          <cell r="AS1329">
            <v>0</v>
          </cell>
          <cell r="AT1329" t="str">
            <v>在庫数</v>
          </cell>
          <cell r="AU1329">
            <v>0</v>
          </cell>
          <cell r="AV1329" t="str">
            <v>在庫数</v>
          </cell>
          <cell r="AW1329">
            <v>0</v>
          </cell>
          <cell r="AX1329" t="str">
            <v>在庫数</v>
          </cell>
          <cell r="AY1329">
            <v>0</v>
          </cell>
          <cell r="AZ1329" t="str">
            <v>在庫数</v>
          </cell>
          <cell r="BA1329">
            <v>0</v>
          </cell>
          <cell r="BB1329" t="str">
            <v>在庫数</v>
          </cell>
          <cell r="BC1329">
            <v>0</v>
          </cell>
          <cell r="BD1329" t="str">
            <v>在庫数</v>
          </cell>
          <cell r="BE1329">
            <v>0</v>
          </cell>
          <cell r="BF1329" t="str">
            <v>在庫数</v>
          </cell>
          <cell r="BG1329">
            <v>0</v>
          </cell>
          <cell r="BH1329" t="str">
            <v>在庫数</v>
          </cell>
          <cell r="BI1329">
            <v>0</v>
          </cell>
          <cell r="BJ1329" t="str">
            <v>在庫数</v>
          </cell>
          <cell r="BK1329">
            <v>0</v>
          </cell>
          <cell r="BL1329" t="str">
            <v>在庫数</v>
          </cell>
          <cell r="BM1329">
            <v>0</v>
          </cell>
          <cell r="BN1329" t="str">
            <v>在庫数</v>
          </cell>
          <cell r="BO1329">
            <v>0</v>
          </cell>
          <cell r="BP1329" t="str">
            <v>在庫数</v>
          </cell>
          <cell r="BQ1329">
            <v>0</v>
          </cell>
          <cell r="BR1329" t="str">
            <v>在庫数</v>
          </cell>
          <cell r="BS1329">
            <v>0</v>
          </cell>
          <cell r="BT1329" t="str">
            <v>在庫数</v>
          </cell>
          <cell r="BU1329">
            <v>0</v>
          </cell>
          <cell r="BV1329" t="str">
            <v>在庫数</v>
          </cell>
          <cell r="BW1329">
            <v>0</v>
          </cell>
          <cell r="BX1329" t="str">
            <v>在庫数</v>
          </cell>
          <cell r="BY1329">
            <v>0</v>
          </cell>
          <cell r="BZ1329" t="str">
            <v>在庫数</v>
          </cell>
          <cell r="CA1329">
            <v>0</v>
          </cell>
          <cell r="CB1329" t="str">
            <v>在庫数</v>
          </cell>
          <cell r="CC1329">
            <v>0</v>
          </cell>
          <cell r="CD1329" t="str">
            <v>在庫数</v>
          </cell>
          <cell r="CE1329">
            <v>0</v>
          </cell>
          <cell r="CF1329" t="str">
            <v>在庫数</v>
          </cell>
          <cell r="CG1329">
            <v>0</v>
          </cell>
          <cell r="CH1329" t="str">
            <v>在庫数</v>
          </cell>
          <cell r="CI1329">
            <v>10</v>
          </cell>
          <cell r="CJ1329" t="str">
            <v>在庫数</v>
          </cell>
          <cell r="CK1329">
            <v>0</v>
          </cell>
          <cell r="CL1329" t="str">
            <v>引当数</v>
          </cell>
          <cell r="CM1329">
            <v>1</v>
          </cell>
          <cell r="CN1329" t="str">
            <v>在庫数</v>
          </cell>
          <cell r="CO1329">
            <v>0</v>
          </cell>
          <cell r="CP1329" t="str">
            <v>在庫数</v>
          </cell>
          <cell r="CQ1329">
            <v>0</v>
          </cell>
          <cell r="CR1329" t="str">
            <v>在庫数</v>
          </cell>
          <cell r="CS1329">
            <v>8</v>
          </cell>
          <cell r="CT1329" t="str">
            <v>在庫数</v>
          </cell>
          <cell r="CU1329">
            <v>0</v>
          </cell>
          <cell r="CX1329" t="str">
            <v>在庫数</v>
          </cell>
          <cell r="CY1329">
            <v>0</v>
          </cell>
          <cell r="CZ1329" t="str">
            <v>在庫数</v>
          </cell>
          <cell r="DA1329">
            <v>0</v>
          </cell>
          <cell r="DD1329" t="str">
            <v>在庫数</v>
          </cell>
          <cell r="DE1329">
            <v>0</v>
          </cell>
          <cell r="DF1329" t="str">
            <v>在庫数</v>
          </cell>
          <cell r="DG1329">
            <v>0</v>
          </cell>
          <cell r="DH1329" t="str">
            <v>在庫数</v>
          </cell>
          <cell r="DI1329">
            <v>0</v>
          </cell>
          <cell r="DJ1329" t="str">
            <v>在庫数</v>
          </cell>
          <cell r="DK1329">
            <v>0</v>
          </cell>
          <cell r="DN1329" t="str">
            <v>在庫数</v>
          </cell>
          <cell r="DO1329">
            <v>0</v>
          </cell>
          <cell r="DP1329" t="str">
            <v>在庫数</v>
          </cell>
          <cell r="DQ1329">
            <v>0</v>
          </cell>
          <cell r="DR1329" t="str">
            <v>在庫数</v>
          </cell>
          <cell r="DS1329">
            <v>0</v>
          </cell>
          <cell r="DT1329" t="str">
            <v>在庫数</v>
          </cell>
          <cell r="DU1329">
            <v>0</v>
          </cell>
          <cell r="DV1329" t="str">
            <v>在庫数</v>
          </cell>
          <cell r="DW1329">
            <v>23</v>
          </cell>
          <cell r="DX1329" t="str">
            <v>在庫数</v>
          </cell>
          <cell r="DY1329">
            <v>0</v>
          </cell>
          <cell r="EB1329" t="str">
            <v>在庫数</v>
          </cell>
          <cell r="EC1329">
            <v>0</v>
          </cell>
          <cell r="ED1329" t="str">
            <v>在庫数</v>
          </cell>
          <cell r="EE1329">
            <v>0</v>
          </cell>
          <cell r="EF1329" t="str">
            <v>在庫数</v>
          </cell>
          <cell r="EG1329">
            <v>0</v>
          </cell>
          <cell r="EH1329" t="str">
            <v>在庫数</v>
          </cell>
          <cell r="EI1329">
            <v>0</v>
          </cell>
          <cell r="EN1329" t="str">
            <v>在庫数</v>
          </cell>
          <cell r="EO1329">
            <v>0</v>
          </cell>
          <cell r="EP1329" t="str">
            <v>在庫数</v>
          </cell>
          <cell r="EQ1329">
            <v>0</v>
          </cell>
          <cell r="ER1329" t="str">
            <v>在庫数</v>
          </cell>
          <cell r="ES1329">
            <v>0</v>
          </cell>
          <cell r="ET1329" t="str">
            <v>在庫数</v>
          </cell>
          <cell r="EU1329">
            <v>0</v>
          </cell>
          <cell r="EV1329" t="str">
            <v>在庫数</v>
          </cell>
          <cell r="EW1329">
            <v>0</v>
          </cell>
          <cell r="EX1329" t="str">
            <v>在庫数</v>
          </cell>
          <cell r="EY1329">
            <v>12</v>
          </cell>
          <cell r="EZ1329" t="str">
            <v>在庫数</v>
          </cell>
          <cell r="FA1329">
            <v>0</v>
          </cell>
          <cell r="FB1329" t="str">
            <v>在庫数</v>
          </cell>
          <cell r="FC1329">
            <v>0</v>
          </cell>
          <cell r="FD1329" t="str">
            <v>在庫数</v>
          </cell>
          <cell r="FE1329">
            <v>0</v>
          </cell>
          <cell r="FF1329" t="str">
            <v>在庫数</v>
          </cell>
          <cell r="FG1329">
            <v>0</v>
          </cell>
          <cell r="FH1329" t="str">
            <v>在庫数</v>
          </cell>
          <cell r="FI1329">
            <v>0</v>
          </cell>
          <cell r="FJ1329" t="str">
            <v>在庫数</v>
          </cell>
          <cell r="FK1329">
            <v>0</v>
          </cell>
          <cell r="FL1329" t="str">
            <v>在庫数</v>
          </cell>
          <cell r="FM1329">
            <v>0</v>
          </cell>
          <cell r="FN1329" t="str">
            <v>在庫数</v>
          </cell>
          <cell r="FO1329">
            <v>0</v>
          </cell>
          <cell r="FQ1329" t="str">
            <v>在庫数</v>
          </cell>
          <cell r="FR1329">
            <v>0</v>
          </cell>
          <cell r="FT1329" t="str">
            <v>在庫数</v>
          </cell>
          <cell r="FU1329">
            <v>0</v>
          </cell>
          <cell r="FV1329" t="str">
            <v>在庫数</v>
          </cell>
          <cell r="FW1329">
            <v>0</v>
          </cell>
          <cell r="FX1329" t="str">
            <v>在庫数</v>
          </cell>
          <cell r="FY1329">
            <v>0</v>
          </cell>
          <cell r="FZ1329" t="str">
            <v>在庫数</v>
          </cell>
          <cell r="GA1329">
            <v>0</v>
          </cell>
          <cell r="GC1329" t="str">
            <v>在庫数</v>
          </cell>
          <cell r="GD1329">
            <v>0</v>
          </cell>
          <cell r="GE1329" t="str">
            <v>在庫数</v>
          </cell>
          <cell r="GF1329">
            <v>0</v>
          </cell>
          <cell r="GG1329" t="str">
            <v>在庫数</v>
          </cell>
          <cell r="GH1329">
            <v>0</v>
          </cell>
          <cell r="GM1329" t="str">
            <v>在庫数</v>
          </cell>
          <cell r="GN1329">
            <v>0</v>
          </cell>
          <cell r="GO1329" t="str">
            <v>在庫数</v>
          </cell>
          <cell r="GP1329">
            <v>0</v>
          </cell>
          <cell r="GQ1329" t="str">
            <v>在庫数</v>
          </cell>
          <cell r="GR1329">
            <v>0</v>
          </cell>
          <cell r="GS1329" t="str">
            <v>在庫数</v>
          </cell>
          <cell r="GT1329">
            <v>0</v>
          </cell>
          <cell r="GU1329" t="str">
            <v>在庫数</v>
          </cell>
          <cell r="GV1329">
            <v>0</v>
          </cell>
          <cell r="GW1329" t="str">
            <v>在庫数</v>
          </cell>
          <cell r="GX1329">
            <v>0</v>
          </cell>
          <cell r="GY1329" t="str">
            <v>在庫数</v>
          </cell>
          <cell r="GZ1329">
            <v>0</v>
          </cell>
          <cell r="HA1329" t="str">
            <v>在庫数</v>
          </cell>
          <cell r="HB1329">
            <v>0</v>
          </cell>
          <cell r="HC1329" t="str">
            <v>在庫数</v>
          </cell>
          <cell r="HD1329">
            <v>0</v>
          </cell>
          <cell r="HE1329" t="str">
            <v>在庫数</v>
          </cell>
          <cell r="HF1329">
            <v>0</v>
          </cell>
          <cell r="HG1329" t="str">
            <v>在庫数</v>
          </cell>
          <cell r="HH1329">
            <v>0</v>
          </cell>
          <cell r="HI1329" t="str">
            <v>在庫数</v>
          </cell>
          <cell r="HJ1329">
            <v>0</v>
          </cell>
          <cell r="HK1329" t="str">
            <v>在庫数</v>
          </cell>
          <cell r="HL1329">
            <v>0</v>
          </cell>
          <cell r="HM1329" t="str">
            <v>在庫数</v>
          </cell>
          <cell r="HN1329">
            <v>0</v>
          </cell>
          <cell r="HO1329" t="str">
            <v>在庫数</v>
          </cell>
          <cell r="HP1329">
            <v>0</v>
          </cell>
        </row>
        <row r="1330">
          <cell r="CL1330" t="str">
            <v>在庫数</v>
          </cell>
          <cell r="CM1330">
            <v>0</v>
          </cell>
        </row>
        <row r="1331">
          <cell r="CR1331">
            <v>45326</v>
          </cell>
          <cell r="CS1331">
            <v>4162074</v>
          </cell>
          <cell r="CX1331">
            <v>45566</v>
          </cell>
          <cell r="CY1331">
            <v>4062323</v>
          </cell>
          <cell r="DR1331">
            <v>45629</v>
          </cell>
          <cell r="DS1331">
            <v>4162024</v>
          </cell>
          <cell r="DV1331">
            <v>45629</v>
          </cell>
          <cell r="DW1331">
            <v>4162025</v>
          </cell>
          <cell r="EF1331">
            <v>45356</v>
          </cell>
          <cell r="EG1331">
            <v>4062122</v>
          </cell>
          <cell r="EN1331">
            <v>45566</v>
          </cell>
          <cell r="EO1331">
            <v>4062331</v>
          </cell>
          <cell r="EX1331">
            <v>45636</v>
          </cell>
          <cell r="EY1331">
            <v>4162032</v>
          </cell>
        </row>
        <row r="1332">
          <cell r="AH1332" t="str">
            <v>繰越数</v>
          </cell>
          <cell r="AJ1332" t="str">
            <v>繰越数</v>
          </cell>
          <cell r="AL1332" t="str">
            <v>繰越数</v>
          </cell>
          <cell r="AN1332" t="str">
            <v>繰越数</v>
          </cell>
          <cell r="AP1332" t="str">
            <v>繰越数</v>
          </cell>
          <cell r="AR1332" t="str">
            <v>繰越数</v>
          </cell>
          <cell r="AT1332" t="str">
            <v>繰越数</v>
          </cell>
          <cell r="AV1332" t="str">
            <v>繰越数</v>
          </cell>
          <cell r="AX1332" t="str">
            <v>繰越数</v>
          </cell>
          <cell r="AZ1332" t="str">
            <v>繰越数</v>
          </cell>
          <cell r="BB1332" t="str">
            <v>繰越数</v>
          </cell>
          <cell r="BD1332" t="str">
            <v>繰越数</v>
          </cell>
          <cell r="BF1332" t="str">
            <v>繰越数</v>
          </cell>
          <cell r="BH1332" t="str">
            <v>繰越数</v>
          </cell>
          <cell r="BJ1332" t="str">
            <v>繰越数</v>
          </cell>
          <cell r="BL1332" t="str">
            <v>繰越数</v>
          </cell>
          <cell r="BN1332" t="str">
            <v>繰越数</v>
          </cell>
          <cell r="BP1332" t="str">
            <v>繰越数</v>
          </cell>
          <cell r="BR1332" t="str">
            <v>繰越数</v>
          </cell>
          <cell r="BT1332" t="str">
            <v>繰越数</v>
          </cell>
          <cell r="BV1332" t="str">
            <v>繰越数</v>
          </cell>
          <cell r="BX1332" t="str">
            <v>繰越数</v>
          </cell>
          <cell r="BZ1332" t="str">
            <v>繰越数</v>
          </cell>
          <cell r="CB1332" t="str">
            <v>繰越数</v>
          </cell>
          <cell r="CD1332" t="str">
            <v>繰越数</v>
          </cell>
          <cell r="CF1332" t="str">
            <v>繰越数</v>
          </cell>
          <cell r="CH1332" t="str">
            <v>繰越数</v>
          </cell>
          <cell r="CJ1332" t="str">
            <v>繰越数</v>
          </cell>
          <cell r="CL1332">
            <v>45250</v>
          </cell>
          <cell r="CM1332">
            <v>4062015</v>
          </cell>
          <cell r="CN1332" t="str">
            <v>繰越数</v>
          </cell>
          <cell r="CP1332" t="str">
            <v>繰越数</v>
          </cell>
          <cell r="CR1332" t="str">
            <v>繰越数</v>
          </cell>
          <cell r="CS1332">
            <v>8</v>
          </cell>
          <cell r="CT1332" t="str">
            <v>繰越数</v>
          </cell>
          <cell r="CX1332" t="str">
            <v>繰越数</v>
          </cell>
          <cell r="CY1332">
            <v>50</v>
          </cell>
          <cell r="CZ1332" t="str">
            <v>繰越数</v>
          </cell>
          <cell r="DD1332" t="str">
            <v>繰越数</v>
          </cell>
          <cell r="DF1332" t="str">
            <v>繰越数</v>
          </cell>
          <cell r="DH1332" t="str">
            <v>繰越数</v>
          </cell>
          <cell r="DJ1332" t="str">
            <v>繰越数</v>
          </cell>
          <cell r="DN1332" t="str">
            <v>繰越数</v>
          </cell>
          <cell r="DP1332" t="str">
            <v>繰越数</v>
          </cell>
          <cell r="DR1332" t="str">
            <v>繰越数</v>
          </cell>
          <cell r="DS1332">
            <v>10</v>
          </cell>
          <cell r="DT1332" t="str">
            <v>繰越数</v>
          </cell>
          <cell r="DV1332" t="str">
            <v>繰越数</v>
          </cell>
          <cell r="DW1332">
            <v>25</v>
          </cell>
          <cell r="DX1332" t="str">
            <v>繰越数</v>
          </cell>
          <cell r="EB1332" t="str">
            <v>繰越数</v>
          </cell>
          <cell r="ED1332" t="str">
            <v>繰越数</v>
          </cell>
          <cell r="EF1332" t="str">
            <v>繰越数</v>
          </cell>
          <cell r="EG1332">
            <v>12</v>
          </cell>
          <cell r="EH1332" t="str">
            <v>繰越数</v>
          </cell>
          <cell r="EN1332" t="str">
            <v>繰越数</v>
          </cell>
          <cell r="EO1332">
            <v>28</v>
          </cell>
          <cell r="EP1332" t="str">
            <v>繰越数</v>
          </cell>
          <cell r="ER1332" t="str">
            <v>繰越数</v>
          </cell>
          <cell r="ET1332" t="str">
            <v>繰越数</v>
          </cell>
          <cell r="EV1332" t="str">
            <v>繰越数</v>
          </cell>
          <cell r="EX1332" t="str">
            <v>繰越数</v>
          </cell>
          <cell r="EY1332">
            <v>60</v>
          </cell>
          <cell r="EZ1332" t="str">
            <v>繰越数</v>
          </cell>
          <cell r="FB1332" t="str">
            <v>繰越数</v>
          </cell>
          <cell r="FD1332" t="str">
            <v>繰越数</v>
          </cell>
          <cell r="FF1332" t="str">
            <v>繰越数</v>
          </cell>
          <cell r="FH1332" t="str">
            <v>繰越数</v>
          </cell>
          <cell r="FJ1332" t="str">
            <v>繰越数</v>
          </cell>
          <cell r="FL1332" t="str">
            <v>繰越数</v>
          </cell>
          <cell r="FN1332" t="str">
            <v>繰越数</v>
          </cell>
          <cell r="FQ1332" t="str">
            <v>繰越数</v>
          </cell>
          <cell r="FT1332" t="str">
            <v>繰越数</v>
          </cell>
          <cell r="FV1332" t="str">
            <v>繰越数</v>
          </cell>
          <cell r="FX1332" t="str">
            <v>繰越数</v>
          </cell>
          <cell r="FZ1332" t="str">
            <v>繰越数</v>
          </cell>
          <cell r="GC1332" t="str">
            <v>繰越数</v>
          </cell>
          <cell r="GE1332" t="str">
            <v>繰越数</v>
          </cell>
          <cell r="GG1332" t="str">
            <v>繰越数</v>
          </cell>
        </row>
        <row r="1333">
          <cell r="AH1333" t="str">
            <v>引当数</v>
          </cell>
          <cell r="AI1333">
            <v>0</v>
          </cell>
          <cell r="AJ1333" t="str">
            <v>引当数</v>
          </cell>
          <cell r="AK1333">
            <v>0</v>
          </cell>
          <cell r="AL1333" t="str">
            <v>引当数</v>
          </cell>
          <cell r="AM1333">
            <v>0</v>
          </cell>
          <cell r="AN1333" t="str">
            <v>引当数</v>
          </cell>
          <cell r="AO1333">
            <v>0</v>
          </cell>
          <cell r="AP1333" t="str">
            <v>引当数</v>
          </cell>
          <cell r="AQ1333">
            <v>0</v>
          </cell>
          <cell r="AR1333" t="str">
            <v>引当数</v>
          </cell>
          <cell r="AS1333">
            <v>0</v>
          </cell>
          <cell r="AT1333" t="str">
            <v>引当数</v>
          </cell>
          <cell r="AU1333">
            <v>0</v>
          </cell>
          <cell r="AV1333" t="str">
            <v>引当数</v>
          </cell>
          <cell r="AW1333">
            <v>0</v>
          </cell>
          <cell r="AX1333" t="str">
            <v>引当数</v>
          </cell>
          <cell r="AY1333">
            <v>0</v>
          </cell>
          <cell r="AZ1333" t="str">
            <v>引当数</v>
          </cell>
          <cell r="BA1333">
            <v>0</v>
          </cell>
          <cell r="BB1333" t="str">
            <v>引当数</v>
          </cell>
          <cell r="BC1333">
            <v>0</v>
          </cell>
          <cell r="BD1333" t="str">
            <v>引当数</v>
          </cell>
          <cell r="BE1333">
            <v>0</v>
          </cell>
          <cell r="BF1333" t="str">
            <v>引当数</v>
          </cell>
          <cell r="BG1333">
            <v>0</v>
          </cell>
          <cell r="BH1333" t="str">
            <v>引当数</v>
          </cell>
          <cell r="BI1333">
            <v>0</v>
          </cell>
          <cell r="BJ1333" t="str">
            <v>引当数</v>
          </cell>
          <cell r="BK1333">
            <v>0</v>
          </cell>
          <cell r="BL1333" t="str">
            <v>引当数</v>
          </cell>
          <cell r="BM1333">
            <v>0</v>
          </cell>
          <cell r="BN1333" t="str">
            <v>引当数</v>
          </cell>
          <cell r="BO1333">
            <v>0</v>
          </cell>
          <cell r="BP1333" t="str">
            <v>引当数</v>
          </cell>
          <cell r="BQ1333">
            <v>0</v>
          </cell>
          <cell r="BR1333" t="str">
            <v>引当数</v>
          </cell>
          <cell r="BS1333">
            <v>0</v>
          </cell>
          <cell r="BT1333" t="str">
            <v>引当数</v>
          </cell>
          <cell r="BU1333">
            <v>0</v>
          </cell>
          <cell r="BV1333" t="str">
            <v>引当数</v>
          </cell>
          <cell r="BW1333">
            <v>0</v>
          </cell>
          <cell r="BX1333" t="str">
            <v>引当数</v>
          </cell>
          <cell r="BY1333">
            <v>0</v>
          </cell>
          <cell r="BZ1333" t="str">
            <v>引当数</v>
          </cell>
          <cell r="CA1333">
            <v>0</v>
          </cell>
          <cell r="CB1333" t="str">
            <v>引当数</v>
          </cell>
          <cell r="CC1333">
            <v>0</v>
          </cell>
          <cell r="CD1333" t="str">
            <v>引当数</v>
          </cell>
          <cell r="CE1333">
            <v>0</v>
          </cell>
          <cell r="CF1333" t="str">
            <v>引当数</v>
          </cell>
          <cell r="CG1333">
            <v>0</v>
          </cell>
          <cell r="CH1333" t="str">
            <v>引当数</v>
          </cell>
          <cell r="CI1333">
            <v>0</v>
          </cell>
          <cell r="CJ1333" t="str">
            <v>引当数</v>
          </cell>
          <cell r="CK1333">
            <v>0</v>
          </cell>
          <cell r="CL1333" t="str">
            <v>繰越数</v>
          </cell>
          <cell r="CM1333">
            <v>1</v>
          </cell>
          <cell r="CN1333" t="str">
            <v>引当数</v>
          </cell>
          <cell r="CO1333">
            <v>0</v>
          </cell>
          <cell r="CP1333" t="str">
            <v>引当数</v>
          </cell>
          <cell r="CQ1333">
            <v>0</v>
          </cell>
          <cell r="CR1333" t="str">
            <v>引当数</v>
          </cell>
          <cell r="CS1333">
            <v>0</v>
          </cell>
          <cell r="CT1333" t="str">
            <v>引当数</v>
          </cell>
          <cell r="CU1333">
            <v>0</v>
          </cell>
          <cell r="CX1333" t="str">
            <v>引当数</v>
          </cell>
          <cell r="CY1333">
            <v>49</v>
          </cell>
          <cell r="CZ1333" t="str">
            <v>引当数</v>
          </cell>
          <cell r="DA1333">
            <v>0</v>
          </cell>
          <cell r="DD1333" t="str">
            <v>引当数</v>
          </cell>
          <cell r="DE1333">
            <v>0</v>
          </cell>
          <cell r="DF1333" t="str">
            <v>引当数</v>
          </cell>
          <cell r="DG1333">
            <v>0</v>
          </cell>
          <cell r="DH1333" t="str">
            <v>引当数</v>
          </cell>
          <cell r="DI1333">
            <v>0</v>
          </cell>
          <cell r="DJ1333" t="str">
            <v>引当数</v>
          </cell>
          <cell r="DK1333">
            <v>0</v>
          </cell>
          <cell r="DN1333" t="str">
            <v>引当数</v>
          </cell>
          <cell r="DO1333">
            <v>0</v>
          </cell>
          <cell r="DP1333" t="str">
            <v>引当数</v>
          </cell>
          <cell r="DQ1333">
            <v>0</v>
          </cell>
          <cell r="DR1333" t="str">
            <v>引当数</v>
          </cell>
          <cell r="DS1333">
            <v>3</v>
          </cell>
          <cell r="DT1333" t="str">
            <v>引当数</v>
          </cell>
          <cell r="DU1333">
            <v>0</v>
          </cell>
          <cell r="DV1333" t="str">
            <v>引当数</v>
          </cell>
          <cell r="DW1333">
            <v>0</v>
          </cell>
          <cell r="DX1333" t="str">
            <v>引当数</v>
          </cell>
          <cell r="DY1333">
            <v>0</v>
          </cell>
          <cell r="EB1333" t="str">
            <v>引当数</v>
          </cell>
          <cell r="EC1333">
            <v>0</v>
          </cell>
          <cell r="ED1333" t="str">
            <v>引当数</v>
          </cell>
          <cell r="EE1333">
            <v>0</v>
          </cell>
          <cell r="EF1333" t="str">
            <v>引当数</v>
          </cell>
          <cell r="EG1333">
            <v>12</v>
          </cell>
          <cell r="EH1333" t="str">
            <v>引当数</v>
          </cell>
          <cell r="EI1333">
            <v>0</v>
          </cell>
          <cell r="EN1333" t="str">
            <v>引当数</v>
          </cell>
          <cell r="EO1333">
            <v>28</v>
          </cell>
          <cell r="EP1333" t="str">
            <v>引当数</v>
          </cell>
          <cell r="EQ1333">
            <v>0</v>
          </cell>
          <cell r="ER1333" t="str">
            <v>引当数</v>
          </cell>
          <cell r="ES1333">
            <v>0</v>
          </cell>
          <cell r="ET1333" t="str">
            <v>引当数</v>
          </cell>
          <cell r="EU1333">
            <v>0</v>
          </cell>
          <cell r="EV1333" t="str">
            <v>引当数</v>
          </cell>
          <cell r="EW1333">
            <v>0</v>
          </cell>
          <cell r="EX1333" t="str">
            <v>引当数</v>
          </cell>
          <cell r="EY1333">
            <v>0</v>
          </cell>
          <cell r="EZ1333" t="str">
            <v>引当数</v>
          </cell>
          <cell r="FA1333">
            <v>0</v>
          </cell>
          <cell r="FB1333" t="str">
            <v>引当数</v>
          </cell>
          <cell r="FC1333">
            <v>0</v>
          </cell>
          <cell r="FD1333" t="str">
            <v>引当数</v>
          </cell>
          <cell r="FE1333">
            <v>0</v>
          </cell>
          <cell r="FF1333" t="str">
            <v>引当数</v>
          </cell>
          <cell r="FG1333">
            <v>0</v>
          </cell>
          <cell r="FH1333" t="str">
            <v>引当数</v>
          </cell>
          <cell r="FI1333">
            <v>0</v>
          </cell>
          <cell r="FJ1333" t="str">
            <v>引当数</v>
          </cell>
          <cell r="FK1333">
            <v>0</v>
          </cell>
          <cell r="FL1333" t="str">
            <v>引当数</v>
          </cell>
          <cell r="FM1333">
            <v>0</v>
          </cell>
          <cell r="FN1333" t="str">
            <v>引当数</v>
          </cell>
          <cell r="FO1333">
            <v>0</v>
          </cell>
          <cell r="FQ1333" t="str">
            <v>引当数</v>
          </cell>
          <cell r="FR1333">
            <v>0</v>
          </cell>
          <cell r="FT1333" t="str">
            <v>引当数</v>
          </cell>
          <cell r="FU1333">
            <v>0</v>
          </cell>
          <cell r="FV1333" t="str">
            <v>引当数</v>
          </cell>
          <cell r="FW1333">
            <v>0</v>
          </cell>
          <cell r="FX1333" t="str">
            <v>引当数</v>
          </cell>
          <cell r="FY1333">
            <v>0</v>
          </cell>
          <cell r="FZ1333" t="str">
            <v>引当数</v>
          </cell>
          <cell r="GA1333">
            <v>0</v>
          </cell>
          <cell r="GC1333" t="str">
            <v>引当数</v>
          </cell>
          <cell r="GD1333">
            <v>0</v>
          </cell>
          <cell r="GE1333" t="str">
            <v>引当数</v>
          </cell>
          <cell r="GF1333">
            <v>0</v>
          </cell>
          <cell r="GG1333" t="str">
            <v>引当数</v>
          </cell>
          <cell r="GH1333">
            <v>0</v>
          </cell>
        </row>
        <row r="1334">
          <cell r="AH1334" t="str">
            <v>在庫数</v>
          </cell>
          <cell r="AI1334">
            <v>0</v>
          </cell>
          <cell r="AJ1334" t="str">
            <v>在庫数</v>
          </cell>
          <cell r="AK1334">
            <v>0</v>
          </cell>
          <cell r="AL1334" t="str">
            <v>在庫数</v>
          </cell>
          <cell r="AM1334">
            <v>0</v>
          </cell>
          <cell r="AN1334" t="str">
            <v>在庫数</v>
          </cell>
          <cell r="AO1334">
            <v>0</v>
          </cell>
          <cell r="AP1334" t="str">
            <v>在庫数</v>
          </cell>
          <cell r="AQ1334">
            <v>0</v>
          </cell>
          <cell r="AR1334" t="str">
            <v>在庫数</v>
          </cell>
          <cell r="AS1334">
            <v>0</v>
          </cell>
          <cell r="AT1334" t="str">
            <v>在庫数</v>
          </cell>
          <cell r="AU1334">
            <v>0</v>
          </cell>
          <cell r="AV1334" t="str">
            <v>在庫数</v>
          </cell>
          <cell r="AW1334">
            <v>0</v>
          </cell>
          <cell r="AX1334" t="str">
            <v>在庫数</v>
          </cell>
          <cell r="AY1334">
            <v>0</v>
          </cell>
          <cell r="AZ1334" t="str">
            <v>在庫数</v>
          </cell>
          <cell r="BA1334">
            <v>0</v>
          </cell>
          <cell r="BB1334" t="str">
            <v>在庫数</v>
          </cell>
          <cell r="BC1334">
            <v>0</v>
          </cell>
          <cell r="BD1334" t="str">
            <v>在庫数</v>
          </cell>
          <cell r="BE1334">
            <v>0</v>
          </cell>
          <cell r="BF1334" t="str">
            <v>在庫数</v>
          </cell>
          <cell r="BG1334">
            <v>0</v>
          </cell>
          <cell r="BH1334" t="str">
            <v>在庫数</v>
          </cell>
          <cell r="BI1334">
            <v>0</v>
          </cell>
          <cell r="BJ1334" t="str">
            <v>在庫数</v>
          </cell>
          <cell r="BK1334">
            <v>0</v>
          </cell>
          <cell r="BL1334" t="str">
            <v>在庫数</v>
          </cell>
          <cell r="BM1334">
            <v>0</v>
          </cell>
          <cell r="BN1334" t="str">
            <v>在庫数</v>
          </cell>
          <cell r="BO1334">
            <v>0</v>
          </cell>
          <cell r="BP1334" t="str">
            <v>在庫数</v>
          </cell>
          <cell r="BQ1334">
            <v>0</v>
          </cell>
          <cell r="BR1334" t="str">
            <v>在庫数</v>
          </cell>
          <cell r="BS1334">
            <v>0</v>
          </cell>
          <cell r="BT1334" t="str">
            <v>在庫数</v>
          </cell>
          <cell r="BU1334">
            <v>0</v>
          </cell>
          <cell r="BV1334" t="str">
            <v>在庫数</v>
          </cell>
          <cell r="BW1334">
            <v>0</v>
          </cell>
          <cell r="BX1334" t="str">
            <v>在庫数</v>
          </cell>
          <cell r="BY1334">
            <v>0</v>
          </cell>
          <cell r="BZ1334" t="str">
            <v>在庫数</v>
          </cell>
          <cell r="CA1334">
            <v>0</v>
          </cell>
          <cell r="CB1334" t="str">
            <v>在庫数</v>
          </cell>
          <cell r="CC1334">
            <v>0</v>
          </cell>
          <cell r="CD1334" t="str">
            <v>在庫数</v>
          </cell>
          <cell r="CE1334">
            <v>0</v>
          </cell>
          <cell r="CF1334" t="str">
            <v>在庫数</v>
          </cell>
          <cell r="CG1334">
            <v>0</v>
          </cell>
          <cell r="CH1334" t="str">
            <v>在庫数</v>
          </cell>
          <cell r="CI1334">
            <v>0</v>
          </cell>
          <cell r="CJ1334" t="str">
            <v>在庫数</v>
          </cell>
          <cell r="CK1334">
            <v>0</v>
          </cell>
          <cell r="CL1334" t="str">
            <v>引当数</v>
          </cell>
          <cell r="CM1334">
            <v>1</v>
          </cell>
          <cell r="CN1334" t="str">
            <v>在庫数</v>
          </cell>
          <cell r="CO1334">
            <v>0</v>
          </cell>
          <cell r="CP1334" t="str">
            <v>在庫数</v>
          </cell>
          <cell r="CQ1334">
            <v>0</v>
          </cell>
          <cell r="CR1334" t="str">
            <v>在庫数</v>
          </cell>
          <cell r="CS1334">
            <v>8</v>
          </cell>
          <cell r="CT1334" t="str">
            <v>在庫数</v>
          </cell>
          <cell r="CU1334">
            <v>0</v>
          </cell>
          <cell r="CX1334" t="str">
            <v>在庫数</v>
          </cell>
          <cell r="CY1334">
            <v>1</v>
          </cell>
          <cell r="CZ1334" t="str">
            <v>在庫数</v>
          </cell>
          <cell r="DA1334">
            <v>0</v>
          </cell>
          <cell r="DD1334" t="str">
            <v>在庫数</v>
          </cell>
          <cell r="DE1334">
            <v>0</v>
          </cell>
          <cell r="DF1334" t="str">
            <v>在庫数</v>
          </cell>
          <cell r="DG1334">
            <v>0</v>
          </cell>
          <cell r="DH1334" t="str">
            <v>在庫数</v>
          </cell>
          <cell r="DI1334">
            <v>0</v>
          </cell>
          <cell r="DJ1334" t="str">
            <v>在庫数</v>
          </cell>
          <cell r="DK1334">
            <v>0</v>
          </cell>
          <cell r="DN1334" t="str">
            <v>在庫数</v>
          </cell>
          <cell r="DO1334">
            <v>0</v>
          </cell>
          <cell r="DP1334" t="str">
            <v>在庫数</v>
          </cell>
          <cell r="DQ1334">
            <v>0</v>
          </cell>
          <cell r="DR1334" t="str">
            <v>在庫数</v>
          </cell>
          <cell r="DS1334">
            <v>7</v>
          </cell>
          <cell r="DT1334" t="str">
            <v>在庫数</v>
          </cell>
          <cell r="DU1334">
            <v>0</v>
          </cell>
          <cell r="DV1334" t="str">
            <v>在庫数</v>
          </cell>
          <cell r="DW1334">
            <v>25</v>
          </cell>
          <cell r="DX1334" t="str">
            <v>在庫数</v>
          </cell>
          <cell r="DY1334">
            <v>0</v>
          </cell>
          <cell r="EB1334" t="str">
            <v>在庫数</v>
          </cell>
          <cell r="EC1334">
            <v>0</v>
          </cell>
          <cell r="ED1334" t="str">
            <v>在庫数</v>
          </cell>
          <cell r="EE1334">
            <v>0</v>
          </cell>
          <cell r="EF1334" t="str">
            <v>在庫数</v>
          </cell>
          <cell r="EG1334">
            <v>0</v>
          </cell>
          <cell r="EH1334" t="str">
            <v>在庫数</v>
          </cell>
          <cell r="EI1334">
            <v>0</v>
          </cell>
          <cell r="EN1334" t="str">
            <v>在庫数</v>
          </cell>
          <cell r="EO1334">
            <v>0</v>
          </cell>
          <cell r="EP1334" t="str">
            <v>在庫数</v>
          </cell>
          <cell r="EQ1334">
            <v>0</v>
          </cell>
          <cell r="ER1334" t="str">
            <v>在庫数</v>
          </cell>
          <cell r="ES1334">
            <v>0</v>
          </cell>
          <cell r="ET1334" t="str">
            <v>在庫数</v>
          </cell>
          <cell r="EU1334">
            <v>0</v>
          </cell>
          <cell r="EV1334" t="str">
            <v>在庫数</v>
          </cell>
          <cell r="EW1334">
            <v>0</v>
          </cell>
          <cell r="EX1334" t="str">
            <v>在庫数</v>
          </cell>
          <cell r="EY1334">
            <v>60</v>
          </cell>
          <cell r="EZ1334" t="str">
            <v>在庫数</v>
          </cell>
          <cell r="FA1334">
            <v>0</v>
          </cell>
          <cell r="FB1334" t="str">
            <v>在庫数</v>
          </cell>
          <cell r="FC1334">
            <v>0</v>
          </cell>
          <cell r="FD1334" t="str">
            <v>在庫数</v>
          </cell>
          <cell r="FE1334">
            <v>0</v>
          </cell>
          <cell r="FF1334" t="str">
            <v>在庫数</v>
          </cell>
          <cell r="FG1334">
            <v>0</v>
          </cell>
          <cell r="FH1334" t="str">
            <v>在庫数</v>
          </cell>
          <cell r="FI1334">
            <v>0</v>
          </cell>
          <cell r="FJ1334" t="str">
            <v>在庫数</v>
          </cell>
          <cell r="FK1334">
            <v>0</v>
          </cell>
          <cell r="FL1334" t="str">
            <v>在庫数</v>
          </cell>
          <cell r="FM1334">
            <v>0</v>
          </cell>
          <cell r="FN1334" t="str">
            <v>在庫数</v>
          </cell>
          <cell r="FO1334">
            <v>0</v>
          </cell>
          <cell r="FQ1334" t="str">
            <v>在庫数</v>
          </cell>
          <cell r="FR1334">
            <v>0</v>
          </cell>
          <cell r="FT1334" t="str">
            <v>在庫数</v>
          </cell>
          <cell r="FU1334">
            <v>0</v>
          </cell>
          <cell r="FV1334" t="str">
            <v>在庫数</v>
          </cell>
          <cell r="FW1334">
            <v>0</v>
          </cell>
          <cell r="FX1334" t="str">
            <v>在庫数</v>
          </cell>
          <cell r="FY1334">
            <v>0</v>
          </cell>
          <cell r="FZ1334" t="str">
            <v>在庫数</v>
          </cell>
          <cell r="GA1334">
            <v>0</v>
          </cell>
          <cell r="GC1334" t="str">
            <v>在庫数</v>
          </cell>
          <cell r="GD1334">
            <v>0</v>
          </cell>
          <cell r="GE1334" t="str">
            <v>在庫数</v>
          </cell>
          <cell r="GF1334">
            <v>0</v>
          </cell>
          <cell r="GG1334" t="str">
            <v>在庫数</v>
          </cell>
          <cell r="GH1334">
            <v>0</v>
          </cell>
        </row>
        <row r="1335">
          <cell r="CL1335" t="str">
            <v>在庫数</v>
          </cell>
          <cell r="CM1335">
            <v>0</v>
          </cell>
        </row>
        <row r="1336">
          <cell r="CX1336">
            <v>45601</v>
          </cell>
          <cell r="CY1336">
            <v>4062370</v>
          </cell>
          <cell r="DR1336">
            <v>45326</v>
          </cell>
          <cell r="DS1336">
            <v>4162075</v>
          </cell>
          <cell r="DV1336">
            <v>45643</v>
          </cell>
          <cell r="DW1336">
            <v>4162050</v>
          </cell>
          <cell r="EF1336">
            <v>45363</v>
          </cell>
          <cell r="EG1336">
            <v>4062130</v>
          </cell>
          <cell r="EN1336">
            <v>45601</v>
          </cell>
          <cell r="EO1336">
            <v>4062378</v>
          </cell>
        </row>
        <row r="1337">
          <cell r="CL1337">
            <v>45307</v>
          </cell>
          <cell r="CM1337">
            <v>4062027</v>
          </cell>
          <cell r="CX1337" t="str">
            <v>繰越数</v>
          </cell>
          <cell r="CY1337">
            <v>50</v>
          </cell>
          <cell r="CZ1337" t="str">
            <v>繰越数</v>
          </cell>
          <cell r="DR1337" t="str">
            <v>繰越数</v>
          </cell>
          <cell r="DS1337">
            <v>10</v>
          </cell>
          <cell r="DV1337" t="str">
            <v>繰越数</v>
          </cell>
          <cell r="DW1337">
            <v>6</v>
          </cell>
          <cell r="EF1337" t="str">
            <v>繰越数</v>
          </cell>
          <cell r="EG1337">
            <v>18</v>
          </cell>
          <cell r="EN1337" t="str">
            <v>繰越数</v>
          </cell>
          <cell r="EO1337">
            <v>30</v>
          </cell>
          <cell r="EP1337" t="str">
            <v>繰越数</v>
          </cell>
          <cell r="ER1337" t="str">
            <v>繰越数</v>
          </cell>
          <cell r="ET1337" t="str">
            <v>繰越数</v>
          </cell>
          <cell r="EV1337" t="str">
            <v>繰越数</v>
          </cell>
          <cell r="EX1337" t="str">
            <v>繰越数</v>
          </cell>
          <cell r="EZ1337" t="str">
            <v>繰越数</v>
          </cell>
          <cell r="FB1337" t="str">
            <v>繰越数</v>
          </cell>
          <cell r="FD1337" t="str">
            <v>繰越数</v>
          </cell>
          <cell r="FF1337" t="str">
            <v>繰越数</v>
          </cell>
          <cell r="FH1337" t="str">
            <v>繰越数</v>
          </cell>
          <cell r="FJ1337" t="str">
            <v>繰越数</v>
          </cell>
          <cell r="FL1337" t="str">
            <v>繰越数</v>
          </cell>
          <cell r="FN1337" t="str">
            <v>繰越数</v>
          </cell>
          <cell r="FQ1337" t="str">
            <v>繰越数</v>
          </cell>
          <cell r="FT1337" t="str">
            <v>繰越数</v>
          </cell>
          <cell r="FV1337" t="str">
            <v>繰越数</v>
          </cell>
          <cell r="FX1337" t="str">
            <v>繰越数</v>
          </cell>
          <cell r="FZ1337" t="str">
            <v>繰越数</v>
          </cell>
          <cell r="GC1337" t="str">
            <v>繰越数</v>
          </cell>
          <cell r="GE1337" t="str">
            <v>繰越数</v>
          </cell>
          <cell r="GG1337" t="str">
            <v>繰越数</v>
          </cell>
        </row>
        <row r="1338">
          <cell r="CL1338" t="str">
            <v>繰越数</v>
          </cell>
          <cell r="CM1338">
            <v>1</v>
          </cell>
          <cell r="CX1338" t="str">
            <v>引当数</v>
          </cell>
          <cell r="CY1338">
            <v>33</v>
          </cell>
          <cell r="CZ1338" t="str">
            <v>引当数</v>
          </cell>
          <cell r="DA1338">
            <v>0</v>
          </cell>
          <cell r="DR1338" t="str">
            <v>引当数</v>
          </cell>
          <cell r="DS1338">
            <v>0</v>
          </cell>
          <cell r="DV1338" t="str">
            <v>引当数</v>
          </cell>
          <cell r="DW1338">
            <v>0</v>
          </cell>
          <cell r="EF1338" t="str">
            <v>引当数</v>
          </cell>
          <cell r="EG1338">
            <v>18</v>
          </cell>
          <cell r="EN1338" t="str">
            <v>引当数</v>
          </cell>
          <cell r="EO1338">
            <v>0</v>
          </cell>
          <cell r="EP1338" t="str">
            <v>引当数</v>
          </cell>
          <cell r="EQ1338">
            <v>0</v>
          </cell>
          <cell r="ER1338" t="str">
            <v>引当数</v>
          </cell>
          <cell r="ES1338">
            <v>0</v>
          </cell>
          <cell r="ET1338" t="str">
            <v>引当数</v>
          </cell>
          <cell r="EU1338">
            <v>0</v>
          </cell>
          <cell r="EV1338" t="str">
            <v>引当数</v>
          </cell>
          <cell r="EW1338">
            <v>0</v>
          </cell>
          <cell r="EX1338" t="str">
            <v>引当数</v>
          </cell>
          <cell r="EY1338">
            <v>0</v>
          </cell>
          <cell r="EZ1338" t="str">
            <v>引当数</v>
          </cell>
          <cell r="FA1338">
            <v>0</v>
          </cell>
          <cell r="FB1338" t="str">
            <v>引当数</v>
          </cell>
          <cell r="FC1338">
            <v>0</v>
          </cell>
          <cell r="FD1338" t="str">
            <v>引当数</v>
          </cell>
          <cell r="FE1338">
            <v>0</v>
          </cell>
          <cell r="FF1338" t="str">
            <v>引当数</v>
          </cell>
          <cell r="FG1338">
            <v>0</v>
          </cell>
          <cell r="FH1338" t="str">
            <v>引当数</v>
          </cell>
          <cell r="FI1338">
            <v>0</v>
          </cell>
          <cell r="FJ1338" t="str">
            <v>引当数</v>
          </cell>
          <cell r="FK1338">
            <v>0</v>
          </cell>
          <cell r="FL1338" t="str">
            <v>引当数</v>
          </cell>
          <cell r="FM1338">
            <v>0</v>
          </cell>
          <cell r="FN1338" t="str">
            <v>引当数</v>
          </cell>
          <cell r="FO1338">
            <v>0</v>
          </cell>
          <cell r="FQ1338" t="str">
            <v>引当数</v>
          </cell>
          <cell r="FR1338">
            <v>0</v>
          </cell>
          <cell r="FT1338" t="str">
            <v>引当数</v>
          </cell>
          <cell r="FU1338">
            <v>0</v>
          </cell>
          <cell r="FV1338" t="str">
            <v>引当数</v>
          </cell>
          <cell r="FW1338">
            <v>0</v>
          </cell>
          <cell r="FX1338" t="str">
            <v>引当数</v>
          </cell>
          <cell r="FY1338">
            <v>0</v>
          </cell>
          <cell r="FZ1338" t="str">
            <v>引当数</v>
          </cell>
          <cell r="GA1338">
            <v>0</v>
          </cell>
          <cell r="GC1338" t="str">
            <v>引当数</v>
          </cell>
          <cell r="GD1338">
            <v>0</v>
          </cell>
          <cell r="GE1338" t="str">
            <v>引当数</v>
          </cell>
          <cell r="GF1338">
            <v>0</v>
          </cell>
          <cell r="GG1338" t="str">
            <v>引当数</v>
          </cell>
          <cell r="GH1338">
            <v>0</v>
          </cell>
        </row>
        <row r="1339">
          <cell r="CL1339" t="str">
            <v>引当数</v>
          </cell>
          <cell r="CM1339">
            <v>1</v>
          </cell>
          <cell r="CX1339" t="str">
            <v>在庫数</v>
          </cell>
          <cell r="CY1339">
            <v>17</v>
          </cell>
          <cell r="CZ1339" t="str">
            <v>在庫数</v>
          </cell>
          <cell r="DA1339">
            <v>0</v>
          </cell>
          <cell r="DR1339" t="str">
            <v>在庫数</v>
          </cell>
          <cell r="DS1339">
            <v>13</v>
          </cell>
          <cell r="DV1339" t="str">
            <v>在庫数</v>
          </cell>
          <cell r="DW1339">
            <v>6</v>
          </cell>
          <cell r="EF1339" t="str">
            <v>在庫数</v>
          </cell>
          <cell r="EG1339">
            <v>0</v>
          </cell>
          <cell r="EN1339" t="str">
            <v>在庫数</v>
          </cell>
          <cell r="EO1339">
            <v>30</v>
          </cell>
          <cell r="EP1339" t="str">
            <v>在庫数</v>
          </cell>
          <cell r="EQ1339">
            <v>0</v>
          </cell>
          <cell r="ER1339" t="str">
            <v>在庫数</v>
          </cell>
          <cell r="ES1339">
            <v>0</v>
          </cell>
          <cell r="ET1339" t="str">
            <v>在庫数</v>
          </cell>
          <cell r="EU1339">
            <v>0</v>
          </cell>
          <cell r="EV1339" t="str">
            <v>在庫数</v>
          </cell>
          <cell r="EW1339">
            <v>0</v>
          </cell>
          <cell r="EX1339" t="str">
            <v>在庫数</v>
          </cell>
          <cell r="EY1339">
            <v>0</v>
          </cell>
          <cell r="EZ1339" t="str">
            <v>在庫数</v>
          </cell>
          <cell r="FA1339">
            <v>0</v>
          </cell>
          <cell r="FB1339" t="str">
            <v>在庫数</v>
          </cell>
          <cell r="FC1339">
            <v>0</v>
          </cell>
          <cell r="FD1339" t="str">
            <v>在庫数</v>
          </cell>
          <cell r="FE1339">
            <v>0</v>
          </cell>
          <cell r="FF1339" t="str">
            <v>在庫数</v>
          </cell>
          <cell r="FG1339">
            <v>0</v>
          </cell>
          <cell r="FH1339" t="str">
            <v>在庫数</v>
          </cell>
          <cell r="FI1339">
            <v>0</v>
          </cell>
          <cell r="FJ1339" t="str">
            <v>在庫数</v>
          </cell>
          <cell r="FK1339">
            <v>0</v>
          </cell>
          <cell r="FL1339" t="str">
            <v>在庫数</v>
          </cell>
          <cell r="FM1339">
            <v>0</v>
          </cell>
          <cell r="FN1339" t="str">
            <v>在庫数</v>
          </cell>
          <cell r="FO1339">
            <v>0</v>
          </cell>
          <cell r="FQ1339" t="str">
            <v>在庫数</v>
          </cell>
          <cell r="FR1339">
            <v>0</v>
          </cell>
          <cell r="FT1339" t="str">
            <v>在庫数</v>
          </cell>
          <cell r="FU1339">
            <v>0</v>
          </cell>
          <cell r="FV1339" t="str">
            <v>在庫数</v>
          </cell>
          <cell r="FW1339">
            <v>0</v>
          </cell>
          <cell r="FX1339" t="str">
            <v>在庫数</v>
          </cell>
          <cell r="FY1339">
            <v>0</v>
          </cell>
          <cell r="FZ1339" t="str">
            <v>在庫数</v>
          </cell>
          <cell r="GA1339">
            <v>0</v>
          </cell>
          <cell r="GC1339" t="str">
            <v>在庫数</v>
          </cell>
          <cell r="GD1339">
            <v>0</v>
          </cell>
          <cell r="GE1339" t="str">
            <v>在庫数</v>
          </cell>
          <cell r="GF1339">
            <v>0</v>
          </cell>
          <cell r="GG1339" t="str">
            <v>在庫数</v>
          </cell>
          <cell r="GH1339">
            <v>0</v>
          </cell>
        </row>
        <row r="1340">
          <cell r="CL1340" t="str">
            <v>在庫数</v>
          </cell>
          <cell r="CM1340">
            <v>0</v>
          </cell>
        </row>
        <row r="1341">
          <cell r="CX1341">
            <v>45629</v>
          </cell>
          <cell r="CY1341">
            <v>4162022</v>
          </cell>
          <cell r="DV1341">
            <v>45671</v>
          </cell>
          <cell r="DW1341">
            <v>4162069</v>
          </cell>
          <cell r="EF1341">
            <v>45370</v>
          </cell>
          <cell r="EG1341">
            <v>4062138</v>
          </cell>
          <cell r="EN1341">
            <v>45636</v>
          </cell>
          <cell r="EO1341">
            <v>4162027</v>
          </cell>
        </row>
        <row r="1342">
          <cell r="CL1342">
            <v>44936</v>
          </cell>
          <cell r="CM1342">
            <v>4062056</v>
          </cell>
          <cell r="CX1342" t="str">
            <v>繰越数</v>
          </cell>
          <cell r="CY1342">
            <v>50</v>
          </cell>
          <cell r="DV1342" t="str">
            <v>繰越数</v>
          </cell>
          <cell r="DW1342">
            <v>5</v>
          </cell>
          <cell r="EF1342" t="str">
            <v>繰越数</v>
          </cell>
          <cell r="EG1342">
            <v>18</v>
          </cell>
          <cell r="EN1342" t="str">
            <v>繰越数</v>
          </cell>
          <cell r="EO1342">
            <v>30</v>
          </cell>
          <cell r="EP1342" t="str">
            <v>繰越数</v>
          </cell>
          <cell r="ER1342" t="str">
            <v>繰越数</v>
          </cell>
          <cell r="ET1342" t="str">
            <v>繰越数</v>
          </cell>
          <cell r="EV1342" t="str">
            <v>繰越数</v>
          </cell>
          <cell r="EX1342" t="str">
            <v>繰越数</v>
          </cell>
          <cell r="EZ1342" t="str">
            <v>繰越数</v>
          </cell>
          <cell r="FB1342" t="str">
            <v>繰越数</v>
          </cell>
          <cell r="FD1342" t="str">
            <v>繰越数</v>
          </cell>
          <cell r="FF1342" t="str">
            <v>繰越数</v>
          </cell>
          <cell r="FH1342" t="str">
            <v>繰越数</v>
          </cell>
          <cell r="FJ1342" t="str">
            <v>繰越数</v>
          </cell>
          <cell r="FL1342" t="str">
            <v>繰越数</v>
          </cell>
          <cell r="FN1342" t="str">
            <v>繰越数</v>
          </cell>
          <cell r="FQ1342" t="str">
            <v>繰越数</v>
          </cell>
          <cell r="FT1342" t="str">
            <v>繰越数</v>
          </cell>
          <cell r="FV1342" t="str">
            <v>繰越数</v>
          </cell>
          <cell r="FX1342" t="str">
            <v>繰越数</v>
          </cell>
          <cell r="FZ1342" t="str">
            <v>繰越数</v>
          </cell>
          <cell r="GC1342" t="str">
            <v>繰越数</v>
          </cell>
          <cell r="GE1342" t="str">
            <v>繰越数</v>
          </cell>
          <cell r="GG1342" t="str">
            <v>繰越数</v>
          </cell>
        </row>
        <row r="1343">
          <cell r="CL1343" t="str">
            <v>繰越数</v>
          </cell>
          <cell r="CM1343">
            <v>2</v>
          </cell>
          <cell r="CX1343" t="str">
            <v>引当数</v>
          </cell>
          <cell r="CY1343">
            <v>0</v>
          </cell>
          <cell r="DV1343" t="str">
            <v>引当数</v>
          </cell>
          <cell r="DW1343">
            <v>0</v>
          </cell>
          <cell r="EF1343" t="str">
            <v>引当数</v>
          </cell>
          <cell r="EG1343">
            <v>18</v>
          </cell>
          <cell r="EN1343" t="str">
            <v>引当数</v>
          </cell>
          <cell r="EO1343">
            <v>0</v>
          </cell>
          <cell r="EP1343" t="str">
            <v>引当数</v>
          </cell>
          <cell r="EQ1343">
            <v>0</v>
          </cell>
          <cell r="ER1343" t="str">
            <v>引当数</v>
          </cell>
          <cell r="ES1343">
            <v>0</v>
          </cell>
          <cell r="ET1343" t="str">
            <v>引当数</v>
          </cell>
          <cell r="EU1343">
            <v>0</v>
          </cell>
          <cell r="EV1343" t="str">
            <v>引当数</v>
          </cell>
          <cell r="EW1343">
            <v>0</v>
          </cell>
          <cell r="EX1343" t="str">
            <v>引当数</v>
          </cell>
          <cell r="EY1343">
            <v>0</v>
          </cell>
          <cell r="EZ1343" t="str">
            <v>引当数</v>
          </cell>
          <cell r="FA1343">
            <v>0</v>
          </cell>
          <cell r="FB1343" t="str">
            <v>引当数</v>
          </cell>
          <cell r="FC1343">
            <v>0</v>
          </cell>
          <cell r="FD1343" t="str">
            <v>引当数</v>
          </cell>
          <cell r="FE1343">
            <v>0</v>
          </cell>
          <cell r="FF1343" t="str">
            <v>引当数</v>
          </cell>
          <cell r="FG1343">
            <v>0</v>
          </cell>
          <cell r="FH1343" t="str">
            <v>引当数</v>
          </cell>
          <cell r="FI1343">
            <v>0</v>
          </cell>
          <cell r="FJ1343" t="str">
            <v>引当数</v>
          </cell>
          <cell r="FK1343">
            <v>0</v>
          </cell>
          <cell r="FL1343" t="str">
            <v>引当数</v>
          </cell>
          <cell r="FM1343">
            <v>0</v>
          </cell>
          <cell r="FN1343" t="str">
            <v>引当数</v>
          </cell>
          <cell r="FO1343">
            <v>0</v>
          </cell>
          <cell r="FQ1343" t="str">
            <v>引当数</v>
          </cell>
          <cell r="FR1343">
            <v>0</v>
          </cell>
          <cell r="FT1343" t="str">
            <v>引当数</v>
          </cell>
          <cell r="FU1343">
            <v>0</v>
          </cell>
          <cell r="FV1343" t="str">
            <v>引当数</v>
          </cell>
          <cell r="FW1343">
            <v>0</v>
          </cell>
          <cell r="FX1343" t="str">
            <v>引当数</v>
          </cell>
          <cell r="FY1343">
            <v>0</v>
          </cell>
          <cell r="FZ1343" t="str">
            <v>引当数</v>
          </cell>
          <cell r="GA1343">
            <v>0</v>
          </cell>
          <cell r="GC1343" t="str">
            <v>引当数</v>
          </cell>
          <cell r="GD1343">
            <v>0</v>
          </cell>
          <cell r="GE1343" t="str">
            <v>引当数</v>
          </cell>
          <cell r="GF1343">
            <v>0</v>
          </cell>
          <cell r="GG1343" t="str">
            <v>引当数</v>
          </cell>
          <cell r="GH1343">
            <v>0</v>
          </cell>
        </row>
        <row r="1344">
          <cell r="CL1344" t="str">
            <v>引当数</v>
          </cell>
          <cell r="CM1344">
            <v>2</v>
          </cell>
          <cell r="CX1344" t="str">
            <v>在庫数</v>
          </cell>
          <cell r="CY1344">
            <v>50</v>
          </cell>
          <cell r="DV1344" t="str">
            <v>在庫数</v>
          </cell>
          <cell r="DW1344">
            <v>5</v>
          </cell>
          <cell r="EF1344" t="str">
            <v>在庫数</v>
          </cell>
          <cell r="EG1344">
            <v>0</v>
          </cell>
          <cell r="EN1344" t="str">
            <v>在庫数</v>
          </cell>
          <cell r="EO1344">
            <v>30</v>
          </cell>
          <cell r="EP1344" t="str">
            <v>在庫数</v>
          </cell>
          <cell r="EQ1344">
            <v>0</v>
          </cell>
          <cell r="ER1344" t="str">
            <v>在庫数</v>
          </cell>
          <cell r="ES1344">
            <v>0</v>
          </cell>
          <cell r="ET1344" t="str">
            <v>在庫数</v>
          </cell>
          <cell r="EU1344">
            <v>0</v>
          </cell>
          <cell r="EV1344" t="str">
            <v>在庫数</v>
          </cell>
          <cell r="EW1344">
            <v>0</v>
          </cell>
          <cell r="EX1344" t="str">
            <v>在庫数</v>
          </cell>
          <cell r="EY1344">
            <v>0</v>
          </cell>
          <cell r="EZ1344" t="str">
            <v>在庫数</v>
          </cell>
          <cell r="FA1344">
            <v>0</v>
          </cell>
          <cell r="FB1344" t="str">
            <v>在庫数</v>
          </cell>
          <cell r="FC1344">
            <v>0</v>
          </cell>
          <cell r="FD1344" t="str">
            <v>在庫数</v>
          </cell>
          <cell r="FE1344">
            <v>0</v>
          </cell>
          <cell r="FF1344" t="str">
            <v>在庫数</v>
          </cell>
          <cell r="FG1344">
            <v>0</v>
          </cell>
          <cell r="FH1344" t="str">
            <v>在庫数</v>
          </cell>
          <cell r="FI1344">
            <v>0</v>
          </cell>
          <cell r="FJ1344" t="str">
            <v>在庫数</v>
          </cell>
          <cell r="FK1344">
            <v>0</v>
          </cell>
          <cell r="FL1344" t="str">
            <v>在庫数</v>
          </cell>
          <cell r="FM1344">
            <v>0</v>
          </cell>
          <cell r="FN1344" t="str">
            <v>在庫数</v>
          </cell>
          <cell r="FO1344">
            <v>0</v>
          </cell>
          <cell r="FQ1344" t="str">
            <v>在庫数</v>
          </cell>
          <cell r="FR1344">
            <v>0</v>
          </cell>
          <cell r="FT1344" t="str">
            <v>在庫数</v>
          </cell>
          <cell r="FU1344">
            <v>0</v>
          </cell>
          <cell r="FV1344" t="str">
            <v>在庫数</v>
          </cell>
          <cell r="FW1344">
            <v>0</v>
          </cell>
          <cell r="FX1344" t="str">
            <v>在庫数</v>
          </cell>
          <cell r="FY1344">
            <v>0</v>
          </cell>
          <cell r="FZ1344" t="str">
            <v>在庫数</v>
          </cell>
          <cell r="GA1344">
            <v>0</v>
          </cell>
          <cell r="GC1344" t="str">
            <v>在庫数</v>
          </cell>
          <cell r="GD1344">
            <v>0</v>
          </cell>
          <cell r="GE1344" t="str">
            <v>在庫数</v>
          </cell>
          <cell r="GF1344">
            <v>0</v>
          </cell>
          <cell r="GG1344" t="str">
            <v>在庫数</v>
          </cell>
          <cell r="GH1344">
            <v>0</v>
          </cell>
        </row>
        <row r="1345">
          <cell r="CL1345" t="str">
            <v>在庫数</v>
          </cell>
          <cell r="CM1345">
            <v>0</v>
          </cell>
        </row>
        <row r="1346">
          <cell r="CX1346">
            <v>45643</v>
          </cell>
          <cell r="CY1346">
            <v>4162054</v>
          </cell>
          <cell r="EF1346">
            <v>45377</v>
          </cell>
          <cell r="EG1346">
            <v>4062162</v>
          </cell>
        </row>
        <row r="1347">
          <cell r="CX1347" t="str">
            <v>繰越数</v>
          </cell>
          <cell r="CY1347">
            <v>12</v>
          </cell>
          <cell r="EF1347" t="str">
            <v>繰越数</v>
          </cell>
          <cell r="EG1347">
            <v>12</v>
          </cell>
          <cell r="EN1347" t="str">
            <v>繰越数</v>
          </cell>
          <cell r="EP1347" t="str">
            <v>繰越数</v>
          </cell>
          <cell r="ER1347" t="str">
            <v>繰越数</v>
          </cell>
          <cell r="ET1347" t="str">
            <v>繰越数</v>
          </cell>
          <cell r="EV1347" t="str">
            <v>繰越数</v>
          </cell>
          <cell r="EX1347" t="str">
            <v>繰越数</v>
          </cell>
          <cell r="EZ1347" t="str">
            <v>繰越数</v>
          </cell>
          <cell r="FB1347" t="str">
            <v>繰越数</v>
          </cell>
          <cell r="FD1347" t="str">
            <v>繰越数</v>
          </cell>
          <cell r="FF1347" t="str">
            <v>繰越数</v>
          </cell>
          <cell r="FH1347" t="str">
            <v>繰越数</v>
          </cell>
          <cell r="FJ1347" t="str">
            <v>繰越数</v>
          </cell>
          <cell r="FL1347" t="str">
            <v>繰越数</v>
          </cell>
          <cell r="FN1347" t="str">
            <v>繰越数</v>
          </cell>
          <cell r="FQ1347" t="str">
            <v>繰越数</v>
          </cell>
          <cell r="FT1347" t="str">
            <v>繰越数</v>
          </cell>
          <cell r="FV1347" t="str">
            <v>繰越数</v>
          </cell>
          <cell r="FX1347" t="str">
            <v>繰越数</v>
          </cell>
          <cell r="FZ1347" t="str">
            <v>繰越数</v>
          </cell>
          <cell r="GC1347" t="str">
            <v>繰越数</v>
          </cell>
          <cell r="GE1347" t="str">
            <v>繰越数</v>
          </cell>
          <cell r="GG1347" t="str">
            <v>繰越数</v>
          </cell>
        </row>
        <row r="1348">
          <cell r="CX1348" t="str">
            <v>引当数</v>
          </cell>
          <cell r="CY1348">
            <v>0</v>
          </cell>
          <cell r="EF1348" t="str">
            <v>引当数</v>
          </cell>
          <cell r="EG1348">
            <v>12</v>
          </cell>
          <cell r="EN1348" t="str">
            <v>引当数</v>
          </cell>
          <cell r="EO1348">
            <v>0</v>
          </cell>
          <cell r="EP1348" t="str">
            <v>引当数</v>
          </cell>
          <cell r="EQ1348">
            <v>0</v>
          </cell>
          <cell r="ER1348" t="str">
            <v>引当数</v>
          </cell>
          <cell r="ES1348">
            <v>0</v>
          </cell>
          <cell r="ET1348" t="str">
            <v>引当数</v>
          </cell>
          <cell r="EU1348">
            <v>0</v>
          </cell>
          <cell r="EV1348" t="str">
            <v>引当数</v>
          </cell>
          <cell r="EW1348">
            <v>0</v>
          </cell>
          <cell r="EX1348" t="str">
            <v>引当数</v>
          </cell>
          <cell r="EY1348">
            <v>0</v>
          </cell>
          <cell r="EZ1348" t="str">
            <v>引当数</v>
          </cell>
          <cell r="FA1348">
            <v>0</v>
          </cell>
          <cell r="FB1348" t="str">
            <v>引当数</v>
          </cell>
          <cell r="FC1348">
            <v>0</v>
          </cell>
          <cell r="FD1348" t="str">
            <v>引当数</v>
          </cell>
          <cell r="FE1348">
            <v>0</v>
          </cell>
          <cell r="FF1348" t="str">
            <v>引当数</v>
          </cell>
          <cell r="FG1348">
            <v>0</v>
          </cell>
          <cell r="FH1348" t="str">
            <v>引当数</v>
          </cell>
          <cell r="FI1348">
            <v>0</v>
          </cell>
          <cell r="FJ1348" t="str">
            <v>引当数</v>
          </cell>
          <cell r="FK1348">
            <v>0</v>
          </cell>
          <cell r="FL1348" t="str">
            <v>引当数</v>
          </cell>
          <cell r="FM1348">
            <v>0</v>
          </cell>
          <cell r="FN1348" t="str">
            <v>引当数</v>
          </cell>
          <cell r="FO1348">
            <v>0</v>
          </cell>
          <cell r="FQ1348" t="str">
            <v>引当数</v>
          </cell>
          <cell r="FR1348">
            <v>0</v>
          </cell>
          <cell r="FT1348" t="str">
            <v>引当数</v>
          </cell>
          <cell r="FU1348">
            <v>0</v>
          </cell>
          <cell r="FV1348" t="str">
            <v>引当数</v>
          </cell>
          <cell r="FW1348">
            <v>0</v>
          </cell>
          <cell r="FX1348" t="str">
            <v>引当数</v>
          </cell>
          <cell r="FY1348">
            <v>0</v>
          </cell>
          <cell r="FZ1348" t="str">
            <v>引当数</v>
          </cell>
          <cell r="GA1348">
            <v>0</v>
          </cell>
          <cell r="GC1348" t="str">
            <v>引当数</v>
          </cell>
          <cell r="GD1348">
            <v>0</v>
          </cell>
          <cell r="GE1348" t="str">
            <v>引当数</v>
          </cell>
          <cell r="GF1348">
            <v>0</v>
          </cell>
          <cell r="GG1348" t="str">
            <v>引当数</v>
          </cell>
          <cell r="GH1348">
            <v>0</v>
          </cell>
        </row>
        <row r="1349">
          <cell r="CX1349" t="str">
            <v>在庫数</v>
          </cell>
          <cell r="CY1349">
            <v>12</v>
          </cell>
          <cell r="EF1349" t="str">
            <v>在庫数</v>
          </cell>
          <cell r="EG1349">
            <v>0</v>
          </cell>
          <cell r="EN1349" t="str">
            <v>在庫数</v>
          </cell>
          <cell r="EO1349">
            <v>0</v>
          </cell>
          <cell r="EP1349" t="str">
            <v>在庫数</v>
          </cell>
          <cell r="EQ1349">
            <v>0</v>
          </cell>
          <cell r="ER1349" t="str">
            <v>在庫数</v>
          </cell>
          <cell r="ES1349">
            <v>0</v>
          </cell>
          <cell r="ET1349" t="str">
            <v>在庫数</v>
          </cell>
          <cell r="EU1349">
            <v>0</v>
          </cell>
          <cell r="EV1349" t="str">
            <v>在庫数</v>
          </cell>
          <cell r="EW1349">
            <v>0</v>
          </cell>
          <cell r="EX1349" t="str">
            <v>在庫数</v>
          </cell>
          <cell r="EY1349">
            <v>0</v>
          </cell>
          <cell r="EZ1349" t="str">
            <v>在庫数</v>
          </cell>
          <cell r="FA1349">
            <v>0</v>
          </cell>
          <cell r="FB1349" t="str">
            <v>在庫数</v>
          </cell>
          <cell r="FC1349">
            <v>0</v>
          </cell>
          <cell r="FD1349" t="str">
            <v>在庫数</v>
          </cell>
          <cell r="FE1349">
            <v>0</v>
          </cell>
          <cell r="FF1349" t="str">
            <v>在庫数</v>
          </cell>
          <cell r="FG1349">
            <v>0</v>
          </cell>
          <cell r="FH1349" t="str">
            <v>在庫数</v>
          </cell>
          <cell r="FI1349">
            <v>0</v>
          </cell>
          <cell r="FJ1349" t="str">
            <v>在庫数</v>
          </cell>
          <cell r="FK1349">
            <v>0</v>
          </cell>
          <cell r="FL1349" t="str">
            <v>在庫数</v>
          </cell>
          <cell r="FM1349">
            <v>0</v>
          </cell>
          <cell r="FN1349" t="str">
            <v>在庫数</v>
          </cell>
          <cell r="FO1349">
            <v>0</v>
          </cell>
          <cell r="FQ1349" t="str">
            <v>在庫数</v>
          </cell>
          <cell r="FR1349">
            <v>0</v>
          </cell>
          <cell r="FT1349" t="str">
            <v>在庫数</v>
          </cell>
          <cell r="FU1349">
            <v>0</v>
          </cell>
          <cell r="FV1349" t="str">
            <v>在庫数</v>
          </cell>
          <cell r="FW1349">
            <v>0</v>
          </cell>
          <cell r="FX1349" t="str">
            <v>在庫数</v>
          </cell>
          <cell r="FY1349">
            <v>0</v>
          </cell>
          <cell r="FZ1349" t="str">
            <v>在庫数</v>
          </cell>
          <cell r="GA1349">
            <v>0</v>
          </cell>
          <cell r="GC1349" t="str">
            <v>在庫数</v>
          </cell>
          <cell r="GD1349">
            <v>0</v>
          </cell>
          <cell r="GE1349" t="str">
            <v>在庫数</v>
          </cell>
          <cell r="GF1349">
            <v>0</v>
          </cell>
          <cell r="GG1349" t="str">
            <v>在庫数</v>
          </cell>
          <cell r="GH1349">
            <v>0</v>
          </cell>
        </row>
        <row r="1351">
          <cell r="EF1351">
            <v>45391</v>
          </cell>
          <cell r="EG1351">
            <v>4062166</v>
          </cell>
        </row>
        <row r="1352">
          <cell r="EF1352" t="str">
            <v>繰越数</v>
          </cell>
          <cell r="EG1352">
            <v>12</v>
          </cell>
          <cell r="EN1352" t="str">
            <v>繰越数</v>
          </cell>
          <cell r="EP1352" t="str">
            <v>繰越数</v>
          </cell>
          <cell r="ER1352" t="str">
            <v>繰越数</v>
          </cell>
          <cell r="ET1352" t="str">
            <v>繰越数</v>
          </cell>
          <cell r="EV1352" t="str">
            <v>繰越数</v>
          </cell>
          <cell r="EX1352" t="str">
            <v>繰越数</v>
          </cell>
          <cell r="EZ1352" t="str">
            <v>繰越数</v>
          </cell>
          <cell r="FB1352" t="str">
            <v>繰越数</v>
          </cell>
          <cell r="FD1352" t="str">
            <v>繰越数</v>
          </cell>
          <cell r="FF1352" t="str">
            <v>繰越数</v>
          </cell>
          <cell r="FH1352" t="str">
            <v>繰越数</v>
          </cell>
          <cell r="FJ1352" t="str">
            <v>繰越数</v>
          </cell>
          <cell r="FL1352" t="str">
            <v>繰越数</v>
          </cell>
          <cell r="FN1352" t="str">
            <v>繰越数</v>
          </cell>
          <cell r="FQ1352" t="str">
            <v>繰越数</v>
          </cell>
          <cell r="FT1352" t="str">
            <v>繰越数</v>
          </cell>
          <cell r="FV1352" t="str">
            <v>繰越数</v>
          </cell>
          <cell r="FX1352" t="str">
            <v>繰越数</v>
          </cell>
          <cell r="FZ1352" t="str">
            <v>繰越数</v>
          </cell>
          <cell r="GC1352" t="str">
            <v>繰越数</v>
          </cell>
          <cell r="GE1352" t="str">
            <v>繰越数</v>
          </cell>
          <cell r="GG1352" t="str">
            <v>繰越数</v>
          </cell>
        </row>
        <row r="1353">
          <cell r="EF1353" t="str">
            <v>引当数</v>
          </cell>
          <cell r="EG1353">
            <v>12</v>
          </cell>
          <cell r="EN1353" t="str">
            <v>引当数</v>
          </cell>
          <cell r="EO1353">
            <v>0</v>
          </cell>
          <cell r="EP1353" t="str">
            <v>引当数</v>
          </cell>
          <cell r="EQ1353">
            <v>0</v>
          </cell>
          <cell r="ER1353" t="str">
            <v>引当数</v>
          </cell>
          <cell r="ES1353">
            <v>0</v>
          </cell>
          <cell r="ET1353" t="str">
            <v>引当数</v>
          </cell>
          <cell r="EU1353">
            <v>0</v>
          </cell>
          <cell r="EV1353" t="str">
            <v>引当数</v>
          </cell>
          <cell r="EW1353">
            <v>0</v>
          </cell>
          <cell r="EX1353" t="str">
            <v>引当数</v>
          </cell>
          <cell r="EY1353">
            <v>0</v>
          </cell>
          <cell r="EZ1353" t="str">
            <v>引当数</v>
          </cell>
          <cell r="FA1353">
            <v>0</v>
          </cell>
          <cell r="FB1353" t="str">
            <v>引当数</v>
          </cell>
          <cell r="FC1353">
            <v>0</v>
          </cell>
          <cell r="FD1353" t="str">
            <v>引当数</v>
          </cell>
          <cell r="FE1353">
            <v>0</v>
          </cell>
          <cell r="FF1353" t="str">
            <v>引当数</v>
          </cell>
          <cell r="FG1353">
            <v>0</v>
          </cell>
          <cell r="FH1353" t="str">
            <v>引当数</v>
          </cell>
          <cell r="FI1353">
            <v>0</v>
          </cell>
          <cell r="FJ1353" t="str">
            <v>引当数</v>
          </cell>
          <cell r="FK1353">
            <v>0</v>
          </cell>
          <cell r="FL1353" t="str">
            <v>引当数</v>
          </cell>
          <cell r="FM1353">
            <v>0</v>
          </cell>
          <cell r="FN1353" t="str">
            <v>引当数</v>
          </cell>
          <cell r="FO1353">
            <v>0</v>
          </cell>
          <cell r="FQ1353" t="str">
            <v>引当数</v>
          </cell>
          <cell r="FR1353">
            <v>0</v>
          </cell>
          <cell r="FT1353" t="str">
            <v>引当数</v>
          </cell>
          <cell r="FU1353">
            <v>0</v>
          </cell>
          <cell r="FV1353" t="str">
            <v>引当数</v>
          </cell>
          <cell r="FW1353">
            <v>0</v>
          </cell>
          <cell r="FX1353" t="str">
            <v>引当数</v>
          </cell>
          <cell r="FY1353">
            <v>0</v>
          </cell>
          <cell r="FZ1353" t="str">
            <v>引当数</v>
          </cell>
          <cell r="GA1353">
            <v>0</v>
          </cell>
          <cell r="GC1353" t="str">
            <v>引当数</v>
          </cell>
          <cell r="GD1353">
            <v>0</v>
          </cell>
          <cell r="GE1353" t="str">
            <v>引当数</v>
          </cell>
          <cell r="GF1353">
            <v>0</v>
          </cell>
          <cell r="GG1353" t="str">
            <v>引当数</v>
          </cell>
          <cell r="GH1353">
            <v>0</v>
          </cell>
        </row>
        <row r="1354">
          <cell r="EF1354" t="str">
            <v>在庫数</v>
          </cell>
          <cell r="EG1354">
            <v>0</v>
          </cell>
          <cell r="EN1354" t="str">
            <v>在庫数</v>
          </cell>
          <cell r="EO1354">
            <v>0</v>
          </cell>
          <cell r="EP1354" t="str">
            <v>在庫数</v>
          </cell>
          <cell r="EQ1354">
            <v>0</v>
          </cell>
          <cell r="ER1354" t="str">
            <v>在庫数</v>
          </cell>
          <cell r="ES1354">
            <v>0</v>
          </cell>
          <cell r="ET1354" t="str">
            <v>在庫数</v>
          </cell>
          <cell r="EU1354">
            <v>0</v>
          </cell>
          <cell r="EV1354" t="str">
            <v>在庫数</v>
          </cell>
          <cell r="EW1354">
            <v>0</v>
          </cell>
          <cell r="EX1354" t="str">
            <v>在庫数</v>
          </cell>
          <cell r="EY1354">
            <v>0</v>
          </cell>
          <cell r="EZ1354" t="str">
            <v>在庫数</v>
          </cell>
          <cell r="FA1354">
            <v>0</v>
          </cell>
          <cell r="FB1354" t="str">
            <v>在庫数</v>
          </cell>
          <cell r="FC1354">
            <v>0</v>
          </cell>
          <cell r="FD1354" t="str">
            <v>在庫数</v>
          </cell>
          <cell r="FE1354">
            <v>0</v>
          </cell>
          <cell r="FF1354" t="str">
            <v>在庫数</v>
          </cell>
          <cell r="FG1354">
            <v>0</v>
          </cell>
          <cell r="FH1354" t="str">
            <v>在庫数</v>
          </cell>
          <cell r="FI1354">
            <v>0</v>
          </cell>
          <cell r="FJ1354" t="str">
            <v>在庫数</v>
          </cell>
          <cell r="FK1354">
            <v>0</v>
          </cell>
          <cell r="FL1354" t="str">
            <v>在庫数</v>
          </cell>
          <cell r="FM1354">
            <v>0</v>
          </cell>
          <cell r="FN1354" t="str">
            <v>在庫数</v>
          </cell>
          <cell r="FO1354">
            <v>0</v>
          </cell>
          <cell r="FQ1354" t="str">
            <v>在庫数</v>
          </cell>
          <cell r="FR1354">
            <v>0</v>
          </cell>
          <cell r="FT1354" t="str">
            <v>在庫数</v>
          </cell>
          <cell r="FU1354">
            <v>0</v>
          </cell>
          <cell r="FV1354" t="str">
            <v>在庫数</v>
          </cell>
          <cell r="FW1354">
            <v>0</v>
          </cell>
          <cell r="FX1354" t="str">
            <v>在庫数</v>
          </cell>
          <cell r="FY1354">
            <v>0</v>
          </cell>
          <cell r="FZ1354" t="str">
            <v>在庫数</v>
          </cell>
          <cell r="GA1354">
            <v>0</v>
          </cell>
          <cell r="GC1354" t="str">
            <v>在庫数</v>
          </cell>
          <cell r="GD1354">
            <v>0</v>
          </cell>
          <cell r="GE1354" t="str">
            <v>在庫数</v>
          </cell>
          <cell r="GF1354">
            <v>0</v>
          </cell>
          <cell r="GG1354" t="str">
            <v>在庫数</v>
          </cell>
          <cell r="GH1354">
            <v>0</v>
          </cell>
        </row>
        <row r="1356">
          <cell r="EF1356">
            <v>45398</v>
          </cell>
          <cell r="EG1356">
            <v>4062175</v>
          </cell>
        </row>
        <row r="1357">
          <cell r="EF1357" t="str">
            <v>繰越数</v>
          </cell>
          <cell r="EG1357">
            <v>12</v>
          </cell>
          <cell r="EN1357" t="str">
            <v>繰越数</v>
          </cell>
          <cell r="EP1357" t="str">
            <v>繰越数</v>
          </cell>
          <cell r="ER1357" t="str">
            <v>繰越数</v>
          </cell>
          <cell r="ET1357" t="str">
            <v>繰越数</v>
          </cell>
          <cell r="EV1357" t="str">
            <v>繰越数</v>
          </cell>
          <cell r="EX1357" t="str">
            <v>繰越数</v>
          </cell>
          <cell r="EZ1357" t="str">
            <v>繰越数</v>
          </cell>
          <cell r="FB1357" t="str">
            <v>繰越数</v>
          </cell>
          <cell r="FD1357" t="str">
            <v>繰越数</v>
          </cell>
          <cell r="FF1357" t="str">
            <v>繰越数</v>
          </cell>
          <cell r="FH1357" t="str">
            <v>繰越数</v>
          </cell>
          <cell r="FJ1357" t="str">
            <v>繰越数</v>
          </cell>
          <cell r="FL1357" t="str">
            <v>繰越数</v>
          </cell>
          <cell r="FN1357" t="str">
            <v>繰越数</v>
          </cell>
          <cell r="FQ1357" t="str">
            <v>繰越数</v>
          </cell>
          <cell r="FT1357" t="str">
            <v>繰越数</v>
          </cell>
          <cell r="FV1357" t="str">
            <v>繰越数</v>
          </cell>
          <cell r="FX1357" t="str">
            <v>繰越数</v>
          </cell>
          <cell r="FZ1357" t="str">
            <v>繰越数</v>
          </cell>
          <cell r="GC1357" t="str">
            <v>繰越数</v>
          </cell>
          <cell r="GE1357" t="str">
            <v>繰越数</v>
          </cell>
          <cell r="GG1357" t="str">
            <v>繰越数</v>
          </cell>
        </row>
        <row r="1358">
          <cell r="EF1358" t="str">
            <v>引当数</v>
          </cell>
          <cell r="EG1358">
            <v>12</v>
          </cell>
          <cell r="EN1358" t="str">
            <v>引当数</v>
          </cell>
          <cell r="EO1358">
            <v>0</v>
          </cell>
          <cell r="EP1358" t="str">
            <v>引当数</v>
          </cell>
          <cell r="EQ1358">
            <v>0</v>
          </cell>
          <cell r="ER1358" t="str">
            <v>引当数</v>
          </cell>
          <cell r="ES1358">
            <v>0</v>
          </cell>
          <cell r="ET1358" t="str">
            <v>引当数</v>
          </cell>
          <cell r="EU1358">
            <v>0</v>
          </cell>
          <cell r="EV1358" t="str">
            <v>引当数</v>
          </cell>
          <cell r="EW1358">
            <v>0</v>
          </cell>
          <cell r="EX1358" t="str">
            <v>引当数</v>
          </cell>
          <cell r="EY1358">
            <v>0</v>
          </cell>
          <cell r="EZ1358" t="str">
            <v>引当数</v>
          </cell>
          <cell r="FA1358">
            <v>0</v>
          </cell>
          <cell r="FB1358" t="str">
            <v>引当数</v>
          </cell>
          <cell r="FC1358">
            <v>0</v>
          </cell>
          <cell r="FD1358" t="str">
            <v>引当数</v>
          </cell>
          <cell r="FE1358">
            <v>0</v>
          </cell>
          <cell r="FF1358" t="str">
            <v>引当数</v>
          </cell>
          <cell r="FG1358">
            <v>0</v>
          </cell>
          <cell r="FH1358" t="str">
            <v>引当数</v>
          </cell>
          <cell r="FI1358">
            <v>0</v>
          </cell>
          <cell r="FJ1358" t="str">
            <v>引当数</v>
          </cell>
          <cell r="FK1358">
            <v>0</v>
          </cell>
          <cell r="FL1358" t="str">
            <v>引当数</v>
          </cell>
          <cell r="FM1358">
            <v>0</v>
          </cell>
          <cell r="FN1358" t="str">
            <v>引当数</v>
          </cell>
          <cell r="FO1358">
            <v>0</v>
          </cell>
          <cell r="FQ1358" t="str">
            <v>引当数</v>
          </cell>
          <cell r="FR1358">
            <v>0</v>
          </cell>
          <cell r="FT1358" t="str">
            <v>引当数</v>
          </cell>
          <cell r="FU1358">
            <v>0</v>
          </cell>
          <cell r="FV1358" t="str">
            <v>引当数</v>
          </cell>
          <cell r="FW1358">
            <v>0</v>
          </cell>
          <cell r="FX1358" t="str">
            <v>引当数</v>
          </cell>
          <cell r="FY1358">
            <v>0</v>
          </cell>
          <cell r="FZ1358" t="str">
            <v>引当数</v>
          </cell>
          <cell r="GA1358">
            <v>0</v>
          </cell>
          <cell r="GC1358" t="str">
            <v>引当数</v>
          </cell>
          <cell r="GD1358">
            <v>0</v>
          </cell>
          <cell r="GE1358" t="str">
            <v>引当数</v>
          </cell>
          <cell r="GF1358">
            <v>0</v>
          </cell>
          <cell r="GG1358" t="str">
            <v>引当数</v>
          </cell>
          <cell r="GH1358">
            <v>0</v>
          </cell>
        </row>
        <row r="1359">
          <cell r="EF1359" t="str">
            <v>在庫数</v>
          </cell>
          <cell r="EG1359">
            <v>0</v>
          </cell>
          <cell r="EN1359" t="str">
            <v>在庫数</v>
          </cell>
          <cell r="EO1359">
            <v>0</v>
          </cell>
          <cell r="EP1359" t="str">
            <v>在庫数</v>
          </cell>
          <cell r="EQ1359">
            <v>0</v>
          </cell>
          <cell r="ER1359" t="str">
            <v>在庫数</v>
          </cell>
          <cell r="ES1359">
            <v>0</v>
          </cell>
          <cell r="ET1359" t="str">
            <v>在庫数</v>
          </cell>
          <cell r="EU1359">
            <v>0</v>
          </cell>
          <cell r="EV1359" t="str">
            <v>在庫数</v>
          </cell>
          <cell r="EW1359">
            <v>0</v>
          </cell>
          <cell r="EX1359" t="str">
            <v>在庫数</v>
          </cell>
          <cell r="EY1359">
            <v>0</v>
          </cell>
          <cell r="EZ1359" t="str">
            <v>在庫数</v>
          </cell>
          <cell r="FA1359">
            <v>0</v>
          </cell>
          <cell r="FB1359" t="str">
            <v>在庫数</v>
          </cell>
          <cell r="FC1359">
            <v>0</v>
          </cell>
          <cell r="FD1359" t="str">
            <v>在庫数</v>
          </cell>
          <cell r="FE1359">
            <v>0</v>
          </cell>
          <cell r="FF1359" t="str">
            <v>在庫数</v>
          </cell>
          <cell r="FG1359">
            <v>0</v>
          </cell>
          <cell r="FH1359" t="str">
            <v>在庫数</v>
          </cell>
          <cell r="FI1359">
            <v>0</v>
          </cell>
          <cell r="FJ1359" t="str">
            <v>在庫数</v>
          </cell>
          <cell r="FK1359">
            <v>0</v>
          </cell>
          <cell r="FL1359" t="str">
            <v>在庫数</v>
          </cell>
          <cell r="FM1359">
            <v>0</v>
          </cell>
          <cell r="FN1359" t="str">
            <v>在庫数</v>
          </cell>
          <cell r="FO1359">
            <v>0</v>
          </cell>
          <cell r="FQ1359" t="str">
            <v>在庫数</v>
          </cell>
          <cell r="FR1359">
            <v>0</v>
          </cell>
          <cell r="FT1359" t="str">
            <v>在庫数</v>
          </cell>
          <cell r="FU1359">
            <v>0</v>
          </cell>
          <cell r="FV1359" t="str">
            <v>在庫数</v>
          </cell>
          <cell r="FW1359">
            <v>0</v>
          </cell>
          <cell r="FX1359" t="str">
            <v>在庫数</v>
          </cell>
          <cell r="FY1359">
            <v>0</v>
          </cell>
          <cell r="FZ1359" t="str">
            <v>在庫数</v>
          </cell>
          <cell r="GA1359">
            <v>0</v>
          </cell>
          <cell r="GC1359" t="str">
            <v>在庫数</v>
          </cell>
          <cell r="GD1359">
            <v>0</v>
          </cell>
          <cell r="GE1359" t="str">
            <v>在庫数</v>
          </cell>
          <cell r="GF1359">
            <v>0</v>
          </cell>
          <cell r="GG1359" t="str">
            <v>在庫数</v>
          </cell>
          <cell r="GH1359">
            <v>0</v>
          </cell>
        </row>
        <row r="1361">
          <cell r="EF1361">
            <v>45412</v>
          </cell>
          <cell r="EG1361">
            <v>4062176</v>
          </cell>
        </row>
        <row r="1362">
          <cell r="EF1362" t="str">
            <v>繰越数</v>
          </cell>
          <cell r="EG1362">
            <v>12</v>
          </cell>
        </row>
        <row r="1363">
          <cell r="EF1363" t="str">
            <v>引当数</v>
          </cell>
          <cell r="EG1363">
            <v>15</v>
          </cell>
        </row>
        <row r="1364">
          <cell r="EF1364" t="str">
            <v>在庫数</v>
          </cell>
          <cell r="EG1364">
            <v>-3</v>
          </cell>
        </row>
        <row r="1366">
          <cell r="EF1366">
            <v>45447</v>
          </cell>
          <cell r="EG1366">
            <v>4062186</v>
          </cell>
        </row>
        <row r="1367">
          <cell r="EF1367" t="str">
            <v>繰越数</v>
          </cell>
          <cell r="EG1367">
            <v>18</v>
          </cell>
        </row>
        <row r="1368">
          <cell r="EF1368" t="str">
            <v>引当数</v>
          </cell>
          <cell r="EG1368">
            <v>18</v>
          </cell>
        </row>
        <row r="1369">
          <cell r="EF1369" t="str">
            <v>在庫数</v>
          </cell>
          <cell r="EG1369">
            <v>0</v>
          </cell>
        </row>
        <row r="1371">
          <cell r="EF1371">
            <v>45454</v>
          </cell>
          <cell r="EG1371">
            <v>4062187</v>
          </cell>
        </row>
        <row r="1372">
          <cell r="EF1372" t="str">
            <v>繰越数</v>
          </cell>
          <cell r="EG1372">
            <v>18</v>
          </cell>
        </row>
        <row r="1373">
          <cell r="EF1373" t="str">
            <v>引当数</v>
          </cell>
          <cell r="EG1373">
            <v>18</v>
          </cell>
        </row>
        <row r="1374">
          <cell r="EF1374" t="str">
            <v>在庫数</v>
          </cell>
          <cell r="EG1374">
            <v>0</v>
          </cell>
        </row>
        <row r="1376">
          <cell r="EF1376">
            <v>45461</v>
          </cell>
          <cell r="EG1376">
            <v>4062188</v>
          </cell>
        </row>
        <row r="1377">
          <cell r="EF1377" t="str">
            <v>繰越数</v>
          </cell>
          <cell r="EG1377">
            <v>18</v>
          </cell>
        </row>
        <row r="1378">
          <cell r="EF1378" t="str">
            <v>引当数</v>
          </cell>
          <cell r="EG1378">
            <v>18</v>
          </cell>
        </row>
        <row r="1379">
          <cell r="EF1379" t="str">
            <v>在庫数</v>
          </cell>
          <cell r="EG1379">
            <v>0</v>
          </cell>
        </row>
        <row r="1381">
          <cell r="EF1381">
            <v>45475</v>
          </cell>
          <cell r="EG1381">
            <v>4062197</v>
          </cell>
        </row>
        <row r="1382">
          <cell r="EF1382" t="str">
            <v>繰越数</v>
          </cell>
          <cell r="EG1382">
            <v>12</v>
          </cell>
        </row>
        <row r="1383">
          <cell r="EF1383" t="str">
            <v>引当数</v>
          </cell>
          <cell r="EG1383">
            <v>12</v>
          </cell>
        </row>
        <row r="1384">
          <cell r="EF1384" t="str">
            <v>在庫数</v>
          </cell>
          <cell r="EG1384">
            <v>0</v>
          </cell>
        </row>
        <row r="1386">
          <cell r="EF1386">
            <v>45496</v>
          </cell>
          <cell r="EG1386">
            <v>4062199</v>
          </cell>
        </row>
        <row r="1387">
          <cell r="EF1387" t="str">
            <v>繰越数</v>
          </cell>
          <cell r="EG1387">
            <v>18</v>
          </cell>
        </row>
        <row r="1388">
          <cell r="EF1388" t="str">
            <v>引当数</v>
          </cell>
          <cell r="EG1388">
            <v>18</v>
          </cell>
        </row>
        <row r="1389">
          <cell r="EF1389" t="str">
            <v>在庫数</v>
          </cell>
          <cell r="EG1389">
            <v>0</v>
          </cell>
        </row>
        <row r="1391">
          <cell r="EF1391">
            <v>45503</v>
          </cell>
          <cell r="EG1391">
            <v>4062200</v>
          </cell>
        </row>
        <row r="1392">
          <cell r="EF1392" t="str">
            <v>繰越数</v>
          </cell>
          <cell r="EG1392">
            <v>18</v>
          </cell>
        </row>
        <row r="1393">
          <cell r="EF1393" t="str">
            <v>引当数</v>
          </cell>
          <cell r="EG1393">
            <v>18</v>
          </cell>
        </row>
        <row r="1394">
          <cell r="EF1394" t="str">
            <v>在庫数</v>
          </cell>
          <cell r="EG1394">
            <v>0</v>
          </cell>
        </row>
        <row r="1396">
          <cell r="EF1396">
            <v>45510</v>
          </cell>
          <cell r="EG1396">
            <v>4062268</v>
          </cell>
        </row>
        <row r="1397">
          <cell r="EF1397" t="str">
            <v>繰越数</v>
          </cell>
          <cell r="EG1397">
            <v>12</v>
          </cell>
        </row>
        <row r="1398">
          <cell r="EF1398" t="str">
            <v>引当数</v>
          </cell>
          <cell r="EG1398">
            <v>12</v>
          </cell>
        </row>
        <row r="1399">
          <cell r="EF1399" t="str">
            <v>在庫数</v>
          </cell>
          <cell r="EG1399">
            <v>0</v>
          </cell>
        </row>
        <row r="1401">
          <cell r="EF1401">
            <v>45524</v>
          </cell>
          <cell r="EG1401">
            <v>4062270</v>
          </cell>
        </row>
        <row r="1402">
          <cell r="EF1402" t="str">
            <v>繰越数</v>
          </cell>
          <cell r="EG1402">
            <v>18</v>
          </cell>
        </row>
        <row r="1403">
          <cell r="EF1403" t="str">
            <v>引当数</v>
          </cell>
          <cell r="EG1403">
            <v>18</v>
          </cell>
        </row>
        <row r="1404">
          <cell r="EF1404" t="str">
            <v>在庫数</v>
          </cell>
          <cell r="EG1404">
            <v>0</v>
          </cell>
        </row>
        <row r="1406">
          <cell r="EF1406">
            <v>45531</v>
          </cell>
          <cell r="EG1406">
            <v>4062271</v>
          </cell>
        </row>
        <row r="1407">
          <cell r="EF1407" t="str">
            <v>繰越数</v>
          </cell>
          <cell r="EG1407">
            <v>18</v>
          </cell>
        </row>
        <row r="1408">
          <cell r="EF1408" t="str">
            <v>引当数</v>
          </cell>
          <cell r="EG1408">
            <v>18</v>
          </cell>
        </row>
        <row r="1409">
          <cell r="EF1409" t="str">
            <v>在庫数</v>
          </cell>
          <cell r="EG1409">
            <v>0</v>
          </cell>
        </row>
        <row r="1411">
          <cell r="EF1411">
            <v>45545</v>
          </cell>
          <cell r="EG1411">
            <v>4062300</v>
          </cell>
        </row>
        <row r="1412">
          <cell r="EF1412" t="str">
            <v>繰越数</v>
          </cell>
          <cell r="EG1412">
            <v>12</v>
          </cell>
        </row>
        <row r="1413">
          <cell r="EF1413" t="str">
            <v>引当数</v>
          </cell>
          <cell r="EG1413">
            <v>12</v>
          </cell>
        </row>
        <row r="1414">
          <cell r="EF1414" t="str">
            <v>在庫数</v>
          </cell>
          <cell r="EG1414">
            <v>0</v>
          </cell>
        </row>
        <row r="1416">
          <cell r="EF1416">
            <v>45552</v>
          </cell>
          <cell r="EG1416">
            <v>4062302</v>
          </cell>
        </row>
        <row r="1417">
          <cell r="EF1417" t="str">
            <v>繰越数</v>
          </cell>
          <cell r="EG1417">
            <v>18</v>
          </cell>
        </row>
        <row r="1418">
          <cell r="EF1418" t="str">
            <v>引当数</v>
          </cell>
          <cell r="EG1418">
            <v>18</v>
          </cell>
        </row>
        <row r="1419">
          <cell r="EF1419" t="str">
            <v>在庫数</v>
          </cell>
          <cell r="EG1419">
            <v>0</v>
          </cell>
        </row>
        <row r="1421">
          <cell r="EF1421">
            <v>45559</v>
          </cell>
          <cell r="EG1421">
            <v>4062303</v>
          </cell>
        </row>
        <row r="1422">
          <cell r="EF1422" t="str">
            <v>繰越数</v>
          </cell>
          <cell r="EG1422">
            <v>18</v>
          </cell>
        </row>
        <row r="1423">
          <cell r="EF1423" t="str">
            <v>引当数</v>
          </cell>
          <cell r="EG1423">
            <v>18</v>
          </cell>
        </row>
        <row r="1424">
          <cell r="EF1424" t="str">
            <v>在庫数</v>
          </cell>
          <cell r="EG1424">
            <v>0</v>
          </cell>
        </row>
        <row r="1426">
          <cell r="EF1426">
            <v>45566</v>
          </cell>
          <cell r="EG1426">
            <v>4062308</v>
          </cell>
        </row>
        <row r="1427">
          <cell r="EF1427" t="str">
            <v>繰越数</v>
          </cell>
          <cell r="EG1427">
            <v>18</v>
          </cell>
        </row>
        <row r="1428">
          <cell r="EF1428" t="str">
            <v>引当数</v>
          </cell>
          <cell r="EG1428">
            <v>18</v>
          </cell>
        </row>
        <row r="1429">
          <cell r="EF1429" t="str">
            <v>在庫数</v>
          </cell>
          <cell r="EG1429">
            <v>0</v>
          </cell>
        </row>
        <row r="1431">
          <cell r="EF1431">
            <v>45573</v>
          </cell>
          <cell r="EG1431">
            <v>4062309</v>
          </cell>
        </row>
        <row r="1432">
          <cell r="EF1432" t="str">
            <v>繰越数</v>
          </cell>
          <cell r="EG1432">
            <v>18</v>
          </cell>
        </row>
        <row r="1433">
          <cell r="EF1433" t="str">
            <v>引当数</v>
          </cell>
          <cell r="EG1433">
            <v>18</v>
          </cell>
        </row>
        <row r="1434">
          <cell r="EF1434" t="str">
            <v>在庫数</v>
          </cell>
          <cell r="EG1434">
            <v>0</v>
          </cell>
        </row>
        <row r="1436">
          <cell r="EF1436">
            <v>45587</v>
          </cell>
          <cell r="EG1436">
            <v>4062310</v>
          </cell>
        </row>
        <row r="1437">
          <cell r="EF1437" t="str">
            <v>繰越数</v>
          </cell>
          <cell r="EG1437">
            <v>18</v>
          </cell>
        </row>
        <row r="1438">
          <cell r="EF1438" t="str">
            <v>引当数</v>
          </cell>
          <cell r="EG1438">
            <v>18</v>
          </cell>
        </row>
        <row r="1439">
          <cell r="EF1439" t="str">
            <v>在庫数</v>
          </cell>
          <cell r="EG1439">
            <v>0</v>
          </cell>
        </row>
        <row r="1441">
          <cell r="EF1441">
            <v>45601</v>
          </cell>
          <cell r="EG1441">
            <v>4062354</v>
          </cell>
        </row>
        <row r="1442">
          <cell r="EF1442" t="str">
            <v>繰越数</v>
          </cell>
          <cell r="EG1442">
            <v>12</v>
          </cell>
        </row>
        <row r="1443">
          <cell r="EF1443" t="str">
            <v>引当数</v>
          </cell>
          <cell r="EG1443">
            <v>12</v>
          </cell>
        </row>
        <row r="1444">
          <cell r="EF1444" t="str">
            <v>在庫数</v>
          </cell>
          <cell r="EG1444">
            <v>0</v>
          </cell>
        </row>
        <row r="1446">
          <cell r="EF1446">
            <v>45608</v>
          </cell>
          <cell r="EG1446">
            <v>4062356</v>
          </cell>
        </row>
        <row r="1447">
          <cell r="EF1447" t="str">
            <v>繰越数</v>
          </cell>
          <cell r="EG1447">
            <v>18</v>
          </cell>
        </row>
        <row r="1448">
          <cell r="EF1448" t="str">
            <v>引当数</v>
          </cell>
          <cell r="EG1448">
            <v>18</v>
          </cell>
        </row>
        <row r="1449">
          <cell r="EF1449" t="str">
            <v>在庫数</v>
          </cell>
          <cell r="EG1449">
            <v>0</v>
          </cell>
        </row>
        <row r="1451">
          <cell r="EF1451">
            <v>45615</v>
          </cell>
          <cell r="EG1451">
            <v>4062357</v>
          </cell>
        </row>
        <row r="1452">
          <cell r="EF1452" t="str">
            <v>繰越数</v>
          </cell>
          <cell r="EG1452">
            <v>17</v>
          </cell>
        </row>
        <row r="1453">
          <cell r="EF1453" t="str">
            <v>引当数</v>
          </cell>
          <cell r="EG1453">
            <v>17</v>
          </cell>
        </row>
        <row r="1454">
          <cell r="EF1454" t="str">
            <v>在庫数</v>
          </cell>
          <cell r="EG1454">
            <v>0</v>
          </cell>
        </row>
        <row r="1456">
          <cell r="EF1456">
            <v>45629</v>
          </cell>
          <cell r="EG1456">
            <v>4162011</v>
          </cell>
        </row>
        <row r="1457">
          <cell r="EF1457" t="str">
            <v>繰越数</v>
          </cell>
          <cell r="EG1457">
            <v>19</v>
          </cell>
        </row>
        <row r="1458">
          <cell r="EF1458" t="str">
            <v>引当数</v>
          </cell>
          <cell r="EG1458">
            <v>19</v>
          </cell>
        </row>
        <row r="1459">
          <cell r="EF1459" t="str">
            <v>在庫数</v>
          </cell>
          <cell r="EG1459">
            <v>0</v>
          </cell>
        </row>
        <row r="1461">
          <cell r="EF1461">
            <v>45636</v>
          </cell>
          <cell r="EG1461">
            <v>4162012</v>
          </cell>
        </row>
        <row r="1462">
          <cell r="EF1462" t="str">
            <v>繰越数</v>
          </cell>
          <cell r="EG1462">
            <v>18</v>
          </cell>
        </row>
        <row r="1463">
          <cell r="EF1463" t="str">
            <v>引当数</v>
          </cell>
          <cell r="EG1463">
            <v>18</v>
          </cell>
        </row>
        <row r="1464">
          <cell r="EF1464" t="str">
            <v>在庫数</v>
          </cell>
          <cell r="EG1464">
            <v>0</v>
          </cell>
        </row>
        <row r="1466">
          <cell r="EF1466">
            <v>45643</v>
          </cell>
          <cell r="EG1466">
            <v>4162013</v>
          </cell>
        </row>
        <row r="1467">
          <cell r="EF1467" t="str">
            <v>繰越数</v>
          </cell>
          <cell r="EG1467">
            <v>18</v>
          </cell>
        </row>
        <row r="1468">
          <cell r="EF1468" t="str">
            <v>引当数</v>
          </cell>
          <cell r="EG1468">
            <v>6</v>
          </cell>
        </row>
        <row r="1469">
          <cell r="EF1469" t="str">
            <v>在庫数</v>
          </cell>
          <cell r="EG1469">
            <v>12</v>
          </cell>
        </row>
        <row r="1471">
          <cell r="EF1471">
            <v>45678</v>
          </cell>
          <cell r="EG1471">
            <v>4162059</v>
          </cell>
        </row>
        <row r="1472">
          <cell r="EF1472" t="str">
            <v>繰越数</v>
          </cell>
          <cell r="EG1472">
            <v>18</v>
          </cell>
        </row>
        <row r="1473">
          <cell r="EF1473" t="str">
            <v>引当数</v>
          </cell>
          <cell r="EG1473">
            <v>0</v>
          </cell>
        </row>
        <row r="1474">
          <cell r="EF1474" t="str">
            <v>在庫数</v>
          </cell>
          <cell r="EG1474">
            <v>18</v>
          </cell>
        </row>
        <row r="1476">
          <cell r="EF1476">
            <v>45683</v>
          </cell>
          <cell r="EG1476">
            <v>4162060</v>
          </cell>
        </row>
        <row r="1477">
          <cell r="EF1477" t="str">
            <v>繰越数</v>
          </cell>
          <cell r="EG1477">
            <v>18</v>
          </cell>
        </row>
        <row r="1478">
          <cell r="EF1478" t="str">
            <v>引当数</v>
          </cell>
          <cell r="EG1478">
            <v>0</v>
          </cell>
        </row>
        <row r="1479">
          <cell r="EF1479" t="str">
            <v>在庫数</v>
          </cell>
          <cell r="EG1479">
            <v>18</v>
          </cell>
        </row>
        <row r="1481">
          <cell r="EF1481">
            <v>45326</v>
          </cell>
          <cell r="EG1481">
            <v>4162081</v>
          </cell>
        </row>
        <row r="1482">
          <cell r="EF1482" t="str">
            <v>繰越数</v>
          </cell>
          <cell r="EG1482">
            <v>18</v>
          </cell>
        </row>
        <row r="1483">
          <cell r="EF1483" t="str">
            <v>引当数</v>
          </cell>
          <cell r="EG1483">
            <v>0</v>
          </cell>
        </row>
        <row r="1484">
          <cell r="EF1484" t="str">
            <v>在庫数</v>
          </cell>
          <cell r="EG1484">
            <v>18</v>
          </cell>
        </row>
        <row r="1486">
          <cell r="EF1486">
            <v>45333</v>
          </cell>
          <cell r="EG1486">
            <v>4162082</v>
          </cell>
        </row>
        <row r="1487">
          <cell r="EF1487" t="str">
            <v>繰越数</v>
          </cell>
          <cell r="EG1487">
            <v>18</v>
          </cell>
        </row>
        <row r="1488">
          <cell r="EF1488" t="str">
            <v>引当数</v>
          </cell>
          <cell r="EG1488">
            <v>0</v>
          </cell>
        </row>
        <row r="1489">
          <cell r="EF1489" t="str">
            <v>在庫数</v>
          </cell>
          <cell r="EG1489">
            <v>18</v>
          </cell>
        </row>
        <row r="1491">
          <cell r="AI1491">
            <v>53</v>
          </cell>
          <cell r="AK1491">
            <v>0</v>
          </cell>
          <cell r="AM1491">
            <v>0</v>
          </cell>
          <cell r="AO1491">
            <v>0</v>
          </cell>
          <cell r="AQ1491">
            <v>0</v>
          </cell>
          <cell r="AS1491">
            <v>0</v>
          </cell>
          <cell r="AU1491">
            <v>0</v>
          </cell>
          <cell r="AW1491">
            <v>0</v>
          </cell>
          <cell r="AY1491">
            <v>0</v>
          </cell>
          <cell r="BA1491">
            <v>0</v>
          </cell>
          <cell r="BC1491">
            <v>0</v>
          </cell>
          <cell r="BE1491">
            <v>0</v>
          </cell>
          <cell r="BG1491">
            <v>0</v>
          </cell>
          <cell r="BI1491">
            <v>0</v>
          </cell>
          <cell r="BK1491">
            <v>0</v>
          </cell>
          <cell r="BM1491">
            <v>0</v>
          </cell>
          <cell r="BO1491">
            <v>0</v>
          </cell>
          <cell r="BQ1491">
            <v>0</v>
          </cell>
          <cell r="BS1491">
            <v>0</v>
          </cell>
          <cell r="BU1491">
            <v>0</v>
          </cell>
          <cell r="BW1491">
            <v>0</v>
          </cell>
          <cell r="BY1491">
            <v>0</v>
          </cell>
          <cell r="CA1491">
            <v>0</v>
          </cell>
          <cell r="CC1491">
            <v>0</v>
          </cell>
          <cell r="CE1491">
            <v>0</v>
          </cell>
          <cell r="CG1491">
            <v>0</v>
          </cell>
          <cell r="CI1491">
            <v>0</v>
          </cell>
          <cell r="CK1491">
            <v>0</v>
          </cell>
          <cell r="CM1491">
            <v>0</v>
          </cell>
          <cell r="CO1491">
            <v>0</v>
          </cell>
          <cell r="CQ1491">
            <v>0</v>
          </cell>
          <cell r="CS1491">
            <v>1</v>
          </cell>
          <cell r="CU1491">
            <v>0</v>
          </cell>
          <cell r="CW1491">
            <v>0</v>
          </cell>
          <cell r="CY1491">
            <v>0</v>
          </cell>
          <cell r="DA1491">
            <v>0</v>
          </cell>
          <cell r="DC1491" t="str">
            <v>-</v>
          </cell>
          <cell r="DE1491">
            <v>0</v>
          </cell>
          <cell r="DG1491">
            <v>0</v>
          </cell>
          <cell r="DI1491">
            <v>0</v>
          </cell>
          <cell r="DK1491">
            <v>0</v>
          </cell>
          <cell r="DM1491" t="str">
            <v>-</v>
          </cell>
          <cell r="DO1491">
            <v>0</v>
          </cell>
          <cell r="DW1491">
            <v>1</v>
          </cell>
          <cell r="DY1491">
            <v>0</v>
          </cell>
          <cell r="EA1491" t="str">
            <v>-</v>
          </cell>
          <cell r="EC1491">
            <v>0</v>
          </cell>
          <cell r="EE1491">
            <v>0</v>
          </cell>
          <cell r="EG1491">
            <v>0</v>
          </cell>
          <cell r="EI1491">
            <v>0</v>
          </cell>
          <cell r="EK1491" t="str">
            <v>-</v>
          </cell>
          <cell r="EO1491">
            <v>0</v>
          </cell>
          <cell r="EQ1491">
            <v>0</v>
          </cell>
          <cell r="ES1491">
            <v>0</v>
          </cell>
          <cell r="EU1491">
            <v>6</v>
          </cell>
          <cell r="EW1491">
            <v>0</v>
          </cell>
          <cell r="EY1491">
            <v>5</v>
          </cell>
          <cell r="FA1491">
            <v>0</v>
          </cell>
          <cell r="FC1491">
            <v>0</v>
          </cell>
          <cell r="FE1491">
            <v>2</v>
          </cell>
          <cell r="FG1491">
            <v>0</v>
          </cell>
          <cell r="FI1491">
            <v>3</v>
          </cell>
          <cell r="FK1491">
            <v>2</v>
          </cell>
          <cell r="FM1491">
            <v>5</v>
          </cell>
          <cell r="FO1491">
            <v>0</v>
          </cell>
          <cell r="FP1491" t="str">
            <v>-</v>
          </cell>
          <cell r="FR1491">
            <v>2</v>
          </cell>
          <cell r="FS1491" t="str">
            <v>-</v>
          </cell>
          <cell r="FU1491">
            <v>3</v>
          </cell>
          <cell r="FW1491">
            <v>0</v>
          </cell>
          <cell r="FY1491">
            <v>0</v>
          </cell>
          <cell r="GA1491">
            <v>0</v>
          </cell>
          <cell r="GB1491" t="str">
            <v>-</v>
          </cell>
          <cell r="GD1491">
            <v>6</v>
          </cell>
          <cell r="GF1491">
            <v>0</v>
          </cell>
          <cell r="GH1491">
            <v>0</v>
          </cell>
          <cell r="GN1491">
            <v>0</v>
          </cell>
          <cell r="GP1491">
            <v>3</v>
          </cell>
          <cell r="GR1491">
            <v>1</v>
          </cell>
          <cell r="GT1491">
            <v>0</v>
          </cell>
          <cell r="GV1491">
            <v>0</v>
          </cell>
          <cell r="GX1491">
            <v>0</v>
          </cell>
          <cell r="HM1491" t="str">
            <v>DMS</v>
          </cell>
          <cell r="HN1491">
            <v>0</v>
          </cell>
          <cell r="HO1491" t="str">
            <v>DMS</v>
          </cell>
          <cell r="HP1491">
            <v>0</v>
          </cell>
        </row>
        <row r="1492">
          <cell r="HM1492" t="str">
            <v>EU</v>
          </cell>
          <cell r="HN1492">
            <v>-3</v>
          </cell>
          <cell r="HO1492" t="str">
            <v>EU</v>
          </cell>
          <cell r="HP1492">
            <v>0</v>
          </cell>
        </row>
        <row r="1493">
          <cell r="HM1493" t="str">
            <v>EXP</v>
          </cell>
          <cell r="HN1493">
            <v>0</v>
          </cell>
          <cell r="HO1493" t="str">
            <v>EXP</v>
          </cell>
          <cell r="HP1493">
            <v>0</v>
          </cell>
        </row>
        <row r="1496">
          <cell r="DQ1496">
            <v>0</v>
          </cell>
          <cell r="DS1496">
            <v>-1</v>
          </cell>
          <cell r="DU1496">
            <v>0</v>
          </cell>
        </row>
        <row r="1500">
          <cell r="F1500" t="str">
            <v>制御盤</v>
          </cell>
          <cell r="G1500" t="str">
            <v>10月生産</v>
          </cell>
          <cell r="H1500">
            <v>49</v>
          </cell>
        </row>
        <row r="1501">
          <cell r="F1501" t="str">
            <v>制御盤</v>
          </cell>
          <cell r="G1501" t="str">
            <v>11月生産</v>
          </cell>
          <cell r="H1501">
            <v>53</v>
          </cell>
        </row>
        <row r="1502">
          <cell r="F1502" t="str">
            <v>制御盤</v>
          </cell>
          <cell r="G1502" t="str">
            <v>12月生産</v>
          </cell>
          <cell r="H1502">
            <v>58</v>
          </cell>
        </row>
        <row r="1503">
          <cell r="F1503" t="str">
            <v>制御盤</v>
          </cell>
          <cell r="G1503" t="str">
            <v>1月生産</v>
          </cell>
          <cell r="H1503">
            <v>42</v>
          </cell>
        </row>
        <row r="1504">
          <cell r="F1504" t="str">
            <v>制御盤</v>
          </cell>
          <cell r="G1504" t="str">
            <v>2月生産</v>
          </cell>
          <cell r="H1504">
            <v>37</v>
          </cell>
        </row>
        <row r="1505">
          <cell r="F1505" t="str">
            <v>制御盤</v>
          </cell>
          <cell r="G1505" t="str">
            <v>3月生産</v>
          </cell>
          <cell r="H1505">
            <v>44</v>
          </cell>
        </row>
        <row r="1506">
          <cell r="F1506" t="str">
            <v>制御盤</v>
          </cell>
          <cell r="G1506" t="str">
            <v>4月生産</v>
          </cell>
          <cell r="H1506">
            <v>47</v>
          </cell>
        </row>
        <row r="1507">
          <cell r="H1507">
            <v>330</v>
          </cell>
          <cell r="AH1507">
            <v>175</v>
          </cell>
          <cell r="AJ1507">
            <v>33</v>
          </cell>
          <cell r="AL1507">
            <v>10</v>
          </cell>
          <cell r="AN1507">
            <v>20</v>
          </cell>
          <cell r="AP1507">
            <v>49</v>
          </cell>
          <cell r="AR1507">
            <v>50</v>
          </cell>
          <cell r="AT1507">
            <v>94</v>
          </cell>
          <cell r="AV1507">
            <v>1</v>
          </cell>
          <cell r="AX1507">
            <v>9</v>
          </cell>
          <cell r="AZ1507">
            <v>0</v>
          </cell>
          <cell r="BB1507">
            <v>10</v>
          </cell>
          <cell r="BD1507">
            <v>0</v>
          </cell>
          <cell r="BF1507">
            <v>9</v>
          </cell>
          <cell r="BH1507">
            <v>0</v>
          </cell>
          <cell r="BJ1507">
            <v>10</v>
          </cell>
          <cell r="BL1507">
            <v>8</v>
          </cell>
          <cell r="BN1507">
            <v>8</v>
          </cell>
          <cell r="BP1507">
            <v>8</v>
          </cell>
          <cell r="BR1507">
            <v>11</v>
          </cell>
          <cell r="BT1507">
            <v>2</v>
          </cell>
          <cell r="BV1507">
            <v>2</v>
          </cell>
          <cell r="BX1507">
            <v>0</v>
          </cell>
          <cell r="BZ1507">
            <v>0</v>
          </cell>
          <cell r="CB1507">
            <v>0</v>
          </cell>
          <cell r="CD1507">
            <v>23</v>
          </cell>
          <cell r="CF1507">
            <v>73</v>
          </cell>
          <cell r="CH1507">
            <v>79</v>
          </cell>
          <cell r="CJ1507">
            <v>18</v>
          </cell>
          <cell r="CL1507">
            <v>27</v>
          </cell>
          <cell r="CN1507">
            <v>21</v>
          </cell>
          <cell r="CP1507">
            <v>359</v>
          </cell>
          <cell r="CR1507">
            <v>146</v>
          </cell>
          <cell r="CT1507">
            <v>63</v>
          </cell>
          <cell r="CV1507">
            <v>2</v>
          </cell>
          <cell r="CX1507">
            <v>703</v>
          </cell>
          <cell r="CZ1507">
            <v>80</v>
          </cell>
          <cell r="DB1507">
            <v>18</v>
          </cell>
          <cell r="DD1507">
            <v>23</v>
          </cell>
          <cell r="DF1507">
            <v>73</v>
          </cell>
          <cell r="DH1507">
            <v>79</v>
          </cell>
          <cell r="DJ1507">
            <v>18</v>
          </cell>
          <cell r="DL1507">
            <v>18</v>
          </cell>
          <cell r="DN1507">
            <v>20</v>
          </cell>
          <cell r="DV1507">
            <v>171</v>
          </cell>
          <cell r="DX1507">
            <v>18</v>
          </cell>
          <cell r="DZ1507">
            <v>19</v>
          </cell>
          <cell r="EB1507">
            <v>532</v>
          </cell>
          <cell r="ED1507">
            <v>62</v>
          </cell>
          <cell r="EF1507">
            <v>703</v>
          </cell>
          <cell r="EH1507">
            <v>80</v>
          </cell>
          <cell r="EJ1507">
            <v>20</v>
          </cell>
          <cell r="EN1507">
            <v>218</v>
          </cell>
          <cell r="EP1507">
            <v>65</v>
          </cell>
          <cell r="ER1507">
            <v>103</v>
          </cell>
          <cell r="ET1507">
            <v>77</v>
          </cell>
          <cell r="EV1507">
            <v>12</v>
          </cell>
          <cell r="EX1507">
            <v>717</v>
          </cell>
          <cell r="EZ1507">
            <v>183</v>
          </cell>
          <cell r="FB1507">
            <v>12</v>
          </cell>
          <cell r="FD1507">
            <v>5</v>
          </cell>
          <cell r="FF1507">
            <v>3</v>
          </cell>
          <cell r="FH1507">
            <v>25</v>
          </cell>
          <cell r="FJ1507">
            <v>1</v>
          </cell>
          <cell r="FL1507">
            <v>2</v>
          </cell>
          <cell r="FN1507">
            <v>26</v>
          </cell>
          <cell r="FP1507">
            <v>0</v>
          </cell>
          <cell r="FQ1507">
            <v>2</v>
          </cell>
          <cell r="FS1507">
            <v>0</v>
          </cell>
          <cell r="FT1507">
            <v>0</v>
          </cell>
          <cell r="FV1507">
            <v>32</v>
          </cell>
          <cell r="FX1507">
            <v>18</v>
          </cell>
          <cell r="FZ1507">
            <v>4</v>
          </cell>
          <cell r="GB1507">
            <v>0</v>
          </cell>
          <cell r="GC1507">
            <v>5</v>
          </cell>
          <cell r="GE1507">
            <v>25</v>
          </cell>
          <cell r="GG1507">
            <v>108</v>
          </cell>
          <cell r="GM1507">
            <v>23</v>
          </cell>
          <cell r="GO1507">
            <v>4</v>
          </cell>
          <cell r="GQ1507">
            <v>14</v>
          </cell>
          <cell r="GS1507">
            <v>26</v>
          </cell>
          <cell r="GU1507">
            <v>37</v>
          </cell>
          <cell r="GW1507">
            <v>15</v>
          </cell>
          <cell r="GY1507">
            <v>0</v>
          </cell>
          <cell r="HA1507">
            <v>0</v>
          </cell>
          <cell r="HC1507">
            <v>5</v>
          </cell>
          <cell r="HE1507">
            <v>15</v>
          </cell>
          <cell r="HG1507">
            <v>0</v>
          </cell>
          <cell r="HI1507">
            <v>0</v>
          </cell>
          <cell r="HK1507">
            <v>0</v>
          </cell>
        </row>
        <row r="1509">
          <cell r="AH1509">
            <v>0.53030303030303028</v>
          </cell>
          <cell r="AJ1509">
            <v>0.1</v>
          </cell>
          <cell r="AL1509">
            <v>3.0303030303030304E-2</v>
          </cell>
          <cell r="AN1509">
            <v>6.0606060606060608E-2</v>
          </cell>
          <cell r="AP1509">
            <v>0.1484848484848485</v>
          </cell>
          <cell r="AR1509">
            <v>0.15151515151515152</v>
          </cell>
          <cell r="AT1509">
            <v>0.28484848484848485</v>
          </cell>
          <cell r="AV1509">
            <v>3.0303030303030303E-3</v>
          </cell>
          <cell r="AX1509">
            <v>2.7272727272727271E-2</v>
          </cell>
          <cell r="AZ1509">
            <v>0</v>
          </cell>
          <cell r="BB1509">
            <v>3.0303030303030304E-2</v>
          </cell>
          <cell r="BD1509">
            <v>0</v>
          </cell>
          <cell r="BF1509">
            <v>2.7272727272727271E-2</v>
          </cell>
          <cell r="BH1509">
            <v>0</v>
          </cell>
          <cell r="BJ1509">
            <v>3.0303030303030304E-2</v>
          </cell>
          <cell r="BL1509">
            <v>2.4242424242424242E-2</v>
          </cell>
          <cell r="BN1509">
            <v>2.4242424242424242E-2</v>
          </cell>
          <cell r="BP1509">
            <v>2.4242424242424242E-2</v>
          </cell>
          <cell r="BR1509">
            <v>3.3333333333333333E-2</v>
          </cell>
          <cell r="BT1509">
            <v>6.0606060606060606E-3</v>
          </cell>
          <cell r="BV1509">
            <v>6.0606060606060606E-3</v>
          </cell>
          <cell r="BX1509">
            <v>0</v>
          </cell>
          <cell r="BZ1509">
            <v>0</v>
          </cell>
          <cell r="CB1509">
            <v>0</v>
          </cell>
          <cell r="CD1509">
            <v>6.9696969696969702E-2</v>
          </cell>
          <cell r="CF1509">
            <v>0.22121212121212122</v>
          </cell>
          <cell r="CH1509">
            <v>0.23939393939393938</v>
          </cell>
          <cell r="CJ1509">
            <v>5.4545454545454543E-2</v>
          </cell>
          <cell r="CL1509">
            <v>8.1818181818181818E-2</v>
          </cell>
          <cell r="CN1509">
            <v>6.363636363636363E-2</v>
          </cell>
          <cell r="CP1509">
            <v>1.0878787878787879</v>
          </cell>
          <cell r="CR1509">
            <v>0.44242424242424244</v>
          </cell>
          <cell r="CT1509">
            <v>0.19090909090909092</v>
          </cell>
          <cell r="CV1509">
            <v>6.0606060606060606E-3</v>
          </cell>
          <cell r="CX1509">
            <v>2.1303030303030304</v>
          </cell>
          <cell r="CZ1509">
            <v>0.24242424242424243</v>
          </cell>
          <cell r="DB1509">
            <v>5.4545454545454543E-2</v>
          </cell>
          <cell r="DD1509">
            <v>6.9696969696969702E-2</v>
          </cell>
          <cell r="DF1509">
            <v>0.22121212121212122</v>
          </cell>
          <cell r="DH1509">
            <v>0.23939393939393938</v>
          </cell>
          <cell r="DJ1509">
            <v>5.4545454545454543E-2</v>
          </cell>
          <cell r="DL1509">
            <v>5.4545454545454543E-2</v>
          </cell>
          <cell r="DN1509">
            <v>6.0606060606060608E-2</v>
          </cell>
          <cell r="DV1509">
            <v>0.51818181818181819</v>
          </cell>
          <cell r="DX1509">
            <v>5.4545454545454543E-2</v>
          </cell>
          <cell r="DZ1509">
            <v>5.7575757575757579E-2</v>
          </cell>
          <cell r="EB1509">
            <v>1.6121212121212121</v>
          </cell>
          <cell r="ED1509">
            <v>0.18787878787878787</v>
          </cell>
          <cell r="EF1509">
            <v>2.1303030303030304</v>
          </cell>
          <cell r="EH1509">
            <v>0.24242424242424243</v>
          </cell>
          <cell r="EJ1509">
            <v>6.0606060606060608E-2</v>
          </cell>
          <cell r="EN1509">
            <v>0.66060606060606064</v>
          </cell>
          <cell r="EP1509">
            <v>0.19696969696969696</v>
          </cell>
          <cell r="ER1509">
            <v>0.31212121212121213</v>
          </cell>
          <cell r="ET1509">
            <v>0.23333333333333334</v>
          </cell>
          <cell r="EV1509">
            <v>3.6363636363636362E-2</v>
          </cell>
          <cell r="EX1509">
            <v>2.1727272727272728</v>
          </cell>
          <cell r="EZ1509">
            <v>0.55454545454545456</v>
          </cell>
          <cell r="FB1509">
            <v>3.6363636363636362E-2</v>
          </cell>
          <cell r="FD1509">
            <v>1.5151515151515152E-2</v>
          </cell>
          <cell r="FF1509">
            <v>9.0909090909090905E-3</v>
          </cell>
          <cell r="FH1509">
            <v>7.575757575757576E-2</v>
          </cell>
          <cell r="FJ1509">
            <v>3.0303030303030303E-3</v>
          </cell>
          <cell r="FL1509">
            <v>6.0606060606060606E-3</v>
          </cell>
          <cell r="FN1509">
            <v>7.8787878787878782E-2</v>
          </cell>
          <cell r="FP1509">
            <v>0</v>
          </cell>
          <cell r="FQ1509">
            <v>6.0606060606060606E-3</v>
          </cell>
          <cell r="FS1509">
            <v>0</v>
          </cell>
          <cell r="FT1509">
            <v>0</v>
          </cell>
          <cell r="FV1509">
            <v>9.696969696969697E-2</v>
          </cell>
          <cell r="FX1509">
            <v>5.4545454545454543E-2</v>
          </cell>
          <cell r="FZ1509">
            <v>1.2121212121212121E-2</v>
          </cell>
          <cell r="GB1509">
            <v>0</v>
          </cell>
          <cell r="GC1509">
            <v>1.5151515151515152E-2</v>
          </cell>
          <cell r="GE1509">
            <v>7.575757575757576E-2</v>
          </cell>
          <cell r="GG1509">
            <v>0.32727272727272727</v>
          </cell>
          <cell r="GM1509">
            <v>6.9696969696969702E-2</v>
          </cell>
          <cell r="GO1509">
            <v>1.2121212121212121E-2</v>
          </cell>
          <cell r="GQ1509">
            <v>4.2424242424242427E-2</v>
          </cell>
          <cell r="GS1509">
            <v>7.8787878787878782E-2</v>
          </cell>
          <cell r="GU1509">
            <v>0.11212121212121212</v>
          </cell>
          <cell r="GW1509">
            <v>4.5454545454545456E-2</v>
          </cell>
          <cell r="GY1509">
            <v>0</v>
          </cell>
          <cell r="HA1509">
            <v>0</v>
          </cell>
          <cell r="HC1509">
            <v>1.5151515151515152E-2</v>
          </cell>
          <cell r="HE1509">
            <v>4.5454545454545456E-2</v>
          </cell>
          <cell r="HG1509">
            <v>0</v>
          </cell>
          <cell r="HI1509">
            <v>0</v>
          </cell>
          <cell r="HK1509">
            <v>0</v>
          </cell>
        </row>
        <row r="1510">
          <cell r="H1510">
            <v>50</v>
          </cell>
          <cell r="AH1510">
            <v>26.515151515151516</v>
          </cell>
          <cell r="AJ1510">
            <v>5</v>
          </cell>
          <cell r="AL1510">
            <v>1.5151515151515151</v>
          </cell>
          <cell r="AN1510">
            <v>3.0303030303030303</v>
          </cell>
          <cell r="AP1510">
            <v>7.4242424242424248</v>
          </cell>
          <cell r="AR1510">
            <v>7.5757575757575761</v>
          </cell>
          <cell r="AT1510">
            <v>14.242424242424242</v>
          </cell>
          <cell r="AV1510">
            <v>0.15151515151515152</v>
          </cell>
          <cell r="AX1510">
            <v>1.3636363636363635</v>
          </cell>
          <cell r="AZ1510">
            <v>0</v>
          </cell>
          <cell r="BB1510">
            <v>1.5151515151515151</v>
          </cell>
          <cell r="BD1510">
            <v>0</v>
          </cell>
          <cell r="BF1510">
            <v>1.3636363636363635</v>
          </cell>
          <cell r="BH1510">
            <v>0</v>
          </cell>
          <cell r="BJ1510">
            <v>1.5151515151515151</v>
          </cell>
          <cell r="BL1510">
            <v>1.2121212121212122</v>
          </cell>
          <cell r="BN1510">
            <v>1.2121212121212122</v>
          </cell>
          <cell r="BP1510">
            <v>1.2121212121212122</v>
          </cell>
          <cell r="BR1510">
            <v>1.6666666666666667</v>
          </cell>
          <cell r="BT1510">
            <v>0.30303030303030304</v>
          </cell>
          <cell r="BV1510">
            <v>0.30303030303030304</v>
          </cell>
          <cell r="BX1510">
            <v>0</v>
          </cell>
          <cell r="BZ1510">
            <v>0</v>
          </cell>
          <cell r="CB1510">
            <v>0</v>
          </cell>
          <cell r="CD1510">
            <v>3.4848484848484853</v>
          </cell>
          <cell r="CF1510">
            <v>11.060606060606061</v>
          </cell>
          <cell r="CH1510">
            <v>11.969696969696969</v>
          </cell>
          <cell r="CJ1510">
            <v>2.7272727272727271</v>
          </cell>
          <cell r="CL1510">
            <v>4.0909090909090908</v>
          </cell>
          <cell r="CN1510">
            <v>3.1818181818181817</v>
          </cell>
          <cell r="CP1510">
            <v>54.393939393939391</v>
          </cell>
          <cell r="CR1510">
            <v>22.121212121212121</v>
          </cell>
          <cell r="CT1510">
            <v>9.5454545454545467</v>
          </cell>
          <cell r="CV1510">
            <v>0.30303030303030304</v>
          </cell>
          <cell r="CX1510">
            <v>106.51515151515152</v>
          </cell>
          <cell r="CZ1510">
            <v>12.121212121212121</v>
          </cell>
          <cell r="DB1510">
            <v>2.7272727272727271</v>
          </cell>
          <cell r="DD1510">
            <v>3.4848484848484853</v>
          </cell>
          <cell r="DF1510">
            <v>11.060606060606061</v>
          </cell>
          <cell r="DH1510">
            <v>11.969696969696969</v>
          </cell>
          <cell r="DJ1510">
            <v>2.7272727272727271</v>
          </cell>
          <cell r="DL1510">
            <v>2.7272727272727271</v>
          </cell>
          <cell r="DN1510">
            <v>3.0303030303030303</v>
          </cell>
          <cell r="DV1510">
            <v>25.90909090909091</v>
          </cell>
          <cell r="DX1510">
            <v>2.7272727272727271</v>
          </cell>
          <cell r="DZ1510">
            <v>2.8787878787878789</v>
          </cell>
          <cell r="EB1510">
            <v>80.606060606060609</v>
          </cell>
          <cell r="ED1510">
            <v>9.3939393939393927</v>
          </cell>
          <cell r="EF1510">
            <v>106.51515151515152</v>
          </cell>
          <cell r="EH1510">
            <v>12.121212121212121</v>
          </cell>
          <cell r="EJ1510">
            <v>3.0303030303030303</v>
          </cell>
          <cell r="EN1510">
            <v>33.030303030303031</v>
          </cell>
          <cell r="EP1510">
            <v>9.8484848484848477</v>
          </cell>
          <cell r="ER1510">
            <v>15.606060606060607</v>
          </cell>
          <cell r="ET1510">
            <v>11.666666666666666</v>
          </cell>
          <cell r="EV1510">
            <v>1.8181818181818181</v>
          </cell>
          <cell r="EX1510">
            <v>108.63636363636364</v>
          </cell>
          <cell r="EZ1510">
            <v>27.727272727272727</v>
          </cell>
          <cell r="FB1510">
            <v>1.8181818181818181</v>
          </cell>
          <cell r="FD1510">
            <v>0.75757575757575757</v>
          </cell>
          <cell r="FF1510">
            <v>0.45454545454545453</v>
          </cell>
          <cell r="FH1510">
            <v>3.7878787878787881</v>
          </cell>
          <cell r="FJ1510">
            <v>0.15151515151515152</v>
          </cell>
          <cell r="FL1510">
            <v>0.30303030303030304</v>
          </cell>
          <cell r="FN1510">
            <v>3.939393939393939</v>
          </cell>
          <cell r="FP1510">
            <v>0</v>
          </cell>
          <cell r="FQ1510">
            <v>0.30303030303030304</v>
          </cell>
          <cell r="FS1510">
            <v>0</v>
          </cell>
          <cell r="FT1510">
            <v>0</v>
          </cell>
          <cell r="FV1510">
            <v>4.8484848484848486</v>
          </cell>
          <cell r="FX1510">
            <v>2.7272727272727271</v>
          </cell>
          <cell r="FZ1510">
            <v>0.60606060606060608</v>
          </cell>
          <cell r="GB1510">
            <v>0</v>
          </cell>
          <cell r="GC1510">
            <v>0.75757575757575757</v>
          </cell>
          <cell r="GE1510">
            <v>3.7878787878787881</v>
          </cell>
          <cell r="GG1510">
            <v>16.363636363636363</v>
          </cell>
          <cell r="GM1510">
            <v>3.4848484848484853</v>
          </cell>
          <cell r="GO1510">
            <v>0.60606060606060608</v>
          </cell>
          <cell r="GQ1510">
            <v>2.1212121212121215</v>
          </cell>
          <cell r="GS1510">
            <v>3.939393939393939</v>
          </cell>
          <cell r="GU1510">
            <v>5.6060606060606064</v>
          </cell>
          <cell r="GW1510">
            <v>2.2727272727272729</v>
          </cell>
          <cell r="GY1510">
            <v>0</v>
          </cell>
          <cell r="HA1510">
            <v>0</v>
          </cell>
          <cell r="HC1510">
            <v>0.75757575757575757</v>
          </cell>
          <cell r="HE1510">
            <v>2.2727272727272729</v>
          </cell>
          <cell r="HG1510">
            <v>0</v>
          </cell>
          <cell r="HI1510">
            <v>0</v>
          </cell>
          <cell r="HK1510">
            <v>0</v>
          </cell>
        </row>
        <row r="1512">
          <cell r="DP1512">
            <v>359</v>
          </cell>
          <cell r="DR1512">
            <v>146</v>
          </cell>
          <cell r="DT1512">
            <v>63</v>
          </cell>
        </row>
        <row r="1514">
          <cell r="DP1514">
            <v>1.0878787878787879</v>
          </cell>
          <cell r="DR1514">
            <v>0.44242424242424244</v>
          </cell>
          <cell r="DT1514">
            <v>0.19090909090909092</v>
          </cell>
        </row>
        <row r="1515">
          <cell r="DP1515">
            <v>54.393939393939391</v>
          </cell>
          <cell r="DR1515">
            <v>22.121212121212121</v>
          </cell>
          <cell r="DT1515">
            <v>9.5454545454545467</v>
          </cell>
        </row>
      </sheetData>
      <sheetData sheetId="1"/>
      <sheetData sheetId="2">
        <row r="7">
          <cell r="BD7" t="str">
            <v>自動ｸﾗｳﾆﾝｸﾞ2軸OP</v>
          </cell>
          <cell r="BE7" t="str">
            <v>L00F202580</v>
          </cell>
        </row>
        <row r="8">
          <cell r="BD8" t="str">
            <v>自動ｸﾗｳﾆﾝｸﾞ4軸OP</v>
          </cell>
          <cell r="BE8" t="str">
            <v>L00F20259A</v>
          </cell>
        </row>
        <row r="9">
          <cell r="BD9" t="str">
            <v>Lｼﾌﾄ OP</v>
          </cell>
          <cell r="BE9" t="str">
            <v>L00F202600</v>
          </cell>
        </row>
        <row r="10">
          <cell r="BD10" t="str">
            <v>BI-S 1軸OP</v>
          </cell>
          <cell r="BE10" t="str">
            <v>L00F20261A</v>
          </cell>
        </row>
        <row r="11">
          <cell r="BD11" t="str">
            <v>BI-S 2軸OP</v>
          </cell>
          <cell r="BE11" t="str">
            <v>L00F202620</v>
          </cell>
        </row>
        <row r="12">
          <cell r="BD12" t="str">
            <v>AS-01 OP</v>
          </cell>
          <cell r="BE12" t="str">
            <v>L00F202630</v>
          </cell>
        </row>
        <row r="13">
          <cell r="BD13" t="str">
            <v>W24
(AI05310--A)</v>
          </cell>
          <cell r="BE13" t="str">
            <v>L00F202830</v>
          </cell>
        </row>
        <row r="14">
          <cell r="BD14" t="str">
            <v>AGRIP-A OP
(5020-1003)</v>
          </cell>
          <cell r="BE14" t="str">
            <v>L00F20264B</v>
          </cell>
        </row>
        <row r="15">
          <cell r="BD15" t="str">
            <v>AGRIP-A OP
(1303)</v>
          </cell>
          <cell r="BE15" t="str">
            <v>L00F20265B</v>
          </cell>
        </row>
        <row r="16">
          <cell r="BD16" t="str">
            <v>AGRIP-A OP
(2204)</v>
          </cell>
          <cell r="BE16" t="str">
            <v>L00F20266A</v>
          </cell>
        </row>
        <row r="17">
          <cell r="BD17" t="str">
            <v>AGRIP-A OP
(1003EXP)</v>
          </cell>
          <cell r="BE17" t="str">
            <v>L00F20267A</v>
          </cell>
        </row>
        <row r="18">
          <cell r="BD18" t="str">
            <v>AGRIP-A OP
(1303EXP)</v>
          </cell>
          <cell r="BE18" t="str">
            <v>L00F202900</v>
          </cell>
        </row>
        <row r="19">
          <cell r="BD19" t="str">
            <v>AGRIP-A OP
(2204EXP)</v>
          </cell>
          <cell r="BE19" t="str">
            <v>L00F20268A</v>
          </cell>
        </row>
        <row r="20">
          <cell r="BD20" t="str">
            <v>自動ｽﾗｲﾄﾞ
ﾌｯﾄ OP</v>
          </cell>
          <cell r="BE20" t="str">
            <v>L00F202690</v>
          </cell>
        </row>
        <row r="21">
          <cell r="BD21" t="str">
            <v>手動ｽﾗｲﾄﾞ
ﾌｯﾄ OP</v>
          </cell>
        </row>
        <row r="22">
          <cell r="BD22" t="str">
            <v>ﾛﾎﾞｯﾄI/F OP</v>
          </cell>
          <cell r="BE22" t="str">
            <v>L00F20270C</v>
          </cell>
        </row>
        <row r="23">
          <cell r="BD23" t="str">
            <v>二人ﾌｯﾄ OP</v>
          </cell>
        </row>
        <row r="24">
          <cell r="BD24" t="str">
            <v>2OP+AF</v>
          </cell>
          <cell r="BE24" t="str">
            <v>L00F20279A</v>
          </cell>
        </row>
        <row r="25">
          <cell r="BD25" t="str">
            <v>ATC OP</v>
          </cell>
          <cell r="BE25" t="str">
            <v>L00F20271B</v>
          </cell>
        </row>
        <row r="26">
          <cell r="BD26" t="str">
            <v>追従装置SF1224TL</v>
          </cell>
          <cell r="BE26" t="str">
            <v>L00F202890</v>
          </cell>
        </row>
        <row r="27">
          <cell r="BD27" t="str">
            <v>追従装置SF1224TL(中型)</v>
          </cell>
          <cell r="BE27" t="str">
            <v>L00F203470</v>
          </cell>
        </row>
        <row r="28">
          <cell r="BD28" t="str">
            <v>追従装置SF1548H（ﾌﾞﾚｰｶ無）</v>
          </cell>
        </row>
        <row r="29">
          <cell r="BD29" t="str">
            <v>VC-Box</v>
          </cell>
          <cell r="BE29" t="str">
            <v>L00F203410</v>
          </cell>
        </row>
        <row r="30">
          <cell r="BD30" t="str">
            <v>ｾｲｷﾞｮﾂｲｶ(IO)</v>
          </cell>
          <cell r="BE30" t="str">
            <v>L00F20272B</v>
          </cell>
        </row>
        <row r="31">
          <cell r="BD31" t="str">
            <v>ｾｲｷﾞｮﾂｲｶ(IO)EXP</v>
          </cell>
          <cell r="BE31" t="str">
            <v>L00F20273B</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日程表"/>
      <sheetName val="日程表 (修正前)"/>
      <sheetName val="生産管理DB"/>
      <sheetName val="履歴カード"/>
      <sheetName val="PKsheet"/>
      <sheetName val="parts-list"/>
      <sheetName val="FDカレンダー"/>
      <sheetName val="AJ関連"/>
      <sheetName val="本社BOX"/>
      <sheetName val="ENSIS構成表"/>
      <sheetName val="AMD日程"/>
    </sheetNames>
    <sheetDataSet>
      <sheetData sheetId="0">
        <row r="1">
          <cell r="W1">
            <v>44653</v>
          </cell>
        </row>
        <row r="2">
          <cell r="J2">
            <v>-1</v>
          </cell>
          <cell r="L2">
            <v>-2</v>
          </cell>
          <cell r="N2">
            <v>-2</v>
          </cell>
          <cell r="P2">
            <v>-1</v>
          </cell>
          <cell r="T2">
            <v>-2</v>
          </cell>
          <cell r="V2">
            <v>-1</v>
          </cell>
          <cell r="W2">
            <v>3</v>
          </cell>
        </row>
        <row r="3">
          <cell r="I3" t="str">
            <v>進捗管理表</v>
          </cell>
          <cell r="J3">
            <v>0</v>
          </cell>
          <cell r="K3">
            <v>0</v>
          </cell>
          <cell r="L3">
            <v>0</v>
          </cell>
          <cell r="M3">
            <v>0</v>
          </cell>
          <cell r="N3">
            <v>0</v>
          </cell>
          <cell r="O3">
            <v>0</v>
          </cell>
          <cell r="P3">
            <v>0</v>
          </cell>
          <cell r="Q3">
            <v>0</v>
          </cell>
          <cell r="R3">
            <v>0</v>
          </cell>
          <cell r="S3">
            <v>0</v>
          </cell>
          <cell r="T3">
            <v>0</v>
          </cell>
          <cell r="U3">
            <v>0</v>
          </cell>
          <cell r="V3">
            <v>0</v>
          </cell>
          <cell r="W3">
            <v>0</v>
          </cell>
          <cell r="X3">
            <v>2022</v>
          </cell>
          <cell r="Y3" t="str">
            <v>年</v>
          </cell>
          <cell r="Z3">
            <v>5</v>
          </cell>
          <cell r="AA3" t="str">
            <v>月</v>
          </cell>
          <cell r="AB3">
            <v>0</v>
          </cell>
          <cell r="AC3">
            <v>0</v>
          </cell>
          <cell r="AD3">
            <v>0</v>
          </cell>
          <cell r="AE3">
            <v>0</v>
          </cell>
          <cell r="AF3">
            <v>0</v>
          </cell>
          <cell r="AG3">
            <v>0</v>
          </cell>
          <cell r="AH3">
            <v>0</v>
          </cell>
          <cell r="AI3">
            <v>0</v>
          </cell>
          <cell r="AJ3">
            <v>0</v>
          </cell>
          <cell r="AK3">
            <v>0</v>
          </cell>
          <cell r="AL3">
            <v>0</v>
          </cell>
          <cell r="AM3">
            <v>0</v>
          </cell>
          <cell r="AN3">
            <v>0</v>
          </cell>
          <cell r="AO3">
            <v>0</v>
          </cell>
          <cell r="AP3">
            <v>0</v>
          </cell>
          <cell r="AQ3">
            <v>0</v>
          </cell>
          <cell r="AR3">
            <v>0</v>
          </cell>
          <cell r="AS3">
            <v>0</v>
          </cell>
          <cell r="AT3">
            <v>0</v>
          </cell>
          <cell r="AU3">
            <v>0</v>
          </cell>
          <cell r="AV3">
            <v>0</v>
          </cell>
          <cell r="AW3">
            <v>0</v>
          </cell>
          <cell r="AX3">
            <v>0</v>
          </cell>
          <cell r="AY3">
            <v>0</v>
          </cell>
          <cell r="AZ3">
            <v>0</v>
          </cell>
          <cell r="BA3">
            <v>0</v>
          </cell>
          <cell r="BB3">
            <v>0</v>
          </cell>
          <cell r="BC3">
            <v>0</v>
          </cell>
          <cell r="BD3">
            <v>0</v>
          </cell>
          <cell r="BE3">
            <v>0</v>
          </cell>
          <cell r="BF3">
            <v>0</v>
          </cell>
          <cell r="BG3">
            <v>0</v>
          </cell>
          <cell r="BH3">
            <v>0</v>
          </cell>
          <cell r="BI3">
            <v>0</v>
          </cell>
          <cell r="BJ3">
            <v>0</v>
          </cell>
          <cell r="BK3">
            <v>0</v>
          </cell>
          <cell r="BL3">
            <v>0</v>
          </cell>
          <cell r="BM3">
            <v>0</v>
          </cell>
          <cell r="BN3">
            <v>0</v>
          </cell>
          <cell r="BO3">
            <v>0</v>
          </cell>
          <cell r="BP3">
            <v>0</v>
          </cell>
          <cell r="BQ3">
            <v>0</v>
          </cell>
          <cell r="BR3">
            <v>0</v>
          </cell>
          <cell r="BS3">
            <v>0</v>
          </cell>
          <cell r="BT3">
            <v>0</v>
          </cell>
          <cell r="BU3">
            <v>0</v>
          </cell>
          <cell r="BV3">
            <v>0</v>
          </cell>
          <cell r="BW3">
            <v>0</v>
          </cell>
          <cell r="BX3">
            <v>0</v>
          </cell>
          <cell r="BY3">
            <v>0</v>
          </cell>
          <cell r="BZ3">
            <v>0</v>
          </cell>
          <cell r="CA3">
            <v>0</v>
          </cell>
          <cell r="CB3">
            <v>0</v>
          </cell>
          <cell r="CC3">
            <v>0</v>
          </cell>
          <cell r="CD3">
            <v>0</v>
          </cell>
          <cell r="CE3">
            <v>0</v>
          </cell>
          <cell r="CF3">
            <v>0</v>
          </cell>
          <cell r="CG3">
            <v>0</v>
          </cell>
          <cell r="CH3">
            <v>0</v>
          </cell>
        </row>
        <row r="4">
          <cell r="I4" t="str">
            <v>PK</v>
          </cell>
          <cell r="J4" t="str">
            <v>前</v>
          </cell>
          <cell r="K4" t="str">
            <v>加工</v>
          </cell>
          <cell r="L4" t="str">
            <v>筐</v>
          </cell>
          <cell r="M4" t="str">
            <v>体</v>
          </cell>
          <cell r="N4" t="str">
            <v>中</v>
          </cell>
          <cell r="O4" t="str">
            <v>板</v>
          </cell>
          <cell r="P4" t="str">
            <v>本</v>
          </cell>
          <cell r="Q4" t="str">
            <v>体</v>
          </cell>
          <cell r="R4" t="str">
            <v>BKBOX</v>
          </cell>
          <cell r="S4" t="str">
            <v>製造</v>
          </cell>
          <cell r="T4" t="str">
            <v>検</v>
          </cell>
          <cell r="U4" t="str">
            <v>査</v>
          </cell>
          <cell r="V4" t="str">
            <v>SC</v>
          </cell>
          <cell r="W4">
            <v>0</v>
          </cell>
          <cell r="X4">
            <v>44682</v>
          </cell>
          <cell r="Y4">
            <v>44683</v>
          </cell>
          <cell r="Z4">
            <v>44684</v>
          </cell>
          <cell r="AA4">
            <v>44685</v>
          </cell>
          <cell r="AB4">
            <v>44686</v>
          </cell>
          <cell r="AC4">
            <v>44687</v>
          </cell>
          <cell r="AD4">
            <v>44688</v>
          </cell>
          <cell r="AE4">
            <v>44689</v>
          </cell>
          <cell r="AF4">
            <v>44690</v>
          </cell>
          <cell r="AG4">
            <v>44691</v>
          </cell>
          <cell r="AH4">
            <v>44692</v>
          </cell>
          <cell r="AI4">
            <v>44693</v>
          </cell>
          <cell r="AJ4">
            <v>44694</v>
          </cell>
          <cell r="AK4">
            <v>44695</v>
          </cell>
          <cell r="AL4">
            <v>44696</v>
          </cell>
          <cell r="AM4">
            <v>44697</v>
          </cell>
          <cell r="AN4">
            <v>44698</v>
          </cell>
          <cell r="AO4">
            <v>44699</v>
          </cell>
          <cell r="AP4">
            <v>44700</v>
          </cell>
          <cell r="AQ4">
            <v>44701</v>
          </cell>
          <cell r="AR4">
            <v>44702</v>
          </cell>
          <cell r="AS4">
            <v>44703</v>
          </cell>
          <cell r="AT4">
            <v>44704</v>
          </cell>
          <cell r="AU4">
            <v>44705</v>
          </cell>
          <cell r="AV4">
            <v>44706</v>
          </cell>
          <cell r="AW4">
            <v>44707</v>
          </cell>
          <cell r="AX4">
            <v>44708</v>
          </cell>
          <cell r="AY4">
            <v>44709</v>
          </cell>
          <cell r="AZ4">
            <v>44710</v>
          </cell>
          <cell r="BA4">
            <v>44711</v>
          </cell>
          <cell r="BB4">
            <v>44712</v>
          </cell>
          <cell r="BC4">
            <v>44713</v>
          </cell>
          <cell r="BD4">
            <v>44714</v>
          </cell>
          <cell r="BE4">
            <v>44715</v>
          </cell>
          <cell r="BF4">
            <v>44716</v>
          </cell>
          <cell r="BG4">
            <v>44717</v>
          </cell>
          <cell r="BH4">
            <v>44718</v>
          </cell>
          <cell r="BI4">
            <v>44719</v>
          </cell>
          <cell r="BJ4">
            <v>44720</v>
          </cell>
          <cell r="BK4">
            <v>44721</v>
          </cell>
          <cell r="BL4">
            <v>44722</v>
          </cell>
          <cell r="BM4">
            <v>44723</v>
          </cell>
          <cell r="BN4">
            <v>44724</v>
          </cell>
          <cell r="BO4">
            <v>44725</v>
          </cell>
          <cell r="BP4">
            <v>44726</v>
          </cell>
          <cell r="BQ4">
            <v>44727</v>
          </cell>
          <cell r="BR4">
            <v>44728</v>
          </cell>
          <cell r="BS4">
            <v>44729</v>
          </cell>
          <cell r="BT4">
            <v>44730</v>
          </cell>
          <cell r="BU4">
            <v>44731</v>
          </cell>
          <cell r="BV4">
            <v>44732</v>
          </cell>
          <cell r="BW4">
            <v>44733</v>
          </cell>
          <cell r="BX4">
            <v>44734</v>
          </cell>
          <cell r="BY4">
            <v>44735</v>
          </cell>
          <cell r="BZ4">
            <v>44736</v>
          </cell>
          <cell r="CA4">
            <v>44737</v>
          </cell>
          <cell r="CB4">
            <v>44738</v>
          </cell>
          <cell r="CC4">
            <v>44739</v>
          </cell>
          <cell r="CD4">
            <v>44740</v>
          </cell>
          <cell r="CE4">
            <v>44741</v>
          </cell>
          <cell r="CF4">
            <v>44742</v>
          </cell>
          <cell r="CG4">
            <v>44743</v>
          </cell>
          <cell r="CH4">
            <v>44744</v>
          </cell>
        </row>
        <row r="5">
          <cell r="I5" t="str">
            <v>出庫日</v>
          </cell>
          <cell r="J5" t="str">
            <v>計画</v>
          </cell>
          <cell r="K5" t="str">
            <v>完成日</v>
          </cell>
          <cell r="L5" t="str">
            <v>計画</v>
          </cell>
          <cell r="M5" t="str">
            <v>完成日</v>
          </cell>
          <cell r="N5" t="str">
            <v>計画</v>
          </cell>
          <cell r="O5" t="str">
            <v>完成日</v>
          </cell>
          <cell r="P5" t="str">
            <v>計画</v>
          </cell>
          <cell r="Q5" t="str">
            <v>完成日</v>
          </cell>
          <cell r="R5" t="str">
            <v>納入済</v>
          </cell>
          <cell r="S5" t="str">
            <v>進捗率</v>
          </cell>
          <cell r="T5" t="str">
            <v>計画</v>
          </cell>
          <cell r="U5" t="str">
            <v>完了</v>
          </cell>
          <cell r="V5" t="str">
            <v>積載日</v>
          </cell>
          <cell r="W5" t="str">
            <v>出荷日</v>
          </cell>
          <cell r="X5">
            <v>44682</v>
          </cell>
          <cell r="Y5">
            <v>44683</v>
          </cell>
          <cell r="Z5">
            <v>44684</v>
          </cell>
          <cell r="AA5">
            <v>44685</v>
          </cell>
          <cell r="AB5">
            <v>44686</v>
          </cell>
          <cell r="AC5">
            <v>44687</v>
          </cell>
          <cell r="AD5">
            <v>44688</v>
          </cell>
          <cell r="AE5">
            <v>44689</v>
          </cell>
          <cell r="AF5">
            <v>44690</v>
          </cell>
          <cell r="AG5">
            <v>44691</v>
          </cell>
          <cell r="AH5">
            <v>44692</v>
          </cell>
          <cell r="AI5">
            <v>44693</v>
          </cell>
          <cell r="AJ5">
            <v>44694</v>
          </cell>
          <cell r="AK5">
            <v>44695</v>
          </cell>
          <cell r="AL5">
            <v>44696</v>
          </cell>
          <cell r="AM5">
            <v>44697</v>
          </cell>
          <cell r="AN5">
            <v>44698</v>
          </cell>
          <cell r="AO5">
            <v>44699</v>
          </cell>
          <cell r="AP5">
            <v>44700</v>
          </cell>
          <cell r="AQ5">
            <v>44701</v>
          </cell>
          <cell r="AR5">
            <v>44702</v>
          </cell>
          <cell r="AS5">
            <v>44703</v>
          </cell>
          <cell r="AT5">
            <v>44704</v>
          </cell>
          <cell r="AU5">
            <v>44705</v>
          </cell>
          <cell r="AV5">
            <v>44706</v>
          </cell>
          <cell r="AW5">
            <v>44707</v>
          </cell>
          <cell r="AX5">
            <v>44708</v>
          </cell>
          <cell r="AY5">
            <v>44709</v>
          </cell>
          <cell r="AZ5">
            <v>44710</v>
          </cell>
          <cell r="BA5">
            <v>44711</v>
          </cell>
          <cell r="BB5">
            <v>44712</v>
          </cell>
          <cell r="BC5">
            <v>44713</v>
          </cell>
          <cell r="BD5">
            <v>44714</v>
          </cell>
          <cell r="BE5">
            <v>44715</v>
          </cell>
          <cell r="BF5">
            <v>44716</v>
          </cell>
          <cell r="BG5">
            <v>44717</v>
          </cell>
          <cell r="BH5">
            <v>44718</v>
          </cell>
          <cell r="BI5">
            <v>44719</v>
          </cell>
          <cell r="BJ5">
            <v>44720</v>
          </cell>
          <cell r="BK5">
            <v>44721</v>
          </cell>
          <cell r="BL5">
            <v>44722</v>
          </cell>
          <cell r="BM5">
            <v>44723</v>
          </cell>
          <cell r="BN5">
            <v>44724</v>
          </cell>
          <cell r="BO5">
            <v>44725</v>
          </cell>
          <cell r="BP5">
            <v>44726</v>
          </cell>
          <cell r="BQ5">
            <v>44727</v>
          </cell>
          <cell r="BR5">
            <v>44728</v>
          </cell>
          <cell r="BS5">
            <v>44729</v>
          </cell>
          <cell r="BT5">
            <v>44730</v>
          </cell>
          <cell r="BU5">
            <v>44731</v>
          </cell>
          <cell r="BV5">
            <v>44732</v>
          </cell>
          <cell r="BW5">
            <v>44733</v>
          </cell>
          <cell r="BX5">
            <v>44734</v>
          </cell>
          <cell r="BY5">
            <v>44735</v>
          </cell>
          <cell r="BZ5">
            <v>44736</v>
          </cell>
          <cell r="CA5">
            <v>44737</v>
          </cell>
          <cell r="CB5">
            <v>44738</v>
          </cell>
          <cell r="CC5">
            <v>44739</v>
          </cell>
          <cell r="CD5">
            <v>44740</v>
          </cell>
          <cell r="CE5">
            <v>44741</v>
          </cell>
          <cell r="CF5">
            <v>44742</v>
          </cell>
          <cell r="CG5">
            <v>44743</v>
          </cell>
          <cell r="CH5">
            <v>44744</v>
          </cell>
        </row>
        <row r="6">
          <cell r="I6">
            <v>0</v>
          </cell>
          <cell r="J6">
            <v>44646</v>
          </cell>
          <cell r="K6">
            <v>0</v>
          </cell>
          <cell r="L6">
            <v>44649</v>
          </cell>
          <cell r="M6">
            <v>0</v>
          </cell>
          <cell r="N6">
            <v>44649</v>
          </cell>
          <cell r="O6">
            <v>0</v>
          </cell>
          <cell r="P6">
            <v>44651</v>
          </cell>
          <cell r="Q6">
            <v>0</v>
          </cell>
          <cell r="R6">
            <v>0</v>
          </cell>
          <cell r="S6">
            <v>0</v>
          </cell>
          <cell r="T6">
            <v>44652</v>
          </cell>
          <cell r="U6">
            <v>0</v>
          </cell>
          <cell r="V6">
            <v>0</v>
          </cell>
          <cell r="W6">
            <v>44656</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cell r="AR6">
            <v>0</v>
          </cell>
          <cell r="AS6">
            <v>0</v>
          </cell>
          <cell r="AT6">
            <v>0</v>
          </cell>
          <cell r="AU6">
            <v>0</v>
          </cell>
          <cell r="AV6">
            <v>0</v>
          </cell>
          <cell r="AW6">
            <v>0</v>
          </cell>
          <cell r="AX6">
            <v>0</v>
          </cell>
          <cell r="AY6">
            <v>0</v>
          </cell>
          <cell r="AZ6">
            <v>0</v>
          </cell>
          <cell r="BA6">
            <v>0</v>
          </cell>
          <cell r="BB6">
            <v>0</v>
          </cell>
          <cell r="BC6">
            <v>0</v>
          </cell>
          <cell r="BD6">
            <v>0</v>
          </cell>
          <cell r="BE6">
            <v>0</v>
          </cell>
          <cell r="BF6">
            <v>0</v>
          </cell>
          <cell r="BG6">
            <v>0</v>
          </cell>
          <cell r="BH6">
            <v>0</v>
          </cell>
          <cell r="BI6">
            <v>0</v>
          </cell>
          <cell r="BJ6">
            <v>0</v>
          </cell>
          <cell r="BK6">
            <v>0</v>
          </cell>
          <cell r="BL6">
            <v>0</v>
          </cell>
          <cell r="BM6">
            <v>0</v>
          </cell>
          <cell r="BN6">
            <v>0</v>
          </cell>
          <cell r="BO6">
            <v>0</v>
          </cell>
          <cell r="BP6">
            <v>0</v>
          </cell>
          <cell r="BQ6">
            <v>0</v>
          </cell>
          <cell r="BR6">
            <v>0</v>
          </cell>
          <cell r="BS6">
            <v>0</v>
          </cell>
          <cell r="BT6">
            <v>0</v>
          </cell>
          <cell r="BU6">
            <v>0</v>
          </cell>
          <cell r="BV6">
            <v>0</v>
          </cell>
          <cell r="BW6">
            <v>0</v>
          </cell>
          <cell r="BX6">
            <v>0</v>
          </cell>
          <cell r="BY6">
            <v>0</v>
          </cell>
          <cell r="BZ6">
            <v>0</v>
          </cell>
          <cell r="CA6">
            <v>0</v>
          </cell>
          <cell r="CB6">
            <v>0</v>
          </cell>
          <cell r="CC6">
            <v>0</v>
          </cell>
          <cell r="CD6">
            <v>0</v>
          </cell>
          <cell r="CE6">
            <v>0</v>
          </cell>
          <cell r="CF6">
            <v>0</v>
          </cell>
          <cell r="CG6">
            <v>0</v>
          </cell>
          <cell r="CH6">
            <v>0</v>
          </cell>
        </row>
        <row r="7">
          <cell r="I7">
            <v>0</v>
          </cell>
          <cell r="J7">
            <v>44646</v>
          </cell>
          <cell r="K7">
            <v>0</v>
          </cell>
          <cell r="L7">
            <v>44649</v>
          </cell>
          <cell r="M7">
            <v>0</v>
          </cell>
          <cell r="N7">
            <v>44649</v>
          </cell>
          <cell r="O7">
            <v>0</v>
          </cell>
          <cell r="P7">
            <v>44651</v>
          </cell>
          <cell r="Q7">
            <v>0</v>
          </cell>
          <cell r="R7">
            <v>0</v>
          </cell>
          <cell r="S7">
            <v>0</v>
          </cell>
          <cell r="T7">
            <v>44652</v>
          </cell>
          <cell r="U7">
            <v>0</v>
          </cell>
          <cell r="V7">
            <v>0</v>
          </cell>
          <cell r="W7">
            <v>44656</v>
          </cell>
          <cell r="X7">
            <v>0</v>
          </cell>
          <cell r="Y7">
            <v>0</v>
          </cell>
          <cell r="Z7">
            <v>0</v>
          </cell>
          <cell r="AA7">
            <v>0</v>
          </cell>
          <cell r="AB7">
            <v>0</v>
          </cell>
          <cell r="AC7">
            <v>0</v>
          </cell>
          <cell r="AD7">
            <v>0</v>
          </cell>
          <cell r="AE7">
            <v>0</v>
          </cell>
          <cell r="AF7">
            <v>0</v>
          </cell>
          <cell r="AG7">
            <v>0</v>
          </cell>
          <cell r="AH7">
            <v>0</v>
          </cell>
          <cell r="AI7">
            <v>0</v>
          </cell>
          <cell r="AJ7">
            <v>0</v>
          </cell>
          <cell r="AK7">
            <v>0</v>
          </cell>
          <cell r="AL7">
            <v>0</v>
          </cell>
          <cell r="AM7">
            <v>0</v>
          </cell>
          <cell r="AN7">
            <v>0</v>
          </cell>
          <cell r="AO7">
            <v>0</v>
          </cell>
          <cell r="AP7">
            <v>0</v>
          </cell>
          <cell r="AQ7">
            <v>0</v>
          </cell>
          <cell r="AR7">
            <v>0</v>
          </cell>
          <cell r="AS7">
            <v>0</v>
          </cell>
          <cell r="AT7">
            <v>0</v>
          </cell>
          <cell r="AU7">
            <v>0</v>
          </cell>
          <cell r="AV7">
            <v>0</v>
          </cell>
          <cell r="AW7">
            <v>0</v>
          </cell>
          <cell r="AX7">
            <v>0</v>
          </cell>
          <cell r="AY7">
            <v>0</v>
          </cell>
          <cell r="AZ7">
            <v>0</v>
          </cell>
          <cell r="BA7">
            <v>0</v>
          </cell>
          <cell r="BB7">
            <v>0</v>
          </cell>
          <cell r="BC7">
            <v>0</v>
          </cell>
          <cell r="BD7">
            <v>0</v>
          </cell>
          <cell r="BE7">
            <v>0</v>
          </cell>
          <cell r="BF7">
            <v>0</v>
          </cell>
          <cell r="BG7">
            <v>0</v>
          </cell>
          <cell r="BH7">
            <v>0</v>
          </cell>
          <cell r="BI7">
            <v>0</v>
          </cell>
          <cell r="BJ7">
            <v>0</v>
          </cell>
          <cell r="BK7">
            <v>0</v>
          </cell>
          <cell r="BL7">
            <v>0</v>
          </cell>
          <cell r="BM7">
            <v>0</v>
          </cell>
          <cell r="BN7">
            <v>0</v>
          </cell>
          <cell r="BO7">
            <v>0</v>
          </cell>
          <cell r="BP7">
            <v>0</v>
          </cell>
          <cell r="BQ7">
            <v>0</v>
          </cell>
          <cell r="BR7">
            <v>0</v>
          </cell>
          <cell r="BS7">
            <v>0</v>
          </cell>
          <cell r="BT7">
            <v>0</v>
          </cell>
          <cell r="BU7">
            <v>0</v>
          </cell>
          <cell r="BV7">
            <v>0</v>
          </cell>
          <cell r="BW7">
            <v>0</v>
          </cell>
          <cell r="BX7">
            <v>0</v>
          </cell>
          <cell r="BY7">
            <v>0</v>
          </cell>
          <cell r="BZ7">
            <v>0</v>
          </cell>
          <cell r="CA7">
            <v>0</v>
          </cell>
          <cell r="CB7">
            <v>0</v>
          </cell>
          <cell r="CC7">
            <v>0</v>
          </cell>
          <cell r="CD7">
            <v>0</v>
          </cell>
          <cell r="CE7">
            <v>0</v>
          </cell>
          <cell r="CF7">
            <v>0</v>
          </cell>
          <cell r="CG7">
            <v>0</v>
          </cell>
          <cell r="CH7">
            <v>0</v>
          </cell>
        </row>
        <row r="8">
          <cell r="I8">
            <v>0</v>
          </cell>
          <cell r="J8">
            <v>44650</v>
          </cell>
          <cell r="K8">
            <v>0</v>
          </cell>
          <cell r="L8">
            <v>44651</v>
          </cell>
          <cell r="M8">
            <v>0</v>
          </cell>
          <cell r="N8">
            <v>44651</v>
          </cell>
          <cell r="O8">
            <v>0</v>
          </cell>
          <cell r="P8">
            <v>44653</v>
          </cell>
          <cell r="Q8">
            <v>0</v>
          </cell>
          <cell r="R8">
            <v>0</v>
          </cell>
          <cell r="S8">
            <v>0</v>
          </cell>
          <cell r="T8">
            <v>44656</v>
          </cell>
          <cell r="U8">
            <v>0</v>
          </cell>
          <cell r="V8">
            <v>0</v>
          </cell>
          <cell r="W8">
            <v>44658</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0</v>
          </cell>
          <cell r="AR8">
            <v>0</v>
          </cell>
          <cell r="AS8">
            <v>0</v>
          </cell>
          <cell r="AT8">
            <v>0</v>
          </cell>
          <cell r="AU8">
            <v>0</v>
          </cell>
          <cell r="AV8">
            <v>0</v>
          </cell>
          <cell r="AW8">
            <v>0</v>
          </cell>
          <cell r="AX8">
            <v>0</v>
          </cell>
          <cell r="AY8">
            <v>0</v>
          </cell>
          <cell r="AZ8">
            <v>0</v>
          </cell>
          <cell r="BA8">
            <v>0</v>
          </cell>
          <cell r="BB8">
            <v>0</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B8">
            <v>0</v>
          </cell>
          <cell r="CC8">
            <v>0</v>
          </cell>
          <cell r="CD8">
            <v>0</v>
          </cell>
          <cell r="CE8">
            <v>0</v>
          </cell>
          <cell r="CF8">
            <v>0</v>
          </cell>
          <cell r="CG8">
            <v>0</v>
          </cell>
          <cell r="CH8">
            <v>0</v>
          </cell>
        </row>
        <row r="9">
          <cell r="I9">
            <v>0</v>
          </cell>
          <cell r="J9">
            <v>44650</v>
          </cell>
          <cell r="K9">
            <v>0</v>
          </cell>
          <cell r="L9">
            <v>44651</v>
          </cell>
          <cell r="M9">
            <v>0</v>
          </cell>
          <cell r="N9">
            <v>44651</v>
          </cell>
          <cell r="O9">
            <v>0</v>
          </cell>
          <cell r="P9">
            <v>44653</v>
          </cell>
          <cell r="Q9">
            <v>0</v>
          </cell>
          <cell r="R9">
            <v>0</v>
          </cell>
          <cell r="S9">
            <v>0</v>
          </cell>
          <cell r="T9">
            <v>44656</v>
          </cell>
          <cell r="U9">
            <v>0</v>
          </cell>
          <cell r="V9">
            <v>0</v>
          </cell>
          <cell r="W9">
            <v>44658</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B9">
            <v>0</v>
          </cell>
          <cell r="CC9">
            <v>0</v>
          </cell>
          <cell r="CD9">
            <v>0</v>
          </cell>
          <cell r="CE9">
            <v>0</v>
          </cell>
          <cell r="CF9">
            <v>0</v>
          </cell>
          <cell r="CG9">
            <v>0</v>
          </cell>
          <cell r="CH9">
            <v>0</v>
          </cell>
        </row>
        <row r="10">
          <cell r="I10">
            <v>0</v>
          </cell>
          <cell r="J10">
            <v>44651</v>
          </cell>
          <cell r="K10">
            <v>0</v>
          </cell>
          <cell r="L10">
            <v>44652</v>
          </cell>
          <cell r="M10">
            <v>0</v>
          </cell>
          <cell r="N10">
            <v>44652</v>
          </cell>
          <cell r="O10">
            <v>0</v>
          </cell>
          <cell r="P10">
            <v>44656</v>
          </cell>
          <cell r="Q10">
            <v>0</v>
          </cell>
          <cell r="R10">
            <v>0</v>
          </cell>
          <cell r="S10">
            <v>0</v>
          </cell>
          <cell r="T10">
            <v>44657</v>
          </cell>
          <cell r="U10">
            <v>0</v>
          </cell>
          <cell r="V10">
            <v>44659</v>
          </cell>
          <cell r="W10">
            <v>44660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B10">
            <v>0</v>
          </cell>
          <cell r="CC10">
            <v>0</v>
          </cell>
          <cell r="CD10">
            <v>0</v>
          </cell>
          <cell r="CE10">
            <v>0</v>
          </cell>
          <cell r="CF10">
            <v>0</v>
          </cell>
          <cell r="CG10">
            <v>0</v>
          </cell>
          <cell r="CH10">
            <v>0</v>
          </cell>
        </row>
        <row r="11">
          <cell r="I11">
            <v>0</v>
          </cell>
          <cell r="J11">
            <v>44651</v>
          </cell>
          <cell r="K11">
            <v>0</v>
          </cell>
          <cell r="L11">
            <v>44652</v>
          </cell>
          <cell r="M11">
            <v>0</v>
          </cell>
          <cell r="N11">
            <v>44652</v>
          </cell>
          <cell r="O11">
            <v>0</v>
          </cell>
          <cell r="P11">
            <v>44656</v>
          </cell>
          <cell r="Q11">
            <v>0</v>
          </cell>
          <cell r="R11">
            <v>0</v>
          </cell>
          <cell r="S11">
            <v>0</v>
          </cell>
          <cell r="T11">
            <v>44657</v>
          </cell>
          <cell r="U11">
            <v>0</v>
          </cell>
          <cell r="V11">
            <v>44659</v>
          </cell>
          <cell r="W11">
            <v>44660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row>
        <row r="12">
          <cell r="I12">
            <v>0</v>
          </cell>
          <cell r="J12">
            <v>44651</v>
          </cell>
          <cell r="K12">
            <v>0</v>
          </cell>
          <cell r="L12">
            <v>44652</v>
          </cell>
          <cell r="M12">
            <v>0</v>
          </cell>
          <cell r="N12">
            <v>44652</v>
          </cell>
          <cell r="O12">
            <v>0</v>
          </cell>
          <cell r="P12">
            <v>44656</v>
          </cell>
          <cell r="Q12">
            <v>0</v>
          </cell>
          <cell r="R12">
            <v>0</v>
          </cell>
          <cell r="S12">
            <v>0</v>
          </cell>
          <cell r="T12">
            <v>44657</v>
          </cell>
          <cell r="U12">
            <v>0</v>
          </cell>
          <cell r="V12">
            <v>44659</v>
          </cell>
          <cell r="W12">
            <v>44660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row>
        <row r="13">
          <cell r="I13">
            <v>0</v>
          </cell>
          <cell r="J13">
            <v>44651</v>
          </cell>
          <cell r="K13">
            <v>0</v>
          </cell>
          <cell r="L13">
            <v>44652</v>
          </cell>
          <cell r="M13">
            <v>0</v>
          </cell>
          <cell r="N13">
            <v>44652</v>
          </cell>
          <cell r="O13">
            <v>0</v>
          </cell>
          <cell r="P13">
            <v>44656</v>
          </cell>
          <cell r="Q13">
            <v>0</v>
          </cell>
          <cell r="R13">
            <v>0</v>
          </cell>
          <cell r="S13">
            <v>0</v>
          </cell>
          <cell r="T13">
            <v>44657</v>
          </cell>
          <cell r="U13">
            <v>0</v>
          </cell>
          <cell r="V13">
            <v>0</v>
          </cell>
          <cell r="W13">
            <v>44659</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row>
        <row r="14">
          <cell r="I14">
            <v>0</v>
          </cell>
          <cell r="J14">
            <v>44651</v>
          </cell>
          <cell r="K14">
            <v>0</v>
          </cell>
          <cell r="L14">
            <v>44652</v>
          </cell>
          <cell r="M14">
            <v>0</v>
          </cell>
          <cell r="N14">
            <v>44652</v>
          </cell>
          <cell r="O14">
            <v>0</v>
          </cell>
          <cell r="P14">
            <v>44656</v>
          </cell>
          <cell r="Q14">
            <v>0</v>
          </cell>
          <cell r="R14">
            <v>0</v>
          </cell>
          <cell r="S14">
            <v>0</v>
          </cell>
          <cell r="T14">
            <v>44657</v>
          </cell>
          <cell r="U14">
            <v>0</v>
          </cell>
          <cell r="V14">
            <v>0</v>
          </cell>
          <cell r="W14">
            <v>44659</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row>
        <row r="15">
          <cell r="I15">
            <v>0</v>
          </cell>
          <cell r="J15">
            <v>44652</v>
          </cell>
          <cell r="K15">
            <v>0</v>
          </cell>
          <cell r="L15">
            <v>44653</v>
          </cell>
          <cell r="M15">
            <v>0</v>
          </cell>
          <cell r="N15">
            <v>44653</v>
          </cell>
          <cell r="O15">
            <v>0</v>
          </cell>
          <cell r="P15">
            <v>44657</v>
          </cell>
          <cell r="Q15">
            <v>0</v>
          </cell>
          <cell r="R15">
            <v>0</v>
          </cell>
          <cell r="S15">
            <v>0</v>
          </cell>
          <cell r="T15">
            <v>44658</v>
          </cell>
          <cell r="U15">
            <v>0</v>
          </cell>
          <cell r="V15">
            <v>0</v>
          </cell>
          <cell r="W15">
            <v>44660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row>
        <row r="16">
          <cell r="I16">
            <v>0</v>
          </cell>
          <cell r="J16">
            <v>44652</v>
          </cell>
          <cell r="K16">
            <v>0</v>
          </cell>
          <cell r="L16">
            <v>44653</v>
          </cell>
          <cell r="M16">
            <v>0</v>
          </cell>
          <cell r="N16">
            <v>44653</v>
          </cell>
          <cell r="O16">
            <v>0</v>
          </cell>
          <cell r="P16">
            <v>44657</v>
          </cell>
          <cell r="Q16">
            <v>0</v>
          </cell>
          <cell r="R16">
            <v>0</v>
          </cell>
          <cell r="S16">
            <v>0</v>
          </cell>
          <cell r="T16">
            <v>44658</v>
          </cell>
          <cell r="U16">
            <v>0</v>
          </cell>
          <cell r="V16">
            <v>0</v>
          </cell>
          <cell r="W16">
            <v>44660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row>
        <row r="17">
          <cell r="I17">
            <v>0</v>
          </cell>
          <cell r="J17">
            <v>44653</v>
          </cell>
          <cell r="K17">
            <v>0</v>
          </cell>
          <cell r="L17">
            <v>44656</v>
          </cell>
          <cell r="M17">
            <v>0</v>
          </cell>
          <cell r="N17">
            <v>44656</v>
          </cell>
          <cell r="O17">
            <v>0</v>
          </cell>
          <cell r="P17">
            <v>44658</v>
          </cell>
          <cell r="Q17">
            <v>0</v>
          </cell>
          <cell r="R17">
            <v>0</v>
          </cell>
          <cell r="S17">
            <v>0</v>
          </cell>
          <cell r="T17">
            <v>44659</v>
          </cell>
          <cell r="U17">
            <v>0</v>
          </cell>
          <cell r="V17">
            <v>0</v>
          </cell>
          <cell r="W17">
            <v>44663</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row>
        <row r="18">
          <cell r="I18">
            <v>0</v>
          </cell>
          <cell r="J18">
            <v>44653</v>
          </cell>
          <cell r="K18">
            <v>0</v>
          </cell>
          <cell r="L18">
            <v>44656</v>
          </cell>
          <cell r="M18">
            <v>0</v>
          </cell>
          <cell r="N18">
            <v>44656</v>
          </cell>
          <cell r="O18">
            <v>0</v>
          </cell>
          <cell r="P18">
            <v>44658</v>
          </cell>
          <cell r="Q18">
            <v>0</v>
          </cell>
          <cell r="R18">
            <v>0</v>
          </cell>
          <cell r="S18">
            <v>0</v>
          </cell>
          <cell r="T18">
            <v>44659</v>
          </cell>
          <cell r="U18">
            <v>0</v>
          </cell>
          <cell r="V18">
            <v>0</v>
          </cell>
          <cell r="W18">
            <v>44663</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row>
        <row r="19">
          <cell r="I19">
            <v>0</v>
          </cell>
          <cell r="J19">
            <v>44656</v>
          </cell>
          <cell r="K19">
            <v>0</v>
          </cell>
          <cell r="L19">
            <v>44657</v>
          </cell>
          <cell r="M19">
            <v>0</v>
          </cell>
          <cell r="N19">
            <v>44657</v>
          </cell>
          <cell r="O19">
            <v>0</v>
          </cell>
          <cell r="P19">
            <v>44659</v>
          </cell>
          <cell r="Q19">
            <v>0</v>
          </cell>
          <cell r="R19">
            <v>0</v>
          </cell>
          <cell r="S19">
            <v>0</v>
          </cell>
          <cell r="T19">
            <v>44660</v>
          </cell>
          <cell r="U19">
            <v>0</v>
          </cell>
          <cell r="V19">
            <v>0</v>
          </cell>
          <cell r="W19">
            <v>44664</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row>
        <row r="20">
          <cell r="I20">
            <v>0</v>
          </cell>
          <cell r="J20">
            <v>44656</v>
          </cell>
          <cell r="K20">
            <v>0</v>
          </cell>
          <cell r="L20">
            <v>44657</v>
          </cell>
          <cell r="M20">
            <v>0</v>
          </cell>
          <cell r="N20">
            <v>44657</v>
          </cell>
          <cell r="O20">
            <v>0</v>
          </cell>
          <cell r="P20">
            <v>44659</v>
          </cell>
          <cell r="Q20">
            <v>0</v>
          </cell>
          <cell r="R20">
            <v>0</v>
          </cell>
          <cell r="S20">
            <v>0</v>
          </cell>
          <cell r="T20">
            <v>44660</v>
          </cell>
          <cell r="U20">
            <v>0</v>
          </cell>
          <cell r="V20">
            <v>0</v>
          </cell>
          <cell r="W20">
            <v>44664</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row>
        <row r="21">
          <cell r="I21">
            <v>0</v>
          </cell>
          <cell r="J21">
            <v>44657</v>
          </cell>
          <cell r="K21">
            <v>0</v>
          </cell>
          <cell r="L21">
            <v>44658</v>
          </cell>
          <cell r="M21">
            <v>0</v>
          </cell>
          <cell r="N21">
            <v>44658</v>
          </cell>
          <cell r="O21">
            <v>0</v>
          </cell>
          <cell r="P21">
            <v>44660</v>
          </cell>
          <cell r="Q21">
            <v>0</v>
          </cell>
          <cell r="R21">
            <v>0</v>
          </cell>
          <cell r="S21">
            <v>0</v>
          </cell>
          <cell r="T21">
            <v>44663</v>
          </cell>
          <cell r="U21">
            <v>0</v>
          </cell>
          <cell r="V21">
            <v>0</v>
          </cell>
          <cell r="W21">
            <v>44665</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row>
        <row r="22">
          <cell r="I22">
            <v>0</v>
          </cell>
          <cell r="J22">
            <v>44658</v>
          </cell>
          <cell r="K22">
            <v>0</v>
          </cell>
          <cell r="L22">
            <v>44659</v>
          </cell>
          <cell r="M22">
            <v>0</v>
          </cell>
          <cell r="N22">
            <v>44659</v>
          </cell>
          <cell r="O22">
            <v>0</v>
          </cell>
          <cell r="P22">
            <v>44663</v>
          </cell>
          <cell r="Q22">
            <v>0</v>
          </cell>
          <cell r="R22">
            <v>0</v>
          </cell>
          <cell r="S22">
            <v>0</v>
          </cell>
          <cell r="T22">
            <v>44664</v>
          </cell>
          <cell r="U22">
            <v>0</v>
          </cell>
          <cell r="V22">
            <v>0</v>
          </cell>
          <cell r="W22">
            <v>44666</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row>
        <row r="23">
          <cell r="I23">
            <v>0</v>
          </cell>
          <cell r="J23">
            <v>44671</v>
          </cell>
          <cell r="K23">
            <v>0</v>
          </cell>
          <cell r="L23">
            <v>44672</v>
          </cell>
          <cell r="M23">
            <v>0</v>
          </cell>
          <cell r="N23">
            <v>44672</v>
          </cell>
          <cell r="O23">
            <v>0</v>
          </cell>
          <cell r="P23">
            <v>44674</v>
          </cell>
          <cell r="Q23">
            <v>0</v>
          </cell>
          <cell r="R23">
            <v>0</v>
          </cell>
          <cell r="S23">
            <v>0</v>
          </cell>
          <cell r="T23">
            <v>44676</v>
          </cell>
          <cell r="U23">
            <v>0</v>
          </cell>
          <cell r="V23">
            <v>0</v>
          </cell>
          <cell r="W23">
            <v>44678</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row>
        <row r="24">
          <cell r="I24">
            <v>0</v>
          </cell>
          <cell r="J24">
            <v>44659</v>
          </cell>
          <cell r="K24">
            <v>0</v>
          </cell>
          <cell r="L24">
            <v>44660</v>
          </cell>
          <cell r="M24">
            <v>0</v>
          </cell>
          <cell r="N24">
            <v>44660</v>
          </cell>
          <cell r="O24">
            <v>0</v>
          </cell>
          <cell r="P24">
            <v>44664</v>
          </cell>
          <cell r="Q24">
            <v>0</v>
          </cell>
          <cell r="R24">
            <v>0</v>
          </cell>
          <cell r="S24">
            <v>0</v>
          </cell>
          <cell r="T24">
            <v>44665</v>
          </cell>
          <cell r="U24">
            <v>0</v>
          </cell>
          <cell r="V24">
            <v>0</v>
          </cell>
          <cell r="W24">
            <v>44667</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row>
        <row r="25">
          <cell r="I25">
            <v>0</v>
          </cell>
          <cell r="J25">
            <v>44659</v>
          </cell>
          <cell r="K25">
            <v>0</v>
          </cell>
          <cell r="L25">
            <v>44660</v>
          </cell>
          <cell r="M25">
            <v>0</v>
          </cell>
          <cell r="N25">
            <v>44660</v>
          </cell>
          <cell r="O25">
            <v>0</v>
          </cell>
          <cell r="P25">
            <v>44664</v>
          </cell>
          <cell r="Q25">
            <v>0</v>
          </cell>
          <cell r="R25">
            <v>0</v>
          </cell>
          <cell r="S25">
            <v>0</v>
          </cell>
          <cell r="T25">
            <v>44665</v>
          </cell>
          <cell r="U25">
            <v>0</v>
          </cell>
          <cell r="V25">
            <v>0</v>
          </cell>
          <cell r="W25">
            <v>44667</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row>
        <row r="26">
          <cell r="I26">
            <v>0</v>
          </cell>
          <cell r="J26">
            <v>44666</v>
          </cell>
          <cell r="K26">
            <v>0</v>
          </cell>
          <cell r="L26">
            <v>44667</v>
          </cell>
          <cell r="M26">
            <v>0</v>
          </cell>
          <cell r="N26">
            <v>44667</v>
          </cell>
          <cell r="O26">
            <v>0</v>
          </cell>
          <cell r="P26">
            <v>44671</v>
          </cell>
          <cell r="Q26">
            <v>0</v>
          </cell>
          <cell r="R26">
            <v>0</v>
          </cell>
          <cell r="S26">
            <v>0</v>
          </cell>
          <cell r="T26">
            <v>44672</v>
          </cell>
          <cell r="U26">
            <v>0</v>
          </cell>
          <cell r="V26">
            <v>0</v>
          </cell>
          <cell r="W26">
            <v>44674</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row>
        <row r="27">
          <cell r="I27">
            <v>0</v>
          </cell>
          <cell r="J27">
            <v>44670</v>
          </cell>
          <cell r="K27">
            <v>0</v>
          </cell>
          <cell r="L27">
            <v>44671</v>
          </cell>
          <cell r="M27">
            <v>0</v>
          </cell>
          <cell r="N27">
            <v>44671</v>
          </cell>
          <cell r="O27">
            <v>0</v>
          </cell>
          <cell r="P27">
            <v>44673</v>
          </cell>
          <cell r="Q27">
            <v>0</v>
          </cell>
          <cell r="R27">
            <v>0</v>
          </cell>
          <cell r="S27">
            <v>0</v>
          </cell>
          <cell r="T27">
            <v>44674</v>
          </cell>
          <cell r="U27">
            <v>0</v>
          </cell>
          <cell r="V27">
            <v>0</v>
          </cell>
          <cell r="W27">
            <v>44677</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row>
        <row r="28">
          <cell r="I28">
            <v>0</v>
          </cell>
          <cell r="J28">
            <v>44672</v>
          </cell>
          <cell r="K28">
            <v>0</v>
          </cell>
          <cell r="L28">
            <v>44673</v>
          </cell>
          <cell r="M28">
            <v>0</v>
          </cell>
          <cell r="N28">
            <v>44673</v>
          </cell>
          <cell r="O28">
            <v>0</v>
          </cell>
          <cell r="P28">
            <v>44676</v>
          </cell>
          <cell r="Q28">
            <v>0</v>
          </cell>
          <cell r="R28">
            <v>0</v>
          </cell>
          <cell r="S28">
            <v>0</v>
          </cell>
          <cell r="T28">
            <v>44677</v>
          </cell>
          <cell r="U28">
            <v>0</v>
          </cell>
          <cell r="V28">
            <v>0</v>
          </cell>
          <cell r="W28">
            <v>44679</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row>
        <row r="29">
          <cell r="I29">
            <v>0</v>
          </cell>
          <cell r="J29">
            <v>44677</v>
          </cell>
          <cell r="K29">
            <v>0</v>
          </cell>
          <cell r="L29">
            <v>44678</v>
          </cell>
          <cell r="M29">
            <v>0</v>
          </cell>
          <cell r="N29">
            <v>44678</v>
          </cell>
          <cell r="O29">
            <v>0</v>
          </cell>
          <cell r="P29">
            <v>44687</v>
          </cell>
          <cell r="Q29">
            <v>0</v>
          </cell>
          <cell r="R29">
            <v>0</v>
          </cell>
          <cell r="S29">
            <v>0</v>
          </cell>
          <cell r="T29">
            <v>44688</v>
          </cell>
          <cell r="U29">
            <v>0</v>
          </cell>
          <cell r="V29">
            <v>0</v>
          </cell>
          <cell r="W29">
            <v>44691</v>
          </cell>
          <cell r="X29">
            <v>0</v>
          </cell>
          <cell r="Y29">
            <v>0</v>
          </cell>
          <cell r="Z29">
            <v>0</v>
          </cell>
          <cell r="AA29">
            <v>0</v>
          </cell>
          <cell r="AB29">
            <v>0</v>
          </cell>
          <cell r="AC29" t="str">
            <v>本</v>
          </cell>
          <cell r="AD29" t="str">
            <v>検</v>
          </cell>
          <cell r="AE29">
            <v>0</v>
          </cell>
          <cell r="AF29">
            <v>0</v>
          </cell>
          <cell r="AG29" t="str">
            <v>SC</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row>
        <row r="30">
          <cell r="I30">
            <v>0</v>
          </cell>
          <cell r="J30">
            <v>44677</v>
          </cell>
          <cell r="K30">
            <v>0</v>
          </cell>
          <cell r="L30">
            <v>44678</v>
          </cell>
          <cell r="M30">
            <v>0</v>
          </cell>
          <cell r="N30">
            <v>44678</v>
          </cell>
          <cell r="O30">
            <v>0</v>
          </cell>
          <cell r="P30">
            <v>44687</v>
          </cell>
          <cell r="Q30">
            <v>0</v>
          </cell>
          <cell r="R30">
            <v>0</v>
          </cell>
          <cell r="S30">
            <v>0</v>
          </cell>
          <cell r="T30">
            <v>44688</v>
          </cell>
          <cell r="U30">
            <v>0</v>
          </cell>
          <cell r="V30">
            <v>0</v>
          </cell>
          <cell r="W30">
            <v>44691</v>
          </cell>
          <cell r="X30">
            <v>0</v>
          </cell>
          <cell r="Y30">
            <v>0</v>
          </cell>
          <cell r="Z30">
            <v>0</v>
          </cell>
          <cell r="AA30">
            <v>0</v>
          </cell>
          <cell r="AB30">
            <v>0</v>
          </cell>
          <cell r="AC30" t="str">
            <v>本</v>
          </cell>
          <cell r="AD30" t="str">
            <v>検</v>
          </cell>
          <cell r="AE30">
            <v>0</v>
          </cell>
          <cell r="AF30">
            <v>0</v>
          </cell>
          <cell r="AG30" t="str">
            <v>SC</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row>
        <row r="31">
          <cell r="I31">
            <v>0</v>
          </cell>
          <cell r="J31">
            <v>44677</v>
          </cell>
          <cell r="K31">
            <v>0</v>
          </cell>
          <cell r="L31">
            <v>44678</v>
          </cell>
          <cell r="M31">
            <v>0</v>
          </cell>
          <cell r="N31">
            <v>44678</v>
          </cell>
          <cell r="O31">
            <v>0</v>
          </cell>
          <cell r="P31">
            <v>44687</v>
          </cell>
          <cell r="Q31">
            <v>0</v>
          </cell>
          <cell r="R31">
            <v>0</v>
          </cell>
          <cell r="S31">
            <v>0</v>
          </cell>
          <cell r="T31">
            <v>44688</v>
          </cell>
          <cell r="U31">
            <v>0</v>
          </cell>
          <cell r="V31">
            <v>0</v>
          </cell>
          <cell r="W31">
            <v>44691</v>
          </cell>
          <cell r="X31">
            <v>0</v>
          </cell>
          <cell r="Y31">
            <v>0</v>
          </cell>
          <cell r="Z31">
            <v>0</v>
          </cell>
          <cell r="AA31">
            <v>0</v>
          </cell>
          <cell r="AB31">
            <v>0</v>
          </cell>
          <cell r="AC31" t="str">
            <v>本</v>
          </cell>
          <cell r="AD31" t="str">
            <v>検</v>
          </cell>
          <cell r="AE31">
            <v>0</v>
          </cell>
          <cell r="AF31">
            <v>0</v>
          </cell>
          <cell r="AG31" t="str">
            <v>SC</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row>
        <row r="32">
          <cell r="I32">
            <v>0</v>
          </cell>
          <cell r="J32">
            <v>44678</v>
          </cell>
          <cell r="K32">
            <v>0</v>
          </cell>
          <cell r="L32">
            <v>44679</v>
          </cell>
          <cell r="M32">
            <v>0</v>
          </cell>
          <cell r="N32">
            <v>44679</v>
          </cell>
          <cell r="O32">
            <v>0</v>
          </cell>
          <cell r="P32">
            <v>44688</v>
          </cell>
          <cell r="Q32">
            <v>0</v>
          </cell>
          <cell r="R32">
            <v>0</v>
          </cell>
          <cell r="S32">
            <v>0</v>
          </cell>
          <cell r="T32">
            <v>44690</v>
          </cell>
          <cell r="U32">
            <v>0</v>
          </cell>
          <cell r="V32">
            <v>0</v>
          </cell>
          <cell r="W32">
            <v>44692</v>
          </cell>
          <cell r="X32">
            <v>0</v>
          </cell>
          <cell r="Y32">
            <v>0</v>
          </cell>
          <cell r="Z32">
            <v>0</v>
          </cell>
          <cell r="AA32">
            <v>0</v>
          </cell>
          <cell r="AB32">
            <v>0</v>
          </cell>
          <cell r="AC32">
            <v>0</v>
          </cell>
          <cell r="AD32" t="str">
            <v>本</v>
          </cell>
          <cell r="AE32">
            <v>0</v>
          </cell>
          <cell r="AF32" t="str">
            <v>検</v>
          </cell>
          <cell r="AG32">
            <v>0</v>
          </cell>
          <cell r="AH32" t="str">
            <v>SC</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row>
        <row r="33">
          <cell r="I33">
            <v>0</v>
          </cell>
          <cell r="J33">
            <v>44678</v>
          </cell>
          <cell r="K33">
            <v>0</v>
          </cell>
          <cell r="L33">
            <v>44679</v>
          </cell>
          <cell r="M33">
            <v>0</v>
          </cell>
          <cell r="N33">
            <v>44679</v>
          </cell>
          <cell r="O33">
            <v>0</v>
          </cell>
          <cell r="P33">
            <v>44688</v>
          </cell>
          <cell r="Q33">
            <v>0</v>
          </cell>
          <cell r="R33">
            <v>0</v>
          </cell>
          <cell r="S33">
            <v>0</v>
          </cell>
          <cell r="T33">
            <v>44690</v>
          </cell>
          <cell r="U33">
            <v>0</v>
          </cell>
          <cell r="V33">
            <v>0</v>
          </cell>
          <cell r="W33">
            <v>44692</v>
          </cell>
          <cell r="X33">
            <v>0</v>
          </cell>
          <cell r="Y33">
            <v>0</v>
          </cell>
          <cell r="Z33">
            <v>0</v>
          </cell>
          <cell r="AA33">
            <v>0</v>
          </cell>
          <cell r="AB33">
            <v>0</v>
          </cell>
          <cell r="AC33">
            <v>0</v>
          </cell>
          <cell r="AD33" t="str">
            <v>本</v>
          </cell>
          <cell r="AE33">
            <v>0</v>
          </cell>
          <cell r="AF33" t="str">
            <v>検</v>
          </cell>
          <cell r="AG33">
            <v>0</v>
          </cell>
          <cell r="AH33" t="str">
            <v>SC</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row>
        <row r="34">
          <cell r="I34">
            <v>0</v>
          </cell>
          <cell r="J34">
            <v>44679</v>
          </cell>
          <cell r="K34">
            <v>0</v>
          </cell>
          <cell r="L34">
            <v>44687</v>
          </cell>
          <cell r="M34">
            <v>0</v>
          </cell>
          <cell r="N34">
            <v>44687</v>
          </cell>
          <cell r="O34">
            <v>0</v>
          </cell>
          <cell r="P34">
            <v>44690</v>
          </cell>
          <cell r="Q34">
            <v>0</v>
          </cell>
          <cell r="R34">
            <v>0</v>
          </cell>
          <cell r="S34">
            <v>0</v>
          </cell>
          <cell r="T34">
            <v>44691</v>
          </cell>
          <cell r="U34">
            <v>0</v>
          </cell>
          <cell r="V34">
            <v>0</v>
          </cell>
          <cell r="W34">
            <v>44693</v>
          </cell>
          <cell r="X34">
            <v>0</v>
          </cell>
          <cell r="Y34">
            <v>0</v>
          </cell>
          <cell r="Z34">
            <v>0</v>
          </cell>
          <cell r="AA34">
            <v>0</v>
          </cell>
          <cell r="AB34">
            <v>0</v>
          </cell>
          <cell r="AC34" t="str">
            <v>中筐</v>
          </cell>
          <cell r="AD34">
            <v>0</v>
          </cell>
          <cell r="AE34">
            <v>0</v>
          </cell>
          <cell r="AF34" t="str">
            <v>本</v>
          </cell>
          <cell r="AG34" t="str">
            <v>検</v>
          </cell>
          <cell r="AH34">
            <v>0</v>
          </cell>
          <cell r="AI34" t="str">
            <v>SC</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row>
        <row r="35">
          <cell r="I35">
            <v>0</v>
          </cell>
          <cell r="J35">
            <v>44687</v>
          </cell>
          <cell r="K35">
            <v>0</v>
          </cell>
          <cell r="L35">
            <v>44688</v>
          </cell>
          <cell r="M35">
            <v>0</v>
          </cell>
          <cell r="N35">
            <v>44688</v>
          </cell>
          <cell r="O35">
            <v>0</v>
          </cell>
          <cell r="P35">
            <v>44691</v>
          </cell>
          <cell r="Q35">
            <v>0</v>
          </cell>
          <cell r="R35">
            <v>0</v>
          </cell>
          <cell r="S35">
            <v>0</v>
          </cell>
          <cell r="T35">
            <v>44692</v>
          </cell>
          <cell r="U35">
            <v>0</v>
          </cell>
          <cell r="V35">
            <v>0</v>
          </cell>
          <cell r="W35">
            <v>44694</v>
          </cell>
          <cell r="X35">
            <v>0</v>
          </cell>
          <cell r="Y35">
            <v>0</v>
          </cell>
          <cell r="Z35">
            <v>0</v>
          </cell>
          <cell r="AA35">
            <v>0</v>
          </cell>
          <cell r="AB35">
            <v>0</v>
          </cell>
          <cell r="AC35" t="str">
            <v>前</v>
          </cell>
          <cell r="AD35" t="str">
            <v>中筐</v>
          </cell>
          <cell r="AE35">
            <v>0</v>
          </cell>
          <cell r="AF35">
            <v>0</v>
          </cell>
          <cell r="AG35" t="str">
            <v>本</v>
          </cell>
          <cell r="AH35" t="str">
            <v>検</v>
          </cell>
          <cell r="AI35">
            <v>0</v>
          </cell>
          <cell r="AJ35" t="str">
            <v>SC</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row>
        <row r="36">
          <cell r="I36">
            <v>0</v>
          </cell>
          <cell r="J36">
            <v>44690</v>
          </cell>
          <cell r="K36">
            <v>0</v>
          </cell>
          <cell r="L36">
            <v>44691</v>
          </cell>
          <cell r="M36">
            <v>0</v>
          </cell>
          <cell r="N36">
            <v>44691</v>
          </cell>
          <cell r="O36">
            <v>0</v>
          </cell>
          <cell r="P36">
            <v>44693</v>
          </cell>
          <cell r="Q36">
            <v>0</v>
          </cell>
          <cell r="R36">
            <v>0</v>
          </cell>
          <cell r="S36">
            <v>0</v>
          </cell>
          <cell r="T36">
            <v>44694</v>
          </cell>
          <cell r="U36">
            <v>0</v>
          </cell>
          <cell r="V36">
            <v>0</v>
          </cell>
          <cell r="W36">
            <v>44698</v>
          </cell>
          <cell r="X36">
            <v>0</v>
          </cell>
          <cell r="Y36">
            <v>0</v>
          </cell>
          <cell r="Z36">
            <v>0</v>
          </cell>
          <cell r="AA36">
            <v>0</v>
          </cell>
          <cell r="AB36">
            <v>0</v>
          </cell>
          <cell r="AC36">
            <v>0</v>
          </cell>
          <cell r="AD36">
            <v>0</v>
          </cell>
          <cell r="AE36">
            <v>0</v>
          </cell>
          <cell r="AF36" t="str">
            <v>前</v>
          </cell>
          <cell r="AG36" t="str">
            <v>中筐</v>
          </cell>
          <cell r="AH36">
            <v>0</v>
          </cell>
          <cell r="AI36" t="str">
            <v>本</v>
          </cell>
          <cell r="AJ36" t="str">
            <v>検</v>
          </cell>
          <cell r="AK36">
            <v>0</v>
          </cell>
          <cell r="AL36">
            <v>0</v>
          </cell>
          <cell r="AM36">
            <v>0</v>
          </cell>
          <cell r="AN36" t="str">
            <v>SC</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row>
        <row r="37">
          <cell r="I37">
            <v>0</v>
          </cell>
          <cell r="J37">
            <v>44692</v>
          </cell>
          <cell r="K37">
            <v>0</v>
          </cell>
          <cell r="L37">
            <v>44693</v>
          </cell>
          <cell r="M37">
            <v>0</v>
          </cell>
          <cell r="N37">
            <v>44693</v>
          </cell>
          <cell r="O37">
            <v>0</v>
          </cell>
          <cell r="P37">
            <v>44695</v>
          </cell>
          <cell r="Q37">
            <v>0</v>
          </cell>
          <cell r="R37">
            <v>0</v>
          </cell>
          <cell r="S37">
            <v>0</v>
          </cell>
          <cell r="T37">
            <v>44698</v>
          </cell>
          <cell r="U37">
            <v>0</v>
          </cell>
          <cell r="V37">
            <v>0</v>
          </cell>
          <cell r="W37">
            <v>44700</v>
          </cell>
          <cell r="X37">
            <v>0</v>
          </cell>
          <cell r="Y37">
            <v>0</v>
          </cell>
          <cell r="Z37">
            <v>0</v>
          </cell>
          <cell r="AA37">
            <v>0</v>
          </cell>
          <cell r="AB37">
            <v>0</v>
          </cell>
          <cell r="AC37">
            <v>0</v>
          </cell>
          <cell r="AD37">
            <v>0</v>
          </cell>
          <cell r="AE37">
            <v>0</v>
          </cell>
          <cell r="AF37">
            <v>0</v>
          </cell>
          <cell r="AG37">
            <v>0</v>
          </cell>
          <cell r="AH37" t="str">
            <v>前</v>
          </cell>
          <cell r="AI37" t="str">
            <v>中筐</v>
          </cell>
          <cell r="AJ37">
            <v>0</v>
          </cell>
          <cell r="AK37" t="str">
            <v>本</v>
          </cell>
          <cell r="AL37">
            <v>0</v>
          </cell>
          <cell r="AM37">
            <v>0</v>
          </cell>
          <cell r="AN37" t="str">
            <v>検</v>
          </cell>
          <cell r="AO37">
            <v>0</v>
          </cell>
          <cell r="AP37" t="str">
            <v>SC</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row>
        <row r="38">
          <cell r="I38">
            <v>0</v>
          </cell>
          <cell r="J38">
            <v>44692</v>
          </cell>
          <cell r="K38">
            <v>0</v>
          </cell>
          <cell r="L38">
            <v>44693</v>
          </cell>
          <cell r="M38">
            <v>0</v>
          </cell>
          <cell r="N38">
            <v>44693</v>
          </cell>
          <cell r="O38">
            <v>0</v>
          </cell>
          <cell r="P38">
            <v>44695</v>
          </cell>
          <cell r="Q38">
            <v>0</v>
          </cell>
          <cell r="R38">
            <v>0</v>
          </cell>
          <cell r="S38">
            <v>0</v>
          </cell>
          <cell r="T38">
            <v>44698</v>
          </cell>
          <cell r="U38">
            <v>0</v>
          </cell>
          <cell r="V38">
            <v>0</v>
          </cell>
          <cell r="W38">
            <v>44700</v>
          </cell>
          <cell r="X38">
            <v>0</v>
          </cell>
          <cell r="Y38">
            <v>0</v>
          </cell>
          <cell r="Z38">
            <v>0</v>
          </cell>
          <cell r="AA38">
            <v>0</v>
          </cell>
          <cell r="AB38">
            <v>0</v>
          </cell>
          <cell r="AC38">
            <v>0</v>
          </cell>
          <cell r="AD38">
            <v>0</v>
          </cell>
          <cell r="AE38">
            <v>0</v>
          </cell>
          <cell r="AF38">
            <v>0</v>
          </cell>
          <cell r="AG38">
            <v>0</v>
          </cell>
          <cell r="AH38" t="str">
            <v>前</v>
          </cell>
          <cell r="AI38" t="str">
            <v>中筐</v>
          </cell>
          <cell r="AJ38">
            <v>0</v>
          </cell>
          <cell r="AK38" t="str">
            <v>本</v>
          </cell>
          <cell r="AL38">
            <v>0</v>
          </cell>
          <cell r="AM38">
            <v>0</v>
          </cell>
          <cell r="AN38" t="str">
            <v>検</v>
          </cell>
          <cell r="AO38">
            <v>0</v>
          </cell>
          <cell r="AP38" t="str">
            <v>SC</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row>
        <row r="39">
          <cell r="I39">
            <v>0</v>
          </cell>
          <cell r="J39">
            <v>44692</v>
          </cell>
          <cell r="K39">
            <v>0</v>
          </cell>
          <cell r="L39">
            <v>44693</v>
          </cell>
          <cell r="M39">
            <v>0</v>
          </cell>
          <cell r="N39">
            <v>44693</v>
          </cell>
          <cell r="O39">
            <v>0</v>
          </cell>
          <cell r="P39">
            <v>44695</v>
          </cell>
          <cell r="Q39">
            <v>0</v>
          </cell>
          <cell r="R39">
            <v>0</v>
          </cell>
          <cell r="S39">
            <v>0</v>
          </cell>
          <cell r="T39">
            <v>44698</v>
          </cell>
          <cell r="U39">
            <v>0</v>
          </cell>
          <cell r="V39">
            <v>0</v>
          </cell>
          <cell r="W39">
            <v>44700</v>
          </cell>
          <cell r="X39">
            <v>0</v>
          </cell>
          <cell r="Y39">
            <v>0</v>
          </cell>
          <cell r="Z39">
            <v>0</v>
          </cell>
          <cell r="AA39">
            <v>0</v>
          </cell>
          <cell r="AB39">
            <v>0</v>
          </cell>
          <cell r="AC39">
            <v>0</v>
          </cell>
          <cell r="AD39">
            <v>0</v>
          </cell>
          <cell r="AE39">
            <v>0</v>
          </cell>
          <cell r="AF39">
            <v>0</v>
          </cell>
          <cell r="AG39">
            <v>0</v>
          </cell>
          <cell r="AH39" t="str">
            <v>前</v>
          </cell>
          <cell r="AI39" t="str">
            <v>中筐</v>
          </cell>
          <cell r="AJ39">
            <v>0</v>
          </cell>
          <cell r="AK39" t="str">
            <v>本</v>
          </cell>
          <cell r="AL39">
            <v>0</v>
          </cell>
          <cell r="AM39">
            <v>0</v>
          </cell>
          <cell r="AN39" t="str">
            <v>検</v>
          </cell>
          <cell r="AO39">
            <v>0</v>
          </cell>
          <cell r="AP39" t="str">
            <v>SC</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row>
        <row r="40">
          <cell r="I40">
            <v>0</v>
          </cell>
          <cell r="J40">
            <v>44693</v>
          </cell>
          <cell r="K40">
            <v>0</v>
          </cell>
          <cell r="L40">
            <v>44694</v>
          </cell>
          <cell r="M40">
            <v>0</v>
          </cell>
          <cell r="N40">
            <v>44694</v>
          </cell>
          <cell r="O40">
            <v>0</v>
          </cell>
          <cell r="P40">
            <v>44698</v>
          </cell>
          <cell r="Q40">
            <v>0</v>
          </cell>
          <cell r="R40">
            <v>0</v>
          </cell>
          <cell r="S40">
            <v>0</v>
          </cell>
          <cell r="T40">
            <v>44699</v>
          </cell>
          <cell r="U40">
            <v>0</v>
          </cell>
          <cell r="V40">
            <v>0</v>
          </cell>
          <cell r="W40">
            <v>44701</v>
          </cell>
          <cell r="X40">
            <v>0</v>
          </cell>
          <cell r="Y40">
            <v>0</v>
          </cell>
          <cell r="Z40">
            <v>0</v>
          </cell>
          <cell r="AA40">
            <v>0</v>
          </cell>
          <cell r="AB40">
            <v>0</v>
          </cell>
          <cell r="AC40">
            <v>0</v>
          </cell>
          <cell r="AD40">
            <v>0</v>
          </cell>
          <cell r="AE40">
            <v>0</v>
          </cell>
          <cell r="AF40">
            <v>0</v>
          </cell>
          <cell r="AG40">
            <v>0</v>
          </cell>
          <cell r="AH40">
            <v>0</v>
          </cell>
          <cell r="AI40" t="str">
            <v>前</v>
          </cell>
          <cell r="AJ40" t="str">
            <v>中筐</v>
          </cell>
          <cell r="AK40">
            <v>0</v>
          </cell>
          <cell r="AL40">
            <v>0</v>
          </cell>
          <cell r="AM40">
            <v>0</v>
          </cell>
          <cell r="AN40" t="str">
            <v>本</v>
          </cell>
          <cell r="AO40" t="str">
            <v>検</v>
          </cell>
          <cell r="AP40">
            <v>0</v>
          </cell>
          <cell r="AQ40" t="str">
            <v>SC</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row>
        <row r="41">
          <cell r="I41">
            <v>0</v>
          </cell>
          <cell r="J41">
            <v>44693</v>
          </cell>
          <cell r="K41">
            <v>0</v>
          </cell>
          <cell r="L41">
            <v>44694</v>
          </cell>
          <cell r="M41">
            <v>0</v>
          </cell>
          <cell r="N41">
            <v>44694</v>
          </cell>
          <cell r="O41">
            <v>0</v>
          </cell>
          <cell r="P41">
            <v>44698</v>
          </cell>
          <cell r="Q41">
            <v>0</v>
          </cell>
          <cell r="R41">
            <v>0</v>
          </cell>
          <cell r="S41">
            <v>0</v>
          </cell>
          <cell r="T41">
            <v>44699</v>
          </cell>
          <cell r="U41">
            <v>0</v>
          </cell>
          <cell r="V41">
            <v>0</v>
          </cell>
          <cell r="W41">
            <v>44701</v>
          </cell>
          <cell r="X41">
            <v>0</v>
          </cell>
          <cell r="Y41">
            <v>0</v>
          </cell>
          <cell r="Z41">
            <v>0</v>
          </cell>
          <cell r="AA41">
            <v>0</v>
          </cell>
          <cell r="AB41">
            <v>0</v>
          </cell>
          <cell r="AC41">
            <v>0</v>
          </cell>
          <cell r="AD41">
            <v>0</v>
          </cell>
          <cell r="AE41">
            <v>0</v>
          </cell>
          <cell r="AF41">
            <v>0</v>
          </cell>
          <cell r="AG41">
            <v>0</v>
          </cell>
          <cell r="AH41">
            <v>0</v>
          </cell>
          <cell r="AI41" t="str">
            <v>前</v>
          </cell>
          <cell r="AJ41" t="str">
            <v>中筐</v>
          </cell>
          <cell r="AK41">
            <v>0</v>
          </cell>
          <cell r="AL41">
            <v>0</v>
          </cell>
          <cell r="AM41">
            <v>0</v>
          </cell>
          <cell r="AN41" t="str">
            <v>本</v>
          </cell>
          <cell r="AO41" t="str">
            <v>検</v>
          </cell>
          <cell r="AP41">
            <v>0</v>
          </cell>
          <cell r="AQ41" t="str">
            <v>SC</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row>
        <row r="42">
          <cell r="I42">
            <v>0</v>
          </cell>
          <cell r="J42">
            <v>44693</v>
          </cell>
          <cell r="K42">
            <v>0</v>
          </cell>
          <cell r="L42">
            <v>44694</v>
          </cell>
          <cell r="M42">
            <v>0</v>
          </cell>
          <cell r="N42">
            <v>44694</v>
          </cell>
          <cell r="O42">
            <v>0</v>
          </cell>
          <cell r="P42">
            <v>44698</v>
          </cell>
          <cell r="Q42">
            <v>0</v>
          </cell>
          <cell r="R42">
            <v>0</v>
          </cell>
          <cell r="S42">
            <v>0</v>
          </cell>
          <cell r="T42">
            <v>44699</v>
          </cell>
          <cell r="U42">
            <v>0</v>
          </cell>
          <cell r="V42">
            <v>0</v>
          </cell>
          <cell r="W42">
            <v>44701</v>
          </cell>
          <cell r="X42">
            <v>0</v>
          </cell>
          <cell r="Y42">
            <v>0</v>
          </cell>
          <cell r="Z42">
            <v>0</v>
          </cell>
          <cell r="AA42">
            <v>0</v>
          </cell>
          <cell r="AB42">
            <v>0</v>
          </cell>
          <cell r="AC42">
            <v>0</v>
          </cell>
          <cell r="AD42">
            <v>0</v>
          </cell>
          <cell r="AE42">
            <v>0</v>
          </cell>
          <cell r="AF42">
            <v>0</v>
          </cell>
          <cell r="AG42">
            <v>0</v>
          </cell>
          <cell r="AH42">
            <v>0</v>
          </cell>
          <cell r="AI42" t="str">
            <v>前</v>
          </cell>
          <cell r="AJ42" t="str">
            <v>中筐</v>
          </cell>
          <cell r="AK42">
            <v>0</v>
          </cell>
          <cell r="AL42">
            <v>0</v>
          </cell>
          <cell r="AM42">
            <v>0</v>
          </cell>
          <cell r="AN42" t="str">
            <v>本</v>
          </cell>
          <cell r="AO42" t="str">
            <v>検</v>
          </cell>
          <cell r="AP42">
            <v>0</v>
          </cell>
          <cell r="AQ42" t="str">
            <v>SC</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row>
        <row r="43">
          <cell r="I43">
            <v>0</v>
          </cell>
          <cell r="J43">
            <v>44694</v>
          </cell>
          <cell r="K43">
            <v>0</v>
          </cell>
          <cell r="L43">
            <v>44695</v>
          </cell>
          <cell r="M43">
            <v>0</v>
          </cell>
          <cell r="N43">
            <v>44695</v>
          </cell>
          <cell r="O43">
            <v>0</v>
          </cell>
          <cell r="P43">
            <v>44699</v>
          </cell>
          <cell r="Q43">
            <v>0</v>
          </cell>
          <cell r="R43">
            <v>0</v>
          </cell>
          <cell r="S43">
            <v>0</v>
          </cell>
          <cell r="T43">
            <v>44700</v>
          </cell>
          <cell r="U43">
            <v>0</v>
          </cell>
          <cell r="V43">
            <v>0</v>
          </cell>
          <cell r="W43">
            <v>44702</v>
          </cell>
          <cell r="X43">
            <v>0</v>
          </cell>
          <cell r="Y43">
            <v>0</v>
          </cell>
          <cell r="Z43">
            <v>0</v>
          </cell>
          <cell r="AA43">
            <v>0</v>
          </cell>
          <cell r="AB43">
            <v>0</v>
          </cell>
          <cell r="AC43">
            <v>0</v>
          </cell>
          <cell r="AD43">
            <v>0</v>
          </cell>
          <cell r="AE43">
            <v>0</v>
          </cell>
          <cell r="AF43">
            <v>0</v>
          </cell>
          <cell r="AG43">
            <v>0</v>
          </cell>
          <cell r="AH43">
            <v>0</v>
          </cell>
          <cell r="AI43">
            <v>0</v>
          </cell>
          <cell r="AJ43" t="str">
            <v>前</v>
          </cell>
          <cell r="AK43" t="str">
            <v>中筐</v>
          </cell>
          <cell r="AL43">
            <v>0</v>
          </cell>
          <cell r="AM43">
            <v>0</v>
          </cell>
          <cell r="AN43">
            <v>0</v>
          </cell>
          <cell r="AO43" t="str">
            <v>本</v>
          </cell>
          <cell r="AP43" t="str">
            <v>検</v>
          </cell>
          <cell r="AQ43">
            <v>0</v>
          </cell>
          <cell r="AR43" t="str">
            <v>SC</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row>
        <row r="44">
          <cell r="I44">
            <v>0</v>
          </cell>
          <cell r="J44">
            <v>44694</v>
          </cell>
          <cell r="K44">
            <v>0</v>
          </cell>
          <cell r="L44">
            <v>44695</v>
          </cell>
          <cell r="M44">
            <v>0</v>
          </cell>
          <cell r="N44">
            <v>44695</v>
          </cell>
          <cell r="O44">
            <v>0</v>
          </cell>
          <cell r="P44">
            <v>44699</v>
          </cell>
          <cell r="Q44">
            <v>0</v>
          </cell>
          <cell r="R44">
            <v>0</v>
          </cell>
          <cell r="S44">
            <v>0</v>
          </cell>
          <cell r="T44">
            <v>44700</v>
          </cell>
          <cell r="U44">
            <v>0</v>
          </cell>
          <cell r="V44">
            <v>0</v>
          </cell>
          <cell r="W44">
            <v>44702</v>
          </cell>
          <cell r="X44">
            <v>0</v>
          </cell>
          <cell r="Y44">
            <v>0</v>
          </cell>
          <cell r="Z44">
            <v>0</v>
          </cell>
          <cell r="AA44">
            <v>0</v>
          </cell>
          <cell r="AB44">
            <v>0</v>
          </cell>
          <cell r="AC44">
            <v>0</v>
          </cell>
          <cell r="AD44">
            <v>0</v>
          </cell>
          <cell r="AE44">
            <v>0</v>
          </cell>
          <cell r="AF44">
            <v>0</v>
          </cell>
          <cell r="AG44">
            <v>0</v>
          </cell>
          <cell r="AH44">
            <v>0</v>
          </cell>
          <cell r="AI44">
            <v>0</v>
          </cell>
          <cell r="AJ44" t="str">
            <v>前</v>
          </cell>
          <cell r="AK44" t="str">
            <v>中筐</v>
          </cell>
          <cell r="AL44">
            <v>0</v>
          </cell>
          <cell r="AM44">
            <v>0</v>
          </cell>
          <cell r="AN44">
            <v>0</v>
          </cell>
          <cell r="AO44" t="str">
            <v>本</v>
          </cell>
          <cell r="AP44" t="str">
            <v>検</v>
          </cell>
          <cell r="AQ44">
            <v>0</v>
          </cell>
          <cell r="AR44" t="str">
            <v>SC</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row>
        <row r="45">
          <cell r="I45">
            <v>0</v>
          </cell>
          <cell r="J45">
            <v>44695</v>
          </cell>
          <cell r="K45">
            <v>0</v>
          </cell>
          <cell r="L45">
            <v>44698</v>
          </cell>
          <cell r="M45">
            <v>0</v>
          </cell>
          <cell r="N45">
            <v>44698</v>
          </cell>
          <cell r="O45">
            <v>0</v>
          </cell>
          <cell r="P45">
            <v>44700</v>
          </cell>
          <cell r="Q45">
            <v>0</v>
          </cell>
          <cell r="R45">
            <v>0</v>
          </cell>
          <cell r="S45">
            <v>0</v>
          </cell>
          <cell r="T45">
            <v>44701</v>
          </cell>
          <cell r="U45">
            <v>0</v>
          </cell>
          <cell r="V45">
            <v>0</v>
          </cell>
          <cell r="W45">
            <v>44705</v>
          </cell>
          <cell r="X45">
            <v>0</v>
          </cell>
          <cell r="Y45">
            <v>0</v>
          </cell>
          <cell r="Z45">
            <v>0</v>
          </cell>
          <cell r="AA45">
            <v>0</v>
          </cell>
          <cell r="AB45">
            <v>0</v>
          </cell>
          <cell r="AC45">
            <v>0</v>
          </cell>
          <cell r="AD45">
            <v>0</v>
          </cell>
          <cell r="AE45">
            <v>0</v>
          </cell>
          <cell r="AF45">
            <v>0</v>
          </cell>
          <cell r="AG45">
            <v>0</v>
          </cell>
          <cell r="AH45">
            <v>0</v>
          </cell>
          <cell r="AI45">
            <v>0</v>
          </cell>
          <cell r="AJ45">
            <v>0</v>
          </cell>
          <cell r="AK45" t="str">
            <v>前</v>
          </cell>
          <cell r="AL45">
            <v>0</v>
          </cell>
          <cell r="AM45">
            <v>0</v>
          </cell>
          <cell r="AN45" t="str">
            <v>中筐</v>
          </cell>
          <cell r="AO45">
            <v>0</v>
          </cell>
          <cell r="AP45" t="str">
            <v>本</v>
          </cell>
          <cell r="AQ45" t="str">
            <v>検</v>
          </cell>
          <cell r="AR45">
            <v>0</v>
          </cell>
          <cell r="AS45">
            <v>0</v>
          </cell>
          <cell r="AT45">
            <v>0</v>
          </cell>
          <cell r="AU45" t="str">
            <v>SC</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row>
        <row r="46">
          <cell r="I46">
            <v>0</v>
          </cell>
          <cell r="J46">
            <v>44695</v>
          </cell>
          <cell r="K46">
            <v>0</v>
          </cell>
          <cell r="L46">
            <v>44698</v>
          </cell>
          <cell r="M46">
            <v>0</v>
          </cell>
          <cell r="N46">
            <v>44698</v>
          </cell>
          <cell r="O46">
            <v>0</v>
          </cell>
          <cell r="P46">
            <v>44700</v>
          </cell>
          <cell r="Q46">
            <v>0</v>
          </cell>
          <cell r="R46">
            <v>0</v>
          </cell>
          <cell r="S46">
            <v>0</v>
          </cell>
          <cell r="T46">
            <v>44701</v>
          </cell>
          <cell r="U46">
            <v>0</v>
          </cell>
          <cell r="V46">
            <v>0</v>
          </cell>
          <cell r="W46">
            <v>44705</v>
          </cell>
          <cell r="X46">
            <v>0</v>
          </cell>
          <cell r="Y46">
            <v>0</v>
          </cell>
          <cell r="Z46">
            <v>0</v>
          </cell>
          <cell r="AA46">
            <v>0</v>
          </cell>
          <cell r="AB46">
            <v>0</v>
          </cell>
          <cell r="AC46">
            <v>0</v>
          </cell>
          <cell r="AD46">
            <v>0</v>
          </cell>
          <cell r="AE46">
            <v>0</v>
          </cell>
          <cell r="AF46">
            <v>0</v>
          </cell>
          <cell r="AG46">
            <v>0</v>
          </cell>
          <cell r="AH46">
            <v>0</v>
          </cell>
          <cell r="AI46">
            <v>0</v>
          </cell>
          <cell r="AJ46">
            <v>0</v>
          </cell>
          <cell r="AK46" t="str">
            <v>前</v>
          </cell>
          <cell r="AL46">
            <v>0</v>
          </cell>
          <cell r="AM46">
            <v>0</v>
          </cell>
          <cell r="AN46" t="str">
            <v>中筐</v>
          </cell>
          <cell r="AO46">
            <v>0</v>
          </cell>
          <cell r="AP46" t="str">
            <v>本</v>
          </cell>
          <cell r="AQ46" t="str">
            <v>検</v>
          </cell>
          <cell r="AR46">
            <v>0</v>
          </cell>
          <cell r="AS46">
            <v>0</v>
          </cell>
          <cell r="AT46">
            <v>0</v>
          </cell>
          <cell r="AU46" t="str">
            <v>SC</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row>
        <row r="47">
          <cell r="I47">
            <v>0</v>
          </cell>
          <cell r="J47">
            <v>44698</v>
          </cell>
          <cell r="K47">
            <v>0</v>
          </cell>
          <cell r="L47">
            <v>44699</v>
          </cell>
          <cell r="M47">
            <v>0</v>
          </cell>
          <cell r="N47">
            <v>44699</v>
          </cell>
          <cell r="O47">
            <v>0</v>
          </cell>
          <cell r="P47">
            <v>44701</v>
          </cell>
          <cell r="Q47">
            <v>0</v>
          </cell>
          <cell r="R47">
            <v>0</v>
          </cell>
          <cell r="S47">
            <v>0</v>
          </cell>
          <cell r="T47">
            <v>44702</v>
          </cell>
          <cell r="U47">
            <v>0</v>
          </cell>
          <cell r="V47">
            <v>0</v>
          </cell>
          <cell r="W47">
            <v>44706</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t="str">
            <v>前</v>
          </cell>
          <cell r="AO47" t="str">
            <v>中筐</v>
          </cell>
          <cell r="AP47">
            <v>0</v>
          </cell>
          <cell r="AQ47" t="str">
            <v>本</v>
          </cell>
          <cell r="AR47" t="str">
            <v>検</v>
          </cell>
          <cell r="AS47">
            <v>0</v>
          </cell>
          <cell r="AT47">
            <v>0</v>
          </cell>
          <cell r="AU47">
            <v>0</v>
          </cell>
          <cell r="AV47" t="str">
            <v>SC</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row>
        <row r="48">
          <cell r="I48">
            <v>0</v>
          </cell>
          <cell r="J48">
            <v>44698</v>
          </cell>
          <cell r="K48">
            <v>0</v>
          </cell>
          <cell r="L48">
            <v>44699</v>
          </cell>
          <cell r="M48">
            <v>0</v>
          </cell>
          <cell r="N48">
            <v>44699</v>
          </cell>
          <cell r="O48">
            <v>0</v>
          </cell>
          <cell r="P48">
            <v>44701</v>
          </cell>
          <cell r="Q48">
            <v>0</v>
          </cell>
          <cell r="R48">
            <v>0</v>
          </cell>
          <cell r="S48">
            <v>0</v>
          </cell>
          <cell r="T48">
            <v>44702</v>
          </cell>
          <cell r="U48">
            <v>0</v>
          </cell>
          <cell r="V48">
            <v>0</v>
          </cell>
          <cell r="W48">
            <v>44706</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t="str">
            <v>前</v>
          </cell>
          <cell r="AO48" t="str">
            <v>中筐</v>
          </cell>
          <cell r="AP48">
            <v>0</v>
          </cell>
          <cell r="AQ48" t="str">
            <v>本</v>
          </cell>
          <cell r="AR48" t="str">
            <v>検</v>
          </cell>
          <cell r="AS48">
            <v>0</v>
          </cell>
          <cell r="AT48">
            <v>0</v>
          </cell>
          <cell r="AU48">
            <v>0</v>
          </cell>
          <cell r="AV48" t="str">
            <v>SC</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row>
        <row r="49">
          <cell r="I49">
            <v>0</v>
          </cell>
          <cell r="J49">
            <v>44699</v>
          </cell>
          <cell r="K49">
            <v>0</v>
          </cell>
          <cell r="L49">
            <v>44700</v>
          </cell>
          <cell r="M49">
            <v>0</v>
          </cell>
          <cell r="N49">
            <v>44700</v>
          </cell>
          <cell r="O49">
            <v>0</v>
          </cell>
          <cell r="P49">
            <v>44702</v>
          </cell>
          <cell r="Q49">
            <v>0</v>
          </cell>
          <cell r="R49">
            <v>0</v>
          </cell>
          <cell r="S49">
            <v>0</v>
          </cell>
          <cell r="T49">
            <v>44705</v>
          </cell>
          <cell r="U49">
            <v>0</v>
          </cell>
          <cell r="V49">
            <v>0</v>
          </cell>
          <cell r="W49">
            <v>44707</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t="str">
            <v>前</v>
          </cell>
          <cell r="AP49" t="str">
            <v>中筐</v>
          </cell>
          <cell r="AQ49">
            <v>0</v>
          </cell>
          <cell r="AR49" t="str">
            <v>本</v>
          </cell>
          <cell r="AS49">
            <v>0</v>
          </cell>
          <cell r="AT49">
            <v>0</v>
          </cell>
          <cell r="AU49" t="str">
            <v>検</v>
          </cell>
          <cell r="AV49">
            <v>0</v>
          </cell>
          <cell r="AW49" t="str">
            <v>SC</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row>
        <row r="50">
          <cell r="I50">
            <v>0</v>
          </cell>
          <cell r="J50">
            <v>44699</v>
          </cell>
          <cell r="K50">
            <v>0</v>
          </cell>
          <cell r="L50">
            <v>44700</v>
          </cell>
          <cell r="M50">
            <v>0</v>
          </cell>
          <cell r="N50">
            <v>44700</v>
          </cell>
          <cell r="O50">
            <v>0</v>
          </cell>
          <cell r="P50">
            <v>44702</v>
          </cell>
          <cell r="Q50">
            <v>0</v>
          </cell>
          <cell r="R50">
            <v>0</v>
          </cell>
          <cell r="S50">
            <v>0</v>
          </cell>
          <cell r="T50">
            <v>44705</v>
          </cell>
          <cell r="U50">
            <v>0</v>
          </cell>
          <cell r="V50">
            <v>0</v>
          </cell>
          <cell r="W50">
            <v>44707</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t="str">
            <v>前</v>
          </cell>
          <cell r="AP50" t="str">
            <v>中筐</v>
          </cell>
          <cell r="AQ50">
            <v>0</v>
          </cell>
          <cell r="AR50" t="str">
            <v>本</v>
          </cell>
          <cell r="AS50">
            <v>0</v>
          </cell>
          <cell r="AT50">
            <v>0</v>
          </cell>
          <cell r="AU50" t="str">
            <v>検</v>
          </cell>
          <cell r="AV50">
            <v>0</v>
          </cell>
          <cell r="AW50" t="str">
            <v>SC</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row>
        <row r="51">
          <cell r="I51">
            <v>0</v>
          </cell>
          <cell r="J51">
            <v>44700</v>
          </cell>
          <cell r="K51">
            <v>0</v>
          </cell>
          <cell r="L51">
            <v>44701</v>
          </cell>
          <cell r="M51">
            <v>0</v>
          </cell>
          <cell r="N51">
            <v>44701</v>
          </cell>
          <cell r="O51">
            <v>0</v>
          </cell>
          <cell r="P51">
            <v>44705</v>
          </cell>
          <cell r="Q51">
            <v>0</v>
          </cell>
          <cell r="R51">
            <v>0</v>
          </cell>
          <cell r="S51">
            <v>0</v>
          </cell>
          <cell r="T51">
            <v>44706</v>
          </cell>
          <cell r="U51">
            <v>0</v>
          </cell>
          <cell r="V51">
            <v>0</v>
          </cell>
          <cell r="W51">
            <v>44708</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t="str">
            <v>前</v>
          </cell>
          <cell r="AQ51" t="str">
            <v>中筐</v>
          </cell>
          <cell r="AR51">
            <v>0</v>
          </cell>
          <cell r="AS51">
            <v>0</v>
          </cell>
          <cell r="AT51">
            <v>0</v>
          </cell>
          <cell r="AU51" t="str">
            <v>本</v>
          </cell>
          <cell r="AV51" t="str">
            <v>検</v>
          </cell>
          <cell r="AW51">
            <v>0</v>
          </cell>
          <cell r="AX51" t="str">
            <v>SC</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row>
        <row r="52">
          <cell r="I52">
            <v>0</v>
          </cell>
          <cell r="J52">
            <v>44700</v>
          </cell>
          <cell r="K52">
            <v>0</v>
          </cell>
          <cell r="L52">
            <v>44701</v>
          </cell>
          <cell r="M52">
            <v>0</v>
          </cell>
          <cell r="N52">
            <v>44701</v>
          </cell>
          <cell r="O52">
            <v>0</v>
          </cell>
          <cell r="P52">
            <v>44705</v>
          </cell>
          <cell r="Q52">
            <v>0</v>
          </cell>
          <cell r="R52">
            <v>0</v>
          </cell>
          <cell r="S52">
            <v>0</v>
          </cell>
          <cell r="T52">
            <v>44706</v>
          </cell>
          <cell r="U52">
            <v>0</v>
          </cell>
          <cell r="V52">
            <v>0</v>
          </cell>
          <cell r="W52">
            <v>44708</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t="str">
            <v>前</v>
          </cell>
          <cell r="AQ52" t="str">
            <v>中筐</v>
          </cell>
          <cell r="AR52">
            <v>0</v>
          </cell>
          <cell r="AS52">
            <v>0</v>
          </cell>
          <cell r="AT52">
            <v>0</v>
          </cell>
          <cell r="AU52" t="str">
            <v>本</v>
          </cell>
          <cell r="AV52" t="str">
            <v>検</v>
          </cell>
          <cell r="AW52">
            <v>0</v>
          </cell>
          <cell r="AX52" t="str">
            <v>SC</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row>
        <row r="53">
          <cell r="I53">
            <v>0</v>
          </cell>
          <cell r="J53">
            <v>44700</v>
          </cell>
          <cell r="K53">
            <v>0</v>
          </cell>
          <cell r="L53">
            <v>44701</v>
          </cell>
          <cell r="M53">
            <v>0</v>
          </cell>
          <cell r="N53">
            <v>44701</v>
          </cell>
          <cell r="O53">
            <v>0</v>
          </cell>
          <cell r="P53">
            <v>44705</v>
          </cell>
          <cell r="Q53">
            <v>0</v>
          </cell>
          <cell r="R53">
            <v>0</v>
          </cell>
          <cell r="S53">
            <v>0</v>
          </cell>
          <cell r="T53">
            <v>44706</v>
          </cell>
          <cell r="U53">
            <v>0</v>
          </cell>
          <cell r="V53">
            <v>44708</v>
          </cell>
          <cell r="W53">
            <v>44709</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t="str">
            <v>前</v>
          </cell>
          <cell r="AQ53" t="str">
            <v>中筐</v>
          </cell>
          <cell r="AR53">
            <v>0</v>
          </cell>
          <cell r="AS53">
            <v>0</v>
          </cell>
          <cell r="AT53">
            <v>0</v>
          </cell>
          <cell r="AU53" t="str">
            <v>本</v>
          </cell>
          <cell r="AV53" t="str">
            <v>検</v>
          </cell>
          <cell r="AW53">
            <v>0</v>
          </cell>
          <cell r="AX53">
            <v>0</v>
          </cell>
          <cell r="AY53" t="str">
            <v>SC</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row>
        <row r="54">
          <cell r="I54">
            <v>0</v>
          </cell>
          <cell r="J54">
            <v>44700</v>
          </cell>
          <cell r="K54">
            <v>0</v>
          </cell>
          <cell r="L54">
            <v>44701</v>
          </cell>
          <cell r="M54">
            <v>0</v>
          </cell>
          <cell r="N54">
            <v>44701</v>
          </cell>
          <cell r="O54">
            <v>0</v>
          </cell>
          <cell r="P54">
            <v>44705</v>
          </cell>
          <cell r="Q54">
            <v>0</v>
          </cell>
          <cell r="R54">
            <v>0</v>
          </cell>
          <cell r="S54">
            <v>0</v>
          </cell>
          <cell r="T54">
            <v>44706</v>
          </cell>
          <cell r="U54">
            <v>0</v>
          </cell>
          <cell r="V54">
            <v>44708</v>
          </cell>
          <cell r="W54">
            <v>44709</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t="str">
            <v>前</v>
          </cell>
          <cell r="AQ54" t="str">
            <v>中筐</v>
          </cell>
          <cell r="AR54">
            <v>0</v>
          </cell>
          <cell r="AS54">
            <v>0</v>
          </cell>
          <cell r="AT54">
            <v>0</v>
          </cell>
          <cell r="AU54" t="str">
            <v>本</v>
          </cell>
          <cell r="AV54" t="str">
            <v>検</v>
          </cell>
          <cell r="AW54">
            <v>0</v>
          </cell>
          <cell r="AX54">
            <v>0</v>
          </cell>
          <cell r="AY54" t="str">
            <v>SC</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row>
        <row r="55">
          <cell r="I55">
            <v>0</v>
          </cell>
          <cell r="J55">
            <v>44700</v>
          </cell>
          <cell r="K55">
            <v>0</v>
          </cell>
          <cell r="L55">
            <v>44701</v>
          </cell>
          <cell r="M55">
            <v>0</v>
          </cell>
          <cell r="N55">
            <v>44701</v>
          </cell>
          <cell r="O55">
            <v>0</v>
          </cell>
          <cell r="P55">
            <v>44705</v>
          </cell>
          <cell r="Q55">
            <v>0</v>
          </cell>
          <cell r="R55">
            <v>0</v>
          </cell>
          <cell r="S55">
            <v>0</v>
          </cell>
          <cell r="T55">
            <v>44706</v>
          </cell>
          <cell r="U55">
            <v>0</v>
          </cell>
          <cell r="V55">
            <v>44708</v>
          </cell>
          <cell r="W55">
            <v>44709</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t="str">
            <v>前</v>
          </cell>
          <cell r="AQ55" t="str">
            <v>中筐</v>
          </cell>
          <cell r="AR55">
            <v>0</v>
          </cell>
          <cell r="AS55">
            <v>0</v>
          </cell>
          <cell r="AT55">
            <v>0</v>
          </cell>
          <cell r="AU55" t="str">
            <v>本</v>
          </cell>
          <cell r="AV55" t="str">
            <v>検</v>
          </cell>
          <cell r="AW55">
            <v>0</v>
          </cell>
          <cell r="AX55">
            <v>0</v>
          </cell>
          <cell r="AY55" t="str">
            <v>SC</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row>
        <row r="56">
          <cell r="I56">
            <v>0</v>
          </cell>
          <cell r="J56">
            <v>44700</v>
          </cell>
          <cell r="K56">
            <v>0</v>
          </cell>
          <cell r="L56">
            <v>44701</v>
          </cell>
          <cell r="M56">
            <v>0</v>
          </cell>
          <cell r="N56">
            <v>44701</v>
          </cell>
          <cell r="O56">
            <v>0</v>
          </cell>
          <cell r="P56">
            <v>44705</v>
          </cell>
          <cell r="Q56">
            <v>0</v>
          </cell>
          <cell r="R56">
            <v>0</v>
          </cell>
          <cell r="S56">
            <v>0</v>
          </cell>
          <cell r="T56">
            <v>44706</v>
          </cell>
          <cell r="U56">
            <v>0</v>
          </cell>
          <cell r="V56">
            <v>44708</v>
          </cell>
          <cell r="W56">
            <v>44709</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t="str">
            <v>前</v>
          </cell>
          <cell r="AQ56" t="str">
            <v>中筐</v>
          </cell>
          <cell r="AR56">
            <v>0</v>
          </cell>
          <cell r="AS56">
            <v>0</v>
          </cell>
          <cell r="AT56">
            <v>0</v>
          </cell>
          <cell r="AU56" t="str">
            <v>本</v>
          </cell>
          <cell r="AV56" t="str">
            <v>検</v>
          </cell>
          <cell r="AW56">
            <v>0</v>
          </cell>
          <cell r="AX56">
            <v>0</v>
          </cell>
          <cell r="AY56" t="str">
            <v>SC</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row>
        <row r="57">
          <cell r="I57">
            <v>0</v>
          </cell>
          <cell r="J57">
            <v>44700</v>
          </cell>
          <cell r="K57">
            <v>0</v>
          </cell>
          <cell r="L57">
            <v>44701</v>
          </cell>
          <cell r="M57">
            <v>0</v>
          </cell>
          <cell r="N57">
            <v>44701</v>
          </cell>
          <cell r="O57">
            <v>0</v>
          </cell>
          <cell r="P57">
            <v>44705</v>
          </cell>
          <cell r="Q57">
            <v>0</v>
          </cell>
          <cell r="R57">
            <v>0</v>
          </cell>
          <cell r="S57">
            <v>0</v>
          </cell>
          <cell r="T57">
            <v>44706</v>
          </cell>
          <cell r="U57">
            <v>0</v>
          </cell>
          <cell r="V57">
            <v>44708</v>
          </cell>
          <cell r="W57">
            <v>44709</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t="str">
            <v>前</v>
          </cell>
          <cell r="AQ57" t="str">
            <v>中筐</v>
          </cell>
          <cell r="AR57">
            <v>0</v>
          </cell>
          <cell r="AS57">
            <v>0</v>
          </cell>
          <cell r="AT57">
            <v>0</v>
          </cell>
          <cell r="AU57" t="str">
            <v>本</v>
          </cell>
          <cell r="AV57" t="str">
            <v>検</v>
          </cell>
          <cell r="AW57">
            <v>0</v>
          </cell>
          <cell r="AX57">
            <v>0</v>
          </cell>
          <cell r="AY57" t="str">
            <v>SC</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row>
        <row r="58">
          <cell r="I58">
            <v>0</v>
          </cell>
          <cell r="J58">
            <v>44705</v>
          </cell>
          <cell r="K58">
            <v>0</v>
          </cell>
          <cell r="L58">
            <v>44706</v>
          </cell>
          <cell r="M58">
            <v>0</v>
          </cell>
          <cell r="N58">
            <v>44706</v>
          </cell>
          <cell r="O58">
            <v>0</v>
          </cell>
          <cell r="P58">
            <v>44708</v>
          </cell>
          <cell r="Q58">
            <v>0</v>
          </cell>
          <cell r="R58">
            <v>0</v>
          </cell>
          <cell r="S58">
            <v>0</v>
          </cell>
          <cell r="T58">
            <v>44709</v>
          </cell>
          <cell r="U58">
            <v>0</v>
          </cell>
          <cell r="V58">
            <v>0</v>
          </cell>
          <cell r="W58">
            <v>44713</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t="str">
            <v>前</v>
          </cell>
          <cell r="AV58" t="str">
            <v>中筐</v>
          </cell>
          <cell r="AW58">
            <v>0</v>
          </cell>
          <cell r="AX58" t="str">
            <v>本</v>
          </cell>
          <cell r="AY58" t="str">
            <v>検</v>
          </cell>
          <cell r="AZ58">
            <v>0</v>
          </cell>
          <cell r="BA58">
            <v>0</v>
          </cell>
          <cell r="BB58">
            <v>0</v>
          </cell>
          <cell r="BC58" t="str">
            <v>SC</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row>
        <row r="59">
          <cell r="I59">
            <v>0</v>
          </cell>
          <cell r="J59">
            <v>44705</v>
          </cell>
          <cell r="K59">
            <v>0</v>
          </cell>
          <cell r="L59">
            <v>44706</v>
          </cell>
          <cell r="M59">
            <v>0</v>
          </cell>
          <cell r="N59">
            <v>44706</v>
          </cell>
          <cell r="O59">
            <v>0</v>
          </cell>
          <cell r="P59">
            <v>44708</v>
          </cell>
          <cell r="Q59">
            <v>0</v>
          </cell>
          <cell r="R59">
            <v>0</v>
          </cell>
          <cell r="S59">
            <v>0</v>
          </cell>
          <cell r="T59">
            <v>44709</v>
          </cell>
          <cell r="U59">
            <v>0</v>
          </cell>
          <cell r="V59">
            <v>0</v>
          </cell>
          <cell r="W59">
            <v>44713</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t="str">
            <v>前</v>
          </cell>
          <cell r="AV59" t="str">
            <v>中筐</v>
          </cell>
          <cell r="AW59">
            <v>0</v>
          </cell>
          <cell r="AX59" t="str">
            <v>本</v>
          </cell>
          <cell r="AY59" t="str">
            <v>検</v>
          </cell>
          <cell r="AZ59">
            <v>0</v>
          </cell>
          <cell r="BA59">
            <v>0</v>
          </cell>
          <cell r="BB59">
            <v>0</v>
          </cell>
          <cell r="BC59" t="str">
            <v>SC</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row>
        <row r="60">
          <cell r="I60">
            <v>0</v>
          </cell>
          <cell r="J60">
            <v>44705</v>
          </cell>
          <cell r="K60">
            <v>0</v>
          </cell>
          <cell r="L60">
            <v>44706</v>
          </cell>
          <cell r="M60">
            <v>0</v>
          </cell>
          <cell r="N60">
            <v>44706</v>
          </cell>
          <cell r="O60">
            <v>0</v>
          </cell>
          <cell r="P60">
            <v>44708</v>
          </cell>
          <cell r="Q60">
            <v>0</v>
          </cell>
          <cell r="R60">
            <v>0</v>
          </cell>
          <cell r="S60">
            <v>0</v>
          </cell>
          <cell r="T60">
            <v>44709</v>
          </cell>
          <cell r="U60">
            <v>0</v>
          </cell>
          <cell r="V60">
            <v>0</v>
          </cell>
          <cell r="W60">
            <v>44713</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t="str">
            <v>前</v>
          </cell>
          <cell r="AV60" t="str">
            <v>中筐</v>
          </cell>
          <cell r="AW60">
            <v>0</v>
          </cell>
          <cell r="AX60" t="str">
            <v>本</v>
          </cell>
          <cell r="AY60" t="str">
            <v>検</v>
          </cell>
          <cell r="AZ60">
            <v>0</v>
          </cell>
          <cell r="BA60">
            <v>0</v>
          </cell>
          <cell r="BB60">
            <v>0</v>
          </cell>
          <cell r="BC60" t="str">
            <v>SC</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row>
        <row r="61">
          <cell r="I61">
            <v>0</v>
          </cell>
          <cell r="J61">
            <v>44706</v>
          </cell>
          <cell r="K61">
            <v>0</v>
          </cell>
          <cell r="L61">
            <v>44707</v>
          </cell>
          <cell r="M61">
            <v>0</v>
          </cell>
          <cell r="N61">
            <v>44707</v>
          </cell>
          <cell r="O61">
            <v>0</v>
          </cell>
          <cell r="P61">
            <v>44709</v>
          </cell>
          <cell r="Q61">
            <v>0</v>
          </cell>
          <cell r="R61">
            <v>0</v>
          </cell>
          <cell r="S61">
            <v>0</v>
          </cell>
          <cell r="T61">
            <v>44712</v>
          </cell>
          <cell r="U61">
            <v>0</v>
          </cell>
          <cell r="V61">
            <v>0</v>
          </cell>
          <cell r="W61">
            <v>44714</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t="str">
            <v>前</v>
          </cell>
          <cell r="AW61" t="str">
            <v>中筐</v>
          </cell>
          <cell r="AX61">
            <v>0</v>
          </cell>
          <cell r="AY61" t="str">
            <v>本</v>
          </cell>
          <cell r="AZ61">
            <v>0</v>
          </cell>
          <cell r="BA61">
            <v>0</v>
          </cell>
          <cell r="BB61" t="str">
            <v>検</v>
          </cell>
          <cell r="BC61">
            <v>0</v>
          </cell>
          <cell r="BD61" t="str">
            <v>SC</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row>
        <row r="62">
          <cell r="I62">
            <v>0</v>
          </cell>
          <cell r="J62">
            <v>44706</v>
          </cell>
          <cell r="K62">
            <v>0</v>
          </cell>
          <cell r="L62">
            <v>44707</v>
          </cell>
          <cell r="M62">
            <v>0</v>
          </cell>
          <cell r="N62">
            <v>44707</v>
          </cell>
          <cell r="O62">
            <v>0</v>
          </cell>
          <cell r="P62">
            <v>44709</v>
          </cell>
          <cell r="Q62">
            <v>0</v>
          </cell>
          <cell r="R62">
            <v>0</v>
          </cell>
          <cell r="S62">
            <v>0</v>
          </cell>
          <cell r="T62">
            <v>44712</v>
          </cell>
          <cell r="U62">
            <v>0</v>
          </cell>
          <cell r="V62">
            <v>0</v>
          </cell>
          <cell r="W62">
            <v>44714</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t="str">
            <v>前</v>
          </cell>
          <cell r="AW62" t="str">
            <v>中筐</v>
          </cell>
          <cell r="AX62">
            <v>0</v>
          </cell>
          <cell r="AY62" t="str">
            <v>本</v>
          </cell>
          <cell r="AZ62">
            <v>0</v>
          </cell>
          <cell r="BA62">
            <v>0</v>
          </cell>
          <cell r="BB62" t="str">
            <v>検</v>
          </cell>
          <cell r="BC62">
            <v>0</v>
          </cell>
          <cell r="BD62" t="str">
            <v>SC</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row>
        <row r="63">
          <cell r="I63">
            <v>0</v>
          </cell>
          <cell r="J63">
            <v>44706</v>
          </cell>
          <cell r="K63">
            <v>0</v>
          </cell>
          <cell r="L63">
            <v>44707</v>
          </cell>
          <cell r="M63">
            <v>0</v>
          </cell>
          <cell r="N63">
            <v>44707</v>
          </cell>
          <cell r="O63">
            <v>0</v>
          </cell>
          <cell r="P63">
            <v>44709</v>
          </cell>
          <cell r="Q63">
            <v>0</v>
          </cell>
          <cell r="R63">
            <v>0</v>
          </cell>
          <cell r="S63">
            <v>0</v>
          </cell>
          <cell r="T63">
            <v>44712</v>
          </cell>
          <cell r="U63">
            <v>0</v>
          </cell>
          <cell r="V63">
            <v>0</v>
          </cell>
          <cell r="W63">
            <v>44714</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t="str">
            <v>前</v>
          </cell>
          <cell r="AW63" t="str">
            <v>中筐</v>
          </cell>
          <cell r="AX63">
            <v>0</v>
          </cell>
          <cell r="AY63" t="str">
            <v>本</v>
          </cell>
          <cell r="AZ63">
            <v>0</v>
          </cell>
          <cell r="BA63">
            <v>0</v>
          </cell>
          <cell r="BB63" t="str">
            <v>検</v>
          </cell>
          <cell r="BC63">
            <v>0</v>
          </cell>
          <cell r="BD63" t="str">
            <v>SC</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row>
        <row r="64">
          <cell r="I64">
            <v>0</v>
          </cell>
          <cell r="J64">
            <v>44707</v>
          </cell>
          <cell r="K64">
            <v>0</v>
          </cell>
          <cell r="L64">
            <v>44708</v>
          </cell>
          <cell r="M64">
            <v>0</v>
          </cell>
          <cell r="N64">
            <v>44708</v>
          </cell>
          <cell r="O64">
            <v>0</v>
          </cell>
          <cell r="P64">
            <v>44712</v>
          </cell>
          <cell r="Q64">
            <v>0</v>
          </cell>
          <cell r="R64">
            <v>0</v>
          </cell>
          <cell r="S64">
            <v>0</v>
          </cell>
          <cell r="T64">
            <v>44713</v>
          </cell>
          <cell r="U64">
            <v>0</v>
          </cell>
          <cell r="V64">
            <v>0</v>
          </cell>
          <cell r="W64">
            <v>44715</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t="str">
            <v>前</v>
          </cell>
          <cell r="AX64" t="str">
            <v>中筐</v>
          </cell>
          <cell r="AY64">
            <v>0</v>
          </cell>
          <cell r="AZ64">
            <v>0</v>
          </cell>
          <cell r="BA64">
            <v>0</v>
          </cell>
          <cell r="BB64" t="str">
            <v>本</v>
          </cell>
          <cell r="BC64" t="str">
            <v>検</v>
          </cell>
          <cell r="BD64">
            <v>0</v>
          </cell>
          <cell r="BE64" t="str">
            <v>SC</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row>
        <row r="65">
          <cell r="I65">
            <v>0</v>
          </cell>
          <cell r="J65">
            <v>44707</v>
          </cell>
          <cell r="K65">
            <v>0</v>
          </cell>
          <cell r="L65">
            <v>44708</v>
          </cell>
          <cell r="M65">
            <v>0</v>
          </cell>
          <cell r="N65">
            <v>44708</v>
          </cell>
          <cell r="O65">
            <v>0</v>
          </cell>
          <cell r="P65">
            <v>44712</v>
          </cell>
          <cell r="Q65">
            <v>0</v>
          </cell>
          <cell r="R65">
            <v>0</v>
          </cell>
          <cell r="S65">
            <v>0</v>
          </cell>
          <cell r="T65">
            <v>44713</v>
          </cell>
          <cell r="U65">
            <v>0</v>
          </cell>
          <cell r="V65">
            <v>0</v>
          </cell>
          <cell r="W65">
            <v>44715</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t="str">
            <v>前</v>
          </cell>
          <cell r="AX65" t="str">
            <v>中筐</v>
          </cell>
          <cell r="AY65">
            <v>0</v>
          </cell>
          <cell r="AZ65">
            <v>0</v>
          </cell>
          <cell r="BA65">
            <v>0</v>
          </cell>
          <cell r="BB65" t="str">
            <v>本</v>
          </cell>
          <cell r="BC65" t="str">
            <v>検</v>
          </cell>
          <cell r="BD65">
            <v>0</v>
          </cell>
          <cell r="BE65" t="str">
            <v>SC</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row>
        <row r="66">
          <cell r="I66">
            <v>0</v>
          </cell>
          <cell r="J66">
            <v>44707</v>
          </cell>
          <cell r="K66">
            <v>0</v>
          </cell>
          <cell r="L66">
            <v>44708</v>
          </cell>
          <cell r="M66">
            <v>0</v>
          </cell>
          <cell r="N66">
            <v>44708</v>
          </cell>
          <cell r="O66">
            <v>0</v>
          </cell>
          <cell r="P66">
            <v>44712</v>
          </cell>
          <cell r="Q66">
            <v>0</v>
          </cell>
          <cell r="R66">
            <v>0</v>
          </cell>
          <cell r="S66">
            <v>0</v>
          </cell>
          <cell r="T66">
            <v>44713</v>
          </cell>
          <cell r="U66">
            <v>0</v>
          </cell>
          <cell r="V66">
            <v>0</v>
          </cell>
          <cell r="W66">
            <v>44715</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t="str">
            <v>前</v>
          </cell>
          <cell r="AX66" t="str">
            <v>中筐</v>
          </cell>
          <cell r="AY66">
            <v>0</v>
          </cell>
          <cell r="AZ66">
            <v>0</v>
          </cell>
          <cell r="BA66">
            <v>0</v>
          </cell>
          <cell r="BB66" t="str">
            <v>本</v>
          </cell>
          <cell r="BC66" t="str">
            <v>検</v>
          </cell>
          <cell r="BD66">
            <v>0</v>
          </cell>
          <cell r="BE66" t="str">
            <v>SC</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row>
        <row r="67">
          <cell r="I67">
            <v>0</v>
          </cell>
          <cell r="J67">
            <v>44708</v>
          </cell>
          <cell r="K67">
            <v>0</v>
          </cell>
          <cell r="L67">
            <v>44709</v>
          </cell>
          <cell r="M67">
            <v>0</v>
          </cell>
          <cell r="N67">
            <v>44709</v>
          </cell>
          <cell r="O67">
            <v>0</v>
          </cell>
          <cell r="P67">
            <v>44713</v>
          </cell>
          <cell r="Q67">
            <v>0</v>
          </cell>
          <cell r="R67">
            <v>0</v>
          </cell>
          <cell r="S67">
            <v>0</v>
          </cell>
          <cell r="T67">
            <v>44714</v>
          </cell>
          <cell r="U67">
            <v>0</v>
          </cell>
          <cell r="V67">
            <v>0</v>
          </cell>
          <cell r="W67">
            <v>44716</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t="str">
            <v>前</v>
          </cell>
          <cell r="AY67" t="str">
            <v>中筐</v>
          </cell>
          <cell r="AZ67">
            <v>0</v>
          </cell>
          <cell r="BA67">
            <v>0</v>
          </cell>
          <cell r="BB67">
            <v>0</v>
          </cell>
          <cell r="BC67" t="str">
            <v>本</v>
          </cell>
          <cell r="BD67" t="str">
            <v>検</v>
          </cell>
          <cell r="BE67">
            <v>0</v>
          </cell>
          <cell r="BF67" t="str">
            <v>SC</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row>
        <row r="68">
          <cell r="I68">
            <v>0</v>
          </cell>
          <cell r="J68">
            <v>44708</v>
          </cell>
          <cell r="K68">
            <v>0</v>
          </cell>
          <cell r="L68">
            <v>44709</v>
          </cell>
          <cell r="M68">
            <v>0</v>
          </cell>
          <cell r="N68">
            <v>44709</v>
          </cell>
          <cell r="O68">
            <v>0</v>
          </cell>
          <cell r="P68">
            <v>44713</v>
          </cell>
          <cell r="Q68">
            <v>0</v>
          </cell>
          <cell r="R68">
            <v>0</v>
          </cell>
          <cell r="S68">
            <v>0</v>
          </cell>
          <cell r="T68">
            <v>44714</v>
          </cell>
          <cell r="U68">
            <v>0</v>
          </cell>
          <cell r="V68">
            <v>0</v>
          </cell>
          <cell r="W68">
            <v>44716</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t="str">
            <v>前</v>
          </cell>
          <cell r="AY68" t="str">
            <v>中筐</v>
          </cell>
          <cell r="AZ68">
            <v>0</v>
          </cell>
          <cell r="BA68">
            <v>0</v>
          </cell>
          <cell r="BB68">
            <v>0</v>
          </cell>
          <cell r="BC68" t="str">
            <v>本</v>
          </cell>
          <cell r="BD68" t="str">
            <v>検</v>
          </cell>
          <cell r="BE68">
            <v>0</v>
          </cell>
          <cell r="BF68" t="str">
            <v>SC</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row>
        <row r="69">
          <cell r="I69">
            <v>0</v>
          </cell>
          <cell r="J69">
            <v>44708</v>
          </cell>
          <cell r="K69">
            <v>0</v>
          </cell>
          <cell r="L69">
            <v>44709</v>
          </cell>
          <cell r="M69">
            <v>0</v>
          </cell>
          <cell r="N69">
            <v>44709</v>
          </cell>
          <cell r="O69">
            <v>0</v>
          </cell>
          <cell r="P69">
            <v>44713</v>
          </cell>
          <cell r="Q69">
            <v>0</v>
          </cell>
          <cell r="R69">
            <v>0</v>
          </cell>
          <cell r="S69">
            <v>0</v>
          </cell>
          <cell r="T69">
            <v>44714</v>
          </cell>
          <cell r="U69">
            <v>0</v>
          </cell>
          <cell r="V69">
            <v>0</v>
          </cell>
          <cell r="W69">
            <v>44716</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t="str">
            <v>前</v>
          </cell>
          <cell r="AY69" t="str">
            <v>中筐</v>
          </cell>
          <cell r="AZ69">
            <v>0</v>
          </cell>
          <cell r="BA69">
            <v>0</v>
          </cell>
          <cell r="BB69">
            <v>0</v>
          </cell>
          <cell r="BC69" t="str">
            <v>本</v>
          </cell>
          <cell r="BD69" t="str">
            <v>検</v>
          </cell>
          <cell r="BE69">
            <v>0</v>
          </cell>
          <cell r="BF69" t="str">
            <v>SC</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row>
        <row r="70">
          <cell r="I70">
            <v>0</v>
          </cell>
          <cell r="J70">
            <v>44709</v>
          </cell>
          <cell r="K70">
            <v>0</v>
          </cell>
          <cell r="L70">
            <v>44712</v>
          </cell>
          <cell r="M70">
            <v>0</v>
          </cell>
          <cell r="N70">
            <v>44712</v>
          </cell>
          <cell r="O70">
            <v>0</v>
          </cell>
          <cell r="P70">
            <v>44714</v>
          </cell>
          <cell r="Q70">
            <v>0</v>
          </cell>
          <cell r="R70">
            <v>0</v>
          </cell>
          <cell r="S70">
            <v>0</v>
          </cell>
          <cell r="T70">
            <v>44715</v>
          </cell>
          <cell r="U70">
            <v>0</v>
          </cell>
          <cell r="V70">
            <v>0</v>
          </cell>
          <cell r="W70">
            <v>44719</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t="str">
            <v>前</v>
          </cell>
          <cell r="AZ70">
            <v>0</v>
          </cell>
          <cell r="BA70">
            <v>0</v>
          </cell>
          <cell r="BB70" t="str">
            <v>中筐</v>
          </cell>
          <cell r="BC70">
            <v>0</v>
          </cell>
          <cell r="BD70" t="str">
            <v>本</v>
          </cell>
          <cell r="BE70" t="str">
            <v>検</v>
          </cell>
          <cell r="BF70">
            <v>0</v>
          </cell>
          <cell r="BG70">
            <v>0</v>
          </cell>
          <cell r="BH70">
            <v>0</v>
          </cell>
          <cell r="BI70" t="str">
            <v>SC</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row>
        <row r="71">
          <cell r="I71">
            <v>0</v>
          </cell>
          <cell r="J71">
            <v>44709</v>
          </cell>
          <cell r="K71">
            <v>0</v>
          </cell>
          <cell r="L71">
            <v>44712</v>
          </cell>
          <cell r="M71">
            <v>0</v>
          </cell>
          <cell r="N71">
            <v>44712</v>
          </cell>
          <cell r="O71">
            <v>0</v>
          </cell>
          <cell r="P71">
            <v>44714</v>
          </cell>
          <cell r="Q71">
            <v>0</v>
          </cell>
          <cell r="R71">
            <v>0</v>
          </cell>
          <cell r="S71">
            <v>0</v>
          </cell>
          <cell r="T71">
            <v>44715</v>
          </cell>
          <cell r="U71">
            <v>0</v>
          </cell>
          <cell r="V71">
            <v>0</v>
          </cell>
          <cell r="W71">
            <v>44719</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t="str">
            <v>前</v>
          </cell>
          <cell r="AZ71">
            <v>0</v>
          </cell>
          <cell r="BA71">
            <v>0</v>
          </cell>
          <cell r="BB71" t="str">
            <v>中筐</v>
          </cell>
          <cell r="BC71">
            <v>0</v>
          </cell>
          <cell r="BD71" t="str">
            <v>本</v>
          </cell>
          <cell r="BE71" t="str">
            <v>検</v>
          </cell>
          <cell r="BF71">
            <v>0</v>
          </cell>
          <cell r="BG71">
            <v>0</v>
          </cell>
          <cell r="BH71">
            <v>0</v>
          </cell>
          <cell r="BI71" t="str">
            <v>SC</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F71">
            <v>0</v>
          </cell>
          <cell r="CG71">
            <v>0</v>
          </cell>
          <cell r="CH71">
            <v>0</v>
          </cell>
        </row>
        <row r="72">
          <cell r="I72">
            <v>0</v>
          </cell>
          <cell r="J72">
            <v>44709</v>
          </cell>
          <cell r="K72">
            <v>0</v>
          </cell>
          <cell r="L72">
            <v>44712</v>
          </cell>
          <cell r="M72">
            <v>0</v>
          </cell>
          <cell r="N72">
            <v>44712</v>
          </cell>
          <cell r="O72">
            <v>0</v>
          </cell>
          <cell r="P72">
            <v>44714</v>
          </cell>
          <cell r="Q72">
            <v>0</v>
          </cell>
          <cell r="R72">
            <v>0</v>
          </cell>
          <cell r="S72">
            <v>0</v>
          </cell>
          <cell r="T72">
            <v>44715</v>
          </cell>
          <cell r="U72">
            <v>0</v>
          </cell>
          <cell r="V72">
            <v>0</v>
          </cell>
          <cell r="W72">
            <v>44719</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t="str">
            <v>前</v>
          </cell>
          <cell r="AZ72">
            <v>0</v>
          </cell>
          <cell r="BA72">
            <v>0</v>
          </cell>
          <cell r="BB72" t="str">
            <v>中筐</v>
          </cell>
          <cell r="BC72">
            <v>0</v>
          </cell>
          <cell r="BD72" t="str">
            <v>本</v>
          </cell>
          <cell r="BE72" t="str">
            <v>検</v>
          </cell>
          <cell r="BF72">
            <v>0</v>
          </cell>
          <cell r="BG72">
            <v>0</v>
          </cell>
          <cell r="BH72">
            <v>0</v>
          </cell>
          <cell r="BI72" t="str">
            <v>SC</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row>
        <row r="73">
          <cell r="I73">
            <v>0</v>
          </cell>
          <cell r="J73">
            <v>44712</v>
          </cell>
          <cell r="K73">
            <v>0</v>
          </cell>
          <cell r="L73">
            <v>44713</v>
          </cell>
          <cell r="M73">
            <v>0</v>
          </cell>
          <cell r="N73">
            <v>44713</v>
          </cell>
          <cell r="O73">
            <v>0</v>
          </cell>
          <cell r="P73">
            <v>44715</v>
          </cell>
          <cell r="Q73">
            <v>0</v>
          </cell>
          <cell r="R73">
            <v>0</v>
          </cell>
          <cell r="S73">
            <v>0</v>
          </cell>
          <cell r="T73">
            <v>44716</v>
          </cell>
          <cell r="U73">
            <v>0</v>
          </cell>
          <cell r="V73">
            <v>0</v>
          </cell>
          <cell r="W73">
            <v>44720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t="str">
            <v>前</v>
          </cell>
          <cell r="BC73" t="str">
            <v>中筐</v>
          </cell>
          <cell r="BD73">
            <v>0</v>
          </cell>
          <cell r="BE73" t="str">
            <v>本</v>
          </cell>
          <cell r="BF73" t="str">
            <v>検</v>
          </cell>
          <cell r="BG73">
            <v>0</v>
          </cell>
          <cell r="BH73">
            <v>0</v>
          </cell>
          <cell r="BI73">
            <v>0</v>
          </cell>
          <cell r="BJ73" t="str">
            <v>SC</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row>
        <row r="74">
          <cell r="I74">
            <v>0</v>
          </cell>
          <cell r="J74">
            <v>44712</v>
          </cell>
          <cell r="K74">
            <v>0</v>
          </cell>
          <cell r="L74">
            <v>44713</v>
          </cell>
          <cell r="M74">
            <v>0</v>
          </cell>
          <cell r="N74">
            <v>44713</v>
          </cell>
          <cell r="O74">
            <v>0</v>
          </cell>
          <cell r="P74">
            <v>44715</v>
          </cell>
          <cell r="Q74">
            <v>0</v>
          </cell>
          <cell r="R74">
            <v>0</v>
          </cell>
          <cell r="S74">
            <v>0</v>
          </cell>
          <cell r="T74">
            <v>44716</v>
          </cell>
          <cell r="U74">
            <v>0</v>
          </cell>
          <cell r="V74">
            <v>0</v>
          </cell>
          <cell r="W74">
            <v>44720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t="str">
            <v>前</v>
          </cell>
          <cell r="BC74" t="str">
            <v>中筐</v>
          </cell>
          <cell r="BD74">
            <v>0</v>
          </cell>
          <cell r="BE74" t="str">
            <v>本</v>
          </cell>
          <cell r="BF74" t="str">
            <v>検</v>
          </cell>
          <cell r="BG74">
            <v>0</v>
          </cell>
          <cell r="BH74">
            <v>0</v>
          </cell>
          <cell r="BI74">
            <v>0</v>
          </cell>
          <cell r="BJ74" t="str">
            <v>SC</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row>
        <row r="75">
          <cell r="I75">
            <v>0</v>
          </cell>
          <cell r="J75">
            <v>44712</v>
          </cell>
          <cell r="K75">
            <v>0</v>
          </cell>
          <cell r="L75">
            <v>44713</v>
          </cell>
          <cell r="M75">
            <v>0</v>
          </cell>
          <cell r="N75">
            <v>44713</v>
          </cell>
          <cell r="O75">
            <v>0</v>
          </cell>
          <cell r="P75">
            <v>44715</v>
          </cell>
          <cell r="Q75">
            <v>0</v>
          </cell>
          <cell r="R75">
            <v>0</v>
          </cell>
          <cell r="S75">
            <v>0</v>
          </cell>
          <cell r="T75">
            <v>44716</v>
          </cell>
          <cell r="U75">
            <v>0</v>
          </cell>
          <cell r="V75">
            <v>0</v>
          </cell>
          <cell r="W75">
            <v>44720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t="str">
            <v>前</v>
          </cell>
          <cell r="BC75" t="str">
            <v>中筐</v>
          </cell>
          <cell r="BD75">
            <v>0</v>
          </cell>
          <cell r="BE75" t="str">
            <v>本</v>
          </cell>
          <cell r="BF75" t="str">
            <v>検</v>
          </cell>
          <cell r="BG75">
            <v>0</v>
          </cell>
          <cell r="BH75">
            <v>0</v>
          </cell>
          <cell r="BI75">
            <v>0</v>
          </cell>
          <cell r="BJ75" t="str">
            <v>SC</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row>
        <row r="76">
          <cell r="I76">
            <v>0</v>
          </cell>
          <cell r="J76">
            <v>44713</v>
          </cell>
          <cell r="K76">
            <v>0</v>
          </cell>
          <cell r="L76">
            <v>44714</v>
          </cell>
          <cell r="M76">
            <v>0</v>
          </cell>
          <cell r="N76">
            <v>44714</v>
          </cell>
          <cell r="O76">
            <v>0</v>
          </cell>
          <cell r="P76">
            <v>44716</v>
          </cell>
          <cell r="Q76">
            <v>0</v>
          </cell>
          <cell r="R76">
            <v>0</v>
          </cell>
          <cell r="S76">
            <v>0</v>
          </cell>
          <cell r="T76">
            <v>44719</v>
          </cell>
          <cell r="U76">
            <v>0</v>
          </cell>
          <cell r="V76">
            <v>0</v>
          </cell>
          <cell r="W76">
            <v>44721</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t="str">
            <v>前</v>
          </cell>
          <cell r="BD76" t="str">
            <v>中筐</v>
          </cell>
          <cell r="BE76">
            <v>0</v>
          </cell>
          <cell r="BF76" t="str">
            <v>本</v>
          </cell>
          <cell r="BG76">
            <v>0</v>
          </cell>
          <cell r="BH76">
            <v>0</v>
          </cell>
          <cell r="BI76" t="str">
            <v>検</v>
          </cell>
          <cell r="BJ76">
            <v>0</v>
          </cell>
          <cell r="BK76" t="str">
            <v>SC</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row>
        <row r="77">
          <cell r="I77">
            <v>0</v>
          </cell>
          <cell r="J77">
            <v>44713</v>
          </cell>
          <cell r="K77">
            <v>0</v>
          </cell>
          <cell r="L77">
            <v>44714</v>
          </cell>
          <cell r="M77">
            <v>0</v>
          </cell>
          <cell r="N77">
            <v>44714</v>
          </cell>
          <cell r="O77">
            <v>0</v>
          </cell>
          <cell r="P77">
            <v>44716</v>
          </cell>
          <cell r="Q77">
            <v>0</v>
          </cell>
          <cell r="R77">
            <v>0</v>
          </cell>
          <cell r="S77">
            <v>0</v>
          </cell>
          <cell r="T77">
            <v>44719</v>
          </cell>
          <cell r="U77">
            <v>0</v>
          </cell>
          <cell r="V77">
            <v>0</v>
          </cell>
          <cell r="W77">
            <v>44721</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t="str">
            <v>前</v>
          </cell>
          <cell r="BD77" t="str">
            <v>中筐</v>
          </cell>
          <cell r="BE77">
            <v>0</v>
          </cell>
          <cell r="BF77" t="str">
            <v>本</v>
          </cell>
          <cell r="BG77">
            <v>0</v>
          </cell>
          <cell r="BH77">
            <v>0</v>
          </cell>
          <cell r="BI77" t="str">
            <v>検</v>
          </cell>
          <cell r="BJ77">
            <v>0</v>
          </cell>
          <cell r="BK77" t="str">
            <v>SC</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row>
        <row r="78">
          <cell r="I78">
            <v>0</v>
          </cell>
          <cell r="J78">
            <v>44713</v>
          </cell>
          <cell r="K78">
            <v>0</v>
          </cell>
          <cell r="L78">
            <v>44714</v>
          </cell>
          <cell r="M78">
            <v>0</v>
          </cell>
          <cell r="N78">
            <v>44714</v>
          </cell>
          <cell r="O78">
            <v>0</v>
          </cell>
          <cell r="P78">
            <v>44716</v>
          </cell>
          <cell r="Q78">
            <v>0</v>
          </cell>
          <cell r="R78">
            <v>0</v>
          </cell>
          <cell r="S78">
            <v>0</v>
          </cell>
          <cell r="T78">
            <v>44719</v>
          </cell>
          <cell r="U78">
            <v>0</v>
          </cell>
          <cell r="V78">
            <v>0</v>
          </cell>
          <cell r="W78">
            <v>44721</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t="str">
            <v>前</v>
          </cell>
          <cell r="BD78" t="str">
            <v>中筐</v>
          </cell>
          <cell r="BE78">
            <v>0</v>
          </cell>
          <cell r="BF78" t="str">
            <v>本</v>
          </cell>
          <cell r="BG78">
            <v>0</v>
          </cell>
          <cell r="BH78">
            <v>0</v>
          </cell>
          <cell r="BI78" t="str">
            <v>検</v>
          </cell>
          <cell r="BJ78">
            <v>0</v>
          </cell>
          <cell r="BK78" t="str">
            <v>SC</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row>
        <row r="79">
          <cell r="I79">
            <v>0</v>
          </cell>
          <cell r="J79">
            <v>44714</v>
          </cell>
          <cell r="K79">
            <v>0</v>
          </cell>
          <cell r="L79">
            <v>44715</v>
          </cell>
          <cell r="M79">
            <v>0</v>
          </cell>
          <cell r="N79">
            <v>44715</v>
          </cell>
          <cell r="O79">
            <v>0</v>
          </cell>
          <cell r="P79">
            <v>44719</v>
          </cell>
          <cell r="Q79">
            <v>0</v>
          </cell>
          <cell r="R79">
            <v>0</v>
          </cell>
          <cell r="S79">
            <v>0</v>
          </cell>
          <cell r="T79">
            <v>44720</v>
          </cell>
          <cell r="U79">
            <v>0</v>
          </cell>
          <cell r="V79">
            <v>0</v>
          </cell>
          <cell r="W79">
            <v>44722</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t="str">
            <v>前</v>
          </cell>
          <cell r="BE79" t="str">
            <v>中筐</v>
          </cell>
          <cell r="BF79">
            <v>0</v>
          </cell>
          <cell r="BG79">
            <v>0</v>
          </cell>
          <cell r="BH79">
            <v>0</v>
          </cell>
          <cell r="BI79" t="str">
            <v>本</v>
          </cell>
          <cell r="BJ79" t="str">
            <v>検</v>
          </cell>
          <cell r="BK79">
            <v>0</v>
          </cell>
          <cell r="BL79" t="str">
            <v>SC</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row>
        <row r="80">
          <cell r="I80">
            <v>0</v>
          </cell>
          <cell r="J80">
            <v>44714</v>
          </cell>
          <cell r="K80">
            <v>0</v>
          </cell>
          <cell r="L80">
            <v>44715</v>
          </cell>
          <cell r="M80">
            <v>0</v>
          </cell>
          <cell r="N80">
            <v>44715</v>
          </cell>
          <cell r="O80">
            <v>0</v>
          </cell>
          <cell r="P80">
            <v>44719</v>
          </cell>
          <cell r="Q80">
            <v>0</v>
          </cell>
          <cell r="R80">
            <v>0</v>
          </cell>
          <cell r="S80">
            <v>0</v>
          </cell>
          <cell r="T80">
            <v>44720</v>
          </cell>
          <cell r="U80">
            <v>0</v>
          </cell>
          <cell r="V80">
            <v>0</v>
          </cell>
          <cell r="W80">
            <v>44722</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t="str">
            <v>前</v>
          </cell>
          <cell r="BE80" t="str">
            <v>中筐</v>
          </cell>
          <cell r="BF80">
            <v>0</v>
          </cell>
          <cell r="BG80">
            <v>0</v>
          </cell>
          <cell r="BH80">
            <v>0</v>
          </cell>
          <cell r="BI80" t="str">
            <v>本</v>
          </cell>
          <cell r="BJ80" t="str">
            <v>検</v>
          </cell>
          <cell r="BK80">
            <v>0</v>
          </cell>
          <cell r="BL80" t="str">
            <v>SC</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row>
        <row r="81">
          <cell r="I81">
            <v>0</v>
          </cell>
          <cell r="J81">
            <v>44714</v>
          </cell>
          <cell r="K81">
            <v>0</v>
          </cell>
          <cell r="L81">
            <v>44715</v>
          </cell>
          <cell r="M81">
            <v>0</v>
          </cell>
          <cell r="N81">
            <v>44715</v>
          </cell>
          <cell r="O81">
            <v>0</v>
          </cell>
          <cell r="P81">
            <v>44719</v>
          </cell>
          <cell r="Q81">
            <v>0</v>
          </cell>
          <cell r="R81">
            <v>0</v>
          </cell>
          <cell r="S81">
            <v>0</v>
          </cell>
          <cell r="T81">
            <v>44720</v>
          </cell>
          <cell r="U81">
            <v>0</v>
          </cell>
          <cell r="V81">
            <v>0</v>
          </cell>
          <cell r="W81">
            <v>44722</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t="str">
            <v>前</v>
          </cell>
          <cell r="BE81" t="str">
            <v>中筐</v>
          </cell>
          <cell r="BF81">
            <v>0</v>
          </cell>
          <cell r="BG81">
            <v>0</v>
          </cell>
          <cell r="BH81">
            <v>0</v>
          </cell>
          <cell r="BI81" t="str">
            <v>本</v>
          </cell>
          <cell r="BJ81" t="str">
            <v>検</v>
          </cell>
          <cell r="BK81">
            <v>0</v>
          </cell>
          <cell r="BL81" t="str">
            <v>SC</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row>
        <row r="82">
          <cell r="I82">
            <v>0</v>
          </cell>
          <cell r="J82">
            <v>44715</v>
          </cell>
          <cell r="K82">
            <v>0</v>
          </cell>
          <cell r="L82">
            <v>44716</v>
          </cell>
          <cell r="M82">
            <v>0</v>
          </cell>
          <cell r="N82">
            <v>44716</v>
          </cell>
          <cell r="O82">
            <v>0</v>
          </cell>
          <cell r="P82">
            <v>44720</v>
          </cell>
          <cell r="Q82">
            <v>0</v>
          </cell>
          <cell r="R82">
            <v>0</v>
          </cell>
          <cell r="S82">
            <v>0</v>
          </cell>
          <cell r="T82">
            <v>44721</v>
          </cell>
          <cell r="U82">
            <v>0</v>
          </cell>
          <cell r="V82">
            <v>0</v>
          </cell>
          <cell r="W82">
            <v>44723</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t="str">
            <v>前</v>
          </cell>
          <cell r="BF82" t="str">
            <v>中筐</v>
          </cell>
          <cell r="BG82">
            <v>0</v>
          </cell>
          <cell r="BH82">
            <v>0</v>
          </cell>
          <cell r="BI82">
            <v>0</v>
          </cell>
          <cell r="BJ82" t="str">
            <v>本</v>
          </cell>
          <cell r="BK82" t="str">
            <v>検</v>
          </cell>
          <cell r="BL82">
            <v>0</v>
          </cell>
          <cell r="BM82" t="str">
            <v>SC</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row>
        <row r="83">
          <cell r="I83">
            <v>0</v>
          </cell>
          <cell r="J83">
            <v>44715</v>
          </cell>
          <cell r="K83">
            <v>0</v>
          </cell>
          <cell r="L83">
            <v>44716</v>
          </cell>
          <cell r="M83">
            <v>0</v>
          </cell>
          <cell r="N83">
            <v>44716</v>
          </cell>
          <cell r="O83">
            <v>0</v>
          </cell>
          <cell r="P83">
            <v>44720</v>
          </cell>
          <cell r="Q83">
            <v>0</v>
          </cell>
          <cell r="R83">
            <v>0</v>
          </cell>
          <cell r="S83">
            <v>0</v>
          </cell>
          <cell r="T83">
            <v>44721</v>
          </cell>
          <cell r="U83">
            <v>0</v>
          </cell>
          <cell r="V83">
            <v>0</v>
          </cell>
          <cell r="W83">
            <v>44723</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t="str">
            <v>前</v>
          </cell>
          <cell r="BF83" t="str">
            <v>中筐</v>
          </cell>
          <cell r="BG83">
            <v>0</v>
          </cell>
          <cell r="BH83">
            <v>0</v>
          </cell>
          <cell r="BI83">
            <v>0</v>
          </cell>
          <cell r="BJ83" t="str">
            <v>本</v>
          </cell>
          <cell r="BK83" t="str">
            <v>検</v>
          </cell>
          <cell r="BL83">
            <v>0</v>
          </cell>
          <cell r="BM83" t="str">
            <v>SC</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row>
        <row r="84">
          <cell r="I84">
            <v>0</v>
          </cell>
          <cell r="J84">
            <v>44715</v>
          </cell>
          <cell r="K84">
            <v>0</v>
          </cell>
          <cell r="L84">
            <v>44716</v>
          </cell>
          <cell r="M84">
            <v>0</v>
          </cell>
          <cell r="N84">
            <v>44716</v>
          </cell>
          <cell r="O84">
            <v>0</v>
          </cell>
          <cell r="P84">
            <v>44720</v>
          </cell>
          <cell r="Q84">
            <v>0</v>
          </cell>
          <cell r="R84">
            <v>0</v>
          </cell>
          <cell r="S84">
            <v>0</v>
          </cell>
          <cell r="T84">
            <v>44721</v>
          </cell>
          <cell r="U84">
            <v>0</v>
          </cell>
          <cell r="V84">
            <v>0</v>
          </cell>
          <cell r="W84">
            <v>44723</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t="str">
            <v>前</v>
          </cell>
          <cell r="BF84" t="str">
            <v>中筐</v>
          </cell>
          <cell r="BG84">
            <v>0</v>
          </cell>
          <cell r="BH84">
            <v>0</v>
          </cell>
          <cell r="BI84">
            <v>0</v>
          </cell>
          <cell r="BJ84" t="str">
            <v>本</v>
          </cell>
          <cell r="BK84" t="str">
            <v>検</v>
          </cell>
          <cell r="BL84">
            <v>0</v>
          </cell>
          <cell r="BM84" t="str">
            <v>SC</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row>
        <row r="85">
          <cell r="I85">
            <v>0</v>
          </cell>
          <cell r="J85">
            <v>44716</v>
          </cell>
          <cell r="K85">
            <v>0</v>
          </cell>
          <cell r="L85">
            <v>44719</v>
          </cell>
          <cell r="M85">
            <v>0</v>
          </cell>
          <cell r="N85">
            <v>44719</v>
          </cell>
          <cell r="O85">
            <v>0</v>
          </cell>
          <cell r="P85">
            <v>44721</v>
          </cell>
          <cell r="Q85">
            <v>0</v>
          </cell>
          <cell r="R85">
            <v>0</v>
          </cell>
          <cell r="S85">
            <v>0</v>
          </cell>
          <cell r="T85">
            <v>44722</v>
          </cell>
          <cell r="U85">
            <v>0</v>
          </cell>
          <cell r="V85">
            <v>0</v>
          </cell>
          <cell r="W85">
            <v>44726</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t="str">
            <v>前</v>
          </cell>
          <cell r="BG85">
            <v>0</v>
          </cell>
          <cell r="BH85">
            <v>0</v>
          </cell>
          <cell r="BI85" t="str">
            <v>中筐</v>
          </cell>
          <cell r="BJ85">
            <v>0</v>
          </cell>
          <cell r="BK85" t="str">
            <v>本</v>
          </cell>
          <cell r="BL85" t="str">
            <v>検</v>
          </cell>
          <cell r="BM85">
            <v>0</v>
          </cell>
          <cell r="BN85">
            <v>0</v>
          </cell>
          <cell r="BO85">
            <v>0</v>
          </cell>
          <cell r="BP85" t="str">
            <v>SC</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row>
        <row r="86">
          <cell r="I86">
            <v>0</v>
          </cell>
          <cell r="J86">
            <v>44716</v>
          </cell>
          <cell r="K86">
            <v>0</v>
          </cell>
          <cell r="L86">
            <v>44719</v>
          </cell>
          <cell r="M86">
            <v>0</v>
          </cell>
          <cell r="N86">
            <v>44719</v>
          </cell>
          <cell r="O86">
            <v>0</v>
          </cell>
          <cell r="P86">
            <v>44721</v>
          </cell>
          <cell r="Q86">
            <v>0</v>
          </cell>
          <cell r="R86">
            <v>0</v>
          </cell>
          <cell r="S86">
            <v>0</v>
          </cell>
          <cell r="T86">
            <v>44722</v>
          </cell>
          <cell r="U86">
            <v>0</v>
          </cell>
          <cell r="V86">
            <v>0</v>
          </cell>
          <cell r="W86">
            <v>44726</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t="str">
            <v>前</v>
          </cell>
          <cell r="BG86">
            <v>0</v>
          </cell>
          <cell r="BH86">
            <v>0</v>
          </cell>
          <cell r="BI86" t="str">
            <v>中筐</v>
          </cell>
          <cell r="BJ86">
            <v>0</v>
          </cell>
          <cell r="BK86" t="str">
            <v>本</v>
          </cell>
          <cell r="BL86" t="str">
            <v>検</v>
          </cell>
          <cell r="BM86">
            <v>0</v>
          </cell>
          <cell r="BN86">
            <v>0</v>
          </cell>
          <cell r="BO86">
            <v>0</v>
          </cell>
          <cell r="BP86" t="str">
            <v>SC</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row>
        <row r="87">
          <cell r="I87">
            <v>0</v>
          </cell>
          <cell r="J87">
            <v>44716</v>
          </cell>
          <cell r="K87">
            <v>0</v>
          </cell>
          <cell r="L87">
            <v>44719</v>
          </cell>
          <cell r="M87">
            <v>0</v>
          </cell>
          <cell r="N87">
            <v>44719</v>
          </cell>
          <cell r="O87">
            <v>0</v>
          </cell>
          <cell r="P87">
            <v>44721</v>
          </cell>
          <cell r="Q87">
            <v>0</v>
          </cell>
          <cell r="R87">
            <v>0</v>
          </cell>
          <cell r="S87">
            <v>0</v>
          </cell>
          <cell r="T87">
            <v>44722</v>
          </cell>
          <cell r="U87">
            <v>0</v>
          </cell>
          <cell r="V87">
            <v>0</v>
          </cell>
          <cell r="W87">
            <v>44726</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t="str">
            <v>前</v>
          </cell>
          <cell r="BG87">
            <v>0</v>
          </cell>
          <cell r="BH87">
            <v>0</v>
          </cell>
          <cell r="BI87" t="str">
            <v>中筐</v>
          </cell>
          <cell r="BJ87">
            <v>0</v>
          </cell>
          <cell r="BK87" t="str">
            <v>本</v>
          </cell>
          <cell r="BL87" t="str">
            <v>検</v>
          </cell>
          <cell r="BM87">
            <v>0</v>
          </cell>
          <cell r="BN87">
            <v>0</v>
          </cell>
          <cell r="BO87">
            <v>0</v>
          </cell>
          <cell r="BP87" t="str">
            <v>SC</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row>
        <row r="88">
          <cell r="I88">
            <v>0</v>
          </cell>
          <cell r="J88">
            <v>44719</v>
          </cell>
          <cell r="K88">
            <v>0</v>
          </cell>
          <cell r="L88">
            <v>44720</v>
          </cell>
          <cell r="M88">
            <v>0</v>
          </cell>
          <cell r="N88">
            <v>44720</v>
          </cell>
          <cell r="O88">
            <v>0</v>
          </cell>
          <cell r="P88">
            <v>44722</v>
          </cell>
          <cell r="Q88">
            <v>0</v>
          </cell>
          <cell r="R88">
            <v>0</v>
          </cell>
          <cell r="S88">
            <v>0</v>
          </cell>
          <cell r="T88">
            <v>44723</v>
          </cell>
          <cell r="U88">
            <v>0</v>
          </cell>
          <cell r="V88">
            <v>0</v>
          </cell>
          <cell r="W88">
            <v>44727</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t="str">
            <v>前</v>
          </cell>
          <cell r="BJ88" t="str">
            <v>中筐</v>
          </cell>
          <cell r="BK88">
            <v>0</v>
          </cell>
          <cell r="BL88" t="str">
            <v>本</v>
          </cell>
          <cell r="BM88" t="str">
            <v>検</v>
          </cell>
          <cell r="BN88">
            <v>0</v>
          </cell>
          <cell r="BO88">
            <v>0</v>
          </cell>
          <cell r="BP88">
            <v>0</v>
          </cell>
          <cell r="BQ88" t="str">
            <v>SC</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row>
        <row r="89">
          <cell r="I89">
            <v>0</v>
          </cell>
          <cell r="J89">
            <v>44719</v>
          </cell>
          <cell r="K89">
            <v>0</v>
          </cell>
          <cell r="L89">
            <v>44720</v>
          </cell>
          <cell r="M89">
            <v>0</v>
          </cell>
          <cell r="N89">
            <v>44720</v>
          </cell>
          <cell r="O89">
            <v>0</v>
          </cell>
          <cell r="P89">
            <v>44722</v>
          </cell>
          <cell r="Q89">
            <v>0</v>
          </cell>
          <cell r="R89">
            <v>0</v>
          </cell>
          <cell r="S89">
            <v>0</v>
          </cell>
          <cell r="T89">
            <v>44723</v>
          </cell>
          <cell r="U89">
            <v>0</v>
          </cell>
          <cell r="V89">
            <v>0</v>
          </cell>
          <cell r="W89">
            <v>44727</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t="str">
            <v>前</v>
          </cell>
          <cell r="BJ89" t="str">
            <v>中筐</v>
          </cell>
          <cell r="BK89">
            <v>0</v>
          </cell>
          <cell r="BL89" t="str">
            <v>本</v>
          </cell>
          <cell r="BM89" t="str">
            <v>検</v>
          </cell>
          <cell r="BN89">
            <v>0</v>
          </cell>
          <cell r="BO89">
            <v>0</v>
          </cell>
          <cell r="BP89">
            <v>0</v>
          </cell>
          <cell r="BQ89" t="str">
            <v>SC</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row>
        <row r="90">
          <cell r="I90">
            <v>0</v>
          </cell>
          <cell r="J90">
            <v>44719</v>
          </cell>
          <cell r="K90">
            <v>0</v>
          </cell>
          <cell r="L90">
            <v>44720</v>
          </cell>
          <cell r="M90">
            <v>0</v>
          </cell>
          <cell r="N90">
            <v>44720</v>
          </cell>
          <cell r="O90">
            <v>0</v>
          </cell>
          <cell r="P90">
            <v>44722</v>
          </cell>
          <cell r="Q90">
            <v>0</v>
          </cell>
          <cell r="R90">
            <v>0</v>
          </cell>
          <cell r="S90">
            <v>0</v>
          </cell>
          <cell r="T90">
            <v>44723</v>
          </cell>
          <cell r="U90">
            <v>0</v>
          </cell>
          <cell r="V90">
            <v>0</v>
          </cell>
          <cell r="W90">
            <v>44727</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t="str">
            <v>前</v>
          </cell>
          <cell r="BJ90" t="str">
            <v>中筐</v>
          </cell>
          <cell r="BK90">
            <v>0</v>
          </cell>
          <cell r="BL90" t="str">
            <v>本</v>
          </cell>
          <cell r="BM90" t="str">
            <v>検</v>
          </cell>
          <cell r="BN90">
            <v>0</v>
          </cell>
          <cell r="BO90">
            <v>0</v>
          </cell>
          <cell r="BP90">
            <v>0</v>
          </cell>
          <cell r="BQ90" t="str">
            <v>SC</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row>
        <row r="91">
          <cell r="I91">
            <v>0</v>
          </cell>
          <cell r="J91">
            <v>44720</v>
          </cell>
          <cell r="K91">
            <v>0</v>
          </cell>
          <cell r="L91">
            <v>44721</v>
          </cell>
          <cell r="M91">
            <v>0</v>
          </cell>
          <cell r="N91">
            <v>44721</v>
          </cell>
          <cell r="O91">
            <v>0</v>
          </cell>
          <cell r="P91">
            <v>44723</v>
          </cell>
          <cell r="Q91">
            <v>0</v>
          </cell>
          <cell r="R91">
            <v>0</v>
          </cell>
          <cell r="S91">
            <v>0</v>
          </cell>
          <cell r="T91">
            <v>44726</v>
          </cell>
          <cell r="U91">
            <v>0</v>
          </cell>
          <cell r="V91">
            <v>0</v>
          </cell>
          <cell r="W91">
            <v>44728</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t="str">
            <v>前</v>
          </cell>
          <cell r="BK91" t="str">
            <v>中筐</v>
          </cell>
          <cell r="BL91">
            <v>0</v>
          </cell>
          <cell r="BM91" t="str">
            <v>本</v>
          </cell>
          <cell r="BN91">
            <v>0</v>
          </cell>
          <cell r="BO91">
            <v>0</v>
          </cell>
          <cell r="BP91" t="str">
            <v>検</v>
          </cell>
          <cell r="BQ91">
            <v>0</v>
          </cell>
          <cell r="BR91" t="str">
            <v>SC</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row>
        <row r="92">
          <cell r="I92">
            <v>0</v>
          </cell>
          <cell r="J92">
            <v>44720</v>
          </cell>
          <cell r="K92">
            <v>0</v>
          </cell>
          <cell r="L92">
            <v>44721</v>
          </cell>
          <cell r="M92">
            <v>0</v>
          </cell>
          <cell r="N92">
            <v>44721</v>
          </cell>
          <cell r="O92">
            <v>0</v>
          </cell>
          <cell r="P92">
            <v>44723</v>
          </cell>
          <cell r="Q92">
            <v>0</v>
          </cell>
          <cell r="R92">
            <v>0</v>
          </cell>
          <cell r="S92">
            <v>0</v>
          </cell>
          <cell r="T92">
            <v>44726</v>
          </cell>
          <cell r="U92">
            <v>0</v>
          </cell>
          <cell r="V92">
            <v>0</v>
          </cell>
          <cell r="W92">
            <v>44728</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t="str">
            <v>前</v>
          </cell>
          <cell r="BK92" t="str">
            <v>中筐</v>
          </cell>
          <cell r="BL92">
            <v>0</v>
          </cell>
          <cell r="BM92" t="str">
            <v>本</v>
          </cell>
          <cell r="BN92">
            <v>0</v>
          </cell>
          <cell r="BO92">
            <v>0</v>
          </cell>
          <cell r="BP92" t="str">
            <v>検</v>
          </cell>
          <cell r="BQ92">
            <v>0</v>
          </cell>
          <cell r="BR92" t="str">
            <v>SC</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row>
        <row r="93">
          <cell r="I93">
            <v>0</v>
          </cell>
          <cell r="J93">
            <v>44720</v>
          </cell>
          <cell r="K93">
            <v>0</v>
          </cell>
          <cell r="L93">
            <v>44721</v>
          </cell>
          <cell r="M93">
            <v>0</v>
          </cell>
          <cell r="N93">
            <v>44721</v>
          </cell>
          <cell r="O93">
            <v>0</v>
          </cell>
          <cell r="P93">
            <v>44723</v>
          </cell>
          <cell r="Q93">
            <v>0</v>
          </cell>
          <cell r="R93">
            <v>0</v>
          </cell>
          <cell r="S93">
            <v>0</v>
          </cell>
          <cell r="T93">
            <v>44726</v>
          </cell>
          <cell r="U93">
            <v>0</v>
          </cell>
          <cell r="V93">
            <v>0</v>
          </cell>
          <cell r="W93">
            <v>44728</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t="str">
            <v>前</v>
          </cell>
          <cell r="BK93" t="str">
            <v>中筐</v>
          </cell>
          <cell r="BL93">
            <v>0</v>
          </cell>
          <cell r="BM93" t="str">
            <v>本</v>
          </cell>
          <cell r="BN93">
            <v>0</v>
          </cell>
          <cell r="BO93">
            <v>0</v>
          </cell>
          <cell r="BP93" t="str">
            <v>検</v>
          </cell>
          <cell r="BQ93">
            <v>0</v>
          </cell>
          <cell r="BR93" t="str">
            <v>SC</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row>
        <row r="94">
          <cell r="I94">
            <v>0</v>
          </cell>
          <cell r="J94">
            <v>44721</v>
          </cell>
          <cell r="K94">
            <v>0</v>
          </cell>
          <cell r="L94">
            <v>44722</v>
          </cell>
          <cell r="M94">
            <v>0</v>
          </cell>
          <cell r="N94">
            <v>44722</v>
          </cell>
          <cell r="O94">
            <v>0</v>
          </cell>
          <cell r="P94">
            <v>44726</v>
          </cell>
          <cell r="Q94">
            <v>0</v>
          </cell>
          <cell r="R94">
            <v>0</v>
          </cell>
          <cell r="S94">
            <v>0</v>
          </cell>
          <cell r="T94">
            <v>44727</v>
          </cell>
          <cell r="U94">
            <v>0</v>
          </cell>
          <cell r="V94">
            <v>0</v>
          </cell>
          <cell r="W94">
            <v>44729</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t="str">
            <v>前</v>
          </cell>
          <cell r="BL94" t="str">
            <v>中筐</v>
          </cell>
          <cell r="BM94">
            <v>0</v>
          </cell>
          <cell r="BN94">
            <v>0</v>
          </cell>
          <cell r="BO94">
            <v>0</v>
          </cell>
          <cell r="BP94" t="str">
            <v>本</v>
          </cell>
          <cell r="BQ94" t="str">
            <v>検</v>
          </cell>
          <cell r="BR94">
            <v>0</v>
          </cell>
          <cell r="BS94" t="str">
            <v>SC</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row>
        <row r="95">
          <cell r="I95">
            <v>0</v>
          </cell>
          <cell r="J95">
            <v>44721</v>
          </cell>
          <cell r="K95">
            <v>0</v>
          </cell>
          <cell r="L95">
            <v>44722</v>
          </cell>
          <cell r="M95">
            <v>0</v>
          </cell>
          <cell r="N95">
            <v>44722</v>
          </cell>
          <cell r="O95">
            <v>0</v>
          </cell>
          <cell r="P95">
            <v>44726</v>
          </cell>
          <cell r="Q95">
            <v>0</v>
          </cell>
          <cell r="R95">
            <v>0</v>
          </cell>
          <cell r="S95">
            <v>0</v>
          </cell>
          <cell r="T95">
            <v>44727</v>
          </cell>
          <cell r="U95">
            <v>0</v>
          </cell>
          <cell r="V95">
            <v>0</v>
          </cell>
          <cell r="W95">
            <v>44729</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t="str">
            <v>前</v>
          </cell>
          <cell r="BL95" t="str">
            <v>中筐</v>
          </cell>
          <cell r="BM95">
            <v>0</v>
          </cell>
          <cell r="BN95">
            <v>0</v>
          </cell>
          <cell r="BO95">
            <v>0</v>
          </cell>
          <cell r="BP95" t="str">
            <v>本</v>
          </cell>
          <cell r="BQ95" t="str">
            <v>検</v>
          </cell>
          <cell r="BR95">
            <v>0</v>
          </cell>
          <cell r="BS95" t="str">
            <v>SC</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row>
        <row r="96">
          <cell r="I96">
            <v>0</v>
          </cell>
          <cell r="J96">
            <v>44721</v>
          </cell>
          <cell r="K96">
            <v>0</v>
          </cell>
          <cell r="L96">
            <v>44722</v>
          </cell>
          <cell r="M96">
            <v>0</v>
          </cell>
          <cell r="N96">
            <v>44722</v>
          </cell>
          <cell r="O96">
            <v>0</v>
          </cell>
          <cell r="P96">
            <v>44726</v>
          </cell>
          <cell r="Q96">
            <v>0</v>
          </cell>
          <cell r="R96">
            <v>0</v>
          </cell>
          <cell r="S96">
            <v>0</v>
          </cell>
          <cell r="T96">
            <v>44727</v>
          </cell>
          <cell r="U96">
            <v>0</v>
          </cell>
          <cell r="V96">
            <v>0</v>
          </cell>
          <cell r="W96">
            <v>44729</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t="str">
            <v>前</v>
          </cell>
          <cell r="BL96" t="str">
            <v>中筐</v>
          </cell>
          <cell r="BM96">
            <v>0</v>
          </cell>
          <cell r="BN96">
            <v>0</v>
          </cell>
          <cell r="BO96">
            <v>0</v>
          </cell>
          <cell r="BP96" t="str">
            <v>本</v>
          </cell>
          <cell r="BQ96" t="str">
            <v>検</v>
          </cell>
          <cell r="BR96">
            <v>0</v>
          </cell>
          <cell r="BS96" t="str">
            <v>SC</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row>
        <row r="97">
          <cell r="I97">
            <v>0</v>
          </cell>
          <cell r="J97">
            <v>44722</v>
          </cell>
          <cell r="K97">
            <v>0</v>
          </cell>
          <cell r="L97">
            <v>44723</v>
          </cell>
          <cell r="M97">
            <v>0</v>
          </cell>
          <cell r="N97">
            <v>44723</v>
          </cell>
          <cell r="O97">
            <v>0</v>
          </cell>
          <cell r="P97">
            <v>44727</v>
          </cell>
          <cell r="Q97">
            <v>0</v>
          </cell>
          <cell r="R97">
            <v>0</v>
          </cell>
          <cell r="S97">
            <v>0</v>
          </cell>
          <cell r="T97">
            <v>44728</v>
          </cell>
          <cell r="U97">
            <v>0</v>
          </cell>
          <cell r="V97">
            <v>0</v>
          </cell>
          <cell r="W97">
            <v>44730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t="str">
            <v>前</v>
          </cell>
          <cell r="BM97" t="str">
            <v>中筐</v>
          </cell>
          <cell r="BN97">
            <v>0</v>
          </cell>
          <cell r="BO97">
            <v>0</v>
          </cell>
          <cell r="BP97">
            <v>0</v>
          </cell>
          <cell r="BQ97" t="str">
            <v>本</v>
          </cell>
          <cell r="BR97" t="str">
            <v>検</v>
          </cell>
          <cell r="BS97">
            <v>0</v>
          </cell>
          <cell r="BT97" t="str">
            <v>SC</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row>
        <row r="98">
          <cell r="I98">
            <v>0</v>
          </cell>
          <cell r="J98">
            <v>44722</v>
          </cell>
          <cell r="K98">
            <v>0</v>
          </cell>
          <cell r="L98">
            <v>44723</v>
          </cell>
          <cell r="M98">
            <v>0</v>
          </cell>
          <cell r="N98">
            <v>44723</v>
          </cell>
          <cell r="O98">
            <v>0</v>
          </cell>
          <cell r="P98">
            <v>44727</v>
          </cell>
          <cell r="Q98">
            <v>0</v>
          </cell>
          <cell r="R98">
            <v>0</v>
          </cell>
          <cell r="S98">
            <v>0</v>
          </cell>
          <cell r="T98">
            <v>44728</v>
          </cell>
          <cell r="U98">
            <v>0</v>
          </cell>
          <cell r="V98">
            <v>0</v>
          </cell>
          <cell r="W98">
            <v>44730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t="str">
            <v>前</v>
          </cell>
          <cell r="BM98" t="str">
            <v>中筐</v>
          </cell>
          <cell r="BN98">
            <v>0</v>
          </cell>
          <cell r="BO98">
            <v>0</v>
          </cell>
          <cell r="BP98">
            <v>0</v>
          </cell>
          <cell r="BQ98" t="str">
            <v>本</v>
          </cell>
          <cell r="BR98" t="str">
            <v>検</v>
          </cell>
          <cell r="BS98">
            <v>0</v>
          </cell>
          <cell r="BT98" t="str">
            <v>SC</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row>
        <row r="99">
          <cell r="I99">
            <v>0</v>
          </cell>
          <cell r="J99">
            <v>44722</v>
          </cell>
          <cell r="K99">
            <v>0</v>
          </cell>
          <cell r="L99">
            <v>44723</v>
          </cell>
          <cell r="M99">
            <v>0</v>
          </cell>
          <cell r="N99">
            <v>44723</v>
          </cell>
          <cell r="O99">
            <v>0</v>
          </cell>
          <cell r="P99">
            <v>44727</v>
          </cell>
          <cell r="Q99">
            <v>0</v>
          </cell>
          <cell r="R99">
            <v>0</v>
          </cell>
          <cell r="S99">
            <v>0</v>
          </cell>
          <cell r="T99">
            <v>44728</v>
          </cell>
          <cell r="U99">
            <v>0</v>
          </cell>
          <cell r="V99">
            <v>0</v>
          </cell>
          <cell r="W99">
            <v>44730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t="str">
            <v>前</v>
          </cell>
          <cell r="BM99" t="str">
            <v>中筐</v>
          </cell>
          <cell r="BN99">
            <v>0</v>
          </cell>
          <cell r="BO99">
            <v>0</v>
          </cell>
          <cell r="BP99">
            <v>0</v>
          </cell>
          <cell r="BQ99" t="str">
            <v>本</v>
          </cell>
          <cell r="BR99" t="str">
            <v>検</v>
          </cell>
          <cell r="BS99">
            <v>0</v>
          </cell>
          <cell r="BT99" t="str">
            <v>SC</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row>
        <row r="100">
          <cell r="I100">
            <v>0</v>
          </cell>
          <cell r="J100">
            <v>44723</v>
          </cell>
          <cell r="K100">
            <v>0</v>
          </cell>
          <cell r="L100">
            <v>44726</v>
          </cell>
          <cell r="M100">
            <v>0</v>
          </cell>
          <cell r="N100">
            <v>44726</v>
          </cell>
          <cell r="O100">
            <v>0</v>
          </cell>
          <cell r="P100">
            <v>44728</v>
          </cell>
          <cell r="Q100">
            <v>0</v>
          </cell>
          <cell r="R100">
            <v>0</v>
          </cell>
          <cell r="S100">
            <v>0</v>
          </cell>
          <cell r="T100">
            <v>44729</v>
          </cell>
          <cell r="U100">
            <v>0</v>
          </cell>
          <cell r="V100">
            <v>0</v>
          </cell>
          <cell r="W100">
            <v>44733</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t="str">
            <v>前</v>
          </cell>
          <cell r="BN100">
            <v>0</v>
          </cell>
          <cell r="BO100">
            <v>0</v>
          </cell>
          <cell r="BP100" t="str">
            <v>中筐</v>
          </cell>
          <cell r="BQ100">
            <v>0</v>
          </cell>
          <cell r="BR100" t="str">
            <v>本</v>
          </cell>
          <cell r="BS100" t="str">
            <v>検</v>
          </cell>
          <cell r="BT100">
            <v>0</v>
          </cell>
          <cell r="BU100">
            <v>0</v>
          </cell>
          <cell r="BV100">
            <v>0</v>
          </cell>
          <cell r="BW100" t="str">
            <v>SC</v>
          </cell>
          <cell r="BX100">
            <v>0</v>
          </cell>
          <cell r="BY100">
            <v>0</v>
          </cell>
          <cell r="BZ100">
            <v>0</v>
          </cell>
          <cell r="CA100">
            <v>0</v>
          </cell>
          <cell r="CB100">
            <v>0</v>
          </cell>
          <cell r="CC100">
            <v>0</v>
          </cell>
          <cell r="CD100">
            <v>0</v>
          </cell>
          <cell r="CE100">
            <v>0</v>
          </cell>
          <cell r="CF100">
            <v>0</v>
          </cell>
          <cell r="CG100">
            <v>0</v>
          </cell>
          <cell r="CH100">
            <v>0</v>
          </cell>
        </row>
        <row r="101">
          <cell r="I101">
            <v>0</v>
          </cell>
          <cell r="J101">
            <v>44723</v>
          </cell>
          <cell r="K101">
            <v>0</v>
          </cell>
          <cell r="L101">
            <v>44726</v>
          </cell>
          <cell r="M101">
            <v>0</v>
          </cell>
          <cell r="N101">
            <v>44726</v>
          </cell>
          <cell r="O101">
            <v>0</v>
          </cell>
          <cell r="P101">
            <v>44728</v>
          </cell>
          <cell r="Q101">
            <v>0</v>
          </cell>
          <cell r="R101">
            <v>0</v>
          </cell>
          <cell r="S101">
            <v>0</v>
          </cell>
          <cell r="T101">
            <v>44729</v>
          </cell>
          <cell r="U101">
            <v>0</v>
          </cell>
          <cell r="V101">
            <v>0</v>
          </cell>
          <cell r="W101">
            <v>44733</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t="str">
            <v>前</v>
          </cell>
          <cell r="BN101">
            <v>0</v>
          </cell>
          <cell r="BO101">
            <v>0</v>
          </cell>
          <cell r="BP101" t="str">
            <v>中筐</v>
          </cell>
          <cell r="BQ101">
            <v>0</v>
          </cell>
          <cell r="BR101" t="str">
            <v>本</v>
          </cell>
          <cell r="BS101" t="str">
            <v>検</v>
          </cell>
          <cell r="BT101">
            <v>0</v>
          </cell>
          <cell r="BU101">
            <v>0</v>
          </cell>
          <cell r="BV101">
            <v>0</v>
          </cell>
          <cell r="BW101" t="str">
            <v>SC</v>
          </cell>
          <cell r="BX101">
            <v>0</v>
          </cell>
          <cell r="BY101">
            <v>0</v>
          </cell>
          <cell r="BZ101">
            <v>0</v>
          </cell>
          <cell r="CA101">
            <v>0</v>
          </cell>
          <cell r="CB101">
            <v>0</v>
          </cell>
          <cell r="CC101">
            <v>0</v>
          </cell>
          <cell r="CD101">
            <v>0</v>
          </cell>
          <cell r="CE101">
            <v>0</v>
          </cell>
          <cell r="CF101">
            <v>0</v>
          </cell>
          <cell r="CG101">
            <v>0</v>
          </cell>
          <cell r="CH101">
            <v>0</v>
          </cell>
        </row>
        <row r="102">
          <cell r="I102">
            <v>0</v>
          </cell>
          <cell r="J102">
            <v>44723</v>
          </cell>
          <cell r="K102">
            <v>0</v>
          </cell>
          <cell r="L102">
            <v>44726</v>
          </cell>
          <cell r="M102">
            <v>0</v>
          </cell>
          <cell r="N102">
            <v>44726</v>
          </cell>
          <cell r="O102">
            <v>0</v>
          </cell>
          <cell r="P102">
            <v>44728</v>
          </cell>
          <cell r="Q102">
            <v>0</v>
          </cell>
          <cell r="R102">
            <v>0</v>
          </cell>
          <cell r="S102">
            <v>0</v>
          </cell>
          <cell r="T102">
            <v>44729</v>
          </cell>
          <cell r="U102">
            <v>0</v>
          </cell>
          <cell r="V102">
            <v>0</v>
          </cell>
          <cell r="W102">
            <v>44733</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t="str">
            <v>前</v>
          </cell>
          <cell r="BN102">
            <v>0</v>
          </cell>
          <cell r="BO102">
            <v>0</v>
          </cell>
          <cell r="BP102" t="str">
            <v>中筐</v>
          </cell>
          <cell r="BQ102">
            <v>0</v>
          </cell>
          <cell r="BR102" t="str">
            <v>本</v>
          </cell>
          <cell r="BS102" t="str">
            <v>検</v>
          </cell>
          <cell r="BT102">
            <v>0</v>
          </cell>
          <cell r="BU102">
            <v>0</v>
          </cell>
          <cell r="BV102">
            <v>0</v>
          </cell>
          <cell r="BW102" t="str">
            <v>SC</v>
          </cell>
          <cell r="BX102">
            <v>0</v>
          </cell>
          <cell r="BY102">
            <v>0</v>
          </cell>
          <cell r="BZ102">
            <v>0</v>
          </cell>
          <cell r="CA102">
            <v>0</v>
          </cell>
          <cell r="CB102">
            <v>0</v>
          </cell>
          <cell r="CC102">
            <v>0</v>
          </cell>
          <cell r="CD102">
            <v>0</v>
          </cell>
          <cell r="CE102">
            <v>0</v>
          </cell>
          <cell r="CF102">
            <v>0</v>
          </cell>
          <cell r="CG102">
            <v>0</v>
          </cell>
          <cell r="CH102">
            <v>0</v>
          </cell>
        </row>
        <row r="103">
          <cell r="I103">
            <v>0</v>
          </cell>
          <cell r="J103">
            <v>44726</v>
          </cell>
          <cell r="K103">
            <v>0</v>
          </cell>
          <cell r="L103">
            <v>44727</v>
          </cell>
          <cell r="M103">
            <v>0</v>
          </cell>
          <cell r="N103">
            <v>44727</v>
          </cell>
          <cell r="O103">
            <v>0</v>
          </cell>
          <cell r="P103">
            <v>44729</v>
          </cell>
          <cell r="Q103">
            <v>0</v>
          </cell>
          <cell r="R103">
            <v>0</v>
          </cell>
          <cell r="S103">
            <v>0</v>
          </cell>
          <cell r="T103">
            <v>44730</v>
          </cell>
          <cell r="U103">
            <v>0</v>
          </cell>
          <cell r="V103">
            <v>0</v>
          </cell>
          <cell r="W103">
            <v>44734</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t="str">
            <v>前</v>
          </cell>
          <cell r="BQ103" t="str">
            <v>中筐</v>
          </cell>
          <cell r="BR103">
            <v>0</v>
          </cell>
          <cell r="BS103" t="str">
            <v>本</v>
          </cell>
          <cell r="BT103" t="str">
            <v>検</v>
          </cell>
          <cell r="BU103">
            <v>0</v>
          </cell>
          <cell r="BV103">
            <v>0</v>
          </cell>
          <cell r="BW103">
            <v>0</v>
          </cell>
          <cell r="BX103" t="str">
            <v>SC</v>
          </cell>
          <cell r="BY103">
            <v>0</v>
          </cell>
          <cell r="BZ103">
            <v>0</v>
          </cell>
          <cell r="CA103">
            <v>0</v>
          </cell>
          <cell r="CB103">
            <v>0</v>
          </cell>
          <cell r="CC103">
            <v>0</v>
          </cell>
          <cell r="CD103">
            <v>0</v>
          </cell>
          <cell r="CE103">
            <v>0</v>
          </cell>
          <cell r="CF103">
            <v>0</v>
          </cell>
          <cell r="CG103">
            <v>0</v>
          </cell>
          <cell r="CH103">
            <v>0</v>
          </cell>
        </row>
        <row r="104">
          <cell r="I104">
            <v>0</v>
          </cell>
          <cell r="J104">
            <v>44726</v>
          </cell>
          <cell r="K104">
            <v>0</v>
          </cell>
          <cell r="L104">
            <v>44727</v>
          </cell>
          <cell r="M104">
            <v>0</v>
          </cell>
          <cell r="N104">
            <v>44727</v>
          </cell>
          <cell r="O104">
            <v>0</v>
          </cell>
          <cell r="P104">
            <v>44729</v>
          </cell>
          <cell r="Q104">
            <v>0</v>
          </cell>
          <cell r="R104">
            <v>0</v>
          </cell>
          <cell r="S104">
            <v>0</v>
          </cell>
          <cell r="T104">
            <v>44730</v>
          </cell>
          <cell r="U104">
            <v>0</v>
          </cell>
          <cell r="V104">
            <v>0</v>
          </cell>
          <cell r="W104">
            <v>44734</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t="str">
            <v>前</v>
          </cell>
          <cell r="BQ104" t="str">
            <v>中筐</v>
          </cell>
          <cell r="BR104">
            <v>0</v>
          </cell>
          <cell r="BS104" t="str">
            <v>本</v>
          </cell>
          <cell r="BT104" t="str">
            <v>検</v>
          </cell>
          <cell r="BU104">
            <v>0</v>
          </cell>
          <cell r="BV104">
            <v>0</v>
          </cell>
          <cell r="BW104">
            <v>0</v>
          </cell>
          <cell r="BX104" t="str">
            <v>SC</v>
          </cell>
          <cell r="BY104">
            <v>0</v>
          </cell>
          <cell r="BZ104">
            <v>0</v>
          </cell>
          <cell r="CA104">
            <v>0</v>
          </cell>
          <cell r="CB104">
            <v>0</v>
          </cell>
          <cell r="CC104">
            <v>0</v>
          </cell>
          <cell r="CD104">
            <v>0</v>
          </cell>
          <cell r="CE104">
            <v>0</v>
          </cell>
          <cell r="CF104">
            <v>0</v>
          </cell>
          <cell r="CG104">
            <v>0</v>
          </cell>
          <cell r="CH104">
            <v>0</v>
          </cell>
        </row>
        <row r="105">
          <cell r="I105">
            <v>0</v>
          </cell>
          <cell r="J105">
            <v>44726</v>
          </cell>
          <cell r="K105">
            <v>0</v>
          </cell>
          <cell r="L105">
            <v>44727</v>
          </cell>
          <cell r="M105">
            <v>0</v>
          </cell>
          <cell r="N105">
            <v>44727</v>
          </cell>
          <cell r="O105">
            <v>0</v>
          </cell>
          <cell r="P105">
            <v>44729</v>
          </cell>
          <cell r="Q105">
            <v>0</v>
          </cell>
          <cell r="R105">
            <v>0</v>
          </cell>
          <cell r="S105">
            <v>0</v>
          </cell>
          <cell r="T105">
            <v>44730</v>
          </cell>
          <cell r="U105">
            <v>0</v>
          </cell>
          <cell r="V105">
            <v>0</v>
          </cell>
          <cell r="W105">
            <v>44734</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t="str">
            <v>前</v>
          </cell>
          <cell r="BQ105" t="str">
            <v>中筐</v>
          </cell>
          <cell r="BR105">
            <v>0</v>
          </cell>
          <cell r="BS105" t="str">
            <v>本</v>
          </cell>
          <cell r="BT105" t="str">
            <v>検</v>
          </cell>
          <cell r="BU105">
            <v>0</v>
          </cell>
          <cell r="BV105">
            <v>0</v>
          </cell>
          <cell r="BW105">
            <v>0</v>
          </cell>
          <cell r="BX105" t="str">
            <v>SC</v>
          </cell>
          <cell r="BY105">
            <v>0</v>
          </cell>
          <cell r="BZ105">
            <v>0</v>
          </cell>
          <cell r="CA105">
            <v>0</v>
          </cell>
          <cell r="CB105">
            <v>0</v>
          </cell>
          <cell r="CC105">
            <v>0</v>
          </cell>
          <cell r="CD105">
            <v>0</v>
          </cell>
          <cell r="CE105">
            <v>0</v>
          </cell>
          <cell r="CF105">
            <v>0</v>
          </cell>
          <cell r="CG105">
            <v>0</v>
          </cell>
          <cell r="CH105">
            <v>0</v>
          </cell>
        </row>
        <row r="106">
          <cell r="I106">
            <v>0</v>
          </cell>
          <cell r="J106">
            <v>44727</v>
          </cell>
          <cell r="K106">
            <v>0</v>
          </cell>
          <cell r="L106">
            <v>44728</v>
          </cell>
          <cell r="M106">
            <v>0</v>
          </cell>
          <cell r="N106">
            <v>44728</v>
          </cell>
          <cell r="O106">
            <v>0</v>
          </cell>
          <cell r="P106">
            <v>44730</v>
          </cell>
          <cell r="Q106">
            <v>0</v>
          </cell>
          <cell r="R106">
            <v>0</v>
          </cell>
          <cell r="S106">
            <v>0</v>
          </cell>
          <cell r="T106">
            <v>44733</v>
          </cell>
          <cell r="U106">
            <v>0</v>
          </cell>
          <cell r="V106">
            <v>44735</v>
          </cell>
          <cell r="W106">
            <v>44736</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t="str">
            <v>前</v>
          </cell>
          <cell r="BR106" t="str">
            <v>中筐</v>
          </cell>
          <cell r="BS106">
            <v>0</v>
          </cell>
          <cell r="BT106" t="str">
            <v>本</v>
          </cell>
          <cell r="BU106">
            <v>0</v>
          </cell>
          <cell r="BV106">
            <v>0</v>
          </cell>
          <cell r="BW106" t="str">
            <v>検</v>
          </cell>
          <cell r="BX106">
            <v>0</v>
          </cell>
          <cell r="BY106">
            <v>0</v>
          </cell>
          <cell r="BZ106" t="str">
            <v>SC</v>
          </cell>
          <cell r="CA106">
            <v>0</v>
          </cell>
          <cell r="CB106">
            <v>0</v>
          </cell>
          <cell r="CC106">
            <v>0</v>
          </cell>
          <cell r="CD106">
            <v>0</v>
          </cell>
          <cell r="CE106">
            <v>0</v>
          </cell>
          <cell r="CF106">
            <v>0</v>
          </cell>
          <cell r="CG106">
            <v>0</v>
          </cell>
          <cell r="CH106">
            <v>0</v>
          </cell>
        </row>
        <row r="107">
          <cell r="I107">
            <v>0</v>
          </cell>
          <cell r="J107">
            <v>44727</v>
          </cell>
          <cell r="K107">
            <v>0</v>
          </cell>
          <cell r="L107">
            <v>44728</v>
          </cell>
          <cell r="M107">
            <v>0</v>
          </cell>
          <cell r="N107">
            <v>44728</v>
          </cell>
          <cell r="O107">
            <v>0</v>
          </cell>
          <cell r="P107">
            <v>44730</v>
          </cell>
          <cell r="Q107">
            <v>0</v>
          </cell>
          <cell r="R107">
            <v>0</v>
          </cell>
          <cell r="S107">
            <v>0</v>
          </cell>
          <cell r="T107">
            <v>44733</v>
          </cell>
          <cell r="U107">
            <v>0</v>
          </cell>
          <cell r="V107">
            <v>44735</v>
          </cell>
          <cell r="W107">
            <v>44736</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t="str">
            <v>前</v>
          </cell>
          <cell r="BR107" t="str">
            <v>中筐</v>
          </cell>
          <cell r="BS107">
            <v>0</v>
          </cell>
          <cell r="BT107" t="str">
            <v>本</v>
          </cell>
          <cell r="BU107">
            <v>0</v>
          </cell>
          <cell r="BV107">
            <v>0</v>
          </cell>
          <cell r="BW107" t="str">
            <v>検</v>
          </cell>
          <cell r="BX107">
            <v>0</v>
          </cell>
          <cell r="BY107">
            <v>0</v>
          </cell>
          <cell r="BZ107" t="str">
            <v>SC</v>
          </cell>
          <cell r="CA107">
            <v>0</v>
          </cell>
          <cell r="CB107">
            <v>0</v>
          </cell>
          <cell r="CC107">
            <v>0</v>
          </cell>
          <cell r="CD107">
            <v>0</v>
          </cell>
          <cell r="CE107">
            <v>0</v>
          </cell>
          <cell r="CF107">
            <v>0</v>
          </cell>
          <cell r="CG107">
            <v>0</v>
          </cell>
          <cell r="CH107">
            <v>0</v>
          </cell>
        </row>
        <row r="108">
          <cell r="I108">
            <v>0</v>
          </cell>
          <cell r="J108">
            <v>44727</v>
          </cell>
          <cell r="K108">
            <v>0</v>
          </cell>
          <cell r="L108">
            <v>44728</v>
          </cell>
          <cell r="M108">
            <v>0</v>
          </cell>
          <cell r="N108">
            <v>44728</v>
          </cell>
          <cell r="O108">
            <v>0</v>
          </cell>
          <cell r="P108">
            <v>44730</v>
          </cell>
          <cell r="Q108">
            <v>0</v>
          </cell>
          <cell r="R108">
            <v>0</v>
          </cell>
          <cell r="S108">
            <v>0</v>
          </cell>
          <cell r="T108">
            <v>44733</v>
          </cell>
          <cell r="U108">
            <v>0</v>
          </cell>
          <cell r="V108">
            <v>44735</v>
          </cell>
          <cell r="W108">
            <v>44736</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t="str">
            <v>前</v>
          </cell>
          <cell r="BR108" t="str">
            <v>中筐</v>
          </cell>
          <cell r="BS108">
            <v>0</v>
          </cell>
          <cell r="BT108" t="str">
            <v>本</v>
          </cell>
          <cell r="BU108">
            <v>0</v>
          </cell>
          <cell r="BV108">
            <v>0</v>
          </cell>
          <cell r="BW108" t="str">
            <v>検</v>
          </cell>
          <cell r="BX108">
            <v>0</v>
          </cell>
          <cell r="BY108">
            <v>0</v>
          </cell>
          <cell r="BZ108" t="str">
            <v>SC</v>
          </cell>
          <cell r="CA108">
            <v>0</v>
          </cell>
          <cell r="CB108">
            <v>0</v>
          </cell>
          <cell r="CC108">
            <v>0</v>
          </cell>
          <cell r="CD108">
            <v>0</v>
          </cell>
          <cell r="CE108">
            <v>0</v>
          </cell>
          <cell r="CF108">
            <v>0</v>
          </cell>
          <cell r="CG108">
            <v>0</v>
          </cell>
          <cell r="CH108">
            <v>0</v>
          </cell>
        </row>
        <row r="109">
          <cell r="I109">
            <v>0</v>
          </cell>
          <cell r="J109">
            <v>44727</v>
          </cell>
          <cell r="K109">
            <v>0</v>
          </cell>
          <cell r="L109">
            <v>44728</v>
          </cell>
          <cell r="M109">
            <v>0</v>
          </cell>
          <cell r="N109">
            <v>44728</v>
          </cell>
          <cell r="O109">
            <v>0</v>
          </cell>
          <cell r="P109">
            <v>44730</v>
          </cell>
          <cell r="Q109">
            <v>0</v>
          </cell>
          <cell r="R109">
            <v>0</v>
          </cell>
          <cell r="S109">
            <v>0</v>
          </cell>
          <cell r="T109">
            <v>44733</v>
          </cell>
          <cell r="U109">
            <v>0</v>
          </cell>
          <cell r="V109">
            <v>44735</v>
          </cell>
          <cell r="W109">
            <v>44736</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t="str">
            <v>前</v>
          </cell>
          <cell r="BR109" t="str">
            <v>中筐</v>
          </cell>
          <cell r="BS109">
            <v>0</v>
          </cell>
          <cell r="BT109" t="str">
            <v>本</v>
          </cell>
          <cell r="BU109">
            <v>0</v>
          </cell>
          <cell r="BV109">
            <v>0</v>
          </cell>
          <cell r="BW109" t="str">
            <v>検</v>
          </cell>
          <cell r="BX109">
            <v>0</v>
          </cell>
          <cell r="BY109">
            <v>0</v>
          </cell>
          <cell r="BZ109" t="str">
            <v>SC</v>
          </cell>
          <cell r="CA109">
            <v>0</v>
          </cell>
          <cell r="CB109">
            <v>0</v>
          </cell>
          <cell r="CC109">
            <v>0</v>
          </cell>
          <cell r="CD109">
            <v>0</v>
          </cell>
          <cell r="CE109">
            <v>0</v>
          </cell>
          <cell r="CF109">
            <v>0</v>
          </cell>
          <cell r="CG109">
            <v>0</v>
          </cell>
          <cell r="CH109">
            <v>0</v>
          </cell>
        </row>
        <row r="110">
          <cell r="I110">
            <v>0</v>
          </cell>
          <cell r="J110">
            <v>44727</v>
          </cell>
          <cell r="K110">
            <v>0</v>
          </cell>
          <cell r="L110">
            <v>44728</v>
          </cell>
          <cell r="M110">
            <v>0</v>
          </cell>
          <cell r="N110">
            <v>44728</v>
          </cell>
          <cell r="O110">
            <v>0</v>
          </cell>
          <cell r="P110">
            <v>44730</v>
          </cell>
          <cell r="Q110">
            <v>0</v>
          </cell>
          <cell r="R110">
            <v>0</v>
          </cell>
          <cell r="S110">
            <v>0</v>
          </cell>
          <cell r="T110">
            <v>44733</v>
          </cell>
          <cell r="U110">
            <v>0</v>
          </cell>
          <cell r="V110">
            <v>44735</v>
          </cell>
          <cell r="W110">
            <v>44736</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t="str">
            <v>前</v>
          </cell>
          <cell r="BR110" t="str">
            <v>中筐</v>
          </cell>
          <cell r="BS110">
            <v>0</v>
          </cell>
          <cell r="BT110" t="str">
            <v>本</v>
          </cell>
          <cell r="BU110">
            <v>0</v>
          </cell>
          <cell r="BV110">
            <v>0</v>
          </cell>
          <cell r="BW110" t="str">
            <v>検</v>
          </cell>
          <cell r="BX110">
            <v>0</v>
          </cell>
          <cell r="BY110">
            <v>0</v>
          </cell>
          <cell r="BZ110" t="str">
            <v>SC</v>
          </cell>
          <cell r="CA110">
            <v>0</v>
          </cell>
          <cell r="CB110">
            <v>0</v>
          </cell>
          <cell r="CC110">
            <v>0</v>
          </cell>
          <cell r="CD110">
            <v>0</v>
          </cell>
          <cell r="CE110">
            <v>0</v>
          </cell>
          <cell r="CF110">
            <v>0</v>
          </cell>
          <cell r="CG110">
            <v>0</v>
          </cell>
          <cell r="CH110">
            <v>0</v>
          </cell>
        </row>
        <row r="111">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row>
        <row r="112">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row>
        <row r="113">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row>
        <row r="114">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row>
        <row r="115">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row>
        <row r="116">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cell r="BP116">
            <v>0</v>
          </cell>
          <cell r="BQ116">
            <v>0</v>
          </cell>
          <cell r="BR116">
            <v>0</v>
          </cell>
          <cell r="BS116">
            <v>0</v>
          </cell>
          <cell r="BT116">
            <v>0</v>
          </cell>
          <cell r="BU116">
            <v>0</v>
          </cell>
          <cell r="BV116">
            <v>0</v>
          </cell>
          <cell r="BW116">
            <v>0</v>
          </cell>
          <cell r="BX116">
            <v>0</v>
          </cell>
          <cell r="BY116">
            <v>0</v>
          </cell>
          <cell r="BZ116">
            <v>0</v>
          </cell>
          <cell r="CA116">
            <v>0</v>
          </cell>
          <cell r="CB116">
            <v>0</v>
          </cell>
          <cell r="CC116">
            <v>0</v>
          </cell>
          <cell r="CD116">
            <v>0</v>
          </cell>
          <cell r="CE116">
            <v>0</v>
          </cell>
          <cell r="CF116">
            <v>0</v>
          </cell>
          <cell r="CG116">
            <v>0</v>
          </cell>
          <cell r="CH116">
            <v>0</v>
          </cell>
        </row>
        <row r="117">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row>
        <row r="118">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row>
        <row r="119">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row>
        <row r="120">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row>
        <row r="121">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row>
        <row r="122">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row>
        <row r="123">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row>
        <row r="124">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row>
        <row r="125">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row>
        <row r="126">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row>
        <row r="127">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row>
        <row r="128">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row>
        <row r="129">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cell r="BT129">
            <v>0</v>
          </cell>
          <cell r="BU129">
            <v>0</v>
          </cell>
          <cell r="BV129">
            <v>0</v>
          </cell>
          <cell r="BW129">
            <v>0</v>
          </cell>
          <cell r="BX129">
            <v>0</v>
          </cell>
          <cell r="BY129">
            <v>0</v>
          </cell>
          <cell r="BZ129">
            <v>0</v>
          </cell>
          <cell r="CA129">
            <v>0</v>
          </cell>
          <cell r="CB129">
            <v>0</v>
          </cell>
          <cell r="CC129">
            <v>0</v>
          </cell>
          <cell r="CD129">
            <v>0</v>
          </cell>
          <cell r="CE129">
            <v>0</v>
          </cell>
          <cell r="CF129">
            <v>0</v>
          </cell>
          <cell r="CG129">
            <v>0</v>
          </cell>
          <cell r="CH129">
            <v>0</v>
          </cell>
        </row>
        <row r="130">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row>
        <row r="131">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row>
        <row r="132">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cell r="BL132">
            <v>0</v>
          </cell>
          <cell r="BM132">
            <v>0</v>
          </cell>
          <cell r="BN132">
            <v>0</v>
          </cell>
          <cell r="BO132">
            <v>0</v>
          </cell>
          <cell r="BP132">
            <v>0</v>
          </cell>
          <cell r="BQ132">
            <v>0</v>
          </cell>
          <cell r="BR132">
            <v>0</v>
          </cell>
          <cell r="BS132">
            <v>0</v>
          </cell>
          <cell r="BT132">
            <v>0</v>
          </cell>
          <cell r="BU132">
            <v>0</v>
          </cell>
          <cell r="BV132">
            <v>0</v>
          </cell>
          <cell r="BW132">
            <v>0</v>
          </cell>
          <cell r="BX132">
            <v>0</v>
          </cell>
          <cell r="BY132">
            <v>0</v>
          </cell>
          <cell r="BZ132">
            <v>0</v>
          </cell>
          <cell r="CA132">
            <v>0</v>
          </cell>
          <cell r="CB132">
            <v>0</v>
          </cell>
          <cell r="CC132">
            <v>0</v>
          </cell>
          <cell r="CD132">
            <v>0</v>
          </cell>
          <cell r="CE132">
            <v>0</v>
          </cell>
          <cell r="CF132">
            <v>0</v>
          </cell>
          <cell r="CG132">
            <v>0</v>
          </cell>
          <cell r="CH132">
            <v>0</v>
          </cell>
        </row>
        <row r="133">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cell r="BL133">
            <v>0</v>
          </cell>
          <cell r="BM133">
            <v>0</v>
          </cell>
          <cell r="BN133">
            <v>0</v>
          </cell>
          <cell r="BO133">
            <v>0</v>
          </cell>
          <cell r="BP133">
            <v>0</v>
          </cell>
          <cell r="BQ133">
            <v>0</v>
          </cell>
          <cell r="BR133">
            <v>0</v>
          </cell>
          <cell r="BS133">
            <v>0</v>
          </cell>
          <cell r="BT133">
            <v>0</v>
          </cell>
          <cell r="BU133">
            <v>0</v>
          </cell>
          <cell r="BV133">
            <v>0</v>
          </cell>
          <cell r="BW133">
            <v>0</v>
          </cell>
          <cell r="BX133">
            <v>0</v>
          </cell>
          <cell r="BY133">
            <v>0</v>
          </cell>
          <cell r="BZ133">
            <v>0</v>
          </cell>
          <cell r="CA133">
            <v>0</v>
          </cell>
          <cell r="CB133">
            <v>0</v>
          </cell>
          <cell r="CC133">
            <v>0</v>
          </cell>
          <cell r="CD133">
            <v>0</v>
          </cell>
          <cell r="CE133">
            <v>0</v>
          </cell>
          <cell r="CF133">
            <v>0</v>
          </cell>
          <cell r="CG133">
            <v>0</v>
          </cell>
          <cell r="CH133">
            <v>0</v>
          </cell>
        </row>
        <row r="134">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row>
        <row r="135">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row>
        <row r="136">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cell r="BL136">
            <v>0</v>
          </cell>
          <cell r="BM136">
            <v>0</v>
          </cell>
          <cell r="BN136">
            <v>0</v>
          </cell>
          <cell r="BO136">
            <v>0</v>
          </cell>
          <cell r="BP136">
            <v>0</v>
          </cell>
          <cell r="BQ136">
            <v>0</v>
          </cell>
          <cell r="BR136">
            <v>0</v>
          </cell>
          <cell r="BS136">
            <v>0</v>
          </cell>
          <cell r="BT136">
            <v>0</v>
          </cell>
          <cell r="BU136">
            <v>0</v>
          </cell>
          <cell r="BV136">
            <v>0</v>
          </cell>
          <cell r="BW136">
            <v>0</v>
          </cell>
          <cell r="BX136">
            <v>0</v>
          </cell>
          <cell r="BY136">
            <v>0</v>
          </cell>
          <cell r="BZ136">
            <v>0</v>
          </cell>
          <cell r="CA136">
            <v>0</v>
          </cell>
          <cell r="CB136">
            <v>0</v>
          </cell>
          <cell r="CC136">
            <v>0</v>
          </cell>
          <cell r="CD136">
            <v>0</v>
          </cell>
          <cell r="CE136">
            <v>0</v>
          </cell>
          <cell r="CF136">
            <v>0</v>
          </cell>
          <cell r="CG136">
            <v>0</v>
          </cell>
          <cell r="CH136">
            <v>0</v>
          </cell>
        </row>
        <row r="137">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cell r="BL137">
            <v>0</v>
          </cell>
          <cell r="BM137">
            <v>0</v>
          </cell>
          <cell r="BN137">
            <v>0</v>
          </cell>
          <cell r="BO137">
            <v>0</v>
          </cell>
          <cell r="BP137">
            <v>0</v>
          </cell>
          <cell r="BQ137">
            <v>0</v>
          </cell>
          <cell r="BR137">
            <v>0</v>
          </cell>
          <cell r="BS137">
            <v>0</v>
          </cell>
          <cell r="BT137">
            <v>0</v>
          </cell>
          <cell r="BU137">
            <v>0</v>
          </cell>
          <cell r="BV137">
            <v>0</v>
          </cell>
          <cell r="BW137">
            <v>0</v>
          </cell>
          <cell r="BX137">
            <v>0</v>
          </cell>
          <cell r="BY137">
            <v>0</v>
          </cell>
          <cell r="BZ137">
            <v>0</v>
          </cell>
          <cell r="CA137">
            <v>0</v>
          </cell>
          <cell r="CB137">
            <v>0</v>
          </cell>
          <cell r="CC137">
            <v>0</v>
          </cell>
          <cell r="CD137">
            <v>0</v>
          </cell>
          <cell r="CE137">
            <v>0</v>
          </cell>
          <cell r="CF137">
            <v>0</v>
          </cell>
          <cell r="CG137">
            <v>0</v>
          </cell>
          <cell r="CH137">
            <v>0</v>
          </cell>
        </row>
        <row r="138">
          <cell r="I138">
            <v>0</v>
          </cell>
          <cell r="J138">
            <v>0</v>
          </cell>
          <cell r="K138">
            <v>0</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cell r="BL138">
            <v>0</v>
          </cell>
          <cell r="BM138">
            <v>0</v>
          </cell>
          <cell r="BN138">
            <v>0</v>
          </cell>
          <cell r="BO138">
            <v>0</v>
          </cell>
          <cell r="BP138">
            <v>0</v>
          </cell>
          <cell r="BQ138">
            <v>0</v>
          </cell>
          <cell r="BR138">
            <v>0</v>
          </cell>
          <cell r="BS138">
            <v>0</v>
          </cell>
          <cell r="BT138">
            <v>0</v>
          </cell>
          <cell r="BU138">
            <v>0</v>
          </cell>
          <cell r="BV138">
            <v>0</v>
          </cell>
          <cell r="BW138">
            <v>0</v>
          </cell>
          <cell r="BX138">
            <v>0</v>
          </cell>
          <cell r="BY138">
            <v>0</v>
          </cell>
          <cell r="BZ138">
            <v>0</v>
          </cell>
          <cell r="CA138">
            <v>0</v>
          </cell>
          <cell r="CB138">
            <v>0</v>
          </cell>
          <cell r="CC138">
            <v>0</v>
          </cell>
          <cell r="CD138">
            <v>0</v>
          </cell>
          <cell r="CE138">
            <v>0</v>
          </cell>
          <cell r="CF138">
            <v>0</v>
          </cell>
          <cell r="CG138">
            <v>0</v>
          </cell>
          <cell r="CH138">
            <v>0</v>
          </cell>
        </row>
        <row r="139">
          <cell r="I139">
            <v>0</v>
          </cell>
          <cell r="J139">
            <v>0</v>
          </cell>
          <cell r="K139">
            <v>0</v>
          </cell>
          <cell r="L139">
            <v>0</v>
          </cell>
          <cell r="M139">
            <v>0</v>
          </cell>
          <cell r="N139">
            <v>0</v>
          </cell>
          <cell r="O139">
            <v>0</v>
          </cell>
          <cell r="P139">
            <v>0</v>
          </cell>
          <cell r="Q139">
            <v>0</v>
          </cell>
          <cell r="R139">
            <v>0</v>
          </cell>
          <cell r="S139">
            <v>0</v>
          </cell>
          <cell r="T139">
            <v>0</v>
          </cell>
          <cell r="U139">
            <v>0</v>
          </cell>
          <cell r="V139">
            <v>0</v>
          </cell>
          <cell r="W139">
            <v>0</v>
          </cell>
          <cell r="X139">
            <v>0</v>
          </cell>
          <cell r="Y139">
            <v>0</v>
          </cell>
          <cell r="Z139">
            <v>0</v>
          </cell>
          <cell r="AA139">
            <v>0</v>
          </cell>
          <cell r="AB139">
            <v>0</v>
          </cell>
          <cell r="AC139">
            <v>0</v>
          </cell>
          <cell r="AD139">
            <v>0</v>
          </cell>
          <cell r="AE139">
            <v>0</v>
          </cell>
          <cell r="AF139">
            <v>0</v>
          </cell>
          <cell r="AG139">
            <v>0</v>
          </cell>
          <cell r="AH139">
            <v>0</v>
          </cell>
          <cell r="AI139">
            <v>0</v>
          </cell>
          <cell r="AJ139">
            <v>0</v>
          </cell>
          <cell r="AK139">
            <v>0</v>
          </cell>
          <cell r="AL139">
            <v>0</v>
          </cell>
          <cell r="AM139">
            <v>0</v>
          </cell>
          <cell r="AN139">
            <v>0</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cell r="BL139">
            <v>0</v>
          </cell>
          <cell r="BM139">
            <v>0</v>
          </cell>
          <cell r="BN139">
            <v>0</v>
          </cell>
          <cell r="BO139">
            <v>0</v>
          </cell>
          <cell r="BP139">
            <v>0</v>
          </cell>
          <cell r="BQ139">
            <v>0</v>
          </cell>
          <cell r="BR139">
            <v>0</v>
          </cell>
          <cell r="BS139">
            <v>0</v>
          </cell>
          <cell r="BT139">
            <v>0</v>
          </cell>
          <cell r="BU139">
            <v>0</v>
          </cell>
          <cell r="BV139">
            <v>0</v>
          </cell>
          <cell r="BW139">
            <v>0</v>
          </cell>
          <cell r="BX139">
            <v>0</v>
          </cell>
          <cell r="BY139">
            <v>0</v>
          </cell>
          <cell r="BZ139">
            <v>0</v>
          </cell>
          <cell r="CA139">
            <v>0</v>
          </cell>
          <cell r="CB139">
            <v>0</v>
          </cell>
          <cell r="CC139">
            <v>0</v>
          </cell>
          <cell r="CD139">
            <v>0</v>
          </cell>
          <cell r="CE139">
            <v>0</v>
          </cell>
          <cell r="CF139">
            <v>0</v>
          </cell>
          <cell r="CG139">
            <v>0</v>
          </cell>
          <cell r="CH139">
            <v>0</v>
          </cell>
        </row>
        <row r="140">
          <cell r="I140">
            <v>0</v>
          </cell>
          <cell r="J140">
            <v>0</v>
          </cell>
          <cell r="K140">
            <v>0</v>
          </cell>
          <cell r="L140">
            <v>0</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cell r="AK140">
            <v>0</v>
          </cell>
          <cell r="AL140">
            <v>0</v>
          </cell>
          <cell r="AM140">
            <v>0</v>
          </cell>
          <cell r="AN140">
            <v>0</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cell r="BL140">
            <v>0</v>
          </cell>
          <cell r="BM140">
            <v>0</v>
          </cell>
          <cell r="BN140">
            <v>0</v>
          </cell>
          <cell r="BO140">
            <v>0</v>
          </cell>
          <cell r="BP140">
            <v>0</v>
          </cell>
          <cell r="BQ140">
            <v>0</v>
          </cell>
          <cell r="BR140">
            <v>0</v>
          </cell>
          <cell r="BS140">
            <v>0</v>
          </cell>
          <cell r="BT140">
            <v>0</v>
          </cell>
          <cell r="BU140">
            <v>0</v>
          </cell>
          <cell r="BV140">
            <v>0</v>
          </cell>
          <cell r="BW140">
            <v>0</v>
          </cell>
          <cell r="BX140">
            <v>0</v>
          </cell>
          <cell r="BY140">
            <v>0</v>
          </cell>
          <cell r="BZ140">
            <v>0</v>
          </cell>
          <cell r="CA140">
            <v>0</v>
          </cell>
          <cell r="CB140">
            <v>0</v>
          </cell>
          <cell r="CC140">
            <v>0</v>
          </cell>
          <cell r="CD140">
            <v>0</v>
          </cell>
          <cell r="CE140">
            <v>0</v>
          </cell>
          <cell r="CF140">
            <v>0</v>
          </cell>
          <cell r="CG140">
            <v>0</v>
          </cell>
          <cell r="CH140">
            <v>0</v>
          </cell>
        </row>
        <row r="141">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0</v>
          </cell>
          <cell r="BK141">
            <v>0</v>
          </cell>
          <cell r="BL141">
            <v>0</v>
          </cell>
          <cell r="BM141">
            <v>0</v>
          </cell>
          <cell r="BN141">
            <v>0</v>
          </cell>
          <cell r="BO141">
            <v>0</v>
          </cell>
          <cell r="BP141">
            <v>0</v>
          </cell>
          <cell r="BQ141">
            <v>0</v>
          </cell>
          <cell r="BR141">
            <v>0</v>
          </cell>
          <cell r="BS141">
            <v>0</v>
          </cell>
          <cell r="BT141">
            <v>0</v>
          </cell>
          <cell r="BU141">
            <v>0</v>
          </cell>
          <cell r="BV141">
            <v>0</v>
          </cell>
          <cell r="BW141">
            <v>0</v>
          </cell>
          <cell r="BX141">
            <v>0</v>
          </cell>
          <cell r="BY141">
            <v>0</v>
          </cell>
          <cell r="BZ141">
            <v>0</v>
          </cell>
          <cell r="CA141">
            <v>0</v>
          </cell>
          <cell r="CB141">
            <v>0</v>
          </cell>
          <cell r="CC141">
            <v>0</v>
          </cell>
          <cell r="CD141">
            <v>0</v>
          </cell>
          <cell r="CE141">
            <v>0</v>
          </cell>
          <cell r="CF141">
            <v>0</v>
          </cell>
          <cell r="CG141">
            <v>0</v>
          </cell>
          <cell r="CH141">
            <v>0</v>
          </cell>
        </row>
        <row r="142">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cell r="BM142">
            <v>0</v>
          </cell>
          <cell r="BN142">
            <v>0</v>
          </cell>
          <cell r="BO142">
            <v>0</v>
          </cell>
          <cell r="BP142">
            <v>0</v>
          </cell>
          <cell r="BQ142">
            <v>0</v>
          </cell>
          <cell r="BR142">
            <v>0</v>
          </cell>
          <cell r="BS142">
            <v>0</v>
          </cell>
          <cell r="BT142">
            <v>0</v>
          </cell>
          <cell r="BU142">
            <v>0</v>
          </cell>
          <cell r="BV142">
            <v>0</v>
          </cell>
          <cell r="BW142">
            <v>0</v>
          </cell>
          <cell r="BX142">
            <v>0</v>
          </cell>
          <cell r="BY142">
            <v>0</v>
          </cell>
          <cell r="BZ142">
            <v>0</v>
          </cell>
          <cell r="CA142">
            <v>0</v>
          </cell>
          <cell r="CB142">
            <v>0</v>
          </cell>
          <cell r="CC142">
            <v>0</v>
          </cell>
          <cell r="CD142">
            <v>0</v>
          </cell>
          <cell r="CE142">
            <v>0</v>
          </cell>
          <cell r="CF142">
            <v>0</v>
          </cell>
          <cell r="CG142">
            <v>0</v>
          </cell>
          <cell r="CH142">
            <v>0</v>
          </cell>
        </row>
        <row r="143">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row>
        <row r="144">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row>
        <row r="145">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cell r="BM145">
            <v>0</v>
          </cell>
          <cell r="BN145">
            <v>0</v>
          </cell>
          <cell r="BO145">
            <v>0</v>
          </cell>
          <cell r="BP145">
            <v>0</v>
          </cell>
          <cell r="BQ145">
            <v>0</v>
          </cell>
          <cell r="BR145">
            <v>0</v>
          </cell>
          <cell r="BS145">
            <v>0</v>
          </cell>
          <cell r="BT145">
            <v>0</v>
          </cell>
          <cell r="BU145">
            <v>0</v>
          </cell>
          <cell r="BV145">
            <v>0</v>
          </cell>
          <cell r="BW145">
            <v>0</v>
          </cell>
          <cell r="BX145">
            <v>0</v>
          </cell>
          <cell r="BY145">
            <v>0</v>
          </cell>
          <cell r="BZ145">
            <v>0</v>
          </cell>
          <cell r="CA145">
            <v>0</v>
          </cell>
          <cell r="CB145">
            <v>0</v>
          </cell>
          <cell r="CC145">
            <v>0</v>
          </cell>
          <cell r="CD145">
            <v>0</v>
          </cell>
          <cell r="CE145">
            <v>0</v>
          </cell>
          <cell r="CF145">
            <v>0</v>
          </cell>
          <cell r="CG145">
            <v>0</v>
          </cell>
          <cell r="CH145">
            <v>0</v>
          </cell>
        </row>
        <row r="146">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row>
        <row r="147">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cell r="BL147">
            <v>0</v>
          </cell>
          <cell r="BM147">
            <v>0</v>
          </cell>
          <cell r="BN147">
            <v>0</v>
          </cell>
          <cell r="BO147">
            <v>0</v>
          </cell>
          <cell r="BP147">
            <v>0</v>
          </cell>
          <cell r="BQ147">
            <v>0</v>
          </cell>
          <cell r="BR147">
            <v>0</v>
          </cell>
          <cell r="BS147">
            <v>0</v>
          </cell>
          <cell r="BT147">
            <v>0</v>
          </cell>
          <cell r="BU147">
            <v>0</v>
          </cell>
          <cell r="BV147">
            <v>0</v>
          </cell>
          <cell r="BW147">
            <v>0</v>
          </cell>
          <cell r="BX147">
            <v>0</v>
          </cell>
          <cell r="BY147">
            <v>0</v>
          </cell>
          <cell r="BZ147">
            <v>0</v>
          </cell>
          <cell r="CA147">
            <v>0</v>
          </cell>
          <cell r="CB147">
            <v>0</v>
          </cell>
          <cell r="CC147">
            <v>0</v>
          </cell>
          <cell r="CD147">
            <v>0</v>
          </cell>
          <cell r="CE147">
            <v>0</v>
          </cell>
          <cell r="CF147">
            <v>0</v>
          </cell>
          <cell r="CG147">
            <v>0</v>
          </cell>
          <cell r="CH147">
            <v>0</v>
          </cell>
        </row>
        <row r="148">
          <cell r="I148">
            <v>0</v>
          </cell>
          <cell r="J148">
            <v>0</v>
          </cell>
          <cell r="K148">
            <v>0</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row>
        <row r="149">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0</v>
          </cell>
          <cell r="Z149">
            <v>0</v>
          </cell>
          <cell r="AA149">
            <v>0</v>
          </cell>
          <cell r="AB149">
            <v>0</v>
          </cell>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cell r="BL149">
            <v>0</v>
          </cell>
          <cell r="BM149">
            <v>0</v>
          </cell>
          <cell r="BN149">
            <v>0</v>
          </cell>
          <cell r="BO149">
            <v>0</v>
          </cell>
          <cell r="BP149">
            <v>0</v>
          </cell>
          <cell r="BQ149">
            <v>0</v>
          </cell>
          <cell r="BR149">
            <v>0</v>
          </cell>
          <cell r="BS149">
            <v>0</v>
          </cell>
          <cell r="BT149">
            <v>0</v>
          </cell>
          <cell r="BU149">
            <v>0</v>
          </cell>
          <cell r="BV149">
            <v>0</v>
          </cell>
          <cell r="BW149">
            <v>0</v>
          </cell>
          <cell r="BX149">
            <v>0</v>
          </cell>
          <cell r="BY149">
            <v>0</v>
          </cell>
          <cell r="BZ149">
            <v>0</v>
          </cell>
          <cell r="CA149">
            <v>0</v>
          </cell>
          <cell r="CB149">
            <v>0</v>
          </cell>
          <cell r="CC149">
            <v>0</v>
          </cell>
          <cell r="CD149">
            <v>0</v>
          </cell>
          <cell r="CE149">
            <v>0</v>
          </cell>
          <cell r="CF149">
            <v>0</v>
          </cell>
          <cell r="CG149">
            <v>0</v>
          </cell>
          <cell r="CH149">
            <v>0</v>
          </cell>
        </row>
        <row r="150">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row>
        <row r="151">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cell r="BL151">
            <v>0</v>
          </cell>
          <cell r="BM151">
            <v>0</v>
          </cell>
          <cell r="BN151">
            <v>0</v>
          </cell>
          <cell r="BO151">
            <v>0</v>
          </cell>
          <cell r="BP151">
            <v>0</v>
          </cell>
          <cell r="BQ151">
            <v>0</v>
          </cell>
          <cell r="BR151">
            <v>0</v>
          </cell>
          <cell r="BS151">
            <v>0</v>
          </cell>
          <cell r="BT151">
            <v>0</v>
          </cell>
          <cell r="BU151">
            <v>0</v>
          </cell>
          <cell r="BV151">
            <v>0</v>
          </cell>
          <cell r="BW151">
            <v>0</v>
          </cell>
          <cell r="BX151">
            <v>0</v>
          </cell>
          <cell r="BY151">
            <v>0</v>
          </cell>
          <cell r="BZ151">
            <v>0</v>
          </cell>
          <cell r="CA151">
            <v>0</v>
          </cell>
          <cell r="CB151">
            <v>0</v>
          </cell>
          <cell r="CC151">
            <v>0</v>
          </cell>
          <cell r="CD151">
            <v>0</v>
          </cell>
          <cell r="CE151">
            <v>0</v>
          </cell>
          <cell r="CF151">
            <v>0</v>
          </cell>
          <cell r="CG151">
            <v>0</v>
          </cell>
          <cell r="CH151">
            <v>0</v>
          </cell>
        </row>
        <row r="152">
          <cell r="I152">
            <v>0</v>
          </cell>
          <cell r="J152">
            <v>0</v>
          </cell>
          <cell r="K152">
            <v>0</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row>
        <row r="153">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cell r="BL153">
            <v>0</v>
          </cell>
          <cell r="BM153">
            <v>0</v>
          </cell>
          <cell r="BN153">
            <v>0</v>
          </cell>
          <cell r="BO153">
            <v>0</v>
          </cell>
          <cell r="BP153">
            <v>0</v>
          </cell>
          <cell r="BQ153">
            <v>0</v>
          </cell>
          <cell r="BR153">
            <v>0</v>
          </cell>
          <cell r="BS153">
            <v>0</v>
          </cell>
          <cell r="BT153">
            <v>0</v>
          </cell>
          <cell r="BU153">
            <v>0</v>
          </cell>
          <cell r="BV153">
            <v>0</v>
          </cell>
          <cell r="BW153">
            <v>0</v>
          </cell>
          <cell r="BX153">
            <v>0</v>
          </cell>
          <cell r="BY153">
            <v>0</v>
          </cell>
          <cell r="BZ153">
            <v>0</v>
          </cell>
          <cell r="CA153">
            <v>0</v>
          </cell>
          <cell r="CB153">
            <v>0</v>
          </cell>
          <cell r="CC153">
            <v>0</v>
          </cell>
          <cell r="CD153">
            <v>0</v>
          </cell>
          <cell r="CE153">
            <v>0</v>
          </cell>
          <cell r="CF153">
            <v>0</v>
          </cell>
          <cell r="CG153">
            <v>0</v>
          </cell>
          <cell r="CH153">
            <v>0</v>
          </cell>
        </row>
        <row r="154">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cell r="BL154">
            <v>0</v>
          </cell>
          <cell r="BM154">
            <v>0</v>
          </cell>
          <cell r="BN154">
            <v>0</v>
          </cell>
          <cell r="BO154">
            <v>0</v>
          </cell>
          <cell r="BP154">
            <v>0</v>
          </cell>
          <cell r="BQ154">
            <v>0</v>
          </cell>
          <cell r="BR154">
            <v>0</v>
          </cell>
          <cell r="BS154">
            <v>0</v>
          </cell>
          <cell r="BT154">
            <v>0</v>
          </cell>
          <cell r="BU154">
            <v>0</v>
          </cell>
          <cell r="BV154">
            <v>0</v>
          </cell>
          <cell r="BW154">
            <v>0</v>
          </cell>
          <cell r="BX154">
            <v>0</v>
          </cell>
          <cell r="BY154">
            <v>0</v>
          </cell>
          <cell r="BZ154">
            <v>0</v>
          </cell>
          <cell r="CA154">
            <v>0</v>
          </cell>
          <cell r="CB154">
            <v>0</v>
          </cell>
          <cell r="CC154">
            <v>0</v>
          </cell>
          <cell r="CD154">
            <v>0</v>
          </cell>
          <cell r="CE154">
            <v>0</v>
          </cell>
          <cell r="CF154">
            <v>0</v>
          </cell>
          <cell r="CG154">
            <v>0</v>
          </cell>
          <cell r="CH154">
            <v>0</v>
          </cell>
        </row>
        <row r="155">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cell r="BM155">
            <v>0</v>
          </cell>
          <cell r="BN155">
            <v>0</v>
          </cell>
          <cell r="BO155">
            <v>0</v>
          </cell>
          <cell r="BP155">
            <v>0</v>
          </cell>
          <cell r="BQ155">
            <v>0</v>
          </cell>
          <cell r="BR155">
            <v>0</v>
          </cell>
          <cell r="BS155">
            <v>0</v>
          </cell>
          <cell r="BT155">
            <v>0</v>
          </cell>
          <cell r="BU155">
            <v>0</v>
          </cell>
          <cell r="BV155">
            <v>0</v>
          </cell>
          <cell r="BW155">
            <v>0</v>
          </cell>
          <cell r="BX155">
            <v>0</v>
          </cell>
          <cell r="BY155">
            <v>0</v>
          </cell>
          <cell r="BZ155">
            <v>0</v>
          </cell>
          <cell r="CA155">
            <v>0</v>
          </cell>
          <cell r="CB155">
            <v>0</v>
          </cell>
          <cell r="CC155">
            <v>0</v>
          </cell>
          <cell r="CD155">
            <v>0</v>
          </cell>
          <cell r="CE155">
            <v>0</v>
          </cell>
          <cell r="CF155">
            <v>0</v>
          </cell>
          <cell r="CG155">
            <v>0</v>
          </cell>
          <cell r="CH155">
            <v>0</v>
          </cell>
        </row>
        <row r="156">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cell r="BK156">
            <v>0</v>
          </cell>
          <cell r="BL156">
            <v>0</v>
          </cell>
          <cell r="BM156">
            <v>0</v>
          </cell>
          <cell r="BN156">
            <v>0</v>
          </cell>
          <cell r="BO156">
            <v>0</v>
          </cell>
          <cell r="BP156">
            <v>0</v>
          </cell>
          <cell r="BQ156">
            <v>0</v>
          </cell>
          <cell r="BR156">
            <v>0</v>
          </cell>
          <cell r="BS156">
            <v>0</v>
          </cell>
          <cell r="BT156">
            <v>0</v>
          </cell>
          <cell r="BU156">
            <v>0</v>
          </cell>
          <cell r="BV156">
            <v>0</v>
          </cell>
          <cell r="BW156">
            <v>0</v>
          </cell>
          <cell r="BX156">
            <v>0</v>
          </cell>
          <cell r="BY156">
            <v>0</v>
          </cell>
          <cell r="BZ156">
            <v>0</v>
          </cell>
          <cell r="CA156">
            <v>0</v>
          </cell>
          <cell r="CB156">
            <v>0</v>
          </cell>
          <cell r="CC156">
            <v>0</v>
          </cell>
          <cell r="CD156">
            <v>0</v>
          </cell>
          <cell r="CE156">
            <v>0</v>
          </cell>
          <cell r="CF156">
            <v>0</v>
          </cell>
          <cell r="CG156">
            <v>0</v>
          </cell>
          <cell r="CH156">
            <v>0</v>
          </cell>
        </row>
        <row r="157">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row>
        <row r="158">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row>
        <row r="159">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row>
        <row r="160">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row>
        <row r="161">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row>
        <row r="162">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cell r="BL162">
            <v>0</v>
          </cell>
          <cell r="BM162">
            <v>0</v>
          </cell>
          <cell r="BN162">
            <v>0</v>
          </cell>
          <cell r="BO162">
            <v>0</v>
          </cell>
          <cell r="BP162">
            <v>0</v>
          </cell>
          <cell r="BQ162">
            <v>0</v>
          </cell>
          <cell r="BR162">
            <v>0</v>
          </cell>
          <cell r="BS162">
            <v>0</v>
          </cell>
          <cell r="BT162">
            <v>0</v>
          </cell>
          <cell r="BU162">
            <v>0</v>
          </cell>
          <cell r="BV162">
            <v>0</v>
          </cell>
          <cell r="BW162">
            <v>0</v>
          </cell>
          <cell r="BX162">
            <v>0</v>
          </cell>
          <cell r="BY162">
            <v>0</v>
          </cell>
          <cell r="BZ162">
            <v>0</v>
          </cell>
          <cell r="CA162">
            <v>0</v>
          </cell>
          <cell r="CB162">
            <v>0</v>
          </cell>
          <cell r="CC162">
            <v>0</v>
          </cell>
          <cell r="CD162">
            <v>0</v>
          </cell>
          <cell r="CE162">
            <v>0</v>
          </cell>
          <cell r="CF162">
            <v>0</v>
          </cell>
          <cell r="CG162">
            <v>0</v>
          </cell>
          <cell r="CH162">
            <v>0</v>
          </cell>
        </row>
        <row r="163">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row>
        <row r="164">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row>
        <row r="165">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row>
        <row r="166">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row>
        <row r="167">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row>
        <row r="168">
          <cell r="I168">
            <v>0</v>
          </cell>
          <cell r="J168">
            <v>0</v>
          </cell>
          <cell r="K168">
            <v>0</v>
          </cell>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row>
        <row r="169">
          <cell r="I169">
            <v>0</v>
          </cell>
          <cell r="J169">
            <v>0</v>
          </cell>
          <cell r="K169">
            <v>0</v>
          </cell>
          <cell r="L169">
            <v>0</v>
          </cell>
          <cell r="M169">
            <v>0</v>
          </cell>
          <cell r="N169">
            <v>0</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row>
        <row r="170">
          <cell r="I170">
            <v>0</v>
          </cell>
          <cell r="J170">
            <v>0</v>
          </cell>
          <cell r="K170">
            <v>0</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row>
        <row r="171">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row>
        <row r="172">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row>
        <row r="173">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row>
        <row r="174">
          <cell r="I174">
            <v>0</v>
          </cell>
          <cell r="J174">
            <v>0</v>
          </cell>
          <cell r="K174">
            <v>0</v>
          </cell>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row>
        <row r="175">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row>
        <row r="176">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row>
        <row r="177">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row>
        <row r="178">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cell r="BL178">
            <v>0</v>
          </cell>
          <cell r="BM178">
            <v>0</v>
          </cell>
          <cell r="BN178">
            <v>0</v>
          </cell>
          <cell r="BO178">
            <v>0</v>
          </cell>
          <cell r="BP178">
            <v>0</v>
          </cell>
          <cell r="BQ178">
            <v>0</v>
          </cell>
          <cell r="BR178">
            <v>0</v>
          </cell>
          <cell r="BS178">
            <v>0</v>
          </cell>
          <cell r="BT178">
            <v>0</v>
          </cell>
          <cell r="BU178">
            <v>0</v>
          </cell>
          <cell r="BV178">
            <v>0</v>
          </cell>
          <cell r="BW178">
            <v>0</v>
          </cell>
          <cell r="BX178">
            <v>0</v>
          </cell>
          <cell r="BY178">
            <v>0</v>
          </cell>
          <cell r="BZ178">
            <v>0</v>
          </cell>
          <cell r="CA178">
            <v>0</v>
          </cell>
          <cell r="CB178">
            <v>0</v>
          </cell>
          <cell r="CC178">
            <v>0</v>
          </cell>
          <cell r="CD178">
            <v>0</v>
          </cell>
          <cell r="CE178">
            <v>0</v>
          </cell>
          <cell r="CF178">
            <v>0</v>
          </cell>
          <cell r="CG178">
            <v>0</v>
          </cell>
          <cell r="CH178">
            <v>0</v>
          </cell>
        </row>
        <row r="179">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row>
        <row r="180">
          <cell r="I180">
            <v>0</v>
          </cell>
          <cell r="J180">
            <v>0</v>
          </cell>
          <cell r="K180">
            <v>0</v>
          </cell>
          <cell r="L180">
            <v>0</v>
          </cell>
          <cell r="M180">
            <v>0</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cell r="BL180">
            <v>0</v>
          </cell>
          <cell r="BM180">
            <v>0</v>
          </cell>
          <cell r="BN180">
            <v>0</v>
          </cell>
          <cell r="BO180">
            <v>0</v>
          </cell>
          <cell r="BP180">
            <v>0</v>
          </cell>
          <cell r="BQ180">
            <v>0</v>
          </cell>
          <cell r="BR180">
            <v>0</v>
          </cell>
          <cell r="BS180">
            <v>0</v>
          </cell>
          <cell r="BT180">
            <v>0</v>
          </cell>
          <cell r="BU180">
            <v>0</v>
          </cell>
          <cell r="BV180">
            <v>0</v>
          </cell>
          <cell r="BW180">
            <v>0</v>
          </cell>
          <cell r="BX180">
            <v>0</v>
          </cell>
          <cell r="BY180">
            <v>0</v>
          </cell>
          <cell r="BZ180">
            <v>0</v>
          </cell>
          <cell r="CA180">
            <v>0</v>
          </cell>
          <cell r="CB180">
            <v>0</v>
          </cell>
          <cell r="CC180">
            <v>0</v>
          </cell>
          <cell r="CD180">
            <v>0</v>
          </cell>
          <cell r="CE180">
            <v>0</v>
          </cell>
          <cell r="CF180">
            <v>0</v>
          </cell>
          <cell r="CG180">
            <v>0</v>
          </cell>
          <cell r="CH180">
            <v>0</v>
          </cell>
        </row>
        <row r="181">
          <cell r="I181">
            <v>0</v>
          </cell>
          <cell r="J181">
            <v>0</v>
          </cell>
          <cell r="K181">
            <v>0</v>
          </cell>
          <cell r="L181">
            <v>0</v>
          </cell>
          <cell r="M181">
            <v>0</v>
          </cell>
          <cell r="N181">
            <v>0</v>
          </cell>
          <cell r="O181">
            <v>0</v>
          </cell>
          <cell r="P181">
            <v>0</v>
          </cell>
          <cell r="Q181">
            <v>0</v>
          </cell>
          <cell r="R181">
            <v>0</v>
          </cell>
          <cell r="S181">
            <v>0</v>
          </cell>
          <cell r="T181">
            <v>0</v>
          </cell>
          <cell r="U181">
            <v>0</v>
          </cell>
          <cell r="V181">
            <v>0</v>
          </cell>
          <cell r="W181">
            <v>0</v>
          </cell>
          <cell r="X181">
            <v>0</v>
          </cell>
          <cell r="Y181">
            <v>0</v>
          </cell>
          <cell r="Z181">
            <v>0</v>
          </cell>
          <cell r="AA181">
            <v>0</v>
          </cell>
          <cell r="AB181">
            <v>0</v>
          </cell>
          <cell r="AC181">
            <v>0</v>
          </cell>
          <cell r="AD181">
            <v>0</v>
          </cell>
          <cell r="AE181">
            <v>0</v>
          </cell>
          <cell r="AF181">
            <v>0</v>
          </cell>
          <cell r="AG181">
            <v>0</v>
          </cell>
          <cell r="AH181">
            <v>0</v>
          </cell>
          <cell r="AI181">
            <v>0</v>
          </cell>
          <cell r="AJ181">
            <v>0</v>
          </cell>
          <cell r="AK181">
            <v>0</v>
          </cell>
          <cell r="AL181">
            <v>0</v>
          </cell>
          <cell r="AM181">
            <v>0</v>
          </cell>
          <cell r="AN181">
            <v>0</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0</v>
          </cell>
          <cell r="BK181">
            <v>0</v>
          </cell>
          <cell r="BL181">
            <v>0</v>
          </cell>
          <cell r="BM181">
            <v>0</v>
          </cell>
          <cell r="BN181">
            <v>0</v>
          </cell>
          <cell r="BO181">
            <v>0</v>
          </cell>
          <cell r="BP181">
            <v>0</v>
          </cell>
          <cell r="BQ181">
            <v>0</v>
          </cell>
          <cell r="BR181">
            <v>0</v>
          </cell>
          <cell r="BS181">
            <v>0</v>
          </cell>
          <cell r="BT181">
            <v>0</v>
          </cell>
          <cell r="BU181">
            <v>0</v>
          </cell>
          <cell r="BV181">
            <v>0</v>
          </cell>
          <cell r="BW181">
            <v>0</v>
          </cell>
          <cell r="BX181">
            <v>0</v>
          </cell>
          <cell r="BY181">
            <v>0</v>
          </cell>
          <cell r="BZ181">
            <v>0</v>
          </cell>
          <cell r="CA181">
            <v>0</v>
          </cell>
          <cell r="CB181">
            <v>0</v>
          </cell>
          <cell r="CC181">
            <v>0</v>
          </cell>
          <cell r="CD181">
            <v>0</v>
          </cell>
          <cell r="CE181">
            <v>0</v>
          </cell>
          <cell r="CF181">
            <v>0</v>
          </cell>
          <cell r="CG181">
            <v>0</v>
          </cell>
          <cell r="CH181">
            <v>0</v>
          </cell>
        </row>
        <row r="182">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cell r="BM182">
            <v>0</v>
          </cell>
          <cell r="BN182">
            <v>0</v>
          </cell>
          <cell r="BO182">
            <v>0</v>
          </cell>
          <cell r="BP182">
            <v>0</v>
          </cell>
          <cell r="BQ182">
            <v>0</v>
          </cell>
          <cell r="BR182">
            <v>0</v>
          </cell>
          <cell r="BS182">
            <v>0</v>
          </cell>
          <cell r="BT182">
            <v>0</v>
          </cell>
          <cell r="BU182">
            <v>0</v>
          </cell>
          <cell r="BV182">
            <v>0</v>
          </cell>
          <cell r="BW182">
            <v>0</v>
          </cell>
          <cell r="BX182">
            <v>0</v>
          </cell>
          <cell r="BY182">
            <v>0</v>
          </cell>
          <cell r="BZ182">
            <v>0</v>
          </cell>
          <cell r="CA182">
            <v>0</v>
          </cell>
          <cell r="CB182">
            <v>0</v>
          </cell>
          <cell r="CC182">
            <v>0</v>
          </cell>
          <cell r="CD182">
            <v>0</v>
          </cell>
          <cell r="CE182">
            <v>0</v>
          </cell>
          <cell r="CF182">
            <v>0</v>
          </cell>
          <cell r="CG182">
            <v>0</v>
          </cell>
          <cell r="CH182">
            <v>0</v>
          </cell>
        </row>
        <row r="183">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row>
        <row r="184">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row>
        <row r="185">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row>
        <row r="186">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cell r="BK186">
            <v>0</v>
          </cell>
          <cell r="BL186">
            <v>0</v>
          </cell>
          <cell r="BM186">
            <v>0</v>
          </cell>
          <cell r="BN186">
            <v>0</v>
          </cell>
          <cell r="BO186">
            <v>0</v>
          </cell>
          <cell r="BP186">
            <v>0</v>
          </cell>
          <cell r="BQ186">
            <v>0</v>
          </cell>
          <cell r="BR186">
            <v>0</v>
          </cell>
          <cell r="BS186">
            <v>0</v>
          </cell>
          <cell r="BT186">
            <v>0</v>
          </cell>
          <cell r="BU186">
            <v>0</v>
          </cell>
          <cell r="BV186">
            <v>0</v>
          </cell>
          <cell r="BW186">
            <v>0</v>
          </cell>
          <cell r="BX186">
            <v>0</v>
          </cell>
          <cell r="BY186">
            <v>0</v>
          </cell>
          <cell r="BZ186">
            <v>0</v>
          </cell>
          <cell r="CA186">
            <v>0</v>
          </cell>
          <cell r="CB186">
            <v>0</v>
          </cell>
          <cell r="CC186">
            <v>0</v>
          </cell>
          <cell r="CD186">
            <v>0</v>
          </cell>
          <cell r="CE186">
            <v>0</v>
          </cell>
          <cell r="CF186">
            <v>0</v>
          </cell>
          <cell r="CG186">
            <v>0</v>
          </cell>
          <cell r="CH186">
            <v>0</v>
          </cell>
        </row>
        <row r="187">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0</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cell r="BM187">
            <v>0</v>
          </cell>
          <cell r="BN187">
            <v>0</v>
          </cell>
          <cell r="BO187">
            <v>0</v>
          </cell>
          <cell r="BP187">
            <v>0</v>
          </cell>
          <cell r="BQ187">
            <v>0</v>
          </cell>
          <cell r="BR187">
            <v>0</v>
          </cell>
          <cell r="BS187">
            <v>0</v>
          </cell>
          <cell r="BT187">
            <v>0</v>
          </cell>
          <cell r="BU187">
            <v>0</v>
          </cell>
          <cell r="BV187">
            <v>0</v>
          </cell>
          <cell r="BW187">
            <v>0</v>
          </cell>
          <cell r="BX187">
            <v>0</v>
          </cell>
          <cell r="BY187">
            <v>0</v>
          </cell>
          <cell r="BZ187">
            <v>0</v>
          </cell>
          <cell r="CA187">
            <v>0</v>
          </cell>
          <cell r="CB187">
            <v>0</v>
          </cell>
          <cell r="CC187">
            <v>0</v>
          </cell>
          <cell r="CD187">
            <v>0</v>
          </cell>
          <cell r="CE187">
            <v>0</v>
          </cell>
          <cell r="CF187">
            <v>0</v>
          </cell>
          <cell r="CG187">
            <v>0</v>
          </cell>
          <cell r="CH187">
            <v>0</v>
          </cell>
        </row>
        <row r="188">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cell r="BK188">
            <v>0</v>
          </cell>
          <cell r="BL188">
            <v>0</v>
          </cell>
          <cell r="BM188">
            <v>0</v>
          </cell>
          <cell r="BN188">
            <v>0</v>
          </cell>
          <cell r="BO188">
            <v>0</v>
          </cell>
          <cell r="BP188">
            <v>0</v>
          </cell>
          <cell r="BQ188">
            <v>0</v>
          </cell>
          <cell r="BR188">
            <v>0</v>
          </cell>
          <cell r="BS188">
            <v>0</v>
          </cell>
          <cell r="BT188">
            <v>0</v>
          </cell>
          <cell r="BU188">
            <v>0</v>
          </cell>
          <cell r="BV188">
            <v>0</v>
          </cell>
          <cell r="BW188">
            <v>0</v>
          </cell>
          <cell r="BX188">
            <v>0</v>
          </cell>
          <cell r="BY188">
            <v>0</v>
          </cell>
          <cell r="BZ188">
            <v>0</v>
          </cell>
          <cell r="CA188">
            <v>0</v>
          </cell>
          <cell r="CB188">
            <v>0</v>
          </cell>
          <cell r="CC188">
            <v>0</v>
          </cell>
          <cell r="CD188">
            <v>0</v>
          </cell>
          <cell r="CE188">
            <v>0</v>
          </cell>
          <cell r="CF188">
            <v>0</v>
          </cell>
          <cell r="CG188">
            <v>0</v>
          </cell>
          <cell r="CH188">
            <v>0</v>
          </cell>
        </row>
        <row r="189">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0</v>
          </cell>
          <cell r="BK189">
            <v>0</v>
          </cell>
          <cell r="BL189">
            <v>0</v>
          </cell>
          <cell r="BM189">
            <v>0</v>
          </cell>
          <cell r="BN189">
            <v>0</v>
          </cell>
          <cell r="BO189">
            <v>0</v>
          </cell>
          <cell r="BP189">
            <v>0</v>
          </cell>
          <cell r="BQ189">
            <v>0</v>
          </cell>
          <cell r="BR189">
            <v>0</v>
          </cell>
          <cell r="BS189">
            <v>0</v>
          </cell>
          <cell r="BT189">
            <v>0</v>
          </cell>
          <cell r="BU189">
            <v>0</v>
          </cell>
          <cell r="BV189">
            <v>0</v>
          </cell>
          <cell r="BW189">
            <v>0</v>
          </cell>
          <cell r="BX189">
            <v>0</v>
          </cell>
          <cell r="BY189">
            <v>0</v>
          </cell>
          <cell r="BZ189">
            <v>0</v>
          </cell>
          <cell r="CA189">
            <v>0</v>
          </cell>
          <cell r="CB189">
            <v>0</v>
          </cell>
          <cell r="CC189">
            <v>0</v>
          </cell>
          <cell r="CD189">
            <v>0</v>
          </cell>
          <cell r="CE189">
            <v>0</v>
          </cell>
          <cell r="CF189">
            <v>0</v>
          </cell>
          <cell r="CG189">
            <v>0</v>
          </cell>
          <cell r="CH189">
            <v>0</v>
          </cell>
        </row>
        <row r="190">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cell r="BL190">
            <v>0</v>
          </cell>
          <cell r="BM190">
            <v>0</v>
          </cell>
          <cell r="BN190">
            <v>0</v>
          </cell>
          <cell r="BO190">
            <v>0</v>
          </cell>
          <cell r="BP190">
            <v>0</v>
          </cell>
          <cell r="BQ190">
            <v>0</v>
          </cell>
          <cell r="BR190">
            <v>0</v>
          </cell>
          <cell r="BS190">
            <v>0</v>
          </cell>
          <cell r="BT190">
            <v>0</v>
          </cell>
          <cell r="BU190">
            <v>0</v>
          </cell>
          <cell r="BV190">
            <v>0</v>
          </cell>
          <cell r="BW190">
            <v>0</v>
          </cell>
          <cell r="BX190">
            <v>0</v>
          </cell>
          <cell r="BY190">
            <v>0</v>
          </cell>
          <cell r="BZ190">
            <v>0</v>
          </cell>
          <cell r="CA190">
            <v>0</v>
          </cell>
          <cell r="CB190">
            <v>0</v>
          </cell>
          <cell r="CC190">
            <v>0</v>
          </cell>
          <cell r="CD190">
            <v>0</v>
          </cell>
          <cell r="CE190">
            <v>0</v>
          </cell>
          <cell r="CF190">
            <v>0</v>
          </cell>
          <cell r="CG190">
            <v>0</v>
          </cell>
          <cell r="CH190">
            <v>0</v>
          </cell>
        </row>
        <row r="191">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cell r="BL191">
            <v>0</v>
          </cell>
          <cell r="BM191">
            <v>0</v>
          </cell>
          <cell r="BN191">
            <v>0</v>
          </cell>
          <cell r="BO191">
            <v>0</v>
          </cell>
          <cell r="BP191">
            <v>0</v>
          </cell>
          <cell r="BQ191">
            <v>0</v>
          </cell>
          <cell r="BR191">
            <v>0</v>
          </cell>
          <cell r="BS191">
            <v>0</v>
          </cell>
          <cell r="BT191">
            <v>0</v>
          </cell>
          <cell r="BU191">
            <v>0</v>
          </cell>
          <cell r="BV191">
            <v>0</v>
          </cell>
          <cell r="BW191">
            <v>0</v>
          </cell>
          <cell r="BX191">
            <v>0</v>
          </cell>
          <cell r="BY191">
            <v>0</v>
          </cell>
          <cell r="BZ191">
            <v>0</v>
          </cell>
          <cell r="CA191">
            <v>0</v>
          </cell>
          <cell r="CB191">
            <v>0</v>
          </cell>
          <cell r="CC191">
            <v>0</v>
          </cell>
          <cell r="CD191">
            <v>0</v>
          </cell>
          <cell r="CE191">
            <v>0</v>
          </cell>
          <cell r="CF191">
            <v>0</v>
          </cell>
          <cell r="CG191">
            <v>0</v>
          </cell>
          <cell r="CH191">
            <v>0</v>
          </cell>
        </row>
        <row r="192">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row>
        <row r="193">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row>
        <row r="194">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row>
        <row r="195">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cell r="BM195">
            <v>0</v>
          </cell>
          <cell r="BN195">
            <v>0</v>
          </cell>
          <cell r="BO195">
            <v>0</v>
          </cell>
          <cell r="BP195">
            <v>0</v>
          </cell>
          <cell r="BQ195">
            <v>0</v>
          </cell>
          <cell r="BR195">
            <v>0</v>
          </cell>
          <cell r="BS195">
            <v>0</v>
          </cell>
          <cell r="BT195">
            <v>0</v>
          </cell>
          <cell r="BU195">
            <v>0</v>
          </cell>
          <cell r="BV195">
            <v>0</v>
          </cell>
          <cell r="BW195">
            <v>0</v>
          </cell>
          <cell r="BX195">
            <v>0</v>
          </cell>
          <cell r="BY195">
            <v>0</v>
          </cell>
          <cell r="BZ195">
            <v>0</v>
          </cell>
          <cell r="CA195">
            <v>0</v>
          </cell>
          <cell r="CB195">
            <v>0</v>
          </cell>
          <cell r="CC195">
            <v>0</v>
          </cell>
          <cell r="CD195">
            <v>0</v>
          </cell>
          <cell r="CE195">
            <v>0</v>
          </cell>
          <cell r="CF195">
            <v>0</v>
          </cell>
          <cell r="CG195">
            <v>0</v>
          </cell>
          <cell r="CH195">
            <v>0</v>
          </cell>
        </row>
        <row r="196">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cell r="BM196">
            <v>0</v>
          </cell>
          <cell r="BN196">
            <v>0</v>
          </cell>
          <cell r="BO196">
            <v>0</v>
          </cell>
          <cell r="BP196">
            <v>0</v>
          </cell>
          <cell r="BQ196">
            <v>0</v>
          </cell>
          <cell r="BR196">
            <v>0</v>
          </cell>
          <cell r="BS196">
            <v>0</v>
          </cell>
          <cell r="BT196">
            <v>0</v>
          </cell>
          <cell r="BU196">
            <v>0</v>
          </cell>
          <cell r="BV196">
            <v>0</v>
          </cell>
          <cell r="BW196">
            <v>0</v>
          </cell>
          <cell r="BX196">
            <v>0</v>
          </cell>
          <cell r="BY196">
            <v>0</v>
          </cell>
          <cell r="BZ196">
            <v>0</v>
          </cell>
          <cell r="CA196">
            <v>0</v>
          </cell>
          <cell r="CB196">
            <v>0</v>
          </cell>
          <cell r="CC196">
            <v>0</v>
          </cell>
          <cell r="CD196">
            <v>0</v>
          </cell>
          <cell r="CE196">
            <v>0</v>
          </cell>
          <cell r="CF196">
            <v>0</v>
          </cell>
          <cell r="CG196">
            <v>0</v>
          </cell>
          <cell r="CH196">
            <v>0</v>
          </cell>
        </row>
        <row r="197">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row>
        <row r="198">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row>
        <row r="199">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0</v>
          </cell>
          <cell r="BK199">
            <v>0</v>
          </cell>
          <cell r="BL199">
            <v>0</v>
          </cell>
          <cell r="BM199">
            <v>0</v>
          </cell>
          <cell r="BN199">
            <v>0</v>
          </cell>
          <cell r="BO199">
            <v>0</v>
          </cell>
          <cell r="BP199">
            <v>0</v>
          </cell>
          <cell r="BQ199">
            <v>0</v>
          </cell>
          <cell r="BR199">
            <v>0</v>
          </cell>
          <cell r="BS199">
            <v>0</v>
          </cell>
          <cell r="BT199">
            <v>0</v>
          </cell>
          <cell r="BU199">
            <v>0</v>
          </cell>
          <cell r="BV199">
            <v>0</v>
          </cell>
          <cell r="BW199">
            <v>0</v>
          </cell>
          <cell r="BX199">
            <v>0</v>
          </cell>
          <cell r="BY199">
            <v>0</v>
          </cell>
          <cell r="BZ199">
            <v>0</v>
          </cell>
          <cell r="CA199">
            <v>0</v>
          </cell>
          <cell r="CB199">
            <v>0</v>
          </cell>
          <cell r="CC199">
            <v>0</v>
          </cell>
          <cell r="CD199">
            <v>0</v>
          </cell>
          <cell r="CE199">
            <v>0</v>
          </cell>
          <cell r="CF199">
            <v>0</v>
          </cell>
          <cell r="CG199">
            <v>0</v>
          </cell>
          <cell r="CH199">
            <v>0</v>
          </cell>
        </row>
        <row r="200">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0</v>
          </cell>
          <cell r="BK200">
            <v>0</v>
          </cell>
          <cell r="BL200">
            <v>0</v>
          </cell>
          <cell r="BM200">
            <v>0</v>
          </cell>
          <cell r="BN200">
            <v>0</v>
          </cell>
          <cell r="BO200">
            <v>0</v>
          </cell>
          <cell r="BP200">
            <v>0</v>
          </cell>
          <cell r="BQ200">
            <v>0</v>
          </cell>
          <cell r="BR200">
            <v>0</v>
          </cell>
          <cell r="BS200">
            <v>0</v>
          </cell>
          <cell r="BT200">
            <v>0</v>
          </cell>
          <cell r="BU200">
            <v>0</v>
          </cell>
          <cell r="BV200">
            <v>0</v>
          </cell>
          <cell r="BW200">
            <v>0</v>
          </cell>
          <cell r="BX200">
            <v>0</v>
          </cell>
          <cell r="BY200">
            <v>0</v>
          </cell>
          <cell r="BZ200">
            <v>0</v>
          </cell>
          <cell r="CA200">
            <v>0</v>
          </cell>
          <cell r="CB200">
            <v>0</v>
          </cell>
          <cell r="CC200">
            <v>0</v>
          </cell>
          <cell r="CD200">
            <v>0</v>
          </cell>
          <cell r="CE200">
            <v>0</v>
          </cell>
          <cell r="CF200">
            <v>0</v>
          </cell>
          <cell r="CG200">
            <v>0</v>
          </cell>
          <cell r="CH200">
            <v>0</v>
          </cell>
        </row>
        <row r="201">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cell r="W201">
            <v>0</v>
          </cell>
          <cell r="X201">
            <v>0</v>
          </cell>
          <cell r="Y201">
            <v>0</v>
          </cell>
          <cell r="Z201">
            <v>0</v>
          </cell>
          <cell r="AA201">
            <v>0</v>
          </cell>
          <cell r="AB201">
            <v>0</v>
          </cell>
          <cell r="AC201">
            <v>0</v>
          </cell>
          <cell r="AD201">
            <v>0</v>
          </cell>
          <cell r="AE201">
            <v>0</v>
          </cell>
          <cell r="AF201">
            <v>0</v>
          </cell>
          <cell r="AG201">
            <v>0</v>
          </cell>
          <cell r="AH201">
            <v>0</v>
          </cell>
          <cell r="AI201">
            <v>0</v>
          </cell>
          <cell r="AJ201">
            <v>0</v>
          </cell>
          <cell r="AK201">
            <v>0</v>
          </cell>
          <cell r="AL201">
            <v>0</v>
          </cell>
          <cell r="AM201">
            <v>0</v>
          </cell>
          <cell r="AN201">
            <v>0</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0</v>
          </cell>
          <cell r="BK201">
            <v>0</v>
          </cell>
          <cell r="BL201">
            <v>0</v>
          </cell>
          <cell r="BM201">
            <v>0</v>
          </cell>
          <cell r="BN201">
            <v>0</v>
          </cell>
          <cell r="BO201">
            <v>0</v>
          </cell>
          <cell r="BP201">
            <v>0</v>
          </cell>
          <cell r="BQ201">
            <v>0</v>
          </cell>
          <cell r="BR201">
            <v>0</v>
          </cell>
          <cell r="BS201">
            <v>0</v>
          </cell>
          <cell r="BT201">
            <v>0</v>
          </cell>
          <cell r="BU201">
            <v>0</v>
          </cell>
          <cell r="BV201">
            <v>0</v>
          </cell>
          <cell r="BW201">
            <v>0</v>
          </cell>
          <cell r="BX201">
            <v>0</v>
          </cell>
          <cell r="BY201">
            <v>0</v>
          </cell>
          <cell r="BZ201">
            <v>0</v>
          </cell>
          <cell r="CA201">
            <v>0</v>
          </cell>
          <cell r="CB201">
            <v>0</v>
          </cell>
          <cell r="CC201">
            <v>0</v>
          </cell>
          <cell r="CD201">
            <v>0</v>
          </cell>
          <cell r="CE201">
            <v>0</v>
          </cell>
          <cell r="CF201">
            <v>0</v>
          </cell>
          <cell r="CG201">
            <v>0</v>
          </cell>
          <cell r="CH201">
            <v>0</v>
          </cell>
        </row>
        <row r="202">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cell r="BL202">
            <v>0</v>
          </cell>
          <cell r="BM202">
            <v>0</v>
          </cell>
          <cell r="BN202">
            <v>0</v>
          </cell>
          <cell r="BO202">
            <v>0</v>
          </cell>
          <cell r="BP202">
            <v>0</v>
          </cell>
          <cell r="BQ202">
            <v>0</v>
          </cell>
          <cell r="BR202">
            <v>0</v>
          </cell>
          <cell r="BS202">
            <v>0</v>
          </cell>
          <cell r="BT202">
            <v>0</v>
          </cell>
          <cell r="BU202">
            <v>0</v>
          </cell>
          <cell r="BV202">
            <v>0</v>
          </cell>
          <cell r="BW202">
            <v>0</v>
          </cell>
          <cell r="BX202">
            <v>0</v>
          </cell>
          <cell r="BY202">
            <v>0</v>
          </cell>
          <cell r="BZ202">
            <v>0</v>
          </cell>
          <cell r="CA202">
            <v>0</v>
          </cell>
          <cell r="CB202">
            <v>0</v>
          </cell>
          <cell r="CC202">
            <v>0</v>
          </cell>
          <cell r="CD202">
            <v>0</v>
          </cell>
          <cell r="CE202">
            <v>0</v>
          </cell>
          <cell r="CF202">
            <v>0</v>
          </cell>
          <cell r="CG202">
            <v>0</v>
          </cell>
          <cell r="CH202">
            <v>0</v>
          </cell>
        </row>
        <row r="203">
          <cell r="I203">
            <v>0</v>
          </cell>
          <cell r="J203">
            <v>0</v>
          </cell>
          <cell r="K203">
            <v>0</v>
          </cell>
          <cell r="L203">
            <v>0</v>
          </cell>
          <cell r="M203">
            <v>0</v>
          </cell>
          <cell r="N203">
            <v>0</v>
          </cell>
          <cell r="O203">
            <v>0</v>
          </cell>
          <cell r="P203">
            <v>0</v>
          </cell>
          <cell r="Q203">
            <v>0</v>
          </cell>
          <cell r="R203">
            <v>0</v>
          </cell>
          <cell r="S203">
            <v>0</v>
          </cell>
          <cell r="T203">
            <v>0</v>
          </cell>
          <cell r="U203">
            <v>0</v>
          </cell>
          <cell r="V203">
            <v>0</v>
          </cell>
          <cell r="W203">
            <v>0</v>
          </cell>
          <cell r="X203">
            <v>0</v>
          </cell>
          <cell r="Y203">
            <v>0</v>
          </cell>
          <cell r="Z203">
            <v>0</v>
          </cell>
          <cell r="AA203">
            <v>0</v>
          </cell>
          <cell r="AB203">
            <v>0</v>
          </cell>
          <cell r="AC203">
            <v>0</v>
          </cell>
          <cell r="AD203">
            <v>0</v>
          </cell>
          <cell r="AE203">
            <v>0</v>
          </cell>
          <cell r="AF203">
            <v>0</v>
          </cell>
          <cell r="AG203">
            <v>0</v>
          </cell>
          <cell r="AH203">
            <v>0</v>
          </cell>
          <cell r="AI203">
            <v>0</v>
          </cell>
          <cell r="AJ203">
            <v>0</v>
          </cell>
          <cell r="AK203">
            <v>0</v>
          </cell>
          <cell r="AL203">
            <v>0</v>
          </cell>
          <cell r="AM203">
            <v>0</v>
          </cell>
          <cell r="AN203">
            <v>0</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cell r="BL203">
            <v>0</v>
          </cell>
          <cell r="BM203">
            <v>0</v>
          </cell>
          <cell r="BN203">
            <v>0</v>
          </cell>
          <cell r="BO203">
            <v>0</v>
          </cell>
          <cell r="BP203">
            <v>0</v>
          </cell>
          <cell r="BQ203">
            <v>0</v>
          </cell>
          <cell r="BR203">
            <v>0</v>
          </cell>
          <cell r="BS203">
            <v>0</v>
          </cell>
          <cell r="BT203">
            <v>0</v>
          </cell>
          <cell r="BU203">
            <v>0</v>
          </cell>
          <cell r="BV203">
            <v>0</v>
          </cell>
          <cell r="BW203">
            <v>0</v>
          </cell>
          <cell r="BX203">
            <v>0</v>
          </cell>
          <cell r="BY203">
            <v>0</v>
          </cell>
          <cell r="BZ203">
            <v>0</v>
          </cell>
          <cell r="CA203">
            <v>0</v>
          </cell>
          <cell r="CB203">
            <v>0</v>
          </cell>
          <cell r="CC203">
            <v>0</v>
          </cell>
          <cell r="CD203">
            <v>0</v>
          </cell>
          <cell r="CE203">
            <v>0</v>
          </cell>
          <cell r="CF203">
            <v>0</v>
          </cell>
          <cell r="CG203">
            <v>0</v>
          </cell>
          <cell r="CH203">
            <v>0</v>
          </cell>
        </row>
        <row r="204">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cell r="BL204">
            <v>0</v>
          </cell>
          <cell r="BM204">
            <v>0</v>
          </cell>
          <cell r="BN204">
            <v>0</v>
          </cell>
          <cell r="BO204">
            <v>0</v>
          </cell>
          <cell r="BP204">
            <v>0</v>
          </cell>
          <cell r="BQ204">
            <v>0</v>
          </cell>
          <cell r="BR204">
            <v>0</v>
          </cell>
          <cell r="BS204">
            <v>0</v>
          </cell>
          <cell r="BT204">
            <v>0</v>
          </cell>
          <cell r="BU204">
            <v>0</v>
          </cell>
          <cell r="BV204">
            <v>0</v>
          </cell>
          <cell r="BW204">
            <v>0</v>
          </cell>
          <cell r="BX204">
            <v>0</v>
          </cell>
          <cell r="BY204">
            <v>0</v>
          </cell>
          <cell r="BZ204">
            <v>0</v>
          </cell>
          <cell r="CA204">
            <v>0</v>
          </cell>
          <cell r="CB204">
            <v>0</v>
          </cell>
          <cell r="CC204">
            <v>0</v>
          </cell>
          <cell r="CD204">
            <v>0</v>
          </cell>
          <cell r="CE204">
            <v>0</v>
          </cell>
          <cell r="CF204">
            <v>0</v>
          </cell>
          <cell r="CG204">
            <v>0</v>
          </cell>
          <cell r="CH204">
            <v>0</v>
          </cell>
        </row>
        <row r="205">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0</v>
          </cell>
          <cell r="BK205">
            <v>0</v>
          </cell>
          <cell r="BL205">
            <v>0</v>
          </cell>
          <cell r="BM205">
            <v>0</v>
          </cell>
          <cell r="BN205">
            <v>0</v>
          </cell>
          <cell r="BO205">
            <v>0</v>
          </cell>
          <cell r="BP205">
            <v>0</v>
          </cell>
          <cell r="BQ205">
            <v>0</v>
          </cell>
          <cell r="BR205">
            <v>0</v>
          </cell>
          <cell r="BS205">
            <v>0</v>
          </cell>
          <cell r="BT205">
            <v>0</v>
          </cell>
          <cell r="BU205">
            <v>0</v>
          </cell>
          <cell r="BV205">
            <v>0</v>
          </cell>
          <cell r="BW205">
            <v>0</v>
          </cell>
          <cell r="BX205">
            <v>0</v>
          </cell>
          <cell r="BY205">
            <v>0</v>
          </cell>
          <cell r="BZ205">
            <v>0</v>
          </cell>
          <cell r="CA205">
            <v>0</v>
          </cell>
          <cell r="CB205">
            <v>0</v>
          </cell>
          <cell r="CC205">
            <v>0</v>
          </cell>
          <cell r="CD205">
            <v>0</v>
          </cell>
          <cell r="CE205">
            <v>0</v>
          </cell>
          <cell r="CF205">
            <v>0</v>
          </cell>
          <cell r="CG205">
            <v>0</v>
          </cell>
          <cell r="CH205">
            <v>0</v>
          </cell>
        </row>
        <row r="206">
          <cell r="I206">
            <v>0</v>
          </cell>
          <cell r="J206">
            <v>0</v>
          </cell>
          <cell r="K206">
            <v>0</v>
          </cell>
          <cell r="L206">
            <v>0</v>
          </cell>
          <cell r="M206">
            <v>0</v>
          </cell>
          <cell r="N206">
            <v>0</v>
          </cell>
          <cell r="O206">
            <v>0</v>
          </cell>
          <cell r="P206">
            <v>0</v>
          </cell>
          <cell r="Q206">
            <v>0</v>
          </cell>
          <cell r="R206">
            <v>0</v>
          </cell>
          <cell r="S206">
            <v>0</v>
          </cell>
          <cell r="T206">
            <v>0</v>
          </cell>
          <cell r="U206">
            <v>0</v>
          </cell>
          <cell r="V206">
            <v>0</v>
          </cell>
          <cell r="W206">
            <v>0</v>
          </cell>
          <cell r="X206">
            <v>0</v>
          </cell>
          <cell r="Y206">
            <v>0</v>
          </cell>
          <cell r="Z206">
            <v>0</v>
          </cell>
          <cell r="AA206">
            <v>0</v>
          </cell>
          <cell r="AB206">
            <v>0</v>
          </cell>
          <cell r="AC206">
            <v>0</v>
          </cell>
          <cell r="AD206">
            <v>0</v>
          </cell>
          <cell r="AE206">
            <v>0</v>
          </cell>
          <cell r="AF206">
            <v>0</v>
          </cell>
          <cell r="AG206">
            <v>0</v>
          </cell>
          <cell r="AH206">
            <v>0</v>
          </cell>
          <cell r="AI206">
            <v>0</v>
          </cell>
          <cell r="AJ206">
            <v>0</v>
          </cell>
          <cell r="AK206">
            <v>0</v>
          </cell>
          <cell r="AL206">
            <v>0</v>
          </cell>
          <cell r="AM206">
            <v>0</v>
          </cell>
          <cell r="AN206">
            <v>0</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cell r="BF206">
            <v>0</v>
          </cell>
          <cell r="BG206">
            <v>0</v>
          </cell>
          <cell r="BH206">
            <v>0</v>
          </cell>
          <cell r="BI206">
            <v>0</v>
          </cell>
          <cell r="BJ206">
            <v>0</v>
          </cell>
          <cell r="BK206">
            <v>0</v>
          </cell>
          <cell r="BL206">
            <v>0</v>
          </cell>
          <cell r="BM206">
            <v>0</v>
          </cell>
          <cell r="BN206">
            <v>0</v>
          </cell>
          <cell r="BO206">
            <v>0</v>
          </cell>
          <cell r="BP206">
            <v>0</v>
          </cell>
          <cell r="BQ206">
            <v>0</v>
          </cell>
          <cell r="BR206">
            <v>0</v>
          </cell>
          <cell r="BS206">
            <v>0</v>
          </cell>
          <cell r="BT206">
            <v>0</v>
          </cell>
          <cell r="BU206">
            <v>0</v>
          </cell>
          <cell r="BV206">
            <v>0</v>
          </cell>
          <cell r="BW206">
            <v>0</v>
          </cell>
          <cell r="BX206">
            <v>0</v>
          </cell>
          <cell r="BY206">
            <v>0</v>
          </cell>
          <cell r="BZ206">
            <v>0</v>
          </cell>
          <cell r="CA206">
            <v>0</v>
          </cell>
          <cell r="CB206">
            <v>0</v>
          </cell>
          <cell r="CC206">
            <v>0</v>
          </cell>
          <cell r="CD206">
            <v>0</v>
          </cell>
          <cell r="CE206">
            <v>0</v>
          </cell>
          <cell r="CF206">
            <v>0</v>
          </cell>
          <cell r="CG206">
            <v>0</v>
          </cell>
          <cell r="CH206">
            <v>0</v>
          </cell>
        </row>
        <row r="207">
          <cell r="I207">
            <v>0</v>
          </cell>
          <cell r="J207">
            <v>0</v>
          </cell>
          <cell r="K207">
            <v>0</v>
          </cell>
          <cell r="L207">
            <v>0</v>
          </cell>
          <cell r="M207">
            <v>0</v>
          </cell>
          <cell r="N207">
            <v>0</v>
          </cell>
          <cell r="O207">
            <v>0</v>
          </cell>
          <cell r="P207">
            <v>0</v>
          </cell>
          <cell r="Q207">
            <v>0</v>
          </cell>
          <cell r="R207">
            <v>0</v>
          </cell>
          <cell r="S207">
            <v>0</v>
          </cell>
          <cell r="T207">
            <v>0</v>
          </cell>
          <cell r="U207">
            <v>0</v>
          </cell>
          <cell r="V207">
            <v>0</v>
          </cell>
          <cell r="W207">
            <v>0</v>
          </cell>
          <cell r="X207">
            <v>0</v>
          </cell>
          <cell r="Y207">
            <v>0</v>
          </cell>
          <cell r="Z207">
            <v>0</v>
          </cell>
          <cell r="AA207">
            <v>0</v>
          </cell>
          <cell r="AB207">
            <v>0</v>
          </cell>
          <cell r="AC207">
            <v>0</v>
          </cell>
          <cell r="AD207">
            <v>0</v>
          </cell>
          <cell r="AE207">
            <v>0</v>
          </cell>
          <cell r="AF207">
            <v>0</v>
          </cell>
          <cell r="AG207">
            <v>0</v>
          </cell>
          <cell r="AH207">
            <v>0</v>
          </cell>
          <cell r="AI207">
            <v>0</v>
          </cell>
          <cell r="AJ207">
            <v>0</v>
          </cell>
          <cell r="AK207">
            <v>0</v>
          </cell>
          <cell r="AL207">
            <v>0</v>
          </cell>
          <cell r="AM207">
            <v>0</v>
          </cell>
          <cell r="AN207">
            <v>0</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0</v>
          </cell>
          <cell r="BK207">
            <v>0</v>
          </cell>
          <cell r="BL207">
            <v>0</v>
          </cell>
          <cell r="BM207">
            <v>0</v>
          </cell>
          <cell r="BN207">
            <v>0</v>
          </cell>
          <cell r="BO207">
            <v>0</v>
          </cell>
          <cell r="BP207">
            <v>0</v>
          </cell>
          <cell r="BQ207">
            <v>0</v>
          </cell>
          <cell r="BR207">
            <v>0</v>
          </cell>
          <cell r="BS207">
            <v>0</v>
          </cell>
          <cell r="BT207">
            <v>0</v>
          </cell>
          <cell r="BU207">
            <v>0</v>
          </cell>
          <cell r="BV207">
            <v>0</v>
          </cell>
          <cell r="BW207">
            <v>0</v>
          </cell>
          <cell r="BX207">
            <v>0</v>
          </cell>
          <cell r="BY207">
            <v>0</v>
          </cell>
          <cell r="BZ207">
            <v>0</v>
          </cell>
          <cell r="CA207">
            <v>0</v>
          </cell>
          <cell r="CB207">
            <v>0</v>
          </cell>
          <cell r="CC207">
            <v>0</v>
          </cell>
          <cell r="CD207">
            <v>0</v>
          </cell>
          <cell r="CE207">
            <v>0</v>
          </cell>
          <cell r="CF207">
            <v>0</v>
          </cell>
          <cell r="CG207">
            <v>0</v>
          </cell>
          <cell r="CH207">
            <v>0</v>
          </cell>
        </row>
        <row r="208">
          <cell r="I208">
            <v>0</v>
          </cell>
          <cell r="J208">
            <v>0</v>
          </cell>
          <cell r="K208">
            <v>0</v>
          </cell>
          <cell r="L208">
            <v>0</v>
          </cell>
          <cell r="M208">
            <v>0</v>
          </cell>
          <cell r="N208">
            <v>0</v>
          </cell>
          <cell r="O208">
            <v>0</v>
          </cell>
          <cell r="P208">
            <v>0</v>
          </cell>
          <cell r="Q208">
            <v>0</v>
          </cell>
          <cell r="R208">
            <v>0</v>
          </cell>
          <cell r="S208">
            <v>0</v>
          </cell>
          <cell r="T208">
            <v>0</v>
          </cell>
          <cell r="U208">
            <v>0</v>
          </cell>
          <cell r="V208">
            <v>0</v>
          </cell>
          <cell r="W208">
            <v>0</v>
          </cell>
          <cell r="X208">
            <v>0</v>
          </cell>
          <cell r="Y208">
            <v>0</v>
          </cell>
          <cell r="Z208">
            <v>0</v>
          </cell>
          <cell r="AA208">
            <v>0</v>
          </cell>
          <cell r="AB208">
            <v>0</v>
          </cell>
          <cell r="AC208">
            <v>0</v>
          </cell>
          <cell r="AD208">
            <v>0</v>
          </cell>
          <cell r="AE208">
            <v>0</v>
          </cell>
          <cell r="AF208">
            <v>0</v>
          </cell>
          <cell r="AG208">
            <v>0</v>
          </cell>
          <cell r="AH208">
            <v>0</v>
          </cell>
          <cell r="AI208">
            <v>0</v>
          </cell>
          <cell r="AJ208">
            <v>0</v>
          </cell>
          <cell r="AK208">
            <v>0</v>
          </cell>
          <cell r="AL208">
            <v>0</v>
          </cell>
          <cell r="AM208">
            <v>0</v>
          </cell>
          <cell r="AN208">
            <v>0</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cell r="BL208">
            <v>0</v>
          </cell>
          <cell r="BM208">
            <v>0</v>
          </cell>
          <cell r="BN208">
            <v>0</v>
          </cell>
          <cell r="BO208">
            <v>0</v>
          </cell>
          <cell r="BP208">
            <v>0</v>
          </cell>
          <cell r="BQ208">
            <v>0</v>
          </cell>
          <cell r="BR208">
            <v>0</v>
          </cell>
          <cell r="BS208">
            <v>0</v>
          </cell>
          <cell r="BT208">
            <v>0</v>
          </cell>
          <cell r="BU208">
            <v>0</v>
          </cell>
          <cell r="BV208">
            <v>0</v>
          </cell>
          <cell r="BW208">
            <v>0</v>
          </cell>
          <cell r="BX208">
            <v>0</v>
          </cell>
          <cell r="BY208">
            <v>0</v>
          </cell>
          <cell r="BZ208">
            <v>0</v>
          </cell>
          <cell r="CA208">
            <v>0</v>
          </cell>
          <cell r="CB208">
            <v>0</v>
          </cell>
          <cell r="CC208">
            <v>0</v>
          </cell>
          <cell r="CD208">
            <v>0</v>
          </cell>
          <cell r="CE208">
            <v>0</v>
          </cell>
          <cell r="CF208">
            <v>0</v>
          </cell>
          <cell r="CG208">
            <v>0</v>
          </cell>
          <cell r="CH208">
            <v>0</v>
          </cell>
        </row>
        <row r="209">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0</v>
          </cell>
          <cell r="BK209">
            <v>0</v>
          </cell>
          <cell r="BL209">
            <v>0</v>
          </cell>
          <cell r="BM209">
            <v>0</v>
          </cell>
          <cell r="BN209">
            <v>0</v>
          </cell>
          <cell r="BO209">
            <v>0</v>
          </cell>
          <cell r="BP209">
            <v>0</v>
          </cell>
          <cell r="BQ209">
            <v>0</v>
          </cell>
          <cell r="BR209">
            <v>0</v>
          </cell>
          <cell r="BS209">
            <v>0</v>
          </cell>
          <cell r="BT209">
            <v>0</v>
          </cell>
          <cell r="BU209">
            <v>0</v>
          </cell>
          <cell r="BV209">
            <v>0</v>
          </cell>
          <cell r="BW209">
            <v>0</v>
          </cell>
          <cell r="BX209">
            <v>0</v>
          </cell>
          <cell r="BY209">
            <v>0</v>
          </cell>
          <cell r="BZ209">
            <v>0</v>
          </cell>
          <cell r="CA209">
            <v>0</v>
          </cell>
          <cell r="CB209">
            <v>0</v>
          </cell>
          <cell r="CC209">
            <v>0</v>
          </cell>
          <cell r="CD209">
            <v>0</v>
          </cell>
          <cell r="CE209">
            <v>0</v>
          </cell>
          <cell r="CF209">
            <v>0</v>
          </cell>
          <cell r="CG209">
            <v>0</v>
          </cell>
          <cell r="CH209">
            <v>0</v>
          </cell>
        </row>
        <row r="210">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row>
        <row r="211">
          <cell r="I211">
            <v>0</v>
          </cell>
          <cell r="J211">
            <v>0</v>
          </cell>
          <cell r="K211">
            <v>0</v>
          </cell>
          <cell r="L211">
            <v>0</v>
          </cell>
          <cell r="M211">
            <v>0</v>
          </cell>
          <cell r="N211">
            <v>0</v>
          </cell>
          <cell r="O211">
            <v>0</v>
          </cell>
          <cell r="P211">
            <v>0</v>
          </cell>
          <cell r="Q211">
            <v>0</v>
          </cell>
          <cell r="R211">
            <v>0</v>
          </cell>
          <cell r="S211">
            <v>0</v>
          </cell>
          <cell r="T211">
            <v>0</v>
          </cell>
          <cell r="U211">
            <v>0</v>
          </cell>
          <cell r="V211">
            <v>0</v>
          </cell>
          <cell r="W211">
            <v>0</v>
          </cell>
          <cell r="X211">
            <v>0</v>
          </cell>
          <cell r="Y211">
            <v>0</v>
          </cell>
          <cell r="Z211">
            <v>0</v>
          </cell>
          <cell r="AA211">
            <v>0</v>
          </cell>
          <cell r="AB211">
            <v>0</v>
          </cell>
          <cell r="AC211">
            <v>0</v>
          </cell>
          <cell r="AD211">
            <v>0</v>
          </cell>
          <cell r="AE211">
            <v>0</v>
          </cell>
          <cell r="AF211">
            <v>0</v>
          </cell>
          <cell r="AG211">
            <v>0</v>
          </cell>
          <cell r="AH211">
            <v>0</v>
          </cell>
          <cell r="AI211">
            <v>0</v>
          </cell>
          <cell r="AJ211">
            <v>0</v>
          </cell>
          <cell r="AK211">
            <v>0</v>
          </cell>
          <cell r="AL211">
            <v>0</v>
          </cell>
          <cell r="AM211">
            <v>0</v>
          </cell>
          <cell r="AN211">
            <v>0</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0</v>
          </cell>
          <cell r="BK211">
            <v>0</v>
          </cell>
          <cell r="BL211">
            <v>0</v>
          </cell>
          <cell r="BM211">
            <v>0</v>
          </cell>
          <cell r="BN211">
            <v>0</v>
          </cell>
          <cell r="BO211">
            <v>0</v>
          </cell>
          <cell r="BP211">
            <v>0</v>
          </cell>
          <cell r="BQ211">
            <v>0</v>
          </cell>
          <cell r="BR211">
            <v>0</v>
          </cell>
          <cell r="BS211">
            <v>0</v>
          </cell>
          <cell r="BT211">
            <v>0</v>
          </cell>
          <cell r="BU211">
            <v>0</v>
          </cell>
          <cell r="BV211">
            <v>0</v>
          </cell>
          <cell r="BW211">
            <v>0</v>
          </cell>
          <cell r="BX211">
            <v>0</v>
          </cell>
          <cell r="BY211">
            <v>0</v>
          </cell>
          <cell r="BZ211">
            <v>0</v>
          </cell>
          <cell r="CA211">
            <v>0</v>
          </cell>
          <cell r="CB211">
            <v>0</v>
          </cell>
          <cell r="CC211">
            <v>0</v>
          </cell>
          <cell r="CD211">
            <v>0</v>
          </cell>
          <cell r="CE211">
            <v>0</v>
          </cell>
          <cell r="CF211">
            <v>0</v>
          </cell>
          <cell r="CG211">
            <v>0</v>
          </cell>
          <cell r="CH211">
            <v>0</v>
          </cell>
        </row>
        <row r="212">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row>
        <row r="213">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cell r="BL213">
            <v>0</v>
          </cell>
          <cell r="BM213">
            <v>0</v>
          </cell>
          <cell r="BN213">
            <v>0</v>
          </cell>
          <cell r="BO213">
            <v>0</v>
          </cell>
          <cell r="BP213">
            <v>0</v>
          </cell>
          <cell r="BQ213">
            <v>0</v>
          </cell>
          <cell r="BR213">
            <v>0</v>
          </cell>
          <cell r="BS213">
            <v>0</v>
          </cell>
          <cell r="BT213">
            <v>0</v>
          </cell>
          <cell r="BU213">
            <v>0</v>
          </cell>
          <cell r="BV213">
            <v>0</v>
          </cell>
          <cell r="BW213">
            <v>0</v>
          </cell>
          <cell r="BX213">
            <v>0</v>
          </cell>
          <cell r="BY213">
            <v>0</v>
          </cell>
          <cell r="BZ213">
            <v>0</v>
          </cell>
          <cell r="CA213">
            <v>0</v>
          </cell>
          <cell r="CB213">
            <v>0</v>
          </cell>
          <cell r="CC213">
            <v>0</v>
          </cell>
          <cell r="CD213">
            <v>0</v>
          </cell>
          <cell r="CE213">
            <v>0</v>
          </cell>
          <cell r="CF213">
            <v>0</v>
          </cell>
          <cell r="CG213">
            <v>0</v>
          </cell>
          <cell r="CH213">
            <v>0</v>
          </cell>
        </row>
        <row r="214">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cell r="BL214">
            <v>0</v>
          </cell>
          <cell r="BM214">
            <v>0</v>
          </cell>
          <cell r="BN214">
            <v>0</v>
          </cell>
          <cell r="BO214">
            <v>0</v>
          </cell>
          <cell r="BP214">
            <v>0</v>
          </cell>
          <cell r="BQ214">
            <v>0</v>
          </cell>
          <cell r="BR214">
            <v>0</v>
          </cell>
          <cell r="BS214">
            <v>0</v>
          </cell>
          <cell r="BT214">
            <v>0</v>
          </cell>
          <cell r="BU214">
            <v>0</v>
          </cell>
          <cell r="BV214">
            <v>0</v>
          </cell>
          <cell r="BW214">
            <v>0</v>
          </cell>
          <cell r="BX214">
            <v>0</v>
          </cell>
          <cell r="BY214">
            <v>0</v>
          </cell>
          <cell r="BZ214">
            <v>0</v>
          </cell>
          <cell r="CA214">
            <v>0</v>
          </cell>
          <cell r="CB214">
            <v>0</v>
          </cell>
          <cell r="CC214">
            <v>0</v>
          </cell>
          <cell r="CD214">
            <v>0</v>
          </cell>
          <cell r="CE214">
            <v>0</v>
          </cell>
          <cell r="CF214">
            <v>0</v>
          </cell>
          <cell r="CG214">
            <v>0</v>
          </cell>
          <cell r="CH214">
            <v>0</v>
          </cell>
        </row>
        <row r="215">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0</v>
          </cell>
          <cell r="BK215">
            <v>0</v>
          </cell>
          <cell r="BL215">
            <v>0</v>
          </cell>
          <cell r="BM215">
            <v>0</v>
          </cell>
          <cell r="BN215">
            <v>0</v>
          </cell>
          <cell r="BO215">
            <v>0</v>
          </cell>
          <cell r="BP215">
            <v>0</v>
          </cell>
          <cell r="BQ215">
            <v>0</v>
          </cell>
          <cell r="BR215">
            <v>0</v>
          </cell>
          <cell r="BS215">
            <v>0</v>
          </cell>
          <cell r="BT215">
            <v>0</v>
          </cell>
          <cell r="BU215">
            <v>0</v>
          </cell>
          <cell r="BV215">
            <v>0</v>
          </cell>
          <cell r="BW215">
            <v>0</v>
          </cell>
          <cell r="BX215">
            <v>0</v>
          </cell>
          <cell r="BY215">
            <v>0</v>
          </cell>
          <cell r="BZ215">
            <v>0</v>
          </cell>
          <cell r="CA215">
            <v>0</v>
          </cell>
          <cell r="CB215">
            <v>0</v>
          </cell>
          <cell r="CC215">
            <v>0</v>
          </cell>
          <cell r="CD215">
            <v>0</v>
          </cell>
          <cell r="CE215">
            <v>0</v>
          </cell>
          <cell r="CF215">
            <v>0</v>
          </cell>
          <cell r="CG215">
            <v>0</v>
          </cell>
          <cell r="CH215">
            <v>0</v>
          </cell>
        </row>
        <row r="216">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row>
        <row r="217">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cell r="W217">
            <v>0</v>
          </cell>
          <cell r="X217">
            <v>0</v>
          </cell>
          <cell r="Y217">
            <v>0</v>
          </cell>
          <cell r="Z217">
            <v>0</v>
          </cell>
          <cell r="AA217">
            <v>0</v>
          </cell>
          <cell r="AB217">
            <v>0</v>
          </cell>
          <cell r="AC217">
            <v>0</v>
          </cell>
          <cell r="AD217">
            <v>0</v>
          </cell>
          <cell r="AE217">
            <v>0</v>
          </cell>
          <cell r="AF217">
            <v>0</v>
          </cell>
          <cell r="AG217">
            <v>0</v>
          </cell>
          <cell r="AH217">
            <v>0</v>
          </cell>
          <cell r="AI217">
            <v>0</v>
          </cell>
          <cell r="AJ217">
            <v>0</v>
          </cell>
          <cell r="AK217">
            <v>0</v>
          </cell>
          <cell r="AL217">
            <v>0</v>
          </cell>
          <cell r="AM217">
            <v>0</v>
          </cell>
          <cell r="AN217">
            <v>0</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cell r="BL217">
            <v>0</v>
          </cell>
          <cell r="BM217">
            <v>0</v>
          </cell>
          <cell r="BN217">
            <v>0</v>
          </cell>
          <cell r="BO217">
            <v>0</v>
          </cell>
          <cell r="BP217">
            <v>0</v>
          </cell>
          <cell r="BQ217">
            <v>0</v>
          </cell>
          <cell r="BR217">
            <v>0</v>
          </cell>
          <cell r="BS217">
            <v>0</v>
          </cell>
          <cell r="BT217">
            <v>0</v>
          </cell>
          <cell r="BU217">
            <v>0</v>
          </cell>
          <cell r="BV217">
            <v>0</v>
          </cell>
          <cell r="BW217">
            <v>0</v>
          </cell>
          <cell r="BX217">
            <v>0</v>
          </cell>
          <cell r="BY217">
            <v>0</v>
          </cell>
          <cell r="BZ217">
            <v>0</v>
          </cell>
          <cell r="CA217">
            <v>0</v>
          </cell>
          <cell r="CB217">
            <v>0</v>
          </cell>
          <cell r="CC217">
            <v>0</v>
          </cell>
          <cell r="CD217">
            <v>0</v>
          </cell>
          <cell r="CE217">
            <v>0</v>
          </cell>
          <cell r="CF217">
            <v>0</v>
          </cell>
          <cell r="CG217">
            <v>0</v>
          </cell>
          <cell r="CH217">
            <v>0</v>
          </cell>
        </row>
        <row r="218">
          <cell r="I218">
            <v>0</v>
          </cell>
          <cell r="J218">
            <v>0</v>
          </cell>
          <cell r="K218">
            <v>0</v>
          </cell>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row>
        <row r="219">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0</v>
          </cell>
          <cell r="BK219">
            <v>0</v>
          </cell>
          <cell r="BL219">
            <v>0</v>
          </cell>
          <cell r="BM219">
            <v>0</v>
          </cell>
          <cell r="BN219">
            <v>0</v>
          </cell>
          <cell r="BO219">
            <v>0</v>
          </cell>
          <cell r="BP219">
            <v>0</v>
          </cell>
          <cell r="BQ219">
            <v>0</v>
          </cell>
          <cell r="BR219">
            <v>0</v>
          </cell>
          <cell r="BS219">
            <v>0</v>
          </cell>
          <cell r="BT219">
            <v>0</v>
          </cell>
          <cell r="BU219">
            <v>0</v>
          </cell>
          <cell r="BV219">
            <v>0</v>
          </cell>
          <cell r="BW219">
            <v>0</v>
          </cell>
          <cell r="BX219">
            <v>0</v>
          </cell>
          <cell r="BY219">
            <v>0</v>
          </cell>
          <cell r="BZ219">
            <v>0</v>
          </cell>
          <cell r="CA219">
            <v>0</v>
          </cell>
          <cell r="CB219">
            <v>0</v>
          </cell>
          <cell r="CC219">
            <v>0</v>
          </cell>
          <cell r="CD219">
            <v>0</v>
          </cell>
          <cell r="CE219">
            <v>0</v>
          </cell>
          <cell r="CF219">
            <v>0</v>
          </cell>
          <cell r="CG219">
            <v>0</v>
          </cell>
          <cell r="CH219">
            <v>0</v>
          </cell>
        </row>
        <row r="220">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row>
        <row r="221">
          <cell r="I221">
            <v>0</v>
          </cell>
          <cell r="J221">
            <v>0</v>
          </cell>
          <cell r="K221">
            <v>0</v>
          </cell>
          <cell r="L221">
            <v>0</v>
          </cell>
          <cell r="M221">
            <v>0</v>
          </cell>
          <cell r="N221">
            <v>0</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row>
        <row r="222">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row>
        <row r="223">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cell r="BL223">
            <v>0</v>
          </cell>
          <cell r="BM223">
            <v>0</v>
          </cell>
          <cell r="BN223">
            <v>0</v>
          </cell>
          <cell r="BO223">
            <v>0</v>
          </cell>
          <cell r="BP223">
            <v>0</v>
          </cell>
          <cell r="BQ223">
            <v>0</v>
          </cell>
          <cell r="BR223">
            <v>0</v>
          </cell>
          <cell r="BS223">
            <v>0</v>
          </cell>
          <cell r="BT223">
            <v>0</v>
          </cell>
          <cell r="BU223">
            <v>0</v>
          </cell>
          <cell r="BV223">
            <v>0</v>
          </cell>
          <cell r="BW223">
            <v>0</v>
          </cell>
          <cell r="BX223">
            <v>0</v>
          </cell>
          <cell r="BY223">
            <v>0</v>
          </cell>
          <cell r="BZ223">
            <v>0</v>
          </cell>
          <cell r="CA223">
            <v>0</v>
          </cell>
          <cell r="CB223">
            <v>0</v>
          </cell>
          <cell r="CC223">
            <v>0</v>
          </cell>
          <cell r="CD223">
            <v>0</v>
          </cell>
          <cell r="CE223">
            <v>0</v>
          </cell>
          <cell r="CF223">
            <v>0</v>
          </cell>
          <cell r="CG223">
            <v>0</v>
          </cell>
          <cell r="CH223">
            <v>0</v>
          </cell>
        </row>
        <row r="224">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cell r="BL224">
            <v>0</v>
          </cell>
          <cell r="BM224">
            <v>0</v>
          </cell>
          <cell r="BN224">
            <v>0</v>
          </cell>
          <cell r="BO224">
            <v>0</v>
          </cell>
          <cell r="BP224">
            <v>0</v>
          </cell>
          <cell r="BQ224">
            <v>0</v>
          </cell>
          <cell r="BR224">
            <v>0</v>
          </cell>
          <cell r="BS224">
            <v>0</v>
          </cell>
          <cell r="BT224">
            <v>0</v>
          </cell>
          <cell r="BU224">
            <v>0</v>
          </cell>
          <cell r="BV224">
            <v>0</v>
          </cell>
          <cell r="BW224">
            <v>0</v>
          </cell>
          <cell r="BX224">
            <v>0</v>
          </cell>
          <cell r="BY224">
            <v>0</v>
          </cell>
          <cell r="BZ224">
            <v>0</v>
          </cell>
          <cell r="CA224">
            <v>0</v>
          </cell>
          <cell r="CB224">
            <v>0</v>
          </cell>
          <cell r="CC224">
            <v>0</v>
          </cell>
          <cell r="CD224">
            <v>0</v>
          </cell>
          <cell r="CE224">
            <v>0</v>
          </cell>
          <cell r="CF224">
            <v>0</v>
          </cell>
          <cell r="CG224">
            <v>0</v>
          </cell>
          <cell r="CH224">
            <v>0</v>
          </cell>
        </row>
        <row r="225">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0</v>
          </cell>
          <cell r="BK225">
            <v>0</v>
          </cell>
          <cell r="BL225">
            <v>0</v>
          </cell>
          <cell r="BM225">
            <v>0</v>
          </cell>
          <cell r="BN225">
            <v>0</v>
          </cell>
          <cell r="BO225">
            <v>0</v>
          </cell>
          <cell r="BP225">
            <v>0</v>
          </cell>
          <cell r="BQ225">
            <v>0</v>
          </cell>
          <cell r="BR225">
            <v>0</v>
          </cell>
          <cell r="BS225">
            <v>0</v>
          </cell>
          <cell r="BT225">
            <v>0</v>
          </cell>
          <cell r="BU225">
            <v>0</v>
          </cell>
          <cell r="BV225">
            <v>0</v>
          </cell>
          <cell r="BW225">
            <v>0</v>
          </cell>
          <cell r="BX225">
            <v>0</v>
          </cell>
          <cell r="BY225">
            <v>0</v>
          </cell>
          <cell r="BZ225">
            <v>0</v>
          </cell>
          <cell r="CA225">
            <v>0</v>
          </cell>
          <cell r="CB225">
            <v>0</v>
          </cell>
          <cell r="CC225">
            <v>0</v>
          </cell>
          <cell r="CD225">
            <v>0</v>
          </cell>
          <cell r="CE225">
            <v>0</v>
          </cell>
          <cell r="CF225">
            <v>0</v>
          </cell>
          <cell r="CG225">
            <v>0</v>
          </cell>
          <cell r="CH225">
            <v>0</v>
          </cell>
        </row>
        <row r="226">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cell r="BL226">
            <v>0</v>
          </cell>
          <cell r="BM226">
            <v>0</v>
          </cell>
          <cell r="BN226">
            <v>0</v>
          </cell>
          <cell r="BO226">
            <v>0</v>
          </cell>
          <cell r="BP226">
            <v>0</v>
          </cell>
          <cell r="BQ226">
            <v>0</v>
          </cell>
          <cell r="BR226">
            <v>0</v>
          </cell>
          <cell r="BS226">
            <v>0</v>
          </cell>
          <cell r="BT226">
            <v>0</v>
          </cell>
          <cell r="BU226">
            <v>0</v>
          </cell>
          <cell r="BV226">
            <v>0</v>
          </cell>
          <cell r="BW226">
            <v>0</v>
          </cell>
          <cell r="BX226">
            <v>0</v>
          </cell>
          <cell r="BY226">
            <v>0</v>
          </cell>
          <cell r="BZ226">
            <v>0</v>
          </cell>
          <cell r="CA226">
            <v>0</v>
          </cell>
          <cell r="CB226">
            <v>0</v>
          </cell>
          <cell r="CC226">
            <v>0</v>
          </cell>
          <cell r="CD226">
            <v>0</v>
          </cell>
          <cell r="CE226">
            <v>0</v>
          </cell>
          <cell r="CF226">
            <v>0</v>
          </cell>
          <cell r="CG226">
            <v>0</v>
          </cell>
          <cell r="CH226">
            <v>0</v>
          </cell>
        </row>
        <row r="227">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row>
        <row r="228">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cell r="BL228">
            <v>0</v>
          </cell>
          <cell r="BM228">
            <v>0</v>
          </cell>
          <cell r="BN228">
            <v>0</v>
          </cell>
          <cell r="BO228">
            <v>0</v>
          </cell>
          <cell r="BP228">
            <v>0</v>
          </cell>
          <cell r="BQ228">
            <v>0</v>
          </cell>
          <cell r="BR228">
            <v>0</v>
          </cell>
          <cell r="BS228">
            <v>0</v>
          </cell>
          <cell r="BT228">
            <v>0</v>
          </cell>
          <cell r="BU228">
            <v>0</v>
          </cell>
          <cell r="BV228">
            <v>0</v>
          </cell>
          <cell r="BW228">
            <v>0</v>
          </cell>
          <cell r="BX228">
            <v>0</v>
          </cell>
          <cell r="BY228">
            <v>0</v>
          </cell>
          <cell r="BZ228">
            <v>0</v>
          </cell>
          <cell r="CA228">
            <v>0</v>
          </cell>
          <cell r="CB228">
            <v>0</v>
          </cell>
          <cell r="CC228">
            <v>0</v>
          </cell>
          <cell r="CD228">
            <v>0</v>
          </cell>
          <cell r="CE228">
            <v>0</v>
          </cell>
          <cell r="CF228">
            <v>0</v>
          </cell>
          <cell r="CG228">
            <v>0</v>
          </cell>
          <cell r="CH228">
            <v>0</v>
          </cell>
        </row>
        <row r="229">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cell r="BL229">
            <v>0</v>
          </cell>
          <cell r="BM229">
            <v>0</v>
          </cell>
          <cell r="BN229">
            <v>0</v>
          </cell>
          <cell r="BO229">
            <v>0</v>
          </cell>
          <cell r="BP229">
            <v>0</v>
          </cell>
          <cell r="BQ229">
            <v>0</v>
          </cell>
          <cell r="BR229">
            <v>0</v>
          </cell>
          <cell r="BS229">
            <v>0</v>
          </cell>
          <cell r="BT229">
            <v>0</v>
          </cell>
          <cell r="BU229">
            <v>0</v>
          </cell>
          <cell r="BV229">
            <v>0</v>
          </cell>
          <cell r="BW229">
            <v>0</v>
          </cell>
          <cell r="BX229">
            <v>0</v>
          </cell>
          <cell r="BY229">
            <v>0</v>
          </cell>
          <cell r="BZ229">
            <v>0</v>
          </cell>
          <cell r="CA229">
            <v>0</v>
          </cell>
          <cell r="CB229">
            <v>0</v>
          </cell>
          <cell r="CC229">
            <v>0</v>
          </cell>
          <cell r="CD229">
            <v>0</v>
          </cell>
          <cell r="CE229">
            <v>0</v>
          </cell>
          <cell r="CF229">
            <v>0</v>
          </cell>
          <cell r="CG229">
            <v>0</v>
          </cell>
          <cell r="CH229">
            <v>0</v>
          </cell>
        </row>
        <row r="230">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cell r="BF230">
            <v>0</v>
          </cell>
          <cell r="BG230">
            <v>0</v>
          </cell>
          <cell r="BH230">
            <v>0</v>
          </cell>
          <cell r="BI230">
            <v>0</v>
          </cell>
          <cell r="BJ230">
            <v>0</v>
          </cell>
          <cell r="BK230">
            <v>0</v>
          </cell>
          <cell r="BL230">
            <v>0</v>
          </cell>
          <cell r="BM230">
            <v>0</v>
          </cell>
          <cell r="BN230">
            <v>0</v>
          </cell>
          <cell r="BO230">
            <v>0</v>
          </cell>
          <cell r="BP230">
            <v>0</v>
          </cell>
          <cell r="BQ230">
            <v>0</v>
          </cell>
          <cell r="BR230">
            <v>0</v>
          </cell>
          <cell r="BS230">
            <v>0</v>
          </cell>
          <cell r="BT230">
            <v>0</v>
          </cell>
          <cell r="BU230">
            <v>0</v>
          </cell>
          <cell r="BV230">
            <v>0</v>
          </cell>
          <cell r="BW230">
            <v>0</v>
          </cell>
          <cell r="BX230">
            <v>0</v>
          </cell>
          <cell r="BY230">
            <v>0</v>
          </cell>
          <cell r="BZ230">
            <v>0</v>
          </cell>
          <cell r="CA230">
            <v>0</v>
          </cell>
          <cell r="CB230">
            <v>0</v>
          </cell>
          <cell r="CC230">
            <v>0</v>
          </cell>
          <cell r="CD230">
            <v>0</v>
          </cell>
          <cell r="CE230">
            <v>0</v>
          </cell>
          <cell r="CF230">
            <v>0</v>
          </cell>
          <cell r="CG230">
            <v>0</v>
          </cell>
          <cell r="CH230">
            <v>0</v>
          </cell>
        </row>
        <row r="231">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row>
        <row r="232">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row>
        <row r="233">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cell r="BL233">
            <v>0</v>
          </cell>
          <cell r="BM233">
            <v>0</v>
          </cell>
          <cell r="BN233">
            <v>0</v>
          </cell>
          <cell r="BO233">
            <v>0</v>
          </cell>
          <cell r="BP233">
            <v>0</v>
          </cell>
          <cell r="BQ233">
            <v>0</v>
          </cell>
          <cell r="BR233">
            <v>0</v>
          </cell>
          <cell r="BS233">
            <v>0</v>
          </cell>
          <cell r="BT233">
            <v>0</v>
          </cell>
          <cell r="BU233">
            <v>0</v>
          </cell>
          <cell r="BV233">
            <v>0</v>
          </cell>
          <cell r="BW233">
            <v>0</v>
          </cell>
          <cell r="BX233">
            <v>0</v>
          </cell>
          <cell r="BY233">
            <v>0</v>
          </cell>
          <cell r="BZ233">
            <v>0</v>
          </cell>
          <cell r="CA233">
            <v>0</v>
          </cell>
          <cell r="CB233">
            <v>0</v>
          </cell>
          <cell r="CC233">
            <v>0</v>
          </cell>
          <cell r="CD233">
            <v>0</v>
          </cell>
          <cell r="CE233">
            <v>0</v>
          </cell>
          <cell r="CF233">
            <v>0</v>
          </cell>
          <cell r="CG233">
            <v>0</v>
          </cell>
          <cell r="CH233">
            <v>0</v>
          </cell>
        </row>
        <row r="234">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cell r="BL234">
            <v>0</v>
          </cell>
          <cell r="BM234">
            <v>0</v>
          </cell>
          <cell r="BN234">
            <v>0</v>
          </cell>
          <cell r="BO234">
            <v>0</v>
          </cell>
          <cell r="BP234">
            <v>0</v>
          </cell>
          <cell r="BQ234">
            <v>0</v>
          </cell>
          <cell r="BR234">
            <v>0</v>
          </cell>
          <cell r="BS234">
            <v>0</v>
          </cell>
          <cell r="BT234">
            <v>0</v>
          </cell>
          <cell r="BU234">
            <v>0</v>
          </cell>
          <cell r="BV234">
            <v>0</v>
          </cell>
          <cell r="BW234">
            <v>0</v>
          </cell>
          <cell r="BX234">
            <v>0</v>
          </cell>
          <cell r="BY234">
            <v>0</v>
          </cell>
          <cell r="BZ234">
            <v>0</v>
          </cell>
          <cell r="CA234">
            <v>0</v>
          </cell>
          <cell r="CB234">
            <v>0</v>
          </cell>
          <cell r="CC234">
            <v>0</v>
          </cell>
          <cell r="CD234">
            <v>0</v>
          </cell>
          <cell r="CE234">
            <v>0</v>
          </cell>
          <cell r="CF234">
            <v>0</v>
          </cell>
          <cell r="CG234">
            <v>0</v>
          </cell>
          <cell r="CH234">
            <v>0</v>
          </cell>
        </row>
        <row r="235">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row>
        <row r="236">
          <cell r="I236">
            <v>0</v>
          </cell>
          <cell r="J236">
            <v>0</v>
          </cell>
          <cell r="K236">
            <v>0</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row>
        <row r="237">
          <cell r="I237">
            <v>0</v>
          </cell>
          <cell r="J237">
            <v>0</v>
          </cell>
          <cell r="K237">
            <v>0</v>
          </cell>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row>
        <row r="238">
          <cell r="I238">
            <v>0</v>
          </cell>
          <cell r="J238">
            <v>0</v>
          </cell>
          <cell r="K238">
            <v>0</v>
          </cell>
          <cell r="L238">
            <v>0</v>
          </cell>
          <cell r="M238">
            <v>0</v>
          </cell>
          <cell r="N238">
            <v>0</v>
          </cell>
          <cell r="O238">
            <v>0</v>
          </cell>
          <cell r="P238">
            <v>0</v>
          </cell>
          <cell r="Q238">
            <v>0</v>
          </cell>
          <cell r="R238">
            <v>0</v>
          </cell>
          <cell r="S238">
            <v>0</v>
          </cell>
          <cell r="T238">
            <v>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row>
        <row r="239">
          <cell r="I239">
            <v>0</v>
          </cell>
          <cell r="J239">
            <v>0</v>
          </cell>
          <cell r="K239">
            <v>0</v>
          </cell>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row>
        <row r="240">
          <cell r="I240">
            <v>0</v>
          </cell>
          <cell r="J240">
            <v>0</v>
          </cell>
          <cell r="K240">
            <v>0</v>
          </cell>
          <cell r="L240">
            <v>0</v>
          </cell>
          <cell r="M240">
            <v>0</v>
          </cell>
          <cell r="N240">
            <v>0</v>
          </cell>
          <cell r="O240">
            <v>0</v>
          </cell>
          <cell r="P240">
            <v>0</v>
          </cell>
          <cell r="Q240">
            <v>0</v>
          </cell>
          <cell r="R240">
            <v>0</v>
          </cell>
          <cell r="S240">
            <v>0</v>
          </cell>
          <cell r="T240">
            <v>0</v>
          </cell>
          <cell r="U240">
            <v>0</v>
          </cell>
          <cell r="V240">
            <v>0</v>
          </cell>
          <cell r="W240">
            <v>0</v>
          </cell>
          <cell r="X240">
            <v>0</v>
          </cell>
          <cell r="Y240">
            <v>0</v>
          </cell>
          <cell r="Z240">
            <v>0</v>
          </cell>
          <cell r="AA240">
            <v>0</v>
          </cell>
          <cell r="AB240">
            <v>0</v>
          </cell>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row>
        <row r="241">
          <cell r="I241">
            <v>0</v>
          </cell>
          <cell r="J241">
            <v>0</v>
          </cell>
          <cell r="K241">
            <v>0</v>
          </cell>
          <cell r="L241">
            <v>0</v>
          </cell>
          <cell r="M241">
            <v>0</v>
          </cell>
          <cell r="N241">
            <v>0</v>
          </cell>
          <cell r="O241">
            <v>0</v>
          </cell>
          <cell r="P241">
            <v>0</v>
          </cell>
          <cell r="Q241">
            <v>0</v>
          </cell>
          <cell r="R241">
            <v>0</v>
          </cell>
          <cell r="S241">
            <v>0</v>
          </cell>
          <cell r="T241">
            <v>0</v>
          </cell>
          <cell r="U241">
            <v>0</v>
          </cell>
          <cell r="V241">
            <v>0</v>
          </cell>
          <cell r="W241">
            <v>0</v>
          </cell>
          <cell r="X241">
            <v>0</v>
          </cell>
          <cell r="Y241">
            <v>0</v>
          </cell>
          <cell r="Z241">
            <v>0</v>
          </cell>
          <cell r="AA241">
            <v>0</v>
          </cell>
          <cell r="AB241">
            <v>0</v>
          </cell>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cell r="BL241">
            <v>0</v>
          </cell>
          <cell r="BM241">
            <v>0</v>
          </cell>
          <cell r="BN241">
            <v>0</v>
          </cell>
          <cell r="BO241">
            <v>0</v>
          </cell>
          <cell r="BP241">
            <v>0</v>
          </cell>
          <cell r="BQ241">
            <v>0</v>
          </cell>
          <cell r="BR241">
            <v>0</v>
          </cell>
          <cell r="BS241">
            <v>0</v>
          </cell>
          <cell r="BT241">
            <v>0</v>
          </cell>
          <cell r="BU241">
            <v>0</v>
          </cell>
          <cell r="BV241">
            <v>0</v>
          </cell>
          <cell r="BW241">
            <v>0</v>
          </cell>
          <cell r="BX241">
            <v>0</v>
          </cell>
          <cell r="BY241">
            <v>0</v>
          </cell>
          <cell r="BZ241">
            <v>0</v>
          </cell>
          <cell r="CA241">
            <v>0</v>
          </cell>
          <cell r="CB241">
            <v>0</v>
          </cell>
          <cell r="CC241">
            <v>0</v>
          </cell>
          <cell r="CD241">
            <v>0</v>
          </cell>
          <cell r="CE241">
            <v>0</v>
          </cell>
          <cell r="CF241">
            <v>0</v>
          </cell>
          <cell r="CG241">
            <v>0</v>
          </cell>
          <cell r="CH241">
            <v>0</v>
          </cell>
        </row>
        <row r="242">
          <cell r="I242">
            <v>0</v>
          </cell>
          <cell r="J242">
            <v>0</v>
          </cell>
          <cell r="K242">
            <v>0</v>
          </cell>
          <cell r="L242">
            <v>0</v>
          </cell>
          <cell r="M242">
            <v>0</v>
          </cell>
          <cell r="N242">
            <v>0</v>
          </cell>
          <cell r="O242">
            <v>0</v>
          </cell>
          <cell r="P242">
            <v>0</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cell r="BL242">
            <v>0</v>
          </cell>
          <cell r="BM242">
            <v>0</v>
          </cell>
          <cell r="BN242">
            <v>0</v>
          </cell>
          <cell r="BO242">
            <v>0</v>
          </cell>
          <cell r="BP242">
            <v>0</v>
          </cell>
          <cell r="BQ242">
            <v>0</v>
          </cell>
          <cell r="BR242">
            <v>0</v>
          </cell>
          <cell r="BS242">
            <v>0</v>
          </cell>
          <cell r="BT242">
            <v>0</v>
          </cell>
          <cell r="BU242">
            <v>0</v>
          </cell>
          <cell r="BV242">
            <v>0</v>
          </cell>
          <cell r="BW242">
            <v>0</v>
          </cell>
          <cell r="BX242">
            <v>0</v>
          </cell>
          <cell r="BY242">
            <v>0</v>
          </cell>
          <cell r="BZ242">
            <v>0</v>
          </cell>
          <cell r="CA242">
            <v>0</v>
          </cell>
          <cell r="CB242">
            <v>0</v>
          </cell>
          <cell r="CC242">
            <v>0</v>
          </cell>
          <cell r="CD242">
            <v>0</v>
          </cell>
          <cell r="CE242">
            <v>0</v>
          </cell>
          <cell r="CF242">
            <v>0</v>
          </cell>
          <cell r="CG242">
            <v>0</v>
          </cell>
          <cell r="CH242">
            <v>0</v>
          </cell>
        </row>
        <row r="243">
          <cell r="I243">
            <v>0</v>
          </cell>
          <cell r="J243">
            <v>0</v>
          </cell>
          <cell r="K243">
            <v>0</v>
          </cell>
          <cell r="L243">
            <v>0</v>
          </cell>
          <cell r="M243">
            <v>0</v>
          </cell>
          <cell r="N243">
            <v>0</v>
          </cell>
          <cell r="O243">
            <v>0</v>
          </cell>
          <cell r="P243">
            <v>0</v>
          </cell>
          <cell r="Q243">
            <v>0</v>
          </cell>
          <cell r="R243">
            <v>0</v>
          </cell>
          <cell r="S243">
            <v>0</v>
          </cell>
          <cell r="T243">
            <v>0</v>
          </cell>
          <cell r="U243">
            <v>0</v>
          </cell>
          <cell r="V243">
            <v>0</v>
          </cell>
          <cell r="W243">
            <v>0</v>
          </cell>
          <cell r="X243">
            <v>0</v>
          </cell>
          <cell r="Y243">
            <v>0</v>
          </cell>
          <cell r="Z243">
            <v>0</v>
          </cell>
          <cell r="AA243">
            <v>0</v>
          </cell>
          <cell r="AB243">
            <v>0</v>
          </cell>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cell r="BF243">
            <v>0</v>
          </cell>
          <cell r="BG243">
            <v>0</v>
          </cell>
          <cell r="BH243">
            <v>0</v>
          </cell>
          <cell r="BI243">
            <v>0</v>
          </cell>
          <cell r="BJ243">
            <v>0</v>
          </cell>
          <cell r="BK243">
            <v>0</v>
          </cell>
          <cell r="BL243">
            <v>0</v>
          </cell>
          <cell r="BM243">
            <v>0</v>
          </cell>
          <cell r="BN243">
            <v>0</v>
          </cell>
          <cell r="BO243">
            <v>0</v>
          </cell>
          <cell r="BP243">
            <v>0</v>
          </cell>
          <cell r="BQ243">
            <v>0</v>
          </cell>
          <cell r="BR243">
            <v>0</v>
          </cell>
          <cell r="BS243">
            <v>0</v>
          </cell>
          <cell r="BT243">
            <v>0</v>
          </cell>
          <cell r="BU243">
            <v>0</v>
          </cell>
          <cell r="BV243">
            <v>0</v>
          </cell>
          <cell r="BW243">
            <v>0</v>
          </cell>
          <cell r="BX243">
            <v>0</v>
          </cell>
          <cell r="BY243">
            <v>0</v>
          </cell>
          <cell r="BZ243">
            <v>0</v>
          </cell>
          <cell r="CA243">
            <v>0</v>
          </cell>
          <cell r="CB243">
            <v>0</v>
          </cell>
          <cell r="CC243">
            <v>0</v>
          </cell>
          <cell r="CD243">
            <v>0</v>
          </cell>
          <cell r="CE243">
            <v>0</v>
          </cell>
          <cell r="CF243">
            <v>0</v>
          </cell>
          <cell r="CG243">
            <v>0</v>
          </cell>
          <cell r="CH243">
            <v>0</v>
          </cell>
        </row>
        <row r="244">
          <cell r="I244">
            <v>0</v>
          </cell>
          <cell r="J244">
            <v>0</v>
          </cell>
          <cell r="K244">
            <v>0</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row>
        <row r="245">
          <cell r="I245">
            <v>0</v>
          </cell>
          <cell r="J245">
            <v>0</v>
          </cell>
          <cell r="K245">
            <v>0</v>
          </cell>
          <cell r="L245">
            <v>0</v>
          </cell>
          <cell r="M245">
            <v>0</v>
          </cell>
          <cell r="N245">
            <v>0</v>
          </cell>
          <cell r="O245">
            <v>0</v>
          </cell>
          <cell r="P245">
            <v>0</v>
          </cell>
          <cell r="Q245">
            <v>0</v>
          </cell>
          <cell r="R245">
            <v>0</v>
          </cell>
          <cell r="S245">
            <v>0</v>
          </cell>
          <cell r="T245">
            <v>0</v>
          </cell>
          <cell r="U245">
            <v>0</v>
          </cell>
          <cell r="V245">
            <v>0</v>
          </cell>
          <cell r="W245">
            <v>0</v>
          </cell>
          <cell r="X245">
            <v>0</v>
          </cell>
          <cell r="Y245">
            <v>0</v>
          </cell>
          <cell r="Z245">
            <v>0</v>
          </cell>
          <cell r="AA245">
            <v>0</v>
          </cell>
          <cell r="AB245">
            <v>0</v>
          </cell>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cell r="BF245">
            <v>0</v>
          </cell>
          <cell r="BG245">
            <v>0</v>
          </cell>
          <cell r="BH245">
            <v>0</v>
          </cell>
          <cell r="BI245">
            <v>0</v>
          </cell>
          <cell r="BJ245">
            <v>0</v>
          </cell>
          <cell r="BK245">
            <v>0</v>
          </cell>
          <cell r="BL245">
            <v>0</v>
          </cell>
          <cell r="BM245">
            <v>0</v>
          </cell>
          <cell r="BN245">
            <v>0</v>
          </cell>
          <cell r="BO245">
            <v>0</v>
          </cell>
          <cell r="BP245">
            <v>0</v>
          </cell>
          <cell r="BQ245">
            <v>0</v>
          </cell>
          <cell r="BR245">
            <v>0</v>
          </cell>
          <cell r="BS245">
            <v>0</v>
          </cell>
          <cell r="BT245">
            <v>0</v>
          </cell>
          <cell r="BU245">
            <v>0</v>
          </cell>
          <cell r="BV245">
            <v>0</v>
          </cell>
          <cell r="BW245">
            <v>0</v>
          </cell>
          <cell r="BX245">
            <v>0</v>
          </cell>
          <cell r="BY245">
            <v>0</v>
          </cell>
          <cell r="BZ245">
            <v>0</v>
          </cell>
          <cell r="CA245">
            <v>0</v>
          </cell>
          <cell r="CB245">
            <v>0</v>
          </cell>
          <cell r="CC245">
            <v>0</v>
          </cell>
          <cell r="CD245">
            <v>0</v>
          </cell>
          <cell r="CE245">
            <v>0</v>
          </cell>
          <cell r="CF245">
            <v>0</v>
          </cell>
          <cell r="CG245">
            <v>0</v>
          </cell>
          <cell r="CH245">
            <v>0</v>
          </cell>
        </row>
        <row r="246">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cell r="BL246">
            <v>0</v>
          </cell>
          <cell r="BM246">
            <v>0</v>
          </cell>
          <cell r="BN246">
            <v>0</v>
          </cell>
          <cell r="BO246">
            <v>0</v>
          </cell>
          <cell r="BP246">
            <v>0</v>
          </cell>
          <cell r="BQ246">
            <v>0</v>
          </cell>
          <cell r="BR246">
            <v>0</v>
          </cell>
          <cell r="BS246">
            <v>0</v>
          </cell>
          <cell r="BT246">
            <v>0</v>
          </cell>
          <cell r="BU246">
            <v>0</v>
          </cell>
          <cell r="BV246">
            <v>0</v>
          </cell>
          <cell r="BW246">
            <v>0</v>
          </cell>
          <cell r="BX246">
            <v>0</v>
          </cell>
          <cell r="BY246">
            <v>0</v>
          </cell>
          <cell r="BZ246">
            <v>0</v>
          </cell>
          <cell r="CA246">
            <v>0</v>
          </cell>
          <cell r="CB246">
            <v>0</v>
          </cell>
          <cell r="CC246">
            <v>0</v>
          </cell>
          <cell r="CD246">
            <v>0</v>
          </cell>
          <cell r="CE246">
            <v>0</v>
          </cell>
          <cell r="CF246">
            <v>0</v>
          </cell>
          <cell r="CG246">
            <v>0</v>
          </cell>
          <cell r="CH246">
            <v>0</v>
          </cell>
        </row>
        <row r="247">
          <cell r="I247">
            <v>0</v>
          </cell>
          <cell r="J247">
            <v>0</v>
          </cell>
          <cell r="K247">
            <v>0</v>
          </cell>
          <cell r="L247">
            <v>0</v>
          </cell>
          <cell r="M247">
            <v>0</v>
          </cell>
          <cell r="N247">
            <v>0</v>
          </cell>
          <cell r="O247">
            <v>0</v>
          </cell>
          <cell r="P247">
            <v>0</v>
          </cell>
          <cell r="Q247">
            <v>0</v>
          </cell>
          <cell r="R247">
            <v>0</v>
          </cell>
          <cell r="S247">
            <v>0</v>
          </cell>
          <cell r="T247">
            <v>0</v>
          </cell>
          <cell r="U247">
            <v>0</v>
          </cell>
          <cell r="V247">
            <v>0</v>
          </cell>
          <cell r="W247">
            <v>0</v>
          </cell>
          <cell r="X247">
            <v>0</v>
          </cell>
          <cell r="Y247">
            <v>0</v>
          </cell>
          <cell r="Z247">
            <v>0</v>
          </cell>
          <cell r="AA247">
            <v>0</v>
          </cell>
          <cell r="AB247">
            <v>0</v>
          </cell>
          <cell r="AC247">
            <v>0</v>
          </cell>
          <cell r="AD247">
            <v>0</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row>
        <row r="248">
          <cell r="I248">
            <v>0</v>
          </cell>
          <cell r="J248">
            <v>0</v>
          </cell>
          <cell r="K248">
            <v>0</v>
          </cell>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row>
        <row r="249">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row>
        <row r="250">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row>
        <row r="251">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row>
        <row r="252">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row>
        <row r="253">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cell r="BL253">
            <v>0</v>
          </cell>
          <cell r="BM253">
            <v>0</v>
          </cell>
          <cell r="BN253">
            <v>0</v>
          </cell>
          <cell r="BO253">
            <v>0</v>
          </cell>
          <cell r="BP253">
            <v>0</v>
          </cell>
          <cell r="BQ253">
            <v>0</v>
          </cell>
          <cell r="BR253">
            <v>0</v>
          </cell>
          <cell r="BS253">
            <v>0</v>
          </cell>
          <cell r="BT253">
            <v>0</v>
          </cell>
          <cell r="BU253">
            <v>0</v>
          </cell>
          <cell r="BV253">
            <v>0</v>
          </cell>
          <cell r="BW253">
            <v>0</v>
          </cell>
          <cell r="BX253">
            <v>0</v>
          </cell>
          <cell r="BY253">
            <v>0</v>
          </cell>
          <cell r="BZ253">
            <v>0</v>
          </cell>
          <cell r="CA253">
            <v>0</v>
          </cell>
          <cell r="CB253">
            <v>0</v>
          </cell>
          <cell r="CC253">
            <v>0</v>
          </cell>
          <cell r="CD253">
            <v>0</v>
          </cell>
          <cell r="CE253">
            <v>0</v>
          </cell>
          <cell r="CF253">
            <v>0</v>
          </cell>
          <cell r="CG253">
            <v>0</v>
          </cell>
          <cell r="CH253">
            <v>0</v>
          </cell>
        </row>
        <row r="254">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v>0</v>
          </cell>
          <cell r="BG254">
            <v>0</v>
          </cell>
          <cell r="BH254">
            <v>0</v>
          </cell>
          <cell r="BI254">
            <v>0</v>
          </cell>
          <cell r="BJ254">
            <v>0</v>
          </cell>
          <cell r="BK254">
            <v>0</v>
          </cell>
          <cell r="BL254">
            <v>0</v>
          </cell>
          <cell r="BM254">
            <v>0</v>
          </cell>
          <cell r="BN254">
            <v>0</v>
          </cell>
          <cell r="BO254">
            <v>0</v>
          </cell>
          <cell r="BP254">
            <v>0</v>
          </cell>
          <cell r="BQ254">
            <v>0</v>
          </cell>
          <cell r="BR254">
            <v>0</v>
          </cell>
          <cell r="BS254">
            <v>0</v>
          </cell>
          <cell r="BT254">
            <v>0</v>
          </cell>
          <cell r="BU254">
            <v>0</v>
          </cell>
          <cell r="BV254">
            <v>0</v>
          </cell>
          <cell r="BW254">
            <v>0</v>
          </cell>
          <cell r="BX254">
            <v>0</v>
          </cell>
          <cell r="BY254">
            <v>0</v>
          </cell>
          <cell r="BZ254">
            <v>0</v>
          </cell>
          <cell r="CA254">
            <v>0</v>
          </cell>
          <cell r="CB254">
            <v>0</v>
          </cell>
          <cell r="CC254">
            <v>0</v>
          </cell>
          <cell r="CD254">
            <v>0</v>
          </cell>
          <cell r="CE254">
            <v>0</v>
          </cell>
          <cell r="CF254">
            <v>0</v>
          </cell>
          <cell r="CG254">
            <v>0</v>
          </cell>
          <cell r="CH254">
            <v>0</v>
          </cell>
        </row>
        <row r="255">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row>
        <row r="256">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0</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row>
        <row r="257">
          <cell r="I257">
            <v>0</v>
          </cell>
          <cell r="J257">
            <v>0</v>
          </cell>
          <cell r="K257">
            <v>0</v>
          </cell>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row>
        <row r="258">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row>
        <row r="259">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row>
        <row r="260">
          <cell r="I260">
            <v>0</v>
          </cell>
          <cell r="J260">
            <v>0</v>
          </cell>
          <cell r="K260">
            <v>0</v>
          </cell>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row>
        <row r="261">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row>
        <row r="262">
          <cell r="I262">
            <v>0</v>
          </cell>
          <cell r="J262">
            <v>0</v>
          </cell>
          <cell r="K262">
            <v>0</v>
          </cell>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row>
        <row r="263">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row>
        <row r="264">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row>
        <row r="265">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row>
        <row r="266">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row>
        <row r="267">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row>
        <row r="268">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cell r="BL268">
            <v>0</v>
          </cell>
          <cell r="BM268">
            <v>0</v>
          </cell>
          <cell r="BN268">
            <v>0</v>
          </cell>
          <cell r="BO268">
            <v>0</v>
          </cell>
          <cell r="BP268">
            <v>0</v>
          </cell>
          <cell r="BQ268">
            <v>0</v>
          </cell>
          <cell r="BR268">
            <v>0</v>
          </cell>
          <cell r="BS268">
            <v>0</v>
          </cell>
          <cell r="BT268">
            <v>0</v>
          </cell>
          <cell r="BU268">
            <v>0</v>
          </cell>
          <cell r="BV268">
            <v>0</v>
          </cell>
          <cell r="BW268">
            <v>0</v>
          </cell>
          <cell r="BX268">
            <v>0</v>
          </cell>
          <cell r="BY268">
            <v>0</v>
          </cell>
          <cell r="BZ268">
            <v>0</v>
          </cell>
          <cell r="CA268">
            <v>0</v>
          </cell>
          <cell r="CB268">
            <v>0</v>
          </cell>
          <cell r="CC268">
            <v>0</v>
          </cell>
          <cell r="CD268">
            <v>0</v>
          </cell>
          <cell r="CE268">
            <v>0</v>
          </cell>
          <cell r="CF268">
            <v>0</v>
          </cell>
          <cell r="CG268">
            <v>0</v>
          </cell>
          <cell r="CH268">
            <v>0</v>
          </cell>
        </row>
        <row r="269">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cell r="BF269">
            <v>0</v>
          </cell>
          <cell r="BG269">
            <v>0</v>
          </cell>
          <cell r="BH269">
            <v>0</v>
          </cell>
          <cell r="BI269">
            <v>0</v>
          </cell>
          <cell r="BJ269">
            <v>0</v>
          </cell>
          <cell r="BK269">
            <v>0</v>
          </cell>
          <cell r="BL269">
            <v>0</v>
          </cell>
          <cell r="BM269">
            <v>0</v>
          </cell>
          <cell r="BN269">
            <v>0</v>
          </cell>
          <cell r="BO269">
            <v>0</v>
          </cell>
          <cell r="BP269">
            <v>0</v>
          </cell>
          <cell r="BQ269">
            <v>0</v>
          </cell>
          <cell r="BR269">
            <v>0</v>
          </cell>
          <cell r="BS269">
            <v>0</v>
          </cell>
          <cell r="BT269">
            <v>0</v>
          </cell>
          <cell r="BU269">
            <v>0</v>
          </cell>
          <cell r="BV269">
            <v>0</v>
          </cell>
          <cell r="BW269">
            <v>0</v>
          </cell>
          <cell r="BX269">
            <v>0</v>
          </cell>
          <cell r="BY269">
            <v>0</v>
          </cell>
          <cell r="BZ269">
            <v>0</v>
          </cell>
          <cell r="CA269">
            <v>0</v>
          </cell>
          <cell r="CB269">
            <v>0</v>
          </cell>
          <cell r="CC269">
            <v>0</v>
          </cell>
          <cell r="CD269">
            <v>0</v>
          </cell>
          <cell r="CE269">
            <v>0</v>
          </cell>
          <cell r="CF269">
            <v>0</v>
          </cell>
          <cell r="CG269">
            <v>0</v>
          </cell>
          <cell r="CH269">
            <v>0</v>
          </cell>
        </row>
        <row r="270">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cell r="BF270">
            <v>0</v>
          </cell>
          <cell r="BG270">
            <v>0</v>
          </cell>
          <cell r="BH270">
            <v>0</v>
          </cell>
          <cell r="BI270">
            <v>0</v>
          </cell>
          <cell r="BJ270">
            <v>0</v>
          </cell>
          <cell r="BK270">
            <v>0</v>
          </cell>
          <cell r="BL270">
            <v>0</v>
          </cell>
          <cell r="BM270">
            <v>0</v>
          </cell>
          <cell r="BN270">
            <v>0</v>
          </cell>
          <cell r="BO270">
            <v>0</v>
          </cell>
          <cell r="BP270">
            <v>0</v>
          </cell>
          <cell r="BQ270">
            <v>0</v>
          </cell>
          <cell r="BR270">
            <v>0</v>
          </cell>
          <cell r="BS270">
            <v>0</v>
          </cell>
          <cell r="BT270">
            <v>0</v>
          </cell>
          <cell r="BU270">
            <v>0</v>
          </cell>
          <cell r="BV270">
            <v>0</v>
          </cell>
          <cell r="BW270">
            <v>0</v>
          </cell>
          <cell r="BX270">
            <v>0</v>
          </cell>
          <cell r="BY270">
            <v>0</v>
          </cell>
          <cell r="BZ270">
            <v>0</v>
          </cell>
          <cell r="CA270">
            <v>0</v>
          </cell>
          <cell r="CB270">
            <v>0</v>
          </cell>
          <cell r="CC270">
            <v>0</v>
          </cell>
          <cell r="CD270">
            <v>0</v>
          </cell>
          <cell r="CE270">
            <v>0</v>
          </cell>
          <cell r="CF270">
            <v>0</v>
          </cell>
          <cell r="CG270">
            <v>0</v>
          </cell>
          <cell r="CH270">
            <v>0</v>
          </cell>
        </row>
        <row r="271">
          <cell r="I271">
            <v>0</v>
          </cell>
          <cell r="J271">
            <v>0</v>
          </cell>
          <cell r="K271">
            <v>0</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row>
        <row r="272">
          <cell r="I272">
            <v>0</v>
          </cell>
          <cell r="J272">
            <v>0</v>
          </cell>
          <cell r="K272">
            <v>0</v>
          </cell>
          <cell r="L272">
            <v>0</v>
          </cell>
          <cell r="M272">
            <v>0</v>
          </cell>
          <cell r="N272">
            <v>0</v>
          </cell>
          <cell r="O272">
            <v>0</v>
          </cell>
          <cell r="P272">
            <v>0</v>
          </cell>
          <cell r="Q272">
            <v>0</v>
          </cell>
          <cell r="R272">
            <v>0</v>
          </cell>
          <cell r="S272">
            <v>0</v>
          </cell>
          <cell r="T272">
            <v>0</v>
          </cell>
          <cell r="U272">
            <v>0</v>
          </cell>
          <cell r="V272">
            <v>0</v>
          </cell>
          <cell r="W272">
            <v>0</v>
          </cell>
          <cell r="X272">
            <v>0</v>
          </cell>
          <cell r="Y272">
            <v>0</v>
          </cell>
          <cell r="Z272">
            <v>0</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cell r="BL272">
            <v>0</v>
          </cell>
          <cell r="BM272">
            <v>0</v>
          </cell>
          <cell r="BN272">
            <v>0</v>
          </cell>
          <cell r="BO272">
            <v>0</v>
          </cell>
          <cell r="BP272">
            <v>0</v>
          </cell>
          <cell r="BQ272">
            <v>0</v>
          </cell>
          <cell r="BR272">
            <v>0</v>
          </cell>
          <cell r="BS272">
            <v>0</v>
          </cell>
          <cell r="BT272">
            <v>0</v>
          </cell>
          <cell r="BU272">
            <v>0</v>
          </cell>
          <cell r="BV272">
            <v>0</v>
          </cell>
          <cell r="BW272">
            <v>0</v>
          </cell>
          <cell r="BX272">
            <v>0</v>
          </cell>
          <cell r="BY272">
            <v>0</v>
          </cell>
          <cell r="BZ272">
            <v>0</v>
          </cell>
          <cell r="CA272">
            <v>0</v>
          </cell>
          <cell r="CB272">
            <v>0</v>
          </cell>
          <cell r="CC272">
            <v>0</v>
          </cell>
          <cell r="CD272">
            <v>0</v>
          </cell>
          <cell r="CE272">
            <v>0</v>
          </cell>
          <cell r="CF272">
            <v>0</v>
          </cell>
          <cell r="CG272">
            <v>0</v>
          </cell>
          <cell r="CH272">
            <v>0</v>
          </cell>
        </row>
        <row r="273">
          <cell r="I273">
            <v>0</v>
          </cell>
          <cell r="J273">
            <v>0</v>
          </cell>
          <cell r="K273">
            <v>0</v>
          </cell>
          <cell r="L273">
            <v>0</v>
          </cell>
          <cell r="M273">
            <v>0</v>
          </cell>
          <cell r="N273">
            <v>0</v>
          </cell>
          <cell r="O273">
            <v>0</v>
          </cell>
          <cell r="P273">
            <v>0</v>
          </cell>
          <cell r="Q273">
            <v>0</v>
          </cell>
          <cell r="R273">
            <v>0</v>
          </cell>
          <cell r="S273">
            <v>0</v>
          </cell>
          <cell r="T273">
            <v>0</v>
          </cell>
          <cell r="U273">
            <v>0</v>
          </cell>
          <cell r="V273">
            <v>0</v>
          </cell>
          <cell r="W273">
            <v>0</v>
          </cell>
          <cell r="X273">
            <v>0</v>
          </cell>
          <cell r="Y273">
            <v>0</v>
          </cell>
          <cell r="Z273">
            <v>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cell r="BL273">
            <v>0</v>
          </cell>
          <cell r="BM273">
            <v>0</v>
          </cell>
          <cell r="BN273">
            <v>0</v>
          </cell>
          <cell r="BO273">
            <v>0</v>
          </cell>
          <cell r="BP273">
            <v>0</v>
          </cell>
          <cell r="BQ273">
            <v>0</v>
          </cell>
          <cell r="BR273">
            <v>0</v>
          </cell>
          <cell r="BS273">
            <v>0</v>
          </cell>
          <cell r="BT273">
            <v>0</v>
          </cell>
          <cell r="BU273">
            <v>0</v>
          </cell>
          <cell r="BV273">
            <v>0</v>
          </cell>
          <cell r="BW273">
            <v>0</v>
          </cell>
          <cell r="BX273">
            <v>0</v>
          </cell>
          <cell r="BY273">
            <v>0</v>
          </cell>
          <cell r="BZ273">
            <v>0</v>
          </cell>
          <cell r="CA273">
            <v>0</v>
          </cell>
          <cell r="CB273">
            <v>0</v>
          </cell>
          <cell r="CC273">
            <v>0</v>
          </cell>
          <cell r="CD273">
            <v>0</v>
          </cell>
          <cell r="CE273">
            <v>0</v>
          </cell>
          <cell r="CF273">
            <v>0</v>
          </cell>
          <cell r="CG273">
            <v>0</v>
          </cell>
          <cell r="CH273">
            <v>0</v>
          </cell>
        </row>
        <row r="274">
          <cell r="I274">
            <v>0</v>
          </cell>
          <cell r="J274">
            <v>0</v>
          </cell>
          <cell r="K274">
            <v>0</v>
          </cell>
          <cell r="L274">
            <v>0</v>
          </cell>
          <cell r="M274">
            <v>0</v>
          </cell>
          <cell r="N274">
            <v>0</v>
          </cell>
          <cell r="O274">
            <v>0</v>
          </cell>
          <cell r="P274">
            <v>0</v>
          </cell>
          <cell r="Q274">
            <v>0</v>
          </cell>
          <cell r="R274">
            <v>0</v>
          </cell>
          <cell r="S274">
            <v>0</v>
          </cell>
          <cell r="T274">
            <v>0</v>
          </cell>
          <cell r="U274">
            <v>0</v>
          </cell>
          <cell r="V274">
            <v>0</v>
          </cell>
          <cell r="W274">
            <v>0</v>
          </cell>
          <cell r="X274">
            <v>0</v>
          </cell>
          <cell r="Y274">
            <v>0</v>
          </cell>
          <cell r="Z274">
            <v>0</v>
          </cell>
          <cell r="AA274">
            <v>0</v>
          </cell>
          <cell r="AB274">
            <v>0</v>
          </cell>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0</v>
          </cell>
          <cell r="BK274">
            <v>0</v>
          </cell>
          <cell r="BL274">
            <v>0</v>
          </cell>
          <cell r="BM274">
            <v>0</v>
          </cell>
          <cell r="BN274">
            <v>0</v>
          </cell>
          <cell r="BO274">
            <v>0</v>
          </cell>
          <cell r="BP274">
            <v>0</v>
          </cell>
          <cell r="BQ274">
            <v>0</v>
          </cell>
          <cell r="BR274">
            <v>0</v>
          </cell>
          <cell r="BS274">
            <v>0</v>
          </cell>
          <cell r="BT274">
            <v>0</v>
          </cell>
          <cell r="BU274">
            <v>0</v>
          </cell>
          <cell r="BV274">
            <v>0</v>
          </cell>
          <cell r="BW274">
            <v>0</v>
          </cell>
          <cell r="BX274">
            <v>0</v>
          </cell>
          <cell r="BY274">
            <v>0</v>
          </cell>
          <cell r="BZ274">
            <v>0</v>
          </cell>
          <cell r="CA274">
            <v>0</v>
          </cell>
          <cell r="CB274">
            <v>0</v>
          </cell>
          <cell r="CC274">
            <v>0</v>
          </cell>
          <cell r="CD274">
            <v>0</v>
          </cell>
          <cell r="CE274">
            <v>0</v>
          </cell>
          <cell r="CF274">
            <v>0</v>
          </cell>
          <cell r="CG274">
            <v>0</v>
          </cell>
          <cell r="CH274">
            <v>0</v>
          </cell>
        </row>
        <row r="275">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0</v>
          </cell>
          <cell r="AB275">
            <v>0</v>
          </cell>
          <cell r="AC275">
            <v>0</v>
          </cell>
          <cell r="AD275">
            <v>0</v>
          </cell>
          <cell r="AE275">
            <v>0</v>
          </cell>
          <cell r="AF275">
            <v>0</v>
          </cell>
          <cell r="AG275">
            <v>0</v>
          </cell>
          <cell r="AH275">
            <v>0</v>
          </cell>
          <cell r="AI275">
            <v>0</v>
          </cell>
          <cell r="AJ275">
            <v>0</v>
          </cell>
          <cell r="AK275">
            <v>0</v>
          </cell>
          <cell r="AL275">
            <v>0</v>
          </cell>
          <cell r="AM275">
            <v>0</v>
          </cell>
          <cell r="AN275">
            <v>0</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0</v>
          </cell>
          <cell r="BK275">
            <v>0</v>
          </cell>
          <cell r="BL275">
            <v>0</v>
          </cell>
          <cell r="BM275">
            <v>0</v>
          </cell>
          <cell r="BN275">
            <v>0</v>
          </cell>
          <cell r="BO275">
            <v>0</v>
          </cell>
          <cell r="BP275">
            <v>0</v>
          </cell>
          <cell r="BQ275">
            <v>0</v>
          </cell>
          <cell r="BR275">
            <v>0</v>
          </cell>
          <cell r="BS275">
            <v>0</v>
          </cell>
          <cell r="BT275">
            <v>0</v>
          </cell>
          <cell r="BU275">
            <v>0</v>
          </cell>
          <cell r="BV275">
            <v>0</v>
          </cell>
          <cell r="BW275">
            <v>0</v>
          </cell>
          <cell r="BX275">
            <v>0</v>
          </cell>
          <cell r="BY275">
            <v>0</v>
          </cell>
          <cell r="BZ275">
            <v>0</v>
          </cell>
          <cell r="CA275">
            <v>0</v>
          </cell>
          <cell r="CB275">
            <v>0</v>
          </cell>
          <cell r="CC275">
            <v>0</v>
          </cell>
          <cell r="CD275">
            <v>0</v>
          </cell>
          <cell r="CE275">
            <v>0</v>
          </cell>
          <cell r="CF275">
            <v>0</v>
          </cell>
          <cell r="CG275">
            <v>0</v>
          </cell>
          <cell r="CH275">
            <v>0</v>
          </cell>
        </row>
        <row r="276">
          <cell r="I276">
            <v>0</v>
          </cell>
          <cell r="J276">
            <v>0</v>
          </cell>
          <cell r="K276">
            <v>0</v>
          </cell>
          <cell r="L276">
            <v>0</v>
          </cell>
          <cell r="M276">
            <v>0</v>
          </cell>
          <cell r="N276">
            <v>0</v>
          </cell>
          <cell r="O276">
            <v>0</v>
          </cell>
          <cell r="P276">
            <v>0</v>
          </cell>
          <cell r="Q276">
            <v>0</v>
          </cell>
          <cell r="R276">
            <v>0</v>
          </cell>
          <cell r="S276">
            <v>0</v>
          </cell>
          <cell r="T276">
            <v>0</v>
          </cell>
          <cell r="U276">
            <v>0</v>
          </cell>
          <cell r="V276">
            <v>0</v>
          </cell>
          <cell r="W276">
            <v>0</v>
          </cell>
          <cell r="X276">
            <v>0</v>
          </cell>
          <cell r="Y276">
            <v>0</v>
          </cell>
          <cell r="Z276">
            <v>0</v>
          </cell>
          <cell r="AA276">
            <v>0</v>
          </cell>
          <cell r="AB276">
            <v>0</v>
          </cell>
          <cell r="AC276">
            <v>0</v>
          </cell>
          <cell r="AD276">
            <v>0</v>
          </cell>
          <cell r="AE276">
            <v>0</v>
          </cell>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cell r="BF276">
            <v>0</v>
          </cell>
          <cell r="BG276">
            <v>0</v>
          </cell>
          <cell r="BH276">
            <v>0</v>
          </cell>
          <cell r="BI276">
            <v>0</v>
          </cell>
          <cell r="BJ276">
            <v>0</v>
          </cell>
          <cell r="BK276">
            <v>0</v>
          </cell>
          <cell r="BL276">
            <v>0</v>
          </cell>
          <cell r="BM276">
            <v>0</v>
          </cell>
          <cell r="BN276">
            <v>0</v>
          </cell>
          <cell r="BO276">
            <v>0</v>
          </cell>
          <cell r="BP276">
            <v>0</v>
          </cell>
          <cell r="BQ276">
            <v>0</v>
          </cell>
          <cell r="BR276">
            <v>0</v>
          </cell>
          <cell r="BS276">
            <v>0</v>
          </cell>
          <cell r="BT276">
            <v>0</v>
          </cell>
          <cell r="BU276">
            <v>0</v>
          </cell>
          <cell r="BV276">
            <v>0</v>
          </cell>
          <cell r="BW276">
            <v>0</v>
          </cell>
          <cell r="BX276">
            <v>0</v>
          </cell>
          <cell r="BY276">
            <v>0</v>
          </cell>
          <cell r="BZ276">
            <v>0</v>
          </cell>
          <cell r="CA276">
            <v>0</v>
          </cell>
          <cell r="CB276">
            <v>0</v>
          </cell>
          <cell r="CC276">
            <v>0</v>
          </cell>
          <cell r="CD276">
            <v>0</v>
          </cell>
          <cell r="CE276">
            <v>0</v>
          </cell>
          <cell r="CF276">
            <v>0</v>
          </cell>
          <cell r="CG276">
            <v>0</v>
          </cell>
          <cell r="CH276">
            <v>0</v>
          </cell>
        </row>
        <row r="277">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v>0</v>
          </cell>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0</v>
          </cell>
          <cell r="BK277">
            <v>0</v>
          </cell>
          <cell r="BL277">
            <v>0</v>
          </cell>
          <cell r="BM277">
            <v>0</v>
          </cell>
          <cell r="BN277">
            <v>0</v>
          </cell>
          <cell r="BO277">
            <v>0</v>
          </cell>
          <cell r="BP277">
            <v>0</v>
          </cell>
          <cell r="BQ277">
            <v>0</v>
          </cell>
          <cell r="BR277">
            <v>0</v>
          </cell>
          <cell r="BS277">
            <v>0</v>
          </cell>
          <cell r="BT277">
            <v>0</v>
          </cell>
          <cell r="BU277">
            <v>0</v>
          </cell>
          <cell r="BV277">
            <v>0</v>
          </cell>
          <cell r="BW277">
            <v>0</v>
          </cell>
          <cell r="BX277">
            <v>0</v>
          </cell>
          <cell r="BY277">
            <v>0</v>
          </cell>
          <cell r="BZ277">
            <v>0</v>
          </cell>
          <cell r="CA277">
            <v>0</v>
          </cell>
          <cell r="CB277">
            <v>0</v>
          </cell>
          <cell r="CC277">
            <v>0</v>
          </cell>
          <cell r="CD277">
            <v>0</v>
          </cell>
          <cell r="CE277">
            <v>0</v>
          </cell>
          <cell r="CF277">
            <v>0</v>
          </cell>
          <cell r="CG277">
            <v>0</v>
          </cell>
          <cell r="CH277">
            <v>0</v>
          </cell>
        </row>
        <row r="278">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0</v>
          </cell>
          <cell r="AB278">
            <v>0</v>
          </cell>
          <cell r="AC278">
            <v>0</v>
          </cell>
          <cell r="AD278">
            <v>0</v>
          </cell>
          <cell r="AE278">
            <v>0</v>
          </cell>
          <cell r="AF278">
            <v>0</v>
          </cell>
          <cell r="AG278">
            <v>0</v>
          </cell>
          <cell r="AH278">
            <v>0</v>
          </cell>
          <cell r="AI278">
            <v>0</v>
          </cell>
          <cell r="AJ278">
            <v>0</v>
          </cell>
          <cell r="AK278">
            <v>0</v>
          </cell>
          <cell r="AL278">
            <v>0</v>
          </cell>
          <cell r="AM278">
            <v>0</v>
          </cell>
          <cell r="AN278">
            <v>0</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cell r="BF278">
            <v>0</v>
          </cell>
          <cell r="BG278">
            <v>0</v>
          </cell>
          <cell r="BH278">
            <v>0</v>
          </cell>
          <cell r="BI278">
            <v>0</v>
          </cell>
          <cell r="BJ278">
            <v>0</v>
          </cell>
          <cell r="BK278">
            <v>0</v>
          </cell>
          <cell r="BL278">
            <v>0</v>
          </cell>
          <cell r="BM278">
            <v>0</v>
          </cell>
          <cell r="BN278">
            <v>0</v>
          </cell>
          <cell r="BO278">
            <v>0</v>
          </cell>
          <cell r="BP278">
            <v>0</v>
          </cell>
          <cell r="BQ278">
            <v>0</v>
          </cell>
          <cell r="BR278">
            <v>0</v>
          </cell>
          <cell r="BS278">
            <v>0</v>
          </cell>
          <cell r="BT278">
            <v>0</v>
          </cell>
          <cell r="BU278">
            <v>0</v>
          </cell>
          <cell r="BV278">
            <v>0</v>
          </cell>
          <cell r="BW278">
            <v>0</v>
          </cell>
          <cell r="BX278">
            <v>0</v>
          </cell>
          <cell r="BY278">
            <v>0</v>
          </cell>
          <cell r="BZ278">
            <v>0</v>
          </cell>
          <cell r="CA278">
            <v>0</v>
          </cell>
          <cell r="CB278">
            <v>0</v>
          </cell>
          <cell r="CC278">
            <v>0</v>
          </cell>
          <cell r="CD278">
            <v>0</v>
          </cell>
          <cell r="CE278">
            <v>0</v>
          </cell>
          <cell r="CF278">
            <v>0</v>
          </cell>
          <cell r="CG278">
            <v>0</v>
          </cell>
          <cell r="CH278">
            <v>0</v>
          </cell>
        </row>
        <row r="279">
          <cell r="I279">
            <v>0</v>
          </cell>
          <cell r="J279">
            <v>0</v>
          </cell>
          <cell r="K279">
            <v>0</v>
          </cell>
          <cell r="L279">
            <v>0</v>
          </cell>
          <cell r="M279">
            <v>0</v>
          </cell>
          <cell r="N279">
            <v>0</v>
          </cell>
          <cell r="O279">
            <v>0</v>
          </cell>
          <cell r="P279">
            <v>0</v>
          </cell>
          <cell r="Q279">
            <v>0</v>
          </cell>
          <cell r="R279">
            <v>0</v>
          </cell>
          <cell r="S279">
            <v>0</v>
          </cell>
          <cell r="T279">
            <v>0</v>
          </cell>
          <cell r="U279">
            <v>0</v>
          </cell>
          <cell r="V279">
            <v>0</v>
          </cell>
          <cell r="W279">
            <v>0</v>
          </cell>
          <cell r="X279">
            <v>0</v>
          </cell>
          <cell r="Y279">
            <v>0</v>
          </cell>
          <cell r="Z279">
            <v>0</v>
          </cell>
          <cell r="AA279">
            <v>0</v>
          </cell>
          <cell r="AB279">
            <v>0</v>
          </cell>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0</v>
          </cell>
          <cell r="BK279">
            <v>0</v>
          </cell>
          <cell r="BL279">
            <v>0</v>
          </cell>
          <cell r="BM279">
            <v>0</v>
          </cell>
          <cell r="BN279">
            <v>0</v>
          </cell>
          <cell r="BO279">
            <v>0</v>
          </cell>
          <cell r="BP279">
            <v>0</v>
          </cell>
          <cell r="BQ279">
            <v>0</v>
          </cell>
          <cell r="BR279">
            <v>0</v>
          </cell>
          <cell r="BS279">
            <v>0</v>
          </cell>
          <cell r="BT279">
            <v>0</v>
          </cell>
          <cell r="BU279">
            <v>0</v>
          </cell>
          <cell r="BV279">
            <v>0</v>
          </cell>
          <cell r="BW279">
            <v>0</v>
          </cell>
          <cell r="BX279">
            <v>0</v>
          </cell>
          <cell r="BY279">
            <v>0</v>
          </cell>
          <cell r="BZ279">
            <v>0</v>
          </cell>
          <cell r="CA279">
            <v>0</v>
          </cell>
          <cell r="CB279">
            <v>0</v>
          </cell>
          <cell r="CC279">
            <v>0</v>
          </cell>
          <cell r="CD279">
            <v>0</v>
          </cell>
          <cell r="CE279">
            <v>0</v>
          </cell>
          <cell r="CF279">
            <v>0</v>
          </cell>
          <cell r="CG279">
            <v>0</v>
          </cell>
          <cell r="CH279">
            <v>0</v>
          </cell>
        </row>
        <row r="280">
          <cell r="I280">
            <v>0</v>
          </cell>
          <cell r="J280">
            <v>0</v>
          </cell>
          <cell r="K280">
            <v>0</v>
          </cell>
          <cell r="L280">
            <v>0</v>
          </cell>
          <cell r="M280">
            <v>0</v>
          </cell>
          <cell r="N280">
            <v>0</v>
          </cell>
          <cell r="O280">
            <v>0</v>
          </cell>
          <cell r="P280">
            <v>0</v>
          </cell>
          <cell r="Q280">
            <v>0</v>
          </cell>
          <cell r="R280">
            <v>0</v>
          </cell>
          <cell r="S280">
            <v>0</v>
          </cell>
          <cell r="T280">
            <v>0</v>
          </cell>
          <cell r="U280">
            <v>0</v>
          </cell>
          <cell r="V280">
            <v>0</v>
          </cell>
          <cell r="W280">
            <v>0</v>
          </cell>
          <cell r="X280">
            <v>0</v>
          </cell>
          <cell r="Y280">
            <v>0</v>
          </cell>
          <cell r="Z280">
            <v>0</v>
          </cell>
          <cell r="AA280">
            <v>0</v>
          </cell>
          <cell r="AB280">
            <v>0</v>
          </cell>
          <cell r="AC280">
            <v>0</v>
          </cell>
          <cell r="AD280">
            <v>0</v>
          </cell>
          <cell r="AE280">
            <v>0</v>
          </cell>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v>0</v>
          </cell>
          <cell r="BI280">
            <v>0</v>
          </cell>
          <cell r="BJ280">
            <v>0</v>
          </cell>
          <cell r="BK280">
            <v>0</v>
          </cell>
          <cell r="BL280">
            <v>0</v>
          </cell>
          <cell r="BM280">
            <v>0</v>
          </cell>
          <cell r="BN280">
            <v>0</v>
          </cell>
          <cell r="BO280">
            <v>0</v>
          </cell>
          <cell r="BP280">
            <v>0</v>
          </cell>
          <cell r="BQ280">
            <v>0</v>
          </cell>
          <cell r="BR280">
            <v>0</v>
          </cell>
          <cell r="BS280">
            <v>0</v>
          </cell>
          <cell r="BT280">
            <v>0</v>
          </cell>
          <cell r="BU280">
            <v>0</v>
          </cell>
          <cell r="BV280">
            <v>0</v>
          </cell>
          <cell r="BW280">
            <v>0</v>
          </cell>
          <cell r="BX280">
            <v>0</v>
          </cell>
          <cell r="BY280">
            <v>0</v>
          </cell>
          <cell r="BZ280">
            <v>0</v>
          </cell>
          <cell r="CA280">
            <v>0</v>
          </cell>
          <cell r="CB280">
            <v>0</v>
          </cell>
          <cell r="CC280">
            <v>0</v>
          </cell>
          <cell r="CD280">
            <v>0</v>
          </cell>
          <cell r="CE280">
            <v>0</v>
          </cell>
          <cell r="CF280">
            <v>0</v>
          </cell>
          <cell r="CG280">
            <v>0</v>
          </cell>
          <cell r="CH280">
            <v>0</v>
          </cell>
        </row>
        <row r="281">
          <cell r="I281">
            <v>0</v>
          </cell>
          <cell r="J281">
            <v>0</v>
          </cell>
          <cell r="K281">
            <v>0</v>
          </cell>
          <cell r="L281">
            <v>0</v>
          </cell>
          <cell r="M281">
            <v>0</v>
          </cell>
          <cell r="N281">
            <v>0</v>
          </cell>
          <cell r="O281">
            <v>0</v>
          </cell>
          <cell r="P281">
            <v>0</v>
          </cell>
          <cell r="Q281">
            <v>0</v>
          </cell>
          <cell r="R281">
            <v>0</v>
          </cell>
          <cell r="S281">
            <v>0</v>
          </cell>
          <cell r="T281">
            <v>0</v>
          </cell>
          <cell r="U281">
            <v>0</v>
          </cell>
          <cell r="V281">
            <v>0</v>
          </cell>
          <cell r="W281">
            <v>0</v>
          </cell>
          <cell r="X281">
            <v>0</v>
          </cell>
          <cell r="Y281">
            <v>0</v>
          </cell>
          <cell r="Z281">
            <v>0</v>
          </cell>
          <cell r="AA281">
            <v>0</v>
          </cell>
          <cell r="AB281">
            <v>0</v>
          </cell>
          <cell r="AC281">
            <v>0</v>
          </cell>
          <cell r="AD281">
            <v>0</v>
          </cell>
          <cell r="AE281">
            <v>0</v>
          </cell>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cell r="BF281">
            <v>0</v>
          </cell>
          <cell r="BG281">
            <v>0</v>
          </cell>
          <cell r="BH281">
            <v>0</v>
          </cell>
          <cell r="BI281">
            <v>0</v>
          </cell>
          <cell r="BJ281">
            <v>0</v>
          </cell>
          <cell r="BK281">
            <v>0</v>
          </cell>
          <cell r="BL281">
            <v>0</v>
          </cell>
          <cell r="BM281">
            <v>0</v>
          </cell>
          <cell r="BN281">
            <v>0</v>
          </cell>
          <cell r="BO281">
            <v>0</v>
          </cell>
          <cell r="BP281">
            <v>0</v>
          </cell>
          <cell r="BQ281">
            <v>0</v>
          </cell>
          <cell r="BR281">
            <v>0</v>
          </cell>
          <cell r="BS281">
            <v>0</v>
          </cell>
          <cell r="BT281">
            <v>0</v>
          </cell>
          <cell r="BU281">
            <v>0</v>
          </cell>
          <cell r="BV281">
            <v>0</v>
          </cell>
          <cell r="BW281">
            <v>0</v>
          </cell>
          <cell r="BX281">
            <v>0</v>
          </cell>
          <cell r="BY281">
            <v>0</v>
          </cell>
          <cell r="BZ281">
            <v>0</v>
          </cell>
          <cell r="CA281">
            <v>0</v>
          </cell>
          <cell r="CB281">
            <v>0</v>
          </cell>
          <cell r="CC281">
            <v>0</v>
          </cell>
          <cell r="CD281">
            <v>0</v>
          </cell>
          <cell r="CE281">
            <v>0</v>
          </cell>
          <cell r="CF281">
            <v>0</v>
          </cell>
          <cell r="CG281">
            <v>0</v>
          </cell>
          <cell r="CH281">
            <v>0</v>
          </cell>
        </row>
        <row r="282">
          <cell r="I282">
            <v>0</v>
          </cell>
          <cell r="J282">
            <v>0</v>
          </cell>
          <cell r="K282">
            <v>0</v>
          </cell>
          <cell r="L282">
            <v>0</v>
          </cell>
          <cell r="M282">
            <v>0</v>
          </cell>
          <cell r="N282">
            <v>0</v>
          </cell>
          <cell r="O282">
            <v>0</v>
          </cell>
          <cell r="P282">
            <v>0</v>
          </cell>
          <cell r="Q282">
            <v>0</v>
          </cell>
          <cell r="R282">
            <v>0</v>
          </cell>
          <cell r="S282">
            <v>0</v>
          </cell>
          <cell r="T282">
            <v>0</v>
          </cell>
          <cell r="U282">
            <v>0</v>
          </cell>
          <cell r="V282">
            <v>0</v>
          </cell>
          <cell r="W282">
            <v>0</v>
          </cell>
          <cell r="X282">
            <v>0</v>
          </cell>
          <cell r="Y282">
            <v>0</v>
          </cell>
          <cell r="Z282">
            <v>0</v>
          </cell>
          <cell r="AA282">
            <v>0</v>
          </cell>
          <cell r="AB282">
            <v>0</v>
          </cell>
          <cell r="AC282">
            <v>0</v>
          </cell>
          <cell r="AD282">
            <v>0</v>
          </cell>
          <cell r="AE282">
            <v>0</v>
          </cell>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0</v>
          </cell>
          <cell r="BK282">
            <v>0</v>
          </cell>
          <cell r="BL282">
            <v>0</v>
          </cell>
          <cell r="BM282">
            <v>0</v>
          </cell>
          <cell r="BN282">
            <v>0</v>
          </cell>
          <cell r="BO282">
            <v>0</v>
          </cell>
          <cell r="BP282">
            <v>0</v>
          </cell>
          <cell r="BQ282">
            <v>0</v>
          </cell>
          <cell r="BR282">
            <v>0</v>
          </cell>
          <cell r="BS282">
            <v>0</v>
          </cell>
          <cell r="BT282">
            <v>0</v>
          </cell>
          <cell r="BU282">
            <v>0</v>
          </cell>
          <cell r="BV282">
            <v>0</v>
          </cell>
          <cell r="BW282">
            <v>0</v>
          </cell>
          <cell r="BX282">
            <v>0</v>
          </cell>
          <cell r="BY282">
            <v>0</v>
          </cell>
          <cell r="BZ282">
            <v>0</v>
          </cell>
          <cell r="CA282">
            <v>0</v>
          </cell>
          <cell r="CB282">
            <v>0</v>
          </cell>
          <cell r="CC282">
            <v>0</v>
          </cell>
          <cell r="CD282">
            <v>0</v>
          </cell>
          <cell r="CE282">
            <v>0</v>
          </cell>
          <cell r="CF282">
            <v>0</v>
          </cell>
          <cell r="CG282">
            <v>0</v>
          </cell>
          <cell r="CH282">
            <v>0</v>
          </cell>
        </row>
        <row r="283">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cell r="BF283">
            <v>0</v>
          </cell>
          <cell r="BG283">
            <v>0</v>
          </cell>
          <cell r="BH283">
            <v>0</v>
          </cell>
          <cell r="BI283">
            <v>0</v>
          </cell>
          <cell r="BJ283">
            <v>0</v>
          </cell>
          <cell r="BK283">
            <v>0</v>
          </cell>
          <cell r="BL283">
            <v>0</v>
          </cell>
          <cell r="BM283">
            <v>0</v>
          </cell>
          <cell r="BN283">
            <v>0</v>
          </cell>
          <cell r="BO283">
            <v>0</v>
          </cell>
          <cell r="BP283">
            <v>0</v>
          </cell>
          <cell r="BQ283">
            <v>0</v>
          </cell>
          <cell r="BR283">
            <v>0</v>
          </cell>
          <cell r="BS283">
            <v>0</v>
          </cell>
          <cell r="BT283">
            <v>0</v>
          </cell>
          <cell r="BU283">
            <v>0</v>
          </cell>
          <cell r="BV283">
            <v>0</v>
          </cell>
          <cell r="BW283">
            <v>0</v>
          </cell>
          <cell r="BX283">
            <v>0</v>
          </cell>
          <cell r="BY283">
            <v>0</v>
          </cell>
          <cell r="BZ283">
            <v>0</v>
          </cell>
          <cell r="CA283">
            <v>0</v>
          </cell>
          <cell r="CB283">
            <v>0</v>
          </cell>
          <cell r="CC283">
            <v>0</v>
          </cell>
          <cell r="CD283">
            <v>0</v>
          </cell>
          <cell r="CE283">
            <v>0</v>
          </cell>
          <cell r="CF283">
            <v>0</v>
          </cell>
          <cell r="CG283">
            <v>0</v>
          </cell>
          <cell r="CH283">
            <v>0</v>
          </cell>
        </row>
        <row r="284">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row>
        <row r="285">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cell r="BF285">
            <v>0</v>
          </cell>
          <cell r="BG285">
            <v>0</v>
          </cell>
          <cell r="BH285">
            <v>0</v>
          </cell>
          <cell r="BI285">
            <v>0</v>
          </cell>
          <cell r="BJ285">
            <v>0</v>
          </cell>
          <cell r="BK285">
            <v>0</v>
          </cell>
          <cell r="BL285">
            <v>0</v>
          </cell>
          <cell r="BM285">
            <v>0</v>
          </cell>
          <cell r="BN285">
            <v>0</v>
          </cell>
          <cell r="BO285">
            <v>0</v>
          </cell>
          <cell r="BP285">
            <v>0</v>
          </cell>
          <cell r="BQ285">
            <v>0</v>
          </cell>
          <cell r="BR285">
            <v>0</v>
          </cell>
          <cell r="BS285">
            <v>0</v>
          </cell>
          <cell r="BT285">
            <v>0</v>
          </cell>
          <cell r="BU285">
            <v>0</v>
          </cell>
          <cell r="BV285">
            <v>0</v>
          </cell>
          <cell r="BW285">
            <v>0</v>
          </cell>
          <cell r="BX285">
            <v>0</v>
          </cell>
          <cell r="BY285">
            <v>0</v>
          </cell>
          <cell r="BZ285">
            <v>0</v>
          </cell>
          <cell r="CA285">
            <v>0</v>
          </cell>
          <cell r="CB285">
            <v>0</v>
          </cell>
          <cell r="CC285">
            <v>0</v>
          </cell>
          <cell r="CD285">
            <v>0</v>
          </cell>
          <cell r="CE285">
            <v>0</v>
          </cell>
          <cell r="CF285">
            <v>0</v>
          </cell>
          <cell r="CG285">
            <v>0</v>
          </cell>
          <cell r="CH285">
            <v>0</v>
          </cell>
        </row>
        <row r="286">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cell r="BF286">
            <v>0</v>
          </cell>
          <cell r="BG286">
            <v>0</v>
          </cell>
          <cell r="BH286">
            <v>0</v>
          </cell>
          <cell r="BI286">
            <v>0</v>
          </cell>
          <cell r="BJ286">
            <v>0</v>
          </cell>
          <cell r="BK286">
            <v>0</v>
          </cell>
          <cell r="BL286">
            <v>0</v>
          </cell>
          <cell r="BM286">
            <v>0</v>
          </cell>
          <cell r="BN286">
            <v>0</v>
          </cell>
          <cell r="BO286">
            <v>0</v>
          </cell>
          <cell r="BP286">
            <v>0</v>
          </cell>
          <cell r="BQ286">
            <v>0</v>
          </cell>
          <cell r="BR286">
            <v>0</v>
          </cell>
          <cell r="BS286">
            <v>0</v>
          </cell>
          <cell r="BT286">
            <v>0</v>
          </cell>
          <cell r="BU286">
            <v>0</v>
          </cell>
          <cell r="BV286">
            <v>0</v>
          </cell>
          <cell r="BW286">
            <v>0</v>
          </cell>
          <cell r="BX286">
            <v>0</v>
          </cell>
          <cell r="BY286">
            <v>0</v>
          </cell>
          <cell r="BZ286">
            <v>0</v>
          </cell>
          <cell r="CA286">
            <v>0</v>
          </cell>
          <cell r="CB286">
            <v>0</v>
          </cell>
          <cell r="CC286">
            <v>0</v>
          </cell>
          <cell r="CD286">
            <v>0</v>
          </cell>
          <cell r="CE286">
            <v>0</v>
          </cell>
          <cell r="CF286">
            <v>0</v>
          </cell>
          <cell r="CG286">
            <v>0</v>
          </cell>
          <cell r="CH286">
            <v>0</v>
          </cell>
        </row>
        <row r="287">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0</v>
          </cell>
          <cell r="BH287">
            <v>0</v>
          </cell>
          <cell r="BI287">
            <v>0</v>
          </cell>
          <cell r="BJ287">
            <v>0</v>
          </cell>
          <cell r="BK287">
            <v>0</v>
          </cell>
          <cell r="BL287">
            <v>0</v>
          </cell>
          <cell r="BM287">
            <v>0</v>
          </cell>
          <cell r="BN287">
            <v>0</v>
          </cell>
          <cell r="BO287">
            <v>0</v>
          </cell>
          <cell r="BP287">
            <v>0</v>
          </cell>
          <cell r="BQ287">
            <v>0</v>
          </cell>
          <cell r="BR287">
            <v>0</v>
          </cell>
          <cell r="BS287">
            <v>0</v>
          </cell>
          <cell r="BT287">
            <v>0</v>
          </cell>
          <cell r="BU287">
            <v>0</v>
          </cell>
          <cell r="BV287">
            <v>0</v>
          </cell>
          <cell r="BW287">
            <v>0</v>
          </cell>
          <cell r="BX287">
            <v>0</v>
          </cell>
          <cell r="BY287">
            <v>0</v>
          </cell>
          <cell r="BZ287">
            <v>0</v>
          </cell>
          <cell r="CA287">
            <v>0</v>
          </cell>
          <cell r="CB287">
            <v>0</v>
          </cell>
          <cell r="CC287">
            <v>0</v>
          </cell>
          <cell r="CD287">
            <v>0</v>
          </cell>
          <cell r="CE287">
            <v>0</v>
          </cell>
          <cell r="CF287">
            <v>0</v>
          </cell>
          <cell r="CG287">
            <v>0</v>
          </cell>
          <cell r="CH287">
            <v>0</v>
          </cell>
        </row>
        <row r="288">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row>
        <row r="289">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row>
        <row r="290">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row>
        <row r="291">
          <cell r="I291">
            <v>0</v>
          </cell>
          <cell r="J291">
            <v>0</v>
          </cell>
          <cell r="K291">
            <v>0</v>
          </cell>
          <cell r="L291">
            <v>0</v>
          </cell>
          <cell r="M291">
            <v>0</v>
          </cell>
          <cell r="N291">
            <v>0</v>
          </cell>
          <cell r="O291">
            <v>0</v>
          </cell>
          <cell r="P291">
            <v>0</v>
          </cell>
          <cell r="Q291">
            <v>0</v>
          </cell>
          <cell r="R291">
            <v>0</v>
          </cell>
          <cell r="S291">
            <v>0</v>
          </cell>
          <cell r="T291">
            <v>0</v>
          </cell>
          <cell r="U291">
            <v>0</v>
          </cell>
          <cell r="V291">
            <v>0</v>
          </cell>
          <cell r="W291">
            <v>0</v>
          </cell>
          <cell r="X291">
            <v>0</v>
          </cell>
          <cell r="Y291">
            <v>0</v>
          </cell>
          <cell r="Z291">
            <v>0</v>
          </cell>
          <cell r="AA291">
            <v>0</v>
          </cell>
          <cell r="AB291">
            <v>0</v>
          </cell>
          <cell r="AC291">
            <v>0</v>
          </cell>
          <cell r="AD291">
            <v>0</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row>
        <row r="292">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row>
        <row r="293">
          <cell r="I293">
            <v>0</v>
          </cell>
          <cell r="J293">
            <v>0</v>
          </cell>
          <cell r="K293">
            <v>0</v>
          </cell>
          <cell r="L293">
            <v>0</v>
          </cell>
          <cell r="M293">
            <v>0</v>
          </cell>
          <cell r="N293">
            <v>0</v>
          </cell>
          <cell r="O293">
            <v>0</v>
          </cell>
          <cell r="P293">
            <v>0</v>
          </cell>
          <cell r="Q293">
            <v>0</v>
          </cell>
          <cell r="R293">
            <v>0</v>
          </cell>
          <cell r="S293">
            <v>0</v>
          </cell>
          <cell r="T293">
            <v>0</v>
          </cell>
          <cell r="U293">
            <v>0</v>
          </cell>
          <cell r="V293">
            <v>0</v>
          </cell>
          <cell r="W293">
            <v>0</v>
          </cell>
          <cell r="X293">
            <v>0</v>
          </cell>
          <cell r="Y293">
            <v>0</v>
          </cell>
          <cell r="Z293">
            <v>0</v>
          </cell>
          <cell r="AA293">
            <v>0</v>
          </cell>
          <cell r="AB293">
            <v>0</v>
          </cell>
          <cell r="AC293">
            <v>0</v>
          </cell>
          <cell r="AD293">
            <v>0</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row>
        <row r="294">
          <cell r="I294">
            <v>0</v>
          </cell>
          <cell r="J294">
            <v>0</v>
          </cell>
          <cell r="K294">
            <v>0</v>
          </cell>
          <cell r="L294">
            <v>0</v>
          </cell>
          <cell r="M294">
            <v>0</v>
          </cell>
          <cell r="N294">
            <v>0</v>
          </cell>
          <cell r="O294">
            <v>0</v>
          </cell>
          <cell r="P294">
            <v>0</v>
          </cell>
          <cell r="Q294">
            <v>0</v>
          </cell>
          <cell r="R294">
            <v>0</v>
          </cell>
          <cell r="S294">
            <v>0</v>
          </cell>
          <cell r="T294">
            <v>0</v>
          </cell>
          <cell r="U294">
            <v>0</v>
          </cell>
          <cell r="V294">
            <v>0</v>
          </cell>
          <cell r="W294">
            <v>0</v>
          </cell>
          <cell r="X294">
            <v>0</v>
          </cell>
          <cell r="Y294">
            <v>0</v>
          </cell>
          <cell r="Z294">
            <v>0</v>
          </cell>
          <cell r="AA294">
            <v>0</v>
          </cell>
          <cell r="AB294">
            <v>0</v>
          </cell>
          <cell r="AC294">
            <v>0</v>
          </cell>
          <cell r="AD294">
            <v>0</v>
          </cell>
          <cell r="AE294">
            <v>0</v>
          </cell>
          <cell r="AF294">
            <v>0</v>
          </cell>
          <cell r="AG294">
            <v>0</v>
          </cell>
          <cell r="AH294">
            <v>0</v>
          </cell>
          <cell r="AI294">
            <v>0</v>
          </cell>
          <cell r="AJ294">
            <v>0</v>
          </cell>
          <cell r="AK294">
            <v>0</v>
          </cell>
          <cell r="AL294">
            <v>0</v>
          </cell>
          <cell r="AM294">
            <v>0</v>
          </cell>
          <cell r="AN294">
            <v>0</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cell r="BF294">
            <v>0</v>
          </cell>
          <cell r="BG294">
            <v>0</v>
          </cell>
          <cell r="BH294">
            <v>0</v>
          </cell>
          <cell r="BI294">
            <v>0</v>
          </cell>
          <cell r="BJ294">
            <v>0</v>
          </cell>
          <cell r="BK294">
            <v>0</v>
          </cell>
          <cell r="BL294">
            <v>0</v>
          </cell>
          <cell r="BM294">
            <v>0</v>
          </cell>
          <cell r="BN294">
            <v>0</v>
          </cell>
          <cell r="BO294">
            <v>0</v>
          </cell>
          <cell r="BP294">
            <v>0</v>
          </cell>
          <cell r="BQ294">
            <v>0</v>
          </cell>
          <cell r="BR294">
            <v>0</v>
          </cell>
          <cell r="BS294">
            <v>0</v>
          </cell>
          <cell r="BT294">
            <v>0</v>
          </cell>
          <cell r="BU294">
            <v>0</v>
          </cell>
          <cell r="BV294">
            <v>0</v>
          </cell>
          <cell r="BW294">
            <v>0</v>
          </cell>
          <cell r="BX294">
            <v>0</v>
          </cell>
          <cell r="BY294">
            <v>0</v>
          </cell>
          <cell r="BZ294">
            <v>0</v>
          </cell>
          <cell r="CA294">
            <v>0</v>
          </cell>
          <cell r="CB294">
            <v>0</v>
          </cell>
          <cell r="CC294">
            <v>0</v>
          </cell>
          <cell r="CD294">
            <v>0</v>
          </cell>
          <cell r="CE294">
            <v>0</v>
          </cell>
          <cell r="CF294">
            <v>0</v>
          </cell>
          <cell r="CG294">
            <v>0</v>
          </cell>
          <cell r="CH294">
            <v>0</v>
          </cell>
        </row>
        <row r="295">
          <cell r="I295">
            <v>0</v>
          </cell>
          <cell r="J295">
            <v>0</v>
          </cell>
          <cell r="K295">
            <v>0</v>
          </cell>
          <cell r="L295">
            <v>0</v>
          </cell>
          <cell r="M295">
            <v>0</v>
          </cell>
          <cell r="N295">
            <v>0</v>
          </cell>
          <cell r="O295">
            <v>0</v>
          </cell>
          <cell r="P295">
            <v>0</v>
          </cell>
          <cell r="Q295">
            <v>0</v>
          </cell>
          <cell r="R295">
            <v>0</v>
          </cell>
          <cell r="S295">
            <v>0</v>
          </cell>
          <cell r="T295">
            <v>0</v>
          </cell>
          <cell r="U295">
            <v>0</v>
          </cell>
          <cell r="V295">
            <v>0</v>
          </cell>
          <cell r="W295">
            <v>0</v>
          </cell>
          <cell r="X295">
            <v>0</v>
          </cell>
          <cell r="Y295">
            <v>0</v>
          </cell>
          <cell r="Z295">
            <v>0</v>
          </cell>
          <cell r="AA295">
            <v>0</v>
          </cell>
          <cell r="AB295">
            <v>0</v>
          </cell>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cell r="BL295">
            <v>0</v>
          </cell>
          <cell r="BM295">
            <v>0</v>
          </cell>
          <cell r="BN295">
            <v>0</v>
          </cell>
          <cell r="BO295">
            <v>0</v>
          </cell>
          <cell r="BP295">
            <v>0</v>
          </cell>
          <cell r="BQ295">
            <v>0</v>
          </cell>
          <cell r="BR295">
            <v>0</v>
          </cell>
          <cell r="BS295">
            <v>0</v>
          </cell>
          <cell r="BT295">
            <v>0</v>
          </cell>
          <cell r="BU295">
            <v>0</v>
          </cell>
          <cell r="BV295">
            <v>0</v>
          </cell>
          <cell r="BW295">
            <v>0</v>
          </cell>
          <cell r="BX295">
            <v>0</v>
          </cell>
          <cell r="BY295">
            <v>0</v>
          </cell>
          <cell r="BZ295">
            <v>0</v>
          </cell>
          <cell r="CA295">
            <v>0</v>
          </cell>
          <cell r="CB295">
            <v>0</v>
          </cell>
          <cell r="CC295">
            <v>0</v>
          </cell>
          <cell r="CD295">
            <v>0</v>
          </cell>
          <cell r="CE295">
            <v>0</v>
          </cell>
          <cell r="CF295">
            <v>0</v>
          </cell>
          <cell r="CG295">
            <v>0</v>
          </cell>
          <cell r="CH295">
            <v>0</v>
          </cell>
        </row>
        <row r="296">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v>0</v>
          </cell>
          <cell r="AD296">
            <v>0</v>
          </cell>
          <cell r="AE296">
            <v>0</v>
          </cell>
          <cell r="AF296">
            <v>0</v>
          </cell>
          <cell r="AG296">
            <v>0</v>
          </cell>
          <cell r="AH296">
            <v>0</v>
          </cell>
          <cell r="AI296">
            <v>0</v>
          </cell>
          <cell r="AJ296">
            <v>0</v>
          </cell>
          <cell r="AK296">
            <v>0</v>
          </cell>
          <cell r="AL296">
            <v>0</v>
          </cell>
          <cell r="AM296">
            <v>0</v>
          </cell>
          <cell r="AN296">
            <v>0</v>
          </cell>
          <cell r="AO296">
            <v>0</v>
          </cell>
          <cell r="AP296">
            <v>0</v>
          </cell>
          <cell r="AQ296">
            <v>0</v>
          </cell>
          <cell r="AR296">
            <v>0</v>
          </cell>
          <cell r="AS296">
            <v>0</v>
          </cell>
          <cell r="AT296">
            <v>0</v>
          </cell>
          <cell r="AU296">
            <v>0</v>
          </cell>
          <cell r="AV296">
            <v>0</v>
          </cell>
          <cell r="AW296">
            <v>0</v>
          </cell>
          <cell r="AX296">
            <v>0</v>
          </cell>
          <cell r="AY296">
            <v>0</v>
          </cell>
          <cell r="AZ296">
            <v>0</v>
          </cell>
          <cell r="BA296">
            <v>0</v>
          </cell>
          <cell r="BB296">
            <v>0</v>
          </cell>
          <cell r="BC296">
            <v>0</v>
          </cell>
          <cell r="BD296">
            <v>0</v>
          </cell>
          <cell r="BE296">
            <v>0</v>
          </cell>
          <cell r="BF296">
            <v>0</v>
          </cell>
          <cell r="BG296">
            <v>0</v>
          </cell>
          <cell r="BH296">
            <v>0</v>
          </cell>
          <cell r="BI296">
            <v>0</v>
          </cell>
          <cell r="BJ296">
            <v>0</v>
          </cell>
          <cell r="BK296">
            <v>0</v>
          </cell>
          <cell r="BL296">
            <v>0</v>
          </cell>
          <cell r="BM296">
            <v>0</v>
          </cell>
          <cell r="BN296">
            <v>0</v>
          </cell>
          <cell r="BO296">
            <v>0</v>
          </cell>
          <cell r="BP296">
            <v>0</v>
          </cell>
          <cell r="BQ296">
            <v>0</v>
          </cell>
          <cell r="BR296">
            <v>0</v>
          </cell>
          <cell r="BS296">
            <v>0</v>
          </cell>
          <cell r="BT296">
            <v>0</v>
          </cell>
          <cell r="BU296">
            <v>0</v>
          </cell>
          <cell r="BV296">
            <v>0</v>
          </cell>
          <cell r="BW296">
            <v>0</v>
          </cell>
          <cell r="BX296">
            <v>0</v>
          </cell>
          <cell r="BY296">
            <v>0</v>
          </cell>
          <cell r="BZ296">
            <v>0</v>
          </cell>
          <cell r="CA296">
            <v>0</v>
          </cell>
          <cell r="CB296">
            <v>0</v>
          </cell>
          <cell r="CC296">
            <v>0</v>
          </cell>
          <cell r="CD296">
            <v>0</v>
          </cell>
          <cell r="CE296">
            <v>0</v>
          </cell>
          <cell r="CF296">
            <v>0</v>
          </cell>
          <cell r="CG296">
            <v>0</v>
          </cell>
          <cell r="CH296">
            <v>0</v>
          </cell>
        </row>
        <row r="297">
          <cell r="I297">
            <v>0</v>
          </cell>
          <cell r="J297">
            <v>0</v>
          </cell>
          <cell r="K297">
            <v>0</v>
          </cell>
          <cell r="L297">
            <v>0</v>
          </cell>
          <cell r="M297">
            <v>0</v>
          </cell>
          <cell r="N297">
            <v>0</v>
          </cell>
          <cell r="O297">
            <v>0</v>
          </cell>
          <cell r="P297">
            <v>0</v>
          </cell>
          <cell r="Q297">
            <v>0</v>
          </cell>
          <cell r="R297">
            <v>0</v>
          </cell>
          <cell r="S297">
            <v>0</v>
          </cell>
          <cell r="T297">
            <v>0</v>
          </cell>
          <cell r="U297">
            <v>0</v>
          </cell>
          <cell r="V297">
            <v>0</v>
          </cell>
          <cell r="W297">
            <v>0</v>
          </cell>
          <cell r="X297">
            <v>0</v>
          </cell>
          <cell r="Y297">
            <v>0</v>
          </cell>
          <cell r="Z297">
            <v>0</v>
          </cell>
          <cell r="AA297">
            <v>0</v>
          </cell>
          <cell r="AB297">
            <v>0</v>
          </cell>
          <cell r="AC297">
            <v>0</v>
          </cell>
          <cell r="AD297">
            <v>0</v>
          </cell>
          <cell r="AE297">
            <v>0</v>
          </cell>
          <cell r="AF297">
            <v>0</v>
          </cell>
          <cell r="AG297">
            <v>0</v>
          </cell>
          <cell r="AH297">
            <v>0</v>
          </cell>
          <cell r="AI297">
            <v>0</v>
          </cell>
          <cell r="AJ297">
            <v>0</v>
          </cell>
          <cell r="AK297">
            <v>0</v>
          </cell>
          <cell r="AL297">
            <v>0</v>
          </cell>
          <cell r="AM297">
            <v>0</v>
          </cell>
          <cell r="AN297">
            <v>0</v>
          </cell>
          <cell r="AO297">
            <v>0</v>
          </cell>
          <cell r="AP297">
            <v>0</v>
          </cell>
          <cell r="AQ297">
            <v>0</v>
          </cell>
          <cell r="AR297">
            <v>0</v>
          </cell>
          <cell r="AS297">
            <v>0</v>
          </cell>
          <cell r="AT297">
            <v>0</v>
          </cell>
          <cell r="AU297">
            <v>0</v>
          </cell>
          <cell r="AV297">
            <v>0</v>
          </cell>
          <cell r="AW297">
            <v>0</v>
          </cell>
          <cell r="AX297">
            <v>0</v>
          </cell>
          <cell r="AY297">
            <v>0</v>
          </cell>
          <cell r="AZ297">
            <v>0</v>
          </cell>
          <cell r="BA297">
            <v>0</v>
          </cell>
          <cell r="BB297">
            <v>0</v>
          </cell>
          <cell r="BC297">
            <v>0</v>
          </cell>
          <cell r="BD297">
            <v>0</v>
          </cell>
          <cell r="BE297">
            <v>0</v>
          </cell>
          <cell r="BF297">
            <v>0</v>
          </cell>
          <cell r="BG297">
            <v>0</v>
          </cell>
          <cell r="BH297">
            <v>0</v>
          </cell>
          <cell r="BI297">
            <v>0</v>
          </cell>
          <cell r="BJ297">
            <v>0</v>
          </cell>
          <cell r="BK297">
            <v>0</v>
          </cell>
          <cell r="BL297">
            <v>0</v>
          </cell>
          <cell r="BM297">
            <v>0</v>
          </cell>
          <cell r="BN297">
            <v>0</v>
          </cell>
          <cell r="BO297">
            <v>0</v>
          </cell>
          <cell r="BP297">
            <v>0</v>
          </cell>
          <cell r="BQ297">
            <v>0</v>
          </cell>
          <cell r="BR297">
            <v>0</v>
          </cell>
          <cell r="BS297">
            <v>0</v>
          </cell>
          <cell r="BT297">
            <v>0</v>
          </cell>
          <cell r="BU297">
            <v>0</v>
          </cell>
          <cell r="BV297">
            <v>0</v>
          </cell>
          <cell r="BW297">
            <v>0</v>
          </cell>
          <cell r="BX297">
            <v>0</v>
          </cell>
          <cell r="BY297">
            <v>0</v>
          </cell>
          <cell r="BZ297">
            <v>0</v>
          </cell>
          <cell r="CA297">
            <v>0</v>
          </cell>
          <cell r="CB297">
            <v>0</v>
          </cell>
          <cell r="CC297">
            <v>0</v>
          </cell>
          <cell r="CD297">
            <v>0</v>
          </cell>
          <cell r="CE297">
            <v>0</v>
          </cell>
          <cell r="CF297">
            <v>0</v>
          </cell>
          <cell r="CG297">
            <v>0</v>
          </cell>
          <cell r="CH297">
            <v>0</v>
          </cell>
        </row>
        <row r="298">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v>0</v>
          </cell>
          <cell r="AD298">
            <v>0</v>
          </cell>
          <cell r="AE298">
            <v>0</v>
          </cell>
          <cell r="AF298">
            <v>0</v>
          </cell>
          <cell r="AG298">
            <v>0</v>
          </cell>
          <cell r="AH298">
            <v>0</v>
          </cell>
          <cell r="AI298">
            <v>0</v>
          </cell>
          <cell r="AJ298">
            <v>0</v>
          </cell>
          <cell r="AK298">
            <v>0</v>
          </cell>
          <cell r="AL298">
            <v>0</v>
          </cell>
          <cell r="AM298">
            <v>0</v>
          </cell>
          <cell r="AN298">
            <v>0</v>
          </cell>
          <cell r="AO298">
            <v>0</v>
          </cell>
          <cell r="AP298">
            <v>0</v>
          </cell>
          <cell r="AQ298">
            <v>0</v>
          </cell>
          <cell r="AR298">
            <v>0</v>
          </cell>
          <cell r="AS298">
            <v>0</v>
          </cell>
          <cell r="AT298">
            <v>0</v>
          </cell>
          <cell r="AU298">
            <v>0</v>
          </cell>
          <cell r="AV298">
            <v>0</v>
          </cell>
          <cell r="AW298">
            <v>0</v>
          </cell>
          <cell r="AX298">
            <v>0</v>
          </cell>
          <cell r="AY298">
            <v>0</v>
          </cell>
          <cell r="AZ298">
            <v>0</v>
          </cell>
          <cell r="BA298">
            <v>0</v>
          </cell>
          <cell r="BB298">
            <v>0</v>
          </cell>
          <cell r="BC298">
            <v>0</v>
          </cell>
          <cell r="BD298">
            <v>0</v>
          </cell>
          <cell r="BE298">
            <v>0</v>
          </cell>
          <cell r="BF298">
            <v>0</v>
          </cell>
          <cell r="BG298">
            <v>0</v>
          </cell>
          <cell r="BH298">
            <v>0</v>
          </cell>
          <cell r="BI298">
            <v>0</v>
          </cell>
          <cell r="BJ298">
            <v>0</v>
          </cell>
          <cell r="BK298">
            <v>0</v>
          </cell>
          <cell r="BL298">
            <v>0</v>
          </cell>
          <cell r="BM298">
            <v>0</v>
          </cell>
          <cell r="BN298">
            <v>0</v>
          </cell>
          <cell r="BO298">
            <v>0</v>
          </cell>
          <cell r="BP298">
            <v>0</v>
          </cell>
          <cell r="BQ298">
            <v>0</v>
          </cell>
          <cell r="BR298">
            <v>0</v>
          </cell>
          <cell r="BS298">
            <v>0</v>
          </cell>
          <cell r="BT298">
            <v>0</v>
          </cell>
          <cell r="BU298">
            <v>0</v>
          </cell>
          <cell r="BV298">
            <v>0</v>
          </cell>
          <cell r="BW298">
            <v>0</v>
          </cell>
          <cell r="BX298">
            <v>0</v>
          </cell>
          <cell r="BY298">
            <v>0</v>
          </cell>
          <cell r="BZ298">
            <v>0</v>
          </cell>
          <cell r="CA298">
            <v>0</v>
          </cell>
          <cell r="CB298">
            <v>0</v>
          </cell>
          <cell r="CC298">
            <v>0</v>
          </cell>
          <cell r="CD298">
            <v>0</v>
          </cell>
          <cell r="CE298">
            <v>0</v>
          </cell>
          <cell r="CF298">
            <v>0</v>
          </cell>
          <cell r="CG298">
            <v>0</v>
          </cell>
          <cell r="CH298">
            <v>0</v>
          </cell>
        </row>
        <row r="299">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v>0</v>
          </cell>
          <cell r="AD299">
            <v>0</v>
          </cell>
          <cell r="AE299">
            <v>0</v>
          </cell>
          <cell r="AF299">
            <v>0</v>
          </cell>
          <cell r="AG299">
            <v>0</v>
          </cell>
          <cell r="AH299">
            <v>0</v>
          </cell>
          <cell r="AI299">
            <v>0</v>
          </cell>
          <cell r="AJ299">
            <v>0</v>
          </cell>
          <cell r="AK299">
            <v>0</v>
          </cell>
          <cell r="AL299">
            <v>0</v>
          </cell>
          <cell r="AM299">
            <v>0</v>
          </cell>
          <cell r="AN299">
            <v>0</v>
          </cell>
          <cell r="AO299">
            <v>0</v>
          </cell>
          <cell r="AP299">
            <v>0</v>
          </cell>
          <cell r="AQ299">
            <v>0</v>
          </cell>
          <cell r="AR299">
            <v>0</v>
          </cell>
          <cell r="AS299">
            <v>0</v>
          </cell>
          <cell r="AT299">
            <v>0</v>
          </cell>
          <cell r="AU299">
            <v>0</v>
          </cell>
          <cell r="AV299">
            <v>0</v>
          </cell>
          <cell r="AW299">
            <v>0</v>
          </cell>
          <cell r="AX299">
            <v>0</v>
          </cell>
          <cell r="AY299">
            <v>0</v>
          </cell>
          <cell r="AZ299">
            <v>0</v>
          </cell>
          <cell r="BA299">
            <v>0</v>
          </cell>
          <cell r="BB299">
            <v>0</v>
          </cell>
          <cell r="BC299">
            <v>0</v>
          </cell>
          <cell r="BD299">
            <v>0</v>
          </cell>
          <cell r="BE299">
            <v>0</v>
          </cell>
          <cell r="BF299">
            <v>0</v>
          </cell>
          <cell r="BG299">
            <v>0</v>
          </cell>
          <cell r="BH299">
            <v>0</v>
          </cell>
          <cell r="BI299">
            <v>0</v>
          </cell>
          <cell r="BJ299">
            <v>0</v>
          </cell>
          <cell r="BK299">
            <v>0</v>
          </cell>
          <cell r="BL299">
            <v>0</v>
          </cell>
          <cell r="BM299">
            <v>0</v>
          </cell>
          <cell r="BN299">
            <v>0</v>
          </cell>
          <cell r="BO299">
            <v>0</v>
          </cell>
          <cell r="BP299">
            <v>0</v>
          </cell>
          <cell r="BQ299">
            <v>0</v>
          </cell>
          <cell r="BR299">
            <v>0</v>
          </cell>
          <cell r="BS299">
            <v>0</v>
          </cell>
          <cell r="BT299">
            <v>0</v>
          </cell>
          <cell r="BU299">
            <v>0</v>
          </cell>
          <cell r="BV299">
            <v>0</v>
          </cell>
          <cell r="BW299">
            <v>0</v>
          </cell>
          <cell r="BX299">
            <v>0</v>
          </cell>
          <cell r="BY299">
            <v>0</v>
          </cell>
          <cell r="BZ299">
            <v>0</v>
          </cell>
          <cell r="CA299">
            <v>0</v>
          </cell>
          <cell r="CB299">
            <v>0</v>
          </cell>
          <cell r="CC299">
            <v>0</v>
          </cell>
          <cell r="CD299">
            <v>0</v>
          </cell>
          <cell r="CE299">
            <v>0</v>
          </cell>
          <cell r="CF299">
            <v>0</v>
          </cell>
          <cell r="CG299">
            <v>0</v>
          </cell>
          <cell r="CH299">
            <v>0</v>
          </cell>
        </row>
        <row r="300">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v>0</v>
          </cell>
          <cell r="AD300">
            <v>0</v>
          </cell>
          <cell r="AE300">
            <v>0</v>
          </cell>
          <cell r="AF300">
            <v>0</v>
          </cell>
          <cell r="AG300">
            <v>0</v>
          </cell>
          <cell r="AH300">
            <v>0</v>
          </cell>
          <cell r="AI300">
            <v>0</v>
          </cell>
          <cell r="AJ300">
            <v>0</v>
          </cell>
          <cell r="AK300">
            <v>0</v>
          </cell>
          <cell r="AL300">
            <v>0</v>
          </cell>
          <cell r="AM300">
            <v>0</v>
          </cell>
          <cell r="AN300">
            <v>0</v>
          </cell>
          <cell r="AO300">
            <v>0</v>
          </cell>
          <cell r="AP300">
            <v>0</v>
          </cell>
          <cell r="AQ300">
            <v>0</v>
          </cell>
          <cell r="AR300">
            <v>0</v>
          </cell>
          <cell r="AS300">
            <v>0</v>
          </cell>
          <cell r="AT300">
            <v>0</v>
          </cell>
          <cell r="AU300">
            <v>0</v>
          </cell>
          <cell r="AV300">
            <v>0</v>
          </cell>
          <cell r="AW300">
            <v>0</v>
          </cell>
          <cell r="AX300">
            <v>0</v>
          </cell>
          <cell r="AY300">
            <v>0</v>
          </cell>
          <cell r="AZ300">
            <v>0</v>
          </cell>
          <cell r="BA300">
            <v>0</v>
          </cell>
          <cell r="BB300">
            <v>0</v>
          </cell>
          <cell r="BC300">
            <v>0</v>
          </cell>
          <cell r="BD300">
            <v>0</v>
          </cell>
          <cell r="BE300">
            <v>0</v>
          </cell>
          <cell r="BF300">
            <v>0</v>
          </cell>
          <cell r="BG300">
            <v>0</v>
          </cell>
          <cell r="BH300">
            <v>0</v>
          </cell>
          <cell r="BI300">
            <v>0</v>
          </cell>
          <cell r="BJ300">
            <v>0</v>
          </cell>
          <cell r="BK300">
            <v>0</v>
          </cell>
          <cell r="BL300">
            <v>0</v>
          </cell>
          <cell r="BM300">
            <v>0</v>
          </cell>
          <cell r="BN300">
            <v>0</v>
          </cell>
          <cell r="BO300">
            <v>0</v>
          </cell>
          <cell r="BP300">
            <v>0</v>
          </cell>
          <cell r="BQ300">
            <v>0</v>
          </cell>
          <cell r="BR300">
            <v>0</v>
          </cell>
          <cell r="BS300">
            <v>0</v>
          </cell>
          <cell r="BT300">
            <v>0</v>
          </cell>
          <cell r="BU300">
            <v>0</v>
          </cell>
          <cell r="BV300">
            <v>0</v>
          </cell>
          <cell r="BW300">
            <v>0</v>
          </cell>
          <cell r="BX300">
            <v>0</v>
          </cell>
          <cell r="BY300">
            <v>0</v>
          </cell>
          <cell r="BZ300">
            <v>0</v>
          </cell>
          <cell r="CA300">
            <v>0</v>
          </cell>
          <cell r="CB300">
            <v>0</v>
          </cell>
          <cell r="CC300">
            <v>0</v>
          </cell>
          <cell r="CD300">
            <v>0</v>
          </cell>
          <cell r="CE300">
            <v>0</v>
          </cell>
          <cell r="CF300">
            <v>0</v>
          </cell>
          <cell r="CG300">
            <v>0</v>
          </cell>
          <cell r="CH300">
            <v>0</v>
          </cell>
        </row>
        <row r="301">
          <cell r="I301">
            <v>0</v>
          </cell>
          <cell r="J301">
            <v>0</v>
          </cell>
          <cell r="K301">
            <v>0</v>
          </cell>
          <cell r="L301">
            <v>0</v>
          </cell>
          <cell r="M301">
            <v>0</v>
          </cell>
          <cell r="N301">
            <v>0</v>
          </cell>
          <cell r="O301">
            <v>0</v>
          </cell>
          <cell r="P301">
            <v>0</v>
          </cell>
          <cell r="Q301">
            <v>0</v>
          </cell>
          <cell r="R301">
            <v>0</v>
          </cell>
          <cell r="S301">
            <v>0</v>
          </cell>
          <cell r="T301">
            <v>0</v>
          </cell>
          <cell r="U301">
            <v>0</v>
          </cell>
          <cell r="V301">
            <v>0</v>
          </cell>
          <cell r="W301">
            <v>0</v>
          </cell>
          <cell r="X301">
            <v>0</v>
          </cell>
          <cell r="Y301">
            <v>0</v>
          </cell>
          <cell r="Z301">
            <v>0</v>
          </cell>
          <cell r="AA301">
            <v>0</v>
          </cell>
          <cell r="AB301">
            <v>0</v>
          </cell>
          <cell r="AC301">
            <v>0</v>
          </cell>
          <cell r="AD301">
            <v>0</v>
          </cell>
          <cell r="AE301">
            <v>0</v>
          </cell>
          <cell r="AF301">
            <v>0</v>
          </cell>
          <cell r="AG301">
            <v>0</v>
          </cell>
          <cell r="AH301">
            <v>0</v>
          </cell>
          <cell r="AI301">
            <v>0</v>
          </cell>
          <cell r="AJ301">
            <v>0</v>
          </cell>
          <cell r="AK301">
            <v>0</v>
          </cell>
          <cell r="AL301">
            <v>0</v>
          </cell>
          <cell r="AM301">
            <v>0</v>
          </cell>
          <cell r="AN301">
            <v>0</v>
          </cell>
          <cell r="AO301">
            <v>0</v>
          </cell>
          <cell r="AP301">
            <v>0</v>
          </cell>
          <cell r="AQ301">
            <v>0</v>
          </cell>
          <cell r="AR301">
            <v>0</v>
          </cell>
          <cell r="AS301">
            <v>0</v>
          </cell>
          <cell r="AT301">
            <v>0</v>
          </cell>
          <cell r="AU301">
            <v>0</v>
          </cell>
          <cell r="AV301">
            <v>0</v>
          </cell>
          <cell r="AW301">
            <v>0</v>
          </cell>
          <cell r="AX301">
            <v>0</v>
          </cell>
          <cell r="AY301">
            <v>0</v>
          </cell>
          <cell r="AZ301">
            <v>0</v>
          </cell>
          <cell r="BA301">
            <v>0</v>
          </cell>
          <cell r="BB301">
            <v>0</v>
          </cell>
          <cell r="BC301">
            <v>0</v>
          </cell>
          <cell r="BD301">
            <v>0</v>
          </cell>
          <cell r="BE301">
            <v>0</v>
          </cell>
          <cell r="BF301">
            <v>0</v>
          </cell>
          <cell r="BG301">
            <v>0</v>
          </cell>
          <cell r="BH301">
            <v>0</v>
          </cell>
          <cell r="BI301">
            <v>0</v>
          </cell>
          <cell r="BJ301">
            <v>0</v>
          </cell>
          <cell r="BK301">
            <v>0</v>
          </cell>
          <cell r="BL301">
            <v>0</v>
          </cell>
          <cell r="BM301">
            <v>0</v>
          </cell>
          <cell r="BN301">
            <v>0</v>
          </cell>
          <cell r="BO301">
            <v>0</v>
          </cell>
          <cell r="BP301">
            <v>0</v>
          </cell>
          <cell r="BQ301">
            <v>0</v>
          </cell>
          <cell r="BR301">
            <v>0</v>
          </cell>
          <cell r="BS301">
            <v>0</v>
          </cell>
          <cell r="BT301">
            <v>0</v>
          </cell>
          <cell r="BU301">
            <v>0</v>
          </cell>
          <cell r="BV301">
            <v>0</v>
          </cell>
          <cell r="BW301">
            <v>0</v>
          </cell>
          <cell r="BX301">
            <v>0</v>
          </cell>
          <cell r="BY301">
            <v>0</v>
          </cell>
          <cell r="BZ301">
            <v>0</v>
          </cell>
          <cell r="CA301">
            <v>0</v>
          </cell>
          <cell r="CB301">
            <v>0</v>
          </cell>
          <cell r="CC301">
            <v>0</v>
          </cell>
          <cell r="CD301">
            <v>0</v>
          </cell>
          <cell r="CE301">
            <v>0</v>
          </cell>
          <cell r="CF301">
            <v>0</v>
          </cell>
          <cell r="CG301">
            <v>0</v>
          </cell>
          <cell r="CH301">
            <v>0</v>
          </cell>
        </row>
        <row r="302">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cell r="BF302">
            <v>0</v>
          </cell>
          <cell r="BG302">
            <v>0</v>
          </cell>
          <cell r="BH302">
            <v>0</v>
          </cell>
          <cell r="BI302">
            <v>0</v>
          </cell>
          <cell r="BJ302">
            <v>0</v>
          </cell>
          <cell r="BK302">
            <v>0</v>
          </cell>
          <cell r="BL302">
            <v>0</v>
          </cell>
          <cell r="BM302">
            <v>0</v>
          </cell>
          <cell r="BN302">
            <v>0</v>
          </cell>
          <cell r="BO302">
            <v>0</v>
          </cell>
          <cell r="BP302">
            <v>0</v>
          </cell>
          <cell r="BQ302">
            <v>0</v>
          </cell>
          <cell r="BR302">
            <v>0</v>
          </cell>
          <cell r="BS302">
            <v>0</v>
          </cell>
          <cell r="BT302">
            <v>0</v>
          </cell>
          <cell r="BU302">
            <v>0</v>
          </cell>
          <cell r="BV302">
            <v>0</v>
          </cell>
          <cell r="BW302">
            <v>0</v>
          </cell>
          <cell r="BX302">
            <v>0</v>
          </cell>
          <cell r="BY302">
            <v>0</v>
          </cell>
          <cell r="BZ302">
            <v>0</v>
          </cell>
          <cell r="CA302">
            <v>0</v>
          </cell>
          <cell r="CB302">
            <v>0</v>
          </cell>
          <cell r="CC302">
            <v>0</v>
          </cell>
          <cell r="CD302">
            <v>0</v>
          </cell>
          <cell r="CE302">
            <v>0</v>
          </cell>
          <cell r="CF302">
            <v>0</v>
          </cell>
          <cell r="CG302">
            <v>0</v>
          </cell>
          <cell r="CH302">
            <v>0</v>
          </cell>
        </row>
        <row r="303">
          <cell r="I303">
            <v>0</v>
          </cell>
          <cell r="J303">
            <v>0</v>
          </cell>
          <cell r="K303">
            <v>0</v>
          </cell>
          <cell r="L303">
            <v>0</v>
          </cell>
          <cell r="M303">
            <v>0</v>
          </cell>
          <cell r="N303">
            <v>0</v>
          </cell>
          <cell r="O303">
            <v>0</v>
          </cell>
          <cell r="P303">
            <v>0</v>
          </cell>
          <cell r="Q303">
            <v>0</v>
          </cell>
          <cell r="R303">
            <v>0</v>
          </cell>
          <cell r="S303">
            <v>0</v>
          </cell>
          <cell r="T303">
            <v>0</v>
          </cell>
          <cell r="U303">
            <v>0</v>
          </cell>
          <cell r="V303">
            <v>0</v>
          </cell>
          <cell r="W303">
            <v>0</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0</v>
          </cell>
          <cell r="BK303">
            <v>0</v>
          </cell>
          <cell r="BL303">
            <v>0</v>
          </cell>
          <cell r="BM303">
            <v>0</v>
          </cell>
          <cell r="BN303">
            <v>0</v>
          </cell>
          <cell r="BO303">
            <v>0</v>
          </cell>
          <cell r="BP303">
            <v>0</v>
          </cell>
          <cell r="BQ303">
            <v>0</v>
          </cell>
          <cell r="BR303">
            <v>0</v>
          </cell>
          <cell r="BS303">
            <v>0</v>
          </cell>
          <cell r="BT303">
            <v>0</v>
          </cell>
          <cell r="BU303">
            <v>0</v>
          </cell>
          <cell r="BV303">
            <v>0</v>
          </cell>
          <cell r="BW303">
            <v>0</v>
          </cell>
          <cell r="BX303">
            <v>0</v>
          </cell>
          <cell r="BY303">
            <v>0</v>
          </cell>
          <cell r="BZ303">
            <v>0</v>
          </cell>
          <cell r="CA303">
            <v>0</v>
          </cell>
          <cell r="CB303">
            <v>0</v>
          </cell>
          <cell r="CC303">
            <v>0</v>
          </cell>
          <cell r="CD303">
            <v>0</v>
          </cell>
          <cell r="CE303">
            <v>0</v>
          </cell>
          <cell r="CF303">
            <v>0</v>
          </cell>
          <cell r="CG303">
            <v>0</v>
          </cell>
          <cell r="CH303">
            <v>0</v>
          </cell>
        </row>
        <row r="304">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cell r="BF304">
            <v>0</v>
          </cell>
          <cell r="BG304">
            <v>0</v>
          </cell>
          <cell r="BH304">
            <v>0</v>
          </cell>
          <cell r="BI304">
            <v>0</v>
          </cell>
          <cell r="BJ304">
            <v>0</v>
          </cell>
          <cell r="BK304">
            <v>0</v>
          </cell>
          <cell r="BL304">
            <v>0</v>
          </cell>
          <cell r="BM304">
            <v>0</v>
          </cell>
          <cell r="BN304">
            <v>0</v>
          </cell>
          <cell r="BO304">
            <v>0</v>
          </cell>
          <cell r="BP304">
            <v>0</v>
          </cell>
          <cell r="BQ304">
            <v>0</v>
          </cell>
          <cell r="BR304">
            <v>0</v>
          </cell>
          <cell r="BS304">
            <v>0</v>
          </cell>
          <cell r="BT304">
            <v>0</v>
          </cell>
          <cell r="BU304">
            <v>0</v>
          </cell>
          <cell r="BV304">
            <v>0</v>
          </cell>
          <cell r="BW304">
            <v>0</v>
          </cell>
          <cell r="BX304">
            <v>0</v>
          </cell>
          <cell r="BY304">
            <v>0</v>
          </cell>
          <cell r="BZ304">
            <v>0</v>
          </cell>
          <cell r="CA304">
            <v>0</v>
          </cell>
          <cell r="CB304">
            <v>0</v>
          </cell>
          <cell r="CC304">
            <v>0</v>
          </cell>
          <cell r="CD304">
            <v>0</v>
          </cell>
          <cell r="CE304">
            <v>0</v>
          </cell>
          <cell r="CF304">
            <v>0</v>
          </cell>
          <cell r="CG304">
            <v>0</v>
          </cell>
          <cell r="CH304">
            <v>0</v>
          </cell>
        </row>
        <row r="305">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cell r="BF305">
            <v>0</v>
          </cell>
          <cell r="BG305">
            <v>0</v>
          </cell>
          <cell r="BH305">
            <v>0</v>
          </cell>
          <cell r="BI305">
            <v>0</v>
          </cell>
          <cell r="BJ305">
            <v>0</v>
          </cell>
          <cell r="BK305">
            <v>0</v>
          </cell>
          <cell r="BL305">
            <v>0</v>
          </cell>
          <cell r="BM305">
            <v>0</v>
          </cell>
          <cell r="BN305">
            <v>0</v>
          </cell>
          <cell r="BO305">
            <v>0</v>
          </cell>
          <cell r="BP305">
            <v>0</v>
          </cell>
          <cell r="BQ305">
            <v>0</v>
          </cell>
          <cell r="BR305">
            <v>0</v>
          </cell>
          <cell r="BS305">
            <v>0</v>
          </cell>
          <cell r="BT305">
            <v>0</v>
          </cell>
          <cell r="BU305">
            <v>0</v>
          </cell>
          <cell r="BV305">
            <v>0</v>
          </cell>
          <cell r="BW305">
            <v>0</v>
          </cell>
          <cell r="BX305">
            <v>0</v>
          </cell>
          <cell r="BY305">
            <v>0</v>
          </cell>
          <cell r="BZ305">
            <v>0</v>
          </cell>
          <cell r="CA305">
            <v>0</v>
          </cell>
          <cell r="CB305">
            <v>0</v>
          </cell>
          <cell r="CC305">
            <v>0</v>
          </cell>
          <cell r="CD305">
            <v>0</v>
          </cell>
          <cell r="CE305">
            <v>0</v>
          </cell>
          <cell r="CF305">
            <v>0</v>
          </cell>
          <cell r="CG305">
            <v>0</v>
          </cell>
          <cell r="CH305">
            <v>0</v>
          </cell>
        </row>
        <row r="306">
          <cell r="W306">
            <v>0</v>
          </cell>
        </row>
      </sheetData>
      <sheetData sheetId="1"/>
      <sheetData sheetId="2"/>
      <sheetData sheetId="3"/>
      <sheetData sheetId="4"/>
      <sheetData sheetId="5"/>
      <sheetData sheetId="6"/>
      <sheetData sheetId="7"/>
      <sheetData sheetId="8"/>
      <sheetData sheetId="9"/>
      <sheetData sheetId="10"/>
    </sheetDataSet>
  </externalBook>
</externalLink>
</file>

<file path=xl/persons/person.xml><?xml version="1.0" encoding="utf-8"?>
<personList xmlns="http://schemas.microsoft.com/office/spreadsheetml/2018/threadedcomments" xmlns:x="http://schemas.openxmlformats.org/spreadsheetml/2006/main">
  <person displayName="南陵 生産管理部" id="{CC1B524D-A001-48D1-9BA4-67ADC355206A}" userId="S::fuji-seikan@faine-elec.com::b18e1256-a120-4df9-8d22-e0fd2723be91" providerId="AD"/>
</personList>
</file>

<file path=xl/theme/theme1.xml><?xml version="1.0" encoding="utf-8"?>
<a:theme xmlns:a="http://schemas.openxmlformats.org/drawingml/2006/main" name="Office ​​テーマ">
  <a:themeElements>
    <a:clrScheme name="よく使う色">
      <a:dk1>
        <a:sysClr val="windowText" lastClr="000000"/>
      </a:dk1>
      <a:lt1>
        <a:sysClr val="window" lastClr="FFFFFF"/>
      </a:lt1>
      <a:dk2>
        <a:srgbClr val="0000FF"/>
      </a:dk2>
      <a:lt2>
        <a:srgbClr val="EEECE1"/>
      </a:lt2>
      <a:accent1>
        <a:srgbClr val="CCECFF"/>
      </a:accent1>
      <a:accent2>
        <a:srgbClr val="FFFF99"/>
      </a:accent2>
      <a:accent3>
        <a:srgbClr val="FFCCFF"/>
      </a:accent3>
      <a:accent4>
        <a:srgbClr val="9966FF"/>
      </a:accent4>
      <a:accent5>
        <a:srgbClr val="00CC00"/>
      </a:accent5>
      <a:accent6>
        <a:srgbClr val="FFCC6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w="12700">
          <a:solidFill>
            <a:srgbClr val="FF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750" dT="2026-07-17T00:22:58.98" personId="{CC1B524D-A001-48D1-9BA4-67ADC355206A}" id="{21772946-A0A5-4B28-9E84-B93975D836BB}">
    <text>NC欠品</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microsoft.com/office/2017/10/relationships/threadedComment" Target="../threadedComments/threadedComment1.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FT1432"/>
  <sheetViews>
    <sheetView showZeros="0" tabSelected="1" topLeftCell="A3" zoomScale="70" zoomScaleNormal="70" zoomScaleSheetLayoutView="80" workbookViewId="0">
      <pane xSplit="5" ySplit="8" topLeftCell="F836" activePane="bottomRight" state="frozen"/>
      <selection activeCell="A3" sqref="A3"/>
      <selection pane="topRight" activeCell="F3" sqref="F3"/>
      <selection pane="bottomLeft" activeCell="A11" sqref="A11"/>
      <selection pane="bottomRight" activeCell="L853" sqref="L853"/>
    </sheetView>
  </sheetViews>
  <sheetFormatPr defaultColWidth="4.6640625" defaultRowHeight="18.600000000000001" customHeight="1" outlineLevelCol="1"/>
  <cols>
    <col min="1" max="1" width="6.109375" style="157" customWidth="1"/>
    <col min="2" max="2" width="5.44140625" style="158" customWidth="1"/>
    <col min="3" max="3" width="13.44140625" style="158" customWidth="1"/>
    <col min="4" max="4" width="28.88671875" style="159" bestFit="1" customWidth="1"/>
    <col min="5" max="5" width="14.77734375" style="160" customWidth="1"/>
    <col min="6" max="7" width="11.33203125" style="165" customWidth="1"/>
    <col min="8" max="8" width="8.44140625" style="167" customWidth="1" outlineLevel="1"/>
    <col min="9" max="9" width="17.44140625" style="167" customWidth="1" outlineLevel="1"/>
    <col min="10" max="10" width="24.109375" style="167" customWidth="1" outlineLevel="1"/>
    <col min="11" max="11" width="11.109375" style="165" customWidth="1" outlineLevel="1"/>
    <col min="12" max="12" width="18.6640625" style="158" customWidth="1" outlineLevel="1"/>
    <col min="13" max="13" width="7.6640625" style="162" customWidth="1"/>
    <col min="14" max="14" width="7.109375" style="162" customWidth="1"/>
    <col min="15" max="19" width="7.109375" style="162" customWidth="1" outlineLevel="1"/>
    <col min="20" max="20" width="8.44140625" style="162" customWidth="1" outlineLevel="1"/>
    <col min="21" max="21" width="6.44140625" style="163" customWidth="1" outlineLevel="1"/>
    <col min="22" max="22" width="8" style="168" customWidth="1" outlineLevel="1"/>
    <col min="23" max="23" width="6.44140625" style="164" customWidth="1" outlineLevel="1"/>
    <col min="24" max="24" width="7.109375" style="168" customWidth="1" outlineLevel="1"/>
    <col min="25" max="25" width="12" style="165" customWidth="1" outlineLevel="1"/>
    <col min="26" max="26" width="10.44140625" style="162" customWidth="1" outlineLevel="1"/>
    <col min="27" max="28" width="9.6640625" style="162" customWidth="1" outlineLevel="1"/>
    <col min="29" max="29" width="10.88671875" style="162" customWidth="1" outlineLevel="1"/>
    <col min="30" max="30" width="13.88671875" style="165" customWidth="1" outlineLevel="1"/>
    <col min="31" max="31" width="15.33203125" style="162" customWidth="1" outlineLevel="1"/>
    <col min="32" max="32" width="8.88671875" style="162" customWidth="1" outlineLevel="1"/>
    <col min="33" max="48" width="12.109375" style="162" customWidth="1" outlineLevel="1"/>
    <col min="49" max="145" width="10.109375" customWidth="1" outlineLevel="1"/>
    <col min="146" max="146" width="13.109375" customWidth="1" outlineLevel="1"/>
    <col min="147" max="147" width="5.33203125" customWidth="1" outlineLevel="1"/>
    <col min="148" max="148" width="8.44140625" style="99" customWidth="1" outlineLevel="1"/>
    <col min="149" max="149" width="10.88671875" customWidth="1" outlineLevel="1"/>
    <col min="150" max="166" width="10.88671875" customWidth="1"/>
    <col min="167" max="167" width="10.88671875" style="99" customWidth="1"/>
    <col min="168" max="169" width="10.88671875" customWidth="1"/>
    <col min="170" max="170" width="10.88671875" style="166" customWidth="1"/>
    <col min="171" max="171" width="10.88671875" customWidth="1"/>
    <col min="172" max="172" width="10.88671875" style="166" customWidth="1"/>
    <col min="173" max="173" width="10.88671875" customWidth="1"/>
    <col min="175" max="175" width="10.88671875" style="166" customWidth="1"/>
    <col min="176" max="176" width="10.88671875" customWidth="1"/>
  </cols>
  <sheetData>
    <row r="1" spans="1:176" ht="18.600000000000001" hidden="1" customHeight="1">
      <c r="F1" s="161"/>
      <c r="G1" s="161"/>
      <c r="H1" s="161">
        <v>3</v>
      </c>
      <c r="I1" s="161"/>
      <c r="J1" s="161"/>
      <c r="K1" s="161">
        <v>4</v>
      </c>
      <c r="L1" s="7909"/>
      <c r="V1" s="161"/>
      <c r="X1" s="161"/>
      <c r="Y1" s="161"/>
      <c r="Z1" s="161">
        <v>77</v>
      </c>
      <c r="AA1" s="161">
        <v>78</v>
      </c>
      <c r="AB1" s="161"/>
      <c r="AC1" s="161"/>
      <c r="AE1" s="161"/>
      <c r="AF1" s="161"/>
      <c r="AG1" s="161"/>
      <c r="AH1" s="161"/>
      <c r="AI1" s="161"/>
      <c r="AJ1" s="161"/>
      <c r="AK1" s="161"/>
      <c r="AL1" s="161"/>
      <c r="AM1" s="161"/>
      <c r="AN1" s="161"/>
      <c r="AO1" s="161"/>
      <c r="AP1" s="161"/>
      <c r="AQ1" s="161"/>
      <c r="AR1" s="161"/>
      <c r="AS1" s="161"/>
      <c r="AT1" s="161"/>
      <c r="AU1" s="161"/>
      <c r="AV1" s="161"/>
    </row>
    <row r="2" spans="1:176" ht="18.600000000000001" hidden="1" customHeight="1"/>
    <row r="3" spans="1:176" ht="21" customHeight="1">
      <c r="B3" s="158">
        <v>2</v>
      </c>
      <c r="C3" s="158">
        <v>3</v>
      </c>
      <c r="D3" s="158">
        <v>4</v>
      </c>
      <c r="E3" s="158">
        <v>5</v>
      </c>
      <c r="F3" s="158">
        <v>6</v>
      </c>
      <c r="G3" s="158">
        <v>7</v>
      </c>
      <c r="H3" s="158">
        <v>8</v>
      </c>
      <c r="I3" s="158">
        <v>9</v>
      </c>
      <c r="J3" s="158">
        <v>10</v>
      </c>
      <c r="K3" s="158">
        <v>11</v>
      </c>
      <c r="L3" s="158">
        <v>12</v>
      </c>
      <c r="M3" s="158">
        <v>13</v>
      </c>
      <c r="N3" s="158">
        <v>14</v>
      </c>
      <c r="O3" s="158">
        <v>15</v>
      </c>
      <c r="P3" s="158">
        <v>16</v>
      </c>
      <c r="Q3" s="158">
        <v>19</v>
      </c>
      <c r="R3" s="158">
        <v>20</v>
      </c>
      <c r="S3" s="158">
        <v>17</v>
      </c>
      <c r="T3" s="158">
        <v>18</v>
      </c>
      <c r="U3" s="158">
        <v>21</v>
      </c>
      <c r="V3" s="158">
        <v>22</v>
      </c>
      <c r="W3" s="158">
        <v>23</v>
      </c>
      <c r="X3" s="158">
        <v>24</v>
      </c>
      <c r="Y3" s="158">
        <v>25</v>
      </c>
      <c r="Z3" s="158">
        <v>26</v>
      </c>
      <c r="AA3" s="158">
        <v>27</v>
      </c>
      <c r="AB3" s="158">
        <v>28</v>
      </c>
      <c r="AC3" s="158">
        <v>29</v>
      </c>
      <c r="AD3" s="158">
        <v>30</v>
      </c>
      <c r="AE3" s="158">
        <v>31</v>
      </c>
      <c r="AF3" s="158">
        <v>32</v>
      </c>
      <c r="AG3" s="158">
        <v>33</v>
      </c>
      <c r="AH3" s="158">
        <v>34</v>
      </c>
      <c r="AI3" s="158">
        <v>35</v>
      </c>
      <c r="AJ3" s="158">
        <v>36</v>
      </c>
      <c r="AK3" s="158">
        <v>37</v>
      </c>
      <c r="AL3" s="158">
        <v>38</v>
      </c>
      <c r="AM3" s="158">
        <v>39</v>
      </c>
      <c r="AN3" s="158">
        <v>40</v>
      </c>
      <c r="AO3" s="158">
        <v>41</v>
      </c>
      <c r="AP3" s="158">
        <v>42</v>
      </c>
      <c r="AQ3" s="158">
        <v>43</v>
      </c>
      <c r="AR3" s="158">
        <v>44</v>
      </c>
      <c r="AS3" s="158">
        <v>45</v>
      </c>
      <c r="AT3" s="158">
        <v>46</v>
      </c>
      <c r="AU3" s="158">
        <v>47</v>
      </c>
      <c r="AV3" s="158">
        <v>48</v>
      </c>
      <c r="AW3" s="158">
        <v>49</v>
      </c>
      <c r="AX3" s="158">
        <v>50</v>
      </c>
      <c r="AY3" s="158">
        <v>51</v>
      </c>
      <c r="AZ3" s="158">
        <v>52</v>
      </c>
      <c r="BA3" s="158">
        <v>53</v>
      </c>
      <c r="BB3" s="158">
        <v>54</v>
      </c>
      <c r="BC3" s="158">
        <v>55</v>
      </c>
      <c r="BD3" s="158">
        <v>56</v>
      </c>
      <c r="BE3" s="158">
        <v>57</v>
      </c>
      <c r="BF3" s="158">
        <v>58</v>
      </c>
      <c r="BG3" s="158">
        <v>59</v>
      </c>
      <c r="BH3" s="158">
        <v>60</v>
      </c>
      <c r="BI3" s="158">
        <v>61</v>
      </c>
      <c r="BJ3" s="158">
        <v>62</v>
      </c>
      <c r="BK3" s="158">
        <v>63</v>
      </c>
      <c r="BL3" s="158">
        <v>64</v>
      </c>
      <c r="BM3" s="158">
        <v>65</v>
      </c>
      <c r="BN3" s="158">
        <v>66</v>
      </c>
      <c r="BO3" s="158">
        <v>67</v>
      </c>
      <c r="BP3" s="158">
        <v>68</v>
      </c>
      <c r="BQ3" s="158">
        <v>69</v>
      </c>
      <c r="BR3" s="158">
        <v>70</v>
      </c>
      <c r="BS3" s="158">
        <v>71</v>
      </c>
      <c r="BT3" s="158">
        <v>72</v>
      </c>
      <c r="BU3" s="158">
        <v>73</v>
      </c>
      <c r="BV3" s="158">
        <v>74</v>
      </c>
      <c r="BW3" s="158">
        <v>75</v>
      </c>
      <c r="BX3" s="158">
        <v>76</v>
      </c>
      <c r="BY3" s="158">
        <v>77</v>
      </c>
      <c r="BZ3" s="158">
        <v>78</v>
      </c>
      <c r="CA3" s="158">
        <v>79</v>
      </c>
      <c r="CB3" s="158">
        <v>80</v>
      </c>
      <c r="CC3" s="158">
        <v>81</v>
      </c>
      <c r="CD3" s="158">
        <v>82</v>
      </c>
      <c r="CE3" s="158">
        <v>83</v>
      </c>
      <c r="CF3" s="158">
        <v>84</v>
      </c>
      <c r="CG3" s="158">
        <v>85</v>
      </c>
      <c r="CH3" s="158">
        <v>86</v>
      </c>
      <c r="CI3" s="158">
        <v>87</v>
      </c>
      <c r="CJ3" s="158">
        <v>88</v>
      </c>
      <c r="CK3" s="158">
        <v>89</v>
      </c>
      <c r="CL3" s="158">
        <v>90</v>
      </c>
      <c r="CM3" s="158">
        <v>91</v>
      </c>
      <c r="CN3" s="158">
        <v>92</v>
      </c>
      <c r="CO3" s="158">
        <v>93</v>
      </c>
      <c r="CP3" s="158">
        <v>94</v>
      </c>
      <c r="CQ3" s="158">
        <v>95</v>
      </c>
      <c r="CR3" s="158">
        <v>96</v>
      </c>
      <c r="CS3" s="158">
        <v>97</v>
      </c>
      <c r="CT3" s="158">
        <v>98</v>
      </c>
      <c r="CU3" s="158">
        <v>99</v>
      </c>
      <c r="CV3" s="158">
        <v>100</v>
      </c>
      <c r="CW3" s="158">
        <v>101</v>
      </c>
      <c r="CX3" s="158">
        <v>102</v>
      </c>
      <c r="CY3" s="158">
        <v>103</v>
      </c>
      <c r="CZ3" s="158">
        <v>104</v>
      </c>
      <c r="DA3" s="158">
        <v>105</v>
      </c>
      <c r="DB3" s="158">
        <v>106</v>
      </c>
      <c r="DC3" s="158">
        <v>107</v>
      </c>
      <c r="DD3" s="158">
        <v>108</v>
      </c>
      <c r="DE3" s="158">
        <v>109</v>
      </c>
      <c r="DF3" s="158">
        <v>110</v>
      </c>
      <c r="DG3" s="158">
        <v>111</v>
      </c>
      <c r="DH3" s="158">
        <v>112</v>
      </c>
      <c r="DI3" s="158">
        <v>113</v>
      </c>
      <c r="DJ3" s="158">
        <v>114</v>
      </c>
      <c r="DK3" s="158">
        <v>115</v>
      </c>
      <c r="DL3" s="158">
        <v>116</v>
      </c>
      <c r="DM3" s="158">
        <v>117</v>
      </c>
      <c r="DN3" s="158">
        <v>118</v>
      </c>
      <c r="DO3" s="158">
        <v>119</v>
      </c>
      <c r="DP3" s="158">
        <v>120</v>
      </c>
      <c r="DQ3" s="158">
        <v>121</v>
      </c>
      <c r="DR3" s="158">
        <v>122</v>
      </c>
      <c r="DS3" s="158">
        <v>123</v>
      </c>
      <c r="DT3" s="158">
        <v>124</v>
      </c>
      <c r="DU3" s="158">
        <v>125</v>
      </c>
      <c r="DV3" s="158">
        <v>126</v>
      </c>
      <c r="DW3" s="158">
        <v>127</v>
      </c>
      <c r="DX3" s="158">
        <v>128</v>
      </c>
      <c r="DY3" s="158">
        <v>129</v>
      </c>
      <c r="DZ3" s="158">
        <v>130</v>
      </c>
      <c r="EA3" s="158">
        <v>131</v>
      </c>
      <c r="EB3" s="158">
        <v>132</v>
      </c>
      <c r="EC3" s="158">
        <v>133</v>
      </c>
      <c r="ED3" s="158">
        <v>134</v>
      </c>
      <c r="EE3" s="158">
        <v>135</v>
      </c>
      <c r="EF3" s="158">
        <v>136</v>
      </c>
      <c r="EG3" s="158">
        <v>137</v>
      </c>
      <c r="EH3" s="158">
        <v>138</v>
      </c>
      <c r="EI3" s="158">
        <v>139</v>
      </c>
      <c r="EJ3" s="158">
        <v>140</v>
      </c>
      <c r="EK3" s="158">
        <v>141</v>
      </c>
      <c r="EL3" s="158">
        <v>142</v>
      </c>
      <c r="EM3" s="158">
        <v>143</v>
      </c>
      <c r="EN3" s="158">
        <v>144</v>
      </c>
      <c r="EO3" s="158">
        <v>145</v>
      </c>
      <c r="EP3" s="158">
        <v>146</v>
      </c>
      <c r="EQ3" s="158">
        <v>147</v>
      </c>
      <c r="ER3" s="158">
        <v>148</v>
      </c>
      <c r="ES3" s="158">
        <v>149</v>
      </c>
      <c r="ET3" s="158">
        <v>150</v>
      </c>
      <c r="EU3" s="158">
        <v>151</v>
      </c>
      <c r="EV3" s="158">
        <v>152</v>
      </c>
      <c r="EW3" s="158">
        <v>153</v>
      </c>
      <c r="EX3" s="158">
        <v>154</v>
      </c>
      <c r="EY3" s="158">
        <v>155</v>
      </c>
      <c r="EZ3" s="158">
        <v>156</v>
      </c>
      <c r="FA3" s="158">
        <v>157</v>
      </c>
      <c r="FB3" s="158">
        <v>158</v>
      </c>
      <c r="FC3" s="158">
        <v>159</v>
      </c>
      <c r="FD3" s="158">
        <v>160</v>
      </c>
      <c r="FE3" s="158">
        <v>161</v>
      </c>
      <c r="FF3" s="158">
        <v>162</v>
      </c>
      <c r="FG3" s="158">
        <v>163</v>
      </c>
      <c r="FH3" s="158">
        <v>164</v>
      </c>
      <c r="FI3" s="158">
        <v>165</v>
      </c>
      <c r="FJ3" s="158">
        <v>166</v>
      </c>
      <c r="FK3" s="158">
        <v>167</v>
      </c>
      <c r="FL3" s="158">
        <v>168</v>
      </c>
      <c r="FM3" s="158">
        <v>169</v>
      </c>
      <c r="FN3" s="158">
        <v>170</v>
      </c>
      <c r="FO3" s="158">
        <v>171</v>
      </c>
      <c r="FP3" s="158">
        <v>172</v>
      </c>
      <c r="FQ3" s="158">
        <v>173</v>
      </c>
      <c r="FS3" s="158">
        <v>170</v>
      </c>
      <c r="FT3" s="158">
        <v>171</v>
      </c>
    </row>
    <row r="4" spans="1:176" ht="21" customHeight="1" thickBot="1">
      <c r="A4" s="8195" t="s">
        <v>1404</v>
      </c>
      <c r="B4" s="8195"/>
      <c r="C4" s="8195"/>
      <c r="D4" s="8195"/>
      <c r="E4" s="8195"/>
      <c r="F4" s="8195"/>
      <c r="G4" s="8195"/>
      <c r="H4" s="8195"/>
      <c r="I4" s="8195"/>
      <c r="J4" s="8195"/>
      <c r="K4" s="169"/>
      <c r="L4" s="7910"/>
      <c r="M4" s="170"/>
      <c r="N4" s="170"/>
      <c r="O4" s="170"/>
      <c r="P4" s="170"/>
      <c r="Q4" s="170"/>
      <c r="R4" s="170"/>
      <c r="S4" s="170"/>
      <c r="T4" s="170"/>
      <c r="U4" s="171"/>
      <c r="V4" s="171"/>
      <c r="W4" s="171"/>
      <c r="X4" s="171"/>
      <c r="Y4" s="169"/>
      <c r="AF4" s="172"/>
      <c r="AG4" s="173"/>
      <c r="AH4" s="173"/>
      <c r="AI4" s="173"/>
      <c r="AJ4" s="173"/>
      <c r="AK4" s="173"/>
      <c r="AL4" s="173"/>
      <c r="AM4" s="173"/>
      <c r="AN4" s="173"/>
      <c r="AO4" s="173"/>
      <c r="AP4" s="173"/>
      <c r="AQ4" s="173"/>
      <c r="AR4" s="173"/>
      <c r="AS4" s="173"/>
      <c r="AT4" s="173"/>
      <c r="AU4" s="173"/>
      <c r="AV4" s="173"/>
      <c r="AW4" s="174"/>
      <c r="AX4" s="174"/>
      <c r="AY4" s="174"/>
      <c r="AZ4" s="174"/>
      <c r="BA4" s="174"/>
      <c r="BB4" s="174"/>
      <c r="BC4" s="174" t="s">
        <v>2323</v>
      </c>
      <c r="BD4" s="174"/>
      <c r="BE4" s="174"/>
      <c r="BF4" s="174"/>
      <c r="BG4" s="174"/>
      <c r="BH4" s="175"/>
      <c r="BI4" s="174"/>
      <c r="BJ4" s="175"/>
      <c r="BK4" s="174"/>
      <c r="BL4" s="174"/>
      <c r="BM4" s="174"/>
      <c r="BN4" s="174"/>
      <c r="BO4" s="174"/>
      <c r="BP4" s="174"/>
      <c r="BQ4" s="174"/>
      <c r="BR4" s="175"/>
      <c r="BS4" s="174"/>
      <c r="BT4" s="175"/>
      <c r="BU4" s="174"/>
      <c r="BV4" s="175"/>
      <c r="BW4" s="174"/>
      <c r="BX4" s="175"/>
      <c r="BY4" s="174"/>
      <c r="BZ4" s="175"/>
      <c r="CA4" s="174"/>
      <c r="CB4" s="175"/>
      <c r="CC4" s="174"/>
      <c r="CD4" s="175"/>
      <c r="CE4" s="174"/>
      <c r="CF4" s="175"/>
      <c r="CG4" s="174"/>
      <c r="CH4" s="175"/>
      <c r="CI4" s="174"/>
      <c r="CJ4" s="175"/>
      <c r="CK4" s="174"/>
      <c r="CL4" s="175"/>
      <c r="CM4" s="174"/>
      <c r="CN4" s="175"/>
      <c r="CO4" s="174"/>
      <c r="CP4" s="175"/>
      <c r="CQ4" s="174"/>
      <c r="CR4" s="175"/>
      <c r="CS4" s="174"/>
      <c r="CT4" s="175"/>
      <c r="CU4" s="174"/>
      <c r="CV4" s="175"/>
      <c r="CW4" s="174"/>
      <c r="CX4" s="175"/>
      <c r="CY4" s="174"/>
      <c r="CZ4" s="175"/>
      <c r="DA4" s="174"/>
      <c r="DB4" s="175"/>
      <c r="DC4" s="174"/>
      <c r="DD4" s="176"/>
      <c r="DW4" s="8092"/>
      <c r="DX4" s="8092"/>
      <c r="DY4" s="8092"/>
      <c r="DZ4" s="8092"/>
      <c r="EA4" s="8092"/>
      <c r="EB4" s="8092"/>
      <c r="EC4" s="8092"/>
      <c r="ED4" s="8092"/>
      <c r="ET4" s="174"/>
      <c r="EU4" s="174"/>
      <c r="EV4" s="174"/>
      <c r="EW4" s="174"/>
      <c r="EX4" s="174"/>
      <c r="EY4" s="174"/>
      <c r="EZ4" s="174"/>
      <c r="FA4" s="174"/>
      <c r="FB4" s="174"/>
      <c r="FC4" s="174"/>
      <c r="FD4" s="174"/>
      <c r="FE4" s="174"/>
      <c r="FF4" s="174"/>
      <c r="FG4" s="174"/>
      <c r="FH4" s="174"/>
      <c r="FI4" s="174"/>
      <c r="FJ4" s="174"/>
      <c r="FK4" s="6453"/>
      <c r="FL4" s="174"/>
      <c r="FM4" s="174"/>
    </row>
    <row r="5" spans="1:176" ht="19.350000000000001" customHeight="1" thickBot="1">
      <c r="A5" s="8195"/>
      <c r="B5" s="8195"/>
      <c r="C5" s="8195"/>
      <c r="D5" s="8195"/>
      <c r="E5" s="8195"/>
      <c r="F5" s="8195"/>
      <c r="G5" s="8195"/>
      <c r="H5" s="8195"/>
      <c r="I5" s="8195"/>
      <c r="J5" s="8195"/>
      <c r="K5" s="169"/>
      <c r="L5" s="7910"/>
      <c r="M5" s="170"/>
      <c r="N5" s="170"/>
      <c r="O5" s="170"/>
      <c r="P5" s="170"/>
      <c r="Q5" s="170"/>
      <c r="R5" s="170"/>
      <c r="S5" s="170"/>
      <c r="T5" s="170"/>
      <c r="U5" s="171"/>
      <c r="V5" s="171"/>
      <c r="W5" s="171"/>
      <c r="X5" s="171"/>
      <c r="Y5" s="171"/>
      <c r="AW5" s="8196" t="s">
        <v>98</v>
      </c>
      <c r="AX5" s="8197"/>
      <c r="AY5" s="8197"/>
      <c r="AZ5" s="8197"/>
      <c r="BA5" s="8197"/>
      <c r="BB5" s="8197"/>
      <c r="BC5" s="8197"/>
      <c r="BD5" s="8197"/>
      <c r="BE5" s="8197"/>
      <c r="BF5" s="8197"/>
      <c r="BG5" s="8197"/>
      <c r="BH5" s="8197"/>
      <c r="BI5" s="8197"/>
      <c r="BJ5" s="8197"/>
      <c r="BK5" s="8197"/>
      <c r="BL5" s="8197"/>
      <c r="BM5" s="8197"/>
      <c r="BN5" s="8197"/>
      <c r="BO5" s="8197"/>
      <c r="BP5" s="8197"/>
      <c r="BQ5" s="8197"/>
      <c r="BR5" s="8197"/>
      <c r="BS5" s="8197"/>
      <c r="BT5" s="8197"/>
      <c r="BU5" s="8197"/>
      <c r="BV5" s="8197"/>
      <c r="BW5" s="8197"/>
      <c r="BX5" s="8197"/>
      <c r="BY5" s="8197"/>
      <c r="BZ5" s="8197"/>
      <c r="CA5" s="8197"/>
      <c r="CB5" s="8197"/>
      <c r="CC5" s="8197"/>
      <c r="CD5" s="8197"/>
      <c r="CE5" s="8197"/>
      <c r="CF5" s="8197"/>
      <c r="CG5" s="8197"/>
      <c r="CH5" s="8197"/>
      <c r="CI5" s="8197"/>
      <c r="CJ5" s="8197"/>
      <c r="CK5" s="8197"/>
      <c r="CL5" s="8197"/>
      <c r="CM5" s="8197"/>
      <c r="CN5" s="8197"/>
      <c r="CO5" s="8197"/>
      <c r="CP5" s="8197"/>
      <c r="CQ5" s="8197"/>
      <c r="CR5" s="8198"/>
      <c r="CS5" s="8096" t="s">
        <v>99</v>
      </c>
      <c r="CT5" s="8097"/>
      <c r="CU5" s="8097"/>
      <c r="CV5" s="8097"/>
      <c r="CW5" s="8097"/>
      <c r="CX5" s="8097"/>
      <c r="CY5" s="8097"/>
      <c r="CZ5" s="8098"/>
      <c r="DA5" s="8126" t="s">
        <v>535</v>
      </c>
      <c r="DB5" s="8127"/>
      <c r="DC5" s="8127"/>
      <c r="DD5" s="8127"/>
      <c r="DE5" s="8127"/>
      <c r="DF5" s="8127"/>
      <c r="DG5" s="8127"/>
      <c r="DH5" s="8128"/>
      <c r="DI5" s="8274" t="s">
        <v>100</v>
      </c>
      <c r="DJ5" s="8275"/>
      <c r="DK5" s="8275"/>
      <c r="DL5" s="8275"/>
      <c r="DM5" s="8275"/>
      <c r="DN5" s="8275"/>
      <c r="DO5" s="8275"/>
      <c r="DP5" s="8275"/>
      <c r="DQ5" s="8275"/>
      <c r="DR5" s="8275"/>
      <c r="DS5" s="8275"/>
      <c r="DT5" s="8275"/>
      <c r="DU5" s="8275"/>
      <c r="DV5" s="8275"/>
      <c r="DW5" s="8275"/>
      <c r="DX5" s="8275"/>
      <c r="DY5" s="8275"/>
      <c r="DZ5" s="8275"/>
      <c r="EA5" s="8275"/>
      <c r="EB5" s="8275"/>
      <c r="EC5" s="8275"/>
      <c r="ED5" s="8275"/>
      <c r="EE5" s="8275"/>
      <c r="EF5" s="8275"/>
      <c r="EG5" s="8275"/>
      <c r="EH5" s="8275"/>
      <c r="EI5" s="8275"/>
      <c r="EJ5" s="8275"/>
      <c r="EK5" s="8275"/>
      <c r="EL5" s="8275"/>
      <c r="EM5" s="8275"/>
      <c r="EN5" s="8276"/>
      <c r="EO5" s="8083" t="s">
        <v>567</v>
      </c>
      <c r="EP5" s="8084"/>
    </row>
    <row r="6" spans="1:176" ht="26.4" customHeight="1" thickTop="1" thickBot="1">
      <c r="A6" s="8195"/>
      <c r="B6" s="8195"/>
      <c r="C6" s="8195"/>
      <c r="D6" s="8195"/>
      <c r="E6" s="8195"/>
      <c r="F6" s="8195"/>
      <c r="G6" s="8195"/>
      <c r="H6" s="8195"/>
      <c r="I6" s="8195"/>
      <c r="J6" s="8195"/>
      <c r="K6" s="169"/>
      <c r="L6" s="7911">
        <v>893</v>
      </c>
      <c r="M6" s="177">
        <v>1</v>
      </c>
      <c r="N6" s="177"/>
      <c r="O6" s="177">
        <v>1</v>
      </c>
      <c r="P6" s="177"/>
      <c r="Q6" s="178">
        <v>0</v>
      </c>
      <c r="R6" s="177"/>
      <c r="S6" s="177">
        <v>2</v>
      </c>
      <c r="T6" s="171"/>
      <c r="U6" s="177">
        <v>2</v>
      </c>
      <c r="V6" s="171"/>
      <c r="W6" s="171"/>
      <c r="X6" s="171"/>
      <c r="Y6" s="169"/>
      <c r="AW6" s="8216"/>
      <c r="AX6" s="8217"/>
      <c r="AY6" s="8217"/>
      <c r="AZ6" s="8217"/>
      <c r="BA6" s="8217"/>
      <c r="BB6" s="8217"/>
      <c r="BC6" s="8217"/>
      <c r="BD6" s="8217"/>
      <c r="BE6" s="8217"/>
      <c r="BF6" s="8217"/>
      <c r="BG6" s="8217"/>
      <c r="BH6" s="8217"/>
      <c r="BI6" s="8217"/>
      <c r="BJ6" s="8218"/>
      <c r="BK6" s="8065"/>
      <c r="BL6" s="8066"/>
      <c r="BM6" s="8066"/>
      <c r="BN6" s="8066"/>
      <c r="BO6" s="8066"/>
      <c r="BP6" s="8067"/>
      <c r="BQ6" s="8065"/>
      <c r="BR6" s="8154"/>
      <c r="BS6" s="8154"/>
      <c r="BT6" s="8154"/>
      <c r="BU6" s="8154"/>
      <c r="BV6" s="8154"/>
      <c r="BW6" s="8154"/>
      <c r="BX6" s="8154"/>
      <c r="BY6" s="8154"/>
      <c r="BZ6" s="8154"/>
      <c r="CA6" s="8154"/>
      <c r="CB6" s="8154"/>
      <c r="CC6" s="8154"/>
      <c r="CD6" s="8067"/>
      <c r="CE6" s="8065"/>
      <c r="CF6" s="8154"/>
      <c r="CG6" s="8154"/>
      <c r="CH6" s="8154"/>
      <c r="CI6" s="8154"/>
      <c r="CJ6" s="8154"/>
      <c r="CK6" s="8066"/>
      <c r="CL6" s="8066"/>
      <c r="CM6" s="8154"/>
      <c r="CN6" s="8154"/>
      <c r="CO6" s="8154"/>
      <c r="CP6" s="8154"/>
      <c r="CQ6" s="8154"/>
      <c r="CR6" s="8067"/>
      <c r="CS6" s="8065"/>
      <c r="CT6" s="8154"/>
      <c r="CU6" s="8154"/>
      <c r="CV6" s="8154"/>
      <c r="CW6" s="8154"/>
      <c r="CX6" s="8154"/>
      <c r="CY6" s="8154"/>
      <c r="CZ6" s="8154"/>
      <c r="DA6" s="8146" t="s">
        <v>105</v>
      </c>
      <c r="DB6" s="8147"/>
      <c r="DC6" s="8146" t="s">
        <v>106</v>
      </c>
      <c r="DD6" s="8148"/>
      <c r="DE6" s="8160" t="s">
        <v>669</v>
      </c>
      <c r="DF6" s="8161"/>
      <c r="DG6" s="8160" t="s">
        <v>550</v>
      </c>
      <c r="DH6" s="8161"/>
      <c r="DI6" s="8138" t="s">
        <v>669</v>
      </c>
      <c r="DJ6" s="8139"/>
      <c r="DK6" s="8138" t="s">
        <v>549</v>
      </c>
      <c r="DL6" s="8139"/>
      <c r="DM6" s="8239" t="s">
        <v>550</v>
      </c>
      <c r="DN6" s="8139"/>
      <c r="DO6" s="8134" t="s">
        <v>547</v>
      </c>
      <c r="DP6" s="8237"/>
      <c r="DQ6" s="8134" t="s">
        <v>548</v>
      </c>
      <c r="DR6" s="8135"/>
      <c r="DS6" s="8134" t="s">
        <v>547</v>
      </c>
      <c r="DT6" s="8237"/>
      <c r="DU6" s="8134" t="s">
        <v>548</v>
      </c>
      <c r="DV6" s="8135"/>
      <c r="DW6" s="8109" t="s">
        <v>524</v>
      </c>
      <c r="DX6" s="8123"/>
      <c r="DY6" s="8251" t="s">
        <v>526</v>
      </c>
      <c r="DZ6" s="8241"/>
      <c r="EA6" s="8120" t="s">
        <v>106</v>
      </c>
      <c r="EB6" s="8121"/>
      <c r="EC6" s="8109" t="s">
        <v>531</v>
      </c>
      <c r="ED6" s="8110"/>
      <c r="EE6" s="8256" t="s">
        <v>528</v>
      </c>
      <c r="EF6" s="8257"/>
      <c r="EG6" s="8234" t="s">
        <v>575</v>
      </c>
      <c r="EH6" s="8235"/>
      <c r="EI6" s="8255" t="s">
        <v>576</v>
      </c>
      <c r="EJ6" s="8235"/>
      <c r="EK6" s="8253" t="s">
        <v>115</v>
      </c>
      <c r="EL6" s="8254"/>
      <c r="EM6" s="8240" t="s">
        <v>116</v>
      </c>
      <c r="EN6" s="8241"/>
      <c r="EO6" s="8085"/>
      <c r="EP6" s="8086"/>
    </row>
    <row r="7" spans="1:176" ht="26.4" customHeight="1" thickBot="1">
      <c r="A7" s="8195"/>
      <c r="B7" s="8195"/>
      <c r="C7" s="8195"/>
      <c r="D7" s="8195"/>
      <c r="E7" s="8195"/>
      <c r="F7" s="8195"/>
      <c r="G7" s="8195"/>
      <c r="H7" s="8195"/>
      <c r="I7" s="8195"/>
      <c r="J7" s="8195"/>
      <c r="K7" s="169"/>
      <c r="L7" s="7910"/>
      <c r="Y7" s="169"/>
      <c r="AC7" s="179" t="s">
        <v>626</v>
      </c>
      <c r="AD7" s="180" t="s">
        <v>457</v>
      </c>
      <c r="AG7" s="8226" t="s">
        <v>1036</v>
      </c>
      <c r="AH7" s="8227"/>
      <c r="AI7" s="8227"/>
      <c r="AJ7" s="8227"/>
      <c r="AK7" s="8227"/>
      <c r="AL7" s="8227"/>
      <c r="AM7" s="8227"/>
      <c r="AN7" s="8227"/>
      <c r="AO7" s="8227"/>
      <c r="AP7" s="8227"/>
      <c r="AQ7" s="8227"/>
      <c r="AR7" s="8227"/>
      <c r="AS7" s="8227"/>
      <c r="AT7" s="8228"/>
      <c r="AU7" s="8224" t="s">
        <v>564</v>
      </c>
      <c r="AV7" s="8225"/>
      <c r="AW7" s="8199" t="s">
        <v>638</v>
      </c>
      <c r="AX7" s="8200"/>
      <c r="AY7" s="8200"/>
      <c r="AZ7" s="8200"/>
      <c r="BA7" s="8200"/>
      <c r="BB7" s="8200"/>
      <c r="BC7" s="8200"/>
      <c r="BD7" s="8200"/>
      <c r="BE7" s="8200"/>
      <c r="BF7" s="8200"/>
      <c r="BG7" s="8200"/>
      <c r="BH7" s="8200"/>
      <c r="BI7" s="8200"/>
      <c r="BJ7" s="8202"/>
      <c r="BK7" s="8065" t="s">
        <v>654</v>
      </c>
      <c r="BL7" s="8066"/>
      <c r="BM7" s="8066"/>
      <c r="BN7" s="8066"/>
      <c r="BO7" s="8066"/>
      <c r="BP7" s="8067"/>
      <c r="BQ7" s="8199" t="s">
        <v>639</v>
      </c>
      <c r="BR7" s="8200"/>
      <c r="BS7" s="8200"/>
      <c r="BT7" s="8200"/>
      <c r="BU7" s="8200"/>
      <c r="BV7" s="8200"/>
      <c r="BW7" s="8200"/>
      <c r="BX7" s="8200"/>
      <c r="BY7" s="8200"/>
      <c r="BZ7" s="8200"/>
      <c r="CA7" s="8200"/>
      <c r="CB7" s="8200"/>
      <c r="CC7" s="8200"/>
      <c r="CD7" s="8202"/>
      <c r="CE7" s="8199" t="s">
        <v>640</v>
      </c>
      <c r="CF7" s="8200"/>
      <c r="CG7" s="8200"/>
      <c r="CH7" s="8200"/>
      <c r="CI7" s="8200"/>
      <c r="CJ7" s="8200"/>
      <c r="CK7" s="8201"/>
      <c r="CL7" s="8201"/>
      <c r="CM7" s="8200"/>
      <c r="CN7" s="8200"/>
      <c r="CO7" s="8200"/>
      <c r="CP7" s="8200"/>
      <c r="CQ7" s="8200"/>
      <c r="CR7" s="8202"/>
      <c r="CS7" s="8199"/>
      <c r="CT7" s="8200"/>
      <c r="CU7" s="8200"/>
      <c r="CV7" s="8200"/>
      <c r="CW7" s="8200"/>
      <c r="CX7" s="8200"/>
      <c r="CY7" s="8200"/>
      <c r="CZ7" s="8200"/>
      <c r="DA7" s="8113" t="s">
        <v>121</v>
      </c>
      <c r="DB7" s="8114"/>
      <c r="DC7" s="8113" t="s">
        <v>122</v>
      </c>
      <c r="DD7" s="8141"/>
      <c r="DE7" s="8140"/>
      <c r="DF7" s="8141"/>
      <c r="DG7" s="8140"/>
      <c r="DH7" s="8141"/>
      <c r="DI7" s="8113"/>
      <c r="DJ7" s="8141"/>
      <c r="DK7" s="8113"/>
      <c r="DL7" s="8141"/>
      <c r="DM7" s="8140"/>
      <c r="DN7" s="8141"/>
      <c r="DO7" s="8113" t="s">
        <v>597</v>
      </c>
      <c r="DP7" s="8140"/>
      <c r="DQ7" s="8140"/>
      <c r="DR7" s="8141"/>
      <c r="DS7" s="8113" t="s">
        <v>738</v>
      </c>
      <c r="DT7" s="8140"/>
      <c r="DU7" s="8140"/>
      <c r="DV7" s="8141"/>
      <c r="DW7" s="8124" t="s">
        <v>125</v>
      </c>
      <c r="DX7" s="8125"/>
      <c r="DY7" s="8091" t="s">
        <v>128</v>
      </c>
      <c r="DZ7" s="8167"/>
      <c r="EA7" s="8091" t="s">
        <v>129</v>
      </c>
      <c r="EB7" s="8092"/>
      <c r="EC7" s="8091" t="s">
        <v>130</v>
      </c>
      <c r="ED7" s="8092"/>
      <c r="EE7" s="8258" t="s">
        <v>499</v>
      </c>
      <c r="EF7" s="8092"/>
      <c r="EG7" s="8263" t="s">
        <v>499</v>
      </c>
      <c r="EH7" s="8167"/>
      <c r="EI7" s="8091" t="s">
        <v>132</v>
      </c>
      <c r="EJ7" s="8167"/>
      <c r="EK7" s="8092" t="s">
        <v>133</v>
      </c>
      <c r="EL7" s="8244"/>
      <c r="EM7" s="8168" t="s">
        <v>670</v>
      </c>
      <c r="EN7" s="8169"/>
      <c r="EO7" s="8113"/>
      <c r="EP7" s="8141"/>
      <c r="ET7" s="8066" t="s">
        <v>915</v>
      </c>
      <c r="EU7" s="8066"/>
      <c r="EV7" s="8066"/>
      <c r="EW7" s="8066"/>
      <c r="EX7" s="8066"/>
      <c r="EY7" s="8066"/>
      <c r="EZ7" s="8066"/>
      <c r="FA7" s="8066"/>
      <c r="FB7" s="8066"/>
      <c r="FC7" s="8066"/>
      <c r="FD7" s="8066"/>
      <c r="FE7" s="8066"/>
      <c r="FF7" s="8066"/>
      <c r="FG7" s="8066"/>
      <c r="FH7" s="8066"/>
      <c r="FI7" s="8066"/>
      <c r="FJ7" s="8066"/>
      <c r="FK7" s="8066"/>
      <c r="FL7" s="8066"/>
      <c r="FM7" s="8066"/>
      <c r="FN7" s="8066"/>
      <c r="FO7" s="8066"/>
      <c r="FP7" s="8066"/>
      <c r="FQ7" s="8067"/>
      <c r="FS7"/>
    </row>
    <row r="8" spans="1:176" ht="26.4" customHeight="1" thickBot="1">
      <c r="A8" s="181"/>
      <c r="C8" s="182"/>
      <c r="D8" s="183"/>
      <c r="E8" s="184"/>
      <c r="F8" s="184"/>
      <c r="G8" s="184"/>
      <c r="H8" s="185"/>
      <c r="I8" s="185"/>
      <c r="J8" s="185"/>
      <c r="M8" s="186" t="s">
        <v>24</v>
      </c>
      <c r="N8" s="187"/>
      <c r="O8" s="187"/>
      <c r="P8" s="187"/>
      <c r="Q8" s="187"/>
      <c r="R8" s="187"/>
      <c r="S8" s="187"/>
      <c r="T8" s="187"/>
      <c r="U8" s="187"/>
      <c r="V8" s="188"/>
      <c r="W8" s="8212" t="s">
        <v>44</v>
      </c>
      <c r="X8" s="8213"/>
      <c r="Y8" s="8182" t="s">
        <v>504</v>
      </c>
      <c r="Z8" s="8039" t="s">
        <v>45</v>
      </c>
      <c r="AA8" s="8040"/>
      <c r="AB8" s="8205" t="s">
        <v>47</v>
      </c>
      <c r="AC8" s="8191" t="s">
        <v>625</v>
      </c>
      <c r="AD8" s="8178" t="s">
        <v>737</v>
      </c>
      <c r="AE8" s="8209" t="s">
        <v>192</v>
      </c>
      <c r="AF8" s="8219" t="s">
        <v>462</v>
      </c>
      <c r="AG8" s="8182" t="s">
        <v>539</v>
      </c>
      <c r="AH8" s="8182" t="s">
        <v>554</v>
      </c>
      <c r="AI8" s="8182" t="s">
        <v>555</v>
      </c>
      <c r="AJ8" s="8232" t="s">
        <v>595</v>
      </c>
      <c r="AK8" s="8233"/>
      <c r="AL8" s="8232" t="s">
        <v>596</v>
      </c>
      <c r="AM8" s="8233"/>
      <c r="AN8" s="8182" t="s">
        <v>540</v>
      </c>
      <c r="AO8" s="8182" t="s">
        <v>541</v>
      </c>
      <c r="AP8" s="8182" t="s">
        <v>542</v>
      </c>
      <c r="AQ8" s="8182" t="s">
        <v>543</v>
      </c>
      <c r="AR8" s="8182" t="s">
        <v>560</v>
      </c>
      <c r="AS8" s="8185" t="s">
        <v>544</v>
      </c>
      <c r="AT8" s="8229" t="s">
        <v>567</v>
      </c>
      <c r="AU8" s="8188" t="s">
        <v>565</v>
      </c>
      <c r="AV8" s="8188" t="s">
        <v>566</v>
      </c>
      <c r="AW8" s="8042" t="s">
        <v>1034</v>
      </c>
      <c r="AX8" s="8046"/>
      <c r="AY8" s="8042" t="s">
        <v>762</v>
      </c>
      <c r="AZ8" s="8043"/>
      <c r="BA8" s="8155" t="s">
        <v>796</v>
      </c>
      <c r="BB8" s="8156"/>
      <c r="BC8" s="8046" t="s">
        <v>439</v>
      </c>
      <c r="BD8" s="8046"/>
      <c r="BE8" s="8042" t="s">
        <v>763</v>
      </c>
      <c r="BF8" s="8043"/>
      <c r="BG8" s="8046" t="s">
        <v>1479</v>
      </c>
      <c r="BH8" s="8043"/>
      <c r="BI8" s="8042" t="s">
        <v>1480</v>
      </c>
      <c r="BJ8" s="8043"/>
      <c r="BK8" s="8042" t="s">
        <v>764</v>
      </c>
      <c r="BL8" s="8043"/>
      <c r="BM8" s="8042" t="s">
        <v>1209</v>
      </c>
      <c r="BN8" s="8043"/>
      <c r="BO8" s="8042" t="s">
        <v>765</v>
      </c>
      <c r="BP8" s="8043"/>
      <c r="BQ8" s="8042" t="s">
        <v>1102</v>
      </c>
      <c r="BR8" s="8043"/>
      <c r="BS8" s="8103" t="s">
        <v>766</v>
      </c>
      <c r="BT8" s="8043"/>
      <c r="BU8" s="8042" t="s">
        <v>767</v>
      </c>
      <c r="BV8" s="8043"/>
      <c r="BW8" s="8103" t="s">
        <v>768</v>
      </c>
      <c r="BX8" s="8043"/>
      <c r="BY8" s="8042" t="s">
        <v>769</v>
      </c>
      <c r="BZ8" s="8043"/>
      <c r="CA8" s="8042" t="s">
        <v>770</v>
      </c>
      <c r="CB8" s="8043"/>
      <c r="CC8" s="8042" t="s">
        <v>771</v>
      </c>
      <c r="CD8" s="8043"/>
      <c r="CE8" s="8155" t="s">
        <v>795</v>
      </c>
      <c r="CF8" s="8156"/>
      <c r="CG8" s="8155" t="s">
        <v>772</v>
      </c>
      <c r="CH8" s="8156"/>
      <c r="CI8" s="8155" t="s">
        <v>773</v>
      </c>
      <c r="CJ8" s="8156"/>
      <c r="CK8" s="8157" t="s">
        <v>790</v>
      </c>
      <c r="CL8" s="8131"/>
      <c r="CM8" s="8155" t="s">
        <v>791</v>
      </c>
      <c r="CN8" s="8156"/>
      <c r="CO8" s="8042" t="s">
        <v>794</v>
      </c>
      <c r="CP8" s="8043"/>
      <c r="CQ8" s="8152" t="s">
        <v>774</v>
      </c>
      <c r="CR8" s="8153"/>
      <c r="CS8" s="8042" t="s">
        <v>440</v>
      </c>
      <c r="CT8" s="8046"/>
      <c r="CU8" s="8130" t="s">
        <v>599</v>
      </c>
      <c r="CV8" s="8131"/>
      <c r="CW8" s="8042" t="s">
        <v>775</v>
      </c>
      <c r="CX8" s="8043"/>
      <c r="CY8" s="8150" t="s">
        <v>776</v>
      </c>
      <c r="CZ8" s="8151"/>
      <c r="DA8" s="8115" t="s">
        <v>1</v>
      </c>
      <c r="DB8" s="8116"/>
      <c r="DC8" s="8115" t="s">
        <v>533</v>
      </c>
      <c r="DD8" s="8117"/>
      <c r="DE8" s="8158" t="s">
        <v>594</v>
      </c>
      <c r="DF8" s="8159"/>
      <c r="DG8" s="8158" t="s">
        <v>594</v>
      </c>
      <c r="DH8" s="8159"/>
      <c r="DI8" s="8132" t="s">
        <v>798</v>
      </c>
      <c r="DJ8" s="8133"/>
      <c r="DK8" s="8132" t="s">
        <v>777</v>
      </c>
      <c r="DL8" s="8133"/>
      <c r="DM8" s="8142" t="s">
        <v>778</v>
      </c>
      <c r="DN8" s="8133"/>
      <c r="DO8" s="8136" t="s">
        <v>779</v>
      </c>
      <c r="DP8" s="8137"/>
      <c r="DQ8" s="8136" t="s">
        <v>780</v>
      </c>
      <c r="DR8" s="8149"/>
      <c r="DS8" s="8136" t="s">
        <v>781</v>
      </c>
      <c r="DT8" s="8137"/>
      <c r="DU8" s="8136" t="s">
        <v>782</v>
      </c>
      <c r="DV8" s="8149"/>
      <c r="DW8" s="8262" t="s">
        <v>1531</v>
      </c>
      <c r="DX8" s="8236"/>
      <c r="DY8" s="8111" t="s">
        <v>1766</v>
      </c>
      <c r="DZ8" s="8236"/>
      <c r="EA8" s="8111" t="s">
        <v>1435</v>
      </c>
      <c r="EB8" s="8112"/>
      <c r="EC8" s="8111" t="s">
        <v>884</v>
      </c>
      <c r="ED8" s="8137"/>
      <c r="EE8" s="8259" t="s">
        <v>783</v>
      </c>
      <c r="EF8" s="8112"/>
      <c r="EG8" s="8264" t="s">
        <v>784</v>
      </c>
      <c r="EH8" s="8265"/>
      <c r="EI8" s="8245" t="s">
        <v>785</v>
      </c>
      <c r="EJ8" s="8265"/>
      <c r="EK8" s="8245" t="s">
        <v>786</v>
      </c>
      <c r="EL8" s="8246"/>
      <c r="EM8" s="8137" t="s">
        <v>787</v>
      </c>
      <c r="EN8" s="8149"/>
      <c r="EO8" s="8165"/>
      <c r="EP8" s="8166"/>
      <c r="ET8" s="8042" t="s">
        <v>2325</v>
      </c>
      <c r="EU8" s="8043"/>
      <c r="EV8" s="8042" t="s">
        <v>1259</v>
      </c>
      <c r="EW8" s="8043"/>
      <c r="EX8" s="8042" t="s">
        <v>2261</v>
      </c>
      <c r="EY8" s="8043"/>
      <c r="EZ8" s="8042" t="s">
        <v>1761</v>
      </c>
      <c r="FA8" s="8043"/>
      <c r="FB8" s="8042" t="s">
        <v>1207</v>
      </c>
      <c r="FC8" s="8043"/>
      <c r="FD8" s="8042" t="s">
        <v>1208</v>
      </c>
      <c r="FE8" s="8043"/>
      <c r="FF8" s="8042" t="s">
        <v>2260</v>
      </c>
      <c r="FG8" s="8043"/>
      <c r="FH8" s="8042" t="s">
        <v>907</v>
      </c>
      <c r="FI8" s="8043"/>
      <c r="FJ8" s="8042" t="s">
        <v>1385</v>
      </c>
      <c r="FK8" s="8043"/>
      <c r="FL8" s="8042" t="s">
        <v>1006</v>
      </c>
      <c r="FM8" s="8046"/>
      <c r="FN8" s="8042"/>
      <c r="FO8" s="8043"/>
      <c r="FP8" s="8277" t="s">
        <v>1006</v>
      </c>
      <c r="FQ8" s="8278"/>
      <c r="FS8" s="8277"/>
      <c r="FT8" s="8278"/>
    </row>
    <row r="9" spans="1:176" ht="26.4" customHeight="1" thickBot="1">
      <c r="A9" s="189"/>
      <c r="C9" s="182"/>
      <c r="D9" s="183"/>
      <c r="F9" s="8272" t="s">
        <v>5</v>
      </c>
      <c r="G9" s="8273"/>
      <c r="H9" s="190"/>
      <c r="I9" s="190"/>
      <c r="J9" s="190"/>
      <c r="K9" s="191"/>
      <c r="L9" s="159">
        <v>3150</v>
      </c>
      <c r="M9" s="192" t="s">
        <v>41</v>
      </c>
      <c r="N9" s="193"/>
      <c r="O9" s="192" t="s">
        <v>4</v>
      </c>
      <c r="P9" s="193"/>
      <c r="Q9" s="192" t="s">
        <v>42</v>
      </c>
      <c r="R9" s="193"/>
      <c r="S9" s="192" t="s">
        <v>1716</v>
      </c>
      <c r="T9" s="193"/>
      <c r="U9" s="192" t="s">
        <v>43</v>
      </c>
      <c r="V9" s="193"/>
      <c r="W9" s="8214"/>
      <c r="X9" s="8215"/>
      <c r="Y9" s="8184"/>
      <c r="Z9" s="7616" t="s">
        <v>1543</v>
      </c>
      <c r="AA9" s="8203" t="s">
        <v>28</v>
      </c>
      <c r="AB9" s="8206"/>
      <c r="AC9" s="8192"/>
      <c r="AD9" s="8179"/>
      <c r="AE9" s="8210"/>
      <c r="AF9" s="8220"/>
      <c r="AG9" s="8184"/>
      <c r="AH9" s="8184"/>
      <c r="AI9" s="8184"/>
      <c r="AJ9" s="8182" t="s">
        <v>545</v>
      </c>
      <c r="AK9" s="8182" t="s">
        <v>546</v>
      </c>
      <c r="AL9" s="8182" t="s">
        <v>545</v>
      </c>
      <c r="AM9" s="8182" t="s">
        <v>546</v>
      </c>
      <c r="AN9" s="8184"/>
      <c r="AO9" s="8184"/>
      <c r="AP9" s="8184"/>
      <c r="AQ9" s="8184"/>
      <c r="AR9" s="8184"/>
      <c r="AS9" s="8186"/>
      <c r="AT9" s="8230"/>
      <c r="AU9" s="8189"/>
      <c r="AV9" s="8189"/>
      <c r="AW9" s="8104" t="s">
        <v>139</v>
      </c>
      <c r="AX9" s="8181"/>
      <c r="AY9" s="8194" t="s">
        <v>445</v>
      </c>
      <c r="AZ9" s="8100"/>
      <c r="BA9" s="8061" t="s">
        <v>446</v>
      </c>
      <c r="BB9" s="8062"/>
      <c r="BC9" s="8208" t="s">
        <v>447</v>
      </c>
      <c r="BD9" s="8208"/>
      <c r="BE9" s="8194" t="s">
        <v>448</v>
      </c>
      <c r="BF9" s="8100"/>
      <c r="BG9" s="8208" t="s">
        <v>146</v>
      </c>
      <c r="BH9" s="8062"/>
      <c r="BI9" s="8099" t="s">
        <v>441</v>
      </c>
      <c r="BJ9" s="8062"/>
      <c r="BK9" s="8061" t="s">
        <v>655</v>
      </c>
      <c r="BL9" s="8062"/>
      <c r="BM9" s="8061" t="s">
        <v>657</v>
      </c>
      <c r="BN9" s="8062"/>
      <c r="BO9" s="8063" t="s">
        <v>664</v>
      </c>
      <c r="BP9" s="8064"/>
      <c r="BQ9" s="8099" t="s">
        <v>2554</v>
      </c>
      <c r="BR9" s="8100"/>
      <c r="BS9" s="8104" t="s">
        <v>139</v>
      </c>
      <c r="BT9" s="8100"/>
      <c r="BU9" s="8099" t="s">
        <v>445</v>
      </c>
      <c r="BV9" s="8062"/>
      <c r="BW9" s="8099" t="s">
        <v>446</v>
      </c>
      <c r="BX9" s="8062"/>
      <c r="BY9" s="8104" t="s">
        <v>447</v>
      </c>
      <c r="BZ9" s="8100"/>
      <c r="CA9" s="8099" t="s">
        <v>1096</v>
      </c>
      <c r="CB9" s="8062"/>
      <c r="CC9" s="8099" t="s">
        <v>146</v>
      </c>
      <c r="CD9" s="8062"/>
      <c r="CE9" s="8104" t="s">
        <v>635</v>
      </c>
      <c r="CF9" s="8100"/>
      <c r="CG9" s="8104" t="s">
        <v>442</v>
      </c>
      <c r="CH9" s="8100"/>
      <c r="CI9" s="8099" t="s">
        <v>456</v>
      </c>
      <c r="CJ9" s="8062"/>
      <c r="CK9" s="8089" t="s">
        <v>792</v>
      </c>
      <c r="CL9" s="8090"/>
      <c r="CM9" s="8099" t="s">
        <v>793</v>
      </c>
      <c r="CN9" s="8100"/>
      <c r="CO9" s="8099" t="s">
        <v>449</v>
      </c>
      <c r="CP9" s="8062"/>
      <c r="CQ9" s="8163" t="s">
        <v>441</v>
      </c>
      <c r="CR9" s="8164"/>
      <c r="CS9" s="8104" t="s">
        <v>450</v>
      </c>
      <c r="CT9" s="8129"/>
      <c r="CU9" s="8099" t="s">
        <v>455</v>
      </c>
      <c r="CV9" s="8100"/>
      <c r="CW9" s="8099" t="s">
        <v>443</v>
      </c>
      <c r="CX9" s="8062"/>
      <c r="CY9" s="8106" t="s">
        <v>444</v>
      </c>
      <c r="CZ9" s="8107"/>
      <c r="DA9" s="8118" t="s">
        <v>156</v>
      </c>
      <c r="DB9" s="8119"/>
      <c r="DC9" s="8118" t="s">
        <v>534</v>
      </c>
      <c r="DD9" s="8145"/>
      <c r="DE9" s="8101" t="s">
        <v>668</v>
      </c>
      <c r="DF9" s="8105"/>
      <c r="DG9" s="8101" t="s">
        <v>593</v>
      </c>
      <c r="DH9" s="8162"/>
      <c r="DI9" s="8146" t="s">
        <v>668</v>
      </c>
      <c r="DJ9" s="8141"/>
      <c r="DK9" s="8102" t="s">
        <v>563</v>
      </c>
      <c r="DL9" s="8105"/>
      <c r="DM9" s="8101" t="s">
        <v>562</v>
      </c>
      <c r="DN9" s="8105"/>
      <c r="DO9" s="8101" t="s">
        <v>636</v>
      </c>
      <c r="DP9" s="8102"/>
      <c r="DQ9" s="8101" t="s">
        <v>637</v>
      </c>
      <c r="DR9" s="8243"/>
      <c r="DS9" s="8101" t="s">
        <v>556</v>
      </c>
      <c r="DT9" s="8102"/>
      <c r="DU9" s="8101" t="s">
        <v>557</v>
      </c>
      <c r="DV9" s="8243"/>
      <c r="DW9" s="8118" t="s">
        <v>525</v>
      </c>
      <c r="DX9" s="8238"/>
      <c r="DY9" s="8118" t="s">
        <v>527</v>
      </c>
      <c r="DZ9" s="8238"/>
      <c r="EA9" s="8101" t="s">
        <v>559</v>
      </c>
      <c r="EB9" s="8102"/>
      <c r="EC9" s="8101" t="s">
        <v>532</v>
      </c>
      <c r="ED9" s="8102"/>
      <c r="EE9" s="8260" t="s">
        <v>561</v>
      </c>
      <c r="EF9" s="8261"/>
      <c r="EG9" s="8250" t="s">
        <v>574</v>
      </c>
      <c r="EH9" s="8102"/>
      <c r="EI9" s="8101" t="s">
        <v>529</v>
      </c>
      <c r="EJ9" s="8243"/>
      <c r="EK9" s="8101" t="s">
        <v>530</v>
      </c>
      <c r="EL9" s="8247"/>
      <c r="EM9" s="8102" t="s">
        <v>568</v>
      </c>
      <c r="EN9" s="8102"/>
      <c r="EO9" s="8091"/>
      <c r="EP9" s="8167"/>
      <c r="ER9" s="194" t="s">
        <v>788</v>
      </c>
      <c r="ET9" s="8044" t="s">
        <v>906</v>
      </c>
      <c r="EU9" s="8045"/>
      <c r="EV9" s="8044" t="s">
        <v>1260</v>
      </c>
      <c r="EW9" s="8045"/>
      <c r="EX9" s="8050" t="s">
        <v>908</v>
      </c>
      <c r="EY9" s="8051"/>
      <c r="EZ9" s="8050" t="s">
        <v>909</v>
      </c>
      <c r="FA9" s="8051"/>
      <c r="FB9" s="8044" t="s">
        <v>910</v>
      </c>
      <c r="FC9" s="8045"/>
      <c r="FD9" s="8050" t="s">
        <v>911</v>
      </c>
      <c r="FE9" s="8051"/>
      <c r="FF9" s="8050" t="s">
        <v>912</v>
      </c>
      <c r="FG9" s="8051"/>
      <c r="FH9" s="8050" t="s">
        <v>913</v>
      </c>
      <c r="FI9" s="8051"/>
      <c r="FJ9" s="8044" t="s">
        <v>1004</v>
      </c>
      <c r="FK9" s="8045"/>
      <c r="FL9" s="8047" t="s">
        <v>1005</v>
      </c>
      <c r="FM9" s="8048"/>
      <c r="FN9" s="8047" t="s">
        <v>1104</v>
      </c>
      <c r="FO9" s="8049"/>
      <c r="FP9" s="8279" t="s">
        <v>1126</v>
      </c>
      <c r="FQ9" s="8280"/>
      <c r="FS9" s="8279" t="s">
        <v>1133</v>
      </c>
      <c r="FT9" s="8280"/>
    </row>
    <row r="10" spans="1:176" ht="26.4" customHeight="1" thickBot="1">
      <c r="A10" s="195" t="s">
        <v>6</v>
      </c>
      <c r="B10" s="196" t="s">
        <v>7</v>
      </c>
      <c r="C10" s="197" t="s">
        <v>8</v>
      </c>
      <c r="D10" s="198" t="s">
        <v>9</v>
      </c>
      <c r="E10" s="199" t="s">
        <v>16</v>
      </c>
      <c r="F10" s="200" t="s">
        <v>10</v>
      </c>
      <c r="G10" s="200" t="s">
        <v>809</v>
      </c>
      <c r="H10" s="201" t="s">
        <v>12</v>
      </c>
      <c r="I10" s="202" t="s">
        <v>694</v>
      </c>
      <c r="J10" s="201" t="s">
        <v>19</v>
      </c>
      <c r="K10" s="203" t="s">
        <v>27</v>
      </c>
      <c r="L10" s="7912" t="s">
        <v>23</v>
      </c>
      <c r="M10" s="204" t="s">
        <v>17</v>
      </c>
      <c r="N10" s="205" t="s">
        <v>18</v>
      </c>
      <c r="O10" s="204" t="s">
        <v>17</v>
      </c>
      <c r="P10" s="205" t="s">
        <v>18</v>
      </c>
      <c r="Q10" s="204" t="s">
        <v>17</v>
      </c>
      <c r="R10" s="205" t="s">
        <v>18</v>
      </c>
      <c r="S10" s="204" t="s">
        <v>17</v>
      </c>
      <c r="T10" s="205" t="s">
        <v>18</v>
      </c>
      <c r="U10" s="204" t="s">
        <v>17</v>
      </c>
      <c r="V10" s="205" t="s">
        <v>18</v>
      </c>
      <c r="W10" s="206" t="s">
        <v>17</v>
      </c>
      <c r="X10" s="207" t="s">
        <v>18</v>
      </c>
      <c r="Y10" s="8183"/>
      <c r="Z10" s="7617"/>
      <c r="AA10" s="8204"/>
      <c r="AB10" s="8207"/>
      <c r="AC10" s="8193"/>
      <c r="AD10" s="8180"/>
      <c r="AE10" s="8211"/>
      <c r="AF10" s="8221"/>
      <c r="AG10" s="8183"/>
      <c r="AH10" s="8183"/>
      <c r="AI10" s="8183"/>
      <c r="AJ10" s="8183"/>
      <c r="AK10" s="8183"/>
      <c r="AL10" s="8183"/>
      <c r="AM10" s="8183"/>
      <c r="AN10" s="8183"/>
      <c r="AO10" s="8183"/>
      <c r="AP10" s="8183"/>
      <c r="AQ10" s="8183"/>
      <c r="AR10" s="8183"/>
      <c r="AS10" s="8187"/>
      <c r="AT10" s="8231"/>
      <c r="AU10" s="8190"/>
      <c r="AV10" s="8190"/>
      <c r="AW10" s="208" t="s">
        <v>193</v>
      </c>
      <c r="AX10" s="209">
        <f>COUNTIF(AW11:AW1147,"1")</f>
        <v>67</v>
      </c>
      <c r="AY10" s="208" t="s">
        <v>193</v>
      </c>
      <c r="AZ10" s="210">
        <f>COUNTIF(AY11:AY1147,"1")</f>
        <v>70</v>
      </c>
      <c r="BA10" s="208" t="s">
        <v>193</v>
      </c>
      <c r="BB10" s="210">
        <f>COUNTIF(BA11:BA1147,"1")</f>
        <v>67</v>
      </c>
      <c r="BC10" s="211" t="s">
        <v>193</v>
      </c>
      <c r="BD10" s="209">
        <f>COUNTIF(BC11:BC1147,"1")</f>
        <v>62</v>
      </c>
      <c r="BE10" s="208" t="s">
        <v>193</v>
      </c>
      <c r="BF10" s="210">
        <f>COUNTIF(BE11:BE1147,"1")</f>
        <v>57</v>
      </c>
      <c r="BG10" s="211" t="s">
        <v>193</v>
      </c>
      <c r="BH10" s="212">
        <f>COUNTIF(BG11:BG1147,"1")</f>
        <v>50</v>
      </c>
      <c r="BI10" s="208" t="s">
        <v>193</v>
      </c>
      <c r="BJ10" s="212">
        <f>COUNTIF(BI11:BI1147,"1")</f>
        <v>44</v>
      </c>
      <c r="BK10" s="208" t="s">
        <v>193</v>
      </c>
      <c r="BL10" s="210">
        <f>COUNTIF(BK11:BK1147,"1")</f>
        <v>3</v>
      </c>
      <c r="BM10" s="208" t="s">
        <v>193</v>
      </c>
      <c r="BN10" s="210">
        <f>COUNTIF(BM11:BM1147,"1")</f>
        <v>3</v>
      </c>
      <c r="BO10" s="208" t="s">
        <v>193</v>
      </c>
      <c r="BP10" s="210">
        <f>COUNTIF(BO11:BO1147,"1")</f>
        <v>0</v>
      </c>
      <c r="BQ10" s="208" t="s">
        <v>193</v>
      </c>
      <c r="BR10" s="212">
        <f>COUNTIF(BQ11:BQ1147,"1")</f>
        <v>11</v>
      </c>
      <c r="BS10" s="208" t="s">
        <v>193</v>
      </c>
      <c r="BT10" s="212">
        <f>COUNTIF(BS11:BS1147,"1")</f>
        <v>3</v>
      </c>
      <c r="BU10" s="208" t="s">
        <v>193</v>
      </c>
      <c r="BV10" s="212">
        <f>COUNTIF(BU11:BU1147,"1")</f>
        <v>3</v>
      </c>
      <c r="BW10" s="208" t="s">
        <v>193</v>
      </c>
      <c r="BX10" s="212">
        <f>COUNTIF(BW11:BW1147,"1")</f>
        <v>3</v>
      </c>
      <c r="BY10" s="208" t="s">
        <v>193</v>
      </c>
      <c r="BZ10" s="212">
        <f>COUNTIF(BY11:BY1147,"1")</f>
        <v>3</v>
      </c>
      <c r="CA10" s="208" t="s">
        <v>193</v>
      </c>
      <c r="CB10" s="212">
        <f>COUNTIF(CA11:CA1147,"1")</f>
        <v>3</v>
      </c>
      <c r="CC10" s="208" t="s">
        <v>193</v>
      </c>
      <c r="CD10" s="212">
        <f>COUNTIF(CC11:CC1147,"1")</f>
        <v>3</v>
      </c>
      <c r="CE10" s="208" t="s">
        <v>193</v>
      </c>
      <c r="CF10" s="212">
        <f>COUNTIF(CE11:CE1147,"1")</f>
        <v>0</v>
      </c>
      <c r="CG10" s="208" t="s">
        <v>193</v>
      </c>
      <c r="CH10" s="212">
        <f>COUNTIF(CG11:CG1147,"1")</f>
        <v>0</v>
      </c>
      <c r="CI10" s="208" t="s">
        <v>193</v>
      </c>
      <c r="CJ10" s="212">
        <f>COUNTIF(CI11:CI1147,"1")</f>
        <v>0</v>
      </c>
      <c r="CK10" s="208" t="s">
        <v>193</v>
      </c>
      <c r="CL10" s="212">
        <f>COUNTIF(CK11:CK1147,"1")</f>
        <v>0</v>
      </c>
      <c r="CM10" s="208" t="s">
        <v>193</v>
      </c>
      <c r="CN10" s="212">
        <f>COUNTIF(CM11:CM1147,"1")</f>
        <v>0</v>
      </c>
      <c r="CO10" s="208" t="s">
        <v>193</v>
      </c>
      <c r="CP10" s="212">
        <f>COUNTIF(CO11:CO1147,"1")</f>
        <v>0</v>
      </c>
      <c r="CQ10" s="208" t="s">
        <v>193</v>
      </c>
      <c r="CR10" s="212">
        <f>COUNTIF(CQ11:CQ1147,"1")</f>
        <v>0</v>
      </c>
      <c r="CS10" s="208" t="s">
        <v>193</v>
      </c>
      <c r="CT10" s="213">
        <f>COUNTIF(CS11:CS1147,"1")</f>
        <v>0</v>
      </c>
      <c r="CU10" s="208" t="s">
        <v>193</v>
      </c>
      <c r="CV10" s="212">
        <f>COUNTIF(CU11:CU1147,"1")</f>
        <v>0</v>
      </c>
      <c r="CW10" s="208" t="s">
        <v>193</v>
      </c>
      <c r="CX10" s="212">
        <f>COUNTIF(CW11:CW1147,"1")</f>
        <v>0</v>
      </c>
      <c r="CY10" s="214" t="s">
        <v>193</v>
      </c>
      <c r="CZ10" s="215">
        <f>COUNTIF(CY11:CY1147,"1")</f>
        <v>0</v>
      </c>
      <c r="DA10" s="214" t="s">
        <v>193</v>
      </c>
      <c r="DB10" s="216" t="s">
        <v>573</v>
      </c>
      <c r="DC10" s="214" t="s">
        <v>193</v>
      </c>
      <c r="DD10" s="215" t="s">
        <v>573</v>
      </c>
      <c r="DE10" s="217" t="s">
        <v>193</v>
      </c>
      <c r="DF10" s="212" t="s">
        <v>573</v>
      </c>
      <c r="DG10" s="217" t="s">
        <v>193</v>
      </c>
      <c r="DH10" s="209" t="s">
        <v>573</v>
      </c>
      <c r="DI10" s="218" t="s">
        <v>193</v>
      </c>
      <c r="DJ10" s="212">
        <f>COUNTIF(DI11:DI1147,"1")</f>
        <v>12</v>
      </c>
      <c r="DK10" s="219" t="s">
        <v>193</v>
      </c>
      <c r="DL10" s="212">
        <f>COUNTIF(DK11:DK1147,"1")</f>
        <v>2</v>
      </c>
      <c r="DM10" s="217" t="s">
        <v>193</v>
      </c>
      <c r="DN10" s="212">
        <f>COUNTIF(DM11:DM1147,"1")</f>
        <v>0</v>
      </c>
      <c r="DO10" s="208" t="s">
        <v>193</v>
      </c>
      <c r="DP10" s="213">
        <f>COUNTIF(DO11:DO1147,"1")</f>
        <v>0</v>
      </c>
      <c r="DQ10" s="208" t="s">
        <v>193</v>
      </c>
      <c r="DR10" s="212">
        <f>COUNTIF(DQ11:DQ1147,"1")</f>
        <v>0</v>
      </c>
      <c r="DS10" s="208" t="s">
        <v>193</v>
      </c>
      <c r="DT10" s="213">
        <f>COUNTIF(DS11:DS1147,"1")</f>
        <v>0</v>
      </c>
      <c r="DU10" s="208" t="s">
        <v>193</v>
      </c>
      <c r="DV10" s="212">
        <f>COUNTIF(DU11:DU1147,"1")</f>
        <v>0</v>
      </c>
      <c r="DW10" s="208" t="s">
        <v>193</v>
      </c>
      <c r="DX10" s="210">
        <f>COUNTIF(DW11:DW1147,"1")</f>
        <v>11</v>
      </c>
      <c r="DY10" s="208" t="s">
        <v>193</v>
      </c>
      <c r="DZ10" s="210">
        <f>COUNTIF(DY11:DY1147,"1")</f>
        <v>0</v>
      </c>
      <c r="EA10" s="208" t="s">
        <v>193</v>
      </c>
      <c r="EB10" s="209">
        <f>COUNTIF(EA11:EA1147,"1")</f>
        <v>17</v>
      </c>
      <c r="EC10" s="208" t="s">
        <v>193</v>
      </c>
      <c r="ED10" s="209">
        <f>COUNTIF(EC11:EC1147,"1")</f>
        <v>27</v>
      </c>
      <c r="EE10" s="220" t="s">
        <v>193</v>
      </c>
      <c r="EF10" s="209">
        <f>COUNTIF(EE11:EE1147,"1")</f>
        <v>26</v>
      </c>
      <c r="EG10" s="221" t="s">
        <v>193</v>
      </c>
      <c r="EH10" s="209">
        <f>COUNTIF(EG11:EG1147,"1")</f>
        <v>0</v>
      </c>
      <c r="EI10" s="208" t="s">
        <v>193</v>
      </c>
      <c r="EJ10" s="210">
        <f>COUNTIF(EI11:EI1147,"1")</f>
        <v>0</v>
      </c>
      <c r="EK10" s="208" t="s">
        <v>193</v>
      </c>
      <c r="EL10" s="222">
        <f>COUNTIF(EK11:EK1147,"1")</f>
        <v>0</v>
      </c>
      <c r="EM10" s="211" t="s">
        <v>193</v>
      </c>
      <c r="EN10" s="209">
        <f>COUNTIF(EM11:EM1147,"1")</f>
        <v>1</v>
      </c>
      <c r="EO10" s="223" t="s">
        <v>193</v>
      </c>
      <c r="EP10" s="224">
        <f>COUNTIF(EO11:EO1147,"1")</f>
        <v>0</v>
      </c>
      <c r="ER10" s="194" t="s">
        <v>789</v>
      </c>
      <c r="ET10" s="208" t="s">
        <v>193</v>
      </c>
      <c r="EU10" s="210">
        <f>COUNTIF(ET11:ET1147,"1")</f>
        <v>41</v>
      </c>
      <c r="EV10" s="208" t="s">
        <v>193</v>
      </c>
      <c r="EW10" s="210">
        <f>COUNTIF(EV11:EV1147,"1")</f>
        <v>183</v>
      </c>
      <c r="EX10" s="208" t="s">
        <v>193</v>
      </c>
      <c r="EY10" s="210">
        <f>COUNTIF(EX11:EX1147,"1")</f>
        <v>0</v>
      </c>
      <c r="EZ10" s="208" t="s">
        <v>193</v>
      </c>
      <c r="FA10" s="210">
        <f>COUNTIF(EZ11:EZ1147,"1")</f>
        <v>2</v>
      </c>
      <c r="FB10" s="208" t="s">
        <v>193</v>
      </c>
      <c r="FC10" s="210">
        <f>COUNTIF(FB11:FB1147,"1")</f>
        <v>0</v>
      </c>
      <c r="FD10" s="208" t="s">
        <v>193</v>
      </c>
      <c r="FE10" s="210">
        <f>COUNTIF(FD11:FD1147,"1")</f>
        <v>14</v>
      </c>
      <c r="FF10" s="208" t="s">
        <v>193</v>
      </c>
      <c r="FG10" s="210">
        <f>COUNTIF(FF11:FF1147,"1")</f>
        <v>0</v>
      </c>
      <c r="FH10" s="208" t="s">
        <v>193</v>
      </c>
      <c r="FI10" s="210">
        <f>COUNTIF(FH11:FH1147,"1")</f>
        <v>11</v>
      </c>
      <c r="FJ10" s="208" t="s">
        <v>193</v>
      </c>
      <c r="FK10" s="210">
        <f>COUNTIF(FJ11:FJ1147,"1")</f>
        <v>50</v>
      </c>
      <c r="FL10" s="208" t="s">
        <v>193</v>
      </c>
      <c r="FM10" s="225">
        <f>COUNTIF(FL11:FL1147,"1")</f>
        <v>347</v>
      </c>
      <c r="FN10" s="226" t="s">
        <v>1103</v>
      </c>
      <c r="FO10" s="227">
        <f>COUNTIF(FN11:FN1147,"1")</f>
        <v>0</v>
      </c>
      <c r="FP10" s="226" t="s">
        <v>1103</v>
      </c>
      <c r="FQ10" s="227">
        <f>COUNTIF(FP11:FP1147,"1")</f>
        <v>62</v>
      </c>
      <c r="FS10" s="226" t="s">
        <v>1103</v>
      </c>
      <c r="FT10" s="227">
        <f>COUNTIF(FS11:FS1147,"1")</f>
        <v>2</v>
      </c>
    </row>
    <row r="11" spans="1:176" ht="18.600000000000001" customHeight="1" thickTop="1">
      <c r="A11" s="228">
        <f t="shared" ref="A11:A25" si="0">ROW()-10</f>
        <v>1</v>
      </c>
      <c r="B11" s="229" t="str">
        <f t="shared" ref="B11:B49" si="1">AF11</f>
        <v>4IE</v>
      </c>
      <c r="C11" s="230">
        <v>45689</v>
      </c>
      <c r="D11" s="231" t="s">
        <v>623</v>
      </c>
      <c r="E11" s="232">
        <v>62510036</v>
      </c>
      <c r="F11" s="233" t="s">
        <v>835</v>
      </c>
      <c r="G11" s="234"/>
      <c r="H11" s="235" t="s">
        <v>632</v>
      </c>
      <c r="I11" s="236" t="s">
        <v>506</v>
      </c>
      <c r="J11" s="237" t="s">
        <v>598</v>
      </c>
      <c r="K11" s="238" t="s">
        <v>11</v>
      </c>
      <c r="L11" s="239"/>
      <c r="M11" s="240">
        <v>45663</v>
      </c>
      <c r="N11" s="241">
        <v>45650</v>
      </c>
      <c r="O11" s="242">
        <v>45664</v>
      </c>
      <c r="P11" s="241">
        <v>45651</v>
      </c>
      <c r="Q11" s="242">
        <v>45665</v>
      </c>
      <c r="R11" s="241">
        <v>46018</v>
      </c>
      <c r="S11" s="243">
        <v>45665</v>
      </c>
      <c r="T11" s="244">
        <v>45665</v>
      </c>
      <c r="U11" s="245">
        <v>45667</v>
      </c>
      <c r="V11" s="246">
        <v>45667</v>
      </c>
      <c r="W11" s="247">
        <v>45668</v>
      </c>
      <c r="X11" s="248">
        <v>45668</v>
      </c>
      <c r="Y11" s="249">
        <v>45672</v>
      </c>
      <c r="Z11" s="249">
        <v>45672</v>
      </c>
      <c r="AA11" s="250"/>
      <c r="AB11" s="249"/>
      <c r="AC11" s="251" t="s">
        <v>633</v>
      </c>
      <c r="AD11" s="252"/>
      <c r="AE11" s="253">
        <v>19</v>
      </c>
      <c r="AF11" s="254" t="str">
        <f t="shared" ref="AF11:AF42" si="2">IF($AE11=0,"　",VLOOKUP($AE11,ﾚｰｻﾞOP,69,0))</f>
        <v>4IE</v>
      </c>
      <c r="AG11" s="255">
        <f>IF($AE11=0,"　",VLOOKUP($AE11,ﾚｰｻﾞOP,34,0))</f>
        <v>0</v>
      </c>
      <c r="AH11" s="255">
        <f>IF($AE11=0,"　",VLOOKUP($AE11,ﾚｰｻﾞOP,35,0))</f>
        <v>0</v>
      </c>
      <c r="AI11" s="255">
        <f t="shared" ref="AI11:AI20" si="3">IF($AE11=0,"　",VLOOKUP($AE11,ﾚｰｻﾞOP,36,0))</f>
        <v>0</v>
      </c>
      <c r="AJ11" s="255">
        <f t="shared" ref="AJ11:AJ49" si="4">IF($AE11=0,"　",VLOOKUP($AE11,ﾚｰｻﾞOP,51,0))</f>
        <v>0</v>
      </c>
      <c r="AK11" s="255">
        <f t="shared" ref="AK11:AK49" si="5">IF($AE11=0,"　",VLOOKUP($AE11,ﾚｰｻﾞOP,52,0))</f>
        <v>0</v>
      </c>
      <c r="AL11" s="255"/>
      <c r="AM11" s="255"/>
      <c r="AN11" s="255">
        <v>1</v>
      </c>
      <c r="AO11" s="255">
        <f t="shared" ref="AO11:AO30" si="6">IF($AE11=0,"　",VLOOKUP($AE11,ﾚｰｻﾞOP,40,0))</f>
        <v>0</v>
      </c>
      <c r="AP11" s="255">
        <v>1</v>
      </c>
      <c r="AQ11" s="255">
        <v>1</v>
      </c>
      <c r="AR11" s="255">
        <f>IF($AE11=0,"　",VLOOKUP($AE11,ﾚｰｻﾞOP,47,0))</f>
        <v>0</v>
      </c>
      <c r="AS11" s="255">
        <f>IF($AE11=0,"　",VLOOKUP($AE11,ﾚｰｻﾞOP,47,0))</f>
        <v>0</v>
      </c>
      <c r="AT11" s="255"/>
      <c r="AU11" s="256">
        <f t="shared" ref="AU11:AU49" si="7">IF(AI11="付属済",0,IF(AI11=1,AI11+AP11,0))</f>
        <v>0</v>
      </c>
      <c r="AV11" s="257">
        <f t="shared" ref="AV11:AV49" si="8">IF(AE11=0,0,(AR11*1)+(AS11*100))</f>
        <v>0</v>
      </c>
      <c r="AW11" s="258">
        <v>45581</v>
      </c>
      <c r="AX11" s="259">
        <v>4063441</v>
      </c>
      <c r="AY11" s="154">
        <v>45581</v>
      </c>
      <c r="AZ11" s="260">
        <v>4063442</v>
      </c>
      <c r="BA11" s="154">
        <v>45581</v>
      </c>
      <c r="BB11" s="260">
        <v>4063443</v>
      </c>
      <c r="BC11" s="261" t="str">
        <f>IF($AE11=0,"　",VLOOKUP($AE11,ﾚｰｻﾞOP,8,0))</f>
        <v>-</v>
      </c>
      <c r="BD11" s="262"/>
      <c r="BE11" s="154" t="str">
        <f>IF($AE11=0,"　",VLOOKUP($AE11,ﾚｰｻﾞOP,9,0))</f>
        <v>-</v>
      </c>
      <c r="BF11" s="260"/>
      <c r="BG11" s="261">
        <v>45581</v>
      </c>
      <c r="BH11" s="260">
        <v>4063446</v>
      </c>
      <c r="BI11" s="154">
        <v>45561</v>
      </c>
      <c r="BJ11" s="260">
        <v>4063397</v>
      </c>
      <c r="BK11" s="154">
        <v>45616</v>
      </c>
      <c r="BL11" s="260">
        <v>4163024</v>
      </c>
      <c r="BM11" s="154">
        <v>45616</v>
      </c>
      <c r="BN11" s="260">
        <v>4163025</v>
      </c>
      <c r="BO11" s="155" t="str">
        <f t="shared" ref="BO11:BO49" si="9">IF($AE11=0,"　",VLOOKUP($AE11,ﾚｰｻﾞOP,59,0))</f>
        <v>-</v>
      </c>
      <c r="BP11" s="260"/>
      <c r="BQ11" s="154" t="str">
        <f>IF($AE11=0,"　",VLOOKUP($AE11,ﾚｰｻﾞOP,12,0))</f>
        <v>-</v>
      </c>
      <c r="BR11" s="262"/>
      <c r="BS11" s="154" t="str">
        <f>IF($AE11=0,"　",VLOOKUP($AE11,ﾚｰｻﾞOP,13,0))</f>
        <v>-</v>
      </c>
      <c r="BT11" s="262"/>
      <c r="BU11" s="154" t="str">
        <f>IF($AE11=0,"　",VLOOKUP($AE11,ﾚｰｻﾞOP,14,0))</f>
        <v>-</v>
      </c>
      <c r="BV11" s="262"/>
      <c r="BW11" s="154" t="str">
        <f>IF($AE11=0,"　",VLOOKUP($AE11,ﾚｰｻﾞOP,15,0))</f>
        <v>-</v>
      </c>
      <c r="BX11" s="260"/>
      <c r="BY11" s="154" t="str">
        <f>IF($AE11=0,"　",VLOOKUP($AE11,ﾚｰｻﾞOP,16,0))</f>
        <v>-</v>
      </c>
      <c r="BZ11" s="262"/>
      <c r="CA11" s="154" t="str">
        <f>IF($AE11=0,"　",VLOOKUP($AE11,ﾚｰｻﾞOP,17,0))</f>
        <v>-</v>
      </c>
      <c r="CB11" s="260"/>
      <c r="CC11" s="154" t="str">
        <f>IF($AE11=0,"　",VLOOKUP($AE11,ﾚｰｻﾞOP,18,0))</f>
        <v>-</v>
      </c>
      <c r="CD11" s="260"/>
      <c r="CE11" s="154" t="str">
        <f t="shared" ref="CE11:CE28" si="10">IF($AE11=0,"　",VLOOKUP($AE11,ﾚｰｻﾞOP,19,0))</f>
        <v>-</v>
      </c>
      <c r="CF11" s="262"/>
      <c r="CG11" s="155" t="str">
        <f t="shared" ref="CG11:CG49" si="11">IF($AE11=0,"　",VLOOKUP($AE11,ﾚｰｻﾞOP,20,0))</f>
        <v>-</v>
      </c>
      <c r="CH11" s="260"/>
      <c r="CI11" s="154" t="str">
        <f t="shared" ref="CI11:CI28" si="12">IF($AE11=0,"　",VLOOKUP($AE11,ﾚｰｻﾞOP,21,0))</f>
        <v>-</v>
      </c>
      <c r="CJ11" s="262"/>
      <c r="CK11" s="154" t="str">
        <f t="shared" ref="CK11:CK49" si="13">IF($AE11=0,"　",VLOOKUP($AE11,ﾚｰｻﾞOP,22,0))</f>
        <v>-</v>
      </c>
      <c r="CL11" s="260"/>
      <c r="CM11" s="154" t="str">
        <f t="shared" ref="CM11:CM28" si="14">IF($AE11=0,"　",VLOOKUP($AE11,ﾚｰｻﾞOP,23,0))</f>
        <v>-</v>
      </c>
      <c r="CN11" s="260"/>
      <c r="CO11" s="155" t="str">
        <f t="shared" ref="CO11:CO49" si="15">IF($AE11=0,"　",VLOOKUP($AE11,ﾚｰｻﾞOP,24,0))</f>
        <v>-</v>
      </c>
      <c r="CP11" s="260"/>
      <c r="CQ11" s="155" t="str">
        <f t="shared" ref="CQ11:CQ49" si="16">IF($AE11=0,"　",VLOOKUP($AE11,ﾚｰｻﾞOP,25,0))</f>
        <v>-</v>
      </c>
      <c r="CR11" s="260"/>
      <c r="CS11" s="154" t="str">
        <f>IF($AE11=0,"　",VLOOKUP($AE11,ﾚｰｻﾞOP,26,0))</f>
        <v>-</v>
      </c>
      <c r="CT11" s="260"/>
      <c r="CU11" s="155"/>
      <c r="CV11" s="260"/>
      <c r="CW11" s="154" t="str">
        <f t="shared" ref="CW11:CW28" si="17">IF($AE11=0,"　",VLOOKUP($AE11,ﾚｰｻﾞOP,28,0))</f>
        <v>-</v>
      </c>
      <c r="CX11" s="260"/>
      <c r="CY11" s="155" t="str">
        <f t="shared" ref="CY11:CY49" si="18">IF($AE11=0,"　",VLOOKUP($AE11,ﾚｰｻﾞOP,29,0))</f>
        <v>-</v>
      </c>
      <c r="CZ11" s="260"/>
      <c r="DA11" s="154" t="str">
        <f t="shared" ref="DA11:DA49" si="19">IF($AE11=0,"　",VLOOKUP($AE11,ﾚｰｻﾞOP,30,0))</f>
        <v>-</v>
      </c>
      <c r="DB11" s="262"/>
      <c r="DC11" s="155" t="str">
        <f t="shared" ref="DC11:DC49" si="20">IF($AE11=0,"　",VLOOKUP($AE11,ﾚｰｻﾞOP,31,0))</f>
        <v>-</v>
      </c>
      <c r="DD11" s="260"/>
      <c r="DE11" s="263">
        <f>IF(AG11=1,1,0)</f>
        <v>0</v>
      </c>
      <c r="DF11" s="264"/>
      <c r="DG11" s="265">
        <f>IF(AH11=1,1,0)</f>
        <v>0</v>
      </c>
      <c r="DH11" s="266"/>
      <c r="DI11" s="267">
        <f>IF(AG11=1,1,0)</f>
        <v>0</v>
      </c>
      <c r="DJ11" s="264"/>
      <c r="DK11" s="263">
        <f>IF(AU11=2,1,0)</f>
        <v>0</v>
      </c>
      <c r="DL11" s="264"/>
      <c r="DM11" s="268">
        <f t="shared" ref="DM11:DM33" si="21">IF(AU11=1,1,0)</f>
        <v>0</v>
      </c>
      <c r="DN11" s="264"/>
      <c r="DO11" s="155">
        <f t="shared" ref="DO11:DO49" si="22">IF(AJ11=1,1,0)</f>
        <v>0</v>
      </c>
      <c r="DP11" s="266"/>
      <c r="DQ11" s="155">
        <f t="shared" ref="DQ11:DQ49" si="23">IF(AK11=1,1,0)</f>
        <v>0</v>
      </c>
      <c r="DR11" s="264"/>
      <c r="DS11" s="155">
        <f t="shared" ref="DS11:DS49" si="24">IF(AL11=1,1,0)</f>
        <v>0</v>
      </c>
      <c r="DT11" s="266"/>
      <c r="DU11" s="155">
        <f t="shared" ref="DU11:DU49" si="25">IF(AM11=1,1,0)</f>
        <v>0</v>
      </c>
      <c r="DV11" s="264"/>
      <c r="DW11" s="261">
        <v>45561</v>
      </c>
      <c r="DX11" s="266">
        <v>4063405</v>
      </c>
      <c r="DY11" s="155">
        <f t="shared" ref="DY11:DY49" si="26">IF(AO11=1,1,0)</f>
        <v>0</v>
      </c>
      <c r="DZ11" s="264"/>
      <c r="EA11" s="154">
        <v>45581</v>
      </c>
      <c r="EB11" s="264">
        <v>4063457</v>
      </c>
      <c r="EC11" s="269">
        <v>45602</v>
      </c>
      <c r="ED11" s="270">
        <v>4163023</v>
      </c>
      <c r="EE11" s="271">
        <f>IF(AV11=0,0,1)</f>
        <v>0</v>
      </c>
      <c r="EF11" s="272"/>
      <c r="EG11" s="273"/>
      <c r="EH11" s="274"/>
      <c r="EI11" s="275"/>
      <c r="EJ11" s="276"/>
      <c r="EK11" s="275"/>
      <c r="EL11" s="277"/>
      <c r="EM11" s="278" t="str">
        <f t="shared" ref="EM11:EM49" si="27">IF(CE11="-"," ",IF(AR11=1,1," "))</f>
        <v xml:space="preserve"> </v>
      </c>
      <c r="EN11" s="266"/>
      <c r="EO11" s="155">
        <f t="shared" ref="EO11:EO49" si="28">IF(AT11=1,1,0)</f>
        <v>0</v>
      </c>
      <c r="EP11" s="264"/>
      <c r="ER11" s="194" t="str">
        <f t="shared" ref="ER11:ER49" si="29">IF(AND($AE11&gt;=11,$AE11&lt;=16,$I11="国内"),"1","-")</f>
        <v>-</v>
      </c>
      <c r="ET11" s="154" t="str">
        <f t="shared" ref="ET11:ET54" si="30">IF($AE11=0,"　",VLOOKUP($AE11,ﾚｰｻﾞOP,60,0))</f>
        <v>-</v>
      </c>
      <c r="EU11" s="260"/>
      <c r="EV11" s="154" t="str">
        <f t="shared" ref="EV11:EV54" si="31">IF($AE11=0,"　",VLOOKUP($AE11,ﾚｰｻﾞOP,60,0))</f>
        <v>-</v>
      </c>
      <c r="EW11" s="260"/>
      <c r="EX11" s="154" t="str">
        <f t="shared" ref="EX11:EX42" si="32">IF($AE11=0,"　",VLOOKUP($AE11,ﾚｰｻﾞOP,61,0))</f>
        <v>-</v>
      </c>
      <c r="EY11" s="260"/>
      <c r="EZ11" s="155" t="str">
        <f t="shared" ref="EZ11:EZ42" si="33">IF($AE11=0,"　",VLOOKUP($AE11,ﾚｰｻﾞOP,62,0))</f>
        <v>-</v>
      </c>
      <c r="FA11" s="260"/>
      <c r="FB11" s="154" t="str">
        <f t="shared" ref="FB11:FB54" si="34">IF($AE11=0,"　",VLOOKUP($AE11,ﾚｰｻﾞOP,63,0))</f>
        <v>-</v>
      </c>
      <c r="FC11" s="260"/>
      <c r="FD11" s="154" t="str">
        <f t="shared" ref="FD11:FD42" si="35">IF($AE11=0,"　",VLOOKUP($AE11,ﾚｰｻﾞOP,64,0))</f>
        <v>-</v>
      </c>
      <c r="FE11" s="260"/>
      <c r="FF11" s="155" t="str">
        <f t="shared" ref="FF11:FF42" si="36">IF($AE11=0,"　",VLOOKUP($AE11,ﾚｰｻﾞOP,65,0))</f>
        <v>-</v>
      </c>
      <c r="FG11" s="260"/>
      <c r="FH11" s="154" t="str">
        <f t="shared" ref="FH11:FH42" si="37">IF($AE11=0,"　",VLOOKUP($AE11,ﾚｰｻﾞOP,66,0))</f>
        <v>-</v>
      </c>
      <c r="FI11" s="260"/>
      <c r="FJ11" s="155" t="str">
        <f t="shared" ref="FJ11:FJ54" si="38">IF($AE11=0,"　",VLOOKUP($AE11,ﾚｰｻﾞOP,67,0))</f>
        <v>-</v>
      </c>
      <c r="FK11" s="264"/>
      <c r="FL11" s="155" t="str">
        <f t="shared" ref="FL11:FL54" si="39">IF($AE11=0,"　",VLOOKUP($AE11,ﾚｰｻﾞOP,68,0))</f>
        <v>-</v>
      </c>
      <c r="FM11" s="279"/>
      <c r="FN11" s="1184"/>
      <c r="FO11" s="280"/>
      <c r="FP11" s="281"/>
      <c r="FQ11" s="282"/>
      <c r="FS11" s="281"/>
      <c r="FT11" s="282"/>
    </row>
    <row r="12" spans="1:176" ht="18.600000000000001" customHeight="1">
      <c r="A12" s="228">
        <f t="shared" si="0"/>
        <v>2</v>
      </c>
      <c r="B12" s="229" t="str">
        <f t="shared" si="1"/>
        <v>4IE</v>
      </c>
      <c r="C12" s="283">
        <v>45689</v>
      </c>
      <c r="D12" s="284" t="s">
        <v>29</v>
      </c>
      <c r="E12" s="285">
        <v>84420029</v>
      </c>
      <c r="F12" s="286" t="s">
        <v>836</v>
      </c>
      <c r="G12" s="287"/>
      <c r="H12" s="288" t="s">
        <v>803</v>
      </c>
      <c r="I12" s="237" t="s">
        <v>804</v>
      </c>
      <c r="J12" s="289" t="s">
        <v>21</v>
      </c>
      <c r="K12" s="290" t="s">
        <v>11</v>
      </c>
      <c r="L12" s="291" t="s">
        <v>684</v>
      </c>
      <c r="M12" s="292">
        <v>45664</v>
      </c>
      <c r="N12" s="241">
        <v>45650</v>
      </c>
      <c r="O12" s="293">
        <v>45665</v>
      </c>
      <c r="P12" s="241">
        <v>45651</v>
      </c>
      <c r="Q12" s="293">
        <v>45666</v>
      </c>
      <c r="R12" s="241">
        <v>45663</v>
      </c>
      <c r="S12" s="243">
        <v>45666</v>
      </c>
      <c r="T12" s="244">
        <v>45666</v>
      </c>
      <c r="U12" s="294">
        <v>45667</v>
      </c>
      <c r="V12" s="295">
        <v>45667</v>
      </c>
      <c r="W12" s="296">
        <v>45671</v>
      </c>
      <c r="X12" s="297">
        <v>45671</v>
      </c>
      <c r="Y12" s="298">
        <v>45674</v>
      </c>
      <c r="Z12" s="298">
        <v>45673</v>
      </c>
      <c r="AA12" s="299"/>
      <c r="AB12" s="298"/>
      <c r="AC12" s="300"/>
      <c r="AD12" s="301"/>
      <c r="AE12" s="302">
        <v>6</v>
      </c>
      <c r="AF12" s="254" t="str">
        <f t="shared" si="2"/>
        <v>4IE</v>
      </c>
      <c r="AG12" s="255">
        <f>IF($AE12=0,"　",VLOOKUP($AE12,ﾚｰｻﾞOP,34,0))</f>
        <v>0</v>
      </c>
      <c r="AH12" s="255">
        <v>1</v>
      </c>
      <c r="AI12" s="255">
        <f t="shared" si="3"/>
        <v>0</v>
      </c>
      <c r="AJ12" s="255">
        <f t="shared" si="4"/>
        <v>0</v>
      </c>
      <c r="AK12" s="255">
        <f t="shared" si="5"/>
        <v>0</v>
      </c>
      <c r="AL12" s="255"/>
      <c r="AM12" s="255"/>
      <c r="AN12" s="255">
        <v>1</v>
      </c>
      <c r="AO12" s="255">
        <f t="shared" si="6"/>
        <v>0</v>
      </c>
      <c r="AP12" s="255">
        <v>1</v>
      </c>
      <c r="AQ12" s="255">
        <v>1</v>
      </c>
      <c r="AR12" s="255">
        <v>1</v>
      </c>
      <c r="AS12" s="255">
        <v>1</v>
      </c>
      <c r="AT12" s="255"/>
      <c r="AU12" s="256">
        <f t="shared" si="7"/>
        <v>0</v>
      </c>
      <c r="AV12" s="257">
        <f t="shared" si="8"/>
        <v>101</v>
      </c>
      <c r="AW12" s="258">
        <v>45581</v>
      </c>
      <c r="AX12" s="259">
        <v>4063441</v>
      </c>
      <c r="AY12" s="154">
        <v>45581</v>
      </c>
      <c r="AZ12" s="303">
        <v>4063442</v>
      </c>
      <c r="BA12" s="154">
        <v>45581</v>
      </c>
      <c r="BB12" s="303">
        <v>4063443</v>
      </c>
      <c r="BC12" s="304">
        <v>45564</v>
      </c>
      <c r="BD12" s="305">
        <v>4063394</v>
      </c>
      <c r="BE12" s="154">
        <v>45561</v>
      </c>
      <c r="BF12" s="303">
        <v>4063395</v>
      </c>
      <c r="BG12" s="304">
        <v>45581</v>
      </c>
      <c r="BH12" s="303">
        <v>4063446</v>
      </c>
      <c r="BI12" s="154" t="str">
        <f>IF($AE12=0,"　",VLOOKUP($AE12,ﾚｰｻﾞOP,11,0))</f>
        <v>-</v>
      </c>
      <c r="BJ12" s="303"/>
      <c r="BK12" s="154" t="str">
        <f t="shared" ref="BK12:BK19" si="40">IF($AE12=0,"　",VLOOKUP($AE12,ﾚｰｻﾞOP,57,0))</f>
        <v>-</v>
      </c>
      <c r="BL12" s="303"/>
      <c r="BM12" s="154" t="str">
        <f t="shared" ref="BM12:BM19" si="41">IF($AE12=0,"　",VLOOKUP($AE12,ﾚｰｻﾞOP,58,0))</f>
        <v>-</v>
      </c>
      <c r="BN12" s="303"/>
      <c r="BO12" s="155" t="str">
        <f t="shared" si="9"/>
        <v>-</v>
      </c>
      <c r="BP12" s="303"/>
      <c r="BQ12" s="154">
        <v>45356</v>
      </c>
      <c r="BR12" s="305">
        <v>4063169</v>
      </c>
      <c r="BS12" s="154" t="str">
        <f>IF($AE12=0,"　",VLOOKUP($AE12,ﾚｰｻﾞOP,13,0))</f>
        <v>-</v>
      </c>
      <c r="BT12" s="305"/>
      <c r="BU12" s="154" t="str">
        <f>IF($AE12=0,"　",VLOOKUP($AE12,ﾚｰｻﾞOP,14,0))</f>
        <v>-</v>
      </c>
      <c r="BV12" s="305"/>
      <c r="BW12" s="154" t="str">
        <f>IF($AE12=0,"　",VLOOKUP($AE12,ﾚｰｻﾞOP,15,0))</f>
        <v>-</v>
      </c>
      <c r="BX12" s="303"/>
      <c r="BY12" s="154" t="str">
        <f>IF($AE12=0,"　",VLOOKUP($AE12,ﾚｰｻﾞOP,16,0))</f>
        <v>-</v>
      </c>
      <c r="BZ12" s="305"/>
      <c r="CA12" s="154" t="str">
        <f>IF($AE12=0,"　",VLOOKUP($AE12,ﾚｰｻﾞOP,17,0))</f>
        <v>-</v>
      </c>
      <c r="CB12" s="303"/>
      <c r="CC12" s="154" t="str">
        <f>IF($AE12=0,"　",VLOOKUP($AE12,ﾚｰｻﾞOP,18,0))</f>
        <v>-</v>
      </c>
      <c r="CD12" s="303"/>
      <c r="CE12" s="154" t="str">
        <f t="shared" si="10"/>
        <v>-</v>
      </c>
      <c r="CF12" s="305"/>
      <c r="CG12" s="155" t="str">
        <f t="shared" si="11"/>
        <v>-</v>
      </c>
      <c r="CH12" s="303"/>
      <c r="CI12" s="154" t="str">
        <f t="shared" si="12"/>
        <v>-</v>
      </c>
      <c r="CJ12" s="305"/>
      <c r="CK12" s="154" t="str">
        <f t="shared" si="13"/>
        <v>-</v>
      </c>
      <c r="CL12" s="303"/>
      <c r="CM12" s="154" t="str">
        <f t="shared" si="14"/>
        <v>-</v>
      </c>
      <c r="CN12" s="303"/>
      <c r="CO12" s="155" t="str">
        <f t="shared" si="15"/>
        <v>-</v>
      </c>
      <c r="CP12" s="303"/>
      <c r="CQ12" s="155" t="str">
        <f t="shared" si="16"/>
        <v>-</v>
      </c>
      <c r="CR12" s="303"/>
      <c r="CS12" s="154" t="str">
        <f>IF($AE12=0,"　",VLOOKUP($AE12,ﾚｰｻﾞOP,26,0))</f>
        <v>-</v>
      </c>
      <c r="CT12" s="303"/>
      <c r="CU12" s="155"/>
      <c r="CV12" s="303"/>
      <c r="CW12" s="154" t="str">
        <f t="shared" si="17"/>
        <v>-</v>
      </c>
      <c r="CX12" s="303"/>
      <c r="CY12" s="155" t="str">
        <f t="shared" si="18"/>
        <v>-</v>
      </c>
      <c r="CZ12" s="303"/>
      <c r="DA12" s="154" t="str">
        <f t="shared" si="19"/>
        <v>-</v>
      </c>
      <c r="DB12" s="305"/>
      <c r="DC12" s="155" t="str">
        <f t="shared" si="20"/>
        <v>-</v>
      </c>
      <c r="DD12" s="303"/>
      <c r="DE12" s="306">
        <f>IF(AG12=1,1,0)</f>
        <v>0</v>
      </c>
      <c r="DF12" s="307"/>
      <c r="DG12" s="308">
        <v>45602</v>
      </c>
      <c r="DH12" s="309">
        <v>4163038</v>
      </c>
      <c r="DI12" s="267">
        <f>IF(AG12=1,1,0)</f>
        <v>0</v>
      </c>
      <c r="DJ12" s="307"/>
      <c r="DK12" s="306">
        <f>IF(AU12=2,1,0)</f>
        <v>0</v>
      </c>
      <c r="DL12" s="307"/>
      <c r="DM12" s="310">
        <f t="shared" si="21"/>
        <v>0</v>
      </c>
      <c r="DN12" s="307"/>
      <c r="DO12" s="155">
        <f t="shared" si="22"/>
        <v>0</v>
      </c>
      <c r="DP12" s="311"/>
      <c r="DQ12" s="155">
        <f t="shared" si="23"/>
        <v>0</v>
      </c>
      <c r="DR12" s="307"/>
      <c r="DS12" s="155">
        <f t="shared" si="24"/>
        <v>0</v>
      </c>
      <c r="DT12" s="311"/>
      <c r="DU12" s="155">
        <f t="shared" si="25"/>
        <v>0</v>
      </c>
      <c r="DV12" s="307"/>
      <c r="DW12" s="304">
        <v>45561</v>
      </c>
      <c r="DX12" s="311">
        <v>4063405</v>
      </c>
      <c r="DY12" s="155">
        <f t="shared" si="26"/>
        <v>0</v>
      </c>
      <c r="DZ12" s="307"/>
      <c r="EA12" s="154">
        <v>45581</v>
      </c>
      <c r="EB12" s="307">
        <v>4063457</v>
      </c>
      <c r="EC12" s="269">
        <v>45602</v>
      </c>
      <c r="ED12" s="312">
        <v>4163023</v>
      </c>
      <c r="EE12" s="271">
        <v>45561</v>
      </c>
      <c r="EF12" s="313">
        <v>4063409</v>
      </c>
      <c r="EG12" s="273"/>
      <c r="EH12" s="274"/>
      <c r="EI12" s="275"/>
      <c r="EJ12" s="276"/>
      <c r="EK12" s="275"/>
      <c r="EL12" s="277"/>
      <c r="EM12" s="278" t="str">
        <f t="shared" si="27"/>
        <v xml:space="preserve"> </v>
      </c>
      <c r="EN12" s="311"/>
      <c r="EO12" s="155">
        <f t="shared" si="28"/>
        <v>0</v>
      </c>
      <c r="EP12" s="307"/>
      <c r="ER12" s="194" t="str">
        <f t="shared" si="29"/>
        <v>-</v>
      </c>
      <c r="ET12" s="154" t="str">
        <f t="shared" si="30"/>
        <v>-</v>
      </c>
      <c r="EU12" s="303"/>
      <c r="EV12" s="154" t="str">
        <f t="shared" si="31"/>
        <v>-</v>
      </c>
      <c r="EW12" s="303"/>
      <c r="EX12" s="154" t="str">
        <f t="shared" si="32"/>
        <v>-</v>
      </c>
      <c r="EY12" s="303"/>
      <c r="EZ12" s="155" t="str">
        <f t="shared" si="33"/>
        <v>-</v>
      </c>
      <c r="FA12" s="303"/>
      <c r="FB12" s="154" t="str">
        <f t="shared" si="34"/>
        <v>-</v>
      </c>
      <c r="FC12" s="303"/>
      <c r="FD12" s="154" t="str">
        <f t="shared" si="35"/>
        <v>-</v>
      </c>
      <c r="FE12" s="303"/>
      <c r="FF12" s="155" t="str">
        <f t="shared" si="36"/>
        <v>-</v>
      </c>
      <c r="FG12" s="303"/>
      <c r="FH12" s="154" t="str">
        <f t="shared" si="37"/>
        <v>-</v>
      </c>
      <c r="FI12" s="303"/>
      <c r="FJ12" s="155" t="str">
        <f t="shared" si="38"/>
        <v>-</v>
      </c>
      <c r="FK12" s="307"/>
      <c r="FL12" s="155" t="str">
        <f t="shared" si="39"/>
        <v>-</v>
      </c>
      <c r="FM12" s="279"/>
      <c r="FN12" s="1184"/>
      <c r="FO12" s="280"/>
      <c r="FP12" s="281"/>
      <c r="FQ12" s="282"/>
      <c r="FS12" s="281"/>
      <c r="FT12" s="282"/>
    </row>
    <row r="13" spans="1:176" ht="18.600000000000001" customHeight="1">
      <c r="A13" s="228">
        <f t="shared" si="0"/>
        <v>3</v>
      </c>
      <c r="B13" s="229" t="str">
        <f t="shared" si="1"/>
        <v>4IE</v>
      </c>
      <c r="C13" s="314">
        <v>45689</v>
      </c>
      <c r="D13" s="315" t="s">
        <v>34</v>
      </c>
      <c r="E13" s="316">
        <v>84510200</v>
      </c>
      <c r="F13" s="317" t="s">
        <v>837</v>
      </c>
      <c r="G13" s="318"/>
      <c r="H13" s="235" t="s">
        <v>632</v>
      </c>
      <c r="I13" s="236" t="s">
        <v>506</v>
      </c>
      <c r="J13" s="319" t="s">
        <v>751</v>
      </c>
      <c r="K13" s="320" t="s">
        <v>11</v>
      </c>
      <c r="L13" s="321" t="s">
        <v>684</v>
      </c>
      <c r="M13" s="322">
        <v>45665</v>
      </c>
      <c r="N13" s="241">
        <v>45651</v>
      </c>
      <c r="O13" s="323">
        <v>45666</v>
      </c>
      <c r="P13" s="241">
        <v>45652</v>
      </c>
      <c r="Q13" s="323">
        <v>45667</v>
      </c>
      <c r="R13" s="241">
        <v>45666</v>
      </c>
      <c r="S13" s="243">
        <v>45667</v>
      </c>
      <c r="T13" s="244">
        <v>45667</v>
      </c>
      <c r="U13" s="324">
        <v>45668</v>
      </c>
      <c r="V13" s="325">
        <v>45668</v>
      </c>
      <c r="W13" s="326">
        <v>45672</v>
      </c>
      <c r="X13" s="327">
        <v>45674</v>
      </c>
      <c r="Y13" s="328">
        <v>45675</v>
      </c>
      <c r="Z13" s="328">
        <v>45675</v>
      </c>
      <c r="AA13" s="329"/>
      <c r="AB13" s="328"/>
      <c r="AC13" s="300"/>
      <c r="AD13" s="330"/>
      <c r="AE13" s="331">
        <v>3</v>
      </c>
      <c r="AF13" s="254" t="str">
        <f t="shared" si="2"/>
        <v>4IE</v>
      </c>
      <c r="AG13" s="255">
        <f>IF($AE13=0,"　",VLOOKUP($AE13,ﾚｰｻﾞOP,34,0))</f>
        <v>0</v>
      </c>
      <c r="AH13" s="255">
        <f>IF($AE13=0,"　",VLOOKUP($AE13,ﾚｰｻﾞOP,35,0))</f>
        <v>0</v>
      </c>
      <c r="AI13" s="255">
        <f t="shared" si="3"/>
        <v>0</v>
      </c>
      <c r="AJ13" s="255">
        <f t="shared" si="4"/>
        <v>0</v>
      </c>
      <c r="AK13" s="255">
        <f t="shared" si="5"/>
        <v>0</v>
      </c>
      <c r="AL13" s="255"/>
      <c r="AM13" s="255"/>
      <c r="AN13" s="255">
        <v>1</v>
      </c>
      <c r="AO13" s="255">
        <f t="shared" si="6"/>
        <v>0</v>
      </c>
      <c r="AP13" s="255">
        <v>1</v>
      </c>
      <c r="AQ13" s="255">
        <v>1</v>
      </c>
      <c r="AR13" s="255">
        <v>1</v>
      </c>
      <c r="AS13" s="255">
        <f t="shared" ref="AS13:AS49" si="42">IF($AE13=0,"　",VLOOKUP($AE13,ﾚｰｻﾞOP,47,0))</f>
        <v>0</v>
      </c>
      <c r="AT13" s="255"/>
      <c r="AU13" s="256">
        <f t="shared" si="7"/>
        <v>0</v>
      </c>
      <c r="AV13" s="257">
        <f t="shared" si="8"/>
        <v>1</v>
      </c>
      <c r="AW13" s="258">
        <v>45581</v>
      </c>
      <c r="AX13" s="259">
        <v>4063441</v>
      </c>
      <c r="AY13" s="154">
        <v>45581</v>
      </c>
      <c r="AZ13" s="332">
        <v>4063442</v>
      </c>
      <c r="BA13" s="154">
        <v>45581</v>
      </c>
      <c r="BB13" s="332">
        <v>4063443</v>
      </c>
      <c r="BC13" s="333">
        <v>45581</v>
      </c>
      <c r="BD13" s="334">
        <v>4063444</v>
      </c>
      <c r="BE13" s="154">
        <v>45581</v>
      </c>
      <c r="BF13" s="332">
        <v>4063445</v>
      </c>
      <c r="BG13" s="333">
        <v>45581</v>
      </c>
      <c r="BH13" s="332">
        <v>4063446</v>
      </c>
      <c r="BI13" s="154">
        <v>45561</v>
      </c>
      <c r="BJ13" s="332">
        <v>4063397</v>
      </c>
      <c r="BK13" s="154" t="str">
        <f t="shared" si="40"/>
        <v>-</v>
      </c>
      <c r="BL13" s="332"/>
      <c r="BM13" s="154" t="str">
        <f t="shared" si="41"/>
        <v>-</v>
      </c>
      <c r="BN13" s="332"/>
      <c r="BO13" s="155" t="str">
        <f t="shared" si="9"/>
        <v>-</v>
      </c>
      <c r="BP13" s="332"/>
      <c r="BQ13" s="154" t="str">
        <f>IF($AE13=0,"　",VLOOKUP($AE13,ﾚｰｻﾞOP,12,0))</f>
        <v>-</v>
      </c>
      <c r="BR13" s="334"/>
      <c r="BS13" s="154" t="str">
        <f>IF($AE13=0,"　",VLOOKUP($AE13,ﾚｰｻﾞOP,13,0))</f>
        <v>-</v>
      </c>
      <c r="BT13" s="334"/>
      <c r="BU13" s="154" t="str">
        <f>IF($AE13=0,"　",VLOOKUP($AE13,ﾚｰｻﾞOP,14,0))</f>
        <v>-</v>
      </c>
      <c r="BV13" s="334"/>
      <c r="BW13" s="154" t="str">
        <f>IF($AE13=0,"　",VLOOKUP($AE13,ﾚｰｻﾞOP,15,0))</f>
        <v>-</v>
      </c>
      <c r="BX13" s="332"/>
      <c r="BY13" s="154" t="str">
        <f>IF($AE13=0,"　",VLOOKUP($AE13,ﾚｰｻﾞOP,16,0))</f>
        <v>-</v>
      </c>
      <c r="BZ13" s="334"/>
      <c r="CA13" s="154" t="str">
        <f>IF($AE13=0,"　",VLOOKUP($AE13,ﾚｰｻﾞOP,17,0))</f>
        <v>-</v>
      </c>
      <c r="CB13" s="332"/>
      <c r="CC13" s="154" t="str">
        <f>IF($AE13=0,"　",VLOOKUP($AE13,ﾚｰｻﾞOP,18,0))</f>
        <v>-</v>
      </c>
      <c r="CD13" s="332"/>
      <c r="CE13" s="154" t="str">
        <f t="shared" si="10"/>
        <v>-</v>
      </c>
      <c r="CF13" s="334"/>
      <c r="CG13" s="155" t="str">
        <f t="shared" si="11"/>
        <v>-</v>
      </c>
      <c r="CH13" s="332"/>
      <c r="CI13" s="154" t="str">
        <f t="shared" si="12"/>
        <v>-</v>
      </c>
      <c r="CJ13" s="334"/>
      <c r="CK13" s="154" t="str">
        <f t="shared" si="13"/>
        <v>-</v>
      </c>
      <c r="CL13" s="332"/>
      <c r="CM13" s="154" t="str">
        <f t="shared" si="14"/>
        <v>-</v>
      </c>
      <c r="CN13" s="332"/>
      <c r="CO13" s="155" t="str">
        <f t="shared" si="15"/>
        <v>-</v>
      </c>
      <c r="CP13" s="332"/>
      <c r="CQ13" s="155" t="str">
        <f t="shared" si="16"/>
        <v>-</v>
      </c>
      <c r="CR13" s="332"/>
      <c r="CS13" s="154" t="str">
        <f>IF($AE13=0,"　",VLOOKUP($AE13,ﾚｰｻﾞOP,26,0))</f>
        <v>-</v>
      </c>
      <c r="CT13" s="332"/>
      <c r="CU13" s="155"/>
      <c r="CV13" s="332"/>
      <c r="CW13" s="154" t="str">
        <f t="shared" si="17"/>
        <v>-</v>
      </c>
      <c r="CX13" s="332"/>
      <c r="CY13" s="155" t="str">
        <f t="shared" si="18"/>
        <v>-</v>
      </c>
      <c r="CZ13" s="332"/>
      <c r="DA13" s="154" t="str">
        <f t="shared" si="19"/>
        <v>-</v>
      </c>
      <c r="DB13" s="334"/>
      <c r="DC13" s="155" t="str">
        <f t="shared" si="20"/>
        <v>-</v>
      </c>
      <c r="DD13" s="332"/>
      <c r="DE13" s="335">
        <f>IF(AG13=1,1,0)</f>
        <v>0</v>
      </c>
      <c r="DF13" s="336"/>
      <c r="DG13" s="265">
        <f>IF(AH13=1,1,0)</f>
        <v>0</v>
      </c>
      <c r="DH13" s="337"/>
      <c r="DI13" s="267">
        <f>IF(AG13=1,1,0)</f>
        <v>0</v>
      </c>
      <c r="DJ13" s="336"/>
      <c r="DK13" s="338">
        <v>45581</v>
      </c>
      <c r="DL13" s="339">
        <v>4063461</v>
      </c>
      <c r="DM13" s="340">
        <f t="shared" si="21"/>
        <v>0</v>
      </c>
      <c r="DN13" s="336"/>
      <c r="DO13" s="155">
        <f t="shared" si="22"/>
        <v>0</v>
      </c>
      <c r="DP13" s="337"/>
      <c r="DQ13" s="155">
        <f t="shared" si="23"/>
        <v>0</v>
      </c>
      <c r="DR13" s="336"/>
      <c r="DS13" s="155">
        <f t="shared" si="24"/>
        <v>0</v>
      </c>
      <c r="DT13" s="337"/>
      <c r="DU13" s="155">
        <f t="shared" si="25"/>
        <v>0</v>
      </c>
      <c r="DV13" s="336"/>
      <c r="DW13" s="333">
        <v>45561</v>
      </c>
      <c r="DX13" s="337">
        <v>4063405</v>
      </c>
      <c r="DY13" s="155">
        <f t="shared" si="26"/>
        <v>0</v>
      </c>
      <c r="DZ13" s="336"/>
      <c r="EA13" s="154">
        <v>45581</v>
      </c>
      <c r="EB13" s="336">
        <v>4063457</v>
      </c>
      <c r="EC13" s="269">
        <v>45602</v>
      </c>
      <c r="ED13" s="341">
        <v>4163023</v>
      </c>
      <c r="EE13" s="271">
        <v>45561</v>
      </c>
      <c r="EF13" s="342">
        <v>4063409</v>
      </c>
      <c r="EG13" s="273"/>
      <c r="EH13" s="274"/>
      <c r="EI13" s="275"/>
      <c r="EJ13" s="276"/>
      <c r="EK13" s="275"/>
      <c r="EL13" s="277"/>
      <c r="EM13" s="278" t="str">
        <f t="shared" si="27"/>
        <v xml:space="preserve"> </v>
      </c>
      <c r="EN13" s="337"/>
      <c r="EO13" s="155">
        <f t="shared" si="28"/>
        <v>0</v>
      </c>
      <c r="EP13" s="336"/>
      <c r="ER13" s="194" t="str">
        <f t="shared" si="29"/>
        <v>-</v>
      </c>
      <c r="ET13" s="154" t="str">
        <f t="shared" si="30"/>
        <v>-</v>
      </c>
      <c r="EU13" s="332"/>
      <c r="EV13" s="154" t="str">
        <f t="shared" si="31"/>
        <v>-</v>
      </c>
      <c r="EW13" s="332"/>
      <c r="EX13" s="154" t="str">
        <f t="shared" si="32"/>
        <v>-</v>
      </c>
      <c r="EY13" s="332"/>
      <c r="EZ13" s="155" t="str">
        <f t="shared" si="33"/>
        <v>-</v>
      </c>
      <c r="FA13" s="332"/>
      <c r="FB13" s="154" t="str">
        <f t="shared" si="34"/>
        <v>-</v>
      </c>
      <c r="FC13" s="332"/>
      <c r="FD13" s="154" t="str">
        <f t="shared" si="35"/>
        <v>-</v>
      </c>
      <c r="FE13" s="332"/>
      <c r="FF13" s="155" t="str">
        <f t="shared" si="36"/>
        <v>-</v>
      </c>
      <c r="FG13" s="332"/>
      <c r="FH13" s="154" t="str">
        <f t="shared" si="37"/>
        <v>-</v>
      </c>
      <c r="FI13" s="332"/>
      <c r="FJ13" s="155" t="str">
        <f t="shared" si="38"/>
        <v>-</v>
      </c>
      <c r="FK13" s="336"/>
      <c r="FL13" s="155" t="str">
        <f t="shared" si="39"/>
        <v>-</v>
      </c>
      <c r="FM13" s="279"/>
      <c r="FN13" s="1184"/>
      <c r="FO13" s="280"/>
      <c r="FP13" s="281"/>
      <c r="FQ13" s="282"/>
      <c r="FS13" s="281"/>
      <c r="FT13" s="282"/>
    </row>
    <row r="14" spans="1:176" ht="18.600000000000001" customHeight="1">
      <c r="A14" s="228">
        <f t="shared" si="0"/>
        <v>4</v>
      </c>
      <c r="B14" s="343" t="str">
        <f t="shared" si="1"/>
        <v>LIS</v>
      </c>
      <c r="C14" s="344">
        <v>45690</v>
      </c>
      <c r="D14" s="345" t="s">
        <v>25</v>
      </c>
      <c r="E14" s="346">
        <v>99510063</v>
      </c>
      <c r="F14" s="347"/>
      <c r="G14" s="348"/>
      <c r="H14" s="349" t="s">
        <v>3</v>
      </c>
      <c r="I14" s="350" t="s">
        <v>805</v>
      </c>
      <c r="J14" s="350" t="s">
        <v>802</v>
      </c>
      <c r="K14" s="351" t="s">
        <v>97</v>
      </c>
      <c r="L14" s="600"/>
      <c r="M14" s="352">
        <v>45666</v>
      </c>
      <c r="N14" s="353" t="s">
        <v>1</v>
      </c>
      <c r="O14" s="354">
        <v>45667</v>
      </c>
      <c r="P14" s="353" t="s">
        <v>1</v>
      </c>
      <c r="Q14" s="354">
        <v>45668</v>
      </c>
      <c r="R14" s="353">
        <v>45671</v>
      </c>
      <c r="S14" s="243">
        <v>45668</v>
      </c>
      <c r="T14" s="244" t="s">
        <v>1</v>
      </c>
      <c r="U14" s="355">
        <v>45671</v>
      </c>
      <c r="V14" s="353">
        <v>45671</v>
      </c>
      <c r="W14" s="356">
        <v>45673</v>
      </c>
      <c r="X14" s="357">
        <v>45674</v>
      </c>
      <c r="Y14" s="358">
        <v>45693</v>
      </c>
      <c r="Z14" s="359"/>
      <c r="AA14" s="360">
        <v>45680</v>
      </c>
      <c r="AB14" s="358">
        <v>45681</v>
      </c>
      <c r="AC14" s="251" t="s">
        <v>633</v>
      </c>
      <c r="AD14" s="361"/>
      <c r="AE14" s="362">
        <v>13</v>
      </c>
      <c r="AF14" s="363" t="str">
        <f t="shared" si="2"/>
        <v>LIS</v>
      </c>
      <c r="AG14" s="364">
        <f>IF($AE14=0,"　",VLOOKUP($AE14,ﾚｰｻﾞOP,34,0))</f>
        <v>1</v>
      </c>
      <c r="AH14" s="364">
        <f>IF($AE14=0,"　",VLOOKUP($AE14,ﾚｰｻﾞOP,35,0))</f>
        <v>0</v>
      </c>
      <c r="AI14" s="364">
        <f t="shared" si="3"/>
        <v>0</v>
      </c>
      <c r="AJ14" s="364">
        <f t="shared" si="4"/>
        <v>0</v>
      </c>
      <c r="AK14" s="364">
        <f t="shared" si="5"/>
        <v>0</v>
      </c>
      <c r="AL14" s="364"/>
      <c r="AM14" s="364"/>
      <c r="AN14" s="364" t="str">
        <f>IF($AE14=0,"　",VLOOKUP($AE14,ﾚｰｻﾞOP,37,0))</f>
        <v>-</v>
      </c>
      <c r="AO14" s="364" t="str">
        <f t="shared" si="6"/>
        <v>-</v>
      </c>
      <c r="AP14" s="363" t="str">
        <f>IF($AE14=0,"　",VLOOKUP($AE14,ﾚｰｻﾞOP,43,0))</f>
        <v>-</v>
      </c>
      <c r="AQ14" s="255" t="str">
        <f>IF($AE14=0,"　",VLOOKUP($AE14,ﾚｰｻﾞOP,45,0))</f>
        <v>-</v>
      </c>
      <c r="AR14" s="255">
        <f>IF($AE14=0,"　",VLOOKUP($AE14,ﾚｰｻﾞOP,47,0))</f>
        <v>0</v>
      </c>
      <c r="AS14" s="255">
        <f t="shared" si="42"/>
        <v>0</v>
      </c>
      <c r="AT14" s="255"/>
      <c r="AU14" s="256">
        <f t="shared" si="7"/>
        <v>0</v>
      </c>
      <c r="AV14" s="257">
        <f t="shared" si="8"/>
        <v>0</v>
      </c>
      <c r="AW14" s="365" t="str">
        <f>IF($AE14=0,"　",VLOOKUP($AE14,ﾚｰｻﾞOP,5,0))</f>
        <v>-</v>
      </c>
      <c r="AX14" s="366"/>
      <c r="AY14" s="154" t="str">
        <f>IF($AE14=0,"　",VLOOKUP($AE14,ﾚｰｻﾞOP,6,0))</f>
        <v>-</v>
      </c>
      <c r="AZ14" s="367"/>
      <c r="BA14" s="154" t="str">
        <f>IF($AE14=0,"　",VLOOKUP($AE14,ﾚｰｻﾞOP,7,0))</f>
        <v>-</v>
      </c>
      <c r="BB14" s="367"/>
      <c r="BC14" s="368" t="str">
        <f>IF($AE14=0,"　",VLOOKUP($AE14,ﾚｰｻﾞOP,8,0))</f>
        <v>-</v>
      </c>
      <c r="BD14" s="369"/>
      <c r="BE14" s="154" t="str">
        <f>IF($AE14=0,"　",VLOOKUP($AE14,ﾚｰｻﾞOP,9,0))</f>
        <v>-</v>
      </c>
      <c r="BF14" s="367"/>
      <c r="BG14" s="368" t="str">
        <f>IF($AE14=0,"　",VLOOKUP($AE14,ﾚｰｻﾞOP,10,0))</f>
        <v>-</v>
      </c>
      <c r="BH14" s="367"/>
      <c r="BI14" s="154" t="str">
        <f>IF($AE14=0,"　",VLOOKUP($AE14,ﾚｰｻﾞOP,11,0))</f>
        <v>-</v>
      </c>
      <c r="BJ14" s="367"/>
      <c r="BK14" s="154" t="str">
        <f t="shared" si="40"/>
        <v>-</v>
      </c>
      <c r="BL14" s="367"/>
      <c r="BM14" s="154" t="str">
        <f t="shared" si="41"/>
        <v>-</v>
      </c>
      <c r="BN14" s="367"/>
      <c r="BO14" s="155" t="str">
        <f t="shared" si="9"/>
        <v>-</v>
      </c>
      <c r="BP14" s="367"/>
      <c r="BQ14" s="154" t="str">
        <f>IF($AE14=0,"　",VLOOKUP($AE14,ﾚｰｻﾞOP,12,0))</f>
        <v>-</v>
      </c>
      <c r="BR14" s="369"/>
      <c r="BS14" s="154" t="str">
        <f>IF($AE14=0,"　",VLOOKUP($AE14,ﾚｰｻﾞOP,13,0))</f>
        <v>-</v>
      </c>
      <c r="BT14" s="369"/>
      <c r="BU14" s="154" t="str">
        <f>IF($AE14=0,"　",VLOOKUP($AE14,ﾚｰｻﾞOP,14,0))</f>
        <v>-</v>
      </c>
      <c r="BV14" s="369"/>
      <c r="BW14" s="154" t="str">
        <f>IF($AE14=0,"　",VLOOKUP($AE14,ﾚｰｻﾞOP,15,0))</f>
        <v>-</v>
      </c>
      <c r="BX14" s="367"/>
      <c r="BY14" s="154" t="str">
        <f>IF($AE14=0,"　",VLOOKUP($AE14,ﾚｰｻﾞOP,16,0))</f>
        <v>-</v>
      </c>
      <c r="BZ14" s="369"/>
      <c r="CA14" s="154" t="str">
        <f>IF($AE14=0,"　",VLOOKUP($AE14,ﾚｰｻﾞOP,17,0))</f>
        <v>-</v>
      </c>
      <c r="CB14" s="367"/>
      <c r="CC14" s="154" t="str">
        <f>IF($AE14=0,"　",VLOOKUP($AE14,ﾚｰｻﾞOP,18,0))</f>
        <v>-</v>
      </c>
      <c r="CD14" s="367"/>
      <c r="CE14" s="6527" t="s">
        <v>1614</v>
      </c>
      <c r="CF14" s="369"/>
      <c r="CG14" s="155" t="str">
        <f t="shared" si="11"/>
        <v>-</v>
      </c>
      <c r="CH14" s="367"/>
      <c r="CI14" s="6527" t="s">
        <v>1614</v>
      </c>
      <c r="CJ14" s="369"/>
      <c r="CK14" s="6527" t="s">
        <v>1614</v>
      </c>
      <c r="CL14" s="367"/>
      <c r="CM14" s="154" t="str">
        <f t="shared" si="14"/>
        <v>-</v>
      </c>
      <c r="CN14" s="367"/>
      <c r="CO14" s="155" t="str">
        <f t="shared" si="15"/>
        <v>-</v>
      </c>
      <c r="CP14" s="367"/>
      <c r="CQ14" s="155" t="str">
        <f t="shared" si="16"/>
        <v>-</v>
      </c>
      <c r="CR14" s="367"/>
      <c r="CS14" s="6527" t="s">
        <v>1614</v>
      </c>
      <c r="CT14" s="367"/>
      <c r="CU14" s="155"/>
      <c r="CV14" s="367"/>
      <c r="CW14" s="154" t="str">
        <f t="shared" si="17"/>
        <v>-</v>
      </c>
      <c r="CX14" s="367"/>
      <c r="CY14" s="155" t="str">
        <f t="shared" si="18"/>
        <v>-</v>
      </c>
      <c r="CZ14" s="367"/>
      <c r="DA14" s="154">
        <f t="shared" si="19"/>
        <v>1</v>
      </c>
      <c r="DB14" s="369"/>
      <c r="DC14" s="155" t="str">
        <f t="shared" si="20"/>
        <v>-</v>
      </c>
      <c r="DD14" s="367"/>
      <c r="DE14" s="370" t="s">
        <v>859</v>
      </c>
      <c r="DF14" s="371"/>
      <c r="DG14" s="265">
        <f>IF(AH14=1,1,0)</f>
        <v>0</v>
      </c>
      <c r="DH14" s="372"/>
      <c r="DI14" s="267" t="s">
        <v>859</v>
      </c>
      <c r="DJ14" s="373"/>
      <c r="DK14" s="374">
        <f t="shared" ref="DK14:DK20" si="43">IF(AU14=2,1,0)</f>
        <v>0</v>
      </c>
      <c r="DL14" s="373"/>
      <c r="DM14" s="375">
        <f t="shared" si="21"/>
        <v>0</v>
      </c>
      <c r="DN14" s="373"/>
      <c r="DO14" s="155">
        <f t="shared" si="22"/>
        <v>0</v>
      </c>
      <c r="DP14" s="372"/>
      <c r="DQ14" s="155">
        <f t="shared" si="23"/>
        <v>0</v>
      </c>
      <c r="DR14" s="373"/>
      <c r="DS14" s="155">
        <f t="shared" si="24"/>
        <v>0</v>
      </c>
      <c r="DT14" s="372"/>
      <c r="DU14" s="155">
        <f t="shared" si="25"/>
        <v>0</v>
      </c>
      <c r="DV14" s="373"/>
      <c r="DW14" s="368">
        <f>IF(AN14=1,1,0)</f>
        <v>0</v>
      </c>
      <c r="DX14" s="372"/>
      <c r="DY14" s="155">
        <f t="shared" si="26"/>
        <v>0</v>
      </c>
      <c r="DZ14" s="373"/>
      <c r="EA14" s="154">
        <f>IF(AP14=1,1,0)</f>
        <v>0</v>
      </c>
      <c r="EB14" s="373"/>
      <c r="EC14" s="269">
        <f>IF(AQ14=1,1,0)</f>
        <v>0</v>
      </c>
      <c r="ED14" s="376"/>
      <c r="EE14" s="271">
        <f>IF(AV14=0,0,1)</f>
        <v>0</v>
      </c>
      <c r="EF14" s="377"/>
      <c r="EG14" s="273"/>
      <c r="EH14" s="274"/>
      <c r="EI14" s="275"/>
      <c r="EJ14" s="276"/>
      <c r="EK14" s="275"/>
      <c r="EL14" s="277"/>
      <c r="EM14" s="278" t="str">
        <f t="shared" si="27"/>
        <v xml:space="preserve"> </v>
      </c>
      <c r="EN14" s="372"/>
      <c r="EO14" s="155">
        <f t="shared" si="28"/>
        <v>0</v>
      </c>
      <c r="EP14" s="373"/>
      <c r="ER14" s="194" t="str">
        <f t="shared" si="29"/>
        <v>-</v>
      </c>
      <c r="ET14" s="154" t="str">
        <f t="shared" si="30"/>
        <v>-</v>
      </c>
      <c r="EU14" s="367"/>
      <c r="EV14" s="154" t="str">
        <f t="shared" si="31"/>
        <v>-</v>
      </c>
      <c r="EW14" s="367"/>
      <c r="EX14" s="154" t="str">
        <f t="shared" si="32"/>
        <v>-</v>
      </c>
      <c r="EY14" s="367"/>
      <c r="EZ14" s="155" t="str">
        <f t="shared" si="33"/>
        <v>-</v>
      </c>
      <c r="FA14" s="367"/>
      <c r="FB14" s="154" t="str">
        <f t="shared" si="34"/>
        <v>-</v>
      </c>
      <c r="FC14" s="367"/>
      <c r="FD14" s="154" t="str">
        <f t="shared" si="35"/>
        <v>-</v>
      </c>
      <c r="FE14" s="367"/>
      <c r="FF14" s="155" t="str">
        <f t="shared" si="36"/>
        <v>-</v>
      </c>
      <c r="FG14" s="367"/>
      <c r="FH14" s="154" t="str">
        <f t="shared" si="37"/>
        <v>-</v>
      </c>
      <c r="FI14" s="367"/>
      <c r="FJ14" s="155" t="str">
        <f t="shared" si="38"/>
        <v>-</v>
      </c>
      <c r="FK14" s="373"/>
      <c r="FL14" s="155" t="str">
        <f t="shared" si="39"/>
        <v>-</v>
      </c>
      <c r="FM14" s="279"/>
      <c r="FN14" s="1184"/>
      <c r="FO14" s="280"/>
      <c r="FP14" s="281"/>
      <c r="FQ14" s="282"/>
      <c r="FS14" s="281"/>
      <c r="FT14" s="282"/>
    </row>
    <row r="15" spans="1:176" ht="18.600000000000001" customHeight="1">
      <c r="A15" s="228">
        <f t="shared" si="0"/>
        <v>5</v>
      </c>
      <c r="B15" s="229" t="str">
        <f t="shared" si="1"/>
        <v>4IE</v>
      </c>
      <c r="C15" s="230">
        <v>45689</v>
      </c>
      <c r="D15" s="378" t="s">
        <v>58</v>
      </c>
      <c r="E15" s="379" t="s">
        <v>739</v>
      </c>
      <c r="F15" s="233" t="s">
        <v>808</v>
      </c>
      <c r="G15" s="234"/>
      <c r="H15" s="288" t="s">
        <v>3</v>
      </c>
      <c r="I15" s="237" t="s">
        <v>68</v>
      </c>
      <c r="J15" s="237" t="s">
        <v>745</v>
      </c>
      <c r="K15" s="238" t="s">
        <v>11</v>
      </c>
      <c r="L15" s="239"/>
      <c r="M15" s="240">
        <v>45667</v>
      </c>
      <c r="N15" s="241">
        <v>45653</v>
      </c>
      <c r="O15" s="242">
        <v>45668</v>
      </c>
      <c r="P15" s="241">
        <v>45654</v>
      </c>
      <c r="Q15" s="242">
        <v>45671</v>
      </c>
      <c r="R15" s="241">
        <v>45666</v>
      </c>
      <c r="S15" s="243">
        <v>45671</v>
      </c>
      <c r="T15" s="244">
        <v>45672</v>
      </c>
      <c r="U15" s="294">
        <v>45671</v>
      </c>
      <c r="V15" s="295">
        <v>45671</v>
      </c>
      <c r="W15" s="296">
        <v>45674</v>
      </c>
      <c r="X15" s="297">
        <v>45674</v>
      </c>
      <c r="Y15" s="298">
        <v>45679</v>
      </c>
      <c r="Z15" s="298">
        <v>45679</v>
      </c>
      <c r="AA15" s="299"/>
      <c r="AB15" s="298"/>
      <c r="AC15" s="300"/>
      <c r="AD15" s="301"/>
      <c r="AE15" s="302">
        <v>9</v>
      </c>
      <c r="AF15" s="254" t="str">
        <f t="shared" si="2"/>
        <v>4IE</v>
      </c>
      <c r="AG15" s="255">
        <v>1</v>
      </c>
      <c r="AH15" s="255">
        <f>IF($AE15=0,"　",VLOOKUP($AE15,ﾚｰｻﾞOP,35,0))</f>
        <v>0</v>
      </c>
      <c r="AI15" s="255">
        <f t="shared" si="3"/>
        <v>0</v>
      </c>
      <c r="AJ15" s="255">
        <f t="shared" si="4"/>
        <v>0</v>
      </c>
      <c r="AK15" s="255">
        <f t="shared" si="5"/>
        <v>0</v>
      </c>
      <c r="AL15" s="255"/>
      <c r="AM15" s="255"/>
      <c r="AN15" s="255" t="str">
        <f>IF($AE15=0,"　",VLOOKUP($AE15,ﾚｰｻﾞOP,37,0))</f>
        <v>-</v>
      </c>
      <c r="AO15" s="255" t="str">
        <f t="shared" si="6"/>
        <v>-</v>
      </c>
      <c r="AP15" s="255">
        <v>1</v>
      </c>
      <c r="AQ15" s="255">
        <v>1</v>
      </c>
      <c r="AR15" s="255">
        <v>1</v>
      </c>
      <c r="AS15" s="255">
        <f t="shared" si="42"/>
        <v>0</v>
      </c>
      <c r="AT15" s="255"/>
      <c r="AU15" s="256">
        <f t="shared" si="7"/>
        <v>0</v>
      </c>
      <c r="AV15" s="257">
        <f t="shared" si="8"/>
        <v>1</v>
      </c>
      <c r="AW15" s="365" t="str">
        <f>IF($AE15=0,"　",VLOOKUP($AE15,ﾚｰｻﾞOP,5,0))</f>
        <v>-</v>
      </c>
      <c r="AX15" s="380"/>
      <c r="AY15" s="154" t="str">
        <f>IF($AE15=0,"　",VLOOKUP($AE15,ﾚｰｻﾞOP,6,0))</f>
        <v>-</v>
      </c>
      <c r="AZ15" s="303"/>
      <c r="BA15" s="154" t="str">
        <f>IF($AE15=0,"　",VLOOKUP($AE15,ﾚｰｻﾞOP,7,0))</f>
        <v>-</v>
      </c>
      <c r="BB15" s="303"/>
      <c r="BC15" s="304" t="str">
        <f>IF($AE15=0,"　",VLOOKUP($AE15,ﾚｰｻﾞOP,8,0))</f>
        <v>-</v>
      </c>
      <c r="BD15" s="305"/>
      <c r="BE15" s="154" t="str">
        <f>IF($AE15=0,"　",VLOOKUP($AE15,ﾚｰｻﾞOP,9,0))</f>
        <v>-</v>
      </c>
      <c r="BF15" s="303"/>
      <c r="BG15" s="304" t="str">
        <f>IF($AE15=0,"　",VLOOKUP($AE15,ﾚｰｻﾞOP,10,0))</f>
        <v>-</v>
      </c>
      <c r="BH15" s="303"/>
      <c r="BI15" s="154" t="str">
        <f>IF($AE15=0,"　",VLOOKUP($AE15,ﾚｰｻﾞOP,11,0))</f>
        <v>-</v>
      </c>
      <c r="BJ15" s="303"/>
      <c r="BK15" s="154" t="str">
        <f t="shared" si="40"/>
        <v>-</v>
      </c>
      <c r="BL15" s="303"/>
      <c r="BM15" s="154" t="str">
        <f t="shared" si="41"/>
        <v>-</v>
      </c>
      <c r="BN15" s="303"/>
      <c r="BO15" s="155" t="str">
        <f t="shared" si="9"/>
        <v>-</v>
      </c>
      <c r="BP15" s="303"/>
      <c r="BQ15" s="154" t="str">
        <f>IF($AE15=0,"　",VLOOKUP($AE15,ﾚｰｻﾞOP,12,0))</f>
        <v>-</v>
      </c>
      <c r="BR15" s="305"/>
      <c r="BS15" s="154">
        <v>45539</v>
      </c>
      <c r="BT15" s="305">
        <v>4063337</v>
      </c>
      <c r="BU15" s="154">
        <v>45539</v>
      </c>
      <c r="BV15" s="305">
        <v>4063338</v>
      </c>
      <c r="BW15" s="154">
        <v>45539</v>
      </c>
      <c r="BX15" s="303">
        <v>4063339</v>
      </c>
      <c r="BY15" s="154">
        <v>45539</v>
      </c>
      <c r="BZ15" s="305">
        <v>4063340</v>
      </c>
      <c r="CA15" s="154">
        <v>45539</v>
      </c>
      <c r="CB15" s="303">
        <v>4063341</v>
      </c>
      <c r="CC15" s="154">
        <v>45539</v>
      </c>
      <c r="CD15" s="303">
        <v>4063342</v>
      </c>
      <c r="CE15" s="154" t="str">
        <f t="shared" si="10"/>
        <v>-</v>
      </c>
      <c r="CF15" s="305"/>
      <c r="CG15" s="155" t="str">
        <f t="shared" si="11"/>
        <v>-</v>
      </c>
      <c r="CH15" s="303"/>
      <c r="CI15" s="154" t="str">
        <f t="shared" si="12"/>
        <v>-</v>
      </c>
      <c r="CJ15" s="305"/>
      <c r="CK15" s="154" t="str">
        <f t="shared" si="13"/>
        <v>-</v>
      </c>
      <c r="CL15" s="303"/>
      <c r="CM15" s="154" t="str">
        <f t="shared" si="14"/>
        <v>-</v>
      </c>
      <c r="CN15" s="303"/>
      <c r="CO15" s="155" t="str">
        <f t="shared" si="15"/>
        <v>-</v>
      </c>
      <c r="CP15" s="303"/>
      <c r="CQ15" s="155" t="str">
        <f t="shared" si="16"/>
        <v>-</v>
      </c>
      <c r="CR15" s="303"/>
      <c r="CS15" s="154" t="str">
        <f t="shared" ref="CS15:CS28" si="44">IF($AE15=0,"　",VLOOKUP($AE15,ﾚｰｻﾞOP,26,0))</f>
        <v>-</v>
      </c>
      <c r="CT15" s="303"/>
      <c r="CU15" s="155"/>
      <c r="CV15" s="303"/>
      <c r="CW15" s="154" t="str">
        <f t="shared" si="17"/>
        <v>-</v>
      </c>
      <c r="CX15" s="303"/>
      <c r="CY15" s="155" t="str">
        <f t="shared" si="18"/>
        <v>-</v>
      </c>
      <c r="CZ15" s="303"/>
      <c r="DA15" s="154" t="str">
        <f t="shared" si="19"/>
        <v>-</v>
      </c>
      <c r="DB15" s="305"/>
      <c r="DC15" s="155" t="str">
        <f t="shared" si="20"/>
        <v>-</v>
      </c>
      <c r="DD15" s="303"/>
      <c r="DE15" s="370">
        <v>45584</v>
      </c>
      <c r="DF15" s="371">
        <v>4163095</v>
      </c>
      <c r="DG15" s="265">
        <f>IF(AH15=1,1,0)</f>
        <v>0</v>
      </c>
      <c r="DH15" s="311"/>
      <c r="DI15" s="267">
        <v>45637</v>
      </c>
      <c r="DJ15" s="307">
        <v>4163063</v>
      </c>
      <c r="DK15" s="306">
        <f t="shared" si="43"/>
        <v>0</v>
      </c>
      <c r="DL15" s="307"/>
      <c r="DM15" s="310">
        <f t="shared" si="21"/>
        <v>0</v>
      </c>
      <c r="DN15" s="307"/>
      <c r="DO15" s="155">
        <f t="shared" si="22"/>
        <v>0</v>
      </c>
      <c r="DP15" s="311"/>
      <c r="DQ15" s="155">
        <f t="shared" si="23"/>
        <v>0</v>
      </c>
      <c r="DR15" s="307"/>
      <c r="DS15" s="155">
        <f t="shared" si="24"/>
        <v>0</v>
      </c>
      <c r="DT15" s="311"/>
      <c r="DU15" s="155">
        <f t="shared" si="25"/>
        <v>0</v>
      </c>
      <c r="DV15" s="307"/>
      <c r="DW15" s="304">
        <f>IF(AN15=1,1,0)</f>
        <v>0</v>
      </c>
      <c r="DX15" s="311"/>
      <c r="DY15" s="155">
        <f t="shared" si="26"/>
        <v>0</v>
      </c>
      <c r="DZ15" s="307"/>
      <c r="EA15" s="154">
        <v>45581</v>
      </c>
      <c r="EB15" s="307">
        <v>4063457</v>
      </c>
      <c r="EC15" s="269">
        <v>45602</v>
      </c>
      <c r="ED15" s="312">
        <v>4163023</v>
      </c>
      <c r="EE15" s="271">
        <v>45561</v>
      </c>
      <c r="EF15" s="313">
        <v>4063409</v>
      </c>
      <c r="EG15" s="273"/>
      <c r="EH15" s="274"/>
      <c r="EI15" s="275"/>
      <c r="EJ15" s="276"/>
      <c r="EK15" s="275"/>
      <c r="EL15" s="277"/>
      <c r="EM15" s="278" t="str">
        <f t="shared" si="27"/>
        <v xml:space="preserve"> </v>
      </c>
      <c r="EN15" s="311"/>
      <c r="EO15" s="155">
        <f t="shared" si="28"/>
        <v>0</v>
      </c>
      <c r="EP15" s="307"/>
      <c r="ER15" s="194" t="str">
        <f t="shared" si="29"/>
        <v>-</v>
      </c>
      <c r="ET15" s="154" t="str">
        <f t="shared" si="30"/>
        <v>-</v>
      </c>
      <c r="EU15" s="303"/>
      <c r="EV15" s="154" t="str">
        <f t="shared" si="31"/>
        <v>-</v>
      </c>
      <c r="EW15" s="303"/>
      <c r="EX15" s="154" t="str">
        <f t="shared" si="32"/>
        <v>-</v>
      </c>
      <c r="EY15" s="303"/>
      <c r="EZ15" s="155" t="str">
        <f t="shared" si="33"/>
        <v>-</v>
      </c>
      <c r="FA15" s="303"/>
      <c r="FB15" s="154" t="str">
        <f t="shared" si="34"/>
        <v>-</v>
      </c>
      <c r="FC15" s="303"/>
      <c r="FD15" s="154" t="str">
        <f t="shared" si="35"/>
        <v>-</v>
      </c>
      <c r="FE15" s="303"/>
      <c r="FF15" s="155" t="str">
        <f t="shared" si="36"/>
        <v>-</v>
      </c>
      <c r="FG15" s="303"/>
      <c r="FH15" s="154" t="str">
        <f t="shared" si="37"/>
        <v>-</v>
      </c>
      <c r="FI15" s="303"/>
      <c r="FJ15" s="155" t="str">
        <f t="shared" si="38"/>
        <v>-</v>
      </c>
      <c r="FK15" s="307"/>
      <c r="FL15" s="155" t="str">
        <f t="shared" si="39"/>
        <v>-</v>
      </c>
      <c r="FM15" s="279"/>
      <c r="FN15" s="1184"/>
      <c r="FO15" s="280"/>
      <c r="FP15" s="281"/>
      <c r="FQ15" s="282"/>
      <c r="FS15" s="281"/>
      <c r="FT15" s="282"/>
    </row>
    <row r="16" spans="1:176" ht="18.600000000000001" customHeight="1">
      <c r="A16" s="228">
        <f t="shared" si="0"/>
        <v>6</v>
      </c>
      <c r="B16" s="229" t="str">
        <f t="shared" si="1"/>
        <v>4IE</v>
      </c>
      <c r="C16" s="381">
        <v>45689</v>
      </c>
      <c r="D16" s="382" t="s">
        <v>62</v>
      </c>
      <c r="E16" s="383" t="s">
        <v>741</v>
      </c>
      <c r="F16" s="384" t="s">
        <v>799</v>
      </c>
      <c r="G16" s="385"/>
      <c r="H16" s="235" t="s">
        <v>632</v>
      </c>
      <c r="I16" s="236" t="s">
        <v>506</v>
      </c>
      <c r="J16" s="386" t="s">
        <v>598</v>
      </c>
      <c r="K16" s="387" t="s">
        <v>11</v>
      </c>
      <c r="L16" s="388"/>
      <c r="M16" s="389">
        <v>45668</v>
      </c>
      <c r="N16" s="241">
        <v>45666</v>
      </c>
      <c r="O16" s="390">
        <v>45671</v>
      </c>
      <c r="P16" s="241">
        <v>45667</v>
      </c>
      <c r="Q16" s="390">
        <v>45670</v>
      </c>
      <c r="R16" s="241">
        <v>45668</v>
      </c>
      <c r="S16" s="390">
        <v>45672</v>
      </c>
      <c r="T16" s="241">
        <v>45668</v>
      </c>
      <c r="U16" s="391">
        <v>45672</v>
      </c>
      <c r="V16" s="392">
        <v>45674</v>
      </c>
      <c r="W16" s="393">
        <v>45675</v>
      </c>
      <c r="X16" s="394">
        <v>45678</v>
      </c>
      <c r="Y16" s="395">
        <v>45680</v>
      </c>
      <c r="Z16" s="395">
        <v>45680</v>
      </c>
      <c r="AA16" s="396"/>
      <c r="AB16" s="395"/>
      <c r="AC16" s="251" t="s">
        <v>633</v>
      </c>
      <c r="AD16" s="397"/>
      <c r="AE16" s="398">
        <v>2</v>
      </c>
      <c r="AF16" s="254" t="str">
        <f t="shared" si="2"/>
        <v>4IE</v>
      </c>
      <c r="AG16" s="255">
        <f t="shared" ref="AG16:AG25" si="45">IF($AE16=0,"　",VLOOKUP($AE16,ﾚｰｻﾞOP,34,0))</f>
        <v>0</v>
      </c>
      <c r="AH16" s="255">
        <f>IF($AE16=0,"　",VLOOKUP($AE16,ﾚｰｻﾞOP,35,0))</f>
        <v>0</v>
      </c>
      <c r="AI16" s="255">
        <f t="shared" si="3"/>
        <v>0</v>
      </c>
      <c r="AJ16" s="255">
        <f t="shared" si="4"/>
        <v>0</v>
      </c>
      <c r="AK16" s="255">
        <f t="shared" si="5"/>
        <v>0</v>
      </c>
      <c r="AL16" s="255"/>
      <c r="AM16" s="255"/>
      <c r="AN16" s="255">
        <v>1</v>
      </c>
      <c r="AO16" s="255">
        <f t="shared" si="6"/>
        <v>0</v>
      </c>
      <c r="AP16" s="255">
        <v>1</v>
      </c>
      <c r="AQ16" s="255">
        <v>1</v>
      </c>
      <c r="AR16" s="255">
        <v>1</v>
      </c>
      <c r="AS16" s="255">
        <f t="shared" si="42"/>
        <v>0</v>
      </c>
      <c r="AT16" s="255"/>
      <c r="AU16" s="256">
        <f t="shared" si="7"/>
        <v>0</v>
      </c>
      <c r="AV16" s="257">
        <f t="shared" si="8"/>
        <v>1</v>
      </c>
      <c r="AW16" s="258">
        <v>45581</v>
      </c>
      <c r="AX16" s="259">
        <v>4063441</v>
      </c>
      <c r="AY16" s="154">
        <v>45581</v>
      </c>
      <c r="AZ16" s="399">
        <v>4063442</v>
      </c>
      <c r="BA16" s="154">
        <v>45581</v>
      </c>
      <c r="BB16" s="399">
        <v>4063443</v>
      </c>
      <c r="BC16" s="400">
        <v>45581</v>
      </c>
      <c r="BD16" s="401">
        <v>4063444</v>
      </c>
      <c r="BE16" s="154">
        <v>45581</v>
      </c>
      <c r="BF16" s="399">
        <v>4063445</v>
      </c>
      <c r="BG16" s="400">
        <v>45581</v>
      </c>
      <c r="BH16" s="399">
        <v>4063446</v>
      </c>
      <c r="BI16" s="154">
        <v>45561</v>
      </c>
      <c r="BJ16" s="399">
        <v>4063397</v>
      </c>
      <c r="BK16" s="154" t="str">
        <f t="shared" si="40"/>
        <v>-</v>
      </c>
      <c r="BL16" s="399"/>
      <c r="BM16" s="154" t="str">
        <f t="shared" si="41"/>
        <v>-</v>
      </c>
      <c r="BN16" s="399"/>
      <c r="BO16" s="155" t="str">
        <f t="shared" si="9"/>
        <v>-</v>
      </c>
      <c r="BP16" s="399"/>
      <c r="BQ16" s="154" t="str">
        <f>IF($AE16=0,"　",VLOOKUP($AE16,ﾚｰｻﾞOP,12,0))</f>
        <v>-</v>
      </c>
      <c r="BR16" s="401"/>
      <c r="BS16" s="154" t="str">
        <f t="shared" ref="BS16:BS46" si="46">IF($AE16=0,"　",VLOOKUP($AE16,ﾚｰｻﾞOP,13,0))</f>
        <v>-</v>
      </c>
      <c r="BT16" s="401"/>
      <c r="BU16" s="154" t="str">
        <f t="shared" ref="BU16:BU46" si="47">IF($AE16=0,"　",VLOOKUP($AE16,ﾚｰｻﾞOP,14,0))</f>
        <v>-</v>
      </c>
      <c r="BV16" s="401"/>
      <c r="BW16" s="154" t="str">
        <f t="shared" ref="BW16:BW46" si="48">IF($AE16=0,"　",VLOOKUP($AE16,ﾚｰｻﾞOP,15,0))</f>
        <v>-</v>
      </c>
      <c r="BX16" s="399"/>
      <c r="BY16" s="154" t="str">
        <f t="shared" ref="BY16:BY46" si="49">IF($AE16=0,"　",VLOOKUP($AE16,ﾚｰｻﾞOP,16,0))</f>
        <v>-</v>
      </c>
      <c r="BZ16" s="401"/>
      <c r="CA16" s="154" t="str">
        <f t="shared" ref="CA16:CA46" si="50">IF($AE16=0,"　",VLOOKUP($AE16,ﾚｰｻﾞOP,17,0))</f>
        <v>-</v>
      </c>
      <c r="CB16" s="399"/>
      <c r="CC16" s="154" t="str">
        <f t="shared" ref="CC16:CC46" si="51">IF($AE16=0,"　",VLOOKUP($AE16,ﾚｰｻﾞOP,18,0))</f>
        <v>-</v>
      </c>
      <c r="CD16" s="399"/>
      <c r="CE16" s="154" t="str">
        <f t="shared" si="10"/>
        <v>-</v>
      </c>
      <c r="CF16" s="401"/>
      <c r="CG16" s="155" t="str">
        <f t="shared" si="11"/>
        <v>-</v>
      </c>
      <c r="CH16" s="399"/>
      <c r="CI16" s="154" t="str">
        <f t="shared" si="12"/>
        <v>-</v>
      </c>
      <c r="CJ16" s="401"/>
      <c r="CK16" s="154" t="str">
        <f t="shared" si="13"/>
        <v>-</v>
      </c>
      <c r="CL16" s="399"/>
      <c r="CM16" s="154" t="str">
        <f t="shared" si="14"/>
        <v>-</v>
      </c>
      <c r="CN16" s="399"/>
      <c r="CO16" s="155" t="str">
        <f t="shared" si="15"/>
        <v>-</v>
      </c>
      <c r="CP16" s="399"/>
      <c r="CQ16" s="155" t="str">
        <f t="shared" si="16"/>
        <v>-</v>
      </c>
      <c r="CR16" s="399"/>
      <c r="CS16" s="154" t="str">
        <f t="shared" si="44"/>
        <v>-</v>
      </c>
      <c r="CT16" s="399"/>
      <c r="CU16" s="155"/>
      <c r="CV16" s="399"/>
      <c r="CW16" s="154" t="str">
        <f t="shared" si="17"/>
        <v>-</v>
      </c>
      <c r="CX16" s="399"/>
      <c r="CY16" s="155" t="str">
        <f t="shared" si="18"/>
        <v>-</v>
      </c>
      <c r="CZ16" s="399"/>
      <c r="DA16" s="154" t="str">
        <f t="shared" si="19"/>
        <v>-</v>
      </c>
      <c r="DB16" s="401"/>
      <c r="DC16" s="155" t="str">
        <f t="shared" si="20"/>
        <v>-</v>
      </c>
      <c r="DD16" s="399"/>
      <c r="DE16" s="402">
        <f t="shared" ref="DE16:DE25" si="52">IF(AG16=1,1,0)</f>
        <v>0</v>
      </c>
      <c r="DF16" s="403"/>
      <c r="DG16" s="265">
        <f>IF(AH16=1,1,0)</f>
        <v>0</v>
      </c>
      <c r="DH16" s="404"/>
      <c r="DI16" s="267">
        <f t="shared" ref="DI16:DI22" si="53">IF(AG16=1,1,0)</f>
        <v>0</v>
      </c>
      <c r="DJ16" s="403"/>
      <c r="DK16" s="402">
        <f t="shared" si="43"/>
        <v>0</v>
      </c>
      <c r="DL16" s="403"/>
      <c r="DM16" s="405">
        <f t="shared" si="21"/>
        <v>0</v>
      </c>
      <c r="DN16" s="403"/>
      <c r="DO16" s="155">
        <f t="shared" si="22"/>
        <v>0</v>
      </c>
      <c r="DP16" s="404"/>
      <c r="DQ16" s="155">
        <f t="shared" si="23"/>
        <v>0</v>
      </c>
      <c r="DR16" s="403"/>
      <c r="DS16" s="155">
        <f t="shared" si="24"/>
        <v>0</v>
      </c>
      <c r="DT16" s="404"/>
      <c r="DU16" s="155">
        <f t="shared" si="25"/>
        <v>0</v>
      </c>
      <c r="DV16" s="403"/>
      <c r="DW16" s="400">
        <v>45561</v>
      </c>
      <c r="DX16" s="404">
        <v>4063405</v>
      </c>
      <c r="DY16" s="155">
        <f t="shared" si="26"/>
        <v>0</v>
      </c>
      <c r="DZ16" s="403"/>
      <c r="EA16" s="154">
        <v>45581</v>
      </c>
      <c r="EB16" s="403">
        <v>4063457</v>
      </c>
      <c r="EC16" s="269">
        <v>45602</v>
      </c>
      <c r="ED16" s="406">
        <v>4163023</v>
      </c>
      <c r="EE16" s="271">
        <v>45561</v>
      </c>
      <c r="EF16" s="407">
        <v>4063409</v>
      </c>
      <c r="EG16" s="273"/>
      <c r="EH16" s="274"/>
      <c r="EI16" s="275"/>
      <c r="EJ16" s="276"/>
      <c r="EK16" s="275"/>
      <c r="EL16" s="277"/>
      <c r="EM16" s="278" t="str">
        <f t="shared" si="27"/>
        <v xml:space="preserve"> </v>
      </c>
      <c r="EN16" s="404"/>
      <c r="EO16" s="155">
        <f t="shared" si="28"/>
        <v>0</v>
      </c>
      <c r="EP16" s="403"/>
      <c r="ER16" s="194" t="str">
        <f t="shared" si="29"/>
        <v>-</v>
      </c>
      <c r="ET16" s="154" t="str">
        <f t="shared" si="30"/>
        <v>-</v>
      </c>
      <c r="EU16" s="399"/>
      <c r="EV16" s="154" t="str">
        <f t="shared" si="31"/>
        <v>-</v>
      </c>
      <c r="EW16" s="399"/>
      <c r="EX16" s="154" t="str">
        <f t="shared" si="32"/>
        <v>-</v>
      </c>
      <c r="EY16" s="399"/>
      <c r="EZ16" s="155" t="str">
        <f t="shared" si="33"/>
        <v>-</v>
      </c>
      <c r="FA16" s="399"/>
      <c r="FB16" s="154" t="str">
        <f t="shared" si="34"/>
        <v>-</v>
      </c>
      <c r="FC16" s="399"/>
      <c r="FD16" s="154" t="str">
        <f t="shared" si="35"/>
        <v>-</v>
      </c>
      <c r="FE16" s="399"/>
      <c r="FF16" s="155" t="str">
        <f t="shared" si="36"/>
        <v>-</v>
      </c>
      <c r="FG16" s="399"/>
      <c r="FH16" s="154" t="str">
        <f t="shared" si="37"/>
        <v>-</v>
      </c>
      <c r="FI16" s="399"/>
      <c r="FJ16" s="155" t="str">
        <f t="shared" si="38"/>
        <v>-</v>
      </c>
      <c r="FK16" s="403"/>
      <c r="FL16" s="155" t="str">
        <f t="shared" si="39"/>
        <v>-</v>
      </c>
      <c r="FM16" s="279"/>
      <c r="FN16" s="1184"/>
      <c r="FO16" s="280"/>
      <c r="FP16" s="281"/>
      <c r="FQ16" s="282"/>
      <c r="FS16" s="281"/>
      <c r="FT16" s="282"/>
    </row>
    <row r="17" spans="1:176" ht="18.600000000000001" customHeight="1">
      <c r="A17" s="228">
        <f t="shared" si="0"/>
        <v>7</v>
      </c>
      <c r="B17" s="229" t="str">
        <f t="shared" si="1"/>
        <v>4IE</v>
      </c>
      <c r="C17" s="230">
        <v>45689</v>
      </c>
      <c r="D17" s="408" t="s">
        <v>29</v>
      </c>
      <c r="E17" s="409">
        <v>84420028</v>
      </c>
      <c r="F17" s="233" t="s">
        <v>846</v>
      </c>
      <c r="G17" s="234"/>
      <c r="H17" s="288" t="s">
        <v>803</v>
      </c>
      <c r="I17" s="237" t="s">
        <v>804</v>
      </c>
      <c r="J17" s="237" t="s">
        <v>21</v>
      </c>
      <c r="K17" s="238" t="s">
        <v>11</v>
      </c>
      <c r="L17" s="239" t="s">
        <v>684</v>
      </c>
      <c r="M17" s="240">
        <v>45671</v>
      </c>
      <c r="N17" s="241">
        <v>45664</v>
      </c>
      <c r="O17" s="242">
        <v>45670</v>
      </c>
      <c r="P17" s="241">
        <v>45665</v>
      </c>
      <c r="Q17" s="242">
        <v>45671</v>
      </c>
      <c r="R17" s="241">
        <v>45667</v>
      </c>
      <c r="S17" s="242">
        <v>45673</v>
      </c>
      <c r="T17" s="241">
        <v>45668</v>
      </c>
      <c r="U17" s="245">
        <v>45673</v>
      </c>
      <c r="V17" s="246">
        <v>45672</v>
      </c>
      <c r="W17" s="247">
        <v>45678</v>
      </c>
      <c r="X17" s="248">
        <v>45675</v>
      </c>
      <c r="Y17" s="249">
        <v>45681</v>
      </c>
      <c r="Z17" s="249">
        <v>45681</v>
      </c>
      <c r="AA17" s="250"/>
      <c r="AB17" s="249"/>
      <c r="AC17" s="300"/>
      <c r="AD17" s="252"/>
      <c r="AE17" s="253">
        <v>6</v>
      </c>
      <c r="AF17" s="254" t="str">
        <f t="shared" si="2"/>
        <v>4IE</v>
      </c>
      <c r="AG17" s="255">
        <f t="shared" si="45"/>
        <v>0</v>
      </c>
      <c r="AH17" s="255">
        <v>1</v>
      </c>
      <c r="AI17" s="255">
        <f t="shared" si="3"/>
        <v>0</v>
      </c>
      <c r="AJ17" s="255">
        <f t="shared" si="4"/>
        <v>0</v>
      </c>
      <c r="AK17" s="255">
        <f t="shared" si="5"/>
        <v>0</v>
      </c>
      <c r="AL17" s="255"/>
      <c r="AM17" s="255"/>
      <c r="AN17" s="255">
        <v>1</v>
      </c>
      <c r="AO17" s="255">
        <f t="shared" si="6"/>
        <v>0</v>
      </c>
      <c r="AP17" s="255">
        <v>1</v>
      </c>
      <c r="AQ17" s="255">
        <v>1</v>
      </c>
      <c r="AR17" s="255">
        <v>1</v>
      </c>
      <c r="AS17" s="255">
        <f t="shared" si="42"/>
        <v>0</v>
      </c>
      <c r="AT17" s="255"/>
      <c r="AU17" s="256">
        <f t="shared" si="7"/>
        <v>0</v>
      </c>
      <c r="AV17" s="257">
        <f t="shared" si="8"/>
        <v>1</v>
      </c>
      <c r="AW17" s="258">
        <v>45581</v>
      </c>
      <c r="AX17" s="259">
        <v>4063441</v>
      </c>
      <c r="AY17" s="154">
        <v>45581</v>
      </c>
      <c r="AZ17" s="260">
        <v>4063442</v>
      </c>
      <c r="BA17" s="154">
        <v>45581</v>
      </c>
      <c r="BB17" s="260">
        <v>4063443</v>
      </c>
      <c r="BC17" s="261">
        <v>45581</v>
      </c>
      <c r="BD17" s="262">
        <v>4063444</v>
      </c>
      <c r="BE17" s="154">
        <v>45581</v>
      </c>
      <c r="BF17" s="260">
        <v>4063445</v>
      </c>
      <c r="BG17" s="261">
        <v>45581</v>
      </c>
      <c r="BH17" s="260">
        <v>4063446</v>
      </c>
      <c r="BI17" s="154" t="str">
        <f>IF($AE17=0,"　",VLOOKUP($AE17,ﾚｰｻﾞOP,11,0))</f>
        <v>-</v>
      </c>
      <c r="BJ17" s="260"/>
      <c r="BK17" s="154" t="str">
        <f t="shared" si="40"/>
        <v>-</v>
      </c>
      <c r="BL17" s="260"/>
      <c r="BM17" s="154" t="str">
        <f t="shared" si="41"/>
        <v>-</v>
      </c>
      <c r="BN17" s="260"/>
      <c r="BO17" s="155" t="str">
        <f t="shared" si="9"/>
        <v>-</v>
      </c>
      <c r="BP17" s="260"/>
      <c r="BQ17" s="154">
        <v>45356</v>
      </c>
      <c r="BR17" s="262">
        <v>4063169</v>
      </c>
      <c r="BS17" s="154" t="str">
        <f t="shared" si="46"/>
        <v>-</v>
      </c>
      <c r="BT17" s="262"/>
      <c r="BU17" s="154" t="str">
        <f t="shared" si="47"/>
        <v>-</v>
      </c>
      <c r="BV17" s="262"/>
      <c r="BW17" s="154" t="str">
        <f t="shared" si="48"/>
        <v>-</v>
      </c>
      <c r="BX17" s="260"/>
      <c r="BY17" s="154" t="str">
        <f t="shared" si="49"/>
        <v>-</v>
      </c>
      <c r="BZ17" s="262"/>
      <c r="CA17" s="154" t="str">
        <f t="shared" si="50"/>
        <v>-</v>
      </c>
      <c r="CB17" s="260"/>
      <c r="CC17" s="154" t="str">
        <f t="shared" si="51"/>
        <v>-</v>
      </c>
      <c r="CD17" s="260"/>
      <c r="CE17" s="154" t="str">
        <f t="shared" si="10"/>
        <v>-</v>
      </c>
      <c r="CF17" s="262"/>
      <c r="CG17" s="155" t="str">
        <f t="shared" si="11"/>
        <v>-</v>
      </c>
      <c r="CH17" s="260"/>
      <c r="CI17" s="154" t="str">
        <f t="shared" si="12"/>
        <v>-</v>
      </c>
      <c r="CJ17" s="262"/>
      <c r="CK17" s="154" t="str">
        <f t="shared" si="13"/>
        <v>-</v>
      </c>
      <c r="CL17" s="260"/>
      <c r="CM17" s="154" t="str">
        <f t="shared" si="14"/>
        <v>-</v>
      </c>
      <c r="CN17" s="260"/>
      <c r="CO17" s="155" t="str">
        <f t="shared" si="15"/>
        <v>-</v>
      </c>
      <c r="CP17" s="260"/>
      <c r="CQ17" s="155" t="str">
        <f t="shared" si="16"/>
        <v>-</v>
      </c>
      <c r="CR17" s="260"/>
      <c r="CS17" s="154" t="str">
        <f t="shared" si="44"/>
        <v>-</v>
      </c>
      <c r="CT17" s="260"/>
      <c r="CU17" s="155"/>
      <c r="CV17" s="260"/>
      <c r="CW17" s="154" t="str">
        <f t="shared" si="17"/>
        <v>-</v>
      </c>
      <c r="CX17" s="260"/>
      <c r="CY17" s="155" t="str">
        <f t="shared" si="18"/>
        <v>-</v>
      </c>
      <c r="CZ17" s="260"/>
      <c r="DA17" s="154" t="str">
        <f t="shared" si="19"/>
        <v>-</v>
      </c>
      <c r="DB17" s="262"/>
      <c r="DC17" s="155" t="str">
        <f t="shared" si="20"/>
        <v>-</v>
      </c>
      <c r="DD17" s="260"/>
      <c r="DE17" s="263">
        <f t="shared" si="52"/>
        <v>0</v>
      </c>
      <c r="DF17" s="264"/>
      <c r="DG17" s="308">
        <v>45602</v>
      </c>
      <c r="DH17" s="309">
        <v>4163038</v>
      </c>
      <c r="DI17" s="267">
        <f t="shared" si="53"/>
        <v>0</v>
      </c>
      <c r="DJ17" s="264"/>
      <c r="DK17" s="263">
        <f t="shared" si="43"/>
        <v>0</v>
      </c>
      <c r="DL17" s="264"/>
      <c r="DM17" s="268">
        <f t="shared" si="21"/>
        <v>0</v>
      </c>
      <c r="DN17" s="264"/>
      <c r="DO17" s="155">
        <f t="shared" si="22"/>
        <v>0</v>
      </c>
      <c r="DP17" s="266"/>
      <c r="DQ17" s="155">
        <f t="shared" si="23"/>
        <v>0</v>
      </c>
      <c r="DR17" s="264"/>
      <c r="DS17" s="155">
        <f t="shared" si="24"/>
        <v>0</v>
      </c>
      <c r="DT17" s="266"/>
      <c r="DU17" s="155">
        <f t="shared" si="25"/>
        <v>0</v>
      </c>
      <c r="DV17" s="264"/>
      <c r="DW17" s="261">
        <v>45561</v>
      </c>
      <c r="DX17" s="266">
        <v>4063405</v>
      </c>
      <c r="DY17" s="155">
        <f t="shared" si="26"/>
        <v>0</v>
      </c>
      <c r="DZ17" s="264"/>
      <c r="EA17" s="154">
        <v>45581</v>
      </c>
      <c r="EB17" s="264">
        <v>4063457</v>
      </c>
      <c r="EC17" s="269">
        <v>45602</v>
      </c>
      <c r="ED17" s="270">
        <v>4163023</v>
      </c>
      <c r="EE17" s="271">
        <v>45561</v>
      </c>
      <c r="EF17" s="272">
        <v>4063409</v>
      </c>
      <c r="EG17" s="273"/>
      <c r="EH17" s="274"/>
      <c r="EI17" s="275"/>
      <c r="EJ17" s="276"/>
      <c r="EK17" s="275"/>
      <c r="EL17" s="277"/>
      <c r="EM17" s="278" t="str">
        <f t="shared" si="27"/>
        <v xml:space="preserve"> </v>
      </c>
      <c r="EN17" s="266"/>
      <c r="EO17" s="155">
        <f t="shared" si="28"/>
        <v>0</v>
      </c>
      <c r="EP17" s="264"/>
      <c r="ER17" s="194" t="str">
        <f t="shared" si="29"/>
        <v>-</v>
      </c>
      <c r="ET17" s="154" t="str">
        <f t="shared" si="30"/>
        <v>-</v>
      </c>
      <c r="EU17" s="260"/>
      <c r="EV17" s="154" t="str">
        <f t="shared" si="31"/>
        <v>-</v>
      </c>
      <c r="EW17" s="260"/>
      <c r="EX17" s="154" t="str">
        <f t="shared" si="32"/>
        <v>-</v>
      </c>
      <c r="EY17" s="260"/>
      <c r="EZ17" s="155" t="str">
        <f t="shared" si="33"/>
        <v>-</v>
      </c>
      <c r="FA17" s="260"/>
      <c r="FB17" s="154" t="str">
        <f t="shared" si="34"/>
        <v>-</v>
      </c>
      <c r="FC17" s="260"/>
      <c r="FD17" s="154" t="str">
        <f t="shared" si="35"/>
        <v>-</v>
      </c>
      <c r="FE17" s="260"/>
      <c r="FF17" s="155" t="str">
        <f t="shared" si="36"/>
        <v>-</v>
      </c>
      <c r="FG17" s="260"/>
      <c r="FH17" s="154" t="str">
        <f t="shared" si="37"/>
        <v>-</v>
      </c>
      <c r="FI17" s="260"/>
      <c r="FJ17" s="155" t="str">
        <f t="shared" si="38"/>
        <v>-</v>
      </c>
      <c r="FK17" s="264"/>
      <c r="FL17" s="155" t="str">
        <f t="shared" si="39"/>
        <v>-</v>
      </c>
      <c r="FM17" s="279"/>
      <c r="FN17" s="1184"/>
      <c r="FO17" s="280"/>
      <c r="FP17" s="281"/>
      <c r="FQ17" s="282"/>
      <c r="FS17" s="281"/>
      <c r="FT17" s="282"/>
    </row>
    <row r="18" spans="1:176" ht="18.600000000000001" customHeight="1">
      <c r="A18" s="410">
        <f t="shared" si="0"/>
        <v>8</v>
      </c>
      <c r="B18" s="229" t="str">
        <f t="shared" si="1"/>
        <v>4IE</v>
      </c>
      <c r="C18" s="230">
        <v>45690</v>
      </c>
      <c r="D18" s="411" t="s">
        <v>871</v>
      </c>
      <c r="E18" s="412">
        <v>84510179</v>
      </c>
      <c r="F18" s="413" t="s">
        <v>847</v>
      </c>
      <c r="G18" s="414"/>
      <c r="H18" s="288" t="s">
        <v>803</v>
      </c>
      <c r="I18" s="237" t="s">
        <v>804</v>
      </c>
      <c r="J18" s="415"/>
      <c r="K18" s="416" t="s">
        <v>11</v>
      </c>
      <c r="L18" s="417" t="s">
        <v>684</v>
      </c>
      <c r="M18" s="418">
        <v>45672</v>
      </c>
      <c r="N18" s="419">
        <v>45664</v>
      </c>
      <c r="O18" s="420">
        <v>45671</v>
      </c>
      <c r="P18" s="419">
        <v>45665</v>
      </c>
      <c r="Q18" s="420">
        <v>45672</v>
      </c>
      <c r="R18" s="419">
        <v>45671</v>
      </c>
      <c r="S18" s="420">
        <v>45674</v>
      </c>
      <c r="T18" s="419">
        <v>45668</v>
      </c>
      <c r="U18" s="421">
        <v>45674</v>
      </c>
      <c r="V18" s="419">
        <v>45673</v>
      </c>
      <c r="W18" s="422">
        <v>45679</v>
      </c>
      <c r="X18" s="423">
        <v>45678</v>
      </c>
      <c r="Y18" s="424">
        <v>45682</v>
      </c>
      <c r="Z18" s="425">
        <v>45682</v>
      </c>
      <c r="AA18" s="426"/>
      <c r="AB18" s="425"/>
      <c r="AC18" s="251"/>
      <c r="AD18" s="427"/>
      <c r="AE18" s="428">
        <v>3</v>
      </c>
      <c r="AF18" s="254" t="str">
        <f t="shared" si="2"/>
        <v>4IE</v>
      </c>
      <c r="AG18" s="255">
        <f t="shared" si="45"/>
        <v>0</v>
      </c>
      <c r="AH18" s="255">
        <v>1</v>
      </c>
      <c r="AI18" s="255">
        <f t="shared" si="3"/>
        <v>0</v>
      </c>
      <c r="AJ18" s="255">
        <f t="shared" si="4"/>
        <v>0</v>
      </c>
      <c r="AK18" s="255">
        <f t="shared" si="5"/>
        <v>0</v>
      </c>
      <c r="AL18" s="255"/>
      <c r="AM18" s="255"/>
      <c r="AN18" s="255">
        <v>1</v>
      </c>
      <c r="AO18" s="255">
        <f t="shared" si="6"/>
        <v>0</v>
      </c>
      <c r="AP18" s="255">
        <v>1</v>
      </c>
      <c r="AQ18" s="255">
        <v>1</v>
      </c>
      <c r="AR18" s="255">
        <v>1</v>
      </c>
      <c r="AS18" s="255">
        <f t="shared" si="42"/>
        <v>0</v>
      </c>
      <c r="AT18" s="255"/>
      <c r="AU18" s="256">
        <f t="shared" si="7"/>
        <v>0</v>
      </c>
      <c r="AV18" s="257">
        <f t="shared" si="8"/>
        <v>1</v>
      </c>
      <c r="AW18" s="258">
        <v>45581</v>
      </c>
      <c r="AX18" s="259">
        <v>4063441</v>
      </c>
      <c r="AY18" s="429">
        <v>45581</v>
      </c>
      <c r="AZ18" s="430">
        <v>4063442</v>
      </c>
      <c r="BA18" s="429">
        <v>45581</v>
      </c>
      <c r="BB18" s="430">
        <v>4063443</v>
      </c>
      <c r="BC18" s="431">
        <v>45581</v>
      </c>
      <c r="BD18" s="432">
        <v>4063444</v>
      </c>
      <c r="BE18" s="429">
        <v>45581</v>
      </c>
      <c r="BF18" s="430">
        <v>4063445</v>
      </c>
      <c r="BG18" s="431">
        <v>45581</v>
      </c>
      <c r="BH18" s="430">
        <v>4063446</v>
      </c>
      <c r="BI18" s="429">
        <v>45561</v>
      </c>
      <c r="BJ18" s="430">
        <v>4063397</v>
      </c>
      <c r="BK18" s="429" t="str">
        <f t="shared" si="40"/>
        <v>-</v>
      </c>
      <c r="BL18" s="430"/>
      <c r="BM18" s="429" t="str">
        <f t="shared" si="41"/>
        <v>-</v>
      </c>
      <c r="BN18" s="430"/>
      <c r="BO18" s="433" t="str">
        <f t="shared" si="9"/>
        <v>-</v>
      </c>
      <c r="BP18" s="430"/>
      <c r="BQ18" s="429" t="str">
        <f>IF($AE18=0,"　",VLOOKUP($AE18,ﾚｰｻﾞOP,12,0))</f>
        <v>-</v>
      </c>
      <c r="BR18" s="432"/>
      <c r="BS18" s="429" t="str">
        <f t="shared" si="46"/>
        <v>-</v>
      </c>
      <c r="BT18" s="432"/>
      <c r="BU18" s="429" t="str">
        <f t="shared" si="47"/>
        <v>-</v>
      </c>
      <c r="BV18" s="432"/>
      <c r="BW18" s="429" t="str">
        <f t="shared" si="48"/>
        <v>-</v>
      </c>
      <c r="BX18" s="430"/>
      <c r="BY18" s="429" t="str">
        <f t="shared" si="49"/>
        <v>-</v>
      </c>
      <c r="BZ18" s="432"/>
      <c r="CA18" s="429" t="str">
        <f t="shared" si="50"/>
        <v>-</v>
      </c>
      <c r="CB18" s="430"/>
      <c r="CC18" s="429" t="str">
        <f t="shared" si="51"/>
        <v>-</v>
      </c>
      <c r="CD18" s="430"/>
      <c r="CE18" s="429" t="str">
        <f t="shared" si="10"/>
        <v>-</v>
      </c>
      <c r="CF18" s="432"/>
      <c r="CG18" s="433" t="str">
        <f t="shared" si="11"/>
        <v>-</v>
      </c>
      <c r="CH18" s="430"/>
      <c r="CI18" s="429" t="str">
        <f t="shared" si="12"/>
        <v>-</v>
      </c>
      <c r="CJ18" s="432"/>
      <c r="CK18" s="429" t="str">
        <f t="shared" si="13"/>
        <v>-</v>
      </c>
      <c r="CL18" s="430"/>
      <c r="CM18" s="429" t="str">
        <f t="shared" si="14"/>
        <v>-</v>
      </c>
      <c r="CN18" s="430"/>
      <c r="CO18" s="433" t="str">
        <f t="shared" si="15"/>
        <v>-</v>
      </c>
      <c r="CP18" s="430"/>
      <c r="CQ18" s="433" t="str">
        <f t="shared" si="16"/>
        <v>-</v>
      </c>
      <c r="CR18" s="430"/>
      <c r="CS18" s="429" t="str">
        <f t="shared" si="44"/>
        <v>-</v>
      </c>
      <c r="CT18" s="430"/>
      <c r="CU18" s="433"/>
      <c r="CV18" s="430"/>
      <c r="CW18" s="429" t="str">
        <f t="shared" si="17"/>
        <v>-</v>
      </c>
      <c r="CX18" s="430"/>
      <c r="CY18" s="433" t="str">
        <f t="shared" si="18"/>
        <v>-</v>
      </c>
      <c r="CZ18" s="430"/>
      <c r="DA18" s="429" t="str">
        <f t="shared" si="19"/>
        <v>-</v>
      </c>
      <c r="DB18" s="432"/>
      <c r="DC18" s="433" t="str">
        <f t="shared" si="20"/>
        <v>-</v>
      </c>
      <c r="DD18" s="430"/>
      <c r="DE18" s="434">
        <f t="shared" si="52"/>
        <v>0</v>
      </c>
      <c r="DF18" s="435"/>
      <c r="DG18" s="265">
        <v>45602</v>
      </c>
      <c r="DH18" s="436">
        <v>4163038</v>
      </c>
      <c r="DI18" s="267">
        <f t="shared" si="53"/>
        <v>0</v>
      </c>
      <c r="DJ18" s="435"/>
      <c r="DK18" s="434">
        <f t="shared" si="43"/>
        <v>0</v>
      </c>
      <c r="DL18" s="435"/>
      <c r="DM18" s="437">
        <f t="shared" si="21"/>
        <v>0</v>
      </c>
      <c r="DN18" s="435"/>
      <c r="DO18" s="433">
        <f t="shared" si="22"/>
        <v>0</v>
      </c>
      <c r="DP18" s="436"/>
      <c r="DQ18" s="433">
        <f t="shared" si="23"/>
        <v>0</v>
      </c>
      <c r="DR18" s="435"/>
      <c r="DS18" s="433">
        <f t="shared" si="24"/>
        <v>0</v>
      </c>
      <c r="DT18" s="436"/>
      <c r="DU18" s="433">
        <f t="shared" si="25"/>
        <v>0</v>
      </c>
      <c r="DV18" s="435"/>
      <c r="DW18" s="261">
        <v>45581</v>
      </c>
      <c r="DX18" s="266">
        <v>4063455</v>
      </c>
      <c r="DY18" s="433">
        <f t="shared" si="26"/>
        <v>0</v>
      </c>
      <c r="DZ18" s="435"/>
      <c r="EA18" s="154">
        <v>45581</v>
      </c>
      <c r="EB18" s="264">
        <v>4063457</v>
      </c>
      <c r="EC18" s="269">
        <v>45602</v>
      </c>
      <c r="ED18" s="270">
        <v>4163023</v>
      </c>
      <c r="EE18" s="271">
        <v>45561</v>
      </c>
      <c r="EF18" s="272">
        <v>4063409</v>
      </c>
      <c r="EG18" s="273"/>
      <c r="EH18" s="274"/>
      <c r="EI18" s="275"/>
      <c r="EJ18" s="276"/>
      <c r="EK18" s="275"/>
      <c r="EL18" s="277"/>
      <c r="EM18" s="438" t="str">
        <f t="shared" si="27"/>
        <v xml:space="preserve"> </v>
      </c>
      <c r="EN18" s="436"/>
      <c r="EO18" s="433">
        <f t="shared" si="28"/>
        <v>0</v>
      </c>
      <c r="EP18" s="435"/>
      <c r="ER18" s="194" t="str">
        <f t="shared" si="29"/>
        <v>-</v>
      </c>
      <c r="ET18" s="429" t="str">
        <f t="shared" si="30"/>
        <v>-</v>
      </c>
      <c r="EU18" s="430"/>
      <c r="EV18" s="429" t="str">
        <f t="shared" si="31"/>
        <v>-</v>
      </c>
      <c r="EW18" s="430"/>
      <c r="EX18" s="429" t="str">
        <f t="shared" si="32"/>
        <v>-</v>
      </c>
      <c r="EY18" s="430"/>
      <c r="EZ18" s="433" t="str">
        <f t="shared" si="33"/>
        <v>-</v>
      </c>
      <c r="FA18" s="430"/>
      <c r="FB18" s="429" t="str">
        <f t="shared" si="34"/>
        <v>-</v>
      </c>
      <c r="FC18" s="430"/>
      <c r="FD18" s="429" t="str">
        <f t="shared" si="35"/>
        <v>-</v>
      </c>
      <c r="FE18" s="430"/>
      <c r="FF18" s="433" t="str">
        <f t="shared" si="36"/>
        <v>-</v>
      </c>
      <c r="FG18" s="430"/>
      <c r="FH18" s="429" t="str">
        <f t="shared" si="37"/>
        <v>-</v>
      </c>
      <c r="FI18" s="430"/>
      <c r="FJ18" s="433" t="str">
        <f t="shared" si="38"/>
        <v>-</v>
      </c>
      <c r="FK18" s="435"/>
      <c r="FL18" s="433" t="str">
        <f t="shared" si="39"/>
        <v>-</v>
      </c>
      <c r="FM18" s="279"/>
      <c r="FN18" s="1184"/>
      <c r="FO18" s="280"/>
      <c r="FP18" s="281"/>
      <c r="FQ18" s="282"/>
      <c r="FS18" s="281"/>
      <c r="FT18" s="282"/>
    </row>
    <row r="19" spans="1:176" ht="18.600000000000001" customHeight="1">
      <c r="A19" s="228">
        <f t="shared" si="0"/>
        <v>9</v>
      </c>
      <c r="B19" s="229" t="str">
        <f t="shared" si="1"/>
        <v>4IE</v>
      </c>
      <c r="C19" s="314">
        <v>45689</v>
      </c>
      <c r="D19" s="439" t="s">
        <v>502</v>
      </c>
      <c r="E19" s="440">
        <v>84420030</v>
      </c>
      <c r="F19" s="441" t="s">
        <v>851</v>
      </c>
      <c r="G19" s="442"/>
      <c r="H19" s="443" t="s">
        <v>3</v>
      </c>
      <c r="I19" s="444" t="s">
        <v>51</v>
      </c>
      <c r="J19" s="444" t="s">
        <v>743</v>
      </c>
      <c r="K19" s="445" t="s">
        <v>11</v>
      </c>
      <c r="L19" s="446" t="s">
        <v>684</v>
      </c>
      <c r="M19" s="447">
        <v>45673</v>
      </c>
      <c r="N19" s="241">
        <v>45666</v>
      </c>
      <c r="O19" s="448">
        <v>45672</v>
      </c>
      <c r="P19" s="241">
        <v>45667</v>
      </c>
      <c r="Q19" s="448">
        <v>45673</v>
      </c>
      <c r="R19" s="241">
        <v>45671</v>
      </c>
      <c r="S19" s="448">
        <v>45675</v>
      </c>
      <c r="T19" s="241">
        <v>45668</v>
      </c>
      <c r="U19" s="245">
        <v>45675</v>
      </c>
      <c r="V19" s="246">
        <v>45674</v>
      </c>
      <c r="W19" s="247">
        <v>45680</v>
      </c>
      <c r="X19" s="248">
        <v>45679</v>
      </c>
      <c r="Y19" s="249">
        <v>45685</v>
      </c>
      <c r="Z19" s="249">
        <v>45685</v>
      </c>
      <c r="AA19" s="250"/>
      <c r="AB19" s="249"/>
      <c r="AC19" s="300"/>
      <c r="AD19" s="252"/>
      <c r="AE19" s="253">
        <v>6</v>
      </c>
      <c r="AF19" s="254" t="str">
        <f t="shared" si="2"/>
        <v>4IE</v>
      </c>
      <c r="AG19" s="255">
        <f t="shared" si="45"/>
        <v>0</v>
      </c>
      <c r="AH19" s="255">
        <f t="shared" ref="AH19:AH38" si="54">IF($AE19=0,"　",VLOOKUP($AE19,ﾚｰｻﾞOP,35,0))</f>
        <v>0</v>
      </c>
      <c r="AI19" s="255">
        <f t="shared" si="3"/>
        <v>0</v>
      </c>
      <c r="AJ19" s="255">
        <f t="shared" si="4"/>
        <v>0</v>
      </c>
      <c r="AK19" s="255">
        <f t="shared" si="5"/>
        <v>0</v>
      </c>
      <c r="AL19" s="255"/>
      <c r="AM19" s="255"/>
      <c r="AN19" s="255">
        <v>1</v>
      </c>
      <c r="AO19" s="255">
        <f t="shared" si="6"/>
        <v>0</v>
      </c>
      <c r="AP19" s="255">
        <v>1</v>
      </c>
      <c r="AQ19" s="255">
        <v>1</v>
      </c>
      <c r="AR19" s="255">
        <f>IF($AE19=0,"　",VLOOKUP($AE19,ﾚｰｻﾞOP,47,0))</f>
        <v>0</v>
      </c>
      <c r="AS19" s="255">
        <f t="shared" si="42"/>
        <v>0</v>
      </c>
      <c r="AT19" s="255"/>
      <c r="AU19" s="256">
        <f t="shared" si="7"/>
        <v>0</v>
      </c>
      <c r="AV19" s="257">
        <f t="shared" si="8"/>
        <v>0</v>
      </c>
      <c r="AW19" s="258">
        <v>45581</v>
      </c>
      <c r="AX19" s="259">
        <v>4063441</v>
      </c>
      <c r="AY19" s="154">
        <v>45581</v>
      </c>
      <c r="AZ19" s="260">
        <v>4063442</v>
      </c>
      <c r="BA19" s="154">
        <v>45581</v>
      </c>
      <c r="BB19" s="260">
        <v>4063443</v>
      </c>
      <c r="BC19" s="261">
        <v>45581</v>
      </c>
      <c r="BD19" s="262">
        <v>4063444</v>
      </c>
      <c r="BE19" s="154">
        <v>45581</v>
      </c>
      <c r="BF19" s="260">
        <v>4063445</v>
      </c>
      <c r="BG19" s="261">
        <v>45581</v>
      </c>
      <c r="BH19" s="260">
        <v>4063446</v>
      </c>
      <c r="BI19" s="154" t="str">
        <f>IF($AE19=0,"　",VLOOKUP($AE19,ﾚｰｻﾞOP,11,0))</f>
        <v>-</v>
      </c>
      <c r="BJ19" s="260"/>
      <c r="BK19" s="154" t="str">
        <f t="shared" si="40"/>
        <v>-</v>
      </c>
      <c r="BL19" s="260"/>
      <c r="BM19" s="154" t="str">
        <f t="shared" si="41"/>
        <v>-</v>
      </c>
      <c r="BN19" s="260"/>
      <c r="BO19" s="155" t="str">
        <f t="shared" si="9"/>
        <v>-</v>
      </c>
      <c r="BP19" s="260"/>
      <c r="BQ19" s="154">
        <v>45520</v>
      </c>
      <c r="BR19" s="262">
        <v>4063322</v>
      </c>
      <c r="BS19" s="154" t="str">
        <f t="shared" si="46"/>
        <v>-</v>
      </c>
      <c r="BT19" s="262"/>
      <c r="BU19" s="154" t="str">
        <f t="shared" si="47"/>
        <v>-</v>
      </c>
      <c r="BV19" s="262"/>
      <c r="BW19" s="154" t="str">
        <f t="shared" si="48"/>
        <v>-</v>
      </c>
      <c r="BX19" s="260"/>
      <c r="BY19" s="154" t="str">
        <f t="shared" si="49"/>
        <v>-</v>
      </c>
      <c r="BZ19" s="262"/>
      <c r="CA19" s="154" t="str">
        <f t="shared" si="50"/>
        <v>-</v>
      </c>
      <c r="CB19" s="260"/>
      <c r="CC19" s="154" t="str">
        <f t="shared" si="51"/>
        <v>-</v>
      </c>
      <c r="CD19" s="260"/>
      <c r="CE19" s="154" t="str">
        <f t="shared" si="10"/>
        <v>-</v>
      </c>
      <c r="CF19" s="262"/>
      <c r="CG19" s="155" t="str">
        <f t="shared" si="11"/>
        <v>-</v>
      </c>
      <c r="CH19" s="260"/>
      <c r="CI19" s="154" t="str">
        <f t="shared" si="12"/>
        <v>-</v>
      </c>
      <c r="CJ19" s="262"/>
      <c r="CK19" s="154" t="str">
        <f t="shared" si="13"/>
        <v>-</v>
      </c>
      <c r="CL19" s="260"/>
      <c r="CM19" s="154" t="str">
        <f t="shared" si="14"/>
        <v>-</v>
      </c>
      <c r="CN19" s="260"/>
      <c r="CO19" s="155" t="str">
        <f t="shared" si="15"/>
        <v>-</v>
      </c>
      <c r="CP19" s="260"/>
      <c r="CQ19" s="155" t="str">
        <f t="shared" si="16"/>
        <v>-</v>
      </c>
      <c r="CR19" s="260"/>
      <c r="CS19" s="154" t="str">
        <f t="shared" si="44"/>
        <v>-</v>
      </c>
      <c r="CT19" s="260"/>
      <c r="CU19" s="155"/>
      <c r="CV19" s="260"/>
      <c r="CW19" s="154" t="str">
        <f t="shared" si="17"/>
        <v>-</v>
      </c>
      <c r="CX19" s="260"/>
      <c r="CY19" s="155" t="str">
        <f t="shared" si="18"/>
        <v>-</v>
      </c>
      <c r="CZ19" s="260"/>
      <c r="DA19" s="154" t="str">
        <f t="shared" si="19"/>
        <v>-</v>
      </c>
      <c r="DB19" s="262"/>
      <c r="DC19" s="155" t="str">
        <f t="shared" si="20"/>
        <v>-</v>
      </c>
      <c r="DD19" s="260"/>
      <c r="DE19" s="263">
        <f t="shared" si="52"/>
        <v>0</v>
      </c>
      <c r="DF19" s="264"/>
      <c r="DG19" s="265">
        <f>IF(AH19=1,1,0)</f>
        <v>0</v>
      </c>
      <c r="DH19" s="266"/>
      <c r="DI19" s="267">
        <f t="shared" si="53"/>
        <v>0</v>
      </c>
      <c r="DJ19" s="264"/>
      <c r="DK19" s="263">
        <f t="shared" si="43"/>
        <v>0</v>
      </c>
      <c r="DL19" s="264"/>
      <c r="DM19" s="268">
        <f t="shared" si="21"/>
        <v>0</v>
      </c>
      <c r="DN19" s="264"/>
      <c r="DO19" s="155">
        <f t="shared" si="22"/>
        <v>0</v>
      </c>
      <c r="DP19" s="266"/>
      <c r="DQ19" s="155">
        <f t="shared" si="23"/>
        <v>0</v>
      </c>
      <c r="DR19" s="264"/>
      <c r="DS19" s="155">
        <f t="shared" si="24"/>
        <v>0</v>
      </c>
      <c r="DT19" s="266"/>
      <c r="DU19" s="155">
        <f t="shared" si="25"/>
        <v>0</v>
      </c>
      <c r="DV19" s="264"/>
      <c r="DW19" s="261">
        <v>45581</v>
      </c>
      <c r="DX19" s="266">
        <v>4063455</v>
      </c>
      <c r="DY19" s="155">
        <f t="shared" si="26"/>
        <v>0</v>
      </c>
      <c r="DZ19" s="264"/>
      <c r="EA19" s="154">
        <v>45581</v>
      </c>
      <c r="EB19" s="264">
        <v>4063457</v>
      </c>
      <c r="EC19" s="269">
        <v>45602</v>
      </c>
      <c r="ED19" s="270">
        <v>4163023</v>
      </c>
      <c r="EE19" s="271">
        <f>IF(AV19=0,0,1)</f>
        <v>0</v>
      </c>
      <c r="EF19" s="272"/>
      <c r="EG19" s="273"/>
      <c r="EH19" s="274"/>
      <c r="EI19" s="275"/>
      <c r="EJ19" s="276"/>
      <c r="EK19" s="275"/>
      <c r="EL19" s="277"/>
      <c r="EM19" s="278" t="str">
        <f t="shared" si="27"/>
        <v xml:space="preserve"> </v>
      </c>
      <c r="EN19" s="266"/>
      <c r="EO19" s="155">
        <f t="shared" si="28"/>
        <v>0</v>
      </c>
      <c r="EP19" s="264"/>
      <c r="ER19" s="194" t="str">
        <f t="shared" si="29"/>
        <v>-</v>
      </c>
      <c r="ET19" s="154" t="str">
        <f t="shared" si="30"/>
        <v>-</v>
      </c>
      <c r="EU19" s="260"/>
      <c r="EV19" s="154" t="str">
        <f t="shared" si="31"/>
        <v>-</v>
      </c>
      <c r="EW19" s="260"/>
      <c r="EX19" s="154" t="str">
        <f t="shared" si="32"/>
        <v>-</v>
      </c>
      <c r="EY19" s="260"/>
      <c r="EZ19" s="155" t="str">
        <f t="shared" si="33"/>
        <v>-</v>
      </c>
      <c r="FA19" s="260"/>
      <c r="FB19" s="154" t="str">
        <f t="shared" si="34"/>
        <v>-</v>
      </c>
      <c r="FC19" s="260"/>
      <c r="FD19" s="154" t="str">
        <f t="shared" si="35"/>
        <v>-</v>
      </c>
      <c r="FE19" s="260"/>
      <c r="FF19" s="155" t="str">
        <f t="shared" si="36"/>
        <v>-</v>
      </c>
      <c r="FG19" s="260"/>
      <c r="FH19" s="154" t="str">
        <f t="shared" si="37"/>
        <v>-</v>
      </c>
      <c r="FI19" s="260"/>
      <c r="FJ19" s="155" t="str">
        <f t="shared" si="38"/>
        <v>-</v>
      </c>
      <c r="FK19" s="264"/>
      <c r="FL19" s="155" t="str">
        <f t="shared" si="39"/>
        <v>-</v>
      </c>
      <c r="FM19" s="279"/>
      <c r="FN19" s="1184"/>
      <c r="FO19" s="280"/>
      <c r="FP19" s="281"/>
      <c r="FQ19" s="282"/>
      <c r="FS19" s="281"/>
      <c r="FT19" s="282"/>
    </row>
    <row r="20" spans="1:176" ht="18.600000000000001" customHeight="1">
      <c r="A20" s="228">
        <f t="shared" si="0"/>
        <v>10</v>
      </c>
      <c r="B20" s="229" t="str">
        <f t="shared" si="1"/>
        <v>4IE</v>
      </c>
      <c r="C20" s="283">
        <v>45689</v>
      </c>
      <c r="D20" s="449" t="s">
        <v>623</v>
      </c>
      <c r="E20" s="450">
        <v>62510037</v>
      </c>
      <c r="F20" s="286" t="s">
        <v>852</v>
      </c>
      <c r="G20" s="287"/>
      <c r="H20" s="235" t="s">
        <v>632</v>
      </c>
      <c r="I20" s="236" t="s">
        <v>506</v>
      </c>
      <c r="J20" s="289" t="s">
        <v>743</v>
      </c>
      <c r="K20" s="290" t="s">
        <v>11</v>
      </c>
      <c r="L20" s="291"/>
      <c r="M20" s="292">
        <v>45674</v>
      </c>
      <c r="N20" s="241">
        <v>45667</v>
      </c>
      <c r="O20" s="293">
        <v>45673</v>
      </c>
      <c r="P20" s="241">
        <v>45668</v>
      </c>
      <c r="Q20" s="293">
        <v>45674</v>
      </c>
      <c r="R20" s="241">
        <v>45672</v>
      </c>
      <c r="S20" s="293">
        <v>45678</v>
      </c>
      <c r="T20" s="241">
        <v>45673</v>
      </c>
      <c r="U20" s="451">
        <v>45678</v>
      </c>
      <c r="V20" s="452">
        <v>45675</v>
      </c>
      <c r="W20" s="453">
        <v>45681</v>
      </c>
      <c r="X20" s="454">
        <v>45681</v>
      </c>
      <c r="Y20" s="455">
        <v>45686</v>
      </c>
      <c r="Z20" s="455">
        <v>45686</v>
      </c>
      <c r="AA20" s="456"/>
      <c r="AB20" s="455"/>
      <c r="AC20" s="251" t="s">
        <v>633</v>
      </c>
      <c r="AD20" s="457"/>
      <c r="AE20" s="458">
        <v>19</v>
      </c>
      <c r="AF20" s="254" t="str">
        <f t="shared" si="2"/>
        <v>4IE</v>
      </c>
      <c r="AG20" s="255">
        <f t="shared" si="45"/>
        <v>0</v>
      </c>
      <c r="AH20" s="255">
        <f t="shared" si="54"/>
        <v>0</v>
      </c>
      <c r="AI20" s="255">
        <f t="shared" si="3"/>
        <v>0</v>
      </c>
      <c r="AJ20" s="255">
        <f t="shared" si="4"/>
        <v>0</v>
      </c>
      <c r="AK20" s="255">
        <f t="shared" si="5"/>
        <v>0</v>
      </c>
      <c r="AL20" s="255"/>
      <c r="AM20" s="255"/>
      <c r="AN20" s="255">
        <v>1</v>
      </c>
      <c r="AO20" s="255">
        <f t="shared" si="6"/>
        <v>0</v>
      </c>
      <c r="AP20" s="255">
        <v>1</v>
      </c>
      <c r="AQ20" s="255">
        <v>1</v>
      </c>
      <c r="AR20" s="255"/>
      <c r="AS20" s="255">
        <f t="shared" si="42"/>
        <v>0</v>
      </c>
      <c r="AT20" s="255"/>
      <c r="AU20" s="256">
        <f t="shared" si="7"/>
        <v>0</v>
      </c>
      <c r="AV20" s="257">
        <f t="shared" si="8"/>
        <v>0</v>
      </c>
      <c r="AW20" s="258">
        <v>45581</v>
      </c>
      <c r="AX20" s="259">
        <v>4063441</v>
      </c>
      <c r="AY20" s="154">
        <v>45581</v>
      </c>
      <c r="AZ20" s="459">
        <v>4063442</v>
      </c>
      <c r="BA20" s="154">
        <v>45581</v>
      </c>
      <c r="BB20" s="459">
        <v>4063443</v>
      </c>
      <c r="BC20" s="460" t="str">
        <f>IF($AE20=0,"　",VLOOKUP($AE20,ﾚｰｻﾞOP,8,0))</f>
        <v>-</v>
      </c>
      <c r="BD20" s="461"/>
      <c r="BE20" s="154" t="str">
        <f>IF($AE20=0,"　",VLOOKUP($AE20,ﾚｰｻﾞOP,9,0))</f>
        <v>-</v>
      </c>
      <c r="BF20" s="459"/>
      <c r="BG20" s="460">
        <v>45581</v>
      </c>
      <c r="BH20" s="459">
        <v>4063446</v>
      </c>
      <c r="BI20" s="154">
        <v>45561</v>
      </c>
      <c r="BJ20" s="459">
        <v>4063397</v>
      </c>
      <c r="BK20" s="154">
        <v>45616</v>
      </c>
      <c r="BL20" s="459">
        <v>4163024</v>
      </c>
      <c r="BM20" s="154">
        <v>45616</v>
      </c>
      <c r="BN20" s="459">
        <v>4163025</v>
      </c>
      <c r="BO20" s="155" t="str">
        <f t="shared" si="9"/>
        <v>-</v>
      </c>
      <c r="BP20" s="459"/>
      <c r="BQ20" s="154" t="str">
        <f t="shared" ref="BQ20:BQ38" si="55">IF($AE20=0,"　",VLOOKUP($AE20,ﾚｰｻﾞOP,12,0))</f>
        <v>-</v>
      </c>
      <c r="BR20" s="461"/>
      <c r="BS20" s="154" t="str">
        <f t="shared" si="46"/>
        <v>-</v>
      </c>
      <c r="BT20" s="461"/>
      <c r="BU20" s="154" t="str">
        <f t="shared" si="47"/>
        <v>-</v>
      </c>
      <c r="BV20" s="461"/>
      <c r="BW20" s="154" t="str">
        <f t="shared" si="48"/>
        <v>-</v>
      </c>
      <c r="BX20" s="459"/>
      <c r="BY20" s="154" t="str">
        <f t="shared" si="49"/>
        <v>-</v>
      </c>
      <c r="BZ20" s="461"/>
      <c r="CA20" s="154" t="str">
        <f t="shared" si="50"/>
        <v>-</v>
      </c>
      <c r="CB20" s="459"/>
      <c r="CC20" s="154" t="str">
        <f t="shared" si="51"/>
        <v>-</v>
      </c>
      <c r="CD20" s="459"/>
      <c r="CE20" s="154" t="str">
        <f t="shared" si="10"/>
        <v>-</v>
      </c>
      <c r="CF20" s="461"/>
      <c r="CG20" s="155" t="str">
        <f t="shared" si="11"/>
        <v>-</v>
      </c>
      <c r="CH20" s="459"/>
      <c r="CI20" s="154" t="str">
        <f t="shared" si="12"/>
        <v>-</v>
      </c>
      <c r="CJ20" s="461"/>
      <c r="CK20" s="154" t="str">
        <f t="shared" si="13"/>
        <v>-</v>
      </c>
      <c r="CL20" s="459"/>
      <c r="CM20" s="154" t="str">
        <f t="shared" si="14"/>
        <v>-</v>
      </c>
      <c r="CN20" s="459"/>
      <c r="CO20" s="155" t="str">
        <f t="shared" si="15"/>
        <v>-</v>
      </c>
      <c r="CP20" s="459"/>
      <c r="CQ20" s="155" t="str">
        <f t="shared" si="16"/>
        <v>-</v>
      </c>
      <c r="CR20" s="459"/>
      <c r="CS20" s="154" t="str">
        <f t="shared" si="44"/>
        <v>-</v>
      </c>
      <c r="CT20" s="459"/>
      <c r="CU20" s="155"/>
      <c r="CV20" s="459"/>
      <c r="CW20" s="154" t="str">
        <f t="shared" si="17"/>
        <v>-</v>
      </c>
      <c r="CX20" s="459"/>
      <c r="CY20" s="155" t="str">
        <f t="shared" si="18"/>
        <v>-</v>
      </c>
      <c r="CZ20" s="459"/>
      <c r="DA20" s="154" t="str">
        <f t="shared" si="19"/>
        <v>-</v>
      </c>
      <c r="DB20" s="461"/>
      <c r="DC20" s="155" t="str">
        <f t="shared" si="20"/>
        <v>-</v>
      </c>
      <c r="DD20" s="459"/>
      <c r="DE20" s="462">
        <f t="shared" si="52"/>
        <v>0</v>
      </c>
      <c r="DF20" s="463"/>
      <c r="DG20" s="265">
        <f>IF(AH20=1,1,0)</f>
        <v>0</v>
      </c>
      <c r="DH20" s="464"/>
      <c r="DI20" s="267">
        <f t="shared" si="53"/>
        <v>0</v>
      </c>
      <c r="DJ20" s="463"/>
      <c r="DK20" s="462">
        <f t="shared" si="43"/>
        <v>0</v>
      </c>
      <c r="DL20" s="463"/>
      <c r="DM20" s="465">
        <f t="shared" si="21"/>
        <v>0</v>
      </c>
      <c r="DN20" s="463"/>
      <c r="DO20" s="155">
        <f t="shared" si="22"/>
        <v>0</v>
      </c>
      <c r="DP20" s="464"/>
      <c r="DQ20" s="155">
        <f t="shared" si="23"/>
        <v>0</v>
      </c>
      <c r="DR20" s="463"/>
      <c r="DS20" s="155">
        <f t="shared" si="24"/>
        <v>0</v>
      </c>
      <c r="DT20" s="464"/>
      <c r="DU20" s="155">
        <f t="shared" si="25"/>
        <v>0</v>
      </c>
      <c r="DV20" s="463"/>
      <c r="DW20" s="460">
        <v>45581</v>
      </c>
      <c r="DX20" s="464">
        <v>4063455</v>
      </c>
      <c r="DY20" s="155">
        <f t="shared" si="26"/>
        <v>0</v>
      </c>
      <c r="DZ20" s="463"/>
      <c r="EA20" s="154">
        <v>45581</v>
      </c>
      <c r="EB20" s="463">
        <v>4063457</v>
      </c>
      <c r="EC20" s="269">
        <v>45602</v>
      </c>
      <c r="ED20" s="466">
        <v>4163023</v>
      </c>
      <c r="EE20" s="271"/>
      <c r="EF20" s="467"/>
      <c r="EG20" s="273"/>
      <c r="EH20" s="274"/>
      <c r="EI20" s="275"/>
      <c r="EJ20" s="276"/>
      <c r="EK20" s="275"/>
      <c r="EL20" s="277"/>
      <c r="EM20" s="278" t="str">
        <f t="shared" si="27"/>
        <v xml:space="preserve"> </v>
      </c>
      <c r="EN20" s="464"/>
      <c r="EO20" s="155">
        <f t="shared" si="28"/>
        <v>0</v>
      </c>
      <c r="EP20" s="463"/>
      <c r="ER20" s="194" t="str">
        <f t="shared" si="29"/>
        <v>-</v>
      </c>
      <c r="ET20" s="154" t="str">
        <f t="shared" si="30"/>
        <v>-</v>
      </c>
      <c r="EU20" s="459"/>
      <c r="EV20" s="154" t="str">
        <f t="shared" si="31"/>
        <v>-</v>
      </c>
      <c r="EW20" s="459"/>
      <c r="EX20" s="154" t="str">
        <f t="shared" si="32"/>
        <v>-</v>
      </c>
      <c r="EY20" s="459"/>
      <c r="EZ20" s="155" t="str">
        <f t="shared" si="33"/>
        <v>-</v>
      </c>
      <c r="FA20" s="459"/>
      <c r="FB20" s="154" t="str">
        <f t="shared" si="34"/>
        <v>-</v>
      </c>
      <c r="FC20" s="459"/>
      <c r="FD20" s="154" t="str">
        <f t="shared" si="35"/>
        <v>-</v>
      </c>
      <c r="FE20" s="459"/>
      <c r="FF20" s="155" t="str">
        <f t="shared" si="36"/>
        <v>-</v>
      </c>
      <c r="FG20" s="459"/>
      <c r="FH20" s="154" t="str">
        <f t="shared" si="37"/>
        <v>-</v>
      </c>
      <c r="FI20" s="459"/>
      <c r="FJ20" s="155" t="str">
        <f t="shared" si="38"/>
        <v>-</v>
      </c>
      <c r="FK20" s="463"/>
      <c r="FL20" s="155" t="str">
        <f t="shared" si="39"/>
        <v>-</v>
      </c>
      <c r="FM20" s="279"/>
      <c r="FN20" s="1184"/>
      <c r="FO20" s="280"/>
      <c r="FP20" s="281"/>
      <c r="FQ20" s="282"/>
      <c r="FS20" s="281"/>
      <c r="FT20" s="282"/>
    </row>
    <row r="21" spans="1:176" ht="18.600000000000001" customHeight="1">
      <c r="A21" s="228">
        <f t="shared" si="0"/>
        <v>11</v>
      </c>
      <c r="B21" s="229" t="str">
        <f t="shared" si="1"/>
        <v>4IE</v>
      </c>
      <c r="C21" s="344">
        <v>45689</v>
      </c>
      <c r="D21" s="468" t="s">
        <v>34</v>
      </c>
      <c r="E21" s="469">
        <v>84510192</v>
      </c>
      <c r="F21" s="470" t="s">
        <v>860</v>
      </c>
      <c r="G21" s="471"/>
      <c r="H21" s="235" t="s">
        <v>632</v>
      </c>
      <c r="I21" s="236" t="s">
        <v>736</v>
      </c>
      <c r="J21" s="472" t="s">
        <v>743</v>
      </c>
      <c r="K21" s="473" t="s">
        <v>11</v>
      </c>
      <c r="L21" s="474" t="s">
        <v>684</v>
      </c>
      <c r="M21" s="475">
        <v>45675</v>
      </c>
      <c r="N21" s="241">
        <v>45667</v>
      </c>
      <c r="O21" s="476">
        <v>45674</v>
      </c>
      <c r="P21" s="241">
        <v>45668</v>
      </c>
      <c r="Q21" s="476">
        <v>45675</v>
      </c>
      <c r="R21" s="241">
        <v>45673</v>
      </c>
      <c r="S21" s="476">
        <v>45679</v>
      </c>
      <c r="T21" s="241">
        <v>45673</v>
      </c>
      <c r="U21" s="451">
        <v>45679</v>
      </c>
      <c r="V21" s="452">
        <v>45678</v>
      </c>
      <c r="W21" s="453">
        <v>45682</v>
      </c>
      <c r="X21" s="454">
        <v>45681</v>
      </c>
      <c r="Y21" s="455">
        <v>45687</v>
      </c>
      <c r="Z21" s="455">
        <v>45687</v>
      </c>
      <c r="AA21" s="456"/>
      <c r="AB21" s="455"/>
      <c r="AC21" s="300"/>
      <c r="AD21" s="457"/>
      <c r="AE21" s="458">
        <v>3</v>
      </c>
      <c r="AF21" s="254" t="str">
        <f t="shared" si="2"/>
        <v>4IE</v>
      </c>
      <c r="AG21" s="255">
        <f t="shared" si="45"/>
        <v>0</v>
      </c>
      <c r="AH21" s="255">
        <f t="shared" si="54"/>
        <v>0</v>
      </c>
      <c r="AI21" s="255">
        <v>1</v>
      </c>
      <c r="AJ21" s="255">
        <f t="shared" si="4"/>
        <v>0</v>
      </c>
      <c r="AK21" s="255">
        <f t="shared" si="5"/>
        <v>0</v>
      </c>
      <c r="AL21" s="255"/>
      <c r="AM21" s="255"/>
      <c r="AN21" s="255">
        <v>1</v>
      </c>
      <c r="AO21" s="255">
        <f t="shared" si="6"/>
        <v>0</v>
      </c>
      <c r="AP21" s="255">
        <v>1</v>
      </c>
      <c r="AQ21" s="255">
        <v>1</v>
      </c>
      <c r="AR21" s="255">
        <v>1</v>
      </c>
      <c r="AS21" s="255">
        <f t="shared" si="42"/>
        <v>0</v>
      </c>
      <c r="AT21" s="255"/>
      <c r="AU21" s="256">
        <f t="shared" si="7"/>
        <v>2</v>
      </c>
      <c r="AV21" s="257">
        <f t="shared" si="8"/>
        <v>1</v>
      </c>
      <c r="AW21" s="258">
        <v>45581</v>
      </c>
      <c r="AX21" s="259">
        <v>4063441</v>
      </c>
      <c r="AY21" s="154">
        <v>45581</v>
      </c>
      <c r="AZ21" s="459">
        <v>4063442</v>
      </c>
      <c r="BA21" s="154">
        <v>45581</v>
      </c>
      <c r="BB21" s="459">
        <v>4063443</v>
      </c>
      <c r="BC21" s="460">
        <v>45581</v>
      </c>
      <c r="BD21" s="461">
        <v>4063444</v>
      </c>
      <c r="BE21" s="154">
        <v>45581</v>
      </c>
      <c r="BF21" s="459">
        <v>4063445</v>
      </c>
      <c r="BG21" s="460">
        <v>45581</v>
      </c>
      <c r="BH21" s="459">
        <v>4063446</v>
      </c>
      <c r="BI21" s="154">
        <v>45581</v>
      </c>
      <c r="BJ21" s="459">
        <v>4063447</v>
      </c>
      <c r="BK21" s="154" t="str">
        <f t="shared" ref="BK21:BK36" si="56">IF($AE21=0,"　",VLOOKUP($AE21,ﾚｰｻﾞOP,57,0))</f>
        <v>-</v>
      </c>
      <c r="BL21" s="459"/>
      <c r="BM21" s="154" t="str">
        <f t="shared" ref="BM21:BM36" si="57">IF($AE21=0,"　",VLOOKUP($AE21,ﾚｰｻﾞOP,58,0))</f>
        <v>-</v>
      </c>
      <c r="BN21" s="459"/>
      <c r="BO21" s="155" t="str">
        <f t="shared" si="9"/>
        <v>-</v>
      </c>
      <c r="BP21" s="459"/>
      <c r="BQ21" s="154" t="str">
        <f t="shared" si="55"/>
        <v>-</v>
      </c>
      <c r="BR21" s="461"/>
      <c r="BS21" s="154" t="str">
        <f t="shared" si="46"/>
        <v>-</v>
      </c>
      <c r="BT21" s="461"/>
      <c r="BU21" s="154" t="str">
        <f t="shared" si="47"/>
        <v>-</v>
      </c>
      <c r="BV21" s="461"/>
      <c r="BW21" s="154" t="str">
        <f t="shared" si="48"/>
        <v>-</v>
      </c>
      <c r="BX21" s="459"/>
      <c r="BY21" s="154" t="str">
        <f t="shared" si="49"/>
        <v>-</v>
      </c>
      <c r="BZ21" s="461"/>
      <c r="CA21" s="154" t="str">
        <f t="shared" si="50"/>
        <v>-</v>
      </c>
      <c r="CB21" s="459"/>
      <c r="CC21" s="154" t="str">
        <f t="shared" si="51"/>
        <v>-</v>
      </c>
      <c r="CD21" s="459"/>
      <c r="CE21" s="154" t="str">
        <f t="shared" si="10"/>
        <v>-</v>
      </c>
      <c r="CF21" s="461"/>
      <c r="CG21" s="155" t="str">
        <f t="shared" si="11"/>
        <v>-</v>
      </c>
      <c r="CH21" s="459"/>
      <c r="CI21" s="154" t="str">
        <f t="shared" si="12"/>
        <v>-</v>
      </c>
      <c r="CJ21" s="461"/>
      <c r="CK21" s="154" t="str">
        <f t="shared" si="13"/>
        <v>-</v>
      </c>
      <c r="CL21" s="459"/>
      <c r="CM21" s="154" t="str">
        <f t="shared" si="14"/>
        <v>-</v>
      </c>
      <c r="CN21" s="459"/>
      <c r="CO21" s="155" t="str">
        <f t="shared" si="15"/>
        <v>-</v>
      </c>
      <c r="CP21" s="459"/>
      <c r="CQ21" s="155" t="str">
        <f t="shared" si="16"/>
        <v>-</v>
      </c>
      <c r="CR21" s="459"/>
      <c r="CS21" s="154" t="str">
        <f t="shared" si="44"/>
        <v>-</v>
      </c>
      <c r="CT21" s="459"/>
      <c r="CU21" s="155"/>
      <c r="CV21" s="459"/>
      <c r="CW21" s="154" t="str">
        <f t="shared" si="17"/>
        <v>-</v>
      </c>
      <c r="CX21" s="459"/>
      <c r="CY21" s="155" t="str">
        <f t="shared" si="18"/>
        <v>-</v>
      </c>
      <c r="CZ21" s="459"/>
      <c r="DA21" s="154" t="str">
        <f t="shared" si="19"/>
        <v>-</v>
      </c>
      <c r="DB21" s="461"/>
      <c r="DC21" s="155" t="str">
        <f t="shared" si="20"/>
        <v>-</v>
      </c>
      <c r="DD21" s="459"/>
      <c r="DE21" s="462">
        <f t="shared" si="52"/>
        <v>0</v>
      </c>
      <c r="DF21" s="463"/>
      <c r="DG21" s="265">
        <f>IF(AH21=1,1,0)</f>
        <v>0</v>
      </c>
      <c r="DH21" s="464"/>
      <c r="DI21" s="267">
        <f t="shared" si="53"/>
        <v>0</v>
      </c>
      <c r="DJ21" s="463"/>
      <c r="DK21" s="462">
        <v>45581</v>
      </c>
      <c r="DL21" s="463">
        <v>4063461</v>
      </c>
      <c r="DM21" s="465">
        <f t="shared" si="21"/>
        <v>0</v>
      </c>
      <c r="DN21" s="463"/>
      <c r="DO21" s="155">
        <f t="shared" si="22"/>
        <v>0</v>
      </c>
      <c r="DP21" s="464"/>
      <c r="DQ21" s="155">
        <f t="shared" si="23"/>
        <v>0</v>
      </c>
      <c r="DR21" s="463"/>
      <c r="DS21" s="155">
        <f t="shared" si="24"/>
        <v>0</v>
      </c>
      <c r="DT21" s="464"/>
      <c r="DU21" s="155">
        <f t="shared" si="25"/>
        <v>0</v>
      </c>
      <c r="DV21" s="463"/>
      <c r="DW21" s="460">
        <v>45581</v>
      </c>
      <c r="DX21" s="464">
        <v>4063455</v>
      </c>
      <c r="DY21" s="155">
        <f t="shared" si="26"/>
        <v>0</v>
      </c>
      <c r="DZ21" s="463"/>
      <c r="EA21" s="154">
        <v>45581</v>
      </c>
      <c r="EB21" s="463">
        <v>4063457</v>
      </c>
      <c r="EC21" s="269">
        <v>45602</v>
      </c>
      <c r="ED21" s="466">
        <v>4163023</v>
      </c>
      <c r="EE21" s="271">
        <v>45561</v>
      </c>
      <c r="EF21" s="467">
        <v>4063409</v>
      </c>
      <c r="EG21" s="273"/>
      <c r="EH21" s="274"/>
      <c r="EI21" s="275"/>
      <c r="EJ21" s="276"/>
      <c r="EK21" s="275"/>
      <c r="EL21" s="277"/>
      <c r="EM21" s="278" t="str">
        <f t="shared" si="27"/>
        <v xml:space="preserve"> </v>
      </c>
      <c r="EN21" s="464"/>
      <c r="EO21" s="155">
        <f t="shared" si="28"/>
        <v>0</v>
      </c>
      <c r="EP21" s="463"/>
      <c r="ER21" s="194" t="str">
        <f t="shared" si="29"/>
        <v>-</v>
      </c>
      <c r="ET21" s="154" t="str">
        <f t="shared" si="30"/>
        <v>-</v>
      </c>
      <c r="EU21" s="459"/>
      <c r="EV21" s="154" t="str">
        <f t="shared" si="31"/>
        <v>-</v>
      </c>
      <c r="EW21" s="459"/>
      <c r="EX21" s="154" t="str">
        <f t="shared" si="32"/>
        <v>-</v>
      </c>
      <c r="EY21" s="459"/>
      <c r="EZ21" s="155" t="str">
        <f t="shared" si="33"/>
        <v>-</v>
      </c>
      <c r="FA21" s="459"/>
      <c r="FB21" s="154" t="str">
        <f t="shared" si="34"/>
        <v>-</v>
      </c>
      <c r="FC21" s="459"/>
      <c r="FD21" s="154" t="str">
        <f t="shared" si="35"/>
        <v>-</v>
      </c>
      <c r="FE21" s="459"/>
      <c r="FF21" s="155" t="str">
        <f t="shared" si="36"/>
        <v>-</v>
      </c>
      <c r="FG21" s="459"/>
      <c r="FH21" s="154" t="str">
        <f t="shared" si="37"/>
        <v>-</v>
      </c>
      <c r="FI21" s="459"/>
      <c r="FJ21" s="155" t="str">
        <f t="shared" si="38"/>
        <v>-</v>
      </c>
      <c r="FK21" s="463"/>
      <c r="FL21" s="155" t="str">
        <f t="shared" si="39"/>
        <v>-</v>
      </c>
      <c r="FM21" s="279"/>
      <c r="FN21" s="1184"/>
      <c r="FO21" s="280"/>
      <c r="FP21" s="281"/>
      <c r="FQ21" s="282"/>
      <c r="FS21" s="281"/>
      <c r="FT21" s="282"/>
    </row>
    <row r="22" spans="1:176" ht="18.600000000000001" customHeight="1">
      <c r="A22" s="228">
        <f t="shared" si="0"/>
        <v>12</v>
      </c>
      <c r="B22" s="229" t="str">
        <f t="shared" si="1"/>
        <v>4IE</v>
      </c>
      <c r="C22" s="344">
        <v>45689</v>
      </c>
      <c r="D22" s="468" t="s">
        <v>30</v>
      </c>
      <c r="E22" s="469">
        <v>84510193</v>
      </c>
      <c r="F22" s="470" t="s">
        <v>861</v>
      </c>
      <c r="G22" s="471"/>
      <c r="H22" s="477" t="s">
        <v>3</v>
      </c>
      <c r="I22" s="478" t="s">
        <v>53</v>
      </c>
      <c r="J22" s="479" t="s">
        <v>863</v>
      </c>
      <c r="K22" s="473" t="s">
        <v>11</v>
      </c>
      <c r="L22" s="474" t="s">
        <v>684</v>
      </c>
      <c r="M22" s="475">
        <v>45678</v>
      </c>
      <c r="N22" s="241">
        <v>45673</v>
      </c>
      <c r="O22" s="476">
        <v>45675</v>
      </c>
      <c r="P22" s="241">
        <v>45674</v>
      </c>
      <c r="Q22" s="476">
        <v>45678</v>
      </c>
      <c r="R22" s="241">
        <v>45674</v>
      </c>
      <c r="S22" s="476">
        <v>45680</v>
      </c>
      <c r="T22" s="241">
        <v>45674</v>
      </c>
      <c r="U22" s="451">
        <v>45680</v>
      </c>
      <c r="V22" s="452">
        <v>45679</v>
      </c>
      <c r="W22" s="453">
        <v>45685</v>
      </c>
      <c r="X22" s="454">
        <v>45682</v>
      </c>
      <c r="Y22" s="455">
        <v>45688</v>
      </c>
      <c r="Z22" s="455">
        <v>45687</v>
      </c>
      <c r="AA22" s="456"/>
      <c r="AB22" s="455"/>
      <c r="AC22" s="300"/>
      <c r="AD22" s="457"/>
      <c r="AE22" s="458">
        <v>3</v>
      </c>
      <c r="AF22" s="254" t="str">
        <f t="shared" si="2"/>
        <v>4IE</v>
      </c>
      <c r="AG22" s="255">
        <f t="shared" si="45"/>
        <v>0</v>
      </c>
      <c r="AH22" s="255">
        <f t="shared" si="54"/>
        <v>0</v>
      </c>
      <c r="AI22" s="255">
        <v>1</v>
      </c>
      <c r="AJ22" s="255">
        <f t="shared" si="4"/>
        <v>0</v>
      </c>
      <c r="AK22" s="255">
        <f t="shared" si="5"/>
        <v>0</v>
      </c>
      <c r="AL22" s="255"/>
      <c r="AM22" s="255"/>
      <c r="AN22" s="255">
        <v>1</v>
      </c>
      <c r="AO22" s="255">
        <f t="shared" si="6"/>
        <v>0</v>
      </c>
      <c r="AP22" s="255">
        <v>1</v>
      </c>
      <c r="AQ22" s="255">
        <v>1</v>
      </c>
      <c r="AR22" s="255">
        <f>IF($AE22=0,"　",VLOOKUP($AE22,ﾚｰｻﾞOP,47,0))</f>
        <v>0</v>
      </c>
      <c r="AS22" s="255">
        <f t="shared" si="42"/>
        <v>0</v>
      </c>
      <c r="AT22" s="255"/>
      <c r="AU22" s="256">
        <f t="shared" si="7"/>
        <v>2</v>
      </c>
      <c r="AV22" s="257">
        <f t="shared" si="8"/>
        <v>0</v>
      </c>
      <c r="AW22" s="258">
        <v>45581</v>
      </c>
      <c r="AX22" s="259">
        <v>4063441</v>
      </c>
      <c r="AY22" s="154">
        <v>45581</v>
      </c>
      <c r="AZ22" s="459">
        <v>4063442</v>
      </c>
      <c r="BA22" s="154">
        <v>45581</v>
      </c>
      <c r="BB22" s="459">
        <v>4063443</v>
      </c>
      <c r="BC22" s="460">
        <v>45581</v>
      </c>
      <c r="BD22" s="461">
        <v>4063444</v>
      </c>
      <c r="BE22" s="154">
        <v>45581</v>
      </c>
      <c r="BF22" s="459">
        <v>4063445</v>
      </c>
      <c r="BG22" s="460">
        <v>45581</v>
      </c>
      <c r="BH22" s="459">
        <v>4063446</v>
      </c>
      <c r="BI22" s="154">
        <v>45581</v>
      </c>
      <c r="BJ22" s="459">
        <v>4063447</v>
      </c>
      <c r="BK22" s="154" t="str">
        <f t="shared" si="56"/>
        <v>-</v>
      </c>
      <c r="BL22" s="459"/>
      <c r="BM22" s="154" t="str">
        <f t="shared" si="57"/>
        <v>-</v>
      </c>
      <c r="BN22" s="459"/>
      <c r="BO22" s="155" t="str">
        <f t="shared" si="9"/>
        <v>-</v>
      </c>
      <c r="BP22" s="459"/>
      <c r="BQ22" s="154" t="str">
        <f t="shared" si="55"/>
        <v>-</v>
      </c>
      <c r="BR22" s="461"/>
      <c r="BS22" s="154" t="str">
        <f t="shared" si="46"/>
        <v>-</v>
      </c>
      <c r="BT22" s="461"/>
      <c r="BU22" s="154" t="str">
        <f t="shared" si="47"/>
        <v>-</v>
      </c>
      <c r="BV22" s="461"/>
      <c r="BW22" s="154" t="str">
        <f t="shared" si="48"/>
        <v>-</v>
      </c>
      <c r="BX22" s="459"/>
      <c r="BY22" s="154" t="str">
        <f t="shared" si="49"/>
        <v>-</v>
      </c>
      <c r="BZ22" s="461"/>
      <c r="CA22" s="154" t="str">
        <f t="shared" si="50"/>
        <v>-</v>
      </c>
      <c r="CB22" s="459"/>
      <c r="CC22" s="154" t="str">
        <f t="shared" si="51"/>
        <v>-</v>
      </c>
      <c r="CD22" s="459"/>
      <c r="CE22" s="154" t="str">
        <f t="shared" si="10"/>
        <v>-</v>
      </c>
      <c r="CF22" s="461"/>
      <c r="CG22" s="155" t="str">
        <f t="shared" si="11"/>
        <v>-</v>
      </c>
      <c r="CH22" s="459"/>
      <c r="CI22" s="154" t="str">
        <f t="shared" si="12"/>
        <v>-</v>
      </c>
      <c r="CJ22" s="461"/>
      <c r="CK22" s="154" t="str">
        <f t="shared" si="13"/>
        <v>-</v>
      </c>
      <c r="CL22" s="459"/>
      <c r="CM22" s="154" t="str">
        <f t="shared" si="14"/>
        <v>-</v>
      </c>
      <c r="CN22" s="459"/>
      <c r="CO22" s="155" t="str">
        <f t="shared" si="15"/>
        <v>-</v>
      </c>
      <c r="CP22" s="459"/>
      <c r="CQ22" s="155" t="str">
        <f t="shared" si="16"/>
        <v>-</v>
      </c>
      <c r="CR22" s="459"/>
      <c r="CS22" s="154" t="str">
        <f t="shared" si="44"/>
        <v>-</v>
      </c>
      <c r="CT22" s="459"/>
      <c r="CU22" s="155"/>
      <c r="CV22" s="459"/>
      <c r="CW22" s="154" t="str">
        <f t="shared" si="17"/>
        <v>-</v>
      </c>
      <c r="CX22" s="459"/>
      <c r="CY22" s="155" t="str">
        <f t="shared" si="18"/>
        <v>-</v>
      </c>
      <c r="CZ22" s="459"/>
      <c r="DA22" s="154" t="str">
        <f t="shared" si="19"/>
        <v>-</v>
      </c>
      <c r="DB22" s="461"/>
      <c r="DC22" s="155" t="str">
        <f t="shared" si="20"/>
        <v>-</v>
      </c>
      <c r="DD22" s="459"/>
      <c r="DE22" s="462">
        <f t="shared" si="52"/>
        <v>0</v>
      </c>
      <c r="DF22" s="463"/>
      <c r="DG22" s="265">
        <f>IF(AH22=1,1,0)</f>
        <v>0</v>
      </c>
      <c r="DH22" s="464"/>
      <c r="DI22" s="267">
        <f t="shared" si="53"/>
        <v>0</v>
      </c>
      <c r="DJ22" s="463"/>
      <c r="DK22" s="480">
        <v>45644</v>
      </c>
      <c r="DL22" s="481">
        <v>4163064</v>
      </c>
      <c r="DM22" s="465">
        <f t="shared" si="21"/>
        <v>0</v>
      </c>
      <c r="DN22" s="463"/>
      <c r="DO22" s="155">
        <f t="shared" si="22"/>
        <v>0</v>
      </c>
      <c r="DP22" s="464"/>
      <c r="DQ22" s="155">
        <f t="shared" si="23"/>
        <v>0</v>
      </c>
      <c r="DR22" s="463"/>
      <c r="DS22" s="155">
        <f t="shared" si="24"/>
        <v>0</v>
      </c>
      <c r="DT22" s="464"/>
      <c r="DU22" s="155">
        <f t="shared" si="25"/>
        <v>0</v>
      </c>
      <c r="DV22" s="463"/>
      <c r="DW22" s="460">
        <v>45581</v>
      </c>
      <c r="DX22" s="464">
        <v>4063455</v>
      </c>
      <c r="DY22" s="155">
        <f t="shared" si="26"/>
        <v>0</v>
      </c>
      <c r="DZ22" s="463"/>
      <c r="EA22" s="154">
        <v>45581</v>
      </c>
      <c r="EB22" s="463">
        <v>4063457</v>
      </c>
      <c r="EC22" s="269">
        <v>45602</v>
      </c>
      <c r="ED22" s="466">
        <v>4163023</v>
      </c>
      <c r="EE22" s="271">
        <f>IF(AV22=0,0,1)</f>
        <v>0</v>
      </c>
      <c r="EF22" s="467"/>
      <c r="EG22" s="273"/>
      <c r="EH22" s="274"/>
      <c r="EI22" s="275"/>
      <c r="EJ22" s="276"/>
      <c r="EK22" s="275"/>
      <c r="EL22" s="277"/>
      <c r="EM22" s="278" t="str">
        <f t="shared" si="27"/>
        <v xml:space="preserve"> </v>
      </c>
      <c r="EN22" s="464"/>
      <c r="EO22" s="155">
        <f t="shared" si="28"/>
        <v>0</v>
      </c>
      <c r="EP22" s="463"/>
      <c r="ER22" s="194" t="str">
        <f t="shared" si="29"/>
        <v>-</v>
      </c>
      <c r="ET22" s="154" t="str">
        <f t="shared" si="30"/>
        <v>-</v>
      </c>
      <c r="EU22" s="459"/>
      <c r="EV22" s="154" t="str">
        <f t="shared" si="31"/>
        <v>-</v>
      </c>
      <c r="EW22" s="459"/>
      <c r="EX22" s="154" t="str">
        <f t="shared" si="32"/>
        <v>-</v>
      </c>
      <c r="EY22" s="459"/>
      <c r="EZ22" s="155" t="str">
        <f t="shared" si="33"/>
        <v>-</v>
      </c>
      <c r="FA22" s="459"/>
      <c r="FB22" s="154" t="str">
        <f t="shared" si="34"/>
        <v>-</v>
      </c>
      <c r="FC22" s="459"/>
      <c r="FD22" s="154" t="str">
        <f t="shared" si="35"/>
        <v>-</v>
      </c>
      <c r="FE22" s="459"/>
      <c r="FF22" s="155" t="str">
        <f t="shared" si="36"/>
        <v>-</v>
      </c>
      <c r="FG22" s="459"/>
      <c r="FH22" s="154" t="str">
        <f t="shared" si="37"/>
        <v>-</v>
      </c>
      <c r="FI22" s="459"/>
      <c r="FJ22" s="155" t="str">
        <f t="shared" si="38"/>
        <v>-</v>
      </c>
      <c r="FK22" s="463"/>
      <c r="FL22" s="155" t="str">
        <f t="shared" si="39"/>
        <v>-</v>
      </c>
      <c r="FM22" s="279"/>
      <c r="FN22" s="1184"/>
      <c r="FO22" s="280"/>
      <c r="FP22" s="281"/>
      <c r="FQ22" s="282"/>
      <c r="FS22" s="281"/>
      <c r="FT22" s="282"/>
    </row>
    <row r="23" spans="1:176" ht="18.600000000000001" customHeight="1">
      <c r="A23" s="228">
        <f t="shared" si="0"/>
        <v>13</v>
      </c>
      <c r="B23" s="482" t="str">
        <f t="shared" si="1"/>
        <v>　</v>
      </c>
      <c r="C23" s="483">
        <v>45717</v>
      </c>
      <c r="D23" s="484" t="s">
        <v>806</v>
      </c>
      <c r="E23" s="485" t="s">
        <v>807</v>
      </c>
      <c r="F23" s="486"/>
      <c r="G23" s="487"/>
      <c r="H23" s="488"/>
      <c r="I23" s="489" t="s">
        <v>56</v>
      </c>
      <c r="J23" s="490"/>
      <c r="K23" s="491" t="s">
        <v>508</v>
      </c>
      <c r="L23" s="492"/>
      <c r="M23" s="493" t="s">
        <v>46</v>
      </c>
      <c r="N23" s="419"/>
      <c r="O23" s="494"/>
      <c r="P23" s="419"/>
      <c r="Q23" s="494"/>
      <c r="R23" s="419"/>
      <c r="S23" s="494" t="s">
        <v>1</v>
      </c>
      <c r="T23" s="419"/>
      <c r="U23" s="495"/>
      <c r="V23" s="496"/>
      <c r="W23" s="497" t="s">
        <v>1</v>
      </c>
      <c r="X23" s="498"/>
      <c r="Y23" s="499">
        <v>45689</v>
      </c>
      <c r="Z23" s="500">
        <v>45689</v>
      </c>
      <c r="AA23" s="501"/>
      <c r="AB23" s="502"/>
      <c r="AC23" s="251"/>
      <c r="AD23" s="503"/>
      <c r="AE23" s="504"/>
      <c r="AF23" s="254" t="str">
        <f t="shared" si="2"/>
        <v>　</v>
      </c>
      <c r="AG23" s="505" t="str">
        <f t="shared" si="45"/>
        <v>　</v>
      </c>
      <c r="AH23" s="505" t="str">
        <f t="shared" si="54"/>
        <v>　</v>
      </c>
      <c r="AI23" s="505" t="str">
        <f>IF($AE23=0,"　",VLOOKUP($AE23,ﾚｰｻﾞOP,36,0))</f>
        <v>　</v>
      </c>
      <c r="AJ23" s="505" t="str">
        <f t="shared" si="4"/>
        <v>　</v>
      </c>
      <c r="AK23" s="505" t="str">
        <f t="shared" si="5"/>
        <v>　</v>
      </c>
      <c r="AL23" s="505"/>
      <c r="AM23" s="505"/>
      <c r="AN23" s="505" t="str">
        <f>IF($AE23=0,"　",VLOOKUP($AE23,ﾚｰｻﾞOP,37,0))</f>
        <v>　</v>
      </c>
      <c r="AO23" s="505" t="str">
        <f t="shared" si="6"/>
        <v>　</v>
      </c>
      <c r="AP23" s="505" t="str">
        <f>IF($AE23=0,"　",VLOOKUP($AE23,ﾚｰｻﾞOP,43,0))</f>
        <v>　</v>
      </c>
      <c r="AQ23" s="505" t="str">
        <f>IF($AE23=0,"　",VLOOKUP($AE23,ﾚｰｻﾞOP,45,0))</f>
        <v>　</v>
      </c>
      <c r="AR23" s="505" t="str">
        <f>IF($AE23=0,"　",VLOOKUP($AE23,ﾚｰｻﾞOP,47,0))</f>
        <v>　</v>
      </c>
      <c r="AS23" s="505" t="str">
        <f t="shared" si="42"/>
        <v>　</v>
      </c>
      <c r="AT23" s="505"/>
      <c r="AU23" s="506">
        <f t="shared" si="7"/>
        <v>0</v>
      </c>
      <c r="AV23" s="257">
        <f t="shared" si="8"/>
        <v>0</v>
      </c>
      <c r="AW23" s="507" t="str">
        <f>IF($AE23=0,"　",VLOOKUP($AE23,ﾚｰｻﾞOP,5,0))</f>
        <v>　</v>
      </c>
      <c r="AX23" s="508"/>
      <c r="AY23" s="433" t="str">
        <f>IF($AE23=0,"　",VLOOKUP($AE23,ﾚｰｻﾞOP,6,0))</f>
        <v>　</v>
      </c>
      <c r="AZ23" s="509"/>
      <c r="BA23" s="433" t="str">
        <f>IF($AE23=0,"　",VLOOKUP($AE23,ﾚｰｻﾞOP,7,0))</f>
        <v>　</v>
      </c>
      <c r="BB23" s="509"/>
      <c r="BC23" s="510" t="str">
        <f>IF($AE23=0,"　",VLOOKUP($AE23,ﾚｰｻﾞOP,8,0))</f>
        <v>　</v>
      </c>
      <c r="BD23" s="509"/>
      <c r="BE23" s="433" t="str">
        <f>IF($AE23=0,"　",VLOOKUP($AE23,ﾚｰｻﾞOP,9,0))</f>
        <v>　</v>
      </c>
      <c r="BF23" s="509"/>
      <c r="BG23" s="433" t="str">
        <f>IF($AE23=0,"　",VLOOKUP($AE23,ﾚｰｻﾞOP,10,0))</f>
        <v>　</v>
      </c>
      <c r="BH23" s="509"/>
      <c r="BI23" s="433" t="str">
        <f>IF($AE23=0,"　",VLOOKUP($AE23,ﾚｰｻﾞOP,11,0))</f>
        <v>　</v>
      </c>
      <c r="BJ23" s="509"/>
      <c r="BK23" s="429" t="str">
        <f t="shared" si="56"/>
        <v>　</v>
      </c>
      <c r="BL23" s="509"/>
      <c r="BM23" s="433" t="str">
        <f t="shared" si="57"/>
        <v>　</v>
      </c>
      <c r="BN23" s="509"/>
      <c r="BO23" s="433" t="str">
        <f t="shared" si="9"/>
        <v>　</v>
      </c>
      <c r="BP23" s="509"/>
      <c r="BQ23" s="433" t="str">
        <f t="shared" si="55"/>
        <v>　</v>
      </c>
      <c r="BR23" s="508"/>
      <c r="BS23" s="433" t="str">
        <f t="shared" si="46"/>
        <v>　</v>
      </c>
      <c r="BT23" s="508"/>
      <c r="BU23" s="433" t="str">
        <f t="shared" si="47"/>
        <v>　</v>
      </c>
      <c r="BV23" s="508"/>
      <c r="BW23" s="433" t="str">
        <f t="shared" si="48"/>
        <v>　</v>
      </c>
      <c r="BX23" s="509"/>
      <c r="BY23" s="433" t="str">
        <f t="shared" si="49"/>
        <v>　</v>
      </c>
      <c r="BZ23" s="508"/>
      <c r="CA23" s="433" t="str">
        <f t="shared" si="50"/>
        <v>　</v>
      </c>
      <c r="CB23" s="509"/>
      <c r="CC23" s="433" t="str">
        <f t="shared" si="51"/>
        <v>　</v>
      </c>
      <c r="CD23" s="509"/>
      <c r="CE23" s="433" t="str">
        <f t="shared" si="10"/>
        <v>　</v>
      </c>
      <c r="CF23" s="508"/>
      <c r="CG23" s="433" t="str">
        <f t="shared" si="11"/>
        <v>　</v>
      </c>
      <c r="CH23" s="509"/>
      <c r="CI23" s="433" t="str">
        <f t="shared" si="12"/>
        <v>　</v>
      </c>
      <c r="CJ23" s="508"/>
      <c r="CK23" s="433" t="str">
        <f t="shared" si="13"/>
        <v>　</v>
      </c>
      <c r="CL23" s="509"/>
      <c r="CM23" s="433" t="str">
        <f t="shared" si="14"/>
        <v>　</v>
      </c>
      <c r="CN23" s="509"/>
      <c r="CO23" s="433" t="str">
        <f t="shared" si="15"/>
        <v>　</v>
      </c>
      <c r="CP23" s="509"/>
      <c r="CQ23" s="433" t="str">
        <f t="shared" si="16"/>
        <v>　</v>
      </c>
      <c r="CR23" s="509"/>
      <c r="CS23" s="433" t="str">
        <f t="shared" si="44"/>
        <v>　</v>
      </c>
      <c r="CT23" s="509"/>
      <c r="CU23" s="433"/>
      <c r="CV23" s="509"/>
      <c r="CW23" s="433" t="str">
        <f t="shared" si="17"/>
        <v>　</v>
      </c>
      <c r="CX23" s="509"/>
      <c r="CY23" s="433" t="str">
        <f t="shared" si="18"/>
        <v>　</v>
      </c>
      <c r="CZ23" s="509"/>
      <c r="DA23" s="429" t="str">
        <f t="shared" si="19"/>
        <v>　</v>
      </c>
      <c r="DB23" s="508"/>
      <c r="DC23" s="433" t="str">
        <f t="shared" si="20"/>
        <v>　</v>
      </c>
      <c r="DD23" s="509"/>
      <c r="DE23" s="511">
        <f t="shared" si="52"/>
        <v>0</v>
      </c>
      <c r="DF23" s="512"/>
      <c r="DG23" s="511">
        <f>IF(AI23=1,1,0)</f>
        <v>0</v>
      </c>
      <c r="DH23" s="513"/>
      <c r="DI23" s="514">
        <f>IF(AK23=1,1,0)</f>
        <v>0</v>
      </c>
      <c r="DJ23" s="512"/>
      <c r="DK23" s="511">
        <f>IF(AU23=2,1,0)</f>
        <v>0</v>
      </c>
      <c r="DL23" s="512"/>
      <c r="DM23" s="515">
        <f t="shared" si="21"/>
        <v>0</v>
      </c>
      <c r="DN23" s="512"/>
      <c r="DO23" s="433">
        <f t="shared" si="22"/>
        <v>0</v>
      </c>
      <c r="DP23" s="513"/>
      <c r="DQ23" s="433">
        <f t="shared" si="23"/>
        <v>0</v>
      </c>
      <c r="DR23" s="512"/>
      <c r="DS23" s="433">
        <f t="shared" si="24"/>
        <v>0</v>
      </c>
      <c r="DT23" s="513"/>
      <c r="DU23" s="433">
        <f t="shared" si="25"/>
        <v>0</v>
      </c>
      <c r="DV23" s="512"/>
      <c r="DW23" s="510">
        <f>IF(AN23=1,1,0)</f>
        <v>0</v>
      </c>
      <c r="DX23" s="513"/>
      <c r="DY23" s="433">
        <f t="shared" si="26"/>
        <v>0</v>
      </c>
      <c r="DZ23" s="512"/>
      <c r="EA23" s="433">
        <f>IF(AP23=1,1,0)</f>
        <v>0</v>
      </c>
      <c r="EB23" s="512"/>
      <c r="EC23" s="516">
        <f>IF(AQ23=1,1,0)</f>
        <v>0</v>
      </c>
      <c r="ED23" s="517"/>
      <c r="EE23" s="518">
        <f>IF(AV23=0,0,1)</f>
        <v>0</v>
      </c>
      <c r="EF23" s="519"/>
      <c r="EG23" s="273"/>
      <c r="EH23" s="274"/>
      <c r="EI23" s="275"/>
      <c r="EJ23" s="276"/>
      <c r="EK23" s="275"/>
      <c r="EL23" s="277"/>
      <c r="EM23" s="520" t="str">
        <f t="shared" si="27"/>
        <v xml:space="preserve"> </v>
      </c>
      <c r="EN23" s="513"/>
      <c r="EO23" s="433">
        <f t="shared" si="28"/>
        <v>0</v>
      </c>
      <c r="EP23" s="512"/>
      <c r="ER23" s="194" t="str">
        <f t="shared" si="29"/>
        <v>-</v>
      </c>
      <c r="ET23" s="429" t="str">
        <f t="shared" si="30"/>
        <v>　</v>
      </c>
      <c r="EU23" s="509"/>
      <c r="EV23" s="429" t="str">
        <f t="shared" si="31"/>
        <v>　</v>
      </c>
      <c r="EW23" s="509"/>
      <c r="EX23" s="433" t="str">
        <f t="shared" si="32"/>
        <v>　</v>
      </c>
      <c r="EY23" s="509"/>
      <c r="EZ23" s="433" t="str">
        <f t="shared" si="33"/>
        <v>　</v>
      </c>
      <c r="FA23" s="509"/>
      <c r="FB23" s="429" t="str">
        <f t="shared" si="34"/>
        <v>　</v>
      </c>
      <c r="FC23" s="509"/>
      <c r="FD23" s="433" t="str">
        <f t="shared" si="35"/>
        <v>　</v>
      </c>
      <c r="FE23" s="509"/>
      <c r="FF23" s="433" t="str">
        <f t="shared" si="36"/>
        <v>　</v>
      </c>
      <c r="FG23" s="509"/>
      <c r="FH23" s="433" t="str">
        <f t="shared" si="37"/>
        <v>　</v>
      </c>
      <c r="FI23" s="509"/>
      <c r="FJ23" s="433" t="str">
        <f t="shared" si="38"/>
        <v>　</v>
      </c>
      <c r="FK23" s="512"/>
      <c r="FL23" s="433" t="str">
        <f t="shared" si="39"/>
        <v>　</v>
      </c>
      <c r="FM23" s="279"/>
      <c r="FN23" s="1184"/>
      <c r="FO23" s="280"/>
      <c r="FP23" s="281"/>
      <c r="FQ23" s="282"/>
      <c r="FS23" s="281"/>
      <c r="FT23" s="282"/>
    </row>
    <row r="24" spans="1:176" ht="18.600000000000001" customHeight="1">
      <c r="A24" s="228">
        <f t="shared" si="0"/>
        <v>14</v>
      </c>
      <c r="B24" s="229" t="str">
        <f t="shared" si="1"/>
        <v>　</v>
      </c>
      <c r="C24" s="521">
        <v>45717</v>
      </c>
      <c r="D24" s="522" t="s">
        <v>620</v>
      </c>
      <c r="E24" s="523" t="s">
        <v>683</v>
      </c>
      <c r="F24" s="524"/>
      <c r="G24" s="525"/>
      <c r="H24" s="526"/>
      <c r="I24" s="527"/>
      <c r="J24" s="527" t="s">
        <v>746</v>
      </c>
      <c r="K24" s="528" t="s">
        <v>11</v>
      </c>
      <c r="L24" s="662"/>
      <c r="M24" s="529"/>
      <c r="N24" s="530"/>
      <c r="O24" s="529"/>
      <c r="P24" s="530"/>
      <c r="Q24" s="529"/>
      <c r="R24" s="530"/>
      <c r="S24" s="529"/>
      <c r="T24" s="530"/>
      <c r="U24" s="531"/>
      <c r="V24" s="532"/>
      <c r="W24" s="533"/>
      <c r="X24" s="532"/>
      <c r="Y24" s="534">
        <v>45692</v>
      </c>
      <c r="Z24" s="534">
        <v>45692</v>
      </c>
      <c r="AA24" s="535"/>
      <c r="AB24" s="534"/>
      <c r="AC24" s="536"/>
      <c r="AD24" s="537"/>
      <c r="AE24" s="538"/>
      <c r="AF24" s="539" t="str">
        <f t="shared" si="2"/>
        <v>　</v>
      </c>
      <c r="AG24" s="540" t="str">
        <f t="shared" si="45"/>
        <v>　</v>
      </c>
      <c r="AH24" s="540" t="str">
        <f t="shared" si="54"/>
        <v>　</v>
      </c>
      <c r="AI24" s="540" t="str">
        <f>IF($AE24=0,"　",VLOOKUP($AE24,ﾚｰｻﾞOP,36,0))</f>
        <v>　</v>
      </c>
      <c r="AJ24" s="540" t="str">
        <f t="shared" si="4"/>
        <v>　</v>
      </c>
      <c r="AK24" s="540" t="str">
        <f t="shared" si="5"/>
        <v>　</v>
      </c>
      <c r="AL24" s="540"/>
      <c r="AM24" s="540"/>
      <c r="AN24" s="540" t="str">
        <f>IF($AE24=0,"　",VLOOKUP($AE24,ﾚｰｻﾞOP,37,0))</f>
        <v>　</v>
      </c>
      <c r="AO24" s="540" t="str">
        <f t="shared" si="6"/>
        <v>　</v>
      </c>
      <c r="AP24" s="540" t="str">
        <f>IF($AE24=0,"　",VLOOKUP($AE24,ﾚｰｻﾞOP,43,0))</f>
        <v>　</v>
      </c>
      <c r="AQ24" s="540" t="str">
        <f>IF($AE24=0,"　",VLOOKUP($AE24,ﾚｰｻﾞOP,45,0))</f>
        <v>　</v>
      </c>
      <c r="AR24" s="540" t="str">
        <f>IF($AE24=0,"　",VLOOKUP($AE24,ﾚｰｻﾞOP,47,0))</f>
        <v>　</v>
      </c>
      <c r="AS24" s="540" t="str">
        <f t="shared" si="42"/>
        <v>　</v>
      </c>
      <c r="AT24" s="540"/>
      <c r="AU24" s="540">
        <f t="shared" si="7"/>
        <v>0</v>
      </c>
      <c r="AV24" s="541">
        <f t="shared" si="8"/>
        <v>0</v>
      </c>
      <c r="AW24" s="542" t="str">
        <f>IF($AE24=0,"　",VLOOKUP($AE24,ﾚｰｻﾞOP,5,0))</f>
        <v>　</v>
      </c>
      <c r="AX24" s="543"/>
      <c r="AY24" s="544" t="str">
        <f>IF($AE24=0,"　",VLOOKUP($AE24,ﾚｰｻﾞOP,6,0))</f>
        <v>　</v>
      </c>
      <c r="AZ24" s="545"/>
      <c r="BA24" s="544" t="str">
        <f>IF($AE24=0,"　",VLOOKUP($AE24,ﾚｰｻﾞOP,7,0))</f>
        <v>　</v>
      </c>
      <c r="BB24" s="545"/>
      <c r="BC24" s="546" t="str">
        <f>IF($AE24=0,"　",VLOOKUP($AE24,ﾚｰｻﾞOP,8,0))</f>
        <v>　</v>
      </c>
      <c r="BD24" s="543"/>
      <c r="BE24" s="544" t="str">
        <f>IF($AE24=0,"　",VLOOKUP($AE24,ﾚｰｻﾞOP,9,0))</f>
        <v>　</v>
      </c>
      <c r="BF24" s="545"/>
      <c r="BG24" s="546" t="str">
        <f>IF($AE24=0,"　",VLOOKUP($AE24,ﾚｰｻﾞOP,10,0))</f>
        <v>　</v>
      </c>
      <c r="BH24" s="545"/>
      <c r="BI24" s="544" t="str">
        <f>IF($AE24=0,"　",VLOOKUP($AE24,ﾚｰｻﾞOP,11,0))</f>
        <v>　</v>
      </c>
      <c r="BJ24" s="545"/>
      <c r="BK24" s="544" t="str">
        <f t="shared" si="56"/>
        <v>　</v>
      </c>
      <c r="BL24" s="545"/>
      <c r="BM24" s="544" t="str">
        <f t="shared" si="57"/>
        <v>　</v>
      </c>
      <c r="BN24" s="545"/>
      <c r="BO24" s="547" t="str">
        <f t="shared" si="9"/>
        <v>　</v>
      </c>
      <c r="BP24" s="545"/>
      <c r="BQ24" s="544" t="str">
        <f t="shared" si="55"/>
        <v>　</v>
      </c>
      <c r="BR24" s="543"/>
      <c r="BS24" s="544" t="str">
        <f t="shared" si="46"/>
        <v>　</v>
      </c>
      <c r="BT24" s="543"/>
      <c r="BU24" s="544" t="str">
        <f t="shared" si="47"/>
        <v>　</v>
      </c>
      <c r="BV24" s="543"/>
      <c r="BW24" s="544" t="str">
        <f t="shared" si="48"/>
        <v>　</v>
      </c>
      <c r="BX24" s="545"/>
      <c r="BY24" s="544" t="str">
        <f t="shared" si="49"/>
        <v>　</v>
      </c>
      <c r="BZ24" s="543"/>
      <c r="CA24" s="544" t="str">
        <f t="shared" si="50"/>
        <v>　</v>
      </c>
      <c r="CB24" s="545"/>
      <c r="CC24" s="544" t="str">
        <f t="shared" si="51"/>
        <v>　</v>
      </c>
      <c r="CD24" s="545"/>
      <c r="CE24" s="544" t="str">
        <f t="shared" si="10"/>
        <v>　</v>
      </c>
      <c r="CF24" s="543"/>
      <c r="CG24" s="547" t="str">
        <f t="shared" si="11"/>
        <v>　</v>
      </c>
      <c r="CH24" s="545"/>
      <c r="CI24" s="544" t="str">
        <f t="shared" si="12"/>
        <v>　</v>
      </c>
      <c r="CJ24" s="543"/>
      <c r="CK24" s="544" t="str">
        <f t="shared" si="13"/>
        <v>　</v>
      </c>
      <c r="CL24" s="545"/>
      <c r="CM24" s="544" t="str">
        <f t="shared" si="14"/>
        <v>　</v>
      </c>
      <c r="CN24" s="545"/>
      <c r="CO24" s="547" t="str">
        <f t="shared" si="15"/>
        <v>　</v>
      </c>
      <c r="CP24" s="545"/>
      <c r="CQ24" s="547" t="str">
        <f t="shared" si="16"/>
        <v>　</v>
      </c>
      <c r="CR24" s="545"/>
      <c r="CS24" s="544" t="str">
        <f t="shared" si="44"/>
        <v>　</v>
      </c>
      <c r="CT24" s="545"/>
      <c r="CU24" s="547"/>
      <c r="CV24" s="545"/>
      <c r="CW24" s="544" t="str">
        <f t="shared" si="17"/>
        <v>　</v>
      </c>
      <c r="CX24" s="545"/>
      <c r="CY24" s="547" t="str">
        <f t="shared" si="18"/>
        <v>　</v>
      </c>
      <c r="CZ24" s="545"/>
      <c r="DA24" s="544" t="str">
        <f t="shared" si="19"/>
        <v>　</v>
      </c>
      <c r="DB24" s="543"/>
      <c r="DC24" s="547" t="str">
        <f t="shared" si="20"/>
        <v>　</v>
      </c>
      <c r="DD24" s="545"/>
      <c r="DE24" s="548">
        <f t="shared" si="52"/>
        <v>0</v>
      </c>
      <c r="DF24" s="549"/>
      <c r="DG24" s="550">
        <f t="shared" ref="DG24:DG38" si="58">IF(AH24=1,1,0)</f>
        <v>0</v>
      </c>
      <c r="DH24" s="551"/>
      <c r="DI24" s="552">
        <f>IF(AG24=1,1,0)</f>
        <v>0</v>
      </c>
      <c r="DJ24" s="549"/>
      <c r="DK24" s="548">
        <f>IF(AU24=2,1,0)</f>
        <v>0</v>
      </c>
      <c r="DL24" s="549"/>
      <c r="DM24" s="553">
        <f t="shared" si="21"/>
        <v>0</v>
      </c>
      <c r="DN24" s="549"/>
      <c r="DO24" s="547">
        <f t="shared" si="22"/>
        <v>0</v>
      </c>
      <c r="DP24" s="551"/>
      <c r="DQ24" s="547">
        <f t="shared" si="23"/>
        <v>0</v>
      </c>
      <c r="DR24" s="549"/>
      <c r="DS24" s="547">
        <f t="shared" si="24"/>
        <v>0</v>
      </c>
      <c r="DT24" s="551"/>
      <c r="DU24" s="547">
        <f t="shared" si="25"/>
        <v>0</v>
      </c>
      <c r="DV24" s="549"/>
      <c r="DW24" s="546">
        <f>IF(AN24=1,1,0)</f>
        <v>0</v>
      </c>
      <c r="DX24" s="551"/>
      <c r="DY24" s="547">
        <f t="shared" si="26"/>
        <v>0</v>
      </c>
      <c r="DZ24" s="549"/>
      <c r="EA24" s="544">
        <f>IF(AP24=1,1,0)</f>
        <v>0</v>
      </c>
      <c r="EB24" s="549"/>
      <c r="EC24" s="554">
        <f>IF(AQ24=1,1,0)</f>
        <v>0</v>
      </c>
      <c r="ED24" s="555"/>
      <c r="EE24" s="556">
        <f>IF(AV24=0,0,1)</f>
        <v>0</v>
      </c>
      <c r="EF24" s="551"/>
      <c r="EG24" s="557"/>
      <c r="EH24" s="558"/>
      <c r="EI24" s="559"/>
      <c r="EJ24" s="560"/>
      <c r="EK24" s="559"/>
      <c r="EL24" s="561"/>
      <c r="EM24" s="562" t="str">
        <f t="shared" si="27"/>
        <v xml:space="preserve"> </v>
      </c>
      <c r="EN24" s="551"/>
      <c r="EO24" s="547">
        <f t="shared" si="28"/>
        <v>0</v>
      </c>
      <c r="EP24" s="549"/>
      <c r="ER24" s="194" t="str">
        <f t="shared" si="29"/>
        <v>-</v>
      </c>
      <c r="ET24" s="544" t="str">
        <f t="shared" si="30"/>
        <v>　</v>
      </c>
      <c r="EU24" s="545"/>
      <c r="EV24" s="544" t="str">
        <f t="shared" si="31"/>
        <v>　</v>
      </c>
      <c r="EW24" s="545"/>
      <c r="EX24" s="544" t="str">
        <f t="shared" si="32"/>
        <v>　</v>
      </c>
      <c r="EY24" s="545"/>
      <c r="EZ24" s="547" t="str">
        <f t="shared" si="33"/>
        <v>　</v>
      </c>
      <c r="FA24" s="545"/>
      <c r="FB24" s="544" t="str">
        <f t="shared" si="34"/>
        <v>　</v>
      </c>
      <c r="FC24" s="545"/>
      <c r="FD24" s="544" t="str">
        <f t="shared" si="35"/>
        <v>　</v>
      </c>
      <c r="FE24" s="545"/>
      <c r="FF24" s="547" t="str">
        <f t="shared" si="36"/>
        <v>　</v>
      </c>
      <c r="FG24" s="545"/>
      <c r="FH24" s="544" t="str">
        <f t="shared" si="37"/>
        <v>　</v>
      </c>
      <c r="FI24" s="545"/>
      <c r="FJ24" s="547" t="str">
        <f t="shared" si="38"/>
        <v>　</v>
      </c>
      <c r="FK24" s="549"/>
      <c r="FL24" s="547" t="str">
        <f t="shared" si="39"/>
        <v>　</v>
      </c>
      <c r="FM24" s="563"/>
      <c r="FN24" s="1184"/>
      <c r="FO24" s="280"/>
      <c r="FP24" s="281"/>
      <c r="FQ24" s="282"/>
      <c r="FS24" s="281"/>
      <c r="FT24" s="282"/>
    </row>
    <row r="25" spans="1:176" ht="18.600000000000001" customHeight="1">
      <c r="A25" s="228">
        <f t="shared" si="0"/>
        <v>15</v>
      </c>
      <c r="B25" s="229" t="str">
        <f t="shared" si="1"/>
        <v>4IE</v>
      </c>
      <c r="C25" s="344">
        <v>45689</v>
      </c>
      <c r="D25" s="468" t="s">
        <v>918</v>
      </c>
      <c r="E25" s="469">
        <v>84510194</v>
      </c>
      <c r="F25" s="470" t="s">
        <v>862</v>
      </c>
      <c r="G25" s="471"/>
      <c r="H25" s="477" t="s">
        <v>3</v>
      </c>
      <c r="I25" s="478" t="s">
        <v>53</v>
      </c>
      <c r="J25" s="479" t="s">
        <v>743</v>
      </c>
      <c r="K25" s="473" t="s">
        <v>11</v>
      </c>
      <c r="L25" s="474" t="s">
        <v>684</v>
      </c>
      <c r="M25" s="475">
        <v>45678</v>
      </c>
      <c r="N25" s="241">
        <v>45673</v>
      </c>
      <c r="O25" s="476">
        <v>45678</v>
      </c>
      <c r="P25" s="241">
        <v>45674</v>
      </c>
      <c r="Q25" s="476">
        <v>45679</v>
      </c>
      <c r="R25" s="241">
        <v>45674</v>
      </c>
      <c r="S25" s="476">
        <v>45680</v>
      </c>
      <c r="T25" s="241">
        <v>45674</v>
      </c>
      <c r="U25" s="564">
        <v>45682</v>
      </c>
      <c r="V25" s="565">
        <v>45680</v>
      </c>
      <c r="W25" s="566">
        <v>45685</v>
      </c>
      <c r="X25" s="567">
        <v>45685</v>
      </c>
      <c r="Y25" s="568">
        <v>45693</v>
      </c>
      <c r="Z25" s="568">
        <v>45692</v>
      </c>
      <c r="AA25" s="569"/>
      <c r="AB25" s="568"/>
      <c r="AC25" s="300"/>
      <c r="AD25" s="570"/>
      <c r="AE25" s="571">
        <v>3</v>
      </c>
      <c r="AF25" s="254" t="str">
        <f t="shared" si="2"/>
        <v>4IE</v>
      </c>
      <c r="AG25" s="255">
        <f t="shared" si="45"/>
        <v>0</v>
      </c>
      <c r="AH25" s="255">
        <f t="shared" si="54"/>
        <v>0</v>
      </c>
      <c r="AI25" s="255">
        <v>1</v>
      </c>
      <c r="AJ25" s="255">
        <f t="shared" si="4"/>
        <v>0</v>
      </c>
      <c r="AK25" s="255">
        <f t="shared" si="5"/>
        <v>0</v>
      </c>
      <c r="AL25" s="255"/>
      <c r="AM25" s="255"/>
      <c r="AN25" s="255">
        <v>1</v>
      </c>
      <c r="AO25" s="255">
        <f t="shared" si="6"/>
        <v>0</v>
      </c>
      <c r="AP25" s="255">
        <v>1</v>
      </c>
      <c r="AQ25" s="255">
        <v>1</v>
      </c>
      <c r="AR25" s="255">
        <f>IF($AE25=0,"　",VLOOKUP($AE25,ﾚｰｻﾞOP,47,0))</f>
        <v>0</v>
      </c>
      <c r="AS25" s="255">
        <f t="shared" si="42"/>
        <v>0</v>
      </c>
      <c r="AT25" s="255"/>
      <c r="AU25" s="256">
        <f t="shared" si="7"/>
        <v>2</v>
      </c>
      <c r="AV25" s="257">
        <f t="shared" si="8"/>
        <v>0</v>
      </c>
      <c r="AW25" s="258">
        <v>45581</v>
      </c>
      <c r="AX25" s="259">
        <v>4063441</v>
      </c>
      <c r="AY25" s="154">
        <v>45581</v>
      </c>
      <c r="AZ25" s="572">
        <v>4063442</v>
      </c>
      <c r="BA25" s="154">
        <v>45581</v>
      </c>
      <c r="BB25" s="572">
        <v>4063443</v>
      </c>
      <c r="BC25" s="573">
        <v>45581</v>
      </c>
      <c r="BD25" s="574">
        <v>4063444</v>
      </c>
      <c r="BE25" s="154">
        <v>45581</v>
      </c>
      <c r="BF25" s="572">
        <v>4063445</v>
      </c>
      <c r="BG25" s="573">
        <v>45581</v>
      </c>
      <c r="BH25" s="572">
        <v>4063446</v>
      </c>
      <c r="BI25" s="154">
        <v>45581</v>
      </c>
      <c r="BJ25" s="572">
        <v>4063447</v>
      </c>
      <c r="BK25" s="154" t="str">
        <f t="shared" si="56"/>
        <v>-</v>
      </c>
      <c r="BL25" s="572"/>
      <c r="BM25" s="154" t="str">
        <f t="shared" si="57"/>
        <v>-</v>
      </c>
      <c r="BN25" s="572"/>
      <c r="BO25" s="155" t="str">
        <f t="shared" si="9"/>
        <v>-</v>
      </c>
      <c r="BP25" s="572"/>
      <c r="BQ25" s="154" t="str">
        <f t="shared" si="55"/>
        <v>-</v>
      </c>
      <c r="BR25" s="574"/>
      <c r="BS25" s="154" t="str">
        <f t="shared" si="46"/>
        <v>-</v>
      </c>
      <c r="BT25" s="574"/>
      <c r="BU25" s="154" t="str">
        <f t="shared" si="47"/>
        <v>-</v>
      </c>
      <c r="BV25" s="574"/>
      <c r="BW25" s="154" t="str">
        <f t="shared" si="48"/>
        <v>-</v>
      </c>
      <c r="BX25" s="572"/>
      <c r="BY25" s="154" t="str">
        <f t="shared" si="49"/>
        <v>-</v>
      </c>
      <c r="BZ25" s="574"/>
      <c r="CA25" s="154" t="str">
        <f t="shared" si="50"/>
        <v>-</v>
      </c>
      <c r="CB25" s="572"/>
      <c r="CC25" s="154" t="str">
        <f t="shared" si="51"/>
        <v>-</v>
      </c>
      <c r="CD25" s="572"/>
      <c r="CE25" s="154" t="str">
        <f t="shared" si="10"/>
        <v>-</v>
      </c>
      <c r="CF25" s="574"/>
      <c r="CG25" s="155" t="str">
        <f t="shared" si="11"/>
        <v>-</v>
      </c>
      <c r="CH25" s="572"/>
      <c r="CI25" s="154" t="str">
        <f t="shared" si="12"/>
        <v>-</v>
      </c>
      <c r="CJ25" s="574"/>
      <c r="CK25" s="154" t="str">
        <f t="shared" si="13"/>
        <v>-</v>
      </c>
      <c r="CL25" s="572"/>
      <c r="CM25" s="154" t="str">
        <f t="shared" si="14"/>
        <v>-</v>
      </c>
      <c r="CN25" s="572"/>
      <c r="CO25" s="155" t="str">
        <f t="shared" si="15"/>
        <v>-</v>
      </c>
      <c r="CP25" s="572"/>
      <c r="CQ25" s="155" t="str">
        <f t="shared" si="16"/>
        <v>-</v>
      </c>
      <c r="CR25" s="572"/>
      <c r="CS25" s="154" t="str">
        <f t="shared" si="44"/>
        <v>-</v>
      </c>
      <c r="CT25" s="572"/>
      <c r="CU25" s="155"/>
      <c r="CV25" s="572"/>
      <c r="CW25" s="154" t="str">
        <f t="shared" si="17"/>
        <v>-</v>
      </c>
      <c r="CX25" s="572"/>
      <c r="CY25" s="155" t="str">
        <f t="shared" si="18"/>
        <v>-</v>
      </c>
      <c r="CZ25" s="572"/>
      <c r="DA25" s="154" t="str">
        <f t="shared" si="19"/>
        <v>-</v>
      </c>
      <c r="DB25" s="574"/>
      <c r="DC25" s="155" t="str">
        <f t="shared" si="20"/>
        <v>-</v>
      </c>
      <c r="DD25" s="572"/>
      <c r="DE25" s="575">
        <f t="shared" si="52"/>
        <v>0</v>
      </c>
      <c r="DF25" s="576"/>
      <c r="DG25" s="265">
        <f t="shared" si="58"/>
        <v>0</v>
      </c>
      <c r="DH25" s="577"/>
      <c r="DI25" s="267">
        <f>IF(AG25=1,1,0)</f>
        <v>0</v>
      </c>
      <c r="DJ25" s="576"/>
      <c r="DK25" s="480">
        <v>45644</v>
      </c>
      <c r="DL25" s="481">
        <v>4163064</v>
      </c>
      <c r="DM25" s="578">
        <f t="shared" si="21"/>
        <v>0</v>
      </c>
      <c r="DN25" s="576"/>
      <c r="DO25" s="155">
        <f t="shared" si="22"/>
        <v>0</v>
      </c>
      <c r="DP25" s="577"/>
      <c r="DQ25" s="155">
        <f t="shared" si="23"/>
        <v>0</v>
      </c>
      <c r="DR25" s="576"/>
      <c r="DS25" s="155">
        <f t="shared" si="24"/>
        <v>0</v>
      </c>
      <c r="DT25" s="577"/>
      <c r="DU25" s="155">
        <f t="shared" si="25"/>
        <v>0</v>
      </c>
      <c r="DV25" s="576"/>
      <c r="DW25" s="573">
        <v>45581</v>
      </c>
      <c r="DX25" s="577">
        <v>4063455</v>
      </c>
      <c r="DY25" s="155">
        <f t="shared" si="26"/>
        <v>0</v>
      </c>
      <c r="DZ25" s="576"/>
      <c r="EA25" s="154">
        <v>45581</v>
      </c>
      <c r="EB25" s="576">
        <v>4063457</v>
      </c>
      <c r="EC25" s="269">
        <v>45602</v>
      </c>
      <c r="ED25" s="579">
        <v>4163023</v>
      </c>
      <c r="EE25" s="271">
        <f>IF(AV25=0,0,1)</f>
        <v>0</v>
      </c>
      <c r="EF25" s="580"/>
      <c r="EG25" s="273"/>
      <c r="EH25" s="274"/>
      <c r="EI25" s="275"/>
      <c r="EJ25" s="276"/>
      <c r="EK25" s="275"/>
      <c r="EL25" s="277"/>
      <c r="EM25" s="278" t="str">
        <f t="shared" si="27"/>
        <v xml:space="preserve"> </v>
      </c>
      <c r="EN25" s="577"/>
      <c r="EO25" s="155">
        <f t="shared" si="28"/>
        <v>0</v>
      </c>
      <c r="EP25" s="576"/>
      <c r="ER25" s="194" t="str">
        <f t="shared" si="29"/>
        <v>-</v>
      </c>
      <c r="ET25" s="154" t="str">
        <f t="shared" si="30"/>
        <v>-</v>
      </c>
      <c r="EU25" s="572"/>
      <c r="EV25" s="154" t="str">
        <f t="shared" si="31"/>
        <v>-</v>
      </c>
      <c r="EW25" s="572"/>
      <c r="EX25" s="154" t="str">
        <f t="shared" si="32"/>
        <v>-</v>
      </c>
      <c r="EY25" s="572"/>
      <c r="EZ25" s="155" t="str">
        <f t="shared" si="33"/>
        <v>-</v>
      </c>
      <c r="FA25" s="572"/>
      <c r="FB25" s="154" t="str">
        <f t="shared" si="34"/>
        <v>-</v>
      </c>
      <c r="FC25" s="572"/>
      <c r="FD25" s="154" t="str">
        <f t="shared" si="35"/>
        <v>-</v>
      </c>
      <c r="FE25" s="572"/>
      <c r="FF25" s="155" t="str">
        <f t="shared" si="36"/>
        <v>-</v>
      </c>
      <c r="FG25" s="572"/>
      <c r="FH25" s="154" t="str">
        <f t="shared" si="37"/>
        <v>-</v>
      </c>
      <c r="FI25" s="572"/>
      <c r="FJ25" s="155" t="str">
        <f t="shared" si="38"/>
        <v>-</v>
      </c>
      <c r="FK25" s="576"/>
      <c r="FL25" s="155" t="str">
        <f t="shared" si="39"/>
        <v>-</v>
      </c>
      <c r="FM25" s="279"/>
      <c r="FN25" s="1184"/>
      <c r="FO25" s="280"/>
      <c r="FP25" s="281"/>
      <c r="FQ25" s="282"/>
      <c r="FS25" s="281"/>
      <c r="FT25" s="282"/>
    </row>
    <row r="26" spans="1:176" ht="18.600000000000001" customHeight="1">
      <c r="A26" s="228">
        <f>ROW(Z26)-10</f>
        <v>16</v>
      </c>
      <c r="B26" s="229" t="str">
        <f t="shared" si="1"/>
        <v>4IE</v>
      </c>
      <c r="C26" s="483">
        <v>45717</v>
      </c>
      <c r="D26" s="581" t="s">
        <v>615</v>
      </c>
      <c r="E26" s="582" t="s">
        <v>677</v>
      </c>
      <c r="F26" s="583" t="s">
        <v>79</v>
      </c>
      <c r="G26" s="584"/>
      <c r="H26" s="585" t="s">
        <v>630</v>
      </c>
      <c r="I26" s="586" t="s">
        <v>48</v>
      </c>
      <c r="J26" s="319" t="s">
        <v>22</v>
      </c>
      <c r="K26" s="320" t="s">
        <v>503</v>
      </c>
      <c r="L26" s="587" t="s">
        <v>491</v>
      </c>
      <c r="M26" s="588">
        <v>45679</v>
      </c>
      <c r="N26" s="241">
        <v>45674</v>
      </c>
      <c r="O26" s="589">
        <v>45679</v>
      </c>
      <c r="P26" s="241">
        <v>45675</v>
      </c>
      <c r="Q26" s="589">
        <v>45681</v>
      </c>
      <c r="R26" s="241">
        <v>45675</v>
      </c>
      <c r="S26" s="589">
        <v>45681</v>
      </c>
      <c r="T26" s="241">
        <v>45675</v>
      </c>
      <c r="U26" s="324">
        <v>45685</v>
      </c>
      <c r="V26" s="325">
        <v>45681</v>
      </c>
      <c r="W26" s="326">
        <v>45686</v>
      </c>
      <c r="X26" s="327">
        <v>45686</v>
      </c>
      <c r="Y26" s="328">
        <v>45693</v>
      </c>
      <c r="Z26" s="328">
        <v>45688</v>
      </c>
      <c r="AA26" s="329"/>
      <c r="AB26" s="328"/>
      <c r="AC26" s="300"/>
      <c r="AD26" s="330"/>
      <c r="AE26" s="331">
        <v>3</v>
      </c>
      <c r="AF26" s="254" t="str">
        <f t="shared" si="2"/>
        <v>4IE</v>
      </c>
      <c r="AG26" s="255">
        <v>1</v>
      </c>
      <c r="AH26" s="255">
        <f t="shared" si="54"/>
        <v>0</v>
      </c>
      <c r="AI26" s="255">
        <f t="shared" ref="AI26:AI33" si="59">IF($AE26=0,"　",VLOOKUP($AE26,ﾚｰｻﾞOP,36,0))</f>
        <v>0</v>
      </c>
      <c r="AJ26" s="255">
        <f t="shared" si="4"/>
        <v>0</v>
      </c>
      <c r="AK26" s="255">
        <f t="shared" si="5"/>
        <v>0</v>
      </c>
      <c r="AL26" s="255"/>
      <c r="AM26" s="255"/>
      <c r="AN26" s="255">
        <f t="shared" ref="AN26:AN32" si="60">IF($AE26=0,"　",VLOOKUP($AE26,ﾚｰｻﾞOP,37,0))</f>
        <v>0</v>
      </c>
      <c r="AO26" s="255">
        <f t="shared" si="6"/>
        <v>0</v>
      </c>
      <c r="AP26" s="255">
        <v>1</v>
      </c>
      <c r="AQ26" s="255">
        <v>1</v>
      </c>
      <c r="AR26" s="255">
        <v>1</v>
      </c>
      <c r="AS26" s="255">
        <f t="shared" si="42"/>
        <v>0</v>
      </c>
      <c r="AT26" s="255"/>
      <c r="AU26" s="256">
        <f t="shared" si="7"/>
        <v>0</v>
      </c>
      <c r="AV26" s="257">
        <f t="shared" si="8"/>
        <v>1</v>
      </c>
      <c r="AW26" s="590">
        <v>45581</v>
      </c>
      <c r="AX26" s="334">
        <v>4063441</v>
      </c>
      <c r="AY26" s="154">
        <v>45581</v>
      </c>
      <c r="AZ26" s="332">
        <v>4063442</v>
      </c>
      <c r="BA26" s="154">
        <v>45581</v>
      </c>
      <c r="BB26" s="332">
        <v>4063443</v>
      </c>
      <c r="BC26" s="333">
        <v>45564</v>
      </c>
      <c r="BD26" s="334">
        <v>4063394</v>
      </c>
      <c r="BE26" s="154">
        <v>45561</v>
      </c>
      <c r="BF26" s="332">
        <v>4063395</v>
      </c>
      <c r="BG26" s="333">
        <v>45581</v>
      </c>
      <c r="BH26" s="332">
        <v>4063446</v>
      </c>
      <c r="BI26" s="154">
        <v>45561</v>
      </c>
      <c r="BJ26" s="332">
        <v>4063397</v>
      </c>
      <c r="BK26" s="154" t="str">
        <f t="shared" si="56"/>
        <v>-</v>
      </c>
      <c r="BL26" s="332"/>
      <c r="BM26" s="154" t="str">
        <f t="shared" si="57"/>
        <v>-</v>
      </c>
      <c r="BN26" s="332"/>
      <c r="BO26" s="155" t="str">
        <f t="shared" si="9"/>
        <v>-</v>
      </c>
      <c r="BP26" s="332"/>
      <c r="BQ26" s="154" t="str">
        <f t="shared" si="55"/>
        <v>-</v>
      </c>
      <c r="BR26" s="334"/>
      <c r="BS26" s="154" t="str">
        <f t="shared" si="46"/>
        <v>-</v>
      </c>
      <c r="BT26" s="334"/>
      <c r="BU26" s="154" t="str">
        <f t="shared" si="47"/>
        <v>-</v>
      </c>
      <c r="BV26" s="334"/>
      <c r="BW26" s="154" t="str">
        <f t="shared" si="48"/>
        <v>-</v>
      </c>
      <c r="BX26" s="332"/>
      <c r="BY26" s="154" t="str">
        <f t="shared" si="49"/>
        <v>-</v>
      </c>
      <c r="BZ26" s="334"/>
      <c r="CA26" s="154" t="str">
        <f t="shared" si="50"/>
        <v>-</v>
      </c>
      <c r="CB26" s="332"/>
      <c r="CC26" s="154" t="str">
        <f t="shared" si="51"/>
        <v>-</v>
      </c>
      <c r="CD26" s="332"/>
      <c r="CE26" s="154" t="str">
        <f t="shared" si="10"/>
        <v>-</v>
      </c>
      <c r="CF26" s="334"/>
      <c r="CG26" s="155" t="str">
        <f t="shared" si="11"/>
        <v>-</v>
      </c>
      <c r="CH26" s="332"/>
      <c r="CI26" s="154" t="str">
        <f t="shared" si="12"/>
        <v>-</v>
      </c>
      <c r="CJ26" s="334"/>
      <c r="CK26" s="154" t="str">
        <f t="shared" si="13"/>
        <v>-</v>
      </c>
      <c r="CL26" s="332"/>
      <c r="CM26" s="154" t="str">
        <f t="shared" si="14"/>
        <v>-</v>
      </c>
      <c r="CN26" s="332"/>
      <c r="CO26" s="155" t="str">
        <f t="shared" si="15"/>
        <v>-</v>
      </c>
      <c r="CP26" s="332"/>
      <c r="CQ26" s="155" t="str">
        <f t="shared" si="16"/>
        <v>-</v>
      </c>
      <c r="CR26" s="332"/>
      <c r="CS26" s="154" t="str">
        <f t="shared" si="44"/>
        <v>-</v>
      </c>
      <c r="CT26" s="332"/>
      <c r="CU26" s="155"/>
      <c r="CV26" s="332"/>
      <c r="CW26" s="154" t="str">
        <f t="shared" si="17"/>
        <v>-</v>
      </c>
      <c r="CX26" s="332"/>
      <c r="CY26" s="155" t="str">
        <f t="shared" si="18"/>
        <v>-</v>
      </c>
      <c r="CZ26" s="332"/>
      <c r="DA26" s="154" t="str">
        <f t="shared" si="19"/>
        <v>-</v>
      </c>
      <c r="DB26" s="334"/>
      <c r="DC26" s="155" t="str">
        <f t="shared" si="20"/>
        <v>-</v>
      </c>
      <c r="DD26" s="332"/>
      <c r="DE26" s="370">
        <v>45584</v>
      </c>
      <c r="DF26" s="371">
        <v>4163095</v>
      </c>
      <c r="DG26" s="265">
        <f t="shared" si="58"/>
        <v>0</v>
      </c>
      <c r="DH26" s="337"/>
      <c r="DI26" s="267">
        <v>45637</v>
      </c>
      <c r="DJ26" s="336">
        <v>4163063</v>
      </c>
      <c r="DK26" s="335">
        <f t="shared" ref="DK26:DK33" si="61">IF(AU26=2,1,0)</f>
        <v>0</v>
      </c>
      <c r="DL26" s="336"/>
      <c r="DM26" s="340">
        <f t="shared" si="21"/>
        <v>0</v>
      </c>
      <c r="DN26" s="336"/>
      <c r="DO26" s="155">
        <f t="shared" si="22"/>
        <v>0</v>
      </c>
      <c r="DP26" s="337"/>
      <c r="DQ26" s="155">
        <f t="shared" si="23"/>
        <v>0</v>
      </c>
      <c r="DR26" s="336"/>
      <c r="DS26" s="155">
        <f t="shared" si="24"/>
        <v>0</v>
      </c>
      <c r="DT26" s="337"/>
      <c r="DU26" s="155">
        <f t="shared" si="25"/>
        <v>0</v>
      </c>
      <c r="DV26" s="336"/>
      <c r="DW26" s="333">
        <f t="shared" ref="DW26:DW32" si="62">IF(AN26=1,1,0)</f>
        <v>0</v>
      </c>
      <c r="DX26" s="337"/>
      <c r="DY26" s="155">
        <f t="shared" si="26"/>
        <v>0</v>
      </c>
      <c r="DZ26" s="336"/>
      <c r="EA26" s="154">
        <v>45581</v>
      </c>
      <c r="EB26" s="336">
        <v>4063457</v>
      </c>
      <c r="EC26" s="269">
        <v>45602</v>
      </c>
      <c r="ED26" s="341">
        <v>4163023</v>
      </c>
      <c r="EE26" s="271">
        <v>45561</v>
      </c>
      <c r="EF26" s="342">
        <v>4063409</v>
      </c>
      <c r="EG26" s="273"/>
      <c r="EH26" s="274"/>
      <c r="EI26" s="275"/>
      <c r="EJ26" s="276"/>
      <c r="EK26" s="275"/>
      <c r="EL26" s="277"/>
      <c r="EM26" s="278" t="str">
        <f t="shared" si="27"/>
        <v xml:space="preserve"> </v>
      </c>
      <c r="EN26" s="337"/>
      <c r="EO26" s="155">
        <f t="shared" si="28"/>
        <v>0</v>
      </c>
      <c r="EP26" s="336"/>
      <c r="ER26" s="194" t="str">
        <f t="shared" si="29"/>
        <v>-</v>
      </c>
      <c r="ET26" s="154" t="str">
        <f t="shared" si="30"/>
        <v>-</v>
      </c>
      <c r="EU26" s="332"/>
      <c r="EV26" s="154" t="str">
        <f t="shared" si="31"/>
        <v>-</v>
      </c>
      <c r="EW26" s="332"/>
      <c r="EX26" s="154" t="str">
        <f t="shared" si="32"/>
        <v>-</v>
      </c>
      <c r="EY26" s="332"/>
      <c r="EZ26" s="155" t="str">
        <f t="shared" si="33"/>
        <v>-</v>
      </c>
      <c r="FA26" s="332"/>
      <c r="FB26" s="154" t="str">
        <f t="shared" si="34"/>
        <v>-</v>
      </c>
      <c r="FC26" s="332"/>
      <c r="FD26" s="154" t="str">
        <f t="shared" si="35"/>
        <v>-</v>
      </c>
      <c r="FE26" s="332"/>
      <c r="FF26" s="155" t="str">
        <f t="shared" si="36"/>
        <v>-</v>
      </c>
      <c r="FG26" s="332"/>
      <c r="FH26" s="154" t="str">
        <f t="shared" si="37"/>
        <v>-</v>
      </c>
      <c r="FI26" s="332"/>
      <c r="FJ26" s="155" t="str">
        <f t="shared" si="38"/>
        <v>-</v>
      </c>
      <c r="FK26" s="336"/>
      <c r="FL26" s="155" t="str">
        <f t="shared" si="39"/>
        <v>-</v>
      </c>
      <c r="FM26" s="279"/>
      <c r="FN26" s="1184"/>
      <c r="FO26" s="280"/>
      <c r="FP26" s="281"/>
      <c r="FQ26" s="282"/>
      <c r="FS26" s="281"/>
      <c r="FT26" s="282"/>
    </row>
    <row r="27" spans="1:176" ht="18.600000000000001" customHeight="1">
      <c r="A27" s="228">
        <f t="shared" ref="A27:A90" si="63">ROW()-10</f>
        <v>17</v>
      </c>
      <c r="B27" s="229" t="str">
        <f t="shared" si="1"/>
        <v>4IE</v>
      </c>
      <c r="C27" s="483">
        <v>45717</v>
      </c>
      <c r="D27" s="581" t="s">
        <v>615</v>
      </c>
      <c r="E27" s="582" t="s">
        <v>678</v>
      </c>
      <c r="F27" s="583" t="s">
        <v>78</v>
      </c>
      <c r="G27" s="584"/>
      <c r="H27" s="585" t="s">
        <v>630</v>
      </c>
      <c r="I27" s="586" t="s">
        <v>48</v>
      </c>
      <c r="J27" s="319" t="s">
        <v>22</v>
      </c>
      <c r="K27" s="320" t="s">
        <v>503</v>
      </c>
      <c r="L27" s="587" t="s">
        <v>491</v>
      </c>
      <c r="M27" s="588">
        <v>45679</v>
      </c>
      <c r="N27" s="241">
        <v>45674</v>
      </c>
      <c r="O27" s="589">
        <v>45680</v>
      </c>
      <c r="P27" s="241">
        <v>45675</v>
      </c>
      <c r="Q27" s="589">
        <v>45681</v>
      </c>
      <c r="R27" s="241">
        <v>45678</v>
      </c>
      <c r="S27" s="589">
        <v>45681</v>
      </c>
      <c r="T27" s="241">
        <v>45678</v>
      </c>
      <c r="U27" s="324">
        <v>45685</v>
      </c>
      <c r="V27" s="325">
        <v>45682</v>
      </c>
      <c r="W27" s="326">
        <v>45686</v>
      </c>
      <c r="X27" s="327">
        <v>45687</v>
      </c>
      <c r="Y27" s="328">
        <v>45693</v>
      </c>
      <c r="Z27" s="328">
        <v>45688</v>
      </c>
      <c r="AA27" s="329"/>
      <c r="AB27" s="328"/>
      <c r="AC27" s="300"/>
      <c r="AD27" s="330"/>
      <c r="AE27" s="331">
        <v>3</v>
      </c>
      <c r="AF27" s="254" t="str">
        <f t="shared" si="2"/>
        <v>4IE</v>
      </c>
      <c r="AG27" s="255">
        <v>1</v>
      </c>
      <c r="AH27" s="255">
        <f t="shared" si="54"/>
        <v>0</v>
      </c>
      <c r="AI27" s="255">
        <f t="shared" si="59"/>
        <v>0</v>
      </c>
      <c r="AJ27" s="255">
        <f t="shared" si="4"/>
        <v>0</v>
      </c>
      <c r="AK27" s="255">
        <f t="shared" si="5"/>
        <v>0</v>
      </c>
      <c r="AL27" s="255"/>
      <c r="AM27" s="255"/>
      <c r="AN27" s="255">
        <f t="shared" si="60"/>
        <v>0</v>
      </c>
      <c r="AO27" s="255">
        <f t="shared" si="6"/>
        <v>0</v>
      </c>
      <c r="AP27" s="255">
        <v>1</v>
      </c>
      <c r="AQ27" s="255">
        <v>1</v>
      </c>
      <c r="AR27" s="255">
        <v>1</v>
      </c>
      <c r="AS27" s="255">
        <f t="shared" si="42"/>
        <v>0</v>
      </c>
      <c r="AT27" s="255"/>
      <c r="AU27" s="256">
        <f t="shared" si="7"/>
        <v>0</v>
      </c>
      <c r="AV27" s="257">
        <f t="shared" si="8"/>
        <v>1</v>
      </c>
      <c r="AW27" s="590">
        <v>45581</v>
      </c>
      <c r="AX27" s="334">
        <v>4063441</v>
      </c>
      <c r="AY27" s="154">
        <v>45581</v>
      </c>
      <c r="AZ27" s="332">
        <v>4063442</v>
      </c>
      <c r="BA27" s="154">
        <v>45581</v>
      </c>
      <c r="BB27" s="332">
        <v>4063443</v>
      </c>
      <c r="BC27" s="333">
        <v>45581</v>
      </c>
      <c r="BD27" s="334">
        <v>4063444</v>
      </c>
      <c r="BE27" s="154">
        <v>45581</v>
      </c>
      <c r="BF27" s="332">
        <v>4063445</v>
      </c>
      <c r="BG27" s="333">
        <v>45581</v>
      </c>
      <c r="BH27" s="332">
        <v>4063446</v>
      </c>
      <c r="BI27" s="154">
        <v>45561</v>
      </c>
      <c r="BJ27" s="332">
        <v>4063397</v>
      </c>
      <c r="BK27" s="154" t="str">
        <f t="shared" si="56"/>
        <v>-</v>
      </c>
      <c r="BL27" s="332"/>
      <c r="BM27" s="154" t="str">
        <f t="shared" si="57"/>
        <v>-</v>
      </c>
      <c r="BN27" s="332"/>
      <c r="BO27" s="155" t="str">
        <f t="shared" si="9"/>
        <v>-</v>
      </c>
      <c r="BP27" s="332"/>
      <c r="BQ27" s="154" t="str">
        <f t="shared" si="55"/>
        <v>-</v>
      </c>
      <c r="BR27" s="334"/>
      <c r="BS27" s="154" t="str">
        <f t="shared" si="46"/>
        <v>-</v>
      </c>
      <c r="BT27" s="334"/>
      <c r="BU27" s="154" t="str">
        <f t="shared" si="47"/>
        <v>-</v>
      </c>
      <c r="BV27" s="334"/>
      <c r="BW27" s="154" t="str">
        <f t="shared" si="48"/>
        <v>-</v>
      </c>
      <c r="BX27" s="332"/>
      <c r="BY27" s="154" t="str">
        <f t="shared" si="49"/>
        <v>-</v>
      </c>
      <c r="BZ27" s="334"/>
      <c r="CA27" s="154" t="str">
        <f t="shared" si="50"/>
        <v>-</v>
      </c>
      <c r="CB27" s="332"/>
      <c r="CC27" s="154" t="str">
        <f t="shared" si="51"/>
        <v>-</v>
      </c>
      <c r="CD27" s="332"/>
      <c r="CE27" s="154" t="str">
        <f t="shared" si="10"/>
        <v>-</v>
      </c>
      <c r="CF27" s="334"/>
      <c r="CG27" s="155" t="str">
        <f t="shared" si="11"/>
        <v>-</v>
      </c>
      <c r="CH27" s="332"/>
      <c r="CI27" s="154" t="str">
        <f t="shared" si="12"/>
        <v>-</v>
      </c>
      <c r="CJ27" s="334"/>
      <c r="CK27" s="154" t="str">
        <f t="shared" si="13"/>
        <v>-</v>
      </c>
      <c r="CL27" s="332"/>
      <c r="CM27" s="154" t="str">
        <f t="shared" si="14"/>
        <v>-</v>
      </c>
      <c r="CN27" s="332"/>
      <c r="CO27" s="155" t="str">
        <f t="shared" si="15"/>
        <v>-</v>
      </c>
      <c r="CP27" s="332"/>
      <c r="CQ27" s="155" t="str">
        <f t="shared" si="16"/>
        <v>-</v>
      </c>
      <c r="CR27" s="332"/>
      <c r="CS27" s="154" t="str">
        <f t="shared" si="44"/>
        <v>-</v>
      </c>
      <c r="CT27" s="332"/>
      <c r="CU27" s="155"/>
      <c r="CV27" s="332"/>
      <c r="CW27" s="154" t="str">
        <f t="shared" si="17"/>
        <v>-</v>
      </c>
      <c r="CX27" s="332"/>
      <c r="CY27" s="155" t="str">
        <f t="shared" si="18"/>
        <v>-</v>
      </c>
      <c r="CZ27" s="332"/>
      <c r="DA27" s="154" t="str">
        <f t="shared" si="19"/>
        <v>-</v>
      </c>
      <c r="DB27" s="334"/>
      <c r="DC27" s="155" t="str">
        <f t="shared" si="20"/>
        <v>-</v>
      </c>
      <c r="DD27" s="332"/>
      <c r="DE27" s="370">
        <v>45584</v>
      </c>
      <c r="DF27" s="371">
        <v>4163095</v>
      </c>
      <c r="DG27" s="265">
        <f t="shared" si="58"/>
        <v>0</v>
      </c>
      <c r="DH27" s="337"/>
      <c r="DI27" s="267">
        <v>45637</v>
      </c>
      <c r="DJ27" s="336">
        <v>4163063</v>
      </c>
      <c r="DK27" s="335">
        <f t="shared" si="61"/>
        <v>0</v>
      </c>
      <c r="DL27" s="336"/>
      <c r="DM27" s="340">
        <f t="shared" si="21"/>
        <v>0</v>
      </c>
      <c r="DN27" s="336"/>
      <c r="DO27" s="155">
        <f t="shared" si="22"/>
        <v>0</v>
      </c>
      <c r="DP27" s="337"/>
      <c r="DQ27" s="155">
        <f t="shared" si="23"/>
        <v>0</v>
      </c>
      <c r="DR27" s="336"/>
      <c r="DS27" s="155">
        <f t="shared" si="24"/>
        <v>0</v>
      </c>
      <c r="DT27" s="337"/>
      <c r="DU27" s="155">
        <f t="shared" si="25"/>
        <v>0</v>
      </c>
      <c r="DV27" s="336"/>
      <c r="DW27" s="333">
        <f t="shared" si="62"/>
        <v>0</v>
      </c>
      <c r="DX27" s="337"/>
      <c r="DY27" s="155">
        <f t="shared" si="26"/>
        <v>0</v>
      </c>
      <c r="DZ27" s="336"/>
      <c r="EA27" s="154">
        <v>45581</v>
      </c>
      <c r="EB27" s="336">
        <v>4063457</v>
      </c>
      <c r="EC27" s="269">
        <v>45602</v>
      </c>
      <c r="ED27" s="591">
        <v>4163023</v>
      </c>
      <c r="EE27" s="271">
        <v>45561</v>
      </c>
      <c r="EF27" s="342">
        <v>4063409</v>
      </c>
      <c r="EG27" s="273"/>
      <c r="EH27" s="274"/>
      <c r="EI27" s="275"/>
      <c r="EJ27" s="276"/>
      <c r="EK27" s="275"/>
      <c r="EL27" s="277"/>
      <c r="EM27" s="278" t="str">
        <f t="shared" si="27"/>
        <v xml:space="preserve"> </v>
      </c>
      <c r="EN27" s="337"/>
      <c r="EO27" s="155">
        <f t="shared" si="28"/>
        <v>0</v>
      </c>
      <c r="EP27" s="336"/>
      <c r="ER27" s="194" t="str">
        <f t="shared" si="29"/>
        <v>-</v>
      </c>
      <c r="ET27" s="154" t="str">
        <f t="shared" si="30"/>
        <v>-</v>
      </c>
      <c r="EU27" s="332"/>
      <c r="EV27" s="154" t="str">
        <f t="shared" si="31"/>
        <v>-</v>
      </c>
      <c r="EW27" s="332"/>
      <c r="EX27" s="154" t="str">
        <f t="shared" si="32"/>
        <v>-</v>
      </c>
      <c r="EY27" s="332"/>
      <c r="EZ27" s="155" t="str">
        <f t="shared" si="33"/>
        <v>-</v>
      </c>
      <c r="FA27" s="332"/>
      <c r="FB27" s="154" t="str">
        <f t="shared" si="34"/>
        <v>-</v>
      </c>
      <c r="FC27" s="332"/>
      <c r="FD27" s="154" t="str">
        <f t="shared" si="35"/>
        <v>-</v>
      </c>
      <c r="FE27" s="332"/>
      <c r="FF27" s="155" t="str">
        <f t="shared" si="36"/>
        <v>-</v>
      </c>
      <c r="FG27" s="332"/>
      <c r="FH27" s="154" t="str">
        <f t="shared" si="37"/>
        <v>-</v>
      </c>
      <c r="FI27" s="332"/>
      <c r="FJ27" s="155" t="str">
        <f t="shared" si="38"/>
        <v>-</v>
      </c>
      <c r="FK27" s="336"/>
      <c r="FL27" s="155" t="str">
        <f t="shared" si="39"/>
        <v>-</v>
      </c>
      <c r="FM27" s="279"/>
      <c r="FN27" s="1184"/>
      <c r="FO27" s="280"/>
      <c r="FP27" s="281"/>
      <c r="FQ27" s="282"/>
      <c r="FS27" s="281"/>
      <c r="FT27" s="282"/>
    </row>
    <row r="28" spans="1:176" ht="18.600000000000001" customHeight="1">
      <c r="A28" s="228">
        <f t="shared" si="63"/>
        <v>18</v>
      </c>
      <c r="B28" s="229" t="str">
        <f t="shared" si="1"/>
        <v>4IE</v>
      </c>
      <c r="C28" s="483">
        <v>45717</v>
      </c>
      <c r="D28" s="581" t="s">
        <v>615</v>
      </c>
      <c r="E28" s="582" t="s">
        <v>682</v>
      </c>
      <c r="F28" s="583" t="s">
        <v>70</v>
      </c>
      <c r="G28" s="584"/>
      <c r="H28" s="585" t="s">
        <v>630</v>
      </c>
      <c r="I28" s="586" t="s">
        <v>48</v>
      </c>
      <c r="J28" s="319" t="s">
        <v>22</v>
      </c>
      <c r="K28" s="320" t="s">
        <v>503</v>
      </c>
      <c r="L28" s="587" t="s">
        <v>491</v>
      </c>
      <c r="M28" s="588">
        <v>45680</v>
      </c>
      <c r="N28" s="241">
        <v>45675</v>
      </c>
      <c r="O28" s="589">
        <v>45681</v>
      </c>
      <c r="P28" s="241">
        <v>45678</v>
      </c>
      <c r="Q28" s="589">
        <v>45682</v>
      </c>
      <c r="R28" s="241">
        <v>45679</v>
      </c>
      <c r="S28" s="589">
        <v>45682</v>
      </c>
      <c r="T28" s="241">
        <v>45679</v>
      </c>
      <c r="U28" s="324">
        <v>45686</v>
      </c>
      <c r="V28" s="325">
        <v>45685</v>
      </c>
      <c r="W28" s="326">
        <v>45687</v>
      </c>
      <c r="X28" s="327">
        <v>45687</v>
      </c>
      <c r="Y28" s="328">
        <v>45693</v>
      </c>
      <c r="Z28" s="328">
        <v>45688</v>
      </c>
      <c r="AA28" s="329"/>
      <c r="AB28" s="328"/>
      <c r="AC28" s="300"/>
      <c r="AD28" s="330"/>
      <c r="AE28" s="331">
        <v>3</v>
      </c>
      <c r="AF28" s="254" t="str">
        <f t="shared" si="2"/>
        <v>4IE</v>
      </c>
      <c r="AG28" s="255">
        <v>1</v>
      </c>
      <c r="AH28" s="255">
        <f t="shared" si="54"/>
        <v>0</v>
      </c>
      <c r="AI28" s="255">
        <f t="shared" si="59"/>
        <v>0</v>
      </c>
      <c r="AJ28" s="255">
        <f t="shared" si="4"/>
        <v>0</v>
      </c>
      <c r="AK28" s="255">
        <f t="shared" si="5"/>
        <v>0</v>
      </c>
      <c r="AL28" s="255"/>
      <c r="AM28" s="255"/>
      <c r="AN28" s="255">
        <f t="shared" si="60"/>
        <v>0</v>
      </c>
      <c r="AO28" s="255">
        <f t="shared" si="6"/>
        <v>0</v>
      </c>
      <c r="AP28" s="255">
        <v>1</v>
      </c>
      <c r="AQ28" s="255">
        <v>1</v>
      </c>
      <c r="AR28" s="255">
        <v>1</v>
      </c>
      <c r="AS28" s="255">
        <f t="shared" si="42"/>
        <v>0</v>
      </c>
      <c r="AT28" s="255"/>
      <c r="AU28" s="256">
        <f t="shared" si="7"/>
        <v>0</v>
      </c>
      <c r="AV28" s="257">
        <f t="shared" si="8"/>
        <v>1</v>
      </c>
      <c r="AW28" s="590">
        <v>45581</v>
      </c>
      <c r="AX28" s="334">
        <v>4063441</v>
      </c>
      <c r="AY28" s="154">
        <v>45581</v>
      </c>
      <c r="AZ28" s="332">
        <v>4063442</v>
      </c>
      <c r="BA28" s="154">
        <v>45581</v>
      </c>
      <c r="BB28" s="332">
        <v>4063443</v>
      </c>
      <c r="BC28" s="333">
        <v>45581</v>
      </c>
      <c r="BD28" s="334">
        <v>4063444</v>
      </c>
      <c r="BE28" s="154">
        <v>45581</v>
      </c>
      <c r="BF28" s="332">
        <v>4063445</v>
      </c>
      <c r="BG28" s="333">
        <v>45581</v>
      </c>
      <c r="BH28" s="332">
        <v>4063446</v>
      </c>
      <c r="BI28" s="154">
        <v>45561</v>
      </c>
      <c r="BJ28" s="332">
        <v>4063397</v>
      </c>
      <c r="BK28" s="154" t="str">
        <f t="shared" si="56"/>
        <v>-</v>
      </c>
      <c r="BL28" s="332"/>
      <c r="BM28" s="154" t="str">
        <f t="shared" si="57"/>
        <v>-</v>
      </c>
      <c r="BN28" s="332"/>
      <c r="BO28" s="155" t="str">
        <f t="shared" si="9"/>
        <v>-</v>
      </c>
      <c r="BP28" s="332"/>
      <c r="BQ28" s="154" t="str">
        <f t="shared" si="55"/>
        <v>-</v>
      </c>
      <c r="BR28" s="334"/>
      <c r="BS28" s="154" t="str">
        <f t="shared" si="46"/>
        <v>-</v>
      </c>
      <c r="BT28" s="334"/>
      <c r="BU28" s="154" t="str">
        <f t="shared" si="47"/>
        <v>-</v>
      </c>
      <c r="BV28" s="334"/>
      <c r="BW28" s="154" t="str">
        <f t="shared" si="48"/>
        <v>-</v>
      </c>
      <c r="BX28" s="332"/>
      <c r="BY28" s="154" t="str">
        <f t="shared" si="49"/>
        <v>-</v>
      </c>
      <c r="BZ28" s="334"/>
      <c r="CA28" s="154" t="str">
        <f t="shared" si="50"/>
        <v>-</v>
      </c>
      <c r="CB28" s="332"/>
      <c r="CC28" s="154" t="str">
        <f t="shared" si="51"/>
        <v>-</v>
      </c>
      <c r="CD28" s="332"/>
      <c r="CE28" s="154" t="str">
        <f t="shared" si="10"/>
        <v>-</v>
      </c>
      <c r="CF28" s="334"/>
      <c r="CG28" s="155" t="str">
        <f t="shared" si="11"/>
        <v>-</v>
      </c>
      <c r="CH28" s="332"/>
      <c r="CI28" s="154" t="str">
        <f t="shared" si="12"/>
        <v>-</v>
      </c>
      <c r="CJ28" s="334"/>
      <c r="CK28" s="154" t="str">
        <f t="shared" si="13"/>
        <v>-</v>
      </c>
      <c r="CL28" s="332"/>
      <c r="CM28" s="154" t="str">
        <f t="shared" si="14"/>
        <v>-</v>
      </c>
      <c r="CN28" s="332"/>
      <c r="CO28" s="155" t="str">
        <f t="shared" si="15"/>
        <v>-</v>
      </c>
      <c r="CP28" s="332"/>
      <c r="CQ28" s="155" t="str">
        <f t="shared" si="16"/>
        <v>-</v>
      </c>
      <c r="CR28" s="332"/>
      <c r="CS28" s="154" t="str">
        <f t="shared" si="44"/>
        <v>-</v>
      </c>
      <c r="CT28" s="332"/>
      <c r="CU28" s="155"/>
      <c r="CV28" s="332"/>
      <c r="CW28" s="154" t="str">
        <f t="shared" si="17"/>
        <v>-</v>
      </c>
      <c r="CX28" s="332"/>
      <c r="CY28" s="155" t="str">
        <f t="shared" si="18"/>
        <v>-</v>
      </c>
      <c r="CZ28" s="332"/>
      <c r="DA28" s="154" t="str">
        <f t="shared" si="19"/>
        <v>-</v>
      </c>
      <c r="DB28" s="334"/>
      <c r="DC28" s="155" t="str">
        <f t="shared" si="20"/>
        <v>-</v>
      </c>
      <c r="DD28" s="332"/>
      <c r="DE28" s="370">
        <v>45584</v>
      </c>
      <c r="DF28" s="371">
        <v>4163095</v>
      </c>
      <c r="DG28" s="265">
        <f t="shared" si="58"/>
        <v>0</v>
      </c>
      <c r="DH28" s="337"/>
      <c r="DI28" s="267">
        <v>45637</v>
      </c>
      <c r="DJ28" s="336">
        <v>4163063</v>
      </c>
      <c r="DK28" s="335">
        <f t="shared" si="61"/>
        <v>0</v>
      </c>
      <c r="DL28" s="336"/>
      <c r="DM28" s="340">
        <f t="shared" si="21"/>
        <v>0</v>
      </c>
      <c r="DN28" s="336"/>
      <c r="DO28" s="155">
        <f t="shared" si="22"/>
        <v>0</v>
      </c>
      <c r="DP28" s="337"/>
      <c r="DQ28" s="155">
        <f t="shared" si="23"/>
        <v>0</v>
      </c>
      <c r="DR28" s="336"/>
      <c r="DS28" s="155">
        <f t="shared" si="24"/>
        <v>0</v>
      </c>
      <c r="DT28" s="337"/>
      <c r="DU28" s="155">
        <f t="shared" si="25"/>
        <v>0</v>
      </c>
      <c r="DV28" s="336"/>
      <c r="DW28" s="333">
        <f t="shared" si="62"/>
        <v>0</v>
      </c>
      <c r="DX28" s="337"/>
      <c r="DY28" s="155">
        <f t="shared" si="26"/>
        <v>0</v>
      </c>
      <c r="DZ28" s="336"/>
      <c r="EA28" s="154">
        <v>45581</v>
      </c>
      <c r="EB28" s="336">
        <v>4063457</v>
      </c>
      <c r="EC28" s="269">
        <v>45630</v>
      </c>
      <c r="ED28" s="341">
        <v>4163042</v>
      </c>
      <c r="EE28" s="271">
        <v>45561</v>
      </c>
      <c r="EF28" s="342">
        <v>4063409</v>
      </c>
      <c r="EG28" s="273"/>
      <c r="EH28" s="274"/>
      <c r="EI28" s="275"/>
      <c r="EJ28" s="276"/>
      <c r="EK28" s="275"/>
      <c r="EL28" s="277"/>
      <c r="EM28" s="278" t="str">
        <f t="shared" si="27"/>
        <v xml:space="preserve"> </v>
      </c>
      <c r="EN28" s="337"/>
      <c r="EO28" s="155">
        <f t="shared" si="28"/>
        <v>0</v>
      </c>
      <c r="EP28" s="336"/>
      <c r="ER28" s="194" t="str">
        <f t="shared" si="29"/>
        <v>-</v>
      </c>
      <c r="ET28" s="154" t="str">
        <f t="shared" si="30"/>
        <v>-</v>
      </c>
      <c r="EU28" s="332"/>
      <c r="EV28" s="154" t="str">
        <f t="shared" si="31"/>
        <v>-</v>
      </c>
      <c r="EW28" s="332"/>
      <c r="EX28" s="154" t="str">
        <f t="shared" si="32"/>
        <v>-</v>
      </c>
      <c r="EY28" s="332"/>
      <c r="EZ28" s="155" t="str">
        <f t="shared" si="33"/>
        <v>-</v>
      </c>
      <c r="FA28" s="332"/>
      <c r="FB28" s="154" t="str">
        <f t="shared" si="34"/>
        <v>-</v>
      </c>
      <c r="FC28" s="332"/>
      <c r="FD28" s="154" t="str">
        <f t="shared" si="35"/>
        <v>-</v>
      </c>
      <c r="FE28" s="332"/>
      <c r="FF28" s="155" t="str">
        <f t="shared" si="36"/>
        <v>-</v>
      </c>
      <c r="FG28" s="332"/>
      <c r="FH28" s="154" t="str">
        <f t="shared" si="37"/>
        <v>-</v>
      </c>
      <c r="FI28" s="332"/>
      <c r="FJ28" s="155" t="str">
        <f t="shared" si="38"/>
        <v>-</v>
      </c>
      <c r="FK28" s="336"/>
      <c r="FL28" s="155" t="str">
        <f t="shared" si="39"/>
        <v>-</v>
      </c>
      <c r="FM28" s="279"/>
      <c r="FN28" s="1184"/>
      <c r="FO28" s="280"/>
      <c r="FP28" s="281"/>
      <c r="FQ28" s="282"/>
      <c r="FS28" s="281"/>
      <c r="FT28" s="282"/>
    </row>
    <row r="29" spans="1:176" ht="18.600000000000001" customHeight="1">
      <c r="A29" s="228">
        <f t="shared" si="63"/>
        <v>19</v>
      </c>
      <c r="B29" s="343" t="str">
        <f t="shared" si="1"/>
        <v>LIS</v>
      </c>
      <c r="C29" s="592">
        <v>45717</v>
      </c>
      <c r="D29" s="345" t="s">
        <v>25</v>
      </c>
      <c r="E29" s="346">
        <v>89512166</v>
      </c>
      <c r="F29" s="347"/>
      <c r="G29" s="348"/>
      <c r="H29" s="349" t="s">
        <v>630</v>
      </c>
      <c r="I29" s="350" t="s">
        <v>858</v>
      </c>
      <c r="J29" s="350" t="s">
        <v>849</v>
      </c>
      <c r="K29" s="351" t="s">
        <v>97</v>
      </c>
      <c r="L29" s="600" t="s">
        <v>619</v>
      </c>
      <c r="M29" s="588">
        <v>45680</v>
      </c>
      <c r="N29" s="241">
        <v>45678</v>
      </c>
      <c r="O29" s="589">
        <v>45681</v>
      </c>
      <c r="P29" s="241">
        <v>45678</v>
      </c>
      <c r="Q29" s="589">
        <v>45682</v>
      </c>
      <c r="R29" s="241">
        <v>45680</v>
      </c>
      <c r="S29" s="589">
        <v>45682</v>
      </c>
      <c r="T29" s="241">
        <v>45680</v>
      </c>
      <c r="U29" s="324">
        <v>45686</v>
      </c>
      <c r="V29" s="353">
        <v>45685</v>
      </c>
      <c r="W29" s="356">
        <v>45687</v>
      </c>
      <c r="X29" s="357">
        <v>45689</v>
      </c>
      <c r="Y29" s="358">
        <v>45701</v>
      </c>
      <c r="Z29" s="359"/>
      <c r="AA29" s="360">
        <v>45692</v>
      </c>
      <c r="AB29" s="358">
        <v>45693</v>
      </c>
      <c r="AC29" s="251" t="s">
        <v>633</v>
      </c>
      <c r="AD29" s="361"/>
      <c r="AE29" s="362">
        <v>14</v>
      </c>
      <c r="AF29" s="363" t="str">
        <f t="shared" si="2"/>
        <v>LIS</v>
      </c>
      <c r="AG29" s="364">
        <f>IF($AE29=0,"　",VLOOKUP($AE29,ﾚｰｻﾞOP,34,0))</f>
        <v>1</v>
      </c>
      <c r="AH29" s="364">
        <f t="shared" si="54"/>
        <v>0</v>
      </c>
      <c r="AI29" s="364">
        <f t="shared" si="59"/>
        <v>0</v>
      </c>
      <c r="AJ29" s="364">
        <f t="shared" si="4"/>
        <v>0</v>
      </c>
      <c r="AK29" s="364">
        <f t="shared" si="5"/>
        <v>0</v>
      </c>
      <c r="AL29" s="364"/>
      <c r="AM29" s="364"/>
      <c r="AN29" s="364" t="str">
        <f t="shared" si="60"/>
        <v>-</v>
      </c>
      <c r="AO29" s="364" t="str">
        <f t="shared" si="6"/>
        <v>-</v>
      </c>
      <c r="AP29" s="363" t="str">
        <f>IF($AE29=0,"　",VLOOKUP($AE29,ﾚｰｻﾞOP,43,0))</f>
        <v>-</v>
      </c>
      <c r="AQ29" s="255" t="str">
        <f>IF($AE29=0,"　",VLOOKUP($AE29,ﾚｰｻﾞOP,45,0))</f>
        <v>-</v>
      </c>
      <c r="AR29" s="255">
        <f>IF($AE29=0,"　",VLOOKUP($AE29,ﾚｰｻﾞOP,47,0))</f>
        <v>0</v>
      </c>
      <c r="AS29" s="255">
        <f t="shared" si="42"/>
        <v>0</v>
      </c>
      <c r="AT29" s="255"/>
      <c r="AU29" s="256">
        <f t="shared" si="7"/>
        <v>0</v>
      </c>
      <c r="AV29" s="257">
        <f t="shared" si="8"/>
        <v>0</v>
      </c>
      <c r="AW29" s="590" t="str">
        <f>IF($AE29=0,"　",VLOOKUP($AE29,ﾚｰｻﾞOP,5,0))</f>
        <v>-</v>
      </c>
      <c r="AX29" s="369"/>
      <c r="AY29" s="154" t="str">
        <f>IF($AE29=0,"　",VLOOKUP($AE29,ﾚｰｻﾞOP,6,0))</f>
        <v>-</v>
      </c>
      <c r="AZ29" s="367"/>
      <c r="BA29" s="154" t="str">
        <f>IF($AE29=0,"　",VLOOKUP($AE29,ﾚｰｻﾞOP,7,0))</f>
        <v>-</v>
      </c>
      <c r="BB29" s="367"/>
      <c r="BC29" s="368" t="str">
        <f>IF($AE29=0,"　",VLOOKUP($AE29,ﾚｰｻﾞOP,8,0))</f>
        <v>-</v>
      </c>
      <c r="BD29" s="369"/>
      <c r="BE29" s="154" t="str">
        <f>IF($AE29=0,"　",VLOOKUP($AE29,ﾚｰｻﾞOP,9,0))</f>
        <v>-</v>
      </c>
      <c r="BF29" s="367"/>
      <c r="BG29" s="368" t="str">
        <f>IF($AE29=0,"　",VLOOKUP($AE29,ﾚｰｻﾞOP,10,0))</f>
        <v>-</v>
      </c>
      <c r="BH29" s="367"/>
      <c r="BI29" s="154" t="str">
        <f>IF($AE29=0,"　",VLOOKUP($AE29,ﾚｰｻﾞOP,11,0))</f>
        <v>-</v>
      </c>
      <c r="BJ29" s="367"/>
      <c r="BK29" s="154" t="str">
        <f t="shared" si="56"/>
        <v>-</v>
      </c>
      <c r="BL29" s="367"/>
      <c r="BM29" s="154" t="str">
        <f t="shared" si="57"/>
        <v>-</v>
      </c>
      <c r="BN29" s="367"/>
      <c r="BO29" s="155" t="str">
        <f t="shared" si="9"/>
        <v>-</v>
      </c>
      <c r="BP29" s="367"/>
      <c r="BQ29" s="154" t="str">
        <f t="shared" si="55"/>
        <v>-</v>
      </c>
      <c r="BR29" s="369"/>
      <c r="BS29" s="154" t="str">
        <f t="shared" si="46"/>
        <v>-</v>
      </c>
      <c r="BT29" s="369"/>
      <c r="BU29" s="154" t="str">
        <f t="shared" si="47"/>
        <v>-</v>
      </c>
      <c r="BV29" s="369"/>
      <c r="BW29" s="154" t="str">
        <f t="shared" si="48"/>
        <v>-</v>
      </c>
      <c r="BX29" s="367"/>
      <c r="BY29" s="154" t="str">
        <f t="shared" si="49"/>
        <v>-</v>
      </c>
      <c r="BZ29" s="369"/>
      <c r="CA29" s="154" t="str">
        <f t="shared" si="50"/>
        <v>-</v>
      </c>
      <c r="CB29" s="367"/>
      <c r="CC29" s="154" t="str">
        <f t="shared" si="51"/>
        <v>-</v>
      </c>
      <c r="CD29" s="367"/>
      <c r="CE29" s="154">
        <v>45561</v>
      </c>
      <c r="CF29" s="369">
        <v>4063399</v>
      </c>
      <c r="CG29" s="155" t="str">
        <f t="shared" si="11"/>
        <v>-</v>
      </c>
      <c r="CH29" s="367"/>
      <c r="CI29" s="154">
        <v>45539</v>
      </c>
      <c r="CJ29" s="369">
        <v>4063352</v>
      </c>
      <c r="CK29" s="154" t="str">
        <f t="shared" si="13"/>
        <v>-</v>
      </c>
      <c r="CL29" s="367"/>
      <c r="CM29" s="154">
        <v>45100</v>
      </c>
      <c r="CN29" s="367">
        <v>3963332</v>
      </c>
      <c r="CO29" s="155" t="str">
        <f t="shared" si="15"/>
        <v>-</v>
      </c>
      <c r="CP29" s="367"/>
      <c r="CQ29" s="155" t="str">
        <f t="shared" si="16"/>
        <v>-</v>
      </c>
      <c r="CR29" s="367"/>
      <c r="CS29" s="154">
        <v>45539</v>
      </c>
      <c r="CT29" s="367">
        <v>4063355</v>
      </c>
      <c r="CU29" s="155"/>
      <c r="CV29" s="367"/>
      <c r="CW29" s="154">
        <v>45581</v>
      </c>
      <c r="CX29" s="367">
        <v>4063463</v>
      </c>
      <c r="CY29" s="155" t="str">
        <f t="shared" si="18"/>
        <v>-</v>
      </c>
      <c r="CZ29" s="367"/>
      <c r="DA29" s="154">
        <f t="shared" si="19"/>
        <v>1</v>
      </c>
      <c r="DB29" s="369"/>
      <c r="DC29" s="155" t="str">
        <f t="shared" si="20"/>
        <v>-</v>
      </c>
      <c r="DD29" s="367"/>
      <c r="DE29" s="370">
        <v>45584</v>
      </c>
      <c r="DF29" s="371">
        <v>4163095</v>
      </c>
      <c r="DG29" s="265">
        <f t="shared" si="58"/>
        <v>0</v>
      </c>
      <c r="DH29" s="372"/>
      <c r="DI29" s="267">
        <v>45637</v>
      </c>
      <c r="DJ29" s="373">
        <v>4163063</v>
      </c>
      <c r="DK29" s="374">
        <f t="shared" si="61"/>
        <v>0</v>
      </c>
      <c r="DL29" s="373"/>
      <c r="DM29" s="375">
        <f t="shared" si="21"/>
        <v>0</v>
      </c>
      <c r="DN29" s="373"/>
      <c r="DO29" s="155">
        <f t="shared" si="22"/>
        <v>0</v>
      </c>
      <c r="DP29" s="372"/>
      <c r="DQ29" s="155">
        <f t="shared" si="23"/>
        <v>0</v>
      </c>
      <c r="DR29" s="373"/>
      <c r="DS29" s="155">
        <f t="shared" si="24"/>
        <v>0</v>
      </c>
      <c r="DT29" s="372"/>
      <c r="DU29" s="155">
        <f t="shared" si="25"/>
        <v>0</v>
      </c>
      <c r="DV29" s="373"/>
      <c r="DW29" s="368">
        <f t="shared" si="62"/>
        <v>0</v>
      </c>
      <c r="DX29" s="372"/>
      <c r="DY29" s="155">
        <f t="shared" si="26"/>
        <v>0</v>
      </c>
      <c r="DZ29" s="373"/>
      <c r="EA29" s="154">
        <f>IF(AP29=1,1,0)</f>
        <v>0</v>
      </c>
      <c r="EB29" s="373"/>
      <c r="EC29" s="269">
        <f>IF(AQ29=1,1,0)</f>
        <v>0</v>
      </c>
      <c r="ED29" s="376"/>
      <c r="EE29" s="271">
        <f>IF(AV29=0,0,1)</f>
        <v>0</v>
      </c>
      <c r="EF29" s="377"/>
      <c r="EG29" s="273"/>
      <c r="EH29" s="274"/>
      <c r="EI29" s="275"/>
      <c r="EJ29" s="276"/>
      <c r="EK29" s="275"/>
      <c r="EL29" s="277"/>
      <c r="EM29" s="278" t="str">
        <f t="shared" si="27"/>
        <v xml:space="preserve"> </v>
      </c>
      <c r="EN29" s="372"/>
      <c r="EO29" s="155">
        <f t="shared" si="28"/>
        <v>0</v>
      </c>
      <c r="EP29" s="373"/>
      <c r="ER29" s="194" t="str">
        <f t="shared" si="29"/>
        <v>-</v>
      </c>
      <c r="ET29" s="154" t="str">
        <f t="shared" si="30"/>
        <v>-</v>
      </c>
      <c r="EU29" s="367"/>
      <c r="EV29" s="154" t="str">
        <f t="shared" si="31"/>
        <v>-</v>
      </c>
      <c r="EW29" s="367"/>
      <c r="EX29" s="154" t="str">
        <f t="shared" si="32"/>
        <v>-</v>
      </c>
      <c r="EY29" s="367"/>
      <c r="EZ29" s="155" t="str">
        <f t="shared" si="33"/>
        <v>-</v>
      </c>
      <c r="FA29" s="367"/>
      <c r="FB29" s="154" t="str">
        <f t="shared" si="34"/>
        <v>-</v>
      </c>
      <c r="FC29" s="367"/>
      <c r="FD29" s="154" t="str">
        <f t="shared" si="35"/>
        <v>-</v>
      </c>
      <c r="FE29" s="367"/>
      <c r="FF29" s="155" t="str">
        <f t="shared" si="36"/>
        <v>-</v>
      </c>
      <c r="FG29" s="367"/>
      <c r="FH29" s="154" t="str">
        <f t="shared" si="37"/>
        <v>-</v>
      </c>
      <c r="FI29" s="367"/>
      <c r="FJ29" s="155" t="str">
        <f t="shared" si="38"/>
        <v>-</v>
      </c>
      <c r="FK29" s="373"/>
      <c r="FL29" s="155" t="str">
        <f t="shared" si="39"/>
        <v>-</v>
      </c>
      <c r="FM29" s="279"/>
      <c r="FN29" s="1184"/>
      <c r="FO29" s="280"/>
      <c r="FP29" s="281"/>
      <c r="FQ29" s="282"/>
      <c r="FS29" s="281"/>
      <c r="FT29" s="282"/>
    </row>
    <row r="30" spans="1:176" ht="18.600000000000001" customHeight="1">
      <c r="A30" s="228">
        <f t="shared" si="63"/>
        <v>20</v>
      </c>
      <c r="B30" s="229" t="str">
        <f t="shared" si="1"/>
        <v>4IE</v>
      </c>
      <c r="C30" s="483">
        <v>45717</v>
      </c>
      <c r="D30" s="581" t="s">
        <v>615</v>
      </c>
      <c r="E30" s="582" t="s">
        <v>865</v>
      </c>
      <c r="F30" s="583" t="s">
        <v>866</v>
      </c>
      <c r="G30" s="584"/>
      <c r="H30" s="585" t="s">
        <v>630</v>
      </c>
      <c r="I30" s="586" t="s">
        <v>48</v>
      </c>
      <c r="J30" s="319" t="s">
        <v>22</v>
      </c>
      <c r="K30" s="320" t="s">
        <v>503</v>
      </c>
      <c r="L30" s="587" t="s">
        <v>684</v>
      </c>
      <c r="M30" s="588">
        <v>45681</v>
      </c>
      <c r="N30" s="241">
        <v>45675</v>
      </c>
      <c r="O30" s="589">
        <v>45682</v>
      </c>
      <c r="P30" s="241">
        <v>45678</v>
      </c>
      <c r="Q30" s="589">
        <v>45685</v>
      </c>
      <c r="R30" s="241">
        <v>45679</v>
      </c>
      <c r="S30" s="589">
        <v>45685</v>
      </c>
      <c r="T30" s="241">
        <v>45679</v>
      </c>
      <c r="U30" s="324">
        <v>45687</v>
      </c>
      <c r="V30" s="325">
        <v>45686</v>
      </c>
      <c r="W30" s="326">
        <v>45688</v>
      </c>
      <c r="X30" s="327">
        <v>45689</v>
      </c>
      <c r="Y30" s="328">
        <v>45693</v>
      </c>
      <c r="Z30" s="328">
        <v>45693</v>
      </c>
      <c r="AA30" s="329"/>
      <c r="AB30" s="328"/>
      <c r="AC30" s="300"/>
      <c r="AD30" s="330"/>
      <c r="AE30" s="331">
        <v>3</v>
      </c>
      <c r="AF30" s="254" t="str">
        <f t="shared" si="2"/>
        <v>4IE</v>
      </c>
      <c r="AG30" s="255">
        <v>1</v>
      </c>
      <c r="AH30" s="255">
        <f t="shared" si="54"/>
        <v>0</v>
      </c>
      <c r="AI30" s="255">
        <f t="shared" si="59"/>
        <v>0</v>
      </c>
      <c r="AJ30" s="255">
        <f t="shared" si="4"/>
        <v>0</v>
      </c>
      <c r="AK30" s="255">
        <f t="shared" si="5"/>
        <v>0</v>
      </c>
      <c r="AL30" s="255"/>
      <c r="AM30" s="255"/>
      <c r="AN30" s="255">
        <f t="shared" si="60"/>
        <v>0</v>
      </c>
      <c r="AO30" s="255">
        <f t="shared" si="6"/>
        <v>0</v>
      </c>
      <c r="AP30" s="255">
        <v>1</v>
      </c>
      <c r="AQ30" s="255">
        <v>1</v>
      </c>
      <c r="AR30" s="255">
        <v>1</v>
      </c>
      <c r="AS30" s="255">
        <f t="shared" si="42"/>
        <v>0</v>
      </c>
      <c r="AT30" s="255"/>
      <c r="AU30" s="256">
        <f t="shared" si="7"/>
        <v>0</v>
      </c>
      <c r="AV30" s="257">
        <f t="shared" si="8"/>
        <v>1</v>
      </c>
      <c r="AW30" s="590">
        <v>45581</v>
      </c>
      <c r="AX30" s="334">
        <v>4063441</v>
      </c>
      <c r="AY30" s="154">
        <v>45581</v>
      </c>
      <c r="AZ30" s="332">
        <v>4063442</v>
      </c>
      <c r="BA30" s="154">
        <v>45581</v>
      </c>
      <c r="BB30" s="332">
        <v>4063443</v>
      </c>
      <c r="BC30" s="333">
        <v>45581</v>
      </c>
      <c r="BD30" s="334">
        <v>4063444</v>
      </c>
      <c r="BE30" s="154">
        <v>45581</v>
      </c>
      <c r="BF30" s="332">
        <v>4063445</v>
      </c>
      <c r="BG30" s="333">
        <v>45581</v>
      </c>
      <c r="BH30" s="332">
        <v>4063446</v>
      </c>
      <c r="BI30" s="154">
        <v>45561</v>
      </c>
      <c r="BJ30" s="332">
        <v>4063397</v>
      </c>
      <c r="BK30" s="154" t="str">
        <f t="shared" si="56"/>
        <v>-</v>
      </c>
      <c r="BL30" s="332"/>
      <c r="BM30" s="154" t="str">
        <f t="shared" si="57"/>
        <v>-</v>
      </c>
      <c r="BN30" s="332"/>
      <c r="BO30" s="155" t="str">
        <f t="shared" si="9"/>
        <v>-</v>
      </c>
      <c r="BP30" s="332"/>
      <c r="BQ30" s="154" t="str">
        <f t="shared" si="55"/>
        <v>-</v>
      </c>
      <c r="BR30" s="334"/>
      <c r="BS30" s="154" t="str">
        <f t="shared" si="46"/>
        <v>-</v>
      </c>
      <c r="BT30" s="334"/>
      <c r="BU30" s="154" t="str">
        <f t="shared" si="47"/>
        <v>-</v>
      </c>
      <c r="BV30" s="334"/>
      <c r="BW30" s="154" t="str">
        <f t="shared" si="48"/>
        <v>-</v>
      </c>
      <c r="BX30" s="332"/>
      <c r="BY30" s="154" t="str">
        <f t="shared" si="49"/>
        <v>-</v>
      </c>
      <c r="BZ30" s="334"/>
      <c r="CA30" s="154" t="str">
        <f t="shared" si="50"/>
        <v>-</v>
      </c>
      <c r="CB30" s="332"/>
      <c r="CC30" s="154" t="str">
        <f t="shared" si="51"/>
        <v>-</v>
      </c>
      <c r="CD30" s="332"/>
      <c r="CE30" s="154" t="str">
        <f t="shared" ref="CE30:CE40" si="64">IF($AE30=0,"　",VLOOKUP($AE30,ﾚｰｻﾞOP,19,0))</f>
        <v>-</v>
      </c>
      <c r="CF30" s="334"/>
      <c r="CG30" s="155" t="str">
        <f t="shared" si="11"/>
        <v>-</v>
      </c>
      <c r="CH30" s="332"/>
      <c r="CI30" s="154" t="str">
        <f t="shared" ref="CI30:CI40" si="65">IF($AE30=0,"　",VLOOKUP($AE30,ﾚｰｻﾞOP,21,0))</f>
        <v>-</v>
      </c>
      <c r="CJ30" s="334"/>
      <c r="CK30" s="154" t="str">
        <f t="shared" si="13"/>
        <v>-</v>
      </c>
      <c r="CL30" s="332"/>
      <c r="CM30" s="154" t="str">
        <f t="shared" ref="CM30:CM40" si="66">IF($AE30=0,"　",VLOOKUP($AE30,ﾚｰｻﾞOP,23,0))</f>
        <v>-</v>
      </c>
      <c r="CN30" s="332"/>
      <c r="CO30" s="155" t="str">
        <f t="shared" si="15"/>
        <v>-</v>
      </c>
      <c r="CP30" s="332"/>
      <c r="CQ30" s="155" t="str">
        <f t="shared" si="16"/>
        <v>-</v>
      </c>
      <c r="CR30" s="332"/>
      <c r="CS30" s="154" t="str">
        <f t="shared" ref="CS30:CS40" si="67">IF($AE30=0,"　",VLOOKUP($AE30,ﾚｰｻﾞOP,26,0))</f>
        <v>-</v>
      </c>
      <c r="CT30" s="332"/>
      <c r="CU30" s="155"/>
      <c r="CV30" s="332"/>
      <c r="CW30" s="154" t="str">
        <f t="shared" ref="CW30:CW40" si="68">IF($AE30=0,"　",VLOOKUP($AE30,ﾚｰｻﾞOP,28,0))</f>
        <v>-</v>
      </c>
      <c r="CX30" s="332"/>
      <c r="CY30" s="155" t="str">
        <f t="shared" si="18"/>
        <v>-</v>
      </c>
      <c r="CZ30" s="332"/>
      <c r="DA30" s="154" t="str">
        <f t="shared" si="19"/>
        <v>-</v>
      </c>
      <c r="DB30" s="334"/>
      <c r="DC30" s="155" t="str">
        <f t="shared" si="20"/>
        <v>-</v>
      </c>
      <c r="DD30" s="332"/>
      <c r="DE30" s="370">
        <v>45584</v>
      </c>
      <c r="DF30" s="371">
        <v>4163095</v>
      </c>
      <c r="DG30" s="265">
        <f t="shared" si="58"/>
        <v>0</v>
      </c>
      <c r="DH30" s="337"/>
      <c r="DI30" s="267">
        <v>45637</v>
      </c>
      <c r="DJ30" s="336">
        <v>4163063</v>
      </c>
      <c r="DK30" s="335">
        <f t="shared" si="61"/>
        <v>0</v>
      </c>
      <c r="DL30" s="336"/>
      <c r="DM30" s="340">
        <f t="shared" si="21"/>
        <v>0</v>
      </c>
      <c r="DN30" s="336"/>
      <c r="DO30" s="155">
        <f t="shared" si="22"/>
        <v>0</v>
      </c>
      <c r="DP30" s="337"/>
      <c r="DQ30" s="155">
        <f t="shared" si="23"/>
        <v>0</v>
      </c>
      <c r="DR30" s="336"/>
      <c r="DS30" s="155">
        <f t="shared" si="24"/>
        <v>0</v>
      </c>
      <c r="DT30" s="337"/>
      <c r="DU30" s="155">
        <f t="shared" si="25"/>
        <v>0</v>
      </c>
      <c r="DV30" s="336"/>
      <c r="DW30" s="333">
        <f t="shared" si="62"/>
        <v>0</v>
      </c>
      <c r="DX30" s="337"/>
      <c r="DY30" s="155">
        <f t="shared" si="26"/>
        <v>0</v>
      </c>
      <c r="DZ30" s="336"/>
      <c r="EA30" s="154">
        <v>45581</v>
      </c>
      <c r="EB30" s="336">
        <v>4063457</v>
      </c>
      <c r="EC30" s="269">
        <v>45630</v>
      </c>
      <c r="ED30" s="341">
        <v>4163042</v>
      </c>
      <c r="EE30" s="271">
        <v>45561</v>
      </c>
      <c r="EF30" s="342">
        <v>4063409</v>
      </c>
      <c r="EG30" s="273"/>
      <c r="EH30" s="274"/>
      <c r="EI30" s="275"/>
      <c r="EJ30" s="276"/>
      <c r="EK30" s="275"/>
      <c r="EL30" s="277"/>
      <c r="EM30" s="278" t="str">
        <f t="shared" si="27"/>
        <v xml:space="preserve"> </v>
      </c>
      <c r="EN30" s="337"/>
      <c r="EO30" s="155">
        <f t="shared" si="28"/>
        <v>0</v>
      </c>
      <c r="EP30" s="336"/>
      <c r="ER30" s="194" t="str">
        <f t="shared" si="29"/>
        <v>-</v>
      </c>
      <c r="ET30" s="154" t="str">
        <f t="shared" si="30"/>
        <v>-</v>
      </c>
      <c r="EU30" s="332"/>
      <c r="EV30" s="154" t="str">
        <f t="shared" si="31"/>
        <v>-</v>
      </c>
      <c r="EW30" s="332"/>
      <c r="EX30" s="154" t="str">
        <f t="shared" si="32"/>
        <v>-</v>
      </c>
      <c r="EY30" s="332"/>
      <c r="EZ30" s="155" t="str">
        <f t="shared" si="33"/>
        <v>-</v>
      </c>
      <c r="FA30" s="332"/>
      <c r="FB30" s="154" t="str">
        <f t="shared" si="34"/>
        <v>-</v>
      </c>
      <c r="FC30" s="332"/>
      <c r="FD30" s="154" t="str">
        <f t="shared" si="35"/>
        <v>-</v>
      </c>
      <c r="FE30" s="332"/>
      <c r="FF30" s="155" t="str">
        <f t="shared" si="36"/>
        <v>-</v>
      </c>
      <c r="FG30" s="332"/>
      <c r="FH30" s="154" t="str">
        <f t="shared" si="37"/>
        <v>-</v>
      </c>
      <c r="FI30" s="332"/>
      <c r="FJ30" s="155" t="str">
        <f t="shared" si="38"/>
        <v>-</v>
      </c>
      <c r="FK30" s="336"/>
      <c r="FL30" s="155" t="str">
        <f t="shared" si="39"/>
        <v>-</v>
      </c>
      <c r="FM30" s="279"/>
      <c r="FN30" s="1184"/>
      <c r="FO30" s="280"/>
      <c r="FP30" s="281"/>
      <c r="FQ30" s="282"/>
      <c r="FS30" s="281"/>
      <c r="FT30" s="282"/>
    </row>
    <row r="31" spans="1:176" ht="18.600000000000001" customHeight="1">
      <c r="A31" s="228">
        <f t="shared" si="63"/>
        <v>21</v>
      </c>
      <c r="B31" s="343" t="str">
        <f t="shared" si="1"/>
        <v>4IE</v>
      </c>
      <c r="C31" s="483">
        <v>45717</v>
      </c>
      <c r="D31" s="593" t="s">
        <v>615</v>
      </c>
      <c r="E31" s="594" t="s">
        <v>867</v>
      </c>
      <c r="F31" s="595" t="s">
        <v>868</v>
      </c>
      <c r="G31" s="596"/>
      <c r="H31" s="597" t="s">
        <v>630</v>
      </c>
      <c r="I31" s="598" t="s">
        <v>48</v>
      </c>
      <c r="J31" s="598" t="s">
        <v>22</v>
      </c>
      <c r="K31" s="599" t="s">
        <v>503</v>
      </c>
      <c r="L31" s="600" t="s">
        <v>684</v>
      </c>
      <c r="M31" s="352">
        <v>45681</v>
      </c>
      <c r="N31" s="353">
        <v>45678</v>
      </c>
      <c r="O31" s="354">
        <v>45682</v>
      </c>
      <c r="P31" s="353">
        <v>45679</v>
      </c>
      <c r="Q31" s="354">
        <v>45685</v>
      </c>
      <c r="R31" s="353">
        <v>45680</v>
      </c>
      <c r="S31" s="354">
        <v>45685</v>
      </c>
      <c r="T31" s="353">
        <v>45685</v>
      </c>
      <c r="U31" s="355">
        <v>45687</v>
      </c>
      <c r="V31" s="353">
        <v>45686</v>
      </c>
      <c r="W31" s="356">
        <v>45688</v>
      </c>
      <c r="X31" s="357">
        <v>45689</v>
      </c>
      <c r="Y31" s="328">
        <v>45693</v>
      </c>
      <c r="Z31" s="359">
        <v>45693</v>
      </c>
      <c r="AA31" s="601"/>
      <c r="AB31" s="359"/>
      <c r="AC31" s="602"/>
      <c r="AD31" s="361"/>
      <c r="AE31" s="362">
        <v>3</v>
      </c>
      <c r="AF31" s="363" t="str">
        <f t="shared" si="2"/>
        <v>4IE</v>
      </c>
      <c r="AG31" s="364">
        <v>1</v>
      </c>
      <c r="AH31" s="364">
        <f t="shared" si="54"/>
        <v>0</v>
      </c>
      <c r="AI31" s="364">
        <f t="shared" si="59"/>
        <v>0</v>
      </c>
      <c r="AJ31" s="364">
        <f t="shared" si="4"/>
        <v>0</v>
      </c>
      <c r="AK31" s="364">
        <f t="shared" si="5"/>
        <v>0</v>
      </c>
      <c r="AL31" s="364"/>
      <c r="AM31" s="364"/>
      <c r="AN31" s="364">
        <f t="shared" si="60"/>
        <v>0</v>
      </c>
      <c r="AO31" s="364"/>
      <c r="AP31" s="363">
        <v>1</v>
      </c>
      <c r="AQ31" s="255">
        <v>1</v>
      </c>
      <c r="AR31" s="255">
        <v>1</v>
      </c>
      <c r="AS31" s="255">
        <f t="shared" si="42"/>
        <v>0</v>
      </c>
      <c r="AT31" s="255"/>
      <c r="AU31" s="256">
        <f t="shared" si="7"/>
        <v>0</v>
      </c>
      <c r="AV31" s="257">
        <f t="shared" si="8"/>
        <v>1</v>
      </c>
      <c r="AW31" s="258">
        <v>45581</v>
      </c>
      <c r="AX31" s="259">
        <v>4063441</v>
      </c>
      <c r="AY31" s="154">
        <v>45581</v>
      </c>
      <c r="AZ31" s="367">
        <v>4063442</v>
      </c>
      <c r="BA31" s="154">
        <v>45581</v>
      </c>
      <c r="BB31" s="367">
        <v>4063443</v>
      </c>
      <c r="BC31" s="368">
        <v>45581</v>
      </c>
      <c r="BD31" s="369">
        <v>4063444</v>
      </c>
      <c r="BE31" s="154">
        <v>45581</v>
      </c>
      <c r="BF31" s="367">
        <v>4063445</v>
      </c>
      <c r="BG31" s="368">
        <v>45581</v>
      </c>
      <c r="BH31" s="367">
        <v>4063446</v>
      </c>
      <c r="BI31" s="154">
        <v>45581</v>
      </c>
      <c r="BJ31" s="367">
        <v>4063447</v>
      </c>
      <c r="BK31" s="154" t="str">
        <f t="shared" si="56"/>
        <v>-</v>
      </c>
      <c r="BL31" s="367"/>
      <c r="BM31" s="154" t="str">
        <f t="shared" si="57"/>
        <v>-</v>
      </c>
      <c r="BN31" s="367"/>
      <c r="BO31" s="155" t="str">
        <f t="shared" si="9"/>
        <v>-</v>
      </c>
      <c r="BP31" s="367"/>
      <c r="BQ31" s="154" t="str">
        <f t="shared" si="55"/>
        <v>-</v>
      </c>
      <c r="BR31" s="369"/>
      <c r="BS31" s="154" t="str">
        <f t="shared" si="46"/>
        <v>-</v>
      </c>
      <c r="BT31" s="369"/>
      <c r="BU31" s="154" t="str">
        <f t="shared" si="47"/>
        <v>-</v>
      </c>
      <c r="BV31" s="369"/>
      <c r="BW31" s="154" t="str">
        <f t="shared" si="48"/>
        <v>-</v>
      </c>
      <c r="BX31" s="367"/>
      <c r="BY31" s="154" t="str">
        <f t="shared" si="49"/>
        <v>-</v>
      </c>
      <c r="BZ31" s="369"/>
      <c r="CA31" s="154" t="str">
        <f t="shared" si="50"/>
        <v>-</v>
      </c>
      <c r="CB31" s="367"/>
      <c r="CC31" s="154" t="str">
        <f t="shared" si="51"/>
        <v>-</v>
      </c>
      <c r="CD31" s="367"/>
      <c r="CE31" s="154" t="str">
        <f t="shared" si="64"/>
        <v>-</v>
      </c>
      <c r="CF31" s="369"/>
      <c r="CG31" s="155" t="str">
        <f t="shared" si="11"/>
        <v>-</v>
      </c>
      <c r="CH31" s="367"/>
      <c r="CI31" s="154" t="str">
        <f t="shared" si="65"/>
        <v>-</v>
      </c>
      <c r="CJ31" s="369"/>
      <c r="CK31" s="154" t="str">
        <f t="shared" si="13"/>
        <v>-</v>
      </c>
      <c r="CL31" s="367"/>
      <c r="CM31" s="154" t="str">
        <f t="shared" si="66"/>
        <v>-</v>
      </c>
      <c r="CN31" s="367"/>
      <c r="CO31" s="155" t="str">
        <f t="shared" si="15"/>
        <v>-</v>
      </c>
      <c r="CP31" s="367"/>
      <c r="CQ31" s="155" t="str">
        <f t="shared" si="16"/>
        <v>-</v>
      </c>
      <c r="CR31" s="367"/>
      <c r="CS31" s="154" t="str">
        <f t="shared" si="67"/>
        <v>-</v>
      </c>
      <c r="CT31" s="367"/>
      <c r="CU31" s="155"/>
      <c r="CV31" s="367"/>
      <c r="CW31" s="154" t="str">
        <f t="shared" si="68"/>
        <v>-</v>
      </c>
      <c r="CX31" s="367"/>
      <c r="CY31" s="155" t="str">
        <f t="shared" si="18"/>
        <v>-</v>
      </c>
      <c r="CZ31" s="367"/>
      <c r="DA31" s="154" t="str">
        <f t="shared" si="19"/>
        <v>-</v>
      </c>
      <c r="DB31" s="369"/>
      <c r="DC31" s="155" t="str">
        <f t="shared" si="20"/>
        <v>-</v>
      </c>
      <c r="DD31" s="367"/>
      <c r="DE31" s="370">
        <v>45584</v>
      </c>
      <c r="DF31" s="371">
        <v>4163095</v>
      </c>
      <c r="DG31" s="265">
        <f t="shared" si="58"/>
        <v>0</v>
      </c>
      <c r="DH31" s="372"/>
      <c r="DI31" s="267">
        <v>45637</v>
      </c>
      <c r="DJ31" s="373">
        <v>4163063</v>
      </c>
      <c r="DK31" s="374">
        <f t="shared" si="61"/>
        <v>0</v>
      </c>
      <c r="DL31" s="373"/>
      <c r="DM31" s="375">
        <f t="shared" si="21"/>
        <v>0</v>
      </c>
      <c r="DN31" s="373"/>
      <c r="DO31" s="155">
        <f t="shared" si="22"/>
        <v>0</v>
      </c>
      <c r="DP31" s="372"/>
      <c r="DQ31" s="155">
        <f t="shared" si="23"/>
        <v>0</v>
      </c>
      <c r="DR31" s="373"/>
      <c r="DS31" s="155">
        <f t="shared" si="24"/>
        <v>0</v>
      </c>
      <c r="DT31" s="372"/>
      <c r="DU31" s="155">
        <f t="shared" si="25"/>
        <v>0</v>
      </c>
      <c r="DV31" s="373"/>
      <c r="DW31" s="368">
        <f t="shared" si="62"/>
        <v>0</v>
      </c>
      <c r="DX31" s="372"/>
      <c r="DY31" s="155">
        <f t="shared" si="26"/>
        <v>0</v>
      </c>
      <c r="DZ31" s="373"/>
      <c r="EA31" s="154">
        <v>45581</v>
      </c>
      <c r="EB31" s="373">
        <v>4063457</v>
      </c>
      <c r="EC31" s="269">
        <v>45630</v>
      </c>
      <c r="ED31" s="341">
        <v>4163042</v>
      </c>
      <c r="EE31" s="271">
        <v>45561</v>
      </c>
      <c r="EF31" s="603">
        <v>4063409</v>
      </c>
      <c r="EG31" s="273"/>
      <c r="EH31" s="274"/>
      <c r="EI31" s="275"/>
      <c r="EJ31" s="276"/>
      <c r="EK31" s="275"/>
      <c r="EL31" s="277"/>
      <c r="EM31" s="278" t="str">
        <f t="shared" si="27"/>
        <v xml:space="preserve"> </v>
      </c>
      <c r="EN31" s="372"/>
      <c r="EO31" s="155">
        <f t="shared" si="28"/>
        <v>0</v>
      </c>
      <c r="EP31" s="373"/>
      <c r="ER31" s="194" t="str">
        <f t="shared" si="29"/>
        <v>-</v>
      </c>
      <c r="ET31" s="154" t="str">
        <f t="shared" si="30"/>
        <v>-</v>
      </c>
      <c r="EU31" s="367"/>
      <c r="EV31" s="154" t="str">
        <f t="shared" si="31"/>
        <v>-</v>
      </c>
      <c r="EW31" s="367"/>
      <c r="EX31" s="154" t="str">
        <f t="shared" si="32"/>
        <v>-</v>
      </c>
      <c r="EY31" s="367"/>
      <c r="EZ31" s="155" t="str">
        <f t="shared" si="33"/>
        <v>-</v>
      </c>
      <c r="FA31" s="367"/>
      <c r="FB31" s="154" t="str">
        <f t="shared" si="34"/>
        <v>-</v>
      </c>
      <c r="FC31" s="367"/>
      <c r="FD31" s="154" t="str">
        <f t="shared" si="35"/>
        <v>-</v>
      </c>
      <c r="FE31" s="367"/>
      <c r="FF31" s="155" t="str">
        <f t="shared" si="36"/>
        <v>-</v>
      </c>
      <c r="FG31" s="367"/>
      <c r="FH31" s="154" t="str">
        <f t="shared" si="37"/>
        <v>-</v>
      </c>
      <c r="FI31" s="367"/>
      <c r="FJ31" s="155" t="str">
        <f t="shared" si="38"/>
        <v>-</v>
      </c>
      <c r="FK31" s="373"/>
      <c r="FL31" s="155" t="str">
        <f t="shared" si="39"/>
        <v>-</v>
      </c>
      <c r="FM31" s="279"/>
      <c r="FN31" s="1184"/>
      <c r="FO31" s="280"/>
      <c r="FP31" s="281"/>
      <c r="FQ31" s="282"/>
      <c r="FS31" s="281"/>
      <c r="FT31" s="282"/>
    </row>
    <row r="32" spans="1:176" ht="18.600000000000001" customHeight="1">
      <c r="A32" s="228">
        <f t="shared" si="63"/>
        <v>22</v>
      </c>
      <c r="B32" s="343" t="str">
        <f t="shared" si="1"/>
        <v>4IE</v>
      </c>
      <c r="C32" s="483">
        <v>45717</v>
      </c>
      <c r="D32" s="593" t="s">
        <v>615</v>
      </c>
      <c r="E32" s="594" t="s">
        <v>869</v>
      </c>
      <c r="F32" s="595" t="s">
        <v>870</v>
      </c>
      <c r="G32" s="596"/>
      <c r="H32" s="597" t="s">
        <v>630</v>
      </c>
      <c r="I32" s="598" t="s">
        <v>48</v>
      </c>
      <c r="J32" s="598" t="s">
        <v>22</v>
      </c>
      <c r="K32" s="599" t="s">
        <v>503</v>
      </c>
      <c r="L32" s="600" t="s">
        <v>684</v>
      </c>
      <c r="M32" s="352">
        <v>45682</v>
      </c>
      <c r="N32" s="353">
        <v>45678</v>
      </c>
      <c r="O32" s="354">
        <v>45685</v>
      </c>
      <c r="P32" s="353">
        <v>45679</v>
      </c>
      <c r="Q32" s="354">
        <v>45686</v>
      </c>
      <c r="R32" s="353">
        <v>45681</v>
      </c>
      <c r="S32" s="354">
        <v>45686</v>
      </c>
      <c r="T32" s="353">
        <v>45685</v>
      </c>
      <c r="U32" s="355">
        <v>45688</v>
      </c>
      <c r="V32" s="353">
        <v>45687</v>
      </c>
      <c r="W32" s="356">
        <v>45689</v>
      </c>
      <c r="X32" s="357">
        <v>45692</v>
      </c>
      <c r="Y32" s="328">
        <v>45693</v>
      </c>
      <c r="Z32" s="359">
        <v>45693</v>
      </c>
      <c r="AA32" s="601"/>
      <c r="AB32" s="359"/>
      <c r="AC32" s="602"/>
      <c r="AD32" s="361"/>
      <c r="AE32" s="362">
        <v>3</v>
      </c>
      <c r="AF32" s="363" t="str">
        <f t="shared" si="2"/>
        <v>4IE</v>
      </c>
      <c r="AG32" s="364">
        <v>1</v>
      </c>
      <c r="AH32" s="364">
        <f t="shared" si="54"/>
        <v>0</v>
      </c>
      <c r="AI32" s="364">
        <f t="shared" si="59"/>
        <v>0</v>
      </c>
      <c r="AJ32" s="364">
        <f t="shared" si="4"/>
        <v>0</v>
      </c>
      <c r="AK32" s="364">
        <f t="shared" si="5"/>
        <v>0</v>
      </c>
      <c r="AL32" s="364"/>
      <c r="AM32" s="364"/>
      <c r="AN32" s="364">
        <f t="shared" si="60"/>
        <v>0</v>
      </c>
      <c r="AO32" s="364"/>
      <c r="AP32" s="363">
        <v>1</v>
      </c>
      <c r="AQ32" s="255">
        <v>1</v>
      </c>
      <c r="AR32" s="255">
        <v>1</v>
      </c>
      <c r="AS32" s="255">
        <f t="shared" si="42"/>
        <v>0</v>
      </c>
      <c r="AT32" s="255"/>
      <c r="AU32" s="256">
        <f t="shared" si="7"/>
        <v>0</v>
      </c>
      <c r="AV32" s="257">
        <f t="shared" si="8"/>
        <v>1</v>
      </c>
      <c r="AW32" s="258">
        <v>45581</v>
      </c>
      <c r="AX32" s="259">
        <v>4063441</v>
      </c>
      <c r="AY32" s="154">
        <v>45581</v>
      </c>
      <c r="AZ32" s="367">
        <v>4063442</v>
      </c>
      <c r="BA32" s="154">
        <v>45581</v>
      </c>
      <c r="BB32" s="367">
        <v>4063443</v>
      </c>
      <c r="BC32" s="368">
        <v>45581</v>
      </c>
      <c r="BD32" s="369">
        <v>4063444</v>
      </c>
      <c r="BE32" s="154">
        <v>45581</v>
      </c>
      <c r="BF32" s="367">
        <v>4063445</v>
      </c>
      <c r="BG32" s="368">
        <v>45581</v>
      </c>
      <c r="BH32" s="367">
        <v>4063446</v>
      </c>
      <c r="BI32" s="154">
        <v>45581</v>
      </c>
      <c r="BJ32" s="367">
        <v>4063447</v>
      </c>
      <c r="BK32" s="154" t="str">
        <f t="shared" si="56"/>
        <v>-</v>
      </c>
      <c r="BL32" s="367"/>
      <c r="BM32" s="154" t="str">
        <f t="shared" si="57"/>
        <v>-</v>
      </c>
      <c r="BN32" s="367"/>
      <c r="BO32" s="155" t="str">
        <f t="shared" si="9"/>
        <v>-</v>
      </c>
      <c r="BP32" s="367"/>
      <c r="BQ32" s="154" t="str">
        <f t="shared" si="55"/>
        <v>-</v>
      </c>
      <c r="BR32" s="369"/>
      <c r="BS32" s="154" t="str">
        <f t="shared" si="46"/>
        <v>-</v>
      </c>
      <c r="BT32" s="369"/>
      <c r="BU32" s="154" t="str">
        <f t="shared" si="47"/>
        <v>-</v>
      </c>
      <c r="BV32" s="369"/>
      <c r="BW32" s="154" t="str">
        <f t="shared" si="48"/>
        <v>-</v>
      </c>
      <c r="BX32" s="367"/>
      <c r="BY32" s="154" t="str">
        <f t="shared" si="49"/>
        <v>-</v>
      </c>
      <c r="BZ32" s="369"/>
      <c r="CA32" s="154" t="str">
        <f t="shared" si="50"/>
        <v>-</v>
      </c>
      <c r="CB32" s="367"/>
      <c r="CC32" s="154" t="str">
        <f t="shared" si="51"/>
        <v>-</v>
      </c>
      <c r="CD32" s="367"/>
      <c r="CE32" s="154" t="str">
        <f t="shared" si="64"/>
        <v>-</v>
      </c>
      <c r="CF32" s="369"/>
      <c r="CG32" s="155" t="str">
        <f t="shared" si="11"/>
        <v>-</v>
      </c>
      <c r="CH32" s="367"/>
      <c r="CI32" s="154" t="str">
        <f t="shared" si="65"/>
        <v>-</v>
      </c>
      <c r="CJ32" s="369"/>
      <c r="CK32" s="154" t="str">
        <f t="shared" si="13"/>
        <v>-</v>
      </c>
      <c r="CL32" s="367"/>
      <c r="CM32" s="154" t="str">
        <f t="shared" si="66"/>
        <v>-</v>
      </c>
      <c r="CN32" s="367"/>
      <c r="CO32" s="155" t="str">
        <f t="shared" si="15"/>
        <v>-</v>
      </c>
      <c r="CP32" s="367"/>
      <c r="CQ32" s="155" t="str">
        <f t="shared" si="16"/>
        <v>-</v>
      </c>
      <c r="CR32" s="367"/>
      <c r="CS32" s="154" t="str">
        <f t="shared" si="67"/>
        <v>-</v>
      </c>
      <c r="CT32" s="367"/>
      <c r="CU32" s="155"/>
      <c r="CV32" s="367"/>
      <c r="CW32" s="154" t="str">
        <f t="shared" si="68"/>
        <v>-</v>
      </c>
      <c r="CX32" s="367"/>
      <c r="CY32" s="155" t="str">
        <f t="shared" si="18"/>
        <v>-</v>
      </c>
      <c r="CZ32" s="367"/>
      <c r="DA32" s="154" t="str">
        <f t="shared" si="19"/>
        <v>-</v>
      </c>
      <c r="DB32" s="369"/>
      <c r="DC32" s="155" t="str">
        <f t="shared" si="20"/>
        <v>-</v>
      </c>
      <c r="DD32" s="367"/>
      <c r="DE32" s="370">
        <v>45584</v>
      </c>
      <c r="DF32" s="371">
        <v>4163095</v>
      </c>
      <c r="DG32" s="265">
        <f t="shared" si="58"/>
        <v>0</v>
      </c>
      <c r="DH32" s="372"/>
      <c r="DI32" s="267">
        <v>45637</v>
      </c>
      <c r="DJ32" s="373">
        <v>4163063</v>
      </c>
      <c r="DK32" s="374">
        <f t="shared" si="61"/>
        <v>0</v>
      </c>
      <c r="DL32" s="373"/>
      <c r="DM32" s="375">
        <f t="shared" si="21"/>
        <v>0</v>
      </c>
      <c r="DN32" s="373"/>
      <c r="DO32" s="155">
        <f t="shared" si="22"/>
        <v>0</v>
      </c>
      <c r="DP32" s="372"/>
      <c r="DQ32" s="155">
        <f t="shared" si="23"/>
        <v>0</v>
      </c>
      <c r="DR32" s="373"/>
      <c r="DS32" s="155">
        <f t="shared" si="24"/>
        <v>0</v>
      </c>
      <c r="DT32" s="372"/>
      <c r="DU32" s="155">
        <f t="shared" si="25"/>
        <v>0</v>
      </c>
      <c r="DV32" s="373"/>
      <c r="DW32" s="368">
        <f t="shared" si="62"/>
        <v>0</v>
      </c>
      <c r="DX32" s="372"/>
      <c r="DY32" s="155">
        <f t="shared" si="26"/>
        <v>0</v>
      </c>
      <c r="DZ32" s="373"/>
      <c r="EA32" s="154">
        <v>45581</v>
      </c>
      <c r="EB32" s="373">
        <v>4063457</v>
      </c>
      <c r="EC32" s="269">
        <v>45630</v>
      </c>
      <c r="ED32" s="341">
        <v>4163042</v>
      </c>
      <c r="EE32" s="271">
        <v>45581</v>
      </c>
      <c r="EF32" s="604">
        <v>4063459</v>
      </c>
      <c r="EG32" s="273"/>
      <c r="EH32" s="274"/>
      <c r="EI32" s="275"/>
      <c r="EJ32" s="276"/>
      <c r="EK32" s="275"/>
      <c r="EL32" s="277"/>
      <c r="EM32" s="278" t="str">
        <f t="shared" si="27"/>
        <v xml:space="preserve"> </v>
      </c>
      <c r="EN32" s="372"/>
      <c r="EO32" s="155">
        <f t="shared" si="28"/>
        <v>0</v>
      </c>
      <c r="EP32" s="373"/>
      <c r="ER32" s="194" t="str">
        <f t="shared" si="29"/>
        <v>-</v>
      </c>
      <c r="ET32" s="154" t="str">
        <f t="shared" si="30"/>
        <v>-</v>
      </c>
      <c r="EU32" s="367"/>
      <c r="EV32" s="154" t="str">
        <f t="shared" si="31"/>
        <v>-</v>
      </c>
      <c r="EW32" s="367"/>
      <c r="EX32" s="154" t="str">
        <f t="shared" si="32"/>
        <v>-</v>
      </c>
      <c r="EY32" s="367"/>
      <c r="EZ32" s="155" t="str">
        <f t="shared" si="33"/>
        <v>-</v>
      </c>
      <c r="FA32" s="367"/>
      <c r="FB32" s="154" t="str">
        <f t="shared" si="34"/>
        <v>-</v>
      </c>
      <c r="FC32" s="367"/>
      <c r="FD32" s="154" t="str">
        <f t="shared" si="35"/>
        <v>-</v>
      </c>
      <c r="FE32" s="367"/>
      <c r="FF32" s="155" t="str">
        <f t="shared" si="36"/>
        <v>-</v>
      </c>
      <c r="FG32" s="367"/>
      <c r="FH32" s="154" t="str">
        <f t="shared" si="37"/>
        <v>-</v>
      </c>
      <c r="FI32" s="367"/>
      <c r="FJ32" s="155" t="str">
        <f t="shared" si="38"/>
        <v>-</v>
      </c>
      <c r="FK32" s="373"/>
      <c r="FL32" s="155" t="str">
        <f t="shared" si="39"/>
        <v>-</v>
      </c>
      <c r="FM32" s="279"/>
      <c r="FN32" s="1184"/>
      <c r="FO32" s="280"/>
      <c r="FP32" s="281"/>
      <c r="FQ32" s="282"/>
      <c r="FS32" s="281"/>
      <c r="FT32" s="282"/>
    </row>
    <row r="33" spans="1:176" ht="18.600000000000001" customHeight="1">
      <c r="A33" s="228">
        <f t="shared" si="63"/>
        <v>23</v>
      </c>
      <c r="B33" s="229" t="str">
        <f t="shared" si="1"/>
        <v>4IE</v>
      </c>
      <c r="C33" s="605">
        <v>45689</v>
      </c>
      <c r="D33" s="606" t="s">
        <v>34</v>
      </c>
      <c r="E33" s="607">
        <v>84510189</v>
      </c>
      <c r="F33" s="608" t="s">
        <v>800</v>
      </c>
      <c r="G33" s="609"/>
      <c r="H33" s="235" t="s">
        <v>632</v>
      </c>
      <c r="I33" s="236" t="s">
        <v>506</v>
      </c>
      <c r="J33" s="236" t="s">
        <v>744</v>
      </c>
      <c r="K33" s="610" t="s">
        <v>11</v>
      </c>
      <c r="L33" s="611" t="s">
        <v>684</v>
      </c>
      <c r="M33" s="612">
        <v>45685</v>
      </c>
      <c r="N33" s="241">
        <v>45679</v>
      </c>
      <c r="O33" s="613">
        <v>45686</v>
      </c>
      <c r="P33" s="241">
        <v>45680</v>
      </c>
      <c r="Q33" s="613">
        <v>45687</v>
      </c>
      <c r="R33" s="241">
        <v>45681</v>
      </c>
      <c r="S33" s="613">
        <v>45687</v>
      </c>
      <c r="T33" s="353">
        <v>45685</v>
      </c>
      <c r="U33" s="614">
        <v>45689</v>
      </c>
      <c r="V33" s="615">
        <v>45688</v>
      </c>
      <c r="W33" s="616">
        <v>45692</v>
      </c>
      <c r="X33" s="617">
        <v>45692</v>
      </c>
      <c r="Y33" s="618">
        <v>45694</v>
      </c>
      <c r="Z33" s="618">
        <v>45694</v>
      </c>
      <c r="AA33" s="619"/>
      <c r="AB33" s="618"/>
      <c r="AC33" s="300"/>
      <c r="AD33" s="620"/>
      <c r="AE33" s="621">
        <v>3</v>
      </c>
      <c r="AF33" s="254" t="str">
        <f t="shared" si="2"/>
        <v>4IE</v>
      </c>
      <c r="AG33" s="255">
        <f t="shared" ref="AG33:AG49" si="69">IF($AE33=0,"　",VLOOKUP($AE33,ﾚｰｻﾞOP,34,0))</f>
        <v>0</v>
      </c>
      <c r="AH33" s="255">
        <f t="shared" si="54"/>
        <v>0</v>
      </c>
      <c r="AI33" s="255">
        <f t="shared" si="59"/>
        <v>0</v>
      </c>
      <c r="AJ33" s="255">
        <f t="shared" si="4"/>
        <v>0</v>
      </c>
      <c r="AK33" s="255">
        <f t="shared" si="5"/>
        <v>0</v>
      </c>
      <c r="AL33" s="255"/>
      <c r="AM33" s="255"/>
      <c r="AN33" s="255">
        <v>1</v>
      </c>
      <c r="AO33" s="255">
        <f t="shared" ref="AO33:AO49" si="70">IF($AE33=0,"　",VLOOKUP($AE33,ﾚｰｻﾞOP,40,0))</f>
        <v>0</v>
      </c>
      <c r="AP33" s="255">
        <v>1</v>
      </c>
      <c r="AQ33" s="255">
        <v>1</v>
      </c>
      <c r="AR33" s="255">
        <v>1</v>
      </c>
      <c r="AS33" s="255">
        <f t="shared" si="42"/>
        <v>0</v>
      </c>
      <c r="AT33" s="255"/>
      <c r="AU33" s="256">
        <f t="shared" si="7"/>
        <v>0</v>
      </c>
      <c r="AV33" s="257">
        <f t="shared" si="8"/>
        <v>1</v>
      </c>
      <c r="AW33" s="590">
        <v>45561</v>
      </c>
      <c r="AX33" s="622">
        <v>4063391</v>
      </c>
      <c r="AY33" s="154">
        <v>45561</v>
      </c>
      <c r="AZ33" s="623">
        <v>4063392</v>
      </c>
      <c r="BA33" s="154">
        <v>45561</v>
      </c>
      <c r="BB33" s="623">
        <v>4063393</v>
      </c>
      <c r="BC33" s="624">
        <v>45564</v>
      </c>
      <c r="BD33" s="622">
        <v>4063394</v>
      </c>
      <c r="BE33" s="154">
        <v>45561</v>
      </c>
      <c r="BF33" s="623">
        <v>4063395</v>
      </c>
      <c r="BG33" s="624">
        <v>45561</v>
      </c>
      <c r="BH33" s="623">
        <v>4063396</v>
      </c>
      <c r="BI33" s="154">
        <v>45561</v>
      </c>
      <c r="BJ33" s="623">
        <v>4063397</v>
      </c>
      <c r="BK33" s="154" t="str">
        <f t="shared" si="56"/>
        <v>-</v>
      </c>
      <c r="BL33" s="623"/>
      <c r="BM33" s="154" t="str">
        <f t="shared" si="57"/>
        <v>-</v>
      </c>
      <c r="BN33" s="623"/>
      <c r="BO33" s="155" t="str">
        <f t="shared" si="9"/>
        <v>-</v>
      </c>
      <c r="BP33" s="623"/>
      <c r="BQ33" s="154" t="str">
        <f t="shared" si="55"/>
        <v>-</v>
      </c>
      <c r="BR33" s="622"/>
      <c r="BS33" s="154" t="str">
        <f t="shared" si="46"/>
        <v>-</v>
      </c>
      <c r="BT33" s="622"/>
      <c r="BU33" s="154" t="str">
        <f t="shared" si="47"/>
        <v>-</v>
      </c>
      <c r="BV33" s="622"/>
      <c r="BW33" s="154" t="str">
        <f t="shared" si="48"/>
        <v>-</v>
      </c>
      <c r="BX33" s="623"/>
      <c r="BY33" s="154" t="str">
        <f t="shared" si="49"/>
        <v>-</v>
      </c>
      <c r="BZ33" s="622"/>
      <c r="CA33" s="154" t="str">
        <f t="shared" si="50"/>
        <v>-</v>
      </c>
      <c r="CB33" s="623"/>
      <c r="CC33" s="154" t="str">
        <f t="shared" si="51"/>
        <v>-</v>
      </c>
      <c r="CD33" s="623"/>
      <c r="CE33" s="154" t="str">
        <f t="shared" si="64"/>
        <v>-</v>
      </c>
      <c r="CF33" s="622"/>
      <c r="CG33" s="155" t="str">
        <f t="shared" si="11"/>
        <v>-</v>
      </c>
      <c r="CH33" s="623"/>
      <c r="CI33" s="154" t="str">
        <f t="shared" si="65"/>
        <v>-</v>
      </c>
      <c r="CJ33" s="622"/>
      <c r="CK33" s="154" t="str">
        <f t="shared" si="13"/>
        <v>-</v>
      </c>
      <c r="CL33" s="623"/>
      <c r="CM33" s="154" t="str">
        <f t="shared" si="66"/>
        <v>-</v>
      </c>
      <c r="CN33" s="623"/>
      <c r="CO33" s="155" t="str">
        <f t="shared" si="15"/>
        <v>-</v>
      </c>
      <c r="CP33" s="623"/>
      <c r="CQ33" s="155" t="str">
        <f t="shared" si="16"/>
        <v>-</v>
      </c>
      <c r="CR33" s="623"/>
      <c r="CS33" s="154" t="str">
        <f t="shared" si="67"/>
        <v>-</v>
      </c>
      <c r="CT33" s="623"/>
      <c r="CU33" s="155"/>
      <c r="CV33" s="623"/>
      <c r="CW33" s="154" t="str">
        <f t="shared" si="68"/>
        <v>-</v>
      </c>
      <c r="CX33" s="623"/>
      <c r="CY33" s="155" t="str">
        <f t="shared" si="18"/>
        <v>-</v>
      </c>
      <c r="CZ33" s="623"/>
      <c r="DA33" s="154" t="str">
        <f t="shared" si="19"/>
        <v>-</v>
      </c>
      <c r="DB33" s="622"/>
      <c r="DC33" s="155" t="str">
        <f t="shared" si="20"/>
        <v>-</v>
      </c>
      <c r="DD33" s="623"/>
      <c r="DE33" s="625">
        <f t="shared" ref="DE33:DE40" si="71">IF(AG33=1,1,0)</f>
        <v>0</v>
      </c>
      <c r="DF33" s="626"/>
      <c r="DG33" s="265">
        <f t="shared" si="58"/>
        <v>0</v>
      </c>
      <c r="DH33" s="627"/>
      <c r="DI33" s="267">
        <f t="shared" ref="DI33:DI40" si="72">IF(AG33=1,1,0)</f>
        <v>0</v>
      </c>
      <c r="DJ33" s="626"/>
      <c r="DK33" s="625">
        <f t="shared" si="61"/>
        <v>0</v>
      </c>
      <c r="DL33" s="626"/>
      <c r="DM33" s="628">
        <f t="shared" si="21"/>
        <v>0</v>
      </c>
      <c r="DN33" s="626"/>
      <c r="DO33" s="155">
        <f t="shared" si="22"/>
        <v>0</v>
      </c>
      <c r="DP33" s="627"/>
      <c r="DQ33" s="155">
        <f t="shared" si="23"/>
        <v>0</v>
      </c>
      <c r="DR33" s="626"/>
      <c r="DS33" s="155">
        <f t="shared" si="24"/>
        <v>0</v>
      </c>
      <c r="DT33" s="627"/>
      <c r="DU33" s="155">
        <f t="shared" si="25"/>
        <v>0</v>
      </c>
      <c r="DV33" s="626"/>
      <c r="DW33" s="624">
        <v>45581</v>
      </c>
      <c r="DX33" s="627">
        <v>4063455</v>
      </c>
      <c r="DY33" s="155">
        <f t="shared" si="26"/>
        <v>0</v>
      </c>
      <c r="DZ33" s="626"/>
      <c r="EA33" s="154">
        <v>45581</v>
      </c>
      <c r="EB33" s="626">
        <v>4063457</v>
      </c>
      <c r="EC33" s="269">
        <v>45630</v>
      </c>
      <c r="ED33" s="341">
        <v>4163042</v>
      </c>
      <c r="EE33" s="271">
        <v>45581</v>
      </c>
      <c r="EF33" s="604">
        <v>4063459</v>
      </c>
      <c r="EG33" s="273"/>
      <c r="EH33" s="274"/>
      <c r="EI33" s="275"/>
      <c r="EJ33" s="276"/>
      <c r="EK33" s="275"/>
      <c r="EL33" s="277"/>
      <c r="EM33" s="278" t="str">
        <f t="shared" si="27"/>
        <v xml:space="preserve"> </v>
      </c>
      <c r="EN33" s="627"/>
      <c r="EO33" s="155">
        <f t="shared" si="28"/>
        <v>0</v>
      </c>
      <c r="EP33" s="626"/>
      <c r="ER33" s="194" t="str">
        <f t="shared" si="29"/>
        <v>-</v>
      </c>
      <c r="ET33" s="154" t="str">
        <f t="shared" si="30"/>
        <v>-</v>
      </c>
      <c r="EU33" s="623"/>
      <c r="EV33" s="154" t="str">
        <f t="shared" si="31"/>
        <v>-</v>
      </c>
      <c r="EW33" s="623"/>
      <c r="EX33" s="154" t="str">
        <f t="shared" si="32"/>
        <v>-</v>
      </c>
      <c r="EY33" s="623"/>
      <c r="EZ33" s="155" t="str">
        <f t="shared" si="33"/>
        <v>-</v>
      </c>
      <c r="FA33" s="623"/>
      <c r="FB33" s="154" t="str">
        <f t="shared" si="34"/>
        <v>-</v>
      </c>
      <c r="FC33" s="623"/>
      <c r="FD33" s="154" t="str">
        <f t="shared" si="35"/>
        <v>-</v>
      </c>
      <c r="FE33" s="623"/>
      <c r="FF33" s="155" t="str">
        <f t="shared" si="36"/>
        <v>-</v>
      </c>
      <c r="FG33" s="623"/>
      <c r="FH33" s="154" t="str">
        <f t="shared" si="37"/>
        <v>-</v>
      </c>
      <c r="FI33" s="623"/>
      <c r="FJ33" s="155" t="str">
        <f t="shared" si="38"/>
        <v>-</v>
      </c>
      <c r="FK33" s="626"/>
      <c r="FL33" s="155" t="str">
        <f t="shared" si="39"/>
        <v>-</v>
      </c>
      <c r="FM33" s="279"/>
      <c r="FN33" s="1184"/>
      <c r="FO33" s="280"/>
      <c r="FP33" s="281"/>
      <c r="FQ33" s="282"/>
      <c r="FS33" s="281"/>
      <c r="FT33" s="282"/>
    </row>
    <row r="34" spans="1:176" ht="18.600000000000001" customHeight="1">
      <c r="A34" s="228">
        <f t="shared" si="63"/>
        <v>24</v>
      </c>
      <c r="B34" s="229" t="str">
        <f t="shared" si="1"/>
        <v>4IE</v>
      </c>
      <c r="C34" s="605">
        <v>45689</v>
      </c>
      <c r="D34" s="629" t="s">
        <v>34</v>
      </c>
      <c r="E34" s="630" t="s">
        <v>740</v>
      </c>
      <c r="F34" s="631" t="s">
        <v>801</v>
      </c>
      <c r="G34" s="632"/>
      <c r="H34" s="235" t="s">
        <v>632</v>
      </c>
      <c r="I34" s="236" t="s">
        <v>506</v>
      </c>
      <c r="J34" s="633"/>
      <c r="K34" s="634" t="s">
        <v>11</v>
      </c>
      <c r="L34" s="635" t="s">
        <v>684</v>
      </c>
      <c r="M34" s="636">
        <v>45685</v>
      </c>
      <c r="N34" s="241">
        <v>45679</v>
      </c>
      <c r="O34" s="637">
        <v>45686</v>
      </c>
      <c r="P34" s="241">
        <v>45680</v>
      </c>
      <c r="Q34" s="637">
        <v>45687</v>
      </c>
      <c r="R34" s="241">
        <v>45682</v>
      </c>
      <c r="S34" s="637">
        <v>45687</v>
      </c>
      <c r="T34" s="353">
        <v>45681</v>
      </c>
      <c r="U34" s="638">
        <v>45689</v>
      </c>
      <c r="V34" s="639">
        <v>45689</v>
      </c>
      <c r="W34" s="640">
        <v>45692</v>
      </c>
      <c r="X34" s="641">
        <v>45693</v>
      </c>
      <c r="Y34" s="642">
        <v>45695</v>
      </c>
      <c r="Z34" s="642">
        <v>45695</v>
      </c>
      <c r="AA34" s="643"/>
      <c r="AB34" s="642"/>
      <c r="AC34" s="300"/>
      <c r="AD34" s="644"/>
      <c r="AE34" s="645">
        <v>3</v>
      </c>
      <c r="AF34" s="254" t="str">
        <f t="shared" si="2"/>
        <v>4IE</v>
      </c>
      <c r="AG34" s="255">
        <f t="shared" si="69"/>
        <v>0</v>
      </c>
      <c r="AH34" s="255">
        <f t="shared" si="54"/>
        <v>0</v>
      </c>
      <c r="AI34" s="255">
        <v>1</v>
      </c>
      <c r="AJ34" s="255">
        <f t="shared" si="4"/>
        <v>0</v>
      </c>
      <c r="AK34" s="255">
        <f t="shared" si="5"/>
        <v>0</v>
      </c>
      <c r="AL34" s="255"/>
      <c r="AM34" s="255"/>
      <c r="AN34" s="255">
        <v>1</v>
      </c>
      <c r="AO34" s="255">
        <f t="shared" si="70"/>
        <v>0</v>
      </c>
      <c r="AP34" s="255"/>
      <c r="AQ34" s="255">
        <f>IF($AE34=0,"　",VLOOKUP($AE34,ﾚｰｻﾞOP,45,0))</f>
        <v>0</v>
      </c>
      <c r="AR34" s="255">
        <f>IF($AE34=0,"　",VLOOKUP($AE34,ﾚｰｻﾞOP,47,0))</f>
        <v>0</v>
      </c>
      <c r="AS34" s="255">
        <f t="shared" si="42"/>
        <v>0</v>
      </c>
      <c r="AT34" s="255"/>
      <c r="AU34" s="256">
        <f t="shared" si="7"/>
        <v>1</v>
      </c>
      <c r="AV34" s="257">
        <f t="shared" si="8"/>
        <v>0</v>
      </c>
      <c r="AW34" s="258">
        <v>45581</v>
      </c>
      <c r="AX34" s="259">
        <v>4063441</v>
      </c>
      <c r="AY34" s="154">
        <v>45581</v>
      </c>
      <c r="AZ34" s="646">
        <v>4063442</v>
      </c>
      <c r="BA34" s="154">
        <v>45581</v>
      </c>
      <c r="BB34" s="646">
        <v>4063443</v>
      </c>
      <c r="BC34" s="647">
        <v>45581</v>
      </c>
      <c r="BD34" s="648">
        <v>4063444</v>
      </c>
      <c r="BE34" s="154">
        <v>45581</v>
      </c>
      <c r="BF34" s="646">
        <v>4063445</v>
      </c>
      <c r="BG34" s="647">
        <v>45581</v>
      </c>
      <c r="BH34" s="646">
        <v>4063446</v>
      </c>
      <c r="BI34" s="154">
        <v>45581</v>
      </c>
      <c r="BJ34" s="646">
        <v>4063447</v>
      </c>
      <c r="BK34" s="154" t="str">
        <f t="shared" si="56"/>
        <v>-</v>
      </c>
      <c r="BL34" s="646"/>
      <c r="BM34" s="154" t="str">
        <f t="shared" si="57"/>
        <v>-</v>
      </c>
      <c r="BN34" s="646"/>
      <c r="BO34" s="155" t="str">
        <f t="shared" si="9"/>
        <v>-</v>
      </c>
      <c r="BP34" s="646"/>
      <c r="BQ34" s="154" t="str">
        <f t="shared" si="55"/>
        <v>-</v>
      </c>
      <c r="BR34" s="648"/>
      <c r="BS34" s="154" t="str">
        <f t="shared" si="46"/>
        <v>-</v>
      </c>
      <c r="BT34" s="648"/>
      <c r="BU34" s="154" t="str">
        <f t="shared" si="47"/>
        <v>-</v>
      </c>
      <c r="BV34" s="648"/>
      <c r="BW34" s="154" t="str">
        <f t="shared" si="48"/>
        <v>-</v>
      </c>
      <c r="BX34" s="646"/>
      <c r="BY34" s="154" t="str">
        <f t="shared" si="49"/>
        <v>-</v>
      </c>
      <c r="BZ34" s="648"/>
      <c r="CA34" s="154" t="str">
        <f t="shared" si="50"/>
        <v>-</v>
      </c>
      <c r="CB34" s="646"/>
      <c r="CC34" s="154" t="str">
        <f t="shared" si="51"/>
        <v>-</v>
      </c>
      <c r="CD34" s="646"/>
      <c r="CE34" s="154" t="str">
        <f t="shared" si="64"/>
        <v>-</v>
      </c>
      <c r="CF34" s="648"/>
      <c r="CG34" s="155" t="str">
        <f t="shared" si="11"/>
        <v>-</v>
      </c>
      <c r="CH34" s="646"/>
      <c r="CI34" s="154" t="str">
        <f t="shared" si="65"/>
        <v>-</v>
      </c>
      <c r="CJ34" s="648"/>
      <c r="CK34" s="154" t="str">
        <f t="shared" si="13"/>
        <v>-</v>
      </c>
      <c r="CL34" s="646"/>
      <c r="CM34" s="154" t="str">
        <f t="shared" si="66"/>
        <v>-</v>
      </c>
      <c r="CN34" s="646"/>
      <c r="CO34" s="155" t="str">
        <f t="shared" si="15"/>
        <v>-</v>
      </c>
      <c r="CP34" s="646"/>
      <c r="CQ34" s="155" t="str">
        <f t="shared" si="16"/>
        <v>-</v>
      </c>
      <c r="CR34" s="646"/>
      <c r="CS34" s="154" t="str">
        <f t="shared" si="67"/>
        <v>-</v>
      </c>
      <c r="CT34" s="646"/>
      <c r="CU34" s="155"/>
      <c r="CV34" s="646"/>
      <c r="CW34" s="154" t="str">
        <f t="shared" si="68"/>
        <v>-</v>
      </c>
      <c r="CX34" s="646"/>
      <c r="CY34" s="155" t="str">
        <f t="shared" si="18"/>
        <v>-</v>
      </c>
      <c r="CZ34" s="646"/>
      <c r="DA34" s="154" t="str">
        <f t="shared" si="19"/>
        <v>-</v>
      </c>
      <c r="DB34" s="648"/>
      <c r="DC34" s="155" t="str">
        <f t="shared" si="20"/>
        <v>-</v>
      </c>
      <c r="DD34" s="646"/>
      <c r="DE34" s="649">
        <f t="shared" si="71"/>
        <v>0</v>
      </c>
      <c r="DF34" s="650"/>
      <c r="DG34" s="265">
        <f t="shared" si="58"/>
        <v>0</v>
      </c>
      <c r="DH34" s="651"/>
      <c r="DI34" s="267">
        <f t="shared" si="72"/>
        <v>0</v>
      </c>
      <c r="DJ34" s="650"/>
      <c r="DK34" s="649"/>
      <c r="DL34" s="650"/>
      <c r="DM34" s="652">
        <v>45357</v>
      </c>
      <c r="DN34" s="653">
        <v>4063177</v>
      </c>
      <c r="DO34" s="155">
        <f t="shared" si="22"/>
        <v>0</v>
      </c>
      <c r="DP34" s="651"/>
      <c r="DQ34" s="155">
        <f t="shared" si="23"/>
        <v>0</v>
      </c>
      <c r="DR34" s="650"/>
      <c r="DS34" s="155">
        <f t="shared" si="24"/>
        <v>0</v>
      </c>
      <c r="DT34" s="651"/>
      <c r="DU34" s="155">
        <f t="shared" si="25"/>
        <v>0</v>
      </c>
      <c r="DV34" s="650"/>
      <c r="DW34" s="647">
        <v>45581</v>
      </c>
      <c r="DX34" s="651">
        <v>4063455</v>
      </c>
      <c r="DY34" s="155">
        <f t="shared" si="26"/>
        <v>0</v>
      </c>
      <c r="DZ34" s="650"/>
      <c r="EA34" s="154">
        <v>45581</v>
      </c>
      <c r="EB34" s="650">
        <v>4063457</v>
      </c>
      <c r="EC34" s="269">
        <f>IF(AQ34=1,1,0)</f>
        <v>0</v>
      </c>
      <c r="ED34" s="654"/>
      <c r="EE34" s="271">
        <f>IF(AV34=0,0,1)</f>
        <v>0</v>
      </c>
      <c r="EF34" s="604"/>
      <c r="EG34" s="273"/>
      <c r="EH34" s="274"/>
      <c r="EI34" s="275"/>
      <c r="EJ34" s="276"/>
      <c r="EK34" s="275"/>
      <c r="EL34" s="277"/>
      <c r="EM34" s="278" t="str">
        <f t="shared" si="27"/>
        <v xml:space="preserve"> </v>
      </c>
      <c r="EN34" s="651"/>
      <c r="EO34" s="155">
        <f t="shared" si="28"/>
        <v>0</v>
      </c>
      <c r="EP34" s="650"/>
      <c r="ER34" s="194" t="str">
        <f t="shared" si="29"/>
        <v>-</v>
      </c>
      <c r="ET34" s="154" t="str">
        <f t="shared" si="30"/>
        <v>-</v>
      </c>
      <c r="EU34" s="646"/>
      <c r="EV34" s="154" t="str">
        <f t="shared" si="31"/>
        <v>-</v>
      </c>
      <c r="EW34" s="646"/>
      <c r="EX34" s="154" t="str">
        <f t="shared" si="32"/>
        <v>-</v>
      </c>
      <c r="EY34" s="646"/>
      <c r="EZ34" s="155" t="str">
        <f t="shared" si="33"/>
        <v>-</v>
      </c>
      <c r="FA34" s="646"/>
      <c r="FB34" s="154" t="str">
        <f t="shared" si="34"/>
        <v>-</v>
      </c>
      <c r="FC34" s="646"/>
      <c r="FD34" s="154" t="str">
        <f t="shared" si="35"/>
        <v>-</v>
      </c>
      <c r="FE34" s="646"/>
      <c r="FF34" s="155" t="str">
        <f t="shared" si="36"/>
        <v>-</v>
      </c>
      <c r="FG34" s="646"/>
      <c r="FH34" s="154" t="str">
        <f t="shared" si="37"/>
        <v>-</v>
      </c>
      <c r="FI34" s="646"/>
      <c r="FJ34" s="155" t="str">
        <f t="shared" si="38"/>
        <v>-</v>
      </c>
      <c r="FK34" s="650"/>
      <c r="FL34" s="155" t="str">
        <f t="shared" si="39"/>
        <v>-</v>
      </c>
      <c r="FM34" s="279"/>
      <c r="FN34" s="1184"/>
      <c r="FO34" s="280"/>
      <c r="FP34" s="281"/>
      <c r="FQ34" s="282"/>
      <c r="FS34" s="281"/>
      <c r="FT34" s="282"/>
    </row>
    <row r="35" spans="1:176" ht="18.600000000000001" customHeight="1">
      <c r="A35" s="228">
        <f t="shared" si="63"/>
        <v>25</v>
      </c>
      <c r="B35" s="229" t="str">
        <f t="shared" si="1"/>
        <v>4IE</v>
      </c>
      <c r="C35" s="655">
        <v>45689</v>
      </c>
      <c r="D35" s="656" t="s">
        <v>34</v>
      </c>
      <c r="E35" s="657">
        <v>84510195</v>
      </c>
      <c r="F35" s="658" t="s">
        <v>889</v>
      </c>
      <c r="G35" s="659"/>
      <c r="H35" s="235" t="s">
        <v>632</v>
      </c>
      <c r="I35" s="236" t="s">
        <v>506</v>
      </c>
      <c r="J35" s="660" t="s">
        <v>598</v>
      </c>
      <c r="K35" s="661" t="s">
        <v>11</v>
      </c>
      <c r="L35" s="662" t="s">
        <v>684</v>
      </c>
      <c r="M35" s="663">
        <v>45686</v>
      </c>
      <c r="N35" s="241">
        <v>45680</v>
      </c>
      <c r="O35" s="664">
        <v>45687</v>
      </c>
      <c r="P35" s="241">
        <v>45682</v>
      </c>
      <c r="Q35" s="664">
        <v>45688</v>
      </c>
      <c r="R35" s="241">
        <v>45685</v>
      </c>
      <c r="S35" s="664">
        <v>45688</v>
      </c>
      <c r="T35" s="353">
        <v>45682</v>
      </c>
      <c r="U35" s="638">
        <v>45692</v>
      </c>
      <c r="V35" s="639">
        <v>45692</v>
      </c>
      <c r="W35" s="640">
        <v>45693</v>
      </c>
      <c r="X35" s="641">
        <v>45693</v>
      </c>
      <c r="Y35" s="642">
        <v>45696</v>
      </c>
      <c r="Z35" s="642">
        <v>45696</v>
      </c>
      <c r="AA35" s="643"/>
      <c r="AB35" s="642"/>
      <c r="AC35" s="300"/>
      <c r="AD35" s="644"/>
      <c r="AE35" s="645">
        <v>3</v>
      </c>
      <c r="AF35" s="254" t="str">
        <f t="shared" si="2"/>
        <v>4IE</v>
      </c>
      <c r="AG35" s="255">
        <f t="shared" si="69"/>
        <v>0</v>
      </c>
      <c r="AH35" s="255">
        <f t="shared" si="54"/>
        <v>0</v>
      </c>
      <c r="AI35" s="255">
        <f>IF($AE35=0,"　",VLOOKUP($AE35,ﾚｰｻﾞOP,36,0))</f>
        <v>0</v>
      </c>
      <c r="AJ35" s="255">
        <f t="shared" si="4"/>
        <v>0</v>
      </c>
      <c r="AK35" s="255">
        <f t="shared" si="5"/>
        <v>0</v>
      </c>
      <c r="AL35" s="255"/>
      <c r="AM35" s="255"/>
      <c r="AN35" s="255">
        <v>1</v>
      </c>
      <c r="AO35" s="255">
        <f t="shared" si="70"/>
        <v>0</v>
      </c>
      <c r="AP35" s="255">
        <v>1</v>
      </c>
      <c r="AQ35" s="255">
        <v>1</v>
      </c>
      <c r="AR35" s="255">
        <v>1</v>
      </c>
      <c r="AS35" s="255">
        <f t="shared" si="42"/>
        <v>0</v>
      </c>
      <c r="AT35" s="255"/>
      <c r="AU35" s="256">
        <f t="shared" si="7"/>
        <v>0</v>
      </c>
      <c r="AV35" s="257">
        <f t="shared" si="8"/>
        <v>1</v>
      </c>
      <c r="AW35" s="258">
        <v>45581</v>
      </c>
      <c r="AX35" s="259">
        <v>4063441</v>
      </c>
      <c r="AY35" s="154">
        <v>45581</v>
      </c>
      <c r="AZ35" s="646">
        <v>4063442</v>
      </c>
      <c r="BA35" s="154">
        <v>45581</v>
      </c>
      <c r="BB35" s="646">
        <v>4063443</v>
      </c>
      <c r="BC35" s="647">
        <v>45581</v>
      </c>
      <c r="BD35" s="648">
        <v>4063444</v>
      </c>
      <c r="BE35" s="154">
        <v>45581</v>
      </c>
      <c r="BF35" s="646">
        <v>4063445</v>
      </c>
      <c r="BG35" s="647">
        <v>45581</v>
      </c>
      <c r="BH35" s="646">
        <v>4063446</v>
      </c>
      <c r="BI35" s="154">
        <v>45581</v>
      </c>
      <c r="BJ35" s="646">
        <v>4063447</v>
      </c>
      <c r="BK35" s="154" t="str">
        <f t="shared" si="56"/>
        <v>-</v>
      </c>
      <c r="BL35" s="646"/>
      <c r="BM35" s="154" t="str">
        <f t="shared" si="57"/>
        <v>-</v>
      </c>
      <c r="BN35" s="646"/>
      <c r="BO35" s="155" t="str">
        <f t="shared" si="9"/>
        <v>-</v>
      </c>
      <c r="BP35" s="646"/>
      <c r="BQ35" s="154" t="str">
        <f t="shared" si="55"/>
        <v>-</v>
      </c>
      <c r="BR35" s="648"/>
      <c r="BS35" s="154" t="str">
        <f t="shared" si="46"/>
        <v>-</v>
      </c>
      <c r="BT35" s="648"/>
      <c r="BU35" s="154" t="str">
        <f t="shared" si="47"/>
        <v>-</v>
      </c>
      <c r="BV35" s="648"/>
      <c r="BW35" s="154" t="str">
        <f t="shared" si="48"/>
        <v>-</v>
      </c>
      <c r="BX35" s="646"/>
      <c r="BY35" s="154" t="str">
        <f t="shared" si="49"/>
        <v>-</v>
      </c>
      <c r="BZ35" s="648"/>
      <c r="CA35" s="154" t="str">
        <f t="shared" si="50"/>
        <v>-</v>
      </c>
      <c r="CB35" s="646"/>
      <c r="CC35" s="154" t="str">
        <f t="shared" si="51"/>
        <v>-</v>
      </c>
      <c r="CD35" s="646"/>
      <c r="CE35" s="154" t="str">
        <f t="shared" si="64"/>
        <v>-</v>
      </c>
      <c r="CF35" s="648"/>
      <c r="CG35" s="155" t="str">
        <f t="shared" si="11"/>
        <v>-</v>
      </c>
      <c r="CH35" s="646"/>
      <c r="CI35" s="154" t="str">
        <f t="shared" si="65"/>
        <v>-</v>
      </c>
      <c r="CJ35" s="648"/>
      <c r="CK35" s="154" t="str">
        <f t="shared" si="13"/>
        <v>-</v>
      </c>
      <c r="CL35" s="646"/>
      <c r="CM35" s="154" t="str">
        <f t="shared" si="66"/>
        <v>-</v>
      </c>
      <c r="CN35" s="646"/>
      <c r="CO35" s="155" t="str">
        <f t="shared" si="15"/>
        <v>-</v>
      </c>
      <c r="CP35" s="646"/>
      <c r="CQ35" s="155" t="str">
        <f t="shared" si="16"/>
        <v>-</v>
      </c>
      <c r="CR35" s="646"/>
      <c r="CS35" s="154" t="str">
        <f t="shared" si="67"/>
        <v>-</v>
      </c>
      <c r="CT35" s="646"/>
      <c r="CU35" s="155"/>
      <c r="CV35" s="646"/>
      <c r="CW35" s="154" t="str">
        <f t="shared" si="68"/>
        <v>-</v>
      </c>
      <c r="CX35" s="646"/>
      <c r="CY35" s="155" t="str">
        <f t="shared" si="18"/>
        <v>-</v>
      </c>
      <c r="CZ35" s="646"/>
      <c r="DA35" s="154" t="str">
        <f t="shared" si="19"/>
        <v>-</v>
      </c>
      <c r="DB35" s="648"/>
      <c r="DC35" s="155" t="str">
        <f t="shared" si="20"/>
        <v>-</v>
      </c>
      <c r="DD35" s="646"/>
      <c r="DE35" s="649">
        <f t="shared" si="71"/>
        <v>0</v>
      </c>
      <c r="DF35" s="650"/>
      <c r="DG35" s="265">
        <f t="shared" si="58"/>
        <v>0</v>
      </c>
      <c r="DH35" s="651"/>
      <c r="DI35" s="267">
        <f t="shared" si="72"/>
        <v>0</v>
      </c>
      <c r="DJ35" s="650"/>
      <c r="DK35" s="649">
        <f>IF(AU35=2,1,0)</f>
        <v>0</v>
      </c>
      <c r="DL35" s="650"/>
      <c r="DM35" s="665">
        <f t="shared" ref="DM35:DM49" si="73">IF(AU35=1,1,0)</f>
        <v>0</v>
      </c>
      <c r="DN35" s="650"/>
      <c r="DO35" s="155">
        <f t="shared" si="22"/>
        <v>0</v>
      </c>
      <c r="DP35" s="651"/>
      <c r="DQ35" s="155">
        <f t="shared" si="23"/>
        <v>0</v>
      </c>
      <c r="DR35" s="650"/>
      <c r="DS35" s="155">
        <f t="shared" si="24"/>
        <v>0</v>
      </c>
      <c r="DT35" s="651"/>
      <c r="DU35" s="155">
        <f t="shared" si="25"/>
        <v>0</v>
      </c>
      <c r="DV35" s="650"/>
      <c r="DW35" s="647">
        <v>45581</v>
      </c>
      <c r="DX35" s="651">
        <v>4063455</v>
      </c>
      <c r="DY35" s="155">
        <f t="shared" si="26"/>
        <v>0</v>
      </c>
      <c r="DZ35" s="650"/>
      <c r="EA35" s="154">
        <v>45581</v>
      </c>
      <c r="EB35" s="650">
        <v>4063457</v>
      </c>
      <c r="EC35" s="269">
        <v>45630</v>
      </c>
      <c r="ED35" s="654">
        <v>4163042</v>
      </c>
      <c r="EE35" s="271">
        <v>45581</v>
      </c>
      <c r="EF35" s="604">
        <v>4063459</v>
      </c>
      <c r="EG35" s="273"/>
      <c r="EH35" s="274"/>
      <c r="EI35" s="275"/>
      <c r="EJ35" s="276"/>
      <c r="EK35" s="275"/>
      <c r="EL35" s="277"/>
      <c r="EM35" s="278" t="str">
        <f t="shared" si="27"/>
        <v xml:space="preserve"> </v>
      </c>
      <c r="EN35" s="651"/>
      <c r="EO35" s="155">
        <f t="shared" si="28"/>
        <v>0</v>
      </c>
      <c r="EP35" s="650"/>
      <c r="ER35" s="194" t="str">
        <f t="shared" si="29"/>
        <v>-</v>
      </c>
      <c r="ET35" s="154" t="str">
        <f t="shared" si="30"/>
        <v>-</v>
      </c>
      <c r="EU35" s="646"/>
      <c r="EV35" s="154" t="str">
        <f t="shared" si="31"/>
        <v>-</v>
      </c>
      <c r="EW35" s="646"/>
      <c r="EX35" s="154" t="str">
        <f t="shared" si="32"/>
        <v>-</v>
      </c>
      <c r="EY35" s="646"/>
      <c r="EZ35" s="155" t="str">
        <f t="shared" si="33"/>
        <v>-</v>
      </c>
      <c r="FA35" s="646"/>
      <c r="FB35" s="154" t="str">
        <f t="shared" si="34"/>
        <v>-</v>
      </c>
      <c r="FC35" s="646"/>
      <c r="FD35" s="154" t="str">
        <f t="shared" si="35"/>
        <v>-</v>
      </c>
      <c r="FE35" s="646"/>
      <c r="FF35" s="155" t="str">
        <f t="shared" si="36"/>
        <v>-</v>
      </c>
      <c r="FG35" s="646"/>
      <c r="FH35" s="154" t="str">
        <f t="shared" si="37"/>
        <v>-</v>
      </c>
      <c r="FI35" s="646"/>
      <c r="FJ35" s="155" t="str">
        <f t="shared" si="38"/>
        <v>-</v>
      </c>
      <c r="FK35" s="650"/>
      <c r="FL35" s="155" t="str">
        <f t="shared" si="39"/>
        <v>-</v>
      </c>
      <c r="FM35" s="279"/>
      <c r="FN35" s="1184"/>
      <c r="FO35" s="280"/>
      <c r="FP35" s="281"/>
      <c r="FQ35" s="282"/>
      <c r="FS35" s="281"/>
      <c r="FT35" s="282"/>
    </row>
    <row r="36" spans="1:176" ht="18" customHeight="1">
      <c r="A36" s="228">
        <f t="shared" si="63"/>
        <v>26</v>
      </c>
      <c r="B36" s="343" t="str">
        <f t="shared" si="1"/>
        <v>4IE</v>
      </c>
      <c r="C36" s="592">
        <v>45717</v>
      </c>
      <c r="D36" s="345" t="s">
        <v>498</v>
      </c>
      <c r="E36" s="346">
        <v>62510039</v>
      </c>
      <c r="F36" s="347"/>
      <c r="G36" s="348"/>
      <c r="H36" s="349" t="s">
        <v>631</v>
      </c>
      <c r="I36" s="350" t="s">
        <v>61</v>
      </c>
      <c r="J36" s="350" t="s">
        <v>850</v>
      </c>
      <c r="K36" s="351" t="s">
        <v>897</v>
      </c>
      <c r="L36" s="600" t="s">
        <v>667</v>
      </c>
      <c r="M36" s="352">
        <v>45687</v>
      </c>
      <c r="N36" s="353">
        <v>45680</v>
      </c>
      <c r="O36" s="354">
        <v>45688</v>
      </c>
      <c r="P36" s="353">
        <v>45682</v>
      </c>
      <c r="Q36" s="354">
        <v>45689</v>
      </c>
      <c r="R36" s="353">
        <v>45685</v>
      </c>
      <c r="S36" s="354">
        <v>45689</v>
      </c>
      <c r="T36" s="353">
        <v>45683</v>
      </c>
      <c r="U36" s="355">
        <v>45693</v>
      </c>
      <c r="V36" s="353">
        <v>45692</v>
      </c>
      <c r="W36" s="356">
        <v>45694</v>
      </c>
      <c r="X36" s="357">
        <v>45694</v>
      </c>
      <c r="Y36" s="358">
        <v>45707</v>
      </c>
      <c r="Z36" s="359"/>
      <c r="AA36" s="360">
        <v>45701</v>
      </c>
      <c r="AB36" s="358">
        <v>45702</v>
      </c>
      <c r="AC36" s="251" t="s">
        <v>633</v>
      </c>
      <c r="AD36" s="361"/>
      <c r="AE36" s="362">
        <v>1</v>
      </c>
      <c r="AF36" s="363" t="str">
        <f t="shared" si="2"/>
        <v>4IE</v>
      </c>
      <c r="AG36" s="364">
        <f t="shared" si="69"/>
        <v>0</v>
      </c>
      <c r="AH36" s="364">
        <f t="shared" si="54"/>
        <v>0</v>
      </c>
      <c r="AI36" s="364">
        <f>IF($AE36=0,"　",VLOOKUP($AE36,ﾚｰｻﾞOP,36,0))</f>
        <v>0</v>
      </c>
      <c r="AJ36" s="364">
        <f t="shared" si="4"/>
        <v>0</v>
      </c>
      <c r="AK36" s="364">
        <f t="shared" si="5"/>
        <v>0</v>
      </c>
      <c r="AL36" s="364"/>
      <c r="AM36" s="364"/>
      <c r="AN36" s="364">
        <v>1</v>
      </c>
      <c r="AO36" s="364">
        <f t="shared" si="70"/>
        <v>0</v>
      </c>
      <c r="AP36" s="363">
        <v>1</v>
      </c>
      <c r="AQ36" s="255">
        <v>1</v>
      </c>
      <c r="AR36" s="255">
        <v>1</v>
      </c>
      <c r="AS36" s="255">
        <f t="shared" si="42"/>
        <v>0</v>
      </c>
      <c r="AT36" s="255"/>
      <c r="AU36" s="256">
        <f t="shared" si="7"/>
        <v>0</v>
      </c>
      <c r="AV36" s="257">
        <f t="shared" si="8"/>
        <v>1</v>
      </c>
      <c r="AW36" s="590">
        <v>45581</v>
      </c>
      <c r="AX36" s="369">
        <v>4063441</v>
      </c>
      <c r="AY36" s="154">
        <v>45623</v>
      </c>
      <c r="AZ36" s="367">
        <v>4163028</v>
      </c>
      <c r="BA36" s="154">
        <v>45581</v>
      </c>
      <c r="BB36" s="367">
        <v>4063443</v>
      </c>
      <c r="BC36" s="368">
        <v>45581</v>
      </c>
      <c r="BD36" s="369">
        <v>4063444</v>
      </c>
      <c r="BE36" s="154">
        <v>45581</v>
      </c>
      <c r="BF36" s="367">
        <v>4063445</v>
      </c>
      <c r="BG36" s="368">
        <v>45581</v>
      </c>
      <c r="BH36" s="367">
        <v>4063446</v>
      </c>
      <c r="BI36" s="154">
        <v>45581</v>
      </c>
      <c r="BJ36" s="367">
        <v>4063447</v>
      </c>
      <c r="BK36" s="154" t="str">
        <f t="shared" si="56"/>
        <v>-</v>
      </c>
      <c r="BL36" s="367"/>
      <c r="BM36" s="154" t="str">
        <f t="shared" si="57"/>
        <v>-</v>
      </c>
      <c r="BN36" s="367"/>
      <c r="BO36" s="155" t="str">
        <f t="shared" si="9"/>
        <v>-</v>
      </c>
      <c r="BP36" s="367"/>
      <c r="BQ36" s="154" t="str">
        <f t="shared" si="55"/>
        <v>-</v>
      </c>
      <c r="BR36" s="369"/>
      <c r="BS36" s="154" t="str">
        <f t="shared" si="46"/>
        <v>-</v>
      </c>
      <c r="BT36" s="369"/>
      <c r="BU36" s="154" t="str">
        <f t="shared" si="47"/>
        <v>-</v>
      </c>
      <c r="BV36" s="369"/>
      <c r="BW36" s="154" t="str">
        <f t="shared" si="48"/>
        <v>-</v>
      </c>
      <c r="BX36" s="367"/>
      <c r="BY36" s="154" t="str">
        <f t="shared" si="49"/>
        <v>-</v>
      </c>
      <c r="BZ36" s="369"/>
      <c r="CA36" s="154" t="str">
        <f t="shared" si="50"/>
        <v>-</v>
      </c>
      <c r="CB36" s="367"/>
      <c r="CC36" s="154" t="str">
        <f t="shared" si="51"/>
        <v>-</v>
      </c>
      <c r="CD36" s="367"/>
      <c r="CE36" s="154" t="str">
        <f t="shared" si="64"/>
        <v>-</v>
      </c>
      <c r="CF36" s="369"/>
      <c r="CG36" s="155" t="str">
        <f t="shared" si="11"/>
        <v>-</v>
      </c>
      <c r="CH36" s="367"/>
      <c r="CI36" s="154" t="str">
        <f t="shared" si="65"/>
        <v>-</v>
      </c>
      <c r="CJ36" s="369"/>
      <c r="CK36" s="154" t="str">
        <f t="shared" si="13"/>
        <v>-</v>
      </c>
      <c r="CL36" s="367"/>
      <c r="CM36" s="154" t="str">
        <f t="shared" si="66"/>
        <v>-</v>
      </c>
      <c r="CN36" s="367"/>
      <c r="CO36" s="155" t="str">
        <f t="shared" si="15"/>
        <v>-</v>
      </c>
      <c r="CP36" s="367"/>
      <c r="CQ36" s="155" t="str">
        <f t="shared" si="16"/>
        <v>-</v>
      </c>
      <c r="CR36" s="367"/>
      <c r="CS36" s="154" t="str">
        <f t="shared" si="67"/>
        <v>-</v>
      </c>
      <c r="CT36" s="367"/>
      <c r="CU36" s="155"/>
      <c r="CV36" s="367"/>
      <c r="CW36" s="154" t="str">
        <f t="shared" si="68"/>
        <v>-</v>
      </c>
      <c r="CX36" s="367"/>
      <c r="CY36" s="155" t="str">
        <f t="shared" si="18"/>
        <v>-</v>
      </c>
      <c r="CZ36" s="367"/>
      <c r="DA36" s="154" t="str">
        <f t="shared" si="19"/>
        <v>-</v>
      </c>
      <c r="DB36" s="369"/>
      <c r="DC36" s="155" t="str">
        <f t="shared" si="20"/>
        <v>-</v>
      </c>
      <c r="DD36" s="367"/>
      <c r="DE36" s="374">
        <f t="shared" si="71"/>
        <v>0</v>
      </c>
      <c r="DF36" s="373"/>
      <c r="DG36" s="265">
        <f t="shared" si="58"/>
        <v>0</v>
      </c>
      <c r="DH36" s="372"/>
      <c r="DI36" s="267">
        <f t="shared" si="72"/>
        <v>0</v>
      </c>
      <c r="DJ36" s="373"/>
      <c r="DK36" s="374">
        <f>IF(AU36=2,1,0)</f>
        <v>0</v>
      </c>
      <c r="DL36" s="373"/>
      <c r="DM36" s="375">
        <f t="shared" si="73"/>
        <v>0</v>
      </c>
      <c r="DN36" s="373"/>
      <c r="DO36" s="155">
        <f t="shared" si="22"/>
        <v>0</v>
      </c>
      <c r="DP36" s="372"/>
      <c r="DQ36" s="155">
        <f t="shared" si="23"/>
        <v>0</v>
      </c>
      <c r="DR36" s="373"/>
      <c r="DS36" s="155">
        <f t="shared" si="24"/>
        <v>0</v>
      </c>
      <c r="DT36" s="372"/>
      <c r="DU36" s="155">
        <f t="shared" si="25"/>
        <v>0</v>
      </c>
      <c r="DV36" s="373"/>
      <c r="DW36" s="647">
        <v>45581</v>
      </c>
      <c r="DX36" s="651">
        <v>4063455</v>
      </c>
      <c r="DY36" s="155">
        <f t="shared" si="26"/>
        <v>0</v>
      </c>
      <c r="DZ36" s="373"/>
      <c r="EA36" s="154">
        <v>45581</v>
      </c>
      <c r="EB36" s="650">
        <v>4063457</v>
      </c>
      <c r="EC36" s="269">
        <v>45630</v>
      </c>
      <c r="ED36" s="654">
        <v>4163042</v>
      </c>
      <c r="EE36" s="271">
        <v>45581</v>
      </c>
      <c r="EF36" s="604">
        <v>4063459</v>
      </c>
      <c r="EG36" s="273"/>
      <c r="EH36" s="274"/>
      <c r="EI36" s="275"/>
      <c r="EJ36" s="276"/>
      <c r="EK36" s="275"/>
      <c r="EL36" s="277"/>
      <c r="EM36" s="278" t="str">
        <f t="shared" si="27"/>
        <v xml:space="preserve"> </v>
      </c>
      <c r="EN36" s="372"/>
      <c r="EO36" s="155">
        <f t="shared" si="28"/>
        <v>0</v>
      </c>
      <c r="EP36" s="373"/>
      <c r="ER36" s="194" t="str">
        <f t="shared" si="29"/>
        <v>-</v>
      </c>
      <c r="ET36" s="154" t="str">
        <f t="shared" si="30"/>
        <v>-</v>
      </c>
      <c r="EU36" s="367"/>
      <c r="EV36" s="154" t="str">
        <f t="shared" si="31"/>
        <v>-</v>
      </c>
      <c r="EW36" s="367"/>
      <c r="EX36" s="154" t="str">
        <f t="shared" si="32"/>
        <v>-</v>
      </c>
      <c r="EY36" s="367"/>
      <c r="EZ36" s="155" t="str">
        <f t="shared" si="33"/>
        <v>-</v>
      </c>
      <c r="FA36" s="367"/>
      <c r="FB36" s="154" t="str">
        <f t="shared" si="34"/>
        <v>-</v>
      </c>
      <c r="FC36" s="367"/>
      <c r="FD36" s="154" t="str">
        <f t="shared" si="35"/>
        <v>-</v>
      </c>
      <c r="FE36" s="367"/>
      <c r="FF36" s="155" t="str">
        <f t="shared" si="36"/>
        <v>-</v>
      </c>
      <c r="FG36" s="367"/>
      <c r="FH36" s="154" t="str">
        <f t="shared" si="37"/>
        <v>-</v>
      </c>
      <c r="FI36" s="367"/>
      <c r="FJ36" s="155" t="str">
        <f t="shared" si="38"/>
        <v>-</v>
      </c>
      <c r="FK36" s="373"/>
      <c r="FL36" s="155" t="str">
        <f t="shared" si="39"/>
        <v>-</v>
      </c>
      <c r="FM36" s="279"/>
      <c r="FN36" s="1184"/>
      <c r="FO36" s="280"/>
      <c r="FP36" s="281"/>
      <c r="FQ36" s="282"/>
      <c r="FS36" s="281"/>
      <c r="FT36" s="282"/>
    </row>
    <row r="37" spans="1:176" ht="18.600000000000001" customHeight="1">
      <c r="A37" s="228">
        <f t="shared" si="63"/>
        <v>27</v>
      </c>
      <c r="B37" s="229" t="str">
        <f t="shared" si="1"/>
        <v>4IE</v>
      </c>
      <c r="C37" s="666">
        <v>45717</v>
      </c>
      <c r="D37" s="667" t="s">
        <v>623</v>
      </c>
      <c r="E37" s="668">
        <v>62510038</v>
      </c>
      <c r="F37" s="669" t="s">
        <v>890</v>
      </c>
      <c r="G37" s="670"/>
      <c r="H37" s="235" t="s">
        <v>632</v>
      </c>
      <c r="I37" s="236" t="s">
        <v>506</v>
      </c>
      <c r="J37" s="671" t="s">
        <v>854</v>
      </c>
      <c r="K37" s="672" t="s">
        <v>11</v>
      </c>
      <c r="L37" s="673" t="s">
        <v>672</v>
      </c>
      <c r="M37" s="674">
        <v>45689</v>
      </c>
      <c r="N37" s="241">
        <v>45682</v>
      </c>
      <c r="O37" s="675">
        <v>45692</v>
      </c>
      <c r="P37" s="241">
        <v>45685</v>
      </c>
      <c r="Q37" s="675">
        <v>45693</v>
      </c>
      <c r="R37" s="241">
        <v>45686</v>
      </c>
      <c r="S37" s="675">
        <v>45693</v>
      </c>
      <c r="T37" s="353">
        <v>45684</v>
      </c>
      <c r="U37" s="676">
        <v>45695</v>
      </c>
      <c r="V37" s="677">
        <v>45693</v>
      </c>
      <c r="W37" s="678">
        <v>45696</v>
      </c>
      <c r="X37" s="679">
        <v>45694</v>
      </c>
      <c r="Y37" s="680">
        <v>45701</v>
      </c>
      <c r="Z37" s="680">
        <v>45701</v>
      </c>
      <c r="AA37" s="681"/>
      <c r="AB37" s="680"/>
      <c r="AC37" s="251" t="s">
        <v>633</v>
      </c>
      <c r="AD37" s="682"/>
      <c r="AE37" s="683">
        <v>19</v>
      </c>
      <c r="AF37" s="254" t="str">
        <f t="shared" si="2"/>
        <v>4IE</v>
      </c>
      <c r="AG37" s="255">
        <f t="shared" si="69"/>
        <v>0</v>
      </c>
      <c r="AH37" s="255">
        <f t="shared" si="54"/>
        <v>0</v>
      </c>
      <c r="AI37" s="255">
        <f>IF($AE37=0,"　",VLOOKUP($AE37,ﾚｰｻﾞOP,36,0))</f>
        <v>0</v>
      </c>
      <c r="AJ37" s="255">
        <f t="shared" si="4"/>
        <v>0</v>
      </c>
      <c r="AK37" s="255">
        <f t="shared" si="5"/>
        <v>0</v>
      </c>
      <c r="AL37" s="255"/>
      <c r="AM37" s="255"/>
      <c r="AN37" s="255">
        <v>1</v>
      </c>
      <c r="AO37" s="255">
        <f t="shared" si="70"/>
        <v>0</v>
      </c>
      <c r="AP37" s="255">
        <f>IF($AE37=0,"　",VLOOKUP($AE37,ﾚｰｻﾞOP,43,0))</f>
        <v>0</v>
      </c>
      <c r="AQ37" s="255">
        <v>1</v>
      </c>
      <c r="AR37" s="255">
        <f>IF($AE37=0,"　",VLOOKUP($AE37,ﾚｰｻﾞOP,47,0))</f>
        <v>0</v>
      </c>
      <c r="AS37" s="255">
        <f t="shared" si="42"/>
        <v>0</v>
      </c>
      <c r="AT37" s="255"/>
      <c r="AU37" s="256">
        <f t="shared" si="7"/>
        <v>0</v>
      </c>
      <c r="AV37" s="257">
        <f t="shared" si="8"/>
        <v>0</v>
      </c>
      <c r="AW37" s="258">
        <v>45581</v>
      </c>
      <c r="AX37" s="259">
        <v>4063441</v>
      </c>
      <c r="AY37" s="154">
        <v>45581</v>
      </c>
      <c r="AZ37" s="684">
        <v>4063442</v>
      </c>
      <c r="BA37" s="154">
        <v>45581</v>
      </c>
      <c r="BB37" s="684">
        <v>4063443</v>
      </c>
      <c r="BC37" s="685" t="str">
        <f>IF($AE37=0,"　",VLOOKUP($AE37,ﾚｰｻﾞOP,8,0))</f>
        <v>-</v>
      </c>
      <c r="BD37" s="686"/>
      <c r="BE37" s="154" t="str">
        <f>IF($AE37=0,"　",VLOOKUP($AE37,ﾚｰｻﾞOP,9,0))</f>
        <v>-</v>
      </c>
      <c r="BF37" s="684"/>
      <c r="BG37" s="685">
        <v>45581</v>
      </c>
      <c r="BH37" s="684">
        <v>4063446</v>
      </c>
      <c r="BI37" s="154">
        <v>45581</v>
      </c>
      <c r="BJ37" s="684">
        <v>4063447</v>
      </c>
      <c r="BK37" s="154">
        <v>45616</v>
      </c>
      <c r="BL37" s="684">
        <v>4163024</v>
      </c>
      <c r="BM37" s="154">
        <v>45616</v>
      </c>
      <c r="BN37" s="684">
        <v>4163025</v>
      </c>
      <c r="BO37" s="155" t="str">
        <f t="shared" si="9"/>
        <v>-</v>
      </c>
      <c r="BP37" s="684"/>
      <c r="BQ37" s="154" t="str">
        <f t="shared" si="55"/>
        <v>-</v>
      </c>
      <c r="BR37" s="686"/>
      <c r="BS37" s="154" t="str">
        <f t="shared" si="46"/>
        <v>-</v>
      </c>
      <c r="BT37" s="686"/>
      <c r="BU37" s="154" t="str">
        <f t="shared" si="47"/>
        <v>-</v>
      </c>
      <c r="BV37" s="686"/>
      <c r="BW37" s="154" t="str">
        <f t="shared" si="48"/>
        <v>-</v>
      </c>
      <c r="BX37" s="684"/>
      <c r="BY37" s="154" t="str">
        <f t="shared" si="49"/>
        <v>-</v>
      </c>
      <c r="BZ37" s="686"/>
      <c r="CA37" s="154" t="str">
        <f t="shared" si="50"/>
        <v>-</v>
      </c>
      <c r="CB37" s="684"/>
      <c r="CC37" s="154" t="str">
        <f t="shared" si="51"/>
        <v>-</v>
      </c>
      <c r="CD37" s="684"/>
      <c r="CE37" s="154" t="str">
        <f t="shared" si="64"/>
        <v>-</v>
      </c>
      <c r="CF37" s="686"/>
      <c r="CG37" s="155" t="str">
        <f t="shared" si="11"/>
        <v>-</v>
      </c>
      <c r="CH37" s="684"/>
      <c r="CI37" s="154" t="str">
        <f t="shared" si="65"/>
        <v>-</v>
      </c>
      <c r="CJ37" s="686"/>
      <c r="CK37" s="154" t="str">
        <f t="shared" si="13"/>
        <v>-</v>
      </c>
      <c r="CL37" s="684"/>
      <c r="CM37" s="154" t="str">
        <f t="shared" si="66"/>
        <v>-</v>
      </c>
      <c r="CN37" s="684"/>
      <c r="CO37" s="155" t="str">
        <f t="shared" si="15"/>
        <v>-</v>
      </c>
      <c r="CP37" s="684"/>
      <c r="CQ37" s="155" t="str">
        <f t="shared" si="16"/>
        <v>-</v>
      </c>
      <c r="CR37" s="684"/>
      <c r="CS37" s="154" t="str">
        <f t="shared" si="67"/>
        <v>-</v>
      </c>
      <c r="CT37" s="684"/>
      <c r="CU37" s="155"/>
      <c r="CV37" s="684"/>
      <c r="CW37" s="154" t="str">
        <f t="shared" si="68"/>
        <v>-</v>
      </c>
      <c r="CX37" s="684"/>
      <c r="CY37" s="155" t="str">
        <f t="shared" si="18"/>
        <v>-</v>
      </c>
      <c r="CZ37" s="684"/>
      <c r="DA37" s="154" t="str">
        <f t="shared" si="19"/>
        <v>-</v>
      </c>
      <c r="DB37" s="686"/>
      <c r="DC37" s="155" t="str">
        <f t="shared" si="20"/>
        <v>-</v>
      </c>
      <c r="DD37" s="684"/>
      <c r="DE37" s="480">
        <f t="shared" si="71"/>
        <v>0</v>
      </c>
      <c r="DF37" s="481"/>
      <c r="DG37" s="265">
        <f t="shared" si="58"/>
        <v>0</v>
      </c>
      <c r="DH37" s="687"/>
      <c r="DI37" s="267">
        <f t="shared" si="72"/>
        <v>0</v>
      </c>
      <c r="DJ37" s="481"/>
      <c r="DK37" s="480">
        <f>IF(AU37=2,1,0)</f>
        <v>0</v>
      </c>
      <c r="DL37" s="481"/>
      <c r="DM37" s="688">
        <f t="shared" si="73"/>
        <v>0</v>
      </c>
      <c r="DN37" s="481"/>
      <c r="DO37" s="155">
        <f t="shared" si="22"/>
        <v>0</v>
      </c>
      <c r="DP37" s="687"/>
      <c r="DQ37" s="155">
        <f t="shared" si="23"/>
        <v>0</v>
      </c>
      <c r="DR37" s="481"/>
      <c r="DS37" s="155">
        <f t="shared" si="24"/>
        <v>0</v>
      </c>
      <c r="DT37" s="687"/>
      <c r="DU37" s="155">
        <f t="shared" si="25"/>
        <v>0</v>
      </c>
      <c r="DV37" s="481"/>
      <c r="DW37" s="647">
        <v>45581</v>
      </c>
      <c r="DX37" s="651">
        <v>4063455</v>
      </c>
      <c r="DY37" s="155">
        <f t="shared" si="26"/>
        <v>0</v>
      </c>
      <c r="DZ37" s="481"/>
      <c r="EA37" s="154">
        <f>IF(AP37=1,1,0)</f>
        <v>0</v>
      </c>
      <c r="EB37" s="481"/>
      <c r="EC37" s="269">
        <v>45630</v>
      </c>
      <c r="ED37" s="654">
        <v>4163042</v>
      </c>
      <c r="EE37" s="271">
        <f>IF(AV37=0,0,1)</f>
        <v>0</v>
      </c>
      <c r="EF37" s="689"/>
      <c r="EG37" s="273"/>
      <c r="EH37" s="274"/>
      <c r="EI37" s="275"/>
      <c r="EJ37" s="276"/>
      <c r="EK37" s="275"/>
      <c r="EL37" s="277"/>
      <c r="EM37" s="278" t="str">
        <f t="shared" si="27"/>
        <v xml:space="preserve"> </v>
      </c>
      <c r="EN37" s="687"/>
      <c r="EO37" s="155">
        <f t="shared" si="28"/>
        <v>0</v>
      </c>
      <c r="EP37" s="481"/>
      <c r="ER37" s="194" t="str">
        <f t="shared" si="29"/>
        <v>-</v>
      </c>
      <c r="ET37" s="154" t="str">
        <f t="shared" si="30"/>
        <v>-</v>
      </c>
      <c r="EU37" s="684"/>
      <c r="EV37" s="154" t="str">
        <f t="shared" si="31"/>
        <v>-</v>
      </c>
      <c r="EW37" s="684"/>
      <c r="EX37" s="154" t="str">
        <f t="shared" si="32"/>
        <v>-</v>
      </c>
      <c r="EY37" s="684"/>
      <c r="EZ37" s="155" t="str">
        <f t="shared" si="33"/>
        <v>-</v>
      </c>
      <c r="FA37" s="684"/>
      <c r="FB37" s="154" t="str">
        <f t="shared" si="34"/>
        <v>-</v>
      </c>
      <c r="FC37" s="684"/>
      <c r="FD37" s="154" t="str">
        <f t="shared" si="35"/>
        <v>-</v>
      </c>
      <c r="FE37" s="684"/>
      <c r="FF37" s="155" t="str">
        <f t="shared" si="36"/>
        <v>-</v>
      </c>
      <c r="FG37" s="684"/>
      <c r="FH37" s="154" t="str">
        <f t="shared" si="37"/>
        <v>-</v>
      </c>
      <c r="FI37" s="684"/>
      <c r="FJ37" s="155" t="str">
        <f t="shared" si="38"/>
        <v>-</v>
      </c>
      <c r="FK37" s="481"/>
      <c r="FL37" s="155" t="str">
        <f t="shared" si="39"/>
        <v>-</v>
      </c>
      <c r="FM37" s="279"/>
      <c r="FN37" s="1184"/>
      <c r="FO37" s="280"/>
      <c r="FP37" s="281"/>
      <c r="FQ37" s="282"/>
      <c r="FS37" s="281"/>
      <c r="FT37" s="282"/>
    </row>
    <row r="38" spans="1:176" ht="18.600000000000001" customHeight="1">
      <c r="A38" s="228">
        <f t="shared" si="63"/>
        <v>28</v>
      </c>
      <c r="B38" s="229" t="str">
        <f t="shared" si="1"/>
        <v>4IE</v>
      </c>
      <c r="C38" s="521">
        <v>45717</v>
      </c>
      <c r="D38" s="690" t="s">
        <v>62</v>
      </c>
      <c r="E38" s="691">
        <v>72510057</v>
      </c>
      <c r="F38" s="692" t="s">
        <v>891</v>
      </c>
      <c r="G38" s="693"/>
      <c r="H38" s="235" t="s">
        <v>632</v>
      </c>
      <c r="I38" s="236" t="s">
        <v>506</v>
      </c>
      <c r="J38" s="694" t="s">
        <v>1419</v>
      </c>
      <c r="K38" s="695" t="s">
        <v>11</v>
      </c>
      <c r="L38" s="696" t="s">
        <v>617</v>
      </c>
      <c r="M38" s="697">
        <v>45689</v>
      </c>
      <c r="N38" s="419">
        <v>45682</v>
      </c>
      <c r="O38" s="698">
        <v>45692</v>
      </c>
      <c r="P38" s="419">
        <v>45685</v>
      </c>
      <c r="Q38" s="698">
        <v>45693</v>
      </c>
      <c r="R38" s="419">
        <v>45687</v>
      </c>
      <c r="S38" s="698">
        <v>45693</v>
      </c>
      <c r="T38" s="353">
        <v>45685</v>
      </c>
      <c r="U38" s="699">
        <v>45695</v>
      </c>
      <c r="V38" s="700">
        <v>45693</v>
      </c>
      <c r="W38" s="701">
        <v>45696</v>
      </c>
      <c r="X38" s="702">
        <v>45700</v>
      </c>
      <c r="Y38" s="425">
        <v>45702</v>
      </c>
      <c r="Z38" s="425">
        <v>45702</v>
      </c>
      <c r="AA38" s="426"/>
      <c r="AB38" s="425"/>
      <c r="AC38" s="251" t="s">
        <v>633</v>
      </c>
      <c r="AD38" s="427"/>
      <c r="AE38" s="428">
        <v>2</v>
      </c>
      <c r="AF38" s="254" t="str">
        <f t="shared" si="2"/>
        <v>4IE</v>
      </c>
      <c r="AG38" s="255">
        <f t="shared" si="69"/>
        <v>0</v>
      </c>
      <c r="AH38" s="255">
        <f t="shared" si="54"/>
        <v>0</v>
      </c>
      <c r="AI38" s="255">
        <f>IF($AE38=0,"　",VLOOKUP($AE38,ﾚｰｻﾞOP,36,0))</f>
        <v>0</v>
      </c>
      <c r="AJ38" s="255">
        <f t="shared" si="4"/>
        <v>0</v>
      </c>
      <c r="AK38" s="255">
        <f t="shared" si="5"/>
        <v>0</v>
      </c>
      <c r="AL38" s="255"/>
      <c r="AM38" s="255"/>
      <c r="AN38" s="255">
        <v>1</v>
      </c>
      <c r="AO38" s="255">
        <f t="shared" si="70"/>
        <v>0</v>
      </c>
      <c r="AP38" s="255">
        <v>1</v>
      </c>
      <c r="AQ38" s="255">
        <v>1</v>
      </c>
      <c r="AR38" s="255">
        <v>1</v>
      </c>
      <c r="AS38" s="255">
        <f t="shared" si="42"/>
        <v>0</v>
      </c>
      <c r="AT38" s="255"/>
      <c r="AU38" s="256">
        <f t="shared" si="7"/>
        <v>0</v>
      </c>
      <c r="AV38" s="257">
        <f t="shared" si="8"/>
        <v>1</v>
      </c>
      <c r="AW38" s="258">
        <v>45581</v>
      </c>
      <c r="AX38" s="259">
        <v>4063441</v>
      </c>
      <c r="AY38" s="429">
        <v>45581</v>
      </c>
      <c r="AZ38" s="430">
        <v>4063442</v>
      </c>
      <c r="BA38" s="429">
        <v>45581</v>
      </c>
      <c r="BB38" s="430">
        <v>4063443</v>
      </c>
      <c r="BC38" s="431">
        <v>45581</v>
      </c>
      <c r="BD38" s="432">
        <v>4063444</v>
      </c>
      <c r="BE38" s="429">
        <v>45581</v>
      </c>
      <c r="BF38" s="430">
        <v>4063445</v>
      </c>
      <c r="BG38" s="431">
        <v>45581</v>
      </c>
      <c r="BH38" s="430">
        <v>4063446</v>
      </c>
      <c r="BI38" s="429">
        <v>45581</v>
      </c>
      <c r="BJ38" s="430">
        <v>4063447</v>
      </c>
      <c r="BK38" s="429" t="str">
        <f>IF($AE38=0,"　",VLOOKUP($AE38,ﾚｰｻﾞOP,57,0))</f>
        <v>-</v>
      </c>
      <c r="BL38" s="430"/>
      <c r="BM38" s="429" t="str">
        <f>IF($AE38=0,"　",VLOOKUP($AE38,ﾚｰｻﾞOP,58,0))</f>
        <v>-</v>
      </c>
      <c r="BN38" s="430"/>
      <c r="BO38" s="433" t="str">
        <f t="shared" si="9"/>
        <v>-</v>
      </c>
      <c r="BP38" s="430"/>
      <c r="BQ38" s="429" t="str">
        <f t="shared" si="55"/>
        <v>-</v>
      </c>
      <c r="BR38" s="432"/>
      <c r="BS38" s="429" t="str">
        <f t="shared" si="46"/>
        <v>-</v>
      </c>
      <c r="BT38" s="432"/>
      <c r="BU38" s="429" t="str">
        <f t="shared" si="47"/>
        <v>-</v>
      </c>
      <c r="BV38" s="432"/>
      <c r="BW38" s="429" t="str">
        <f t="shared" si="48"/>
        <v>-</v>
      </c>
      <c r="BX38" s="430"/>
      <c r="BY38" s="429" t="str">
        <f t="shared" si="49"/>
        <v>-</v>
      </c>
      <c r="BZ38" s="432"/>
      <c r="CA38" s="429" t="str">
        <f t="shared" si="50"/>
        <v>-</v>
      </c>
      <c r="CB38" s="430"/>
      <c r="CC38" s="429" t="str">
        <f t="shared" si="51"/>
        <v>-</v>
      </c>
      <c r="CD38" s="430"/>
      <c r="CE38" s="429" t="str">
        <f t="shared" si="64"/>
        <v>-</v>
      </c>
      <c r="CF38" s="432"/>
      <c r="CG38" s="433" t="str">
        <f t="shared" si="11"/>
        <v>-</v>
      </c>
      <c r="CH38" s="430"/>
      <c r="CI38" s="429" t="str">
        <f t="shared" si="65"/>
        <v>-</v>
      </c>
      <c r="CJ38" s="432"/>
      <c r="CK38" s="429" t="str">
        <f t="shared" si="13"/>
        <v>-</v>
      </c>
      <c r="CL38" s="430"/>
      <c r="CM38" s="429" t="str">
        <f t="shared" si="66"/>
        <v>-</v>
      </c>
      <c r="CN38" s="430"/>
      <c r="CO38" s="433" t="str">
        <f t="shared" si="15"/>
        <v>-</v>
      </c>
      <c r="CP38" s="430"/>
      <c r="CQ38" s="433" t="str">
        <f t="shared" si="16"/>
        <v>-</v>
      </c>
      <c r="CR38" s="430"/>
      <c r="CS38" s="429" t="str">
        <f t="shared" si="67"/>
        <v>-</v>
      </c>
      <c r="CT38" s="430"/>
      <c r="CU38" s="433"/>
      <c r="CV38" s="430"/>
      <c r="CW38" s="429" t="str">
        <f t="shared" si="68"/>
        <v>-</v>
      </c>
      <c r="CX38" s="430"/>
      <c r="CY38" s="433" t="str">
        <f t="shared" si="18"/>
        <v>-</v>
      </c>
      <c r="CZ38" s="430"/>
      <c r="DA38" s="429" t="str">
        <f t="shared" si="19"/>
        <v>-</v>
      </c>
      <c r="DB38" s="432"/>
      <c r="DC38" s="433" t="str">
        <f t="shared" si="20"/>
        <v>-</v>
      </c>
      <c r="DD38" s="430"/>
      <c r="DE38" s="434">
        <f t="shared" si="71"/>
        <v>0</v>
      </c>
      <c r="DF38" s="435"/>
      <c r="DG38" s="265">
        <f t="shared" si="58"/>
        <v>0</v>
      </c>
      <c r="DH38" s="436"/>
      <c r="DI38" s="267">
        <f t="shared" si="72"/>
        <v>0</v>
      </c>
      <c r="DJ38" s="435"/>
      <c r="DK38" s="434">
        <f>IF(AU38=2,1,0)</f>
        <v>0</v>
      </c>
      <c r="DL38" s="435"/>
      <c r="DM38" s="437">
        <f t="shared" si="73"/>
        <v>0</v>
      </c>
      <c r="DN38" s="435"/>
      <c r="DO38" s="433">
        <f t="shared" si="22"/>
        <v>0</v>
      </c>
      <c r="DP38" s="436"/>
      <c r="DQ38" s="433">
        <f t="shared" si="23"/>
        <v>0</v>
      </c>
      <c r="DR38" s="435"/>
      <c r="DS38" s="433">
        <f t="shared" si="24"/>
        <v>0</v>
      </c>
      <c r="DT38" s="436"/>
      <c r="DU38" s="433">
        <f t="shared" si="25"/>
        <v>0</v>
      </c>
      <c r="DV38" s="435"/>
      <c r="DW38" s="647">
        <v>45581</v>
      </c>
      <c r="DX38" s="651">
        <v>4063455</v>
      </c>
      <c r="DY38" s="433">
        <f t="shared" si="26"/>
        <v>0</v>
      </c>
      <c r="DZ38" s="435"/>
      <c r="EA38" s="154">
        <v>45581</v>
      </c>
      <c r="EB38" s="650">
        <v>4063457</v>
      </c>
      <c r="EC38" s="269">
        <v>45630</v>
      </c>
      <c r="ED38" s="654">
        <v>4163042</v>
      </c>
      <c r="EE38" s="271">
        <v>45581</v>
      </c>
      <c r="EF38" s="604">
        <v>4063459</v>
      </c>
      <c r="EG38" s="273"/>
      <c r="EH38" s="274"/>
      <c r="EI38" s="275"/>
      <c r="EJ38" s="276"/>
      <c r="EK38" s="275"/>
      <c r="EL38" s="277"/>
      <c r="EM38" s="438" t="str">
        <f t="shared" si="27"/>
        <v xml:space="preserve"> </v>
      </c>
      <c r="EN38" s="436"/>
      <c r="EO38" s="433">
        <f t="shared" si="28"/>
        <v>0</v>
      </c>
      <c r="EP38" s="435"/>
      <c r="ER38" s="194" t="str">
        <f t="shared" si="29"/>
        <v>-</v>
      </c>
      <c r="ET38" s="429" t="str">
        <f t="shared" si="30"/>
        <v>-</v>
      </c>
      <c r="EU38" s="430"/>
      <c r="EV38" s="429" t="str">
        <f t="shared" si="31"/>
        <v>-</v>
      </c>
      <c r="EW38" s="430"/>
      <c r="EX38" s="429" t="str">
        <f t="shared" si="32"/>
        <v>-</v>
      </c>
      <c r="EY38" s="430"/>
      <c r="EZ38" s="433" t="str">
        <f t="shared" si="33"/>
        <v>-</v>
      </c>
      <c r="FA38" s="430"/>
      <c r="FB38" s="429" t="str">
        <f t="shared" si="34"/>
        <v>-</v>
      </c>
      <c r="FC38" s="430"/>
      <c r="FD38" s="429" t="str">
        <f t="shared" si="35"/>
        <v>-</v>
      </c>
      <c r="FE38" s="430"/>
      <c r="FF38" s="433" t="str">
        <f t="shared" si="36"/>
        <v>-</v>
      </c>
      <c r="FG38" s="430"/>
      <c r="FH38" s="429" t="str">
        <f t="shared" si="37"/>
        <v>-</v>
      </c>
      <c r="FI38" s="430"/>
      <c r="FJ38" s="433" t="str">
        <f t="shared" si="38"/>
        <v>-</v>
      </c>
      <c r="FK38" s="435"/>
      <c r="FL38" s="433" t="str">
        <f t="shared" si="39"/>
        <v>-</v>
      </c>
      <c r="FM38" s="279"/>
      <c r="FN38" s="1184"/>
      <c r="FO38" s="280"/>
      <c r="FP38" s="281"/>
      <c r="FQ38" s="282"/>
      <c r="FS38" s="281"/>
      <c r="FT38" s="282"/>
    </row>
    <row r="39" spans="1:176" ht="18.600000000000001" customHeight="1">
      <c r="A39" s="228">
        <f t="shared" si="63"/>
        <v>29</v>
      </c>
      <c r="B39" s="229" t="str">
        <f t="shared" si="1"/>
        <v>4IE</v>
      </c>
      <c r="C39" s="592">
        <v>45717</v>
      </c>
      <c r="D39" s="703" t="s">
        <v>29</v>
      </c>
      <c r="E39" s="704">
        <v>84420033</v>
      </c>
      <c r="F39" s="705" t="s">
        <v>892</v>
      </c>
      <c r="G39" s="706"/>
      <c r="H39" s="288" t="s">
        <v>2</v>
      </c>
      <c r="I39" s="237" t="s">
        <v>52</v>
      </c>
      <c r="J39" s="707" t="s">
        <v>21</v>
      </c>
      <c r="K39" s="708" t="s">
        <v>11</v>
      </c>
      <c r="L39" s="709" t="s">
        <v>684</v>
      </c>
      <c r="M39" s="710">
        <v>45692</v>
      </c>
      <c r="N39" s="241">
        <v>45685</v>
      </c>
      <c r="O39" s="711">
        <v>45693</v>
      </c>
      <c r="P39" s="241">
        <v>45687</v>
      </c>
      <c r="Q39" s="711">
        <v>45694</v>
      </c>
      <c r="R39" s="241">
        <v>45688</v>
      </c>
      <c r="S39" s="711">
        <v>45694</v>
      </c>
      <c r="T39" s="353">
        <v>45686</v>
      </c>
      <c r="U39" s="712">
        <v>45696</v>
      </c>
      <c r="V39" s="713">
        <v>45694</v>
      </c>
      <c r="W39" s="714">
        <v>45700</v>
      </c>
      <c r="X39" s="715">
        <v>45700</v>
      </c>
      <c r="Y39" s="716">
        <v>45706</v>
      </c>
      <c r="Z39" s="716">
        <v>45706</v>
      </c>
      <c r="AA39" s="717"/>
      <c r="AB39" s="716"/>
      <c r="AC39" s="300"/>
      <c r="AD39" s="718"/>
      <c r="AE39" s="719">
        <v>6</v>
      </c>
      <c r="AF39" s="254" t="str">
        <f t="shared" si="2"/>
        <v>4IE</v>
      </c>
      <c r="AG39" s="255">
        <f t="shared" si="69"/>
        <v>0</v>
      </c>
      <c r="AH39" s="255">
        <v>1</v>
      </c>
      <c r="AI39" s="255">
        <f>IF($AE39=0,"　",VLOOKUP($AE39,ﾚｰｻﾞOP,36,0))</f>
        <v>0</v>
      </c>
      <c r="AJ39" s="255">
        <f t="shared" si="4"/>
        <v>0</v>
      </c>
      <c r="AK39" s="255">
        <f t="shared" si="5"/>
        <v>0</v>
      </c>
      <c r="AL39" s="255"/>
      <c r="AM39" s="255"/>
      <c r="AN39" s="255">
        <v>1</v>
      </c>
      <c r="AO39" s="255">
        <f t="shared" si="70"/>
        <v>0</v>
      </c>
      <c r="AP39" s="255">
        <v>1</v>
      </c>
      <c r="AQ39" s="255">
        <v>1</v>
      </c>
      <c r="AR39" s="255">
        <v>1</v>
      </c>
      <c r="AS39" s="255">
        <f t="shared" si="42"/>
        <v>0</v>
      </c>
      <c r="AT39" s="255"/>
      <c r="AU39" s="256">
        <f t="shared" si="7"/>
        <v>0</v>
      </c>
      <c r="AV39" s="257">
        <f t="shared" si="8"/>
        <v>1</v>
      </c>
      <c r="AW39" s="258">
        <v>45581</v>
      </c>
      <c r="AX39" s="259">
        <v>4063441</v>
      </c>
      <c r="AY39" s="154">
        <v>45581</v>
      </c>
      <c r="AZ39" s="720">
        <v>4063442</v>
      </c>
      <c r="BA39" s="154">
        <v>45581</v>
      </c>
      <c r="BB39" s="720">
        <v>4063443</v>
      </c>
      <c r="BC39" s="721">
        <v>45581</v>
      </c>
      <c r="BD39" s="722">
        <v>4063444</v>
      </c>
      <c r="BE39" s="154">
        <v>45581</v>
      </c>
      <c r="BF39" s="720">
        <v>4063445</v>
      </c>
      <c r="BG39" s="721">
        <v>45581</v>
      </c>
      <c r="BH39" s="720">
        <v>4063446</v>
      </c>
      <c r="BI39" s="154" t="str">
        <f>IF($AE39=0,"　",VLOOKUP($AE39,ﾚｰｻﾞOP,11,0))</f>
        <v>-</v>
      </c>
      <c r="BJ39" s="720"/>
      <c r="BK39" s="154" t="str">
        <f>IF($AE39=0,"　",VLOOKUP($AE39,ﾚｰｻﾞOP,57,0))</f>
        <v>-</v>
      </c>
      <c r="BL39" s="720"/>
      <c r="BM39" s="154" t="str">
        <f>IF($AE39=0,"　",VLOOKUP($AE39,ﾚｰｻﾞOP,58,0))</f>
        <v>-</v>
      </c>
      <c r="BN39" s="720"/>
      <c r="BO39" s="155" t="str">
        <f t="shared" si="9"/>
        <v>-</v>
      </c>
      <c r="BP39" s="720"/>
      <c r="BQ39" s="154">
        <v>45520</v>
      </c>
      <c r="BR39" s="722">
        <v>4063322</v>
      </c>
      <c r="BS39" s="154" t="str">
        <f t="shared" si="46"/>
        <v>-</v>
      </c>
      <c r="BT39" s="722"/>
      <c r="BU39" s="154" t="str">
        <f t="shared" si="47"/>
        <v>-</v>
      </c>
      <c r="BV39" s="722"/>
      <c r="BW39" s="154" t="str">
        <f t="shared" si="48"/>
        <v>-</v>
      </c>
      <c r="BX39" s="720"/>
      <c r="BY39" s="154" t="str">
        <f t="shared" si="49"/>
        <v>-</v>
      </c>
      <c r="BZ39" s="722"/>
      <c r="CA39" s="154" t="str">
        <f t="shared" si="50"/>
        <v>-</v>
      </c>
      <c r="CB39" s="720"/>
      <c r="CC39" s="154" t="str">
        <f t="shared" si="51"/>
        <v>-</v>
      </c>
      <c r="CD39" s="720"/>
      <c r="CE39" s="154" t="str">
        <f t="shared" si="64"/>
        <v>-</v>
      </c>
      <c r="CF39" s="722"/>
      <c r="CG39" s="155" t="str">
        <f t="shared" si="11"/>
        <v>-</v>
      </c>
      <c r="CH39" s="720"/>
      <c r="CI39" s="154" t="str">
        <f t="shared" si="65"/>
        <v>-</v>
      </c>
      <c r="CJ39" s="722"/>
      <c r="CK39" s="154" t="str">
        <f t="shared" si="13"/>
        <v>-</v>
      </c>
      <c r="CL39" s="720"/>
      <c r="CM39" s="154" t="str">
        <f t="shared" si="66"/>
        <v>-</v>
      </c>
      <c r="CN39" s="720"/>
      <c r="CO39" s="155" t="str">
        <f t="shared" si="15"/>
        <v>-</v>
      </c>
      <c r="CP39" s="720"/>
      <c r="CQ39" s="155" t="str">
        <f t="shared" si="16"/>
        <v>-</v>
      </c>
      <c r="CR39" s="720"/>
      <c r="CS39" s="154" t="str">
        <f t="shared" si="67"/>
        <v>-</v>
      </c>
      <c r="CT39" s="720"/>
      <c r="CU39" s="155"/>
      <c r="CV39" s="720"/>
      <c r="CW39" s="154" t="str">
        <f t="shared" si="68"/>
        <v>-</v>
      </c>
      <c r="CX39" s="720"/>
      <c r="CY39" s="155" t="str">
        <f t="shared" si="18"/>
        <v>-</v>
      </c>
      <c r="CZ39" s="720"/>
      <c r="DA39" s="154" t="str">
        <f t="shared" si="19"/>
        <v>-</v>
      </c>
      <c r="DB39" s="722"/>
      <c r="DC39" s="155" t="str">
        <f t="shared" si="20"/>
        <v>-</v>
      </c>
      <c r="DD39" s="720"/>
      <c r="DE39" s="723">
        <f t="shared" si="71"/>
        <v>0</v>
      </c>
      <c r="DF39" s="724"/>
      <c r="DG39" s="265">
        <v>45692</v>
      </c>
      <c r="DH39" s="436">
        <v>4163119</v>
      </c>
      <c r="DI39" s="267">
        <f t="shared" si="72"/>
        <v>0</v>
      </c>
      <c r="DJ39" s="724"/>
      <c r="DK39" s="723">
        <f>IF(AU39=2,1,0)</f>
        <v>0</v>
      </c>
      <c r="DL39" s="724"/>
      <c r="DM39" s="725">
        <f t="shared" si="73"/>
        <v>0</v>
      </c>
      <c r="DN39" s="724"/>
      <c r="DO39" s="155">
        <f t="shared" si="22"/>
        <v>0</v>
      </c>
      <c r="DP39" s="726"/>
      <c r="DQ39" s="155">
        <f t="shared" si="23"/>
        <v>0</v>
      </c>
      <c r="DR39" s="724"/>
      <c r="DS39" s="155">
        <f t="shared" si="24"/>
        <v>0</v>
      </c>
      <c r="DT39" s="726"/>
      <c r="DU39" s="155">
        <f t="shared" si="25"/>
        <v>0</v>
      </c>
      <c r="DV39" s="724"/>
      <c r="DW39" s="647">
        <v>45581</v>
      </c>
      <c r="DX39" s="651">
        <v>4063455</v>
      </c>
      <c r="DY39" s="155">
        <f t="shared" si="26"/>
        <v>0</v>
      </c>
      <c r="DZ39" s="724"/>
      <c r="EA39" s="154">
        <v>45581</v>
      </c>
      <c r="EB39" s="650">
        <v>4063457</v>
      </c>
      <c r="EC39" s="269">
        <v>45630</v>
      </c>
      <c r="ED39" s="654">
        <v>4163042</v>
      </c>
      <c r="EE39" s="271">
        <v>45581</v>
      </c>
      <c r="EF39" s="604">
        <v>4063459</v>
      </c>
      <c r="EG39" s="273"/>
      <c r="EH39" s="274"/>
      <c r="EI39" s="275"/>
      <c r="EJ39" s="276"/>
      <c r="EK39" s="275"/>
      <c r="EL39" s="277"/>
      <c r="EM39" s="278" t="str">
        <f t="shared" si="27"/>
        <v xml:space="preserve"> </v>
      </c>
      <c r="EN39" s="726"/>
      <c r="EO39" s="155">
        <f t="shared" si="28"/>
        <v>0</v>
      </c>
      <c r="EP39" s="724"/>
      <c r="ER39" s="194" t="str">
        <f t="shared" si="29"/>
        <v>-</v>
      </c>
      <c r="ET39" s="154" t="str">
        <f t="shared" si="30"/>
        <v>-</v>
      </c>
      <c r="EU39" s="720"/>
      <c r="EV39" s="154" t="str">
        <f t="shared" si="31"/>
        <v>-</v>
      </c>
      <c r="EW39" s="720"/>
      <c r="EX39" s="154" t="str">
        <f t="shared" si="32"/>
        <v>-</v>
      </c>
      <c r="EY39" s="720"/>
      <c r="EZ39" s="155" t="str">
        <f t="shared" si="33"/>
        <v>-</v>
      </c>
      <c r="FA39" s="720"/>
      <c r="FB39" s="154" t="str">
        <f t="shared" si="34"/>
        <v>-</v>
      </c>
      <c r="FC39" s="720"/>
      <c r="FD39" s="154" t="str">
        <f t="shared" si="35"/>
        <v>-</v>
      </c>
      <c r="FE39" s="720"/>
      <c r="FF39" s="155" t="str">
        <f t="shared" si="36"/>
        <v>-</v>
      </c>
      <c r="FG39" s="720"/>
      <c r="FH39" s="154" t="str">
        <f t="shared" si="37"/>
        <v>-</v>
      </c>
      <c r="FI39" s="720"/>
      <c r="FJ39" s="155" t="str">
        <f t="shared" si="38"/>
        <v>-</v>
      </c>
      <c r="FK39" s="724"/>
      <c r="FL39" s="155" t="str">
        <f t="shared" si="39"/>
        <v>-</v>
      </c>
      <c r="FM39" s="279"/>
      <c r="FN39" s="1184"/>
      <c r="FO39" s="280"/>
      <c r="FP39" s="281"/>
      <c r="FQ39" s="282"/>
      <c r="FS39" s="281"/>
      <c r="FT39" s="282"/>
    </row>
    <row r="40" spans="1:176" ht="18.600000000000001" customHeight="1">
      <c r="A40" s="228">
        <f t="shared" si="63"/>
        <v>30</v>
      </c>
      <c r="B40" s="229" t="str">
        <f t="shared" si="1"/>
        <v>4IE</v>
      </c>
      <c r="C40" s="592">
        <v>45717</v>
      </c>
      <c r="D40" s="703" t="s">
        <v>60</v>
      </c>
      <c r="E40" s="704">
        <v>84420032</v>
      </c>
      <c r="F40" s="705" t="s">
        <v>893</v>
      </c>
      <c r="G40" s="706"/>
      <c r="H40" s="235" t="s">
        <v>632</v>
      </c>
      <c r="I40" s="236" t="s">
        <v>506</v>
      </c>
      <c r="J40" s="707" t="s">
        <v>747</v>
      </c>
      <c r="K40" s="708" t="s">
        <v>11</v>
      </c>
      <c r="L40" s="709" t="s">
        <v>898</v>
      </c>
      <c r="M40" s="710">
        <v>45694</v>
      </c>
      <c r="N40" s="241">
        <v>45685</v>
      </c>
      <c r="O40" s="711">
        <v>45695</v>
      </c>
      <c r="P40" s="241">
        <v>45687</v>
      </c>
      <c r="Q40" s="711">
        <v>45696</v>
      </c>
      <c r="R40" s="241">
        <v>45688</v>
      </c>
      <c r="S40" s="711">
        <v>45696</v>
      </c>
      <c r="T40" s="353">
        <v>45687</v>
      </c>
      <c r="U40" s="676">
        <v>45701</v>
      </c>
      <c r="V40" s="677">
        <v>45695</v>
      </c>
      <c r="W40" s="678">
        <v>45702</v>
      </c>
      <c r="X40" s="679">
        <v>45701</v>
      </c>
      <c r="Y40" s="680">
        <v>45707</v>
      </c>
      <c r="Z40" s="680">
        <v>45707</v>
      </c>
      <c r="AA40" s="681"/>
      <c r="AB40" s="680"/>
      <c r="AC40" s="300"/>
      <c r="AD40" s="682"/>
      <c r="AE40" s="683">
        <v>6</v>
      </c>
      <c r="AF40" s="254" t="str">
        <f t="shared" si="2"/>
        <v>4IE</v>
      </c>
      <c r="AG40" s="255">
        <f t="shared" si="69"/>
        <v>0</v>
      </c>
      <c r="AH40" s="255">
        <f t="shared" ref="AH40:AH45" si="74">IF($AE40=0,"　",VLOOKUP($AE40,ﾚｰｻﾞOP,35,0))</f>
        <v>0</v>
      </c>
      <c r="AI40" s="255">
        <v>1</v>
      </c>
      <c r="AJ40" s="255">
        <f t="shared" si="4"/>
        <v>0</v>
      </c>
      <c r="AK40" s="255">
        <f t="shared" si="5"/>
        <v>0</v>
      </c>
      <c r="AL40" s="255"/>
      <c r="AM40" s="255"/>
      <c r="AN40" s="255">
        <v>1</v>
      </c>
      <c r="AO40" s="255">
        <f t="shared" si="70"/>
        <v>0</v>
      </c>
      <c r="AP40" s="255">
        <v>1</v>
      </c>
      <c r="AQ40" s="255">
        <v>1</v>
      </c>
      <c r="AR40" s="255">
        <v>1</v>
      </c>
      <c r="AS40" s="255">
        <f t="shared" si="42"/>
        <v>0</v>
      </c>
      <c r="AT40" s="255"/>
      <c r="AU40" s="256">
        <f t="shared" si="7"/>
        <v>2</v>
      </c>
      <c r="AV40" s="257">
        <f t="shared" si="8"/>
        <v>1</v>
      </c>
      <c r="AW40" s="258">
        <v>45581</v>
      </c>
      <c r="AX40" s="259">
        <v>4063441</v>
      </c>
      <c r="AY40" s="154">
        <v>45581</v>
      </c>
      <c r="AZ40" s="684">
        <v>4063442</v>
      </c>
      <c r="BA40" s="154">
        <v>45581</v>
      </c>
      <c r="BB40" s="684">
        <v>4063443</v>
      </c>
      <c r="BC40" s="685">
        <v>45581</v>
      </c>
      <c r="BD40" s="686">
        <v>4063444</v>
      </c>
      <c r="BE40" s="154">
        <v>45581</v>
      </c>
      <c r="BF40" s="684">
        <v>4063445</v>
      </c>
      <c r="BG40" s="685">
        <v>45581</v>
      </c>
      <c r="BH40" s="684">
        <v>4063446</v>
      </c>
      <c r="BI40" s="154" t="str">
        <f>IF($AE40=0,"　",VLOOKUP($AE40,ﾚｰｻﾞOP,11,0))</f>
        <v>-</v>
      </c>
      <c r="BJ40" s="684"/>
      <c r="BK40" s="154" t="str">
        <f>IF($AE40=0,"　",VLOOKUP($AE40,ﾚｰｻﾞOP,57,0))</f>
        <v>-</v>
      </c>
      <c r="BL40" s="684"/>
      <c r="BM40" s="154" t="str">
        <f>IF($AE40=0,"　",VLOOKUP($AE40,ﾚｰｻﾞOP,58,0))</f>
        <v>-</v>
      </c>
      <c r="BN40" s="684"/>
      <c r="BO40" s="155" t="str">
        <f t="shared" si="9"/>
        <v>-</v>
      </c>
      <c r="BP40" s="684"/>
      <c r="BQ40" s="154">
        <v>45520</v>
      </c>
      <c r="BR40" s="686">
        <v>4063322</v>
      </c>
      <c r="BS40" s="154" t="str">
        <f t="shared" si="46"/>
        <v>-</v>
      </c>
      <c r="BT40" s="686"/>
      <c r="BU40" s="154" t="str">
        <f t="shared" si="47"/>
        <v>-</v>
      </c>
      <c r="BV40" s="686"/>
      <c r="BW40" s="154" t="str">
        <f t="shared" si="48"/>
        <v>-</v>
      </c>
      <c r="BX40" s="684"/>
      <c r="BY40" s="154" t="str">
        <f t="shared" si="49"/>
        <v>-</v>
      </c>
      <c r="BZ40" s="686"/>
      <c r="CA40" s="154" t="str">
        <f t="shared" si="50"/>
        <v>-</v>
      </c>
      <c r="CB40" s="684"/>
      <c r="CC40" s="154" t="str">
        <f t="shared" si="51"/>
        <v>-</v>
      </c>
      <c r="CD40" s="684"/>
      <c r="CE40" s="154" t="str">
        <f t="shared" si="64"/>
        <v>-</v>
      </c>
      <c r="CF40" s="686"/>
      <c r="CG40" s="155" t="str">
        <f t="shared" si="11"/>
        <v>-</v>
      </c>
      <c r="CH40" s="684"/>
      <c r="CI40" s="154" t="str">
        <f t="shared" si="65"/>
        <v>-</v>
      </c>
      <c r="CJ40" s="686"/>
      <c r="CK40" s="154" t="str">
        <f t="shared" si="13"/>
        <v>-</v>
      </c>
      <c r="CL40" s="684"/>
      <c r="CM40" s="154" t="str">
        <f t="shared" si="66"/>
        <v>-</v>
      </c>
      <c r="CN40" s="684"/>
      <c r="CO40" s="155" t="str">
        <f t="shared" si="15"/>
        <v>-</v>
      </c>
      <c r="CP40" s="684"/>
      <c r="CQ40" s="155" t="str">
        <f t="shared" si="16"/>
        <v>-</v>
      </c>
      <c r="CR40" s="684"/>
      <c r="CS40" s="154" t="str">
        <f t="shared" si="67"/>
        <v>-</v>
      </c>
      <c r="CT40" s="684"/>
      <c r="CU40" s="155"/>
      <c r="CV40" s="684"/>
      <c r="CW40" s="154" t="str">
        <f t="shared" si="68"/>
        <v>-</v>
      </c>
      <c r="CX40" s="684"/>
      <c r="CY40" s="155" t="str">
        <f t="shared" si="18"/>
        <v>-</v>
      </c>
      <c r="CZ40" s="684"/>
      <c r="DA40" s="154" t="str">
        <f t="shared" si="19"/>
        <v>-</v>
      </c>
      <c r="DB40" s="686"/>
      <c r="DC40" s="155" t="str">
        <f t="shared" si="20"/>
        <v>-</v>
      </c>
      <c r="DD40" s="684"/>
      <c r="DE40" s="480">
        <f t="shared" si="71"/>
        <v>0</v>
      </c>
      <c r="DF40" s="481"/>
      <c r="DG40" s="265">
        <f t="shared" ref="DG40:DG45" si="75">IF(AH40=1,1,0)</f>
        <v>0</v>
      </c>
      <c r="DH40" s="687"/>
      <c r="DI40" s="267">
        <f t="shared" si="72"/>
        <v>0</v>
      </c>
      <c r="DJ40" s="481"/>
      <c r="DK40" s="480">
        <v>45644</v>
      </c>
      <c r="DL40" s="481">
        <v>4163064</v>
      </c>
      <c r="DM40" s="688">
        <f t="shared" si="73"/>
        <v>0</v>
      </c>
      <c r="DN40" s="481"/>
      <c r="DO40" s="155">
        <f t="shared" si="22"/>
        <v>0</v>
      </c>
      <c r="DP40" s="687"/>
      <c r="DQ40" s="155">
        <f t="shared" si="23"/>
        <v>0</v>
      </c>
      <c r="DR40" s="481"/>
      <c r="DS40" s="155">
        <f t="shared" si="24"/>
        <v>0</v>
      </c>
      <c r="DT40" s="687"/>
      <c r="DU40" s="155">
        <f t="shared" si="25"/>
        <v>0</v>
      </c>
      <c r="DV40" s="481"/>
      <c r="DW40" s="647">
        <v>45581</v>
      </c>
      <c r="DX40" s="651">
        <v>4063455</v>
      </c>
      <c r="DY40" s="155">
        <f t="shared" si="26"/>
        <v>0</v>
      </c>
      <c r="DZ40" s="481"/>
      <c r="EA40" s="154">
        <v>45581</v>
      </c>
      <c r="EB40" s="650">
        <v>4063457</v>
      </c>
      <c r="EC40" s="269">
        <v>45630</v>
      </c>
      <c r="ED40" s="654">
        <v>4163042</v>
      </c>
      <c r="EE40" s="271">
        <v>45581</v>
      </c>
      <c r="EF40" s="604">
        <v>4063459</v>
      </c>
      <c r="EG40" s="273"/>
      <c r="EH40" s="274"/>
      <c r="EI40" s="275"/>
      <c r="EJ40" s="276"/>
      <c r="EK40" s="275"/>
      <c r="EL40" s="277"/>
      <c r="EM40" s="278" t="str">
        <f t="shared" si="27"/>
        <v xml:space="preserve"> </v>
      </c>
      <c r="EN40" s="687"/>
      <c r="EO40" s="155">
        <f t="shared" si="28"/>
        <v>0</v>
      </c>
      <c r="EP40" s="481"/>
      <c r="ER40" s="194" t="str">
        <f t="shared" si="29"/>
        <v>-</v>
      </c>
      <c r="ET40" s="154" t="str">
        <f t="shared" si="30"/>
        <v>-</v>
      </c>
      <c r="EU40" s="684"/>
      <c r="EV40" s="154" t="str">
        <f t="shared" si="31"/>
        <v>-</v>
      </c>
      <c r="EW40" s="684"/>
      <c r="EX40" s="154" t="str">
        <f t="shared" si="32"/>
        <v>-</v>
      </c>
      <c r="EY40" s="684"/>
      <c r="EZ40" s="155" t="str">
        <f t="shared" si="33"/>
        <v>-</v>
      </c>
      <c r="FA40" s="684"/>
      <c r="FB40" s="154" t="str">
        <f t="shared" si="34"/>
        <v>-</v>
      </c>
      <c r="FC40" s="684"/>
      <c r="FD40" s="154" t="str">
        <f t="shared" si="35"/>
        <v>-</v>
      </c>
      <c r="FE40" s="684"/>
      <c r="FF40" s="155" t="str">
        <f t="shared" si="36"/>
        <v>-</v>
      </c>
      <c r="FG40" s="684"/>
      <c r="FH40" s="154" t="str">
        <f t="shared" si="37"/>
        <v>-</v>
      </c>
      <c r="FI40" s="684"/>
      <c r="FJ40" s="155" t="str">
        <f t="shared" si="38"/>
        <v>-</v>
      </c>
      <c r="FK40" s="481"/>
      <c r="FL40" s="155" t="str">
        <f t="shared" si="39"/>
        <v>-</v>
      </c>
      <c r="FM40" s="279"/>
      <c r="FN40" s="1184"/>
      <c r="FO40" s="280"/>
      <c r="FP40" s="281"/>
      <c r="FQ40" s="282"/>
      <c r="FS40" s="281"/>
      <c r="FT40" s="282"/>
    </row>
    <row r="41" spans="1:176" ht="18.600000000000001" customHeight="1">
      <c r="A41" s="228">
        <f t="shared" si="63"/>
        <v>31</v>
      </c>
      <c r="B41" s="343" t="str">
        <f t="shared" si="1"/>
        <v>LIS</v>
      </c>
      <c r="C41" s="592">
        <v>45717</v>
      </c>
      <c r="D41" s="345" t="s">
        <v>25</v>
      </c>
      <c r="E41" s="346" t="s">
        <v>848</v>
      </c>
      <c r="F41" s="347"/>
      <c r="G41" s="348"/>
      <c r="H41" s="349" t="s">
        <v>630</v>
      </c>
      <c r="I41" s="350" t="s">
        <v>66</v>
      </c>
      <c r="J41" s="350" t="s">
        <v>38</v>
      </c>
      <c r="K41" s="351" t="s">
        <v>897</v>
      </c>
      <c r="L41" s="600" t="s">
        <v>619</v>
      </c>
      <c r="M41" s="352">
        <v>45695</v>
      </c>
      <c r="N41" s="353">
        <v>45687</v>
      </c>
      <c r="O41" s="354">
        <v>45696</v>
      </c>
      <c r="P41" s="353">
        <v>45688</v>
      </c>
      <c r="Q41" s="354">
        <v>45697</v>
      </c>
      <c r="R41" s="353">
        <v>45689</v>
      </c>
      <c r="S41" s="354">
        <v>45697</v>
      </c>
      <c r="T41" s="353">
        <v>45688</v>
      </c>
      <c r="U41" s="355">
        <v>45702</v>
      </c>
      <c r="V41" s="353">
        <v>45693</v>
      </c>
      <c r="W41" s="356">
        <v>45703</v>
      </c>
      <c r="X41" s="357">
        <v>45702</v>
      </c>
      <c r="Y41" s="358">
        <v>45713</v>
      </c>
      <c r="Z41" s="359"/>
      <c r="AA41" s="360">
        <v>45708</v>
      </c>
      <c r="AB41" s="358">
        <v>45709</v>
      </c>
      <c r="AC41" s="251" t="s">
        <v>633</v>
      </c>
      <c r="AD41" s="361"/>
      <c r="AE41" s="362">
        <v>14</v>
      </c>
      <c r="AF41" s="363" t="str">
        <f t="shared" si="2"/>
        <v>LIS</v>
      </c>
      <c r="AG41" s="364">
        <f t="shared" si="69"/>
        <v>1</v>
      </c>
      <c r="AH41" s="364">
        <f t="shared" si="74"/>
        <v>0</v>
      </c>
      <c r="AI41" s="364">
        <f>IF($AE41=0,"　",VLOOKUP($AE41,ﾚｰｻﾞOP,36,0))</f>
        <v>0</v>
      </c>
      <c r="AJ41" s="364">
        <f t="shared" si="4"/>
        <v>0</v>
      </c>
      <c r="AK41" s="364">
        <f t="shared" si="5"/>
        <v>0</v>
      </c>
      <c r="AL41" s="364"/>
      <c r="AM41" s="364"/>
      <c r="AN41" s="364" t="str">
        <f>IF($AE41=0,"　",VLOOKUP($AE41,ﾚｰｻﾞOP,37,0))</f>
        <v>-</v>
      </c>
      <c r="AO41" s="364" t="str">
        <f t="shared" si="70"/>
        <v>-</v>
      </c>
      <c r="AP41" s="363" t="str">
        <f>IF($AE41=0,"　",VLOOKUP($AE41,ﾚｰｻﾞOP,43,0))</f>
        <v>-</v>
      </c>
      <c r="AQ41" s="255" t="str">
        <f>IF($AE41=0,"　",VLOOKUP($AE41,ﾚｰｻﾞOP,45,0))</f>
        <v>-</v>
      </c>
      <c r="AR41" s="255">
        <f>IF($AE41=0,"　",VLOOKUP($AE41,ﾚｰｻﾞOP,47,0))</f>
        <v>0</v>
      </c>
      <c r="AS41" s="255">
        <f t="shared" si="42"/>
        <v>0</v>
      </c>
      <c r="AT41" s="255"/>
      <c r="AU41" s="256">
        <f t="shared" si="7"/>
        <v>0</v>
      </c>
      <c r="AV41" s="257">
        <f t="shared" si="8"/>
        <v>0</v>
      </c>
      <c r="AW41" s="590" t="str">
        <f>IF($AE41=0,"　",VLOOKUP($AE41,ﾚｰｻﾞOP,5,0))</f>
        <v>-</v>
      </c>
      <c r="AX41" s="369"/>
      <c r="AY41" s="154" t="str">
        <f>IF($AE41=0,"　",VLOOKUP($AE41,ﾚｰｻﾞOP,6,0))</f>
        <v>-</v>
      </c>
      <c r="AZ41" s="367"/>
      <c r="BA41" s="154" t="str">
        <f>IF($AE41=0,"　",VLOOKUP($AE41,ﾚｰｻﾞOP,7,0))</f>
        <v>-</v>
      </c>
      <c r="BB41" s="367"/>
      <c r="BC41" s="368" t="str">
        <f>IF($AE41=0,"　",VLOOKUP($AE41,ﾚｰｻﾞOP,8,0))</f>
        <v>-</v>
      </c>
      <c r="BD41" s="369"/>
      <c r="BE41" s="154" t="str">
        <f>IF($AE41=0,"　",VLOOKUP($AE41,ﾚｰｻﾞOP,9,0))</f>
        <v>-</v>
      </c>
      <c r="BF41" s="367"/>
      <c r="BG41" s="368" t="str">
        <f>IF($AE41=0,"　",VLOOKUP($AE41,ﾚｰｻﾞOP,10,0))</f>
        <v>-</v>
      </c>
      <c r="BH41" s="367"/>
      <c r="BI41" s="154" t="str">
        <f>IF($AE41=0,"　",VLOOKUP($AE41,ﾚｰｻﾞOP,11,0))</f>
        <v>-</v>
      </c>
      <c r="BJ41" s="367"/>
      <c r="BK41" s="154" t="str">
        <f>IF($AE41=0,"　",VLOOKUP($AE41,ﾚｰｻﾞOP,57,0))</f>
        <v>-</v>
      </c>
      <c r="BL41" s="367"/>
      <c r="BM41" s="154" t="str">
        <f>IF($AE41=0,"　",VLOOKUP($AE41,ﾚｰｻﾞOP,58,0))</f>
        <v>-</v>
      </c>
      <c r="BN41" s="367"/>
      <c r="BO41" s="155" t="str">
        <f t="shared" si="9"/>
        <v>-</v>
      </c>
      <c r="BP41" s="367"/>
      <c r="BQ41" s="154" t="str">
        <f>IF($AE41=0,"　",VLOOKUP($AE41,ﾚｰｻﾞOP,12,0))</f>
        <v>-</v>
      </c>
      <c r="BR41" s="369"/>
      <c r="BS41" s="154" t="str">
        <f t="shared" si="46"/>
        <v>-</v>
      </c>
      <c r="BT41" s="369"/>
      <c r="BU41" s="154" t="str">
        <f t="shared" si="47"/>
        <v>-</v>
      </c>
      <c r="BV41" s="369"/>
      <c r="BW41" s="154" t="str">
        <f t="shared" si="48"/>
        <v>-</v>
      </c>
      <c r="BX41" s="367"/>
      <c r="BY41" s="154" t="str">
        <f t="shared" si="49"/>
        <v>-</v>
      </c>
      <c r="BZ41" s="369"/>
      <c r="CA41" s="154" t="str">
        <f t="shared" si="50"/>
        <v>-</v>
      </c>
      <c r="CB41" s="367"/>
      <c r="CC41" s="154" t="str">
        <f t="shared" si="51"/>
        <v>-</v>
      </c>
      <c r="CD41" s="367"/>
      <c r="CE41" s="154">
        <v>45561</v>
      </c>
      <c r="CF41" s="369">
        <v>4063399</v>
      </c>
      <c r="CG41" s="155" t="str">
        <f t="shared" si="11"/>
        <v>-</v>
      </c>
      <c r="CH41" s="367"/>
      <c r="CI41" s="154">
        <v>45904</v>
      </c>
      <c r="CJ41" s="369">
        <v>4063352</v>
      </c>
      <c r="CK41" s="154" t="str">
        <f t="shared" si="13"/>
        <v>-</v>
      </c>
      <c r="CL41" s="367"/>
      <c r="CM41" s="154">
        <v>45100</v>
      </c>
      <c r="CN41" s="367">
        <v>3963332</v>
      </c>
      <c r="CO41" s="155" t="str">
        <f t="shared" si="15"/>
        <v>-</v>
      </c>
      <c r="CP41" s="367"/>
      <c r="CQ41" s="155" t="str">
        <f t="shared" si="16"/>
        <v>-</v>
      </c>
      <c r="CR41" s="367"/>
      <c r="CS41" s="154">
        <v>45561</v>
      </c>
      <c r="CT41" s="367">
        <v>4063404</v>
      </c>
      <c r="CU41" s="155"/>
      <c r="CV41" s="367"/>
      <c r="CW41" s="154">
        <v>45581</v>
      </c>
      <c r="CX41" s="367">
        <v>4063463</v>
      </c>
      <c r="CY41" s="155" t="str">
        <f t="shared" si="18"/>
        <v>-</v>
      </c>
      <c r="CZ41" s="367"/>
      <c r="DA41" s="154">
        <f t="shared" si="19"/>
        <v>1</v>
      </c>
      <c r="DB41" s="369"/>
      <c r="DC41" s="155" t="str">
        <f t="shared" si="20"/>
        <v>-</v>
      </c>
      <c r="DD41" s="367"/>
      <c r="DE41" s="370">
        <v>45584</v>
      </c>
      <c r="DF41" s="371">
        <v>4163095</v>
      </c>
      <c r="DG41" s="265">
        <f t="shared" si="75"/>
        <v>0</v>
      </c>
      <c r="DH41" s="372"/>
      <c r="DI41" s="267">
        <v>45637</v>
      </c>
      <c r="DJ41" s="373">
        <v>4163063</v>
      </c>
      <c r="DK41" s="374">
        <f>IF(AU41=2,1,0)</f>
        <v>0</v>
      </c>
      <c r="DL41" s="373"/>
      <c r="DM41" s="375">
        <f t="shared" si="73"/>
        <v>0</v>
      </c>
      <c r="DN41" s="373"/>
      <c r="DO41" s="155">
        <f t="shared" si="22"/>
        <v>0</v>
      </c>
      <c r="DP41" s="372"/>
      <c r="DQ41" s="155">
        <f t="shared" si="23"/>
        <v>0</v>
      </c>
      <c r="DR41" s="373"/>
      <c r="DS41" s="155">
        <f t="shared" si="24"/>
        <v>0</v>
      </c>
      <c r="DT41" s="372"/>
      <c r="DU41" s="155">
        <f t="shared" si="25"/>
        <v>0</v>
      </c>
      <c r="DV41" s="373"/>
      <c r="DW41" s="368">
        <f>IF(AN41=1,1,0)</f>
        <v>0</v>
      </c>
      <c r="DX41" s="372"/>
      <c r="DY41" s="155">
        <f t="shared" si="26"/>
        <v>0</v>
      </c>
      <c r="DZ41" s="373"/>
      <c r="EA41" s="154">
        <f>IF(AP41=1,1,0)</f>
        <v>0</v>
      </c>
      <c r="EB41" s="373"/>
      <c r="EC41" s="269">
        <f>IF(AQ41=1,1,0)</f>
        <v>0</v>
      </c>
      <c r="ED41" s="376"/>
      <c r="EE41" s="271">
        <f>IF(AV41=0,0,1)</f>
        <v>0</v>
      </c>
      <c r="EF41" s="377"/>
      <c r="EG41" s="273"/>
      <c r="EH41" s="274"/>
      <c r="EI41" s="275"/>
      <c r="EJ41" s="276"/>
      <c r="EK41" s="275"/>
      <c r="EL41" s="277"/>
      <c r="EM41" s="278" t="str">
        <f t="shared" si="27"/>
        <v xml:space="preserve"> </v>
      </c>
      <c r="EN41" s="372"/>
      <c r="EO41" s="155">
        <f t="shared" si="28"/>
        <v>0</v>
      </c>
      <c r="EP41" s="373"/>
      <c r="ER41" s="194" t="str">
        <f t="shared" si="29"/>
        <v>-</v>
      </c>
      <c r="ET41" s="154" t="str">
        <f t="shared" si="30"/>
        <v>-</v>
      </c>
      <c r="EU41" s="367"/>
      <c r="EV41" s="154" t="str">
        <f t="shared" si="31"/>
        <v>-</v>
      </c>
      <c r="EW41" s="367"/>
      <c r="EX41" s="154" t="str">
        <f t="shared" si="32"/>
        <v>-</v>
      </c>
      <c r="EY41" s="367"/>
      <c r="EZ41" s="155" t="str">
        <f t="shared" si="33"/>
        <v>-</v>
      </c>
      <c r="FA41" s="367"/>
      <c r="FB41" s="154" t="str">
        <f t="shared" si="34"/>
        <v>-</v>
      </c>
      <c r="FC41" s="367"/>
      <c r="FD41" s="154" t="str">
        <f t="shared" si="35"/>
        <v>-</v>
      </c>
      <c r="FE41" s="367"/>
      <c r="FF41" s="155" t="str">
        <f t="shared" si="36"/>
        <v>-</v>
      </c>
      <c r="FG41" s="367"/>
      <c r="FH41" s="154" t="str">
        <f t="shared" si="37"/>
        <v>-</v>
      </c>
      <c r="FI41" s="367"/>
      <c r="FJ41" s="155" t="str">
        <f t="shared" si="38"/>
        <v>-</v>
      </c>
      <c r="FK41" s="373"/>
      <c r="FL41" s="155" t="str">
        <f t="shared" si="39"/>
        <v>-</v>
      </c>
      <c r="FM41" s="279"/>
      <c r="FN41" s="1184"/>
      <c r="FO41" s="280"/>
      <c r="FP41" s="281"/>
      <c r="FQ41" s="282"/>
      <c r="FS41" s="281"/>
      <c r="FT41" s="282"/>
    </row>
    <row r="42" spans="1:176" ht="18.600000000000001" customHeight="1">
      <c r="A42" s="228">
        <f t="shared" si="63"/>
        <v>32</v>
      </c>
      <c r="B42" s="229" t="str">
        <f t="shared" si="1"/>
        <v>4IE</v>
      </c>
      <c r="C42" s="666">
        <v>45717</v>
      </c>
      <c r="D42" s="667" t="s">
        <v>623</v>
      </c>
      <c r="E42" s="668">
        <v>62510040</v>
      </c>
      <c r="F42" s="669" t="s">
        <v>834</v>
      </c>
      <c r="G42" s="670"/>
      <c r="H42" s="235" t="s">
        <v>632</v>
      </c>
      <c r="I42" s="236" t="s">
        <v>506</v>
      </c>
      <c r="J42" s="727" t="s">
        <v>33</v>
      </c>
      <c r="K42" s="672" t="s">
        <v>11</v>
      </c>
      <c r="L42" s="673" t="s">
        <v>672</v>
      </c>
      <c r="M42" s="674">
        <v>45696</v>
      </c>
      <c r="N42" s="241">
        <v>45688</v>
      </c>
      <c r="O42" s="675">
        <v>45700</v>
      </c>
      <c r="P42" s="241">
        <v>45689</v>
      </c>
      <c r="Q42" s="675">
        <v>45701</v>
      </c>
      <c r="R42" s="241">
        <v>45693</v>
      </c>
      <c r="S42" s="675">
        <v>45701</v>
      </c>
      <c r="T42" s="353">
        <v>45689</v>
      </c>
      <c r="U42" s="676">
        <v>45703</v>
      </c>
      <c r="V42" s="677">
        <v>45696</v>
      </c>
      <c r="W42" s="678">
        <v>45706</v>
      </c>
      <c r="X42" s="679">
        <v>45703</v>
      </c>
      <c r="Y42" s="680">
        <v>45708</v>
      </c>
      <c r="Z42" s="680">
        <v>45708</v>
      </c>
      <c r="AA42" s="681"/>
      <c r="AB42" s="680"/>
      <c r="AC42" s="251" t="s">
        <v>633</v>
      </c>
      <c r="AD42" s="682"/>
      <c r="AE42" s="683">
        <v>19</v>
      </c>
      <c r="AF42" s="254" t="str">
        <f t="shared" si="2"/>
        <v>4IE</v>
      </c>
      <c r="AG42" s="255">
        <f t="shared" si="69"/>
        <v>0</v>
      </c>
      <c r="AH42" s="255">
        <f t="shared" si="74"/>
        <v>0</v>
      </c>
      <c r="AI42" s="255">
        <f>IF($AE42=0,"　",VLOOKUP($AE42,ﾚｰｻﾞOP,36,0))</f>
        <v>0</v>
      </c>
      <c r="AJ42" s="255">
        <f t="shared" si="4"/>
        <v>0</v>
      </c>
      <c r="AK42" s="255">
        <f t="shared" si="5"/>
        <v>0</v>
      </c>
      <c r="AL42" s="255"/>
      <c r="AM42" s="255"/>
      <c r="AN42" s="255">
        <v>1</v>
      </c>
      <c r="AO42" s="255">
        <f t="shared" si="70"/>
        <v>0</v>
      </c>
      <c r="AP42" s="255">
        <v>1</v>
      </c>
      <c r="AQ42" s="255">
        <v>1</v>
      </c>
      <c r="AR42" s="255">
        <v>1</v>
      </c>
      <c r="AS42" s="255">
        <f t="shared" si="42"/>
        <v>0</v>
      </c>
      <c r="AT42" s="255"/>
      <c r="AU42" s="256">
        <f t="shared" si="7"/>
        <v>0</v>
      </c>
      <c r="AV42" s="257">
        <f t="shared" si="8"/>
        <v>1</v>
      </c>
      <c r="AW42" s="258">
        <v>45581</v>
      </c>
      <c r="AX42" s="259">
        <v>4063441</v>
      </c>
      <c r="AY42" s="154">
        <v>45581</v>
      </c>
      <c r="AZ42" s="684">
        <v>4063442</v>
      </c>
      <c r="BA42" s="154">
        <v>45581</v>
      </c>
      <c r="BB42" s="684">
        <v>4063443</v>
      </c>
      <c r="BC42" s="685" t="str">
        <f>IF($AE42=0,"　",VLOOKUP($AE42,ﾚｰｻﾞOP,8,0))</f>
        <v>-</v>
      </c>
      <c r="BD42" s="686"/>
      <c r="BE42" s="154" t="str">
        <f>IF($AE42=0,"　",VLOOKUP($AE42,ﾚｰｻﾞOP,9,0))</f>
        <v>-</v>
      </c>
      <c r="BF42" s="684"/>
      <c r="BG42" s="685">
        <v>45581</v>
      </c>
      <c r="BH42" s="684">
        <v>4063446</v>
      </c>
      <c r="BI42" s="154">
        <v>45581</v>
      </c>
      <c r="BJ42" s="684">
        <v>4063447</v>
      </c>
      <c r="BK42" s="154">
        <v>45616</v>
      </c>
      <c r="BL42" s="684">
        <v>4163024</v>
      </c>
      <c r="BM42" s="154">
        <v>45616</v>
      </c>
      <c r="BN42" s="684">
        <v>4163025</v>
      </c>
      <c r="BO42" s="155" t="str">
        <f t="shared" si="9"/>
        <v>-</v>
      </c>
      <c r="BP42" s="684"/>
      <c r="BQ42" s="154" t="str">
        <f>IF($AE42=0,"　",VLOOKUP($AE42,ﾚｰｻﾞOP,12,0))</f>
        <v>-</v>
      </c>
      <c r="BR42" s="686"/>
      <c r="BS42" s="154" t="str">
        <f t="shared" si="46"/>
        <v>-</v>
      </c>
      <c r="BT42" s="686"/>
      <c r="BU42" s="154" t="str">
        <f t="shared" si="47"/>
        <v>-</v>
      </c>
      <c r="BV42" s="686"/>
      <c r="BW42" s="154" t="str">
        <f t="shared" si="48"/>
        <v>-</v>
      </c>
      <c r="BX42" s="684"/>
      <c r="BY42" s="154" t="str">
        <f t="shared" si="49"/>
        <v>-</v>
      </c>
      <c r="BZ42" s="686"/>
      <c r="CA42" s="154" t="str">
        <f t="shared" si="50"/>
        <v>-</v>
      </c>
      <c r="CB42" s="684"/>
      <c r="CC42" s="154" t="str">
        <f t="shared" si="51"/>
        <v>-</v>
      </c>
      <c r="CD42" s="684"/>
      <c r="CE42" s="154" t="str">
        <f t="shared" ref="CE42:CE49" si="76">IF($AE42=0,"　",VLOOKUP($AE42,ﾚｰｻﾞOP,19,0))</f>
        <v>-</v>
      </c>
      <c r="CF42" s="686"/>
      <c r="CG42" s="155" t="str">
        <f t="shared" si="11"/>
        <v>-</v>
      </c>
      <c r="CH42" s="684"/>
      <c r="CI42" s="154" t="str">
        <f t="shared" ref="CI42:CI49" si="77">IF($AE42=0,"　",VLOOKUP($AE42,ﾚｰｻﾞOP,21,0))</f>
        <v>-</v>
      </c>
      <c r="CJ42" s="686"/>
      <c r="CK42" s="154" t="str">
        <f t="shared" si="13"/>
        <v>-</v>
      </c>
      <c r="CL42" s="684"/>
      <c r="CM42" s="154" t="str">
        <f t="shared" ref="CM42:CM49" si="78">IF($AE42=0,"　",VLOOKUP($AE42,ﾚｰｻﾞOP,23,0))</f>
        <v>-</v>
      </c>
      <c r="CN42" s="684"/>
      <c r="CO42" s="155" t="str">
        <f t="shared" si="15"/>
        <v>-</v>
      </c>
      <c r="CP42" s="684"/>
      <c r="CQ42" s="155" t="str">
        <f t="shared" si="16"/>
        <v>-</v>
      </c>
      <c r="CR42" s="684"/>
      <c r="CS42" s="154" t="str">
        <f t="shared" ref="CS42:CS49" si="79">IF($AE42=0,"　",VLOOKUP($AE42,ﾚｰｻﾞOP,26,0))</f>
        <v>-</v>
      </c>
      <c r="CT42" s="684"/>
      <c r="CU42" s="155"/>
      <c r="CV42" s="684"/>
      <c r="CW42" s="154" t="str">
        <f t="shared" ref="CW42:CW49" si="80">IF($AE42=0,"　",VLOOKUP($AE42,ﾚｰｻﾞOP,28,0))</f>
        <v>-</v>
      </c>
      <c r="CX42" s="684"/>
      <c r="CY42" s="155" t="str">
        <f t="shared" si="18"/>
        <v>-</v>
      </c>
      <c r="CZ42" s="684"/>
      <c r="DA42" s="154" t="str">
        <f t="shared" si="19"/>
        <v>-</v>
      </c>
      <c r="DB42" s="686"/>
      <c r="DC42" s="155" t="str">
        <f t="shared" si="20"/>
        <v>-</v>
      </c>
      <c r="DD42" s="684"/>
      <c r="DE42" s="480">
        <f t="shared" ref="DE42:DE49" si="81">IF(AG42=1,1,0)</f>
        <v>0</v>
      </c>
      <c r="DF42" s="481"/>
      <c r="DG42" s="265">
        <f t="shared" si="75"/>
        <v>0</v>
      </c>
      <c r="DH42" s="687"/>
      <c r="DI42" s="267">
        <f t="shared" ref="DI42:DI49" si="82">IF(AG42=1,1,0)</f>
        <v>0</v>
      </c>
      <c r="DJ42" s="481"/>
      <c r="DK42" s="480">
        <f>IF(AU42=2,1,0)</f>
        <v>0</v>
      </c>
      <c r="DL42" s="481"/>
      <c r="DM42" s="688">
        <f t="shared" si="73"/>
        <v>0</v>
      </c>
      <c r="DN42" s="481"/>
      <c r="DO42" s="155">
        <f t="shared" si="22"/>
        <v>0</v>
      </c>
      <c r="DP42" s="687"/>
      <c r="DQ42" s="155">
        <f t="shared" si="23"/>
        <v>0</v>
      </c>
      <c r="DR42" s="481"/>
      <c r="DS42" s="155">
        <f t="shared" si="24"/>
        <v>0</v>
      </c>
      <c r="DT42" s="687"/>
      <c r="DU42" s="155">
        <f t="shared" si="25"/>
        <v>0</v>
      </c>
      <c r="DV42" s="481"/>
      <c r="DW42" s="647">
        <v>45581</v>
      </c>
      <c r="DX42" s="651">
        <v>4063455</v>
      </c>
      <c r="DY42" s="155">
        <f t="shared" si="26"/>
        <v>0</v>
      </c>
      <c r="DZ42" s="481"/>
      <c r="EA42" s="154">
        <v>45581</v>
      </c>
      <c r="EB42" s="650">
        <v>4063457</v>
      </c>
      <c r="EC42" s="269">
        <v>45630</v>
      </c>
      <c r="ED42" s="654">
        <v>4163042</v>
      </c>
      <c r="EE42" s="271">
        <v>45581</v>
      </c>
      <c r="EF42" s="604">
        <v>4063459</v>
      </c>
      <c r="EG42" s="273"/>
      <c r="EH42" s="274"/>
      <c r="EI42" s="275"/>
      <c r="EJ42" s="276"/>
      <c r="EK42" s="275"/>
      <c r="EL42" s="277"/>
      <c r="EM42" s="278" t="str">
        <f t="shared" si="27"/>
        <v xml:space="preserve"> </v>
      </c>
      <c r="EN42" s="687"/>
      <c r="EO42" s="155">
        <f t="shared" si="28"/>
        <v>0</v>
      </c>
      <c r="EP42" s="481"/>
      <c r="ER42" s="194" t="str">
        <f t="shared" si="29"/>
        <v>-</v>
      </c>
      <c r="ET42" s="154" t="str">
        <f t="shared" si="30"/>
        <v>-</v>
      </c>
      <c r="EU42" s="684"/>
      <c r="EV42" s="154" t="str">
        <f t="shared" si="31"/>
        <v>-</v>
      </c>
      <c r="EW42" s="684"/>
      <c r="EX42" s="154" t="str">
        <f t="shared" si="32"/>
        <v>-</v>
      </c>
      <c r="EY42" s="684"/>
      <c r="EZ42" s="155" t="str">
        <f t="shared" si="33"/>
        <v>-</v>
      </c>
      <c r="FA42" s="684"/>
      <c r="FB42" s="154" t="str">
        <f t="shared" si="34"/>
        <v>-</v>
      </c>
      <c r="FC42" s="684"/>
      <c r="FD42" s="154" t="str">
        <f t="shared" si="35"/>
        <v>-</v>
      </c>
      <c r="FE42" s="684"/>
      <c r="FF42" s="155" t="str">
        <f t="shared" si="36"/>
        <v>-</v>
      </c>
      <c r="FG42" s="684"/>
      <c r="FH42" s="154" t="str">
        <f t="shared" si="37"/>
        <v>-</v>
      </c>
      <c r="FI42" s="684"/>
      <c r="FJ42" s="155" t="str">
        <f t="shared" si="38"/>
        <v>-</v>
      </c>
      <c r="FK42" s="481"/>
      <c r="FL42" s="155" t="str">
        <f t="shared" si="39"/>
        <v>-</v>
      </c>
      <c r="FM42" s="279"/>
      <c r="FN42" s="1184"/>
      <c r="FO42" s="280"/>
      <c r="FP42" s="281"/>
      <c r="FQ42" s="282"/>
      <c r="FS42" s="281"/>
      <c r="FT42" s="282"/>
    </row>
    <row r="43" spans="1:176" ht="18.600000000000001" customHeight="1">
      <c r="A43" s="228">
        <f t="shared" si="63"/>
        <v>33</v>
      </c>
      <c r="B43" s="229" t="str">
        <f t="shared" si="1"/>
        <v>4IE</v>
      </c>
      <c r="C43" s="521">
        <v>45717</v>
      </c>
      <c r="D43" s="728" t="s">
        <v>494</v>
      </c>
      <c r="E43" s="729">
        <v>72510073</v>
      </c>
      <c r="F43" s="384" t="s">
        <v>929</v>
      </c>
      <c r="G43" s="730"/>
      <c r="H43" s="235" t="s">
        <v>632</v>
      </c>
      <c r="I43" s="236" t="s">
        <v>506</v>
      </c>
      <c r="J43" s="386" t="s">
        <v>855</v>
      </c>
      <c r="K43" s="387" t="s">
        <v>11</v>
      </c>
      <c r="L43" s="388" t="s">
        <v>617</v>
      </c>
      <c r="M43" s="674">
        <v>45696</v>
      </c>
      <c r="N43" s="241">
        <v>45688</v>
      </c>
      <c r="O43" s="675">
        <v>45700</v>
      </c>
      <c r="P43" s="241">
        <v>45689</v>
      </c>
      <c r="Q43" s="675">
        <v>45701</v>
      </c>
      <c r="R43" s="241">
        <v>45693</v>
      </c>
      <c r="S43" s="675">
        <v>45701</v>
      </c>
      <c r="T43" s="353">
        <v>45690</v>
      </c>
      <c r="U43" s="676">
        <v>45703</v>
      </c>
      <c r="V43" s="713">
        <v>45700</v>
      </c>
      <c r="W43" s="678">
        <v>45706</v>
      </c>
      <c r="X43" s="715">
        <v>45703</v>
      </c>
      <c r="Y43" s="716">
        <v>45709</v>
      </c>
      <c r="Z43" s="716">
        <v>45709</v>
      </c>
      <c r="AA43" s="717"/>
      <c r="AB43" s="716"/>
      <c r="AC43" s="251" t="s">
        <v>633</v>
      </c>
      <c r="AD43" s="718"/>
      <c r="AE43" s="719">
        <v>20</v>
      </c>
      <c r="AF43" s="254" t="str">
        <f t="shared" ref="AF43:AF74" si="83">IF($AE43=0,"　",VLOOKUP($AE43,ﾚｰｻﾞOP,69,0))</f>
        <v>4IE</v>
      </c>
      <c r="AG43" s="255">
        <f t="shared" si="69"/>
        <v>0</v>
      </c>
      <c r="AH43" s="255">
        <f t="shared" si="74"/>
        <v>0</v>
      </c>
      <c r="AI43" s="255">
        <f>IF($AE43=0,"　",VLOOKUP($AE43,ﾚｰｻﾞOP,36,0))</f>
        <v>0</v>
      </c>
      <c r="AJ43" s="255">
        <f t="shared" si="4"/>
        <v>0</v>
      </c>
      <c r="AK43" s="255">
        <f t="shared" si="5"/>
        <v>0</v>
      </c>
      <c r="AL43" s="255"/>
      <c r="AM43" s="255"/>
      <c r="AN43" s="255">
        <v>1</v>
      </c>
      <c r="AO43" s="255">
        <f t="shared" si="70"/>
        <v>0</v>
      </c>
      <c r="AP43" s="255">
        <v>1</v>
      </c>
      <c r="AQ43" s="255">
        <v>1</v>
      </c>
      <c r="AR43" s="255">
        <v>1</v>
      </c>
      <c r="AS43" s="255">
        <f t="shared" si="42"/>
        <v>0</v>
      </c>
      <c r="AT43" s="255"/>
      <c r="AU43" s="256">
        <f t="shared" si="7"/>
        <v>0</v>
      </c>
      <c r="AV43" s="257">
        <f t="shared" si="8"/>
        <v>1</v>
      </c>
      <c r="AW43" s="258">
        <v>45581</v>
      </c>
      <c r="AX43" s="259">
        <v>4063441</v>
      </c>
      <c r="AY43" s="154">
        <v>45581</v>
      </c>
      <c r="AZ43" s="720">
        <v>4063442</v>
      </c>
      <c r="BA43" s="154">
        <v>45581</v>
      </c>
      <c r="BB43" s="720">
        <v>4063443</v>
      </c>
      <c r="BC43" s="721" t="str">
        <f>IF($AE43=0,"　",VLOOKUP($AE43,ﾚｰｻﾞOP,8,0))</f>
        <v>-</v>
      </c>
      <c r="BD43" s="722"/>
      <c r="BE43" s="154" t="str">
        <f>IF($AE43=0,"　",VLOOKUP($AE43,ﾚｰｻﾞOP,9,0))</f>
        <v>-</v>
      </c>
      <c r="BF43" s="720"/>
      <c r="BG43" s="721">
        <v>45581</v>
      </c>
      <c r="BH43" s="720">
        <v>4063446</v>
      </c>
      <c r="BI43" s="154">
        <v>45581</v>
      </c>
      <c r="BJ43" s="720">
        <v>4063447</v>
      </c>
      <c r="BK43" s="154">
        <v>45616</v>
      </c>
      <c r="BL43" s="720">
        <v>4163024</v>
      </c>
      <c r="BM43" s="154">
        <v>45616</v>
      </c>
      <c r="BN43" s="720">
        <v>4163025</v>
      </c>
      <c r="BO43" s="155" t="str">
        <f t="shared" si="9"/>
        <v>-</v>
      </c>
      <c r="BP43" s="720"/>
      <c r="BQ43" s="154" t="str">
        <f>IF($AE43=0,"　",VLOOKUP($AE43,ﾚｰｻﾞOP,12,0))</f>
        <v>-</v>
      </c>
      <c r="BR43" s="722"/>
      <c r="BS43" s="154" t="str">
        <f t="shared" si="46"/>
        <v>-</v>
      </c>
      <c r="BT43" s="722"/>
      <c r="BU43" s="154" t="str">
        <f t="shared" si="47"/>
        <v>-</v>
      </c>
      <c r="BV43" s="722"/>
      <c r="BW43" s="154" t="str">
        <f t="shared" si="48"/>
        <v>-</v>
      </c>
      <c r="BX43" s="720"/>
      <c r="BY43" s="154" t="str">
        <f t="shared" si="49"/>
        <v>-</v>
      </c>
      <c r="BZ43" s="722"/>
      <c r="CA43" s="154" t="str">
        <f t="shared" si="50"/>
        <v>-</v>
      </c>
      <c r="CB43" s="720"/>
      <c r="CC43" s="154" t="str">
        <f t="shared" si="51"/>
        <v>-</v>
      </c>
      <c r="CD43" s="720"/>
      <c r="CE43" s="154" t="str">
        <f t="shared" si="76"/>
        <v>-</v>
      </c>
      <c r="CF43" s="722"/>
      <c r="CG43" s="155" t="str">
        <f t="shared" si="11"/>
        <v>-</v>
      </c>
      <c r="CH43" s="720"/>
      <c r="CI43" s="154" t="str">
        <f t="shared" si="77"/>
        <v>-</v>
      </c>
      <c r="CJ43" s="722"/>
      <c r="CK43" s="154" t="str">
        <f t="shared" si="13"/>
        <v>-</v>
      </c>
      <c r="CL43" s="720"/>
      <c r="CM43" s="154" t="str">
        <f t="shared" si="78"/>
        <v>-</v>
      </c>
      <c r="CN43" s="720"/>
      <c r="CO43" s="155" t="str">
        <f t="shared" si="15"/>
        <v>-</v>
      </c>
      <c r="CP43" s="720"/>
      <c r="CQ43" s="155" t="str">
        <f t="shared" si="16"/>
        <v>-</v>
      </c>
      <c r="CR43" s="720"/>
      <c r="CS43" s="154" t="str">
        <f t="shared" si="79"/>
        <v>-</v>
      </c>
      <c r="CT43" s="720"/>
      <c r="CU43" s="155"/>
      <c r="CV43" s="720"/>
      <c r="CW43" s="154" t="str">
        <f t="shared" si="80"/>
        <v>-</v>
      </c>
      <c r="CX43" s="720"/>
      <c r="CY43" s="155" t="str">
        <f t="shared" si="18"/>
        <v>-</v>
      </c>
      <c r="CZ43" s="720"/>
      <c r="DA43" s="154" t="str">
        <f t="shared" si="19"/>
        <v>-</v>
      </c>
      <c r="DB43" s="722"/>
      <c r="DC43" s="155" t="str">
        <f t="shared" si="20"/>
        <v>-</v>
      </c>
      <c r="DD43" s="720"/>
      <c r="DE43" s="723">
        <f t="shared" si="81"/>
        <v>0</v>
      </c>
      <c r="DF43" s="724"/>
      <c r="DG43" s="265">
        <f t="shared" si="75"/>
        <v>0</v>
      </c>
      <c r="DH43" s="726"/>
      <c r="DI43" s="267">
        <f t="shared" si="82"/>
        <v>0</v>
      </c>
      <c r="DJ43" s="724"/>
      <c r="DK43" s="723">
        <f>IF(AU43=2,1,0)</f>
        <v>0</v>
      </c>
      <c r="DL43" s="724"/>
      <c r="DM43" s="725">
        <f t="shared" si="73"/>
        <v>0</v>
      </c>
      <c r="DN43" s="724"/>
      <c r="DO43" s="155">
        <f t="shared" si="22"/>
        <v>0</v>
      </c>
      <c r="DP43" s="726"/>
      <c r="DQ43" s="155">
        <f t="shared" si="23"/>
        <v>0</v>
      </c>
      <c r="DR43" s="724"/>
      <c r="DS43" s="155">
        <f t="shared" si="24"/>
        <v>0</v>
      </c>
      <c r="DT43" s="726"/>
      <c r="DU43" s="155">
        <f t="shared" si="25"/>
        <v>0</v>
      </c>
      <c r="DV43" s="724"/>
      <c r="DW43" s="647">
        <v>45581</v>
      </c>
      <c r="DX43" s="651">
        <v>4063455</v>
      </c>
      <c r="DY43" s="155">
        <f t="shared" si="26"/>
        <v>0</v>
      </c>
      <c r="DZ43" s="724"/>
      <c r="EA43" s="154">
        <v>45581</v>
      </c>
      <c r="EB43" s="650">
        <v>4063457</v>
      </c>
      <c r="EC43" s="269">
        <v>45630</v>
      </c>
      <c r="ED43" s="654">
        <v>4163042</v>
      </c>
      <c r="EE43" s="271">
        <v>45581</v>
      </c>
      <c r="EF43" s="604">
        <v>4063459</v>
      </c>
      <c r="EG43" s="273"/>
      <c r="EH43" s="274"/>
      <c r="EI43" s="275"/>
      <c r="EJ43" s="276"/>
      <c r="EK43" s="275"/>
      <c r="EL43" s="277"/>
      <c r="EM43" s="278" t="str">
        <f t="shared" si="27"/>
        <v xml:space="preserve"> </v>
      </c>
      <c r="EN43" s="726"/>
      <c r="EO43" s="155">
        <f t="shared" si="28"/>
        <v>0</v>
      </c>
      <c r="EP43" s="724"/>
      <c r="ER43" s="194" t="str">
        <f t="shared" si="29"/>
        <v>-</v>
      </c>
      <c r="ET43" s="154" t="str">
        <f t="shared" si="30"/>
        <v>-</v>
      </c>
      <c r="EU43" s="720"/>
      <c r="EV43" s="154" t="str">
        <f t="shared" si="31"/>
        <v>-</v>
      </c>
      <c r="EW43" s="720"/>
      <c r="EX43" s="154" t="str">
        <f t="shared" ref="EX43:EX74" si="84">IF($AE43=0,"　",VLOOKUP($AE43,ﾚｰｻﾞOP,61,0))</f>
        <v>-</v>
      </c>
      <c r="EY43" s="720"/>
      <c r="EZ43" s="155" t="str">
        <f t="shared" ref="EZ43:EZ74" si="85">IF($AE43=0,"　",VLOOKUP($AE43,ﾚｰｻﾞOP,62,0))</f>
        <v>-</v>
      </c>
      <c r="FA43" s="720"/>
      <c r="FB43" s="154" t="str">
        <f t="shared" si="34"/>
        <v>-</v>
      </c>
      <c r="FC43" s="720"/>
      <c r="FD43" s="154" t="str">
        <f t="shared" ref="FD43:FD59" si="86">IF($AE43=0,"　",VLOOKUP($AE43,ﾚｰｻﾞOP,64,0))</f>
        <v>-</v>
      </c>
      <c r="FE43" s="720"/>
      <c r="FF43" s="155" t="str">
        <f t="shared" ref="FF43:FF74" si="87">IF($AE43=0,"　",VLOOKUP($AE43,ﾚｰｻﾞOP,65,0))</f>
        <v>-</v>
      </c>
      <c r="FG43" s="720"/>
      <c r="FH43" s="154" t="str">
        <f t="shared" ref="FH43:FH74" si="88">IF($AE43=0,"　",VLOOKUP($AE43,ﾚｰｻﾞOP,66,0))</f>
        <v>-</v>
      </c>
      <c r="FI43" s="720"/>
      <c r="FJ43" s="155" t="str">
        <f t="shared" si="38"/>
        <v>-</v>
      </c>
      <c r="FK43" s="724"/>
      <c r="FL43" s="155" t="str">
        <f t="shared" si="39"/>
        <v>-</v>
      </c>
      <c r="FM43" s="279"/>
      <c r="FN43" s="1184"/>
      <c r="FO43" s="280"/>
      <c r="FP43" s="281"/>
      <c r="FQ43" s="282"/>
      <c r="FS43" s="281"/>
      <c r="FT43" s="282"/>
    </row>
    <row r="44" spans="1:176" ht="18.600000000000001" customHeight="1">
      <c r="A44" s="228">
        <f t="shared" si="63"/>
        <v>34</v>
      </c>
      <c r="B44" s="229" t="str">
        <f t="shared" si="1"/>
        <v>4IE</v>
      </c>
      <c r="C44" s="731">
        <v>45717</v>
      </c>
      <c r="D44" s="732" t="s">
        <v>60</v>
      </c>
      <c r="E44" s="733">
        <v>84420031</v>
      </c>
      <c r="F44" s="734" t="s">
        <v>930</v>
      </c>
      <c r="G44" s="735"/>
      <c r="H44" s="235" t="s">
        <v>632</v>
      </c>
      <c r="I44" s="236" t="s">
        <v>506</v>
      </c>
      <c r="J44" s="736" t="s">
        <v>748</v>
      </c>
      <c r="K44" s="737" t="s">
        <v>11</v>
      </c>
      <c r="L44" s="738" t="s">
        <v>684</v>
      </c>
      <c r="M44" s="739">
        <v>45700</v>
      </c>
      <c r="N44" s="241">
        <v>45692</v>
      </c>
      <c r="O44" s="740">
        <v>45701</v>
      </c>
      <c r="P44" s="241">
        <v>45693</v>
      </c>
      <c r="Q44" s="740">
        <v>45702</v>
      </c>
      <c r="R44" s="241">
        <v>45695</v>
      </c>
      <c r="S44" s="740">
        <v>45702</v>
      </c>
      <c r="T44" s="353">
        <v>45691</v>
      </c>
      <c r="U44" s="741">
        <v>45706</v>
      </c>
      <c r="V44" s="742">
        <v>45701</v>
      </c>
      <c r="W44" s="743">
        <v>45707</v>
      </c>
      <c r="X44" s="744">
        <v>45706</v>
      </c>
      <c r="Y44" s="745">
        <v>45710</v>
      </c>
      <c r="Z44" s="745">
        <v>45709</v>
      </c>
      <c r="AA44" s="746"/>
      <c r="AB44" s="745"/>
      <c r="AC44" s="300"/>
      <c r="AD44" s="747"/>
      <c r="AE44" s="748">
        <v>6</v>
      </c>
      <c r="AF44" s="254" t="str">
        <f t="shared" si="83"/>
        <v>4IE</v>
      </c>
      <c r="AG44" s="255">
        <f t="shared" si="69"/>
        <v>0</v>
      </c>
      <c r="AH44" s="255">
        <f t="shared" si="74"/>
        <v>0</v>
      </c>
      <c r="AI44" s="255">
        <v>1</v>
      </c>
      <c r="AJ44" s="255">
        <f t="shared" si="4"/>
        <v>0</v>
      </c>
      <c r="AK44" s="255">
        <f t="shared" si="5"/>
        <v>0</v>
      </c>
      <c r="AL44" s="255"/>
      <c r="AM44" s="255"/>
      <c r="AN44" s="255">
        <v>1</v>
      </c>
      <c r="AO44" s="255">
        <f t="shared" si="70"/>
        <v>0</v>
      </c>
      <c r="AP44" s="255">
        <v>1</v>
      </c>
      <c r="AQ44" s="255">
        <v>1</v>
      </c>
      <c r="AR44" s="255">
        <v>1</v>
      </c>
      <c r="AS44" s="255">
        <f t="shared" si="42"/>
        <v>0</v>
      </c>
      <c r="AT44" s="255"/>
      <c r="AU44" s="256">
        <f t="shared" si="7"/>
        <v>2</v>
      </c>
      <c r="AV44" s="257">
        <f t="shared" si="8"/>
        <v>1</v>
      </c>
      <c r="AW44" s="258">
        <v>45581</v>
      </c>
      <c r="AX44" s="259">
        <v>4063441</v>
      </c>
      <c r="AY44" s="154">
        <v>45581</v>
      </c>
      <c r="AZ44" s="749">
        <v>4063442</v>
      </c>
      <c r="BA44" s="154">
        <v>45581</v>
      </c>
      <c r="BB44" s="749">
        <v>4063443</v>
      </c>
      <c r="BC44" s="750">
        <v>45581</v>
      </c>
      <c r="BD44" s="751">
        <v>4063444</v>
      </c>
      <c r="BE44" s="154">
        <v>45581</v>
      </c>
      <c r="BF44" s="749">
        <v>4063445</v>
      </c>
      <c r="BG44" s="750">
        <v>45581</v>
      </c>
      <c r="BH44" s="749">
        <v>4063446</v>
      </c>
      <c r="BI44" s="154" t="str">
        <f>IF($AE44=0,"　",VLOOKUP($AE44,ﾚｰｻﾞOP,11,0))</f>
        <v>-</v>
      </c>
      <c r="BJ44" s="749"/>
      <c r="BK44" s="154" t="str">
        <f t="shared" ref="BK44:BK49" si="89">IF($AE44=0,"　",VLOOKUP($AE44,ﾚｰｻﾞOP,57,0))</f>
        <v>-</v>
      </c>
      <c r="BL44" s="749"/>
      <c r="BM44" s="154" t="str">
        <f t="shared" ref="BM44:BM49" si="90">IF($AE44=0,"　",VLOOKUP($AE44,ﾚｰｻﾞOP,58,0))</f>
        <v>-</v>
      </c>
      <c r="BN44" s="749"/>
      <c r="BO44" s="155" t="str">
        <f t="shared" si="9"/>
        <v>-</v>
      </c>
      <c r="BP44" s="749"/>
      <c r="BQ44" s="154">
        <v>45520</v>
      </c>
      <c r="BR44" s="751">
        <v>4063322</v>
      </c>
      <c r="BS44" s="154" t="str">
        <f t="shared" si="46"/>
        <v>-</v>
      </c>
      <c r="BT44" s="751"/>
      <c r="BU44" s="154" t="str">
        <f t="shared" si="47"/>
        <v>-</v>
      </c>
      <c r="BV44" s="751"/>
      <c r="BW44" s="154" t="str">
        <f t="shared" si="48"/>
        <v>-</v>
      </c>
      <c r="BX44" s="749"/>
      <c r="BY44" s="154" t="str">
        <f t="shared" si="49"/>
        <v>-</v>
      </c>
      <c r="BZ44" s="751"/>
      <c r="CA44" s="154" t="str">
        <f t="shared" si="50"/>
        <v>-</v>
      </c>
      <c r="CB44" s="749"/>
      <c r="CC44" s="154" t="str">
        <f t="shared" si="51"/>
        <v>-</v>
      </c>
      <c r="CD44" s="749"/>
      <c r="CE44" s="154" t="str">
        <f t="shared" si="76"/>
        <v>-</v>
      </c>
      <c r="CF44" s="751"/>
      <c r="CG44" s="155" t="str">
        <f t="shared" si="11"/>
        <v>-</v>
      </c>
      <c r="CH44" s="749"/>
      <c r="CI44" s="154" t="str">
        <f t="shared" si="77"/>
        <v>-</v>
      </c>
      <c r="CJ44" s="751"/>
      <c r="CK44" s="154" t="str">
        <f t="shared" si="13"/>
        <v>-</v>
      </c>
      <c r="CL44" s="749"/>
      <c r="CM44" s="154" t="str">
        <f t="shared" si="78"/>
        <v>-</v>
      </c>
      <c r="CN44" s="749"/>
      <c r="CO44" s="155" t="str">
        <f t="shared" si="15"/>
        <v>-</v>
      </c>
      <c r="CP44" s="749"/>
      <c r="CQ44" s="155" t="str">
        <f t="shared" si="16"/>
        <v>-</v>
      </c>
      <c r="CR44" s="749"/>
      <c r="CS44" s="154" t="str">
        <f t="shared" si="79"/>
        <v>-</v>
      </c>
      <c r="CT44" s="749"/>
      <c r="CU44" s="155"/>
      <c r="CV44" s="749"/>
      <c r="CW44" s="154" t="str">
        <f t="shared" si="80"/>
        <v>-</v>
      </c>
      <c r="CX44" s="749"/>
      <c r="CY44" s="155" t="str">
        <f t="shared" si="18"/>
        <v>-</v>
      </c>
      <c r="CZ44" s="749"/>
      <c r="DA44" s="154" t="str">
        <f t="shared" si="19"/>
        <v>-</v>
      </c>
      <c r="DB44" s="751"/>
      <c r="DC44" s="155" t="str">
        <f t="shared" si="20"/>
        <v>-</v>
      </c>
      <c r="DD44" s="749"/>
      <c r="DE44" s="752">
        <f t="shared" si="81"/>
        <v>0</v>
      </c>
      <c r="DF44" s="753"/>
      <c r="DG44" s="265">
        <f t="shared" si="75"/>
        <v>0</v>
      </c>
      <c r="DH44" s="754"/>
      <c r="DI44" s="267">
        <f t="shared" si="82"/>
        <v>0</v>
      </c>
      <c r="DJ44" s="753"/>
      <c r="DK44" s="480">
        <v>45644</v>
      </c>
      <c r="DL44" s="481">
        <v>4163064</v>
      </c>
      <c r="DM44" s="752">
        <f t="shared" si="73"/>
        <v>0</v>
      </c>
      <c r="DN44" s="753"/>
      <c r="DO44" s="155">
        <f t="shared" si="22"/>
        <v>0</v>
      </c>
      <c r="DP44" s="754"/>
      <c r="DQ44" s="155">
        <f t="shared" si="23"/>
        <v>0</v>
      </c>
      <c r="DR44" s="753"/>
      <c r="DS44" s="155">
        <f t="shared" si="24"/>
        <v>0</v>
      </c>
      <c r="DT44" s="754"/>
      <c r="DU44" s="155">
        <f t="shared" si="25"/>
        <v>0</v>
      </c>
      <c r="DV44" s="753"/>
      <c r="DW44" s="647">
        <v>45581</v>
      </c>
      <c r="DX44" s="651">
        <v>4063455</v>
      </c>
      <c r="DY44" s="154">
        <f t="shared" si="26"/>
        <v>0</v>
      </c>
      <c r="DZ44" s="753"/>
      <c r="EA44" s="154">
        <v>45581</v>
      </c>
      <c r="EB44" s="650">
        <v>4063457</v>
      </c>
      <c r="EC44" s="269">
        <v>45630</v>
      </c>
      <c r="ED44" s="654">
        <v>4163042</v>
      </c>
      <c r="EE44" s="271">
        <v>45581</v>
      </c>
      <c r="EF44" s="604">
        <v>4063459</v>
      </c>
      <c r="EG44" s="273"/>
      <c r="EH44" s="274"/>
      <c r="EI44" s="275"/>
      <c r="EJ44" s="276"/>
      <c r="EK44" s="275"/>
      <c r="EL44" s="277"/>
      <c r="EM44" s="278" t="str">
        <f t="shared" si="27"/>
        <v xml:space="preserve"> </v>
      </c>
      <c r="EN44" s="754"/>
      <c r="EO44" s="155">
        <f t="shared" si="28"/>
        <v>0</v>
      </c>
      <c r="EP44" s="753"/>
      <c r="ER44" s="194" t="str">
        <f t="shared" si="29"/>
        <v>-</v>
      </c>
      <c r="ET44" s="154" t="str">
        <f t="shared" si="30"/>
        <v>-</v>
      </c>
      <c r="EU44" s="749"/>
      <c r="EV44" s="154" t="str">
        <f t="shared" si="31"/>
        <v>-</v>
      </c>
      <c r="EW44" s="749"/>
      <c r="EX44" s="154" t="str">
        <f t="shared" si="84"/>
        <v>-</v>
      </c>
      <c r="EY44" s="749"/>
      <c r="EZ44" s="155" t="str">
        <f t="shared" si="85"/>
        <v>-</v>
      </c>
      <c r="FA44" s="749"/>
      <c r="FB44" s="154" t="str">
        <f t="shared" si="34"/>
        <v>-</v>
      </c>
      <c r="FC44" s="749"/>
      <c r="FD44" s="154" t="str">
        <f t="shared" si="86"/>
        <v>-</v>
      </c>
      <c r="FE44" s="749"/>
      <c r="FF44" s="155" t="str">
        <f t="shared" si="87"/>
        <v>-</v>
      </c>
      <c r="FG44" s="749"/>
      <c r="FH44" s="154" t="str">
        <f t="shared" si="88"/>
        <v>-</v>
      </c>
      <c r="FI44" s="749"/>
      <c r="FJ44" s="155" t="str">
        <f t="shared" si="38"/>
        <v>-</v>
      </c>
      <c r="FK44" s="753"/>
      <c r="FL44" s="155" t="str">
        <f t="shared" si="39"/>
        <v>-</v>
      </c>
      <c r="FM44" s="279"/>
      <c r="FN44" s="1184"/>
      <c r="FO44" s="280"/>
      <c r="FP44" s="281"/>
      <c r="FQ44" s="282"/>
      <c r="FS44" s="281"/>
      <c r="FT44" s="282"/>
    </row>
    <row r="45" spans="1:176" ht="18.600000000000001" customHeight="1">
      <c r="A45" s="228">
        <f t="shared" si="63"/>
        <v>35</v>
      </c>
      <c r="B45" s="229" t="str">
        <f t="shared" si="1"/>
        <v>4IE</v>
      </c>
      <c r="C45" s="483">
        <v>45717</v>
      </c>
      <c r="D45" s="755" t="s">
        <v>34</v>
      </c>
      <c r="E45" s="756">
        <v>84510196</v>
      </c>
      <c r="F45" s="583" t="s">
        <v>932</v>
      </c>
      <c r="G45" s="584"/>
      <c r="H45" s="235" t="s">
        <v>632</v>
      </c>
      <c r="I45" s="236" t="s">
        <v>506</v>
      </c>
      <c r="J45" s="727" t="s">
        <v>856</v>
      </c>
      <c r="K45" s="757" t="s">
        <v>11</v>
      </c>
      <c r="L45" s="587" t="s">
        <v>684</v>
      </c>
      <c r="M45" s="588">
        <v>45701</v>
      </c>
      <c r="N45" s="241">
        <v>45693</v>
      </c>
      <c r="O45" s="589">
        <v>45702</v>
      </c>
      <c r="P45" s="241">
        <v>45694</v>
      </c>
      <c r="Q45" s="589">
        <v>45703</v>
      </c>
      <c r="R45" s="241">
        <v>45695</v>
      </c>
      <c r="S45" s="589">
        <v>45703</v>
      </c>
      <c r="T45" s="353">
        <v>45692</v>
      </c>
      <c r="U45" s="324">
        <v>45707</v>
      </c>
      <c r="V45" s="325">
        <v>45701</v>
      </c>
      <c r="W45" s="326">
        <v>45708</v>
      </c>
      <c r="X45" s="327">
        <v>45707</v>
      </c>
      <c r="Y45" s="328">
        <v>45714</v>
      </c>
      <c r="Z45" s="328">
        <v>45710</v>
      </c>
      <c r="AA45" s="329"/>
      <c r="AB45" s="328"/>
      <c r="AC45" s="300"/>
      <c r="AD45" s="330"/>
      <c r="AE45" s="331">
        <v>3</v>
      </c>
      <c r="AF45" s="254" t="str">
        <f t="shared" si="83"/>
        <v>4IE</v>
      </c>
      <c r="AG45" s="255">
        <f t="shared" si="69"/>
        <v>0</v>
      </c>
      <c r="AH45" s="255">
        <f t="shared" si="74"/>
        <v>0</v>
      </c>
      <c r="AI45" s="255">
        <v>1</v>
      </c>
      <c r="AJ45" s="255">
        <f t="shared" si="4"/>
        <v>0</v>
      </c>
      <c r="AK45" s="255">
        <f t="shared" si="5"/>
        <v>0</v>
      </c>
      <c r="AL45" s="255"/>
      <c r="AM45" s="255"/>
      <c r="AN45" s="255">
        <v>1</v>
      </c>
      <c r="AO45" s="255">
        <f t="shared" si="70"/>
        <v>0</v>
      </c>
      <c r="AP45" s="255">
        <v>1</v>
      </c>
      <c r="AQ45" s="255">
        <v>1</v>
      </c>
      <c r="AR45" s="255">
        <v>1</v>
      </c>
      <c r="AS45" s="255">
        <f t="shared" si="42"/>
        <v>0</v>
      </c>
      <c r="AT45" s="255"/>
      <c r="AU45" s="256">
        <f t="shared" si="7"/>
        <v>2</v>
      </c>
      <c r="AV45" s="257">
        <f t="shared" si="8"/>
        <v>1</v>
      </c>
      <c r="AW45" s="258">
        <v>45581</v>
      </c>
      <c r="AX45" s="259">
        <v>4063441</v>
      </c>
      <c r="AY45" s="154">
        <v>45581</v>
      </c>
      <c r="AZ45" s="332">
        <v>4063442</v>
      </c>
      <c r="BA45" s="154">
        <v>45581</v>
      </c>
      <c r="BB45" s="332">
        <v>4063443</v>
      </c>
      <c r="BC45" s="333">
        <v>45581</v>
      </c>
      <c r="BD45" s="334">
        <v>4063444</v>
      </c>
      <c r="BE45" s="154">
        <v>45581</v>
      </c>
      <c r="BF45" s="332">
        <v>4063445</v>
      </c>
      <c r="BG45" s="333">
        <v>45581</v>
      </c>
      <c r="BH45" s="332">
        <v>4063446</v>
      </c>
      <c r="BI45" s="154">
        <v>45581</v>
      </c>
      <c r="BJ45" s="332">
        <v>4063447</v>
      </c>
      <c r="BK45" s="154" t="str">
        <f t="shared" si="89"/>
        <v>-</v>
      </c>
      <c r="BL45" s="332"/>
      <c r="BM45" s="154" t="str">
        <f t="shared" si="90"/>
        <v>-</v>
      </c>
      <c r="BN45" s="332"/>
      <c r="BO45" s="155" t="str">
        <f t="shared" si="9"/>
        <v>-</v>
      </c>
      <c r="BP45" s="332"/>
      <c r="BQ45" s="154" t="str">
        <f>IF($AE45=0,"　",VLOOKUP($AE45,ﾚｰｻﾞOP,12,0))</f>
        <v>-</v>
      </c>
      <c r="BR45" s="334"/>
      <c r="BS45" s="154" t="str">
        <f t="shared" si="46"/>
        <v>-</v>
      </c>
      <c r="BT45" s="334"/>
      <c r="BU45" s="154" t="str">
        <f t="shared" si="47"/>
        <v>-</v>
      </c>
      <c r="BV45" s="334"/>
      <c r="BW45" s="154" t="str">
        <f t="shared" si="48"/>
        <v>-</v>
      </c>
      <c r="BX45" s="332"/>
      <c r="BY45" s="154" t="str">
        <f t="shared" si="49"/>
        <v>-</v>
      </c>
      <c r="BZ45" s="334"/>
      <c r="CA45" s="154" t="str">
        <f t="shared" si="50"/>
        <v>-</v>
      </c>
      <c r="CB45" s="332"/>
      <c r="CC45" s="154" t="str">
        <f t="shared" si="51"/>
        <v>-</v>
      </c>
      <c r="CD45" s="332"/>
      <c r="CE45" s="154" t="str">
        <f t="shared" si="76"/>
        <v>-</v>
      </c>
      <c r="CF45" s="334"/>
      <c r="CG45" s="155" t="str">
        <f t="shared" si="11"/>
        <v>-</v>
      </c>
      <c r="CH45" s="332"/>
      <c r="CI45" s="154" t="str">
        <f t="shared" si="77"/>
        <v>-</v>
      </c>
      <c r="CJ45" s="334"/>
      <c r="CK45" s="154" t="str">
        <f t="shared" si="13"/>
        <v>-</v>
      </c>
      <c r="CL45" s="332"/>
      <c r="CM45" s="154" t="str">
        <f t="shared" si="78"/>
        <v>-</v>
      </c>
      <c r="CN45" s="332"/>
      <c r="CO45" s="155" t="str">
        <f t="shared" si="15"/>
        <v>-</v>
      </c>
      <c r="CP45" s="332"/>
      <c r="CQ45" s="155" t="str">
        <f t="shared" si="16"/>
        <v>-</v>
      </c>
      <c r="CR45" s="332"/>
      <c r="CS45" s="154" t="str">
        <f t="shared" si="79"/>
        <v>-</v>
      </c>
      <c r="CT45" s="332"/>
      <c r="CU45" s="155"/>
      <c r="CV45" s="332"/>
      <c r="CW45" s="154" t="str">
        <f t="shared" si="80"/>
        <v>-</v>
      </c>
      <c r="CX45" s="332"/>
      <c r="CY45" s="155" t="str">
        <f t="shared" si="18"/>
        <v>-</v>
      </c>
      <c r="CZ45" s="332"/>
      <c r="DA45" s="154" t="str">
        <f t="shared" si="19"/>
        <v>-</v>
      </c>
      <c r="DB45" s="334"/>
      <c r="DC45" s="155" t="str">
        <f t="shared" si="20"/>
        <v>-</v>
      </c>
      <c r="DD45" s="332"/>
      <c r="DE45" s="335">
        <f t="shared" si="81"/>
        <v>0</v>
      </c>
      <c r="DF45" s="336"/>
      <c r="DG45" s="265">
        <f t="shared" si="75"/>
        <v>0</v>
      </c>
      <c r="DH45" s="337"/>
      <c r="DI45" s="267">
        <f t="shared" si="82"/>
        <v>0</v>
      </c>
      <c r="DJ45" s="336"/>
      <c r="DK45" s="480">
        <v>45644</v>
      </c>
      <c r="DL45" s="481">
        <v>4163064</v>
      </c>
      <c r="DM45" s="335">
        <f t="shared" si="73"/>
        <v>0</v>
      </c>
      <c r="DN45" s="336"/>
      <c r="DO45" s="155">
        <f t="shared" si="22"/>
        <v>0</v>
      </c>
      <c r="DP45" s="337"/>
      <c r="DQ45" s="155">
        <f t="shared" si="23"/>
        <v>0</v>
      </c>
      <c r="DR45" s="336"/>
      <c r="DS45" s="155">
        <f t="shared" si="24"/>
        <v>0</v>
      </c>
      <c r="DT45" s="337"/>
      <c r="DU45" s="155">
        <f t="shared" si="25"/>
        <v>0</v>
      </c>
      <c r="DV45" s="336"/>
      <c r="DW45" s="647">
        <v>45581</v>
      </c>
      <c r="DX45" s="651">
        <v>4063455</v>
      </c>
      <c r="DY45" s="154">
        <f t="shared" si="26"/>
        <v>0</v>
      </c>
      <c r="DZ45" s="336"/>
      <c r="EA45" s="154">
        <v>45630</v>
      </c>
      <c r="EB45" s="650">
        <v>4163041</v>
      </c>
      <c r="EC45" s="269">
        <v>45630</v>
      </c>
      <c r="ED45" s="654">
        <v>4163042</v>
      </c>
      <c r="EE45" s="271">
        <v>45581</v>
      </c>
      <c r="EF45" s="604">
        <v>4063459</v>
      </c>
      <c r="EG45" s="273"/>
      <c r="EH45" s="274"/>
      <c r="EI45" s="275"/>
      <c r="EJ45" s="276"/>
      <c r="EK45" s="275"/>
      <c r="EL45" s="277"/>
      <c r="EM45" s="278" t="str">
        <f t="shared" si="27"/>
        <v xml:space="preserve"> </v>
      </c>
      <c r="EN45" s="337"/>
      <c r="EO45" s="155">
        <f t="shared" si="28"/>
        <v>0</v>
      </c>
      <c r="EP45" s="336"/>
      <c r="ER45" s="194" t="str">
        <f t="shared" si="29"/>
        <v>-</v>
      </c>
      <c r="ET45" s="154" t="str">
        <f t="shared" si="30"/>
        <v>-</v>
      </c>
      <c r="EU45" s="332"/>
      <c r="EV45" s="154" t="str">
        <f t="shared" si="31"/>
        <v>-</v>
      </c>
      <c r="EW45" s="332"/>
      <c r="EX45" s="154" t="str">
        <f t="shared" si="84"/>
        <v>-</v>
      </c>
      <c r="EY45" s="332"/>
      <c r="EZ45" s="155" t="str">
        <f t="shared" si="85"/>
        <v>-</v>
      </c>
      <c r="FA45" s="332"/>
      <c r="FB45" s="154" t="str">
        <f t="shared" si="34"/>
        <v>-</v>
      </c>
      <c r="FC45" s="332"/>
      <c r="FD45" s="154" t="str">
        <f t="shared" si="86"/>
        <v>-</v>
      </c>
      <c r="FE45" s="332"/>
      <c r="FF45" s="155" t="str">
        <f t="shared" si="87"/>
        <v>-</v>
      </c>
      <c r="FG45" s="332"/>
      <c r="FH45" s="154" t="str">
        <f t="shared" si="88"/>
        <v>-</v>
      </c>
      <c r="FI45" s="332"/>
      <c r="FJ45" s="155" t="str">
        <f t="shared" si="38"/>
        <v>-</v>
      </c>
      <c r="FK45" s="336"/>
      <c r="FL45" s="155" t="str">
        <f t="shared" si="39"/>
        <v>-</v>
      </c>
      <c r="FM45" s="279"/>
      <c r="FN45" s="1184"/>
      <c r="FO45" s="280"/>
      <c r="FP45" s="281"/>
      <c r="FQ45" s="282"/>
      <c r="FS45" s="281"/>
      <c r="FT45" s="282"/>
    </row>
    <row r="46" spans="1:176" ht="18" customHeight="1">
      <c r="A46" s="228">
        <f t="shared" si="63"/>
        <v>36</v>
      </c>
      <c r="B46" s="229" t="str">
        <f t="shared" si="1"/>
        <v>4IE</v>
      </c>
      <c r="C46" s="731">
        <v>45717</v>
      </c>
      <c r="D46" s="732" t="s">
        <v>29</v>
      </c>
      <c r="E46" s="733">
        <v>84420034</v>
      </c>
      <c r="F46" s="734" t="s">
        <v>933</v>
      </c>
      <c r="G46" s="735"/>
      <c r="H46" s="288" t="s">
        <v>2</v>
      </c>
      <c r="I46" s="237" t="s">
        <v>52</v>
      </c>
      <c r="J46" s="736" t="s">
        <v>21</v>
      </c>
      <c r="K46" s="737" t="s">
        <v>11</v>
      </c>
      <c r="L46" s="738" t="s">
        <v>684</v>
      </c>
      <c r="M46" s="739">
        <v>45702</v>
      </c>
      <c r="N46" s="241">
        <v>45693</v>
      </c>
      <c r="O46" s="740">
        <v>45702</v>
      </c>
      <c r="P46" s="241">
        <v>45694</v>
      </c>
      <c r="Q46" s="740">
        <v>45703</v>
      </c>
      <c r="R46" s="241">
        <v>45696</v>
      </c>
      <c r="S46" s="740">
        <v>45703</v>
      </c>
      <c r="T46" s="353">
        <v>45693</v>
      </c>
      <c r="U46" s="758">
        <v>45707</v>
      </c>
      <c r="V46" s="759">
        <v>45702</v>
      </c>
      <c r="W46" s="760">
        <v>45708</v>
      </c>
      <c r="X46" s="761">
        <v>45708</v>
      </c>
      <c r="Y46" s="762">
        <v>45715</v>
      </c>
      <c r="Z46" s="762">
        <v>45713</v>
      </c>
      <c r="AA46" s="763"/>
      <c r="AB46" s="762"/>
      <c r="AC46" s="300"/>
      <c r="AD46" s="764"/>
      <c r="AE46" s="765">
        <v>6</v>
      </c>
      <c r="AF46" s="254" t="str">
        <f t="shared" si="83"/>
        <v>4IE</v>
      </c>
      <c r="AG46" s="255">
        <f t="shared" si="69"/>
        <v>0</v>
      </c>
      <c r="AH46" s="255">
        <v>1</v>
      </c>
      <c r="AI46" s="255">
        <f>IF($AE46=0,"　",VLOOKUP($AE46,ﾚｰｻﾞOP,36,0))</f>
        <v>0</v>
      </c>
      <c r="AJ46" s="255">
        <f t="shared" si="4"/>
        <v>0</v>
      </c>
      <c r="AK46" s="255">
        <f t="shared" si="5"/>
        <v>0</v>
      </c>
      <c r="AL46" s="255"/>
      <c r="AM46" s="255"/>
      <c r="AN46" s="255">
        <v>1</v>
      </c>
      <c r="AO46" s="255">
        <f t="shared" si="70"/>
        <v>0</v>
      </c>
      <c r="AP46" s="255">
        <v>1</v>
      </c>
      <c r="AQ46" s="255">
        <v>1</v>
      </c>
      <c r="AR46" s="255">
        <v>1</v>
      </c>
      <c r="AS46" s="255">
        <f t="shared" si="42"/>
        <v>0</v>
      </c>
      <c r="AT46" s="255"/>
      <c r="AU46" s="256">
        <f t="shared" si="7"/>
        <v>0</v>
      </c>
      <c r="AV46" s="257">
        <f t="shared" si="8"/>
        <v>1</v>
      </c>
      <c r="AW46" s="258">
        <v>45581</v>
      </c>
      <c r="AX46" s="259">
        <v>4063441</v>
      </c>
      <c r="AY46" s="154">
        <v>45623</v>
      </c>
      <c r="AZ46" s="766">
        <v>4163028</v>
      </c>
      <c r="BA46" s="154">
        <v>45581</v>
      </c>
      <c r="BB46" s="766">
        <v>4063443</v>
      </c>
      <c r="BC46" s="767">
        <v>45581</v>
      </c>
      <c r="BD46" s="768">
        <v>4063444</v>
      </c>
      <c r="BE46" s="154">
        <v>45581</v>
      </c>
      <c r="BF46" s="766">
        <v>4063445</v>
      </c>
      <c r="BG46" s="767">
        <v>45581</v>
      </c>
      <c r="BH46" s="766">
        <v>4063446</v>
      </c>
      <c r="BI46" s="154" t="str">
        <f>IF($AE46=0,"　",VLOOKUP($AE46,ﾚｰｻﾞOP,11,0))</f>
        <v>-</v>
      </c>
      <c r="BJ46" s="766"/>
      <c r="BK46" s="154" t="str">
        <f t="shared" si="89"/>
        <v>-</v>
      </c>
      <c r="BL46" s="766"/>
      <c r="BM46" s="154" t="str">
        <f t="shared" si="90"/>
        <v>-</v>
      </c>
      <c r="BN46" s="766"/>
      <c r="BO46" s="155" t="str">
        <f t="shared" si="9"/>
        <v>-</v>
      </c>
      <c r="BP46" s="766"/>
      <c r="BQ46" s="154">
        <v>45520</v>
      </c>
      <c r="BR46" s="768">
        <v>4063322</v>
      </c>
      <c r="BS46" s="154" t="str">
        <f t="shared" si="46"/>
        <v>-</v>
      </c>
      <c r="BT46" s="768"/>
      <c r="BU46" s="154" t="str">
        <f t="shared" si="47"/>
        <v>-</v>
      </c>
      <c r="BV46" s="768"/>
      <c r="BW46" s="154" t="str">
        <f t="shared" si="48"/>
        <v>-</v>
      </c>
      <c r="BX46" s="766"/>
      <c r="BY46" s="154" t="str">
        <f t="shared" si="49"/>
        <v>-</v>
      </c>
      <c r="BZ46" s="768"/>
      <c r="CA46" s="154" t="str">
        <f t="shared" si="50"/>
        <v>-</v>
      </c>
      <c r="CB46" s="766"/>
      <c r="CC46" s="154" t="str">
        <f t="shared" si="51"/>
        <v>-</v>
      </c>
      <c r="CD46" s="766"/>
      <c r="CE46" s="154" t="str">
        <f t="shared" si="76"/>
        <v>-</v>
      </c>
      <c r="CF46" s="768"/>
      <c r="CG46" s="155" t="str">
        <f t="shared" si="11"/>
        <v>-</v>
      </c>
      <c r="CH46" s="766"/>
      <c r="CI46" s="154" t="str">
        <f t="shared" si="77"/>
        <v>-</v>
      </c>
      <c r="CJ46" s="768"/>
      <c r="CK46" s="154" t="str">
        <f t="shared" si="13"/>
        <v>-</v>
      </c>
      <c r="CL46" s="766"/>
      <c r="CM46" s="154" t="str">
        <f t="shared" si="78"/>
        <v>-</v>
      </c>
      <c r="CN46" s="766"/>
      <c r="CO46" s="155" t="str">
        <f t="shared" si="15"/>
        <v>-</v>
      </c>
      <c r="CP46" s="766"/>
      <c r="CQ46" s="155" t="str">
        <f t="shared" si="16"/>
        <v>-</v>
      </c>
      <c r="CR46" s="766"/>
      <c r="CS46" s="154" t="str">
        <f t="shared" si="79"/>
        <v>-</v>
      </c>
      <c r="CT46" s="766"/>
      <c r="CU46" s="155"/>
      <c r="CV46" s="766"/>
      <c r="CW46" s="154" t="str">
        <f t="shared" si="80"/>
        <v>-</v>
      </c>
      <c r="CX46" s="766"/>
      <c r="CY46" s="155" t="str">
        <f t="shared" si="18"/>
        <v>-</v>
      </c>
      <c r="CZ46" s="766"/>
      <c r="DA46" s="154" t="str">
        <f t="shared" si="19"/>
        <v>-</v>
      </c>
      <c r="DB46" s="768"/>
      <c r="DC46" s="155" t="str">
        <f t="shared" si="20"/>
        <v>-</v>
      </c>
      <c r="DD46" s="766"/>
      <c r="DE46" s="769">
        <f t="shared" si="81"/>
        <v>0</v>
      </c>
      <c r="DF46" s="770"/>
      <c r="DG46" s="265">
        <v>45692</v>
      </c>
      <c r="DH46" s="436">
        <v>4163119</v>
      </c>
      <c r="DI46" s="267">
        <f t="shared" si="82"/>
        <v>0</v>
      </c>
      <c r="DJ46" s="770"/>
      <c r="DK46" s="769">
        <f>IF(AU46=2,1,0)</f>
        <v>0</v>
      </c>
      <c r="DL46" s="770"/>
      <c r="DM46" s="769">
        <f t="shared" si="73"/>
        <v>0</v>
      </c>
      <c r="DN46" s="770"/>
      <c r="DO46" s="155">
        <f t="shared" si="22"/>
        <v>0</v>
      </c>
      <c r="DP46" s="771"/>
      <c r="DQ46" s="155">
        <f t="shared" si="23"/>
        <v>0</v>
      </c>
      <c r="DR46" s="770"/>
      <c r="DS46" s="155">
        <f t="shared" si="24"/>
        <v>0</v>
      </c>
      <c r="DT46" s="771"/>
      <c r="DU46" s="155">
        <f t="shared" si="25"/>
        <v>0</v>
      </c>
      <c r="DV46" s="770"/>
      <c r="DW46" s="647">
        <v>45581</v>
      </c>
      <c r="DX46" s="651">
        <v>4063455</v>
      </c>
      <c r="DY46" s="154">
        <f t="shared" si="26"/>
        <v>0</v>
      </c>
      <c r="DZ46" s="770"/>
      <c r="EA46" s="154">
        <v>45630</v>
      </c>
      <c r="EB46" s="650">
        <v>4163041</v>
      </c>
      <c r="EC46" s="269">
        <v>45630</v>
      </c>
      <c r="ED46" s="654">
        <v>4163042</v>
      </c>
      <c r="EE46" s="271">
        <v>45581</v>
      </c>
      <c r="EF46" s="604">
        <v>4063459</v>
      </c>
      <c r="EG46" s="273"/>
      <c r="EH46" s="274"/>
      <c r="EI46" s="275"/>
      <c r="EJ46" s="276"/>
      <c r="EK46" s="275"/>
      <c r="EL46" s="277"/>
      <c r="EM46" s="278" t="str">
        <f t="shared" si="27"/>
        <v xml:space="preserve"> </v>
      </c>
      <c r="EN46" s="771"/>
      <c r="EO46" s="155">
        <f t="shared" si="28"/>
        <v>0</v>
      </c>
      <c r="EP46" s="770"/>
      <c r="ER46" s="194" t="str">
        <f t="shared" si="29"/>
        <v>-</v>
      </c>
      <c r="ET46" s="154" t="str">
        <f t="shared" si="30"/>
        <v>-</v>
      </c>
      <c r="EU46" s="766"/>
      <c r="EV46" s="154" t="str">
        <f t="shared" si="31"/>
        <v>-</v>
      </c>
      <c r="EW46" s="766"/>
      <c r="EX46" s="154" t="str">
        <f t="shared" si="84"/>
        <v>-</v>
      </c>
      <c r="EY46" s="766"/>
      <c r="EZ46" s="155" t="str">
        <f t="shared" si="85"/>
        <v>-</v>
      </c>
      <c r="FA46" s="766"/>
      <c r="FB46" s="154" t="str">
        <f t="shared" si="34"/>
        <v>-</v>
      </c>
      <c r="FC46" s="766"/>
      <c r="FD46" s="154" t="str">
        <f t="shared" si="86"/>
        <v>-</v>
      </c>
      <c r="FE46" s="766"/>
      <c r="FF46" s="155" t="str">
        <f t="shared" si="87"/>
        <v>-</v>
      </c>
      <c r="FG46" s="766"/>
      <c r="FH46" s="154" t="str">
        <f t="shared" si="88"/>
        <v>-</v>
      </c>
      <c r="FI46" s="766"/>
      <c r="FJ46" s="155" t="str">
        <f t="shared" si="38"/>
        <v>-</v>
      </c>
      <c r="FK46" s="770"/>
      <c r="FL46" s="155" t="str">
        <f t="shared" si="39"/>
        <v>-</v>
      </c>
      <c r="FM46" s="279"/>
      <c r="FN46" s="1184"/>
      <c r="FO46" s="280"/>
      <c r="FP46" s="281"/>
      <c r="FQ46" s="282"/>
      <c r="FS46" s="281"/>
      <c r="FT46" s="282"/>
    </row>
    <row r="47" spans="1:176" ht="18.600000000000001" customHeight="1">
      <c r="A47" s="228">
        <f t="shared" si="63"/>
        <v>37</v>
      </c>
      <c r="B47" s="229" t="str">
        <f t="shared" si="1"/>
        <v>4IE</v>
      </c>
      <c r="C47" s="772">
        <v>45717</v>
      </c>
      <c r="D47" s="773" t="s">
        <v>32</v>
      </c>
      <c r="E47" s="774">
        <v>82510026</v>
      </c>
      <c r="F47" s="775" t="s">
        <v>934</v>
      </c>
      <c r="G47" s="776" t="s">
        <v>935</v>
      </c>
      <c r="H47" s="235" t="s">
        <v>632</v>
      </c>
      <c r="I47" s="236" t="s">
        <v>506</v>
      </c>
      <c r="J47" s="777" t="s">
        <v>749</v>
      </c>
      <c r="K47" s="778" t="s">
        <v>11</v>
      </c>
      <c r="L47" s="779"/>
      <c r="M47" s="780">
        <v>45707</v>
      </c>
      <c r="N47" s="241">
        <v>45694</v>
      </c>
      <c r="O47" s="781">
        <v>45703</v>
      </c>
      <c r="P47" s="241">
        <v>45696</v>
      </c>
      <c r="Q47" s="781">
        <v>45706</v>
      </c>
      <c r="R47" s="241">
        <v>45701</v>
      </c>
      <c r="S47" s="781">
        <v>45707</v>
      </c>
      <c r="T47" s="353">
        <v>45694</v>
      </c>
      <c r="U47" s="758">
        <v>45708</v>
      </c>
      <c r="V47" s="759">
        <v>45703</v>
      </c>
      <c r="W47" s="760">
        <v>45709</v>
      </c>
      <c r="X47" s="761">
        <v>45709</v>
      </c>
      <c r="Y47" s="762">
        <v>45716</v>
      </c>
      <c r="Z47" s="762">
        <v>45713</v>
      </c>
      <c r="AA47" s="763"/>
      <c r="AB47" s="762"/>
      <c r="AC47" s="300"/>
      <c r="AD47" s="764"/>
      <c r="AE47" s="765">
        <v>7</v>
      </c>
      <c r="AF47" s="254" t="str">
        <f t="shared" si="83"/>
        <v>4IE</v>
      </c>
      <c r="AG47" s="255">
        <f t="shared" si="69"/>
        <v>0</v>
      </c>
      <c r="AH47" s="255">
        <f>IF($AE47=0,"　",VLOOKUP($AE47,ﾚｰｻﾞOP,35,0))</f>
        <v>0</v>
      </c>
      <c r="AI47" s="255">
        <f>IF($AE47=0,"　",VLOOKUP($AE47,ﾚｰｻﾞOP,36,0))</f>
        <v>0</v>
      </c>
      <c r="AJ47" s="255">
        <f t="shared" si="4"/>
        <v>0</v>
      </c>
      <c r="AK47" s="255">
        <f t="shared" si="5"/>
        <v>0</v>
      </c>
      <c r="AL47" s="255"/>
      <c r="AM47" s="255"/>
      <c r="AN47" s="255" t="str">
        <f>IF($AE47=0,"　",VLOOKUP($AE47,ﾚｰｻﾞOP,37,0))</f>
        <v>-</v>
      </c>
      <c r="AO47" s="255" t="str">
        <f t="shared" si="70"/>
        <v>-</v>
      </c>
      <c r="AP47" s="255">
        <v>1</v>
      </c>
      <c r="AQ47" s="255">
        <v>1</v>
      </c>
      <c r="AR47" s="255">
        <v>1</v>
      </c>
      <c r="AS47" s="255">
        <f t="shared" si="42"/>
        <v>0</v>
      </c>
      <c r="AT47" s="255"/>
      <c r="AU47" s="256">
        <f t="shared" si="7"/>
        <v>0</v>
      </c>
      <c r="AV47" s="257">
        <f t="shared" si="8"/>
        <v>1</v>
      </c>
      <c r="AW47" s="365" t="str">
        <f>IF($AE47=0,"　",VLOOKUP($AE47,ﾚｰｻﾞOP,5,0))</f>
        <v>-</v>
      </c>
      <c r="AX47" s="782"/>
      <c r="AY47" s="154" t="str">
        <f>IF($AE47=0,"　",VLOOKUP($AE47,ﾚｰｻﾞOP,6,0))</f>
        <v>-</v>
      </c>
      <c r="AZ47" s="766"/>
      <c r="BA47" s="154" t="str">
        <f>IF($AE47=0,"　",VLOOKUP($AE47,ﾚｰｻﾞOP,7,0))</f>
        <v>-</v>
      </c>
      <c r="BB47" s="766"/>
      <c r="BC47" s="767" t="str">
        <f>IF($AE47=0,"　",VLOOKUP($AE47,ﾚｰｻﾞOP,8,0))</f>
        <v>-</v>
      </c>
      <c r="BD47" s="768"/>
      <c r="BE47" s="154" t="str">
        <f>IF($AE47=0,"　",VLOOKUP($AE47,ﾚｰｻﾞOP,9,0))</f>
        <v>-</v>
      </c>
      <c r="BF47" s="766"/>
      <c r="BG47" s="767" t="str">
        <f>IF($AE47=0,"　",VLOOKUP($AE47,ﾚｰｻﾞOP,10,0))</f>
        <v>-</v>
      </c>
      <c r="BH47" s="766"/>
      <c r="BI47" s="154" t="str">
        <f>IF($AE47=0,"　",VLOOKUP($AE47,ﾚｰｻﾞOP,11,0))</f>
        <v>-</v>
      </c>
      <c r="BJ47" s="766"/>
      <c r="BK47" s="154" t="str">
        <f t="shared" si="89"/>
        <v>-</v>
      </c>
      <c r="BL47" s="766"/>
      <c r="BM47" s="154" t="str">
        <f t="shared" si="90"/>
        <v>-</v>
      </c>
      <c r="BN47" s="766"/>
      <c r="BO47" s="155" t="str">
        <f t="shared" si="9"/>
        <v>-</v>
      </c>
      <c r="BP47" s="766"/>
      <c r="BQ47" s="154" t="str">
        <f>IF($AE47=0,"　",VLOOKUP($AE47,ﾚｰｻﾞOP,12,0))</f>
        <v>-</v>
      </c>
      <c r="BR47" s="768"/>
      <c r="BS47" s="154">
        <v>45561</v>
      </c>
      <c r="BT47" s="768">
        <v>4063385</v>
      </c>
      <c r="BU47" s="154">
        <v>45561</v>
      </c>
      <c r="BV47" s="768">
        <v>4063386</v>
      </c>
      <c r="BW47" s="154">
        <v>45561</v>
      </c>
      <c r="BX47" s="766">
        <v>4063387</v>
      </c>
      <c r="BY47" s="154">
        <v>45561</v>
      </c>
      <c r="BZ47" s="768">
        <v>4063388</v>
      </c>
      <c r="CA47" s="154">
        <v>45561</v>
      </c>
      <c r="CB47" s="766">
        <v>4063389</v>
      </c>
      <c r="CC47" s="154">
        <v>45904</v>
      </c>
      <c r="CD47" s="766">
        <v>4063342</v>
      </c>
      <c r="CE47" s="154" t="str">
        <f t="shared" si="76"/>
        <v>-</v>
      </c>
      <c r="CF47" s="768"/>
      <c r="CG47" s="155" t="str">
        <f t="shared" si="11"/>
        <v>-</v>
      </c>
      <c r="CH47" s="766"/>
      <c r="CI47" s="154" t="str">
        <f t="shared" si="77"/>
        <v>-</v>
      </c>
      <c r="CJ47" s="768"/>
      <c r="CK47" s="154" t="str">
        <f t="shared" si="13"/>
        <v>-</v>
      </c>
      <c r="CL47" s="766"/>
      <c r="CM47" s="154" t="str">
        <f t="shared" si="78"/>
        <v>-</v>
      </c>
      <c r="CN47" s="766"/>
      <c r="CO47" s="155" t="str">
        <f t="shared" si="15"/>
        <v>-</v>
      </c>
      <c r="CP47" s="766"/>
      <c r="CQ47" s="155" t="str">
        <f t="shared" si="16"/>
        <v>-</v>
      </c>
      <c r="CR47" s="766"/>
      <c r="CS47" s="154" t="str">
        <f t="shared" si="79"/>
        <v>-</v>
      </c>
      <c r="CT47" s="766"/>
      <c r="CU47" s="155"/>
      <c r="CV47" s="766"/>
      <c r="CW47" s="154" t="str">
        <f t="shared" si="80"/>
        <v>-</v>
      </c>
      <c r="CX47" s="766"/>
      <c r="CY47" s="155" t="str">
        <f t="shared" si="18"/>
        <v>-</v>
      </c>
      <c r="CZ47" s="766"/>
      <c r="DA47" s="154" t="str">
        <f t="shared" si="19"/>
        <v>-</v>
      </c>
      <c r="DB47" s="768"/>
      <c r="DC47" s="155" t="str">
        <f t="shared" si="20"/>
        <v>-</v>
      </c>
      <c r="DD47" s="766"/>
      <c r="DE47" s="769">
        <f t="shared" si="81"/>
        <v>0</v>
      </c>
      <c r="DF47" s="770"/>
      <c r="DG47" s="265">
        <f>IF(AH47=1,1,0)</f>
        <v>0</v>
      </c>
      <c r="DH47" s="771"/>
      <c r="DI47" s="267">
        <f t="shared" si="82"/>
        <v>0</v>
      </c>
      <c r="DJ47" s="770"/>
      <c r="DK47" s="769">
        <f>IF(AU47=2,1,0)</f>
        <v>0</v>
      </c>
      <c r="DL47" s="770"/>
      <c r="DM47" s="769">
        <f t="shared" si="73"/>
        <v>0</v>
      </c>
      <c r="DN47" s="770"/>
      <c r="DO47" s="155">
        <f t="shared" si="22"/>
        <v>0</v>
      </c>
      <c r="DP47" s="771"/>
      <c r="DQ47" s="155">
        <f t="shared" si="23"/>
        <v>0</v>
      </c>
      <c r="DR47" s="770"/>
      <c r="DS47" s="155">
        <f t="shared" si="24"/>
        <v>0</v>
      </c>
      <c r="DT47" s="771"/>
      <c r="DU47" s="155">
        <f t="shared" si="25"/>
        <v>0</v>
      </c>
      <c r="DV47" s="770"/>
      <c r="DW47" s="767">
        <f>IF(AN47=1,1,0)</f>
        <v>0</v>
      </c>
      <c r="DX47" s="771"/>
      <c r="DY47" s="154">
        <f t="shared" si="26"/>
        <v>0</v>
      </c>
      <c r="DZ47" s="770"/>
      <c r="EA47" s="154">
        <v>45630</v>
      </c>
      <c r="EB47" s="650">
        <v>4163041</v>
      </c>
      <c r="EC47" s="269">
        <v>45630</v>
      </c>
      <c r="ED47" s="654">
        <v>4163042</v>
      </c>
      <c r="EE47" s="271">
        <v>45581</v>
      </c>
      <c r="EF47" s="604">
        <v>4063459</v>
      </c>
      <c r="EG47" s="273"/>
      <c r="EH47" s="274"/>
      <c r="EI47" s="275"/>
      <c r="EJ47" s="276"/>
      <c r="EK47" s="275"/>
      <c r="EL47" s="277"/>
      <c r="EM47" s="278" t="str">
        <f t="shared" si="27"/>
        <v xml:space="preserve"> </v>
      </c>
      <c r="EN47" s="771"/>
      <c r="EO47" s="155">
        <f t="shared" si="28"/>
        <v>0</v>
      </c>
      <c r="EP47" s="770"/>
      <c r="ER47" s="194" t="str">
        <f t="shared" si="29"/>
        <v>-</v>
      </c>
      <c r="ET47" s="154" t="str">
        <f t="shared" si="30"/>
        <v>-</v>
      </c>
      <c r="EU47" s="766"/>
      <c r="EV47" s="154" t="str">
        <f t="shared" si="31"/>
        <v>-</v>
      </c>
      <c r="EW47" s="766"/>
      <c r="EX47" s="154" t="str">
        <f t="shared" si="84"/>
        <v>-</v>
      </c>
      <c r="EY47" s="766"/>
      <c r="EZ47" s="155" t="str">
        <f t="shared" si="85"/>
        <v>-</v>
      </c>
      <c r="FA47" s="766"/>
      <c r="FB47" s="154" t="str">
        <f t="shared" si="34"/>
        <v>-</v>
      </c>
      <c r="FC47" s="766"/>
      <c r="FD47" s="154" t="str">
        <f t="shared" si="86"/>
        <v>-</v>
      </c>
      <c r="FE47" s="766"/>
      <c r="FF47" s="155" t="str">
        <f t="shared" si="87"/>
        <v>-</v>
      </c>
      <c r="FG47" s="766"/>
      <c r="FH47" s="154" t="str">
        <f t="shared" si="88"/>
        <v>-</v>
      </c>
      <c r="FI47" s="766"/>
      <c r="FJ47" s="155" t="str">
        <f t="shared" si="38"/>
        <v>-</v>
      </c>
      <c r="FK47" s="770"/>
      <c r="FL47" s="155" t="str">
        <f t="shared" si="39"/>
        <v>-</v>
      </c>
      <c r="FM47" s="279"/>
      <c r="FN47" s="1184"/>
      <c r="FO47" s="280"/>
      <c r="FP47" s="281"/>
      <c r="FQ47" s="282"/>
      <c r="FS47" s="281"/>
      <c r="FT47" s="282"/>
    </row>
    <row r="48" spans="1:176" s="830" customFormat="1" ht="18.600000000000001" customHeight="1">
      <c r="A48" s="783">
        <f t="shared" si="63"/>
        <v>38</v>
      </c>
      <c r="B48" s="784" t="str">
        <f t="shared" si="1"/>
        <v>4IE</v>
      </c>
      <c r="C48" s="785">
        <v>45717</v>
      </c>
      <c r="D48" s="786" t="s">
        <v>34</v>
      </c>
      <c r="E48" s="787">
        <v>84510197</v>
      </c>
      <c r="F48" s="788" t="s">
        <v>937</v>
      </c>
      <c r="G48" s="789" t="s">
        <v>936</v>
      </c>
      <c r="H48" s="790" t="s">
        <v>632</v>
      </c>
      <c r="I48" s="791" t="s">
        <v>506</v>
      </c>
      <c r="J48" s="791" t="s">
        <v>857</v>
      </c>
      <c r="K48" s="792" t="s">
        <v>11</v>
      </c>
      <c r="L48" s="793"/>
      <c r="M48" s="794">
        <v>45707</v>
      </c>
      <c r="N48" s="795">
        <v>45693</v>
      </c>
      <c r="O48" s="796">
        <v>45706</v>
      </c>
      <c r="P48" s="795">
        <v>45693</v>
      </c>
      <c r="Q48" s="796">
        <v>45707</v>
      </c>
      <c r="R48" s="795">
        <v>45696</v>
      </c>
      <c r="S48" s="796">
        <v>45708</v>
      </c>
      <c r="T48" s="795">
        <v>45695</v>
      </c>
      <c r="U48" s="797">
        <v>45709</v>
      </c>
      <c r="V48" s="795">
        <v>45703</v>
      </c>
      <c r="W48" s="798">
        <v>45710</v>
      </c>
      <c r="X48" s="799">
        <v>45709</v>
      </c>
      <c r="Y48" s="800">
        <v>45717</v>
      </c>
      <c r="Z48" s="801">
        <v>45714</v>
      </c>
      <c r="AA48" s="802"/>
      <c r="AB48" s="800"/>
      <c r="AC48" s="803"/>
      <c r="AD48" s="804"/>
      <c r="AE48" s="805">
        <v>3</v>
      </c>
      <c r="AF48" s="806" t="str">
        <f t="shared" si="83"/>
        <v>4IE</v>
      </c>
      <c r="AG48" s="807">
        <f t="shared" si="69"/>
        <v>0</v>
      </c>
      <c r="AH48" s="807">
        <f>IF($AE48=0,"　",VLOOKUP($AE48,ﾚｰｻﾞOP,35,0))</f>
        <v>0</v>
      </c>
      <c r="AI48" s="807">
        <v>1</v>
      </c>
      <c r="AJ48" s="807">
        <f t="shared" si="4"/>
        <v>0</v>
      </c>
      <c r="AK48" s="807">
        <f t="shared" si="5"/>
        <v>0</v>
      </c>
      <c r="AL48" s="807"/>
      <c r="AM48" s="807"/>
      <c r="AN48" s="807">
        <v>1</v>
      </c>
      <c r="AO48" s="807">
        <f t="shared" si="70"/>
        <v>0</v>
      </c>
      <c r="AP48" s="807">
        <v>1</v>
      </c>
      <c r="AQ48" s="807">
        <v>1</v>
      </c>
      <c r="AR48" s="807">
        <v>1</v>
      </c>
      <c r="AS48" s="807">
        <f t="shared" si="42"/>
        <v>0</v>
      </c>
      <c r="AT48" s="807"/>
      <c r="AU48" s="808">
        <f t="shared" si="7"/>
        <v>2</v>
      </c>
      <c r="AV48" s="809">
        <f t="shared" si="8"/>
        <v>1</v>
      </c>
      <c r="AW48" s="810">
        <v>45623</v>
      </c>
      <c r="AX48" s="811">
        <v>4163027</v>
      </c>
      <c r="AY48" s="812">
        <v>45623</v>
      </c>
      <c r="AZ48" s="813">
        <v>4163028</v>
      </c>
      <c r="BA48" s="812">
        <v>45623</v>
      </c>
      <c r="BB48" s="813">
        <v>4163029</v>
      </c>
      <c r="BC48" s="814">
        <v>45581</v>
      </c>
      <c r="BD48" s="147">
        <v>4063444</v>
      </c>
      <c r="BE48" s="812">
        <v>45581</v>
      </c>
      <c r="BF48" s="813">
        <v>4063445</v>
      </c>
      <c r="BG48" s="814">
        <v>45623</v>
      </c>
      <c r="BH48" s="813">
        <v>4163032</v>
      </c>
      <c r="BI48" s="812">
        <v>45581</v>
      </c>
      <c r="BJ48" s="813">
        <v>4063447</v>
      </c>
      <c r="BK48" s="812" t="str">
        <f t="shared" si="89"/>
        <v>-</v>
      </c>
      <c r="BL48" s="813"/>
      <c r="BM48" s="812" t="str">
        <f t="shared" si="90"/>
        <v>-</v>
      </c>
      <c r="BN48" s="813"/>
      <c r="BO48" s="815" t="str">
        <f t="shared" si="9"/>
        <v>-</v>
      </c>
      <c r="BP48" s="813"/>
      <c r="BQ48" s="812" t="str">
        <f>IF($AE48=0,"　",VLOOKUP($AE48,ﾚｰｻﾞOP,12,0))</f>
        <v>-</v>
      </c>
      <c r="BR48" s="147"/>
      <c r="BS48" s="812" t="str">
        <f>IF($AE48=0,"　",VLOOKUP($AE48,ﾚｰｻﾞOP,13,0))</f>
        <v>-</v>
      </c>
      <c r="BT48" s="147"/>
      <c r="BU48" s="812" t="str">
        <f>IF($AE48=0,"　",VLOOKUP($AE48,ﾚｰｻﾞOP,14,0))</f>
        <v>-</v>
      </c>
      <c r="BV48" s="147"/>
      <c r="BW48" s="812" t="str">
        <f>IF($AE48=0,"　",VLOOKUP($AE48,ﾚｰｻﾞOP,15,0))</f>
        <v>-</v>
      </c>
      <c r="BX48" s="813"/>
      <c r="BY48" s="812" t="str">
        <f>IF($AE48=0,"　",VLOOKUP($AE48,ﾚｰｻﾞOP,16,0))</f>
        <v>-</v>
      </c>
      <c r="BZ48" s="147"/>
      <c r="CA48" s="812" t="str">
        <f>IF($AE48=0,"　",VLOOKUP($AE48,ﾚｰｻﾞOP,17,0))</f>
        <v>-</v>
      </c>
      <c r="CB48" s="813"/>
      <c r="CC48" s="812" t="str">
        <f>IF($AE48=0,"　",VLOOKUP($AE48,ﾚｰｻﾞOP,18,0))</f>
        <v>-</v>
      </c>
      <c r="CD48" s="813"/>
      <c r="CE48" s="812" t="str">
        <f t="shared" si="76"/>
        <v>-</v>
      </c>
      <c r="CF48" s="147"/>
      <c r="CG48" s="815" t="str">
        <f t="shared" si="11"/>
        <v>-</v>
      </c>
      <c r="CH48" s="813"/>
      <c r="CI48" s="812" t="str">
        <f t="shared" si="77"/>
        <v>-</v>
      </c>
      <c r="CJ48" s="147"/>
      <c r="CK48" s="812" t="str">
        <f t="shared" si="13"/>
        <v>-</v>
      </c>
      <c r="CL48" s="813"/>
      <c r="CM48" s="812" t="str">
        <f t="shared" si="78"/>
        <v>-</v>
      </c>
      <c r="CN48" s="813"/>
      <c r="CO48" s="815" t="str">
        <f t="shared" si="15"/>
        <v>-</v>
      </c>
      <c r="CP48" s="813"/>
      <c r="CQ48" s="815" t="str">
        <f t="shared" si="16"/>
        <v>-</v>
      </c>
      <c r="CR48" s="813"/>
      <c r="CS48" s="812" t="str">
        <f t="shared" si="79"/>
        <v>-</v>
      </c>
      <c r="CT48" s="813"/>
      <c r="CU48" s="815"/>
      <c r="CV48" s="813"/>
      <c r="CW48" s="812" t="str">
        <f t="shared" si="80"/>
        <v>-</v>
      </c>
      <c r="CX48" s="813"/>
      <c r="CY48" s="815" t="str">
        <f t="shared" si="18"/>
        <v>-</v>
      </c>
      <c r="CZ48" s="813"/>
      <c r="DA48" s="812" t="str">
        <f t="shared" si="19"/>
        <v>-</v>
      </c>
      <c r="DB48" s="147"/>
      <c r="DC48" s="815" t="str">
        <f t="shared" si="20"/>
        <v>-</v>
      </c>
      <c r="DD48" s="813"/>
      <c r="DE48" s="816">
        <f t="shared" si="81"/>
        <v>0</v>
      </c>
      <c r="DF48" s="817"/>
      <c r="DG48" s="818">
        <f>IF(AH48=1,1,0)</f>
        <v>0</v>
      </c>
      <c r="DH48" s="819"/>
      <c r="DI48" s="812">
        <f t="shared" si="82"/>
        <v>0</v>
      </c>
      <c r="DJ48" s="817"/>
      <c r="DK48" s="816">
        <v>45644</v>
      </c>
      <c r="DL48" s="817">
        <v>4163064</v>
      </c>
      <c r="DM48" s="816">
        <f t="shared" si="73"/>
        <v>0</v>
      </c>
      <c r="DN48" s="817"/>
      <c r="DO48" s="815">
        <f t="shared" si="22"/>
        <v>0</v>
      </c>
      <c r="DP48" s="819"/>
      <c r="DQ48" s="815">
        <f t="shared" si="23"/>
        <v>0</v>
      </c>
      <c r="DR48" s="817"/>
      <c r="DS48" s="815">
        <f t="shared" si="24"/>
        <v>0</v>
      </c>
      <c r="DT48" s="819"/>
      <c r="DU48" s="815">
        <f t="shared" si="25"/>
        <v>0</v>
      </c>
      <c r="DV48" s="817"/>
      <c r="DW48" s="814">
        <v>45581</v>
      </c>
      <c r="DX48" s="819">
        <v>4063455</v>
      </c>
      <c r="DY48" s="812">
        <f t="shared" si="26"/>
        <v>0</v>
      </c>
      <c r="DZ48" s="817"/>
      <c r="EA48" s="812">
        <v>45630</v>
      </c>
      <c r="EB48" s="817">
        <v>4163041</v>
      </c>
      <c r="EC48" s="820">
        <v>45630</v>
      </c>
      <c r="ED48" s="821">
        <v>4163042</v>
      </c>
      <c r="EE48" s="822">
        <v>45581</v>
      </c>
      <c r="EF48" s="823">
        <v>4063459</v>
      </c>
      <c r="EG48" s="824"/>
      <c r="EH48" s="825"/>
      <c r="EI48" s="826"/>
      <c r="EJ48" s="827"/>
      <c r="EK48" s="826"/>
      <c r="EL48" s="828"/>
      <c r="EM48" s="829" t="str">
        <f t="shared" si="27"/>
        <v xml:space="preserve"> </v>
      </c>
      <c r="EN48" s="819"/>
      <c r="EO48" s="815">
        <f t="shared" si="28"/>
        <v>0</v>
      </c>
      <c r="EP48" s="817"/>
      <c r="ER48" s="131" t="str">
        <f t="shared" si="29"/>
        <v>-</v>
      </c>
      <c r="ET48" s="812" t="str">
        <f t="shared" si="30"/>
        <v>-</v>
      </c>
      <c r="EU48" s="813"/>
      <c r="EV48" s="812" t="str">
        <f t="shared" si="31"/>
        <v>-</v>
      </c>
      <c r="EW48" s="813"/>
      <c r="EX48" s="812" t="str">
        <f t="shared" si="84"/>
        <v>-</v>
      </c>
      <c r="EY48" s="813"/>
      <c r="EZ48" s="815" t="str">
        <f t="shared" si="85"/>
        <v>-</v>
      </c>
      <c r="FA48" s="813"/>
      <c r="FB48" s="812" t="str">
        <f t="shared" si="34"/>
        <v>-</v>
      </c>
      <c r="FC48" s="813"/>
      <c r="FD48" s="812" t="str">
        <f t="shared" si="86"/>
        <v>-</v>
      </c>
      <c r="FE48" s="813"/>
      <c r="FF48" s="815" t="str">
        <f t="shared" si="87"/>
        <v>-</v>
      </c>
      <c r="FG48" s="813"/>
      <c r="FH48" s="812" t="str">
        <f t="shared" si="88"/>
        <v>-</v>
      </c>
      <c r="FI48" s="813"/>
      <c r="FJ48" s="815" t="str">
        <f t="shared" si="38"/>
        <v>-</v>
      </c>
      <c r="FK48" s="817"/>
      <c r="FL48" s="815" t="str">
        <f t="shared" si="39"/>
        <v>-</v>
      </c>
      <c r="FM48" s="279"/>
      <c r="FN48" s="1184"/>
      <c r="FO48" s="280"/>
      <c r="FP48" s="281"/>
      <c r="FQ48" s="282"/>
      <c r="FS48" s="281"/>
      <c r="FT48" s="282"/>
    </row>
    <row r="49" spans="1:176" ht="18.600000000000001" customHeight="1">
      <c r="A49" s="831">
        <f t="shared" si="63"/>
        <v>39</v>
      </c>
      <c r="B49" s="832" t="str">
        <f t="shared" si="1"/>
        <v>4IE</v>
      </c>
      <c r="C49" s="833">
        <v>45717</v>
      </c>
      <c r="D49" s="834" t="s">
        <v>742</v>
      </c>
      <c r="E49" s="835">
        <v>92510029</v>
      </c>
      <c r="F49" s="836" t="s">
        <v>938</v>
      </c>
      <c r="G49" s="837"/>
      <c r="H49" s="838" t="s">
        <v>2</v>
      </c>
      <c r="I49" s="839" t="s">
        <v>52</v>
      </c>
      <c r="J49" s="839" t="s">
        <v>21</v>
      </c>
      <c r="K49" s="840" t="s">
        <v>11</v>
      </c>
      <c r="L49" s="841"/>
      <c r="M49" s="842">
        <v>45708</v>
      </c>
      <c r="N49" s="843">
        <v>45694</v>
      </c>
      <c r="O49" s="844">
        <v>45709</v>
      </c>
      <c r="P49" s="843">
        <v>45696</v>
      </c>
      <c r="Q49" s="844">
        <v>45710</v>
      </c>
      <c r="R49" s="843">
        <v>45701</v>
      </c>
      <c r="S49" s="844">
        <v>45710</v>
      </c>
      <c r="T49" s="843">
        <v>45696</v>
      </c>
      <c r="U49" s="845">
        <v>45714</v>
      </c>
      <c r="V49" s="846">
        <v>45706</v>
      </c>
      <c r="W49" s="847">
        <v>45717</v>
      </c>
      <c r="X49" s="848">
        <v>45713</v>
      </c>
      <c r="Y49" s="849">
        <v>45720</v>
      </c>
      <c r="Z49" s="849">
        <v>45721</v>
      </c>
      <c r="AA49" s="850"/>
      <c r="AB49" s="849"/>
      <c r="AC49" s="851"/>
      <c r="AD49" s="852"/>
      <c r="AE49" s="853">
        <v>10</v>
      </c>
      <c r="AF49" s="854" t="str">
        <f t="shared" si="83"/>
        <v>4IE</v>
      </c>
      <c r="AG49" s="855">
        <f t="shared" si="69"/>
        <v>0</v>
      </c>
      <c r="AH49" s="855">
        <f>IF($AE49=0,"　",VLOOKUP($AE49,ﾚｰｻﾞOP,35,0))</f>
        <v>1</v>
      </c>
      <c r="AI49" s="855">
        <f>IF($AE49=0,"　",VLOOKUP($AE49,ﾚｰｻﾞOP,36,0))</f>
        <v>0</v>
      </c>
      <c r="AJ49" s="855">
        <f t="shared" si="4"/>
        <v>0</v>
      </c>
      <c r="AK49" s="855">
        <f t="shared" si="5"/>
        <v>0</v>
      </c>
      <c r="AL49" s="855"/>
      <c r="AM49" s="855"/>
      <c r="AN49" s="855" t="str">
        <f>IF($AE49=0,"　",VLOOKUP($AE49,ﾚｰｻﾞOP,37,0))</f>
        <v>-</v>
      </c>
      <c r="AO49" s="855" t="str">
        <f t="shared" si="70"/>
        <v>-</v>
      </c>
      <c r="AP49" s="855">
        <v>1</v>
      </c>
      <c r="AQ49" s="855">
        <v>1</v>
      </c>
      <c r="AR49" s="855">
        <v>1</v>
      </c>
      <c r="AS49" s="855">
        <f t="shared" si="42"/>
        <v>0</v>
      </c>
      <c r="AT49" s="855"/>
      <c r="AU49" s="856">
        <f t="shared" si="7"/>
        <v>0</v>
      </c>
      <c r="AV49" s="857">
        <f t="shared" si="8"/>
        <v>1</v>
      </c>
      <c r="AW49" s="858" t="str">
        <f>IF($AE49=0,"　",VLOOKUP($AE49,ﾚｰｻﾞOP,5,0))</f>
        <v>-</v>
      </c>
      <c r="AX49" s="859"/>
      <c r="AY49" s="820" t="str">
        <f>IF($AE49=0,"　",VLOOKUP($AE49,ﾚｰｻﾞOP,6,0))</f>
        <v>-</v>
      </c>
      <c r="AZ49" s="860"/>
      <c r="BA49" s="820" t="str">
        <f>IF($AE49=0,"　",VLOOKUP($AE49,ﾚｰｻﾞOP,7,0))</f>
        <v>-</v>
      </c>
      <c r="BB49" s="860"/>
      <c r="BC49" s="861" t="str">
        <f>IF($AE49=0,"　",VLOOKUP($AE49,ﾚｰｻﾞOP,8,0))</f>
        <v>-</v>
      </c>
      <c r="BD49" s="862"/>
      <c r="BE49" s="820" t="str">
        <f>IF($AE49=0,"　",VLOOKUP($AE49,ﾚｰｻﾞOP,9,0))</f>
        <v>-</v>
      </c>
      <c r="BF49" s="860"/>
      <c r="BG49" s="861" t="str">
        <f>IF($AE49=0,"　",VLOOKUP($AE49,ﾚｰｻﾞOP,10,0))</f>
        <v>-</v>
      </c>
      <c r="BH49" s="860"/>
      <c r="BI49" s="820" t="str">
        <f>IF($AE49=0,"　",VLOOKUP($AE49,ﾚｰｻﾞOP,11,0))</f>
        <v>-</v>
      </c>
      <c r="BJ49" s="860"/>
      <c r="BK49" s="820" t="str">
        <f t="shared" si="89"/>
        <v>-</v>
      </c>
      <c r="BL49" s="860"/>
      <c r="BM49" s="820" t="str">
        <f t="shared" si="90"/>
        <v>-</v>
      </c>
      <c r="BN49" s="860"/>
      <c r="BO49" s="863" t="str">
        <f t="shared" si="9"/>
        <v>-</v>
      </c>
      <c r="BP49" s="860"/>
      <c r="BQ49" s="820" t="str">
        <f>IF($AE49=0,"　",VLOOKUP($AE49,ﾚｰｻﾞOP,12,0))</f>
        <v>-</v>
      </c>
      <c r="BR49" s="862"/>
      <c r="BS49" s="820">
        <v>45561</v>
      </c>
      <c r="BT49" s="862">
        <v>4063385</v>
      </c>
      <c r="BU49" s="820">
        <v>45561</v>
      </c>
      <c r="BV49" s="862">
        <v>4063386</v>
      </c>
      <c r="BW49" s="820">
        <v>45561</v>
      </c>
      <c r="BX49" s="860">
        <v>4063387</v>
      </c>
      <c r="BY49" s="820">
        <v>45561</v>
      </c>
      <c r="BZ49" s="862">
        <v>4063388</v>
      </c>
      <c r="CA49" s="820">
        <v>45561</v>
      </c>
      <c r="CB49" s="860">
        <v>4063389</v>
      </c>
      <c r="CC49" s="820">
        <v>45904</v>
      </c>
      <c r="CD49" s="860">
        <v>4063342</v>
      </c>
      <c r="CE49" s="820" t="str">
        <f t="shared" si="76"/>
        <v>-</v>
      </c>
      <c r="CF49" s="862"/>
      <c r="CG49" s="863" t="str">
        <f t="shared" si="11"/>
        <v>-</v>
      </c>
      <c r="CH49" s="860"/>
      <c r="CI49" s="820" t="str">
        <f t="shared" si="77"/>
        <v>-</v>
      </c>
      <c r="CJ49" s="862"/>
      <c r="CK49" s="820" t="str">
        <f t="shared" si="13"/>
        <v>-</v>
      </c>
      <c r="CL49" s="860"/>
      <c r="CM49" s="820" t="str">
        <f t="shared" si="78"/>
        <v>-</v>
      </c>
      <c r="CN49" s="860"/>
      <c r="CO49" s="863" t="str">
        <f t="shared" si="15"/>
        <v>-</v>
      </c>
      <c r="CP49" s="860"/>
      <c r="CQ49" s="863" t="str">
        <f t="shared" si="16"/>
        <v>-</v>
      </c>
      <c r="CR49" s="860"/>
      <c r="CS49" s="820" t="str">
        <f t="shared" si="79"/>
        <v>-</v>
      </c>
      <c r="CT49" s="860"/>
      <c r="CU49" s="863"/>
      <c r="CV49" s="860"/>
      <c r="CW49" s="820" t="str">
        <f t="shared" si="80"/>
        <v>-</v>
      </c>
      <c r="CX49" s="860"/>
      <c r="CY49" s="863" t="str">
        <f t="shared" si="18"/>
        <v>-</v>
      </c>
      <c r="CZ49" s="860"/>
      <c r="DA49" s="820" t="str">
        <f t="shared" si="19"/>
        <v>-</v>
      </c>
      <c r="DB49" s="862"/>
      <c r="DC49" s="863" t="str">
        <f t="shared" si="20"/>
        <v>-</v>
      </c>
      <c r="DD49" s="860"/>
      <c r="DE49" s="818">
        <f t="shared" si="81"/>
        <v>0</v>
      </c>
      <c r="DF49" s="864"/>
      <c r="DG49" s="818">
        <v>45692</v>
      </c>
      <c r="DH49" s="865">
        <v>4163119</v>
      </c>
      <c r="DI49" s="820">
        <f t="shared" si="82"/>
        <v>0</v>
      </c>
      <c r="DJ49" s="864"/>
      <c r="DK49" s="818">
        <f>IF(AU49=2,1,0)</f>
        <v>0</v>
      </c>
      <c r="DL49" s="864"/>
      <c r="DM49" s="818">
        <f t="shared" si="73"/>
        <v>0</v>
      </c>
      <c r="DN49" s="864"/>
      <c r="DO49" s="863">
        <f t="shared" si="22"/>
        <v>0</v>
      </c>
      <c r="DP49" s="865"/>
      <c r="DQ49" s="863">
        <f t="shared" si="23"/>
        <v>0</v>
      </c>
      <c r="DR49" s="864"/>
      <c r="DS49" s="863">
        <f t="shared" si="24"/>
        <v>0</v>
      </c>
      <c r="DT49" s="865"/>
      <c r="DU49" s="863">
        <f t="shared" si="25"/>
        <v>0</v>
      </c>
      <c r="DV49" s="864"/>
      <c r="DW49" s="861">
        <f>IF(AN49=1,1,0)</f>
        <v>0</v>
      </c>
      <c r="DX49" s="865"/>
      <c r="DY49" s="820">
        <f t="shared" si="26"/>
        <v>0</v>
      </c>
      <c r="DZ49" s="864"/>
      <c r="EA49" s="820">
        <v>45630</v>
      </c>
      <c r="EB49" s="864">
        <v>4163041</v>
      </c>
      <c r="EC49" s="820">
        <v>45630</v>
      </c>
      <c r="ED49" s="866">
        <v>4163042</v>
      </c>
      <c r="EE49" s="867">
        <v>45581</v>
      </c>
      <c r="EF49" s="868">
        <v>4063459</v>
      </c>
      <c r="EG49" s="869"/>
      <c r="EH49" s="870"/>
      <c r="EI49" s="871"/>
      <c r="EJ49" s="872"/>
      <c r="EK49" s="871"/>
      <c r="EL49" s="873"/>
      <c r="EM49" s="829" t="str">
        <f t="shared" si="27"/>
        <v xml:space="preserve"> </v>
      </c>
      <c r="EN49" s="865"/>
      <c r="EO49" s="863">
        <f t="shared" si="28"/>
        <v>0</v>
      </c>
      <c r="EP49" s="864"/>
      <c r="ER49" s="874" t="str">
        <f t="shared" si="29"/>
        <v>-</v>
      </c>
      <c r="ET49" s="820" t="str">
        <f t="shared" si="30"/>
        <v>-</v>
      </c>
      <c r="EU49" s="860"/>
      <c r="EV49" s="820" t="str">
        <f t="shared" si="31"/>
        <v>-</v>
      </c>
      <c r="EW49" s="860"/>
      <c r="EX49" s="820" t="str">
        <f t="shared" si="84"/>
        <v>-</v>
      </c>
      <c r="EY49" s="860"/>
      <c r="EZ49" s="863" t="str">
        <f t="shared" si="85"/>
        <v>-</v>
      </c>
      <c r="FA49" s="860"/>
      <c r="FB49" s="820" t="str">
        <f t="shared" si="34"/>
        <v>-</v>
      </c>
      <c r="FC49" s="860"/>
      <c r="FD49" s="820" t="str">
        <f t="shared" si="86"/>
        <v>-</v>
      </c>
      <c r="FE49" s="860"/>
      <c r="FF49" s="863" t="str">
        <f t="shared" si="87"/>
        <v>-</v>
      </c>
      <c r="FG49" s="860"/>
      <c r="FH49" s="820" t="str">
        <f t="shared" si="88"/>
        <v>-</v>
      </c>
      <c r="FI49" s="860"/>
      <c r="FJ49" s="863" t="str">
        <f t="shared" si="38"/>
        <v>-</v>
      </c>
      <c r="FK49" s="864"/>
      <c r="FL49" s="863" t="str">
        <f t="shared" si="39"/>
        <v>-</v>
      </c>
      <c r="FM49" s="862"/>
      <c r="FN49" s="1184"/>
      <c r="FO49" s="280"/>
      <c r="FP49" s="281"/>
      <c r="FQ49" s="282"/>
      <c r="FS49" s="281"/>
      <c r="FT49" s="282"/>
    </row>
    <row r="50" spans="1:176" ht="18.600000000000001" customHeight="1">
      <c r="A50" s="6498">
        <f t="shared" si="63"/>
        <v>40</v>
      </c>
      <c r="B50" s="6499"/>
      <c r="C50" s="6500">
        <v>45749</v>
      </c>
      <c r="D50" s="6501" t="s">
        <v>624</v>
      </c>
      <c r="E50" s="6502" t="s">
        <v>988</v>
      </c>
      <c r="F50" s="6503"/>
      <c r="G50" s="6504"/>
      <c r="H50" s="6505"/>
      <c r="I50" s="6506"/>
      <c r="J50" s="876" t="s">
        <v>497</v>
      </c>
      <c r="K50" s="877" t="s">
        <v>508</v>
      </c>
      <c r="L50" s="878"/>
      <c r="M50" s="879" t="s">
        <v>1</v>
      </c>
      <c r="N50" s="880"/>
      <c r="O50" s="879" t="s">
        <v>1</v>
      </c>
      <c r="P50" s="880"/>
      <c r="Q50" s="879" t="s">
        <v>1</v>
      </c>
      <c r="R50" s="880"/>
      <c r="S50" s="879" t="s">
        <v>1</v>
      </c>
      <c r="T50" s="880"/>
      <c r="U50" s="881" t="s">
        <v>1</v>
      </c>
      <c r="V50" s="880"/>
      <c r="W50" s="882" t="s">
        <v>1</v>
      </c>
      <c r="X50" s="883"/>
      <c r="Y50" s="884">
        <v>45720</v>
      </c>
      <c r="Z50" s="885"/>
      <c r="AA50" s="886"/>
      <c r="AB50" s="885"/>
      <c r="AC50" s="887"/>
      <c r="AD50" s="888"/>
      <c r="AE50" s="889"/>
      <c r="AF50" s="890" t="str">
        <f t="shared" si="83"/>
        <v>　</v>
      </c>
      <c r="AG50" s="891"/>
      <c r="AH50" s="891"/>
      <c r="AI50" s="891"/>
      <c r="AJ50" s="891"/>
      <c r="AK50" s="891"/>
      <c r="AL50" s="891"/>
      <c r="AM50" s="891"/>
      <c r="AN50" s="891"/>
      <c r="AO50" s="891"/>
      <c r="AP50" s="890"/>
      <c r="AQ50" s="891"/>
      <c r="AR50" s="891"/>
      <c r="AS50" s="891"/>
      <c r="AT50" s="891"/>
      <c r="AU50" s="892"/>
      <c r="AV50" s="893"/>
      <c r="AW50" s="894"/>
      <c r="AX50" s="895"/>
      <c r="AY50" s="896"/>
      <c r="AZ50" s="897"/>
      <c r="BA50" s="896"/>
      <c r="BB50" s="897"/>
      <c r="BC50" s="894"/>
      <c r="BD50" s="895"/>
      <c r="BE50" s="896"/>
      <c r="BF50" s="897"/>
      <c r="BG50" s="894"/>
      <c r="BH50" s="897"/>
      <c r="BI50" s="896"/>
      <c r="BJ50" s="897"/>
      <c r="BK50" s="896"/>
      <c r="BL50" s="897"/>
      <c r="BM50" s="896"/>
      <c r="BN50" s="897"/>
      <c r="BO50" s="898"/>
      <c r="BP50" s="897"/>
      <c r="BQ50" s="896"/>
      <c r="BR50" s="895"/>
      <c r="BS50" s="896"/>
      <c r="BT50" s="895"/>
      <c r="BU50" s="896"/>
      <c r="BV50" s="895"/>
      <c r="BW50" s="896"/>
      <c r="BX50" s="897"/>
      <c r="BY50" s="896"/>
      <c r="BZ50" s="895"/>
      <c r="CA50" s="896"/>
      <c r="CB50" s="897"/>
      <c r="CC50" s="896"/>
      <c r="CD50" s="897"/>
      <c r="CE50" s="896"/>
      <c r="CF50" s="895"/>
      <c r="CG50" s="898"/>
      <c r="CH50" s="897"/>
      <c r="CI50" s="896"/>
      <c r="CJ50" s="895"/>
      <c r="CK50" s="896"/>
      <c r="CL50" s="897"/>
      <c r="CM50" s="896"/>
      <c r="CN50" s="897"/>
      <c r="CO50" s="898"/>
      <c r="CP50" s="897"/>
      <c r="CQ50" s="898"/>
      <c r="CR50" s="897"/>
      <c r="CS50" s="896"/>
      <c r="CT50" s="897"/>
      <c r="CU50" s="898"/>
      <c r="CV50" s="897"/>
      <c r="CW50" s="896"/>
      <c r="CX50" s="897"/>
      <c r="CY50" s="898"/>
      <c r="CZ50" s="897"/>
      <c r="DA50" s="896"/>
      <c r="DB50" s="895"/>
      <c r="DC50" s="898"/>
      <c r="DD50" s="897"/>
      <c r="DE50" s="899"/>
      <c r="DF50" s="900"/>
      <c r="DG50" s="901"/>
      <c r="DH50" s="902"/>
      <c r="DI50" s="896"/>
      <c r="DJ50" s="900"/>
      <c r="DK50" s="899"/>
      <c r="DL50" s="900"/>
      <c r="DM50" s="899"/>
      <c r="DN50" s="900"/>
      <c r="DO50" s="898"/>
      <c r="DP50" s="902"/>
      <c r="DQ50" s="898"/>
      <c r="DR50" s="900"/>
      <c r="DS50" s="898"/>
      <c r="DT50" s="902"/>
      <c r="DU50" s="898"/>
      <c r="DV50" s="900"/>
      <c r="DW50" s="894"/>
      <c r="DX50" s="902"/>
      <c r="DY50" s="896"/>
      <c r="DZ50" s="900"/>
      <c r="EA50" s="896"/>
      <c r="EB50" s="900"/>
      <c r="EC50" s="820"/>
      <c r="ED50" s="903"/>
      <c r="EE50" s="904"/>
      <c r="EF50" s="905"/>
      <c r="EG50" s="273"/>
      <c r="EH50" s="274"/>
      <c r="EI50" s="275"/>
      <c r="EJ50" s="276"/>
      <c r="EK50" s="275"/>
      <c r="EL50" s="277"/>
      <c r="EM50" s="906"/>
      <c r="EN50" s="902"/>
      <c r="EO50" s="898"/>
      <c r="EP50" s="900"/>
      <c r="ER50" s="130"/>
      <c r="ET50" s="896" t="str">
        <f t="shared" si="30"/>
        <v>　</v>
      </c>
      <c r="EU50" s="897"/>
      <c r="EV50" s="896" t="str">
        <f t="shared" si="31"/>
        <v>　</v>
      </c>
      <c r="EW50" s="897"/>
      <c r="EX50" s="896" t="str">
        <f t="shared" si="84"/>
        <v>　</v>
      </c>
      <c r="EY50" s="897"/>
      <c r="EZ50" s="898" t="str">
        <f t="shared" si="85"/>
        <v>　</v>
      </c>
      <c r="FA50" s="897"/>
      <c r="FB50" s="896" t="str">
        <f t="shared" si="34"/>
        <v>　</v>
      </c>
      <c r="FC50" s="897"/>
      <c r="FD50" s="896" t="str">
        <f t="shared" si="86"/>
        <v>　</v>
      </c>
      <c r="FE50" s="897"/>
      <c r="FF50" s="898" t="str">
        <f t="shared" si="87"/>
        <v>　</v>
      </c>
      <c r="FG50" s="897"/>
      <c r="FH50" s="896" t="str">
        <f t="shared" si="88"/>
        <v>　</v>
      </c>
      <c r="FI50" s="897"/>
      <c r="FJ50" s="898" t="str">
        <f t="shared" si="38"/>
        <v>　</v>
      </c>
      <c r="FK50" s="900"/>
      <c r="FL50" s="898" t="str">
        <f t="shared" si="39"/>
        <v>　</v>
      </c>
      <c r="FM50" s="279"/>
      <c r="FN50" s="1184"/>
      <c r="FO50" s="280"/>
      <c r="FP50" s="281"/>
      <c r="FQ50" s="282"/>
      <c r="FS50" s="281"/>
      <c r="FT50" s="282"/>
    </row>
    <row r="51" spans="1:176" ht="18.600000000000001" customHeight="1">
      <c r="A51" s="6498">
        <f t="shared" si="63"/>
        <v>41</v>
      </c>
      <c r="B51" s="6499" t="str">
        <f t="shared" ref="B51:B114" si="91">AF51</f>
        <v>4IE</v>
      </c>
      <c r="C51" s="6507">
        <v>45717</v>
      </c>
      <c r="D51" s="6508" t="s">
        <v>62</v>
      </c>
      <c r="E51" s="6509" t="s">
        <v>673</v>
      </c>
      <c r="F51" s="6510"/>
      <c r="G51" s="6511"/>
      <c r="H51" s="6505"/>
      <c r="I51" s="6512"/>
      <c r="J51" s="727" t="s">
        <v>33</v>
      </c>
      <c r="K51" s="757" t="s">
        <v>11</v>
      </c>
      <c r="L51" s="587"/>
      <c r="M51" s="907" t="s">
        <v>885</v>
      </c>
      <c r="N51" s="241"/>
      <c r="O51" s="589" t="s">
        <v>885</v>
      </c>
      <c r="P51" s="241"/>
      <c r="Q51" s="589" t="s">
        <v>885</v>
      </c>
      <c r="R51" s="241"/>
      <c r="S51" s="589" t="s">
        <v>888</v>
      </c>
      <c r="T51" s="241"/>
      <c r="U51" s="908" t="s">
        <v>887</v>
      </c>
      <c r="V51" s="909"/>
      <c r="W51" s="910" t="s">
        <v>886</v>
      </c>
      <c r="X51" s="911"/>
      <c r="Y51" s="912" t="s">
        <v>887</v>
      </c>
      <c r="Z51" s="912" t="s">
        <v>885</v>
      </c>
      <c r="AA51" s="913"/>
      <c r="AB51" s="912"/>
      <c r="AC51" s="251" t="s">
        <v>633</v>
      </c>
      <c r="AD51" s="914"/>
      <c r="AE51" s="915">
        <v>3</v>
      </c>
      <c r="AF51" s="254" t="str">
        <f t="shared" si="83"/>
        <v>4IE</v>
      </c>
      <c r="AG51" s="255">
        <f t="shared" ref="AG51:AG60" si="92">IF($AE51=0,"　",VLOOKUP($AE51,ﾚｰｻﾞOP,34,0))</f>
        <v>0</v>
      </c>
      <c r="AH51" s="255">
        <f t="shared" ref="AH51:AH82" si="93">IF($AE51=0,"　",VLOOKUP($AE51,ﾚｰｻﾞOP,35,0))</f>
        <v>0</v>
      </c>
      <c r="AI51" s="255">
        <f>IF($AE51=0,"　",VLOOKUP($AE51,ﾚｰｻﾞOP,36,0))</f>
        <v>0</v>
      </c>
      <c r="AJ51" s="255">
        <f t="shared" ref="AJ51:AJ82" si="94">IF($AE51=0,"　",VLOOKUP($AE51,ﾚｰｻﾞOP,51,0))</f>
        <v>0</v>
      </c>
      <c r="AK51" s="255">
        <f t="shared" ref="AK51:AK82" si="95">IF($AE51=0,"　",VLOOKUP($AE51,ﾚｰｻﾞOP,52,0))</f>
        <v>0</v>
      </c>
      <c r="AL51" s="255"/>
      <c r="AM51" s="255"/>
      <c r="AN51" s="255">
        <f>IF($AE51=0,"　",VLOOKUP($AE51,ﾚｰｻﾞOP,37,0))</f>
        <v>0</v>
      </c>
      <c r="AO51" s="255">
        <f>IF($AE51=0,"　",VLOOKUP($AE51,ﾚｰｻﾞOP,40,0))</f>
        <v>0</v>
      </c>
      <c r="AP51" s="255">
        <f>IF($AE51=0,"　",VLOOKUP($AE51,ﾚｰｻﾞOP,43,0))</f>
        <v>0</v>
      </c>
      <c r="AQ51" s="255">
        <f>IF($AE51=0,"　",VLOOKUP($AE51,ﾚｰｻﾞOP,45,0))</f>
        <v>0</v>
      </c>
      <c r="AR51" s="255">
        <f>IF($AE51=0,"　",VLOOKUP($AE51,ﾚｰｻﾞOP,47,0))</f>
        <v>0</v>
      </c>
      <c r="AS51" s="255">
        <f>IF($AE51=0,"　",VLOOKUP($AE51,ﾚｰｻﾞOP,47,0))</f>
        <v>0</v>
      </c>
      <c r="AT51" s="255"/>
      <c r="AU51" s="256">
        <f t="shared" ref="AU51:AU82" si="96">IF(AI51="付属済",0,IF(AI51=1,AI51+AP51,0))</f>
        <v>0</v>
      </c>
      <c r="AV51" s="257">
        <f t="shared" ref="AV51:AV82" si="97">IF(AE51=0,0,(AR51*1)+(AS51*100))</f>
        <v>0</v>
      </c>
      <c r="AW51" s="258">
        <v>45623</v>
      </c>
      <c r="AX51" s="259">
        <v>4163027</v>
      </c>
      <c r="AY51" s="154">
        <v>45623</v>
      </c>
      <c r="AZ51" s="916">
        <v>4163028</v>
      </c>
      <c r="BA51" s="154">
        <v>45623</v>
      </c>
      <c r="BB51" s="916">
        <v>4163029</v>
      </c>
      <c r="BC51" s="917">
        <v>45581</v>
      </c>
      <c r="BD51" s="918">
        <v>4063444</v>
      </c>
      <c r="BE51" s="154">
        <v>45581</v>
      </c>
      <c r="BF51" s="916">
        <v>4063445</v>
      </c>
      <c r="BG51" s="917">
        <v>45623</v>
      </c>
      <c r="BH51" s="916">
        <v>4163032</v>
      </c>
      <c r="BI51" s="154">
        <v>45581</v>
      </c>
      <c r="BJ51" s="916">
        <v>4063447</v>
      </c>
      <c r="BK51" s="154" t="str">
        <f t="shared" ref="BK51:BK74" si="98">IF($AE51=0,"　",VLOOKUP($AE51,ﾚｰｻﾞOP,57,0))</f>
        <v>-</v>
      </c>
      <c r="BL51" s="916"/>
      <c r="BM51" s="154" t="str">
        <f t="shared" ref="BM51:BM74" si="99">IF($AE51=0,"　",VLOOKUP($AE51,ﾚｰｻﾞOP,58,0))</f>
        <v>-</v>
      </c>
      <c r="BN51" s="916"/>
      <c r="BO51" s="155" t="str">
        <f t="shared" ref="BO51:BO75" si="100">IF($AE51=0,"　",VLOOKUP($AE51,ﾚｰｻﾞOP,59,0))</f>
        <v>-</v>
      </c>
      <c r="BP51" s="916"/>
      <c r="BQ51" s="154" t="str">
        <f t="shared" ref="BQ51:BQ67" si="101">IF($AE51=0,"　",VLOOKUP($AE51,ﾚｰｻﾞOP,12,0))</f>
        <v>-</v>
      </c>
      <c r="BR51" s="918"/>
      <c r="BS51" s="154" t="str">
        <f>IF($AE51=0,"　",VLOOKUP($AE51,ﾚｰｻﾞOP,13,0))</f>
        <v>-</v>
      </c>
      <c r="BT51" s="918"/>
      <c r="BU51" s="154" t="str">
        <f>IF($AE51=0,"　",VLOOKUP($AE51,ﾚｰｻﾞOP,14,0))</f>
        <v>-</v>
      </c>
      <c r="BV51" s="918"/>
      <c r="BW51" s="154" t="str">
        <f>IF($AE51=0,"　",VLOOKUP($AE51,ﾚｰｻﾞOP,15,0))</f>
        <v>-</v>
      </c>
      <c r="BX51" s="916"/>
      <c r="BY51" s="154" t="str">
        <f>IF($AE51=0,"　",VLOOKUP($AE51,ﾚｰｻﾞOP,16,0))</f>
        <v>-</v>
      </c>
      <c r="BZ51" s="918"/>
      <c r="CA51" s="154" t="str">
        <f>IF($AE51=0,"　",VLOOKUP($AE51,ﾚｰｻﾞOP,17,0))</f>
        <v>-</v>
      </c>
      <c r="CB51" s="916"/>
      <c r="CC51" s="154" t="str">
        <f>IF($AE51=0,"　",VLOOKUP($AE51,ﾚｰｻﾞOP,18,0))</f>
        <v>-</v>
      </c>
      <c r="CD51" s="916"/>
      <c r="CE51" s="154" t="str">
        <f t="shared" ref="CE51:CE82" si="102">IF($AE51=0,"　",VLOOKUP($AE51,ﾚｰｻﾞOP,19,0))</f>
        <v>-</v>
      </c>
      <c r="CF51" s="918"/>
      <c r="CG51" s="155" t="str">
        <f t="shared" ref="CG51:CG82" si="103">IF($AE51=0,"　",VLOOKUP($AE51,ﾚｰｻﾞOP,20,0))</f>
        <v>-</v>
      </c>
      <c r="CH51" s="916"/>
      <c r="CI51" s="154" t="str">
        <f t="shared" ref="CI51:CI82" si="104">IF($AE51=0,"　",VLOOKUP($AE51,ﾚｰｻﾞOP,21,0))</f>
        <v>-</v>
      </c>
      <c r="CJ51" s="918"/>
      <c r="CK51" s="154" t="str">
        <f t="shared" ref="CK51:CK82" si="105">IF($AE51=0,"　",VLOOKUP($AE51,ﾚｰｻﾞOP,22,0))</f>
        <v>-</v>
      </c>
      <c r="CL51" s="916"/>
      <c r="CM51" s="154" t="str">
        <f t="shared" ref="CM51:CM82" si="106">IF($AE51=0,"　",VLOOKUP($AE51,ﾚｰｻﾞOP,23,0))</f>
        <v>-</v>
      </c>
      <c r="CN51" s="916"/>
      <c r="CO51" s="155" t="str">
        <f t="shared" ref="CO51:CO82" si="107">IF($AE51=0,"　",VLOOKUP($AE51,ﾚｰｻﾞOP,24,0))</f>
        <v>-</v>
      </c>
      <c r="CP51" s="916"/>
      <c r="CQ51" s="155" t="str">
        <f t="shared" ref="CQ51:CQ82" si="108">IF($AE51=0,"　",VLOOKUP($AE51,ﾚｰｻﾞOP,25,0))</f>
        <v>-</v>
      </c>
      <c r="CR51" s="916"/>
      <c r="CS51" s="154" t="str">
        <f t="shared" ref="CS51:CS82" si="109">IF($AE51=0,"　",VLOOKUP($AE51,ﾚｰｻﾞOP,26,0))</f>
        <v>-</v>
      </c>
      <c r="CT51" s="916"/>
      <c r="CU51" s="155"/>
      <c r="CV51" s="916"/>
      <c r="CW51" s="154" t="str">
        <f t="shared" ref="CW51:CW82" si="110">IF($AE51=0,"　",VLOOKUP($AE51,ﾚｰｻﾞOP,28,0))</f>
        <v>-</v>
      </c>
      <c r="CX51" s="916"/>
      <c r="CY51" s="155" t="str">
        <f t="shared" ref="CY51:CY82" si="111">IF($AE51=0,"　",VLOOKUP($AE51,ﾚｰｻﾞOP,29,0))</f>
        <v>-</v>
      </c>
      <c r="CZ51" s="916"/>
      <c r="DA51" s="154" t="str">
        <f t="shared" ref="DA51:DA82" si="112">IF($AE51=0,"　",VLOOKUP($AE51,ﾚｰｻﾞOP,30,0))</f>
        <v>-</v>
      </c>
      <c r="DB51" s="918"/>
      <c r="DC51" s="155" t="str">
        <f t="shared" ref="DC51:DC82" si="113">IF($AE51=0,"　",VLOOKUP($AE51,ﾚｰｻﾞOP,31,0))</f>
        <v>-</v>
      </c>
      <c r="DD51" s="916"/>
      <c r="DE51" s="919">
        <f t="shared" ref="DE51:DE60" si="114">IF(AG51=1,1,0)</f>
        <v>0</v>
      </c>
      <c r="DF51" s="920"/>
      <c r="DG51" s="265">
        <f t="shared" ref="DG51:DG82" si="115">IF(AH51=1,1,0)</f>
        <v>0</v>
      </c>
      <c r="DH51" s="921"/>
      <c r="DI51" s="267">
        <f t="shared" ref="DI51:DI60" si="116">IF(AG51=1,1,0)</f>
        <v>0</v>
      </c>
      <c r="DJ51" s="920"/>
      <c r="DK51" s="919">
        <f>IF(AU51=2,1,0)</f>
        <v>0</v>
      </c>
      <c r="DL51" s="920"/>
      <c r="DM51" s="919">
        <f t="shared" ref="DM51:DM56" si="117">IF(AU51=1,1,0)</f>
        <v>0</v>
      </c>
      <c r="DN51" s="920"/>
      <c r="DO51" s="155">
        <f t="shared" ref="DO51:DO82" si="118">IF(AJ51=1,1,0)</f>
        <v>0</v>
      </c>
      <c r="DP51" s="921"/>
      <c r="DQ51" s="155">
        <f t="shared" ref="DQ51:DQ82" si="119">IF(AK51=1,1,0)</f>
        <v>0</v>
      </c>
      <c r="DR51" s="920"/>
      <c r="DS51" s="155">
        <f t="shared" ref="DS51:DS82" si="120">IF(AL51=1,1,0)</f>
        <v>0</v>
      </c>
      <c r="DT51" s="921"/>
      <c r="DU51" s="155">
        <f t="shared" ref="DU51:DU82" si="121">IF(AM51=1,1,0)</f>
        <v>0</v>
      </c>
      <c r="DV51" s="920"/>
      <c r="DW51" s="917">
        <f>IF(AN51=1,1,0)</f>
        <v>0</v>
      </c>
      <c r="DX51" s="921"/>
      <c r="DY51" s="154">
        <f>IF(AO51=1,1,0)</f>
        <v>0</v>
      </c>
      <c r="DZ51" s="920"/>
      <c r="EA51" s="154">
        <f>IF(AP51=1,1,0)</f>
        <v>0</v>
      </c>
      <c r="EB51" s="920"/>
      <c r="EC51" s="269">
        <f>IF(AQ51=1,1,0)</f>
        <v>0</v>
      </c>
      <c r="ED51" s="922"/>
      <c r="EE51" s="271">
        <f>IF(AV51=0,0,1)</f>
        <v>0</v>
      </c>
      <c r="EF51" s="923"/>
      <c r="EG51" s="273"/>
      <c r="EH51" s="274"/>
      <c r="EI51" s="275"/>
      <c r="EJ51" s="276"/>
      <c r="EK51" s="275"/>
      <c r="EL51" s="277"/>
      <c r="EM51" s="278" t="str">
        <f t="shared" ref="EM51:EM82" si="122">IF(CE51="-"," ",IF(AR51=1,1," "))</f>
        <v xml:space="preserve"> </v>
      </c>
      <c r="EN51" s="921"/>
      <c r="EO51" s="155">
        <f t="shared" ref="EO51:EO82" si="123">IF(AT51=1,1,0)</f>
        <v>0</v>
      </c>
      <c r="EP51" s="920"/>
      <c r="ER51" s="194" t="str">
        <f t="shared" ref="ER51:ER82" si="124">IF(AND($AE51&gt;=11,$AE51&lt;=16,$I51="国内"),"1","-")</f>
        <v>-</v>
      </c>
      <c r="ET51" s="154" t="str">
        <f t="shared" si="30"/>
        <v>-</v>
      </c>
      <c r="EU51" s="916"/>
      <c r="EV51" s="154" t="str">
        <f t="shared" si="31"/>
        <v>-</v>
      </c>
      <c r="EW51" s="916"/>
      <c r="EX51" s="154" t="str">
        <f t="shared" si="84"/>
        <v>-</v>
      </c>
      <c r="EY51" s="916"/>
      <c r="EZ51" s="155" t="str">
        <f t="shared" si="85"/>
        <v>-</v>
      </c>
      <c r="FA51" s="916"/>
      <c r="FB51" s="154" t="str">
        <f t="shared" si="34"/>
        <v>-</v>
      </c>
      <c r="FC51" s="916"/>
      <c r="FD51" s="154" t="str">
        <f t="shared" si="86"/>
        <v>-</v>
      </c>
      <c r="FE51" s="916"/>
      <c r="FF51" s="155" t="str">
        <f t="shared" si="87"/>
        <v>-</v>
      </c>
      <c r="FG51" s="916"/>
      <c r="FH51" s="154" t="str">
        <f t="shared" si="88"/>
        <v>-</v>
      </c>
      <c r="FI51" s="916"/>
      <c r="FJ51" s="155" t="str">
        <f t="shared" si="38"/>
        <v>-</v>
      </c>
      <c r="FK51" s="920"/>
      <c r="FL51" s="155" t="str">
        <f t="shared" si="39"/>
        <v>-</v>
      </c>
      <c r="FM51" s="279"/>
      <c r="FN51" s="1184"/>
      <c r="FO51" s="280"/>
      <c r="FP51" s="281"/>
      <c r="FQ51" s="282"/>
      <c r="FS51" s="281"/>
      <c r="FT51" s="282"/>
    </row>
    <row r="52" spans="1:176" ht="18.600000000000001" customHeight="1">
      <c r="A52" s="6498">
        <f t="shared" si="63"/>
        <v>42</v>
      </c>
      <c r="B52" s="6499" t="str">
        <f t="shared" si="91"/>
        <v>4IE</v>
      </c>
      <c r="C52" s="6513">
        <v>45717</v>
      </c>
      <c r="D52" s="6514" t="s">
        <v>34</v>
      </c>
      <c r="E52" s="6515">
        <v>84510198</v>
      </c>
      <c r="F52" s="6510" t="s">
        <v>939</v>
      </c>
      <c r="G52" s="6516"/>
      <c r="H52" s="6505" t="s">
        <v>632</v>
      </c>
      <c r="I52" s="6512" t="s">
        <v>506</v>
      </c>
      <c r="J52" s="727" t="s">
        <v>797</v>
      </c>
      <c r="K52" s="757" t="s">
        <v>11</v>
      </c>
      <c r="L52" s="587"/>
      <c r="M52" s="588">
        <v>45710</v>
      </c>
      <c r="N52" s="241">
        <v>45695</v>
      </c>
      <c r="O52" s="589">
        <v>45713</v>
      </c>
      <c r="P52" s="241">
        <v>45701</v>
      </c>
      <c r="Q52" s="589">
        <v>45714</v>
      </c>
      <c r="R52" s="241">
        <v>45702</v>
      </c>
      <c r="S52" s="589">
        <v>45714</v>
      </c>
      <c r="T52" s="241">
        <v>45706</v>
      </c>
      <c r="U52" s="908">
        <v>45717</v>
      </c>
      <c r="V52" s="909">
        <v>45707</v>
      </c>
      <c r="W52" s="910">
        <v>45720</v>
      </c>
      <c r="X52" s="911">
        <v>45714</v>
      </c>
      <c r="Y52" s="912">
        <v>45722</v>
      </c>
      <c r="Z52" s="912">
        <v>45722</v>
      </c>
      <c r="AA52" s="913"/>
      <c r="AB52" s="912"/>
      <c r="AC52" s="300"/>
      <c r="AD52" s="914"/>
      <c r="AE52" s="915">
        <v>3</v>
      </c>
      <c r="AF52" s="254" t="str">
        <f t="shared" si="83"/>
        <v>4IE</v>
      </c>
      <c r="AG52" s="255">
        <f t="shared" si="92"/>
        <v>0</v>
      </c>
      <c r="AH52" s="255">
        <f t="shared" si="93"/>
        <v>0</v>
      </c>
      <c r="AI52" s="255">
        <v>1</v>
      </c>
      <c r="AJ52" s="255">
        <f t="shared" si="94"/>
        <v>0</v>
      </c>
      <c r="AK52" s="255">
        <f t="shared" si="95"/>
        <v>0</v>
      </c>
      <c r="AL52" s="255"/>
      <c r="AM52" s="255"/>
      <c r="AN52" s="255">
        <v>1</v>
      </c>
      <c r="AO52" s="255">
        <v>1</v>
      </c>
      <c r="AP52" s="255">
        <v>1</v>
      </c>
      <c r="AQ52" s="255">
        <f>IF($AE52=0,"　",VLOOKUP($AE52,ﾚｰｻﾞOP,45,0))</f>
        <v>0</v>
      </c>
      <c r="AR52" s="255">
        <v>1</v>
      </c>
      <c r="AS52" s="255">
        <f t="shared" ref="AS52:AS99" si="125">IF($AE52=0,"　",VLOOKUP($AE52,ﾚｰｻﾞOP,47,0))</f>
        <v>0</v>
      </c>
      <c r="AT52" s="255"/>
      <c r="AU52" s="256">
        <f t="shared" si="96"/>
        <v>2</v>
      </c>
      <c r="AV52" s="257">
        <f t="shared" si="97"/>
        <v>1</v>
      </c>
      <c r="AW52" s="258">
        <v>45623</v>
      </c>
      <c r="AX52" s="259">
        <v>4163027</v>
      </c>
      <c r="AY52" s="154">
        <v>45623</v>
      </c>
      <c r="AZ52" s="916">
        <v>4163028</v>
      </c>
      <c r="BA52" s="154">
        <v>45623</v>
      </c>
      <c r="BB52" s="916">
        <v>4163029</v>
      </c>
      <c r="BC52" s="917">
        <v>45581</v>
      </c>
      <c r="BD52" s="918">
        <v>4063444</v>
      </c>
      <c r="BE52" s="154">
        <v>45581</v>
      </c>
      <c r="BF52" s="916">
        <v>4063445</v>
      </c>
      <c r="BG52" s="917">
        <v>45623</v>
      </c>
      <c r="BH52" s="916">
        <v>4163032</v>
      </c>
      <c r="BI52" s="154">
        <v>45581</v>
      </c>
      <c r="BJ52" s="916">
        <v>4063447</v>
      </c>
      <c r="BK52" s="154" t="str">
        <f t="shared" si="98"/>
        <v>-</v>
      </c>
      <c r="BL52" s="916"/>
      <c r="BM52" s="154" t="str">
        <f t="shared" si="99"/>
        <v>-</v>
      </c>
      <c r="BN52" s="916"/>
      <c r="BO52" s="155" t="str">
        <f t="shared" si="100"/>
        <v>-</v>
      </c>
      <c r="BP52" s="916"/>
      <c r="BQ52" s="154" t="str">
        <f t="shared" si="101"/>
        <v>-</v>
      </c>
      <c r="BR52" s="918"/>
      <c r="BS52" s="154" t="str">
        <f>IF($AE52=0,"　",VLOOKUP($AE52,ﾚｰｻﾞOP,13,0))</f>
        <v>-</v>
      </c>
      <c r="BT52" s="918"/>
      <c r="BU52" s="154" t="str">
        <f>IF($AE52=0,"　",VLOOKUP($AE52,ﾚｰｻﾞOP,14,0))</f>
        <v>-</v>
      </c>
      <c r="BV52" s="918"/>
      <c r="BW52" s="154" t="str">
        <f>IF($AE52=0,"　",VLOOKUP($AE52,ﾚｰｻﾞOP,15,0))</f>
        <v>-</v>
      </c>
      <c r="BX52" s="916"/>
      <c r="BY52" s="154" t="str">
        <f>IF($AE52=0,"　",VLOOKUP($AE52,ﾚｰｻﾞOP,16,0))</f>
        <v>-</v>
      </c>
      <c r="BZ52" s="918"/>
      <c r="CA52" s="154" t="str">
        <f>IF($AE52=0,"　",VLOOKUP($AE52,ﾚｰｻﾞOP,17,0))</f>
        <v>-</v>
      </c>
      <c r="CB52" s="916"/>
      <c r="CC52" s="154" t="str">
        <f>IF($AE52=0,"　",VLOOKUP($AE52,ﾚｰｻﾞOP,18,0))</f>
        <v>-</v>
      </c>
      <c r="CD52" s="916"/>
      <c r="CE52" s="154" t="str">
        <f t="shared" si="102"/>
        <v>-</v>
      </c>
      <c r="CF52" s="918"/>
      <c r="CG52" s="155" t="str">
        <f t="shared" si="103"/>
        <v>-</v>
      </c>
      <c r="CH52" s="916"/>
      <c r="CI52" s="154" t="str">
        <f t="shared" si="104"/>
        <v>-</v>
      </c>
      <c r="CJ52" s="918"/>
      <c r="CK52" s="154" t="str">
        <f t="shared" si="105"/>
        <v>-</v>
      </c>
      <c r="CL52" s="916"/>
      <c r="CM52" s="154" t="str">
        <f t="shared" si="106"/>
        <v>-</v>
      </c>
      <c r="CN52" s="916"/>
      <c r="CO52" s="155" t="str">
        <f t="shared" si="107"/>
        <v>-</v>
      </c>
      <c r="CP52" s="916"/>
      <c r="CQ52" s="155" t="str">
        <f t="shared" si="108"/>
        <v>-</v>
      </c>
      <c r="CR52" s="916"/>
      <c r="CS52" s="154" t="str">
        <f t="shared" si="109"/>
        <v>-</v>
      </c>
      <c r="CT52" s="916"/>
      <c r="CU52" s="155"/>
      <c r="CV52" s="916"/>
      <c r="CW52" s="154" t="str">
        <f t="shared" si="110"/>
        <v>-</v>
      </c>
      <c r="CX52" s="916"/>
      <c r="CY52" s="155" t="str">
        <f t="shared" si="111"/>
        <v>-</v>
      </c>
      <c r="CZ52" s="916"/>
      <c r="DA52" s="154" t="str">
        <f t="shared" si="112"/>
        <v>-</v>
      </c>
      <c r="DB52" s="918"/>
      <c r="DC52" s="155" t="str">
        <f t="shared" si="113"/>
        <v>-</v>
      </c>
      <c r="DD52" s="916"/>
      <c r="DE52" s="919">
        <f t="shared" si="114"/>
        <v>0</v>
      </c>
      <c r="DF52" s="920"/>
      <c r="DG52" s="265">
        <f t="shared" si="115"/>
        <v>0</v>
      </c>
      <c r="DH52" s="921"/>
      <c r="DI52" s="267">
        <f t="shared" si="116"/>
        <v>0</v>
      </c>
      <c r="DJ52" s="920"/>
      <c r="DK52" s="480">
        <v>45644</v>
      </c>
      <c r="DL52" s="481">
        <v>4163064</v>
      </c>
      <c r="DM52" s="919">
        <f t="shared" si="117"/>
        <v>0</v>
      </c>
      <c r="DN52" s="920"/>
      <c r="DO52" s="155">
        <f t="shared" si="118"/>
        <v>0</v>
      </c>
      <c r="DP52" s="921"/>
      <c r="DQ52" s="155">
        <f t="shared" si="119"/>
        <v>0</v>
      </c>
      <c r="DR52" s="920"/>
      <c r="DS52" s="155">
        <f t="shared" si="120"/>
        <v>0</v>
      </c>
      <c r="DT52" s="921"/>
      <c r="DU52" s="155">
        <f t="shared" si="121"/>
        <v>0</v>
      </c>
      <c r="DV52" s="920"/>
      <c r="DW52" s="647">
        <v>45581</v>
      </c>
      <c r="DX52" s="651">
        <v>4063455</v>
      </c>
      <c r="DY52" s="429">
        <v>45561</v>
      </c>
      <c r="DZ52" s="339">
        <v>4063406</v>
      </c>
      <c r="EA52" s="154">
        <v>45630</v>
      </c>
      <c r="EB52" s="650">
        <v>4163041</v>
      </c>
      <c r="EC52" s="269">
        <f>IF(AQ52=1,1,0)</f>
        <v>0</v>
      </c>
      <c r="ED52" s="922"/>
      <c r="EE52" s="271">
        <v>45581</v>
      </c>
      <c r="EF52" s="604">
        <v>4063459</v>
      </c>
      <c r="EG52" s="273"/>
      <c r="EH52" s="274"/>
      <c r="EI52" s="275"/>
      <c r="EJ52" s="276"/>
      <c r="EK52" s="275"/>
      <c r="EL52" s="277"/>
      <c r="EM52" s="278" t="str">
        <f t="shared" si="122"/>
        <v xml:space="preserve"> </v>
      </c>
      <c r="EN52" s="921"/>
      <c r="EO52" s="155">
        <f t="shared" si="123"/>
        <v>0</v>
      </c>
      <c r="EP52" s="920"/>
      <c r="ER52" s="194" t="str">
        <f t="shared" si="124"/>
        <v>-</v>
      </c>
      <c r="ET52" s="154" t="str">
        <f t="shared" si="30"/>
        <v>-</v>
      </c>
      <c r="EU52" s="916"/>
      <c r="EV52" s="154" t="str">
        <f t="shared" si="31"/>
        <v>-</v>
      </c>
      <c r="EW52" s="916"/>
      <c r="EX52" s="154" t="str">
        <f t="shared" si="84"/>
        <v>-</v>
      </c>
      <c r="EY52" s="916"/>
      <c r="EZ52" s="155" t="str">
        <f t="shared" si="85"/>
        <v>-</v>
      </c>
      <c r="FA52" s="916"/>
      <c r="FB52" s="154" t="str">
        <f t="shared" si="34"/>
        <v>-</v>
      </c>
      <c r="FC52" s="916"/>
      <c r="FD52" s="154" t="str">
        <f t="shared" si="86"/>
        <v>-</v>
      </c>
      <c r="FE52" s="916"/>
      <c r="FF52" s="155" t="str">
        <f t="shared" si="87"/>
        <v>-</v>
      </c>
      <c r="FG52" s="916"/>
      <c r="FH52" s="154" t="str">
        <f t="shared" si="88"/>
        <v>-</v>
      </c>
      <c r="FI52" s="916"/>
      <c r="FJ52" s="155" t="str">
        <f t="shared" si="38"/>
        <v>-</v>
      </c>
      <c r="FK52" s="920"/>
      <c r="FL52" s="155" t="str">
        <f t="shared" si="39"/>
        <v>-</v>
      </c>
      <c r="FM52" s="279"/>
      <c r="FN52" s="1184"/>
      <c r="FO52" s="280"/>
      <c r="FP52" s="281"/>
      <c r="FQ52" s="282"/>
      <c r="FS52" s="281"/>
      <c r="FT52" s="282"/>
    </row>
    <row r="53" spans="1:176" ht="18.600000000000001" customHeight="1" thickBot="1">
      <c r="A53" s="6517">
        <f t="shared" si="63"/>
        <v>43</v>
      </c>
      <c r="B53" s="6518" t="str">
        <f t="shared" si="91"/>
        <v>4IE</v>
      </c>
      <c r="C53" s="6519">
        <v>45748</v>
      </c>
      <c r="D53" s="6520" t="s">
        <v>32</v>
      </c>
      <c r="E53" s="6521">
        <v>82510027</v>
      </c>
      <c r="F53" s="6522" t="s">
        <v>940</v>
      </c>
      <c r="G53" s="6523"/>
      <c r="H53" s="6524" t="s">
        <v>838</v>
      </c>
      <c r="I53" s="6525" t="s">
        <v>840</v>
      </c>
      <c r="J53" s="598" t="s">
        <v>839</v>
      </c>
      <c r="K53" s="599" t="s">
        <v>11</v>
      </c>
      <c r="L53" s="600"/>
      <c r="M53" s="352">
        <v>45710</v>
      </c>
      <c r="N53" s="353">
        <v>45700</v>
      </c>
      <c r="O53" s="354">
        <v>45713</v>
      </c>
      <c r="P53" s="353">
        <v>45702</v>
      </c>
      <c r="Q53" s="354">
        <v>45714</v>
      </c>
      <c r="R53" s="353">
        <v>45706</v>
      </c>
      <c r="S53" s="354">
        <v>45714</v>
      </c>
      <c r="T53" s="353">
        <v>45706</v>
      </c>
      <c r="U53" s="355">
        <v>45717</v>
      </c>
      <c r="V53" s="353">
        <v>45708</v>
      </c>
      <c r="W53" s="356">
        <v>45720</v>
      </c>
      <c r="X53" s="357">
        <v>45714</v>
      </c>
      <c r="Y53" s="359">
        <v>45722</v>
      </c>
      <c r="Z53" s="359">
        <v>45722</v>
      </c>
      <c r="AA53" s="601"/>
      <c r="AB53" s="359"/>
      <c r="AC53" s="251" t="s">
        <v>633</v>
      </c>
      <c r="AD53" s="361"/>
      <c r="AE53" s="362">
        <v>7</v>
      </c>
      <c r="AF53" s="363" t="str">
        <f t="shared" si="83"/>
        <v>4IE</v>
      </c>
      <c r="AG53" s="364">
        <f t="shared" si="92"/>
        <v>0</v>
      </c>
      <c r="AH53" s="364">
        <f t="shared" si="93"/>
        <v>0</v>
      </c>
      <c r="AI53" s="364">
        <f>IF($AE53=0,"　",VLOOKUP($AE53,ﾚｰｻﾞOP,36,0))</f>
        <v>0</v>
      </c>
      <c r="AJ53" s="364">
        <f t="shared" si="94"/>
        <v>0</v>
      </c>
      <c r="AK53" s="364">
        <f t="shared" si="95"/>
        <v>0</v>
      </c>
      <c r="AL53" s="364"/>
      <c r="AM53" s="364"/>
      <c r="AN53" s="364" t="str">
        <f>IF($AE53=0,"　",VLOOKUP($AE53,ﾚｰｻﾞOP,37,0))</f>
        <v>-</v>
      </c>
      <c r="AO53" s="364" t="str">
        <f t="shared" ref="AO53:AO64" si="126">IF($AE53=0,"　",VLOOKUP($AE53,ﾚｰｻﾞOP,40,0))</f>
        <v>-</v>
      </c>
      <c r="AP53" s="363">
        <v>1</v>
      </c>
      <c r="AQ53" s="255">
        <v>1</v>
      </c>
      <c r="AR53" s="255">
        <v>1</v>
      </c>
      <c r="AS53" s="255">
        <f t="shared" si="125"/>
        <v>0</v>
      </c>
      <c r="AT53" s="255"/>
      <c r="AU53" s="256">
        <f t="shared" si="96"/>
        <v>0</v>
      </c>
      <c r="AV53" s="257">
        <f t="shared" si="97"/>
        <v>1</v>
      </c>
      <c r="AW53" s="590" t="str">
        <f>IF($AE53=0,"　",VLOOKUP($AE53,ﾚｰｻﾞOP,5,0))</f>
        <v>-</v>
      </c>
      <c r="AX53" s="369"/>
      <c r="AY53" s="154" t="str">
        <f>IF($AE53=0,"　",VLOOKUP($AE53,ﾚｰｻﾞOP,6,0))</f>
        <v>-</v>
      </c>
      <c r="AZ53" s="367"/>
      <c r="BA53" s="154" t="str">
        <f>IF($AE53=0,"　",VLOOKUP($AE53,ﾚｰｻﾞOP,7,0))</f>
        <v>-</v>
      </c>
      <c r="BB53" s="367"/>
      <c r="BC53" s="368" t="str">
        <f>IF($AE53=0,"　",VLOOKUP($AE53,ﾚｰｻﾞOP,8,0))</f>
        <v>-</v>
      </c>
      <c r="BD53" s="369"/>
      <c r="BE53" s="154" t="str">
        <f>IF($AE53=0,"　",VLOOKUP($AE53,ﾚｰｻﾞOP,9,0))</f>
        <v>-</v>
      </c>
      <c r="BF53" s="367"/>
      <c r="BG53" s="368" t="str">
        <f>IF($AE53=0,"　",VLOOKUP($AE53,ﾚｰｻﾞOP,10,0))</f>
        <v>-</v>
      </c>
      <c r="BH53" s="367"/>
      <c r="BI53" s="154" t="str">
        <f>IF($AE53=0,"　",VLOOKUP($AE53,ﾚｰｻﾞOP,11,0))</f>
        <v>-</v>
      </c>
      <c r="BJ53" s="367"/>
      <c r="BK53" s="154" t="str">
        <f t="shared" si="98"/>
        <v>-</v>
      </c>
      <c r="BL53" s="367"/>
      <c r="BM53" s="154" t="str">
        <f t="shared" si="99"/>
        <v>-</v>
      </c>
      <c r="BN53" s="367"/>
      <c r="BO53" s="155" t="str">
        <f t="shared" si="100"/>
        <v>-</v>
      </c>
      <c r="BP53" s="367"/>
      <c r="BQ53" s="154" t="str">
        <f t="shared" si="101"/>
        <v>-</v>
      </c>
      <c r="BR53" s="369"/>
      <c r="BS53" s="154">
        <v>45561</v>
      </c>
      <c r="BT53" s="369">
        <v>4063385</v>
      </c>
      <c r="BU53" s="154">
        <v>45561</v>
      </c>
      <c r="BV53" s="369">
        <v>4063386</v>
      </c>
      <c r="BW53" s="154">
        <v>45561</v>
      </c>
      <c r="BX53" s="367">
        <v>4063387</v>
      </c>
      <c r="BY53" s="154">
        <v>45561</v>
      </c>
      <c r="BZ53" s="369">
        <v>4063388</v>
      </c>
      <c r="CA53" s="154">
        <v>45561</v>
      </c>
      <c r="CB53" s="367">
        <v>4063389</v>
      </c>
      <c r="CC53" s="154">
        <v>45904</v>
      </c>
      <c r="CD53" s="367">
        <v>4063342</v>
      </c>
      <c r="CE53" s="154" t="str">
        <f t="shared" si="102"/>
        <v>-</v>
      </c>
      <c r="CF53" s="369"/>
      <c r="CG53" s="155" t="str">
        <f t="shared" si="103"/>
        <v>-</v>
      </c>
      <c r="CH53" s="367"/>
      <c r="CI53" s="154" t="str">
        <f t="shared" si="104"/>
        <v>-</v>
      </c>
      <c r="CJ53" s="369"/>
      <c r="CK53" s="154" t="str">
        <f t="shared" si="105"/>
        <v>-</v>
      </c>
      <c r="CL53" s="367"/>
      <c r="CM53" s="154" t="str">
        <f t="shared" si="106"/>
        <v>-</v>
      </c>
      <c r="CN53" s="367"/>
      <c r="CO53" s="155" t="str">
        <f t="shared" si="107"/>
        <v>-</v>
      </c>
      <c r="CP53" s="367"/>
      <c r="CQ53" s="155" t="str">
        <f t="shared" si="108"/>
        <v>-</v>
      </c>
      <c r="CR53" s="367"/>
      <c r="CS53" s="154" t="str">
        <f t="shared" si="109"/>
        <v>-</v>
      </c>
      <c r="CT53" s="367"/>
      <c r="CU53" s="155"/>
      <c r="CV53" s="367"/>
      <c r="CW53" s="154" t="str">
        <f t="shared" si="110"/>
        <v>-</v>
      </c>
      <c r="CX53" s="367"/>
      <c r="CY53" s="155" t="str">
        <f t="shared" si="111"/>
        <v>-</v>
      </c>
      <c r="CZ53" s="367"/>
      <c r="DA53" s="154" t="str">
        <f t="shared" si="112"/>
        <v>-</v>
      </c>
      <c r="DB53" s="369"/>
      <c r="DC53" s="155" t="str">
        <f t="shared" si="113"/>
        <v>-</v>
      </c>
      <c r="DD53" s="367"/>
      <c r="DE53" s="374">
        <f t="shared" si="114"/>
        <v>0</v>
      </c>
      <c r="DF53" s="373"/>
      <c r="DG53" s="265">
        <f t="shared" si="115"/>
        <v>0</v>
      </c>
      <c r="DH53" s="372"/>
      <c r="DI53" s="267">
        <f t="shared" si="116"/>
        <v>0</v>
      </c>
      <c r="DJ53" s="373"/>
      <c r="DK53" s="374">
        <f>IF(AU53=2,1,0)</f>
        <v>0</v>
      </c>
      <c r="DL53" s="373"/>
      <c r="DM53" s="374">
        <f t="shared" si="117"/>
        <v>0</v>
      </c>
      <c r="DN53" s="373"/>
      <c r="DO53" s="155">
        <f t="shared" si="118"/>
        <v>0</v>
      </c>
      <c r="DP53" s="372"/>
      <c r="DQ53" s="155">
        <f t="shared" si="119"/>
        <v>0</v>
      </c>
      <c r="DR53" s="373"/>
      <c r="DS53" s="155">
        <f t="shared" si="120"/>
        <v>0</v>
      </c>
      <c r="DT53" s="372"/>
      <c r="DU53" s="155">
        <f t="shared" si="121"/>
        <v>0</v>
      </c>
      <c r="DV53" s="373"/>
      <c r="DW53" s="368">
        <f>IF(AN53=1,1,0)</f>
        <v>0</v>
      </c>
      <c r="DX53" s="372"/>
      <c r="DY53" s="154">
        <f t="shared" ref="DY53:DY64" si="127">IF(AO53=1,1,0)</f>
        <v>0</v>
      </c>
      <c r="DZ53" s="373"/>
      <c r="EA53" s="154">
        <v>45630</v>
      </c>
      <c r="EB53" s="650">
        <v>4163041</v>
      </c>
      <c r="EC53" s="269">
        <v>45630</v>
      </c>
      <c r="ED53" s="654">
        <v>4163042</v>
      </c>
      <c r="EE53" s="271">
        <v>45581</v>
      </c>
      <c r="EF53" s="604">
        <v>4063459</v>
      </c>
      <c r="EG53" s="273"/>
      <c r="EH53" s="274"/>
      <c r="EI53" s="275"/>
      <c r="EJ53" s="276"/>
      <c r="EK53" s="275"/>
      <c r="EL53" s="277"/>
      <c r="EM53" s="278" t="str">
        <f t="shared" si="122"/>
        <v xml:space="preserve"> </v>
      </c>
      <c r="EN53" s="372"/>
      <c r="EO53" s="155">
        <f t="shared" si="123"/>
        <v>0</v>
      </c>
      <c r="EP53" s="373"/>
      <c r="ER53" s="194" t="str">
        <f t="shared" si="124"/>
        <v>-</v>
      </c>
      <c r="ET53" s="924" t="str">
        <f t="shared" si="30"/>
        <v>-</v>
      </c>
      <c r="EU53" s="925"/>
      <c r="EV53" s="924" t="str">
        <f t="shared" si="31"/>
        <v>-</v>
      </c>
      <c r="EW53" s="925"/>
      <c r="EX53" s="924" t="str">
        <f t="shared" si="84"/>
        <v>-</v>
      </c>
      <c r="EY53" s="925"/>
      <c r="EZ53" s="926" t="str">
        <f t="shared" si="85"/>
        <v>-</v>
      </c>
      <c r="FA53" s="925"/>
      <c r="FB53" s="924" t="str">
        <f t="shared" si="34"/>
        <v>-</v>
      </c>
      <c r="FC53" s="925"/>
      <c r="FD53" s="924" t="str">
        <f t="shared" si="86"/>
        <v>-</v>
      </c>
      <c r="FE53" s="925"/>
      <c r="FF53" s="926" t="str">
        <f t="shared" si="87"/>
        <v>-</v>
      </c>
      <c r="FG53" s="925"/>
      <c r="FH53" s="924" t="str">
        <f t="shared" si="88"/>
        <v>-</v>
      </c>
      <c r="FI53" s="925"/>
      <c r="FJ53" s="926" t="str">
        <f t="shared" si="38"/>
        <v>-</v>
      </c>
      <c r="FK53" s="6657"/>
      <c r="FL53" s="926" t="str">
        <f t="shared" si="39"/>
        <v>-</v>
      </c>
      <c r="FM53" s="927"/>
      <c r="FN53" s="924"/>
      <c r="FO53" s="925"/>
      <c r="FP53" s="924"/>
      <c r="FQ53" s="925"/>
      <c r="FS53" s="924"/>
      <c r="FT53" s="925"/>
    </row>
    <row r="54" spans="1:176" ht="18.600000000000001" customHeight="1" thickBot="1">
      <c r="A54" s="831">
        <f t="shared" si="63"/>
        <v>44</v>
      </c>
      <c r="B54" s="832" t="str">
        <f t="shared" si="91"/>
        <v>4IE</v>
      </c>
      <c r="C54" s="6494">
        <v>45717</v>
      </c>
      <c r="D54" s="6495" t="s">
        <v>34</v>
      </c>
      <c r="E54" s="6496">
        <v>84510201</v>
      </c>
      <c r="F54" s="836" t="s">
        <v>941</v>
      </c>
      <c r="G54" s="837"/>
      <c r="H54" s="6497" t="s">
        <v>632</v>
      </c>
      <c r="I54" s="839" t="s">
        <v>506</v>
      </c>
      <c r="J54" s="727" t="s">
        <v>853</v>
      </c>
      <c r="K54" s="757" t="s">
        <v>11</v>
      </c>
      <c r="L54" s="587"/>
      <c r="M54" s="588">
        <v>45713</v>
      </c>
      <c r="N54" s="241">
        <v>45695</v>
      </c>
      <c r="O54" s="589">
        <v>45714</v>
      </c>
      <c r="P54" s="241">
        <v>45701</v>
      </c>
      <c r="Q54" s="589">
        <v>45717</v>
      </c>
      <c r="R54" s="241">
        <v>45702</v>
      </c>
      <c r="S54" s="589">
        <v>45717</v>
      </c>
      <c r="T54" s="241">
        <v>45706</v>
      </c>
      <c r="U54" s="324">
        <v>45720</v>
      </c>
      <c r="V54" s="325">
        <v>45709</v>
      </c>
      <c r="W54" s="326">
        <v>45721</v>
      </c>
      <c r="X54" s="327">
        <v>45717</v>
      </c>
      <c r="Y54" s="328">
        <v>45723</v>
      </c>
      <c r="Z54" s="328">
        <v>45723</v>
      </c>
      <c r="AA54" s="329"/>
      <c r="AB54" s="328"/>
      <c r="AC54" s="251" t="s">
        <v>633</v>
      </c>
      <c r="AD54" s="330"/>
      <c r="AE54" s="331">
        <v>3</v>
      </c>
      <c r="AF54" s="254" t="str">
        <f t="shared" si="83"/>
        <v>4IE</v>
      </c>
      <c r="AG54" s="255">
        <f t="shared" si="92"/>
        <v>0</v>
      </c>
      <c r="AH54" s="255">
        <f t="shared" si="93"/>
        <v>0</v>
      </c>
      <c r="AI54" s="255">
        <v>1</v>
      </c>
      <c r="AJ54" s="255">
        <f t="shared" si="94"/>
        <v>0</v>
      </c>
      <c r="AK54" s="255">
        <f t="shared" si="95"/>
        <v>0</v>
      </c>
      <c r="AL54" s="255"/>
      <c r="AM54" s="255"/>
      <c r="AN54" s="255">
        <v>1</v>
      </c>
      <c r="AO54" s="255">
        <f t="shared" si="126"/>
        <v>0</v>
      </c>
      <c r="AP54" s="255">
        <v>1</v>
      </c>
      <c r="AQ54" s="255">
        <v>1</v>
      </c>
      <c r="AR54" s="255">
        <v>1</v>
      </c>
      <c r="AS54" s="255">
        <f t="shared" si="125"/>
        <v>0</v>
      </c>
      <c r="AT54" s="255"/>
      <c r="AU54" s="256">
        <f t="shared" si="96"/>
        <v>2</v>
      </c>
      <c r="AV54" s="257">
        <f t="shared" si="97"/>
        <v>1</v>
      </c>
      <c r="AW54" s="258">
        <v>45623</v>
      </c>
      <c r="AX54" s="259">
        <v>4163027</v>
      </c>
      <c r="AY54" s="154">
        <v>45623</v>
      </c>
      <c r="AZ54" s="332">
        <v>4163028</v>
      </c>
      <c r="BA54" s="154">
        <v>45623</v>
      </c>
      <c r="BB54" s="332">
        <v>4163029</v>
      </c>
      <c r="BC54" s="333">
        <v>45581</v>
      </c>
      <c r="BD54" s="334">
        <v>4063444</v>
      </c>
      <c r="BE54" s="154">
        <v>45581</v>
      </c>
      <c r="BF54" s="332">
        <v>4063445</v>
      </c>
      <c r="BG54" s="333">
        <v>45623</v>
      </c>
      <c r="BH54" s="332">
        <v>4163032</v>
      </c>
      <c r="BI54" s="154">
        <v>45581</v>
      </c>
      <c r="BJ54" s="332">
        <v>4063447</v>
      </c>
      <c r="BK54" s="154" t="str">
        <f t="shared" si="98"/>
        <v>-</v>
      </c>
      <c r="BL54" s="332"/>
      <c r="BM54" s="154" t="str">
        <f t="shared" si="99"/>
        <v>-</v>
      </c>
      <c r="BN54" s="332"/>
      <c r="BO54" s="155" t="str">
        <f t="shared" si="100"/>
        <v>-</v>
      </c>
      <c r="BP54" s="332"/>
      <c r="BQ54" s="154" t="str">
        <f t="shared" si="101"/>
        <v>-</v>
      </c>
      <c r="BR54" s="334"/>
      <c r="BS54" s="154" t="str">
        <f t="shared" ref="BS54:BS99" si="128">IF($AE54=0,"　",VLOOKUP($AE54,ﾚｰｻﾞOP,13,0))</f>
        <v>-</v>
      </c>
      <c r="BT54" s="334"/>
      <c r="BU54" s="154" t="str">
        <f t="shared" ref="BU54:BU99" si="129">IF($AE54=0,"　",VLOOKUP($AE54,ﾚｰｻﾞOP,14,0))</f>
        <v>-</v>
      </c>
      <c r="BV54" s="334"/>
      <c r="BW54" s="154" t="str">
        <f t="shared" ref="BW54:BW99" si="130">IF($AE54=0,"　",VLOOKUP($AE54,ﾚｰｻﾞOP,15,0))</f>
        <v>-</v>
      </c>
      <c r="BX54" s="332"/>
      <c r="BY54" s="154" t="str">
        <f t="shared" ref="BY54:BY99" si="131">IF($AE54=0,"　",VLOOKUP($AE54,ﾚｰｻﾞOP,16,0))</f>
        <v>-</v>
      </c>
      <c r="BZ54" s="334"/>
      <c r="CA54" s="154" t="str">
        <f t="shared" ref="CA54:CA99" si="132">IF($AE54=0,"　",VLOOKUP($AE54,ﾚｰｻﾞOP,17,0))</f>
        <v>-</v>
      </c>
      <c r="CB54" s="332"/>
      <c r="CC54" s="154" t="str">
        <f t="shared" ref="CC54:CC99" si="133">IF($AE54=0,"　",VLOOKUP($AE54,ﾚｰｻﾞOP,18,0))</f>
        <v>-</v>
      </c>
      <c r="CD54" s="332"/>
      <c r="CE54" s="154" t="str">
        <f t="shared" si="102"/>
        <v>-</v>
      </c>
      <c r="CF54" s="334"/>
      <c r="CG54" s="155" t="str">
        <f t="shared" si="103"/>
        <v>-</v>
      </c>
      <c r="CH54" s="332"/>
      <c r="CI54" s="154" t="str">
        <f t="shared" si="104"/>
        <v>-</v>
      </c>
      <c r="CJ54" s="334"/>
      <c r="CK54" s="154" t="str">
        <f t="shared" si="105"/>
        <v>-</v>
      </c>
      <c r="CL54" s="332"/>
      <c r="CM54" s="154" t="str">
        <f t="shared" si="106"/>
        <v>-</v>
      </c>
      <c r="CN54" s="332"/>
      <c r="CO54" s="155" t="str">
        <f t="shared" si="107"/>
        <v>-</v>
      </c>
      <c r="CP54" s="332"/>
      <c r="CQ54" s="155" t="str">
        <f t="shared" si="108"/>
        <v>-</v>
      </c>
      <c r="CR54" s="332"/>
      <c r="CS54" s="154" t="str">
        <f t="shared" si="109"/>
        <v>-</v>
      </c>
      <c r="CT54" s="332"/>
      <c r="CU54" s="155"/>
      <c r="CV54" s="332"/>
      <c r="CW54" s="154" t="str">
        <f t="shared" si="110"/>
        <v>-</v>
      </c>
      <c r="CX54" s="332"/>
      <c r="CY54" s="155" t="str">
        <f t="shared" si="111"/>
        <v>-</v>
      </c>
      <c r="CZ54" s="332"/>
      <c r="DA54" s="154" t="str">
        <f t="shared" si="112"/>
        <v>-</v>
      </c>
      <c r="DB54" s="334"/>
      <c r="DC54" s="155" t="str">
        <f t="shared" si="113"/>
        <v>-</v>
      </c>
      <c r="DD54" s="332"/>
      <c r="DE54" s="335">
        <f t="shared" si="114"/>
        <v>0</v>
      </c>
      <c r="DF54" s="336"/>
      <c r="DG54" s="265">
        <f t="shared" si="115"/>
        <v>0</v>
      </c>
      <c r="DH54" s="337"/>
      <c r="DI54" s="267">
        <f t="shared" si="116"/>
        <v>0</v>
      </c>
      <c r="DJ54" s="336"/>
      <c r="DK54" s="480">
        <v>45644</v>
      </c>
      <c r="DL54" s="481">
        <v>4163064</v>
      </c>
      <c r="DM54" s="335">
        <f t="shared" si="117"/>
        <v>0</v>
      </c>
      <c r="DN54" s="336"/>
      <c r="DO54" s="155">
        <f t="shared" si="118"/>
        <v>0</v>
      </c>
      <c r="DP54" s="337"/>
      <c r="DQ54" s="155">
        <f t="shared" si="119"/>
        <v>0</v>
      </c>
      <c r="DR54" s="336"/>
      <c r="DS54" s="155">
        <f t="shared" si="120"/>
        <v>0</v>
      </c>
      <c r="DT54" s="337"/>
      <c r="DU54" s="155">
        <f t="shared" si="121"/>
        <v>0</v>
      </c>
      <c r="DV54" s="336"/>
      <c r="DW54" s="647">
        <v>45581</v>
      </c>
      <c r="DX54" s="651">
        <v>4063455</v>
      </c>
      <c r="DY54" s="154">
        <f t="shared" si="127"/>
        <v>0</v>
      </c>
      <c r="DZ54" s="336"/>
      <c r="EA54" s="154">
        <v>45630</v>
      </c>
      <c r="EB54" s="650">
        <v>4163041</v>
      </c>
      <c r="EC54" s="269">
        <v>45630</v>
      </c>
      <c r="ED54" s="654">
        <v>4163042</v>
      </c>
      <c r="EE54" s="271">
        <v>45581</v>
      </c>
      <c r="EF54" s="604">
        <v>4063459</v>
      </c>
      <c r="EG54" s="273"/>
      <c r="EH54" s="274"/>
      <c r="EI54" s="275"/>
      <c r="EJ54" s="276"/>
      <c r="EK54" s="275"/>
      <c r="EL54" s="277"/>
      <c r="EM54" s="278" t="str">
        <f t="shared" si="122"/>
        <v xml:space="preserve"> </v>
      </c>
      <c r="EN54" s="337"/>
      <c r="EO54" s="155">
        <f t="shared" si="123"/>
        <v>0</v>
      </c>
      <c r="EP54" s="336"/>
      <c r="ER54" s="194" t="str">
        <f t="shared" si="124"/>
        <v>-</v>
      </c>
      <c r="ET54" s="928" t="str">
        <f t="shared" si="30"/>
        <v>-</v>
      </c>
      <c r="EU54" s="929"/>
      <c r="EV54" s="928" t="str">
        <f t="shared" si="31"/>
        <v>-</v>
      </c>
      <c r="EW54" s="929"/>
      <c r="EX54" s="928" t="str">
        <f t="shared" si="84"/>
        <v>-</v>
      </c>
      <c r="EY54" s="929"/>
      <c r="EZ54" s="930" t="str">
        <f t="shared" si="85"/>
        <v>-</v>
      </c>
      <c r="FA54" s="929"/>
      <c r="FB54" s="928" t="str">
        <f t="shared" si="34"/>
        <v>-</v>
      </c>
      <c r="FC54" s="929"/>
      <c r="FD54" s="928" t="str">
        <f t="shared" si="86"/>
        <v>-</v>
      </c>
      <c r="FE54" s="929"/>
      <c r="FF54" s="930" t="str">
        <f t="shared" si="87"/>
        <v>-</v>
      </c>
      <c r="FG54" s="929"/>
      <c r="FH54" s="928" t="str">
        <f t="shared" si="88"/>
        <v>-</v>
      </c>
      <c r="FI54" s="929"/>
      <c r="FJ54" s="930" t="str">
        <f t="shared" si="38"/>
        <v>-</v>
      </c>
      <c r="FK54" s="6658"/>
      <c r="FL54" s="930" t="str">
        <f t="shared" si="39"/>
        <v>-</v>
      </c>
      <c r="FM54" s="931"/>
      <c r="FN54" s="928"/>
      <c r="FO54" s="929"/>
      <c r="FP54" s="928"/>
      <c r="FQ54" s="929"/>
      <c r="FR54" s="932"/>
      <c r="FS54" s="928"/>
      <c r="FT54" s="929"/>
    </row>
    <row r="55" spans="1:176" ht="18.600000000000001" customHeight="1" thickTop="1">
      <c r="A55" s="228">
        <f t="shared" si="63"/>
        <v>45</v>
      </c>
      <c r="B55" s="343" t="str">
        <f t="shared" si="91"/>
        <v>4IE</v>
      </c>
      <c r="C55" s="875">
        <v>45748</v>
      </c>
      <c r="D55" s="933" t="s">
        <v>810</v>
      </c>
      <c r="E55" s="934">
        <v>89610007</v>
      </c>
      <c r="F55" s="595" t="s">
        <v>875</v>
      </c>
      <c r="G55" s="596"/>
      <c r="H55" s="597" t="s">
        <v>828</v>
      </c>
      <c r="I55" s="598" t="s">
        <v>63</v>
      </c>
      <c r="J55" s="598" t="s">
        <v>814</v>
      </c>
      <c r="K55" s="599" t="s">
        <v>11</v>
      </c>
      <c r="L55" s="600" t="s">
        <v>873</v>
      </c>
      <c r="M55" s="935" t="s">
        <v>1</v>
      </c>
      <c r="N55" s="936"/>
      <c r="O55" s="937">
        <v>45706</v>
      </c>
      <c r="P55" s="936">
        <v>45717</v>
      </c>
      <c r="Q55" s="937">
        <v>45708</v>
      </c>
      <c r="R55" s="936">
        <v>45715</v>
      </c>
      <c r="S55" s="937">
        <v>45708</v>
      </c>
      <c r="T55" s="936">
        <v>45710</v>
      </c>
      <c r="U55" s="938">
        <v>45710</v>
      </c>
      <c r="V55" s="936">
        <v>45720</v>
      </c>
      <c r="W55" s="939">
        <v>45717</v>
      </c>
      <c r="X55" s="936">
        <v>45723</v>
      </c>
      <c r="Y55" s="940">
        <v>45723</v>
      </c>
      <c r="Z55" s="359">
        <v>45723</v>
      </c>
      <c r="AA55" s="601"/>
      <c r="AB55" s="359"/>
      <c r="AC55" s="602"/>
      <c r="AD55" s="361"/>
      <c r="AE55" s="362">
        <v>25</v>
      </c>
      <c r="AF55" s="363" t="str">
        <f t="shared" si="83"/>
        <v>4IE</v>
      </c>
      <c r="AG55" s="364" t="str">
        <f t="shared" si="92"/>
        <v>-</v>
      </c>
      <c r="AH55" s="364" t="str">
        <f t="shared" si="93"/>
        <v>-</v>
      </c>
      <c r="AI55" s="364" t="str">
        <f>IF($AE55=0,"　",VLOOKUP($AE55,ﾚｰｻﾞOP,36,0))</f>
        <v>-</v>
      </c>
      <c r="AJ55" s="364" t="str">
        <f t="shared" si="94"/>
        <v>-</v>
      </c>
      <c r="AK55" s="364" t="str">
        <f t="shared" si="95"/>
        <v>-</v>
      </c>
      <c r="AL55" s="364"/>
      <c r="AM55" s="364"/>
      <c r="AN55" s="364" t="str">
        <f>IF($AE55=0,"　",VLOOKUP($AE55,ﾚｰｻﾞOP,37,0))</f>
        <v>-</v>
      </c>
      <c r="AO55" s="364" t="str">
        <f t="shared" si="126"/>
        <v>-</v>
      </c>
      <c r="AP55" s="363" t="str">
        <f>IF($AE55=0,"　",VLOOKUP($AE55,ﾚｰｻﾞOP,43,0))</f>
        <v>-</v>
      </c>
      <c r="AQ55" s="255" t="str">
        <f>IF($AE55=0,"　",VLOOKUP($AE55,ﾚｰｻﾞOP,45,0))</f>
        <v>-</v>
      </c>
      <c r="AR55" s="255">
        <f>IF($AE55=0,"　",VLOOKUP($AE55,ﾚｰｻﾞOP,47,0))</f>
        <v>0</v>
      </c>
      <c r="AS55" s="255">
        <f t="shared" si="125"/>
        <v>0</v>
      </c>
      <c r="AT55" s="255"/>
      <c r="AU55" s="256">
        <f t="shared" si="96"/>
        <v>0</v>
      </c>
      <c r="AV55" s="257">
        <f t="shared" si="97"/>
        <v>0</v>
      </c>
      <c r="AW55" s="590" t="str">
        <f>IF($AE55=0,"　",VLOOKUP($AE55,ﾚｰｻﾞOP,5,0))</f>
        <v>-</v>
      </c>
      <c r="AX55" s="369"/>
      <c r="AY55" s="154" t="str">
        <f>IF($AE55=0,"　",VLOOKUP($AE55,ﾚｰｻﾞOP,6,0))</f>
        <v>-</v>
      </c>
      <c r="AZ55" s="367"/>
      <c r="BA55" s="154" t="str">
        <f>IF($AE55=0,"　",VLOOKUP($AE55,ﾚｰｻﾞOP,7,0))</f>
        <v>-</v>
      </c>
      <c r="BB55" s="367"/>
      <c r="BC55" s="368" t="str">
        <f>IF($AE55=0,"　",VLOOKUP($AE55,ﾚｰｻﾞOP,8,0))</f>
        <v>-</v>
      </c>
      <c r="BD55" s="369"/>
      <c r="BE55" s="154" t="str">
        <f>IF($AE55=0,"　",VLOOKUP($AE55,ﾚｰｻﾞOP,9,0))</f>
        <v>-</v>
      </c>
      <c r="BF55" s="367"/>
      <c r="BG55" s="368" t="str">
        <f>IF($AE55=0,"　",VLOOKUP($AE55,ﾚｰｻﾞOP,10,0))</f>
        <v>-</v>
      </c>
      <c r="BH55" s="367"/>
      <c r="BI55" s="154" t="str">
        <f>IF($AE55=0,"　",VLOOKUP($AE55,ﾚｰｻﾞOP,11,0))</f>
        <v>-</v>
      </c>
      <c r="BJ55" s="367"/>
      <c r="BK55" s="154" t="str">
        <f t="shared" si="98"/>
        <v>-</v>
      </c>
      <c r="BL55" s="367"/>
      <c r="BM55" s="154" t="str">
        <f t="shared" si="99"/>
        <v>-</v>
      </c>
      <c r="BN55" s="367"/>
      <c r="BO55" s="155" t="str">
        <f t="shared" si="100"/>
        <v>-</v>
      </c>
      <c r="BP55" s="367"/>
      <c r="BQ55" s="154" t="str">
        <f t="shared" si="101"/>
        <v>-</v>
      </c>
      <c r="BR55" s="369"/>
      <c r="BS55" s="154" t="str">
        <f t="shared" si="128"/>
        <v>-</v>
      </c>
      <c r="BT55" s="369"/>
      <c r="BU55" s="154" t="str">
        <f t="shared" si="129"/>
        <v>-</v>
      </c>
      <c r="BV55" s="369"/>
      <c r="BW55" s="154" t="str">
        <f t="shared" si="130"/>
        <v>-</v>
      </c>
      <c r="BX55" s="367"/>
      <c r="BY55" s="154" t="str">
        <f t="shared" si="131"/>
        <v>-</v>
      </c>
      <c r="BZ55" s="369"/>
      <c r="CA55" s="154" t="str">
        <f t="shared" si="132"/>
        <v>-</v>
      </c>
      <c r="CB55" s="367"/>
      <c r="CC55" s="154" t="str">
        <f t="shared" si="133"/>
        <v>-</v>
      </c>
      <c r="CD55" s="367"/>
      <c r="CE55" s="154" t="str">
        <f t="shared" si="102"/>
        <v>-</v>
      </c>
      <c r="CF55" s="369"/>
      <c r="CG55" s="155" t="str">
        <f t="shared" si="103"/>
        <v>-</v>
      </c>
      <c r="CH55" s="367"/>
      <c r="CI55" s="154" t="str">
        <f t="shared" si="104"/>
        <v>-</v>
      </c>
      <c r="CJ55" s="369"/>
      <c r="CK55" s="154" t="str">
        <f t="shared" si="105"/>
        <v>-</v>
      </c>
      <c r="CL55" s="367"/>
      <c r="CM55" s="154" t="str">
        <f t="shared" si="106"/>
        <v>-</v>
      </c>
      <c r="CN55" s="367"/>
      <c r="CO55" s="155" t="str">
        <f t="shared" si="107"/>
        <v>-</v>
      </c>
      <c r="CP55" s="367"/>
      <c r="CQ55" s="155" t="str">
        <f t="shared" si="108"/>
        <v>-</v>
      </c>
      <c r="CR55" s="367"/>
      <c r="CS55" s="154" t="str">
        <f t="shared" si="109"/>
        <v>-</v>
      </c>
      <c r="CT55" s="367"/>
      <c r="CU55" s="155"/>
      <c r="CV55" s="367"/>
      <c r="CW55" s="154" t="str">
        <f t="shared" si="110"/>
        <v>-</v>
      </c>
      <c r="CX55" s="367"/>
      <c r="CY55" s="155" t="str">
        <f t="shared" si="111"/>
        <v>-</v>
      </c>
      <c r="CZ55" s="367"/>
      <c r="DA55" s="154" t="str">
        <f t="shared" si="112"/>
        <v>-</v>
      </c>
      <c r="DB55" s="369"/>
      <c r="DC55" s="155" t="str">
        <f t="shared" si="113"/>
        <v>-</v>
      </c>
      <c r="DD55" s="367"/>
      <c r="DE55" s="374">
        <f t="shared" si="114"/>
        <v>0</v>
      </c>
      <c r="DF55" s="373"/>
      <c r="DG55" s="265">
        <f t="shared" si="115"/>
        <v>0</v>
      </c>
      <c r="DH55" s="372"/>
      <c r="DI55" s="267">
        <f t="shared" si="116"/>
        <v>0</v>
      </c>
      <c r="DJ55" s="373"/>
      <c r="DK55" s="374">
        <f>IF(AU55=2,1,0)</f>
        <v>0</v>
      </c>
      <c r="DL55" s="373"/>
      <c r="DM55" s="374">
        <f t="shared" si="117"/>
        <v>0</v>
      </c>
      <c r="DN55" s="373"/>
      <c r="DO55" s="155">
        <f t="shared" si="118"/>
        <v>0</v>
      </c>
      <c r="DP55" s="372"/>
      <c r="DQ55" s="155">
        <f t="shared" si="119"/>
        <v>0</v>
      </c>
      <c r="DR55" s="373"/>
      <c r="DS55" s="155">
        <f t="shared" si="120"/>
        <v>0</v>
      </c>
      <c r="DT55" s="372"/>
      <c r="DU55" s="155">
        <f t="shared" si="121"/>
        <v>0</v>
      </c>
      <c r="DV55" s="373"/>
      <c r="DW55" s="368">
        <f>IF(AN55=1,1,0)</f>
        <v>0</v>
      </c>
      <c r="DX55" s="372"/>
      <c r="DY55" s="154">
        <f t="shared" si="127"/>
        <v>0</v>
      </c>
      <c r="DZ55" s="373"/>
      <c r="EA55" s="154">
        <f>IF(AP55=1,1,0)</f>
        <v>0</v>
      </c>
      <c r="EB55" s="373"/>
      <c r="EC55" s="269">
        <f>IF(AQ55=1,1,0)</f>
        <v>0</v>
      </c>
      <c r="ED55" s="376"/>
      <c r="EE55" s="271">
        <f>IF(AV55=0,0,1)</f>
        <v>0</v>
      </c>
      <c r="EF55" s="377"/>
      <c r="EG55" s="273"/>
      <c r="EH55" s="274"/>
      <c r="EI55" s="275"/>
      <c r="EJ55" s="276"/>
      <c r="EK55" s="275"/>
      <c r="EL55" s="277"/>
      <c r="EM55" s="278" t="str">
        <f t="shared" si="122"/>
        <v xml:space="preserve"> </v>
      </c>
      <c r="EN55" s="372"/>
      <c r="EO55" s="155">
        <f t="shared" si="123"/>
        <v>0</v>
      </c>
      <c r="EP55" s="373"/>
      <c r="ER55" s="194" t="str">
        <f t="shared" si="124"/>
        <v>-</v>
      </c>
      <c r="ET55" s="820">
        <v>45706</v>
      </c>
      <c r="EU55" s="941">
        <v>4163110</v>
      </c>
      <c r="EV55" s="820">
        <v>45706</v>
      </c>
      <c r="EW55" s="941">
        <v>4163110</v>
      </c>
      <c r="EX55" s="820">
        <f t="shared" si="84"/>
        <v>0</v>
      </c>
      <c r="EY55" s="941"/>
      <c r="EZ55" s="863">
        <f t="shared" si="85"/>
        <v>0</v>
      </c>
      <c r="FA55" s="941"/>
      <c r="FB55" s="820">
        <v>45706</v>
      </c>
      <c r="FC55" s="941">
        <v>4163113</v>
      </c>
      <c r="FD55" s="820">
        <f t="shared" si="86"/>
        <v>0</v>
      </c>
      <c r="FE55" s="941"/>
      <c r="FF55" s="863">
        <f t="shared" si="87"/>
        <v>0</v>
      </c>
      <c r="FG55" s="941"/>
      <c r="FH55" s="820">
        <f t="shared" si="88"/>
        <v>0</v>
      </c>
      <c r="FI55" s="941"/>
      <c r="FJ55" s="863">
        <v>45749</v>
      </c>
      <c r="FK55" s="6616">
        <v>4163127</v>
      </c>
      <c r="FL55" s="863">
        <v>1</v>
      </c>
      <c r="FM55" s="862"/>
      <c r="FN55" s="820"/>
      <c r="FO55" s="941"/>
      <c r="FP55" s="820"/>
      <c r="FQ55" s="941"/>
      <c r="FS55" s="820"/>
      <c r="FT55" s="941"/>
    </row>
    <row r="56" spans="1:176" ht="18.600000000000001" customHeight="1">
      <c r="A56" s="228">
        <f t="shared" si="63"/>
        <v>46</v>
      </c>
      <c r="B56" s="343" t="str">
        <f t="shared" si="91"/>
        <v>4IE</v>
      </c>
      <c r="C56" s="875">
        <v>45748</v>
      </c>
      <c r="D56" s="933" t="s">
        <v>810</v>
      </c>
      <c r="E56" s="934">
        <v>89610004</v>
      </c>
      <c r="F56" s="595" t="s">
        <v>874</v>
      </c>
      <c r="G56" s="596"/>
      <c r="H56" s="597" t="s">
        <v>3</v>
      </c>
      <c r="I56" s="598" t="s">
        <v>63</v>
      </c>
      <c r="J56" s="598" t="s">
        <v>816</v>
      </c>
      <c r="K56" s="599" t="s">
        <v>11</v>
      </c>
      <c r="L56" s="600" t="s">
        <v>873</v>
      </c>
      <c r="M56" s="935" t="s">
        <v>886</v>
      </c>
      <c r="N56" s="936"/>
      <c r="O56" s="937">
        <v>45706</v>
      </c>
      <c r="P56" s="936">
        <v>45717</v>
      </c>
      <c r="Q56" s="937">
        <v>45708</v>
      </c>
      <c r="R56" s="936">
        <v>45715</v>
      </c>
      <c r="S56" s="937">
        <v>45708</v>
      </c>
      <c r="T56" s="936">
        <v>45710</v>
      </c>
      <c r="U56" s="938">
        <v>45710</v>
      </c>
      <c r="V56" s="936">
        <v>45720</v>
      </c>
      <c r="W56" s="939">
        <v>45717</v>
      </c>
      <c r="X56" s="936">
        <v>45723</v>
      </c>
      <c r="Y56" s="940">
        <v>45723</v>
      </c>
      <c r="Z56" s="359">
        <v>45723</v>
      </c>
      <c r="AA56" s="601"/>
      <c r="AB56" s="359"/>
      <c r="AC56" s="602"/>
      <c r="AD56" s="361"/>
      <c r="AE56" s="362">
        <v>25</v>
      </c>
      <c r="AF56" s="363" t="str">
        <f t="shared" si="83"/>
        <v>4IE</v>
      </c>
      <c r="AG56" s="364" t="str">
        <f t="shared" si="92"/>
        <v>-</v>
      </c>
      <c r="AH56" s="364" t="str">
        <f t="shared" si="93"/>
        <v>-</v>
      </c>
      <c r="AI56" s="364" t="str">
        <f>IF($AE56=0,"　",VLOOKUP($AE56,ﾚｰｻﾞOP,36,0))</f>
        <v>-</v>
      </c>
      <c r="AJ56" s="364" t="str">
        <f t="shared" si="94"/>
        <v>-</v>
      </c>
      <c r="AK56" s="364" t="str">
        <f t="shared" si="95"/>
        <v>-</v>
      </c>
      <c r="AL56" s="364"/>
      <c r="AM56" s="364"/>
      <c r="AN56" s="364" t="str">
        <f>IF($AE56=0,"　",VLOOKUP($AE56,ﾚｰｻﾞOP,37,0))</f>
        <v>-</v>
      </c>
      <c r="AO56" s="364" t="str">
        <f t="shared" si="126"/>
        <v>-</v>
      </c>
      <c r="AP56" s="363" t="str">
        <f>IF($AE56=0,"　",VLOOKUP($AE56,ﾚｰｻﾞOP,43,0))</f>
        <v>-</v>
      </c>
      <c r="AQ56" s="255" t="str">
        <f>IF($AE56=0,"　",VLOOKUP($AE56,ﾚｰｻﾞOP,45,0))</f>
        <v>-</v>
      </c>
      <c r="AR56" s="255">
        <f>IF($AE56=0,"　",VLOOKUP($AE56,ﾚｰｻﾞOP,47,0))</f>
        <v>0</v>
      </c>
      <c r="AS56" s="255">
        <f t="shared" si="125"/>
        <v>0</v>
      </c>
      <c r="AT56" s="255"/>
      <c r="AU56" s="256">
        <f t="shared" si="96"/>
        <v>0</v>
      </c>
      <c r="AV56" s="257">
        <f t="shared" si="97"/>
        <v>0</v>
      </c>
      <c r="AW56" s="590" t="str">
        <f>IF($AE56=0,"　",VLOOKUP($AE56,ﾚｰｻﾞOP,5,0))</f>
        <v>-</v>
      </c>
      <c r="AX56" s="369"/>
      <c r="AY56" s="154" t="str">
        <f>IF($AE56=0,"　",VLOOKUP($AE56,ﾚｰｻﾞOP,6,0))</f>
        <v>-</v>
      </c>
      <c r="AZ56" s="367"/>
      <c r="BA56" s="154" t="str">
        <f>IF($AE56=0,"　",VLOOKUP($AE56,ﾚｰｻﾞOP,7,0))</f>
        <v>-</v>
      </c>
      <c r="BB56" s="367"/>
      <c r="BC56" s="368" t="str">
        <f>IF($AE56=0,"　",VLOOKUP($AE56,ﾚｰｻﾞOP,8,0))</f>
        <v>-</v>
      </c>
      <c r="BD56" s="369"/>
      <c r="BE56" s="154" t="str">
        <f>IF($AE56=0,"　",VLOOKUP($AE56,ﾚｰｻﾞOP,9,0))</f>
        <v>-</v>
      </c>
      <c r="BF56" s="367"/>
      <c r="BG56" s="368" t="str">
        <f>IF($AE56=0,"　",VLOOKUP($AE56,ﾚｰｻﾞOP,10,0))</f>
        <v>-</v>
      </c>
      <c r="BH56" s="367"/>
      <c r="BI56" s="154" t="str">
        <f>IF($AE56=0,"　",VLOOKUP($AE56,ﾚｰｻﾞOP,11,0))</f>
        <v>-</v>
      </c>
      <c r="BJ56" s="367"/>
      <c r="BK56" s="154" t="str">
        <f t="shared" si="98"/>
        <v>-</v>
      </c>
      <c r="BL56" s="367"/>
      <c r="BM56" s="154" t="str">
        <f t="shared" si="99"/>
        <v>-</v>
      </c>
      <c r="BN56" s="367"/>
      <c r="BO56" s="155" t="str">
        <f t="shared" si="100"/>
        <v>-</v>
      </c>
      <c r="BP56" s="367"/>
      <c r="BQ56" s="154" t="str">
        <f t="shared" si="101"/>
        <v>-</v>
      </c>
      <c r="BR56" s="369"/>
      <c r="BS56" s="154" t="str">
        <f t="shared" si="128"/>
        <v>-</v>
      </c>
      <c r="BT56" s="369"/>
      <c r="BU56" s="154" t="str">
        <f t="shared" si="129"/>
        <v>-</v>
      </c>
      <c r="BV56" s="369"/>
      <c r="BW56" s="154" t="str">
        <f t="shared" si="130"/>
        <v>-</v>
      </c>
      <c r="BX56" s="367"/>
      <c r="BY56" s="154" t="str">
        <f t="shared" si="131"/>
        <v>-</v>
      </c>
      <c r="BZ56" s="369"/>
      <c r="CA56" s="154" t="str">
        <f t="shared" si="132"/>
        <v>-</v>
      </c>
      <c r="CB56" s="367"/>
      <c r="CC56" s="154" t="str">
        <f t="shared" si="133"/>
        <v>-</v>
      </c>
      <c r="CD56" s="367"/>
      <c r="CE56" s="154" t="str">
        <f t="shared" si="102"/>
        <v>-</v>
      </c>
      <c r="CF56" s="369"/>
      <c r="CG56" s="155" t="str">
        <f t="shared" si="103"/>
        <v>-</v>
      </c>
      <c r="CH56" s="367"/>
      <c r="CI56" s="154" t="str">
        <f t="shared" si="104"/>
        <v>-</v>
      </c>
      <c r="CJ56" s="369"/>
      <c r="CK56" s="154" t="str">
        <f t="shared" si="105"/>
        <v>-</v>
      </c>
      <c r="CL56" s="367"/>
      <c r="CM56" s="154" t="str">
        <f t="shared" si="106"/>
        <v>-</v>
      </c>
      <c r="CN56" s="367"/>
      <c r="CO56" s="155" t="str">
        <f t="shared" si="107"/>
        <v>-</v>
      </c>
      <c r="CP56" s="367"/>
      <c r="CQ56" s="155" t="str">
        <f t="shared" si="108"/>
        <v>-</v>
      </c>
      <c r="CR56" s="367"/>
      <c r="CS56" s="154" t="str">
        <f t="shared" si="109"/>
        <v>-</v>
      </c>
      <c r="CT56" s="367"/>
      <c r="CU56" s="155"/>
      <c r="CV56" s="367"/>
      <c r="CW56" s="154" t="str">
        <f t="shared" si="110"/>
        <v>-</v>
      </c>
      <c r="CX56" s="367"/>
      <c r="CY56" s="155" t="str">
        <f t="shared" si="111"/>
        <v>-</v>
      </c>
      <c r="CZ56" s="367"/>
      <c r="DA56" s="154" t="str">
        <f t="shared" si="112"/>
        <v>-</v>
      </c>
      <c r="DB56" s="369"/>
      <c r="DC56" s="155" t="str">
        <f t="shared" si="113"/>
        <v>-</v>
      </c>
      <c r="DD56" s="367"/>
      <c r="DE56" s="374">
        <f t="shared" si="114"/>
        <v>0</v>
      </c>
      <c r="DF56" s="373"/>
      <c r="DG56" s="265">
        <f t="shared" si="115"/>
        <v>0</v>
      </c>
      <c r="DH56" s="372"/>
      <c r="DI56" s="267">
        <f t="shared" si="116"/>
        <v>0</v>
      </c>
      <c r="DJ56" s="373"/>
      <c r="DK56" s="374">
        <f>IF(AU56=2,1,0)</f>
        <v>0</v>
      </c>
      <c r="DL56" s="373"/>
      <c r="DM56" s="374">
        <f t="shared" si="117"/>
        <v>0</v>
      </c>
      <c r="DN56" s="373"/>
      <c r="DO56" s="155">
        <f t="shared" si="118"/>
        <v>0</v>
      </c>
      <c r="DP56" s="372"/>
      <c r="DQ56" s="155">
        <f t="shared" si="119"/>
        <v>0</v>
      </c>
      <c r="DR56" s="373"/>
      <c r="DS56" s="155">
        <f t="shared" si="120"/>
        <v>0</v>
      </c>
      <c r="DT56" s="372"/>
      <c r="DU56" s="155">
        <f t="shared" si="121"/>
        <v>0</v>
      </c>
      <c r="DV56" s="373"/>
      <c r="DW56" s="368">
        <f>IF(AN56=1,1,0)</f>
        <v>0</v>
      </c>
      <c r="DX56" s="372"/>
      <c r="DY56" s="154">
        <f t="shared" si="127"/>
        <v>0</v>
      </c>
      <c r="DZ56" s="373"/>
      <c r="EA56" s="154">
        <f>IF(AP56=1,1,0)</f>
        <v>0</v>
      </c>
      <c r="EB56" s="373"/>
      <c r="EC56" s="269">
        <f>IF(AQ56=1,1,0)</f>
        <v>0</v>
      </c>
      <c r="ED56" s="376"/>
      <c r="EE56" s="271">
        <f>IF(AV56=0,0,1)</f>
        <v>0</v>
      </c>
      <c r="EF56" s="377"/>
      <c r="EG56" s="273"/>
      <c r="EH56" s="274"/>
      <c r="EI56" s="275"/>
      <c r="EJ56" s="276"/>
      <c r="EK56" s="275"/>
      <c r="EL56" s="277"/>
      <c r="EM56" s="278" t="str">
        <f t="shared" si="122"/>
        <v xml:space="preserve"> </v>
      </c>
      <c r="EN56" s="372"/>
      <c r="EO56" s="155">
        <f t="shared" si="123"/>
        <v>0</v>
      </c>
      <c r="EP56" s="373"/>
      <c r="ER56" s="194" t="str">
        <f t="shared" si="124"/>
        <v>-</v>
      </c>
      <c r="ET56" s="154">
        <v>45706</v>
      </c>
      <c r="EU56" s="367">
        <v>4163110</v>
      </c>
      <c r="EV56" s="154">
        <v>45706</v>
      </c>
      <c r="EW56" s="367">
        <v>4163110</v>
      </c>
      <c r="EX56" s="154">
        <f t="shared" si="84"/>
        <v>0</v>
      </c>
      <c r="EY56" s="367"/>
      <c r="EZ56" s="155">
        <f t="shared" si="85"/>
        <v>0</v>
      </c>
      <c r="FA56" s="367"/>
      <c r="FB56" s="154">
        <v>45706</v>
      </c>
      <c r="FC56" s="367">
        <v>4163113</v>
      </c>
      <c r="FD56" s="154">
        <f t="shared" si="86"/>
        <v>0</v>
      </c>
      <c r="FE56" s="367"/>
      <c r="FF56" s="155">
        <f t="shared" si="87"/>
        <v>0</v>
      </c>
      <c r="FG56" s="367"/>
      <c r="FH56" s="154">
        <f t="shared" si="88"/>
        <v>0</v>
      </c>
      <c r="FI56" s="367"/>
      <c r="FJ56" s="155">
        <f>IF($AE56=0,"　",VLOOKUP($AE56,ﾚｰｻﾞOP,67,0))</f>
        <v>1</v>
      </c>
      <c r="FK56" s="373"/>
      <c r="FL56" s="155">
        <v>1</v>
      </c>
      <c r="FM56" s="279"/>
      <c r="FN56" s="1184"/>
      <c r="FO56" s="280"/>
      <c r="FP56" s="281"/>
      <c r="FQ56" s="282"/>
      <c r="FS56" s="281"/>
      <c r="FT56" s="282"/>
    </row>
    <row r="57" spans="1:176" ht="18.600000000000001" customHeight="1">
      <c r="A57" s="228">
        <f t="shared" si="63"/>
        <v>47</v>
      </c>
      <c r="B57" s="343" t="str">
        <f t="shared" si="91"/>
        <v>4IE</v>
      </c>
      <c r="C57" s="875">
        <v>45748</v>
      </c>
      <c r="D57" s="942" t="s">
        <v>34</v>
      </c>
      <c r="E57" s="943">
        <v>84510204</v>
      </c>
      <c r="F57" s="595" t="s">
        <v>877</v>
      </c>
      <c r="G57" s="596"/>
      <c r="H57" s="597" t="s">
        <v>829</v>
      </c>
      <c r="I57" s="598" t="s">
        <v>61</v>
      </c>
      <c r="J57" s="598" t="s">
        <v>815</v>
      </c>
      <c r="K57" s="599" t="s">
        <v>11</v>
      </c>
      <c r="L57" s="600" t="s">
        <v>684</v>
      </c>
      <c r="M57" s="352">
        <v>45713</v>
      </c>
      <c r="N57" s="353">
        <v>45701</v>
      </c>
      <c r="O57" s="354">
        <v>45714</v>
      </c>
      <c r="P57" s="353">
        <v>45706</v>
      </c>
      <c r="Q57" s="354">
        <v>45717</v>
      </c>
      <c r="R57" s="353">
        <v>45715</v>
      </c>
      <c r="S57" s="354">
        <v>45717</v>
      </c>
      <c r="T57" s="353">
        <v>45708</v>
      </c>
      <c r="U57" s="355">
        <v>45720</v>
      </c>
      <c r="V57" s="353">
        <v>45720</v>
      </c>
      <c r="W57" s="356">
        <v>45721</v>
      </c>
      <c r="X57" s="357">
        <v>45723</v>
      </c>
      <c r="Y57" s="359">
        <v>45730</v>
      </c>
      <c r="Z57" s="359">
        <v>45728</v>
      </c>
      <c r="AA57" s="601"/>
      <c r="AB57" s="359"/>
      <c r="AC57" s="251" t="s">
        <v>633</v>
      </c>
      <c r="AD57" s="361"/>
      <c r="AE57" s="362">
        <v>3</v>
      </c>
      <c r="AF57" s="363" t="str">
        <f t="shared" si="83"/>
        <v>4IE</v>
      </c>
      <c r="AG57" s="364">
        <f t="shared" si="92"/>
        <v>0</v>
      </c>
      <c r="AH57" s="364">
        <f t="shared" si="93"/>
        <v>0</v>
      </c>
      <c r="AI57" s="364">
        <v>1</v>
      </c>
      <c r="AJ57" s="364">
        <f t="shared" si="94"/>
        <v>0</v>
      </c>
      <c r="AK57" s="364">
        <f t="shared" si="95"/>
        <v>0</v>
      </c>
      <c r="AL57" s="364"/>
      <c r="AM57" s="364"/>
      <c r="AN57" s="364">
        <v>1</v>
      </c>
      <c r="AO57" s="364">
        <f t="shared" si="126"/>
        <v>0</v>
      </c>
      <c r="AP57" s="363">
        <f>IF($AE57=0,"　",VLOOKUP($AE57,ﾚｰｻﾞOP,43,0))</f>
        <v>0</v>
      </c>
      <c r="AQ57" s="255">
        <f>IF($AE57=0,"　",VLOOKUP($AE57,ﾚｰｻﾞOP,45,0))</f>
        <v>0</v>
      </c>
      <c r="AR57" s="255">
        <f>IF($AE57=0,"　",VLOOKUP($AE57,ﾚｰｻﾞOP,47,0))</f>
        <v>0</v>
      </c>
      <c r="AS57" s="255">
        <f t="shared" si="125"/>
        <v>0</v>
      </c>
      <c r="AT57" s="255"/>
      <c r="AU57" s="256">
        <f t="shared" si="96"/>
        <v>1</v>
      </c>
      <c r="AV57" s="257">
        <f t="shared" si="97"/>
        <v>0</v>
      </c>
      <c r="AW57" s="590">
        <v>45623</v>
      </c>
      <c r="AX57" s="369">
        <v>4163027</v>
      </c>
      <c r="AY57" s="154">
        <v>45623</v>
      </c>
      <c r="AZ57" s="367">
        <v>4163028</v>
      </c>
      <c r="BA57" s="154">
        <v>45623</v>
      </c>
      <c r="BB57" s="367">
        <v>4163029</v>
      </c>
      <c r="BC57" s="368">
        <v>45581</v>
      </c>
      <c r="BD57" s="369">
        <v>4063444</v>
      </c>
      <c r="BE57" s="154">
        <v>45581</v>
      </c>
      <c r="BF57" s="367">
        <v>4063445</v>
      </c>
      <c r="BG57" s="368">
        <v>45623</v>
      </c>
      <c r="BH57" s="367">
        <v>4163032</v>
      </c>
      <c r="BI57" s="154">
        <v>45581</v>
      </c>
      <c r="BJ57" s="367">
        <v>4063447</v>
      </c>
      <c r="BK57" s="154" t="str">
        <f t="shared" si="98"/>
        <v>-</v>
      </c>
      <c r="BL57" s="367"/>
      <c r="BM57" s="154" t="str">
        <f t="shared" si="99"/>
        <v>-</v>
      </c>
      <c r="BN57" s="367"/>
      <c r="BO57" s="155" t="str">
        <f t="shared" si="100"/>
        <v>-</v>
      </c>
      <c r="BP57" s="367"/>
      <c r="BQ57" s="154" t="str">
        <f t="shared" si="101"/>
        <v>-</v>
      </c>
      <c r="BR57" s="369"/>
      <c r="BS57" s="154" t="str">
        <f t="shared" si="128"/>
        <v>-</v>
      </c>
      <c r="BT57" s="369"/>
      <c r="BU57" s="154" t="str">
        <f t="shared" si="129"/>
        <v>-</v>
      </c>
      <c r="BV57" s="369"/>
      <c r="BW57" s="154" t="str">
        <f t="shared" si="130"/>
        <v>-</v>
      </c>
      <c r="BX57" s="367"/>
      <c r="BY57" s="154" t="str">
        <f t="shared" si="131"/>
        <v>-</v>
      </c>
      <c r="BZ57" s="369"/>
      <c r="CA57" s="154" t="str">
        <f t="shared" si="132"/>
        <v>-</v>
      </c>
      <c r="CB57" s="367"/>
      <c r="CC57" s="154" t="str">
        <f t="shared" si="133"/>
        <v>-</v>
      </c>
      <c r="CD57" s="367"/>
      <c r="CE57" s="154" t="str">
        <f t="shared" si="102"/>
        <v>-</v>
      </c>
      <c r="CF57" s="369"/>
      <c r="CG57" s="155" t="str">
        <f t="shared" si="103"/>
        <v>-</v>
      </c>
      <c r="CH57" s="367"/>
      <c r="CI57" s="154" t="str">
        <f t="shared" si="104"/>
        <v>-</v>
      </c>
      <c r="CJ57" s="369"/>
      <c r="CK57" s="154" t="str">
        <f t="shared" si="105"/>
        <v>-</v>
      </c>
      <c r="CL57" s="367"/>
      <c r="CM57" s="154" t="str">
        <f t="shared" si="106"/>
        <v>-</v>
      </c>
      <c r="CN57" s="367"/>
      <c r="CO57" s="155" t="str">
        <f t="shared" si="107"/>
        <v>-</v>
      </c>
      <c r="CP57" s="367"/>
      <c r="CQ57" s="155" t="str">
        <f t="shared" si="108"/>
        <v>-</v>
      </c>
      <c r="CR57" s="367"/>
      <c r="CS57" s="154" t="str">
        <f t="shared" si="109"/>
        <v>-</v>
      </c>
      <c r="CT57" s="367"/>
      <c r="CU57" s="155"/>
      <c r="CV57" s="367"/>
      <c r="CW57" s="154" t="str">
        <f t="shared" si="110"/>
        <v>-</v>
      </c>
      <c r="CX57" s="367"/>
      <c r="CY57" s="155" t="str">
        <f t="shared" si="111"/>
        <v>-</v>
      </c>
      <c r="CZ57" s="367"/>
      <c r="DA57" s="154" t="str">
        <f t="shared" si="112"/>
        <v>-</v>
      </c>
      <c r="DB57" s="369"/>
      <c r="DC57" s="155" t="str">
        <f t="shared" si="113"/>
        <v>-</v>
      </c>
      <c r="DD57" s="367"/>
      <c r="DE57" s="374">
        <f t="shared" si="114"/>
        <v>0</v>
      </c>
      <c r="DF57" s="373"/>
      <c r="DG57" s="265">
        <f t="shared" si="115"/>
        <v>0</v>
      </c>
      <c r="DH57" s="372"/>
      <c r="DI57" s="267">
        <f t="shared" si="116"/>
        <v>0</v>
      </c>
      <c r="DJ57" s="373"/>
      <c r="DK57" s="374">
        <f>IF(AU57=2,1,0)</f>
        <v>0</v>
      </c>
      <c r="DL57" s="373"/>
      <c r="DM57" s="652">
        <v>45357</v>
      </c>
      <c r="DN57" s="653">
        <v>4063177</v>
      </c>
      <c r="DO57" s="155">
        <f t="shared" si="118"/>
        <v>0</v>
      </c>
      <c r="DP57" s="372"/>
      <c r="DQ57" s="155">
        <f t="shared" si="119"/>
        <v>0</v>
      </c>
      <c r="DR57" s="373"/>
      <c r="DS57" s="155">
        <f t="shared" si="120"/>
        <v>0</v>
      </c>
      <c r="DT57" s="372"/>
      <c r="DU57" s="155">
        <f t="shared" si="121"/>
        <v>0</v>
      </c>
      <c r="DV57" s="373"/>
      <c r="DW57" s="368">
        <v>45581</v>
      </c>
      <c r="DX57" s="372">
        <v>4063455</v>
      </c>
      <c r="DY57" s="154">
        <f t="shared" si="127"/>
        <v>0</v>
      </c>
      <c r="DZ57" s="373"/>
      <c r="EA57" s="154">
        <f>IF(AP57=1,1,0)</f>
        <v>0</v>
      </c>
      <c r="EB57" s="373"/>
      <c r="EC57" s="269">
        <f>IF(AQ57=1,1,0)</f>
        <v>0</v>
      </c>
      <c r="ED57" s="376"/>
      <c r="EE57" s="271">
        <f>IF(AV57=0,0,1)</f>
        <v>0</v>
      </c>
      <c r="EF57" s="377"/>
      <c r="EG57" s="273"/>
      <c r="EH57" s="274"/>
      <c r="EI57" s="275"/>
      <c r="EJ57" s="276"/>
      <c r="EK57" s="275"/>
      <c r="EL57" s="277"/>
      <c r="EM57" s="278" t="str">
        <f t="shared" si="122"/>
        <v xml:space="preserve"> </v>
      </c>
      <c r="EN57" s="372"/>
      <c r="EO57" s="155">
        <f t="shared" si="123"/>
        <v>0</v>
      </c>
      <c r="EP57" s="373"/>
      <c r="ER57" s="194" t="str">
        <f t="shared" si="124"/>
        <v>-</v>
      </c>
      <c r="ET57" s="154" t="str">
        <f>IF($AE57=0,"　",VLOOKUP($AE57,ﾚｰｻﾞOP,60,0))</f>
        <v>-</v>
      </c>
      <c r="EU57" s="367"/>
      <c r="EV57" s="154" t="str">
        <f>IF($AE57=0,"　",VLOOKUP($AE57,ﾚｰｻﾞOP,60,0))</f>
        <v>-</v>
      </c>
      <c r="EW57" s="367"/>
      <c r="EX57" s="154" t="str">
        <f t="shared" si="84"/>
        <v>-</v>
      </c>
      <c r="EY57" s="367"/>
      <c r="EZ57" s="155" t="str">
        <f t="shared" si="85"/>
        <v>-</v>
      </c>
      <c r="FA57" s="367"/>
      <c r="FB57" s="154" t="str">
        <f>IF($AE57=0,"　",VLOOKUP($AE57,ﾚｰｻﾞOP,63,0))</f>
        <v>-</v>
      </c>
      <c r="FC57" s="367"/>
      <c r="FD57" s="154" t="str">
        <f t="shared" si="86"/>
        <v>-</v>
      </c>
      <c r="FE57" s="367"/>
      <c r="FF57" s="155" t="str">
        <f t="shared" si="87"/>
        <v>-</v>
      </c>
      <c r="FG57" s="367"/>
      <c r="FH57" s="154" t="str">
        <f t="shared" si="88"/>
        <v>-</v>
      </c>
      <c r="FI57" s="367"/>
      <c r="FJ57" s="155" t="str">
        <f>IF($AE57=0,"　",VLOOKUP($AE57,ﾚｰｻﾞOP,67,0))</f>
        <v>-</v>
      </c>
      <c r="FK57" s="373"/>
      <c r="FL57" s="155" t="str">
        <f t="shared" ref="FL57:FL92" si="134">IF($AE57=0,"　",VLOOKUP($AE57,ﾚｰｻﾞOP,68,0))</f>
        <v>-</v>
      </c>
      <c r="FM57" s="279"/>
      <c r="FN57" s="1184"/>
      <c r="FO57" s="280"/>
      <c r="FP57" s="281"/>
      <c r="FQ57" s="282"/>
      <c r="FS57" s="281"/>
      <c r="FT57" s="282"/>
    </row>
    <row r="58" spans="1:176" ht="18.600000000000001" customHeight="1">
      <c r="A58" s="228">
        <f t="shared" si="63"/>
        <v>48</v>
      </c>
      <c r="B58" s="343" t="str">
        <f t="shared" si="91"/>
        <v>4IE</v>
      </c>
      <c r="C58" s="875">
        <v>45748</v>
      </c>
      <c r="D58" s="942" t="s">
        <v>34</v>
      </c>
      <c r="E58" s="943">
        <v>84510207</v>
      </c>
      <c r="F58" s="595" t="s">
        <v>878</v>
      </c>
      <c r="G58" s="596"/>
      <c r="H58" s="597" t="s">
        <v>831</v>
      </c>
      <c r="I58" s="598" t="s">
        <v>61</v>
      </c>
      <c r="J58" s="598" t="s">
        <v>815</v>
      </c>
      <c r="K58" s="599" t="s">
        <v>11</v>
      </c>
      <c r="L58" s="600" t="s">
        <v>684</v>
      </c>
      <c r="M58" s="352">
        <v>45714</v>
      </c>
      <c r="N58" s="353">
        <v>45701</v>
      </c>
      <c r="O58" s="354">
        <v>45717</v>
      </c>
      <c r="P58" s="353">
        <v>45706</v>
      </c>
      <c r="Q58" s="354">
        <v>45720</v>
      </c>
      <c r="R58" s="353">
        <v>45715</v>
      </c>
      <c r="S58" s="354">
        <v>45720</v>
      </c>
      <c r="T58" s="353">
        <v>45708</v>
      </c>
      <c r="U58" s="355">
        <v>45721</v>
      </c>
      <c r="V58" s="353">
        <v>45723</v>
      </c>
      <c r="W58" s="356">
        <v>45722</v>
      </c>
      <c r="X58" s="357">
        <v>45724</v>
      </c>
      <c r="Y58" s="359">
        <v>45731</v>
      </c>
      <c r="Z58" s="359">
        <v>45729</v>
      </c>
      <c r="AA58" s="601"/>
      <c r="AB58" s="359"/>
      <c r="AC58" s="251" t="s">
        <v>633</v>
      </c>
      <c r="AD58" s="361"/>
      <c r="AE58" s="362">
        <v>3</v>
      </c>
      <c r="AF58" s="363" t="str">
        <f t="shared" si="83"/>
        <v>4IE</v>
      </c>
      <c r="AG58" s="364">
        <f t="shared" si="92"/>
        <v>0</v>
      </c>
      <c r="AH58" s="364">
        <f t="shared" si="93"/>
        <v>0</v>
      </c>
      <c r="AI58" s="364">
        <v>1</v>
      </c>
      <c r="AJ58" s="364">
        <f t="shared" si="94"/>
        <v>0</v>
      </c>
      <c r="AK58" s="364">
        <f t="shared" si="95"/>
        <v>0</v>
      </c>
      <c r="AL58" s="364"/>
      <c r="AM58" s="364"/>
      <c r="AN58" s="364">
        <v>1</v>
      </c>
      <c r="AO58" s="364">
        <f t="shared" si="126"/>
        <v>0</v>
      </c>
      <c r="AP58" s="363">
        <v>1</v>
      </c>
      <c r="AQ58" s="255">
        <v>1</v>
      </c>
      <c r="AR58" s="255">
        <v>1</v>
      </c>
      <c r="AS58" s="255">
        <f t="shared" si="125"/>
        <v>0</v>
      </c>
      <c r="AT58" s="255"/>
      <c r="AU58" s="256">
        <f t="shared" si="96"/>
        <v>2</v>
      </c>
      <c r="AV58" s="257">
        <f t="shared" si="97"/>
        <v>1</v>
      </c>
      <c r="AW58" s="590">
        <v>45623</v>
      </c>
      <c r="AX58" s="369">
        <v>4163027</v>
      </c>
      <c r="AY58" s="154">
        <v>45623</v>
      </c>
      <c r="AZ58" s="367">
        <v>4163028</v>
      </c>
      <c r="BA58" s="154">
        <v>45623</v>
      </c>
      <c r="BB58" s="367">
        <v>4163029</v>
      </c>
      <c r="BC58" s="368">
        <v>45581</v>
      </c>
      <c r="BD58" s="369">
        <v>4063444</v>
      </c>
      <c r="BE58" s="154">
        <v>45581</v>
      </c>
      <c r="BF58" s="367">
        <v>4063445</v>
      </c>
      <c r="BG58" s="368">
        <v>45623</v>
      </c>
      <c r="BH58" s="367">
        <v>4163032</v>
      </c>
      <c r="BI58" s="154">
        <v>45581</v>
      </c>
      <c r="BJ58" s="367">
        <v>4063447</v>
      </c>
      <c r="BK58" s="154" t="str">
        <f t="shared" si="98"/>
        <v>-</v>
      </c>
      <c r="BL58" s="367"/>
      <c r="BM58" s="154" t="str">
        <f t="shared" si="99"/>
        <v>-</v>
      </c>
      <c r="BN58" s="367"/>
      <c r="BO58" s="155" t="str">
        <f t="shared" si="100"/>
        <v>-</v>
      </c>
      <c r="BP58" s="367"/>
      <c r="BQ58" s="154" t="str">
        <f t="shared" si="101"/>
        <v>-</v>
      </c>
      <c r="BR58" s="369"/>
      <c r="BS58" s="154" t="str">
        <f t="shared" si="128"/>
        <v>-</v>
      </c>
      <c r="BT58" s="369"/>
      <c r="BU58" s="154" t="str">
        <f t="shared" si="129"/>
        <v>-</v>
      </c>
      <c r="BV58" s="369"/>
      <c r="BW58" s="154" t="str">
        <f t="shared" si="130"/>
        <v>-</v>
      </c>
      <c r="BX58" s="367"/>
      <c r="BY58" s="154" t="str">
        <f t="shared" si="131"/>
        <v>-</v>
      </c>
      <c r="BZ58" s="369"/>
      <c r="CA58" s="154" t="str">
        <f t="shared" si="132"/>
        <v>-</v>
      </c>
      <c r="CB58" s="367"/>
      <c r="CC58" s="154" t="str">
        <f t="shared" si="133"/>
        <v>-</v>
      </c>
      <c r="CD58" s="367"/>
      <c r="CE58" s="154" t="str">
        <f t="shared" si="102"/>
        <v>-</v>
      </c>
      <c r="CF58" s="369"/>
      <c r="CG58" s="155" t="str">
        <f t="shared" si="103"/>
        <v>-</v>
      </c>
      <c r="CH58" s="367"/>
      <c r="CI58" s="154" t="str">
        <f t="shared" si="104"/>
        <v>-</v>
      </c>
      <c r="CJ58" s="369"/>
      <c r="CK58" s="154" t="str">
        <f t="shared" si="105"/>
        <v>-</v>
      </c>
      <c r="CL58" s="367"/>
      <c r="CM58" s="154" t="str">
        <f t="shared" si="106"/>
        <v>-</v>
      </c>
      <c r="CN58" s="367"/>
      <c r="CO58" s="155" t="str">
        <f t="shared" si="107"/>
        <v>-</v>
      </c>
      <c r="CP58" s="367"/>
      <c r="CQ58" s="155" t="str">
        <f t="shared" si="108"/>
        <v>-</v>
      </c>
      <c r="CR58" s="367"/>
      <c r="CS58" s="154" t="str">
        <f t="shared" si="109"/>
        <v>-</v>
      </c>
      <c r="CT58" s="367"/>
      <c r="CU58" s="155"/>
      <c r="CV58" s="367"/>
      <c r="CW58" s="154" t="str">
        <f t="shared" si="110"/>
        <v>-</v>
      </c>
      <c r="CX58" s="367"/>
      <c r="CY58" s="155" t="str">
        <f t="shared" si="111"/>
        <v>-</v>
      </c>
      <c r="CZ58" s="367"/>
      <c r="DA58" s="154" t="str">
        <f t="shared" si="112"/>
        <v>-</v>
      </c>
      <c r="DB58" s="369"/>
      <c r="DC58" s="155" t="str">
        <f t="shared" si="113"/>
        <v>-</v>
      </c>
      <c r="DD58" s="367"/>
      <c r="DE58" s="374">
        <f t="shared" si="114"/>
        <v>0</v>
      </c>
      <c r="DF58" s="373"/>
      <c r="DG58" s="265">
        <f t="shared" si="115"/>
        <v>0</v>
      </c>
      <c r="DH58" s="372"/>
      <c r="DI58" s="267">
        <f t="shared" si="116"/>
        <v>0</v>
      </c>
      <c r="DJ58" s="373"/>
      <c r="DK58" s="374">
        <v>45679</v>
      </c>
      <c r="DL58" s="373">
        <v>4163066</v>
      </c>
      <c r="DM58" s="374">
        <f t="shared" ref="DM58:DM79" si="135">IF(AU58=1,1,0)</f>
        <v>0</v>
      </c>
      <c r="DN58" s="373"/>
      <c r="DO58" s="155">
        <f t="shared" si="118"/>
        <v>0</v>
      </c>
      <c r="DP58" s="372"/>
      <c r="DQ58" s="155">
        <f t="shared" si="119"/>
        <v>0</v>
      </c>
      <c r="DR58" s="373"/>
      <c r="DS58" s="155">
        <f t="shared" si="120"/>
        <v>0</v>
      </c>
      <c r="DT58" s="372"/>
      <c r="DU58" s="155">
        <f t="shared" si="121"/>
        <v>0</v>
      </c>
      <c r="DV58" s="373"/>
      <c r="DW58" s="368">
        <v>45581</v>
      </c>
      <c r="DX58" s="372">
        <v>4063455</v>
      </c>
      <c r="DY58" s="154">
        <f t="shared" si="127"/>
        <v>0</v>
      </c>
      <c r="DZ58" s="373"/>
      <c r="EA58" s="154">
        <v>45630</v>
      </c>
      <c r="EB58" s="650">
        <v>4163041</v>
      </c>
      <c r="EC58" s="269">
        <v>45630</v>
      </c>
      <c r="ED58" s="654">
        <v>4163042</v>
      </c>
      <c r="EE58" s="271">
        <v>45581</v>
      </c>
      <c r="EF58" s="604">
        <v>4063459</v>
      </c>
      <c r="EG58" s="273"/>
      <c r="EH58" s="274"/>
      <c r="EI58" s="275"/>
      <c r="EJ58" s="276"/>
      <c r="EK58" s="275"/>
      <c r="EL58" s="277"/>
      <c r="EM58" s="278" t="str">
        <f t="shared" si="122"/>
        <v xml:space="preserve"> </v>
      </c>
      <c r="EN58" s="372"/>
      <c r="EO58" s="155">
        <f t="shared" si="123"/>
        <v>0</v>
      </c>
      <c r="EP58" s="373"/>
      <c r="ER58" s="194" t="str">
        <f t="shared" si="124"/>
        <v>-</v>
      </c>
      <c r="ET58" s="154" t="str">
        <f>IF($AE58=0,"　",VLOOKUP($AE58,ﾚｰｻﾞOP,60,0))</f>
        <v>-</v>
      </c>
      <c r="EU58" s="367"/>
      <c r="EV58" s="154" t="str">
        <f>IF($AE58=0,"　",VLOOKUP($AE58,ﾚｰｻﾞOP,60,0))</f>
        <v>-</v>
      </c>
      <c r="EW58" s="367"/>
      <c r="EX58" s="154" t="str">
        <f t="shared" si="84"/>
        <v>-</v>
      </c>
      <c r="EY58" s="367"/>
      <c r="EZ58" s="155" t="str">
        <f t="shared" si="85"/>
        <v>-</v>
      </c>
      <c r="FA58" s="367"/>
      <c r="FB58" s="154" t="str">
        <f>IF($AE58=0,"　",VLOOKUP($AE58,ﾚｰｻﾞOP,63,0))</f>
        <v>-</v>
      </c>
      <c r="FC58" s="367"/>
      <c r="FD58" s="154" t="str">
        <f t="shared" si="86"/>
        <v>-</v>
      </c>
      <c r="FE58" s="367"/>
      <c r="FF58" s="155" t="str">
        <f t="shared" si="87"/>
        <v>-</v>
      </c>
      <c r="FG58" s="367"/>
      <c r="FH58" s="154" t="str">
        <f t="shared" si="88"/>
        <v>-</v>
      </c>
      <c r="FI58" s="367"/>
      <c r="FJ58" s="155" t="str">
        <f>IF($AE58=0,"　",VLOOKUP($AE58,ﾚｰｻﾞOP,67,0))</f>
        <v>-</v>
      </c>
      <c r="FK58" s="373"/>
      <c r="FL58" s="155" t="str">
        <f t="shared" si="134"/>
        <v>-</v>
      </c>
      <c r="FM58" s="279"/>
      <c r="FN58" s="1184"/>
      <c r="FO58" s="280"/>
      <c r="FP58" s="281"/>
      <c r="FQ58" s="282"/>
      <c r="FS58" s="281"/>
      <c r="FT58" s="282"/>
    </row>
    <row r="59" spans="1:176" ht="18.600000000000001" customHeight="1">
      <c r="A59" s="228">
        <f t="shared" si="63"/>
        <v>49</v>
      </c>
      <c r="B59" s="343" t="str">
        <f t="shared" si="91"/>
        <v>4IE</v>
      </c>
      <c r="C59" s="875">
        <v>45748</v>
      </c>
      <c r="D59" s="933" t="s">
        <v>810</v>
      </c>
      <c r="E59" s="934" t="s">
        <v>811</v>
      </c>
      <c r="F59" s="595" t="s">
        <v>872</v>
      </c>
      <c r="G59" s="596"/>
      <c r="H59" s="597" t="s">
        <v>3</v>
      </c>
      <c r="I59" s="598" t="s">
        <v>63</v>
      </c>
      <c r="J59" s="598" t="s">
        <v>819</v>
      </c>
      <c r="K59" s="599" t="s">
        <v>11</v>
      </c>
      <c r="L59" s="600" t="s">
        <v>873</v>
      </c>
      <c r="M59" s="935" t="s">
        <v>885</v>
      </c>
      <c r="N59" s="936"/>
      <c r="O59" s="937">
        <v>45709</v>
      </c>
      <c r="P59" s="936">
        <v>45716</v>
      </c>
      <c r="Q59" s="937">
        <v>45713</v>
      </c>
      <c r="R59" s="936">
        <v>45717</v>
      </c>
      <c r="S59" s="937">
        <v>45714</v>
      </c>
      <c r="T59" s="936">
        <v>45723</v>
      </c>
      <c r="U59" s="938">
        <v>45722</v>
      </c>
      <c r="V59" s="936">
        <v>45724</v>
      </c>
      <c r="W59" s="939">
        <v>45724</v>
      </c>
      <c r="X59" s="936">
        <v>45728</v>
      </c>
      <c r="Y59" s="940">
        <v>45730</v>
      </c>
      <c r="Z59" s="359">
        <v>45730</v>
      </c>
      <c r="AA59" s="601"/>
      <c r="AB59" s="359"/>
      <c r="AC59" s="602"/>
      <c r="AD59" s="361"/>
      <c r="AE59" s="362">
        <v>25</v>
      </c>
      <c r="AF59" s="363" t="str">
        <f t="shared" si="83"/>
        <v>4IE</v>
      </c>
      <c r="AG59" s="364" t="str">
        <f t="shared" si="92"/>
        <v>-</v>
      </c>
      <c r="AH59" s="364" t="str">
        <f t="shared" si="93"/>
        <v>-</v>
      </c>
      <c r="AI59" s="364" t="str">
        <f t="shared" ref="AI59:AI65" si="136">IF($AE59=0,"　",VLOOKUP($AE59,ﾚｰｻﾞOP,36,0))</f>
        <v>-</v>
      </c>
      <c r="AJ59" s="364" t="str">
        <f t="shared" si="94"/>
        <v>-</v>
      </c>
      <c r="AK59" s="364" t="str">
        <f t="shared" si="95"/>
        <v>-</v>
      </c>
      <c r="AL59" s="364"/>
      <c r="AM59" s="364"/>
      <c r="AN59" s="364" t="str">
        <f>IF($AE59=0,"　",VLOOKUP($AE59,ﾚｰｻﾞOP,37,0))</f>
        <v>-</v>
      </c>
      <c r="AO59" s="364" t="str">
        <f t="shared" si="126"/>
        <v>-</v>
      </c>
      <c r="AP59" s="363" t="str">
        <f>IF($AE59=0,"　",VLOOKUP($AE59,ﾚｰｻﾞOP,43,0))</f>
        <v>-</v>
      </c>
      <c r="AQ59" s="255" t="str">
        <f>IF($AE59=0,"　",VLOOKUP($AE59,ﾚｰｻﾞOP,45,0))</f>
        <v>-</v>
      </c>
      <c r="AR59" s="255">
        <f>IF($AE59=0,"　",VLOOKUP($AE59,ﾚｰｻﾞOP,47,0))</f>
        <v>0</v>
      </c>
      <c r="AS59" s="255">
        <f t="shared" si="125"/>
        <v>0</v>
      </c>
      <c r="AT59" s="255"/>
      <c r="AU59" s="256">
        <f t="shared" si="96"/>
        <v>0</v>
      </c>
      <c r="AV59" s="257">
        <f t="shared" si="97"/>
        <v>0</v>
      </c>
      <c r="AW59" s="590" t="str">
        <f>IF($AE59=0,"　",VLOOKUP($AE59,ﾚｰｻﾞOP,5,0))</f>
        <v>-</v>
      </c>
      <c r="AX59" s="369"/>
      <c r="AY59" s="154" t="str">
        <f>IF($AE59=0,"　",VLOOKUP($AE59,ﾚｰｻﾞOP,6,0))</f>
        <v>-</v>
      </c>
      <c r="AZ59" s="367"/>
      <c r="BA59" s="154" t="str">
        <f>IF($AE59=0,"　",VLOOKUP($AE59,ﾚｰｻﾞOP,7,0))</f>
        <v>-</v>
      </c>
      <c r="BB59" s="367"/>
      <c r="BC59" s="368" t="str">
        <f>IF($AE59=0,"　",VLOOKUP($AE59,ﾚｰｻﾞOP,8,0))</f>
        <v>-</v>
      </c>
      <c r="BD59" s="369"/>
      <c r="BE59" s="154" t="str">
        <f>IF($AE59=0,"　",VLOOKUP($AE59,ﾚｰｻﾞOP,9,0))</f>
        <v>-</v>
      </c>
      <c r="BF59" s="367"/>
      <c r="BG59" s="368" t="str">
        <f>IF($AE59=0,"　",VLOOKUP($AE59,ﾚｰｻﾞOP,10,0))</f>
        <v>-</v>
      </c>
      <c r="BH59" s="367"/>
      <c r="BI59" s="154" t="str">
        <f>IF($AE59=0,"　",VLOOKUP($AE59,ﾚｰｻﾞOP,11,0))</f>
        <v>-</v>
      </c>
      <c r="BJ59" s="367"/>
      <c r="BK59" s="154" t="str">
        <f t="shared" si="98"/>
        <v>-</v>
      </c>
      <c r="BL59" s="367"/>
      <c r="BM59" s="154" t="str">
        <f t="shared" si="99"/>
        <v>-</v>
      </c>
      <c r="BN59" s="367"/>
      <c r="BO59" s="155" t="str">
        <f t="shared" si="100"/>
        <v>-</v>
      </c>
      <c r="BP59" s="367"/>
      <c r="BQ59" s="154" t="str">
        <f t="shared" si="101"/>
        <v>-</v>
      </c>
      <c r="BR59" s="369"/>
      <c r="BS59" s="154" t="str">
        <f t="shared" si="128"/>
        <v>-</v>
      </c>
      <c r="BT59" s="369"/>
      <c r="BU59" s="154" t="str">
        <f t="shared" si="129"/>
        <v>-</v>
      </c>
      <c r="BV59" s="369"/>
      <c r="BW59" s="154" t="str">
        <f t="shared" si="130"/>
        <v>-</v>
      </c>
      <c r="BX59" s="367"/>
      <c r="BY59" s="154" t="str">
        <f t="shared" si="131"/>
        <v>-</v>
      </c>
      <c r="BZ59" s="369"/>
      <c r="CA59" s="154" t="str">
        <f t="shared" si="132"/>
        <v>-</v>
      </c>
      <c r="CB59" s="367"/>
      <c r="CC59" s="154" t="str">
        <f t="shared" si="133"/>
        <v>-</v>
      </c>
      <c r="CD59" s="367"/>
      <c r="CE59" s="154" t="str">
        <f t="shared" si="102"/>
        <v>-</v>
      </c>
      <c r="CF59" s="369"/>
      <c r="CG59" s="155" t="str">
        <f t="shared" si="103"/>
        <v>-</v>
      </c>
      <c r="CH59" s="367"/>
      <c r="CI59" s="154" t="str">
        <f t="shared" si="104"/>
        <v>-</v>
      </c>
      <c r="CJ59" s="369"/>
      <c r="CK59" s="154" t="str">
        <f t="shared" si="105"/>
        <v>-</v>
      </c>
      <c r="CL59" s="367"/>
      <c r="CM59" s="154" t="str">
        <f t="shared" si="106"/>
        <v>-</v>
      </c>
      <c r="CN59" s="367"/>
      <c r="CO59" s="155" t="str">
        <f t="shared" si="107"/>
        <v>-</v>
      </c>
      <c r="CP59" s="367"/>
      <c r="CQ59" s="155" t="str">
        <f t="shared" si="108"/>
        <v>-</v>
      </c>
      <c r="CR59" s="367"/>
      <c r="CS59" s="154" t="str">
        <f t="shared" si="109"/>
        <v>-</v>
      </c>
      <c r="CT59" s="367"/>
      <c r="CU59" s="155"/>
      <c r="CV59" s="367"/>
      <c r="CW59" s="154" t="str">
        <f t="shared" si="110"/>
        <v>-</v>
      </c>
      <c r="CX59" s="367"/>
      <c r="CY59" s="155" t="str">
        <f t="shared" si="111"/>
        <v>-</v>
      </c>
      <c r="CZ59" s="367"/>
      <c r="DA59" s="154" t="str">
        <f t="shared" si="112"/>
        <v>-</v>
      </c>
      <c r="DB59" s="369"/>
      <c r="DC59" s="155" t="str">
        <f t="shared" si="113"/>
        <v>-</v>
      </c>
      <c r="DD59" s="367"/>
      <c r="DE59" s="374">
        <f t="shared" si="114"/>
        <v>0</v>
      </c>
      <c r="DF59" s="373"/>
      <c r="DG59" s="265">
        <f t="shared" si="115"/>
        <v>0</v>
      </c>
      <c r="DH59" s="372"/>
      <c r="DI59" s="267">
        <f t="shared" si="116"/>
        <v>0</v>
      </c>
      <c r="DJ59" s="373"/>
      <c r="DK59" s="374">
        <f t="shared" ref="DK59:DK65" si="137">IF(AU59=2,1,0)</f>
        <v>0</v>
      </c>
      <c r="DL59" s="373"/>
      <c r="DM59" s="374">
        <f t="shared" si="135"/>
        <v>0</v>
      </c>
      <c r="DN59" s="373"/>
      <c r="DO59" s="155">
        <f t="shared" si="118"/>
        <v>0</v>
      </c>
      <c r="DP59" s="372"/>
      <c r="DQ59" s="155">
        <f t="shared" si="119"/>
        <v>0</v>
      </c>
      <c r="DR59" s="373"/>
      <c r="DS59" s="155">
        <f t="shared" si="120"/>
        <v>0</v>
      </c>
      <c r="DT59" s="372"/>
      <c r="DU59" s="155">
        <f t="shared" si="121"/>
        <v>0</v>
      </c>
      <c r="DV59" s="373"/>
      <c r="DW59" s="368">
        <f>IF(AN59=1,1,0)</f>
        <v>0</v>
      </c>
      <c r="DX59" s="372"/>
      <c r="DY59" s="154">
        <f t="shared" si="127"/>
        <v>0</v>
      </c>
      <c r="DZ59" s="373"/>
      <c r="EA59" s="154">
        <f>IF(AP59=1,1,0)</f>
        <v>0</v>
      </c>
      <c r="EB59" s="373"/>
      <c r="EC59" s="269">
        <f>IF(AQ59=1,1,0)</f>
        <v>0</v>
      </c>
      <c r="ED59" s="376"/>
      <c r="EE59" s="271">
        <f>IF(AV59=0,0,1)</f>
        <v>0</v>
      </c>
      <c r="EF59" s="377"/>
      <c r="EG59" s="273"/>
      <c r="EH59" s="274"/>
      <c r="EI59" s="275"/>
      <c r="EJ59" s="276"/>
      <c r="EK59" s="275"/>
      <c r="EL59" s="277"/>
      <c r="EM59" s="278" t="str">
        <f t="shared" si="122"/>
        <v xml:space="preserve"> </v>
      </c>
      <c r="EN59" s="372"/>
      <c r="EO59" s="155">
        <f t="shared" si="123"/>
        <v>0</v>
      </c>
      <c r="EP59" s="373"/>
      <c r="ER59" s="194" t="str">
        <f t="shared" si="124"/>
        <v>-</v>
      </c>
      <c r="ET59" s="154">
        <v>45706</v>
      </c>
      <c r="EU59" s="367">
        <v>4163110</v>
      </c>
      <c r="EV59" s="154">
        <v>45706</v>
      </c>
      <c r="EW59" s="367">
        <v>4163110</v>
      </c>
      <c r="EX59" s="154">
        <f t="shared" si="84"/>
        <v>0</v>
      </c>
      <c r="EY59" s="367"/>
      <c r="EZ59" s="155">
        <f t="shared" si="85"/>
        <v>0</v>
      </c>
      <c r="FA59" s="367"/>
      <c r="FB59" s="154">
        <v>45706</v>
      </c>
      <c r="FC59" s="367">
        <v>4163113</v>
      </c>
      <c r="FD59" s="154">
        <f t="shared" si="86"/>
        <v>0</v>
      </c>
      <c r="FE59" s="367"/>
      <c r="FF59" s="155">
        <f t="shared" si="87"/>
        <v>0</v>
      </c>
      <c r="FG59" s="367"/>
      <c r="FH59" s="154">
        <f t="shared" si="88"/>
        <v>0</v>
      </c>
      <c r="FI59" s="367"/>
      <c r="FJ59" s="155">
        <v>45749</v>
      </c>
      <c r="FK59" s="373">
        <v>4163127</v>
      </c>
      <c r="FL59" s="155">
        <f t="shared" si="134"/>
        <v>1</v>
      </c>
      <c r="FM59" s="279"/>
      <c r="FN59" s="1184"/>
      <c r="FO59" s="280"/>
      <c r="FP59" s="281"/>
      <c r="FQ59" s="282"/>
      <c r="FS59" s="281"/>
      <c r="FT59" s="282"/>
    </row>
    <row r="60" spans="1:176" ht="18.600000000000001" customHeight="1">
      <c r="A60" s="228">
        <f t="shared" si="63"/>
        <v>50</v>
      </c>
      <c r="B60" s="343" t="str">
        <f t="shared" si="91"/>
        <v>4IE</v>
      </c>
      <c r="C60" s="875">
        <v>45748</v>
      </c>
      <c r="D60" s="933" t="s">
        <v>810</v>
      </c>
      <c r="E60" s="934" t="s">
        <v>812</v>
      </c>
      <c r="F60" s="595" t="s">
        <v>876</v>
      </c>
      <c r="G60" s="596"/>
      <c r="H60" s="597" t="s">
        <v>832</v>
      </c>
      <c r="I60" s="598" t="s">
        <v>63</v>
      </c>
      <c r="J60" s="598" t="s">
        <v>821</v>
      </c>
      <c r="K60" s="599" t="s">
        <v>11</v>
      </c>
      <c r="L60" s="600" t="s">
        <v>873</v>
      </c>
      <c r="M60" s="935" t="s">
        <v>885</v>
      </c>
      <c r="N60" s="936"/>
      <c r="O60" s="937">
        <v>45709</v>
      </c>
      <c r="P60" s="936">
        <v>45716</v>
      </c>
      <c r="Q60" s="937">
        <v>45713</v>
      </c>
      <c r="R60" s="936">
        <v>45717</v>
      </c>
      <c r="S60" s="937">
        <v>45714</v>
      </c>
      <c r="T60" s="936">
        <v>45723</v>
      </c>
      <c r="U60" s="938">
        <v>45722</v>
      </c>
      <c r="V60" s="936">
        <v>45727</v>
      </c>
      <c r="W60" s="939">
        <v>45724</v>
      </c>
      <c r="X60" s="936">
        <v>45728</v>
      </c>
      <c r="Y60" s="940">
        <v>45730</v>
      </c>
      <c r="Z60" s="359">
        <v>45730</v>
      </c>
      <c r="AA60" s="601"/>
      <c r="AB60" s="359"/>
      <c r="AC60" s="602"/>
      <c r="AD60" s="361"/>
      <c r="AE60" s="362">
        <v>25</v>
      </c>
      <c r="AF60" s="363" t="str">
        <f t="shared" si="83"/>
        <v>4IE</v>
      </c>
      <c r="AG60" s="364" t="str">
        <f t="shared" si="92"/>
        <v>-</v>
      </c>
      <c r="AH60" s="364" t="str">
        <f t="shared" si="93"/>
        <v>-</v>
      </c>
      <c r="AI60" s="364" t="str">
        <f t="shared" si="136"/>
        <v>-</v>
      </c>
      <c r="AJ60" s="364" t="str">
        <f t="shared" si="94"/>
        <v>-</v>
      </c>
      <c r="AK60" s="364" t="str">
        <f t="shared" si="95"/>
        <v>-</v>
      </c>
      <c r="AL60" s="364"/>
      <c r="AM60" s="364"/>
      <c r="AN60" s="364" t="str">
        <f>IF($AE60=0,"　",VLOOKUP($AE60,ﾚｰｻﾞOP,37,0))</f>
        <v>-</v>
      </c>
      <c r="AO60" s="364" t="str">
        <f t="shared" si="126"/>
        <v>-</v>
      </c>
      <c r="AP60" s="363" t="str">
        <f>IF($AE60=0,"　",VLOOKUP($AE60,ﾚｰｻﾞOP,43,0))</f>
        <v>-</v>
      </c>
      <c r="AQ60" s="255" t="str">
        <f>IF($AE60=0,"　",VLOOKUP($AE60,ﾚｰｻﾞOP,45,0))</f>
        <v>-</v>
      </c>
      <c r="AR60" s="255">
        <f>IF($AE60=0,"　",VLOOKUP($AE60,ﾚｰｻﾞOP,47,0))</f>
        <v>0</v>
      </c>
      <c r="AS60" s="255">
        <f t="shared" si="125"/>
        <v>0</v>
      </c>
      <c r="AT60" s="255"/>
      <c r="AU60" s="256">
        <f t="shared" si="96"/>
        <v>0</v>
      </c>
      <c r="AV60" s="257">
        <f t="shared" si="97"/>
        <v>0</v>
      </c>
      <c r="AW60" s="590" t="str">
        <f>IF($AE60=0,"　",VLOOKUP($AE60,ﾚｰｻﾞOP,5,0))</f>
        <v>-</v>
      </c>
      <c r="AX60" s="369"/>
      <c r="AY60" s="154" t="str">
        <f>IF($AE60=0,"　",VLOOKUP($AE60,ﾚｰｻﾞOP,6,0))</f>
        <v>-</v>
      </c>
      <c r="AZ60" s="367"/>
      <c r="BA60" s="154" t="str">
        <f>IF($AE60=0,"　",VLOOKUP($AE60,ﾚｰｻﾞOP,7,0))</f>
        <v>-</v>
      </c>
      <c r="BB60" s="367"/>
      <c r="BC60" s="368" t="str">
        <f>IF($AE60=0,"　",VLOOKUP($AE60,ﾚｰｻﾞOP,8,0))</f>
        <v>-</v>
      </c>
      <c r="BD60" s="369"/>
      <c r="BE60" s="154" t="str">
        <f>IF($AE60=0,"　",VLOOKUP($AE60,ﾚｰｻﾞOP,9,0))</f>
        <v>-</v>
      </c>
      <c r="BF60" s="367"/>
      <c r="BG60" s="368" t="str">
        <f>IF($AE60=0,"　",VLOOKUP($AE60,ﾚｰｻﾞOP,10,0))</f>
        <v>-</v>
      </c>
      <c r="BH60" s="367"/>
      <c r="BI60" s="154" t="str">
        <f>IF($AE60=0,"　",VLOOKUP($AE60,ﾚｰｻﾞOP,11,0))</f>
        <v>-</v>
      </c>
      <c r="BJ60" s="367"/>
      <c r="BK60" s="154" t="str">
        <f t="shared" si="98"/>
        <v>-</v>
      </c>
      <c r="BL60" s="367"/>
      <c r="BM60" s="154" t="str">
        <f t="shared" si="99"/>
        <v>-</v>
      </c>
      <c r="BN60" s="367"/>
      <c r="BO60" s="155" t="str">
        <f t="shared" si="100"/>
        <v>-</v>
      </c>
      <c r="BP60" s="367"/>
      <c r="BQ60" s="154" t="str">
        <f t="shared" si="101"/>
        <v>-</v>
      </c>
      <c r="BR60" s="369"/>
      <c r="BS60" s="154" t="str">
        <f t="shared" si="128"/>
        <v>-</v>
      </c>
      <c r="BT60" s="369"/>
      <c r="BU60" s="154" t="str">
        <f t="shared" si="129"/>
        <v>-</v>
      </c>
      <c r="BV60" s="369"/>
      <c r="BW60" s="154" t="str">
        <f t="shared" si="130"/>
        <v>-</v>
      </c>
      <c r="BX60" s="367"/>
      <c r="BY60" s="154" t="str">
        <f t="shared" si="131"/>
        <v>-</v>
      </c>
      <c r="BZ60" s="369"/>
      <c r="CA60" s="154" t="str">
        <f t="shared" si="132"/>
        <v>-</v>
      </c>
      <c r="CB60" s="367"/>
      <c r="CC60" s="154" t="str">
        <f t="shared" si="133"/>
        <v>-</v>
      </c>
      <c r="CD60" s="367"/>
      <c r="CE60" s="154" t="str">
        <f t="shared" si="102"/>
        <v>-</v>
      </c>
      <c r="CF60" s="369"/>
      <c r="CG60" s="155" t="str">
        <f t="shared" si="103"/>
        <v>-</v>
      </c>
      <c r="CH60" s="367"/>
      <c r="CI60" s="154" t="str">
        <f t="shared" si="104"/>
        <v>-</v>
      </c>
      <c r="CJ60" s="369"/>
      <c r="CK60" s="154" t="str">
        <f t="shared" si="105"/>
        <v>-</v>
      </c>
      <c r="CL60" s="367"/>
      <c r="CM60" s="154" t="str">
        <f t="shared" si="106"/>
        <v>-</v>
      </c>
      <c r="CN60" s="367"/>
      <c r="CO60" s="155" t="str">
        <f t="shared" si="107"/>
        <v>-</v>
      </c>
      <c r="CP60" s="367"/>
      <c r="CQ60" s="155" t="str">
        <f t="shared" si="108"/>
        <v>-</v>
      </c>
      <c r="CR60" s="367"/>
      <c r="CS60" s="154" t="str">
        <f t="shared" si="109"/>
        <v>-</v>
      </c>
      <c r="CT60" s="367"/>
      <c r="CU60" s="155"/>
      <c r="CV60" s="367"/>
      <c r="CW60" s="154" t="str">
        <f t="shared" si="110"/>
        <v>-</v>
      </c>
      <c r="CX60" s="367"/>
      <c r="CY60" s="155" t="str">
        <f t="shared" si="111"/>
        <v>-</v>
      </c>
      <c r="CZ60" s="367"/>
      <c r="DA60" s="154" t="str">
        <f t="shared" si="112"/>
        <v>-</v>
      </c>
      <c r="DB60" s="369"/>
      <c r="DC60" s="155" t="str">
        <f t="shared" si="113"/>
        <v>-</v>
      </c>
      <c r="DD60" s="367"/>
      <c r="DE60" s="374">
        <f t="shared" si="114"/>
        <v>0</v>
      </c>
      <c r="DF60" s="373"/>
      <c r="DG60" s="265">
        <f t="shared" si="115"/>
        <v>0</v>
      </c>
      <c r="DH60" s="372"/>
      <c r="DI60" s="267">
        <f t="shared" si="116"/>
        <v>0</v>
      </c>
      <c r="DJ60" s="373"/>
      <c r="DK60" s="374">
        <f t="shared" si="137"/>
        <v>0</v>
      </c>
      <c r="DL60" s="373"/>
      <c r="DM60" s="374">
        <f t="shared" si="135"/>
        <v>0</v>
      </c>
      <c r="DN60" s="373"/>
      <c r="DO60" s="155">
        <f t="shared" si="118"/>
        <v>0</v>
      </c>
      <c r="DP60" s="372"/>
      <c r="DQ60" s="155">
        <f t="shared" si="119"/>
        <v>0</v>
      </c>
      <c r="DR60" s="373"/>
      <c r="DS60" s="155">
        <f t="shared" si="120"/>
        <v>0</v>
      </c>
      <c r="DT60" s="372"/>
      <c r="DU60" s="155">
        <f t="shared" si="121"/>
        <v>0</v>
      </c>
      <c r="DV60" s="373"/>
      <c r="DW60" s="368">
        <f>IF(AN60=1,1,0)</f>
        <v>0</v>
      </c>
      <c r="DX60" s="372"/>
      <c r="DY60" s="154">
        <f t="shared" si="127"/>
        <v>0</v>
      </c>
      <c r="DZ60" s="373"/>
      <c r="EA60" s="154">
        <f>IF(AP60=1,1,0)</f>
        <v>0</v>
      </c>
      <c r="EB60" s="373"/>
      <c r="EC60" s="269">
        <f>IF(AQ60=1,1,0)</f>
        <v>0</v>
      </c>
      <c r="ED60" s="376"/>
      <c r="EE60" s="271">
        <f>IF(AV60=0,0,1)</f>
        <v>0</v>
      </c>
      <c r="EF60" s="377"/>
      <c r="EG60" s="273"/>
      <c r="EH60" s="274"/>
      <c r="EI60" s="275"/>
      <c r="EJ60" s="276"/>
      <c r="EK60" s="275"/>
      <c r="EL60" s="277"/>
      <c r="EM60" s="278" t="str">
        <f t="shared" si="122"/>
        <v xml:space="preserve"> </v>
      </c>
      <c r="EN60" s="372"/>
      <c r="EO60" s="155">
        <f t="shared" si="123"/>
        <v>0</v>
      </c>
      <c r="EP60" s="373"/>
      <c r="ER60" s="194" t="str">
        <f t="shared" si="124"/>
        <v>-</v>
      </c>
      <c r="ET60" s="154">
        <v>45706</v>
      </c>
      <c r="EU60" s="367">
        <v>4163110</v>
      </c>
      <c r="EV60" s="154">
        <v>45706</v>
      </c>
      <c r="EW60" s="367">
        <v>4163110</v>
      </c>
      <c r="EX60" s="154">
        <f t="shared" si="84"/>
        <v>0</v>
      </c>
      <c r="EY60" s="367"/>
      <c r="EZ60" s="155">
        <f t="shared" si="85"/>
        <v>0</v>
      </c>
      <c r="FA60" s="367"/>
      <c r="FB60" s="154">
        <f t="shared" ref="FB60:FB80" si="138">IF($AE60=0,"　",VLOOKUP($AE60,ﾚｰｻﾞOP,63,0))</f>
        <v>0</v>
      </c>
      <c r="FC60" s="367"/>
      <c r="FD60" s="154">
        <v>45706</v>
      </c>
      <c r="FE60" s="367">
        <v>4163114</v>
      </c>
      <c r="FF60" s="155">
        <f t="shared" si="87"/>
        <v>0</v>
      </c>
      <c r="FG60" s="367"/>
      <c r="FH60" s="154">
        <f t="shared" si="88"/>
        <v>0</v>
      </c>
      <c r="FI60" s="367"/>
      <c r="FJ60" s="155">
        <v>45749</v>
      </c>
      <c r="FK60" s="373">
        <v>4163127</v>
      </c>
      <c r="FL60" s="155">
        <f t="shared" si="134"/>
        <v>1</v>
      </c>
      <c r="FM60" s="279"/>
      <c r="FN60" s="1184"/>
      <c r="FO60" s="280"/>
      <c r="FP60" s="281"/>
      <c r="FQ60" s="282"/>
      <c r="FS60" s="281"/>
      <c r="FT60" s="282"/>
    </row>
    <row r="61" spans="1:176" ht="18.600000000000001" customHeight="1">
      <c r="A61" s="228">
        <f t="shared" si="63"/>
        <v>51</v>
      </c>
      <c r="B61" s="343" t="str">
        <f t="shared" si="91"/>
        <v>4IE</v>
      </c>
      <c r="C61" s="875">
        <v>45748</v>
      </c>
      <c r="D61" s="581" t="s">
        <v>896</v>
      </c>
      <c r="E61" s="594" t="s">
        <v>954</v>
      </c>
      <c r="F61" s="595" t="s">
        <v>955</v>
      </c>
      <c r="G61" s="596"/>
      <c r="H61" s="597" t="s">
        <v>630</v>
      </c>
      <c r="I61" s="598" t="s">
        <v>48</v>
      </c>
      <c r="J61" s="598" t="s">
        <v>22</v>
      </c>
      <c r="K61" s="599" t="s">
        <v>503</v>
      </c>
      <c r="L61" s="600" t="s">
        <v>617</v>
      </c>
      <c r="M61" s="352">
        <v>45720</v>
      </c>
      <c r="N61" s="353">
        <v>45710</v>
      </c>
      <c r="O61" s="354">
        <v>45721</v>
      </c>
      <c r="P61" s="353">
        <v>45720</v>
      </c>
      <c r="Q61" s="354">
        <v>45722</v>
      </c>
      <c r="R61" s="353">
        <v>45721</v>
      </c>
      <c r="S61" s="354">
        <v>45722</v>
      </c>
      <c r="T61" s="353">
        <v>45721</v>
      </c>
      <c r="U61" s="355">
        <v>45724</v>
      </c>
      <c r="V61" s="353">
        <v>45724</v>
      </c>
      <c r="W61" s="356">
        <v>45727</v>
      </c>
      <c r="X61" s="357">
        <v>45729</v>
      </c>
      <c r="Y61" s="359">
        <v>45731</v>
      </c>
      <c r="Z61" s="944">
        <v>45731</v>
      </c>
      <c r="AA61" s="601"/>
      <c r="AB61" s="359"/>
      <c r="AC61" s="251" t="s">
        <v>633</v>
      </c>
      <c r="AD61" s="361"/>
      <c r="AE61" s="362">
        <v>2</v>
      </c>
      <c r="AF61" s="363" t="str">
        <f t="shared" si="83"/>
        <v>4IE</v>
      </c>
      <c r="AG61" s="364">
        <v>1</v>
      </c>
      <c r="AH61" s="364">
        <f t="shared" si="93"/>
        <v>0</v>
      </c>
      <c r="AI61" s="364">
        <f t="shared" si="136"/>
        <v>0</v>
      </c>
      <c r="AJ61" s="364">
        <f t="shared" si="94"/>
        <v>0</v>
      </c>
      <c r="AK61" s="364">
        <f t="shared" si="95"/>
        <v>0</v>
      </c>
      <c r="AL61" s="364"/>
      <c r="AM61" s="364"/>
      <c r="AN61" s="364">
        <f>IF($AE61=0,"　",VLOOKUP($AE61,ﾚｰｻﾞOP,37,0))</f>
        <v>0</v>
      </c>
      <c r="AO61" s="364">
        <f t="shared" si="126"/>
        <v>0</v>
      </c>
      <c r="AP61" s="363">
        <v>1</v>
      </c>
      <c r="AQ61" s="255">
        <v>1</v>
      </c>
      <c r="AR61" s="255">
        <v>1</v>
      </c>
      <c r="AS61" s="255">
        <f t="shared" si="125"/>
        <v>0</v>
      </c>
      <c r="AT61" s="255"/>
      <c r="AU61" s="256">
        <f t="shared" si="96"/>
        <v>0</v>
      </c>
      <c r="AV61" s="257">
        <f t="shared" si="97"/>
        <v>1</v>
      </c>
      <c r="AW61" s="590">
        <v>45623</v>
      </c>
      <c r="AX61" s="369">
        <v>4163027</v>
      </c>
      <c r="AY61" s="154">
        <v>45623</v>
      </c>
      <c r="AZ61" s="367">
        <v>4163028</v>
      </c>
      <c r="BA61" s="154">
        <v>45623</v>
      </c>
      <c r="BB61" s="367">
        <v>4163029</v>
      </c>
      <c r="BC61" s="368">
        <v>45581</v>
      </c>
      <c r="BD61" s="369">
        <v>4063444</v>
      </c>
      <c r="BE61" s="154">
        <v>45581</v>
      </c>
      <c r="BF61" s="367">
        <v>4063445</v>
      </c>
      <c r="BG61" s="368">
        <v>45623</v>
      </c>
      <c r="BH61" s="367">
        <v>4163032</v>
      </c>
      <c r="BI61" s="154">
        <v>45581</v>
      </c>
      <c r="BJ61" s="367">
        <v>4063447</v>
      </c>
      <c r="BK61" s="154" t="str">
        <f t="shared" si="98"/>
        <v>-</v>
      </c>
      <c r="BL61" s="367"/>
      <c r="BM61" s="154" t="str">
        <f t="shared" si="99"/>
        <v>-</v>
      </c>
      <c r="BN61" s="367"/>
      <c r="BO61" s="155" t="str">
        <f t="shared" si="100"/>
        <v>-</v>
      </c>
      <c r="BP61" s="367"/>
      <c r="BQ61" s="154" t="str">
        <f t="shared" si="101"/>
        <v>-</v>
      </c>
      <c r="BR61" s="369"/>
      <c r="BS61" s="154" t="str">
        <f t="shared" si="128"/>
        <v>-</v>
      </c>
      <c r="BT61" s="369"/>
      <c r="BU61" s="154" t="str">
        <f t="shared" si="129"/>
        <v>-</v>
      </c>
      <c r="BV61" s="369"/>
      <c r="BW61" s="154" t="str">
        <f t="shared" si="130"/>
        <v>-</v>
      </c>
      <c r="BX61" s="367"/>
      <c r="BY61" s="154" t="str">
        <f t="shared" si="131"/>
        <v>-</v>
      </c>
      <c r="BZ61" s="369"/>
      <c r="CA61" s="154" t="str">
        <f t="shared" si="132"/>
        <v>-</v>
      </c>
      <c r="CB61" s="367"/>
      <c r="CC61" s="154" t="str">
        <f t="shared" si="133"/>
        <v>-</v>
      </c>
      <c r="CD61" s="367"/>
      <c r="CE61" s="154" t="str">
        <f t="shared" si="102"/>
        <v>-</v>
      </c>
      <c r="CF61" s="369"/>
      <c r="CG61" s="155" t="str">
        <f t="shared" si="103"/>
        <v>-</v>
      </c>
      <c r="CH61" s="367"/>
      <c r="CI61" s="154" t="str">
        <f t="shared" si="104"/>
        <v>-</v>
      </c>
      <c r="CJ61" s="369"/>
      <c r="CK61" s="154" t="str">
        <f t="shared" si="105"/>
        <v>-</v>
      </c>
      <c r="CL61" s="367"/>
      <c r="CM61" s="154" t="str">
        <f t="shared" si="106"/>
        <v>-</v>
      </c>
      <c r="CN61" s="367"/>
      <c r="CO61" s="155" t="str">
        <f t="shared" si="107"/>
        <v>-</v>
      </c>
      <c r="CP61" s="367"/>
      <c r="CQ61" s="155" t="str">
        <f t="shared" si="108"/>
        <v>-</v>
      </c>
      <c r="CR61" s="367"/>
      <c r="CS61" s="154" t="str">
        <f t="shared" si="109"/>
        <v>-</v>
      </c>
      <c r="CT61" s="367"/>
      <c r="CU61" s="155"/>
      <c r="CV61" s="367"/>
      <c r="CW61" s="154" t="str">
        <f t="shared" si="110"/>
        <v>-</v>
      </c>
      <c r="CX61" s="367"/>
      <c r="CY61" s="155" t="str">
        <f t="shared" si="111"/>
        <v>-</v>
      </c>
      <c r="CZ61" s="367"/>
      <c r="DA61" s="154" t="str">
        <f t="shared" si="112"/>
        <v>-</v>
      </c>
      <c r="DB61" s="369"/>
      <c r="DC61" s="155" t="str">
        <f t="shared" si="113"/>
        <v>-</v>
      </c>
      <c r="DD61" s="367"/>
      <c r="DE61" s="374">
        <v>45720</v>
      </c>
      <c r="DF61" s="373">
        <v>4163118</v>
      </c>
      <c r="DG61" s="265">
        <f t="shared" si="115"/>
        <v>0</v>
      </c>
      <c r="DH61" s="372"/>
      <c r="DI61" s="267">
        <v>45637</v>
      </c>
      <c r="DJ61" s="373">
        <v>4163063</v>
      </c>
      <c r="DK61" s="374">
        <f t="shared" si="137"/>
        <v>0</v>
      </c>
      <c r="DL61" s="373"/>
      <c r="DM61" s="374">
        <f t="shared" si="135"/>
        <v>0</v>
      </c>
      <c r="DN61" s="373"/>
      <c r="DO61" s="155">
        <f t="shared" si="118"/>
        <v>0</v>
      </c>
      <c r="DP61" s="372"/>
      <c r="DQ61" s="155">
        <f t="shared" si="119"/>
        <v>0</v>
      </c>
      <c r="DR61" s="373"/>
      <c r="DS61" s="155">
        <f t="shared" si="120"/>
        <v>0</v>
      </c>
      <c r="DT61" s="372"/>
      <c r="DU61" s="155">
        <f t="shared" si="121"/>
        <v>0</v>
      </c>
      <c r="DV61" s="373"/>
      <c r="DW61" s="368">
        <f>IF(AN61=1,1,0)</f>
        <v>0</v>
      </c>
      <c r="DX61" s="372"/>
      <c r="DY61" s="154">
        <f t="shared" si="127"/>
        <v>0</v>
      </c>
      <c r="DZ61" s="373"/>
      <c r="EA61" s="154">
        <v>45630</v>
      </c>
      <c r="EB61" s="650">
        <v>4163041</v>
      </c>
      <c r="EC61" s="269">
        <v>45630</v>
      </c>
      <c r="ED61" s="654">
        <v>4163042</v>
      </c>
      <c r="EE61" s="271">
        <v>45581</v>
      </c>
      <c r="EF61" s="604">
        <v>4063459</v>
      </c>
      <c r="EG61" s="273"/>
      <c r="EH61" s="274"/>
      <c r="EI61" s="275"/>
      <c r="EJ61" s="276"/>
      <c r="EK61" s="275"/>
      <c r="EL61" s="277"/>
      <c r="EM61" s="278" t="str">
        <f t="shared" si="122"/>
        <v xml:space="preserve"> </v>
      </c>
      <c r="EN61" s="372"/>
      <c r="EO61" s="155">
        <f t="shared" si="123"/>
        <v>0</v>
      </c>
      <c r="EP61" s="373"/>
      <c r="ER61" s="194" t="str">
        <f t="shared" si="124"/>
        <v>-</v>
      </c>
      <c r="ET61" s="154" t="str">
        <f t="shared" ref="ET61:ET74" si="139">IF($AE61=0,"　",VLOOKUP($AE61,ﾚｰｻﾞOP,60,0))</f>
        <v>-</v>
      </c>
      <c r="EU61" s="367"/>
      <c r="EV61" s="154" t="str">
        <f t="shared" ref="EV61:EV74" si="140">IF($AE61=0,"　",VLOOKUP($AE61,ﾚｰｻﾞOP,60,0))</f>
        <v>-</v>
      </c>
      <c r="EW61" s="367"/>
      <c r="EX61" s="154" t="str">
        <f t="shared" si="84"/>
        <v>-</v>
      </c>
      <c r="EY61" s="367"/>
      <c r="EZ61" s="155" t="str">
        <f t="shared" si="85"/>
        <v>-</v>
      </c>
      <c r="FA61" s="367"/>
      <c r="FB61" s="154" t="str">
        <f t="shared" si="138"/>
        <v>-</v>
      </c>
      <c r="FC61" s="367"/>
      <c r="FD61" s="154" t="str">
        <f t="shared" ref="FD61:FD74" si="141">IF($AE61=0,"　",VLOOKUP($AE61,ﾚｰｻﾞOP,64,0))</f>
        <v>-</v>
      </c>
      <c r="FE61" s="367"/>
      <c r="FF61" s="155" t="str">
        <f t="shared" si="87"/>
        <v>-</v>
      </c>
      <c r="FG61" s="367"/>
      <c r="FH61" s="154" t="str">
        <f t="shared" si="88"/>
        <v>-</v>
      </c>
      <c r="FI61" s="367"/>
      <c r="FJ61" s="155" t="str">
        <f t="shared" ref="FJ61:FJ74" si="142">IF($AE61=0,"　",VLOOKUP($AE61,ﾚｰｻﾞOP,67,0))</f>
        <v>-</v>
      </c>
      <c r="FK61" s="373"/>
      <c r="FL61" s="155" t="str">
        <f t="shared" si="134"/>
        <v>-</v>
      </c>
      <c r="FM61" s="279"/>
      <c r="FN61" s="1184"/>
      <c r="FO61" s="280"/>
      <c r="FP61" s="281"/>
      <c r="FQ61" s="282"/>
      <c r="FS61" s="281"/>
      <c r="FT61" s="282"/>
    </row>
    <row r="62" spans="1:176" ht="18.600000000000001" customHeight="1" thickBot="1">
      <c r="A62" s="945">
        <f t="shared" si="63"/>
        <v>52</v>
      </c>
      <c r="B62" s="946" t="str">
        <f t="shared" si="91"/>
        <v>4IE</v>
      </c>
      <c r="C62" s="947">
        <v>45749</v>
      </c>
      <c r="D62" s="948" t="s">
        <v>40</v>
      </c>
      <c r="E62" s="949" t="s">
        <v>956</v>
      </c>
      <c r="F62" s="950" t="s">
        <v>957</v>
      </c>
      <c r="G62" s="951"/>
      <c r="H62" s="952" t="s">
        <v>630</v>
      </c>
      <c r="I62" s="953" t="s">
        <v>48</v>
      </c>
      <c r="J62" s="953" t="s">
        <v>22</v>
      </c>
      <c r="K62" s="954" t="s">
        <v>503</v>
      </c>
      <c r="L62" s="955" t="s">
        <v>617</v>
      </c>
      <c r="M62" s="956">
        <v>45720</v>
      </c>
      <c r="N62" s="957">
        <v>45710</v>
      </c>
      <c r="O62" s="958">
        <v>45721</v>
      </c>
      <c r="P62" s="957">
        <v>45720</v>
      </c>
      <c r="Q62" s="958">
        <v>45722</v>
      </c>
      <c r="R62" s="957">
        <v>45721</v>
      </c>
      <c r="S62" s="958">
        <v>45722</v>
      </c>
      <c r="T62" s="957">
        <v>45721</v>
      </c>
      <c r="U62" s="959">
        <v>45724</v>
      </c>
      <c r="V62" s="957">
        <v>45724</v>
      </c>
      <c r="W62" s="960">
        <v>45727</v>
      </c>
      <c r="X62" s="961">
        <v>45729</v>
      </c>
      <c r="Y62" s="962">
        <v>45731</v>
      </c>
      <c r="Z62" s="963">
        <v>45731</v>
      </c>
      <c r="AA62" s="601"/>
      <c r="AB62" s="359"/>
      <c r="AC62" s="251" t="s">
        <v>633</v>
      </c>
      <c r="AD62" s="361"/>
      <c r="AE62" s="362">
        <v>2</v>
      </c>
      <c r="AF62" s="363" t="str">
        <f t="shared" si="83"/>
        <v>4IE</v>
      </c>
      <c r="AG62" s="364">
        <v>1</v>
      </c>
      <c r="AH62" s="364">
        <f t="shared" si="93"/>
        <v>0</v>
      </c>
      <c r="AI62" s="364">
        <f t="shared" si="136"/>
        <v>0</v>
      </c>
      <c r="AJ62" s="364">
        <f t="shared" si="94"/>
        <v>0</v>
      </c>
      <c r="AK62" s="364">
        <f t="shared" si="95"/>
        <v>0</v>
      </c>
      <c r="AL62" s="364"/>
      <c r="AM62" s="364"/>
      <c r="AN62" s="364">
        <f>IF($AE62=0,"　",VLOOKUP($AE62,ﾚｰｻﾞOP,37,0))</f>
        <v>0</v>
      </c>
      <c r="AO62" s="364">
        <f t="shared" si="126"/>
        <v>0</v>
      </c>
      <c r="AP62" s="363">
        <v>1</v>
      </c>
      <c r="AQ62" s="255">
        <v>1</v>
      </c>
      <c r="AR62" s="255">
        <v>1</v>
      </c>
      <c r="AS62" s="255">
        <f t="shared" si="125"/>
        <v>0</v>
      </c>
      <c r="AT62" s="255"/>
      <c r="AU62" s="256">
        <f t="shared" si="96"/>
        <v>0</v>
      </c>
      <c r="AV62" s="257">
        <f t="shared" si="97"/>
        <v>1</v>
      </c>
      <c r="AW62" s="590">
        <v>45623</v>
      </c>
      <c r="AX62" s="369">
        <v>4163027</v>
      </c>
      <c r="AY62" s="154">
        <v>45623</v>
      </c>
      <c r="AZ62" s="367">
        <v>4163028</v>
      </c>
      <c r="BA62" s="154">
        <v>45623</v>
      </c>
      <c r="BB62" s="367">
        <v>4163029</v>
      </c>
      <c r="BC62" s="368">
        <v>45581</v>
      </c>
      <c r="BD62" s="369">
        <v>4063444</v>
      </c>
      <c r="BE62" s="154">
        <v>45581</v>
      </c>
      <c r="BF62" s="367">
        <v>4063445</v>
      </c>
      <c r="BG62" s="368">
        <v>45623</v>
      </c>
      <c r="BH62" s="367">
        <v>4163032</v>
      </c>
      <c r="BI62" s="154">
        <v>45581</v>
      </c>
      <c r="BJ62" s="367">
        <v>4063447</v>
      </c>
      <c r="BK62" s="154" t="str">
        <f t="shared" si="98"/>
        <v>-</v>
      </c>
      <c r="BL62" s="367"/>
      <c r="BM62" s="154" t="str">
        <f t="shared" si="99"/>
        <v>-</v>
      </c>
      <c r="BN62" s="367"/>
      <c r="BO62" s="155" t="str">
        <f t="shared" si="100"/>
        <v>-</v>
      </c>
      <c r="BP62" s="367"/>
      <c r="BQ62" s="154" t="str">
        <f t="shared" si="101"/>
        <v>-</v>
      </c>
      <c r="BR62" s="369"/>
      <c r="BS62" s="154" t="str">
        <f t="shared" si="128"/>
        <v>-</v>
      </c>
      <c r="BT62" s="369"/>
      <c r="BU62" s="154" t="str">
        <f t="shared" si="129"/>
        <v>-</v>
      </c>
      <c r="BV62" s="369"/>
      <c r="BW62" s="154" t="str">
        <f t="shared" si="130"/>
        <v>-</v>
      </c>
      <c r="BX62" s="367"/>
      <c r="BY62" s="154" t="str">
        <f t="shared" si="131"/>
        <v>-</v>
      </c>
      <c r="BZ62" s="369"/>
      <c r="CA62" s="154" t="str">
        <f t="shared" si="132"/>
        <v>-</v>
      </c>
      <c r="CB62" s="367"/>
      <c r="CC62" s="154" t="str">
        <f t="shared" si="133"/>
        <v>-</v>
      </c>
      <c r="CD62" s="367"/>
      <c r="CE62" s="154" t="str">
        <f t="shared" si="102"/>
        <v>-</v>
      </c>
      <c r="CF62" s="369"/>
      <c r="CG62" s="155" t="str">
        <f t="shared" si="103"/>
        <v>-</v>
      </c>
      <c r="CH62" s="367"/>
      <c r="CI62" s="154" t="str">
        <f t="shared" si="104"/>
        <v>-</v>
      </c>
      <c r="CJ62" s="369"/>
      <c r="CK62" s="154" t="str">
        <f t="shared" si="105"/>
        <v>-</v>
      </c>
      <c r="CL62" s="367"/>
      <c r="CM62" s="154" t="str">
        <f t="shared" si="106"/>
        <v>-</v>
      </c>
      <c r="CN62" s="367"/>
      <c r="CO62" s="155" t="str">
        <f t="shared" si="107"/>
        <v>-</v>
      </c>
      <c r="CP62" s="367"/>
      <c r="CQ62" s="155" t="str">
        <f t="shared" si="108"/>
        <v>-</v>
      </c>
      <c r="CR62" s="367"/>
      <c r="CS62" s="154" t="str">
        <f t="shared" si="109"/>
        <v>-</v>
      </c>
      <c r="CT62" s="367"/>
      <c r="CU62" s="155"/>
      <c r="CV62" s="367"/>
      <c r="CW62" s="154" t="str">
        <f t="shared" si="110"/>
        <v>-</v>
      </c>
      <c r="CX62" s="367"/>
      <c r="CY62" s="155" t="str">
        <f t="shared" si="111"/>
        <v>-</v>
      </c>
      <c r="CZ62" s="367"/>
      <c r="DA62" s="154" t="str">
        <f t="shared" si="112"/>
        <v>-</v>
      </c>
      <c r="DB62" s="369"/>
      <c r="DC62" s="155" t="str">
        <f t="shared" si="113"/>
        <v>-</v>
      </c>
      <c r="DD62" s="367"/>
      <c r="DE62" s="374">
        <v>45720</v>
      </c>
      <c r="DF62" s="373">
        <v>4163118</v>
      </c>
      <c r="DG62" s="265">
        <f t="shared" si="115"/>
        <v>0</v>
      </c>
      <c r="DH62" s="372"/>
      <c r="DI62" s="267">
        <v>45637</v>
      </c>
      <c r="DJ62" s="373">
        <v>4163063</v>
      </c>
      <c r="DK62" s="374">
        <f t="shared" si="137"/>
        <v>0</v>
      </c>
      <c r="DL62" s="373"/>
      <c r="DM62" s="374">
        <f t="shared" si="135"/>
        <v>0</v>
      </c>
      <c r="DN62" s="373"/>
      <c r="DO62" s="155">
        <f t="shared" si="118"/>
        <v>0</v>
      </c>
      <c r="DP62" s="372"/>
      <c r="DQ62" s="155">
        <f t="shared" si="119"/>
        <v>0</v>
      </c>
      <c r="DR62" s="373"/>
      <c r="DS62" s="155">
        <f t="shared" si="120"/>
        <v>0</v>
      </c>
      <c r="DT62" s="372"/>
      <c r="DU62" s="155">
        <f t="shared" si="121"/>
        <v>0</v>
      </c>
      <c r="DV62" s="373"/>
      <c r="DW62" s="368">
        <f>IF(AN62=1,1,0)</f>
        <v>0</v>
      </c>
      <c r="DX62" s="372"/>
      <c r="DY62" s="154">
        <f t="shared" si="127"/>
        <v>0</v>
      </c>
      <c r="DZ62" s="373"/>
      <c r="EA62" s="154">
        <v>45630</v>
      </c>
      <c r="EB62" s="650">
        <v>4163041</v>
      </c>
      <c r="EC62" s="269">
        <v>45630</v>
      </c>
      <c r="ED62" s="654">
        <v>4163042</v>
      </c>
      <c r="EE62" s="271">
        <v>45581</v>
      </c>
      <c r="EF62" s="604">
        <v>4063459</v>
      </c>
      <c r="EG62" s="273"/>
      <c r="EH62" s="274"/>
      <c r="EI62" s="275"/>
      <c r="EJ62" s="276"/>
      <c r="EK62" s="275"/>
      <c r="EL62" s="277"/>
      <c r="EM62" s="278" t="str">
        <f t="shared" si="122"/>
        <v xml:space="preserve"> </v>
      </c>
      <c r="EN62" s="372"/>
      <c r="EO62" s="155">
        <f t="shared" si="123"/>
        <v>0</v>
      </c>
      <c r="EP62" s="373"/>
      <c r="ER62" s="194" t="str">
        <f t="shared" si="124"/>
        <v>-</v>
      </c>
      <c r="ET62" s="154" t="str">
        <f t="shared" si="139"/>
        <v>-</v>
      </c>
      <c r="EU62" s="367"/>
      <c r="EV62" s="154" t="str">
        <f t="shared" si="140"/>
        <v>-</v>
      </c>
      <c r="EW62" s="367"/>
      <c r="EX62" s="154" t="str">
        <f t="shared" si="84"/>
        <v>-</v>
      </c>
      <c r="EY62" s="367"/>
      <c r="EZ62" s="155" t="str">
        <f t="shared" si="85"/>
        <v>-</v>
      </c>
      <c r="FA62" s="367"/>
      <c r="FB62" s="154" t="str">
        <f t="shared" si="138"/>
        <v>-</v>
      </c>
      <c r="FC62" s="367"/>
      <c r="FD62" s="154" t="str">
        <f t="shared" si="141"/>
        <v>-</v>
      </c>
      <c r="FE62" s="367"/>
      <c r="FF62" s="155" t="str">
        <f t="shared" si="87"/>
        <v>-</v>
      </c>
      <c r="FG62" s="367"/>
      <c r="FH62" s="154" t="str">
        <f t="shared" si="88"/>
        <v>-</v>
      </c>
      <c r="FI62" s="367"/>
      <c r="FJ62" s="155" t="str">
        <f t="shared" si="142"/>
        <v>-</v>
      </c>
      <c r="FK62" s="373"/>
      <c r="FL62" s="155" t="str">
        <f t="shared" si="134"/>
        <v>-</v>
      </c>
      <c r="FM62" s="279"/>
      <c r="FN62" s="1184"/>
      <c r="FO62" s="280"/>
      <c r="FP62" s="281"/>
      <c r="FQ62" s="282"/>
      <c r="FS62" s="281"/>
      <c r="FT62" s="282"/>
    </row>
    <row r="63" spans="1:176" ht="18.600000000000001" customHeight="1" thickTop="1">
      <c r="A63" s="831">
        <f t="shared" si="63"/>
        <v>53</v>
      </c>
      <c r="B63" s="832" t="str">
        <f t="shared" si="91"/>
        <v>4IE</v>
      </c>
      <c r="C63" s="964">
        <v>45750</v>
      </c>
      <c r="D63" s="965" t="s">
        <v>40</v>
      </c>
      <c r="E63" s="966" t="s">
        <v>958</v>
      </c>
      <c r="F63" s="967" t="s">
        <v>959</v>
      </c>
      <c r="G63" s="968"/>
      <c r="H63" s="838" t="s">
        <v>630</v>
      </c>
      <c r="I63" s="969" t="s">
        <v>48</v>
      </c>
      <c r="J63" s="969" t="s">
        <v>22</v>
      </c>
      <c r="K63" s="970" t="s">
        <v>503</v>
      </c>
      <c r="L63" s="971" t="s">
        <v>617</v>
      </c>
      <c r="M63" s="972">
        <v>45721</v>
      </c>
      <c r="N63" s="843">
        <v>45721</v>
      </c>
      <c r="O63" s="973">
        <v>45722</v>
      </c>
      <c r="P63" s="843">
        <v>45721</v>
      </c>
      <c r="Q63" s="973">
        <v>45723</v>
      </c>
      <c r="R63" s="843">
        <v>45722</v>
      </c>
      <c r="S63" s="973">
        <v>45723</v>
      </c>
      <c r="T63" s="843">
        <v>45723</v>
      </c>
      <c r="U63" s="974">
        <v>45727</v>
      </c>
      <c r="V63" s="843">
        <v>45728</v>
      </c>
      <c r="W63" s="975">
        <v>45728</v>
      </c>
      <c r="X63" s="976">
        <v>45730</v>
      </c>
      <c r="Y63" s="977">
        <v>45731</v>
      </c>
      <c r="Z63" s="978">
        <v>45731</v>
      </c>
      <c r="AA63" s="601"/>
      <c r="AB63" s="359"/>
      <c r="AC63" s="251" t="s">
        <v>633</v>
      </c>
      <c r="AD63" s="361"/>
      <c r="AE63" s="362">
        <v>2</v>
      </c>
      <c r="AF63" s="363" t="str">
        <f t="shared" si="83"/>
        <v>4IE</v>
      </c>
      <c r="AG63" s="364">
        <v>1</v>
      </c>
      <c r="AH63" s="364">
        <f t="shared" si="93"/>
        <v>0</v>
      </c>
      <c r="AI63" s="364">
        <f t="shared" si="136"/>
        <v>0</v>
      </c>
      <c r="AJ63" s="364">
        <f t="shared" si="94"/>
        <v>0</v>
      </c>
      <c r="AK63" s="364">
        <f t="shared" si="95"/>
        <v>0</v>
      </c>
      <c r="AL63" s="364"/>
      <c r="AM63" s="364"/>
      <c r="AN63" s="364">
        <v>1</v>
      </c>
      <c r="AO63" s="364">
        <f t="shared" si="126"/>
        <v>0</v>
      </c>
      <c r="AP63" s="363">
        <v>1</v>
      </c>
      <c r="AQ63" s="255">
        <v>1</v>
      </c>
      <c r="AR63" s="255">
        <v>1</v>
      </c>
      <c r="AS63" s="255">
        <f t="shared" si="125"/>
        <v>0</v>
      </c>
      <c r="AT63" s="255"/>
      <c r="AU63" s="256">
        <f t="shared" si="96"/>
        <v>0</v>
      </c>
      <c r="AV63" s="257">
        <f t="shared" si="97"/>
        <v>1</v>
      </c>
      <c r="AW63" s="590">
        <v>45623</v>
      </c>
      <c r="AX63" s="369">
        <v>4163027</v>
      </c>
      <c r="AY63" s="154">
        <v>45644</v>
      </c>
      <c r="AZ63" s="367">
        <v>4163046</v>
      </c>
      <c r="BA63" s="154">
        <v>45623</v>
      </c>
      <c r="BB63" s="367">
        <v>4163029</v>
      </c>
      <c r="BC63" s="368">
        <v>45581</v>
      </c>
      <c r="BD63" s="369">
        <v>4063444</v>
      </c>
      <c r="BE63" s="154">
        <v>45581</v>
      </c>
      <c r="BF63" s="367">
        <v>4063445</v>
      </c>
      <c r="BG63" s="368">
        <v>45623</v>
      </c>
      <c r="BH63" s="367">
        <v>4163032</v>
      </c>
      <c r="BI63" s="154">
        <v>45581</v>
      </c>
      <c r="BJ63" s="367">
        <v>4063447</v>
      </c>
      <c r="BK63" s="154" t="str">
        <f t="shared" si="98"/>
        <v>-</v>
      </c>
      <c r="BL63" s="367"/>
      <c r="BM63" s="154" t="str">
        <f t="shared" si="99"/>
        <v>-</v>
      </c>
      <c r="BN63" s="367"/>
      <c r="BO63" s="155" t="str">
        <f t="shared" si="100"/>
        <v>-</v>
      </c>
      <c r="BP63" s="367"/>
      <c r="BQ63" s="154" t="str">
        <f t="shared" si="101"/>
        <v>-</v>
      </c>
      <c r="BR63" s="369"/>
      <c r="BS63" s="154" t="str">
        <f t="shared" si="128"/>
        <v>-</v>
      </c>
      <c r="BT63" s="369"/>
      <c r="BU63" s="154" t="str">
        <f t="shared" si="129"/>
        <v>-</v>
      </c>
      <c r="BV63" s="369"/>
      <c r="BW63" s="154" t="str">
        <f t="shared" si="130"/>
        <v>-</v>
      </c>
      <c r="BX63" s="367"/>
      <c r="BY63" s="154" t="str">
        <f t="shared" si="131"/>
        <v>-</v>
      </c>
      <c r="BZ63" s="369"/>
      <c r="CA63" s="154" t="str">
        <f t="shared" si="132"/>
        <v>-</v>
      </c>
      <c r="CB63" s="367"/>
      <c r="CC63" s="154" t="str">
        <f t="shared" si="133"/>
        <v>-</v>
      </c>
      <c r="CD63" s="367"/>
      <c r="CE63" s="154" t="str">
        <f t="shared" si="102"/>
        <v>-</v>
      </c>
      <c r="CF63" s="369"/>
      <c r="CG63" s="155" t="str">
        <f t="shared" si="103"/>
        <v>-</v>
      </c>
      <c r="CH63" s="367"/>
      <c r="CI63" s="154" t="str">
        <f t="shared" si="104"/>
        <v>-</v>
      </c>
      <c r="CJ63" s="369"/>
      <c r="CK63" s="154" t="str">
        <f t="shared" si="105"/>
        <v>-</v>
      </c>
      <c r="CL63" s="367"/>
      <c r="CM63" s="154" t="str">
        <f t="shared" si="106"/>
        <v>-</v>
      </c>
      <c r="CN63" s="367"/>
      <c r="CO63" s="155" t="str">
        <f t="shared" si="107"/>
        <v>-</v>
      </c>
      <c r="CP63" s="367"/>
      <c r="CQ63" s="155" t="str">
        <f t="shared" si="108"/>
        <v>-</v>
      </c>
      <c r="CR63" s="367"/>
      <c r="CS63" s="154" t="str">
        <f t="shared" si="109"/>
        <v>-</v>
      </c>
      <c r="CT63" s="367"/>
      <c r="CU63" s="155"/>
      <c r="CV63" s="367"/>
      <c r="CW63" s="154" t="str">
        <f t="shared" si="110"/>
        <v>-</v>
      </c>
      <c r="CX63" s="367"/>
      <c r="CY63" s="155" t="str">
        <f t="shared" si="111"/>
        <v>-</v>
      </c>
      <c r="CZ63" s="367"/>
      <c r="DA63" s="154" t="str">
        <f t="shared" si="112"/>
        <v>-</v>
      </c>
      <c r="DB63" s="369"/>
      <c r="DC63" s="155" t="str">
        <f t="shared" si="113"/>
        <v>-</v>
      </c>
      <c r="DD63" s="367"/>
      <c r="DE63" s="374">
        <v>45720</v>
      </c>
      <c r="DF63" s="373">
        <v>4163118</v>
      </c>
      <c r="DG63" s="265">
        <f t="shared" si="115"/>
        <v>0</v>
      </c>
      <c r="DH63" s="372"/>
      <c r="DI63" s="267">
        <v>45306</v>
      </c>
      <c r="DJ63" s="373">
        <v>4163065</v>
      </c>
      <c r="DK63" s="374">
        <f t="shared" si="137"/>
        <v>0</v>
      </c>
      <c r="DL63" s="373"/>
      <c r="DM63" s="374">
        <f t="shared" si="135"/>
        <v>0</v>
      </c>
      <c r="DN63" s="373"/>
      <c r="DO63" s="155">
        <f t="shared" si="118"/>
        <v>0</v>
      </c>
      <c r="DP63" s="372"/>
      <c r="DQ63" s="155">
        <f t="shared" si="119"/>
        <v>0</v>
      </c>
      <c r="DR63" s="373"/>
      <c r="DS63" s="155">
        <f t="shared" si="120"/>
        <v>0</v>
      </c>
      <c r="DT63" s="372"/>
      <c r="DU63" s="155">
        <f t="shared" si="121"/>
        <v>0</v>
      </c>
      <c r="DV63" s="373"/>
      <c r="DW63" s="368">
        <v>45581</v>
      </c>
      <c r="DX63" s="372">
        <v>4063455</v>
      </c>
      <c r="DY63" s="154">
        <f t="shared" si="127"/>
        <v>0</v>
      </c>
      <c r="DZ63" s="373"/>
      <c r="EA63" s="154">
        <v>45630</v>
      </c>
      <c r="EB63" s="650">
        <v>4163041</v>
      </c>
      <c r="EC63" s="269">
        <v>45630</v>
      </c>
      <c r="ED63" s="654">
        <v>4163042</v>
      </c>
      <c r="EE63" s="271">
        <v>45581</v>
      </c>
      <c r="EF63" s="604">
        <v>4063459</v>
      </c>
      <c r="EG63" s="273"/>
      <c r="EH63" s="274"/>
      <c r="EI63" s="275"/>
      <c r="EJ63" s="276"/>
      <c r="EK63" s="275"/>
      <c r="EL63" s="277"/>
      <c r="EM63" s="278" t="str">
        <f t="shared" si="122"/>
        <v xml:space="preserve"> </v>
      </c>
      <c r="EN63" s="372"/>
      <c r="EO63" s="155">
        <f t="shared" si="123"/>
        <v>0</v>
      </c>
      <c r="EP63" s="373"/>
      <c r="ER63" s="194" t="str">
        <f t="shared" si="124"/>
        <v>-</v>
      </c>
      <c r="ET63" s="154" t="str">
        <f t="shared" si="139"/>
        <v>-</v>
      </c>
      <c r="EU63" s="367"/>
      <c r="EV63" s="154" t="str">
        <f t="shared" si="140"/>
        <v>-</v>
      </c>
      <c r="EW63" s="367"/>
      <c r="EX63" s="154" t="str">
        <f t="shared" si="84"/>
        <v>-</v>
      </c>
      <c r="EY63" s="367"/>
      <c r="EZ63" s="155" t="str">
        <f t="shared" si="85"/>
        <v>-</v>
      </c>
      <c r="FA63" s="367"/>
      <c r="FB63" s="154" t="str">
        <f t="shared" si="138"/>
        <v>-</v>
      </c>
      <c r="FC63" s="367"/>
      <c r="FD63" s="154" t="str">
        <f t="shared" si="141"/>
        <v>-</v>
      </c>
      <c r="FE63" s="367"/>
      <c r="FF63" s="155" t="str">
        <f t="shared" si="87"/>
        <v>-</v>
      </c>
      <c r="FG63" s="367"/>
      <c r="FH63" s="154" t="str">
        <f t="shared" si="88"/>
        <v>-</v>
      </c>
      <c r="FI63" s="367"/>
      <c r="FJ63" s="155" t="str">
        <f t="shared" si="142"/>
        <v>-</v>
      </c>
      <c r="FK63" s="373"/>
      <c r="FL63" s="155" t="str">
        <f t="shared" si="134"/>
        <v>-</v>
      </c>
      <c r="FM63" s="279"/>
      <c r="FN63" s="1184"/>
      <c r="FO63" s="280"/>
      <c r="FP63" s="281"/>
      <c r="FQ63" s="282"/>
      <c r="FS63" s="281"/>
      <c r="FT63" s="282"/>
    </row>
    <row r="64" spans="1:176" ht="18.600000000000001" customHeight="1">
      <c r="A64" s="228">
        <f t="shared" si="63"/>
        <v>54</v>
      </c>
      <c r="B64" s="343" t="str">
        <f t="shared" si="91"/>
        <v>4IE</v>
      </c>
      <c r="C64" s="875">
        <v>45751</v>
      </c>
      <c r="D64" s="581" t="s">
        <v>40</v>
      </c>
      <c r="E64" s="594" t="s">
        <v>960</v>
      </c>
      <c r="F64" s="595" t="s">
        <v>961</v>
      </c>
      <c r="G64" s="596"/>
      <c r="H64" s="597" t="s">
        <v>630</v>
      </c>
      <c r="I64" s="598" t="s">
        <v>48</v>
      </c>
      <c r="J64" s="598" t="s">
        <v>22</v>
      </c>
      <c r="K64" s="599" t="s">
        <v>503</v>
      </c>
      <c r="L64" s="600" t="s">
        <v>617</v>
      </c>
      <c r="M64" s="352">
        <v>45721</v>
      </c>
      <c r="N64" s="353">
        <v>45721</v>
      </c>
      <c r="O64" s="354">
        <v>45722</v>
      </c>
      <c r="P64" s="353">
        <v>45721</v>
      </c>
      <c r="Q64" s="354">
        <v>45723</v>
      </c>
      <c r="R64" s="353">
        <v>45722</v>
      </c>
      <c r="S64" s="354">
        <v>45723</v>
      </c>
      <c r="T64" s="353">
        <v>45723</v>
      </c>
      <c r="U64" s="355">
        <v>45727</v>
      </c>
      <c r="V64" s="353">
        <v>45729</v>
      </c>
      <c r="W64" s="356">
        <v>45728</v>
      </c>
      <c r="X64" s="357">
        <v>45730</v>
      </c>
      <c r="Y64" s="359">
        <v>45731</v>
      </c>
      <c r="Z64" s="944">
        <v>45731</v>
      </c>
      <c r="AA64" s="601"/>
      <c r="AB64" s="359"/>
      <c r="AC64" s="251" t="s">
        <v>633</v>
      </c>
      <c r="AD64" s="361"/>
      <c r="AE64" s="362">
        <v>2</v>
      </c>
      <c r="AF64" s="363" t="str">
        <f t="shared" si="83"/>
        <v>4IE</v>
      </c>
      <c r="AG64" s="364">
        <v>1</v>
      </c>
      <c r="AH64" s="364">
        <f t="shared" si="93"/>
        <v>0</v>
      </c>
      <c r="AI64" s="364">
        <f t="shared" si="136"/>
        <v>0</v>
      </c>
      <c r="AJ64" s="364">
        <f t="shared" si="94"/>
        <v>0</v>
      </c>
      <c r="AK64" s="364">
        <f t="shared" si="95"/>
        <v>0</v>
      </c>
      <c r="AL64" s="364"/>
      <c r="AM64" s="364"/>
      <c r="AN64" s="364">
        <v>1</v>
      </c>
      <c r="AO64" s="364">
        <f t="shared" si="126"/>
        <v>0</v>
      </c>
      <c r="AP64" s="363">
        <v>1</v>
      </c>
      <c r="AQ64" s="255">
        <v>1</v>
      </c>
      <c r="AR64" s="255">
        <v>1</v>
      </c>
      <c r="AS64" s="255">
        <f t="shared" si="125"/>
        <v>0</v>
      </c>
      <c r="AT64" s="255"/>
      <c r="AU64" s="256">
        <f t="shared" si="96"/>
        <v>0</v>
      </c>
      <c r="AV64" s="257">
        <f t="shared" si="97"/>
        <v>1</v>
      </c>
      <c r="AW64" s="590">
        <v>45623</v>
      </c>
      <c r="AX64" s="369">
        <v>4163027</v>
      </c>
      <c r="AY64" s="154">
        <v>45644</v>
      </c>
      <c r="AZ64" s="367">
        <v>4163046</v>
      </c>
      <c r="BA64" s="154">
        <v>45623</v>
      </c>
      <c r="BB64" s="367">
        <v>4163029</v>
      </c>
      <c r="BC64" s="368">
        <v>45581</v>
      </c>
      <c r="BD64" s="369">
        <v>4063444</v>
      </c>
      <c r="BE64" s="154">
        <v>45581</v>
      </c>
      <c r="BF64" s="367">
        <v>4063445</v>
      </c>
      <c r="BG64" s="368">
        <v>45623</v>
      </c>
      <c r="BH64" s="367">
        <v>4163032</v>
      </c>
      <c r="BI64" s="154">
        <v>45581</v>
      </c>
      <c r="BJ64" s="367">
        <v>4063447</v>
      </c>
      <c r="BK64" s="154" t="str">
        <f t="shared" si="98"/>
        <v>-</v>
      </c>
      <c r="BL64" s="367"/>
      <c r="BM64" s="154" t="str">
        <f t="shared" si="99"/>
        <v>-</v>
      </c>
      <c r="BN64" s="367"/>
      <c r="BO64" s="155" t="str">
        <f t="shared" si="100"/>
        <v>-</v>
      </c>
      <c r="BP64" s="367"/>
      <c r="BQ64" s="154" t="str">
        <f t="shared" si="101"/>
        <v>-</v>
      </c>
      <c r="BR64" s="369"/>
      <c r="BS64" s="154" t="str">
        <f t="shared" si="128"/>
        <v>-</v>
      </c>
      <c r="BT64" s="369"/>
      <c r="BU64" s="154" t="str">
        <f t="shared" si="129"/>
        <v>-</v>
      </c>
      <c r="BV64" s="369"/>
      <c r="BW64" s="154" t="str">
        <f t="shared" si="130"/>
        <v>-</v>
      </c>
      <c r="BX64" s="367"/>
      <c r="BY64" s="154" t="str">
        <f t="shared" si="131"/>
        <v>-</v>
      </c>
      <c r="BZ64" s="369"/>
      <c r="CA64" s="154" t="str">
        <f t="shared" si="132"/>
        <v>-</v>
      </c>
      <c r="CB64" s="367"/>
      <c r="CC64" s="154" t="str">
        <f t="shared" si="133"/>
        <v>-</v>
      </c>
      <c r="CD64" s="367"/>
      <c r="CE64" s="154" t="str">
        <f t="shared" si="102"/>
        <v>-</v>
      </c>
      <c r="CF64" s="369"/>
      <c r="CG64" s="155" t="str">
        <f t="shared" si="103"/>
        <v>-</v>
      </c>
      <c r="CH64" s="367"/>
      <c r="CI64" s="154" t="str">
        <f t="shared" si="104"/>
        <v>-</v>
      </c>
      <c r="CJ64" s="369"/>
      <c r="CK64" s="154" t="str">
        <f t="shared" si="105"/>
        <v>-</v>
      </c>
      <c r="CL64" s="367"/>
      <c r="CM64" s="154" t="str">
        <f t="shared" si="106"/>
        <v>-</v>
      </c>
      <c r="CN64" s="367"/>
      <c r="CO64" s="155" t="str">
        <f t="shared" si="107"/>
        <v>-</v>
      </c>
      <c r="CP64" s="367"/>
      <c r="CQ64" s="155" t="str">
        <f t="shared" si="108"/>
        <v>-</v>
      </c>
      <c r="CR64" s="367"/>
      <c r="CS64" s="154" t="str">
        <f t="shared" si="109"/>
        <v>-</v>
      </c>
      <c r="CT64" s="367"/>
      <c r="CU64" s="155"/>
      <c r="CV64" s="367"/>
      <c r="CW64" s="154" t="str">
        <f t="shared" si="110"/>
        <v>-</v>
      </c>
      <c r="CX64" s="367"/>
      <c r="CY64" s="155" t="str">
        <f t="shared" si="111"/>
        <v>-</v>
      </c>
      <c r="CZ64" s="367"/>
      <c r="DA64" s="154" t="str">
        <f t="shared" si="112"/>
        <v>-</v>
      </c>
      <c r="DB64" s="369"/>
      <c r="DC64" s="155" t="str">
        <f t="shared" si="113"/>
        <v>-</v>
      </c>
      <c r="DD64" s="367"/>
      <c r="DE64" s="374">
        <v>45720</v>
      </c>
      <c r="DF64" s="373">
        <v>4163118</v>
      </c>
      <c r="DG64" s="265">
        <f t="shared" si="115"/>
        <v>0</v>
      </c>
      <c r="DH64" s="372"/>
      <c r="DI64" s="267">
        <v>45306</v>
      </c>
      <c r="DJ64" s="373">
        <v>4163065</v>
      </c>
      <c r="DK64" s="374">
        <f t="shared" si="137"/>
        <v>0</v>
      </c>
      <c r="DL64" s="373"/>
      <c r="DM64" s="374">
        <f t="shared" si="135"/>
        <v>0</v>
      </c>
      <c r="DN64" s="373"/>
      <c r="DO64" s="155">
        <f t="shared" si="118"/>
        <v>0</v>
      </c>
      <c r="DP64" s="372"/>
      <c r="DQ64" s="155">
        <f t="shared" si="119"/>
        <v>0</v>
      </c>
      <c r="DR64" s="373"/>
      <c r="DS64" s="155">
        <f t="shared" si="120"/>
        <v>0</v>
      </c>
      <c r="DT64" s="372"/>
      <c r="DU64" s="155">
        <f t="shared" si="121"/>
        <v>0</v>
      </c>
      <c r="DV64" s="373"/>
      <c r="DW64" s="368">
        <v>45581</v>
      </c>
      <c r="DX64" s="372">
        <v>4063455</v>
      </c>
      <c r="DY64" s="154">
        <f t="shared" si="127"/>
        <v>0</v>
      </c>
      <c r="DZ64" s="373"/>
      <c r="EA64" s="154">
        <v>45630</v>
      </c>
      <c r="EB64" s="650">
        <v>4163041</v>
      </c>
      <c r="EC64" s="269">
        <v>45630</v>
      </c>
      <c r="ED64" s="654">
        <v>4163042</v>
      </c>
      <c r="EE64" s="271">
        <v>45581</v>
      </c>
      <c r="EF64" s="604">
        <v>4063459</v>
      </c>
      <c r="EG64" s="273"/>
      <c r="EH64" s="274"/>
      <c r="EI64" s="275"/>
      <c r="EJ64" s="276"/>
      <c r="EK64" s="275"/>
      <c r="EL64" s="277"/>
      <c r="EM64" s="278" t="str">
        <f t="shared" si="122"/>
        <v xml:space="preserve"> </v>
      </c>
      <c r="EN64" s="372"/>
      <c r="EO64" s="155">
        <f t="shared" si="123"/>
        <v>0</v>
      </c>
      <c r="EP64" s="373"/>
      <c r="ER64" s="194" t="str">
        <f t="shared" si="124"/>
        <v>-</v>
      </c>
      <c r="ET64" s="154" t="str">
        <f t="shared" si="139"/>
        <v>-</v>
      </c>
      <c r="EU64" s="367"/>
      <c r="EV64" s="154" t="str">
        <f t="shared" si="140"/>
        <v>-</v>
      </c>
      <c r="EW64" s="367"/>
      <c r="EX64" s="154" t="str">
        <f t="shared" si="84"/>
        <v>-</v>
      </c>
      <c r="EY64" s="367"/>
      <c r="EZ64" s="155" t="str">
        <f t="shared" si="85"/>
        <v>-</v>
      </c>
      <c r="FA64" s="367"/>
      <c r="FB64" s="154" t="str">
        <f t="shared" si="138"/>
        <v>-</v>
      </c>
      <c r="FC64" s="367"/>
      <c r="FD64" s="154" t="str">
        <f t="shared" si="141"/>
        <v>-</v>
      </c>
      <c r="FE64" s="367"/>
      <c r="FF64" s="155" t="str">
        <f t="shared" si="87"/>
        <v>-</v>
      </c>
      <c r="FG64" s="367"/>
      <c r="FH64" s="154" t="str">
        <f t="shared" si="88"/>
        <v>-</v>
      </c>
      <c r="FI64" s="367"/>
      <c r="FJ64" s="155" t="str">
        <f t="shared" si="142"/>
        <v>-</v>
      </c>
      <c r="FK64" s="373"/>
      <c r="FL64" s="155" t="str">
        <f t="shared" si="134"/>
        <v>-</v>
      </c>
      <c r="FM64" s="279"/>
      <c r="FN64" s="1184"/>
      <c r="FO64" s="280"/>
      <c r="FP64" s="281"/>
      <c r="FQ64" s="282"/>
      <c r="FS64" s="281"/>
      <c r="FT64" s="282"/>
    </row>
    <row r="65" spans="1:176" ht="18.600000000000001" customHeight="1">
      <c r="A65" s="228">
        <f t="shared" si="63"/>
        <v>55</v>
      </c>
      <c r="B65" s="343" t="str">
        <f t="shared" si="91"/>
        <v>4IE</v>
      </c>
      <c r="C65" s="875">
        <v>45748</v>
      </c>
      <c r="D65" s="942" t="s">
        <v>36</v>
      </c>
      <c r="E65" s="943">
        <v>72510075</v>
      </c>
      <c r="F65" s="595" t="s">
        <v>962</v>
      </c>
      <c r="G65" s="596"/>
      <c r="H65" s="597" t="s">
        <v>3</v>
      </c>
      <c r="I65" s="598" t="s">
        <v>59</v>
      </c>
      <c r="J65" s="598" t="s">
        <v>598</v>
      </c>
      <c r="K65" s="599" t="s">
        <v>11</v>
      </c>
      <c r="L65" s="600" t="s">
        <v>616</v>
      </c>
      <c r="M65" s="352">
        <v>45722</v>
      </c>
      <c r="N65" s="353">
        <v>45722</v>
      </c>
      <c r="O65" s="354">
        <v>45723</v>
      </c>
      <c r="P65" s="353">
        <v>45722</v>
      </c>
      <c r="Q65" s="354">
        <v>45724</v>
      </c>
      <c r="R65" s="353">
        <v>45723</v>
      </c>
      <c r="S65" s="354">
        <v>45724</v>
      </c>
      <c r="T65" s="353">
        <v>45724</v>
      </c>
      <c r="U65" s="355">
        <v>45728</v>
      </c>
      <c r="V65" s="353">
        <v>45729</v>
      </c>
      <c r="W65" s="356">
        <v>45729</v>
      </c>
      <c r="X65" s="357">
        <v>45731</v>
      </c>
      <c r="Y65" s="979">
        <v>45734</v>
      </c>
      <c r="Z65" s="359">
        <v>45734</v>
      </c>
      <c r="AA65" s="601"/>
      <c r="AB65" s="359"/>
      <c r="AC65" s="251" t="s">
        <v>633</v>
      </c>
      <c r="AD65" s="361"/>
      <c r="AE65" s="362">
        <v>2</v>
      </c>
      <c r="AF65" s="363" t="str">
        <f t="shared" si="83"/>
        <v>4IE</v>
      </c>
      <c r="AG65" s="364">
        <v>1</v>
      </c>
      <c r="AH65" s="364">
        <f t="shared" si="93"/>
        <v>0</v>
      </c>
      <c r="AI65" s="364">
        <f t="shared" si="136"/>
        <v>0</v>
      </c>
      <c r="AJ65" s="364">
        <f t="shared" si="94"/>
        <v>0</v>
      </c>
      <c r="AK65" s="364">
        <f t="shared" si="95"/>
        <v>0</v>
      </c>
      <c r="AL65" s="364"/>
      <c r="AM65" s="364"/>
      <c r="AN65" s="364">
        <v>1</v>
      </c>
      <c r="AO65" s="364">
        <v>1</v>
      </c>
      <c r="AP65" s="363">
        <v>1</v>
      </c>
      <c r="AQ65" s="255">
        <v>1</v>
      </c>
      <c r="AR65" s="255">
        <v>1</v>
      </c>
      <c r="AS65" s="255">
        <f t="shared" si="125"/>
        <v>0</v>
      </c>
      <c r="AT65" s="255"/>
      <c r="AU65" s="256">
        <f t="shared" si="96"/>
        <v>0</v>
      </c>
      <c r="AV65" s="257">
        <f t="shared" si="97"/>
        <v>1</v>
      </c>
      <c r="AW65" s="590">
        <v>45644</v>
      </c>
      <c r="AX65" s="369">
        <v>4163045</v>
      </c>
      <c r="AY65" s="154">
        <v>45644</v>
      </c>
      <c r="AZ65" s="367">
        <v>4163046</v>
      </c>
      <c r="BA65" s="154">
        <v>45644</v>
      </c>
      <c r="BB65" s="367">
        <v>4163047</v>
      </c>
      <c r="BC65" s="368">
        <v>45581</v>
      </c>
      <c r="BD65" s="369">
        <v>4063444</v>
      </c>
      <c r="BE65" s="154">
        <v>45581</v>
      </c>
      <c r="BF65" s="367">
        <v>4063445</v>
      </c>
      <c r="BG65" s="368">
        <v>45644</v>
      </c>
      <c r="BH65" s="367">
        <v>4163050</v>
      </c>
      <c r="BI65" s="154">
        <v>45581</v>
      </c>
      <c r="BJ65" s="367">
        <v>4063447</v>
      </c>
      <c r="BK65" s="154" t="str">
        <f t="shared" si="98"/>
        <v>-</v>
      </c>
      <c r="BL65" s="367"/>
      <c r="BM65" s="154" t="str">
        <f t="shared" si="99"/>
        <v>-</v>
      </c>
      <c r="BN65" s="367"/>
      <c r="BO65" s="155" t="str">
        <f t="shared" si="100"/>
        <v>-</v>
      </c>
      <c r="BP65" s="367"/>
      <c r="BQ65" s="154" t="str">
        <f t="shared" si="101"/>
        <v>-</v>
      </c>
      <c r="BR65" s="369"/>
      <c r="BS65" s="154" t="str">
        <f t="shared" si="128"/>
        <v>-</v>
      </c>
      <c r="BT65" s="369"/>
      <c r="BU65" s="154" t="str">
        <f t="shared" si="129"/>
        <v>-</v>
      </c>
      <c r="BV65" s="369"/>
      <c r="BW65" s="154" t="str">
        <f t="shared" si="130"/>
        <v>-</v>
      </c>
      <c r="BX65" s="367"/>
      <c r="BY65" s="154" t="str">
        <f t="shared" si="131"/>
        <v>-</v>
      </c>
      <c r="BZ65" s="369"/>
      <c r="CA65" s="154" t="str">
        <f t="shared" si="132"/>
        <v>-</v>
      </c>
      <c r="CB65" s="367"/>
      <c r="CC65" s="154" t="str">
        <f t="shared" si="133"/>
        <v>-</v>
      </c>
      <c r="CD65" s="367"/>
      <c r="CE65" s="154" t="str">
        <f t="shared" si="102"/>
        <v>-</v>
      </c>
      <c r="CF65" s="369"/>
      <c r="CG65" s="155" t="str">
        <f t="shared" si="103"/>
        <v>-</v>
      </c>
      <c r="CH65" s="367"/>
      <c r="CI65" s="154" t="str">
        <f t="shared" si="104"/>
        <v>-</v>
      </c>
      <c r="CJ65" s="369"/>
      <c r="CK65" s="154" t="str">
        <f t="shared" si="105"/>
        <v>-</v>
      </c>
      <c r="CL65" s="367"/>
      <c r="CM65" s="154" t="str">
        <f t="shared" si="106"/>
        <v>-</v>
      </c>
      <c r="CN65" s="367"/>
      <c r="CO65" s="155" t="str">
        <f t="shared" si="107"/>
        <v>-</v>
      </c>
      <c r="CP65" s="367"/>
      <c r="CQ65" s="155" t="str">
        <f t="shared" si="108"/>
        <v>-</v>
      </c>
      <c r="CR65" s="367"/>
      <c r="CS65" s="154" t="str">
        <f t="shared" si="109"/>
        <v>-</v>
      </c>
      <c r="CT65" s="367"/>
      <c r="CU65" s="155"/>
      <c r="CV65" s="367"/>
      <c r="CW65" s="154" t="str">
        <f t="shared" si="110"/>
        <v>-</v>
      </c>
      <c r="CX65" s="367"/>
      <c r="CY65" s="155" t="str">
        <f t="shared" si="111"/>
        <v>-</v>
      </c>
      <c r="CZ65" s="367"/>
      <c r="DA65" s="154" t="str">
        <f t="shared" si="112"/>
        <v>-</v>
      </c>
      <c r="DB65" s="369"/>
      <c r="DC65" s="155" t="str">
        <f t="shared" si="113"/>
        <v>-</v>
      </c>
      <c r="DD65" s="367"/>
      <c r="DE65" s="374">
        <v>45720</v>
      </c>
      <c r="DF65" s="373">
        <v>4163118</v>
      </c>
      <c r="DG65" s="265">
        <f t="shared" si="115"/>
        <v>0</v>
      </c>
      <c r="DH65" s="372"/>
      <c r="DI65" s="267">
        <v>45306</v>
      </c>
      <c r="DJ65" s="373">
        <v>4163065</v>
      </c>
      <c r="DK65" s="374">
        <f t="shared" si="137"/>
        <v>0</v>
      </c>
      <c r="DL65" s="373"/>
      <c r="DM65" s="374">
        <f t="shared" si="135"/>
        <v>0</v>
      </c>
      <c r="DN65" s="373"/>
      <c r="DO65" s="155">
        <f t="shared" si="118"/>
        <v>0</v>
      </c>
      <c r="DP65" s="372"/>
      <c r="DQ65" s="155">
        <f t="shared" si="119"/>
        <v>0</v>
      </c>
      <c r="DR65" s="373"/>
      <c r="DS65" s="155">
        <f t="shared" si="120"/>
        <v>0</v>
      </c>
      <c r="DT65" s="372"/>
      <c r="DU65" s="155">
        <f t="shared" si="121"/>
        <v>0</v>
      </c>
      <c r="DV65" s="373"/>
      <c r="DW65" s="368">
        <v>45581</v>
      </c>
      <c r="DX65" s="372">
        <v>4063455</v>
      </c>
      <c r="DY65" s="154">
        <v>45561</v>
      </c>
      <c r="DZ65" s="373">
        <v>4063406</v>
      </c>
      <c r="EA65" s="154">
        <v>45630</v>
      </c>
      <c r="EB65" s="650">
        <v>4163041</v>
      </c>
      <c r="EC65" s="269">
        <v>45630</v>
      </c>
      <c r="ED65" s="654">
        <v>4163042</v>
      </c>
      <c r="EE65" s="271">
        <v>45581</v>
      </c>
      <c r="EF65" s="604">
        <v>4063459</v>
      </c>
      <c r="EG65" s="273"/>
      <c r="EH65" s="274"/>
      <c r="EI65" s="275"/>
      <c r="EJ65" s="276"/>
      <c r="EK65" s="275"/>
      <c r="EL65" s="277"/>
      <c r="EM65" s="278" t="str">
        <f t="shared" si="122"/>
        <v xml:space="preserve"> </v>
      </c>
      <c r="EN65" s="372"/>
      <c r="EO65" s="155">
        <f t="shared" si="123"/>
        <v>0</v>
      </c>
      <c r="EP65" s="373"/>
      <c r="ER65" s="194" t="str">
        <f t="shared" si="124"/>
        <v>-</v>
      </c>
      <c r="ET65" s="154" t="str">
        <f t="shared" si="139"/>
        <v>-</v>
      </c>
      <c r="EU65" s="367"/>
      <c r="EV65" s="154" t="str">
        <f t="shared" si="140"/>
        <v>-</v>
      </c>
      <c r="EW65" s="367"/>
      <c r="EX65" s="154" t="str">
        <f t="shared" si="84"/>
        <v>-</v>
      </c>
      <c r="EY65" s="367"/>
      <c r="EZ65" s="155" t="str">
        <f t="shared" si="85"/>
        <v>-</v>
      </c>
      <c r="FA65" s="367"/>
      <c r="FB65" s="154" t="str">
        <f t="shared" si="138"/>
        <v>-</v>
      </c>
      <c r="FC65" s="367"/>
      <c r="FD65" s="154" t="str">
        <f t="shared" si="141"/>
        <v>-</v>
      </c>
      <c r="FE65" s="367"/>
      <c r="FF65" s="155" t="str">
        <f t="shared" si="87"/>
        <v>-</v>
      </c>
      <c r="FG65" s="367"/>
      <c r="FH65" s="154" t="str">
        <f t="shared" si="88"/>
        <v>-</v>
      </c>
      <c r="FI65" s="367"/>
      <c r="FJ65" s="155" t="str">
        <f t="shared" si="142"/>
        <v>-</v>
      </c>
      <c r="FK65" s="373"/>
      <c r="FL65" s="155" t="str">
        <f t="shared" si="134"/>
        <v>-</v>
      </c>
      <c r="FM65" s="279"/>
      <c r="FN65" s="1184"/>
      <c r="FO65" s="280"/>
      <c r="FP65" s="281"/>
      <c r="FQ65" s="282"/>
      <c r="FS65" s="281"/>
      <c r="FT65" s="282"/>
    </row>
    <row r="66" spans="1:176" ht="18.600000000000001" customHeight="1">
      <c r="A66" s="228">
        <f t="shared" si="63"/>
        <v>56</v>
      </c>
      <c r="B66" s="343" t="str">
        <f t="shared" si="91"/>
        <v>4IE</v>
      </c>
      <c r="C66" s="875">
        <v>45748</v>
      </c>
      <c r="D66" s="942" t="s">
        <v>34</v>
      </c>
      <c r="E66" s="943">
        <v>84510202</v>
      </c>
      <c r="F66" s="595" t="s">
        <v>942</v>
      </c>
      <c r="G66" s="596"/>
      <c r="H66" s="597" t="s">
        <v>632</v>
      </c>
      <c r="I66" s="598" t="s">
        <v>61</v>
      </c>
      <c r="J66" s="598" t="s">
        <v>818</v>
      </c>
      <c r="K66" s="599" t="s">
        <v>11</v>
      </c>
      <c r="L66" s="600" t="s">
        <v>684</v>
      </c>
      <c r="M66" s="352">
        <v>45723</v>
      </c>
      <c r="N66" s="353">
        <v>45722</v>
      </c>
      <c r="O66" s="354">
        <v>45724</v>
      </c>
      <c r="P66" s="353">
        <v>45722</v>
      </c>
      <c r="Q66" s="354">
        <v>45727</v>
      </c>
      <c r="R66" s="353">
        <v>45723</v>
      </c>
      <c r="S66" s="354">
        <v>45727</v>
      </c>
      <c r="T66" s="353">
        <v>45724</v>
      </c>
      <c r="U66" s="355">
        <v>45729</v>
      </c>
      <c r="V66" s="353">
        <v>45730</v>
      </c>
      <c r="W66" s="356">
        <v>45730</v>
      </c>
      <c r="X66" s="357">
        <v>45731</v>
      </c>
      <c r="Y66" s="359">
        <v>45737</v>
      </c>
      <c r="Z66" s="359">
        <v>45737</v>
      </c>
      <c r="AA66" s="601"/>
      <c r="AB66" s="359"/>
      <c r="AC66" s="251" t="s">
        <v>633</v>
      </c>
      <c r="AD66" s="361"/>
      <c r="AE66" s="362">
        <v>3</v>
      </c>
      <c r="AF66" s="363" t="str">
        <f t="shared" si="83"/>
        <v>4IE</v>
      </c>
      <c r="AG66" s="364">
        <f>IF($AE66=0,"　",VLOOKUP($AE66,ﾚｰｻﾞOP,34,0))</f>
        <v>0</v>
      </c>
      <c r="AH66" s="364">
        <f t="shared" si="93"/>
        <v>0</v>
      </c>
      <c r="AI66" s="364">
        <v>1</v>
      </c>
      <c r="AJ66" s="364">
        <f t="shared" si="94"/>
        <v>0</v>
      </c>
      <c r="AK66" s="364">
        <f t="shared" si="95"/>
        <v>0</v>
      </c>
      <c r="AL66" s="364"/>
      <c r="AM66" s="364"/>
      <c r="AN66" s="364">
        <v>1</v>
      </c>
      <c r="AO66" s="364">
        <f t="shared" ref="AO66:AO73" si="143">IF($AE66=0,"　",VLOOKUP($AE66,ﾚｰｻﾞOP,40,0))</f>
        <v>0</v>
      </c>
      <c r="AP66" s="363">
        <v>1</v>
      </c>
      <c r="AQ66" s="255">
        <v>1</v>
      </c>
      <c r="AR66" s="255">
        <v>1</v>
      </c>
      <c r="AS66" s="255">
        <f t="shared" si="125"/>
        <v>0</v>
      </c>
      <c r="AT66" s="255"/>
      <c r="AU66" s="256">
        <f t="shared" si="96"/>
        <v>2</v>
      </c>
      <c r="AV66" s="257">
        <f t="shared" si="97"/>
        <v>1</v>
      </c>
      <c r="AW66" s="590">
        <v>45644</v>
      </c>
      <c r="AX66" s="369">
        <v>4163045</v>
      </c>
      <c r="AY66" s="154">
        <v>45644</v>
      </c>
      <c r="AZ66" s="367">
        <v>4163046</v>
      </c>
      <c r="BA66" s="154">
        <v>45644</v>
      </c>
      <c r="BB66" s="367">
        <v>4163047</v>
      </c>
      <c r="BC66" s="368">
        <v>45581</v>
      </c>
      <c r="BD66" s="369">
        <v>4063444</v>
      </c>
      <c r="BE66" s="154">
        <v>45581</v>
      </c>
      <c r="BF66" s="367">
        <v>4063445</v>
      </c>
      <c r="BG66" s="368">
        <v>45644</v>
      </c>
      <c r="BH66" s="367">
        <v>4163050</v>
      </c>
      <c r="BI66" s="154">
        <v>45581</v>
      </c>
      <c r="BJ66" s="367">
        <v>4063447</v>
      </c>
      <c r="BK66" s="154" t="str">
        <f t="shared" si="98"/>
        <v>-</v>
      </c>
      <c r="BL66" s="367"/>
      <c r="BM66" s="154" t="str">
        <f t="shared" si="99"/>
        <v>-</v>
      </c>
      <c r="BN66" s="367"/>
      <c r="BO66" s="155" t="str">
        <f t="shared" si="100"/>
        <v>-</v>
      </c>
      <c r="BP66" s="367"/>
      <c r="BQ66" s="154" t="str">
        <f t="shared" si="101"/>
        <v>-</v>
      </c>
      <c r="BR66" s="369"/>
      <c r="BS66" s="154" t="str">
        <f t="shared" si="128"/>
        <v>-</v>
      </c>
      <c r="BT66" s="369"/>
      <c r="BU66" s="154" t="str">
        <f t="shared" si="129"/>
        <v>-</v>
      </c>
      <c r="BV66" s="369"/>
      <c r="BW66" s="154" t="str">
        <f t="shared" si="130"/>
        <v>-</v>
      </c>
      <c r="BX66" s="367"/>
      <c r="BY66" s="154" t="str">
        <f t="shared" si="131"/>
        <v>-</v>
      </c>
      <c r="BZ66" s="369"/>
      <c r="CA66" s="154" t="str">
        <f t="shared" si="132"/>
        <v>-</v>
      </c>
      <c r="CB66" s="367"/>
      <c r="CC66" s="154" t="str">
        <f t="shared" si="133"/>
        <v>-</v>
      </c>
      <c r="CD66" s="367"/>
      <c r="CE66" s="154" t="str">
        <f t="shared" si="102"/>
        <v>-</v>
      </c>
      <c r="CF66" s="369"/>
      <c r="CG66" s="155" t="str">
        <f t="shared" si="103"/>
        <v>-</v>
      </c>
      <c r="CH66" s="367"/>
      <c r="CI66" s="154" t="str">
        <f t="shared" si="104"/>
        <v>-</v>
      </c>
      <c r="CJ66" s="369"/>
      <c r="CK66" s="154" t="str">
        <f t="shared" si="105"/>
        <v>-</v>
      </c>
      <c r="CL66" s="367"/>
      <c r="CM66" s="154" t="str">
        <f t="shared" si="106"/>
        <v>-</v>
      </c>
      <c r="CN66" s="367"/>
      <c r="CO66" s="155" t="str">
        <f t="shared" si="107"/>
        <v>-</v>
      </c>
      <c r="CP66" s="367"/>
      <c r="CQ66" s="155" t="str">
        <f t="shared" si="108"/>
        <v>-</v>
      </c>
      <c r="CR66" s="367"/>
      <c r="CS66" s="154" t="str">
        <f t="shared" si="109"/>
        <v>-</v>
      </c>
      <c r="CT66" s="367"/>
      <c r="CU66" s="155"/>
      <c r="CV66" s="367"/>
      <c r="CW66" s="154" t="str">
        <f t="shared" si="110"/>
        <v>-</v>
      </c>
      <c r="CX66" s="367"/>
      <c r="CY66" s="155" t="str">
        <f t="shared" si="111"/>
        <v>-</v>
      </c>
      <c r="CZ66" s="367"/>
      <c r="DA66" s="154" t="str">
        <f t="shared" si="112"/>
        <v>-</v>
      </c>
      <c r="DB66" s="369"/>
      <c r="DC66" s="155" t="str">
        <f t="shared" si="113"/>
        <v>-</v>
      </c>
      <c r="DD66" s="367"/>
      <c r="DE66" s="374">
        <f>IF(AG66=1,1,0)</f>
        <v>0</v>
      </c>
      <c r="DF66" s="373"/>
      <c r="DG66" s="265">
        <f t="shared" si="115"/>
        <v>0</v>
      </c>
      <c r="DH66" s="372"/>
      <c r="DI66" s="267">
        <f>IF(AG66=1,1,0)</f>
        <v>0</v>
      </c>
      <c r="DJ66" s="373"/>
      <c r="DK66" s="374">
        <v>45679</v>
      </c>
      <c r="DL66" s="373">
        <v>4163066</v>
      </c>
      <c r="DM66" s="374">
        <f t="shared" si="135"/>
        <v>0</v>
      </c>
      <c r="DN66" s="373"/>
      <c r="DO66" s="155">
        <f t="shared" si="118"/>
        <v>0</v>
      </c>
      <c r="DP66" s="372"/>
      <c r="DQ66" s="155">
        <f t="shared" si="119"/>
        <v>0</v>
      </c>
      <c r="DR66" s="373"/>
      <c r="DS66" s="155">
        <f t="shared" si="120"/>
        <v>0</v>
      </c>
      <c r="DT66" s="372"/>
      <c r="DU66" s="155">
        <f t="shared" si="121"/>
        <v>0</v>
      </c>
      <c r="DV66" s="373"/>
      <c r="DW66" s="368">
        <v>45581</v>
      </c>
      <c r="DX66" s="372">
        <v>4063455</v>
      </c>
      <c r="DY66" s="154">
        <f t="shared" ref="DY66:DY73" si="144">IF(AO66=1,1,0)</f>
        <v>0</v>
      </c>
      <c r="DZ66" s="373"/>
      <c r="EA66" s="154">
        <v>45630</v>
      </c>
      <c r="EB66" s="650">
        <v>4163041</v>
      </c>
      <c r="EC66" s="269">
        <v>45630</v>
      </c>
      <c r="ED66" s="654">
        <v>4163042</v>
      </c>
      <c r="EE66" s="271">
        <v>45581</v>
      </c>
      <c r="EF66" s="604">
        <v>4063459</v>
      </c>
      <c r="EG66" s="273"/>
      <c r="EH66" s="274"/>
      <c r="EI66" s="275"/>
      <c r="EJ66" s="276"/>
      <c r="EK66" s="275"/>
      <c r="EL66" s="277"/>
      <c r="EM66" s="278" t="str">
        <f t="shared" si="122"/>
        <v xml:space="preserve"> </v>
      </c>
      <c r="EN66" s="372"/>
      <c r="EO66" s="155">
        <f t="shared" si="123"/>
        <v>0</v>
      </c>
      <c r="EP66" s="373"/>
      <c r="ER66" s="194" t="str">
        <f t="shared" si="124"/>
        <v>-</v>
      </c>
      <c r="ET66" s="154" t="str">
        <f t="shared" si="139"/>
        <v>-</v>
      </c>
      <c r="EU66" s="367"/>
      <c r="EV66" s="154" t="str">
        <f t="shared" si="140"/>
        <v>-</v>
      </c>
      <c r="EW66" s="367"/>
      <c r="EX66" s="154" t="str">
        <f t="shared" si="84"/>
        <v>-</v>
      </c>
      <c r="EY66" s="367"/>
      <c r="EZ66" s="155" t="str">
        <f t="shared" si="85"/>
        <v>-</v>
      </c>
      <c r="FA66" s="367"/>
      <c r="FB66" s="154" t="str">
        <f t="shared" si="138"/>
        <v>-</v>
      </c>
      <c r="FC66" s="367"/>
      <c r="FD66" s="154" t="str">
        <f t="shared" si="141"/>
        <v>-</v>
      </c>
      <c r="FE66" s="367"/>
      <c r="FF66" s="155" t="str">
        <f t="shared" si="87"/>
        <v>-</v>
      </c>
      <c r="FG66" s="367"/>
      <c r="FH66" s="154" t="str">
        <f t="shared" si="88"/>
        <v>-</v>
      </c>
      <c r="FI66" s="367"/>
      <c r="FJ66" s="155" t="str">
        <f t="shared" si="142"/>
        <v>-</v>
      </c>
      <c r="FK66" s="373"/>
      <c r="FL66" s="155" t="str">
        <f t="shared" si="134"/>
        <v>-</v>
      </c>
      <c r="FM66" s="279"/>
      <c r="FN66" s="1184"/>
      <c r="FO66" s="280"/>
      <c r="FP66" s="281"/>
      <c r="FQ66" s="282"/>
      <c r="FS66" s="281"/>
      <c r="FT66" s="282"/>
    </row>
    <row r="67" spans="1:176" ht="18.600000000000001" customHeight="1">
      <c r="A67" s="228">
        <f t="shared" si="63"/>
        <v>57</v>
      </c>
      <c r="B67" s="343" t="str">
        <f t="shared" si="91"/>
        <v>4IE</v>
      </c>
      <c r="C67" s="875">
        <v>45748</v>
      </c>
      <c r="D67" s="942" t="s">
        <v>34</v>
      </c>
      <c r="E67" s="943">
        <v>84510203</v>
      </c>
      <c r="F67" s="595" t="s">
        <v>942</v>
      </c>
      <c r="G67" s="596"/>
      <c r="H67" s="597" t="s">
        <v>632</v>
      </c>
      <c r="I67" s="598" t="s">
        <v>61</v>
      </c>
      <c r="J67" s="598" t="s">
        <v>820</v>
      </c>
      <c r="K67" s="599" t="s">
        <v>11</v>
      </c>
      <c r="L67" s="600" t="s">
        <v>684</v>
      </c>
      <c r="M67" s="352">
        <v>45723</v>
      </c>
      <c r="N67" s="353">
        <v>45723</v>
      </c>
      <c r="O67" s="354">
        <v>45724</v>
      </c>
      <c r="P67" s="353">
        <v>45724</v>
      </c>
      <c r="Q67" s="354">
        <v>45727</v>
      </c>
      <c r="R67" s="353">
        <v>45727</v>
      </c>
      <c r="S67" s="354">
        <v>45727</v>
      </c>
      <c r="T67" s="353">
        <v>45727</v>
      </c>
      <c r="U67" s="355">
        <v>45729</v>
      </c>
      <c r="V67" s="353">
        <v>45730</v>
      </c>
      <c r="W67" s="356">
        <v>45730</v>
      </c>
      <c r="X67" s="357">
        <v>45731</v>
      </c>
      <c r="Y67" s="359">
        <v>45738</v>
      </c>
      <c r="Z67" s="359">
        <v>45737</v>
      </c>
      <c r="AA67" s="601"/>
      <c r="AB67" s="359"/>
      <c r="AC67" s="251" t="s">
        <v>633</v>
      </c>
      <c r="AD67" s="361"/>
      <c r="AE67" s="362">
        <v>3</v>
      </c>
      <c r="AF67" s="363" t="str">
        <f t="shared" si="83"/>
        <v>4IE</v>
      </c>
      <c r="AG67" s="364">
        <f>IF($AE67=0,"　",VLOOKUP($AE67,ﾚｰｻﾞOP,34,0))</f>
        <v>0</v>
      </c>
      <c r="AH67" s="364">
        <f t="shared" si="93"/>
        <v>0</v>
      </c>
      <c r="AI67" s="364">
        <f t="shared" ref="AI67:AI79" si="145">IF($AE67=0,"　",VLOOKUP($AE67,ﾚｰｻﾞOP,36,0))</f>
        <v>0</v>
      </c>
      <c r="AJ67" s="364">
        <f t="shared" si="94"/>
        <v>0</v>
      </c>
      <c r="AK67" s="364">
        <f t="shared" si="95"/>
        <v>0</v>
      </c>
      <c r="AL67" s="364"/>
      <c r="AM67" s="364"/>
      <c r="AN67" s="364">
        <v>1</v>
      </c>
      <c r="AO67" s="364">
        <f t="shared" si="143"/>
        <v>0</v>
      </c>
      <c r="AP67" s="363">
        <v>1</v>
      </c>
      <c r="AQ67" s="255">
        <v>1</v>
      </c>
      <c r="AR67" s="255">
        <v>1</v>
      </c>
      <c r="AS67" s="255">
        <f t="shared" si="125"/>
        <v>0</v>
      </c>
      <c r="AT67" s="255"/>
      <c r="AU67" s="256">
        <f t="shared" si="96"/>
        <v>0</v>
      </c>
      <c r="AV67" s="257">
        <f t="shared" si="97"/>
        <v>1</v>
      </c>
      <c r="AW67" s="590">
        <v>45644</v>
      </c>
      <c r="AX67" s="369">
        <v>4163045</v>
      </c>
      <c r="AY67" s="154">
        <v>45644</v>
      </c>
      <c r="AZ67" s="367">
        <v>4163046</v>
      </c>
      <c r="BA67" s="154">
        <v>45644</v>
      </c>
      <c r="BB67" s="367">
        <v>4163047</v>
      </c>
      <c r="BC67" s="368">
        <v>45623</v>
      </c>
      <c r="BD67" s="369">
        <v>4163030</v>
      </c>
      <c r="BE67" s="154">
        <v>45623</v>
      </c>
      <c r="BF67" s="367">
        <v>4163031</v>
      </c>
      <c r="BG67" s="368">
        <v>45644</v>
      </c>
      <c r="BH67" s="367">
        <v>4163050</v>
      </c>
      <c r="BI67" s="154">
        <v>45581</v>
      </c>
      <c r="BJ67" s="367">
        <v>4063447</v>
      </c>
      <c r="BK67" s="154" t="str">
        <f t="shared" si="98"/>
        <v>-</v>
      </c>
      <c r="BL67" s="367"/>
      <c r="BM67" s="154" t="str">
        <f t="shared" si="99"/>
        <v>-</v>
      </c>
      <c r="BN67" s="367"/>
      <c r="BO67" s="155" t="str">
        <f t="shared" si="100"/>
        <v>-</v>
      </c>
      <c r="BP67" s="367"/>
      <c r="BQ67" s="154" t="str">
        <f t="shared" si="101"/>
        <v>-</v>
      </c>
      <c r="BR67" s="369"/>
      <c r="BS67" s="154" t="str">
        <f t="shared" si="128"/>
        <v>-</v>
      </c>
      <c r="BT67" s="369"/>
      <c r="BU67" s="154" t="str">
        <f t="shared" si="129"/>
        <v>-</v>
      </c>
      <c r="BV67" s="369"/>
      <c r="BW67" s="154" t="str">
        <f t="shared" si="130"/>
        <v>-</v>
      </c>
      <c r="BX67" s="367"/>
      <c r="BY67" s="154" t="str">
        <f t="shared" si="131"/>
        <v>-</v>
      </c>
      <c r="BZ67" s="369"/>
      <c r="CA67" s="154" t="str">
        <f t="shared" si="132"/>
        <v>-</v>
      </c>
      <c r="CB67" s="367"/>
      <c r="CC67" s="154" t="str">
        <f t="shared" si="133"/>
        <v>-</v>
      </c>
      <c r="CD67" s="367"/>
      <c r="CE67" s="154" t="str">
        <f t="shared" si="102"/>
        <v>-</v>
      </c>
      <c r="CF67" s="369"/>
      <c r="CG67" s="155" t="str">
        <f t="shared" si="103"/>
        <v>-</v>
      </c>
      <c r="CH67" s="367"/>
      <c r="CI67" s="154" t="str">
        <f t="shared" si="104"/>
        <v>-</v>
      </c>
      <c r="CJ67" s="369"/>
      <c r="CK67" s="154" t="str">
        <f t="shared" si="105"/>
        <v>-</v>
      </c>
      <c r="CL67" s="367"/>
      <c r="CM67" s="154" t="str">
        <f t="shared" si="106"/>
        <v>-</v>
      </c>
      <c r="CN67" s="367"/>
      <c r="CO67" s="155" t="str">
        <f t="shared" si="107"/>
        <v>-</v>
      </c>
      <c r="CP67" s="367"/>
      <c r="CQ67" s="155" t="str">
        <f t="shared" si="108"/>
        <v>-</v>
      </c>
      <c r="CR67" s="367"/>
      <c r="CS67" s="154" t="str">
        <f t="shared" si="109"/>
        <v>-</v>
      </c>
      <c r="CT67" s="367"/>
      <c r="CU67" s="155"/>
      <c r="CV67" s="367"/>
      <c r="CW67" s="154" t="str">
        <f t="shared" si="110"/>
        <v>-</v>
      </c>
      <c r="CX67" s="367"/>
      <c r="CY67" s="155" t="str">
        <f t="shared" si="111"/>
        <v>-</v>
      </c>
      <c r="CZ67" s="367"/>
      <c r="DA67" s="154" t="str">
        <f t="shared" si="112"/>
        <v>-</v>
      </c>
      <c r="DB67" s="369"/>
      <c r="DC67" s="155" t="str">
        <f t="shared" si="113"/>
        <v>-</v>
      </c>
      <c r="DD67" s="367"/>
      <c r="DE67" s="374">
        <f>IF(AG67=1,1,0)</f>
        <v>0</v>
      </c>
      <c r="DF67" s="373"/>
      <c r="DG67" s="265">
        <f t="shared" si="115"/>
        <v>0</v>
      </c>
      <c r="DH67" s="372"/>
      <c r="DI67" s="267">
        <f>IF(AG67=1,1,0)</f>
        <v>0</v>
      </c>
      <c r="DJ67" s="373"/>
      <c r="DK67" s="374">
        <f t="shared" ref="DK67:DK99" si="146">IF(AU67=2,1,0)</f>
        <v>0</v>
      </c>
      <c r="DL67" s="373"/>
      <c r="DM67" s="374">
        <f t="shared" si="135"/>
        <v>0</v>
      </c>
      <c r="DN67" s="373"/>
      <c r="DO67" s="155">
        <f t="shared" si="118"/>
        <v>0</v>
      </c>
      <c r="DP67" s="372"/>
      <c r="DQ67" s="155">
        <f t="shared" si="119"/>
        <v>0</v>
      </c>
      <c r="DR67" s="373"/>
      <c r="DS67" s="155">
        <f t="shared" si="120"/>
        <v>0</v>
      </c>
      <c r="DT67" s="372"/>
      <c r="DU67" s="155">
        <f t="shared" si="121"/>
        <v>0</v>
      </c>
      <c r="DV67" s="373"/>
      <c r="DW67" s="368">
        <v>45581</v>
      </c>
      <c r="DX67" s="372">
        <v>4063455</v>
      </c>
      <c r="DY67" s="154">
        <f t="shared" si="144"/>
        <v>0</v>
      </c>
      <c r="DZ67" s="373"/>
      <c r="EA67" s="154">
        <v>45630</v>
      </c>
      <c r="EB67" s="650">
        <v>4163041</v>
      </c>
      <c r="EC67" s="269">
        <v>45630</v>
      </c>
      <c r="ED67" s="654">
        <v>4163042</v>
      </c>
      <c r="EE67" s="271">
        <v>45581</v>
      </c>
      <c r="EF67" s="604">
        <v>4063459</v>
      </c>
      <c r="EG67" s="273"/>
      <c r="EH67" s="274"/>
      <c r="EI67" s="275"/>
      <c r="EJ67" s="276"/>
      <c r="EK67" s="275"/>
      <c r="EL67" s="277"/>
      <c r="EM67" s="278" t="str">
        <f t="shared" si="122"/>
        <v xml:space="preserve"> </v>
      </c>
      <c r="EN67" s="372"/>
      <c r="EO67" s="155">
        <f t="shared" si="123"/>
        <v>0</v>
      </c>
      <c r="EP67" s="373"/>
      <c r="ER67" s="194" t="str">
        <f t="shared" si="124"/>
        <v>-</v>
      </c>
      <c r="ET67" s="154" t="str">
        <f t="shared" si="139"/>
        <v>-</v>
      </c>
      <c r="EU67" s="367"/>
      <c r="EV67" s="154" t="str">
        <f t="shared" si="140"/>
        <v>-</v>
      </c>
      <c r="EW67" s="367"/>
      <c r="EX67" s="154" t="str">
        <f t="shared" si="84"/>
        <v>-</v>
      </c>
      <c r="EY67" s="367"/>
      <c r="EZ67" s="155" t="str">
        <f t="shared" si="85"/>
        <v>-</v>
      </c>
      <c r="FA67" s="367"/>
      <c r="FB67" s="154" t="str">
        <f t="shared" si="138"/>
        <v>-</v>
      </c>
      <c r="FC67" s="367"/>
      <c r="FD67" s="154" t="str">
        <f t="shared" si="141"/>
        <v>-</v>
      </c>
      <c r="FE67" s="367"/>
      <c r="FF67" s="155" t="str">
        <f t="shared" si="87"/>
        <v>-</v>
      </c>
      <c r="FG67" s="367"/>
      <c r="FH67" s="154" t="str">
        <f t="shared" si="88"/>
        <v>-</v>
      </c>
      <c r="FI67" s="367"/>
      <c r="FJ67" s="155" t="str">
        <f t="shared" si="142"/>
        <v>-</v>
      </c>
      <c r="FK67" s="373"/>
      <c r="FL67" s="155" t="str">
        <f t="shared" si="134"/>
        <v>-</v>
      </c>
      <c r="FM67" s="279"/>
      <c r="FN67" s="1184"/>
      <c r="FO67" s="280"/>
      <c r="FP67" s="281"/>
      <c r="FQ67" s="282"/>
      <c r="FS67" s="281"/>
      <c r="FT67" s="282"/>
    </row>
    <row r="68" spans="1:176" ht="18.600000000000001" customHeight="1">
      <c r="A68" s="228">
        <f t="shared" si="63"/>
        <v>58</v>
      </c>
      <c r="B68" s="343" t="str">
        <f t="shared" si="91"/>
        <v>4IE</v>
      </c>
      <c r="C68" s="875">
        <v>45752</v>
      </c>
      <c r="D68" s="980" t="s">
        <v>39</v>
      </c>
      <c r="E68" s="594" t="s">
        <v>969</v>
      </c>
      <c r="F68" s="595" t="s">
        <v>970</v>
      </c>
      <c r="G68" s="596"/>
      <c r="H68" s="597" t="s">
        <v>630</v>
      </c>
      <c r="I68" s="598" t="s">
        <v>48</v>
      </c>
      <c r="J68" s="598" t="s">
        <v>22</v>
      </c>
      <c r="K68" s="599" t="s">
        <v>503</v>
      </c>
      <c r="L68" s="600" t="s">
        <v>617</v>
      </c>
      <c r="M68" s="352">
        <v>45724</v>
      </c>
      <c r="N68" s="353">
        <v>45723</v>
      </c>
      <c r="O68" s="354">
        <v>45727</v>
      </c>
      <c r="P68" s="353">
        <v>45724</v>
      </c>
      <c r="Q68" s="354">
        <v>45728</v>
      </c>
      <c r="R68" s="353">
        <v>45727</v>
      </c>
      <c r="S68" s="354">
        <v>45728</v>
      </c>
      <c r="T68" s="353">
        <v>45727</v>
      </c>
      <c r="U68" s="355">
        <v>45730</v>
      </c>
      <c r="V68" s="353">
        <v>45731</v>
      </c>
      <c r="W68" s="356">
        <v>45731</v>
      </c>
      <c r="X68" s="357">
        <v>45733</v>
      </c>
      <c r="Y68" s="359">
        <v>45738</v>
      </c>
      <c r="Z68" s="944">
        <v>45737</v>
      </c>
      <c r="AA68" s="601"/>
      <c r="AB68" s="359"/>
      <c r="AC68" s="251" t="s">
        <v>633</v>
      </c>
      <c r="AD68" s="361"/>
      <c r="AE68" s="362">
        <v>5</v>
      </c>
      <c r="AF68" s="363" t="str">
        <f t="shared" si="83"/>
        <v>4IE</v>
      </c>
      <c r="AG68" s="364">
        <v>1</v>
      </c>
      <c r="AH68" s="364">
        <f t="shared" si="93"/>
        <v>0</v>
      </c>
      <c r="AI68" s="364">
        <f t="shared" si="145"/>
        <v>0</v>
      </c>
      <c r="AJ68" s="364">
        <f t="shared" si="94"/>
        <v>0</v>
      </c>
      <c r="AK68" s="364">
        <f t="shared" si="95"/>
        <v>0</v>
      </c>
      <c r="AL68" s="364"/>
      <c r="AM68" s="364"/>
      <c r="AN68" s="364">
        <f>IF($AE68=0,"　",VLOOKUP($AE68,ﾚｰｻﾞOP,37,0))</f>
        <v>0</v>
      </c>
      <c r="AO68" s="364">
        <f t="shared" si="143"/>
        <v>0</v>
      </c>
      <c r="AP68" s="363">
        <v>1</v>
      </c>
      <c r="AQ68" s="255">
        <v>1</v>
      </c>
      <c r="AR68" s="255">
        <v>1</v>
      </c>
      <c r="AS68" s="255">
        <f t="shared" si="125"/>
        <v>0</v>
      </c>
      <c r="AT68" s="255"/>
      <c r="AU68" s="256">
        <f t="shared" si="96"/>
        <v>0</v>
      </c>
      <c r="AV68" s="257">
        <f t="shared" si="97"/>
        <v>1</v>
      </c>
      <c r="AW68" s="590">
        <v>45644</v>
      </c>
      <c r="AX68" s="369">
        <v>4163045</v>
      </c>
      <c r="AY68" s="154">
        <v>45644</v>
      </c>
      <c r="AZ68" s="367">
        <v>4163046</v>
      </c>
      <c r="BA68" s="154">
        <v>45644</v>
      </c>
      <c r="BB68" s="367">
        <v>4163047</v>
      </c>
      <c r="BC68" s="368">
        <v>45623</v>
      </c>
      <c r="BD68" s="369">
        <v>4163030</v>
      </c>
      <c r="BE68" s="154">
        <v>45623</v>
      </c>
      <c r="BF68" s="367">
        <v>4163031</v>
      </c>
      <c r="BG68" s="368">
        <v>45644</v>
      </c>
      <c r="BH68" s="367">
        <v>4163050</v>
      </c>
      <c r="BI68" s="154" t="str">
        <f t="shared" ref="BI68:BI73" si="147">IF($AE68=0,"　",VLOOKUP($AE68,ﾚｰｻﾞOP,11,0))</f>
        <v>-</v>
      </c>
      <c r="BJ68" s="367"/>
      <c r="BK68" s="154" t="str">
        <f t="shared" si="98"/>
        <v>-</v>
      </c>
      <c r="BL68" s="367"/>
      <c r="BM68" s="154" t="str">
        <f t="shared" si="99"/>
        <v>-</v>
      </c>
      <c r="BN68" s="367"/>
      <c r="BO68" s="155" t="str">
        <f t="shared" si="100"/>
        <v>-</v>
      </c>
      <c r="BP68" s="367"/>
      <c r="BQ68" s="154">
        <v>45539</v>
      </c>
      <c r="BR68" s="369">
        <v>4063350</v>
      </c>
      <c r="BS68" s="154" t="str">
        <f t="shared" si="128"/>
        <v>-</v>
      </c>
      <c r="BT68" s="369"/>
      <c r="BU68" s="154" t="str">
        <f t="shared" si="129"/>
        <v>-</v>
      </c>
      <c r="BV68" s="369"/>
      <c r="BW68" s="154" t="str">
        <f t="shared" si="130"/>
        <v>-</v>
      </c>
      <c r="BX68" s="367"/>
      <c r="BY68" s="154" t="str">
        <f t="shared" si="131"/>
        <v>-</v>
      </c>
      <c r="BZ68" s="369"/>
      <c r="CA68" s="154" t="str">
        <f t="shared" si="132"/>
        <v>-</v>
      </c>
      <c r="CB68" s="367"/>
      <c r="CC68" s="154" t="str">
        <f t="shared" si="133"/>
        <v>-</v>
      </c>
      <c r="CD68" s="367"/>
      <c r="CE68" s="154" t="str">
        <f t="shared" si="102"/>
        <v>-</v>
      </c>
      <c r="CF68" s="369"/>
      <c r="CG68" s="155" t="str">
        <f t="shared" si="103"/>
        <v>-</v>
      </c>
      <c r="CH68" s="367"/>
      <c r="CI68" s="154" t="str">
        <f t="shared" si="104"/>
        <v>-</v>
      </c>
      <c r="CJ68" s="369"/>
      <c r="CK68" s="154" t="str">
        <f t="shared" si="105"/>
        <v>-</v>
      </c>
      <c r="CL68" s="367"/>
      <c r="CM68" s="154" t="str">
        <f t="shared" si="106"/>
        <v>-</v>
      </c>
      <c r="CN68" s="367"/>
      <c r="CO68" s="155" t="str">
        <f t="shared" si="107"/>
        <v>-</v>
      </c>
      <c r="CP68" s="367"/>
      <c r="CQ68" s="155" t="str">
        <f t="shared" si="108"/>
        <v>-</v>
      </c>
      <c r="CR68" s="367"/>
      <c r="CS68" s="154" t="str">
        <f t="shared" si="109"/>
        <v>-</v>
      </c>
      <c r="CT68" s="367"/>
      <c r="CU68" s="155"/>
      <c r="CV68" s="367"/>
      <c r="CW68" s="154" t="str">
        <f t="shared" si="110"/>
        <v>-</v>
      </c>
      <c r="CX68" s="367"/>
      <c r="CY68" s="155" t="str">
        <f t="shared" si="111"/>
        <v>-</v>
      </c>
      <c r="CZ68" s="367"/>
      <c r="DA68" s="154" t="str">
        <f t="shared" si="112"/>
        <v>-</v>
      </c>
      <c r="DB68" s="369"/>
      <c r="DC68" s="155" t="str">
        <f t="shared" si="113"/>
        <v>-</v>
      </c>
      <c r="DD68" s="367"/>
      <c r="DE68" s="374">
        <v>45720</v>
      </c>
      <c r="DF68" s="373">
        <v>4163118</v>
      </c>
      <c r="DG68" s="265">
        <f t="shared" si="115"/>
        <v>0</v>
      </c>
      <c r="DH68" s="372"/>
      <c r="DI68" s="267">
        <v>45306</v>
      </c>
      <c r="DJ68" s="373">
        <v>4163065</v>
      </c>
      <c r="DK68" s="374">
        <f t="shared" si="146"/>
        <v>0</v>
      </c>
      <c r="DL68" s="373"/>
      <c r="DM68" s="374">
        <f t="shared" si="135"/>
        <v>0</v>
      </c>
      <c r="DN68" s="373"/>
      <c r="DO68" s="155">
        <f t="shared" si="118"/>
        <v>0</v>
      </c>
      <c r="DP68" s="372"/>
      <c r="DQ68" s="155">
        <f t="shared" si="119"/>
        <v>0</v>
      </c>
      <c r="DR68" s="373"/>
      <c r="DS68" s="155">
        <f t="shared" si="120"/>
        <v>0</v>
      </c>
      <c r="DT68" s="372"/>
      <c r="DU68" s="155">
        <f t="shared" si="121"/>
        <v>0</v>
      </c>
      <c r="DV68" s="373"/>
      <c r="DW68" s="368">
        <f>IF(AN68=1,1,0)</f>
        <v>0</v>
      </c>
      <c r="DX68" s="372"/>
      <c r="DY68" s="154">
        <f t="shared" si="144"/>
        <v>0</v>
      </c>
      <c r="DZ68" s="373"/>
      <c r="EA68" s="154">
        <v>45630</v>
      </c>
      <c r="EB68" s="650">
        <v>4163041</v>
      </c>
      <c r="EC68" s="269">
        <v>45630</v>
      </c>
      <c r="ED68" s="654">
        <v>4163042</v>
      </c>
      <c r="EE68" s="271">
        <v>45581</v>
      </c>
      <c r="EF68" s="604">
        <v>4063459</v>
      </c>
      <c r="EG68" s="273"/>
      <c r="EH68" s="274"/>
      <c r="EI68" s="275"/>
      <c r="EJ68" s="276"/>
      <c r="EK68" s="275"/>
      <c r="EL68" s="277"/>
      <c r="EM68" s="278" t="str">
        <f t="shared" si="122"/>
        <v xml:space="preserve"> </v>
      </c>
      <c r="EN68" s="372"/>
      <c r="EO68" s="155">
        <f t="shared" si="123"/>
        <v>0</v>
      </c>
      <c r="EP68" s="373"/>
      <c r="ER68" s="194" t="str">
        <f t="shared" si="124"/>
        <v>-</v>
      </c>
      <c r="ET68" s="154" t="str">
        <f t="shared" si="139"/>
        <v>-</v>
      </c>
      <c r="EU68" s="367"/>
      <c r="EV68" s="154" t="str">
        <f t="shared" si="140"/>
        <v>-</v>
      </c>
      <c r="EW68" s="367"/>
      <c r="EX68" s="154" t="str">
        <f t="shared" si="84"/>
        <v>-</v>
      </c>
      <c r="EY68" s="367"/>
      <c r="EZ68" s="155" t="str">
        <f t="shared" si="85"/>
        <v>-</v>
      </c>
      <c r="FA68" s="367"/>
      <c r="FB68" s="154" t="str">
        <f t="shared" si="138"/>
        <v>-</v>
      </c>
      <c r="FC68" s="367"/>
      <c r="FD68" s="154" t="str">
        <f t="shared" si="141"/>
        <v>-</v>
      </c>
      <c r="FE68" s="367"/>
      <c r="FF68" s="155" t="str">
        <f t="shared" si="87"/>
        <v>-</v>
      </c>
      <c r="FG68" s="367"/>
      <c r="FH68" s="154" t="str">
        <f t="shared" si="88"/>
        <v>-</v>
      </c>
      <c r="FI68" s="367"/>
      <c r="FJ68" s="155" t="str">
        <f t="shared" si="142"/>
        <v>-</v>
      </c>
      <c r="FK68" s="373"/>
      <c r="FL68" s="155" t="str">
        <f t="shared" si="134"/>
        <v>-</v>
      </c>
      <c r="FM68" s="279"/>
      <c r="FN68" s="1184"/>
      <c r="FO68" s="280"/>
      <c r="FP68" s="281"/>
      <c r="FQ68" s="282"/>
      <c r="FS68" s="281"/>
      <c r="FT68" s="282"/>
    </row>
    <row r="69" spans="1:176" ht="18.600000000000001" customHeight="1">
      <c r="A69" s="228">
        <f t="shared" si="63"/>
        <v>59</v>
      </c>
      <c r="B69" s="343" t="str">
        <f t="shared" si="91"/>
        <v>4IE</v>
      </c>
      <c r="C69" s="875">
        <v>45753</v>
      </c>
      <c r="D69" s="980" t="s">
        <v>39</v>
      </c>
      <c r="E69" s="594" t="s">
        <v>971</v>
      </c>
      <c r="F69" s="595" t="s">
        <v>972</v>
      </c>
      <c r="G69" s="596"/>
      <c r="H69" s="597" t="s">
        <v>630</v>
      </c>
      <c r="I69" s="598" t="s">
        <v>48</v>
      </c>
      <c r="J69" s="598" t="s">
        <v>22</v>
      </c>
      <c r="K69" s="599" t="s">
        <v>503</v>
      </c>
      <c r="L69" s="600" t="s">
        <v>617</v>
      </c>
      <c r="M69" s="352">
        <v>45724</v>
      </c>
      <c r="N69" s="353">
        <v>45724</v>
      </c>
      <c r="O69" s="354">
        <v>45727</v>
      </c>
      <c r="P69" s="353">
        <v>45727</v>
      </c>
      <c r="Q69" s="354">
        <v>45728</v>
      </c>
      <c r="R69" s="353">
        <v>45728</v>
      </c>
      <c r="S69" s="354">
        <v>45728</v>
      </c>
      <c r="T69" s="353">
        <v>45727</v>
      </c>
      <c r="U69" s="355">
        <v>45730</v>
      </c>
      <c r="V69" s="353">
        <v>45731</v>
      </c>
      <c r="W69" s="356">
        <v>45731</v>
      </c>
      <c r="X69" s="357">
        <v>45733</v>
      </c>
      <c r="Y69" s="359">
        <v>45738</v>
      </c>
      <c r="Z69" s="944">
        <v>45737</v>
      </c>
      <c r="AA69" s="601"/>
      <c r="AB69" s="359"/>
      <c r="AC69" s="251" t="s">
        <v>633</v>
      </c>
      <c r="AD69" s="361"/>
      <c r="AE69" s="362">
        <v>5</v>
      </c>
      <c r="AF69" s="363" t="str">
        <f t="shared" si="83"/>
        <v>4IE</v>
      </c>
      <c r="AG69" s="364">
        <v>1</v>
      </c>
      <c r="AH69" s="364">
        <f t="shared" si="93"/>
        <v>0</v>
      </c>
      <c r="AI69" s="364">
        <f t="shared" si="145"/>
        <v>0</v>
      </c>
      <c r="AJ69" s="364">
        <f t="shared" si="94"/>
        <v>0</v>
      </c>
      <c r="AK69" s="364">
        <f t="shared" si="95"/>
        <v>0</v>
      </c>
      <c r="AL69" s="364"/>
      <c r="AM69" s="364"/>
      <c r="AN69" s="364">
        <f>IF($AE69=0,"　",VLOOKUP($AE69,ﾚｰｻﾞOP,37,0))</f>
        <v>0</v>
      </c>
      <c r="AO69" s="364">
        <f t="shared" si="143"/>
        <v>0</v>
      </c>
      <c r="AP69" s="363">
        <v>1</v>
      </c>
      <c r="AQ69" s="255">
        <v>1</v>
      </c>
      <c r="AR69" s="255">
        <v>1</v>
      </c>
      <c r="AS69" s="255">
        <f t="shared" si="125"/>
        <v>0</v>
      </c>
      <c r="AT69" s="255"/>
      <c r="AU69" s="256">
        <f t="shared" si="96"/>
        <v>0</v>
      </c>
      <c r="AV69" s="257">
        <f t="shared" si="97"/>
        <v>1</v>
      </c>
      <c r="AW69" s="590">
        <v>45644</v>
      </c>
      <c r="AX69" s="369">
        <v>4163045</v>
      </c>
      <c r="AY69" s="154">
        <v>45644</v>
      </c>
      <c r="AZ69" s="367">
        <v>4163046</v>
      </c>
      <c r="BA69" s="154">
        <v>45644</v>
      </c>
      <c r="BB69" s="367">
        <v>4163047</v>
      </c>
      <c r="BC69" s="368">
        <v>45623</v>
      </c>
      <c r="BD69" s="369">
        <v>4163030</v>
      </c>
      <c r="BE69" s="154">
        <v>45623</v>
      </c>
      <c r="BF69" s="367">
        <v>4163031</v>
      </c>
      <c r="BG69" s="368">
        <v>45644</v>
      </c>
      <c r="BH69" s="367">
        <v>4163050</v>
      </c>
      <c r="BI69" s="154" t="str">
        <f t="shared" si="147"/>
        <v>-</v>
      </c>
      <c r="BJ69" s="367"/>
      <c r="BK69" s="154" t="str">
        <f t="shared" si="98"/>
        <v>-</v>
      </c>
      <c r="BL69" s="367"/>
      <c r="BM69" s="154" t="str">
        <f t="shared" si="99"/>
        <v>-</v>
      </c>
      <c r="BN69" s="367"/>
      <c r="BO69" s="155" t="str">
        <f t="shared" si="100"/>
        <v>-</v>
      </c>
      <c r="BP69" s="367"/>
      <c r="BQ69" s="154">
        <v>45539</v>
      </c>
      <c r="BR69" s="369">
        <v>4063350</v>
      </c>
      <c r="BS69" s="154" t="str">
        <f t="shared" si="128"/>
        <v>-</v>
      </c>
      <c r="BT69" s="369"/>
      <c r="BU69" s="154" t="str">
        <f t="shared" si="129"/>
        <v>-</v>
      </c>
      <c r="BV69" s="369"/>
      <c r="BW69" s="154" t="str">
        <f t="shared" si="130"/>
        <v>-</v>
      </c>
      <c r="BX69" s="367"/>
      <c r="BY69" s="154" t="str">
        <f t="shared" si="131"/>
        <v>-</v>
      </c>
      <c r="BZ69" s="369"/>
      <c r="CA69" s="154" t="str">
        <f t="shared" si="132"/>
        <v>-</v>
      </c>
      <c r="CB69" s="367"/>
      <c r="CC69" s="154" t="str">
        <f t="shared" si="133"/>
        <v>-</v>
      </c>
      <c r="CD69" s="367"/>
      <c r="CE69" s="154" t="str">
        <f t="shared" si="102"/>
        <v>-</v>
      </c>
      <c r="CF69" s="369"/>
      <c r="CG69" s="155" t="str">
        <f t="shared" si="103"/>
        <v>-</v>
      </c>
      <c r="CH69" s="367"/>
      <c r="CI69" s="154" t="str">
        <f t="shared" si="104"/>
        <v>-</v>
      </c>
      <c r="CJ69" s="369"/>
      <c r="CK69" s="154" t="str">
        <f t="shared" si="105"/>
        <v>-</v>
      </c>
      <c r="CL69" s="367"/>
      <c r="CM69" s="154" t="str">
        <f t="shared" si="106"/>
        <v>-</v>
      </c>
      <c r="CN69" s="367"/>
      <c r="CO69" s="155" t="str">
        <f t="shared" si="107"/>
        <v>-</v>
      </c>
      <c r="CP69" s="367"/>
      <c r="CQ69" s="155" t="str">
        <f t="shared" si="108"/>
        <v>-</v>
      </c>
      <c r="CR69" s="367"/>
      <c r="CS69" s="154" t="str">
        <f t="shared" si="109"/>
        <v>-</v>
      </c>
      <c r="CT69" s="367"/>
      <c r="CU69" s="155"/>
      <c r="CV69" s="367"/>
      <c r="CW69" s="154" t="str">
        <f t="shared" si="110"/>
        <v>-</v>
      </c>
      <c r="CX69" s="367"/>
      <c r="CY69" s="155" t="str">
        <f t="shared" si="111"/>
        <v>-</v>
      </c>
      <c r="CZ69" s="367"/>
      <c r="DA69" s="154" t="str">
        <f t="shared" si="112"/>
        <v>-</v>
      </c>
      <c r="DB69" s="369"/>
      <c r="DC69" s="155" t="str">
        <f t="shared" si="113"/>
        <v>-</v>
      </c>
      <c r="DD69" s="367"/>
      <c r="DE69" s="374">
        <v>45720</v>
      </c>
      <c r="DF69" s="373">
        <v>4163118</v>
      </c>
      <c r="DG69" s="265">
        <f t="shared" si="115"/>
        <v>0</v>
      </c>
      <c r="DH69" s="372"/>
      <c r="DI69" s="267">
        <v>45306</v>
      </c>
      <c r="DJ69" s="373">
        <v>4163065</v>
      </c>
      <c r="DK69" s="374">
        <f t="shared" si="146"/>
        <v>0</v>
      </c>
      <c r="DL69" s="373"/>
      <c r="DM69" s="374">
        <f t="shared" si="135"/>
        <v>0</v>
      </c>
      <c r="DN69" s="373"/>
      <c r="DO69" s="155">
        <f t="shared" si="118"/>
        <v>0</v>
      </c>
      <c r="DP69" s="372"/>
      <c r="DQ69" s="155">
        <f t="shared" si="119"/>
        <v>0</v>
      </c>
      <c r="DR69" s="373"/>
      <c r="DS69" s="155">
        <f t="shared" si="120"/>
        <v>0</v>
      </c>
      <c r="DT69" s="372"/>
      <c r="DU69" s="155">
        <f t="shared" si="121"/>
        <v>0</v>
      </c>
      <c r="DV69" s="373"/>
      <c r="DW69" s="368">
        <f>IF(AN69=1,1,0)</f>
        <v>0</v>
      </c>
      <c r="DX69" s="372"/>
      <c r="DY69" s="154">
        <f t="shared" si="144"/>
        <v>0</v>
      </c>
      <c r="DZ69" s="373"/>
      <c r="EA69" s="154">
        <v>45630</v>
      </c>
      <c r="EB69" s="650">
        <v>4163041</v>
      </c>
      <c r="EC69" s="269">
        <v>45630</v>
      </c>
      <c r="ED69" s="654">
        <v>4163042</v>
      </c>
      <c r="EE69" s="271">
        <v>45581</v>
      </c>
      <c r="EF69" s="604">
        <v>4063459</v>
      </c>
      <c r="EG69" s="273"/>
      <c r="EH69" s="274"/>
      <c r="EI69" s="275"/>
      <c r="EJ69" s="276"/>
      <c r="EK69" s="275"/>
      <c r="EL69" s="277"/>
      <c r="EM69" s="278" t="str">
        <f t="shared" si="122"/>
        <v xml:space="preserve"> </v>
      </c>
      <c r="EN69" s="372"/>
      <c r="EO69" s="155">
        <f t="shared" si="123"/>
        <v>0</v>
      </c>
      <c r="EP69" s="373"/>
      <c r="ER69" s="194" t="str">
        <f t="shared" si="124"/>
        <v>-</v>
      </c>
      <c r="ET69" s="154" t="str">
        <f t="shared" si="139"/>
        <v>-</v>
      </c>
      <c r="EU69" s="367"/>
      <c r="EV69" s="154" t="str">
        <f t="shared" si="140"/>
        <v>-</v>
      </c>
      <c r="EW69" s="367"/>
      <c r="EX69" s="154" t="str">
        <f t="shared" si="84"/>
        <v>-</v>
      </c>
      <c r="EY69" s="367"/>
      <c r="EZ69" s="155" t="str">
        <f t="shared" si="85"/>
        <v>-</v>
      </c>
      <c r="FA69" s="367"/>
      <c r="FB69" s="154" t="str">
        <f t="shared" si="138"/>
        <v>-</v>
      </c>
      <c r="FC69" s="367"/>
      <c r="FD69" s="154" t="str">
        <f t="shared" si="141"/>
        <v>-</v>
      </c>
      <c r="FE69" s="367"/>
      <c r="FF69" s="155" t="str">
        <f t="shared" si="87"/>
        <v>-</v>
      </c>
      <c r="FG69" s="367"/>
      <c r="FH69" s="154" t="str">
        <f t="shared" si="88"/>
        <v>-</v>
      </c>
      <c r="FI69" s="367"/>
      <c r="FJ69" s="155" t="str">
        <f t="shared" si="142"/>
        <v>-</v>
      </c>
      <c r="FK69" s="373"/>
      <c r="FL69" s="155" t="str">
        <f t="shared" si="134"/>
        <v>-</v>
      </c>
      <c r="FM69" s="279"/>
      <c r="FN69" s="1184"/>
      <c r="FO69" s="280"/>
      <c r="FP69" s="281"/>
      <c r="FQ69" s="282"/>
      <c r="FS69" s="281"/>
      <c r="FT69" s="282"/>
    </row>
    <row r="70" spans="1:176" ht="18.600000000000001" customHeight="1">
      <c r="A70" s="228">
        <f t="shared" si="63"/>
        <v>60</v>
      </c>
      <c r="B70" s="343" t="str">
        <f t="shared" si="91"/>
        <v>4IE</v>
      </c>
      <c r="C70" s="875">
        <v>45754</v>
      </c>
      <c r="D70" s="980" t="s">
        <v>39</v>
      </c>
      <c r="E70" s="594" t="s">
        <v>973</v>
      </c>
      <c r="F70" s="595" t="s">
        <v>974</v>
      </c>
      <c r="G70" s="596"/>
      <c r="H70" s="597" t="s">
        <v>630</v>
      </c>
      <c r="I70" s="598" t="s">
        <v>48</v>
      </c>
      <c r="J70" s="598" t="s">
        <v>22</v>
      </c>
      <c r="K70" s="599" t="s">
        <v>503</v>
      </c>
      <c r="L70" s="600" t="s">
        <v>666</v>
      </c>
      <c r="M70" s="352">
        <v>45727</v>
      </c>
      <c r="N70" s="353">
        <v>45724</v>
      </c>
      <c r="O70" s="354">
        <v>45728</v>
      </c>
      <c r="P70" s="353">
        <v>45727</v>
      </c>
      <c r="Q70" s="354">
        <v>45729</v>
      </c>
      <c r="R70" s="353">
        <v>45728</v>
      </c>
      <c r="S70" s="354">
        <v>45729</v>
      </c>
      <c r="T70" s="353">
        <v>45727</v>
      </c>
      <c r="U70" s="355">
        <v>45731</v>
      </c>
      <c r="V70" s="353">
        <v>45733</v>
      </c>
      <c r="W70" s="356">
        <v>45733</v>
      </c>
      <c r="X70" s="357">
        <v>45734</v>
      </c>
      <c r="Y70" s="359">
        <v>45738</v>
      </c>
      <c r="Z70" s="944">
        <v>45738</v>
      </c>
      <c r="AA70" s="601"/>
      <c r="AB70" s="359"/>
      <c r="AC70" s="251" t="s">
        <v>633</v>
      </c>
      <c r="AD70" s="361"/>
      <c r="AE70" s="362">
        <v>5</v>
      </c>
      <c r="AF70" s="363" t="str">
        <f t="shared" si="83"/>
        <v>4IE</v>
      </c>
      <c r="AG70" s="364">
        <v>1</v>
      </c>
      <c r="AH70" s="364">
        <f t="shared" si="93"/>
        <v>0</v>
      </c>
      <c r="AI70" s="364">
        <f t="shared" si="145"/>
        <v>0</v>
      </c>
      <c r="AJ70" s="364">
        <f t="shared" si="94"/>
        <v>0</v>
      </c>
      <c r="AK70" s="364">
        <f t="shared" si="95"/>
        <v>0</v>
      </c>
      <c r="AL70" s="364"/>
      <c r="AM70" s="364"/>
      <c r="AN70" s="364">
        <f>IF($AE70=0,"　",VLOOKUP($AE70,ﾚｰｻﾞOP,37,0))</f>
        <v>0</v>
      </c>
      <c r="AO70" s="364">
        <f t="shared" si="143"/>
        <v>0</v>
      </c>
      <c r="AP70" s="363">
        <v>1</v>
      </c>
      <c r="AQ70" s="255">
        <v>1</v>
      </c>
      <c r="AR70" s="255">
        <v>1</v>
      </c>
      <c r="AS70" s="255">
        <f t="shared" si="125"/>
        <v>0</v>
      </c>
      <c r="AT70" s="255"/>
      <c r="AU70" s="256">
        <f t="shared" si="96"/>
        <v>0</v>
      </c>
      <c r="AV70" s="257">
        <f t="shared" si="97"/>
        <v>1</v>
      </c>
      <c r="AW70" s="590">
        <v>45644</v>
      </c>
      <c r="AX70" s="369">
        <v>4163045</v>
      </c>
      <c r="AY70" s="154">
        <v>45644</v>
      </c>
      <c r="AZ70" s="367">
        <v>4163046</v>
      </c>
      <c r="BA70" s="154">
        <v>45644</v>
      </c>
      <c r="BB70" s="367">
        <v>4163047</v>
      </c>
      <c r="BC70" s="368">
        <v>45623</v>
      </c>
      <c r="BD70" s="369">
        <v>4163030</v>
      </c>
      <c r="BE70" s="154">
        <v>45623</v>
      </c>
      <c r="BF70" s="367">
        <v>4163031</v>
      </c>
      <c r="BG70" s="368">
        <v>45644</v>
      </c>
      <c r="BH70" s="367">
        <v>4163050</v>
      </c>
      <c r="BI70" s="154" t="str">
        <f t="shared" si="147"/>
        <v>-</v>
      </c>
      <c r="BJ70" s="367"/>
      <c r="BK70" s="154" t="str">
        <f t="shared" si="98"/>
        <v>-</v>
      </c>
      <c r="BL70" s="367"/>
      <c r="BM70" s="154" t="str">
        <f t="shared" si="99"/>
        <v>-</v>
      </c>
      <c r="BN70" s="367"/>
      <c r="BO70" s="155" t="str">
        <f t="shared" si="100"/>
        <v>-</v>
      </c>
      <c r="BP70" s="367"/>
      <c r="BQ70" s="154">
        <v>45539</v>
      </c>
      <c r="BR70" s="369">
        <v>4063350</v>
      </c>
      <c r="BS70" s="154" t="str">
        <f t="shared" si="128"/>
        <v>-</v>
      </c>
      <c r="BT70" s="369"/>
      <c r="BU70" s="154" t="str">
        <f t="shared" si="129"/>
        <v>-</v>
      </c>
      <c r="BV70" s="369"/>
      <c r="BW70" s="154" t="str">
        <f t="shared" si="130"/>
        <v>-</v>
      </c>
      <c r="BX70" s="367"/>
      <c r="BY70" s="154" t="str">
        <f t="shared" si="131"/>
        <v>-</v>
      </c>
      <c r="BZ70" s="369"/>
      <c r="CA70" s="154" t="str">
        <f t="shared" si="132"/>
        <v>-</v>
      </c>
      <c r="CB70" s="367"/>
      <c r="CC70" s="154" t="str">
        <f t="shared" si="133"/>
        <v>-</v>
      </c>
      <c r="CD70" s="367"/>
      <c r="CE70" s="154" t="str">
        <f t="shared" si="102"/>
        <v>-</v>
      </c>
      <c r="CF70" s="369"/>
      <c r="CG70" s="155" t="str">
        <f t="shared" si="103"/>
        <v>-</v>
      </c>
      <c r="CH70" s="367"/>
      <c r="CI70" s="154" t="str">
        <f t="shared" si="104"/>
        <v>-</v>
      </c>
      <c r="CJ70" s="369"/>
      <c r="CK70" s="154" t="str">
        <f t="shared" si="105"/>
        <v>-</v>
      </c>
      <c r="CL70" s="367"/>
      <c r="CM70" s="154" t="str">
        <f t="shared" si="106"/>
        <v>-</v>
      </c>
      <c r="CN70" s="367"/>
      <c r="CO70" s="155" t="str">
        <f t="shared" si="107"/>
        <v>-</v>
      </c>
      <c r="CP70" s="367"/>
      <c r="CQ70" s="155" t="str">
        <f t="shared" si="108"/>
        <v>-</v>
      </c>
      <c r="CR70" s="367"/>
      <c r="CS70" s="154" t="str">
        <f t="shared" si="109"/>
        <v>-</v>
      </c>
      <c r="CT70" s="367"/>
      <c r="CU70" s="155"/>
      <c r="CV70" s="367"/>
      <c r="CW70" s="154" t="str">
        <f t="shared" si="110"/>
        <v>-</v>
      </c>
      <c r="CX70" s="367"/>
      <c r="CY70" s="155" t="str">
        <f t="shared" si="111"/>
        <v>-</v>
      </c>
      <c r="CZ70" s="367"/>
      <c r="DA70" s="154" t="str">
        <f t="shared" si="112"/>
        <v>-</v>
      </c>
      <c r="DB70" s="369"/>
      <c r="DC70" s="155" t="str">
        <f t="shared" si="113"/>
        <v>-</v>
      </c>
      <c r="DD70" s="367"/>
      <c r="DE70" s="374">
        <v>45720</v>
      </c>
      <c r="DF70" s="373">
        <v>4163118</v>
      </c>
      <c r="DG70" s="265">
        <f t="shared" si="115"/>
        <v>0</v>
      </c>
      <c r="DH70" s="372"/>
      <c r="DI70" s="267">
        <v>45306</v>
      </c>
      <c r="DJ70" s="373">
        <v>4163065</v>
      </c>
      <c r="DK70" s="374">
        <f t="shared" si="146"/>
        <v>0</v>
      </c>
      <c r="DL70" s="373"/>
      <c r="DM70" s="374">
        <f t="shared" si="135"/>
        <v>0</v>
      </c>
      <c r="DN70" s="373"/>
      <c r="DO70" s="155">
        <f t="shared" si="118"/>
        <v>0</v>
      </c>
      <c r="DP70" s="372"/>
      <c r="DQ70" s="155">
        <f t="shared" si="119"/>
        <v>0</v>
      </c>
      <c r="DR70" s="373"/>
      <c r="DS70" s="155">
        <f t="shared" si="120"/>
        <v>0</v>
      </c>
      <c r="DT70" s="372"/>
      <c r="DU70" s="155">
        <f t="shared" si="121"/>
        <v>0</v>
      </c>
      <c r="DV70" s="373"/>
      <c r="DW70" s="368">
        <f>IF(AN70=1,1,0)</f>
        <v>0</v>
      </c>
      <c r="DX70" s="372"/>
      <c r="DY70" s="154">
        <f t="shared" si="144"/>
        <v>0</v>
      </c>
      <c r="DZ70" s="373"/>
      <c r="EA70" s="154">
        <v>45630</v>
      </c>
      <c r="EB70" s="650">
        <v>4163041</v>
      </c>
      <c r="EC70" s="269">
        <v>45630</v>
      </c>
      <c r="ED70" s="654">
        <v>4163042</v>
      </c>
      <c r="EE70" s="271">
        <v>45581</v>
      </c>
      <c r="EF70" s="604">
        <v>4063459</v>
      </c>
      <c r="EG70" s="273"/>
      <c r="EH70" s="274"/>
      <c r="EI70" s="275"/>
      <c r="EJ70" s="276"/>
      <c r="EK70" s="275"/>
      <c r="EL70" s="277"/>
      <c r="EM70" s="278" t="str">
        <f t="shared" si="122"/>
        <v xml:space="preserve"> </v>
      </c>
      <c r="EN70" s="372"/>
      <c r="EO70" s="155">
        <f t="shared" si="123"/>
        <v>0</v>
      </c>
      <c r="EP70" s="373"/>
      <c r="ER70" s="194" t="str">
        <f t="shared" si="124"/>
        <v>-</v>
      </c>
      <c r="ET70" s="154" t="str">
        <f t="shared" si="139"/>
        <v>-</v>
      </c>
      <c r="EU70" s="367"/>
      <c r="EV70" s="154" t="str">
        <f t="shared" si="140"/>
        <v>-</v>
      </c>
      <c r="EW70" s="367"/>
      <c r="EX70" s="154" t="str">
        <f t="shared" si="84"/>
        <v>-</v>
      </c>
      <c r="EY70" s="367"/>
      <c r="EZ70" s="155" t="str">
        <f t="shared" si="85"/>
        <v>-</v>
      </c>
      <c r="FA70" s="367"/>
      <c r="FB70" s="154" t="str">
        <f t="shared" si="138"/>
        <v>-</v>
      </c>
      <c r="FC70" s="367"/>
      <c r="FD70" s="154" t="str">
        <f t="shared" si="141"/>
        <v>-</v>
      </c>
      <c r="FE70" s="367"/>
      <c r="FF70" s="155" t="str">
        <f t="shared" si="87"/>
        <v>-</v>
      </c>
      <c r="FG70" s="367"/>
      <c r="FH70" s="154" t="str">
        <f t="shared" si="88"/>
        <v>-</v>
      </c>
      <c r="FI70" s="367"/>
      <c r="FJ70" s="155" t="str">
        <f t="shared" si="142"/>
        <v>-</v>
      </c>
      <c r="FK70" s="373"/>
      <c r="FL70" s="155" t="str">
        <f t="shared" si="134"/>
        <v>-</v>
      </c>
      <c r="FM70" s="279"/>
      <c r="FN70" s="1184"/>
      <c r="FO70" s="280"/>
      <c r="FP70" s="281"/>
      <c r="FQ70" s="282"/>
      <c r="FS70" s="281"/>
      <c r="FT70" s="282"/>
    </row>
    <row r="71" spans="1:176" ht="18.600000000000001" customHeight="1">
      <c r="A71" s="228">
        <f t="shared" si="63"/>
        <v>61</v>
      </c>
      <c r="B71" s="343" t="str">
        <f t="shared" si="91"/>
        <v>4IE</v>
      </c>
      <c r="C71" s="875">
        <v>45755</v>
      </c>
      <c r="D71" s="980" t="s">
        <v>39</v>
      </c>
      <c r="E71" s="594" t="s">
        <v>975</v>
      </c>
      <c r="F71" s="595" t="s">
        <v>976</v>
      </c>
      <c r="G71" s="596"/>
      <c r="H71" s="597" t="s">
        <v>630</v>
      </c>
      <c r="I71" s="598" t="s">
        <v>48</v>
      </c>
      <c r="J71" s="598" t="s">
        <v>22</v>
      </c>
      <c r="K71" s="599" t="s">
        <v>503</v>
      </c>
      <c r="L71" s="600" t="s">
        <v>616</v>
      </c>
      <c r="M71" s="352">
        <v>45727</v>
      </c>
      <c r="N71" s="353">
        <v>45727</v>
      </c>
      <c r="O71" s="354">
        <v>45728</v>
      </c>
      <c r="P71" s="353">
        <v>45728</v>
      </c>
      <c r="Q71" s="354">
        <v>45729</v>
      </c>
      <c r="R71" s="353">
        <v>45729</v>
      </c>
      <c r="S71" s="354">
        <v>45729</v>
      </c>
      <c r="T71" s="353">
        <v>45728</v>
      </c>
      <c r="U71" s="355">
        <v>45731</v>
      </c>
      <c r="V71" s="353">
        <v>45733</v>
      </c>
      <c r="W71" s="356">
        <v>45733</v>
      </c>
      <c r="X71" s="357">
        <v>45734</v>
      </c>
      <c r="Y71" s="359">
        <v>45738</v>
      </c>
      <c r="Z71" s="944">
        <v>45738</v>
      </c>
      <c r="AA71" s="601"/>
      <c r="AB71" s="359"/>
      <c r="AC71" s="251" t="s">
        <v>633</v>
      </c>
      <c r="AD71" s="361"/>
      <c r="AE71" s="362">
        <v>5</v>
      </c>
      <c r="AF71" s="363" t="str">
        <f t="shared" si="83"/>
        <v>4IE</v>
      </c>
      <c r="AG71" s="364">
        <v>1</v>
      </c>
      <c r="AH71" s="364">
        <f t="shared" si="93"/>
        <v>0</v>
      </c>
      <c r="AI71" s="364">
        <f t="shared" si="145"/>
        <v>0</v>
      </c>
      <c r="AJ71" s="364">
        <f t="shared" si="94"/>
        <v>0</v>
      </c>
      <c r="AK71" s="364">
        <f t="shared" si="95"/>
        <v>0</v>
      </c>
      <c r="AL71" s="364"/>
      <c r="AM71" s="364"/>
      <c r="AN71" s="364">
        <f>IF($AE71=0,"　",VLOOKUP($AE71,ﾚｰｻﾞOP,37,0))</f>
        <v>0</v>
      </c>
      <c r="AO71" s="364">
        <f t="shared" si="143"/>
        <v>0</v>
      </c>
      <c r="AP71" s="363">
        <v>1</v>
      </c>
      <c r="AQ71" s="255">
        <v>1</v>
      </c>
      <c r="AR71" s="255">
        <v>1</v>
      </c>
      <c r="AS71" s="255">
        <f t="shared" si="125"/>
        <v>0</v>
      </c>
      <c r="AT71" s="255"/>
      <c r="AU71" s="256">
        <f t="shared" si="96"/>
        <v>0</v>
      </c>
      <c r="AV71" s="257">
        <f t="shared" si="97"/>
        <v>1</v>
      </c>
      <c r="AW71" s="590">
        <v>45644</v>
      </c>
      <c r="AX71" s="369">
        <v>4163045</v>
      </c>
      <c r="AY71" s="154">
        <v>45644</v>
      </c>
      <c r="AZ71" s="367">
        <v>4163046</v>
      </c>
      <c r="BA71" s="154">
        <v>45644</v>
      </c>
      <c r="BB71" s="367">
        <v>4163047</v>
      </c>
      <c r="BC71" s="368">
        <v>45623</v>
      </c>
      <c r="BD71" s="369">
        <v>4163030</v>
      </c>
      <c r="BE71" s="154">
        <v>45623</v>
      </c>
      <c r="BF71" s="367">
        <v>4163031</v>
      </c>
      <c r="BG71" s="368">
        <v>45644</v>
      </c>
      <c r="BH71" s="367">
        <v>4163050</v>
      </c>
      <c r="BI71" s="154" t="str">
        <f t="shared" si="147"/>
        <v>-</v>
      </c>
      <c r="BJ71" s="367"/>
      <c r="BK71" s="154" t="str">
        <f t="shared" si="98"/>
        <v>-</v>
      </c>
      <c r="BL71" s="367"/>
      <c r="BM71" s="154" t="str">
        <f t="shared" si="99"/>
        <v>-</v>
      </c>
      <c r="BN71" s="367"/>
      <c r="BO71" s="155" t="str">
        <f t="shared" si="100"/>
        <v>-</v>
      </c>
      <c r="BP71" s="367"/>
      <c r="BQ71" s="154">
        <v>45539</v>
      </c>
      <c r="BR71" s="369">
        <v>4063350</v>
      </c>
      <c r="BS71" s="154" t="str">
        <f t="shared" si="128"/>
        <v>-</v>
      </c>
      <c r="BT71" s="369"/>
      <c r="BU71" s="154" t="str">
        <f t="shared" si="129"/>
        <v>-</v>
      </c>
      <c r="BV71" s="369"/>
      <c r="BW71" s="154" t="str">
        <f t="shared" si="130"/>
        <v>-</v>
      </c>
      <c r="BX71" s="367"/>
      <c r="BY71" s="154" t="str">
        <f t="shared" si="131"/>
        <v>-</v>
      </c>
      <c r="BZ71" s="369"/>
      <c r="CA71" s="154" t="str">
        <f t="shared" si="132"/>
        <v>-</v>
      </c>
      <c r="CB71" s="367"/>
      <c r="CC71" s="154" t="str">
        <f t="shared" si="133"/>
        <v>-</v>
      </c>
      <c r="CD71" s="367"/>
      <c r="CE71" s="154" t="str">
        <f t="shared" si="102"/>
        <v>-</v>
      </c>
      <c r="CF71" s="369"/>
      <c r="CG71" s="155" t="str">
        <f t="shared" si="103"/>
        <v>-</v>
      </c>
      <c r="CH71" s="367"/>
      <c r="CI71" s="154" t="str">
        <f t="shared" si="104"/>
        <v>-</v>
      </c>
      <c r="CJ71" s="369"/>
      <c r="CK71" s="154" t="str">
        <f t="shared" si="105"/>
        <v>-</v>
      </c>
      <c r="CL71" s="367"/>
      <c r="CM71" s="154" t="str">
        <f t="shared" si="106"/>
        <v>-</v>
      </c>
      <c r="CN71" s="367"/>
      <c r="CO71" s="155" t="str">
        <f t="shared" si="107"/>
        <v>-</v>
      </c>
      <c r="CP71" s="367"/>
      <c r="CQ71" s="155" t="str">
        <f t="shared" si="108"/>
        <v>-</v>
      </c>
      <c r="CR71" s="367"/>
      <c r="CS71" s="154" t="str">
        <f t="shared" si="109"/>
        <v>-</v>
      </c>
      <c r="CT71" s="367"/>
      <c r="CU71" s="155"/>
      <c r="CV71" s="367"/>
      <c r="CW71" s="154" t="str">
        <f t="shared" si="110"/>
        <v>-</v>
      </c>
      <c r="CX71" s="367"/>
      <c r="CY71" s="155" t="str">
        <f t="shared" si="111"/>
        <v>-</v>
      </c>
      <c r="CZ71" s="367"/>
      <c r="DA71" s="154" t="str">
        <f t="shared" si="112"/>
        <v>-</v>
      </c>
      <c r="DB71" s="369"/>
      <c r="DC71" s="155" t="str">
        <f t="shared" si="113"/>
        <v>-</v>
      </c>
      <c r="DD71" s="367"/>
      <c r="DE71" s="374">
        <v>45720</v>
      </c>
      <c r="DF71" s="373">
        <v>4163118</v>
      </c>
      <c r="DG71" s="265">
        <f t="shared" si="115"/>
        <v>0</v>
      </c>
      <c r="DH71" s="372"/>
      <c r="DI71" s="267">
        <v>45306</v>
      </c>
      <c r="DJ71" s="373">
        <v>4163065</v>
      </c>
      <c r="DK71" s="374">
        <f t="shared" si="146"/>
        <v>0</v>
      </c>
      <c r="DL71" s="373"/>
      <c r="DM71" s="374">
        <f t="shared" si="135"/>
        <v>0</v>
      </c>
      <c r="DN71" s="373"/>
      <c r="DO71" s="155">
        <f t="shared" si="118"/>
        <v>0</v>
      </c>
      <c r="DP71" s="372"/>
      <c r="DQ71" s="155">
        <f t="shared" si="119"/>
        <v>0</v>
      </c>
      <c r="DR71" s="373"/>
      <c r="DS71" s="155">
        <f t="shared" si="120"/>
        <v>0</v>
      </c>
      <c r="DT71" s="372"/>
      <c r="DU71" s="155">
        <f t="shared" si="121"/>
        <v>0</v>
      </c>
      <c r="DV71" s="373"/>
      <c r="DW71" s="368">
        <f>IF(AN71=1,1,0)</f>
        <v>0</v>
      </c>
      <c r="DX71" s="372"/>
      <c r="DY71" s="154">
        <f t="shared" si="144"/>
        <v>0</v>
      </c>
      <c r="DZ71" s="373"/>
      <c r="EA71" s="154">
        <v>45630</v>
      </c>
      <c r="EB71" s="650">
        <v>4163041</v>
      </c>
      <c r="EC71" s="269">
        <v>45630</v>
      </c>
      <c r="ED71" s="654">
        <v>4163042</v>
      </c>
      <c r="EE71" s="271">
        <v>45581</v>
      </c>
      <c r="EF71" s="604">
        <v>4063459</v>
      </c>
      <c r="EG71" s="273"/>
      <c r="EH71" s="274"/>
      <c r="EI71" s="275"/>
      <c r="EJ71" s="276"/>
      <c r="EK71" s="275"/>
      <c r="EL71" s="277"/>
      <c r="EM71" s="278" t="str">
        <f t="shared" si="122"/>
        <v xml:space="preserve"> </v>
      </c>
      <c r="EN71" s="372"/>
      <c r="EO71" s="155">
        <f t="shared" si="123"/>
        <v>0</v>
      </c>
      <c r="EP71" s="373"/>
      <c r="ER71" s="194" t="str">
        <f t="shared" si="124"/>
        <v>-</v>
      </c>
      <c r="ET71" s="154" t="str">
        <f t="shared" si="139"/>
        <v>-</v>
      </c>
      <c r="EU71" s="367"/>
      <c r="EV71" s="154" t="str">
        <f t="shared" si="140"/>
        <v>-</v>
      </c>
      <c r="EW71" s="367"/>
      <c r="EX71" s="154" t="str">
        <f t="shared" si="84"/>
        <v>-</v>
      </c>
      <c r="EY71" s="367"/>
      <c r="EZ71" s="155" t="str">
        <f t="shared" si="85"/>
        <v>-</v>
      </c>
      <c r="FA71" s="367"/>
      <c r="FB71" s="154" t="str">
        <f t="shared" si="138"/>
        <v>-</v>
      </c>
      <c r="FC71" s="367"/>
      <c r="FD71" s="154" t="str">
        <f t="shared" si="141"/>
        <v>-</v>
      </c>
      <c r="FE71" s="367"/>
      <c r="FF71" s="155" t="str">
        <f t="shared" si="87"/>
        <v>-</v>
      </c>
      <c r="FG71" s="367"/>
      <c r="FH71" s="154" t="str">
        <f t="shared" si="88"/>
        <v>-</v>
      </c>
      <c r="FI71" s="367"/>
      <c r="FJ71" s="155" t="str">
        <f t="shared" si="142"/>
        <v>-</v>
      </c>
      <c r="FK71" s="373"/>
      <c r="FL71" s="155" t="str">
        <f t="shared" si="134"/>
        <v>-</v>
      </c>
      <c r="FM71" s="279"/>
      <c r="FN71" s="1184"/>
      <c r="FO71" s="280"/>
      <c r="FP71" s="281"/>
      <c r="FQ71" s="282"/>
      <c r="FS71" s="281"/>
      <c r="FT71" s="282"/>
    </row>
    <row r="72" spans="1:176" ht="18.600000000000001" customHeight="1">
      <c r="A72" s="228">
        <f t="shared" si="63"/>
        <v>62</v>
      </c>
      <c r="B72" s="343" t="str">
        <f t="shared" si="91"/>
        <v>4IE</v>
      </c>
      <c r="C72" s="875">
        <v>45756</v>
      </c>
      <c r="D72" s="980" t="s">
        <v>39</v>
      </c>
      <c r="E72" s="594" t="s">
        <v>977</v>
      </c>
      <c r="F72" s="595" t="s">
        <v>978</v>
      </c>
      <c r="G72" s="596"/>
      <c r="H72" s="597" t="s">
        <v>630</v>
      </c>
      <c r="I72" s="598" t="s">
        <v>48</v>
      </c>
      <c r="J72" s="598" t="s">
        <v>22</v>
      </c>
      <c r="K72" s="599" t="s">
        <v>503</v>
      </c>
      <c r="L72" s="600" t="s">
        <v>617</v>
      </c>
      <c r="M72" s="352">
        <v>45728</v>
      </c>
      <c r="N72" s="353">
        <v>45727</v>
      </c>
      <c r="O72" s="354">
        <v>45729</v>
      </c>
      <c r="P72" s="353">
        <v>45728</v>
      </c>
      <c r="Q72" s="354">
        <v>45730</v>
      </c>
      <c r="R72" s="353">
        <v>45729</v>
      </c>
      <c r="S72" s="354">
        <v>45730</v>
      </c>
      <c r="T72" s="353">
        <v>45728</v>
      </c>
      <c r="U72" s="355">
        <v>45733</v>
      </c>
      <c r="V72" s="353">
        <v>45734</v>
      </c>
      <c r="W72" s="356">
        <v>45734</v>
      </c>
      <c r="X72" s="357">
        <v>45735</v>
      </c>
      <c r="Y72" s="359">
        <v>45738</v>
      </c>
      <c r="Z72" s="944">
        <v>45738</v>
      </c>
      <c r="AA72" s="601"/>
      <c r="AB72" s="359"/>
      <c r="AC72" s="251" t="s">
        <v>633</v>
      </c>
      <c r="AD72" s="361"/>
      <c r="AE72" s="362">
        <v>5</v>
      </c>
      <c r="AF72" s="363" t="str">
        <f t="shared" si="83"/>
        <v>4IE</v>
      </c>
      <c r="AG72" s="364">
        <v>1</v>
      </c>
      <c r="AH72" s="364">
        <f t="shared" si="93"/>
        <v>0</v>
      </c>
      <c r="AI72" s="364">
        <f t="shared" si="145"/>
        <v>0</v>
      </c>
      <c r="AJ72" s="364">
        <f t="shared" si="94"/>
        <v>0</v>
      </c>
      <c r="AK72" s="364">
        <f t="shared" si="95"/>
        <v>0</v>
      </c>
      <c r="AL72" s="364"/>
      <c r="AM72" s="364"/>
      <c r="AN72" s="364">
        <v>1</v>
      </c>
      <c r="AO72" s="364">
        <f t="shared" si="143"/>
        <v>0</v>
      </c>
      <c r="AP72" s="363">
        <v>1</v>
      </c>
      <c r="AQ72" s="255">
        <v>1</v>
      </c>
      <c r="AR72" s="255">
        <v>1</v>
      </c>
      <c r="AS72" s="255">
        <f t="shared" si="125"/>
        <v>0</v>
      </c>
      <c r="AT72" s="255"/>
      <c r="AU72" s="256">
        <f t="shared" si="96"/>
        <v>0</v>
      </c>
      <c r="AV72" s="257">
        <f t="shared" si="97"/>
        <v>1</v>
      </c>
      <c r="AW72" s="590">
        <v>45644</v>
      </c>
      <c r="AX72" s="369">
        <v>4163045</v>
      </c>
      <c r="AY72" s="154">
        <v>45644</v>
      </c>
      <c r="AZ72" s="367">
        <v>4163046</v>
      </c>
      <c r="BA72" s="154">
        <v>45644</v>
      </c>
      <c r="BB72" s="367">
        <v>4163047</v>
      </c>
      <c r="BC72" s="368">
        <v>45623</v>
      </c>
      <c r="BD72" s="369">
        <v>4163030</v>
      </c>
      <c r="BE72" s="154">
        <v>45623</v>
      </c>
      <c r="BF72" s="367">
        <v>4163031</v>
      </c>
      <c r="BG72" s="368">
        <v>45644</v>
      </c>
      <c r="BH72" s="367">
        <v>4163050</v>
      </c>
      <c r="BI72" s="154" t="str">
        <f t="shared" si="147"/>
        <v>-</v>
      </c>
      <c r="BJ72" s="367"/>
      <c r="BK72" s="154" t="str">
        <f t="shared" si="98"/>
        <v>-</v>
      </c>
      <c r="BL72" s="367"/>
      <c r="BM72" s="154" t="str">
        <f t="shared" si="99"/>
        <v>-</v>
      </c>
      <c r="BN72" s="367"/>
      <c r="BO72" s="155" t="str">
        <f t="shared" si="100"/>
        <v>-</v>
      </c>
      <c r="BP72" s="367"/>
      <c r="BQ72" s="154">
        <v>45539</v>
      </c>
      <c r="BR72" s="369">
        <v>4063350</v>
      </c>
      <c r="BS72" s="154" t="str">
        <f t="shared" si="128"/>
        <v>-</v>
      </c>
      <c r="BT72" s="369"/>
      <c r="BU72" s="154" t="str">
        <f t="shared" si="129"/>
        <v>-</v>
      </c>
      <c r="BV72" s="369"/>
      <c r="BW72" s="154" t="str">
        <f t="shared" si="130"/>
        <v>-</v>
      </c>
      <c r="BX72" s="367"/>
      <c r="BY72" s="154" t="str">
        <f t="shared" si="131"/>
        <v>-</v>
      </c>
      <c r="BZ72" s="369"/>
      <c r="CA72" s="154" t="str">
        <f t="shared" si="132"/>
        <v>-</v>
      </c>
      <c r="CB72" s="367"/>
      <c r="CC72" s="154" t="str">
        <f t="shared" si="133"/>
        <v>-</v>
      </c>
      <c r="CD72" s="367"/>
      <c r="CE72" s="154" t="str">
        <f t="shared" si="102"/>
        <v>-</v>
      </c>
      <c r="CF72" s="369"/>
      <c r="CG72" s="155" t="str">
        <f t="shared" si="103"/>
        <v>-</v>
      </c>
      <c r="CH72" s="367"/>
      <c r="CI72" s="154" t="str">
        <f t="shared" si="104"/>
        <v>-</v>
      </c>
      <c r="CJ72" s="369"/>
      <c r="CK72" s="154" t="str">
        <f t="shared" si="105"/>
        <v>-</v>
      </c>
      <c r="CL72" s="367"/>
      <c r="CM72" s="154" t="str">
        <f t="shared" si="106"/>
        <v>-</v>
      </c>
      <c r="CN72" s="367"/>
      <c r="CO72" s="155" t="str">
        <f t="shared" si="107"/>
        <v>-</v>
      </c>
      <c r="CP72" s="367"/>
      <c r="CQ72" s="155" t="str">
        <f t="shared" si="108"/>
        <v>-</v>
      </c>
      <c r="CR72" s="367"/>
      <c r="CS72" s="154" t="str">
        <f t="shared" si="109"/>
        <v>-</v>
      </c>
      <c r="CT72" s="367"/>
      <c r="CU72" s="155"/>
      <c r="CV72" s="367"/>
      <c r="CW72" s="154" t="str">
        <f t="shared" si="110"/>
        <v>-</v>
      </c>
      <c r="CX72" s="367"/>
      <c r="CY72" s="155" t="str">
        <f t="shared" si="111"/>
        <v>-</v>
      </c>
      <c r="CZ72" s="367"/>
      <c r="DA72" s="154" t="str">
        <f t="shared" si="112"/>
        <v>-</v>
      </c>
      <c r="DB72" s="369"/>
      <c r="DC72" s="155" t="str">
        <f t="shared" si="113"/>
        <v>-</v>
      </c>
      <c r="DD72" s="367"/>
      <c r="DE72" s="374">
        <v>45720</v>
      </c>
      <c r="DF72" s="373">
        <v>4163118</v>
      </c>
      <c r="DG72" s="265">
        <f t="shared" si="115"/>
        <v>0</v>
      </c>
      <c r="DH72" s="372"/>
      <c r="DI72" s="267">
        <v>45306</v>
      </c>
      <c r="DJ72" s="373">
        <v>4163065</v>
      </c>
      <c r="DK72" s="374">
        <f t="shared" si="146"/>
        <v>0</v>
      </c>
      <c r="DL72" s="373"/>
      <c r="DM72" s="374">
        <f t="shared" si="135"/>
        <v>0</v>
      </c>
      <c r="DN72" s="373"/>
      <c r="DO72" s="155">
        <f t="shared" si="118"/>
        <v>0</v>
      </c>
      <c r="DP72" s="372"/>
      <c r="DQ72" s="155">
        <f t="shared" si="119"/>
        <v>0</v>
      </c>
      <c r="DR72" s="373"/>
      <c r="DS72" s="155">
        <f t="shared" si="120"/>
        <v>0</v>
      </c>
      <c r="DT72" s="372"/>
      <c r="DU72" s="155">
        <f t="shared" si="121"/>
        <v>0</v>
      </c>
      <c r="DV72" s="373"/>
      <c r="DW72" s="647">
        <v>45581</v>
      </c>
      <c r="DX72" s="651">
        <v>4063455</v>
      </c>
      <c r="DY72" s="154">
        <f t="shared" si="144"/>
        <v>0</v>
      </c>
      <c r="DZ72" s="373"/>
      <c r="EA72" s="154">
        <v>45630</v>
      </c>
      <c r="EB72" s="650">
        <v>4163041</v>
      </c>
      <c r="EC72" s="269">
        <v>45630</v>
      </c>
      <c r="ED72" s="654">
        <v>4163042</v>
      </c>
      <c r="EE72" s="271">
        <v>45581</v>
      </c>
      <c r="EF72" s="604">
        <v>4063459</v>
      </c>
      <c r="EG72" s="273"/>
      <c r="EH72" s="274"/>
      <c r="EI72" s="275"/>
      <c r="EJ72" s="276"/>
      <c r="EK72" s="275"/>
      <c r="EL72" s="277"/>
      <c r="EM72" s="278" t="str">
        <f t="shared" si="122"/>
        <v xml:space="preserve"> </v>
      </c>
      <c r="EN72" s="372"/>
      <c r="EO72" s="155">
        <f t="shared" si="123"/>
        <v>0</v>
      </c>
      <c r="EP72" s="373"/>
      <c r="ER72" s="194" t="str">
        <f t="shared" si="124"/>
        <v>-</v>
      </c>
      <c r="ET72" s="154" t="str">
        <f t="shared" si="139"/>
        <v>-</v>
      </c>
      <c r="EU72" s="367"/>
      <c r="EV72" s="154" t="str">
        <f t="shared" si="140"/>
        <v>-</v>
      </c>
      <c r="EW72" s="367"/>
      <c r="EX72" s="154" t="str">
        <f t="shared" si="84"/>
        <v>-</v>
      </c>
      <c r="EY72" s="367"/>
      <c r="EZ72" s="155" t="str">
        <f t="shared" si="85"/>
        <v>-</v>
      </c>
      <c r="FA72" s="367"/>
      <c r="FB72" s="154" t="str">
        <f t="shared" si="138"/>
        <v>-</v>
      </c>
      <c r="FC72" s="367"/>
      <c r="FD72" s="154" t="str">
        <f t="shared" si="141"/>
        <v>-</v>
      </c>
      <c r="FE72" s="367"/>
      <c r="FF72" s="155" t="str">
        <f t="shared" si="87"/>
        <v>-</v>
      </c>
      <c r="FG72" s="367"/>
      <c r="FH72" s="154" t="str">
        <f t="shared" si="88"/>
        <v>-</v>
      </c>
      <c r="FI72" s="367"/>
      <c r="FJ72" s="155" t="str">
        <f t="shared" si="142"/>
        <v>-</v>
      </c>
      <c r="FK72" s="373"/>
      <c r="FL72" s="155" t="str">
        <f t="shared" si="134"/>
        <v>-</v>
      </c>
      <c r="FM72" s="279"/>
      <c r="FN72" s="1184"/>
      <c r="FO72" s="280"/>
      <c r="FP72" s="281"/>
      <c r="FQ72" s="282"/>
      <c r="FS72" s="281"/>
      <c r="FT72" s="282"/>
    </row>
    <row r="73" spans="1:176" ht="18.600000000000001" customHeight="1">
      <c r="A73" s="228">
        <f t="shared" si="63"/>
        <v>63</v>
      </c>
      <c r="B73" s="343" t="str">
        <f t="shared" si="91"/>
        <v>4IE</v>
      </c>
      <c r="C73" s="875">
        <v>45757</v>
      </c>
      <c r="D73" s="980" t="s">
        <v>39</v>
      </c>
      <c r="E73" s="594" t="s">
        <v>979</v>
      </c>
      <c r="F73" s="595" t="s">
        <v>980</v>
      </c>
      <c r="G73" s="596"/>
      <c r="H73" s="597" t="s">
        <v>630</v>
      </c>
      <c r="I73" s="598" t="s">
        <v>48</v>
      </c>
      <c r="J73" s="598" t="s">
        <v>22</v>
      </c>
      <c r="K73" s="599" t="s">
        <v>503</v>
      </c>
      <c r="L73" s="600" t="s">
        <v>617</v>
      </c>
      <c r="M73" s="352">
        <v>45728</v>
      </c>
      <c r="N73" s="353">
        <v>45727</v>
      </c>
      <c r="O73" s="354">
        <v>45729</v>
      </c>
      <c r="P73" s="353">
        <v>45730</v>
      </c>
      <c r="Q73" s="354">
        <v>45730</v>
      </c>
      <c r="R73" s="353">
        <v>45730</v>
      </c>
      <c r="S73" s="354">
        <v>45730</v>
      </c>
      <c r="T73" s="353">
        <v>45731</v>
      </c>
      <c r="U73" s="355">
        <v>45733</v>
      </c>
      <c r="V73" s="353">
        <v>45735</v>
      </c>
      <c r="W73" s="356">
        <v>45734</v>
      </c>
      <c r="X73" s="357">
        <v>45737</v>
      </c>
      <c r="Y73" s="359">
        <v>45738</v>
      </c>
      <c r="Z73" s="944">
        <v>45738</v>
      </c>
      <c r="AA73" s="601"/>
      <c r="AB73" s="359"/>
      <c r="AC73" s="251" t="s">
        <v>633</v>
      </c>
      <c r="AD73" s="361"/>
      <c r="AE73" s="362">
        <v>5</v>
      </c>
      <c r="AF73" s="363" t="str">
        <f t="shared" si="83"/>
        <v>4IE</v>
      </c>
      <c r="AG73" s="364">
        <v>1</v>
      </c>
      <c r="AH73" s="364">
        <f t="shared" si="93"/>
        <v>0</v>
      </c>
      <c r="AI73" s="364">
        <f t="shared" si="145"/>
        <v>0</v>
      </c>
      <c r="AJ73" s="364">
        <f t="shared" si="94"/>
        <v>0</v>
      </c>
      <c r="AK73" s="364">
        <f t="shared" si="95"/>
        <v>0</v>
      </c>
      <c r="AL73" s="364"/>
      <c r="AM73" s="364"/>
      <c r="AN73" s="364">
        <v>1</v>
      </c>
      <c r="AO73" s="364">
        <f t="shared" si="143"/>
        <v>0</v>
      </c>
      <c r="AP73" s="363">
        <v>1</v>
      </c>
      <c r="AQ73" s="255">
        <v>1</v>
      </c>
      <c r="AR73" s="255">
        <v>1</v>
      </c>
      <c r="AS73" s="255">
        <f t="shared" si="125"/>
        <v>0</v>
      </c>
      <c r="AT73" s="255"/>
      <c r="AU73" s="256">
        <f t="shared" si="96"/>
        <v>0</v>
      </c>
      <c r="AV73" s="257">
        <f t="shared" si="97"/>
        <v>1</v>
      </c>
      <c r="AW73" s="590">
        <v>45644</v>
      </c>
      <c r="AX73" s="369">
        <v>4163045</v>
      </c>
      <c r="AY73" s="154">
        <v>45644</v>
      </c>
      <c r="AZ73" s="367">
        <v>4163046</v>
      </c>
      <c r="BA73" s="154">
        <v>45644</v>
      </c>
      <c r="BB73" s="367">
        <v>4163047</v>
      </c>
      <c r="BC73" s="368">
        <v>45623</v>
      </c>
      <c r="BD73" s="369">
        <v>4163030</v>
      </c>
      <c r="BE73" s="154">
        <v>45623</v>
      </c>
      <c r="BF73" s="367">
        <v>4163031</v>
      </c>
      <c r="BG73" s="368">
        <v>45644</v>
      </c>
      <c r="BH73" s="367">
        <v>4163050</v>
      </c>
      <c r="BI73" s="154" t="str">
        <f t="shared" si="147"/>
        <v>-</v>
      </c>
      <c r="BJ73" s="367"/>
      <c r="BK73" s="154" t="str">
        <f t="shared" si="98"/>
        <v>-</v>
      </c>
      <c r="BL73" s="367"/>
      <c r="BM73" s="154" t="str">
        <f t="shared" si="99"/>
        <v>-</v>
      </c>
      <c r="BN73" s="367"/>
      <c r="BO73" s="155" t="str">
        <f t="shared" si="100"/>
        <v>-</v>
      </c>
      <c r="BP73" s="367"/>
      <c r="BQ73" s="154">
        <v>45561</v>
      </c>
      <c r="BR73" s="369">
        <v>4063398</v>
      </c>
      <c r="BS73" s="154" t="str">
        <f t="shared" si="128"/>
        <v>-</v>
      </c>
      <c r="BT73" s="369"/>
      <c r="BU73" s="154" t="str">
        <f t="shared" si="129"/>
        <v>-</v>
      </c>
      <c r="BV73" s="369"/>
      <c r="BW73" s="154" t="str">
        <f t="shared" si="130"/>
        <v>-</v>
      </c>
      <c r="BX73" s="367"/>
      <c r="BY73" s="154" t="str">
        <f t="shared" si="131"/>
        <v>-</v>
      </c>
      <c r="BZ73" s="369"/>
      <c r="CA73" s="154" t="str">
        <f t="shared" si="132"/>
        <v>-</v>
      </c>
      <c r="CB73" s="367"/>
      <c r="CC73" s="154" t="str">
        <f t="shared" si="133"/>
        <v>-</v>
      </c>
      <c r="CD73" s="367"/>
      <c r="CE73" s="154" t="str">
        <f t="shared" si="102"/>
        <v>-</v>
      </c>
      <c r="CF73" s="369"/>
      <c r="CG73" s="155" t="str">
        <f t="shared" si="103"/>
        <v>-</v>
      </c>
      <c r="CH73" s="367"/>
      <c r="CI73" s="154" t="str">
        <f t="shared" si="104"/>
        <v>-</v>
      </c>
      <c r="CJ73" s="369"/>
      <c r="CK73" s="154" t="str">
        <f t="shared" si="105"/>
        <v>-</v>
      </c>
      <c r="CL73" s="367"/>
      <c r="CM73" s="154" t="str">
        <f t="shared" si="106"/>
        <v>-</v>
      </c>
      <c r="CN73" s="367"/>
      <c r="CO73" s="155" t="str">
        <f t="shared" si="107"/>
        <v>-</v>
      </c>
      <c r="CP73" s="367"/>
      <c r="CQ73" s="155" t="str">
        <f t="shared" si="108"/>
        <v>-</v>
      </c>
      <c r="CR73" s="367"/>
      <c r="CS73" s="154" t="str">
        <f t="shared" si="109"/>
        <v>-</v>
      </c>
      <c r="CT73" s="367"/>
      <c r="CU73" s="155"/>
      <c r="CV73" s="367"/>
      <c r="CW73" s="154" t="str">
        <f t="shared" si="110"/>
        <v>-</v>
      </c>
      <c r="CX73" s="367"/>
      <c r="CY73" s="155" t="str">
        <f t="shared" si="111"/>
        <v>-</v>
      </c>
      <c r="CZ73" s="367"/>
      <c r="DA73" s="154" t="str">
        <f t="shared" si="112"/>
        <v>-</v>
      </c>
      <c r="DB73" s="369"/>
      <c r="DC73" s="155" t="str">
        <f t="shared" si="113"/>
        <v>-</v>
      </c>
      <c r="DD73" s="367"/>
      <c r="DE73" s="374">
        <v>45720</v>
      </c>
      <c r="DF73" s="373">
        <v>4163118</v>
      </c>
      <c r="DG73" s="265">
        <f t="shared" si="115"/>
        <v>0</v>
      </c>
      <c r="DH73" s="372"/>
      <c r="DI73" s="267">
        <v>45306</v>
      </c>
      <c r="DJ73" s="373">
        <v>4163065</v>
      </c>
      <c r="DK73" s="374">
        <f t="shared" si="146"/>
        <v>0</v>
      </c>
      <c r="DL73" s="373"/>
      <c r="DM73" s="374">
        <f t="shared" si="135"/>
        <v>0</v>
      </c>
      <c r="DN73" s="373"/>
      <c r="DO73" s="155">
        <f t="shared" si="118"/>
        <v>0</v>
      </c>
      <c r="DP73" s="372"/>
      <c r="DQ73" s="155">
        <f t="shared" si="119"/>
        <v>0</v>
      </c>
      <c r="DR73" s="373"/>
      <c r="DS73" s="155">
        <f t="shared" si="120"/>
        <v>0</v>
      </c>
      <c r="DT73" s="372"/>
      <c r="DU73" s="155">
        <f t="shared" si="121"/>
        <v>0</v>
      </c>
      <c r="DV73" s="373"/>
      <c r="DW73" s="368">
        <v>45630</v>
      </c>
      <c r="DX73" s="372">
        <v>4163039</v>
      </c>
      <c r="DY73" s="154">
        <f t="shared" si="144"/>
        <v>0</v>
      </c>
      <c r="DZ73" s="373"/>
      <c r="EA73" s="154">
        <v>45630</v>
      </c>
      <c r="EB73" s="650">
        <v>4163041</v>
      </c>
      <c r="EC73" s="269">
        <v>45630</v>
      </c>
      <c r="ED73" s="654">
        <v>4163042</v>
      </c>
      <c r="EE73" s="271">
        <v>45581</v>
      </c>
      <c r="EF73" s="604">
        <v>4063459</v>
      </c>
      <c r="EG73" s="273"/>
      <c r="EH73" s="274"/>
      <c r="EI73" s="275"/>
      <c r="EJ73" s="276"/>
      <c r="EK73" s="275"/>
      <c r="EL73" s="277"/>
      <c r="EM73" s="278" t="str">
        <f t="shared" si="122"/>
        <v xml:space="preserve"> </v>
      </c>
      <c r="EN73" s="372"/>
      <c r="EO73" s="155">
        <f t="shared" si="123"/>
        <v>0</v>
      </c>
      <c r="EP73" s="373"/>
      <c r="ER73" s="194" t="str">
        <f t="shared" si="124"/>
        <v>-</v>
      </c>
      <c r="ET73" s="154" t="str">
        <f t="shared" si="139"/>
        <v>-</v>
      </c>
      <c r="EU73" s="367"/>
      <c r="EV73" s="154" t="str">
        <f t="shared" si="140"/>
        <v>-</v>
      </c>
      <c r="EW73" s="367"/>
      <c r="EX73" s="154" t="str">
        <f t="shared" si="84"/>
        <v>-</v>
      </c>
      <c r="EY73" s="367"/>
      <c r="EZ73" s="155" t="str">
        <f t="shared" si="85"/>
        <v>-</v>
      </c>
      <c r="FA73" s="367"/>
      <c r="FB73" s="154" t="str">
        <f t="shared" si="138"/>
        <v>-</v>
      </c>
      <c r="FC73" s="367"/>
      <c r="FD73" s="154" t="str">
        <f t="shared" si="141"/>
        <v>-</v>
      </c>
      <c r="FE73" s="367"/>
      <c r="FF73" s="155" t="str">
        <f t="shared" si="87"/>
        <v>-</v>
      </c>
      <c r="FG73" s="367"/>
      <c r="FH73" s="154" t="str">
        <f t="shared" si="88"/>
        <v>-</v>
      </c>
      <c r="FI73" s="367"/>
      <c r="FJ73" s="155" t="str">
        <f t="shared" si="142"/>
        <v>-</v>
      </c>
      <c r="FK73" s="373"/>
      <c r="FL73" s="155" t="str">
        <f t="shared" si="134"/>
        <v>-</v>
      </c>
      <c r="FM73" s="279"/>
      <c r="FN73" s="1184"/>
      <c r="FO73" s="280"/>
      <c r="FP73" s="281"/>
      <c r="FQ73" s="282"/>
      <c r="FS73" s="281"/>
      <c r="FT73" s="282"/>
    </row>
    <row r="74" spans="1:176" ht="18.600000000000001" customHeight="1">
      <c r="A74" s="228">
        <f t="shared" si="63"/>
        <v>64</v>
      </c>
      <c r="B74" s="343" t="str">
        <f t="shared" si="91"/>
        <v>4IE</v>
      </c>
      <c r="C74" s="875">
        <v>45748</v>
      </c>
      <c r="D74" s="942" t="s">
        <v>36</v>
      </c>
      <c r="E74" s="943">
        <v>72510076</v>
      </c>
      <c r="F74" s="595" t="s">
        <v>981</v>
      </c>
      <c r="G74" s="596"/>
      <c r="H74" s="597" t="s">
        <v>3</v>
      </c>
      <c r="I74" s="598" t="s">
        <v>59</v>
      </c>
      <c r="J74" s="598" t="s">
        <v>598</v>
      </c>
      <c r="K74" s="599" t="s">
        <v>11</v>
      </c>
      <c r="L74" s="600" t="s">
        <v>617</v>
      </c>
      <c r="M74" s="352">
        <v>45729</v>
      </c>
      <c r="N74" s="353">
        <v>45729</v>
      </c>
      <c r="O74" s="354">
        <v>45730</v>
      </c>
      <c r="P74" s="353">
        <v>45730</v>
      </c>
      <c r="Q74" s="354">
        <v>45731</v>
      </c>
      <c r="R74" s="353">
        <v>45730</v>
      </c>
      <c r="S74" s="354">
        <v>45731</v>
      </c>
      <c r="T74" s="353">
        <v>45731</v>
      </c>
      <c r="U74" s="355">
        <v>45734</v>
      </c>
      <c r="V74" s="353">
        <v>45735</v>
      </c>
      <c r="W74" s="356">
        <v>45735</v>
      </c>
      <c r="X74" s="357">
        <v>45737</v>
      </c>
      <c r="Y74" s="359">
        <v>45743</v>
      </c>
      <c r="Z74" s="359">
        <v>45742</v>
      </c>
      <c r="AA74" s="601"/>
      <c r="AB74" s="359"/>
      <c r="AC74" s="251" t="s">
        <v>633</v>
      </c>
      <c r="AD74" s="361"/>
      <c r="AE74" s="362">
        <v>2</v>
      </c>
      <c r="AF74" s="363" t="str">
        <f t="shared" si="83"/>
        <v>4IE</v>
      </c>
      <c r="AG74" s="364">
        <v>1</v>
      </c>
      <c r="AH74" s="364">
        <f t="shared" si="93"/>
        <v>0</v>
      </c>
      <c r="AI74" s="364">
        <f t="shared" si="145"/>
        <v>0</v>
      </c>
      <c r="AJ74" s="364">
        <f t="shared" si="94"/>
        <v>0</v>
      </c>
      <c r="AK74" s="364">
        <f t="shared" si="95"/>
        <v>0</v>
      </c>
      <c r="AL74" s="364"/>
      <c r="AM74" s="364"/>
      <c r="AN74" s="364">
        <v>1</v>
      </c>
      <c r="AO74" s="364">
        <v>1</v>
      </c>
      <c r="AP74" s="363">
        <v>1</v>
      </c>
      <c r="AQ74" s="255">
        <v>1</v>
      </c>
      <c r="AR74" s="255">
        <v>1</v>
      </c>
      <c r="AS74" s="255">
        <f t="shared" si="125"/>
        <v>0</v>
      </c>
      <c r="AT74" s="255"/>
      <c r="AU74" s="256">
        <f t="shared" si="96"/>
        <v>0</v>
      </c>
      <c r="AV74" s="257">
        <f t="shared" si="97"/>
        <v>1</v>
      </c>
      <c r="AW74" s="590">
        <v>45644</v>
      </c>
      <c r="AX74" s="369">
        <v>4163045</v>
      </c>
      <c r="AY74" s="154">
        <v>45644</v>
      </c>
      <c r="AZ74" s="367">
        <v>4163046</v>
      </c>
      <c r="BA74" s="154">
        <v>45644</v>
      </c>
      <c r="BB74" s="367">
        <v>4163047</v>
      </c>
      <c r="BC74" s="368">
        <v>45623</v>
      </c>
      <c r="BD74" s="369">
        <v>4163030</v>
      </c>
      <c r="BE74" s="154">
        <v>45623</v>
      </c>
      <c r="BF74" s="367">
        <v>4163031</v>
      </c>
      <c r="BG74" s="368">
        <v>45644</v>
      </c>
      <c r="BH74" s="367">
        <v>4163050</v>
      </c>
      <c r="BI74" s="154">
        <v>45581</v>
      </c>
      <c r="BJ74" s="367">
        <v>4063447</v>
      </c>
      <c r="BK74" s="154" t="str">
        <f t="shared" si="98"/>
        <v>-</v>
      </c>
      <c r="BL74" s="367"/>
      <c r="BM74" s="154" t="str">
        <f t="shared" si="99"/>
        <v>-</v>
      </c>
      <c r="BN74" s="367"/>
      <c r="BO74" s="155" t="str">
        <f t="shared" si="100"/>
        <v>-</v>
      </c>
      <c r="BP74" s="367"/>
      <c r="BQ74" s="154" t="str">
        <f t="shared" ref="BQ74:BQ99" si="148">IF($AE74=0,"　",VLOOKUP($AE74,ﾚｰｻﾞOP,12,0))</f>
        <v>-</v>
      </c>
      <c r="BR74" s="369"/>
      <c r="BS74" s="154" t="str">
        <f t="shared" si="128"/>
        <v>-</v>
      </c>
      <c r="BT74" s="369"/>
      <c r="BU74" s="154" t="str">
        <f t="shared" si="129"/>
        <v>-</v>
      </c>
      <c r="BV74" s="369"/>
      <c r="BW74" s="154" t="str">
        <f t="shared" si="130"/>
        <v>-</v>
      </c>
      <c r="BX74" s="367"/>
      <c r="BY74" s="154" t="str">
        <f t="shared" si="131"/>
        <v>-</v>
      </c>
      <c r="BZ74" s="369"/>
      <c r="CA74" s="154" t="str">
        <f t="shared" si="132"/>
        <v>-</v>
      </c>
      <c r="CB74" s="367"/>
      <c r="CC74" s="154" t="str">
        <f t="shared" si="133"/>
        <v>-</v>
      </c>
      <c r="CD74" s="367"/>
      <c r="CE74" s="154" t="str">
        <f t="shared" si="102"/>
        <v>-</v>
      </c>
      <c r="CF74" s="369"/>
      <c r="CG74" s="155" t="str">
        <f t="shared" si="103"/>
        <v>-</v>
      </c>
      <c r="CH74" s="367"/>
      <c r="CI74" s="154" t="str">
        <f t="shared" si="104"/>
        <v>-</v>
      </c>
      <c r="CJ74" s="369"/>
      <c r="CK74" s="154" t="str">
        <f t="shared" si="105"/>
        <v>-</v>
      </c>
      <c r="CL74" s="367"/>
      <c r="CM74" s="154" t="str">
        <f t="shared" si="106"/>
        <v>-</v>
      </c>
      <c r="CN74" s="367"/>
      <c r="CO74" s="155" t="str">
        <f t="shared" si="107"/>
        <v>-</v>
      </c>
      <c r="CP74" s="367"/>
      <c r="CQ74" s="155" t="str">
        <f t="shared" si="108"/>
        <v>-</v>
      </c>
      <c r="CR74" s="367"/>
      <c r="CS74" s="154" t="str">
        <f t="shared" si="109"/>
        <v>-</v>
      </c>
      <c r="CT74" s="367"/>
      <c r="CU74" s="155"/>
      <c r="CV74" s="367"/>
      <c r="CW74" s="154" t="str">
        <f t="shared" si="110"/>
        <v>-</v>
      </c>
      <c r="CX74" s="367"/>
      <c r="CY74" s="155" t="str">
        <f t="shared" si="111"/>
        <v>-</v>
      </c>
      <c r="CZ74" s="367"/>
      <c r="DA74" s="154" t="str">
        <f t="shared" si="112"/>
        <v>-</v>
      </c>
      <c r="DB74" s="369"/>
      <c r="DC74" s="155" t="str">
        <f t="shared" si="113"/>
        <v>-</v>
      </c>
      <c r="DD74" s="367"/>
      <c r="DE74" s="374">
        <v>45720</v>
      </c>
      <c r="DF74" s="373">
        <v>4163118</v>
      </c>
      <c r="DG74" s="265">
        <f t="shared" si="115"/>
        <v>0</v>
      </c>
      <c r="DH74" s="372"/>
      <c r="DI74" s="267">
        <v>45306</v>
      </c>
      <c r="DJ74" s="373">
        <v>4163065</v>
      </c>
      <c r="DK74" s="374">
        <f t="shared" si="146"/>
        <v>0</v>
      </c>
      <c r="DL74" s="373"/>
      <c r="DM74" s="374">
        <f t="shared" si="135"/>
        <v>0</v>
      </c>
      <c r="DN74" s="373"/>
      <c r="DO74" s="155">
        <f t="shared" si="118"/>
        <v>0</v>
      </c>
      <c r="DP74" s="372"/>
      <c r="DQ74" s="155">
        <f t="shared" si="119"/>
        <v>0</v>
      </c>
      <c r="DR74" s="373"/>
      <c r="DS74" s="155">
        <f t="shared" si="120"/>
        <v>0</v>
      </c>
      <c r="DT74" s="372"/>
      <c r="DU74" s="155">
        <f t="shared" si="121"/>
        <v>0</v>
      </c>
      <c r="DV74" s="373"/>
      <c r="DW74" s="368">
        <v>45630</v>
      </c>
      <c r="DX74" s="372">
        <v>4163039</v>
      </c>
      <c r="DY74" s="154">
        <v>45581</v>
      </c>
      <c r="DZ74" s="373">
        <v>4063456</v>
      </c>
      <c r="EA74" s="154">
        <v>45630</v>
      </c>
      <c r="EB74" s="650">
        <v>4163041</v>
      </c>
      <c r="EC74" s="269">
        <v>45734</v>
      </c>
      <c r="ED74" s="376">
        <v>4163108</v>
      </c>
      <c r="EE74" s="271">
        <v>45581</v>
      </c>
      <c r="EF74" s="604">
        <v>4063459</v>
      </c>
      <c r="EG74" s="273"/>
      <c r="EH74" s="274"/>
      <c r="EI74" s="275"/>
      <c r="EJ74" s="276"/>
      <c r="EK74" s="275"/>
      <c r="EL74" s="277"/>
      <c r="EM74" s="278" t="str">
        <f t="shared" si="122"/>
        <v xml:space="preserve"> </v>
      </c>
      <c r="EN74" s="372"/>
      <c r="EO74" s="155">
        <f t="shared" si="123"/>
        <v>0</v>
      </c>
      <c r="EP74" s="373"/>
      <c r="ER74" s="194" t="str">
        <f t="shared" si="124"/>
        <v>-</v>
      </c>
      <c r="ET74" s="896" t="str">
        <f t="shared" si="139"/>
        <v>-</v>
      </c>
      <c r="EU74" s="897"/>
      <c r="EV74" s="896" t="str">
        <f t="shared" si="140"/>
        <v>-</v>
      </c>
      <c r="EW74" s="897"/>
      <c r="EX74" s="896" t="str">
        <f t="shared" si="84"/>
        <v>-</v>
      </c>
      <c r="EY74" s="897"/>
      <c r="EZ74" s="898" t="str">
        <f t="shared" si="85"/>
        <v>-</v>
      </c>
      <c r="FA74" s="897"/>
      <c r="FB74" s="896" t="str">
        <f t="shared" si="138"/>
        <v>-</v>
      </c>
      <c r="FC74" s="897"/>
      <c r="FD74" s="896" t="str">
        <f t="shared" si="141"/>
        <v>-</v>
      </c>
      <c r="FE74" s="897"/>
      <c r="FF74" s="898" t="str">
        <f t="shared" si="87"/>
        <v>-</v>
      </c>
      <c r="FG74" s="897"/>
      <c r="FH74" s="896" t="str">
        <f t="shared" si="88"/>
        <v>-</v>
      </c>
      <c r="FI74" s="897"/>
      <c r="FJ74" s="898" t="str">
        <f t="shared" si="142"/>
        <v>-</v>
      </c>
      <c r="FK74" s="900"/>
      <c r="FL74" s="898" t="str">
        <f t="shared" si="134"/>
        <v>-</v>
      </c>
      <c r="FM74" s="279"/>
      <c r="FN74" s="1184"/>
      <c r="FO74" s="280"/>
      <c r="FP74" s="281"/>
      <c r="FQ74" s="282"/>
      <c r="FS74" s="281"/>
      <c r="FT74" s="282"/>
    </row>
    <row r="75" spans="1:176" ht="18.600000000000001" customHeight="1">
      <c r="A75" s="228">
        <f t="shared" si="63"/>
        <v>65</v>
      </c>
      <c r="B75" s="343" t="str">
        <f t="shared" si="91"/>
        <v>4IE</v>
      </c>
      <c r="C75" s="875">
        <v>45748</v>
      </c>
      <c r="D75" s="933" t="s">
        <v>810</v>
      </c>
      <c r="E75" s="934">
        <v>89610009</v>
      </c>
      <c r="F75" s="595" t="s">
        <v>879</v>
      </c>
      <c r="G75" s="596"/>
      <c r="H75" s="597" t="s">
        <v>3</v>
      </c>
      <c r="I75" s="598" t="s">
        <v>63</v>
      </c>
      <c r="J75" s="598" t="s">
        <v>817</v>
      </c>
      <c r="K75" s="599" t="s">
        <v>11</v>
      </c>
      <c r="L75" s="600" t="s">
        <v>873</v>
      </c>
      <c r="M75" s="935" t="s">
        <v>963</v>
      </c>
      <c r="N75" s="936"/>
      <c r="O75" s="937">
        <v>45729</v>
      </c>
      <c r="P75" s="936">
        <v>45731</v>
      </c>
      <c r="Q75" s="937">
        <v>45730</v>
      </c>
      <c r="R75" s="936">
        <v>45733</v>
      </c>
      <c r="S75" s="937">
        <v>45730</v>
      </c>
      <c r="T75" s="936"/>
      <c r="U75" s="938">
        <v>45733</v>
      </c>
      <c r="V75" s="936">
        <v>45738</v>
      </c>
      <c r="W75" s="939">
        <v>45735</v>
      </c>
      <c r="X75" s="936">
        <v>45741</v>
      </c>
      <c r="Y75" s="940">
        <v>45744</v>
      </c>
      <c r="Z75" s="359">
        <v>45742</v>
      </c>
      <c r="AA75" s="601"/>
      <c r="AB75" s="359"/>
      <c r="AC75" s="602"/>
      <c r="AD75" s="361"/>
      <c r="AE75" s="362">
        <v>25</v>
      </c>
      <c r="AF75" s="363" t="str">
        <f t="shared" ref="AF75:AF106" si="149">IF($AE75=0,"　",VLOOKUP($AE75,ﾚｰｻﾞOP,69,0))</f>
        <v>4IE</v>
      </c>
      <c r="AG75" s="364" t="str">
        <f t="shared" ref="AG75:AG84" si="150">IF($AE75=0,"　",VLOOKUP($AE75,ﾚｰｻﾞOP,34,0))</f>
        <v>-</v>
      </c>
      <c r="AH75" s="364" t="str">
        <f t="shared" si="93"/>
        <v>-</v>
      </c>
      <c r="AI75" s="364" t="str">
        <f t="shared" si="145"/>
        <v>-</v>
      </c>
      <c r="AJ75" s="364" t="str">
        <f t="shared" si="94"/>
        <v>-</v>
      </c>
      <c r="AK75" s="364" t="str">
        <f t="shared" si="95"/>
        <v>-</v>
      </c>
      <c r="AL75" s="364"/>
      <c r="AM75" s="364"/>
      <c r="AN75" s="364" t="str">
        <f>IF($AE75=0,"　",VLOOKUP($AE75,ﾚｰｻﾞOP,37,0))</f>
        <v>-</v>
      </c>
      <c r="AO75" s="364" t="str">
        <f t="shared" ref="AO75:AO95" si="151">IF($AE75=0,"　",VLOOKUP($AE75,ﾚｰｻﾞOP,40,0))</f>
        <v>-</v>
      </c>
      <c r="AP75" s="363" t="str">
        <f>IF($AE75=0,"　",VLOOKUP($AE75,ﾚｰｻﾞOP,43,0))</f>
        <v>-</v>
      </c>
      <c r="AQ75" s="255" t="str">
        <f>IF($AE75=0,"　",VLOOKUP($AE75,ﾚｰｻﾞOP,45,0))</f>
        <v>-</v>
      </c>
      <c r="AR75" s="255">
        <f>IF($AE75=0,"　",VLOOKUP($AE75,ﾚｰｻﾞOP,47,0))</f>
        <v>0</v>
      </c>
      <c r="AS75" s="255">
        <f t="shared" si="125"/>
        <v>0</v>
      </c>
      <c r="AT75" s="255"/>
      <c r="AU75" s="256">
        <f t="shared" si="96"/>
        <v>0</v>
      </c>
      <c r="AV75" s="257">
        <f t="shared" si="97"/>
        <v>0</v>
      </c>
      <c r="AW75" s="590" t="str">
        <f>IF($AE75=0,"　",VLOOKUP($AE75,ﾚｰｻﾞOP,5,0))</f>
        <v>-</v>
      </c>
      <c r="AX75" s="369"/>
      <c r="AY75" s="154" t="str">
        <f>IF($AE75=0,"　",VLOOKUP($AE75,ﾚｰｻﾞOP,6,0))</f>
        <v>-</v>
      </c>
      <c r="AZ75" s="367"/>
      <c r="BA75" s="154" t="str">
        <f>IF($AE75=0,"　",VLOOKUP($AE75,ﾚｰｻﾞOP,7,0))</f>
        <v>-</v>
      </c>
      <c r="BB75" s="367"/>
      <c r="BC75" s="368" t="str">
        <f>IF($AE75=0,"　",VLOOKUP($AE75,ﾚｰｻﾞOP,8,0))</f>
        <v>-</v>
      </c>
      <c r="BD75" s="369"/>
      <c r="BE75" s="154" t="str">
        <f>IF($AE75=0,"　",VLOOKUP($AE75,ﾚｰｻﾞOP,9,0))</f>
        <v>-</v>
      </c>
      <c r="BF75" s="367"/>
      <c r="BG75" s="368" t="str">
        <f>IF($AE75=0,"　",VLOOKUP($AE75,ﾚｰｻﾞOP,10,0))</f>
        <v>-</v>
      </c>
      <c r="BH75" s="367"/>
      <c r="BI75" s="154" t="str">
        <f>IF($AE75=0,"　",VLOOKUP($AE75,ﾚｰｻﾞOP,11,0))</f>
        <v>-</v>
      </c>
      <c r="BJ75" s="367"/>
      <c r="BK75" s="154"/>
      <c r="BL75" s="367"/>
      <c r="BM75" s="154"/>
      <c r="BN75" s="367"/>
      <c r="BO75" s="155" t="str">
        <f t="shared" si="100"/>
        <v>-</v>
      </c>
      <c r="BP75" s="367"/>
      <c r="BQ75" s="154" t="str">
        <f t="shared" si="148"/>
        <v>-</v>
      </c>
      <c r="BR75" s="369"/>
      <c r="BS75" s="154" t="str">
        <f t="shared" si="128"/>
        <v>-</v>
      </c>
      <c r="BT75" s="369"/>
      <c r="BU75" s="154" t="str">
        <f t="shared" si="129"/>
        <v>-</v>
      </c>
      <c r="BV75" s="369"/>
      <c r="BW75" s="154" t="str">
        <f t="shared" si="130"/>
        <v>-</v>
      </c>
      <c r="BX75" s="367"/>
      <c r="BY75" s="154" t="str">
        <f t="shared" si="131"/>
        <v>-</v>
      </c>
      <c r="BZ75" s="369"/>
      <c r="CA75" s="154" t="str">
        <f t="shared" si="132"/>
        <v>-</v>
      </c>
      <c r="CB75" s="367"/>
      <c r="CC75" s="154" t="str">
        <f t="shared" si="133"/>
        <v>-</v>
      </c>
      <c r="CD75" s="367"/>
      <c r="CE75" s="154" t="str">
        <f t="shared" si="102"/>
        <v>-</v>
      </c>
      <c r="CF75" s="369"/>
      <c r="CG75" s="155" t="str">
        <f t="shared" si="103"/>
        <v>-</v>
      </c>
      <c r="CH75" s="367"/>
      <c r="CI75" s="154" t="str">
        <f t="shared" si="104"/>
        <v>-</v>
      </c>
      <c r="CJ75" s="369"/>
      <c r="CK75" s="154" t="str">
        <f t="shared" si="105"/>
        <v>-</v>
      </c>
      <c r="CL75" s="367"/>
      <c r="CM75" s="154" t="str">
        <f t="shared" si="106"/>
        <v>-</v>
      </c>
      <c r="CN75" s="367"/>
      <c r="CO75" s="155" t="str">
        <f t="shared" si="107"/>
        <v>-</v>
      </c>
      <c r="CP75" s="367"/>
      <c r="CQ75" s="155" t="str">
        <f t="shared" si="108"/>
        <v>-</v>
      </c>
      <c r="CR75" s="367"/>
      <c r="CS75" s="154" t="str">
        <f t="shared" si="109"/>
        <v>-</v>
      </c>
      <c r="CT75" s="367"/>
      <c r="CU75" s="155"/>
      <c r="CV75" s="367"/>
      <c r="CW75" s="154" t="str">
        <f t="shared" si="110"/>
        <v>-</v>
      </c>
      <c r="CX75" s="367"/>
      <c r="CY75" s="155" t="str">
        <f t="shared" si="111"/>
        <v>-</v>
      </c>
      <c r="CZ75" s="367"/>
      <c r="DA75" s="154" t="str">
        <f t="shared" si="112"/>
        <v>-</v>
      </c>
      <c r="DB75" s="369"/>
      <c r="DC75" s="155" t="str">
        <f t="shared" si="113"/>
        <v>-</v>
      </c>
      <c r="DD75" s="367"/>
      <c r="DE75" s="374">
        <f t="shared" ref="DE75:DE84" si="152">IF(AG75=1,1,0)</f>
        <v>0</v>
      </c>
      <c r="DF75" s="373"/>
      <c r="DG75" s="265">
        <f t="shared" si="115"/>
        <v>0</v>
      </c>
      <c r="DH75" s="372"/>
      <c r="DI75" s="267">
        <f t="shared" ref="DI75:DI84" si="153">IF(AG75=1,1,0)</f>
        <v>0</v>
      </c>
      <c r="DJ75" s="373"/>
      <c r="DK75" s="374">
        <f t="shared" si="146"/>
        <v>0</v>
      </c>
      <c r="DL75" s="373"/>
      <c r="DM75" s="374">
        <f t="shared" si="135"/>
        <v>0</v>
      </c>
      <c r="DN75" s="373"/>
      <c r="DO75" s="155">
        <f t="shared" si="118"/>
        <v>0</v>
      </c>
      <c r="DP75" s="372"/>
      <c r="DQ75" s="155">
        <f t="shared" si="119"/>
        <v>0</v>
      </c>
      <c r="DR75" s="373"/>
      <c r="DS75" s="155">
        <f t="shared" si="120"/>
        <v>0</v>
      </c>
      <c r="DT75" s="372"/>
      <c r="DU75" s="155">
        <f t="shared" si="121"/>
        <v>0</v>
      </c>
      <c r="DV75" s="373"/>
      <c r="DW75" s="368">
        <f>IF(AN75=1,1,0)</f>
        <v>0</v>
      </c>
      <c r="DX75" s="372"/>
      <c r="DY75" s="154">
        <f t="shared" ref="DY75:DY95" si="154">IF(AO75=1,1,0)</f>
        <v>0</v>
      </c>
      <c r="DZ75" s="373"/>
      <c r="EA75" s="154">
        <f>IF(AP75=1,1,0)</f>
        <v>0</v>
      </c>
      <c r="EB75" s="373"/>
      <c r="EC75" s="269">
        <f>IF(AQ75=1,1,0)</f>
        <v>0</v>
      </c>
      <c r="ED75" s="376"/>
      <c r="EE75" s="271">
        <f>IF(AV75=0,0,1)</f>
        <v>0</v>
      </c>
      <c r="EF75" s="377"/>
      <c r="EG75" s="273"/>
      <c r="EH75" s="274"/>
      <c r="EI75" s="275"/>
      <c r="EJ75" s="276"/>
      <c r="EK75" s="275"/>
      <c r="EL75" s="277"/>
      <c r="EM75" s="278" t="str">
        <f t="shared" si="122"/>
        <v xml:space="preserve"> </v>
      </c>
      <c r="EN75" s="372"/>
      <c r="EO75" s="155">
        <f t="shared" si="123"/>
        <v>0</v>
      </c>
      <c r="EP75" s="373"/>
      <c r="ER75" s="194" t="str">
        <f t="shared" si="124"/>
        <v>-</v>
      </c>
      <c r="ET75" s="820">
        <v>45706</v>
      </c>
      <c r="EU75" s="941">
        <v>4163110</v>
      </c>
      <c r="EV75" s="820">
        <v>45706</v>
      </c>
      <c r="EW75" s="941">
        <v>4163110</v>
      </c>
      <c r="EX75" s="896">
        <f t="shared" ref="EX75:EX106" si="155">IF($AE75=0,"　",VLOOKUP($AE75,ﾚｰｻﾞOP,61,0))</f>
        <v>0</v>
      </c>
      <c r="EY75" s="897"/>
      <c r="EZ75" s="898">
        <f t="shared" ref="EZ75:EZ81" si="156">IF($AE75=0,"　",VLOOKUP($AE75,ﾚｰｻﾞOP,62,0))</f>
        <v>0</v>
      </c>
      <c r="FA75" s="897"/>
      <c r="FB75" s="896">
        <f t="shared" si="138"/>
        <v>0</v>
      </c>
      <c r="FC75" s="897"/>
      <c r="FD75" s="154">
        <v>45706</v>
      </c>
      <c r="FE75" s="367">
        <v>4163114</v>
      </c>
      <c r="FF75" s="898">
        <f t="shared" ref="FF75:FF106" si="157">IF($AE75=0,"　",VLOOKUP($AE75,ﾚｰｻﾞOP,65,0))</f>
        <v>0</v>
      </c>
      <c r="FG75" s="897"/>
      <c r="FH75" s="896">
        <f t="shared" ref="FH75:FH108" si="158">IF($AE75=0,"　",VLOOKUP($AE75,ﾚｰｻﾞOP,66,0))</f>
        <v>0</v>
      </c>
      <c r="FI75" s="897"/>
      <c r="FJ75" s="896">
        <v>45749</v>
      </c>
      <c r="FK75" s="900">
        <v>4163127</v>
      </c>
      <c r="FL75" s="898">
        <f t="shared" si="134"/>
        <v>1</v>
      </c>
      <c r="FM75" s="279"/>
      <c r="FN75" s="1184"/>
      <c r="FO75" s="280"/>
      <c r="FP75" s="281"/>
      <c r="FQ75" s="282"/>
      <c r="FS75" s="281"/>
      <c r="FT75" s="282"/>
    </row>
    <row r="76" spans="1:176" ht="18.600000000000001" customHeight="1">
      <c r="A76" s="228">
        <f t="shared" si="63"/>
        <v>66</v>
      </c>
      <c r="B76" s="343" t="str">
        <f t="shared" si="91"/>
        <v>4IE</v>
      </c>
      <c r="C76" s="875">
        <v>45748</v>
      </c>
      <c r="D76" s="981" t="s">
        <v>623</v>
      </c>
      <c r="E76" s="982">
        <v>62510041</v>
      </c>
      <c r="F76" s="595" t="s">
        <v>982</v>
      </c>
      <c r="G76" s="596"/>
      <c r="H76" s="597" t="s">
        <v>632</v>
      </c>
      <c r="I76" s="598" t="s">
        <v>61</v>
      </c>
      <c r="J76" s="598" t="s">
        <v>598</v>
      </c>
      <c r="K76" s="599" t="s">
        <v>97</v>
      </c>
      <c r="L76" s="600" t="s">
        <v>672</v>
      </c>
      <c r="M76" s="352">
        <v>45730</v>
      </c>
      <c r="N76" s="353">
        <v>45730</v>
      </c>
      <c r="O76" s="354">
        <v>45731</v>
      </c>
      <c r="P76" s="353">
        <v>45733</v>
      </c>
      <c r="Q76" s="354">
        <v>45733</v>
      </c>
      <c r="R76" s="983">
        <v>45735</v>
      </c>
      <c r="S76" s="879">
        <v>45733</v>
      </c>
      <c r="T76" s="984">
        <v>45733</v>
      </c>
      <c r="U76" s="355">
        <v>45735</v>
      </c>
      <c r="V76" s="353">
        <v>45737</v>
      </c>
      <c r="W76" s="356">
        <v>45737</v>
      </c>
      <c r="X76" s="357">
        <v>45737</v>
      </c>
      <c r="Y76" s="358">
        <v>45745</v>
      </c>
      <c r="Z76" s="359"/>
      <c r="AA76" s="360">
        <v>45741</v>
      </c>
      <c r="AB76" s="358">
        <v>45742</v>
      </c>
      <c r="AC76" s="251" t="s">
        <v>633</v>
      </c>
      <c r="AD76" s="361"/>
      <c r="AE76" s="362">
        <v>19</v>
      </c>
      <c r="AF76" s="363" t="str">
        <f t="shared" si="149"/>
        <v>4IE</v>
      </c>
      <c r="AG76" s="364">
        <f t="shared" si="150"/>
        <v>0</v>
      </c>
      <c r="AH76" s="364">
        <f t="shared" si="93"/>
        <v>0</v>
      </c>
      <c r="AI76" s="364">
        <f t="shared" si="145"/>
        <v>0</v>
      </c>
      <c r="AJ76" s="364">
        <f t="shared" si="94"/>
        <v>0</v>
      </c>
      <c r="AK76" s="364">
        <f t="shared" si="95"/>
        <v>0</v>
      </c>
      <c r="AL76" s="364"/>
      <c r="AM76" s="364"/>
      <c r="AN76" s="364">
        <v>1</v>
      </c>
      <c r="AO76" s="364">
        <f t="shared" si="151"/>
        <v>0</v>
      </c>
      <c r="AP76" s="363">
        <v>1</v>
      </c>
      <c r="AQ76" s="255">
        <v>1</v>
      </c>
      <c r="AR76" s="255">
        <v>1</v>
      </c>
      <c r="AS76" s="255">
        <f t="shared" si="125"/>
        <v>0</v>
      </c>
      <c r="AT76" s="255"/>
      <c r="AU76" s="256">
        <f t="shared" si="96"/>
        <v>0</v>
      </c>
      <c r="AV76" s="257">
        <f t="shared" si="97"/>
        <v>1</v>
      </c>
      <c r="AW76" s="590">
        <v>45644</v>
      </c>
      <c r="AX76" s="369">
        <v>4163045</v>
      </c>
      <c r="AY76" s="154">
        <v>45644</v>
      </c>
      <c r="AZ76" s="367">
        <v>4163046</v>
      </c>
      <c r="BA76" s="154">
        <v>45644</v>
      </c>
      <c r="BB76" s="367">
        <v>4163047</v>
      </c>
      <c r="BC76" s="368">
        <v>45623</v>
      </c>
      <c r="BD76" s="369">
        <v>4163030</v>
      </c>
      <c r="BE76" s="154">
        <v>45623</v>
      </c>
      <c r="BF76" s="367">
        <v>4163031</v>
      </c>
      <c r="BG76" s="368">
        <v>45644</v>
      </c>
      <c r="BH76" s="367">
        <v>4163050</v>
      </c>
      <c r="BI76" s="154">
        <v>45581</v>
      </c>
      <c r="BJ76" s="367">
        <v>4063447</v>
      </c>
      <c r="BK76" s="154"/>
      <c r="BL76" s="367"/>
      <c r="BM76" s="154"/>
      <c r="BN76" s="367"/>
      <c r="BO76" s="154">
        <v>45334</v>
      </c>
      <c r="BP76" s="367">
        <v>4163086</v>
      </c>
      <c r="BQ76" s="154" t="str">
        <f t="shared" si="148"/>
        <v>-</v>
      </c>
      <c r="BR76" s="369"/>
      <c r="BS76" s="154" t="str">
        <f t="shared" si="128"/>
        <v>-</v>
      </c>
      <c r="BT76" s="369"/>
      <c r="BU76" s="154" t="str">
        <f t="shared" si="129"/>
        <v>-</v>
      </c>
      <c r="BV76" s="369"/>
      <c r="BW76" s="154" t="str">
        <f t="shared" si="130"/>
        <v>-</v>
      </c>
      <c r="BX76" s="367"/>
      <c r="BY76" s="154" t="str">
        <f t="shared" si="131"/>
        <v>-</v>
      </c>
      <c r="BZ76" s="369"/>
      <c r="CA76" s="154" t="str">
        <f t="shared" si="132"/>
        <v>-</v>
      </c>
      <c r="CB76" s="367"/>
      <c r="CC76" s="154" t="str">
        <f t="shared" si="133"/>
        <v>-</v>
      </c>
      <c r="CD76" s="367"/>
      <c r="CE76" s="154" t="str">
        <f t="shared" si="102"/>
        <v>-</v>
      </c>
      <c r="CF76" s="369"/>
      <c r="CG76" s="155" t="str">
        <f t="shared" si="103"/>
        <v>-</v>
      </c>
      <c r="CH76" s="367"/>
      <c r="CI76" s="154" t="str">
        <f t="shared" si="104"/>
        <v>-</v>
      </c>
      <c r="CJ76" s="369"/>
      <c r="CK76" s="154" t="str">
        <f t="shared" si="105"/>
        <v>-</v>
      </c>
      <c r="CL76" s="367"/>
      <c r="CM76" s="154" t="str">
        <f t="shared" si="106"/>
        <v>-</v>
      </c>
      <c r="CN76" s="367"/>
      <c r="CO76" s="155" t="str">
        <f t="shared" si="107"/>
        <v>-</v>
      </c>
      <c r="CP76" s="367"/>
      <c r="CQ76" s="155" t="str">
        <f t="shared" si="108"/>
        <v>-</v>
      </c>
      <c r="CR76" s="367"/>
      <c r="CS76" s="154" t="str">
        <f t="shared" si="109"/>
        <v>-</v>
      </c>
      <c r="CT76" s="367"/>
      <c r="CU76" s="155"/>
      <c r="CV76" s="367"/>
      <c r="CW76" s="154" t="str">
        <f t="shared" si="110"/>
        <v>-</v>
      </c>
      <c r="CX76" s="367"/>
      <c r="CY76" s="155" t="str">
        <f t="shared" si="111"/>
        <v>-</v>
      </c>
      <c r="CZ76" s="367"/>
      <c r="DA76" s="154" t="str">
        <f t="shared" si="112"/>
        <v>-</v>
      </c>
      <c r="DB76" s="369"/>
      <c r="DC76" s="155" t="str">
        <f t="shared" si="113"/>
        <v>-</v>
      </c>
      <c r="DD76" s="367"/>
      <c r="DE76" s="374">
        <f t="shared" si="152"/>
        <v>0</v>
      </c>
      <c r="DF76" s="373"/>
      <c r="DG76" s="265">
        <f t="shared" si="115"/>
        <v>0</v>
      </c>
      <c r="DH76" s="372"/>
      <c r="DI76" s="267">
        <f t="shared" si="153"/>
        <v>0</v>
      </c>
      <c r="DJ76" s="373"/>
      <c r="DK76" s="374">
        <f t="shared" si="146"/>
        <v>0</v>
      </c>
      <c r="DL76" s="373"/>
      <c r="DM76" s="374">
        <f t="shared" si="135"/>
        <v>0</v>
      </c>
      <c r="DN76" s="373"/>
      <c r="DO76" s="155">
        <f t="shared" si="118"/>
        <v>0</v>
      </c>
      <c r="DP76" s="372"/>
      <c r="DQ76" s="155">
        <f t="shared" si="119"/>
        <v>0</v>
      </c>
      <c r="DR76" s="373"/>
      <c r="DS76" s="155">
        <f t="shared" si="120"/>
        <v>0</v>
      </c>
      <c r="DT76" s="372"/>
      <c r="DU76" s="155">
        <f t="shared" si="121"/>
        <v>0</v>
      </c>
      <c r="DV76" s="373"/>
      <c r="DW76" s="368">
        <v>45630</v>
      </c>
      <c r="DX76" s="372">
        <v>4163039</v>
      </c>
      <c r="DY76" s="154">
        <f t="shared" si="154"/>
        <v>0</v>
      </c>
      <c r="DZ76" s="373"/>
      <c r="EA76" s="154">
        <v>45630</v>
      </c>
      <c r="EB76" s="650">
        <v>4163041</v>
      </c>
      <c r="EC76" s="269">
        <v>45734</v>
      </c>
      <c r="ED76" s="376">
        <v>4163108</v>
      </c>
      <c r="EE76" s="271">
        <v>45581</v>
      </c>
      <c r="EF76" s="604">
        <v>4063459</v>
      </c>
      <c r="EG76" s="273"/>
      <c r="EH76" s="274"/>
      <c r="EI76" s="275"/>
      <c r="EJ76" s="276"/>
      <c r="EK76" s="275"/>
      <c r="EL76" s="277"/>
      <c r="EM76" s="278" t="str">
        <f t="shared" si="122"/>
        <v xml:space="preserve"> </v>
      </c>
      <c r="EN76" s="372"/>
      <c r="EO76" s="155">
        <f t="shared" si="123"/>
        <v>0</v>
      </c>
      <c r="EP76" s="373"/>
      <c r="ER76" s="194" t="str">
        <f t="shared" si="124"/>
        <v>-</v>
      </c>
      <c r="ET76" s="154" t="str">
        <f>IF($AE76=0,"　",VLOOKUP($AE76,ﾚｰｻﾞOP,60,0))</f>
        <v>-</v>
      </c>
      <c r="EU76" s="367"/>
      <c r="EV76" s="154" t="str">
        <f>IF($AE76=0,"　",VLOOKUP($AE76,ﾚｰｻﾞOP,60,0))</f>
        <v>-</v>
      </c>
      <c r="EW76" s="367"/>
      <c r="EX76" s="154" t="str">
        <f t="shared" si="155"/>
        <v>-</v>
      </c>
      <c r="EY76" s="367"/>
      <c r="EZ76" s="155" t="str">
        <f t="shared" si="156"/>
        <v>-</v>
      </c>
      <c r="FA76" s="367"/>
      <c r="FB76" s="154" t="str">
        <f t="shared" si="138"/>
        <v>-</v>
      </c>
      <c r="FC76" s="367"/>
      <c r="FD76" s="154" t="str">
        <f>IF($AE76=0,"　",VLOOKUP($AE76,ﾚｰｻﾞOP,64,0))</f>
        <v>-</v>
      </c>
      <c r="FE76" s="367"/>
      <c r="FF76" s="155" t="str">
        <f t="shared" si="157"/>
        <v>-</v>
      </c>
      <c r="FG76" s="367"/>
      <c r="FH76" s="154" t="str">
        <f t="shared" si="158"/>
        <v>-</v>
      </c>
      <c r="FI76" s="367"/>
      <c r="FJ76" s="154" t="str">
        <f>IF($AE76=0,"　",VLOOKUP($AE76,ﾚｰｻﾞOP,67,0))</f>
        <v>-</v>
      </c>
      <c r="FK76" s="373"/>
      <c r="FL76" s="155" t="str">
        <f t="shared" si="134"/>
        <v>-</v>
      </c>
      <c r="FM76" s="279"/>
      <c r="FN76" s="1184"/>
      <c r="FO76" s="280"/>
      <c r="FP76" s="281"/>
      <c r="FQ76" s="282"/>
      <c r="FS76" s="281"/>
      <c r="FT76" s="282"/>
    </row>
    <row r="77" spans="1:176" ht="18.600000000000001" customHeight="1">
      <c r="A77" s="228">
        <f t="shared" si="63"/>
        <v>67</v>
      </c>
      <c r="B77" s="229" t="str">
        <f t="shared" si="91"/>
        <v>4IE</v>
      </c>
      <c r="C77" s="875">
        <v>45748</v>
      </c>
      <c r="D77" s="985" t="s">
        <v>494</v>
      </c>
      <c r="E77" s="986">
        <v>72510072</v>
      </c>
      <c r="F77" s="987" t="s">
        <v>983</v>
      </c>
      <c r="G77" s="988"/>
      <c r="H77" s="989" t="s">
        <v>827</v>
      </c>
      <c r="I77" s="990" t="s">
        <v>61</v>
      </c>
      <c r="J77" s="990" t="s">
        <v>598</v>
      </c>
      <c r="K77" s="599" t="s">
        <v>97</v>
      </c>
      <c r="L77" s="991" t="s">
        <v>616</v>
      </c>
      <c r="M77" s="992">
        <v>45730</v>
      </c>
      <c r="N77" s="241">
        <v>45730</v>
      </c>
      <c r="O77" s="993">
        <v>45731</v>
      </c>
      <c r="P77" s="241">
        <v>45733</v>
      </c>
      <c r="Q77" s="993">
        <v>45733</v>
      </c>
      <c r="R77" s="983">
        <v>45735</v>
      </c>
      <c r="S77" s="879">
        <v>45733</v>
      </c>
      <c r="T77" s="984">
        <v>45733</v>
      </c>
      <c r="U77" s="994">
        <v>45735</v>
      </c>
      <c r="V77" s="995">
        <v>45738</v>
      </c>
      <c r="W77" s="996">
        <v>45737</v>
      </c>
      <c r="X77" s="997">
        <v>45738</v>
      </c>
      <c r="Y77" s="358">
        <v>45745</v>
      </c>
      <c r="Z77" s="998"/>
      <c r="AA77" s="999">
        <v>45741</v>
      </c>
      <c r="AB77" s="1000">
        <v>45742</v>
      </c>
      <c r="AC77" s="251" t="s">
        <v>633</v>
      </c>
      <c r="AD77" s="1001"/>
      <c r="AE77" s="1002">
        <v>20</v>
      </c>
      <c r="AF77" s="254" t="str">
        <f t="shared" si="149"/>
        <v>4IE</v>
      </c>
      <c r="AG77" s="255">
        <f t="shared" si="150"/>
        <v>0</v>
      </c>
      <c r="AH77" s="255">
        <f t="shared" si="93"/>
        <v>0</v>
      </c>
      <c r="AI77" s="255">
        <f t="shared" si="145"/>
        <v>0</v>
      </c>
      <c r="AJ77" s="255">
        <f t="shared" si="94"/>
        <v>0</v>
      </c>
      <c r="AK77" s="255">
        <f t="shared" si="95"/>
        <v>0</v>
      </c>
      <c r="AL77" s="255"/>
      <c r="AM77" s="255"/>
      <c r="AN77" s="255">
        <v>1</v>
      </c>
      <c r="AO77" s="255">
        <f t="shared" si="151"/>
        <v>0</v>
      </c>
      <c r="AP77" s="255">
        <v>1</v>
      </c>
      <c r="AQ77" s="255">
        <v>1</v>
      </c>
      <c r="AR77" s="255">
        <v>1</v>
      </c>
      <c r="AS77" s="255">
        <f t="shared" si="125"/>
        <v>0</v>
      </c>
      <c r="AT77" s="255"/>
      <c r="AU77" s="256">
        <f t="shared" si="96"/>
        <v>0</v>
      </c>
      <c r="AV77" s="257">
        <f t="shared" si="97"/>
        <v>1</v>
      </c>
      <c r="AW77" s="590">
        <v>45644</v>
      </c>
      <c r="AX77" s="369">
        <v>4163045</v>
      </c>
      <c r="AY77" s="154">
        <v>45644</v>
      </c>
      <c r="AZ77" s="367">
        <v>4163046</v>
      </c>
      <c r="BA77" s="154">
        <v>45644</v>
      </c>
      <c r="BB77" s="367">
        <v>4163047</v>
      </c>
      <c r="BC77" s="368">
        <v>45623</v>
      </c>
      <c r="BD77" s="369">
        <v>4163030</v>
      </c>
      <c r="BE77" s="154">
        <v>45623</v>
      </c>
      <c r="BF77" s="367">
        <v>4163031</v>
      </c>
      <c r="BG77" s="368">
        <v>45644</v>
      </c>
      <c r="BH77" s="367">
        <v>4163050</v>
      </c>
      <c r="BI77" s="154">
        <v>45581</v>
      </c>
      <c r="BJ77" s="367">
        <v>4063447</v>
      </c>
      <c r="BK77" s="154"/>
      <c r="BL77" s="1003"/>
      <c r="BM77" s="154"/>
      <c r="BN77" s="1003"/>
      <c r="BO77" s="154">
        <v>45334</v>
      </c>
      <c r="BP77" s="1003">
        <v>4163086</v>
      </c>
      <c r="BQ77" s="155" t="str">
        <f t="shared" si="148"/>
        <v>-</v>
      </c>
      <c r="BR77" s="1004"/>
      <c r="BS77" s="154" t="str">
        <f t="shared" si="128"/>
        <v>-</v>
      </c>
      <c r="BT77" s="1004"/>
      <c r="BU77" s="155" t="str">
        <f t="shared" si="129"/>
        <v>-</v>
      </c>
      <c r="BV77" s="1004"/>
      <c r="BW77" s="155" t="str">
        <f t="shared" si="130"/>
        <v>-</v>
      </c>
      <c r="BX77" s="1003"/>
      <c r="BY77" s="155" t="str">
        <f t="shared" si="131"/>
        <v>-</v>
      </c>
      <c r="BZ77" s="1004"/>
      <c r="CA77" s="155" t="str">
        <f t="shared" si="132"/>
        <v>-</v>
      </c>
      <c r="CB77" s="1003"/>
      <c r="CC77" s="155" t="str">
        <f t="shared" si="133"/>
        <v>-</v>
      </c>
      <c r="CD77" s="1003"/>
      <c r="CE77" s="154" t="str">
        <f t="shared" si="102"/>
        <v>-</v>
      </c>
      <c r="CF77" s="1004"/>
      <c r="CG77" s="155" t="str">
        <f t="shared" si="103"/>
        <v>-</v>
      </c>
      <c r="CH77" s="1003"/>
      <c r="CI77" s="154" t="str">
        <f t="shared" si="104"/>
        <v>-</v>
      </c>
      <c r="CJ77" s="1004"/>
      <c r="CK77" s="154" t="str">
        <f t="shared" si="105"/>
        <v>-</v>
      </c>
      <c r="CL77" s="1003"/>
      <c r="CM77" s="154" t="str">
        <f t="shared" si="106"/>
        <v>-</v>
      </c>
      <c r="CN77" s="1003"/>
      <c r="CO77" s="155" t="str">
        <f t="shared" si="107"/>
        <v>-</v>
      </c>
      <c r="CP77" s="1003"/>
      <c r="CQ77" s="155" t="str">
        <f t="shared" si="108"/>
        <v>-</v>
      </c>
      <c r="CR77" s="1003"/>
      <c r="CS77" s="154" t="str">
        <f t="shared" si="109"/>
        <v>-</v>
      </c>
      <c r="CT77" s="1003"/>
      <c r="CU77" s="155"/>
      <c r="CV77" s="1003"/>
      <c r="CW77" s="154" t="str">
        <f t="shared" si="110"/>
        <v>-</v>
      </c>
      <c r="CX77" s="1003"/>
      <c r="CY77" s="155" t="str">
        <f t="shared" si="111"/>
        <v>-</v>
      </c>
      <c r="CZ77" s="1003"/>
      <c r="DA77" s="154" t="str">
        <f t="shared" si="112"/>
        <v>-</v>
      </c>
      <c r="DB77" s="1004"/>
      <c r="DC77" s="155" t="str">
        <f t="shared" si="113"/>
        <v>-</v>
      </c>
      <c r="DD77" s="1003"/>
      <c r="DE77" s="1005">
        <f t="shared" si="152"/>
        <v>0</v>
      </c>
      <c r="DF77" s="1006"/>
      <c r="DG77" s="265">
        <f t="shared" si="115"/>
        <v>0</v>
      </c>
      <c r="DH77" s="1007"/>
      <c r="DI77" s="267">
        <f t="shared" si="153"/>
        <v>0</v>
      </c>
      <c r="DJ77" s="1006"/>
      <c r="DK77" s="1005">
        <f t="shared" si="146"/>
        <v>0</v>
      </c>
      <c r="DL77" s="1006"/>
      <c r="DM77" s="1005">
        <f t="shared" si="135"/>
        <v>0</v>
      </c>
      <c r="DN77" s="1006"/>
      <c r="DO77" s="155">
        <f t="shared" si="118"/>
        <v>0</v>
      </c>
      <c r="DP77" s="1007"/>
      <c r="DQ77" s="155">
        <f t="shared" si="119"/>
        <v>0</v>
      </c>
      <c r="DR77" s="1006"/>
      <c r="DS77" s="155">
        <f t="shared" si="120"/>
        <v>0</v>
      </c>
      <c r="DT77" s="1007"/>
      <c r="DU77" s="155">
        <f t="shared" si="121"/>
        <v>0</v>
      </c>
      <c r="DV77" s="1006"/>
      <c r="DW77" s="368">
        <v>45630</v>
      </c>
      <c r="DX77" s="372">
        <v>4163039</v>
      </c>
      <c r="DY77" s="154">
        <f t="shared" si="154"/>
        <v>0</v>
      </c>
      <c r="DZ77" s="1006"/>
      <c r="EA77" s="154">
        <v>45630</v>
      </c>
      <c r="EB77" s="650">
        <v>4163041</v>
      </c>
      <c r="EC77" s="269">
        <v>45734</v>
      </c>
      <c r="ED77" s="376">
        <v>4163108</v>
      </c>
      <c r="EE77" s="271">
        <v>45581</v>
      </c>
      <c r="EF77" s="604">
        <v>4063459</v>
      </c>
      <c r="EG77" s="273"/>
      <c r="EH77" s="274"/>
      <c r="EI77" s="275"/>
      <c r="EJ77" s="276"/>
      <c r="EK77" s="275"/>
      <c r="EL77" s="277"/>
      <c r="EM77" s="278" t="str">
        <f t="shared" si="122"/>
        <v xml:space="preserve"> </v>
      </c>
      <c r="EN77" s="1007"/>
      <c r="EO77" s="155">
        <f t="shared" si="123"/>
        <v>0</v>
      </c>
      <c r="EP77" s="1006"/>
      <c r="ER77" s="194" t="str">
        <f t="shared" si="124"/>
        <v>-</v>
      </c>
      <c r="ET77" s="154" t="str">
        <f>IF($AE77=0,"　",VLOOKUP($AE77,ﾚｰｻﾞOP,60,0))</f>
        <v>-</v>
      </c>
      <c r="EU77" s="1003"/>
      <c r="EV77" s="154" t="str">
        <f>IF($AE77=0,"　",VLOOKUP($AE77,ﾚｰｻﾞOP,60,0))</f>
        <v>-</v>
      </c>
      <c r="EW77" s="1003"/>
      <c r="EX77" s="154" t="str">
        <f t="shared" si="155"/>
        <v>-</v>
      </c>
      <c r="EY77" s="1003"/>
      <c r="EZ77" s="155" t="str">
        <f t="shared" si="156"/>
        <v>-</v>
      </c>
      <c r="FA77" s="1003"/>
      <c r="FB77" s="154" t="str">
        <f t="shared" si="138"/>
        <v>-</v>
      </c>
      <c r="FC77" s="1003"/>
      <c r="FD77" s="154" t="str">
        <f>IF($AE77=0,"　",VLOOKUP($AE77,ﾚｰｻﾞOP,64,0))</f>
        <v>-</v>
      </c>
      <c r="FE77" s="1003"/>
      <c r="FF77" s="155" t="str">
        <f t="shared" si="157"/>
        <v>-</v>
      </c>
      <c r="FG77" s="1003"/>
      <c r="FH77" s="154" t="str">
        <f t="shared" si="158"/>
        <v>-</v>
      </c>
      <c r="FI77" s="1003"/>
      <c r="FJ77" s="154" t="str">
        <f>IF($AE77=0,"　",VLOOKUP($AE77,ﾚｰｻﾞOP,67,0))</f>
        <v>-</v>
      </c>
      <c r="FK77" s="1006"/>
      <c r="FL77" s="155" t="str">
        <f t="shared" si="134"/>
        <v>-</v>
      </c>
      <c r="FM77" s="279"/>
      <c r="FN77" s="1184"/>
      <c r="FO77" s="280"/>
      <c r="FP77" s="281"/>
      <c r="FQ77" s="282"/>
      <c r="FS77" s="281"/>
      <c r="FT77" s="282"/>
    </row>
    <row r="78" spans="1:176" ht="18.600000000000001" customHeight="1">
      <c r="A78" s="228">
        <f t="shared" si="63"/>
        <v>68</v>
      </c>
      <c r="B78" s="343" t="str">
        <f t="shared" si="91"/>
        <v>4IE</v>
      </c>
      <c r="C78" s="1008">
        <v>45778</v>
      </c>
      <c r="D78" s="981" t="s">
        <v>623</v>
      </c>
      <c r="E78" s="982">
        <v>62510042</v>
      </c>
      <c r="F78" s="595" t="s">
        <v>984</v>
      </c>
      <c r="G78" s="596"/>
      <c r="H78" s="989" t="s">
        <v>632</v>
      </c>
      <c r="I78" s="990" t="s">
        <v>61</v>
      </c>
      <c r="J78" s="598" t="s">
        <v>33</v>
      </c>
      <c r="K78" s="599" t="s">
        <v>97</v>
      </c>
      <c r="L78" s="600" t="s">
        <v>672</v>
      </c>
      <c r="M78" s="352">
        <v>45731</v>
      </c>
      <c r="N78" s="353">
        <v>45731</v>
      </c>
      <c r="O78" s="354">
        <v>45733</v>
      </c>
      <c r="P78" s="353">
        <v>45734</v>
      </c>
      <c r="Q78" s="354">
        <v>45734</v>
      </c>
      <c r="R78" s="983">
        <v>45735</v>
      </c>
      <c r="S78" s="879">
        <v>45734</v>
      </c>
      <c r="T78" s="984">
        <v>45734</v>
      </c>
      <c r="U78" s="355">
        <v>45737</v>
      </c>
      <c r="V78" s="353">
        <v>45738</v>
      </c>
      <c r="W78" s="356">
        <v>45738</v>
      </c>
      <c r="X78" s="357">
        <v>45741</v>
      </c>
      <c r="Y78" s="358">
        <v>45766</v>
      </c>
      <c r="Z78" s="359"/>
      <c r="AA78" s="360">
        <v>45743</v>
      </c>
      <c r="AB78" s="358">
        <v>45744</v>
      </c>
      <c r="AC78" s="251" t="s">
        <v>633</v>
      </c>
      <c r="AD78" s="361"/>
      <c r="AE78" s="362">
        <v>19</v>
      </c>
      <c r="AF78" s="363" t="str">
        <f t="shared" si="149"/>
        <v>4IE</v>
      </c>
      <c r="AG78" s="364">
        <f t="shared" si="150"/>
        <v>0</v>
      </c>
      <c r="AH78" s="364">
        <f t="shared" si="93"/>
        <v>0</v>
      </c>
      <c r="AI78" s="364">
        <f t="shared" si="145"/>
        <v>0</v>
      </c>
      <c r="AJ78" s="364">
        <f t="shared" si="94"/>
        <v>0</v>
      </c>
      <c r="AK78" s="364">
        <f t="shared" si="95"/>
        <v>0</v>
      </c>
      <c r="AL78" s="364"/>
      <c r="AM78" s="364"/>
      <c r="AN78" s="364">
        <v>1</v>
      </c>
      <c r="AO78" s="364">
        <f t="shared" si="151"/>
        <v>0</v>
      </c>
      <c r="AP78" s="363">
        <v>1</v>
      </c>
      <c r="AQ78" s="255">
        <v>1</v>
      </c>
      <c r="AR78" s="255">
        <v>1</v>
      </c>
      <c r="AS78" s="255">
        <f t="shared" si="125"/>
        <v>0</v>
      </c>
      <c r="AT78" s="255"/>
      <c r="AU78" s="256">
        <f t="shared" si="96"/>
        <v>0</v>
      </c>
      <c r="AV78" s="257">
        <f t="shared" si="97"/>
        <v>1</v>
      </c>
      <c r="AW78" s="590">
        <v>45644</v>
      </c>
      <c r="AX78" s="369">
        <v>4163045</v>
      </c>
      <c r="AY78" s="154">
        <v>45644</v>
      </c>
      <c r="AZ78" s="367">
        <v>4163046</v>
      </c>
      <c r="BA78" s="154">
        <v>45644</v>
      </c>
      <c r="BB78" s="367">
        <v>4163047</v>
      </c>
      <c r="BC78" s="368">
        <v>45644</v>
      </c>
      <c r="BD78" s="369">
        <v>4163048</v>
      </c>
      <c r="BE78" s="154">
        <v>45644</v>
      </c>
      <c r="BF78" s="367">
        <v>4163049</v>
      </c>
      <c r="BG78" s="368">
        <v>45644</v>
      </c>
      <c r="BH78" s="367">
        <v>4163050</v>
      </c>
      <c r="BI78" s="154">
        <v>45581</v>
      </c>
      <c r="BJ78" s="367">
        <v>4063447</v>
      </c>
      <c r="BK78" s="154"/>
      <c r="BL78" s="367"/>
      <c r="BM78" s="154"/>
      <c r="BN78" s="367"/>
      <c r="BO78" s="154">
        <v>45334</v>
      </c>
      <c r="BP78" s="367">
        <v>4163086</v>
      </c>
      <c r="BQ78" s="154" t="str">
        <f t="shared" si="148"/>
        <v>-</v>
      </c>
      <c r="BR78" s="369"/>
      <c r="BS78" s="154" t="str">
        <f t="shared" si="128"/>
        <v>-</v>
      </c>
      <c r="BT78" s="369"/>
      <c r="BU78" s="154" t="str">
        <f t="shared" si="129"/>
        <v>-</v>
      </c>
      <c r="BV78" s="369"/>
      <c r="BW78" s="154" t="str">
        <f t="shared" si="130"/>
        <v>-</v>
      </c>
      <c r="BX78" s="367"/>
      <c r="BY78" s="154" t="str">
        <f t="shared" si="131"/>
        <v>-</v>
      </c>
      <c r="BZ78" s="369"/>
      <c r="CA78" s="154" t="str">
        <f t="shared" si="132"/>
        <v>-</v>
      </c>
      <c r="CB78" s="367"/>
      <c r="CC78" s="154" t="str">
        <f t="shared" si="133"/>
        <v>-</v>
      </c>
      <c r="CD78" s="367"/>
      <c r="CE78" s="154" t="str">
        <f t="shared" si="102"/>
        <v>-</v>
      </c>
      <c r="CF78" s="369"/>
      <c r="CG78" s="155" t="str">
        <f t="shared" si="103"/>
        <v>-</v>
      </c>
      <c r="CH78" s="367"/>
      <c r="CI78" s="154" t="str">
        <f t="shared" si="104"/>
        <v>-</v>
      </c>
      <c r="CJ78" s="369"/>
      <c r="CK78" s="154" t="str">
        <f t="shared" si="105"/>
        <v>-</v>
      </c>
      <c r="CL78" s="367"/>
      <c r="CM78" s="154" t="str">
        <f t="shared" si="106"/>
        <v>-</v>
      </c>
      <c r="CN78" s="367"/>
      <c r="CO78" s="155" t="str">
        <f t="shared" si="107"/>
        <v>-</v>
      </c>
      <c r="CP78" s="367"/>
      <c r="CQ78" s="155" t="str">
        <f t="shared" si="108"/>
        <v>-</v>
      </c>
      <c r="CR78" s="367"/>
      <c r="CS78" s="154" t="str">
        <f t="shared" si="109"/>
        <v>-</v>
      </c>
      <c r="CT78" s="367"/>
      <c r="CU78" s="155"/>
      <c r="CV78" s="367"/>
      <c r="CW78" s="154" t="str">
        <f t="shared" si="110"/>
        <v>-</v>
      </c>
      <c r="CX78" s="367"/>
      <c r="CY78" s="155" t="str">
        <f t="shared" si="111"/>
        <v>-</v>
      </c>
      <c r="CZ78" s="367"/>
      <c r="DA78" s="154" t="str">
        <f t="shared" si="112"/>
        <v>-</v>
      </c>
      <c r="DB78" s="369"/>
      <c r="DC78" s="155" t="str">
        <f t="shared" si="113"/>
        <v>-</v>
      </c>
      <c r="DD78" s="367"/>
      <c r="DE78" s="374">
        <f t="shared" si="152"/>
        <v>0</v>
      </c>
      <c r="DF78" s="373"/>
      <c r="DG78" s="265">
        <f t="shared" si="115"/>
        <v>0</v>
      </c>
      <c r="DH78" s="372"/>
      <c r="DI78" s="267">
        <f t="shared" si="153"/>
        <v>0</v>
      </c>
      <c r="DJ78" s="373"/>
      <c r="DK78" s="374">
        <f t="shared" si="146"/>
        <v>0</v>
      </c>
      <c r="DL78" s="373"/>
      <c r="DM78" s="374">
        <f t="shared" si="135"/>
        <v>0</v>
      </c>
      <c r="DN78" s="373"/>
      <c r="DO78" s="155">
        <f t="shared" si="118"/>
        <v>0</v>
      </c>
      <c r="DP78" s="372"/>
      <c r="DQ78" s="155">
        <f t="shared" si="119"/>
        <v>0</v>
      </c>
      <c r="DR78" s="373"/>
      <c r="DS78" s="155">
        <f t="shared" si="120"/>
        <v>0</v>
      </c>
      <c r="DT78" s="372"/>
      <c r="DU78" s="155">
        <f t="shared" si="121"/>
        <v>0</v>
      </c>
      <c r="DV78" s="373"/>
      <c r="DW78" s="368">
        <v>45630</v>
      </c>
      <c r="DX78" s="372">
        <v>4163039</v>
      </c>
      <c r="DY78" s="154">
        <f t="shared" si="154"/>
        <v>0</v>
      </c>
      <c r="DZ78" s="373"/>
      <c r="EA78" s="154">
        <v>45630</v>
      </c>
      <c r="EB78" s="650">
        <v>4163041</v>
      </c>
      <c r="EC78" s="269">
        <v>45734</v>
      </c>
      <c r="ED78" s="376">
        <v>4163108</v>
      </c>
      <c r="EE78" s="271">
        <v>45630</v>
      </c>
      <c r="EF78" s="604">
        <v>4163043</v>
      </c>
      <c r="EG78" s="273"/>
      <c r="EH78" s="274"/>
      <c r="EI78" s="275"/>
      <c r="EJ78" s="276"/>
      <c r="EK78" s="275"/>
      <c r="EL78" s="277"/>
      <c r="EM78" s="278" t="str">
        <f t="shared" si="122"/>
        <v xml:space="preserve"> </v>
      </c>
      <c r="EN78" s="372"/>
      <c r="EO78" s="155">
        <f t="shared" si="123"/>
        <v>0</v>
      </c>
      <c r="EP78" s="373"/>
      <c r="ER78" s="194" t="str">
        <f t="shared" si="124"/>
        <v>-</v>
      </c>
      <c r="ET78" s="154" t="str">
        <f>IF($AE78=0,"　",VLOOKUP($AE78,ﾚｰｻﾞOP,60,0))</f>
        <v>-</v>
      </c>
      <c r="EU78" s="367"/>
      <c r="EV78" s="154" t="str">
        <f>IF($AE78=0,"　",VLOOKUP($AE78,ﾚｰｻﾞOP,60,0))</f>
        <v>-</v>
      </c>
      <c r="EW78" s="367"/>
      <c r="EX78" s="154" t="str">
        <f t="shared" si="155"/>
        <v>-</v>
      </c>
      <c r="EY78" s="367"/>
      <c r="EZ78" s="154" t="str">
        <f t="shared" si="156"/>
        <v>-</v>
      </c>
      <c r="FA78" s="367"/>
      <c r="FB78" s="154" t="str">
        <f t="shared" si="138"/>
        <v>-</v>
      </c>
      <c r="FC78" s="367"/>
      <c r="FD78" s="154" t="str">
        <f>IF($AE78=0,"　",VLOOKUP($AE78,ﾚｰｻﾞOP,64,0))</f>
        <v>-</v>
      </c>
      <c r="FE78" s="367"/>
      <c r="FF78" s="155" t="str">
        <f t="shared" si="157"/>
        <v>-</v>
      </c>
      <c r="FG78" s="367"/>
      <c r="FH78" s="154" t="str">
        <f t="shared" si="158"/>
        <v>-</v>
      </c>
      <c r="FI78" s="367"/>
      <c r="FJ78" s="154" t="str">
        <f>IF($AE78=0,"　",VLOOKUP($AE78,ﾚｰｻﾞOP,67,0))</f>
        <v>-</v>
      </c>
      <c r="FK78" s="373"/>
      <c r="FL78" s="155" t="str">
        <f t="shared" si="134"/>
        <v>-</v>
      </c>
      <c r="FM78" s="279"/>
      <c r="FN78" s="1184"/>
      <c r="FO78" s="280"/>
      <c r="FP78" s="281"/>
      <c r="FQ78" s="282"/>
      <c r="FS78" s="281"/>
      <c r="FT78" s="282"/>
    </row>
    <row r="79" spans="1:176" ht="18.600000000000001" customHeight="1">
      <c r="A79" s="228">
        <f t="shared" si="63"/>
        <v>69</v>
      </c>
      <c r="B79" s="343" t="str">
        <f t="shared" si="91"/>
        <v>4IE</v>
      </c>
      <c r="C79" s="875">
        <v>45748</v>
      </c>
      <c r="D79" s="933" t="s">
        <v>810</v>
      </c>
      <c r="E79" s="934" t="s">
        <v>813</v>
      </c>
      <c r="F79" s="595" t="s">
        <v>880</v>
      </c>
      <c r="G79" s="596"/>
      <c r="H79" s="597" t="s">
        <v>3</v>
      </c>
      <c r="I79" s="598" t="s">
        <v>63</v>
      </c>
      <c r="J79" s="598" t="s">
        <v>823</v>
      </c>
      <c r="K79" s="599" t="s">
        <v>11</v>
      </c>
      <c r="L79" s="600" t="s">
        <v>873</v>
      </c>
      <c r="M79" s="935" t="s">
        <v>963</v>
      </c>
      <c r="N79" s="936"/>
      <c r="O79" s="937">
        <v>45731</v>
      </c>
      <c r="P79" s="936">
        <v>45731</v>
      </c>
      <c r="Q79" s="937">
        <v>45733</v>
      </c>
      <c r="R79" s="936">
        <v>45733</v>
      </c>
      <c r="S79" s="937">
        <v>45733</v>
      </c>
      <c r="T79" s="984">
        <v>45735</v>
      </c>
      <c r="U79" s="938">
        <v>45735</v>
      </c>
      <c r="V79" s="936">
        <v>45741</v>
      </c>
      <c r="W79" s="939">
        <v>45738</v>
      </c>
      <c r="X79" s="936">
        <v>45742</v>
      </c>
      <c r="Y79" s="940">
        <v>45745</v>
      </c>
      <c r="Z79" s="359">
        <v>45745</v>
      </c>
      <c r="AA79" s="601"/>
      <c r="AB79" s="359"/>
      <c r="AC79" s="602"/>
      <c r="AD79" s="361"/>
      <c r="AE79" s="362">
        <v>25</v>
      </c>
      <c r="AF79" s="363" t="str">
        <f t="shared" si="149"/>
        <v>4IE</v>
      </c>
      <c r="AG79" s="364" t="str">
        <f t="shared" si="150"/>
        <v>-</v>
      </c>
      <c r="AH79" s="364" t="str">
        <f t="shared" si="93"/>
        <v>-</v>
      </c>
      <c r="AI79" s="364" t="str">
        <f t="shared" si="145"/>
        <v>-</v>
      </c>
      <c r="AJ79" s="364" t="str">
        <f t="shared" si="94"/>
        <v>-</v>
      </c>
      <c r="AK79" s="364" t="str">
        <f t="shared" si="95"/>
        <v>-</v>
      </c>
      <c r="AL79" s="364"/>
      <c r="AM79" s="364"/>
      <c r="AN79" s="364" t="str">
        <f>IF($AE79=0,"　",VLOOKUP($AE79,ﾚｰｻﾞOP,37,0))</f>
        <v>-</v>
      </c>
      <c r="AO79" s="364" t="str">
        <f t="shared" si="151"/>
        <v>-</v>
      </c>
      <c r="AP79" s="363" t="str">
        <f>IF($AE79=0,"　",VLOOKUP($AE79,ﾚｰｻﾞOP,43,0))</f>
        <v>-</v>
      </c>
      <c r="AQ79" s="255" t="str">
        <f>IF($AE79=0,"　",VLOOKUP($AE79,ﾚｰｻﾞOP,45,0))</f>
        <v>-</v>
      </c>
      <c r="AR79" s="255">
        <f>IF($AE79=0,"　",VLOOKUP($AE79,ﾚｰｻﾞOP,47,0))</f>
        <v>0</v>
      </c>
      <c r="AS79" s="255">
        <f t="shared" si="125"/>
        <v>0</v>
      </c>
      <c r="AT79" s="255"/>
      <c r="AU79" s="256">
        <f t="shared" si="96"/>
        <v>0</v>
      </c>
      <c r="AV79" s="257">
        <f t="shared" si="97"/>
        <v>0</v>
      </c>
      <c r="AW79" s="590" t="str">
        <f>IF($AE79=0,"　",VLOOKUP($AE79,ﾚｰｻﾞOP,5,0))</f>
        <v>-</v>
      </c>
      <c r="AX79" s="369"/>
      <c r="AY79" s="154" t="str">
        <f>IF($AE79=0,"　",VLOOKUP($AE79,ﾚｰｻﾞOP,6,0))</f>
        <v>-</v>
      </c>
      <c r="AZ79" s="367"/>
      <c r="BA79" s="154" t="str">
        <f>IF($AE79=0,"　",VLOOKUP($AE79,ﾚｰｻﾞOP,7,0))</f>
        <v>-</v>
      </c>
      <c r="BB79" s="367"/>
      <c r="BC79" s="368" t="str">
        <f>IF($AE79=0,"　",VLOOKUP($AE79,ﾚｰｻﾞOP,8,0))</f>
        <v>-</v>
      </c>
      <c r="BD79" s="369"/>
      <c r="BE79" s="154" t="str">
        <f>IF($AE79=0,"　",VLOOKUP($AE79,ﾚｰｻﾞOP,9,0))</f>
        <v>-</v>
      </c>
      <c r="BF79" s="367"/>
      <c r="BG79" s="368" t="str">
        <f>IF($AE79=0,"　",VLOOKUP($AE79,ﾚｰｻﾞOP,10,0))</f>
        <v>-</v>
      </c>
      <c r="BH79" s="367"/>
      <c r="BI79" s="154" t="str">
        <f>IF($AE79=0,"　",VLOOKUP($AE79,ﾚｰｻﾞOP,11,0))</f>
        <v>-</v>
      </c>
      <c r="BJ79" s="367"/>
      <c r="BK79" s="154" t="str">
        <f t="shared" ref="BK79:BK96" si="159">IF($AE79=0,"　",VLOOKUP($AE79,ﾚｰｻﾞOP,57,0))</f>
        <v>-</v>
      </c>
      <c r="BL79" s="367"/>
      <c r="BM79" s="154" t="str">
        <f t="shared" ref="BM79:BM96" si="160">IF($AE79=0,"　",VLOOKUP($AE79,ﾚｰｻﾞOP,58,0))</f>
        <v>-</v>
      </c>
      <c r="BN79" s="367"/>
      <c r="BO79" s="155" t="str">
        <f t="shared" ref="BO79:BO96" si="161">IF($AE79=0,"　",VLOOKUP($AE79,ﾚｰｻﾞOP,59,0))</f>
        <v>-</v>
      </c>
      <c r="BP79" s="367"/>
      <c r="BQ79" s="154" t="str">
        <f t="shared" si="148"/>
        <v>-</v>
      </c>
      <c r="BR79" s="369"/>
      <c r="BS79" s="154" t="str">
        <f t="shared" si="128"/>
        <v>-</v>
      </c>
      <c r="BT79" s="369"/>
      <c r="BU79" s="154" t="str">
        <f t="shared" si="129"/>
        <v>-</v>
      </c>
      <c r="BV79" s="369"/>
      <c r="BW79" s="154" t="str">
        <f t="shared" si="130"/>
        <v>-</v>
      </c>
      <c r="BX79" s="367"/>
      <c r="BY79" s="154" t="str">
        <f t="shared" si="131"/>
        <v>-</v>
      </c>
      <c r="BZ79" s="369"/>
      <c r="CA79" s="154" t="str">
        <f t="shared" si="132"/>
        <v>-</v>
      </c>
      <c r="CB79" s="367"/>
      <c r="CC79" s="154" t="str">
        <f t="shared" si="133"/>
        <v>-</v>
      </c>
      <c r="CD79" s="367"/>
      <c r="CE79" s="154" t="str">
        <f t="shared" si="102"/>
        <v>-</v>
      </c>
      <c r="CF79" s="369"/>
      <c r="CG79" s="155" t="str">
        <f t="shared" si="103"/>
        <v>-</v>
      </c>
      <c r="CH79" s="367"/>
      <c r="CI79" s="154" t="str">
        <f t="shared" si="104"/>
        <v>-</v>
      </c>
      <c r="CJ79" s="369"/>
      <c r="CK79" s="154" t="str">
        <f t="shared" si="105"/>
        <v>-</v>
      </c>
      <c r="CL79" s="367"/>
      <c r="CM79" s="154" t="str">
        <f t="shared" si="106"/>
        <v>-</v>
      </c>
      <c r="CN79" s="367"/>
      <c r="CO79" s="155" t="str">
        <f t="shared" si="107"/>
        <v>-</v>
      </c>
      <c r="CP79" s="367"/>
      <c r="CQ79" s="155" t="str">
        <f t="shared" si="108"/>
        <v>-</v>
      </c>
      <c r="CR79" s="367"/>
      <c r="CS79" s="154" t="str">
        <f t="shared" si="109"/>
        <v>-</v>
      </c>
      <c r="CT79" s="367"/>
      <c r="CU79" s="155"/>
      <c r="CV79" s="367"/>
      <c r="CW79" s="154" t="str">
        <f t="shared" si="110"/>
        <v>-</v>
      </c>
      <c r="CX79" s="367"/>
      <c r="CY79" s="155" t="str">
        <f t="shared" si="111"/>
        <v>-</v>
      </c>
      <c r="CZ79" s="367"/>
      <c r="DA79" s="154" t="str">
        <f t="shared" si="112"/>
        <v>-</v>
      </c>
      <c r="DB79" s="369"/>
      <c r="DC79" s="155" t="str">
        <f t="shared" si="113"/>
        <v>-</v>
      </c>
      <c r="DD79" s="367"/>
      <c r="DE79" s="374">
        <f t="shared" si="152"/>
        <v>0</v>
      </c>
      <c r="DF79" s="373"/>
      <c r="DG79" s="265">
        <f t="shared" si="115"/>
        <v>0</v>
      </c>
      <c r="DH79" s="372"/>
      <c r="DI79" s="267">
        <f t="shared" si="153"/>
        <v>0</v>
      </c>
      <c r="DJ79" s="373"/>
      <c r="DK79" s="374">
        <f t="shared" si="146"/>
        <v>0</v>
      </c>
      <c r="DL79" s="373"/>
      <c r="DM79" s="374">
        <f t="shared" si="135"/>
        <v>0</v>
      </c>
      <c r="DN79" s="373"/>
      <c r="DO79" s="155">
        <f t="shared" si="118"/>
        <v>0</v>
      </c>
      <c r="DP79" s="372"/>
      <c r="DQ79" s="155">
        <f t="shared" si="119"/>
        <v>0</v>
      </c>
      <c r="DR79" s="373"/>
      <c r="DS79" s="155">
        <f t="shared" si="120"/>
        <v>0</v>
      </c>
      <c r="DT79" s="372"/>
      <c r="DU79" s="155">
        <f t="shared" si="121"/>
        <v>0</v>
      </c>
      <c r="DV79" s="373"/>
      <c r="DW79" s="368">
        <f>IF(AN79=1,1,0)</f>
        <v>0</v>
      </c>
      <c r="DX79" s="372"/>
      <c r="DY79" s="154">
        <f t="shared" si="154"/>
        <v>0</v>
      </c>
      <c r="DZ79" s="373"/>
      <c r="EA79" s="154">
        <f>IF(AP79=1,1,0)</f>
        <v>0</v>
      </c>
      <c r="EB79" s="373"/>
      <c r="EC79" s="269">
        <f>IF(AQ79=1,1,0)</f>
        <v>0</v>
      </c>
      <c r="ED79" s="376"/>
      <c r="EE79" s="271">
        <f>IF(AV79=0,0,1)</f>
        <v>0</v>
      </c>
      <c r="EF79" s="377"/>
      <c r="EG79" s="273"/>
      <c r="EH79" s="274"/>
      <c r="EI79" s="275"/>
      <c r="EJ79" s="276"/>
      <c r="EK79" s="275"/>
      <c r="EL79" s="277"/>
      <c r="EM79" s="278" t="str">
        <f t="shared" si="122"/>
        <v xml:space="preserve"> </v>
      </c>
      <c r="EN79" s="372"/>
      <c r="EO79" s="155">
        <f t="shared" si="123"/>
        <v>0</v>
      </c>
      <c r="EP79" s="373"/>
      <c r="ER79" s="194" t="str">
        <f t="shared" si="124"/>
        <v>-</v>
      </c>
      <c r="ET79" s="154">
        <v>45706</v>
      </c>
      <c r="EU79" s="367">
        <v>4163110</v>
      </c>
      <c r="EV79" s="154">
        <v>45706</v>
      </c>
      <c r="EW79" s="367">
        <v>4163110</v>
      </c>
      <c r="EX79" s="154">
        <f t="shared" si="155"/>
        <v>0</v>
      </c>
      <c r="EY79" s="367"/>
      <c r="EZ79" s="154">
        <f t="shared" si="156"/>
        <v>0</v>
      </c>
      <c r="FA79" s="367"/>
      <c r="FB79" s="154">
        <f t="shared" si="138"/>
        <v>0</v>
      </c>
      <c r="FC79" s="367"/>
      <c r="FD79" s="154">
        <v>45706</v>
      </c>
      <c r="FE79" s="367">
        <v>4163114</v>
      </c>
      <c r="FF79" s="155">
        <f t="shared" si="157"/>
        <v>0</v>
      </c>
      <c r="FG79" s="367"/>
      <c r="FH79" s="154">
        <f t="shared" si="158"/>
        <v>0</v>
      </c>
      <c r="FI79" s="367"/>
      <c r="FJ79" s="154">
        <v>45749</v>
      </c>
      <c r="FK79" s="373">
        <v>4163127</v>
      </c>
      <c r="FL79" s="155">
        <f t="shared" si="134"/>
        <v>1</v>
      </c>
      <c r="FM79" s="279"/>
      <c r="FN79" s="1184"/>
      <c r="FO79" s="280"/>
      <c r="FP79" s="281"/>
      <c r="FQ79" s="282"/>
      <c r="FS79" s="281"/>
      <c r="FT79" s="282"/>
    </row>
    <row r="80" spans="1:176" ht="18.600000000000001" customHeight="1">
      <c r="A80" s="228">
        <f t="shared" si="63"/>
        <v>70</v>
      </c>
      <c r="B80" s="343" t="str">
        <f t="shared" si="91"/>
        <v>4IE</v>
      </c>
      <c r="C80" s="875">
        <v>45748</v>
      </c>
      <c r="D80" s="942" t="s">
        <v>34</v>
      </c>
      <c r="E80" s="943">
        <v>84510206</v>
      </c>
      <c r="F80" s="595" t="s">
        <v>993</v>
      </c>
      <c r="G80" s="596"/>
      <c r="H80" s="597" t="s">
        <v>632</v>
      </c>
      <c r="I80" s="598" t="s">
        <v>61</v>
      </c>
      <c r="J80" s="598" t="s">
        <v>65</v>
      </c>
      <c r="K80" s="599" t="s">
        <v>11</v>
      </c>
      <c r="L80" s="600" t="s">
        <v>684</v>
      </c>
      <c r="M80" s="352">
        <v>45733</v>
      </c>
      <c r="N80" s="353">
        <v>45731</v>
      </c>
      <c r="O80" s="354">
        <v>45734</v>
      </c>
      <c r="P80" s="353">
        <v>45734</v>
      </c>
      <c r="Q80" s="354">
        <v>45735</v>
      </c>
      <c r="R80" s="353">
        <v>45735</v>
      </c>
      <c r="S80" s="354">
        <v>45735</v>
      </c>
      <c r="T80" s="353">
        <v>45738</v>
      </c>
      <c r="U80" s="355">
        <v>45738</v>
      </c>
      <c r="V80" s="353">
        <v>45741</v>
      </c>
      <c r="W80" s="356">
        <v>45741</v>
      </c>
      <c r="X80" s="357">
        <v>45743</v>
      </c>
      <c r="Y80" s="359">
        <v>45745</v>
      </c>
      <c r="Z80" s="359">
        <v>45745</v>
      </c>
      <c r="AA80" s="601"/>
      <c r="AB80" s="359"/>
      <c r="AC80" s="251" t="s">
        <v>633</v>
      </c>
      <c r="AD80" s="361"/>
      <c r="AE80" s="362">
        <v>3</v>
      </c>
      <c r="AF80" s="363" t="str">
        <f t="shared" si="149"/>
        <v>4IE</v>
      </c>
      <c r="AG80" s="364">
        <f t="shared" si="150"/>
        <v>0</v>
      </c>
      <c r="AH80" s="364">
        <f t="shared" si="93"/>
        <v>0</v>
      </c>
      <c r="AI80" s="364">
        <v>1</v>
      </c>
      <c r="AJ80" s="364">
        <f t="shared" si="94"/>
        <v>0</v>
      </c>
      <c r="AK80" s="364">
        <f t="shared" si="95"/>
        <v>0</v>
      </c>
      <c r="AL80" s="364"/>
      <c r="AM80" s="364"/>
      <c r="AN80" s="364">
        <v>1</v>
      </c>
      <c r="AO80" s="364">
        <f t="shared" si="151"/>
        <v>0</v>
      </c>
      <c r="AP80" s="363">
        <f>IF($AE80=0,"　",VLOOKUP($AE80,ﾚｰｻﾞOP,43,0))</f>
        <v>0</v>
      </c>
      <c r="AQ80" s="255">
        <f>IF($AE80=0,"　",VLOOKUP($AE80,ﾚｰｻﾞOP,45,0))</f>
        <v>0</v>
      </c>
      <c r="AR80" s="255">
        <f>IF($AE80=0,"　",VLOOKUP($AE80,ﾚｰｻﾞOP,47,0))</f>
        <v>0</v>
      </c>
      <c r="AS80" s="255">
        <f t="shared" si="125"/>
        <v>0</v>
      </c>
      <c r="AT80" s="255"/>
      <c r="AU80" s="256">
        <f t="shared" si="96"/>
        <v>1</v>
      </c>
      <c r="AV80" s="257">
        <f t="shared" si="97"/>
        <v>0</v>
      </c>
      <c r="AW80" s="590">
        <v>45644</v>
      </c>
      <c r="AX80" s="369">
        <v>4163045</v>
      </c>
      <c r="AY80" s="154">
        <v>45728</v>
      </c>
      <c r="AZ80" s="1003">
        <v>4163097</v>
      </c>
      <c r="BA80" s="154">
        <v>45644</v>
      </c>
      <c r="BB80" s="367">
        <v>4163047</v>
      </c>
      <c r="BC80" s="368">
        <v>45644</v>
      </c>
      <c r="BD80" s="369">
        <v>4163048</v>
      </c>
      <c r="BE80" s="154">
        <v>45644</v>
      </c>
      <c r="BF80" s="367">
        <v>4163049</v>
      </c>
      <c r="BG80" s="368">
        <v>45644</v>
      </c>
      <c r="BH80" s="367">
        <v>4163050</v>
      </c>
      <c r="BI80" s="154">
        <v>45581</v>
      </c>
      <c r="BJ80" s="367">
        <v>4063447</v>
      </c>
      <c r="BK80" s="154" t="str">
        <f t="shared" si="159"/>
        <v>-</v>
      </c>
      <c r="BL80" s="367"/>
      <c r="BM80" s="154" t="str">
        <f t="shared" si="160"/>
        <v>-</v>
      </c>
      <c r="BN80" s="367"/>
      <c r="BO80" s="155" t="str">
        <f t="shared" si="161"/>
        <v>-</v>
      </c>
      <c r="BP80" s="367"/>
      <c r="BQ80" s="154" t="str">
        <f t="shared" si="148"/>
        <v>-</v>
      </c>
      <c r="BR80" s="369"/>
      <c r="BS80" s="154" t="str">
        <f t="shared" si="128"/>
        <v>-</v>
      </c>
      <c r="BT80" s="369"/>
      <c r="BU80" s="154" t="str">
        <f t="shared" si="129"/>
        <v>-</v>
      </c>
      <c r="BV80" s="369"/>
      <c r="BW80" s="154" t="str">
        <f t="shared" si="130"/>
        <v>-</v>
      </c>
      <c r="BX80" s="367"/>
      <c r="BY80" s="154" t="str">
        <f t="shared" si="131"/>
        <v>-</v>
      </c>
      <c r="BZ80" s="369"/>
      <c r="CA80" s="154" t="str">
        <f t="shared" si="132"/>
        <v>-</v>
      </c>
      <c r="CB80" s="367"/>
      <c r="CC80" s="154" t="str">
        <f t="shared" si="133"/>
        <v>-</v>
      </c>
      <c r="CD80" s="367"/>
      <c r="CE80" s="154" t="str">
        <f t="shared" si="102"/>
        <v>-</v>
      </c>
      <c r="CF80" s="369"/>
      <c r="CG80" s="155" t="str">
        <f t="shared" si="103"/>
        <v>-</v>
      </c>
      <c r="CH80" s="367"/>
      <c r="CI80" s="154" t="str">
        <f t="shared" si="104"/>
        <v>-</v>
      </c>
      <c r="CJ80" s="369"/>
      <c r="CK80" s="154" t="str">
        <f t="shared" si="105"/>
        <v>-</v>
      </c>
      <c r="CL80" s="367"/>
      <c r="CM80" s="154" t="str">
        <f t="shared" si="106"/>
        <v>-</v>
      </c>
      <c r="CN80" s="367"/>
      <c r="CO80" s="155" t="str">
        <f t="shared" si="107"/>
        <v>-</v>
      </c>
      <c r="CP80" s="367"/>
      <c r="CQ80" s="155" t="str">
        <f t="shared" si="108"/>
        <v>-</v>
      </c>
      <c r="CR80" s="367"/>
      <c r="CS80" s="154" t="str">
        <f t="shared" si="109"/>
        <v>-</v>
      </c>
      <c r="CT80" s="367"/>
      <c r="CU80" s="155"/>
      <c r="CV80" s="367"/>
      <c r="CW80" s="154" t="str">
        <f t="shared" si="110"/>
        <v>-</v>
      </c>
      <c r="CX80" s="367"/>
      <c r="CY80" s="155" t="str">
        <f t="shared" si="111"/>
        <v>-</v>
      </c>
      <c r="CZ80" s="367"/>
      <c r="DA80" s="154" t="str">
        <f t="shared" si="112"/>
        <v>-</v>
      </c>
      <c r="DB80" s="369"/>
      <c r="DC80" s="155" t="str">
        <f t="shared" si="113"/>
        <v>-</v>
      </c>
      <c r="DD80" s="367"/>
      <c r="DE80" s="374">
        <f t="shared" si="152"/>
        <v>0</v>
      </c>
      <c r="DF80" s="373"/>
      <c r="DG80" s="265">
        <f t="shared" si="115"/>
        <v>0</v>
      </c>
      <c r="DH80" s="372"/>
      <c r="DI80" s="267">
        <f t="shared" si="153"/>
        <v>0</v>
      </c>
      <c r="DJ80" s="373"/>
      <c r="DK80" s="374">
        <f t="shared" si="146"/>
        <v>0</v>
      </c>
      <c r="DL80" s="373"/>
      <c r="DM80" s="652">
        <v>45357</v>
      </c>
      <c r="DN80" s="653">
        <v>4063177</v>
      </c>
      <c r="DO80" s="155">
        <f t="shared" si="118"/>
        <v>0</v>
      </c>
      <c r="DP80" s="372"/>
      <c r="DQ80" s="155">
        <f t="shared" si="119"/>
        <v>0</v>
      </c>
      <c r="DR80" s="373"/>
      <c r="DS80" s="155">
        <f t="shared" si="120"/>
        <v>0</v>
      </c>
      <c r="DT80" s="372"/>
      <c r="DU80" s="155">
        <f t="shared" si="121"/>
        <v>0</v>
      </c>
      <c r="DV80" s="373"/>
      <c r="DW80" s="368">
        <v>45630</v>
      </c>
      <c r="DX80" s="372">
        <v>4163039</v>
      </c>
      <c r="DY80" s="154">
        <f t="shared" si="154"/>
        <v>0</v>
      </c>
      <c r="DZ80" s="373"/>
      <c r="EA80" s="154">
        <f>IF(AP80=1,1,0)</f>
        <v>0</v>
      </c>
      <c r="EB80" s="373"/>
      <c r="EC80" s="269">
        <f>IF(AQ80=1,1,0)</f>
        <v>0</v>
      </c>
      <c r="ED80" s="376"/>
      <c r="EE80" s="271">
        <f>IF(AV80=0,0,1)</f>
        <v>0</v>
      </c>
      <c r="EF80" s="377"/>
      <c r="EG80" s="273"/>
      <c r="EH80" s="274"/>
      <c r="EI80" s="275"/>
      <c r="EJ80" s="276"/>
      <c r="EK80" s="275"/>
      <c r="EL80" s="277"/>
      <c r="EM80" s="278" t="str">
        <f t="shared" si="122"/>
        <v xml:space="preserve"> </v>
      </c>
      <c r="EN80" s="372"/>
      <c r="EO80" s="155">
        <f t="shared" si="123"/>
        <v>0</v>
      </c>
      <c r="EP80" s="373"/>
      <c r="ER80" s="194" t="str">
        <f t="shared" si="124"/>
        <v>-</v>
      </c>
      <c r="ET80" s="154" t="str">
        <f>IF($AE80=0,"　",VLOOKUP($AE80,ﾚｰｻﾞOP,60,0))</f>
        <v>-</v>
      </c>
      <c r="EU80" s="367"/>
      <c r="EV80" s="154" t="str">
        <f>IF($AE80=0,"　",VLOOKUP($AE80,ﾚｰｻﾞOP,60,0))</f>
        <v>-</v>
      </c>
      <c r="EW80" s="367"/>
      <c r="EX80" s="154" t="str">
        <f t="shared" si="155"/>
        <v>-</v>
      </c>
      <c r="EY80" s="367"/>
      <c r="EZ80" s="154" t="str">
        <f t="shared" si="156"/>
        <v>-</v>
      </c>
      <c r="FA80" s="367"/>
      <c r="FB80" s="154" t="str">
        <f t="shared" si="138"/>
        <v>-</v>
      </c>
      <c r="FC80" s="367"/>
      <c r="FD80" s="154" t="str">
        <f t="shared" ref="FD80:FD93" si="162">IF($AE80=0,"　",VLOOKUP($AE80,ﾚｰｻﾞOP,64,0))</f>
        <v>-</v>
      </c>
      <c r="FE80" s="367"/>
      <c r="FF80" s="155" t="str">
        <f t="shared" si="157"/>
        <v>-</v>
      </c>
      <c r="FG80" s="367"/>
      <c r="FH80" s="154" t="str">
        <f t="shared" si="158"/>
        <v>-</v>
      </c>
      <c r="FI80" s="367"/>
      <c r="FJ80" s="154" t="str">
        <f>IF($AE80=0,"　",VLOOKUP($AE80,ﾚｰｻﾞOP,67,0))</f>
        <v>-</v>
      </c>
      <c r="FK80" s="373"/>
      <c r="FL80" s="155" t="str">
        <f t="shared" si="134"/>
        <v>-</v>
      </c>
      <c r="FM80" s="279"/>
      <c r="FN80" s="1184"/>
      <c r="FO80" s="280"/>
      <c r="FP80" s="281"/>
      <c r="FQ80" s="282"/>
      <c r="FS80" s="281"/>
      <c r="FT80" s="282"/>
    </row>
    <row r="81" spans="1:176" ht="18.600000000000001" customHeight="1">
      <c r="A81" s="228">
        <f t="shared" si="63"/>
        <v>71</v>
      </c>
      <c r="B81" s="343" t="str">
        <f t="shared" si="91"/>
        <v>4IE</v>
      </c>
      <c r="C81" s="875">
        <v>45748</v>
      </c>
      <c r="D81" s="933" t="s">
        <v>810</v>
      </c>
      <c r="E81" s="934">
        <v>89610012</v>
      </c>
      <c r="F81" s="595" t="s">
        <v>882</v>
      </c>
      <c r="G81" s="596"/>
      <c r="H81" s="597" t="s">
        <v>3</v>
      </c>
      <c r="I81" s="598" t="s">
        <v>63</v>
      </c>
      <c r="J81" s="598" t="s">
        <v>824</v>
      </c>
      <c r="K81" s="599" t="s">
        <v>11</v>
      </c>
      <c r="L81" s="600" t="s">
        <v>873</v>
      </c>
      <c r="M81" s="935" t="s">
        <v>963</v>
      </c>
      <c r="N81" s="936"/>
      <c r="O81" s="937">
        <v>45731</v>
      </c>
      <c r="P81" s="936">
        <v>45737</v>
      </c>
      <c r="Q81" s="937">
        <v>45733</v>
      </c>
      <c r="R81" s="936">
        <v>45737</v>
      </c>
      <c r="S81" s="937">
        <v>45733</v>
      </c>
      <c r="T81" s="936">
        <v>45743</v>
      </c>
      <c r="U81" s="938">
        <v>45735</v>
      </c>
      <c r="V81" s="936">
        <v>45742</v>
      </c>
      <c r="W81" s="939">
        <v>45741</v>
      </c>
      <c r="X81" s="936">
        <v>45744</v>
      </c>
      <c r="Y81" s="940">
        <v>45748</v>
      </c>
      <c r="Z81" s="359">
        <v>45748</v>
      </c>
      <c r="AA81" s="601"/>
      <c r="AB81" s="359"/>
      <c r="AC81" s="602"/>
      <c r="AD81" s="361"/>
      <c r="AE81" s="362">
        <v>25</v>
      </c>
      <c r="AF81" s="363" t="str">
        <f t="shared" si="149"/>
        <v>4IE</v>
      </c>
      <c r="AG81" s="364" t="str">
        <f t="shared" si="150"/>
        <v>-</v>
      </c>
      <c r="AH81" s="364" t="str">
        <f t="shared" si="93"/>
        <v>-</v>
      </c>
      <c r="AI81" s="364" t="str">
        <f t="shared" ref="AI81:AI99" si="163">IF($AE81=0,"　",VLOOKUP($AE81,ﾚｰｻﾞOP,36,0))</f>
        <v>-</v>
      </c>
      <c r="AJ81" s="364" t="str">
        <f t="shared" si="94"/>
        <v>-</v>
      </c>
      <c r="AK81" s="364" t="str">
        <f t="shared" si="95"/>
        <v>-</v>
      </c>
      <c r="AL81" s="364"/>
      <c r="AM81" s="364"/>
      <c r="AN81" s="364" t="str">
        <f>IF($AE81=0,"　",VLOOKUP($AE81,ﾚｰｻﾞOP,37,0))</f>
        <v>-</v>
      </c>
      <c r="AO81" s="364" t="str">
        <f t="shared" si="151"/>
        <v>-</v>
      </c>
      <c r="AP81" s="363" t="str">
        <f>IF($AE81=0,"　",VLOOKUP($AE81,ﾚｰｻﾞOP,43,0))</f>
        <v>-</v>
      </c>
      <c r="AQ81" s="255" t="str">
        <f>IF($AE81=0,"　",VLOOKUP($AE81,ﾚｰｻﾞOP,45,0))</f>
        <v>-</v>
      </c>
      <c r="AR81" s="255">
        <f>IF($AE81=0,"　",VLOOKUP($AE81,ﾚｰｻﾞOP,47,0))</f>
        <v>0</v>
      </c>
      <c r="AS81" s="255">
        <f t="shared" si="125"/>
        <v>0</v>
      </c>
      <c r="AT81" s="255"/>
      <c r="AU81" s="256">
        <f t="shared" si="96"/>
        <v>0</v>
      </c>
      <c r="AV81" s="257">
        <f t="shared" si="97"/>
        <v>0</v>
      </c>
      <c r="AW81" s="590" t="str">
        <f>IF($AE81=0,"　",VLOOKUP($AE81,ﾚｰｻﾞOP,5,0))</f>
        <v>-</v>
      </c>
      <c r="AX81" s="369"/>
      <c r="AY81" s="154" t="str">
        <f>IF($AE81=0,"　",VLOOKUP($AE81,ﾚｰｻﾞOP,6,0))</f>
        <v>-</v>
      </c>
      <c r="AZ81" s="367"/>
      <c r="BA81" s="154" t="str">
        <f>IF($AE81=0,"　",VLOOKUP($AE81,ﾚｰｻﾞOP,7,0))</f>
        <v>-</v>
      </c>
      <c r="BB81" s="367"/>
      <c r="BC81" s="368" t="str">
        <f>IF($AE81=0,"　",VLOOKUP($AE81,ﾚｰｻﾞOP,8,0))</f>
        <v>-</v>
      </c>
      <c r="BD81" s="369"/>
      <c r="BE81" s="154" t="str">
        <f>IF($AE81=0,"　",VLOOKUP($AE81,ﾚｰｻﾞOP,9,0))</f>
        <v>-</v>
      </c>
      <c r="BF81" s="367"/>
      <c r="BG81" s="368" t="str">
        <f>IF($AE81=0,"　",VLOOKUP($AE81,ﾚｰｻﾞOP,10,0))</f>
        <v>-</v>
      </c>
      <c r="BH81" s="367"/>
      <c r="BI81" s="154" t="str">
        <f>IF($AE81=0,"　",VLOOKUP($AE81,ﾚｰｻﾞOP,11,0))</f>
        <v>-</v>
      </c>
      <c r="BJ81" s="367"/>
      <c r="BK81" s="154" t="str">
        <f t="shared" si="159"/>
        <v>-</v>
      </c>
      <c r="BL81" s="367"/>
      <c r="BM81" s="154" t="str">
        <f t="shared" si="160"/>
        <v>-</v>
      </c>
      <c r="BN81" s="367"/>
      <c r="BO81" s="155" t="str">
        <f t="shared" si="161"/>
        <v>-</v>
      </c>
      <c r="BP81" s="367"/>
      <c r="BQ81" s="154" t="str">
        <f t="shared" si="148"/>
        <v>-</v>
      </c>
      <c r="BR81" s="369"/>
      <c r="BS81" s="154" t="str">
        <f t="shared" si="128"/>
        <v>-</v>
      </c>
      <c r="BT81" s="369"/>
      <c r="BU81" s="154" t="str">
        <f t="shared" si="129"/>
        <v>-</v>
      </c>
      <c r="BV81" s="369"/>
      <c r="BW81" s="154" t="str">
        <f t="shared" si="130"/>
        <v>-</v>
      </c>
      <c r="BX81" s="367"/>
      <c r="BY81" s="154" t="str">
        <f t="shared" si="131"/>
        <v>-</v>
      </c>
      <c r="BZ81" s="369"/>
      <c r="CA81" s="154" t="str">
        <f t="shared" si="132"/>
        <v>-</v>
      </c>
      <c r="CB81" s="367"/>
      <c r="CC81" s="154" t="str">
        <f t="shared" si="133"/>
        <v>-</v>
      </c>
      <c r="CD81" s="367"/>
      <c r="CE81" s="154" t="str">
        <f t="shared" si="102"/>
        <v>-</v>
      </c>
      <c r="CF81" s="369"/>
      <c r="CG81" s="155" t="str">
        <f t="shared" si="103"/>
        <v>-</v>
      </c>
      <c r="CH81" s="367"/>
      <c r="CI81" s="154" t="str">
        <f t="shared" si="104"/>
        <v>-</v>
      </c>
      <c r="CJ81" s="369"/>
      <c r="CK81" s="154" t="str">
        <f t="shared" si="105"/>
        <v>-</v>
      </c>
      <c r="CL81" s="367"/>
      <c r="CM81" s="154" t="str">
        <f t="shared" si="106"/>
        <v>-</v>
      </c>
      <c r="CN81" s="367"/>
      <c r="CO81" s="155" t="str">
        <f t="shared" si="107"/>
        <v>-</v>
      </c>
      <c r="CP81" s="367"/>
      <c r="CQ81" s="155" t="str">
        <f t="shared" si="108"/>
        <v>-</v>
      </c>
      <c r="CR81" s="367"/>
      <c r="CS81" s="154" t="str">
        <f t="shared" si="109"/>
        <v>-</v>
      </c>
      <c r="CT81" s="367"/>
      <c r="CU81" s="155"/>
      <c r="CV81" s="367"/>
      <c r="CW81" s="154" t="str">
        <f t="shared" si="110"/>
        <v>-</v>
      </c>
      <c r="CX81" s="367"/>
      <c r="CY81" s="155" t="str">
        <f t="shared" si="111"/>
        <v>-</v>
      </c>
      <c r="CZ81" s="367"/>
      <c r="DA81" s="154" t="str">
        <f t="shared" si="112"/>
        <v>-</v>
      </c>
      <c r="DB81" s="369"/>
      <c r="DC81" s="155" t="str">
        <f t="shared" si="113"/>
        <v>-</v>
      </c>
      <c r="DD81" s="367"/>
      <c r="DE81" s="374">
        <f t="shared" si="152"/>
        <v>0</v>
      </c>
      <c r="DF81" s="373"/>
      <c r="DG81" s="265">
        <f t="shared" si="115"/>
        <v>0</v>
      </c>
      <c r="DH81" s="372"/>
      <c r="DI81" s="267">
        <f t="shared" si="153"/>
        <v>0</v>
      </c>
      <c r="DJ81" s="373"/>
      <c r="DK81" s="374">
        <f t="shared" si="146"/>
        <v>0</v>
      </c>
      <c r="DL81" s="373"/>
      <c r="DM81" s="374">
        <f t="shared" ref="DM81:DM99" si="164">IF(AU81=1,1,0)</f>
        <v>0</v>
      </c>
      <c r="DN81" s="373"/>
      <c r="DO81" s="155">
        <f t="shared" si="118"/>
        <v>0</v>
      </c>
      <c r="DP81" s="372"/>
      <c r="DQ81" s="155">
        <f t="shared" si="119"/>
        <v>0</v>
      </c>
      <c r="DR81" s="373"/>
      <c r="DS81" s="155">
        <f t="shared" si="120"/>
        <v>0</v>
      </c>
      <c r="DT81" s="372"/>
      <c r="DU81" s="155">
        <f t="shared" si="121"/>
        <v>0</v>
      </c>
      <c r="DV81" s="373"/>
      <c r="DW81" s="368">
        <f>IF(AN81=1,1,0)</f>
        <v>0</v>
      </c>
      <c r="DX81" s="372"/>
      <c r="DY81" s="154">
        <f t="shared" si="154"/>
        <v>0</v>
      </c>
      <c r="DZ81" s="373"/>
      <c r="EA81" s="154">
        <f>IF(AP81=1,1,0)</f>
        <v>0</v>
      </c>
      <c r="EB81" s="373"/>
      <c r="EC81" s="269">
        <f>IF(AQ81=1,1,0)</f>
        <v>0</v>
      </c>
      <c r="ED81" s="376"/>
      <c r="EE81" s="271">
        <f>IF(AV81=0,0,1)</f>
        <v>0</v>
      </c>
      <c r="EF81" s="377"/>
      <c r="EG81" s="273"/>
      <c r="EH81" s="274"/>
      <c r="EI81" s="275"/>
      <c r="EJ81" s="276"/>
      <c r="EK81" s="275"/>
      <c r="EL81" s="277"/>
      <c r="EM81" s="278" t="str">
        <f t="shared" si="122"/>
        <v xml:space="preserve"> </v>
      </c>
      <c r="EN81" s="372"/>
      <c r="EO81" s="155">
        <f t="shared" si="123"/>
        <v>0</v>
      </c>
      <c r="EP81" s="373"/>
      <c r="ER81" s="194" t="str">
        <f t="shared" si="124"/>
        <v>-</v>
      </c>
      <c r="ET81" s="154">
        <v>45706</v>
      </c>
      <c r="EU81" s="367">
        <v>4163110</v>
      </c>
      <c r="EV81" s="154">
        <v>45706</v>
      </c>
      <c r="EW81" s="367">
        <v>4163110</v>
      </c>
      <c r="EX81" s="154">
        <f t="shared" si="155"/>
        <v>0</v>
      </c>
      <c r="EY81" s="367"/>
      <c r="EZ81" s="154">
        <f t="shared" si="156"/>
        <v>0</v>
      </c>
      <c r="FA81" s="367"/>
      <c r="FB81" s="154">
        <v>45706</v>
      </c>
      <c r="FC81" s="367">
        <v>4163113</v>
      </c>
      <c r="FD81" s="154">
        <f t="shared" si="162"/>
        <v>0</v>
      </c>
      <c r="FE81" s="367"/>
      <c r="FF81" s="155">
        <f t="shared" si="157"/>
        <v>0</v>
      </c>
      <c r="FG81" s="367"/>
      <c r="FH81" s="154">
        <f t="shared" si="158"/>
        <v>0</v>
      </c>
      <c r="FI81" s="367"/>
      <c r="FJ81" s="154">
        <v>45749</v>
      </c>
      <c r="FK81" s="373">
        <v>4163127</v>
      </c>
      <c r="FL81" s="155">
        <f t="shared" si="134"/>
        <v>1</v>
      </c>
      <c r="FM81" s="279"/>
      <c r="FN81" s="1184"/>
      <c r="FO81" s="280"/>
      <c r="FP81" s="281"/>
      <c r="FQ81" s="282"/>
      <c r="FS81" s="281"/>
      <c r="FT81" s="282"/>
    </row>
    <row r="82" spans="1:176" ht="18.600000000000001" customHeight="1">
      <c r="A82" s="228">
        <f t="shared" si="63"/>
        <v>72</v>
      </c>
      <c r="B82" s="343" t="str">
        <f t="shared" si="91"/>
        <v>4IE</v>
      </c>
      <c r="C82" s="875">
        <v>45748</v>
      </c>
      <c r="D82" s="933" t="s">
        <v>810</v>
      </c>
      <c r="E82" s="934">
        <v>89610013</v>
      </c>
      <c r="F82" s="595" t="s">
        <v>883</v>
      </c>
      <c r="G82" s="596"/>
      <c r="H82" s="597" t="s">
        <v>3</v>
      </c>
      <c r="I82" s="598" t="s">
        <v>63</v>
      </c>
      <c r="J82" s="598" t="s">
        <v>825</v>
      </c>
      <c r="K82" s="599" t="s">
        <v>11</v>
      </c>
      <c r="L82" s="600" t="s">
        <v>873</v>
      </c>
      <c r="M82" s="935" t="s">
        <v>963</v>
      </c>
      <c r="N82" s="936"/>
      <c r="O82" s="937">
        <v>45734</v>
      </c>
      <c r="P82" s="936">
        <v>45737</v>
      </c>
      <c r="Q82" s="937">
        <v>45735</v>
      </c>
      <c r="R82" s="936">
        <v>45737</v>
      </c>
      <c r="S82" s="937">
        <v>45735</v>
      </c>
      <c r="T82" s="936">
        <v>45743</v>
      </c>
      <c r="U82" s="938">
        <v>45738</v>
      </c>
      <c r="V82" s="936">
        <v>45744</v>
      </c>
      <c r="W82" s="939">
        <v>45742</v>
      </c>
      <c r="X82" s="936">
        <v>45744</v>
      </c>
      <c r="Y82" s="940">
        <v>45749</v>
      </c>
      <c r="Z82" s="359">
        <v>45749</v>
      </c>
      <c r="AA82" s="601"/>
      <c r="AB82" s="359"/>
      <c r="AC82" s="602"/>
      <c r="AD82" s="361"/>
      <c r="AE82" s="362">
        <v>25</v>
      </c>
      <c r="AF82" s="363" t="str">
        <f t="shared" si="149"/>
        <v>4IE</v>
      </c>
      <c r="AG82" s="364" t="str">
        <f t="shared" si="150"/>
        <v>-</v>
      </c>
      <c r="AH82" s="364" t="str">
        <f t="shared" si="93"/>
        <v>-</v>
      </c>
      <c r="AI82" s="364" t="str">
        <f t="shared" si="163"/>
        <v>-</v>
      </c>
      <c r="AJ82" s="364" t="str">
        <f t="shared" si="94"/>
        <v>-</v>
      </c>
      <c r="AK82" s="364" t="str">
        <f t="shared" si="95"/>
        <v>-</v>
      </c>
      <c r="AL82" s="364"/>
      <c r="AM82" s="364"/>
      <c r="AN82" s="364" t="str">
        <f>IF($AE82=0,"　",VLOOKUP($AE82,ﾚｰｻﾞOP,37,0))</f>
        <v>-</v>
      </c>
      <c r="AO82" s="364" t="str">
        <f t="shared" si="151"/>
        <v>-</v>
      </c>
      <c r="AP82" s="363" t="str">
        <f>IF($AE82=0,"　",VLOOKUP($AE82,ﾚｰｻﾞOP,43,0))</f>
        <v>-</v>
      </c>
      <c r="AQ82" s="255" t="str">
        <f>IF($AE82=0,"　",VLOOKUP($AE82,ﾚｰｻﾞOP,45,0))</f>
        <v>-</v>
      </c>
      <c r="AR82" s="255">
        <f>IF($AE82=0,"　",VLOOKUP($AE82,ﾚｰｻﾞOP,47,0))</f>
        <v>0</v>
      </c>
      <c r="AS82" s="255">
        <f t="shared" si="125"/>
        <v>0</v>
      </c>
      <c r="AT82" s="255"/>
      <c r="AU82" s="256">
        <f t="shared" si="96"/>
        <v>0</v>
      </c>
      <c r="AV82" s="257">
        <f t="shared" si="97"/>
        <v>0</v>
      </c>
      <c r="AW82" s="590" t="str">
        <f>IF($AE82=0,"　",VLOOKUP($AE82,ﾚｰｻﾞOP,5,0))</f>
        <v>-</v>
      </c>
      <c r="AX82" s="369"/>
      <c r="AY82" s="154" t="str">
        <f>IF($AE82=0,"　",VLOOKUP($AE82,ﾚｰｻﾞOP,6,0))</f>
        <v>-</v>
      </c>
      <c r="AZ82" s="367"/>
      <c r="BA82" s="154" t="str">
        <f>IF($AE82=0,"　",VLOOKUP($AE82,ﾚｰｻﾞOP,7,0))</f>
        <v>-</v>
      </c>
      <c r="BB82" s="367"/>
      <c r="BC82" s="368" t="str">
        <f>IF($AE82=0,"　",VLOOKUP($AE82,ﾚｰｻﾞOP,8,0))</f>
        <v>-</v>
      </c>
      <c r="BD82" s="369"/>
      <c r="BE82" s="154" t="str">
        <f>IF($AE82=0,"　",VLOOKUP($AE82,ﾚｰｻﾞOP,9,0))</f>
        <v>-</v>
      </c>
      <c r="BF82" s="367"/>
      <c r="BG82" s="368" t="str">
        <f>IF($AE82=0,"　",VLOOKUP($AE82,ﾚｰｻﾞOP,10,0))</f>
        <v>-</v>
      </c>
      <c r="BH82" s="367"/>
      <c r="BI82" s="154" t="str">
        <f>IF($AE82=0,"　",VLOOKUP($AE82,ﾚｰｻﾞOP,11,0))</f>
        <v>-</v>
      </c>
      <c r="BJ82" s="367"/>
      <c r="BK82" s="154" t="str">
        <f t="shared" si="159"/>
        <v>-</v>
      </c>
      <c r="BL82" s="367"/>
      <c r="BM82" s="154" t="str">
        <f t="shared" si="160"/>
        <v>-</v>
      </c>
      <c r="BN82" s="367"/>
      <c r="BO82" s="155" t="str">
        <f t="shared" si="161"/>
        <v>-</v>
      </c>
      <c r="BP82" s="367"/>
      <c r="BQ82" s="154" t="str">
        <f t="shared" si="148"/>
        <v>-</v>
      </c>
      <c r="BR82" s="369"/>
      <c r="BS82" s="154" t="str">
        <f t="shared" si="128"/>
        <v>-</v>
      </c>
      <c r="BT82" s="369"/>
      <c r="BU82" s="154" t="str">
        <f t="shared" si="129"/>
        <v>-</v>
      </c>
      <c r="BV82" s="369"/>
      <c r="BW82" s="154" t="str">
        <f t="shared" si="130"/>
        <v>-</v>
      </c>
      <c r="BX82" s="367"/>
      <c r="BY82" s="154" t="str">
        <f t="shared" si="131"/>
        <v>-</v>
      </c>
      <c r="BZ82" s="369"/>
      <c r="CA82" s="154" t="str">
        <f t="shared" si="132"/>
        <v>-</v>
      </c>
      <c r="CB82" s="367"/>
      <c r="CC82" s="154" t="str">
        <f t="shared" si="133"/>
        <v>-</v>
      </c>
      <c r="CD82" s="367"/>
      <c r="CE82" s="154" t="str">
        <f t="shared" si="102"/>
        <v>-</v>
      </c>
      <c r="CF82" s="369"/>
      <c r="CG82" s="155" t="str">
        <f t="shared" si="103"/>
        <v>-</v>
      </c>
      <c r="CH82" s="367"/>
      <c r="CI82" s="154" t="str">
        <f t="shared" si="104"/>
        <v>-</v>
      </c>
      <c r="CJ82" s="369"/>
      <c r="CK82" s="154" t="str">
        <f t="shared" si="105"/>
        <v>-</v>
      </c>
      <c r="CL82" s="367"/>
      <c r="CM82" s="154" t="str">
        <f t="shared" si="106"/>
        <v>-</v>
      </c>
      <c r="CN82" s="367"/>
      <c r="CO82" s="155" t="str">
        <f t="shared" si="107"/>
        <v>-</v>
      </c>
      <c r="CP82" s="367"/>
      <c r="CQ82" s="155" t="str">
        <f t="shared" si="108"/>
        <v>-</v>
      </c>
      <c r="CR82" s="367"/>
      <c r="CS82" s="154" t="str">
        <f t="shared" si="109"/>
        <v>-</v>
      </c>
      <c r="CT82" s="367"/>
      <c r="CU82" s="155"/>
      <c r="CV82" s="367"/>
      <c r="CW82" s="154" t="str">
        <f t="shared" si="110"/>
        <v>-</v>
      </c>
      <c r="CX82" s="367"/>
      <c r="CY82" s="155" t="str">
        <f t="shared" si="111"/>
        <v>-</v>
      </c>
      <c r="CZ82" s="367"/>
      <c r="DA82" s="154" t="str">
        <f t="shared" si="112"/>
        <v>-</v>
      </c>
      <c r="DB82" s="369"/>
      <c r="DC82" s="155" t="str">
        <f t="shared" si="113"/>
        <v>-</v>
      </c>
      <c r="DD82" s="367"/>
      <c r="DE82" s="374">
        <f t="shared" si="152"/>
        <v>0</v>
      </c>
      <c r="DF82" s="373"/>
      <c r="DG82" s="265">
        <f t="shared" si="115"/>
        <v>0</v>
      </c>
      <c r="DH82" s="372"/>
      <c r="DI82" s="267">
        <f t="shared" si="153"/>
        <v>0</v>
      </c>
      <c r="DJ82" s="373"/>
      <c r="DK82" s="374">
        <f t="shared" si="146"/>
        <v>0</v>
      </c>
      <c r="DL82" s="373"/>
      <c r="DM82" s="374">
        <f t="shared" si="164"/>
        <v>0</v>
      </c>
      <c r="DN82" s="373"/>
      <c r="DO82" s="155">
        <f t="shared" si="118"/>
        <v>0</v>
      </c>
      <c r="DP82" s="372"/>
      <c r="DQ82" s="155">
        <f t="shared" si="119"/>
        <v>0</v>
      </c>
      <c r="DR82" s="373"/>
      <c r="DS82" s="155">
        <f t="shared" si="120"/>
        <v>0</v>
      </c>
      <c r="DT82" s="372"/>
      <c r="DU82" s="155">
        <f t="shared" si="121"/>
        <v>0</v>
      </c>
      <c r="DV82" s="373"/>
      <c r="DW82" s="368">
        <f>IF(AN82=1,1,0)</f>
        <v>0</v>
      </c>
      <c r="DX82" s="372"/>
      <c r="DY82" s="154">
        <f t="shared" si="154"/>
        <v>0</v>
      </c>
      <c r="DZ82" s="373"/>
      <c r="EA82" s="154">
        <f>IF(AP82=1,1,0)</f>
        <v>0</v>
      </c>
      <c r="EB82" s="373"/>
      <c r="EC82" s="269">
        <f>IF(AQ82=1,1,0)</f>
        <v>0</v>
      </c>
      <c r="ED82" s="376"/>
      <c r="EE82" s="271">
        <f>IF(AV82=0,0,1)</f>
        <v>0</v>
      </c>
      <c r="EF82" s="377"/>
      <c r="EG82" s="273"/>
      <c r="EH82" s="274"/>
      <c r="EI82" s="275"/>
      <c r="EJ82" s="276"/>
      <c r="EK82" s="275"/>
      <c r="EL82" s="277"/>
      <c r="EM82" s="278" t="str">
        <f t="shared" si="122"/>
        <v xml:space="preserve"> </v>
      </c>
      <c r="EN82" s="372"/>
      <c r="EO82" s="155">
        <f t="shared" si="123"/>
        <v>0</v>
      </c>
      <c r="EP82" s="373"/>
      <c r="ER82" s="194" t="str">
        <f t="shared" si="124"/>
        <v>-</v>
      </c>
      <c r="ET82" s="154">
        <v>45706</v>
      </c>
      <c r="EU82" s="367">
        <v>4163110</v>
      </c>
      <c r="EV82" s="154">
        <v>45706</v>
      </c>
      <c r="EW82" s="367">
        <v>4163110</v>
      </c>
      <c r="EX82" s="154">
        <f t="shared" si="155"/>
        <v>0</v>
      </c>
      <c r="EY82" s="367"/>
      <c r="EZ82" s="154">
        <v>45706</v>
      </c>
      <c r="FA82" s="367">
        <v>4163112</v>
      </c>
      <c r="FB82" s="154">
        <v>45706</v>
      </c>
      <c r="FC82" s="367">
        <v>4163113</v>
      </c>
      <c r="FD82" s="154">
        <f t="shared" si="162"/>
        <v>0</v>
      </c>
      <c r="FE82" s="367"/>
      <c r="FF82" s="155">
        <f t="shared" si="157"/>
        <v>0</v>
      </c>
      <c r="FG82" s="367"/>
      <c r="FH82" s="154">
        <f t="shared" si="158"/>
        <v>0</v>
      </c>
      <c r="FI82" s="367"/>
      <c r="FJ82" s="154">
        <v>45749</v>
      </c>
      <c r="FK82" s="373">
        <v>4163127</v>
      </c>
      <c r="FL82" s="155">
        <f t="shared" si="134"/>
        <v>1</v>
      </c>
      <c r="FM82" s="279"/>
      <c r="FN82" s="1184"/>
      <c r="FO82" s="280"/>
      <c r="FP82" s="281"/>
      <c r="FQ82" s="282"/>
      <c r="FS82" s="281"/>
      <c r="FT82" s="282"/>
    </row>
    <row r="83" spans="1:176" ht="18.600000000000001" customHeight="1">
      <c r="A83" s="228">
        <f t="shared" si="63"/>
        <v>73</v>
      </c>
      <c r="B83" s="343" t="str">
        <f t="shared" si="91"/>
        <v>4IE</v>
      </c>
      <c r="C83" s="875">
        <v>45748</v>
      </c>
      <c r="D83" s="933" t="s">
        <v>810</v>
      </c>
      <c r="E83" s="934">
        <v>89610005</v>
      </c>
      <c r="F83" s="595" t="s">
        <v>881</v>
      </c>
      <c r="G83" s="596"/>
      <c r="H83" s="597" t="s">
        <v>3</v>
      </c>
      <c r="I83" s="598" t="s">
        <v>63</v>
      </c>
      <c r="J83" s="598" t="s">
        <v>816</v>
      </c>
      <c r="K83" s="599" t="s">
        <v>11</v>
      </c>
      <c r="L83" s="600" t="s">
        <v>873</v>
      </c>
      <c r="M83" s="935" t="s">
        <v>1</v>
      </c>
      <c r="N83" s="936"/>
      <c r="O83" s="937">
        <v>45734</v>
      </c>
      <c r="P83" s="936">
        <v>45737</v>
      </c>
      <c r="Q83" s="937">
        <v>45735</v>
      </c>
      <c r="R83" s="936">
        <v>45742</v>
      </c>
      <c r="S83" s="937">
        <v>45735</v>
      </c>
      <c r="T83" s="936">
        <v>45743</v>
      </c>
      <c r="U83" s="938">
        <v>45738</v>
      </c>
      <c r="V83" s="936">
        <v>45745</v>
      </c>
      <c r="W83" s="939">
        <v>45742</v>
      </c>
      <c r="X83" s="936">
        <v>45749</v>
      </c>
      <c r="Y83" s="940">
        <v>45750</v>
      </c>
      <c r="Z83" s="359">
        <v>45750</v>
      </c>
      <c r="AA83" s="601"/>
      <c r="AB83" s="359"/>
      <c r="AC83" s="602"/>
      <c r="AD83" s="361"/>
      <c r="AE83" s="362">
        <v>25</v>
      </c>
      <c r="AF83" s="363" t="str">
        <f t="shared" si="149"/>
        <v>4IE</v>
      </c>
      <c r="AG83" s="364" t="str">
        <f t="shared" si="150"/>
        <v>-</v>
      </c>
      <c r="AH83" s="364" t="str">
        <f t="shared" ref="AH83:AH99" si="165">IF($AE83=0,"　",VLOOKUP($AE83,ﾚｰｻﾞOP,35,0))</f>
        <v>-</v>
      </c>
      <c r="AI83" s="364" t="str">
        <f t="shared" si="163"/>
        <v>-</v>
      </c>
      <c r="AJ83" s="364" t="str">
        <f t="shared" ref="AJ83:AJ99" si="166">IF($AE83=0,"　",VLOOKUP($AE83,ﾚｰｻﾞOP,51,0))</f>
        <v>-</v>
      </c>
      <c r="AK83" s="364" t="str">
        <f t="shared" ref="AK83:AK99" si="167">IF($AE83=0,"　",VLOOKUP($AE83,ﾚｰｻﾞOP,52,0))</f>
        <v>-</v>
      </c>
      <c r="AL83" s="364"/>
      <c r="AM83" s="364"/>
      <c r="AN83" s="364" t="str">
        <f>IF($AE83=0,"　",VLOOKUP($AE83,ﾚｰｻﾞOP,37,0))</f>
        <v>-</v>
      </c>
      <c r="AO83" s="364" t="str">
        <f t="shared" si="151"/>
        <v>-</v>
      </c>
      <c r="AP83" s="363" t="str">
        <f>IF($AE83=0,"　",VLOOKUP($AE83,ﾚｰｻﾞOP,43,0))</f>
        <v>-</v>
      </c>
      <c r="AQ83" s="255" t="str">
        <f>IF($AE83=0,"　",VLOOKUP($AE83,ﾚｰｻﾞOP,45,0))</f>
        <v>-</v>
      </c>
      <c r="AR83" s="255">
        <f>IF($AE83=0,"　",VLOOKUP($AE83,ﾚｰｻﾞOP,47,0))</f>
        <v>0</v>
      </c>
      <c r="AS83" s="255">
        <f t="shared" si="125"/>
        <v>0</v>
      </c>
      <c r="AT83" s="255"/>
      <c r="AU83" s="256">
        <f t="shared" ref="AU83:AU99" si="168">IF(AI83="付属済",0,IF(AI83=1,AI83+AP83,0))</f>
        <v>0</v>
      </c>
      <c r="AV83" s="257">
        <f t="shared" ref="AV83:AV99" si="169">IF(AE83=0,0,(AR83*1)+(AS83*100))</f>
        <v>0</v>
      </c>
      <c r="AW83" s="590" t="str">
        <f>IF($AE83=0,"　",VLOOKUP($AE83,ﾚｰｻﾞOP,5,0))</f>
        <v>-</v>
      </c>
      <c r="AX83" s="369"/>
      <c r="AY83" s="154" t="str">
        <f>IF($AE83=0,"　",VLOOKUP($AE83,ﾚｰｻﾞOP,6,0))</f>
        <v>-</v>
      </c>
      <c r="AZ83" s="367"/>
      <c r="BA83" s="154" t="str">
        <f>IF($AE83=0,"　",VLOOKUP($AE83,ﾚｰｻﾞOP,7,0))</f>
        <v>-</v>
      </c>
      <c r="BB83" s="367"/>
      <c r="BC83" s="368" t="str">
        <f>IF($AE83=0,"　",VLOOKUP($AE83,ﾚｰｻﾞOP,8,0))</f>
        <v>-</v>
      </c>
      <c r="BD83" s="369"/>
      <c r="BE83" s="154" t="str">
        <f>IF($AE83=0,"　",VLOOKUP($AE83,ﾚｰｻﾞOP,9,0))</f>
        <v>-</v>
      </c>
      <c r="BF83" s="367"/>
      <c r="BG83" s="368" t="str">
        <f>IF($AE83=0,"　",VLOOKUP($AE83,ﾚｰｻﾞOP,10,0))</f>
        <v>-</v>
      </c>
      <c r="BH83" s="367"/>
      <c r="BI83" s="154" t="str">
        <f>IF($AE83=0,"　",VLOOKUP($AE83,ﾚｰｻﾞOP,11,0))</f>
        <v>-</v>
      </c>
      <c r="BJ83" s="367"/>
      <c r="BK83" s="154" t="str">
        <f t="shared" si="159"/>
        <v>-</v>
      </c>
      <c r="BL83" s="367"/>
      <c r="BM83" s="154" t="str">
        <f t="shared" si="160"/>
        <v>-</v>
      </c>
      <c r="BN83" s="367"/>
      <c r="BO83" s="155" t="str">
        <f t="shared" si="161"/>
        <v>-</v>
      </c>
      <c r="BP83" s="367"/>
      <c r="BQ83" s="154" t="str">
        <f t="shared" si="148"/>
        <v>-</v>
      </c>
      <c r="BR83" s="369"/>
      <c r="BS83" s="154" t="str">
        <f t="shared" si="128"/>
        <v>-</v>
      </c>
      <c r="BT83" s="369"/>
      <c r="BU83" s="154" t="str">
        <f t="shared" si="129"/>
        <v>-</v>
      </c>
      <c r="BV83" s="369"/>
      <c r="BW83" s="154" t="str">
        <f t="shared" si="130"/>
        <v>-</v>
      </c>
      <c r="BX83" s="367"/>
      <c r="BY83" s="154" t="str">
        <f t="shared" si="131"/>
        <v>-</v>
      </c>
      <c r="BZ83" s="369"/>
      <c r="CA83" s="154" t="str">
        <f t="shared" si="132"/>
        <v>-</v>
      </c>
      <c r="CB83" s="367"/>
      <c r="CC83" s="154" t="str">
        <f t="shared" si="133"/>
        <v>-</v>
      </c>
      <c r="CD83" s="367"/>
      <c r="CE83" s="154" t="str">
        <f t="shared" ref="CE83:CE99" si="170">IF($AE83=0,"　",VLOOKUP($AE83,ﾚｰｻﾞOP,19,0))</f>
        <v>-</v>
      </c>
      <c r="CF83" s="369"/>
      <c r="CG83" s="155" t="str">
        <f t="shared" ref="CG83:CG99" si="171">IF($AE83=0,"　",VLOOKUP($AE83,ﾚｰｻﾞOP,20,0))</f>
        <v>-</v>
      </c>
      <c r="CH83" s="367"/>
      <c r="CI83" s="154" t="str">
        <f t="shared" ref="CI83:CI99" si="172">IF($AE83=0,"　",VLOOKUP($AE83,ﾚｰｻﾞOP,21,0))</f>
        <v>-</v>
      </c>
      <c r="CJ83" s="369"/>
      <c r="CK83" s="154" t="str">
        <f t="shared" ref="CK83:CK99" si="173">IF($AE83=0,"　",VLOOKUP($AE83,ﾚｰｻﾞOP,22,0))</f>
        <v>-</v>
      </c>
      <c r="CL83" s="367"/>
      <c r="CM83" s="154" t="str">
        <f t="shared" ref="CM83:CM99" si="174">IF($AE83=0,"　",VLOOKUP($AE83,ﾚｰｻﾞOP,23,0))</f>
        <v>-</v>
      </c>
      <c r="CN83" s="367"/>
      <c r="CO83" s="155" t="str">
        <f t="shared" ref="CO83:CO99" si="175">IF($AE83=0,"　",VLOOKUP($AE83,ﾚｰｻﾞOP,24,0))</f>
        <v>-</v>
      </c>
      <c r="CP83" s="367"/>
      <c r="CQ83" s="155" t="str">
        <f t="shared" ref="CQ83:CQ99" si="176">IF($AE83=0,"　",VLOOKUP($AE83,ﾚｰｻﾞOP,25,0))</f>
        <v>-</v>
      </c>
      <c r="CR83" s="367"/>
      <c r="CS83" s="154" t="str">
        <f t="shared" ref="CS83:CS99" si="177">IF($AE83=0,"　",VLOOKUP($AE83,ﾚｰｻﾞOP,26,0))</f>
        <v>-</v>
      </c>
      <c r="CT83" s="367"/>
      <c r="CU83" s="155"/>
      <c r="CV83" s="367"/>
      <c r="CW83" s="154" t="str">
        <f t="shared" ref="CW83:CW99" si="178">IF($AE83=0,"　",VLOOKUP($AE83,ﾚｰｻﾞOP,28,0))</f>
        <v>-</v>
      </c>
      <c r="CX83" s="367"/>
      <c r="CY83" s="155" t="str">
        <f t="shared" ref="CY83:CY99" si="179">IF($AE83=0,"　",VLOOKUP($AE83,ﾚｰｻﾞOP,29,0))</f>
        <v>-</v>
      </c>
      <c r="CZ83" s="367"/>
      <c r="DA83" s="154" t="str">
        <f t="shared" ref="DA83:DA99" si="180">IF($AE83=0,"　",VLOOKUP($AE83,ﾚｰｻﾞOP,30,0))</f>
        <v>-</v>
      </c>
      <c r="DB83" s="369"/>
      <c r="DC83" s="155" t="str">
        <f t="shared" ref="DC83:DC99" si="181">IF($AE83=0,"　",VLOOKUP($AE83,ﾚｰｻﾞOP,31,0))</f>
        <v>-</v>
      </c>
      <c r="DD83" s="367"/>
      <c r="DE83" s="374">
        <f t="shared" si="152"/>
        <v>0</v>
      </c>
      <c r="DF83" s="373"/>
      <c r="DG83" s="265">
        <f t="shared" ref="DG83:DG99" si="182">IF(AH83=1,1,0)</f>
        <v>0</v>
      </c>
      <c r="DH83" s="372"/>
      <c r="DI83" s="267">
        <f t="shared" si="153"/>
        <v>0</v>
      </c>
      <c r="DJ83" s="373"/>
      <c r="DK83" s="374">
        <f t="shared" si="146"/>
        <v>0</v>
      </c>
      <c r="DL83" s="373"/>
      <c r="DM83" s="374">
        <f t="shared" si="164"/>
        <v>0</v>
      </c>
      <c r="DN83" s="373"/>
      <c r="DO83" s="155">
        <f t="shared" ref="DO83:DO99" si="183">IF(AJ83=1,1,0)</f>
        <v>0</v>
      </c>
      <c r="DP83" s="372"/>
      <c r="DQ83" s="155">
        <f t="shared" ref="DQ83:DQ99" si="184">IF(AK83=1,1,0)</f>
        <v>0</v>
      </c>
      <c r="DR83" s="373"/>
      <c r="DS83" s="155">
        <f t="shared" ref="DS83:DS99" si="185">IF(AL83=1,1,0)</f>
        <v>0</v>
      </c>
      <c r="DT83" s="372"/>
      <c r="DU83" s="155">
        <f t="shared" ref="DU83:DU99" si="186">IF(AM83=1,1,0)</f>
        <v>0</v>
      </c>
      <c r="DV83" s="373"/>
      <c r="DW83" s="368">
        <f>IF(AN83=1,1,0)</f>
        <v>0</v>
      </c>
      <c r="DX83" s="372"/>
      <c r="DY83" s="154">
        <f t="shared" si="154"/>
        <v>0</v>
      </c>
      <c r="DZ83" s="373"/>
      <c r="EA83" s="154">
        <f>IF(AP83=1,1,0)</f>
        <v>0</v>
      </c>
      <c r="EB83" s="373"/>
      <c r="EC83" s="269">
        <f>IF(AQ83=1,1,0)</f>
        <v>0</v>
      </c>
      <c r="ED83" s="376"/>
      <c r="EE83" s="271">
        <f>IF(AV83=0,0,1)</f>
        <v>0</v>
      </c>
      <c r="EF83" s="377"/>
      <c r="EG83" s="273"/>
      <c r="EH83" s="274"/>
      <c r="EI83" s="275"/>
      <c r="EJ83" s="276"/>
      <c r="EK83" s="275"/>
      <c r="EL83" s="277"/>
      <c r="EM83" s="278" t="str">
        <f t="shared" ref="EM83:EM99" si="187">IF(CE83="-"," ",IF(AR83=1,1," "))</f>
        <v xml:space="preserve"> </v>
      </c>
      <c r="EN83" s="372"/>
      <c r="EO83" s="155">
        <f t="shared" ref="EO83:EO99" si="188">IF(AT83=1,1,0)</f>
        <v>0</v>
      </c>
      <c r="EP83" s="373"/>
      <c r="ER83" s="194" t="str">
        <f t="shared" ref="ER83:ER99" si="189">IF(AND($AE83&gt;=11,$AE83&lt;=16,$I83="国内"),"1","-")</f>
        <v>-</v>
      </c>
      <c r="ET83" s="154">
        <v>45706</v>
      </c>
      <c r="EU83" s="367">
        <v>4163110</v>
      </c>
      <c r="EV83" s="154">
        <v>45706</v>
      </c>
      <c r="EW83" s="367">
        <v>4163110</v>
      </c>
      <c r="EX83" s="154">
        <f t="shared" si="155"/>
        <v>0</v>
      </c>
      <c r="EY83" s="367"/>
      <c r="EZ83" s="154">
        <f t="shared" ref="EZ83:EZ108" si="190">IF($AE83=0,"　",VLOOKUP($AE83,ﾚｰｻﾞOP,62,0))</f>
        <v>0</v>
      </c>
      <c r="FA83" s="367"/>
      <c r="FB83" s="154">
        <v>45706</v>
      </c>
      <c r="FC83" s="367">
        <v>4163113</v>
      </c>
      <c r="FD83" s="154">
        <f t="shared" si="162"/>
        <v>0</v>
      </c>
      <c r="FE83" s="367"/>
      <c r="FF83" s="155">
        <f t="shared" si="157"/>
        <v>0</v>
      </c>
      <c r="FG83" s="367"/>
      <c r="FH83" s="154">
        <f t="shared" si="158"/>
        <v>0</v>
      </c>
      <c r="FI83" s="367"/>
      <c r="FJ83" s="154">
        <v>45749</v>
      </c>
      <c r="FK83" s="373">
        <v>4163127</v>
      </c>
      <c r="FL83" s="155">
        <f t="shared" si="134"/>
        <v>1</v>
      </c>
      <c r="FM83" s="279"/>
      <c r="FN83" s="1184"/>
      <c r="FO83" s="280"/>
      <c r="FP83" s="281"/>
      <c r="FQ83" s="282"/>
      <c r="FS83" s="281"/>
      <c r="FT83" s="282"/>
    </row>
    <row r="84" spans="1:176" ht="18.600000000000001" customHeight="1">
      <c r="A84" s="228">
        <f t="shared" si="63"/>
        <v>74</v>
      </c>
      <c r="B84" s="343" t="str">
        <f t="shared" si="91"/>
        <v>4IE</v>
      </c>
      <c r="C84" s="875">
        <v>45748</v>
      </c>
      <c r="D84" s="942" t="s">
        <v>34</v>
      </c>
      <c r="E84" s="943">
        <v>84510205</v>
      </c>
      <c r="F84" s="595" t="s">
        <v>994</v>
      </c>
      <c r="G84" s="596"/>
      <c r="H84" s="597" t="s">
        <v>632</v>
      </c>
      <c r="I84" s="598" t="s">
        <v>61</v>
      </c>
      <c r="J84" s="598" t="s">
        <v>815</v>
      </c>
      <c r="K84" s="599" t="s">
        <v>11</v>
      </c>
      <c r="L84" s="600" t="s">
        <v>684</v>
      </c>
      <c r="M84" s="352">
        <v>45735</v>
      </c>
      <c r="N84" s="353">
        <v>45733</v>
      </c>
      <c r="O84" s="354">
        <v>45737</v>
      </c>
      <c r="P84" s="353">
        <v>45738</v>
      </c>
      <c r="Q84" s="354">
        <v>45738</v>
      </c>
      <c r="R84" s="353">
        <v>45738</v>
      </c>
      <c r="S84" s="354">
        <v>45738</v>
      </c>
      <c r="T84" s="353">
        <v>45738</v>
      </c>
      <c r="U84" s="355">
        <v>45742</v>
      </c>
      <c r="V84" s="353">
        <v>45742</v>
      </c>
      <c r="W84" s="356">
        <v>45743</v>
      </c>
      <c r="X84" s="357">
        <v>45743</v>
      </c>
      <c r="Y84" s="979">
        <v>45750</v>
      </c>
      <c r="Z84" s="359">
        <v>45750</v>
      </c>
      <c r="AA84" s="601"/>
      <c r="AB84" s="359"/>
      <c r="AC84" s="251" t="s">
        <v>633</v>
      </c>
      <c r="AD84" s="361"/>
      <c r="AE84" s="362">
        <v>3</v>
      </c>
      <c r="AF84" s="363" t="str">
        <f t="shared" si="149"/>
        <v>4IE</v>
      </c>
      <c r="AG84" s="364">
        <f t="shared" si="150"/>
        <v>0</v>
      </c>
      <c r="AH84" s="364">
        <f t="shared" si="165"/>
        <v>0</v>
      </c>
      <c r="AI84" s="364">
        <f t="shared" si="163"/>
        <v>0</v>
      </c>
      <c r="AJ84" s="364">
        <f t="shared" si="166"/>
        <v>0</v>
      </c>
      <c r="AK84" s="364">
        <f t="shared" si="167"/>
        <v>0</v>
      </c>
      <c r="AL84" s="364"/>
      <c r="AM84" s="364"/>
      <c r="AN84" s="364">
        <v>1</v>
      </c>
      <c r="AO84" s="364">
        <f t="shared" si="151"/>
        <v>0</v>
      </c>
      <c r="AP84" s="363">
        <v>1</v>
      </c>
      <c r="AQ84" s="255">
        <v>1</v>
      </c>
      <c r="AR84" s="255">
        <v>1</v>
      </c>
      <c r="AS84" s="255">
        <f t="shared" si="125"/>
        <v>0</v>
      </c>
      <c r="AT84" s="255"/>
      <c r="AU84" s="256">
        <f t="shared" si="168"/>
        <v>0</v>
      </c>
      <c r="AV84" s="257">
        <f t="shared" si="169"/>
        <v>1</v>
      </c>
      <c r="AW84" s="590">
        <v>45644</v>
      </c>
      <c r="AX84" s="369">
        <v>4163045</v>
      </c>
      <c r="AY84" s="154">
        <v>45728</v>
      </c>
      <c r="AZ84" s="1003">
        <v>4163097</v>
      </c>
      <c r="BA84" s="154">
        <v>45644</v>
      </c>
      <c r="BB84" s="367">
        <v>4163047</v>
      </c>
      <c r="BC84" s="368">
        <v>45644</v>
      </c>
      <c r="BD84" s="369">
        <v>4163048</v>
      </c>
      <c r="BE84" s="154">
        <v>45644</v>
      </c>
      <c r="BF84" s="367">
        <v>4163049</v>
      </c>
      <c r="BG84" s="368">
        <v>45644</v>
      </c>
      <c r="BH84" s="367">
        <v>4163050</v>
      </c>
      <c r="BI84" s="154">
        <v>45581</v>
      </c>
      <c r="BJ84" s="367">
        <v>4063447</v>
      </c>
      <c r="BK84" s="154" t="str">
        <f t="shared" si="159"/>
        <v>-</v>
      </c>
      <c r="BL84" s="367"/>
      <c r="BM84" s="154" t="str">
        <f t="shared" si="160"/>
        <v>-</v>
      </c>
      <c r="BN84" s="367"/>
      <c r="BO84" s="155" t="str">
        <f t="shared" si="161"/>
        <v>-</v>
      </c>
      <c r="BP84" s="367"/>
      <c r="BQ84" s="154" t="str">
        <f t="shared" si="148"/>
        <v>-</v>
      </c>
      <c r="BR84" s="369"/>
      <c r="BS84" s="154" t="str">
        <f t="shared" si="128"/>
        <v>-</v>
      </c>
      <c r="BT84" s="369"/>
      <c r="BU84" s="154" t="str">
        <f t="shared" si="129"/>
        <v>-</v>
      </c>
      <c r="BV84" s="369"/>
      <c r="BW84" s="154" t="str">
        <f t="shared" si="130"/>
        <v>-</v>
      </c>
      <c r="BX84" s="367"/>
      <c r="BY84" s="154" t="str">
        <f t="shared" si="131"/>
        <v>-</v>
      </c>
      <c r="BZ84" s="369"/>
      <c r="CA84" s="154" t="str">
        <f t="shared" si="132"/>
        <v>-</v>
      </c>
      <c r="CB84" s="367"/>
      <c r="CC84" s="154" t="str">
        <f t="shared" si="133"/>
        <v>-</v>
      </c>
      <c r="CD84" s="367"/>
      <c r="CE84" s="154" t="str">
        <f t="shared" si="170"/>
        <v>-</v>
      </c>
      <c r="CF84" s="369"/>
      <c r="CG84" s="155" t="str">
        <f t="shared" si="171"/>
        <v>-</v>
      </c>
      <c r="CH84" s="367"/>
      <c r="CI84" s="154" t="str">
        <f t="shared" si="172"/>
        <v>-</v>
      </c>
      <c r="CJ84" s="369"/>
      <c r="CK84" s="154" t="str">
        <f t="shared" si="173"/>
        <v>-</v>
      </c>
      <c r="CL84" s="367"/>
      <c r="CM84" s="154" t="str">
        <f t="shared" si="174"/>
        <v>-</v>
      </c>
      <c r="CN84" s="367"/>
      <c r="CO84" s="155" t="str">
        <f t="shared" si="175"/>
        <v>-</v>
      </c>
      <c r="CP84" s="367"/>
      <c r="CQ84" s="155" t="str">
        <f t="shared" si="176"/>
        <v>-</v>
      </c>
      <c r="CR84" s="367"/>
      <c r="CS84" s="154" t="str">
        <f t="shared" si="177"/>
        <v>-</v>
      </c>
      <c r="CT84" s="367"/>
      <c r="CU84" s="155"/>
      <c r="CV84" s="367"/>
      <c r="CW84" s="154" t="str">
        <f t="shared" si="178"/>
        <v>-</v>
      </c>
      <c r="CX84" s="367"/>
      <c r="CY84" s="155" t="str">
        <f t="shared" si="179"/>
        <v>-</v>
      </c>
      <c r="CZ84" s="367"/>
      <c r="DA84" s="154" t="str">
        <f t="shared" si="180"/>
        <v>-</v>
      </c>
      <c r="DB84" s="369"/>
      <c r="DC84" s="155" t="str">
        <f t="shared" si="181"/>
        <v>-</v>
      </c>
      <c r="DD84" s="367"/>
      <c r="DE84" s="374">
        <f t="shared" si="152"/>
        <v>0</v>
      </c>
      <c r="DF84" s="373"/>
      <c r="DG84" s="265">
        <f t="shared" si="182"/>
        <v>0</v>
      </c>
      <c r="DH84" s="372"/>
      <c r="DI84" s="267">
        <f t="shared" si="153"/>
        <v>0</v>
      </c>
      <c r="DJ84" s="373"/>
      <c r="DK84" s="374">
        <f t="shared" si="146"/>
        <v>0</v>
      </c>
      <c r="DL84" s="373"/>
      <c r="DM84" s="374">
        <f t="shared" si="164"/>
        <v>0</v>
      </c>
      <c r="DN84" s="373"/>
      <c r="DO84" s="155">
        <f t="shared" si="183"/>
        <v>0</v>
      </c>
      <c r="DP84" s="372"/>
      <c r="DQ84" s="155">
        <f t="shared" si="184"/>
        <v>0</v>
      </c>
      <c r="DR84" s="373"/>
      <c r="DS84" s="155">
        <f t="shared" si="185"/>
        <v>0</v>
      </c>
      <c r="DT84" s="372"/>
      <c r="DU84" s="155">
        <f t="shared" si="186"/>
        <v>0</v>
      </c>
      <c r="DV84" s="373"/>
      <c r="DW84" s="368">
        <v>45630</v>
      </c>
      <c r="DX84" s="372">
        <v>4163039</v>
      </c>
      <c r="DY84" s="154">
        <f t="shared" si="154"/>
        <v>0</v>
      </c>
      <c r="DZ84" s="373"/>
      <c r="EA84" s="154">
        <v>45630</v>
      </c>
      <c r="EB84" s="650">
        <v>4163041</v>
      </c>
      <c r="EC84" s="269">
        <v>45734</v>
      </c>
      <c r="ED84" s="376">
        <v>4163108</v>
      </c>
      <c r="EE84" s="271">
        <v>45630</v>
      </c>
      <c r="EF84" s="604">
        <v>4163043</v>
      </c>
      <c r="EG84" s="273"/>
      <c r="EH84" s="274"/>
      <c r="EI84" s="275"/>
      <c r="EJ84" s="276"/>
      <c r="EK84" s="275"/>
      <c r="EL84" s="277"/>
      <c r="EM84" s="278" t="str">
        <f t="shared" si="187"/>
        <v xml:space="preserve"> </v>
      </c>
      <c r="EN84" s="372"/>
      <c r="EO84" s="155">
        <f t="shared" si="188"/>
        <v>0</v>
      </c>
      <c r="EP84" s="373"/>
      <c r="ER84" s="194" t="str">
        <f t="shared" si="189"/>
        <v>-</v>
      </c>
      <c r="ET84" s="154" t="str">
        <f t="shared" ref="ET84:ET92" si="191">IF($AE84=0,"　",VLOOKUP($AE84,ﾚｰｻﾞOP,60,0))</f>
        <v>-</v>
      </c>
      <c r="EU84" s="367"/>
      <c r="EV84" s="154" t="str">
        <f t="shared" ref="EV84:EV92" si="192">IF($AE84=0,"　",VLOOKUP($AE84,ﾚｰｻﾞOP,60,0))</f>
        <v>-</v>
      </c>
      <c r="EW84" s="367"/>
      <c r="EX84" s="154" t="str">
        <f t="shared" si="155"/>
        <v>-</v>
      </c>
      <c r="EY84" s="367"/>
      <c r="EZ84" s="154" t="str">
        <f t="shared" si="190"/>
        <v>-</v>
      </c>
      <c r="FA84" s="367"/>
      <c r="FB84" s="154" t="str">
        <f t="shared" ref="FB84:FB92" si="193">IF($AE84=0,"　",VLOOKUP($AE84,ﾚｰｻﾞOP,63,0))</f>
        <v>-</v>
      </c>
      <c r="FC84" s="367"/>
      <c r="FD84" s="154" t="str">
        <f t="shared" si="162"/>
        <v>-</v>
      </c>
      <c r="FE84" s="367"/>
      <c r="FF84" s="155" t="str">
        <f t="shared" si="157"/>
        <v>-</v>
      </c>
      <c r="FG84" s="367"/>
      <c r="FH84" s="154" t="str">
        <f t="shared" si="158"/>
        <v>-</v>
      </c>
      <c r="FI84" s="367"/>
      <c r="FJ84" s="154" t="str">
        <f t="shared" ref="FJ84:FJ92" si="194">IF($AE84=0,"　",VLOOKUP($AE84,ﾚｰｻﾞOP,67,0))</f>
        <v>-</v>
      </c>
      <c r="FK84" s="373"/>
      <c r="FL84" s="155" t="str">
        <f t="shared" si="134"/>
        <v>-</v>
      </c>
      <c r="FM84" s="279"/>
      <c r="FN84" s="1184"/>
      <c r="FO84" s="280"/>
      <c r="FP84" s="281"/>
      <c r="FQ84" s="282"/>
      <c r="FS84" s="281"/>
      <c r="FT84" s="282"/>
    </row>
    <row r="85" spans="1:176" ht="18.600000000000001" customHeight="1">
      <c r="A85" s="228">
        <f t="shared" si="63"/>
        <v>75</v>
      </c>
      <c r="B85" s="343" t="str">
        <f t="shared" si="91"/>
        <v>4IE</v>
      </c>
      <c r="C85" s="1008">
        <v>45778</v>
      </c>
      <c r="D85" s="581" t="s">
        <v>896</v>
      </c>
      <c r="E85" s="594" t="s">
        <v>895</v>
      </c>
      <c r="F85" s="595" t="s">
        <v>2110</v>
      </c>
      <c r="G85" s="596"/>
      <c r="H85" s="597" t="s">
        <v>630</v>
      </c>
      <c r="I85" s="598" t="s">
        <v>48</v>
      </c>
      <c r="J85" s="598" t="s">
        <v>94</v>
      </c>
      <c r="K85" s="599" t="s">
        <v>503</v>
      </c>
      <c r="L85" s="600" t="s">
        <v>617</v>
      </c>
      <c r="M85" s="352">
        <v>45735</v>
      </c>
      <c r="N85" s="353">
        <v>45733</v>
      </c>
      <c r="O85" s="354">
        <v>45737</v>
      </c>
      <c r="P85" s="353">
        <v>45738</v>
      </c>
      <c r="Q85" s="354">
        <v>45738</v>
      </c>
      <c r="R85" s="353">
        <v>45738</v>
      </c>
      <c r="S85" s="354">
        <v>45738</v>
      </c>
      <c r="T85" s="353">
        <v>45738</v>
      </c>
      <c r="U85" s="355">
        <v>45742</v>
      </c>
      <c r="V85" s="353">
        <v>45743</v>
      </c>
      <c r="W85" s="356">
        <v>45743</v>
      </c>
      <c r="X85" s="357">
        <v>45743</v>
      </c>
      <c r="Y85" s="979">
        <v>45750</v>
      </c>
      <c r="Z85" s="359">
        <v>45748</v>
      </c>
      <c r="AA85" s="601"/>
      <c r="AB85" s="359"/>
      <c r="AC85" s="251" t="s">
        <v>633</v>
      </c>
      <c r="AD85" s="361"/>
      <c r="AE85" s="362">
        <v>2</v>
      </c>
      <c r="AF85" s="363" t="str">
        <f t="shared" si="149"/>
        <v>4IE</v>
      </c>
      <c r="AG85" s="364">
        <v>1</v>
      </c>
      <c r="AH85" s="364">
        <f t="shared" si="165"/>
        <v>0</v>
      </c>
      <c r="AI85" s="364">
        <f t="shared" si="163"/>
        <v>0</v>
      </c>
      <c r="AJ85" s="364">
        <f t="shared" si="166"/>
        <v>0</v>
      </c>
      <c r="AK85" s="364">
        <f t="shared" si="167"/>
        <v>0</v>
      </c>
      <c r="AL85" s="364"/>
      <c r="AM85" s="364"/>
      <c r="AN85" s="364">
        <f t="shared" ref="AN85:AN95" si="195">IF($AE85=0,"　",VLOOKUP($AE85,ﾚｰｻﾞOP,37,0))</f>
        <v>0</v>
      </c>
      <c r="AO85" s="364">
        <f t="shared" si="151"/>
        <v>0</v>
      </c>
      <c r="AP85" s="363">
        <v>1</v>
      </c>
      <c r="AQ85" s="255">
        <v>1</v>
      </c>
      <c r="AR85" s="255">
        <v>1</v>
      </c>
      <c r="AS85" s="255">
        <f t="shared" si="125"/>
        <v>0</v>
      </c>
      <c r="AT85" s="255"/>
      <c r="AU85" s="256">
        <f t="shared" si="168"/>
        <v>0</v>
      </c>
      <c r="AV85" s="257">
        <f t="shared" si="169"/>
        <v>1</v>
      </c>
      <c r="AW85" s="590">
        <v>45728</v>
      </c>
      <c r="AX85" s="369">
        <v>4163096</v>
      </c>
      <c r="AY85" s="154">
        <v>45728</v>
      </c>
      <c r="AZ85" s="1003">
        <v>4163097</v>
      </c>
      <c r="BA85" s="154">
        <v>45728</v>
      </c>
      <c r="BB85" s="367">
        <v>4163098</v>
      </c>
      <c r="BC85" s="368">
        <v>45644</v>
      </c>
      <c r="BD85" s="369">
        <v>4163048</v>
      </c>
      <c r="BE85" s="154">
        <v>45644</v>
      </c>
      <c r="BF85" s="367">
        <v>4163049</v>
      </c>
      <c r="BG85" s="368">
        <v>45728</v>
      </c>
      <c r="BH85" s="367">
        <v>4163101</v>
      </c>
      <c r="BI85" s="154">
        <v>45581</v>
      </c>
      <c r="BJ85" s="1003">
        <v>4063447</v>
      </c>
      <c r="BK85" s="154" t="str">
        <f t="shared" si="159"/>
        <v>-</v>
      </c>
      <c r="BL85" s="367"/>
      <c r="BM85" s="154" t="str">
        <f t="shared" si="160"/>
        <v>-</v>
      </c>
      <c r="BN85" s="367"/>
      <c r="BO85" s="155" t="str">
        <f t="shared" si="161"/>
        <v>-</v>
      </c>
      <c r="BP85" s="367"/>
      <c r="BQ85" s="154" t="str">
        <f t="shared" si="148"/>
        <v>-</v>
      </c>
      <c r="BR85" s="369"/>
      <c r="BS85" s="154" t="str">
        <f t="shared" si="128"/>
        <v>-</v>
      </c>
      <c r="BT85" s="369"/>
      <c r="BU85" s="154" t="str">
        <f t="shared" si="129"/>
        <v>-</v>
      </c>
      <c r="BV85" s="369"/>
      <c r="BW85" s="154" t="str">
        <f t="shared" si="130"/>
        <v>-</v>
      </c>
      <c r="BX85" s="367"/>
      <c r="BY85" s="154" t="str">
        <f t="shared" si="131"/>
        <v>-</v>
      </c>
      <c r="BZ85" s="369"/>
      <c r="CA85" s="154" t="str">
        <f t="shared" si="132"/>
        <v>-</v>
      </c>
      <c r="CB85" s="367"/>
      <c r="CC85" s="154" t="str">
        <f t="shared" si="133"/>
        <v>-</v>
      </c>
      <c r="CD85" s="367"/>
      <c r="CE85" s="154" t="str">
        <f t="shared" si="170"/>
        <v>-</v>
      </c>
      <c r="CF85" s="369"/>
      <c r="CG85" s="155" t="str">
        <f t="shared" si="171"/>
        <v>-</v>
      </c>
      <c r="CH85" s="367"/>
      <c r="CI85" s="154" t="str">
        <f t="shared" si="172"/>
        <v>-</v>
      </c>
      <c r="CJ85" s="369"/>
      <c r="CK85" s="154" t="str">
        <f t="shared" si="173"/>
        <v>-</v>
      </c>
      <c r="CL85" s="367"/>
      <c r="CM85" s="154" t="str">
        <f t="shared" si="174"/>
        <v>-</v>
      </c>
      <c r="CN85" s="367"/>
      <c r="CO85" s="155" t="str">
        <f t="shared" si="175"/>
        <v>-</v>
      </c>
      <c r="CP85" s="367"/>
      <c r="CQ85" s="155" t="str">
        <f t="shared" si="176"/>
        <v>-</v>
      </c>
      <c r="CR85" s="367"/>
      <c r="CS85" s="154" t="str">
        <f t="shared" si="177"/>
        <v>-</v>
      </c>
      <c r="CT85" s="367"/>
      <c r="CU85" s="155"/>
      <c r="CV85" s="367"/>
      <c r="CW85" s="154" t="str">
        <f t="shared" si="178"/>
        <v>-</v>
      </c>
      <c r="CX85" s="367"/>
      <c r="CY85" s="155" t="str">
        <f t="shared" si="179"/>
        <v>-</v>
      </c>
      <c r="CZ85" s="367"/>
      <c r="DA85" s="154" t="str">
        <f t="shared" si="180"/>
        <v>-</v>
      </c>
      <c r="DB85" s="369"/>
      <c r="DC85" s="155" t="str">
        <f t="shared" si="181"/>
        <v>-</v>
      </c>
      <c r="DD85" s="367"/>
      <c r="DE85" s="374">
        <v>45735</v>
      </c>
      <c r="DF85" s="373">
        <v>4163177</v>
      </c>
      <c r="DG85" s="265">
        <f t="shared" si="182"/>
        <v>0</v>
      </c>
      <c r="DH85" s="372"/>
      <c r="DI85" s="267">
        <v>45306</v>
      </c>
      <c r="DJ85" s="373">
        <v>4163065</v>
      </c>
      <c r="DK85" s="374">
        <f t="shared" si="146"/>
        <v>0</v>
      </c>
      <c r="DL85" s="373"/>
      <c r="DM85" s="374">
        <f t="shared" si="164"/>
        <v>0</v>
      </c>
      <c r="DN85" s="373"/>
      <c r="DO85" s="155">
        <f t="shared" si="183"/>
        <v>0</v>
      </c>
      <c r="DP85" s="372"/>
      <c r="DQ85" s="155">
        <f t="shared" si="184"/>
        <v>0</v>
      </c>
      <c r="DR85" s="373"/>
      <c r="DS85" s="155">
        <f t="shared" si="185"/>
        <v>0</v>
      </c>
      <c r="DT85" s="372"/>
      <c r="DU85" s="155">
        <f t="shared" si="186"/>
        <v>0</v>
      </c>
      <c r="DV85" s="373"/>
      <c r="DW85" s="368">
        <f t="shared" ref="DW85:DW95" si="196">IF(AN85=1,1,0)</f>
        <v>0</v>
      </c>
      <c r="DX85" s="372"/>
      <c r="DY85" s="154">
        <f t="shared" si="154"/>
        <v>0</v>
      </c>
      <c r="DZ85" s="373"/>
      <c r="EA85" s="154">
        <v>45630</v>
      </c>
      <c r="EB85" s="373">
        <v>4163041</v>
      </c>
      <c r="EC85" s="269">
        <v>45734</v>
      </c>
      <c r="ED85" s="376">
        <v>4163108</v>
      </c>
      <c r="EE85" s="271">
        <v>45630</v>
      </c>
      <c r="EF85" s="604">
        <v>4163043</v>
      </c>
      <c r="EG85" s="273"/>
      <c r="EH85" s="274"/>
      <c r="EI85" s="275"/>
      <c r="EJ85" s="276"/>
      <c r="EK85" s="275"/>
      <c r="EL85" s="277"/>
      <c r="EM85" s="278" t="str">
        <f t="shared" si="187"/>
        <v xml:space="preserve"> </v>
      </c>
      <c r="EN85" s="372"/>
      <c r="EO85" s="155">
        <f t="shared" si="188"/>
        <v>0</v>
      </c>
      <c r="EP85" s="373"/>
      <c r="ER85" s="194" t="str">
        <f t="shared" si="189"/>
        <v>-</v>
      </c>
      <c r="ET85" s="154" t="str">
        <f t="shared" si="191"/>
        <v>-</v>
      </c>
      <c r="EU85" s="367"/>
      <c r="EV85" s="154" t="str">
        <f t="shared" si="192"/>
        <v>-</v>
      </c>
      <c r="EW85" s="367"/>
      <c r="EX85" s="154" t="str">
        <f t="shared" si="155"/>
        <v>-</v>
      </c>
      <c r="EY85" s="367"/>
      <c r="EZ85" s="154" t="str">
        <f t="shared" si="190"/>
        <v>-</v>
      </c>
      <c r="FA85" s="367"/>
      <c r="FB85" s="154" t="str">
        <f t="shared" si="193"/>
        <v>-</v>
      </c>
      <c r="FC85" s="367"/>
      <c r="FD85" s="154" t="str">
        <f t="shared" si="162"/>
        <v>-</v>
      </c>
      <c r="FE85" s="367"/>
      <c r="FF85" s="155" t="str">
        <f t="shared" si="157"/>
        <v>-</v>
      </c>
      <c r="FG85" s="367"/>
      <c r="FH85" s="154" t="str">
        <f t="shared" si="158"/>
        <v>-</v>
      </c>
      <c r="FI85" s="367"/>
      <c r="FJ85" s="154" t="str">
        <f t="shared" si="194"/>
        <v>-</v>
      </c>
      <c r="FK85" s="373"/>
      <c r="FL85" s="155" t="str">
        <f t="shared" si="134"/>
        <v>-</v>
      </c>
      <c r="FM85" s="279"/>
      <c r="FN85" s="1184"/>
      <c r="FO85" s="280"/>
      <c r="FP85" s="281"/>
      <c r="FQ85" s="282"/>
      <c r="FS85" s="281"/>
      <c r="FT85" s="282"/>
    </row>
    <row r="86" spans="1:176" ht="18.600000000000001" customHeight="1">
      <c r="A86" s="228">
        <f t="shared" si="63"/>
        <v>76</v>
      </c>
      <c r="B86" s="343" t="str">
        <f t="shared" si="91"/>
        <v>4IE</v>
      </c>
      <c r="C86" s="1008">
        <v>45778</v>
      </c>
      <c r="D86" s="581" t="s">
        <v>40</v>
      </c>
      <c r="E86" s="1009" t="s">
        <v>995</v>
      </c>
      <c r="F86" s="595" t="s">
        <v>2111</v>
      </c>
      <c r="G86" s="596"/>
      <c r="H86" s="597" t="s">
        <v>630</v>
      </c>
      <c r="I86" s="598" t="s">
        <v>48</v>
      </c>
      <c r="J86" s="598" t="s">
        <v>94</v>
      </c>
      <c r="K86" s="599" t="s">
        <v>503</v>
      </c>
      <c r="L86" s="600" t="s">
        <v>617</v>
      </c>
      <c r="M86" s="352">
        <v>45737</v>
      </c>
      <c r="N86" s="353">
        <v>45735</v>
      </c>
      <c r="O86" s="354">
        <v>45738</v>
      </c>
      <c r="P86" s="353">
        <v>45741</v>
      </c>
      <c r="Q86" s="354">
        <v>45741</v>
      </c>
      <c r="R86" s="353">
        <v>45741</v>
      </c>
      <c r="S86" s="354">
        <v>45741</v>
      </c>
      <c r="T86" s="353">
        <v>45741</v>
      </c>
      <c r="U86" s="355">
        <v>45743</v>
      </c>
      <c r="V86" s="353">
        <v>45743</v>
      </c>
      <c r="W86" s="356">
        <v>45744</v>
      </c>
      <c r="X86" s="357">
        <v>45744</v>
      </c>
      <c r="Y86" s="979">
        <v>45750</v>
      </c>
      <c r="Z86" s="359">
        <v>45748</v>
      </c>
      <c r="AA86" s="601"/>
      <c r="AB86" s="359"/>
      <c r="AC86" s="251" t="s">
        <v>633</v>
      </c>
      <c r="AD86" s="361"/>
      <c r="AE86" s="362">
        <v>2</v>
      </c>
      <c r="AF86" s="363" t="str">
        <f t="shared" si="149"/>
        <v>4IE</v>
      </c>
      <c r="AG86" s="364">
        <v>1</v>
      </c>
      <c r="AH86" s="364">
        <f t="shared" si="165"/>
        <v>0</v>
      </c>
      <c r="AI86" s="364">
        <f t="shared" si="163"/>
        <v>0</v>
      </c>
      <c r="AJ86" s="364">
        <f t="shared" si="166"/>
        <v>0</v>
      </c>
      <c r="AK86" s="364">
        <f t="shared" si="167"/>
        <v>0</v>
      </c>
      <c r="AL86" s="364"/>
      <c r="AM86" s="364"/>
      <c r="AN86" s="364">
        <f t="shared" si="195"/>
        <v>0</v>
      </c>
      <c r="AO86" s="364">
        <f t="shared" si="151"/>
        <v>0</v>
      </c>
      <c r="AP86" s="363">
        <v>1</v>
      </c>
      <c r="AQ86" s="255">
        <v>1</v>
      </c>
      <c r="AR86" s="255">
        <v>1</v>
      </c>
      <c r="AS86" s="255">
        <f t="shared" si="125"/>
        <v>0</v>
      </c>
      <c r="AT86" s="255"/>
      <c r="AU86" s="256">
        <f t="shared" si="168"/>
        <v>0</v>
      </c>
      <c r="AV86" s="257">
        <f t="shared" si="169"/>
        <v>1</v>
      </c>
      <c r="AW86" s="590">
        <v>45728</v>
      </c>
      <c r="AX86" s="369">
        <v>4163096</v>
      </c>
      <c r="AY86" s="154">
        <v>45728</v>
      </c>
      <c r="AZ86" s="1003">
        <v>4163097</v>
      </c>
      <c r="BA86" s="154">
        <v>45728</v>
      </c>
      <c r="BB86" s="367">
        <v>4163098</v>
      </c>
      <c r="BC86" s="368">
        <v>45644</v>
      </c>
      <c r="BD86" s="369">
        <v>4163048</v>
      </c>
      <c r="BE86" s="154">
        <v>45644</v>
      </c>
      <c r="BF86" s="367">
        <v>4163049</v>
      </c>
      <c r="BG86" s="368">
        <v>45728</v>
      </c>
      <c r="BH86" s="367">
        <v>4163101</v>
      </c>
      <c r="BI86" s="154">
        <v>45581</v>
      </c>
      <c r="BJ86" s="1003">
        <v>4063447</v>
      </c>
      <c r="BK86" s="154" t="str">
        <f t="shared" si="159"/>
        <v>-</v>
      </c>
      <c r="BL86" s="367"/>
      <c r="BM86" s="154" t="str">
        <f t="shared" si="160"/>
        <v>-</v>
      </c>
      <c r="BN86" s="367"/>
      <c r="BO86" s="155" t="str">
        <f t="shared" si="161"/>
        <v>-</v>
      </c>
      <c r="BP86" s="367"/>
      <c r="BQ86" s="154" t="str">
        <f t="shared" si="148"/>
        <v>-</v>
      </c>
      <c r="BR86" s="369"/>
      <c r="BS86" s="154" t="str">
        <f t="shared" si="128"/>
        <v>-</v>
      </c>
      <c r="BT86" s="369"/>
      <c r="BU86" s="154" t="str">
        <f t="shared" si="129"/>
        <v>-</v>
      </c>
      <c r="BV86" s="369"/>
      <c r="BW86" s="154" t="str">
        <f t="shared" si="130"/>
        <v>-</v>
      </c>
      <c r="BX86" s="367"/>
      <c r="BY86" s="154" t="str">
        <f t="shared" si="131"/>
        <v>-</v>
      </c>
      <c r="BZ86" s="369"/>
      <c r="CA86" s="154" t="str">
        <f t="shared" si="132"/>
        <v>-</v>
      </c>
      <c r="CB86" s="367"/>
      <c r="CC86" s="154" t="str">
        <f t="shared" si="133"/>
        <v>-</v>
      </c>
      <c r="CD86" s="367"/>
      <c r="CE86" s="154" t="str">
        <f t="shared" si="170"/>
        <v>-</v>
      </c>
      <c r="CF86" s="369"/>
      <c r="CG86" s="155" t="str">
        <f t="shared" si="171"/>
        <v>-</v>
      </c>
      <c r="CH86" s="367"/>
      <c r="CI86" s="154" t="str">
        <f t="shared" si="172"/>
        <v>-</v>
      </c>
      <c r="CJ86" s="369"/>
      <c r="CK86" s="154" t="str">
        <f t="shared" si="173"/>
        <v>-</v>
      </c>
      <c r="CL86" s="367"/>
      <c r="CM86" s="154" t="str">
        <f t="shared" si="174"/>
        <v>-</v>
      </c>
      <c r="CN86" s="367"/>
      <c r="CO86" s="155" t="str">
        <f t="shared" si="175"/>
        <v>-</v>
      </c>
      <c r="CP86" s="367"/>
      <c r="CQ86" s="155" t="str">
        <f t="shared" si="176"/>
        <v>-</v>
      </c>
      <c r="CR86" s="367"/>
      <c r="CS86" s="154" t="str">
        <f t="shared" si="177"/>
        <v>-</v>
      </c>
      <c r="CT86" s="367"/>
      <c r="CU86" s="155"/>
      <c r="CV86" s="367"/>
      <c r="CW86" s="154" t="str">
        <f t="shared" si="178"/>
        <v>-</v>
      </c>
      <c r="CX86" s="367"/>
      <c r="CY86" s="155" t="str">
        <f t="shared" si="179"/>
        <v>-</v>
      </c>
      <c r="CZ86" s="367"/>
      <c r="DA86" s="154" t="str">
        <f t="shared" si="180"/>
        <v>-</v>
      </c>
      <c r="DB86" s="369"/>
      <c r="DC86" s="155" t="str">
        <f t="shared" si="181"/>
        <v>-</v>
      </c>
      <c r="DD86" s="367"/>
      <c r="DE86" s="374">
        <v>45735</v>
      </c>
      <c r="DF86" s="373">
        <v>4163177</v>
      </c>
      <c r="DG86" s="265">
        <f t="shared" si="182"/>
        <v>0</v>
      </c>
      <c r="DH86" s="372"/>
      <c r="DI86" s="267">
        <v>45306</v>
      </c>
      <c r="DJ86" s="373">
        <v>4163065</v>
      </c>
      <c r="DK86" s="374">
        <f t="shared" si="146"/>
        <v>0</v>
      </c>
      <c r="DL86" s="373"/>
      <c r="DM86" s="374">
        <f t="shared" si="164"/>
        <v>0</v>
      </c>
      <c r="DN86" s="373"/>
      <c r="DO86" s="155">
        <f t="shared" si="183"/>
        <v>0</v>
      </c>
      <c r="DP86" s="372"/>
      <c r="DQ86" s="155">
        <f t="shared" si="184"/>
        <v>0</v>
      </c>
      <c r="DR86" s="373"/>
      <c r="DS86" s="155">
        <f t="shared" si="185"/>
        <v>0</v>
      </c>
      <c r="DT86" s="372"/>
      <c r="DU86" s="155">
        <f t="shared" si="186"/>
        <v>0</v>
      </c>
      <c r="DV86" s="373"/>
      <c r="DW86" s="368">
        <f t="shared" si="196"/>
        <v>0</v>
      </c>
      <c r="DX86" s="372"/>
      <c r="DY86" s="154">
        <f t="shared" si="154"/>
        <v>0</v>
      </c>
      <c r="DZ86" s="373"/>
      <c r="EA86" s="154">
        <v>45630</v>
      </c>
      <c r="EB86" s="373">
        <v>4163041</v>
      </c>
      <c r="EC86" s="269">
        <v>45734</v>
      </c>
      <c r="ED86" s="376">
        <v>4163108</v>
      </c>
      <c r="EE86" s="271">
        <v>45630</v>
      </c>
      <c r="EF86" s="604">
        <v>4163043</v>
      </c>
      <c r="EG86" s="273"/>
      <c r="EH86" s="274"/>
      <c r="EI86" s="275"/>
      <c r="EJ86" s="276"/>
      <c r="EK86" s="275"/>
      <c r="EL86" s="277"/>
      <c r="EM86" s="278" t="str">
        <f t="shared" si="187"/>
        <v xml:space="preserve"> </v>
      </c>
      <c r="EN86" s="372"/>
      <c r="EO86" s="155">
        <f t="shared" si="188"/>
        <v>0</v>
      </c>
      <c r="EP86" s="373"/>
      <c r="ER86" s="194" t="str">
        <f t="shared" si="189"/>
        <v>-</v>
      </c>
      <c r="ET86" s="154" t="str">
        <f t="shared" si="191"/>
        <v>-</v>
      </c>
      <c r="EU86" s="367"/>
      <c r="EV86" s="154" t="str">
        <f t="shared" si="192"/>
        <v>-</v>
      </c>
      <c r="EW86" s="367"/>
      <c r="EX86" s="154" t="str">
        <f t="shared" si="155"/>
        <v>-</v>
      </c>
      <c r="EY86" s="367"/>
      <c r="EZ86" s="154" t="str">
        <f t="shared" si="190"/>
        <v>-</v>
      </c>
      <c r="FA86" s="367"/>
      <c r="FB86" s="154" t="str">
        <f t="shared" si="193"/>
        <v>-</v>
      </c>
      <c r="FC86" s="367"/>
      <c r="FD86" s="154" t="str">
        <f t="shared" si="162"/>
        <v>-</v>
      </c>
      <c r="FE86" s="367"/>
      <c r="FF86" s="155" t="str">
        <f t="shared" si="157"/>
        <v>-</v>
      </c>
      <c r="FG86" s="367"/>
      <c r="FH86" s="154" t="str">
        <f t="shared" si="158"/>
        <v>-</v>
      </c>
      <c r="FI86" s="367"/>
      <c r="FJ86" s="154" t="str">
        <f t="shared" si="194"/>
        <v>-</v>
      </c>
      <c r="FK86" s="373"/>
      <c r="FL86" s="155" t="str">
        <f t="shared" si="134"/>
        <v>-</v>
      </c>
      <c r="FM86" s="279"/>
      <c r="FN86" s="1184"/>
      <c r="FO86" s="280"/>
      <c r="FP86" s="281"/>
      <c r="FQ86" s="282"/>
      <c r="FS86" s="281"/>
      <c r="FT86" s="282"/>
    </row>
    <row r="87" spans="1:176" ht="18.600000000000001" customHeight="1">
      <c r="A87" s="228">
        <f t="shared" si="63"/>
        <v>77</v>
      </c>
      <c r="B87" s="343" t="str">
        <f t="shared" si="91"/>
        <v>4IE</v>
      </c>
      <c r="C87" s="1008">
        <v>45778</v>
      </c>
      <c r="D87" s="581" t="s">
        <v>40</v>
      </c>
      <c r="E87" s="1009" t="s">
        <v>996</v>
      </c>
      <c r="F87" s="595" t="s">
        <v>2112</v>
      </c>
      <c r="G87" s="596"/>
      <c r="H87" s="597" t="s">
        <v>630</v>
      </c>
      <c r="I87" s="598" t="s">
        <v>48</v>
      </c>
      <c r="J87" s="598" t="s">
        <v>94</v>
      </c>
      <c r="K87" s="599" t="s">
        <v>503</v>
      </c>
      <c r="L87" s="600" t="s">
        <v>617</v>
      </c>
      <c r="M87" s="352">
        <v>45737</v>
      </c>
      <c r="N87" s="353">
        <v>45735</v>
      </c>
      <c r="O87" s="354">
        <v>45738</v>
      </c>
      <c r="P87" s="353">
        <v>45741</v>
      </c>
      <c r="Q87" s="354">
        <v>45741</v>
      </c>
      <c r="R87" s="353">
        <v>45741</v>
      </c>
      <c r="S87" s="354">
        <v>45741</v>
      </c>
      <c r="T87" s="353">
        <v>45741</v>
      </c>
      <c r="U87" s="355">
        <v>45743</v>
      </c>
      <c r="V87" s="353">
        <v>45743</v>
      </c>
      <c r="W87" s="356">
        <v>45744</v>
      </c>
      <c r="X87" s="357">
        <v>45745</v>
      </c>
      <c r="Y87" s="979">
        <v>45750</v>
      </c>
      <c r="Z87" s="359">
        <v>45748</v>
      </c>
      <c r="AA87" s="601"/>
      <c r="AB87" s="359"/>
      <c r="AC87" s="251" t="s">
        <v>633</v>
      </c>
      <c r="AD87" s="361"/>
      <c r="AE87" s="362">
        <v>2</v>
      </c>
      <c r="AF87" s="363" t="str">
        <f t="shared" si="149"/>
        <v>4IE</v>
      </c>
      <c r="AG87" s="364">
        <v>1</v>
      </c>
      <c r="AH87" s="364">
        <f t="shared" si="165"/>
        <v>0</v>
      </c>
      <c r="AI87" s="364">
        <f t="shared" si="163"/>
        <v>0</v>
      </c>
      <c r="AJ87" s="364">
        <f t="shared" si="166"/>
        <v>0</v>
      </c>
      <c r="AK87" s="364">
        <f t="shared" si="167"/>
        <v>0</v>
      </c>
      <c r="AL87" s="364"/>
      <c r="AM87" s="364"/>
      <c r="AN87" s="364">
        <f t="shared" si="195"/>
        <v>0</v>
      </c>
      <c r="AO87" s="364">
        <f t="shared" si="151"/>
        <v>0</v>
      </c>
      <c r="AP87" s="363">
        <v>1</v>
      </c>
      <c r="AQ87" s="255">
        <v>1</v>
      </c>
      <c r="AR87" s="255">
        <v>1</v>
      </c>
      <c r="AS87" s="255">
        <f t="shared" si="125"/>
        <v>0</v>
      </c>
      <c r="AT87" s="255"/>
      <c r="AU87" s="256">
        <f t="shared" si="168"/>
        <v>0</v>
      </c>
      <c r="AV87" s="257">
        <f t="shared" si="169"/>
        <v>1</v>
      </c>
      <c r="AW87" s="590">
        <v>45728</v>
      </c>
      <c r="AX87" s="369">
        <v>4163096</v>
      </c>
      <c r="AY87" s="154">
        <v>45728</v>
      </c>
      <c r="AZ87" s="1003">
        <v>4163097</v>
      </c>
      <c r="BA87" s="154">
        <v>45728</v>
      </c>
      <c r="BB87" s="367">
        <v>4163098</v>
      </c>
      <c r="BC87" s="368">
        <v>45644</v>
      </c>
      <c r="BD87" s="369">
        <v>4163048</v>
      </c>
      <c r="BE87" s="154">
        <v>45644</v>
      </c>
      <c r="BF87" s="367">
        <v>4163049</v>
      </c>
      <c r="BG87" s="368">
        <v>45728</v>
      </c>
      <c r="BH87" s="367">
        <v>4163101</v>
      </c>
      <c r="BI87" s="154">
        <v>45581</v>
      </c>
      <c r="BJ87" s="1003">
        <v>4063447</v>
      </c>
      <c r="BK87" s="154" t="str">
        <f t="shared" si="159"/>
        <v>-</v>
      </c>
      <c r="BL87" s="367"/>
      <c r="BM87" s="154" t="str">
        <f t="shared" si="160"/>
        <v>-</v>
      </c>
      <c r="BN87" s="367"/>
      <c r="BO87" s="155" t="str">
        <f t="shared" si="161"/>
        <v>-</v>
      </c>
      <c r="BP87" s="367"/>
      <c r="BQ87" s="154" t="str">
        <f t="shared" si="148"/>
        <v>-</v>
      </c>
      <c r="BR87" s="369"/>
      <c r="BS87" s="154" t="str">
        <f t="shared" si="128"/>
        <v>-</v>
      </c>
      <c r="BT87" s="369"/>
      <c r="BU87" s="154" t="str">
        <f t="shared" si="129"/>
        <v>-</v>
      </c>
      <c r="BV87" s="369"/>
      <c r="BW87" s="154" t="str">
        <f t="shared" si="130"/>
        <v>-</v>
      </c>
      <c r="BX87" s="367"/>
      <c r="BY87" s="154" t="str">
        <f t="shared" si="131"/>
        <v>-</v>
      </c>
      <c r="BZ87" s="369"/>
      <c r="CA87" s="154" t="str">
        <f t="shared" si="132"/>
        <v>-</v>
      </c>
      <c r="CB87" s="367"/>
      <c r="CC87" s="154" t="str">
        <f t="shared" si="133"/>
        <v>-</v>
      </c>
      <c r="CD87" s="367"/>
      <c r="CE87" s="154" t="str">
        <f t="shared" si="170"/>
        <v>-</v>
      </c>
      <c r="CF87" s="369"/>
      <c r="CG87" s="155" t="str">
        <f t="shared" si="171"/>
        <v>-</v>
      </c>
      <c r="CH87" s="367"/>
      <c r="CI87" s="154" t="str">
        <f t="shared" si="172"/>
        <v>-</v>
      </c>
      <c r="CJ87" s="369"/>
      <c r="CK87" s="154" t="str">
        <f t="shared" si="173"/>
        <v>-</v>
      </c>
      <c r="CL87" s="367"/>
      <c r="CM87" s="154" t="str">
        <f t="shared" si="174"/>
        <v>-</v>
      </c>
      <c r="CN87" s="367"/>
      <c r="CO87" s="155" t="str">
        <f t="shared" si="175"/>
        <v>-</v>
      </c>
      <c r="CP87" s="367"/>
      <c r="CQ87" s="155" t="str">
        <f t="shared" si="176"/>
        <v>-</v>
      </c>
      <c r="CR87" s="367"/>
      <c r="CS87" s="154" t="str">
        <f t="shared" si="177"/>
        <v>-</v>
      </c>
      <c r="CT87" s="367"/>
      <c r="CU87" s="155"/>
      <c r="CV87" s="367"/>
      <c r="CW87" s="154" t="str">
        <f t="shared" si="178"/>
        <v>-</v>
      </c>
      <c r="CX87" s="367"/>
      <c r="CY87" s="155" t="str">
        <f t="shared" si="179"/>
        <v>-</v>
      </c>
      <c r="CZ87" s="367"/>
      <c r="DA87" s="154" t="str">
        <f t="shared" si="180"/>
        <v>-</v>
      </c>
      <c r="DB87" s="369"/>
      <c r="DC87" s="155" t="str">
        <f t="shared" si="181"/>
        <v>-</v>
      </c>
      <c r="DD87" s="367"/>
      <c r="DE87" s="374">
        <v>45735</v>
      </c>
      <c r="DF87" s="373">
        <v>4163177</v>
      </c>
      <c r="DG87" s="265">
        <f t="shared" si="182"/>
        <v>0</v>
      </c>
      <c r="DH87" s="372"/>
      <c r="DI87" s="267">
        <v>45306</v>
      </c>
      <c r="DJ87" s="373">
        <v>4163065</v>
      </c>
      <c r="DK87" s="374">
        <f t="shared" si="146"/>
        <v>0</v>
      </c>
      <c r="DL87" s="373"/>
      <c r="DM87" s="374">
        <f t="shared" si="164"/>
        <v>0</v>
      </c>
      <c r="DN87" s="373"/>
      <c r="DO87" s="155">
        <f t="shared" si="183"/>
        <v>0</v>
      </c>
      <c r="DP87" s="372"/>
      <c r="DQ87" s="155">
        <f t="shared" si="184"/>
        <v>0</v>
      </c>
      <c r="DR87" s="373"/>
      <c r="DS87" s="155">
        <f t="shared" si="185"/>
        <v>0</v>
      </c>
      <c r="DT87" s="372"/>
      <c r="DU87" s="155">
        <f t="shared" si="186"/>
        <v>0</v>
      </c>
      <c r="DV87" s="373"/>
      <c r="DW87" s="368">
        <f t="shared" si="196"/>
        <v>0</v>
      </c>
      <c r="DX87" s="372"/>
      <c r="DY87" s="154">
        <f t="shared" si="154"/>
        <v>0</v>
      </c>
      <c r="DZ87" s="373"/>
      <c r="EA87" s="154">
        <v>45630</v>
      </c>
      <c r="EB87" s="373">
        <v>4163041</v>
      </c>
      <c r="EC87" s="269">
        <v>45734</v>
      </c>
      <c r="ED87" s="376">
        <v>4163108</v>
      </c>
      <c r="EE87" s="271">
        <v>45630</v>
      </c>
      <c r="EF87" s="604">
        <v>4163043</v>
      </c>
      <c r="EG87" s="273"/>
      <c r="EH87" s="274"/>
      <c r="EI87" s="275"/>
      <c r="EJ87" s="276"/>
      <c r="EK87" s="275"/>
      <c r="EL87" s="277"/>
      <c r="EM87" s="278" t="str">
        <f t="shared" si="187"/>
        <v xml:space="preserve"> </v>
      </c>
      <c r="EN87" s="372"/>
      <c r="EO87" s="155">
        <f t="shared" si="188"/>
        <v>0</v>
      </c>
      <c r="EP87" s="373"/>
      <c r="ER87" s="194" t="str">
        <f t="shared" si="189"/>
        <v>-</v>
      </c>
      <c r="ET87" s="154" t="str">
        <f t="shared" si="191"/>
        <v>-</v>
      </c>
      <c r="EU87" s="367"/>
      <c r="EV87" s="154" t="str">
        <f t="shared" si="192"/>
        <v>-</v>
      </c>
      <c r="EW87" s="367"/>
      <c r="EX87" s="154" t="str">
        <f t="shared" si="155"/>
        <v>-</v>
      </c>
      <c r="EY87" s="367"/>
      <c r="EZ87" s="154" t="str">
        <f t="shared" si="190"/>
        <v>-</v>
      </c>
      <c r="FA87" s="367"/>
      <c r="FB87" s="154" t="str">
        <f t="shared" si="193"/>
        <v>-</v>
      </c>
      <c r="FC87" s="367"/>
      <c r="FD87" s="154" t="str">
        <f t="shared" si="162"/>
        <v>-</v>
      </c>
      <c r="FE87" s="367"/>
      <c r="FF87" s="155" t="str">
        <f t="shared" si="157"/>
        <v>-</v>
      </c>
      <c r="FG87" s="367"/>
      <c r="FH87" s="154" t="str">
        <f t="shared" si="158"/>
        <v>-</v>
      </c>
      <c r="FI87" s="367"/>
      <c r="FJ87" s="154" t="str">
        <f t="shared" si="194"/>
        <v>-</v>
      </c>
      <c r="FK87" s="373"/>
      <c r="FL87" s="155" t="str">
        <f t="shared" si="134"/>
        <v>-</v>
      </c>
      <c r="FM87" s="279"/>
      <c r="FN87" s="1184"/>
      <c r="FO87" s="280"/>
      <c r="FP87" s="281"/>
      <c r="FQ87" s="282"/>
      <c r="FS87" s="281"/>
      <c r="FT87" s="282"/>
    </row>
    <row r="88" spans="1:176" ht="18.600000000000001" customHeight="1">
      <c r="A88" s="228">
        <f t="shared" si="63"/>
        <v>78</v>
      </c>
      <c r="B88" s="343" t="str">
        <f t="shared" si="91"/>
        <v>4IE</v>
      </c>
      <c r="C88" s="1008">
        <v>45778</v>
      </c>
      <c r="D88" s="581" t="s">
        <v>40</v>
      </c>
      <c r="E88" s="1009" t="s">
        <v>1011</v>
      </c>
      <c r="F88" s="595" t="s">
        <v>2113</v>
      </c>
      <c r="G88" s="596"/>
      <c r="H88" s="597" t="s">
        <v>630</v>
      </c>
      <c r="I88" s="598" t="s">
        <v>48</v>
      </c>
      <c r="J88" s="598" t="s">
        <v>94</v>
      </c>
      <c r="K88" s="599" t="s">
        <v>503</v>
      </c>
      <c r="L88" s="600" t="s">
        <v>617</v>
      </c>
      <c r="M88" s="352">
        <v>45738</v>
      </c>
      <c r="N88" s="353">
        <v>45738</v>
      </c>
      <c r="O88" s="354">
        <v>45741</v>
      </c>
      <c r="P88" s="353">
        <v>45742</v>
      </c>
      <c r="Q88" s="354">
        <v>45742</v>
      </c>
      <c r="R88" s="353">
        <v>45742</v>
      </c>
      <c r="S88" s="354">
        <v>45742</v>
      </c>
      <c r="T88" s="353">
        <v>45742</v>
      </c>
      <c r="U88" s="355">
        <v>45744</v>
      </c>
      <c r="V88" s="353">
        <v>45743</v>
      </c>
      <c r="W88" s="356">
        <v>45745</v>
      </c>
      <c r="X88" s="357">
        <v>45745</v>
      </c>
      <c r="Y88" s="979">
        <v>45750</v>
      </c>
      <c r="Z88" s="359">
        <v>45749</v>
      </c>
      <c r="AA88" s="601"/>
      <c r="AB88" s="359"/>
      <c r="AC88" s="251" t="s">
        <v>633</v>
      </c>
      <c r="AD88" s="361"/>
      <c r="AE88" s="362">
        <v>2</v>
      </c>
      <c r="AF88" s="363" t="str">
        <f t="shared" si="149"/>
        <v>4IE</v>
      </c>
      <c r="AG88" s="364">
        <v>1</v>
      </c>
      <c r="AH88" s="364">
        <f t="shared" si="165"/>
        <v>0</v>
      </c>
      <c r="AI88" s="364">
        <f t="shared" si="163"/>
        <v>0</v>
      </c>
      <c r="AJ88" s="364">
        <f t="shared" si="166"/>
        <v>0</v>
      </c>
      <c r="AK88" s="364">
        <f t="shared" si="167"/>
        <v>0</v>
      </c>
      <c r="AL88" s="364"/>
      <c r="AM88" s="364"/>
      <c r="AN88" s="364">
        <f t="shared" si="195"/>
        <v>0</v>
      </c>
      <c r="AO88" s="364">
        <f t="shared" si="151"/>
        <v>0</v>
      </c>
      <c r="AP88" s="363">
        <v>1</v>
      </c>
      <c r="AQ88" s="255">
        <v>1</v>
      </c>
      <c r="AR88" s="255">
        <v>1</v>
      </c>
      <c r="AS88" s="255">
        <f t="shared" si="125"/>
        <v>0</v>
      </c>
      <c r="AT88" s="255"/>
      <c r="AU88" s="256">
        <f t="shared" si="168"/>
        <v>0</v>
      </c>
      <c r="AV88" s="257">
        <f t="shared" si="169"/>
        <v>1</v>
      </c>
      <c r="AW88" s="590">
        <v>45728</v>
      </c>
      <c r="AX88" s="369">
        <v>4163096</v>
      </c>
      <c r="AY88" s="154">
        <v>45728</v>
      </c>
      <c r="AZ88" s="1003">
        <v>4163097</v>
      </c>
      <c r="BA88" s="154">
        <v>45728</v>
      </c>
      <c r="BB88" s="367">
        <v>4163098</v>
      </c>
      <c r="BC88" s="368">
        <v>45644</v>
      </c>
      <c r="BD88" s="369">
        <v>4163048</v>
      </c>
      <c r="BE88" s="154">
        <v>45644</v>
      </c>
      <c r="BF88" s="367">
        <v>4163049</v>
      </c>
      <c r="BG88" s="368">
        <v>45728</v>
      </c>
      <c r="BH88" s="367">
        <v>4163101</v>
      </c>
      <c r="BI88" s="154">
        <v>45581</v>
      </c>
      <c r="BJ88" s="1003">
        <v>4063447</v>
      </c>
      <c r="BK88" s="154" t="str">
        <f t="shared" si="159"/>
        <v>-</v>
      </c>
      <c r="BL88" s="367"/>
      <c r="BM88" s="154" t="str">
        <f t="shared" si="160"/>
        <v>-</v>
      </c>
      <c r="BN88" s="367"/>
      <c r="BO88" s="155" t="str">
        <f t="shared" si="161"/>
        <v>-</v>
      </c>
      <c r="BP88" s="367"/>
      <c r="BQ88" s="154" t="str">
        <f t="shared" si="148"/>
        <v>-</v>
      </c>
      <c r="BR88" s="369"/>
      <c r="BS88" s="154" t="str">
        <f t="shared" si="128"/>
        <v>-</v>
      </c>
      <c r="BT88" s="369"/>
      <c r="BU88" s="154" t="str">
        <f t="shared" si="129"/>
        <v>-</v>
      </c>
      <c r="BV88" s="369"/>
      <c r="BW88" s="154" t="str">
        <f t="shared" si="130"/>
        <v>-</v>
      </c>
      <c r="BX88" s="367"/>
      <c r="BY88" s="154" t="str">
        <f t="shared" si="131"/>
        <v>-</v>
      </c>
      <c r="BZ88" s="369"/>
      <c r="CA88" s="154" t="str">
        <f t="shared" si="132"/>
        <v>-</v>
      </c>
      <c r="CB88" s="367"/>
      <c r="CC88" s="154" t="str">
        <f t="shared" si="133"/>
        <v>-</v>
      </c>
      <c r="CD88" s="367"/>
      <c r="CE88" s="154" t="str">
        <f t="shared" si="170"/>
        <v>-</v>
      </c>
      <c r="CF88" s="369"/>
      <c r="CG88" s="155" t="str">
        <f t="shared" si="171"/>
        <v>-</v>
      </c>
      <c r="CH88" s="367"/>
      <c r="CI88" s="154" t="str">
        <f t="shared" si="172"/>
        <v>-</v>
      </c>
      <c r="CJ88" s="369"/>
      <c r="CK88" s="154" t="str">
        <f t="shared" si="173"/>
        <v>-</v>
      </c>
      <c r="CL88" s="367"/>
      <c r="CM88" s="154" t="str">
        <f t="shared" si="174"/>
        <v>-</v>
      </c>
      <c r="CN88" s="367"/>
      <c r="CO88" s="155" t="str">
        <f t="shared" si="175"/>
        <v>-</v>
      </c>
      <c r="CP88" s="367"/>
      <c r="CQ88" s="155" t="str">
        <f t="shared" si="176"/>
        <v>-</v>
      </c>
      <c r="CR88" s="367"/>
      <c r="CS88" s="154" t="str">
        <f t="shared" si="177"/>
        <v>-</v>
      </c>
      <c r="CT88" s="367"/>
      <c r="CU88" s="155"/>
      <c r="CV88" s="367"/>
      <c r="CW88" s="154" t="str">
        <f t="shared" si="178"/>
        <v>-</v>
      </c>
      <c r="CX88" s="367"/>
      <c r="CY88" s="155" t="str">
        <f t="shared" si="179"/>
        <v>-</v>
      </c>
      <c r="CZ88" s="367"/>
      <c r="DA88" s="154" t="str">
        <f t="shared" si="180"/>
        <v>-</v>
      </c>
      <c r="DB88" s="369"/>
      <c r="DC88" s="155" t="str">
        <f t="shared" si="181"/>
        <v>-</v>
      </c>
      <c r="DD88" s="367"/>
      <c r="DE88" s="374">
        <v>45735</v>
      </c>
      <c r="DF88" s="373">
        <v>4163177</v>
      </c>
      <c r="DG88" s="265">
        <f t="shared" si="182"/>
        <v>0</v>
      </c>
      <c r="DH88" s="372"/>
      <c r="DI88" s="267">
        <v>45306</v>
      </c>
      <c r="DJ88" s="373">
        <v>4163065</v>
      </c>
      <c r="DK88" s="374">
        <f t="shared" si="146"/>
        <v>0</v>
      </c>
      <c r="DL88" s="373"/>
      <c r="DM88" s="374">
        <f t="shared" si="164"/>
        <v>0</v>
      </c>
      <c r="DN88" s="373"/>
      <c r="DO88" s="155">
        <f t="shared" si="183"/>
        <v>0</v>
      </c>
      <c r="DP88" s="372"/>
      <c r="DQ88" s="155">
        <f t="shared" si="184"/>
        <v>0</v>
      </c>
      <c r="DR88" s="373"/>
      <c r="DS88" s="155">
        <f t="shared" si="185"/>
        <v>0</v>
      </c>
      <c r="DT88" s="372"/>
      <c r="DU88" s="155">
        <f t="shared" si="186"/>
        <v>0</v>
      </c>
      <c r="DV88" s="373"/>
      <c r="DW88" s="368">
        <f t="shared" si="196"/>
        <v>0</v>
      </c>
      <c r="DX88" s="372"/>
      <c r="DY88" s="154">
        <f t="shared" si="154"/>
        <v>0</v>
      </c>
      <c r="DZ88" s="373"/>
      <c r="EA88" s="154">
        <v>45630</v>
      </c>
      <c r="EB88" s="373">
        <v>4163041</v>
      </c>
      <c r="EC88" s="269">
        <v>45734</v>
      </c>
      <c r="ED88" s="376">
        <v>4163108</v>
      </c>
      <c r="EE88" s="271">
        <v>45630</v>
      </c>
      <c r="EF88" s="604">
        <v>4163043</v>
      </c>
      <c r="EG88" s="273"/>
      <c r="EH88" s="274"/>
      <c r="EI88" s="275"/>
      <c r="EJ88" s="276"/>
      <c r="EK88" s="275"/>
      <c r="EL88" s="277"/>
      <c r="EM88" s="278" t="str">
        <f t="shared" si="187"/>
        <v xml:space="preserve"> </v>
      </c>
      <c r="EN88" s="372"/>
      <c r="EO88" s="155">
        <f t="shared" si="188"/>
        <v>0</v>
      </c>
      <c r="EP88" s="373"/>
      <c r="ER88" s="194" t="str">
        <f t="shared" si="189"/>
        <v>-</v>
      </c>
      <c r="ET88" s="154" t="str">
        <f t="shared" si="191"/>
        <v>-</v>
      </c>
      <c r="EU88" s="367"/>
      <c r="EV88" s="154" t="str">
        <f t="shared" si="192"/>
        <v>-</v>
      </c>
      <c r="EW88" s="367"/>
      <c r="EX88" s="154" t="str">
        <f t="shared" si="155"/>
        <v>-</v>
      </c>
      <c r="EY88" s="367"/>
      <c r="EZ88" s="154" t="str">
        <f t="shared" si="190"/>
        <v>-</v>
      </c>
      <c r="FA88" s="367"/>
      <c r="FB88" s="154" t="str">
        <f t="shared" si="193"/>
        <v>-</v>
      </c>
      <c r="FC88" s="367"/>
      <c r="FD88" s="154" t="str">
        <f t="shared" si="162"/>
        <v>-</v>
      </c>
      <c r="FE88" s="367"/>
      <c r="FF88" s="155" t="str">
        <f t="shared" si="157"/>
        <v>-</v>
      </c>
      <c r="FG88" s="367"/>
      <c r="FH88" s="154" t="str">
        <f t="shared" si="158"/>
        <v>-</v>
      </c>
      <c r="FI88" s="367"/>
      <c r="FJ88" s="154" t="str">
        <f t="shared" si="194"/>
        <v>-</v>
      </c>
      <c r="FK88" s="373"/>
      <c r="FL88" s="155" t="str">
        <f t="shared" si="134"/>
        <v>-</v>
      </c>
      <c r="FM88" s="279"/>
      <c r="FN88" s="1184"/>
      <c r="FO88" s="280"/>
      <c r="FP88" s="281"/>
      <c r="FQ88" s="282"/>
      <c r="FS88" s="281"/>
      <c r="FT88" s="282"/>
    </row>
    <row r="89" spans="1:176" ht="18.600000000000001" customHeight="1">
      <c r="A89" s="228">
        <f t="shared" si="63"/>
        <v>79</v>
      </c>
      <c r="B89" s="343" t="str">
        <f t="shared" si="91"/>
        <v>4IE</v>
      </c>
      <c r="C89" s="1008">
        <v>45778</v>
      </c>
      <c r="D89" s="581" t="s">
        <v>40</v>
      </c>
      <c r="E89" s="1009" t="s">
        <v>1012</v>
      </c>
      <c r="F89" s="595" t="s">
        <v>2114</v>
      </c>
      <c r="G89" s="596"/>
      <c r="H89" s="597" t="s">
        <v>630</v>
      </c>
      <c r="I89" s="598" t="s">
        <v>48</v>
      </c>
      <c r="J89" s="598" t="s">
        <v>94</v>
      </c>
      <c r="K89" s="599" t="s">
        <v>503</v>
      </c>
      <c r="L89" s="600" t="s">
        <v>617</v>
      </c>
      <c r="M89" s="352">
        <v>45738</v>
      </c>
      <c r="N89" s="353">
        <v>45738</v>
      </c>
      <c r="O89" s="354">
        <v>45741</v>
      </c>
      <c r="P89" s="353">
        <v>45742</v>
      </c>
      <c r="Q89" s="354">
        <v>45742</v>
      </c>
      <c r="R89" s="353">
        <v>45742</v>
      </c>
      <c r="S89" s="354">
        <v>45742</v>
      </c>
      <c r="T89" s="353">
        <v>45742</v>
      </c>
      <c r="U89" s="355">
        <v>45744</v>
      </c>
      <c r="V89" s="353">
        <v>45744</v>
      </c>
      <c r="W89" s="356">
        <v>45745</v>
      </c>
      <c r="X89" s="357">
        <v>45748</v>
      </c>
      <c r="Y89" s="979">
        <v>45750</v>
      </c>
      <c r="Z89" s="359">
        <v>45749</v>
      </c>
      <c r="AA89" s="601"/>
      <c r="AB89" s="359"/>
      <c r="AC89" s="251" t="s">
        <v>633</v>
      </c>
      <c r="AD89" s="361"/>
      <c r="AE89" s="362">
        <v>2</v>
      </c>
      <c r="AF89" s="363" t="str">
        <f t="shared" si="149"/>
        <v>4IE</v>
      </c>
      <c r="AG89" s="364">
        <v>1</v>
      </c>
      <c r="AH89" s="364">
        <f t="shared" si="165"/>
        <v>0</v>
      </c>
      <c r="AI89" s="364">
        <f t="shared" si="163"/>
        <v>0</v>
      </c>
      <c r="AJ89" s="364">
        <f t="shared" si="166"/>
        <v>0</v>
      </c>
      <c r="AK89" s="364">
        <f t="shared" si="167"/>
        <v>0</v>
      </c>
      <c r="AL89" s="364"/>
      <c r="AM89" s="364"/>
      <c r="AN89" s="364">
        <f t="shared" si="195"/>
        <v>0</v>
      </c>
      <c r="AO89" s="364">
        <f t="shared" si="151"/>
        <v>0</v>
      </c>
      <c r="AP89" s="363">
        <v>1</v>
      </c>
      <c r="AQ89" s="255">
        <v>1</v>
      </c>
      <c r="AR89" s="255">
        <v>1</v>
      </c>
      <c r="AS89" s="255">
        <f t="shared" si="125"/>
        <v>0</v>
      </c>
      <c r="AT89" s="255"/>
      <c r="AU89" s="256">
        <f t="shared" si="168"/>
        <v>0</v>
      </c>
      <c r="AV89" s="257">
        <f t="shared" si="169"/>
        <v>1</v>
      </c>
      <c r="AW89" s="590">
        <v>45728</v>
      </c>
      <c r="AX89" s="369">
        <v>4163096</v>
      </c>
      <c r="AY89" s="154">
        <v>45728</v>
      </c>
      <c r="AZ89" s="1003">
        <v>4163097</v>
      </c>
      <c r="BA89" s="154">
        <v>45728</v>
      </c>
      <c r="BB89" s="367">
        <v>4163098</v>
      </c>
      <c r="BC89" s="368">
        <v>45644</v>
      </c>
      <c r="BD89" s="369">
        <v>4163048</v>
      </c>
      <c r="BE89" s="154">
        <v>45644</v>
      </c>
      <c r="BF89" s="367">
        <v>4163049</v>
      </c>
      <c r="BG89" s="368">
        <v>45728</v>
      </c>
      <c r="BH89" s="367">
        <v>4163101</v>
      </c>
      <c r="BI89" s="154">
        <v>45623</v>
      </c>
      <c r="BJ89" s="367">
        <v>4163033</v>
      </c>
      <c r="BK89" s="154" t="str">
        <f t="shared" si="159"/>
        <v>-</v>
      </c>
      <c r="BL89" s="367"/>
      <c r="BM89" s="154" t="str">
        <f t="shared" si="160"/>
        <v>-</v>
      </c>
      <c r="BN89" s="367"/>
      <c r="BO89" s="155" t="str">
        <f t="shared" si="161"/>
        <v>-</v>
      </c>
      <c r="BP89" s="367"/>
      <c r="BQ89" s="154" t="str">
        <f t="shared" si="148"/>
        <v>-</v>
      </c>
      <c r="BR89" s="369"/>
      <c r="BS89" s="154" t="str">
        <f t="shared" si="128"/>
        <v>-</v>
      </c>
      <c r="BT89" s="369"/>
      <c r="BU89" s="154" t="str">
        <f t="shared" si="129"/>
        <v>-</v>
      </c>
      <c r="BV89" s="369"/>
      <c r="BW89" s="154" t="str">
        <f t="shared" si="130"/>
        <v>-</v>
      </c>
      <c r="BX89" s="367"/>
      <c r="BY89" s="154" t="str">
        <f t="shared" si="131"/>
        <v>-</v>
      </c>
      <c r="BZ89" s="369"/>
      <c r="CA89" s="154" t="str">
        <f t="shared" si="132"/>
        <v>-</v>
      </c>
      <c r="CB89" s="367"/>
      <c r="CC89" s="154" t="str">
        <f t="shared" si="133"/>
        <v>-</v>
      </c>
      <c r="CD89" s="367"/>
      <c r="CE89" s="154" t="str">
        <f t="shared" si="170"/>
        <v>-</v>
      </c>
      <c r="CF89" s="369"/>
      <c r="CG89" s="155" t="str">
        <f t="shared" si="171"/>
        <v>-</v>
      </c>
      <c r="CH89" s="367"/>
      <c r="CI89" s="154" t="str">
        <f t="shared" si="172"/>
        <v>-</v>
      </c>
      <c r="CJ89" s="369"/>
      <c r="CK89" s="154" t="str">
        <f t="shared" si="173"/>
        <v>-</v>
      </c>
      <c r="CL89" s="367"/>
      <c r="CM89" s="154" t="str">
        <f t="shared" si="174"/>
        <v>-</v>
      </c>
      <c r="CN89" s="367"/>
      <c r="CO89" s="155" t="str">
        <f t="shared" si="175"/>
        <v>-</v>
      </c>
      <c r="CP89" s="367"/>
      <c r="CQ89" s="155" t="str">
        <f t="shared" si="176"/>
        <v>-</v>
      </c>
      <c r="CR89" s="367"/>
      <c r="CS89" s="154" t="str">
        <f t="shared" si="177"/>
        <v>-</v>
      </c>
      <c r="CT89" s="367"/>
      <c r="CU89" s="155"/>
      <c r="CV89" s="367"/>
      <c r="CW89" s="154" t="str">
        <f t="shared" si="178"/>
        <v>-</v>
      </c>
      <c r="CX89" s="367"/>
      <c r="CY89" s="155" t="str">
        <f t="shared" si="179"/>
        <v>-</v>
      </c>
      <c r="CZ89" s="367"/>
      <c r="DA89" s="154" t="str">
        <f t="shared" si="180"/>
        <v>-</v>
      </c>
      <c r="DB89" s="369"/>
      <c r="DC89" s="155" t="str">
        <f t="shared" si="181"/>
        <v>-</v>
      </c>
      <c r="DD89" s="367"/>
      <c r="DE89" s="374">
        <v>45735</v>
      </c>
      <c r="DF89" s="373">
        <v>4163177</v>
      </c>
      <c r="DG89" s="265">
        <f t="shared" si="182"/>
        <v>0</v>
      </c>
      <c r="DH89" s="372"/>
      <c r="DI89" s="267">
        <v>45306</v>
      </c>
      <c r="DJ89" s="373">
        <v>4163065</v>
      </c>
      <c r="DK89" s="374">
        <f t="shared" si="146"/>
        <v>0</v>
      </c>
      <c r="DL89" s="373"/>
      <c r="DM89" s="374">
        <f t="shared" si="164"/>
        <v>0</v>
      </c>
      <c r="DN89" s="373"/>
      <c r="DO89" s="155">
        <f t="shared" si="183"/>
        <v>0</v>
      </c>
      <c r="DP89" s="372"/>
      <c r="DQ89" s="155">
        <f t="shared" si="184"/>
        <v>0</v>
      </c>
      <c r="DR89" s="373"/>
      <c r="DS89" s="155">
        <f t="shared" si="185"/>
        <v>0</v>
      </c>
      <c r="DT89" s="372"/>
      <c r="DU89" s="155">
        <f t="shared" si="186"/>
        <v>0</v>
      </c>
      <c r="DV89" s="373"/>
      <c r="DW89" s="368">
        <f t="shared" si="196"/>
        <v>0</v>
      </c>
      <c r="DX89" s="372"/>
      <c r="DY89" s="154">
        <f t="shared" si="154"/>
        <v>0</v>
      </c>
      <c r="DZ89" s="373"/>
      <c r="EA89" s="154">
        <v>45630</v>
      </c>
      <c r="EB89" s="373">
        <v>4163041</v>
      </c>
      <c r="EC89" s="269">
        <v>45734</v>
      </c>
      <c r="ED89" s="376">
        <v>4163108</v>
      </c>
      <c r="EE89" s="271">
        <v>45630</v>
      </c>
      <c r="EF89" s="604">
        <v>4163043</v>
      </c>
      <c r="EG89" s="273"/>
      <c r="EH89" s="274"/>
      <c r="EI89" s="275"/>
      <c r="EJ89" s="276"/>
      <c r="EK89" s="275"/>
      <c r="EL89" s="277"/>
      <c r="EM89" s="278" t="str">
        <f t="shared" si="187"/>
        <v xml:space="preserve"> </v>
      </c>
      <c r="EN89" s="372"/>
      <c r="EO89" s="155">
        <f t="shared" si="188"/>
        <v>0</v>
      </c>
      <c r="EP89" s="373"/>
      <c r="ER89" s="194" t="str">
        <f t="shared" si="189"/>
        <v>-</v>
      </c>
      <c r="ET89" s="154" t="str">
        <f t="shared" si="191"/>
        <v>-</v>
      </c>
      <c r="EU89" s="367"/>
      <c r="EV89" s="154" t="str">
        <f t="shared" si="192"/>
        <v>-</v>
      </c>
      <c r="EW89" s="367"/>
      <c r="EX89" s="154" t="str">
        <f t="shared" si="155"/>
        <v>-</v>
      </c>
      <c r="EY89" s="367"/>
      <c r="EZ89" s="154" t="str">
        <f t="shared" si="190"/>
        <v>-</v>
      </c>
      <c r="FA89" s="367"/>
      <c r="FB89" s="154" t="str">
        <f t="shared" si="193"/>
        <v>-</v>
      </c>
      <c r="FC89" s="367"/>
      <c r="FD89" s="154" t="str">
        <f t="shared" si="162"/>
        <v>-</v>
      </c>
      <c r="FE89" s="367"/>
      <c r="FF89" s="155" t="str">
        <f t="shared" si="157"/>
        <v>-</v>
      </c>
      <c r="FG89" s="367"/>
      <c r="FH89" s="154" t="str">
        <f t="shared" si="158"/>
        <v>-</v>
      </c>
      <c r="FI89" s="367"/>
      <c r="FJ89" s="154" t="str">
        <f t="shared" si="194"/>
        <v>-</v>
      </c>
      <c r="FK89" s="373"/>
      <c r="FL89" s="155" t="str">
        <f t="shared" si="134"/>
        <v>-</v>
      </c>
      <c r="FM89" s="279"/>
      <c r="FN89" s="1184"/>
      <c r="FO89" s="280"/>
      <c r="FP89" s="281"/>
      <c r="FQ89" s="282"/>
      <c r="FS89" s="281"/>
      <c r="FT89" s="282"/>
    </row>
    <row r="90" spans="1:176" ht="18.600000000000001" customHeight="1">
      <c r="A90" s="228">
        <f t="shared" si="63"/>
        <v>80</v>
      </c>
      <c r="B90" s="343" t="str">
        <f t="shared" si="91"/>
        <v>4IE</v>
      </c>
      <c r="C90" s="1008">
        <v>45778</v>
      </c>
      <c r="D90" s="581" t="s">
        <v>40</v>
      </c>
      <c r="E90" s="1009" t="s">
        <v>1013</v>
      </c>
      <c r="F90" s="595" t="s">
        <v>2115</v>
      </c>
      <c r="G90" s="596"/>
      <c r="H90" s="597" t="s">
        <v>630</v>
      </c>
      <c r="I90" s="598" t="s">
        <v>48</v>
      </c>
      <c r="J90" s="598" t="s">
        <v>94</v>
      </c>
      <c r="K90" s="599" t="s">
        <v>503</v>
      </c>
      <c r="L90" s="600" t="s">
        <v>617</v>
      </c>
      <c r="M90" s="352">
        <v>45741</v>
      </c>
      <c r="N90" s="353">
        <v>45741</v>
      </c>
      <c r="O90" s="354">
        <v>45742</v>
      </c>
      <c r="P90" s="353">
        <v>45743</v>
      </c>
      <c r="Q90" s="354">
        <v>45743</v>
      </c>
      <c r="R90" s="353">
        <v>45743</v>
      </c>
      <c r="S90" s="354">
        <v>45743</v>
      </c>
      <c r="T90" s="353">
        <v>45744</v>
      </c>
      <c r="U90" s="355">
        <v>45745</v>
      </c>
      <c r="V90" s="353">
        <v>45748</v>
      </c>
      <c r="W90" s="356">
        <v>45748</v>
      </c>
      <c r="X90" s="357">
        <v>45748</v>
      </c>
      <c r="Y90" s="979">
        <v>45750</v>
      </c>
      <c r="Z90" s="359">
        <v>45750</v>
      </c>
      <c r="AA90" s="601"/>
      <c r="AB90" s="359"/>
      <c r="AC90" s="251" t="s">
        <v>633</v>
      </c>
      <c r="AD90" s="361"/>
      <c r="AE90" s="362">
        <v>2</v>
      </c>
      <c r="AF90" s="363" t="str">
        <f t="shared" si="149"/>
        <v>4IE</v>
      </c>
      <c r="AG90" s="364">
        <v>1</v>
      </c>
      <c r="AH90" s="364">
        <f t="shared" si="165"/>
        <v>0</v>
      </c>
      <c r="AI90" s="364">
        <f t="shared" si="163"/>
        <v>0</v>
      </c>
      <c r="AJ90" s="364">
        <f t="shared" si="166"/>
        <v>0</v>
      </c>
      <c r="AK90" s="364">
        <f t="shared" si="167"/>
        <v>0</v>
      </c>
      <c r="AL90" s="364"/>
      <c r="AM90" s="364"/>
      <c r="AN90" s="364">
        <f t="shared" si="195"/>
        <v>0</v>
      </c>
      <c r="AO90" s="364">
        <f t="shared" si="151"/>
        <v>0</v>
      </c>
      <c r="AP90" s="363">
        <v>1</v>
      </c>
      <c r="AQ90" s="255">
        <v>1</v>
      </c>
      <c r="AR90" s="255">
        <v>1</v>
      </c>
      <c r="AS90" s="255">
        <f t="shared" si="125"/>
        <v>0</v>
      </c>
      <c r="AT90" s="255"/>
      <c r="AU90" s="256">
        <f t="shared" si="168"/>
        <v>0</v>
      </c>
      <c r="AV90" s="257">
        <f t="shared" si="169"/>
        <v>1</v>
      </c>
      <c r="AW90" s="590">
        <v>45728</v>
      </c>
      <c r="AX90" s="369">
        <v>4163096</v>
      </c>
      <c r="AY90" s="154">
        <v>45728</v>
      </c>
      <c r="AZ90" s="1003">
        <v>4163097</v>
      </c>
      <c r="BA90" s="154">
        <v>45728</v>
      </c>
      <c r="BB90" s="367">
        <v>4163098</v>
      </c>
      <c r="BC90" s="368">
        <v>45644</v>
      </c>
      <c r="BD90" s="369">
        <v>4163048</v>
      </c>
      <c r="BE90" s="154">
        <v>45644</v>
      </c>
      <c r="BF90" s="367">
        <v>4163049</v>
      </c>
      <c r="BG90" s="368">
        <v>45728</v>
      </c>
      <c r="BH90" s="367">
        <v>4163101</v>
      </c>
      <c r="BI90" s="154">
        <v>45623</v>
      </c>
      <c r="BJ90" s="367">
        <v>4163033</v>
      </c>
      <c r="BK90" s="154" t="str">
        <f t="shared" si="159"/>
        <v>-</v>
      </c>
      <c r="BL90" s="367"/>
      <c r="BM90" s="154" t="str">
        <f t="shared" si="160"/>
        <v>-</v>
      </c>
      <c r="BN90" s="367"/>
      <c r="BO90" s="155" t="str">
        <f t="shared" si="161"/>
        <v>-</v>
      </c>
      <c r="BP90" s="367"/>
      <c r="BQ90" s="154" t="str">
        <f t="shared" si="148"/>
        <v>-</v>
      </c>
      <c r="BR90" s="369"/>
      <c r="BS90" s="154" t="str">
        <f t="shared" si="128"/>
        <v>-</v>
      </c>
      <c r="BT90" s="369"/>
      <c r="BU90" s="154" t="str">
        <f t="shared" si="129"/>
        <v>-</v>
      </c>
      <c r="BV90" s="369"/>
      <c r="BW90" s="154" t="str">
        <f t="shared" si="130"/>
        <v>-</v>
      </c>
      <c r="BX90" s="367"/>
      <c r="BY90" s="154" t="str">
        <f t="shared" si="131"/>
        <v>-</v>
      </c>
      <c r="BZ90" s="369"/>
      <c r="CA90" s="154" t="str">
        <f t="shared" si="132"/>
        <v>-</v>
      </c>
      <c r="CB90" s="367"/>
      <c r="CC90" s="154" t="str">
        <f t="shared" si="133"/>
        <v>-</v>
      </c>
      <c r="CD90" s="367"/>
      <c r="CE90" s="154" t="str">
        <f t="shared" si="170"/>
        <v>-</v>
      </c>
      <c r="CF90" s="369"/>
      <c r="CG90" s="155" t="str">
        <f t="shared" si="171"/>
        <v>-</v>
      </c>
      <c r="CH90" s="367"/>
      <c r="CI90" s="154" t="str">
        <f t="shared" si="172"/>
        <v>-</v>
      </c>
      <c r="CJ90" s="369"/>
      <c r="CK90" s="154" t="str">
        <f t="shared" si="173"/>
        <v>-</v>
      </c>
      <c r="CL90" s="367"/>
      <c r="CM90" s="154" t="str">
        <f t="shared" si="174"/>
        <v>-</v>
      </c>
      <c r="CN90" s="367"/>
      <c r="CO90" s="155" t="str">
        <f t="shared" si="175"/>
        <v>-</v>
      </c>
      <c r="CP90" s="367"/>
      <c r="CQ90" s="155" t="str">
        <f t="shared" si="176"/>
        <v>-</v>
      </c>
      <c r="CR90" s="367"/>
      <c r="CS90" s="154" t="str">
        <f t="shared" si="177"/>
        <v>-</v>
      </c>
      <c r="CT90" s="367"/>
      <c r="CU90" s="155"/>
      <c r="CV90" s="367"/>
      <c r="CW90" s="154" t="str">
        <f t="shared" si="178"/>
        <v>-</v>
      </c>
      <c r="CX90" s="367"/>
      <c r="CY90" s="155" t="str">
        <f t="shared" si="179"/>
        <v>-</v>
      </c>
      <c r="CZ90" s="367"/>
      <c r="DA90" s="154" t="str">
        <f t="shared" si="180"/>
        <v>-</v>
      </c>
      <c r="DB90" s="369"/>
      <c r="DC90" s="155" t="str">
        <f t="shared" si="181"/>
        <v>-</v>
      </c>
      <c r="DD90" s="367"/>
      <c r="DE90" s="374">
        <v>45735</v>
      </c>
      <c r="DF90" s="373">
        <v>4163177</v>
      </c>
      <c r="DG90" s="265">
        <f t="shared" si="182"/>
        <v>0</v>
      </c>
      <c r="DH90" s="372"/>
      <c r="DI90" s="267">
        <v>45734</v>
      </c>
      <c r="DJ90" s="373">
        <v>4163109</v>
      </c>
      <c r="DK90" s="374">
        <f t="shared" si="146"/>
        <v>0</v>
      </c>
      <c r="DL90" s="373"/>
      <c r="DM90" s="374">
        <f t="shared" si="164"/>
        <v>0</v>
      </c>
      <c r="DN90" s="373"/>
      <c r="DO90" s="155">
        <f t="shared" si="183"/>
        <v>0</v>
      </c>
      <c r="DP90" s="372"/>
      <c r="DQ90" s="155">
        <f t="shared" si="184"/>
        <v>0</v>
      </c>
      <c r="DR90" s="373"/>
      <c r="DS90" s="155">
        <f t="shared" si="185"/>
        <v>0</v>
      </c>
      <c r="DT90" s="372"/>
      <c r="DU90" s="155">
        <f t="shared" si="186"/>
        <v>0</v>
      </c>
      <c r="DV90" s="373"/>
      <c r="DW90" s="368">
        <f t="shared" si="196"/>
        <v>0</v>
      </c>
      <c r="DX90" s="372"/>
      <c r="DY90" s="154">
        <f t="shared" si="154"/>
        <v>0</v>
      </c>
      <c r="DZ90" s="373"/>
      <c r="EA90" s="154">
        <v>45630</v>
      </c>
      <c r="EB90" s="373">
        <v>4163041</v>
      </c>
      <c r="EC90" s="269">
        <v>45734</v>
      </c>
      <c r="ED90" s="376">
        <v>4163108</v>
      </c>
      <c r="EE90" s="271">
        <v>45630</v>
      </c>
      <c r="EF90" s="604">
        <v>4163043</v>
      </c>
      <c r="EG90" s="273"/>
      <c r="EH90" s="274"/>
      <c r="EI90" s="275"/>
      <c r="EJ90" s="276"/>
      <c r="EK90" s="275"/>
      <c r="EL90" s="277"/>
      <c r="EM90" s="278" t="str">
        <f t="shared" si="187"/>
        <v xml:space="preserve"> </v>
      </c>
      <c r="EN90" s="372"/>
      <c r="EO90" s="155">
        <f t="shared" si="188"/>
        <v>0</v>
      </c>
      <c r="EP90" s="373"/>
      <c r="ER90" s="194" t="str">
        <f t="shared" si="189"/>
        <v>-</v>
      </c>
      <c r="ET90" s="154" t="str">
        <f t="shared" si="191"/>
        <v>-</v>
      </c>
      <c r="EU90" s="367"/>
      <c r="EV90" s="154" t="str">
        <f t="shared" si="192"/>
        <v>-</v>
      </c>
      <c r="EW90" s="367"/>
      <c r="EX90" s="154" t="str">
        <f t="shared" si="155"/>
        <v>-</v>
      </c>
      <c r="EY90" s="367"/>
      <c r="EZ90" s="154" t="str">
        <f t="shared" si="190"/>
        <v>-</v>
      </c>
      <c r="FA90" s="367"/>
      <c r="FB90" s="154" t="str">
        <f t="shared" si="193"/>
        <v>-</v>
      </c>
      <c r="FC90" s="367"/>
      <c r="FD90" s="154" t="str">
        <f t="shared" si="162"/>
        <v>-</v>
      </c>
      <c r="FE90" s="367"/>
      <c r="FF90" s="155" t="str">
        <f t="shared" si="157"/>
        <v>-</v>
      </c>
      <c r="FG90" s="367"/>
      <c r="FH90" s="154" t="str">
        <f t="shared" si="158"/>
        <v>-</v>
      </c>
      <c r="FI90" s="367"/>
      <c r="FJ90" s="154" t="str">
        <f t="shared" si="194"/>
        <v>-</v>
      </c>
      <c r="FK90" s="373"/>
      <c r="FL90" s="155" t="str">
        <f t="shared" si="134"/>
        <v>-</v>
      </c>
      <c r="FM90" s="279"/>
      <c r="FN90" s="1184"/>
      <c r="FO90" s="280"/>
      <c r="FP90" s="281"/>
      <c r="FQ90" s="282"/>
      <c r="FS90" s="281"/>
      <c r="FT90" s="282"/>
    </row>
    <row r="91" spans="1:176" ht="18.600000000000001" customHeight="1">
      <c r="A91" s="228">
        <f t="shared" ref="A91:A154" si="197">ROW()-10</f>
        <v>81</v>
      </c>
      <c r="B91" s="343" t="str">
        <f t="shared" si="91"/>
        <v>4IE</v>
      </c>
      <c r="C91" s="1008">
        <v>45778</v>
      </c>
      <c r="D91" s="581" t="s">
        <v>40</v>
      </c>
      <c r="E91" s="1009" t="s">
        <v>1014</v>
      </c>
      <c r="F91" s="595" t="s">
        <v>2116</v>
      </c>
      <c r="G91" s="596"/>
      <c r="H91" s="597" t="s">
        <v>630</v>
      </c>
      <c r="I91" s="598" t="s">
        <v>48</v>
      </c>
      <c r="J91" s="598" t="s">
        <v>94</v>
      </c>
      <c r="K91" s="599" t="s">
        <v>503</v>
      </c>
      <c r="L91" s="600" t="s">
        <v>617</v>
      </c>
      <c r="M91" s="352">
        <v>45741</v>
      </c>
      <c r="N91" s="353">
        <v>45741</v>
      </c>
      <c r="O91" s="354">
        <v>45742</v>
      </c>
      <c r="P91" s="353">
        <v>45743</v>
      </c>
      <c r="Q91" s="354">
        <v>45743</v>
      </c>
      <c r="R91" s="353">
        <v>45743</v>
      </c>
      <c r="S91" s="354">
        <v>45743</v>
      </c>
      <c r="T91" s="353">
        <v>45744</v>
      </c>
      <c r="U91" s="355">
        <v>45745</v>
      </c>
      <c r="V91" s="353">
        <v>45748</v>
      </c>
      <c r="W91" s="356">
        <v>45748</v>
      </c>
      <c r="X91" s="357">
        <v>45749</v>
      </c>
      <c r="Y91" s="979">
        <v>45750</v>
      </c>
      <c r="Z91" s="359">
        <v>45750</v>
      </c>
      <c r="AA91" s="601"/>
      <c r="AB91" s="359"/>
      <c r="AC91" s="251" t="s">
        <v>633</v>
      </c>
      <c r="AD91" s="361"/>
      <c r="AE91" s="362">
        <v>2</v>
      </c>
      <c r="AF91" s="363" t="str">
        <f t="shared" si="149"/>
        <v>4IE</v>
      </c>
      <c r="AG91" s="364">
        <v>1</v>
      </c>
      <c r="AH91" s="364">
        <f t="shared" si="165"/>
        <v>0</v>
      </c>
      <c r="AI91" s="364">
        <f t="shared" si="163"/>
        <v>0</v>
      </c>
      <c r="AJ91" s="364">
        <f t="shared" si="166"/>
        <v>0</v>
      </c>
      <c r="AK91" s="364">
        <f t="shared" si="167"/>
        <v>0</v>
      </c>
      <c r="AL91" s="364"/>
      <c r="AM91" s="364"/>
      <c r="AN91" s="364">
        <f t="shared" si="195"/>
        <v>0</v>
      </c>
      <c r="AO91" s="364">
        <f t="shared" si="151"/>
        <v>0</v>
      </c>
      <c r="AP91" s="363">
        <v>1</v>
      </c>
      <c r="AQ91" s="255">
        <v>1</v>
      </c>
      <c r="AR91" s="255">
        <v>1</v>
      </c>
      <c r="AS91" s="255">
        <f t="shared" si="125"/>
        <v>0</v>
      </c>
      <c r="AT91" s="255"/>
      <c r="AU91" s="256">
        <f t="shared" si="168"/>
        <v>0</v>
      </c>
      <c r="AV91" s="257">
        <f t="shared" si="169"/>
        <v>1</v>
      </c>
      <c r="AW91" s="590">
        <v>45728</v>
      </c>
      <c r="AX91" s="369">
        <v>4163096</v>
      </c>
      <c r="AY91" s="154">
        <v>45728</v>
      </c>
      <c r="AZ91" s="1003">
        <v>4163097</v>
      </c>
      <c r="BA91" s="154">
        <v>45728</v>
      </c>
      <c r="BB91" s="367">
        <v>4163098</v>
      </c>
      <c r="BC91" s="368">
        <v>45644</v>
      </c>
      <c r="BD91" s="369">
        <v>4163048</v>
      </c>
      <c r="BE91" s="154">
        <v>45644</v>
      </c>
      <c r="BF91" s="367">
        <v>4163049</v>
      </c>
      <c r="BG91" s="368">
        <v>45728</v>
      </c>
      <c r="BH91" s="367">
        <v>4163101</v>
      </c>
      <c r="BI91" s="154">
        <v>45623</v>
      </c>
      <c r="BJ91" s="367">
        <v>4163033</v>
      </c>
      <c r="BK91" s="154" t="str">
        <f t="shared" si="159"/>
        <v>-</v>
      </c>
      <c r="BL91" s="367"/>
      <c r="BM91" s="154" t="str">
        <f t="shared" si="160"/>
        <v>-</v>
      </c>
      <c r="BN91" s="367"/>
      <c r="BO91" s="155" t="str">
        <f t="shared" si="161"/>
        <v>-</v>
      </c>
      <c r="BP91" s="367"/>
      <c r="BQ91" s="154" t="str">
        <f t="shared" si="148"/>
        <v>-</v>
      </c>
      <c r="BR91" s="369"/>
      <c r="BS91" s="154" t="str">
        <f t="shared" si="128"/>
        <v>-</v>
      </c>
      <c r="BT91" s="369"/>
      <c r="BU91" s="154" t="str">
        <f t="shared" si="129"/>
        <v>-</v>
      </c>
      <c r="BV91" s="369"/>
      <c r="BW91" s="154" t="str">
        <f t="shared" si="130"/>
        <v>-</v>
      </c>
      <c r="BX91" s="367"/>
      <c r="BY91" s="154" t="str">
        <f t="shared" si="131"/>
        <v>-</v>
      </c>
      <c r="BZ91" s="369"/>
      <c r="CA91" s="154" t="str">
        <f t="shared" si="132"/>
        <v>-</v>
      </c>
      <c r="CB91" s="367"/>
      <c r="CC91" s="154" t="str">
        <f t="shared" si="133"/>
        <v>-</v>
      </c>
      <c r="CD91" s="367"/>
      <c r="CE91" s="154" t="str">
        <f t="shared" si="170"/>
        <v>-</v>
      </c>
      <c r="CF91" s="369"/>
      <c r="CG91" s="155" t="str">
        <f t="shared" si="171"/>
        <v>-</v>
      </c>
      <c r="CH91" s="367"/>
      <c r="CI91" s="154" t="str">
        <f t="shared" si="172"/>
        <v>-</v>
      </c>
      <c r="CJ91" s="369"/>
      <c r="CK91" s="154" t="str">
        <f t="shared" si="173"/>
        <v>-</v>
      </c>
      <c r="CL91" s="367"/>
      <c r="CM91" s="154" t="str">
        <f t="shared" si="174"/>
        <v>-</v>
      </c>
      <c r="CN91" s="367"/>
      <c r="CO91" s="155" t="str">
        <f t="shared" si="175"/>
        <v>-</v>
      </c>
      <c r="CP91" s="367"/>
      <c r="CQ91" s="155" t="str">
        <f t="shared" si="176"/>
        <v>-</v>
      </c>
      <c r="CR91" s="367"/>
      <c r="CS91" s="154" t="str">
        <f t="shared" si="177"/>
        <v>-</v>
      </c>
      <c r="CT91" s="367"/>
      <c r="CU91" s="155"/>
      <c r="CV91" s="367"/>
      <c r="CW91" s="154" t="str">
        <f t="shared" si="178"/>
        <v>-</v>
      </c>
      <c r="CX91" s="367"/>
      <c r="CY91" s="155" t="str">
        <f t="shared" si="179"/>
        <v>-</v>
      </c>
      <c r="CZ91" s="367"/>
      <c r="DA91" s="154" t="str">
        <f t="shared" si="180"/>
        <v>-</v>
      </c>
      <c r="DB91" s="369"/>
      <c r="DC91" s="155" t="str">
        <f t="shared" si="181"/>
        <v>-</v>
      </c>
      <c r="DD91" s="367"/>
      <c r="DE91" s="374">
        <v>45735</v>
      </c>
      <c r="DF91" s="373">
        <v>4163177</v>
      </c>
      <c r="DG91" s="265">
        <f t="shared" si="182"/>
        <v>0</v>
      </c>
      <c r="DH91" s="372"/>
      <c r="DI91" s="267">
        <v>45734</v>
      </c>
      <c r="DJ91" s="373">
        <v>4163109</v>
      </c>
      <c r="DK91" s="374">
        <f t="shared" si="146"/>
        <v>0</v>
      </c>
      <c r="DL91" s="373"/>
      <c r="DM91" s="374">
        <f t="shared" si="164"/>
        <v>0</v>
      </c>
      <c r="DN91" s="373"/>
      <c r="DO91" s="155">
        <f t="shared" si="183"/>
        <v>0</v>
      </c>
      <c r="DP91" s="372"/>
      <c r="DQ91" s="155">
        <f t="shared" si="184"/>
        <v>0</v>
      </c>
      <c r="DR91" s="373"/>
      <c r="DS91" s="155">
        <f t="shared" si="185"/>
        <v>0</v>
      </c>
      <c r="DT91" s="372"/>
      <c r="DU91" s="155">
        <f t="shared" si="186"/>
        <v>0</v>
      </c>
      <c r="DV91" s="373"/>
      <c r="DW91" s="368">
        <f t="shared" si="196"/>
        <v>0</v>
      </c>
      <c r="DX91" s="372"/>
      <c r="DY91" s="154">
        <f t="shared" si="154"/>
        <v>0</v>
      </c>
      <c r="DZ91" s="373"/>
      <c r="EA91" s="154">
        <v>45630</v>
      </c>
      <c r="EB91" s="373">
        <v>4163041</v>
      </c>
      <c r="EC91" s="269">
        <v>45734</v>
      </c>
      <c r="ED91" s="376">
        <v>4163108</v>
      </c>
      <c r="EE91" s="271">
        <v>45630</v>
      </c>
      <c r="EF91" s="604">
        <v>4163043</v>
      </c>
      <c r="EG91" s="273"/>
      <c r="EH91" s="274"/>
      <c r="EI91" s="275"/>
      <c r="EJ91" s="276"/>
      <c r="EK91" s="275"/>
      <c r="EL91" s="277"/>
      <c r="EM91" s="278" t="str">
        <f t="shared" si="187"/>
        <v xml:space="preserve"> </v>
      </c>
      <c r="EN91" s="372"/>
      <c r="EO91" s="155">
        <f t="shared" si="188"/>
        <v>0</v>
      </c>
      <c r="EP91" s="373"/>
      <c r="ER91" s="194" t="str">
        <f t="shared" si="189"/>
        <v>-</v>
      </c>
      <c r="ET91" s="154" t="str">
        <f t="shared" si="191"/>
        <v>-</v>
      </c>
      <c r="EU91" s="367"/>
      <c r="EV91" s="154" t="str">
        <f t="shared" si="192"/>
        <v>-</v>
      </c>
      <c r="EW91" s="367"/>
      <c r="EX91" s="154" t="str">
        <f t="shared" si="155"/>
        <v>-</v>
      </c>
      <c r="EY91" s="367"/>
      <c r="EZ91" s="154" t="str">
        <f t="shared" si="190"/>
        <v>-</v>
      </c>
      <c r="FA91" s="367"/>
      <c r="FB91" s="154" t="str">
        <f t="shared" si="193"/>
        <v>-</v>
      </c>
      <c r="FC91" s="367"/>
      <c r="FD91" s="154" t="str">
        <f t="shared" si="162"/>
        <v>-</v>
      </c>
      <c r="FE91" s="367"/>
      <c r="FF91" s="155" t="str">
        <f t="shared" si="157"/>
        <v>-</v>
      </c>
      <c r="FG91" s="367"/>
      <c r="FH91" s="154" t="str">
        <f t="shared" si="158"/>
        <v>-</v>
      </c>
      <c r="FI91" s="367"/>
      <c r="FJ91" s="154" t="str">
        <f t="shared" si="194"/>
        <v>-</v>
      </c>
      <c r="FK91" s="373"/>
      <c r="FL91" s="155" t="str">
        <f t="shared" si="134"/>
        <v>-</v>
      </c>
      <c r="FM91" s="279"/>
      <c r="FN91" s="1184"/>
      <c r="FO91" s="280"/>
      <c r="FP91" s="281"/>
      <c r="FQ91" s="282"/>
      <c r="FS91" s="281"/>
      <c r="FT91" s="282"/>
    </row>
    <row r="92" spans="1:176" ht="18.600000000000001" customHeight="1">
      <c r="A92" s="228">
        <f t="shared" si="197"/>
        <v>82</v>
      </c>
      <c r="B92" s="343" t="str">
        <f t="shared" si="91"/>
        <v>4IE</v>
      </c>
      <c r="C92" s="1008">
        <v>45778</v>
      </c>
      <c r="D92" s="581" t="s">
        <v>40</v>
      </c>
      <c r="E92" s="1009" t="s">
        <v>894</v>
      </c>
      <c r="F92" s="595" t="s">
        <v>2117</v>
      </c>
      <c r="G92" s="596"/>
      <c r="H92" s="597" t="s">
        <v>630</v>
      </c>
      <c r="I92" s="598" t="s">
        <v>48</v>
      </c>
      <c r="J92" s="598" t="s">
        <v>94</v>
      </c>
      <c r="K92" s="599" t="s">
        <v>503</v>
      </c>
      <c r="L92" s="600" t="s">
        <v>617</v>
      </c>
      <c r="M92" s="352">
        <v>45742</v>
      </c>
      <c r="N92" s="353">
        <v>45742</v>
      </c>
      <c r="O92" s="354">
        <v>45743</v>
      </c>
      <c r="P92" s="353">
        <v>45743</v>
      </c>
      <c r="Q92" s="354">
        <v>45744</v>
      </c>
      <c r="R92" s="353">
        <v>45744</v>
      </c>
      <c r="S92" s="354">
        <v>45744</v>
      </c>
      <c r="T92" s="353">
        <v>45744</v>
      </c>
      <c r="U92" s="355">
        <v>45748</v>
      </c>
      <c r="V92" s="353">
        <v>45749</v>
      </c>
      <c r="W92" s="356">
        <v>45749</v>
      </c>
      <c r="X92" s="357">
        <v>45749</v>
      </c>
      <c r="Y92" s="979">
        <v>45750</v>
      </c>
      <c r="Z92" s="359">
        <v>45750</v>
      </c>
      <c r="AA92" s="601"/>
      <c r="AB92" s="359"/>
      <c r="AC92" s="251" t="s">
        <v>633</v>
      </c>
      <c r="AD92" s="361"/>
      <c r="AE92" s="362">
        <v>2</v>
      </c>
      <c r="AF92" s="363" t="str">
        <f t="shared" si="149"/>
        <v>4IE</v>
      </c>
      <c r="AG92" s="364">
        <v>1</v>
      </c>
      <c r="AH92" s="364">
        <f t="shared" si="165"/>
        <v>0</v>
      </c>
      <c r="AI92" s="364">
        <f t="shared" si="163"/>
        <v>0</v>
      </c>
      <c r="AJ92" s="364">
        <f t="shared" si="166"/>
        <v>0</v>
      </c>
      <c r="AK92" s="364">
        <f t="shared" si="167"/>
        <v>0</v>
      </c>
      <c r="AL92" s="364"/>
      <c r="AM92" s="364"/>
      <c r="AN92" s="364">
        <f t="shared" si="195"/>
        <v>0</v>
      </c>
      <c r="AO92" s="364">
        <f t="shared" si="151"/>
        <v>0</v>
      </c>
      <c r="AP92" s="363">
        <v>1</v>
      </c>
      <c r="AQ92" s="255">
        <v>1</v>
      </c>
      <c r="AR92" s="255">
        <v>1</v>
      </c>
      <c r="AS92" s="255">
        <f t="shared" si="125"/>
        <v>0</v>
      </c>
      <c r="AT92" s="255"/>
      <c r="AU92" s="256">
        <f t="shared" si="168"/>
        <v>0</v>
      </c>
      <c r="AV92" s="257">
        <f t="shared" si="169"/>
        <v>1</v>
      </c>
      <c r="AW92" s="590">
        <v>45728</v>
      </c>
      <c r="AX92" s="369">
        <v>4163096</v>
      </c>
      <c r="AY92" s="154">
        <v>45728</v>
      </c>
      <c r="AZ92" s="1003">
        <v>4163097</v>
      </c>
      <c r="BA92" s="154">
        <v>45728</v>
      </c>
      <c r="BB92" s="367">
        <v>4163098</v>
      </c>
      <c r="BC92" s="368">
        <v>45644</v>
      </c>
      <c r="BD92" s="369">
        <v>4163048</v>
      </c>
      <c r="BE92" s="154">
        <v>45644</v>
      </c>
      <c r="BF92" s="367">
        <v>4163049</v>
      </c>
      <c r="BG92" s="368">
        <v>45728</v>
      </c>
      <c r="BH92" s="367">
        <v>4163101</v>
      </c>
      <c r="BI92" s="154">
        <v>45623</v>
      </c>
      <c r="BJ92" s="367">
        <v>4163033</v>
      </c>
      <c r="BK92" s="154" t="str">
        <f t="shared" si="159"/>
        <v>-</v>
      </c>
      <c r="BL92" s="367"/>
      <c r="BM92" s="154" t="str">
        <f t="shared" si="160"/>
        <v>-</v>
      </c>
      <c r="BN92" s="367"/>
      <c r="BO92" s="155" t="str">
        <f t="shared" si="161"/>
        <v>-</v>
      </c>
      <c r="BP92" s="367"/>
      <c r="BQ92" s="154" t="str">
        <f t="shared" si="148"/>
        <v>-</v>
      </c>
      <c r="BR92" s="369"/>
      <c r="BS92" s="154" t="str">
        <f t="shared" si="128"/>
        <v>-</v>
      </c>
      <c r="BT92" s="369"/>
      <c r="BU92" s="154" t="str">
        <f t="shared" si="129"/>
        <v>-</v>
      </c>
      <c r="BV92" s="369"/>
      <c r="BW92" s="154" t="str">
        <f t="shared" si="130"/>
        <v>-</v>
      </c>
      <c r="BX92" s="367"/>
      <c r="BY92" s="154" t="str">
        <f t="shared" si="131"/>
        <v>-</v>
      </c>
      <c r="BZ92" s="369"/>
      <c r="CA92" s="154" t="str">
        <f t="shared" si="132"/>
        <v>-</v>
      </c>
      <c r="CB92" s="367"/>
      <c r="CC92" s="154" t="str">
        <f t="shared" si="133"/>
        <v>-</v>
      </c>
      <c r="CD92" s="367"/>
      <c r="CE92" s="154" t="str">
        <f t="shared" si="170"/>
        <v>-</v>
      </c>
      <c r="CF92" s="369"/>
      <c r="CG92" s="155" t="str">
        <f t="shared" si="171"/>
        <v>-</v>
      </c>
      <c r="CH92" s="367"/>
      <c r="CI92" s="154" t="str">
        <f t="shared" si="172"/>
        <v>-</v>
      </c>
      <c r="CJ92" s="369"/>
      <c r="CK92" s="154" t="str">
        <f t="shared" si="173"/>
        <v>-</v>
      </c>
      <c r="CL92" s="367"/>
      <c r="CM92" s="154" t="str">
        <f t="shared" si="174"/>
        <v>-</v>
      </c>
      <c r="CN92" s="367"/>
      <c r="CO92" s="155" t="str">
        <f t="shared" si="175"/>
        <v>-</v>
      </c>
      <c r="CP92" s="367"/>
      <c r="CQ92" s="155" t="str">
        <f t="shared" si="176"/>
        <v>-</v>
      </c>
      <c r="CR92" s="367"/>
      <c r="CS92" s="154" t="str">
        <f t="shared" si="177"/>
        <v>-</v>
      </c>
      <c r="CT92" s="367"/>
      <c r="CU92" s="155"/>
      <c r="CV92" s="367"/>
      <c r="CW92" s="154" t="str">
        <f t="shared" si="178"/>
        <v>-</v>
      </c>
      <c r="CX92" s="367"/>
      <c r="CY92" s="155" t="str">
        <f t="shared" si="179"/>
        <v>-</v>
      </c>
      <c r="CZ92" s="367"/>
      <c r="DA92" s="154" t="str">
        <f t="shared" si="180"/>
        <v>-</v>
      </c>
      <c r="DB92" s="369"/>
      <c r="DC92" s="155" t="str">
        <f t="shared" si="181"/>
        <v>-</v>
      </c>
      <c r="DD92" s="367"/>
      <c r="DE92" s="374">
        <v>45735</v>
      </c>
      <c r="DF92" s="373">
        <v>4163177</v>
      </c>
      <c r="DG92" s="265">
        <f t="shared" si="182"/>
        <v>0</v>
      </c>
      <c r="DH92" s="372"/>
      <c r="DI92" s="267">
        <v>45734</v>
      </c>
      <c r="DJ92" s="373">
        <v>4163109</v>
      </c>
      <c r="DK92" s="374">
        <f t="shared" si="146"/>
        <v>0</v>
      </c>
      <c r="DL92" s="373"/>
      <c r="DM92" s="374">
        <f t="shared" si="164"/>
        <v>0</v>
      </c>
      <c r="DN92" s="373"/>
      <c r="DO92" s="155">
        <f t="shared" si="183"/>
        <v>0</v>
      </c>
      <c r="DP92" s="372"/>
      <c r="DQ92" s="155">
        <f t="shared" si="184"/>
        <v>0</v>
      </c>
      <c r="DR92" s="373"/>
      <c r="DS92" s="155">
        <f t="shared" si="185"/>
        <v>0</v>
      </c>
      <c r="DT92" s="372"/>
      <c r="DU92" s="155">
        <f t="shared" si="186"/>
        <v>0</v>
      </c>
      <c r="DV92" s="373"/>
      <c r="DW92" s="368">
        <f t="shared" si="196"/>
        <v>0</v>
      </c>
      <c r="DX92" s="372"/>
      <c r="DY92" s="154">
        <f t="shared" si="154"/>
        <v>0</v>
      </c>
      <c r="DZ92" s="373"/>
      <c r="EA92" s="154">
        <v>45630</v>
      </c>
      <c r="EB92" s="373">
        <v>4163041</v>
      </c>
      <c r="EC92" s="269">
        <v>45734</v>
      </c>
      <c r="ED92" s="376">
        <v>4163108</v>
      </c>
      <c r="EE92" s="271">
        <v>45630</v>
      </c>
      <c r="EF92" s="604">
        <v>4163043</v>
      </c>
      <c r="EG92" s="273"/>
      <c r="EH92" s="274"/>
      <c r="EI92" s="275"/>
      <c r="EJ92" s="276"/>
      <c r="EK92" s="275"/>
      <c r="EL92" s="277"/>
      <c r="EM92" s="278" t="str">
        <f t="shared" si="187"/>
        <v xml:space="preserve"> </v>
      </c>
      <c r="EN92" s="372"/>
      <c r="EO92" s="155">
        <f t="shared" si="188"/>
        <v>0</v>
      </c>
      <c r="EP92" s="373"/>
      <c r="ER92" s="194" t="str">
        <f t="shared" si="189"/>
        <v>-</v>
      </c>
      <c r="ET92" s="154" t="str">
        <f t="shared" si="191"/>
        <v>-</v>
      </c>
      <c r="EU92" s="367"/>
      <c r="EV92" s="154" t="str">
        <f t="shared" si="192"/>
        <v>-</v>
      </c>
      <c r="EW92" s="367"/>
      <c r="EX92" s="154" t="str">
        <f t="shared" si="155"/>
        <v>-</v>
      </c>
      <c r="EY92" s="367"/>
      <c r="EZ92" s="154" t="str">
        <f t="shared" si="190"/>
        <v>-</v>
      </c>
      <c r="FA92" s="367"/>
      <c r="FB92" s="154" t="str">
        <f t="shared" si="193"/>
        <v>-</v>
      </c>
      <c r="FC92" s="367"/>
      <c r="FD92" s="154" t="str">
        <f t="shared" si="162"/>
        <v>-</v>
      </c>
      <c r="FE92" s="367"/>
      <c r="FF92" s="155" t="str">
        <f t="shared" si="157"/>
        <v>-</v>
      </c>
      <c r="FG92" s="367"/>
      <c r="FH92" s="154" t="str">
        <f t="shared" si="158"/>
        <v>-</v>
      </c>
      <c r="FI92" s="367"/>
      <c r="FJ92" s="154" t="str">
        <f t="shared" si="194"/>
        <v>-</v>
      </c>
      <c r="FK92" s="373"/>
      <c r="FL92" s="155" t="str">
        <f t="shared" si="134"/>
        <v>-</v>
      </c>
      <c r="FM92" s="279"/>
      <c r="FN92" s="1184"/>
      <c r="FO92" s="280"/>
      <c r="FP92" s="281"/>
      <c r="FQ92" s="282"/>
      <c r="FS92" s="281"/>
      <c r="FT92" s="282"/>
    </row>
    <row r="93" spans="1:176" ht="18.600000000000001" customHeight="1">
      <c r="A93" s="228">
        <f t="shared" si="197"/>
        <v>83</v>
      </c>
      <c r="B93" s="343" t="str">
        <f t="shared" si="91"/>
        <v>4IE</v>
      </c>
      <c r="C93" s="875">
        <v>45748</v>
      </c>
      <c r="D93" s="933" t="s">
        <v>810</v>
      </c>
      <c r="E93" s="934">
        <v>89610006</v>
      </c>
      <c r="F93" s="595" t="s">
        <v>1015</v>
      </c>
      <c r="G93" s="596"/>
      <c r="H93" s="597" t="s">
        <v>3</v>
      </c>
      <c r="I93" s="598" t="s">
        <v>63</v>
      </c>
      <c r="J93" s="598" t="s">
        <v>816</v>
      </c>
      <c r="K93" s="599" t="s">
        <v>11</v>
      </c>
      <c r="L93" s="600" t="s">
        <v>873</v>
      </c>
      <c r="M93" s="935" t="s">
        <v>964</v>
      </c>
      <c r="N93" s="936"/>
      <c r="O93" s="937">
        <v>45742</v>
      </c>
      <c r="P93" s="936">
        <v>45744</v>
      </c>
      <c r="Q93" s="937">
        <v>45743</v>
      </c>
      <c r="R93" s="936">
        <v>45744</v>
      </c>
      <c r="S93" s="937">
        <v>45743</v>
      </c>
      <c r="T93" s="936">
        <v>45749</v>
      </c>
      <c r="U93" s="938">
        <v>45745</v>
      </c>
      <c r="V93" s="936">
        <v>45749</v>
      </c>
      <c r="W93" s="939">
        <v>45749</v>
      </c>
      <c r="X93" s="936">
        <v>45750</v>
      </c>
      <c r="Y93" s="940">
        <v>45751</v>
      </c>
      <c r="Z93" s="359">
        <v>45751</v>
      </c>
      <c r="AA93" s="601"/>
      <c r="AB93" s="359"/>
      <c r="AC93" s="602"/>
      <c r="AD93" s="361"/>
      <c r="AE93" s="362">
        <v>25</v>
      </c>
      <c r="AF93" s="363" t="str">
        <f t="shared" si="149"/>
        <v>4IE</v>
      </c>
      <c r="AG93" s="364" t="str">
        <f>IF($AE93=0,"　",VLOOKUP($AE93,ﾚｰｻﾞOP,34,0))</f>
        <v>-</v>
      </c>
      <c r="AH93" s="364" t="str">
        <f t="shared" si="165"/>
        <v>-</v>
      </c>
      <c r="AI93" s="364" t="str">
        <f t="shared" si="163"/>
        <v>-</v>
      </c>
      <c r="AJ93" s="364" t="str">
        <f t="shared" si="166"/>
        <v>-</v>
      </c>
      <c r="AK93" s="364" t="str">
        <f t="shared" si="167"/>
        <v>-</v>
      </c>
      <c r="AL93" s="364"/>
      <c r="AM93" s="364"/>
      <c r="AN93" s="364" t="str">
        <f t="shared" si="195"/>
        <v>-</v>
      </c>
      <c r="AO93" s="364" t="str">
        <f t="shared" si="151"/>
        <v>-</v>
      </c>
      <c r="AP93" s="363" t="str">
        <f>IF($AE93=0,"　",VLOOKUP($AE93,ﾚｰｻﾞOP,43,0))</f>
        <v>-</v>
      </c>
      <c r="AQ93" s="255" t="str">
        <f>IF($AE93=0,"　",VLOOKUP($AE93,ﾚｰｻﾞOP,45,0))</f>
        <v>-</v>
      </c>
      <c r="AR93" s="255">
        <f>IF($AE93=0,"　",VLOOKUP($AE93,ﾚｰｻﾞOP,47,0))</f>
        <v>0</v>
      </c>
      <c r="AS93" s="255">
        <f t="shared" si="125"/>
        <v>0</v>
      </c>
      <c r="AT93" s="255"/>
      <c r="AU93" s="256">
        <f t="shared" si="168"/>
        <v>0</v>
      </c>
      <c r="AV93" s="257">
        <f t="shared" si="169"/>
        <v>0</v>
      </c>
      <c r="AW93" s="590" t="str">
        <f>IF($AE93=0,"　",VLOOKUP($AE93,ﾚｰｻﾞOP,5,0))</f>
        <v>-</v>
      </c>
      <c r="AX93" s="369"/>
      <c r="AY93" s="154" t="str">
        <f>IF($AE93=0,"　",VLOOKUP($AE93,ﾚｰｻﾞOP,6,0))</f>
        <v>-</v>
      </c>
      <c r="AZ93" s="367"/>
      <c r="BA93" s="154" t="str">
        <f>IF($AE93=0,"　",VLOOKUP($AE93,ﾚｰｻﾞOP,7,0))</f>
        <v>-</v>
      </c>
      <c r="BB93" s="367"/>
      <c r="BC93" s="368" t="str">
        <f>IF($AE93=0,"　",VLOOKUP($AE93,ﾚｰｻﾞOP,8,0))</f>
        <v>-</v>
      </c>
      <c r="BD93" s="369"/>
      <c r="BE93" s="154" t="str">
        <f>IF($AE93=0,"　",VLOOKUP($AE93,ﾚｰｻﾞOP,9,0))</f>
        <v>-</v>
      </c>
      <c r="BF93" s="367"/>
      <c r="BG93" s="368" t="str">
        <f>IF($AE93=0,"　",VLOOKUP($AE93,ﾚｰｻﾞOP,10,0))</f>
        <v>-</v>
      </c>
      <c r="BH93" s="367"/>
      <c r="BI93" s="154" t="str">
        <f>IF($AE93=0,"　",VLOOKUP($AE93,ﾚｰｻﾞOP,11,0))</f>
        <v>-</v>
      </c>
      <c r="BJ93" s="367"/>
      <c r="BK93" s="154" t="str">
        <f t="shared" si="159"/>
        <v>-</v>
      </c>
      <c r="BL93" s="367"/>
      <c r="BM93" s="154" t="str">
        <f t="shared" si="160"/>
        <v>-</v>
      </c>
      <c r="BN93" s="367"/>
      <c r="BO93" s="155" t="str">
        <f t="shared" si="161"/>
        <v>-</v>
      </c>
      <c r="BP93" s="367"/>
      <c r="BQ93" s="154" t="str">
        <f t="shared" si="148"/>
        <v>-</v>
      </c>
      <c r="BR93" s="369"/>
      <c r="BS93" s="154" t="str">
        <f t="shared" si="128"/>
        <v>-</v>
      </c>
      <c r="BT93" s="369"/>
      <c r="BU93" s="154" t="str">
        <f t="shared" si="129"/>
        <v>-</v>
      </c>
      <c r="BV93" s="369"/>
      <c r="BW93" s="154" t="str">
        <f t="shared" si="130"/>
        <v>-</v>
      </c>
      <c r="BX93" s="367"/>
      <c r="BY93" s="154" t="str">
        <f t="shared" si="131"/>
        <v>-</v>
      </c>
      <c r="BZ93" s="369"/>
      <c r="CA93" s="154" t="str">
        <f t="shared" si="132"/>
        <v>-</v>
      </c>
      <c r="CB93" s="367"/>
      <c r="CC93" s="154" t="str">
        <f t="shared" si="133"/>
        <v>-</v>
      </c>
      <c r="CD93" s="367"/>
      <c r="CE93" s="154" t="str">
        <f t="shared" si="170"/>
        <v>-</v>
      </c>
      <c r="CF93" s="369"/>
      <c r="CG93" s="155" t="str">
        <f t="shared" si="171"/>
        <v>-</v>
      </c>
      <c r="CH93" s="367"/>
      <c r="CI93" s="154" t="str">
        <f t="shared" si="172"/>
        <v>-</v>
      </c>
      <c r="CJ93" s="369"/>
      <c r="CK93" s="154" t="str">
        <f t="shared" si="173"/>
        <v>-</v>
      </c>
      <c r="CL93" s="367"/>
      <c r="CM93" s="154" t="str">
        <f t="shared" si="174"/>
        <v>-</v>
      </c>
      <c r="CN93" s="367"/>
      <c r="CO93" s="155" t="str">
        <f t="shared" si="175"/>
        <v>-</v>
      </c>
      <c r="CP93" s="367"/>
      <c r="CQ93" s="155" t="str">
        <f t="shared" si="176"/>
        <v>-</v>
      </c>
      <c r="CR93" s="367"/>
      <c r="CS93" s="154" t="str">
        <f t="shared" si="177"/>
        <v>-</v>
      </c>
      <c r="CT93" s="367"/>
      <c r="CU93" s="155"/>
      <c r="CV93" s="367"/>
      <c r="CW93" s="154" t="str">
        <f t="shared" si="178"/>
        <v>-</v>
      </c>
      <c r="CX93" s="367"/>
      <c r="CY93" s="155" t="str">
        <f t="shared" si="179"/>
        <v>-</v>
      </c>
      <c r="CZ93" s="367"/>
      <c r="DA93" s="154" t="str">
        <f t="shared" si="180"/>
        <v>-</v>
      </c>
      <c r="DB93" s="369"/>
      <c r="DC93" s="155" t="str">
        <f t="shared" si="181"/>
        <v>-</v>
      </c>
      <c r="DD93" s="367"/>
      <c r="DE93" s="374">
        <f>IF(AG93=1,1,0)</f>
        <v>0</v>
      </c>
      <c r="DF93" s="373"/>
      <c r="DG93" s="265">
        <f t="shared" si="182"/>
        <v>0</v>
      </c>
      <c r="DH93" s="372"/>
      <c r="DI93" s="267">
        <f>IF(AG93=1,1,0)</f>
        <v>0</v>
      </c>
      <c r="DJ93" s="373"/>
      <c r="DK93" s="374">
        <f t="shared" si="146"/>
        <v>0</v>
      </c>
      <c r="DL93" s="373"/>
      <c r="DM93" s="374">
        <f t="shared" si="164"/>
        <v>0</v>
      </c>
      <c r="DN93" s="373"/>
      <c r="DO93" s="155">
        <f t="shared" si="183"/>
        <v>0</v>
      </c>
      <c r="DP93" s="372"/>
      <c r="DQ93" s="155">
        <f t="shared" si="184"/>
        <v>0</v>
      </c>
      <c r="DR93" s="373"/>
      <c r="DS93" s="155">
        <f t="shared" si="185"/>
        <v>0</v>
      </c>
      <c r="DT93" s="372"/>
      <c r="DU93" s="155">
        <f t="shared" si="186"/>
        <v>0</v>
      </c>
      <c r="DV93" s="373"/>
      <c r="DW93" s="368">
        <f t="shared" si="196"/>
        <v>0</v>
      </c>
      <c r="DX93" s="372"/>
      <c r="DY93" s="154">
        <f t="shared" si="154"/>
        <v>0</v>
      </c>
      <c r="DZ93" s="373"/>
      <c r="EA93" s="154">
        <f>IF(AP93=1,1,0)</f>
        <v>0</v>
      </c>
      <c r="EB93" s="373"/>
      <c r="EC93" s="269">
        <f>IF(AQ93=1,1,0)</f>
        <v>0</v>
      </c>
      <c r="ED93" s="376"/>
      <c r="EE93" s="271">
        <f>IF(AV93=0,0,1)</f>
        <v>0</v>
      </c>
      <c r="EF93" s="377"/>
      <c r="EG93" s="273"/>
      <c r="EH93" s="274"/>
      <c r="EI93" s="275"/>
      <c r="EJ93" s="276"/>
      <c r="EK93" s="275"/>
      <c r="EL93" s="277"/>
      <c r="EM93" s="278" t="str">
        <f t="shared" si="187"/>
        <v xml:space="preserve"> </v>
      </c>
      <c r="EN93" s="372"/>
      <c r="EO93" s="155">
        <f t="shared" si="188"/>
        <v>0</v>
      </c>
      <c r="EP93" s="373"/>
      <c r="ER93" s="194" t="str">
        <f t="shared" si="189"/>
        <v>-</v>
      </c>
      <c r="ET93" s="154">
        <v>45706</v>
      </c>
      <c r="EU93" s="367">
        <v>4163110</v>
      </c>
      <c r="EV93" s="154">
        <v>45706</v>
      </c>
      <c r="EW93" s="367">
        <v>4163110</v>
      </c>
      <c r="EX93" s="154">
        <f t="shared" si="155"/>
        <v>0</v>
      </c>
      <c r="EY93" s="367"/>
      <c r="EZ93" s="154">
        <f t="shared" si="190"/>
        <v>0</v>
      </c>
      <c r="FA93" s="367"/>
      <c r="FB93" s="154">
        <v>45706</v>
      </c>
      <c r="FC93" s="367">
        <v>4163113</v>
      </c>
      <c r="FD93" s="154">
        <f t="shared" si="162"/>
        <v>0</v>
      </c>
      <c r="FE93" s="367"/>
      <c r="FF93" s="155">
        <f t="shared" si="157"/>
        <v>0</v>
      </c>
      <c r="FG93" s="367"/>
      <c r="FH93" s="154">
        <f t="shared" si="158"/>
        <v>0</v>
      </c>
      <c r="FI93" s="367"/>
      <c r="FJ93" s="154">
        <v>45749</v>
      </c>
      <c r="FK93" s="373">
        <v>4163127</v>
      </c>
      <c r="FL93" s="155">
        <v>1</v>
      </c>
      <c r="FM93" s="279"/>
      <c r="FN93" s="1184"/>
      <c r="FO93" s="280"/>
      <c r="FP93" s="281"/>
      <c r="FQ93" s="282"/>
      <c r="FS93" s="281"/>
      <c r="FT93" s="282"/>
    </row>
    <row r="94" spans="1:176" ht="18.600000000000001" customHeight="1">
      <c r="A94" s="228">
        <f t="shared" si="197"/>
        <v>84</v>
      </c>
      <c r="B94" s="343" t="str">
        <f t="shared" si="91"/>
        <v>4IE</v>
      </c>
      <c r="C94" s="875">
        <v>45748</v>
      </c>
      <c r="D94" s="933" t="s">
        <v>810</v>
      </c>
      <c r="E94" s="934">
        <v>89610015</v>
      </c>
      <c r="F94" s="595" t="s">
        <v>1017</v>
      </c>
      <c r="G94" s="596"/>
      <c r="H94" s="597" t="s">
        <v>830</v>
      </c>
      <c r="I94" s="598" t="s">
        <v>63</v>
      </c>
      <c r="J94" s="598" t="s">
        <v>822</v>
      </c>
      <c r="K94" s="599" t="s">
        <v>11</v>
      </c>
      <c r="L94" s="600" t="s">
        <v>873</v>
      </c>
      <c r="M94" s="935" t="s">
        <v>963</v>
      </c>
      <c r="N94" s="936"/>
      <c r="O94" s="937">
        <v>45744</v>
      </c>
      <c r="P94" s="936">
        <v>45744</v>
      </c>
      <c r="Q94" s="937">
        <v>45745</v>
      </c>
      <c r="R94" s="936">
        <v>45744</v>
      </c>
      <c r="S94" s="937">
        <v>45745</v>
      </c>
      <c r="T94" s="936">
        <v>45749</v>
      </c>
      <c r="U94" s="938">
        <v>45749</v>
      </c>
      <c r="V94" s="936">
        <v>45750</v>
      </c>
      <c r="W94" s="939">
        <v>45750</v>
      </c>
      <c r="X94" s="936">
        <v>45751</v>
      </c>
      <c r="Y94" s="940">
        <v>45752</v>
      </c>
      <c r="Z94" s="359">
        <v>45752</v>
      </c>
      <c r="AA94" s="601"/>
      <c r="AB94" s="359"/>
      <c r="AC94" s="602"/>
      <c r="AD94" s="361"/>
      <c r="AE94" s="362">
        <v>25</v>
      </c>
      <c r="AF94" s="363" t="str">
        <f t="shared" si="149"/>
        <v>4IE</v>
      </c>
      <c r="AG94" s="364" t="str">
        <f>IF($AE94=0,"　",VLOOKUP($AE94,ﾚｰｻﾞOP,34,0))</f>
        <v>-</v>
      </c>
      <c r="AH94" s="364" t="str">
        <f t="shared" si="165"/>
        <v>-</v>
      </c>
      <c r="AI94" s="364" t="str">
        <f t="shared" si="163"/>
        <v>-</v>
      </c>
      <c r="AJ94" s="364" t="str">
        <f t="shared" si="166"/>
        <v>-</v>
      </c>
      <c r="AK94" s="364" t="str">
        <f t="shared" si="167"/>
        <v>-</v>
      </c>
      <c r="AL94" s="364"/>
      <c r="AM94" s="364"/>
      <c r="AN94" s="364" t="str">
        <f t="shared" si="195"/>
        <v>-</v>
      </c>
      <c r="AO94" s="364" t="str">
        <f t="shared" si="151"/>
        <v>-</v>
      </c>
      <c r="AP94" s="363" t="str">
        <f>IF($AE94=0,"　",VLOOKUP($AE94,ﾚｰｻﾞOP,43,0))</f>
        <v>-</v>
      </c>
      <c r="AQ94" s="255" t="str">
        <f>IF($AE94=0,"　",VLOOKUP($AE94,ﾚｰｻﾞOP,45,0))</f>
        <v>-</v>
      </c>
      <c r="AR94" s="255">
        <f>IF($AE94=0,"　",VLOOKUP($AE94,ﾚｰｻﾞOP,47,0))</f>
        <v>0</v>
      </c>
      <c r="AS94" s="255">
        <f t="shared" si="125"/>
        <v>0</v>
      </c>
      <c r="AT94" s="255"/>
      <c r="AU94" s="256">
        <f t="shared" si="168"/>
        <v>0</v>
      </c>
      <c r="AV94" s="257">
        <f t="shared" si="169"/>
        <v>0</v>
      </c>
      <c r="AW94" s="590" t="str">
        <f>IF($AE94=0,"　",VLOOKUP($AE94,ﾚｰｻﾞOP,5,0))</f>
        <v>-</v>
      </c>
      <c r="AX94" s="369"/>
      <c r="AY94" s="154" t="str">
        <f>IF($AE94=0,"　",VLOOKUP($AE94,ﾚｰｻﾞOP,6,0))</f>
        <v>-</v>
      </c>
      <c r="AZ94" s="367"/>
      <c r="BA94" s="154" t="str">
        <f>IF($AE94=0,"　",VLOOKUP($AE94,ﾚｰｻﾞOP,7,0))</f>
        <v>-</v>
      </c>
      <c r="BB94" s="367"/>
      <c r="BC94" s="368" t="str">
        <f>IF($AE94=0,"　",VLOOKUP($AE94,ﾚｰｻﾞOP,8,0))</f>
        <v>-</v>
      </c>
      <c r="BD94" s="369"/>
      <c r="BE94" s="154" t="str">
        <f>IF($AE94=0,"　",VLOOKUP($AE94,ﾚｰｻﾞOP,9,0))</f>
        <v>-</v>
      </c>
      <c r="BF94" s="367"/>
      <c r="BG94" s="368" t="str">
        <f>IF($AE94=0,"　",VLOOKUP($AE94,ﾚｰｻﾞOP,10,0))</f>
        <v>-</v>
      </c>
      <c r="BH94" s="367"/>
      <c r="BI94" s="154" t="str">
        <f>IF($AE94=0,"　",VLOOKUP($AE94,ﾚｰｻﾞOP,11,0))</f>
        <v>-</v>
      </c>
      <c r="BJ94" s="367"/>
      <c r="BK94" s="154" t="str">
        <f t="shared" si="159"/>
        <v>-</v>
      </c>
      <c r="BL94" s="367"/>
      <c r="BM94" s="154" t="str">
        <f t="shared" si="160"/>
        <v>-</v>
      </c>
      <c r="BN94" s="367"/>
      <c r="BO94" s="155" t="str">
        <f t="shared" si="161"/>
        <v>-</v>
      </c>
      <c r="BP94" s="367"/>
      <c r="BQ94" s="154" t="str">
        <f t="shared" si="148"/>
        <v>-</v>
      </c>
      <c r="BR94" s="369"/>
      <c r="BS94" s="154" t="str">
        <f t="shared" si="128"/>
        <v>-</v>
      </c>
      <c r="BT94" s="369"/>
      <c r="BU94" s="154" t="str">
        <f t="shared" si="129"/>
        <v>-</v>
      </c>
      <c r="BV94" s="369"/>
      <c r="BW94" s="154" t="str">
        <f t="shared" si="130"/>
        <v>-</v>
      </c>
      <c r="BX94" s="367"/>
      <c r="BY94" s="154" t="str">
        <f t="shared" si="131"/>
        <v>-</v>
      </c>
      <c r="BZ94" s="369"/>
      <c r="CA94" s="154" t="str">
        <f t="shared" si="132"/>
        <v>-</v>
      </c>
      <c r="CB94" s="367"/>
      <c r="CC94" s="154" t="str">
        <f t="shared" si="133"/>
        <v>-</v>
      </c>
      <c r="CD94" s="367"/>
      <c r="CE94" s="154" t="str">
        <f t="shared" si="170"/>
        <v>-</v>
      </c>
      <c r="CF94" s="369"/>
      <c r="CG94" s="155" t="str">
        <f t="shared" si="171"/>
        <v>-</v>
      </c>
      <c r="CH94" s="367"/>
      <c r="CI94" s="154" t="str">
        <f t="shared" si="172"/>
        <v>-</v>
      </c>
      <c r="CJ94" s="369"/>
      <c r="CK94" s="154" t="str">
        <f t="shared" si="173"/>
        <v>-</v>
      </c>
      <c r="CL94" s="367"/>
      <c r="CM94" s="154" t="str">
        <f t="shared" si="174"/>
        <v>-</v>
      </c>
      <c r="CN94" s="367"/>
      <c r="CO94" s="155" t="str">
        <f t="shared" si="175"/>
        <v>-</v>
      </c>
      <c r="CP94" s="367"/>
      <c r="CQ94" s="155" t="str">
        <f t="shared" si="176"/>
        <v>-</v>
      </c>
      <c r="CR94" s="367"/>
      <c r="CS94" s="154" t="str">
        <f t="shared" si="177"/>
        <v>-</v>
      </c>
      <c r="CT94" s="367"/>
      <c r="CU94" s="155"/>
      <c r="CV94" s="367"/>
      <c r="CW94" s="154" t="str">
        <f t="shared" si="178"/>
        <v>-</v>
      </c>
      <c r="CX94" s="367"/>
      <c r="CY94" s="155" t="str">
        <f t="shared" si="179"/>
        <v>-</v>
      </c>
      <c r="CZ94" s="367"/>
      <c r="DA94" s="154" t="str">
        <f t="shared" si="180"/>
        <v>-</v>
      </c>
      <c r="DB94" s="369"/>
      <c r="DC94" s="155" t="str">
        <f t="shared" si="181"/>
        <v>-</v>
      </c>
      <c r="DD94" s="367"/>
      <c r="DE94" s="374">
        <f>IF(AG94=1,1,0)</f>
        <v>0</v>
      </c>
      <c r="DF94" s="373"/>
      <c r="DG94" s="265">
        <f t="shared" si="182"/>
        <v>0</v>
      </c>
      <c r="DH94" s="372"/>
      <c r="DI94" s="267">
        <f>IF(AG94=1,1,0)</f>
        <v>0</v>
      </c>
      <c r="DJ94" s="373"/>
      <c r="DK94" s="374">
        <f t="shared" si="146"/>
        <v>0</v>
      </c>
      <c r="DL94" s="373"/>
      <c r="DM94" s="374">
        <f t="shared" si="164"/>
        <v>0</v>
      </c>
      <c r="DN94" s="373"/>
      <c r="DO94" s="155">
        <f t="shared" si="183"/>
        <v>0</v>
      </c>
      <c r="DP94" s="372"/>
      <c r="DQ94" s="155">
        <f t="shared" si="184"/>
        <v>0</v>
      </c>
      <c r="DR94" s="373"/>
      <c r="DS94" s="155">
        <f t="shared" si="185"/>
        <v>0</v>
      </c>
      <c r="DT94" s="372"/>
      <c r="DU94" s="155">
        <f t="shared" si="186"/>
        <v>0</v>
      </c>
      <c r="DV94" s="373"/>
      <c r="DW94" s="368">
        <f t="shared" si="196"/>
        <v>0</v>
      </c>
      <c r="DX94" s="372"/>
      <c r="DY94" s="154">
        <f t="shared" si="154"/>
        <v>0</v>
      </c>
      <c r="DZ94" s="373"/>
      <c r="EA94" s="154">
        <f>IF(AP94=1,1,0)</f>
        <v>0</v>
      </c>
      <c r="EB94" s="373"/>
      <c r="EC94" s="269">
        <f>IF(AQ94=1,1,0)</f>
        <v>0</v>
      </c>
      <c r="ED94" s="376"/>
      <c r="EE94" s="271">
        <f>IF(AV94=0,0,1)</f>
        <v>0</v>
      </c>
      <c r="EF94" s="377"/>
      <c r="EG94" s="273"/>
      <c r="EH94" s="274"/>
      <c r="EI94" s="275"/>
      <c r="EJ94" s="276"/>
      <c r="EK94" s="275"/>
      <c r="EL94" s="277"/>
      <c r="EM94" s="278" t="str">
        <f t="shared" si="187"/>
        <v xml:space="preserve"> </v>
      </c>
      <c r="EN94" s="372"/>
      <c r="EO94" s="155">
        <f t="shared" si="188"/>
        <v>0</v>
      </c>
      <c r="EP94" s="373"/>
      <c r="ER94" s="194" t="str">
        <f t="shared" si="189"/>
        <v>-</v>
      </c>
      <c r="ET94" s="154">
        <v>45706</v>
      </c>
      <c r="EU94" s="367">
        <v>4163110</v>
      </c>
      <c r="EV94" s="154">
        <v>45706</v>
      </c>
      <c r="EW94" s="367">
        <v>4163110</v>
      </c>
      <c r="EX94" s="154">
        <f t="shared" si="155"/>
        <v>0</v>
      </c>
      <c r="EY94" s="367"/>
      <c r="EZ94" s="154">
        <f t="shared" si="190"/>
        <v>0</v>
      </c>
      <c r="FA94" s="367"/>
      <c r="FB94" s="154">
        <f>IF($AE94=0,"　",VLOOKUP($AE94,ﾚｰｻﾞOP,63,0))</f>
        <v>0</v>
      </c>
      <c r="FC94" s="367"/>
      <c r="FD94" s="154">
        <v>45706</v>
      </c>
      <c r="FE94" s="367">
        <v>4163114</v>
      </c>
      <c r="FF94" s="155">
        <f t="shared" si="157"/>
        <v>0</v>
      </c>
      <c r="FG94" s="367"/>
      <c r="FH94" s="154">
        <f t="shared" si="158"/>
        <v>0</v>
      </c>
      <c r="FI94" s="367"/>
      <c r="FJ94" s="154">
        <v>45749</v>
      </c>
      <c r="FK94" s="373">
        <v>4163127</v>
      </c>
      <c r="FL94" s="155">
        <f t="shared" ref="FL94:FL125" si="198">IF($AE94=0,"　",VLOOKUP($AE94,ﾚｰｻﾞOP,68,0))</f>
        <v>1</v>
      </c>
      <c r="FM94" s="279"/>
      <c r="FN94" s="1184"/>
      <c r="FO94" s="280"/>
      <c r="FP94" s="281"/>
      <c r="FQ94" s="282"/>
      <c r="FS94" s="281"/>
      <c r="FT94" s="282"/>
    </row>
    <row r="95" spans="1:176" ht="18.600000000000001" customHeight="1">
      <c r="A95" s="228">
        <f t="shared" si="197"/>
        <v>85</v>
      </c>
      <c r="B95" s="343" t="str">
        <f t="shared" si="91"/>
        <v>4IE</v>
      </c>
      <c r="C95" s="875">
        <v>45748</v>
      </c>
      <c r="D95" s="933" t="s">
        <v>810</v>
      </c>
      <c r="E95" s="934">
        <v>89610014</v>
      </c>
      <c r="F95" s="595" t="s">
        <v>1018</v>
      </c>
      <c r="G95" s="596"/>
      <c r="H95" s="597" t="s">
        <v>3</v>
      </c>
      <c r="I95" s="598" t="s">
        <v>63</v>
      </c>
      <c r="J95" s="598" t="s">
        <v>826</v>
      </c>
      <c r="K95" s="599" t="s">
        <v>11</v>
      </c>
      <c r="L95" s="600" t="s">
        <v>873</v>
      </c>
      <c r="M95" s="935" t="s">
        <v>964</v>
      </c>
      <c r="N95" s="936"/>
      <c r="O95" s="937">
        <v>45744</v>
      </c>
      <c r="P95" s="936">
        <v>45744</v>
      </c>
      <c r="Q95" s="937">
        <v>45745</v>
      </c>
      <c r="R95" s="936">
        <v>45748</v>
      </c>
      <c r="S95" s="937">
        <v>45748</v>
      </c>
      <c r="T95" s="936">
        <v>45749</v>
      </c>
      <c r="U95" s="938">
        <v>45749</v>
      </c>
      <c r="V95" s="936">
        <v>45751</v>
      </c>
      <c r="W95" s="939">
        <v>45750</v>
      </c>
      <c r="X95" s="936">
        <v>45752</v>
      </c>
      <c r="Y95" s="940">
        <v>45755</v>
      </c>
      <c r="Z95" s="359">
        <v>45755</v>
      </c>
      <c r="AA95" s="601"/>
      <c r="AB95" s="359"/>
      <c r="AC95" s="602"/>
      <c r="AD95" s="361"/>
      <c r="AE95" s="362">
        <v>25</v>
      </c>
      <c r="AF95" s="363" t="str">
        <f t="shared" si="149"/>
        <v>4IE</v>
      </c>
      <c r="AG95" s="364" t="str">
        <f>IF($AE95=0,"　",VLOOKUP($AE95,ﾚｰｻﾞOP,34,0))</f>
        <v>-</v>
      </c>
      <c r="AH95" s="364" t="str">
        <f t="shared" si="165"/>
        <v>-</v>
      </c>
      <c r="AI95" s="364" t="str">
        <f t="shared" si="163"/>
        <v>-</v>
      </c>
      <c r="AJ95" s="364" t="str">
        <f t="shared" si="166"/>
        <v>-</v>
      </c>
      <c r="AK95" s="364" t="str">
        <f t="shared" si="167"/>
        <v>-</v>
      </c>
      <c r="AL95" s="364"/>
      <c r="AM95" s="364"/>
      <c r="AN95" s="364" t="str">
        <f t="shared" si="195"/>
        <v>-</v>
      </c>
      <c r="AO95" s="364" t="str">
        <f t="shared" si="151"/>
        <v>-</v>
      </c>
      <c r="AP95" s="363" t="str">
        <f>IF($AE95=0,"　",VLOOKUP($AE95,ﾚｰｻﾞOP,43,0))</f>
        <v>-</v>
      </c>
      <c r="AQ95" s="255" t="str">
        <f>IF($AE95=0,"　",VLOOKUP($AE95,ﾚｰｻﾞOP,45,0))</f>
        <v>-</v>
      </c>
      <c r="AR95" s="255">
        <f>IF($AE95=0,"　",VLOOKUP($AE95,ﾚｰｻﾞOP,47,0))</f>
        <v>0</v>
      </c>
      <c r="AS95" s="255">
        <f t="shared" si="125"/>
        <v>0</v>
      </c>
      <c r="AT95" s="255"/>
      <c r="AU95" s="256">
        <f t="shared" si="168"/>
        <v>0</v>
      </c>
      <c r="AV95" s="257">
        <f t="shared" si="169"/>
        <v>0</v>
      </c>
      <c r="AW95" s="590" t="str">
        <f>IF($AE95=0,"　",VLOOKUP($AE95,ﾚｰｻﾞOP,5,0))</f>
        <v>-</v>
      </c>
      <c r="AX95" s="369"/>
      <c r="AY95" s="154" t="str">
        <f>IF($AE95=0,"　",VLOOKUP($AE95,ﾚｰｻﾞOP,6,0))</f>
        <v>-</v>
      </c>
      <c r="AZ95" s="367"/>
      <c r="BA95" s="154" t="str">
        <f>IF($AE95=0,"　",VLOOKUP($AE95,ﾚｰｻﾞOP,7,0))</f>
        <v>-</v>
      </c>
      <c r="BB95" s="367"/>
      <c r="BC95" s="368" t="str">
        <f>IF($AE95=0,"　",VLOOKUP($AE95,ﾚｰｻﾞOP,8,0))</f>
        <v>-</v>
      </c>
      <c r="BD95" s="369"/>
      <c r="BE95" s="154" t="str">
        <f>IF($AE95=0,"　",VLOOKUP($AE95,ﾚｰｻﾞOP,9,0))</f>
        <v>-</v>
      </c>
      <c r="BF95" s="367"/>
      <c r="BG95" s="368" t="str">
        <f>IF($AE95=0,"　",VLOOKUP($AE95,ﾚｰｻﾞOP,10,0))</f>
        <v>-</v>
      </c>
      <c r="BH95" s="367"/>
      <c r="BI95" s="154" t="str">
        <f>IF($AE95=0,"　",VLOOKUP($AE95,ﾚｰｻﾞOP,11,0))</f>
        <v>-</v>
      </c>
      <c r="BJ95" s="367"/>
      <c r="BK95" s="154" t="str">
        <f t="shared" si="159"/>
        <v>-</v>
      </c>
      <c r="BL95" s="367"/>
      <c r="BM95" s="154" t="str">
        <f t="shared" si="160"/>
        <v>-</v>
      </c>
      <c r="BN95" s="367"/>
      <c r="BO95" s="155" t="str">
        <f t="shared" si="161"/>
        <v>-</v>
      </c>
      <c r="BP95" s="367"/>
      <c r="BQ95" s="154" t="str">
        <f t="shared" si="148"/>
        <v>-</v>
      </c>
      <c r="BR95" s="369"/>
      <c r="BS95" s="154" t="str">
        <f t="shared" si="128"/>
        <v>-</v>
      </c>
      <c r="BT95" s="369"/>
      <c r="BU95" s="154" t="str">
        <f t="shared" si="129"/>
        <v>-</v>
      </c>
      <c r="BV95" s="369"/>
      <c r="BW95" s="154" t="str">
        <f t="shared" si="130"/>
        <v>-</v>
      </c>
      <c r="BX95" s="367"/>
      <c r="BY95" s="154" t="str">
        <f t="shared" si="131"/>
        <v>-</v>
      </c>
      <c r="BZ95" s="369"/>
      <c r="CA95" s="154" t="str">
        <f t="shared" si="132"/>
        <v>-</v>
      </c>
      <c r="CB95" s="367"/>
      <c r="CC95" s="154" t="str">
        <f t="shared" si="133"/>
        <v>-</v>
      </c>
      <c r="CD95" s="367"/>
      <c r="CE95" s="154" t="str">
        <f t="shared" si="170"/>
        <v>-</v>
      </c>
      <c r="CF95" s="369"/>
      <c r="CG95" s="155" t="str">
        <f t="shared" si="171"/>
        <v>-</v>
      </c>
      <c r="CH95" s="367"/>
      <c r="CI95" s="154" t="str">
        <f t="shared" si="172"/>
        <v>-</v>
      </c>
      <c r="CJ95" s="369"/>
      <c r="CK95" s="154" t="str">
        <f t="shared" si="173"/>
        <v>-</v>
      </c>
      <c r="CL95" s="367"/>
      <c r="CM95" s="154" t="str">
        <f t="shared" si="174"/>
        <v>-</v>
      </c>
      <c r="CN95" s="367"/>
      <c r="CO95" s="155" t="str">
        <f t="shared" si="175"/>
        <v>-</v>
      </c>
      <c r="CP95" s="367"/>
      <c r="CQ95" s="155" t="str">
        <f t="shared" si="176"/>
        <v>-</v>
      </c>
      <c r="CR95" s="367"/>
      <c r="CS95" s="154" t="str">
        <f t="shared" si="177"/>
        <v>-</v>
      </c>
      <c r="CT95" s="367"/>
      <c r="CU95" s="155"/>
      <c r="CV95" s="367"/>
      <c r="CW95" s="154" t="str">
        <f t="shared" si="178"/>
        <v>-</v>
      </c>
      <c r="CX95" s="367"/>
      <c r="CY95" s="155" t="str">
        <f t="shared" si="179"/>
        <v>-</v>
      </c>
      <c r="CZ95" s="367"/>
      <c r="DA95" s="154" t="str">
        <f t="shared" si="180"/>
        <v>-</v>
      </c>
      <c r="DB95" s="369"/>
      <c r="DC95" s="155" t="str">
        <f t="shared" si="181"/>
        <v>-</v>
      </c>
      <c r="DD95" s="367"/>
      <c r="DE95" s="374">
        <f>IF(AG95=1,1,0)</f>
        <v>0</v>
      </c>
      <c r="DF95" s="373"/>
      <c r="DG95" s="265">
        <f t="shared" si="182"/>
        <v>0</v>
      </c>
      <c r="DH95" s="372"/>
      <c r="DI95" s="267">
        <f>IF(AG95=1,1,0)</f>
        <v>0</v>
      </c>
      <c r="DJ95" s="373"/>
      <c r="DK95" s="374">
        <f t="shared" si="146"/>
        <v>0</v>
      </c>
      <c r="DL95" s="373"/>
      <c r="DM95" s="374">
        <f t="shared" si="164"/>
        <v>0</v>
      </c>
      <c r="DN95" s="373"/>
      <c r="DO95" s="155">
        <f t="shared" si="183"/>
        <v>0</v>
      </c>
      <c r="DP95" s="372"/>
      <c r="DQ95" s="155">
        <f t="shared" si="184"/>
        <v>0</v>
      </c>
      <c r="DR95" s="373"/>
      <c r="DS95" s="155">
        <f t="shared" si="185"/>
        <v>0</v>
      </c>
      <c r="DT95" s="372"/>
      <c r="DU95" s="155">
        <f t="shared" si="186"/>
        <v>0</v>
      </c>
      <c r="DV95" s="373"/>
      <c r="DW95" s="368">
        <f t="shared" si="196"/>
        <v>0</v>
      </c>
      <c r="DX95" s="372"/>
      <c r="DY95" s="154">
        <f t="shared" si="154"/>
        <v>0</v>
      </c>
      <c r="DZ95" s="373"/>
      <c r="EA95" s="154">
        <f>IF(AP95=1,1,0)</f>
        <v>0</v>
      </c>
      <c r="EB95" s="373"/>
      <c r="EC95" s="269">
        <f>IF(AQ95=1,1,0)</f>
        <v>0</v>
      </c>
      <c r="ED95" s="376"/>
      <c r="EE95" s="271">
        <f>IF(AV95=0,0,1)</f>
        <v>0</v>
      </c>
      <c r="EF95" s="377"/>
      <c r="EG95" s="273"/>
      <c r="EH95" s="274"/>
      <c r="EI95" s="275"/>
      <c r="EJ95" s="276"/>
      <c r="EK95" s="275"/>
      <c r="EL95" s="277"/>
      <c r="EM95" s="278" t="str">
        <f t="shared" si="187"/>
        <v xml:space="preserve"> </v>
      </c>
      <c r="EN95" s="372"/>
      <c r="EO95" s="155">
        <f t="shared" si="188"/>
        <v>0</v>
      </c>
      <c r="EP95" s="373"/>
      <c r="ER95" s="194" t="str">
        <f t="shared" si="189"/>
        <v>-</v>
      </c>
      <c r="ET95" s="154">
        <v>45706</v>
      </c>
      <c r="EU95" s="367">
        <v>4163110</v>
      </c>
      <c r="EV95" s="154">
        <v>45706</v>
      </c>
      <c r="EW95" s="367">
        <v>4163110</v>
      </c>
      <c r="EX95" s="154">
        <f t="shared" si="155"/>
        <v>0</v>
      </c>
      <c r="EY95" s="367"/>
      <c r="EZ95" s="154">
        <f t="shared" si="190"/>
        <v>0</v>
      </c>
      <c r="FA95" s="367"/>
      <c r="FB95" s="154"/>
      <c r="FC95" s="367"/>
      <c r="FD95" s="154">
        <v>45706</v>
      </c>
      <c r="FE95" s="367">
        <v>4163114</v>
      </c>
      <c r="FF95" s="155">
        <f t="shared" si="157"/>
        <v>0</v>
      </c>
      <c r="FG95" s="367"/>
      <c r="FH95" s="154">
        <f t="shared" si="158"/>
        <v>0</v>
      </c>
      <c r="FI95" s="367"/>
      <c r="FJ95" s="154">
        <v>45749</v>
      </c>
      <c r="FK95" s="373">
        <v>4163127</v>
      </c>
      <c r="FL95" s="155">
        <f t="shared" si="198"/>
        <v>1</v>
      </c>
      <c r="FM95" s="279"/>
      <c r="FN95" s="1184"/>
      <c r="FO95" s="280"/>
      <c r="FP95" s="281"/>
      <c r="FQ95" s="282"/>
      <c r="FS95" s="281"/>
      <c r="FT95" s="282"/>
    </row>
    <row r="96" spans="1:176" ht="18.600000000000001" customHeight="1">
      <c r="A96" s="228">
        <f t="shared" si="197"/>
        <v>86</v>
      </c>
      <c r="B96" s="343" t="str">
        <f t="shared" si="91"/>
        <v>4IE</v>
      </c>
      <c r="C96" s="875">
        <v>45748</v>
      </c>
      <c r="D96" s="942" t="s">
        <v>30</v>
      </c>
      <c r="E96" s="943">
        <v>84510208</v>
      </c>
      <c r="F96" s="595" t="s">
        <v>1016</v>
      </c>
      <c r="G96" s="596"/>
      <c r="H96" s="597" t="s">
        <v>3</v>
      </c>
      <c r="I96" s="598" t="s">
        <v>59</v>
      </c>
      <c r="J96" s="598" t="s">
        <v>815</v>
      </c>
      <c r="K96" s="599" t="s">
        <v>11</v>
      </c>
      <c r="L96" s="600" t="s">
        <v>684</v>
      </c>
      <c r="M96" s="352">
        <v>45744</v>
      </c>
      <c r="N96" s="353">
        <v>45742</v>
      </c>
      <c r="O96" s="354">
        <v>45745</v>
      </c>
      <c r="P96" s="353">
        <v>45743</v>
      </c>
      <c r="Q96" s="354">
        <v>45748</v>
      </c>
      <c r="R96" s="353">
        <v>45744</v>
      </c>
      <c r="S96" s="354">
        <v>45748</v>
      </c>
      <c r="T96" s="353">
        <v>45744</v>
      </c>
      <c r="U96" s="355">
        <v>45750</v>
      </c>
      <c r="V96" s="353">
        <v>45750</v>
      </c>
      <c r="W96" s="356">
        <v>45751</v>
      </c>
      <c r="X96" s="357">
        <v>45751</v>
      </c>
      <c r="Y96" s="979">
        <v>45755</v>
      </c>
      <c r="Z96" s="359">
        <v>45755</v>
      </c>
      <c r="AA96" s="601"/>
      <c r="AB96" s="359"/>
      <c r="AC96" s="251" t="s">
        <v>633</v>
      </c>
      <c r="AD96" s="361"/>
      <c r="AE96" s="362">
        <v>3</v>
      </c>
      <c r="AF96" s="363" t="str">
        <f t="shared" si="149"/>
        <v>4IE</v>
      </c>
      <c r="AG96" s="364">
        <v>1</v>
      </c>
      <c r="AH96" s="364">
        <f t="shared" si="165"/>
        <v>0</v>
      </c>
      <c r="AI96" s="364">
        <f t="shared" si="163"/>
        <v>0</v>
      </c>
      <c r="AJ96" s="364">
        <f t="shared" si="166"/>
        <v>0</v>
      </c>
      <c r="AK96" s="364">
        <f t="shared" si="167"/>
        <v>0</v>
      </c>
      <c r="AL96" s="364"/>
      <c r="AM96" s="364"/>
      <c r="AN96" s="364">
        <v>1</v>
      </c>
      <c r="AO96" s="364">
        <v>1</v>
      </c>
      <c r="AP96" s="363">
        <v>1</v>
      </c>
      <c r="AQ96" s="255">
        <v>1</v>
      </c>
      <c r="AR96" s="255">
        <v>1</v>
      </c>
      <c r="AS96" s="255">
        <f t="shared" si="125"/>
        <v>0</v>
      </c>
      <c r="AT96" s="255"/>
      <c r="AU96" s="256">
        <f t="shared" si="168"/>
        <v>0</v>
      </c>
      <c r="AV96" s="257">
        <f t="shared" si="169"/>
        <v>1</v>
      </c>
      <c r="AW96" s="590">
        <v>45728</v>
      </c>
      <c r="AX96" s="369">
        <v>4163096</v>
      </c>
      <c r="AY96" s="154">
        <v>45728</v>
      </c>
      <c r="AZ96" s="1003">
        <v>4163097</v>
      </c>
      <c r="BA96" s="154">
        <v>45728</v>
      </c>
      <c r="BB96" s="367">
        <v>4163098</v>
      </c>
      <c r="BC96" s="368">
        <v>45644</v>
      </c>
      <c r="BD96" s="369">
        <v>4163048</v>
      </c>
      <c r="BE96" s="154">
        <v>45644</v>
      </c>
      <c r="BF96" s="367">
        <v>4163049</v>
      </c>
      <c r="BG96" s="368">
        <v>45728</v>
      </c>
      <c r="BH96" s="367">
        <v>4163101</v>
      </c>
      <c r="BI96" s="154">
        <v>45623</v>
      </c>
      <c r="BJ96" s="367">
        <v>4163033</v>
      </c>
      <c r="BK96" s="154" t="str">
        <f t="shared" si="159"/>
        <v>-</v>
      </c>
      <c r="BL96" s="367"/>
      <c r="BM96" s="154" t="str">
        <f t="shared" si="160"/>
        <v>-</v>
      </c>
      <c r="BN96" s="367"/>
      <c r="BO96" s="155" t="str">
        <f t="shared" si="161"/>
        <v>-</v>
      </c>
      <c r="BP96" s="367"/>
      <c r="BQ96" s="154" t="str">
        <f t="shared" si="148"/>
        <v>-</v>
      </c>
      <c r="BR96" s="369"/>
      <c r="BS96" s="154" t="str">
        <f t="shared" si="128"/>
        <v>-</v>
      </c>
      <c r="BT96" s="369"/>
      <c r="BU96" s="154" t="str">
        <f t="shared" si="129"/>
        <v>-</v>
      </c>
      <c r="BV96" s="369"/>
      <c r="BW96" s="154" t="str">
        <f t="shared" si="130"/>
        <v>-</v>
      </c>
      <c r="BX96" s="367"/>
      <c r="BY96" s="154" t="str">
        <f t="shared" si="131"/>
        <v>-</v>
      </c>
      <c r="BZ96" s="369"/>
      <c r="CA96" s="154" t="str">
        <f t="shared" si="132"/>
        <v>-</v>
      </c>
      <c r="CB96" s="367"/>
      <c r="CC96" s="154" t="str">
        <f t="shared" si="133"/>
        <v>-</v>
      </c>
      <c r="CD96" s="367"/>
      <c r="CE96" s="154" t="str">
        <f t="shared" si="170"/>
        <v>-</v>
      </c>
      <c r="CF96" s="369"/>
      <c r="CG96" s="155" t="str">
        <f t="shared" si="171"/>
        <v>-</v>
      </c>
      <c r="CH96" s="367"/>
      <c r="CI96" s="154" t="str">
        <f t="shared" si="172"/>
        <v>-</v>
      </c>
      <c r="CJ96" s="369"/>
      <c r="CK96" s="154" t="str">
        <f t="shared" si="173"/>
        <v>-</v>
      </c>
      <c r="CL96" s="367"/>
      <c r="CM96" s="154" t="str">
        <f t="shared" si="174"/>
        <v>-</v>
      </c>
      <c r="CN96" s="367"/>
      <c r="CO96" s="155" t="str">
        <f t="shared" si="175"/>
        <v>-</v>
      </c>
      <c r="CP96" s="367"/>
      <c r="CQ96" s="155" t="str">
        <f t="shared" si="176"/>
        <v>-</v>
      </c>
      <c r="CR96" s="367"/>
      <c r="CS96" s="154" t="str">
        <f t="shared" si="177"/>
        <v>-</v>
      </c>
      <c r="CT96" s="367"/>
      <c r="CU96" s="155"/>
      <c r="CV96" s="367"/>
      <c r="CW96" s="154" t="str">
        <f t="shared" si="178"/>
        <v>-</v>
      </c>
      <c r="CX96" s="367"/>
      <c r="CY96" s="155" t="str">
        <f t="shared" si="179"/>
        <v>-</v>
      </c>
      <c r="CZ96" s="367"/>
      <c r="DA96" s="154" t="str">
        <f t="shared" si="180"/>
        <v>-</v>
      </c>
      <c r="DB96" s="369"/>
      <c r="DC96" s="155" t="str">
        <f t="shared" si="181"/>
        <v>-</v>
      </c>
      <c r="DD96" s="367"/>
      <c r="DE96" s="374">
        <v>45720</v>
      </c>
      <c r="DF96" s="373">
        <v>4163118</v>
      </c>
      <c r="DG96" s="265">
        <f t="shared" si="182"/>
        <v>0</v>
      </c>
      <c r="DH96" s="372"/>
      <c r="DI96" s="267">
        <v>45734</v>
      </c>
      <c r="DJ96" s="373">
        <v>4163109</v>
      </c>
      <c r="DK96" s="374">
        <f t="shared" si="146"/>
        <v>0</v>
      </c>
      <c r="DL96" s="373"/>
      <c r="DM96" s="374">
        <f t="shared" si="164"/>
        <v>0</v>
      </c>
      <c r="DN96" s="373"/>
      <c r="DO96" s="155">
        <f t="shared" si="183"/>
        <v>0</v>
      </c>
      <c r="DP96" s="372"/>
      <c r="DQ96" s="155">
        <f t="shared" si="184"/>
        <v>0</v>
      </c>
      <c r="DR96" s="373"/>
      <c r="DS96" s="155">
        <f t="shared" si="185"/>
        <v>0</v>
      </c>
      <c r="DT96" s="372"/>
      <c r="DU96" s="155">
        <f t="shared" si="186"/>
        <v>0</v>
      </c>
      <c r="DV96" s="373"/>
      <c r="DW96" s="368">
        <v>45630</v>
      </c>
      <c r="DX96" s="372">
        <v>4163039</v>
      </c>
      <c r="DY96" s="154">
        <v>45581</v>
      </c>
      <c r="DZ96" s="373">
        <v>4063456</v>
      </c>
      <c r="EA96" s="154">
        <v>45734</v>
      </c>
      <c r="EB96" s="373">
        <v>4163107</v>
      </c>
      <c r="EC96" s="269">
        <v>45734</v>
      </c>
      <c r="ED96" s="376">
        <v>4163108</v>
      </c>
      <c r="EE96" s="271">
        <v>45630</v>
      </c>
      <c r="EF96" s="604">
        <v>4163043</v>
      </c>
      <c r="EG96" s="273"/>
      <c r="EH96" s="274"/>
      <c r="EI96" s="275"/>
      <c r="EJ96" s="276"/>
      <c r="EK96" s="275"/>
      <c r="EL96" s="277"/>
      <c r="EM96" s="278" t="str">
        <f t="shared" si="187"/>
        <v xml:space="preserve"> </v>
      </c>
      <c r="EN96" s="372"/>
      <c r="EO96" s="155">
        <f t="shared" si="188"/>
        <v>0</v>
      </c>
      <c r="EP96" s="373"/>
      <c r="ER96" s="194" t="str">
        <f t="shared" si="189"/>
        <v>-</v>
      </c>
      <c r="ET96" s="154" t="str">
        <f>IF($AE96=0,"　",VLOOKUP($AE96,ﾚｰｻﾞOP,60,0))</f>
        <v>-</v>
      </c>
      <c r="EU96" s="367"/>
      <c r="EV96" s="154" t="str">
        <f>IF($AE96=0,"　",VLOOKUP($AE96,ﾚｰｻﾞOP,60,0))</f>
        <v>-</v>
      </c>
      <c r="EW96" s="367"/>
      <c r="EX96" s="154" t="str">
        <f t="shared" si="155"/>
        <v>-</v>
      </c>
      <c r="EY96" s="367"/>
      <c r="EZ96" s="154" t="str">
        <f t="shared" si="190"/>
        <v>-</v>
      </c>
      <c r="FA96" s="367"/>
      <c r="FB96" s="154" t="str">
        <f>IF($AE96=0,"　",VLOOKUP($AE96,ﾚｰｻﾞOP,63,0))</f>
        <v>-</v>
      </c>
      <c r="FC96" s="367"/>
      <c r="FD96" s="154" t="str">
        <f>IF($AE96=0,"　",VLOOKUP($AE96,ﾚｰｻﾞOP,64,0))</f>
        <v>-</v>
      </c>
      <c r="FE96" s="367"/>
      <c r="FF96" s="155" t="str">
        <f t="shared" si="157"/>
        <v>-</v>
      </c>
      <c r="FG96" s="367"/>
      <c r="FH96" s="154" t="str">
        <f t="shared" si="158"/>
        <v>-</v>
      </c>
      <c r="FI96" s="367"/>
      <c r="FJ96" s="154" t="str">
        <f>IF($AE96=0,"　",VLOOKUP($AE96,ﾚｰｻﾞOP,67,0))</f>
        <v>-</v>
      </c>
      <c r="FK96" s="373"/>
      <c r="FL96" s="155" t="str">
        <f t="shared" si="198"/>
        <v>-</v>
      </c>
      <c r="FM96" s="279"/>
      <c r="FN96" s="1184"/>
      <c r="FO96" s="280"/>
      <c r="FP96" s="281"/>
      <c r="FQ96" s="282"/>
      <c r="FS96" s="281"/>
      <c r="FT96" s="282"/>
    </row>
    <row r="97" spans="1:176" ht="18.600000000000001" customHeight="1">
      <c r="A97" s="228">
        <f t="shared" si="197"/>
        <v>87</v>
      </c>
      <c r="B97" s="343" t="str">
        <f t="shared" si="91"/>
        <v>4IE</v>
      </c>
      <c r="C97" s="1008">
        <v>45778</v>
      </c>
      <c r="D97" s="1010" t="s">
        <v>50</v>
      </c>
      <c r="E97" s="346">
        <v>62510045</v>
      </c>
      <c r="F97" s="595" t="s">
        <v>1019</v>
      </c>
      <c r="G97" s="596"/>
      <c r="H97" s="597" t="s">
        <v>631</v>
      </c>
      <c r="I97" s="598" t="s">
        <v>61</v>
      </c>
      <c r="J97" s="598" t="s">
        <v>33</v>
      </c>
      <c r="K97" s="599" t="s">
        <v>97</v>
      </c>
      <c r="L97" s="600"/>
      <c r="M97" s="352">
        <v>45744</v>
      </c>
      <c r="N97" s="353">
        <v>45743</v>
      </c>
      <c r="O97" s="354">
        <v>45745</v>
      </c>
      <c r="P97" s="353">
        <v>45745</v>
      </c>
      <c r="Q97" s="354">
        <v>45748</v>
      </c>
      <c r="R97" s="353">
        <v>45749</v>
      </c>
      <c r="S97" s="354">
        <v>45748</v>
      </c>
      <c r="T97" s="353">
        <v>45749</v>
      </c>
      <c r="U97" s="355">
        <v>45750</v>
      </c>
      <c r="V97" s="353">
        <v>45755</v>
      </c>
      <c r="W97" s="356">
        <v>45751</v>
      </c>
      <c r="X97" s="357">
        <v>45755</v>
      </c>
      <c r="Y97" s="358">
        <v>45762</v>
      </c>
      <c r="Z97" s="359"/>
      <c r="AA97" s="360">
        <v>45757</v>
      </c>
      <c r="AB97" s="358">
        <v>45758</v>
      </c>
      <c r="AC97" s="251" t="s">
        <v>633</v>
      </c>
      <c r="AD97" s="361"/>
      <c r="AE97" s="362">
        <v>1</v>
      </c>
      <c r="AF97" s="363" t="str">
        <f t="shared" si="149"/>
        <v>4IE</v>
      </c>
      <c r="AG97" s="364">
        <f>IF($AE97=0,"　",VLOOKUP($AE97,ﾚｰｻﾞOP,34,0))</f>
        <v>0</v>
      </c>
      <c r="AH97" s="364">
        <f t="shared" si="165"/>
        <v>0</v>
      </c>
      <c r="AI97" s="364">
        <f t="shared" si="163"/>
        <v>0</v>
      </c>
      <c r="AJ97" s="364">
        <f t="shared" si="166"/>
        <v>0</v>
      </c>
      <c r="AK97" s="364">
        <f t="shared" si="167"/>
        <v>0</v>
      </c>
      <c r="AL97" s="364"/>
      <c r="AM97" s="364"/>
      <c r="AN97" s="364">
        <v>1</v>
      </c>
      <c r="AO97" s="364">
        <f>IF($AE97=0,"　",VLOOKUP($AE97,ﾚｰｻﾞOP,40,0))</f>
        <v>0</v>
      </c>
      <c r="AP97" s="363">
        <v>1</v>
      </c>
      <c r="AQ97" s="255">
        <v>1</v>
      </c>
      <c r="AR97" s="255">
        <v>1</v>
      </c>
      <c r="AS97" s="255">
        <f t="shared" si="125"/>
        <v>0</v>
      </c>
      <c r="AT97" s="255"/>
      <c r="AU97" s="256">
        <f t="shared" si="168"/>
        <v>0</v>
      </c>
      <c r="AV97" s="257">
        <f t="shared" si="169"/>
        <v>1</v>
      </c>
      <c r="AW97" s="590">
        <v>45728</v>
      </c>
      <c r="AX97" s="369">
        <v>4163096</v>
      </c>
      <c r="AY97" s="154">
        <v>45728</v>
      </c>
      <c r="AZ97" s="1003">
        <v>4163097</v>
      </c>
      <c r="BA97" s="154">
        <v>45728</v>
      </c>
      <c r="BB97" s="367">
        <v>4163098</v>
      </c>
      <c r="BC97" s="368">
        <v>45644</v>
      </c>
      <c r="BD97" s="369">
        <v>4163048</v>
      </c>
      <c r="BE97" s="154">
        <v>45644</v>
      </c>
      <c r="BF97" s="367">
        <v>4163049</v>
      </c>
      <c r="BG97" s="368">
        <v>45728</v>
      </c>
      <c r="BH97" s="367">
        <v>4163101</v>
      </c>
      <c r="BI97" s="154">
        <v>45623</v>
      </c>
      <c r="BJ97" s="367">
        <v>4163033</v>
      </c>
      <c r="BK97" s="154"/>
      <c r="BL97" s="367"/>
      <c r="BM97" s="154"/>
      <c r="BN97" s="367"/>
      <c r="BO97" s="154">
        <v>45334</v>
      </c>
      <c r="BP97" s="367">
        <v>4163086</v>
      </c>
      <c r="BQ97" s="154" t="str">
        <f t="shared" si="148"/>
        <v>-</v>
      </c>
      <c r="BR97" s="369"/>
      <c r="BS97" s="154" t="str">
        <f t="shared" si="128"/>
        <v>-</v>
      </c>
      <c r="BT97" s="369"/>
      <c r="BU97" s="154" t="str">
        <f t="shared" si="129"/>
        <v>-</v>
      </c>
      <c r="BV97" s="369"/>
      <c r="BW97" s="154" t="str">
        <f t="shared" si="130"/>
        <v>-</v>
      </c>
      <c r="BX97" s="367"/>
      <c r="BY97" s="154" t="str">
        <f t="shared" si="131"/>
        <v>-</v>
      </c>
      <c r="BZ97" s="369"/>
      <c r="CA97" s="154" t="str">
        <f t="shared" si="132"/>
        <v>-</v>
      </c>
      <c r="CB97" s="367"/>
      <c r="CC97" s="154" t="str">
        <f t="shared" si="133"/>
        <v>-</v>
      </c>
      <c r="CD97" s="367"/>
      <c r="CE97" s="154" t="str">
        <f t="shared" si="170"/>
        <v>-</v>
      </c>
      <c r="CF97" s="369"/>
      <c r="CG97" s="155" t="str">
        <f t="shared" si="171"/>
        <v>-</v>
      </c>
      <c r="CH97" s="367"/>
      <c r="CI97" s="154" t="str">
        <f t="shared" si="172"/>
        <v>-</v>
      </c>
      <c r="CJ97" s="369"/>
      <c r="CK97" s="154" t="str">
        <f t="shared" si="173"/>
        <v>-</v>
      </c>
      <c r="CL97" s="367"/>
      <c r="CM97" s="154" t="str">
        <f t="shared" si="174"/>
        <v>-</v>
      </c>
      <c r="CN97" s="367"/>
      <c r="CO97" s="155" t="str">
        <f t="shared" si="175"/>
        <v>-</v>
      </c>
      <c r="CP97" s="367"/>
      <c r="CQ97" s="155" t="str">
        <f t="shared" si="176"/>
        <v>-</v>
      </c>
      <c r="CR97" s="367"/>
      <c r="CS97" s="154" t="str">
        <f t="shared" si="177"/>
        <v>-</v>
      </c>
      <c r="CT97" s="367"/>
      <c r="CU97" s="155"/>
      <c r="CV97" s="367"/>
      <c r="CW97" s="154" t="str">
        <f t="shared" si="178"/>
        <v>-</v>
      </c>
      <c r="CX97" s="367"/>
      <c r="CY97" s="155" t="str">
        <f t="shared" si="179"/>
        <v>-</v>
      </c>
      <c r="CZ97" s="367"/>
      <c r="DA97" s="154" t="str">
        <f t="shared" si="180"/>
        <v>-</v>
      </c>
      <c r="DB97" s="369"/>
      <c r="DC97" s="155" t="str">
        <f t="shared" si="181"/>
        <v>-</v>
      </c>
      <c r="DD97" s="367"/>
      <c r="DE97" s="374">
        <f>IF(AG97=1,1,0)</f>
        <v>0</v>
      </c>
      <c r="DF97" s="373"/>
      <c r="DG97" s="265">
        <f t="shared" si="182"/>
        <v>0</v>
      </c>
      <c r="DH97" s="372"/>
      <c r="DI97" s="267">
        <f>IF(AG97=1,1,0)</f>
        <v>0</v>
      </c>
      <c r="DJ97" s="373"/>
      <c r="DK97" s="374">
        <f t="shared" si="146"/>
        <v>0</v>
      </c>
      <c r="DL97" s="373"/>
      <c r="DM97" s="374">
        <f t="shared" si="164"/>
        <v>0</v>
      </c>
      <c r="DN97" s="373"/>
      <c r="DO97" s="155">
        <f t="shared" si="183"/>
        <v>0</v>
      </c>
      <c r="DP97" s="372"/>
      <c r="DQ97" s="155">
        <f t="shared" si="184"/>
        <v>0</v>
      </c>
      <c r="DR97" s="373"/>
      <c r="DS97" s="155">
        <f t="shared" si="185"/>
        <v>0</v>
      </c>
      <c r="DT97" s="372"/>
      <c r="DU97" s="155">
        <f t="shared" si="186"/>
        <v>0</v>
      </c>
      <c r="DV97" s="373"/>
      <c r="DW97" s="368">
        <v>45630</v>
      </c>
      <c r="DX97" s="372">
        <v>4163039</v>
      </c>
      <c r="DY97" s="154">
        <f>IF(AO97=1,1,0)</f>
        <v>0</v>
      </c>
      <c r="DZ97" s="373"/>
      <c r="EA97" s="154">
        <v>45734</v>
      </c>
      <c r="EB97" s="373">
        <v>4163107</v>
      </c>
      <c r="EC97" s="269">
        <v>45734</v>
      </c>
      <c r="ED97" s="376">
        <v>4163108</v>
      </c>
      <c r="EE97" s="271">
        <v>45630</v>
      </c>
      <c r="EF97" s="604">
        <v>4163043</v>
      </c>
      <c r="EG97" s="273"/>
      <c r="EH97" s="274"/>
      <c r="EI97" s="275"/>
      <c r="EJ97" s="276"/>
      <c r="EK97" s="275"/>
      <c r="EL97" s="277"/>
      <c r="EM97" s="278" t="str">
        <f t="shared" si="187"/>
        <v xml:space="preserve"> </v>
      </c>
      <c r="EN97" s="372"/>
      <c r="EO97" s="155">
        <f t="shared" si="188"/>
        <v>0</v>
      </c>
      <c r="EP97" s="373"/>
      <c r="ER97" s="194" t="str">
        <f t="shared" si="189"/>
        <v>-</v>
      </c>
      <c r="ET97" s="154" t="str">
        <f>IF($AE97=0,"　",VLOOKUP($AE97,ﾚｰｻﾞOP,60,0))</f>
        <v>-</v>
      </c>
      <c r="EU97" s="367"/>
      <c r="EV97" s="154" t="str">
        <f>IF($AE97=0,"　",VLOOKUP($AE97,ﾚｰｻﾞOP,60,0))</f>
        <v>-</v>
      </c>
      <c r="EW97" s="367"/>
      <c r="EX97" s="154" t="str">
        <f t="shared" si="155"/>
        <v>-</v>
      </c>
      <c r="EY97" s="367"/>
      <c r="EZ97" s="154" t="str">
        <f t="shared" si="190"/>
        <v>-</v>
      </c>
      <c r="FA97" s="367"/>
      <c r="FB97" s="154" t="str">
        <f>IF($AE97=0,"　",VLOOKUP($AE97,ﾚｰｻﾞOP,63,0))</f>
        <v>-</v>
      </c>
      <c r="FC97" s="367"/>
      <c r="FD97" s="154" t="str">
        <f>IF($AE97=0,"　",VLOOKUP($AE97,ﾚｰｻﾞOP,64,0))</f>
        <v>-</v>
      </c>
      <c r="FE97" s="367"/>
      <c r="FF97" s="155" t="str">
        <f t="shared" si="157"/>
        <v>-</v>
      </c>
      <c r="FG97" s="367"/>
      <c r="FH97" s="154" t="str">
        <f t="shared" si="158"/>
        <v>-</v>
      </c>
      <c r="FI97" s="367"/>
      <c r="FJ97" s="154" t="str">
        <f>IF($AE97=0,"　",VLOOKUP($AE97,ﾚｰｻﾞOP,67,0))</f>
        <v>-</v>
      </c>
      <c r="FK97" s="373"/>
      <c r="FL97" s="155" t="str">
        <f t="shared" si="198"/>
        <v>-</v>
      </c>
      <c r="FM97" s="279"/>
      <c r="FN97" s="1184"/>
      <c r="FO97" s="280"/>
      <c r="FP97" s="281"/>
      <c r="FQ97" s="282"/>
      <c r="FS97" s="281"/>
      <c r="FT97" s="282"/>
    </row>
    <row r="98" spans="1:176" ht="18.600000000000001" customHeight="1">
      <c r="A98" s="228">
        <f t="shared" si="197"/>
        <v>88</v>
      </c>
      <c r="B98" s="343" t="str">
        <f t="shared" si="91"/>
        <v>4IE</v>
      </c>
      <c r="C98" s="875">
        <v>45748</v>
      </c>
      <c r="D98" s="933" t="s">
        <v>810</v>
      </c>
      <c r="E98" s="934">
        <v>89610011</v>
      </c>
      <c r="F98" s="595" t="s">
        <v>1026</v>
      </c>
      <c r="G98" s="596"/>
      <c r="H98" s="597" t="s">
        <v>3</v>
      </c>
      <c r="I98" s="598" t="s">
        <v>63</v>
      </c>
      <c r="J98" s="598" t="s">
        <v>824</v>
      </c>
      <c r="K98" s="599" t="s">
        <v>11</v>
      </c>
      <c r="L98" s="600" t="s">
        <v>873</v>
      </c>
      <c r="M98" s="935" t="s">
        <v>1</v>
      </c>
      <c r="N98" s="936"/>
      <c r="O98" s="937">
        <v>45748</v>
      </c>
      <c r="P98" s="936">
        <v>45748</v>
      </c>
      <c r="Q98" s="937">
        <v>45749</v>
      </c>
      <c r="R98" s="936">
        <v>45748</v>
      </c>
      <c r="S98" s="937">
        <v>45749</v>
      </c>
      <c r="T98" s="353">
        <v>45750</v>
      </c>
      <c r="U98" s="938">
        <v>45751</v>
      </c>
      <c r="V98" s="936">
        <v>45752</v>
      </c>
      <c r="W98" s="939">
        <v>45752</v>
      </c>
      <c r="X98" s="936">
        <v>45754</v>
      </c>
      <c r="Y98" s="940">
        <v>45756</v>
      </c>
      <c r="Z98" s="359">
        <v>45755</v>
      </c>
      <c r="AA98" s="601"/>
      <c r="AB98" s="359"/>
      <c r="AC98" s="602"/>
      <c r="AD98" s="361"/>
      <c r="AE98" s="362">
        <v>25</v>
      </c>
      <c r="AF98" s="363" t="str">
        <f t="shared" si="149"/>
        <v>4IE</v>
      </c>
      <c r="AG98" s="364" t="str">
        <f>IF($AE98=0,"　",VLOOKUP($AE98,ﾚｰｻﾞOP,34,0))</f>
        <v>-</v>
      </c>
      <c r="AH98" s="364" t="str">
        <f t="shared" si="165"/>
        <v>-</v>
      </c>
      <c r="AI98" s="364" t="str">
        <f t="shared" si="163"/>
        <v>-</v>
      </c>
      <c r="AJ98" s="364" t="str">
        <f t="shared" si="166"/>
        <v>-</v>
      </c>
      <c r="AK98" s="364" t="str">
        <f t="shared" si="167"/>
        <v>-</v>
      </c>
      <c r="AL98" s="364"/>
      <c r="AM98" s="364"/>
      <c r="AN98" s="364" t="str">
        <f>IF($AE98=0,"　",VLOOKUP($AE98,ﾚｰｻﾞOP,37,0))</f>
        <v>-</v>
      </c>
      <c r="AO98" s="364" t="str">
        <f>IF($AE98=0,"　",VLOOKUP($AE98,ﾚｰｻﾞOP,40,0))</f>
        <v>-</v>
      </c>
      <c r="AP98" s="363" t="str">
        <f>IF($AE98=0,"　",VLOOKUP($AE98,ﾚｰｻﾞOP,43,0))</f>
        <v>-</v>
      </c>
      <c r="AQ98" s="255" t="str">
        <f>IF($AE98=0,"　",VLOOKUP($AE98,ﾚｰｻﾞOP,45,0))</f>
        <v>-</v>
      </c>
      <c r="AR98" s="255">
        <f>IF($AE98=0,"　",VLOOKUP($AE98,ﾚｰｻﾞOP,47,0))</f>
        <v>0</v>
      </c>
      <c r="AS98" s="255">
        <f t="shared" si="125"/>
        <v>0</v>
      </c>
      <c r="AT98" s="255"/>
      <c r="AU98" s="256">
        <f t="shared" si="168"/>
        <v>0</v>
      </c>
      <c r="AV98" s="257">
        <f t="shared" si="169"/>
        <v>0</v>
      </c>
      <c r="AW98" s="590" t="str">
        <f>IF($AE98=0,"　",VLOOKUP($AE98,ﾚｰｻﾞOP,5,0))</f>
        <v>-</v>
      </c>
      <c r="AX98" s="369"/>
      <c r="AY98" s="154" t="str">
        <f>IF($AE98=0,"　",VLOOKUP($AE98,ﾚｰｻﾞOP,6,0))</f>
        <v>-</v>
      </c>
      <c r="AZ98" s="367"/>
      <c r="BA98" s="154" t="str">
        <f>IF($AE98=0,"　",VLOOKUP($AE98,ﾚｰｻﾞOP,7,0))</f>
        <v>-</v>
      </c>
      <c r="BB98" s="367"/>
      <c r="BC98" s="368" t="str">
        <f>IF($AE98=0,"　",VLOOKUP($AE98,ﾚｰｻﾞOP,8,0))</f>
        <v>-</v>
      </c>
      <c r="BD98" s="369"/>
      <c r="BE98" s="154" t="str">
        <f>IF($AE98=0,"　",VLOOKUP($AE98,ﾚｰｻﾞOP,9,0))</f>
        <v>-</v>
      </c>
      <c r="BF98" s="367"/>
      <c r="BG98" s="368" t="str">
        <f>IF($AE98=0,"　",VLOOKUP($AE98,ﾚｰｻﾞOP,10,0))</f>
        <v>-</v>
      </c>
      <c r="BH98" s="367"/>
      <c r="BI98" s="154" t="str">
        <f>IF($AE98=0,"　",VLOOKUP($AE98,ﾚｰｻﾞOP,11,0))</f>
        <v>-</v>
      </c>
      <c r="BJ98" s="367"/>
      <c r="BK98" s="154" t="str">
        <f>IF($AE98=0,"　",VLOOKUP($AE98,ﾚｰｻﾞOP,57,0))</f>
        <v>-</v>
      </c>
      <c r="BL98" s="367"/>
      <c r="BM98" s="154" t="str">
        <f>IF($AE98=0,"　",VLOOKUP($AE98,ﾚｰｻﾞOP,58,0))</f>
        <v>-</v>
      </c>
      <c r="BN98" s="367"/>
      <c r="BO98" s="155" t="str">
        <f>IF($AE98=0,"　",VLOOKUP($AE98,ﾚｰｻﾞOP,59,0))</f>
        <v>-</v>
      </c>
      <c r="BP98" s="367"/>
      <c r="BQ98" s="154" t="str">
        <f t="shared" si="148"/>
        <v>-</v>
      </c>
      <c r="BR98" s="369"/>
      <c r="BS98" s="154" t="str">
        <f t="shared" si="128"/>
        <v>-</v>
      </c>
      <c r="BT98" s="369"/>
      <c r="BU98" s="154" t="str">
        <f t="shared" si="129"/>
        <v>-</v>
      </c>
      <c r="BV98" s="369"/>
      <c r="BW98" s="154" t="str">
        <f t="shared" si="130"/>
        <v>-</v>
      </c>
      <c r="BX98" s="367"/>
      <c r="BY98" s="154" t="str">
        <f t="shared" si="131"/>
        <v>-</v>
      </c>
      <c r="BZ98" s="369"/>
      <c r="CA98" s="154" t="str">
        <f t="shared" si="132"/>
        <v>-</v>
      </c>
      <c r="CB98" s="367"/>
      <c r="CC98" s="154" t="str">
        <f t="shared" si="133"/>
        <v>-</v>
      </c>
      <c r="CD98" s="367"/>
      <c r="CE98" s="154" t="str">
        <f t="shared" si="170"/>
        <v>-</v>
      </c>
      <c r="CF98" s="369"/>
      <c r="CG98" s="155" t="str">
        <f t="shared" si="171"/>
        <v>-</v>
      </c>
      <c r="CH98" s="367"/>
      <c r="CI98" s="154" t="str">
        <f t="shared" si="172"/>
        <v>-</v>
      </c>
      <c r="CJ98" s="369"/>
      <c r="CK98" s="154" t="str">
        <f t="shared" si="173"/>
        <v>-</v>
      </c>
      <c r="CL98" s="367"/>
      <c r="CM98" s="154" t="str">
        <f t="shared" si="174"/>
        <v>-</v>
      </c>
      <c r="CN98" s="367"/>
      <c r="CO98" s="155" t="str">
        <f t="shared" si="175"/>
        <v>-</v>
      </c>
      <c r="CP98" s="367"/>
      <c r="CQ98" s="155" t="str">
        <f t="shared" si="176"/>
        <v>-</v>
      </c>
      <c r="CR98" s="367"/>
      <c r="CS98" s="154" t="str">
        <f t="shared" si="177"/>
        <v>-</v>
      </c>
      <c r="CT98" s="367"/>
      <c r="CU98" s="155"/>
      <c r="CV98" s="367"/>
      <c r="CW98" s="154" t="str">
        <f t="shared" si="178"/>
        <v>-</v>
      </c>
      <c r="CX98" s="367"/>
      <c r="CY98" s="155" t="str">
        <f t="shared" si="179"/>
        <v>-</v>
      </c>
      <c r="CZ98" s="367"/>
      <c r="DA98" s="154" t="str">
        <f t="shared" si="180"/>
        <v>-</v>
      </c>
      <c r="DB98" s="369"/>
      <c r="DC98" s="155" t="str">
        <f t="shared" si="181"/>
        <v>-</v>
      </c>
      <c r="DD98" s="367"/>
      <c r="DE98" s="374">
        <f>IF(AG98=1,1,0)</f>
        <v>0</v>
      </c>
      <c r="DF98" s="373"/>
      <c r="DG98" s="265">
        <f t="shared" si="182"/>
        <v>0</v>
      </c>
      <c r="DH98" s="372"/>
      <c r="DI98" s="267">
        <f>IF(AG98=1,1,0)</f>
        <v>0</v>
      </c>
      <c r="DJ98" s="373"/>
      <c r="DK98" s="374">
        <f t="shared" si="146"/>
        <v>0</v>
      </c>
      <c r="DL98" s="373"/>
      <c r="DM98" s="374">
        <f t="shared" si="164"/>
        <v>0</v>
      </c>
      <c r="DN98" s="373"/>
      <c r="DO98" s="155">
        <f t="shared" si="183"/>
        <v>0</v>
      </c>
      <c r="DP98" s="372"/>
      <c r="DQ98" s="155">
        <f t="shared" si="184"/>
        <v>0</v>
      </c>
      <c r="DR98" s="373"/>
      <c r="DS98" s="155">
        <f t="shared" si="185"/>
        <v>0</v>
      </c>
      <c r="DT98" s="372"/>
      <c r="DU98" s="155">
        <f t="shared" si="186"/>
        <v>0</v>
      </c>
      <c r="DV98" s="373"/>
      <c r="DW98" s="368">
        <f>IF(AN98=1,1,0)</f>
        <v>0</v>
      </c>
      <c r="DX98" s="372"/>
      <c r="DY98" s="154">
        <f>IF(AO98=1,1,0)</f>
        <v>0</v>
      </c>
      <c r="DZ98" s="373"/>
      <c r="EA98" s="154">
        <f>IF(AP98=1,1,0)</f>
        <v>0</v>
      </c>
      <c r="EB98" s="373"/>
      <c r="EC98" s="269">
        <f>IF(AQ98=1,1,0)</f>
        <v>0</v>
      </c>
      <c r="ED98" s="376"/>
      <c r="EE98" s="271">
        <f>IF(AV98=0,0,1)</f>
        <v>0</v>
      </c>
      <c r="EF98" s="377"/>
      <c r="EG98" s="273"/>
      <c r="EH98" s="274"/>
      <c r="EI98" s="275"/>
      <c r="EJ98" s="276"/>
      <c r="EK98" s="275"/>
      <c r="EL98" s="277"/>
      <c r="EM98" s="278" t="str">
        <f t="shared" si="187"/>
        <v xml:space="preserve"> </v>
      </c>
      <c r="EN98" s="372"/>
      <c r="EO98" s="155">
        <f t="shared" si="188"/>
        <v>0</v>
      </c>
      <c r="EP98" s="373"/>
      <c r="ER98" s="194" t="str">
        <f t="shared" si="189"/>
        <v>-</v>
      </c>
      <c r="ET98" s="154">
        <v>45706</v>
      </c>
      <c r="EU98" s="367">
        <v>4163110</v>
      </c>
      <c r="EV98" s="154">
        <v>45706</v>
      </c>
      <c r="EW98" s="367">
        <v>4163110</v>
      </c>
      <c r="EX98" s="154">
        <f t="shared" si="155"/>
        <v>0</v>
      </c>
      <c r="EY98" s="367"/>
      <c r="EZ98" s="154">
        <f t="shared" si="190"/>
        <v>0</v>
      </c>
      <c r="FA98" s="367"/>
      <c r="FB98" s="154">
        <v>45706</v>
      </c>
      <c r="FC98" s="367">
        <v>4163113</v>
      </c>
      <c r="FD98" s="154">
        <f>IF($AE98=0,"　",VLOOKUP($AE98,ﾚｰｻﾞOP,64,0))</f>
        <v>0</v>
      </c>
      <c r="FE98" s="367"/>
      <c r="FF98" s="155">
        <f t="shared" si="157"/>
        <v>0</v>
      </c>
      <c r="FG98" s="367"/>
      <c r="FH98" s="154">
        <f t="shared" si="158"/>
        <v>0</v>
      </c>
      <c r="FI98" s="367"/>
      <c r="FJ98" s="154">
        <v>45749</v>
      </c>
      <c r="FK98" s="373">
        <v>4163127</v>
      </c>
      <c r="FL98" s="155">
        <f t="shared" si="198"/>
        <v>1</v>
      </c>
      <c r="FM98" s="279"/>
      <c r="FN98" s="1184"/>
      <c r="FO98" s="280"/>
      <c r="FP98" s="281"/>
      <c r="FQ98" s="282"/>
      <c r="FS98" s="281"/>
      <c r="FT98" s="282"/>
    </row>
    <row r="99" spans="1:176" ht="18.600000000000001" customHeight="1">
      <c r="A99" s="228">
        <f t="shared" si="197"/>
        <v>89</v>
      </c>
      <c r="B99" s="343" t="str">
        <f t="shared" si="91"/>
        <v>4IE</v>
      </c>
      <c r="C99" s="875">
        <v>45748</v>
      </c>
      <c r="D99" s="942" t="s">
        <v>30</v>
      </c>
      <c r="E99" s="943">
        <v>84510209</v>
      </c>
      <c r="F99" s="595" t="s">
        <v>1020</v>
      </c>
      <c r="G99" s="596"/>
      <c r="H99" s="597" t="s">
        <v>3</v>
      </c>
      <c r="I99" s="598" t="s">
        <v>63</v>
      </c>
      <c r="J99" s="598" t="s">
        <v>815</v>
      </c>
      <c r="K99" s="599" t="s">
        <v>11</v>
      </c>
      <c r="L99" s="600" t="s">
        <v>684</v>
      </c>
      <c r="M99" s="352">
        <v>45745</v>
      </c>
      <c r="N99" s="353">
        <v>45743</v>
      </c>
      <c r="O99" s="354">
        <v>45748</v>
      </c>
      <c r="P99" s="353">
        <v>45745</v>
      </c>
      <c r="Q99" s="354">
        <v>45749</v>
      </c>
      <c r="R99" s="353">
        <v>45749</v>
      </c>
      <c r="S99" s="354">
        <v>45749</v>
      </c>
      <c r="T99" s="353">
        <v>45749</v>
      </c>
      <c r="U99" s="355">
        <v>45751</v>
      </c>
      <c r="V99" s="353">
        <v>45751</v>
      </c>
      <c r="W99" s="356">
        <v>45752</v>
      </c>
      <c r="X99" s="357">
        <v>45754</v>
      </c>
      <c r="Y99" s="979">
        <v>45756</v>
      </c>
      <c r="Z99" s="359">
        <v>45756</v>
      </c>
      <c r="AA99" s="601"/>
      <c r="AB99" s="359"/>
      <c r="AC99" s="251" t="s">
        <v>633</v>
      </c>
      <c r="AD99" s="361"/>
      <c r="AE99" s="362">
        <v>3</v>
      </c>
      <c r="AF99" s="363" t="str">
        <f t="shared" si="149"/>
        <v>4IE</v>
      </c>
      <c r="AG99" s="364">
        <f>IF($AE99=0,"　",VLOOKUP($AE99,ﾚｰｻﾞOP,34,0))</f>
        <v>0</v>
      </c>
      <c r="AH99" s="364">
        <f t="shared" si="165"/>
        <v>0</v>
      </c>
      <c r="AI99" s="364">
        <f t="shared" si="163"/>
        <v>0</v>
      </c>
      <c r="AJ99" s="364">
        <f t="shared" si="166"/>
        <v>0</v>
      </c>
      <c r="AK99" s="364">
        <f t="shared" si="167"/>
        <v>0</v>
      </c>
      <c r="AL99" s="364"/>
      <c r="AM99" s="364"/>
      <c r="AN99" s="364">
        <v>1</v>
      </c>
      <c r="AO99" s="364">
        <f>IF($AE99=0,"　",VLOOKUP($AE99,ﾚｰｻﾞOP,40,0))</f>
        <v>0</v>
      </c>
      <c r="AP99" s="363">
        <v>1</v>
      </c>
      <c r="AQ99" s="255">
        <v>1</v>
      </c>
      <c r="AR99" s="255">
        <f>IF($AE99=0,"　",VLOOKUP($AE99,ﾚｰｻﾞOP,47,0))</f>
        <v>0</v>
      </c>
      <c r="AS99" s="255">
        <f t="shared" si="125"/>
        <v>0</v>
      </c>
      <c r="AT99" s="255"/>
      <c r="AU99" s="256">
        <f t="shared" si="168"/>
        <v>0</v>
      </c>
      <c r="AV99" s="257">
        <f t="shared" si="169"/>
        <v>0</v>
      </c>
      <c r="AW99" s="590">
        <v>45728</v>
      </c>
      <c r="AX99" s="369">
        <v>4163096</v>
      </c>
      <c r="AY99" s="154">
        <v>45728</v>
      </c>
      <c r="AZ99" s="1003">
        <v>4163097</v>
      </c>
      <c r="BA99" s="154">
        <v>45728</v>
      </c>
      <c r="BB99" s="367">
        <v>4163098</v>
      </c>
      <c r="BC99" s="368">
        <v>45644</v>
      </c>
      <c r="BD99" s="369">
        <v>4163048</v>
      </c>
      <c r="BE99" s="154">
        <v>45644</v>
      </c>
      <c r="BF99" s="367">
        <v>4163049</v>
      </c>
      <c r="BG99" s="368">
        <v>45728</v>
      </c>
      <c r="BH99" s="367">
        <v>4163101</v>
      </c>
      <c r="BI99" s="154">
        <v>45623</v>
      </c>
      <c r="BJ99" s="367">
        <v>4163033</v>
      </c>
      <c r="BK99" s="154" t="str">
        <f>IF($AE99=0,"　",VLOOKUP($AE99,ﾚｰｻﾞOP,57,0))</f>
        <v>-</v>
      </c>
      <c r="BL99" s="367"/>
      <c r="BM99" s="154" t="str">
        <f>IF($AE99=0,"　",VLOOKUP($AE99,ﾚｰｻﾞOP,58,0))</f>
        <v>-</v>
      </c>
      <c r="BN99" s="367"/>
      <c r="BO99" s="155" t="str">
        <f>IF($AE99=0,"　",VLOOKUP($AE99,ﾚｰｻﾞOP,59,0))</f>
        <v>-</v>
      </c>
      <c r="BP99" s="367"/>
      <c r="BQ99" s="154" t="str">
        <f t="shared" si="148"/>
        <v>-</v>
      </c>
      <c r="BR99" s="369"/>
      <c r="BS99" s="154" t="str">
        <f t="shared" si="128"/>
        <v>-</v>
      </c>
      <c r="BT99" s="369"/>
      <c r="BU99" s="154" t="str">
        <f t="shared" si="129"/>
        <v>-</v>
      </c>
      <c r="BV99" s="369"/>
      <c r="BW99" s="154" t="str">
        <f t="shared" si="130"/>
        <v>-</v>
      </c>
      <c r="BX99" s="367"/>
      <c r="BY99" s="154" t="str">
        <f t="shared" si="131"/>
        <v>-</v>
      </c>
      <c r="BZ99" s="369"/>
      <c r="CA99" s="154" t="str">
        <f t="shared" si="132"/>
        <v>-</v>
      </c>
      <c r="CB99" s="367"/>
      <c r="CC99" s="154" t="str">
        <f t="shared" si="133"/>
        <v>-</v>
      </c>
      <c r="CD99" s="367"/>
      <c r="CE99" s="154" t="str">
        <f t="shared" si="170"/>
        <v>-</v>
      </c>
      <c r="CF99" s="369"/>
      <c r="CG99" s="155" t="str">
        <f t="shared" si="171"/>
        <v>-</v>
      </c>
      <c r="CH99" s="367"/>
      <c r="CI99" s="154" t="str">
        <f t="shared" si="172"/>
        <v>-</v>
      </c>
      <c r="CJ99" s="369"/>
      <c r="CK99" s="154" t="str">
        <f t="shared" si="173"/>
        <v>-</v>
      </c>
      <c r="CL99" s="367"/>
      <c r="CM99" s="154" t="str">
        <f t="shared" si="174"/>
        <v>-</v>
      </c>
      <c r="CN99" s="367"/>
      <c r="CO99" s="155" t="str">
        <f t="shared" si="175"/>
        <v>-</v>
      </c>
      <c r="CP99" s="367"/>
      <c r="CQ99" s="155" t="str">
        <f t="shared" si="176"/>
        <v>-</v>
      </c>
      <c r="CR99" s="367"/>
      <c r="CS99" s="154" t="str">
        <f t="shared" si="177"/>
        <v>-</v>
      </c>
      <c r="CT99" s="367"/>
      <c r="CU99" s="155"/>
      <c r="CV99" s="367"/>
      <c r="CW99" s="154" t="str">
        <f t="shared" si="178"/>
        <v>-</v>
      </c>
      <c r="CX99" s="367"/>
      <c r="CY99" s="155" t="str">
        <f t="shared" si="179"/>
        <v>-</v>
      </c>
      <c r="CZ99" s="367"/>
      <c r="DA99" s="154" t="str">
        <f t="shared" si="180"/>
        <v>-</v>
      </c>
      <c r="DB99" s="369"/>
      <c r="DC99" s="155" t="str">
        <f t="shared" si="181"/>
        <v>-</v>
      </c>
      <c r="DD99" s="367"/>
      <c r="DE99" s="374">
        <f>IF(AG99=1,1,0)</f>
        <v>0</v>
      </c>
      <c r="DF99" s="373"/>
      <c r="DG99" s="265">
        <f t="shared" si="182"/>
        <v>0</v>
      </c>
      <c r="DH99" s="372"/>
      <c r="DI99" s="267">
        <f>IF(AG99=1,1,0)</f>
        <v>0</v>
      </c>
      <c r="DJ99" s="373"/>
      <c r="DK99" s="374">
        <f t="shared" si="146"/>
        <v>0</v>
      </c>
      <c r="DL99" s="373"/>
      <c r="DM99" s="374">
        <f t="shared" si="164"/>
        <v>0</v>
      </c>
      <c r="DN99" s="373"/>
      <c r="DO99" s="155">
        <f t="shared" si="183"/>
        <v>0</v>
      </c>
      <c r="DP99" s="372"/>
      <c r="DQ99" s="155">
        <f t="shared" si="184"/>
        <v>0</v>
      </c>
      <c r="DR99" s="373"/>
      <c r="DS99" s="155">
        <f t="shared" si="185"/>
        <v>0</v>
      </c>
      <c r="DT99" s="372"/>
      <c r="DU99" s="155">
        <f t="shared" si="186"/>
        <v>0</v>
      </c>
      <c r="DV99" s="373"/>
      <c r="DW99" s="368">
        <v>45630</v>
      </c>
      <c r="DX99" s="372">
        <v>4163039</v>
      </c>
      <c r="DY99" s="154">
        <f>IF(AO99=1,1,0)</f>
        <v>0</v>
      </c>
      <c r="DZ99" s="373"/>
      <c r="EA99" s="154">
        <v>45734</v>
      </c>
      <c r="EB99" s="373">
        <v>4163107</v>
      </c>
      <c r="EC99" s="269">
        <v>45734</v>
      </c>
      <c r="ED99" s="376">
        <v>4163108</v>
      </c>
      <c r="EE99" s="271">
        <f>IF(AV99=0,0,1)</f>
        <v>0</v>
      </c>
      <c r="EF99" s="377"/>
      <c r="EG99" s="273"/>
      <c r="EH99" s="274"/>
      <c r="EI99" s="275"/>
      <c r="EJ99" s="276"/>
      <c r="EK99" s="275"/>
      <c r="EL99" s="277"/>
      <c r="EM99" s="278" t="str">
        <f t="shared" si="187"/>
        <v xml:space="preserve"> </v>
      </c>
      <c r="EN99" s="372"/>
      <c r="EO99" s="155">
        <f t="shared" si="188"/>
        <v>0</v>
      </c>
      <c r="EP99" s="373"/>
      <c r="ER99" s="194" t="str">
        <f t="shared" si="189"/>
        <v>-</v>
      </c>
      <c r="ET99" s="154" t="str">
        <f>IF($AE99=0,"　",VLOOKUP($AE99,ﾚｰｻﾞOP,60,0))</f>
        <v>-</v>
      </c>
      <c r="EU99" s="367"/>
      <c r="EV99" s="154" t="str">
        <f>IF($AE99=0,"　",VLOOKUP($AE99,ﾚｰｻﾞOP,60,0))</f>
        <v>-</v>
      </c>
      <c r="EW99" s="367"/>
      <c r="EX99" s="154" t="str">
        <f t="shared" si="155"/>
        <v>-</v>
      </c>
      <c r="EY99" s="367"/>
      <c r="EZ99" s="154" t="str">
        <f t="shared" si="190"/>
        <v>-</v>
      </c>
      <c r="FA99" s="367"/>
      <c r="FB99" s="154" t="str">
        <f t="shared" ref="FB99:FB116" si="199">IF($AE99=0,"　",VLOOKUP($AE99,ﾚｰｻﾞOP,63,0))</f>
        <v>-</v>
      </c>
      <c r="FC99" s="367"/>
      <c r="FD99" s="154" t="str">
        <f>IF($AE99=0,"　",VLOOKUP($AE99,ﾚｰｻﾞOP,64,0))</f>
        <v>-</v>
      </c>
      <c r="FE99" s="367"/>
      <c r="FF99" s="155" t="str">
        <f t="shared" si="157"/>
        <v>-</v>
      </c>
      <c r="FG99" s="367"/>
      <c r="FH99" s="154" t="str">
        <f t="shared" si="158"/>
        <v>-</v>
      </c>
      <c r="FI99" s="367"/>
      <c r="FJ99" s="154" t="str">
        <f>IF($AE99=0,"　",VLOOKUP($AE99,ﾚｰｻﾞOP,67,0))</f>
        <v>-</v>
      </c>
      <c r="FK99" s="373"/>
      <c r="FL99" s="155" t="str">
        <f t="shared" si="198"/>
        <v>-</v>
      </c>
      <c r="FM99" s="279"/>
      <c r="FN99" s="1184"/>
      <c r="FO99" s="280"/>
      <c r="FP99" s="281"/>
      <c r="FQ99" s="282"/>
      <c r="FS99" s="281"/>
      <c r="FT99" s="282"/>
    </row>
    <row r="100" spans="1:176" ht="18.600000000000001" customHeight="1">
      <c r="A100" s="228">
        <f t="shared" si="197"/>
        <v>90</v>
      </c>
      <c r="B100" s="343" t="str">
        <f t="shared" si="91"/>
        <v>4IE</v>
      </c>
      <c r="C100" s="875">
        <v>45749</v>
      </c>
      <c r="D100" s="1011" t="s">
        <v>810</v>
      </c>
      <c r="E100" s="1012">
        <v>89610048</v>
      </c>
      <c r="F100" s="1013" t="s">
        <v>1027</v>
      </c>
      <c r="G100" s="1014"/>
      <c r="H100" s="597" t="s">
        <v>3</v>
      </c>
      <c r="I100" s="598" t="s">
        <v>63</v>
      </c>
      <c r="J100" s="1015" t="s">
        <v>864</v>
      </c>
      <c r="K100" s="599" t="s">
        <v>11</v>
      </c>
      <c r="L100" s="1016" t="s">
        <v>873</v>
      </c>
      <c r="M100" s="1017" t="s">
        <v>963</v>
      </c>
      <c r="N100" s="1018"/>
      <c r="O100" s="1019">
        <v>45749</v>
      </c>
      <c r="P100" s="1018">
        <v>45748</v>
      </c>
      <c r="Q100" s="1019">
        <v>45750</v>
      </c>
      <c r="R100" s="1018">
        <v>45750</v>
      </c>
      <c r="S100" s="1019">
        <v>45750</v>
      </c>
      <c r="T100" s="353">
        <v>45750</v>
      </c>
      <c r="U100" s="1020">
        <v>45752</v>
      </c>
      <c r="V100" s="1018">
        <v>45756</v>
      </c>
      <c r="W100" s="1021">
        <v>45754</v>
      </c>
      <c r="X100" s="1018">
        <v>45756</v>
      </c>
      <c r="Y100" s="1022">
        <v>45757</v>
      </c>
      <c r="Z100" s="1023">
        <v>45757</v>
      </c>
      <c r="AA100" s="1024"/>
      <c r="AB100" s="1023"/>
      <c r="AC100" s="1025"/>
      <c r="AD100" s="1026"/>
      <c r="AE100" s="1027">
        <v>25</v>
      </c>
      <c r="AF100" s="363" t="str">
        <f t="shared" si="149"/>
        <v>4IE</v>
      </c>
      <c r="AG100" s="1028"/>
      <c r="AH100" s="1028"/>
      <c r="AI100" s="1028"/>
      <c r="AJ100" s="1028"/>
      <c r="AK100" s="1028"/>
      <c r="AL100" s="1028"/>
      <c r="AM100" s="1028"/>
      <c r="AN100" s="1028"/>
      <c r="AO100" s="1028"/>
      <c r="AP100" s="1029"/>
      <c r="AQ100" s="1028"/>
      <c r="AR100" s="1028"/>
      <c r="AS100" s="1028"/>
      <c r="AT100" s="1028"/>
      <c r="AU100" s="1030"/>
      <c r="AV100" s="1031"/>
      <c r="AW100" s="1032"/>
      <c r="AX100" s="1033"/>
      <c r="AY100" s="1034"/>
      <c r="AZ100" s="1035"/>
      <c r="BA100" s="1034"/>
      <c r="BB100" s="1035"/>
      <c r="BC100" s="1032"/>
      <c r="BD100" s="1033"/>
      <c r="BE100" s="1034"/>
      <c r="BF100" s="1035"/>
      <c r="BG100" s="1032"/>
      <c r="BH100" s="1035"/>
      <c r="BI100" s="1034"/>
      <c r="BJ100" s="1035"/>
      <c r="BK100" s="1034"/>
      <c r="BL100" s="1035"/>
      <c r="BM100" s="1034"/>
      <c r="BN100" s="1035"/>
      <c r="BO100" s="1036"/>
      <c r="BP100" s="1035"/>
      <c r="BQ100" s="1034"/>
      <c r="BR100" s="1033"/>
      <c r="BS100" s="1034"/>
      <c r="BT100" s="1033"/>
      <c r="BU100" s="1034"/>
      <c r="BV100" s="1033"/>
      <c r="BW100" s="1034"/>
      <c r="BX100" s="1035"/>
      <c r="BY100" s="1034"/>
      <c r="BZ100" s="1033"/>
      <c r="CA100" s="1034"/>
      <c r="CB100" s="1035"/>
      <c r="CC100" s="1034"/>
      <c r="CD100" s="1035"/>
      <c r="CE100" s="1034"/>
      <c r="CF100" s="1033"/>
      <c r="CG100" s="1036"/>
      <c r="CH100" s="1035"/>
      <c r="CI100" s="1034"/>
      <c r="CJ100" s="1033"/>
      <c r="CK100" s="1034"/>
      <c r="CL100" s="1035"/>
      <c r="CM100" s="1034"/>
      <c r="CN100" s="1035"/>
      <c r="CO100" s="1036"/>
      <c r="CP100" s="1035"/>
      <c r="CQ100" s="1036"/>
      <c r="CR100" s="1035"/>
      <c r="CS100" s="1034"/>
      <c r="CT100" s="1035"/>
      <c r="CU100" s="1036"/>
      <c r="CV100" s="1035"/>
      <c r="CW100" s="1034"/>
      <c r="CX100" s="1035"/>
      <c r="CY100" s="1036"/>
      <c r="CZ100" s="1035"/>
      <c r="DA100" s="1034"/>
      <c r="DB100" s="1033"/>
      <c r="DC100" s="1036"/>
      <c r="DD100" s="1035"/>
      <c r="DE100" s="1037"/>
      <c r="DF100" s="1038"/>
      <c r="DG100" s="901"/>
      <c r="DH100" s="1039"/>
      <c r="DI100" s="1034"/>
      <c r="DJ100" s="1038"/>
      <c r="DK100" s="1037"/>
      <c r="DL100" s="1038"/>
      <c r="DM100" s="1037"/>
      <c r="DN100" s="1038"/>
      <c r="DO100" s="1036"/>
      <c r="DP100" s="1039"/>
      <c r="DQ100" s="1036"/>
      <c r="DR100" s="1038"/>
      <c r="DS100" s="1036"/>
      <c r="DT100" s="1039"/>
      <c r="DU100" s="1036"/>
      <c r="DV100" s="1038"/>
      <c r="DW100" s="1032"/>
      <c r="DX100" s="1039"/>
      <c r="DY100" s="1034"/>
      <c r="DZ100" s="1038"/>
      <c r="EA100" s="154">
        <f>IF(AP100=1,1,0)</f>
        <v>0</v>
      </c>
      <c r="EB100" s="373"/>
      <c r="EC100" s="820"/>
      <c r="ED100" s="1040"/>
      <c r="EE100" s="904"/>
      <c r="EF100" s="1041"/>
      <c r="EG100" s="273"/>
      <c r="EH100" s="274"/>
      <c r="EI100" s="275"/>
      <c r="EJ100" s="276"/>
      <c r="EK100" s="275"/>
      <c r="EL100" s="277"/>
      <c r="EM100" s="906"/>
      <c r="EN100" s="1039"/>
      <c r="EO100" s="1036"/>
      <c r="EP100" s="1038"/>
      <c r="ER100" s="1042"/>
      <c r="ET100" s="1034">
        <v>45706</v>
      </c>
      <c r="EU100" s="1035">
        <v>4163110</v>
      </c>
      <c r="EV100" s="1034">
        <v>45706</v>
      </c>
      <c r="EW100" s="1035">
        <v>4163110</v>
      </c>
      <c r="EX100" s="1034">
        <f t="shared" si="155"/>
        <v>0</v>
      </c>
      <c r="EY100" s="1035"/>
      <c r="EZ100" s="1034">
        <f t="shared" si="190"/>
        <v>0</v>
      </c>
      <c r="FA100" s="1035"/>
      <c r="FB100" s="1034">
        <f t="shared" si="199"/>
        <v>0</v>
      </c>
      <c r="FC100" s="1035"/>
      <c r="FD100" s="154">
        <v>45706</v>
      </c>
      <c r="FE100" s="367">
        <v>4163114</v>
      </c>
      <c r="FF100" s="1036">
        <f t="shared" si="157"/>
        <v>0</v>
      </c>
      <c r="FG100" s="1035"/>
      <c r="FH100" s="1034">
        <f t="shared" si="158"/>
        <v>0</v>
      </c>
      <c r="FI100" s="1035"/>
      <c r="FJ100" s="1034">
        <v>45749</v>
      </c>
      <c r="FK100" s="1038">
        <v>4163127</v>
      </c>
      <c r="FL100" s="1036">
        <f t="shared" si="198"/>
        <v>1</v>
      </c>
      <c r="FM100" s="279"/>
      <c r="FN100" s="1184"/>
      <c r="FO100" s="280"/>
      <c r="FP100" s="281"/>
      <c r="FQ100" s="282"/>
      <c r="FS100" s="281"/>
      <c r="FT100" s="282"/>
    </row>
    <row r="101" spans="1:176" ht="18.600000000000001" customHeight="1">
      <c r="A101" s="228">
        <f t="shared" si="197"/>
        <v>91</v>
      </c>
      <c r="B101" s="343" t="str">
        <f t="shared" si="91"/>
        <v>4IE</v>
      </c>
      <c r="C101" s="1008">
        <v>45778</v>
      </c>
      <c r="D101" s="942" t="s">
        <v>30</v>
      </c>
      <c r="E101" s="943">
        <v>84510186</v>
      </c>
      <c r="F101" s="595" t="s">
        <v>95</v>
      </c>
      <c r="G101" s="596"/>
      <c r="H101" s="597" t="s">
        <v>3</v>
      </c>
      <c r="I101" s="598" t="s">
        <v>966</v>
      </c>
      <c r="J101" s="598" t="s">
        <v>598</v>
      </c>
      <c r="K101" s="599" t="s">
        <v>11</v>
      </c>
      <c r="L101" s="600"/>
      <c r="M101" s="352">
        <v>45748</v>
      </c>
      <c r="N101" s="353">
        <v>45744</v>
      </c>
      <c r="O101" s="354">
        <v>45749</v>
      </c>
      <c r="P101" s="353">
        <v>45748</v>
      </c>
      <c r="Q101" s="354">
        <v>45750</v>
      </c>
      <c r="R101" s="353">
        <v>45750</v>
      </c>
      <c r="S101" s="354">
        <v>45750</v>
      </c>
      <c r="T101" s="353">
        <v>45751</v>
      </c>
      <c r="U101" s="355">
        <v>45752</v>
      </c>
      <c r="V101" s="353">
        <v>45752</v>
      </c>
      <c r="W101" s="356">
        <v>45754</v>
      </c>
      <c r="X101" s="357">
        <v>45754</v>
      </c>
      <c r="Y101" s="359">
        <v>45758</v>
      </c>
      <c r="Z101" s="359">
        <v>45758</v>
      </c>
      <c r="AA101" s="601"/>
      <c r="AB101" s="359"/>
      <c r="AC101" s="251" t="s">
        <v>633</v>
      </c>
      <c r="AD101" s="361"/>
      <c r="AE101" s="362">
        <v>3</v>
      </c>
      <c r="AF101" s="363" t="str">
        <f t="shared" si="149"/>
        <v>4IE</v>
      </c>
      <c r="AG101" s="364">
        <f>IF($AE101=0,"　",VLOOKUP($AE101,ﾚｰｻﾞOP,34,0))</f>
        <v>0</v>
      </c>
      <c r="AH101" s="364">
        <f t="shared" ref="AH101:AH110" si="200">IF($AE101=0,"　",VLOOKUP($AE101,ﾚｰｻﾞOP,35,0))</f>
        <v>0</v>
      </c>
      <c r="AI101" s="364">
        <v>1</v>
      </c>
      <c r="AJ101" s="364">
        <f t="shared" ref="AJ101:AJ132" si="201">IF($AE101=0,"　",VLOOKUP($AE101,ﾚｰｻﾞOP,51,0))</f>
        <v>0</v>
      </c>
      <c r="AK101" s="364">
        <f t="shared" ref="AK101:AK132" si="202">IF($AE101=0,"　",VLOOKUP($AE101,ﾚｰｻﾞOP,52,0))</f>
        <v>0</v>
      </c>
      <c r="AL101" s="364"/>
      <c r="AM101" s="364"/>
      <c r="AN101" s="364">
        <v>1</v>
      </c>
      <c r="AO101" s="364">
        <v>1</v>
      </c>
      <c r="AP101" s="363">
        <v>1</v>
      </c>
      <c r="AQ101" s="255">
        <v>1</v>
      </c>
      <c r="AR101" s="255">
        <v>1</v>
      </c>
      <c r="AS101" s="255">
        <f t="shared" ref="AS101:AS132" si="203">IF($AE101=0,"　",VLOOKUP($AE101,ﾚｰｻﾞOP,47,0))</f>
        <v>0</v>
      </c>
      <c r="AT101" s="255"/>
      <c r="AU101" s="256">
        <f t="shared" ref="AU101:AU132" si="204">IF(AI101="付属済",0,IF(AI101=1,AI101+AP101,0))</f>
        <v>2</v>
      </c>
      <c r="AV101" s="257">
        <f t="shared" ref="AV101:AV132" si="205">IF(AE101=0,0,(AR101*1)+(AS101*100))</f>
        <v>1</v>
      </c>
      <c r="AW101" s="590">
        <v>45728</v>
      </c>
      <c r="AX101" s="369">
        <v>4163096</v>
      </c>
      <c r="AY101" s="154">
        <v>45728</v>
      </c>
      <c r="AZ101" s="1003">
        <v>4163097</v>
      </c>
      <c r="BA101" s="154">
        <v>45728</v>
      </c>
      <c r="BB101" s="367">
        <v>4163098</v>
      </c>
      <c r="BC101" s="368">
        <v>45644</v>
      </c>
      <c r="BD101" s="369">
        <v>4163048</v>
      </c>
      <c r="BE101" s="154">
        <v>45644</v>
      </c>
      <c r="BF101" s="367">
        <v>4163049</v>
      </c>
      <c r="BG101" s="368">
        <v>45728</v>
      </c>
      <c r="BH101" s="367">
        <v>4163101</v>
      </c>
      <c r="BI101" s="154">
        <v>45623</v>
      </c>
      <c r="BJ101" s="367">
        <v>4163033</v>
      </c>
      <c r="BK101" s="154" t="str">
        <f t="shared" ref="BK101:BK132" si="206">IF($AE101=0,"　",VLOOKUP($AE101,ﾚｰｻﾞOP,57,0))</f>
        <v>-</v>
      </c>
      <c r="BL101" s="367"/>
      <c r="BM101" s="154" t="str">
        <f t="shared" ref="BM101:BM132" si="207">IF($AE101=0,"　",VLOOKUP($AE101,ﾚｰｻﾞOP,58,0))</f>
        <v>-</v>
      </c>
      <c r="BN101" s="367"/>
      <c r="BO101" s="155" t="str">
        <f t="shared" ref="BO101:BO132" si="208">IF($AE101=0,"　",VLOOKUP($AE101,ﾚｰｻﾞOP,59,0))</f>
        <v>-</v>
      </c>
      <c r="BP101" s="367"/>
      <c r="BQ101" s="154" t="str">
        <f>IF($AE101=0,"　",VLOOKUP($AE101,ﾚｰｻﾞOP,12,0))</f>
        <v>-</v>
      </c>
      <c r="BR101" s="369"/>
      <c r="BS101" s="154" t="str">
        <f t="shared" ref="BS101:BS141" si="209">IF($AE101=0,"　",VLOOKUP($AE101,ﾚｰｻﾞOP,13,0))</f>
        <v>-</v>
      </c>
      <c r="BT101" s="369"/>
      <c r="BU101" s="154" t="str">
        <f t="shared" ref="BU101:BU141" si="210">IF($AE101=0,"　",VLOOKUP($AE101,ﾚｰｻﾞOP,14,0))</f>
        <v>-</v>
      </c>
      <c r="BV101" s="369"/>
      <c r="BW101" s="154" t="str">
        <f t="shared" ref="BW101:BW141" si="211">IF($AE101=0,"　",VLOOKUP($AE101,ﾚｰｻﾞOP,15,0))</f>
        <v>-</v>
      </c>
      <c r="BX101" s="367"/>
      <c r="BY101" s="154" t="str">
        <f t="shared" ref="BY101:BY141" si="212">IF($AE101=0,"　",VLOOKUP($AE101,ﾚｰｻﾞOP,16,0))</f>
        <v>-</v>
      </c>
      <c r="BZ101" s="369"/>
      <c r="CA101" s="154" t="str">
        <f t="shared" ref="CA101:CA141" si="213">IF($AE101=0,"　",VLOOKUP($AE101,ﾚｰｻﾞOP,17,0))</f>
        <v>-</v>
      </c>
      <c r="CB101" s="367"/>
      <c r="CC101" s="154" t="str">
        <f t="shared" ref="CC101:CC141" si="214">IF($AE101=0,"　",VLOOKUP($AE101,ﾚｰｻﾞOP,18,0))</f>
        <v>-</v>
      </c>
      <c r="CD101" s="367"/>
      <c r="CE101" s="154" t="str">
        <f t="shared" ref="CE101:CE132" si="215">IF($AE101=0,"　",VLOOKUP($AE101,ﾚｰｻﾞOP,19,0))</f>
        <v>-</v>
      </c>
      <c r="CF101" s="369"/>
      <c r="CG101" s="155" t="str">
        <f t="shared" ref="CG101:CG132" si="216">IF($AE101=0,"　",VLOOKUP($AE101,ﾚｰｻﾞOP,20,0))</f>
        <v>-</v>
      </c>
      <c r="CH101" s="367"/>
      <c r="CI101" s="154" t="str">
        <f t="shared" ref="CI101:CI132" si="217">IF($AE101=0,"　",VLOOKUP($AE101,ﾚｰｻﾞOP,21,0))</f>
        <v>-</v>
      </c>
      <c r="CJ101" s="369"/>
      <c r="CK101" s="154" t="str">
        <f t="shared" ref="CK101:CK132" si="218">IF($AE101=0,"　",VLOOKUP($AE101,ﾚｰｻﾞOP,22,0))</f>
        <v>-</v>
      </c>
      <c r="CL101" s="367"/>
      <c r="CM101" s="154" t="str">
        <f t="shared" ref="CM101:CM132" si="219">IF($AE101=0,"　",VLOOKUP($AE101,ﾚｰｻﾞOP,23,0))</f>
        <v>-</v>
      </c>
      <c r="CN101" s="367"/>
      <c r="CO101" s="155" t="str">
        <f t="shared" ref="CO101:CO132" si="220">IF($AE101=0,"　",VLOOKUP($AE101,ﾚｰｻﾞOP,24,0))</f>
        <v>-</v>
      </c>
      <c r="CP101" s="367"/>
      <c r="CQ101" s="155" t="str">
        <f t="shared" ref="CQ101:CQ132" si="221">IF($AE101=0,"　",VLOOKUP($AE101,ﾚｰｻﾞOP,25,0))</f>
        <v>-</v>
      </c>
      <c r="CR101" s="367"/>
      <c r="CS101" s="154" t="str">
        <f t="shared" ref="CS101:CS132" si="222">IF($AE101=0,"　",VLOOKUP($AE101,ﾚｰｻﾞOP,26,0))</f>
        <v>-</v>
      </c>
      <c r="CT101" s="367"/>
      <c r="CU101" s="155"/>
      <c r="CV101" s="367"/>
      <c r="CW101" s="154" t="str">
        <f t="shared" ref="CW101:CW132" si="223">IF($AE101=0,"　",VLOOKUP($AE101,ﾚｰｻﾞOP,28,0))</f>
        <v>-</v>
      </c>
      <c r="CX101" s="367"/>
      <c r="CY101" s="155" t="str">
        <f t="shared" ref="CY101:CY132" si="224">IF($AE101=0,"　",VLOOKUP($AE101,ﾚｰｻﾞOP,29,0))</f>
        <v>-</v>
      </c>
      <c r="CZ101" s="367"/>
      <c r="DA101" s="154" t="str">
        <f t="shared" ref="DA101:DA132" si="225">IF($AE101=0,"　",VLOOKUP($AE101,ﾚｰｻﾞOP,30,0))</f>
        <v>-</v>
      </c>
      <c r="DB101" s="369"/>
      <c r="DC101" s="155" t="str">
        <f t="shared" ref="DC101:DC132" si="226">IF($AE101=0,"　",VLOOKUP($AE101,ﾚｰｻﾞOP,31,0))</f>
        <v>-</v>
      </c>
      <c r="DD101" s="367"/>
      <c r="DE101" s="374">
        <f>IF(AG101=1,1,0)</f>
        <v>0</v>
      </c>
      <c r="DF101" s="373"/>
      <c r="DG101" s="265">
        <f t="shared" ref="DG101:DG110" si="227">IF(AH101=1,1,0)</f>
        <v>0</v>
      </c>
      <c r="DH101" s="372"/>
      <c r="DI101" s="267">
        <f>IF(AG101=1,1,0)</f>
        <v>0</v>
      </c>
      <c r="DJ101" s="373"/>
      <c r="DK101" s="480">
        <v>45679</v>
      </c>
      <c r="DL101" s="481">
        <v>4163066</v>
      </c>
      <c r="DM101" s="374">
        <f t="shared" ref="DM101:DM114" si="228">IF(AU101=1,1,0)</f>
        <v>0</v>
      </c>
      <c r="DN101" s="373"/>
      <c r="DO101" s="155">
        <f t="shared" ref="DO101:DO132" si="229">IF(AJ101=1,1,0)</f>
        <v>0</v>
      </c>
      <c r="DP101" s="372"/>
      <c r="DQ101" s="155">
        <f t="shared" ref="DQ101:DQ132" si="230">IF(AK101=1,1,0)</f>
        <v>0</v>
      </c>
      <c r="DR101" s="373"/>
      <c r="DS101" s="155">
        <f t="shared" ref="DS101:DS132" si="231">IF(AL101=1,1,0)</f>
        <v>0</v>
      </c>
      <c r="DT101" s="372"/>
      <c r="DU101" s="155">
        <f t="shared" ref="DU101:DU132" si="232">IF(AM101=1,1,0)</f>
        <v>0</v>
      </c>
      <c r="DV101" s="373"/>
      <c r="DW101" s="368">
        <v>45630</v>
      </c>
      <c r="DX101" s="372">
        <v>4163039</v>
      </c>
      <c r="DY101" s="154">
        <v>45581</v>
      </c>
      <c r="DZ101" s="373">
        <v>4063456</v>
      </c>
      <c r="EA101" s="154">
        <v>45734</v>
      </c>
      <c r="EB101" s="373">
        <v>4163107</v>
      </c>
      <c r="EC101" s="269">
        <v>45734</v>
      </c>
      <c r="ED101" s="376">
        <v>4163108</v>
      </c>
      <c r="EE101" s="271">
        <v>45630</v>
      </c>
      <c r="EF101" s="604">
        <v>4163043</v>
      </c>
      <c r="EG101" s="273"/>
      <c r="EH101" s="274"/>
      <c r="EI101" s="275"/>
      <c r="EJ101" s="276"/>
      <c r="EK101" s="275"/>
      <c r="EL101" s="277"/>
      <c r="EM101" s="278" t="str">
        <f t="shared" ref="EM101:EM132" si="233">IF(CE101="-"," ",IF(AR101=1,1," "))</f>
        <v xml:space="preserve"> </v>
      </c>
      <c r="EN101" s="372"/>
      <c r="EO101" s="155">
        <f t="shared" ref="EO101:EO132" si="234">IF(AT101=1,1,0)</f>
        <v>0</v>
      </c>
      <c r="EP101" s="373"/>
      <c r="ER101" s="194" t="str">
        <f t="shared" ref="ER101:ER132" si="235">IF(AND($AE101&gt;=11,$AE101&lt;=16,$I101="国内"),"1","-")</f>
        <v>-</v>
      </c>
      <c r="ET101" s="154" t="str">
        <f t="shared" ref="ET101:ET107" si="236">IF($AE101=0,"　",VLOOKUP($AE101,ﾚｰｻﾞOP,60,0))</f>
        <v>-</v>
      </c>
      <c r="EU101" s="367"/>
      <c r="EV101" s="154" t="str">
        <f t="shared" ref="EV101:EV107" si="237">IF($AE101=0,"　",VLOOKUP($AE101,ﾚｰｻﾞOP,60,0))</f>
        <v>-</v>
      </c>
      <c r="EW101" s="367"/>
      <c r="EX101" s="154" t="str">
        <f t="shared" si="155"/>
        <v>-</v>
      </c>
      <c r="EY101" s="367"/>
      <c r="EZ101" s="154" t="str">
        <f t="shared" si="190"/>
        <v>-</v>
      </c>
      <c r="FA101" s="367"/>
      <c r="FB101" s="154" t="str">
        <f t="shared" si="199"/>
        <v>-</v>
      </c>
      <c r="FC101" s="367"/>
      <c r="FD101" s="154" t="str">
        <f t="shared" ref="FD101:FD107" si="238">IF($AE101=0,"　",VLOOKUP($AE101,ﾚｰｻﾞOP,64,0))</f>
        <v>-</v>
      </c>
      <c r="FE101" s="367"/>
      <c r="FF101" s="155" t="str">
        <f t="shared" si="157"/>
        <v>-</v>
      </c>
      <c r="FG101" s="367"/>
      <c r="FH101" s="154" t="str">
        <f t="shared" si="158"/>
        <v>-</v>
      </c>
      <c r="FI101" s="367"/>
      <c r="FJ101" s="154" t="str">
        <f t="shared" ref="FJ101:FJ107" si="239">IF($AE101=0,"　",VLOOKUP($AE101,ﾚｰｻﾞOP,67,0))</f>
        <v>-</v>
      </c>
      <c r="FK101" s="373"/>
      <c r="FL101" s="155" t="str">
        <f t="shared" si="198"/>
        <v>-</v>
      </c>
      <c r="FM101" s="279"/>
      <c r="FN101" s="1184"/>
      <c r="FO101" s="280"/>
      <c r="FP101" s="281"/>
      <c r="FQ101" s="282"/>
      <c r="FS101" s="281"/>
      <c r="FT101" s="282"/>
    </row>
    <row r="102" spans="1:176" ht="18.600000000000001" customHeight="1">
      <c r="A102" s="228">
        <f t="shared" si="197"/>
        <v>92</v>
      </c>
      <c r="B102" s="343" t="str">
        <f t="shared" si="91"/>
        <v>4IE</v>
      </c>
      <c r="C102" s="1008">
        <v>45778</v>
      </c>
      <c r="D102" s="1043" t="s">
        <v>39</v>
      </c>
      <c r="E102" s="1009" t="s">
        <v>943</v>
      </c>
      <c r="F102" s="595" t="s">
        <v>2118</v>
      </c>
      <c r="G102" s="596"/>
      <c r="H102" s="597" t="s">
        <v>630</v>
      </c>
      <c r="I102" s="598" t="s">
        <v>48</v>
      </c>
      <c r="J102" s="598" t="s">
        <v>94</v>
      </c>
      <c r="K102" s="599" t="s">
        <v>503</v>
      </c>
      <c r="L102" s="600"/>
      <c r="M102" s="352">
        <v>45749</v>
      </c>
      <c r="N102" s="353">
        <v>45744</v>
      </c>
      <c r="O102" s="354">
        <v>45750</v>
      </c>
      <c r="P102" s="353">
        <v>45748</v>
      </c>
      <c r="Q102" s="354">
        <v>45751</v>
      </c>
      <c r="R102" s="353">
        <v>45750</v>
      </c>
      <c r="S102" s="354">
        <v>45751</v>
      </c>
      <c r="T102" s="353">
        <v>45752</v>
      </c>
      <c r="U102" s="355">
        <v>45754</v>
      </c>
      <c r="V102" s="353">
        <v>45752</v>
      </c>
      <c r="W102" s="356">
        <v>45755</v>
      </c>
      <c r="X102" s="357">
        <v>45755</v>
      </c>
      <c r="Y102" s="979">
        <v>45759</v>
      </c>
      <c r="Z102" s="359">
        <v>45758</v>
      </c>
      <c r="AA102" s="601"/>
      <c r="AB102" s="359"/>
      <c r="AC102" s="251" t="s">
        <v>633</v>
      </c>
      <c r="AD102" s="361"/>
      <c r="AE102" s="362">
        <v>5</v>
      </c>
      <c r="AF102" s="363" t="str">
        <f t="shared" si="149"/>
        <v>4IE</v>
      </c>
      <c r="AG102" s="364">
        <v>1</v>
      </c>
      <c r="AH102" s="364">
        <f t="shared" si="200"/>
        <v>0</v>
      </c>
      <c r="AI102" s="364">
        <f>IF($AE102=0,"　",VLOOKUP($AE102,ﾚｰｻﾞOP,36,0))</f>
        <v>0</v>
      </c>
      <c r="AJ102" s="364">
        <f t="shared" si="201"/>
        <v>0</v>
      </c>
      <c r="AK102" s="364">
        <f t="shared" si="202"/>
        <v>0</v>
      </c>
      <c r="AL102" s="364"/>
      <c r="AM102" s="364"/>
      <c r="AN102" s="364">
        <f>IF($AE102=0,"　",VLOOKUP($AE102,ﾚｰｻﾞOP,37,0))</f>
        <v>0</v>
      </c>
      <c r="AO102" s="364">
        <f t="shared" ref="AO102:AO109" si="240">IF($AE102=0,"　",VLOOKUP($AE102,ﾚｰｻﾞOP,40,0))</f>
        <v>0</v>
      </c>
      <c r="AP102" s="363">
        <v>1</v>
      </c>
      <c r="AQ102" s="255">
        <v>1</v>
      </c>
      <c r="AR102" s="255">
        <v>1</v>
      </c>
      <c r="AS102" s="255">
        <f t="shared" si="203"/>
        <v>0</v>
      </c>
      <c r="AT102" s="255"/>
      <c r="AU102" s="256">
        <f t="shared" si="204"/>
        <v>0</v>
      </c>
      <c r="AV102" s="257">
        <f t="shared" si="205"/>
        <v>1</v>
      </c>
      <c r="AW102" s="590">
        <v>45728</v>
      </c>
      <c r="AX102" s="369">
        <v>4163096</v>
      </c>
      <c r="AY102" s="154">
        <v>45728</v>
      </c>
      <c r="AZ102" s="1003">
        <v>4163097</v>
      </c>
      <c r="BA102" s="154">
        <v>45728</v>
      </c>
      <c r="BB102" s="367">
        <v>4163098</v>
      </c>
      <c r="BC102" s="368">
        <v>45728</v>
      </c>
      <c r="BD102" s="369">
        <v>4163099</v>
      </c>
      <c r="BE102" s="1044">
        <v>45728</v>
      </c>
      <c r="BF102" s="653">
        <v>4163100</v>
      </c>
      <c r="BG102" s="368">
        <v>45728</v>
      </c>
      <c r="BH102" s="367">
        <v>4163101</v>
      </c>
      <c r="BI102" s="154" t="str">
        <f>IF($AE102=0,"　",VLOOKUP($AE102,ﾚｰｻﾞOP,11,0))</f>
        <v>-</v>
      </c>
      <c r="BJ102" s="367"/>
      <c r="BK102" s="154" t="str">
        <f t="shared" si="206"/>
        <v>-</v>
      </c>
      <c r="BL102" s="367"/>
      <c r="BM102" s="154" t="str">
        <f t="shared" si="207"/>
        <v>-</v>
      </c>
      <c r="BN102" s="367"/>
      <c r="BO102" s="155" t="str">
        <f t="shared" si="208"/>
        <v>-</v>
      </c>
      <c r="BP102" s="367"/>
      <c r="BQ102" s="154">
        <v>45561</v>
      </c>
      <c r="BR102" s="369">
        <v>4063398</v>
      </c>
      <c r="BS102" s="154" t="str">
        <f t="shared" si="209"/>
        <v>-</v>
      </c>
      <c r="BT102" s="369"/>
      <c r="BU102" s="154" t="str">
        <f t="shared" si="210"/>
        <v>-</v>
      </c>
      <c r="BV102" s="369"/>
      <c r="BW102" s="154" t="str">
        <f t="shared" si="211"/>
        <v>-</v>
      </c>
      <c r="BX102" s="367"/>
      <c r="BY102" s="154" t="str">
        <f t="shared" si="212"/>
        <v>-</v>
      </c>
      <c r="BZ102" s="369"/>
      <c r="CA102" s="154" t="str">
        <f t="shared" si="213"/>
        <v>-</v>
      </c>
      <c r="CB102" s="367"/>
      <c r="CC102" s="154" t="str">
        <f t="shared" si="214"/>
        <v>-</v>
      </c>
      <c r="CD102" s="367"/>
      <c r="CE102" s="154" t="str">
        <f t="shared" si="215"/>
        <v>-</v>
      </c>
      <c r="CF102" s="369"/>
      <c r="CG102" s="155" t="str">
        <f t="shared" si="216"/>
        <v>-</v>
      </c>
      <c r="CH102" s="367"/>
      <c r="CI102" s="154" t="str">
        <f t="shared" si="217"/>
        <v>-</v>
      </c>
      <c r="CJ102" s="369"/>
      <c r="CK102" s="154" t="str">
        <f t="shared" si="218"/>
        <v>-</v>
      </c>
      <c r="CL102" s="367"/>
      <c r="CM102" s="154" t="str">
        <f t="shared" si="219"/>
        <v>-</v>
      </c>
      <c r="CN102" s="367"/>
      <c r="CO102" s="155" t="str">
        <f t="shared" si="220"/>
        <v>-</v>
      </c>
      <c r="CP102" s="367"/>
      <c r="CQ102" s="155" t="str">
        <f t="shared" si="221"/>
        <v>-</v>
      </c>
      <c r="CR102" s="367"/>
      <c r="CS102" s="154" t="str">
        <f t="shared" si="222"/>
        <v>-</v>
      </c>
      <c r="CT102" s="367"/>
      <c r="CU102" s="155"/>
      <c r="CV102" s="367"/>
      <c r="CW102" s="154" t="str">
        <f t="shared" si="223"/>
        <v>-</v>
      </c>
      <c r="CX102" s="367"/>
      <c r="CY102" s="155" t="str">
        <f t="shared" si="224"/>
        <v>-</v>
      </c>
      <c r="CZ102" s="367"/>
      <c r="DA102" s="154" t="str">
        <f t="shared" si="225"/>
        <v>-</v>
      </c>
      <c r="DB102" s="369"/>
      <c r="DC102" s="155" t="str">
        <f t="shared" si="226"/>
        <v>-</v>
      </c>
      <c r="DD102" s="367"/>
      <c r="DE102" s="374">
        <v>45735</v>
      </c>
      <c r="DF102" s="373">
        <v>4163177</v>
      </c>
      <c r="DG102" s="265">
        <f t="shared" si="227"/>
        <v>0</v>
      </c>
      <c r="DH102" s="372"/>
      <c r="DI102" s="267">
        <v>45734</v>
      </c>
      <c r="DJ102" s="373">
        <v>4163109</v>
      </c>
      <c r="DK102" s="374">
        <f>IF(AU102=2,1,0)</f>
        <v>0</v>
      </c>
      <c r="DL102" s="373"/>
      <c r="DM102" s="374">
        <f t="shared" si="228"/>
        <v>0</v>
      </c>
      <c r="DN102" s="373"/>
      <c r="DO102" s="155">
        <f t="shared" si="229"/>
        <v>0</v>
      </c>
      <c r="DP102" s="372"/>
      <c r="DQ102" s="155">
        <f t="shared" si="230"/>
        <v>0</v>
      </c>
      <c r="DR102" s="373"/>
      <c r="DS102" s="155">
        <f t="shared" si="231"/>
        <v>0</v>
      </c>
      <c r="DT102" s="372"/>
      <c r="DU102" s="155">
        <f t="shared" si="232"/>
        <v>0</v>
      </c>
      <c r="DV102" s="373"/>
      <c r="DW102" s="368">
        <f>IF(AN102=1,1,0)</f>
        <v>0</v>
      </c>
      <c r="DX102" s="372"/>
      <c r="DY102" s="154">
        <f t="shared" ref="DY102:DY109" si="241">IF(AO102=1,1,0)</f>
        <v>0</v>
      </c>
      <c r="DZ102" s="373"/>
      <c r="EA102" s="154">
        <v>45734</v>
      </c>
      <c r="EB102" s="373">
        <v>4163107</v>
      </c>
      <c r="EC102" s="269">
        <v>45734</v>
      </c>
      <c r="ED102" s="376">
        <v>4163108</v>
      </c>
      <c r="EE102" s="271">
        <v>45630</v>
      </c>
      <c r="EF102" s="604">
        <v>4163043</v>
      </c>
      <c r="EG102" s="273"/>
      <c r="EH102" s="274"/>
      <c r="EI102" s="275"/>
      <c r="EJ102" s="276"/>
      <c r="EK102" s="275"/>
      <c r="EL102" s="277"/>
      <c r="EM102" s="278" t="str">
        <f t="shared" si="233"/>
        <v xml:space="preserve"> </v>
      </c>
      <c r="EN102" s="372"/>
      <c r="EO102" s="155">
        <f t="shared" si="234"/>
        <v>0</v>
      </c>
      <c r="EP102" s="373"/>
      <c r="ER102" s="194" t="str">
        <f t="shared" si="235"/>
        <v>-</v>
      </c>
      <c r="ET102" s="154" t="str">
        <f t="shared" si="236"/>
        <v>-</v>
      </c>
      <c r="EU102" s="367"/>
      <c r="EV102" s="154" t="str">
        <f t="shared" si="237"/>
        <v>-</v>
      </c>
      <c r="EW102" s="367"/>
      <c r="EX102" s="154" t="str">
        <f t="shared" si="155"/>
        <v>-</v>
      </c>
      <c r="EY102" s="367"/>
      <c r="EZ102" s="154" t="str">
        <f t="shared" si="190"/>
        <v>-</v>
      </c>
      <c r="FA102" s="367"/>
      <c r="FB102" s="154" t="str">
        <f t="shared" si="199"/>
        <v>-</v>
      </c>
      <c r="FC102" s="367"/>
      <c r="FD102" s="154" t="str">
        <f t="shared" si="238"/>
        <v>-</v>
      </c>
      <c r="FE102" s="367"/>
      <c r="FF102" s="155" t="str">
        <f t="shared" si="157"/>
        <v>-</v>
      </c>
      <c r="FG102" s="367"/>
      <c r="FH102" s="154" t="str">
        <f t="shared" si="158"/>
        <v>-</v>
      </c>
      <c r="FI102" s="367"/>
      <c r="FJ102" s="154" t="str">
        <f t="shared" si="239"/>
        <v>-</v>
      </c>
      <c r="FK102" s="373"/>
      <c r="FL102" s="155" t="str">
        <f t="shared" si="198"/>
        <v>-</v>
      </c>
      <c r="FM102" s="279"/>
      <c r="FN102" s="1184"/>
      <c r="FO102" s="280"/>
      <c r="FP102" s="281"/>
      <c r="FQ102" s="282"/>
      <c r="FS102" s="281"/>
      <c r="FT102" s="282"/>
    </row>
    <row r="103" spans="1:176" ht="18.600000000000001" customHeight="1">
      <c r="A103" s="228">
        <f t="shared" si="197"/>
        <v>93</v>
      </c>
      <c r="B103" s="343" t="str">
        <f t="shared" si="91"/>
        <v>4IE</v>
      </c>
      <c r="C103" s="1008">
        <v>45778</v>
      </c>
      <c r="D103" s="1043" t="s">
        <v>39</v>
      </c>
      <c r="E103" s="1009" t="s">
        <v>985</v>
      </c>
      <c r="F103" s="595" t="s">
        <v>2119</v>
      </c>
      <c r="G103" s="596"/>
      <c r="H103" s="597" t="s">
        <v>630</v>
      </c>
      <c r="I103" s="598" t="s">
        <v>48</v>
      </c>
      <c r="J103" s="598" t="s">
        <v>94</v>
      </c>
      <c r="K103" s="599" t="s">
        <v>503</v>
      </c>
      <c r="L103" s="600"/>
      <c r="M103" s="352">
        <v>45749</v>
      </c>
      <c r="N103" s="353">
        <v>45748</v>
      </c>
      <c r="O103" s="354">
        <v>45750</v>
      </c>
      <c r="P103" s="353">
        <v>45749</v>
      </c>
      <c r="Q103" s="354">
        <v>45751</v>
      </c>
      <c r="R103" s="353">
        <v>45751</v>
      </c>
      <c r="S103" s="354">
        <v>45751</v>
      </c>
      <c r="T103" s="353">
        <v>45753</v>
      </c>
      <c r="U103" s="355">
        <v>45754</v>
      </c>
      <c r="V103" s="353">
        <v>45754</v>
      </c>
      <c r="W103" s="356">
        <v>45755</v>
      </c>
      <c r="X103" s="357">
        <v>45756</v>
      </c>
      <c r="Y103" s="979">
        <v>45759</v>
      </c>
      <c r="Z103" s="359">
        <v>45758</v>
      </c>
      <c r="AA103" s="601"/>
      <c r="AB103" s="359"/>
      <c r="AC103" s="251" t="s">
        <v>633</v>
      </c>
      <c r="AD103" s="361"/>
      <c r="AE103" s="362">
        <v>5</v>
      </c>
      <c r="AF103" s="363" t="str">
        <f t="shared" si="149"/>
        <v>4IE</v>
      </c>
      <c r="AG103" s="364">
        <v>1</v>
      </c>
      <c r="AH103" s="364">
        <f t="shared" si="200"/>
        <v>0</v>
      </c>
      <c r="AI103" s="364">
        <f>IF($AE103=0,"　",VLOOKUP($AE103,ﾚｰｻﾞOP,36,0))</f>
        <v>0</v>
      </c>
      <c r="AJ103" s="364">
        <f t="shared" si="201"/>
        <v>0</v>
      </c>
      <c r="AK103" s="364">
        <f t="shared" si="202"/>
        <v>0</v>
      </c>
      <c r="AL103" s="364"/>
      <c r="AM103" s="364"/>
      <c r="AN103" s="364">
        <f>IF($AE103=0,"　",VLOOKUP($AE103,ﾚｰｻﾞOP,37,0))</f>
        <v>0</v>
      </c>
      <c r="AO103" s="364">
        <f t="shared" si="240"/>
        <v>0</v>
      </c>
      <c r="AP103" s="363">
        <v>1</v>
      </c>
      <c r="AQ103" s="255">
        <v>1</v>
      </c>
      <c r="AR103" s="255">
        <v>1</v>
      </c>
      <c r="AS103" s="255">
        <f t="shared" si="203"/>
        <v>0</v>
      </c>
      <c r="AT103" s="255"/>
      <c r="AU103" s="256">
        <f t="shared" si="204"/>
        <v>0</v>
      </c>
      <c r="AV103" s="257">
        <f t="shared" si="205"/>
        <v>1</v>
      </c>
      <c r="AW103" s="590">
        <v>45728</v>
      </c>
      <c r="AX103" s="369">
        <v>4163096</v>
      </c>
      <c r="AY103" s="154">
        <v>45728</v>
      </c>
      <c r="AZ103" s="1003">
        <v>4163097</v>
      </c>
      <c r="BA103" s="154">
        <v>45728</v>
      </c>
      <c r="BB103" s="367">
        <v>4163098</v>
      </c>
      <c r="BC103" s="368">
        <v>45728</v>
      </c>
      <c r="BD103" s="369">
        <v>4163099</v>
      </c>
      <c r="BE103" s="1044">
        <v>45728</v>
      </c>
      <c r="BF103" s="653">
        <v>4163100</v>
      </c>
      <c r="BG103" s="368">
        <v>45728</v>
      </c>
      <c r="BH103" s="367">
        <v>4163101</v>
      </c>
      <c r="BI103" s="154" t="str">
        <f>IF($AE103=0,"　",VLOOKUP($AE103,ﾚｰｻﾞOP,11,0))</f>
        <v>-</v>
      </c>
      <c r="BJ103" s="367"/>
      <c r="BK103" s="154" t="str">
        <f t="shared" si="206"/>
        <v>-</v>
      </c>
      <c r="BL103" s="367"/>
      <c r="BM103" s="154" t="str">
        <f t="shared" si="207"/>
        <v>-</v>
      </c>
      <c r="BN103" s="367"/>
      <c r="BO103" s="155" t="str">
        <f t="shared" si="208"/>
        <v>-</v>
      </c>
      <c r="BP103" s="367"/>
      <c r="BQ103" s="154">
        <v>45561</v>
      </c>
      <c r="BR103" s="369">
        <v>4063398</v>
      </c>
      <c r="BS103" s="154" t="str">
        <f t="shared" si="209"/>
        <v>-</v>
      </c>
      <c r="BT103" s="369"/>
      <c r="BU103" s="154" t="str">
        <f t="shared" si="210"/>
        <v>-</v>
      </c>
      <c r="BV103" s="369"/>
      <c r="BW103" s="154" t="str">
        <f t="shared" si="211"/>
        <v>-</v>
      </c>
      <c r="BX103" s="367"/>
      <c r="BY103" s="154" t="str">
        <f t="shared" si="212"/>
        <v>-</v>
      </c>
      <c r="BZ103" s="369"/>
      <c r="CA103" s="154" t="str">
        <f t="shared" si="213"/>
        <v>-</v>
      </c>
      <c r="CB103" s="367"/>
      <c r="CC103" s="154" t="str">
        <f t="shared" si="214"/>
        <v>-</v>
      </c>
      <c r="CD103" s="367"/>
      <c r="CE103" s="154" t="str">
        <f t="shared" si="215"/>
        <v>-</v>
      </c>
      <c r="CF103" s="369"/>
      <c r="CG103" s="155" t="str">
        <f t="shared" si="216"/>
        <v>-</v>
      </c>
      <c r="CH103" s="367"/>
      <c r="CI103" s="154" t="str">
        <f t="shared" si="217"/>
        <v>-</v>
      </c>
      <c r="CJ103" s="369"/>
      <c r="CK103" s="154" t="str">
        <f t="shared" si="218"/>
        <v>-</v>
      </c>
      <c r="CL103" s="367"/>
      <c r="CM103" s="154" t="str">
        <f t="shared" si="219"/>
        <v>-</v>
      </c>
      <c r="CN103" s="367"/>
      <c r="CO103" s="155" t="str">
        <f t="shared" si="220"/>
        <v>-</v>
      </c>
      <c r="CP103" s="367"/>
      <c r="CQ103" s="155" t="str">
        <f t="shared" si="221"/>
        <v>-</v>
      </c>
      <c r="CR103" s="367"/>
      <c r="CS103" s="154" t="str">
        <f t="shared" si="222"/>
        <v>-</v>
      </c>
      <c r="CT103" s="367"/>
      <c r="CU103" s="155"/>
      <c r="CV103" s="367"/>
      <c r="CW103" s="154" t="str">
        <f t="shared" si="223"/>
        <v>-</v>
      </c>
      <c r="CX103" s="367"/>
      <c r="CY103" s="155" t="str">
        <f t="shared" si="224"/>
        <v>-</v>
      </c>
      <c r="CZ103" s="367"/>
      <c r="DA103" s="154" t="str">
        <f t="shared" si="225"/>
        <v>-</v>
      </c>
      <c r="DB103" s="369"/>
      <c r="DC103" s="155" t="str">
        <f t="shared" si="226"/>
        <v>-</v>
      </c>
      <c r="DD103" s="367"/>
      <c r="DE103" s="374">
        <v>45735</v>
      </c>
      <c r="DF103" s="373">
        <v>4163177</v>
      </c>
      <c r="DG103" s="265">
        <f t="shared" si="227"/>
        <v>0</v>
      </c>
      <c r="DH103" s="372"/>
      <c r="DI103" s="267">
        <v>45734</v>
      </c>
      <c r="DJ103" s="373">
        <v>4163109</v>
      </c>
      <c r="DK103" s="374">
        <f>IF(AU103=2,1,0)</f>
        <v>0</v>
      </c>
      <c r="DL103" s="373"/>
      <c r="DM103" s="374">
        <f t="shared" si="228"/>
        <v>0</v>
      </c>
      <c r="DN103" s="373"/>
      <c r="DO103" s="155">
        <f t="shared" si="229"/>
        <v>0</v>
      </c>
      <c r="DP103" s="372"/>
      <c r="DQ103" s="155">
        <f t="shared" si="230"/>
        <v>0</v>
      </c>
      <c r="DR103" s="373"/>
      <c r="DS103" s="155">
        <f t="shared" si="231"/>
        <v>0</v>
      </c>
      <c r="DT103" s="372"/>
      <c r="DU103" s="155">
        <f t="shared" si="232"/>
        <v>0</v>
      </c>
      <c r="DV103" s="373"/>
      <c r="DW103" s="368">
        <f>IF(AN103=1,1,0)</f>
        <v>0</v>
      </c>
      <c r="DX103" s="372"/>
      <c r="DY103" s="154">
        <f t="shared" si="241"/>
        <v>0</v>
      </c>
      <c r="DZ103" s="373"/>
      <c r="EA103" s="154">
        <v>45734</v>
      </c>
      <c r="EB103" s="373">
        <v>4163107</v>
      </c>
      <c r="EC103" s="269">
        <v>45734</v>
      </c>
      <c r="ED103" s="376">
        <v>4163108</v>
      </c>
      <c r="EE103" s="271">
        <v>45630</v>
      </c>
      <c r="EF103" s="604">
        <v>4163043</v>
      </c>
      <c r="EG103" s="273"/>
      <c r="EH103" s="274"/>
      <c r="EI103" s="275"/>
      <c r="EJ103" s="276"/>
      <c r="EK103" s="275"/>
      <c r="EL103" s="277"/>
      <c r="EM103" s="278" t="str">
        <f t="shared" si="233"/>
        <v xml:space="preserve"> </v>
      </c>
      <c r="EN103" s="372"/>
      <c r="EO103" s="155">
        <f t="shared" si="234"/>
        <v>0</v>
      </c>
      <c r="EP103" s="373"/>
      <c r="ER103" s="194" t="str">
        <f t="shared" si="235"/>
        <v>-</v>
      </c>
      <c r="ET103" s="154" t="str">
        <f t="shared" si="236"/>
        <v>-</v>
      </c>
      <c r="EU103" s="367"/>
      <c r="EV103" s="154" t="str">
        <f t="shared" si="237"/>
        <v>-</v>
      </c>
      <c r="EW103" s="367"/>
      <c r="EX103" s="154" t="str">
        <f t="shared" si="155"/>
        <v>-</v>
      </c>
      <c r="EY103" s="367"/>
      <c r="EZ103" s="154" t="str">
        <f t="shared" si="190"/>
        <v>-</v>
      </c>
      <c r="FA103" s="367"/>
      <c r="FB103" s="154" t="str">
        <f t="shared" si="199"/>
        <v>-</v>
      </c>
      <c r="FC103" s="367"/>
      <c r="FD103" s="154" t="str">
        <f t="shared" si="238"/>
        <v>-</v>
      </c>
      <c r="FE103" s="367"/>
      <c r="FF103" s="155" t="str">
        <f t="shared" si="157"/>
        <v>-</v>
      </c>
      <c r="FG103" s="367"/>
      <c r="FH103" s="154" t="str">
        <f t="shared" si="158"/>
        <v>-</v>
      </c>
      <c r="FI103" s="367"/>
      <c r="FJ103" s="154" t="str">
        <f t="shared" si="239"/>
        <v>-</v>
      </c>
      <c r="FK103" s="373"/>
      <c r="FL103" s="155" t="str">
        <f t="shared" si="198"/>
        <v>-</v>
      </c>
      <c r="FM103" s="279"/>
      <c r="FN103" s="1184"/>
      <c r="FO103" s="280"/>
      <c r="FP103" s="281"/>
      <c r="FQ103" s="282"/>
      <c r="FS103" s="281"/>
      <c r="FT103" s="282"/>
    </row>
    <row r="104" spans="1:176" ht="18.600000000000001" customHeight="1">
      <c r="A104" s="228">
        <f t="shared" si="197"/>
        <v>94</v>
      </c>
      <c r="B104" s="343" t="str">
        <f t="shared" si="91"/>
        <v>4IE</v>
      </c>
      <c r="C104" s="1008">
        <v>45778</v>
      </c>
      <c r="D104" s="1043" t="s">
        <v>39</v>
      </c>
      <c r="E104" s="1009" t="s">
        <v>986</v>
      </c>
      <c r="F104" s="595" t="s">
        <v>2120</v>
      </c>
      <c r="G104" s="596"/>
      <c r="H104" s="597" t="s">
        <v>630</v>
      </c>
      <c r="I104" s="598" t="s">
        <v>48</v>
      </c>
      <c r="J104" s="598" t="s">
        <v>94</v>
      </c>
      <c r="K104" s="599" t="s">
        <v>503</v>
      </c>
      <c r="L104" s="600"/>
      <c r="M104" s="352">
        <v>45750</v>
      </c>
      <c r="N104" s="353">
        <v>45748</v>
      </c>
      <c r="O104" s="354">
        <v>45751</v>
      </c>
      <c r="P104" s="353">
        <v>45749</v>
      </c>
      <c r="Q104" s="354">
        <v>45752</v>
      </c>
      <c r="R104" s="353">
        <v>45751</v>
      </c>
      <c r="S104" s="354">
        <v>45752</v>
      </c>
      <c r="T104" s="353">
        <v>45754</v>
      </c>
      <c r="U104" s="355">
        <v>45755</v>
      </c>
      <c r="V104" s="353">
        <v>45755</v>
      </c>
      <c r="W104" s="356">
        <v>45756</v>
      </c>
      <c r="X104" s="357">
        <v>45757</v>
      </c>
      <c r="Y104" s="979">
        <v>45759</v>
      </c>
      <c r="Z104" s="359">
        <v>45758</v>
      </c>
      <c r="AA104" s="601"/>
      <c r="AB104" s="359"/>
      <c r="AC104" s="251" t="s">
        <v>633</v>
      </c>
      <c r="AD104" s="361"/>
      <c r="AE104" s="362">
        <v>5</v>
      </c>
      <c r="AF104" s="363" t="str">
        <f t="shared" si="149"/>
        <v>4IE</v>
      </c>
      <c r="AG104" s="364">
        <v>1</v>
      </c>
      <c r="AH104" s="364">
        <f t="shared" si="200"/>
        <v>0</v>
      </c>
      <c r="AI104" s="364">
        <f>IF($AE104=0,"　",VLOOKUP($AE104,ﾚｰｻﾞOP,36,0))</f>
        <v>0</v>
      </c>
      <c r="AJ104" s="364">
        <f t="shared" si="201"/>
        <v>0</v>
      </c>
      <c r="AK104" s="364">
        <f t="shared" si="202"/>
        <v>0</v>
      </c>
      <c r="AL104" s="364"/>
      <c r="AM104" s="364"/>
      <c r="AN104" s="364">
        <v>1</v>
      </c>
      <c r="AO104" s="364">
        <f t="shared" si="240"/>
        <v>0</v>
      </c>
      <c r="AP104" s="363">
        <v>1</v>
      </c>
      <c r="AQ104" s="255">
        <v>1</v>
      </c>
      <c r="AR104" s="255">
        <v>1</v>
      </c>
      <c r="AS104" s="255">
        <f t="shared" si="203"/>
        <v>0</v>
      </c>
      <c r="AT104" s="255"/>
      <c r="AU104" s="256">
        <f t="shared" si="204"/>
        <v>0</v>
      </c>
      <c r="AV104" s="257">
        <f t="shared" si="205"/>
        <v>1</v>
      </c>
      <c r="AW104" s="590">
        <v>45728</v>
      </c>
      <c r="AX104" s="369">
        <v>4163096</v>
      </c>
      <c r="AY104" s="154">
        <v>45728</v>
      </c>
      <c r="AZ104" s="1003">
        <v>4163097</v>
      </c>
      <c r="BA104" s="154">
        <v>45728</v>
      </c>
      <c r="BB104" s="367">
        <v>4163098</v>
      </c>
      <c r="BC104" s="368">
        <v>45728</v>
      </c>
      <c r="BD104" s="369">
        <v>4163099</v>
      </c>
      <c r="BE104" s="1044">
        <v>45728</v>
      </c>
      <c r="BF104" s="653">
        <v>4163100</v>
      </c>
      <c r="BG104" s="368">
        <v>45728</v>
      </c>
      <c r="BH104" s="367">
        <v>4163101</v>
      </c>
      <c r="BI104" s="154" t="str">
        <f>IF($AE104=0,"　",VLOOKUP($AE104,ﾚｰｻﾞOP,11,0))</f>
        <v>-</v>
      </c>
      <c r="BJ104" s="367"/>
      <c r="BK104" s="154" t="str">
        <f t="shared" si="206"/>
        <v>-</v>
      </c>
      <c r="BL104" s="367"/>
      <c r="BM104" s="154" t="str">
        <f t="shared" si="207"/>
        <v>-</v>
      </c>
      <c r="BN104" s="367"/>
      <c r="BO104" s="155" t="str">
        <f t="shared" si="208"/>
        <v>-</v>
      </c>
      <c r="BP104" s="367"/>
      <c r="BQ104" s="154">
        <v>45561</v>
      </c>
      <c r="BR104" s="369">
        <v>4063398</v>
      </c>
      <c r="BS104" s="154" t="str">
        <f t="shared" si="209"/>
        <v>-</v>
      </c>
      <c r="BT104" s="369"/>
      <c r="BU104" s="154" t="str">
        <f t="shared" si="210"/>
        <v>-</v>
      </c>
      <c r="BV104" s="369"/>
      <c r="BW104" s="154" t="str">
        <f t="shared" si="211"/>
        <v>-</v>
      </c>
      <c r="BX104" s="367"/>
      <c r="BY104" s="154" t="str">
        <f t="shared" si="212"/>
        <v>-</v>
      </c>
      <c r="BZ104" s="369"/>
      <c r="CA104" s="154" t="str">
        <f t="shared" si="213"/>
        <v>-</v>
      </c>
      <c r="CB104" s="367"/>
      <c r="CC104" s="154" t="str">
        <f t="shared" si="214"/>
        <v>-</v>
      </c>
      <c r="CD104" s="367"/>
      <c r="CE104" s="154" t="str">
        <f t="shared" si="215"/>
        <v>-</v>
      </c>
      <c r="CF104" s="369"/>
      <c r="CG104" s="155" t="str">
        <f t="shared" si="216"/>
        <v>-</v>
      </c>
      <c r="CH104" s="367"/>
      <c r="CI104" s="154" t="str">
        <f t="shared" si="217"/>
        <v>-</v>
      </c>
      <c r="CJ104" s="369"/>
      <c r="CK104" s="154" t="str">
        <f t="shared" si="218"/>
        <v>-</v>
      </c>
      <c r="CL104" s="367"/>
      <c r="CM104" s="154" t="str">
        <f t="shared" si="219"/>
        <v>-</v>
      </c>
      <c r="CN104" s="367"/>
      <c r="CO104" s="155" t="str">
        <f t="shared" si="220"/>
        <v>-</v>
      </c>
      <c r="CP104" s="367"/>
      <c r="CQ104" s="155" t="str">
        <f t="shared" si="221"/>
        <v>-</v>
      </c>
      <c r="CR104" s="367"/>
      <c r="CS104" s="154" t="str">
        <f t="shared" si="222"/>
        <v>-</v>
      </c>
      <c r="CT104" s="367"/>
      <c r="CU104" s="155"/>
      <c r="CV104" s="367"/>
      <c r="CW104" s="154" t="str">
        <f t="shared" si="223"/>
        <v>-</v>
      </c>
      <c r="CX104" s="367"/>
      <c r="CY104" s="155" t="str">
        <f t="shared" si="224"/>
        <v>-</v>
      </c>
      <c r="CZ104" s="367"/>
      <c r="DA104" s="154" t="str">
        <f t="shared" si="225"/>
        <v>-</v>
      </c>
      <c r="DB104" s="369"/>
      <c r="DC104" s="155" t="str">
        <f t="shared" si="226"/>
        <v>-</v>
      </c>
      <c r="DD104" s="367"/>
      <c r="DE104" s="374">
        <v>45735</v>
      </c>
      <c r="DF104" s="373">
        <v>4163177</v>
      </c>
      <c r="DG104" s="265">
        <f t="shared" si="227"/>
        <v>0</v>
      </c>
      <c r="DH104" s="372"/>
      <c r="DI104" s="267">
        <v>45734</v>
      </c>
      <c r="DJ104" s="373">
        <v>4163109</v>
      </c>
      <c r="DK104" s="374">
        <f>IF(AU104=2,1,0)</f>
        <v>0</v>
      </c>
      <c r="DL104" s="373"/>
      <c r="DM104" s="374">
        <f t="shared" si="228"/>
        <v>0</v>
      </c>
      <c r="DN104" s="373"/>
      <c r="DO104" s="155">
        <f t="shared" si="229"/>
        <v>0</v>
      </c>
      <c r="DP104" s="372"/>
      <c r="DQ104" s="155">
        <f t="shared" si="230"/>
        <v>0</v>
      </c>
      <c r="DR104" s="373"/>
      <c r="DS104" s="155">
        <f t="shared" si="231"/>
        <v>0</v>
      </c>
      <c r="DT104" s="372"/>
      <c r="DU104" s="155">
        <f t="shared" si="232"/>
        <v>0</v>
      </c>
      <c r="DV104" s="373"/>
      <c r="DW104" s="368">
        <v>45630</v>
      </c>
      <c r="DX104" s="372">
        <v>4163039</v>
      </c>
      <c r="DY104" s="154">
        <f t="shared" si="241"/>
        <v>0</v>
      </c>
      <c r="DZ104" s="373"/>
      <c r="EA104" s="154">
        <v>45734</v>
      </c>
      <c r="EB104" s="373">
        <v>4163107</v>
      </c>
      <c r="EC104" s="269">
        <v>45734</v>
      </c>
      <c r="ED104" s="376">
        <v>4163108</v>
      </c>
      <c r="EE104" s="271">
        <v>45630</v>
      </c>
      <c r="EF104" s="604">
        <v>4163043</v>
      </c>
      <c r="EG104" s="273"/>
      <c r="EH104" s="274"/>
      <c r="EI104" s="275"/>
      <c r="EJ104" s="276"/>
      <c r="EK104" s="275"/>
      <c r="EL104" s="277"/>
      <c r="EM104" s="278" t="str">
        <f t="shared" si="233"/>
        <v xml:space="preserve"> </v>
      </c>
      <c r="EN104" s="372"/>
      <c r="EO104" s="155">
        <f t="shared" si="234"/>
        <v>0</v>
      </c>
      <c r="EP104" s="373"/>
      <c r="ER104" s="194" t="str">
        <f t="shared" si="235"/>
        <v>-</v>
      </c>
      <c r="ET104" s="154" t="str">
        <f t="shared" si="236"/>
        <v>-</v>
      </c>
      <c r="EU104" s="367"/>
      <c r="EV104" s="154" t="str">
        <f t="shared" si="237"/>
        <v>-</v>
      </c>
      <c r="EW104" s="367"/>
      <c r="EX104" s="154" t="str">
        <f t="shared" si="155"/>
        <v>-</v>
      </c>
      <c r="EY104" s="367"/>
      <c r="EZ104" s="154" t="str">
        <f t="shared" si="190"/>
        <v>-</v>
      </c>
      <c r="FA104" s="367"/>
      <c r="FB104" s="154" t="str">
        <f t="shared" si="199"/>
        <v>-</v>
      </c>
      <c r="FC104" s="367"/>
      <c r="FD104" s="154" t="str">
        <f t="shared" si="238"/>
        <v>-</v>
      </c>
      <c r="FE104" s="367"/>
      <c r="FF104" s="155" t="str">
        <f t="shared" si="157"/>
        <v>-</v>
      </c>
      <c r="FG104" s="367"/>
      <c r="FH104" s="154" t="str">
        <f t="shared" si="158"/>
        <v>-</v>
      </c>
      <c r="FI104" s="367"/>
      <c r="FJ104" s="154" t="str">
        <f t="shared" si="239"/>
        <v>-</v>
      </c>
      <c r="FK104" s="373"/>
      <c r="FL104" s="155" t="str">
        <f t="shared" si="198"/>
        <v>-</v>
      </c>
      <c r="FM104" s="279"/>
      <c r="FN104" s="1184"/>
      <c r="FO104" s="280"/>
      <c r="FP104" s="281"/>
      <c r="FQ104" s="282"/>
      <c r="FS104" s="281"/>
      <c r="FT104" s="282"/>
    </row>
    <row r="105" spans="1:176" ht="18.600000000000001" customHeight="1">
      <c r="A105" s="228">
        <f t="shared" si="197"/>
        <v>95</v>
      </c>
      <c r="B105" s="343" t="str">
        <f t="shared" si="91"/>
        <v>　</v>
      </c>
      <c r="C105" s="1008">
        <v>45778</v>
      </c>
      <c r="D105" s="1045" t="s">
        <v>624</v>
      </c>
      <c r="E105" s="1046" t="s">
        <v>987</v>
      </c>
      <c r="F105" s="595"/>
      <c r="G105" s="596"/>
      <c r="H105" s="597"/>
      <c r="I105" s="598"/>
      <c r="J105" s="598" t="s">
        <v>497</v>
      </c>
      <c r="K105" s="599" t="s">
        <v>508</v>
      </c>
      <c r="L105" s="600"/>
      <c r="M105" s="354"/>
      <c r="N105" s="353"/>
      <c r="O105" s="354" t="s">
        <v>999</v>
      </c>
      <c r="P105" s="353"/>
      <c r="Q105" s="354" t="s">
        <v>1</v>
      </c>
      <c r="R105" s="353"/>
      <c r="S105" s="354" t="s">
        <v>997</v>
      </c>
      <c r="T105" s="353"/>
      <c r="U105" s="355" t="s">
        <v>1000</v>
      </c>
      <c r="V105" s="353"/>
      <c r="W105" s="356" t="s">
        <v>998</v>
      </c>
      <c r="X105" s="357"/>
      <c r="Y105" s="359">
        <v>45759</v>
      </c>
      <c r="Z105" s="359"/>
      <c r="AA105" s="601"/>
      <c r="AB105" s="359"/>
      <c r="AC105" s="251" t="s">
        <v>633</v>
      </c>
      <c r="AD105" s="361"/>
      <c r="AE105" s="362"/>
      <c r="AF105" s="363" t="str">
        <f t="shared" si="149"/>
        <v>　</v>
      </c>
      <c r="AG105" s="364" t="str">
        <f>IF($AE105=0,"　",VLOOKUP($AE105,ﾚｰｻﾞOP,34,0))</f>
        <v>　</v>
      </c>
      <c r="AH105" s="364" t="str">
        <f t="shared" si="200"/>
        <v>　</v>
      </c>
      <c r="AI105" s="364" t="str">
        <f>IF($AE105=0,"　",VLOOKUP($AE105,ﾚｰｻﾞOP,36,0))</f>
        <v>　</v>
      </c>
      <c r="AJ105" s="364" t="str">
        <f t="shared" si="201"/>
        <v>　</v>
      </c>
      <c r="AK105" s="364" t="str">
        <f t="shared" si="202"/>
        <v>　</v>
      </c>
      <c r="AL105" s="364"/>
      <c r="AM105" s="364"/>
      <c r="AN105" s="364" t="str">
        <f>IF($AE105=0,"　",VLOOKUP($AE105,ﾚｰｻﾞOP,37,0))</f>
        <v>　</v>
      </c>
      <c r="AO105" s="364" t="str">
        <f t="shared" si="240"/>
        <v>　</v>
      </c>
      <c r="AP105" s="363" t="str">
        <f>IF($AE105=0,"　",VLOOKUP($AE105,ﾚｰｻﾞOP,43,0))</f>
        <v>　</v>
      </c>
      <c r="AQ105" s="255" t="str">
        <f>IF($AE105=0,"　",VLOOKUP($AE105,ﾚｰｻﾞOP,45,0))</f>
        <v>　</v>
      </c>
      <c r="AR105" s="255" t="str">
        <f>IF($AE105=0,"　",VLOOKUP($AE105,ﾚｰｻﾞOP,47,0))</f>
        <v>　</v>
      </c>
      <c r="AS105" s="255" t="str">
        <f t="shared" si="203"/>
        <v>　</v>
      </c>
      <c r="AT105" s="255"/>
      <c r="AU105" s="256">
        <f t="shared" si="204"/>
        <v>0</v>
      </c>
      <c r="AV105" s="257">
        <f t="shared" si="205"/>
        <v>0</v>
      </c>
      <c r="AW105" s="590" t="str">
        <f>IF($AE105=0,"　",VLOOKUP($AE105,ﾚｰｻﾞOP,5,0))</f>
        <v>　</v>
      </c>
      <c r="AX105" s="369"/>
      <c r="AY105" s="154" t="str">
        <f>IF($AE105=0,"　",VLOOKUP($AE105,ﾚｰｻﾞOP,6,0))</f>
        <v>　</v>
      </c>
      <c r="AZ105" s="367"/>
      <c r="BA105" s="154"/>
      <c r="BB105" s="367"/>
      <c r="BC105" s="368" t="str">
        <f>IF($AE105=0,"　",VLOOKUP($AE105,ﾚｰｻﾞOP,8,0))</f>
        <v>　</v>
      </c>
      <c r="BD105" s="369"/>
      <c r="BE105" s="154" t="str">
        <f>IF($AE105=0,"　",VLOOKUP($AE105,ﾚｰｻﾞOP,9,0))</f>
        <v>　</v>
      </c>
      <c r="BF105" s="367"/>
      <c r="BG105" s="368" t="str">
        <f>IF($AE105=0,"　",VLOOKUP($AE105,ﾚｰｻﾞOP,10,0))</f>
        <v>　</v>
      </c>
      <c r="BH105" s="367"/>
      <c r="BI105" s="154" t="str">
        <f>IF($AE105=0,"　",VLOOKUP($AE105,ﾚｰｻﾞOP,11,0))</f>
        <v>　</v>
      </c>
      <c r="BJ105" s="367"/>
      <c r="BK105" s="154" t="str">
        <f t="shared" si="206"/>
        <v>　</v>
      </c>
      <c r="BL105" s="367"/>
      <c r="BM105" s="154" t="str">
        <f t="shared" si="207"/>
        <v>　</v>
      </c>
      <c r="BN105" s="367"/>
      <c r="BO105" s="155" t="str">
        <f t="shared" si="208"/>
        <v>　</v>
      </c>
      <c r="BP105" s="367"/>
      <c r="BQ105" s="154" t="str">
        <f>IF($AE105=0,"　",VLOOKUP($AE105,ﾚｰｻﾞOP,12,0))</f>
        <v>　</v>
      </c>
      <c r="BR105" s="369"/>
      <c r="BS105" s="154" t="str">
        <f t="shared" si="209"/>
        <v>　</v>
      </c>
      <c r="BT105" s="369"/>
      <c r="BU105" s="154" t="str">
        <f t="shared" si="210"/>
        <v>　</v>
      </c>
      <c r="BV105" s="369"/>
      <c r="BW105" s="154" t="str">
        <f t="shared" si="211"/>
        <v>　</v>
      </c>
      <c r="BX105" s="367"/>
      <c r="BY105" s="154" t="str">
        <f t="shared" si="212"/>
        <v>　</v>
      </c>
      <c r="BZ105" s="369"/>
      <c r="CA105" s="154" t="str">
        <f t="shared" si="213"/>
        <v>　</v>
      </c>
      <c r="CB105" s="367"/>
      <c r="CC105" s="154" t="str">
        <f t="shared" si="214"/>
        <v>　</v>
      </c>
      <c r="CD105" s="367"/>
      <c r="CE105" s="154" t="str">
        <f t="shared" si="215"/>
        <v>　</v>
      </c>
      <c r="CF105" s="369"/>
      <c r="CG105" s="155" t="str">
        <f t="shared" si="216"/>
        <v>　</v>
      </c>
      <c r="CH105" s="367"/>
      <c r="CI105" s="154" t="str">
        <f t="shared" si="217"/>
        <v>　</v>
      </c>
      <c r="CJ105" s="369"/>
      <c r="CK105" s="154" t="str">
        <f t="shared" si="218"/>
        <v>　</v>
      </c>
      <c r="CL105" s="367"/>
      <c r="CM105" s="154" t="str">
        <f t="shared" si="219"/>
        <v>　</v>
      </c>
      <c r="CN105" s="367"/>
      <c r="CO105" s="155" t="str">
        <f t="shared" si="220"/>
        <v>　</v>
      </c>
      <c r="CP105" s="367"/>
      <c r="CQ105" s="155" t="str">
        <f t="shared" si="221"/>
        <v>　</v>
      </c>
      <c r="CR105" s="367"/>
      <c r="CS105" s="154" t="str">
        <f t="shared" si="222"/>
        <v>　</v>
      </c>
      <c r="CT105" s="367"/>
      <c r="CU105" s="155"/>
      <c r="CV105" s="367"/>
      <c r="CW105" s="154" t="str">
        <f t="shared" si="223"/>
        <v>　</v>
      </c>
      <c r="CX105" s="367"/>
      <c r="CY105" s="155" t="str">
        <f t="shared" si="224"/>
        <v>　</v>
      </c>
      <c r="CZ105" s="367"/>
      <c r="DA105" s="154" t="str">
        <f t="shared" si="225"/>
        <v>　</v>
      </c>
      <c r="DB105" s="369"/>
      <c r="DC105" s="155" t="str">
        <f t="shared" si="226"/>
        <v>　</v>
      </c>
      <c r="DD105" s="367"/>
      <c r="DE105" s="374">
        <f>IF(AG105=1,1,0)</f>
        <v>0</v>
      </c>
      <c r="DF105" s="373"/>
      <c r="DG105" s="265">
        <f t="shared" si="227"/>
        <v>0</v>
      </c>
      <c r="DH105" s="372"/>
      <c r="DI105" s="267">
        <f>IF(AG105=1,1,0)</f>
        <v>0</v>
      </c>
      <c r="DJ105" s="373"/>
      <c r="DK105" s="374">
        <f>IF(AU105=2,1,0)</f>
        <v>0</v>
      </c>
      <c r="DL105" s="373"/>
      <c r="DM105" s="374">
        <f t="shared" si="228"/>
        <v>0</v>
      </c>
      <c r="DN105" s="373"/>
      <c r="DO105" s="155">
        <f t="shared" si="229"/>
        <v>0</v>
      </c>
      <c r="DP105" s="372"/>
      <c r="DQ105" s="155">
        <f t="shared" si="230"/>
        <v>0</v>
      </c>
      <c r="DR105" s="373"/>
      <c r="DS105" s="155">
        <f t="shared" si="231"/>
        <v>0</v>
      </c>
      <c r="DT105" s="372"/>
      <c r="DU105" s="155">
        <f t="shared" si="232"/>
        <v>0</v>
      </c>
      <c r="DV105" s="373"/>
      <c r="DW105" s="368">
        <f>IF(AN105=1,1,0)</f>
        <v>0</v>
      </c>
      <c r="DX105" s="372"/>
      <c r="DY105" s="154">
        <f t="shared" si="241"/>
        <v>0</v>
      </c>
      <c r="DZ105" s="373"/>
      <c r="EA105" s="154">
        <f>IF(AP105=1,1,0)</f>
        <v>0</v>
      </c>
      <c r="EB105" s="373"/>
      <c r="EC105" s="269">
        <f>IF(AQ105=1,1,0)</f>
        <v>0</v>
      </c>
      <c r="ED105" s="376"/>
      <c r="EE105" s="271">
        <f>IF(AV105=0,0,1)</f>
        <v>0</v>
      </c>
      <c r="EF105" s="377"/>
      <c r="EG105" s="273"/>
      <c r="EH105" s="274"/>
      <c r="EI105" s="275"/>
      <c r="EJ105" s="276"/>
      <c r="EK105" s="275"/>
      <c r="EL105" s="277"/>
      <c r="EM105" s="278" t="str">
        <f t="shared" si="233"/>
        <v xml:space="preserve"> </v>
      </c>
      <c r="EN105" s="372"/>
      <c r="EO105" s="155">
        <f t="shared" si="234"/>
        <v>0</v>
      </c>
      <c r="EP105" s="373"/>
      <c r="ER105" s="194" t="str">
        <f t="shared" si="235"/>
        <v>-</v>
      </c>
      <c r="ET105" s="154" t="str">
        <f t="shared" si="236"/>
        <v>　</v>
      </c>
      <c r="EU105" s="367"/>
      <c r="EV105" s="154" t="str">
        <f t="shared" si="237"/>
        <v>　</v>
      </c>
      <c r="EW105" s="367"/>
      <c r="EX105" s="154" t="str">
        <f t="shared" si="155"/>
        <v>　</v>
      </c>
      <c r="EY105" s="367"/>
      <c r="EZ105" s="154" t="str">
        <f t="shared" si="190"/>
        <v>　</v>
      </c>
      <c r="FA105" s="367"/>
      <c r="FB105" s="154" t="str">
        <f t="shared" si="199"/>
        <v>　</v>
      </c>
      <c r="FC105" s="367"/>
      <c r="FD105" s="154" t="str">
        <f t="shared" si="238"/>
        <v>　</v>
      </c>
      <c r="FE105" s="367"/>
      <c r="FF105" s="155" t="str">
        <f t="shared" si="157"/>
        <v>　</v>
      </c>
      <c r="FG105" s="367"/>
      <c r="FH105" s="154" t="str">
        <f t="shared" si="158"/>
        <v>　</v>
      </c>
      <c r="FI105" s="367"/>
      <c r="FJ105" s="154" t="str">
        <f t="shared" si="239"/>
        <v>　</v>
      </c>
      <c r="FK105" s="373"/>
      <c r="FL105" s="155" t="str">
        <f t="shared" si="198"/>
        <v>　</v>
      </c>
      <c r="FM105" s="279"/>
      <c r="FN105" s="1184"/>
      <c r="FO105" s="280"/>
      <c r="FP105" s="281"/>
      <c r="FQ105" s="282"/>
      <c r="FS105" s="281"/>
      <c r="FT105" s="282"/>
    </row>
    <row r="106" spans="1:176" ht="18.600000000000001" customHeight="1">
      <c r="A106" s="228">
        <f t="shared" si="197"/>
        <v>96</v>
      </c>
      <c r="B106" s="343" t="str">
        <f t="shared" si="91"/>
        <v>　</v>
      </c>
      <c r="C106" s="1008">
        <v>45778</v>
      </c>
      <c r="D106" s="1045" t="s">
        <v>624</v>
      </c>
      <c r="E106" s="1046" t="s">
        <v>944</v>
      </c>
      <c r="F106" s="595"/>
      <c r="G106" s="596"/>
      <c r="H106" s="597"/>
      <c r="I106" s="598"/>
      <c r="J106" s="598" t="s">
        <v>497</v>
      </c>
      <c r="K106" s="599" t="s">
        <v>508</v>
      </c>
      <c r="L106" s="600"/>
      <c r="M106" s="354"/>
      <c r="N106" s="353"/>
      <c r="O106" s="354" t="s">
        <v>997</v>
      </c>
      <c r="P106" s="353"/>
      <c r="Q106" s="354" t="s">
        <v>1</v>
      </c>
      <c r="R106" s="353"/>
      <c r="S106" s="354" t="s">
        <v>999</v>
      </c>
      <c r="T106" s="353"/>
      <c r="U106" s="355" t="s">
        <v>1001</v>
      </c>
      <c r="V106" s="353"/>
      <c r="W106" s="356" t="s">
        <v>999</v>
      </c>
      <c r="X106" s="357"/>
      <c r="Y106" s="359">
        <v>45759</v>
      </c>
      <c r="Z106" s="359"/>
      <c r="AA106" s="601"/>
      <c r="AB106" s="359"/>
      <c r="AC106" s="251" t="s">
        <v>633</v>
      </c>
      <c r="AD106" s="361"/>
      <c r="AE106" s="362"/>
      <c r="AF106" s="363" t="str">
        <f t="shared" si="149"/>
        <v>　</v>
      </c>
      <c r="AG106" s="364" t="str">
        <f>IF($AE106=0,"　",VLOOKUP($AE106,ﾚｰｻﾞOP,34,0))</f>
        <v>　</v>
      </c>
      <c r="AH106" s="364" t="str">
        <f t="shared" si="200"/>
        <v>　</v>
      </c>
      <c r="AI106" s="364" t="str">
        <f>IF($AE106=0,"　",VLOOKUP($AE106,ﾚｰｻﾞOP,36,0))</f>
        <v>　</v>
      </c>
      <c r="AJ106" s="364" t="str">
        <f t="shared" si="201"/>
        <v>　</v>
      </c>
      <c r="AK106" s="364" t="str">
        <f t="shared" si="202"/>
        <v>　</v>
      </c>
      <c r="AL106" s="364"/>
      <c r="AM106" s="364"/>
      <c r="AN106" s="364" t="str">
        <f>IF($AE106=0,"　",VLOOKUP($AE106,ﾚｰｻﾞOP,37,0))</f>
        <v>　</v>
      </c>
      <c r="AO106" s="364" t="str">
        <f t="shared" si="240"/>
        <v>　</v>
      </c>
      <c r="AP106" s="363" t="str">
        <f>IF($AE106=0,"　",VLOOKUP($AE106,ﾚｰｻﾞOP,43,0))</f>
        <v>　</v>
      </c>
      <c r="AQ106" s="255" t="str">
        <f>IF($AE106=0,"　",VLOOKUP($AE106,ﾚｰｻﾞOP,45,0))</f>
        <v>　</v>
      </c>
      <c r="AR106" s="255" t="str">
        <f>IF($AE106=0,"　",VLOOKUP($AE106,ﾚｰｻﾞOP,47,0))</f>
        <v>　</v>
      </c>
      <c r="AS106" s="255" t="str">
        <f t="shared" si="203"/>
        <v>　</v>
      </c>
      <c r="AT106" s="255"/>
      <c r="AU106" s="256">
        <f t="shared" si="204"/>
        <v>0</v>
      </c>
      <c r="AV106" s="257">
        <f t="shared" si="205"/>
        <v>0</v>
      </c>
      <c r="AW106" s="590" t="str">
        <f>IF($AE106=0,"　",VLOOKUP($AE106,ﾚｰｻﾞOP,5,0))</f>
        <v>　</v>
      </c>
      <c r="AX106" s="369"/>
      <c r="AY106" s="154" t="str">
        <f>IF($AE106=0,"　",VLOOKUP($AE106,ﾚｰｻﾞOP,6,0))</f>
        <v>　</v>
      </c>
      <c r="AZ106" s="367"/>
      <c r="BA106" s="154" t="str">
        <f>IF($AE106=0,"　",VLOOKUP($AE106,ﾚｰｻﾞOP,7,0))</f>
        <v>　</v>
      </c>
      <c r="BB106" s="367"/>
      <c r="BC106" s="368" t="str">
        <f>IF($AE106=0,"　",VLOOKUP($AE106,ﾚｰｻﾞOP,8,0))</f>
        <v>　</v>
      </c>
      <c r="BD106" s="369"/>
      <c r="BE106" s="154" t="str">
        <f>IF($AE106=0,"　",VLOOKUP($AE106,ﾚｰｻﾞOP,9,0))</f>
        <v>　</v>
      </c>
      <c r="BF106" s="367"/>
      <c r="BG106" s="368" t="str">
        <f>IF($AE106=0,"　",VLOOKUP($AE106,ﾚｰｻﾞOP,10,0))</f>
        <v>　</v>
      </c>
      <c r="BH106" s="367"/>
      <c r="BI106" s="154" t="str">
        <f>IF($AE106=0,"　",VLOOKUP($AE106,ﾚｰｻﾞOP,11,0))</f>
        <v>　</v>
      </c>
      <c r="BJ106" s="367"/>
      <c r="BK106" s="154" t="str">
        <f t="shared" si="206"/>
        <v>　</v>
      </c>
      <c r="BL106" s="367"/>
      <c r="BM106" s="154" t="str">
        <f t="shared" si="207"/>
        <v>　</v>
      </c>
      <c r="BN106" s="367"/>
      <c r="BO106" s="155" t="str">
        <f t="shared" si="208"/>
        <v>　</v>
      </c>
      <c r="BP106" s="367"/>
      <c r="BQ106" s="154" t="str">
        <f>IF($AE106=0,"　",VLOOKUP($AE106,ﾚｰｻﾞOP,12,0))</f>
        <v>　</v>
      </c>
      <c r="BR106" s="369"/>
      <c r="BS106" s="154" t="str">
        <f t="shared" si="209"/>
        <v>　</v>
      </c>
      <c r="BT106" s="369"/>
      <c r="BU106" s="154" t="str">
        <f t="shared" si="210"/>
        <v>　</v>
      </c>
      <c r="BV106" s="369"/>
      <c r="BW106" s="154" t="str">
        <f t="shared" si="211"/>
        <v>　</v>
      </c>
      <c r="BX106" s="367"/>
      <c r="BY106" s="154" t="str">
        <f t="shared" si="212"/>
        <v>　</v>
      </c>
      <c r="BZ106" s="369"/>
      <c r="CA106" s="154" t="str">
        <f t="shared" si="213"/>
        <v>　</v>
      </c>
      <c r="CB106" s="367"/>
      <c r="CC106" s="154" t="str">
        <f t="shared" si="214"/>
        <v>　</v>
      </c>
      <c r="CD106" s="367"/>
      <c r="CE106" s="154" t="str">
        <f t="shared" si="215"/>
        <v>　</v>
      </c>
      <c r="CF106" s="369"/>
      <c r="CG106" s="155" t="str">
        <f t="shared" si="216"/>
        <v>　</v>
      </c>
      <c r="CH106" s="367"/>
      <c r="CI106" s="154" t="str">
        <f t="shared" si="217"/>
        <v>　</v>
      </c>
      <c r="CJ106" s="369"/>
      <c r="CK106" s="154" t="str">
        <f t="shared" si="218"/>
        <v>　</v>
      </c>
      <c r="CL106" s="367"/>
      <c r="CM106" s="154" t="str">
        <f t="shared" si="219"/>
        <v>　</v>
      </c>
      <c r="CN106" s="367"/>
      <c r="CO106" s="155" t="str">
        <f t="shared" si="220"/>
        <v>　</v>
      </c>
      <c r="CP106" s="367"/>
      <c r="CQ106" s="155" t="str">
        <f t="shared" si="221"/>
        <v>　</v>
      </c>
      <c r="CR106" s="367"/>
      <c r="CS106" s="154" t="str">
        <f t="shared" si="222"/>
        <v>　</v>
      </c>
      <c r="CT106" s="367"/>
      <c r="CU106" s="155"/>
      <c r="CV106" s="367"/>
      <c r="CW106" s="154" t="str">
        <f t="shared" si="223"/>
        <v>　</v>
      </c>
      <c r="CX106" s="367"/>
      <c r="CY106" s="155" t="str">
        <f t="shared" si="224"/>
        <v>　</v>
      </c>
      <c r="CZ106" s="367"/>
      <c r="DA106" s="154" t="str">
        <f t="shared" si="225"/>
        <v>　</v>
      </c>
      <c r="DB106" s="369"/>
      <c r="DC106" s="155" t="str">
        <f t="shared" si="226"/>
        <v>　</v>
      </c>
      <c r="DD106" s="367"/>
      <c r="DE106" s="374">
        <f>IF(AG106=1,1,0)</f>
        <v>0</v>
      </c>
      <c r="DF106" s="373"/>
      <c r="DG106" s="265">
        <f t="shared" si="227"/>
        <v>0</v>
      </c>
      <c r="DH106" s="372"/>
      <c r="DI106" s="267">
        <f>IF(AG106=1,1,0)</f>
        <v>0</v>
      </c>
      <c r="DJ106" s="373"/>
      <c r="DK106" s="374">
        <f>IF(AU106=2,1,0)</f>
        <v>0</v>
      </c>
      <c r="DL106" s="373"/>
      <c r="DM106" s="374">
        <f t="shared" si="228"/>
        <v>0</v>
      </c>
      <c r="DN106" s="373"/>
      <c r="DO106" s="155">
        <f t="shared" si="229"/>
        <v>0</v>
      </c>
      <c r="DP106" s="372"/>
      <c r="DQ106" s="155">
        <f t="shared" si="230"/>
        <v>0</v>
      </c>
      <c r="DR106" s="373"/>
      <c r="DS106" s="155">
        <f t="shared" si="231"/>
        <v>0</v>
      </c>
      <c r="DT106" s="372"/>
      <c r="DU106" s="155">
        <f t="shared" si="232"/>
        <v>0</v>
      </c>
      <c r="DV106" s="373"/>
      <c r="DW106" s="368">
        <f>IF(AN106=1,1,0)</f>
        <v>0</v>
      </c>
      <c r="DX106" s="372"/>
      <c r="DY106" s="154">
        <f t="shared" si="241"/>
        <v>0</v>
      </c>
      <c r="DZ106" s="373"/>
      <c r="EA106" s="154">
        <f>IF(AP106=1,1,0)</f>
        <v>0</v>
      </c>
      <c r="EB106" s="373"/>
      <c r="EC106" s="269">
        <f>IF(AQ106=1,1,0)</f>
        <v>0</v>
      </c>
      <c r="ED106" s="376"/>
      <c r="EE106" s="271">
        <f>IF(AV106=0,0,1)</f>
        <v>0</v>
      </c>
      <c r="EF106" s="377"/>
      <c r="EG106" s="273"/>
      <c r="EH106" s="274"/>
      <c r="EI106" s="275"/>
      <c r="EJ106" s="276"/>
      <c r="EK106" s="275"/>
      <c r="EL106" s="277"/>
      <c r="EM106" s="278" t="str">
        <f t="shared" si="233"/>
        <v xml:space="preserve"> </v>
      </c>
      <c r="EN106" s="372"/>
      <c r="EO106" s="155">
        <f t="shared" si="234"/>
        <v>0</v>
      </c>
      <c r="EP106" s="373"/>
      <c r="ER106" s="194" t="str">
        <f t="shared" si="235"/>
        <v>-</v>
      </c>
      <c r="ET106" s="154" t="str">
        <f t="shared" si="236"/>
        <v>　</v>
      </c>
      <c r="EU106" s="367"/>
      <c r="EV106" s="154" t="str">
        <f t="shared" si="237"/>
        <v>　</v>
      </c>
      <c r="EW106" s="367"/>
      <c r="EX106" s="154" t="str">
        <f t="shared" si="155"/>
        <v>　</v>
      </c>
      <c r="EY106" s="367"/>
      <c r="EZ106" s="154" t="str">
        <f t="shared" si="190"/>
        <v>　</v>
      </c>
      <c r="FA106" s="367"/>
      <c r="FB106" s="154" t="str">
        <f t="shared" si="199"/>
        <v>　</v>
      </c>
      <c r="FC106" s="367"/>
      <c r="FD106" s="154" t="str">
        <f t="shared" si="238"/>
        <v>　</v>
      </c>
      <c r="FE106" s="367"/>
      <c r="FF106" s="155" t="str">
        <f t="shared" si="157"/>
        <v>　</v>
      </c>
      <c r="FG106" s="367"/>
      <c r="FH106" s="154" t="str">
        <f t="shared" si="158"/>
        <v>　</v>
      </c>
      <c r="FI106" s="367"/>
      <c r="FJ106" s="154" t="str">
        <f t="shared" si="239"/>
        <v>　</v>
      </c>
      <c r="FK106" s="373"/>
      <c r="FL106" s="155" t="str">
        <f t="shared" si="198"/>
        <v>　</v>
      </c>
      <c r="FM106" s="279"/>
      <c r="FN106" s="1184"/>
      <c r="FO106" s="280"/>
      <c r="FP106" s="281"/>
      <c r="FQ106" s="282"/>
      <c r="FS106" s="281"/>
      <c r="FT106" s="282"/>
    </row>
    <row r="107" spans="1:176" ht="18.600000000000001" customHeight="1">
      <c r="A107" s="228">
        <f t="shared" si="197"/>
        <v>97</v>
      </c>
      <c r="B107" s="229" t="str">
        <f t="shared" si="91"/>
        <v>4IE</v>
      </c>
      <c r="C107" s="875">
        <v>45749</v>
      </c>
      <c r="D107" s="1047" t="s">
        <v>62</v>
      </c>
      <c r="E107" s="1048">
        <v>72510074</v>
      </c>
      <c r="F107" s="775" t="s">
        <v>931</v>
      </c>
      <c r="G107" s="1049"/>
      <c r="H107" s="235" t="s">
        <v>632</v>
      </c>
      <c r="I107" s="236" t="s">
        <v>506</v>
      </c>
      <c r="J107" s="777" t="s">
        <v>750</v>
      </c>
      <c r="K107" s="778" t="s">
        <v>11</v>
      </c>
      <c r="L107" s="779" t="s">
        <v>617</v>
      </c>
      <c r="M107" s="780">
        <v>45750</v>
      </c>
      <c r="N107" s="241">
        <v>45749</v>
      </c>
      <c r="O107" s="781">
        <v>45751</v>
      </c>
      <c r="P107" s="241">
        <v>45750</v>
      </c>
      <c r="Q107" s="781">
        <v>45752</v>
      </c>
      <c r="R107" s="241">
        <v>45752</v>
      </c>
      <c r="S107" s="781">
        <v>45752</v>
      </c>
      <c r="T107" s="241">
        <v>45752</v>
      </c>
      <c r="U107" s="908">
        <v>45755</v>
      </c>
      <c r="V107" s="909">
        <v>45756</v>
      </c>
      <c r="W107" s="910">
        <v>45756</v>
      </c>
      <c r="X107" s="911">
        <v>45757</v>
      </c>
      <c r="Y107" s="912">
        <v>45759</v>
      </c>
      <c r="Z107" s="912">
        <v>45759</v>
      </c>
      <c r="AA107" s="913"/>
      <c r="AB107" s="912"/>
      <c r="AC107" s="251" t="s">
        <v>633</v>
      </c>
      <c r="AD107" s="914"/>
      <c r="AE107" s="915">
        <v>2</v>
      </c>
      <c r="AF107" s="254" t="str">
        <f t="shared" ref="AF107:AF138" si="242">IF($AE107=0,"　",VLOOKUP($AE107,ﾚｰｻﾞOP,69,0))</f>
        <v>4IE</v>
      </c>
      <c r="AG107" s="255">
        <f>IF($AE107=0,"　",VLOOKUP($AE107,ﾚｰｻﾞOP,34,0))</f>
        <v>0</v>
      </c>
      <c r="AH107" s="255">
        <f t="shared" si="200"/>
        <v>0</v>
      </c>
      <c r="AI107" s="255">
        <v>1</v>
      </c>
      <c r="AJ107" s="255">
        <f t="shared" si="201"/>
        <v>0</v>
      </c>
      <c r="AK107" s="255">
        <f t="shared" si="202"/>
        <v>0</v>
      </c>
      <c r="AL107" s="255"/>
      <c r="AM107" s="255"/>
      <c r="AN107" s="255">
        <v>1</v>
      </c>
      <c r="AO107" s="255">
        <f t="shared" si="240"/>
        <v>0</v>
      </c>
      <c r="AP107" s="255">
        <v>1</v>
      </c>
      <c r="AQ107" s="255">
        <v>1</v>
      </c>
      <c r="AR107" s="255">
        <v>1</v>
      </c>
      <c r="AS107" s="255">
        <f t="shared" si="203"/>
        <v>0</v>
      </c>
      <c r="AT107" s="255"/>
      <c r="AU107" s="256">
        <f t="shared" si="204"/>
        <v>2</v>
      </c>
      <c r="AV107" s="257">
        <f t="shared" si="205"/>
        <v>1</v>
      </c>
      <c r="AW107" s="258">
        <v>45581</v>
      </c>
      <c r="AX107" s="259">
        <v>4063441</v>
      </c>
      <c r="AY107" s="154">
        <v>45581</v>
      </c>
      <c r="AZ107" s="916">
        <v>4063442</v>
      </c>
      <c r="BA107" s="154">
        <v>45581</v>
      </c>
      <c r="BB107" s="916">
        <v>4063443</v>
      </c>
      <c r="BC107" s="917">
        <v>45581</v>
      </c>
      <c r="BD107" s="918">
        <v>4063444</v>
      </c>
      <c r="BE107" s="154">
        <v>45581</v>
      </c>
      <c r="BF107" s="916">
        <v>4063445</v>
      </c>
      <c r="BG107" s="917">
        <v>45581</v>
      </c>
      <c r="BH107" s="916">
        <v>4063446</v>
      </c>
      <c r="BI107" s="154">
        <v>45581</v>
      </c>
      <c r="BJ107" s="916">
        <v>4063447</v>
      </c>
      <c r="BK107" s="154" t="str">
        <f t="shared" si="206"/>
        <v>-</v>
      </c>
      <c r="BL107" s="916"/>
      <c r="BM107" s="154" t="str">
        <f t="shared" si="207"/>
        <v>-</v>
      </c>
      <c r="BN107" s="916"/>
      <c r="BO107" s="155" t="str">
        <f t="shared" si="208"/>
        <v>-</v>
      </c>
      <c r="BP107" s="916"/>
      <c r="BQ107" s="154" t="str">
        <f>IF($AE107=0,"　",VLOOKUP($AE107,ﾚｰｻﾞOP,12,0))</f>
        <v>-</v>
      </c>
      <c r="BR107" s="918"/>
      <c r="BS107" s="154" t="str">
        <f t="shared" si="209"/>
        <v>-</v>
      </c>
      <c r="BT107" s="918"/>
      <c r="BU107" s="154" t="str">
        <f t="shared" si="210"/>
        <v>-</v>
      </c>
      <c r="BV107" s="918"/>
      <c r="BW107" s="154" t="str">
        <f t="shared" si="211"/>
        <v>-</v>
      </c>
      <c r="BX107" s="916"/>
      <c r="BY107" s="154" t="str">
        <f t="shared" si="212"/>
        <v>-</v>
      </c>
      <c r="BZ107" s="918"/>
      <c r="CA107" s="154" t="str">
        <f t="shared" si="213"/>
        <v>-</v>
      </c>
      <c r="CB107" s="916"/>
      <c r="CC107" s="154" t="str">
        <f t="shared" si="214"/>
        <v>-</v>
      </c>
      <c r="CD107" s="916"/>
      <c r="CE107" s="154" t="str">
        <f t="shared" si="215"/>
        <v>-</v>
      </c>
      <c r="CF107" s="918"/>
      <c r="CG107" s="155" t="str">
        <f t="shared" si="216"/>
        <v>-</v>
      </c>
      <c r="CH107" s="916"/>
      <c r="CI107" s="154" t="str">
        <f t="shared" si="217"/>
        <v>-</v>
      </c>
      <c r="CJ107" s="918"/>
      <c r="CK107" s="154" t="str">
        <f t="shared" si="218"/>
        <v>-</v>
      </c>
      <c r="CL107" s="916"/>
      <c r="CM107" s="154" t="str">
        <f t="shared" si="219"/>
        <v>-</v>
      </c>
      <c r="CN107" s="916"/>
      <c r="CO107" s="155" t="str">
        <f t="shared" si="220"/>
        <v>-</v>
      </c>
      <c r="CP107" s="916"/>
      <c r="CQ107" s="155" t="str">
        <f t="shared" si="221"/>
        <v>-</v>
      </c>
      <c r="CR107" s="916"/>
      <c r="CS107" s="154" t="str">
        <f t="shared" si="222"/>
        <v>-</v>
      </c>
      <c r="CT107" s="916"/>
      <c r="CU107" s="155"/>
      <c r="CV107" s="916"/>
      <c r="CW107" s="154" t="str">
        <f t="shared" si="223"/>
        <v>-</v>
      </c>
      <c r="CX107" s="916"/>
      <c r="CY107" s="155" t="str">
        <f t="shared" si="224"/>
        <v>-</v>
      </c>
      <c r="CZ107" s="916"/>
      <c r="DA107" s="154" t="str">
        <f t="shared" si="225"/>
        <v>-</v>
      </c>
      <c r="DB107" s="918"/>
      <c r="DC107" s="155" t="str">
        <f t="shared" si="226"/>
        <v>-</v>
      </c>
      <c r="DD107" s="916"/>
      <c r="DE107" s="919">
        <f>IF(AG107=1,1,0)</f>
        <v>0</v>
      </c>
      <c r="DF107" s="920"/>
      <c r="DG107" s="265">
        <f t="shared" si="227"/>
        <v>0</v>
      </c>
      <c r="DH107" s="921"/>
      <c r="DI107" s="267">
        <f>IF(AG107=1,1,0)</f>
        <v>0</v>
      </c>
      <c r="DJ107" s="920"/>
      <c r="DK107" s="480">
        <v>45679</v>
      </c>
      <c r="DL107" s="481">
        <v>4163066</v>
      </c>
      <c r="DM107" s="919">
        <f t="shared" si="228"/>
        <v>0</v>
      </c>
      <c r="DN107" s="920"/>
      <c r="DO107" s="155">
        <f t="shared" si="229"/>
        <v>0</v>
      </c>
      <c r="DP107" s="921"/>
      <c r="DQ107" s="155">
        <f t="shared" si="230"/>
        <v>0</v>
      </c>
      <c r="DR107" s="920"/>
      <c r="DS107" s="155">
        <f t="shared" si="231"/>
        <v>0</v>
      </c>
      <c r="DT107" s="921"/>
      <c r="DU107" s="155">
        <f t="shared" si="232"/>
        <v>0</v>
      </c>
      <c r="DV107" s="920"/>
      <c r="DW107" s="368">
        <v>45630</v>
      </c>
      <c r="DX107" s="372">
        <v>4163039</v>
      </c>
      <c r="DY107" s="154">
        <f t="shared" si="241"/>
        <v>0</v>
      </c>
      <c r="DZ107" s="920"/>
      <c r="EA107" s="154">
        <v>45734</v>
      </c>
      <c r="EB107" s="373">
        <v>4163107</v>
      </c>
      <c r="EC107" s="269">
        <v>45756</v>
      </c>
      <c r="ED107" s="376">
        <v>4163130</v>
      </c>
      <c r="EE107" s="271">
        <v>45630</v>
      </c>
      <c r="EF107" s="604">
        <v>4163043</v>
      </c>
      <c r="EG107" s="273"/>
      <c r="EH107" s="274"/>
      <c r="EI107" s="275"/>
      <c r="EJ107" s="276"/>
      <c r="EK107" s="275"/>
      <c r="EL107" s="277"/>
      <c r="EM107" s="278" t="str">
        <f t="shared" si="233"/>
        <v xml:space="preserve"> </v>
      </c>
      <c r="EN107" s="921"/>
      <c r="EO107" s="155">
        <f t="shared" si="234"/>
        <v>0</v>
      </c>
      <c r="EP107" s="920"/>
      <c r="ER107" s="194" t="str">
        <f t="shared" si="235"/>
        <v>-</v>
      </c>
      <c r="ET107" s="154" t="str">
        <f t="shared" si="236"/>
        <v>-</v>
      </c>
      <c r="EU107" s="916"/>
      <c r="EV107" s="154" t="str">
        <f t="shared" si="237"/>
        <v>-</v>
      </c>
      <c r="EW107" s="916"/>
      <c r="EX107" s="154" t="str">
        <f t="shared" ref="EX107:EX138" si="243">IF($AE107=0,"　",VLOOKUP($AE107,ﾚｰｻﾞOP,61,0))</f>
        <v>-</v>
      </c>
      <c r="EY107" s="916"/>
      <c r="EZ107" s="154" t="str">
        <f t="shared" si="190"/>
        <v>-</v>
      </c>
      <c r="FA107" s="916"/>
      <c r="FB107" s="154" t="str">
        <f t="shared" si="199"/>
        <v>-</v>
      </c>
      <c r="FC107" s="916"/>
      <c r="FD107" s="154" t="str">
        <f t="shared" si="238"/>
        <v>-</v>
      </c>
      <c r="FE107" s="916"/>
      <c r="FF107" s="155" t="str">
        <f t="shared" ref="FF107:FF138" si="244">IF($AE107=0,"　",VLOOKUP($AE107,ﾚｰｻﾞOP,65,0))</f>
        <v>-</v>
      </c>
      <c r="FG107" s="916"/>
      <c r="FH107" s="154" t="str">
        <f t="shared" si="158"/>
        <v>-</v>
      </c>
      <c r="FI107" s="916"/>
      <c r="FJ107" s="154" t="str">
        <f t="shared" si="239"/>
        <v>-</v>
      </c>
      <c r="FK107" s="920"/>
      <c r="FL107" s="155" t="str">
        <f t="shared" si="198"/>
        <v>-</v>
      </c>
      <c r="FM107" s="279"/>
      <c r="FN107" s="1184"/>
      <c r="FO107" s="280"/>
      <c r="FP107" s="281"/>
      <c r="FQ107" s="282"/>
      <c r="FS107" s="281"/>
      <c r="FT107" s="282"/>
    </row>
    <row r="108" spans="1:176" ht="18.600000000000001" customHeight="1">
      <c r="A108" s="228">
        <f t="shared" si="197"/>
        <v>98</v>
      </c>
      <c r="B108" s="343" t="str">
        <f t="shared" si="91"/>
        <v>4IE</v>
      </c>
      <c r="C108" s="1008">
        <v>45778</v>
      </c>
      <c r="D108" s="1050" t="s">
        <v>810</v>
      </c>
      <c r="E108" s="1051">
        <v>89610017</v>
      </c>
      <c r="F108" s="595" t="s">
        <v>2121</v>
      </c>
      <c r="G108" s="596"/>
      <c r="H108" s="597" t="s">
        <v>3</v>
      </c>
      <c r="I108" s="598" t="s">
        <v>501</v>
      </c>
      <c r="J108" s="598" t="s">
        <v>13</v>
      </c>
      <c r="K108" s="599" t="s">
        <v>11</v>
      </c>
      <c r="L108" s="600" t="s">
        <v>945</v>
      </c>
      <c r="M108" s="352" t="s">
        <v>1003</v>
      </c>
      <c r="N108" s="353"/>
      <c r="O108" s="354">
        <v>45754</v>
      </c>
      <c r="P108" s="353">
        <v>45755</v>
      </c>
      <c r="Q108" s="354">
        <v>45755</v>
      </c>
      <c r="R108" s="353">
        <v>45755</v>
      </c>
      <c r="S108" s="354">
        <v>45755</v>
      </c>
      <c r="T108" s="353">
        <v>45755</v>
      </c>
      <c r="U108" s="355">
        <v>45757</v>
      </c>
      <c r="V108" s="353">
        <v>45757</v>
      </c>
      <c r="W108" s="356">
        <v>45758</v>
      </c>
      <c r="X108" s="1052">
        <v>45758</v>
      </c>
      <c r="Y108" s="359">
        <v>45763</v>
      </c>
      <c r="Z108" s="359">
        <v>45763</v>
      </c>
      <c r="AA108" s="601"/>
      <c r="AB108" s="359"/>
      <c r="AC108" s="602"/>
      <c r="AD108" s="361"/>
      <c r="AE108" s="362">
        <v>25</v>
      </c>
      <c r="AF108" s="363" t="str">
        <f t="shared" si="242"/>
        <v>4IE</v>
      </c>
      <c r="AG108" s="364" t="str">
        <f>IF($AE108=0,"　",VLOOKUP($AE108,ﾚｰｻﾞOP,34,0))</f>
        <v>-</v>
      </c>
      <c r="AH108" s="364" t="str">
        <f t="shared" si="200"/>
        <v>-</v>
      </c>
      <c r="AI108" s="364" t="str">
        <f t="shared" ref="AI108:AI113" si="245">IF($AE108=0,"　",VLOOKUP($AE108,ﾚｰｻﾞOP,36,0))</f>
        <v>-</v>
      </c>
      <c r="AJ108" s="364" t="str">
        <f t="shared" si="201"/>
        <v>-</v>
      </c>
      <c r="AK108" s="364" t="str">
        <f t="shared" si="202"/>
        <v>-</v>
      </c>
      <c r="AL108" s="364"/>
      <c r="AM108" s="364"/>
      <c r="AN108" s="364" t="str">
        <f>IF($AE108=0,"　",VLOOKUP($AE108,ﾚｰｻﾞOP,37,0))</f>
        <v>-</v>
      </c>
      <c r="AO108" s="364" t="str">
        <f t="shared" si="240"/>
        <v>-</v>
      </c>
      <c r="AP108" s="363" t="str">
        <f>IF($AE108=0,"　",VLOOKUP($AE108,ﾚｰｻﾞOP,43,0))</f>
        <v>-</v>
      </c>
      <c r="AQ108" s="255" t="str">
        <f>IF($AE108=0,"　",VLOOKUP($AE108,ﾚｰｻﾞOP,45,0))</f>
        <v>-</v>
      </c>
      <c r="AR108" s="255">
        <f>IF($AE108=0,"　",VLOOKUP($AE108,ﾚｰｻﾞOP,47,0))</f>
        <v>0</v>
      </c>
      <c r="AS108" s="255">
        <f t="shared" si="203"/>
        <v>0</v>
      </c>
      <c r="AT108" s="255"/>
      <c r="AU108" s="256">
        <f t="shared" si="204"/>
        <v>0</v>
      </c>
      <c r="AV108" s="257">
        <f t="shared" si="205"/>
        <v>0</v>
      </c>
      <c r="AW108" s="590" t="str">
        <f>IF($AE108=0,"　",VLOOKUP($AE108,ﾚｰｻﾞOP,5,0))</f>
        <v>-</v>
      </c>
      <c r="AX108" s="369"/>
      <c r="AY108" s="154" t="str">
        <f>IF($AE108=0,"　",VLOOKUP($AE108,ﾚｰｻﾞOP,6,0))</f>
        <v>-</v>
      </c>
      <c r="AZ108" s="367"/>
      <c r="BA108" s="154" t="str">
        <f>IF($AE108=0,"　",VLOOKUP($AE108,ﾚｰｻﾞOP,7,0))</f>
        <v>-</v>
      </c>
      <c r="BB108" s="367"/>
      <c r="BC108" s="368" t="str">
        <f>IF($AE108=0,"　",VLOOKUP($AE108,ﾚｰｻﾞOP,8,0))</f>
        <v>-</v>
      </c>
      <c r="BD108" s="369"/>
      <c r="BE108" s="154" t="str">
        <f>IF($AE108=0,"　",VLOOKUP($AE108,ﾚｰｻﾞOP,9,0))</f>
        <v>-</v>
      </c>
      <c r="BF108" s="367"/>
      <c r="BG108" s="368" t="str">
        <f>IF($AE108=0,"　",VLOOKUP($AE108,ﾚｰｻﾞOP,10,0))</f>
        <v>-</v>
      </c>
      <c r="BH108" s="367"/>
      <c r="BI108" s="154" t="str">
        <f t="shared" ref="BI108:BI113" si="246">IF($AE108=0,"　",VLOOKUP($AE108,ﾚｰｻﾞOP,11,0))</f>
        <v>-</v>
      </c>
      <c r="BJ108" s="367"/>
      <c r="BK108" s="154" t="str">
        <f t="shared" si="206"/>
        <v>-</v>
      </c>
      <c r="BL108" s="367"/>
      <c r="BM108" s="154" t="str">
        <f t="shared" si="207"/>
        <v>-</v>
      </c>
      <c r="BN108" s="367"/>
      <c r="BO108" s="155" t="str">
        <f t="shared" si="208"/>
        <v>-</v>
      </c>
      <c r="BP108" s="367"/>
      <c r="BQ108" s="154" t="str">
        <f>IF($AE108=0,"　",VLOOKUP($AE108,ﾚｰｻﾞOP,12,0))</f>
        <v>-</v>
      </c>
      <c r="BR108" s="369"/>
      <c r="BS108" s="154" t="str">
        <f t="shared" si="209"/>
        <v>-</v>
      </c>
      <c r="BT108" s="369"/>
      <c r="BU108" s="154" t="str">
        <f t="shared" si="210"/>
        <v>-</v>
      </c>
      <c r="BV108" s="369"/>
      <c r="BW108" s="154" t="str">
        <f t="shared" si="211"/>
        <v>-</v>
      </c>
      <c r="BX108" s="367"/>
      <c r="BY108" s="154" t="str">
        <f t="shared" si="212"/>
        <v>-</v>
      </c>
      <c r="BZ108" s="369"/>
      <c r="CA108" s="154" t="str">
        <f t="shared" si="213"/>
        <v>-</v>
      </c>
      <c r="CB108" s="367"/>
      <c r="CC108" s="154" t="str">
        <f t="shared" si="214"/>
        <v>-</v>
      </c>
      <c r="CD108" s="367"/>
      <c r="CE108" s="154" t="str">
        <f t="shared" si="215"/>
        <v>-</v>
      </c>
      <c r="CF108" s="369"/>
      <c r="CG108" s="155" t="str">
        <f t="shared" si="216"/>
        <v>-</v>
      </c>
      <c r="CH108" s="367"/>
      <c r="CI108" s="154" t="str">
        <f t="shared" si="217"/>
        <v>-</v>
      </c>
      <c r="CJ108" s="369"/>
      <c r="CK108" s="154" t="str">
        <f t="shared" si="218"/>
        <v>-</v>
      </c>
      <c r="CL108" s="367"/>
      <c r="CM108" s="154" t="str">
        <f t="shared" si="219"/>
        <v>-</v>
      </c>
      <c r="CN108" s="367"/>
      <c r="CO108" s="155" t="str">
        <f t="shared" si="220"/>
        <v>-</v>
      </c>
      <c r="CP108" s="367"/>
      <c r="CQ108" s="155" t="str">
        <f t="shared" si="221"/>
        <v>-</v>
      </c>
      <c r="CR108" s="367"/>
      <c r="CS108" s="154" t="str">
        <f t="shared" si="222"/>
        <v>-</v>
      </c>
      <c r="CT108" s="367"/>
      <c r="CU108" s="155"/>
      <c r="CV108" s="367"/>
      <c r="CW108" s="154" t="str">
        <f t="shared" si="223"/>
        <v>-</v>
      </c>
      <c r="CX108" s="367"/>
      <c r="CY108" s="155" t="str">
        <f t="shared" si="224"/>
        <v>-</v>
      </c>
      <c r="CZ108" s="367"/>
      <c r="DA108" s="154" t="str">
        <f t="shared" si="225"/>
        <v>-</v>
      </c>
      <c r="DB108" s="369"/>
      <c r="DC108" s="155" t="str">
        <f t="shared" si="226"/>
        <v>-</v>
      </c>
      <c r="DD108" s="367"/>
      <c r="DE108" s="374">
        <f>IF(AG108=1,1,0)</f>
        <v>0</v>
      </c>
      <c r="DF108" s="373"/>
      <c r="DG108" s="265">
        <f t="shared" si="227"/>
        <v>0</v>
      </c>
      <c r="DH108" s="372"/>
      <c r="DI108" s="267">
        <f>IF(AG108=1,1,0)</f>
        <v>0</v>
      </c>
      <c r="DJ108" s="373"/>
      <c r="DK108" s="374">
        <f t="shared" ref="DK108:DK113" si="247">IF(AU108=2,1,0)</f>
        <v>0</v>
      </c>
      <c r="DL108" s="373"/>
      <c r="DM108" s="374">
        <f t="shared" si="228"/>
        <v>0</v>
      </c>
      <c r="DN108" s="373"/>
      <c r="DO108" s="155">
        <f t="shared" si="229"/>
        <v>0</v>
      </c>
      <c r="DP108" s="372"/>
      <c r="DQ108" s="155">
        <f t="shared" si="230"/>
        <v>0</v>
      </c>
      <c r="DR108" s="373"/>
      <c r="DS108" s="155">
        <f t="shared" si="231"/>
        <v>0</v>
      </c>
      <c r="DT108" s="372"/>
      <c r="DU108" s="155">
        <f t="shared" si="232"/>
        <v>0</v>
      </c>
      <c r="DV108" s="373"/>
      <c r="DW108" s="368">
        <f>IF(AN108=1,1,0)</f>
        <v>0</v>
      </c>
      <c r="DX108" s="372"/>
      <c r="DY108" s="154">
        <f t="shared" si="241"/>
        <v>0</v>
      </c>
      <c r="DZ108" s="373"/>
      <c r="EA108" s="154">
        <f>IF(AP108=1,1,0)</f>
        <v>0</v>
      </c>
      <c r="EB108" s="373"/>
      <c r="EC108" s="269">
        <f>IF(AQ108=1,1,0)</f>
        <v>0</v>
      </c>
      <c r="ED108" s="376"/>
      <c r="EE108" s="271">
        <f>IF(AV108=0,0,1)</f>
        <v>0</v>
      </c>
      <c r="EF108" s="377"/>
      <c r="EG108" s="273"/>
      <c r="EH108" s="274"/>
      <c r="EI108" s="275"/>
      <c r="EJ108" s="276"/>
      <c r="EK108" s="275"/>
      <c r="EL108" s="277"/>
      <c r="EM108" s="278" t="str">
        <f t="shared" si="233"/>
        <v xml:space="preserve"> </v>
      </c>
      <c r="EN108" s="372"/>
      <c r="EO108" s="155">
        <f t="shared" si="234"/>
        <v>0</v>
      </c>
      <c r="EP108" s="373"/>
      <c r="ER108" s="194" t="str">
        <f t="shared" si="235"/>
        <v>-</v>
      </c>
      <c r="ET108" s="1034">
        <v>45706</v>
      </c>
      <c r="EU108" s="1035">
        <v>4163110</v>
      </c>
      <c r="EV108" s="1034">
        <v>45706</v>
      </c>
      <c r="EW108" s="1035">
        <v>4163110</v>
      </c>
      <c r="EX108" s="154">
        <f t="shared" si="243"/>
        <v>0</v>
      </c>
      <c r="EY108" s="367"/>
      <c r="EZ108" s="154">
        <f t="shared" si="190"/>
        <v>0</v>
      </c>
      <c r="FA108" s="367"/>
      <c r="FB108" s="154">
        <f t="shared" si="199"/>
        <v>0</v>
      </c>
      <c r="FC108" s="367"/>
      <c r="FD108" s="154">
        <v>45706</v>
      </c>
      <c r="FE108" s="367">
        <v>4163114</v>
      </c>
      <c r="FF108" s="155">
        <f t="shared" si="244"/>
        <v>0</v>
      </c>
      <c r="FG108" s="367"/>
      <c r="FH108" s="154">
        <f t="shared" si="158"/>
        <v>0</v>
      </c>
      <c r="FI108" s="367"/>
      <c r="FJ108" s="154">
        <v>45749</v>
      </c>
      <c r="FK108" s="373">
        <v>4163127</v>
      </c>
      <c r="FL108" s="155">
        <f t="shared" si="198"/>
        <v>1</v>
      </c>
      <c r="FM108" s="279"/>
      <c r="FN108" s="1184"/>
      <c r="FO108" s="280"/>
      <c r="FP108" s="281"/>
      <c r="FQ108" s="282"/>
      <c r="FS108" s="281"/>
      <c r="FT108" s="282"/>
    </row>
    <row r="109" spans="1:176" ht="18.600000000000001" customHeight="1">
      <c r="A109" s="228">
        <f t="shared" si="197"/>
        <v>99</v>
      </c>
      <c r="B109" s="343" t="str">
        <f t="shared" si="91"/>
        <v>4IE</v>
      </c>
      <c r="C109" s="1008">
        <v>45778</v>
      </c>
      <c r="D109" s="1050" t="s">
        <v>810</v>
      </c>
      <c r="E109" s="1053">
        <v>89610023</v>
      </c>
      <c r="F109" s="595" t="s">
        <v>2122</v>
      </c>
      <c r="G109" s="596"/>
      <c r="H109" s="597" t="s">
        <v>3</v>
      </c>
      <c r="I109" s="598" t="s">
        <v>48</v>
      </c>
      <c r="J109" s="598" t="s">
        <v>841</v>
      </c>
      <c r="K109" s="599" t="s">
        <v>11</v>
      </c>
      <c r="L109" s="600"/>
      <c r="M109" s="352" t="s">
        <v>997</v>
      </c>
      <c r="N109" s="353"/>
      <c r="O109" s="354">
        <v>45754</v>
      </c>
      <c r="P109" s="353">
        <v>45757</v>
      </c>
      <c r="Q109" s="354">
        <v>45755</v>
      </c>
      <c r="R109" s="353">
        <v>45757</v>
      </c>
      <c r="S109" s="354">
        <v>45755</v>
      </c>
      <c r="T109" s="353">
        <v>45755</v>
      </c>
      <c r="U109" s="355">
        <v>45757</v>
      </c>
      <c r="V109" s="353">
        <v>45763</v>
      </c>
      <c r="W109" s="356">
        <v>45758</v>
      </c>
      <c r="X109" s="357">
        <v>45764</v>
      </c>
      <c r="Y109" s="359">
        <v>45764</v>
      </c>
      <c r="Z109" s="359">
        <v>45764</v>
      </c>
      <c r="AA109" s="601"/>
      <c r="AB109" s="359"/>
      <c r="AC109" s="602"/>
      <c r="AD109" s="361"/>
      <c r="AE109" s="362">
        <v>25</v>
      </c>
      <c r="AF109" s="363" t="str">
        <f t="shared" si="242"/>
        <v>4IE</v>
      </c>
      <c r="AG109" s="364"/>
      <c r="AH109" s="364" t="str">
        <f t="shared" si="200"/>
        <v>-</v>
      </c>
      <c r="AI109" s="364" t="str">
        <f t="shared" si="245"/>
        <v>-</v>
      </c>
      <c r="AJ109" s="364" t="str">
        <f t="shared" si="201"/>
        <v>-</v>
      </c>
      <c r="AK109" s="364" t="str">
        <f t="shared" si="202"/>
        <v>-</v>
      </c>
      <c r="AL109" s="364"/>
      <c r="AM109" s="364"/>
      <c r="AN109" s="364" t="str">
        <f>IF($AE109=0,"　",VLOOKUP($AE109,ﾚｰｻﾞOP,37,0))</f>
        <v>-</v>
      </c>
      <c r="AO109" s="364" t="str">
        <f t="shared" si="240"/>
        <v>-</v>
      </c>
      <c r="AP109" s="363" t="str">
        <f>IF($AE109=0,"　",VLOOKUP($AE109,ﾚｰｻﾞOP,43,0))</f>
        <v>-</v>
      </c>
      <c r="AQ109" s="255" t="str">
        <f>IF($AE109=0,"　",VLOOKUP($AE109,ﾚｰｻﾞOP,45,0))</f>
        <v>-</v>
      </c>
      <c r="AR109" s="255">
        <f>IF($AE109=0,"　",VLOOKUP($AE109,ﾚｰｻﾞOP,47,0))</f>
        <v>0</v>
      </c>
      <c r="AS109" s="255">
        <f t="shared" si="203"/>
        <v>0</v>
      </c>
      <c r="AT109" s="255"/>
      <c r="AU109" s="256">
        <f t="shared" si="204"/>
        <v>0</v>
      </c>
      <c r="AV109" s="257">
        <f t="shared" si="205"/>
        <v>0</v>
      </c>
      <c r="AW109" s="590" t="str">
        <f>IF($AE109=0,"　",VLOOKUP($AE109,ﾚｰｻﾞOP,5,0))</f>
        <v>-</v>
      </c>
      <c r="AX109" s="369"/>
      <c r="AY109" s="154" t="str">
        <f>IF($AE109=0,"　",VLOOKUP($AE109,ﾚｰｻﾞOP,6,0))</f>
        <v>-</v>
      </c>
      <c r="AZ109" s="367"/>
      <c r="BA109" s="154" t="str">
        <f>IF($AE109=0,"　",VLOOKUP($AE109,ﾚｰｻﾞOP,7,0))</f>
        <v>-</v>
      </c>
      <c r="BB109" s="367"/>
      <c r="BC109" s="368" t="str">
        <f>IF($AE109=0,"　",VLOOKUP($AE109,ﾚｰｻﾞOP,8,0))</f>
        <v>-</v>
      </c>
      <c r="BD109" s="369"/>
      <c r="BE109" s="154" t="str">
        <f>IF($AE109=0,"　",VLOOKUP($AE109,ﾚｰｻﾞOP,9,0))</f>
        <v>-</v>
      </c>
      <c r="BF109" s="367"/>
      <c r="BG109" s="368" t="str">
        <f>IF($AE109=0,"　",VLOOKUP($AE109,ﾚｰｻﾞOP,10,0))</f>
        <v>-</v>
      </c>
      <c r="BH109" s="367"/>
      <c r="BI109" s="154" t="str">
        <f t="shared" si="246"/>
        <v>-</v>
      </c>
      <c r="BJ109" s="367"/>
      <c r="BK109" s="154" t="str">
        <f t="shared" si="206"/>
        <v>-</v>
      </c>
      <c r="BL109" s="367"/>
      <c r="BM109" s="154" t="str">
        <f t="shared" si="207"/>
        <v>-</v>
      </c>
      <c r="BN109" s="367"/>
      <c r="BO109" s="155" t="str">
        <f t="shared" si="208"/>
        <v>-</v>
      </c>
      <c r="BP109" s="367"/>
      <c r="BQ109" s="154" t="str">
        <f>IF($AE109=0,"　",VLOOKUP($AE109,ﾚｰｻﾞOP,12,0))</f>
        <v>-</v>
      </c>
      <c r="BR109" s="369"/>
      <c r="BS109" s="154" t="str">
        <f t="shared" si="209"/>
        <v>-</v>
      </c>
      <c r="BT109" s="369"/>
      <c r="BU109" s="154" t="str">
        <f t="shared" si="210"/>
        <v>-</v>
      </c>
      <c r="BV109" s="369"/>
      <c r="BW109" s="154" t="str">
        <f t="shared" si="211"/>
        <v>-</v>
      </c>
      <c r="BX109" s="367"/>
      <c r="BY109" s="154" t="str">
        <f t="shared" si="212"/>
        <v>-</v>
      </c>
      <c r="BZ109" s="369"/>
      <c r="CA109" s="154" t="str">
        <f t="shared" si="213"/>
        <v>-</v>
      </c>
      <c r="CB109" s="367"/>
      <c r="CC109" s="154" t="str">
        <f t="shared" si="214"/>
        <v>-</v>
      </c>
      <c r="CD109" s="367"/>
      <c r="CE109" s="154" t="str">
        <f t="shared" si="215"/>
        <v>-</v>
      </c>
      <c r="CF109" s="369"/>
      <c r="CG109" s="155" t="str">
        <f t="shared" si="216"/>
        <v>-</v>
      </c>
      <c r="CH109" s="367"/>
      <c r="CI109" s="154" t="str">
        <f t="shared" si="217"/>
        <v>-</v>
      </c>
      <c r="CJ109" s="369"/>
      <c r="CK109" s="154" t="str">
        <f t="shared" si="218"/>
        <v>-</v>
      </c>
      <c r="CL109" s="367"/>
      <c r="CM109" s="154" t="str">
        <f t="shared" si="219"/>
        <v>-</v>
      </c>
      <c r="CN109" s="367"/>
      <c r="CO109" s="155" t="str">
        <f t="shared" si="220"/>
        <v>-</v>
      </c>
      <c r="CP109" s="367"/>
      <c r="CQ109" s="155" t="str">
        <f t="shared" si="221"/>
        <v>-</v>
      </c>
      <c r="CR109" s="367"/>
      <c r="CS109" s="154" t="str">
        <f t="shared" si="222"/>
        <v>-</v>
      </c>
      <c r="CT109" s="367"/>
      <c r="CU109" s="155"/>
      <c r="CV109" s="367"/>
      <c r="CW109" s="154" t="str">
        <f t="shared" si="223"/>
        <v>-</v>
      </c>
      <c r="CX109" s="367"/>
      <c r="CY109" s="155" t="str">
        <f t="shared" si="224"/>
        <v>-</v>
      </c>
      <c r="CZ109" s="367"/>
      <c r="DA109" s="154" t="str">
        <f t="shared" si="225"/>
        <v>-</v>
      </c>
      <c r="DB109" s="369"/>
      <c r="DC109" s="155" t="str">
        <f t="shared" si="226"/>
        <v>-</v>
      </c>
      <c r="DD109" s="367"/>
      <c r="DE109" s="374">
        <f>IF(AG109=1,1,0)</f>
        <v>0</v>
      </c>
      <c r="DF109" s="373"/>
      <c r="DG109" s="265">
        <f t="shared" si="227"/>
        <v>0</v>
      </c>
      <c r="DH109" s="372"/>
      <c r="DI109" s="267">
        <f>IF(AG109=1,1,0)</f>
        <v>0</v>
      </c>
      <c r="DJ109" s="373"/>
      <c r="DK109" s="374">
        <f t="shared" si="247"/>
        <v>0</v>
      </c>
      <c r="DL109" s="373"/>
      <c r="DM109" s="374">
        <f t="shared" si="228"/>
        <v>0</v>
      </c>
      <c r="DN109" s="373"/>
      <c r="DO109" s="155">
        <f t="shared" si="229"/>
        <v>0</v>
      </c>
      <c r="DP109" s="372"/>
      <c r="DQ109" s="155">
        <f t="shared" si="230"/>
        <v>0</v>
      </c>
      <c r="DR109" s="373"/>
      <c r="DS109" s="155">
        <f t="shared" si="231"/>
        <v>0</v>
      </c>
      <c r="DT109" s="372"/>
      <c r="DU109" s="155">
        <f t="shared" si="232"/>
        <v>0</v>
      </c>
      <c r="DV109" s="373"/>
      <c r="DW109" s="368">
        <f>IF(AN109=1,1,0)</f>
        <v>0</v>
      </c>
      <c r="DX109" s="372"/>
      <c r="DY109" s="154">
        <f t="shared" si="241"/>
        <v>0</v>
      </c>
      <c r="DZ109" s="373"/>
      <c r="EA109" s="154">
        <f>IF(AP109=1,1,0)</f>
        <v>0</v>
      </c>
      <c r="EB109" s="373"/>
      <c r="EC109" s="269">
        <f>IF(AQ109=1,1,0)</f>
        <v>0</v>
      </c>
      <c r="ED109" s="376"/>
      <c r="EE109" s="271">
        <f>IF(AV109=0,0,1)</f>
        <v>0</v>
      </c>
      <c r="EF109" s="377"/>
      <c r="EG109" s="273"/>
      <c r="EH109" s="274"/>
      <c r="EI109" s="275"/>
      <c r="EJ109" s="276"/>
      <c r="EK109" s="275"/>
      <c r="EL109" s="277"/>
      <c r="EM109" s="278" t="str">
        <f t="shared" si="233"/>
        <v xml:space="preserve"> </v>
      </c>
      <c r="EN109" s="372"/>
      <c r="EO109" s="155">
        <f t="shared" si="234"/>
        <v>0</v>
      </c>
      <c r="EP109" s="373"/>
      <c r="ER109" s="194" t="str">
        <f t="shared" si="235"/>
        <v>-</v>
      </c>
      <c r="ET109" s="154">
        <v>45749</v>
      </c>
      <c r="EU109" s="367">
        <v>4163126</v>
      </c>
      <c r="EV109" s="154">
        <v>45749</v>
      </c>
      <c r="EW109" s="367">
        <v>4163126</v>
      </c>
      <c r="EX109" s="154">
        <f t="shared" si="243"/>
        <v>0</v>
      </c>
      <c r="EY109" s="367"/>
      <c r="EZ109" s="154">
        <v>45706</v>
      </c>
      <c r="FA109" s="367">
        <v>4163112</v>
      </c>
      <c r="FB109" s="154">
        <f t="shared" si="199"/>
        <v>0</v>
      </c>
      <c r="FC109" s="367"/>
      <c r="FD109" s="154">
        <v>45706</v>
      </c>
      <c r="FE109" s="367">
        <v>4163114</v>
      </c>
      <c r="FF109" s="155">
        <f t="shared" si="244"/>
        <v>0</v>
      </c>
      <c r="FG109" s="367"/>
      <c r="FH109" s="154">
        <v>45756</v>
      </c>
      <c r="FI109" s="367">
        <v>4163172</v>
      </c>
      <c r="FJ109" s="154">
        <v>45749</v>
      </c>
      <c r="FK109" s="373">
        <v>4163127</v>
      </c>
      <c r="FL109" s="155">
        <f t="shared" si="198"/>
        <v>1</v>
      </c>
      <c r="FM109" s="279"/>
      <c r="FN109" s="1184">
        <v>45799</v>
      </c>
      <c r="FO109" s="280">
        <v>4154235</v>
      </c>
      <c r="FP109" s="281"/>
      <c r="FQ109" s="282"/>
      <c r="FS109" s="281"/>
      <c r="FT109" s="282"/>
    </row>
    <row r="110" spans="1:176" ht="18.600000000000001" customHeight="1">
      <c r="A110" s="228">
        <f t="shared" si="197"/>
        <v>100</v>
      </c>
      <c r="B110" s="343" t="str">
        <f t="shared" si="91"/>
        <v>4IE</v>
      </c>
      <c r="C110" s="1008">
        <v>45778</v>
      </c>
      <c r="D110" s="942" t="s">
        <v>493</v>
      </c>
      <c r="E110" s="943">
        <v>72420020</v>
      </c>
      <c r="F110" s="595" t="s">
        <v>2123</v>
      </c>
      <c r="G110" s="596"/>
      <c r="H110" s="597" t="s">
        <v>3</v>
      </c>
      <c r="I110" s="598" t="s">
        <v>59</v>
      </c>
      <c r="J110" s="598" t="s">
        <v>598</v>
      </c>
      <c r="K110" s="599" t="s">
        <v>11</v>
      </c>
      <c r="L110" s="600" t="s">
        <v>617</v>
      </c>
      <c r="M110" s="352">
        <v>45754</v>
      </c>
      <c r="N110" s="353">
        <v>45749</v>
      </c>
      <c r="O110" s="354">
        <v>45755</v>
      </c>
      <c r="P110" s="353">
        <v>45750</v>
      </c>
      <c r="Q110" s="354">
        <v>45756</v>
      </c>
      <c r="R110" s="353">
        <v>45755</v>
      </c>
      <c r="S110" s="354">
        <v>45756</v>
      </c>
      <c r="T110" s="353">
        <v>45756</v>
      </c>
      <c r="U110" s="355">
        <v>45758</v>
      </c>
      <c r="V110" s="353">
        <v>45757</v>
      </c>
      <c r="W110" s="356">
        <v>45762</v>
      </c>
      <c r="X110" s="357">
        <v>45758</v>
      </c>
      <c r="Y110" s="359">
        <v>45764</v>
      </c>
      <c r="Z110" s="359">
        <v>45764</v>
      </c>
      <c r="AA110" s="601"/>
      <c r="AB110" s="359"/>
      <c r="AC110" s="251" t="s">
        <v>633</v>
      </c>
      <c r="AD110" s="361"/>
      <c r="AE110" s="362">
        <v>5</v>
      </c>
      <c r="AF110" s="363" t="str">
        <f t="shared" si="242"/>
        <v>4IE</v>
      </c>
      <c r="AG110" s="364">
        <v>1</v>
      </c>
      <c r="AH110" s="364">
        <f t="shared" si="200"/>
        <v>0</v>
      </c>
      <c r="AI110" s="364">
        <f t="shared" si="245"/>
        <v>0</v>
      </c>
      <c r="AJ110" s="364">
        <f t="shared" si="201"/>
        <v>0</v>
      </c>
      <c r="AK110" s="364">
        <f t="shared" si="202"/>
        <v>0</v>
      </c>
      <c r="AL110" s="364"/>
      <c r="AM110" s="364"/>
      <c r="AN110" s="364">
        <v>1</v>
      </c>
      <c r="AO110" s="364">
        <v>1</v>
      </c>
      <c r="AP110" s="363">
        <v>1</v>
      </c>
      <c r="AQ110" s="255">
        <v>1</v>
      </c>
      <c r="AR110" s="255">
        <v>1</v>
      </c>
      <c r="AS110" s="255">
        <f t="shared" si="203"/>
        <v>0</v>
      </c>
      <c r="AT110" s="255"/>
      <c r="AU110" s="256">
        <f t="shared" si="204"/>
        <v>0</v>
      </c>
      <c r="AV110" s="257">
        <f t="shared" si="205"/>
        <v>1</v>
      </c>
      <c r="AW110" s="590">
        <v>45728</v>
      </c>
      <c r="AX110" s="369">
        <v>4163096</v>
      </c>
      <c r="AY110" s="154">
        <v>45728</v>
      </c>
      <c r="AZ110" s="1003">
        <v>4163097</v>
      </c>
      <c r="BA110" s="154">
        <v>45728</v>
      </c>
      <c r="BB110" s="367">
        <v>4163098</v>
      </c>
      <c r="BC110" s="368">
        <v>45728</v>
      </c>
      <c r="BD110" s="369">
        <v>4163099</v>
      </c>
      <c r="BE110" s="1044">
        <v>45728</v>
      </c>
      <c r="BF110" s="653">
        <v>4163100</v>
      </c>
      <c r="BG110" s="368">
        <v>45728</v>
      </c>
      <c r="BH110" s="367">
        <v>4163101</v>
      </c>
      <c r="BI110" s="154" t="str">
        <f t="shared" si="246"/>
        <v>-</v>
      </c>
      <c r="BJ110" s="367"/>
      <c r="BK110" s="154" t="str">
        <f t="shared" si="206"/>
        <v>-</v>
      </c>
      <c r="BL110" s="367"/>
      <c r="BM110" s="154" t="str">
        <f t="shared" si="207"/>
        <v>-</v>
      </c>
      <c r="BN110" s="367"/>
      <c r="BO110" s="155" t="str">
        <f t="shared" si="208"/>
        <v>-</v>
      </c>
      <c r="BP110" s="367"/>
      <c r="BQ110" s="154">
        <v>45561</v>
      </c>
      <c r="BR110" s="369">
        <v>4063398</v>
      </c>
      <c r="BS110" s="154" t="str">
        <f t="shared" si="209"/>
        <v>-</v>
      </c>
      <c r="BT110" s="369"/>
      <c r="BU110" s="154" t="str">
        <f t="shared" si="210"/>
        <v>-</v>
      </c>
      <c r="BV110" s="369"/>
      <c r="BW110" s="154" t="str">
        <f t="shared" si="211"/>
        <v>-</v>
      </c>
      <c r="BX110" s="367"/>
      <c r="BY110" s="154" t="str">
        <f t="shared" si="212"/>
        <v>-</v>
      </c>
      <c r="BZ110" s="369"/>
      <c r="CA110" s="154" t="str">
        <f t="shared" si="213"/>
        <v>-</v>
      </c>
      <c r="CB110" s="367"/>
      <c r="CC110" s="154" t="str">
        <f t="shared" si="214"/>
        <v>-</v>
      </c>
      <c r="CD110" s="367"/>
      <c r="CE110" s="154" t="str">
        <f t="shared" si="215"/>
        <v>-</v>
      </c>
      <c r="CF110" s="369"/>
      <c r="CG110" s="155" t="str">
        <f t="shared" si="216"/>
        <v>-</v>
      </c>
      <c r="CH110" s="367"/>
      <c r="CI110" s="154" t="str">
        <f t="shared" si="217"/>
        <v>-</v>
      </c>
      <c r="CJ110" s="369"/>
      <c r="CK110" s="154" t="str">
        <f t="shared" si="218"/>
        <v>-</v>
      </c>
      <c r="CL110" s="367"/>
      <c r="CM110" s="154" t="str">
        <f t="shared" si="219"/>
        <v>-</v>
      </c>
      <c r="CN110" s="367"/>
      <c r="CO110" s="155" t="str">
        <f t="shared" si="220"/>
        <v>-</v>
      </c>
      <c r="CP110" s="367"/>
      <c r="CQ110" s="155" t="str">
        <f t="shared" si="221"/>
        <v>-</v>
      </c>
      <c r="CR110" s="367"/>
      <c r="CS110" s="154" t="str">
        <f t="shared" si="222"/>
        <v>-</v>
      </c>
      <c r="CT110" s="367"/>
      <c r="CU110" s="155"/>
      <c r="CV110" s="367"/>
      <c r="CW110" s="154" t="str">
        <f t="shared" si="223"/>
        <v>-</v>
      </c>
      <c r="CX110" s="367"/>
      <c r="CY110" s="155" t="str">
        <f t="shared" si="224"/>
        <v>-</v>
      </c>
      <c r="CZ110" s="367"/>
      <c r="DA110" s="154" t="str">
        <f t="shared" si="225"/>
        <v>-</v>
      </c>
      <c r="DB110" s="369"/>
      <c r="DC110" s="155" t="str">
        <f t="shared" si="226"/>
        <v>-</v>
      </c>
      <c r="DD110" s="367"/>
      <c r="DE110" s="374">
        <v>45735</v>
      </c>
      <c r="DF110" s="373">
        <v>4163177</v>
      </c>
      <c r="DG110" s="265">
        <f t="shared" si="227"/>
        <v>0</v>
      </c>
      <c r="DH110" s="372"/>
      <c r="DI110" s="267">
        <v>45734</v>
      </c>
      <c r="DJ110" s="373">
        <v>4163109</v>
      </c>
      <c r="DK110" s="374">
        <f t="shared" si="247"/>
        <v>0</v>
      </c>
      <c r="DL110" s="373"/>
      <c r="DM110" s="374">
        <f t="shared" si="228"/>
        <v>0</v>
      </c>
      <c r="DN110" s="373"/>
      <c r="DO110" s="155">
        <f t="shared" si="229"/>
        <v>0</v>
      </c>
      <c r="DP110" s="372"/>
      <c r="DQ110" s="155">
        <f t="shared" si="230"/>
        <v>0</v>
      </c>
      <c r="DR110" s="373"/>
      <c r="DS110" s="155">
        <f t="shared" si="231"/>
        <v>0</v>
      </c>
      <c r="DT110" s="372"/>
      <c r="DU110" s="155">
        <f t="shared" si="232"/>
        <v>0</v>
      </c>
      <c r="DV110" s="373"/>
      <c r="DW110" s="368">
        <v>45630</v>
      </c>
      <c r="DX110" s="372">
        <v>4163039</v>
      </c>
      <c r="DY110" s="154">
        <v>45995</v>
      </c>
      <c r="DZ110" s="373">
        <v>4163040</v>
      </c>
      <c r="EA110" s="154">
        <v>45734</v>
      </c>
      <c r="EB110" s="373">
        <v>4163107</v>
      </c>
      <c r="EC110" s="269">
        <v>45756</v>
      </c>
      <c r="ED110" s="376">
        <v>4163130</v>
      </c>
      <c r="EE110" s="271">
        <v>45630</v>
      </c>
      <c r="EF110" s="604">
        <v>4163043</v>
      </c>
      <c r="EG110" s="273"/>
      <c r="EH110" s="274"/>
      <c r="EI110" s="275"/>
      <c r="EJ110" s="276"/>
      <c r="EK110" s="275"/>
      <c r="EL110" s="277"/>
      <c r="EM110" s="278" t="str">
        <f t="shared" si="233"/>
        <v xml:space="preserve"> </v>
      </c>
      <c r="EN110" s="372"/>
      <c r="EO110" s="155">
        <f t="shared" si="234"/>
        <v>0</v>
      </c>
      <c r="EP110" s="373"/>
      <c r="ER110" s="194" t="str">
        <f t="shared" si="235"/>
        <v>-</v>
      </c>
      <c r="ET110" s="154" t="str">
        <f>IF($AE110=0,"　",VLOOKUP($AE110,ﾚｰｻﾞOP,60,0))</f>
        <v>-</v>
      </c>
      <c r="EU110" s="367"/>
      <c r="EV110" s="154" t="str">
        <f>IF($AE110=0,"　",VLOOKUP($AE110,ﾚｰｻﾞOP,60,0))</f>
        <v>-</v>
      </c>
      <c r="EW110" s="367"/>
      <c r="EX110" s="154" t="str">
        <f t="shared" si="243"/>
        <v>-</v>
      </c>
      <c r="EY110" s="367"/>
      <c r="EZ110" s="154" t="str">
        <f>IF($AE110=0,"　",VLOOKUP($AE110,ﾚｰｻﾞOP,62,0))</f>
        <v>-</v>
      </c>
      <c r="FA110" s="367"/>
      <c r="FB110" s="154" t="str">
        <f t="shared" si="199"/>
        <v>-</v>
      </c>
      <c r="FC110" s="367"/>
      <c r="FD110" s="154" t="str">
        <f>IF($AE110=0,"　",VLOOKUP($AE110,ﾚｰｻﾞOP,64,0))</f>
        <v>-</v>
      </c>
      <c r="FE110" s="367"/>
      <c r="FF110" s="155" t="str">
        <f t="shared" si="244"/>
        <v>-</v>
      </c>
      <c r="FG110" s="367"/>
      <c r="FH110" s="154" t="str">
        <f>IF($AE110=0,"　",VLOOKUP($AE110,ﾚｰｻﾞOP,66,0))</f>
        <v>-</v>
      </c>
      <c r="FI110" s="367"/>
      <c r="FJ110" s="154" t="str">
        <f>IF($AE110=0,"　",VLOOKUP($AE110,ﾚｰｻﾞOP,67,0))</f>
        <v>-</v>
      </c>
      <c r="FK110" s="373"/>
      <c r="FL110" s="155" t="str">
        <f t="shared" si="198"/>
        <v>-</v>
      </c>
      <c r="FM110" s="279"/>
      <c r="FN110" s="1184"/>
      <c r="FO110" s="280"/>
      <c r="FP110" s="281"/>
      <c r="FQ110" s="282"/>
      <c r="FS110" s="281"/>
      <c r="FT110" s="282"/>
    </row>
    <row r="111" spans="1:176" ht="18.600000000000001" customHeight="1">
      <c r="A111" s="228">
        <f t="shared" si="197"/>
        <v>101</v>
      </c>
      <c r="B111" s="343" t="str">
        <f t="shared" si="91"/>
        <v>4IE</v>
      </c>
      <c r="C111" s="1008">
        <v>45778</v>
      </c>
      <c r="D111" s="942" t="s">
        <v>29</v>
      </c>
      <c r="E111" s="943">
        <v>84420035</v>
      </c>
      <c r="F111" s="595" t="s">
        <v>93</v>
      </c>
      <c r="G111" s="596"/>
      <c r="H111" s="597" t="s">
        <v>3</v>
      </c>
      <c r="I111" s="598" t="s">
        <v>52</v>
      </c>
      <c r="J111" s="598" t="s">
        <v>21</v>
      </c>
      <c r="K111" s="599" t="s">
        <v>11</v>
      </c>
      <c r="L111" s="600" t="s">
        <v>946</v>
      </c>
      <c r="M111" s="352">
        <v>45754</v>
      </c>
      <c r="N111" s="353">
        <v>45751</v>
      </c>
      <c r="O111" s="354">
        <v>45755</v>
      </c>
      <c r="P111" s="353">
        <v>45755</v>
      </c>
      <c r="Q111" s="354">
        <v>45756</v>
      </c>
      <c r="R111" s="353">
        <v>45755</v>
      </c>
      <c r="S111" s="354">
        <v>45756</v>
      </c>
      <c r="T111" s="353">
        <v>45756</v>
      </c>
      <c r="U111" s="355">
        <v>45758</v>
      </c>
      <c r="V111" s="353">
        <v>45758</v>
      </c>
      <c r="W111" s="356">
        <v>45762</v>
      </c>
      <c r="X111" s="357">
        <v>45762</v>
      </c>
      <c r="Y111" s="359">
        <v>45765</v>
      </c>
      <c r="Z111" s="359">
        <v>45765</v>
      </c>
      <c r="AA111" s="601"/>
      <c r="AB111" s="359"/>
      <c r="AC111" s="251" t="s">
        <v>633</v>
      </c>
      <c r="AD111" s="361"/>
      <c r="AE111" s="362">
        <v>6</v>
      </c>
      <c r="AF111" s="363" t="str">
        <f t="shared" si="242"/>
        <v>4IE</v>
      </c>
      <c r="AG111" s="364">
        <f t="shared" ref="AG111:AG118" si="248">IF($AE111=0,"　",VLOOKUP($AE111,ﾚｰｻﾞOP,34,0))</f>
        <v>0</v>
      </c>
      <c r="AH111" s="364">
        <v>1</v>
      </c>
      <c r="AI111" s="364">
        <f t="shared" si="245"/>
        <v>0</v>
      </c>
      <c r="AJ111" s="364">
        <f t="shared" si="201"/>
        <v>0</v>
      </c>
      <c r="AK111" s="364">
        <f t="shared" si="202"/>
        <v>0</v>
      </c>
      <c r="AL111" s="364"/>
      <c r="AM111" s="364"/>
      <c r="AN111" s="364">
        <v>1</v>
      </c>
      <c r="AO111" s="364">
        <f t="shared" ref="AO111:AO121" si="249">IF($AE111=0,"　",VLOOKUP($AE111,ﾚｰｻﾞOP,40,0))</f>
        <v>0</v>
      </c>
      <c r="AP111" s="363">
        <v>1</v>
      </c>
      <c r="AQ111" s="255">
        <v>1</v>
      </c>
      <c r="AR111" s="255">
        <v>1</v>
      </c>
      <c r="AS111" s="255">
        <f t="shared" si="203"/>
        <v>0</v>
      </c>
      <c r="AT111" s="255"/>
      <c r="AU111" s="256">
        <f t="shared" si="204"/>
        <v>0</v>
      </c>
      <c r="AV111" s="257">
        <f t="shared" si="205"/>
        <v>1</v>
      </c>
      <c r="AW111" s="590">
        <v>45728</v>
      </c>
      <c r="AX111" s="369">
        <v>4163096</v>
      </c>
      <c r="AY111" s="154">
        <v>45728</v>
      </c>
      <c r="AZ111" s="1003">
        <v>4163097</v>
      </c>
      <c r="BA111" s="154">
        <v>45728</v>
      </c>
      <c r="BB111" s="367">
        <v>4163098</v>
      </c>
      <c r="BC111" s="368">
        <v>45728</v>
      </c>
      <c r="BD111" s="369">
        <v>4163099</v>
      </c>
      <c r="BE111" s="1044">
        <v>45728</v>
      </c>
      <c r="BF111" s="653">
        <v>4163100</v>
      </c>
      <c r="BG111" s="368">
        <v>45728</v>
      </c>
      <c r="BH111" s="367">
        <v>4163101</v>
      </c>
      <c r="BI111" s="154" t="str">
        <f t="shared" si="246"/>
        <v>-</v>
      </c>
      <c r="BJ111" s="367"/>
      <c r="BK111" s="154" t="str">
        <f t="shared" si="206"/>
        <v>-</v>
      </c>
      <c r="BL111" s="367"/>
      <c r="BM111" s="154" t="str">
        <f t="shared" si="207"/>
        <v>-</v>
      </c>
      <c r="BN111" s="367"/>
      <c r="BO111" s="155" t="str">
        <f t="shared" si="208"/>
        <v>-</v>
      </c>
      <c r="BP111" s="367"/>
      <c r="BQ111" s="154">
        <v>45581</v>
      </c>
      <c r="BR111" s="369">
        <v>4063448</v>
      </c>
      <c r="BS111" s="154" t="str">
        <f t="shared" si="209"/>
        <v>-</v>
      </c>
      <c r="BT111" s="369"/>
      <c r="BU111" s="154" t="str">
        <f t="shared" si="210"/>
        <v>-</v>
      </c>
      <c r="BV111" s="369"/>
      <c r="BW111" s="154" t="str">
        <f t="shared" si="211"/>
        <v>-</v>
      </c>
      <c r="BX111" s="367"/>
      <c r="BY111" s="154" t="str">
        <f t="shared" si="212"/>
        <v>-</v>
      </c>
      <c r="BZ111" s="369"/>
      <c r="CA111" s="154" t="str">
        <f t="shared" si="213"/>
        <v>-</v>
      </c>
      <c r="CB111" s="367"/>
      <c r="CC111" s="154" t="str">
        <f t="shared" si="214"/>
        <v>-</v>
      </c>
      <c r="CD111" s="367"/>
      <c r="CE111" s="154" t="str">
        <f t="shared" si="215"/>
        <v>-</v>
      </c>
      <c r="CF111" s="369"/>
      <c r="CG111" s="155" t="str">
        <f t="shared" si="216"/>
        <v>-</v>
      </c>
      <c r="CH111" s="367"/>
      <c r="CI111" s="154" t="str">
        <f t="shared" si="217"/>
        <v>-</v>
      </c>
      <c r="CJ111" s="369"/>
      <c r="CK111" s="154" t="str">
        <f t="shared" si="218"/>
        <v>-</v>
      </c>
      <c r="CL111" s="367"/>
      <c r="CM111" s="154" t="str">
        <f t="shared" si="219"/>
        <v>-</v>
      </c>
      <c r="CN111" s="367"/>
      <c r="CO111" s="155" t="str">
        <f t="shared" si="220"/>
        <v>-</v>
      </c>
      <c r="CP111" s="367"/>
      <c r="CQ111" s="155" t="str">
        <f t="shared" si="221"/>
        <v>-</v>
      </c>
      <c r="CR111" s="367"/>
      <c r="CS111" s="154" t="str">
        <f t="shared" si="222"/>
        <v>-</v>
      </c>
      <c r="CT111" s="367"/>
      <c r="CU111" s="155"/>
      <c r="CV111" s="367"/>
      <c r="CW111" s="154" t="str">
        <f t="shared" si="223"/>
        <v>-</v>
      </c>
      <c r="CX111" s="367"/>
      <c r="CY111" s="155" t="str">
        <f t="shared" si="224"/>
        <v>-</v>
      </c>
      <c r="CZ111" s="367"/>
      <c r="DA111" s="154" t="str">
        <f t="shared" si="225"/>
        <v>-</v>
      </c>
      <c r="DB111" s="369"/>
      <c r="DC111" s="155" t="str">
        <f t="shared" si="226"/>
        <v>-</v>
      </c>
      <c r="DD111" s="367"/>
      <c r="DE111" s="374">
        <f t="shared" ref="DE111:DE121" si="250">IF(AG111=1,1,0)</f>
        <v>0</v>
      </c>
      <c r="DF111" s="373"/>
      <c r="DG111" s="265">
        <v>45754</v>
      </c>
      <c r="DH111" s="372">
        <v>4163211</v>
      </c>
      <c r="DI111" s="267">
        <f t="shared" ref="DI111:DI121" si="251">IF(AG111=1,1,0)</f>
        <v>0</v>
      </c>
      <c r="DJ111" s="373"/>
      <c r="DK111" s="374">
        <f t="shared" si="247"/>
        <v>0</v>
      </c>
      <c r="DL111" s="373"/>
      <c r="DM111" s="374">
        <f t="shared" si="228"/>
        <v>0</v>
      </c>
      <c r="DN111" s="373"/>
      <c r="DO111" s="155">
        <f t="shared" si="229"/>
        <v>0</v>
      </c>
      <c r="DP111" s="372"/>
      <c r="DQ111" s="155">
        <f t="shared" si="230"/>
        <v>0</v>
      </c>
      <c r="DR111" s="373"/>
      <c r="DS111" s="155">
        <f t="shared" si="231"/>
        <v>0</v>
      </c>
      <c r="DT111" s="372"/>
      <c r="DU111" s="155">
        <f t="shared" si="232"/>
        <v>0</v>
      </c>
      <c r="DV111" s="373"/>
      <c r="DW111" s="368">
        <v>45630</v>
      </c>
      <c r="DX111" s="372">
        <v>4163039</v>
      </c>
      <c r="DY111" s="154">
        <f t="shared" ref="DY111:DY121" si="252">IF(AO111=1,1,0)</f>
        <v>0</v>
      </c>
      <c r="DZ111" s="373"/>
      <c r="EA111" s="154">
        <v>45734</v>
      </c>
      <c r="EB111" s="373">
        <v>4163107</v>
      </c>
      <c r="EC111" s="269">
        <v>45756</v>
      </c>
      <c r="ED111" s="376">
        <v>4163130</v>
      </c>
      <c r="EE111" s="271">
        <v>45630</v>
      </c>
      <c r="EF111" s="604">
        <v>4163043</v>
      </c>
      <c r="EG111" s="273"/>
      <c r="EH111" s="274"/>
      <c r="EI111" s="275"/>
      <c r="EJ111" s="276"/>
      <c r="EK111" s="275"/>
      <c r="EL111" s="277"/>
      <c r="EM111" s="278" t="str">
        <f t="shared" si="233"/>
        <v xml:space="preserve"> </v>
      </c>
      <c r="EN111" s="372"/>
      <c r="EO111" s="155">
        <f t="shared" si="234"/>
        <v>0</v>
      </c>
      <c r="EP111" s="373"/>
      <c r="ER111" s="194" t="str">
        <f t="shared" si="235"/>
        <v>-</v>
      </c>
      <c r="ET111" s="154" t="str">
        <f>IF($AE111=0,"　",VLOOKUP($AE111,ﾚｰｻﾞOP,60,0))</f>
        <v>-</v>
      </c>
      <c r="EU111" s="367"/>
      <c r="EV111" s="154" t="str">
        <f>IF($AE111=0,"　",VLOOKUP($AE111,ﾚｰｻﾞOP,60,0))</f>
        <v>-</v>
      </c>
      <c r="EW111" s="367"/>
      <c r="EX111" s="154" t="str">
        <f t="shared" si="243"/>
        <v>-</v>
      </c>
      <c r="EY111" s="367"/>
      <c r="EZ111" s="154" t="str">
        <f>IF($AE111=0,"　",VLOOKUP($AE111,ﾚｰｻﾞOP,62,0))</f>
        <v>-</v>
      </c>
      <c r="FA111" s="367"/>
      <c r="FB111" s="154" t="str">
        <f t="shared" si="199"/>
        <v>-</v>
      </c>
      <c r="FC111" s="367"/>
      <c r="FD111" s="154" t="str">
        <f>IF($AE111=0,"　",VLOOKUP($AE111,ﾚｰｻﾞOP,64,0))</f>
        <v>-</v>
      </c>
      <c r="FE111" s="367"/>
      <c r="FF111" s="155" t="str">
        <f t="shared" si="244"/>
        <v>-</v>
      </c>
      <c r="FG111" s="367"/>
      <c r="FH111" s="154" t="str">
        <f>IF($AE111=0,"　",VLOOKUP($AE111,ﾚｰｻﾞOP,66,0))</f>
        <v>-</v>
      </c>
      <c r="FI111" s="367"/>
      <c r="FJ111" s="154" t="str">
        <f>IF($AE111=0,"　",VLOOKUP($AE111,ﾚｰｻﾞOP,67,0))</f>
        <v>-</v>
      </c>
      <c r="FK111" s="373"/>
      <c r="FL111" s="155" t="str">
        <f t="shared" si="198"/>
        <v>-</v>
      </c>
      <c r="FM111" s="279"/>
      <c r="FN111" s="1184"/>
      <c r="FO111" s="280"/>
      <c r="FP111" s="281"/>
      <c r="FQ111" s="282"/>
      <c r="FS111" s="281"/>
      <c r="FT111" s="282"/>
    </row>
    <row r="112" spans="1:176" ht="18.600000000000001" customHeight="1">
      <c r="A112" s="228">
        <f t="shared" si="197"/>
        <v>102</v>
      </c>
      <c r="B112" s="343" t="str">
        <f t="shared" si="91"/>
        <v>4IE</v>
      </c>
      <c r="C112" s="1008">
        <v>45778</v>
      </c>
      <c r="D112" s="1050" t="s">
        <v>810</v>
      </c>
      <c r="E112" s="1053">
        <v>89610024</v>
      </c>
      <c r="F112" s="595" t="s">
        <v>2124</v>
      </c>
      <c r="G112" s="596"/>
      <c r="H112" s="597" t="s">
        <v>3</v>
      </c>
      <c r="I112" s="598" t="s">
        <v>48</v>
      </c>
      <c r="J112" s="598" t="s">
        <v>841</v>
      </c>
      <c r="K112" s="599" t="s">
        <v>11</v>
      </c>
      <c r="L112" s="600" t="s">
        <v>945</v>
      </c>
      <c r="M112" s="352" t="s">
        <v>627</v>
      </c>
      <c r="N112" s="353"/>
      <c r="O112" s="354">
        <v>45756</v>
      </c>
      <c r="P112" s="353">
        <v>45757</v>
      </c>
      <c r="Q112" s="354">
        <v>45757</v>
      </c>
      <c r="R112" s="353">
        <v>45757</v>
      </c>
      <c r="S112" s="354">
        <v>45757</v>
      </c>
      <c r="T112" s="353">
        <v>45757</v>
      </c>
      <c r="U112" s="355">
        <v>45759</v>
      </c>
      <c r="V112" s="353">
        <v>45764</v>
      </c>
      <c r="W112" s="356">
        <v>45763</v>
      </c>
      <c r="X112" s="357">
        <v>45765</v>
      </c>
      <c r="Y112" s="359">
        <v>45765</v>
      </c>
      <c r="Z112" s="359">
        <v>45765</v>
      </c>
      <c r="AA112" s="601"/>
      <c r="AB112" s="359"/>
      <c r="AC112" s="602"/>
      <c r="AD112" s="361"/>
      <c r="AE112" s="362">
        <v>25</v>
      </c>
      <c r="AF112" s="363" t="str">
        <f t="shared" si="242"/>
        <v>4IE</v>
      </c>
      <c r="AG112" s="364" t="str">
        <f t="shared" si="248"/>
        <v>-</v>
      </c>
      <c r="AH112" s="364" t="str">
        <f t="shared" ref="AH112:AH143" si="253">IF($AE112=0,"　",VLOOKUP($AE112,ﾚｰｻﾞOP,35,0))</f>
        <v>-</v>
      </c>
      <c r="AI112" s="364" t="str">
        <f t="shared" si="245"/>
        <v>-</v>
      </c>
      <c r="AJ112" s="364" t="str">
        <f t="shared" si="201"/>
        <v>-</v>
      </c>
      <c r="AK112" s="364" t="str">
        <f t="shared" si="202"/>
        <v>-</v>
      </c>
      <c r="AL112" s="364"/>
      <c r="AM112" s="364"/>
      <c r="AN112" s="364" t="str">
        <f>IF($AE112=0,"　",VLOOKUP($AE112,ﾚｰｻﾞOP,37,0))</f>
        <v>-</v>
      </c>
      <c r="AO112" s="364" t="str">
        <f t="shared" si="249"/>
        <v>-</v>
      </c>
      <c r="AP112" s="363" t="str">
        <f>IF($AE112=0,"　",VLOOKUP($AE112,ﾚｰｻﾞOP,43,0))</f>
        <v>-</v>
      </c>
      <c r="AQ112" s="255" t="str">
        <f>IF($AE112=0,"　",VLOOKUP($AE112,ﾚｰｻﾞOP,45,0))</f>
        <v>-</v>
      </c>
      <c r="AR112" s="255">
        <f>IF($AE112=0,"　",VLOOKUP($AE112,ﾚｰｻﾞOP,47,0))</f>
        <v>0</v>
      </c>
      <c r="AS112" s="255">
        <f t="shared" si="203"/>
        <v>0</v>
      </c>
      <c r="AT112" s="255"/>
      <c r="AU112" s="256">
        <f t="shared" si="204"/>
        <v>0</v>
      </c>
      <c r="AV112" s="257">
        <f t="shared" si="205"/>
        <v>0</v>
      </c>
      <c r="AW112" s="590" t="str">
        <f>IF($AE112=0,"　",VLOOKUP($AE112,ﾚｰｻﾞOP,5,0))</f>
        <v>-</v>
      </c>
      <c r="AX112" s="369"/>
      <c r="AY112" s="154" t="str">
        <f>IF($AE112=0,"　",VLOOKUP($AE112,ﾚｰｻﾞOP,6,0))</f>
        <v>-</v>
      </c>
      <c r="AZ112" s="367"/>
      <c r="BA112" s="154" t="str">
        <f>IF($AE112=0,"　",VLOOKUP($AE112,ﾚｰｻﾞOP,7,0))</f>
        <v>-</v>
      </c>
      <c r="BB112" s="367"/>
      <c r="BC112" s="368" t="str">
        <f>IF($AE112=0,"　",VLOOKUP($AE112,ﾚｰｻﾞOP,8,0))</f>
        <v>-</v>
      </c>
      <c r="BD112" s="369"/>
      <c r="BE112" s="154" t="str">
        <f>IF($AE112=0,"　",VLOOKUP($AE112,ﾚｰｻﾞOP,9,0))</f>
        <v>-</v>
      </c>
      <c r="BF112" s="367"/>
      <c r="BG112" s="368" t="str">
        <f>IF($AE112=0,"　",VLOOKUP($AE112,ﾚｰｻﾞOP,10,0))</f>
        <v>-</v>
      </c>
      <c r="BH112" s="367"/>
      <c r="BI112" s="154" t="str">
        <f t="shared" si="246"/>
        <v>-</v>
      </c>
      <c r="BJ112" s="367"/>
      <c r="BK112" s="154" t="str">
        <f t="shared" si="206"/>
        <v>-</v>
      </c>
      <c r="BL112" s="367"/>
      <c r="BM112" s="154" t="str">
        <f t="shared" si="207"/>
        <v>-</v>
      </c>
      <c r="BN112" s="367"/>
      <c r="BO112" s="155" t="str">
        <f t="shared" si="208"/>
        <v>-</v>
      </c>
      <c r="BP112" s="367"/>
      <c r="BQ112" s="154" t="str">
        <f t="shared" ref="BQ112:BQ135" si="254">IF($AE112=0,"　",VLOOKUP($AE112,ﾚｰｻﾞOP,12,0))</f>
        <v>-</v>
      </c>
      <c r="BR112" s="369"/>
      <c r="BS112" s="154" t="str">
        <f t="shared" si="209"/>
        <v>-</v>
      </c>
      <c r="BT112" s="369"/>
      <c r="BU112" s="154" t="str">
        <f t="shared" si="210"/>
        <v>-</v>
      </c>
      <c r="BV112" s="369"/>
      <c r="BW112" s="154" t="str">
        <f t="shared" si="211"/>
        <v>-</v>
      </c>
      <c r="BX112" s="367"/>
      <c r="BY112" s="154" t="str">
        <f t="shared" si="212"/>
        <v>-</v>
      </c>
      <c r="BZ112" s="369"/>
      <c r="CA112" s="154" t="str">
        <f t="shared" si="213"/>
        <v>-</v>
      </c>
      <c r="CB112" s="367"/>
      <c r="CC112" s="154" t="str">
        <f t="shared" si="214"/>
        <v>-</v>
      </c>
      <c r="CD112" s="367"/>
      <c r="CE112" s="154" t="str">
        <f t="shared" si="215"/>
        <v>-</v>
      </c>
      <c r="CF112" s="369"/>
      <c r="CG112" s="155" t="str">
        <f t="shared" si="216"/>
        <v>-</v>
      </c>
      <c r="CH112" s="367"/>
      <c r="CI112" s="154" t="str">
        <f t="shared" si="217"/>
        <v>-</v>
      </c>
      <c r="CJ112" s="369"/>
      <c r="CK112" s="154" t="str">
        <f t="shared" si="218"/>
        <v>-</v>
      </c>
      <c r="CL112" s="367"/>
      <c r="CM112" s="154" t="str">
        <f t="shared" si="219"/>
        <v>-</v>
      </c>
      <c r="CN112" s="367"/>
      <c r="CO112" s="155" t="str">
        <f t="shared" si="220"/>
        <v>-</v>
      </c>
      <c r="CP112" s="367"/>
      <c r="CQ112" s="155" t="str">
        <f t="shared" si="221"/>
        <v>-</v>
      </c>
      <c r="CR112" s="367"/>
      <c r="CS112" s="154" t="str">
        <f t="shared" si="222"/>
        <v>-</v>
      </c>
      <c r="CT112" s="367"/>
      <c r="CU112" s="155"/>
      <c r="CV112" s="367"/>
      <c r="CW112" s="154" t="str">
        <f t="shared" si="223"/>
        <v>-</v>
      </c>
      <c r="CX112" s="367"/>
      <c r="CY112" s="155" t="str">
        <f t="shared" si="224"/>
        <v>-</v>
      </c>
      <c r="CZ112" s="367"/>
      <c r="DA112" s="154" t="str">
        <f t="shared" si="225"/>
        <v>-</v>
      </c>
      <c r="DB112" s="369"/>
      <c r="DC112" s="155" t="str">
        <f t="shared" si="226"/>
        <v>-</v>
      </c>
      <c r="DD112" s="367"/>
      <c r="DE112" s="374">
        <f t="shared" si="250"/>
        <v>0</v>
      </c>
      <c r="DF112" s="373"/>
      <c r="DG112" s="265">
        <f t="shared" ref="DG112:DG143" si="255">IF(AH112=1,1,0)</f>
        <v>0</v>
      </c>
      <c r="DH112" s="372"/>
      <c r="DI112" s="267">
        <f t="shared" si="251"/>
        <v>0</v>
      </c>
      <c r="DJ112" s="373"/>
      <c r="DK112" s="374">
        <f t="shared" si="247"/>
        <v>0</v>
      </c>
      <c r="DL112" s="373"/>
      <c r="DM112" s="374">
        <f t="shared" si="228"/>
        <v>0</v>
      </c>
      <c r="DN112" s="373"/>
      <c r="DO112" s="155">
        <f t="shared" si="229"/>
        <v>0</v>
      </c>
      <c r="DP112" s="372"/>
      <c r="DQ112" s="155">
        <f t="shared" si="230"/>
        <v>0</v>
      </c>
      <c r="DR112" s="373"/>
      <c r="DS112" s="155">
        <f t="shared" si="231"/>
        <v>0</v>
      </c>
      <c r="DT112" s="372"/>
      <c r="DU112" s="155">
        <f t="shared" si="232"/>
        <v>0</v>
      </c>
      <c r="DV112" s="373"/>
      <c r="DW112" s="368">
        <f>IF(AN112=1,1,0)</f>
        <v>0</v>
      </c>
      <c r="DX112" s="372"/>
      <c r="DY112" s="154">
        <f t="shared" si="252"/>
        <v>0</v>
      </c>
      <c r="DZ112" s="373"/>
      <c r="EA112" s="154">
        <f>IF(AP112=1,1,0)</f>
        <v>0</v>
      </c>
      <c r="EB112" s="373"/>
      <c r="EC112" s="269">
        <f>IF(AQ112=1,1,0)</f>
        <v>0</v>
      </c>
      <c r="ED112" s="376"/>
      <c r="EE112" s="271">
        <f>IF(AV112=0,0,1)</f>
        <v>0</v>
      </c>
      <c r="EF112" s="377"/>
      <c r="EG112" s="273"/>
      <c r="EH112" s="274"/>
      <c r="EI112" s="275"/>
      <c r="EJ112" s="276"/>
      <c r="EK112" s="275"/>
      <c r="EL112" s="277"/>
      <c r="EM112" s="278" t="str">
        <f t="shared" si="233"/>
        <v xml:space="preserve"> </v>
      </c>
      <c r="EN112" s="372"/>
      <c r="EO112" s="155">
        <f t="shared" si="234"/>
        <v>0</v>
      </c>
      <c r="EP112" s="373"/>
      <c r="ER112" s="194" t="str">
        <f t="shared" si="235"/>
        <v>-</v>
      </c>
      <c r="ET112" s="154">
        <v>45749</v>
      </c>
      <c r="EU112" s="367">
        <v>4163126</v>
      </c>
      <c r="EV112" s="154">
        <v>45749</v>
      </c>
      <c r="EW112" s="367">
        <v>4163126</v>
      </c>
      <c r="EX112" s="154">
        <f t="shared" si="243"/>
        <v>0</v>
      </c>
      <c r="EY112" s="367"/>
      <c r="EZ112" s="154">
        <v>45706</v>
      </c>
      <c r="FA112" s="367">
        <v>4163112</v>
      </c>
      <c r="FB112" s="154">
        <f t="shared" si="199"/>
        <v>0</v>
      </c>
      <c r="FC112" s="367"/>
      <c r="FD112" s="154">
        <v>45706</v>
      </c>
      <c r="FE112" s="367">
        <v>4163114</v>
      </c>
      <c r="FF112" s="155">
        <f t="shared" si="244"/>
        <v>0</v>
      </c>
      <c r="FG112" s="367"/>
      <c r="FH112" s="154">
        <v>45756</v>
      </c>
      <c r="FI112" s="367">
        <v>4163172</v>
      </c>
      <c r="FJ112" s="154">
        <v>45721</v>
      </c>
      <c r="FK112" s="373">
        <v>4163145</v>
      </c>
      <c r="FL112" s="155">
        <f t="shared" si="198"/>
        <v>1</v>
      </c>
      <c r="FM112" s="279"/>
      <c r="FN112" s="1184">
        <v>45799</v>
      </c>
      <c r="FO112" s="280">
        <v>4154235</v>
      </c>
      <c r="FP112" s="281"/>
      <c r="FQ112" s="282"/>
      <c r="FS112" s="281"/>
      <c r="FT112" s="282"/>
    </row>
    <row r="113" spans="1:176" ht="18.600000000000001" customHeight="1">
      <c r="A113" s="228">
        <f t="shared" si="197"/>
        <v>103</v>
      </c>
      <c r="B113" s="343" t="str">
        <f t="shared" si="91"/>
        <v>4IE</v>
      </c>
      <c r="C113" s="1008">
        <v>45778</v>
      </c>
      <c r="D113" s="1050" t="s">
        <v>810</v>
      </c>
      <c r="E113" s="1051">
        <v>89610025</v>
      </c>
      <c r="F113" s="595" t="s">
        <v>2125</v>
      </c>
      <c r="G113" s="596"/>
      <c r="H113" s="597" t="s">
        <v>3</v>
      </c>
      <c r="I113" s="598" t="s">
        <v>965</v>
      </c>
      <c r="J113" s="598" t="s">
        <v>842</v>
      </c>
      <c r="K113" s="599" t="s">
        <v>11</v>
      </c>
      <c r="L113" s="600" t="s">
        <v>945</v>
      </c>
      <c r="M113" s="352" t="s">
        <v>627</v>
      </c>
      <c r="N113" s="353"/>
      <c r="O113" s="354">
        <v>45756</v>
      </c>
      <c r="P113" s="353">
        <v>45757</v>
      </c>
      <c r="Q113" s="354">
        <v>45757</v>
      </c>
      <c r="R113" s="353">
        <v>45759</v>
      </c>
      <c r="S113" s="354">
        <v>45757</v>
      </c>
      <c r="T113" s="353">
        <v>45757</v>
      </c>
      <c r="U113" s="355">
        <v>45759</v>
      </c>
      <c r="V113" s="353">
        <v>45765</v>
      </c>
      <c r="W113" s="356">
        <v>45763</v>
      </c>
      <c r="X113" s="357">
        <v>45765</v>
      </c>
      <c r="Y113" s="359">
        <v>45766</v>
      </c>
      <c r="Z113" s="359">
        <v>45766</v>
      </c>
      <c r="AA113" s="601"/>
      <c r="AB113" s="359"/>
      <c r="AC113" s="602"/>
      <c r="AD113" s="361"/>
      <c r="AE113" s="362">
        <v>25</v>
      </c>
      <c r="AF113" s="363" t="str">
        <f t="shared" si="242"/>
        <v>4IE</v>
      </c>
      <c r="AG113" s="364" t="str">
        <f t="shared" si="248"/>
        <v>-</v>
      </c>
      <c r="AH113" s="364" t="str">
        <f t="shared" si="253"/>
        <v>-</v>
      </c>
      <c r="AI113" s="364" t="str">
        <f t="shared" si="245"/>
        <v>-</v>
      </c>
      <c r="AJ113" s="364" t="str">
        <f t="shared" si="201"/>
        <v>-</v>
      </c>
      <c r="AK113" s="364" t="str">
        <f t="shared" si="202"/>
        <v>-</v>
      </c>
      <c r="AL113" s="364"/>
      <c r="AM113" s="364"/>
      <c r="AN113" s="364" t="str">
        <f>IF($AE113=0,"　",VLOOKUP($AE113,ﾚｰｻﾞOP,37,0))</f>
        <v>-</v>
      </c>
      <c r="AO113" s="364" t="str">
        <f t="shared" si="249"/>
        <v>-</v>
      </c>
      <c r="AP113" s="363" t="str">
        <f>IF($AE113=0,"　",VLOOKUP($AE113,ﾚｰｻﾞOP,43,0))</f>
        <v>-</v>
      </c>
      <c r="AQ113" s="255" t="str">
        <f>IF($AE113=0,"　",VLOOKUP($AE113,ﾚｰｻﾞOP,45,0))</f>
        <v>-</v>
      </c>
      <c r="AR113" s="255">
        <f>IF($AE113=0,"　",VLOOKUP($AE113,ﾚｰｻﾞOP,47,0))</f>
        <v>0</v>
      </c>
      <c r="AS113" s="255">
        <f t="shared" si="203"/>
        <v>0</v>
      </c>
      <c r="AT113" s="255"/>
      <c r="AU113" s="256">
        <f t="shared" si="204"/>
        <v>0</v>
      </c>
      <c r="AV113" s="257">
        <f t="shared" si="205"/>
        <v>0</v>
      </c>
      <c r="AW113" s="590" t="str">
        <f>IF($AE113=0,"　",VLOOKUP($AE113,ﾚｰｻﾞOP,5,0))</f>
        <v>-</v>
      </c>
      <c r="AX113" s="369"/>
      <c r="AY113" s="154" t="str">
        <f>IF($AE113=0,"　",VLOOKUP($AE113,ﾚｰｻﾞOP,6,0))</f>
        <v>-</v>
      </c>
      <c r="AZ113" s="367"/>
      <c r="BA113" s="154" t="str">
        <f>IF($AE113=0,"　",VLOOKUP($AE113,ﾚｰｻﾞOP,7,0))</f>
        <v>-</v>
      </c>
      <c r="BB113" s="367"/>
      <c r="BC113" s="368" t="str">
        <f>IF($AE113=0,"　",VLOOKUP($AE113,ﾚｰｻﾞOP,8,0))</f>
        <v>-</v>
      </c>
      <c r="BD113" s="369"/>
      <c r="BE113" s="154" t="str">
        <f>IF($AE113=0,"　",VLOOKUP($AE113,ﾚｰｻﾞOP,9,0))</f>
        <v>-</v>
      </c>
      <c r="BF113" s="367"/>
      <c r="BG113" s="368" t="str">
        <f>IF($AE113=0,"　",VLOOKUP($AE113,ﾚｰｻﾞOP,10,0))</f>
        <v>-</v>
      </c>
      <c r="BH113" s="367"/>
      <c r="BI113" s="154" t="str">
        <f t="shared" si="246"/>
        <v>-</v>
      </c>
      <c r="BJ113" s="367"/>
      <c r="BK113" s="154" t="str">
        <f t="shared" si="206"/>
        <v>-</v>
      </c>
      <c r="BL113" s="367"/>
      <c r="BM113" s="154" t="str">
        <f t="shared" si="207"/>
        <v>-</v>
      </c>
      <c r="BN113" s="367"/>
      <c r="BO113" s="155" t="str">
        <f t="shared" si="208"/>
        <v>-</v>
      </c>
      <c r="BP113" s="367"/>
      <c r="BQ113" s="154" t="str">
        <f t="shared" si="254"/>
        <v>-</v>
      </c>
      <c r="BR113" s="369"/>
      <c r="BS113" s="154" t="str">
        <f t="shared" si="209"/>
        <v>-</v>
      </c>
      <c r="BT113" s="369"/>
      <c r="BU113" s="154" t="str">
        <f t="shared" si="210"/>
        <v>-</v>
      </c>
      <c r="BV113" s="369"/>
      <c r="BW113" s="154" t="str">
        <f t="shared" si="211"/>
        <v>-</v>
      </c>
      <c r="BX113" s="367"/>
      <c r="BY113" s="154" t="str">
        <f t="shared" si="212"/>
        <v>-</v>
      </c>
      <c r="BZ113" s="369"/>
      <c r="CA113" s="154" t="str">
        <f t="shared" si="213"/>
        <v>-</v>
      </c>
      <c r="CB113" s="367"/>
      <c r="CC113" s="154" t="str">
        <f t="shared" si="214"/>
        <v>-</v>
      </c>
      <c r="CD113" s="367"/>
      <c r="CE113" s="154" t="str">
        <f t="shared" si="215"/>
        <v>-</v>
      </c>
      <c r="CF113" s="369"/>
      <c r="CG113" s="155" t="str">
        <f t="shared" si="216"/>
        <v>-</v>
      </c>
      <c r="CH113" s="367"/>
      <c r="CI113" s="154" t="str">
        <f t="shared" si="217"/>
        <v>-</v>
      </c>
      <c r="CJ113" s="369"/>
      <c r="CK113" s="154" t="str">
        <f t="shared" si="218"/>
        <v>-</v>
      </c>
      <c r="CL113" s="367"/>
      <c r="CM113" s="154" t="str">
        <f t="shared" si="219"/>
        <v>-</v>
      </c>
      <c r="CN113" s="367"/>
      <c r="CO113" s="155" t="str">
        <f t="shared" si="220"/>
        <v>-</v>
      </c>
      <c r="CP113" s="367"/>
      <c r="CQ113" s="155" t="str">
        <f t="shared" si="221"/>
        <v>-</v>
      </c>
      <c r="CR113" s="367"/>
      <c r="CS113" s="154" t="str">
        <f t="shared" si="222"/>
        <v>-</v>
      </c>
      <c r="CT113" s="367"/>
      <c r="CU113" s="155"/>
      <c r="CV113" s="367"/>
      <c r="CW113" s="154" t="str">
        <f t="shared" si="223"/>
        <v>-</v>
      </c>
      <c r="CX113" s="367"/>
      <c r="CY113" s="155" t="str">
        <f t="shared" si="224"/>
        <v>-</v>
      </c>
      <c r="CZ113" s="367"/>
      <c r="DA113" s="154" t="str">
        <f t="shared" si="225"/>
        <v>-</v>
      </c>
      <c r="DB113" s="369"/>
      <c r="DC113" s="155" t="str">
        <f t="shared" si="226"/>
        <v>-</v>
      </c>
      <c r="DD113" s="367"/>
      <c r="DE113" s="374">
        <f t="shared" si="250"/>
        <v>0</v>
      </c>
      <c r="DF113" s="373"/>
      <c r="DG113" s="265">
        <f t="shared" si="255"/>
        <v>0</v>
      </c>
      <c r="DH113" s="372"/>
      <c r="DI113" s="267">
        <f t="shared" si="251"/>
        <v>0</v>
      </c>
      <c r="DJ113" s="373"/>
      <c r="DK113" s="374">
        <f t="shared" si="247"/>
        <v>0</v>
      </c>
      <c r="DL113" s="373"/>
      <c r="DM113" s="374">
        <f t="shared" si="228"/>
        <v>0</v>
      </c>
      <c r="DN113" s="373"/>
      <c r="DO113" s="155">
        <f t="shared" si="229"/>
        <v>0</v>
      </c>
      <c r="DP113" s="372"/>
      <c r="DQ113" s="155">
        <f t="shared" si="230"/>
        <v>0</v>
      </c>
      <c r="DR113" s="373"/>
      <c r="DS113" s="155">
        <f t="shared" si="231"/>
        <v>0</v>
      </c>
      <c r="DT113" s="372"/>
      <c r="DU113" s="155">
        <f t="shared" si="232"/>
        <v>0</v>
      </c>
      <c r="DV113" s="373"/>
      <c r="DW113" s="368">
        <f>IF(AN113=1,1,0)</f>
        <v>0</v>
      </c>
      <c r="DX113" s="372"/>
      <c r="DY113" s="154">
        <f t="shared" si="252"/>
        <v>0</v>
      </c>
      <c r="DZ113" s="373"/>
      <c r="EA113" s="154">
        <f>IF(AP113=1,1,0)</f>
        <v>0</v>
      </c>
      <c r="EB113" s="373"/>
      <c r="EC113" s="269">
        <f>IF(AQ113=1,1,0)</f>
        <v>0</v>
      </c>
      <c r="ED113" s="376"/>
      <c r="EE113" s="271">
        <f>IF(AV113=0,0,1)</f>
        <v>0</v>
      </c>
      <c r="EF113" s="377"/>
      <c r="EG113" s="273"/>
      <c r="EH113" s="274"/>
      <c r="EI113" s="275"/>
      <c r="EJ113" s="276"/>
      <c r="EK113" s="275"/>
      <c r="EL113" s="277"/>
      <c r="EM113" s="278" t="str">
        <f t="shared" si="233"/>
        <v xml:space="preserve"> </v>
      </c>
      <c r="EN113" s="372"/>
      <c r="EO113" s="155">
        <f t="shared" si="234"/>
        <v>0</v>
      </c>
      <c r="EP113" s="373"/>
      <c r="ER113" s="194" t="str">
        <f t="shared" si="235"/>
        <v>-</v>
      </c>
      <c r="ET113" s="154">
        <v>45749</v>
      </c>
      <c r="EU113" s="367">
        <v>4163126</v>
      </c>
      <c r="EV113" s="154">
        <v>45749</v>
      </c>
      <c r="EW113" s="367">
        <v>4163126</v>
      </c>
      <c r="EX113" s="154">
        <f t="shared" si="243"/>
        <v>0</v>
      </c>
      <c r="EY113" s="367"/>
      <c r="EZ113" s="154">
        <v>45706</v>
      </c>
      <c r="FA113" s="367">
        <v>4163112</v>
      </c>
      <c r="FB113" s="154">
        <f t="shared" si="199"/>
        <v>0</v>
      </c>
      <c r="FC113" s="367"/>
      <c r="FD113" s="154">
        <v>45706</v>
      </c>
      <c r="FE113" s="367">
        <v>4163114</v>
      </c>
      <c r="FF113" s="155">
        <f t="shared" si="244"/>
        <v>0</v>
      </c>
      <c r="FG113" s="367"/>
      <c r="FH113" s="154">
        <f t="shared" ref="FH113:FH118" si="256">IF($AE113=0,"　",VLOOKUP($AE113,ﾚｰｻﾞOP,66,0))</f>
        <v>0</v>
      </c>
      <c r="FI113" s="367"/>
      <c r="FJ113" s="154">
        <v>45721</v>
      </c>
      <c r="FK113" s="373">
        <v>4163145</v>
      </c>
      <c r="FL113" s="155">
        <f t="shared" si="198"/>
        <v>1</v>
      </c>
      <c r="FM113" s="279"/>
      <c r="FN113" s="1184"/>
      <c r="FO113" s="280"/>
      <c r="FP113" s="281"/>
      <c r="FQ113" s="282"/>
      <c r="FS113" s="281"/>
      <c r="FT113" s="282"/>
    </row>
    <row r="114" spans="1:176" ht="18.600000000000001" customHeight="1">
      <c r="A114" s="228">
        <f t="shared" si="197"/>
        <v>104</v>
      </c>
      <c r="B114" s="343" t="str">
        <f t="shared" si="91"/>
        <v>4IE</v>
      </c>
      <c r="C114" s="1008">
        <v>45778</v>
      </c>
      <c r="D114" s="942" t="s">
        <v>34</v>
      </c>
      <c r="E114" s="943">
        <v>84510212</v>
      </c>
      <c r="F114" s="595" t="s">
        <v>92</v>
      </c>
      <c r="G114" s="596"/>
      <c r="H114" s="235" t="s">
        <v>632</v>
      </c>
      <c r="I114" s="236" t="s">
        <v>506</v>
      </c>
      <c r="J114" s="598" t="s">
        <v>815</v>
      </c>
      <c r="K114" s="599" t="s">
        <v>11</v>
      </c>
      <c r="L114" s="600" t="s">
        <v>684</v>
      </c>
      <c r="M114" s="352">
        <v>45757</v>
      </c>
      <c r="N114" s="353">
        <v>45751</v>
      </c>
      <c r="O114" s="354">
        <v>45758</v>
      </c>
      <c r="P114" s="353">
        <v>45755</v>
      </c>
      <c r="Q114" s="354">
        <v>45759</v>
      </c>
      <c r="R114" s="353">
        <v>45759</v>
      </c>
      <c r="S114" s="354">
        <v>45759</v>
      </c>
      <c r="T114" s="353">
        <v>45759</v>
      </c>
      <c r="U114" s="355">
        <v>45763</v>
      </c>
      <c r="V114" s="353">
        <v>45762</v>
      </c>
      <c r="W114" s="356">
        <v>45764</v>
      </c>
      <c r="X114" s="357">
        <v>45764</v>
      </c>
      <c r="Y114" s="359">
        <v>45769</v>
      </c>
      <c r="Z114" s="359">
        <v>45769</v>
      </c>
      <c r="AA114" s="601"/>
      <c r="AB114" s="359"/>
      <c r="AC114" s="251" t="s">
        <v>633</v>
      </c>
      <c r="AD114" s="361"/>
      <c r="AE114" s="362">
        <v>3</v>
      </c>
      <c r="AF114" s="363" t="str">
        <f t="shared" si="242"/>
        <v>4IE</v>
      </c>
      <c r="AG114" s="364">
        <f t="shared" si="248"/>
        <v>0</v>
      </c>
      <c r="AH114" s="364">
        <f t="shared" si="253"/>
        <v>0</v>
      </c>
      <c r="AI114" s="364">
        <v>1</v>
      </c>
      <c r="AJ114" s="364">
        <f t="shared" si="201"/>
        <v>0</v>
      </c>
      <c r="AK114" s="364">
        <f t="shared" si="202"/>
        <v>0</v>
      </c>
      <c r="AL114" s="364"/>
      <c r="AM114" s="364"/>
      <c r="AN114" s="364">
        <v>1</v>
      </c>
      <c r="AO114" s="364">
        <f t="shared" si="249"/>
        <v>0</v>
      </c>
      <c r="AP114" s="363">
        <v>1</v>
      </c>
      <c r="AQ114" s="255">
        <v>1</v>
      </c>
      <c r="AR114" s="255">
        <v>1</v>
      </c>
      <c r="AS114" s="255">
        <f t="shared" si="203"/>
        <v>0</v>
      </c>
      <c r="AT114" s="255"/>
      <c r="AU114" s="256">
        <f t="shared" si="204"/>
        <v>2</v>
      </c>
      <c r="AV114" s="257">
        <f t="shared" si="205"/>
        <v>1</v>
      </c>
      <c r="AW114" s="590">
        <v>45728</v>
      </c>
      <c r="AX114" s="369">
        <v>4163096</v>
      </c>
      <c r="AY114" s="154">
        <v>45749</v>
      </c>
      <c r="AZ114" s="367">
        <v>4163121</v>
      </c>
      <c r="BA114" s="154">
        <v>45728</v>
      </c>
      <c r="BB114" s="367">
        <v>4163098</v>
      </c>
      <c r="BC114" s="368">
        <v>45728</v>
      </c>
      <c r="BD114" s="369">
        <v>4163099</v>
      </c>
      <c r="BE114" s="1044">
        <v>45728</v>
      </c>
      <c r="BF114" s="653">
        <v>4163100</v>
      </c>
      <c r="BG114" s="368">
        <v>45728</v>
      </c>
      <c r="BH114" s="367">
        <v>4163101</v>
      </c>
      <c r="BI114" s="154">
        <v>45623</v>
      </c>
      <c r="BJ114" s="367">
        <v>4163033</v>
      </c>
      <c r="BK114" s="154" t="str">
        <f t="shared" si="206"/>
        <v>-</v>
      </c>
      <c r="BL114" s="367"/>
      <c r="BM114" s="154" t="str">
        <f t="shared" si="207"/>
        <v>-</v>
      </c>
      <c r="BN114" s="367"/>
      <c r="BO114" s="155" t="str">
        <f t="shared" si="208"/>
        <v>-</v>
      </c>
      <c r="BP114" s="367"/>
      <c r="BQ114" s="154" t="str">
        <f t="shared" si="254"/>
        <v>-</v>
      </c>
      <c r="BR114" s="369"/>
      <c r="BS114" s="154" t="str">
        <f t="shared" si="209"/>
        <v>-</v>
      </c>
      <c r="BT114" s="369"/>
      <c r="BU114" s="154" t="str">
        <f t="shared" si="210"/>
        <v>-</v>
      </c>
      <c r="BV114" s="369"/>
      <c r="BW114" s="154" t="str">
        <f t="shared" si="211"/>
        <v>-</v>
      </c>
      <c r="BX114" s="367"/>
      <c r="BY114" s="154" t="str">
        <f t="shared" si="212"/>
        <v>-</v>
      </c>
      <c r="BZ114" s="369"/>
      <c r="CA114" s="154" t="str">
        <f t="shared" si="213"/>
        <v>-</v>
      </c>
      <c r="CB114" s="367"/>
      <c r="CC114" s="154" t="str">
        <f t="shared" si="214"/>
        <v>-</v>
      </c>
      <c r="CD114" s="367"/>
      <c r="CE114" s="154" t="str">
        <f t="shared" si="215"/>
        <v>-</v>
      </c>
      <c r="CF114" s="369"/>
      <c r="CG114" s="155" t="str">
        <f t="shared" si="216"/>
        <v>-</v>
      </c>
      <c r="CH114" s="367"/>
      <c r="CI114" s="154" t="str">
        <f t="shared" si="217"/>
        <v>-</v>
      </c>
      <c r="CJ114" s="369"/>
      <c r="CK114" s="154" t="str">
        <f t="shared" si="218"/>
        <v>-</v>
      </c>
      <c r="CL114" s="367"/>
      <c r="CM114" s="154" t="str">
        <f t="shared" si="219"/>
        <v>-</v>
      </c>
      <c r="CN114" s="367"/>
      <c r="CO114" s="155" t="str">
        <f t="shared" si="220"/>
        <v>-</v>
      </c>
      <c r="CP114" s="367"/>
      <c r="CQ114" s="155" t="str">
        <f t="shared" si="221"/>
        <v>-</v>
      </c>
      <c r="CR114" s="367"/>
      <c r="CS114" s="154" t="str">
        <f t="shared" si="222"/>
        <v>-</v>
      </c>
      <c r="CT114" s="367"/>
      <c r="CU114" s="155"/>
      <c r="CV114" s="367"/>
      <c r="CW114" s="154" t="str">
        <f t="shared" si="223"/>
        <v>-</v>
      </c>
      <c r="CX114" s="367"/>
      <c r="CY114" s="155" t="str">
        <f t="shared" si="224"/>
        <v>-</v>
      </c>
      <c r="CZ114" s="367"/>
      <c r="DA114" s="154" t="str">
        <f t="shared" si="225"/>
        <v>-</v>
      </c>
      <c r="DB114" s="369"/>
      <c r="DC114" s="155" t="str">
        <f t="shared" si="226"/>
        <v>-</v>
      </c>
      <c r="DD114" s="367"/>
      <c r="DE114" s="374">
        <f t="shared" si="250"/>
        <v>0</v>
      </c>
      <c r="DF114" s="373"/>
      <c r="DG114" s="265">
        <f t="shared" si="255"/>
        <v>0</v>
      </c>
      <c r="DH114" s="372"/>
      <c r="DI114" s="267">
        <f t="shared" si="251"/>
        <v>0</v>
      </c>
      <c r="DJ114" s="373"/>
      <c r="DK114" s="480">
        <v>45679</v>
      </c>
      <c r="DL114" s="481">
        <v>4163066</v>
      </c>
      <c r="DM114" s="374">
        <f t="shared" si="228"/>
        <v>0</v>
      </c>
      <c r="DN114" s="373"/>
      <c r="DO114" s="155">
        <f t="shared" si="229"/>
        <v>0</v>
      </c>
      <c r="DP114" s="372"/>
      <c r="DQ114" s="155">
        <f t="shared" si="230"/>
        <v>0</v>
      </c>
      <c r="DR114" s="373"/>
      <c r="DS114" s="155">
        <f t="shared" si="231"/>
        <v>0</v>
      </c>
      <c r="DT114" s="372"/>
      <c r="DU114" s="155">
        <f t="shared" si="232"/>
        <v>0</v>
      </c>
      <c r="DV114" s="373"/>
      <c r="DW114" s="368">
        <v>45630</v>
      </c>
      <c r="DX114" s="372">
        <v>4163039</v>
      </c>
      <c r="DY114" s="154">
        <f t="shared" si="252"/>
        <v>0</v>
      </c>
      <c r="DZ114" s="373"/>
      <c r="EA114" s="154">
        <v>45734</v>
      </c>
      <c r="EB114" s="373">
        <v>4163107</v>
      </c>
      <c r="EC114" s="269">
        <v>45756</v>
      </c>
      <c r="ED114" s="376">
        <v>4163130</v>
      </c>
      <c r="EE114" s="271">
        <v>45630</v>
      </c>
      <c r="EF114" s="604">
        <v>4163043</v>
      </c>
      <c r="EG114" s="273"/>
      <c r="EH114" s="274"/>
      <c r="EI114" s="275"/>
      <c r="EJ114" s="276"/>
      <c r="EK114" s="275"/>
      <c r="EL114" s="277"/>
      <c r="EM114" s="278" t="str">
        <f t="shared" si="233"/>
        <v xml:space="preserve"> </v>
      </c>
      <c r="EN114" s="372"/>
      <c r="EO114" s="155">
        <f t="shared" si="234"/>
        <v>0</v>
      </c>
      <c r="EP114" s="373"/>
      <c r="ER114" s="194" t="str">
        <f t="shared" si="235"/>
        <v>-</v>
      </c>
      <c r="ET114" s="154" t="str">
        <f>IF($AE114=0,"　",VLOOKUP($AE114,ﾚｰｻﾞOP,60,0))</f>
        <v>-</v>
      </c>
      <c r="EU114" s="367"/>
      <c r="EV114" s="154" t="str">
        <f>IF($AE114=0,"　",VLOOKUP($AE114,ﾚｰｻﾞOP,60,0))</f>
        <v>-</v>
      </c>
      <c r="EW114" s="367"/>
      <c r="EX114" s="154" t="str">
        <f t="shared" si="243"/>
        <v>-</v>
      </c>
      <c r="EY114" s="367"/>
      <c r="EZ114" s="154" t="str">
        <f>IF($AE114=0,"　",VLOOKUP($AE114,ﾚｰｻﾞOP,62,0))</f>
        <v>-</v>
      </c>
      <c r="FA114" s="367"/>
      <c r="FB114" s="154" t="str">
        <f t="shared" si="199"/>
        <v>-</v>
      </c>
      <c r="FC114" s="367"/>
      <c r="FD114" s="154" t="str">
        <f>IF($AE114=0,"　",VLOOKUP($AE114,ﾚｰｻﾞOP,64,0))</f>
        <v>-</v>
      </c>
      <c r="FE114" s="367"/>
      <c r="FF114" s="155" t="str">
        <f t="shared" si="244"/>
        <v>-</v>
      </c>
      <c r="FG114" s="367"/>
      <c r="FH114" s="154" t="str">
        <f t="shared" si="256"/>
        <v>-</v>
      </c>
      <c r="FI114" s="367"/>
      <c r="FJ114" s="154" t="str">
        <f>IF($AE114=0,"　",VLOOKUP($AE114,ﾚｰｻﾞOP,67,0))</f>
        <v>-</v>
      </c>
      <c r="FK114" s="373"/>
      <c r="FL114" s="155" t="str">
        <f t="shared" si="198"/>
        <v>-</v>
      </c>
      <c r="FM114" s="279"/>
      <c r="FN114" s="1184"/>
      <c r="FO114" s="280"/>
      <c r="FP114" s="281"/>
      <c r="FQ114" s="282"/>
      <c r="FS114" s="281"/>
      <c r="FT114" s="282"/>
    </row>
    <row r="115" spans="1:176" ht="18.600000000000001" customHeight="1">
      <c r="A115" s="228">
        <f t="shared" si="197"/>
        <v>105</v>
      </c>
      <c r="B115" s="343" t="str">
        <f t="shared" ref="B115:B178" si="257">AF115</f>
        <v>4IE</v>
      </c>
      <c r="C115" s="1008">
        <v>45778</v>
      </c>
      <c r="D115" s="942" t="s">
        <v>34</v>
      </c>
      <c r="E115" s="943">
        <v>84510211</v>
      </c>
      <c r="F115" s="595" t="s">
        <v>89</v>
      </c>
      <c r="G115" s="596"/>
      <c r="H115" s="235" t="s">
        <v>632</v>
      </c>
      <c r="I115" s="236" t="s">
        <v>506</v>
      </c>
      <c r="J115" s="598" t="s">
        <v>65</v>
      </c>
      <c r="K115" s="599" t="s">
        <v>11</v>
      </c>
      <c r="L115" s="600" t="s">
        <v>684</v>
      </c>
      <c r="M115" s="352">
        <v>45757</v>
      </c>
      <c r="N115" s="353">
        <v>45756</v>
      </c>
      <c r="O115" s="354">
        <v>45758</v>
      </c>
      <c r="P115" s="353">
        <v>45758</v>
      </c>
      <c r="Q115" s="354">
        <v>45759</v>
      </c>
      <c r="R115" s="353">
        <v>45759</v>
      </c>
      <c r="S115" s="354">
        <v>45759</v>
      </c>
      <c r="T115" s="353">
        <v>45759</v>
      </c>
      <c r="U115" s="355">
        <v>45763</v>
      </c>
      <c r="V115" s="353">
        <v>45763</v>
      </c>
      <c r="W115" s="356">
        <v>45764</v>
      </c>
      <c r="X115" s="357">
        <v>45764</v>
      </c>
      <c r="Y115" s="359">
        <v>45771</v>
      </c>
      <c r="Z115" s="359">
        <v>45771</v>
      </c>
      <c r="AA115" s="601"/>
      <c r="AB115" s="359"/>
      <c r="AC115" s="251" t="s">
        <v>633</v>
      </c>
      <c r="AD115" s="361"/>
      <c r="AE115" s="362">
        <v>3</v>
      </c>
      <c r="AF115" s="363" t="str">
        <f t="shared" si="242"/>
        <v>4IE</v>
      </c>
      <c r="AG115" s="364">
        <f t="shared" si="248"/>
        <v>0</v>
      </c>
      <c r="AH115" s="364">
        <f t="shared" si="253"/>
        <v>0</v>
      </c>
      <c r="AI115" s="364">
        <v>1</v>
      </c>
      <c r="AJ115" s="364">
        <f t="shared" si="201"/>
        <v>0</v>
      </c>
      <c r="AK115" s="364">
        <f t="shared" si="202"/>
        <v>0</v>
      </c>
      <c r="AL115" s="364"/>
      <c r="AM115" s="364"/>
      <c r="AN115" s="364">
        <v>1</v>
      </c>
      <c r="AO115" s="364">
        <f t="shared" si="249"/>
        <v>0</v>
      </c>
      <c r="AP115" s="363">
        <f>IF($AE115=0,"　",VLOOKUP($AE115,ﾚｰｻﾞOP,43,0))</f>
        <v>0</v>
      </c>
      <c r="AQ115" s="255">
        <f>IF($AE115=0,"　",VLOOKUP($AE115,ﾚｰｻﾞOP,45,0))</f>
        <v>0</v>
      </c>
      <c r="AR115" s="255">
        <f>IF($AE115=0,"　",VLOOKUP($AE115,ﾚｰｻﾞOP,47,0))</f>
        <v>0</v>
      </c>
      <c r="AS115" s="255">
        <f t="shared" si="203"/>
        <v>0</v>
      </c>
      <c r="AT115" s="255"/>
      <c r="AU115" s="256">
        <f t="shared" si="204"/>
        <v>1</v>
      </c>
      <c r="AV115" s="257">
        <f t="shared" si="205"/>
        <v>0</v>
      </c>
      <c r="AW115" s="590">
        <v>45749</v>
      </c>
      <c r="AX115" s="369">
        <v>4163120</v>
      </c>
      <c r="AY115" s="154">
        <v>45749</v>
      </c>
      <c r="AZ115" s="367">
        <v>4163121</v>
      </c>
      <c r="BA115" s="154">
        <v>45749</v>
      </c>
      <c r="BB115" s="367">
        <v>4163122</v>
      </c>
      <c r="BC115" s="368">
        <v>45749</v>
      </c>
      <c r="BD115" s="369">
        <v>4163123</v>
      </c>
      <c r="BE115" s="154">
        <v>45749</v>
      </c>
      <c r="BF115" s="367">
        <v>4163124</v>
      </c>
      <c r="BG115" s="368">
        <v>45749</v>
      </c>
      <c r="BH115" s="367">
        <v>4163125</v>
      </c>
      <c r="BI115" s="154">
        <v>45623</v>
      </c>
      <c r="BJ115" s="367">
        <v>4163033</v>
      </c>
      <c r="BK115" s="154" t="str">
        <f t="shared" si="206"/>
        <v>-</v>
      </c>
      <c r="BL115" s="367"/>
      <c r="BM115" s="154" t="str">
        <f t="shared" si="207"/>
        <v>-</v>
      </c>
      <c r="BN115" s="367"/>
      <c r="BO115" s="155" t="str">
        <f t="shared" si="208"/>
        <v>-</v>
      </c>
      <c r="BP115" s="367"/>
      <c r="BQ115" s="154" t="str">
        <f t="shared" si="254"/>
        <v>-</v>
      </c>
      <c r="BR115" s="369"/>
      <c r="BS115" s="154" t="str">
        <f t="shared" si="209"/>
        <v>-</v>
      </c>
      <c r="BT115" s="369"/>
      <c r="BU115" s="154" t="str">
        <f t="shared" si="210"/>
        <v>-</v>
      </c>
      <c r="BV115" s="369"/>
      <c r="BW115" s="154" t="str">
        <f t="shared" si="211"/>
        <v>-</v>
      </c>
      <c r="BX115" s="367"/>
      <c r="BY115" s="154" t="str">
        <f t="shared" si="212"/>
        <v>-</v>
      </c>
      <c r="BZ115" s="369"/>
      <c r="CA115" s="154" t="str">
        <f t="shared" si="213"/>
        <v>-</v>
      </c>
      <c r="CB115" s="367"/>
      <c r="CC115" s="154" t="str">
        <f t="shared" si="214"/>
        <v>-</v>
      </c>
      <c r="CD115" s="367"/>
      <c r="CE115" s="154" t="str">
        <f t="shared" si="215"/>
        <v>-</v>
      </c>
      <c r="CF115" s="369"/>
      <c r="CG115" s="155" t="str">
        <f t="shared" si="216"/>
        <v>-</v>
      </c>
      <c r="CH115" s="367"/>
      <c r="CI115" s="154" t="str">
        <f t="shared" si="217"/>
        <v>-</v>
      </c>
      <c r="CJ115" s="369"/>
      <c r="CK115" s="154" t="str">
        <f t="shared" si="218"/>
        <v>-</v>
      </c>
      <c r="CL115" s="367"/>
      <c r="CM115" s="154" t="str">
        <f t="shared" si="219"/>
        <v>-</v>
      </c>
      <c r="CN115" s="367"/>
      <c r="CO115" s="155" t="str">
        <f t="shared" si="220"/>
        <v>-</v>
      </c>
      <c r="CP115" s="367"/>
      <c r="CQ115" s="155" t="str">
        <f t="shared" si="221"/>
        <v>-</v>
      </c>
      <c r="CR115" s="367"/>
      <c r="CS115" s="154" t="str">
        <f t="shared" si="222"/>
        <v>-</v>
      </c>
      <c r="CT115" s="367"/>
      <c r="CU115" s="155"/>
      <c r="CV115" s="367"/>
      <c r="CW115" s="154" t="str">
        <f t="shared" si="223"/>
        <v>-</v>
      </c>
      <c r="CX115" s="367"/>
      <c r="CY115" s="155" t="str">
        <f t="shared" si="224"/>
        <v>-</v>
      </c>
      <c r="CZ115" s="367"/>
      <c r="DA115" s="154" t="str">
        <f t="shared" si="225"/>
        <v>-</v>
      </c>
      <c r="DB115" s="369"/>
      <c r="DC115" s="155" t="str">
        <f t="shared" si="226"/>
        <v>-</v>
      </c>
      <c r="DD115" s="367"/>
      <c r="DE115" s="374">
        <f t="shared" si="250"/>
        <v>0</v>
      </c>
      <c r="DF115" s="373"/>
      <c r="DG115" s="265">
        <f t="shared" si="255"/>
        <v>0</v>
      </c>
      <c r="DH115" s="372"/>
      <c r="DI115" s="267">
        <f t="shared" si="251"/>
        <v>0</v>
      </c>
      <c r="DJ115" s="373"/>
      <c r="DK115" s="374">
        <f>IF(AU115=2,1,0)</f>
        <v>0</v>
      </c>
      <c r="DL115" s="373"/>
      <c r="DM115" s="652">
        <v>45357</v>
      </c>
      <c r="DN115" s="653">
        <v>4063177</v>
      </c>
      <c r="DO115" s="155">
        <f t="shared" si="229"/>
        <v>0</v>
      </c>
      <c r="DP115" s="372"/>
      <c r="DQ115" s="155">
        <f t="shared" si="230"/>
        <v>0</v>
      </c>
      <c r="DR115" s="373"/>
      <c r="DS115" s="155">
        <f t="shared" si="231"/>
        <v>0</v>
      </c>
      <c r="DT115" s="372"/>
      <c r="DU115" s="155">
        <f t="shared" si="232"/>
        <v>0</v>
      </c>
      <c r="DV115" s="373"/>
      <c r="DW115" s="368">
        <v>45630</v>
      </c>
      <c r="DX115" s="372">
        <v>4163039</v>
      </c>
      <c r="DY115" s="154">
        <f t="shared" si="252"/>
        <v>0</v>
      </c>
      <c r="DZ115" s="373"/>
      <c r="EA115" s="154">
        <f>IF(AP115=1,1,0)</f>
        <v>0</v>
      </c>
      <c r="EB115" s="373"/>
      <c r="EC115" s="269">
        <f>IF(AQ115=1,1,0)</f>
        <v>0</v>
      </c>
      <c r="ED115" s="376"/>
      <c r="EE115" s="271">
        <f>IF(AV115=0,0,1)</f>
        <v>0</v>
      </c>
      <c r="EF115" s="377"/>
      <c r="EG115" s="273"/>
      <c r="EH115" s="274"/>
      <c r="EI115" s="275"/>
      <c r="EJ115" s="276"/>
      <c r="EK115" s="275"/>
      <c r="EL115" s="277"/>
      <c r="EM115" s="278" t="str">
        <f t="shared" si="233"/>
        <v xml:space="preserve"> </v>
      </c>
      <c r="EN115" s="372"/>
      <c r="EO115" s="155">
        <f t="shared" si="234"/>
        <v>0</v>
      </c>
      <c r="EP115" s="373"/>
      <c r="ER115" s="194" t="str">
        <f t="shared" si="235"/>
        <v>-</v>
      </c>
      <c r="ET115" s="154" t="str">
        <f>IF($AE115=0,"　",VLOOKUP($AE115,ﾚｰｻﾞOP,60,0))</f>
        <v>-</v>
      </c>
      <c r="EU115" s="367"/>
      <c r="EV115" s="154" t="str">
        <f>IF($AE115=0,"　",VLOOKUP($AE115,ﾚｰｻﾞOP,60,0))</f>
        <v>-</v>
      </c>
      <c r="EW115" s="367"/>
      <c r="EX115" s="154" t="str">
        <f t="shared" si="243"/>
        <v>-</v>
      </c>
      <c r="EY115" s="367"/>
      <c r="EZ115" s="154" t="str">
        <f>IF($AE115=0,"　",VLOOKUP($AE115,ﾚｰｻﾞOP,62,0))</f>
        <v>-</v>
      </c>
      <c r="FA115" s="367"/>
      <c r="FB115" s="154" t="str">
        <f t="shared" si="199"/>
        <v>-</v>
      </c>
      <c r="FC115" s="367"/>
      <c r="FD115" s="154" t="str">
        <f>IF($AE115=0,"　",VLOOKUP($AE115,ﾚｰｻﾞOP,64,0))</f>
        <v>-</v>
      </c>
      <c r="FE115" s="367"/>
      <c r="FF115" s="155" t="str">
        <f t="shared" si="244"/>
        <v>-</v>
      </c>
      <c r="FG115" s="367"/>
      <c r="FH115" s="154" t="str">
        <f t="shared" si="256"/>
        <v>-</v>
      </c>
      <c r="FI115" s="367"/>
      <c r="FJ115" s="154" t="str">
        <f>IF($AE115=0,"　",VLOOKUP($AE115,ﾚｰｻﾞOP,67,0))</f>
        <v>-</v>
      </c>
      <c r="FK115" s="373"/>
      <c r="FL115" s="155" t="str">
        <f t="shared" si="198"/>
        <v>-</v>
      </c>
      <c r="FM115" s="279"/>
      <c r="FN115" s="1184"/>
      <c r="FO115" s="280"/>
      <c r="FP115" s="281"/>
      <c r="FQ115" s="282"/>
      <c r="FS115" s="281"/>
      <c r="FT115" s="282"/>
    </row>
    <row r="116" spans="1:176" ht="18.600000000000001" customHeight="1">
      <c r="A116" s="228">
        <f t="shared" si="197"/>
        <v>106</v>
      </c>
      <c r="B116" s="343" t="str">
        <f t="shared" si="257"/>
        <v>4IE</v>
      </c>
      <c r="C116" s="1008">
        <v>45778</v>
      </c>
      <c r="D116" s="1050" t="s">
        <v>810</v>
      </c>
      <c r="E116" s="1051">
        <v>89610026</v>
      </c>
      <c r="F116" s="595" t="s">
        <v>2126</v>
      </c>
      <c r="G116" s="596"/>
      <c r="H116" s="597" t="s">
        <v>3</v>
      </c>
      <c r="I116" s="598" t="s">
        <v>966</v>
      </c>
      <c r="J116" s="598" t="s">
        <v>38</v>
      </c>
      <c r="K116" s="599" t="s">
        <v>11</v>
      </c>
      <c r="L116" s="600"/>
      <c r="M116" s="352" t="s">
        <v>627</v>
      </c>
      <c r="N116" s="353"/>
      <c r="O116" s="354">
        <v>45762</v>
      </c>
      <c r="P116" s="353">
        <v>45763</v>
      </c>
      <c r="Q116" s="354">
        <v>45763</v>
      </c>
      <c r="R116" s="353">
        <v>45763</v>
      </c>
      <c r="S116" s="354">
        <v>45763</v>
      </c>
      <c r="T116" s="353">
        <v>45765</v>
      </c>
      <c r="U116" s="355">
        <v>45765</v>
      </c>
      <c r="V116" s="353">
        <v>45766</v>
      </c>
      <c r="W116" s="356">
        <v>45766</v>
      </c>
      <c r="X116" s="357">
        <v>45769</v>
      </c>
      <c r="Y116" s="359">
        <v>45770</v>
      </c>
      <c r="Z116" s="359">
        <v>45770</v>
      </c>
      <c r="AA116" s="601"/>
      <c r="AB116" s="359"/>
      <c r="AC116" s="602"/>
      <c r="AD116" s="361"/>
      <c r="AE116" s="362">
        <v>25</v>
      </c>
      <c r="AF116" s="363" t="str">
        <f t="shared" si="242"/>
        <v>4IE</v>
      </c>
      <c r="AG116" s="364" t="str">
        <f t="shared" si="248"/>
        <v>-</v>
      </c>
      <c r="AH116" s="364" t="str">
        <f t="shared" si="253"/>
        <v>-</v>
      </c>
      <c r="AI116" s="364" t="str">
        <f>IF($AE116=0,"　",VLOOKUP($AE116,ﾚｰｻﾞOP,36,0))</f>
        <v>-</v>
      </c>
      <c r="AJ116" s="364" t="str">
        <f t="shared" si="201"/>
        <v>-</v>
      </c>
      <c r="AK116" s="364" t="str">
        <f t="shared" si="202"/>
        <v>-</v>
      </c>
      <c r="AL116" s="364"/>
      <c r="AM116" s="364"/>
      <c r="AN116" s="364" t="str">
        <f>IF($AE116=0,"　",VLOOKUP($AE116,ﾚｰｻﾞOP,37,0))</f>
        <v>-</v>
      </c>
      <c r="AO116" s="364" t="str">
        <f t="shared" si="249"/>
        <v>-</v>
      </c>
      <c r="AP116" s="363" t="str">
        <f>IF($AE116=0,"　",VLOOKUP($AE116,ﾚｰｻﾞOP,43,0))</f>
        <v>-</v>
      </c>
      <c r="AQ116" s="255" t="str">
        <f>IF($AE116=0,"　",VLOOKUP($AE116,ﾚｰｻﾞOP,45,0))</f>
        <v>-</v>
      </c>
      <c r="AR116" s="255">
        <f>IF($AE116=0,"　",VLOOKUP($AE116,ﾚｰｻﾞOP,47,0))</f>
        <v>0</v>
      </c>
      <c r="AS116" s="255">
        <f t="shared" si="203"/>
        <v>0</v>
      </c>
      <c r="AT116" s="255"/>
      <c r="AU116" s="256">
        <f t="shared" si="204"/>
        <v>0</v>
      </c>
      <c r="AV116" s="257">
        <f t="shared" si="205"/>
        <v>0</v>
      </c>
      <c r="AW116" s="590" t="str">
        <f>IF($AE116=0,"　",VLOOKUP($AE116,ﾚｰｻﾞOP,5,0))</f>
        <v>-</v>
      </c>
      <c r="AX116" s="369"/>
      <c r="AY116" s="154" t="str">
        <f>IF($AE116=0,"　",VLOOKUP($AE116,ﾚｰｻﾞOP,6,0))</f>
        <v>-</v>
      </c>
      <c r="AZ116" s="367"/>
      <c r="BA116" s="154" t="str">
        <f>IF($AE116=0,"　",VLOOKUP($AE116,ﾚｰｻﾞOP,7,0))</f>
        <v>-</v>
      </c>
      <c r="BB116" s="367"/>
      <c r="BC116" s="368" t="str">
        <f>IF($AE116=0,"　",VLOOKUP($AE116,ﾚｰｻﾞOP,8,0))</f>
        <v>-</v>
      </c>
      <c r="BD116" s="369"/>
      <c r="BE116" s="154" t="str">
        <f>IF($AE116=0,"　",VLOOKUP($AE116,ﾚｰｻﾞOP,9,0))</f>
        <v>-</v>
      </c>
      <c r="BF116" s="367"/>
      <c r="BG116" s="368" t="str">
        <f>IF($AE116=0,"　",VLOOKUP($AE116,ﾚｰｻﾞOP,10,0))</f>
        <v>-</v>
      </c>
      <c r="BH116" s="367"/>
      <c r="BI116" s="154" t="str">
        <f>IF($AE116=0,"　",VLOOKUP($AE116,ﾚｰｻﾞOP,11,0))</f>
        <v>-</v>
      </c>
      <c r="BJ116" s="367"/>
      <c r="BK116" s="154" t="str">
        <f t="shared" si="206"/>
        <v>-</v>
      </c>
      <c r="BL116" s="367"/>
      <c r="BM116" s="154" t="str">
        <f t="shared" si="207"/>
        <v>-</v>
      </c>
      <c r="BN116" s="367"/>
      <c r="BO116" s="155" t="str">
        <f t="shared" si="208"/>
        <v>-</v>
      </c>
      <c r="BP116" s="367"/>
      <c r="BQ116" s="154" t="str">
        <f t="shared" si="254"/>
        <v>-</v>
      </c>
      <c r="BR116" s="369"/>
      <c r="BS116" s="154" t="str">
        <f t="shared" si="209"/>
        <v>-</v>
      </c>
      <c r="BT116" s="369"/>
      <c r="BU116" s="154" t="str">
        <f t="shared" si="210"/>
        <v>-</v>
      </c>
      <c r="BV116" s="369"/>
      <c r="BW116" s="154" t="str">
        <f t="shared" si="211"/>
        <v>-</v>
      </c>
      <c r="BX116" s="367"/>
      <c r="BY116" s="154" t="str">
        <f t="shared" si="212"/>
        <v>-</v>
      </c>
      <c r="BZ116" s="369"/>
      <c r="CA116" s="154" t="str">
        <f t="shared" si="213"/>
        <v>-</v>
      </c>
      <c r="CB116" s="367"/>
      <c r="CC116" s="154" t="str">
        <f t="shared" si="214"/>
        <v>-</v>
      </c>
      <c r="CD116" s="367"/>
      <c r="CE116" s="154" t="str">
        <f t="shared" si="215"/>
        <v>-</v>
      </c>
      <c r="CF116" s="369"/>
      <c r="CG116" s="155" t="str">
        <f t="shared" si="216"/>
        <v>-</v>
      </c>
      <c r="CH116" s="367"/>
      <c r="CI116" s="154" t="str">
        <f t="shared" si="217"/>
        <v>-</v>
      </c>
      <c r="CJ116" s="369"/>
      <c r="CK116" s="154" t="str">
        <f t="shared" si="218"/>
        <v>-</v>
      </c>
      <c r="CL116" s="367"/>
      <c r="CM116" s="154" t="str">
        <f t="shared" si="219"/>
        <v>-</v>
      </c>
      <c r="CN116" s="367"/>
      <c r="CO116" s="155" t="str">
        <f t="shared" si="220"/>
        <v>-</v>
      </c>
      <c r="CP116" s="367"/>
      <c r="CQ116" s="155" t="str">
        <f t="shared" si="221"/>
        <v>-</v>
      </c>
      <c r="CR116" s="367"/>
      <c r="CS116" s="154" t="str">
        <f t="shared" si="222"/>
        <v>-</v>
      </c>
      <c r="CT116" s="367"/>
      <c r="CU116" s="155"/>
      <c r="CV116" s="367"/>
      <c r="CW116" s="154" t="str">
        <f t="shared" si="223"/>
        <v>-</v>
      </c>
      <c r="CX116" s="367"/>
      <c r="CY116" s="155" t="str">
        <f t="shared" si="224"/>
        <v>-</v>
      </c>
      <c r="CZ116" s="367"/>
      <c r="DA116" s="154" t="str">
        <f t="shared" si="225"/>
        <v>-</v>
      </c>
      <c r="DB116" s="369"/>
      <c r="DC116" s="155" t="str">
        <f t="shared" si="226"/>
        <v>-</v>
      </c>
      <c r="DD116" s="367"/>
      <c r="DE116" s="374">
        <f t="shared" si="250"/>
        <v>0</v>
      </c>
      <c r="DF116" s="373"/>
      <c r="DG116" s="265">
        <f t="shared" si="255"/>
        <v>0</v>
      </c>
      <c r="DH116" s="372"/>
      <c r="DI116" s="267">
        <f t="shared" si="251"/>
        <v>0</v>
      </c>
      <c r="DJ116" s="373"/>
      <c r="DK116" s="374">
        <f>IF(AU116=2,1,0)</f>
        <v>0</v>
      </c>
      <c r="DL116" s="373"/>
      <c r="DM116" s="374">
        <f t="shared" ref="DM116:DM147" si="258">IF(AU116=1,1,0)</f>
        <v>0</v>
      </c>
      <c r="DN116" s="373"/>
      <c r="DO116" s="155">
        <f t="shared" si="229"/>
        <v>0</v>
      </c>
      <c r="DP116" s="372"/>
      <c r="DQ116" s="155">
        <f t="shared" si="230"/>
        <v>0</v>
      </c>
      <c r="DR116" s="373"/>
      <c r="DS116" s="155">
        <f t="shared" si="231"/>
        <v>0</v>
      </c>
      <c r="DT116" s="372"/>
      <c r="DU116" s="155">
        <f t="shared" si="232"/>
        <v>0</v>
      </c>
      <c r="DV116" s="373"/>
      <c r="DW116" s="368">
        <f>IF(AN116=1,1,0)</f>
        <v>0</v>
      </c>
      <c r="DX116" s="372"/>
      <c r="DY116" s="154">
        <f t="shared" si="252"/>
        <v>0</v>
      </c>
      <c r="DZ116" s="373"/>
      <c r="EA116" s="154">
        <f>IF(AP116=1,1,0)</f>
        <v>0</v>
      </c>
      <c r="EB116" s="373"/>
      <c r="EC116" s="269">
        <f>IF(AQ116=1,1,0)</f>
        <v>0</v>
      </c>
      <c r="ED116" s="376"/>
      <c r="EE116" s="271">
        <f>IF(AV116=0,0,1)</f>
        <v>0</v>
      </c>
      <c r="EF116" s="377"/>
      <c r="EG116" s="273"/>
      <c r="EH116" s="274"/>
      <c r="EI116" s="275"/>
      <c r="EJ116" s="276"/>
      <c r="EK116" s="275"/>
      <c r="EL116" s="277"/>
      <c r="EM116" s="278" t="str">
        <f t="shared" si="233"/>
        <v xml:space="preserve"> </v>
      </c>
      <c r="EN116" s="372"/>
      <c r="EO116" s="155">
        <f t="shared" si="234"/>
        <v>0</v>
      </c>
      <c r="EP116" s="373"/>
      <c r="ER116" s="194" t="str">
        <f t="shared" si="235"/>
        <v>-</v>
      </c>
      <c r="ET116" s="154">
        <v>45749</v>
      </c>
      <c r="EU116" s="367">
        <v>4163126</v>
      </c>
      <c r="EV116" s="154">
        <v>45749</v>
      </c>
      <c r="EW116" s="367">
        <v>4163126</v>
      </c>
      <c r="EX116" s="154">
        <f t="shared" si="243"/>
        <v>0</v>
      </c>
      <c r="EY116" s="367"/>
      <c r="EZ116" s="154">
        <f>IF($AE116=0,"　",VLOOKUP($AE116,ﾚｰｻﾞOP,62,0))</f>
        <v>0</v>
      </c>
      <c r="FA116" s="367"/>
      <c r="FB116" s="154">
        <f t="shared" si="199"/>
        <v>0</v>
      </c>
      <c r="FC116" s="367"/>
      <c r="FD116" s="154">
        <v>45706</v>
      </c>
      <c r="FE116" s="367">
        <v>4163114</v>
      </c>
      <c r="FF116" s="155">
        <f t="shared" si="244"/>
        <v>0</v>
      </c>
      <c r="FG116" s="367"/>
      <c r="FH116" s="154">
        <f t="shared" si="256"/>
        <v>0</v>
      </c>
      <c r="FI116" s="367"/>
      <c r="FJ116" s="154">
        <v>45721</v>
      </c>
      <c r="FK116" s="373">
        <v>4163145</v>
      </c>
      <c r="FL116" s="155">
        <f t="shared" si="198"/>
        <v>1</v>
      </c>
      <c r="FM116" s="279"/>
      <c r="FN116" s="1184"/>
      <c r="FO116" s="280"/>
      <c r="FP116" s="281"/>
      <c r="FQ116" s="282"/>
      <c r="FS116" s="281"/>
      <c r="FT116" s="282"/>
    </row>
    <row r="117" spans="1:176" ht="18.600000000000001" customHeight="1">
      <c r="A117" s="228">
        <f t="shared" si="197"/>
        <v>107</v>
      </c>
      <c r="B117" s="343" t="str">
        <f t="shared" si="257"/>
        <v>4IE</v>
      </c>
      <c r="C117" s="1008">
        <v>45778</v>
      </c>
      <c r="D117" s="1050" t="s">
        <v>810</v>
      </c>
      <c r="E117" s="1051">
        <v>89610018</v>
      </c>
      <c r="F117" s="595" t="s">
        <v>2127</v>
      </c>
      <c r="G117" s="596"/>
      <c r="H117" s="597" t="s">
        <v>3</v>
      </c>
      <c r="I117" s="598" t="s">
        <v>54</v>
      </c>
      <c r="J117" s="598" t="s">
        <v>899</v>
      </c>
      <c r="K117" s="599" t="s">
        <v>11</v>
      </c>
      <c r="L117" s="600" t="s">
        <v>945</v>
      </c>
      <c r="M117" s="352" t="s">
        <v>627</v>
      </c>
      <c r="N117" s="353"/>
      <c r="O117" s="354">
        <v>45762</v>
      </c>
      <c r="P117" s="353">
        <v>45764</v>
      </c>
      <c r="Q117" s="354">
        <v>45763</v>
      </c>
      <c r="R117" s="353">
        <v>45763</v>
      </c>
      <c r="S117" s="354">
        <v>45763</v>
      </c>
      <c r="T117" s="353">
        <v>45765</v>
      </c>
      <c r="U117" s="355">
        <v>45765</v>
      </c>
      <c r="V117" s="353">
        <v>45769</v>
      </c>
      <c r="W117" s="356">
        <v>45766</v>
      </c>
      <c r="X117" s="357">
        <v>45770</v>
      </c>
      <c r="Y117" s="359">
        <v>45771</v>
      </c>
      <c r="Z117" s="359">
        <v>45771</v>
      </c>
      <c r="AA117" s="601"/>
      <c r="AB117" s="359"/>
      <c r="AC117" s="602"/>
      <c r="AD117" s="361"/>
      <c r="AE117" s="362">
        <v>25</v>
      </c>
      <c r="AF117" s="363" t="str">
        <f t="shared" si="242"/>
        <v>4IE</v>
      </c>
      <c r="AG117" s="364" t="str">
        <f t="shared" si="248"/>
        <v>-</v>
      </c>
      <c r="AH117" s="364" t="str">
        <f t="shared" si="253"/>
        <v>-</v>
      </c>
      <c r="AI117" s="364" t="str">
        <f>IF($AE117=0,"　",VLOOKUP($AE117,ﾚｰｻﾞOP,36,0))</f>
        <v>-</v>
      </c>
      <c r="AJ117" s="364" t="str">
        <f t="shared" si="201"/>
        <v>-</v>
      </c>
      <c r="AK117" s="364" t="str">
        <f t="shared" si="202"/>
        <v>-</v>
      </c>
      <c r="AL117" s="364"/>
      <c r="AM117" s="364"/>
      <c r="AN117" s="364" t="str">
        <f>IF($AE117=0,"　",VLOOKUP($AE117,ﾚｰｻﾞOP,37,0))</f>
        <v>-</v>
      </c>
      <c r="AO117" s="364" t="str">
        <f t="shared" si="249"/>
        <v>-</v>
      </c>
      <c r="AP117" s="363" t="str">
        <f>IF($AE117=0,"　",VLOOKUP($AE117,ﾚｰｻﾞOP,43,0))</f>
        <v>-</v>
      </c>
      <c r="AQ117" s="255" t="str">
        <f>IF($AE117=0,"　",VLOOKUP($AE117,ﾚｰｻﾞOP,45,0))</f>
        <v>-</v>
      </c>
      <c r="AR117" s="255">
        <f>IF($AE117=0,"　",VLOOKUP($AE117,ﾚｰｻﾞOP,47,0))</f>
        <v>0</v>
      </c>
      <c r="AS117" s="255">
        <f t="shared" si="203"/>
        <v>0</v>
      </c>
      <c r="AT117" s="255"/>
      <c r="AU117" s="256">
        <f t="shared" si="204"/>
        <v>0</v>
      </c>
      <c r="AV117" s="257">
        <f t="shared" si="205"/>
        <v>0</v>
      </c>
      <c r="AW117" s="590" t="str">
        <f>IF($AE117=0,"　",VLOOKUP($AE117,ﾚｰｻﾞOP,5,0))</f>
        <v>-</v>
      </c>
      <c r="AX117" s="369"/>
      <c r="AY117" s="154" t="str">
        <f>IF($AE117=0,"　",VLOOKUP($AE117,ﾚｰｻﾞOP,6,0))</f>
        <v>-</v>
      </c>
      <c r="AZ117" s="367"/>
      <c r="BA117" s="154" t="str">
        <f>IF($AE117=0,"　",VLOOKUP($AE117,ﾚｰｻﾞOP,7,0))</f>
        <v>-</v>
      </c>
      <c r="BB117" s="367"/>
      <c r="BC117" s="368" t="str">
        <f>IF($AE117=0,"　",VLOOKUP($AE117,ﾚｰｻﾞOP,8,0))</f>
        <v>-</v>
      </c>
      <c r="BD117" s="369"/>
      <c r="BE117" s="154" t="str">
        <f>IF($AE117=0,"　",VLOOKUP($AE117,ﾚｰｻﾞOP,9,0))</f>
        <v>-</v>
      </c>
      <c r="BF117" s="367"/>
      <c r="BG117" s="368" t="str">
        <f>IF($AE117=0,"　",VLOOKUP($AE117,ﾚｰｻﾞOP,10,0))</f>
        <v>-</v>
      </c>
      <c r="BH117" s="367"/>
      <c r="BI117" s="154" t="str">
        <f>IF($AE117=0,"　",VLOOKUP($AE117,ﾚｰｻﾞOP,11,0))</f>
        <v>-</v>
      </c>
      <c r="BJ117" s="367"/>
      <c r="BK117" s="154" t="str">
        <f t="shared" si="206"/>
        <v>-</v>
      </c>
      <c r="BL117" s="367"/>
      <c r="BM117" s="154" t="str">
        <f t="shared" si="207"/>
        <v>-</v>
      </c>
      <c r="BN117" s="367"/>
      <c r="BO117" s="155" t="str">
        <f t="shared" si="208"/>
        <v>-</v>
      </c>
      <c r="BP117" s="367"/>
      <c r="BQ117" s="154" t="str">
        <f t="shared" si="254"/>
        <v>-</v>
      </c>
      <c r="BR117" s="369"/>
      <c r="BS117" s="154" t="str">
        <f t="shared" si="209"/>
        <v>-</v>
      </c>
      <c r="BT117" s="369"/>
      <c r="BU117" s="154" t="str">
        <f t="shared" si="210"/>
        <v>-</v>
      </c>
      <c r="BV117" s="369"/>
      <c r="BW117" s="154" t="str">
        <f t="shared" si="211"/>
        <v>-</v>
      </c>
      <c r="BX117" s="367"/>
      <c r="BY117" s="154" t="str">
        <f t="shared" si="212"/>
        <v>-</v>
      </c>
      <c r="BZ117" s="369"/>
      <c r="CA117" s="154" t="str">
        <f t="shared" si="213"/>
        <v>-</v>
      </c>
      <c r="CB117" s="367"/>
      <c r="CC117" s="154" t="str">
        <f t="shared" si="214"/>
        <v>-</v>
      </c>
      <c r="CD117" s="367"/>
      <c r="CE117" s="154" t="str">
        <f t="shared" si="215"/>
        <v>-</v>
      </c>
      <c r="CF117" s="369"/>
      <c r="CG117" s="155" t="str">
        <f t="shared" si="216"/>
        <v>-</v>
      </c>
      <c r="CH117" s="367"/>
      <c r="CI117" s="154" t="str">
        <f t="shared" si="217"/>
        <v>-</v>
      </c>
      <c r="CJ117" s="369"/>
      <c r="CK117" s="154" t="str">
        <f t="shared" si="218"/>
        <v>-</v>
      </c>
      <c r="CL117" s="367"/>
      <c r="CM117" s="154" t="str">
        <f t="shared" si="219"/>
        <v>-</v>
      </c>
      <c r="CN117" s="367"/>
      <c r="CO117" s="155" t="str">
        <f t="shared" si="220"/>
        <v>-</v>
      </c>
      <c r="CP117" s="367"/>
      <c r="CQ117" s="155" t="str">
        <f t="shared" si="221"/>
        <v>-</v>
      </c>
      <c r="CR117" s="367"/>
      <c r="CS117" s="154" t="str">
        <f t="shared" si="222"/>
        <v>-</v>
      </c>
      <c r="CT117" s="367"/>
      <c r="CU117" s="155"/>
      <c r="CV117" s="367"/>
      <c r="CW117" s="154" t="str">
        <f t="shared" si="223"/>
        <v>-</v>
      </c>
      <c r="CX117" s="367"/>
      <c r="CY117" s="155" t="str">
        <f t="shared" si="224"/>
        <v>-</v>
      </c>
      <c r="CZ117" s="367"/>
      <c r="DA117" s="154" t="str">
        <f t="shared" si="225"/>
        <v>-</v>
      </c>
      <c r="DB117" s="369"/>
      <c r="DC117" s="155" t="str">
        <f t="shared" si="226"/>
        <v>-</v>
      </c>
      <c r="DD117" s="367"/>
      <c r="DE117" s="374">
        <f t="shared" si="250"/>
        <v>0</v>
      </c>
      <c r="DF117" s="373"/>
      <c r="DG117" s="265">
        <f t="shared" si="255"/>
        <v>0</v>
      </c>
      <c r="DH117" s="372"/>
      <c r="DI117" s="267">
        <f t="shared" si="251"/>
        <v>0</v>
      </c>
      <c r="DJ117" s="373"/>
      <c r="DK117" s="374">
        <f>IF(AU117=2,1,0)</f>
        <v>0</v>
      </c>
      <c r="DL117" s="373"/>
      <c r="DM117" s="374">
        <f t="shared" si="258"/>
        <v>0</v>
      </c>
      <c r="DN117" s="373"/>
      <c r="DO117" s="155">
        <f t="shared" si="229"/>
        <v>0</v>
      </c>
      <c r="DP117" s="372"/>
      <c r="DQ117" s="155">
        <f t="shared" si="230"/>
        <v>0</v>
      </c>
      <c r="DR117" s="373"/>
      <c r="DS117" s="155">
        <f t="shared" si="231"/>
        <v>0</v>
      </c>
      <c r="DT117" s="372"/>
      <c r="DU117" s="155">
        <f t="shared" si="232"/>
        <v>0</v>
      </c>
      <c r="DV117" s="373"/>
      <c r="DW117" s="368">
        <f>IF(AN117=1,1,0)</f>
        <v>0</v>
      </c>
      <c r="DX117" s="372"/>
      <c r="DY117" s="154">
        <f t="shared" si="252"/>
        <v>0</v>
      </c>
      <c r="DZ117" s="373"/>
      <c r="EA117" s="154">
        <f>IF(AP117=1,1,0)</f>
        <v>0</v>
      </c>
      <c r="EB117" s="373"/>
      <c r="EC117" s="269">
        <f>IF(AQ117=1,1,0)</f>
        <v>0</v>
      </c>
      <c r="ED117" s="376"/>
      <c r="EE117" s="271">
        <f>IF(AV117=0,0,1)</f>
        <v>0</v>
      </c>
      <c r="EF117" s="377"/>
      <c r="EG117" s="273"/>
      <c r="EH117" s="274"/>
      <c r="EI117" s="275"/>
      <c r="EJ117" s="276"/>
      <c r="EK117" s="275"/>
      <c r="EL117" s="277"/>
      <c r="EM117" s="278" t="str">
        <f t="shared" si="233"/>
        <v xml:space="preserve"> </v>
      </c>
      <c r="EN117" s="372"/>
      <c r="EO117" s="155">
        <f t="shared" si="234"/>
        <v>0</v>
      </c>
      <c r="EP117" s="373"/>
      <c r="ER117" s="194" t="str">
        <f t="shared" si="235"/>
        <v>-</v>
      </c>
      <c r="ET117" s="154">
        <v>45749</v>
      </c>
      <c r="EU117" s="367">
        <v>4163126</v>
      </c>
      <c r="EV117" s="154">
        <v>45749</v>
      </c>
      <c r="EW117" s="367">
        <v>4163126</v>
      </c>
      <c r="EX117" s="154">
        <f t="shared" si="243"/>
        <v>0</v>
      </c>
      <c r="EY117" s="367"/>
      <c r="EZ117" s="154">
        <v>45706</v>
      </c>
      <c r="FA117" s="367">
        <v>4163112</v>
      </c>
      <c r="FB117" s="154">
        <v>45706</v>
      </c>
      <c r="FC117" s="367">
        <v>4163113</v>
      </c>
      <c r="FD117" s="154">
        <f>IF($AE117=0,"　",VLOOKUP($AE117,ﾚｰｻﾞOP,64,0))</f>
        <v>0</v>
      </c>
      <c r="FE117" s="367"/>
      <c r="FF117" s="155">
        <f t="shared" si="244"/>
        <v>0</v>
      </c>
      <c r="FG117" s="367"/>
      <c r="FH117" s="154">
        <f t="shared" si="256"/>
        <v>0</v>
      </c>
      <c r="FI117" s="367"/>
      <c r="FJ117" s="154">
        <v>45721</v>
      </c>
      <c r="FK117" s="373">
        <v>4163145</v>
      </c>
      <c r="FL117" s="155">
        <f t="shared" si="198"/>
        <v>1</v>
      </c>
      <c r="FM117" s="279"/>
      <c r="FN117" s="1184"/>
      <c r="FO117" s="280"/>
      <c r="FP117" s="281"/>
      <c r="FQ117" s="282"/>
      <c r="FS117" s="281"/>
      <c r="FT117" s="282"/>
    </row>
    <row r="118" spans="1:176" ht="18.600000000000001" customHeight="1">
      <c r="A118" s="228">
        <f t="shared" si="197"/>
        <v>108</v>
      </c>
      <c r="B118" s="343" t="str">
        <f t="shared" si="257"/>
        <v>4IE</v>
      </c>
      <c r="C118" s="1008">
        <v>45778</v>
      </c>
      <c r="D118" s="1050" t="s">
        <v>810</v>
      </c>
      <c r="E118" s="1051">
        <v>89610019</v>
      </c>
      <c r="F118" s="595" t="s">
        <v>2128</v>
      </c>
      <c r="G118" s="596"/>
      <c r="H118" s="597" t="s">
        <v>3</v>
      </c>
      <c r="I118" s="598" t="s">
        <v>51</v>
      </c>
      <c r="J118" s="598" t="s">
        <v>37</v>
      </c>
      <c r="K118" s="599" t="s">
        <v>11</v>
      </c>
      <c r="L118" s="600" t="s">
        <v>945</v>
      </c>
      <c r="M118" s="352" t="s">
        <v>627</v>
      </c>
      <c r="N118" s="353"/>
      <c r="O118" s="354">
        <v>45763</v>
      </c>
      <c r="P118" s="353">
        <v>45764</v>
      </c>
      <c r="Q118" s="354">
        <v>45764</v>
      </c>
      <c r="R118" s="353">
        <v>45765</v>
      </c>
      <c r="S118" s="354">
        <v>45764</v>
      </c>
      <c r="T118" s="353">
        <v>45765</v>
      </c>
      <c r="U118" s="355">
        <v>45766</v>
      </c>
      <c r="V118" s="353">
        <v>45770</v>
      </c>
      <c r="W118" s="356">
        <v>45769</v>
      </c>
      <c r="X118" s="357">
        <v>45771</v>
      </c>
      <c r="Y118" s="359">
        <v>45772</v>
      </c>
      <c r="Z118" s="359">
        <v>45772</v>
      </c>
      <c r="AA118" s="601"/>
      <c r="AB118" s="359"/>
      <c r="AC118" s="602"/>
      <c r="AD118" s="361"/>
      <c r="AE118" s="362">
        <v>25</v>
      </c>
      <c r="AF118" s="363" t="str">
        <f t="shared" si="242"/>
        <v>4IE</v>
      </c>
      <c r="AG118" s="364" t="str">
        <f t="shared" si="248"/>
        <v>-</v>
      </c>
      <c r="AH118" s="364" t="str">
        <f t="shared" si="253"/>
        <v>-</v>
      </c>
      <c r="AI118" s="364" t="str">
        <f>IF($AE118=0,"　",VLOOKUP($AE118,ﾚｰｻﾞOP,36,0))</f>
        <v>-</v>
      </c>
      <c r="AJ118" s="364" t="str">
        <f t="shared" si="201"/>
        <v>-</v>
      </c>
      <c r="AK118" s="364" t="str">
        <f t="shared" si="202"/>
        <v>-</v>
      </c>
      <c r="AL118" s="364"/>
      <c r="AM118" s="364"/>
      <c r="AN118" s="364" t="str">
        <f>IF($AE118=0,"　",VLOOKUP($AE118,ﾚｰｻﾞOP,37,0))</f>
        <v>-</v>
      </c>
      <c r="AO118" s="364" t="str">
        <f t="shared" si="249"/>
        <v>-</v>
      </c>
      <c r="AP118" s="363" t="str">
        <f>IF($AE118=0,"　",VLOOKUP($AE118,ﾚｰｻﾞOP,43,0))</f>
        <v>-</v>
      </c>
      <c r="AQ118" s="255" t="str">
        <f>IF($AE118=0,"　",VLOOKUP($AE118,ﾚｰｻﾞOP,45,0))</f>
        <v>-</v>
      </c>
      <c r="AR118" s="255">
        <f>IF($AE118=0,"　",VLOOKUP($AE118,ﾚｰｻﾞOP,47,0))</f>
        <v>0</v>
      </c>
      <c r="AS118" s="255">
        <f t="shared" si="203"/>
        <v>0</v>
      </c>
      <c r="AT118" s="255"/>
      <c r="AU118" s="256">
        <f t="shared" si="204"/>
        <v>0</v>
      </c>
      <c r="AV118" s="257">
        <f t="shared" si="205"/>
        <v>0</v>
      </c>
      <c r="AW118" s="590" t="str">
        <f>IF($AE118=0,"　",VLOOKUP($AE118,ﾚｰｻﾞOP,5,0))</f>
        <v>-</v>
      </c>
      <c r="AX118" s="369"/>
      <c r="AY118" s="154" t="str">
        <f>IF($AE118=0,"　",VLOOKUP($AE118,ﾚｰｻﾞOP,6,0))</f>
        <v>-</v>
      </c>
      <c r="AZ118" s="367"/>
      <c r="BA118" s="154" t="str">
        <f>IF($AE118=0,"　",VLOOKUP($AE118,ﾚｰｻﾞOP,7,0))</f>
        <v>-</v>
      </c>
      <c r="BB118" s="367"/>
      <c r="BC118" s="368" t="str">
        <f>IF($AE118=0,"　",VLOOKUP($AE118,ﾚｰｻﾞOP,8,0))</f>
        <v>-</v>
      </c>
      <c r="BD118" s="369"/>
      <c r="BE118" s="154" t="str">
        <f>IF($AE118=0,"　",VLOOKUP($AE118,ﾚｰｻﾞOP,9,0))</f>
        <v>-</v>
      </c>
      <c r="BF118" s="367"/>
      <c r="BG118" s="368" t="str">
        <f>IF($AE118=0,"　",VLOOKUP($AE118,ﾚｰｻﾞOP,10,0))</f>
        <v>-</v>
      </c>
      <c r="BH118" s="367"/>
      <c r="BI118" s="154" t="str">
        <f>IF($AE118=0,"　",VLOOKUP($AE118,ﾚｰｻﾞOP,11,0))</f>
        <v>-</v>
      </c>
      <c r="BJ118" s="367"/>
      <c r="BK118" s="154" t="str">
        <f t="shared" si="206"/>
        <v>-</v>
      </c>
      <c r="BL118" s="367"/>
      <c r="BM118" s="154" t="str">
        <f t="shared" si="207"/>
        <v>-</v>
      </c>
      <c r="BN118" s="367"/>
      <c r="BO118" s="155" t="str">
        <f t="shared" si="208"/>
        <v>-</v>
      </c>
      <c r="BP118" s="367"/>
      <c r="BQ118" s="154" t="str">
        <f t="shared" si="254"/>
        <v>-</v>
      </c>
      <c r="BR118" s="369"/>
      <c r="BS118" s="154" t="str">
        <f t="shared" si="209"/>
        <v>-</v>
      </c>
      <c r="BT118" s="369"/>
      <c r="BU118" s="154" t="str">
        <f t="shared" si="210"/>
        <v>-</v>
      </c>
      <c r="BV118" s="369"/>
      <c r="BW118" s="154" t="str">
        <f t="shared" si="211"/>
        <v>-</v>
      </c>
      <c r="BX118" s="367"/>
      <c r="BY118" s="154" t="str">
        <f t="shared" si="212"/>
        <v>-</v>
      </c>
      <c r="BZ118" s="369"/>
      <c r="CA118" s="154" t="str">
        <f t="shared" si="213"/>
        <v>-</v>
      </c>
      <c r="CB118" s="367"/>
      <c r="CC118" s="154" t="str">
        <f t="shared" si="214"/>
        <v>-</v>
      </c>
      <c r="CD118" s="367"/>
      <c r="CE118" s="154" t="str">
        <f t="shared" si="215"/>
        <v>-</v>
      </c>
      <c r="CF118" s="369"/>
      <c r="CG118" s="155" t="str">
        <f t="shared" si="216"/>
        <v>-</v>
      </c>
      <c r="CH118" s="367"/>
      <c r="CI118" s="154" t="str">
        <f t="shared" si="217"/>
        <v>-</v>
      </c>
      <c r="CJ118" s="369"/>
      <c r="CK118" s="154" t="str">
        <f t="shared" si="218"/>
        <v>-</v>
      </c>
      <c r="CL118" s="367"/>
      <c r="CM118" s="154" t="str">
        <f t="shared" si="219"/>
        <v>-</v>
      </c>
      <c r="CN118" s="367"/>
      <c r="CO118" s="155" t="str">
        <f t="shared" si="220"/>
        <v>-</v>
      </c>
      <c r="CP118" s="367"/>
      <c r="CQ118" s="155" t="str">
        <f t="shared" si="221"/>
        <v>-</v>
      </c>
      <c r="CR118" s="367"/>
      <c r="CS118" s="154" t="str">
        <f t="shared" si="222"/>
        <v>-</v>
      </c>
      <c r="CT118" s="367"/>
      <c r="CU118" s="155"/>
      <c r="CV118" s="367"/>
      <c r="CW118" s="154" t="str">
        <f t="shared" si="223"/>
        <v>-</v>
      </c>
      <c r="CX118" s="367"/>
      <c r="CY118" s="155" t="str">
        <f t="shared" si="224"/>
        <v>-</v>
      </c>
      <c r="CZ118" s="367"/>
      <c r="DA118" s="154" t="str">
        <f t="shared" si="225"/>
        <v>-</v>
      </c>
      <c r="DB118" s="369"/>
      <c r="DC118" s="155" t="str">
        <f t="shared" si="226"/>
        <v>-</v>
      </c>
      <c r="DD118" s="367"/>
      <c r="DE118" s="374">
        <f t="shared" si="250"/>
        <v>0</v>
      </c>
      <c r="DF118" s="373"/>
      <c r="DG118" s="265">
        <f t="shared" si="255"/>
        <v>0</v>
      </c>
      <c r="DH118" s="372"/>
      <c r="DI118" s="267">
        <f t="shared" si="251"/>
        <v>0</v>
      </c>
      <c r="DJ118" s="373"/>
      <c r="DK118" s="374">
        <f>IF(AU118=2,1,0)</f>
        <v>0</v>
      </c>
      <c r="DL118" s="373"/>
      <c r="DM118" s="374">
        <f t="shared" si="258"/>
        <v>0</v>
      </c>
      <c r="DN118" s="373"/>
      <c r="DO118" s="155">
        <f t="shared" si="229"/>
        <v>0</v>
      </c>
      <c r="DP118" s="372"/>
      <c r="DQ118" s="155">
        <f t="shared" si="230"/>
        <v>0</v>
      </c>
      <c r="DR118" s="373"/>
      <c r="DS118" s="155">
        <f t="shared" si="231"/>
        <v>0</v>
      </c>
      <c r="DT118" s="372"/>
      <c r="DU118" s="155">
        <f t="shared" si="232"/>
        <v>0</v>
      </c>
      <c r="DV118" s="373"/>
      <c r="DW118" s="368">
        <f>IF(AN118=1,1,0)</f>
        <v>0</v>
      </c>
      <c r="DX118" s="372"/>
      <c r="DY118" s="154">
        <f t="shared" si="252"/>
        <v>0</v>
      </c>
      <c r="DZ118" s="373"/>
      <c r="EA118" s="154">
        <f>IF(AP118=1,1,0)</f>
        <v>0</v>
      </c>
      <c r="EB118" s="373"/>
      <c r="EC118" s="269">
        <f>IF(AQ118=1,1,0)</f>
        <v>0</v>
      </c>
      <c r="ED118" s="376"/>
      <c r="EE118" s="271">
        <f>IF(AV118=0,0,1)</f>
        <v>0</v>
      </c>
      <c r="EF118" s="377"/>
      <c r="EG118" s="273"/>
      <c r="EH118" s="274"/>
      <c r="EI118" s="275"/>
      <c r="EJ118" s="276"/>
      <c r="EK118" s="275"/>
      <c r="EL118" s="277"/>
      <c r="EM118" s="278" t="str">
        <f t="shared" si="233"/>
        <v xml:space="preserve"> </v>
      </c>
      <c r="EN118" s="372"/>
      <c r="EO118" s="155">
        <f t="shared" si="234"/>
        <v>0</v>
      </c>
      <c r="EP118" s="373"/>
      <c r="ER118" s="194" t="str">
        <f t="shared" si="235"/>
        <v>-</v>
      </c>
      <c r="ET118" s="154">
        <v>45749</v>
      </c>
      <c r="EU118" s="367">
        <v>4163126</v>
      </c>
      <c r="EV118" s="154">
        <v>45749</v>
      </c>
      <c r="EW118" s="367">
        <v>4163126</v>
      </c>
      <c r="EX118" s="154">
        <f t="shared" si="243"/>
        <v>0</v>
      </c>
      <c r="EY118" s="367"/>
      <c r="EZ118" s="154">
        <f>IF($AE118=0,"　",VLOOKUP($AE118,ﾚｰｻﾞOP,62,0))</f>
        <v>0</v>
      </c>
      <c r="FA118" s="367"/>
      <c r="FB118" s="154">
        <v>45706</v>
      </c>
      <c r="FC118" s="367">
        <v>4163113</v>
      </c>
      <c r="FD118" s="154">
        <f>IF($AE118=0,"　",VLOOKUP($AE118,ﾚｰｻﾞOP,64,0))</f>
        <v>0</v>
      </c>
      <c r="FE118" s="367"/>
      <c r="FF118" s="155">
        <f t="shared" si="244"/>
        <v>0</v>
      </c>
      <c r="FG118" s="367"/>
      <c r="FH118" s="154">
        <f t="shared" si="256"/>
        <v>0</v>
      </c>
      <c r="FI118" s="367"/>
      <c r="FJ118" s="154">
        <v>45721</v>
      </c>
      <c r="FK118" s="373">
        <v>4163145</v>
      </c>
      <c r="FL118" s="155">
        <f t="shared" si="198"/>
        <v>1</v>
      </c>
      <c r="FM118" s="279"/>
      <c r="FN118" s="1184"/>
      <c r="FO118" s="280"/>
      <c r="FP118" s="281"/>
      <c r="FQ118" s="282"/>
      <c r="FS118" s="281"/>
      <c r="FT118" s="282"/>
    </row>
    <row r="119" spans="1:176" ht="18.600000000000001" customHeight="1">
      <c r="A119" s="228">
        <f t="shared" si="197"/>
        <v>109</v>
      </c>
      <c r="B119" s="343" t="str">
        <f t="shared" si="257"/>
        <v>4IE</v>
      </c>
      <c r="C119" s="1008">
        <v>45778</v>
      </c>
      <c r="D119" s="1050" t="s">
        <v>810</v>
      </c>
      <c r="E119" s="1053">
        <v>89610029</v>
      </c>
      <c r="F119" s="595" t="s">
        <v>2129</v>
      </c>
      <c r="G119" s="596"/>
      <c r="H119" s="597" t="s">
        <v>3</v>
      </c>
      <c r="I119" s="598" t="s">
        <v>48</v>
      </c>
      <c r="J119" s="598" t="s">
        <v>843</v>
      </c>
      <c r="K119" s="599" t="s">
        <v>11</v>
      </c>
      <c r="L119" s="600" t="s">
        <v>945</v>
      </c>
      <c r="M119" s="352" t="s">
        <v>627</v>
      </c>
      <c r="N119" s="353"/>
      <c r="O119" s="354">
        <v>45763</v>
      </c>
      <c r="P119" s="353">
        <v>45765</v>
      </c>
      <c r="Q119" s="354">
        <v>45764</v>
      </c>
      <c r="R119" s="353">
        <v>45765</v>
      </c>
      <c r="S119" s="354">
        <v>45764</v>
      </c>
      <c r="T119" s="353">
        <v>45764</v>
      </c>
      <c r="U119" s="355">
        <v>45766</v>
      </c>
      <c r="V119" s="353">
        <v>45771</v>
      </c>
      <c r="W119" s="356">
        <v>45769</v>
      </c>
      <c r="X119" s="1052">
        <v>45772</v>
      </c>
      <c r="Y119" s="979">
        <v>45773</v>
      </c>
      <c r="Z119" s="359">
        <v>45773</v>
      </c>
      <c r="AA119" s="601"/>
      <c r="AB119" s="359"/>
      <c r="AC119" s="602"/>
      <c r="AD119" s="361"/>
      <c r="AE119" s="362">
        <v>25</v>
      </c>
      <c r="AF119" s="363" t="str">
        <f t="shared" si="242"/>
        <v>4IE</v>
      </c>
      <c r="AG119" s="364"/>
      <c r="AH119" s="364" t="str">
        <f t="shared" si="253"/>
        <v>-</v>
      </c>
      <c r="AI119" s="364" t="str">
        <f>IF($AE119=0,"　",VLOOKUP($AE119,ﾚｰｻﾞOP,36,0))</f>
        <v>-</v>
      </c>
      <c r="AJ119" s="364" t="str">
        <f t="shared" si="201"/>
        <v>-</v>
      </c>
      <c r="AK119" s="364" t="str">
        <f t="shared" si="202"/>
        <v>-</v>
      </c>
      <c r="AL119" s="364"/>
      <c r="AM119" s="364"/>
      <c r="AN119" s="364" t="str">
        <f>IF($AE119=0,"　",VLOOKUP($AE119,ﾚｰｻﾞOP,37,0))</f>
        <v>-</v>
      </c>
      <c r="AO119" s="364" t="str">
        <f t="shared" si="249"/>
        <v>-</v>
      </c>
      <c r="AP119" s="363" t="str">
        <f>IF($AE119=0,"　",VLOOKUP($AE119,ﾚｰｻﾞOP,43,0))</f>
        <v>-</v>
      </c>
      <c r="AQ119" s="255" t="str">
        <f>IF($AE119=0,"　",VLOOKUP($AE119,ﾚｰｻﾞOP,45,0))</f>
        <v>-</v>
      </c>
      <c r="AR119" s="255">
        <f>IF($AE119=0,"　",VLOOKUP($AE119,ﾚｰｻﾞOP,47,0))</f>
        <v>0</v>
      </c>
      <c r="AS119" s="255">
        <f t="shared" si="203"/>
        <v>0</v>
      </c>
      <c r="AT119" s="255"/>
      <c r="AU119" s="256">
        <f t="shared" si="204"/>
        <v>0</v>
      </c>
      <c r="AV119" s="257">
        <f t="shared" si="205"/>
        <v>0</v>
      </c>
      <c r="AW119" s="590" t="str">
        <f>IF($AE119=0,"　",VLOOKUP($AE119,ﾚｰｻﾞOP,5,0))</f>
        <v>-</v>
      </c>
      <c r="AX119" s="369"/>
      <c r="AY119" s="154" t="str">
        <f>IF($AE119=0,"　",VLOOKUP($AE119,ﾚｰｻﾞOP,6,0))</f>
        <v>-</v>
      </c>
      <c r="AZ119" s="367"/>
      <c r="BA119" s="154" t="str">
        <f>IF($AE119=0,"　",VLOOKUP($AE119,ﾚｰｻﾞOP,7,0))</f>
        <v>-</v>
      </c>
      <c r="BB119" s="367"/>
      <c r="BC119" s="368" t="str">
        <f>IF($AE119=0,"　",VLOOKUP($AE119,ﾚｰｻﾞOP,8,0))</f>
        <v>-</v>
      </c>
      <c r="BD119" s="369"/>
      <c r="BE119" s="154" t="str">
        <f>IF($AE119=0,"　",VLOOKUP($AE119,ﾚｰｻﾞOP,9,0))</f>
        <v>-</v>
      </c>
      <c r="BF119" s="367"/>
      <c r="BG119" s="368" t="str">
        <f>IF($AE119=0,"　",VLOOKUP($AE119,ﾚｰｻﾞOP,10,0))</f>
        <v>-</v>
      </c>
      <c r="BH119" s="367"/>
      <c r="BI119" s="154" t="str">
        <f>IF($AE119=0,"　",VLOOKUP($AE119,ﾚｰｻﾞOP,11,0))</f>
        <v>-</v>
      </c>
      <c r="BJ119" s="367"/>
      <c r="BK119" s="154" t="str">
        <f t="shared" si="206"/>
        <v>-</v>
      </c>
      <c r="BL119" s="367"/>
      <c r="BM119" s="154" t="str">
        <f t="shared" si="207"/>
        <v>-</v>
      </c>
      <c r="BN119" s="367"/>
      <c r="BO119" s="155" t="str">
        <f t="shared" si="208"/>
        <v>-</v>
      </c>
      <c r="BP119" s="367"/>
      <c r="BQ119" s="154" t="str">
        <f t="shared" si="254"/>
        <v>-</v>
      </c>
      <c r="BR119" s="369"/>
      <c r="BS119" s="154" t="str">
        <f t="shared" si="209"/>
        <v>-</v>
      </c>
      <c r="BT119" s="369"/>
      <c r="BU119" s="154" t="str">
        <f t="shared" si="210"/>
        <v>-</v>
      </c>
      <c r="BV119" s="369"/>
      <c r="BW119" s="154" t="str">
        <f t="shared" si="211"/>
        <v>-</v>
      </c>
      <c r="BX119" s="367"/>
      <c r="BY119" s="154" t="str">
        <f t="shared" si="212"/>
        <v>-</v>
      </c>
      <c r="BZ119" s="369"/>
      <c r="CA119" s="154" t="str">
        <f t="shared" si="213"/>
        <v>-</v>
      </c>
      <c r="CB119" s="367"/>
      <c r="CC119" s="154" t="str">
        <f t="shared" si="214"/>
        <v>-</v>
      </c>
      <c r="CD119" s="367"/>
      <c r="CE119" s="154" t="str">
        <f t="shared" si="215"/>
        <v>-</v>
      </c>
      <c r="CF119" s="369"/>
      <c r="CG119" s="155" t="str">
        <f t="shared" si="216"/>
        <v>-</v>
      </c>
      <c r="CH119" s="367"/>
      <c r="CI119" s="154" t="str">
        <f t="shared" si="217"/>
        <v>-</v>
      </c>
      <c r="CJ119" s="369"/>
      <c r="CK119" s="154" t="str">
        <f t="shared" si="218"/>
        <v>-</v>
      </c>
      <c r="CL119" s="367"/>
      <c r="CM119" s="154" t="str">
        <f t="shared" si="219"/>
        <v>-</v>
      </c>
      <c r="CN119" s="367"/>
      <c r="CO119" s="155" t="str">
        <f t="shared" si="220"/>
        <v>-</v>
      </c>
      <c r="CP119" s="367"/>
      <c r="CQ119" s="155" t="str">
        <f t="shared" si="221"/>
        <v>-</v>
      </c>
      <c r="CR119" s="367"/>
      <c r="CS119" s="154" t="str">
        <f t="shared" si="222"/>
        <v>-</v>
      </c>
      <c r="CT119" s="367"/>
      <c r="CU119" s="155"/>
      <c r="CV119" s="367"/>
      <c r="CW119" s="154" t="str">
        <f t="shared" si="223"/>
        <v>-</v>
      </c>
      <c r="CX119" s="367"/>
      <c r="CY119" s="155" t="str">
        <f t="shared" si="224"/>
        <v>-</v>
      </c>
      <c r="CZ119" s="367"/>
      <c r="DA119" s="154" t="str">
        <f t="shared" si="225"/>
        <v>-</v>
      </c>
      <c r="DB119" s="369"/>
      <c r="DC119" s="155" t="str">
        <f t="shared" si="226"/>
        <v>-</v>
      </c>
      <c r="DD119" s="367"/>
      <c r="DE119" s="374">
        <f t="shared" si="250"/>
        <v>0</v>
      </c>
      <c r="DF119" s="373"/>
      <c r="DG119" s="265">
        <f t="shared" si="255"/>
        <v>0</v>
      </c>
      <c r="DH119" s="372"/>
      <c r="DI119" s="267">
        <f t="shared" si="251"/>
        <v>0</v>
      </c>
      <c r="DJ119" s="373"/>
      <c r="DK119" s="374">
        <f>IF(AU119=2,1,0)</f>
        <v>0</v>
      </c>
      <c r="DL119" s="373"/>
      <c r="DM119" s="374">
        <f t="shared" si="258"/>
        <v>0</v>
      </c>
      <c r="DN119" s="373"/>
      <c r="DO119" s="155">
        <f t="shared" si="229"/>
        <v>0</v>
      </c>
      <c r="DP119" s="372"/>
      <c r="DQ119" s="155">
        <f t="shared" si="230"/>
        <v>0</v>
      </c>
      <c r="DR119" s="373"/>
      <c r="DS119" s="155">
        <f t="shared" si="231"/>
        <v>0</v>
      </c>
      <c r="DT119" s="372"/>
      <c r="DU119" s="155">
        <f t="shared" si="232"/>
        <v>0</v>
      </c>
      <c r="DV119" s="373"/>
      <c r="DW119" s="368">
        <f>IF(AN119=1,1,0)</f>
        <v>0</v>
      </c>
      <c r="DX119" s="372"/>
      <c r="DY119" s="154">
        <f t="shared" si="252"/>
        <v>0</v>
      </c>
      <c r="DZ119" s="373"/>
      <c r="EA119" s="154">
        <f>IF(AP119=1,1,0)</f>
        <v>0</v>
      </c>
      <c r="EB119" s="373"/>
      <c r="EC119" s="269">
        <f>IF(AQ119=1,1,0)</f>
        <v>0</v>
      </c>
      <c r="ED119" s="376"/>
      <c r="EE119" s="271">
        <f>IF(AV119=0,0,1)</f>
        <v>0</v>
      </c>
      <c r="EF119" s="377"/>
      <c r="EG119" s="273"/>
      <c r="EH119" s="274"/>
      <c r="EI119" s="275"/>
      <c r="EJ119" s="276"/>
      <c r="EK119" s="275"/>
      <c r="EL119" s="277"/>
      <c r="EM119" s="278" t="str">
        <f t="shared" si="233"/>
        <v xml:space="preserve"> </v>
      </c>
      <c r="EN119" s="372"/>
      <c r="EO119" s="155">
        <f t="shared" si="234"/>
        <v>0</v>
      </c>
      <c r="EP119" s="373"/>
      <c r="ER119" s="194" t="str">
        <f t="shared" si="235"/>
        <v>-</v>
      </c>
      <c r="ET119" s="154">
        <v>45749</v>
      </c>
      <c r="EU119" s="367">
        <v>4163126</v>
      </c>
      <c r="EV119" s="154">
        <v>45749</v>
      </c>
      <c r="EW119" s="367">
        <v>4163126</v>
      </c>
      <c r="EX119" s="154">
        <f t="shared" si="243"/>
        <v>0</v>
      </c>
      <c r="EY119" s="367"/>
      <c r="EZ119" s="154">
        <v>45706</v>
      </c>
      <c r="FA119" s="367">
        <v>4163112</v>
      </c>
      <c r="FB119" s="154">
        <f>IF($AE119=0,"　",VLOOKUP($AE119,ﾚｰｻﾞOP,63,0))</f>
        <v>0</v>
      </c>
      <c r="FC119" s="367"/>
      <c r="FD119" s="154">
        <v>45706</v>
      </c>
      <c r="FE119" s="367">
        <v>4163114</v>
      </c>
      <c r="FF119" s="155">
        <f t="shared" si="244"/>
        <v>0</v>
      </c>
      <c r="FG119" s="367"/>
      <c r="FH119" s="154">
        <v>45756</v>
      </c>
      <c r="FI119" s="367">
        <v>4163172</v>
      </c>
      <c r="FJ119" s="154">
        <v>45721</v>
      </c>
      <c r="FK119" s="373">
        <v>4163145</v>
      </c>
      <c r="FL119" s="155">
        <f t="shared" si="198"/>
        <v>1</v>
      </c>
      <c r="FM119" s="279"/>
      <c r="FN119" s="1184">
        <v>45799</v>
      </c>
      <c r="FO119" s="280">
        <v>4154235</v>
      </c>
      <c r="FP119" s="281"/>
      <c r="FQ119" s="282"/>
      <c r="FS119" s="281"/>
      <c r="FT119" s="282"/>
    </row>
    <row r="120" spans="1:176" ht="18.600000000000001" customHeight="1">
      <c r="A120" s="228">
        <f t="shared" si="197"/>
        <v>110</v>
      </c>
      <c r="B120" s="343" t="str">
        <f t="shared" si="257"/>
        <v>4IE</v>
      </c>
      <c r="C120" s="1008">
        <v>45778</v>
      </c>
      <c r="D120" s="942" t="s">
        <v>62</v>
      </c>
      <c r="E120" s="943">
        <v>72510079</v>
      </c>
      <c r="F120" s="595" t="s">
        <v>2130</v>
      </c>
      <c r="G120" s="596"/>
      <c r="H120" s="235" t="s">
        <v>632</v>
      </c>
      <c r="I120" s="236" t="s">
        <v>506</v>
      </c>
      <c r="J120" s="598" t="s">
        <v>900</v>
      </c>
      <c r="K120" s="599" t="s">
        <v>11</v>
      </c>
      <c r="L120" s="600" t="s">
        <v>617</v>
      </c>
      <c r="M120" s="352">
        <v>45763</v>
      </c>
      <c r="N120" s="353">
        <v>45756</v>
      </c>
      <c r="O120" s="354">
        <v>45764</v>
      </c>
      <c r="P120" s="353">
        <v>45758</v>
      </c>
      <c r="Q120" s="354">
        <v>45765</v>
      </c>
      <c r="R120" s="353">
        <v>45762</v>
      </c>
      <c r="S120" s="354">
        <v>45765</v>
      </c>
      <c r="T120" s="353">
        <v>45765</v>
      </c>
      <c r="U120" s="355">
        <v>45769</v>
      </c>
      <c r="V120" s="353">
        <v>45765</v>
      </c>
      <c r="W120" s="356">
        <v>45770</v>
      </c>
      <c r="X120" s="357">
        <v>45769</v>
      </c>
      <c r="Y120" s="359">
        <v>45773</v>
      </c>
      <c r="Z120" s="359">
        <v>45773</v>
      </c>
      <c r="AA120" s="601"/>
      <c r="AB120" s="359"/>
      <c r="AC120" s="251" t="s">
        <v>633</v>
      </c>
      <c r="AD120" s="361"/>
      <c r="AE120" s="362">
        <v>2</v>
      </c>
      <c r="AF120" s="363" t="str">
        <f t="shared" si="242"/>
        <v>4IE</v>
      </c>
      <c r="AG120" s="364">
        <f>IF($AE120=0,"　",VLOOKUP($AE120,ﾚｰｻﾞOP,34,0))</f>
        <v>0</v>
      </c>
      <c r="AH120" s="364">
        <f t="shared" si="253"/>
        <v>0</v>
      </c>
      <c r="AI120" s="364">
        <v>1</v>
      </c>
      <c r="AJ120" s="364">
        <f t="shared" si="201"/>
        <v>0</v>
      </c>
      <c r="AK120" s="364">
        <f t="shared" si="202"/>
        <v>0</v>
      </c>
      <c r="AL120" s="364"/>
      <c r="AM120" s="364"/>
      <c r="AN120" s="364">
        <v>1</v>
      </c>
      <c r="AO120" s="364">
        <f t="shared" si="249"/>
        <v>0</v>
      </c>
      <c r="AP120" s="363">
        <v>1</v>
      </c>
      <c r="AQ120" s="255">
        <v>1</v>
      </c>
      <c r="AR120" s="255">
        <v>1</v>
      </c>
      <c r="AS120" s="255">
        <f t="shared" si="203"/>
        <v>0</v>
      </c>
      <c r="AT120" s="255"/>
      <c r="AU120" s="256">
        <f t="shared" si="204"/>
        <v>2</v>
      </c>
      <c r="AV120" s="257">
        <f t="shared" si="205"/>
        <v>1</v>
      </c>
      <c r="AW120" s="590">
        <v>45749</v>
      </c>
      <c r="AX120" s="369">
        <v>4163120</v>
      </c>
      <c r="AY120" s="154">
        <v>45749</v>
      </c>
      <c r="AZ120" s="367">
        <v>4163121</v>
      </c>
      <c r="BA120" s="154">
        <v>45749</v>
      </c>
      <c r="BB120" s="367">
        <v>4163122</v>
      </c>
      <c r="BC120" s="368">
        <v>45749</v>
      </c>
      <c r="BD120" s="369">
        <v>4163123</v>
      </c>
      <c r="BE120" s="154">
        <v>45749</v>
      </c>
      <c r="BF120" s="367">
        <v>4163124</v>
      </c>
      <c r="BG120" s="368">
        <v>45749</v>
      </c>
      <c r="BH120" s="367">
        <v>4163125</v>
      </c>
      <c r="BI120" s="154">
        <v>45644</v>
      </c>
      <c r="BJ120" s="367">
        <v>4163051</v>
      </c>
      <c r="BK120" s="154" t="str">
        <f t="shared" si="206"/>
        <v>-</v>
      </c>
      <c r="BL120" s="367"/>
      <c r="BM120" s="154" t="str">
        <f t="shared" si="207"/>
        <v>-</v>
      </c>
      <c r="BN120" s="367"/>
      <c r="BO120" s="155" t="str">
        <f t="shared" si="208"/>
        <v>-</v>
      </c>
      <c r="BP120" s="367"/>
      <c r="BQ120" s="154" t="str">
        <f t="shared" si="254"/>
        <v>-</v>
      </c>
      <c r="BR120" s="369"/>
      <c r="BS120" s="154" t="str">
        <f t="shared" si="209"/>
        <v>-</v>
      </c>
      <c r="BT120" s="369"/>
      <c r="BU120" s="154" t="str">
        <f t="shared" si="210"/>
        <v>-</v>
      </c>
      <c r="BV120" s="369"/>
      <c r="BW120" s="154" t="str">
        <f t="shared" si="211"/>
        <v>-</v>
      </c>
      <c r="BX120" s="367"/>
      <c r="BY120" s="154" t="str">
        <f t="shared" si="212"/>
        <v>-</v>
      </c>
      <c r="BZ120" s="369"/>
      <c r="CA120" s="154" t="str">
        <f t="shared" si="213"/>
        <v>-</v>
      </c>
      <c r="CB120" s="367"/>
      <c r="CC120" s="154" t="str">
        <f t="shared" si="214"/>
        <v>-</v>
      </c>
      <c r="CD120" s="367"/>
      <c r="CE120" s="154" t="str">
        <f t="shared" si="215"/>
        <v>-</v>
      </c>
      <c r="CF120" s="369"/>
      <c r="CG120" s="155" t="str">
        <f t="shared" si="216"/>
        <v>-</v>
      </c>
      <c r="CH120" s="367"/>
      <c r="CI120" s="154" t="str">
        <f t="shared" si="217"/>
        <v>-</v>
      </c>
      <c r="CJ120" s="369"/>
      <c r="CK120" s="154" t="str">
        <f t="shared" si="218"/>
        <v>-</v>
      </c>
      <c r="CL120" s="367"/>
      <c r="CM120" s="154" t="str">
        <f t="shared" si="219"/>
        <v>-</v>
      </c>
      <c r="CN120" s="367"/>
      <c r="CO120" s="155" t="str">
        <f t="shared" si="220"/>
        <v>-</v>
      </c>
      <c r="CP120" s="367"/>
      <c r="CQ120" s="155" t="str">
        <f t="shared" si="221"/>
        <v>-</v>
      </c>
      <c r="CR120" s="367"/>
      <c r="CS120" s="154" t="str">
        <f t="shared" si="222"/>
        <v>-</v>
      </c>
      <c r="CT120" s="367"/>
      <c r="CU120" s="155"/>
      <c r="CV120" s="367"/>
      <c r="CW120" s="154" t="str">
        <f t="shared" si="223"/>
        <v>-</v>
      </c>
      <c r="CX120" s="367"/>
      <c r="CY120" s="155" t="str">
        <f t="shared" si="224"/>
        <v>-</v>
      </c>
      <c r="CZ120" s="367"/>
      <c r="DA120" s="154" t="str">
        <f t="shared" si="225"/>
        <v>-</v>
      </c>
      <c r="DB120" s="369"/>
      <c r="DC120" s="155" t="str">
        <f t="shared" si="226"/>
        <v>-</v>
      </c>
      <c r="DD120" s="367"/>
      <c r="DE120" s="374">
        <f t="shared" si="250"/>
        <v>0</v>
      </c>
      <c r="DF120" s="373"/>
      <c r="DG120" s="265">
        <f t="shared" si="255"/>
        <v>0</v>
      </c>
      <c r="DH120" s="372"/>
      <c r="DI120" s="267">
        <f t="shared" si="251"/>
        <v>0</v>
      </c>
      <c r="DJ120" s="373"/>
      <c r="DK120" s="480">
        <v>45679</v>
      </c>
      <c r="DL120" s="481">
        <v>4163066</v>
      </c>
      <c r="DM120" s="374">
        <f t="shared" si="258"/>
        <v>0</v>
      </c>
      <c r="DN120" s="373"/>
      <c r="DO120" s="155">
        <f t="shared" si="229"/>
        <v>0</v>
      </c>
      <c r="DP120" s="372"/>
      <c r="DQ120" s="155">
        <f t="shared" si="230"/>
        <v>0</v>
      </c>
      <c r="DR120" s="373"/>
      <c r="DS120" s="155">
        <f t="shared" si="231"/>
        <v>0</v>
      </c>
      <c r="DT120" s="372"/>
      <c r="DU120" s="155">
        <f t="shared" si="232"/>
        <v>0</v>
      </c>
      <c r="DV120" s="373"/>
      <c r="DW120" s="368">
        <v>45630</v>
      </c>
      <c r="DX120" s="372">
        <v>4163039</v>
      </c>
      <c r="DY120" s="154">
        <f t="shared" si="252"/>
        <v>0</v>
      </c>
      <c r="DZ120" s="373"/>
      <c r="EA120" s="154">
        <v>45734</v>
      </c>
      <c r="EB120" s="373">
        <v>4163107</v>
      </c>
      <c r="EC120" s="269">
        <v>45756</v>
      </c>
      <c r="ED120" s="376">
        <v>4163130</v>
      </c>
      <c r="EE120" s="271">
        <v>45630</v>
      </c>
      <c r="EF120" s="604">
        <v>4163043</v>
      </c>
      <c r="EG120" s="273"/>
      <c r="EH120" s="274"/>
      <c r="EI120" s="275"/>
      <c r="EJ120" s="276"/>
      <c r="EK120" s="275"/>
      <c r="EL120" s="277"/>
      <c r="EM120" s="278" t="str">
        <f t="shared" si="233"/>
        <v xml:space="preserve"> </v>
      </c>
      <c r="EN120" s="372"/>
      <c r="EO120" s="155">
        <f t="shared" si="234"/>
        <v>0</v>
      </c>
      <c r="EP120" s="373"/>
      <c r="ER120" s="194" t="str">
        <f t="shared" si="235"/>
        <v>-</v>
      </c>
      <c r="ET120" s="154" t="str">
        <f>IF($AE120=0,"　",VLOOKUP($AE120,ﾚｰｻﾞOP,60,0))</f>
        <v>-</v>
      </c>
      <c r="EU120" s="367"/>
      <c r="EV120" s="154" t="str">
        <f>IF($AE120=0,"　",VLOOKUP($AE120,ﾚｰｻﾞOP,60,0))</f>
        <v>-</v>
      </c>
      <c r="EW120" s="367"/>
      <c r="EX120" s="154" t="str">
        <f t="shared" si="243"/>
        <v>-</v>
      </c>
      <c r="EY120" s="367"/>
      <c r="EZ120" s="154" t="str">
        <f t="shared" ref="EZ120:EZ133" si="259">IF($AE120=0,"　",VLOOKUP($AE120,ﾚｰｻﾞOP,62,0))</f>
        <v>-</v>
      </c>
      <c r="FA120" s="367"/>
      <c r="FB120" s="154" t="str">
        <f>IF($AE120=0,"　",VLOOKUP($AE120,ﾚｰｻﾞOP,63,0))</f>
        <v>-</v>
      </c>
      <c r="FC120" s="367"/>
      <c r="FD120" s="154" t="str">
        <f>IF($AE120=0,"　",VLOOKUP($AE120,ﾚｰｻﾞOP,64,0))</f>
        <v>-</v>
      </c>
      <c r="FE120" s="367"/>
      <c r="FF120" s="155" t="str">
        <f t="shared" si="244"/>
        <v>-</v>
      </c>
      <c r="FG120" s="367"/>
      <c r="FH120" s="154" t="str">
        <f t="shared" ref="FH120:FH142" si="260">IF($AE120=0,"　",VLOOKUP($AE120,ﾚｰｻﾞOP,66,0))</f>
        <v>-</v>
      </c>
      <c r="FI120" s="367"/>
      <c r="FJ120" s="154" t="str">
        <f>IF($AE120=0,"　",VLOOKUP($AE120,ﾚｰｻﾞOP,67,0))</f>
        <v>-</v>
      </c>
      <c r="FK120" s="373"/>
      <c r="FL120" s="155" t="str">
        <f t="shared" si="198"/>
        <v>-</v>
      </c>
      <c r="FM120" s="279"/>
      <c r="FN120" s="1184"/>
      <c r="FO120" s="280"/>
      <c r="FP120" s="281"/>
      <c r="FQ120" s="282"/>
      <c r="FS120" s="281"/>
      <c r="FT120" s="282"/>
    </row>
    <row r="121" spans="1:176" ht="18.600000000000001" customHeight="1">
      <c r="A121" s="228">
        <f t="shared" si="197"/>
        <v>111</v>
      </c>
      <c r="B121" s="343" t="str">
        <f t="shared" si="257"/>
        <v>4IE</v>
      </c>
      <c r="C121" s="1008">
        <v>45778</v>
      </c>
      <c r="D121" s="1050" t="s">
        <v>810</v>
      </c>
      <c r="E121" s="1051">
        <v>89610030</v>
      </c>
      <c r="F121" s="595" t="s">
        <v>2131</v>
      </c>
      <c r="G121" s="596"/>
      <c r="H121" s="597" t="s">
        <v>3</v>
      </c>
      <c r="I121" s="598" t="s">
        <v>966</v>
      </c>
      <c r="J121" s="598" t="s">
        <v>38</v>
      </c>
      <c r="K121" s="599" t="s">
        <v>11</v>
      </c>
      <c r="L121" s="600" t="s">
        <v>945</v>
      </c>
      <c r="M121" s="352" t="s">
        <v>627</v>
      </c>
      <c r="N121" s="353"/>
      <c r="O121" s="354">
        <v>45765</v>
      </c>
      <c r="P121" s="353">
        <v>45769</v>
      </c>
      <c r="Q121" s="354">
        <v>45766</v>
      </c>
      <c r="R121" s="353">
        <v>45769</v>
      </c>
      <c r="S121" s="354">
        <v>45766</v>
      </c>
      <c r="T121" s="353">
        <v>45766</v>
      </c>
      <c r="U121" s="355">
        <v>45770</v>
      </c>
      <c r="V121" s="353">
        <v>45772</v>
      </c>
      <c r="W121" s="356">
        <v>45771</v>
      </c>
      <c r="X121" s="357">
        <v>45773</v>
      </c>
      <c r="Y121" s="979">
        <v>45778</v>
      </c>
      <c r="Z121" s="359">
        <v>45778</v>
      </c>
      <c r="AA121" s="601"/>
      <c r="AB121" s="359"/>
      <c r="AC121" s="602"/>
      <c r="AD121" s="361"/>
      <c r="AE121" s="362">
        <v>25</v>
      </c>
      <c r="AF121" s="363" t="str">
        <f t="shared" si="242"/>
        <v>4IE</v>
      </c>
      <c r="AG121" s="364" t="str">
        <f>IF($AE121=0,"　",VLOOKUP($AE121,ﾚｰｻﾞOP,34,0))</f>
        <v>-</v>
      </c>
      <c r="AH121" s="364" t="str">
        <f t="shared" si="253"/>
        <v>-</v>
      </c>
      <c r="AI121" s="364" t="str">
        <f>IF($AE121=0,"　",VLOOKUP($AE121,ﾚｰｻﾞOP,36,0))</f>
        <v>-</v>
      </c>
      <c r="AJ121" s="364" t="str">
        <f t="shared" si="201"/>
        <v>-</v>
      </c>
      <c r="AK121" s="364" t="str">
        <f t="shared" si="202"/>
        <v>-</v>
      </c>
      <c r="AL121" s="364"/>
      <c r="AM121" s="364"/>
      <c r="AN121" s="364" t="str">
        <f>IF($AE121=0,"　",VLOOKUP($AE121,ﾚｰｻﾞOP,37,0))</f>
        <v>-</v>
      </c>
      <c r="AO121" s="364" t="str">
        <f t="shared" si="249"/>
        <v>-</v>
      </c>
      <c r="AP121" s="363" t="str">
        <f>IF($AE121=0,"　",VLOOKUP($AE121,ﾚｰｻﾞOP,43,0))</f>
        <v>-</v>
      </c>
      <c r="AQ121" s="255" t="str">
        <f>IF($AE121=0,"　",VLOOKUP($AE121,ﾚｰｻﾞOP,45,0))</f>
        <v>-</v>
      </c>
      <c r="AR121" s="255">
        <f>IF($AE121=0,"　",VLOOKUP($AE121,ﾚｰｻﾞOP,47,0))</f>
        <v>0</v>
      </c>
      <c r="AS121" s="255">
        <f t="shared" si="203"/>
        <v>0</v>
      </c>
      <c r="AT121" s="255"/>
      <c r="AU121" s="256">
        <f t="shared" si="204"/>
        <v>0</v>
      </c>
      <c r="AV121" s="257">
        <f t="shared" si="205"/>
        <v>0</v>
      </c>
      <c r="AW121" s="590" t="str">
        <f>IF($AE121=0,"　",VLOOKUP($AE121,ﾚｰｻﾞOP,5,0))</f>
        <v>-</v>
      </c>
      <c r="AX121" s="369"/>
      <c r="AY121" s="154" t="str">
        <f>IF($AE121=0,"　",VLOOKUP($AE121,ﾚｰｻﾞOP,6,0))</f>
        <v>-</v>
      </c>
      <c r="AZ121" s="367"/>
      <c r="BA121" s="154" t="str">
        <f>IF($AE121=0,"　",VLOOKUP($AE121,ﾚｰｻﾞOP,7,0))</f>
        <v>-</v>
      </c>
      <c r="BB121" s="367"/>
      <c r="BC121" s="368" t="str">
        <f>IF($AE121=0,"　",VLOOKUP($AE121,ﾚｰｻﾞOP,8,0))</f>
        <v>-</v>
      </c>
      <c r="BD121" s="369"/>
      <c r="BE121" s="154" t="str">
        <f>IF($AE121=0,"　",VLOOKUP($AE121,ﾚｰｻﾞOP,9,0))</f>
        <v>-</v>
      </c>
      <c r="BF121" s="367"/>
      <c r="BG121" s="368" t="str">
        <f>IF($AE121=0,"　",VLOOKUP($AE121,ﾚｰｻﾞOP,10,0))</f>
        <v>-</v>
      </c>
      <c r="BH121" s="367"/>
      <c r="BI121" s="154" t="str">
        <f>IF($AE121=0,"　",VLOOKUP($AE121,ﾚｰｻﾞOP,11,0))</f>
        <v>-</v>
      </c>
      <c r="BJ121" s="367"/>
      <c r="BK121" s="154" t="str">
        <f t="shared" si="206"/>
        <v>-</v>
      </c>
      <c r="BL121" s="367"/>
      <c r="BM121" s="154" t="str">
        <f t="shared" si="207"/>
        <v>-</v>
      </c>
      <c r="BN121" s="367"/>
      <c r="BO121" s="155" t="str">
        <f t="shared" si="208"/>
        <v>-</v>
      </c>
      <c r="BP121" s="367"/>
      <c r="BQ121" s="154" t="str">
        <f t="shared" si="254"/>
        <v>-</v>
      </c>
      <c r="BR121" s="369"/>
      <c r="BS121" s="154" t="str">
        <f t="shared" si="209"/>
        <v>-</v>
      </c>
      <c r="BT121" s="369"/>
      <c r="BU121" s="154" t="str">
        <f t="shared" si="210"/>
        <v>-</v>
      </c>
      <c r="BV121" s="369"/>
      <c r="BW121" s="154" t="str">
        <f t="shared" si="211"/>
        <v>-</v>
      </c>
      <c r="BX121" s="367"/>
      <c r="BY121" s="154" t="str">
        <f t="shared" si="212"/>
        <v>-</v>
      </c>
      <c r="BZ121" s="369"/>
      <c r="CA121" s="154" t="str">
        <f t="shared" si="213"/>
        <v>-</v>
      </c>
      <c r="CB121" s="367"/>
      <c r="CC121" s="154" t="str">
        <f t="shared" si="214"/>
        <v>-</v>
      </c>
      <c r="CD121" s="367"/>
      <c r="CE121" s="154" t="str">
        <f t="shared" si="215"/>
        <v>-</v>
      </c>
      <c r="CF121" s="369"/>
      <c r="CG121" s="155" t="str">
        <f t="shared" si="216"/>
        <v>-</v>
      </c>
      <c r="CH121" s="367"/>
      <c r="CI121" s="154" t="str">
        <f t="shared" si="217"/>
        <v>-</v>
      </c>
      <c r="CJ121" s="369"/>
      <c r="CK121" s="154" t="str">
        <f t="shared" si="218"/>
        <v>-</v>
      </c>
      <c r="CL121" s="367"/>
      <c r="CM121" s="154" t="str">
        <f t="shared" si="219"/>
        <v>-</v>
      </c>
      <c r="CN121" s="367"/>
      <c r="CO121" s="155" t="str">
        <f t="shared" si="220"/>
        <v>-</v>
      </c>
      <c r="CP121" s="367"/>
      <c r="CQ121" s="155" t="str">
        <f t="shared" si="221"/>
        <v>-</v>
      </c>
      <c r="CR121" s="367"/>
      <c r="CS121" s="154" t="str">
        <f t="shared" si="222"/>
        <v>-</v>
      </c>
      <c r="CT121" s="367"/>
      <c r="CU121" s="155"/>
      <c r="CV121" s="367"/>
      <c r="CW121" s="154" t="str">
        <f t="shared" si="223"/>
        <v>-</v>
      </c>
      <c r="CX121" s="367"/>
      <c r="CY121" s="155" t="str">
        <f t="shared" si="224"/>
        <v>-</v>
      </c>
      <c r="CZ121" s="367"/>
      <c r="DA121" s="154" t="str">
        <f t="shared" si="225"/>
        <v>-</v>
      </c>
      <c r="DB121" s="369"/>
      <c r="DC121" s="155" t="str">
        <f t="shared" si="226"/>
        <v>-</v>
      </c>
      <c r="DD121" s="367"/>
      <c r="DE121" s="374">
        <f t="shared" si="250"/>
        <v>0</v>
      </c>
      <c r="DF121" s="373"/>
      <c r="DG121" s="265">
        <f t="shared" si="255"/>
        <v>0</v>
      </c>
      <c r="DH121" s="372"/>
      <c r="DI121" s="267">
        <f t="shared" si="251"/>
        <v>0</v>
      </c>
      <c r="DJ121" s="373"/>
      <c r="DK121" s="374">
        <f>IF(AU121=2,1,0)</f>
        <v>0</v>
      </c>
      <c r="DL121" s="373"/>
      <c r="DM121" s="374">
        <f t="shared" si="258"/>
        <v>0</v>
      </c>
      <c r="DN121" s="373"/>
      <c r="DO121" s="155">
        <f t="shared" si="229"/>
        <v>0</v>
      </c>
      <c r="DP121" s="372"/>
      <c r="DQ121" s="155">
        <f t="shared" si="230"/>
        <v>0</v>
      </c>
      <c r="DR121" s="373"/>
      <c r="DS121" s="155">
        <f t="shared" si="231"/>
        <v>0</v>
      </c>
      <c r="DT121" s="372"/>
      <c r="DU121" s="155">
        <f t="shared" si="232"/>
        <v>0</v>
      </c>
      <c r="DV121" s="373"/>
      <c r="DW121" s="368">
        <f>IF(AN121=1,1,0)</f>
        <v>0</v>
      </c>
      <c r="DX121" s="372"/>
      <c r="DY121" s="154">
        <f t="shared" si="252"/>
        <v>0</v>
      </c>
      <c r="DZ121" s="373"/>
      <c r="EA121" s="154">
        <f>IF(AP121=1,1,0)</f>
        <v>0</v>
      </c>
      <c r="EB121" s="373"/>
      <c r="EC121" s="269">
        <f>IF(AQ121=1,1,0)</f>
        <v>0</v>
      </c>
      <c r="ED121" s="376"/>
      <c r="EE121" s="271">
        <f>IF(AV121=0,0,1)</f>
        <v>0</v>
      </c>
      <c r="EF121" s="377"/>
      <c r="EG121" s="273"/>
      <c r="EH121" s="274"/>
      <c r="EI121" s="275"/>
      <c r="EJ121" s="276"/>
      <c r="EK121" s="275"/>
      <c r="EL121" s="277"/>
      <c r="EM121" s="278" t="str">
        <f t="shared" si="233"/>
        <v xml:space="preserve"> </v>
      </c>
      <c r="EN121" s="372"/>
      <c r="EO121" s="155">
        <f t="shared" si="234"/>
        <v>0</v>
      </c>
      <c r="EP121" s="373"/>
      <c r="ER121" s="194" t="str">
        <f t="shared" si="235"/>
        <v>-</v>
      </c>
      <c r="ET121" s="154">
        <v>45749</v>
      </c>
      <c r="EU121" s="367">
        <v>4163126</v>
      </c>
      <c r="EV121" s="154">
        <v>45749</v>
      </c>
      <c r="EW121" s="367">
        <v>4163126</v>
      </c>
      <c r="EX121" s="154">
        <f t="shared" si="243"/>
        <v>0</v>
      </c>
      <c r="EY121" s="367"/>
      <c r="EZ121" s="154">
        <f t="shared" si="259"/>
        <v>0</v>
      </c>
      <c r="FA121" s="367"/>
      <c r="FB121" s="154">
        <f>IF($AE121=0,"　",VLOOKUP($AE121,ﾚｰｻﾞOP,63,0))</f>
        <v>0</v>
      </c>
      <c r="FC121" s="367"/>
      <c r="FD121" s="154">
        <v>45706</v>
      </c>
      <c r="FE121" s="367">
        <v>4163114</v>
      </c>
      <c r="FF121" s="155">
        <f t="shared" si="244"/>
        <v>0</v>
      </c>
      <c r="FG121" s="367"/>
      <c r="FH121" s="154">
        <f t="shared" si="260"/>
        <v>0</v>
      </c>
      <c r="FI121" s="367"/>
      <c r="FJ121" s="154">
        <v>45721</v>
      </c>
      <c r="FK121" s="373">
        <v>4163145</v>
      </c>
      <c r="FL121" s="155">
        <f t="shared" si="198"/>
        <v>1</v>
      </c>
      <c r="FM121" s="279"/>
      <c r="FN121" s="1184"/>
      <c r="FO121" s="280"/>
      <c r="FP121" s="281"/>
      <c r="FQ121" s="282"/>
      <c r="FS121" s="281"/>
      <c r="FT121" s="282"/>
    </row>
    <row r="122" spans="1:176" ht="18.600000000000001" customHeight="1">
      <c r="A122" s="228">
        <f t="shared" si="197"/>
        <v>112</v>
      </c>
      <c r="B122" s="343" t="str">
        <f t="shared" si="257"/>
        <v>4IE</v>
      </c>
      <c r="C122" s="1008">
        <v>45778</v>
      </c>
      <c r="D122" s="942" t="s">
        <v>36</v>
      </c>
      <c r="E122" s="943">
        <v>72510077</v>
      </c>
      <c r="F122" s="595" t="s">
        <v>2132</v>
      </c>
      <c r="G122" s="596"/>
      <c r="H122" s="597" t="s">
        <v>3</v>
      </c>
      <c r="I122" s="598" t="s">
        <v>59</v>
      </c>
      <c r="J122" s="598" t="s">
        <v>598</v>
      </c>
      <c r="K122" s="599" t="s">
        <v>11</v>
      </c>
      <c r="L122" s="600" t="s">
        <v>616</v>
      </c>
      <c r="M122" s="352">
        <v>45764</v>
      </c>
      <c r="N122" s="353">
        <v>45758</v>
      </c>
      <c r="O122" s="354">
        <v>45765</v>
      </c>
      <c r="P122" s="353">
        <v>45759</v>
      </c>
      <c r="Q122" s="354">
        <v>45766</v>
      </c>
      <c r="R122" s="353">
        <v>45766</v>
      </c>
      <c r="S122" s="354">
        <v>45766</v>
      </c>
      <c r="T122" s="353">
        <v>45766</v>
      </c>
      <c r="U122" s="355">
        <v>45770</v>
      </c>
      <c r="V122" s="353">
        <v>45772</v>
      </c>
      <c r="W122" s="356">
        <v>45771</v>
      </c>
      <c r="X122" s="357">
        <v>45773</v>
      </c>
      <c r="Y122" s="979">
        <v>45784</v>
      </c>
      <c r="Z122" s="359">
        <v>45784</v>
      </c>
      <c r="AA122" s="601"/>
      <c r="AB122" s="359"/>
      <c r="AC122" s="251" t="s">
        <v>633</v>
      </c>
      <c r="AD122" s="361"/>
      <c r="AE122" s="362">
        <v>2</v>
      </c>
      <c r="AF122" s="363" t="str">
        <f t="shared" si="242"/>
        <v>4IE</v>
      </c>
      <c r="AG122" s="364">
        <v>1</v>
      </c>
      <c r="AH122" s="364">
        <f t="shared" si="253"/>
        <v>0</v>
      </c>
      <c r="AI122" s="364">
        <f>IF($AE122=0,"　",VLOOKUP($AE122,ﾚｰｻﾞOP,36,0))</f>
        <v>0</v>
      </c>
      <c r="AJ122" s="364">
        <f t="shared" si="201"/>
        <v>0</v>
      </c>
      <c r="AK122" s="364">
        <f t="shared" si="202"/>
        <v>0</v>
      </c>
      <c r="AL122" s="364"/>
      <c r="AM122" s="364"/>
      <c r="AN122" s="364">
        <v>1</v>
      </c>
      <c r="AO122" s="364">
        <v>1</v>
      </c>
      <c r="AP122" s="363">
        <v>1</v>
      </c>
      <c r="AQ122" s="255">
        <v>1</v>
      </c>
      <c r="AR122" s="255">
        <v>1</v>
      </c>
      <c r="AS122" s="255">
        <f t="shared" si="203"/>
        <v>0</v>
      </c>
      <c r="AT122" s="255"/>
      <c r="AU122" s="256">
        <f t="shared" si="204"/>
        <v>0</v>
      </c>
      <c r="AV122" s="257">
        <f t="shared" si="205"/>
        <v>1</v>
      </c>
      <c r="AW122" s="590">
        <v>45749</v>
      </c>
      <c r="AX122" s="369">
        <v>4163120</v>
      </c>
      <c r="AY122" s="154">
        <v>45749</v>
      </c>
      <c r="AZ122" s="367">
        <v>4163121</v>
      </c>
      <c r="BA122" s="154">
        <v>45749</v>
      </c>
      <c r="BB122" s="367">
        <v>4163122</v>
      </c>
      <c r="BC122" s="368">
        <v>45749</v>
      </c>
      <c r="BD122" s="369">
        <v>4163123</v>
      </c>
      <c r="BE122" s="154">
        <v>45749</v>
      </c>
      <c r="BF122" s="367">
        <v>4163124</v>
      </c>
      <c r="BG122" s="368">
        <v>45749</v>
      </c>
      <c r="BH122" s="367">
        <v>4163125</v>
      </c>
      <c r="BI122" s="154">
        <v>45644</v>
      </c>
      <c r="BJ122" s="367">
        <v>4163051</v>
      </c>
      <c r="BK122" s="154" t="str">
        <f t="shared" si="206"/>
        <v>-</v>
      </c>
      <c r="BL122" s="367"/>
      <c r="BM122" s="154" t="str">
        <f t="shared" si="207"/>
        <v>-</v>
      </c>
      <c r="BN122" s="367"/>
      <c r="BO122" s="155" t="str">
        <f t="shared" si="208"/>
        <v>-</v>
      </c>
      <c r="BP122" s="367"/>
      <c r="BQ122" s="154" t="str">
        <f t="shared" si="254"/>
        <v>-</v>
      </c>
      <c r="BR122" s="369"/>
      <c r="BS122" s="154" t="str">
        <f t="shared" si="209"/>
        <v>-</v>
      </c>
      <c r="BT122" s="369"/>
      <c r="BU122" s="154" t="str">
        <f t="shared" si="210"/>
        <v>-</v>
      </c>
      <c r="BV122" s="369"/>
      <c r="BW122" s="154" t="str">
        <f t="shared" si="211"/>
        <v>-</v>
      </c>
      <c r="BX122" s="367"/>
      <c r="BY122" s="154" t="str">
        <f t="shared" si="212"/>
        <v>-</v>
      </c>
      <c r="BZ122" s="369"/>
      <c r="CA122" s="154" t="str">
        <f t="shared" si="213"/>
        <v>-</v>
      </c>
      <c r="CB122" s="367"/>
      <c r="CC122" s="154" t="str">
        <f t="shared" si="214"/>
        <v>-</v>
      </c>
      <c r="CD122" s="367"/>
      <c r="CE122" s="154" t="str">
        <f t="shared" si="215"/>
        <v>-</v>
      </c>
      <c r="CF122" s="369"/>
      <c r="CG122" s="155" t="str">
        <f t="shared" si="216"/>
        <v>-</v>
      </c>
      <c r="CH122" s="367"/>
      <c r="CI122" s="154" t="str">
        <f t="shared" si="217"/>
        <v>-</v>
      </c>
      <c r="CJ122" s="369"/>
      <c r="CK122" s="154" t="str">
        <f t="shared" si="218"/>
        <v>-</v>
      </c>
      <c r="CL122" s="367"/>
      <c r="CM122" s="154" t="str">
        <f t="shared" si="219"/>
        <v>-</v>
      </c>
      <c r="CN122" s="367"/>
      <c r="CO122" s="155" t="str">
        <f t="shared" si="220"/>
        <v>-</v>
      </c>
      <c r="CP122" s="367"/>
      <c r="CQ122" s="155" t="str">
        <f t="shared" si="221"/>
        <v>-</v>
      </c>
      <c r="CR122" s="367"/>
      <c r="CS122" s="154" t="str">
        <f t="shared" si="222"/>
        <v>-</v>
      </c>
      <c r="CT122" s="367"/>
      <c r="CU122" s="155"/>
      <c r="CV122" s="367"/>
      <c r="CW122" s="154" t="str">
        <f t="shared" si="223"/>
        <v>-</v>
      </c>
      <c r="CX122" s="367"/>
      <c r="CY122" s="155" t="str">
        <f t="shared" si="224"/>
        <v>-</v>
      </c>
      <c r="CZ122" s="367"/>
      <c r="DA122" s="154" t="str">
        <f t="shared" si="225"/>
        <v>-</v>
      </c>
      <c r="DB122" s="369"/>
      <c r="DC122" s="155" t="str">
        <f t="shared" si="226"/>
        <v>-</v>
      </c>
      <c r="DD122" s="367"/>
      <c r="DE122" s="374">
        <v>45735</v>
      </c>
      <c r="DF122" s="373">
        <v>4163177</v>
      </c>
      <c r="DG122" s="265">
        <f t="shared" si="255"/>
        <v>0</v>
      </c>
      <c r="DH122" s="372"/>
      <c r="DI122" s="267">
        <v>45734</v>
      </c>
      <c r="DJ122" s="373">
        <v>4163109</v>
      </c>
      <c r="DK122" s="374">
        <f>IF(AU122=2,1,0)</f>
        <v>0</v>
      </c>
      <c r="DL122" s="373"/>
      <c r="DM122" s="374">
        <f t="shared" si="258"/>
        <v>0</v>
      </c>
      <c r="DN122" s="373"/>
      <c r="DO122" s="155">
        <f t="shared" si="229"/>
        <v>0</v>
      </c>
      <c r="DP122" s="372"/>
      <c r="DQ122" s="155">
        <f t="shared" si="230"/>
        <v>0</v>
      </c>
      <c r="DR122" s="373"/>
      <c r="DS122" s="155">
        <f t="shared" si="231"/>
        <v>0</v>
      </c>
      <c r="DT122" s="372"/>
      <c r="DU122" s="155">
        <f t="shared" si="232"/>
        <v>0</v>
      </c>
      <c r="DV122" s="373"/>
      <c r="DW122" s="368">
        <v>45630</v>
      </c>
      <c r="DX122" s="372">
        <v>4163039</v>
      </c>
      <c r="DY122" s="154">
        <v>45995</v>
      </c>
      <c r="DZ122" s="373">
        <v>4163040</v>
      </c>
      <c r="EA122" s="154">
        <v>45734</v>
      </c>
      <c r="EB122" s="373">
        <v>4163107</v>
      </c>
      <c r="EC122" s="269">
        <v>45756</v>
      </c>
      <c r="ED122" s="376">
        <v>4163130</v>
      </c>
      <c r="EE122" s="271">
        <v>45630</v>
      </c>
      <c r="EF122" s="604">
        <v>4163043</v>
      </c>
      <c r="EG122" s="273"/>
      <c r="EH122" s="274"/>
      <c r="EI122" s="275"/>
      <c r="EJ122" s="276"/>
      <c r="EK122" s="275"/>
      <c r="EL122" s="277"/>
      <c r="EM122" s="278" t="str">
        <f t="shared" si="233"/>
        <v xml:space="preserve"> </v>
      </c>
      <c r="EN122" s="372"/>
      <c r="EO122" s="155">
        <f t="shared" si="234"/>
        <v>0</v>
      </c>
      <c r="EP122" s="373"/>
      <c r="ER122" s="194" t="str">
        <f t="shared" si="235"/>
        <v>-</v>
      </c>
      <c r="ET122" s="154" t="str">
        <f>IF($AE122=0,"　",VLOOKUP($AE122,ﾚｰｻﾞOP,60,0))</f>
        <v>-</v>
      </c>
      <c r="EU122" s="367"/>
      <c r="EV122" s="154" t="str">
        <f>IF($AE122=0,"　",VLOOKUP($AE122,ﾚｰｻﾞOP,60,0))</f>
        <v>-</v>
      </c>
      <c r="EW122" s="367"/>
      <c r="EX122" s="154" t="str">
        <f t="shared" si="243"/>
        <v>-</v>
      </c>
      <c r="EY122" s="367"/>
      <c r="EZ122" s="154" t="str">
        <f t="shared" si="259"/>
        <v>-</v>
      </c>
      <c r="FA122" s="367"/>
      <c r="FB122" s="154" t="str">
        <f>IF($AE122=0,"　",VLOOKUP($AE122,ﾚｰｻﾞOP,63,0))</f>
        <v>-</v>
      </c>
      <c r="FC122" s="367"/>
      <c r="FD122" s="154" t="str">
        <f t="shared" ref="FD122:FD142" si="261">IF($AE122=0,"　",VLOOKUP($AE122,ﾚｰｻﾞOP,64,0))</f>
        <v>-</v>
      </c>
      <c r="FE122" s="367"/>
      <c r="FF122" s="155" t="str">
        <f t="shared" si="244"/>
        <v>-</v>
      </c>
      <c r="FG122" s="367"/>
      <c r="FH122" s="154" t="str">
        <f t="shared" si="260"/>
        <v>-</v>
      </c>
      <c r="FI122" s="367"/>
      <c r="FJ122" s="154" t="str">
        <f>IF($AE122=0,"　",VLOOKUP($AE122,ﾚｰｻﾞOP,67,0))</f>
        <v>-</v>
      </c>
      <c r="FK122" s="373"/>
      <c r="FL122" s="155" t="str">
        <f t="shared" si="198"/>
        <v>-</v>
      </c>
      <c r="FM122" s="279"/>
      <c r="FN122" s="1184"/>
      <c r="FO122" s="280"/>
      <c r="FP122" s="281"/>
      <c r="FQ122" s="282"/>
      <c r="FS122" s="281"/>
      <c r="FT122" s="282"/>
    </row>
    <row r="123" spans="1:176" ht="18.600000000000001" customHeight="1">
      <c r="A123" s="228">
        <f t="shared" si="197"/>
        <v>113</v>
      </c>
      <c r="B123" s="343" t="str">
        <f t="shared" si="257"/>
        <v>4IE</v>
      </c>
      <c r="C123" s="1008">
        <v>45778</v>
      </c>
      <c r="D123" s="1050" t="s">
        <v>810</v>
      </c>
      <c r="E123" s="1051">
        <v>89610027</v>
      </c>
      <c r="F123" s="595" t="s">
        <v>2133</v>
      </c>
      <c r="G123" s="596"/>
      <c r="H123" s="597" t="s">
        <v>3</v>
      </c>
      <c r="I123" s="598" t="s">
        <v>51</v>
      </c>
      <c r="J123" s="598" t="s">
        <v>37</v>
      </c>
      <c r="K123" s="599" t="s">
        <v>11</v>
      </c>
      <c r="L123" s="600" t="s">
        <v>945</v>
      </c>
      <c r="M123" s="352" t="s">
        <v>627</v>
      </c>
      <c r="N123" s="353"/>
      <c r="O123" s="354">
        <v>45769</v>
      </c>
      <c r="P123" s="353">
        <v>45769</v>
      </c>
      <c r="Q123" s="354">
        <v>45770</v>
      </c>
      <c r="R123" s="353">
        <v>45769</v>
      </c>
      <c r="S123" s="354">
        <v>45770</v>
      </c>
      <c r="T123" s="353">
        <v>45770</v>
      </c>
      <c r="U123" s="355">
        <v>45772</v>
      </c>
      <c r="V123" s="353">
        <v>45773</v>
      </c>
      <c r="W123" s="356">
        <v>45773</v>
      </c>
      <c r="X123" s="357">
        <v>45773</v>
      </c>
      <c r="Y123" s="979">
        <v>45784</v>
      </c>
      <c r="Z123" s="359">
        <v>45784</v>
      </c>
      <c r="AA123" s="601"/>
      <c r="AB123" s="359"/>
      <c r="AC123" s="602"/>
      <c r="AD123" s="361"/>
      <c r="AE123" s="362">
        <v>25</v>
      </c>
      <c r="AF123" s="363" t="str">
        <f t="shared" si="242"/>
        <v>4IE</v>
      </c>
      <c r="AG123" s="364" t="str">
        <f>IF($AE123=0,"　",VLOOKUP($AE123,ﾚｰｻﾞOP,34,0))</f>
        <v>-</v>
      </c>
      <c r="AH123" s="364" t="str">
        <f t="shared" si="253"/>
        <v>-</v>
      </c>
      <c r="AI123" s="364" t="str">
        <f>IF($AE123=0,"　",VLOOKUP($AE123,ﾚｰｻﾞOP,36,0))</f>
        <v>-</v>
      </c>
      <c r="AJ123" s="364" t="str">
        <f t="shared" si="201"/>
        <v>-</v>
      </c>
      <c r="AK123" s="364" t="str">
        <f t="shared" si="202"/>
        <v>-</v>
      </c>
      <c r="AL123" s="364"/>
      <c r="AM123" s="364"/>
      <c r="AN123" s="364" t="str">
        <f>IF($AE123=0,"　",VLOOKUP($AE123,ﾚｰｻﾞOP,37,0))</f>
        <v>-</v>
      </c>
      <c r="AO123" s="364" t="str">
        <f t="shared" ref="AO123:AO132" si="262">IF($AE123=0,"　",VLOOKUP($AE123,ﾚｰｻﾞOP,40,0))</f>
        <v>-</v>
      </c>
      <c r="AP123" s="363" t="str">
        <f>IF($AE123=0,"　",VLOOKUP($AE123,ﾚｰｻﾞOP,43,0))</f>
        <v>-</v>
      </c>
      <c r="AQ123" s="255" t="str">
        <f>IF($AE123=0,"　",VLOOKUP($AE123,ﾚｰｻﾞOP,45,0))</f>
        <v>-</v>
      </c>
      <c r="AR123" s="255">
        <f>IF($AE123=0,"　",VLOOKUP($AE123,ﾚｰｻﾞOP,47,0))</f>
        <v>0</v>
      </c>
      <c r="AS123" s="255">
        <f t="shared" si="203"/>
        <v>0</v>
      </c>
      <c r="AT123" s="255"/>
      <c r="AU123" s="256">
        <f t="shared" si="204"/>
        <v>0</v>
      </c>
      <c r="AV123" s="257">
        <f t="shared" si="205"/>
        <v>0</v>
      </c>
      <c r="AW123" s="590" t="str">
        <f>IF($AE123=0,"　",VLOOKUP($AE123,ﾚｰｻﾞOP,5,0))</f>
        <v>-</v>
      </c>
      <c r="AX123" s="369"/>
      <c r="AY123" s="154" t="str">
        <f>IF($AE123=0,"　",VLOOKUP($AE123,ﾚｰｻﾞOP,6,0))</f>
        <v>-</v>
      </c>
      <c r="AZ123" s="367"/>
      <c r="BA123" s="154" t="str">
        <f>IF($AE123=0,"　",VLOOKUP($AE123,ﾚｰｻﾞOP,7,0))</f>
        <v>-</v>
      </c>
      <c r="BB123" s="367"/>
      <c r="BC123" s="368" t="str">
        <f>IF($AE123=0,"　",VLOOKUP($AE123,ﾚｰｻﾞOP,8,0))</f>
        <v>-</v>
      </c>
      <c r="BD123" s="369"/>
      <c r="BE123" s="154" t="str">
        <f>IF($AE123=0,"　",VLOOKUP($AE123,ﾚｰｻﾞOP,9,0))</f>
        <v>-</v>
      </c>
      <c r="BF123" s="367"/>
      <c r="BG123" s="368" t="str">
        <f>IF($AE123=0,"　",VLOOKUP($AE123,ﾚｰｻﾞOP,10,0))</f>
        <v>-</v>
      </c>
      <c r="BH123" s="367"/>
      <c r="BI123" s="154" t="str">
        <f>IF($AE123=0,"　",VLOOKUP($AE123,ﾚｰｻﾞOP,11,0))</f>
        <v>-</v>
      </c>
      <c r="BJ123" s="367"/>
      <c r="BK123" s="154" t="str">
        <f t="shared" si="206"/>
        <v>-</v>
      </c>
      <c r="BL123" s="367"/>
      <c r="BM123" s="154" t="str">
        <f t="shared" si="207"/>
        <v>-</v>
      </c>
      <c r="BN123" s="367"/>
      <c r="BO123" s="155" t="str">
        <f t="shared" si="208"/>
        <v>-</v>
      </c>
      <c r="BP123" s="367"/>
      <c r="BQ123" s="154" t="str">
        <f t="shared" si="254"/>
        <v>-</v>
      </c>
      <c r="BR123" s="369"/>
      <c r="BS123" s="154" t="str">
        <f t="shared" si="209"/>
        <v>-</v>
      </c>
      <c r="BT123" s="369"/>
      <c r="BU123" s="154" t="str">
        <f t="shared" si="210"/>
        <v>-</v>
      </c>
      <c r="BV123" s="369"/>
      <c r="BW123" s="154" t="str">
        <f t="shared" si="211"/>
        <v>-</v>
      </c>
      <c r="BX123" s="367"/>
      <c r="BY123" s="154" t="str">
        <f t="shared" si="212"/>
        <v>-</v>
      </c>
      <c r="BZ123" s="369"/>
      <c r="CA123" s="154" t="str">
        <f t="shared" si="213"/>
        <v>-</v>
      </c>
      <c r="CB123" s="367"/>
      <c r="CC123" s="154" t="str">
        <f t="shared" si="214"/>
        <v>-</v>
      </c>
      <c r="CD123" s="367"/>
      <c r="CE123" s="154" t="str">
        <f t="shared" si="215"/>
        <v>-</v>
      </c>
      <c r="CF123" s="369"/>
      <c r="CG123" s="155" t="str">
        <f t="shared" si="216"/>
        <v>-</v>
      </c>
      <c r="CH123" s="367"/>
      <c r="CI123" s="154" t="str">
        <f t="shared" si="217"/>
        <v>-</v>
      </c>
      <c r="CJ123" s="369"/>
      <c r="CK123" s="154" t="str">
        <f t="shared" si="218"/>
        <v>-</v>
      </c>
      <c r="CL123" s="367"/>
      <c r="CM123" s="154" t="str">
        <f t="shared" si="219"/>
        <v>-</v>
      </c>
      <c r="CN123" s="367"/>
      <c r="CO123" s="155" t="str">
        <f t="shared" si="220"/>
        <v>-</v>
      </c>
      <c r="CP123" s="367"/>
      <c r="CQ123" s="155" t="str">
        <f t="shared" si="221"/>
        <v>-</v>
      </c>
      <c r="CR123" s="367"/>
      <c r="CS123" s="154" t="str">
        <f t="shared" si="222"/>
        <v>-</v>
      </c>
      <c r="CT123" s="367"/>
      <c r="CU123" s="155"/>
      <c r="CV123" s="367"/>
      <c r="CW123" s="154" t="str">
        <f t="shared" si="223"/>
        <v>-</v>
      </c>
      <c r="CX123" s="367"/>
      <c r="CY123" s="155" t="str">
        <f t="shared" si="224"/>
        <v>-</v>
      </c>
      <c r="CZ123" s="367"/>
      <c r="DA123" s="154" t="str">
        <f t="shared" si="225"/>
        <v>-</v>
      </c>
      <c r="DB123" s="369"/>
      <c r="DC123" s="155" t="str">
        <f t="shared" si="226"/>
        <v>-</v>
      </c>
      <c r="DD123" s="367"/>
      <c r="DE123" s="374">
        <f>IF(AG123=1,1,0)</f>
        <v>0</v>
      </c>
      <c r="DF123" s="373"/>
      <c r="DG123" s="265">
        <f t="shared" si="255"/>
        <v>0</v>
      </c>
      <c r="DH123" s="372"/>
      <c r="DI123" s="267">
        <f>IF(AG123=1,1,0)</f>
        <v>0</v>
      </c>
      <c r="DJ123" s="373"/>
      <c r="DK123" s="374">
        <f>IF(AU123=2,1,0)</f>
        <v>0</v>
      </c>
      <c r="DL123" s="373"/>
      <c r="DM123" s="374">
        <f t="shared" si="258"/>
        <v>0</v>
      </c>
      <c r="DN123" s="373"/>
      <c r="DO123" s="155">
        <f t="shared" si="229"/>
        <v>0</v>
      </c>
      <c r="DP123" s="372"/>
      <c r="DQ123" s="155">
        <f t="shared" si="230"/>
        <v>0</v>
      </c>
      <c r="DR123" s="373"/>
      <c r="DS123" s="155">
        <f t="shared" si="231"/>
        <v>0</v>
      </c>
      <c r="DT123" s="372"/>
      <c r="DU123" s="155">
        <f t="shared" si="232"/>
        <v>0</v>
      </c>
      <c r="DV123" s="373"/>
      <c r="DW123" s="368">
        <f>IF(AN123=1,1,0)</f>
        <v>0</v>
      </c>
      <c r="DX123" s="372"/>
      <c r="DY123" s="154">
        <f t="shared" ref="DY123:DY132" si="263">IF(AO123=1,1,0)</f>
        <v>0</v>
      </c>
      <c r="DZ123" s="373"/>
      <c r="EA123" s="154">
        <f>IF(AP123=1,1,0)</f>
        <v>0</v>
      </c>
      <c r="EB123" s="373"/>
      <c r="EC123" s="269">
        <f>IF(AQ123=1,1,0)</f>
        <v>0</v>
      </c>
      <c r="ED123" s="376"/>
      <c r="EE123" s="271">
        <f>IF(AV123=0,0,1)</f>
        <v>0</v>
      </c>
      <c r="EF123" s="377"/>
      <c r="EG123" s="273"/>
      <c r="EH123" s="274"/>
      <c r="EI123" s="275"/>
      <c r="EJ123" s="276"/>
      <c r="EK123" s="275"/>
      <c r="EL123" s="277"/>
      <c r="EM123" s="278" t="str">
        <f t="shared" si="233"/>
        <v xml:space="preserve"> </v>
      </c>
      <c r="EN123" s="372"/>
      <c r="EO123" s="155">
        <f t="shared" si="234"/>
        <v>0</v>
      </c>
      <c r="EP123" s="373"/>
      <c r="ER123" s="194" t="str">
        <f t="shared" si="235"/>
        <v>-</v>
      </c>
      <c r="ET123" s="154">
        <v>45749</v>
      </c>
      <c r="EU123" s="367">
        <v>4163126</v>
      </c>
      <c r="EV123" s="154">
        <v>45749</v>
      </c>
      <c r="EW123" s="367">
        <v>4163126</v>
      </c>
      <c r="EX123" s="154">
        <f t="shared" si="243"/>
        <v>0</v>
      </c>
      <c r="EY123" s="367"/>
      <c r="EZ123" s="154">
        <f t="shared" si="259"/>
        <v>0</v>
      </c>
      <c r="FA123" s="367"/>
      <c r="FB123" s="154">
        <v>45706</v>
      </c>
      <c r="FC123" s="367">
        <v>4163113</v>
      </c>
      <c r="FD123" s="154">
        <f t="shared" si="261"/>
        <v>0</v>
      </c>
      <c r="FE123" s="367"/>
      <c r="FF123" s="155">
        <f t="shared" si="244"/>
        <v>0</v>
      </c>
      <c r="FG123" s="367"/>
      <c r="FH123" s="154">
        <f t="shared" si="260"/>
        <v>0</v>
      </c>
      <c r="FI123" s="367"/>
      <c r="FJ123" s="154">
        <v>45721</v>
      </c>
      <c r="FK123" s="373">
        <v>4163145</v>
      </c>
      <c r="FL123" s="155">
        <f t="shared" si="198"/>
        <v>1</v>
      </c>
      <c r="FM123" s="279"/>
      <c r="FN123" s="1184"/>
      <c r="FO123" s="280"/>
      <c r="FP123" s="281"/>
      <c r="FQ123" s="282"/>
      <c r="FS123" s="281"/>
      <c r="FT123" s="282"/>
    </row>
    <row r="124" spans="1:176" ht="18.600000000000001" customHeight="1">
      <c r="A124" s="228">
        <f t="shared" si="197"/>
        <v>114</v>
      </c>
      <c r="B124" s="343" t="str">
        <f t="shared" si="257"/>
        <v>4IE</v>
      </c>
      <c r="C124" s="1008">
        <v>45778</v>
      </c>
      <c r="D124" s="1050" t="s">
        <v>810</v>
      </c>
      <c r="E124" s="1051">
        <v>89610028</v>
      </c>
      <c r="F124" s="595" t="s">
        <v>2134</v>
      </c>
      <c r="G124" s="596"/>
      <c r="H124" s="597" t="s">
        <v>3</v>
      </c>
      <c r="I124" s="598" t="s">
        <v>51</v>
      </c>
      <c r="J124" s="598" t="s">
        <v>37</v>
      </c>
      <c r="K124" s="599" t="s">
        <v>11</v>
      </c>
      <c r="L124" s="600"/>
      <c r="M124" s="352" t="s">
        <v>627</v>
      </c>
      <c r="N124" s="353"/>
      <c r="O124" s="354">
        <v>45769</v>
      </c>
      <c r="P124" s="353">
        <v>45769</v>
      </c>
      <c r="Q124" s="354">
        <v>45770</v>
      </c>
      <c r="R124" s="353">
        <v>45770</v>
      </c>
      <c r="S124" s="354">
        <v>45770</v>
      </c>
      <c r="T124" s="353">
        <v>45770</v>
      </c>
      <c r="U124" s="355">
        <v>45772</v>
      </c>
      <c r="V124" s="353">
        <v>45773</v>
      </c>
      <c r="W124" s="356">
        <v>45773</v>
      </c>
      <c r="X124" s="357">
        <v>45777</v>
      </c>
      <c r="Y124" s="979">
        <v>45785</v>
      </c>
      <c r="Z124" s="359">
        <v>45785</v>
      </c>
      <c r="AA124" s="601"/>
      <c r="AB124" s="359"/>
      <c r="AC124" s="602"/>
      <c r="AD124" s="361"/>
      <c r="AE124" s="362">
        <v>25</v>
      </c>
      <c r="AF124" s="363" t="str">
        <f t="shared" si="242"/>
        <v>4IE</v>
      </c>
      <c r="AG124" s="364" t="str">
        <f>IF($AE124=0,"　",VLOOKUP($AE124,ﾚｰｻﾞOP,34,0))</f>
        <v>-</v>
      </c>
      <c r="AH124" s="364" t="str">
        <f t="shared" si="253"/>
        <v>-</v>
      </c>
      <c r="AI124" s="364" t="str">
        <f>IF($AE124=0,"　",VLOOKUP($AE124,ﾚｰｻﾞOP,36,0))</f>
        <v>-</v>
      </c>
      <c r="AJ124" s="364" t="str">
        <f t="shared" si="201"/>
        <v>-</v>
      </c>
      <c r="AK124" s="364" t="str">
        <f t="shared" si="202"/>
        <v>-</v>
      </c>
      <c r="AL124" s="364"/>
      <c r="AM124" s="364"/>
      <c r="AN124" s="364" t="str">
        <f>IF($AE124=0,"　",VLOOKUP($AE124,ﾚｰｻﾞOP,37,0))</f>
        <v>-</v>
      </c>
      <c r="AO124" s="364" t="str">
        <f t="shared" si="262"/>
        <v>-</v>
      </c>
      <c r="AP124" s="363" t="str">
        <f>IF($AE124=0,"　",VLOOKUP($AE124,ﾚｰｻﾞOP,43,0))</f>
        <v>-</v>
      </c>
      <c r="AQ124" s="255" t="str">
        <f>IF($AE124=0,"　",VLOOKUP($AE124,ﾚｰｻﾞOP,45,0))</f>
        <v>-</v>
      </c>
      <c r="AR124" s="255">
        <f>IF($AE124=0,"　",VLOOKUP($AE124,ﾚｰｻﾞOP,47,0))</f>
        <v>0</v>
      </c>
      <c r="AS124" s="255">
        <f t="shared" si="203"/>
        <v>0</v>
      </c>
      <c r="AT124" s="255"/>
      <c r="AU124" s="256">
        <f t="shared" si="204"/>
        <v>0</v>
      </c>
      <c r="AV124" s="257">
        <f t="shared" si="205"/>
        <v>0</v>
      </c>
      <c r="AW124" s="590" t="str">
        <f>IF($AE124=0,"　",VLOOKUP($AE124,ﾚｰｻﾞOP,5,0))</f>
        <v>-</v>
      </c>
      <c r="AX124" s="369"/>
      <c r="AY124" s="154" t="str">
        <f>IF($AE124=0,"　",VLOOKUP($AE124,ﾚｰｻﾞOP,6,0))</f>
        <v>-</v>
      </c>
      <c r="AZ124" s="367"/>
      <c r="BA124" s="154" t="str">
        <f>IF($AE124=0,"　",VLOOKUP($AE124,ﾚｰｻﾞOP,7,0))</f>
        <v>-</v>
      </c>
      <c r="BB124" s="367"/>
      <c r="BC124" s="368" t="str">
        <f>IF($AE124=0,"　",VLOOKUP($AE124,ﾚｰｻﾞOP,8,0))</f>
        <v>-</v>
      </c>
      <c r="BD124" s="369"/>
      <c r="BE124" s="154" t="str">
        <f>IF($AE124=0,"　",VLOOKUP($AE124,ﾚｰｻﾞOP,9,0))</f>
        <v>-</v>
      </c>
      <c r="BF124" s="367"/>
      <c r="BG124" s="368" t="str">
        <f>IF($AE124=0,"　",VLOOKUP($AE124,ﾚｰｻﾞOP,10,0))</f>
        <v>-</v>
      </c>
      <c r="BH124" s="367"/>
      <c r="BI124" s="154" t="str">
        <f>IF($AE124=0,"　",VLOOKUP($AE124,ﾚｰｻﾞOP,11,0))</f>
        <v>-</v>
      </c>
      <c r="BJ124" s="367"/>
      <c r="BK124" s="154" t="str">
        <f t="shared" si="206"/>
        <v>-</v>
      </c>
      <c r="BL124" s="367"/>
      <c r="BM124" s="154" t="str">
        <f t="shared" si="207"/>
        <v>-</v>
      </c>
      <c r="BN124" s="367"/>
      <c r="BO124" s="155" t="str">
        <f t="shared" si="208"/>
        <v>-</v>
      </c>
      <c r="BP124" s="367"/>
      <c r="BQ124" s="154" t="str">
        <f t="shared" si="254"/>
        <v>-</v>
      </c>
      <c r="BR124" s="369"/>
      <c r="BS124" s="154" t="str">
        <f t="shared" si="209"/>
        <v>-</v>
      </c>
      <c r="BT124" s="369"/>
      <c r="BU124" s="154" t="str">
        <f t="shared" si="210"/>
        <v>-</v>
      </c>
      <c r="BV124" s="369"/>
      <c r="BW124" s="154" t="str">
        <f t="shared" si="211"/>
        <v>-</v>
      </c>
      <c r="BX124" s="367"/>
      <c r="BY124" s="154" t="str">
        <f t="shared" si="212"/>
        <v>-</v>
      </c>
      <c r="BZ124" s="369"/>
      <c r="CA124" s="154" t="str">
        <f t="shared" si="213"/>
        <v>-</v>
      </c>
      <c r="CB124" s="367"/>
      <c r="CC124" s="154" t="str">
        <f t="shared" si="214"/>
        <v>-</v>
      </c>
      <c r="CD124" s="367"/>
      <c r="CE124" s="154" t="str">
        <f t="shared" si="215"/>
        <v>-</v>
      </c>
      <c r="CF124" s="369"/>
      <c r="CG124" s="155" t="str">
        <f t="shared" si="216"/>
        <v>-</v>
      </c>
      <c r="CH124" s="367"/>
      <c r="CI124" s="154" t="str">
        <f t="shared" si="217"/>
        <v>-</v>
      </c>
      <c r="CJ124" s="369"/>
      <c r="CK124" s="154" t="str">
        <f t="shared" si="218"/>
        <v>-</v>
      </c>
      <c r="CL124" s="367"/>
      <c r="CM124" s="154" t="str">
        <f t="shared" si="219"/>
        <v>-</v>
      </c>
      <c r="CN124" s="367"/>
      <c r="CO124" s="155" t="str">
        <f t="shared" si="220"/>
        <v>-</v>
      </c>
      <c r="CP124" s="367"/>
      <c r="CQ124" s="155" t="str">
        <f t="shared" si="221"/>
        <v>-</v>
      </c>
      <c r="CR124" s="367"/>
      <c r="CS124" s="154" t="str">
        <f t="shared" si="222"/>
        <v>-</v>
      </c>
      <c r="CT124" s="367"/>
      <c r="CU124" s="155"/>
      <c r="CV124" s="367"/>
      <c r="CW124" s="154" t="str">
        <f t="shared" si="223"/>
        <v>-</v>
      </c>
      <c r="CX124" s="367"/>
      <c r="CY124" s="155" t="str">
        <f t="shared" si="224"/>
        <v>-</v>
      </c>
      <c r="CZ124" s="367"/>
      <c r="DA124" s="154" t="str">
        <f t="shared" si="225"/>
        <v>-</v>
      </c>
      <c r="DB124" s="369"/>
      <c r="DC124" s="155" t="str">
        <f t="shared" si="226"/>
        <v>-</v>
      </c>
      <c r="DD124" s="367"/>
      <c r="DE124" s="374">
        <f>IF(AG124=1,1,0)</f>
        <v>0</v>
      </c>
      <c r="DF124" s="373"/>
      <c r="DG124" s="265">
        <f t="shared" si="255"/>
        <v>0</v>
      </c>
      <c r="DH124" s="372"/>
      <c r="DI124" s="267">
        <f>IF(AG124=1,1,0)</f>
        <v>0</v>
      </c>
      <c r="DJ124" s="373"/>
      <c r="DK124" s="374">
        <f>IF(AU124=2,1,0)</f>
        <v>0</v>
      </c>
      <c r="DL124" s="373"/>
      <c r="DM124" s="374">
        <f t="shared" si="258"/>
        <v>0</v>
      </c>
      <c r="DN124" s="373"/>
      <c r="DO124" s="155">
        <f t="shared" si="229"/>
        <v>0</v>
      </c>
      <c r="DP124" s="372"/>
      <c r="DQ124" s="155">
        <f t="shared" si="230"/>
        <v>0</v>
      </c>
      <c r="DR124" s="373"/>
      <c r="DS124" s="155">
        <f t="shared" si="231"/>
        <v>0</v>
      </c>
      <c r="DT124" s="372"/>
      <c r="DU124" s="155">
        <f t="shared" si="232"/>
        <v>0</v>
      </c>
      <c r="DV124" s="373"/>
      <c r="DW124" s="368">
        <f>IF(AN124=1,1,0)</f>
        <v>0</v>
      </c>
      <c r="DX124" s="372"/>
      <c r="DY124" s="154">
        <f t="shared" si="263"/>
        <v>0</v>
      </c>
      <c r="DZ124" s="373"/>
      <c r="EA124" s="154">
        <f>IF(AP124=1,1,0)</f>
        <v>0</v>
      </c>
      <c r="EB124" s="373"/>
      <c r="EC124" s="269">
        <f>IF(AQ124=1,1,0)</f>
        <v>0</v>
      </c>
      <c r="ED124" s="376"/>
      <c r="EE124" s="271">
        <f>IF(AV124=0,0,1)</f>
        <v>0</v>
      </c>
      <c r="EF124" s="377"/>
      <c r="EG124" s="273"/>
      <c r="EH124" s="274"/>
      <c r="EI124" s="275"/>
      <c r="EJ124" s="276"/>
      <c r="EK124" s="275"/>
      <c r="EL124" s="277"/>
      <c r="EM124" s="278" t="str">
        <f t="shared" si="233"/>
        <v xml:space="preserve"> </v>
      </c>
      <c r="EN124" s="372"/>
      <c r="EO124" s="155">
        <f t="shared" si="234"/>
        <v>0</v>
      </c>
      <c r="EP124" s="373"/>
      <c r="ER124" s="194" t="str">
        <f t="shared" si="235"/>
        <v>-</v>
      </c>
      <c r="ET124" s="154">
        <v>45749</v>
      </c>
      <c r="EU124" s="367">
        <v>4163126</v>
      </c>
      <c r="EV124" s="154">
        <v>45749</v>
      </c>
      <c r="EW124" s="367">
        <v>4163126</v>
      </c>
      <c r="EX124" s="154">
        <f t="shared" si="243"/>
        <v>0</v>
      </c>
      <c r="EY124" s="367"/>
      <c r="EZ124" s="154">
        <f t="shared" si="259"/>
        <v>0</v>
      </c>
      <c r="FA124" s="367"/>
      <c r="FB124" s="154">
        <v>45706</v>
      </c>
      <c r="FC124" s="367">
        <v>4163113</v>
      </c>
      <c r="FD124" s="154">
        <f t="shared" si="261"/>
        <v>0</v>
      </c>
      <c r="FE124" s="367"/>
      <c r="FF124" s="155">
        <f t="shared" si="244"/>
        <v>0</v>
      </c>
      <c r="FG124" s="367"/>
      <c r="FH124" s="154">
        <f t="shared" si="260"/>
        <v>0</v>
      </c>
      <c r="FI124" s="367"/>
      <c r="FJ124" s="154">
        <v>45721</v>
      </c>
      <c r="FK124" s="373">
        <v>4163145</v>
      </c>
      <c r="FL124" s="155">
        <f t="shared" si="198"/>
        <v>1</v>
      </c>
      <c r="FM124" s="279"/>
      <c r="FN124" s="1184"/>
      <c r="FO124" s="280"/>
      <c r="FP124" s="281"/>
      <c r="FQ124" s="282"/>
      <c r="FS124" s="281"/>
      <c r="FT124" s="282"/>
    </row>
    <row r="125" spans="1:176" ht="18.600000000000001" customHeight="1">
      <c r="A125" s="228">
        <f t="shared" si="197"/>
        <v>115</v>
      </c>
      <c r="B125" s="343" t="str">
        <f t="shared" si="257"/>
        <v>4IE</v>
      </c>
      <c r="C125" s="1008">
        <v>45778</v>
      </c>
      <c r="D125" s="942" t="s">
        <v>34</v>
      </c>
      <c r="E125" s="943">
        <v>84510210</v>
      </c>
      <c r="F125" s="595" t="s">
        <v>88</v>
      </c>
      <c r="G125" s="596"/>
      <c r="H125" s="235" t="s">
        <v>632</v>
      </c>
      <c r="I125" s="236" t="s">
        <v>506</v>
      </c>
      <c r="J125" s="598" t="s">
        <v>901</v>
      </c>
      <c r="K125" s="599" t="s">
        <v>11</v>
      </c>
      <c r="L125" s="600"/>
      <c r="M125" s="352">
        <v>45769</v>
      </c>
      <c r="N125" s="353">
        <v>45758</v>
      </c>
      <c r="O125" s="354">
        <v>45770</v>
      </c>
      <c r="P125" s="353">
        <v>45759</v>
      </c>
      <c r="Q125" s="354">
        <v>45771</v>
      </c>
      <c r="R125" s="353">
        <v>45770</v>
      </c>
      <c r="S125" s="354">
        <v>45771</v>
      </c>
      <c r="T125" s="353">
        <v>45771</v>
      </c>
      <c r="U125" s="355">
        <v>45773</v>
      </c>
      <c r="V125" s="353">
        <v>45777</v>
      </c>
      <c r="W125" s="356">
        <v>45777</v>
      </c>
      <c r="X125" s="357">
        <v>45778</v>
      </c>
      <c r="Y125" s="979">
        <v>45786</v>
      </c>
      <c r="Z125" s="359">
        <v>45786</v>
      </c>
      <c r="AA125" s="601"/>
      <c r="AB125" s="359"/>
      <c r="AC125" s="251" t="s">
        <v>633</v>
      </c>
      <c r="AD125" s="361"/>
      <c r="AE125" s="362">
        <v>3</v>
      </c>
      <c r="AF125" s="363" t="str">
        <f t="shared" si="242"/>
        <v>4IE</v>
      </c>
      <c r="AG125" s="364">
        <f>IF($AE125=0,"　",VLOOKUP($AE125,ﾚｰｻﾞOP,34,0))</f>
        <v>0</v>
      </c>
      <c r="AH125" s="364">
        <f t="shared" si="253"/>
        <v>0</v>
      </c>
      <c r="AI125" s="364">
        <v>1</v>
      </c>
      <c r="AJ125" s="364">
        <f t="shared" si="201"/>
        <v>0</v>
      </c>
      <c r="AK125" s="364">
        <f t="shared" si="202"/>
        <v>0</v>
      </c>
      <c r="AL125" s="364"/>
      <c r="AM125" s="364"/>
      <c r="AN125" s="364">
        <v>1</v>
      </c>
      <c r="AO125" s="364">
        <f t="shared" si="262"/>
        <v>0</v>
      </c>
      <c r="AP125" s="363">
        <v>1</v>
      </c>
      <c r="AQ125" s="255">
        <v>1</v>
      </c>
      <c r="AR125" s="255">
        <v>1</v>
      </c>
      <c r="AS125" s="255">
        <f t="shared" si="203"/>
        <v>0</v>
      </c>
      <c r="AT125" s="255"/>
      <c r="AU125" s="256">
        <f t="shared" si="204"/>
        <v>2</v>
      </c>
      <c r="AV125" s="257">
        <f t="shared" si="205"/>
        <v>1</v>
      </c>
      <c r="AW125" s="590">
        <v>45749</v>
      </c>
      <c r="AX125" s="369">
        <v>4163120</v>
      </c>
      <c r="AY125" s="154">
        <v>45749</v>
      </c>
      <c r="AZ125" s="367">
        <v>4163121</v>
      </c>
      <c r="BA125" s="154">
        <v>45749</v>
      </c>
      <c r="BB125" s="367">
        <v>4163122</v>
      </c>
      <c r="BC125" s="368">
        <v>45749</v>
      </c>
      <c r="BD125" s="369">
        <v>4163123</v>
      </c>
      <c r="BE125" s="154">
        <v>45749</v>
      </c>
      <c r="BF125" s="367">
        <v>4163124</v>
      </c>
      <c r="BG125" s="368">
        <v>45749</v>
      </c>
      <c r="BH125" s="367">
        <v>4163125</v>
      </c>
      <c r="BI125" s="154">
        <v>45644</v>
      </c>
      <c r="BJ125" s="367">
        <v>4163051</v>
      </c>
      <c r="BK125" s="154" t="str">
        <f t="shared" si="206"/>
        <v>-</v>
      </c>
      <c r="BL125" s="367"/>
      <c r="BM125" s="154" t="str">
        <f t="shared" si="207"/>
        <v>-</v>
      </c>
      <c r="BN125" s="367"/>
      <c r="BO125" s="155" t="str">
        <f t="shared" si="208"/>
        <v>-</v>
      </c>
      <c r="BP125" s="367"/>
      <c r="BQ125" s="154" t="str">
        <f t="shared" si="254"/>
        <v>-</v>
      </c>
      <c r="BR125" s="369"/>
      <c r="BS125" s="154" t="str">
        <f t="shared" si="209"/>
        <v>-</v>
      </c>
      <c r="BT125" s="369"/>
      <c r="BU125" s="154" t="str">
        <f t="shared" si="210"/>
        <v>-</v>
      </c>
      <c r="BV125" s="369"/>
      <c r="BW125" s="154" t="str">
        <f t="shared" si="211"/>
        <v>-</v>
      </c>
      <c r="BX125" s="367"/>
      <c r="BY125" s="154" t="str">
        <f t="shared" si="212"/>
        <v>-</v>
      </c>
      <c r="BZ125" s="369"/>
      <c r="CA125" s="154" t="str">
        <f t="shared" si="213"/>
        <v>-</v>
      </c>
      <c r="CB125" s="367"/>
      <c r="CC125" s="154" t="str">
        <f t="shared" si="214"/>
        <v>-</v>
      </c>
      <c r="CD125" s="367"/>
      <c r="CE125" s="154" t="str">
        <f t="shared" si="215"/>
        <v>-</v>
      </c>
      <c r="CF125" s="369"/>
      <c r="CG125" s="155" t="str">
        <f t="shared" si="216"/>
        <v>-</v>
      </c>
      <c r="CH125" s="367"/>
      <c r="CI125" s="154" t="str">
        <f t="shared" si="217"/>
        <v>-</v>
      </c>
      <c r="CJ125" s="369"/>
      <c r="CK125" s="154" t="str">
        <f t="shared" si="218"/>
        <v>-</v>
      </c>
      <c r="CL125" s="367"/>
      <c r="CM125" s="154" t="str">
        <f t="shared" si="219"/>
        <v>-</v>
      </c>
      <c r="CN125" s="367"/>
      <c r="CO125" s="155" t="str">
        <f t="shared" si="220"/>
        <v>-</v>
      </c>
      <c r="CP125" s="367"/>
      <c r="CQ125" s="155" t="str">
        <f t="shared" si="221"/>
        <v>-</v>
      </c>
      <c r="CR125" s="367"/>
      <c r="CS125" s="154" t="str">
        <f t="shared" si="222"/>
        <v>-</v>
      </c>
      <c r="CT125" s="367"/>
      <c r="CU125" s="155"/>
      <c r="CV125" s="367"/>
      <c r="CW125" s="154" t="str">
        <f t="shared" si="223"/>
        <v>-</v>
      </c>
      <c r="CX125" s="367"/>
      <c r="CY125" s="155" t="str">
        <f t="shared" si="224"/>
        <v>-</v>
      </c>
      <c r="CZ125" s="367"/>
      <c r="DA125" s="154" t="str">
        <f t="shared" si="225"/>
        <v>-</v>
      </c>
      <c r="DB125" s="369"/>
      <c r="DC125" s="155" t="str">
        <f t="shared" si="226"/>
        <v>-</v>
      </c>
      <c r="DD125" s="367"/>
      <c r="DE125" s="374">
        <f>IF(AG125=1,1,0)</f>
        <v>0</v>
      </c>
      <c r="DF125" s="373"/>
      <c r="DG125" s="265">
        <f t="shared" si="255"/>
        <v>0</v>
      </c>
      <c r="DH125" s="372"/>
      <c r="DI125" s="267">
        <f>IF(AG125=1,1,0)</f>
        <v>0</v>
      </c>
      <c r="DJ125" s="373"/>
      <c r="DK125" s="480">
        <v>45679</v>
      </c>
      <c r="DL125" s="481">
        <v>4163066</v>
      </c>
      <c r="DM125" s="374">
        <f t="shared" si="258"/>
        <v>0</v>
      </c>
      <c r="DN125" s="373"/>
      <c r="DO125" s="155">
        <f t="shared" si="229"/>
        <v>0</v>
      </c>
      <c r="DP125" s="372"/>
      <c r="DQ125" s="155">
        <f t="shared" si="230"/>
        <v>0</v>
      </c>
      <c r="DR125" s="373"/>
      <c r="DS125" s="155">
        <f t="shared" si="231"/>
        <v>0</v>
      </c>
      <c r="DT125" s="372"/>
      <c r="DU125" s="155">
        <f t="shared" si="232"/>
        <v>0</v>
      </c>
      <c r="DV125" s="373"/>
      <c r="DW125" s="368">
        <v>45630</v>
      </c>
      <c r="DX125" s="372">
        <v>4163039</v>
      </c>
      <c r="DY125" s="154">
        <f t="shared" si="263"/>
        <v>0</v>
      </c>
      <c r="DZ125" s="373"/>
      <c r="EA125" s="154">
        <v>45734</v>
      </c>
      <c r="EB125" s="373">
        <v>4163107</v>
      </c>
      <c r="EC125" s="269">
        <v>45756</v>
      </c>
      <c r="ED125" s="376">
        <v>4163130</v>
      </c>
      <c r="EE125" s="271">
        <v>45630</v>
      </c>
      <c r="EF125" s="604">
        <v>4163043</v>
      </c>
      <c r="EG125" s="273"/>
      <c r="EH125" s="274"/>
      <c r="EI125" s="275"/>
      <c r="EJ125" s="276"/>
      <c r="EK125" s="275"/>
      <c r="EL125" s="277"/>
      <c r="EM125" s="278" t="str">
        <f t="shared" si="233"/>
        <v xml:space="preserve"> </v>
      </c>
      <c r="EN125" s="372"/>
      <c r="EO125" s="155">
        <f t="shared" si="234"/>
        <v>0</v>
      </c>
      <c r="EP125" s="373"/>
      <c r="ER125" s="194" t="str">
        <f t="shared" si="235"/>
        <v>-</v>
      </c>
      <c r="ET125" s="154" t="str">
        <f>IF($AE125=0,"　",VLOOKUP($AE125,ﾚｰｻﾞOP,60,0))</f>
        <v>-</v>
      </c>
      <c r="EU125" s="367"/>
      <c r="EV125" s="154" t="str">
        <f>IF($AE125=0,"　",VLOOKUP($AE125,ﾚｰｻﾞOP,60,0))</f>
        <v>-</v>
      </c>
      <c r="EW125" s="367"/>
      <c r="EX125" s="154" t="str">
        <f t="shared" si="243"/>
        <v>-</v>
      </c>
      <c r="EY125" s="367"/>
      <c r="EZ125" s="154" t="str">
        <f t="shared" si="259"/>
        <v>-</v>
      </c>
      <c r="FA125" s="367"/>
      <c r="FB125" s="154" t="str">
        <f>IF($AE125=0,"　",VLOOKUP($AE125,ﾚｰｻﾞOP,63,0))</f>
        <v>-</v>
      </c>
      <c r="FC125" s="367"/>
      <c r="FD125" s="154" t="str">
        <f t="shared" si="261"/>
        <v>-</v>
      </c>
      <c r="FE125" s="367"/>
      <c r="FF125" s="155" t="str">
        <f t="shared" si="244"/>
        <v>-</v>
      </c>
      <c r="FG125" s="367"/>
      <c r="FH125" s="154" t="str">
        <f t="shared" si="260"/>
        <v>-</v>
      </c>
      <c r="FI125" s="367"/>
      <c r="FJ125" s="154" t="str">
        <f>IF($AE125=0,"　",VLOOKUP($AE125,ﾚｰｻﾞOP,67,0))</f>
        <v>-</v>
      </c>
      <c r="FK125" s="373"/>
      <c r="FL125" s="155" t="str">
        <f t="shared" si="198"/>
        <v>-</v>
      </c>
      <c r="FM125" s="279"/>
      <c r="FN125" s="1184"/>
      <c r="FO125" s="280"/>
      <c r="FP125" s="281"/>
      <c r="FQ125" s="282"/>
      <c r="FS125" s="281"/>
      <c r="FT125" s="282"/>
    </row>
    <row r="126" spans="1:176" ht="18.600000000000001" customHeight="1">
      <c r="A126" s="228">
        <f t="shared" si="197"/>
        <v>116</v>
      </c>
      <c r="B126" s="343" t="str">
        <f t="shared" si="257"/>
        <v>4IE</v>
      </c>
      <c r="C126" s="1008">
        <v>45778</v>
      </c>
      <c r="D126" s="1050" t="s">
        <v>810</v>
      </c>
      <c r="E126" s="1051">
        <v>89610020</v>
      </c>
      <c r="F126" s="595" t="s">
        <v>2135</v>
      </c>
      <c r="G126" s="596"/>
      <c r="H126" s="597" t="s">
        <v>3</v>
      </c>
      <c r="I126" s="598" t="s">
        <v>51</v>
      </c>
      <c r="J126" s="598" t="s">
        <v>37</v>
      </c>
      <c r="K126" s="599" t="s">
        <v>11</v>
      </c>
      <c r="L126" s="600"/>
      <c r="M126" s="352" t="s">
        <v>627</v>
      </c>
      <c r="N126" s="353"/>
      <c r="O126" s="354">
        <v>45771</v>
      </c>
      <c r="P126" s="353">
        <v>45770</v>
      </c>
      <c r="Q126" s="354">
        <v>45772</v>
      </c>
      <c r="R126" s="353">
        <v>45770</v>
      </c>
      <c r="S126" s="354">
        <v>45772</v>
      </c>
      <c r="T126" s="353">
        <v>45772</v>
      </c>
      <c r="U126" s="355">
        <v>45777</v>
      </c>
      <c r="V126" s="353">
        <v>45777</v>
      </c>
      <c r="W126" s="356">
        <v>45778</v>
      </c>
      <c r="X126" s="357">
        <v>45778</v>
      </c>
      <c r="Y126" s="979">
        <v>45786</v>
      </c>
      <c r="Z126" s="359">
        <v>45786</v>
      </c>
      <c r="AA126" s="601"/>
      <c r="AB126" s="359"/>
      <c r="AC126" s="602"/>
      <c r="AD126" s="361"/>
      <c r="AE126" s="362">
        <v>25</v>
      </c>
      <c r="AF126" s="363" t="str">
        <f t="shared" si="242"/>
        <v>4IE</v>
      </c>
      <c r="AG126" s="364" t="str">
        <f>IF($AE126=0,"　",VLOOKUP($AE126,ﾚｰｻﾞOP,34,0))</f>
        <v>-</v>
      </c>
      <c r="AH126" s="364" t="str">
        <f t="shared" si="253"/>
        <v>-</v>
      </c>
      <c r="AI126" s="364" t="str">
        <f t="shared" ref="AI126:AI131" si="264">IF($AE126=0,"　",VLOOKUP($AE126,ﾚｰｻﾞOP,36,0))</f>
        <v>-</v>
      </c>
      <c r="AJ126" s="364" t="str">
        <f t="shared" si="201"/>
        <v>-</v>
      </c>
      <c r="AK126" s="364" t="str">
        <f t="shared" si="202"/>
        <v>-</v>
      </c>
      <c r="AL126" s="364"/>
      <c r="AM126" s="364"/>
      <c r="AN126" s="364" t="str">
        <f>IF($AE126=0,"　",VLOOKUP($AE126,ﾚｰｻﾞOP,37,0))</f>
        <v>-</v>
      </c>
      <c r="AO126" s="364" t="str">
        <f t="shared" si="262"/>
        <v>-</v>
      </c>
      <c r="AP126" s="363" t="str">
        <f>IF($AE126=0,"　",VLOOKUP($AE126,ﾚｰｻﾞOP,43,0))</f>
        <v>-</v>
      </c>
      <c r="AQ126" s="255" t="str">
        <f>IF($AE126=0,"　",VLOOKUP($AE126,ﾚｰｻﾞOP,45,0))</f>
        <v>-</v>
      </c>
      <c r="AR126" s="255">
        <f>IF($AE126=0,"　",VLOOKUP($AE126,ﾚｰｻﾞOP,47,0))</f>
        <v>0</v>
      </c>
      <c r="AS126" s="255">
        <f t="shared" si="203"/>
        <v>0</v>
      </c>
      <c r="AT126" s="255"/>
      <c r="AU126" s="256">
        <f t="shared" si="204"/>
        <v>0</v>
      </c>
      <c r="AV126" s="257">
        <f t="shared" si="205"/>
        <v>0</v>
      </c>
      <c r="AW126" s="590" t="str">
        <f>IF($AE126=0,"　",VLOOKUP($AE126,ﾚｰｻﾞOP,5,0))</f>
        <v>-</v>
      </c>
      <c r="AX126" s="369"/>
      <c r="AY126" s="154" t="str">
        <f>IF($AE126=0,"　",VLOOKUP($AE126,ﾚｰｻﾞOP,6,0))</f>
        <v>-</v>
      </c>
      <c r="AZ126" s="367"/>
      <c r="BA126" s="154" t="str">
        <f>IF($AE126=0,"　",VLOOKUP($AE126,ﾚｰｻﾞOP,7,0))</f>
        <v>-</v>
      </c>
      <c r="BB126" s="367"/>
      <c r="BC126" s="368" t="str">
        <f>IF($AE126=0,"　",VLOOKUP($AE126,ﾚｰｻﾞOP,8,0))</f>
        <v>-</v>
      </c>
      <c r="BD126" s="369"/>
      <c r="BE126" s="154" t="str">
        <f>IF($AE126=0,"　",VLOOKUP($AE126,ﾚｰｻﾞOP,9,0))</f>
        <v>-</v>
      </c>
      <c r="BF126" s="367"/>
      <c r="BG126" s="368" t="str">
        <f>IF($AE126=0,"　",VLOOKUP($AE126,ﾚｰｻﾞOP,10,0))</f>
        <v>-</v>
      </c>
      <c r="BH126" s="367"/>
      <c r="BI126" s="154" t="str">
        <f>IF($AE126=0,"　",VLOOKUP($AE126,ﾚｰｻﾞOP,11,0))</f>
        <v>-</v>
      </c>
      <c r="BJ126" s="367"/>
      <c r="BK126" s="154" t="str">
        <f t="shared" si="206"/>
        <v>-</v>
      </c>
      <c r="BL126" s="367"/>
      <c r="BM126" s="154" t="str">
        <f t="shared" si="207"/>
        <v>-</v>
      </c>
      <c r="BN126" s="367"/>
      <c r="BO126" s="155" t="str">
        <f t="shared" si="208"/>
        <v>-</v>
      </c>
      <c r="BP126" s="367"/>
      <c r="BQ126" s="154" t="str">
        <f t="shared" si="254"/>
        <v>-</v>
      </c>
      <c r="BR126" s="369"/>
      <c r="BS126" s="154" t="str">
        <f t="shared" si="209"/>
        <v>-</v>
      </c>
      <c r="BT126" s="369"/>
      <c r="BU126" s="154" t="str">
        <f t="shared" si="210"/>
        <v>-</v>
      </c>
      <c r="BV126" s="369"/>
      <c r="BW126" s="154" t="str">
        <f t="shared" si="211"/>
        <v>-</v>
      </c>
      <c r="BX126" s="367"/>
      <c r="BY126" s="154" t="str">
        <f t="shared" si="212"/>
        <v>-</v>
      </c>
      <c r="BZ126" s="369"/>
      <c r="CA126" s="154" t="str">
        <f t="shared" si="213"/>
        <v>-</v>
      </c>
      <c r="CB126" s="367"/>
      <c r="CC126" s="154" t="str">
        <f t="shared" si="214"/>
        <v>-</v>
      </c>
      <c r="CD126" s="367"/>
      <c r="CE126" s="154" t="str">
        <f t="shared" si="215"/>
        <v>-</v>
      </c>
      <c r="CF126" s="369"/>
      <c r="CG126" s="155" t="str">
        <f t="shared" si="216"/>
        <v>-</v>
      </c>
      <c r="CH126" s="367"/>
      <c r="CI126" s="154" t="str">
        <f t="shared" si="217"/>
        <v>-</v>
      </c>
      <c r="CJ126" s="369"/>
      <c r="CK126" s="154" t="str">
        <f t="shared" si="218"/>
        <v>-</v>
      </c>
      <c r="CL126" s="367"/>
      <c r="CM126" s="154" t="str">
        <f t="shared" si="219"/>
        <v>-</v>
      </c>
      <c r="CN126" s="367"/>
      <c r="CO126" s="155" t="str">
        <f t="shared" si="220"/>
        <v>-</v>
      </c>
      <c r="CP126" s="367"/>
      <c r="CQ126" s="155" t="str">
        <f t="shared" si="221"/>
        <v>-</v>
      </c>
      <c r="CR126" s="367"/>
      <c r="CS126" s="154" t="str">
        <f t="shared" si="222"/>
        <v>-</v>
      </c>
      <c r="CT126" s="367"/>
      <c r="CU126" s="155"/>
      <c r="CV126" s="367"/>
      <c r="CW126" s="154" t="str">
        <f t="shared" si="223"/>
        <v>-</v>
      </c>
      <c r="CX126" s="367"/>
      <c r="CY126" s="155" t="str">
        <f t="shared" si="224"/>
        <v>-</v>
      </c>
      <c r="CZ126" s="367"/>
      <c r="DA126" s="154" t="str">
        <f t="shared" si="225"/>
        <v>-</v>
      </c>
      <c r="DB126" s="369"/>
      <c r="DC126" s="155" t="str">
        <f t="shared" si="226"/>
        <v>-</v>
      </c>
      <c r="DD126" s="367"/>
      <c r="DE126" s="374">
        <f>IF(AG126=1,1,0)</f>
        <v>0</v>
      </c>
      <c r="DF126" s="373"/>
      <c r="DG126" s="265">
        <f t="shared" si="255"/>
        <v>0</v>
      </c>
      <c r="DH126" s="372"/>
      <c r="DI126" s="267">
        <f>IF(AG126=1,1,0)</f>
        <v>0</v>
      </c>
      <c r="DJ126" s="373"/>
      <c r="DK126" s="374">
        <f t="shared" ref="DK126:DK131" si="265">IF(AU126=2,1,0)</f>
        <v>0</v>
      </c>
      <c r="DL126" s="373"/>
      <c r="DM126" s="374">
        <f t="shared" si="258"/>
        <v>0</v>
      </c>
      <c r="DN126" s="373"/>
      <c r="DO126" s="155">
        <f t="shared" si="229"/>
        <v>0</v>
      </c>
      <c r="DP126" s="372"/>
      <c r="DQ126" s="155">
        <f t="shared" si="230"/>
        <v>0</v>
      </c>
      <c r="DR126" s="373"/>
      <c r="DS126" s="155">
        <f t="shared" si="231"/>
        <v>0</v>
      </c>
      <c r="DT126" s="372"/>
      <c r="DU126" s="155">
        <f t="shared" si="232"/>
        <v>0</v>
      </c>
      <c r="DV126" s="373"/>
      <c r="DW126" s="368">
        <f>IF(AN126=1,1,0)</f>
        <v>0</v>
      </c>
      <c r="DX126" s="372"/>
      <c r="DY126" s="154">
        <f t="shared" si="263"/>
        <v>0</v>
      </c>
      <c r="DZ126" s="373"/>
      <c r="EA126" s="154">
        <f>IF(AP126=1,1,0)</f>
        <v>0</v>
      </c>
      <c r="EB126" s="373"/>
      <c r="EC126" s="269">
        <f>IF(AQ126=1,1,0)</f>
        <v>0</v>
      </c>
      <c r="ED126" s="376"/>
      <c r="EE126" s="271">
        <f>IF(AV126=0,0,1)</f>
        <v>0</v>
      </c>
      <c r="EF126" s="377"/>
      <c r="EG126" s="273"/>
      <c r="EH126" s="274"/>
      <c r="EI126" s="275"/>
      <c r="EJ126" s="276"/>
      <c r="EK126" s="275"/>
      <c r="EL126" s="277"/>
      <c r="EM126" s="278" t="str">
        <f t="shared" si="233"/>
        <v xml:space="preserve"> </v>
      </c>
      <c r="EN126" s="372"/>
      <c r="EO126" s="155">
        <f t="shared" si="234"/>
        <v>0</v>
      </c>
      <c r="EP126" s="373"/>
      <c r="ER126" s="194" t="str">
        <f t="shared" si="235"/>
        <v>-</v>
      </c>
      <c r="ET126" s="154">
        <v>45749</v>
      </c>
      <c r="EU126" s="367">
        <v>4163126</v>
      </c>
      <c r="EV126" s="154">
        <v>45749</v>
      </c>
      <c r="EW126" s="367">
        <v>4163126</v>
      </c>
      <c r="EX126" s="154">
        <f t="shared" si="243"/>
        <v>0</v>
      </c>
      <c r="EY126" s="367"/>
      <c r="EZ126" s="154">
        <f t="shared" si="259"/>
        <v>0</v>
      </c>
      <c r="FA126" s="367"/>
      <c r="FB126" s="154">
        <v>45706</v>
      </c>
      <c r="FC126" s="367">
        <v>4163113</v>
      </c>
      <c r="FD126" s="154">
        <f t="shared" si="261"/>
        <v>0</v>
      </c>
      <c r="FE126" s="367"/>
      <c r="FF126" s="155">
        <f t="shared" si="244"/>
        <v>0</v>
      </c>
      <c r="FG126" s="367"/>
      <c r="FH126" s="154">
        <f t="shared" si="260"/>
        <v>0</v>
      </c>
      <c r="FI126" s="367"/>
      <c r="FJ126" s="154">
        <v>45721</v>
      </c>
      <c r="FK126" s="373">
        <v>4163145</v>
      </c>
      <c r="FL126" s="155">
        <f t="shared" ref="FL126:FL157" si="266">IF($AE126=0,"　",VLOOKUP($AE126,ﾚｰｻﾞOP,68,0))</f>
        <v>1</v>
      </c>
      <c r="FM126" s="279"/>
      <c r="FN126" s="1184"/>
      <c r="FO126" s="280"/>
      <c r="FP126" s="281"/>
      <c r="FQ126" s="282"/>
      <c r="FS126" s="281"/>
      <c r="FT126" s="282"/>
    </row>
    <row r="127" spans="1:176" ht="18.600000000000001" customHeight="1">
      <c r="A127" s="228">
        <f t="shared" si="197"/>
        <v>117</v>
      </c>
      <c r="B127" s="343" t="str">
        <f t="shared" si="257"/>
        <v>4IE</v>
      </c>
      <c r="C127" s="1008">
        <v>45778</v>
      </c>
      <c r="D127" s="1050" t="s">
        <v>810</v>
      </c>
      <c r="E127" s="1051">
        <v>89610021</v>
      </c>
      <c r="F127" s="595" t="s">
        <v>2136</v>
      </c>
      <c r="G127" s="596"/>
      <c r="H127" s="597" t="s">
        <v>3</v>
      </c>
      <c r="I127" s="598" t="s">
        <v>51</v>
      </c>
      <c r="J127" s="598" t="s">
        <v>37</v>
      </c>
      <c r="K127" s="599" t="s">
        <v>11</v>
      </c>
      <c r="L127" s="600"/>
      <c r="M127" s="352" t="s">
        <v>627</v>
      </c>
      <c r="N127" s="353"/>
      <c r="O127" s="354">
        <v>45771</v>
      </c>
      <c r="P127" s="353">
        <v>45770</v>
      </c>
      <c r="Q127" s="354">
        <v>45772</v>
      </c>
      <c r="R127" s="353">
        <v>45773</v>
      </c>
      <c r="S127" s="354">
        <v>45772</v>
      </c>
      <c r="T127" s="353">
        <v>45772</v>
      </c>
      <c r="U127" s="355">
        <v>45777</v>
      </c>
      <c r="V127" s="353">
        <v>45777</v>
      </c>
      <c r="W127" s="356">
        <v>45778</v>
      </c>
      <c r="X127" s="357">
        <v>45779</v>
      </c>
      <c r="Y127" s="979">
        <v>45787</v>
      </c>
      <c r="Z127" s="359">
        <v>45787</v>
      </c>
      <c r="AA127" s="601"/>
      <c r="AB127" s="359"/>
      <c r="AC127" s="602"/>
      <c r="AD127" s="361"/>
      <c r="AE127" s="362">
        <v>25</v>
      </c>
      <c r="AF127" s="363" t="str">
        <f t="shared" si="242"/>
        <v>4IE</v>
      </c>
      <c r="AG127" s="364" t="str">
        <f>IF($AE127=0,"　",VLOOKUP($AE127,ﾚｰｻﾞOP,34,0))</f>
        <v>-</v>
      </c>
      <c r="AH127" s="364" t="str">
        <f t="shared" si="253"/>
        <v>-</v>
      </c>
      <c r="AI127" s="364" t="str">
        <f t="shared" si="264"/>
        <v>-</v>
      </c>
      <c r="AJ127" s="364" t="str">
        <f t="shared" si="201"/>
        <v>-</v>
      </c>
      <c r="AK127" s="364" t="str">
        <f t="shared" si="202"/>
        <v>-</v>
      </c>
      <c r="AL127" s="364"/>
      <c r="AM127" s="364"/>
      <c r="AN127" s="364" t="str">
        <f>IF($AE127=0,"　",VLOOKUP($AE127,ﾚｰｻﾞOP,37,0))</f>
        <v>-</v>
      </c>
      <c r="AO127" s="364" t="str">
        <f t="shared" si="262"/>
        <v>-</v>
      </c>
      <c r="AP127" s="363" t="str">
        <f>IF($AE127=0,"　",VLOOKUP($AE127,ﾚｰｻﾞOP,43,0))</f>
        <v>-</v>
      </c>
      <c r="AQ127" s="255" t="str">
        <f>IF($AE127=0,"　",VLOOKUP($AE127,ﾚｰｻﾞOP,45,0))</f>
        <v>-</v>
      </c>
      <c r="AR127" s="255">
        <f>IF($AE127=0,"　",VLOOKUP($AE127,ﾚｰｻﾞOP,47,0))</f>
        <v>0</v>
      </c>
      <c r="AS127" s="255">
        <f t="shared" si="203"/>
        <v>0</v>
      </c>
      <c r="AT127" s="255"/>
      <c r="AU127" s="256">
        <f t="shared" si="204"/>
        <v>0</v>
      </c>
      <c r="AV127" s="257">
        <f t="shared" si="205"/>
        <v>0</v>
      </c>
      <c r="AW127" s="590" t="str">
        <f>IF($AE127=0,"　",VLOOKUP($AE127,ﾚｰｻﾞOP,5,0))</f>
        <v>-</v>
      </c>
      <c r="AX127" s="369"/>
      <c r="AY127" s="154" t="str">
        <f>IF($AE127=0,"　",VLOOKUP($AE127,ﾚｰｻﾞOP,6,0))</f>
        <v>-</v>
      </c>
      <c r="AZ127" s="367"/>
      <c r="BA127" s="154" t="str">
        <f>IF($AE127=0,"　",VLOOKUP($AE127,ﾚｰｻﾞOP,7,0))</f>
        <v>-</v>
      </c>
      <c r="BB127" s="367"/>
      <c r="BC127" s="368" t="str">
        <f>IF($AE127=0,"　",VLOOKUP($AE127,ﾚｰｻﾞOP,8,0))</f>
        <v>-</v>
      </c>
      <c r="BD127" s="369"/>
      <c r="BE127" s="154" t="str">
        <f>IF($AE127=0,"　",VLOOKUP($AE127,ﾚｰｻﾞOP,9,0))</f>
        <v>-</v>
      </c>
      <c r="BF127" s="367"/>
      <c r="BG127" s="368" t="str">
        <f>IF($AE127=0,"　",VLOOKUP($AE127,ﾚｰｻﾞOP,10,0))</f>
        <v>-</v>
      </c>
      <c r="BH127" s="367"/>
      <c r="BI127" s="154" t="str">
        <f>IF($AE127=0,"　",VLOOKUP($AE127,ﾚｰｻﾞOP,11,0))</f>
        <v>-</v>
      </c>
      <c r="BJ127" s="367"/>
      <c r="BK127" s="154" t="str">
        <f t="shared" si="206"/>
        <v>-</v>
      </c>
      <c r="BL127" s="367"/>
      <c r="BM127" s="154" t="str">
        <f t="shared" si="207"/>
        <v>-</v>
      </c>
      <c r="BN127" s="367"/>
      <c r="BO127" s="155" t="str">
        <f t="shared" si="208"/>
        <v>-</v>
      </c>
      <c r="BP127" s="367"/>
      <c r="BQ127" s="154" t="str">
        <f t="shared" si="254"/>
        <v>-</v>
      </c>
      <c r="BR127" s="369"/>
      <c r="BS127" s="154" t="str">
        <f t="shared" si="209"/>
        <v>-</v>
      </c>
      <c r="BT127" s="369"/>
      <c r="BU127" s="154" t="str">
        <f t="shared" si="210"/>
        <v>-</v>
      </c>
      <c r="BV127" s="369"/>
      <c r="BW127" s="154" t="str">
        <f t="shared" si="211"/>
        <v>-</v>
      </c>
      <c r="BX127" s="367"/>
      <c r="BY127" s="154" t="str">
        <f t="shared" si="212"/>
        <v>-</v>
      </c>
      <c r="BZ127" s="369"/>
      <c r="CA127" s="154" t="str">
        <f t="shared" si="213"/>
        <v>-</v>
      </c>
      <c r="CB127" s="367"/>
      <c r="CC127" s="154" t="str">
        <f t="shared" si="214"/>
        <v>-</v>
      </c>
      <c r="CD127" s="367"/>
      <c r="CE127" s="154" t="str">
        <f t="shared" si="215"/>
        <v>-</v>
      </c>
      <c r="CF127" s="369"/>
      <c r="CG127" s="155" t="str">
        <f t="shared" si="216"/>
        <v>-</v>
      </c>
      <c r="CH127" s="367"/>
      <c r="CI127" s="154" t="str">
        <f t="shared" si="217"/>
        <v>-</v>
      </c>
      <c r="CJ127" s="369"/>
      <c r="CK127" s="154" t="str">
        <f t="shared" si="218"/>
        <v>-</v>
      </c>
      <c r="CL127" s="367"/>
      <c r="CM127" s="154" t="str">
        <f t="shared" si="219"/>
        <v>-</v>
      </c>
      <c r="CN127" s="367"/>
      <c r="CO127" s="155" t="str">
        <f t="shared" si="220"/>
        <v>-</v>
      </c>
      <c r="CP127" s="367"/>
      <c r="CQ127" s="155" t="str">
        <f t="shared" si="221"/>
        <v>-</v>
      </c>
      <c r="CR127" s="367"/>
      <c r="CS127" s="154" t="str">
        <f t="shared" si="222"/>
        <v>-</v>
      </c>
      <c r="CT127" s="367"/>
      <c r="CU127" s="155"/>
      <c r="CV127" s="367"/>
      <c r="CW127" s="154" t="str">
        <f t="shared" si="223"/>
        <v>-</v>
      </c>
      <c r="CX127" s="367"/>
      <c r="CY127" s="155" t="str">
        <f t="shared" si="224"/>
        <v>-</v>
      </c>
      <c r="CZ127" s="367"/>
      <c r="DA127" s="154" t="str">
        <f t="shared" si="225"/>
        <v>-</v>
      </c>
      <c r="DB127" s="369"/>
      <c r="DC127" s="155" t="str">
        <f t="shared" si="226"/>
        <v>-</v>
      </c>
      <c r="DD127" s="367"/>
      <c r="DE127" s="374">
        <f>IF(AG127=1,1,0)</f>
        <v>0</v>
      </c>
      <c r="DF127" s="373"/>
      <c r="DG127" s="265">
        <f t="shared" si="255"/>
        <v>0</v>
      </c>
      <c r="DH127" s="372"/>
      <c r="DI127" s="267">
        <f>IF(AG127=1,1,0)</f>
        <v>0</v>
      </c>
      <c r="DJ127" s="373"/>
      <c r="DK127" s="374">
        <f t="shared" si="265"/>
        <v>0</v>
      </c>
      <c r="DL127" s="373"/>
      <c r="DM127" s="374">
        <f t="shared" si="258"/>
        <v>0</v>
      </c>
      <c r="DN127" s="373"/>
      <c r="DO127" s="155">
        <f t="shared" si="229"/>
        <v>0</v>
      </c>
      <c r="DP127" s="372"/>
      <c r="DQ127" s="155">
        <f t="shared" si="230"/>
        <v>0</v>
      </c>
      <c r="DR127" s="373"/>
      <c r="DS127" s="155">
        <f t="shared" si="231"/>
        <v>0</v>
      </c>
      <c r="DT127" s="372"/>
      <c r="DU127" s="155">
        <f t="shared" si="232"/>
        <v>0</v>
      </c>
      <c r="DV127" s="373"/>
      <c r="DW127" s="368">
        <f>IF(AN127=1,1,0)</f>
        <v>0</v>
      </c>
      <c r="DX127" s="372"/>
      <c r="DY127" s="154">
        <f t="shared" si="263"/>
        <v>0</v>
      </c>
      <c r="DZ127" s="373"/>
      <c r="EA127" s="154">
        <f>IF(AP127=1,1,0)</f>
        <v>0</v>
      </c>
      <c r="EB127" s="373"/>
      <c r="EC127" s="269">
        <f>IF(AQ127=1,1,0)</f>
        <v>0</v>
      </c>
      <c r="ED127" s="376"/>
      <c r="EE127" s="271">
        <f>IF(AV127=0,0,1)</f>
        <v>0</v>
      </c>
      <c r="EF127" s="377"/>
      <c r="EG127" s="273"/>
      <c r="EH127" s="274"/>
      <c r="EI127" s="275"/>
      <c r="EJ127" s="276"/>
      <c r="EK127" s="275"/>
      <c r="EL127" s="277"/>
      <c r="EM127" s="278" t="str">
        <f t="shared" si="233"/>
        <v xml:space="preserve"> </v>
      </c>
      <c r="EN127" s="372"/>
      <c r="EO127" s="155">
        <f t="shared" si="234"/>
        <v>0</v>
      </c>
      <c r="EP127" s="373"/>
      <c r="ER127" s="194" t="str">
        <f t="shared" si="235"/>
        <v>-</v>
      </c>
      <c r="ET127" s="154">
        <v>45749</v>
      </c>
      <c r="EU127" s="367">
        <v>4163126</v>
      </c>
      <c r="EV127" s="154">
        <v>45749</v>
      </c>
      <c r="EW127" s="367">
        <v>4163126</v>
      </c>
      <c r="EX127" s="154">
        <f t="shared" si="243"/>
        <v>0</v>
      </c>
      <c r="EY127" s="367"/>
      <c r="EZ127" s="154">
        <f t="shared" si="259"/>
        <v>0</v>
      </c>
      <c r="FA127" s="367"/>
      <c r="FB127" s="154">
        <v>45706</v>
      </c>
      <c r="FC127" s="367">
        <v>4163113</v>
      </c>
      <c r="FD127" s="154">
        <f t="shared" si="261"/>
        <v>0</v>
      </c>
      <c r="FE127" s="367"/>
      <c r="FF127" s="155">
        <f t="shared" si="244"/>
        <v>0</v>
      </c>
      <c r="FG127" s="367"/>
      <c r="FH127" s="154">
        <f t="shared" si="260"/>
        <v>0</v>
      </c>
      <c r="FI127" s="367"/>
      <c r="FJ127" s="154">
        <v>45721</v>
      </c>
      <c r="FK127" s="373">
        <v>4163145</v>
      </c>
      <c r="FL127" s="155">
        <f t="shared" si="266"/>
        <v>1</v>
      </c>
      <c r="FM127" s="279"/>
      <c r="FN127" s="1184"/>
      <c r="FO127" s="280"/>
      <c r="FP127" s="281"/>
      <c r="FQ127" s="282"/>
      <c r="FS127" s="281"/>
      <c r="FT127" s="282"/>
    </row>
    <row r="128" spans="1:176" ht="18.600000000000001" customHeight="1">
      <c r="A128" s="228">
        <f t="shared" si="197"/>
        <v>118</v>
      </c>
      <c r="B128" s="343" t="str">
        <f t="shared" si="257"/>
        <v>4IE</v>
      </c>
      <c r="C128" s="1054">
        <v>45809</v>
      </c>
      <c r="D128" s="1043" t="s">
        <v>948</v>
      </c>
      <c r="E128" s="1009" t="s">
        <v>947</v>
      </c>
      <c r="F128" s="595" t="s">
        <v>2139</v>
      </c>
      <c r="G128" s="596"/>
      <c r="H128" s="597" t="s">
        <v>630</v>
      </c>
      <c r="I128" s="598" t="s">
        <v>48</v>
      </c>
      <c r="J128" s="598" t="s">
        <v>0</v>
      </c>
      <c r="K128" s="599" t="s">
        <v>503</v>
      </c>
      <c r="L128" s="600"/>
      <c r="M128" s="352">
        <v>45771</v>
      </c>
      <c r="N128" s="353">
        <v>45759</v>
      </c>
      <c r="O128" s="354">
        <v>45772</v>
      </c>
      <c r="P128" s="353">
        <v>45771</v>
      </c>
      <c r="Q128" s="354">
        <v>45773</v>
      </c>
      <c r="R128" s="353">
        <v>45772</v>
      </c>
      <c r="S128" s="354">
        <v>45773</v>
      </c>
      <c r="T128" s="353">
        <v>45773</v>
      </c>
      <c r="U128" s="355">
        <v>45778</v>
      </c>
      <c r="V128" s="353">
        <v>45778</v>
      </c>
      <c r="W128" s="356">
        <v>45779</v>
      </c>
      <c r="X128" s="357">
        <v>45779</v>
      </c>
      <c r="Y128" s="359">
        <v>45787</v>
      </c>
      <c r="Z128" s="359">
        <v>45787</v>
      </c>
      <c r="AA128" s="601"/>
      <c r="AB128" s="359"/>
      <c r="AC128" s="251" t="s">
        <v>633</v>
      </c>
      <c r="AD128" s="361"/>
      <c r="AE128" s="362">
        <v>2</v>
      </c>
      <c r="AF128" s="363" t="str">
        <f t="shared" si="242"/>
        <v>4IE</v>
      </c>
      <c r="AG128" s="364">
        <v>1</v>
      </c>
      <c r="AH128" s="364">
        <f t="shared" si="253"/>
        <v>0</v>
      </c>
      <c r="AI128" s="364">
        <f t="shared" si="264"/>
        <v>0</v>
      </c>
      <c r="AJ128" s="364">
        <f t="shared" si="201"/>
        <v>0</v>
      </c>
      <c r="AK128" s="364">
        <f t="shared" si="202"/>
        <v>0</v>
      </c>
      <c r="AL128" s="364"/>
      <c r="AM128" s="364"/>
      <c r="AN128" s="364">
        <f>IF($AE128=0,"　",VLOOKUP($AE128,ﾚｰｻﾞOP,37,0))</f>
        <v>0</v>
      </c>
      <c r="AO128" s="364">
        <f t="shared" si="262"/>
        <v>0</v>
      </c>
      <c r="AP128" s="363">
        <v>1</v>
      </c>
      <c r="AQ128" s="255">
        <v>1</v>
      </c>
      <c r="AR128" s="255">
        <v>1</v>
      </c>
      <c r="AS128" s="255">
        <f t="shared" si="203"/>
        <v>0</v>
      </c>
      <c r="AT128" s="255"/>
      <c r="AU128" s="256">
        <f t="shared" si="204"/>
        <v>0</v>
      </c>
      <c r="AV128" s="257">
        <f t="shared" si="205"/>
        <v>1</v>
      </c>
      <c r="AW128" s="590">
        <v>45749</v>
      </c>
      <c r="AX128" s="369">
        <v>4163120</v>
      </c>
      <c r="AY128" s="154">
        <v>45749</v>
      </c>
      <c r="AZ128" s="367">
        <v>4163121</v>
      </c>
      <c r="BA128" s="154">
        <v>45749</v>
      </c>
      <c r="BB128" s="367">
        <v>4163122</v>
      </c>
      <c r="BC128" s="368">
        <v>45749</v>
      </c>
      <c r="BD128" s="369">
        <v>4163123</v>
      </c>
      <c r="BE128" s="154">
        <v>45749</v>
      </c>
      <c r="BF128" s="367">
        <v>4163124</v>
      </c>
      <c r="BG128" s="368">
        <v>45749</v>
      </c>
      <c r="BH128" s="367">
        <v>4163125</v>
      </c>
      <c r="BI128" s="154">
        <v>45644</v>
      </c>
      <c r="BJ128" s="367">
        <v>4163051</v>
      </c>
      <c r="BK128" s="154" t="str">
        <f t="shared" si="206"/>
        <v>-</v>
      </c>
      <c r="BL128" s="367"/>
      <c r="BM128" s="154" t="str">
        <f t="shared" si="207"/>
        <v>-</v>
      </c>
      <c r="BN128" s="367"/>
      <c r="BO128" s="155" t="str">
        <f t="shared" si="208"/>
        <v>-</v>
      </c>
      <c r="BP128" s="367"/>
      <c r="BQ128" s="154" t="str">
        <f t="shared" si="254"/>
        <v>-</v>
      </c>
      <c r="BR128" s="369"/>
      <c r="BS128" s="154" t="str">
        <f t="shared" si="209"/>
        <v>-</v>
      </c>
      <c r="BT128" s="369"/>
      <c r="BU128" s="154" t="str">
        <f t="shared" si="210"/>
        <v>-</v>
      </c>
      <c r="BV128" s="369"/>
      <c r="BW128" s="154" t="str">
        <f t="shared" si="211"/>
        <v>-</v>
      </c>
      <c r="BX128" s="367"/>
      <c r="BY128" s="154" t="str">
        <f t="shared" si="212"/>
        <v>-</v>
      </c>
      <c r="BZ128" s="369"/>
      <c r="CA128" s="154" t="str">
        <f t="shared" si="213"/>
        <v>-</v>
      </c>
      <c r="CB128" s="367"/>
      <c r="CC128" s="154" t="str">
        <f t="shared" si="214"/>
        <v>-</v>
      </c>
      <c r="CD128" s="367"/>
      <c r="CE128" s="154" t="str">
        <f t="shared" si="215"/>
        <v>-</v>
      </c>
      <c r="CF128" s="369"/>
      <c r="CG128" s="155" t="str">
        <f t="shared" si="216"/>
        <v>-</v>
      </c>
      <c r="CH128" s="367"/>
      <c r="CI128" s="154" t="str">
        <f t="shared" si="217"/>
        <v>-</v>
      </c>
      <c r="CJ128" s="369"/>
      <c r="CK128" s="154" t="str">
        <f t="shared" si="218"/>
        <v>-</v>
      </c>
      <c r="CL128" s="367"/>
      <c r="CM128" s="154" t="str">
        <f t="shared" si="219"/>
        <v>-</v>
      </c>
      <c r="CN128" s="367"/>
      <c r="CO128" s="155" t="str">
        <f t="shared" si="220"/>
        <v>-</v>
      </c>
      <c r="CP128" s="367"/>
      <c r="CQ128" s="155" t="str">
        <f t="shared" si="221"/>
        <v>-</v>
      </c>
      <c r="CR128" s="367"/>
      <c r="CS128" s="154" t="str">
        <f t="shared" si="222"/>
        <v>-</v>
      </c>
      <c r="CT128" s="367"/>
      <c r="CU128" s="155"/>
      <c r="CV128" s="367"/>
      <c r="CW128" s="154" t="str">
        <f t="shared" si="223"/>
        <v>-</v>
      </c>
      <c r="CX128" s="367"/>
      <c r="CY128" s="155" t="str">
        <f t="shared" si="224"/>
        <v>-</v>
      </c>
      <c r="CZ128" s="367"/>
      <c r="DA128" s="154" t="str">
        <f t="shared" si="225"/>
        <v>-</v>
      </c>
      <c r="DB128" s="369"/>
      <c r="DC128" s="155" t="str">
        <f t="shared" si="226"/>
        <v>-</v>
      </c>
      <c r="DD128" s="367"/>
      <c r="DE128" s="374">
        <v>45735</v>
      </c>
      <c r="DF128" s="373">
        <v>4163177</v>
      </c>
      <c r="DG128" s="265">
        <f t="shared" si="255"/>
        <v>0</v>
      </c>
      <c r="DH128" s="372"/>
      <c r="DI128" s="267">
        <v>45734</v>
      </c>
      <c r="DJ128" s="373">
        <v>4163109</v>
      </c>
      <c r="DK128" s="374">
        <f t="shared" si="265"/>
        <v>0</v>
      </c>
      <c r="DL128" s="373"/>
      <c r="DM128" s="374">
        <f t="shared" si="258"/>
        <v>0</v>
      </c>
      <c r="DN128" s="373"/>
      <c r="DO128" s="155">
        <f t="shared" si="229"/>
        <v>0</v>
      </c>
      <c r="DP128" s="372"/>
      <c r="DQ128" s="155">
        <f t="shared" si="230"/>
        <v>0</v>
      </c>
      <c r="DR128" s="373"/>
      <c r="DS128" s="155">
        <f t="shared" si="231"/>
        <v>0</v>
      </c>
      <c r="DT128" s="372"/>
      <c r="DU128" s="155">
        <f t="shared" si="232"/>
        <v>0</v>
      </c>
      <c r="DV128" s="373"/>
      <c r="DW128" s="368">
        <f>IF(AN128=1,1,0)</f>
        <v>0</v>
      </c>
      <c r="DX128" s="372"/>
      <c r="DY128" s="154">
        <f t="shared" si="263"/>
        <v>0</v>
      </c>
      <c r="DZ128" s="373"/>
      <c r="EA128" s="154">
        <v>45734</v>
      </c>
      <c r="EB128" s="373">
        <v>4163107</v>
      </c>
      <c r="EC128" s="269">
        <v>45756</v>
      </c>
      <c r="ED128" s="376">
        <v>4163130</v>
      </c>
      <c r="EE128" s="271">
        <v>45630</v>
      </c>
      <c r="EF128" s="604">
        <v>4163043</v>
      </c>
      <c r="EG128" s="273"/>
      <c r="EH128" s="274"/>
      <c r="EI128" s="275"/>
      <c r="EJ128" s="276"/>
      <c r="EK128" s="275"/>
      <c r="EL128" s="277"/>
      <c r="EM128" s="278" t="str">
        <f t="shared" si="233"/>
        <v xml:space="preserve"> </v>
      </c>
      <c r="EN128" s="372"/>
      <c r="EO128" s="155">
        <f t="shared" si="234"/>
        <v>0</v>
      </c>
      <c r="EP128" s="373"/>
      <c r="ER128" s="194" t="str">
        <f t="shared" si="235"/>
        <v>-</v>
      </c>
      <c r="ET128" s="154" t="str">
        <f t="shared" ref="ET128:ET133" si="267">IF($AE128=0,"　",VLOOKUP($AE128,ﾚｰｻﾞOP,60,0))</f>
        <v>-</v>
      </c>
      <c r="EU128" s="367"/>
      <c r="EV128" s="154" t="str">
        <f t="shared" ref="EV128:EV133" si="268">IF($AE128=0,"　",VLOOKUP($AE128,ﾚｰｻﾞOP,60,0))</f>
        <v>-</v>
      </c>
      <c r="EW128" s="367"/>
      <c r="EX128" s="154" t="str">
        <f t="shared" si="243"/>
        <v>-</v>
      </c>
      <c r="EY128" s="367"/>
      <c r="EZ128" s="154" t="str">
        <f t="shared" si="259"/>
        <v>-</v>
      </c>
      <c r="FA128" s="367"/>
      <c r="FB128" s="154" t="str">
        <f t="shared" ref="FB128:FB133" si="269">IF($AE128=0,"　",VLOOKUP($AE128,ﾚｰｻﾞOP,63,0))</f>
        <v>-</v>
      </c>
      <c r="FC128" s="367"/>
      <c r="FD128" s="154" t="str">
        <f t="shared" si="261"/>
        <v>-</v>
      </c>
      <c r="FE128" s="367"/>
      <c r="FF128" s="155" t="str">
        <f t="shared" si="244"/>
        <v>-</v>
      </c>
      <c r="FG128" s="367"/>
      <c r="FH128" s="154" t="str">
        <f t="shared" si="260"/>
        <v>-</v>
      </c>
      <c r="FI128" s="367"/>
      <c r="FJ128" s="154" t="str">
        <f t="shared" ref="FJ128:FJ133" si="270">IF($AE128=0,"　",VLOOKUP($AE128,ﾚｰｻﾞOP,67,0))</f>
        <v>-</v>
      </c>
      <c r="FK128" s="373"/>
      <c r="FL128" s="155" t="str">
        <f t="shared" si="266"/>
        <v>-</v>
      </c>
      <c r="FM128" s="279"/>
      <c r="FN128" s="1184"/>
      <c r="FO128" s="280"/>
      <c r="FP128" s="281"/>
      <c r="FQ128" s="282"/>
      <c r="FS128" s="281"/>
      <c r="FT128" s="282"/>
    </row>
    <row r="129" spans="1:176" ht="18.600000000000001" customHeight="1">
      <c r="A129" s="228">
        <f t="shared" si="197"/>
        <v>119</v>
      </c>
      <c r="B129" s="343" t="str">
        <f t="shared" si="257"/>
        <v>4IE</v>
      </c>
      <c r="C129" s="1054">
        <v>45809</v>
      </c>
      <c r="D129" s="1043" t="s">
        <v>948</v>
      </c>
      <c r="E129" s="1009" t="s">
        <v>949</v>
      </c>
      <c r="F129" s="595" t="s">
        <v>2140</v>
      </c>
      <c r="G129" s="596"/>
      <c r="H129" s="597" t="s">
        <v>630</v>
      </c>
      <c r="I129" s="598" t="s">
        <v>48</v>
      </c>
      <c r="J129" s="598" t="s">
        <v>0</v>
      </c>
      <c r="K129" s="599" t="s">
        <v>503</v>
      </c>
      <c r="L129" s="600"/>
      <c r="M129" s="352">
        <v>45771</v>
      </c>
      <c r="N129" s="353">
        <v>45759</v>
      </c>
      <c r="O129" s="354">
        <v>45772</v>
      </c>
      <c r="P129" s="353">
        <v>45771</v>
      </c>
      <c r="Q129" s="354">
        <v>45773</v>
      </c>
      <c r="R129" s="353">
        <v>45772</v>
      </c>
      <c r="S129" s="354">
        <v>45773</v>
      </c>
      <c r="T129" s="353">
        <v>45773</v>
      </c>
      <c r="U129" s="355">
        <v>45778</v>
      </c>
      <c r="V129" s="353">
        <v>45779</v>
      </c>
      <c r="W129" s="356">
        <v>45779</v>
      </c>
      <c r="X129" s="357">
        <v>45784</v>
      </c>
      <c r="Y129" s="359">
        <v>45787</v>
      </c>
      <c r="Z129" s="359">
        <v>45787</v>
      </c>
      <c r="AA129" s="601"/>
      <c r="AB129" s="359"/>
      <c r="AC129" s="251" t="s">
        <v>633</v>
      </c>
      <c r="AD129" s="361"/>
      <c r="AE129" s="362">
        <v>2</v>
      </c>
      <c r="AF129" s="363" t="str">
        <f t="shared" si="242"/>
        <v>4IE</v>
      </c>
      <c r="AG129" s="364">
        <v>1</v>
      </c>
      <c r="AH129" s="364">
        <f t="shared" si="253"/>
        <v>0</v>
      </c>
      <c r="AI129" s="364">
        <f t="shared" si="264"/>
        <v>0</v>
      </c>
      <c r="AJ129" s="364">
        <f t="shared" si="201"/>
        <v>0</v>
      </c>
      <c r="AK129" s="364">
        <f t="shared" si="202"/>
        <v>0</v>
      </c>
      <c r="AL129" s="364"/>
      <c r="AM129" s="364"/>
      <c r="AN129" s="364">
        <f>IF($AE129=0,"　",VLOOKUP($AE129,ﾚｰｻﾞOP,37,0))</f>
        <v>0</v>
      </c>
      <c r="AO129" s="364">
        <f t="shared" si="262"/>
        <v>0</v>
      </c>
      <c r="AP129" s="363">
        <v>1</v>
      </c>
      <c r="AQ129" s="255">
        <v>1</v>
      </c>
      <c r="AR129" s="255">
        <v>1</v>
      </c>
      <c r="AS129" s="255">
        <f t="shared" si="203"/>
        <v>0</v>
      </c>
      <c r="AT129" s="255"/>
      <c r="AU129" s="256">
        <f t="shared" si="204"/>
        <v>0</v>
      </c>
      <c r="AV129" s="257">
        <f t="shared" si="205"/>
        <v>1</v>
      </c>
      <c r="AW129" s="590">
        <v>45749</v>
      </c>
      <c r="AX129" s="369">
        <v>4163120</v>
      </c>
      <c r="AY129" s="154">
        <v>45749</v>
      </c>
      <c r="AZ129" s="367">
        <v>4163121</v>
      </c>
      <c r="BA129" s="154">
        <v>45749</v>
      </c>
      <c r="BB129" s="367">
        <v>4163122</v>
      </c>
      <c r="BC129" s="368">
        <v>45749</v>
      </c>
      <c r="BD129" s="369">
        <v>4163123</v>
      </c>
      <c r="BE129" s="154">
        <v>45749</v>
      </c>
      <c r="BF129" s="367">
        <v>4163124</v>
      </c>
      <c r="BG129" s="368">
        <v>45749</v>
      </c>
      <c r="BH129" s="367">
        <v>4163125</v>
      </c>
      <c r="BI129" s="154">
        <v>45644</v>
      </c>
      <c r="BJ129" s="367">
        <v>4163051</v>
      </c>
      <c r="BK129" s="154" t="str">
        <f t="shared" si="206"/>
        <v>-</v>
      </c>
      <c r="BL129" s="367"/>
      <c r="BM129" s="154" t="str">
        <f t="shared" si="207"/>
        <v>-</v>
      </c>
      <c r="BN129" s="367"/>
      <c r="BO129" s="155" t="str">
        <f t="shared" si="208"/>
        <v>-</v>
      </c>
      <c r="BP129" s="367"/>
      <c r="BQ129" s="154" t="str">
        <f t="shared" si="254"/>
        <v>-</v>
      </c>
      <c r="BR129" s="369"/>
      <c r="BS129" s="154" t="str">
        <f t="shared" si="209"/>
        <v>-</v>
      </c>
      <c r="BT129" s="369"/>
      <c r="BU129" s="154" t="str">
        <f t="shared" si="210"/>
        <v>-</v>
      </c>
      <c r="BV129" s="369"/>
      <c r="BW129" s="154" t="str">
        <f t="shared" si="211"/>
        <v>-</v>
      </c>
      <c r="BX129" s="367"/>
      <c r="BY129" s="154" t="str">
        <f t="shared" si="212"/>
        <v>-</v>
      </c>
      <c r="BZ129" s="369"/>
      <c r="CA129" s="154" t="str">
        <f t="shared" si="213"/>
        <v>-</v>
      </c>
      <c r="CB129" s="367"/>
      <c r="CC129" s="154" t="str">
        <f t="shared" si="214"/>
        <v>-</v>
      </c>
      <c r="CD129" s="367"/>
      <c r="CE129" s="154" t="str">
        <f t="shared" si="215"/>
        <v>-</v>
      </c>
      <c r="CF129" s="369"/>
      <c r="CG129" s="155" t="str">
        <f t="shared" si="216"/>
        <v>-</v>
      </c>
      <c r="CH129" s="367"/>
      <c r="CI129" s="154" t="str">
        <f t="shared" si="217"/>
        <v>-</v>
      </c>
      <c r="CJ129" s="369"/>
      <c r="CK129" s="154" t="str">
        <f t="shared" si="218"/>
        <v>-</v>
      </c>
      <c r="CL129" s="367"/>
      <c r="CM129" s="154" t="str">
        <f t="shared" si="219"/>
        <v>-</v>
      </c>
      <c r="CN129" s="367"/>
      <c r="CO129" s="155" t="str">
        <f t="shared" si="220"/>
        <v>-</v>
      </c>
      <c r="CP129" s="367"/>
      <c r="CQ129" s="155" t="str">
        <f t="shared" si="221"/>
        <v>-</v>
      </c>
      <c r="CR129" s="367"/>
      <c r="CS129" s="154" t="str">
        <f t="shared" si="222"/>
        <v>-</v>
      </c>
      <c r="CT129" s="367"/>
      <c r="CU129" s="155"/>
      <c r="CV129" s="367"/>
      <c r="CW129" s="154" t="str">
        <f t="shared" si="223"/>
        <v>-</v>
      </c>
      <c r="CX129" s="367"/>
      <c r="CY129" s="155" t="str">
        <f t="shared" si="224"/>
        <v>-</v>
      </c>
      <c r="CZ129" s="367"/>
      <c r="DA129" s="154" t="str">
        <f t="shared" si="225"/>
        <v>-</v>
      </c>
      <c r="DB129" s="369"/>
      <c r="DC129" s="155" t="str">
        <f t="shared" si="226"/>
        <v>-</v>
      </c>
      <c r="DD129" s="367"/>
      <c r="DE129" s="374">
        <v>45735</v>
      </c>
      <c r="DF129" s="373">
        <v>4163177</v>
      </c>
      <c r="DG129" s="265">
        <f t="shared" si="255"/>
        <v>0</v>
      </c>
      <c r="DH129" s="372"/>
      <c r="DI129" s="267">
        <v>45734</v>
      </c>
      <c r="DJ129" s="373">
        <v>4163109</v>
      </c>
      <c r="DK129" s="374">
        <f t="shared" si="265"/>
        <v>0</v>
      </c>
      <c r="DL129" s="373"/>
      <c r="DM129" s="374">
        <f t="shared" si="258"/>
        <v>0</v>
      </c>
      <c r="DN129" s="373"/>
      <c r="DO129" s="155">
        <f t="shared" si="229"/>
        <v>0</v>
      </c>
      <c r="DP129" s="372"/>
      <c r="DQ129" s="155">
        <f t="shared" si="230"/>
        <v>0</v>
      </c>
      <c r="DR129" s="373"/>
      <c r="DS129" s="155">
        <f t="shared" si="231"/>
        <v>0</v>
      </c>
      <c r="DT129" s="372"/>
      <c r="DU129" s="155">
        <f t="shared" si="232"/>
        <v>0</v>
      </c>
      <c r="DV129" s="373"/>
      <c r="DW129" s="368">
        <f>IF(AN129=1,1,0)</f>
        <v>0</v>
      </c>
      <c r="DX129" s="372"/>
      <c r="DY129" s="154">
        <f t="shared" si="263"/>
        <v>0</v>
      </c>
      <c r="DZ129" s="373"/>
      <c r="EA129" s="154">
        <v>45734</v>
      </c>
      <c r="EB129" s="373">
        <v>4163107</v>
      </c>
      <c r="EC129" s="269">
        <v>45756</v>
      </c>
      <c r="ED129" s="376">
        <v>4163130</v>
      </c>
      <c r="EE129" s="271">
        <v>45630</v>
      </c>
      <c r="EF129" s="604">
        <v>4163043</v>
      </c>
      <c r="EG129" s="273"/>
      <c r="EH129" s="274"/>
      <c r="EI129" s="275"/>
      <c r="EJ129" s="276"/>
      <c r="EK129" s="275"/>
      <c r="EL129" s="277"/>
      <c r="EM129" s="278" t="str">
        <f t="shared" si="233"/>
        <v xml:space="preserve"> </v>
      </c>
      <c r="EN129" s="372"/>
      <c r="EO129" s="155">
        <f t="shared" si="234"/>
        <v>0</v>
      </c>
      <c r="EP129" s="373"/>
      <c r="ER129" s="194" t="str">
        <f t="shared" si="235"/>
        <v>-</v>
      </c>
      <c r="ET129" s="154" t="str">
        <f t="shared" si="267"/>
        <v>-</v>
      </c>
      <c r="EU129" s="367"/>
      <c r="EV129" s="154" t="str">
        <f t="shared" si="268"/>
        <v>-</v>
      </c>
      <c r="EW129" s="367"/>
      <c r="EX129" s="154" t="str">
        <f t="shared" si="243"/>
        <v>-</v>
      </c>
      <c r="EY129" s="367"/>
      <c r="EZ129" s="154" t="str">
        <f t="shared" si="259"/>
        <v>-</v>
      </c>
      <c r="FA129" s="367"/>
      <c r="FB129" s="154" t="str">
        <f t="shared" si="269"/>
        <v>-</v>
      </c>
      <c r="FC129" s="367"/>
      <c r="FD129" s="154" t="str">
        <f t="shared" si="261"/>
        <v>-</v>
      </c>
      <c r="FE129" s="367"/>
      <c r="FF129" s="155" t="str">
        <f t="shared" si="244"/>
        <v>-</v>
      </c>
      <c r="FG129" s="367"/>
      <c r="FH129" s="154" t="str">
        <f t="shared" si="260"/>
        <v>-</v>
      </c>
      <c r="FI129" s="367"/>
      <c r="FJ129" s="154" t="str">
        <f t="shared" si="270"/>
        <v>-</v>
      </c>
      <c r="FK129" s="373"/>
      <c r="FL129" s="155" t="str">
        <f t="shared" si="266"/>
        <v>-</v>
      </c>
      <c r="FM129" s="279"/>
      <c r="FN129" s="1184"/>
      <c r="FO129" s="280"/>
      <c r="FP129" s="281"/>
      <c r="FQ129" s="282"/>
      <c r="FS129" s="281"/>
      <c r="FT129" s="282"/>
    </row>
    <row r="130" spans="1:176" ht="18.600000000000001" customHeight="1">
      <c r="A130" s="228">
        <f t="shared" si="197"/>
        <v>120</v>
      </c>
      <c r="B130" s="343" t="str">
        <f t="shared" si="257"/>
        <v>4IE</v>
      </c>
      <c r="C130" s="1054">
        <v>45809</v>
      </c>
      <c r="D130" s="1043" t="s">
        <v>948</v>
      </c>
      <c r="E130" s="1009" t="s">
        <v>1072</v>
      </c>
      <c r="F130" s="595" t="s">
        <v>2141</v>
      </c>
      <c r="G130" s="596"/>
      <c r="H130" s="597" t="s">
        <v>630</v>
      </c>
      <c r="I130" s="598" t="s">
        <v>48</v>
      </c>
      <c r="J130" s="598" t="s">
        <v>0</v>
      </c>
      <c r="K130" s="599" t="s">
        <v>503</v>
      </c>
      <c r="L130" s="600"/>
      <c r="M130" s="352">
        <v>45772</v>
      </c>
      <c r="N130" s="353">
        <v>45770</v>
      </c>
      <c r="O130" s="354">
        <v>45773</v>
      </c>
      <c r="P130" s="353">
        <v>45773</v>
      </c>
      <c r="Q130" s="354">
        <v>45777</v>
      </c>
      <c r="R130" s="353">
        <v>45773</v>
      </c>
      <c r="S130" s="354">
        <v>45777</v>
      </c>
      <c r="T130" s="353">
        <v>45777</v>
      </c>
      <c r="U130" s="355">
        <v>45779</v>
      </c>
      <c r="V130" s="353">
        <v>45779</v>
      </c>
      <c r="W130" s="356">
        <v>45784</v>
      </c>
      <c r="X130" s="357">
        <v>45784</v>
      </c>
      <c r="Y130" s="359">
        <v>45787</v>
      </c>
      <c r="Z130" s="359">
        <v>45787</v>
      </c>
      <c r="AA130" s="601"/>
      <c r="AB130" s="359"/>
      <c r="AC130" s="251" t="s">
        <v>633</v>
      </c>
      <c r="AD130" s="361"/>
      <c r="AE130" s="362">
        <v>2</v>
      </c>
      <c r="AF130" s="363" t="str">
        <f t="shared" si="242"/>
        <v>4IE</v>
      </c>
      <c r="AG130" s="364">
        <v>1</v>
      </c>
      <c r="AH130" s="364">
        <f t="shared" si="253"/>
        <v>0</v>
      </c>
      <c r="AI130" s="364">
        <f t="shared" si="264"/>
        <v>0</v>
      </c>
      <c r="AJ130" s="364">
        <f t="shared" si="201"/>
        <v>0</v>
      </c>
      <c r="AK130" s="364">
        <f t="shared" si="202"/>
        <v>0</v>
      </c>
      <c r="AL130" s="364"/>
      <c r="AM130" s="364"/>
      <c r="AN130" s="364">
        <v>1</v>
      </c>
      <c r="AO130" s="364">
        <f t="shared" si="262"/>
        <v>0</v>
      </c>
      <c r="AP130" s="363">
        <v>1</v>
      </c>
      <c r="AQ130" s="255">
        <v>1</v>
      </c>
      <c r="AR130" s="255">
        <v>1</v>
      </c>
      <c r="AS130" s="255">
        <f t="shared" si="203"/>
        <v>0</v>
      </c>
      <c r="AT130" s="255"/>
      <c r="AU130" s="256">
        <f t="shared" si="204"/>
        <v>0</v>
      </c>
      <c r="AV130" s="257">
        <f t="shared" si="205"/>
        <v>1</v>
      </c>
      <c r="AW130" s="590">
        <v>45749</v>
      </c>
      <c r="AX130" s="369">
        <v>4163120</v>
      </c>
      <c r="AY130" s="154">
        <v>45749</v>
      </c>
      <c r="AZ130" s="367">
        <v>4163121</v>
      </c>
      <c r="BA130" s="154">
        <v>45749</v>
      </c>
      <c r="BB130" s="367">
        <v>4163122</v>
      </c>
      <c r="BC130" s="368">
        <v>45749</v>
      </c>
      <c r="BD130" s="369">
        <v>4163123</v>
      </c>
      <c r="BE130" s="154">
        <v>45749</v>
      </c>
      <c r="BF130" s="367">
        <v>4163124</v>
      </c>
      <c r="BG130" s="368">
        <v>45749</v>
      </c>
      <c r="BH130" s="367">
        <v>4163125</v>
      </c>
      <c r="BI130" s="154">
        <v>45644</v>
      </c>
      <c r="BJ130" s="367">
        <v>4163051</v>
      </c>
      <c r="BK130" s="154" t="str">
        <f t="shared" si="206"/>
        <v>-</v>
      </c>
      <c r="BL130" s="367"/>
      <c r="BM130" s="154" t="str">
        <f t="shared" si="207"/>
        <v>-</v>
      </c>
      <c r="BN130" s="367"/>
      <c r="BO130" s="155" t="str">
        <f t="shared" si="208"/>
        <v>-</v>
      </c>
      <c r="BP130" s="367"/>
      <c r="BQ130" s="154" t="str">
        <f t="shared" si="254"/>
        <v>-</v>
      </c>
      <c r="BR130" s="369"/>
      <c r="BS130" s="154" t="str">
        <f t="shared" si="209"/>
        <v>-</v>
      </c>
      <c r="BT130" s="369"/>
      <c r="BU130" s="154" t="str">
        <f t="shared" si="210"/>
        <v>-</v>
      </c>
      <c r="BV130" s="369"/>
      <c r="BW130" s="154" t="str">
        <f t="shared" si="211"/>
        <v>-</v>
      </c>
      <c r="BX130" s="367"/>
      <c r="BY130" s="154" t="str">
        <f t="shared" si="212"/>
        <v>-</v>
      </c>
      <c r="BZ130" s="369"/>
      <c r="CA130" s="154" t="str">
        <f t="shared" si="213"/>
        <v>-</v>
      </c>
      <c r="CB130" s="367"/>
      <c r="CC130" s="154" t="str">
        <f t="shared" si="214"/>
        <v>-</v>
      </c>
      <c r="CD130" s="367"/>
      <c r="CE130" s="154" t="str">
        <f t="shared" si="215"/>
        <v>-</v>
      </c>
      <c r="CF130" s="369"/>
      <c r="CG130" s="155" t="str">
        <f t="shared" si="216"/>
        <v>-</v>
      </c>
      <c r="CH130" s="367"/>
      <c r="CI130" s="154" t="str">
        <f t="shared" si="217"/>
        <v>-</v>
      </c>
      <c r="CJ130" s="369"/>
      <c r="CK130" s="154" t="str">
        <f t="shared" si="218"/>
        <v>-</v>
      </c>
      <c r="CL130" s="367"/>
      <c r="CM130" s="154" t="str">
        <f t="shared" si="219"/>
        <v>-</v>
      </c>
      <c r="CN130" s="367"/>
      <c r="CO130" s="155" t="str">
        <f t="shared" si="220"/>
        <v>-</v>
      </c>
      <c r="CP130" s="367"/>
      <c r="CQ130" s="155" t="str">
        <f t="shared" si="221"/>
        <v>-</v>
      </c>
      <c r="CR130" s="367"/>
      <c r="CS130" s="154" t="str">
        <f t="shared" si="222"/>
        <v>-</v>
      </c>
      <c r="CT130" s="367"/>
      <c r="CU130" s="155"/>
      <c r="CV130" s="367"/>
      <c r="CW130" s="154" t="str">
        <f t="shared" si="223"/>
        <v>-</v>
      </c>
      <c r="CX130" s="367"/>
      <c r="CY130" s="155" t="str">
        <f t="shared" si="224"/>
        <v>-</v>
      </c>
      <c r="CZ130" s="367"/>
      <c r="DA130" s="154" t="str">
        <f t="shared" si="225"/>
        <v>-</v>
      </c>
      <c r="DB130" s="369"/>
      <c r="DC130" s="155" t="str">
        <f t="shared" si="226"/>
        <v>-</v>
      </c>
      <c r="DD130" s="367"/>
      <c r="DE130" s="374">
        <v>45735</v>
      </c>
      <c r="DF130" s="373">
        <v>4163177</v>
      </c>
      <c r="DG130" s="265">
        <f t="shared" si="255"/>
        <v>0</v>
      </c>
      <c r="DH130" s="372"/>
      <c r="DI130" s="267">
        <v>45734</v>
      </c>
      <c r="DJ130" s="373">
        <v>4163109</v>
      </c>
      <c r="DK130" s="374">
        <f t="shared" si="265"/>
        <v>0</v>
      </c>
      <c r="DL130" s="373"/>
      <c r="DM130" s="374">
        <f t="shared" si="258"/>
        <v>0</v>
      </c>
      <c r="DN130" s="373"/>
      <c r="DO130" s="155">
        <f t="shared" si="229"/>
        <v>0</v>
      </c>
      <c r="DP130" s="372"/>
      <c r="DQ130" s="155">
        <f t="shared" si="230"/>
        <v>0</v>
      </c>
      <c r="DR130" s="373"/>
      <c r="DS130" s="155">
        <f t="shared" si="231"/>
        <v>0</v>
      </c>
      <c r="DT130" s="372"/>
      <c r="DU130" s="155">
        <f t="shared" si="232"/>
        <v>0</v>
      </c>
      <c r="DV130" s="373"/>
      <c r="DW130" s="368">
        <v>45630</v>
      </c>
      <c r="DX130" s="372">
        <v>4163039</v>
      </c>
      <c r="DY130" s="154">
        <f t="shared" si="263"/>
        <v>0</v>
      </c>
      <c r="DZ130" s="373"/>
      <c r="EA130" s="154">
        <v>45734</v>
      </c>
      <c r="EB130" s="373">
        <v>4163107</v>
      </c>
      <c r="EC130" s="269">
        <v>45756</v>
      </c>
      <c r="ED130" s="376">
        <v>4163130</v>
      </c>
      <c r="EE130" s="271">
        <v>45630</v>
      </c>
      <c r="EF130" s="604">
        <v>4163043</v>
      </c>
      <c r="EG130" s="273"/>
      <c r="EH130" s="274"/>
      <c r="EI130" s="275"/>
      <c r="EJ130" s="276"/>
      <c r="EK130" s="275"/>
      <c r="EL130" s="277"/>
      <c r="EM130" s="278" t="str">
        <f t="shared" si="233"/>
        <v xml:space="preserve"> </v>
      </c>
      <c r="EN130" s="372"/>
      <c r="EO130" s="155">
        <f t="shared" si="234"/>
        <v>0</v>
      </c>
      <c r="EP130" s="373"/>
      <c r="ER130" s="194" t="str">
        <f t="shared" si="235"/>
        <v>-</v>
      </c>
      <c r="ET130" s="154" t="str">
        <f t="shared" si="267"/>
        <v>-</v>
      </c>
      <c r="EU130" s="367"/>
      <c r="EV130" s="154" t="str">
        <f t="shared" si="268"/>
        <v>-</v>
      </c>
      <c r="EW130" s="367"/>
      <c r="EX130" s="154" t="str">
        <f t="shared" si="243"/>
        <v>-</v>
      </c>
      <c r="EY130" s="367"/>
      <c r="EZ130" s="154" t="str">
        <f t="shared" si="259"/>
        <v>-</v>
      </c>
      <c r="FA130" s="367"/>
      <c r="FB130" s="154" t="str">
        <f t="shared" si="269"/>
        <v>-</v>
      </c>
      <c r="FC130" s="367"/>
      <c r="FD130" s="154" t="str">
        <f t="shared" si="261"/>
        <v>-</v>
      </c>
      <c r="FE130" s="367"/>
      <c r="FF130" s="155" t="str">
        <f t="shared" si="244"/>
        <v>-</v>
      </c>
      <c r="FG130" s="367"/>
      <c r="FH130" s="154" t="str">
        <f t="shared" si="260"/>
        <v>-</v>
      </c>
      <c r="FI130" s="367"/>
      <c r="FJ130" s="154" t="str">
        <f t="shared" si="270"/>
        <v>-</v>
      </c>
      <c r="FK130" s="373"/>
      <c r="FL130" s="155" t="str">
        <f t="shared" si="266"/>
        <v>-</v>
      </c>
      <c r="FM130" s="279"/>
      <c r="FN130" s="1184"/>
      <c r="FO130" s="280"/>
      <c r="FP130" s="281"/>
      <c r="FQ130" s="282"/>
      <c r="FS130" s="281"/>
      <c r="FT130" s="282"/>
    </row>
    <row r="131" spans="1:176" ht="18.600000000000001" customHeight="1">
      <c r="A131" s="228">
        <f t="shared" si="197"/>
        <v>121</v>
      </c>
      <c r="B131" s="343" t="str">
        <f t="shared" si="257"/>
        <v>4IE</v>
      </c>
      <c r="C131" s="1054">
        <v>45809</v>
      </c>
      <c r="D131" s="1043" t="s">
        <v>948</v>
      </c>
      <c r="E131" s="1009" t="s">
        <v>1073</v>
      </c>
      <c r="F131" s="595" t="s">
        <v>2142</v>
      </c>
      <c r="G131" s="596"/>
      <c r="H131" s="597" t="s">
        <v>630</v>
      </c>
      <c r="I131" s="598" t="s">
        <v>48</v>
      </c>
      <c r="J131" s="598" t="s">
        <v>0</v>
      </c>
      <c r="K131" s="599" t="s">
        <v>503</v>
      </c>
      <c r="L131" s="600"/>
      <c r="M131" s="352">
        <v>45772</v>
      </c>
      <c r="N131" s="353">
        <v>45770</v>
      </c>
      <c r="O131" s="354">
        <v>45773</v>
      </c>
      <c r="P131" s="353">
        <v>45773</v>
      </c>
      <c r="Q131" s="354">
        <v>45777</v>
      </c>
      <c r="R131" s="353">
        <v>45778</v>
      </c>
      <c r="S131" s="354">
        <v>45777</v>
      </c>
      <c r="T131" s="353">
        <v>45777</v>
      </c>
      <c r="U131" s="355">
        <v>45779</v>
      </c>
      <c r="V131" s="353">
        <v>45779</v>
      </c>
      <c r="W131" s="356">
        <v>45784</v>
      </c>
      <c r="X131" s="357">
        <v>45785</v>
      </c>
      <c r="Y131" s="359">
        <v>45787</v>
      </c>
      <c r="Z131" s="359">
        <v>45787</v>
      </c>
      <c r="AA131" s="601"/>
      <c r="AB131" s="359"/>
      <c r="AC131" s="251" t="s">
        <v>633</v>
      </c>
      <c r="AD131" s="361"/>
      <c r="AE131" s="362">
        <v>2</v>
      </c>
      <c r="AF131" s="363" t="str">
        <f t="shared" si="242"/>
        <v>4IE</v>
      </c>
      <c r="AG131" s="364">
        <v>1</v>
      </c>
      <c r="AH131" s="364">
        <f t="shared" si="253"/>
        <v>0</v>
      </c>
      <c r="AI131" s="364">
        <f t="shared" si="264"/>
        <v>0</v>
      </c>
      <c r="AJ131" s="364">
        <f t="shared" si="201"/>
        <v>0</v>
      </c>
      <c r="AK131" s="364">
        <f t="shared" si="202"/>
        <v>0</v>
      </c>
      <c r="AL131" s="364"/>
      <c r="AM131" s="364"/>
      <c r="AN131" s="364">
        <v>1</v>
      </c>
      <c r="AO131" s="364">
        <f t="shared" si="262"/>
        <v>0</v>
      </c>
      <c r="AP131" s="363">
        <v>1</v>
      </c>
      <c r="AQ131" s="255">
        <v>1</v>
      </c>
      <c r="AR131" s="255">
        <v>1</v>
      </c>
      <c r="AS131" s="255">
        <f t="shared" si="203"/>
        <v>0</v>
      </c>
      <c r="AT131" s="255"/>
      <c r="AU131" s="256">
        <f t="shared" si="204"/>
        <v>0</v>
      </c>
      <c r="AV131" s="257">
        <f t="shared" si="205"/>
        <v>1</v>
      </c>
      <c r="AW131" s="590">
        <v>45749</v>
      </c>
      <c r="AX131" s="369">
        <v>4163120</v>
      </c>
      <c r="AY131" s="154">
        <v>45749</v>
      </c>
      <c r="AZ131" s="367">
        <v>4163121</v>
      </c>
      <c r="BA131" s="154">
        <v>45749</v>
      </c>
      <c r="BB131" s="367">
        <v>4163122</v>
      </c>
      <c r="BC131" s="368">
        <v>45749</v>
      </c>
      <c r="BD131" s="369">
        <v>4163123</v>
      </c>
      <c r="BE131" s="154">
        <v>45749</v>
      </c>
      <c r="BF131" s="367">
        <v>4163124</v>
      </c>
      <c r="BG131" s="368">
        <v>45749</v>
      </c>
      <c r="BH131" s="367">
        <v>4163125</v>
      </c>
      <c r="BI131" s="154">
        <v>45644</v>
      </c>
      <c r="BJ131" s="367">
        <v>4163051</v>
      </c>
      <c r="BK131" s="154" t="str">
        <f t="shared" si="206"/>
        <v>-</v>
      </c>
      <c r="BL131" s="367"/>
      <c r="BM131" s="154" t="str">
        <f t="shared" si="207"/>
        <v>-</v>
      </c>
      <c r="BN131" s="367"/>
      <c r="BO131" s="155" t="str">
        <f t="shared" si="208"/>
        <v>-</v>
      </c>
      <c r="BP131" s="367"/>
      <c r="BQ131" s="154" t="str">
        <f t="shared" si="254"/>
        <v>-</v>
      </c>
      <c r="BR131" s="369"/>
      <c r="BS131" s="154" t="str">
        <f t="shared" si="209"/>
        <v>-</v>
      </c>
      <c r="BT131" s="369"/>
      <c r="BU131" s="154" t="str">
        <f t="shared" si="210"/>
        <v>-</v>
      </c>
      <c r="BV131" s="369"/>
      <c r="BW131" s="154" t="str">
        <f t="shared" si="211"/>
        <v>-</v>
      </c>
      <c r="BX131" s="367"/>
      <c r="BY131" s="154" t="str">
        <f t="shared" si="212"/>
        <v>-</v>
      </c>
      <c r="BZ131" s="369"/>
      <c r="CA131" s="154" t="str">
        <f t="shared" si="213"/>
        <v>-</v>
      </c>
      <c r="CB131" s="367"/>
      <c r="CC131" s="154" t="str">
        <f t="shared" si="214"/>
        <v>-</v>
      </c>
      <c r="CD131" s="367"/>
      <c r="CE131" s="154" t="str">
        <f t="shared" si="215"/>
        <v>-</v>
      </c>
      <c r="CF131" s="369"/>
      <c r="CG131" s="155" t="str">
        <f t="shared" si="216"/>
        <v>-</v>
      </c>
      <c r="CH131" s="367"/>
      <c r="CI131" s="154" t="str">
        <f t="shared" si="217"/>
        <v>-</v>
      </c>
      <c r="CJ131" s="369"/>
      <c r="CK131" s="154" t="str">
        <f t="shared" si="218"/>
        <v>-</v>
      </c>
      <c r="CL131" s="367"/>
      <c r="CM131" s="154" t="str">
        <f t="shared" si="219"/>
        <v>-</v>
      </c>
      <c r="CN131" s="367"/>
      <c r="CO131" s="155" t="str">
        <f t="shared" si="220"/>
        <v>-</v>
      </c>
      <c r="CP131" s="367"/>
      <c r="CQ131" s="155" t="str">
        <f t="shared" si="221"/>
        <v>-</v>
      </c>
      <c r="CR131" s="367"/>
      <c r="CS131" s="154" t="str">
        <f t="shared" si="222"/>
        <v>-</v>
      </c>
      <c r="CT131" s="367"/>
      <c r="CU131" s="155"/>
      <c r="CV131" s="367"/>
      <c r="CW131" s="154" t="str">
        <f t="shared" si="223"/>
        <v>-</v>
      </c>
      <c r="CX131" s="367"/>
      <c r="CY131" s="155" t="str">
        <f t="shared" si="224"/>
        <v>-</v>
      </c>
      <c r="CZ131" s="367"/>
      <c r="DA131" s="154" t="str">
        <f t="shared" si="225"/>
        <v>-</v>
      </c>
      <c r="DB131" s="369"/>
      <c r="DC131" s="155" t="str">
        <f t="shared" si="226"/>
        <v>-</v>
      </c>
      <c r="DD131" s="367"/>
      <c r="DE131" s="374">
        <v>45735</v>
      </c>
      <c r="DF131" s="373">
        <v>4163177</v>
      </c>
      <c r="DG131" s="265">
        <f t="shared" si="255"/>
        <v>0</v>
      </c>
      <c r="DH131" s="372"/>
      <c r="DI131" s="267">
        <v>45734</v>
      </c>
      <c r="DJ131" s="373">
        <v>4163109</v>
      </c>
      <c r="DK131" s="374">
        <f t="shared" si="265"/>
        <v>0</v>
      </c>
      <c r="DL131" s="373"/>
      <c r="DM131" s="374">
        <f t="shared" si="258"/>
        <v>0</v>
      </c>
      <c r="DN131" s="373"/>
      <c r="DO131" s="155">
        <f t="shared" si="229"/>
        <v>0</v>
      </c>
      <c r="DP131" s="372"/>
      <c r="DQ131" s="155">
        <f t="shared" si="230"/>
        <v>0</v>
      </c>
      <c r="DR131" s="373"/>
      <c r="DS131" s="155">
        <f t="shared" si="231"/>
        <v>0</v>
      </c>
      <c r="DT131" s="372"/>
      <c r="DU131" s="155">
        <f t="shared" si="232"/>
        <v>0</v>
      </c>
      <c r="DV131" s="373"/>
      <c r="DW131" s="368">
        <v>45630</v>
      </c>
      <c r="DX131" s="372">
        <v>4163039</v>
      </c>
      <c r="DY131" s="154">
        <f t="shared" si="263"/>
        <v>0</v>
      </c>
      <c r="DZ131" s="373"/>
      <c r="EA131" s="154">
        <v>45734</v>
      </c>
      <c r="EB131" s="373">
        <v>4163107</v>
      </c>
      <c r="EC131" s="269">
        <v>45756</v>
      </c>
      <c r="ED131" s="376">
        <v>4163130</v>
      </c>
      <c r="EE131" s="271">
        <v>45630</v>
      </c>
      <c r="EF131" s="604">
        <v>4163043</v>
      </c>
      <c r="EG131" s="273"/>
      <c r="EH131" s="274"/>
      <c r="EI131" s="275"/>
      <c r="EJ131" s="276"/>
      <c r="EK131" s="275"/>
      <c r="EL131" s="277"/>
      <c r="EM131" s="278" t="str">
        <f t="shared" si="233"/>
        <v xml:space="preserve"> </v>
      </c>
      <c r="EN131" s="372"/>
      <c r="EO131" s="155">
        <f t="shared" si="234"/>
        <v>0</v>
      </c>
      <c r="EP131" s="373"/>
      <c r="ER131" s="194" t="str">
        <f t="shared" si="235"/>
        <v>-</v>
      </c>
      <c r="ET131" s="154" t="str">
        <f t="shared" si="267"/>
        <v>-</v>
      </c>
      <c r="EU131" s="367"/>
      <c r="EV131" s="154" t="str">
        <f t="shared" si="268"/>
        <v>-</v>
      </c>
      <c r="EW131" s="367"/>
      <c r="EX131" s="154" t="str">
        <f t="shared" si="243"/>
        <v>-</v>
      </c>
      <c r="EY131" s="367"/>
      <c r="EZ131" s="154" t="str">
        <f t="shared" si="259"/>
        <v>-</v>
      </c>
      <c r="FA131" s="367"/>
      <c r="FB131" s="154" t="str">
        <f t="shared" si="269"/>
        <v>-</v>
      </c>
      <c r="FC131" s="367"/>
      <c r="FD131" s="154" t="str">
        <f t="shared" si="261"/>
        <v>-</v>
      </c>
      <c r="FE131" s="367"/>
      <c r="FF131" s="155" t="str">
        <f t="shared" si="244"/>
        <v>-</v>
      </c>
      <c r="FG131" s="367"/>
      <c r="FH131" s="154" t="str">
        <f t="shared" si="260"/>
        <v>-</v>
      </c>
      <c r="FI131" s="367"/>
      <c r="FJ131" s="154" t="str">
        <f t="shared" si="270"/>
        <v>-</v>
      </c>
      <c r="FK131" s="373"/>
      <c r="FL131" s="155" t="str">
        <f t="shared" si="266"/>
        <v>-</v>
      </c>
      <c r="FM131" s="279"/>
      <c r="FN131" s="1184"/>
      <c r="FO131" s="280"/>
      <c r="FP131" s="281"/>
      <c r="FQ131" s="282"/>
      <c r="FS131" s="281"/>
      <c r="FT131" s="282"/>
    </row>
    <row r="132" spans="1:176" ht="18.600000000000001" customHeight="1">
      <c r="A132" s="228">
        <f t="shared" si="197"/>
        <v>122</v>
      </c>
      <c r="B132" s="343" t="str">
        <f t="shared" si="257"/>
        <v>4IE</v>
      </c>
      <c r="C132" s="1008">
        <v>45778</v>
      </c>
      <c r="D132" s="942" t="s">
        <v>30</v>
      </c>
      <c r="E132" s="943">
        <v>84510213</v>
      </c>
      <c r="F132" s="595" t="s">
        <v>87</v>
      </c>
      <c r="G132" s="596"/>
      <c r="H132" s="597" t="s">
        <v>630</v>
      </c>
      <c r="I132" s="598" t="s">
        <v>968</v>
      </c>
      <c r="J132" s="598" t="s">
        <v>902</v>
      </c>
      <c r="K132" s="599" t="s">
        <v>11</v>
      </c>
      <c r="L132" s="600"/>
      <c r="M132" s="352">
        <v>45773</v>
      </c>
      <c r="N132" s="353">
        <v>45771</v>
      </c>
      <c r="O132" s="354">
        <v>45777</v>
      </c>
      <c r="P132" s="353">
        <v>45777</v>
      </c>
      <c r="Q132" s="354">
        <v>45778</v>
      </c>
      <c r="R132" s="353">
        <v>38473</v>
      </c>
      <c r="S132" s="354">
        <v>45778</v>
      </c>
      <c r="T132" s="353">
        <v>45778</v>
      </c>
      <c r="U132" s="355">
        <v>45784</v>
      </c>
      <c r="V132" s="353">
        <v>45784</v>
      </c>
      <c r="W132" s="356">
        <v>45785</v>
      </c>
      <c r="X132" s="357">
        <v>45786</v>
      </c>
      <c r="Y132" s="979">
        <v>45790</v>
      </c>
      <c r="Z132" s="359">
        <v>45790</v>
      </c>
      <c r="AA132" s="601"/>
      <c r="AB132" s="359"/>
      <c r="AC132" s="251" t="s">
        <v>633</v>
      </c>
      <c r="AD132" s="361"/>
      <c r="AE132" s="362">
        <v>3</v>
      </c>
      <c r="AF132" s="363" t="str">
        <f t="shared" si="242"/>
        <v>4IE</v>
      </c>
      <c r="AG132" s="364">
        <f>IF($AE132=0,"　",VLOOKUP($AE132,ﾚｰｻﾞOP,34,0))</f>
        <v>0</v>
      </c>
      <c r="AH132" s="364">
        <f t="shared" si="253"/>
        <v>0</v>
      </c>
      <c r="AI132" s="364">
        <v>1</v>
      </c>
      <c r="AJ132" s="364">
        <f t="shared" si="201"/>
        <v>0</v>
      </c>
      <c r="AK132" s="364">
        <f t="shared" si="202"/>
        <v>0</v>
      </c>
      <c r="AL132" s="364"/>
      <c r="AM132" s="364"/>
      <c r="AN132" s="364">
        <v>1</v>
      </c>
      <c r="AO132" s="364">
        <f t="shared" si="262"/>
        <v>0</v>
      </c>
      <c r="AP132" s="363">
        <v>1</v>
      </c>
      <c r="AQ132" s="255">
        <v>1</v>
      </c>
      <c r="AR132" s="255">
        <f>IF($AE132=0,"　",VLOOKUP($AE132,ﾚｰｻﾞOP,47,0))</f>
        <v>0</v>
      </c>
      <c r="AS132" s="255">
        <f t="shared" si="203"/>
        <v>0</v>
      </c>
      <c r="AT132" s="255"/>
      <c r="AU132" s="256">
        <f t="shared" si="204"/>
        <v>2</v>
      </c>
      <c r="AV132" s="257">
        <f t="shared" si="205"/>
        <v>0</v>
      </c>
      <c r="AW132" s="590">
        <v>45749</v>
      </c>
      <c r="AX132" s="369">
        <v>4163120</v>
      </c>
      <c r="AY132" s="154">
        <v>45749</v>
      </c>
      <c r="AZ132" s="367">
        <v>4163121</v>
      </c>
      <c r="BA132" s="154">
        <v>45749</v>
      </c>
      <c r="BB132" s="367">
        <v>4163122</v>
      </c>
      <c r="BC132" s="368">
        <v>45749</v>
      </c>
      <c r="BD132" s="369">
        <v>4163123</v>
      </c>
      <c r="BE132" s="154">
        <v>45749</v>
      </c>
      <c r="BF132" s="367">
        <v>4163124</v>
      </c>
      <c r="BG132" s="368">
        <v>45749</v>
      </c>
      <c r="BH132" s="367">
        <v>4163125</v>
      </c>
      <c r="BI132" s="154">
        <v>45644</v>
      </c>
      <c r="BJ132" s="367">
        <v>4163051</v>
      </c>
      <c r="BK132" s="154" t="str">
        <f t="shared" si="206"/>
        <v>-</v>
      </c>
      <c r="BL132" s="367"/>
      <c r="BM132" s="154" t="str">
        <f t="shared" si="207"/>
        <v>-</v>
      </c>
      <c r="BN132" s="367"/>
      <c r="BO132" s="155" t="str">
        <f t="shared" si="208"/>
        <v>-</v>
      </c>
      <c r="BP132" s="367"/>
      <c r="BQ132" s="154" t="str">
        <f t="shared" si="254"/>
        <v>-</v>
      </c>
      <c r="BR132" s="369"/>
      <c r="BS132" s="154" t="str">
        <f t="shared" si="209"/>
        <v>-</v>
      </c>
      <c r="BT132" s="369"/>
      <c r="BU132" s="154" t="str">
        <f t="shared" si="210"/>
        <v>-</v>
      </c>
      <c r="BV132" s="369"/>
      <c r="BW132" s="154" t="str">
        <f t="shared" si="211"/>
        <v>-</v>
      </c>
      <c r="BX132" s="367"/>
      <c r="BY132" s="154" t="str">
        <f t="shared" si="212"/>
        <v>-</v>
      </c>
      <c r="BZ132" s="369"/>
      <c r="CA132" s="154" t="str">
        <f t="shared" si="213"/>
        <v>-</v>
      </c>
      <c r="CB132" s="367"/>
      <c r="CC132" s="154" t="str">
        <f t="shared" si="214"/>
        <v>-</v>
      </c>
      <c r="CD132" s="367"/>
      <c r="CE132" s="154" t="str">
        <f t="shared" si="215"/>
        <v>-</v>
      </c>
      <c r="CF132" s="369"/>
      <c r="CG132" s="155" t="str">
        <f t="shared" si="216"/>
        <v>-</v>
      </c>
      <c r="CH132" s="367"/>
      <c r="CI132" s="154" t="str">
        <f t="shared" si="217"/>
        <v>-</v>
      </c>
      <c r="CJ132" s="369"/>
      <c r="CK132" s="154" t="str">
        <f t="shared" si="218"/>
        <v>-</v>
      </c>
      <c r="CL132" s="367"/>
      <c r="CM132" s="154" t="str">
        <f t="shared" si="219"/>
        <v>-</v>
      </c>
      <c r="CN132" s="367"/>
      <c r="CO132" s="155" t="str">
        <f t="shared" si="220"/>
        <v>-</v>
      </c>
      <c r="CP132" s="367"/>
      <c r="CQ132" s="155" t="str">
        <f t="shared" si="221"/>
        <v>-</v>
      </c>
      <c r="CR132" s="367"/>
      <c r="CS132" s="154" t="str">
        <f t="shared" si="222"/>
        <v>-</v>
      </c>
      <c r="CT132" s="367"/>
      <c r="CU132" s="155"/>
      <c r="CV132" s="367"/>
      <c r="CW132" s="154" t="str">
        <f t="shared" si="223"/>
        <v>-</v>
      </c>
      <c r="CX132" s="367"/>
      <c r="CY132" s="155" t="str">
        <f t="shared" si="224"/>
        <v>-</v>
      </c>
      <c r="CZ132" s="367"/>
      <c r="DA132" s="154" t="str">
        <f t="shared" si="225"/>
        <v>-</v>
      </c>
      <c r="DB132" s="369"/>
      <c r="DC132" s="155" t="str">
        <f t="shared" si="226"/>
        <v>-</v>
      </c>
      <c r="DD132" s="367"/>
      <c r="DE132" s="374">
        <f>IF(AG132=1,1,0)</f>
        <v>0</v>
      </c>
      <c r="DF132" s="373"/>
      <c r="DG132" s="265">
        <f t="shared" si="255"/>
        <v>0</v>
      </c>
      <c r="DH132" s="372"/>
      <c r="DI132" s="267">
        <f>IF(AG132=1,1,0)</f>
        <v>0</v>
      </c>
      <c r="DJ132" s="373"/>
      <c r="DK132" s="480">
        <v>45679</v>
      </c>
      <c r="DL132" s="481">
        <v>4163066</v>
      </c>
      <c r="DM132" s="374">
        <f t="shared" si="258"/>
        <v>0</v>
      </c>
      <c r="DN132" s="373"/>
      <c r="DO132" s="155">
        <f t="shared" si="229"/>
        <v>0</v>
      </c>
      <c r="DP132" s="372"/>
      <c r="DQ132" s="155">
        <f t="shared" si="230"/>
        <v>0</v>
      </c>
      <c r="DR132" s="373"/>
      <c r="DS132" s="155">
        <f t="shared" si="231"/>
        <v>0</v>
      </c>
      <c r="DT132" s="372"/>
      <c r="DU132" s="155">
        <f t="shared" si="232"/>
        <v>0</v>
      </c>
      <c r="DV132" s="373"/>
      <c r="DW132" s="368">
        <v>45630</v>
      </c>
      <c r="DX132" s="372">
        <v>4163039</v>
      </c>
      <c r="DY132" s="154">
        <f t="shared" si="263"/>
        <v>0</v>
      </c>
      <c r="DZ132" s="373"/>
      <c r="EA132" s="154">
        <v>45734</v>
      </c>
      <c r="EB132" s="373">
        <v>4163107</v>
      </c>
      <c r="EC132" s="269">
        <v>45756</v>
      </c>
      <c r="ED132" s="376">
        <v>4163130</v>
      </c>
      <c r="EE132" s="271">
        <f>IF(AV132=0,0,1)</f>
        <v>0</v>
      </c>
      <c r="EF132" s="377"/>
      <c r="EG132" s="273"/>
      <c r="EH132" s="274"/>
      <c r="EI132" s="275"/>
      <c r="EJ132" s="276"/>
      <c r="EK132" s="275"/>
      <c r="EL132" s="277"/>
      <c r="EM132" s="278" t="str">
        <f t="shared" si="233"/>
        <v xml:space="preserve"> </v>
      </c>
      <c r="EN132" s="372"/>
      <c r="EO132" s="155">
        <f t="shared" si="234"/>
        <v>0</v>
      </c>
      <c r="EP132" s="373"/>
      <c r="ER132" s="194" t="str">
        <f t="shared" si="235"/>
        <v>-</v>
      </c>
      <c r="ET132" s="154" t="str">
        <f t="shared" si="267"/>
        <v>-</v>
      </c>
      <c r="EU132" s="367"/>
      <c r="EV132" s="154" t="str">
        <f t="shared" si="268"/>
        <v>-</v>
      </c>
      <c r="EW132" s="367"/>
      <c r="EX132" s="154" t="str">
        <f t="shared" si="243"/>
        <v>-</v>
      </c>
      <c r="EY132" s="367"/>
      <c r="EZ132" s="154" t="str">
        <f t="shared" si="259"/>
        <v>-</v>
      </c>
      <c r="FA132" s="367"/>
      <c r="FB132" s="154" t="str">
        <f t="shared" si="269"/>
        <v>-</v>
      </c>
      <c r="FC132" s="367"/>
      <c r="FD132" s="154" t="str">
        <f t="shared" si="261"/>
        <v>-</v>
      </c>
      <c r="FE132" s="367"/>
      <c r="FF132" s="155" t="str">
        <f t="shared" si="244"/>
        <v>-</v>
      </c>
      <c r="FG132" s="367"/>
      <c r="FH132" s="154" t="str">
        <f t="shared" si="260"/>
        <v>-</v>
      </c>
      <c r="FI132" s="367"/>
      <c r="FJ132" s="154" t="str">
        <f t="shared" si="270"/>
        <v>-</v>
      </c>
      <c r="FK132" s="373"/>
      <c r="FL132" s="155" t="str">
        <f t="shared" si="266"/>
        <v>-</v>
      </c>
      <c r="FM132" s="279"/>
      <c r="FN132" s="1184"/>
      <c r="FO132" s="280"/>
      <c r="FP132" s="281"/>
      <c r="FQ132" s="282"/>
      <c r="FS132" s="281"/>
      <c r="FT132" s="282"/>
    </row>
    <row r="133" spans="1:176" ht="18.600000000000001" customHeight="1">
      <c r="A133" s="228">
        <f t="shared" si="197"/>
        <v>123</v>
      </c>
      <c r="B133" s="343" t="str">
        <f t="shared" si="257"/>
        <v>4IE</v>
      </c>
      <c r="C133" s="1008">
        <v>45778</v>
      </c>
      <c r="D133" s="942" t="s">
        <v>34</v>
      </c>
      <c r="E133" s="943">
        <v>84510219</v>
      </c>
      <c r="F133" s="595" t="s">
        <v>86</v>
      </c>
      <c r="G133" s="596"/>
      <c r="H133" s="235" t="s">
        <v>632</v>
      </c>
      <c r="I133" s="236" t="s">
        <v>506</v>
      </c>
      <c r="J133" s="598" t="s">
        <v>903</v>
      </c>
      <c r="K133" s="599" t="s">
        <v>11</v>
      </c>
      <c r="L133" s="600"/>
      <c r="M133" s="352">
        <v>45773</v>
      </c>
      <c r="N133" s="353">
        <v>45771</v>
      </c>
      <c r="O133" s="354">
        <v>45777</v>
      </c>
      <c r="P133" s="353">
        <v>45777</v>
      </c>
      <c r="Q133" s="354">
        <v>45778</v>
      </c>
      <c r="R133" s="353">
        <v>45778</v>
      </c>
      <c r="S133" s="354">
        <v>45778</v>
      </c>
      <c r="T133" s="353">
        <v>45778</v>
      </c>
      <c r="U133" s="355">
        <v>45784</v>
      </c>
      <c r="V133" s="353">
        <v>45785</v>
      </c>
      <c r="W133" s="356">
        <v>45785</v>
      </c>
      <c r="X133" s="357">
        <v>45787</v>
      </c>
      <c r="Y133" s="359">
        <v>45791</v>
      </c>
      <c r="Z133" s="359">
        <v>45791</v>
      </c>
      <c r="AA133" s="601"/>
      <c r="AB133" s="359"/>
      <c r="AC133" s="251" t="s">
        <v>633</v>
      </c>
      <c r="AD133" s="361"/>
      <c r="AE133" s="362">
        <v>3</v>
      </c>
      <c r="AF133" s="363" t="str">
        <f t="shared" si="242"/>
        <v>4IE</v>
      </c>
      <c r="AG133" s="364">
        <f>IF($AE133=0,"　",VLOOKUP($AE133,ﾚｰｻﾞOP,34,0))</f>
        <v>0</v>
      </c>
      <c r="AH133" s="364">
        <f t="shared" si="253"/>
        <v>0</v>
      </c>
      <c r="AI133" s="364">
        <v>1</v>
      </c>
      <c r="AJ133" s="364">
        <f t="shared" ref="AJ133:AJ166" si="271">IF($AE133=0,"　",VLOOKUP($AE133,ﾚｰｻﾞOP,51,0))</f>
        <v>0</v>
      </c>
      <c r="AK133" s="364">
        <f t="shared" ref="AK133:AK166" si="272">IF($AE133=0,"　",VLOOKUP($AE133,ﾚｰｻﾞOP,52,0))</f>
        <v>0</v>
      </c>
      <c r="AL133" s="364"/>
      <c r="AM133" s="364"/>
      <c r="AN133" s="364">
        <v>1</v>
      </c>
      <c r="AO133" s="364">
        <v>1</v>
      </c>
      <c r="AP133" s="363">
        <v>1</v>
      </c>
      <c r="AQ133" s="255">
        <v>1</v>
      </c>
      <c r="AR133" s="255">
        <v>1</v>
      </c>
      <c r="AS133" s="255">
        <f t="shared" ref="AS133:AS166" si="273">IF($AE133=0,"　",VLOOKUP($AE133,ﾚｰｻﾞOP,47,0))</f>
        <v>0</v>
      </c>
      <c r="AT133" s="255"/>
      <c r="AU133" s="256">
        <f t="shared" ref="AU133:AU164" si="274">IF(AI133="付属済",0,IF(AI133=1,AI133+AP133,0))</f>
        <v>2</v>
      </c>
      <c r="AV133" s="257">
        <f t="shared" ref="AV133:AV164" si="275">IF(AE133=0,0,(AR133*1)+(AS133*100))</f>
        <v>1</v>
      </c>
      <c r="AW133" s="590">
        <v>45770</v>
      </c>
      <c r="AX133" s="369">
        <v>4163147</v>
      </c>
      <c r="AY133" s="154">
        <v>45770</v>
      </c>
      <c r="AZ133" s="367">
        <v>4163148</v>
      </c>
      <c r="BA133" s="154">
        <v>45770</v>
      </c>
      <c r="BB133" s="367">
        <v>4163149</v>
      </c>
      <c r="BC133" s="368">
        <v>45749</v>
      </c>
      <c r="BD133" s="369">
        <v>4163123</v>
      </c>
      <c r="BE133" s="154">
        <v>45749</v>
      </c>
      <c r="BF133" s="367">
        <v>4163124</v>
      </c>
      <c r="BG133" s="368">
        <v>45770</v>
      </c>
      <c r="BH133" s="367">
        <v>4163152</v>
      </c>
      <c r="BI133" s="154">
        <v>45644</v>
      </c>
      <c r="BJ133" s="367">
        <v>4163051</v>
      </c>
      <c r="BK133" s="154" t="str">
        <f t="shared" ref="BK133:BK151" si="276">IF($AE133=0,"　",VLOOKUP($AE133,ﾚｰｻﾞOP,57,0))</f>
        <v>-</v>
      </c>
      <c r="BL133" s="367"/>
      <c r="BM133" s="154" t="str">
        <f t="shared" ref="BM133:BM151" si="277">IF($AE133=0,"　",VLOOKUP($AE133,ﾚｰｻﾞOP,58,0))</f>
        <v>-</v>
      </c>
      <c r="BN133" s="367"/>
      <c r="BO133" s="155" t="str">
        <f t="shared" ref="BO133:BO151" si="278">IF($AE133=0,"　",VLOOKUP($AE133,ﾚｰｻﾞOP,59,0))</f>
        <v>-</v>
      </c>
      <c r="BP133" s="367"/>
      <c r="BQ133" s="154" t="str">
        <f t="shared" si="254"/>
        <v>-</v>
      </c>
      <c r="BR133" s="369"/>
      <c r="BS133" s="154" t="str">
        <f t="shared" si="209"/>
        <v>-</v>
      </c>
      <c r="BT133" s="369"/>
      <c r="BU133" s="154" t="str">
        <f t="shared" si="210"/>
        <v>-</v>
      </c>
      <c r="BV133" s="369"/>
      <c r="BW133" s="154" t="str">
        <f t="shared" si="211"/>
        <v>-</v>
      </c>
      <c r="BX133" s="367"/>
      <c r="BY133" s="154" t="str">
        <f t="shared" si="212"/>
        <v>-</v>
      </c>
      <c r="BZ133" s="369"/>
      <c r="CA133" s="154" t="str">
        <f t="shared" si="213"/>
        <v>-</v>
      </c>
      <c r="CB133" s="367"/>
      <c r="CC133" s="154" t="str">
        <f t="shared" si="214"/>
        <v>-</v>
      </c>
      <c r="CD133" s="367"/>
      <c r="CE133" s="154" t="str">
        <f t="shared" ref="CE133:CE164" si="279">IF($AE133=0,"　",VLOOKUP($AE133,ﾚｰｻﾞOP,19,0))</f>
        <v>-</v>
      </c>
      <c r="CF133" s="369"/>
      <c r="CG133" s="155" t="str">
        <f t="shared" ref="CG133:CG164" si="280">IF($AE133=0,"　",VLOOKUP($AE133,ﾚｰｻﾞOP,20,0))</f>
        <v>-</v>
      </c>
      <c r="CH133" s="367"/>
      <c r="CI133" s="154" t="str">
        <f t="shared" ref="CI133:CI164" si="281">IF($AE133=0,"　",VLOOKUP($AE133,ﾚｰｻﾞOP,21,0))</f>
        <v>-</v>
      </c>
      <c r="CJ133" s="369"/>
      <c r="CK133" s="154" t="str">
        <f t="shared" ref="CK133:CK164" si="282">IF($AE133=0,"　",VLOOKUP($AE133,ﾚｰｻﾞOP,22,0))</f>
        <v>-</v>
      </c>
      <c r="CL133" s="367"/>
      <c r="CM133" s="154" t="str">
        <f t="shared" ref="CM133:CM164" si="283">IF($AE133=0,"　",VLOOKUP($AE133,ﾚｰｻﾞOP,23,0))</f>
        <v>-</v>
      </c>
      <c r="CN133" s="367"/>
      <c r="CO133" s="155" t="str">
        <f t="shared" ref="CO133:CO164" si="284">IF($AE133=0,"　",VLOOKUP($AE133,ﾚｰｻﾞOP,24,0))</f>
        <v>-</v>
      </c>
      <c r="CP133" s="367"/>
      <c r="CQ133" s="155" t="str">
        <f t="shared" ref="CQ133:CQ164" si="285">IF($AE133=0,"　",VLOOKUP($AE133,ﾚｰｻﾞOP,25,0))</f>
        <v>-</v>
      </c>
      <c r="CR133" s="367"/>
      <c r="CS133" s="154" t="str">
        <f t="shared" ref="CS133:CS164" si="286">IF($AE133=0,"　",VLOOKUP($AE133,ﾚｰｻﾞOP,26,0))</f>
        <v>-</v>
      </c>
      <c r="CT133" s="367"/>
      <c r="CU133" s="155"/>
      <c r="CV133" s="367"/>
      <c r="CW133" s="154" t="str">
        <f t="shared" ref="CW133:CW164" si="287">IF($AE133=0,"　",VLOOKUP($AE133,ﾚｰｻﾞOP,28,0))</f>
        <v>-</v>
      </c>
      <c r="CX133" s="367"/>
      <c r="CY133" s="155" t="str">
        <f t="shared" ref="CY133:CY164" si="288">IF($AE133=0,"　",VLOOKUP($AE133,ﾚｰｻﾞOP,29,0))</f>
        <v>-</v>
      </c>
      <c r="CZ133" s="367"/>
      <c r="DA133" s="154" t="str">
        <f t="shared" ref="DA133:DA164" si="289">IF($AE133=0,"　",VLOOKUP($AE133,ﾚｰｻﾞOP,30,0))</f>
        <v>-</v>
      </c>
      <c r="DB133" s="369"/>
      <c r="DC133" s="155" t="str">
        <f t="shared" ref="DC133:DC164" si="290">IF($AE133=0,"　",VLOOKUP($AE133,ﾚｰｻﾞOP,31,0))</f>
        <v>-</v>
      </c>
      <c r="DD133" s="367"/>
      <c r="DE133" s="374">
        <f>IF(AG133=1,1,0)</f>
        <v>0</v>
      </c>
      <c r="DF133" s="373"/>
      <c r="DG133" s="265">
        <f t="shared" si="255"/>
        <v>0</v>
      </c>
      <c r="DH133" s="372"/>
      <c r="DI133" s="267">
        <f>IF(AG133=1,1,0)</f>
        <v>0</v>
      </c>
      <c r="DJ133" s="373"/>
      <c r="DK133" s="374">
        <v>45734</v>
      </c>
      <c r="DL133" s="373">
        <v>4163106</v>
      </c>
      <c r="DM133" s="374">
        <f t="shared" si="258"/>
        <v>0</v>
      </c>
      <c r="DN133" s="373"/>
      <c r="DO133" s="155">
        <f t="shared" ref="DO133:DO166" si="291">IF(AJ133=1,1,0)</f>
        <v>0</v>
      </c>
      <c r="DP133" s="372"/>
      <c r="DQ133" s="155">
        <f t="shared" ref="DQ133:DQ166" si="292">IF(AK133=1,1,0)</f>
        <v>0</v>
      </c>
      <c r="DR133" s="373"/>
      <c r="DS133" s="155">
        <f t="shared" ref="DS133:DS166" si="293">IF(AL133=1,1,0)</f>
        <v>0</v>
      </c>
      <c r="DT133" s="372"/>
      <c r="DU133" s="155">
        <f t="shared" ref="DU133:DU166" si="294">IF(AM133=1,1,0)</f>
        <v>0</v>
      </c>
      <c r="DV133" s="373"/>
      <c r="DW133" s="368">
        <v>45630</v>
      </c>
      <c r="DX133" s="372">
        <v>4163039</v>
      </c>
      <c r="DY133" s="154">
        <v>45630</v>
      </c>
      <c r="DZ133" s="373">
        <v>4163040</v>
      </c>
      <c r="EA133" s="154">
        <v>45734</v>
      </c>
      <c r="EB133" s="373">
        <v>4163107</v>
      </c>
      <c r="EC133" s="269">
        <v>45756</v>
      </c>
      <c r="ED133" s="376">
        <v>4163130</v>
      </c>
      <c r="EE133" s="271">
        <v>45630</v>
      </c>
      <c r="EF133" s="604">
        <v>4163043</v>
      </c>
      <c r="EG133" s="273"/>
      <c r="EH133" s="274"/>
      <c r="EI133" s="275"/>
      <c r="EJ133" s="276"/>
      <c r="EK133" s="275"/>
      <c r="EL133" s="277"/>
      <c r="EM133" s="278" t="str">
        <f t="shared" ref="EM133:EM166" si="295">IF(CE133="-"," ",IF(AR133=1,1," "))</f>
        <v xml:space="preserve"> </v>
      </c>
      <c r="EN133" s="372"/>
      <c r="EO133" s="155">
        <f t="shared" ref="EO133:EO166" si="296">IF(AT133=1,1,0)</f>
        <v>0</v>
      </c>
      <c r="EP133" s="373"/>
      <c r="ER133" s="194" t="str">
        <f t="shared" ref="ER133:ER150" si="297">IF(AND($AE133&gt;=11,$AE133&lt;=16,$I133="国内"),"1","-")</f>
        <v>-</v>
      </c>
      <c r="ET133" s="154" t="str">
        <f t="shared" si="267"/>
        <v>-</v>
      </c>
      <c r="EU133" s="367"/>
      <c r="EV133" s="154" t="str">
        <f t="shared" si="268"/>
        <v>-</v>
      </c>
      <c r="EW133" s="367"/>
      <c r="EX133" s="154" t="str">
        <f t="shared" si="243"/>
        <v>-</v>
      </c>
      <c r="EY133" s="367"/>
      <c r="EZ133" s="154" t="str">
        <f t="shared" si="259"/>
        <v>-</v>
      </c>
      <c r="FA133" s="367"/>
      <c r="FB133" s="154" t="str">
        <f t="shared" si="269"/>
        <v>-</v>
      </c>
      <c r="FC133" s="367"/>
      <c r="FD133" s="154" t="str">
        <f t="shared" si="261"/>
        <v>-</v>
      </c>
      <c r="FE133" s="367"/>
      <c r="FF133" s="155" t="str">
        <f t="shared" si="244"/>
        <v>-</v>
      </c>
      <c r="FG133" s="367"/>
      <c r="FH133" s="154" t="str">
        <f t="shared" si="260"/>
        <v>-</v>
      </c>
      <c r="FI133" s="367"/>
      <c r="FJ133" s="154" t="str">
        <f t="shared" si="270"/>
        <v>-</v>
      </c>
      <c r="FK133" s="373"/>
      <c r="FL133" s="155" t="str">
        <f t="shared" si="266"/>
        <v>-</v>
      </c>
      <c r="FM133" s="279"/>
      <c r="FN133" s="1184"/>
      <c r="FO133" s="280"/>
      <c r="FP133" s="281"/>
      <c r="FQ133" s="282"/>
      <c r="FS133" s="281"/>
      <c r="FT133" s="282"/>
    </row>
    <row r="134" spans="1:176" ht="19.350000000000001" customHeight="1">
      <c r="A134" s="228">
        <f t="shared" si="197"/>
        <v>124</v>
      </c>
      <c r="B134" s="343" t="str">
        <f t="shared" si="257"/>
        <v>4IE</v>
      </c>
      <c r="C134" s="1008">
        <v>45778</v>
      </c>
      <c r="D134" s="1050" t="s">
        <v>810</v>
      </c>
      <c r="E134" s="1051">
        <v>89610031</v>
      </c>
      <c r="F134" s="595" t="s">
        <v>2137</v>
      </c>
      <c r="G134" s="596"/>
      <c r="H134" s="597" t="s">
        <v>630</v>
      </c>
      <c r="I134" s="598" t="s">
        <v>967</v>
      </c>
      <c r="J134" s="598" t="s">
        <v>26</v>
      </c>
      <c r="K134" s="599" t="s">
        <v>11</v>
      </c>
      <c r="L134" s="600"/>
      <c r="M134" s="352" t="s">
        <v>627</v>
      </c>
      <c r="N134" s="353"/>
      <c r="O134" s="354">
        <v>45778</v>
      </c>
      <c r="P134" s="353">
        <v>45778</v>
      </c>
      <c r="Q134" s="354">
        <v>45779</v>
      </c>
      <c r="R134" s="353">
        <v>45779</v>
      </c>
      <c r="S134" s="354">
        <v>45779</v>
      </c>
      <c r="T134" s="353">
        <v>45779</v>
      </c>
      <c r="U134" s="355">
        <v>45785</v>
      </c>
      <c r="V134" s="353">
        <v>45785</v>
      </c>
      <c r="W134" s="356">
        <v>45786</v>
      </c>
      <c r="X134" s="357">
        <v>45786</v>
      </c>
      <c r="Y134" s="979">
        <v>45790</v>
      </c>
      <c r="Z134" s="359">
        <v>45790</v>
      </c>
      <c r="AA134" s="601"/>
      <c r="AB134" s="359"/>
      <c r="AC134" s="602"/>
      <c r="AD134" s="361"/>
      <c r="AE134" s="362">
        <v>25</v>
      </c>
      <c r="AF134" s="363" t="str">
        <f t="shared" si="242"/>
        <v>4IE</v>
      </c>
      <c r="AG134" s="364" t="str">
        <f>IF($AE134=0,"　",VLOOKUP($AE134,ﾚｰｻﾞOP,34,0))</f>
        <v>-</v>
      </c>
      <c r="AH134" s="364" t="str">
        <f t="shared" si="253"/>
        <v>-</v>
      </c>
      <c r="AI134" s="364" t="str">
        <f t="shared" ref="AI134:AI139" si="298">IF($AE134=0,"　",VLOOKUP($AE134,ﾚｰｻﾞOP,36,0))</f>
        <v>-</v>
      </c>
      <c r="AJ134" s="364" t="str">
        <f t="shared" si="271"/>
        <v>-</v>
      </c>
      <c r="AK134" s="364" t="str">
        <f t="shared" si="272"/>
        <v>-</v>
      </c>
      <c r="AL134" s="364"/>
      <c r="AM134" s="364"/>
      <c r="AN134" s="364" t="str">
        <f t="shared" ref="AN134:AN139" si="299">IF($AE134=0,"　",VLOOKUP($AE134,ﾚｰｻﾞOP,37,0))</f>
        <v>-</v>
      </c>
      <c r="AO134" s="364" t="str">
        <f t="shared" ref="AO134:AO140" si="300">IF($AE134=0,"　",VLOOKUP($AE134,ﾚｰｻﾞOP,40,0))</f>
        <v>-</v>
      </c>
      <c r="AP134" s="363" t="str">
        <f>IF($AE134=0,"　",VLOOKUP($AE134,ﾚｰｻﾞOP,43,0))</f>
        <v>-</v>
      </c>
      <c r="AQ134" s="255" t="str">
        <f>IF($AE134=0,"　",VLOOKUP($AE134,ﾚｰｻﾞOP,45,0))</f>
        <v>-</v>
      </c>
      <c r="AR134" s="255">
        <f>IF($AE134=0,"　",VLOOKUP($AE134,ﾚｰｻﾞOP,47,0))</f>
        <v>0</v>
      </c>
      <c r="AS134" s="255">
        <f t="shared" si="273"/>
        <v>0</v>
      </c>
      <c r="AT134" s="255"/>
      <c r="AU134" s="256">
        <f t="shared" si="274"/>
        <v>0</v>
      </c>
      <c r="AV134" s="257">
        <f t="shared" si="275"/>
        <v>0</v>
      </c>
      <c r="AW134" s="590" t="str">
        <f>IF($AE134=0,"　",VLOOKUP($AE134,ﾚｰｻﾞOP,5,0))</f>
        <v>-</v>
      </c>
      <c r="AX134" s="369"/>
      <c r="AY134" s="154" t="str">
        <f>IF($AE134=0,"　",VLOOKUP($AE134,ﾚｰｻﾞOP,6,0))</f>
        <v>-</v>
      </c>
      <c r="AZ134" s="367"/>
      <c r="BA134" s="154" t="str">
        <f>IF($AE134=0,"　",VLOOKUP($AE134,ﾚｰｻﾞOP,7,0))</f>
        <v>-</v>
      </c>
      <c r="BB134" s="367"/>
      <c r="BC134" s="368" t="str">
        <f>IF($AE134=0,"　",VLOOKUP($AE134,ﾚｰｻﾞOP,8,0))</f>
        <v>-</v>
      </c>
      <c r="BD134" s="369"/>
      <c r="BE134" s="154" t="str">
        <f>IF($AE134=0,"　",VLOOKUP($AE134,ﾚｰｻﾞOP,9,0))</f>
        <v>-</v>
      </c>
      <c r="BF134" s="367"/>
      <c r="BG134" s="368" t="str">
        <f>IF($AE134=0,"　",VLOOKUP($AE134,ﾚｰｻﾞOP,10,0))</f>
        <v>-</v>
      </c>
      <c r="BH134" s="367"/>
      <c r="BI134" s="154" t="str">
        <f>IF($AE134=0,"　",VLOOKUP($AE134,ﾚｰｻﾞOP,11,0))</f>
        <v>-</v>
      </c>
      <c r="BJ134" s="367"/>
      <c r="BK134" s="154" t="str">
        <f t="shared" si="276"/>
        <v>-</v>
      </c>
      <c r="BL134" s="367"/>
      <c r="BM134" s="154" t="str">
        <f t="shared" si="277"/>
        <v>-</v>
      </c>
      <c r="BN134" s="367"/>
      <c r="BO134" s="155" t="str">
        <f t="shared" si="278"/>
        <v>-</v>
      </c>
      <c r="BP134" s="367"/>
      <c r="BQ134" s="154" t="str">
        <f t="shared" si="254"/>
        <v>-</v>
      </c>
      <c r="BR134" s="369"/>
      <c r="BS134" s="154" t="str">
        <f t="shared" si="209"/>
        <v>-</v>
      </c>
      <c r="BT134" s="369"/>
      <c r="BU134" s="154" t="str">
        <f t="shared" si="210"/>
        <v>-</v>
      </c>
      <c r="BV134" s="369"/>
      <c r="BW134" s="154" t="str">
        <f t="shared" si="211"/>
        <v>-</v>
      </c>
      <c r="BX134" s="367"/>
      <c r="BY134" s="154" t="str">
        <f t="shared" si="212"/>
        <v>-</v>
      </c>
      <c r="BZ134" s="369"/>
      <c r="CA134" s="154" t="str">
        <f t="shared" si="213"/>
        <v>-</v>
      </c>
      <c r="CB134" s="367"/>
      <c r="CC134" s="154" t="str">
        <f t="shared" si="214"/>
        <v>-</v>
      </c>
      <c r="CD134" s="367"/>
      <c r="CE134" s="154" t="str">
        <f t="shared" si="279"/>
        <v>-</v>
      </c>
      <c r="CF134" s="369"/>
      <c r="CG134" s="155" t="str">
        <f t="shared" si="280"/>
        <v>-</v>
      </c>
      <c r="CH134" s="367"/>
      <c r="CI134" s="154" t="str">
        <f t="shared" si="281"/>
        <v>-</v>
      </c>
      <c r="CJ134" s="369"/>
      <c r="CK134" s="154" t="str">
        <f t="shared" si="282"/>
        <v>-</v>
      </c>
      <c r="CL134" s="367"/>
      <c r="CM134" s="154" t="str">
        <f t="shared" si="283"/>
        <v>-</v>
      </c>
      <c r="CN134" s="367"/>
      <c r="CO134" s="155" t="str">
        <f t="shared" si="284"/>
        <v>-</v>
      </c>
      <c r="CP134" s="367"/>
      <c r="CQ134" s="155" t="str">
        <f t="shared" si="285"/>
        <v>-</v>
      </c>
      <c r="CR134" s="367"/>
      <c r="CS134" s="154" t="str">
        <f t="shared" si="286"/>
        <v>-</v>
      </c>
      <c r="CT134" s="367"/>
      <c r="CU134" s="155"/>
      <c r="CV134" s="367"/>
      <c r="CW134" s="154" t="str">
        <f t="shared" si="287"/>
        <v>-</v>
      </c>
      <c r="CX134" s="367"/>
      <c r="CY134" s="155" t="str">
        <f t="shared" si="288"/>
        <v>-</v>
      </c>
      <c r="CZ134" s="367"/>
      <c r="DA134" s="154" t="str">
        <f t="shared" si="289"/>
        <v>-</v>
      </c>
      <c r="DB134" s="369"/>
      <c r="DC134" s="155" t="str">
        <f t="shared" si="290"/>
        <v>-</v>
      </c>
      <c r="DD134" s="367"/>
      <c r="DE134" s="374">
        <f>IF(AG134=1,1,0)</f>
        <v>0</v>
      </c>
      <c r="DF134" s="373"/>
      <c r="DG134" s="265">
        <f t="shared" si="255"/>
        <v>0</v>
      </c>
      <c r="DH134" s="372"/>
      <c r="DI134" s="267">
        <f>IF(AG134=1,1,0)</f>
        <v>0</v>
      </c>
      <c r="DJ134" s="373"/>
      <c r="DK134" s="374">
        <f t="shared" ref="DK134:DK139" si="301">IF(AU134=2,1,0)</f>
        <v>0</v>
      </c>
      <c r="DL134" s="373"/>
      <c r="DM134" s="374">
        <f t="shared" si="258"/>
        <v>0</v>
      </c>
      <c r="DN134" s="373"/>
      <c r="DO134" s="155">
        <f t="shared" si="291"/>
        <v>0</v>
      </c>
      <c r="DP134" s="372"/>
      <c r="DQ134" s="155">
        <f t="shared" si="292"/>
        <v>0</v>
      </c>
      <c r="DR134" s="373"/>
      <c r="DS134" s="155">
        <f t="shared" si="293"/>
        <v>0</v>
      </c>
      <c r="DT134" s="372"/>
      <c r="DU134" s="155">
        <f t="shared" si="294"/>
        <v>0</v>
      </c>
      <c r="DV134" s="373"/>
      <c r="DW134" s="368">
        <f t="shared" ref="DW134:DW139" si="302">IF(AN134=1,1,0)</f>
        <v>0</v>
      </c>
      <c r="DX134" s="372"/>
      <c r="DY134" s="154">
        <f t="shared" ref="DY134:DY140" si="303">IF(AO134=1,1,0)</f>
        <v>0</v>
      </c>
      <c r="DZ134" s="373"/>
      <c r="EA134" s="154">
        <f>IF(AP134=1,1,0)</f>
        <v>0</v>
      </c>
      <c r="EB134" s="373"/>
      <c r="EC134" s="269">
        <f>IF(AQ134=1,1,0)</f>
        <v>0</v>
      </c>
      <c r="ED134" s="376"/>
      <c r="EE134" s="271">
        <f>IF(AV134=0,0,1)</f>
        <v>0</v>
      </c>
      <c r="EF134" s="377"/>
      <c r="EG134" s="273"/>
      <c r="EH134" s="274"/>
      <c r="EI134" s="275"/>
      <c r="EJ134" s="276"/>
      <c r="EK134" s="275"/>
      <c r="EL134" s="277"/>
      <c r="EM134" s="278" t="str">
        <f t="shared" si="295"/>
        <v xml:space="preserve"> </v>
      </c>
      <c r="EN134" s="372"/>
      <c r="EO134" s="155">
        <f t="shared" si="296"/>
        <v>0</v>
      </c>
      <c r="EP134" s="373"/>
      <c r="ER134" s="194" t="str">
        <f t="shared" si="297"/>
        <v>-</v>
      </c>
      <c r="ET134" s="154">
        <v>45749</v>
      </c>
      <c r="EU134" s="367">
        <v>4163126</v>
      </c>
      <c r="EV134" s="154">
        <v>45749</v>
      </c>
      <c r="EW134" s="367">
        <v>4163126</v>
      </c>
      <c r="EX134" s="154">
        <f t="shared" si="243"/>
        <v>0</v>
      </c>
      <c r="EY134" s="367"/>
      <c r="EZ134" s="154">
        <v>45706</v>
      </c>
      <c r="FA134" s="367">
        <v>4163112</v>
      </c>
      <c r="FB134" s="154">
        <v>45706</v>
      </c>
      <c r="FC134" s="367">
        <v>4163113</v>
      </c>
      <c r="FD134" s="154">
        <f t="shared" si="261"/>
        <v>0</v>
      </c>
      <c r="FE134" s="367"/>
      <c r="FF134" s="155">
        <f t="shared" si="244"/>
        <v>0</v>
      </c>
      <c r="FG134" s="367"/>
      <c r="FH134" s="154">
        <f t="shared" si="260"/>
        <v>0</v>
      </c>
      <c r="FI134" s="367"/>
      <c r="FJ134" s="154">
        <v>45721</v>
      </c>
      <c r="FK134" s="373">
        <v>4163145</v>
      </c>
      <c r="FL134" s="155">
        <f t="shared" si="266"/>
        <v>1</v>
      </c>
      <c r="FM134" s="279"/>
      <c r="FN134" s="1184"/>
      <c r="FO134" s="280"/>
      <c r="FP134" s="281"/>
      <c r="FQ134" s="282"/>
      <c r="FS134" s="281"/>
      <c r="FT134" s="282"/>
    </row>
    <row r="135" spans="1:176" ht="18.600000000000001" customHeight="1">
      <c r="A135" s="228">
        <f t="shared" si="197"/>
        <v>125</v>
      </c>
      <c r="B135" s="343" t="str">
        <f t="shared" si="257"/>
        <v>4IE</v>
      </c>
      <c r="C135" s="1008">
        <v>45778</v>
      </c>
      <c r="D135" s="1050" t="s">
        <v>810</v>
      </c>
      <c r="E135" s="1051">
        <v>89610022</v>
      </c>
      <c r="F135" s="595" t="s">
        <v>2138</v>
      </c>
      <c r="G135" s="596"/>
      <c r="H135" s="597" t="s">
        <v>630</v>
      </c>
      <c r="I135" s="598" t="s">
        <v>507</v>
      </c>
      <c r="J135" s="598" t="s">
        <v>621</v>
      </c>
      <c r="K135" s="599" t="s">
        <v>11</v>
      </c>
      <c r="L135" s="600"/>
      <c r="M135" s="352" t="s">
        <v>627</v>
      </c>
      <c r="N135" s="353"/>
      <c r="O135" s="354">
        <v>45778</v>
      </c>
      <c r="P135" s="353">
        <v>45778</v>
      </c>
      <c r="Q135" s="354">
        <v>45779</v>
      </c>
      <c r="R135" s="353">
        <v>45779</v>
      </c>
      <c r="S135" s="354">
        <v>45779</v>
      </c>
      <c r="T135" s="353">
        <v>45779</v>
      </c>
      <c r="U135" s="355">
        <v>45785</v>
      </c>
      <c r="V135" s="353">
        <v>45786</v>
      </c>
      <c r="W135" s="356">
        <v>45786</v>
      </c>
      <c r="X135" s="357">
        <v>45789</v>
      </c>
      <c r="Y135" s="979">
        <v>45791</v>
      </c>
      <c r="Z135" s="359">
        <v>45791</v>
      </c>
      <c r="AA135" s="601"/>
      <c r="AB135" s="359"/>
      <c r="AC135" s="602"/>
      <c r="AD135" s="361"/>
      <c r="AE135" s="362">
        <v>25</v>
      </c>
      <c r="AF135" s="363" t="str">
        <f t="shared" si="242"/>
        <v>4IE</v>
      </c>
      <c r="AG135" s="364" t="str">
        <f>IF($AE135=0,"　",VLOOKUP($AE135,ﾚｰｻﾞOP,34,0))</f>
        <v>-</v>
      </c>
      <c r="AH135" s="364" t="str">
        <f t="shared" si="253"/>
        <v>-</v>
      </c>
      <c r="AI135" s="364" t="str">
        <f t="shared" si="298"/>
        <v>-</v>
      </c>
      <c r="AJ135" s="364" t="str">
        <f t="shared" si="271"/>
        <v>-</v>
      </c>
      <c r="AK135" s="364" t="str">
        <f t="shared" si="272"/>
        <v>-</v>
      </c>
      <c r="AL135" s="364"/>
      <c r="AM135" s="364"/>
      <c r="AN135" s="364" t="str">
        <f t="shared" si="299"/>
        <v>-</v>
      </c>
      <c r="AO135" s="364" t="str">
        <f t="shared" si="300"/>
        <v>-</v>
      </c>
      <c r="AP135" s="363" t="str">
        <f>IF($AE135=0,"　",VLOOKUP($AE135,ﾚｰｻﾞOP,43,0))</f>
        <v>-</v>
      </c>
      <c r="AQ135" s="255" t="str">
        <f>IF($AE135=0,"　",VLOOKUP($AE135,ﾚｰｻﾞOP,45,0))</f>
        <v>-</v>
      </c>
      <c r="AR135" s="255">
        <f>IF($AE135=0,"　",VLOOKUP($AE135,ﾚｰｻﾞOP,47,0))</f>
        <v>0</v>
      </c>
      <c r="AS135" s="255">
        <f t="shared" si="273"/>
        <v>0</v>
      </c>
      <c r="AT135" s="255"/>
      <c r="AU135" s="256">
        <f t="shared" si="274"/>
        <v>0</v>
      </c>
      <c r="AV135" s="257">
        <f t="shared" si="275"/>
        <v>0</v>
      </c>
      <c r="AW135" s="590" t="str">
        <f>IF($AE135=0,"　",VLOOKUP($AE135,ﾚｰｻﾞOP,5,0))</f>
        <v>-</v>
      </c>
      <c r="AX135" s="369"/>
      <c r="AY135" s="154" t="str">
        <f>IF($AE135=0,"　",VLOOKUP($AE135,ﾚｰｻﾞOP,6,0))</f>
        <v>-</v>
      </c>
      <c r="AZ135" s="367"/>
      <c r="BA135" s="154" t="str">
        <f>IF($AE135=0,"　",VLOOKUP($AE135,ﾚｰｻﾞOP,7,0))</f>
        <v>-</v>
      </c>
      <c r="BB135" s="367"/>
      <c r="BC135" s="368" t="str">
        <f>IF($AE135=0,"　",VLOOKUP($AE135,ﾚｰｻﾞOP,8,0))</f>
        <v>-</v>
      </c>
      <c r="BD135" s="369"/>
      <c r="BE135" s="154" t="str">
        <f>IF($AE135=0,"　",VLOOKUP($AE135,ﾚｰｻﾞOP,9,0))</f>
        <v>-</v>
      </c>
      <c r="BF135" s="367"/>
      <c r="BG135" s="368" t="str">
        <f>IF($AE135=0,"　",VLOOKUP($AE135,ﾚｰｻﾞOP,10,0))</f>
        <v>-</v>
      </c>
      <c r="BH135" s="367"/>
      <c r="BI135" s="154" t="str">
        <f>IF($AE135=0,"　",VLOOKUP($AE135,ﾚｰｻﾞOP,11,0))</f>
        <v>-</v>
      </c>
      <c r="BJ135" s="367"/>
      <c r="BK135" s="154" t="str">
        <f t="shared" si="276"/>
        <v>-</v>
      </c>
      <c r="BL135" s="367"/>
      <c r="BM135" s="154" t="str">
        <f t="shared" si="277"/>
        <v>-</v>
      </c>
      <c r="BN135" s="367"/>
      <c r="BO135" s="155" t="str">
        <f t="shared" si="278"/>
        <v>-</v>
      </c>
      <c r="BP135" s="367"/>
      <c r="BQ135" s="154" t="str">
        <f t="shared" si="254"/>
        <v>-</v>
      </c>
      <c r="BR135" s="369"/>
      <c r="BS135" s="154" t="str">
        <f t="shared" si="209"/>
        <v>-</v>
      </c>
      <c r="BT135" s="369"/>
      <c r="BU135" s="154" t="str">
        <f t="shared" si="210"/>
        <v>-</v>
      </c>
      <c r="BV135" s="369"/>
      <c r="BW135" s="154" t="str">
        <f t="shared" si="211"/>
        <v>-</v>
      </c>
      <c r="BX135" s="367"/>
      <c r="BY135" s="154" t="str">
        <f t="shared" si="212"/>
        <v>-</v>
      </c>
      <c r="BZ135" s="369"/>
      <c r="CA135" s="154" t="str">
        <f t="shared" si="213"/>
        <v>-</v>
      </c>
      <c r="CB135" s="367"/>
      <c r="CC135" s="154" t="str">
        <f t="shared" si="214"/>
        <v>-</v>
      </c>
      <c r="CD135" s="367"/>
      <c r="CE135" s="154" t="str">
        <f t="shared" si="279"/>
        <v>-</v>
      </c>
      <c r="CF135" s="369"/>
      <c r="CG135" s="155" t="str">
        <f t="shared" si="280"/>
        <v>-</v>
      </c>
      <c r="CH135" s="367"/>
      <c r="CI135" s="154" t="str">
        <f t="shared" si="281"/>
        <v>-</v>
      </c>
      <c r="CJ135" s="369"/>
      <c r="CK135" s="154" t="str">
        <f t="shared" si="282"/>
        <v>-</v>
      </c>
      <c r="CL135" s="367"/>
      <c r="CM135" s="154" t="str">
        <f t="shared" si="283"/>
        <v>-</v>
      </c>
      <c r="CN135" s="367"/>
      <c r="CO135" s="155" t="str">
        <f t="shared" si="284"/>
        <v>-</v>
      </c>
      <c r="CP135" s="367"/>
      <c r="CQ135" s="155" t="str">
        <f t="shared" si="285"/>
        <v>-</v>
      </c>
      <c r="CR135" s="367"/>
      <c r="CS135" s="154" t="str">
        <f t="shared" si="286"/>
        <v>-</v>
      </c>
      <c r="CT135" s="367"/>
      <c r="CU135" s="155"/>
      <c r="CV135" s="367"/>
      <c r="CW135" s="154" t="str">
        <f t="shared" si="287"/>
        <v>-</v>
      </c>
      <c r="CX135" s="367"/>
      <c r="CY135" s="155" t="str">
        <f t="shared" si="288"/>
        <v>-</v>
      </c>
      <c r="CZ135" s="367"/>
      <c r="DA135" s="154" t="str">
        <f t="shared" si="289"/>
        <v>-</v>
      </c>
      <c r="DB135" s="369"/>
      <c r="DC135" s="155" t="str">
        <f t="shared" si="290"/>
        <v>-</v>
      </c>
      <c r="DD135" s="367"/>
      <c r="DE135" s="374">
        <f>IF(AG135=1,1,0)</f>
        <v>0</v>
      </c>
      <c r="DF135" s="373"/>
      <c r="DG135" s="265">
        <f t="shared" si="255"/>
        <v>0</v>
      </c>
      <c r="DH135" s="372"/>
      <c r="DI135" s="267">
        <f>IF(AG135=1,1,0)</f>
        <v>0</v>
      </c>
      <c r="DJ135" s="373"/>
      <c r="DK135" s="374">
        <f t="shared" si="301"/>
        <v>0</v>
      </c>
      <c r="DL135" s="373"/>
      <c r="DM135" s="374">
        <f t="shared" si="258"/>
        <v>0</v>
      </c>
      <c r="DN135" s="373"/>
      <c r="DO135" s="155">
        <f t="shared" si="291"/>
        <v>0</v>
      </c>
      <c r="DP135" s="372"/>
      <c r="DQ135" s="155">
        <f t="shared" si="292"/>
        <v>0</v>
      </c>
      <c r="DR135" s="373"/>
      <c r="DS135" s="155">
        <f t="shared" si="293"/>
        <v>0</v>
      </c>
      <c r="DT135" s="372"/>
      <c r="DU135" s="155">
        <f t="shared" si="294"/>
        <v>0</v>
      </c>
      <c r="DV135" s="373"/>
      <c r="DW135" s="368">
        <f t="shared" si="302"/>
        <v>0</v>
      </c>
      <c r="DX135" s="372"/>
      <c r="DY135" s="154">
        <f t="shared" si="303"/>
        <v>0</v>
      </c>
      <c r="DZ135" s="373"/>
      <c r="EA135" s="154">
        <f>IF(AP135=1,1,0)</f>
        <v>0</v>
      </c>
      <c r="EB135" s="373"/>
      <c r="EC135" s="269">
        <f>IF(AQ135=1,1,0)</f>
        <v>0</v>
      </c>
      <c r="ED135" s="376"/>
      <c r="EE135" s="271">
        <f>IF(AV135=0,0,1)</f>
        <v>0</v>
      </c>
      <c r="EF135" s="377"/>
      <c r="EG135" s="273"/>
      <c r="EH135" s="274"/>
      <c r="EI135" s="275"/>
      <c r="EJ135" s="276"/>
      <c r="EK135" s="275"/>
      <c r="EL135" s="277"/>
      <c r="EM135" s="278" t="str">
        <f t="shared" si="295"/>
        <v xml:space="preserve"> </v>
      </c>
      <c r="EN135" s="372"/>
      <c r="EO135" s="155">
        <f t="shared" si="296"/>
        <v>0</v>
      </c>
      <c r="EP135" s="373"/>
      <c r="ER135" s="194" t="str">
        <f t="shared" si="297"/>
        <v>-</v>
      </c>
      <c r="ET135" s="154">
        <v>45749</v>
      </c>
      <c r="EU135" s="367">
        <v>4163126</v>
      </c>
      <c r="EV135" s="154">
        <v>45749</v>
      </c>
      <c r="EW135" s="367">
        <v>4163126</v>
      </c>
      <c r="EX135" s="154">
        <f t="shared" si="243"/>
        <v>0</v>
      </c>
      <c r="EY135" s="367"/>
      <c r="EZ135" s="154">
        <v>45706</v>
      </c>
      <c r="FA135" s="367">
        <v>4163112</v>
      </c>
      <c r="FB135" s="154">
        <v>45784</v>
      </c>
      <c r="FC135" s="367">
        <v>4163175</v>
      </c>
      <c r="FD135" s="154">
        <f t="shared" si="261"/>
        <v>0</v>
      </c>
      <c r="FE135" s="367"/>
      <c r="FF135" s="155">
        <f t="shared" si="244"/>
        <v>0</v>
      </c>
      <c r="FG135" s="367"/>
      <c r="FH135" s="154">
        <f t="shared" si="260"/>
        <v>0</v>
      </c>
      <c r="FI135" s="367"/>
      <c r="FJ135" s="154">
        <v>45721</v>
      </c>
      <c r="FK135" s="373">
        <v>4163145</v>
      </c>
      <c r="FL135" s="155">
        <f t="shared" si="266"/>
        <v>1</v>
      </c>
      <c r="FM135" s="279"/>
      <c r="FN135" s="1184"/>
      <c r="FO135" s="280"/>
      <c r="FP135" s="281"/>
      <c r="FQ135" s="282"/>
      <c r="FS135" s="281"/>
      <c r="FT135" s="282"/>
    </row>
    <row r="136" spans="1:176" ht="18.600000000000001" customHeight="1">
      <c r="A136" s="228">
        <f t="shared" si="197"/>
        <v>126</v>
      </c>
      <c r="B136" s="343" t="str">
        <f t="shared" si="257"/>
        <v>4IE</v>
      </c>
      <c r="C136" s="1054">
        <v>45809</v>
      </c>
      <c r="D136" s="1043" t="s">
        <v>952</v>
      </c>
      <c r="E136" s="1009" t="s">
        <v>1083</v>
      </c>
      <c r="F136" s="595" t="s">
        <v>2143</v>
      </c>
      <c r="G136" s="596"/>
      <c r="H136" s="597" t="s">
        <v>630</v>
      </c>
      <c r="I136" s="598" t="s">
        <v>48</v>
      </c>
      <c r="J136" s="598" t="s">
        <v>0</v>
      </c>
      <c r="K136" s="599" t="s">
        <v>503</v>
      </c>
      <c r="L136" s="600"/>
      <c r="M136" s="352">
        <v>45778</v>
      </c>
      <c r="N136" s="353">
        <v>45773</v>
      </c>
      <c r="O136" s="354">
        <v>45779</v>
      </c>
      <c r="P136" s="353">
        <v>45779</v>
      </c>
      <c r="Q136" s="354">
        <v>45784</v>
      </c>
      <c r="R136" s="353">
        <v>45784</v>
      </c>
      <c r="S136" s="354">
        <v>45784</v>
      </c>
      <c r="T136" s="353">
        <v>45779</v>
      </c>
      <c r="U136" s="355">
        <v>45786</v>
      </c>
      <c r="V136" s="353">
        <v>45786</v>
      </c>
      <c r="W136" s="356">
        <v>45787</v>
      </c>
      <c r="X136" s="357">
        <v>45787</v>
      </c>
      <c r="Y136" s="359">
        <v>45791</v>
      </c>
      <c r="Z136" s="359">
        <v>45791</v>
      </c>
      <c r="AA136" s="601"/>
      <c r="AB136" s="359"/>
      <c r="AC136" s="251" t="s">
        <v>633</v>
      </c>
      <c r="AD136" s="361"/>
      <c r="AE136" s="362">
        <v>5</v>
      </c>
      <c r="AF136" s="363" t="str">
        <f t="shared" si="242"/>
        <v>4IE</v>
      </c>
      <c r="AG136" s="364">
        <v>1</v>
      </c>
      <c r="AH136" s="364">
        <f t="shared" si="253"/>
        <v>0</v>
      </c>
      <c r="AI136" s="364">
        <f t="shared" si="298"/>
        <v>0</v>
      </c>
      <c r="AJ136" s="364">
        <f t="shared" si="271"/>
        <v>0</v>
      </c>
      <c r="AK136" s="364">
        <f t="shared" si="272"/>
        <v>0</v>
      </c>
      <c r="AL136" s="364"/>
      <c r="AM136" s="364"/>
      <c r="AN136" s="364">
        <f t="shared" si="299"/>
        <v>0</v>
      </c>
      <c r="AO136" s="364">
        <f t="shared" si="300"/>
        <v>0</v>
      </c>
      <c r="AP136" s="363">
        <v>1</v>
      </c>
      <c r="AQ136" s="255">
        <v>1</v>
      </c>
      <c r="AR136" s="255">
        <v>1</v>
      </c>
      <c r="AS136" s="255">
        <f t="shared" si="273"/>
        <v>0</v>
      </c>
      <c r="AT136" s="255"/>
      <c r="AU136" s="256">
        <f t="shared" si="274"/>
        <v>0</v>
      </c>
      <c r="AV136" s="257">
        <f t="shared" si="275"/>
        <v>1</v>
      </c>
      <c r="AW136" s="590">
        <v>45770</v>
      </c>
      <c r="AX136" s="369">
        <v>4163147</v>
      </c>
      <c r="AY136" s="154">
        <v>45770</v>
      </c>
      <c r="AZ136" s="367">
        <v>4163148</v>
      </c>
      <c r="BA136" s="154">
        <v>45770</v>
      </c>
      <c r="BB136" s="367">
        <v>4163149</v>
      </c>
      <c r="BC136" s="368">
        <v>45770</v>
      </c>
      <c r="BD136" s="369">
        <v>4163150</v>
      </c>
      <c r="BE136" s="154">
        <v>45770</v>
      </c>
      <c r="BF136" s="367">
        <v>4163151</v>
      </c>
      <c r="BG136" s="368">
        <v>45770</v>
      </c>
      <c r="BH136" s="367">
        <v>4163152</v>
      </c>
      <c r="BI136" s="154" t="str">
        <f>IF($AE136=0,"　",VLOOKUP($AE136,ﾚｰｻﾞOP,11,0))</f>
        <v>-</v>
      </c>
      <c r="BJ136" s="367"/>
      <c r="BK136" s="154" t="str">
        <f t="shared" si="276"/>
        <v>-</v>
      </c>
      <c r="BL136" s="367"/>
      <c r="BM136" s="154" t="str">
        <f t="shared" si="277"/>
        <v>-</v>
      </c>
      <c r="BN136" s="367"/>
      <c r="BO136" s="155" t="str">
        <f t="shared" si="278"/>
        <v>-</v>
      </c>
      <c r="BP136" s="367"/>
      <c r="BQ136" s="154">
        <v>45581</v>
      </c>
      <c r="BR136" s="369">
        <v>4063448</v>
      </c>
      <c r="BS136" s="154" t="str">
        <f t="shared" si="209"/>
        <v>-</v>
      </c>
      <c r="BT136" s="369"/>
      <c r="BU136" s="154" t="str">
        <f t="shared" si="210"/>
        <v>-</v>
      </c>
      <c r="BV136" s="369"/>
      <c r="BW136" s="154" t="str">
        <f t="shared" si="211"/>
        <v>-</v>
      </c>
      <c r="BX136" s="367"/>
      <c r="BY136" s="154" t="str">
        <f t="shared" si="212"/>
        <v>-</v>
      </c>
      <c r="BZ136" s="369"/>
      <c r="CA136" s="154" t="str">
        <f t="shared" si="213"/>
        <v>-</v>
      </c>
      <c r="CB136" s="367"/>
      <c r="CC136" s="154" t="str">
        <f t="shared" si="214"/>
        <v>-</v>
      </c>
      <c r="CD136" s="367"/>
      <c r="CE136" s="154" t="str">
        <f t="shared" si="279"/>
        <v>-</v>
      </c>
      <c r="CF136" s="369"/>
      <c r="CG136" s="155" t="str">
        <f t="shared" si="280"/>
        <v>-</v>
      </c>
      <c r="CH136" s="367"/>
      <c r="CI136" s="154" t="str">
        <f t="shared" si="281"/>
        <v>-</v>
      </c>
      <c r="CJ136" s="369"/>
      <c r="CK136" s="154" t="str">
        <f t="shared" si="282"/>
        <v>-</v>
      </c>
      <c r="CL136" s="367"/>
      <c r="CM136" s="154" t="str">
        <f t="shared" si="283"/>
        <v>-</v>
      </c>
      <c r="CN136" s="367"/>
      <c r="CO136" s="155" t="str">
        <f t="shared" si="284"/>
        <v>-</v>
      </c>
      <c r="CP136" s="367"/>
      <c r="CQ136" s="155" t="str">
        <f t="shared" si="285"/>
        <v>-</v>
      </c>
      <c r="CR136" s="367"/>
      <c r="CS136" s="154" t="str">
        <f t="shared" si="286"/>
        <v>-</v>
      </c>
      <c r="CT136" s="367"/>
      <c r="CU136" s="155"/>
      <c r="CV136" s="367"/>
      <c r="CW136" s="154" t="str">
        <f t="shared" si="287"/>
        <v>-</v>
      </c>
      <c r="CX136" s="367"/>
      <c r="CY136" s="155" t="str">
        <f t="shared" si="288"/>
        <v>-</v>
      </c>
      <c r="CZ136" s="367"/>
      <c r="DA136" s="154" t="str">
        <f t="shared" si="289"/>
        <v>-</v>
      </c>
      <c r="DB136" s="369"/>
      <c r="DC136" s="155" t="str">
        <f t="shared" si="290"/>
        <v>-</v>
      </c>
      <c r="DD136" s="367"/>
      <c r="DE136" s="374">
        <v>45735</v>
      </c>
      <c r="DF136" s="373">
        <v>4163177</v>
      </c>
      <c r="DG136" s="265">
        <f t="shared" si="255"/>
        <v>0</v>
      </c>
      <c r="DH136" s="372"/>
      <c r="DI136" s="267">
        <v>45734</v>
      </c>
      <c r="DJ136" s="373">
        <v>4163109</v>
      </c>
      <c r="DK136" s="374">
        <f t="shared" si="301"/>
        <v>0</v>
      </c>
      <c r="DL136" s="373"/>
      <c r="DM136" s="374">
        <f t="shared" si="258"/>
        <v>0</v>
      </c>
      <c r="DN136" s="373"/>
      <c r="DO136" s="155">
        <f t="shared" si="291"/>
        <v>0</v>
      </c>
      <c r="DP136" s="372"/>
      <c r="DQ136" s="155">
        <f t="shared" si="292"/>
        <v>0</v>
      </c>
      <c r="DR136" s="373"/>
      <c r="DS136" s="155">
        <f t="shared" si="293"/>
        <v>0</v>
      </c>
      <c r="DT136" s="372"/>
      <c r="DU136" s="155">
        <f t="shared" si="294"/>
        <v>0</v>
      </c>
      <c r="DV136" s="373"/>
      <c r="DW136" s="368">
        <f t="shared" si="302"/>
        <v>0</v>
      </c>
      <c r="DX136" s="372"/>
      <c r="DY136" s="154">
        <f t="shared" si="303"/>
        <v>0</v>
      </c>
      <c r="DZ136" s="373"/>
      <c r="EA136" s="154">
        <v>45756</v>
      </c>
      <c r="EB136" s="373">
        <v>4163129</v>
      </c>
      <c r="EC136" s="269">
        <v>45756</v>
      </c>
      <c r="ED136" s="376">
        <v>4163130</v>
      </c>
      <c r="EE136" s="271">
        <v>45630</v>
      </c>
      <c r="EF136" s="604">
        <v>4163043</v>
      </c>
      <c r="EG136" s="273"/>
      <c r="EH136" s="274"/>
      <c r="EI136" s="275"/>
      <c r="EJ136" s="276"/>
      <c r="EK136" s="275"/>
      <c r="EL136" s="277"/>
      <c r="EM136" s="278" t="str">
        <f t="shared" si="295"/>
        <v xml:space="preserve"> </v>
      </c>
      <c r="EN136" s="372"/>
      <c r="EO136" s="155">
        <f t="shared" si="296"/>
        <v>0</v>
      </c>
      <c r="EP136" s="373"/>
      <c r="ER136" s="194" t="str">
        <f t="shared" si="297"/>
        <v>-</v>
      </c>
      <c r="ET136" s="154" t="str">
        <f t="shared" ref="ET136:ET142" si="304">IF($AE136=0,"　",VLOOKUP($AE136,ﾚｰｻﾞOP,60,0))</f>
        <v>-</v>
      </c>
      <c r="EU136" s="367"/>
      <c r="EV136" s="154" t="str">
        <f t="shared" ref="EV136:EV142" si="305">IF($AE136=0,"　",VLOOKUP($AE136,ﾚｰｻﾞOP,60,0))</f>
        <v>-</v>
      </c>
      <c r="EW136" s="367"/>
      <c r="EX136" s="154" t="str">
        <f t="shared" si="243"/>
        <v>-</v>
      </c>
      <c r="EY136" s="367"/>
      <c r="EZ136" s="154" t="str">
        <f t="shared" ref="EZ136:EZ142" si="306">IF($AE136=0,"　",VLOOKUP($AE136,ﾚｰｻﾞOP,62,0))</f>
        <v>-</v>
      </c>
      <c r="FA136" s="367"/>
      <c r="FB136" s="154" t="str">
        <f t="shared" ref="FB136:FB153" si="307">IF($AE136=0,"　",VLOOKUP($AE136,ﾚｰｻﾞOP,63,0))</f>
        <v>-</v>
      </c>
      <c r="FC136" s="367"/>
      <c r="FD136" s="154" t="str">
        <f t="shared" si="261"/>
        <v>-</v>
      </c>
      <c r="FE136" s="367"/>
      <c r="FF136" s="155" t="str">
        <f t="shared" si="244"/>
        <v>-</v>
      </c>
      <c r="FG136" s="367"/>
      <c r="FH136" s="154" t="str">
        <f t="shared" si="260"/>
        <v>-</v>
      </c>
      <c r="FI136" s="367"/>
      <c r="FJ136" s="154" t="str">
        <f t="shared" ref="FJ136:FJ142" si="308">IF($AE136=0,"　",VLOOKUP($AE136,ﾚｰｻﾞOP,67,0))</f>
        <v>-</v>
      </c>
      <c r="FK136" s="373"/>
      <c r="FL136" s="155" t="str">
        <f t="shared" si="266"/>
        <v>-</v>
      </c>
      <c r="FM136" s="279"/>
      <c r="FN136" s="1184"/>
      <c r="FO136" s="280"/>
      <c r="FP136" s="281"/>
      <c r="FQ136" s="282"/>
      <c r="FS136" s="281"/>
      <c r="FT136" s="282"/>
    </row>
    <row r="137" spans="1:176" ht="18.600000000000001" customHeight="1">
      <c r="A137" s="228">
        <f t="shared" si="197"/>
        <v>127</v>
      </c>
      <c r="B137" s="343" t="str">
        <f t="shared" si="257"/>
        <v>4IE</v>
      </c>
      <c r="C137" s="1054">
        <v>45809</v>
      </c>
      <c r="D137" s="1043" t="s">
        <v>952</v>
      </c>
      <c r="E137" s="1009" t="s">
        <v>950</v>
      </c>
      <c r="F137" s="595" t="s">
        <v>2144</v>
      </c>
      <c r="G137" s="596"/>
      <c r="H137" s="597" t="s">
        <v>630</v>
      </c>
      <c r="I137" s="598" t="s">
        <v>48</v>
      </c>
      <c r="J137" s="598" t="s">
        <v>0</v>
      </c>
      <c r="K137" s="599" t="s">
        <v>503</v>
      </c>
      <c r="L137" s="600"/>
      <c r="M137" s="352">
        <v>45778</v>
      </c>
      <c r="N137" s="353">
        <v>45773</v>
      </c>
      <c r="O137" s="354">
        <v>45779</v>
      </c>
      <c r="P137" s="353">
        <v>45779</v>
      </c>
      <c r="Q137" s="354">
        <v>45784</v>
      </c>
      <c r="R137" s="353">
        <v>45784</v>
      </c>
      <c r="S137" s="354">
        <v>45784</v>
      </c>
      <c r="T137" s="353">
        <v>45779</v>
      </c>
      <c r="U137" s="355">
        <v>45786</v>
      </c>
      <c r="V137" s="353">
        <v>45787</v>
      </c>
      <c r="W137" s="356">
        <v>45787</v>
      </c>
      <c r="X137" s="357">
        <v>45789</v>
      </c>
      <c r="Y137" s="359">
        <v>45791</v>
      </c>
      <c r="Z137" s="359">
        <v>45791</v>
      </c>
      <c r="AA137" s="601"/>
      <c r="AB137" s="359"/>
      <c r="AC137" s="251" t="s">
        <v>633</v>
      </c>
      <c r="AD137" s="361"/>
      <c r="AE137" s="362">
        <v>5</v>
      </c>
      <c r="AF137" s="363" t="str">
        <f t="shared" si="242"/>
        <v>4IE</v>
      </c>
      <c r="AG137" s="364">
        <v>1</v>
      </c>
      <c r="AH137" s="364">
        <f t="shared" si="253"/>
        <v>0</v>
      </c>
      <c r="AI137" s="364">
        <f t="shared" si="298"/>
        <v>0</v>
      </c>
      <c r="AJ137" s="364">
        <f t="shared" si="271"/>
        <v>0</v>
      </c>
      <c r="AK137" s="364">
        <f t="shared" si="272"/>
        <v>0</v>
      </c>
      <c r="AL137" s="364"/>
      <c r="AM137" s="364"/>
      <c r="AN137" s="364">
        <f t="shared" si="299"/>
        <v>0</v>
      </c>
      <c r="AO137" s="364">
        <f t="shared" si="300"/>
        <v>0</v>
      </c>
      <c r="AP137" s="363">
        <v>1</v>
      </c>
      <c r="AQ137" s="255">
        <v>1</v>
      </c>
      <c r="AR137" s="255">
        <v>1</v>
      </c>
      <c r="AS137" s="255">
        <f t="shared" si="273"/>
        <v>0</v>
      </c>
      <c r="AT137" s="255"/>
      <c r="AU137" s="256">
        <f t="shared" si="274"/>
        <v>0</v>
      </c>
      <c r="AV137" s="257">
        <f t="shared" si="275"/>
        <v>1</v>
      </c>
      <c r="AW137" s="590">
        <v>45770</v>
      </c>
      <c r="AX137" s="369">
        <v>4163147</v>
      </c>
      <c r="AY137" s="154">
        <v>45770</v>
      </c>
      <c r="AZ137" s="367">
        <v>4163148</v>
      </c>
      <c r="BA137" s="154">
        <v>45770</v>
      </c>
      <c r="BB137" s="367">
        <v>4163149</v>
      </c>
      <c r="BC137" s="368">
        <v>45770</v>
      </c>
      <c r="BD137" s="369">
        <v>4163150</v>
      </c>
      <c r="BE137" s="154">
        <v>45770</v>
      </c>
      <c r="BF137" s="367">
        <v>4163151</v>
      </c>
      <c r="BG137" s="368">
        <v>45770</v>
      </c>
      <c r="BH137" s="367">
        <v>4163152</v>
      </c>
      <c r="BI137" s="154" t="str">
        <f>IF($AE137=0,"　",VLOOKUP($AE137,ﾚｰｻﾞOP,11,0))</f>
        <v>-</v>
      </c>
      <c r="BJ137" s="367"/>
      <c r="BK137" s="154" t="str">
        <f t="shared" si="276"/>
        <v>-</v>
      </c>
      <c r="BL137" s="367"/>
      <c r="BM137" s="154" t="str">
        <f t="shared" si="277"/>
        <v>-</v>
      </c>
      <c r="BN137" s="367"/>
      <c r="BO137" s="155" t="str">
        <f t="shared" si="278"/>
        <v>-</v>
      </c>
      <c r="BP137" s="367"/>
      <c r="BQ137" s="154">
        <v>45581</v>
      </c>
      <c r="BR137" s="369">
        <v>4063448</v>
      </c>
      <c r="BS137" s="154" t="str">
        <f t="shared" si="209"/>
        <v>-</v>
      </c>
      <c r="BT137" s="369"/>
      <c r="BU137" s="154" t="str">
        <f t="shared" si="210"/>
        <v>-</v>
      </c>
      <c r="BV137" s="369"/>
      <c r="BW137" s="154" t="str">
        <f t="shared" si="211"/>
        <v>-</v>
      </c>
      <c r="BX137" s="367"/>
      <c r="BY137" s="154" t="str">
        <f t="shared" si="212"/>
        <v>-</v>
      </c>
      <c r="BZ137" s="369"/>
      <c r="CA137" s="154" t="str">
        <f t="shared" si="213"/>
        <v>-</v>
      </c>
      <c r="CB137" s="367"/>
      <c r="CC137" s="154" t="str">
        <f t="shared" si="214"/>
        <v>-</v>
      </c>
      <c r="CD137" s="367"/>
      <c r="CE137" s="154" t="str">
        <f t="shared" si="279"/>
        <v>-</v>
      </c>
      <c r="CF137" s="369"/>
      <c r="CG137" s="155" t="str">
        <f t="shared" si="280"/>
        <v>-</v>
      </c>
      <c r="CH137" s="367"/>
      <c r="CI137" s="154" t="str">
        <f t="shared" si="281"/>
        <v>-</v>
      </c>
      <c r="CJ137" s="369"/>
      <c r="CK137" s="154" t="str">
        <f t="shared" si="282"/>
        <v>-</v>
      </c>
      <c r="CL137" s="367"/>
      <c r="CM137" s="154" t="str">
        <f t="shared" si="283"/>
        <v>-</v>
      </c>
      <c r="CN137" s="367"/>
      <c r="CO137" s="155" t="str">
        <f t="shared" si="284"/>
        <v>-</v>
      </c>
      <c r="CP137" s="367"/>
      <c r="CQ137" s="155" t="str">
        <f t="shared" si="285"/>
        <v>-</v>
      </c>
      <c r="CR137" s="367"/>
      <c r="CS137" s="154" t="str">
        <f t="shared" si="286"/>
        <v>-</v>
      </c>
      <c r="CT137" s="367"/>
      <c r="CU137" s="155"/>
      <c r="CV137" s="367"/>
      <c r="CW137" s="154" t="str">
        <f t="shared" si="287"/>
        <v>-</v>
      </c>
      <c r="CX137" s="367"/>
      <c r="CY137" s="155" t="str">
        <f t="shared" si="288"/>
        <v>-</v>
      </c>
      <c r="CZ137" s="367"/>
      <c r="DA137" s="154" t="str">
        <f t="shared" si="289"/>
        <v>-</v>
      </c>
      <c r="DB137" s="369"/>
      <c r="DC137" s="155" t="str">
        <f t="shared" si="290"/>
        <v>-</v>
      </c>
      <c r="DD137" s="367"/>
      <c r="DE137" s="374">
        <v>45735</v>
      </c>
      <c r="DF137" s="373">
        <v>4163177</v>
      </c>
      <c r="DG137" s="265">
        <f t="shared" si="255"/>
        <v>0</v>
      </c>
      <c r="DH137" s="372"/>
      <c r="DI137" s="267">
        <v>45734</v>
      </c>
      <c r="DJ137" s="373">
        <v>4163109</v>
      </c>
      <c r="DK137" s="374">
        <f t="shared" si="301"/>
        <v>0</v>
      </c>
      <c r="DL137" s="373"/>
      <c r="DM137" s="374">
        <f t="shared" si="258"/>
        <v>0</v>
      </c>
      <c r="DN137" s="373"/>
      <c r="DO137" s="155">
        <f t="shared" si="291"/>
        <v>0</v>
      </c>
      <c r="DP137" s="372"/>
      <c r="DQ137" s="155">
        <f t="shared" si="292"/>
        <v>0</v>
      </c>
      <c r="DR137" s="373"/>
      <c r="DS137" s="155">
        <f t="shared" si="293"/>
        <v>0</v>
      </c>
      <c r="DT137" s="372"/>
      <c r="DU137" s="155">
        <f t="shared" si="294"/>
        <v>0</v>
      </c>
      <c r="DV137" s="373"/>
      <c r="DW137" s="368">
        <f t="shared" si="302"/>
        <v>0</v>
      </c>
      <c r="DX137" s="372"/>
      <c r="DY137" s="154">
        <f t="shared" si="303"/>
        <v>0</v>
      </c>
      <c r="DZ137" s="373"/>
      <c r="EA137" s="154">
        <v>45756</v>
      </c>
      <c r="EB137" s="373">
        <v>4163129</v>
      </c>
      <c r="EC137" s="269">
        <v>45756</v>
      </c>
      <c r="ED137" s="376">
        <v>4163130</v>
      </c>
      <c r="EE137" s="271">
        <v>45630</v>
      </c>
      <c r="EF137" s="604">
        <v>4163043</v>
      </c>
      <c r="EG137" s="273"/>
      <c r="EH137" s="274"/>
      <c r="EI137" s="275"/>
      <c r="EJ137" s="276"/>
      <c r="EK137" s="275"/>
      <c r="EL137" s="277"/>
      <c r="EM137" s="278" t="str">
        <f t="shared" si="295"/>
        <v xml:space="preserve"> </v>
      </c>
      <c r="EN137" s="372"/>
      <c r="EO137" s="155">
        <f t="shared" si="296"/>
        <v>0</v>
      </c>
      <c r="EP137" s="373"/>
      <c r="ER137" s="194" t="str">
        <f t="shared" si="297"/>
        <v>-</v>
      </c>
      <c r="ET137" s="154" t="str">
        <f t="shared" si="304"/>
        <v>-</v>
      </c>
      <c r="EU137" s="367"/>
      <c r="EV137" s="154" t="str">
        <f t="shared" si="305"/>
        <v>-</v>
      </c>
      <c r="EW137" s="367"/>
      <c r="EX137" s="154" t="str">
        <f t="shared" si="243"/>
        <v>-</v>
      </c>
      <c r="EY137" s="367"/>
      <c r="EZ137" s="154" t="str">
        <f t="shared" si="306"/>
        <v>-</v>
      </c>
      <c r="FA137" s="367"/>
      <c r="FB137" s="154" t="str">
        <f t="shared" si="307"/>
        <v>-</v>
      </c>
      <c r="FC137" s="367"/>
      <c r="FD137" s="154" t="str">
        <f t="shared" si="261"/>
        <v>-</v>
      </c>
      <c r="FE137" s="367"/>
      <c r="FF137" s="155" t="str">
        <f t="shared" si="244"/>
        <v>-</v>
      </c>
      <c r="FG137" s="367"/>
      <c r="FH137" s="154" t="str">
        <f t="shared" si="260"/>
        <v>-</v>
      </c>
      <c r="FI137" s="367"/>
      <c r="FJ137" s="154" t="str">
        <f t="shared" si="308"/>
        <v>-</v>
      </c>
      <c r="FK137" s="373"/>
      <c r="FL137" s="155" t="str">
        <f t="shared" si="266"/>
        <v>-</v>
      </c>
      <c r="FM137" s="279"/>
      <c r="FN137" s="1184"/>
      <c r="FO137" s="280"/>
      <c r="FP137" s="281"/>
      <c r="FQ137" s="282"/>
      <c r="FS137" s="281"/>
      <c r="FT137" s="282"/>
    </row>
    <row r="138" spans="1:176" ht="18.600000000000001" customHeight="1">
      <c r="A138" s="228">
        <f t="shared" si="197"/>
        <v>128</v>
      </c>
      <c r="B138" s="343" t="str">
        <f t="shared" si="257"/>
        <v>4IE</v>
      </c>
      <c r="C138" s="1054">
        <v>45809</v>
      </c>
      <c r="D138" s="1043" t="s">
        <v>953</v>
      </c>
      <c r="E138" s="1009" t="s">
        <v>1084</v>
      </c>
      <c r="F138" s="595" t="s">
        <v>91</v>
      </c>
      <c r="G138" s="596"/>
      <c r="H138" s="597" t="s">
        <v>630</v>
      </c>
      <c r="I138" s="598" t="s">
        <v>48</v>
      </c>
      <c r="J138" s="598" t="s">
        <v>0</v>
      </c>
      <c r="K138" s="599" t="s">
        <v>503</v>
      </c>
      <c r="L138" s="600"/>
      <c r="M138" s="352">
        <v>45779</v>
      </c>
      <c r="N138" s="353">
        <v>45777</v>
      </c>
      <c r="O138" s="354">
        <v>45784</v>
      </c>
      <c r="P138" s="353">
        <v>45784</v>
      </c>
      <c r="Q138" s="354">
        <v>45785</v>
      </c>
      <c r="R138" s="353">
        <v>45785</v>
      </c>
      <c r="S138" s="354">
        <v>45785</v>
      </c>
      <c r="T138" s="353">
        <v>45785</v>
      </c>
      <c r="U138" s="355">
        <v>45787</v>
      </c>
      <c r="V138" s="353">
        <v>45787</v>
      </c>
      <c r="W138" s="356">
        <v>45789</v>
      </c>
      <c r="X138" s="357">
        <v>45790</v>
      </c>
      <c r="Y138" s="359">
        <v>45791</v>
      </c>
      <c r="Z138" s="359">
        <v>45791</v>
      </c>
      <c r="AA138" s="601"/>
      <c r="AB138" s="359"/>
      <c r="AC138" s="251" t="s">
        <v>633</v>
      </c>
      <c r="AD138" s="361"/>
      <c r="AE138" s="362">
        <v>3</v>
      </c>
      <c r="AF138" s="363" t="str">
        <f t="shared" si="242"/>
        <v>4IE</v>
      </c>
      <c r="AG138" s="364">
        <v>1</v>
      </c>
      <c r="AH138" s="364">
        <f t="shared" si="253"/>
        <v>0</v>
      </c>
      <c r="AI138" s="364">
        <f t="shared" si="298"/>
        <v>0</v>
      </c>
      <c r="AJ138" s="364">
        <f t="shared" si="271"/>
        <v>0</v>
      </c>
      <c r="AK138" s="364">
        <f t="shared" si="272"/>
        <v>0</v>
      </c>
      <c r="AL138" s="364"/>
      <c r="AM138" s="364"/>
      <c r="AN138" s="364">
        <f t="shared" si="299"/>
        <v>0</v>
      </c>
      <c r="AO138" s="364">
        <f t="shared" si="300"/>
        <v>0</v>
      </c>
      <c r="AP138" s="363">
        <v>1</v>
      </c>
      <c r="AQ138" s="255">
        <v>1</v>
      </c>
      <c r="AR138" s="255">
        <v>1</v>
      </c>
      <c r="AS138" s="255">
        <f t="shared" si="273"/>
        <v>0</v>
      </c>
      <c r="AT138" s="255"/>
      <c r="AU138" s="256">
        <f t="shared" si="274"/>
        <v>0</v>
      </c>
      <c r="AV138" s="257">
        <f t="shared" si="275"/>
        <v>1</v>
      </c>
      <c r="AW138" s="590">
        <v>45770</v>
      </c>
      <c r="AX138" s="369">
        <v>4163147</v>
      </c>
      <c r="AY138" s="154">
        <v>45770</v>
      </c>
      <c r="AZ138" s="367">
        <v>4163148</v>
      </c>
      <c r="BA138" s="154">
        <v>45770</v>
      </c>
      <c r="BB138" s="367">
        <v>4163149</v>
      </c>
      <c r="BC138" s="368">
        <v>45770</v>
      </c>
      <c r="BD138" s="369">
        <v>4163150</v>
      </c>
      <c r="BE138" s="154">
        <v>45770</v>
      </c>
      <c r="BF138" s="367">
        <v>4163151</v>
      </c>
      <c r="BG138" s="368">
        <v>45770</v>
      </c>
      <c r="BH138" s="367">
        <v>4163152</v>
      </c>
      <c r="BI138" s="154">
        <v>45644</v>
      </c>
      <c r="BJ138" s="367">
        <v>4163051</v>
      </c>
      <c r="BK138" s="154" t="str">
        <f t="shared" si="276"/>
        <v>-</v>
      </c>
      <c r="BL138" s="367"/>
      <c r="BM138" s="154" t="str">
        <f t="shared" si="277"/>
        <v>-</v>
      </c>
      <c r="BN138" s="367"/>
      <c r="BO138" s="155" t="str">
        <f t="shared" si="278"/>
        <v>-</v>
      </c>
      <c r="BP138" s="367"/>
      <c r="BQ138" s="154" t="str">
        <f>IF($AE138=0,"　",VLOOKUP($AE138,ﾚｰｻﾞOP,12,0))</f>
        <v>-</v>
      </c>
      <c r="BR138" s="369"/>
      <c r="BS138" s="154" t="str">
        <f t="shared" si="209"/>
        <v>-</v>
      </c>
      <c r="BT138" s="369"/>
      <c r="BU138" s="154" t="str">
        <f t="shared" si="210"/>
        <v>-</v>
      </c>
      <c r="BV138" s="369"/>
      <c r="BW138" s="154" t="str">
        <f t="shared" si="211"/>
        <v>-</v>
      </c>
      <c r="BX138" s="367"/>
      <c r="BY138" s="154" t="str">
        <f t="shared" si="212"/>
        <v>-</v>
      </c>
      <c r="BZ138" s="369"/>
      <c r="CA138" s="154" t="str">
        <f t="shared" si="213"/>
        <v>-</v>
      </c>
      <c r="CB138" s="367"/>
      <c r="CC138" s="154" t="str">
        <f t="shared" si="214"/>
        <v>-</v>
      </c>
      <c r="CD138" s="367"/>
      <c r="CE138" s="154" t="str">
        <f t="shared" si="279"/>
        <v>-</v>
      </c>
      <c r="CF138" s="369"/>
      <c r="CG138" s="155" t="str">
        <f t="shared" si="280"/>
        <v>-</v>
      </c>
      <c r="CH138" s="367"/>
      <c r="CI138" s="154" t="str">
        <f t="shared" si="281"/>
        <v>-</v>
      </c>
      <c r="CJ138" s="369"/>
      <c r="CK138" s="154" t="str">
        <f t="shared" si="282"/>
        <v>-</v>
      </c>
      <c r="CL138" s="367"/>
      <c r="CM138" s="154" t="str">
        <f t="shared" si="283"/>
        <v>-</v>
      </c>
      <c r="CN138" s="367"/>
      <c r="CO138" s="155" t="str">
        <f t="shared" si="284"/>
        <v>-</v>
      </c>
      <c r="CP138" s="367"/>
      <c r="CQ138" s="155" t="str">
        <f t="shared" si="285"/>
        <v>-</v>
      </c>
      <c r="CR138" s="367"/>
      <c r="CS138" s="154" t="str">
        <f t="shared" si="286"/>
        <v>-</v>
      </c>
      <c r="CT138" s="367"/>
      <c r="CU138" s="155"/>
      <c r="CV138" s="367"/>
      <c r="CW138" s="154" t="str">
        <f t="shared" si="287"/>
        <v>-</v>
      </c>
      <c r="CX138" s="367"/>
      <c r="CY138" s="155" t="str">
        <f t="shared" si="288"/>
        <v>-</v>
      </c>
      <c r="CZ138" s="367"/>
      <c r="DA138" s="154" t="str">
        <f t="shared" si="289"/>
        <v>-</v>
      </c>
      <c r="DB138" s="369"/>
      <c r="DC138" s="155" t="str">
        <f t="shared" si="290"/>
        <v>-</v>
      </c>
      <c r="DD138" s="367"/>
      <c r="DE138" s="374">
        <v>45735</v>
      </c>
      <c r="DF138" s="373">
        <v>4163177</v>
      </c>
      <c r="DG138" s="265">
        <f t="shared" si="255"/>
        <v>0</v>
      </c>
      <c r="DH138" s="372"/>
      <c r="DI138" s="267">
        <v>45756</v>
      </c>
      <c r="DJ138" s="373">
        <v>4163131</v>
      </c>
      <c r="DK138" s="374">
        <f t="shared" si="301"/>
        <v>0</v>
      </c>
      <c r="DL138" s="373"/>
      <c r="DM138" s="374">
        <f t="shared" si="258"/>
        <v>0</v>
      </c>
      <c r="DN138" s="373"/>
      <c r="DO138" s="155">
        <f t="shared" si="291"/>
        <v>0</v>
      </c>
      <c r="DP138" s="372"/>
      <c r="DQ138" s="155">
        <f t="shared" si="292"/>
        <v>0</v>
      </c>
      <c r="DR138" s="373"/>
      <c r="DS138" s="155">
        <f t="shared" si="293"/>
        <v>0</v>
      </c>
      <c r="DT138" s="372"/>
      <c r="DU138" s="155">
        <f t="shared" si="294"/>
        <v>0</v>
      </c>
      <c r="DV138" s="373"/>
      <c r="DW138" s="368">
        <f t="shared" si="302"/>
        <v>0</v>
      </c>
      <c r="DX138" s="372"/>
      <c r="DY138" s="154">
        <f t="shared" si="303"/>
        <v>0</v>
      </c>
      <c r="DZ138" s="373"/>
      <c r="EA138" s="154">
        <v>45756</v>
      </c>
      <c r="EB138" s="373">
        <v>4163129</v>
      </c>
      <c r="EC138" s="269">
        <v>45756</v>
      </c>
      <c r="ED138" s="376">
        <v>4163130</v>
      </c>
      <c r="EE138" s="271">
        <v>45630</v>
      </c>
      <c r="EF138" s="604">
        <v>4163043</v>
      </c>
      <c r="EG138" s="273"/>
      <c r="EH138" s="274"/>
      <c r="EI138" s="275"/>
      <c r="EJ138" s="276"/>
      <c r="EK138" s="275"/>
      <c r="EL138" s="277"/>
      <c r="EM138" s="278" t="str">
        <f t="shared" si="295"/>
        <v xml:space="preserve"> </v>
      </c>
      <c r="EN138" s="372"/>
      <c r="EO138" s="155">
        <f t="shared" si="296"/>
        <v>0</v>
      </c>
      <c r="EP138" s="373"/>
      <c r="ER138" s="194" t="str">
        <f t="shared" si="297"/>
        <v>-</v>
      </c>
      <c r="ET138" s="154" t="str">
        <f t="shared" si="304"/>
        <v>-</v>
      </c>
      <c r="EU138" s="367"/>
      <c r="EV138" s="154" t="str">
        <f t="shared" si="305"/>
        <v>-</v>
      </c>
      <c r="EW138" s="367"/>
      <c r="EX138" s="154" t="str">
        <f t="shared" si="243"/>
        <v>-</v>
      </c>
      <c r="EY138" s="367"/>
      <c r="EZ138" s="154" t="str">
        <f t="shared" si="306"/>
        <v>-</v>
      </c>
      <c r="FA138" s="367"/>
      <c r="FB138" s="154" t="str">
        <f t="shared" si="307"/>
        <v>-</v>
      </c>
      <c r="FC138" s="367"/>
      <c r="FD138" s="154" t="str">
        <f t="shared" si="261"/>
        <v>-</v>
      </c>
      <c r="FE138" s="367"/>
      <c r="FF138" s="155" t="str">
        <f t="shared" si="244"/>
        <v>-</v>
      </c>
      <c r="FG138" s="367"/>
      <c r="FH138" s="154" t="str">
        <f t="shared" si="260"/>
        <v>-</v>
      </c>
      <c r="FI138" s="367"/>
      <c r="FJ138" s="154" t="str">
        <f t="shared" si="308"/>
        <v>-</v>
      </c>
      <c r="FK138" s="373"/>
      <c r="FL138" s="155" t="str">
        <f t="shared" si="266"/>
        <v>-</v>
      </c>
      <c r="FM138" s="279"/>
      <c r="FN138" s="1184"/>
      <c r="FO138" s="280"/>
      <c r="FP138" s="281"/>
      <c r="FQ138" s="282"/>
      <c r="FS138" s="281"/>
      <c r="FT138" s="282"/>
    </row>
    <row r="139" spans="1:176" ht="18.600000000000001" customHeight="1">
      <c r="A139" s="228">
        <f t="shared" si="197"/>
        <v>129</v>
      </c>
      <c r="B139" s="343" t="str">
        <f t="shared" si="257"/>
        <v>4IE</v>
      </c>
      <c r="C139" s="1054">
        <v>45809</v>
      </c>
      <c r="D139" s="1043" t="s">
        <v>953</v>
      </c>
      <c r="E139" s="1009" t="s">
        <v>951</v>
      </c>
      <c r="F139" s="595" t="s">
        <v>90</v>
      </c>
      <c r="G139" s="596"/>
      <c r="H139" s="597" t="s">
        <v>630</v>
      </c>
      <c r="I139" s="598" t="s">
        <v>48</v>
      </c>
      <c r="J139" s="598" t="s">
        <v>0</v>
      </c>
      <c r="K139" s="599" t="s">
        <v>503</v>
      </c>
      <c r="L139" s="600"/>
      <c r="M139" s="352">
        <v>45779</v>
      </c>
      <c r="N139" s="353">
        <v>45777</v>
      </c>
      <c r="O139" s="354">
        <v>45784</v>
      </c>
      <c r="P139" s="353">
        <v>45784</v>
      </c>
      <c r="Q139" s="354">
        <v>45785</v>
      </c>
      <c r="R139" s="353">
        <v>45785</v>
      </c>
      <c r="S139" s="354">
        <v>45785</v>
      </c>
      <c r="T139" s="353">
        <v>45785</v>
      </c>
      <c r="U139" s="355">
        <v>45787</v>
      </c>
      <c r="V139" s="353">
        <v>45787</v>
      </c>
      <c r="W139" s="356">
        <v>45789</v>
      </c>
      <c r="X139" s="357">
        <v>45790</v>
      </c>
      <c r="Y139" s="359">
        <v>45791</v>
      </c>
      <c r="Z139" s="359">
        <v>45791</v>
      </c>
      <c r="AA139" s="601"/>
      <c r="AB139" s="359"/>
      <c r="AC139" s="251" t="s">
        <v>633</v>
      </c>
      <c r="AD139" s="361"/>
      <c r="AE139" s="362">
        <v>3</v>
      </c>
      <c r="AF139" s="363" t="str">
        <f t="shared" ref="AF139:AF175" si="309">IF($AE139=0,"　",VLOOKUP($AE139,ﾚｰｻﾞOP,69,0))</f>
        <v>4IE</v>
      </c>
      <c r="AG139" s="364">
        <v>1</v>
      </c>
      <c r="AH139" s="364">
        <f t="shared" si="253"/>
        <v>0</v>
      </c>
      <c r="AI139" s="364">
        <f t="shared" si="298"/>
        <v>0</v>
      </c>
      <c r="AJ139" s="364">
        <f t="shared" si="271"/>
        <v>0</v>
      </c>
      <c r="AK139" s="364">
        <f t="shared" si="272"/>
        <v>0</v>
      </c>
      <c r="AL139" s="364"/>
      <c r="AM139" s="364"/>
      <c r="AN139" s="364">
        <f t="shared" si="299"/>
        <v>0</v>
      </c>
      <c r="AO139" s="364">
        <f t="shared" si="300"/>
        <v>0</v>
      </c>
      <c r="AP139" s="363">
        <v>1</v>
      </c>
      <c r="AQ139" s="255">
        <v>1</v>
      </c>
      <c r="AR139" s="255">
        <v>1</v>
      </c>
      <c r="AS139" s="255">
        <f t="shared" si="273"/>
        <v>0</v>
      </c>
      <c r="AT139" s="255"/>
      <c r="AU139" s="256">
        <f t="shared" si="274"/>
        <v>0</v>
      </c>
      <c r="AV139" s="257">
        <f t="shared" si="275"/>
        <v>1</v>
      </c>
      <c r="AW139" s="590">
        <v>45770</v>
      </c>
      <c r="AX139" s="369">
        <v>4163147</v>
      </c>
      <c r="AY139" s="154">
        <v>45770</v>
      </c>
      <c r="AZ139" s="367">
        <v>4163148</v>
      </c>
      <c r="BA139" s="154">
        <v>45770</v>
      </c>
      <c r="BB139" s="367">
        <v>4163149</v>
      </c>
      <c r="BC139" s="368">
        <v>45770</v>
      </c>
      <c r="BD139" s="369">
        <v>4163150</v>
      </c>
      <c r="BE139" s="154">
        <v>45770</v>
      </c>
      <c r="BF139" s="367">
        <v>4163151</v>
      </c>
      <c r="BG139" s="368">
        <v>45770</v>
      </c>
      <c r="BH139" s="367">
        <v>4163152</v>
      </c>
      <c r="BI139" s="154">
        <v>45644</v>
      </c>
      <c r="BJ139" s="367">
        <v>4163051</v>
      </c>
      <c r="BK139" s="154" t="str">
        <f t="shared" si="276"/>
        <v>-</v>
      </c>
      <c r="BL139" s="367"/>
      <c r="BM139" s="154" t="str">
        <f t="shared" si="277"/>
        <v>-</v>
      </c>
      <c r="BN139" s="367"/>
      <c r="BO139" s="155" t="str">
        <f t="shared" si="278"/>
        <v>-</v>
      </c>
      <c r="BP139" s="367"/>
      <c r="BQ139" s="154" t="str">
        <f>IF($AE139=0,"　",VLOOKUP($AE139,ﾚｰｻﾞOP,12,0))</f>
        <v>-</v>
      </c>
      <c r="BR139" s="369"/>
      <c r="BS139" s="154" t="str">
        <f t="shared" si="209"/>
        <v>-</v>
      </c>
      <c r="BT139" s="369"/>
      <c r="BU139" s="154" t="str">
        <f t="shared" si="210"/>
        <v>-</v>
      </c>
      <c r="BV139" s="369"/>
      <c r="BW139" s="154" t="str">
        <f t="shared" si="211"/>
        <v>-</v>
      </c>
      <c r="BX139" s="367"/>
      <c r="BY139" s="154" t="str">
        <f t="shared" si="212"/>
        <v>-</v>
      </c>
      <c r="BZ139" s="369"/>
      <c r="CA139" s="154" t="str">
        <f t="shared" si="213"/>
        <v>-</v>
      </c>
      <c r="CB139" s="367"/>
      <c r="CC139" s="154" t="str">
        <f t="shared" si="214"/>
        <v>-</v>
      </c>
      <c r="CD139" s="367"/>
      <c r="CE139" s="154" t="str">
        <f t="shared" si="279"/>
        <v>-</v>
      </c>
      <c r="CF139" s="369"/>
      <c r="CG139" s="155" t="str">
        <f t="shared" si="280"/>
        <v>-</v>
      </c>
      <c r="CH139" s="367"/>
      <c r="CI139" s="154" t="str">
        <f t="shared" si="281"/>
        <v>-</v>
      </c>
      <c r="CJ139" s="369"/>
      <c r="CK139" s="154" t="str">
        <f t="shared" si="282"/>
        <v>-</v>
      </c>
      <c r="CL139" s="367"/>
      <c r="CM139" s="154" t="str">
        <f t="shared" si="283"/>
        <v>-</v>
      </c>
      <c r="CN139" s="367"/>
      <c r="CO139" s="155" t="str">
        <f t="shared" si="284"/>
        <v>-</v>
      </c>
      <c r="CP139" s="367"/>
      <c r="CQ139" s="155" t="str">
        <f t="shared" si="285"/>
        <v>-</v>
      </c>
      <c r="CR139" s="367"/>
      <c r="CS139" s="154" t="str">
        <f t="shared" si="286"/>
        <v>-</v>
      </c>
      <c r="CT139" s="367"/>
      <c r="CU139" s="155"/>
      <c r="CV139" s="367"/>
      <c r="CW139" s="154" t="str">
        <f t="shared" si="287"/>
        <v>-</v>
      </c>
      <c r="CX139" s="367"/>
      <c r="CY139" s="155" t="str">
        <f t="shared" si="288"/>
        <v>-</v>
      </c>
      <c r="CZ139" s="367"/>
      <c r="DA139" s="154" t="str">
        <f t="shared" si="289"/>
        <v>-</v>
      </c>
      <c r="DB139" s="369"/>
      <c r="DC139" s="155" t="str">
        <f t="shared" si="290"/>
        <v>-</v>
      </c>
      <c r="DD139" s="367"/>
      <c r="DE139" s="374">
        <v>45735</v>
      </c>
      <c r="DF139" s="373">
        <v>4163177</v>
      </c>
      <c r="DG139" s="265">
        <f t="shared" si="255"/>
        <v>0</v>
      </c>
      <c r="DH139" s="372"/>
      <c r="DI139" s="267">
        <v>45756</v>
      </c>
      <c r="DJ139" s="373">
        <v>4163131</v>
      </c>
      <c r="DK139" s="374">
        <f t="shared" si="301"/>
        <v>0</v>
      </c>
      <c r="DL139" s="373"/>
      <c r="DM139" s="374">
        <f t="shared" si="258"/>
        <v>0</v>
      </c>
      <c r="DN139" s="373"/>
      <c r="DO139" s="155">
        <f t="shared" si="291"/>
        <v>0</v>
      </c>
      <c r="DP139" s="372"/>
      <c r="DQ139" s="155">
        <f t="shared" si="292"/>
        <v>0</v>
      </c>
      <c r="DR139" s="373"/>
      <c r="DS139" s="155">
        <f t="shared" si="293"/>
        <v>0</v>
      </c>
      <c r="DT139" s="372"/>
      <c r="DU139" s="155">
        <f t="shared" si="294"/>
        <v>0</v>
      </c>
      <c r="DV139" s="373"/>
      <c r="DW139" s="368">
        <f t="shared" si="302"/>
        <v>0</v>
      </c>
      <c r="DX139" s="372"/>
      <c r="DY139" s="154">
        <f t="shared" si="303"/>
        <v>0</v>
      </c>
      <c r="DZ139" s="373"/>
      <c r="EA139" s="154">
        <v>45756</v>
      </c>
      <c r="EB139" s="373">
        <v>4163129</v>
      </c>
      <c r="EC139" s="269">
        <v>45756</v>
      </c>
      <c r="ED139" s="376">
        <v>4163130</v>
      </c>
      <c r="EE139" s="271">
        <v>45630</v>
      </c>
      <c r="EF139" s="604">
        <v>4163043</v>
      </c>
      <c r="EG139" s="273"/>
      <c r="EH139" s="274"/>
      <c r="EI139" s="275"/>
      <c r="EJ139" s="276"/>
      <c r="EK139" s="275"/>
      <c r="EL139" s="277"/>
      <c r="EM139" s="278" t="str">
        <f t="shared" si="295"/>
        <v xml:space="preserve"> </v>
      </c>
      <c r="EN139" s="372"/>
      <c r="EO139" s="155">
        <f t="shared" si="296"/>
        <v>0</v>
      </c>
      <c r="EP139" s="373"/>
      <c r="ER139" s="194" t="str">
        <f t="shared" si="297"/>
        <v>-</v>
      </c>
      <c r="ET139" s="154" t="str">
        <f t="shared" si="304"/>
        <v>-</v>
      </c>
      <c r="EU139" s="367"/>
      <c r="EV139" s="154" t="str">
        <f t="shared" si="305"/>
        <v>-</v>
      </c>
      <c r="EW139" s="367"/>
      <c r="EX139" s="154" t="str">
        <f t="shared" ref="EX139:EX166" si="310">IF($AE139=0,"　",VLOOKUP($AE139,ﾚｰｻﾞOP,61,0))</f>
        <v>-</v>
      </c>
      <c r="EY139" s="367"/>
      <c r="EZ139" s="154" t="str">
        <f t="shared" si="306"/>
        <v>-</v>
      </c>
      <c r="FA139" s="367"/>
      <c r="FB139" s="154" t="str">
        <f t="shared" si="307"/>
        <v>-</v>
      </c>
      <c r="FC139" s="367"/>
      <c r="FD139" s="154" t="str">
        <f t="shared" si="261"/>
        <v>-</v>
      </c>
      <c r="FE139" s="367"/>
      <c r="FF139" s="155" t="str">
        <f t="shared" ref="FF139:FF166" si="311">IF($AE139=0,"　",VLOOKUP($AE139,ﾚｰｻﾞOP,65,0))</f>
        <v>-</v>
      </c>
      <c r="FG139" s="367"/>
      <c r="FH139" s="154" t="str">
        <f t="shared" si="260"/>
        <v>-</v>
      </c>
      <c r="FI139" s="367"/>
      <c r="FJ139" s="154" t="str">
        <f t="shared" si="308"/>
        <v>-</v>
      </c>
      <c r="FK139" s="373"/>
      <c r="FL139" s="155" t="str">
        <f t="shared" si="266"/>
        <v>-</v>
      </c>
      <c r="FM139" s="279"/>
      <c r="FN139" s="1184"/>
      <c r="FO139" s="280"/>
      <c r="FP139" s="281"/>
      <c r="FQ139" s="282"/>
      <c r="FS139" s="281"/>
      <c r="FT139" s="282"/>
    </row>
    <row r="140" spans="1:176" ht="18.600000000000001" customHeight="1">
      <c r="A140" s="228">
        <f t="shared" si="197"/>
        <v>130</v>
      </c>
      <c r="B140" s="343" t="str">
        <f t="shared" si="257"/>
        <v>4IE</v>
      </c>
      <c r="C140" s="1054">
        <v>45809</v>
      </c>
      <c r="D140" s="1010" t="s">
        <v>1060</v>
      </c>
      <c r="E140" s="346">
        <v>62510046</v>
      </c>
      <c r="F140" s="595" t="s">
        <v>1035</v>
      </c>
      <c r="G140" s="596"/>
      <c r="H140" s="597" t="s">
        <v>630</v>
      </c>
      <c r="I140" s="598" t="s">
        <v>1028</v>
      </c>
      <c r="J140" s="598"/>
      <c r="K140" s="599" t="s">
        <v>97</v>
      </c>
      <c r="L140" s="600"/>
      <c r="M140" s="352">
        <v>45784</v>
      </c>
      <c r="N140" s="353">
        <v>45779</v>
      </c>
      <c r="O140" s="354">
        <v>45785</v>
      </c>
      <c r="P140" s="353">
        <v>45785</v>
      </c>
      <c r="Q140" s="354">
        <v>45786</v>
      </c>
      <c r="R140" s="353">
        <v>45786</v>
      </c>
      <c r="S140" s="354">
        <v>45786</v>
      </c>
      <c r="T140" s="353">
        <v>45786</v>
      </c>
      <c r="U140" s="355">
        <v>45789</v>
      </c>
      <c r="V140" s="353">
        <v>45789</v>
      </c>
      <c r="W140" s="356">
        <v>45790</v>
      </c>
      <c r="X140" s="357">
        <v>45791</v>
      </c>
      <c r="Y140" s="358">
        <v>45799</v>
      </c>
      <c r="Z140" s="359"/>
      <c r="AA140" s="360">
        <v>45792</v>
      </c>
      <c r="AB140" s="358">
        <v>45793</v>
      </c>
      <c r="AC140" s="251" t="s">
        <v>633</v>
      </c>
      <c r="AD140" s="361"/>
      <c r="AE140" s="362">
        <v>1</v>
      </c>
      <c r="AF140" s="363" t="str">
        <f t="shared" si="309"/>
        <v>4IE</v>
      </c>
      <c r="AG140" s="364">
        <f>IF($AE140=0,"　",VLOOKUP($AE140,ﾚｰｻﾞOP,34,0))</f>
        <v>0</v>
      </c>
      <c r="AH140" s="364">
        <f t="shared" si="253"/>
        <v>0</v>
      </c>
      <c r="AI140" s="364">
        <v>1</v>
      </c>
      <c r="AJ140" s="364">
        <f t="shared" si="271"/>
        <v>0</v>
      </c>
      <c r="AK140" s="364">
        <f t="shared" si="272"/>
        <v>0</v>
      </c>
      <c r="AL140" s="364"/>
      <c r="AM140" s="364"/>
      <c r="AN140" s="364">
        <v>1</v>
      </c>
      <c r="AO140" s="364">
        <f t="shared" si="300"/>
        <v>0</v>
      </c>
      <c r="AP140" s="363">
        <v>1</v>
      </c>
      <c r="AQ140" s="255">
        <f>IF($AE140=0,"　",VLOOKUP($AE140,ﾚｰｻﾞOP,45,0))</f>
        <v>0</v>
      </c>
      <c r="AR140" s="255">
        <f>IF($AE140=0,"　",VLOOKUP($AE140,ﾚｰｻﾞOP,47,0))</f>
        <v>0</v>
      </c>
      <c r="AS140" s="255">
        <f t="shared" si="273"/>
        <v>0</v>
      </c>
      <c r="AT140" s="255"/>
      <c r="AU140" s="256">
        <f t="shared" si="274"/>
        <v>2</v>
      </c>
      <c r="AV140" s="257">
        <f t="shared" si="275"/>
        <v>0</v>
      </c>
      <c r="AW140" s="590">
        <v>45770</v>
      </c>
      <c r="AX140" s="369">
        <v>4163147</v>
      </c>
      <c r="AY140" s="154">
        <v>45770</v>
      </c>
      <c r="AZ140" s="367">
        <v>4163148</v>
      </c>
      <c r="BA140" s="154">
        <v>45770</v>
      </c>
      <c r="BB140" s="367">
        <v>4163149</v>
      </c>
      <c r="BC140" s="368">
        <v>45770</v>
      </c>
      <c r="BD140" s="369">
        <v>4163150</v>
      </c>
      <c r="BE140" s="154">
        <v>45770</v>
      </c>
      <c r="BF140" s="367">
        <v>4163151</v>
      </c>
      <c r="BG140" s="368">
        <v>45770</v>
      </c>
      <c r="BH140" s="367">
        <v>4163152</v>
      </c>
      <c r="BI140" s="154">
        <v>45644</v>
      </c>
      <c r="BJ140" s="367">
        <v>4163051</v>
      </c>
      <c r="BK140" s="154" t="str">
        <f t="shared" si="276"/>
        <v>-</v>
      </c>
      <c r="BL140" s="367"/>
      <c r="BM140" s="154" t="str">
        <f t="shared" si="277"/>
        <v>-</v>
      </c>
      <c r="BN140" s="367"/>
      <c r="BO140" s="155" t="str">
        <f t="shared" si="278"/>
        <v>-</v>
      </c>
      <c r="BP140" s="367"/>
      <c r="BQ140" s="154" t="str">
        <f>IF($AE140=0,"　",VLOOKUP($AE140,ﾚｰｻﾞOP,12,0))</f>
        <v>-</v>
      </c>
      <c r="BR140" s="369"/>
      <c r="BS140" s="154" t="str">
        <f t="shared" si="209"/>
        <v>-</v>
      </c>
      <c r="BT140" s="369"/>
      <c r="BU140" s="154" t="str">
        <f t="shared" si="210"/>
        <v>-</v>
      </c>
      <c r="BV140" s="369"/>
      <c r="BW140" s="154" t="str">
        <f t="shared" si="211"/>
        <v>-</v>
      </c>
      <c r="BX140" s="367"/>
      <c r="BY140" s="154" t="str">
        <f t="shared" si="212"/>
        <v>-</v>
      </c>
      <c r="BZ140" s="369"/>
      <c r="CA140" s="154" t="str">
        <f t="shared" si="213"/>
        <v>-</v>
      </c>
      <c r="CB140" s="367"/>
      <c r="CC140" s="154" t="str">
        <f t="shared" si="214"/>
        <v>-</v>
      </c>
      <c r="CD140" s="367"/>
      <c r="CE140" s="154" t="str">
        <f t="shared" si="279"/>
        <v>-</v>
      </c>
      <c r="CF140" s="369"/>
      <c r="CG140" s="155" t="str">
        <f t="shared" si="280"/>
        <v>-</v>
      </c>
      <c r="CH140" s="367"/>
      <c r="CI140" s="154" t="str">
        <f t="shared" si="281"/>
        <v>-</v>
      </c>
      <c r="CJ140" s="369"/>
      <c r="CK140" s="154" t="str">
        <f t="shared" si="282"/>
        <v>-</v>
      </c>
      <c r="CL140" s="367"/>
      <c r="CM140" s="154" t="str">
        <f t="shared" si="283"/>
        <v>-</v>
      </c>
      <c r="CN140" s="367"/>
      <c r="CO140" s="155" t="str">
        <f t="shared" si="284"/>
        <v>-</v>
      </c>
      <c r="CP140" s="367"/>
      <c r="CQ140" s="155" t="str">
        <f t="shared" si="285"/>
        <v>-</v>
      </c>
      <c r="CR140" s="367"/>
      <c r="CS140" s="154" t="str">
        <f t="shared" si="286"/>
        <v>-</v>
      </c>
      <c r="CT140" s="367"/>
      <c r="CU140" s="155"/>
      <c r="CV140" s="367"/>
      <c r="CW140" s="154" t="str">
        <f t="shared" si="287"/>
        <v>-</v>
      </c>
      <c r="CX140" s="367"/>
      <c r="CY140" s="155" t="str">
        <f t="shared" si="288"/>
        <v>-</v>
      </c>
      <c r="CZ140" s="367"/>
      <c r="DA140" s="154" t="str">
        <f t="shared" si="289"/>
        <v>-</v>
      </c>
      <c r="DB140" s="369"/>
      <c r="DC140" s="155" t="str">
        <f t="shared" si="290"/>
        <v>-</v>
      </c>
      <c r="DD140" s="367"/>
      <c r="DE140" s="374">
        <f>IF(AG140=1,1,0)</f>
        <v>0</v>
      </c>
      <c r="DF140" s="373"/>
      <c r="DG140" s="265">
        <f t="shared" si="255"/>
        <v>0</v>
      </c>
      <c r="DH140" s="372"/>
      <c r="DI140" s="267">
        <f>IF(AG140=1,1,0)</f>
        <v>0</v>
      </c>
      <c r="DJ140" s="373"/>
      <c r="DK140" s="374">
        <v>45734</v>
      </c>
      <c r="DL140" s="373">
        <v>4163106</v>
      </c>
      <c r="DM140" s="375">
        <f t="shared" si="258"/>
        <v>0</v>
      </c>
      <c r="DN140" s="373"/>
      <c r="DO140" s="155">
        <f t="shared" si="291"/>
        <v>0</v>
      </c>
      <c r="DP140" s="372"/>
      <c r="DQ140" s="155">
        <f t="shared" si="292"/>
        <v>0</v>
      </c>
      <c r="DR140" s="373"/>
      <c r="DS140" s="155">
        <f t="shared" si="293"/>
        <v>0</v>
      </c>
      <c r="DT140" s="372"/>
      <c r="DU140" s="155">
        <f t="shared" si="294"/>
        <v>0</v>
      </c>
      <c r="DV140" s="373"/>
      <c r="DW140" s="368">
        <v>45630</v>
      </c>
      <c r="DX140" s="372">
        <v>4163039</v>
      </c>
      <c r="DY140" s="155">
        <f t="shared" si="303"/>
        <v>0</v>
      </c>
      <c r="DZ140" s="373"/>
      <c r="EA140" s="154">
        <v>45756</v>
      </c>
      <c r="EB140" s="373">
        <v>4163129</v>
      </c>
      <c r="EC140" s="269">
        <f>IF(AQ140=1,1,0)</f>
        <v>0</v>
      </c>
      <c r="ED140" s="376"/>
      <c r="EE140" s="271">
        <f>IF(AV140=0,0,1)</f>
        <v>0</v>
      </c>
      <c r="EF140" s="377"/>
      <c r="EG140" s="273"/>
      <c r="EH140" s="274"/>
      <c r="EI140" s="275"/>
      <c r="EJ140" s="276"/>
      <c r="EK140" s="275"/>
      <c r="EL140" s="277"/>
      <c r="EM140" s="278" t="str">
        <f t="shared" si="295"/>
        <v xml:space="preserve"> </v>
      </c>
      <c r="EN140" s="372"/>
      <c r="EO140" s="155">
        <f t="shared" si="296"/>
        <v>0</v>
      </c>
      <c r="EP140" s="373"/>
      <c r="ER140" s="194" t="str">
        <f t="shared" si="297"/>
        <v>-</v>
      </c>
      <c r="ET140" s="154" t="str">
        <f t="shared" si="304"/>
        <v>-</v>
      </c>
      <c r="EU140" s="367"/>
      <c r="EV140" s="154" t="str">
        <f t="shared" si="305"/>
        <v>-</v>
      </c>
      <c r="EW140" s="367"/>
      <c r="EX140" s="154" t="str">
        <f t="shared" si="310"/>
        <v>-</v>
      </c>
      <c r="EY140" s="367"/>
      <c r="EZ140" s="154" t="str">
        <f t="shared" si="306"/>
        <v>-</v>
      </c>
      <c r="FA140" s="367"/>
      <c r="FB140" s="154" t="str">
        <f t="shared" si="307"/>
        <v>-</v>
      </c>
      <c r="FC140" s="367"/>
      <c r="FD140" s="154" t="str">
        <f t="shared" si="261"/>
        <v>-</v>
      </c>
      <c r="FE140" s="367"/>
      <c r="FF140" s="155" t="str">
        <f t="shared" si="311"/>
        <v>-</v>
      </c>
      <c r="FG140" s="367"/>
      <c r="FH140" s="154" t="str">
        <f t="shared" si="260"/>
        <v>-</v>
      </c>
      <c r="FI140" s="367"/>
      <c r="FJ140" s="154" t="str">
        <f t="shared" si="308"/>
        <v>-</v>
      </c>
      <c r="FK140" s="373"/>
      <c r="FL140" s="155" t="str">
        <f t="shared" si="266"/>
        <v>-</v>
      </c>
      <c r="FM140" s="279"/>
      <c r="FN140" s="1184"/>
      <c r="FO140" s="280"/>
      <c r="FP140" s="281"/>
      <c r="FQ140" s="282"/>
      <c r="FS140" s="281"/>
      <c r="FT140" s="282"/>
    </row>
    <row r="141" spans="1:176" ht="18.600000000000001" customHeight="1">
      <c r="A141" s="228">
        <f t="shared" si="197"/>
        <v>131</v>
      </c>
      <c r="B141" s="343" t="str">
        <f t="shared" si="257"/>
        <v>4IE</v>
      </c>
      <c r="C141" s="1054">
        <v>45809</v>
      </c>
      <c r="D141" s="942" t="s">
        <v>493</v>
      </c>
      <c r="E141" s="943">
        <v>72420021</v>
      </c>
      <c r="F141" s="595" t="s">
        <v>2145</v>
      </c>
      <c r="G141" s="596"/>
      <c r="H141" s="597" t="s">
        <v>630</v>
      </c>
      <c r="I141" s="598" t="s">
        <v>68</v>
      </c>
      <c r="J141" s="598" t="s">
        <v>598</v>
      </c>
      <c r="K141" s="599" t="s">
        <v>11</v>
      </c>
      <c r="L141" s="600"/>
      <c r="M141" s="352">
        <v>45784</v>
      </c>
      <c r="N141" s="353">
        <v>45779</v>
      </c>
      <c r="O141" s="354">
        <v>45785</v>
      </c>
      <c r="P141" s="353">
        <v>45785</v>
      </c>
      <c r="Q141" s="354">
        <v>45786</v>
      </c>
      <c r="R141" s="353">
        <v>45786</v>
      </c>
      <c r="S141" s="354">
        <v>45786</v>
      </c>
      <c r="T141" s="353">
        <v>45786</v>
      </c>
      <c r="U141" s="355">
        <v>45789</v>
      </c>
      <c r="V141" s="353">
        <v>45790</v>
      </c>
      <c r="W141" s="356">
        <v>45790</v>
      </c>
      <c r="X141" s="357">
        <v>45791</v>
      </c>
      <c r="Y141" s="979">
        <v>45792</v>
      </c>
      <c r="Z141" s="359">
        <v>45792</v>
      </c>
      <c r="AA141" s="601"/>
      <c r="AB141" s="359"/>
      <c r="AC141" s="251" t="s">
        <v>633</v>
      </c>
      <c r="AD141" s="361"/>
      <c r="AE141" s="362">
        <v>5</v>
      </c>
      <c r="AF141" s="363" t="str">
        <f t="shared" si="309"/>
        <v>4IE</v>
      </c>
      <c r="AG141" s="364">
        <v>1</v>
      </c>
      <c r="AH141" s="364">
        <f t="shared" si="253"/>
        <v>0</v>
      </c>
      <c r="AI141" s="364">
        <f t="shared" ref="AI141:AI149" si="312">IF($AE141=0,"　",VLOOKUP($AE141,ﾚｰｻﾞOP,36,0))</f>
        <v>0</v>
      </c>
      <c r="AJ141" s="364">
        <f t="shared" si="271"/>
        <v>0</v>
      </c>
      <c r="AK141" s="364">
        <f t="shared" si="272"/>
        <v>0</v>
      </c>
      <c r="AL141" s="364"/>
      <c r="AM141" s="364"/>
      <c r="AN141" s="364">
        <v>1</v>
      </c>
      <c r="AO141" s="364">
        <v>1</v>
      </c>
      <c r="AP141" s="363">
        <v>1</v>
      </c>
      <c r="AQ141" s="255">
        <v>1</v>
      </c>
      <c r="AR141" s="255">
        <v>1</v>
      </c>
      <c r="AS141" s="255">
        <f t="shared" si="273"/>
        <v>0</v>
      </c>
      <c r="AT141" s="255"/>
      <c r="AU141" s="256">
        <f t="shared" si="274"/>
        <v>0</v>
      </c>
      <c r="AV141" s="257">
        <f t="shared" si="275"/>
        <v>1</v>
      </c>
      <c r="AW141" s="590">
        <v>45770</v>
      </c>
      <c r="AX141" s="369">
        <v>4163147</v>
      </c>
      <c r="AY141" s="154">
        <v>45770</v>
      </c>
      <c r="AZ141" s="367">
        <v>4163148</v>
      </c>
      <c r="BA141" s="154">
        <v>45770</v>
      </c>
      <c r="BB141" s="367">
        <v>4163149</v>
      </c>
      <c r="BC141" s="368">
        <v>45770</v>
      </c>
      <c r="BD141" s="369">
        <v>4163150</v>
      </c>
      <c r="BE141" s="154">
        <v>45770</v>
      </c>
      <c r="BF141" s="367">
        <v>4163151</v>
      </c>
      <c r="BG141" s="368">
        <v>45770</v>
      </c>
      <c r="BH141" s="367">
        <v>4163152</v>
      </c>
      <c r="BI141" s="154" t="str">
        <f t="shared" ref="BI141:BI149" si="313">IF($AE141=0,"　",VLOOKUP($AE141,ﾚｰｻﾞOP,11,0))</f>
        <v>-</v>
      </c>
      <c r="BJ141" s="367"/>
      <c r="BK141" s="154" t="str">
        <f t="shared" si="276"/>
        <v>-</v>
      </c>
      <c r="BL141" s="367"/>
      <c r="BM141" s="154" t="str">
        <f t="shared" si="277"/>
        <v>-</v>
      </c>
      <c r="BN141" s="367"/>
      <c r="BO141" s="155" t="str">
        <f t="shared" si="278"/>
        <v>-</v>
      </c>
      <c r="BP141" s="367"/>
      <c r="BQ141" s="154">
        <v>45581</v>
      </c>
      <c r="BR141" s="369">
        <v>4063448</v>
      </c>
      <c r="BS141" s="154" t="str">
        <f t="shared" si="209"/>
        <v>-</v>
      </c>
      <c r="BT141" s="369"/>
      <c r="BU141" s="154" t="str">
        <f t="shared" si="210"/>
        <v>-</v>
      </c>
      <c r="BV141" s="369"/>
      <c r="BW141" s="154" t="str">
        <f t="shared" si="211"/>
        <v>-</v>
      </c>
      <c r="BX141" s="367"/>
      <c r="BY141" s="154" t="str">
        <f t="shared" si="212"/>
        <v>-</v>
      </c>
      <c r="BZ141" s="369"/>
      <c r="CA141" s="154" t="str">
        <f t="shared" si="213"/>
        <v>-</v>
      </c>
      <c r="CB141" s="367"/>
      <c r="CC141" s="154" t="str">
        <f t="shared" si="214"/>
        <v>-</v>
      </c>
      <c r="CD141" s="367"/>
      <c r="CE141" s="154" t="str">
        <f t="shared" si="279"/>
        <v>-</v>
      </c>
      <c r="CF141" s="369"/>
      <c r="CG141" s="155" t="str">
        <f t="shared" si="280"/>
        <v>-</v>
      </c>
      <c r="CH141" s="367"/>
      <c r="CI141" s="154" t="str">
        <f t="shared" si="281"/>
        <v>-</v>
      </c>
      <c r="CJ141" s="369"/>
      <c r="CK141" s="154" t="str">
        <f t="shared" si="282"/>
        <v>-</v>
      </c>
      <c r="CL141" s="367"/>
      <c r="CM141" s="154" t="str">
        <f t="shared" si="283"/>
        <v>-</v>
      </c>
      <c r="CN141" s="367"/>
      <c r="CO141" s="155" t="str">
        <f t="shared" si="284"/>
        <v>-</v>
      </c>
      <c r="CP141" s="367"/>
      <c r="CQ141" s="155" t="str">
        <f t="shared" si="285"/>
        <v>-</v>
      </c>
      <c r="CR141" s="367"/>
      <c r="CS141" s="154" t="str">
        <f t="shared" si="286"/>
        <v>-</v>
      </c>
      <c r="CT141" s="367"/>
      <c r="CU141" s="155"/>
      <c r="CV141" s="367"/>
      <c r="CW141" s="154" t="str">
        <f t="shared" si="287"/>
        <v>-</v>
      </c>
      <c r="CX141" s="367"/>
      <c r="CY141" s="155" t="str">
        <f t="shared" si="288"/>
        <v>-</v>
      </c>
      <c r="CZ141" s="367"/>
      <c r="DA141" s="154" t="str">
        <f t="shared" si="289"/>
        <v>-</v>
      </c>
      <c r="DB141" s="369"/>
      <c r="DC141" s="155" t="str">
        <f t="shared" si="290"/>
        <v>-</v>
      </c>
      <c r="DD141" s="367"/>
      <c r="DE141" s="374">
        <v>45735</v>
      </c>
      <c r="DF141" s="373">
        <v>4163177</v>
      </c>
      <c r="DG141" s="265">
        <f t="shared" si="255"/>
        <v>0</v>
      </c>
      <c r="DH141" s="372"/>
      <c r="DI141" s="267">
        <v>45756</v>
      </c>
      <c r="DJ141" s="373">
        <v>4163131</v>
      </c>
      <c r="DK141" s="374">
        <f t="shared" ref="DK141:DK149" si="314">IF(AU141=2,1,0)</f>
        <v>0</v>
      </c>
      <c r="DL141" s="373"/>
      <c r="DM141" s="374">
        <f t="shared" si="258"/>
        <v>0</v>
      </c>
      <c r="DN141" s="373"/>
      <c r="DO141" s="155">
        <f t="shared" si="291"/>
        <v>0</v>
      </c>
      <c r="DP141" s="372"/>
      <c r="DQ141" s="155">
        <f t="shared" si="292"/>
        <v>0</v>
      </c>
      <c r="DR141" s="373"/>
      <c r="DS141" s="155">
        <f t="shared" si="293"/>
        <v>0</v>
      </c>
      <c r="DT141" s="372"/>
      <c r="DU141" s="155">
        <f t="shared" si="294"/>
        <v>0</v>
      </c>
      <c r="DV141" s="373"/>
      <c r="DW141" s="368">
        <v>45630</v>
      </c>
      <c r="DX141" s="372">
        <v>4163039</v>
      </c>
      <c r="DY141" s="154">
        <v>45630</v>
      </c>
      <c r="DZ141" s="373">
        <v>4163040</v>
      </c>
      <c r="EA141" s="154">
        <v>45756</v>
      </c>
      <c r="EB141" s="373">
        <v>4163129</v>
      </c>
      <c r="EC141" s="269">
        <v>45756</v>
      </c>
      <c r="ED141" s="376">
        <v>4163130</v>
      </c>
      <c r="EE141" s="271">
        <v>45630</v>
      </c>
      <c r="EF141" s="604">
        <v>4163043</v>
      </c>
      <c r="EG141" s="273"/>
      <c r="EH141" s="274"/>
      <c r="EI141" s="275"/>
      <c r="EJ141" s="276"/>
      <c r="EK141" s="275"/>
      <c r="EL141" s="277"/>
      <c r="EM141" s="278" t="str">
        <f t="shared" si="295"/>
        <v xml:space="preserve"> </v>
      </c>
      <c r="EN141" s="372"/>
      <c r="EO141" s="155">
        <f t="shared" si="296"/>
        <v>0</v>
      </c>
      <c r="EP141" s="373"/>
      <c r="ER141" s="194" t="str">
        <f t="shared" si="297"/>
        <v>-</v>
      </c>
      <c r="ET141" s="154" t="str">
        <f t="shared" si="304"/>
        <v>-</v>
      </c>
      <c r="EU141" s="367"/>
      <c r="EV141" s="154" t="str">
        <f t="shared" si="305"/>
        <v>-</v>
      </c>
      <c r="EW141" s="367"/>
      <c r="EX141" s="154" t="str">
        <f t="shared" si="310"/>
        <v>-</v>
      </c>
      <c r="EY141" s="367"/>
      <c r="EZ141" s="154" t="str">
        <f t="shared" si="306"/>
        <v>-</v>
      </c>
      <c r="FA141" s="367"/>
      <c r="FB141" s="154" t="str">
        <f t="shared" si="307"/>
        <v>-</v>
      </c>
      <c r="FC141" s="367"/>
      <c r="FD141" s="154" t="str">
        <f t="shared" si="261"/>
        <v>-</v>
      </c>
      <c r="FE141" s="367"/>
      <c r="FF141" s="155" t="str">
        <f t="shared" si="311"/>
        <v>-</v>
      </c>
      <c r="FG141" s="367"/>
      <c r="FH141" s="154" t="str">
        <f t="shared" si="260"/>
        <v>-</v>
      </c>
      <c r="FI141" s="367"/>
      <c r="FJ141" s="154" t="str">
        <f t="shared" si="308"/>
        <v>-</v>
      </c>
      <c r="FK141" s="373"/>
      <c r="FL141" s="155" t="str">
        <f t="shared" si="266"/>
        <v>-</v>
      </c>
      <c r="FM141" s="279"/>
      <c r="FN141" s="1184"/>
      <c r="FO141" s="280"/>
      <c r="FP141" s="281"/>
      <c r="FQ141" s="282"/>
      <c r="FS141" s="281"/>
      <c r="FT141" s="282"/>
    </row>
    <row r="142" spans="1:176" ht="18.600000000000001" customHeight="1">
      <c r="A142" s="228">
        <f t="shared" si="197"/>
        <v>132</v>
      </c>
      <c r="B142" s="343" t="str">
        <f t="shared" si="257"/>
        <v>4IE</v>
      </c>
      <c r="C142" s="1054">
        <v>45809</v>
      </c>
      <c r="D142" s="1055" t="s">
        <v>1120</v>
      </c>
      <c r="E142" s="1056">
        <v>82510028</v>
      </c>
      <c r="F142" s="595" t="s">
        <v>2146</v>
      </c>
      <c r="G142" s="596"/>
      <c r="H142" s="597" t="s">
        <v>1021</v>
      </c>
      <c r="I142" s="598" t="s">
        <v>1022</v>
      </c>
      <c r="J142" s="598" t="s">
        <v>598</v>
      </c>
      <c r="K142" s="599" t="s">
        <v>11</v>
      </c>
      <c r="L142" s="600"/>
      <c r="M142" s="352">
        <v>45785</v>
      </c>
      <c r="N142" s="353">
        <v>45784</v>
      </c>
      <c r="O142" s="354">
        <v>45786</v>
      </c>
      <c r="P142" s="353">
        <v>45786</v>
      </c>
      <c r="Q142" s="354">
        <v>45787</v>
      </c>
      <c r="R142" s="353">
        <v>45790</v>
      </c>
      <c r="S142" s="354">
        <v>45789</v>
      </c>
      <c r="T142" s="353">
        <v>45790</v>
      </c>
      <c r="U142" s="355">
        <v>45790</v>
      </c>
      <c r="V142" s="353">
        <v>45791</v>
      </c>
      <c r="W142" s="356">
        <v>45791</v>
      </c>
      <c r="X142" s="1057">
        <v>45792</v>
      </c>
      <c r="Y142" s="979">
        <v>45793</v>
      </c>
      <c r="Z142" s="359">
        <v>45793</v>
      </c>
      <c r="AA142" s="601"/>
      <c r="AB142" s="359"/>
      <c r="AC142" s="251" t="s">
        <v>633</v>
      </c>
      <c r="AD142" s="361"/>
      <c r="AE142" s="362">
        <v>7</v>
      </c>
      <c r="AF142" s="363" t="str">
        <f t="shared" si="309"/>
        <v>4IE</v>
      </c>
      <c r="AG142" s="364">
        <f>IF($AE142=0,"　",VLOOKUP($AE142,ﾚｰｻﾞOP,34,0))</f>
        <v>0</v>
      </c>
      <c r="AH142" s="364">
        <f t="shared" si="253"/>
        <v>0</v>
      </c>
      <c r="AI142" s="364">
        <f t="shared" si="312"/>
        <v>0</v>
      </c>
      <c r="AJ142" s="364">
        <f t="shared" si="271"/>
        <v>0</v>
      </c>
      <c r="AK142" s="364">
        <f t="shared" si="272"/>
        <v>0</v>
      </c>
      <c r="AL142" s="364"/>
      <c r="AM142" s="364"/>
      <c r="AN142" s="364" t="str">
        <f t="shared" ref="AN142:AN149" si="315">IF($AE142=0,"　",VLOOKUP($AE142,ﾚｰｻﾞOP,37,0))</f>
        <v>-</v>
      </c>
      <c r="AO142" s="364" t="str">
        <f t="shared" ref="AO142:AO161" si="316">IF($AE142=0,"　",VLOOKUP($AE142,ﾚｰｻﾞOP,40,0))</f>
        <v>-</v>
      </c>
      <c r="AP142" s="363">
        <v>1</v>
      </c>
      <c r="AQ142" s="255">
        <v>1</v>
      </c>
      <c r="AR142" s="255">
        <v>1</v>
      </c>
      <c r="AS142" s="255">
        <f t="shared" si="273"/>
        <v>0</v>
      </c>
      <c r="AT142" s="255"/>
      <c r="AU142" s="256">
        <f t="shared" si="274"/>
        <v>0</v>
      </c>
      <c r="AV142" s="257">
        <f t="shared" si="275"/>
        <v>1</v>
      </c>
      <c r="AW142" s="590" t="str">
        <f t="shared" ref="AW142:AW149" si="317">IF($AE142=0,"　",VLOOKUP($AE142,ﾚｰｻﾞOP,5,0))</f>
        <v>-</v>
      </c>
      <c r="AX142" s="369"/>
      <c r="AY142" s="154" t="str">
        <f t="shared" ref="AY142:AY149" si="318">IF($AE142=0,"　",VLOOKUP($AE142,ﾚｰｻﾞOP,6,0))</f>
        <v>-</v>
      </c>
      <c r="AZ142" s="367"/>
      <c r="BA142" s="154" t="str">
        <f t="shared" ref="BA142:BA149" si="319">IF($AE142=0,"　",VLOOKUP($AE142,ﾚｰｻﾞOP,7,0))</f>
        <v>-</v>
      </c>
      <c r="BB142" s="367"/>
      <c r="BC142" s="368" t="str">
        <f t="shared" ref="BC142:BC149" si="320">IF($AE142=0,"　",VLOOKUP($AE142,ﾚｰｻﾞOP,8,0))</f>
        <v>-</v>
      </c>
      <c r="BD142" s="369"/>
      <c r="BE142" s="154" t="str">
        <f t="shared" ref="BE142:BE149" si="321">IF($AE142=0,"　",VLOOKUP($AE142,ﾚｰｻﾞOP,9,0))</f>
        <v>-</v>
      </c>
      <c r="BF142" s="367"/>
      <c r="BG142" s="368" t="str">
        <f t="shared" ref="BG142:BG149" si="322">IF($AE142=0,"　",VLOOKUP($AE142,ﾚｰｻﾞOP,10,0))</f>
        <v>-</v>
      </c>
      <c r="BH142" s="367"/>
      <c r="BI142" s="154" t="str">
        <f t="shared" si="313"/>
        <v>-</v>
      </c>
      <c r="BJ142" s="367"/>
      <c r="BK142" s="154" t="str">
        <f t="shared" si="276"/>
        <v>-</v>
      </c>
      <c r="BL142" s="367"/>
      <c r="BM142" s="154" t="str">
        <f t="shared" si="277"/>
        <v>-</v>
      </c>
      <c r="BN142" s="367"/>
      <c r="BO142" s="155" t="str">
        <f t="shared" si="278"/>
        <v>-</v>
      </c>
      <c r="BP142" s="367"/>
      <c r="BQ142" s="154" t="str">
        <f t="shared" ref="BQ142:BQ173" si="323">IF($AE142=0,"　",VLOOKUP($AE142,ﾚｰｻﾞOP,12,0))</f>
        <v>-</v>
      </c>
      <c r="BR142" s="369"/>
      <c r="BS142" s="154">
        <v>45561</v>
      </c>
      <c r="BT142" s="369">
        <v>4063385</v>
      </c>
      <c r="BU142" s="154">
        <v>45561</v>
      </c>
      <c r="BV142" s="369">
        <v>4063386</v>
      </c>
      <c r="BW142" s="154">
        <v>45561</v>
      </c>
      <c r="BX142" s="367">
        <v>4063387</v>
      </c>
      <c r="BY142" s="154">
        <v>45561</v>
      </c>
      <c r="BZ142" s="369">
        <v>4063388</v>
      </c>
      <c r="CA142" s="154">
        <v>45561</v>
      </c>
      <c r="CB142" s="367">
        <v>4063389</v>
      </c>
      <c r="CC142" s="154">
        <v>45561</v>
      </c>
      <c r="CD142" s="367">
        <v>4063390</v>
      </c>
      <c r="CE142" s="154" t="str">
        <f t="shared" si="279"/>
        <v>-</v>
      </c>
      <c r="CF142" s="369"/>
      <c r="CG142" s="155" t="str">
        <f t="shared" si="280"/>
        <v>-</v>
      </c>
      <c r="CH142" s="367"/>
      <c r="CI142" s="154" t="str">
        <f t="shared" si="281"/>
        <v>-</v>
      </c>
      <c r="CJ142" s="369"/>
      <c r="CK142" s="154" t="str">
        <f t="shared" si="282"/>
        <v>-</v>
      </c>
      <c r="CL142" s="367"/>
      <c r="CM142" s="154" t="str">
        <f t="shared" si="283"/>
        <v>-</v>
      </c>
      <c r="CN142" s="367"/>
      <c r="CO142" s="155" t="str">
        <f t="shared" si="284"/>
        <v>-</v>
      </c>
      <c r="CP142" s="367"/>
      <c r="CQ142" s="155" t="str">
        <f t="shared" si="285"/>
        <v>-</v>
      </c>
      <c r="CR142" s="367"/>
      <c r="CS142" s="154" t="str">
        <f t="shared" si="286"/>
        <v>-</v>
      </c>
      <c r="CT142" s="367"/>
      <c r="CU142" s="155"/>
      <c r="CV142" s="367"/>
      <c r="CW142" s="154" t="str">
        <f t="shared" si="287"/>
        <v>-</v>
      </c>
      <c r="CX142" s="367"/>
      <c r="CY142" s="155" t="str">
        <f t="shared" si="288"/>
        <v>-</v>
      </c>
      <c r="CZ142" s="367"/>
      <c r="DA142" s="154" t="str">
        <f t="shared" si="289"/>
        <v>-</v>
      </c>
      <c r="DB142" s="369"/>
      <c r="DC142" s="155" t="str">
        <f t="shared" si="290"/>
        <v>-</v>
      </c>
      <c r="DD142" s="367"/>
      <c r="DE142" s="374">
        <f t="shared" ref="DE142:DE161" si="324">IF(AG142=1,1,0)</f>
        <v>0</v>
      </c>
      <c r="DF142" s="373"/>
      <c r="DG142" s="265">
        <f t="shared" si="255"/>
        <v>0</v>
      </c>
      <c r="DH142" s="372"/>
      <c r="DI142" s="267">
        <f t="shared" ref="DI142:DI161" si="325">IF(AG142=1,1,0)</f>
        <v>0</v>
      </c>
      <c r="DJ142" s="373"/>
      <c r="DK142" s="374">
        <f t="shared" si="314"/>
        <v>0</v>
      </c>
      <c r="DL142" s="373"/>
      <c r="DM142" s="374">
        <f t="shared" si="258"/>
        <v>0</v>
      </c>
      <c r="DN142" s="373"/>
      <c r="DO142" s="155">
        <f t="shared" si="291"/>
        <v>0</v>
      </c>
      <c r="DP142" s="372"/>
      <c r="DQ142" s="155">
        <f t="shared" si="292"/>
        <v>0</v>
      </c>
      <c r="DR142" s="373"/>
      <c r="DS142" s="155">
        <f t="shared" si="293"/>
        <v>0</v>
      </c>
      <c r="DT142" s="372"/>
      <c r="DU142" s="155">
        <f t="shared" si="294"/>
        <v>0</v>
      </c>
      <c r="DV142" s="373"/>
      <c r="DW142" s="368">
        <f t="shared" ref="DW142:DW149" si="326">IF(AN142=1,1,0)</f>
        <v>0</v>
      </c>
      <c r="DX142" s="372"/>
      <c r="DY142" s="154">
        <f t="shared" ref="DY142:DY161" si="327">IF(AO142=1,1,0)</f>
        <v>0</v>
      </c>
      <c r="DZ142" s="373"/>
      <c r="EA142" s="154">
        <v>45756</v>
      </c>
      <c r="EB142" s="373">
        <v>4163129</v>
      </c>
      <c r="EC142" s="269">
        <v>45756</v>
      </c>
      <c r="ED142" s="376">
        <v>4163130</v>
      </c>
      <c r="EE142" s="271">
        <v>45630</v>
      </c>
      <c r="EF142" s="604">
        <v>4163043</v>
      </c>
      <c r="EG142" s="273"/>
      <c r="EH142" s="274"/>
      <c r="EI142" s="275"/>
      <c r="EJ142" s="276"/>
      <c r="EK142" s="275"/>
      <c r="EL142" s="277"/>
      <c r="EM142" s="278" t="str">
        <f t="shared" si="295"/>
        <v xml:space="preserve"> </v>
      </c>
      <c r="EN142" s="372"/>
      <c r="EO142" s="155">
        <f t="shared" si="296"/>
        <v>0</v>
      </c>
      <c r="EP142" s="373"/>
      <c r="ER142" s="194" t="str">
        <f t="shared" si="297"/>
        <v>-</v>
      </c>
      <c r="ET142" s="154" t="str">
        <f t="shared" si="304"/>
        <v>-</v>
      </c>
      <c r="EU142" s="367"/>
      <c r="EV142" s="154" t="str">
        <f t="shared" si="305"/>
        <v>-</v>
      </c>
      <c r="EW142" s="367"/>
      <c r="EX142" s="154" t="str">
        <f t="shared" si="310"/>
        <v>-</v>
      </c>
      <c r="EY142" s="367"/>
      <c r="EZ142" s="154" t="str">
        <f t="shared" si="306"/>
        <v>-</v>
      </c>
      <c r="FA142" s="367"/>
      <c r="FB142" s="154" t="str">
        <f t="shared" si="307"/>
        <v>-</v>
      </c>
      <c r="FC142" s="367"/>
      <c r="FD142" s="154" t="str">
        <f t="shared" si="261"/>
        <v>-</v>
      </c>
      <c r="FE142" s="367"/>
      <c r="FF142" s="155" t="str">
        <f t="shared" si="311"/>
        <v>-</v>
      </c>
      <c r="FG142" s="367"/>
      <c r="FH142" s="154" t="str">
        <f t="shared" si="260"/>
        <v>-</v>
      </c>
      <c r="FI142" s="367"/>
      <c r="FJ142" s="154" t="str">
        <f t="shared" si="308"/>
        <v>-</v>
      </c>
      <c r="FK142" s="373"/>
      <c r="FL142" s="155" t="str">
        <f t="shared" si="266"/>
        <v>-</v>
      </c>
      <c r="FM142" s="279"/>
      <c r="FN142" s="1184"/>
      <c r="FO142" s="280"/>
      <c r="FP142" s="281"/>
      <c r="FQ142" s="282"/>
      <c r="FS142" s="281"/>
      <c r="FT142" s="282"/>
    </row>
    <row r="143" spans="1:176" ht="18.600000000000001" customHeight="1">
      <c r="A143" s="228">
        <f t="shared" si="197"/>
        <v>133</v>
      </c>
      <c r="B143" s="343" t="str">
        <f t="shared" si="257"/>
        <v>4IE</v>
      </c>
      <c r="C143" s="1054">
        <v>45809</v>
      </c>
      <c r="D143" s="1050" t="s">
        <v>810</v>
      </c>
      <c r="E143" s="1051">
        <v>89610034</v>
      </c>
      <c r="F143" s="595" t="s">
        <v>2147</v>
      </c>
      <c r="G143" s="596"/>
      <c r="H143" s="597" t="s">
        <v>630</v>
      </c>
      <c r="I143" s="598" t="s">
        <v>48</v>
      </c>
      <c r="J143" s="598" t="s">
        <v>841</v>
      </c>
      <c r="K143" s="599" t="s">
        <v>11</v>
      </c>
      <c r="L143" s="600"/>
      <c r="M143" s="352" t="s">
        <v>627</v>
      </c>
      <c r="N143" s="353"/>
      <c r="O143" s="354">
        <v>45789</v>
      </c>
      <c r="P143" s="353">
        <v>45791</v>
      </c>
      <c r="Q143" s="354">
        <v>45790</v>
      </c>
      <c r="R143" s="353">
        <v>45791</v>
      </c>
      <c r="S143" s="354">
        <v>45790</v>
      </c>
      <c r="T143" s="353">
        <v>45790</v>
      </c>
      <c r="U143" s="355">
        <v>45792</v>
      </c>
      <c r="V143" s="353">
        <v>45792</v>
      </c>
      <c r="W143" s="356">
        <v>45793</v>
      </c>
      <c r="X143" s="357">
        <v>45793</v>
      </c>
      <c r="Y143" s="979">
        <v>45797</v>
      </c>
      <c r="Z143" s="359">
        <v>45797</v>
      </c>
      <c r="AA143" s="601"/>
      <c r="AB143" s="359"/>
      <c r="AC143" s="602"/>
      <c r="AD143" s="361"/>
      <c r="AE143" s="362">
        <v>25</v>
      </c>
      <c r="AF143" s="363" t="str">
        <f t="shared" si="309"/>
        <v>4IE</v>
      </c>
      <c r="AG143" s="364"/>
      <c r="AH143" s="364" t="str">
        <f t="shared" si="253"/>
        <v>-</v>
      </c>
      <c r="AI143" s="364" t="str">
        <f t="shared" si="312"/>
        <v>-</v>
      </c>
      <c r="AJ143" s="364" t="str">
        <f t="shared" si="271"/>
        <v>-</v>
      </c>
      <c r="AK143" s="364" t="str">
        <f t="shared" si="272"/>
        <v>-</v>
      </c>
      <c r="AL143" s="364"/>
      <c r="AM143" s="364"/>
      <c r="AN143" s="364" t="str">
        <f t="shared" si="315"/>
        <v>-</v>
      </c>
      <c r="AO143" s="364" t="str">
        <f t="shared" si="316"/>
        <v>-</v>
      </c>
      <c r="AP143" s="363" t="str">
        <f t="shared" ref="AP143:AP149" si="328">IF($AE143=0,"　",VLOOKUP($AE143,ﾚｰｻﾞOP,43,0))</f>
        <v>-</v>
      </c>
      <c r="AQ143" s="255" t="str">
        <f t="shared" ref="AQ143:AQ149" si="329">IF($AE143=0,"　",VLOOKUP($AE143,ﾚｰｻﾞOP,45,0))</f>
        <v>-</v>
      </c>
      <c r="AR143" s="255">
        <f t="shared" ref="AR143:AR149" si="330">IF($AE143=0,"　",VLOOKUP($AE143,ﾚｰｻﾞOP,47,0))</f>
        <v>0</v>
      </c>
      <c r="AS143" s="255">
        <f t="shared" si="273"/>
        <v>0</v>
      </c>
      <c r="AT143" s="255"/>
      <c r="AU143" s="256">
        <f t="shared" si="274"/>
        <v>0</v>
      </c>
      <c r="AV143" s="257">
        <f t="shared" si="275"/>
        <v>0</v>
      </c>
      <c r="AW143" s="590" t="str">
        <f t="shared" si="317"/>
        <v>-</v>
      </c>
      <c r="AX143" s="369"/>
      <c r="AY143" s="154" t="str">
        <f t="shared" si="318"/>
        <v>-</v>
      </c>
      <c r="AZ143" s="367"/>
      <c r="BA143" s="154" t="str">
        <f t="shared" si="319"/>
        <v>-</v>
      </c>
      <c r="BB143" s="367"/>
      <c r="BC143" s="368" t="str">
        <f t="shared" si="320"/>
        <v>-</v>
      </c>
      <c r="BD143" s="369"/>
      <c r="BE143" s="154" t="str">
        <f t="shared" si="321"/>
        <v>-</v>
      </c>
      <c r="BF143" s="367"/>
      <c r="BG143" s="368" t="str">
        <f t="shared" si="322"/>
        <v>-</v>
      </c>
      <c r="BH143" s="367"/>
      <c r="BI143" s="154" t="str">
        <f t="shared" si="313"/>
        <v>-</v>
      </c>
      <c r="BJ143" s="367"/>
      <c r="BK143" s="154" t="str">
        <f t="shared" si="276"/>
        <v>-</v>
      </c>
      <c r="BL143" s="367"/>
      <c r="BM143" s="154" t="str">
        <f t="shared" si="277"/>
        <v>-</v>
      </c>
      <c r="BN143" s="367"/>
      <c r="BO143" s="155" t="str">
        <f t="shared" si="278"/>
        <v>-</v>
      </c>
      <c r="BP143" s="367"/>
      <c r="BQ143" s="154" t="str">
        <f t="shared" si="323"/>
        <v>-</v>
      </c>
      <c r="BR143" s="369"/>
      <c r="BS143" s="154" t="str">
        <f t="shared" ref="BS143:BS173" si="331">IF($AE143=0,"　",VLOOKUP($AE143,ﾚｰｻﾞOP,13,0))</f>
        <v>-</v>
      </c>
      <c r="BT143" s="369"/>
      <c r="BU143" s="154" t="str">
        <f t="shared" ref="BU143:BU173" si="332">IF($AE143=0,"　",VLOOKUP($AE143,ﾚｰｻﾞOP,14,0))</f>
        <v>-</v>
      </c>
      <c r="BV143" s="369"/>
      <c r="BW143" s="154" t="str">
        <f t="shared" ref="BW143:BW173" si="333">IF($AE143=0,"　",VLOOKUP($AE143,ﾚｰｻﾞOP,15,0))</f>
        <v>-</v>
      </c>
      <c r="BX143" s="367"/>
      <c r="BY143" s="154" t="str">
        <f t="shared" ref="BY143:BY173" si="334">IF($AE143=0,"　",VLOOKUP($AE143,ﾚｰｻﾞOP,16,0))</f>
        <v>-</v>
      </c>
      <c r="BZ143" s="369"/>
      <c r="CA143" s="154" t="str">
        <f t="shared" ref="CA143:CA173" si="335">IF($AE143=0,"　",VLOOKUP($AE143,ﾚｰｻﾞOP,17,0))</f>
        <v>-</v>
      </c>
      <c r="CB143" s="367"/>
      <c r="CC143" s="154" t="str">
        <f t="shared" ref="CC143:CC173" si="336">IF($AE143=0,"　",VLOOKUP($AE143,ﾚｰｻﾞOP,18,0))</f>
        <v>-</v>
      </c>
      <c r="CD143" s="367"/>
      <c r="CE143" s="154" t="str">
        <f t="shared" si="279"/>
        <v>-</v>
      </c>
      <c r="CF143" s="369"/>
      <c r="CG143" s="155" t="str">
        <f t="shared" si="280"/>
        <v>-</v>
      </c>
      <c r="CH143" s="367"/>
      <c r="CI143" s="154" t="str">
        <f t="shared" si="281"/>
        <v>-</v>
      </c>
      <c r="CJ143" s="369"/>
      <c r="CK143" s="154" t="str">
        <f t="shared" si="282"/>
        <v>-</v>
      </c>
      <c r="CL143" s="367"/>
      <c r="CM143" s="154" t="str">
        <f t="shared" si="283"/>
        <v>-</v>
      </c>
      <c r="CN143" s="367"/>
      <c r="CO143" s="155" t="str">
        <f t="shared" si="284"/>
        <v>-</v>
      </c>
      <c r="CP143" s="367"/>
      <c r="CQ143" s="155" t="str">
        <f t="shared" si="285"/>
        <v>-</v>
      </c>
      <c r="CR143" s="367"/>
      <c r="CS143" s="154" t="str">
        <f t="shared" si="286"/>
        <v>-</v>
      </c>
      <c r="CT143" s="367"/>
      <c r="CU143" s="155"/>
      <c r="CV143" s="367"/>
      <c r="CW143" s="154" t="str">
        <f t="shared" si="287"/>
        <v>-</v>
      </c>
      <c r="CX143" s="367"/>
      <c r="CY143" s="155" t="str">
        <f t="shared" si="288"/>
        <v>-</v>
      </c>
      <c r="CZ143" s="367"/>
      <c r="DA143" s="154" t="str">
        <f t="shared" si="289"/>
        <v>-</v>
      </c>
      <c r="DB143" s="369"/>
      <c r="DC143" s="155" t="str">
        <f t="shared" si="290"/>
        <v>-</v>
      </c>
      <c r="DD143" s="367"/>
      <c r="DE143" s="374">
        <f t="shared" si="324"/>
        <v>0</v>
      </c>
      <c r="DF143" s="373"/>
      <c r="DG143" s="265">
        <f t="shared" si="255"/>
        <v>0</v>
      </c>
      <c r="DH143" s="372"/>
      <c r="DI143" s="267">
        <f t="shared" si="325"/>
        <v>0</v>
      </c>
      <c r="DJ143" s="373"/>
      <c r="DK143" s="374">
        <f t="shared" si="314"/>
        <v>0</v>
      </c>
      <c r="DL143" s="373"/>
      <c r="DM143" s="374">
        <f t="shared" si="258"/>
        <v>0</v>
      </c>
      <c r="DN143" s="373"/>
      <c r="DO143" s="155">
        <f t="shared" si="291"/>
        <v>0</v>
      </c>
      <c r="DP143" s="372"/>
      <c r="DQ143" s="155">
        <f t="shared" si="292"/>
        <v>0</v>
      </c>
      <c r="DR143" s="373"/>
      <c r="DS143" s="155">
        <f t="shared" si="293"/>
        <v>0</v>
      </c>
      <c r="DT143" s="372"/>
      <c r="DU143" s="155">
        <f t="shared" si="294"/>
        <v>0</v>
      </c>
      <c r="DV143" s="373"/>
      <c r="DW143" s="368">
        <f t="shared" si="326"/>
        <v>0</v>
      </c>
      <c r="DX143" s="372"/>
      <c r="DY143" s="154">
        <f t="shared" si="327"/>
        <v>0</v>
      </c>
      <c r="DZ143" s="373"/>
      <c r="EA143" s="154">
        <f t="shared" ref="EA143:EA149" si="337">IF(AP143=1,1,0)</f>
        <v>0</v>
      </c>
      <c r="EB143" s="373"/>
      <c r="EC143" s="269">
        <f t="shared" ref="EC143:EC149" si="338">IF(AQ143=1,1,0)</f>
        <v>0</v>
      </c>
      <c r="ED143" s="376"/>
      <c r="EE143" s="271">
        <f t="shared" ref="EE143:EE149" si="339">IF(AV143=0,0,1)</f>
        <v>0</v>
      </c>
      <c r="EF143" s="377"/>
      <c r="EG143" s="273"/>
      <c r="EH143" s="274"/>
      <c r="EI143" s="275"/>
      <c r="EJ143" s="276"/>
      <c r="EK143" s="275"/>
      <c r="EL143" s="277"/>
      <c r="EM143" s="278" t="str">
        <f t="shared" si="295"/>
        <v xml:space="preserve"> </v>
      </c>
      <c r="EN143" s="372"/>
      <c r="EO143" s="155">
        <f t="shared" si="296"/>
        <v>0</v>
      </c>
      <c r="EP143" s="373"/>
      <c r="ER143" s="194" t="str">
        <f t="shared" si="297"/>
        <v>-</v>
      </c>
      <c r="ET143" s="154">
        <v>45749</v>
      </c>
      <c r="EU143" s="367">
        <v>4163126</v>
      </c>
      <c r="EV143" s="154">
        <v>45749</v>
      </c>
      <c r="EW143" s="367">
        <v>4163126</v>
      </c>
      <c r="EX143" s="154">
        <f t="shared" si="310"/>
        <v>0</v>
      </c>
      <c r="EY143" s="367"/>
      <c r="EZ143" s="154">
        <v>45706</v>
      </c>
      <c r="FA143" s="367">
        <v>4163112</v>
      </c>
      <c r="FB143" s="154">
        <f t="shared" si="307"/>
        <v>0</v>
      </c>
      <c r="FC143" s="367"/>
      <c r="FD143" s="154">
        <v>45706</v>
      </c>
      <c r="FE143" s="367">
        <v>4163114</v>
      </c>
      <c r="FF143" s="155">
        <f t="shared" si="311"/>
        <v>0</v>
      </c>
      <c r="FG143" s="367"/>
      <c r="FH143" s="154">
        <v>45756</v>
      </c>
      <c r="FI143" s="367">
        <v>4163172</v>
      </c>
      <c r="FJ143" s="154">
        <v>45721</v>
      </c>
      <c r="FK143" s="373">
        <v>4163145</v>
      </c>
      <c r="FL143" s="155">
        <f t="shared" si="266"/>
        <v>1</v>
      </c>
      <c r="FM143" s="279"/>
      <c r="FN143" s="1184"/>
      <c r="FO143" s="280"/>
      <c r="FP143" s="281"/>
      <c r="FQ143" s="282"/>
      <c r="FS143" s="281"/>
      <c r="FT143" s="282"/>
    </row>
    <row r="144" spans="1:176" ht="18.600000000000001" customHeight="1">
      <c r="A144" s="228">
        <f t="shared" si="197"/>
        <v>134</v>
      </c>
      <c r="B144" s="343" t="str">
        <f t="shared" si="257"/>
        <v>4IE</v>
      </c>
      <c r="C144" s="1054">
        <v>45809</v>
      </c>
      <c r="D144" s="1050" t="s">
        <v>810</v>
      </c>
      <c r="E144" s="1053">
        <v>89610035</v>
      </c>
      <c r="F144" s="595" t="s">
        <v>2148</v>
      </c>
      <c r="G144" s="596"/>
      <c r="H144" s="597" t="s">
        <v>630</v>
      </c>
      <c r="I144" s="598" t="s">
        <v>48</v>
      </c>
      <c r="J144" s="598" t="s">
        <v>841</v>
      </c>
      <c r="K144" s="599" t="s">
        <v>11</v>
      </c>
      <c r="L144" s="600"/>
      <c r="M144" s="352" t="s">
        <v>627</v>
      </c>
      <c r="N144" s="353"/>
      <c r="O144" s="354">
        <v>45789</v>
      </c>
      <c r="P144" s="353">
        <v>45791</v>
      </c>
      <c r="Q144" s="354">
        <v>45790</v>
      </c>
      <c r="R144" s="353">
        <v>45791</v>
      </c>
      <c r="S144" s="354">
        <v>45790</v>
      </c>
      <c r="T144" s="353">
        <v>45790</v>
      </c>
      <c r="U144" s="355">
        <v>45792</v>
      </c>
      <c r="V144" s="353">
        <v>45793</v>
      </c>
      <c r="W144" s="356">
        <v>45793</v>
      </c>
      <c r="X144" s="357">
        <v>45793</v>
      </c>
      <c r="Y144" s="979">
        <v>45798</v>
      </c>
      <c r="Z144" s="359">
        <v>45798</v>
      </c>
      <c r="AA144" s="601"/>
      <c r="AB144" s="359"/>
      <c r="AC144" s="602"/>
      <c r="AD144" s="361"/>
      <c r="AE144" s="362">
        <v>25</v>
      </c>
      <c r="AF144" s="363" t="str">
        <f t="shared" si="309"/>
        <v>4IE</v>
      </c>
      <c r="AG144" s="364"/>
      <c r="AH144" s="364" t="str">
        <f t="shared" ref="AH144:AH166" si="340">IF($AE144=0,"　",VLOOKUP($AE144,ﾚｰｻﾞOP,35,0))</f>
        <v>-</v>
      </c>
      <c r="AI144" s="364" t="str">
        <f t="shared" si="312"/>
        <v>-</v>
      </c>
      <c r="AJ144" s="364" t="str">
        <f t="shared" si="271"/>
        <v>-</v>
      </c>
      <c r="AK144" s="364" t="str">
        <f t="shared" si="272"/>
        <v>-</v>
      </c>
      <c r="AL144" s="364"/>
      <c r="AM144" s="364"/>
      <c r="AN144" s="364" t="str">
        <f t="shared" si="315"/>
        <v>-</v>
      </c>
      <c r="AO144" s="364" t="str">
        <f t="shared" si="316"/>
        <v>-</v>
      </c>
      <c r="AP144" s="363" t="str">
        <f t="shared" si="328"/>
        <v>-</v>
      </c>
      <c r="AQ144" s="255" t="str">
        <f t="shared" si="329"/>
        <v>-</v>
      </c>
      <c r="AR144" s="255">
        <f t="shared" si="330"/>
        <v>0</v>
      </c>
      <c r="AS144" s="255">
        <f t="shared" si="273"/>
        <v>0</v>
      </c>
      <c r="AT144" s="255"/>
      <c r="AU144" s="256">
        <f t="shared" si="274"/>
        <v>0</v>
      </c>
      <c r="AV144" s="257">
        <f t="shared" si="275"/>
        <v>0</v>
      </c>
      <c r="AW144" s="590" t="str">
        <f t="shared" si="317"/>
        <v>-</v>
      </c>
      <c r="AX144" s="369"/>
      <c r="AY144" s="154" t="str">
        <f t="shared" si="318"/>
        <v>-</v>
      </c>
      <c r="AZ144" s="367"/>
      <c r="BA144" s="154" t="str">
        <f t="shared" si="319"/>
        <v>-</v>
      </c>
      <c r="BB144" s="367"/>
      <c r="BC144" s="368" t="str">
        <f t="shared" si="320"/>
        <v>-</v>
      </c>
      <c r="BD144" s="369"/>
      <c r="BE144" s="154" t="str">
        <f t="shared" si="321"/>
        <v>-</v>
      </c>
      <c r="BF144" s="367"/>
      <c r="BG144" s="368" t="str">
        <f t="shared" si="322"/>
        <v>-</v>
      </c>
      <c r="BH144" s="367"/>
      <c r="BI144" s="154" t="str">
        <f t="shared" si="313"/>
        <v>-</v>
      </c>
      <c r="BJ144" s="367"/>
      <c r="BK144" s="154" t="str">
        <f t="shared" si="276"/>
        <v>-</v>
      </c>
      <c r="BL144" s="367"/>
      <c r="BM144" s="154" t="str">
        <f t="shared" si="277"/>
        <v>-</v>
      </c>
      <c r="BN144" s="367"/>
      <c r="BO144" s="155" t="str">
        <f t="shared" si="278"/>
        <v>-</v>
      </c>
      <c r="BP144" s="367"/>
      <c r="BQ144" s="154" t="str">
        <f t="shared" si="323"/>
        <v>-</v>
      </c>
      <c r="BR144" s="369"/>
      <c r="BS144" s="154" t="str">
        <f t="shared" si="331"/>
        <v>-</v>
      </c>
      <c r="BT144" s="369"/>
      <c r="BU144" s="154" t="str">
        <f t="shared" si="332"/>
        <v>-</v>
      </c>
      <c r="BV144" s="369"/>
      <c r="BW144" s="154" t="str">
        <f t="shared" si="333"/>
        <v>-</v>
      </c>
      <c r="BX144" s="367"/>
      <c r="BY144" s="154" t="str">
        <f t="shared" si="334"/>
        <v>-</v>
      </c>
      <c r="BZ144" s="369"/>
      <c r="CA144" s="154" t="str">
        <f t="shared" si="335"/>
        <v>-</v>
      </c>
      <c r="CB144" s="367"/>
      <c r="CC144" s="154" t="str">
        <f t="shared" si="336"/>
        <v>-</v>
      </c>
      <c r="CD144" s="367"/>
      <c r="CE144" s="154" t="str">
        <f t="shared" si="279"/>
        <v>-</v>
      </c>
      <c r="CF144" s="369"/>
      <c r="CG144" s="155" t="str">
        <f t="shared" si="280"/>
        <v>-</v>
      </c>
      <c r="CH144" s="367"/>
      <c r="CI144" s="154" t="str">
        <f t="shared" si="281"/>
        <v>-</v>
      </c>
      <c r="CJ144" s="369"/>
      <c r="CK144" s="154" t="str">
        <f t="shared" si="282"/>
        <v>-</v>
      </c>
      <c r="CL144" s="367"/>
      <c r="CM144" s="154" t="str">
        <f t="shared" si="283"/>
        <v>-</v>
      </c>
      <c r="CN144" s="367"/>
      <c r="CO144" s="155" t="str">
        <f t="shared" si="284"/>
        <v>-</v>
      </c>
      <c r="CP144" s="367"/>
      <c r="CQ144" s="155" t="str">
        <f t="shared" si="285"/>
        <v>-</v>
      </c>
      <c r="CR144" s="367"/>
      <c r="CS144" s="154" t="str">
        <f t="shared" si="286"/>
        <v>-</v>
      </c>
      <c r="CT144" s="367"/>
      <c r="CU144" s="155"/>
      <c r="CV144" s="367"/>
      <c r="CW144" s="154" t="str">
        <f t="shared" si="287"/>
        <v>-</v>
      </c>
      <c r="CX144" s="367"/>
      <c r="CY144" s="155" t="str">
        <f t="shared" si="288"/>
        <v>-</v>
      </c>
      <c r="CZ144" s="367"/>
      <c r="DA144" s="154" t="str">
        <f t="shared" si="289"/>
        <v>-</v>
      </c>
      <c r="DB144" s="369"/>
      <c r="DC144" s="155" t="str">
        <f t="shared" si="290"/>
        <v>-</v>
      </c>
      <c r="DD144" s="367"/>
      <c r="DE144" s="374">
        <f t="shared" si="324"/>
        <v>0</v>
      </c>
      <c r="DF144" s="373"/>
      <c r="DG144" s="265">
        <f t="shared" ref="DG144:DG175" si="341">IF(AH144=1,1,0)</f>
        <v>0</v>
      </c>
      <c r="DH144" s="372"/>
      <c r="DI144" s="267">
        <f t="shared" si="325"/>
        <v>0</v>
      </c>
      <c r="DJ144" s="373"/>
      <c r="DK144" s="374">
        <f t="shared" si="314"/>
        <v>0</v>
      </c>
      <c r="DL144" s="373"/>
      <c r="DM144" s="374">
        <f t="shared" si="258"/>
        <v>0</v>
      </c>
      <c r="DN144" s="373"/>
      <c r="DO144" s="155">
        <f t="shared" si="291"/>
        <v>0</v>
      </c>
      <c r="DP144" s="372"/>
      <c r="DQ144" s="155">
        <f t="shared" si="292"/>
        <v>0</v>
      </c>
      <c r="DR144" s="373"/>
      <c r="DS144" s="155">
        <f t="shared" si="293"/>
        <v>0</v>
      </c>
      <c r="DT144" s="372"/>
      <c r="DU144" s="155">
        <f t="shared" si="294"/>
        <v>0</v>
      </c>
      <c r="DV144" s="373"/>
      <c r="DW144" s="368">
        <f t="shared" si="326"/>
        <v>0</v>
      </c>
      <c r="DX144" s="372"/>
      <c r="DY144" s="154">
        <f t="shared" si="327"/>
        <v>0</v>
      </c>
      <c r="DZ144" s="373"/>
      <c r="EA144" s="154">
        <f t="shared" si="337"/>
        <v>0</v>
      </c>
      <c r="EB144" s="373"/>
      <c r="EC144" s="269">
        <f t="shared" si="338"/>
        <v>0</v>
      </c>
      <c r="ED144" s="376"/>
      <c r="EE144" s="271">
        <f t="shared" si="339"/>
        <v>0</v>
      </c>
      <c r="EF144" s="377"/>
      <c r="EG144" s="273"/>
      <c r="EH144" s="274"/>
      <c r="EI144" s="275"/>
      <c r="EJ144" s="276"/>
      <c r="EK144" s="275"/>
      <c r="EL144" s="277"/>
      <c r="EM144" s="278" t="str">
        <f t="shared" si="295"/>
        <v xml:space="preserve"> </v>
      </c>
      <c r="EN144" s="372"/>
      <c r="EO144" s="155">
        <f t="shared" si="296"/>
        <v>0</v>
      </c>
      <c r="EP144" s="373"/>
      <c r="ER144" s="194" t="str">
        <f t="shared" si="297"/>
        <v>-</v>
      </c>
      <c r="ET144" s="154">
        <v>45772</v>
      </c>
      <c r="EU144" s="367">
        <v>4163143</v>
      </c>
      <c r="EV144" s="154">
        <v>45772</v>
      </c>
      <c r="EW144" s="367">
        <v>4163143</v>
      </c>
      <c r="EX144" s="154">
        <f t="shared" si="310"/>
        <v>0</v>
      </c>
      <c r="EY144" s="367"/>
      <c r="EZ144" s="154">
        <v>45706</v>
      </c>
      <c r="FA144" s="367">
        <v>4163112</v>
      </c>
      <c r="FB144" s="154">
        <f t="shared" si="307"/>
        <v>0</v>
      </c>
      <c r="FC144" s="367"/>
      <c r="FD144" s="154">
        <v>45706</v>
      </c>
      <c r="FE144" s="367">
        <v>4163114</v>
      </c>
      <c r="FF144" s="155">
        <f t="shared" si="311"/>
        <v>0</v>
      </c>
      <c r="FG144" s="367"/>
      <c r="FH144" s="154">
        <v>45756</v>
      </c>
      <c r="FI144" s="367">
        <v>4163172</v>
      </c>
      <c r="FJ144" s="154">
        <v>45721</v>
      </c>
      <c r="FK144" s="373">
        <v>4163145</v>
      </c>
      <c r="FL144" s="155">
        <f t="shared" si="266"/>
        <v>1</v>
      </c>
      <c r="FM144" s="279"/>
      <c r="FN144" s="1184">
        <v>45799</v>
      </c>
      <c r="FO144" s="280">
        <v>4154235</v>
      </c>
      <c r="FP144" s="281"/>
      <c r="FQ144" s="282"/>
      <c r="FS144" s="281"/>
      <c r="FT144" s="282"/>
    </row>
    <row r="145" spans="1:176" ht="18.600000000000001" customHeight="1">
      <c r="A145" s="228">
        <f t="shared" si="197"/>
        <v>135</v>
      </c>
      <c r="B145" s="343" t="str">
        <f t="shared" si="257"/>
        <v>　</v>
      </c>
      <c r="C145" s="1058">
        <v>45839</v>
      </c>
      <c r="D145" s="1045" t="s">
        <v>55</v>
      </c>
      <c r="E145" s="1046" t="s">
        <v>675</v>
      </c>
      <c r="F145" s="595"/>
      <c r="G145" s="596"/>
      <c r="H145" s="597"/>
      <c r="I145" s="598" t="s">
        <v>992</v>
      </c>
      <c r="J145" s="598" t="s">
        <v>989</v>
      </c>
      <c r="K145" s="599" t="s">
        <v>508</v>
      </c>
      <c r="L145" s="600"/>
      <c r="M145" s="354" t="s">
        <v>999</v>
      </c>
      <c r="N145" s="353"/>
      <c r="O145" s="354" t="s">
        <v>997</v>
      </c>
      <c r="P145" s="353"/>
      <c r="Q145" s="354" t="s">
        <v>1</v>
      </c>
      <c r="R145" s="353"/>
      <c r="S145" s="354" t="s">
        <v>1002</v>
      </c>
      <c r="T145" s="353"/>
      <c r="U145" s="355" t="s">
        <v>998</v>
      </c>
      <c r="V145" s="353"/>
      <c r="W145" s="356" t="s">
        <v>997</v>
      </c>
      <c r="X145" s="357"/>
      <c r="Y145" s="359">
        <v>45800</v>
      </c>
      <c r="Z145" s="359">
        <v>45798</v>
      </c>
      <c r="AA145" s="601"/>
      <c r="AB145" s="359"/>
      <c r="AC145" s="602"/>
      <c r="AD145" s="361"/>
      <c r="AE145" s="362"/>
      <c r="AF145" s="363" t="str">
        <f t="shared" si="309"/>
        <v>　</v>
      </c>
      <c r="AG145" s="364" t="str">
        <f>IF($AE145=0,"　",VLOOKUP($AE145,ﾚｰｻﾞOP,34,0))</f>
        <v>　</v>
      </c>
      <c r="AH145" s="364" t="str">
        <f t="shared" si="340"/>
        <v>　</v>
      </c>
      <c r="AI145" s="364" t="str">
        <f t="shared" si="312"/>
        <v>　</v>
      </c>
      <c r="AJ145" s="364" t="str">
        <f t="shared" si="271"/>
        <v>　</v>
      </c>
      <c r="AK145" s="364" t="str">
        <f t="shared" si="272"/>
        <v>　</v>
      </c>
      <c r="AL145" s="364"/>
      <c r="AM145" s="364"/>
      <c r="AN145" s="364" t="str">
        <f t="shared" si="315"/>
        <v>　</v>
      </c>
      <c r="AO145" s="364" t="str">
        <f t="shared" si="316"/>
        <v>　</v>
      </c>
      <c r="AP145" s="363" t="str">
        <f t="shared" si="328"/>
        <v>　</v>
      </c>
      <c r="AQ145" s="255" t="str">
        <f t="shared" si="329"/>
        <v>　</v>
      </c>
      <c r="AR145" s="255" t="str">
        <f t="shared" si="330"/>
        <v>　</v>
      </c>
      <c r="AS145" s="255" t="str">
        <f t="shared" si="273"/>
        <v>　</v>
      </c>
      <c r="AT145" s="255"/>
      <c r="AU145" s="256">
        <f t="shared" si="274"/>
        <v>0</v>
      </c>
      <c r="AV145" s="257">
        <f t="shared" si="275"/>
        <v>0</v>
      </c>
      <c r="AW145" s="590" t="str">
        <f t="shared" si="317"/>
        <v>　</v>
      </c>
      <c r="AX145" s="369"/>
      <c r="AY145" s="154" t="str">
        <f t="shared" si="318"/>
        <v>　</v>
      </c>
      <c r="AZ145" s="367"/>
      <c r="BA145" s="154" t="str">
        <f t="shared" si="319"/>
        <v>　</v>
      </c>
      <c r="BB145" s="367"/>
      <c r="BC145" s="368" t="str">
        <f t="shared" si="320"/>
        <v>　</v>
      </c>
      <c r="BD145" s="369"/>
      <c r="BE145" s="154" t="str">
        <f t="shared" si="321"/>
        <v>　</v>
      </c>
      <c r="BF145" s="367"/>
      <c r="BG145" s="368" t="str">
        <f t="shared" si="322"/>
        <v>　</v>
      </c>
      <c r="BH145" s="367"/>
      <c r="BI145" s="154" t="str">
        <f t="shared" si="313"/>
        <v>　</v>
      </c>
      <c r="BJ145" s="367"/>
      <c r="BK145" s="154" t="str">
        <f t="shared" si="276"/>
        <v>　</v>
      </c>
      <c r="BL145" s="367"/>
      <c r="BM145" s="154" t="str">
        <f t="shared" si="277"/>
        <v>　</v>
      </c>
      <c r="BN145" s="367"/>
      <c r="BO145" s="155" t="str">
        <f t="shared" si="278"/>
        <v>　</v>
      </c>
      <c r="BP145" s="367"/>
      <c r="BQ145" s="154" t="str">
        <f t="shared" si="323"/>
        <v>　</v>
      </c>
      <c r="BR145" s="369"/>
      <c r="BS145" s="154" t="str">
        <f t="shared" si="331"/>
        <v>　</v>
      </c>
      <c r="BT145" s="369"/>
      <c r="BU145" s="154" t="str">
        <f t="shared" si="332"/>
        <v>　</v>
      </c>
      <c r="BV145" s="369"/>
      <c r="BW145" s="154" t="str">
        <f t="shared" si="333"/>
        <v>　</v>
      </c>
      <c r="BX145" s="367"/>
      <c r="BY145" s="154" t="str">
        <f t="shared" si="334"/>
        <v>　</v>
      </c>
      <c r="BZ145" s="369"/>
      <c r="CA145" s="154" t="str">
        <f t="shared" si="335"/>
        <v>　</v>
      </c>
      <c r="CB145" s="367"/>
      <c r="CC145" s="154" t="str">
        <f t="shared" si="336"/>
        <v>　</v>
      </c>
      <c r="CD145" s="367"/>
      <c r="CE145" s="154" t="str">
        <f t="shared" si="279"/>
        <v>　</v>
      </c>
      <c r="CF145" s="369"/>
      <c r="CG145" s="155" t="str">
        <f t="shared" si="280"/>
        <v>　</v>
      </c>
      <c r="CH145" s="367"/>
      <c r="CI145" s="154" t="str">
        <f t="shared" si="281"/>
        <v>　</v>
      </c>
      <c r="CJ145" s="369"/>
      <c r="CK145" s="154" t="str">
        <f t="shared" si="282"/>
        <v>　</v>
      </c>
      <c r="CL145" s="367"/>
      <c r="CM145" s="154" t="str">
        <f t="shared" si="283"/>
        <v>　</v>
      </c>
      <c r="CN145" s="367"/>
      <c r="CO145" s="155" t="str">
        <f t="shared" si="284"/>
        <v>　</v>
      </c>
      <c r="CP145" s="367"/>
      <c r="CQ145" s="155" t="str">
        <f t="shared" si="285"/>
        <v>　</v>
      </c>
      <c r="CR145" s="367"/>
      <c r="CS145" s="154" t="str">
        <f t="shared" si="286"/>
        <v>　</v>
      </c>
      <c r="CT145" s="367"/>
      <c r="CU145" s="155"/>
      <c r="CV145" s="367"/>
      <c r="CW145" s="154" t="str">
        <f t="shared" si="287"/>
        <v>　</v>
      </c>
      <c r="CX145" s="367"/>
      <c r="CY145" s="155" t="str">
        <f t="shared" si="288"/>
        <v>　</v>
      </c>
      <c r="CZ145" s="367"/>
      <c r="DA145" s="154" t="str">
        <f t="shared" si="289"/>
        <v>　</v>
      </c>
      <c r="DB145" s="369"/>
      <c r="DC145" s="155" t="str">
        <f t="shared" si="290"/>
        <v>　</v>
      </c>
      <c r="DD145" s="367"/>
      <c r="DE145" s="374">
        <f t="shared" si="324"/>
        <v>0</v>
      </c>
      <c r="DF145" s="373"/>
      <c r="DG145" s="265">
        <f t="shared" si="341"/>
        <v>0</v>
      </c>
      <c r="DH145" s="372"/>
      <c r="DI145" s="267">
        <f t="shared" si="325"/>
        <v>0</v>
      </c>
      <c r="DJ145" s="373"/>
      <c r="DK145" s="374">
        <f t="shared" si="314"/>
        <v>0</v>
      </c>
      <c r="DL145" s="373"/>
      <c r="DM145" s="374">
        <f t="shared" si="258"/>
        <v>0</v>
      </c>
      <c r="DN145" s="373"/>
      <c r="DO145" s="155">
        <f t="shared" si="291"/>
        <v>0</v>
      </c>
      <c r="DP145" s="372"/>
      <c r="DQ145" s="155">
        <f t="shared" si="292"/>
        <v>0</v>
      </c>
      <c r="DR145" s="373"/>
      <c r="DS145" s="155">
        <f t="shared" si="293"/>
        <v>0</v>
      </c>
      <c r="DT145" s="372"/>
      <c r="DU145" s="155">
        <f t="shared" si="294"/>
        <v>0</v>
      </c>
      <c r="DV145" s="373"/>
      <c r="DW145" s="368">
        <f t="shared" si="326"/>
        <v>0</v>
      </c>
      <c r="DX145" s="372"/>
      <c r="DY145" s="154">
        <f t="shared" si="327"/>
        <v>0</v>
      </c>
      <c r="DZ145" s="373"/>
      <c r="EA145" s="154">
        <f t="shared" si="337"/>
        <v>0</v>
      </c>
      <c r="EB145" s="373"/>
      <c r="EC145" s="269">
        <f t="shared" si="338"/>
        <v>0</v>
      </c>
      <c r="ED145" s="376"/>
      <c r="EE145" s="271">
        <f t="shared" si="339"/>
        <v>0</v>
      </c>
      <c r="EF145" s="377"/>
      <c r="EG145" s="273"/>
      <c r="EH145" s="274"/>
      <c r="EI145" s="275"/>
      <c r="EJ145" s="276"/>
      <c r="EK145" s="275"/>
      <c r="EL145" s="277"/>
      <c r="EM145" s="278" t="str">
        <f t="shared" si="295"/>
        <v xml:space="preserve"> </v>
      </c>
      <c r="EN145" s="372"/>
      <c r="EO145" s="155">
        <f t="shared" si="296"/>
        <v>0</v>
      </c>
      <c r="EP145" s="373"/>
      <c r="ER145" s="194" t="str">
        <f t="shared" si="297"/>
        <v>-</v>
      </c>
      <c r="ET145" s="154" t="str">
        <f>IF($AE145=0,"　",VLOOKUP($AE145,ﾚｰｻﾞOP,60,0))</f>
        <v>　</v>
      </c>
      <c r="EU145" s="367"/>
      <c r="EV145" s="154" t="str">
        <f>IF($AE145=0,"　",VLOOKUP($AE145,ﾚｰｻﾞOP,60,0))</f>
        <v>　</v>
      </c>
      <c r="EW145" s="367"/>
      <c r="EX145" s="154" t="str">
        <f t="shared" si="310"/>
        <v>　</v>
      </c>
      <c r="EY145" s="367"/>
      <c r="EZ145" s="154" t="str">
        <f>IF($AE145=0,"　",VLOOKUP($AE145,ﾚｰｻﾞOP,62,0))</f>
        <v>　</v>
      </c>
      <c r="FA145" s="367"/>
      <c r="FB145" s="154" t="str">
        <f t="shared" si="307"/>
        <v>　</v>
      </c>
      <c r="FC145" s="367"/>
      <c r="FD145" s="154" t="str">
        <f>IF($AE145=0,"　",VLOOKUP($AE145,ﾚｰｻﾞOP,64,0))</f>
        <v>　</v>
      </c>
      <c r="FE145" s="367"/>
      <c r="FF145" s="155" t="str">
        <f t="shared" si="311"/>
        <v>　</v>
      </c>
      <c r="FG145" s="367"/>
      <c r="FH145" s="154" t="str">
        <f>IF($AE145=0,"　",VLOOKUP($AE145,ﾚｰｻﾞOP,66,0))</f>
        <v>　</v>
      </c>
      <c r="FI145" s="367"/>
      <c r="FJ145" s="154" t="str">
        <f>IF($AE145=0,"　",VLOOKUP($AE145,ﾚｰｻﾞOP,67,0))</f>
        <v>　</v>
      </c>
      <c r="FK145" s="373"/>
      <c r="FL145" s="155" t="str">
        <f t="shared" si="266"/>
        <v>　</v>
      </c>
      <c r="FM145" s="279"/>
      <c r="FN145" s="1184"/>
      <c r="FO145" s="280"/>
      <c r="FP145" s="281"/>
      <c r="FQ145" s="282"/>
      <c r="FS145" s="281"/>
      <c r="FT145" s="282"/>
    </row>
    <row r="146" spans="1:176" ht="18.600000000000001" customHeight="1">
      <c r="A146" s="228">
        <f t="shared" si="197"/>
        <v>136</v>
      </c>
      <c r="B146" s="343" t="str">
        <f t="shared" si="257"/>
        <v>　</v>
      </c>
      <c r="C146" s="1058">
        <v>45839</v>
      </c>
      <c r="D146" s="1045" t="s">
        <v>55</v>
      </c>
      <c r="E146" s="1046" t="s">
        <v>674</v>
      </c>
      <c r="F146" s="595"/>
      <c r="G146" s="596"/>
      <c r="H146" s="597"/>
      <c r="I146" s="598" t="s">
        <v>992</v>
      </c>
      <c r="J146" s="598" t="s">
        <v>989</v>
      </c>
      <c r="K146" s="599" t="s">
        <v>508</v>
      </c>
      <c r="L146" s="600"/>
      <c r="M146" s="354" t="s">
        <v>998</v>
      </c>
      <c r="N146" s="353"/>
      <c r="O146" s="354" t="s">
        <v>998</v>
      </c>
      <c r="P146" s="353"/>
      <c r="Q146" s="354" t="s">
        <v>1</v>
      </c>
      <c r="R146" s="353"/>
      <c r="S146" s="354" t="s">
        <v>997</v>
      </c>
      <c r="T146" s="353"/>
      <c r="U146" s="355" t="s">
        <v>998</v>
      </c>
      <c r="V146" s="353"/>
      <c r="W146" s="356" t="s">
        <v>997</v>
      </c>
      <c r="X146" s="357"/>
      <c r="Y146" s="359">
        <v>45800</v>
      </c>
      <c r="Z146" s="359">
        <v>45798</v>
      </c>
      <c r="AA146" s="601"/>
      <c r="AB146" s="359"/>
      <c r="AC146" s="602"/>
      <c r="AD146" s="361"/>
      <c r="AE146" s="362"/>
      <c r="AF146" s="363" t="str">
        <f t="shared" si="309"/>
        <v>　</v>
      </c>
      <c r="AG146" s="364" t="str">
        <f>IF($AE146=0,"　",VLOOKUP($AE146,ﾚｰｻﾞOP,34,0))</f>
        <v>　</v>
      </c>
      <c r="AH146" s="364" t="str">
        <f t="shared" si="340"/>
        <v>　</v>
      </c>
      <c r="AI146" s="364" t="str">
        <f t="shared" si="312"/>
        <v>　</v>
      </c>
      <c r="AJ146" s="364" t="str">
        <f t="shared" si="271"/>
        <v>　</v>
      </c>
      <c r="AK146" s="364" t="str">
        <f t="shared" si="272"/>
        <v>　</v>
      </c>
      <c r="AL146" s="364"/>
      <c r="AM146" s="364"/>
      <c r="AN146" s="364" t="str">
        <f t="shared" si="315"/>
        <v>　</v>
      </c>
      <c r="AO146" s="364" t="str">
        <f t="shared" si="316"/>
        <v>　</v>
      </c>
      <c r="AP146" s="363" t="str">
        <f t="shared" si="328"/>
        <v>　</v>
      </c>
      <c r="AQ146" s="255" t="str">
        <f t="shared" si="329"/>
        <v>　</v>
      </c>
      <c r="AR146" s="255" t="str">
        <f t="shared" si="330"/>
        <v>　</v>
      </c>
      <c r="AS146" s="255" t="str">
        <f t="shared" si="273"/>
        <v>　</v>
      </c>
      <c r="AT146" s="255"/>
      <c r="AU146" s="256">
        <f t="shared" si="274"/>
        <v>0</v>
      </c>
      <c r="AV146" s="257">
        <f t="shared" si="275"/>
        <v>0</v>
      </c>
      <c r="AW146" s="590" t="str">
        <f t="shared" si="317"/>
        <v>　</v>
      </c>
      <c r="AX146" s="369"/>
      <c r="AY146" s="154" t="str">
        <f t="shared" si="318"/>
        <v>　</v>
      </c>
      <c r="AZ146" s="367"/>
      <c r="BA146" s="154" t="str">
        <f t="shared" si="319"/>
        <v>　</v>
      </c>
      <c r="BB146" s="367"/>
      <c r="BC146" s="368" t="str">
        <f t="shared" si="320"/>
        <v>　</v>
      </c>
      <c r="BD146" s="369"/>
      <c r="BE146" s="154" t="str">
        <f t="shared" si="321"/>
        <v>　</v>
      </c>
      <c r="BF146" s="367"/>
      <c r="BG146" s="368" t="str">
        <f t="shared" si="322"/>
        <v>　</v>
      </c>
      <c r="BH146" s="367"/>
      <c r="BI146" s="154" t="str">
        <f t="shared" si="313"/>
        <v>　</v>
      </c>
      <c r="BJ146" s="367"/>
      <c r="BK146" s="154" t="str">
        <f t="shared" si="276"/>
        <v>　</v>
      </c>
      <c r="BL146" s="367"/>
      <c r="BM146" s="154" t="str">
        <f t="shared" si="277"/>
        <v>　</v>
      </c>
      <c r="BN146" s="367"/>
      <c r="BO146" s="155" t="str">
        <f t="shared" si="278"/>
        <v>　</v>
      </c>
      <c r="BP146" s="367"/>
      <c r="BQ146" s="154" t="str">
        <f t="shared" si="323"/>
        <v>　</v>
      </c>
      <c r="BR146" s="369"/>
      <c r="BS146" s="154" t="str">
        <f t="shared" si="331"/>
        <v>　</v>
      </c>
      <c r="BT146" s="369"/>
      <c r="BU146" s="154" t="str">
        <f t="shared" si="332"/>
        <v>　</v>
      </c>
      <c r="BV146" s="369"/>
      <c r="BW146" s="154" t="str">
        <f t="shared" si="333"/>
        <v>　</v>
      </c>
      <c r="BX146" s="367"/>
      <c r="BY146" s="154" t="str">
        <f t="shared" si="334"/>
        <v>　</v>
      </c>
      <c r="BZ146" s="369"/>
      <c r="CA146" s="154" t="str">
        <f t="shared" si="335"/>
        <v>　</v>
      </c>
      <c r="CB146" s="367"/>
      <c r="CC146" s="154" t="str">
        <f t="shared" si="336"/>
        <v>　</v>
      </c>
      <c r="CD146" s="367"/>
      <c r="CE146" s="154" t="str">
        <f t="shared" si="279"/>
        <v>　</v>
      </c>
      <c r="CF146" s="369"/>
      <c r="CG146" s="155" t="str">
        <f t="shared" si="280"/>
        <v>　</v>
      </c>
      <c r="CH146" s="367"/>
      <c r="CI146" s="154" t="str">
        <f t="shared" si="281"/>
        <v>　</v>
      </c>
      <c r="CJ146" s="369"/>
      <c r="CK146" s="154" t="str">
        <f t="shared" si="282"/>
        <v>　</v>
      </c>
      <c r="CL146" s="367"/>
      <c r="CM146" s="154" t="str">
        <f t="shared" si="283"/>
        <v>　</v>
      </c>
      <c r="CN146" s="367"/>
      <c r="CO146" s="155" t="str">
        <f t="shared" si="284"/>
        <v>　</v>
      </c>
      <c r="CP146" s="367"/>
      <c r="CQ146" s="155" t="str">
        <f t="shared" si="285"/>
        <v>　</v>
      </c>
      <c r="CR146" s="367"/>
      <c r="CS146" s="154" t="str">
        <f t="shared" si="286"/>
        <v>　</v>
      </c>
      <c r="CT146" s="367"/>
      <c r="CU146" s="155"/>
      <c r="CV146" s="367"/>
      <c r="CW146" s="154" t="str">
        <f t="shared" si="287"/>
        <v>　</v>
      </c>
      <c r="CX146" s="367"/>
      <c r="CY146" s="155" t="str">
        <f t="shared" si="288"/>
        <v>　</v>
      </c>
      <c r="CZ146" s="367"/>
      <c r="DA146" s="154" t="str">
        <f t="shared" si="289"/>
        <v>　</v>
      </c>
      <c r="DB146" s="369"/>
      <c r="DC146" s="155" t="str">
        <f t="shared" si="290"/>
        <v>　</v>
      </c>
      <c r="DD146" s="367"/>
      <c r="DE146" s="374">
        <f t="shared" si="324"/>
        <v>0</v>
      </c>
      <c r="DF146" s="373"/>
      <c r="DG146" s="265">
        <f t="shared" si="341"/>
        <v>0</v>
      </c>
      <c r="DH146" s="372"/>
      <c r="DI146" s="267">
        <f t="shared" si="325"/>
        <v>0</v>
      </c>
      <c r="DJ146" s="373"/>
      <c r="DK146" s="374">
        <f t="shared" si="314"/>
        <v>0</v>
      </c>
      <c r="DL146" s="373"/>
      <c r="DM146" s="374">
        <f t="shared" si="258"/>
        <v>0</v>
      </c>
      <c r="DN146" s="373"/>
      <c r="DO146" s="155">
        <f t="shared" si="291"/>
        <v>0</v>
      </c>
      <c r="DP146" s="372"/>
      <c r="DQ146" s="155">
        <f t="shared" si="292"/>
        <v>0</v>
      </c>
      <c r="DR146" s="373"/>
      <c r="DS146" s="155">
        <f t="shared" si="293"/>
        <v>0</v>
      </c>
      <c r="DT146" s="372"/>
      <c r="DU146" s="155">
        <f t="shared" si="294"/>
        <v>0</v>
      </c>
      <c r="DV146" s="373"/>
      <c r="DW146" s="368">
        <f t="shared" si="326"/>
        <v>0</v>
      </c>
      <c r="DX146" s="372"/>
      <c r="DY146" s="154">
        <f t="shared" si="327"/>
        <v>0</v>
      </c>
      <c r="DZ146" s="373"/>
      <c r="EA146" s="154">
        <f t="shared" si="337"/>
        <v>0</v>
      </c>
      <c r="EB146" s="373"/>
      <c r="EC146" s="269">
        <f t="shared" si="338"/>
        <v>0</v>
      </c>
      <c r="ED146" s="376"/>
      <c r="EE146" s="271">
        <f t="shared" si="339"/>
        <v>0</v>
      </c>
      <c r="EF146" s="377"/>
      <c r="EG146" s="273"/>
      <c r="EH146" s="274"/>
      <c r="EI146" s="275"/>
      <c r="EJ146" s="276"/>
      <c r="EK146" s="275"/>
      <c r="EL146" s="277"/>
      <c r="EM146" s="278" t="str">
        <f t="shared" si="295"/>
        <v xml:space="preserve"> </v>
      </c>
      <c r="EN146" s="372"/>
      <c r="EO146" s="155">
        <f t="shared" si="296"/>
        <v>0</v>
      </c>
      <c r="EP146" s="373"/>
      <c r="ER146" s="194" t="str">
        <f t="shared" si="297"/>
        <v>-</v>
      </c>
      <c r="ET146" s="154" t="str">
        <f>IF($AE146=0,"　",VLOOKUP($AE146,ﾚｰｻﾞOP,60,0))</f>
        <v>　</v>
      </c>
      <c r="EU146" s="367"/>
      <c r="EV146" s="154" t="str">
        <f>IF($AE146=0,"　",VLOOKUP($AE146,ﾚｰｻﾞOP,60,0))</f>
        <v>　</v>
      </c>
      <c r="EW146" s="367"/>
      <c r="EX146" s="154" t="str">
        <f t="shared" si="310"/>
        <v>　</v>
      </c>
      <c r="EY146" s="367"/>
      <c r="EZ146" s="154" t="str">
        <f>IF($AE146=0,"　",VLOOKUP($AE146,ﾚｰｻﾞOP,62,0))</f>
        <v>　</v>
      </c>
      <c r="FA146" s="367"/>
      <c r="FB146" s="154" t="str">
        <f t="shared" si="307"/>
        <v>　</v>
      </c>
      <c r="FC146" s="367"/>
      <c r="FD146" s="154" t="str">
        <f>IF($AE146=0,"　",VLOOKUP($AE146,ﾚｰｻﾞOP,64,0))</f>
        <v>　</v>
      </c>
      <c r="FE146" s="367"/>
      <c r="FF146" s="155" t="str">
        <f t="shared" si="311"/>
        <v>　</v>
      </c>
      <c r="FG146" s="367"/>
      <c r="FH146" s="154" t="str">
        <f>IF($AE146=0,"　",VLOOKUP($AE146,ﾚｰｻﾞOP,66,0))</f>
        <v>　</v>
      </c>
      <c r="FI146" s="367"/>
      <c r="FJ146" s="154" t="str">
        <f>IF($AE146=0,"　",VLOOKUP($AE146,ﾚｰｻﾞOP,67,0))</f>
        <v>　</v>
      </c>
      <c r="FK146" s="373"/>
      <c r="FL146" s="155" t="str">
        <f t="shared" si="266"/>
        <v>　</v>
      </c>
      <c r="FM146" s="279"/>
      <c r="FN146" s="1184"/>
      <c r="FO146" s="280"/>
      <c r="FP146" s="281"/>
      <c r="FQ146" s="282"/>
      <c r="FS146" s="281"/>
      <c r="FT146" s="282"/>
    </row>
    <row r="147" spans="1:176" ht="18.600000000000001" customHeight="1">
      <c r="A147" s="228">
        <f t="shared" si="197"/>
        <v>137</v>
      </c>
      <c r="B147" s="343" t="str">
        <f t="shared" si="257"/>
        <v>　</v>
      </c>
      <c r="C147" s="1058">
        <v>45839</v>
      </c>
      <c r="D147" s="1045" t="s">
        <v>55</v>
      </c>
      <c r="E147" s="1046" t="s">
        <v>676</v>
      </c>
      <c r="F147" s="595"/>
      <c r="G147" s="596"/>
      <c r="H147" s="597"/>
      <c r="I147" s="598" t="s">
        <v>992</v>
      </c>
      <c r="J147" s="598" t="s">
        <v>989</v>
      </c>
      <c r="K147" s="599" t="s">
        <v>508</v>
      </c>
      <c r="L147" s="600"/>
      <c r="M147" s="354" t="s">
        <v>999</v>
      </c>
      <c r="N147" s="353"/>
      <c r="O147" s="354" t="s">
        <v>997</v>
      </c>
      <c r="P147" s="353"/>
      <c r="Q147" s="354" t="s">
        <v>1</v>
      </c>
      <c r="R147" s="353"/>
      <c r="S147" s="354" t="s">
        <v>998</v>
      </c>
      <c r="T147" s="353"/>
      <c r="U147" s="355" t="s">
        <v>998</v>
      </c>
      <c r="V147" s="353"/>
      <c r="W147" s="356" t="s">
        <v>997</v>
      </c>
      <c r="X147" s="357"/>
      <c r="Y147" s="359">
        <v>45800</v>
      </c>
      <c r="Z147" s="359">
        <v>45798</v>
      </c>
      <c r="AA147" s="601"/>
      <c r="AB147" s="359"/>
      <c r="AC147" s="602"/>
      <c r="AD147" s="361"/>
      <c r="AE147" s="362"/>
      <c r="AF147" s="363" t="str">
        <f t="shared" si="309"/>
        <v>　</v>
      </c>
      <c r="AG147" s="364" t="str">
        <f>IF($AE147=0,"　",VLOOKUP($AE147,ﾚｰｻﾞOP,34,0))</f>
        <v>　</v>
      </c>
      <c r="AH147" s="364" t="str">
        <f t="shared" si="340"/>
        <v>　</v>
      </c>
      <c r="AI147" s="364" t="str">
        <f t="shared" si="312"/>
        <v>　</v>
      </c>
      <c r="AJ147" s="364" t="str">
        <f t="shared" si="271"/>
        <v>　</v>
      </c>
      <c r="AK147" s="364" t="str">
        <f t="shared" si="272"/>
        <v>　</v>
      </c>
      <c r="AL147" s="364"/>
      <c r="AM147" s="364"/>
      <c r="AN147" s="364" t="str">
        <f t="shared" si="315"/>
        <v>　</v>
      </c>
      <c r="AO147" s="364" t="str">
        <f t="shared" si="316"/>
        <v>　</v>
      </c>
      <c r="AP147" s="363" t="str">
        <f t="shared" si="328"/>
        <v>　</v>
      </c>
      <c r="AQ147" s="255" t="str">
        <f t="shared" si="329"/>
        <v>　</v>
      </c>
      <c r="AR147" s="255" t="str">
        <f t="shared" si="330"/>
        <v>　</v>
      </c>
      <c r="AS147" s="255" t="str">
        <f t="shared" si="273"/>
        <v>　</v>
      </c>
      <c r="AT147" s="255"/>
      <c r="AU147" s="256">
        <f t="shared" si="274"/>
        <v>0</v>
      </c>
      <c r="AV147" s="257">
        <f t="shared" si="275"/>
        <v>0</v>
      </c>
      <c r="AW147" s="590" t="str">
        <f t="shared" si="317"/>
        <v>　</v>
      </c>
      <c r="AX147" s="369"/>
      <c r="AY147" s="154" t="str">
        <f t="shared" si="318"/>
        <v>　</v>
      </c>
      <c r="AZ147" s="367"/>
      <c r="BA147" s="154" t="str">
        <f t="shared" si="319"/>
        <v>　</v>
      </c>
      <c r="BB147" s="367"/>
      <c r="BC147" s="368" t="str">
        <f t="shared" si="320"/>
        <v>　</v>
      </c>
      <c r="BD147" s="369"/>
      <c r="BE147" s="154" t="str">
        <f t="shared" si="321"/>
        <v>　</v>
      </c>
      <c r="BF147" s="367"/>
      <c r="BG147" s="368" t="str">
        <f t="shared" si="322"/>
        <v>　</v>
      </c>
      <c r="BH147" s="367"/>
      <c r="BI147" s="154" t="str">
        <f t="shared" si="313"/>
        <v>　</v>
      </c>
      <c r="BJ147" s="367"/>
      <c r="BK147" s="154" t="str">
        <f t="shared" si="276"/>
        <v>　</v>
      </c>
      <c r="BL147" s="367"/>
      <c r="BM147" s="154" t="str">
        <f t="shared" si="277"/>
        <v>　</v>
      </c>
      <c r="BN147" s="367"/>
      <c r="BO147" s="155" t="str">
        <f t="shared" si="278"/>
        <v>　</v>
      </c>
      <c r="BP147" s="367"/>
      <c r="BQ147" s="154" t="str">
        <f t="shared" si="323"/>
        <v>　</v>
      </c>
      <c r="BR147" s="369"/>
      <c r="BS147" s="154" t="str">
        <f t="shared" si="331"/>
        <v>　</v>
      </c>
      <c r="BT147" s="369"/>
      <c r="BU147" s="154" t="str">
        <f t="shared" si="332"/>
        <v>　</v>
      </c>
      <c r="BV147" s="369"/>
      <c r="BW147" s="154" t="str">
        <f t="shared" si="333"/>
        <v>　</v>
      </c>
      <c r="BX147" s="367"/>
      <c r="BY147" s="154" t="str">
        <f t="shared" si="334"/>
        <v>　</v>
      </c>
      <c r="BZ147" s="369"/>
      <c r="CA147" s="154" t="str">
        <f t="shared" si="335"/>
        <v>　</v>
      </c>
      <c r="CB147" s="367"/>
      <c r="CC147" s="154" t="str">
        <f t="shared" si="336"/>
        <v>　</v>
      </c>
      <c r="CD147" s="367"/>
      <c r="CE147" s="154" t="str">
        <f t="shared" si="279"/>
        <v>　</v>
      </c>
      <c r="CF147" s="369"/>
      <c r="CG147" s="155" t="str">
        <f t="shared" si="280"/>
        <v>　</v>
      </c>
      <c r="CH147" s="367"/>
      <c r="CI147" s="154" t="str">
        <f t="shared" si="281"/>
        <v>　</v>
      </c>
      <c r="CJ147" s="369"/>
      <c r="CK147" s="154" t="str">
        <f t="shared" si="282"/>
        <v>　</v>
      </c>
      <c r="CL147" s="367"/>
      <c r="CM147" s="154" t="str">
        <f t="shared" si="283"/>
        <v>　</v>
      </c>
      <c r="CN147" s="367"/>
      <c r="CO147" s="155" t="str">
        <f t="shared" si="284"/>
        <v>　</v>
      </c>
      <c r="CP147" s="367"/>
      <c r="CQ147" s="155" t="str">
        <f t="shared" si="285"/>
        <v>　</v>
      </c>
      <c r="CR147" s="367"/>
      <c r="CS147" s="154" t="str">
        <f t="shared" si="286"/>
        <v>　</v>
      </c>
      <c r="CT147" s="367"/>
      <c r="CU147" s="155"/>
      <c r="CV147" s="367"/>
      <c r="CW147" s="154" t="str">
        <f t="shared" si="287"/>
        <v>　</v>
      </c>
      <c r="CX147" s="367"/>
      <c r="CY147" s="155" t="str">
        <f t="shared" si="288"/>
        <v>　</v>
      </c>
      <c r="CZ147" s="367"/>
      <c r="DA147" s="154" t="str">
        <f t="shared" si="289"/>
        <v>　</v>
      </c>
      <c r="DB147" s="369"/>
      <c r="DC147" s="155" t="str">
        <f t="shared" si="290"/>
        <v>　</v>
      </c>
      <c r="DD147" s="367"/>
      <c r="DE147" s="374">
        <f t="shared" si="324"/>
        <v>0</v>
      </c>
      <c r="DF147" s="373"/>
      <c r="DG147" s="265">
        <f t="shared" si="341"/>
        <v>0</v>
      </c>
      <c r="DH147" s="372"/>
      <c r="DI147" s="267">
        <f t="shared" si="325"/>
        <v>0</v>
      </c>
      <c r="DJ147" s="373"/>
      <c r="DK147" s="374">
        <f t="shared" si="314"/>
        <v>0</v>
      </c>
      <c r="DL147" s="373"/>
      <c r="DM147" s="374">
        <f t="shared" si="258"/>
        <v>0</v>
      </c>
      <c r="DN147" s="373"/>
      <c r="DO147" s="155">
        <f t="shared" si="291"/>
        <v>0</v>
      </c>
      <c r="DP147" s="372"/>
      <c r="DQ147" s="155">
        <f t="shared" si="292"/>
        <v>0</v>
      </c>
      <c r="DR147" s="373"/>
      <c r="DS147" s="155">
        <f t="shared" si="293"/>
        <v>0</v>
      </c>
      <c r="DT147" s="372"/>
      <c r="DU147" s="155">
        <f t="shared" si="294"/>
        <v>0</v>
      </c>
      <c r="DV147" s="373"/>
      <c r="DW147" s="368">
        <f t="shared" si="326"/>
        <v>0</v>
      </c>
      <c r="DX147" s="372"/>
      <c r="DY147" s="154">
        <f t="shared" si="327"/>
        <v>0</v>
      </c>
      <c r="DZ147" s="373"/>
      <c r="EA147" s="154">
        <f t="shared" si="337"/>
        <v>0</v>
      </c>
      <c r="EB147" s="373"/>
      <c r="EC147" s="269">
        <f t="shared" si="338"/>
        <v>0</v>
      </c>
      <c r="ED147" s="376"/>
      <c r="EE147" s="271">
        <f t="shared" si="339"/>
        <v>0</v>
      </c>
      <c r="EF147" s="377"/>
      <c r="EG147" s="273"/>
      <c r="EH147" s="274"/>
      <c r="EI147" s="275"/>
      <c r="EJ147" s="276"/>
      <c r="EK147" s="275"/>
      <c r="EL147" s="277"/>
      <c r="EM147" s="278" t="str">
        <f t="shared" si="295"/>
        <v xml:space="preserve"> </v>
      </c>
      <c r="EN147" s="372"/>
      <c r="EO147" s="155">
        <f t="shared" si="296"/>
        <v>0</v>
      </c>
      <c r="EP147" s="373"/>
      <c r="ER147" s="194" t="str">
        <f t="shared" si="297"/>
        <v>-</v>
      </c>
      <c r="ET147" s="154" t="str">
        <f>IF($AE147=0,"　",VLOOKUP($AE147,ﾚｰｻﾞOP,60,0))</f>
        <v>　</v>
      </c>
      <c r="EU147" s="367"/>
      <c r="EV147" s="154" t="str">
        <f>IF($AE147=0,"　",VLOOKUP($AE147,ﾚｰｻﾞOP,60,0))</f>
        <v>　</v>
      </c>
      <c r="EW147" s="367"/>
      <c r="EX147" s="154" t="str">
        <f t="shared" si="310"/>
        <v>　</v>
      </c>
      <c r="EY147" s="367"/>
      <c r="EZ147" s="154" t="str">
        <f>IF($AE147=0,"　",VLOOKUP($AE147,ﾚｰｻﾞOP,62,0))</f>
        <v>　</v>
      </c>
      <c r="FA147" s="367"/>
      <c r="FB147" s="154" t="str">
        <f t="shared" si="307"/>
        <v>　</v>
      </c>
      <c r="FC147" s="367"/>
      <c r="FD147" s="154" t="str">
        <f>IF($AE147=0,"　",VLOOKUP($AE147,ﾚｰｻﾞOP,64,0))</f>
        <v>　</v>
      </c>
      <c r="FE147" s="367"/>
      <c r="FF147" s="155" t="str">
        <f t="shared" si="311"/>
        <v>　</v>
      </c>
      <c r="FG147" s="367"/>
      <c r="FH147" s="154" t="str">
        <f>IF($AE147=0,"　",VLOOKUP($AE147,ﾚｰｻﾞOP,66,0))</f>
        <v>　</v>
      </c>
      <c r="FI147" s="367"/>
      <c r="FJ147" s="154" t="str">
        <f>IF($AE147=0,"　",VLOOKUP($AE147,ﾚｰｻﾞOP,67,0))</f>
        <v>　</v>
      </c>
      <c r="FK147" s="373"/>
      <c r="FL147" s="155" t="str">
        <f t="shared" si="266"/>
        <v>　</v>
      </c>
      <c r="FM147" s="279"/>
      <c r="FN147" s="1184"/>
      <c r="FO147" s="280"/>
      <c r="FP147" s="281"/>
      <c r="FQ147" s="282"/>
      <c r="FS147" s="281"/>
      <c r="FT147" s="282"/>
    </row>
    <row r="148" spans="1:176" ht="18.600000000000001" customHeight="1">
      <c r="A148" s="228">
        <f t="shared" si="197"/>
        <v>138</v>
      </c>
      <c r="B148" s="343" t="str">
        <f t="shared" si="257"/>
        <v>4IE</v>
      </c>
      <c r="C148" s="1054">
        <v>45809</v>
      </c>
      <c r="D148" s="1050" t="s">
        <v>810</v>
      </c>
      <c r="E148" s="1053">
        <v>89610044</v>
      </c>
      <c r="F148" s="595" t="s">
        <v>2149</v>
      </c>
      <c r="G148" s="596"/>
      <c r="H148" s="597" t="s">
        <v>630</v>
      </c>
      <c r="I148" s="598" t="s">
        <v>48</v>
      </c>
      <c r="J148" s="598" t="s">
        <v>843</v>
      </c>
      <c r="K148" s="599" t="s">
        <v>11</v>
      </c>
      <c r="L148" s="600"/>
      <c r="M148" s="352" t="s">
        <v>627</v>
      </c>
      <c r="N148" s="353"/>
      <c r="O148" s="354">
        <v>45791</v>
      </c>
      <c r="P148" s="353">
        <v>45791</v>
      </c>
      <c r="Q148" s="354">
        <v>45792</v>
      </c>
      <c r="R148" s="353">
        <v>45792</v>
      </c>
      <c r="S148" s="354">
        <v>45792</v>
      </c>
      <c r="T148" s="353">
        <v>45792</v>
      </c>
      <c r="U148" s="355">
        <v>45794</v>
      </c>
      <c r="V148" s="353">
        <v>45797</v>
      </c>
      <c r="W148" s="356">
        <v>45797</v>
      </c>
      <c r="X148" s="357">
        <v>45797</v>
      </c>
      <c r="Y148" s="979">
        <v>45799</v>
      </c>
      <c r="Z148" s="359">
        <v>45799</v>
      </c>
      <c r="AA148" s="601"/>
      <c r="AB148" s="359"/>
      <c r="AC148" s="602"/>
      <c r="AD148" s="361"/>
      <c r="AE148" s="362">
        <v>25</v>
      </c>
      <c r="AF148" s="363" t="str">
        <f t="shared" si="309"/>
        <v>4IE</v>
      </c>
      <c r="AG148" s="364"/>
      <c r="AH148" s="364" t="str">
        <f t="shared" si="340"/>
        <v>-</v>
      </c>
      <c r="AI148" s="364" t="str">
        <f t="shared" si="312"/>
        <v>-</v>
      </c>
      <c r="AJ148" s="364" t="str">
        <f t="shared" si="271"/>
        <v>-</v>
      </c>
      <c r="AK148" s="364" t="str">
        <f t="shared" si="272"/>
        <v>-</v>
      </c>
      <c r="AL148" s="364"/>
      <c r="AM148" s="364"/>
      <c r="AN148" s="364" t="str">
        <f t="shared" si="315"/>
        <v>-</v>
      </c>
      <c r="AO148" s="364" t="str">
        <f t="shared" si="316"/>
        <v>-</v>
      </c>
      <c r="AP148" s="363" t="str">
        <f t="shared" si="328"/>
        <v>-</v>
      </c>
      <c r="AQ148" s="255" t="str">
        <f t="shared" si="329"/>
        <v>-</v>
      </c>
      <c r="AR148" s="255">
        <f t="shared" si="330"/>
        <v>0</v>
      </c>
      <c r="AS148" s="255">
        <f t="shared" si="273"/>
        <v>0</v>
      </c>
      <c r="AT148" s="255"/>
      <c r="AU148" s="256">
        <f t="shared" si="274"/>
        <v>0</v>
      </c>
      <c r="AV148" s="257">
        <f t="shared" si="275"/>
        <v>0</v>
      </c>
      <c r="AW148" s="590" t="str">
        <f t="shared" si="317"/>
        <v>-</v>
      </c>
      <c r="AX148" s="369"/>
      <c r="AY148" s="154" t="str">
        <f t="shared" si="318"/>
        <v>-</v>
      </c>
      <c r="AZ148" s="367"/>
      <c r="BA148" s="154" t="str">
        <f t="shared" si="319"/>
        <v>-</v>
      </c>
      <c r="BB148" s="367"/>
      <c r="BC148" s="368" t="str">
        <f t="shared" si="320"/>
        <v>-</v>
      </c>
      <c r="BD148" s="369"/>
      <c r="BE148" s="154" t="str">
        <f t="shared" si="321"/>
        <v>-</v>
      </c>
      <c r="BF148" s="367"/>
      <c r="BG148" s="368" t="str">
        <f t="shared" si="322"/>
        <v>-</v>
      </c>
      <c r="BH148" s="367"/>
      <c r="BI148" s="154" t="str">
        <f t="shared" si="313"/>
        <v>-</v>
      </c>
      <c r="BJ148" s="367"/>
      <c r="BK148" s="154" t="str">
        <f t="shared" si="276"/>
        <v>-</v>
      </c>
      <c r="BL148" s="367"/>
      <c r="BM148" s="154" t="str">
        <f t="shared" si="277"/>
        <v>-</v>
      </c>
      <c r="BN148" s="367"/>
      <c r="BO148" s="155" t="str">
        <f t="shared" si="278"/>
        <v>-</v>
      </c>
      <c r="BP148" s="367"/>
      <c r="BQ148" s="154" t="str">
        <f t="shared" si="323"/>
        <v>-</v>
      </c>
      <c r="BR148" s="369"/>
      <c r="BS148" s="154" t="str">
        <f t="shared" si="331"/>
        <v>-</v>
      </c>
      <c r="BT148" s="369"/>
      <c r="BU148" s="154" t="str">
        <f t="shared" si="332"/>
        <v>-</v>
      </c>
      <c r="BV148" s="369"/>
      <c r="BW148" s="154" t="str">
        <f t="shared" si="333"/>
        <v>-</v>
      </c>
      <c r="BX148" s="367"/>
      <c r="BY148" s="154" t="str">
        <f t="shared" si="334"/>
        <v>-</v>
      </c>
      <c r="BZ148" s="369"/>
      <c r="CA148" s="154" t="str">
        <f t="shared" si="335"/>
        <v>-</v>
      </c>
      <c r="CB148" s="367"/>
      <c r="CC148" s="154" t="str">
        <f t="shared" si="336"/>
        <v>-</v>
      </c>
      <c r="CD148" s="367"/>
      <c r="CE148" s="154" t="str">
        <f t="shared" si="279"/>
        <v>-</v>
      </c>
      <c r="CF148" s="369"/>
      <c r="CG148" s="155" t="str">
        <f t="shared" si="280"/>
        <v>-</v>
      </c>
      <c r="CH148" s="367"/>
      <c r="CI148" s="154" t="str">
        <f t="shared" si="281"/>
        <v>-</v>
      </c>
      <c r="CJ148" s="369"/>
      <c r="CK148" s="154" t="str">
        <f t="shared" si="282"/>
        <v>-</v>
      </c>
      <c r="CL148" s="367"/>
      <c r="CM148" s="154" t="str">
        <f t="shared" si="283"/>
        <v>-</v>
      </c>
      <c r="CN148" s="367"/>
      <c r="CO148" s="155" t="str">
        <f t="shared" si="284"/>
        <v>-</v>
      </c>
      <c r="CP148" s="367"/>
      <c r="CQ148" s="155" t="str">
        <f t="shared" si="285"/>
        <v>-</v>
      </c>
      <c r="CR148" s="367"/>
      <c r="CS148" s="154" t="str">
        <f t="shared" si="286"/>
        <v>-</v>
      </c>
      <c r="CT148" s="367"/>
      <c r="CU148" s="155"/>
      <c r="CV148" s="367"/>
      <c r="CW148" s="154" t="str">
        <f t="shared" si="287"/>
        <v>-</v>
      </c>
      <c r="CX148" s="367"/>
      <c r="CY148" s="155" t="str">
        <f t="shared" si="288"/>
        <v>-</v>
      </c>
      <c r="CZ148" s="367"/>
      <c r="DA148" s="154" t="str">
        <f t="shared" si="289"/>
        <v>-</v>
      </c>
      <c r="DB148" s="369"/>
      <c r="DC148" s="155" t="str">
        <f t="shared" si="290"/>
        <v>-</v>
      </c>
      <c r="DD148" s="367"/>
      <c r="DE148" s="374">
        <f t="shared" si="324"/>
        <v>0</v>
      </c>
      <c r="DF148" s="373"/>
      <c r="DG148" s="265">
        <f t="shared" si="341"/>
        <v>0</v>
      </c>
      <c r="DH148" s="372"/>
      <c r="DI148" s="267">
        <f t="shared" si="325"/>
        <v>0</v>
      </c>
      <c r="DJ148" s="373"/>
      <c r="DK148" s="374">
        <f t="shared" si="314"/>
        <v>0</v>
      </c>
      <c r="DL148" s="373"/>
      <c r="DM148" s="374">
        <f t="shared" ref="DM148:DM166" si="342">IF(AU148=1,1,0)</f>
        <v>0</v>
      </c>
      <c r="DN148" s="373"/>
      <c r="DO148" s="155">
        <f t="shared" si="291"/>
        <v>0</v>
      </c>
      <c r="DP148" s="372"/>
      <c r="DQ148" s="155">
        <f t="shared" si="292"/>
        <v>0</v>
      </c>
      <c r="DR148" s="373"/>
      <c r="DS148" s="155">
        <f t="shared" si="293"/>
        <v>0</v>
      </c>
      <c r="DT148" s="372"/>
      <c r="DU148" s="155">
        <f t="shared" si="294"/>
        <v>0</v>
      </c>
      <c r="DV148" s="373"/>
      <c r="DW148" s="368">
        <f t="shared" si="326"/>
        <v>0</v>
      </c>
      <c r="DX148" s="372"/>
      <c r="DY148" s="154">
        <f t="shared" si="327"/>
        <v>0</v>
      </c>
      <c r="DZ148" s="373"/>
      <c r="EA148" s="154">
        <f t="shared" si="337"/>
        <v>0</v>
      </c>
      <c r="EB148" s="373"/>
      <c r="EC148" s="269">
        <f t="shared" si="338"/>
        <v>0</v>
      </c>
      <c r="ED148" s="376"/>
      <c r="EE148" s="271">
        <f t="shared" si="339"/>
        <v>0</v>
      </c>
      <c r="EF148" s="377"/>
      <c r="EG148" s="273"/>
      <c r="EH148" s="274"/>
      <c r="EI148" s="275"/>
      <c r="EJ148" s="276"/>
      <c r="EK148" s="275"/>
      <c r="EL148" s="277"/>
      <c r="EM148" s="278" t="str">
        <f t="shared" si="295"/>
        <v xml:space="preserve"> </v>
      </c>
      <c r="EN148" s="372"/>
      <c r="EO148" s="155">
        <f t="shared" si="296"/>
        <v>0</v>
      </c>
      <c r="EP148" s="373"/>
      <c r="ER148" s="194" t="str">
        <f t="shared" si="297"/>
        <v>-</v>
      </c>
      <c r="ET148" s="154">
        <v>45772</v>
      </c>
      <c r="EU148" s="367">
        <v>4163143</v>
      </c>
      <c r="EV148" s="154">
        <v>45772</v>
      </c>
      <c r="EW148" s="367">
        <v>4163143</v>
      </c>
      <c r="EX148" s="154">
        <f t="shared" si="310"/>
        <v>0</v>
      </c>
      <c r="EY148" s="367"/>
      <c r="EZ148" s="154">
        <v>45706</v>
      </c>
      <c r="FA148" s="367">
        <v>4163112</v>
      </c>
      <c r="FB148" s="154">
        <f t="shared" si="307"/>
        <v>0</v>
      </c>
      <c r="FC148" s="367"/>
      <c r="FD148" s="154">
        <v>45784</v>
      </c>
      <c r="FE148" s="367">
        <v>4163176</v>
      </c>
      <c r="FF148" s="155">
        <f t="shared" si="311"/>
        <v>0</v>
      </c>
      <c r="FG148" s="367"/>
      <c r="FH148" s="154">
        <v>45770</v>
      </c>
      <c r="FI148" s="367">
        <v>4163173</v>
      </c>
      <c r="FJ148" s="154">
        <v>45772</v>
      </c>
      <c r="FK148" s="373">
        <v>4163146</v>
      </c>
      <c r="FL148" s="155">
        <f t="shared" si="266"/>
        <v>1</v>
      </c>
      <c r="FM148" s="279"/>
      <c r="FN148" s="1184">
        <v>45799</v>
      </c>
      <c r="FO148" s="280">
        <v>4154235</v>
      </c>
      <c r="FP148" s="281"/>
      <c r="FQ148" s="282"/>
      <c r="FS148" s="281"/>
      <c r="FT148" s="282"/>
    </row>
    <row r="149" spans="1:176" ht="18.600000000000001" customHeight="1">
      <c r="A149" s="228">
        <f t="shared" si="197"/>
        <v>139</v>
      </c>
      <c r="B149" s="343" t="str">
        <f t="shared" si="257"/>
        <v>4IE</v>
      </c>
      <c r="C149" s="1054">
        <v>45809</v>
      </c>
      <c r="D149" s="1050" t="s">
        <v>810</v>
      </c>
      <c r="E149" s="1051">
        <v>89610045</v>
      </c>
      <c r="F149" s="595" t="s">
        <v>2150</v>
      </c>
      <c r="G149" s="596"/>
      <c r="H149" s="597" t="s">
        <v>3</v>
      </c>
      <c r="I149" s="598" t="s">
        <v>428</v>
      </c>
      <c r="J149" s="598" t="s">
        <v>38</v>
      </c>
      <c r="K149" s="599" t="s">
        <v>11</v>
      </c>
      <c r="L149" s="600"/>
      <c r="M149" s="352" t="s">
        <v>627</v>
      </c>
      <c r="N149" s="353"/>
      <c r="O149" s="354">
        <v>45791</v>
      </c>
      <c r="P149" s="353">
        <v>45791</v>
      </c>
      <c r="Q149" s="354">
        <v>45792</v>
      </c>
      <c r="R149" s="353">
        <v>45792</v>
      </c>
      <c r="S149" s="354">
        <v>45792</v>
      </c>
      <c r="T149" s="353">
        <v>45792</v>
      </c>
      <c r="U149" s="355">
        <v>45794</v>
      </c>
      <c r="V149" s="353">
        <v>45797</v>
      </c>
      <c r="W149" s="356">
        <v>45797</v>
      </c>
      <c r="X149" s="357">
        <v>45798</v>
      </c>
      <c r="Y149" s="979">
        <v>45800</v>
      </c>
      <c r="Z149" s="359">
        <v>45800</v>
      </c>
      <c r="AA149" s="601"/>
      <c r="AB149" s="359"/>
      <c r="AC149" s="602"/>
      <c r="AD149" s="361"/>
      <c r="AE149" s="362">
        <v>25</v>
      </c>
      <c r="AF149" s="363" t="str">
        <f t="shared" si="309"/>
        <v>4IE</v>
      </c>
      <c r="AG149" s="364" t="str">
        <f t="shared" ref="AG149:AG157" si="343">IF($AE149=0,"　",VLOOKUP($AE149,ﾚｰｻﾞOP,34,0))</f>
        <v>-</v>
      </c>
      <c r="AH149" s="364" t="str">
        <f t="shared" si="340"/>
        <v>-</v>
      </c>
      <c r="AI149" s="364" t="str">
        <f t="shared" si="312"/>
        <v>-</v>
      </c>
      <c r="AJ149" s="364" t="str">
        <f t="shared" si="271"/>
        <v>-</v>
      </c>
      <c r="AK149" s="364" t="str">
        <f t="shared" si="272"/>
        <v>-</v>
      </c>
      <c r="AL149" s="364"/>
      <c r="AM149" s="364"/>
      <c r="AN149" s="364" t="str">
        <f t="shared" si="315"/>
        <v>-</v>
      </c>
      <c r="AO149" s="364" t="str">
        <f t="shared" si="316"/>
        <v>-</v>
      </c>
      <c r="AP149" s="363" t="str">
        <f t="shared" si="328"/>
        <v>-</v>
      </c>
      <c r="AQ149" s="255" t="str">
        <f t="shared" si="329"/>
        <v>-</v>
      </c>
      <c r="AR149" s="255">
        <f t="shared" si="330"/>
        <v>0</v>
      </c>
      <c r="AS149" s="255">
        <f t="shared" si="273"/>
        <v>0</v>
      </c>
      <c r="AT149" s="255"/>
      <c r="AU149" s="256">
        <f t="shared" si="274"/>
        <v>0</v>
      </c>
      <c r="AV149" s="257">
        <f t="shared" si="275"/>
        <v>0</v>
      </c>
      <c r="AW149" s="590" t="str">
        <f t="shared" si="317"/>
        <v>-</v>
      </c>
      <c r="AX149" s="369"/>
      <c r="AY149" s="154" t="str">
        <f t="shared" si="318"/>
        <v>-</v>
      </c>
      <c r="AZ149" s="367"/>
      <c r="BA149" s="154" t="str">
        <f t="shared" si="319"/>
        <v>-</v>
      </c>
      <c r="BB149" s="367"/>
      <c r="BC149" s="368" t="str">
        <f t="shared" si="320"/>
        <v>-</v>
      </c>
      <c r="BD149" s="369"/>
      <c r="BE149" s="154" t="str">
        <f t="shared" si="321"/>
        <v>-</v>
      </c>
      <c r="BF149" s="367"/>
      <c r="BG149" s="368" t="str">
        <f t="shared" si="322"/>
        <v>-</v>
      </c>
      <c r="BH149" s="367"/>
      <c r="BI149" s="154" t="str">
        <f t="shared" si="313"/>
        <v>-</v>
      </c>
      <c r="BJ149" s="367"/>
      <c r="BK149" s="154" t="str">
        <f t="shared" si="276"/>
        <v>-</v>
      </c>
      <c r="BL149" s="367"/>
      <c r="BM149" s="154" t="str">
        <f t="shared" si="277"/>
        <v>-</v>
      </c>
      <c r="BN149" s="367"/>
      <c r="BO149" s="155" t="str">
        <f t="shared" si="278"/>
        <v>-</v>
      </c>
      <c r="BP149" s="367"/>
      <c r="BQ149" s="154" t="str">
        <f t="shared" si="323"/>
        <v>-</v>
      </c>
      <c r="BR149" s="369"/>
      <c r="BS149" s="154" t="str">
        <f t="shared" si="331"/>
        <v>-</v>
      </c>
      <c r="BT149" s="369"/>
      <c r="BU149" s="154" t="str">
        <f t="shared" si="332"/>
        <v>-</v>
      </c>
      <c r="BV149" s="369"/>
      <c r="BW149" s="154" t="str">
        <f t="shared" si="333"/>
        <v>-</v>
      </c>
      <c r="BX149" s="367"/>
      <c r="BY149" s="154" t="str">
        <f t="shared" si="334"/>
        <v>-</v>
      </c>
      <c r="BZ149" s="369"/>
      <c r="CA149" s="154" t="str">
        <f t="shared" si="335"/>
        <v>-</v>
      </c>
      <c r="CB149" s="367"/>
      <c r="CC149" s="154" t="str">
        <f t="shared" si="336"/>
        <v>-</v>
      </c>
      <c r="CD149" s="367"/>
      <c r="CE149" s="154" t="str">
        <f t="shared" si="279"/>
        <v>-</v>
      </c>
      <c r="CF149" s="369"/>
      <c r="CG149" s="155" t="str">
        <f t="shared" si="280"/>
        <v>-</v>
      </c>
      <c r="CH149" s="367"/>
      <c r="CI149" s="154" t="str">
        <f t="shared" si="281"/>
        <v>-</v>
      </c>
      <c r="CJ149" s="369"/>
      <c r="CK149" s="154" t="str">
        <f t="shared" si="282"/>
        <v>-</v>
      </c>
      <c r="CL149" s="367"/>
      <c r="CM149" s="154" t="str">
        <f t="shared" si="283"/>
        <v>-</v>
      </c>
      <c r="CN149" s="367"/>
      <c r="CO149" s="155" t="str">
        <f t="shared" si="284"/>
        <v>-</v>
      </c>
      <c r="CP149" s="367"/>
      <c r="CQ149" s="155" t="str">
        <f t="shared" si="285"/>
        <v>-</v>
      </c>
      <c r="CR149" s="367"/>
      <c r="CS149" s="154" t="str">
        <f t="shared" si="286"/>
        <v>-</v>
      </c>
      <c r="CT149" s="367"/>
      <c r="CU149" s="155"/>
      <c r="CV149" s="367"/>
      <c r="CW149" s="154" t="str">
        <f t="shared" si="287"/>
        <v>-</v>
      </c>
      <c r="CX149" s="367"/>
      <c r="CY149" s="155" t="str">
        <f t="shared" si="288"/>
        <v>-</v>
      </c>
      <c r="CZ149" s="367"/>
      <c r="DA149" s="154" t="str">
        <f t="shared" si="289"/>
        <v>-</v>
      </c>
      <c r="DB149" s="369"/>
      <c r="DC149" s="155" t="str">
        <f t="shared" si="290"/>
        <v>-</v>
      </c>
      <c r="DD149" s="367"/>
      <c r="DE149" s="374">
        <f t="shared" si="324"/>
        <v>0</v>
      </c>
      <c r="DF149" s="373"/>
      <c r="DG149" s="265">
        <f t="shared" si="341"/>
        <v>0</v>
      </c>
      <c r="DH149" s="372"/>
      <c r="DI149" s="267">
        <f t="shared" si="325"/>
        <v>0</v>
      </c>
      <c r="DJ149" s="373"/>
      <c r="DK149" s="374">
        <f t="shared" si="314"/>
        <v>0</v>
      </c>
      <c r="DL149" s="373"/>
      <c r="DM149" s="374">
        <f t="shared" si="342"/>
        <v>0</v>
      </c>
      <c r="DN149" s="373"/>
      <c r="DO149" s="155">
        <f t="shared" si="291"/>
        <v>0</v>
      </c>
      <c r="DP149" s="372"/>
      <c r="DQ149" s="155">
        <f t="shared" si="292"/>
        <v>0</v>
      </c>
      <c r="DR149" s="373"/>
      <c r="DS149" s="155">
        <f t="shared" si="293"/>
        <v>0</v>
      </c>
      <c r="DT149" s="372"/>
      <c r="DU149" s="155">
        <f t="shared" si="294"/>
        <v>0</v>
      </c>
      <c r="DV149" s="373"/>
      <c r="DW149" s="368">
        <f t="shared" si="326"/>
        <v>0</v>
      </c>
      <c r="DX149" s="372"/>
      <c r="DY149" s="154">
        <f t="shared" si="327"/>
        <v>0</v>
      </c>
      <c r="DZ149" s="373"/>
      <c r="EA149" s="154">
        <f t="shared" si="337"/>
        <v>0</v>
      </c>
      <c r="EB149" s="373"/>
      <c r="EC149" s="269">
        <f t="shared" si="338"/>
        <v>0</v>
      </c>
      <c r="ED149" s="376"/>
      <c r="EE149" s="271">
        <f t="shared" si="339"/>
        <v>0</v>
      </c>
      <c r="EF149" s="377"/>
      <c r="EG149" s="273"/>
      <c r="EH149" s="274"/>
      <c r="EI149" s="275"/>
      <c r="EJ149" s="276"/>
      <c r="EK149" s="275"/>
      <c r="EL149" s="277"/>
      <c r="EM149" s="278" t="str">
        <f t="shared" si="295"/>
        <v xml:space="preserve"> </v>
      </c>
      <c r="EN149" s="372"/>
      <c r="EO149" s="155">
        <f t="shared" si="296"/>
        <v>0</v>
      </c>
      <c r="EP149" s="373"/>
      <c r="ER149" s="194" t="str">
        <f t="shared" si="297"/>
        <v>-</v>
      </c>
      <c r="ET149" s="154">
        <v>45772</v>
      </c>
      <c r="EU149" s="367">
        <v>4163143</v>
      </c>
      <c r="EV149" s="154">
        <v>45772</v>
      </c>
      <c r="EW149" s="367">
        <v>4163143</v>
      </c>
      <c r="EX149" s="154">
        <f t="shared" si="310"/>
        <v>0</v>
      </c>
      <c r="EY149" s="367"/>
      <c r="EZ149" s="154">
        <f t="shared" ref="EZ149:EZ157" si="344">IF($AE149=0,"　",VLOOKUP($AE149,ﾚｰｻﾞOP,62,0))</f>
        <v>0</v>
      </c>
      <c r="FA149" s="367"/>
      <c r="FB149" s="154">
        <f t="shared" si="307"/>
        <v>0</v>
      </c>
      <c r="FC149" s="367"/>
      <c r="FD149" s="154">
        <v>45784</v>
      </c>
      <c r="FE149" s="367">
        <v>4163176</v>
      </c>
      <c r="FF149" s="155">
        <f t="shared" si="311"/>
        <v>0</v>
      </c>
      <c r="FG149" s="367"/>
      <c r="FH149" s="154">
        <f t="shared" ref="FH149:FH157" si="345">IF($AE149=0,"　",VLOOKUP($AE149,ﾚｰｻﾞOP,66,0))</f>
        <v>0</v>
      </c>
      <c r="FI149" s="367"/>
      <c r="FJ149" s="154">
        <v>45772</v>
      </c>
      <c r="FK149" s="373">
        <v>4163146</v>
      </c>
      <c r="FL149" s="155">
        <f t="shared" si="266"/>
        <v>1</v>
      </c>
      <c r="FM149" s="279"/>
      <c r="FN149" s="1184"/>
      <c r="FO149" s="280"/>
      <c r="FP149" s="281"/>
      <c r="FQ149" s="282"/>
      <c r="FS149" s="281"/>
      <c r="FT149" s="282"/>
    </row>
    <row r="150" spans="1:176" ht="18.600000000000001" customHeight="1">
      <c r="A150" s="228">
        <f t="shared" si="197"/>
        <v>140</v>
      </c>
      <c r="B150" s="343" t="str">
        <f t="shared" si="257"/>
        <v>4IE</v>
      </c>
      <c r="C150" s="1054">
        <v>45809</v>
      </c>
      <c r="D150" s="942" t="s">
        <v>30</v>
      </c>
      <c r="E150" s="943">
        <v>84510218</v>
      </c>
      <c r="F150" s="595" t="s">
        <v>80</v>
      </c>
      <c r="G150" s="596"/>
      <c r="H150" s="597" t="s">
        <v>3</v>
      </c>
      <c r="I150" s="598" t="s">
        <v>628</v>
      </c>
      <c r="J150" s="598" t="s">
        <v>815</v>
      </c>
      <c r="K150" s="599" t="s">
        <v>11</v>
      </c>
      <c r="L150" s="600"/>
      <c r="M150" s="352">
        <v>45792</v>
      </c>
      <c r="N150" s="353">
        <v>45799</v>
      </c>
      <c r="O150" s="354">
        <v>45793</v>
      </c>
      <c r="P150" s="353">
        <v>45792</v>
      </c>
      <c r="Q150" s="354">
        <v>45794</v>
      </c>
      <c r="R150" s="353">
        <v>45794</v>
      </c>
      <c r="S150" s="354">
        <v>45794</v>
      </c>
      <c r="T150" s="353">
        <v>45794</v>
      </c>
      <c r="U150" s="355">
        <v>45798</v>
      </c>
      <c r="V150" s="353">
        <v>45797</v>
      </c>
      <c r="W150" s="356">
        <v>45799</v>
      </c>
      <c r="X150" s="357">
        <v>45800</v>
      </c>
      <c r="Y150" s="979">
        <v>45801</v>
      </c>
      <c r="Z150" s="359">
        <v>45801</v>
      </c>
      <c r="AA150" s="601"/>
      <c r="AB150" s="359"/>
      <c r="AC150" s="251" t="s">
        <v>633</v>
      </c>
      <c r="AD150" s="361"/>
      <c r="AE150" s="362">
        <v>3</v>
      </c>
      <c r="AF150" s="363" t="str">
        <f t="shared" si="309"/>
        <v>4IE</v>
      </c>
      <c r="AG150" s="364">
        <f t="shared" si="343"/>
        <v>0</v>
      </c>
      <c r="AH150" s="364">
        <f t="shared" si="340"/>
        <v>0</v>
      </c>
      <c r="AI150" s="364">
        <v>1</v>
      </c>
      <c r="AJ150" s="364">
        <f t="shared" si="271"/>
        <v>0</v>
      </c>
      <c r="AK150" s="364">
        <f t="shared" si="272"/>
        <v>0</v>
      </c>
      <c r="AL150" s="364"/>
      <c r="AM150" s="364"/>
      <c r="AN150" s="364">
        <v>1</v>
      </c>
      <c r="AO150" s="364">
        <f t="shared" si="316"/>
        <v>0</v>
      </c>
      <c r="AP150" s="363">
        <v>1</v>
      </c>
      <c r="AQ150" s="255">
        <v>1</v>
      </c>
      <c r="AR150" s="255">
        <v>1</v>
      </c>
      <c r="AS150" s="255">
        <f t="shared" si="273"/>
        <v>0</v>
      </c>
      <c r="AT150" s="255"/>
      <c r="AU150" s="256">
        <f t="shared" si="274"/>
        <v>2</v>
      </c>
      <c r="AV150" s="257">
        <f t="shared" si="275"/>
        <v>1</v>
      </c>
      <c r="AW150" s="590">
        <v>45798</v>
      </c>
      <c r="AX150" s="369">
        <v>4163187</v>
      </c>
      <c r="AY150" s="154">
        <v>45798</v>
      </c>
      <c r="AZ150" s="367">
        <v>4163188</v>
      </c>
      <c r="BA150" s="154">
        <v>45798</v>
      </c>
      <c r="BB150" s="367">
        <v>4163189</v>
      </c>
      <c r="BC150" s="368">
        <v>45791</v>
      </c>
      <c r="BD150" s="369">
        <v>4163156</v>
      </c>
      <c r="BE150" s="154">
        <v>45791</v>
      </c>
      <c r="BF150" s="367">
        <v>4163157</v>
      </c>
      <c r="BG150" s="368">
        <v>45798</v>
      </c>
      <c r="BH150" s="367">
        <v>4163192</v>
      </c>
      <c r="BI150" s="154">
        <v>45770</v>
      </c>
      <c r="BJ150" s="367">
        <v>4163162</v>
      </c>
      <c r="BK150" s="154" t="str">
        <f t="shared" si="276"/>
        <v>-</v>
      </c>
      <c r="BL150" s="367"/>
      <c r="BM150" s="154" t="str">
        <f t="shared" si="277"/>
        <v>-</v>
      </c>
      <c r="BN150" s="367"/>
      <c r="BO150" s="155" t="str">
        <f t="shared" si="278"/>
        <v>-</v>
      </c>
      <c r="BP150" s="367"/>
      <c r="BQ150" s="154" t="str">
        <f t="shared" si="323"/>
        <v>-</v>
      </c>
      <c r="BR150" s="369"/>
      <c r="BS150" s="154" t="str">
        <f t="shared" si="331"/>
        <v>-</v>
      </c>
      <c r="BT150" s="369"/>
      <c r="BU150" s="154" t="str">
        <f t="shared" si="332"/>
        <v>-</v>
      </c>
      <c r="BV150" s="369"/>
      <c r="BW150" s="154" t="str">
        <f t="shared" si="333"/>
        <v>-</v>
      </c>
      <c r="BX150" s="367"/>
      <c r="BY150" s="154" t="str">
        <f t="shared" si="334"/>
        <v>-</v>
      </c>
      <c r="BZ150" s="369"/>
      <c r="CA150" s="154" t="str">
        <f t="shared" si="335"/>
        <v>-</v>
      </c>
      <c r="CB150" s="367"/>
      <c r="CC150" s="154" t="str">
        <f t="shared" si="336"/>
        <v>-</v>
      </c>
      <c r="CD150" s="367"/>
      <c r="CE150" s="154" t="str">
        <f t="shared" si="279"/>
        <v>-</v>
      </c>
      <c r="CF150" s="369"/>
      <c r="CG150" s="155" t="str">
        <f t="shared" si="280"/>
        <v>-</v>
      </c>
      <c r="CH150" s="367"/>
      <c r="CI150" s="154" t="str">
        <f t="shared" si="281"/>
        <v>-</v>
      </c>
      <c r="CJ150" s="369"/>
      <c r="CK150" s="154" t="str">
        <f t="shared" si="282"/>
        <v>-</v>
      </c>
      <c r="CL150" s="367"/>
      <c r="CM150" s="154" t="str">
        <f t="shared" si="283"/>
        <v>-</v>
      </c>
      <c r="CN150" s="367"/>
      <c r="CO150" s="155" t="str">
        <f t="shared" si="284"/>
        <v>-</v>
      </c>
      <c r="CP150" s="367"/>
      <c r="CQ150" s="155" t="str">
        <f t="shared" si="285"/>
        <v>-</v>
      </c>
      <c r="CR150" s="367"/>
      <c r="CS150" s="154" t="str">
        <f t="shared" si="286"/>
        <v>-</v>
      </c>
      <c r="CT150" s="367"/>
      <c r="CU150" s="155"/>
      <c r="CV150" s="367"/>
      <c r="CW150" s="154" t="str">
        <f t="shared" si="287"/>
        <v>-</v>
      </c>
      <c r="CX150" s="367"/>
      <c r="CY150" s="155" t="str">
        <f t="shared" si="288"/>
        <v>-</v>
      </c>
      <c r="CZ150" s="367"/>
      <c r="DA150" s="154" t="str">
        <f t="shared" si="289"/>
        <v>-</v>
      </c>
      <c r="DB150" s="369"/>
      <c r="DC150" s="155" t="str">
        <f t="shared" si="290"/>
        <v>-</v>
      </c>
      <c r="DD150" s="367"/>
      <c r="DE150" s="374">
        <f t="shared" si="324"/>
        <v>0</v>
      </c>
      <c r="DF150" s="373"/>
      <c r="DG150" s="265">
        <f t="shared" si="341"/>
        <v>0</v>
      </c>
      <c r="DH150" s="372"/>
      <c r="DI150" s="267">
        <f t="shared" si="325"/>
        <v>0</v>
      </c>
      <c r="DJ150" s="373"/>
      <c r="DK150" s="374">
        <v>45734</v>
      </c>
      <c r="DL150" s="373">
        <v>4163106</v>
      </c>
      <c r="DM150" s="374">
        <f t="shared" si="342"/>
        <v>0</v>
      </c>
      <c r="DN150" s="373"/>
      <c r="DO150" s="155">
        <f t="shared" si="291"/>
        <v>0</v>
      </c>
      <c r="DP150" s="372"/>
      <c r="DQ150" s="155">
        <f t="shared" si="292"/>
        <v>0</v>
      </c>
      <c r="DR150" s="373"/>
      <c r="DS150" s="155">
        <f t="shared" si="293"/>
        <v>0</v>
      </c>
      <c r="DT150" s="372"/>
      <c r="DU150" s="155">
        <f t="shared" si="294"/>
        <v>0</v>
      </c>
      <c r="DV150" s="373"/>
      <c r="DW150" s="368">
        <v>45791</v>
      </c>
      <c r="DX150" s="372">
        <v>4163194</v>
      </c>
      <c r="DY150" s="154">
        <f t="shared" si="327"/>
        <v>0</v>
      </c>
      <c r="DZ150" s="373"/>
      <c r="EA150" s="154">
        <v>45756</v>
      </c>
      <c r="EB150" s="373">
        <v>4163129</v>
      </c>
      <c r="EC150" s="269">
        <v>45770</v>
      </c>
      <c r="ED150" s="376">
        <v>4163161</v>
      </c>
      <c r="EE150" s="271">
        <v>45476</v>
      </c>
      <c r="EF150" s="377">
        <v>4063296</v>
      </c>
      <c r="EG150" s="273"/>
      <c r="EH150" s="274"/>
      <c r="EI150" s="275"/>
      <c r="EJ150" s="276"/>
      <c r="EK150" s="275"/>
      <c r="EL150" s="277"/>
      <c r="EM150" s="278" t="str">
        <f t="shared" si="295"/>
        <v xml:space="preserve"> </v>
      </c>
      <c r="EN150" s="372"/>
      <c r="EO150" s="155">
        <f t="shared" si="296"/>
        <v>0</v>
      </c>
      <c r="EP150" s="373"/>
      <c r="ER150" s="194" t="str">
        <f t="shared" si="297"/>
        <v>-</v>
      </c>
      <c r="ET150" s="154" t="str">
        <f>IF($AE150=0,"　",VLOOKUP($AE150,ﾚｰｻﾞOP,60,0))</f>
        <v>-</v>
      </c>
      <c r="EU150" s="367"/>
      <c r="EV150" s="154" t="str">
        <f>IF($AE150=0,"　",VLOOKUP($AE150,ﾚｰｻﾞOP,60,0))</f>
        <v>-</v>
      </c>
      <c r="EW150" s="367"/>
      <c r="EX150" s="154" t="str">
        <f t="shared" si="310"/>
        <v>-</v>
      </c>
      <c r="EY150" s="367"/>
      <c r="EZ150" s="154" t="str">
        <f t="shared" si="344"/>
        <v>-</v>
      </c>
      <c r="FA150" s="367"/>
      <c r="FB150" s="154" t="str">
        <f t="shared" si="307"/>
        <v>-</v>
      </c>
      <c r="FC150" s="367"/>
      <c r="FD150" s="154" t="str">
        <f t="shared" ref="FD150:FD155" si="346">IF($AE150=0,"　",VLOOKUP($AE150,ﾚｰｻﾞOP,64,0))</f>
        <v>-</v>
      </c>
      <c r="FE150" s="367"/>
      <c r="FF150" s="155" t="str">
        <f t="shared" si="311"/>
        <v>-</v>
      </c>
      <c r="FG150" s="367"/>
      <c r="FH150" s="154" t="str">
        <f t="shared" si="345"/>
        <v>-</v>
      </c>
      <c r="FI150" s="367"/>
      <c r="FJ150" s="154" t="str">
        <f>IF($AE150=0,"　",VLOOKUP($AE150,ﾚｰｻﾞOP,67,0))</f>
        <v>-</v>
      </c>
      <c r="FK150" s="373"/>
      <c r="FL150" s="155" t="str">
        <f t="shared" si="266"/>
        <v>-</v>
      </c>
      <c r="FM150" s="279"/>
      <c r="FN150" s="1184"/>
      <c r="FO150" s="280"/>
      <c r="FP150" s="281"/>
      <c r="FQ150" s="282"/>
      <c r="FS150" s="281"/>
      <c r="FT150" s="282"/>
    </row>
    <row r="151" spans="1:176" ht="18.600000000000001" customHeight="1">
      <c r="A151" s="228">
        <f t="shared" si="197"/>
        <v>141</v>
      </c>
      <c r="B151" s="343" t="str">
        <f t="shared" si="257"/>
        <v>　</v>
      </c>
      <c r="C151" s="1054">
        <v>45809</v>
      </c>
      <c r="D151" s="1059" t="s">
        <v>1023</v>
      </c>
      <c r="E151" s="1060">
        <v>62251038</v>
      </c>
      <c r="F151" s="595" t="s">
        <v>2151</v>
      </c>
      <c r="G151" s="596"/>
      <c r="H151" s="597"/>
      <c r="I151" s="598"/>
      <c r="J151" s="598"/>
      <c r="K151" s="599"/>
      <c r="L151" s="600"/>
      <c r="M151" s="354"/>
      <c r="N151" s="353"/>
      <c r="O151" s="354"/>
      <c r="P151" s="353"/>
      <c r="Q151" s="354"/>
      <c r="R151" s="353"/>
      <c r="S151" s="354"/>
      <c r="T151" s="353"/>
      <c r="U151" s="355"/>
      <c r="V151" s="353"/>
      <c r="W151" s="356"/>
      <c r="X151" s="357"/>
      <c r="Y151" s="359">
        <v>45804</v>
      </c>
      <c r="Z151" s="359"/>
      <c r="AA151" s="601"/>
      <c r="AB151" s="359"/>
      <c r="AC151" s="602"/>
      <c r="AD151" s="361"/>
      <c r="AE151" s="362"/>
      <c r="AF151" s="363" t="str">
        <f t="shared" si="309"/>
        <v>　</v>
      </c>
      <c r="AG151" s="364" t="str">
        <f t="shared" si="343"/>
        <v>　</v>
      </c>
      <c r="AH151" s="364" t="str">
        <f t="shared" si="340"/>
        <v>　</v>
      </c>
      <c r="AI151" s="364" t="str">
        <f>IF($AE151=0,"　",VLOOKUP($AE151,ﾚｰｻﾞOP,36,0))</f>
        <v>　</v>
      </c>
      <c r="AJ151" s="364" t="str">
        <f t="shared" si="271"/>
        <v>　</v>
      </c>
      <c r="AK151" s="364" t="str">
        <f t="shared" si="272"/>
        <v>　</v>
      </c>
      <c r="AL151" s="364"/>
      <c r="AM151" s="364"/>
      <c r="AN151" s="364" t="str">
        <f>IF($AE151=0,"　",VLOOKUP($AE151,ﾚｰｻﾞOP,37,0))</f>
        <v>　</v>
      </c>
      <c r="AO151" s="364" t="str">
        <f t="shared" si="316"/>
        <v>　</v>
      </c>
      <c r="AP151" s="363" t="str">
        <f>IF($AE151=0,"　",VLOOKUP($AE151,ﾚｰｻﾞOP,43,0))</f>
        <v>　</v>
      </c>
      <c r="AQ151" s="255" t="str">
        <f>IF($AE151=0,"　",VLOOKUP($AE151,ﾚｰｻﾞOP,45,0))</f>
        <v>　</v>
      </c>
      <c r="AR151" s="255" t="str">
        <f>IF($AE151=0,"　",VLOOKUP($AE151,ﾚｰｻﾞOP,47,0))</f>
        <v>　</v>
      </c>
      <c r="AS151" s="255" t="str">
        <f t="shared" si="273"/>
        <v>　</v>
      </c>
      <c r="AT151" s="255"/>
      <c r="AU151" s="256">
        <f t="shared" si="274"/>
        <v>0</v>
      </c>
      <c r="AV151" s="257">
        <f t="shared" si="275"/>
        <v>0</v>
      </c>
      <c r="AW151" s="590" t="str">
        <f>IF($AE151=0,"　",VLOOKUP($AE151,ﾚｰｻﾞOP,5,0))</f>
        <v>　</v>
      </c>
      <c r="AX151" s="369"/>
      <c r="AY151" s="154" t="str">
        <f>IF($AE151=0,"　",VLOOKUP($AE151,ﾚｰｻﾞOP,6,0))</f>
        <v>　</v>
      </c>
      <c r="AZ151" s="367"/>
      <c r="BA151" s="154" t="str">
        <f>IF($AE151=0,"　",VLOOKUP($AE151,ﾚｰｻﾞOP,7,0))</f>
        <v>　</v>
      </c>
      <c r="BB151" s="367"/>
      <c r="BC151" s="368" t="str">
        <f>IF($AE151=0,"　",VLOOKUP($AE151,ﾚｰｻﾞOP,8,0))</f>
        <v>　</v>
      </c>
      <c r="BD151" s="369"/>
      <c r="BE151" s="154" t="str">
        <f>IF($AE151=0,"　",VLOOKUP($AE151,ﾚｰｻﾞOP,9,0))</f>
        <v>　</v>
      </c>
      <c r="BF151" s="367"/>
      <c r="BG151" s="368" t="str">
        <f>IF($AE151=0,"　",VLOOKUP($AE151,ﾚｰｻﾞOP,10,0))</f>
        <v>　</v>
      </c>
      <c r="BH151" s="367"/>
      <c r="BI151" s="154" t="str">
        <f>IF($AE151=0,"　",VLOOKUP($AE151,ﾚｰｻﾞOP,11,0))</f>
        <v>　</v>
      </c>
      <c r="BJ151" s="367"/>
      <c r="BK151" s="154" t="str">
        <f t="shared" si="276"/>
        <v>　</v>
      </c>
      <c r="BL151" s="367"/>
      <c r="BM151" s="154" t="str">
        <f t="shared" si="277"/>
        <v>　</v>
      </c>
      <c r="BN151" s="367"/>
      <c r="BO151" s="155" t="str">
        <f t="shared" si="278"/>
        <v>　</v>
      </c>
      <c r="BP151" s="367"/>
      <c r="BQ151" s="154" t="str">
        <f t="shared" si="323"/>
        <v>　</v>
      </c>
      <c r="BR151" s="369"/>
      <c r="BS151" s="154" t="str">
        <f t="shared" si="331"/>
        <v>　</v>
      </c>
      <c r="BT151" s="369"/>
      <c r="BU151" s="154" t="str">
        <f t="shared" si="332"/>
        <v>　</v>
      </c>
      <c r="BV151" s="369"/>
      <c r="BW151" s="154" t="str">
        <f t="shared" si="333"/>
        <v>　</v>
      </c>
      <c r="BX151" s="367"/>
      <c r="BY151" s="154" t="str">
        <f t="shared" si="334"/>
        <v>　</v>
      </c>
      <c r="BZ151" s="369"/>
      <c r="CA151" s="154" t="str">
        <f t="shared" si="335"/>
        <v>　</v>
      </c>
      <c r="CB151" s="367"/>
      <c r="CC151" s="154" t="str">
        <f t="shared" si="336"/>
        <v>　</v>
      </c>
      <c r="CD151" s="367"/>
      <c r="CE151" s="154" t="str">
        <f t="shared" si="279"/>
        <v>　</v>
      </c>
      <c r="CF151" s="369"/>
      <c r="CG151" s="155" t="str">
        <f t="shared" si="280"/>
        <v>　</v>
      </c>
      <c r="CH151" s="367"/>
      <c r="CI151" s="154" t="str">
        <f t="shared" si="281"/>
        <v>　</v>
      </c>
      <c r="CJ151" s="369"/>
      <c r="CK151" s="154" t="str">
        <f t="shared" si="282"/>
        <v>　</v>
      </c>
      <c r="CL151" s="367"/>
      <c r="CM151" s="154" t="str">
        <f t="shared" si="283"/>
        <v>　</v>
      </c>
      <c r="CN151" s="367"/>
      <c r="CO151" s="155" t="str">
        <f t="shared" si="284"/>
        <v>　</v>
      </c>
      <c r="CP151" s="367"/>
      <c r="CQ151" s="155" t="str">
        <f t="shared" si="285"/>
        <v>　</v>
      </c>
      <c r="CR151" s="367"/>
      <c r="CS151" s="154" t="str">
        <f t="shared" si="286"/>
        <v>　</v>
      </c>
      <c r="CT151" s="367"/>
      <c r="CU151" s="155"/>
      <c r="CV151" s="367"/>
      <c r="CW151" s="154" t="str">
        <f t="shared" si="287"/>
        <v>　</v>
      </c>
      <c r="CX151" s="367"/>
      <c r="CY151" s="155" t="str">
        <f t="shared" si="288"/>
        <v>　</v>
      </c>
      <c r="CZ151" s="367"/>
      <c r="DA151" s="154" t="str">
        <f t="shared" si="289"/>
        <v>　</v>
      </c>
      <c r="DB151" s="369"/>
      <c r="DC151" s="155" t="str">
        <f t="shared" si="290"/>
        <v>　</v>
      </c>
      <c r="DD151" s="367"/>
      <c r="DE151" s="374">
        <f t="shared" si="324"/>
        <v>0</v>
      </c>
      <c r="DF151" s="373"/>
      <c r="DG151" s="265">
        <f t="shared" si="341"/>
        <v>0</v>
      </c>
      <c r="DH151" s="372"/>
      <c r="DI151" s="267">
        <f t="shared" si="325"/>
        <v>0</v>
      </c>
      <c r="DJ151" s="373"/>
      <c r="DK151" s="374">
        <f>IF(AU151=2,1,0)</f>
        <v>0</v>
      </c>
      <c r="DL151" s="373"/>
      <c r="DM151" s="375">
        <f t="shared" si="342"/>
        <v>0</v>
      </c>
      <c r="DN151" s="373"/>
      <c r="DO151" s="155">
        <f t="shared" si="291"/>
        <v>0</v>
      </c>
      <c r="DP151" s="372"/>
      <c r="DQ151" s="155">
        <f t="shared" si="292"/>
        <v>0</v>
      </c>
      <c r="DR151" s="373"/>
      <c r="DS151" s="155">
        <f t="shared" si="293"/>
        <v>0</v>
      </c>
      <c r="DT151" s="372"/>
      <c r="DU151" s="155">
        <f t="shared" si="294"/>
        <v>0</v>
      </c>
      <c r="DV151" s="373"/>
      <c r="DW151" s="368">
        <f>IF(AN151=1,1,0)</f>
        <v>0</v>
      </c>
      <c r="DX151" s="372"/>
      <c r="DY151" s="155">
        <f t="shared" si="327"/>
        <v>0</v>
      </c>
      <c r="DZ151" s="373"/>
      <c r="EA151" s="154">
        <f>IF(AP151=1,1,0)</f>
        <v>0</v>
      </c>
      <c r="EB151" s="373"/>
      <c r="EC151" s="269">
        <f>IF(AQ151=1,1,0)</f>
        <v>0</v>
      </c>
      <c r="ED151" s="376"/>
      <c r="EE151" s="271">
        <f>IF(AV151=0,0,1)</f>
        <v>0</v>
      </c>
      <c r="EF151" s="377"/>
      <c r="EG151" s="273"/>
      <c r="EH151" s="274"/>
      <c r="EI151" s="275"/>
      <c r="EJ151" s="276"/>
      <c r="EK151" s="275"/>
      <c r="EL151" s="277"/>
      <c r="EM151" s="278" t="str">
        <f t="shared" si="295"/>
        <v xml:space="preserve"> </v>
      </c>
      <c r="EN151" s="372"/>
      <c r="EO151" s="155">
        <f t="shared" si="296"/>
        <v>0</v>
      </c>
      <c r="EP151" s="373"/>
      <c r="ER151" s="194" t="e">
        <f>IF(AND($AE151&gt;=11,$AE151&lt;=16,#REF!="国内"),"1","-")</f>
        <v>#REF!</v>
      </c>
      <c r="ET151" s="154" t="str">
        <f>IF($AE151=0,"　",VLOOKUP($AE151,ﾚｰｻﾞOP,60,0))</f>
        <v>　</v>
      </c>
      <c r="EU151" s="367"/>
      <c r="EV151" s="154" t="str">
        <f>IF($AE151=0,"　",VLOOKUP($AE151,ﾚｰｻﾞOP,60,0))</f>
        <v>　</v>
      </c>
      <c r="EW151" s="367"/>
      <c r="EX151" s="154" t="str">
        <f t="shared" si="310"/>
        <v>　</v>
      </c>
      <c r="EY151" s="367"/>
      <c r="EZ151" s="154" t="str">
        <f t="shared" si="344"/>
        <v>　</v>
      </c>
      <c r="FA151" s="367"/>
      <c r="FB151" s="154" t="str">
        <f t="shared" si="307"/>
        <v>　</v>
      </c>
      <c r="FC151" s="367"/>
      <c r="FD151" s="154" t="str">
        <f t="shared" si="346"/>
        <v>　</v>
      </c>
      <c r="FE151" s="367"/>
      <c r="FF151" s="155" t="str">
        <f t="shared" si="311"/>
        <v>　</v>
      </c>
      <c r="FG151" s="367"/>
      <c r="FH151" s="154" t="str">
        <f t="shared" si="345"/>
        <v>　</v>
      </c>
      <c r="FI151" s="367"/>
      <c r="FJ151" s="154" t="str">
        <f>IF($AE151=0,"　",VLOOKUP($AE151,ﾚｰｻﾞOP,67,0))</f>
        <v>　</v>
      </c>
      <c r="FK151" s="373"/>
      <c r="FL151" s="155" t="str">
        <f t="shared" si="266"/>
        <v>　</v>
      </c>
      <c r="FM151" s="279"/>
      <c r="FN151" s="1184"/>
      <c r="FO151" s="280"/>
      <c r="FP151" s="281"/>
      <c r="FQ151" s="282"/>
      <c r="FS151" s="281"/>
      <c r="FT151" s="282"/>
    </row>
    <row r="152" spans="1:176" ht="18.600000000000001" customHeight="1">
      <c r="A152" s="228">
        <f t="shared" si="197"/>
        <v>142</v>
      </c>
      <c r="B152" s="343" t="str">
        <f t="shared" si="257"/>
        <v>4IE</v>
      </c>
      <c r="C152" s="1054">
        <v>45809</v>
      </c>
      <c r="D152" s="981" t="s">
        <v>623</v>
      </c>
      <c r="E152" s="982">
        <v>62510043</v>
      </c>
      <c r="F152" s="1061" t="s">
        <v>1065</v>
      </c>
      <c r="G152" s="596"/>
      <c r="H152" s="597" t="s">
        <v>632</v>
      </c>
      <c r="I152" s="598" t="s">
        <v>49</v>
      </c>
      <c r="J152" s="598" t="s">
        <v>598</v>
      </c>
      <c r="K152" s="599" t="s">
        <v>97</v>
      </c>
      <c r="L152" s="600"/>
      <c r="M152" s="352">
        <v>45791</v>
      </c>
      <c r="N152" s="353">
        <v>45748</v>
      </c>
      <c r="O152" s="354">
        <v>45792</v>
      </c>
      <c r="P152" s="353">
        <v>45748</v>
      </c>
      <c r="Q152" s="354">
        <v>45793</v>
      </c>
      <c r="R152" s="353">
        <v>45749</v>
      </c>
      <c r="S152" s="354">
        <v>45793</v>
      </c>
      <c r="T152" s="353">
        <v>45749</v>
      </c>
      <c r="U152" s="355">
        <v>45797</v>
      </c>
      <c r="V152" s="353">
        <v>45749</v>
      </c>
      <c r="W152" s="356">
        <v>45798</v>
      </c>
      <c r="X152" s="357">
        <v>45798</v>
      </c>
      <c r="Y152" s="358">
        <v>45805</v>
      </c>
      <c r="Z152" s="359"/>
      <c r="AA152" s="360">
        <v>45799</v>
      </c>
      <c r="AB152" s="358">
        <v>45800</v>
      </c>
      <c r="AC152" s="251" t="s">
        <v>633</v>
      </c>
      <c r="AD152" s="361"/>
      <c r="AE152" s="362">
        <v>19</v>
      </c>
      <c r="AF152" s="363" t="str">
        <f t="shared" si="309"/>
        <v>4IE</v>
      </c>
      <c r="AG152" s="364">
        <f t="shared" si="343"/>
        <v>0</v>
      </c>
      <c r="AH152" s="364">
        <f t="shared" si="340"/>
        <v>0</v>
      </c>
      <c r="AI152" s="364">
        <f>IF($AE152=0,"　",VLOOKUP($AE152,ﾚｰｻﾞOP,36,0))</f>
        <v>0</v>
      </c>
      <c r="AJ152" s="364">
        <f t="shared" si="271"/>
        <v>0</v>
      </c>
      <c r="AK152" s="364">
        <f t="shared" si="272"/>
        <v>0</v>
      </c>
      <c r="AL152" s="364"/>
      <c r="AM152" s="364"/>
      <c r="AN152" s="364">
        <v>1</v>
      </c>
      <c r="AO152" s="364">
        <f t="shared" si="316"/>
        <v>0</v>
      </c>
      <c r="AP152" s="363">
        <v>1</v>
      </c>
      <c r="AQ152" s="255">
        <v>1</v>
      </c>
      <c r="AR152" s="255">
        <v>1</v>
      </c>
      <c r="AS152" s="255">
        <f t="shared" si="273"/>
        <v>0</v>
      </c>
      <c r="AT152" s="255"/>
      <c r="AU152" s="256">
        <f t="shared" si="274"/>
        <v>0</v>
      </c>
      <c r="AV152" s="257">
        <f t="shared" si="275"/>
        <v>1</v>
      </c>
      <c r="AW152" s="590">
        <v>45791</v>
      </c>
      <c r="AX152" s="369">
        <v>4163153</v>
      </c>
      <c r="AY152" s="154">
        <v>45791</v>
      </c>
      <c r="AZ152" s="367">
        <v>4163154</v>
      </c>
      <c r="BA152" s="154">
        <v>45791</v>
      </c>
      <c r="BB152" s="367">
        <v>4163155</v>
      </c>
      <c r="BC152" s="368" t="str">
        <f>IF($AE152=0,"　",VLOOKUP($AE152,ﾚｰｻﾞOP,8,0))</f>
        <v>-</v>
      </c>
      <c r="BD152" s="369"/>
      <c r="BE152" s="154" t="str">
        <f>IF($AE152=0,"　",VLOOKUP($AE152,ﾚｰｻﾞOP,9,0))</f>
        <v>-</v>
      </c>
      <c r="BF152" s="367"/>
      <c r="BG152" s="368">
        <v>45791</v>
      </c>
      <c r="BH152" s="367">
        <v>4163158</v>
      </c>
      <c r="BI152" s="154">
        <v>45644</v>
      </c>
      <c r="BJ152" s="367">
        <v>4163051</v>
      </c>
      <c r="BK152" s="154"/>
      <c r="BL152" s="367"/>
      <c r="BM152" s="154"/>
      <c r="BN152" s="367"/>
      <c r="BO152" s="154">
        <v>45334</v>
      </c>
      <c r="BP152" s="367">
        <v>4163086</v>
      </c>
      <c r="BQ152" s="154" t="str">
        <f t="shared" si="323"/>
        <v>-</v>
      </c>
      <c r="BR152" s="369"/>
      <c r="BS152" s="154" t="str">
        <f t="shared" si="331"/>
        <v>-</v>
      </c>
      <c r="BT152" s="369"/>
      <c r="BU152" s="154" t="str">
        <f t="shared" si="332"/>
        <v>-</v>
      </c>
      <c r="BV152" s="369"/>
      <c r="BW152" s="154" t="str">
        <f t="shared" si="333"/>
        <v>-</v>
      </c>
      <c r="BX152" s="367"/>
      <c r="BY152" s="154" t="str">
        <f t="shared" si="334"/>
        <v>-</v>
      </c>
      <c r="BZ152" s="369"/>
      <c r="CA152" s="154" t="str">
        <f t="shared" si="335"/>
        <v>-</v>
      </c>
      <c r="CB152" s="367"/>
      <c r="CC152" s="154" t="str">
        <f t="shared" si="336"/>
        <v>-</v>
      </c>
      <c r="CD152" s="367"/>
      <c r="CE152" s="154" t="str">
        <f t="shared" si="279"/>
        <v>-</v>
      </c>
      <c r="CF152" s="369"/>
      <c r="CG152" s="155" t="str">
        <f t="shared" si="280"/>
        <v>-</v>
      </c>
      <c r="CH152" s="367"/>
      <c r="CI152" s="154" t="str">
        <f t="shared" si="281"/>
        <v>-</v>
      </c>
      <c r="CJ152" s="369"/>
      <c r="CK152" s="154" t="str">
        <f t="shared" si="282"/>
        <v>-</v>
      </c>
      <c r="CL152" s="367"/>
      <c r="CM152" s="154" t="str">
        <f t="shared" si="283"/>
        <v>-</v>
      </c>
      <c r="CN152" s="367"/>
      <c r="CO152" s="155" t="str">
        <f t="shared" si="284"/>
        <v>-</v>
      </c>
      <c r="CP152" s="367"/>
      <c r="CQ152" s="155" t="str">
        <f t="shared" si="285"/>
        <v>-</v>
      </c>
      <c r="CR152" s="367"/>
      <c r="CS152" s="154" t="str">
        <f t="shared" si="286"/>
        <v>-</v>
      </c>
      <c r="CT152" s="367"/>
      <c r="CU152" s="155"/>
      <c r="CV152" s="367"/>
      <c r="CW152" s="154" t="str">
        <f t="shared" si="287"/>
        <v>-</v>
      </c>
      <c r="CX152" s="367"/>
      <c r="CY152" s="155" t="str">
        <f t="shared" si="288"/>
        <v>-</v>
      </c>
      <c r="CZ152" s="367"/>
      <c r="DA152" s="154" t="str">
        <f t="shared" si="289"/>
        <v>-</v>
      </c>
      <c r="DB152" s="369"/>
      <c r="DC152" s="155" t="str">
        <f t="shared" si="290"/>
        <v>-</v>
      </c>
      <c r="DD152" s="367"/>
      <c r="DE152" s="374">
        <f t="shared" si="324"/>
        <v>0</v>
      </c>
      <c r="DF152" s="373"/>
      <c r="DG152" s="265">
        <f t="shared" si="341"/>
        <v>0</v>
      </c>
      <c r="DH152" s="372"/>
      <c r="DI152" s="267">
        <f t="shared" si="325"/>
        <v>0</v>
      </c>
      <c r="DJ152" s="373"/>
      <c r="DK152" s="374">
        <f>IF(AU152=2,1,0)</f>
        <v>0</v>
      </c>
      <c r="DL152" s="373"/>
      <c r="DM152" s="374">
        <f t="shared" si="342"/>
        <v>0</v>
      </c>
      <c r="DN152" s="373"/>
      <c r="DO152" s="155">
        <f t="shared" si="291"/>
        <v>0</v>
      </c>
      <c r="DP152" s="372"/>
      <c r="DQ152" s="155">
        <f t="shared" si="292"/>
        <v>0</v>
      </c>
      <c r="DR152" s="373"/>
      <c r="DS152" s="155">
        <f t="shared" si="293"/>
        <v>0</v>
      </c>
      <c r="DT152" s="372"/>
      <c r="DU152" s="155">
        <f t="shared" si="294"/>
        <v>0</v>
      </c>
      <c r="DV152" s="373"/>
      <c r="DW152" s="368">
        <v>45630</v>
      </c>
      <c r="DX152" s="372">
        <v>4163039</v>
      </c>
      <c r="DY152" s="154">
        <f t="shared" si="327"/>
        <v>0</v>
      </c>
      <c r="DZ152" s="373"/>
      <c r="EA152" s="154">
        <v>45756</v>
      </c>
      <c r="EB152" s="373">
        <v>4163129</v>
      </c>
      <c r="EC152" s="269">
        <v>45770</v>
      </c>
      <c r="ED152" s="376">
        <v>4163161</v>
      </c>
      <c r="EE152" s="271">
        <v>45630</v>
      </c>
      <c r="EF152" s="604">
        <v>4163043</v>
      </c>
      <c r="EG152" s="273"/>
      <c r="EH152" s="274"/>
      <c r="EI152" s="275"/>
      <c r="EJ152" s="276"/>
      <c r="EK152" s="275"/>
      <c r="EL152" s="277"/>
      <c r="EM152" s="278" t="str">
        <f t="shared" si="295"/>
        <v xml:space="preserve"> </v>
      </c>
      <c r="EN152" s="372"/>
      <c r="EO152" s="155">
        <f t="shared" si="296"/>
        <v>0</v>
      </c>
      <c r="EP152" s="373"/>
      <c r="ER152" s="194" t="str">
        <f t="shared" ref="ER152:ER173" si="347">IF(AND($AE152&gt;=11,$AE152&lt;=16,$I152="国内"),"1","-")</f>
        <v>-</v>
      </c>
      <c r="ET152" s="154" t="str">
        <f>IF($AE152=0,"　",VLOOKUP($AE152,ﾚｰｻﾞOP,60,0))</f>
        <v>-</v>
      </c>
      <c r="EU152" s="367"/>
      <c r="EV152" s="154" t="str">
        <f>IF($AE152=0,"　",VLOOKUP($AE152,ﾚｰｻﾞOP,60,0))</f>
        <v>-</v>
      </c>
      <c r="EW152" s="367"/>
      <c r="EX152" s="154" t="str">
        <f t="shared" si="310"/>
        <v>-</v>
      </c>
      <c r="EY152" s="367"/>
      <c r="EZ152" s="154" t="str">
        <f t="shared" si="344"/>
        <v>-</v>
      </c>
      <c r="FA152" s="367"/>
      <c r="FB152" s="154" t="str">
        <f t="shared" si="307"/>
        <v>-</v>
      </c>
      <c r="FC152" s="367"/>
      <c r="FD152" s="154" t="str">
        <f t="shared" si="346"/>
        <v>-</v>
      </c>
      <c r="FE152" s="367"/>
      <c r="FF152" s="155" t="str">
        <f t="shared" si="311"/>
        <v>-</v>
      </c>
      <c r="FG152" s="367"/>
      <c r="FH152" s="154" t="str">
        <f t="shared" si="345"/>
        <v>-</v>
      </c>
      <c r="FI152" s="367"/>
      <c r="FJ152" s="154" t="str">
        <f>IF($AE152=0,"　",VLOOKUP($AE152,ﾚｰｻﾞOP,67,0))</f>
        <v>-</v>
      </c>
      <c r="FK152" s="373"/>
      <c r="FL152" s="155" t="str">
        <f t="shared" si="266"/>
        <v>-</v>
      </c>
      <c r="FM152" s="279"/>
      <c r="FN152" s="1184"/>
      <c r="FO152" s="280"/>
      <c r="FP152" s="281"/>
      <c r="FQ152" s="282"/>
      <c r="FS152" s="281"/>
      <c r="FT152" s="282"/>
    </row>
    <row r="153" spans="1:176" ht="18.600000000000001" customHeight="1">
      <c r="A153" s="228">
        <f t="shared" si="197"/>
        <v>143</v>
      </c>
      <c r="B153" s="343" t="str">
        <f t="shared" si="257"/>
        <v>4IE</v>
      </c>
      <c r="C153" s="1054">
        <v>45809</v>
      </c>
      <c r="D153" s="942" t="s">
        <v>34</v>
      </c>
      <c r="E153" s="943">
        <v>84510216</v>
      </c>
      <c r="F153" s="595" t="s">
        <v>85</v>
      </c>
      <c r="G153" s="596"/>
      <c r="H153" s="597" t="s">
        <v>632</v>
      </c>
      <c r="I153" s="236" t="s">
        <v>506</v>
      </c>
      <c r="J153" s="598" t="s">
        <v>815</v>
      </c>
      <c r="K153" s="599" t="s">
        <v>11</v>
      </c>
      <c r="L153" s="600"/>
      <c r="M153" s="352">
        <v>45791</v>
      </c>
      <c r="N153" s="353">
        <v>45787</v>
      </c>
      <c r="O153" s="354">
        <v>45792</v>
      </c>
      <c r="P153" s="353">
        <v>45792</v>
      </c>
      <c r="Q153" s="354">
        <v>45793</v>
      </c>
      <c r="R153" s="353">
        <v>45793</v>
      </c>
      <c r="S153" s="354">
        <v>45793</v>
      </c>
      <c r="T153" s="353">
        <v>45793</v>
      </c>
      <c r="U153" s="355">
        <v>45797</v>
      </c>
      <c r="V153" s="353">
        <v>45797</v>
      </c>
      <c r="W153" s="356">
        <v>45798</v>
      </c>
      <c r="X153" s="357">
        <v>45797</v>
      </c>
      <c r="Y153" s="979">
        <v>45800</v>
      </c>
      <c r="Z153" s="359">
        <v>45800</v>
      </c>
      <c r="AA153" s="601"/>
      <c r="AB153" s="359"/>
      <c r="AC153" s="251" t="s">
        <v>633</v>
      </c>
      <c r="AD153" s="361"/>
      <c r="AE153" s="362">
        <v>3</v>
      </c>
      <c r="AF153" s="363" t="str">
        <f t="shared" si="309"/>
        <v>4IE</v>
      </c>
      <c r="AG153" s="364">
        <f t="shared" si="343"/>
        <v>0</v>
      </c>
      <c r="AH153" s="364">
        <f t="shared" si="340"/>
        <v>0</v>
      </c>
      <c r="AI153" s="364">
        <v>1</v>
      </c>
      <c r="AJ153" s="364">
        <f t="shared" si="271"/>
        <v>0</v>
      </c>
      <c r="AK153" s="364">
        <f t="shared" si="272"/>
        <v>0</v>
      </c>
      <c r="AL153" s="364"/>
      <c r="AM153" s="364"/>
      <c r="AN153" s="364">
        <v>1</v>
      </c>
      <c r="AO153" s="364">
        <f t="shared" si="316"/>
        <v>0</v>
      </c>
      <c r="AP153" s="363">
        <v>1</v>
      </c>
      <c r="AQ153" s="255">
        <v>1</v>
      </c>
      <c r="AR153" s="255">
        <v>1</v>
      </c>
      <c r="AS153" s="255">
        <f t="shared" si="273"/>
        <v>0</v>
      </c>
      <c r="AT153" s="255"/>
      <c r="AU153" s="256">
        <f t="shared" si="274"/>
        <v>2</v>
      </c>
      <c r="AV153" s="257">
        <f t="shared" si="275"/>
        <v>1</v>
      </c>
      <c r="AW153" s="590">
        <v>45791</v>
      </c>
      <c r="AX153" s="369">
        <v>4163153</v>
      </c>
      <c r="AY153" s="154">
        <v>45791</v>
      </c>
      <c r="AZ153" s="367">
        <v>4163154</v>
      </c>
      <c r="BA153" s="154">
        <v>45791</v>
      </c>
      <c r="BB153" s="367">
        <v>4163155</v>
      </c>
      <c r="BC153" s="368">
        <v>45770</v>
      </c>
      <c r="BD153" s="369">
        <v>4163150</v>
      </c>
      <c r="BE153" s="154">
        <v>45770</v>
      </c>
      <c r="BF153" s="367">
        <v>4163151</v>
      </c>
      <c r="BG153" s="368">
        <v>45791</v>
      </c>
      <c r="BH153" s="367">
        <v>4163158</v>
      </c>
      <c r="BI153" s="154">
        <v>45644</v>
      </c>
      <c r="BJ153" s="367">
        <v>4163051</v>
      </c>
      <c r="BK153" s="154" t="str">
        <f>IF($AE153=0,"　",VLOOKUP($AE153,ﾚｰｻﾞOP,57,0))</f>
        <v>-</v>
      </c>
      <c r="BL153" s="367"/>
      <c r="BM153" s="154" t="str">
        <f>IF($AE153=0,"　",VLOOKUP($AE153,ﾚｰｻﾞOP,58,0))</f>
        <v>-</v>
      </c>
      <c r="BN153" s="367"/>
      <c r="BO153" s="155" t="str">
        <f t="shared" ref="BO153:BO173" si="348">IF($AE153=0,"　",VLOOKUP($AE153,ﾚｰｻﾞOP,59,0))</f>
        <v>-</v>
      </c>
      <c r="BP153" s="367"/>
      <c r="BQ153" s="154" t="str">
        <f t="shared" si="323"/>
        <v>-</v>
      </c>
      <c r="BR153" s="369"/>
      <c r="BS153" s="154" t="str">
        <f t="shared" si="331"/>
        <v>-</v>
      </c>
      <c r="BT153" s="369"/>
      <c r="BU153" s="154" t="str">
        <f t="shared" si="332"/>
        <v>-</v>
      </c>
      <c r="BV153" s="369"/>
      <c r="BW153" s="154" t="str">
        <f t="shared" si="333"/>
        <v>-</v>
      </c>
      <c r="BX153" s="367"/>
      <c r="BY153" s="154" t="str">
        <f t="shared" si="334"/>
        <v>-</v>
      </c>
      <c r="BZ153" s="369"/>
      <c r="CA153" s="154" t="str">
        <f t="shared" si="335"/>
        <v>-</v>
      </c>
      <c r="CB153" s="367"/>
      <c r="CC153" s="154" t="str">
        <f t="shared" si="336"/>
        <v>-</v>
      </c>
      <c r="CD153" s="367"/>
      <c r="CE153" s="154" t="str">
        <f t="shared" si="279"/>
        <v>-</v>
      </c>
      <c r="CF153" s="369"/>
      <c r="CG153" s="155" t="str">
        <f t="shared" si="280"/>
        <v>-</v>
      </c>
      <c r="CH153" s="367"/>
      <c r="CI153" s="154" t="str">
        <f t="shared" si="281"/>
        <v>-</v>
      </c>
      <c r="CJ153" s="369"/>
      <c r="CK153" s="154" t="str">
        <f t="shared" si="282"/>
        <v>-</v>
      </c>
      <c r="CL153" s="367"/>
      <c r="CM153" s="154" t="str">
        <f t="shared" si="283"/>
        <v>-</v>
      </c>
      <c r="CN153" s="367"/>
      <c r="CO153" s="155" t="str">
        <f t="shared" si="284"/>
        <v>-</v>
      </c>
      <c r="CP153" s="367"/>
      <c r="CQ153" s="155" t="str">
        <f t="shared" si="285"/>
        <v>-</v>
      </c>
      <c r="CR153" s="367"/>
      <c r="CS153" s="154" t="str">
        <f t="shared" si="286"/>
        <v>-</v>
      </c>
      <c r="CT153" s="367"/>
      <c r="CU153" s="155"/>
      <c r="CV153" s="367"/>
      <c r="CW153" s="154" t="str">
        <f t="shared" si="287"/>
        <v>-</v>
      </c>
      <c r="CX153" s="367"/>
      <c r="CY153" s="155" t="str">
        <f t="shared" si="288"/>
        <v>-</v>
      </c>
      <c r="CZ153" s="367"/>
      <c r="DA153" s="154" t="str">
        <f t="shared" si="289"/>
        <v>-</v>
      </c>
      <c r="DB153" s="369"/>
      <c r="DC153" s="155" t="str">
        <f t="shared" si="290"/>
        <v>-</v>
      </c>
      <c r="DD153" s="367"/>
      <c r="DE153" s="374">
        <f t="shared" si="324"/>
        <v>0</v>
      </c>
      <c r="DF153" s="373"/>
      <c r="DG153" s="265">
        <f t="shared" si="341"/>
        <v>0</v>
      </c>
      <c r="DH153" s="372"/>
      <c r="DI153" s="267">
        <f t="shared" si="325"/>
        <v>0</v>
      </c>
      <c r="DJ153" s="373"/>
      <c r="DK153" s="374">
        <v>45734</v>
      </c>
      <c r="DL153" s="373">
        <v>4163106</v>
      </c>
      <c r="DM153" s="374">
        <f t="shared" si="342"/>
        <v>0</v>
      </c>
      <c r="DN153" s="373"/>
      <c r="DO153" s="155">
        <f t="shared" si="291"/>
        <v>0</v>
      </c>
      <c r="DP153" s="372"/>
      <c r="DQ153" s="155">
        <f t="shared" si="292"/>
        <v>0</v>
      </c>
      <c r="DR153" s="373"/>
      <c r="DS153" s="155">
        <f t="shared" si="293"/>
        <v>0</v>
      </c>
      <c r="DT153" s="372"/>
      <c r="DU153" s="155">
        <f t="shared" si="294"/>
        <v>0</v>
      </c>
      <c r="DV153" s="373"/>
      <c r="DW153" s="368">
        <v>45630</v>
      </c>
      <c r="DX153" s="372">
        <v>4163039</v>
      </c>
      <c r="DY153" s="154">
        <f t="shared" si="327"/>
        <v>0</v>
      </c>
      <c r="DZ153" s="373"/>
      <c r="EA153" s="154">
        <v>45756</v>
      </c>
      <c r="EB153" s="373">
        <v>4163129</v>
      </c>
      <c r="EC153" s="269">
        <v>45756</v>
      </c>
      <c r="ED153" s="376">
        <v>4163130</v>
      </c>
      <c r="EE153" s="271">
        <v>45363</v>
      </c>
      <c r="EF153" s="604">
        <v>4063058</v>
      </c>
      <c r="EG153" s="273"/>
      <c r="EH153" s="274"/>
      <c r="EI153" s="275"/>
      <c r="EJ153" s="276"/>
      <c r="EK153" s="275"/>
      <c r="EL153" s="277"/>
      <c r="EM153" s="278" t="str">
        <f t="shared" si="295"/>
        <v xml:space="preserve"> </v>
      </c>
      <c r="EN153" s="372"/>
      <c r="EO153" s="155">
        <f t="shared" si="296"/>
        <v>0</v>
      </c>
      <c r="EP153" s="373"/>
      <c r="ER153" s="194" t="str">
        <f t="shared" si="347"/>
        <v>-</v>
      </c>
      <c r="ET153" s="154" t="str">
        <f>IF($AE153=0,"　",VLOOKUP($AE153,ﾚｰｻﾞOP,60,0))</f>
        <v>-</v>
      </c>
      <c r="EU153" s="367"/>
      <c r="EV153" s="154" t="str">
        <f>IF($AE153=0,"　",VLOOKUP($AE153,ﾚｰｻﾞOP,60,0))</f>
        <v>-</v>
      </c>
      <c r="EW153" s="367"/>
      <c r="EX153" s="154" t="str">
        <f t="shared" si="310"/>
        <v>-</v>
      </c>
      <c r="EY153" s="367"/>
      <c r="EZ153" s="154" t="str">
        <f t="shared" si="344"/>
        <v>-</v>
      </c>
      <c r="FA153" s="367"/>
      <c r="FB153" s="154" t="str">
        <f t="shared" si="307"/>
        <v>-</v>
      </c>
      <c r="FC153" s="367"/>
      <c r="FD153" s="154" t="str">
        <f t="shared" si="346"/>
        <v>-</v>
      </c>
      <c r="FE153" s="367"/>
      <c r="FF153" s="155" t="str">
        <f t="shared" si="311"/>
        <v>-</v>
      </c>
      <c r="FG153" s="367"/>
      <c r="FH153" s="154" t="str">
        <f t="shared" si="345"/>
        <v>-</v>
      </c>
      <c r="FI153" s="367"/>
      <c r="FJ153" s="154" t="str">
        <f>IF($AE153=0,"　",VLOOKUP($AE153,ﾚｰｻﾞOP,67,0))</f>
        <v>-</v>
      </c>
      <c r="FK153" s="373"/>
      <c r="FL153" s="155" t="str">
        <f t="shared" si="266"/>
        <v>-</v>
      </c>
      <c r="FM153" s="279"/>
      <c r="FN153" s="1184"/>
      <c r="FO153" s="280"/>
      <c r="FP153" s="281"/>
      <c r="FQ153" s="282"/>
      <c r="FS153" s="281"/>
      <c r="FT153" s="282"/>
    </row>
    <row r="154" spans="1:176" ht="18.600000000000001" customHeight="1">
      <c r="A154" s="228">
        <f t="shared" si="197"/>
        <v>144</v>
      </c>
      <c r="B154" s="343" t="str">
        <f t="shared" si="257"/>
        <v>4IE</v>
      </c>
      <c r="C154" s="1054">
        <v>45809</v>
      </c>
      <c r="D154" s="1050" t="s">
        <v>810</v>
      </c>
      <c r="E154" s="1051">
        <v>89610032</v>
      </c>
      <c r="F154" s="595" t="s">
        <v>2152</v>
      </c>
      <c r="G154" s="596"/>
      <c r="H154" s="597" t="s">
        <v>3</v>
      </c>
      <c r="I154" s="598" t="s">
        <v>51</v>
      </c>
      <c r="J154" s="598" t="s">
        <v>37</v>
      </c>
      <c r="K154" s="599" t="s">
        <v>11</v>
      </c>
      <c r="L154" s="600"/>
      <c r="M154" s="352" t="s">
        <v>627</v>
      </c>
      <c r="N154" s="353"/>
      <c r="O154" s="354">
        <v>45793</v>
      </c>
      <c r="P154" s="353">
        <v>45794</v>
      </c>
      <c r="Q154" s="354">
        <v>45794</v>
      </c>
      <c r="R154" s="353">
        <v>45794</v>
      </c>
      <c r="S154" s="354">
        <v>45794</v>
      </c>
      <c r="T154" s="353">
        <v>45794</v>
      </c>
      <c r="U154" s="355">
        <v>45798</v>
      </c>
      <c r="V154" s="353">
        <v>45798</v>
      </c>
      <c r="W154" s="356">
        <v>45799</v>
      </c>
      <c r="X154" s="357">
        <v>45800</v>
      </c>
      <c r="Y154" s="979">
        <v>45801</v>
      </c>
      <c r="Z154" s="359">
        <v>45801</v>
      </c>
      <c r="AA154" s="601"/>
      <c r="AB154" s="359"/>
      <c r="AC154" s="602"/>
      <c r="AD154" s="361"/>
      <c r="AE154" s="362">
        <v>25</v>
      </c>
      <c r="AF154" s="363" t="str">
        <f t="shared" si="309"/>
        <v>4IE</v>
      </c>
      <c r="AG154" s="364" t="str">
        <f t="shared" si="343"/>
        <v>-</v>
      </c>
      <c r="AH154" s="364" t="str">
        <f t="shared" si="340"/>
        <v>-</v>
      </c>
      <c r="AI154" s="364" t="str">
        <f t="shared" ref="AI154:AI159" si="349">IF($AE154=0,"　",VLOOKUP($AE154,ﾚｰｻﾞOP,36,0))</f>
        <v>-</v>
      </c>
      <c r="AJ154" s="364" t="str">
        <f t="shared" si="271"/>
        <v>-</v>
      </c>
      <c r="AK154" s="364" t="str">
        <f t="shared" si="272"/>
        <v>-</v>
      </c>
      <c r="AL154" s="364"/>
      <c r="AM154" s="364"/>
      <c r="AN154" s="364" t="str">
        <f>IF($AE154=0,"　",VLOOKUP($AE154,ﾚｰｻﾞOP,37,0))</f>
        <v>-</v>
      </c>
      <c r="AO154" s="364" t="str">
        <f t="shared" si="316"/>
        <v>-</v>
      </c>
      <c r="AP154" s="363" t="str">
        <f>IF($AE154=0,"　",VLOOKUP($AE154,ﾚｰｻﾞOP,43,0))</f>
        <v>-</v>
      </c>
      <c r="AQ154" s="255" t="str">
        <f>IF($AE154=0,"　",VLOOKUP($AE154,ﾚｰｻﾞOP,45,0))</f>
        <v>-</v>
      </c>
      <c r="AR154" s="255">
        <f>IF($AE154=0,"　",VLOOKUP($AE154,ﾚｰｻﾞOP,47,0))</f>
        <v>0</v>
      </c>
      <c r="AS154" s="255">
        <f t="shared" si="273"/>
        <v>0</v>
      </c>
      <c r="AT154" s="255"/>
      <c r="AU154" s="256">
        <f t="shared" si="274"/>
        <v>0</v>
      </c>
      <c r="AV154" s="257">
        <f t="shared" si="275"/>
        <v>0</v>
      </c>
      <c r="AW154" s="590" t="str">
        <f>IF($AE154=0,"　",VLOOKUP($AE154,ﾚｰｻﾞOP,5,0))</f>
        <v>-</v>
      </c>
      <c r="AX154" s="369"/>
      <c r="AY154" s="154" t="str">
        <f>IF($AE154=0,"　",VLOOKUP($AE154,ﾚｰｻﾞOP,6,0))</f>
        <v>-</v>
      </c>
      <c r="AZ154" s="367"/>
      <c r="BA154" s="154" t="str">
        <f>IF($AE154=0,"　",VLOOKUP($AE154,ﾚｰｻﾞOP,7,0))</f>
        <v>-</v>
      </c>
      <c r="BB154" s="367"/>
      <c r="BC154" s="368" t="str">
        <f t="shared" ref="BC154:BC159" si="350">IF($AE154=0,"　",VLOOKUP($AE154,ﾚｰｻﾞOP,8,0))</f>
        <v>-</v>
      </c>
      <c r="BD154" s="369"/>
      <c r="BE154" s="154" t="str">
        <f t="shared" ref="BE154:BE159" si="351">IF($AE154=0,"　",VLOOKUP($AE154,ﾚｰｻﾞOP,9,0))</f>
        <v>-</v>
      </c>
      <c r="BF154" s="367"/>
      <c r="BG154" s="368" t="str">
        <f>IF($AE154=0,"　",VLOOKUP($AE154,ﾚｰｻﾞOP,10,0))</f>
        <v>-</v>
      </c>
      <c r="BH154" s="367"/>
      <c r="BI154" s="154" t="str">
        <f>IF($AE154=0,"　",VLOOKUP($AE154,ﾚｰｻﾞOP,11,0))</f>
        <v>-</v>
      </c>
      <c r="BJ154" s="367"/>
      <c r="BK154" s="154" t="str">
        <f>IF($AE154=0,"　",VLOOKUP($AE154,ﾚｰｻﾞOP,57,0))</f>
        <v>-</v>
      </c>
      <c r="BL154" s="367"/>
      <c r="BM154" s="154" t="str">
        <f>IF($AE154=0,"　",VLOOKUP($AE154,ﾚｰｻﾞOP,58,0))</f>
        <v>-</v>
      </c>
      <c r="BN154" s="367"/>
      <c r="BO154" s="155" t="str">
        <f t="shared" si="348"/>
        <v>-</v>
      </c>
      <c r="BP154" s="367"/>
      <c r="BQ154" s="154" t="str">
        <f t="shared" si="323"/>
        <v>-</v>
      </c>
      <c r="BR154" s="369"/>
      <c r="BS154" s="154" t="str">
        <f t="shared" si="331"/>
        <v>-</v>
      </c>
      <c r="BT154" s="369"/>
      <c r="BU154" s="154" t="str">
        <f t="shared" si="332"/>
        <v>-</v>
      </c>
      <c r="BV154" s="369"/>
      <c r="BW154" s="154" t="str">
        <f t="shared" si="333"/>
        <v>-</v>
      </c>
      <c r="BX154" s="367"/>
      <c r="BY154" s="154" t="str">
        <f t="shared" si="334"/>
        <v>-</v>
      </c>
      <c r="BZ154" s="369"/>
      <c r="CA154" s="154" t="str">
        <f t="shared" si="335"/>
        <v>-</v>
      </c>
      <c r="CB154" s="367"/>
      <c r="CC154" s="154" t="str">
        <f t="shared" si="336"/>
        <v>-</v>
      </c>
      <c r="CD154" s="367"/>
      <c r="CE154" s="154" t="str">
        <f t="shared" si="279"/>
        <v>-</v>
      </c>
      <c r="CF154" s="369"/>
      <c r="CG154" s="155" t="str">
        <f t="shared" si="280"/>
        <v>-</v>
      </c>
      <c r="CH154" s="367"/>
      <c r="CI154" s="154" t="str">
        <f t="shared" si="281"/>
        <v>-</v>
      </c>
      <c r="CJ154" s="369"/>
      <c r="CK154" s="154" t="str">
        <f t="shared" si="282"/>
        <v>-</v>
      </c>
      <c r="CL154" s="367"/>
      <c r="CM154" s="154" t="str">
        <f t="shared" si="283"/>
        <v>-</v>
      </c>
      <c r="CN154" s="367"/>
      <c r="CO154" s="155" t="str">
        <f t="shared" si="284"/>
        <v>-</v>
      </c>
      <c r="CP154" s="367"/>
      <c r="CQ154" s="155" t="str">
        <f t="shared" si="285"/>
        <v>-</v>
      </c>
      <c r="CR154" s="367"/>
      <c r="CS154" s="154" t="str">
        <f t="shared" si="286"/>
        <v>-</v>
      </c>
      <c r="CT154" s="367"/>
      <c r="CU154" s="155"/>
      <c r="CV154" s="367"/>
      <c r="CW154" s="154" t="str">
        <f t="shared" si="287"/>
        <v>-</v>
      </c>
      <c r="CX154" s="367"/>
      <c r="CY154" s="155" t="str">
        <f t="shared" si="288"/>
        <v>-</v>
      </c>
      <c r="CZ154" s="367"/>
      <c r="DA154" s="154" t="str">
        <f t="shared" si="289"/>
        <v>-</v>
      </c>
      <c r="DB154" s="369"/>
      <c r="DC154" s="155" t="str">
        <f t="shared" si="290"/>
        <v>-</v>
      </c>
      <c r="DD154" s="367"/>
      <c r="DE154" s="374">
        <f t="shared" si="324"/>
        <v>0</v>
      </c>
      <c r="DF154" s="373"/>
      <c r="DG154" s="265">
        <f t="shared" si="341"/>
        <v>0</v>
      </c>
      <c r="DH154" s="372"/>
      <c r="DI154" s="267">
        <f t="shared" si="325"/>
        <v>0</v>
      </c>
      <c r="DJ154" s="373"/>
      <c r="DK154" s="374">
        <f t="shared" ref="DK154:DK159" si="352">IF(AU154=2,1,0)</f>
        <v>0</v>
      </c>
      <c r="DL154" s="373"/>
      <c r="DM154" s="374">
        <f t="shared" si="342"/>
        <v>0</v>
      </c>
      <c r="DN154" s="373"/>
      <c r="DO154" s="155">
        <f t="shared" si="291"/>
        <v>0</v>
      </c>
      <c r="DP154" s="372"/>
      <c r="DQ154" s="155">
        <f t="shared" si="292"/>
        <v>0</v>
      </c>
      <c r="DR154" s="373"/>
      <c r="DS154" s="155">
        <f t="shared" si="293"/>
        <v>0</v>
      </c>
      <c r="DT154" s="372"/>
      <c r="DU154" s="155">
        <f t="shared" si="294"/>
        <v>0</v>
      </c>
      <c r="DV154" s="373"/>
      <c r="DW154" s="368">
        <f>IF(AN154=1,1,0)</f>
        <v>0</v>
      </c>
      <c r="DX154" s="372"/>
      <c r="DY154" s="154">
        <f t="shared" si="327"/>
        <v>0</v>
      </c>
      <c r="DZ154" s="373"/>
      <c r="EA154" s="154">
        <f>IF(AP154=1,1,0)</f>
        <v>0</v>
      </c>
      <c r="EB154" s="373"/>
      <c r="EC154" s="269">
        <f>IF(AQ154=1,1,0)</f>
        <v>0</v>
      </c>
      <c r="ED154" s="376"/>
      <c r="EE154" s="271">
        <f>IF(AV154=0,0,1)</f>
        <v>0</v>
      </c>
      <c r="EF154" s="377"/>
      <c r="EG154" s="273"/>
      <c r="EH154" s="274"/>
      <c r="EI154" s="275"/>
      <c r="EJ154" s="276"/>
      <c r="EK154" s="275"/>
      <c r="EL154" s="277"/>
      <c r="EM154" s="278" t="str">
        <f t="shared" si="295"/>
        <v xml:space="preserve"> </v>
      </c>
      <c r="EN154" s="372"/>
      <c r="EO154" s="155">
        <f t="shared" si="296"/>
        <v>0</v>
      </c>
      <c r="EP154" s="373"/>
      <c r="ER154" s="194" t="str">
        <f t="shared" si="347"/>
        <v>-</v>
      </c>
      <c r="ET154" s="154">
        <v>45772</v>
      </c>
      <c r="EU154" s="367">
        <v>4163143</v>
      </c>
      <c r="EV154" s="154">
        <v>45772</v>
      </c>
      <c r="EW154" s="367">
        <v>4163143</v>
      </c>
      <c r="EX154" s="154">
        <f t="shared" si="310"/>
        <v>0</v>
      </c>
      <c r="EY154" s="367"/>
      <c r="EZ154" s="154">
        <f t="shared" si="344"/>
        <v>0</v>
      </c>
      <c r="FA154" s="367"/>
      <c r="FB154" s="154">
        <v>45784</v>
      </c>
      <c r="FC154" s="367">
        <v>4163175</v>
      </c>
      <c r="FD154" s="154">
        <f t="shared" si="346"/>
        <v>0</v>
      </c>
      <c r="FE154" s="367"/>
      <c r="FF154" s="155">
        <f t="shared" si="311"/>
        <v>0</v>
      </c>
      <c r="FG154" s="367"/>
      <c r="FH154" s="154">
        <f t="shared" si="345"/>
        <v>0</v>
      </c>
      <c r="FI154" s="367"/>
      <c r="FJ154" s="154">
        <v>45772</v>
      </c>
      <c r="FK154" s="373">
        <v>4163146</v>
      </c>
      <c r="FL154" s="155">
        <f t="shared" si="266"/>
        <v>1</v>
      </c>
      <c r="FM154" s="279"/>
      <c r="FN154" s="1184"/>
      <c r="FO154" s="280"/>
      <c r="FP154" s="281"/>
      <c r="FQ154" s="282"/>
      <c r="FS154" s="281"/>
      <c r="FT154" s="282"/>
    </row>
    <row r="155" spans="1:176" ht="18.600000000000001" customHeight="1">
      <c r="A155" s="228">
        <f t="shared" ref="A155:A218" si="353">ROW()-10</f>
        <v>145</v>
      </c>
      <c r="B155" s="343" t="str">
        <f t="shared" si="257"/>
        <v>4IE</v>
      </c>
      <c r="C155" s="1054">
        <v>45809</v>
      </c>
      <c r="D155" s="1050" t="s">
        <v>810</v>
      </c>
      <c r="E155" s="1051">
        <v>89610033</v>
      </c>
      <c r="F155" s="595" t="s">
        <v>2153</v>
      </c>
      <c r="G155" s="596"/>
      <c r="H155" s="597" t="s">
        <v>3</v>
      </c>
      <c r="I155" s="598" t="s">
        <v>51</v>
      </c>
      <c r="J155" s="598" t="s">
        <v>37</v>
      </c>
      <c r="K155" s="599" t="s">
        <v>11</v>
      </c>
      <c r="L155" s="600"/>
      <c r="M155" s="352" t="s">
        <v>627</v>
      </c>
      <c r="N155" s="353"/>
      <c r="O155" s="354">
        <v>45794</v>
      </c>
      <c r="P155" s="353">
        <v>45794</v>
      </c>
      <c r="Q155" s="354">
        <v>45797</v>
      </c>
      <c r="R155" s="353">
        <v>45794</v>
      </c>
      <c r="S155" s="354">
        <v>45797</v>
      </c>
      <c r="T155" s="353">
        <v>45797</v>
      </c>
      <c r="U155" s="355">
        <v>45799</v>
      </c>
      <c r="V155" s="353">
        <v>45798</v>
      </c>
      <c r="W155" s="356">
        <v>45800</v>
      </c>
      <c r="X155" s="357">
        <v>45800</v>
      </c>
      <c r="Y155" s="979">
        <v>45804</v>
      </c>
      <c r="Z155" s="359">
        <v>45804</v>
      </c>
      <c r="AA155" s="601"/>
      <c r="AB155" s="359"/>
      <c r="AC155" s="602"/>
      <c r="AD155" s="361"/>
      <c r="AE155" s="362">
        <v>25</v>
      </c>
      <c r="AF155" s="363" t="str">
        <f t="shared" si="309"/>
        <v>4IE</v>
      </c>
      <c r="AG155" s="364" t="str">
        <f t="shared" si="343"/>
        <v>-</v>
      </c>
      <c r="AH155" s="364" t="str">
        <f t="shared" si="340"/>
        <v>-</v>
      </c>
      <c r="AI155" s="364" t="str">
        <f t="shared" si="349"/>
        <v>-</v>
      </c>
      <c r="AJ155" s="364" t="str">
        <f t="shared" si="271"/>
        <v>-</v>
      </c>
      <c r="AK155" s="364" t="str">
        <f t="shared" si="272"/>
        <v>-</v>
      </c>
      <c r="AL155" s="364"/>
      <c r="AM155" s="364"/>
      <c r="AN155" s="364" t="str">
        <f>IF($AE155=0,"　",VLOOKUP($AE155,ﾚｰｻﾞOP,37,0))</f>
        <v>-</v>
      </c>
      <c r="AO155" s="364" t="str">
        <f t="shared" si="316"/>
        <v>-</v>
      </c>
      <c r="AP155" s="363" t="str">
        <f>IF($AE155=0,"　",VLOOKUP($AE155,ﾚｰｻﾞOP,43,0))</f>
        <v>-</v>
      </c>
      <c r="AQ155" s="255" t="str">
        <f>IF($AE155=0,"　",VLOOKUP($AE155,ﾚｰｻﾞOP,45,0))</f>
        <v>-</v>
      </c>
      <c r="AR155" s="255">
        <f>IF($AE155=0,"　",VLOOKUP($AE155,ﾚｰｻﾞOP,47,0))</f>
        <v>0</v>
      </c>
      <c r="AS155" s="255">
        <f t="shared" si="273"/>
        <v>0</v>
      </c>
      <c r="AT155" s="255"/>
      <c r="AU155" s="256">
        <f t="shared" si="274"/>
        <v>0</v>
      </c>
      <c r="AV155" s="257">
        <f t="shared" si="275"/>
        <v>0</v>
      </c>
      <c r="AW155" s="590" t="str">
        <f>IF($AE155=0,"　",VLOOKUP($AE155,ﾚｰｻﾞOP,5,0))</f>
        <v>-</v>
      </c>
      <c r="AX155" s="369"/>
      <c r="AY155" s="154" t="str">
        <f>IF($AE155=0,"　",VLOOKUP($AE155,ﾚｰｻﾞOP,6,0))</f>
        <v>-</v>
      </c>
      <c r="AZ155" s="367"/>
      <c r="BA155" s="154" t="str">
        <f>IF($AE155=0,"　",VLOOKUP($AE155,ﾚｰｻﾞOP,7,0))</f>
        <v>-</v>
      </c>
      <c r="BB155" s="367"/>
      <c r="BC155" s="368" t="str">
        <f t="shared" si="350"/>
        <v>-</v>
      </c>
      <c r="BD155" s="369"/>
      <c r="BE155" s="154" t="str">
        <f t="shared" si="351"/>
        <v>-</v>
      </c>
      <c r="BF155" s="367"/>
      <c r="BG155" s="368" t="str">
        <f>IF($AE155=0,"　",VLOOKUP($AE155,ﾚｰｻﾞOP,10,0))</f>
        <v>-</v>
      </c>
      <c r="BH155" s="367"/>
      <c r="BI155" s="154" t="str">
        <f>IF($AE155=0,"　",VLOOKUP($AE155,ﾚｰｻﾞOP,11,0))</f>
        <v>-</v>
      </c>
      <c r="BJ155" s="367"/>
      <c r="BK155" s="154" t="str">
        <f>IF($AE155=0,"　",VLOOKUP($AE155,ﾚｰｻﾞOP,57,0))</f>
        <v>-</v>
      </c>
      <c r="BL155" s="367"/>
      <c r="BM155" s="154" t="str">
        <f>IF($AE155=0,"　",VLOOKUP($AE155,ﾚｰｻﾞOP,58,0))</f>
        <v>-</v>
      </c>
      <c r="BN155" s="367"/>
      <c r="BO155" s="155" t="str">
        <f t="shared" si="348"/>
        <v>-</v>
      </c>
      <c r="BP155" s="367"/>
      <c r="BQ155" s="154" t="str">
        <f t="shared" si="323"/>
        <v>-</v>
      </c>
      <c r="BR155" s="369"/>
      <c r="BS155" s="154" t="str">
        <f t="shared" si="331"/>
        <v>-</v>
      </c>
      <c r="BT155" s="369"/>
      <c r="BU155" s="154" t="str">
        <f t="shared" si="332"/>
        <v>-</v>
      </c>
      <c r="BV155" s="369"/>
      <c r="BW155" s="154" t="str">
        <f t="shared" si="333"/>
        <v>-</v>
      </c>
      <c r="BX155" s="367"/>
      <c r="BY155" s="154" t="str">
        <f t="shared" si="334"/>
        <v>-</v>
      </c>
      <c r="BZ155" s="369"/>
      <c r="CA155" s="154" t="str">
        <f t="shared" si="335"/>
        <v>-</v>
      </c>
      <c r="CB155" s="367"/>
      <c r="CC155" s="154" t="str">
        <f t="shared" si="336"/>
        <v>-</v>
      </c>
      <c r="CD155" s="367"/>
      <c r="CE155" s="154" t="str">
        <f t="shared" si="279"/>
        <v>-</v>
      </c>
      <c r="CF155" s="369"/>
      <c r="CG155" s="155" t="str">
        <f t="shared" si="280"/>
        <v>-</v>
      </c>
      <c r="CH155" s="367"/>
      <c r="CI155" s="154" t="str">
        <f t="shared" si="281"/>
        <v>-</v>
      </c>
      <c r="CJ155" s="369"/>
      <c r="CK155" s="154" t="str">
        <f t="shared" si="282"/>
        <v>-</v>
      </c>
      <c r="CL155" s="367"/>
      <c r="CM155" s="154" t="str">
        <f t="shared" si="283"/>
        <v>-</v>
      </c>
      <c r="CN155" s="367"/>
      <c r="CO155" s="155" t="str">
        <f t="shared" si="284"/>
        <v>-</v>
      </c>
      <c r="CP155" s="367"/>
      <c r="CQ155" s="155" t="str">
        <f t="shared" si="285"/>
        <v>-</v>
      </c>
      <c r="CR155" s="367"/>
      <c r="CS155" s="154" t="str">
        <f t="shared" si="286"/>
        <v>-</v>
      </c>
      <c r="CT155" s="367"/>
      <c r="CU155" s="155"/>
      <c r="CV155" s="367"/>
      <c r="CW155" s="154" t="str">
        <f t="shared" si="287"/>
        <v>-</v>
      </c>
      <c r="CX155" s="367"/>
      <c r="CY155" s="155" t="str">
        <f t="shared" si="288"/>
        <v>-</v>
      </c>
      <c r="CZ155" s="367"/>
      <c r="DA155" s="154" t="str">
        <f t="shared" si="289"/>
        <v>-</v>
      </c>
      <c r="DB155" s="369"/>
      <c r="DC155" s="155" t="str">
        <f t="shared" si="290"/>
        <v>-</v>
      </c>
      <c r="DD155" s="367"/>
      <c r="DE155" s="374">
        <f t="shared" si="324"/>
        <v>0</v>
      </c>
      <c r="DF155" s="373"/>
      <c r="DG155" s="265">
        <f t="shared" si="341"/>
        <v>0</v>
      </c>
      <c r="DH155" s="372"/>
      <c r="DI155" s="267">
        <f t="shared" si="325"/>
        <v>0</v>
      </c>
      <c r="DJ155" s="373"/>
      <c r="DK155" s="374">
        <f t="shared" si="352"/>
        <v>0</v>
      </c>
      <c r="DL155" s="373"/>
      <c r="DM155" s="374">
        <f t="shared" si="342"/>
        <v>0</v>
      </c>
      <c r="DN155" s="373"/>
      <c r="DO155" s="155">
        <f t="shared" si="291"/>
        <v>0</v>
      </c>
      <c r="DP155" s="372"/>
      <c r="DQ155" s="155">
        <f t="shared" si="292"/>
        <v>0</v>
      </c>
      <c r="DR155" s="373"/>
      <c r="DS155" s="155">
        <f t="shared" si="293"/>
        <v>0</v>
      </c>
      <c r="DT155" s="372"/>
      <c r="DU155" s="155">
        <f t="shared" si="294"/>
        <v>0</v>
      </c>
      <c r="DV155" s="373"/>
      <c r="DW155" s="368">
        <f>IF(AN155=1,1,0)</f>
        <v>0</v>
      </c>
      <c r="DX155" s="372"/>
      <c r="DY155" s="154">
        <f t="shared" si="327"/>
        <v>0</v>
      </c>
      <c r="DZ155" s="373"/>
      <c r="EA155" s="154">
        <f>IF(AP155=1,1,0)</f>
        <v>0</v>
      </c>
      <c r="EB155" s="373"/>
      <c r="EC155" s="269">
        <f>IF(AQ155=1,1,0)</f>
        <v>0</v>
      </c>
      <c r="ED155" s="376"/>
      <c r="EE155" s="271">
        <f>IF(AV155=0,0,1)</f>
        <v>0</v>
      </c>
      <c r="EF155" s="377"/>
      <c r="EG155" s="273"/>
      <c r="EH155" s="274"/>
      <c r="EI155" s="275"/>
      <c r="EJ155" s="276"/>
      <c r="EK155" s="275"/>
      <c r="EL155" s="277"/>
      <c r="EM155" s="278" t="str">
        <f t="shared" si="295"/>
        <v xml:space="preserve"> </v>
      </c>
      <c r="EN155" s="372"/>
      <c r="EO155" s="155">
        <f t="shared" si="296"/>
        <v>0</v>
      </c>
      <c r="EP155" s="373"/>
      <c r="ER155" s="194" t="str">
        <f t="shared" si="347"/>
        <v>-</v>
      </c>
      <c r="ET155" s="154">
        <v>45772</v>
      </c>
      <c r="EU155" s="367">
        <v>4163143</v>
      </c>
      <c r="EV155" s="154">
        <v>45772</v>
      </c>
      <c r="EW155" s="367">
        <v>4163143</v>
      </c>
      <c r="EX155" s="154">
        <f t="shared" si="310"/>
        <v>0</v>
      </c>
      <c r="EY155" s="367"/>
      <c r="EZ155" s="154">
        <f t="shared" si="344"/>
        <v>0</v>
      </c>
      <c r="FA155" s="367"/>
      <c r="FB155" s="154">
        <v>45784</v>
      </c>
      <c r="FC155" s="367">
        <v>4163175</v>
      </c>
      <c r="FD155" s="154">
        <f t="shared" si="346"/>
        <v>0</v>
      </c>
      <c r="FE155" s="367"/>
      <c r="FF155" s="155">
        <f t="shared" si="311"/>
        <v>0</v>
      </c>
      <c r="FG155" s="367"/>
      <c r="FH155" s="154">
        <f t="shared" si="345"/>
        <v>0</v>
      </c>
      <c r="FI155" s="367"/>
      <c r="FJ155" s="154">
        <v>45772</v>
      </c>
      <c r="FK155" s="373">
        <v>4163146</v>
      </c>
      <c r="FL155" s="155">
        <f t="shared" si="266"/>
        <v>1</v>
      </c>
      <c r="FM155" s="279"/>
      <c r="FN155" s="1184"/>
      <c r="FO155" s="280"/>
      <c r="FP155" s="281"/>
      <c r="FQ155" s="282"/>
      <c r="FS155" s="281"/>
      <c r="FT155" s="282"/>
    </row>
    <row r="156" spans="1:176" ht="18.600000000000001" customHeight="1">
      <c r="A156" s="228">
        <f t="shared" si="353"/>
        <v>146</v>
      </c>
      <c r="B156" s="343" t="str">
        <f t="shared" si="257"/>
        <v>4IE</v>
      </c>
      <c r="C156" s="1054">
        <v>45809</v>
      </c>
      <c r="D156" s="1050" t="s">
        <v>810</v>
      </c>
      <c r="E156" s="1051">
        <v>89610046</v>
      </c>
      <c r="F156" s="595" t="s">
        <v>2154</v>
      </c>
      <c r="G156" s="596"/>
      <c r="H156" s="597" t="s">
        <v>3</v>
      </c>
      <c r="I156" s="598" t="s">
        <v>428</v>
      </c>
      <c r="J156" s="598" t="s">
        <v>38</v>
      </c>
      <c r="K156" s="599" t="s">
        <v>11</v>
      </c>
      <c r="L156" s="600"/>
      <c r="M156" s="352" t="s">
        <v>627</v>
      </c>
      <c r="N156" s="353"/>
      <c r="O156" s="354">
        <v>45794</v>
      </c>
      <c r="P156" s="353">
        <v>45794</v>
      </c>
      <c r="Q156" s="354">
        <v>45797</v>
      </c>
      <c r="R156" s="353">
        <v>45794</v>
      </c>
      <c r="S156" s="354">
        <v>45797</v>
      </c>
      <c r="T156" s="353">
        <v>45797</v>
      </c>
      <c r="U156" s="355">
        <v>45799</v>
      </c>
      <c r="V156" s="353">
        <v>45799</v>
      </c>
      <c r="W156" s="356">
        <v>45800</v>
      </c>
      <c r="X156" s="357">
        <v>45804</v>
      </c>
      <c r="Y156" s="979">
        <v>45805</v>
      </c>
      <c r="Z156" s="359">
        <v>45805</v>
      </c>
      <c r="AA156" s="601"/>
      <c r="AB156" s="359"/>
      <c r="AC156" s="602"/>
      <c r="AD156" s="361"/>
      <c r="AE156" s="362">
        <v>25</v>
      </c>
      <c r="AF156" s="363" t="str">
        <f t="shared" si="309"/>
        <v>4IE</v>
      </c>
      <c r="AG156" s="364" t="str">
        <f t="shared" si="343"/>
        <v>-</v>
      </c>
      <c r="AH156" s="364" t="str">
        <f t="shared" si="340"/>
        <v>-</v>
      </c>
      <c r="AI156" s="364" t="str">
        <f t="shared" si="349"/>
        <v>-</v>
      </c>
      <c r="AJ156" s="364" t="str">
        <f t="shared" si="271"/>
        <v>-</v>
      </c>
      <c r="AK156" s="364" t="str">
        <f t="shared" si="272"/>
        <v>-</v>
      </c>
      <c r="AL156" s="364"/>
      <c r="AM156" s="364"/>
      <c r="AN156" s="364" t="str">
        <f>IF($AE156=0,"　",VLOOKUP($AE156,ﾚｰｻﾞOP,37,0))</f>
        <v>-</v>
      </c>
      <c r="AO156" s="364" t="str">
        <f t="shared" si="316"/>
        <v>-</v>
      </c>
      <c r="AP156" s="363" t="str">
        <f>IF($AE156=0,"　",VLOOKUP($AE156,ﾚｰｻﾞOP,43,0))</f>
        <v>-</v>
      </c>
      <c r="AQ156" s="255" t="str">
        <f>IF($AE156=0,"　",VLOOKUP($AE156,ﾚｰｻﾞOP,45,0))</f>
        <v>-</v>
      </c>
      <c r="AR156" s="255">
        <f>IF($AE156=0,"　",VLOOKUP($AE156,ﾚｰｻﾞOP,47,0))</f>
        <v>0</v>
      </c>
      <c r="AS156" s="255">
        <f t="shared" si="273"/>
        <v>0</v>
      </c>
      <c r="AT156" s="255"/>
      <c r="AU156" s="256">
        <f t="shared" si="274"/>
        <v>0</v>
      </c>
      <c r="AV156" s="257">
        <f t="shared" si="275"/>
        <v>0</v>
      </c>
      <c r="AW156" s="590" t="str">
        <f>IF($AE156=0,"　",VLOOKUP($AE156,ﾚｰｻﾞOP,5,0))</f>
        <v>-</v>
      </c>
      <c r="AX156" s="369"/>
      <c r="AY156" s="154" t="str">
        <f>IF($AE156=0,"　",VLOOKUP($AE156,ﾚｰｻﾞOP,6,0))</f>
        <v>-</v>
      </c>
      <c r="AZ156" s="367"/>
      <c r="BA156" s="154" t="str">
        <f>IF($AE156=0,"　",VLOOKUP($AE156,ﾚｰｻﾞOP,7,0))</f>
        <v>-</v>
      </c>
      <c r="BB156" s="367"/>
      <c r="BC156" s="368" t="str">
        <f t="shared" si="350"/>
        <v>-</v>
      </c>
      <c r="BD156" s="369"/>
      <c r="BE156" s="154" t="str">
        <f t="shared" si="351"/>
        <v>-</v>
      </c>
      <c r="BF156" s="367"/>
      <c r="BG156" s="368" t="str">
        <f>IF($AE156=0,"　",VLOOKUP($AE156,ﾚｰｻﾞOP,10,0))</f>
        <v>-</v>
      </c>
      <c r="BH156" s="367"/>
      <c r="BI156" s="154" t="str">
        <f>IF($AE156=0,"　",VLOOKUP($AE156,ﾚｰｻﾞOP,11,0))</f>
        <v>-</v>
      </c>
      <c r="BJ156" s="367"/>
      <c r="BK156" s="154" t="str">
        <f>IF($AE156=0,"　",VLOOKUP($AE156,ﾚｰｻﾞOP,57,0))</f>
        <v>-</v>
      </c>
      <c r="BL156" s="367"/>
      <c r="BM156" s="154" t="str">
        <f>IF($AE156=0,"　",VLOOKUP($AE156,ﾚｰｻﾞOP,58,0))</f>
        <v>-</v>
      </c>
      <c r="BN156" s="367"/>
      <c r="BO156" s="155" t="str">
        <f t="shared" si="348"/>
        <v>-</v>
      </c>
      <c r="BP156" s="367"/>
      <c r="BQ156" s="154" t="str">
        <f t="shared" si="323"/>
        <v>-</v>
      </c>
      <c r="BR156" s="369"/>
      <c r="BS156" s="154" t="str">
        <f t="shared" si="331"/>
        <v>-</v>
      </c>
      <c r="BT156" s="369"/>
      <c r="BU156" s="154" t="str">
        <f t="shared" si="332"/>
        <v>-</v>
      </c>
      <c r="BV156" s="369"/>
      <c r="BW156" s="154" t="str">
        <f t="shared" si="333"/>
        <v>-</v>
      </c>
      <c r="BX156" s="367"/>
      <c r="BY156" s="154" t="str">
        <f t="shared" si="334"/>
        <v>-</v>
      </c>
      <c r="BZ156" s="369"/>
      <c r="CA156" s="154" t="str">
        <f t="shared" si="335"/>
        <v>-</v>
      </c>
      <c r="CB156" s="367"/>
      <c r="CC156" s="154" t="str">
        <f t="shared" si="336"/>
        <v>-</v>
      </c>
      <c r="CD156" s="367"/>
      <c r="CE156" s="154" t="str">
        <f t="shared" si="279"/>
        <v>-</v>
      </c>
      <c r="CF156" s="369"/>
      <c r="CG156" s="155" t="str">
        <f t="shared" si="280"/>
        <v>-</v>
      </c>
      <c r="CH156" s="367"/>
      <c r="CI156" s="154" t="str">
        <f t="shared" si="281"/>
        <v>-</v>
      </c>
      <c r="CJ156" s="369"/>
      <c r="CK156" s="154" t="str">
        <f t="shared" si="282"/>
        <v>-</v>
      </c>
      <c r="CL156" s="367"/>
      <c r="CM156" s="154" t="str">
        <f t="shared" si="283"/>
        <v>-</v>
      </c>
      <c r="CN156" s="367"/>
      <c r="CO156" s="155" t="str">
        <f t="shared" si="284"/>
        <v>-</v>
      </c>
      <c r="CP156" s="367"/>
      <c r="CQ156" s="155" t="str">
        <f t="shared" si="285"/>
        <v>-</v>
      </c>
      <c r="CR156" s="367"/>
      <c r="CS156" s="154" t="str">
        <f t="shared" si="286"/>
        <v>-</v>
      </c>
      <c r="CT156" s="367"/>
      <c r="CU156" s="155"/>
      <c r="CV156" s="367"/>
      <c r="CW156" s="154" t="str">
        <f t="shared" si="287"/>
        <v>-</v>
      </c>
      <c r="CX156" s="367"/>
      <c r="CY156" s="155" t="str">
        <f t="shared" si="288"/>
        <v>-</v>
      </c>
      <c r="CZ156" s="367"/>
      <c r="DA156" s="154" t="str">
        <f t="shared" si="289"/>
        <v>-</v>
      </c>
      <c r="DB156" s="369"/>
      <c r="DC156" s="155" t="str">
        <f t="shared" si="290"/>
        <v>-</v>
      </c>
      <c r="DD156" s="367"/>
      <c r="DE156" s="374">
        <f t="shared" si="324"/>
        <v>0</v>
      </c>
      <c r="DF156" s="373"/>
      <c r="DG156" s="265">
        <f t="shared" si="341"/>
        <v>0</v>
      </c>
      <c r="DH156" s="372"/>
      <c r="DI156" s="267">
        <f t="shared" si="325"/>
        <v>0</v>
      </c>
      <c r="DJ156" s="373"/>
      <c r="DK156" s="374">
        <f t="shared" si="352"/>
        <v>0</v>
      </c>
      <c r="DL156" s="373"/>
      <c r="DM156" s="374">
        <f t="shared" si="342"/>
        <v>0</v>
      </c>
      <c r="DN156" s="373"/>
      <c r="DO156" s="155">
        <f t="shared" si="291"/>
        <v>0</v>
      </c>
      <c r="DP156" s="372"/>
      <c r="DQ156" s="155">
        <f t="shared" si="292"/>
        <v>0</v>
      </c>
      <c r="DR156" s="373"/>
      <c r="DS156" s="155">
        <f t="shared" si="293"/>
        <v>0</v>
      </c>
      <c r="DT156" s="372"/>
      <c r="DU156" s="155">
        <f t="shared" si="294"/>
        <v>0</v>
      </c>
      <c r="DV156" s="373"/>
      <c r="DW156" s="368">
        <f>IF(AN156=1,1,0)</f>
        <v>0</v>
      </c>
      <c r="DX156" s="372"/>
      <c r="DY156" s="154">
        <f t="shared" si="327"/>
        <v>0</v>
      </c>
      <c r="DZ156" s="373"/>
      <c r="EA156" s="154">
        <f>IF(AP156=1,1,0)</f>
        <v>0</v>
      </c>
      <c r="EB156" s="373"/>
      <c r="EC156" s="269">
        <f>IF(AQ156=1,1,0)</f>
        <v>0</v>
      </c>
      <c r="ED156" s="376"/>
      <c r="EE156" s="271">
        <f>IF(AV156=0,0,1)</f>
        <v>0</v>
      </c>
      <c r="EF156" s="377"/>
      <c r="EG156" s="273"/>
      <c r="EH156" s="274"/>
      <c r="EI156" s="275"/>
      <c r="EJ156" s="276"/>
      <c r="EK156" s="275"/>
      <c r="EL156" s="277"/>
      <c r="EM156" s="278" t="str">
        <f t="shared" si="295"/>
        <v xml:space="preserve"> </v>
      </c>
      <c r="EN156" s="372"/>
      <c r="EO156" s="155">
        <f t="shared" si="296"/>
        <v>0</v>
      </c>
      <c r="EP156" s="373"/>
      <c r="ER156" s="194" t="str">
        <f t="shared" si="347"/>
        <v>-</v>
      </c>
      <c r="ET156" s="154">
        <v>45772</v>
      </c>
      <c r="EU156" s="367">
        <v>4163143</v>
      </c>
      <c r="EV156" s="154">
        <v>45772</v>
      </c>
      <c r="EW156" s="367">
        <v>4163143</v>
      </c>
      <c r="EX156" s="154">
        <f t="shared" si="310"/>
        <v>0</v>
      </c>
      <c r="EY156" s="367"/>
      <c r="EZ156" s="154">
        <f t="shared" si="344"/>
        <v>0</v>
      </c>
      <c r="FA156" s="367"/>
      <c r="FB156" s="154">
        <f>IF($AE156=0,"　",VLOOKUP($AE156,ﾚｰｻﾞOP,63,0))</f>
        <v>0</v>
      </c>
      <c r="FC156" s="367"/>
      <c r="FD156" s="154">
        <v>45784</v>
      </c>
      <c r="FE156" s="367">
        <v>4163176</v>
      </c>
      <c r="FF156" s="155">
        <f t="shared" si="311"/>
        <v>0</v>
      </c>
      <c r="FG156" s="367"/>
      <c r="FH156" s="154">
        <f t="shared" si="345"/>
        <v>0</v>
      </c>
      <c r="FI156" s="367"/>
      <c r="FJ156" s="154">
        <v>45772</v>
      </c>
      <c r="FK156" s="373">
        <v>4163146</v>
      </c>
      <c r="FL156" s="155">
        <f t="shared" si="266"/>
        <v>1</v>
      </c>
      <c r="FM156" s="279"/>
      <c r="FN156" s="1184"/>
      <c r="FO156" s="280"/>
      <c r="FP156" s="281"/>
      <c r="FQ156" s="282"/>
      <c r="FS156" s="281"/>
      <c r="FT156" s="282"/>
    </row>
    <row r="157" spans="1:176" ht="18.600000000000001" customHeight="1">
      <c r="A157" s="228">
        <f t="shared" si="353"/>
        <v>147</v>
      </c>
      <c r="B157" s="343" t="str">
        <f t="shared" si="257"/>
        <v>4IE</v>
      </c>
      <c r="C157" s="1054">
        <v>45809</v>
      </c>
      <c r="D157" s="981" t="s">
        <v>623</v>
      </c>
      <c r="E157" s="982">
        <v>62510044</v>
      </c>
      <c r="F157" s="1061" t="s">
        <v>1066</v>
      </c>
      <c r="G157" s="596"/>
      <c r="H157" s="597" t="s">
        <v>632</v>
      </c>
      <c r="I157" s="236" t="s">
        <v>506</v>
      </c>
      <c r="J157" s="598" t="s">
        <v>845</v>
      </c>
      <c r="K157" s="599" t="s">
        <v>97</v>
      </c>
      <c r="L157" s="600"/>
      <c r="M157" s="352">
        <v>45794</v>
      </c>
      <c r="N157" s="353">
        <v>45794</v>
      </c>
      <c r="O157" s="354">
        <v>45797</v>
      </c>
      <c r="P157" s="353">
        <v>45797</v>
      </c>
      <c r="Q157" s="354">
        <v>45798</v>
      </c>
      <c r="R157" s="353">
        <v>45797</v>
      </c>
      <c r="S157" s="354">
        <v>45798</v>
      </c>
      <c r="T157" s="353">
        <v>45798</v>
      </c>
      <c r="U157" s="355">
        <v>45800</v>
      </c>
      <c r="V157" s="353">
        <v>45800</v>
      </c>
      <c r="W157" s="356">
        <v>45801</v>
      </c>
      <c r="X157" s="357">
        <v>45804</v>
      </c>
      <c r="Y157" s="358">
        <v>45811</v>
      </c>
      <c r="Z157" s="359"/>
      <c r="AA157" s="360">
        <v>45806</v>
      </c>
      <c r="AB157" s="358">
        <v>45807</v>
      </c>
      <c r="AC157" s="251" t="s">
        <v>633</v>
      </c>
      <c r="AD157" s="361"/>
      <c r="AE157" s="362">
        <v>19</v>
      </c>
      <c r="AF157" s="363" t="str">
        <f t="shared" si="309"/>
        <v>4IE</v>
      </c>
      <c r="AG157" s="364">
        <f t="shared" si="343"/>
        <v>0</v>
      </c>
      <c r="AH157" s="364">
        <f t="shared" si="340"/>
        <v>0</v>
      </c>
      <c r="AI157" s="364">
        <f t="shared" si="349"/>
        <v>0</v>
      </c>
      <c r="AJ157" s="364">
        <f t="shared" si="271"/>
        <v>0</v>
      </c>
      <c r="AK157" s="364">
        <f t="shared" si="272"/>
        <v>0</v>
      </c>
      <c r="AL157" s="364"/>
      <c r="AM157" s="364"/>
      <c r="AN157" s="364">
        <v>1</v>
      </c>
      <c r="AO157" s="364">
        <f t="shared" si="316"/>
        <v>0</v>
      </c>
      <c r="AP157" s="363">
        <v>1</v>
      </c>
      <c r="AQ157" s="255">
        <v>1</v>
      </c>
      <c r="AR157" s="255">
        <v>1</v>
      </c>
      <c r="AS157" s="255">
        <f t="shared" si="273"/>
        <v>0</v>
      </c>
      <c r="AT157" s="255"/>
      <c r="AU157" s="256">
        <f t="shared" si="274"/>
        <v>0</v>
      </c>
      <c r="AV157" s="257">
        <f t="shared" si="275"/>
        <v>1</v>
      </c>
      <c r="AW157" s="590">
        <v>45791</v>
      </c>
      <c r="AX157" s="369">
        <v>4163153</v>
      </c>
      <c r="AY157" s="154">
        <v>45791</v>
      </c>
      <c r="AZ157" s="367">
        <v>4163154</v>
      </c>
      <c r="BA157" s="154">
        <v>45791</v>
      </c>
      <c r="BB157" s="367">
        <v>4163155</v>
      </c>
      <c r="BC157" s="368" t="str">
        <f t="shared" si="350"/>
        <v>-</v>
      </c>
      <c r="BD157" s="369"/>
      <c r="BE157" s="154" t="str">
        <f t="shared" si="351"/>
        <v>-</v>
      </c>
      <c r="BF157" s="367"/>
      <c r="BG157" s="368">
        <v>45791</v>
      </c>
      <c r="BH157" s="367">
        <v>4163158</v>
      </c>
      <c r="BI157" s="154">
        <v>45770</v>
      </c>
      <c r="BJ157" s="367">
        <v>4163162</v>
      </c>
      <c r="BK157" s="154">
        <v>45700</v>
      </c>
      <c r="BL157" s="367">
        <v>4163079</v>
      </c>
      <c r="BM157" s="154">
        <v>45700</v>
      </c>
      <c r="BN157" s="367">
        <v>4163080</v>
      </c>
      <c r="BO157" s="155" t="str">
        <f t="shared" si="348"/>
        <v>-</v>
      </c>
      <c r="BP157" s="367"/>
      <c r="BQ157" s="154" t="str">
        <f t="shared" si="323"/>
        <v>-</v>
      </c>
      <c r="BR157" s="369"/>
      <c r="BS157" s="154" t="str">
        <f t="shared" si="331"/>
        <v>-</v>
      </c>
      <c r="BT157" s="369"/>
      <c r="BU157" s="154" t="str">
        <f t="shared" si="332"/>
        <v>-</v>
      </c>
      <c r="BV157" s="369"/>
      <c r="BW157" s="154" t="str">
        <f t="shared" si="333"/>
        <v>-</v>
      </c>
      <c r="BX157" s="367"/>
      <c r="BY157" s="154" t="str">
        <f t="shared" si="334"/>
        <v>-</v>
      </c>
      <c r="BZ157" s="369"/>
      <c r="CA157" s="154" t="str">
        <f t="shared" si="335"/>
        <v>-</v>
      </c>
      <c r="CB157" s="367"/>
      <c r="CC157" s="154" t="str">
        <f t="shared" si="336"/>
        <v>-</v>
      </c>
      <c r="CD157" s="367"/>
      <c r="CE157" s="154" t="str">
        <f t="shared" si="279"/>
        <v>-</v>
      </c>
      <c r="CF157" s="369"/>
      <c r="CG157" s="155" t="str">
        <f t="shared" si="280"/>
        <v>-</v>
      </c>
      <c r="CH157" s="367"/>
      <c r="CI157" s="154" t="str">
        <f t="shared" si="281"/>
        <v>-</v>
      </c>
      <c r="CJ157" s="369"/>
      <c r="CK157" s="154" t="str">
        <f t="shared" si="282"/>
        <v>-</v>
      </c>
      <c r="CL157" s="367"/>
      <c r="CM157" s="154" t="str">
        <f t="shared" si="283"/>
        <v>-</v>
      </c>
      <c r="CN157" s="367"/>
      <c r="CO157" s="155" t="str">
        <f t="shared" si="284"/>
        <v>-</v>
      </c>
      <c r="CP157" s="367"/>
      <c r="CQ157" s="155" t="str">
        <f t="shared" si="285"/>
        <v>-</v>
      </c>
      <c r="CR157" s="367"/>
      <c r="CS157" s="154" t="str">
        <f t="shared" si="286"/>
        <v>-</v>
      </c>
      <c r="CT157" s="367"/>
      <c r="CU157" s="155"/>
      <c r="CV157" s="367"/>
      <c r="CW157" s="154" t="str">
        <f t="shared" si="287"/>
        <v>-</v>
      </c>
      <c r="CX157" s="367"/>
      <c r="CY157" s="155" t="str">
        <f t="shared" si="288"/>
        <v>-</v>
      </c>
      <c r="CZ157" s="367"/>
      <c r="DA157" s="154" t="str">
        <f t="shared" si="289"/>
        <v>-</v>
      </c>
      <c r="DB157" s="369"/>
      <c r="DC157" s="155" t="str">
        <f t="shared" si="290"/>
        <v>-</v>
      </c>
      <c r="DD157" s="367"/>
      <c r="DE157" s="374">
        <f t="shared" si="324"/>
        <v>0</v>
      </c>
      <c r="DF157" s="373"/>
      <c r="DG157" s="265">
        <f t="shared" si="341"/>
        <v>0</v>
      </c>
      <c r="DH157" s="372"/>
      <c r="DI157" s="267">
        <f t="shared" si="325"/>
        <v>0</v>
      </c>
      <c r="DJ157" s="373"/>
      <c r="DK157" s="374">
        <f t="shared" si="352"/>
        <v>0</v>
      </c>
      <c r="DL157" s="373"/>
      <c r="DM157" s="374">
        <f t="shared" si="342"/>
        <v>0</v>
      </c>
      <c r="DN157" s="373"/>
      <c r="DO157" s="155">
        <f t="shared" si="291"/>
        <v>0</v>
      </c>
      <c r="DP157" s="372"/>
      <c r="DQ157" s="155">
        <f t="shared" si="292"/>
        <v>0</v>
      </c>
      <c r="DR157" s="373"/>
      <c r="DS157" s="155">
        <f t="shared" si="293"/>
        <v>0</v>
      </c>
      <c r="DT157" s="372"/>
      <c r="DU157" s="155">
        <f t="shared" si="294"/>
        <v>0</v>
      </c>
      <c r="DV157" s="373"/>
      <c r="DW157" s="368">
        <v>45630</v>
      </c>
      <c r="DX157" s="372">
        <v>4163039</v>
      </c>
      <c r="DY157" s="154">
        <f t="shared" si="327"/>
        <v>0</v>
      </c>
      <c r="DZ157" s="373"/>
      <c r="EA157" s="154">
        <v>45756</v>
      </c>
      <c r="EB157" s="373">
        <v>4163129</v>
      </c>
      <c r="EC157" s="269">
        <v>45770</v>
      </c>
      <c r="ED157" s="376">
        <v>4163161</v>
      </c>
      <c r="EE157" s="271">
        <v>45476</v>
      </c>
      <c r="EF157" s="377">
        <v>4063296</v>
      </c>
      <c r="EG157" s="273"/>
      <c r="EH157" s="274"/>
      <c r="EI157" s="275"/>
      <c r="EJ157" s="276"/>
      <c r="EK157" s="275"/>
      <c r="EL157" s="277"/>
      <c r="EM157" s="278" t="str">
        <f t="shared" si="295"/>
        <v xml:space="preserve"> </v>
      </c>
      <c r="EN157" s="372"/>
      <c r="EO157" s="155">
        <f t="shared" si="296"/>
        <v>0</v>
      </c>
      <c r="EP157" s="373"/>
      <c r="ER157" s="194" t="str">
        <f t="shared" si="347"/>
        <v>-</v>
      </c>
      <c r="ET157" s="154" t="str">
        <f>IF($AE157=0,"　",VLOOKUP($AE157,ﾚｰｻﾞOP,60,0))</f>
        <v>-</v>
      </c>
      <c r="EU157" s="367"/>
      <c r="EV157" s="154" t="str">
        <f>IF($AE157=0,"　",VLOOKUP($AE157,ﾚｰｻﾞOP,60,0))</f>
        <v>-</v>
      </c>
      <c r="EW157" s="367"/>
      <c r="EX157" s="154" t="str">
        <f t="shared" si="310"/>
        <v>-</v>
      </c>
      <c r="EY157" s="367"/>
      <c r="EZ157" s="154" t="str">
        <f t="shared" si="344"/>
        <v>-</v>
      </c>
      <c r="FA157" s="367"/>
      <c r="FB157" s="154" t="str">
        <f>IF($AE157=0,"　",VLOOKUP($AE157,ﾚｰｻﾞOP,63,0))</f>
        <v>-</v>
      </c>
      <c r="FC157" s="367"/>
      <c r="FD157" s="154" t="str">
        <f>IF($AE157=0,"　",VLOOKUP($AE157,ﾚｰｻﾞOP,64,0))</f>
        <v>-</v>
      </c>
      <c r="FE157" s="367"/>
      <c r="FF157" s="155" t="str">
        <f t="shared" si="311"/>
        <v>-</v>
      </c>
      <c r="FG157" s="367"/>
      <c r="FH157" s="154" t="str">
        <f t="shared" si="345"/>
        <v>-</v>
      </c>
      <c r="FI157" s="367"/>
      <c r="FJ157" s="154" t="str">
        <f>IF($AE157=0,"　",VLOOKUP($AE157,ﾚｰｻﾞOP,67,0))</f>
        <v>-</v>
      </c>
      <c r="FK157" s="373"/>
      <c r="FL157" s="155" t="str">
        <f t="shared" si="266"/>
        <v>-</v>
      </c>
      <c r="FM157" s="279"/>
      <c r="FN157" s="1184"/>
      <c r="FO157" s="280"/>
      <c r="FP157" s="281"/>
      <c r="FQ157" s="282"/>
      <c r="FS157" s="281"/>
      <c r="FT157" s="282"/>
    </row>
    <row r="158" spans="1:176" ht="18.600000000000001" customHeight="1">
      <c r="A158" s="228">
        <f t="shared" si="353"/>
        <v>148</v>
      </c>
      <c r="B158" s="343" t="str">
        <f t="shared" si="257"/>
        <v>4IE</v>
      </c>
      <c r="C158" s="1054">
        <v>45809</v>
      </c>
      <c r="D158" s="1050" t="s">
        <v>810</v>
      </c>
      <c r="E158" s="1062">
        <v>89610043</v>
      </c>
      <c r="F158" s="595" t="s">
        <v>2155</v>
      </c>
      <c r="G158" s="596"/>
      <c r="H158" s="597" t="s">
        <v>630</v>
      </c>
      <c r="I158" s="598" t="s">
        <v>48</v>
      </c>
      <c r="J158" s="598" t="s">
        <v>843</v>
      </c>
      <c r="K158" s="599" t="s">
        <v>11</v>
      </c>
      <c r="L158" s="600"/>
      <c r="M158" s="352" t="s">
        <v>627</v>
      </c>
      <c r="N158" s="353"/>
      <c r="O158" s="354">
        <v>45798</v>
      </c>
      <c r="P158" s="353">
        <v>45798</v>
      </c>
      <c r="Q158" s="354">
        <v>45799</v>
      </c>
      <c r="R158" s="353">
        <v>45800</v>
      </c>
      <c r="S158" s="354">
        <v>45799</v>
      </c>
      <c r="T158" s="353">
        <v>45799</v>
      </c>
      <c r="U158" s="355">
        <v>45801</v>
      </c>
      <c r="V158" s="353">
        <v>45801</v>
      </c>
      <c r="W158" s="356">
        <v>45804</v>
      </c>
      <c r="X158" s="357">
        <v>45805</v>
      </c>
      <c r="Y158" s="979">
        <v>45806</v>
      </c>
      <c r="Z158" s="359">
        <v>45806</v>
      </c>
      <c r="AA158" s="601"/>
      <c r="AB158" s="359"/>
      <c r="AC158" s="602"/>
      <c r="AD158" s="361"/>
      <c r="AE158" s="362">
        <v>25</v>
      </c>
      <c r="AF158" s="363" t="str">
        <f t="shared" si="309"/>
        <v>4IE</v>
      </c>
      <c r="AG158" s="364"/>
      <c r="AH158" s="364" t="str">
        <f t="shared" si="340"/>
        <v>-</v>
      </c>
      <c r="AI158" s="364" t="str">
        <f t="shared" si="349"/>
        <v>-</v>
      </c>
      <c r="AJ158" s="364" t="str">
        <f t="shared" si="271"/>
        <v>-</v>
      </c>
      <c r="AK158" s="364" t="str">
        <f t="shared" si="272"/>
        <v>-</v>
      </c>
      <c r="AL158" s="364"/>
      <c r="AM158" s="364"/>
      <c r="AN158" s="364" t="str">
        <f>IF($AE158=0,"　",VLOOKUP($AE158,ﾚｰｻﾞOP,37,0))</f>
        <v>-</v>
      </c>
      <c r="AO158" s="364" t="str">
        <f t="shared" si="316"/>
        <v>-</v>
      </c>
      <c r="AP158" s="363" t="str">
        <f>IF($AE158=0,"　",VLOOKUP($AE158,ﾚｰｻﾞOP,43,0))</f>
        <v>-</v>
      </c>
      <c r="AQ158" s="255" t="str">
        <f>IF($AE158=0,"　",VLOOKUP($AE158,ﾚｰｻﾞOP,45,0))</f>
        <v>-</v>
      </c>
      <c r="AR158" s="255">
        <f>IF($AE158=0,"　",VLOOKUP($AE158,ﾚｰｻﾞOP,47,0))</f>
        <v>0</v>
      </c>
      <c r="AS158" s="255">
        <f t="shared" si="273"/>
        <v>0</v>
      </c>
      <c r="AT158" s="255"/>
      <c r="AU158" s="256">
        <f t="shared" si="274"/>
        <v>0</v>
      </c>
      <c r="AV158" s="257">
        <f t="shared" si="275"/>
        <v>0</v>
      </c>
      <c r="AW158" s="590" t="str">
        <f>IF($AE158=0,"　",VLOOKUP($AE158,ﾚｰｻﾞOP,5,0))</f>
        <v>-</v>
      </c>
      <c r="AX158" s="369"/>
      <c r="AY158" s="154" t="str">
        <f>IF($AE158=0,"　",VLOOKUP($AE158,ﾚｰｻﾞOP,6,0))</f>
        <v>-</v>
      </c>
      <c r="AZ158" s="367"/>
      <c r="BA158" s="154" t="str">
        <f>IF($AE158=0,"　",VLOOKUP($AE158,ﾚｰｻﾞOP,7,0))</f>
        <v>-</v>
      </c>
      <c r="BB158" s="367"/>
      <c r="BC158" s="368" t="str">
        <f t="shared" si="350"/>
        <v>-</v>
      </c>
      <c r="BD158" s="369"/>
      <c r="BE158" s="154" t="str">
        <f t="shared" si="351"/>
        <v>-</v>
      </c>
      <c r="BF158" s="367"/>
      <c r="BG158" s="368" t="str">
        <f>IF($AE158=0,"　",VLOOKUP($AE158,ﾚｰｻﾞOP,10,0))</f>
        <v>-</v>
      </c>
      <c r="BH158" s="367"/>
      <c r="BI158" s="154" t="str">
        <f>IF($AE158=0,"　",VLOOKUP($AE158,ﾚｰｻﾞOP,11,0))</f>
        <v>-</v>
      </c>
      <c r="BJ158" s="367"/>
      <c r="BK158" s="154" t="str">
        <f t="shared" ref="BK158:BK173" si="354">IF($AE158=0,"　",VLOOKUP($AE158,ﾚｰｻﾞOP,57,0))</f>
        <v>-</v>
      </c>
      <c r="BL158" s="367"/>
      <c r="BM158" s="154" t="str">
        <f t="shared" ref="BM158:BM173" si="355">IF($AE158=0,"　",VLOOKUP($AE158,ﾚｰｻﾞOP,58,0))</f>
        <v>-</v>
      </c>
      <c r="BN158" s="367"/>
      <c r="BO158" s="155" t="str">
        <f t="shared" si="348"/>
        <v>-</v>
      </c>
      <c r="BP158" s="367"/>
      <c r="BQ158" s="154" t="str">
        <f t="shared" si="323"/>
        <v>-</v>
      </c>
      <c r="BR158" s="369"/>
      <c r="BS158" s="154" t="str">
        <f t="shared" si="331"/>
        <v>-</v>
      </c>
      <c r="BT158" s="369"/>
      <c r="BU158" s="154" t="str">
        <f t="shared" si="332"/>
        <v>-</v>
      </c>
      <c r="BV158" s="369"/>
      <c r="BW158" s="154" t="str">
        <f t="shared" si="333"/>
        <v>-</v>
      </c>
      <c r="BX158" s="367"/>
      <c r="BY158" s="154" t="str">
        <f t="shared" si="334"/>
        <v>-</v>
      </c>
      <c r="BZ158" s="369"/>
      <c r="CA158" s="154" t="str">
        <f t="shared" si="335"/>
        <v>-</v>
      </c>
      <c r="CB158" s="367"/>
      <c r="CC158" s="154" t="str">
        <f t="shared" si="336"/>
        <v>-</v>
      </c>
      <c r="CD158" s="367"/>
      <c r="CE158" s="154" t="str">
        <f t="shared" si="279"/>
        <v>-</v>
      </c>
      <c r="CF158" s="369"/>
      <c r="CG158" s="155" t="str">
        <f t="shared" si="280"/>
        <v>-</v>
      </c>
      <c r="CH158" s="367"/>
      <c r="CI158" s="154" t="str">
        <f t="shared" si="281"/>
        <v>-</v>
      </c>
      <c r="CJ158" s="369"/>
      <c r="CK158" s="154" t="str">
        <f t="shared" si="282"/>
        <v>-</v>
      </c>
      <c r="CL158" s="367"/>
      <c r="CM158" s="154" t="str">
        <f t="shared" si="283"/>
        <v>-</v>
      </c>
      <c r="CN158" s="367"/>
      <c r="CO158" s="155" t="str">
        <f t="shared" si="284"/>
        <v>-</v>
      </c>
      <c r="CP158" s="367"/>
      <c r="CQ158" s="155" t="str">
        <f t="shared" si="285"/>
        <v>-</v>
      </c>
      <c r="CR158" s="367"/>
      <c r="CS158" s="154" t="str">
        <f t="shared" si="286"/>
        <v>-</v>
      </c>
      <c r="CT158" s="367"/>
      <c r="CU158" s="155"/>
      <c r="CV158" s="367"/>
      <c r="CW158" s="154" t="str">
        <f t="shared" si="287"/>
        <v>-</v>
      </c>
      <c r="CX158" s="367"/>
      <c r="CY158" s="155" t="str">
        <f t="shared" si="288"/>
        <v>-</v>
      </c>
      <c r="CZ158" s="367"/>
      <c r="DA158" s="154" t="str">
        <f t="shared" si="289"/>
        <v>-</v>
      </c>
      <c r="DB158" s="369"/>
      <c r="DC158" s="155" t="str">
        <f t="shared" si="290"/>
        <v>-</v>
      </c>
      <c r="DD158" s="367"/>
      <c r="DE158" s="374">
        <f t="shared" si="324"/>
        <v>0</v>
      </c>
      <c r="DF158" s="373"/>
      <c r="DG158" s="265">
        <f t="shared" si="341"/>
        <v>0</v>
      </c>
      <c r="DH158" s="372"/>
      <c r="DI158" s="267">
        <f t="shared" si="325"/>
        <v>0</v>
      </c>
      <c r="DJ158" s="373"/>
      <c r="DK158" s="374">
        <f t="shared" si="352"/>
        <v>0</v>
      </c>
      <c r="DL158" s="373"/>
      <c r="DM158" s="374">
        <f t="shared" si="342"/>
        <v>0</v>
      </c>
      <c r="DN158" s="373"/>
      <c r="DO158" s="155">
        <f t="shared" si="291"/>
        <v>0</v>
      </c>
      <c r="DP158" s="372"/>
      <c r="DQ158" s="155">
        <f t="shared" si="292"/>
        <v>0</v>
      </c>
      <c r="DR158" s="373"/>
      <c r="DS158" s="155">
        <f t="shared" si="293"/>
        <v>0</v>
      </c>
      <c r="DT158" s="372"/>
      <c r="DU158" s="155">
        <f t="shared" si="294"/>
        <v>0</v>
      </c>
      <c r="DV158" s="373"/>
      <c r="DW158" s="368">
        <f>IF(AN158=1,1,0)</f>
        <v>0</v>
      </c>
      <c r="DX158" s="372"/>
      <c r="DY158" s="154">
        <f t="shared" si="327"/>
        <v>0</v>
      </c>
      <c r="DZ158" s="373"/>
      <c r="EA158" s="154">
        <f>IF(AP158=1,1,0)</f>
        <v>0</v>
      </c>
      <c r="EB158" s="373"/>
      <c r="EC158" s="269">
        <f>IF(AQ158=1,1,0)</f>
        <v>0</v>
      </c>
      <c r="ED158" s="376"/>
      <c r="EE158" s="271">
        <f>IF(AV158=0,0,1)</f>
        <v>0</v>
      </c>
      <c r="EF158" s="377"/>
      <c r="EG158" s="273"/>
      <c r="EH158" s="274"/>
      <c r="EI158" s="275"/>
      <c r="EJ158" s="276"/>
      <c r="EK158" s="275"/>
      <c r="EL158" s="277"/>
      <c r="EM158" s="278" t="str">
        <f t="shared" si="295"/>
        <v xml:space="preserve"> </v>
      </c>
      <c r="EN158" s="372"/>
      <c r="EO158" s="155">
        <f t="shared" si="296"/>
        <v>0</v>
      </c>
      <c r="EP158" s="373"/>
      <c r="ER158" s="194" t="str">
        <f t="shared" si="347"/>
        <v>-</v>
      </c>
      <c r="ET158" s="154">
        <v>45772</v>
      </c>
      <c r="EU158" s="367">
        <v>4163143</v>
      </c>
      <c r="EV158" s="154">
        <v>45772</v>
      </c>
      <c r="EW158" s="367">
        <v>4163143</v>
      </c>
      <c r="EX158" s="154">
        <f t="shared" si="310"/>
        <v>0</v>
      </c>
      <c r="EY158" s="367"/>
      <c r="EZ158" s="154">
        <v>45706</v>
      </c>
      <c r="FA158" s="367">
        <v>4163112</v>
      </c>
      <c r="FB158" s="154">
        <f>IF($AE158=0,"　",VLOOKUP($AE158,ﾚｰｻﾞOP,63,0))</f>
        <v>0</v>
      </c>
      <c r="FC158" s="367"/>
      <c r="FD158" s="154">
        <v>45784</v>
      </c>
      <c r="FE158" s="367">
        <v>4163176</v>
      </c>
      <c r="FF158" s="155">
        <f t="shared" si="311"/>
        <v>0</v>
      </c>
      <c r="FG158" s="367"/>
      <c r="FH158" s="154">
        <v>45770</v>
      </c>
      <c r="FI158" s="367">
        <v>4163173</v>
      </c>
      <c r="FJ158" s="154">
        <v>45772</v>
      </c>
      <c r="FK158" s="373">
        <v>4163146</v>
      </c>
      <c r="FL158" s="155">
        <f t="shared" ref="FL158:FL166" si="356">IF($AE158=0,"　",VLOOKUP($AE158,ﾚｰｻﾞOP,68,0))</f>
        <v>1</v>
      </c>
      <c r="FM158" s="279"/>
      <c r="FN158" s="1184">
        <v>45799</v>
      </c>
      <c r="FO158" s="280">
        <v>4154235</v>
      </c>
      <c r="FP158" s="281"/>
      <c r="FQ158" s="282"/>
      <c r="FS158" s="281"/>
      <c r="FT158" s="282"/>
    </row>
    <row r="159" spans="1:176" ht="18.600000000000001" customHeight="1">
      <c r="A159" s="228">
        <f t="shared" si="353"/>
        <v>149</v>
      </c>
      <c r="B159" s="343" t="str">
        <f t="shared" si="257"/>
        <v>4IE</v>
      </c>
      <c r="C159" s="1054">
        <v>45809</v>
      </c>
      <c r="D159" s="1050" t="s">
        <v>1121</v>
      </c>
      <c r="E159" s="1051">
        <v>89610036</v>
      </c>
      <c r="F159" s="595" t="s">
        <v>2156</v>
      </c>
      <c r="G159" s="596"/>
      <c r="H159" s="597" t="s">
        <v>1122</v>
      </c>
      <c r="I159" s="598" t="s">
        <v>52</v>
      </c>
      <c r="J159" s="598" t="s">
        <v>841</v>
      </c>
      <c r="K159" s="599" t="s">
        <v>11</v>
      </c>
      <c r="L159" s="600"/>
      <c r="M159" s="352" t="s">
        <v>627</v>
      </c>
      <c r="N159" s="353"/>
      <c r="O159" s="354">
        <v>45798</v>
      </c>
      <c r="P159" s="353">
        <v>45798</v>
      </c>
      <c r="Q159" s="354">
        <v>45799</v>
      </c>
      <c r="R159" s="353">
        <v>45800</v>
      </c>
      <c r="S159" s="354">
        <v>45799</v>
      </c>
      <c r="T159" s="353">
        <v>45799</v>
      </c>
      <c r="U159" s="355">
        <v>45801</v>
      </c>
      <c r="V159" s="353">
        <v>45801</v>
      </c>
      <c r="W159" s="356">
        <v>45804</v>
      </c>
      <c r="X159" s="357">
        <v>45806</v>
      </c>
      <c r="Y159" s="979">
        <v>45807</v>
      </c>
      <c r="Z159" s="359">
        <v>45807</v>
      </c>
      <c r="AA159" s="601"/>
      <c r="AB159" s="359"/>
      <c r="AC159" s="602"/>
      <c r="AD159" s="361"/>
      <c r="AE159" s="362">
        <v>25</v>
      </c>
      <c r="AF159" s="363" t="str">
        <f t="shared" si="309"/>
        <v>4IE</v>
      </c>
      <c r="AG159" s="364" t="str">
        <f>IF($AE159=0,"　",VLOOKUP($AE159,ﾚｰｻﾞOP,34,0))</f>
        <v>-</v>
      </c>
      <c r="AH159" s="364" t="str">
        <f t="shared" si="340"/>
        <v>-</v>
      </c>
      <c r="AI159" s="364" t="str">
        <f t="shared" si="349"/>
        <v>-</v>
      </c>
      <c r="AJ159" s="364" t="str">
        <f t="shared" si="271"/>
        <v>-</v>
      </c>
      <c r="AK159" s="364" t="str">
        <f t="shared" si="272"/>
        <v>-</v>
      </c>
      <c r="AL159" s="364"/>
      <c r="AM159" s="364"/>
      <c r="AN159" s="364" t="str">
        <f>IF($AE159=0,"　",VLOOKUP($AE159,ﾚｰｻﾞOP,37,0))</f>
        <v>-</v>
      </c>
      <c r="AO159" s="364" t="str">
        <f t="shared" si="316"/>
        <v>-</v>
      </c>
      <c r="AP159" s="363" t="str">
        <f>IF($AE159=0,"　",VLOOKUP($AE159,ﾚｰｻﾞOP,43,0))</f>
        <v>-</v>
      </c>
      <c r="AQ159" s="255" t="str">
        <f>IF($AE159=0,"　",VLOOKUP($AE159,ﾚｰｻﾞOP,45,0))</f>
        <v>-</v>
      </c>
      <c r="AR159" s="255">
        <f>IF($AE159=0,"　",VLOOKUP($AE159,ﾚｰｻﾞOP,47,0))</f>
        <v>0</v>
      </c>
      <c r="AS159" s="255">
        <f t="shared" si="273"/>
        <v>0</v>
      </c>
      <c r="AT159" s="255"/>
      <c r="AU159" s="256">
        <f t="shared" si="274"/>
        <v>0</v>
      </c>
      <c r="AV159" s="257">
        <f t="shared" si="275"/>
        <v>0</v>
      </c>
      <c r="AW159" s="590" t="str">
        <f>IF($AE159=0,"　",VLOOKUP($AE159,ﾚｰｻﾞOP,5,0))</f>
        <v>-</v>
      </c>
      <c r="AX159" s="369"/>
      <c r="AY159" s="154" t="str">
        <f>IF($AE159=0,"　",VLOOKUP($AE159,ﾚｰｻﾞOP,6,0))</f>
        <v>-</v>
      </c>
      <c r="AZ159" s="367"/>
      <c r="BA159" s="154" t="str">
        <f>IF($AE159=0,"　",VLOOKUP($AE159,ﾚｰｻﾞOP,7,0))</f>
        <v>-</v>
      </c>
      <c r="BB159" s="367"/>
      <c r="BC159" s="368" t="str">
        <f t="shared" si="350"/>
        <v>-</v>
      </c>
      <c r="BD159" s="369"/>
      <c r="BE159" s="154" t="str">
        <f t="shared" si="351"/>
        <v>-</v>
      </c>
      <c r="BF159" s="367"/>
      <c r="BG159" s="368" t="str">
        <f>IF($AE159=0,"　",VLOOKUP($AE159,ﾚｰｻﾞOP,10,0))</f>
        <v>-</v>
      </c>
      <c r="BH159" s="367"/>
      <c r="BI159" s="154" t="str">
        <f>IF($AE159=0,"　",VLOOKUP($AE159,ﾚｰｻﾞOP,11,0))</f>
        <v>-</v>
      </c>
      <c r="BJ159" s="367"/>
      <c r="BK159" s="154" t="str">
        <f t="shared" si="354"/>
        <v>-</v>
      </c>
      <c r="BL159" s="367"/>
      <c r="BM159" s="154" t="str">
        <f t="shared" si="355"/>
        <v>-</v>
      </c>
      <c r="BN159" s="367"/>
      <c r="BO159" s="155" t="str">
        <f t="shared" si="348"/>
        <v>-</v>
      </c>
      <c r="BP159" s="367"/>
      <c r="BQ159" s="154" t="str">
        <f t="shared" si="323"/>
        <v>-</v>
      </c>
      <c r="BR159" s="369"/>
      <c r="BS159" s="154" t="str">
        <f t="shared" si="331"/>
        <v>-</v>
      </c>
      <c r="BT159" s="369"/>
      <c r="BU159" s="154" t="str">
        <f t="shared" si="332"/>
        <v>-</v>
      </c>
      <c r="BV159" s="369"/>
      <c r="BW159" s="154" t="str">
        <f t="shared" si="333"/>
        <v>-</v>
      </c>
      <c r="BX159" s="367"/>
      <c r="BY159" s="154" t="str">
        <f t="shared" si="334"/>
        <v>-</v>
      </c>
      <c r="BZ159" s="369"/>
      <c r="CA159" s="154" t="str">
        <f t="shared" si="335"/>
        <v>-</v>
      </c>
      <c r="CB159" s="367"/>
      <c r="CC159" s="154" t="str">
        <f t="shared" si="336"/>
        <v>-</v>
      </c>
      <c r="CD159" s="367"/>
      <c r="CE159" s="154" t="str">
        <f t="shared" si="279"/>
        <v>-</v>
      </c>
      <c r="CF159" s="369"/>
      <c r="CG159" s="155" t="str">
        <f t="shared" si="280"/>
        <v>-</v>
      </c>
      <c r="CH159" s="367"/>
      <c r="CI159" s="154" t="str">
        <f t="shared" si="281"/>
        <v>-</v>
      </c>
      <c r="CJ159" s="369"/>
      <c r="CK159" s="154" t="str">
        <f t="shared" si="282"/>
        <v>-</v>
      </c>
      <c r="CL159" s="367"/>
      <c r="CM159" s="154" t="str">
        <f t="shared" si="283"/>
        <v>-</v>
      </c>
      <c r="CN159" s="367"/>
      <c r="CO159" s="155" t="str">
        <f t="shared" si="284"/>
        <v>-</v>
      </c>
      <c r="CP159" s="367"/>
      <c r="CQ159" s="155" t="str">
        <f t="shared" si="285"/>
        <v>-</v>
      </c>
      <c r="CR159" s="367"/>
      <c r="CS159" s="154" t="str">
        <f t="shared" si="286"/>
        <v>-</v>
      </c>
      <c r="CT159" s="367"/>
      <c r="CU159" s="155"/>
      <c r="CV159" s="367"/>
      <c r="CW159" s="154" t="str">
        <f t="shared" si="287"/>
        <v>-</v>
      </c>
      <c r="CX159" s="367"/>
      <c r="CY159" s="155" t="str">
        <f t="shared" si="288"/>
        <v>-</v>
      </c>
      <c r="CZ159" s="367"/>
      <c r="DA159" s="154" t="str">
        <f t="shared" si="289"/>
        <v>-</v>
      </c>
      <c r="DB159" s="369"/>
      <c r="DC159" s="155" t="str">
        <f t="shared" si="290"/>
        <v>-</v>
      </c>
      <c r="DD159" s="367"/>
      <c r="DE159" s="374">
        <f t="shared" si="324"/>
        <v>0</v>
      </c>
      <c r="DF159" s="373"/>
      <c r="DG159" s="265">
        <f t="shared" si="341"/>
        <v>0</v>
      </c>
      <c r="DH159" s="372"/>
      <c r="DI159" s="267">
        <f t="shared" si="325"/>
        <v>0</v>
      </c>
      <c r="DJ159" s="373"/>
      <c r="DK159" s="374">
        <f t="shared" si="352"/>
        <v>0</v>
      </c>
      <c r="DL159" s="373"/>
      <c r="DM159" s="374">
        <f t="shared" si="342"/>
        <v>0</v>
      </c>
      <c r="DN159" s="373"/>
      <c r="DO159" s="155">
        <f t="shared" si="291"/>
        <v>0</v>
      </c>
      <c r="DP159" s="372"/>
      <c r="DQ159" s="155">
        <f t="shared" si="292"/>
        <v>0</v>
      </c>
      <c r="DR159" s="373"/>
      <c r="DS159" s="155">
        <f t="shared" si="293"/>
        <v>0</v>
      </c>
      <c r="DT159" s="372"/>
      <c r="DU159" s="155">
        <f t="shared" si="294"/>
        <v>0</v>
      </c>
      <c r="DV159" s="373"/>
      <c r="DW159" s="368">
        <f>IF(AN159=1,1,0)</f>
        <v>0</v>
      </c>
      <c r="DX159" s="372"/>
      <c r="DY159" s="154">
        <f t="shared" si="327"/>
        <v>0</v>
      </c>
      <c r="DZ159" s="373"/>
      <c r="EA159" s="154">
        <f>IF(AP159=1,1,0)</f>
        <v>0</v>
      </c>
      <c r="EB159" s="373"/>
      <c r="EC159" s="269">
        <f>IF(AQ159=1,1,0)</f>
        <v>0</v>
      </c>
      <c r="ED159" s="376"/>
      <c r="EE159" s="271">
        <f>IF(AV159=0,0,1)</f>
        <v>0</v>
      </c>
      <c r="EF159" s="377"/>
      <c r="EG159" s="273"/>
      <c r="EH159" s="274"/>
      <c r="EI159" s="275"/>
      <c r="EJ159" s="276"/>
      <c r="EK159" s="275"/>
      <c r="EL159" s="277"/>
      <c r="EM159" s="278" t="str">
        <f t="shared" si="295"/>
        <v xml:space="preserve"> </v>
      </c>
      <c r="EN159" s="372"/>
      <c r="EO159" s="155">
        <f t="shared" si="296"/>
        <v>0</v>
      </c>
      <c r="EP159" s="373"/>
      <c r="ER159" s="194" t="str">
        <f t="shared" si="347"/>
        <v>-</v>
      </c>
      <c r="ET159" s="154">
        <v>45772</v>
      </c>
      <c r="EU159" s="367">
        <v>4163143</v>
      </c>
      <c r="EV159" s="154">
        <v>45772</v>
      </c>
      <c r="EW159" s="367">
        <v>4163143</v>
      </c>
      <c r="EX159" s="154">
        <f t="shared" si="310"/>
        <v>0</v>
      </c>
      <c r="EY159" s="367"/>
      <c r="EZ159" s="154">
        <v>45706</v>
      </c>
      <c r="FA159" s="367">
        <v>4163112</v>
      </c>
      <c r="FB159" s="154"/>
      <c r="FC159" s="367"/>
      <c r="FD159" s="154">
        <v>45784</v>
      </c>
      <c r="FE159" s="367">
        <v>4163176</v>
      </c>
      <c r="FF159" s="155">
        <f t="shared" si="311"/>
        <v>0</v>
      </c>
      <c r="FG159" s="367"/>
      <c r="FH159" s="154">
        <f t="shared" ref="FH159:FH166" si="357">IF($AE159=0,"　",VLOOKUP($AE159,ﾚｰｻﾞOP,66,0))</f>
        <v>0</v>
      </c>
      <c r="FI159" s="367"/>
      <c r="FJ159" s="154">
        <v>45772</v>
      </c>
      <c r="FK159" s="373">
        <v>4163146</v>
      </c>
      <c r="FL159" s="155">
        <f t="shared" si="356"/>
        <v>1</v>
      </c>
      <c r="FM159" s="279"/>
      <c r="FN159" s="1184"/>
      <c r="FO159" s="280"/>
      <c r="FP159" s="281"/>
      <c r="FQ159" s="282"/>
      <c r="FS159" s="281"/>
      <c r="FT159" s="282"/>
    </row>
    <row r="160" spans="1:176" ht="18.600000000000001" customHeight="1">
      <c r="A160" s="228">
        <f t="shared" si="353"/>
        <v>150</v>
      </c>
      <c r="B160" s="343" t="str">
        <f t="shared" si="257"/>
        <v>4IE</v>
      </c>
      <c r="C160" s="1054">
        <v>45809</v>
      </c>
      <c r="D160" s="942" t="s">
        <v>34</v>
      </c>
      <c r="E160" s="943">
        <v>84510220</v>
      </c>
      <c r="F160" s="595" t="s">
        <v>83</v>
      </c>
      <c r="G160" s="596"/>
      <c r="H160" s="597" t="s">
        <v>632</v>
      </c>
      <c r="I160" s="236" t="s">
        <v>506</v>
      </c>
      <c r="J160" s="598" t="s">
        <v>904</v>
      </c>
      <c r="K160" s="599" t="s">
        <v>11</v>
      </c>
      <c r="L160" s="600"/>
      <c r="M160" s="352">
        <v>45798</v>
      </c>
      <c r="N160" s="353">
        <v>45794</v>
      </c>
      <c r="O160" s="354">
        <v>45799</v>
      </c>
      <c r="P160" s="353">
        <v>45797</v>
      </c>
      <c r="Q160" s="354">
        <v>45800</v>
      </c>
      <c r="R160" s="353">
        <v>45800</v>
      </c>
      <c r="S160" s="354">
        <v>45801</v>
      </c>
      <c r="T160" s="353">
        <v>45801</v>
      </c>
      <c r="U160" s="355">
        <v>45804</v>
      </c>
      <c r="V160" s="353">
        <v>45804</v>
      </c>
      <c r="W160" s="356">
        <v>45805</v>
      </c>
      <c r="X160" s="357">
        <v>45805</v>
      </c>
      <c r="Y160" s="979">
        <v>45806</v>
      </c>
      <c r="Z160" s="359">
        <v>45806</v>
      </c>
      <c r="AA160" s="601"/>
      <c r="AB160" s="359"/>
      <c r="AC160" s="251" t="s">
        <v>633</v>
      </c>
      <c r="AD160" s="361"/>
      <c r="AE160" s="362">
        <v>3</v>
      </c>
      <c r="AF160" s="363" t="str">
        <f t="shared" si="309"/>
        <v>4IE</v>
      </c>
      <c r="AG160" s="364">
        <f>IF($AE160=0,"　",VLOOKUP($AE160,ﾚｰｻﾞOP,34,0))</f>
        <v>0</v>
      </c>
      <c r="AH160" s="364">
        <f t="shared" si="340"/>
        <v>0</v>
      </c>
      <c r="AI160" s="364">
        <v>1</v>
      </c>
      <c r="AJ160" s="364">
        <f t="shared" si="271"/>
        <v>0</v>
      </c>
      <c r="AK160" s="364">
        <f t="shared" si="272"/>
        <v>0</v>
      </c>
      <c r="AL160" s="364"/>
      <c r="AM160" s="364"/>
      <c r="AN160" s="364">
        <v>1</v>
      </c>
      <c r="AO160" s="364">
        <f t="shared" si="316"/>
        <v>0</v>
      </c>
      <c r="AP160" s="363">
        <v>1</v>
      </c>
      <c r="AQ160" s="255">
        <v>1</v>
      </c>
      <c r="AR160" s="255">
        <v>1</v>
      </c>
      <c r="AS160" s="255">
        <f t="shared" si="273"/>
        <v>0</v>
      </c>
      <c r="AT160" s="255"/>
      <c r="AU160" s="256">
        <f t="shared" si="274"/>
        <v>2</v>
      </c>
      <c r="AV160" s="257">
        <f t="shared" si="275"/>
        <v>1</v>
      </c>
      <c r="AW160" s="590">
        <v>45791</v>
      </c>
      <c r="AX160" s="369">
        <v>4163153</v>
      </c>
      <c r="AY160" s="154">
        <v>45791</v>
      </c>
      <c r="AZ160" s="367">
        <v>4163154</v>
      </c>
      <c r="BA160" s="154">
        <v>45791</v>
      </c>
      <c r="BB160" s="367">
        <v>4163155</v>
      </c>
      <c r="BC160" s="368">
        <v>45791</v>
      </c>
      <c r="BD160" s="369">
        <v>4163156</v>
      </c>
      <c r="BE160" s="154">
        <v>45791</v>
      </c>
      <c r="BF160" s="367">
        <v>4163157</v>
      </c>
      <c r="BG160" s="368">
        <v>45791</v>
      </c>
      <c r="BH160" s="367">
        <v>4163158</v>
      </c>
      <c r="BI160" s="154">
        <v>45770</v>
      </c>
      <c r="BJ160" s="367">
        <v>4163162</v>
      </c>
      <c r="BK160" s="154" t="str">
        <f t="shared" si="354"/>
        <v>-</v>
      </c>
      <c r="BL160" s="367"/>
      <c r="BM160" s="154" t="str">
        <f t="shared" si="355"/>
        <v>-</v>
      </c>
      <c r="BN160" s="367"/>
      <c r="BO160" s="155" t="str">
        <f t="shared" si="348"/>
        <v>-</v>
      </c>
      <c r="BP160" s="367"/>
      <c r="BQ160" s="154" t="str">
        <f t="shared" si="323"/>
        <v>-</v>
      </c>
      <c r="BR160" s="369"/>
      <c r="BS160" s="154" t="str">
        <f t="shared" si="331"/>
        <v>-</v>
      </c>
      <c r="BT160" s="369"/>
      <c r="BU160" s="154" t="str">
        <f t="shared" si="332"/>
        <v>-</v>
      </c>
      <c r="BV160" s="369"/>
      <c r="BW160" s="154" t="str">
        <f t="shared" si="333"/>
        <v>-</v>
      </c>
      <c r="BX160" s="367"/>
      <c r="BY160" s="154" t="str">
        <f t="shared" si="334"/>
        <v>-</v>
      </c>
      <c r="BZ160" s="369"/>
      <c r="CA160" s="154" t="str">
        <f t="shared" si="335"/>
        <v>-</v>
      </c>
      <c r="CB160" s="367"/>
      <c r="CC160" s="154" t="str">
        <f t="shared" si="336"/>
        <v>-</v>
      </c>
      <c r="CD160" s="367"/>
      <c r="CE160" s="154" t="str">
        <f t="shared" si="279"/>
        <v>-</v>
      </c>
      <c r="CF160" s="369"/>
      <c r="CG160" s="155" t="str">
        <f t="shared" si="280"/>
        <v>-</v>
      </c>
      <c r="CH160" s="367"/>
      <c r="CI160" s="154" t="str">
        <f t="shared" si="281"/>
        <v>-</v>
      </c>
      <c r="CJ160" s="369"/>
      <c r="CK160" s="154" t="str">
        <f t="shared" si="282"/>
        <v>-</v>
      </c>
      <c r="CL160" s="367"/>
      <c r="CM160" s="154" t="str">
        <f t="shared" si="283"/>
        <v>-</v>
      </c>
      <c r="CN160" s="367"/>
      <c r="CO160" s="155" t="str">
        <f t="shared" si="284"/>
        <v>-</v>
      </c>
      <c r="CP160" s="367"/>
      <c r="CQ160" s="155" t="str">
        <f t="shared" si="285"/>
        <v>-</v>
      </c>
      <c r="CR160" s="367"/>
      <c r="CS160" s="154" t="str">
        <f t="shared" si="286"/>
        <v>-</v>
      </c>
      <c r="CT160" s="367"/>
      <c r="CU160" s="155"/>
      <c r="CV160" s="367"/>
      <c r="CW160" s="154" t="str">
        <f t="shared" si="287"/>
        <v>-</v>
      </c>
      <c r="CX160" s="367"/>
      <c r="CY160" s="155" t="str">
        <f t="shared" si="288"/>
        <v>-</v>
      </c>
      <c r="CZ160" s="367"/>
      <c r="DA160" s="154" t="str">
        <f t="shared" si="289"/>
        <v>-</v>
      </c>
      <c r="DB160" s="369"/>
      <c r="DC160" s="155" t="str">
        <f t="shared" si="290"/>
        <v>-</v>
      </c>
      <c r="DD160" s="367"/>
      <c r="DE160" s="374">
        <f t="shared" si="324"/>
        <v>0</v>
      </c>
      <c r="DF160" s="373"/>
      <c r="DG160" s="265">
        <f t="shared" si="341"/>
        <v>0</v>
      </c>
      <c r="DH160" s="372"/>
      <c r="DI160" s="267">
        <f t="shared" si="325"/>
        <v>0</v>
      </c>
      <c r="DJ160" s="373"/>
      <c r="DK160" s="374">
        <v>45734</v>
      </c>
      <c r="DL160" s="373">
        <v>4163106</v>
      </c>
      <c r="DM160" s="374">
        <f t="shared" si="342"/>
        <v>0</v>
      </c>
      <c r="DN160" s="373"/>
      <c r="DO160" s="155">
        <f t="shared" si="291"/>
        <v>0</v>
      </c>
      <c r="DP160" s="372"/>
      <c r="DQ160" s="155">
        <f t="shared" si="292"/>
        <v>0</v>
      </c>
      <c r="DR160" s="373"/>
      <c r="DS160" s="155">
        <f t="shared" si="293"/>
        <v>0</v>
      </c>
      <c r="DT160" s="372"/>
      <c r="DU160" s="155">
        <f t="shared" si="294"/>
        <v>0</v>
      </c>
      <c r="DV160" s="373"/>
      <c r="DW160" s="368">
        <v>45791</v>
      </c>
      <c r="DX160" s="372">
        <v>4163194</v>
      </c>
      <c r="DY160" s="154">
        <f t="shared" si="327"/>
        <v>0</v>
      </c>
      <c r="DZ160" s="373"/>
      <c r="EA160" s="154">
        <v>45756</v>
      </c>
      <c r="EB160" s="373">
        <v>4163129</v>
      </c>
      <c r="EC160" s="269">
        <v>45770</v>
      </c>
      <c r="ED160" s="376">
        <v>4163161</v>
      </c>
      <c r="EE160" s="271">
        <v>45476</v>
      </c>
      <c r="EF160" s="377">
        <v>4063296</v>
      </c>
      <c r="EG160" s="273"/>
      <c r="EH160" s="274"/>
      <c r="EI160" s="275"/>
      <c r="EJ160" s="276"/>
      <c r="EK160" s="275"/>
      <c r="EL160" s="277"/>
      <c r="EM160" s="278" t="str">
        <f t="shared" si="295"/>
        <v xml:space="preserve"> </v>
      </c>
      <c r="EN160" s="372"/>
      <c r="EO160" s="155">
        <f t="shared" si="296"/>
        <v>0</v>
      </c>
      <c r="EP160" s="373"/>
      <c r="ER160" s="194" t="str">
        <f t="shared" si="347"/>
        <v>-</v>
      </c>
      <c r="ET160" s="154" t="str">
        <f>IF($AE160=0,"　",VLOOKUP($AE160,ﾚｰｻﾞOP,60,0))</f>
        <v>-</v>
      </c>
      <c r="EU160" s="367"/>
      <c r="EV160" s="154" t="str">
        <f>IF($AE160=0,"　",VLOOKUP($AE160,ﾚｰｻﾞOP,60,0))</f>
        <v>-</v>
      </c>
      <c r="EW160" s="367"/>
      <c r="EX160" s="154" t="str">
        <f t="shared" si="310"/>
        <v>-</v>
      </c>
      <c r="EY160" s="367"/>
      <c r="EZ160" s="154" t="str">
        <f t="shared" ref="EZ160:EZ166" si="358">IF($AE160=0,"　",VLOOKUP($AE160,ﾚｰｻﾞOP,62,0))</f>
        <v>-</v>
      </c>
      <c r="FA160" s="367"/>
      <c r="FB160" s="154" t="str">
        <f>IF($AE160=0,"　",VLOOKUP($AE160,ﾚｰｻﾞOP,63,0))</f>
        <v>-</v>
      </c>
      <c r="FC160" s="367"/>
      <c r="FD160" s="154" t="str">
        <f t="shared" ref="FD160:FD165" si="359">IF($AE160=0,"　",VLOOKUP($AE160,ﾚｰｻﾞOP,64,0))</f>
        <v>-</v>
      </c>
      <c r="FE160" s="367"/>
      <c r="FF160" s="155" t="str">
        <f t="shared" si="311"/>
        <v>-</v>
      </c>
      <c r="FG160" s="367"/>
      <c r="FH160" s="154" t="str">
        <f t="shared" si="357"/>
        <v>-</v>
      </c>
      <c r="FI160" s="367"/>
      <c r="FJ160" s="154" t="str">
        <f>IF($AE160=0,"　",VLOOKUP($AE160,ﾚｰｻﾞOP,67,0))</f>
        <v>-</v>
      </c>
      <c r="FK160" s="373"/>
      <c r="FL160" s="155" t="str">
        <f t="shared" si="356"/>
        <v>-</v>
      </c>
      <c r="FM160" s="279"/>
      <c r="FN160" s="1184"/>
      <c r="FO160" s="280"/>
      <c r="FP160" s="281"/>
      <c r="FQ160" s="282"/>
      <c r="FS160" s="281"/>
      <c r="FT160" s="282"/>
    </row>
    <row r="161" spans="1:176" ht="18.600000000000001" customHeight="1">
      <c r="A161" s="228">
        <f t="shared" si="353"/>
        <v>151</v>
      </c>
      <c r="B161" s="343" t="str">
        <f t="shared" si="257"/>
        <v>4IE</v>
      </c>
      <c r="C161" s="1054">
        <v>45809</v>
      </c>
      <c r="D161" s="942" t="s">
        <v>34</v>
      </c>
      <c r="E161" s="943">
        <v>84510214</v>
      </c>
      <c r="F161" s="595" t="s">
        <v>82</v>
      </c>
      <c r="G161" s="596"/>
      <c r="H161" s="597" t="s">
        <v>1021</v>
      </c>
      <c r="I161" s="236" t="s">
        <v>506</v>
      </c>
      <c r="J161" s="598" t="s">
        <v>815</v>
      </c>
      <c r="K161" s="599" t="s">
        <v>11</v>
      </c>
      <c r="L161" s="600"/>
      <c r="M161" s="352">
        <v>45799</v>
      </c>
      <c r="N161" s="353">
        <v>45797</v>
      </c>
      <c r="O161" s="354">
        <v>45800</v>
      </c>
      <c r="P161" s="353">
        <v>45799</v>
      </c>
      <c r="Q161" s="354">
        <v>45801</v>
      </c>
      <c r="R161" s="353">
        <v>45801</v>
      </c>
      <c r="S161" s="354">
        <v>45801</v>
      </c>
      <c r="T161" s="353">
        <v>45801</v>
      </c>
      <c r="U161" s="355">
        <v>45805</v>
      </c>
      <c r="V161" s="353">
        <v>45805</v>
      </c>
      <c r="W161" s="356">
        <v>45806</v>
      </c>
      <c r="X161" s="357">
        <v>45806</v>
      </c>
      <c r="Y161" s="979">
        <v>45808</v>
      </c>
      <c r="Z161" s="359">
        <v>45808</v>
      </c>
      <c r="AA161" s="601"/>
      <c r="AB161" s="359"/>
      <c r="AC161" s="251" t="s">
        <v>633</v>
      </c>
      <c r="AD161" s="361"/>
      <c r="AE161" s="362">
        <v>3</v>
      </c>
      <c r="AF161" s="363" t="str">
        <f t="shared" si="309"/>
        <v>4IE</v>
      </c>
      <c r="AG161" s="364">
        <f>IF($AE161=0,"　",VLOOKUP($AE161,ﾚｰｻﾞOP,34,0))</f>
        <v>0</v>
      </c>
      <c r="AH161" s="364">
        <f t="shared" si="340"/>
        <v>0</v>
      </c>
      <c r="AI161" s="364">
        <f>IF($AE161=0,"　",VLOOKUP($AE161,ﾚｰｻﾞOP,36,0))</f>
        <v>0</v>
      </c>
      <c r="AJ161" s="364">
        <f t="shared" si="271"/>
        <v>0</v>
      </c>
      <c r="AK161" s="364">
        <f t="shared" si="272"/>
        <v>0</v>
      </c>
      <c r="AL161" s="364"/>
      <c r="AM161" s="364"/>
      <c r="AN161" s="364">
        <v>1</v>
      </c>
      <c r="AO161" s="364">
        <f t="shared" si="316"/>
        <v>0</v>
      </c>
      <c r="AP161" s="363">
        <v>1</v>
      </c>
      <c r="AQ161" s="255">
        <v>1</v>
      </c>
      <c r="AR161" s="255">
        <v>1</v>
      </c>
      <c r="AS161" s="255">
        <f t="shared" si="273"/>
        <v>0</v>
      </c>
      <c r="AT161" s="255"/>
      <c r="AU161" s="256">
        <f t="shared" si="274"/>
        <v>0</v>
      </c>
      <c r="AV161" s="257">
        <f t="shared" si="275"/>
        <v>1</v>
      </c>
      <c r="AW161" s="590">
        <v>45791</v>
      </c>
      <c r="AX161" s="369">
        <v>4163153</v>
      </c>
      <c r="AY161" s="154">
        <v>45791</v>
      </c>
      <c r="AZ161" s="367">
        <v>4163154</v>
      </c>
      <c r="BA161" s="154">
        <v>45791</v>
      </c>
      <c r="BB161" s="367">
        <v>4163155</v>
      </c>
      <c r="BC161" s="368">
        <v>45791</v>
      </c>
      <c r="BD161" s="369">
        <v>4163156</v>
      </c>
      <c r="BE161" s="154">
        <v>45791</v>
      </c>
      <c r="BF161" s="367">
        <v>4163157</v>
      </c>
      <c r="BG161" s="368">
        <v>45791</v>
      </c>
      <c r="BH161" s="367">
        <v>4163158</v>
      </c>
      <c r="BI161" s="154">
        <v>45770</v>
      </c>
      <c r="BJ161" s="367">
        <v>4163162</v>
      </c>
      <c r="BK161" s="154" t="str">
        <f t="shared" si="354"/>
        <v>-</v>
      </c>
      <c r="BL161" s="367"/>
      <c r="BM161" s="154" t="str">
        <f t="shared" si="355"/>
        <v>-</v>
      </c>
      <c r="BN161" s="367"/>
      <c r="BO161" s="155" t="str">
        <f t="shared" si="348"/>
        <v>-</v>
      </c>
      <c r="BP161" s="367"/>
      <c r="BQ161" s="154" t="str">
        <f t="shared" si="323"/>
        <v>-</v>
      </c>
      <c r="BR161" s="369"/>
      <c r="BS161" s="154" t="str">
        <f t="shared" si="331"/>
        <v>-</v>
      </c>
      <c r="BT161" s="369"/>
      <c r="BU161" s="154" t="str">
        <f t="shared" si="332"/>
        <v>-</v>
      </c>
      <c r="BV161" s="369"/>
      <c r="BW161" s="154" t="str">
        <f t="shared" si="333"/>
        <v>-</v>
      </c>
      <c r="BX161" s="367"/>
      <c r="BY161" s="154" t="str">
        <f t="shared" si="334"/>
        <v>-</v>
      </c>
      <c r="BZ161" s="369"/>
      <c r="CA161" s="154" t="str">
        <f t="shared" si="335"/>
        <v>-</v>
      </c>
      <c r="CB161" s="367"/>
      <c r="CC161" s="154" t="str">
        <f t="shared" si="336"/>
        <v>-</v>
      </c>
      <c r="CD161" s="367"/>
      <c r="CE161" s="154" t="str">
        <f t="shared" si="279"/>
        <v>-</v>
      </c>
      <c r="CF161" s="369"/>
      <c r="CG161" s="155" t="str">
        <f t="shared" si="280"/>
        <v>-</v>
      </c>
      <c r="CH161" s="367"/>
      <c r="CI161" s="154" t="str">
        <f t="shared" si="281"/>
        <v>-</v>
      </c>
      <c r="CJ161" s="369"/>
      <c r="CK161" s="154" t="str">
        <f t="shared" si="282"/>
        <v>-</v>
      </c>
      <c r="CL161" s="367"/>
      <c r="CM161" s="154" t="str">
        <f t="shared" si="283"/>
        <v>-</v>
      </c>
      <c r="CN161" s="367"/>
      <c r="CO161" s="155" t="str">
        <f t="shared" si="284"/>
        <v>-</v>
      </c>
      <c r="CP161" s="367"/>
      <c r="CQ161" s="155" t="str">
        <f t="shared" si="285"/>
        <v>-</v>
      </c>
      <c r="CR161" s="367"/>
      <c r="CS161" s="154" t="str">
        <f t="shared" si="286"/>
        <v>-</v>
      </c>
      <c r="CT161" s="367"/>
      <c r="CU161" s="155"/>
      <c r="CV161" s="367"/>
      <c r="CW161" s="154" t="str">
        <f t="shared" si="287"/>
        <v>-</v>
      </c>
      <c r="CX161" s="367"/>
      <c r="CY161" s="155" t="str">
        <f t="shared" si="288"/>
        <v>-</v>
      </c>
      <c r="CZ161" s="367"/>
      <c r="DA161" s="154" t="str">
        <f t="shared" si="289"/>
        <v>-</v>
      </c>
      <c r="DB161" s="369"/>
      <c r="DC161" s="155" t="str">
        <f t="shared" si="290"/>
        <v>-</v>
      </c>
      <c r="DD161" s="367"/>
      <c r="DE161" s="374">
        <f t="shared" si="324"/>
        <v>0</v>
      </c>
      <c r="DF161" s="373"/>
      <c r="DG161" s="265">
        <f t="shared" si="341"/>
        <v>0</v>
      </c>
      <c r="DH161" s="372"/>
      <c r="DI161" s="267">
        <f t="shared" si="325"/>
        <v>0</v>
      </c>
      <c r="DJ161" s="373"/>
      <c r="DK161" s="374">
        <f>IF(AU161=2,1,0)</f>
        <v>0</v>
      </c>
      <c r="DL161" s="373"/>
      <c r="DM161" s="374">
        <f t="shared" si="342"/>
        <v>0</v>
      </c>
      <c r="DN161" s="373"/>
      <c r="DO161" s="155">
        <f t="shared" si="291"/>
        <v>0</v>
      </c>
      <c r="DP161" s="372"/>
      <c r="DQ161" s="155">
        <f t="shared" si="292"/>
        <v>0</v>
      </c>
      <c r="DR161" s="373"/>
      <c r="DS161" s="155">
        <f t="shared" si="293"/>
        <v>0</v>
      </c>
      <c r="DT161" s="372"/>
      <c r="DU161" s="155">
        <f t="shared" si="294"/>
        <v>0</v>
      </c>
      <c r="DV161" s="373"/>
      <c r="DW161" s="368">
        <v>45791</v>
      </c>
      <c r="DX161" s="372">
        <v>4163194</v>
      </c>
      <c r="DY161" s="154">
        <f t="shared" si="327"/>
        <v>0</v>
      </c>
      <c r="DZ161" s="373"/>
      <c r="EA161" s="154">
        <v>45756</v>
      </c>
      <c r="EB161" s="373">
        <v>4163129</v>
      </c>
      <c r="EC161" s="269">
        <v>45770</v>
      </c>
      <c r="ED161" s="376">
        <v>4163161</v>
      </c>
      <c r="EE161" s="271">
        <v>45476</v>
      </c>
      <c r="EF161" s="377">
        <v>4063296</v>
      </c>
      <c r="EG161" s="273"/>
      <c r="EH161" s="274"/>
      <c r="EI161" s="275"/>
      <c r="EJ161" s="276"/>
      <c r="EK161" s="275"/>
      <c r="EL161" s="277"/>
      <c r="EM161" s="278" t="str">
        <f t="shared" si="295"/>
        <v xml:space="preserve"> </v>
      </c>
      <c r="EN161" s="372"/>
      <c r="EO161" s="155">
        <f t="shared" si="296"/>
        <v>0</v>
      </c>
      <c r="EP161" s="373"/>
      <c r="ER161" s="194" t="str">
        <f t="shared" si="347"/>
        <v>-</v>
      </c>
      <c r="ET161" s="154" t="str">
        <f>IF($AE161=0,"　",VLOOKUP($AE161,ﾚｰｻﾞOP,60,0))</f>
        <v>-</v>
      </c>
      <c r="EU161" s="367"/>
      <c r="EV161" s="154" t="str">
        <f>IF($AE161=0,"　",VLOOKUP($AE161,ﾚｰｻﾞOP,60,0))</f>
        <v>-</v>
      </c>
      <c r="EW161" s="367"/>
      <c r="EX161" s="154" t="str">
        <f t="shared" si="310"/>
        <v>-</v>
      </c>
      <c r="EY161" s="367"/>
      <c r="EZ161" s="154" t="str">
        <f t="shared" si="358"/>
        <v>-</v>
      </c>
      <c r="FA161" s="367"/>
      <c r="FB161" s="154" t="str">
        <f>IF($AE161=0,"　",VLOOKUP($AE161,ﾚｰｻﾞOP,63,0))</f>
        <v>-</v>
      </c>
      <c r="FC161" s="367"/>
      <c r="FD161" s="154" t="str">
        <f t="shared" si="359"/>
        <v>-</v>
      </c>
      <c r="FE161" s="367"/>
      <c r="FF161" s="155" t="str">
        <f t="shared" si="311"/>
        <v>-</v>
      </c>
      <c r="FG161" s="367"/>
      <c r="FH161" s="154" t="str">
        <f t="shared" si="357"/>
        <v>-</v>
      </c>
      <c r="FI161" s="367"/>
      <c r="FJ161" s="154" t="str">
        <f>IF($AE161=0,"　",VLOOKUP($AE161,ﾚｰｻﾞOP,67,0))</f>
        <v>-</v>
      </c>
      <c r="FK161" s="373"/>
      <c r="FL161" s="155" t="str">
        <f t="shared" si="356"/>
        <v>-</v>
      </c>
      <c r="FM161" s="279"/>
      <c r="FN161" s="1184"/>
      <c r="FO161" s="280"/>
      <c r="FP161" s="281"/>
      <c r="FQ161" s="282"/>
      <c r="FS161" s="281"/>
      <c r="FT161" s="282"/>
    </row>
    <row r="162" spans="1:176" ht="18.600000000000001" customHeight="1">
      <c r="A162" s="228">
        <f t="shared" si="353"/>
        <v>152</v>
      </c>
      <c r="B162" s="343" t="str">
        <f t="shared" si="257"/>
        <v>4IE</v>
      </c>
      <c r="C162" s="1054">
        <v>45809</v>
      </c>
      <c r="D162" s="942" t="s">
        <v>34</v>
      </c>
      <c r="E162" s="943">
        <v>84510215</v>
      </c>
      <c r="F162" s="595" t="s">
        <v>81</v>
      </c>
      <c r="G162" s="596"/>
      <c r="H162" s="597" t="s">
        <v>632</v>
      </c>
      <c r="I162" s="236" t="s">
        <v>506</v>
      </c>
      <c r="J162" s="598" t="s">
        <v>815</v>
      </c>
      <c r="K162" s="599" t="s">
        <v>11</v>
      </c>
      <c r="L162" s="600"/>
      <c r="M162" s="352">
        <v>45799</v>
      </c>
      <c r="N162" s="353">
        <v>45797</v>
      </c>
      <c r="O162" s="354">
        <v>45800</v>
      </c>
      <c r="P162" s="353">
        <v>45799</v>
      </c>
      <c r="Q162" s="354">
        <v>45801</v>
      </c>
      <c r="R162" s="353">
        <v>45804</v>
      </c>
      <c r="S162" s="354">
        <v>45801</v>
      </c>
      <c r="T162" s="353">
        <v>45801</v>
      </c>
      <c r="U162" s="355">
        <v>45805</v>
      </c>
      <c r="V162" s="353">
        <v>45806</v>
      </c>
      <c r="W162" s="356">
        <v>45806</v>
      </c>
      <c r="X162" s="357">
        <v>45808</v>
      </c>
      <c r="Y162" s="979">
        <v>45811</v>
      </c>
      <c r="Z162" s="359">
        <v>45811</v>
      </c>
      <c r="AA162" s="601"/>
      <c r="AB162" s="359"/>
      <c r="AC162" s="251" t="s">
        <v>633</v>
      </c>
      <c r="AD162" s="361"/>
      <c r="AE162" s="362">
        <v>3</v>
      </c>
      <c r="AF162" s="363" t="str">
        <f t="shared" si="309"/>
        <v>4IE</v>
      </c>
      <c r="AG162" s="364">
        <v>1</v>
      </c>
      <c r="AH162" s="364">
        <f t="shared" si="340"/>
        <v>0</v>
      </c>
      <c r="AI162" s="364"/>
      <c r="AJ162" s="364">
        <f t="shared" si="271"/>
        <v>0</v>
      </c>
      <c r="AK162" s="364">
        <f t="shared" si="272"/>
        <v>0</v>
      </c>
      <c r="AL162" s="364"/>
      <c r="AM162" s="364"/>
      <c r="AN162" s="364">
        <v>1</v>
      </c>
      <c r="AO162" s="364">
        <v>1</v>
      </c>
      <c r="AP162" s="363">
        <v>1</v>
      </c>
      <c r="AQ162" s="255">
        <v>1</v>
      </c>
      <c r="AR162" s="255">
        <v>1</v>
      </c>
      <c r="AS162" s="255">
        <f t="shared" si="273"/>
        <v>0</v>
      </c>
      <c r="AT162" s="255"/>
      <c r="AU162" s="256">
        <f t="shared" si="274"/>
        <v>0</v>
      </c>
      <c r="AV162" s="257">
        <f t="shared" si="275"/>
        <v>1</v>
      </c>
      <c r="AW162" s="590">
        <v>45791</v>
      </c>
      <c r="AX162" s="369">
        <v>4163153</v>
      </c>
      <c r="AY162" s="154">
        <v>45791</v>
      </c>
      <c r="AZ162" s="367">
        <v>4163154</v>
      </c>
      <c r="BA162" s="154">
        <v>45791</v>
      </c>
      <c r="BB162" s="367">
        <v>4163155</v>
      </c>
      <c r="BC162" s="368">
        <v>45791</v>
      </c>
      <c r="BD162" s="369">
        <v>4163156</v>
      </c>
      <c r="BE162" s="154">
        <v>45791</v>
      </c>
      <c r="BF162" s="367">
        <v>4163157</v>
      </c>
      <c r="BG162" s="368">
        <v>45791</v>
      </c>
      <c r="BH162" s="367">
        <v>4163158</v>
      </c>
      <c r="BI162" s="154">
        <v>45770</v>
      </c>
      <c r="BJ162" s="367">
        <v>4163162</v>
      </c>
      <c r="BK162" s="154" t="str">
        <f t="shared" si="354"/>
        <v>-</v>
      </c>
      <c r="BL162" s="367"/>
      <c r="BM162" s="154" t="str">
        <f t="shared" si="355"/>
        <v>-</v>
      </c>
      <c r="BN162" s="367"/>
      <c r="BO162" s="155" t="str">
        <f t="shared" si="348"/>
        <v>-</v>
      </c>
      <c r="BP162" s="367"/>
      <c r="BQ162" s="154" t="str">
        <f t="shared" si="323"/>
        <v>-</v>
      </c>
      <c r="BR162" s="369"/>
      <c r="BS162" s="154" t="str">
        <f t="shared" si="331"/>
        <v>-</v>
      </c>
      <c r="BT162" s="369"/>
      <c r="BU162" s="154" t="str">
        <f t="shared" si="332"/>
        <v>-</v>
      </c>
      <c r="BV162" s="369"/>
      <c r="BW162" s="154" t="str">
        <f t="shared" si="333"/>
        <v>-</v>
      </c>
      <c r="BX162" s="367"/>
      <c r="BY162" s="154" t="str">
        <f t="shared" si="334"/>
        <v>-</v>
      </c>
      <c r="BZ162" s="369"/>
      <c r="CA162" s="154" t="str">
        <f t="shared" si="335"/>
        <v>-</v>
      </c>
      <c r="CB162" s="367"/>
      <c r="CC162" s="154" t="str">
        <f t="shared" si="336"/>
        <v>-</v>
      </c>
      <c r="CD162" s="367"/>
      <c r="CE162" s="154" t="str">
        <f t="shared" si="279"/>
        <v>-</v>
      </c>
      <c r="CF162" s="369"/>
      <c r="CG162" s="155" t="str">
        <f t="shared" si="280"/>
        <v>-</v>
      </c>
      <c r="CH162" s="367"/>
      <c r="CI162" s="154" t="str">
        <f t="shared" si="281"/>
        <v>-</v>
      </c>
      <c r="CJ162" s="369"/>
      <c r="CK162" s="154" t="str">
        <f t="shared" si="282"/>
        <v>-</v>
      </c>
      <c r="CL162" s="367"/>
      <c r="CM162" s="154" t="str">
        <f t="shared" si="283"/>
        <v>-</v>
      </c>
      <c r="CN162" s="367"/>
      <c r="CO162" s="155" t="str">
        <f t="shared" si="284"/>
        <v>-</v>
      </c>
      <c r="CP162" s="367"/>
      <c r="CQ162" s="155" t="str">
        <f t="shared" si="285"/>
        <v>-</v>
      </c>
      <c r="CR162" s="367"/>
      <c r="CS162" s="154" t="str">
        <f t="shared" si="286"/>
        <v>-</v>
      </c>
      <c r="CT162" s="367"/>
      <c r="CU162" s="155"/>
      <c r="CV162" s="367"/>
      <c r="CW162" s="154" t="str">
        <f t="shared" si="287"/>
        <v>-</v>
      </c>
      <c r="CX162" s="367"/>
      <c r="CY162" s="155" t="str">
        <f t="shared" si="288"/>
        <v>-</v>
      </c>
      <c r="CZ162" s="367"/>
      <c r="DA162" s="154" t="str">
        <f t="shared" si="289"/>
        <v>-</v>
      </c>
      <c r="DB162" s="369"/>
      <c r="DC162" s="155" t="str">
        <f t="shared" si="290"/>
        <v>-</v>
      </c>
      <c r="DD162" s="367"/>
      <c r="DE162" s="374">
        <v>45799</v>
      </c>
      <c r="DF162" s="1063">
        <v>4163265</v>
      </c>
      <c r="DG162" s="265">
        <f t="shared" si="341"/>
        <v>0</v>
      </c>
      <c r="DH162" s="372"/>
      <c r="DI162" s="267">
        <v>45756</v>
      </c>
      <c r="DJ162" s="373">
        <v>4163131</v>
      </c>
      <c r="DK162" s="374"/>
      <c r="DL162" s="373"/>
      <c r="DM162" s="374">
        <f t="shared" si="342"/>
        <v>0</v>
      </c>
      <c r="DN162" s="373"/>
      <c r="DO162" s="155">
        <f t="shared" si="291"/>
        <v>0</v>
      </c>
      <c r="DP162" s="372"/>
      <c r="DQ162" s="155">
        <f t="shared" si="292"/>
        <v>0</v>
      </c>
      <c r="DR162" s="373"/>
      <c r="DS162" s="155">
        <f t="shared" si="293"/>
        <v>0</v>
      </c>
      <c r="DT162" s="372"/>
      <c r="DU162" s="155">
        <f t="shared" si="294"/>
        <v>0</v>
      </c>
      <c r="DV162" s="373"/>
      <c r="DW162" s="368">
        <v>45791</v>
      </c>
      <c r="DX162" s="372">
        <v>4163194</v>
      </c>
      <c r="DY162" s="154">
        <v>45630</v>
      </c>
      <c r="DZ162" s="373">
        <v>4163040</v>
      </c>
      <c r="EA162" s="154">
        <v>45756</v>
      </c>
      <c r="EB162" s="373">
        <v>4163129</v>
      </c>
      <c r="EC162" s="269">
        <v>45770</v>
      </c>
      <c r="ED162" s="376">
        <v>4163161</v>
      </c>
      <c r="EE162" s="271">
        <v>45476</v>
      </c>
      <c r="EF162" s="377">
        <v>4063296</v>
      </c>
      <c r="EG162" s="273"/>
      <c r="EH162" s="274"/>
      <c r="EI162" s="275"/>
      <c r="EJ162" s="276"/>
      <c r="EK162" s="275"/>
      <c r="EL162" s="277"/>
      <c r="EM162" s="278" t="str">
        <f t="shared" si="295"/>
        <v xml:space="preserve"> </v>
      </c>
      <c r="EN162" s="372"/>
      <c r="EO162" s="155">
        <f t="shared" si="296"/>
        <v>0</v>
      </c>
      <c r="EP162" s="373"/>
      <c r="ER162" s="194" t="str">
        <f t="shared" si="347"/>
        <v>-</v>
      </c>
      <c r="ET162" s="154" t="str">
        <f>IF($AE162=0,"　",VLOOKUP($AE162,ﾚｰｻﾞOP,60,0))</f>
        <v>-</v>
      </c>
      <c r="EU162" s="367"/>
      <c r="EV162" s="154" t="str">
        <f>IF($AE162=0,"　",VLOOKUP($AE162,ﾚｰｻﾞOP,60,0))</f>
        <v>-</v>
      </c>
      <c r="EW162" s="367"/>
      <c r="EX162" s="154" t="str">
        <f t="shared" si="310"/>
        <v>-</v>
      </c>
      <c r="EY162" s="367"/>
      <c r="EZ162" s="154" t="str">
        <f t="shared" si="358"/>
        <v>-</v>
      </c>
      <c r="FA162" s="367"/>
      <c r="FB162" s="154" t="str">
        <f>IF($AE162=0,"　",VLOOKUP($AE162,ﾚｰｻﾞOP,63,0))</f>
        <v>-</v>
      </c>
      <c r="FC162" s="367"/>
      <c r="FD162" s="154" t="str">
        <f t="shared" si="359"/>
        <v>-</v>
      </c>
      <c r="FE162" s="367"/>
      <c r="FF162" s="155" t="str">
        <f t="shared" si="311"/>
        <v>-</v>
      </c>
      <c r="FG162" s="367"/>
      <c r="FH162" s="154" t="str">
        <f t="shared" si="357"/>
        <v>-</v>
      </c>
      <c r="FI162" s="367"/>
      <c r="FJ162" s="154" t="str">
        <f>IF($AE162=0,"　",VLOOKUP($AE162,ﾚｰｻﾞOP,67,0))</f>
        <v>-</v>
      </c>
      <c r="FK162" s="373"/>
      <c r="FL162" s="155" t="str">
        <f t="shared" si="356"/>
        <v>-</v>
      </c>
      <c r="FM162" s="279"/>
      <c r="FN162" s="1184"/>
      <c r="FO162" s="280"/>
      <c r="FP162" s="281"/>
      <c r="FQ162" s="282"/>
      <c r="FS162" s="281"/>
      <c r="FT162" s="282"/>
    </row>
    <row r="163" spans="1:176" ht="18.600000000000001" customHeight="1">
      <c r="A163" s="228">
        <f t="shared" si="353"/>
        <v>153</v>
      </c>
      <c r="B163" s="343" t="str">
        <f t="shared" si="257"/>
        <v>4IE</v>
      </c>
      <c r="C163" s="1054">
        <v>45809</v>
      </c>
      <c r="D163" s="1050" t="s">
        <v>810</v>
      </c>
      <c r="E163" s="1051">
        <v>89610037</v>
      </c>
      <c r="F163" s="595" t="s">
        <v>2157</v>
      </c>
      <c r="G163" s="596"/>
      <c r="H163" s="597" t="s">
        <v>3</v>
      </c>
      <c r="I163" s="598" t="s">
        <v>1029</v>
      </c>
      <c r="J163" s="598" t="s">
        <v>814</v>
      </c>
      <c r="K163" s="599" t="s">
        <v>11</v>
      </c>
      <c r="L163" s="600"/>
      <c r="M163" s="352">
        <v>45799</v>
      </c>
      <c r="N163" s="353"/>
      <c r="O163" s="354">
        <v>45800</v>
      </c>
      <c r="P163" s="353">
        <v>45800</v>
      </c>
      <c r="Q163" s="354">
        <v>45801</v>
      </c>
      <c r="R163" s="353">
        <v>45804</v>
      </c>
      <c r="S163" s="354">
        <v>45801</v>
      </c>
      <c r="T163" s="353">
        <v>45801</v>
      </c>
      <c r="U163" s="355">
        <v>45805</v>
      </c>
      <c r="V163" s="353">
        <v>45806</v>
      </c>
      <c r="W163" s="356">
        <v>45807</v>
      </c>
      <c r="X163" s="357">
        <v>45807</v>
      </c>
      <c r="Y163" s="979">
        <v>45811</v>
      </c>
      <c r="Z163" s="359">
        <v>45811</v>
      </c>
      <c r="AA163" s="601"/>
      <c r="AB163" s="359"/>
      <c r="AC163" s="602"/>
      <c r="AD163" s="361"/>
      <c r="AE163" s="362">
        <v>25</v>
      </c>
      <c r="AF163" s="363" t="str">
        <f t="shared" si="309"/>
        <v>4IE</v>
      </c>
      <c r="AG163" s="364" t="str">
        <f>IF($AE163=0,"　",VLOOKUP($AE163,ﾚｰｻﾞOP,34,0))</f>
        <v>-</v>
      </c>
      <c r="AH163" s="364" t="str">
        <f t="shared" si="340"/>
        <v>-</v>
      </c>
      <c r="AI163" s="364" t="str">
        <f>IF($AE163=0,"　",VLOOKUP($AE163,ﾚｰｻﾞOP,36,0))</f>
        <v>-</v>
      </c>
      <c r="AJ163" s="364" t="str">
        <f t="shared" si="271"/>
        <v>-</v>
      </c>
      <c r="AK163" s="364" t="str">
        <f t="shared" si="272"/>
        <v>-</v>
      </c>
      <c r="AL163" s="364"/>
      <c r="AM163" s="364"/>
      <c r="AN163" s="364" t="str">
        <f>IF($AE163=0,"　",VLOOKUP($AE163,ﾚｰｻﾞOP,37,0))</f>
        <v>-</v>
      </c>
      <c r="AO163" s="364" t="str">
        <f>IF($AE163=0,"　",VLOOKUP($AE163,ﾚｰｻﾞOP,40,0))</f>
        <v>-</v>
      </c>
      <c r="AP163" s="363" t="str">
        <f>IF($AE163=0,"　",VLOOKUP($AE163,ﾚｰｻﾞOP,43,0))</f>
        <v>-</v>
      </c>
      <c r="AQ163" s="255" t="str">
        <f>IF($AE163=0,"　",VLOOKUP($AE163,ﾚｰｻﾞOP,45,0))</f>
        <v>-</v>
      </c>
      <c r="AR163" s="255">
        <f>IF($AE163=0,"　",VLOOKUP($AE163,ﾚｰｻﾞOP,47,0))</f>
        <v>0</v>
      </c>
      <c r="AS163" s="255">
        <f t="shared" si="273"/>
        <v>0</v>
      </c>
      <c r="AT163" s="255"/>
      <c r="AU163" s="256">
        <f t="shared" si="274"/>
        <v>0</v>
      </c>
      <c r="AV163" s="257">
        <f t="shared" si="275"/>
        <v>0</v>
      </c>
      <c r="AW163" s="590" t="str">
        <f>IF($AE163=0,"　",VLOOKUP($AE163,ﾚｰｻﾞOP,5,0))</f>
        <v>-</v>
      </c>
      <c r="AX163" s="369"/>
      <c r="AY163" s="154" t="str">
        <f>IF($AE163=0,"　",VLOOKUP($AE163,ﾚｰｻﾞOP,6,0))</f>
        <v>-</v>
      </c>
      <c r="AZ163" s="367"/>
      <c r="BA163" s="154" t="str">
        <f>IF($AE163=0,"　",VLOOKUP($AE163,ﾚｰｻﾞOP,7,0))</f>
        <v>-</v>
      </c>
      <c r="BB163" s="367"/>
      <c r="BC163" s="368" t="str">
        <f>IF($AE163=0,"　",VLOOKUP($AE163,ﾚｰｻﾞOP,8,0))</f>
        <v>-</v>
      </c>
      <c r="BD163" s="369"/>
      <c r="BE163" s="154" t="str">
        <f>IF($AE163=0,"　",VLOOKUP($AE163,ﾚｰｻﾞOP,9,0))</f>
        <v>-</v>
      </c>
      <c r="BF163" s="367"/>
      <c r="BG163" s="368" t="str">
        <f>IF($AE163=0,"　",VLOOKUP($AE163,ﾚｰｻﾞOP,10,0))</f>
        <v>-</v>
      </c>
      <c r="BH163" s="367"/>
      <c r="BI163" s="154" t="str">
        <f>IF($AE163=0,"　",VLOOKUP($AE163,ﾚｰｻﾞOP,11,0))</f>
        <v>-</v>
      </c>
      <c r="BJ163" s="367"/>
      <c r="BK163" s="154" t="str">
        <f t="shared" si="354"/>
        <v>-</v>
      </c>
      <c r="BL163" s="367"/>
      <c r="BM163" s="154" t="str">
        <f t="shared" si="355"/>
        <v>-</v>
      </c>
      <c r="BN163" s="367"/>
      <c r="BO163" s="155" t="str">
        <f t="shared" si="348"/>
        <v>-</v>
      </c>
      <c r="BP163" s="367"/>
      <c r="BQ163" s="154" t="str">
        <f t="shared" si="323"/>
        <v>-</v>
      </c>
      <c r="BR163" s="369"/>
      <c r="BS163" s="154" t="str">
        <f t="shared" si="331"/>
        <v>-</v>
      </c>
      <c r="BT163" s="369"/>
      <c r="BU163" s="154" t="str">
        <f t="shared" si="332"/>
        <v>-</v>
      </c>
      <c r="BV163" s="369"/>
      <c r="BW163" s="154" t="str">
        <f t="shared" si="333"/>
        <v>-</v>
      </c>
      <c r="BX163" s="367"/>
      <c r="BY163" s="154" t="str">
        <f t="shared" si="334"/>
        <v>-</v>
      </c>
      <c r="BZ163" s="369"/>
      <c r="CA163" s="154" t="str">
        <f t="shared" si="335"/>
        <v>-</v>
      </c>
      <c r="CB163" s="367"/>
      <c r="CC163" s="154" t="str">
        <f t="shared" si="336"/>
        <v>-</v>
      </c>
      <c r="CD163" s="367"/>
      <c r="CE163" s="154" t="str">
        <f t="shared" si="279"/>
        <v>-</v>
      </c>
      <c r="CF163" s="369"/>
      <c r="CG163" s="155" t="str">
        <f t="shared" si="280"/>
        <v>-</v>
      </c>
      <c r="CH163" s="367"/>
      <c r="CI163" s="154" t="str">
        <f t="shared" si="281"/>
        <v>-</v>
      </c>
      <c r="CJ163" s="369"/>
      <c r="CK163" s="154" t="str">
        <f t="shared" si="282"/>
        <v>-</v>
      </c>
      <c r="CL163" s="367"/>
      <c r="CM163" s="154" t="str">
        <f t="shared" si="283"/>
        <v>-</v>
      </c>
      <c r="CN163" s="367"/>
      <c r="CO163" s="155" t="str">
        <f t="shared" si="284"/>
        <v>-</v>
      </c>
      <c r="CP163" s="367"/>
      <c r="CQ163" s="155" t="str">
        <f t="shared" si="285"/>
        <v>-</v>
      </c>
      <c r="CR163" s="367"/>
      <c r="CS163" s="154" t="str">
        <f t="shared" si="286"/>
        <v>-</v>
      </c>
      <c r="CT163" s="367"/>
      <c r="CU163" s="155"/>
      <c r="CV163" s="367"/>
      <c r="CW163" s="154" t="str">
        <f t="shared" si="287"/>
        <v>-</v>
      </c>
      <c r="CX163" s="367"/>
      <c r="CY163" s="155" t="str">
        <f t="shared" si="288"/>
        <v>-</v>
      </c>
      <c r="CZ163" s="367"/>
      <c r="DA163" s="154" t="str">
        <f t="shared" si="289"/>
        <v>-</v>
      </c>
      <c r="DB163" s="369"/>
      <c r="DC163" s="155" t="str">
        <f t="shared" si="290"/>
        <v>-</v>
      </c>
      <c r="DD163" s="367"/>
      <c r="DE163" s="374">
        <f t="shared" ref="DE163:DE170" si="360">IF(AG163=1,1,0)</f>
        <v>0</v>
      </c>
      <c r="DF163" s="373"/>
      <c r="DG163" s="265">
        <f t="shared" si="341"/>
        <v>0</v>
      </c>
      <c r="DH163" s="372"/>
      <c r="DI163" s="267">
        <f t="shared" ref="DI163:DI170" si="361">IF(AG163=1,1,0)</f>
        <v>0</v>
      </c>
      <c r="DJ163" s="373"/>
      <c r="DK163" s="374">
        <f>IF(AU163=2,1,0)</f>
        <v>0</v>
      </c>
      <c r="DL163" s="373"/>
      <c r="DM163" s="374">
        <f t="shared" si="342"/>
        <v>0</v>
      </c>
      <c r="DN163" s="373"/>
      <c r="DO163" s="155">
        <f t="shared" si="291"/>
        <v>0</v>
      </c>
      <c r="DP163" s="372"/>
      <c r="DQ163" s="155">
        <f t="shared" si="292"/>
        <v>0</v>
      </c>
      <c r="DR163" s="373"/>
      <c r="DS163" s="155">
        <f t="shared" si="293"/>
        <v>0</v>
      </c>
      <c r="DT163" s="372"/>
      <c r="DU163" s="155">
        <f t="shared" si="294"/>
        <v>0</v>
      </c>
      <c r="DV163" s="373"/>
      <c r="DW163" s="368">
        <f>IF(AN163=1,1,0)</f>
        <v>0</v>
      </c>
      <c r="DX163" s="372"/>
      <c r="DY163" s="154">
        <f>IF(AO163=1,1,0)</f>
        <v>0</v>
      </c>
      <c r="DZ163" s="373"/>
      <c r="EA163" s="154">
        <f>IF(AP163=1,1,0)</f>
        <v>0</v>
      </c>
      <c r="EB163" s="373"/>
      <c r="EC163" s="269">
        <f>IF(AQ163=1,1,0)</f>
        <v>0</v>
      </c>
      <c r="ED163" s="376"/>
      <c r="EE163" s="271">
        <f>IF(AV163=0,0,1)</f>
        <v>0</v>
      </c>
      <c r="EF163" s="377"/>
      <c r="EG163" s="273"/>
      <c r="EH163" s="274"/>
      <c r="EI163" s="275"/>
      <c r="EJ163" s="276"/>
      <c r="EK163" s="275"/>
      <c r="EL163" s="277"/>
      <c r="EM163" s="278" t="str">
        <f t="shared" si="295"/>
        <v xml:space="preserve"> </v>
      </c>
      <c r="EN163" s="372"/>
      <c r="EO163" s="155">
        <f t="shared" si="296"/>
        <v>0</v>
      </c>
      <c r="EP163" s="373"/>
      <c r="ER163" s="194" t="str">
        <f t="shared" si="347"/>
        <v>-</v>
      </c>
      <c r="ET163" s="154">
        <v>45772</v>
      </c>
      <c r="EU163" s="367">
        <v>4163143</v>
      </c>
      <c r="EV163" s="154">
        <v>45772</v>
      </c>
      <c r="EW163" s="367">
        <v>4163143</v>
      </c>
      <c r="EX163" s="154">
        <f t="shared" si="310"/>
        <v>0</v>
      </c>
      <c r="EY163" s="367"/>
      <c r="EZ163" s="154">
        <f t="shared" si="358"/>
        <v>0</v>
      </c>
      <c r="FA163" s="367"/>
      <c r="FB163" s="154">
        <v>45784</v>
      </c>
      <c r="FC163" s="367">
        <v>4163175</v>
      </c>
      <c r="FD163" s="154">
        <f t="shared" si="359"/>
        <v>0</v>
      </c>
      <c r="FE163" s="367"/>
      <c r="FF163" s="155">
        <f t="shared" si="311"/>
        <v>0</v>
      </c>
      <c r="FG163" s="367"/>
      <c r="FH163" s="154">
        <f t="shared" si="357"/>
        <v>0</v>
      </c>
      <c r="FI163" s="367"/>
      <c r="FJ163" s="154">
        <v>45772</v>
      </c>
      <c r="FK163" s="373">
        <v>4163146</v>
      </c>
      <c r="FL163" s="155">
        <f t="shared" si="356"/>
        <v>1</v>
      </c>
      <c r="FM163" s="279"/>
      <c r="FN163" s="1184"/>
      <c r="FO163" s="280"/>
      <c r="FP163" s="281"/>
      <c r="FQ163" s="282"/>
      <c r="FS163" s="281"/>
      <c r="FT163" s="282"/>
    </row>
    <row r="164" spans="1:176" ht="18.600000000000001" customHeight="1">
      <c r="A164" s="228">
        <f t="shared" si="353"/>
        <v>154</v>
      </c>
      <c r="B164" s="343" t="str">
        <f t="shared" si="257"/>
        <v>4IE</v>
      </c>
      <c r="C164" s="1054">
        <v>45809</v>
      </c>
      <c r="D164" s="1050" t="s">
        <v>810</v>
      </c>
      <c r="E164" s="1051">
        <v>89610038</v>
      </c>
      <c r="F164" s="595" t="s">
        <v>2158</v>
      </c>
      <c r="G164" s="596"/>
      <c r="H164" s="597" t="s">
        <v>3</v>
      </c>
      <c r="I164" s="598" t="s">
        <v>1030</v>
      </c>
      <c r="J164" s="598" t="s">
        <v>14</v>
      </c>
      <c r="K164" s="599" t="s">
        <v>11</v>
      </c>
      <c r="L164" s="600"/>
      <c r="M164" s="352">
        <v>45800</v>
      </c>
      <c r="N164" s="353"/>
      <c r="O164" s="354">
        <v>45801</v>
      </c>
      <c r="P164" s="353">
        <v>45800</v>
      </c>
      <c r="Q164" s="354">
        <v>45804</v>
      </c>
      <c r="R164" s="353">
        <v>45804</v>
      </c>
      <c r="S164" s="354">
        <v>45804</v>
      </c>
      <c r="T164" s="353">
        <v>45801</v>
      </c>
      <c r="U164" s="355">
        <v>45806</v>
      </c>
      <c r="V164" s="353">
        <v>45806</v>
      </c>
      <c r="W164" s="356">
        <v>45808</v>
      </c>
      <c r="X164" s="357">
        <v>45807</v>
      </c>
      <c r="Y164" s="979">
        <v>45812</v>
      </c>
      <c r="Z164" s="359">
        <v>45812</v>
      </c>
      <c r="AA164" s="601"/>
      <c r="AB164" s="359"/>
      <c r="AC164" s="602"/>
      <c r="AD164" s="361"/>
      <c r="AE164" s="362">
        <v>25</v>
      </c>
      <c r="AF164" s="363" t="str">
        <f t="shared" si="309"/>
        <v>4IE</v>
      </c>
      <c r="AG164" s="364" t="str">
        <f>IF($AE164=0,"　",VLOOKUP($AE164,ﾚｰｻﾞOP,34,0))</f>
        <v>-</v>
      </c>
      <c r="AH164" s="364" t="str">
        <f t="shared" si="340"/>
        <v>-</v>
      </c>
      <c r="AI164" s="364" t="str">
        <f>IF($AE164=0,"　",VLOOKUP($AE164,ﾚｰｻﾞOP,36,0))</f>
        <v>-</v>
      </c>
      <c r="AJ164" s="364" t="str">
        <f t="shared" si="271"/>
        <v>-</v>
      </c>
      <c r="AK164" s="364" t="str">
        <f t="shared" si="272"/>
        <v>-</v>
      </c>
      <c r="AL164" s="364"/>
      <c r="AM164" s="364"/>
      <c r="AN164" s="364" t="str">
        <f>IF($AE164=0,"　",VLOOKUP($AE164,ﾚｰｻﾞOP,37,0))</f>
        <v>-</v>
      </c>
      <c r="AO164" s="364" t="str">
        <f>IF($AE164=0,"　",VLOOKUP($AE164,ﾚｰｻﾞOP,40,0))</f>
        <v>-</v>
      </c>
      <c r="AP164" s="363" t="str">
        <f>IF($AE164=0,"　",VLOOKUP($AE164,ﾚｰｻﾞOP,43,0))</f>
        <v>-</v>
      </c>
      <c r="AQ164" s="255" t="str">
        <f>IF($AE164=0,"　",VLOOKUP($AE164,ﾚｰｻﾞOP,45,0))</f>
        <v>-</v>
      </c>
      <c r="AR164" s="255">
        <f>IF($AE164=0,"　",VLOOKUP($AE164,ﾚｰｻﾞOP,47,0))</f>
        <v>0</v>
      </c>
      <c r="AS164" s="255">
        <f t="shared" si="273"/>
        <v>0</v>
      </c>
      <c r="AT164" s="255"/>
      <c r="AU164" s="256">
        <f t="shared" si="274"/>
        <v>0</v>
      </c>
      <c r="AV164" s="257">
        <f t="shared" si="275"/>
        <v>0</v>
      </c>
      <c r="AW164" s="590" t="str">
        <f>IF($AE164=0,"　",VLOOKUP($AE164,ﾚｰｻﾞOP,5,0))</f>
        <v>-</v>
      </c>
      <c r="AX164" s="369"/>
      <c r="AY164" s="154" t="str">
        <f>IF($AE164=0,"　",VLOOKUP($AE164,ﾚｰｻﾞOP,6,0))</f>
        <v>-</v>
      </c>
      <c r="AZ164" s="367"/>
      <c r="BA164" s="154" t="str">
        <f>IF($AE164=0,"　",VLOOKUP($AE164,ﾚｰｻﾞOP,7,0))</f>
        <v>-</v>
      </c>
      <c r="BB164" s="367"/>
      <c r="BC164" s="368" t="str">
        <f>IF($AE164=0,"　",VLOOKUP($AE164,ﾚｰｻﾞOP,8,0))</f>
        <v>-</v>
      </c>
      <c r="BD164" s="369"/>
      <c r="BE164" s="154" t="str">
        <f>IF($AE164=0,"　",VLOOKUP($AE164,ﾚｰｻﾞOP,9,0))</f>
        <v>-</v>
      </c>
      <c r="BF164" s="367"/>
      <c r="BG164" s="368" t="str">
        <f>IF($AE164=0,"　",VLOOKUP($AE164,ﾚｰｻﾞOP,10,0))</f>
        <v>-</v>
      </c>
      <c r="BH164" s="367"/>
      <c r="BI164" s="154" t="str">
        <f>IF($AE164=0,"　",VLOOKUP($AE164,ﾚｰｻﾞOP,11,0))</f>
        <v>-</v>
      </c>
      <c r="BJ164" s="367"/>
      <c r="BK164" s="154" t="str">
        <f t="shared" si="354"/>
        <v>-</v>
      </c>
      <c r="BL164" s="367"/>
      <c r="BM164" s="154" t="str">
        <f t="shared" si="355"/>
        <v>-</v>
      </c>
      <c r="BN164" s="367"/>
      <c r="BO164" s="155" t="str">
        <f t="shared" si="348"/>
        <v>-</v>
      </c>
      <c r="BP164" s="367"/>
      <c r="BQ164" s="154" t="str">
        <f t="shared" si="323"/>
        <v>-</v>
      </c>
      <c r="BR164" s="369"/>
      <c r="BS164" s="154" t="str">
        <f t="shared" si="331"/>
        <v>-</v>
      </c>
      <c r="BT164" s="369"/>
      <c r="BU164" s="154" t="str">
        <f t="shared" si="332"/>
        <v>-</v>
      </c>
      <c r="BV164" s="369"/>
      <c r="BW164" s="154" t="str">
        <f t="shared" si="333"/>
        <v>-</v>
      </c>
      <c r="BX164" s="367"/>
      <c r="BY164" s="154" t="str">
        <f t="shared" si="334"/>
        <v>-</v>
      </c>
      <c r="BZ164" s="369"/>
      <c r="CA164" s="154" t="str">
        <f t="shared" si="335"/>
        <v>-</v>
      </c>
      <c r="CB164" s="367"/>
      <c r="CC164" s="154" t="str">
        <f t="shared" si="336"/>
        <v>-</v>
      </c>
      <c r="CD164" s="367"/>
      <c r="CE164" s="154" t="str">
        <f t="shared" si="279"/>
        <v>-</v>
      </c>
      <c r="CF164" s="369"/>
      <c r="CG164" s="155" t="str">
        <f t="shared" si="280"/>
        <v>-</v>
      </c>
      <c r="CH164" s="367"/>
      <c r="CI164" s="154" t="str">
        <f t="shared" si="281"/>
        <v>-</v>
      </c>
      <c r="CJ164" s="369"/>
      <c r="CK164" s="154" t="str">
        <f t="shared" si="282"/>
        <v>-</v>
      </c>
      <c r="CL164" s="367"/>
      <c r="CM164" s="154" t="str">
        <f t="shared" si="283"/>
        <v>-</v>
      </c>
      <c r="CN164" s="367"/>
      <c r="CO164" s="155" t="str">
        <f t="shared" si="284"/>
        <v>-</v>
      </c>
      <c r="CP164" s="367"/>
      <c r="CQ164" s="155" t="str">
        <f t="shared" si="285"/>
        <v>-</v>
      </c>
      <c r="CR164" s="367"/>
      <c r="CS164" s="154" t="str">
        <f t="shared" si="286"/>
        <v>-</v>
      </c>
      <c r="CT164" s="367"/>
      <c r="CU164" s="155"/>
      <c r="CV164" s="367"/>
      <c r="CW164" s="154" t="str">
        <f t="shared" si="287"/>
        <v>-</v>
      </c>
      <c r="CX164" s="367"/>
      <c r="CY164" s="155" t="str">
        <f t="shared" si="288"/>
        <v>-</v>
      </c>
      <c r="CZ164" s="367"/>
      <c r="DA164" s="154" t="str">
        <f t="shared" si="289"/>
        <v>-</v>
      </c>
      <c r="DB164" s="369"/>
      <c r="DC164" s="155" t="str">
        <f t="shared" si="290"/>
        <v>-</v>
      </c>
      <c r="DD164" s="367"/>
      <c r="DE164" s="374">
        <f t="shared" si="360"/>
        <v>0</v>
      </c>
      <c r="DF164" s="373"/>
      <c r="DG164" s="265">
        <f t="shared" si="341"/>
        <v>0</v>
      </c>
      <c r="DH164" s="372"/>
      <c r="DI164" s="267">
        <f t="shared" si="361"/>
        <v>0</v>
      </c>
      <c r="DJ164" s="373"/>
      <c r="DK164" s="374">
        <f>IF(AU164=2,1,0)</f>
        <v>0</v>
      </c>
      <c r="DL164" s="373"/>
      <c r="DM164" s="374">
        <f t="shared" si="342"/>
        <v>0</v>
      </c>
      <c r="DN164" s="373"/>
      <c r="DO164" s="155">
        <f t="shared" si="291"/>
        <v>0</v>
      </c>
      <c r="DP164" s="372"/>
      <c r="DQ164" s="155">
        <f t="shared" si="292"/>
        <v>0</v>
      </c>
      <c r="DR164" s="373"/>
      <c r="DS164" s="155">
        <f t="shared" si="293"/>
        <v>0</v>
      </c>
      <c r="DT164" s="372"/>
      <c r="DU164" s="155">
        <f t="shared" si="294"/>
        <v>0</v>
      </c>
      <c r="DV164" s="373"/>
      <c r="DW164" s="368">
        <f>IF(AN164=1,1,0)</f>
        <v>0</v>
      </c>
      <c r="DX164" s="372"/>
      <c r="DY164" s="154">
        <f>IF(AO164=1,1,0)</f>
        <v>0</v>
      </c>
      <c r="DZ164" s="373"/>
      <c r="EA164" s="154">
        <f>IF(AP164=1,1,0)</f>
        <v>0</v>
      </c>
      <c r="EB164" s="373"/>
      <c r="EC164" s="269">
        <f>IF(AQ164=1,1,0)</f>
        <v>0</v>
      </c>
      <c r="ED164" s="376"/>
      <c r="EE164" s="271">
        <f>IF(AV164=0,0,1)</f>
        <v>0</v>
      </c>
      <c r="EF164" s="377"/>
      <c r="EG164" s="273"/>
      <c r="EH164" s="274"/>
      <c r="EI164" s="275"/>
      <c r="EJ164" s="276"/>
      <c r="EK164" s="275"/>
      <c r="EL164" s="277"/>
      <c r="EM164" s="278" t="str">
        <f t="shared" si="295"/>
        <v xml:space="preserve"> </v>
      </c>
      <c r="EN164" s="372"/>
      <c r="EO164" s="155">
        <f t="shared" si="296"/>
        <v>0</v>
      </c>
      <c r="EP164" s="373"/>
      <c r="ER164" s="194" t="str">
        <f t="shared" si="347"/>
        <v>-</v>
      </c>
      <c r="ET164" s="154">
        <v>45772</v>
      </c>
      <c r="EU164" s="367">
        <v>4163143</v>
      </c>
      <c r="EV164" s="154">
        <v>45772</v>
      </c>
      <c r="EW164" s="367">
        <v>4163143</v>
      </c>
      <c r="EX164" s="154">
        <f t="shared" si="310"/>
        <v>0</v>
      </c>
      <c r="EY164" s="367"/>
      <c r="EZ164" s="154">
        <f t="shared" si="358"/>
        <v>0</v>
      </c>
      <c r="FA164" s="367"/>
      <c r="FB164" s="154">
        <v>45784</v>
      </c>
      <c r="FC164" s="367">
        <v>4163175</v>
      </c>
      <c r="FD164" s="154">
        <f t="shared" si="359"/>
        <v>0</v>
      </c>
      <c r="FE164" s="367"/>
      <c r="FF164" s="155">
        <f t="shared" si="311"/>
        <v>0</v>
      </c>
      <c r="FG164" s="367"/>
      <c r="FH164" s="154">
        <f t="shared" si="357"/>
        <v>0</v>
      </c>
      <c r="FI164" s="367"/>
      <c r="FJ164" s="154">
        <v>45772</v>
      </c>
      <c r="FK164" s="373">
        <v>4163146</v>
      </c>
      <c r="FL164" s="155">
        <f t="shared" si="356"/>
        <v>1</v>
      </c>
      <c r="FM164" s="279"/>
      <c r="FN164" s="1184"/>
      <c r="FO164" s="280"/>
      <c r="FP164" s="281"/>
      <c r="FQ164" s="282"/>
      <c r="FS164" s="281"/>
      <c r="FT164" s="282"/>
    </row>
    <row r="165" spans="1:176" ht="18.600000000000001" customHeight="1">
      <c r="A165" s="228">
        <f t="shared" si="353"/>
        <v>155</v>
      </c>
      <c r="B165" s="343" t="str">
        <f t="shared" si="257"/>
        <v>4IE</v>
      </c>
      <c r="C165" s="1054">
        <v>45809</v>
      </c>
      <c r="D165" s="942" t="s">
        <v>34</v>
      </c>
      <c r="E165" s="943">
        <v>84510217</v>
      </c>
      <c r="F165" s="595" t="s">
        <v>84</v>
      </c>
      <c r="G165" s="596"/>
      <c r="H165" s="597" t="s">
        <v>632</v>
      </c>
      <c r="I165" s="236" t="s">
        <v>506</v>
      </c>
      <c r="J165" s="598" t="s">
        <v>815</v>
      </c>
      <c r="K165" s="599" t="s">
        <v>11</v>
      </c>
      <c r="L165" s="600"/>
      <c r="M165" s="352">
        <v>45801</v>
      </c>
      <c r="N165" s="353">
        <v>45787</v>
      </c>
      <c r="O165" s="354">
        <v>45804</v>
      </c>
      <c r="P165" s="353">
        <v>45804</v>
      </c>
      <c r="Q165" s="354">
        <v>45805</v>
      </c>
      <c r="R165" s="353">
        <v>45805</v>
      </c>
      <c r="S165" s="354">
        <v>45805</v>
      </c>
      <c r="T165" s="353">
        <v>45806</v>
      </c>
      <c r="U165" s="355">
        <v>45807</v>
      </c>
      <c r="V165" s="353">
        <v>45807</v>
      </c>
      <c r="W165" s="356">
        <v>45811</v>
      </c>
      <c r="X165" s="357">
        <v>45811</v>
      </c>
      <c r="Y165" s="979">
        <v>45813</v>
      </c>
      <c r="Z165" s="359">
        <v>45813</v>
      </c>
      <c r="AA165" s="601"/>
      <c r="AB165" s="359"/>
      <c r="AC165" s="251" t="s">
        <v>633</v>
      </c>
      <c r="AD165" s="361"/>
      <c r="AE165" s="362">
        <v>3</v>
      </c>
      <c r="AF165" s="363" t="str">
        <f t="shared" si="309"/>
        <v>4IE</v>
      </c>
      <c r="AG165" s="364">
        <f>IF($AE165=0,"　",VLOOKUP($AE165,ﾚｰｻﾞOP,34,0))</f>
        <v>0</v>
      </c>
      <c r="AH165" s="364">
        <f t="shared" si="340"/>
        <v>0</v>
      </c>
      <c r="AI165" s="364">
        <v>1</v>
      </c>
      <c r="AJ165" s="364">
        <f t="shared" si="271"/>
        <v>0</v>
      </c>
      <c r="AK165" s="364">
        <f t="shared" si="272"/>
        <v>0</v>
      </c>
      <c r="AL165" s="364"/>
      <c r="AM165" s="364"/>
      <c r="AN165" s="364">
        <v>1</v>
      </c>
      <c r="AO165" s="364">
        <f>IF($AE165=0,"　",VLOOKUP($AE165,ﾚｰｻﾞOP,40,0))</f>
        <v>0</v>
      </c>
      <c r="AP165" s="363">
        <v>1</v>
      </c>
      <c r="AQ165" s="255">
        <v>1</v>
      </c>
      <c r="AR165" s="255">
        <v>1</v>
      </c>
      <c r="AS165" s="255">
        <f t="shared" si="273"/>
        <v>0</v>
      </c>
      <c r="AT165" s="255"/>
      <c r="AU165" s="256">
        <f t="shared" ref="AU165:AU196" si="362">IF(AI165="付属済",0,IF(AI165=1,AI165+AP165,0))</f>
        <v>2</v>
      </c>
      <c r="AV165" s="257">
        <f t="shared" ref="AV165:AV196" si="363">IF(AE165=0,0,(AR165*1)+(AS165*100))</f>
        <v>1</v>
      </c>
      <c r="AW165" s="590">
        <v>45791</v>
      </c>
      <c r="AX165" s="369">
        <v>4163153</v>
      </c>
      <c r="AY165" s="154">
        <v>45791</v>
      </c>
      <c r="AZ165" s="367">
        <v>4163154</v>
      </c>
      <c r="BA165" s="154">
        <v>45791</v>
      </c>
      <c r="BB165" s="367">
        <v>4163155</v>
      </c>
      <c r="BC165" s="368">
        <v>45791</v>
      </c>
      <c r="BD165" s="369">
        <v>4163156</v>
      </c>
      <c r="BE165" s="154">
        <v>45791</v>
      </c>
      <c r="BF165" s="367">
        <v>4163157</v>
      </c>
      <c r="BG165" s="368">
        <v>45791</v>
      </c>
      <c r="BH165" s="367">
        <v>4163158</v>
      </c>
      <c r="BI165" s="154">
        <v>45644</v>
      </c>
      <c r="BJ165" s="367">
        <v>4163051</v>
      </c>
      <c r="BK165" s="154" t="str">
        <f t="shared" si="354"/>
        <v>-</v>
      </c>
      <c r="BL165" s="367"/>
      <c r="BM165" s="154" t="str">
        <f t="shared" si="355"/>
        <v>-</v>
      </c>
      <c r="BN165" s="367"/>
      <c r="BO165" s="155" t="str">
        <f t="shared" si="348"/>
        <v>-</v>
      </c>
      <c r="BP165" s="367"/>
      <c r="BQ165" s="154" t="str">
        <f t="shared" si="323"/>
        <v>-</v>
      </c>
      <c r="BR165" s="369"/>
      <c r="BS165" s="154" t="str">
        <f t="shared" si="331"/>
        <v>-</v>
      </c>
      <c r="BT165" s="369"/>
      <c r="BU165" s="154" t="str">
        <f t="shared" si="332"/>
        <v>-</v>
      </c>
      <c r="BV165" s="369"/>
      <c r="BW165" s="154" t="str">
        <f t="shared" si="333"/>
        <v>-</v>
      </c>
      <c r="BX165" s="367"/>
      <c r="BY165" s="154" t="str">
        <f t="shared" si="334"/>
        <v>-</v>
      </c>
      <c r="BZ165" s="369"/>
      <c r="CA165" s="154" t="str">
        <f t="shared" si="335"/>
        <v>-</v>
      </c>
      <c r="CB165" s="367"/>
      <c r="CC165" s="154" t="str">
        <f t="shared" si="336"/>
        <v>-</v>
      </c>
      <c r="CD165" s="367"/>
      <c r="CE165" s="154" t="str">
        <f t="shared" ref="CE165:CE196" si="364">IF($AE165=0,"　",VLOOKUP($AE165,ﾚｰｻﾞOP,19,0))</f>
        <v>-</v>
      </c>
      <c r="CF165" s="369"/>
      <c r="CG165" s="155" t="str">
        <f t="shared" ref="CG165:CG173" si="365">IF($AE165=0,"　",VLOOKUP($AE165,ﾚｰｻﾞOP,20,0))</f>
        <v>-</v>
      </c>
      <c r="CH165" s="367"/>
      <c r="CI165" s="154" t="str">
        <f t="shared" ref="CI165:CI173" si="366">IF($AE165=0,"　",VLOOKUP($AE165,ﾚｰｻﾞOP,21,0))</f>
        <v>-</v>
      </c>
      <c r="CJ165" s="369"/>
      <c r="CK165" s="154" t="str">
        <f t="shared" ref="CK165:CK173" si="367">IF($AE165=0,"　",VLOOKUP($AE165,ﾚｰｻﾞOP,22,0))</f>
        <v>-</v>
      </c>
      <c r="CL165" s="367"/>
      <c r="CM165" s="154" t="str">
        <f t="shared" ref="CM165:CM173" si="368">IF($AE165=0,"　",VLOOKUP($AE165,ﾚｰｻﾞOP,23,0))</f>
        <v>-</v>
      </c>
      <c r="CN165" s="367"/>
      <c r="CO165" s="155" t="str">
        <f t="shared" ref="CO165:CO173" si="369">IF($AE165=0,"　",VLOOKUP($AE165,ﾚｰｻﾞOP,24,0))</f>
        <v>-</v>
      </c>
      <c r="CP165" s="367"/>
      <c r="CQ165" s="155" t="str">
        <f t="shared" ref="CQ165:CQ173" si="370">IF($AE165=0,"　",VLOOKUP($AE165,ﾚｰｻﾞOP,25,0))</f>
        <v>-</v>
      </c>
      <c r="CR165" s="367"/>
      <c r="CS165" s="154" t="str">
        <f t="shared" ref="CS165:CS173" si="371">IF($AE165=0,"　",VLOOKUP($AE165,ﾚｰｻﾞOP,26,0))</f>
        <v>-</v>
      </c>
      <c r="CT165" s="367"/>
      <c r="CU165" s="155"/>
      <c r="CV165" s="367"/>
      <c r="CW165" s="154" t="str">
        <f t="shared" ref="CW165:CW173" si="372">IF($AE165=0,"　",VLOOKUP($AE165,ﾚｰｻﾞOP,28,0))</f>
        <v>-</v>
      </c>
      <c r="CX165" s="367"/>
      <c r="CY165" s="155" t="str">
        <f t="shared" ref="CY165:CY173" si="373">IF($AE165=0,"　",VLOOKUP($AE165,ﾚｰｻﾞOP,29,0))</f>
        <v>-</v>
      </c>
      <c r="CZ165" s="367"/>
      <c r="DA165" s="154" t="str">
        <f t="shared" ref="DA165:DA173" si="374">IF($AE165=0,"　",VLOOKUP($AE165,ﾚｰｻﾞOP,30,0))</f>
        <v>-</v>
      </c>
      <c r="DB165" s="369"/>
      <c r="DC165" s="155" t="str">
        <f t="shared" ref="DC165:DC173" si="375">IF($AE165=0,"　",VLOOKUP($AE165,ﾚｰｻﾞOP,31,0))</f>
        <v>-</v>
      </c>
      <c r="DD165" s="367"/>
      <c r="DE165" s="374">
        <f t="shared" si="360"/>
        <v>0</v>
      </c>
      <c r="DF165" s="373"/>
      <c r="DG165" s="265">
        <f t="shared" si="341"/>
        <v>0</v>
      </c>
      <c r="DH165" s="372"/>
      <c r="DI165" s="267">
        <f t="shared" si="361"/>
        <v>0</v>
      </c>
      <c r="DJ165" s="373"/>
      <c r="DK165" s="374">
        <v>45734</v>
      </c>
      <c r="DL165" s="373">
        <v>4163106</v>
      </c>
      <c r="DM165" s="374">
        <f t="shared" si="342"/>
        <v>0</v>
      </c>
      <c r="DN165" s="373"/>
      <c r="DO165" s="155">
        <f t="shared" si="291"/>
        <v>0</v>
      </c>
      <c r="DP165" s="372"/>
      <c r="DQ165" s="155">
        <f t="shared" si="292"/>
        <v>0</v>
      </c>
      <c r="DR165" s="373"/>
      <c r="DS165" s="155">
        <f t="shared" si="293"/>
        <v>0</v>
      </c>
      <c r="DT165" s="372"/>
      <c r="DU165" s="155">
        <f t="shared" si="294"/>
        <v>0</v>
      </c>
      <c r="DV165" s="373"/>
      <c r="DW165" s="368">
        <v>45630</v>
      </c>
      <c r="DX165" s="372">
        <v>4163039</v>
      </c>
      <c r="DY165" s="154">
        <f>IF(AO165=1,1,0)</f>
        <v>0</v>
      </c>
      <c r="DZ165" s="373"/>
      <c r="EA165" s="154">
        <v>45756</v>
      </c>
      <c r="EB165" s="373">
        <v>4163129</v>
      </c>
      <c r="EC165" s="269">
        <v>45770</v>
      </c>
      <c r="ED165" s="376">
        <v>4163161</v>
      </c>
      <c r="EE165" s="271">
        <v>45363</v>
      </c>
      <c r="EF165" s="604">
        <v>4063058</v>
      </c>
      <c r="EG165" s="273"/>
      <c r="EH165" s="274"/>
      <c r="EI165" s="275"/>
      <c r="EJ165" s="276"/>
      <c r="EK165" s="275"/>
      <c r="EL165" s="277"/>
      <c r="EM165" s="278" t="str">
        <f t="shared" si="295"/>
        <v xml:space="preserve"> </v>
      </c>
      <c r="EN165" s="372"/>
      <c r="EO165" s="155">
        <f t="shared" si="296"/>
        <v>0</v>
      </c>
      <c r="EP165" s="373"/>
      <c r="ER165" s="194" t="str">
        <f t="shared" si="347"/>
        <v>-</v>
      </c>
      <c r="ET165" s="154" t="str">
        <f>IF($AE165=0,"　",VLOOKUP($AE165,ﾚｰｻﾞOP,60,0))</f>
        <v>-</v>
      </c>
      <c r="EU165" s="367"/>
      <c r="EV165" s="154" t="str">
        <f>IF($AE165=0,"　",VLOOKUP($AE165,ﾚｰｻﾞOP,60,0))</f>
        <v>-</v>
      </c>
      <c r="EW165" s="367"/>
      <c r="EX165" s="154" t="str">
        <f t="shared" si="310"/>
        <v>-</v>
      </c>
      <c r="EY165" s="367"/>
      <c r="EZ165" s="154" t="str">
        <f t="shared" si="358"/>
        <v>-</v>
      </c>
      <c r="FA165" s="367"/>
      <c r="FB165" s="154" t="str">
        <f>IF($AE165=0,"　",VLOOKUP($AE165,ﾚｰｻﾞOP,63,0))</f>
        <v>-</v>
      </c>
      <c r="FC165" s="367"/>
      <c r="FD165" s="154" t="str">
        <f t="shared" si="359"/>
        <v>-</v>
      </c>
      <c r="FE165" s="367"/>
      <c r="FF165" s="155" t="str">
        <f t="shared" si="311"/>
        <v>-</v>
      </c>
      <c r="FG165" s="367"/>
      <c r="FH165" s="154" t="str">
        <f t="shared" si="357"/>
        <v>-</v>
      </c>
      <c r="FI165" s="367"/>
      <c r="FJ165" s="154" t="str">
        <f>IF($AE165=0,"　",VLOOKUP($AE165,ﾚｰｻﾞOP,67,0))</f>
        <v>-</v>
      </c>
      <c r="FK165" s="373"/>
      <c r="FL165" s="155" t="str">
        <f t="shared" si="356"/>
        <v>-</v>
      </c>
      <c r="FM165" s="279"/>
      <c r="FN165" s="1184"/>
      <c r="FO165" s="280"/>
      <c r="FP165" s="281"/>
      <c r="FQ165" s="282"/>
      <c r="FS165" s="281"/>
      <c r="FT165" s="282"/>
    </row>
    <row r="166" spans="1:176" ht="18.600000000000001" customHeight="1">
      <c r="A166" s="228">
        <f t="shared" si="353"/>
        <v>156</v>
      </c>
      <c r="B166" s="343" t="str">
        <f t="shared" si="257"/>
        <v>4IE</v>
      </c>
      <c r="C166" s="1054">
        <v>45809</v>
      </c>
      <c r="D166" s="1050" t="s">
        <v>810</v>
      </c>
      <c r="E166" s="1051">
        <v>89610039</v>
      </c>
      <c r="F166" s="595" t="s">
        <v>2159</v>
      </c>
      <c r="G166" s="596"/>
      <c r="H166" s="597" t="s">
        <v>3</v>
      </c>
      <c r="I166" s="598" t="s">
        <v>428</v>
      </c>
      <c r="J166" s="598" t="s">
        <v>38</v>
      </c>
      <c r="K166" s="599" t="s">
        <v>11</v>
      </c>
      <c r="L166" s="600"/>
      <c r="M166" s="352">
        <v>45801</v>
      </c>
      <c r="N166" s="353"/>
      <c r="O166" s="354">
        <v>45804</v>
      </c>
      <c r="P166" s="353">
        <v>45805</v>
      </c>
      <c r="Q166" s="354">
        <v>45805</v>
      </c>
      <c r="R166" s="353">
        <v>45806</v>
      </c>
      <c r="S166" s="354">
        <v>45805</v>
      </c>
      <c r="T166" s="353">
        <v>45805</v>
      </c>
      <c r="U166" s="355">
        <v>45807</v>
      </c>
      <c r="V166" s="353">
        <v>45808</v>
      </c>
      <c r="W166" s="356">
        <v>45811</v>
      </c>
      <c r="X166" s="357">
        <v>45808</v>
      </c>
      <c r="Y166" s="979">
        <v>45813</v>
      </c>
      <c r="Z166" s="359">
        <v>45813</v>
      </c>
      <c r="AA166" s="601"/>
      <c r="AB166" s="359"/>
      <c r="AC166" s="602"/>
      <c r="AD166" s="361"/>
      <c r="AE166" s="362">
        <v>25</v>
      </c>
      <c r="AF166" s="363" t="str">
        <f t="shared" si="309"/>
        <v>4IE</v>
      </c>
      <c r="AG166" s="364" t="str">
        <f>IF($AE166=0,"　",VLOOKUP($AE166,ﾚｰｻﾞOP,34,0))</f>
        <v>-</v>
      </c>
      <c r="AH166" s="364" t="str">
        <f t="shared" si="340"/>
        <v>-</v>
      </c>
      <c r="AI166" s="364" t="str">
        <f>IF($AE166=0,"　",VLOOKUP($AE166,ﾚｰｻﾞOP,36,0))</f>
        <v>-</v>
      </c>
      <c r="AJ166" s="364" t="str">
        <f t="shared" si="271"/>
        <v>-</v>
      </c>
      <c r="AK166" s="364" t="str">
        <f t="shared" si="272"/>
        <v>-</v>
      </c>
      <c r="AL166" s="364"/>
      <c r="AM166" s="364"/>
      <c r="AN166" s="364" t="str">
        <f>IF($AE166=0,"　",VLOOKUP($AE166,ﾚｰｻﾞOP,37,0))</f>
        <v>-</v>
      </c>
      <c r="AO166" s="364" t="str">
        <f>IF($AE166=0,"　",VLOOKUP($AE166,ﾚｰｻﾞOP,40,0))</f>
        <v>-</v>
      </c>
      <c r="AP166" s="363" t="str">
        <f>IF($AE166=0,"　",VLOOKUP($AE166,ﾚｰｻﾞOP,43,0))</f>
        <v>-</v>
      </c>
      <c r="AQ166" s="255" t="str">
        <f>IF($AE166=0,"　",VLOOKUP($AE166,ﾚｰｻﾞOP,45,0))</f>
        <v>-</v>
      </c>
      <c r="AR166" s="255">
        <f>IF($AE166=0,"　",VLOOKUP($AE166,ﾚｰｻﾞOP,47,0))</f>
        <v>0</v>
      </c>
      <c r="AS166" s="255">
        <f t="shared" si="273"/>
        <v>0</v>
      </c>
      <c r="AT166" s="255"/>
      <c r="AU166" s="256">
        <f t="shared" si="362"/>
        <v>0</v>
      </c>
      <c r="AV166" s="257">
        <f t="shared" si="363"/>
        <v>0</v>
      </c>
      <c r="AW166" s="590" t="str">
        <f>IF($AE166=0,"　",VLOOKUP($AE166,ﾚｰｻﾞOP,5,0))</f>
        <v>-</v>
      </c>
      <c r="AX166" s="369"/>
      <c r="AY166" s="154" t="str">
        <f>IF($AE166=0,"　",VLOOKUP($AE166,ﾚｰｻﾞOP,6,0))</f>
        <v>-</v>
      </c>
      <c r="AZ166" s="367"/>
      <c r="BA166" s="154" t="str">
        <f>IF($AE166=0,"　",VLOOKUP($AE166,ﾚｰｻﾞOP,7,0))</f>
        <v>-</v>
      </c>
      <c r="BB166" s="367"/>
      <c r="BC166" s="368" t="str">
        <f>IF($AE166=0,"　",VLOOKUP($AE166,ﾚｰｻﾞOP,8,0))</f>
        <v>-</v>
      </c>
      <c r="BD166" s="369"/>
      <c r="BE166" s="154" t="str">
        <f>IF($AE166=0,"　",VLOOKUP($AE166,ﾚｰｻﾞOP,9,0))</f>
        <v>-</v>
      </c>
      <c r="BF166" s="367"/>
      <c r="BG166" s="368" t="str">
        <f>IF($AE166=0,"　",VLOOKUP($AE166,ﾚｰｻﾞOP,10,0))</f>
        <v>-</v>
      </c>
      <c r="BH166" s="367"/>
      <c r="BI166" s="154" t="str">
        <f>IF($AE166=0,"　",VLOOKUP($AE166,ﾚｰｻﾞOP,11,0))</f>
        <v>-</v>
      </c>
      <c r="BJ166" s="367"/>
      <c r="BK166" s="154" t="str">
        <f t="shared" si="354"/>
        <v>-</v>
      </c>
      <c r="BL166" s="367"/>
      <c r="BM166" s="154" t="str">
        <f t="shared" si="355"/>
        <v>-</v>
      </c>
      <c r="BN166" s="367"/>
      <c r="BO166" s="155" t="str">
        <f t="shared" si="348"/>
        <v>-</v>
      </c>
      <c r="BP166" s="367"/>
      <c r="BQ166" s="154" t="str">
        <f t="shared" si="323"/>
        <v>-</v>
      </c>
      <c r="BR166" s="369"/>
      <c r="BS166" s="154" t="str">
        <f t="shared" si="331"/>
        <v>-</v>
      </c>
      <c r="BT166" s="369"/>
      <c r="BU166" s="154" t="str">
        <f t="shared" si="332"/>
        <v>-</v>
      </c>
      <c r="BV166" s="369"/>
      <c r="BW166" s="154" t="str">
        <f t="shared" si="333"/>
        <v>-</v>
      </c>
      <c r="BX166" s="367"/>
      <c r="BY166" s="154" t="str">
        <f t="shared" si="334"/>
        <v>-</v>
      </c>
      <c r="BZ166" s="369"/>
      <c r="CA166" s="154" t="str">
        <f t="shared" si="335"/>
        <v>-</v>
      </c>
      <c r="CB166" s="367"/>
      <c r="CC166" s="154" t="str">
        <f t="shared" si="336"/>
        <v>-</v>
      </c>
      <c r="CD166" s="367"/>
      <c r="CE166" s="154" t="str">
        <f t="shared" si="364"/>
        <v>-</v>
      </c>
      <c r="CF166" s="369"/>
      <c r="CG166" s="155" t="str">
        <f t="shared" si="365"/>
        <v>-</v>
      </c>
      <c r="CH166" s="367"/>
      <c r="CI166" s="154" t="str">
        <f t="shared" si="366"/>
        <v>-</v>
      </c>
      <c r="CJ166" s="369"/>
      <c r="CK166" s="154" t="str">
        <f t="shared" si="367"/>
        <v>-</v>
      </c>
      <c r="CL166" s="367"/>
      <c r="CM166" s="154" t="str">
        <f t="shared" si="368"/>
        <v>-</v>
      </c>
      <c r="CN166" s="367"/>
      <c r="CO166" s="155" t="str">
        <f t="shared" si="369"/>
        <v>-</v>
      </c>
      <c r="CP166" s="367"/>
      <c r="CQ166" s="155" t="str">
        <f t="shared" si="370"/>
        <v>-</v>
      </c>
      <c r="CR166" s="367"/>
      <c r="CS166" s="154" t="str">
        <f t="shared" si="371"/>
        <v>-</v>
      </c>
      <c r="CT166" s="367"/>
      <c r="CU166" s="155"/>
      <c r="CV166" s="367"/>
      <c r="CW166" s="154" t="str">
        <f t="shared" si="372"/>
        <v>-</v>
      </c>
      <c r="CX166" s="367"/>
      <c r="CY166" s="155" t="str">
        <f t="shared" si="373"/>
        <v>-</v>
      </c>
      <c r="CZ166" s="367"/>
      <c r="DA166" s="154" t="str">
        <f t="shared" si="374"/>
        <v>-</v>
      </c>
      <c r="DB166" s="369"/>
      <c r="DC166" s="155" t="str">
        <f t="shared" si="375"/>
        <v>-</v>
      </c>
      <c r="DD166" s="367"/>
      <c r="DE166" s="374">
        <f t="shared" si="360"/>
        <v>0</v>
      </c>
      <c r="DF166" s="373"/>
      <c r="DG166" s="265">
        <f t="shared" si="341"/>
        <v>0</v>
      </c>
      <c r="DH166" s="372"/>
      <c r="DI166" s="267">
        <f t="shared" si="361"/>
        <v>0</v>
      </c>
      <c r="DJ166" s="373"/>
      <c r="DK166" s="374">
        <f>IF(AU166=2,1,0)</f>
        <v>0</v>
      </c>
      <c r="DL166" s="373"/>
      <c r="DM166" s="374">
        <f t="shared" si="342"/>
        <v>0</v>
      </c>
      <c r="DN166" s="373"/>
      <c r="DO166" s="155">
        <f t="shared" si="291"/>
        <v>0</v>
      </c>
      <c r="DP166" s="372"/>
      <c r="DQ166" s="155">
        <f t="shared" si="292"/>
        <v>0</v>
      </c>
      <c r="DR166" s="373"/>
      <c r="DS166" s="155">
        <f t="shared" si="293"/>
        <v>0</v>
      </c>
      <c r="DT166" s="372"/>
      <c r="DU166" s="155">
        <f t="shared" si="294"/>
        <v>0</v>
      </c>
      <c r="DV166" s="373"/>
      <c r="DW166" s="368">
        <f>IF(AN166=1,1,0)</f>
        <v>0</v>
      </c>
      <c r="DX166" s="372"/>
      <c r="DY166" s="154">
        <f>IF(AO166=1,1,0)</f>
        <v>0</v>
      </c>
      <c r="DZ166" s="373"/>
      <c r="EA166" s="154">
        <f>IF(AP166=1,1,0)</f>
        <v>0</v>
      </c>
      <c r="EB166" s="373"/>
      <c r="EC166" s="269">
        <f>IF(AQ166=1,1,0)</f>
        <v>0</v>
      </c>
      <c r="ED166" s="376"/>
      <c r="EE166" s="271">
        <f>IF(AV166=0,0,1)</f>
        <v>0</v>
      </c>
      <c r="EF166" s="377"/>
      <c r="EG166" s="273"/>
      <c r="EH166" s="274"/>
      <c r="EI166" s="275"/>
      <c r="EJ166" s="276"/>
      <c r="EK166" s="275"/>
      <c r="EL166" s="277"/>
      <c r="EM166" s="278" t="str">
        <f t="shared" si="295"/>
        <v xml:space="preserve"> </v>
      </c>
      <c r="EN166" s="372"/>
      <c r="EO166" s="155">
        <f t="shared" si="296"/>
        <v>0</v>
      </c>
      <c r="EP166" s="373"/>
      <c r="ER166" s="194" t="str">
        <f t="shared" si="347"/>
        <v>-</v>
      </c>
      <c r="ET166" s="154">
        <v>45772</v>
      </c>
      <c r="EU166" s="367">
        <v>4163143</v>
      </c>
      <c r="EV166" s="154">
        <v>45772</v>
      </c>
      <c r="EW166" s="367">
        <v>4163143</v>
      </c>
      <c r="EX166" s="154">
        <f t="shared" si="310"/>
        <v>0</v>
      </c>
      <c r="EY166" s="367"/>
      <c r="EZ166" s="154">
        <f t="shared" si="358"/>
        <v>0</v>
      </c>
      <c r="FA166" s="367"/>
      <c r="FB166" s="154">
        <f>IF($AE166=0,"　",VLOOKUP($AE166,ﾚｰｻﾞOP,63,0))</f>
        <v>0</v>
      </c>
      <c r="FC166" s="367"/>
      <c r="FD166" s="154">
        <v>45784</v>
      </c>
      <c r="FE166" s="367">
        <v>4163176</v>
      </c>
      <c r="FF166" s="155">
        <f t="shared" si="311"/>
        <v>0</v>
      </c>
      <c r="FG166" s="367"/>
      <c r="FH166" s="154">
        <f t="shared" si="357"/>
        <v>0</v>
      </c>
      <c r="FI166" s="367"/>
      <c r="FJ166" s="154">
        <v>45772</v>
      </c>
      <c r="FK166" s="373">
        <v>4163146</v>
      </c>
      <c r="FL166" s="155">
        <f t="shared" si="356"/>
        <v>1</v>
      </c>
      <c r="FM166" s="279"/>
      <c r="FN166" s="1184"/>
      <c r="FO166" s="280"/>
      <c r="FP166" s="281"/>
      <c r="FQ166" s="282"/>
      <c r="FS166" s="281"/>
      <c r="FT166" s="282"/>
    </row>
    <row r="167" spans="1:176" ht="18.600000000000001" customHeight="1">
      <c r="A167" s="228">
        <f t="shared" si="353"/>
        <v>157</v>
      </c>
      <c r="B167" s="343" t="str">
        <f t="shared" si="257"/>
        <v>4IE</v>
      </c>
      <c r="C167" s="1058">
        <v>45839</v>
      </c>
      <c r="D167" s="1064" t="s">
        <v>57</v>
      </c>
      <c r="E167" s="1065">
        <v>62510050</v>
      </c>
      <c r="F167" s="1061" t="s">
        <v>1097</v>
      </c>
      <c r="G167" s="1066"/>
      <c r="H167" s="597" t="s">
        <v>3</v>
      </c>
      <c r="I167" s="1067" t="s">
        <v>1105</v>
      </c>
      <c r="J167" s="1067" t="s">
        <v>1074</v>
      </c>
      <c r="K167" s="1068" t="s">
        <v>97</v>
      </c>
      <c r="L167" s="1069"/>
      <c r="M167" s="1070">
        <v>45804</v>
      </c>
      <c r="N167" s="1071">
        <v>45799</v>
      </c>
      <c r="O167" s="1072">
        <v>45805</v>
      </c>
      <c r="P167" s="1071">
        <v>45804</v>
      </c>
      <c r="Q167" s="1072">
        <v>45806</v>
      </c>
      <c r="R167" s="1071">
        <v>45806</v>
      </c>
      <c r="S167" s="1072">
        <v>45806</v>
      </c>
      <c r="T167" s="1071">
        <v>45806</v>
      </c>
      <c r="U167" s="1073">
        <v>45808</v>
      </c>
      <c r="V167" s="1071">
        <v>45808</v>
      </c>
      <c r="W167" s="1074">
        <v>45812</v>
      </c>
      <c r="X167" s="1075">
        <v>45811</v>
      </c>
      <c r="Y167" s="1078">
        <v>45822</v>
      </c>
      <c r="Z167" s="1076"/>
      <c r="AA167" s="1077">
        <v>45812</v>
      </c>
      <c r="AB167" s="1078">
        <v>45813</v>
      </c>
      <c r="AC167" s="251" t="s">
        <v>633</v>
      </c>
      <c r="AD167" s="1079"/>
      <c r="AE167" s="1080">
        <v>1</v>
      </c>
      <c r="AF167" s="363" t="str">
        <f t="shared" si="309"/>
        <v>4IE</v>
      </c>
      <c r="AG167" s="1081"/>
      <c r="AH167" s="1081"/>
      <c r="AI167" s="1081">
        <v>1</v>
      </c>
      <c r="AJ167" s="1081"/>
      <c r="AK167" s="1081"/>
      <c r="AL167" s="1081"/>
      <c r="AM167" s="1081"/>
      <c r="AN167" s="1081">
        <v>1</v>
      </c>
      <c r="AO167" s="1081">
        <v>1</v>
      </c>
      <c r="AP167" s="1082">
        <v>1</v>
      </c>
      <c r="AQ167" s="1081"/>
      <c r="AR167" s="1081"/>
      <c r="AS167" s="1081"/>
      <c r="AT167" s="1081"/>
      <c r="AU167" s="256">
        <f t="shared" si="362"/>
        <v>2</v>
      </c>
      <c r="AV167" s="257">
        <f t="shared" si="363"/>
        <v>0</v>
      </c>
      <c r="AW167" s="590">
        <v>45798</v>
      </c>
      <c r="AX167" s="369">
        <v>4163187</v>
      </c>
      <c r="AY167" s="154">
        <v>45798</v>
      </c>
      <c r="AZ167" s="367">
        <v>4163188</v>
      </c>
      <c r="BA167" s="154">
        <v>45798</v>
      </c>
      <c r="BB167" s="367">
        <v>4163189</v>
      </c>
      <c r="BC167" s="368">
        <v>45791</v>
      </c>
      <c r="BD167" s="369">
        <v>4163156</v>
      </c>
      <c r="BE167" s="154">
        <v>45791</v>
      </c>
      <c r="BF167" s="367">
        <v>4163157</v>
      </c>
      <c r="BG167" s="368">
        <v>45798</v>
      </c>
      <c r="BH167" s="367">
        <v>4163192</v>
      </c>
      <c r="BI167" s="154">
        <v>45770</v>
      </c>
      <c r="BJ167" s="367">
        <v>4163162</v>
      </c>
      <c r="BK167" s="154" t="str">
        <f t="shared" si="354"/>
        <v>-</v>
      </c>
      <c r="BL167" s="367"/>
      <c r="BM167" s="154" t="str">
        <f t="shared" si="355"/>
        <v>-</v>
      </c>
      <c r="BN167" s="367"/>
      <c r="BO167" s="155" t="str">
        <f t="shared" si="348"/>
        <v>-</v>
      </c>
      <c r="BP167" s="367"/>
      <c r="BQ167" s="154" t="str">
        <f t="shared" si="323"/>
        <v>-</v>
      </c>
      <c r="BR167" s="369"/>
      <c r="BS167" s="154" t="str">
        <f t="shared" si="331"/>
        <v>-</v>
      </c>
      <c r="BT167" s="369"/>
      <c r="BU167" s="154" t="str">
        <f t="shared" si="332"/>
        <v>-</v>
      </c>
      <c r="BV167" s="369"/>
      <c r="BW167" s="154" t="str">
        <f t="shared" si="333"/>
        <v>-</v>
      </c>
      <c r="BX167" s="367"/>
      <c r="BY167" s="154" t="str">
        <f t="shared" si="334"/>
        <v>-</v>
      </c>
      <c r="BZ167" s="369"/>
      <c r="CA167" s="154" t="str">
        <f t="shared" si="335"/>
        <v>-</v>
      </c>
      <c r="CB167" s="367"/>
      <c r="CC167" s="154" t="str">
        <f t="shared" si="336"/>
        <v>-</v>
      </c>
      <c r="CD167" s="367"/>
      <c r="CE167" s="154" t="str">
        <f t="shared" si="364"/>
        <v>-</v>
      </c>
      <c r="CF167" s="369"/>
      <c r="CG167" s="155" t="str">
        <f t="shared" si="365"/>
        <v>-</v>
      </c>
      <c r="CH167" s="367"/>
      <c r="CI167" s="154" t="str">
        <f t="shared" si="366"/>
        <v>-</v>
      </c>
      <c r="CJ167" s="369"/>
      <c r="CK167" s="154" t="str">
        <f t="shared" si="367"/>
        <v>-</v>
      </c>
      <c r="CL167" s="367"/>
      <c r="CM167" s="154" t="str">
        <f t="shared" si="368"/>
        <v>-</v>
      </c>
      <c r="CN167" s="367"/>
      <c r="CO167" s="155" t="str">
        <f t="shared" si="369"/>
        <v>-</v>
      </c>
      <c r="CP167" s="367"/>
      <c r="CQ167" s="155" t="str">
        <f t="shared" si="370"/>
        <v>-</v>
      </c>
      <c r="CR167" s="367"/>
      <c r="CS167" s="154" t="str">
        <f t="shared" si="371"/>
        <v>-</v>
      </c>
      <c r="CT167" s="367"/>
      <c r="CU167" s="155"/>
      <c r="CV167" s="367"/>
      <c r="CW167" s="154" t="str">
        <f t="shared" si="372"/>
        <v>-</v>
      </c>
      <c r="CX167" s="367"/>
      <c r="CY167" s="155" t="str">
        <f t="shared" si="373"/>
        <v>-</v>
      </c>
      <c r="CZ167" s="367"/>
      <c r="DA167" s="154" t="str">
        <f t="shared" si="374"/>
        <v>-</v>
      </c>
      <c r="DB167" s="369"/>
      <c r="DC167" s="155" t="str">
        <f t="shared" si="375"/>
        <v>-</v>
      </c>
      <c r="DD167" s="367"/>
      <c r="DE167" s="374">
        <f t="shared" si="360"/>
        <v>0</v>
      </c>
      <c r="DF167" s="373"/>
      <c r="DG167" s="265">
        <f t="shared" si="341"/>
        <v>0</v>
      </c>
      <c r="DH167" s="372"/>
      <c r="DI167" s="267">
        <f t="shared" si="361"/>
        <v>0</v>
      </c>
      <c r="DJ167" s="373"/>
      <c r="DK167" s="374">
        <v>45734</v>
      </c>
      <c r="DL167" s="373">
        <v>4163106</v>
      </c>
      <c r="DM167" s="1083"/>
      <c r="DN167" s="1084"/>
      <c r="DO167" s="1085"/>
      <c r="DP167" s="1086"/>
      <c r="DQ167" s="1085"/>
      <c r="DR167" s="1084"/>
      <c r="DS167" s="1085"/>
      <c r="DT167" s="1086"/>
      <c r="DU167" s="1085"/>
      <c r="DV167" s="1084"/>
      <c r="DW167" s="368">
        <v>45791</v>
      </c>
      <c r="DX167" s="372">
        <v>4163194</v>
      </c>
      <c r="DY167" s="154">
        <v>45630</v>
      </c>
      <c r="DZ167" s="373">
        <v>4163040</v>
      </c>
      <c r="EA167" s="154">
        <v>45756</v>
      </c>
      <c r="EB167" s="373">
        <v>4163129</v>
      </c>
      <c r="EC167" s="269">
        <f>IF(AQ167=1,1,0)</f>
        <v>0</v>
      </c>
      <c r="ED167" s="376"/>
      <c r="EE167" s="271">
        <f>IF(AV167=0,0,1)</f>
        <v>0</v>
      </c>
      <c r="EF167" s="377"/>
      <c r="EG167" s="273"/>
      <c r="EH167" s="274"/>
      <c r="EI167" s="275"/>
      <c r="EJ167" s="276"/>
      <c r="EK167" s="275"/>
      <c r="EL167" s="277"/>
      <c r="EM167" s="829"/>
      <c r="EN167" s="1086"/>
      <c r="EO167" s="1085"/>
      <c r="EP167" s="1084"/>
      <c r="ER167" s="1087" t="str">
        <f t="shared" si="347"/>
        <v>-</v>
      </c>
      <c r="ET167" s="1088"/>
      <c r="EU167" s="1089"/>
      <c r="EV167" s="1088"/>
      <c r="EW167" s="1089"/>
      <c r="EX167" s="1088"/>
      <c r="EY167" s="1089"/>
      <c r="EZ167" s="1088"/>
      <c r="FA167" s="1089"/>
      <c r="FB167" s="1088"/>
      <c r="FC167" s="1089"/>
      <c r="FD167" s="1088"/>
      <c r="FE167" s="1089"/>
      <c r="FF167" s="1085"/>
      <c r="FG167" s="1089"/>
      <c r="FH167" s="1088"/>
      <c r="FI167" s="1089"/>
      <c r="FJ167" s="1088"/>
      <c r="FK167" s="1084"/>
      <c r="FL167" s="1085"/>
      <c r="FM167" s="279"/>
      <c r="FN167" s="1184"/>
      <c r="FO167" s="280"/>
      <c r="FP167" s="281"/>
      <c r="FQ167" s="282"/>
      <c r="FS167" s="281"/>
      <c r="FT167" s="282"/>
    </row>
    <row r="168" spans="1:176" ht="18.600000000000001" customHeight="1">
      <c r="A168" s="228">
        <f t="shared" si="353"/>
        <v>158</v>
      </c>
      <c r="B168" s="343" t="str">
        <f t="shared" si="257"/>
        <v>4IE</v>
      </c>
      <c r="C168" s="1054">
        <v>45809</v>
      </c>
      <c r="D168" s="1050" t="s">
        <v>810</v>
      </c>
      <c r="E168" s="1051">
        <v>89610040</v>
      </c>
      <c r="F168" s="595" t="s">
        <v>2160</v>
      </c>
      <c r="G168" s="596"/>
      <c r="H168" s="597" t="s">
        <v>3</v>
      </c>
      <c r="I168" s="598" t="s">
        <v>1031</v>
      </c>
      <c r="J168" s="598" t="s">
        <v>899</v>
      </c>
      <c r="K168" s="599" t="s">
        <v>11</v>
      </c>
      <c r="L168" s="600"/>
      <c r="M168" s="352">
        <v>45804</v>
      </c>
      <c r="N168" s="353"/>
      <c r="O168" s="354">
        <v>45805</v>
      </c>
      <c r="P168" s="353">
        <v>45805</v>
      </c>
      <c r="Q168" s="354">
        <v>45806</v>
      </c>
      <c r="R168" s="353">
        <v>45806</v>
      </c>
      <c r="S168" s="354">
        <v>45806</v>
      </c>
      <c r="T168" s="353">
        <v>45806</v>
      </c>
      <c r="U168" s="355">
        <v>45808</v>
      </c>
      <c r="V168" s="353">
        <v>45808</v>
      </c>
      <c r="W168" s="356">
        <v>45812</v>
      </c>
      <c r="X168" s="357">
        <v>45812</v>
      </c>
      <c r="Y168" s="979">
        <v>45814</v>
      </c>
      <c r="Z168" s="359">
        <v>45814</v>
      </c>
      <c r="AA168" s="601"/>
      <c r="AB168" s="359"/>
      <c r="AC168" s="602"/>
      <c r="AD168" s="361"/>
      <c r="AE168" s="362">
        <v>25</v>
      </c>
      <c r="AF168" s="363" t="str">
        <f t="shared" si="309"/>
        <v>4IE</v>
      </c>
      <c r="AG168" s="364" t="str">
        <f>IF($AE168=0,"　",VLOOKUP($AE168,ﾚｰｻﾞOP,34,0))</f>
        <v>-</v>
      </c>
      <c r="AH168" s="364" t="str">
        <f>IF($AE168=0,"　",VLOOKUP($AE168,ﾚｰｻﾞOP,35,0))</f>
        <v>-</v>
      </c>
      <c r="AI168" s="364" t="str">
        <f>IF($AE168=0,"　",VLOOKUP($AE168,ﾚｰｻﾞOP,36,0))</f>
        <v>-</v>
      </c>
      <c r="AJ168" s="364" t="str">
        <f>IF($AE168=0,"　",VLOOKUP($AE168,ﾚｰｻﾞOP,51,0))</f>
        <v>-</v>
      </c>
      <c r="AK168" s="364" t="str">
        <f>IF($AE168=0,"　",VLOOKUP($AE168,ﾚｰｻﾞOP,52,0))</f>
        <v>-</v>
      </c>
      <c r="AL168" s="364"/>
      <c r="AM168" s="364"/>
      <c r="AN168" s="364" t="str">
        <f>IF($AE168=0,"　",VLOOKUP($AE168,ﾚｰｻﾞOP,37,0))</f>
        <v>-</v>
      </c>
      <c r="AO168" s="364" t="str">
        <f>IF($AE168=0,"　",VLOOKUP($AE168,ﾚｰｻﾞOP,40,0))</f>
        <v>-</v>
      </c>
      <c r="AP168" s="363" t="str">
        <f>IF($AE168=0,"　",VLOOKUP($AE168,ﾚｰｻﾞOP,43,0))</f>
        <v>-</v>
      </c>
      <c r="AQ168" s="255" t="str">
        <f>IF($AE168=0,"　",VLOOKUP($AE168,ﾚｰｻﾞOP,45,0))</f>
        <v>-</v>
      </c>
      <c r="AR168" s="255">
        <f>IF($AE168=0,"　",VLOOKUP($AE168,ﾚｰｻﾞOP,47,0))</f>
        <v>0</v>
      </c>
      <c r="AS168" s="255">
        <f>IF($AE168=0,"　",VLOOKUP($AE168,ﾚｰｻﾞOP,47,0))</f>
        <v>0</v>
      </c>
      <c r="AT168" s="255"/>
      <c r="AU168" s="256">
        <f t="shared" si="362"/>
        <v>0</v>
      </c>
      <c r="AV168" s="257">
        <f t="shared" si="363"/>
        <v>0</v>
      </c>
      <c r="AW168" s="590" t="str">
        <f>IF($AE168=0,"　",VLOOKUP($AE168,ﾚｰｻﾞOP,5,0))</f>
        <v>-</v>
      </c>
      <c r="AX168" s="369"/>
      <c r="AY168" s="154" t="str">
        <f>IF($AE168=0,"　",VLOOKUP($AE168,ﾚｰｻﾞOP,6,0))</f>
        <v>-</v>
      </c>
      <c r="AZ168" s="367"/>
      <c r="BA168" s="154" t="str">
        <f>IF($AE168=0,"　",VLOOKUP($AE168,ﾚｰｻﾞOP,7,0))</f>
        <v>-</v>
      </c>
      <c r="BB168" s="367"/>
      <c r="BC168" s="368" t="str">
        <f>IF($AE168=0,"　",VLOOKUP($AE168,ﾚｰｻﾞOP,8,0))</f>
        <v>-</v>
      </c>
      <c r="BD168" s="369"/>
      <c r="BE168" s="154" t="str">
        <f>IF($AE168=0,"　",VLOOKUP($AE168,ﾚｰｻﾞOP,9,0))</f>
        <v>-</v>
      </c>
      <c r="BF168" s="367"/>
      <c r="BG168" s="368" t="str">
        <f>IF($AE168=0,"　",VLOOKUP($AE168,ﾚｰｻﾞOP,10,0))</f>
        <v>-</v>
      </c>
      <c r="BH168" s="367"/>
      <c r="BI168" s="154" t="str">
        <f>IF($AE168=0,"　",VLOOKUP($AE168,ﾚｰｻﾞOP,11,0))</f>
        <v>-</v>
      </c>
      <c r="BJ168" s="367"/>
      <c r="BK168" s="154" t="str">
        <f t="shared" si="354"/>
        <v>-</v>
      </c>
      <c r="BL168" s="367"/>
      <c r="BM168" s="154" t="str">
        <f t="shared" si="355"/>
        <v>-</v>
      </c>
      <c r="BN168" s="367"/>
      <c r="BO168" s="155" t="str">
        <f t="shared" si="348"/>
        <v>-</v>
      </c>
      <c r="BP168" s="367"/>
      <c r="BQ168" s="154" t="str">
        <f t="shared" si="323"/>
        <v>-</v>
      </c>
      <c r="BR168" s="369"/>
      <c r="BS168" s="154" t="str">
        <f t="shared" si="331"/>
        <v>-</v>
      </c>
      <c r="BT168" s="369"/>
      <c r="BU168" s="154" t="str">
        <f t="shared" si="332"/>
        <v>-</v>
      </c>
      <c r="BV168" s="369"/>
      <c r="BW168" s="154" t="str">
        <f t="shared" si="333"/>
        <v>-</v>
      </c>
      <c r="BX168" s="367"/>
      <c r="BY168" s="154" t="str">
        <f t="shared" si="334"/>
        <v>-</v>
      </c>
      <c r="BZ168" s="369"/>
      <c r="CA168" s="154" t="str">
        <f t="shared" si="335"/>
        <v>-</v>
      </c>
      <c r="CB168" s="367"/>
      <c r="CC168" s="154" t="str">
        <f t="shared" si="336"/>
        <v>-</v>
      </c>
      <c r="CD168" s="367"/>
      <c r="CE168" s="154" t="str">
        <f t="shared" si="364"/>
        <v>-</v>
      </c>
      <c r="CF168" s="369"/>
      <c r="CG168" s="155" t="str">
        <f t="shared" si="365"/>
        <v>-</v>
      </c>
      <c r="CH168" s="367"/>
      <c r="CI168" s="154" t="str">
        <f t="shared" si="366"/>
        <v>-</v>
      </c>
      <c r="CJ168" s="369"/>
      <c r="CK168" s="154" t="str">
        <f t="shared" si="367"/>
        <v>-</v>
      </c>
      <c r="CL168" s="367"/>
      <c r="CM168" s="154" t="str">
        <f t="shared" si="368"/>
        <v>-</v>
      </c>
      <c r="CN168" s="367"/>
      <c r="CO168" s="155" t="str">
        <f t="shared" si="369"/>
        <v>-</v>
      </c>
      <c r="CP168" s="367"/>
      <c r="CQ168" s="155" t="str">
        <f t="shared" si="370"/>
        <v>-</v>
      </c>
      <c r="CR168" s="367"/>
      <c r="CS168" s="154" t="str">
        <f t="shared" si="371"/>
        <v>-</v>
      </c>
      <c r="CT168" s="367"/>
      <c r="CU168" s="155"/>
      <c r="CV168" s="367"/>
      <c r="CW168" s="154" t="str">
        <f t="shared" si="372"/>
        <v>-</v>
      </c>
      <c r="CX168" s="367"/>
      <c r="CY168" s="155" t="str">
        <f t="shared" si="373"/>
        <v>-</v>
      </c>
      <c r="CZ168" s="367"/>
      <c r="DA168" s="154" t="str">
        <f t="shared" si="374"/>
        <v>-</v>
      </c>
      <c r="DB168" s="369"/>
      <c r="DC168" s="155" t="str">
        <f t="shared" si="375"/>
        <v>-</v>
      </c>
      <c r="DD168" s="367"/>
      <c r="DE168" s="374">
        <f t="shared" si="360"/>
        <v>0</v>
      </c>
      <c r="DF168" s="373"/>
      <c r="DG168" s="265">
        <f t="shared" si="341"/>
        <v>0</v>
      </c>
      <c r="DH168" s="372"/>
      <c r="DI168" s="267">
        <f t="shared" si="361"/>
        <v>0</v>
      </c>
      <c r="DJ168" s="373"/>
      <c r="DK168" s="374">
        <f>IF(AU168=2,1,0)</f>
        <v>0</v>
      </c>
      <c r="DL168" s="373"/>
      <c r="DM168" s="374">
        <f>IF(AU168=1,1,0)</f>
        <v>0</v>
      </c>
      <c r="DN168" s="373"/>
      <c r="DO168" s="155">
        <f>IF(AJ168=1,1,0)</f>
        <v>0</v>
      </c>
      <c r="DP168" s="372"/>
      <c r="DQ168" s="155">
        <f>IF(AK168=1,1,0)</f>
        <v>0</v>
      </c>
      <c r="DR168" s="373"/>
      <c r="DS168" s="155">
        <f>IF(AL168=1,1,0)</f>
        <v>0</v>
      </c>
      <c r="DT168" s="372"/>
      <c r="DU168" s="155">
        <f t="shared" ref="DU168:DU199" si="376">IF(AM168=1,1,0)</f>
        <v>0</v>
      </c>
      <c r="DV168" s="373"/>
      <c r="DW168" s="368">
        <f>IF(AN168=1,1,0)</f>
        <v>0</v>
      </c>
      <c r="DX168" s="372"/>
      <c r="DY168" s="154">
        <f>IF(AO168=1,1,0)</f>
        <v>0</v>
      </c>
      <c r="DZ168" s="373"/>
      <c r="EA168" s="154">
        <f>IF(AP168=1,1,0)</f>
        <v>0</v>
      </c>
      <c r="EB168" s="373"/>
      <c r="EC168" s="269">
        <f>IF(AQ168=1,1,0)</f>
        <v>0</v>
      </c>
      <c r="ED168" s="376"/>
      <c r="EE168" s="271">
        <f>IF(AV168=0,0,1)</f>
        <v>0</v>
      </c>
      <c r="EF168" s="377"/>
      <c r="EG168" s="273"/>
      <c r="EH168" s="274"/>
      <c r="EI168" s="275"/>
      <c r="EJ168" s="276"/>
      <c r="EK168" s="275"/>
      <c r="EL168" s="277"/>
      <c r="EM168" s="278" t="str">
        <f t="shared" ref="EM168:EM199" si="377">IF(CE168="-"," ",IF(AR168=1,1," "))</f>
        <v xml:space="preserve"> </v>
      </c>
      <c r="EN168" s="372"/>
      <c r="EO168" s="155">
        <f>IF(AT168=1,1,0)</f>
        <v>0</v>
      </c>
      <c r="EP168" s="373"/>
      <c r="ER168" s="194" t="str">
        <f t="shared" si="347"/>
        <v>-</v>
      </c>
      <c r="ET168" s="154">
        <v>45772</v>
      </c>
      <c r="EU168" s="367">
        <v>4163143</v>
      </c>
      <c r="EV168" s="154">
        <v>45772</v>
      </c>
      <c r="EW168" s="367">
        <v>4163143</v>
      </c>
      <c r="EX168" s="154">
        <f>IF($AE168=0,"　",VLOOKUP($AE168,ﾚｰｻﾞOP,61,0))</f>
        <v>0</v>
      </c>
      <c r="EY168" s="367"/>
      <c r="EZ168" s="154">
        <v>45706</v>
      </c>
      <c r="FA168" s="367">
        <v>4163112</v>
      </c>
      <c r="FB168" s="154">
        <f>IF($AE168=0,"　",VLOOKUP($AE168,ﾚｰｻﾞOP,63,0))</f>
        <v>0</v>
      </c>
      <c r="FC168" s="367"/>
      <c r="FD168" s="154">
        <v>45784</v>
      </c>
      <c r="FE168" s="367">
        <v>4163176</v>
      </c>
      <c r="FF168" s="155">
        <f>IF($AE168=0,"　",VLOOKUP($AE168,ﾚｰｻﾞOP,65,0))</f>
        <v>0</v>
      </c>
      <c r="FG168" s="367"/>
      <c r="FH168" s="154">
        <f>IF($AE168=0,"　",VLOOKUP($AE168,ﾚｰｻﾞOP,66,0))</f>
        <v>0</v>
      </c>
      <c r="FI168" s="367"/>
      <c r="FJ168" s="154">
        <v>45772</v>
      </c>
      <c r="FK168" s="373">
        <v>4163146</v>
      </c>
      <c r="FL168" s="155">
        <f>IF($AE168=0,"　",VLOOKUP($AE168,ﾚｰｻﾞOP,68,0))</f>
        <v>1</v>
      </c>
      <c r="FM168" s="279"/>
      <c r="FN168" s="1184"/>
      <c r="FO168" s="280"/>
      <c r="FP168" s="281"/>
      <c r="FQ168" s="282"/>
      <c r="FS168" s="281"/>
      <c r="FT168" s="282"/>
    </row>
    <row r="169" spans="1:176" ht="18.600000000000001" customHeight="1">
      <c r="A169" s="228">
        <f t="shared" si="353"/>
        <v>159</v>
      </c>
      <c r="B169" s="343" t="str">
        <f t="shared" si="257"/>
        <v>4IE</v>
      </c>
      <c r="C169" s="1054">
        <v>45809</v>
      </c>
      <c r="D169" s="1050" t="s">
        <v>810</v>
      </c>
      <c r="E169" s="1051">
        <v>89610041</v>
      </c>
      <c r="F169" s="595" t="s">
        <v>2161</v>
      </c>
      <c r="G169" s="596"/>
      <c r="H169" s="597" t="s">
        <v>3</v>
      </c>
      <c r="I169" s="598" t="s">
        <v>1032</v>
      </c>
      <c r="J169" s="598" t="s">
        <v>825</v>
      </c>
      <c r="K169" s="599" t="s">
        <v>11</v>
      </c>
      <c r="L169" s="600"/>
      <c r="M169" s="352">
        <v>45805</v>
      </c>
      <c r="N169" s="353"/>
      <c r="O169" s="354">
        <v>45806</v>
      </c>
      <c r="P169" s="353">
        <v>45808</v>
      </c>
      <c r="Q169" s="354">
        <v>45807</v>
      </c>
      <c r="R169" s="353">
        <v>45808</v>
      </c>
      <c r="S169" s="354">
        <v>45807</v>
      </c>
      <c r="T169" s="353">
        <v>45807</v>
      </c>
      <c r="U169" s="355">
        <v>45811</v>
      </c>
      <c r="V169" s="353">
        <v>45811</v>
      </c>
      <c r="W169" s="356">
        <v>45813</v>
      </c>
      <c r="X169" s="357">
        <v>45813</v>
      </c>
      <c r="Y169" s="979">
        <v>45815</v>
      </c>
      <c r="Z169" s="359">
        <v>45815</v>
      </c>
      <c r="AA169" s="601"/>
      <c r="AB169" s="359"/>
      <c r="AC169" s="602"/>
      <c r="AD169" s="361"/>
      <c r="AE169" s="362">
        <v>25</v>
      </c>
      <c r="AF169" s="363" t="str">
        <f t="shared" si="309"/>
        <v>4IE</v>
      </c>
      <c r="AG169" s="364" t="str">
        <f>IF($AE169=0,"　",VLOOKUP($AE169,ﾚｰｻﾞOP,34,0))</f>
        <v>-</v>
      </c>
      <c r="AH169" s="364" t="str">
        <f>IF($AE169=0,"　",VLOOKUP($AE169,ﾚｰｻﾞOP,35,0))</f>
        <v>-</v>
      </c>
      <c r="AI169" s="364" t="str">
        <f>IF($AE169=0,"　",VLOOKUP($AE169,ﾚｰｻﾞOP,36,0))</f>
        <v>-</v>
      </c>
      <c r="AJ169" s="364" t="str">
        <f>IF($AE169=0,"　",VLOOKUP($AE169,ﾚｰｻﾞOP,51,0))</f>
        <v>-</v>
      </c>
      <c r="AK169" s="364" t="str">
        <f>IF($AE169=0,"　",VLOOKUP($AE169,ﾚｰｻﾞOP,52,0))</f>
        <v>-</v>
      </c>
      <c r="AL169" s="364"/>
      <c r="AM169" s="364"/>
      <c r="AN169" s="364" t="str">
        <f>IF($AE169=0,"　",VLOOKUP($AE169,ﾚｰｻﾞOP,37,0))</f>
        <v>-</v>
      </c>
      <c r="AO169" s="364" t="str">
        <f>IF($AE169=0,"　",VLOOKUP($AE169,ﾚｰｻﾞOP,40,0))</f>
        <v>-</v>
      </c>
      <c r="AP169" s="363" t="str">
        <f>IF($AE169=0,"　",VLOOKUP($AE169,ﾚｰｻﾞOP,43,0))</f>
        <v>-</v>
      </c>
      <c r="AQ169" s="255" t="str">
        <f>IF($AE169=0,"　",VLOOKUP($AE169,ﾚｰｻﾞOP,45,0))</f>
        <v>-</v>
      </c>
      <c r="AR169" s="255">
        <f>IF($AE169=0,"　",VLOOKUP($AE169,ﾚｰｻﾞOP,47,0))</f>
        <v>0</v>
      </c>
      <c r="AS169" s="255">
        <f>IF($AE169=0,"　",VLOOKUP($AE169,ﾚｰｻﾞOP,47,0))</f>
        <v>0</v>
      </c>
      <c r="AT169" s="255"/>
      <c r="AU169" s="256">
        <f t="shared" si="362"/>
        <v>0</v>
      </c>
      <c r="AV169" s="257">
        <f t="shared" si="363"/>
        <v>0</v>
      </c>
      <c r="AW169" s="590" t="str">
        <f>IF($AE169=0,"　",VLOOKUP($AE169,ﾚｰｻﾞOP,5,0))</f>
        <v>-</v>
      </c>
      <c r="AX169" s="369"/>
      <c r="AY169" s="154" t="str">
        <f>IF($AE169=0,"　",VLOOKUP($AE169,ﾚｰｻﾞOP,6,0))</f>
        <v>-</v>
      </c>
      <c r="AZ169" s="367"/>
      <c r="BA169" s="154" t="str">
        <f>IF($AE169=0,"　",VLOOKUP($AE169,ﾚｰｻﾞOP,7,0))</f>
        <v>-</v>
      </c>
      <c r="BB169" s="367"/>
      <c r="BC169" s="368" t="str">
        <f>IF($AE169=0,"　",VLOOKUP($AE169,ﾚｰｻﾞOP,8,0))</f>
        <v>-</v>
      </c>
      <c r="BD169" s="369"/>
      <c r="BE169" s="154" t="str">
        <f>IF($AE169=0,"　",VLOOKUP($AE169,ﾚｰｻﾞOP,9,0))</f>
        <v>-</v>
      </c>
      <c r="BF169" s="367"/>
      <c r="BG169" s="368" t="str">
        <f>IF($AE169=0,"　",VLOOKUP($AE169,ﾚｰｻﾞOP,10,0))</f>
        <v>-</v>
      </c>
      <c r="BH169" s="367"/>
      <c r="BI169" s="154" t="str">
        <f>IF($AE169=0,"　",VLOOKUP($AE169,ﾚｰｻﾞOP,11,0))</f>
        <v>-</v>
      </c>
      <c r="BJ169" s="367"/>
      <c r="BK169" s="154" t="str">
        <f t="shared" si="354"/>
        <v>-</v>
      </c>
      <c r="BL169" s="367"/>
      <c r="BM169" s="154" t="str">
        <f t="shared" si="355"/>
        <v>-</v>
      </c>
      <c r="BN169" s="367"/>
      <c r="BO169" s="155" t="str">
        <f t="shared" si="348"/>
        <v>-</v>
      </c>
      <c r="BP169" s="367"/>
      <c r="BQ169" s="154" t="str">
        <f t="shared" si="323"/>
        <v>-</v>
      </c>
      <c r="BR169" s="369"/>
      <c r="BS169" s="154" t="str">
        <f t="shared" si="331"/>
        <v>-</v>
      </c>
      <c r="BT169" s="369"/>
      <c r="BU169" s="154" t="str">
        <f t="shared" si="332"/>
        <v>-</v>
      </c>
      <c r="BV169" s="369"/>
      <c r="BW169" s="154" t="str">
        <f t="shared" si="333"/>
        <v>-</v>
      </c>
      <c r="BX169" s="367"/>
      <c r="BY169" s="154" t="str">
        <f t="shared" si="334"/>
        <v>-</v>
      </c>
      <c r="BZ169" s="369"/>
      <c r="CA169" s="154" t="str">
        <f t="shared" si="335"/>
        <v>-</v>
      </c>
      <c r="CB169" s="367"/>
      <c r="CC169" s="154" t="str">
        <f t="shared" si="336"/>
        <v>-</v>
      </c>
      <c r="CD169" s="367"/>
      <c r="CE169" s="154" t="str">
        <f t="shared" si="364"/>
        <v>-</v>
      </c>
      <c r="CF169" s="369"/>
      <c r="CG169" s="155" t="str">
        <f t="shared" si="365"/>
        <v>-</v>
      </c>
      <c r="CH169" s="367"/>
      <c r="CI169" s="154" t="str">
        <f t="shared" si="366"/>
        <v>-</v>
      </c>
      <c r="CJ169" s="369"/>
      <c r="CK169" s="154" t="str">
        <f t="shared" si="367"/>
        <v>-</v>
      </c>
      <c r="CL169" s="367"/>
      <c r="CM169" s="154" t="str">
        <f t="shared" si="368"/>
        <v>-</v>
      </c>
      <c r="CN169" s="367"/>
      <c r="CO169" s="155" t="str">
        <f t="shared" si="369"/>
        <v>-</v>
      </c>
      <c r="CP169" s="367"/>
      <c r="CQ169" s="155" t="str">
        <f t="shared" si="370"/>
        <v>-</v>
      </c>
      <c r="CR169" s="367"/>
      <c r="CS169" s="154" t="str">
        <f t="shared" si="371"/>
        <v>-</v>
      </c>
      <c r="CT169" s="367"/>
      <c r="CU169" s="155"/>
      <c r="CV169" s="367"/>
      <c r="CW169" s="154" t="str">
        <f t="shared" si="372"/>
        <v>-</v>
      </c>
      <c r="CX169" s="367"/>
      <c r="CY169" s="155" t="str">
        <f t="shared" si="373"/>
        <v>-</v>
      </c>
      <c r="CZ169" s="367"/>
      <c r="DA169" s="154" t="str">
        <f t="shared" si="374"/>
        <v>-</v>
      </c>
      <c r="DB169" s="369"/>
      <c r="DC169" s="155" t="str">
        <f t="shared" si="375"/>
        <v>-</v>
      </c>
      <c r="DD169" s="367"/>
      <c r="DE169" s="374">
        <f t="shared" si="360"/>
        <v>0</v>
      </c>
      <c r="DF169" s="373"/>
      <c r="DG169" s="265">
        <f t="shared" si="341"/>
        <v>0</v>
      </c>
      <c r="DH169" s="372"/>
      <c r="DI169" s="267">
        <f t="shared" si="361"/>
        <v>0</v>
      </c>
      <c r="DJ169" s="373"/>
      <c r="DK169" s="374">
        <f>IF(AU169=2,1,0)</f>
        <v>0</v>
      </c>
      <c r="DL169" s="373"/>
      <c r="DM169" s="374">
        <f>IF(AU169=1,1,0)</f>
        <v>0</v>
      </c>
      <c r="DN169" s="373"/>
      <c r="DO169" s="155">
        <f>IF(AJ169=1,1,0)</f>
        <v>0</v>
      </c>
      <c r="DP169" s="372"/>
      <c r="DQ169" s="155">
        <f>IF(AK169=1,1,0)</f>
        <v>0</v>
      </c>
      <c r="DR169" s="373"/>
      <c r="DS169" s="155">
        <f>IF(AL169=1,1,0)</f>
        <v>0</v>
      </c>
      <c r="DT169" s="372"/>
      <c r="DU169" s="155">
        <f t="shared" si="376"/>
        <v>0</v>
      </c>
      <c r="DV169" s="373"/>
      <c r="DW169" s="368">
        <f>IF(AN169=1,1,0)</f>
        <v>0</v>
      </c>
      <c r="DX169" s="372"/>
      <c r="DY169" s="154">
        <f>IF(AO169=1,1,0)</f>
        <v>0</v>
      </c>
      <c r="DZ169" s="373"/>
      <c r="EA169" s="154">
        <f>IF(AP169=1,1,0)</f>
        <v>0</v>
      </c>
      <c r="EB169" s="373"/>
      <c r="EC169" s="269">
        <f>IF(AQ169=1,1,0)</f>
        <v>0</v>
      </c>
      <c r="ED169" s="376"/>
      <c r="EE169" s="271">
        <f>IF(AV169=0,0,1)</f>
        <v>0</v>
      </c>
      <c r="EF169" s="377"/>
      <c r="EG169" s="273"/>
      <c r="EH169" s="274"/>
      <c r="EI169" s="275"/>
      <c r="EJ169" s="276"/>
      <c r="EK169" s="275"/>
      <c r="EL169" s="277"/>
      <c r="EM169" s="278" t="str">
        <f t="shared" si="377"/>
        <v xml:space="preserve"> </v>
      </c>
      <c r="EN169" s="372"/>
      <c r="EO169" s="155">
        <f>IF(AT169=1,1,0)</f>
        <v>0</v>
      </c>
      <c r="EP169" s="373"/>
      <c r="ER169" s="194" t="str">
        <f t="shared" si="347"/>
        <v>-</v>
      </c>
      <c r="ET169" s="154">
        <v>45772</v>
      </c>
      <c r="EU169" s="367">
        <v>4163143</v>
      </c>
      <c r="EV169" s="154">
        <v>45772</v>
      </c>
      <c r="EW169" s="367">
        <v>4163143</v>
      </c>
      <c r="EX169" s="154">
        <f>IF($AE169=0,"　",VLOOKUP($AE169,ﾚｰｻﾞOP,61,0))</f>
        <v>0</v>
      </c>
      <c r="EY169" s="367"/>
      <c r="EZ169" s="154">
        <v>45706</v>
      </c>
      <c r="FA169" s="367">
        <v>4163112</v>
      </c>
      <c r="FB169" s="154">
        <v>45784</v>
      </c>
      <c r="FC169" s="367">
        <v>4163175</v>
      </c>
      <c r="FD169" s="154">
        <f>IF($AE169=0,"　",VLOOKUP($AE169,ﾚｰｻﾞOP,64,0))</f>
        <v>0</v>
      </c>
      <c r="FE169" s="367"/>
      <c r="FF169" s="155">
        <f>IF($AE169=0,"　",VLOOKUP($AE169,ﾚｰｻﾞOP,65,0))</f>
        <v>0</v>
      </c>
      <c r="FG169" s="367"/>
      <c r="FH169" s="154">
        <f>IF($AE169=0,"　",VLOOKUP($AE169,ﾚｰｻﾞOP,66,0))</f>
        <v>0</v>
      </c>
      <c r="FI169" s="367"/>
      <c r="FJ169" s="154">
        <v>45772</v>
      </c>
      <c r="FK169" s="373">
        <v>4163146</v>
      </c>
      <c r="FL169" s="155">
        <f>IF($AE169=0,"　",VLOOKUP($AE169,ﾚｰｻﾞOP,68,0))</f>
        <v>1</v>
      </c>
      <c r="FM169" s="279"/>
      <c r="FN169" s="1184"/>
      <c r="FO169" s="280"/>
      <c r="FP169" s="281"/>
      <c r="FQ169" s="282"/>
      <c r="FS169" s="281"/>
      <c r="FT169" s="282"/>
    </row>
    <row r="170" spans="1:176" ht="18.600000000000001" customHeight="1">
      <c r="A170" s="228">
        <f t="shared" si="353"/>
        <v>160</v>
      </c>
      <c r="B170" s="343" t="str">
        <f t="shared" si="257"/>
        <v>4IE</v>
      </c>
      <c r="C170" s="1054">
        <v>45809</v>
      </c>
      <c r="D170" s="942" t="s">
        <v>62</v>
      </c>
      <c r="E170" s="943">
        <v>72510081</v>
      </c>
      <c r="F170" s="595" t="s">
        <v>2162</v>
      </c>
      <c r="G170" s="596"/>
      <c r="H170" s="597" t="s">
        <v>1021</v>
      </c>
      <c r="I170" s="236" t="s">
        <v>506</v>
      </c>
      <c r="J170" s="598" t="s">
        <v>598</v>
      </c>
      <c r="K170" s="599" t="s">
        <v>11</v>
      </c>
      <c r="L170" s="600"/>
      <c r="M170" s="352">
        <v>45805</v>
      </c>
      <c r="N170" s="353">
        <v>45804</v>
      </c>
      <c r="O170" s="354">
        <v>45806</v>
      </c>
      <c r="P170" s="353">
        <v>45807</v>
      </c>
      <c r="Q170" s="354">
        <v>45807</v>
      </c>
      <c r="R170" s="353">
        <v>45806</v>
      </c>
      <c r="S170" s="354">
        <v>45807</v>
      </c>
      <c r="T170" s="353">
        <v>45807</v>
      </c>
      <c r="U170" s="355">
        <v>45811</v>
      </c>
      <c r="V170" s="353">
        <v>45811</v>
      </c>
      <c r="W170" s="356">
        <v>45813</v>
      </c>
      <c r="X170" s="357">
        <v>45813</v>
      </c>
      <c r="Y170" s="359">
        <v>45818</v>
      </c>
      <c r="Z170" s="359">
        <v>45818</v>
      </c>
      <c r="AA170" s="601"/>
      <c r="AB170" s="359"/>
      <c r="AC170" s="251" t="s">
        <v>633</v>
      </c>
      <c r="AD170" s="361"/>
      <c r="AE170" s="362">
        <v>2</v>
      </c>
      <c r="AF170" s="363" t="str">
        <f t="shared" si="309"/>
        <v>4IE</v>
      </c>
      <c r="AG170" s="364">
        <f>IF($AE170=0,"　",VLOOKUP($AE170,ﾚｰｻﾞOP,34,0))</f>
        <v>0</v>
      </c>
      <c r="AH170" s="364">
        <f>IF($AE170=0,"　",VLOOKUP($AE170,ﾚｰｻﾞOP,35,0))</f>
        <v>0</v>
      </c>
      <c r="AI170" s="364">
        <v>1</v>
      </c>
      <c r="AJ170" s="364">
        <f>IF($AE170=0,"　",VLOOKUP($AE170,ﾚｰｻﾞOP,51,0))</f>
        <v>0</v>
      </c>
      <c r="AK170" s="364">
        <f>IF($AE170=0,"　",VLOOKUP($AE170,ﾚｰｻﾞOP,52,0))</f>
        <v>0</v>
      </c>
      <c r="AL170" s="364"/>
      <c r="AM170" s="364"/>
      <c r="AN170" s="364">
        <v>1</v>
      </c>
      <c r="AO170" s="364">
        <v>1</v>
      </c>
      <c r="AP170" s="363">
        <v>1</v>
      </c>
      <c r="AQ170" s="255">
        <v>1</v>
      </c>
      <c r="AR170" s="255">
        <v>1</v>
      </c>
      <c r="AS170" s="255">
        <f>IF($AE170=0,"　",VLOOKUP($AE170,ﾚｰｻﾞOP,47,0))</f>
        <v>0</v>
      </c>
      <c r="AT170" s="255"/>
      <c r="AU170" s="256">
        <f t="shared" si="362"/>
        <v>2</v>
      </c>
      <c r="AV170" s="257">
        <f t="shared" si="363"/>
        <v>1</v>
      </c>
      <c r="AW170" s="590">
        <v>45798</v>
      </c>
      <c r="AX170" s="369">
        <v>4163187</v>
      </c>
      <c r="AY170" s="154">
        <v>45798</v>
      </c>
      <c r="AZ170" s="367">
        <v>4163188</v>
      </c>
      <c r="BA170" s="154">
        <v>45798</v>
      </c>
      <c r="BB170" s="367">
        <v>4163189</v>
      </c>
      <c r="BC170" s="368">
        <v>45791</v>
      </c>
      <c r="BD170" s="369">
        <v>4163156</v>
      </c>
      <c r="BE170" s="154">
        <v>45791</v>
      </c>
      <c r="BF170" s="367">
        <v>4163157</v>
      </c>
      <c r="BG170" s="368">
        <v>45798</v>
      </c>
      <c r="BH170" s="367">
        <v>4163192</v>
      </c>
      <c r="BI170" s="154">
        <v>45770</v>
      </c>
      <c r="BJ170" s="367">
        <v>4163162</v>
      </c>
      <c r="BK170" s="154" t="str">
        <f t="shared" si="354"/>
        <v>-</v>
      </c>
      <c r="BL170" s="367"/>
      <c r="BM170" s="154" t="str">
        <f t="shared" si="355"/>
        <v>-</v>
      </c>
      <c r="BN170" s="367"/>
      <c r="BO170" s="155" t="str">
        <f t="shared" si="348"/>
        <v>-</v>
      </c>
      <c r="BP170" s="367"/>
      <c r="BQ170" s="154" t="str">
        <f t="shared" si="323"/>
        <v>-</v>
      </c>
      <c r="BR170" s="369"/>
      <c r="BS170" s="154" t="str">
        <f t="shared" si="331"/>
        <v>-</v>
      </c>
      <c r="BT170" s="369"/>
      <c r="BU170" s="154" t="str">
        <f t="shared" si="332"/>
        <v>-</v>
      </c>
      <c r="BV170" s="369"/>
      <c r="BW170" s="154" t="str">
        <f t="shared" si="333"/>
        <v>-</v>
      </c>
      <c r="BX170" s="367"/>
      <c r="BY170" s="154" t="str">
        <f t="shared" si="334"/>
        <v>-</v>
      </c>
      <c r="BZ170" s="369"/>
      <c r="CA170" s="154" t="str">
        <f t="shared" si="335"/>
        <v>-</v>
      </c>
      <c r="CB170" s="367"/>
      <c r="CC170" s="154" t="str">
        <f t="shared" si="336"/>
        <v>-</v>
      </c>
      <c r="CD170" s="367"/>
      <c r="CE170" s="154" t="str">
        <f t="shared" si="364"/>
        <v>-</v>
      </c>
      <c r="CF170" s="369"/>
      <c r="CG170" s="155" t="str">
        <f t="shared" si="365"/>
        <v>-</v>
      </c>
      <c r="CH170" s="367"/>
      <c r="CI170" s="154" t="str">
        <f t="shared" si="366"/>
        <v>-</v>
      </c>
      <c r="CJ170" s="369"/>
      <c r="CK170" s="154" t="str">
        <f t="shared" si="367"/>
        <v>-</v>
      </c>
      <c r="CL170" s="367"/>
      <c r="CM170" s="154" t="str">
        <f t="shared" si="368"/>
        <v>-</v>
      </c>
      <c r="CN170" s="367"/>
      <c r="CO170" s="155" t="str">
        <f t="shared" si="369"/>
        <v>-</v>
      </c>
      <c r="CP170" s="367"/>
      <c r="CQ170" s="155" t="str">
        <f t="shared" si="370"/>
        <v>-</v>
      </c>
      <c r="CR170" s="367"/>
      <c r="CS170" s="154" t="str">
        <f t="shared" si="371"/>
        <v>-</v>
      </c>
      <c r="CT170" s="367"/>
      <c r="CU170" s="155"/>
      <c r="CV170" s="367"/>
      <c r="CW170" s="154" t="str">
        <f t="shared" si="372"/>
        <v>-</v>
      </c>
      <c r="CX170" s="367"/>
      <c r="CY170" s="155" t="str">
        <f t="shared" si="373"/>
        <v>-</v>
      </c>
      <c r="CZ170" s="367"/>
      <c r="DA170" s="154" t="str">
        <f t="shared" si="374"/>
        <v>-</v>
      </c>
      <c r="DB170" s="369"/>
      <c r="DC170" s="155" t="str">
        <f t="shared" si="375"/>
        <v>-</v>
      </c>
      <c r="DD170" s="367"/>
      <c r="DE170" s="374">
        <f t="shared" si="360"/>
        <v>0</v>
      </c>
      <c r="DF170" s="373"/>
      <c r="DG170" s="265">
        <f t="shared" si="341"/>
        <v>0</v>
      </c>
      <c r="DH170" s="372"/>
      <c r="DI170" s="267">
        <f t="shared" si="361"/>
        <v>0</v>
      </c>
      <c r="DJ170" s="373"/>
      <c r="DK170" s="374">
        <v>45734</v>
      </c>
      <c r="DL170" s="373">
        <v>4163106</v>
      </c>
      <c r="DM170" s="374">
        <f>IF(AU170=1,1,0)</f>
        <v>0</v>
      </c>
      <c r="DN170" s="373"/>
      <c r="DO170" s="155">
        <f>IF(AJ170=1,1,0)</f>
        <v>0</v>
      </c>
      <c r="DP170" s="372"/>
      <c r="DQ170" s="155">
        <f>IF(AK170=1,1,0)</f>
        <v>0</v>
      </c>
      <c r="DR170" s="373"/>
      <c r="DS170" s="155">
        <f>IF(AL170=1,1,0)</f>
        <v>0</v>
      </c>
      <c r="DT170" s="372"/>
      <c r="DU170" s="155">
        <f t="shared" si="376"/>
        <v>0</v>
      </c>
      <c r="DV170" s="373"/>
      <c r="DW170" s="368">
        <v>45781</v>
      </c>
      <c r="DX170" s="372">
        <v>4163194</v>
      </c>
      <c r="DY170" s="154">
        <v>45630</v>
      </c>
      <c r="DZ170" s="373">
        <v>4163040</v>
      </c>
      <c r="EA170" s="154">
        <v>45756</v>
      </c>
      <c r="EB170" s="373">
        <v>4163129</v>
      </c>
      <c r="EC170" s="269">
        <v>45770</v>
      </c>
      <c r="ED170" s="376">
        <v>4163161</v>
      </c>
      <c r="EE170" s="271">
        <v>45476</v>
      </c>
      <c r="EF170" s="377">
        <v>4063296</v>
      </c>
      <c r="EG170" s="273"/>
      <c r="EH170" s="274"/>
      <c r="EI170" s="275"/>
      <c r="EJ170" s="276"/>
      <c r="EK170" s="275"/>
      <c r="EL170" s="277"/>
      <c r="EM170" s="278" t="str">
        <f t="shared" si="377"/>
        <v xml:space="preserve"> </v>
      </c>
      <c r="EN170" s="372"/>
      <c r="EO170" s="155">
        <f>IF(AT170=1,1,0)</f>
        <v>0</v>
      </c>
      <c r="EP170" s="373"/>
      <c r="ER170" s="194" t="str">
        <f t="shared" si="347"/>
        <v>-</v>
      </c>
      <c r="ET170" s="154" t="str">
        <f>IF($AE170=0,"　",VLOOKUP($AE170,ﾚｰｻﾞOP,60,0))</f>
        <v>-</v>
      </c>
      <c r="EU170" s="367"/>
      <c r="EV170" s="154" t="str">
        <f>IF($AE170=0,"　",VLOOKUP($AE170,ﾚｰｻﾞOP,60,0))</f>
        <v>-</v>
      </c>
      <c r="EW170" s="367"/>
      <c r="EX170" s="154" t="str">
        <f>IF($AE170=0,"　",VLOOKUP($AE170,ﾚｰｻﾞOP,61,0))</f>
        <v>-</v>
      </c>
      <c r="EY170" s="367"/>
      <c r="EZ170" s="154" t="str">
        <f>IF($AE170=0,"　",VLOOKUP($AE170,ﾚｰｻﾞOP,62,0))</f>
        <v>-</v>
      </c>
      <c r="FA170" s="367"/>
      <c r="FB170" s="154" t="str">
        <f>IF($AE170=0,"　",VLOOKUP($AE170,ﾚｰｻﾞOP,63,0))</f>
        <v>-</v>
      </c>
      <c r="FC170" s="367"/>
      <c r="FD170" s="154" t="str">
        <f>IF($AE170=0,"　",VLOOKUP($AE170,ﾚｰｻﾞOP,64,0))</f>
        <v>-</v>
      </c>
      <c r="FE170" s="367"/>
      <c r="FF170" s="155" t="str">
        <f>IF($AE170=0,"　",VLOOKUP($AE170,ﾚｰｻﾞOP,65,0))</f>
        <v>-</v>
      </c>
      <c r="FG170" s="367"/>
      <c r="FH170" s="154" t="str">
        <f>IF($AE170=0,"　",VLOOKUP($AE170,ﾚｰｻﾞOP,66,0))</f>
        <v>-</v>
      </c>
      <c r="FI170" s="367"/>
      <c r="FJ170" s="154" t="str">
        <f>IF($AE170=0,"　",VLOOKUP($AE170,ﾚｰｻﾞOP,67,0))</f>
        <v>-</v>
      </c>
      <c r="FK170" s="373"/>
      <c r="FL170" s="155" t="str">
        <f>IF($AE170=0,"　",VLOOKUP($AE170,ﾚｰｻﾞOP,68,0))</f>
        <v>-</v>
      </c>
      <c r="FM170" s="279"/>
      <c r="FN170" s="1184"/>
      <c r="FO170" s="280"/>
      <c r="FP170" s="281"/>
      <c r="FQ170" s="282"/>
      <c r="FS170" s="281"/>
      <c r="FT170" s="282"/>
    </row>
    <row r="171" spans="1:176" ht="18.600000000000001" customHeight="1">
      <c r="A171" s="228">
        <f t="shared" si="353"/>
        <v>161</v>
      </c>
      <c r="B171" s="343" t="str">
        <f t="shared" si="257"/>
        <v>4IE</v>
      </c>
      <c r="C171" s="1058">
        <v>45839</v>
      </c>
      <c r="D171" s="1090" t="s">
        <v>57</v>
      </c>
      <c r="E171" s="1091">
        <v>62510051</v>
      </c>
      <c r="F171" s="1061" t="s">
        <v>1098</v>
      </c>
      <c r="G171" s="1092"/>
      <c r="H171" s="597" t="s">
        <v>3</v>
      </c>
      <c r="I171" s="1093" t="s">
        <v>1106</v>
      </c>
      <c r="J171" s="1093" t="s">
        <v>15</v>
      </c>
      <c r="K171" s="1068" t="s">
        <v>97</v>
      </c>
      <c r="L171" s="1094"/>
      <c r="M171" s="1095">
        <v>45806</v>
      </c>
      <c r="N171" s="1096">
        <v>45804</v>
      </c>
      <c r="O171" s="1097">
        <v>45807</v>
      </c>
      <c r="P171" s="1096">
        <v>45807</v>
      </c>
      <c r="Q171" s="1097">
        <v>45808</v>
      </c>
      <c r="R171" s="1096">
        <v>45808</v>
      </c>
      <c r="S171" s="1097">
        <v>45808</v>
      </c>
      <c r="T171" s="1096">
        <v>45808</v>
      </c>
      <c r="U171" s="1098">
        <v>45812</v>
      </c>
      <c r="V171" s="1096">
        <v>45811</v>
      </c>
      <c r="W171" s="1099">
        <v>45814</v>
      </c>
      <c r="X171" s="1100">
        <v>45814</v>
      </c>
      <c r="Y171" s="1103">
        <v>45826</v>
      </c>
      <c r="Z171" s="1101"/>
      <c r="AA171" s="1102">
        <v>45818</v>
      </c>
      <c r="AB171" s="1103">
        <v>45819</v>
      </c>
      <c r="AC171" s="251" t="s">
        <v>633</v>
      </c>
      <c r="AD171" s="1104"/>
      <c r="AE171" s="1105">
        <v>1</v>
      </c>
      <c r="AF171" s="363" t="str">
        <f t="shared" si="309"/>
        <v>4IE</v>
      </c>
      <c r="AG171" s="1106">
        <v>1</v>
      </c>
      <c r="AH171" s="1106"/>
      <c r="AI171" s="1106"/>
      <c r="AJ171" s="1106"/>
      <c r="AK171" s="1106"/>
      <c r="AL171" s="1106"/>
      <c r="AM171" s="1106"/>
      <c r="AN171" s="1106">
        <v>1</v>
      </c>
      <c r="AO171" s="1106"/>
      <c r="AP171" s="1107">
        <v>1</v>
      </c>
      <c r="AQ171" s="1106"/>
      <c r="AR171" s="1106"/>
      <c r="AS171" s="1106"/>
      <c r="AT171" s="1106"/>
      <c r="AU171" s="256">
        <f t="shared" si="362"/>
        <v>0</v>
      </c>
      <c r="AV171" s="257">
        <f t="shared" si="363"/>
        <v>0</v>
      </c>
      <c r="AW171" s="590">
        <v>45798</v>
      </c>
      <c r="AX171" s="369">
        <v>4163187</v>
      </c>
      <c r="AY171" s="154">
        <v>45798</v>
      </c>
      <c r="AZ171" s="367">
        <v>4163188</v>
      </c>
      <c r="BA171" s="154">
        <v>45798</v>
      </c>
      <c r="BB171" s="367">
        <v>4163189</v>
      </c>
      <c r="BC171" s="368">
        <v>45798</v>
      </c>
      <c r="BD171" s="369">
        <v>4163190</v>
      </c>
      <c r="BE171" s="154">
        <v>45798</v>
      </c>
      <c r="BF171" s="367">
        <v>4163191</v>
      </c>
      <c r="BG171" s="368">
        <v>45798</v>
      </c>
      <c r="BH171" s="367">
        <v>4163192</v>
      </c>
      <c r="BI171" s="154">
        <v>45770</v>
      </c>
      <c r="BJ171" s="367">
        <v>4163162</v>
      </c>
      <c r="BK171" s="154" t="str">
        <f t="shared" si="354"/>
        <v>-</v>
      </c>
      <c r="BL171" s="367"/>
      <c r="BM171" s="154" t="str">
        <f t="shared" si="355"/>
        <v>-</v>
      </c>
      <c r="BN171" s="367"/>
      <c r="BO171" s="155" t="str">
        <f t="shared" si="348"/>
        <v>-</v>
      </c>
      <c r="BP171" s="367"/>
      <c r="BQ171" s="154" t="str">
        <f t="shared" si="323"/>
        <v>-</v>
      </c>
      <c r="BR171" s="369"/>
      <c r="BS171" s="154" t="str">
        <f t="shared" si="331"/>
        <v>-</v>
      </c>
      <c r="BT171" s="369"/>
      <c r="BU171" s="154" t="str">
        <f t="shared" si="332"/>
        <v>-</v>
      </c>
      <c r="BV171" s="369"/>
      <c r="BW171" s="154" t="str">
        <f t="shared" si="333"/>
        <v>-</v>
      </c>
      <c r="BX171" s="367"/>
      <c r="BY171" s="154" t="str">
        <f t="shared" si="334"/>
        <v>-</v>
      </c>
      <c r="BZ171" s="369"/>
      <c r="CA171" s="154" t="str">
        <f t="shared" si="335"/>
        <v>-</v>
      </c>
      <c r="CB171" s="367"/>
      <c r="CC171" s="154" t="str">
        <f t="shared" si="336"/>
        <v>-</v>
      </c>
      <c r="CD171" s="367"/>
      <c r="CE171" s="154" t="str">
        <f t="shared" si="364"/>
        <v>-</v>
      </c>
      <c r="CF171" s="369"/>
      <c r="CG171" s="155" t="str">
        <f t="shared" si="365"/>
        <v>-</v>
      </c>
      <c r="CH171" s="367"/>
      <c r="CI171" s="154" t="str">
        <f t="shared" si="366"/>
        <v>-</v>
      </c>
      <c r="CJ171" s="369"/>
      <c r="CK171" s="154" t="str">
        <f t="shared" si="367"/>
        <v>-</v>
      </c>
      <c r="CL171" s="367"/>
      <c r="CM171" s="154" t="str">
        <f t="shared" si="368"/>
        <v>-</v>
      </c>
      <c r="CN171" s="367"/>
      <c r="CO171" s="155" t="str">
        <f t="shared" si="369"/>
        <v>-</v>
      </c>
      <c r="CP171" s="367"/>
      <c r="CQ171" s="155" t="str">
        <f t="shared" si="370"/>
        <v>-</v>
      </c>
      <c r="CR171" s="367"/>
      <c r="CS171" s="154" t="str">
        <f t="shared" si="371"/>
        <v>-</v>
      </c>
      <c r="CT171" s="367"/>
      <c r="CU171" s="155"/>
      <c r="CV171" s="367"/>
      <c r="CW171" s="154" t="str">
        <f t="shared" si="372"/>
        <v>-</v>
      </c>
      <c r="CX171" s="367"/>
      <c r="CY171" s="155" t="str">
        <f t="shared" si="373"/>
        <v>-</v>
      </c>
      <c r="CZ171" s="367"/>
      <c r="DA171" s="154" t="str">
        <f t="shared" si="374"/>
        <v>-</v>
      </c>
      <c r="DB171" s="369"/>
      <c r="DC171" s="155" t="str">
        <f t="shared" si="375"/>
        <v>-</v>
      </c>
      <c r="DD171" s="367"/>
      <c r="DE171" s="374">
        <v>45799</v>
      </c>
      <c r="DF171" s="1063">
        <v>4163265</v>
      </c>
      <c r="DG171" s="265">
        <f t="shared" si="341"/>
        <v>0</v>
      </c>
      <c r="DH171" s="372"/>
      <c r="DI171" s="267">
        <v>45756</v>
      </c>
      <c r="DJ171" s="373">
        <v>4163131</v>
      </c>
      <c r="DK171" s="374">
        <f t="shared" ref="DK171:DK178" si="378">IF(AU171=2,1,0)</f>
        <v>0</v>
      </c>
      <c r="DL171" s="373"/>
      <c r="DM171" s="1108"/>
      <c r="DN171" s="1109"/>
      <c r="DO171" s="1110"/>
      <c r="DP171" s="1111"/>
      <c r="DQ171" s="1110"/>
      <c r="DR171" s="1109"/>
      <c r="DS171" s="1110"/>
      <c r="DT171" s="372"/>
      <c r="DU171" s="155">
        <f t="shared" si="376"/>
        <v>0</v>
      </c>
      <c r="DV171" s="373"/>
      <c r="DW171" s="368">
        <v>45791</v>
      </c>
      <c r="DX171" s="372">
        <v>4163194</v>
      </c>
      <c r="DY171" s="154">
        <f t="shared" ref="DY171:DY178" si="379">IF(AO171=1,1,0)</f>
        <v>0</v>
      </c>
      <c r="DZ171" s="373"/>
      <c r="EA171" s="154">
        <v>45756</v>
      </c>
      <c r="EB171" s="373">
        <v>4163129</v>
      </c>
      <c r="EC171" s="269">
        <f t="shared" ref="EC171:EC180" si="380">IF(AQ171=1,1,0)</f>
        <v>0</v>
      </c>
      <c r="ED171" s="376"/>
      <c r="EE171" s="271">
        <f t="shared" ref="EE171:EE178" si="381">IF(AV171=0,0,1)</f>
        <v>0</v>
      </c>
      <c r="EF171" s="377"/>
      <c r="EG171" s="273"/>
      <c r="EH171" s="274"/>
      <c r="EI171" s="275"/>
      <c r="EJ171" s="276"/>
      <c r="EK171" s="275"/>
      <c r="EL171" s="277"/>
      <c r="EM171" s="278" t="str">
        <f t="shared" si="377"/>
        <v xml:space="preserve"> </v>
      </c>
      <c r="EN171" s="372"/>
      <c r="EO171" s="1110"/>
      <c r="EP171" s="1109"/>
      <c r="ER171" s="1112" t="str">
        <f t="shared" si="347"/>
        <v>-</v>
      </c>
      <c r="ET171" s="1113"/>
      <c r="EU171" s="1114"/>
      <c r="EV171" s="1113"/>
      <c r="EW171" s="1114"/>
      <c r="EX171" s="1113"/>
      <c r="EY171" s="1114"/>
      <c r="EZ171" s="1113"/>
      <c r="FA171" s="1114"/>
      <c r="FB171" s="1113"/>
      <c r="FC171" s="1114"/>
      <c r="FD171" s="1113"/>
      <c r="FE171" s="1114"/>
      <c r="FF171" s="1110"/>
      <c r="FG171" s="1114"/>
      <c r="FH171" s="1113"/>
      <c r="FI171" s="1114"/>
      <c r="FJ171" s="1113"/>
      <c r="FK171" s="1109"/>
      <c r="FL171" s="1110"/>
      <c r="FM171" s="279"/>
      <c r="FN171" s="1184"/>
      <c r="FO171" s="280"/>
      <c r="FP171" s="281"/>
      <c r="FQ171" s="282"/>
      <c r="FS171" s="281"/>
      <c r="FT171" s="282"/>
    </row>
    <row r="172" spans="1:176" ht="18.600000000000001" customHeight="1">
      <c r="A172" s="228">
        <f t="shared" si="353"/>
        <v>162</v>
      </c>
      <c r="B172" s="343" t="str">
        <f t="shared" si="257"/>
        <v>4IE</v>
      </c>
      <c r="C172" s="1054">
        <v>45809</v>
      </c>
      <c r="D172" s="1050" t="s">
        <v>810</v>
      </c>
      <c r="E172" s="1051">
        <v>89610042</v>
      </c>
      <c r="F172" s="595" t="s">
        <v>2163</v>
      </c>
      <c r="G172" s="596"/>
      <c r="H172" s="597" t="s">
        <v>3</v>
      </c>
      <c r="I172" s="598" t="s">
        <v>63</v>
      </c>
      <c r="J172" s="598" t="s">
        <v>844</v>
      </c>
      <c r="K172" s="599" t="s">
        <v>11</v>
      </c>
      <c r="L172" s="600"/>
      <c r="M172" s="352">
        <v>45806</v>
      </c>
      <c r="N172" s="353"/>
      <c r="O172" s="354">
        <v>45807</v>
      </c>
      <c r="P172" s="353">
        <v>45808</v>
      </c>
      <c r="Q172" s="354">
        <v>45808</v>
      </c>
      <c r="R172" s="353">
        <v>45811</v>
      </c>
      <c r="S172" s="354">
        <v>45808</v>
      </c>
      <c r="T172" s="353">
        <v>45808</v>
      </c>
      <c r="U172" s="355">
        <v>45812</v>
      </c>
      <c r="V172" s="353">
        <v>45813</v>
      </c>
      <c r="W172" s="356">
        <v>45814</v>
      </c>
      <c r="X172" s="357">
        <v>45814</v>
      </c>
      <c r="Y172" s="979">
        <v>45818</v>
      </c>
      <c r="Z172" s="359">
        <v>45818</v>
      </c>
      <c r="AA172" s="601"/>
      <c r="AB172" s="359"/>
      <c r="AC172" s="602"/>
      <c r="AD172" s="361"/>
      <c r="AE172" s="362">
        <v>25</v>
      </c>
      <c r="AF172" s="363" t="str">
        <f t="shared" si="309"/>
        <v>4IE</v>
      </c>
      <c r="AG172" s="364" t="str">
        <f>IF($AE172=0,"　",VLOOKUP($AE172,ﾚｰｻﾞOP,34,0))</f>
        <v>-</v>
      </c>
      <c r="AH172" s="364" t="str">
        <f>IF($AE172=0,"　",VLOOKUP($AE172,ﾚｰｻﾞOP,35,0))</f>
        <v>-</v>
      </c>
      <c r="AI172" s="364" t="str">
        <f>IF($AE172=0,"　",VLOOKUP($AE172,ﾚｰｻﾞOP,36,0))</f>
        <v>-</v>
      </c>
      <c r="AJ172" s="364" t="str">
        <f>IF($AE172=0,"　",VLOOKUP($AE172,ﾚｰｻﾞOP,51,0))</f>
        <v>-</v>
      </c>
      <c r="AK172" s="364" t="str">
        <f>IF($AE172=0,"　",VLOOKUP($AE172,ﾚｰｻﾞOP,52,0))</f>
        <v>-</v>
      </c>
      <c r="AL172" s="364"/>
      <c r="AM172" s="364"/>
      <c r="AN172" s="364" t="str">
        <f>IF($AE172=0,"　",VLOOKUP($AE172,ﾚｰｻﾞOP,37,0))</f>
        <v>-</v>
      </c>
      <c r="AO172" s="364" t="str">
        <f>IF($AE172=0,"　",VLOOKUP($AE172,ﾚｰｻﾞOP,40,0))</f>
        <v>-</v>
      </c>
      <c r="AP172" s="363" t="str">
        <f>IF($AE172=0,"　",VLOOKUP($AE172,ﾚｰｻﾞOP,43,0))</f>
        <v>-</v>
      </c>
      <c r="AQ172" s="255" t="str">
        <f>IF($AE172=0,"　",VLOOKUP($AE172,ﾚｰｻﾞOP,45,0))</f>
        <v>-</v>
      </c>
      <c r="AR172" s="255">
        <f>IF($AE172=0,"　",VLOOKUP($AE172,ﾚｰｻﾞOP,47,0))</f>
        <v>0</v>
      </c>
      <c r="AS172" s="255">
        <f>IF($AE172=0,"　",VLOOKUP($AE172,ﾚｰｻﾞOP,47,0))</f>
        <v>0</v>
      </c>
      <c r="AT172" s="255"/>
      <c r="AU172" s="256">
        <f t="shared" si="362"/>
        <v>0</v>
      </c>
      <c r="AV172" s="257">
        <f t="shared" si="363"/>
        <v>0</v>
      </c>
      <c r="AW172" s="590" t="str">
        <f>IF($AE172=0,"　",VLOOKUP($AE172,ﾚｰｻﾞOP,5,0))</f>
        <v>-</v>
      </c>
      <c r="AX172" s="369"/>
      <c r="AY172" s="154" t="str">
        <f>IF($AE172=0,"　",VLOOKUP($AE172,ﾚｰｻﾞOP,6,0))</f>
        <v>-</v>
      </c>
      <c r="AZ172" s="367"/>
      <c r="BA172" s="154" t="str">
        <f>IF($AE172=0,"　",VLOOKUP($AE172,ﾚｰｻﾞOP,7,0))</f>
        <v>-</v>
      </c>
      <c r="BB172" s="367"/>
      <c r="BC172" s="368" t="str">
        <f>IF($AE172=0,"　",VLOOKUP($AE172,ﾚｰｻﾞOP,8,0))</f>
        <v>-</v>
      </c>
      <c r="BD172" s="369"/>
      <c r="BE172" s="154" t="str">
        <f>IF($AE172=0,"　",VLOOKUP($AE172,ﾚｰｻﾞOP,9,0))</f>
        <v>-</v>
      </c>
      <c r="BF172" s="367"/>
      <c r="BG172" s="368" t="str">
        <f>IF($AE172=0,"　",VLOOKUP($AE172,ﾚｰｻﾞOP,10,0))</f>
        <v>-</v>
      </c>
      <c r="BH172" s="367"/>
      <c r="BI172" s="154" t="str">
        <f>IF($AE172=0,"　",VLOOKUP($AE172,ﾚｰｻﾞOP,11,0))</f>
        <v>-</v>
      </c>
      <c r="BJ172" s="367"/>
      <c r="BK172" s="154" t="str">
        <f t="shared" si="354"/>
        <v>-</v>
      </c>
      <c r="BL172" s="367"/>
      <c r="BM172" s="154" t="str">
        <f t="shared" si="355"/>
        <v>-</v>
      </c>
      <c r="BN172" s="367"/>
      <c r="BO172" s="155" t="str">
        <f t="shared" si="348"/>
        <v>-</v>
      </c>
      <c r="BP172" s="367"/>
      <c r="BQ172" s="154" t="str">
        <f t="shared" si="323"/>
        <v>-</v>
      </c>
      <c r="BR172" s="369"/>
      <c r="BS172" s="154" t="str">
        <f t="shared" si="331"/>
        <v>-</v>
      </c>
      <c r="BT172" s="369"/>
      <c r="BU172" s="154" t="str">
        <f t="shared" si="332"/>
        <v>-</v>
      </c>
      <c r="BV172" s="369"/>
      <c r="BW172" s="154" t="str">
        <f t="shared" si="333"/>
        <v>-</v>
      </c>
      <c r="BX172" s="367"/>
      <c r="BY172" s="154" t="str">
        <f t="shared" si="334"/>
        <v>-</v>
      </c>
      <c r="BZ172" s="369"/>
      <c r="CA172" s="154" t="str">
        <f t="shared" si="335"/>
        <v>-</v>
      </c>
      <c r="CB172" s="367"/>
      <c r="CC172" s="154" t="str">
        <f t="shared" si="336"/>
        <v>-</v>
      </c>
      <c r="CD172" s="367"/>
      <c r="CE172" s="154" t="str">
        <f t="shared" si="364"/>
        <v>-</v>
      </c>
      <c r="CF172" s="369"/>
      <c r="CG172" s="155" t="str">
        <f t="shared" si="365"/>
        <v>-</v>
      </c>
      <c r="CH172" s="367"/>
      <c r="CI172" s="154" t="str">
        <f t="shared" si="366"/>
        <v>-</v>
      </c>
      <c r="CJ172" s="369"/>
      <c r="CK172" s="154" t="str">
        <f t="shared" si="367"/>
        <v>-</v>
      </c>
      <c r="CL172" s="367"/>
      <c r="CM172" s="154" t="str">
        <f t="shared" si="368"/>
        <v>-</v>
      </c>
      <c r="CN172" s="367"/>
      <c r="CO172" s="155" t="str">
        <f t="shared" si="369"/>
        <v>-</v>
      </c>
      <c r="CP172" s="367"/>
      <c r="CQ172" s="155" t="str">
        <f t="shared" si="370"/>
        <v>-</v>
      </c>
      <c r="CR172" s="367"/>
      <c r="CS172" s="154" t="str">
        <f t="shared" si="371"/>
        <v>-</v>
      </c>
      <c r="CT172" s="367"/>
      <c r="CU172" s="155"/>
      <c r="CV172" s="367"/>
      <c r="CW172" s="154" t="str">
        <f t="shared" si="372"/>
        <v>-</v>
      </c>
      <c r="CX172" s="367"/>
      <c r="CY172" s="155" t="str">
        <f t="shared" si="373"/>
        <v>-</v>
      </c>
      <c r="CZ172" s="367"/>
      <c r="DA172" s="154" t="str">
        <f t="shared" si="374"/>
        <v>-</v>
      </c>
      <c r="DB172" s="369"/>
      <c r="DC172" s="155" t="str">
        <f t="shared" si="375"/>
        <v>-</v>
      </c>
      <c r="DD172" s="367"/>
      <c r="DE172" s="374">
        <f t="shared" ref="DE172:DE185" si="382">IF(AG172=1,1,0)</f>
        <v>0</v>
      </c>
      <c r="DF172" s="373"/>
      <c r="DG172" s="265">
        <f t="shared" si="341"/>
        <v>0</v>
      </c>
      <c r="DH172" s="372"/>
      <c r="DI172" s="267">
        <f t="shared" ref="DI172:DI185" si="383">IF(AG172=1,1,0)</f>
        <v>0</v>
      </c>
      <c r="DJ172" s="373"/>
      <c r="DK172" s="374">
        <f t="shared" si="378"/>
        <v>0</v>
      </c>
      <c r="DL172" s="373"/>
      <c r="DM172" s="374">
        <f t="shared" ref="DM172:DM203" si="384">IF(AU172=1,1,0)</f>
        <v>0</v>
      </c>
      <c r="DN172" s="373"/>
      <c r="DO172" s="155">
        <f t="shared" ref="DO172:DO203" si="385">IF(AJ172=1,1,0)</f>
        <v>0</v>
      </c>
      <c r="DP172" s="372"/>
      <c r="DQ172" s="155">
        <f t="shared" ref="DQ172:DQ203" si="386">IF(AK172=1,1,0)</f>
        <v>0</v>
      </c>
      <c r="DR172" s="373"/>
      <c r="DS172" s="155">
        <f t="shared" ref="DS172:DS203" si="387">IF(AL172=1,1,0)</f>
        <v>0</v>
      </c>
      <c r="DT172" s="372"/>
      <c r="DU172" s="155">
        <f t="shared" si="376"/>
        <v>0</v>
      </c>
      <c r="DV172" s="373"/>
      <c r="DW172" s="368">
        <f t="shared" ref="DW172:DW178" si="388">IF(AN172=1,1,0)</f>
        <v>0</v>
      </c>
      <c r="DX172" s="372"/>
      <c r="DY172" s="154">
        <f t="shared" si="379"/>
        <v>0</v>
      </c>
      <c r="DZ172" s="373"/>
      <c r="EA172" s="154">
        <f t="shared" ref="EA172:EA178" si="389">IF(AP172=1,1,0)</f>
        <v>0</v>
      </c>
      <c r="EB172" s="373"/>
      <c r="EC172" s="269">
        <f t="shared" si="380"/>
        <v>0</v>
      </c>
      <c r="ED172" s="376"/>
      <c r="EE172" s="271">
        <f t="shared" si="381"/>
        <v>0</v>
      </c>
      <c r="EF172" s="377"/>
      <c r="EG172" s="273"/>
      <c r="EH172" s="274"/>
      <c r="EI172" s="275"/>
      <c r="EJ172" s="276"/>
      <c r="EK172" s="275"/>
      <c r="EL172" s="277"/>
      <c r="EM172" s="278" t="str">
        <f t="shared" si="377"/>
        <v xml:space="preserve"> </v>
      </c>
      <c r="EN172" s="372"/>
      <c r="EO172" s="1110"/>
      <c r="EP172" s="373"/>
      <c r="ER172" s="194" t="str">
        <f t="shared" si="347"/>
        <v>-</v>
      </c>
      <c r="ET172" s="154">
        <v>45772</v>
      </c>
      <c r="EU172" s="367">
        <v>4163143</v>
      </c>
      <c r="EV172" s="154">
        <v>45772</v>
      </c>
      <c r="EW172" s="367">
        <v>4163143</v>
      </c>
      <c r="EX172" s="154">
        <f>IF($AE172=0,"　",VLOOKUP($AE172,ﾚｰｻﾞOP,61,0))</f>
        <v>0</v>
      </c>
      <c r="EY172" s="367"/>
      <c r="EZ172" s="154">
        <f>IF($AE172=0,"　",VLOOKUP($AE172,ﾚｰｻﾞOP,62,0))</f>
        <v>0</v>
      </c>
      <c r="FA172" s="367"/>
      <c r="FB172" s="154">
        <v>45784</v>
      </c>
      <c r="FC172" s="367">
        <v>4163175</v>
      </c>
      <c r="FD172" s="154">
        <f>IF($AE172=0,"　",VLOOKUP($AE172,ﾚｰｻﾞOP,64,0))</f>
        <v>0</v>
      </c>
      <c r="FE172" s="367"/>
      <c r="FF172" s="155">
        <f>IF($AE172=0,"　",VLOOKUP($AE172,ﾚｰｻﾞOP,65,0))</f>
        <v>0</v>
      </c>
      <c r="FG172" s="367"/>
      <c r="FH172" s="154">
        <f>IF($AE172=0,"　",VLOOKUP($AE172,ﾚｰｻﾞOP,66,0))</f>
        <v>0</v>
      </c>
      <c r="FI172" s="367"/>
      <c r="FJ172" s="154">
        <v>45772</v>
      </c>
      <c r="FK172" s="373">
        <v>4163146</v>
      </c>
      <c r="FL172" s="155" t="s">
        <v>1064</v>
      </c>
      <c r="FM172" s="279"/>
      <c r="FN172" s="1184"/>
      <c r="FO172" s="280"/>
      <c r="FP172" s="281"/>
      <c r="FQ172" s="282"/>
      <c r="FS172" s="281"/>
      <c r="FT172" s="282"/>
    </row>
    <row r="173" spans="1:176" ht="18.600000000000001" customHeight="1">
      <c r="A173" s="228">
        <f t="shared" si="353"/>
        <v>163</v>
      </c>
      <c r="B173" s="343" t="str">
        <f t="shared" si="257"/>
        <v>4IE</v>
      </c>
      <c r="C173" s="1054">
        <v>45809</v>
      </c>
      <c r="D173" s="1050" t="s">
        <v>810</v>
      </c>
      <c r="E173" s="1051">
        <v>89610047</v>
      </c>
      <c r="F173" s="595" t="s">
        <v>2164</v>
      </c>
      <c r="G173" s="596"/>
      <c r="H173" s="597" t="s">
        <v>3</v>
      </c>
      <c r="I173" s="598" t="s">
        <v>51</v>
      </c>
      <c r="J173" s="598" t="s">
        <v>37</v>
      </c>
      <c r="K173" s="599" t="s">
        <v>11</v>
      </c>
      <c r="L173" s="600"/>
      <c r="M173" s="352">
        <v>45807</v>
      </c>
      <c r="N173" s="353"/>
      <c r="O173" s="354">
        <v>45808</v>
      </c>
      <c r="P173" s="353">
        <v>45808</v>
      </c>
      <c r="Q173" s="354">
        <v>45811</v>
      </c>
      <c r="R173" s="353">
        <v>45811</v>
      </c>
      <c r="S173" s="354">
        <v>45811</v>
      </c>
      <c r="T173" s="353">
        <v>45811</v>
      </c>
      <c r="U173" s="355">
        <v>45813</v>
      </c>
      <c r="V173" s="353">
        <v>45813</v>
      </c>
      <c r="W173" s="356">
        <v>45815</v>
      </c>
      <c r="X173" s="357">
        <v>45817</v>
      </c>
      <c r="Y173" s="359">
        <v>45819</v>
      </c>
      <c r="Z173" s="359">
        <v>45819</v>
      </c>
      <c r="AA173" s="601"/>
      <c r="AB173" s="359"/>
      <c r="AC173" s="602"/>
      <c r="AD173" s="361"/>
      <c r="AE173" s="362">
        <v>25</v>
      </c>
      <c r="AF173" s="363" t="str">
        <f t="shared" si="309"/>
        <v>4IE</v>
      </c>
      <c r="AG173" s="364" t="str">
        <f>IF($AE173=0,"　",VLOOKUP($AE173,ﾚｰｻﾞOP,34,0))</f>
        <v>-</v>
      </c>
      <c r="AH173" s="364" t="str">
        <f>IF($AE173=0,"　",VLOOKUP($AE173,ﾚｰｻﾞOP,35,0))</f>
        <v>-</v>
      </c>
      <c r="AI173" s="364" t="str">
        <f>IF($AE173=0,"　",VLOOKUP($AE173,ﾚｰｻﾞOP,36,0))</f>
        <v>-</v>
      </c>
      <c r="AJ173" s="364" t="str">
        <f>IF($AE173=0,"　",VLOOKUP($AE173,ﾚｰｻﾞOP,51,0))</f>
        <v>-</v>
      </c>
      <c r="AK173" s="364" t="str">
        <f>IF($AE173=0,"　",VLOOKUP($AE173,ﾚｰｻﾞOP,52,0))</f>
        <v>-</v>
      </c>
      <c r="AL173" s="364"/>
      <c r="AM173" s="364"/>
      <c r="AN173" s="364" t="str">
        <f>IF($AE173=0,"　",VLOOKUP($AE173,ﾚｰｻﾞOP,37,0))</f>
        <v>-</v>
      </c>
      <c r="AO173" s="364" t="str">
        <f>IF($AE173=0,"　",VLOOKUP($AE173,ﾚｰｻﾞOP,40,0))</f>
        <v>-</v>
      </c>
      <c r="AP173" s="363" t="str">
        <f>IF($AE173=0,"　",VLOOKUP($AE173,ﾚｰｻﾞOP,43,0))</f>
        <v>-</v>
      </c>
      <c r="AQ173" s="255" t="str">
        <f>IF($AE173=0,"　",VLOOKUP($AE173,ﾚｰｻﾞOP,45,0))</f>
        <v>-</v>
      </c>
      <c r="AR173" s="255">
        <f>IF($AE173=0,"　",VLOOKUP($AE173,ﾚｰｻﾞOP,47,0))</f>
        <v>0</v>
      </c>
      <c r="AS173" s="255">
        <f>IF($AE173=0,"　",VLOOKUP($AE173,ﾚｰｻﾞOP,47,0))</f>
        <v>0</v>
      </c>
      <c r="AT173" s="255"/>
      <c r="AU173" s="256">
        <f t="shared" si="362"/>
        <v>0</v>
      </c>
      <c r="AV173" s="257">
        <f t="shared" si="363"/>
        <v>0</v>
      </c>
      <c r="AW173" s="590" t="str">
        <f>IF($AE173=0,"　",VLOOKUP($AE173,ﾚｰｻﾞOP,5,0))</f>
        <v>-</v>
      </c>
      <c r="AX173" s="369"/>
      <c r="AY173" s="154" t="str">
        <f>IF($AE173=0,"　",VLOOKUP($AE173,ﾚｰｻﾞOP,6,0))</f>
        <v>-</v>
      </c>
      <c r="AZ173" s="367"/>
      <c r="BA173" s="154" t="str">
        <f>IF($AE173=0,"　",VLOOKUP($AE173,ﾚｰｻﾞOP,7,0))</f>
        <v>-</v>
      </c>
      <c r="BB173" s="367"/>
      <c r="BC173" s="368" t="str">
        <f>IF($AE173=0,"　",VLOOKUP($AE173,ﾚｰｻﾞOP,8,0))</f>
        <v>-</v>
      </c>
      <c r="BD173" s="369"/>
      <c r="BE173" s="154" t="str">
        <f>IF($AE173=0,"　",VLOOKUP($AE173,ﾚｰｻﾞOP,9,0))</f>
        <v>-</v>
      </c>
      <c r="BF173" s="367"/>
      <c r="BG173" s="368" t="str">
        <f>IF($AE173=0,"　",VLOOKUP($AE173,ﾚｰｻﾞOP,10,0))</f>
        <v>-</v>
      </c>
      <c r="BH173" s="367"/>
      <c r="BI173" s="154" t="str">
        <f>IF($AE173=0,"　",VLOOKUP($AE173,ﾚｰｻﾞOP,11,0))</f>
        <v>-</v>
      </c>
      <c r="BJ173" s="367"/>
      <c r="BK173" s="154" t="str">
        <f t="shared" si="354"/>
        <v>-</v>
      </c>
      <c r="BL173" s="367"/>
      <c r="BM173" s="154" t="str">
        <f t="shared" si="355"/>
        <v>-</v>
      </c>
      <c r="BN173" s="367"/>
      <c r="BO173" s="155" t="str">
        <f t="shared" si="348"/>
        <v>-</v>
      </c>
      <c r="BP173" s="367"/>
      <c r="BQ173" s="154" t="str">
        <f t="shared" si="323"/>
        <v>-</v>
      </c>
      <c r="BR173" s="369"/>
      <c r="BS173" s="154" t="str">
        <f t="shared" si="331"/>
        <v>-</v>
      </c>
      <c r="BT173" s="369"/>
      <c r="BU173" s="154" t="str">
        <f t="shared" si="332"/>
        <v>-</v>
      </c>
      <c r="BV173" s="369"/>
      <c r="BW173" s="154" t="str">
        <f t="shared" si="333"/>
        <v>-</v>
      </c>
      <c r="BX173" s="367"/>
      <c r="BY173" s="154" t="str">
        <f t="shared" si="334"/>
        <v>-</v>
      </c>
      <c r="BZ173" s="369"/>
      <c r="CA173" s="154" t="str">
        <f t="shared" si="335"/>
        <v>-</v>
      </c>
      <c r="CB173" s="367"/>
      <c r="CC173" s="154" t="str">
        <f t="shared" si="336"/>
        <v>-</v>
      </c>
      <c r="CD173" s="367"/>
      <c r="CE173" s="154" t="str">
        <f t="shared" si="364"/>
        <v>-</v>
      </c>
      <c r="CF173" s="369"/>
      <c r="CG173" s="155" t="str">
        <f t="shared" si="365"/>
        <v>-</v>
      </c>
      <c r="CH173" s="367"/>
      <c r="CI173" s="154" t="str">
        <f t="shared" si="366"/>
        <v>-</v>
      </c>
      <c r="CJ173" s="369"/>
      <c r="CK173" s="154" t="str">
        <f t="shared" si="367"/>
        <v>-</v>
      </c>
      <c r="CL173" s="367"/>
      <c r="CM173" s="154" t="str">
        <f t="shared" si="368"/>
        <v>-</v>
      </c>
      <c r="CN173" s="367"/>
      <c r="CO173" s="155" t="str">
        <f t="shared" si="369"/>
        <v>-</v>
      </c>
      <c r="CP173" s="367"/>
      <c r="CQ173" s="155" t="str">
        <f t="shared" si="370"/>
        <v>-</v>
      </c>
      <c r="CR173" s="367"/>
      <c r="CS173" s="154" t="str">
        <f t="shared" si="371"/>
        <v>-</v>
      </c>
      <c r="CT173" s="367"/>
      <c r="CU173" s="155"/>
      <c r="CV173" s="367"/>
      <c r="CW173" s="154" t="str">
        <f t="shared" si="372"/>
        <v>-</v>
      </c>
      <c r="CX173" s="367"/>
      <c r="CY173" s="155" t="str">
        <f t="shared" si="373"/>
        <v>-</v>
      </c>
      <c r="CZ173" s="367"/>
      <c r="DA173" s="154" t="str">
        <f t="shared" si="374"/>
        <v>-</v>
      </c>
      <c r="DB173" s="369"/>
      <c r="DC173" s="155" t="str">
        <f t="shared" si="375"/>
        <v>-</v>
      </c>
      <c r="DD173" s="367"/>
      <c r="DE173" s="374">
        <f t="shared" si="382"/>
        <v>0</v>
      </c>
      <c r="DF173" s="373"/>
      <c r="DG173" s="265">
        <f t="shared" si="341"/>
        <v>0</v>
      </c>
      <c r="DH173" s="372"/>
      <c r="DI173" s="267">
        <f t="shared" si="383"/>
        <v>0</v>
      </c>
      <c r="DJ173" s="373"/>
      <c r="DK173" s="374">
        <f t="shared" si="378"/>
        <v>0</v>
      </c>
      <c r="DL173" s="373"/>
      <c r="DM173" s="374">
        <f t="shared" si="384"/>
        <v>0</v>
      </c>
      <c r="DN173" s="373"/>
      <c r="DO173" s="155">
        <f t="shared" si="385"/>
        <v>0</v>
      </c>
      <c r="DP173" s="372"/>
      <c r="DQ173" s="155">
        <f t="shared" si="386"/>
        <v>0</v>
      </c>
      <c r="DR173" s="373"/>
      <c r="DS173" s="155">
        <f t="shared" si="387"/>
        <v>0</v>
      </c>
      <c r="DT173" s="372"/>
      <c r="DU173" s="155">
        <f t="shared" si="376"/>
        <v>0</v>
      </c>
      <c r="DV173" s="373"/>
      <c r="DW173" s="368">
        <f t="shared" si="388"/>
        <v>0</v>
      </c>
      <c r="DX173" s="372"/>
      <c r="DY173" s="154">
        <f t="shared" si="379"/>
        <v>0</v>
      </c>
      <c r="DZ173" s="373"/>
      <c r="EA173" s="154">
        <f t="shared" si="389"/>
        <v>0</v>
      </c>
      <c r="EB173" s="373"/>
      <c r="EC173" s="269">
        <f t="shared" si="380"/>
        <v>0</v>
      </c>
      <c r="ED173" s="376"/>
      <c r="EE173" s="271">
        <f t="shared" si="381"/>
        <v>0</v>
      </c>
      <c r="EF173" s="377"/>
      <c r="EG173" s="273"/>
      <c r="EH173" s="274"/>
      <c r="EI173" s="275"/>
      <c r="EJ173" s="276"/>
      <c r="EK173" s="275"/>
      <c r="EL173" s="277"/>
      <c r="EM173" s="278" t="str">
        <f t="shared" si="377"/>
        <v xml:space="preserve"> </v>
      </c>
      <c r="EN173" s="372"/>
      <c r="EO173" s="1110"/>
      <c r="EP173" s="373"/>
      <c r="ER173" s="194" t="str">
        <f t="shared" si="347"/>
        <v>-</v>
      </c>
      <c r="ET173" s="154">
        <v>45772</v>
      </c>
      <c r="EU173" s="367">
        <v>4163143</v>
      </c>
      <c r="EV173" s="154">
        <v>45772</v>
      </c>
      <c r="EW173" s="367">
        <v>4163143</v>
      </c>
      <c r="EX173" s="154">
        <f>IF($AE173=0,"　",VLOOKUP($AE173,ﾚｰｻﾞOP,61,0))</f>
        <v>0</v>
      </c>
      <c r="EY173" s="367"/>
      <c r="EZ173" s="154">
        <f>IF($AE173=0,"　",VLOOKUP($AE173,ﾚｰｻﾞOP,62,0))</f>
        <v>0</v>
      </c>
      <c r="FA173" s="367"/>
      <c r="FB173" s="154">
        <f>IF($AE173=0,"　",VLOOKUP($AE173,ﾚｰｻﾞOP,63,0))</f>
        <v>0</v>
      </c>
      <c r="FC173" s="367"/>
      <c r="FD173" s="154">
        <v>45784</v>
      </c>
      <c r="FE173" s="367">
        <v>4163176</v>
      </c>
      <c r="FF173" s="155">
        <f>IF($AE173=0,"　",VLOOKUP($AE173,ﾚｰｻﾞOP,65,0))</f>
        <v>0</v>
      </c>
      <c r="FG173" s="367"/>
      <c r="FH173" s="154">
        <f>IF($AE173=0,"　",VLOOKUP($AE173,ﾚｰｻﾞOP,66,0))</f>
        <v>0</v>
      </c>
      <c r="FI173" s="367"/>
      <c r="FJ173" s="154">
        <v>45772</v>
      </c>
      <c r="FK173" s="373">
        <v>4163146</v>
      </c>
      <c r="FL173" s="155">
        <v>1</v>
      </c>
      <c r="FM173" s="279"/>
      <c r="FN173" s="1184"/>
      <c r="FO173" s="280"/>
      <c r="FP173" s="281"/>
      <c r="FQ173" s="282"/>
      <c r="FS173" s="281"/>
      <c r="FT173" s="282"/>
    </row>
    <row r="174" spans="1:176" ht="18.600000000000001" customHeight="1">
      <c r="A174" s="228">
        <f t="shared" si="353"/>
        <v>164</v>
      </c>
      <c r="B174" s="343" t="str">
        <f t="shared" si="257"/>
        <v>　</v>
      </c>
      <c r="C174" s="1058">
        <v>45839</v>
      </c>
      <c r="D174" s="1115" t="s">
        <v>498</v>
      </c>
      <c r="E174" s="1116" t="s">
        <v>1076</v>
      </c>
      <c r="F174" s="595"/>
      <c r="G174" s="1117"/>
      <c r="H174" s="1118"/>
      <c r="I174" s="1119"/>
      <c r="J174" s="1120" t="s">
        <v>96</v>
      </c>
      <c r="K174" s="1121" t="s">
        <v>508</v>
      </c>
      <c r="L174" s="1122"/>
      <c r="M174" s="1123"/>
      <c r="N174" s="1124"/>
      <c r="O174" s="1123"/>
      <c r="P174" s="1124"/>
      <c r="Q174" s="1123"/>
      <c r="R174" s="1124"/>
      <c r="S174" s="1123"/>
      <c r="T174" s="1124"/>
      <c r="U174" s="1125"/>
      <c r="V174" s="1124"/>
      <c r="W174" s="1126" t="s">
        <v>1092</v>
      </c>
      <c r="X174" s="1127"/>
      <c r="Y174" s="1128">
        <v>45819</v>
      </c>
      <c r="Z174" s="1128"/>
      <c r="AA174" s="1129"/>
      <c r="AB174" s="1128"/>
      <c r="AC174" s="1130"/>
      <c r="AD174" s="1131"/>
      <c r="AE174" s="1132"/>
      <c r="AF174" s="363" t="str">
        <f t="shared" si="309"/>
        <v>　</v>
      </c>
      <c r="AG174" s="1133"/>
      <c r="AH174" s="1133"/>
      <c r="AI174" s="1133"/>
      <c r="AJ174" s="1133"/>
      <c r="AK174" s="1133"/>
      <c r="AL174" s="1133"/>
      <c r="AM174" s="1133"/>
      <c r="AN174" s="1133"/>
      <c r="AO174" s="1133"/>
      <c r="AP174" s="1134"/>
      <c r="AQ174" s="1133"/>
      <c r="AR174" s="1133"/>
      <c r="AS174" s="1133"/>
      <c r="AT174" s="1133"/>
      <c r="AU174" s="256">
        <f t="shared" si="362"/>
        <v>0</v>
      </c>
      <c r="AV174" s="257">
        <f t="shared" si="363"/>
        <v>0</v>
      </c>
      <c r="AW174" s="1135"/>
      <c r="AX174" s="1136"/>
      <c r="AY174" s="1137"/>
      <c r="AZ174" s="1138"/>
      <c r="BA174" s="1137"/>
      <c r="BB174" s="1138"/>
      <c r="BC174" s="1135"/>
      <c r="BD174" s="1136"/>
      <c r="BE174" s="1137"/>
      <c r="BF174" s="1138"/>
      <c r="BG174" s="1135"/>
      <c r="BH174" s="1138"/>
      <c r="BI174" s="1137"/>
      <c r="BJ174" s="1138"/>
      <c r="BK174" s="1137"/>
      <c r="BL174" s="1138"/>
      <c r="BM174" s="1137"/>
      <c r="BN174" s="1138"/>
      <c r="BO174" s="1139"/>
      <c r="BP174" s="1138"/>
      <c r="BQ174" s="1137"/>
      <c r="BR174" s="1136"/>
      <c r="BS174" s="1137"/>
      <c r="BT174" s="1136"/>
      <c r="BU174" s="1137"/>
      <c r="BV174" s="1136"/>
      <c r="BW174" s="1137"/>
      <c r="BX174" s="1138"/>
      <c r="BY174" s="1137"/>
      <c r="BZ174" s="1136"/>
      <c r="CA174" s="1137"/>
      <c r="CB174" s="1138"/>
      <c r="CC174" s="1137"/>
      <c r="CD174" s="1138"/>
      <c r="CE174" s="154" t="str">
        <f t="shared" si="364"/>
        <v>　</v>
      </c>
      <c r="CF174" s="1136"/>
      <c r="CG174" s="1139"/>
      <c r="CH174" s="1138"/>
      <c r="CI174" s="1137"/>
      <c r="CJ174" s="1136"/>
      <c r="CK174" s="1137"/>
      <c r="CL174" s="1138"/>
      <c r="CM174" s="1137"/>
      <c r="CN174" s="1138"/>
      <c r="CO174" s="1139"/>
      <c r="CP174" s="1138"/>
      <c r="CQ174" s="1139"/>
      <c r="CR174" s="1138"/>
      <c r="CS174" s="1137"/>
      <c r="CT174" s="1138"/>
      <c r="CU174" s="1139"/>
      <c r="CV174" s="1138"/>
      <c r="CW174" s="1137"/>
      <c r="CX174" s="1138"/>
      <c r="CY174" s="1139"/>
      <c r="CZ174" s="1138"/>
      <c r="DA174" s="1137"/>
      <c r="DB174" s="1136"/>
      <c r="DC174" s="1139"/>
      <c r="DD174" s="1138"/>
      <c r="DE174" s="374">
        <f t="shared" si="382"/>
        <v>0</v>
      </c>
      <c r="DF174" s="373"/>
      <c r="DG174" s="265">
        <f t="shared" si="341"/>
        <v>0</v>
      </c>
      <c r="DH174" s="372"/>
      <c r="DI174" s="267">
        <f t="shared" si="383"/>
        <v>0</v>
      </c>
      <c r="DJ174" s="373"/>
      <c r="DK174" s="374">
        <f t="shared" si="378"/>
        <v>0</v>
      </c>
      <c r="DL174" s="373"/>
      <c r="DM174" s="374">
        <f t="shared" si="384"/>
        <v>0</v>
      </c>
      <c r="DN174" s="373"/>
      <c r="DO174" s="155">
        <f t="shared" si="385"/>
        <v>0</v>
      </c>
      <c r="DP174" s="372"/>
      <c r="DQ174" s="155">
        <f t="shared" si="386"/>
        <v>0</v>
      </c>
      <c r="DR174" s="373"/>
      <c r="DS174" s="155">
        <f t="shared" si="387"/>
        <v>0</v>
      </c>
      <c r="DT174" s="372"/>
      <c r="DU174" s="155">
        <f t="shared" si="376"/>
        <v>0</v>
      </c>
      <c r="DV174" s="373"/>
      <c r="DW174" s="368">
        <f t="shared" si="388"/>
        <v>0</v>
      </c>
      <c r="DX174" s="372"/>
      <c r="DY174" s="154">
        <f t="shared" si="379"/>
        <v>0</v>
      </c>
      <c r="DZ174" s="373"/>
      <c r="EA174" s="154">
        <f t="shared" si="389"/>
        <v>0</v>
      </c>
      <c r="EB174" s="373"/>
      <c r="EC174" s="269">
        <f t="shared" si="380"/>
        <v>0</v>
      </c>
      <c r="ED174" s="376"/>
      <c r="EE174" s="271">
        <f t="shared" si="381"/>
        <v>0</v>
      </c>
      <c r="EF174" s="377"/>
      <c r="EG174" s="273"/>
      <c r="EH174" s="274"/>
      <c r="EI174" s="275"/>
      <c r="EJ174" s="276"/>
      <c r="EK174" s="275"/>
      <c r="EL174" s="277"/>
      <c r="EM174" s="278" t="str">
        <f t="shared" si="377"/>
        <v xml:space="preserve"> </v>
      </c>
      <c r="EN174" s="372"/>
      <c r="EO174" s="1110"/>
      <c r="EP174" s="1140"/>
      <c r="ER174" s="1141"/>
      <c r="ET174" s="1137" t="str">
        <f t="shared" ref="ET174:ET179" si="390">IF($AE174=0,"　",VLOOKUP($AE174,ﾚｰｻﾞOP,60,0))</f>
        <v>　</v>
      </c>
      <c r="EU174" s="1138"/>
      <c r="EV174" s="1137" t="str">
        <f t="shared" ref="EV174:EV179" si="391">IF($AE174=0,"　",VLOOKUP($AE174,ﾚｰｻﾞOP,60,0))</f>
        <v>　</v>
      </c>
      <c r="EW174" s="1138"/>
      <c r="EX174" s="1137"/>
      <c r="EY174" s="1138"/>
      <c r="EZ174" s="1137"/>
      <c r="FA174" s="1138"/>
      <c r="FB174" s="1137"/>
      <c r="FC174" s="1138"/>
      <c r="FD174" s="1137"/>
      <c r="FE174" s="1138"/>
      <c r="FF174" s="1139"/>
      <c r="FG174" s="1138"/>
      <c r="FH174" s="1137"/>
      <c r="FI174" s="1138"/>
      <c r="FJ174" s="1137"/>
      <c r="FK174" s="1140"/>
      <c r="FL174" s="1139"/>
      <c r="FM174" s="279"/>
      <c r="FN174" s="1184"/>
      <c r="FO174" s="280"/>
      <c r="FP174" s="281"/>
      <c r="FQ174" s="282"/>
      <c r="FS174" s="281"/>
      <c r="FT174" s="282"/>
    </row>
    <row r="175" spans="1:176" ht="18.600000000000001" customHeight="1">
      <c r="A175" s="228">
        <f t="shared" si="353"/>
        <v>165</v>
      </c>
      <c r="B175" s="343" t="str">
        <f t="shared" si="257"/>
        <v>　</v>
      </c>
      <c r="C175" s="1058">
        <v>45839</v>
      </c>
      <c r="D175" s="1142" t="s">
        <v>498</v>
      </c>
      <c r="E175" s="1143" t="s">
        <v>1077</v>
      </c>
      <c r="F175" s="595"/>
      <c r="G175" s="1144"/>
      <c r="H175" s="1145"/>
      <c r="I175" s="1146"/>
      <c r="J175" s="1120" t="s">
        <v>96</v>
      </c>
      <c r="K175" s="1121" t="s">
        <v>508</v>
      </c>
      <c r="L175" s="1147"/>
      <c r="M175" s="1148"/>
      <c r="N175" s="1149"/>
      <c r="O175" s="1148"/>
      <c r="P175" s="1149"/>
      <c r="Q175" s="1148"/>
      <c r="R175" s="1149"/>
      <c r="S175" s="1148"/>
      <c r="T175" s="1149"/>
      <c r="U175" s="1150"/>
      <c r="V175" s="1149"/>
      <c r="W175" s="1151" t="s">
        <v>1093</v>
      </c>
      <c r="X175" s="1152"/>
      <c r="Y175" s="1128">
        <v>45819</v>
      </c>
      <c r="Z175" s="1153"/>
      <c r="AA175" s="1154"/>
      <c r="AB175" s="1153"/>
      <c r="AC175" s="1155"/>
      <c r="AD175" s="1156"/>
      <c r="AE175" s="1157"/>
      <c r="AF175" s="363" t="str">
        <f t="shared" si="309"/>
        <v>　</v>
      </c>
      <c r="AG175" s="1158"/>
      <c r="AH175" s="1158"/>
      <c r="AI175" s="1158"/>
      <c r="AJ175" s="1158"/>
      <c r="AK175" s="1158"/>
      <c r="AL175" s="1158"/>
      <c r="AM175" s="1158"/>
      <c r="AN175" s="1158"/>
      <c r="AO175" s="1158"/>
      <c r="AP175" s="1159"/>
      <c r="AQ175" s="1158"/>
      <c r="AR175" s="1158"/>
      <c r="AS175" s="1158"/>
      <c r="AT175" s="1158"/>
      <c r="AU175" s="256">
        <f t="shared" si="362"/>
        <v>0</v>
      </c>
      <c r="AV175" s="257">
        <f t="shared" si="363"/>
        <v>0</v>
      </c>
      <c r="AW175" s="1135"/>
      <c r="AX175" s="1136"/>
      <c r="AY175" s="1137"/>
      <c r="AZ175" s="1138"/>
      <c r="BA175" s="1137"/>
      <c r="BB175" s="1138"/>
      <c r="BC175" s="1135"/>
      <c r="BD175" s="1136"/>
      <c r="BE175" s="1137"/>
      <c r="BF175" s="1138"/>
      <c r="BG175" s="1135"/>
      <c r="BH175" s="1138"/>
      <c r="BI175" s="1137"/>
      <c r="BJ175" s="1138"/>
      <c r="BK175" s="1137"/>
      <c r="BL175" s="1138"/>
      <c r="BM175" s="1137"/>
      <c r="BN175" s="1138"/>
      <c r="BO175" s="1139"/>
      <c r="BP175" s="1138"/>
      <c r="BQ175" s="1137"/>
      <c r="BR175" s="1136"/>
      <c r="BS175" s="1137"/>
      <c r="BT175" s="1136"/>
      <c r="BU175" s="1137"/>
      <c r="BV175" s="1136"/>
      <c r="BW175" s="1137"/>
      <c r="BX175" s="1138"/>
      <c r="BY175" s="1137"/>
      <c r="BZ175" s="1136"/>
      <c r="CA175" s="1137"/>
      <c r="CB175" s="1138"/>
      <c r="CC175" s="1137"/>
      <c r="CD175" s="1138"/>
      <c r="CE175" s="154" t="str">
        <f t="shared" si="364"/>
        <v>　</v>
      </c>
      <c r="CF175" s="1136"/>
      <c r="CG175" s="1139"/>
      <c r="CH175" s="1138"/>
      <c r="CI175" s="1137"/>
      <c r="CJ175" s="1136"/>
      <c r="CK175" s="1137"/>
      <c r="CL175" s="1138"/>
      <c r="CM175" s="1137"/>
      <c r="CN175" s="1138"/>
      <c r="CO175" s="1139"/>
      <c r="CP175" s="1138"/>
      <c r="CQ175" s="1139"/>
      <c r="CR175" s="1138"/>
      <c r="CS175" s="1137"/>
      <c r="CT175" s="1138"/>
      <c r="CU175" s="1139"/>
      <c r="CV175" s="1138"/>
      <c r="CW175" s="1137"/>
      <c r="CX175" s="1138"/>
      <c r="CY175" s="1139"/>
      <c r="CZ175" s="1138"/>
      <c r="DA175" s="1160"/>
      <c r="DB175" s="1161"/>
      <c r="DC175" s="1162"/>
      <c r="DD175" s="1163"/>
      <c r="DE175" s="374">
        <f t="shared" si="382"/>
        <v>0</v>
      </c>
      <c r="DF175" s="373"/>
      <c r="DG175" s="265">
        <f t="shared" si="341"/>
        <v>0</v>
      </c>
      <c r="DH175" s="372"/>
      <c r="DI175" s="267">
        <f t="shared" si="383"/>
        <v>0</v>
      </c>
      <c r="DJ175" s="373"/>
      <c r="DK175" s="374">
        <f t="shared" si="378"/>
        <v>0</v>
      </c>
      <c r="DL175" s="373"/>
      <c r="DM175" s="374">
        <f t="shared" si="384"/>
        <v>0</v>
      </c>
      <c r="DN175" s="373"/>
      <c r="DO175" s="155">
        <f t="shared" si="385"/>
        <v>0</v>
      </c>
      <c r="DP175" s="372"/>
      <c r="DQ175" s="155">
        <f t="shared" si="386"/>
        <v>0</v>
      </c>
      <c r="DR175" s="373"/>
      <c r="DS175" s="155">
        <f t="shared" si="387"/>
        <v>0</v>
      </c>
      <c r="DT175" s="372"/>
      <c r="DU175" s="155">
        <f t="shared" si="376"/>
        <v>0</v>
      </c>
      <c r="DV175" s="373"/>
      <c r="DW175" s="368">
        <f t="shared" si="388"/>
        <v>0</v>
      </c>
      <c r="DX175" s="372"/>
      <c r="DY175" s="154">
        <f t="shared" si="379"/>
        <v>0</v>
      </c>
      <c r="DZ175" s="373"/>
      <c r="EA175" s="154">
        <f t="shared" si="389"/>
        <v>0</v>
      </c>
      <c r="EB175" s="373"/>
      <c r="EC175" s="269">
        <f t="shared" si="380"/>
        <v>0</v>
      </c>
      <c r="ED175" s="376"/>
      <c r="EE175" s="271">
        <f t="shared" si="381"/>
        <v>0</v>
      </c>
      <c r="EF175" s="377"/>
      <c r="EG175" s="273"/>
      <c r="EH175" s="274"/>
      <c r="EI175" s="275"/>
      <c r="EJ175" s="276"/>
      <c r="EK175" s="275"/>
      <c r="EL175" s="277"/>
      <c r="EM175" s="278" t="str">
        <f t="shared" si="377"/>
        <v xml:space="preserve"> </v>
      </c>
      <c r="EN175" s="372"/>
      <c r="EO175" s="1110"/>
      <c r="EP175" s="1164"/>
      <c r="ER175" s="1165"/>
      <c r="ET175" s="1160" t="str">
        <f t="shared" si="390"/>
        <v>　</v>
      </c>
      <c r="EU175" s="1163"/>
      <c r="EV175" s="1160" t="str">
        <f t="shared" si="391"/>
        <v>　</v>
      </c>
      <c r="EW175" s="1163"/>
      <c r="EX175" s="1160"/>
      <c r="EY175" s="1163"/>
      <c r="EZ175" s="1160"/>
      <c r="FA175" s="1163"/>
      <c r="FB175" s="1160"/>
      <c r="FC175" s="1163"/>
      <c r="FD175" s="1160"/>
      <c r="FE175" s="1163"/>
      <c r="FF175" s="1162"/>
      <c r="FG175" s="1163"/>
      <c r="FH175" s="1160"/>
      <c r="FI175" s="1163"/>
      <c r="FJ175" s="1160"/>
      <c r="FK175" s="1164"/>
      <c r="FL175" s="1162"/>
      <c r="FM175" s="279"/>
      <c r="FN175" s="1184"/>
      <c r="FO175" s="280"/>
      <c r="FP175" s="281"/>
      <c r="FQ175" s="282"/>
      <c r="FS175" s="281"/>
      <c r="FT175" s="282"/>
    </row>
    <row r="176" spans="1:176" ht="18.600000000000001" customHeight="1">
      <c r="A176" s="228">
        <f t="shared" si="353"/>
        <v>166</v>
      </c>
      <c r="B176" s="343">
        <f t="shared" si="257"/>
        <v>0</v>
      </c>
      <c r="C176" s="1058">
        <v>45839</v>
      </c>
      <c r="D176" s="1166" t="s">
        <v>34</v>
      </c>
      <c r="E176" s="1167" t="s">
        <v>675</v>
      </c>
      <c r="F176" s="595"/>
      <c r="G176" s="1168"/>
      <c r="H176" s="1169"/>
      <c r="I176" s="1170"/>
      <c r="J176" s="1120" t="s">
        <v>96</v>
      </c>
      <c r="K176" s="1121" t="s">
        <v>508</v>
      </c>
      <c r="L176" s="1171"/>
      <c r="M176" s="1172"/>
      <c r="N176" s="1173"/>
      <c r="O176" s="1172"/>
      <c r="P176" s="1173"/>
      <c r="Q176" s="1172"/>
      <c r="R176" s="1173"/>
      <c r="S176" s="1172"/>
      <c r="T176" s="1173"/>
      <c r="U176" s="1174"/>
      <c r="V176" s="1173"/>
      <c r="W176" s="1175" t="s">
        <v>1094</v>
      </c>
      <c r="X176" s="1176"/>
      <c r="Y176" s="1128">
        <v>45819</v>
      </c>
      <c r="Z176" s="1177"/>
      <c r="AA176" s="1178"/>
      <c r="AB176" s="1177"/>
      <c r="AC176" s="1179"/>
      <c r="AD176" s="1180"/>
      <c r="AE176" s="1181"/>
      <c r="AF176" s="1182"/>
      <c r="AG176" s="1183"/>
      <c r="AH176" s="1183"/>
      <c r="AI176" s="1183"/>
      <c r="AJ176" s="1183"/>
      <c r="AK176" s="1183"/>
      <c r="AL176" s="1183"/>
      <c r="AM176" s="1183"/>
      <c r="AN176" s="1183"/>
      <c r="AO176" s="1183"/>
      <c r="AP176" s="1182"/>
      <c r="AQ176" s="1183"/>
      <c r="AR176" s="1183"/>
      <c r="AS176" s="1183"/>
      <c r="AT176" s="1183"/>
      <c r="AU176" s="256">
        <f t="shared" si="362"/>
        <v>0</v>
      </c>
      <c r="AV176" s="257">
        <f t="shared" si="363"/>
        <v>0</v>
      </c>
      <c r="AW176" s="1135"/>
      <c r="AX176" s="1136"/>
      <c r="AY176" s="1137"/>
      <c r="AZ176" s="1138"/>
      <c r="BA176" s="1137"/>
      <c r="BB176" s="1138"/>
      <c r="BC176" s="1135"/>
      <c r="BD176" s="1136"/>
      <c r="BE176" s="1137"/>
      <c r="BF176" s="1138"/>
      <c r="BG176" s="1135"/>
      <c r="BH176" s="1138"/>
      <c r="BI176" s="1137"/>
      <c r="BJ176" s="1138"/>
      <c r="BK176" s="1137"/>
      <c r="BL176" s="1138"/>
      <c r="BM176" s="1137"/>
      <c r="BN176" s="1138"/>
      <c r="BO176" s="1139"/>
      <c r="BP176" s="1138"/>
      <c r="BQ176" s="1137"/>
      <c r="BR176" s="1136"/>
      <c r="BS176" s="1137"/>
      <c r="BT176" s="1136"/>
      <c r="BU176" s="1137"/>
      <c r="BV176" s="1136"/>
      <c r="BW176" s="1137"/>
      <c r="BX176" s="1138"/>
      <c r="BY176" s="1137"/>
      <c r="BZ176" s="1136"/>
      <c r="CA176" s="1137"/>
      <c r="CB176" s="1138"/>
      <c r="CC176" s="1137"/>
      <c r="CD176" s="1138"/>
      <c r="CE176" s="154" t="str">
        <f t="shared" si="364"/>
        <v>　</v>
      </c>
      <c r="CF176" s="1136"/>
      <c r="CG176" s="1139"/>
      <c r="CH176" s="1138"/>
      <c r="CI176" s="1137"/>
      <c r="CJ176" s="1136"/>
      <c r="CK176" s="1137"/>
      <c r="CL176" s="1138"/>
      <c r="CM176" s="1137"/>
      <c r="CN176" s="1138"/>
      <c r="CO176" s="1139"/>
      <c r="CP176" s="1138"/>
      <c r="CQ176" s="1139"/>
      <c r="CR176" s="1138"/>
      <c r="CS176" s="1137"/>
      <c r="CT176" s="1138"/>
      <c r="CU176" s="1139"/>
      <c r="CV176" s="1138"/>
      <c r="CW176" s="1137"/>
      <c r="CX176" s="1138"/>
      <c r="CY176" s="1139"/>
      <c r="CZ176" s="1138"/>
      <c r="DA176" s="1184"/>
      <c r="DB176" s="1185"/>
      <c r="DC176" s="1186"/>
      <c r="DD176" s="1187"/>
      <c r="DE176" s="374">
        <f t="shared" si="382"/>
        <v>0</v>
      </c>
      <c r="DF176" s="373"/>
      <c r="DG176" s="265">
        <f t="shared" ref="DG176:DG207" si="392">IF(AH176=1,1,0)</f>
        <v>0</v>
      </c>
      <c r="DH176" s="372"/>
      <c r="DI176" s="267">
        <f t="shared" si="383"/>
        <v>0</v>
      </c>
      <c r="DJ176" s="373"/>
      <c r="DK176" s="374">
        <f t="shared" si="378"/>
        <v>0</v>
      </c>
      <c r="DL176" s="373"/>
      <c r="DM176" s="374">
        <f t="shared" si="384"/>
        <v>0</v>
      </c>
      <c r="DN176" s="373"/>
      <c r="DO176" s="155">
        <f t="shared" si="385"/>
        <v>0</v>
      </c>
      <c r="DP176" s="372"/>
      <c r="DQ176" s="155">
        <f t="shared" si="386"/>
        <v>0</v>
      </c>
      <c r="DR176" s="373"/>
      <c r="DS176" s="155">
        <f t="shared" si="387"/>
        <v>0</v>
      </c>
      <c r="DT176" s="372"/>
      <c r="DU176" s="155">
        <f t="shared" si="376"/>
        <v>0</v>
      </c>
      <c r="DV176" s="373"/>
      <c r="DW176" s="368">
        <f t="shared" si="388"/>
        <v>0</v>
      </c>
      <c r="DX176" s="372"/>
      <c r="DY176" s="154">
        <f t="shared" si="379"/>
        <v>0</v>
      </c>
      <c r="DZ176" s="373"/>
      <c r="EA176" s="154">
        <f t="shared" si="389"/>
        <v>0</v>
      </c>
      <c r="EB176" s="373"/>
      <c r="EC176" s="269">
        <f t="shared" si="380"/>
        <v>0</v>
      </c>
      <c r="ED176" s="376"/>
      <c r="EE176" s="271">
        <f t="shared" si="381"/>
        <v>0</v>
      </c>
      <c r="EF176" s="377"/>
      <c r="EG176" s="273"/>
      <c r="EH176" s="274"/>
      <c r="EI176" s="275"/>
      <c r="EJ176" s="276"/>
      <c r="EK176" s="275"/>
      <c r="EL176" s="277"/>
      <c r="EM176" s="278" t="str">
        <f t="shared" si="377"/>
        <v xml:space="preserve"> </v>
      </c>
      <c r="EN176" s="372"/>
      <c r="EO176" s="1110"/>
      <c r="EP176" s="1188"/>
      <c r="ER176" s="1189"/>
      <c r="ET176" s="1184" t="str">
        <f t="shared" si="390"/>
        <v>　</v>
      </c>
      <c r="EU176" s="1187"/>
      <c r="EV176" s="1184" t="str">
        <f t="shared" si="391"/>
        <v>　</v>
      </c>
      <c r="EW176" s="1187"/>
      <c r="EX176" s="1184"/>
      <c r="EY176" s="1187"/>
      <c r="EZ176" s="1184"/>
      <c r="FA176" s="1187"/>
      <c r="FB176" s="1184"/>
      <c r="FC176" s="1187"/>
      <c r="FD176" s="1184"/>
      <c r="FE176" s="1187"/>
      <c r="FF176" s="1186"/>
      <c r="FG176" s="1187"/>
      <c r="FH176" s="1184"/>
      <c r="FI176" s="1187"/>
      <c r="FJ176" s="1184"/>
      <c r="FK176" s="1188"/>
      <c r="FL176" s="1186"/>
      <c r="FM176" s="279"/>
      <c r="FN176" s="1184"/>
      <c r="FO176" s="280"/>
      <c r="FP176" s="281"/>
      <c r="FQ176" s="282"/>
      <c r="FS176" s="281"/>
      <c r="FT176" s="282"/>
    </row>
    <row r="177" spans="1:176" ht="18.600000000000001" customHeight="1">
      <c r="A177" s="228">
        <f t="shared" si="353"/>
        <v>167</v>
      </c>
      <c r="B177" s="343">
        <f t="shared" si="257"/>
        <v>0</v>
      </c>
      <c r="C177" s="1058">
        <v>45839</v>
      </c>
      <c r="D177" s="1190" t="s">
        <v>34</v>
      </c>
      <c r="E177" s="1191" t="s">
        <v>674</v>
      </c>
      <c r="F177" s="595"/>
      <c r="G177" s="1192"/>
      <c r="H177" s="1193"/>
      <c r="I177" s="1194"/>
      <c r="J177" s="1120" t="s">
        <v>96</v>
      </c>
      <c r="K177" s="1121" t="s">
        <v>508</v>
      </c>
      <c r="L177" s="1195"/>
      <c r="M177" s="1196"/>
      <c r="N177" s="1197"/>
      <c r="O177" s="1196"/>
      <c r="P177" s="1197"/>
      <c r="Q177" s="1196"/>
      <c r="R177" s="1197"/>
      <c r="S177" s="1196"/>
      <c r="T177" s="1197"/>
      <c r="U177" s="1198"/>
      <c r="V177" s="1197"/>
      <c r="W177" s="1199" t="s">
        <v>1092</v>
      </c>
      <c r="X177" s="1200"/>
      <c r="Y177" s="1128">
        <v>45819</v>
      </c>
      <c r="Z177" s="1201"/>
      <c r="AA177" s="1202"/>
      <c r="AB177" s="1201"/>
      <c r="AC177" s="1203"/>
      <c r="AD177" s="1204"/>
      <c r="AE177" s="1205"/>
      <c r="AF177" s="1206"/>
      <c r="AG177" s="1207"/>
      <c r="AH177" s="1207"/>
      <c r="AI177" s="1207"/>
      <c r="AJ177" s="1207"/>
      <c r="AK177" s="1207"/>
      <c r="AL177" s="1207"/>
      <c r="AM177" s="1207"/>
      <c r="AN177" s="1207"/>
      <c r="AO177" s="1207"/>
      <c r="AP177" s="1206"/>
      <c r="AQ177" s="1207"/>
      <c r="AR177" s="1207"/>
      <c r="AS177" s="1207"/>
      <c r="AT177" s="1207"/>
      <c r="AU177" s="256">
        <f t="shared" si="362"/>
        <v>0</v>
      </c>
      <c r="AV177" s="257">
        <f t="shared" si="363"/>
        <v>0</v>
      </c>
      <c r="AW177" s="1135"/>
      <c r="AX177" s="1136"/>
      <c r="AY177" s="1137"/>
      <c r="AZ177" s="1138"/>
      <c r="BA177" s="1137"/>
      <c r="BB177" s="1138"/>
      <c r="BC177" s="1135"/>
      <c r="BD177" s="1136"/>
      <c r="BE177" s="1137"/>
      <c r="BF177" s="1138"/>
      <c r="BG177" s="1135"/>
      <c r="BH177" s="1138"/>
      <c r="BI177" s="1137"/>
      <c r="BJ177" s="1138"/>
      <c r="BK177" s="1137"/>
      <c r="BL177" s="1138"/>
      <c r="BM177" s="1137"/>
      <c r="BN177" s="1138"/>
      <c r="BO177" s="1139"/>
      <c r="BP177" s="1138"/>
      <c r="BQ177" s="1137"/>
      <c r="BR177" s="1136"/>
      <c r="BS177" s="1137"/>
      <c r="BT177" s="1136"/>
      <c r="BU177" s="1137"/>
      <c r="BV177" s="1136"/>
      <c r="BW177" s="1137"/>
      <c r="BX177" s="1138"/>
      <c r="BY177" s="1137"/>
      <c r="BZ177" s="1136"/>
      <c r="CA177" s="1137"/>
      <c r="CB177" s="1138"/>
      <c r="CC177" s="1137"/>
      <c r="CD177" s="1138"/>
      <c r="CE177" s="154" t="str">
        <f t="shared" si="364"/>
        <v>　</v>
      </c>
      <c r="CF177" s="1136"/>
      <c r="CG177" s="1139"/>
      <c r="CH177" s="1138"/>
      <c r="CI177" s="1137"/>
      <c r="CJ177" s="1136"/>
      <c r="CK177" s="1137"/>
      <c r="CL177" s="1138"/>
      <c r="CM177" s="1137"/>
      <c r="CN177" s="1138"/>
      <c r="CO177" s="1139"/>
      <c r="CP177" s="1138"/>
      <c r="CQ177" s="1139"/>
      <c r="CR177" s="1138"/>
      <c r="CS177" s="1137"/>
      <c r="CT177" s="1138"/>
      <c r="CU177" s="1139"/>
      <c r="CV177" s="1138"/>
      <c r="CW177" s="1137"/>
      <c r="CX177" s="1138"/>
      <c r="CY177" s="1139"/>
      <c r="CZ177" s="1138"/>
      <c r="DA177" s="1208"/>
      <c r="DB177" s="1209"/>
      <c r="DC177" s="1210"/>
      <c r="DD177" s="1211"/>
      <c r="DE177" s="374">
        <f t="shared" si="382"/>
        <v>0</v>
      </c>
      <c r="DF177" s="373"/>
      <c r="DG177" s="265">
        <f t="shared" si="392"/>
        <v>0</v>
      </c>
      <c r="DH177" s="372"/>
      <c r="DI177" s="267">
        <f t="shared" si="383"/>
        <v>0</v>
      </c>
      <c r="DJ177" s="373"/>
      <c r="DK177" s="374">
        <f t="shared" si="378"/>
        <v>0</v>
      </c>
      <c r="DL177" s="373"/>
      <c r="DM177" s="374">
        <f t="shared" si="384"/>
        <v>0</v>
      </c>
      <c r="DN177" s="373"/>
      <c r="DO177" s="155">
        <f t="shared" si="385"/>
        <v>0</v>
      </c>
      <c r="DP177" s="372"/>
      <c r="DQ177" s="155">
        <f t="shared" si="386"/>
        <v>0</v>
      </c>
      <c r="DR177" s="373"/>
      <c r="DS177" s="155">
        <f t="shared" si="387"/>
        <v>0</v>
      </c>
      <c r="DT177" s="372"/>
      <c r="DU177" s="155">
        <f t="shared" si="376"/>
        <v>0</v>
      </c>
      <c r="DV177" s="373"/>
      <c r="DW177" s="368">
        <f t="shared" si="388"/>
        <v>0</v>
      </c>
      <c r="DX177" s="372"/>
      <c r="DY177" s="154">
        <f t="shared" si="379"/>
        <v>0</v>
      </c>
      <c r="DZ177" s="373"/>
      <c r="EA177" s="154">
        <f t="shared" si="389"/>
        <v>0</v>
      </c>
      <c r="EB177" s="373"/>
      <c r="EC177" s="269">
        <f t="shared" si="380"/>
        <v>0</v>
      </c>
      <c r="ED177" s="376"/>
      <c r="EE177" s="271">
        <f t="shared" si="381"/>
        <v>0</v>
      </c>
      <c r="EF177" s="377"/>
      <c r="EG177" s="273"/>
      <c r="EH177" s="274"/>
      <c r="EI177" s="275"/>
      <c r="EJ177" s="276"/>
      <c r="EK177" s="275"/>
      <c r="EL177" s="277"/>
      <c r="EM177" s="278" t="str">
        <f t="shared" si="377"/>
        <v xml:space="preserve"> </v>
      </c>
      <c r="EN177" s="372"/>
      <c r="EO177" s="1110"/>
      <c r="EP177" s="1212"/>
      <c r="ER177" s="1213"/>
      <c r="ET177" s="1208" t="str">
        <f t="shared" si="390"/>
        <v>　</v>
      </c>
      <c r="EU177" s="1211"/>
      <c r="EV177" s="1208" t="str">
        <f t="shared" si="391"/>
        <v>　</v>
      </c>
      <c r="EW177" s="1211"/>
      <c r="EX177" s="1208"/>
      <c r="EY177" s="1211"/>
      <c r="EZ177" s="1208"/>
      <c r="FA177" s="1211"/>
      <c r="FB177" s="1208"/>
      <c r="FC177" s="1211"/>
      <c r="FD177" s="1208"/>
      <c r="FE177" s="1211"/>
      <c r="FF177" s="1210"/>
      <c r="FG177" s="1211"/>
      <c r="FH177" s="1208"/>
      <c r="FI177" s="1211"/>
      <c r="FJ177" s="1208"/>
      <c r="FK177" s="1212"/>
      <c r="FL177" s="1210"/>
      <c r="FM177" s="279"/>
      <c r="FN177" s="1184"/>
      <c r="FO177" s="280"/>
      <c r="FP177" s="281"/>
      <c r="FQ177" s="282"/>
      <c r="FS177" s="281"/>
      <c r="FT177" s="282"/>
    </row>
    <row r="178" spans="1:176" ht="18.600000000000001" customHeight="1">
      <c r="A178" s="228">
        <f t="shared" si="353"/>
        <v>168</v>
      </c>
      <c r="B178" s="343">
        <f t="shared" si="257"/>
        <v>0</v>
      </c>
      <c r="C178" s="1058">
        <v>45839</v>
      </c>
      <c r="D178" s="1214" t="s">
        <v>34</v>
      </c>
      <c r="E178" s="1215" t="s">
        <v>676</v>
      </c>
      <c r="F178" s="595"/>
      <c r="G178" s="1216"/>
      <c r="H178" s="1217"/>
      <c r="I178" s="1218"/>
      <c r="J178" s="1120" t="s">
        <v>96</v>
      </c>
      <c r="K178" s="1121" t="s">
        <v>508</v>
      </c>
      <c r="L178" s="1219"/>
      <c r="M178" s="1220"/>
      <c r="N178" s="1221"/>
      <c r="O178" s="1220"/>
      <c r="P178" s="1221"/>
      <c r="Q178" s="1220"/>
      <c r="R178" s="1221"/>
      <c r="S178" s="1220"/>
      <c r="T178" s="1221"/>
      <c r="U178" s="1222"/>
      <c r="V178" s="1221"/>
      <c r="W178" s="1223" t="s">
        <v>1095</v>
      </c>
      <c r="X178" s="1224"/>
      <c r="Y178" s="1128">
        <v>45819</v>
      </c>
      <c r="Z178" s="1225"/>
      <c r="AA178" s="1226"/>
      <c r="AB178" s="1225"/>
      <c r="AC178" s="1227"/>
      <c r="AD178" s="1228"/>
      <c r="AE178" s="1229"/>
      <c r="AF178" s="1230"/>
      <c r="AG178" s="1231"/>
      <c r="AH178" s="1231"/>
      <c r="AI178" s="1231"/>
      <c r="AJ178" s="1231"/>
      <c r="AK178" s="1231"/>
      <c r="AL178" s="1231"/>
      <c r="AM178" s="1231"/>
      <c r="AN178" s="1231"/>
      <c r="AO178" s="1231"/>
      <c r="AP178" s="1230"/>
      <c r="AQ178" s="1231"/>
      <c r="AR178" s="1231"/>
      <c r="AS178" s="1231"/>
      <c r="AT178" s="1231"/>
      <c r="AU178" s="256">
        <f t="shared" si="362"/>
        <v>0</v>
      </c>
      <c r="AV178" s="257">
        <f t="shared" si="363"/>
        <v>0</v>
      </c>
      <c r="AW178" s="1135"/>
      <c r="AX178" s="1136"/>
      <c r="AY178" s="1137"/>
      <c r="AZ178" s="1138"/>
      <c r="BA178" s="1137"/>
      <c r="BB178" s="1138"/>
      <c r="BC178" s="1135"/>
      <c r="BD178" s="1136"/>
      <c r="BE178" s="1137"/>
      <c r="BF178" s="1138"/>
      <c r="BG178" s="1135"/>
      <c r="BH178" s="1138"/>
      <c r="BI178" s="1137"/>
      <c r="BJ178" s="1138"/>
      <c r="BK178" s="1137"/>
      <c r="BL178" s="1138"/>
      <c r="BM178" s="1137"/>
      <c r="BN178" s="1138"/>
      <c r="BO178" s="1139"/>
      <c r="BP178" s="1138"/>
      <c r="BQ178" s="1137"/>
      <c r="BR178" s="1136"/>
      <c r="BS178" s="1137"/>
      <c r="BT178" s="1136"/>
      <c r="BU178" s="1137"/>
      <c r="BV178" s="1136"/>
      <c r="BW178" s="1137"/>
      <c r="BX178" s="1138"/>
      <c r="BY178" s="1137"/>
      <c r="BZ178" s="1136"/>
      <c r="CA178" s="1137"/>
      <c r="CB178" s="1138"/>
      <c r="CC178" s="1137"/>
      <c r="CD178" s="1138"/>
      <c r="CE178" s="154" t="str">
        <f t="shared" si="364"/>
        <v>　</v>
      </c>
      <c r="CF178" s="1136"/>
      <c r="CG178" s="1139"/>
      <c r="CH178" s="1138"/>
      <c r="CI178" s="1137"/>
      <c r="CJ178" s="1136"/>
      <c r="CK178" s="1137"/>
      <c r="CL178" s="1138"/>
      <c r="CM178" s="1137"/>
      <c r="CN178" s="1138"/>
      <c r="CO178" s="1139"/>
      <c r="CP178" s="1138"/>
      <c r="CQ178" s="1139"/>
      <c r="CR178" s="1138"/>
      <c r="CS178" s="1137"/>
      <c r="CT178" s="1138"/>
      <c r="CU178" s="1139"/>
      <c r="CV178" s="1138"/>
      <c r="CW178" s="1137"/>
      <c r="CX178" s="1138"/>
      <c r="CY178" s="1139"/>
      <c r="CZ178" s="1138"/>
      <c r="DA178" s="1232"/>
      <c r="DB178" s="1233"/>
      <c r="DC178" s="1234"/>
      <c r="DD178" s="1235"/>
      <c r="DE178" s="374">
        <f t="shared" si="382"/>
        <v>0</v>
      </c>
      <c r="DF178" s="373"/>
      <c r="DG178" s="265">
        <f t="shared" si="392"/>
        <v>0</v>
      </c>
      <c r="DH178" s="372"/>
      <c r="DI178" s="267">
        <f t="shared" si="383"/>
        <v>0</v>
      </c>
      <c r="DJ178" s="373"/>
      <c r="DK178" s="374">
        <f t="shared" si="378"/>
        <v>0</v>
      </c>
      <c r="DL178" s="373"/>
      <c r="DM178" s="374">
        <f t="shared" si="384"/>
        <v>0</v>
      </c>
      <c r="DN178" s="373"/>
      <c r="DO178" s="155">
        <f t="shared" si="385"/>
        <v>0</v>
      </c>
      <c r="DP178" s="372"/>
      <c r="DQ178" s="155">
        <f t="shared" si="386"/>
        <v>0</v>
      </c>
      <c r="DR178" s="373"/>
      <c r="DS178" s="155">
        <f t="shared" si="387"/>
        <v>0</v>
      </c>
      <c r="DT178" s="372"/>
      <c r="DU178" s="155">
        <f t="shared" si="376"/>
        <v>0</v>
      </c>
      <c r="DV178" s="373"/>
      <c r="DW178" s="368">
        <f t="shared" si="388"/>
        <v>0</v>
      </c>
      <c r="DX178" s="372"/>
      <c r="DY178" s="154">
        <f t="shared" si="379"/>
        <v>0</v>
      </c>
      <c r="DZ178" s="373"/>
      <c r="EA178" s="154">
        <f t="shared" si="389"/>
        <v>0</v>
      </c>
      <c r="EB178" s="373"/>
      <c r="EC178" s="269">
        <f t="shared" si="380"/>
        <v>0</v>
      </c>
      <c r="ED178" s="376"/>
      <c r="EE178" s="271">
        <f t="shared" si="381"/>
        <v>0</v>
      </c>
      <c r="EF178" s="377"/>
      <c r="EG178" s="273"/>
      <c r="EH178" s="274"/>
      <c r="EI178" s="275"/>
      <c r="EJ178" s="276"/>
      <c r="EK178" s="275"/>
      <c r="EL178" s="277"/>
      <c r="EM178" s="278" t="str">
        <f t="shared" si="377"/>
        <v xml:space="preserve"> </v>
      </c>
      <c r="EN178" s="372"/>
      <c r="EO178" s="1110"/>
      <c r="EP178" s="1236"/>
      <c r="ER178" s="1237"/>
      <c r="ET178" s="1232" t="str">
        <f t="shared" si="390"/>
        <v>　</v>
      </c>
      <c r="EU178" s="1235"/>
      <c r="EV178" s="1232" t="str">
        <f t="shared" si="391"/>
        <v>　</v>
      </c>
      <c r="EW178" s="1235"/>
      <c r="EX178" s="1232"/>
      <c r="EY178" s="1235"/>
      <c r="EZ178" s="1232"/>
      <c r="FA178" s="1235"/>
      <c r="FB178" s="1232"/>
      <c r="FC178" s="1235"/>
      <c r="FD178" s="1232"/>
      <c r="FE178" s="1235"/>
      <c r="FF178" s="1234"/>
      <c r="FG178" s="1235"/>
      <c r="FH178" s="1232"/>
      <c r="FI178" s="1235"/>
      <c r="FJ178" s="1232"/>
      <c r="FK178" s="1236"/>
      <c r="FL178" s="1234"/>
      <c r="FM178" s="279"/>
      <c r="FN178" s="1184"/>
      <c r="FO178" s="280"/>
      <c r="FP178" s="281"/>
      <c r="FQ178" s="282"/>
      <c r="FS178" s="281"/>
      <c r="FT178" s="282"/>
    </row>
    <row r="179" spans="1:176" ht="18.600000000000001" customHeight="1">
      <c r="A179" s="228">
        <f t="shared" si="353"/>
        <v>169</v>
      </c>
      <c r="B179" s="343" t="str">
        <f t="shared" ref="B179:B242" si="393">AF179</f>
        <v>4IE</v>
      </c>
      <c r="C179" s="1058">
        <v>45839</v>
      </c>
      <c r="D179" s="942" t="s">
        <v>493</v>
      </c>
      <c r="E179" s="943">
        <v>72420022</v>
      </c>
      <c r="F179" s="595" t="s">
        <v>2165</v>
      </c>
      <c r="G179" s="596"/>
      <c r="H179" s="597" t="s">
        <v>991</v>
      </c>
      <c r="I179" s="598" t="s">
        <v>63</v>
      </c>
      <c r="J179" s="598"/>
      <c r="K179" s="599" t="s">
        <v>11</v>
      </c>
      <c r="L179" s="600"/>
      <c r="M179" s="352">
        <v>45807</v>
      </c>
      <c r="N179" s="353">
        <v>45808</v>
      </c>
      <c r="O179" s="354">
        <v>45808</v>
      </c>
      <c r="P179" s="353">
        <v>45811</v>
      </c>
      <c r="Q179" s="354">
        <v>45811</v>
      </c>
      <c r="R179" s="353">
        <v>45811</v>
      </c>
      <c r="S179" s="354">
        <v>45811</v>
      </c>
      <c r="T179" s="353">
        <v>45811</v>
      </c>
      <c r="U179" s="355">
        <v>45813</v>
      </c>
      <c r="V179" s="353">
        <v>45813</v>
      </c>
      <c r="W179" s="356">
        <v>45815</v>
      </c>
      <c r="X179" s="357">
        <v>45814</v>
      </c>
      <c r="Y179" s="359">
        <v>45820</v>
      </c>
      <c r="Z179" s="359">
        <v>45820</v>
      </c>
      <c r="AA179" s="601"/>
      <c r="AB179" s="359"/>
      <c r="AC179" s="251" t="s">
        <v>633</v>
      </c>
      <c r="AD179" s="361"/>
      <c r="AE179" s="362">
        <v>5</v>
      </c>
      <c r="AF179" s="363" t="str">
        <f t="shared" ref="AF179:AF210" si="394">IF($AE179=0,"　",VLOOKUP($AE179,ﾚｰｻﾞOP,69,0))</f>
        <v>4IE</v>
      </c>
      <c r="AG179" s="364">
        <f>IF($AE179=0,"　",VLOOKUP($AE179,ﾚｰｻﾞOP,34,0))</f>
        <v>0</v>
      </c>
      <c r="AH179" s="364">
        <f>IF($AE179=0,"　",VLOOKUP($AE179,ﾚｰｻﾞOP,35,0))</f>
        <v>0</v>
      </c>
      <c r="AI179" s="364">
        <v>1</v>
      </c>
      <c r="AJ179" s="364">
        <f>IF($AE179=0,"　",VLOOKUP($AE179,ﾚｰｻﾞOP,51,0))</f>
        <v>0</v>
      </c>
      <c r="AK179" s="364">
        <f>IF($AE179=0,"　",VLOOKUP($AE179,ﾚｰｻﾞOP,52,0))</f>
        <v>0</v>
      </c>
      <c r="AL179" s="364"/>
      <c r="AM179" s="364"/>
      <c r="AN179" s="364">
        <v>1</v>
      </c>
      <c r="AO179" s="364">
        <v>1</v>
      </c>
      <c r="AP179" s="363">
        <v>1</v>
      </c>
      <c r="AQ179" s="255">
        <f>IF($AE179=0,"　",VLOOKUP($AE179,ﾚｰｻﾞOP,45,0))</f>
        <v>0</v>
      </c>
      <c r="AR179" s="255">
        <v>1</v>
      </c>
      <c r="AS179" s="255">
        <f>IF($AE179=0,"　",VLOOKUP($AE179,ﾚｰｻﾞOP,47,0))</f>
        <v>0</v>
      </c>
      <c r="AT179" s="255"/>
      <c r="AU179" s="256">
        <f t="shared" si="362"/>
        <v>2</v>
      </c>
      <c r="AV179" s="257">
        <f t="shared" si="363"/>
        <v>1</v>
      </c>
      <c r="AW179" s="590">
        <v>45798</v>
      </c>
      <c r="AX179" s="369">
        <v>4163187</v>
      </c>
      <c r="AY179" s="154">
        <v>45798</v>
      </c>
      <c r="AZ179" s="367">
        <v>4163188</v>
      </c>
      <c r="BA179" s="154">
        <v>45798</v>
      </c>
      <c r="BB179" s="367">
        <v>4163189</v>
      </c>
      <c r="BC179" s="368">
        <v>45798</v>
      </c>
      <c r="BD179" s="369">
        <v>4163190</v>
      </c>
      <c r="BE179" s="154">
        <v>45798</v>
      </c>
      <c r="BF179" s="367">
        <v>4163191</v>
      </c>
      <c r="BG179" s="368">
        <v>45798</v>
      </c>
      <c r="BH179" s="367">
        <v>4163192</v>
      </c>
      <c r="BI179" s="154" t="str">
        <f>IF($AE179=0,"　",VLOOKUP($AE179,ﾚｰｻﾞOP,11,0))</f>
        <v>-</v>
      </c>
      <c r="BJ179" s="367"/>
      <c r="BK179" s="154" t="str">
        <f>IF($AE179=0,"　",VLOOKUP($AE179,ﾚｰｻﾞOP,57,0))</f>
        <v>-</v>
      </c>
      <c r="BL179" s="367"/>
      <c r="BM179" s="154" t="str">
        <f>IF($AE179=0,"　",VLOOKUP($AE179,ﾚｰｻﾞOP,58,0))</f>
        <v>-</v>
      </c>
      <c r="BN179" s="367"/>
      <c r="BO179" s="155" t="str">
        <f t="shared" ref="BO179:BO219" si="395">IF($AE179=0,"　",VLOOKUP($AE179,ﾚｰｻﾞOP,59,0))</f>
        <v>-</v>
      </c>
      <c r="BP179" s="367"/>
      <c r="BQ179" s="154">
        <v>45581</v>
      </c>
      <c r="BR179" s="369">
        <v>4063448</v>
      </c>
      <c r="BS179" s="154" t="str">
        <f t="shared" ref="BS179:BS219" si="396">IF($AE179=0,"　",VLOOKUP($AE179,ﾚｰｻﾞOP,13,0))</f>
        <v>-</v>
      </c>
      <c r="BT179" s="369"/>
      <c r="BU179" s="154" t="str">
        <f t="shared" ref="BU179:BU219" si="397">IF($AE179=0,"　",VLOOKUP($AE179,ﾚｰｻﾞOP,14,0))</f>
        <v>-</v>
      </c>
      <c r="BV179" s="369"/>
      <c r="BW179" s="154" t="str">
        <f t="shared" ref="BW179:BW219" si="398">IF($AE179=0,"　",VLOOKUP($AE179,ﾚｰｻﾞOP,15,0))</f>
        <v>-</v>
      </c>
      <c r="BX179" s="367"/>
      <c r="BY179" s="154" t="str">
        <f t="shared" ref="BY179:BY219" si="399">IF($AE179=0,"　",VLOOKUP($AE179,ﾚｰｻﾞOP,16,0))</f>
        <v>-</v>
      </c>
      <c r="BZ179" s="369"/>
      <c r="CA179" s="154" t="str">
        <f t="shared" ref="CA179:CA219" si="400">IF($AE179=0,"　",VLOOKUP($AE179,ﾚｰｻﾞOP,17,0))</f>
        <v>-</v>
      </c>
      <c r="CB179" s="367"/>
      <c r="CC179" s="154" t="str">
        <f t="shared" ref="CC179:CC219" si="401">IF($AE179=0,"　",VLOOKUP($AE179,ﾚｰｻﾞOP,18,0))</f>
        <v>-</v>
      </c>
      <c r="CD179" s="367"/>
      <c r="CE179" s="154" t="str">
        <f t="shared" si="364"/>
        <v>-</v>
      </c>
      <c r="CF179" s="369"/>
      <c r="CG179" s="155" t="str">
        <f t="shared" ref="CG179:CG185" si="402">IF($AE179=0,"　",VLOOKUP($AE179,ﾚｰｻﾞOP,20,0))</f>
        <v>-</v>
      </c>
      <c r="CH179" s="367"/>
      <c r="CI179" s="154" t="str">
        <f t="shared" ref="CI179:CI185" si="403">IF($AE179=0,"　",VLOOKUP($AE179,ﾚｰｻﾞOP,21,0))</f>
        <v>-</v>
      </c>
      <c r="CJ179" s="369"/>
      <c r="CK179" s="154" t="str">
        <f t="shared" ref="CK179:CK185" si="404">IF($AE179=0,"　",VLOOKUP($AE179,ﾚｰｻﾞOP,22,0))</f>
        <v>-</v>
      </c>
      <c r="CL179" s="367"/>
      <c r="CM179" s="154" t="str">
        <f t="shared" ref="CM179:CM185" si="405">IF($AE179=0,"　",VLOOKUP($AE179,ﾚｰｻﾞOP,23,0))</f>
        <v>-</v>
      </c>
      <c r="CN179" s="367"/>
      <c r="CO179" s="155" t="str">
        <f t="shared" ref="CO179:CO185" si="406">IF($AE179=0,"　",VLOOKUP($AE179,ﾚｰｻﾞOP,24,0))</f>
        <v>-</v>
      </c>
      <c r="CP179" s="367"/>
      <c r="CQ179" s="155" t="str">
        <f t="shared" ref="CQ179:CQ185" si="407">IF($AE179=0,"　",VLOOKUP($AE179,ﾚｰｻﾞOP,25,0))</f>
        <v>-</v>
      </c>
      <c r="CR179" s="367"/>
      <c r="CS179" s="154" t="str">
        <f t="shared" ref="CS179:CS185" si="408">IF($AE179=0,"　",VLOOKUP($AE179,ﾚｰｻﾞOP,26,0))</f>
        <v>-</v>
      </c>
      <c r="CT179" s="367"/>
      <c r="CU179" s="155"/>
      <c r="CV179" s="367"/>
      <c r="CW179" s="154" t="str">
        <f t="shared" ref="CW179:CW185" si="409">IF($AE179=0,"　",VLOOKUP($AE179,ﾚｰｻﾞOP,28,0))</f>
        <v>-</v>
      </c>
      <c r="CX179" s="367"/>
      <c r="CY179" s="155" t="str">
        <f t="shared" ref="CY179:CY185" si="410">IF($AE179=0,"　",VLOOKUP($AE179,ﾚｰｻﾞOP,29,0))</f>
        <v>-</v>
      </c>
      <c r="CZ179" s="367"/>
      <c r="DA179" s="154" t="str">
        <f t="shared" ref="DA179:DA185" si="411">IF($AE179=0,"　",VLOOKUP($AE179,ﾚｰｻﾞOP,30,0))</f>
        <v>-</v>
      </c>
      <c r="DB179" s="369"/>
      <c r="DC179" s="155" t="str">
        <f t="shared" ref="DC179:DC185" si="412">IF($AE179=0,"　",VLOOKUP($AE179,ﾚｰｻﾞOP,31,0))</f>
        <v>-</v>
      </c>
      <c r="DD179" s="367"/>
      <c r="DE179" s="374">
        <f t="shared" si="382"/>
        <v>0</v>
      </c>
      <c r="DF179" s="373"/>
      <c r="DG179" s="265">
        <f t="shared" si="392"/>
        <v>0</v>
      </c>
      <c r="DH179" s="372"/>
      <c r="DI179" s="267">
        <f t="shared" si="383"/>
        <v>0</v>
      </c>
      <c r="DJ179" s="373"/>
      <c r="DK179" s="374">
        <v>45734</v>
      </c>
      <c r="DL179" s="373">
        <v>4163106</v>
      </c>
      <c r="DM179" s="374">
        <f t="shared" si="384"/>
        <v>0</v>
      </c>
      <c r="DN179" s="373"/>
      <c r="DO179" s="155">
        <f t="shared" si="385"/>
        <v>0</v>
      </c>
      <c r="DP179" s="372"/>
      <c r="DQ179" s="155">
        <f t="shared" si="386"/>
        <v>0</v>
      </c>
      <c r="DR179" s="373"/>
      <c r="DS179" s="155">
        <f t="shared" si="387"/>
        <v>0</v>
      </c>
      <c r="DT179" s="372"/>
      <c r="DU179" s="155">
        <f t="shared" si="376"/>
        <v>0</v>
      </c>
      <c r="DV179" s="373"/>
      <c r="DW179" s="368">
        <v>45791</v>
      </c>
      <c r="DX179" s="372">
        <v>4163194</v>
      </c>
      <c r="DY179" s="154">
        <v>45995</v>
      </c>
      <c r="DZ179" s="373">
        <v>4163040</v>
      </c>
      <c r="EA179" s="154">
        <v>45756</v>
      </c>
      <c r="EB179" s="373">
        <v>4163129</v>
      </c>
      <c r="EC179" s="269">
        <f t="shared" si="380"/>
        <v>0</v>
      </c>
      <c r="ED179" s="376"/>
      <c r="EE179" s="271">
        <v>45476</v>
      </c>
      <c r="EF179" s="377">
        <v>4063296</v>
      </c>
      <c r="EG179" s="273"/>
      <c r="EH179" s="274"/>
      <c r="EI179" s="275"/>
      <c r="EJ179" s="276"/>
      <c r="EK179" s="275"/>
      <c r="EL179" s="277"/>
      <c r="EM179" s="278" t="str">
        <f t="shared" si="377"/>
        <v xml:space="preserve"> </v>
      </c>
      <c r="EN179" s="372"/>
      <c r="EO179" s="1110"/>
      <c r="EP179" s="373"/>
      <c r="ER179" s="194" t="str">
        <f>IF(AND($AE179&gt;=11,$AE179&lt;=16,$I179="国内"),"1","-")</f>
        <v>-</v>
      </c>
      <c r="ET179" s="154" t="str">
        <f t="shared" si="390"/>
        <v>-</v>
      </c>
      <c r="EU179" s="367"/>
      <c r="EV179" s="154" t="str">
        <f t="shared" si="391"/>
        <v>-</v>
      </c>
      <c r="EW179" s="367"/>
      <c r="EX179" s="154" t="str">
        <f>IF($AE179=0,"　",VLOOKUP($AE179,ﾚｰｻﾞOP,61,0))</f>
        <v>-</v>
      </c>
      <c r="EY179" s="367"/>
      <c r="EZ179" s="154" t="str">
        <f>IF($AE179=0,"　",VLOOKUP($AE179,ﾚｰｻﾞOP,62,0))</f>
        <v>-</v>
      </c>
      <c r="FA179" s="367"/>
      <c r="FB179" s="154" t="str">
        <f>IF($AE179=0,"　",VLOOKUP($AE179,ﾚｰｻﾞOP,63,0))</f>
        <v>-</v>
      </c>
      <c r="FC179" s="367"/>
      <c r="FD179" s="154" t="str">
        <f>IF($AE179=0,"　",VLOOKUP($AE179,ﾚｰｻﾞOP,64,0))</f>
        <v>-</v>
      </c>
      <c r="FE179" s="367"/>
      <c r="FF179" s="155" t="str">
        <f>IF($AE179=0,"　",VLOOKUP($AE179,ﾚｰｻﾞOP,65,0))</f>
        <v>-</v>
      </c>
      <c r="FG179" s="367"/>
      <c r="FH179" s="154" t="str">
        <f>IF($AE179=0,"　",VLOOKUP($AE179,ﾚｰｻﾞOP,66,0))</f>
        <v>-</v>
      </c>
      <c r="FI179" s="367"/>
      <c r="FJ179" s="154" t="str">
        <f>IF($AE179=0,"　",VLOOKUP($AE179,ﾚｰｻﾞOP,67,0))</f>
        <v>-</v>
      </c>
      <c r="FK179" s="373"/>
      <c r="FL179" s="155" t="str">
        <f>IF($AE179=0,"　",VLOOKUP($AE179,ﾚｰｻﾞOP,68,0))</f>
        <v>-</v>
      </c>
      <c r="FM179" s="279"/>
      <c r="FN179" s="1184"/>
      <c r="FO179" s="280"/>
      <c r="FP179" s="281"/>
      <c r="FQ179" s="282"/>
      <c r="FS179" s="281"/>
      <c r="FT179" s="282"/>
    </row>
    <row r="180" spans="1:176" ht="18.600000000000001" customHeight="1">
      <c r="A180" s="228">
        <f t="shared" si="353"/>
        <v>170</v>
      </c>
      <c r="B180" s="343" t="str">
        <f t="shared" si="393"/>
        <v>4IE</v>
      </c>
      <c r="C180" s="1054">
        <v>45809</v>
      </c>
      <c r="D180" s="1050" t="s">
        <v>810</v>
      </c>
      <c r="E180" s="1051">
        <v>89610049</v>
      </c>
      <c r="F180" s="595" t="s">
        <v>2166</v>
      </c>
      <c r="G180" s="596"/>
      <c r="H180" s="597" t="s">
        <v>3</v>
      </c>
      <c r="I180" s="598" t="s">
        <v>1033</v>
      </c>
      <c r="J180" s="598" t="s">
        <v>905</v>
      </c>
      <c r="K180" s="599" t="s">
        <v>11</v>
      </c>
      <c r="L180" s="600"/>
      <c r="M180" s="352">
        <v>45808</v>
      </c>
      <c r="N180" s="353">
        <v>45812</v>
      </c>
      <c r="O180" s="354">
        <v>45811</v>
      </c>
      <c r="P180" s="353">
        <v>45812</v>
      </c>
      <c r="Q180" s="354">
        <v>45812</v>
      </c>
      <c r="R180" s="353">
        <v>45813</v>
      </c>
      <c r="S180" s="354">
        <v>45812</v>
      </c>
      <c r="T180" s="353">
        <v>45812</v>
      </c>
      <c r="U180" s="355">
        <v>45814</v>
      </c>
      <c r="V180" s="353">
        <v>45815</v>
      </c>
      <c r="W180" s="356">
        <v>45817</v>
      </c>
      <c r="X180" s="357">
        <v>45818</v>
      </c>
      <c r="Y180" s="359">
        <v>45820</v>
      </c>
      <c r="Z180" s="359">
        <v>45820</v>
      </c>
      <c r="AA180" s="601"/>
      <c r="AB180" s="359"/>
      <c r="AC180" s="602"/>
      <c r="AD180" s="361"/>
      <c r="AE180" s="362">
        <v>25</v>
      </c>
      <c r="AF180" s="363" t="str">
        <f t="shared" si="394"/>
        <v>4IE</v>
      </c>
      <c r="AG180" s="364" t="str">
        <f>IF($AE180=0,"　",VLOOKUP($AE180,ﾚｰｻﾞOP,34,0))</f>
        <v>-</v>
      </c>
      <c r="AH180" s="364" t="str">
        <f>IF($AE180=0,"　",VLOOKUP($AE180,ﾚｰｻﾞOP,35,0))</f>
        <v>-</v>
      </c>
      <c r="AI180" s="364" t="str">
        <f>IF($AE180=0,"　",VLOOKUP($AE180,ﾚｰｻﾞOP,36,0))</f>
        <v>-</v>
      </c>
      <c r="AJ180" s="364" t="str">
        <f>IF($AE180=0,"　",VLOOKUP($AE180,ﾚｰｻﾞOP,51,0))</f>
        <v>-</v>
      </c>
      <c r="AK180" s="364" t="str">
        <f>IF($AE180=0,"　",VLOOKUP($AE180,ﾚｰｻﾞOP,52,0))</f>
        <v>-</v>
      </c>
      <c r="AL180" s="364"/>
      <c r="AM180" s="364"/>
      <c r="AN180" s="364" t="str">
        <f>IF($AE180=0,"　",VLOOKUP($AE180,ﾚｰｻﾞOP,37,0))</f>
        <v>-</v>
      </c>
      <c r="AO180" s="364" t="str">
        <f>IF($AE180=0,"　",VLOOKUP($AE180,ﾚｰｻﾞOP,40,0))</f>
        <v>-</v>
      </c>
      <c r="AP180" s="363" t="str">
        <f>IF($AE180=0,"　",VLOOKUP($AE180,ﾚｰｻﾞOP,43,0))</f>
        <v>-</v>
      </c>
      <c r="AQ180" s="255" t="str">
        <f>IF($AE180=0,"　",VLOOKUP($AE180,ﾚｰｻﾞOP,45,0))</f>
        <v>-</v>
      </c>
      <c r="AR180" s="255">
        <f>IF($AE180=0,"　",VLOOKUP($AE180,ﾚｰｻﾞOP,47,0))</f>
        <v>0</v>
      </c>
      <c r="AS180" s="255">
        <f>IF($AE180=0,"　",VLOOKUP($AE180,ﾚｰｻﾞOP,47,0))</f>
        <v>0</v>
      </c>
      <c r="AT180" s="255"/>
      <c r="AU180" s="256">
        <f t="shared" si="362"/>
        <v>0</v>
      </c>
      <c r="AV180" s="257">
        <f t="shared" si="363"/>
        <v>0</v>
      </c>
      <c r="AW180" s="590" t="str">
        <f>IF($AE180=0,"　",VLOOKUP($AE180,ﾚｰｻﾞOP,5,0))</f>
        <v>-</v>
      </c>
      <c r="AX180" s="369"/>
      <c r="AY180" s="154" t="str">
        <f>IF($AE180=0,"　",VLOOKUP($AE180,ﾚｰｻﾞOP,6,0))</f>
        <v>-</v>
      </c>
      <c r="AZ180" s="367"/>
      <c r="BA180" s="154" t="str">
        <f>IF($AE180=0,"　",VLOOKUP($AE180,ﾚｰｻﾞOP,7,0))</f>
        <v>-</v>
      </c>
      <c r="BB180" s="367"/>
      <c r="BC180" s="368" t="str">
        <f>IF($AE180=0,"　",VLOOKUP($AE180,ﾚｰｻﾞOP,8,0))</f>
        <v>-</v>
      </c>
      <c r="BD180" s="369"/>
      <c r="BE180" s="154" t="str">
        <f>IF($AE180=0,"　",VLOOKUP($AE180,ﾚｰｻﾞOP,9,0))</f>
        <v>-</v>
      </c>
      <c r="BF180" s="367"/>
      <c r="BG180" s="368" t="str">
        <f>IF($AE180=0,"　",VLOOKUP($AE180,ﾚｰｻﾞOP,10,0))</f>
        <v>-</v>
      </c>
      <c r="BH180" s="367"/>
      <c r="BI180" s="154" t="str">
        <f>IF($AE180=0,"　",VLOOKUP($AE180,ﾚｰｻﾞOP,11,0))</f>
        <v>-</v>
      </c>
      <c r="BJ180" s="367"/>
      <c r="BK180" s="154" t="str">
        <f>IF($AE180=0,"　",VLOOKUP($AE180,ﾚｰｻﾞOP,57,0))</f>
        <v>-</v>
      </c>
      <c r="BL180" s="367"/>
      <c r="BM180" s="154" t="str">
        <f>IF($AE180=0,"　",VLOOKUP($AE180,ﾚｰｻﾞOP,58,0))</f>
        <v>-</v>
      </c>
      <c r="BN180" s="367"/>
      <c r="BO180" s="155" t="str">
        <f t="shared" si="395"/>
        <v>-</v>
      </c>
      <c r="BP180" s="367"/>
      <c r="BQ180" s="154" t="str">
        <f t="shared" ref="BQ180:BQ208" si="413">IF($AE180=0,"　",VLOOKUP($AE180,ﾚｰｻﾞOP,12,0))</f>
        <v>-</v>
      </c>
      <c r="BR180" s="369"/>
      <c r="BS180" s="154" t="str">
        <f t="shared" si="396"/>
        <v>-</v>
      </c>
      <c r="BT180" s="369"/>
      <c r="BU180" s="154" t="str">
        <f t="shared" si="397"/>
        <v>-</v>
      </c>
      <c r="BV180" s="369"/>
      <c r="BW180" s="154" t="str">
        <f t="shared" si="398"/>
        <v>-</v>
      </c>
      <c r="BX180" s="367"/>
      <c r="BY180" s="154" t="str">
        <f t="shared" si="399"/>
        <v>-</v>
      </c>
      <c r="BZ180" s="369"/>
      <c r="CA180" s="154" t="str">
        <f t="shared" si="400"/>
        <v>-</v>
      </c>
      <c r="CB180" s="367"/>
      <c r="CC180" s="154" t="str">
        <f t="shared" si="401"/>
        <v>-</v>
      </c>
      <c r="CD180" s="367"/>
      <c r="CE180" s="154" t="str">
        <f t="shared" si="364"/>
        <v>-</v>
      </c>
      <c r="CF180" s="369"/>
      <c r="CG180" s="155" t="str">
        <f t="shared" si="402"/>
        <v>-</v>
      </c>
      <c r="CH180" s="367"/>
      <c r="CI180" s="154" t="str">
        <f t="shared" si="403"/>
        <v>-</v>
      </c>
      <c r="CJ180" s="369"/>
      <c r="CK180" s="154" t="str">
        <f t="shared" si="404"/>
        <v>-</v>
      </c>
      <c r="CL180" s="367"/>
      <c r="CM180" s="154" t="str">
        <f t="shared" si="405"/>
        <v>-</v>
      </c>
      <c r="CN180" s="367"/>
      <c r="CO180" s="155" t="str">
        <f t="shared" si="406"/>
        <v>-</v>
      </c>
      <c r="CP180" s="367"/>
      <c r="CQ180" s="155" t="str">
        <f t="shared" si="407"/>
        <v>-</v>
      </c>
      <c r="CR180" s="367"/>
      <c r="CS180" s="154" t="str">
        <f t="shared" si="408"/>
        <v>-</v>
      </c>
      <c r="CT180" s="367"/>
      <c r="CU180" s="155"/>
      <c r="CV180" s="367"/>
      <c r="CW180" s="154" t="str">
        <f t="shared" si="409"/>
        <v>-</v>
      </c>
      <c r="CX180" s="367"/>
      <c r="CY180" s="155" t="str">
        <f t="shared" si="410"/>
        <v>-</v>
      </c>
      <c r="CZ180" s="367"/>
      <c r="DA180" s="154" t="str">
        <f t="shared" si="411"/>
        <v>-</v>
      </c>
      <c r="DB180" s="369"/>
      <c r="DC180" s="155" t="str">
        <f t="shared" si="412"/>
        <v>-</v>
      </c>
      <c r="DD180" s="367"/>
      <c r="DE180" s="374">
        <f t="shared" si="382"/>
        <v>0</v>
      </c>
      <c r="DF180" s="373"/>
      <c r="DG180" s="265">
        <f t="shared" si="392"/>
        <v>0</v>
      </c>
      <c r="DH180" s="372"/>
      <c r="DI180" s="267">
        <f t="shared" si="383"/>
        <v>0</v>
      </c>
      <c r="DJ180" s="373"/>
      <c r="DK180" s="374">
        <f>IF(AU180=2,1,0)</f>
        <v>0</v>
      </c>
      <c r="DL180" s="373"/>
      <c r="DM180" s="374">
        <f t="shared" si="384"/>
        <v>0</v>
      </c>
      <c r="DN180" s="373"/>
      <c r="DO180" s="155">
        <f t="shared" si="385"/>
        <v>0</v>
      </c>
      <c r="DP180" s="372"/>
      <c r="DQ180" s="155">
        <f t="shared" si="386"/>
        <v>0</v>
      </c>
      <c r="DR180" s="373"/>
      <c r="DS180" s="155">
        <f t="shared" si="387"/>
        <v>0</v>
      </c>
      <c r="DT180" s="372"/>
      <c r="DU180" s="155">
        <f t="shared" si="376"/>
        <v>0</v>
      </c>
      <c r="DV180" s="373"/>
      <c r="DW180" s="368">
        <f>IF(AN180=1,1,0)</f>
        <v>0</v>
      </c>
      <c r="DX180" s="372"/>
      <c r="DY180" s="154">
        <f>IF(AO180=1,1,0)</f>
        <v>0</v>
      </c>
      <c r="DZ180" s="373"/>
      <c r="EA180" s="154">
        <f>IF(AP180=1,1,0)</f>
        <v>0</v>
      </c>
      <c r="EB180" s="373"/>
      <c r="EC180" s="269">
        <f t="shared" si="380"/>
        <v>0</v>
      </c>
      <c r="ED180" s="376"/>
      <c r="EE180" s="271">
        <f>IF(AV180=0,0,1)</f>
        <v>0</v>
      </c>
      <c r="EF180" s="377"/>
      <c r="EG180" s="273"/>
      <c r="EH180" s="274"/>
      <c r="EI180" s="275"/>
      <c r="EJ180" s="276"/>
      <c r="EK180" s="275"/>
      <c r="EL180" s="277"/>
      <c r="EM180" s="278" t="str">
        <f t="shared" si="377"/>
        <v xml:space="preserve"> </v>
      </c>
      <c r="EN180" s="372"/>
      <c r="EO180" s="1110"/>
      <c r="EP180" s="373"/>
      <c r="ER180" s="194" t="str">
        <f>IF(AND($AE180&gt;=11,$AE180&lt;=16,$I180="国内"),"1","-")</f>
        <v>-</v>
      </c>
      <c r="ET180" s="154">
        <v>45797</v>
      </c>
      <c r="EU180" s="367">
        <v>4163183</v>
      </c>
      <c r="EV180" s="154">
        <v>45797</v>
      </c>
      <c r="EW180" s="367">
        <v>4163183</v>
      </c>
      <c r="EX180" s="154">
        <f>IF($AE180=0,"　",VLOOKUP($AE180,ﾚｰｻﾞOP,61,0))</f>
        <v>0</v>
      </c>
      <c r="EY180" s="367"/>
      <c r="EZ180" s="154">
        <f>IF($AE180=0,"　",VLOOKUP($AE180,ﾚｰｻﾞOP,62,0))</f>
        <v>0</v>
      </c>
      <c r="FA180" s="367"/>
      <c r="FB180" s="154">
        <f>IF($AE180=0,"　",VLOOKUP($AE180,ﾚｰｻﾞOP,63,0))</f>
        <v>0</v>
      </c>
      <c r="FC180" s="367"/>
      <c r="FD180" s="154">
        <v>45784</v>
      </c>
      <c r="FE180" s="367">
        <v>4163176</v>
      </c>
      <c r="FF180" s="155">
        <f>IF($AE180=0,"　",VLOOKUP($AE180,ﾚｰｻﾞOP,65,0))</f>
        <v>0</v>
      </c>
      <c r="FG180" s="367"/>
      <c r="FH180" s="154">
        <f>IF($AE180=0,"　",VLOOKUP($AE180,ﾚｰｻﾞOP,66,0))</f>
        <v>0</v>
      </c>
      <c r="FI180" s="367"/>
      <c r="FJ180" s="154">
        <v>45772</v>
      </c>
      <c r="FK180" s="373">
        <v>4163146</v>
      </c>
      <c r="FL180" s="155">
        <f>IF($AE180=0,"　",VLOOKUP($AE180,ﾚｰｻﾞOP,68,0))</f>
        <v>1</v>
      </c>
      <c r="FM180" s="279"/>
      <c r="FN180" s="1184"/>
      <c r="FO180" s="280"/>
      <c r="FP180" s="281"/>
      <c r="FQ180" s="282"/>
      <c r="FS180" s="281"/>
      <c r="FT180" s="282"/>
    </row>
    <row r="181" spans="1:176" ht="18.600000000000001" customHeight="1">
      <c r="A181" s="228">
        <f t="shared" si="353"/>
        <v>171</v>
      </c>
      <c r="B181" s="343" t="str">
        <f t="shared" si="393"/>
        <v>4IE</v>
      </c>
      <c r="C181" s="1058">
        <v>45839</v>
      </c>
      <c r="D181" s="1238" t="s">
        <v>623</v>
      </c>
      <c r="E181" s="1239">
        <v>62510048</v>
      </c>
      <c r="F181" s="1061" t="s">
        <v>1099</v>
      </c>
      <c r="G181" s="1240"/>
      <c r="H181" s="597" t="s">
        <v>632</v>
      </c>
      <c r="I181" s="236" t="s">
        <v>506</v>
      </c>
      <c r="J181" s="1241" t="s">
        <v>33</v>
      </c>
      <c r="K181" s="1068" t="s">
        <v>97</v>
      </c>
      <c r="L181" s="1242"/>
      <c r="M181" s="1243">
        <v>45808</v>
      </c>
      <c r="N181" s="1244">
        <v>45808</v>
      </c>
      <c r="O181" s="1245">
        <v>45811</v>
      </c>
      <c r="P181" s="1244">
        <v>45811</v>
      </c>
      <c r="Q181" s="1245">
        <v>45812</v>
      </c>
      <c r="R181" s="1244">
        <v>45812</v>
      </c>
      <c r="S181" s="1245">
        <v>45812</v>
      </c>
      <c r="T181" s="1244">
        <v>45812</v>
      </c>
      <c r="U181" s="1246">
        <v>45814</v>
      </c>
      <c r="V181" s="1244">
        <v>45813</v>
      </c>
      <c r="W181" s="1247">
        <v>45817</v>
      </c>
      <c r="X181" s="1248">
        <v>45817</v>
      </c>
      <c r="Y181" s="1251">
        <v>45832</v>
      </c>
      <c r="Z181" s="1249"/>
      <c r="AA181" s="1250">
        <v>45820</v>
      </c>
      <c r="AB181" s="1251">
        <v>45821</v>
      </c>
      <c r="AC181" s="251" t="s">
        <v>633</v>
      </c>
      <c r="AD181" s="1252"/>
      <c r="AE181" s="1253">
        <v>19</v>
      </c>
      <c r="AF181" s="363" t="str">
        <f t="shared" si="394"/>
        <v>4IE</v>
      </c>
      <c r="AG181" s="1254"/>
      <c r="AH181" s="1254"/>
      <c r="AI181" s="1254"/>
      <c r="AJ181" s="1254"/>
      <c r="AK181" s="1254"/>
      <c r="AL181" s="1254"/>
      <c r="AM181" s="1254"/>
      <c r="AN181" s="1254">
        <v>1</v>
      </c>
      <c r="AO181" s="1254"/>
      <c r="AP181" s="1255">
        <v>1</v>
      </c>
      <c r="AQ181" s="1254">
        <v>1</v>
      </c>
      <c r="AR181" s="1254">
        <v>1</v>
      </c>
      <c r="AS181" s="1254"/>
      <c r="AT181" s="1254"/>
      <c r="AU181" s="256">
        <f t="shared" si="362"/>
        <v>0</v>
      </c>
      <c r="AV181" s="257">
        <f t="shared" si="363"/>
        <v>1</v>
      </c>
      <c r="AW181" s="590">
        <v>45798</v>
      </c>
      <c r="AX181" s="369">
        <v>4163187</v>
      </c>
      <c r="AY181" s="154">
        <v>45798</v>
      </c>
      <c r="AZ181" s="367">
        <v>4163188</v>
      </c>
      <c r="BA181" s="154">
        <v>45798</v>
      </c>
      <c r="BB181" s="367">
        <v>4163189</v>
      </c>
      <c r="BC181" s="368" t="str">
        <f>IF($AE181=0,"　",VLOOKUP($AE181,ﾚｰｻﾞOP,8,0))</f>
        <v>-</v>
      </c>
      <c r="BD181" s="369"/>
      <c r="BE181" s="154" t="str">
        <f>IF($AE181=0,"　",VLOOKUP($AE181,ﾚｰｻﾞOP,9,0))</f>
        <v>-</v>
      </c>
      <c r="BF181" s="367"/>
      <c r="BG181" s="368">
        <v>45798</v>
      </c>
      <c r="BH181" s="367">
        <v>4163192</v>
      </c>
      <c r="BI181" s="154">
        <v>45770</v>
      </c>
      <c r="BJ181" s="367">
        <v>4163162</v>
      </c>
      <c r="BK181" s="154">
        <v>45700</v>
      </c>
      <c r="BL181" s="367">
        <v>4163079</v>
      </c>
      <c r="BM181" s="154">
        <v>45700</v>
      </c>
      <c r="BN181" s="367">
        <v>4163080</v>
      </c>
      <c r="BO181" s="155" t="str">
        <f t="shared" si="395"/>
        <v>-</v>
      </c>
      <c r="BP181" s="367"/>
      <c r="BQ181" s="154" t="str">
        <f t="shared" si="413"/>
        <v>-</v>
      </c>
      <c r="BR181" s="369"/>
      <c r="BS181" s="154" t="str">
        <f t="shared" si="396"/>
        <v>-</v>
      </c>
      <c r="BT181" s="369"/>
      <c r="BU181" s="154" t="str">
        <f t="shared" si="397"/>
        <v>-</v>
      </c>
      <c r="BV181" s="369"/>
      <c r="BW181" s="154" t="str">
        <f t="shared" si="398"/>
        <v>-</v>
      </c>
      <c r="BX181" s="367"/>
      <c r="BY181" s="154" t="str">
        <f t="shared" si="399"/>
        <v>-</v>
      </c>
      <c r="BZ181" s="369"/>
      <c r="CA181" s="154" t="str">
        <f t="shared" si="400"/>
        <v>-</v>
      </c>
      <c r="CB181" s="367"/>
      <c r="CC181" s="154" t="str">
        <f t="shared" si="401"/>
        <v>-</v>
      </c>
      <c r="CD181" s="367"/>
      <c r="CE181" s="154" t="str">
        <f t="shared" si="364"/>
        <v>-</v>
      </c>
      <c r="CF181" s="369"/>
      <c r="CG181" s="155" t="str">
        <f t="shared" si="402"/>
        <v>-</v>
      </c>
      <c r="CH181" s="367"/>
      <c r="CI181" s="154" t="str">
        <f t="shared" si="403"/>
        <v>-</v>
      </c>
      <c r="CJ181" s="369"/>
      <c r="CK181" s="154" t="str">
        <f t="shared" si="404"/>
        <v>-</v>
      </c>
      <c r="CL181" s="367"/>
      <c r="CM181" s="154" t="str">
        <f t="shared" si="405"/>
        <v>-</v>
      </c>
      <c r="CN181" s="367"/>
      <c r="CO181" s="155" t="str">
        <f t="shared" si="406"/>
        <v>-</v>
      </c>
      <c r="CP181" s="367"/>
      <c r="CQ181" s="155" t="str">
        <f t="shared" si="407"/>
        <v>-</v>
      </c>
      <c r="CR181" s="367"/>
      <c r="CS181" s="154" t="str">
        <f t="shared" si="408"/>
        <v>-</v>
      </c>
      <c r="CT181" s="367"/>
      <c r="CU181" s="155"/>
      <c r="CV181" s="367"/>
      <c r="CW181" s="154" t="str">
        <f t="shared" si="409"/>
        <v>-</v>
      </c>
      <c r="CX181" s="367"/>
      <c r="CY181" s="155" t="str">
        <f t="shared" si="410"/>
        <v>-</v>
      </c>
      <c r="CZ181" s="367"/>
      <c r="DA181" s="154" t="str">
        <f t="shared" si="411"/>
        <v>-</v>
      </c>
      <c r="DB181" s="369"/>
      <c r="DC181" s="155" t="str">
        <f t="shared" si="412"/>
        <v>-</v>
      </c>
      <c r="DD181" s="367"/>
      <c r="DE181" s="374">
        <f t="shared" si="382"/>
        <v>0</v>
      </c>
      <c r="DF181" s="373"/>
      <c r="DG181" s="265">
        <f t="shared" si="392"/>
        <v>0</v>
      </c>
      <c r="DH181" s="372"/>
      <c r="DI181" s="267">
        <f t="shared" si="383"/>
        <v>0</v>
      </c>
      <c r="DJ181" s="373"/>
      <c r="DK181" s="374">
        <f>IF(AU181=2,1,0)</f>
        <v>0</v>
      </c>
      <c r="DL181" s="373"/>
      <c r="DM181" s="374">
        <f t="shared" si="384"/>
        <v>0</v>
      </c>
      <c r="DN181" s="373"/>
      <c r="DO181" s="155">
        <f t="shared" si="385"/>
        <v>0</v>
      </c>
      <c r="DP181" s="372"/>
      <c r="DQ181" s="155">
        <f t="shared" si="386"/>
        <v>0</v>
      </c>
      <c r="DR181" s="373"/>
      <c r="DS181" s="155">
        <f t="shared" si="387"/>
        <v>0</v>
      </c>
      <c r="DT181" s="372"/>
      <c r="DU181" s="155">
        <f t="shared" si="376"/>
        <v>0</v>
      </c>
      <c r="DV181" s="373"/>
      <c r="DW181" s="368">
        <v>45791</v>
      </c>
      <c r="DX181" s="372">
        <v>4163194</v>
      </c>
      <c r="DY181" s="154">
        <f>IF(AO181=1,1,0)</f>
        <v>0</v>
      </c>
      <c r="DZ181" s="373"/>
      <c r="EA181" s="154">
        <v>45756</v>
      </c>
      <c r="EB181" s="373">
        <v>4163129</v>
      </c>
      <c r="EC181" s="269">
        <v>45770</v>
      </c>
      <c r="ED181" s="376">
        <v>4163161</v>
      </c>
      <c r="EE181" s="271">
        <v>45476</v>
      </c>
      <c r="EF181" s="377">
        <v>4063296</v>
      </c>
      <c r="EG181" s="273"/>
      <c r="EH181" s="274"/>
      <c r="EI181" s="275"/>
      <c r="EJ181" s="276"/>
      <c r="EK181" s="275"/>
      <c r="EL181" s="277"/>
      <c r="EM181" s="278" t="str">
        <f t="shared" si="377"/>
        <v xml:space="preserve"> </v>
      </c>
      <c r="EN181" s="372"/>
      <c r="EO181" s="1110"/>
      <c r="EP181" s="1256"/>
      <c r="ER181" s="1257"/>
      <c r="ET181" s="1258" t="str">
        <f>IF($AE181=0,"　",VLOOKUP($AE181,ﾚｰｻﾞOP,60,0))</f>
        <v>-</v>
      </c>
      <c r="EU181" s="1259"/>
      <c r="EV181" s="1258" t="str">
        <f>IF($AE181=0,"　",VLOOKUP($AE181,ﾚｰｻﾞOP,60,0))</f>
        <v>-</v>
      </c>
      <c r="EW181" s="1259"/>
      <c r="EX181" s="1258"/>
      <c r="EY181" s="1259"/>
      <c r="EZ181" s="1258"/>
      <c r="FA181" s="1259"/>
      <c r="FB181" s="1258"/>
      <c r="FC181" s="1259"/>
      <c r="FD181" s="1258"/>
      <c r="FE181" s="1259"/>
      <c r="FF181" s="1260"/>
      <c r="FG181" s="1259"/>
      <c r="FH181" s="1258"/>
      <c r="FI181" s="1259"/>
      <c r="FJ181" s="1258"/>
      <c r="FK181" s="1256"/>
      <c r="FL181" s="1260"/>
      <c r="FM181" s="279"/>
      <c r="FN181" s="1184"/>
      <c r="FO181" s="280"/>
      <c r="FP181" s="281"/>
      <c r="FQ181" s="282"/>
      <c r="FS181" s="281"/>
      <c r="FT181" s="282"/>
    </row>
    <row r="182" spans="1:176" ht="18.600000000000001" customHeight="1">
      <c r="A182" s="228">
        <f t="shared" si="353"/>
        <v>172</v>
      </c>
      <c r="B182" s="343" t="str">
        <f t="shared" si="393"/>
        <v>4IE</v>
      </c>
      <c r="C182" s="1058">
        <v>45839</v>
      </c>
      <c r="D182" s="942" t="s">
        <v>62</v>
      </c>
      <c r="E182" s="943">
        <v>72510078</v>
      </c>
      <c r="F182" s="595" t="s">
        <v>2165</v>
      </c>
      <c r="G182" s="596"/>
      <c r="H182" s="597" t="s">
        <v>632</v>
      </c>
      <c r="I182" s="598" t="s">
        <v>61</v>
      </c>
      <c r="J182" s="598"/>
      <c r="K182" s="599" t="s">
        <v>11</v>
      </c>
      <c r="L182" s="600"/>
      <c r="M182" s="352">
        <v>45811</v>
      </c>
      <c r="N182" s="353">
        <v>45813</v>
      </c>
      <c r="O182" s="354">
        <v>45812</v>
      </c>
      <c r="P182" s="353">
        <v>45813</v>
      </c>
      <c r="Q182" s="354">
        <v>45813</v>
      </c>
      <c r="R182" s="353">
        <v>45813</v>
      </c>
      <c r="S182" s="354">
        <v>45813</v>
      </c>
      <c r="T182" s="353">
        <v>45813</v>
      </c>
      <c r="U182" s="355">
        <v>45815</v>
      </c>
      <c r="V182" s="353">
        <v>45815</v>
      </c>
      <c r="W182" s="356">
        <v>45818</v>
      </c>
      <c r="X182" s="357">
        <v>45818</v>
      </c>
      <c r="Y182" s="359">
        <v>45821</v>
      </c>
      <c r="Z182" s="359">
        <v>45821</v>
      </c>
      <c r="AA182" s="601"/>
      <c r="AB182" s="359"/>
      <c r="AC182" s="251" t="s">
        <v>633</v>
      </c>
      <c r="AD182" s="361"/>
      <c r="AE182" s="362">
        <v>2</v>
      </c>
      <c r="AF182" s="363" t="str">
        <f t="shared" si="394"/>
        <v>4IE</v>
      </c>
      <c r="AG182" s="364">
        <f>IF($AE182=0,"　",VLOOKUP($AE182,ﾚｰｻﾞOP,34,0))</f>
        <v>0</v>
      </c>
      <c r="AH182" s="364">
        <f>IF($AE182=0,"　",VLOOKUP($AE182,ﾚｰｻﾞOP,35,0))</f>
        <v>0</v>
      </c>
      <c r="AI182" s="364">
        <v>1</v>
      </c>
      <c r="AJ182" s="364">
        <f>IF($AE182=0,"　",VLOOKUP($AE182,ﾚｰｻﾞOP,51,0))</f>
        <v>0</v>
      </c>
      <c r="AK182" s="364">
        <f>IF($AE182=0,"　",VLOOKUP($AE182,ﾚｰｻﾞOP,52,0))</f>
        <v>0</v>
      </c>
      <c r="AL182" s="364"/>
      <c r="AM182" s="364"/>
      <c r="AN182" s="364">
        <v>1</v>
      </c>
      <c r="AO182" s="364">
        <v>1</v>
      </c>
      <c r="AP182" s="363">
        <v>1</v>
      </c>
      <c r="AQ182" s="255">
        <v>1</v>
      </c>
      <c r="AR182" s="255">
        <v>1</v>
      </c>
      <c r="AS182" s="255">
        <f>IF($AE182=0,"　",VLOOKUP($AE182,ﾚｰｻﾞOP,47,0))</f>
        <v>0</v>
      </c>
      <c r="AT182" s="255"/>
      <c r="AU182" s="256">
        <f t="shared" si="362"/>
        <v>2</v>
      </c>
      <c r="AV182" s="257">
        <f t="shared" si="363"/>
        <v>1</v>
      </c>
      <c r="AW182" s="590">
        <v>45798</v>
      </c>
      <c r="AX182" s="369">
        <v>4163187</v>
      </c>
      <c r="AY182" s="154">
        <v>45798</v>
      </c>
      <c r="AZ182" s="367">
        <v>4163188</v>
      </c>
      <c r="BA182" s="154">
        <v>45798</v>
      </c>
      <c r="BB182" s="367">
        <v>4163189</v>
      </c>
      <c r="BC182" s="368">
        <v>45798</v>
      </c>
      <c r="BD182" s="369">
        <v>4163190</v>
      </c>
      <c r="BE182" s="154">
        <v>45798</v>
      </c>
      <c r="BF182" s="367">
        <v>4163191</v>
      </c>
      <c r="BG182" s="368">
        <v>45798</v>
      </c>
      <c r="BH182" s="367">
        <v>4163192</v>
      </c>
      <c r="BI182" s="154">
        <v>45770</v>
      </c>
      <c r="BJ182" s="367">
        <v>4163162</v>
      </c>
      <c r="BK182" s="154" t="str">
        <f t="shared" ref="BK182:BK188" si="414">IF($AE182=0,"　",VLOOKUP($AE182,ﾚｰｻﾞOP,57,0))</f>
        <v>-</v>
      </c>
      <c r="BL182" s="367"/>
      <c r="BM182" s="154" t="str">
        <f t="shared" ref="BM182:BM188" si="415">IF($AE182=0,"　",VLOOKUP($AE182,ﾚｰｻﾞOP,58,0))</f>
        <v>-</v>
      </c>
      <c r="BN182" s="367"/>
      <c r="BO182" s="155" t="str">
        <f t="shared" si="395"/>
        <v>-</v>
      </c>
      <c r="BP182" s="367"/>
      <c r="BQ182" s="154" t="str">
        <f t="shared" si="413"/>
        <v>-</v>
      </c>
      <c r="BR182" s="369"/>
      <c r="BS182" s="154" t="str">
        <f t="shared" si="396"/>
        <v>-</v>
      </c>
      <c r="BT182" s="369"/>
      <c r="BU182" s="154" t="str">
        <f t="shared" si="397"/>
        <v>-</v>
      </c>
      <c r="BV182" s="369"/>
      <c r="BW182" s="154" t="str">
        <f t="shared" si="398"/>
        <v>-</v>
      </c>
      <c r="BX182" s="367"/>
      <c r="BY182" s="154" t="str">
        <f t="shared" si="399"/>
        <v>-</v>
      </c>
      <c r="BZ182" s="369"/>
      <c r="CA182" s="154" t="str">
        <f t="shared" si="400"/>
        <v>-</v>
      </c>
      <c r="CB182" s="367"/>
      <c r="CC182" s="154" t="str">
        <f t="shared" si="401"/>
        <v>-</v>
      </c>
      <c r="CD182" s="367"/>
      <c r="CE182" s="154" t="str">
        <f t="shared" si="364"/>
        <v>-</v>
      </c>
      <c r="CF182" s="369"/>
      <c r="CG182" s="155" t="str">
        <f t="shared" si="402"/>
        <v>-</v>
      </c>
      <c r="CH182" s="367"/>
      <c r="CI182" s="154" t="str">
        <f t="shared" si="403"/>
        <v>-</v>
      </c>
      <c r="CJ182" s="369"/>
      <c r="CK182" s="154" t="str">
        <f t="shared" si="404"/>
        <v>-</v>
      </c>
      <c r="CL182" s="367"/>
      <c r="CM182" s="154" t="str">
        <f t="shared" si="405"/>
        <v>-</v>
      </c>
      <c r="CN182" s="367"/>
      <c r="CO182" s="155" t="str">
        <f t="shared" si="406"/>
        <v>-</v>
      </c>
      <c r="CP182" s="367"/>
      <c r="CQ182" s="155" t="str">
        <f t="shared" si="407"/>
        <v>-</v>
      </c>
      <c r="CR182" s="367"/>
      <c r="CS182" s="154" t="str">
        <f t="shared" si="408"/>
        <v>-</v>
      </c>
      <c r="CT182" s="367"/>
      <c r="CU182" s="155"/>
      <c r="CV182" s="367"/>
      <c r="CW182" s="154" t="str">
        <f t="shared" si="409"/>
        <v>-</v>
      </c>
      <c r="CX182" s="367"/>
      <c r="CY182" s="155" t="str">
        <f t="shared" si="410"/>
        <v>-</v>
      </c>
      <c r="CZ182" s="367"/>
      <c r="DA182" s="154" t="str">
        <f t="shared" si="411"/>
        <v>-</v>
      </c>
      <c r="DB182" s="369"/>
      <c r="DC182" s="155" t="str">
        <f t="shared" si="412"/>
        <v>-</v>
      </c>
      <c r="DD182" s="367"/>
      <c r="DE182" s="374">
        <f t="shared" si="382"/>
        <v>0</v>
      </c>
      <c r="DF182" s="373"/>
      <c r="DG182" s="265">
        <f t="shared" si="392"/>
        <v>0</v>
      </c>
      <c r="DH182" s="372"/>
      <c r="DI182" s="267">
        <f t="shared" si="383"/>
        <v>0</v>
      </c>
      <c r="DJ182" s="373"/>
      <c r="DK182" s="374">
        <v>45734</v>
      </c>
      <c r="DL182" s="373">
        <v>4163106</v>
      </c>
      <c r="DM182" s="374">
        <f t="shared" si="384"/>
        <v>0</v>
      </c>
      <c r="DN182" s="373"/>
      <c r="DO182" s="155">
        <f t="shared" si="385"/>
        <v>0</v>
      </c>
      <c r="DP182" s="372"/>
      <c r="DQ182" s="155">
        <f t="shared" si="386"/>
        <v>0</v>
      </c>
      <c r="DR182" s="373"/>
      <c r="DS182" s="155">
        <f t="shared" si="387"/>
        <v>0</v>
      </c>
      <c r="DT182" s="372"/>
      <c r="DU182" s="155">
        <f t="shared" si="376"/>
        <v>0</v>
      </c>
      <c r="DV182" s="373"/>
      <c r="DW182" s="368">
        <v>45791</v>
      </c>
      <c r="DX182" s="372">
        <v>4163194</v>
      </c>
      <c r="DY182" s="154">
        <v>45995</v>
      </c>
      <c r="DZ182" s="373">
        <v>4163040</v>
      </c>
      <c r="EA182" s="154">
        <v>45770</v>
      </c>
      <c r="EB182" s="373">
        <v>4163160</v>
      </c>
      <c r="EC182" s="269">
        <v>45770</v>
      </c>
      <c r="ED182" s="376">
        <v>4163161</v>
      </c>
      <c r="EE182" s="271">
        <v>45476</v>
      </c>
      <c r="EF182" s="377">
        <v>4063296</v>
      </c>
      <c r="EG182" s="273"/>
      <c r="EH182" s="274"/>
      <c r="EI182" s="275"/>
      <c r="EJ182" s="276"/>
      <c r="EK182" s="275"/>
      <c r="EL182" s="277"/>
      <c r="EM182" s="278" t="str">
        <f t="shared" si="377"/>
        <v xml:space="preserve"> </v>
      </c>
      <c r="EN182" s="372"/>
      <c r="EO182" s="1110"/>
      <c r="EP182" s="373"/>
      <c r="ER182" s="194" t="str">
        <f>IF(AND($AE182&gt;=11,$AE182&lt;=16,$I182="国内"),"1","-")</f>
        <v>-</v>
      </c>
      <c r="ET182" s="154" t="str">
        <f>IF($AE182=0,"　",VLOOKUP($AE182,ﾚｰｻﾞOP,60,0))</f>
        <v>-</v>
      </c>
      <c r="EU182" s="367"/>
      <c r="EV182" s="154" t="str">
        <f>IF($AE182=0,"　",VLOOKUP($AE182,ﾚｰｻﾞOP,60,0))</f>
        <v>-</v>
      </c>
      <c r="EW182" s="367"/>
      <c r="EX182" s="154" t="str">
        <f>IF($AE182=0,"　",VLOOKUP($AE182,ﾚｰｻﾞOP,61,0))</f>
        <v>-</v>
      </c>
      <c r="EY182" s="367"/>
      <c r="EZ182" s="154" t="str">
        <f>IF($AE182=0,"　",VLOOKUP($AE182,ﾚｰｻﾞOP,62,0))</f>
        <v>-</v>
      </c>
      <c r="FA182" s="367"/>
      <c r="FB182" s="154" t="str">
        <f>IF($AE182=0,"　",VLOOKUP($AE182,ﾚｰｻﾞOP,63,0))</f>
        <v>-</v>
      </c>
      <c r="FC182" s="367"/>
      <c r="FD182" s="154" t="str">
        <f>IF($AE182=0,"　",VLOOKUP($AE182,ﾚｰｻﾞOP,64,0))</f>
        <v>-</v>
      </c>
      <c r="FE182" s="367"/>
      <c r="FF182" s="155" t="str">
        <f>IF($AE182=0,"　",VLOOKUP($AE182,ﾚｰｻﾞOP,65,0))</f>
        <v>-</v>
      </c>
      <c r="FG182" s="367"/>
      <c r="FH182" s="154" t="str">
        <f>IF($AE182=0,"　",VLOOKUP($AE182,ﾚｰｻﾞOP,66,0))</f>
        <v>-</v>
      </c>
      <c r="FI182" s="367"/>
      <c r="FJ182" s="154" t="str">
        <f>IF($AE182=0,"　",VLOOKUP($AE182,ﾚｰｻﾞOP,67,0))</f>
        <v>-</v>
      </c>
      <c r="FK182" s="373"/>
      <c r="FL182" s="155" t="str">
        <f>IF($AE182=0,"　",VLOOKUP($AE182,ﾚｰｻﾞOP,68,0))</f>
        <v>-</v>
      </c>
      <c r="FM182" s="279"/>
      <c r="FN182" s="1184"/>
      <c r="FO182" s="280"/>
      <c r="FP182" s="281"/>
      <c r="FQ182" s="282"/>
      <c r="FS182" s="281"/>
      <c r="FT182" s="282"/>
    </row>
    <row r="183" spans="1:176" ht="18.600000000000001" customHeight="1">
      <c r="A183" s="228">
        <f t="shared" si="353"/>
        <v>173</v>
      </c>
      <c r="B183" s="343" t="str">
        <f t="shared" si="393"/>
        <v>4IE</v>
      </c>
      <c r="C183" s="1058">
        <v>45839</v>
      </c>
      <c r="D183" s="1050" t="s">
        <v>990</v>
      </c>
      <c r="E183" s="1051">
        <v>89610050</v>
      </c>
      <c r="F183" s="595" t="s">
        <v>2167</v>
      </c>
      <c r="G183" s="596"/>
      <c r="H183" s="597" t="s">
        <v>2</v>
      </c>
      <c r="I183" s="598" t="s">
        <v>992</v>
      </c>
      <c r="J183" s="598"/>
      <c r="K183" s="599" t="s">
        <v>11</v>
      </c>
      <c r="L183" s="600"/>
      <c r="M183" s="352">
        <v>45811</v>
      </c>
      <c r="N183" s="353">
        <v>45812</v>
      </c>
      <c r="O183" s="354">
        <v>45812</v>
      </c>
      <c r="P183" s="353">
        <v>45812</v>
      </c>
      <c r="Q183" s="354">
        <v>45813</v>
      </c>
      <c r="R183" s="353">
        <v>45813</v>
      </c>
      <c r="S183" s="354">
        <v>45813</v>
      </c>
      <c r="T183" s="353">
        <v>45813</v>
      </c>
      <c r="U183" s="355">
        <v>45815</v>
      </c>
      <c r="V183" s="353">
        <v>45815</v>
      </c>
      <c r="W183" s="356">
        <v>45818</v>
      </c>
      <c r="X183" s="357">
        <v>45819</v>
      </c>
      <c r="Y183" s="359">
        <v>45822</v>
      </c>
      <c r="Z183" s="359">
        <v>45822</v>
      </c>
      <c r="AA183" s="601"/>
      <c r="AB183" s="359"/>
      <c r="AC183" s="602"/>
      <c r="AD183" s="361"/>
      <c r="AE183" s="362">
        <v>25</v>
      </c>
      <c r="AF183" s="363" t="str">
        <f t="shared" si="394"/>
        <v>4IE</v>
      </c>
      <c r="AG183" s="364" t="str">
        <f>IF($AE183=0,"　",VLOOKUP($AE183,ﾚｰｻﾞOP,34,0))</f>
        <v>-</v>
      </c>
      <c r="AH183" s="364" t="str">
        <f>IF($AE183=0,"　",VLOOKUP($AE183,ﾚｰｻﾞOP,35,0))</f>
        <v>-</v>
      </c>
      <c r="AI183" s="364" t="str">
        <f>IF($AE183=0,"　",VLOOKUP($AE183,ﾚｰｻﾞOP,36,0))</f>
        <v>-</v>
      </c>
      <c r="AJ183" s="364" t="str">
        <f>IF($AE183=0,"　",VLOOKUP($AE183,ﾚｰｻﾞOP,51,0))</f>
        <v>-</v>
      </c>
      <c r="AK183" s="364" t="str">
        <f>IF($AE183=0,"　",VLOOKUP($AE183,ﾚｰｻﾞOP,52,0))</f>
        <v>-</v>
      </c>
      <c r="AL183" s="364"/>
      <c r="AM183" s="364"/>
      <c r="AN183" s="364" t="str">
        <f>IF($AE183=0,"　",VLOOKUP($AE183,ﾚｰｻﾞOP,37,0))</f>
        <v>-</v>
      </c>
      <c r="AO183" s="364" t="str">
        <f>IF($AE183=0,"　",VLOOKUP($AE183,ﾚｰｻﾞOP,40,0))</f>
        <v>-</v>
      </c>
      <c r="AP183" s="363" t="str">
        <f>IF($AE183=0,"　",VLOOKUP($AE183,ﾚｰｻﾞOP,43,0))</f>
        <v>-</v>
      </c>
      <c r="AQ183" s="255" t="str">
        <f>IF($AE183=0,"　",VLOOKUP($AE183,ﾚｰｻﾞOP,45,0))</f>
        <v>-</v>
      </c>
      <c r="AR183" s="255">
        <f>IF($AE183=0,"　",VLOOKUP($AE183,ﾚｰｻﾞOP,47,0))</f>
        <v>0</v>
      </c>
      <c r="AS183" s="255">
        <f>IF($AE183=0,"　",VLOOKUP($AE183,ﾚｰｻﾞOP,47,0))</f>
        <v>0</v>
      </c>
      <c r="AT183" s="255"/>
      <c r="AU183" s="256">
        <f t="shared" si="362"/>
        <v>0</v>
      </c>
      <c r="AV183" s="257">
        <f t="shared" si="363"/>
        <v>0</v>
      </c>
      <c r="AW183" s="590" t="str">
        <f>IF($AE183=0,"　",VLOOKUP($AE183,ﾚｰｻﾞOP,5,0))</f>
        <v>-</v>
      </c>
      <c r="AX183" s="369"/>
      <c r="AY183" s="154" t="str">
        <f>IF($AE183=0,"　",VLOOKUP($AE183,ﾚｰｻﾞOP,6,0))</f>
        <v>-</v>
      </c>
      <c r="AZ183" s="367"/>
      <c r="BA183" s="154" t="str">
        <f>IF($AE183=0,"　",VLOOKUP($AE183,ﾚｰｻﾞOP,7,0))</f>
        <v>-</v>
      </c>
      <c r="BB183" s="367"/>
      <c r="BC183" s="368" t="str">
        <f>IF($AE183=0,"　",VLOOKUP($AE183,ﾚｰｻﾞOP,8,0))</f>
        <v>-</v>
      </c>
      <c r="BD183" s="369"/>
      <c r="BE183" s="154" t="str">
        <f>IF($AE183=0,"　",VLOOKUP($AE183,ﾚｰｻﾞOP,9,0))</f>
        <v>-</v>
      </c>
      <c r="BF183" s="367"/>
      <c r="BG183" s="368" t="str">
        <f>IF($AE183=0,"　",VLOOKUP($AE183,ﾚｰｻﾞOP,10,0))</f>
        <v>-</v>
      </c>
      <c r="BH183" s="367"/>
      <c r="BI183" s="154" t="str">
        <f>IF($AE183=0,"　",VLOOKUP($AE183,ﾚｰｻﾞOP,11,0))</f>
        <v>-</v>
      </c>
      <c r="BJ183" s="367"/>
      <c r="BK183" s="154" t="str">
        <f t="shared" si="414"/>
        <v>-</v>
      </c>
      <c r="BL183" s="367"/>
      <c r="BM183" s="154" t="str">
        <f t="shared" si="415"/>
        <v>-</v>
      </c>
      <c r="BN183" s="367"/>
      <c r="BO183" s="155" t="str">
        <f t="shared" si="395"/>
        <v>-</v>
      </c>
      <c r="BP183" s="367"/>
      <c r="BQ183" s="154" t="str">
        <f t="shared" si="413"/>
        <v>-</v>
      </c>
      <c r="BR183" s="369"/>
      <c r="BS183" s="154" t="str">
        <f t="shared" si="396"/>
        <v>-</v>
      </c>
      <c r="BT183" s="369"/>
      <c r="BU183" s="154" t="str">
        <f t="shared" si="397"/>
        <v>-</v>
      </c>
      <c r="BV183" s="369"/>
      <c r="BW183" s="154" t="str">
        <f t="shared" si="398"/>
        <v>-</v>
      </c>
      <c r="BX183" s="367"/>
      <c r="BY183" s="154" t="str">
        <f t="shared" si="399"/>
        <v>-</v>
      </c>
      <c r="BZ183" s="369"/>
      <c r="CA183" s="154" t="str">
        <f t="shared" si="400"/>
        <v>-</v>
      </c>
      <c r="CB183" s="367"/>
      <c r="CC183" s="154" t="str">
        <f t="shared" si="401"/>
        <v>-</v>
      </c>
      <c r="CD183" s="367"/>
      <c r="CE183" s="154" t="str">
        <f t="shared" si="364"/>
        <v>-</v>
      </c>
      <c r="CF183" s="369"/>
      <c r="CG183" s="155" t="str">
        <f t="shared" si="402"/>
        <v>-</v>
      </c>
      <c r="CH183" s="367"/>
      <c r="CI183" s="154" t="str">
        <f t="shared" si="403"/>
        <v>-</v>
      </c>
      <c r="CJ183" s="369"/>
      <c r="CK183" s="154" t="str">
        <f t="shared" si="404"/>
        <v>-</v>
      </c>
      <c r="CL183" s="367"/>
      <c r="CM183" s="154" t="str">
        <f t="shared" si="405"/>
        <v>-</v>
      </c>
      <c r="CN183" s="367"/>
      <c r="CO183" s="155" t="str">
        <f t="shared" si="406"/>
        <v>-</v>
      </c>
      <c r="CP183" s="367"/>
      <c r="CQ183" s="155" t="str">
        <f t="shared" si="407"/>
        <v>-</v>
      </c>
      <c r="CR183" s="367"/>
      <c r="CS183" s="154" t="str">
        <f t="shared" si="408"/>
        <v>-</v>
      </c>
      <c r="CT183" s="367"/>
      <c r="CU183" s="155"/>
      <c r="CV183" s="367"/>
      <c r="CW183" s="154" t="str">
        <f t="shared" si="409"/>
        <v>-</v>
      </c>
      <c r="CX183" s="367"/>
      <c r="CY183" s="155" t="str">
        <f t="shared" si="410"/>
        <v>-</v>
      </c>
      <c r="CZ183" s="367"/>
      <c r="DA183" s="154" t="str">
        <f t="shared" si="411"/>
        <v>-</v>
      </c>
      <c r="DB183" s="369"/>
      <c r="DC183" s="155" t="str">
        <f t="shared" si="412"/>
        <v>-</v>
      </c>
      <c r="DD183" s="367"/>
      <c r="DE183" s="374">
        <f t="shared" si="382"/>
        <v>0</v>
      </c>
      <c r="DF183" s="373"/>
      <c r="DG183" s="265">
        <f t="shared" si="392"/>
        <v>0</v>
      </c>
      <c r="DH183" s="372"/>
      <c r="DI183" s="267">
        <f t="shared" si="383"/>
        <v>0</v>
      </c>
      <c r="DJ183" s="373"/>
      <c r="DK183" s="374">
        <f t="shared" ref="DK183:DK189" si="416">IF(AU183=2,1,0)</f>
        <v>0</v>
      </c>
      <c r="DL183" s="373"/>
      <c r="DM183" s="374">
        <f t="shared" si="384"/>
        <v>0</v>
      </c>
      <c r="DN183" s="373"/>
      <c r="DO183" s="155">
        <f t="shared" si="385"/>
        <v>0</v>
      </c>
      <c r="DP183" s="372"/>
      <c r="DQ183" s="155">
        <f t="shared" si="386"/>
        <v>0</v>
      </c>
      <c r="DR183" s="373"/>
      <c r="DS183" s="155">
        <f t="shared" si="387"/>
        <v>0</v>
      </c>
      <c r="DT183" s="372"/>
      <c r="DU183" s="155">
        <f t="shared" si="376"/>
        <v>0</v>
      </c>
      <c r="DV183" s="373"/>
      <c r="DW183" s="368">
        <f>IF(AN183=1,1,0)</f>
        <v>0</v>
      </c>
      <c r="DX183" s="372"/>
      <c r="DY183" s="154">
        <f t="shared" ref="DY183:DY196" si="417">IF(AO183=1,1,0)</f>
        <v>0</v>
      </c>
      <c r="DZ183" s="373"/>
      <c r="EA183" s="154">
        <f>IF(AP183=1,1,0)</f>
        <v>0</v>
      </c>
      <c r="EB183" s="373"/>
      <c r="EC183" s="269">
        <f>IF(AQ183=1,1,0)</f>
        <v>0</v>
      </c>
      <c r="ED183" s="376"/>
      <c r="EE183" s="271">
        <f>IF(AV183=0,0,1)</f>
        <v>0</v>
      </c>
      <c r="EF183" s="377"/>
      <c r="EG183" s="273"/>
      <c r="EH183" s="274"/>
      <c r="EI183" s="275"/>
      <c r="EJ183" s="276"/>
      <c r="EK183" s="275"/>
      <c r="EL183" s="277"/>
      <c r="EM183" s="278" t="str">
        <f t="shared" si="377"/>
        <v xml:space="preserve"> </v>
      </c>
      <c r="EN183" s="372"/>
      <c r="EO183" s="1110"/>
      <c r="EP183" s="373"/>
      <c r="ER183" s="194" t="str">
        <f>IF(AND($AE183&gt;=11,$AE183&lt;=16,$I183="国内"),"1","-")</f>
        <v>-</v>
      </c>
      <c r="ET183" s="154">
        <v>45797</v>
      </c>
      <c r="EU183" s="367">
        <v>4163183</v>
      </c>
      <c r="EV183" s="154">
        <v>45797</v>
      </c>
      <c r="EW183" s="367">
        <v>4163183</v>
      </c>
      <c r="EX183" s="154">
        <f>IF($AE183=0,"　",VLOOKUP($AE183,ﾚｰｻﾞOP,61,0))</f>
        <v>0</v>
      </c>
      <c r="EY183" s="367"/>
      <c r="EZ183" s="154">
        <v>45791</v>
      </c>
      <c r="FA183" s="367">
        <v>4163174</v>
      </c>
      <c r="FB183" s="154">
        <f>IF($AE183=0,"　",VLOOKUP($AE183,ﾚｰｻﾞOP,63,0))</f>
        <v>0</v>
      </c>
      <c r="FC183" s="367"/>
      <c r="FD183" s="1044">
        <v>45784</v>
      </c>
      <c r="FE183" s="653">
        <v>4163176</v>
      </c>
      <c r="FF183" s="155">
        <f>IF($AE183=0,"　",VLOOKUP($AE183,ﾚｰｻﾞOP,65,0))</f>
        <v>0</v>
      </c>
      <c r="FG183" s="367"/>
      <c r="FH183" s="154">
        <f>IF($AE183=0,"　",VLOOKUP($AE183,ﾚｰｻﾞOP,66,0))</f>
        <v>0</v>
      </c>
      <c r="FI183" s="367"/>
      <c r="FJ183" s="154">
        <v>45797</v>
      </c>
      <c r="FK183" s="373">
        <v>4163197</v>
      </c>
      <c r="FL183" s="155">
        <f>IF($AE183=0,"　",VLOOKUP($AE183,ﾚｰｻﾞOP,68,0))</f>
        <v>1</v>
      </c>
      <c r="FM183" s="279"/>
      <c r="FN183" s="1184"/>
      <c r="FO183" s="280"/>
      <c r="FP183" s="281">
        <v>1</v>
      </c>
      <c r="FQ183" s="282"/>
      <c r="FS183" s="281"/>
      <c r="FT183" s="282"/>
    </row>
    <row r="184" spans="1:176" ht="18.600000000000001" customHeight="1">
      <c r="A184" s="228">
        <f t="shared" si="353"/>
        <v>174</v>
      </c>
      <c r="B184" s="343" t="str">
        <f t="shared" si="393"/>
        <v>4IE</v>
      </c>
      <c r="C184" s="1058">
        <v>45839</v>
      </c>
      <c r="D184" s="1050" t="s">
        <v>990</v>
      </c>
      <c r="E184" s="1051">
        <v>89610051</v>
      </c>
      <c r="F184" s="595" t="s">
        <v>2168</v>
      </c>
      <c r="G184" s="596"/>
      <c r="H184" s="597" t="s">
        <v>2</v>
      </c>
      <c r="I184" s="598" t="s">
        <v>992</v>
      </c>
      <c r="J184" s="598"/>
      <c r="K184" s="599" t="s">
        <v>11</v>
      </c>
      <c r="L184" s="600"/>
      <c r="M184" s="352">
        <v>45812</v>
      </c>
      <c r="N184" s="353"/>
      <c r="O184" s="354">
        <v>45813</v>
      </c>
      <c r="P184" s="353">
        <v>45814</v>
      </c>
      <c r="Q184" s="354">
        <v>45814</v>
      </c>
      <c r="R184" s="353">
        <v>45815</v>
      </c>
      <c r="S184" s="354">
        <v>45814</v>
      </c>
      <c r="T184" s="353">
        <v>45814</v>
      </c>
      <c r="U184" s="355">
        <v>45817</v>
      </c>
      <c r="V184" s="353">
        <v>45817</v>
      </c>
      <c r="W184" s="356">
        <v>45819</v>
      </c>
      <c r="X184" s="357">
        <v>45819</v>
      </c>
      <c r="Y184" s="359">
        <v>45825</v>
      </c>
      <c r="Z184" s="359">
        <v>45825</v>
      </c>
      <c r="AA184" s="601"/>
      <c r="AB184" s="359"/>
      <c r="AC184" s="602"/>
      <c r="AD184" s="361"/>
      <c r="AE184" s="362">
        <v>25</v>
      </c>
      <c r="AF184" s="363" t="str">
        <f t="shared" si="394"/>
        <v>4IE</v>
      </c>
      <c r="AG184" s="364" t="str">
        <f>IF($AE184=0,"　",VLOOKUP($AE184,ﾚｰｻﾞOP,34,0))</f>
        <v>-</v>
      </c>
      <c r="AH184" s="364" t="str">
        <f>IF($AE184=0,"　",VLOOKUP($AE184,ﾚｰｻﾞOP,35,0))</f>
        <v>-</v>
      </c>
      <c r="AI184" s="364" t="str">
        <f>IF($AE184=0,"　",VLOOKUP($AE184,ﾚｰｻﾞOP,36,0))</f>
        <v>-</v>
      </c>
      <c r="AJ184" s="364" t="str">
        <f>IF($AE184=0,"　",VLOOKUP($AE184,ﾚｰｻﾞOP,51,0))</f>
        <v>-</v>
      </c>
      <c r="AK184" s="364" t="str">
        <f>IF($AE184=0,"　",VLOOKUP($AE184,ﾚｰｻﾞOP,52,0))</f>
        <v>-</v>
      </c>
      <c r="AL184" s="364"/>
      <c r="AM184" s="364"/>
      <c r="AN184" s="364" t="str">
        <f>IF($AE184=0,"　",VLOOKUP($AE184,ﾚｰｻﾞOP,37,0))</f>
        <v>-</v>
      </c>
      <c r="AO184" s="364" t="str">
        <f>IF($AE184=0,"　",VLOOKUP($AE184,ﾚｰｻﾞOP,40,0))</f>
        <v>-</v>
      </c>
      <c r="AP184" s="363" t="str">
        <f>IF($AE184=0,"　",VLOOKUP($AE184,ﾚｰｻﾞOP,43,0))</f>
        <v>-</v>
      </c>
      <c r="AQ184" s="255" t="str">
        <f>IF($AE184=0,"　",VLOOKUP($AE184,ﾚｰｻﾞOP,45,0))</f>
        <v>-</v>
      </c>
      <c r="AR184" s="255">
        <f>IF($AE184=0,"　",VLOOKUP($AE184,ﾚｰｻﾞOP,47,0))</f>
        <v>0</v>
      </c>
      <c r="AS184" s="255">
        <f>IF($AE184=0,"　",VLOOKUP($AE184,ﾚｰｻﾞOP,47,0))</f>
        <v>0</v>
      </c>
      <c r="AT184" s="255"/>
      <c r="AU184" s="256">
        <f t="shared" si="362"/>
        <v>0</v>
      </c>
      <c r="AV184" s="257">
        <f t="shared" si="363"/>
        <v>0</v>
      </c>
      <c r="AW184" s="590" t="str">
        <f>IF($AE184=0,"　",VLOOKUP($AE184,ﾚｰｻﾞOP,5,0))</f>
        <v>-</v>
      </c>
      <c r="AX184" s="369"/>
      <c r="AY184" s="154" t="str">
        <f>IF($AE184=0,"　",VLOOKUP($AE184,ﾚｰｻﾞOP,6,0))</f>
        <v>-</v>
      </c>
      <c r="AZ184" s="367"/>
      <c r="BA184" s="154" t="str">
        <f>IF($AE184=0,"　",VLOOKUP($AE184,ﾚｰｻﾞOP,7,0))</f>
        <v>-</v>
      </c>
      <c r="BB184" s="367"/>
      <c r="BC184" s="368" t="str">
        <f>IF($AE184=0,"　",VLOOKUP($AE184,ﾚｰｻﾞOP,8,0))</f>
        <v>-</v>
      </c>
      <c r="BD184" s="369"/>
      <c r="BE184" s="154" t="str">
        <f>IF($AE184=0,"　",VLOOKUP($AE184,ﾚｰｻﾞOP,9,0))</f>
        <v>-</v>
      </c>
      <c r="BF184" s="367"/>
      <c r="BG184" s="368" t="str">
        <f>IF($AE184=0,"　",VLOOKUP($AE184,ﾚｰｻﾞOP,10,0))</f>
        <v>-</v>
      </c>
      <c r="BH184" s="367"/>
      <c r="BI184" s="154" t="str">
        <f>IF($AE184=0,"　",VLOOKUP($AE184,ﾚｰｻﾞOP,11,0))</f>
        <v>-</v>
      </c>
      <c r="BJ184" s="367"/>
      <c r="BK184" s="154" t="str">
        <f t="shared" si="414"/>
        <v>-</v>
      </c>
      <c r="BL184" s="367"/>
      <c r="BM184" s="154" t="str">
        <f t="shared" si="415"/>
        <v>-</v>
      </c>
      <c r="BN184" s="367"/>
      <c r="BO184" s="155" t="str">
        <f t="shared" si="395"/>
        <v>-</v>
      </c>
      <c r="BP184" s="367"/>
      <c r="BQ184" s="154" t="str">
        <f t="shared" si="413"/>
        <v>-</v>
      </c>
      <c r="BR184" s="369"/>
      <c r="BS184" s="154" t="str">
        <f t="shared" si="396"/>
        <v>-</v>
      </c>
      <c r="BT184" s="369"/>
      <c r="BU184" s="154" t="str">
        <f t="shared" si="397"/>
        <v>-</v>
      </c>
      <c r="BV184" s="369"/>
      <c r="BW184" s="154" t="str">
        <f t="shared" si="398"/>
        <v>-</v>
      </c>
      <c r="BX184" s="367"/>
      <c r="BY184" s="154" t="str">
        <f t="shared" si="399"/>
        <v>-</v>
      </c>
      <c r="BZ184" s="369"/>
      <c r="CA184" s="154" t="str">
        <f t="shared" si="400"/>
        <v>-</v>
      </c>
      <c r="CB184" s="367"/>
      <c r="CC184" s="154" t="str">
        <f t="shared" si="401"/>
        <v>-</v>
      </c>
      <c r="CD184" s="367"/>
      <c r="CE184" s="154" t="str">
        <f t="shared" si="364"/>
        <v>-</v>
      </c>
      <c r="CF184" s="369"/>
      <c r="CG184" s="155" t="str">
        <f t="shared" si="402"/>
        <v>-</v>
      </c>
      <c r="CH184" s="367"/>
      <c r="CI184" s="154" t="str">
        <f t="shared" si="403"/>
        <v>-</v>
      </c>
      <c r="CJ184" s="369"/>
      <c r="CK184" s="154" t="str">
        <f t="shared" si="404"/>
        <v>-</v>
      </c>
      <c r="CL184" s="367"/>
      <c r="CM184" s="154" t="str">
        <f t="shared" si="405"/>
        <v>-</v>
      </c>
      <c r="CN184" s="367"/>
      <c r="CO184" s="155" t="str">
        <f t="shared" si="406"/>
        <v>-</v>
      </c>
      <c r="CP184" s="367"/>
      <c r="CQ184" s="155" t="str">
        <f t="shared" si="407"/>
        <v>-</v>
      </c>
      <c r="CR184" s="367"/>
      <c r="CS184" s="154" t="str">
        <f t="shared" si="408"/>
        <v>-</v>
      </c>
      <c r="CT184" s="367"/>
      <c r="CU184" s="155"/>
      <c r="CV184" s="367"/>
      <c r="CW184" s="154" t="str">
        <f t="shared" si="409"/>
        <v>-</v>
      </c>
      <c r="CX184" s="367"/>
      <c r="CY184" s="155" t="str">
        <f t="shared" si="410"/>
        <v>-</v>
      </c>
      <c r="CZ184" s="367"/>
      <c r="DA184" s="154" t="str">
        <f t="shared" si="411"/>
        <v>-</v>
      </c>
      <c r="DB184" s="369"/>
      <c r="DC184" s="155" t="str">
        <f t="shared" si="412"/>
        <v>-</v>
      </c>
      <c r="DD184" s="367"/>
      <c r="DE184" s="374">
        <f t="shared" si="382"/>
        <v>0</v>
      </c>
      <c r="DF184" s="373"/>
      <c r="DG184" s="265">
        <f t="shared" si="392"/>
        <v>0</v>
      </c>
      <c r="DH184" s="372"/>
      <c r="DI184" s="267">
        <f t="shared" si="383"/>
        <v>0</v>
      </c>
      <c r="DJ184" s="373"/>
      <c r="DK184" s="374">
        <f t="shared" si="416"/>
        <v>0</v>
      </c>
      <c r="DL184" s="373"/>
      <c r="DM184" s="374">
        <f t="shared" si="384"/>
        <v>0</v>
      </c>
      <c r="DN184" s="373"/>
      <c r="DO184" s="155">
        <f t="shared" si="385"/>
        <v>0</v>
      </c>
      <c r="DP184" s="372"/>
      <c r="DQ184" s="155">
        <f t="shared" si="386"/>
        <v>0</v>
      </c>
      <c r="DR184" s="373"/>
      <c r="DS184" s="155">
        <f t="shared" si="387"/>
        <v>0</v>
      </c>
      <c r="DT184" s="372"/>
      <c r="DU184" s="155">
        <f t="shared" si="376"/>
        <v>0</v>
      </c>
      <c r="DV184" s="373"/>
      <c r="DW184" s="368">
        <f>IF(AN184=1,1,0)</f>
        <v>0</v>
      </c>
      <c r="DX184" s="372"/>
      <c r="DY184" s="154">
        <f t="shared" si="417"/>
        <v>0</v>
      </c>
      <c r="DZ184" s="373"/>
      <c r="EA184" s="154">
        <f>IF(AP184=1,1,0)</f>
        <v>0</v>
      </c>
      <c r="EB184" s="373"/>
      <c r="EC184" s="269">
        <f>IF(AQ184=1,1,0)</f>
        <v>0</v>
      </c>
      <c r="ED184" s="376"/>
      <c r="EE184" s="271">
        <f>IF(AV184=0,0,1)</f>
        <v>0</v>
      </c>
      <c r="EF184" s="377"/>
      <c r="EG184" s="273"/>
      <c r="EH184" s="274"/>
      <c r="EI184" s="275"/>
      <c r="EJ184" s="276"/>
      <c r="EK184" s="275"/>
      <c r="EL184" s="277"/>
      <c r="EM184" s="278" t="str">
        <f t="shared" si="377"/>
        <v xml:space="preserve"> </v>
      </c>
      <c r="EN184" s="372"/>
      <c r="EO184" s="1110"/>
      <c r="EP184" s="373"/>
      <c r="ER184" s="194" t="str">
        <f>IF(AND($AE184&gt;=11,$AE184&lt;=16,$I184="国内"),"1","-")</f>
        <v>-</v>
      </c>
      <c r="ET184" s="154">
        <v>45797</v>
      </c>
      <c r="EU184" s="367">
        <v>4163183</v>
      </c>
      <c r="EV184" s="154">
        <v>45797</v>
      </c>
      <c r="EW184" s="367">
        <v>4163183</v>
      </c>
      <c r="EX184" s="154">
        <f>IF($AE184=0,"　",VLOOKUP($AE184,ﾚｰｻﾞOP,61,0))</f>
        <v>0</v>
      </c>
      <c r="EY184" s="367"/>
      <c r="EZ184" s="154">
        <v>45791</v>
      </c>
      <c r="FA184" s="367">
        <v>4163174</v>
      </c>
      <c r="FB184" s="154">
        <f>IF($AE184=0,"　",VLOOKUP($AE184,ﾚｰｻﾞOP,63,0))</f>
        <v>0</v>
      </c>
      <c r="FC184" s="367"/>
      <c r="FD184" s="1044">
        <v>45784</v>
      </c>
      <c r="FE184" s="653">
        <v>4163176</v>
      </c>
      <c r="FF184" s="155">
        <f>IF($AE184=0,"　",VLOOKUP($AE184,ﾚｰｻﾞOP,65,0))</f>
        <v>0</v>
      </c>
      <c r="FG184" s="367"/>
      <c r="FH184" s="154">
        <f>IF($AE184=0,"　",VLOOKUP($AE184,ﾚｰｻﾞOP,66,0))</f>
        <v>0</v>
      </c>
      <c r="FI184" s="367"/>
      <c r="FJ184" s="154">
        <v>45797</v>
      </c>
      <c r="FK184" s="373">
        <v>4163197</v>
      </c>
      <c r="FL184" s="155">
        <f>IF($AE184=0,"　",VLOOKUP($AE184,ﾚｰｻﾞOP,68,0))</f>
        <v>1</v>
      </c>
      <c r="FM184" s="279"/>
      <c r="FN184" s="1184"/>
      <c r="FO184" s="280"/>
      <c r="FP184" s="281">
        <v>1</v>
      </c>
      <c r="FQ184" s="282"/>
      <c r="FS184" s="281"/>
      <c r="FT184" s="282"/>
    </row>
    <row r="185" spans="1:176" ht="18.600000000000001" customHeight="1">
      <c r="A185" s="228">
        <f t="shared" si="353"/>
        <v>175</v>
      </c>
      <c r="B185" s="343" t="str">
        <f t="shared" si="393"/>
        <v>4IE</v>
      </c>
      <c r="C185" s="1058">
        <v>45839</v>
      </c>
      <c r="D185" s="1261" t="s">
        <v>30</v>
      </c>
      <c r="E185" s="1262">
        <v>84510226</v>
      </c>
      <c r="F185" s="595" t="s">
        <v>72</v>
      </c>
      <c r="G185" s="1263"/>
      <c r="H185" s="597" t="s">
        <v>630</v>
      </c>
      <c r="I185" s="1264" t="s">
        <v>63</v>
      </c>
      <c r="J185" s="1264" t="s">
        <v>37</v>
      </c>
      <c r="K185" s="599" t="s">
        <v>11</v>
      </c>
      <c r="L185" s="600"/>
      <c r="M185" s="352">
        <v>45812</v>
      </c>
      <c r="N185" s="353">
        <v>45812</v>
      </c>
      <c r="O185" s="354">
        <v>45813</v>
      </c>
      <c r="P185" s="353">
        <v>45813</v>
      </c>
      <c r="Q185" s="354">
        <v>45814</v>
      </c>
      <c r="R185" s="353">
        <v>45814</v>
      </c>
      <c r="S185" s="354">
        <v>45814</v>
      </c>
      <c r="T185" s="353">
        <v>45814</v>
      </c>
      <c r="U185" s="355">
        <v>45817</v>
      </c>
      <c r="V185" s="353">
        <v>45817</v>
      </c>
      <c r="W185" s="356">
        <v>45819</v>
      </c>
      <c r="X185" s="357">
        <v>45820</v>
      </c>
      <c r="Y185" s="359">
        <v>45825</v>
      </c>
      <c r="Z185" s="359">
        <v>45825</v>
      </c>
      <c r="AA185" s="601"/>
      <c r="AB185" s="359"/>
      <c r="AC185" s="251" t="s">
        <v>1085</v>
      </c>
      <c r="AD185" s="361"/>
      <c r="AE185" s="362">
        <v>3</v>
      </c>
      <c r="AF185" s="363" t="str">
        <f t="shared" si="394"/>
        <v>4IE</v>
      </c>
      <c r="AG185" s="364">
        <f>IF($AE185=0,"　",VLOOKUP($AE185,ﾚｰｻﾞOP,34,0))</f>
        <v>0</v>
      </c>
      <c r="AH185" s="364">
        <f>IF($AE185=0,"　",VLOOKUP($AE185,ﾚｰｻﾞOP,35,0))</f>
        <v>0</v>
      </c>
      <c r="AI185" s="364">
        <f>IF($AE185=0,"　",VLOOKUP($AE185,ﾚｰｻﾞOP,36,0))</f>
        <v>0</v>
      </c>
      <c r="AJ185" s="364">
        <f>IF($AE185=0,"　",VLOOKUP($AE185,ﾚｰｻﾞOP,51,0))</f>
        <v>0</v>
      </c>
      <c r="AK185" s="364">
        <f>IF($AE185=0,"　",VLOOKUP($AE185,ﾚｰｻﾞOP,52,0))</f>
        <v>0</v>
      </c>
      <c r="AL185" s="364"/>
      <c r="AM185" s="364"/>
      <c r="AN185" s="364">
        <v>1</v>
      </c>
      <c r="AO185" s="364">
        <f>IF($AE185=0,"　",VLOOKUP($AE185,ﾚｰｻﾞOP,40,0))</f>
        <v>0</v>
      </c>
      <c r="AP185" s="363">
        <v>1</v>
      </c>
      <c r="AQ185" s="255">
        <v>1</v>
      </c>
      <c r="AR185" s="255">
        <f>IF($AE185=0,"　",VLOOKUP($AE185,ﾚｰｻﾞOP,47,0))</f>
        <v>0</v>
      </c>
      <c r="AS185" s="255">
        <f>IF($AE185=0,"　",VLOOKUP($AE185,ﾚｰｻﾞOP,47,0))</f>
        <v>0</v>
      </c>
      <c r="AT185" s="255"/>
      <c r="AU185" s="256">
        <f t="shared" si="362"/>
        <v>0</v>
      </c>
      <c r="AV185" s="257">
        <f t="shared" si="363"/>
        <v>0</v>
      </c>
      <c r="AW185" s="590">
        <v>45798</v>
      </c>
      <c r="AX185" s="369">
        <v>4163187</v>
      </c>
      <c r="AY185" s="154">
        <v>45798</v>
      </c>
      <c r="AZ185" s="367">
        <v>4163188</v>
      </c>
      <c r="BA185" s="154">
        <v>45798</v>
      </c>
      <c r="BB185" s="367">
        <v>4163189</v>
      </c>
      <c r="BC185" s="368">
        <v>45798</v>
      </c>
      <c r="BD185" s="369">
        <v>4163190</v>
      </c>
      <c r="BE185" s="154">
        <v>45798</v>
      </c>
      <c r="BF185" s="367">
        <v>4163191</v>
      </c>
      <c r="BG185" s="368">
        <v>45798</v>
      </c>
      <c r="BH185" s="367">
        <v>4163192</v>
      </c>
      <c r="BI185" s="154">
        <v>45770</v>
      </c>
      <c r="BJ185" s="367">
        <v>4163162</v>
      </c>
      <c r="BK185" s="154" t="str">
        <f t="shared" si="414"/>
        <v>-</v>
      </c>
      <c r="BL185" s="367"/>
      <c r="BM185" s="154" t="str">
        <f t="shared" si="415"/>
        <v>-</v>
      </c>
      <c r="BN185" s="367"/>
      <c r="BO185" s="155" t="str">
        <f t="shared" si="395"/>
        <v>-</v>
      </c>
      <c r="BP185" s="367"/>
      <c r="BQ185" s="154" t="str">
        <f t="shared" si="413"/>
        <v>-</v>
      </c>
      <c r="BR185" s="369"/>
      <c r="BS185" s="154" t="str">
        <f t="shared" si="396"/>
        <v>-</v>
      </c>
      <c r="BT185" s="369"/>
      <c r="BU185" s="154" t="str">
        <f t="shared" si="397"/>
        <v>-</v>
      </c>
      <c r="BV185" s="369"/>
      <c r="BW185" s="154" t="str">
        <f t="shared" si="398"/>
        <v>-</v>
      </c>
      <c r="BX185" s="367"/>
      <c r="BY185" s="154" t="str">
        <f t="shared" si="399"/>
        <v>-</v>
      </c>
      <c r="BZ185" s="369"/>
      <c r="CA185" s="154" t="str">
        <f t="shared" si="400"/>
        <v>-</v>
      </c>
      <c r="CB185" s="367"/>
      <c r="CC185" s="154" t="str">
        <f t="shared" si="401"/>
        <v>-</v>
      </c>
      <c r="CD185" s="367"/>
      <c r="CE185" s="154" t="str">
        <f t="shared" si="364"/>
        <v>-</v>
      </c>
      <c r="CF185" s="369"/>
      <c r="CG185" s="155" t="str">
        <f t="shared" si="402"/>
        <v>-</v>
      </c>
      <c r="CH185" s="367"/>
      <c r="CI185" s="154" t="str">
        <f t="shared" si="403"/>
        <v>-</v>
      </c>
      <c r="CJ185" s="369"/>
      <c r="CK185" s="154" t="str">
        <f t="shared" si="404"/>
        <v>-</v>
      </c>
      <c r="CL185" s="367"/>
      <c r="CM185" s="154" t="str">
        <f t="shared" si="405"/>
        <v>-</v>
      </c>
      <c r="CN185" s="367"/>
      <c r="CO185" s="155" t="str">
        <f t="shared" si="406"/>
        <v>-</v>
      </c>
      <c r="CP185" s="367"/>
      <c r="CQ185" s="155" t="str">
        <f t="shared" si="407"/>
        <v>-</v>
      </c>
      <c r="CR185" s="367"/>
      <c r="CS185" s="154" t="str">
        <f t="shared" si="408"/>
        <v>-</v>
      </c>
      <c r="CT185" s="367"/>
      <c r="CU185" s="155"/>
      <c r="CV185" s="367"/>
      <c r="CW185" s="154" t="str">
        <f t="shared" si="409"/>
        <v>-</v>
      </c>
      <c r="CX185" s="367"/>
      <c r="CY185" s="155" t="str">
        <f t="shared" si="410"/>
        <v>-</v>
      </c>
      <c r="CZ185" s="367"/>
      <c r="DA185" s="154" t="str">
        <f t="shared" si="411"/>
        <v>-</v>
      </c>
      <c r="DB185" s="369"/>
      <c r="DC185" s="155" t="str">
        <f t="shared" si="412"/>
        <v>-</v>
      </c>
      <c r="DD185" s="367"/>
      <c r="DE185" s="374">
        <f t="shared" si="382"/>
        <v>0</v>
      </c>
      <c r="DF185" s="373"/>
      <c r="DG185" s="265">
        <f t="shared" si="392"/>
        <v>0</v>
      </c>
      <c r="DH185" s="372"/>
      <c r="DI185" s="267">
        <f t="shared" si="383"/>
        <v>0</v>
      </c>
      <c r="DJ185" s="373"/>
      <c r="DK185" s="374">
        <f t="shared" si="416"/>
        <v>0</v>
      </c>
      <c r="DL185" s="373"/>
      <c r="DM185" s="374">
        <f t="shared" si="384"/>
        <v>0</v>
      </c>
      <c r="DN185" s="373"/>
      <c r="DO185" s="155">
        <f t="shared" si="385"/>
        <v>0</v>
      </c>
      <c r="DP185" s="372"/>
      <c r="DQ185" s="155">
        <f t="shared" si="386"/>
        <v>0</v>
      </c>
      <c r="DR185" s="373"/>
      <c r="DS185" s="155">
        <f t="shared" si="387"/>
        <v>0</v>
      </c>
      <c r="DT185" s="372"/>
      <c r="DU185" s="155">
        <f t="shared" si="376"/>
        <v>0</v>
      </c>
      <c r="DV185" s="373"/>
      <c r="DW185" s="368">
        <v>45791</v>
      </c>
      <c r="DX185" s="372">
        <v>4163194</v>
      </c>
      <c r="DY185" s="154">
        <f t="shared" si="417"/>
        <v>0</v>
      </c>
      <c r="DZ185" s="373"/>
      <c r="EA185" s="154">
        <v>45770</v>
      </c>
      <c r="EB185" s="373">
        <v>4163160</v>
      </c>
      <c r="EC185" s="269">
        <v>45770</v>
      </c>
      <c r="ED185" s="376">
        <v>4163161</v>
      </c>
      <c r="EE185" s="271">
        <f>IF(AV185=0,0,1)</f>
        <v>0</v>
      </c>
      <c r="EF185" s="377"/>
      <c r="EG185" s="273"/>
      <c r="EH185" s="274"/>
      <c r="EI185" s="275"/>
      <c r="EJ185" s="276"/>
      <c r="EK185" s="275"/>
      <c r="EL185" s="277"/>
      <c r="EM185" s="278" t="str">
        <f t="shared" si="377"/>
        <v xml:space="preserve"> </v>
      </c>
      <c r="EN185" s="372"/>
      <c r="EO185" s="1110"/>
      <c r="EP185" s="373"/>
      <c r="ER185" s="194" t="e">
        <f>IF(AND($AE185&gt;=11,$AE185&lt;=16,#REF!="国内"),"1","-")</f>
        <v>#REF!</v>
      </c>
      <c r="ET185" s="154" t="str">
        <f>IF($AE185=0,"　",VLOOKUP($AE185,ﾚｰｻﾞOP,60,0))</f>
        <v>-</v>
      </c>
      <c r="EU185" s="367"/>
      <c r="EV185" s="154" t="str">
        <f>IF($AE185=0,"　",VLOOKUP($AE185,ﾚｰｻﾞOP,60,0))</f>
        <v>-</v>
      </c>
      <c r="EW185" s="367"/>
      <c r="EX185" s="154" t="str">
        <f>IF($AE185=0,"　",VLOOKUP($AE185,ﾚｰｻﾞOP,61,0))</f>
        <v>-</v>
      </c>
      <c r="EY185" s="367"/>
      <c r="EZ185" s="154" t="str">
        <f>IF($AE185=0,"　",VLOOKUP($AE185,ﾚｰｻﾞOP,62,0))</f>
        <v>-</v>
      </c>
      <c r="FA185" s="367"/>
      <c r="FB185" s="154" t="str">
        <f>IF($AE185=0,"　",VLOOKUP($AE185,ﾚｰｻﾞOP,63,0))</f>
        <v>-</v>
      </c>
      <c r="FC185" s="367"/>
      <c r="FD185" s="154" t="str">
        <f>IF($AE185=0,"　",VLOOKUP($AE185,ﾚｰｻﾞOP,64,0))</f>
        <v>-</v>
      </c>
      <c r="FE185" s="367"/>
      <c r="FF185" s="155" t="str">
        <f>IF($AE185=0,"　",VLOOKUP($AE185,ﾚｰｻﾞOP,65,0))</f>
        <v>-</v>
      </c>
      <c r="FG185" s="367"/>
      <c r="FH185" s="154" t="str">
        <f>IF($AE185=0,"　",VLOOKUP($AE185,ﾚｰｻﾞOP,66,0))</f>
        <v>-</v>
      </c>
      <c r="FI185" s="367"/>
      <c r="FJ185" s="154" t="str">
        <f>IF($AE185=0,"　",VLOOKUP($AE185,ﾚｰｻﾞOP,67,0))</f>
        <v>-</v>
      </c>
      <c r="FK185" s="373"/>
      <c r="FL185" s="155" t="str">
        <f>IF($AE185=0,"　",VLOOKUP($AE185,ﾚｰｻﾞOP,68,0))</f>
        <v>-</v>
      </c>
      <c r="FM185" s="279"/>
      <c r="FN185" s="1184"/>
      <c r="FO185" s="280"/>
      <c r="FP185" s="281"/>
      <c r="FQ185" s="282"/>
      <c r="FS185" s="281"/>
      <c r="FT185" s="282"/>
    </row>
    <row r="186" spans="1:176" ht="18.600000000000001" customHeight="1">
      <c r="A186" s="228">
        <f t="shared" si="353"/>
        <v>176</v>
      </c>
      <c r="B186" s="343" t="str">
        <f t="shared" si="393"/>
        <v>4IE</v>
      </c>
      <c r="C186" s="1058">
        <v>45839</v>
      </c>
      <c r="D186" s="1261" t="s">
        <v>30</v>
      </c>
      <c r="E186" s="1262">
        <v>84510225</v>
      </c>
      <c r="F186" s="595" t="s">
        <v>74</v>
      </c>
      <c r="G186" s="1263"/>
      <c r="H186" s="597" t="s">
        <v>3</v>
      </c>
      <c r="I186" s="1264" t="s">
        <v>59</v>
      </c>
      <c r="J186" s="1264" t="s">
        <v>1078</v>
      </c>
      <c r="K186" s="599" t="s">
        <v>11</v>
      </c>
      <c r="L186" s="600"/>
      <c r="M186" s="352">
        <v>45813</v>
      </c>
      <c r="N186" s="353">
        <v>45813</v>
      </c>
      <c r="O186" s="354">
        <v>45814</v>
      </c>
      <c r="P186" s="353">
        <v>45814</v>
      </c>
      <c r="Q186" s="354">
        <v>45815</v>
      </c>
      <c r="R186" s="353">
        <v>45815</v>
      </c>
      <c r="S186" s="354">
        <v>45815</v>
      </c>
      <c r="T186" s="353">
        <v>45815</v>
      </c>
      <c r="U186" s="355">
        <v>45818</v>
      </c>
      <c r="V186" s="353">
        <v>45819</v>
      </c>
      <c r="W186" s="356">
        <v>45820</v>
      </c>
      <c r="X186" s="357">
        <v>45821</v>
      </c>
      <c r="Y186" s="359">
        <v>45826</v>
      </c>
      <c r="Z186" s="1265">
        <v>45826</v>
      </c>
      <c r="AA186" s="1266"/>
      <c r="AB186" s="1265"/>
      <c r="AC186" s="251" t="s">
        <v>633</v>
      </c>
      <c r="AD186" s="1267"/>
      <c r="AE186" s="1268">
        <v>3</v>
      </c>
      <c r="AF186" s="363" t="str">
        <f t="shared" si="394"/>
        <v>4IE</v>
      </c>
      <c r="AG186" s="1269">
        <v>1</v>
      </c>
      <c r="AH186" s="1269"/>
      <c r="AI186" s="1269"/>
      <c r="AJ186" s="1269"/>
      <c r="AK186" s="1269"/>
      <c r="AL186" s="1269"/>
      <c r="AM186" s="1269"/>
      <c r="AN186" s="1269">
        <v>1</v>
      </c>
      <c r="AO186" s="1269"/>
      <c r="AP186" s="1270">
        <v>1</v>
      </c>
      <c r="AQ186" s="1269">
        <v>1</v>
      </c>
      <c r="AR186" s="1269">
        <v>1</v>
      </c>
      <c r="AS186" s="1269"/>
      <c r="AT186" s="1269"/>
      <c r="AU186" s="256">
        <f t="shared" si="362"/>
        <v>0</v>
      </c>
      <c r="AV186" s="257">
        <f t="shared" si="363"/>
        <v>1</v>
      </c>
      <c r="AW186" s="590">
        <v>45798</v>
      </c>
      <c r="AX186" s="369">
        <v>4163187</v>
      </c>
      <c r="AY186" s="154">
        <v>45798</v>
      </c>
      <c r="AZ186" s="367">
        <v>4163188</v>
      </c>
      <c r="BA186" s="154">
        <v>45798</v>
      </c>
      <c r="BB186" s="367">
        <v>4163189</v>
      </c>
      <c r="BC186" s="368">
        <v>45798</v>
      </c>
      <c r="BD186" s="369">
        <v>4163190</v>
      </c>
      <c r="BE186" s="154">
        <v>45798</v>
      </c>
      <c r="BF186" s="367">
        <v>4163191</v>
      </c>
      <c r="BG186" s="368">
        <v>45798</v>
      </c>
      <c r="BH186" s="367">
        <v>4163192</v>
      </c>
      <c r="BI186" s="154">
        <v>45770</v>
      </c>
      <c r="BJ186" s="367">
        <v>4163162</v>
      </c>
      <c r="BK186" s="154" t="str">
        <f t="shared" si="414"/>
        <v>-</v>
      </c>
      <c r="BL186" s="367"/>
      <c r="BM186" s="154" t="str">
        <f t="shared" si="415"/>
        <v>-</v>
      </c>
      <c r="BN186" s="367"/>
      <c r="BO186" s="155" t="str">
        <f t="shared" si="395"/>
        <v>-</v>
      </c>
      <c r="BP186" s="367"/>
      <c r="BQ186" s="154" t="str">
        <f t="shared" si="413"/>
        <v>-</v>
      </c>
      <c r="BR186" s="369"/>
      <c r="BS186" s="154" t="str">
        <f t="shared" si="396"/>
        <v>-</v>
      </c>
      <c r="BT186" s="369"/>
      <c r="BU186" s="154" t="str">
        <f t="shared" si="397"/>
        <v>-</v>
      </c>
      <c r="BV186" s="369"/>
      <c r="BW186" s="154" t="str">
        <f t="shared" si="398"/>
        <v>-</v>
      </c>
      <c r="BX186" s="367"/>
      <c r="BY186" s="154" t="str">
        <f t="shared" si="399"/>
        <v>-</v>
      </c>
      <c r="BZ186" s="369"/>
      <c r="CA186" s="154" t="str">
        <f t="shared" si="400"/>
        <v>-</v>
      </c>
      <c r="CB186" s="367"/>
      <c r="CC186" s="154" t="str">
        <f t="shared" si="401"/>
        <v>-</v>
      </c>
      <c r="CD186" s="367"/>
      <c r="CE186" s="154" t="str">
        <f t="shared" si="364"/>
        <v>-</v>
      </c>
      <c r="CF186" s="1271"/>
      <c r="CG186" s="1272"/>
      <c r="CH186" s="1273"/>
      <c r="CI186" s="1274"/>
      <c r="CJ186" s="1271"/>
      <c r="CK186" s="1274"/>
      <c r="CL186" s="1273"/>
      <c r="CM186" s="1274"/>
      <c r="CN186" s="1273"/>
      <c r="CO186" s="1272"/>
      <c r="CP186" s="1273"/>
      <c r="CQ186" s="1272"/>
      <c r="CR186" s="1273"/>
      <c r="CS186" s="1274"/>
      <c r="CT186" s="1273"/>
      <c r="CU186" s="1272"/>
      <c r="CV186" s="1273"/>
      <c r="CW186" s="1274"/>
      <c r="CX186" s="1273"/>
      <c r="CY186" s="1272"/>
      <c r="CZ186" s="1273"/>
      <c r="DA186" s="1274"/>
      <c r="DB186" s="1271"/>
      <c r="DC186" s="1272"/>
      <c r="DD186" s="1273"/>
      <c r="DE186" s="374">
        <v>45799</v>
      </c>
      <c r="DF186" s="1063">
        <v>4163265</v>
      </c>
      <c r="DG186" s="265">
        <f t="shared" si="392"/>
        <v>0</v>
      </c>
      <c r="DH186" s="372"/>
      <c r="DI186" s="267">
        <v>45756</v>
      </c>
      <c r="DJ186" s="373">
        <v>4163131</v>
      </c>
      <c r="DK186" s="374">
        <f t="shared" si="416"/>
        <v>0</v>
      </c>
      <c r="DL186" s="373"/>
      <c r="DM186" s="374">
        <f t="shared" si="384"/>
        <v>0</v>
      </c>
      <c r="DN186" s="373"/>
      <c r="DO186" s="155">
        <f t="shared" si="385"/>
        <v>0</v>
      </c>
      <c r="DP186" s="372"/>
      <c r="DQ186" s="155">
        <f t="shared" si="386"/>
        <v>0</v>
      </c>
      <c r="DR186" s="373"/>
      <c r="DS186" s="155">
        <f t="shared" si="387"/>
        <v>0</v>
      </c>
      <c r="DT186" s="372"/>
      <c r="DU186" s="155">
        <f t="shared" si="376"/>
        <v>0</v>
      </c>
      <c r="DV186" s="373"/>
      <c r="DW186" s="368">
        <v>45791</v>
      </c>
      <c r="DX186" s="372">
        <v>4163194</v>
      </c>
      <c r="DY186" s="154">
        <f t="shared" si="417"/>
        <v>0</v>
      </c>
      <c r="DZ186" s="373"/>
      <c r="EA186" s="154">
        <v>45770</v>
      </c>
      <c r="EB186" s="373">
        <v>4163160</v>
      </c>
      <c r="EC186" s="269">
        <v>45770</v>
      </c>
      <c r="ED186" s="376">
        <v>4163161</v>
      </c>
      <c r="EE186" s="271">
        <v>45476</v>
      </c>
      <c r="EF186" s="377">
        <v>4063296</v>
      </c>
      <c r="EG186" s="273"/>
      <c r="EH186" s="274"/>
      <c r="EI186" s="275"/>
      <c r="EJ186" s="276"/>
      <c r="EK186" s="275"/>
      <c r="EL186" s="277"/>
      <c r="EM186" s="278" t="str">
        <f t="shared" si="377"/>
        <v xml:space="preserve"> </v>
      </c>
      <c r="EN186" s="372"/>
      <c r="EO186" s="1110"/>
      <c r="EP186" s="1275"/>
      <c r="ER186" s="1276" t="str">
        <f>IF(AND($AE186&gt;=11,$AE186&lt;=16,$I186="国内"),"1","-")</f>
        <v>-</v>
      </c>
      <c r="ET186" s="1274" t="str">
        <f>IF($AE186=0,"　",VLOOKUP($AE186,ﾚｰｻﾞOP,60,0))</f>
        <v>-</v>
      </c>
      <c r="EU186" s="1273"/>
      <c r="EV186" s="1274" t="str">
        <f>IF($AE186=0,"　",VLOOKUP($AE186,ﾚｰｻﾞOP,60,0))</f>
        <v>-</v>
      </c>
      <c r="EW186" s="1273"/>
      <c r="EX186" s="1274"/>
      <c r="EY186" s="1273"/>
      <c r="EZ186" s="1274"/>
      <c r="FA186" s="1273"/>
      <c r="FB186" s="1274"/>
      <c r="FC186" s="1273"/>
      <c r="FD186" s="1274"/>
      <c r="FE186" s="1273"/>
      <c r="FF186" s="1272"/>
      <c r="FG186" s="1273"/>
      <c r="FH186" s="1274"/>
      <c r="FI186" s="1273"/>
      <c r="FJ186" s="1274"/>
      <c r="FK186" s="1275"/>
      <c r="FL186" s="1272"/>
      <c r="FM186" s="279"/>
      <c r="FN186" s="1184"/>
      <c r="FO186" s="280"/>
      <c r="FP186" s="281"/>
      <c r="FQ186" s="282"/>
      <c r="FS186" s="281"/>
      <c r="FT186" s="282"/>
    </row>
    <row r="187" spans="1:176" ht="18.600000000000001" customHeight="1">
      <c r="A187" s="228">
        <f t="shared" si="353"/>
        <v>177</v>
      </c>
      <c r="B187" s="343" t="str">
        <f t="shared" si="393"/>
        <v>4IE</v>
      </c>
      <c r="C187" s="1058">
        <v>45839</v>
      </c>
      <c r="D187" s="1050" t="s">
        <v>1024</v>
      </c>
      <c r="E187" s="1051">
        <v>89610054</v>
      </c>
      <c r="F187" s="595" t="s">
        <v>2169</v>
      </c>
      <c r="G187" s="1263"/>
      <c r="H187" s="597" t="s">
        <v>3</v>
      </c>
      <c r="I187" s="1264" t="s">
        <v>63</v>
      </c>
      <c r="J187" s="1264" t="s">
        <v>1078</v>
      </c>
      <c r="K187" s="599" t="s">
        <v>11</v>
      </c>
      <c r="L187" s="600"/>
      <c r="M187" s="352">
        <v>45813</v>
      </c>
      <c r="N187" s="353"/>
      <c r="O187" s="354">
        <v>45814</v>
      </c>
      <c r="P187" s="353">
        <v>45814</v>
      </c>
      <c r="Q187" s="354">
        <v>45815</v>
      </c>
      <c r="R187" s="353">
        <v>45815</v>
      </c>
      <c r="S187" s="354">
        <v>45815</v>
      </c>
      <c r="T187" s="353">
        <v>45815</v>
      </c>
      <c r="U187" s="355">
        <v>45818</v>
      </c>
      <c r="V187" s="353">
        <v>45818</v>
      </c>
      <c r="W187" s="356">
        <v>45820</v>
      </c>
      <c r="X187" s="357">
        <v>45820</v>
      </c>
      <c r="Y187" s="359">
        <v>45826</v>
      </c>
      <c r="Z187" s="1277">
        <v>45826</v>
      </c>
      <c r="AA187" s="1278"/>
      <c r="AB187" s="1277"/>
      <c r="AC187" s="1279"/>
      <c r="AD187" s="1280"/>
      <c r="AE187" s="362">
        <v>25</v>
      </c>
      <c r="AF187" s="363" t="str">
        <f t="shared" si="394"/>
        <v>4IE</v>
      </c>
      <c r="AG187" s="1281"/>
      <c r="AH187" s="1281"/>
      <c r="AI187" s="1281"/>
      <c r="AJ187" s="1281"/>
      <c r="AK187" s="1281"/>
      <c r="AL187" s="1281"/>
      <c r="AM187" s="1281"/>
      <c r="AN187" s="1281"/>
      <c r="AO187" s="1281"/>
      <c r="AP187" s="1282"/>
      <c r="AQ187" s="1281"/>
      <c r="AR187" s="1281"/>
      <c r="AS187" s="1281"/>
      <c r="AT187" s="1281"/>
      <c r="AU187" s="256">
        <f t="shared" si="362"/>
        <v>0</v>
      </c>
      <c r="AV187" s="257">
        <f t="shared" si="363"/>
        <v>0</v>
      </c>
      <c r="AW187" s="590" t="str">
        <f>IF($AE187=0,"　",VLOOKUP($AE187,ﾚｰｻﾞOP,5,0))</f>
        <v>-</v>
      </c>
      <c r="AX187" s="369"/>
      <c r="AY187" s="154" t="str">
        <f>IF($AE187=0,"　",VLOOKUP($AE187,ﾚｰｻﾞOP,6,0))</f>
        <v>-</v>
      </c>
      <c r="AZ187" s="367"/>
      <c r="BA187" s="154" t="str">
        <f>IF($AE187=0,"　",VLOOKUP($AE187,ﾚｰｻﾞOP,7,0))</f>
        <v>-</v>
      </c>
      <c r="BB187" s="367"/>
      <c r="BC187" s="368" t="str">
        <f>IF($AE187=0,"　",VLOOKUP($AE187,ﾚｰｻﾞOP,8,0))</f>
        <v>-</v>
      </c>
      <c r="BD187" s="369"/>
      <c r="BE187" s="154" t="str">
        <f>IF($AE187=0,"　",VLOOKUP($AE187,ﾚｰｻﾞOP,9,0))</f>
        <v>-</v>
      </c>
      <c r="BF187" s="367"/>
      <c r="BG187" s="368" t="str">
        <f>IF($AE187=0,"　",VLOOKUP($AE187,ﾚｰｻﾞOP,10,0))</f>
        <v>-</v>
      </c>
      <c r="BH187" s="367"/>
      <c r="BI187" s="154" t="str">
        <f>IF($AE187=0,"　",VLOOKUP($AE187,ﾚｰｻﾞOP,11,0))</f>
        <v>-</v>
      </c>
      <c r="BJ187" s="367"/>
      <c r="BK187" s="154" t="str">
        <f t="shared" si="414"/>
        <v>-</v>
      </c>
      <c r="BL187" s="367"/>
      <c r="BM187" s="154" t="str">
        <f t="shared" si="415"/>
        <v>-</v>
      </c>
      <c r="BN187" s="367"/>
      <c r="BO187" s="155" t="str">
        <f t="shared" si="395"/>
        <v>-</v>
      </c>
      <c r="BP187" s="367"/>
      <c r="BQ187" s="154" t="str">
        <f t="shared" si="413"/>
        <v>-</v>
      </c>
      <c r="BR187" s="369"/>
      <c r="BS187" s="154" t="str">
        <f t="shared" si="396"/>
        <v>-</v>
      </c>
      <c r="BT187" s="369"/>
      <c r="BU187" s="154" t="str">
        <f t="shared" si="397"/>
        <v>-</v>
      </c>
      <c r="BV187" s="369"/>
      <c r="BW187" s="154" t="str">
        <f t="shared" si="398"/>
        <v>-</v>
      </c>
      <c r="BX187" s="367"/>
      <c r="BY187" s="154" t="str">
        <f t="shared" si="399"/>
        <v>-</v>
      </c>
      <c r="BZ187" s="369"/>
      <c r="CA187" s="154" t="str">
        <f t="shared" si="400"/>
        <v>-</v>
      </c>
      <c r="CB187" s="367"/>
      <c r="CC187" s="154" t="str">
        <f t="shared" si="401"/>
        <v>-</v>
      </c>
      <c r="CD187" s="367"/>
      <c r="CE187" s="154" t="str">
        <f t="shared" si="364"/>
        <v>-</v>
      </c>
      <c r="CF187" s="1283"/>
      <c r="CG187" s="1284"/>
      <c r="CH187" s="1285"/>
      <c r="CI187" s="1286"/>
      <c r="CJ187" s="1283"/>
      <c r="CK187" s="1286"/>
      <c r="CL187" s="1285"/>
      <c r="CM187" s="1286"/>
      <c r="CN187" s="1285"/>
      <c r="CO187" s="1284"/>
      <c r="CP187" s="1285"/>
      <c r="CQ187" s="1284"/>
      <c r="CR187" s="1285"/>
      <c r="CS187" s="1286"/>
      <c r="CT187" s="1285"/>
      <c r="CU187" s="1284"/>
      <c r="CV187" s="1285"/>
      <c r="CW187" s="1286"/>
      <c r="CX187" s="1285"/>
      <c r="CY187" s="1284"/>
      <c r="CZ187" s="1285"/>
      <c r="DA187" s="1286"/>
      <c r="DB187" s="1283"/>
      <c r="DC187" s="1284"/>
      <c r="DD187" s="1285"/>
      <c r="DE187" s="374">
        <f t="shared" ref="DE187:DE196" si="418">IF(AG187=1,1,0)</f>
        <v>0</v>
      </c>
      <c r="DF187" s="373"/>
      <c r="DG187" s="265">
        <f t="shared" si="392"/>
        <v>0</v>
      </c>
      <c r="DH187" s="372"/>
      <c r="DI187" s="267">
        <f t="shared" ref="DI187:DI196" si="419">IF(AG187=1,1,0)</f>
        <v>0</v>
      </c>
      <c r="DJ187" s="373"/>
      <c r="DK187" s="374">
        <f t="shared" si="416"/>
        <v>0</v>
      </c>
      <c r="DL187" s="373"/>
      <c r="DM187" s="374">
        <f t="shared" si="384"/>
        <v>0</v>
      </c>
      <c r="DN187" s="373"/>
      <c r="DO187" s="155">
        <f t="shared" si="385"/>
        <v>0</v>
      </c>
      <c r="DP187" s="372"/>
      <c r="DQ187" s="155">
        <f t="shared" si="386"/>
        <v>0</v>
      </c>
      <c r="DR187" s="373"/>
      <c r="DS187" s="155">
        <f t="shared" si="387"/>
        <v>0</v>
      </c>
      <c r="DT187" s="372"/>
      <c r="DU187" s="155">
        <f t="shared" si="376"/>
        <v>0</v>
      </c>
      <c r="DV187" s="373"/>
      <c r="DW187" s="368">
        <f>IF(AN187=1,1,0)</f>
        <v>0</v>
      </c>
      <c r="DX187" s="372"/>
      <c r="DY187" s="154">
        <f t="shared" si="417"/>
        <v>0</v>
      </c>
      <c r="DZ187" s="373"/>
      <c r="EA187" s="154">
        <f>IF(AP187=1,1,0)</f>
        <v>0</v>
      </c>
      <c r="EB187" s="373"/>
      <c r="EC187" s="269">
        <f>IF(AQ187=1,1,0)</f>
        <v>0</v>
      </c>
      <c r="ED187" s="376"/>
      <c r="EE187" s="271">
        <f>IF(AV187=0,0,1)</f>
        <v>0</v>
      </c>
      <c r="EF187" s="377"/>
      <c r="EG187" s="273"/>
      <c r="EH187" s="274"/>
      <c r="EI187" s="275"/>
      <c r="EJ187" s="276"/>
      <c r="EK187" s="275"/>
      <c r="EL187" s="277"/>
      <c r="EM187" s="278" t="str">
        <f t="shared" si="377"/>
        <v xml:space="preserve"> </v>
      </c>
      <c r="EN187" s="372"/>
      <c r="EO187" s="1110"/>
      <c r="EP187" s="1287"/>
      <c r="ER187" s="1288"/>
      <c r="ET187" s="1286">
        <v>45797</v>
      </c>
      <c r="EU187" s="1285">
        <v>4163183</v>
      </c>
      <c r="EV187" s="1286">
        <v>45797</v>
      </c>
      <c r="EW187" s="1285">
        <v>4163183</v>
      </c>
      <c r="EX187" s="1274"/>
      <c r="EY187" s="1273"/>
      <c r="EZ187" s="1286"/>
      <c r="FA187" s="1285"/>
      <c r="FB187" s="1286">
        <v>45784</v>
      </c>
      <c r="FC187" s="1285">
        <v>4163175</v>
      </c>
      <c r="FD187" s="1286"/>
      <c r="FE187" s="1285"/>
      <c r="FF187" s="1284"/>
      <c r="FG187" s="1285"/>
      <c r="FH187" s="1286"/>
      <c r="FI187" s="1285"/>
      <c r="FJ187" s="1286">
        <v>45797</v>
      </c>
      <c r="FK187" s="1287">
        <v>4163197</v>
      </c>
      <c r="FL187" s="1284">
        <v>1</v>
      </c>
      <c r="FM187" s="279"/>
      <c r="FN187" s="1184"/>
      <c r="FO187" s="280"/>
      <c r="FP187" s="281"/>
      <c r="FQ187" s="282"/>
      <c r="FS187" s="281"/>
      <c r="FT187" s="282"/>
    </row>
    <row r="188" spans="1:176" ht="18.600000000000001" customHeight="1">
      <c r="A188" s="228">
        <f t="shared" si="353"/>
        <v>178</v>
      </c>
      <c r="B188" s="343" t="str">
        <f t="shared" si="393"/>
        <v>4IE</v>
      </c>
      <c r="C188" s="1058">
        <v>45839</v>
      </c>
      <c r="D188" s="1050" t="s">
        <v>1024</v>
      </c>
      <c r="E188" s="1051">
        <v>89610016</v>
      </c>
      <c r="F188" s="595" t="s">
        <v>2170</v>
      </c>
      <c r="G188" s="1263"/>
      <c r="H188" s="597" t="s">
        <v>3</v>
      </c>
      <c r="I188" s="1264" t="s">
        <v>1082</v>
      </c>
      <c r="J188" s="1264" t="s">
        <v>1079</v>
      </c>
      <c r="K188" s="599" t="s">
        <v>11</v>
      </c>
      <c r="L188" s="600"/>
      <c r="M188" s="352">
        <v>45814</v>
      </c>
      <c r="N188" s="353"/>
      <c r="O188" s="354">
        <v>45815</v>
      </c>
      <c r="P188" s="353">
        <v>45814</v>
      </c>
      <c r="Q188" s="354">
        <v>45817</v>
      </c>
      <c r="R188" s="353">
        <v>45819</v>
      </c>
      <c r="S188" s="354">
        <v>45817</v>
      </c>
      <c r="T188" s="353">
        <v>45817</v>
      </c>
      <c r="U188" s="355">
        <v>45819</v>
      </c>
      <c r="V188" s="353">
        <v>45820</v>
      </c>
      <c r="W188" s="356">
        <v>45821</v>
      </c>
      <c r="X188" s="357">
        <v>45821</v>
      </c>
      <c r="Y188" s="359">
        <v>45827</v>
      </c>
      <c r="Z188" s="1289">
        <v>45827</v>
      </c>
      <c r="AA188" s="1290"/>
      <c r="AB188" s="1289"/>
      <c r="AC188" s="1291"/>
      <c r="AD188" s="1292"/>
      <c r="AE188" s="362">
        <v>25</v>
      </c>
      <c r="AF188" s="363" t="str">
        <f t="shared" si="394"/>
        <v>4IE</v>
      </c>
      <c r="AG188" s="1293"/>
      <c r="AH188" s="1293"/>
      <c r="AI188" s="1293"/>
      <c r="AJ188" s="1293"/>
      <c r="AK188" s="1293"/>
      <c r="AL188" s="1293"/>
      <c r="AM188" s="1293"/>
      <c r="AN188" s="1293"/>
      <c r="AO188" s="1293"/>
      <c r="AP188" s="1294"/>
      <c r="AQ188" s="1293"/>
      <c r="AR188" s="1293"/>
      <c r="AS188" s="1293"/>
      <c r="AT188" s="1293"/>
      <c r="AU188" s="256">
        <f t="shared" si="362"/>
        <v>0</v>
      </c>
      <c r="AV188" s="257">
        <f t="shared" si="363"/>
        <v>0</v>
      </c>
      <c r="AW188" s="590" t="str">
        <f>IF($AE188=0,"　",VLOOKUP($AE188,ﾚｰｻﾞOP,5,0))</f>
        <v>-</v>
      </c>
      <c r="AX188" s="369"/>
      <c r="AY188" s="154" t="str">
        <f>IF($AE188=0,"　",VLOOKUP($AE188,ﾚｰｻﾞOP,6,0))</f>
        <v>-</v>
      </c>
      <c r="AZ188" s="367"/>
      <c r="BA188" s="154" t="str">
        <f>IF($AE188=0,"　",VLOOKUP($AE188,ﾚｰｻﾞOP,7,0))</f>
        <v>-</v>
      </c>
      <c r="BB188" s="367"/>
      <c r="BC188" s="368" t="str">
        <f>IF($AE188=0,"　",VLOOKUP($AE188,ﾚｰｻﾞOP,8,0))</f>
        <v>-</v>
      </c>
      <c r="BD188" s="369"/>
      <c r="BE188" s="154" t="str">
        <f>IF($AE188=0,"　",VLOOKUP($AE188,ﾚｰｻﾞOP,9,0))</f>
        <v>-</v>
      </c>
      <c r="BF188" s="367"/>
      <c r="BG188" s="368" t="str">
        <f>IF($AE188=0,"　",VLOOKUP($AE188,ﾚｰｻﾞOP,10,0))</f>
        <v>-</v>
      </c>
      <c r="BH188" s="367"/>
      <c r="BI188" s="154" t="str">
        <f>IF($AE188=0,"　",VLOOKUP($AE188,ﾚｰｻﾞOP,11,0))</f>
        <v>-</v>
      </c>
      <c r="BJ188" s="367"/>
      <c r="BK188" s="154" t="str">
        <f t="shared" si="414"/>
        <v>-</v>
      </c>
      <c r="BL188" s="367"/>
      <c r="BM188" s="154" t="str">
        <f t="shared" si="415"/>
        <v>-</v>
      </c>
      <c r="BN188" s="367"/>
      <c r="BO188" s="155" t="str">
        <f t="shared" si="395"/>
        <v>-</v>
      </c>
      <c r="BP188" s="367"/>
      <c r="BQ188" s="154" t="str">
        <f t="shared" si="413"/>
        <v>-</v>
      </c>
      <c r="BR188" s="369"/>
      <c r="BS188" s="154" t="str">
        <f t="shared" si="396"/>
        <v>-</v>
      </c>
      <c r="BT188" s="369"/>
      <c r="BU188" s="154" t="str">
        <f t="shared" si="397"/>
        <v>-</v>
      </c>
      <c r="BV188" s="369"/>
      <c r="BW188" s="154" t="str">
        <f t="shared" si="398"/>
        <v>-</v>
      </c>
      <c r="BX188" s="367"/>
      <c r="BY188" s="154" t="str">
        <f t="shared" si="399"/>
        <v>-</v>
      </c>
      <c r="BZ188" s="369"/>
      <c r="CA188" s="154" t="str">
        <f t="shared" si="400"/>
        <v>-</v>
      </c>
      <c r="CB188" s="367"/>
      <c r="CC188" s="154" t="str">
        <f t="shared" si="401"/>
        <v>-</v>
      </c>
      <c r="CD188" s="367"/>
      <c r="CE188" s="154" t="str">
        <f t="shared" si="364"/>
        <v>-</v>
      </c>
      <c r="CF188" s="1295"/>
      <c r="CG188" s="1296"/>
      <c r="CH188" s="1297"/>
      <c r="CI188" s="1298"/>
      <c r="CJ188" s="1295"/>
      <c r="CK188" s="1298"/>
      <c r="CL188" s="1297"/>
      <c r="CM188" s="1298"/>
      <c r="CN188" s="1297"/>
      <c r="CO188" s="1296"/>
      <c r="CP188" s="1297"/>
      <c r="CQ188" s="1296"/>
      <c r="CR188" s="1297"/>
      <c r="CS188" s="1298"/>
      <c r="CT188" s="1297"/>
      <c r="CU188" s="1296"/>
      <c r="CV188" s="1297"/>
      <c r="CW188" s="1298"/>
      <c r="CX188" s="1297"/>
      <c r="CY188" s="1296"/>
      <c r="CZ188" s="1297"/>
      <c r="DA188" s="1298"/>
      <c r="DB188" s="1295"/>
      <c r="DC188" s="1296"/>
      <c r="DD188" s="1297"/>
      <c r="DE188" s="374">
        <f t="shared" si="418"/>
        <v>0</v>
      </c>
      <c r="DF188" s="373"/>
      <c r="DG188" s="265">
        <f t="shared" si="392"/>
        <v>0</v>
      </c>
      <c r="DH188" s="372"/>
      <c r="DI188" s="267">
        <f t="shared" si="419"/>
        <v>0</v>
      </c>
      <c r="DJ188" s="373"/>
      <c r="DK188" s="374">
        <f t="shared" si="416"/>
        <v>0</v>
      </c>
      <c r="DL188" s="373"/>
      <c r="DM188" s="374">
        <f t="shared" si="384"/>
        <v>0</v>
      </c>
      <c r="DN188" s="373"/>
      <c r="DO188" s="155">
        <f t="shared" si="385"/>
        <v>0</v>
      </c>
      <c r="DP188" s="372"/>
      <c r="DQ188" s="155">
        <f t="shared" si="386"/>
        <v>0</v>
      </c>
      <c r="DR188" s="373"/>
      <c r="DS188" s="155">
        <f t="shared" si="387"/>
        <v>0</v>
      </c>
      <c r="DT188" s="372"/>
      <c r="DU188" s="155">
        <f t="shared" si="376"/>
        <v>0</v>
      </c>
      <c r="DV188" s="373"/>
      <c r="DW188" s="368">
        <f>IF(AN188=1,1,0)</f>
        <v>0</v>
      </c>
      <c r="DX188" s="372"/>
      <c r="DY188" s="154">
        <f t="shared" si="417"/>
        <v>0</v>
      </c>
      <c r="DZ188" s="373"/>
      <c r="EA188" s="154">
        <f>IF(AP188=1,1,0)</f>
        <v>0</v>
      </c>
      <c r="EB188" s="373"/>
      <c r="EC188" s="269">
        <f>IF(AQ188=1,1,0)</f>
        <v>0</v>
      </c>
      <c r="ED188" s="376"/>
      <c r="EE188" s="271">
        <f>IF(AV188=0,0,1)</f>
        <v>0</v>
      </c>
      <c r="EF188" s="377"/>
      <c r="EG188" s="273"/>
      <c r="EH188" s="274"/>
      <c r="EI188" s="275"/>
      <c r="EJ188" s="276"/>
      <c r="EK188" s="275"/>
      <c r="EL188" s="277"/>
      <c r="EM188" s="278" t="str">
        <f t="shared" si="377"/>
        <v xml:space="preserve"> </v>
      </c>
      <c r="EN188" s="372"/>
      <c r="EO188" s="1110"/>
      <c r="EP188" s="1299"/>
      <c r="ER188" s="1300"/>
      <c r="ET188" s="1298">
        <v>45797</v>
      </c>
      <c r="EU188" s="1297">
        <v>4163183</v>
      </c>
      <c r="EV188" s="1298">
        <v>45797</v>
      </c>
      <c r="EW188" s="1297">
        <v>4163183</v>
      </c>
      <c r="EX188" s="1274"/>
      <c r="EY188" s="1273"/>
      <c r="EZ188" s="1298"/>
      <c r="FA188" s="1297"/>
      <c r="FB188" s="1298">
        <v>45784</v>
      </c>
      <c r="FC188" s="1297">
        <v>4163175</v>
      </c>
      <c r="FD188" s="1298"/>
      <c r="FE188" s="1297"/>
      <c r="FF188" s="1296"/>
      <c r="FG188" s="1297"/>
      <c r="FH188" s="1298"/>
      <c r="FI188" s="1297"/>
      <c r="FJ188" s="1298">
        <v>45797</v>
      </c>
      <c r="FK188" s="1299">
        <v>4163197</v>
      </c>
      <c r="FL188" s="1296">
        <v>1</v>
      </c>
      <c r="FM188" s="279"/>
      <c r="FN188" s="1184"/>
      <c r="FO188" s="280"/>
      <c r="FP188" s="281"/>
      <c r="FQ188" s="282"/>
      <c r="FS188" s="281"/>
      <c r="FT188" s="282"/>
    </row>
    <row r="189" spans="1:176" ht="18.600000000000001" customHeight="1">
      <c r="A189" s="228">
        <f t="shared" si="353"/>
        <v>179</v>
      </c>
      <c r="B189" s="343" t="str">
        <f t="shared" si="393"/>
        <v>4IE</v>
      </c>
      <c r="C189" s="1058">
        <v>45839</v>
      </c>
      <c r="D189" s="1301" t="s">
        <v>623</v>
      </c>
      <c r="E189" s="1302">
        <v>62510049</v>
      </c>
      <c r="F189" s="1061" t="s">
        <v>1100</v>
      </c>
      <c r="G189" s="1303"/>
      <c r="H189" s="1304"/>
      <c r="I189" s="1305"/>
      <c r="J189" s="1305" t="s">
        <v>1134</v>
      </c>
      <c r="K189" s="1068" t="s">
        <v>97</v>
      </c>
      <c r="L189" s="1306"/>
      <c r="M189" s="1307">
        <v>45814</v>
      </c>
      <c r="N189" s="1308">
        <v>45813</v>
      </c>
      <c r="O189" s="1309">
        <v>45815</v>
      </c>
      <c r="P189" s="1308">
        <v>45815</v>
      </c>
      <c r="Q189" s="1309">
        <v>45817</v>
      </c>
      <c r="R189" s="1308">
        <v>45818</v>
      </c>
      <c r="S189" s="1309">
        <v>45817</v>
      </c>
      <c r="T189" s="1308">
        <v>45817</v>
      </c>
      <c r="U189" s="1310">
        <v>45819</v>
      </c>
      <c r="V189" s="1308">
        <v>45819</v>
      </c>
      <c r="W189" s="1311">
        <v>45821</v>
      </c>
      <c r="X189" s="1312">
        <v>45821</v>
      </c>
      <c r="Y189" s="1315">
        <v>45834</v>
      </c>
      <c r="Z189" s="1313"/>
      <c r="AA189" s="1314">
        <v>45825</v>
      </c>
      <c r="AB189" s="1315">
        <v>45826</v>
      </c>
      <c r="AC189" s="251" t="s">
        <v>633</v>
      </c>
      <c r="AD189" s="1316"/>
      <c r="AE189" s="1317">
        <v>19</v>
      </c>
      <c r="AF189" s="363" t="str">
        <f t="shared" si="394"/>
        <v>4IE</v>
      </c>
      <c r="AG189" s="1318"/>
      <c r="AH189" s="1318"/>
      <c r="AI189" s="1318"/>
      <c r="AJ189" s="1318"/>
      <c r="AK189" s="1318"/>
      <c r="AL189" s="1318"/>
      <c r="AM189" s="1318"/>
      <c r="AN189" s="1318">
        <v>1</v>
      </c>
      <c r="AO189" s="1318"/>
      <c r="AP189" s="1319">
        <v>1</v>
      </c>
      <c r="AQ189" s="1318">
        <v>1</v>
      </c>
      <c r="AR189" s="1318">
        <v>1</v>
      </c>
      <c r="AS189" s="1318"/>
      <c r="AT189" s="1318"/>
      <c r="AU189" s="256">
        <f t="shared" si="362"/>
        <v>0</v>
      </c>
      <c r="AV189" s="257">
        <f t="shared" si="363"/>
        <v>1</v>
      </c>
      <c r="AW189" s="590">
        <v>45798</v>
      </c>
      <c r="AX189" s="369">
        <v>4163187</v>
      </c>
      <c r="AY189" s="154">
        <v>45798</v>
      </c>
      <c r="AZ189" s="367">
        <v>4163188</v>
      </c>
      <c r="BA189" s="154">
        <v>45798</v>
      </c>
      <c r="BB189" s="367">
        <v>4163189</v>
      </c>
      <c r="BC189" s="368" t="str">
        <f>IF($AE189=0,"　",VLOOKUP($AE189,ﾚｰｻﾞOP,8,0))</f>
        <v>-</v>
      </c>
      <c r="BD189" s="369"/>
      <c r="BE189" s="154" t="str">
        <f>IF($AE189=0,"　",VLOOKUP($AE189,ﾚｰｻﾞOP,9,0))</f>
        <v>-</v>
      </c>
      <c r="BF189" s="367"/>
      <c r="BG189" s="368">
        <v>45798</v>
      </c>
      <c r="BH189" s="367">
        <v>4163192</v>
      </c>
      <c r="BI189" s="154">
        <v>45770</v>
      </c>
      <c r="BJ189" s="367">
        <v>4163162</v>
      </c>
      <c r="BK189" s="154">
        <v>45700</v>
      </c>
      <c r="BL189" s="367">
        <v>4163079</v>
      </c>
      <c r="BM189" s="154">
        <v>45700</v>
      </c>
      <c r="BN189" s="367">
        <v>4163080</v>
      </c>
      <c r="BO189" s="155" t="str">
        <f t="shared" si="395"/>
        <v>-</v>
      </c>
      <c r="BP189" s="367"/>
      <c r="BQ189" s="154" t="str">
        <f t="shared" si="413"/>
        <v>-</v>
      </c>
      <c r="BR189" s="369"/>
      <c r="BS189" s="154" t="str">
        <f t="shared" si="396"/>
        <v>-</v>
      </c>
      <c r="BT189" s="369"/>
      <c r="BU189" s="154" t="str">
        <f t="shared" si="397"/>
        <v>-</v>
      </c>
      <c r="BV189" s="369"/>
      <c r="BW189" s="154" t="str">
        <f t="shared" si="398"/>
        <v>-</v>
      </c>
      <c r="BX189" s="367"/>
      <c r="BY189" s="154" t="str">
        <f t="shared" si="399"/>
        <v>-</v>
      </c>
      <c r="BZ189" s="369"/>
      <c r="CA189" s="154" t="str">
        <f t="shared" si="400"/>
        <v>-</v>
      </c>
      <c r="CB189" s="367"/>
      <c r="CC189" s="154" t="str">
        <f t="shared" si="401"/>
        <v>-</v>
      </c>
      <c r="CD189" s="367"/>
      <c r="CE189" s="154" t="str">
        <f t="shared" si="364"/>
        <v>-</v>
      </c>
      <c r="CF189" s="1320"/>
      <c r="CG189" s="1321"/>
      <c r="CH189" s="1322"/>
      <c r="CI189" s="1323"/>
      <c r="CJ189" s="1320"/>
      <c r="CK189" s="1323"/>
      <c r="CL189" s="1322"/>
      <c r="CM189" s="1323"/>
      <c r="CN189" s="1322"/>
      <c r="CO189" s="1321"/>
      <c r="CP189" s="1322"/>
      <c r="CQ189" s="1321"/>
      <c r="CR189" s="1322"/>
      <c r="CS189" s="1323"/>
      <c r="CT189" s="1322"/>
      <c r="CU189" s="1321"/>
      <c r="CV189" s="1322"/>
      <c r="CW189" s="1323"/>
      <c r="CX189" s="1322"/>
      <c r="CY189" s="1321"/>
      <c r="CZ189" s="1322"/>
      <c r="DA189" s="1323"/>
      <c r="DB189" s="1320"/>
      <c r="DC189" s="1321"/>
      <c r="DD189" s="1322"/>
      <c r="DE189" s="374">
        <f t="shared" si="418"/>
        <v>0</v>
      </c>
      <c r="DF189" s="373"/>
      <c r="DG189" s="265">
        <f t="shared" si="392"/>
        <v>0</v>
      </c>
      <c r="DH189" s="372"/>
      <c r="DI189" s="267">
        <f t="shared" si="419"/>
        <v>0</v>
      </c>
      <c r="DJ189" s="373"/>
      <c r="DK189" s="374">
        <f t="shared" si="416"/>
        <v>0</v>
      </c>
      <c r="DL189" s="373"/>
      <c r="DM189" s="374">
        <f t="shared" si="384"/>
        <v>0</v>
      </c>
      <c r="DN189" s="373"/>
      <c r="DO189" s="155">
        <f t="shared" si="385"/>
        <v>0</v>
      </c>
      <c r="DP189" s="372"/>
      <c r="DQ189" s="155">
        <f t="shared" si="386"/>
        <v>0</v>
      </c>
      <c r="DR189" s="373"/>
      <c r="DS189" s="155">
        <f t="shared" si="387"/>
        <v>0</v>
      </c>
      <c r="DT189" s="372"/>
      <c r="DU189" s="155">
        <f t="shared" si="376"/>
        <v>0</v>
      </c>
      <c r="DV189" s="373"/>
      <c r="DW189" s="368">
        <v>45791</v>
      </c>
      <c r="DX189" s="372">
        <v>4163194</v>
      </c>
      <c r="DY189" s="154">
        <f t="shared" si="417"/>
        <v>0</v>
      </c>
      <c r="DZ189" s="373"/>
      <c r="EA189" s="154">
        <v>45770</v>
      </c>
      <c r="EB189" s="373">
        <v>4163160</v>
      </c>
      <c r="EC189" s="269">
        <v>45770</v>
      </c>
      <c r="ED189" s="376">
        <v>4163161</v>
      </c>
      <c r="EE189" s="271">
        <v>45476</v>
      </c>
      <c r="EF189" s="377">
        <v>4063296</v>
      </c>
      <c r="EG189" s="273"/>
      <c r="EH189" s="274"/>
      <c r="EI189" s="275"/>
      <c r="EJ189" s="276"/>
      <c r="EK189" s="275"/>
      <c r="EL189" s="277"/>
      <c r="EM189" s="278" t="str">
        <f t="shared" si="377"/>
        <v xml:space="preserve"> </v>
      </c>
      <c r="EN189" s="372"/>
      <c r="EO189" s="1110"/>
      <c r="EP189" s="1324"/>
      <c r="ER189" s="1325"/>
      <c r="ET189" s="1323" t="str">
        <f>IF($AE189=0,"　",VLOOKUP($AE189,ﾚｰｻﾞOP,60,0))</f>
        <v>-</v>
      </c>
      <c r="EU189" s="1322"/>
      <c r="EV189" s="1323" t="str">
        <f>IF($AE189=0,"　",VLOOKUP($AE189,ﾚｰｻﾞOP,60,0))</f>
        <v>-</v>
      </c>
      <c r="EW189" s="1322"/>
      <c r="EX189" s="1274"/>
      <c r="EY189" s="1273"/>
      <c r="EZ189" s="1323"/>
      <c r="FA189" s="1322"/>
      <c r="FB189" s="1323"/>
      <c r="FC189" s="1322"/>
      <c r="FD189" s="1323"/>
      <c r="FE189" s="1322"/>
      <c r="FF189" s="1321"/>
      <c r="FG189" s="1322"/>
      <c r="FH189" s="1323"/>
      <c r="FI189" s="1322"/>
      <c r="FJ189" s="1323"/>
      <c r="FK189" s="1324"/>
      <c r="FL189" s="1321"/>
      <c r="FM189" s="279"/>
      <c r="FN189" s="1184"/>
      <c r="FO189" s="280"/>
      <c r="FP189" s="281"/>
      <c r="FQ189" s="282"/>
      <c r="FS189" s="281"/>
      <c r="FT189" s="282"/>
    </row>
    <row r="190" spans="1:176" ht="18.600000000000001" customHeight="1">
      <c r="A190" s="228">
        <f t="shared" si="353"/>
        <v>180</v>
      </c>
      <c r="B190" s="343" t="str">
        <f t="shared" si="393"/>
        <v>4IE</v>
      </c>
      <c r="C190" s="1058">
        <v>45839</v>
      </c>
      <c r="D190" s="1261" t="s">
        <v>30</v>
      </c>
      <c r="E190" s="1262">
        <v>84510227</v>
      </c>
      <c r="F190" s="595" t="s">
        <v>71</v>
      </c>
      <c r="G190" s="1263"/>
      <c r="H190" s="597" t="s">
        <v>3</v>
      </c>
      <c r="I190" s="1264" t="s">
        <v>614</v>
      </c>
      <c r="J190" s="1264" t="s">
        <v>14</v>
      </c>
      <c r="K190" s="599" t="s">
        <v>11</v>
      </c>
      <c r="L190" s="600"/>
      <c r="M190" s="352">
        <v>45815</v>
      </c>
      <c r="N190" s="353">
        <v>45815</v>
      </c>
      <c r="O190" s="354">
        <v>45817</v>
      </c>
      <c r="P190" s="353">
        <v>45818</v>
      </c>
      <c r="Q190" s="354">
        <v>45818</v>
      </c>
      <c r="R190" s="353">
        <v>45818</v>
      </c>
      <c r="S190" s="354">
        <v>45818</v>
      </c>
      <c r="T190" s="353">
        <v>45818</v>
      </c>
      <c r="U190" s="355">
        <v>45820</v>
      </c>
      <c r="V190" s="353">
        <v>45820</v>
      </c>
      <c r="W190" s="356">
        <v>45822</v>
      </c>
      <c r="X190" s="357">
        <v>45825</v>
      </c>
      <c r="Y190" s="359">
        <v>45828</v>
      </c>
      <c r="Z190" s="359">
        <v>45828</v>
      </c>
      <c r="AA190" s="601"/>
      <c r="AB190" s="359"/>
      <c r="AC190" s="251" t="s">
        <v>633</v>
      </c>
      <c r="AD190" s="361"/>
      <c r="AE190" s="1268">
        <v>3</v>
      </c>
      <c r="AF190" s="363" t="str">
        <f t="shared" si="394"/>
        <v>4IE</v>
      </c>
      <c r="AG190" s="364">
        <f t="shared" ref="AG190:AG195" si="420">IF($AE190=0,"　",VLOOKUP($AE190,ﾚｰｻﾞOP,34,0))</f>
        <v>0</v>
      </c>
      <c r="AH190" s="364">
        <f t="shared" ref="AH190:AH195" si="421">IF($AE190=0,"　",VLOOKUP($AE190,ﾚｰｻﾞOP,35,0))</f>
        <v>0</v>
      </c>
      <c r="AI190" s="364">
        <v>1</v>
      </c>
      <c r="AJ190" s="364">
        <f t="shared" ref="AJ190:AJ195" si="422">IF($AE190=0,"　",VLOOKUP($AE190,ﾚｰｻﾞOP,51,0))</f>
        <v>0</v>
      </c>
      <c r="AK190" s="364">
        <f t="shared" ref="AK190:AK195" si="423">IF($AE190=0,"　",VLOOKUP($AE190,ﾚｰｻﾞOP,52,0))</f>
        <v>0</v>
      </c>
      <c r="AL190" s="364"/>
      <c r="AM190" s="364"/>
      <c r="AN190" s="364">
        <v>1</v>
      </c>
      <c r="AO190" s="364">
        <f t="shared" ref="AO190:AO195" si="424">IF($AE190=0,"　",VLOOKUP($AE190,ﾚｰｻﾞOP,40,0))</f>
        <v>0</v>
      </c>
      <c r="AP190" s="363">
        <v>1</v>
      </c>
      <c r="AQ190" s="255">
        <v>1</v>
      </c>
      <c r="AR190" s="255">
        <f t="shared" ref="AR190:AS192" si="425">IF($AE190=0,"　",VLOOKUP($AE190,ﾚｰｻﾞOP,47,0))</f>
        <v>0</v>
      </c>
      <c r="AS190" s="255">
        <f t="shared" si="425"/>
        <v>0</v>
      </c>
      <c r="AT190" s="255"/>
      <c r="AU190" s="256">
        <f t="shared" si="362"/>
        <v>2</v>
      </c>
      <c r="AV190" s="257">
        <f t="shared" si="363"/>
        <v>0</v>
      </c>
      <c r="AW190" s="590">
        <v>45819</v>
      </c>
      <c r="AX190" s="369">
        <v>4163200</v>
      </c>
      <c r="AY190" s="154">
        <v>45819</v>
      </c>
      <c r="AZ190" s="367">
        <v>4163201</v>
      </c>
      <c r="BA190" s="154">
        <v>45819</v>
      </c>
      <c r="BB190" s="367">
        <v>4163202</v>
      </c>
      <c r="BC190" s="368">
        <v>45798</v>
      </c>
      <c r="BD190" s="369">
        <v>4163190</v>
      </c>
      <c r="BE190" s="154">
        <v>45798</v>
      </c>
      <c r="BF190" s="367">
        <v>4163191</v>
      </c>
      <c r="BG190" s="368">
        <v>45819</v>
      </c>
      <c r="BH190" s="367">
        <v>4163205</v>
      </c>
      <c r="BI190" s="154">
        <v>45770</v>
      </c>
      <c r="BJ190" s="367">
        <v>4163162</v>
      </c>
      <c r="BK190" s="154" t="str">
        <f t="shared" ref="BK190:BK219" si="426">IF($AE190=0,"　",VLOOKUP($AE190,ﾚｰｻﾞOP,57,0))</f>
        <v>-</v>
      </c>
      <c r="BL190" s="367"/>
      <c r="BM190" s="154" t="str">
        <f t="shared" ref="BM190:BM219" si="427">IF($AE190=0,"　",VLOOKUP($AE190,ﾚｰｻﾞOP,58,0))</f>
        <v>-</v>
      </c>
      <c r="BN190" s="367"/>
      <c r="BO190" s="155" t="str">
        <f t="shared" si="395"/>
        <v>-</v>
      </c>
      <c r="BP190" s="367"/>
      <c r="BQ190" s="154" t="str">
        <f t="shared" si="413"/>
        <v>-</v>
      </c>
      <c r="BR190" s="369"/>
      <c r="BS190" s="154" t="str">
        <f t="shared" si="396"/>
        <v>-</v>
      </c>
      <c r="BT190" s="369"/>
      <c r="BU190" s="154" t="str">
        <f t="shared" si="397"/>
        <v>-</v>
      </c>
      <c r="BV190" s="369"/>
      <c r="BW190" s="154" t="str">
        <f t="shared" si="398"/>
        <v>-</v>
      </c>
      <c r="BX190" s="367"/>
      <c r="BY190" s="154" t="str">
        <f t="shared" si="399"/>
        <v>-</v>
      </c>
      <c r="BZ190" s="369"/>
      <c r="CA190" s="154" t="str">
        <f t="shared" si="400"/>
        <v>-</v>
      </c>
      <c r="CB190" s="367"/>
      <c r="CC190" s="154" t="str">
        <f t="shared" si="401"/>
        <v>-</v>
      </c>
      <c r="CD190" s="367"/>
      <c r="CE190" s="154" t="str">
        <f t="shared" si="364"/>
        <v>-</v>
      </c>
      <c r="CF190" s="369"/>
      <c r="CG190" s="155" t="str">
        <f t="shared" ref="CG190:CG219" si="428">IF($AE190=0,"　",VLOOKUP($AE190,ﾚｰｻﾞOP,20,0))</f>
        <v>-</v>
      </c>
      <c r="CH190" s="367"/>
      <c r="CI190" s="154" t="str">
        <f t="shared" ref="CI190:CI219" si="429">IF($AE190=0,"　",VLOOKUP($AE190,ﾚｰｻﾞOP,21,0))</f>
        <v>-</v>
      </c>
      <c r="CJ190" s="369"/>
      <c r="CK190" s="154" t="str">
        <f t="shared" ref="CK190:CK219" si="430">IF($AE190=0,"　",VLOOKUP($AE190,ﾚｰｻﾞOP,22,0))</f>
        <v>-</v>
      </c>
      <c r="CL190" s="367"/>
      <c r="CM190" s="154" t="str">
        <f t="shared" ref="CM190:CM219" si="431">IF($AE190=0,"　",VLOOKUP($AE190,ﾚｰｻﾞOP,23,0))</f>
        <v>-</v>
      </c>
      <c r="CN190" s="367"/>
      <c r="CO190" s="155" t="str">
        <f t="shared" ref="CO190:CO219" si="432">IF($AE190=0,"　",VLOOKUP($AE190,ﾚｰｻﾞOP,24,0))</f>
        <v>-</v>
      </c>
      <c r="CP190" s="367"/>
      <c r="CQ190" s="155" t="str">
        <f t="shared" ref="CQ190:CQ219" si="433">IF($AE190=0,"　",VLOOKUP($AE190,ﾚｰｻﾞOP,25,0))</f>
        <v>-</v>
      </c>
      <c r="CR190" s="367"/>
      <c r="CS190" s="154" t="str">
        <f t="shared" ref="CS190:CS195" si="434">IF($AE190=0,"　",VLOOKUP($AE190,ﾚｰｻﾞOP,26,0))</f>
        <v>-</v>
      </c>
      <c r="CT190" s="367"/>
      <c r="CU190" s="155"/>
      <c r="CV190" s="367"/>
      <c r="CW190" s="154" t="str">
        <f t="shared" ref="CW190:CW195" si="435">IF($AE190=0,"　",VLOOKUP($AE190,ﾚｰｻﾞOP,28,0))</f>
        <v>-</v>
      </c>
      <c r="CX190" s="367"/>
      <c r="CY190" s="155" t="str">
        <f t="shared" ref="CY190:CY195" si="436">IF($AE190=0,"　",VLOOKUP($AE190,ﾚｰｻﾞOP,29,0))</f>
        <v>-</v>
      </c>
      <c r="CZ190" s="367"/>
      <c r="DA190" s="154" t="str">
        <f t="shared" ref="DA190:DA195" si="437">IF($AE190=0,"　",VLOOKUP($AE190,ﾚｰｻﾞOP,30,0))</f>
        <v>-</v>
      </c>
      <c r="DB190" s="369"/>
      <c r="DC190" s="155" t="str">
        <f t="shared" ref="DC190:DC195" si="438">IF($AE190=0,"　",VLOOKUP($AE190,ﾚｰｻﾞOP,31,0))</f>
        <v>-</v>
      </c>
      <c r="DD190" s="367"/>
      <c r="DE190" s="374">
        <f t="shared" si="418"/>
        <v>0</v>
      </c>
      <c r="DF190" s="373"/>
      <c r="DG190" s="265">
        <f t="shared" si="392"/>
        <v>0</v>
      </c>
      <c r="DH190" s="372"/>
      <c r="DI190" s="267">
        <f t="shared" si="419"/>
        <v>0</v>
      </c>
      <c r="DJ190" s="373"/>
      <c r="DK190" s="374">
        <v>45756</v>
      </c>
      <c r="DL190" s="373">
        <v>4163128</v>
      </c>
      <c r="DM190" s="374">
        <f t="shared" si="384"/>
        <v>0</v>
      </c>
      <c r="DN190" s="373"/>
      <c r="DO190" s="155">
        <f t="shared" si="385"/>
        <v>0</v>
      </c>
      <c r="DP190" s="372"/>
      <c r="DQ190" s="155">
        <f t="shared" si="386"/>
        <v>0</v>
      </c>
      <c r="DR190" s="373"/>
      <c r="DS190" s="155">
        <f t="shared" si="387"/>
        <v>0</v>
      </c>
      <c r="DT190" s="372"/>
      <c r="DU190" s="155">
        <f t="shared" si="376"/>
        <v>0</v>
      </c>
      <c r="DV190" s="373"/>
      <c r="DW190" s="368">
        <v>45791</v>
      </c>
      <c r="DX190" s="372">
        <v>4163194</v>
      </c>
      <c r="DY190" s="154">
        <f t="shared" si="417"/>
        <v>0</v>
      </c>
      <c r="DZ190" s="373"/>
      <c r="EA190" s="154">
        <v>45770</v>
      </c>
      <c r="EB190" s="373">
        <v>4163160</v>
      </c>
      <c r="EC190" s="269">
        <v>45770</v>
      </c>
      <c r="ED190" s="376">
        <v>4163161</v>
      </c>
      <c r="EE190" s="271">
        <f>IF(AV190=0,0,1)</f>
        <v>0</v>
      </c>
      <c r="EF190" s="377"/>
      <c r="EG190" s="273"/>
      <c r="EH190" s="274"/>
      <c r="EI190" s="275"/>
      <c r="EJ190" s="276"/>
      <c r="EK190" s="275"/>
      <c r="EL190" s="277"/>
      <c r="EM190" s="278" t="str">
        <f t="shared" si="377"/>
        <v xml:space="preserve"> </v>
      </c>
      <c r="EN190" s="372"/>
      <c r="EO190" s="1110"/>
      <c r="EP190" s="373"/>
      <c r="ER190" s="194" t="str">
        <f>IF(AND($AE190&gt;=11,$AE190&lt;=16,$I186="国内"),"1","-")</f>
        <v>-</v>
      </c>
      <c r="ET190" s="154" t="str">
        <f>IF($AE190=0,"　",VLOOKUP($AE190,ﾚｰｻﾞOP,60,0))</f>
        <v>-</v>
      </c>
      <c r="EU190" s="367"/>
      <c r="EV190" s="154" t="str">
        <f>IF($AE190=0,"　",VLOOKUP($AE190,ﾚｰｻﾞOP,60,0))</f>
        <v>-</v>
      </c>
      <c r="EW190" s="367"/>
      <c r="EX190" s="1274"/>
      <c r="EY190" s="1273"/>
      <c r="EZ190" s="154" t="str">
        <f t="shared" ref="EZ190:EZ195" si="439">IF($AE190=0,"　",VLOOKUP($AE190,ﾚｰｻﾞOP,62,0))</f>
        <v>-</v>
      </c>
      <c r="FA190" s="367"/>
      <c r="FB190" s="154" t="str">
        <f t="shared" ref="FB190:FB195" si="440">IF($AE190=0,"　",VLOOKUP($AE190,ﾚｰｻﾞOP,63,0))</f>
        <v>-</v>
      </c>
      <c r="FC190" s="367"/>
      <c r="FD190" s="154" t="str">
        <f>IF($AE190=0,"　",VLOOKUP($AE190,ﾚｰｻﾞOP,64,0))</f>
        <v>-</v>
      </c>
      <c r="FE190" s="367"/>
      <c r="FF190" s="155" t="str">
        <f t="shared" ref="FF190:FF195" si="441">IF($AE190=0,"　",VLOOKUP($AE190,ﾚｰｻﾞOP,65,0))</f>
        <v>-</v>
      </c>
      <c r="FG190" s="367"/>
      <c r="FH190" s="154" t="str">
        <f>IF($AE190=0,"　",VLOOKUP($AE190,ﾚｰｻﾞOP,66,0))</f>
        <v>-</v>
      </c>
      <c r="FI190" s="367"/>
      <c r="FJ190" s="154" t="str">
        <f>IF($AE190=0,"　",VLOOKUP($AE190,ﾚｰｻﾞOP,67,0))</f>
        <v>-</v>
      </c>
      <c r="FK190" s="373"/>
      <c r="FL190" s="155" t="str">
        <f t="shared" ref="FL190:FL195" si="442">IF($AE190=0,"　",VLOOKUP($AE190,ﾚｰｻﾞOP,68,0))</f>
        <v>-</v>
      </c>
      <c r="FM190" s="279"/>
      <c r="FN190" s="1184"/>
      <c r="FO190" s="280"/>
      <c r="FP190" s="281"/>
      <c r="FQ190" s="282"/>
      <c r="FS190" s="281"/>
      <c r="FT190" s="282"/>
    </row>
    <row r="191" spans="1:176" ht="18.600000000000001" customHeight="1">
      <c r="A191" s="228">
        <f t="shared" si="353"/>
        <v>181</v>
      </c>
      <c r="B191" s="343" t="str">
        <f t="shared" si="393"/>
        <v>4IE</v>
      </c>
      <c r="C191" s="1058">
        <v>45839</v>
      </c>
      <c r="D191" s="1050" t="s">
        <v>1024</v>
      </c>
      <c r="E191" s="1062">
        <v>89610059</v>
      </c>
      <c r="F191" s="595" t="s">
        <v>2171</v>
      </c>
      <c r="G191" s="1263"/>
      <c r="H191" s="597" t="s">
        <v>3</v>
      </c>
      <c r="I191" s="1264" t="s">
        <v>64</v>
      </c>
      <c r="J191" s="1264" t="s">
        <v>1078</v>
      </c>
      <c r="K191" s="599" t="s">
        <v>11</v>
      </c>
      <c r="L191" s="600"/>
      <c r="M191" s="352">
        <v>45815</v>
      </c>
      <c r="N191" s="353"/>
      <c r="O191" s="354">
        <v>45817</v>
      </c>
      <c r="P191" s="353">
        <v>45818</v>
      </c>
      <c r="Q191" s="354">
        <v>45818</v>
      </c>
      <c r="R191" s="353">
        <v>45820</v>
      </c>
      <c r="S191" s="354">
        <v>45818</v>
      </c>
      <c r="T191" s="353">
        <v>45818</v>
      </c>
      <c r="U191" s="355">
        <v>45820</v>
      </c>
      <c r="V191" s="353">
        <v>45822</v>
      </c>
      <c r="W191" s="356">
        <v>45822</v>
      </c>
      <c r="X191" s="357">
        <v>45825</v>
      </c>
      <c r="Y191" s="359">
        <v>45828</v>
      </c>
      <c r="Z191" s="359">
        <v>45828</v>
      </c>
      <c r="AA191" s="601"/>
      <c r="AB191" s="359"/>
      <c r="AC191" s="251"/>
      <c r="AD191" s="361"/>
      <c r="AE191" s="362">
        <v>25</v>
      </c>
      <c r="AF191" s="363" t="str">
        <f t="shared" si="394"/>
        <v>4IE</v>
      </c>
      <c r="AG191" s="364" t="str">
        <f t="shared" si="420"/>
        <v>-</v>
      </c>
      <c r="AH191" s="364" t="str">
        <f t="shared" si="421"/>
        <v>-</v>
      </c>
      <c r="AI191" s="364" t="str">
        <f>IF($AE191=0,"　",VLOOKUP($AE191,ﾚｰｻﾞOP,36,0))</f>
        <v>-</v>
      </c>
      <c r="AJ191" s="364" t="str">
        <f t="shared" si="422"/>
        <v>-</v>
      </c>
      <c r="AK191" s="364" t="str">
        <f t="shared" si="423"/>
        <v>-</v>
      </c>
      <c r="AL191" s="364"/>
      <c r="AM191" s="364"/>
      <c r="AN191" s="364" t="str">
        <f>IF($AE191=0,"　",VLOOKUP($AE191,ﾚｰｻﾞOP,37,0))</f>
        <v>-</v>
      </c>
      <c r="AO191" s="364" t="str">
        <f t="shared" si="424"/>
        <v>-</v>
      </c>
      <c r="AP191" s="363" t="str">
        <f>IF($AE191=0,"　",VLOOKUP($AE191,ﾚｰｻﾞOP,43,0))</f>
        <v>-</v>
      </c>
      <c r="AQ191" s="255" t="str">
        <f>IF($AE191=0,"　",VLOOKUP($AE191,ﾚｰｻﾞOP,45,0))</f>
        <v>-</v>
      </c>
      <c r="AR191" s="255">
        <f t="shared" si="425"/>
        <v>0</v>
      </c>
      <c r="AS191" s="255">
        <f t="shared" si="425"/>
        <v>0</v>
      </c>
      <c r="AT191" s="255"/>
      <c r="AU191" s="256">
        <f t="shared" si="362"/>
        <v>0</v>
      </c>
      <c r="AV191" s="257">
        <f t="shared" si="363"/>
        <v>0</v>
      </c>
      <c r="AW191" s="590" t="str">
        <f>IF($AE191=0,"　",VLOOKUP($AE191,ﾚｰｻﾞOP,5,0))</f>
        <v>-</v>
      </c>
      <c r="AX191" s="369"/>
      <c r="AY191" s="154" t="str">
        <f>IF($AE191=0,"　",VLOOKUP($AE191,ﾚｰｻﾞOP,6,0))</f>
        <v>-</v>
      </c>
      <c r="AZ191" s="367"/>
      <c r="BA191" s="154" t="str">
        <f>IF($AE191=0,"　",VLOOKUP($AE191,ﾚｰｻﾞOP,7,0))</f>
        <v>-</v>
      </c>
      <c r="BB191" s="367"/>
      <c r="BC191" s="368" t="str">
        <f>IF($AE191=0,"　",VLOOKUP($AE191,ﾚｰｻﾞOP,8,0))</f>
        <v>-</v>
      </c>
      <c r="BD191" s="369"/>
      <c r="BE191" s="154" t="str">
        <f>IF($AE191=0,"　",VLOOKUP($AE191,ﾚｰｻﾞOP,9,0))</f>
        <v>-</v>
      </c>
      <c r="BF191" s="367"/>
      <c r="BG191" s="368" t="str">
        <f>IF($AE191=0,"　",VLOOKUP($AE191,ﾚｰｻﾞOP,10,0))</f>
        <v>-</v>
      </c>
      <c r="BH191" s="367"/>
      <c r="BI191" s="154" t="str">
        <f>IF($AE191=0,"　",VLOOKUP($AE191,ﾚｰｻﾞOP,11,0))</f>
        <v>-</v>
      </c>
      <c r="BJ191" s="367"/>
      <c r="BK191" s="154" t="str">
        <f t="shared" si="426"/>
        <v>-</v>
      </c>
      <c r="BL191" s="367"/>
      <c r="BM191" s="154" t="str">
        <f t="shared" si="427"/>
        <v>-</v>
      </c>
      <c r="BN191" s="367"/>
      <c r="BO191" s="155" t="str">
        <f t="shared" si="395"/>
        <v>-</v>
      </c>
      <c r="BP191" s="367"/>
      <c r="BQ191" s="154" t="str">
        <f t="shared" si="413"/>
        <v>-</v>
      </c>
      <c r="BR191" s="369"/>
      <c r="BS191" s="154" t="str">
        <f t="shared" si="396"/>
        <v>-</v>
      </c>
      <c r="BT191" s="369"/>
      <c r="BU191" s="154" t="str">
        <f t="shared" si="397"/>
        <v>-</v>
      </c>
      <c r="BV191" s="369"/>
      <c r="BW191" s="154" t="str">
        <f t="shared" si="398"/>
        <v>-</v>
      </c>
      <c r="BX191" s="367"/>
      <c r="BY191" s="154" t="str">
        <f t="shared" si="399"/>
        <v>-</v>
      </c>
      <c r="BZ191" s="369"/>
      <c r="CA191" s="154" t="str">
        <f t="shared" si="400"/>
        <v>-</v>
      </c>
      <c r="CB191" s="367"/>
      <c r="CC191" s="154" t="str">
        <f t="shared" si="401"/>
        <v>-</v>
      </c>
      <c r="CD191" s="367"/>
      <c r="CE191" s="154" t="str">
        <f t="shared" si="364"/>
        <v>-</v>
      </c>
      <c r="CF191" s="369"/>
      <c r="CG191" s="155" t="str">
        <f t="shared" si="428"/>
        <v>-</v>
      </c>
      <c r="CH191" s="367"/>
      <c r="CI191" s="154" t="str">
        <f t="shared" si="429"/>
        <v>-</v>
      </c>
      <c r="CJ191" s="369"/>
      <c r="CK191" s="154" t="str">
        <f t="shared" si="430"/>
        <v>-</v>
      </c>
      <c r="CL191" s="367"/>
      <c r="CM191" s="154" t="str">
        <f t="shared" si="431"/>
        <v>-</v>
      </c>
      <c r="CN191" s="367"/>
      <c r="CO191" s="155" t="str">
        <f t="shared" si="432"/>
        <v>-</v>
      </c>
      <c r="CP191" s="367"/>
      <c r="CQ191" s="155" t="str">
        <f t="shared" si="433"/>
        <v>-</v>
      </c>
      <c r="CR191" s="367"/>
      <c r="CS191" s="154" t="str">
        <f t="shared" si="434"/>
        <v>-</v>
      </c>
      <c r="CT191" s="367"/>
      <c r="CU191" s="155"/>
      <c r="CV191" s="367"/>
      <c r="CW191" s="154" t="str">
        <f t="shared" si="435"/>
        <v>-</v>
      </c>
      <c r="CX191" s="367"/>
      <c r="CY191" s="155" t="str">
        <f t="shared" si="436"/>
        <v>-</v>
      </c>
      <c r="CZ191" s="367"/>
      <c r="DA191" s="154" t="str">
        <f t="shared" si="437"/>
        <v>-</v>
      </c>
      <c r="DB191" s="369"/>
      <c r="DC191" s="155" t="str">
        <f t="shared" si="438"/>
        <v>-</v>
      </c>
      <c r="DD191" s="367"/>
      <c r="DE191" s="374">
        <f t="shared" si="418"/>
        <v>0</v>
      </c>
      <c r="DF191" s="373"/>
      <c r="DG191" s="265">
        <f t="shared" si="392"/>
        <v>0</v>
      </c>
      <c r="DH191" s="372"/>
      <c r="DI191" s="267">
        <f t="shared" si="419"/>
        <v>0</v>
      </c>
      <c r="DJ191" s="373"/>
      <c r="DK191" s="374">
        <f>IF(AU191=2,1,0)</f>
        <v>0</v>
      </c>
      <c r="DL191" s="373"/>
      <c r="DM191" s="374">
        <f t="shared" si="384"/>
        <v>0</v>
      </c>
      <c r="DN191" s="373"/>
      <c r="DO191" s="155">
        <f t="shared" si="385"/>
        <v>0</v>
      </c>
      <c r="DP191" s="372"/>
      <c r="DQ191" s="155">
        <f t="shared" si="386"/>
        <v>0</v>
      </c>
      <c r="DR191" s="373"/>
      <c r="DS191" s="155">
        <f t="shared" si="387"/>
        <v>0</v>
      </c>
      <c r="DT191" s="372"/>
      <c r="DU191" s="155">
        <f t="shared" si="376"/>
        <v>0</v>
      </c>
      <c r="DV191" s="373"/>
      <c r="DW191" s="368">
        <f>IF(AN191=1,1,0)</f>
        <v>0</v>
      </c>
      <c r="DX191" s="372"/>
      <c r="DY191" s="154">
        <f t="shared" si="417"/>
        <v>0</v>
      </c>
      <c r="DZ191" s="373"/>
      <c r="EA191" s="154">
        <f>IF(AP191=1,1,0)</f>
        <v>0</v>
      </c>
      <c r="EB191" s="373"/>
      <c r="EC191" s="269">
        <f>IF(AQ191=1,1,0)</f>
        <v>0</v>
      </c>
      <c r="ED191" s="376"/>
      <c r="EE191" s="271">
        <f>IF(AV191=0,0,1)</f>
        <v>0</v>
      </c>
      <c r="EF191" s="377"/>
      <c r="EG191" s="273"/>
      <c r="EH191" s="274"/>
      <c r="EI191" s="275"/>
      <c r="EJ191" s="276"/>
      <c r="EK191" s="275"/>
      <c r="EL191" s="277"/>
      <c r="EM191" s="278" t="str">
        <f t="shared" si="377"/>
        <v xml:space="preserve"> </v>
      </c>
      <c r="EN191" s="372"/>
      <c r="EO191" s="1110"/>
      <c r="EP191" s="373"/>
      <c r="ER191" s="194" t="str">
        <f>IF(AND($AE191&gt;=11,$AE191&lt;=16,$I187="国内"),"1","-")</f>
        <v>-</v>
      </c>
      <c r="ET191" s="154">
        <v>45797</v>
      </c>
      <c r="EU191" s="367">
        <v>4163183</v>
      </c>
      <c r="EV191" s="154">
        <v>45797</v>
      </c>
      <c r="EW191" s="367">
        <v>4163183</v>
      </c>
      <c r="EX191" s="1274"/>
      <c r="EY191" s="1273"/>
      <c r="EZ191" s="154">
        <f t="shared" si="439"/>
        <v>0</v>
      </c>
      <c r="FA191" s="367"/>
      <c r="FB191" s="154">
        <f t="shared" si="440"/>
        <v>0</v>
      </c>
      <c r="FC191" s="367"/>
      <c r="FD191" s="1044">
        <v>45784</v>
      </c>
      <c r="FE191" s="653">
        <v>4163176</v>
      </c>
      <c r="FF191" s="155">
        <f t="shared" si="441"/>
        <v>0</v>
      </c>
      <c r="FG191" s="367"/>
      <c r="FH191" s="154">
        <v>45770</v>
      </c>
      <c r="FI191" s="367">
        <v>4163173</v>
      </c>
      <c r="FJ191" s="154">
        <v>45797</v>
      </c>
      <c r="FK191" s="373">
        <v>4163197</v>
      </c>
      <c r="FL191" s="155">
        <f t="shared" si="442"/>
        <v>1</v>
      </c>
      <c r="FM191" s="279"/>
      <c r="FN191" s="1184">
        <v>45799</v>
      </c>
      <c r="FO191" s="280">
        <v>4154235</v>
      </c>
      <c r="FP191" s="281"/>
      <c r="FQ191" s="282"/>
      <c r="FS191" s="281"/>
      <c r="FT191" s="282"/>
    </row>
    <row r="192" spans="1:176" ht="18.600000000000001" customHeight="1">
      <c r="A192" s="228">
        <f t="shared" si="353"/>
        <v>182</v>
      </c>
      <c r="B192" s="343" t="str">
        <f t="shared" si="393"/>
        <v>4IE</v>
      </c>
      <c r="C192" s="1058">
        <v>45839</v>
      </c>
      <c r="D192" s="1050" t="s">
        <v>1024</v>
      </c>
      <c r="E192" s="1062">
        <v>89610060</v>
      </c>
      <c r="F192" s="595" t="s">
        <v>2172</v>
      </c>
      <c r="G192" s="1263"/>
      <c r="H192" s="597" t="s">
        <v>3</v>
      </c>
      <c r="I192" s="1264" t="s">
        <v>64</v>
      </c>
      <c r="J192" s="1264" t="s">
        <v>1078</v>
      </c>
      <c r="K192" s="599" t="s">
        <v>11</v>
      </c>
      <c r="L192" s="600"/>
      <c r="M192" s="352">
        <v>45817</v>
      </c>
      <c r="N192" s="353"/>
      <c r="O192" s="354">
        <v>45818</v>
      </c>
      <c r="P192" s="353">
        <v>45818</v>
      </c>
      <c r="Q192" s="354">
        <v>45819</v>
      </c>
      <c r="R192" s="353">
        <v>45820</v>
      </c>
      <c r="S192" s="354">
        <v>45819</v>
      </c>
      <c r="T192" s="353">
        <v>45819</v>
      </c>
      <c r="U192" s="355">
        <v>45821</v>
      </c>
      <c r="V192" s="353">
        <v>45822</v>
      </c>
      <c r="W192" s="356">
        <v>45825</v>
      </c>
      <c r="X192" s="357">
        <v>45826</v>
      </c>
      <c r="Y192" s="359">
        <v>45829</v>
      </c>
      <c r="Z192" s="359">
        <v>45829</v>
      </c>
      <c r="AA192" s="601"/>
      <c r="AB192" s="359"/>
      <c r="AC192" s="602"/>
      <c r="AD192" s="361"/>
      <c r="AE192" s="362">
        <v>25</v>
      </c>
      <c r="AF192" s="363" t="str">
        <f t="shared" si="394"/>
        <v>4IE</v>
      </c>
      <c r="AG192" s="364" t="str">
        <f t="shared" si="420"/>
        <v>-</v>
      </c>
      <c r="AH192" s="364" t="str">
        <f t="shared" si="421"/>
        <v>-</v>
      </c>
      <c r="AI192" s="364" t="str">
        <f>IF($AE192=0,"　",VLOOKUP($AE192,ﾚｰｻﾞOP,36,0))</f>
        <v>-</v>
      </c>
      <c r="AJ192" s="364" t="str">
        <f t="shared" si="422"/>
        <v>-</v>
      </c>
      <c r="AK192" s="364" t="str">
        <f t="shared" si="423"/>
        <v>-</v>
      </c>
      <c r="AL192" s="364"/>
      <c r="AM192" s="364"/>
      <c r="AN192" s="364" t="str">
        <f>IF($AE192=0,"　",VLOOKUP($AE192,ﾚｰｻﾞOP,37,0))</f>
        <v>-</v>
      </c>
      <c r="AO192" s="364" t="str">
        <f t="shared" si="424"/>
        <v>-</v>
      </c>
      <c r="AP192" s="363" t="str">
        <f>IF($AE192=0,"　",VLOOKUP($AE192,ﾚｰｻﾞOP,43,0))</f>
        <v>-</v>
      </c>
      <c r="AQ192" s="255" t="str">
        <f>IF($AE192=0,"　",VLOOKUP($AE192,ﾚｰｻﾞOP,45,0))</f>
        <v>-</v>
      </c>
      <c r="AR192" s="255">
        <f t="shared" si="425"/>
        <v>0</v>
      </c>
      <c r="AS192" s="255">
        <f t="shared" si="425"/>
        <v>0</v>
      </c>
      <c r="AT192" s="255"/>
      <c r="AU192" s="256">
        <f t="shared" si="362"/>
        <v>0</v>
      </c>
      <c r="AV192" s="257">
        <f t="shared" si="363"/>
        <v>0</v>
      </c>
      <c r="AW192" s="590" t="str">
        <f>IF($AE192=0,"　",VLOOKUP($AE192,ﾚｰｻﾞOP,5,0))</f>
        <v>-</v>
      </c>
      <c r="AX192" s="369"/>
      <c r="AY192" s="154" t="str">
        <f>IF($AE192=0,"　",VLOOKUP($AE192,ﾚｰｻﾞOP,6,0))</f>
        <v>-</v>
      </c>
      <c r="AZ192" s="367"/>
      <c r="BA192" s="154" t="str">
        <f>IF($AE192=0,"　",VLOOKUP($AE192,ﾚｰｻﾞOP,7,0))</f>
        <v>-</v>
      </c>
      <c r="BB192" s="367"/>
      <c r="BC192" s="368" t="str">
        <f>IF($AE192=0,"　",VLOOKUP($AE192,ﾚｰｻﾞOP,8,0))</f>
        <v>-</v>
      </c>
      <c r="BD192" s="369"/>
      <c r="BE192" s="154" t="str">
        <f>IF($AE192=0,"　",VLOOKUP($AE192,ﾚｰｻﾞOP,9,0))</f>
        <v>-</v>
      </c>
      <c r="BF192" s="367"/>
      <c r="BG192" s="368" t="str">
        <f>IF($AE192=0,"　",VLOOKUP($AE192,ﾚｰｻﾞOP,10,0))</f>
        <v>-</v>
      </c>
      <c r="BH192" s="367"/>
      <c r="BI192" s="154" t="str">
        <f>IF($AE192=0,"　",VLOOKUP($AE192,ﾚｰｻﾞOP,11,0))</f>
        <v>-</v>
      </c>
      <c r="BJ192" s="367"/>
      <c r="BK192" s="154" t="str">
        <f t="shared" si="426"/>
        <v>-</v>
      </c>
      <c r="BL192" s="367"/>
      <c r="BM192" s="154" t="str">
        <f t="shared" si="427"/>
        <v>-</v>
      </c>
      <c r="BN192" s="367"/>
      <c r="BO192" s="155" t="str">
        <f t="shared" si="395"/>
        <v>-</v>
      </c>
      <c r="BP192" s="367"/>
      <c r="BQ192" s="154" t="str">
        <f t="shared" si="413"/>
        <v>-</v>
      </c>
      <c r="BR192" s="369"/>
      <c r="BS192" s="154" t="str">
        <f t="shared" si="396"/>
        <v>-</v>
      </c>
      <c r="BT192" s="369"/>
      <c r="BU192" s="154" t="str">
        <f t="shared" si="397"/>
        <v>-</v>
      </c>
      <c r="BV192" s="369"/>
      <c r="BW192" s="154" t="str">
        <f t="shared" si="398"/>
        <v>-</v>
      </c>
      <c r="BX192" s="367"/>
      <c r="BY192" s="154" t="str">
        <f t="shared" si="399"/>
        <v>-</v>
      </c>
      <c r="BZ192" s="369"/>
      <c r="CA192" s="154" t="str">
        <f t="shared" si="400"/>
        <v>-</v>
      </c>
      <c r="CB192" s="367"/>
      <c r="CC192" s="154" t="str">
        <f t="shared" si="401"/>
        <v>-</v>
      </c>
      <c r="CD192" s="367"/>
      <c r="CE192" s="154" t="str">
        <f t="shared" si="364"/>
        <v>-</v>
      </c>
      <c r="CF192" s="369"/>
      <c r="CG192" s="155" t="str">
        <f t="shared" si="428"/>
        <v>-</v>
      </c>
      <c r="CH192" s="367"/>
      <c r="CI192" s="154" t="str">
        <f t="shared" si="429"/>
        <v>-</v>
      </c>
      <c r="CJ192" s="369"/>
      <c r="CK192" s="154" t="str">
        <f t="shared" si="430"/>
        <v>-</v>
      </c>
      <c r="CL192" s="367"/>
      <c r="CM192" s="154" t="str">
        <f t="shared" si="431"/>
        <v>-</v>
      </c>
      <c r="CN192" s="367"/>
      <c r="CO192" s="155" t="str">
        <f t="shared" si="432"/>
        <v>-</v>
      </c>
      <c r="CP192" s="367"/>
      <c r="CQ192" s="155" t="str">
        <f t="shared" si="433"/>
        <v>-</v>
      </c>
      <c r="CR192" s="367"/>
      <c r="CS192" s="154" t="str">
        <f t="shared" si="434"/>
        <v>-</v>
      </c>
      <c r="CT192" s="367"/>
      <c r="CU192" s="155"/>
      <c r="CV192" s="367"/>
      <c r="CW192" s="154" t="str">
        <f t="shared" si="435"/>
        <v>-</v>
      </c>
      <c r="CX192" s="367"/>
      <c r="CY192" s="155" t="str">
        <f t="shared" si="436"/>
        <v>-</v>
      </c>
      <c r="CZ192" s="367"/>
      <c r="DA192" s="154" t="str">
        <f t="shared" si="437"/>
        <v>-</v>
      </c>
      <c r="DB192" s="369"/>
      <c r="DC192" s="155" t="str">
        <f t="shared" si="438"/>
        <v>-</v>
      </c>
      <c r="DD192" s="367"/>
      <c r="DE192" s="374">
        <f t="shared" si="418"/>
        <v>0</v>
      </c>
      <c r="DF192" s="373"/>
      <c r="DG192" s="265">
        <f t="shared" si="392"/>
        <v>0</v>
      </c>
      <c r="DH192" s="372"/>
      <c r="DI192" s="267">
        <f t="shared" si="419"/>
        <v>0</v>
      </c>
      <c r="DJ192" s="373"/>
      <c r="DK192" s="374">
        <f>IF(AU192=2,1,0)</f>
        <v>0</v>
      </c>
      <c r="DL192" s="373"/>
      <c r="DM192" s="374">
        <f t="shared" si="384"/>
        <v>0</v>
      </c>
      <c r="DN192" s="373"/>
      <c r="DO192" s="155">
        <f t="shared" si="385"/>
        <v>0</v>
      </c>
      <c r="DP192" s="372"/>
      <c r="DQ192" s="155">
        <f t="shared" si="386"/>
        <v>0</v>
      </c>
      <c r="DR192" s="373"/>
      <c r="DS192" s="155">
        <f t="shared" si="387"/>
        <v>0</v>
      </c>
      <c r="DT192" s="372"/>
      <c r="DU192" s="155">
        <f t="shared" si="376"/>
        <v>0</v>
      </c>
      <c r="DV192" s="373"/>
      <c r="DW192" s="368">
        <f>IF(AN192=1,1,0)</f>
        <v>0</v>
      </c>
      <c r="DX192" s="372"/>
      <c r="DY192" s="154">
        <f t="shared" si="417"/>
        <v>0</v>
      </c>
      <c r="DZ192" s="373"/>
      <c r="EA192" s="154">
        <f>IF(AP192=1,1,0)</f>
        <v>0</v>
      </c>
      <c r="EB192" s="373"/>
      <c r="EC192" s="269">
        <f>IF(AQ192=1,1,0)</f>
        <v>0</v>
      </c>
      <c r="ED192" s="376"/>
      <c r="EE192" s="271">
        <f>IF(AV192=0,0,1)</f>
        <v>0</v>
      </c>
      <c r="EF192" s="377"/>
      <c r="EG192" s="273"/>
      <c r="EH192" s="274"/>
      <c r="EI192" s="275"/>
      <c r="EJ192" s="276"/>
      <c r="EK192" s="275"/>
      <c r="EL192" s="277"/>
      <c r="EM192" s="278" t="str">
        <f t="shared" si="377"/>
        <v xml:space="preserve"> </v>
      </c>
      <c r="EN192" s="372"/>
      <c r="EO192" s="1110"/>
      <c r="EP192" s="373"/>
      <c r="ER192" s="194" t="str">
        <f>IF(AND($AE192&gt;=11,$AE192&lt;=16,$I188="国内"),"1","-")</f>
        <v>-</v>
      </c>
      <c r="ET192" s="154">
        <v>45797</v>
      </c>
      <c r="EU192" s="367">
        <v>4163183</v>
      </c>
      <c r="EV192" s="154">
        <v>45797</v>
      </c>
      <c r="EW192" s="367">
        <v>4163183</v>
      </c>
      <c r="EX192" s="1274"/>
      <c r="EY192" s="1273"/>
      <c r="EZ192" s="154">
        <f t="shared" si="439"/>
        <v>0</v>
      </c>
      <c r="FA192" s="367"/>
      <c r="FB192" s="154">
        <f t="shared" si="440"/>
        <v>0</v>
      </c>
      <c r="FC192" s="367"/>
      <c r="FD192" s="1044">
        <v>45784</v>
      </c>
      <c r="FE192" s="653">
        <v>4163176</v>
      </c>
      <c r="FF192" s="155">
        <f t="shared" si="441"/>
        <v>0</v>
      </c>
      <c r="FG192" s="367"/>
      <c r="FH192" s="154">
        <v>45770</v>
      </c>
      <c r="FI192" s="367">
        <v>4163173</v>
      </c>
      <c r="FJ192" s="154">
        <v>45797</v>
      </c>
      <c r="FK192" s="373">
        <v>4163197</v>
      </c>
      <c r="FL192" s="155">
        <f t="shared" si="442"/>
        <v>1</v>
      </c>
      <c r="FM192" s="279"/>
      <c r="FN192" s="1184">
        <v>45799</v>
      </c>
      <c r="FO192" s="280">
        <v>4154235</v>
      </c>
      <c r="FP192" s="281"/>
      <c r="FQ192" s="282"/>
      <c r="FS192" s="281"/>
      <c r="FT192" s="282"/>
    </row>
    <row r="193" spans="1:176" ht="18.600000000000001" customHeight="1">
      <c r="A193" s="228">
        <f t="shared" si="353"/>
        <v>183</v>
      </c>
      <c r="B193" s="343" t="str">
        <f t="shared" si="393"/>
        <v>4IE</v>
      </c>
      <c r="C193" s="1058">
        <v>45839</v>
      </c>
      <c r="D193" s="1261" t="s">
        <v>62</v>
      </c>
      <c r="E193" s="1262">
        <v>72510082</v>
      </c>
      <c r="F193" s="595" t="s">
        <v>2173</v>
      </c>
      <c r="G193" s="1263"/>
      <c r="H193" s="597" t="s">
        <v>632</v>
      </c>
      <c r="I193" s="1264" t="s">
        <v>61</v>
      </c>
      <c r="J193" s="1264" t="s">
        <v>1080</v>
      </c>
      <c r="K193" s="599" t="s">
        <v>11</v>
      </c>
      <c r="L193" s="600"/>
      <c r="M193" s="352">
        <v>45817</v>
      </c>
      <c r="N193" s="353">
        <v>45815</v>
      </c>
      <c r="O193" s="354">
        <v>45818</v>
      </c>
      <c r="P193" s="353">
        <v>45818</v>
      </c>
      <c r="Q193" s="354">
        <v>45819</v>
      </c>
      <c r="R193" s="353">
        <v>45819</v>
      </c>
      <c r="S193" s="354">
        <v>45819</v>
      </c>
      <c r="T193" s="353">
        <v>45819</v>
      </c>
      <c r="U193" s="355">
        <v>45821</v>
      </c>
      <c r="V193" s="353">
        <v>45821</v>
      </c>
      <c r="W193" s="356">
        <v>45825</v>
      </c>
      <c r="X193" s="357">
        <v>45822</v>
      </c>
      <c r="Y193" s="359">
        <v>45832</v>
      </c>
      <c r="Z193" s="359">
        <v>45832</v>
      </c>
      <c r="AA193" s="601"/>
      <c r="AB193" s="359"/>
      <c r="AC193" s="251" t="s">
        <v>633</v>
      </c>
      <c r="AD193" s="361"/>
      <c r="AE193" s="362">
        <v>2</v>
      </c>
      <c r="AF193" s="363" t="str">
        <f t="shared" si="394"/>
        <v>4IE</v>
      </c>
      <c r="AG193" s="364">
        <f t="shared" si="420"/>
        <v>0</v>
      </c>
      <c r="AH193" s="364">
        <f t="shared" si="421"/>
        <v>0</v>
      </c>
      <c r="AI193" s="364">
        <v>1</v>
      </c>
      <c r="AJ193" s="364">
        <f t="shared" si="422"/>
        <v>0</v>
      </c>
      <c r="AK193" s="364">
        <f t="shared" si="423"/>
        <v>0</v>
      </c>
      <c r="AL193" s="364"/>
      <c r="AM193" s="364"/>
      <c r="AN193" s="364">
        <v>1</v>
      </c>
      <c r="AO193" s="364">
        <f t="shared" si="424"/>
        <v>0</v>
      </c>
      <c r="AP193" s="363">
        <v>1</v>
      </c>
      <c r="AQ193" s="255">
        <v>1</v>
      </c>
      <c r="AR193" s="255">
        <v>1</v>
      </c>
      <c r="AS193" s="255">
        <f>IF($AE193=0,"　",VLOOKUP($AE193,ﾚｰｻﾞOP,47,0))</f>
        <v>0</v>
      </c>
      <c r="AT193" s="255"/>
      <c r="AU193" s="256">
        <f t="shared" si="362"/>
        <v>2</v>
      </c>
      <c r="AV193" s="257">
        <f t="shared" si="363"/>
        <v>1</v>
      </c>
      <c r="AW193" s="590">
        <v>45819</v>
      </c>
      <c r="AX193" s="369">
        <v>4163200</v>
      </c>
      <c r="AY193" s="154">
        <v>45819</v>
      </c>
      <c r="AZ193" s="367">
        <v>4163201</v>
      </c>
      <c r="BA193" s="154">
        <v>45819</v>
      </c>
      <c r="BB193" s="367">
        <v>4163202</v>
      </c>
      <c r="BC193" s="368">
        <v>45798</v>
      </c>
      <c r="BD193" s="369">
        <v>4163190</v>
      </c>
      <c r="BE193" s="154">
        <v>45798</v>
      </c>
      <c r="BF193" s="367">
        <v>4163191</v>
      </c>
      <c r="BG193" s="368">
        <v>45819</v>
      </c>
      <c r="BH193" s="367">
        <v>4163205</v>
      </c>
      <c r="BI193" s="154">
        <v>45805</v>
      </c>
      <c r="BJ193" s="367">
        <v>4163193</v>
      </c>
      <c r="BK193" s="154" t="str">
        <f t="shared" si="426"/>
        <v>-</v>
      </c>
      <c r="BL193" s="367"/>
      <c r="BM193" s="154" t="str">
        <f t="shared" si="427"/>
        <v>-</v>
      </c>
      <c r="BN193" s="367"/>
      <c r="BO193" s="155" t="str">
        <f t="shared" si="395"/>
        <v>-</v>
      </c>
      <c r="BP193" s="367"/>
      <c r="BQ193" s="154" t="str">
        <f t="shared" si="413"/>
        <v>-</v>
      </c>
      <c r="BR193" s="369"/>
      <c r="BS193" s="154" t="str">
        <f t="shared" si="396"/>
        <v>-</v>
      </c>
      <c r="BT193" s="369"/>
      <c r="BU193" s="154" t="str">
        <f t="shared" si="397"/>
        <v>-</v>
      </c>
      <c r="BV193" s="369"/>
      <c r="BW193" s="154" t="str">
        <f t="shared" si="398"/>
        <v>-</v>
      </c>
      <c r="BX193" s="367"/>
      <c r="BY193" s="154" t="str">
        <f t="shared" si="399"/>
        <v>-</v>
      </c>
      <c r="BZ193" s="369"/>
      <c r="CA193" s="154" t="str">
        <f t="shared" si="400"/>
        <v>-</v>
      </c>
      <c r="CB193" s="367"/>
      <c r="CC193" s="154" t="str">
        <f t="shared" si="401"/>
        <v>-</v>
      </c>
      <c r="CD193" s="367"/>
      <c r="CE193" s="154" t="str">
        <f t="shared" si="364"/>
        <v>-</v>
      </c>
      <c r="CF193" s="369"/>
      <c r="CG193" s="155" t="str">
        <f t="shared" si="428"/>
        <v>-</v>
      </c>
      <c r="CH193" s="367"/>
      <c r="CI193" s="154" t="str">
        <f t="shared" si="429"/>
        <v>-</v>
      </c>
      <c r="CJ193" s="369"/>
      <c r="CK193" s="154" t="str">
        <f t="shared" si="430"/>
        <v>-</v>
      </c>
      <c r="CL193" s="367"/>
      <c r="CM193" s="154" t="str">
        <f t="shared" si="431"/>
        <v>-</v>
      </c>
      <c r="CN193" s="367"/>
      <c r="CO193" s="155" t="str">
        <f t="shared" si="432"/>
        <v>-</v>
      </c>
      <c r="CP193" s="367"/>
      <c r="CQ193" s="155" t="str">
        <f t="shared" si="433"/>
        <v>-</v>
      </c>
      <c r="CR193" s="367"/>
      <c r="CS193" s="154" t="str">
        <f t="shared" si="434"/>
        <v>-</v>
      </c>
      <c r="CT193" s="367"/>
      <c r="CU193" s="155"/>
      <c r="CV193" s="367"/>
      <c r="CW193" s="154" t="str">
        <f t="shared" si="435"/>
        <v>-</v>
      </c>
      <c r="CX193" s="367"/>
      <c r="CY193" s="155" t="str">
        <f t="shared" si="436"/>
        <v>-</v>
      </c>
      <c r="CZ193" s="367"/>
      <c r="DA193" s="154" t="str">
        <f t="shared" si="437"/>
        <v>-</v>
      </c>
      <c r="DB193" s="369"/>
      <c r="DC193" s="155" t="str">
        <f t="shared" si="438"/>
        <v>-</v>
      </c>
      <c r="DD193" s="367"/>
      <c r="DE193" s="374">
        <f t="shared" si="418"/>
        <v>0</v>
      </c>
      <c r="DF193" s="373"/>
      <c r="DG193" s="265">
        <f t="shared" si="392"/>
        <v>0</v>
      </c>
      <c r="DH193" s="372"/>
      <c r="DI193" s="267">
        <f t="shared" si="419"/>
        <v>0</v>
      </c>
      <c r="DJ193" s="373"/>
      <c r="DK193" s="374">
        <v>45756</v>
      </c>
      <c r="DL193" s="373">
        <v>4163128</v>
      </c>
      <c r="DM193" s="374">
        <f t="shared" si="384"/>
        <v>0</v>
      </c>
      <c r="DN193" s="373"/>
      <c r="DO193" s="155">
        <f t="shared" si="385"/>
        <v>0</v>
      </c>
      <c r="DP193" s="372"/>
      <c r="DQ193" s="155">
        <f t="shared" si="386"/>
        <v>0</v>
      </c>
      <c r="DR193" s="373"/>
      <c r="DS193" s="155">
        <f t="shared" si="387"/>
        <v>0</v>
      </c>
      <c r="DT193" s="372"/>
      <c r="DU193" s="155">
        <f t="shared" si="376"/>
        <v>0</v>
      </c>
      <c r="DV193" s="373"/>
      <c r="DW193" s="368">
        <v>45791</v>
      </c>
      <c r="DX193" s="372">
        <v>4163194</v>
      </c>
      <c r="DY193" s="154">
        <f t="shared" si="417"/>
        <v>0</v>
      </c>
      <c r="DZ193" s="373"/>
      <c r="EA193" s="154">
        <v>45770</v>
      </c>
      <c r="EB193" s="373">
        <v>4163160</v>
      </c>
      <c r="EC193" s="269">
        <v>45770</v>
      </c>
      <c r="ED193" s="376">
        <v>4163161</v>
      </c>
      <c r="EE193" s="271">
        <v>45476</v>
      </c>
      <c r="EF193" s="377">
        <v>4063296</v>
      </c>
      <c r="EG193" s="273"/>
      <c r="EH193" s="274"/>
      <c r="EI193" s="275"/>
      <c r="EJ193" s="276"/>
      <c r="EK193" s="275"/>
      <c r="EL193" s="277"/>
      <c r="EM193" s="278" t="str">
        <f t="shared" si="377"/>
        <v xml:space="preserve"> </v>
      </c>
      <c r="EN193" s="372"/>
      <c r="EO193" s="1110"/>
      <c r="EP193" s="373"/>
      <c r="ER193" s="194" t="str">
        <f>IF(AND($AE193&gt;=11,$AE193&lt;=16,$I190="国内"),"1","-")</f>
        <v>-</v>
      </c>
      <c r="ET193" s="154" t="str">
        <f>IF($AE193=0,"　",VLOOKUP($AE193,ﾚｰｻﾞOP,60,0))</f>
        <v>-</v>
      </c>
      <c r="EU193" s="367"/>
      <c r="EV193" s="154" t="str">
        <f>IF($AE193=0,"　",VLOOKUP($AE193,ﾚｰｻﾞOP,60,0))</f>
        <v>-</v>
      </c>
      <c r="EW193" s="367"/>
      <c r="EX193" s="1274"/>
      <c r="EY193" s="1273"/>
      <c r="EZ193" s="154" t="str">
        <f t="shared" si="439"/>
        <v>-</v>
      </c>
      <c r="FA193" s="367"/>
      <c r="FB193" s="154" t="str">
        <f t="shared" si="440"/>
        <v>-</v>
      </c>
      <c r="FC193" s="367"/>
      <c r="FD193" s="154" t="str">
        <f>IF($AE193=0,"　",VLOOKUP($AE193,ﾚｰｻﾞOP,64,0))</f>
        <v>-</v>
      </c>
      <c r="FE193" s="367"/>
      <c r="FF193" s="155" t="str">
        <f t="shared" si="441"/>
        <v>-</v>
      </c>
      <c r="FG193" s="367"/>
      <c r="FH193" s="154" t="str">
        <f>IF($AE193=0,"　",VLOOKUP($AE193,ﾚｰｻﾞOP,66,0))</f>
        <v>-</v>
      </c>
      <c r="FI193" s="367"/>
      <c r="FJ193" s="154" t="str">
        <f>IF($AE193=0,"　",VLOOKUP($AE193,ﾚｰｻﾞOP,67,0))</f>
        <v>-</v>
      </c>
      <c r="FK193" s="373"/>
      <c r="FL193" s="155" t="str">
        <f t="shared" si="442"/>
        <v>-</v>
      </c>
      <c r="FM193" s="279"/>
      <c r="FN193" s="1184"/>
      <c r="FO193" s="280"/>
      <c r="FP193" s="281"/>
      <c r="FQ193" s="282"/>
      <c r="FS193" s="281"/>
      <c r="FT193" s="282"/>
    </row>
    <row r="194" spans="1:176" ht="18.600000000000001" customHeight="1">
      <c r="A194" s="228">
        <f t="shared" si="353"/>
        <v>184</v>
      </c>
      <c r="B194" s="343" t="str">
        <f t="shared" si="393"/>
        <v>4IE</v>
      </c>
      <c r="C194" s="1058">
        <v>45839</v>
      </c>
      <c r="D194" s="1050" t="s">
        <v>1024</v>
      </c>
      <c r="E194" s="1062">
        <v>89610069</v>
      </c>
      <c r="F194" s="595" t="s">
        <v>2174</v>
      </c>
      <c r="G194" s="1263"/>
      <c r="H194" s="597" t="s">
        <v>3</v>
      </c>
      <c r="I194" s="1264" t="s">
        <v>64</v>
      </c>
      <c r="J194" s="1264" t="s">
        <v>1078</v>
      </c>
      <c r="K194" s="599" t="s">
        <v>11</v>
      </c>
      <c r="L194" s="600"/>
      <c r="M194" s="352">
        <v>45818</v>
      </c>
      <c r="N194" s="353"/>
      <c r="O194" s="354">
        <v>45819</v>
      </c>
      <c r="P194" s="353">
        <v>45819</v>
      </c>
      <c r="Q194" s="354">
        <v>45820</v>
      </c>
      <c r="R194" s="353">
        <v>45821</v>
      </c>
      <c r="S194" s="354">
        <v>45820</v>
      </c>
      <c r="T194" s="353">
        <v>45820</v>
      </c>
      <c r="U194" s="355">
        <v>45822</v>
      </c>
      <c r="V194" s="353">
        <v>45825</v>
      </c>
      <c r="W194" s="356">
        <v>45826</v>
      </c>
      <c r="X194" s="357">
        <v>45827</v>
      </c>
      <c r="Y194" s="359">
        <v>45832</v>
      </c>
      <c r="Z194" s="359">
        <v>45832</v>
      </c>
      <c r="AA194" s="601"/>
      <c r="AB194" s="359"/>
      <c r="AC194" s="251"/>
      <c r="AD194" s="361"/>
      <c r="AE194" s="362">
        <v>25</v>
      </c>
      <c r="AF194" s="363" t="str">
        <f t="shared" si="394"/>
        <v>4IE</v>
      </c>
      <c r="AG194" s="364" t="str">
        <f t="shared" si="420"/>
        <v>-</v>
      </c>
      <c r="AH194" s="364" t="str">
        <f t="shared" si="421"/>
        <v>-</v>
      </c>
      <c r="AI194" s="364" t="str">
        <f>IF($AE194=0,"　",VLOOKUP($AE194,ﾚｰｻﾞOP,36,0))</f>
        <v>-</v>
      </c>
      <c r="AJ194" s="364" t="str">
        <f t="shared" si="422"/>
        <v>-</v>
      </c>
      <c r="AK194" s="364" t="str">
        <f t="shared" si="423"/>
        <v>-</v>
      </c>
      <c r="AL194" s="364"/>
      <c r="AM194" s="364"/>
      <c r="AN194" s="364" t="str">
        <f>IF($AE194=0,"　",VLOOKUP($AE194,ﾚｰｻﾞOP,37,0))</f>
        <v>-</v>
      </c>
      <c r="AO194" s="364" t="str">
        <f t="shared" si="424"/>
        <v>-</v>
      </c>
      <c r="AP194" s="363" t="str">
        <f>IF($AE194=0,"　",VLOOKUP($AE194,ﾚｰｻﾞOP,43,0))</f>
        <v>-</v>
      </c>
      <c r="AQ194" s="255" t="str">
        <f>IF($AE194=0,"　",VLOOKUP($AE194,ﾚｰｻﾞOP,45,0))</f>
        <v>-</v>
      </c>
      <c r="AR194" s="255">
        <f>IF($AE194=0,"　",VLOOKUP($AE194,ﾚｰｻﾞOP,47,0))</f>
        <v>0</v>
      </c>
      <c r="AS194" s="255">
        <f>IF($AE194=0,"　",VLOOKUP($AE194,ﾚｰｻﾞOP,47,0))</f>
        <v>0</v>
      </c>
      <c r="AT194" s="255"/>
      <c r="AU194" s="256">
        <f t="shared" si="362"/>
        <v>0</v>
      </c>
      <c r="AV194" s="257">
        <f t="shared" si="363"/>
        <v>0</v>
      </c>
      <c r="AW194" s="590" t="str">
        <f>IF($AE194=0,"　",VLOOKUP($AE194,ﾚｰｻﾞOP,5,0))</f>
        <v>-</v>
      </c>
      <c r="AX194" s="369"/>
      <c r="AY194" s="154" t="str">
        <f>IF($AE194=0,"　",VLOOKUP($AE194,ﾚｰｻﾞOP,6,0))</f>
        <v>-</v>
      </c>
      <c r="AZ194" s="367"/>
      <c r="BA194" s="154" t="str">
        <f>IF($AE194=0,"　",VLOOKUP($AE194,ﾚｰｻﾞOP,7,0))</f>
        <v>-</v>
      </c>
      <c r="BB194" s="367"/>
      <c r="BC194" s="368" t="str">
        <f>IF($AE194=0,"　",VLOOKUP($AE194,ﾚｰｻﾞOP,8,0))</f>
        <v>-</v>
      </c>
      <c r="BD194" s="369"/>
      <c r="BE194" s="154" t="str">
        <f>IF($AE194=0,"　",VLOOKUP($AE194,ﾚｰｻﾞOP,9,0))</f>
        <v>-</v>
      </c>
      <c r="BF194" s="367"/>
      <c r="BG194" s="368" t="str">
        <f>IF($AE194=0,"　",VLOOKUP($AE194,ﾚｰｻﾞOP,10,0))</f>
        <v>-</v>
      </c>
      <c r="BH194" s="367"/>
      <c r="BI194" s="154" t="str">
        <f>IF($AE194=0,"　",VLOOKUP($AE194,ﾚｰｻﾞOP,11,0))</f>
        <v>-</v>
      </c>
      <c r="BJ194" s="367"/>
      <c r="BK194" s="154" t="str">
        <f t="shared" si="426"/>
        <v>-</v>
      </c>
      <c r="BL194" s="367"/>
      <c r="BM194" s="154" t="str">
        <f t="shared" si="427"/>
        <v>-</v>
      </c>
      <c r="BN194" s="367"/>
      <c r="BO194" s="155" t="str">
        <f t="shared" si="395"/>
        <v>-</v>
      </c>
      <c r="BP194" s="367"/>
      <c r="BQ194" s="154" t="str">
        <f t="shared" si="413"/>
        <v>-</v>
      </c>
      <c r="BR194" s="369"/>
      <c r="BS194" s="154" t="str">
        <f t="shared" si="396"/>
        <v>-</v>
      </c>
      <c r="BT194" s="369"/>
      <c r="BU194" s="154" t="str">
        <f t="shared" si="397"/>
        <v>-</v>
      </c>
      <c r="BV194" s="369"/>
      <c r="BW194" s="154" t="str">
        <f t="shared" si="398"/>
        <v>-</v>
      </c>
      <c r="BX194" s="367"/>
      <c r="BY194" s="154" t="str">
        <f t="shared" si="399"/>
        <v>-</v>
      </c>
      <c r="BZ194" s="369"/>
      <c r="CA194" s="154" t="str">
        <f t="shared" si="400"/>
        <v>-</v>
      </c>
      <c r="CB194" s="367"/>
      <c r="CC194" s="154" t="str">
        <f t="shared" si="401"/>
        <v>-</v>
      </c>
      <c r="CD194" s="367"/>
      <c r="CE194" s="154" t="str">
        <f t="shared" si="364"/>
        <v>-</v>
      </c>
      <c r="CF194" s="369"/>
      <c r="CG194" s="155" t="str">
        <f t="shared" si="428"/>
        <v>-</v>
      </c>
      <c r="CH194" s="367"/>
      <c r="CI194" s="154" t="str">
        <f t="shared" si="429"/>
        <v>-</v>
      </c>
      <c r="CJ194" s="369"/>
      <c r="CK194" s="154" t="str">
        <f t="shared" si="430"/>
        <v>-</v>
      </c>
      <c r="CL194" s="367"/>
      <c r="CM194" s="154" t="str">
        <f t="shared" si="431"/>
        <v>-</v>
      </c>
      <c r="CN194" s="367"/>
      <c r="CO194" s="155" t="str">
        <f t="shared" si="432"/>
        <v>-</v>
      </c>
      <c r="CP194" s="367"/>
      <c r="CQ194" s="155" t="str">
        <f t="shared" si="433"/>
        <v>-</v>
      </c>
      <c r="CR194" s="367"/>
      <c r="CS194" s="154" t="str">
        <f t="shared" si="434"/>
        <v>-</v>
      </c>
      <c r="CT194" s="367"/>
      <c r="CU194" s="155"/>
      <c r="CV194" s="367"/>
      <c r="CW194" s="154" t="str">
        <f t="shared" si="435"/>
        <v>-</v>
      </c>
      <c r="CX194" s="367"/>
      <c r="CY194" s="155" t="str">
        <f t="shared" si="436"/>
        <v>-</v>
      </c>
      <c r="CZ194" s="367"/>
      <c r="DA194" s="154" t="str">
        <f t="shared" si="437"/>
        <v>-</v>
      </c>
      <c r="DB194" s="369"/>
      <c r="DC194" s="155" t="str">
        <f t="shared" si="438"/>
        <v>-</v>
      </c>
      <c r="DD194" s="367"/>
      <c r="DE194" s="374">
        <f t="shared" si="418"/>
        <v>0</v>
      </c>
      <c r="DF194" s="373"/>
      <c r="DG194" s="265">
        <f t="shared" si="392"/>
        <v>0</v>
      </c>
      <c r="DH194" s="372"/>
      <c r="DI194" s="267">
        <f t="shared" si="419"/>
        <v>0</v>
      </c>
      <c r="DJ194" s="373"/>
      <c r="DK194" s="374">
        <f>IF(AU194=2,1,0)</f>
        <v>0</v>
      </c>
      <c r="DL194" s="373"/>
      <c r="DM194" s="374">
        <f t="shared" si="384"/>
        <v>0</v>
      </c>
      <c r="DN194" s="373"/>
      <c r="DO194" s="155">
        <f t="shared" si="385"/>
        <v>0</v>
      </c>
      <c r="DP194" s="372"/>
      <c r="DQ194" s="155">
        <f t="shared" si="386"/>
        <v>0</v>
      </c>
      <c r="DR194" s="373"/>
      <c r="DS194" s="155">
        <f t="shared" si="387"/>
        <v>0</v>
      </c>
      <c r="DT194" s="372"/>
      <c r="DU194" s="155">
        <f t="shared" si="376"/>
        <v>0</v>
      </c>
      <c r="DV194" s="373"/>
      <c r="DW194" s="368">
        <f>IF(AN194=1,1,0)</f>
        <v>0</v>
      </c>
      <c r="DX194" s="372"/>
      <c r="DY194" s="154">
        <f t="shared" si="417"/>
        <v>0</v>
      </c>
      <c r="DZ194" s="373"/>
      <c r="EA194" s="154">
        <f>IF(AP194=1,1,0)</f>
        <v>0</v>
      </c>
      <c r="EB194" s="373"/>
      <c r="EC194" s="269">
        <f>IF(AQ194=1,1,0)</f>
        <v>0</v>
      </c>
      <c r="ED194" s="376"/>
      <c r="EE194" s="271">
        <f>IF(AV194=0,0,1)</f>
        <v>0</v>
      </c>
      <c r="EF194" s="377"/>
      <c r="EG194" s="273"/>
      <c r="EH194" s="274"/>
      <c r="EI194" s="275"/>
      <c r="EJ194" s="276"/>
      <c r="EK194" s="275"/>
      <c r="EL194" s="277"/>
      <c r="EM194" s="278" t="str">
        <f t="shared" si="377"/>
        <v xml:space="preserve"> </v>
      </c>
      <c r="EN194" s="372"/>
      <c r="EO194" s="1110"/>
      <c r="EP194" s="373"/>
      <c r="ER194" s="194" t="str">
        <f>IF(AND($AE194&gt;=11,$AE194&lt;=16,$I191="国内"),"1","-")</f>
        <v>-</v>
      </c>
      <c r="ET194" s="154">
        <v>45797</v>
      </c>
      <c r="EU194" s="367">
        <v>4163183</v>
      </c>
      <c r="EV194" s="154">
        <v>45797</v>
      </c>
      <c r="EW194" s="367">
        <v>4163183</v>
      </c>
      <c r="EX194" s="1274"/>
      <c r="EY194" s="1273"/>
      <c r="EZ194" s="154">
        <f t="shared" si="439"/>
        <v>0</v>
      </c>
      <c r="FA194" s="367"/>
      <c r="FB194" s="154">
        <f t="shared" si="440"/>
        <v>0</v>
      </c>
      <c r="FC194" s="367"/>
      <c r="FD194" s="1044">
        <v>45784</v>
      </c>
      <c r="FE194" s="653">
        <v>4163176</v>
      </c>
      <c r="FF194" s="155">
        <f t="shared" si="441"/>
        <v>0</v>
      </c>
      <c r="FG194" s="367"/>
      <c r="FH194" s="154">
        <v>45770</v>
      </c>
      <c r="FI194" s="367">
        <v>4163173</v>
      </c>
      <c r="FJ194" s="154">
        <v>45797</v>
      </c>
      <c r="FK194" s="373">
        <v>4163197</v>
      </c>
      <c r="FL194" s="155">
        <f t="shared" si="442"/>
        <v>1</v>
      </c>
      <c r="FM194" s="279"/>
      <c r="FN194" s="1184">
        <v>45799</v>
      </c>
      <c r="FO194" s="280">
        <v>4154235</v>
      </c>
      <c r="FP194" s="281"/>
      <c r="FQ194" s="282"/>
      <c r="FS194" s="281"/>
      <c r="FT194" s="282"/>
    </row>
    <row r="195" spans="1:176" ht="18.600000000000001" customHeight="1">
      <c r="A195" s="228">
        <f t="shared" si="353"/>
        <v>185</v>
      </c>
      <c r="B195" s="343" t="str">
        <f t="shared" si="393"/>
        <v>4IE</v>
      </c>
      <c r="C195" s="1058">
        <v>45839</v>
      </c>
      <c r="D195" s="1050" t="s">
        <v>1024</v>
      </c>
      <c r="E195" s="1062">
        <v>89610070</v>
      </c>
      <c r="F195" s="595" t="s">
        <v>2175</v>
      </c>
      <c r="G195" s="1263"/>
      <c r="H195" s="597" t="s">
        <v>3</v>
      </c>
      <c r="I195" s="1264" t="s">
        <v>64</v>
      </c>
      <c r="J195" s="1264" t="s">
        <v>1078</v>
      </c>
      <c r="K195" s="599" t="s">
        <v>11</v>
      </c>
      <c r="L195" s="600"/>
      <c r="M195" s="352">
        <v>45818</v>
      </c>
      <c r="N195" s="353"/>
      <c r="O195" s="354">
        <v>45819</v>
      </c>
      <c r="P195" s="353">
        <v>45819</v>
      </c>
      <c r="Q195" s="354">
        <v>45820</v>
      </c>
      <c r="R195" s="353">
        <v>45821</v>
      </c>
      <c r="S195" s="354">
        <v>45820</v>
      </c>
      <c r="T195" s="353">
        <v>45820</v>
      </c>
      <c r="U195" s="355">
        <v>45822</v>
      </c>
      <c r="V195" s="353">
        <v>45826</v>
      </c>
      <c r="W195" s="356">
        <v>45826</v>
      </c>
      <c r="X195" s="357">
        <v>45827</v>
      </c>
      <c r="Y195" s="359">
        <v>45833</v>
      </c>
      <c r="Z195" s="359">
        <v>45833</v>
      </c>
      <c r="AA195" s="601"/>
      <c r="AB195" s="359"/>
      <c r="AC195" s="602"/>
      <c r="AD195" s="361"/>
      <c r="AE195" s="362">
        <v>25</v>
      </c>
      <c r="AF195" s="363" t="str">
        <f t="shared" si="394"/>
        <v>4IE</v>
      </c>
      <c r="AG195" s="364" t="str">
        <f t="shared" si="420"/>
        <v>-</v>
      </c>
      <c r="AH195" s="364" t="str">
        <f t="shared" si="421"/>
        <v>-</v>
      </c>
      <c r="AI195" s="364" t="str">
        <f>IF($AE195=0,"　",VLOOKUP($AE195,ﾚｰｻﾞOP,36,0))</f>
        <v>-</v>
      </c>
      <c r="AJ195" s="364" t="str">
        <f t="shared" si="422"/>
        <v>-</v>
      </c>
      <c r="AK195" s="364" t="str">
        <f t="shared" si="423"/>
        <v>-</v>
      </c>
      <c r="AL195" s="364"/>
      <c r="AM195" s="364"/>
      <c r="AN195" s="364" t="str">
        <f>IF($AE195=0,"　",VLOOKUP($AE195,ﾚｰｻﾞOP,37,0))</f>
        <v>-</v>
      </c>
      <c r="AO195" s="364" t="str">
        <f t="shared" si="424"/>
        <v>-</v>
      </c>
      <c r="AP195" s="363" t="str">
        <f>IF($AE195=0,"　",VLOOKUP($AE195,ﾚｰｻﾞOP,43,0))</f>
        <v>-</v>
      </c>
      <c r="AQ195" s="255" t="str">
        <f>IF($AE195=0,"　",VLOOKUP($AE195,ﾚｰｻﾞOP,45,0))</f>
        <v>-</v>
      </c>
      <c r="AR195" s="255">
        <f>IF($AE195=0,"　",VLOOKUP($AE195,ﾚｰｻﾞOP,47,0))</f>
        <v>0</v>
      </c>
      <c r="AS195" s="255">
        <f>IF($AE195=0,"　",VLOOKUP($AE195,ﾚｰｻﾞOP,47,0))</f>
        <v>0</v>
      </c>
      <c r="AT195" s="255"/>
      <c r="AU195" s="256">
        <f t="shared" si="362"/>
        <v>0</v>
      </c>
      <c r="AV195" s="257">
        <f t="shared" si="363"/>
        <v>0</v>
      </c>
      <c r="AW195" s="590" t="str">
        <f>IF($AE195=0,"　",VLOOKUP($AE195,ﾚｰｻﾞOP,5,0))</f>
        <v>-</v>
      </c>
      <c r="AX195" s="369"/>
      <c r="AY195" s="154" t="str">
        <f>IF($AE195=0,"　",VLOOKUP($AE195,ﾚｰｻﾞOP,6,0))</f>
        <v>-</v>
      </c>
      <c r="AZ195" s="367"/>
      <c r="BA195" s="154" t="str">
        <f>IF($AE195=0,"　",VLOOKUP($AE195,ﾚｰｻﾞOP,7,0))</f>
        <v>-</v>
      </c>
      <c r="BB195" s="367"/>
      <c r="BC195" s="368" t="str">
        <f>IF($AE195=0,"　",VLOOKUP($AE195,ﾚｰｻﾞOP,8,0))</f>
        <v>-</v>
      </c>
      <c r="BD195" s="369"/>
      <c r="BE195" s="154" t="str">
        <f>IF($AE195=0,"　",VLOOKUP($AE195,ﾚｰｻﾞOP,9,0))</f>
        <v>-</v>
      </c>
      <c r="BF195" s="367"/>
      <c r="BG195" s="368" t="str">
        <f>IF($AE195=0,"　",VLOOKUP($AE195,ﾚｰｻﾞOP,10,0))</f>
        <v>-</v>
      </c>
      <c r="BH195" s="367"/>
      <c r="BI195" s="154" t="str">
        <f>IF($AE195=0,"　",VLOOKUP($AE195,ﾚｰｻﾞOP,11,0))</f>
        <v>-</v>
      </c>
      <c r="BJ195" s="367"/>
      <c r="BK195" s="154" t="str">
        <f t="shared" si="426"/>
        <v>-</v>
      </c>
      <c r="BL195" s="367"/>
      <c r="BM195" s="154" t="str">
        <f t="shared" si="427"/>
        <v>-</v>
      </c>
      <c r="BN195" s="367"/>
      <c r="BO195" s="155" t="str">
        <f t="shared" si="395"/>
        <v>-</v>
      </c>
      <c r="BP195" s="367"/>
      <c r="BQ195" s="154" t="str">
        <f t="shared" si="413"/>
        <v>-</v>
      </c>
      <c r="BR195" s="369"/>
      <c r="BS195" s="154" t="str">
        <f t="shared" si="396"/>
        <v>-</v>
      </c>
      <c r="BT195" s="369"/>
      <c r="BU195" s="154" t="str">
        <f t="shared" si="397"/>
        <v>-</v>
      </c>
      <c r="BV195" s="369"/>
      <c r="BW195" s="154" t="str">
        <f t="shared" si="398"/>
        <v>-</v>
      </c>
      <c r="BX195" s="367"/>
      <c r="BY195" s="154" t="str">
        <f t="shared" si="399"/>
        <v>-</v>
      </c>
      <c r="BZ195" s="369"/>
      <c r="CA195" s="154" t="str">
        <f t="shared" si="400"/>
        <v>-</v>
      </c>
      <c r="CB195" s="367"/>
      <c r="CC195" s="154" t="str">
        <f t="shared" si="401"/>
        <v>-</v>
      </c>
      <c r="CD195" s="367"/>
      <c r="CE195" s="154" t="str">
        <f t="shared" si="364"/>
        <v>-</v>
      </c>
      <c r="CF195" s="369"/>
      <c r="CG195" s="155" t="str">
        <f t="shared" si="428"/>
        <v>-</v>
      </c>
      <c r="CH195" s="367"/>
      <c r="CI195" s="154" t="str">
        <f t="shared" si="429"/>
        <v>-</v>
      </c>
      <c r="CJ195" s="369"/>
      <c r="CK195" s="154" t="str">
        <f t="shared" si="430"/>
        <v>-</v>
      </c>
      <c r="CL195" s="367"/>
      <c r="CM195" s="154" t="str">
        <f t="shared" si="431"/>
        <v>-</v>
      </c>
      <c r="CN195" s="367"/>
      <c r="CO195" s="155" t="str">
        <f t="shared" si="432"/>
        <v>-</v>
      </c>
      <c r="CP195" s="367"/>
      <c r="CQ195" s="155" t="str">
        <f t="shared" si="433"/>
        <v>-</v>
      </c>
      <c r="CR195" s="367"/>
      <c r="CS195" s="154" t="str">
        <f t="shared" si="434"/>
        <v>-</v>
      </c>
      <c r="CT195" s="367"/>
      <c r="CU195" s="155"/>
      <c r="CV195" s="367"/>
      <c r="CW195" s="154" t="str">
        <f t="shared" si="435"/>
        <v>-</v>
      </c>
      <c r="CX195" s="367"/>
      <c r="CY195" s="155" t="str">
        <f t="shared" si="436"/>
        <v>-</v>
      </c>
      <c r="CZ195" s="367"/>
      <c r="DA195" s="154" t="str">
        <f t="shared" si="437"/>
        <v>-</v>
      </c>
      <c r="DB195" s="369"/>
      <c r="DC195" s="155" t="str">
        <f t="shared" si="438"/>
        <v>-</v>
      </c>
      <c r="DD195" s="367"/>
      <c r="DE195" s="374">
        <f t="shared" si="418"/>
        <v>0</v>
      </c>
      <c r="DF195" s="373"/>
      <c r="DG195" s="265">
        <f t="shared" si="392"/>
        <v>0</v>
      </c>
      <c r="DH195" s="372"/>
      <c r="DI195" s="267">
        <f t="shared" si="419"/>
        <v>0</v>
      </c>
      <c r="DJ195" s="373"/>
      <c r="DK195" s="374">
        <f>IF(AU195=2,1,0)</f>
        <v>0</v>
      </c>
      <c r="DL195" s="373"/>
      <c r="DM195" s="374">
        <f t="shared" si="384"/>
        <v>0</v>
      </c>
      <c r="DN195" s="373"/>
      <c r="DO195" s="155">
        <f t="shared" si="385"/>
        <v>0</v>
      </c>
      <c r="DP195" s="372"/>
      <c r="DQ195" s="155">
        <f t="shared" si="386"/>
        <v>0</v>
      </c>
      <c r="DR195" s="373"/>
      <c r="DS195" s="155">
        <f t="shared" si="387"/>
        <v>0</v>
      </c>
      <c r="DT195" s="372"/>
      <c r="DU195" s="155">
        <f t="shared" si="376"/>
        <v>0</v>
      </c>
      <c r="DV195" s="373"/>
      <c r="DW195" s="368">
        <f>IF(AN195=1,1,0)</f>
        <v>0</v>
      </c>
      <c r="DX195" s="372"/>
      <c r="DY195" s="154">
        <f t="shared" si="417"/>
        <v>0</v>
      </c>
      <c r="DZ195" s="373"/>
      <c r="EA195" s="154">
        <f>IF(AP195=1,1,0)</f>
        <v>0</v>
      </c>
      <c r="EB195" s="373"/>
      <c r="EC195" s="269">
        <f>IF(AQ195=1,1,0)</f>
        <v>0</v>
      </c>
      <c r="ED195" s="376"/>
      <c r="EE195" s="271">
        <f>IF(AV195=0,0,1)</f>
        <v>0</v>
      </c>
      <c r="EF195" s="377"/>
      <c r="EG195" s="273"/>
      <c r="EH195" s="274"/>
      <c r="EI195" s="275"/>
      <c r="EJ195" s="276"/>
      <c r="EK195" s="275"/>
      <c r="EL195" s="277"/>
      <c r="EM195" s="278" t="str">
        <f t="shared" si="377"/>
        <v xml:space="preserve"> </v>
      </c>
      <c r="EN195" s="372"/>
      <c r="EO195" s="1110"/>
      <c r="EP195" s="373"/>
      <c r="ER195" s="194" t="str">
        <f>IF(AND($AE195&gt;=11,$AE195&lt;=16,$I192="国内"),"1","-")</f>
        <v>-</v>
      </c>
      <c r="ET195" s="154">
        <v>45797</v>
      </c>
      <c r="EU195" s="367">
        <v>4163183</v>
      </c>
      <c r="EV195" s="154">
        <v>45797</v>
      </c>
      <c r="EW195" s="367">
        <v>4163183</v>
      </c>
      <c r="EX195" s="1274"/>
      <c r="EY195" s="1273"/>
      <c r="EZ195" s="154">
        <f t="shared" si="439"/>
        <v>0</v>
      </c>
      <c r="FA195" s="367"/>
      <c r="FB195" s="154">
        <f t="shared" si="440"/>
        <v>0</v>
      </c>
      <c r="FC195" s="367"/>
      <c r="FD195" s="1044">
        <v>45784</v>
      </c>
      <c r="FE195" s="653">
        <v>4163176</v>
      </c>
      <c r="FF195" s="155">
        <f t="shared" si="441"/>
        <v>0</v>
      </c>
      <c r="FG195" s="367"/>
      <c r="FH195" s="154">
        <v>45770</v>
      </c>
      <c r="FI195" s="367">
        <v>4163173</v>
      </c>
      <c r="FJ195" s="154">
        <v>45797</v>
      </c>
      <c r="FK195" s="373">
        <v>4163197</v>
      </c>
      <c r="FL195" s="155">
        <f t="shared" si="442"/>
        <v>1</v>
      </c>
      <c r="FM195" s="279"/>
      <c r="FN195" s="1184">
        <v>45799</v>
      </c>
      <c r="FO195" s="280">
        <v>4154235</v>
      </c>
      <c r="FP195" s="281"/>
      <c r="FQ195" s="282"/>
      <c r="FS195" s="281"/>
      <c r="FT195" s="282"/>
    </row>
    <row r="196" spans="1:176" ht="18.600000000000001" customHeight="1">
      <c r="A196" s="228">
        <f t="shared" si="353"/>
        <v>186</v>
      </c>
      <c r="B196" s="343" t="str">
        <f t="shared" si="393"/>
        <v>4IE</v>
      </c>
      <c r="C196" s="1058">
        <v>45839</v>
      </c>
      <c r="D196" s="1326" t="s">
        <v>498</v>
      </c>
      <c r="E196" s="1327">
        <v>62510047</v>
      </c>
      <c r="F196" s="1328" t="s">
        <v>1101</v>
      </c>
      <c r="G196" s="1329"/>
      <c r="H196" s="1330" t="s">
        <v>632</v>
      </c>
      <c r="I196" s="1331" t="s">
        <v>506</v>
      </c>
      <c r="J196" s="1332" t="s">
        <v>1075</v>
      </c>
      <c r="K196" s="1068" t="s">
        <v>97</v>
      </c>
      <c r="L196" s="1333"/>
      <c r="M196" s="1334">
        <v>45819</v>
      </c>
      <c r="N196" s="1335">
        <v>45817</v>
      </c>
      <c r="O196" s="1336">
        <v>45820</v>
      </c>
      <c r="P196" s="1335">
        <v>45820</v>
      </c>
      <c r="Q196" s="1336">
        <v>45821</v>
      </c>
      <c r="R196" s="1335">
        <v>45821</v>
      </c>
      <c r="S196" s="1336">
        <v>45821</v>
      </c>
      <c r="T196" s="1335">
        <v>45821</v>
      </c>
      <c r="U196" s="1337">
        <v>45825</v>
      </c>
      <c r="V196" s="1335">
        <v>45825</v>
      </c>
      <c r="W196" s="1338">
        <v>45827</v>
      </c>
      <c r="X196" s="1339">
        <v>45826</v>
      </c>
      <c r="Y196" s="1342">
        <v>45846</v>
      </c>
      <c r="Z196" s="1340"/>
      <c r="AA196" s="1341">
        <v>45833</v>
      </c>
      <c r="AB196" s="1342">
        <v>45834</v>
      </c>
      <c r="AC196" s="251" t="s">
        <v>633</v>
      </c>
      <c r="AD196" s="1343"/>
      <c r="AE196" s="1344">
        <v>1</v>
      </c>
      <c r="AF196" s="363" t="str">
        <f t="shared" si="394"/>
        <v>4IE</v>
      </c>
      <c r="AG196" s="1345"/>
      <c r="AH196" s="1345"/>
      <c r="AI196" s="1345"/>
      <c r="AJ196" s="1345"/>
      <c r="AK196" s="1345"/>
      <c r="AL196" s="1345"/>
      <c r="AM196" s="1345"/>
      <c r="AN196" s="1345">
        <v>1</v>
      </c>
      <c r="AO196" s="1345"/>
      <c r="AP196" s="1346">
        <v>1</v>
      </c>
      <c r="AQ196" s="1345">
        <v>1</v>
      </c>
      <c r="AR196" s="1345">
        <v>1</v>
      </c>
      <c r="AS196" s="1345"/>
      <c r="AT196" s="1345"/>
      <c r="AU196" s="256">
        <f t="shared" si="362"/>
        <v>0</v>
      </c>
      <c r="AV196" s="257">
        <f t="shared" si="363"/>
        <v>1</v>
      </c>
      <c r="AW196" s="590">
        <v>45819</v>
      </c>
      <c r="AX196" s="369">
        <v>4163200</v>
      </c>
      <c r="AY196" s="154">
        <v>45819</v>
      </c>
      <c r="AZ196" s="367">
        <v>4163201</v>
      </c>
      <c r="BA196" s="154">
        <v>45819</v>
      </c>
      <c r="BB196" s="367">
        <v>4163202</v>
      </c>
      <c r="BC196" s="368">
        <v>45798</v>
      </c>
      <c r="BD196" s="369">
        <v>4163190</v>
      </c>
      <c r="BE196" s="154">
        <v>45798</v>
      </c>
      <c r="BF196" s="367">
        <v>4163191</v>
      </c>
      <c r="BG196" s="368">
        <v>45819</v>
      </c>
      <c r="BH196" s="367">
        <v>4163205</v>
      </c>
      <c r="BI196" s="154">
        <v>45805</v>
      </c>
      <c r="BJ196" s="367">
        <v>4163193</v>
      </c>
      <c r="BK196" s="154" t="str">
        <f t="shared" si="426"/>
        <v>-</v>
      </c>
      <c r="BL196" s="367"/>
      <c r="BM196" s="154" t="str">
        <f t="shared" si="427"/>
        <v>-</v>
      </c>
      <c r="BN196" s="367"/>
      <c r="BO196" s="155" t="str">
        <f t="shared" si="395"/>
        <v>-</v>
      </c>
      <c r="BP196" s="367"/>
      <c r="BQ196" s="154" t="str">
        <f t="shared" si="413"/>
        <v>-</v>
      </c>
      <c r="BR196" s="369"/>
      <c r="BS196" s="154" t="str">
        <f t="shared" si="396"/>
        <v>-</v>
      </c>
      <c r="BT196" s="369"/>
      <c r="BU196" s="154" t="str">
        <f t="shared" si="397"/>
        <v>-</v>
      </c>
      <c r="BV196" s="369"/>
      <c r="BW196" s="154" t="str">
        <f t="shared" si="398"/>
        <v>-</v>
      </c>
      <c r="BX196" s="367"/>
      <c r="BY196" s="154" t="str">
        <f t="shared" si="399"/>
        <v>-</v>
      </c>
      <c r="BZ196" s="369"/>
      <c r="CA196" s="154" t="str">
        <f t="shared" si="400"/>
        <v>-</v>
      </c>
      <c r="CB196" s="367"/>
      <c r="CC196" s="154" t="str">
        <f t="shared" si="401"/>
        <v>-</v>
      </c>
      <c r="CD196" s="367"/>
      <c r="CE196" s="154" t="str">
        <f t="shared" si="364"/>
        <v>-</v>
      </c>
      <c r="CF196" s="369"/>
      <c r="CG196" s="155" t="str">
        <f t="shared" si="428"/>
        <v>-</v>
      </c>
      <c r="CH196" s="367"/>
      <c r="CI196" s="154" t="str">
        <f t="shared" si="429"/>
        <v>-</v>
      </c>
      <c r="CJ196" s="369"/>
      <c r="CK196" s="154" t="str">
        <f t="shared" si="430"/>
        <v>-</v>
      </c>
      <c r="CL196" s="367"/>
      <c r="CM196" s="154" t="str">
        <f t="shared" si="431"/>
        <v>-</v>
      </c>
      <c r="CN196" s="367"/>
      <c r="CO196" s="155" t="str">
        <f t="shared" si="432"/>
        <v>-</v>
      </c>
      <c r="CP196" s="367"/>
      <c r="CQ196" s="155" t="str">
        <f t="shared" si="433"/>
        <v>-</v>
      </c>
      <c r="CR196" s="367"/>
      <c r="CS196" s="1347"/>
      <c r="CT196" s="1348"/>
      <c r="CU196" s="1349"/>
      <c r="CV196" s="1348"/>
      <c r="CW196" s="1347"/>
      <c r="CX196" s="1348"/>
      <c r="CY196" s="1349"/>
      <c r="CZ196" s="1348"/>
      <c r="DA196" s="1347"/>
      <c r="DB196" s="1350"/>
      <c r="DC196" s="1349"/>
      <c r="DD196" s="1348"/>
      <c r="DE196" s="374">
        <f t="shared" si="418"/>
        <v>0</v>
      </c>
      <c r="DF196" s="373"/>
      <c r="DG196" s="265">
        <f t="shared" si="392"/>
        <v>0</v>
      </c>
      <c r="DH196" s="372"/>
      <c r="DI196" s="267">
        <f t="shared" si="419"/>
        <v>0</v>
      </c>
      <c r="DJ196" s="373"/>
      <c r="DK196" s="374">
        <f>IF(AU196=2,1,0)</f>
        <v>0</v>
      </c>
      <c r="DL196" s="373"/>
      <c r="DM196" s="374">
        <f t="shared" si="384"/>
        <v>0</v>
      </c>
      <c r="DN196" s="373"/>
      <c r="DO196" s="155">
        <f t="shared" si="385"/>
        <v>0</v>
      </c>
      <c r="DP196" s="372"/>
      <c r="DQ196" s="155">
        <f t="shared" si="386"/>
        <v>0</v>
      </c>
      <c r="DR196" s="373"/>
      <c r="DS196" s="155">
        <f t="shared" si="387"/>
        <v>0</v>
      </c>
      <c r="DT196" s="372"/>
      <c r="DU196" s="155">
        <f t="shared" si="376"/>
        <v>0</v>
      </c>
      <c r="DV196" s="373"/>
      <c r="DW196" s="368">
        <v>45791</v>
      </c>
      <c r="DX196" s="372">
        <v>4163194</v>
      </c>
      <c r="DY196" s="154">
        <f t="shared" si="417"/>
        <v>0</v>
      </c>
      <c r="DZ196" s="373"/>
      <c r="EA196" s="154">
        <v>45770</v>
      </c>
      <c r="EB196" s="373">
        <v>4163160</v>
      </c>
      <c r="EC196" s="269">
        <v>45770</v>
      </c>
      <c r="ED196" s="376">
        <v>4163161</v>
      </c>
      <c r="EE196" s="271">
        <v>45476</v>
      </c>
      <c r="EF196" s="377">
        <v>4063296</v>
      </c>
      <c r="EG196" s="273"/>
      <c r="EH196" s="274"/>
      <c r="EI196" s="275"/>
      <c r="EJ196" s="276"/>
      <c r="EK196" s="275"/>
      <c r="EL196" s="277"/>
      <c r="EM196" s="278" t="str">
        <f t="shared" si="377"/>
        <v xml:space="preserve"> </v>
      </c>
      <c r="EN196" s="372"/>
      <c r="EO196" s="1110"/>
      <c r="EP196" s="1351"/>
      <c r="ER196" s="1352"/>
      <c r="ET196" s="1347" t="str">
        <f>IF($AE196=0,"　",VLOOKUP($AE196,ﾚｰｻﾞOP,60,0))</f>
        <v>-</v>
      </c>
      <c r="EU196" s="1348"/>
      <c r="EV196" s="1347" t="str">
        <f>IF($AE196=0,"　",VLOOKUP($AE196,ﾚｰｻﾞOP,60,0))</f>
        <v>-</v>
      </c>
      <c r="EW196" s="1348"/>
      <c r="EX196" s="1274"/>
      <c r="EY196" s="1273"/>
      <c r="EZ196" s="1347"/>
      <c r="FA196" s="1348"/>
      <c r="FB196" s="1347"/>
      <c r="FC196" s="1348"/>
      <c r="FD196" s="1347"/>
      <c r="FE196" s="1348"/>
      <c r="FF196" s="1349"/>
      <c r="FG196" s="1348"/>
      <c r="FH196" s="1347"/>
      <c r="FI196" s="1348"/>
      <c r="FJ196" s="1347"/>
      <c r="FK196" s="1351"/>
      <c r="FL196" s="1349"/>
      <c r="FM196" s="279"/>
      <c r="FN196" s="1184"/>
      <c r="FO196" s="280"/>
      <c r="FP196" s="281"/>
      <c r="FQ196" s="282"/>
      <c r="FS196" s="281"/>
      <c r="FT196" s="282"/>
    </row>
    <row r="197" spans="1:176" ht="18.600000000000001" customHeight="1">
      <c r="A197" s="228">
        <f t="shared" si="353"/>
        <v>187</v>
      </c>
      <c r="B197" s="343" t="str">
        <f t="shared" si="393"/>
        <v>4IE</v>
      </c>
      <c r="C197" s="1058">
        <v>45839</v>
      </c>
      <c r="D197" s="1261" t="s">
        <v>30</v>
      </c>
      <c r="E197" s="1262">
        <v>84510228</v>
      </c>
      <c r="F197" s="595" t="s">
        <v>2176</v>
      </c>
      <c r="G197" s="1263"/>
      <c r="H197" s="597" t="s">
        <v>3</v>
      </c>
      <c r="I197" s="1264" t="s">
        <v>59</v>
      </c>
      <c r="J197" s="1264" t="s">
        <v>1081</v>
      </c>
      <c r="K197" s="599" t="s">
        <v>11</v>
      </c>
      <c r="L197" s="600"/>
      <c r="M197" s="352">
        <v>45819</v>
      </c>
      <c r="N197" s="353">
        <v>45817</v>
      </c>
      <c r="O197" s="354">
        <v>45820</v>
      </c>
      <c r="P197" s="353">
        <v>45820</v>
      </c>
      <c r="Q197" s="354">
        <v>45821</v>
      </c>
      <c r="R197" s="353">
        <v>45822</v>
      </c>
      <c r="S197" s="354">
        <v>45821</v>
      </c>
      <c r="T197" s="353">
        <v>45821</v>
      </c>
      <c r="U197" s="355">
        <v>45825</v>
      </c>
      <c r="V197" s="353">
        <v>45826</v>
      </c>
      <c r="W197" s="356">
        <v>45827</v>
      </c>
      <c r="X197" s="357">
        <v>45827</v>
      </c>
      <c r="Y197" s="359">
        <v>45834</v>
      </c>
      <c r="Z197" s="359">
        <v>45834</v>
      </c>
      <c r="AA197" s="601"/>
      <c r="AB197" s="359"/>
      <c r="AC197" s="251" t="s">
        <v>633</v>
      </c>
      <c r="AD197" s="361"/>
      <c r="AE197" s="1268">
        <v>3</v>
      </c>
      <c r="AF197" s="363" t="str">
        <f t="shared" si="394"/>
        <v>4IE</v>
      </c>
      <c r="AG197" s="364">
        <v>1</v>
      </c>
      <c r="AH197" s="364">
        <f>IF($AE197=0,"　",VLOOKUP($AE197,ﾚｰｻﾞOP,35,0))</f>
        <v>0</v>
      </c>
      <c r="AI197" s="364">
        <f>IF($AE197=0,"　",VLOOKUP($AE197,ﾚｰｻﾞOP,36,0))</f>
        <v>0</v>
      </c>
      <c r="AJ197" s="364">
        <f>IF($AE197=0,"　",VLOOKUP($AE197,ﾚｰｻﾞOP,51,0))</f>
        <v>0</v>
      </c>
      <c r="AK197" s="364">
        <f>IF($AE197=0,"　",VLOOKUP($AE197,ﾚｰｻﾞOP,52,0))</f>
        <v>0</v>
      </c>
      <c r="AL197" s="364"/>
      <c r="AM197" s="364"/>
      <c r="AN197" s="364">
        <v>1</v>
      </c>
      <c r="AO197" s="364">
        <v>1</v>
      </c>
      <c r="AP197" s="363">
        <v>1</v>
      </c>
      <c r="AQ197" s="255">
        <v>1</v>
      </c>
      <c r="AR197" s="255">
        <v>1</v>
      </c>
      <c r="AS197" s="255">
        <f>IF($AE197=0,"　",VLOOKUP($AE197,ﾚｰｻﾞOP,47,0))</f>
        <v>0</v>
      </c>
      <c r="AT197" s="255"/>
      <c r="AU197" s="256">
        <f t="shared" ref="AU197:AU219" si="443">IF(AI197="付属済",0,IF(AI197=1,AI197+AP197,0))</f>
        <v>0</v>
      </c>
      <c r="AV197" s="257">
        <f t="shared" ref="AV197:AV228" si="444">IF(AE197=0,0,(AR197*1)+(AS197*100))</f>
        <v>1</v>
      </c>
      <c r="AW197" s="590">
        <v>45819</v>
      </c>
      <c r="AX197" s="369">
        <v>4163200</v>
      </c>
      <c r="AY197" s="154">
        <v>45819</v>
      </c>
      <c r="AZ197" s="367">
        <v>4163201</v>
      </c>
      <c r="BA197" s="154">
        <v>45819</v>
      </c>
      <c r="BB197" s="367">
        <v>4163202</v>
      </c>
      <c r="BC197" s="368">
        <v>45798</v>
      </c>
      <c r="BD197" s="369">
        <v>4163190</v>
      </c>
      <c r="BE197" s="154">
        <v>45798</v>
      </c>
      <c r="BF197" s="367">
        <v>4163191</v>
      </c>
      <c r="BG197" s="368">
        <v>45819</v>
      </c>
      <c r="BH197" s="367">
        <v>4163205</v>
      </c>
      <c r="BI197" s="154">
        <v>45805</v>
      </c>
      <c r="BJ197" s="367">
        <v>4163193</v>
      </c>
      <c r="BK197" s="154" t="str">
        <f t="shared" si="426"/>
        <v>-</v>
      </c>
      <c r="BL197" s="367"/>
      <c r="BM197" s="154" t="str">
        <f t="shared" si="427"/>
        <v>-</v>
      </c>
      <c r="BN197" s="367"/>
      <c r="BO197" s="155" t="str">
        <f t="shared" si="395"/>
        <v>-</v>
      </c>
      <c r="BP197" s="367"/>
      <c r="BQ197" s="154" t="str">
        <f t="shared" si="413"/>
        <v>-</v>
      </c>
      <c r="BR197" s="369"/>
      <c r="BS197" s="154" t="str">
        <f t="shared" si="396"/>
        <v>-</v>
      </c>
      <c r="BT197" s="369"/>
      <c r="BU197" s="154" t="str">
        <f t="shared" si="397"/>
        <v>-</v>
      </c>
      <c r="BV197" s="369"/>
      <c r="BW197" s="154" t="str">
        <f t="shared" si="398"/>
        <v>-</v>
      </c>
      <c r="BX197" s="367"/>
      <c r="BY197" s="154" t="str">
        <f t="shared" si="399"/>
        <v>-</v>
      </c>
      <c r="BZ197" s="369"/>
      <c r="CA197" s="154" t="str">
        <f t="shared" si="400"/>
        <v>-</v>
      </c>
      <c r="CB197" s="367"/>
      <c r="CC197" s="154" t="str">
        <f t="shared" si="401"/>
        <v>-</v>
      </c>
      <c r="CD197" s="367"/>
      <c r="CE197" s="154" t="str">
        <f t="shared" ref="CE197:CE219" si="445">IF($AE197=0,"　",VLOOKUP($AE197,ﾚｰｻﾞOP,19,0))</f>
        <v>-</v>
      </c>
      <c r="CF197" s="369"/>
      <c r="CG197" s="155" t="str">
        <f t="shared" si="428"/>
        <v>-</v>
      </c>
      <c r="CH197" s="367"/>
      <c r="CI197" s="154" t="str">
        <f t="shared" si="429"/>
        <v>-</v>
      </c>
      <c r="CJ197" s="369"/>
      <c r="CK197" s="154" t="str">
        <f t="shared" si="430"/>
        <v>-</v>
      </c>
      <c r="CL197" s="367"/>
      <c r="CM197" s="154" t="str">
        <f t="shared" si="431"/>
        <v>-</v>
      </c>
      <c r="CN197" s="367"/>
      <c r="CO197" s="155" t="str">
        <f t="shared" si="432"/>
        <v>-</v>
      </c>
      <c r="CP197" s="367"/>
      <c r="CQ197" s="155" t="str">
        <f t="shared" si="433"/>
        <v>-</v>
      </c>
      <c r="CR197" s="367"/>
      <c r="CS197" s="154" t="str">
        <f t="shared" ref="CS197:CS219" si="446">IF($AE197=0,"　",VLOOKUP($AE197,ﾚｰｻﾞOP,26,0))</f>
        <v>-</v>
      </c>
      <c r="CT197" s="367"/>
      <c r="CU197" s="155"/>
      <c r="CV197" s="367"/>
      <c r="CW197" s="154" t="str">
        <f t="shared" ref="CW197:CW219" si="447">IF($AE197=0,"　",VLOOKUP($AE197,ﾚｰｻﾞOP,28,0))</f>
        <v>-</v>
      </c>
      <c r="CX197" s="367"/>
      <c r="CY197" s="155" t="str">
        <f t="shared" ref="CY197:CY219" si="448">IF($AE197=0,"　",VLOOKUP($AE197,ﾚｰｻﾞOP,29,0))</f>
        <v>-</v>
      </c>
      <c r="CZ197" s="367"/>
      <c r="DA197" s="154" t="str">
        <f t="shared" ref="DA197:DA219" si="449">IF($AE197=0,"　",VLOOKUP($AE197,ﾚｰｻﾞOP,30,0))</f>
        <v>-</v>
      </c>
      <c r="DB197" s="369"/>
      <c r="DC197" s="155" t="str">
        <f t="shared" ref="DC197:DC219" si="450">IF($AE197=0,"　",VLOOKUP($AE197,ﾚｰｻﾞOP,31,0))</f>
        <v>-</v>
      </c>
      <c r="DD197" s="367"/>
      <c r="DE197" s="374">
        <v>45799</v>
      </c>
      <c r="DF197" s="1063">
        <v>4163265</v>
      </c>
      <c r="DG197" s="265">
        <f t="shared" si="392"/>
        <v>0</v>
      </c>
      <c r="DH197" s="372"/>
      <c r="DI197" s="267">
        <v>45756</v>
      </c>
      <c r="DJ197" s="373">
        <v>4163131</v>
      </c>
      <c r="DK197" s="374">
        <f>IF(AU197=2,1,0)</f>
        <v>0</v>
      </c>
      <c r="DL197" s="373"/>
      <c r="DM197" s="374">
        <f t="shared" si="384"/>
        <v>0</v>
      </c>
      <c r="DN197" s="373"/>
      <c r="DO197" s="155">
        <f t="shared" si="385"/>
        <v>0</v>
      </c>
      <c r="DP197" s="372"/>
      <c r="DQ197" s="155">
        <f t="shared" si="386"/>
        <v>0</v>
      </c>
      <c r="DR197" s="373"/>
      <c r="DS197" s="155">
        <f t="shared" si="387"/>
        <v>0</v>
      </c>
      <c r="DT197" s="372"/>
      <c r="DU197" s="155">
        <f t="shared" si="376"/>
        <v>0</v>
      </c>
      <c r="DV197" s="373"/>
      <c r="DW197" s="368">
        <v>45791</v>
      </c>
      <c r="DX197" s="372">
        <v>4163194</v>
      </c>
      <c r="DY197" s="154">
        <v>45798</v>
      </c>
      <c r="DZ197" s="373">
        <v>4163195</v>
      </c>
      <c r="EA197" s="154">
        <v>45770</v>
      </c>
      <c r="EB197" s="373">
        <v>4163160</v>
      </c>
      <c r="EC197" s="269">
        <v>45770</v>
      </c>
      <c r="ED197" s="376">
        <v>4163161</v>
      </c>
      <c r="EE197" s="271">
        <v>45476</v>
      </c>
      <c r="EF197" s="377">
        <v>4063296</v>
      </c>
      <c r="EG197" s="273"/>
      <c r="EH197" s="274"/>
      <c r="EI197" s="275"/>
      <c r="EJ197" s="276"/>
      <c r="EK197" s="275"/>
      <c r="EL197" s="277"/>
      <c r="EM197" s="278" t="str">
        <f t="shared" si="377"/>
        <v xml:space="preserve"> </v>
      </c>
      <c r="EN197" s="372"/>
      <c r="EO197" s="1110"/>
      <c r="EP197" s="373"/>
      <c r="ER197" s="194" t="str">
        <f>IF(AND($AE197&gt;=11,$AE197&lt;=16,$I193="国内"),"1","-")</f>
        <v>-</v>
      </c>
      <c r="ET197" s="154" t="str">
        <f>IF($AE197=0,"　",VLOOKUP($AE197,ﾚｰｻﾞOP,60,0))</f>
        <v>-</v>
      </c>
      <c r="EU197" s="367"/>
      <c r="EV197" s="154" t="str">
        <f>IF($AE197=0,"　",VLOOKUP($AE197,ﾚｰｻﾞOP,60,0))</f>
        <v>-</v>
      </c>
      <c r="EW197" s="367"/>
      <c r="EX197" s="1274"/>
      <c r="EY197" s="1273"/>
      <c r="EZ197" s="154" t="str">
        <f>IF($AE197=0,"　",VLOOKUP($AE197,ﾚｰｻﾞOP,62,0))</f>
        <v>-</v>
      </c>
      <c r="FA197" s="367"/>
      <c r="FB197" s="154" t="str">
        <f>IF($AE197=0,"　",VLOOKUP($AE197,ﾚｰｻﾞOP,63,0))</f>
        <v>-</v>
      </c>
      <c r="FC197" s="367"/>
      <c r="FD197" s="154" t="str">
        <f>IF($AE197=0,"　",VLOOKUP($AE197,ﾚｰｻﾞOP,64,0))</f>
        <v>-</v>
      </c>
      <c r="FE197" s="367"/>
      <c r="FF197" s="155" t="str">
        <f>IF($AE197=0,"　",VLOOKUP($AE197,ﾚｰｻﾞOP,65,0))</f>
        <v>-</v>
      </c>
      <c r="FG197" s="367"/>
      <c r="FH197" s="154" t="str">
        <f>IF($AE197=0,"　",VLOOKUP($AE197,ﾚｰｻﾞOP,66,0))</f>
        <v>-</v>
      </c>
      <c r="FI197" s="367"/>
      <c r="FJ197" s="154" t="str">
        <f>IF($AE197=0,"　",VLOOKUP($AE197,ﾚｰｻﾞOP,67,0))</f>
        <v>-</v>
      </c>
      <c r="FK197" s="373"/>
      <c r="FL197" s="155" t="str">
        <f>IF($AE197=0,"　",VLOOKUP($AE197,ﾚｰｻﾞOP,68,0))</f>
        <v>-</v>
      </c>
      <c r="FM197" s="279"/>
      <c r="FN197" s="1184"/>
      <c r="FO197" s="280"/>
      <c r="FP197" s="281"/>
      <c r="FQ197" s="282"/>
      <c r="FS197" s="281"/>
      <c r="FT197" s="282"/>
    </row>
    <row r="198" spans="1:176" ht="19.350000000000001" customHeight="1">
      <c r="A198" s="228">
        <f t="shared" si="353"/>
        <v>188</v>
      </c>
      <c r="B198" s="343" t="str">
        <f t="shared" si="393"/>
        <v>4IE</v>
      </c>
      <c r="C198" s="1058">
        <v>45839</v>
      </c>
      <c r="D198" s="1050" t="s">
        <v>1024</v>
      </c>
      <c r="E198" s="1051">
        <v>89610063</v>
      </c>
      <c r="F198" s="595" t="s">
        <v>2177</v>
      </c>
      <c r="G198" s="1263"/>
      <c r="H198" s="597" t="s">
        <v>3</v>
      </c>
      <c r="I198" s="1264" t="s">
        <v>63</v>
      </c>
      <c r="J198" s="1264" t="s">
        <v>1078</v>
      </c>
      <c r="K198" s="599" t="s">
        <v>11</v>
      </c>
      <c r="L198" s="600"/>
      <c r="M198" s="352">
        <v>45820</v>
      </c>
      <c r="N198" s="353"/>
      <c r="O198" s="354">
        <v>45821</v>
      </c>
      <c r="P198" s="353">
        <v>45822</v>
      </c>
      <c r="Q198" s="354">
        <v>45822</v>
      </c>
      <c r="R198" s="353">
        <v>45825</v>
      </c>
      <c r="S198" s="354">
        <v>45822</v>
      </c>
      <c r="T198" s="353">
        <v>45822</v>
      </c>
      <c r="U198" s="355">
        <v>45826</v>
      </c>
      <c r="V198" s="353">
        <v>45827</v>
      </c>
      <c r="W198" s="356">
        <v>45828</v>
      </c>
      <c r="X198" s="357">
        <v>45828</v>
      </c>
      <c r="Y198" s="359">
        <v>45834</v>
      </c>
      <c r="Z198" s="359">
        <v>45834</v>
      </c>
      <c r="AA198" s="601"/>
      <c r="AB198" s="359"/>
      <c r="AC198" s="602"/>
      <c r="AD198" s="361"/>
      <c r="AE198" s="362">
        <v>25</v>
      </c>
      <c r="AF198" s="363" t="str">
        <f t="shared" si="394"/>
        <v>4IE</v>
      </c>
      <c r="AG198" s="364" t="str">
        <f>IF($AE198=0,"　",VLOOKUP($AE198,ﾚｰｻﾞOP,34,0))</f>
        <v>-</v>
      </c>
      <c r="AH198" s="364" t="str">
        <f>IF($AE198=0,"　",VLOOKUP($AE198,ﾚｰｻﾞOP,35,0))</f>
        <v>-</v>
      </c>
      <c r="AI198" s="364" t="str">
        <f>IF($AE198=0,"　",VLOOKUP($AE198,ﾚｰｻﾞOP,36,0))</f>
        <v>-</v>
      </c>
      <c r="AJ198" s="364" t="str">
        <f>IF($AE198=0,"　",VLOOKUP($AE198,ﾚｰｻﾞOP,51,0))</f>
        <v>-</v>
      </c>
      <c r="AK198" s="364" t="str">
        <f>IF($AE198=0,"　",VLOOKUP($AE198,ﾚｰｻﾞOP,52,0))</f>
        <v>-</v>
      </c>
      <c r="AL198" s="364"/>
      <c r="AM198" s="364"/>
      <c r="AN198" s="364" t="str">
        <f>IF($AE198=0,"　",VLOOKUP($AE198,ﾚｰｻﾞOP,37,0))</f>
        <v>-</v>
      </c>
      <c r="AO198" s="364" t="str">
        <f>IF($AE198=0,"　",VLOOKUP($AE198,ﾚｰｻﾞOP,40,0))</f>
        <v>-</v>
      </c>
      <c r="AP198" s="363" t="str">
        <f>IF($AE198=0,"　",VLOOKUP($AE198,ﾚｰｻﾞOP,43,0))</f>
        <v>-</v>
      </c>
      <c r="AQ198" s="255" t="str">
        <f>IF($AE198=0,"　",VLOOKUP($AE198,ﾚｰｻﾞOP,45,0))</f>
        <v>-</v>
      </c>
      <c r="AR198" s="255">
        <f>IF($AE198=0,"　",VLOOKUP($AE198,ﾚｰｻﾞOP,47,0))</f>
        <v>0</v>
      </c>
      <c r="AS198" s="255">
        <f>IF($AE198=0,"　",VLOOKUP($AE198,ﾚｰｻﾞOP,47,0))</f>
        <v>0</v>
      </c>
      <c r="AT198" s="255"/>
      <c r="AU198" s="256">
        <f t="shared" si="443"/>
        <v>0</v>
      </c>
      <c r="AV198" s="257">
        <f t="shared" si="444"/>
        <v>0</v>
      </c>
      <c r="AW198" s="590" t="str">
        <f>IF($AE198=0,"　",VLOOKUP($AE198,ﾚｰｻﾞOP,5,0))</f>
        <v>-</v>
      </c>
      <c r="AX198" s="369"/>
      <c r="AY198" s="154" t="str">
        <f>IF($AE198=0,"　",VLOOKUP($AE198,ﾚｰｻﾞOP,6,0))</f>
        <v>-</v>
      </c>
      <c r="AZ198" s="367"/>
      <c r="BA198" s="154" t="str">
        <f>IF($AE198=0,"　",VLOOKUP($AE198,ﾚｰｻﾞOP,7,0))</f>
        <v>-</v>
      </c>
      <c r="BB198" s="367"/>
      <c r="BC198" s="368" t="str">
        <f>IF($AE198=0,"　",VLOOKUP($AE198,ﾚｰｻﾞOP,8,0))</f>
        <v>-</v>
      </c>
      <c r="BD198" s="369"/>
      <c r="BE198" s="154" t="str">
        <f>IF($AE198=0,"　",VLOOKUP($AE198,ﾚｰｻﾞOP,9,0))</f>
        <v>-</v>
      </c>
      <c r="BF198" s="367"/>
      <c r="BG198" s="368" t="str">
        <f>IF($AE198=0,"　",VLOOKUP($AE198,ﾚｰｻﾞOP,10,0))</f>
        <v>-</v>
      </c>
      <c r="BH198" s="367"/>
      <c r="BI198" s="154" t="str">
        <f>IF($AE198=0,"　",VLOOKUP($AE198,ﾚｰｻﾞOP,11,0))</f>
        <v>-</v>
      </c>
      <c r="BJ198" s="367"/>
      <c r="BK198" s="154" t="str">
        <f t="shared" si="426"/>
        <v>-</v>
      </c>
      <c r="BL198" s="367"/>
      <c r="BM198" s="154" t="str">
        <f t="shared" si="427"/>
        <v>-</v>
      </c>
      <c r="BN198" s="367"/>
      <c r="BO198" s="155" t="str">
        <f t="shared" si="395"/>
        <v>-</v>
      </c>
      <c r="BP198" s="367"/>
      <c r="BQ198" s="154" t="str">
        <f t="shared" si="413"/>
        <v>-</v>
      </c>
      <c r="BR198" s="369"/>
      <c r="BS198" s="154" t="str">
        <f t="shared" si="396"/>
        <v>-</v>
      </c>
      <c r="BT198" s="369"/>
      <c r="BU198" s="154" t="str">
        <f t="shared" si="397"/>
        <v>-</v>
      </c>
      <c r="BV198" s="369"/>
      <c r="BW198" s="154" t="str">
        <f t="shared" si="398"/>
        <v>-</v>
      </c>
      <c r="BX198" s="367"/>
      <c r="BY198" s="154" t="str">
        <f t="shared" si="399"/>
        <v>-</v>
      </c>
      <c r="BZ198" s="369"/>
      <c r="CA198" s="154" t="str">
        <f t="shared" si="400"/>
        <v>-</v>
      </c>
      <c r="CB198" s="367"/>
      <c r="CC198" s="154" t="str">
        <f t="shared" si="401"/>
        <v>-</v>
      </c>
      <c r="CD198" s="367"/>
      <c r="CE198" s="154" t="str">
        <f t="shared" si="445"/>
        <v>-</v>
      </c>
      <c r="CF198" s="369"/>
      <c r="CG198" s="155" t="str">
        <f t="shared" si="428"/>
        <v>-</v>
      </c>
      <c r="CH198" s="367"/>
      <c r="CI198" s="154" t="str">
        <f t="shared" si="429"/>
        <v>-</v>
      </c>
      <c r="CJ198" s="369"/>
      <c r="CK198" s="154" t="str">
        <f t="shared" si="430"/>
        <v>-</v>
      </c>
      <c r="CL198" s="367"/>
      <c r="CM198" s="154" t="str">
        <f t="shared" si="431"/>
        <v>-</v>
      </c>
      <c r="CN198" s="367"/>
      <c r="CO198" s="155" t="str">
        <f t="shared" si="432"/>
        <v>-</v>
      </c>
      <c r="CP198" s="367"/>
      <c r="CQ198" s="155" t="str">
        <f t="shared" si="433"/>
        <v>-</v>
      </c>
      <c r="CR198" s="367"/>
      <c r="CS198" s="154" t="str">
        <f t="shared" si="446"/>
        <v>-</v>
      </c>
      <c r="CT198" s="367"/>
      <c r="CU198" s="155"/>
      <c r="CV198" s="367"/>
      <c r="CW198" s="154" t="str">
        <f t="shared" si="447"/>
        <v>-</v>
      </c>
      <c r="CX198" s="367"/>
      <c r="CY198" s="155" t="str">
        <f t="shared" si="448"/>
        <v>-</v>
      </c>
      <c r="CZ198" s="367"/>
      <c r="DA198" s="154" t="str">
        <f t="shared" si="449"/>
        <v>-</v>
      </c>
      <c r="DB198" s="369"/>
      <c r="DC198" s="155" t="str">
        <f t="shared" si="450"/>
        <v>-</v>
      </c>
      <c r="DD198" s="367"/>
      <c r="DE198" s="374">
        <f>IF(AG198=1,1,0)</f>
        <v>0</v>
      </c>
      <c r="DF198" s="373"/>
      <c r="DG198" s="265">
        <f t="shared" si="392"/>
        <v>0</v>
      </c>
      <c r="DH198" s="372"/>
      <c r="DI198" s="267">
        <f>IF(AG198=1,1,0)</f>
        <v>0</v>
      </c>
      <c r="DJ198" s="373"/>
      <c r="DK198" s="374">
        <f>IF(AU198=2,1,0)</f>
        <v>0</v>
      </c>
      <c r="DL198" s="373"/>
      <c r="DM198" s="374">
        <f t="shared" si="384"/>
        <v>0</v>
      </c>
      <c r="DN198" s="373"/>
      <c r="DO198" s="155">
        <f t="shared" si="385"/>
        <v>0</v>
      </c>
      <c r="DP198" s="372"/>
      <c r="DQ198" s="155">
        <f t="shared" si="386"/>
        <v>0</v>
      </c>
      <c r="DR198" s="373"/>
      <c r="DS198" s="155">
        <f t="shared" si="387"/>
        <v>0</v>
      </c>
      <c r="DT198" s="372"/>
      <c r="DU198" s="155">
        <f t="shared" si="376"/>
        <v>0</v>
      </c>
      <c r="DV198" s="373"/>
      <c r="DW198" s="368">
        <f>IF(AN198=1,1,0)</f>
        <v>0</v>
      </c>
      <c r="DX198" s="372"/>
      <c r="DY198" s="154">
        <f t="shared" ref="DY198:DY212" si="451">IF(AO198=1,1,0)</f>
        <v>0</v>
      </c>
      <c r="DZ198" s="373"/>
      <c r="EA198" s="154">
        <f>IF(AP198=1,1,0)</f>
        <v>0</v>
      </c>
      <c r="EB198" s="373"/>
      <c r="EC198" s="269">
        <f>IF(AQ198=1,1,0)</f>
        <v>0</v>
      </c>
      <c r="ED198" s="376"/>
      <c r="EE198" s="271">
        <f>IF(AV198=0,0,1)</f>
        <v>0</v>
      </c>
      <c r="EF198" s="377"/>
      <c r="EG198" s="273"/>
      <c r="EH198" s="274"/>
      <c r="EI198" s="275"/>
      <c r="EJ198" s="276"/>
      <c r="EK198" s="275"/>
      <c r="EL198" s="277"/>
      <c r="EM198" s="278" t="str">
        <f t="shared" si="377"/>
        <v xml:space="preserve"> </v>
      </c>
      <c r="EN198" s="372"/>
      <c r="EO198" s="1110"/>
      <c r="EP198" s="373"/>
      <c r="ER198" s="194" t="str">
        <f>IF(AND($AE198&gt;=11,$AE198&lt;=16,$I194="国内"),"1","-")</f>
        <v>-</v>
      </c>
      <c r="ET198" s="1034">
        <v>45797</v>
      </c>
      <c r="EU198" s="1035">
        <v>4163183</v>
      </c>
      <c r="EV198" s="1034">
        <v>45797</v>
      </c>
      <c r="EW198" s="1035">
        <v>4163183</v>
      </c>
      <c r="EX198" s="1274"/>
      <c r="EY198" s="1273"/>
      <c r="EZ198" s="154">
        <f>IF($AE198=0,"　",VLOOKUP($AE198,ﾚｰｻﾞOP,62,0))</f>
        <v>0</v>
      </c>
      <c r="FA198" s="367"/>
      <c r="FB198" s="154">
        <f>IF($AE198=0,"　",VLOOKUP($AE198,ﾚｰｻﾞOP,63,0))</f>
        <v>0</v>
      </c>
      <c r="FC198" s="367"/>
      <c r="FD198" s="154">
        <v>45784</v>
      </c>
      <c r="FE198" s="367">
        <v>4163176</v>
      </c>
      <c r="FF198" s="155">
        <f>IF($AE198=0,"　",VLOOKUP($AE198,ﾚｰｻﾞOP,65,0))</f>
        <v>0</v>
      </c>
      <c r="FG198" s="367"/>
      <c r="FH198" s="154">
        <f>IF($AE198=0,"　",VLOOKUP($AE198,ﾚｰｻﾞOP,66,0))</f>
        <v>0</v>
      </c>
      <c r="FI198" s="367"/>
      <c r="FJ198" s="154">
        <v>45797</v>
      </c>
      <c r="FK198" s="373">
        <v>4163197</v>
      </c>
      <c r="FL198" s="155">
        <f>IF($AE198=0,"　",VLOOKUP($AE198,ﾚｰｻﾞOP,68,0))</f>
        <v>1</v>
      </c>
      <c r="FM198" s="279"/>
      <c r="FN198" s="1184"/>
      <c r="FO198" s="280"/>
      <c r="FP198" s="281"/>
      <c r="FQ198" s="282"/>
      <c r="FS198" s="281"/>
      <c r="FT198" s="282"/>
    </row>
    <row r="199" spans="1:176" ht="18.600000000000001" customHeight="1">
      <c r="A199" s="228">
        <f t="shared" si="353"/>
        <v>189</v>
      </c>
      <c r="B199" s="343" t="str">
        <f t="shared" si="393"/>
        <v>4IE</v>
      </c>
      <c r="C199" s="1058">
        <v>45839</v>
      </c>
      <c r="D199" s="1261" t="s">
        <v>30</v>
      </c>
      <c r="E199" s="1262">
        <v>84510239</v>
      </c>
      <c r="F199" s="595" t="s">
        <v>2178</v>
      </c>
      <c r="G199" s="1263"/>
      <c r="H199" s="597" t="s">
        <v>3</v>
      </c>
      <c r="I199" s="1264" t="s">
        <v>66</v>
      </c>
      <c r="J199" s="1264" t="s">
        <v>1148</v>
      </c>
      <c r="K199" s="599" t="s">
        <v>11</v>
      </c>
      <c r="L199" s="600"/>
      <c r="M199" s="352">
        <v>45820</v>
      </c>
      <c r="N199" s="353">
        <v>45819</v>
      </c>
      <c r="O199" s="354">
        <v>45821</v>
      </c>
      <c r="P199" s="353">
        <v>45821</v>
      </c>
      <c r="Q199" s="354">
        <v>45822</v>
      </c>
      <c r="R199" s="353">
        <v>45825</v>
      </c>
      <c r="S199" s="354">
        <v>45822</v>
      </c>
      <c r="T199" s="353">
        <v>45822</v>
      </c>
      <c r="U199" s="355">
        <v>45826</v>
      </c>
      <c r="V199" s="353">
        <v>45827</v>
      </c>
      <c r="W199" s="356">
        <v>45828</v>
      </c>
      <c r="X199" s="357">
        <v>45828</v>
      </c>
      <c r="Y199" s="359">
        <v>45835</v>
      </c>
      <c r="Z199" s="359">
        <v>45835</v>
      </c>
      <c r="AA199" s="601"/>
      <c r="AB199" s="359"/>
      <c r="AC199" s="251" t="s">
        <v>633</v>
      </c>
      <c r="AD199" s="361"/>
      <c r="AE199" s="1268">
        <v>3</v>
      </c>
      <c r="AF199" s="363" t="str">
        <f t="shared" si="394"/>
        <v>4IE</v>
      </c>
      <c r="AG199" s="364">
        <f>IF($AE199=0,"　",VLOOKUP($AE199,ﾚｰｻﾞOP,34,0))</f>
        <v>0</v>
      </c>
      <c r="AH199" s="364">
        <f>IF($AE199=0,"　",VLOOKUP($AE199,ﾚｰｻﾞOP,35,0))</f>
        <v>0</v>
      </c>
      <c r="AI199" s="364">
        <v>1</v>
      </c>
      <c r="AJ199" s="364">
        <f>IF($AE199=0,"　",VLOOKUP($AE199,ﾚｰｻﾞOP,51,0))</f>
        <v>0</v>
      </c>
      <c r="AK199" s="364">
        <f>IF($AE199=0,"　",VLOOKUP($AE199,ﾚｰｻﾞOP,52,0))</f>
        <v>0</v>
      </c>
      <c r="AL199" s="364"/>
      <c r="AM199" s="364"/>
      <c r="AN199" s="364">
        <v>1</v>
      </c>
      <c r="AO199" s="364">
        <f>IF($AE199=0,"　",VLOOKUP($AE199,ﾚｰｻﾞOP,40,0))</f>
        <v>0</v>
      </c>
      <c r="AP199" s="363">
        <v>1</v>
      </c>
      <c r="AQ199" s="255">
        <f>IF($AE199=0,"　",VLOOKUP($AE199,ﾚｰｻﾞOP,45,0))</f>
        <v>0</v>
      </c>
      <c r="AR199" s="255">
        <f>IF($AE199=0,"　",VLOOKUP($AE199,ﾚｰｻﾞOP,47,0))</f>
        <v>0</v>
      </c>
      <c r="AS199" s="255">
        <f>IF($AE199=0,"　",VLOOKUP($AE199,ﾚｰｻﾞOP,47,0))</f>
        <v>0</v>
      </c>
      <c r="AT199" s="255"/>
      <c r="AU199" s="256">
        <f t="shared" si="443"/>
        <v>2</v>
      </c>
      <c r="AV199" s="257">
        <f t="shared" si="444"/>
        <v>0</v>
      </c>
      <c r="AW199" s="590">
        <v>45819</v>
      </c>
      <c r="AX199" s="369">
        <v>4163200</v>
      </c>
      <c r="AY199" s="154">
        <v>45819</v>
      </c>
      <c r="AZ199" s="367">
        <v>4163201</v>
      </c>
      <c r="BA199" s="154">
        <v>45819</v>
      </c>
      <c r="BB199" s="367">
        <v>4163202</v>
      </c>
      <c r="BC199" s="368">
        <v>45798</v>
      </c>
      <c r="BD199" s="369">
        <v>4163190</v>
      </c>
      <c r="BE199" s="154">
        <v>45798</v>
      </c>
      <c r="BF199" s="367">
        <v>4163191</v>
      </c>
      <c r="BG199" s="368">
        <v>45819</v>
      </c>
      <c r="BH199" s="367">
        <v>4163205</v>
      </c>
      <c r="BI199" s="154">
        <v>45805</v>
      </c>
      <c r="BJ199" s="367">
        <v>4163193</v>
      </c>
      <c r="BK199" s="154" t="str">
        <f t="shared" si="426"/>
        <v>-</v>
      </c>
      <c r="BL199" s="367"/>
      <c r="BM199" s="154" t="str">
        <f t="shared" si="427"/>
        <v>-</v>
      </c>
      <c r="BN199" s="367"/>
      <c r="BO199" s="155" t="str">
        <f t="shared" si="395"/>
        <v>-</v>
      </c>
      <c r="BP199" s="367"/>
      <c r="BQ199" s="154" t="str">
        <f t="shared" si="413"/>
        <v>-</v>
      </c>
      <c r="BR199" s="369"/>
      <c r="BS199" s="154" t="str">
        <f t="shared" si="396"/>
        <v>-</v>
      </c>
      <c r="BT199" s="369"/>
      <c r="BU199" s="154" t="str">
        <f t="shared" si="397"/>
        <v>-</v>
      </c>
      <c r="BV199" s="369"/>
      <c r="BW199" s="154" t="str">
        <f t="shared" si="398"/>
        <v>-</v>
      </c>
      <c r="BX199" s="367"/>
      <c r="BY199" s="154" t="str">
        <f t="shared" si="399"/>
        <v>-</v>
      </c>
      <c r="BZ199" s="369"/>
      <c r="CA199" s="154" t="str">
        <f t="shared" si="400"/>
        <v>-</v>
      </c>
      <c r="CB199" s="367"/>
      <c r="CC199" s="154" t="str">
        <f t="shared" si="401"/>
        <v>-</v>
      </c>
      <c r="CD199" s="367"/>
      <c r="CE199" s="154" t="str">
        <f t="shared" si="445"/>
        <v>-</v>
      </c>
      <c r="CF199" s="369"/>
      <c r="CG199" s="155" t="str">
        <f t="shared" si="428"/>
        <v>-</v>
      </c>
      <c r="CH199" s="367"/>
      <c r="CI199" s="154" t="str">
        <f t="shared" si="429"/>
        <v>-</v>
      </c>
      <c r="CJ199" s="369"/>
      <c r="CK199" s="154" t="str">
        <f t="shared" si="430"/>
        <v>-</v>
      </c>
      <c r="CL199" s="367"/>
      <c r="CM199" s="154" t="str">
        <f t="shared" si="431"/>
        <v>-</v>
      </c>
      <c r="CN199" s="367"/>
      <c r="CO199" s="155" t="str">
        <f t="shared" si="432"/>
        <v>-</v>
      </c>
      <c r="CP199" s="367"/>
      <c r="CQ199" s="155" t="str">
        <f t="shared" si="433"/>
        <v>-</v>
      </c>
      <c r="CR199" s="367"/>
      <c r="CS199" s="154" t="str">
        <f t="shared" si="446"/>
        <v>-</v>
      </c>
      <c r="CT199" s="367"/>
      <c r="CU199" s="155"/>
      <c r="CV199" s="367"/>
      <c r="CW199" s="154" t="str">
        <f t="shared" si="447"/>
        <v>-</v>
      </c>
      <c r="CX199" s="367"/>
      <c r="CY199" s="155" t="str">
        <f t="shared" si="448"/>
        <v>-</v>
      </c>
      <c r="CZ199" s="367"/>
      <c r="DA199" s="154" t="str">
        <f t="shared" si="449"/>
        <v>-</v>
      </c>
      <c r="DB199" s="369"/>
      <c r="DC199" s="155" t="str">
        <f t="shared" si="450"/>
        <v>-</v>
      </c>
      <c r="DD199" s="367"/>
      <c r="DE199" s="374">
        <f>IF(AG199=1,1,0)</f>
        <v>0</v>
      </c>
      <c r="DF199" s="373"/>
      <c r="DG199" s="265">
        <f t="shared" si="392"/>
        <v>0</v>
      </c>
      <c r="DH199" s="372"/>
      <c r="DI199" s="267">
        <f>IF(AG199=1,1,0)</f>
        <v>0</v>
      </c>
      <c r="DJ199" s="373"/>
      <c r="DK199" s="374">
        <v>45756</v>
      </c>
      <c r="DL199" s="373">
        <v>4163128</v>
      </c>
      <c r="DM199" s="374">
        <f t="shared" si="384"/>
        <v>0</v>
      </c>
      <c r="DN199" s="373"/>
      <c r="DO199" s="155">
        <f t="shared" si="385"/>
        <v>0</v>
      </c>
      <c r="DP199" s="372"/>
      <c r="DQ199" s="155">
        <f t="shared" si="386"/>
        <v>0</v>
      </c>
      <c r="DR199" s="373"/>
      <c r="DS199" s="155">
        <f t="shared" si="387"/>
        <v>0</v>
      </c>
      <c r="DT199" s="372"/>
      <c r="DU199" s="155">
        <f t="shared" si="376"/>
        <v>0</v>
      </c>
      <c r="DV199" s="373"/>
      <c r="DW199" s="368">
        <v>45791</v>
      </c>
      <c r="DX199" s="372">
        <v>4163194</v>
      </c>
      <c r="DY199" s="154">
        <f t="shared" si="451"/>
        <v>0</v>
      </c>
      <c r="DZ199" s="373"/>
      <c r="EA199" s="154">
        <v>45770</v>
      </c>
      <c r="EB199" s="373">
        <v>4163160</v>
      </c>
      <c r="EC199" s="269">
        <f>IF(AQ199=1,1,0)</f>
        <v>0</v>
      </c>
      <c r="ED199" s="376"/>
      <c r="EE199" s="271">
        <f>IF(AV199=0,0,1)</f>
        <v>0</v>
      </c>
      <c r="EF199" s="377"/>
      <c r="EG199" s="273"/>
      <c r="EH199" s="274"/>
      <c r="EI199" s="275"/>
      <c r="EJ199" s="276"/>
      <c r="EK199" s="275"/>
      <c r="EL199" s="277"/>
      <c r="EM199" s="278" t="str">
        <f t="shared" si="377"/>
        <v xml:space="preserve"> </v>
      </c>
      <c r="EN199" s="372"/>
      <c r="EO199" s="1110"/>
      <c r="EP199" s="373"/>
      <c r="ER199" s="194" t="str">
        <f>IF(AND($AE199&gt;=11,$AE199&lt;=16,$I195="国内"),"1","-")</f>
        <v>-</v>
      </c>
      <c r="ET199" s="154" t="str">
        <f>IF($AE199=0,"　",VLOOKUP($AE199,ﾚｰｻﾞOP,60,0))</f>
        <v>-</v>
      </c>
      <c r="EU199" s="367"/>
      <c r="EV199" s="154" t="str">
        <f>IF($AE199=0,"　",VLOOKUP($AE199,ﾚｰｻﾞOP,60,0))</f>
        <v>-</v>
      </c>
      <c r="EW199" s="367"/>
      <c r="EX199" s="1274"/>
      <c r="EY199" s="1273"/>
      <c r="EZ199" s="154" t="str">
        <f>IF($AE199=0,"　",VLOOKUP($AE199,ﾚｰｻﾞOP,62,0))</f>
        <v>-</v>
      </c>
      <c r="FA199" s="367"/>
      <c r="FB199" s="154" t="str">
        <f>IF($AE199=0,"　",VLOOKUP($AE199,ﾚｰｻﾞOP,63,0))</f>
        <v>-</v>
      </c>
      <c r="FC199" s="367"/>
      <c r="FD199" s="154" t="str">
        <f>IF($AE199=0,"　",VLOOKUP($AE199,ﾚｰｻﾞOP,64,0))</f>
        <v>-</v>
      </c>
      <c r="FE199" s="367"/>
      <c r="FF199" s="155" t="str">
        <f>IF($AE199=0,"　",VLOOKUP($AE199,ﾚｰｻﾞOP,65,0))</f>
        <v>-</v>
      </c>
      <c r="FG199" s="367"/>
      <c r="FH199" s="154" t="str">
        <f>IF($AE199=0,"　",VLOOKUP($AE199,ﾚｰｻﾞOP,66,0))</f>
        <v>-</v>
      </c>
      <c r="FI199" s="367"/>
      <c r="FJ199" s="154" t="str">
        <f>IF($AE199=0,"　",VLOOKUP($AE199,ﾚｰｻﾞOP,67,0))</f>
        <v>-</v>
      </c>
      <c r="FK199" s="373"/>
      <c r="FL199" s="155" t="str">
        <f>IF($AE199=0,"　",VLOOKUP($AE199,ﾚｰｻﾞOP,68,0))</f>
        <v>-</v>
      </c>
      <c r="FM199" s="279"/>
      <c r="FN199" s="1184"/>
      <c r="FO199" s="280"/>
      <c r="FP199" s="281"/>
      <c r="FQ199" s="282"/>
      <c r="FS199" s="281"/>
      <c r="FT199" s="282"/>
    </row>
    <row r="200" spans="1:176" ht="18.600000000000001" customHeight="1">
      <c r="A200" s="228">
        <f t="shared" si="353"/>
        <v>190</v>
      </c>
      <c r="B200" s="343" t="str">
        <f t="shared" si="393"/>
        <v>4IE</v>
      </c>
      <c r="C200" s="1058">
        <v>45839</v>
      </c>
      <c r="D200" s="1050" t="s">
        <v>1024</v>
      </c>
      <c r="E200" s="1051">
        <v>89610064</v>
      </c>
      <c r="F200" s="595" t="s">
        <v>2179</v>
      </c>
      <c r="G200" s="1263"/>
      <c r="H200" s="597" t="s">
        <v>3</v>
      </c>
      <c r="I200" s="1264" t="s">
        <v>63</v>
      </c>
      <c r="J200" s="1264" t="s">
        <v>1078</v>
      </c>
      <c r="K200" s="599" t="s">
        <v>11</v>
      </c>
      <c r="L200" s="600"/>
      <c r="M200" s="352">
        <v>45821</v>
      </c>
      <c r="N200" s="353"/>
      <c r="O200" s="354">
        <v>45822</v>
      </c>
      <c r="P200" s="353">
        <v>45822</v>
      </c>
      <c r="Q200" s="354">
        <v>45825</v>
      </c>
      <c r="R200" s="353">
        <v>45826</v>
      </c>
      <c r="S200" s="354">
        <v>45825</v>
      </c>
      <c r="T200" s="353">
        <v>45825</v>
      </c>
      <c r="U200" s="355">
        <v>45827</v>
      </c>
      <c r="V200" s="353">
        <v>45828</v>
      </c>
      <c r="W200" s="356">
        <v>45829</v>
      </c>
      <c r="X200" s="357">
        <v>45829</v>
      </c>
      <c r="Y200" s="359">
        <v>45835</v>
      </c>
      <c r="Z200" s="359">
        <v>45835</v>
      </c>
      <c r="AA200" s="601"/>
      <c r="AB200" s="359"/>
      <c r="AC200" s="602"/>
      <c r="AD200" s="361"/>
      <c r="AE200" s="362">
        <v>25</v>
      </c>
      <c r="AF200" s="363" t="str">
        <f t="shared" si="394"/>
        <v>4IE</v>
      </c>
      <c r="AG200" s="364" t="str">
        <f>IF($AE200=0,"　",VLOOKUP($AE200,ﾚｰｻﾞOP,34,0))</f>
        <v>-</v>
      </c>
      <c r="AH200" s="364" t="str">
        <f>IF($AE200=0,"　",VLOOKUP($AE200,ﾚｰｻﾞOP,35,0))</f>
        <v>-</v>
      </c>
      <c r="AI200" s="364" t="str">
        <f>IF($AE200=0,"　",VLOOKUP($AE200,ﾚｰｻﾞOP,36,0))</f>
        <v>-</v>
      </c>
      <c r="AJ200" s="364" t="str">
        <f>IF($AE200=0,"　",VLOOKUP($AE200,ﾚｰｻﾞOP,51,0))</f>
        <v>-</v>
      </c>
      <c r="AK200" s="364" t="str">
        <f>IF($AE200=0,"　",VLOOKUP($AE200,ﾚｰｻﾞOP,52,0))</f>
        <v>-</v>
      </c>
      <c r="AL200" s="364"/>
      <c r="AM200" s="364"/>
      <c r="AN200" s="364" t="str">
        <f>IF($AE200=0,"　",VLOOKUP($AE200,ﾚｰｻﾞOP,37,0))</f>
        <v>-</v>
      </c>
      <c r="AO200" s="364" t="str">
        <f>IF($AE200=0,"　",VLOOKUP($AE200,ﾚｰｻﾞOP,40,0))</f>
        <v>-</v>
      </c>
      <c r="AP200" s="363" t="str">
        <f>IF($AE200=0,"　",VLOOKUP($AE200,ﾚｰｻﾞOP,43,0))</f>
        <v>-</v>
      </c>
      <c r="AQ200" s="255" t="str">
        <f>IF($AE200=0,"　",VLOOKUP($AE200,ﾚｰｻﾞOP,45,0))</f>
        <v>-</v>
      </c>
      <c r="AR200" s="255">
        <f>IF($AE200=0,"　",VLOOKUP($AE200,ﾚｰｻﾞOP,47,0))</f>
        <v>0</v>
      </c>
      <c r="AS200" s="255">
        <f>IF($AE200=0,"　",VLOOKUP($AE200,ﾚｰｻﾞOP,47,0))</f>
        <v>0</v>
      </c>
      <c r="AT200" s="255"/>
      <c r="AU200" s="256">
        <f t="shared" si="443"/>
        <v>0</v>
      </c>
      <c r="AV200" s="257">
        <f t="shared" si="444"/>
        <v>0</v>
      </c>
      <c r="AW200" s="590" t="str">
        <f>IF($AE200=0,"　",VLOOKUP($AE200,ﾚｰｻﾞOP,5,0))</f>
        <v>-</v>
      </c>
      <c r="AX200" s="369"/>
      <c r="AY200" s="154" t="str">
        <f>IF($AE200=0,"　",VLOOKUP($AE200,ﾚｰｻﾞOP,6,0))</f>
        <v>-</v>
      </c>
      <c r="AZ200" s="367"/>
      <c r="BA200" s="154" t="str">
        <f>IF($AE200=0,"　",VLOOKUP($AE200,ﾚｰｻﾞOP,7,0))</f>
        <v>-</v>
      </c>
      <c r="BB200" s="367"/>
      <c r="BC200" s="368" t="str">
        <f>IF($AE200=0,"　",VLOOKUP($AE200,ﾚｰｻﾞOP,8,0))</f>
        <v>-</v>
      </c>
      <c r="BD200" s="369"/>
      <c r="BE200" s="154" t="str">
        <f>IF($AE200=0,"　",VLOOKUP($AE200,ﾚｰｻﾞOP,9,0))</f>
        <v>-</v>
      </c>
      <c r="BF200" s="367"/>
      <c r="BG200" s="368" t="str">
        <f>IF($AE200=0,"　",VLOOKUP($AE200,ﾚｰｻﾞOP,10,0))</f>
        <v>-</v>
      </c>
      <c r="BH200" s="367"/>
      <c r="BI200" s="154" t="str">
        <f>IF($AE200=0,"　",VLOOKUP($AE200,ﾚｰｻﾞOP,11,0))</f>
        <v>-</v>
      </c>
      <c r="BJ200" s="367"/>
      <c r="BK200" s="154" t="str">
        <f t="shared" si="426"/>
        <v>-</v>
      </c>
      <c r="BL200" s="367"/>
      <c r="BM200" s="154" t="str">
        <f t="shared" si="427"/>
        <v>-</v>
      </c>
      <c r="BN200" s="367"/>
      <c r="BO200" s="155" t="str">
        <f t="shared" si="395"/>
        <v>-</v>
      </c>
      <c r="BP200" s="367"/>
      <c r="BQ200" s="154" t="str">
        <f t="shared" si="413"/>
        <v>-</v>
      </c>
      <c r="BR200" s="369"/>
      <c r="BS200" s="154" t="str">
        <f t="shared" si="396"/>
        <v>-</v>
      </c>
      <c r="BT200" s="369"/>
      <c r="BU200" s="154" t="str">
        <f t="shared" si="397"/>
        <v>-</v>
      </c>
      <c r="BV200" s="369"/>
      <c r="BW200" s="154" t="str">
        <f t="shared" si="398"/>
        <v>-</v>
      </c>
      <c r="BX200" s="367"/>
      <c r="BY200" s="154" t="str">
        <f t="shared" si="399"/>
        <v>-</v>
      </c>
      <c r="BZ200" s="369"/>
      <c r="CA200" s="154" t="str">
        <f t="shared" si="400"/>
        <v>-</v>
      </c>
      <c r="CB200" s="367"/>
      <c r="CC200" s="154" t="str">
        <f t="shared" si="401"/>
        <v>-</v>
      </c>
      <c r="CD200" s="367"/>
      <c r="CE200" s="154" t="str">
        <f t="shared" si="445"/>
        <v>-</v>
      </c>
      <c r="CF200" s="369"/>
      <c r="CG200" s="155" t="str">
        <f t="shared" si="428"/>
        <v>-</v>
      </c>
      <c r="CH200" s="367"/>
      <c r="CI200" s="154" t="str">
        <f t="shared" si="429"/>
        <v>-</v>
      </c>
      <c r="CJ200" s="369"/>
      <c r="CK200" s="154" t="str">
        <f t="shared" si="430"/>
        <v>-</v>
      </c>
      <c r="CL200" s="367"/>
      <c r="CM200" s="154" t="str">
        <f t="shared" si="431"/>
        <v>-</v>
      </c>
      <c r="CN200" s="367"/>
      <c r="CO200" s="155" t="str">
        <f t="shared" si="432"/>
        <v>-</v>
      </c>
      <c r="CP200" s="367"/>
      <c r="CQ200" s="155" t="str">
        <f t="shared" si="433"/>
        <v>-</v>
      </c>
      <c r="CR200" s="367"/>
      <c r="CS200" s="154" t="str">
        <f t="shared" si="446"/>
        <v>-</v>
      </c>
      <c r="CT200" s="367"/>
      <c r="CU200" s="155"/>
      <c r="CV200" s="367"/>
      <c r="CW200" s="154" t="str">
        <f t="shared" si="447"/>
        <v>-</v>
      </c>
      <c r="CX200" s="367"/>
      <c r="CY200" s="155" t="str">
        <f t="shared" si="448"/>
        <v>-</v>
      </c>
      <c r="CZ200" s="367"/>
      <c r="DA200" s="154" t="str">
        <f t="shared" si="449"/>
        <v>-</v>
      </c>
      <c r="DB200" s="369"/>
      <c r="DC200" s="155" t="str">
        <f t="shared" si="450"/>
        <v>-</v>
      </c>
      <c r="DD200" s="367"/>
      <c r="DE200" s="374">
        <f>IF(AG200=1,1,0)</f>
        <v>0</v>
      </c>
      <c r="DF200" s="373"/>
      <c r="DG200" s="265">
        <f t="shared" si="392"/>
        <v>0</v>
      </c>
      <c r="DH200" s="372"/>
      <c r="DI200" s="267">
        <f>IF(AG200=1,1,0)</f>
        <v>0</v>
      </c>
      <c r="DJ200" s="373"/>
      <c r="DK200" s="374">
        <f t="shared" ref="DK200:DK212" si="452">IF(AU200=2,1,0)</f>
        <v>0</v>
      </c>
      <c r="DL200" s="373"/>
      <c r="DM200" s="374">
        <f t="shared" si="384"/>
        <v>0</v>
      </c>
      <c r="DN200" s="373"/>
      <c r="DO200" s="155">
        <f t="shared" si="385"/>
        <v>0</v>
      </c>
      <c r="DP200" s="372"/>
      <c r="DQ200" s="155">
        <f t="shared" si="386"/>
        <v>0</v>
      </c>
      <c r="DR200" s="373"/>
      <c r="DS200" s="155">
        <f t="shared" si="387"/>
        <v>0</v>
      </c>
      <c r="DT200" s="372"/>
      <c r="DU200" s="155">
        <f t="shared" ref="DU200:DU231" si="453">IF(AM200=1,1,0)</f>
        <v>0</v>
      </c>
      <c r="DV200" s="373"/>
      <c r="DW200" s="368">
        <f t="shared" ref="DW200:DW205" si="454">IF(AN200=1,1,0)</f>
        <v>0</v>
      </c>
      <c r="DX200" s="372"/>
      <c r="DY200" s="154">
        <f t="shared" si="451"/>
        <v>0</v>
      </c>
      <c r="DZ200" s="373"/>
      <c r="EA200" s="154">
        <f>IF(AP200=1,1,0)</f>
        <v>0</v>
      </c>
      <c r="EB200" s="373"/>
      <c r="EC200" s="269">
        <f>IF(AQ200=1,1,0)</f>
        <v>0</v>
      </c>
      <c r="ED200" s="376"/>
      <c r="EE200" s="271">
        <f>IF(AV200=0,0,1)</f>
        <v>0</v>
      </c>
      <c r="EF200" s="377"/>
      <c r="EG200" s="273"/>
      <c r="EH200" s="274"/>
      <c r="EI200" s="275"/>
      <c r="EJ200" s="276"/>
      <c r="EK200" s="275"/>
      <c r="EL200" s="277"/>
      <c r="EM200" s="278" t="str">
        <f t="shared" ref="EM200:EM219" si="455">IF(CE200="-"," ",IF(AR200=1,1," "))</f>
        <v xml:space="preserve"> </v>
      </c>
      <c r="EN200" s="372"/>
      <c r="EO200" s="1110"/>
      <c r="EP200" s="373"/>
      <c r="ER200" s="194" t="str">
        <f>IF(AND($AE200&gt;=11,$AE200&lt;=16,$I197="国内"),"1","-")</f>
        <v>-</v>
      </c>
      <c r="ET200" s="154">
        <v>45797</v>
      </c>
      <c r="EU200" s="367">
        <v>4163183</v>
      </c>
      <c r="EV200" s="154">
        <v>45797</v>
      </c>
      <c r="EW200" s="367">
        <v>4163183</v>
      </c>
      <c r="EX200" s="1274"/>
      <c r="EY200" s="1273"/>
      <c r="EZ200" s="154">
        <f>IF($AE200=0,"　",VLOOKUP($AE200,ﾚｰｻﾞOP,62,0))</f>
        <v>0</v>
      </c>
      <c r="FA200" s="367"/>
      <c r="FB200" s="154">
        <f>IF($AE200=0,"　",VLOOKUP($AE200,ﾚｰｻﾞOP,63,0))</f>
        <v>0</v>
      </c>
      <c r="FC200" s="367"/>
      <c r="FD200" s="154">
        <v>45784</v>
      </c>
      <c r="FE200" s="367">
        <v>4163176</v>
      </c>
      <c r="FF200" s="155">
        <f>IF($AE200=0,"　",VLOOKUP($AE200,ﾚｰｻﾞOP,65,0))</f>
        <v>0</v>
      </c>
      <c r="FG200" s="367"/>
      <c r="FH200" s="154">
        <f>IF($AE200=0,"　",VLOOKUP($AE200,ﾚｰｻﾞOP,66,0))</f>
        <v>0</v>
      </c>
      <c r="FI200" s="367"/>
      <c r="FJ200" s="154">
        <v>45797</v>
      </c>
      <c r="FK200" s="373">
        <v>4163197</v>
      </c>
      <c r="FL200" s="155">
        <f>IF($AE200=0,"　",VLOOKUP($AE200,ﾚｰｻﾞOP,68,0))</f>
        <v>1</v>
      </c>
      <c r="FM200" s="279"/>
      <c r="FN200" s="1184"/>
      <c r="FO200" s="280"/>
      <c r="FP200" s="281"/>
      <c r="FQ200" s="282"/>
      <c r="FS200" s="281"/>
      <c r="FT200" s="282"/>
    </row>
    <row r="201" spans="1:176" ht="18.600000000000001" customHeight="1">
      <c r="A201" s="228">
        <f t="shared" si="353"/>
        <v>191</v>
      </c>
      <c r="B201" s="343" t="str">
        <f t="shared" si="393"/>
        <v>4IE</v>
      </c>
      <c r="C201" s="1058">
        <v>45839</v>
      </c>
      <c r="D201" s="1050" t="s">
        <v>1024</v>
      </c>
      <c r="E201" s="1051">
        <v>89610055</v>
      </c>
      <c r="F201" s="595" t="s">
        <v>2180</v>
      </c>
      <c r="G201" s="1263"/>
      <c r="H201" s="597" t="s">
        <v>3</v>
      </c>
      <c r="I201" s="1264" t="s">
        <v>63</v>
      </c>
      <c r="J201" s="1264" t="s">
        <v>1149</v>
      </c>
      <c r="K201" s="599" t="s">
        <v>11</v>
      </c>
      <c r="L201" s="600"/>
      <c r="M201" s="352">
        <v>45821</v>
      </c>
      <c r="N201" s="353"/>
      <c r="O201" s="354">
        <v>45822</v>
      </c>
      <c r="P201" s="353">
        <v>45822</v>
      </c>
      <c r="Q201" s="354">
        <v>45825</v>
      </c>
      <c r="R201" s="353">
        <v>45826</v>
      </c>
      <c r="S201" s="354">
        <v>45825</v>
      </c>
      <c r="T201" s="353">
        <v>45825</v>
      </c>
      <c r="U201" s="355">
        <v>45827</v>
      </c>
      <c r="V201" s="353">
        <v>45828</v>
      </c>
      <c r="W201" s="356">
        <v>45829</v>
      </c>
      <c r="X201" s="357">
        <v>45832</v>
      </c>
      <c r="Y201" s="359">
        <v>45836</v>
      </c>
      <c r="Z201" s="359">
        <v>45836</v>
      </c>
      <c r="AA201" s="601"/>
      <c r="AB201" s="359"/>
      <c r="AC201" s="251"/>
      <c r="AD201" s="361"/>
      <c r="AE201" s="362">
        <v>25</v>
      </c>
      <c r="AF201" s="363" t="str">
        <f t="shared" si="394"/>
        <v>4IE</v>
      </c>
      <c r="AG201" s="364" t="str">
        <f>IF($AE201=0,"　",VLOOKUP($AE201,ﾚｰｻﾞOP,34,0))</f>
        <v>-</v>
      </c>
      <c r="AH201" s="364" t="str">
        <f>IF($AE201=0,"　",VLOOKUP($AE201,ﾚｰｻﾞOP,35,0))</f>
        <v>-</v>
      </c>
      <c r="AI201" s="364" t="str">
        <f>IF($AE201=0,"　",VLOOKUP($AE201,ﾚｰｻﾞOP,36,0))</f>
        <v>-</v>
      </c>
      <c r="AJ201" s="364" t="str">
        <f>IF($AE201=0,"　",VLOOKUP($AE201,ﾚｰｻﾞOP,51,0))</f>
        <v>-</v>
      </c>
      <c r="AK201" s="364" t="str">
        <f>IF($AE201=0,"　",VLOOKUP($AE201,ﾚｰｻﾞOP,52,0))</f>
        <v>-</v>
      </c>
      <c r="AL201" s="364"/>
      <c r="AM201" s="364"/>
      <c r="AN201" s="364" t="str">
        <f>IF($AE201=0,"　",VLOOKUP($AE201,ﾚｰｻﾞOP,37,0))</f>
        <v>-</v>
      </c>
      <c r="AO201" s="364" t="str">
        <f>IF($AE201=0,"　",VLOOKUP($AE201,ﾚｰｻﾞOP,40,0))</f>
        <v>-</v>
      </c>
      <c r="AP201" s="363" t="str">
        <f>IF($AE201=0,"　",VLOOKUP($AE201,ﾚｰｻﾞOP,43,0))</f>
        <v>-</v>
      </c>
      <c r="AQ201" s="255" t="str">
        <f>IF($AE201=0,"　",VLOOKUP($AE201,ﾚｰｻﾞOP,45,0))</f>
        <v>-</v>
      </c>
      <c r="AR201" s="255">
        <f>IF($AE201=0,"　",VLOOKUP($AE201,ﾚｰｻﾞOP,47,0))</f>
        <v>0</v>
      </c>
      <c r="AS201" s="255">
        <f>IF($AE201=0,"　",VLOOKUP($AE201,ﾚｰｻﾞOP,47,0))</f>
        <v>0</v>
      </c>
      <c r="AT201" s="255"/>
      <c r="AU201" s="256">
        <f t="shared" si="443"/>
        <v>0</v>
      </c>
      <c r="AV201" s="257">
        <f t="shared" si="444"/>
        <v>0</v>
      </c>
      <c r="AW201" s="590" t="str">
        <f>IF($AE201=0,"　",VLOOKUP($AE201,ﾚｰｻﾞOP,5,0))</f>
        <v>-</v>
      </c>
      <c r="AX201" s="369"/>
      <c r="AY201" s="154" t="str">
        <f>IF($AE201=0,"　",VLOOKUP($AE201,ﾚｰｻﾞOP,6,0))</f>
        <v>-</v>
      </c>
      <c r="AZ201" s="367"/>
      <c r="BA201" s="154" t="str">
        <f>IF($AE201=0,"　",VLOOKUP($AE201,ﾚｰｻﾞOP,7,0))</f>
        <v>-</v>
      </c>
      <c r="BB201" s="367"/>
      <c r="BC201" s="368" t="str">
        <f>IF($AE201=0,"　",VLOOKUP($AE201,ﾚｰｻﾞOP,8,0))</f>
        <v>-</v>
      </c>
      <c r="BD201" s="369"/>
      <c r="BE201" s="154" t="str">
        <f>IF($AE201=0,"　",VLOOKUP($AE201,ﾚｰｻﾞOP,9,0))</f>
        <v>-</v>
      </c>
      <c r="BF201" s="367"/>
      <c r="BG201" s="368" t="str">
        <f>IF($AE201=0,"　",VLOOKUP($AE201,ﾚｰｻﾞOP,10,0))</f>
        <v>-</v>
      </c>
      <c r="BH201" s="367"/>
      <c r="BI201" s="154" t="str">
        <f>IF($AE201=0,"　",VLOOKUP($AE201,ﾚｰｻﾞOP,11,0))</f>
        <v>-</v>
      </c>
      <c r="BJ201" s="367"/>
      <c r="BK201" s="154" t="str">
        <f t="shared" si="426"/>
        <v>-</v>
      </c>
      <c r="BL201" s="367"/>
      <c r="BM201" s="154" t="str">
        <f t="shared" si="427"/>
        <v>-</v>
      </c>
      <c r="BN201" s="367"/>
      <c r="BO201" s="155" t="str">
        <f t="shared" si="395"/>
        <v>-</v>
      </c>
      <c r="BP201" s="367"/>
      <c r="BQ201" s="154" t="str">
        <f t="shared" si="413"/>
        <v>-</v>
      </c>
      <c r="BR201" s="369"/>
      <c r="BS201" s="154" t="str">
        <f t="shared" si="396"/>
        <v>-</v>
      </c>
      <c r="BT201" s="369"/>
      <c r="BU201" s="154" t="str">
        <f t="shared" si="397"/>
        <v>-</v>
      </c>
      <c r="BV201" s="369"/>
      <c r="BW201" s="154" t="str">
        <f t="shared" si="398"/>
        <v>-</v>
      </c>
      <c r="BX201" s="367"/>
      <c r="BY201" s="154" t="str">
        <f t="shared" si="399"/>
        <v>-</v>
      </c>
      <c r="BZ201" s="369"/>
      <c r="CA201" s="154" t="str">
        <f t="shared" si="400"/>
        <v>-</v>
      </c>
      <c r="CB201" s="367"/>
      <c r="CC201" s="154" t="str">
        <f t="shared" si="401"/>
        <v>-</v>
      </c>
      <c r="CD201" s="367"/>
      <c r="CE201" s="154" t="str">
        <f t="shared" si="445"/>
        <v>-</v>
      </c>
      <c r="CF201" s="369"/>
      <c r="CG201" s="155" t="str">
        <f t="shared" si="428"/>
        <v>-</v>
      </c>
      <c r="CH201" s="367"/>
      <c r="CI201" s="154" t="str">
        <f t="shared" si="429"/>
        <v>-</v>
      </c>
      <c r="CJ201" s="369"/>
      <c r="CK201" s="154" t="str">
        <f t="shared" si="430"/>
        <v>-</v>
      </c>
      <c r="CL201" s="367"/>
      <c r="CM201" s="154" t="str">
        <f t="shared" si="431"/>
        <v>-</v>
      </c>
      <c r="CN201" s="367"/>
      <c r="CO201" s="155" t="str">
        <f t="shared" si="432"/>
        <v>-</v>
      </c>
      <c r="CP201" s="367"/>
      <c r="CQ201" s="155" t="str">
        <f t="shared" si="433"/>
        <v>-</v>
      </c>
      <c r="CR201" s="367"/>
      <c r="CS201" s="154" t="str">
        <f t="shared" si="446"/>
        <v>-</v>
      </c>
      <c r="CT201" s="367"/>
      <c r="CU201" s="155"/>
      <c r="CV201" s="367"/>
      <c r="CW201" s="154" t="str">
        <f t="shared" si="447"/>
        <v>-</v>
      </c>
      <c r="CX201" s="367"/>
      <c r="CY201" s="155" t="str">
        <f t="shared" si="448"/>
        <v>-</v>
      </c>
      <c r="CZ201" s="367"/>
      <c r="DA201" s="154" t="str">
        <f t="shared" si="449"/>
        <v>-</v>
      </c>
      <c r="DB201" s="369"/>
      <c r="DC201" s="155" t="str">
        <f t="shared" si="450"/>
        <v>-</v>
      </c>
      <c r="DD201" s="367"/>
      <c r="DE201" s="374">
        <f>IF(AG201=1,1,0)</f>
        <v>0</v>
      </c>
      <c r="DF201" s="373"/>
      <c r="DG201" s="265">
        <f t="shared" si="392"/>
        <v>0</v>
      </c>
      <c r="DH201" s="372"/>
      <c r="DI201" s="267">
        <f>IF(AG201=1,1,0)</f>
        <v>0</v>
      </c>
      <c r="DJ201" s="373"/>
      <c r="DK201" s="374">
        <f t="shared" si="452"/>
        <v>0</v>
      </c>
      <c r="DL201" s="373"/>
      <c r="DM201" s="374">
        <f t="shared" si="384"/>
        <v>0</v>
      </c>
      <c r="DN201" s="373"/>
      <c r="DO201" s="155">
        <f t="shared" si="385"/>
        <v>0</v>
      </c>
      <c r="DP201" s="372"/>
      <c r="DQ201" s="155">
        <f t="shared" si="386"/>
        <v>0</v>
      </c>
      <c r="DR201" s="373"/>
      <c r="DS201" s="155">
        <f t="shared" si="387"/>
        <v>0</v>
      </c>
      <c r="DT201" s="372"/>
      <c r="DU201" s="155">
        <f t="shared" si="453"/>
        <v>0</v>
      </c>
      <c r="DV201" s="373"/>
      <c r="DW201" s="368">
        <f t="shared" si="454"/>
        <v>0</v>
      </c>
      <c r="DX201" s="372"/>
      <c r="DY201" s="154">
        <f t="shared" si="451"/>
        <v>0</v>
      </c>
      <c r="DZ201" s="373"/>
      <c r="EA201" s="154">
        <f>IF(AP201=1,1,0)</f>
        <v>0</v>
      </c>
      <c r="EB201" s="373"/>
      <c r="EC201" s="269">
        <f>IF(AQ201=1,1,0)</f>
        <v>0</v>
      </c>
      <c r="ED201" s="376"/>
      <c r="EE201" s="271">
        <f>IF(AV201=0,0,1)</f>
        <v>0</v>
      </c>
      <c r="EF201" s="377"/>
      <c r="EG201" s="273"/>
      <c r="EH201" s="274"/>
      <c r="EI201" s="275"/>
      <c r="EJ201" s="276"/>
      <c r="EK201" s="275"/>
      <c r="EL201" s="277"/>
      <c r="EM201" s="278" t="str">
        <f t="shared" si="455"/>
        <v xml:space="preserve"> </v>
      </c>
      <c r="EN201" s="372"/>
      <c r="EO201" s="1110"/>
      <c r="EP201" s="373"/>
      <c r="ER201" s="194" t="str">
        <f>IF(AND($AE201&gt;=11,$AE201&lt;=16,$I198="国内"),"1","-")</f>
        <v>-</v>
      </c>
      <c r="ET201" s="154">
        <v>45797</v>
      </c>
      <c r="EU201" s="367">
        <v>4163183</v>
      </c>
      <c r="EV201" s="154">
        <v>45797</v>
      </c>
      <c r="EW201" s="367">
        <v>4163183</v>
      </c>
      <c r="EX201" s="1274"/>
      <c r="EY201" s="1273"/>
      <c r="EZ201" s="154">
        <f>IF($AE201=0,"　",VLOOKUP($AE201,ﾚｰｻﾞOP,62,0))</f>
        <v>0</v>
      </c>
      <c r="FA201" s="367"/>
      <c r="FB201" s="154">
        <v>45784</v>
      </c>
      <c r="FC201" s="367">
        <v>4163175</v>
      </c>
      <c r="FD201" s="154">
        <f>IF($AE201=0,"　",VLOOKUP($AE201,ﾚｰｻﾞOP,64,0))</f>
        <v>0</v>
      </c>
      <c r="FE201" s="367"/>
      <c r="FF201" s="155">
        <f>IF($AE201=0,"　",VLOOKUP($AE201,ﾚｰｻﾞOP,65,0))</f>
        <v>0</v>
      </c>
      <c r="FG201" s="367"/>
      <c r="FH201" s="154">
        <f>IF($AE201=0,"　",VLOOKUP($AE201,ﾚｰｻﾞOP,66,0))</f>
        <v>0</v>
      </c>
      <c r="FI201" s="367"/>
      <c r="FJ201" s="154">
        <v>45797</v>
      </c>
      <c r="FK201" s="373">
        <v>4163197</v>
      </c>
      <c r="FL201" s="155">
        <f>IF($AE201=0,"　",VLOOKUP($AE201,ﾚｰｻﾞOP,68,0))</f>
        <v>1</v>
      </c>
      <c r="FM201" s="279"/>
      <c r="FN201" s="1184"/>
      <c r="FO201" s="280"/>
      <c r="FP201" s="281"/>
      <c r="FQ201" s="282"/>
      <c r="FS201" s="281"/>
      <c r="FT201" s="282"/>
    </row>
    <row r="202" spans="1:176" ht="18.600000000000001" customHeight="1">
      <c r="A202" s="228">
        <f t="shared" si="353"/>
        <v>192</v>
      </c>
      <c r="B202" s="343" t="str">
        <f t="shared" si="393"/>
        <v>4IE</v>
      </c>
      <c r="C202" s="1353">
        <v>45870</v>
      </c>
      <c r="D202" s="1354" t="s">
        <v>1131</v>
      </c>
      <c r="E202" s="1355" t="s">
        <v>1071</v>
      </c>
      <c r="F202" s="595" t="s">
        <v>2181</v>
      </c>
      <c r="G202" s="1356"/>
      <c r="H202" s="597" t="s">
        <v>630</v>
      </c>
      <c r="I202" s="598" t="s">
        <v>48</v>
      </c>
      <c r="J202" s="1357" t="s">
        <v>1069</v>
      </c>
      <c r="K202" s="1358" t="s">
        <v>503</v>
      </c>
      <c r="L202" s="1359"/>
      <c r="M202" s="1360">
        <v>45822</v>
      </c>
      <c r="N202" s="1361">
        <v>45819</v>
      </c>
      <c r="O202" s="1362">
        <v>45825</v>
      </c>
      <c r="P202" s="1361">
        <v>45821</v>
      </c>
      <c r="Q202" s="1362">
        <v>45826</v>
      </c>
      <c r="R202" s="1361">
        <v>45826</v>
      </c>
      <c r="S202" s="1362">
        <v>45826</v>
      </c>
      <c r="T202" s="1361">
        <v>45825</v>
      </c>
      <c r="U202" s="1363">
        <v>45828</v>
      </c>
      <c r="V202" s="1361">
        <v>45828</v>
      </c>
      <c r="W202" s="1364">
        <v>45832</v>
      </c>
      <c r="X202" s="1365">
        <v>45832</v>
      </c>
      <c r="Y202" s="1366">
        <v>45841</v>
      </c>
      <c r="Z202" s="1366">
        <v>45836</v>
      </c>
      <c r="AA202" s="1367"/>
      <c r="AB202" s="1368"/>
      <c r="AC202" s="251" t="s">
        <v>633</v>
      </c>
      <c r="AD202" s="1369"/>
      <c r="AE202" s="1370">
        <v>2</v>
      </c>
      <c r="AF202" s="363" t="str">
        <f t="shared" si="394"/>
        <v>4IE</v>
      </c>
      <c r="AG202" s="1371">
        <v>1</v>
      </c>
      <c r="AH202" s="1371"/>
      <c r="AI202" s="1371"/>
      <c r="AJ202" s="1371"/>
      <c r="AK202" s="1371"/>
      <c r="AL202" s="1371"/>
      <c r="AM202" s="1371"/>
      <c r="AN202" s="1371"/>
      <c r="AO202" s="1371"/>
      <c r="AP202" s="1372">
        <v>1</v>
      </c>
      <c r="AQ202" s="1371">
        <v>1</v>
      </c>
      <c r="AR202" s="1371">
        <v>1</v>
      </c>
      <c r="AS202" s="1371"/>
      <c r="AT202" s="1371"/>
      <c r="AU202" s="256">
        <f t="shared" si="443"/>
        <v>0</v>
      </c>
      <c r="AV202" s="257">
        <f t="shared" si="444"/>
        <v>1</v>
      </c>
      <c r="AW202" s="590">
        <v>45819</v>
      </c>
      <c r="AX202" s="369">
        <v>4163200</v>
      </c>
      <c r="AY202" s="154">
        <v>45819</v>
      </c>
      <c r="AZ202" s="367">
        <v>4163201</v>
      </c>
      <c r="BA202" s="154">
        <v>45819</v>
      </c>
      <c r="BB202" s="367">
        <v>4163202</v>
      </c>
      <c r="BC202" s="368">
        <v>45819</v>
      </c>
      <c r="BD202" s="369">
        <v>4163203</v>
      </c>
      <c r="BE202" s="154">
        <v>45819</v>
      </c>
      <c r="BF202" s="367">
        <v>4163204</v>
      </c>
      <c r="BG202" s="368">
        <v>45819</v>
      </c>
      <c r="BH202" s="367">
        <v>4163205</v>
      </c>
      <c r="BI202" s="154">
        <v>45805</v>
      </c>
      <c r="BJ202" s="367">
        <v>4163193</v>
      </c>
      <c r="BK202" s="154" t="str">
        <f t="shared" si="426"/>
        <v>-</v>
      </c>
      <c r="BL202" s="367"/>
      <c r="BM202" s="154" t="str">
        <f t="shared" si="427"/>
        <v>-</v>
      </c>
      <c r="BN202" s="367"/>
      <c r="BO202" s="155" t="str">
        <f t="shared" si="395"/>
        <v>-</v>
      </c>
      <c r="BP202" s="367"/>
      <c r="BQ202" s="154" t="str">
        <f t="shared" si="413"/>
        <v>-</v>
      </c>
      <c r="BR202" s="369"/>
      <c r="BS202" s="154" t="str">
        <f t="shared" si="396"/>
        <v>-</v>
      </c>
      <c r="BT202" s="369"/>
      <c r="BU202" s="154" t="str">
        <f t="shared" si="397"/>
        <v>-</v>
      </c>
      <c r="BV202" s="369"/>
      <c r="BW202" s="154" t="str">
        <f t="shared" si="398"/>
        <v>-</v>
      </c>
      <c r="BX202" s="367"/>
      <c r="BY202" s="154" t="str">
        <f t="shared" si="399"/>
        <v>-</v>
      </c>
      <c r="BZ202" s="369"/>
      <c r="CA202" s="154" t="str">
        <f t="shared" si="400"/>
        <v>-</v>
      </c>
      <c r="CB202" s="367"/>
      <c r="CC202" s="154" t="str">
        <f t="shared" si="401"/>
        <v>-</v>
      </c>
      <c r="CD202" s="367"/>
      <c r="CE202" s="154" t="str">
        <f t="shared" si="445"/>
        <v>-</v>
      </c>
      <c r="CF202" s="369"/>
      <c r="CG202" s="155" t="str">
        <f t="shared" si="428"/>
        <v>-</v>
      </c>
      <c r="CH202" s="367"/>
      <c r="CI202" s="154" t="str">
        <f t="shared" si="429"/>
        <v>-</v>
      </c>
      <c r="CJ202" s="369"/>
      <c r="CK202" s="154" t="str">
        <f t="shared" si="430"/>
        <v>-</v>
      </c>
      <c r="CL202" s="367"/>
      <c r="CM202" s="154" t="str">
        <f t="shared" si="431"/>
        <v>-</v>
      </c>
      <c r="CN202" s="367"/>
      <c r="CO202" s="155" t="str">
        <f t="shared" si="432"/>
        <v>-</v>
      </c>
      <c r="CP202" s="367"/>
      <c r="CQ202" s="155" t="str">
        <f t="shared" si="433"/>
        <v>-</v>
      </c>
      <c r="CR202" s="367"/>
      <c r="CS202" s="154" t="str">
        <f t="shared" si="446"/>
        <v>-</v>
      </c>
      <c r="CT202" s="367"/>
      <c r="CU202" s="155"/>
      <c r="CV202" s="367"/>
      <c r="CW202" s="154" t="str">
        <f t="shared" si="447"/>
        <v>-</v>
      </c>
      <c r="CX202" s="367"/>
      <c r="CY202" s="155" t="str">
        <f t="shared" si="448"/>
        <v>-</v>
      </c>
      <c r="CZ202" s="367"/>
      <c r="DA202" s="154" t="str">
        <f t="shared" si="449"/>
        <v>-</v>
      </c>
      <c r="DB202" s="369"/>
      <c r="DC202" s="155" t="str">
        <f t="shared" si="450"/>
        <v>-</v>
      </c>
      <c r="DD202" s="1373"/>
      <c r="DE202" s="374">
        <v>45799</v>
      </c>
      <c r="DF202" s="1063">
        <v>4163265</v>
      </c>
      <c r="DG202" s="265">
        <f t="shared" si="392"/>
        <v>0</v>
      </c>
      <c r="DH202" s="372"/>
      <c r="DI202" s="267">
        <v>45756</v>
      </c>
      <c r="DJ202" s="373">
        <v>4163131</v>
      </c>
      <c r="DK202" s="374">
        <f t="shared" si="452"/>
        <v>0</v>
      </c>
      <c r="DL202" s="373"/>
      <c r="DM202" s="374">
        <f t="shared" si="384"/>
        <v>0</v>
      </c>
      <c r="DN202" s="373"/>
      <c r="DO202" s="155">
        <f t="shared" si="385"/>
        <v>0</v>
      </c>
      <c r="DP202" s="372"/>
      <c r="DQ202" s="155">
        <f t="shared" si="386"/>
        <v>0</v>
      </c>
      <c r="DR202" s="373"/>
      <c r="DS202" s="155">
        <f t="shared" si="387"/>
        <v>0</v>
      </c>
      <c r="DT202" s="372"/>
      <c r="DU202" s="155">
        <f t="shared" si="453"/>
        <v>0</v>
      </c>
      <c r="DV202" s="373"/>
      <c r="DW202" s="368">
        <f t="shared" si="454"/>
        <v>0</v>
      </c>
      <c r="DX202" s="372"/>
      <c r="DY202" s="154">
        <f t="shared" si="451"/>
        <v>0</v>
      </c>
      <c r="DZ202" s="373"/>
      <c r="EA202" s="154">
        <v>45770</v>
      </c>
      <c r="EB202" s="373">
        <v>4163160</v>
      </c>
      <c r="EC202" s="269">
        <v>45770</v>
      </c>
      <c r="ED202" s="376">
        <v>4163161</v>
      </c>
      <c r="EE202" s="271">
        <v>45476</v>
      </c>
      <c r="EF202" s="377">
        <v>4063296</v>
      </c>
      <c r="EG202" s="273"/>
      <c r="EH202" s="274"/>
      <c r="EI202" s="275"/>
      <c r="EJ202" s="276"/>
      <c r="EK202" s="275"/>
      <c r="EL202" s="277"/>
      <c r="EM202" s="278" t="str">
        <f t="shared" si="455"/>
        <v xml:space="preserve"> </v>
      </c>
      <c r="EN202" s="372"/>
      <c r="EO202" s="155">
        <f t="shared" ref="EO202:EO219" si="456">IF(AT202=1,1,0)</f>
        <v>0</v>
      </c>
      <c r="EP202" s="373"/>
      <c r="ER202" s="1374"/>
      <c r="ET202" s="1375" t="str">
        <f>IF($AE202=0,"　",VLOOKUP($AE202,ﾚｰｻﾞOP,60,0))</f>
        <v>-</v>
      </c>
      <c r="EU202" s="1373"/>
      <c r="EV202" s="1375" t="str">
        <f>IF($AE202=0,"　",VLOOKUP($AE202,ﾚｰｻﾞOP,60,0))</f>
        <v>-</v>
      </c>
      <c r="EW202" s="1373"/>
      <c r="EX202" s="1274"/>
      <c r="EY202" s="1273"/>
      <c r="EZ202" s="1375"/>
      <c r="FA202" s="1373"/>
      <c r="FB202" s="1375"/>
      <c r="FC202" s="1373"/>
      <c r="FD202" s="1375"/>
      <c r="FE202" s="1373"/>
      <c r="FF202" s="1376"/>
      <c r="FG202" s="1373"/>
      <c r="FH202" s="1375"/>
      <c r="FI202" s="1373"/>
      <c r="FJ202" s="1375"/>
      <c r="FK202" s="6659"/>
      <c r="FL202" s="1376"/>
      <c r="FM202" s="279"/>
      <c r="FN202" s="1184"/>
      <c r="FO202" s="280"/>
      <c r="FP202" s="281"/>
      <c r="FQ202" s="282"/>
      <c r="FS202" s="281"/>
      <c r="FT202" s="282"/>
    </row>
    <row r="203" spans="1:176" ht="18.600000000000001" customHeight="1">
      <c r="A203" s="228">
        <f t="shared" si="353"/>
        <v>193</v>
      </c>
      <c r="B203" s="343" t="str">
        <f t="shared" si="393"/>
        <v>4IE</v>
      </c>
      <c r="C203" s="1353">
        <v>45870</v>
      </c>
      <c r="D203" s="1377" t="s">
        <v>40</v>
      </c>
      <c r="E203" s="1378" t="s">
        <v>1145</v>
      </c>
      <c r="F203" s="595" t="s">
        <v>2182</v>
      </c>
      <c r="G203" s="1379"/>
      <c r="H203" s="597" t="s">
        <v>630</v>
      </c>
      <c r="I203" s="598" t="s">
        <v>48</v>
      </c>
      <c r="J203" s="1357" t="s">
        <v>1069</v>
      </c>
      <c r="K203" s="1358" t="s">
        <v>503</v>
      </c>
      <c r="L203" s="1380"/>
      <c r="M203" s="1381">
        <v>45822</v>
      </c>
      <c r="N203" s="1382">
        <v>45821</v>
      </c>
      <c r="O203" s="1383">
        <v>45825</v>
      </c>
      <c r="P203" s="1382">
        <v>45825</v>
      </c>
      <c r="Q203" s="1383">
        <v>45826</v>
      </c>
      <c r="R203" s="1382">
        <v>45827</v>
      </c>
      <c r="S203" s="1383">
        <v>45826</v>
      </c>
      <c r="T203" s="1382">
        <v>45826</v>
      </c>
      <c r="U203" s="1384">
        <v>45828</v>
      </c>
      <c r="V203" s="1382">
        <v>45828</v>
      </c>
      <c r="W203" s="1385">
        <v>45832</v>
      </c>
      <c r="X203" s="1386">
        <v>45833</v>
      </c>
      <c r="Y203" s="1366">
        <v>45841</v>
      </c>
      <c r="Z203" s="1387">
        <v>45836</v>
      </c>
      <c r="AA203" s="1388"/>
      <c r="AB203" s="1389"/>
      <c r="AC203" s="251" t="s">
        <v>633</v>
      </c>
      <c r="AD203" s="1390"/>
      <c r="AE203" s="1391">
        <v>2</v>
      </c>
      <c r="AF203" s="363" t="str">
        <f t="shared" si="394"/>
        <v>4IE</v>
      </c>
      <c r="AG203" s="1392">
        <v>1</v>
      </c>
      <c r="AH203" s="1392"/>
      <c r="AI203" s="1392"/>
      <c r="AJ203" s="1392"/>
      <c r="AK203" s="1392"/>
      <c r="AL203" s="1392"/>
      <c r="AM203" s="1392"/>
      <c r="AN203" s="1392"/>
      <c r="AO203" s="1392"/>
      <c r="AP203" s="1393">
        <v>1</v>
      </c>
      <c r="AQ203" s="1392">
        <v>1</v>
      </c>
      <c r="AR203" s="1392">
        <v>1</v>
      </c>
      <c r="AS203" s="1392"/>
      <c r="AT203" s="1392"/>
      <c r="AU203" s="256">
        <f t="shared" si="443"/>
        <v>0</v>
      </c>
      <c r="AV203" s="257">
        <f t="shared" si="444"/>
        <v>1</v>
      </c>
      <c r="AW203" s="590">
        <v>45819</v>
      </c>
      <c r="AX203" s="369">
        <v>4163200</v>
      </c>
      <c r="AY203" s="154">
        <v>45819</v>
      </c>
      <c r="AZ203" s="367">
        <v>4163201</v>
      </c>
      <c r="BA203" s="154">
        <v>45819</v>
      </c>
      <c r="BB203" s="367">
        <v>4163202</v>
      </c>
      <c r="BC203" s="368">
        <v>45819</v>
      </c>
      <c r="BD203" s="369">
        <v>4163203</v>
      </c>
      <c r="BE203" s="154">
        <v>45819</v>
      </c>
      <c r="BF203" s="367">
        <v>4163204</v>
      </c>
      <c r="BG203" s="368">
        <v>45819</v>
      </c>
      <c r="BH203" s="367">
        <v>4163205</v>
      </c>
      <c r="BI203" s="154">
        <v>45805</v>
      </c>
      <c r="BJ203" s="367">
        <v>4163193</v>
      </c>
      <c r="BK203" s="154" t="str">
        <f t="shared" si="426"/>
        <v>-</v>
      </c>
      <c r="BL203" s="367"/>
      <c r="BM203" s="154" t="str">
        <f t="shared" si="427"/>
        <v>-</v>
      </c>
      <c r="BN203" s="367"/>
      <c r="BO203" s="155" t="str">
        <f t="shared" si="395"/>
        <v>-</v>
      </c>
      <c r="BP203" s="367"/>
      <c r="BQ203" s="154" t="str">
        <f t="shared" si="413"/>
        <v>-</v>
      </c>
      <c r="BR203" s="369"/>
      <c r="BS203" s="154" t="str">
        <f t="shared" si="396"/>
        <v>-</v>
      </c>
      <c r="BT203" s="369"/>
      <c r="BU203" s="154" t="str">
        <f t="shared" si="397"/>
        <v>-</v>
      </c>
      <c r="BV203" s="369"/>
      <c r="BW203" s="154" t="str">
        <f t="shared" si="398"/>
        <v>-</v>
      </c>
      <c r="BX203" s="367"/>
      <c r="BY203" s="154" t="str">
        <f t="shared" si="399"/>
        <v>-</v>
      </c>
      <c r="BZ203" s="369"/>
      <c r="CA203" s="154" t="str">
        <f t="shared" si="400"/>
        <v>-</v>
      </c>
      <c r="CB203" s="367"/>
      <c r="CC203" s="154" t="str">
        <f t="shared" si="401"/>
        <v>-</v>
      </c>
      <c r="CD203" s="367"/>
      <c r="CE203" s="154" t="str">
        <f t="shared" si="445"/>
        <v>-</v>
      </c>
      <c r="CF203" s="369"/>
      <c r="CG203" s="155" t="str">
        <f t="shared" si="428"/>
        <v>-</v>
      </c>
      <c r="CH203" s="367"/>
      <c r="CI203" s="154" t="str">
        <f t="shared" si="429"/>
        <v>-</v>
      </c>
      <c r="CJ203" s="369"/>
      <c r="CK203" s="154" t="str">
        <f t="shared" si="430"/>
        <v>-</v>
      </c>
      <c r="CL203" s="367"/>
      <c r="CM203" s="154" t="str">
        <f t="shared" si="431"/>
        <v>-</v>
      </c>
      <c r="CN203" s="367"/>
      <c r="CO203" s="155" t="str">
        <f t="shared" si="432"/>
        <v>-</v>
      </c>
      <c r="CP203" s="367"/>
      <c r="CQ203" s="155" t="str">
        <f t="shared" si="433"/>
        <v>-</v>
      </c>
      <c r="CR203" s="367"/>
      <c r="CS203" s="154" t="str">
        <f t="shared" si="446"/>
        <v>-</v>
      </c>
      <c r="CT203" s="367"/>
      <c r="CU203" s="155"/>
      <c r="CV203" s="367"/>
      <c r="CW203" s="154" t="str">
        <f t="shared" si="447"/>
        <v>-</v>
      </c>
      <c r="CX203" s="367"/>
      <c r="CY203" s="155" t="str">
        <f t="shared" si="448"/>
        <v>-</v>
      </c>
      <c r="CZ203" s="367"/>
      <c r="DA203" s="154" t="str">
        <f t="shared" si="449"/>
        <v>-</v>
      </c>
      <c r="DB203" s="369"/>
      <c r="DC203" s="155" t="str">
        <f t="shared" si="450"/>
        <v>-</v>
      </c>
      <c r="DD203" s="1394"/>
      <c r="DE203" s="374">
        <v>45799</v>
      </c>
      <c r="DF203" s="1063">
        <v>4163265</v>
      </c>
      <c r="DG203" s="265">
        <f t="shared" si="392"/>
        <v>0</v>
      </c>
      <c r="DH203" s="372"/>
      <c r="DI203" s="267">
        <v>45756</v>
      </c>
      <c r="DJ203" s="373">
        <v>4163131</v>
      </c>
      <c r="DK203" s="374">
        <f t="shared" si="452"/>
        <v>0</v>
      </c>
      <c r="DL203" s="373"/>
      <c r="DM203" s="374">
        <f t="shared" si="384"/>
        <v>0</v>
      </c>
      <c r="DN203" s="373"/>
      <c r="DO203" s="155">
        <f t="shared" si="385"/>
        <v>0</v>
      </c>
      <c r="DP203" s="372"/>
      <c r="DQ203" s="155">
        <f t="shared" si="386"/>
        <v>0</v>
      </c>
      <c r="DR203" s="373"/>
      <c r="DS203" s="155">
        <f t="shared" si="387"/>
        <v>0</v>
      </c>
      <c r="DT203" s="372"/>
      <c r="DU203" s="155">
        <f t="shared" si="453"/>
        <v>0</v>
      </c>
      <c r="DV203" s="373"/>
      <c r="DW203" s="368">
        <f t="shared" si="454"/>
        <v>0</v>
      </c>
      <c r="DX203" s="372"/>
      <c r="DY203" s="154">
        <f t="shared" si="451"/>
        <v>0</v>
      </c>
      <c r="DZ203" s="373"/>
      <c r="EA203" s="154">
        <v>45770</v>
      </c>
      <c r="EB203" s="373">
        <v>4163160</v>
      </c>
      <c r="EC203" s="269">
        <v>45770</v>
      </c>
      <c r="ED203" s="376">
        <v>4163161</v>
      </c>
      <c r="EE203" s="271">
        <v>45476</v>
      </c>
      <c r="EF203" s="377">
        <v>4063296</v>
      </c>
      <c r="EG203" s="273"/>
      <c r="EH203" s="274"/>
      <c r="EI203" s="275"/>
      <c r="EJ203" s="276"/>
      <c r="EK203" s="275"/>
      <c r="EL203" s="277"/>
      <c r="EM203" s="278" t="str">
        <f t="shared" si="455"/>
        <v xml:space="preserve"> </v>
      </c>
      <c r="EN203" s="372"/>
      <c r="EO203" s="155">
        <f t="shared" si="456"/>
        <v>0</v>
      </c>
      <c r="EP203" s="373"/>
      <c r="ER203" s="1395"/>
      <c r="ET203" s="1396" t="str">
        <f>IF($AE203=0,"　",VLOOKUP($AE203,ﾚｰｻﾞOP,60,0))</f>
        <v>-</v>
      </c>
      <c r="EU203" s="1394"/>
      <c r="EV203" s="1396" t="str">
        <f>IF($AE203=0,"　",VLOOKUP($AE203,ﾚｰｻﾞOP,60,0))</f>
        <v>-</v>
      </c>
      <c r="EW203" s="1394"/>
      <c r="EX203" s="1274"/>
      <c r="EY203" s="1273"/>
      <c r="EZ203" s="1396"/>
      <c r="FA203" s="1394"/>
      <c r="FB203" s="1396"/>
      <c r="FC203" s="1394"/>
      <c r="FD203" s="1396"/>
      <c r="FE203" s="1394"/>
      <c r="FF203" s="1397"/>
      <c r="FG203" s="1394"/>
      <c r="FH203" s="1396"/>
      <c r="FI203" s="1394"/>
      <c r="FJ203" s="1396"/>
      <c r="FK203" s="6660"/>
      <c r="FL203" s="1397"/>
      <c r="FM203" s="279"/>
      <c r="FN203" s="1184"/>
      <c r="FO203" s="280"/>
      <c r="FP203" s="281"/>
      <c r="FQ203" s="282"/>
      <c r="FS203" s="281"/>
      <c r="FT203" s="282"/>
    </row>
    <row r="204" spans="1:176" ht="18.600000000000001" customHeight="1">
      <c r="A204" s="228">
        <f t="shared" si="353"/>
        <v>194</v>
      </c>
      <c r="B204" s="343" t="str">
        <f t="shared" si="393"/>
        <v>4IE</v>
      </c>
      <c r="C204" s="1353">
        <v>45870</v>
      </c>
      <c r="D204" s="1398" t="s">
        <v>40</v>
      </c>
      <c r="E204" s="1399" t="s">
        <v>1146</v>
      </c>
      <c r="F204" s="595" t="s">
        <v>2183</v>
      </c>
      <c r="G204" s="1400"/>
      <c r="H204" s="597" t="s">
        <v>630</v>
      </c>
      <c r="I204" s="598" t="s">
        <v>48</v>
      </c>
      <c r="J204" s="1357" t="s">
        <v>1069</v>
      </c>
      <c r="K204" s="1358" t="s">
        <v>503</v>
      </c>
      <c r="L204" s="1401"/>
      <c r="M204" s="1402">
        <v>45825</v>
      </c>
      <c r="N204" s="1403">
        <v>45821</v>
      </c>
      <c r="O204" s="1404">
        <v>45826</v>
      </c>
      <c r="P204" s="1403">
        <v>45825</v>
      </c>
      <c r="Q204" s="1404">
        <v>45827</v>
      </c>
      <c r="R204" s="1403">
        <v>45827</v>
      </c>
      <c r="S204" s="1404">
        <v>45827</v>
      </c>
      <c r="T204" s="1403">
        <v>45826</v>
      </c>
      <c r="U204" s="1405">
        <v>45829</v>
      </c>
      <c r="V204" s="1403">
        <v>45829</v>
      </c>
      <c r="W204" s="1406">
        <v>45833</v>
      </c>
      <c r="X204" s="1407">
        <v>45832</v>
      </c>
      <c r="Y204" s="1366">
        <v>45841</v>
      </c>
      <c r="Z204" s="1408">
        <v>45839</v>
      </c>
      <c r="AA204" s="1409"/>
      <c r="AB204" s="1410"/>
      <c r="AC204" s="251" t="s">
        <v>633</v>
      </c>
      <c r="AD204" s="1411"/>
      <c r="AE204" s="1412">
        <v>2</v>
      </c>
      <c r="AF204" s="363" t="str">
        <f t="shared" si="394"/>
        <v>4IE</v>
      </c>
      <c r="AG204" s="1413">
        <v>1</v>
      </c>
      <c r="AH204" s="1413"/>
      <c r="AI204" s="1413"/>
      <c r="AJ204" s="1413"/>
      <c r="AK204" s="1413"/>
      <c r="AL204" s="1413"/>
      <c r="AM204" s="1413"/>
      <c r="AN204" s="1413"/>
      <c r="AO204" s="1413"/>
      <c r="AP204" s="1414">
        <v>1</v>
      </c>
      <c r="AQ204" s="1413">
        <v>1</v>
      </c>
      <c r="AR204" s="1413">
        <v>1</v>
      </c>
      <c r="AS204" s="1413"/>
      <c r="AT204" s="1413"/>
      <c r="AU204" s="256">
        <f t="shared" si="443"/>
        <v>0</v>
      </c>
      <c r="AV204" s="257">
        <f t="shared" si="444"/>
        <v>1</v>
      </c>
      <c r="AW204" s="590">
        <v>45819</v>
      </c>
      <c r="AX204" s="369">
        <v>4163200</v>
      </c>
      <c r="AY204" s="154">
        <v>45819</v>
      </c>
      <c r="AZ204" s="367">
        <v>4163201</v>
      </c>
      <c r="BA204" s="154">
        <v>45819</v>
      </c>
      <c r="BB204" s="367">
        <v>4163202</v>
      </c>
      <c r="BC204" s="368">
        <v>45819</v>
      </c>
      <c r="BD204" s="369">
        <v>4163203</v>
      </c>
      <c r="BE204" s="154">
        <v>45819</v>
      </c>
      <c r="BF204" s="367">
        <v>4163204</v>
      </c>
      <c r="BG204" s="368">
        <v>45819</v>
      </c>
      <c r="BH204" s="367">
        <v>4163205</v>
      </c>
      <c r="BI204" s="154">
        <v>45805</v>
      </c>
      <c r="BJ204" s="367">
        <v>4163193</v>
      </c>
      <c r="BK204" s="154" t="str">
        <f t="shared" si="426"/>
        <v>-</v>
      </c>
      <c r="BL204" s="367"/>
      <c r="BM204" s="154" t="str">
        <f t="shared" si="427"/>
        <v>-</v>
      </c>
      <c r="BN204" s="367"/>
      <c r="BO204" s="155" t="str">
        <f t="shared" si="395"/>
        <v>-</v>
      </c>
      <c r="BP204" s="367"/>
      <c r="BQ204" s="154" t="str">
        <f t="shared" si="413"/>
        <v>-</v>
      </c>
      <c r="BR204" s="369"/>
      <c r="BS204" s="154" t="str">
        <f t="shared" si="396"/>
        <v>-</v>
      </c>
      <c r="BT204" s="369"/>
      <c r="BU204" s="154" t="str">
        <f t="shared" si="397"/>
        <v>-</v>
      </c>
      <c r="BV204" s="369"/>
      <c r="BW204" s="154" t="str">
        <f t="shared" si="398"/>
        <v>-</v>
      </c>
      <c r="BX204" s="367"/>
      <c r="BY204" s="154" t="str">
        <f t="shared" si="399"/>
        <v>-</v>
      </c>
      <c r="BZ204" s="369"/>
      <c r="CA204" s="154" t="str">
        <f t="shared" si="400"/>
        <v>-</v>
      </c>
      <c r="CB204" s="367"/>
      <c r="CC204" s="154" t="str">
        <f t="shared" si="401"/>
        <v>-</v>
      </c>
      <c r="CD204" s="367"/>
      <c r="CE204" s="154" t="str">
        <f t="shared" si="445"/>
        <v>-</v>
      </c>
      <c r="CF204" s="369"/>
      <c r="CG204" s="155" t="str">
        <f t="shared" si="428"/>
        <v>-</v>
      </c>
      <c r="CH204" s="367"/>
      <c r="CI204" s="154" t="str">
        <f t="shared" si="429"/>
        <v>-</v>
      </c>
      <c r="CJ204" s="369"/>
      <c r="CK204" s="154" t="str">
        <f t="shared" si="430"/>
        <v>-</v>
      </c>
      <c r="CL204" s="367"/>
      <c r="CM204" s="154" t="str">
        <f t="shared" si="431"/>
        <v>-</v>
      </c>
      <c r="CN204" s="367"/>
      <c r="CO204" s="155" t="str">
        <f t="shared" si="432"/>
        <v>-</v>
      </c>
      <c r="CP204" s="367"/>
      <c r="CQ204" s="155" t="str">
        <f t="shared" si="433"/>
        <v>-</v>
      </c>
      <c r="CR204" s="367"/>
      <c r="CS204" s="154" t="str">
        <f t="shared" si="446"/>
        <v>-</v>
      </c>
      <c r="CT204" s="367"/>
      <c r="CU204" s="155"/>
      <c r="CV204" s="367"/>
      <c r="CW204" s="154" t="str">
        <f t="shared" si="447"/>
        <v>-</v>
      </c>
      <c r="CX204" s="367"/>
      <c r="CY204" s="155" t="str">
        <f t="shared" si="448"/>
        <v>-</v>
      </c>
      <c r="CZ204" s="367"/>
      <c r="DA204" s="154" t="str">
        <f t="shared" si="449"/>
        <v>-</v>
      </c>
      <c r="DB204" s="369"/>
      <c r="DC204" s="155" t="str">
        <f t="shared" si="450"/>
        <v>-</v>
      </c>
      <c r="DD204" s="1415"/>
      <c r="DE204" s="374">
        <v>45799</v>
      </c>
      <c r="DF204" s="1063">
        <v>4163265</v>
      </c>
      <c r="DG204" s="265">
        <f t="shared" si="392"/>
        <v>0</v>
      </c>
      <c r="DH204" s="372"/>
      <c r="DI204" s="267">
        <v>45756</v>
      </c>
      <c r="DJ204" s="373">
        <v>4163131</v>
      </c>
      <c r="DK204" s="374">
        <f t="shared" si="452"/>
        <v>0</v>
      </c>
      <c r="DL204" s="373"/>
      <c r="DM204" s="374">
        <f t="shared" ref="DM204:DM235" si="457">IF(AU204=1,1,0)</f>
        <v>0</v>
      </c>
      <c r="DN204" s="373"/>
      <c r="DO204" s="155">
        <f t="shared" ref="DO204:DO231" si="458">IF(AJ204=1,1,0)</f>
        <v>0</v>
      </c>
      <c r="DP204" s="372"/>
      <c r="DQ204" s="155">
        <f t="shared" ref="DQ204:DQ231" si="459">IF(AK204=1,1,0)</f>
        <v>0</v>
      </c>
      <c r="DR204" s="373"/>
      <c r="DS204" s="155">
        <f t="shared" ref="DS204:DS231" si="460">IF(AL204=1,1,0)</f>
        <v>0</v>
      </c>
      <c r="DT204" s="372"/>
      <c r="DU204" s="155">
        <f t="shared" si="453"/>
        <v>0</v>
      </c>
      <c r="DV204" s="373"/>
      <c r="DW204" s="368">
        <f t="shared" si="454"/>
        <v>0</v>
      </c>
      <c r="DX204" s="372"/>
      <c r="DY204" s="154">
        <f t="shared" si="451"/>
        <v>0</v>
      </c>
      <c r="DZ204" s="373"/>
      <c r="EA204" s="154">
        <v>45770</v>
      </c>
      <c r="EB204" s="373">
        <v>4163160</v>
      </c>
      <c r="EC204" s="269">
        <v>45770</v>
      </c>
      <c r="ED204" s="376">
        <v>4163161</v>
      </c>
      <c r="EE204" s="271">
        <v>45476</v>
      </c>
      <c r="EF204" s="377">
        <v>4063296</v>
      </c>
      <c r="EG204" s="273"/>
      <c r="EH204" s="274"/>
      <c r="EI204" s="275"/>
      <c r="EJ204" s="276"/>
      <c r="EK204" s="275"/>
      <c r="EL204" s="277"/>
      <c r="EM204" s="278" t="str">
        <f t="shared" si="455"/>
        <v xml:space="preserve"> </v>
      </c>
      <c r="EN204" s="372"/>
      <c r="EO204" s="155">
        <f t="shared" si="456"/>
        <v>0</v>
      </c>
      <c r="EP204" s="373"/>
      <c r="ER204" s="1416"/>
      <c r="ET204" s="1417" t="str">
        <f>IF($AE204=0,"　",VLOOKUP($AE204,ﾚｰｻﾞOP,60,0))</f>
        <v>-</v>
      </c>
      <c r="EU204" s="1415"/>
      <c r="EV204" s="1417" t="str">
        <f>IF($AE204=0,"　",VLOOKUP($AE204,ﾚｰｻﾞOP,60,0))</f>
        <v>-</v>
      </c>
      <c r="EW204" s="1415"/>
      <c r="EX204" s="1274"/>
      <c r="EY204" s="1273"/>
      <c r="EZ204" s="1417"/>
      <c r="FA204" s="1415"/>
      <c r="FB204" s="1417"/>
      <c r="FC204" s="1415"/>
      <c r="FD204" s="1417"/>
      <c r="FE204" s="1415"/>
      <c r="FF204" s="1418"/>
      <c r="FG204" s="1415"/>
      <c r="FH204" s="1417"/>
      <c r="FI204" s="1415"/>
      <c r="FJ204" s="1417"/>
      <c r="FK204" s="6661"/>
      <c r="FL204" s="1418"/>
      <c r="FM204" s="279"/>
      <c r="FN204" s="1184"/>
      <c r="FO204" s="280"/>
      <c r="FP204" s="281"/>
      <c r="FQ204" s="282"/>
      <c r="FS204" s="281"/>
      <c r="FT204" s="282"/>
    </row>
    <row r="205" spans="1:176" ht="18.600000000000001" customHeight="1">
      <c r="A205" s="228">
        <f t="shared" si="353"/>
        <v>195</v>
      </c>
      <c r="B205" s="343" t="str">
        <f t="shared" si="393"/>
        <v>4IE</v>
      </c>
      <c r="C205" s="1353">
        <v>45870</v>
      </c>
      <c r="D205" s="1419" t="s">
        <v>40</v>
      </c>
      <c r="E205" s="1420" t="s">
        <v>1147</v>
      </c>
      <c r="F205" s="595" t="s">
        <v>2184</v>
      </c>
      <c r="G205" s="1421"/>
      <c r="H205" s="597" t="s">
        <v>630</v>
      </c>
      <c r="I205" s="598" t="s">
        <v>48</v>
      </c>
      <c r="J205" s="1357" t="s">
        <v>1069</v>
      </c>
      <c r="K205" s="1358" t="s">
        <v>503</v>
      </c>
      <c r="L205" s="1422"/>
      <c r="M205" s="1423">
        <v>45825</v>
      </c>
      <c r="N205" s="1424">
        <v>45825</v>
      </c>
      <c r="O205" s="1425">
        <v>45826</v>
      </c>
      <c r="P205" s="1424">
        <v>45826</v>
      </c>
      <c r="Q205" s="1425">
        <v>45827</v>
      </c>
      <c r="R205" s="1424">
        <v>45828</v>
      </c>
      <c r="S205" s="1425">
        <v>45827</v>
      </c>
      <c r="T205" s="1424">
        <v>45826</v>
      </c>
      <c r="U205" s="1426">
        <v>45829</v>
      </c>
      <c r="V205" s="1424">
        <v>45829</v>
      </c>
      <c r="W205" s="1427">
        <v>45833</v>
      </c>
      <c r="X205" s="1428">
        <v>45834</v>
      </c>
      <c r="Y205" s="1366">
        <v>45841</v>
      </c>
      <c r="Z205" s="1429">
        <v>45839</v>
      </c>
      <c r="AA205" s="1430"/>
      <c r="AB205" s="1431"/>
      <c r="AC205" s="251" t="s">
        <v>633</v>
      </c>
      <c r="AD205" s="1432"/>
      <c r="AE205" s="1433">
        <v>2</v>
      </c>
      <c r="AF205" s="363" t="str">
        <f t="shared" si="394"/>
        <v>4IE</v>
      </c>
      <c r="AG205" s="1434">
        <v>1</v>
      </c>
      <c r="AH205" s="1434"/>
      <c r="AI205" s="1434"/>
      <c r="AJ205" s="1434"/>
      <c r="AK205" s="1434"/>
      <c r="AL205" s="1434"/>
      <c r="AM205" s="1434"/>
      <c r="AN205" s="1434"/>
      <c r="AO205" s="1434"/>
      <c r="AP205" s="1435">
        <v>1</v>
      </c>
      <c r="AQ205" s="1434">
        <v>1</v>
      </c>
      <c r="AR205" s="1434">
        <v>1</v>
      </c>
      <c r="AS205" s="1434"/>
      <c r="AT205" s="1434"/>
      <c r="AU205" s="256">
        <f t="shared" si="443"/>
        <v>0</v>
      </c>
      <c r="AV205" s="257">
        <f t="shared" si="444"/>
        <v>1</v>
      </c>
      <c r="AW205" s="590">
        <v>45819</v>
      </c>
      <c r="AX205" s="369">
        <v>4163200</v>
      </c>
      <c r="AY205" s="154">
        <v>45819</v>
      </c>
      <c r="AZ205" s="367">
        <v>4163201</v>
      </c>
      <c r="BA205" s="154">
        <v>45819</v>
      </c>
      <c r="BB205" s="367">
        <v>4163202</v>
      </c>
      <c r="BC205" s="368">
        <v>45819</v>
      </c>
      <c r="BD205" s="369">
        <v>4163203</v>
      </c>
      <c r="BE205" s="154">
        <v>45819</v>
      </c>
      <c r="BF205" s="367">
        <v>4163204</v>
      </c>
      <c r="BG205" s="368">
        <v>45819</v>
      </c>
      <c r="BH205" s="367">
        <v>4163205</v>
      </c>
      <c r="BI205" s="154">
        <v>45805</v>
      </c>
      <c r="BJ205" s="367">
        <v>4163193</v>
      </c>
      <c r="BK205" s="154" t="str">
        <f t="shared" si="426"/>
        <v>-</v>
      </c>
      <c r="BL205" s="367"/>
      <c r="BM205" s="154" t="str">
        <f t="shared" si="427"/>
        <v>-</v>
      </c>
      <c r="BN205" s="367"/>
      <c r="BO205" s="155" t="str">
        <f t="shared" si="395"/>
        <v>-</v>
      </c>
      <c r="BP205" s="367"/>
      <c r="BQ205" s="154" t="str">
        <f t="shared" si="413"/>
        <v>-</v>
      </c>
      <c r="BR205" s="369"/>
      <c r="BS205" s="154" t="str">
        <f t="shared" si="396"/>
        <v>-</v>
      </c>
      <c r="BT205" s="369"/>
      <c r="BU205" s="154" t="str">
        <f t="shared" si="397"/>
        <v>-</v>
      </c>
      <c r="BV205" s="369"/>
      <c r="BW205" s="154" t="str">
        <f t="shared" si="398"/>
        <v>-</v>
      </c>
      <c r="BX205" s="367"/>
      <c r="BY205" s="154" t="str">
        <f t="shared" si="399"/>
        <v>-</v>
      </c>
      <c r="BZ205" s="369"/>
      <c r="CA205" s="154" t="str">
        <f t="shared" si="400"/>
        <v>-</v>
      </c>
      <c r="CB205" s="367"/>
      <c r="CC205" s="154" t="str">
        <f t="shared" si="401"/>
        <v>-</v>
      </c>
      <c r="CD205" s="367"/>
      <c r="CE205" s="154" t="str">
        <f t="shared" si="445"/>
        <v>-</v>
      </c>
      <c r="CF205" s="369"/>
      <c r="CG205" s="155" t="str">
        <f t="shared" si="428"/>
        <v>-</v>
      </c>
      <c r="CH205" s="367"/>
      <c r="CI205" s="154" t="str">
        <f t="shared" si="429"/>
        <v>-</v>
      </c>
      <c r="CJ205" s="369"/>
      <c r="CK205" s="154" t="str">
        <f t="shared" si="430"/>
        <v>-</v>
      </c>
      <c r="CL205" s="367"/>
      <c r="CM205" s="154" t="str">
        <f t="shared" si="431"/>
        <v>-</v>
      </c>
      <c r="CN205" s="367"/>
      <c r="CO205" s="155" t="str">
        <f t="shared" si="432"/>
        <v>-</v>
      </c>
      <c r="CP205" s="367"/>
      <c r="CQ205" s="155" t="str">
        <f t="shared" si="433"/>
        <v>-</v>
      </c>
      <c r="CR205" s="367"/>
      <c r="CS205" s="154" t="str">
        <f t="shared" si="446"/>
        <v>-</v>
      </c>
      <c r="CT205" s="367"/>
      <c r="CU205" s="155"/>
      <c r="CV205" s="367"/>
      <c r="CW205" s="154" t="str">
        <f t="shared" si="447"/>
        <v>-</v>
      </c>
      <c r="CX205" s="367"/>
      <c r="CY205" s="155" t="str">
        <f t="shared" si="448"/>
        <v>-</v>
      </c>
      <c r="CZ205" s="367"/>
      <c r="DA205" s="154" t="str">
        <f t="shared" si="449"/>
        <v>-</v>
      </c>
      <c r="DB205" s="369"/>
      <c r="DC205" s="155" t="str">
        <f t="shared" si="450"/>
        <v>-</v>
      </c>
      <c r="DD205" s="1436"/>
      <c r="DE205" s="374">
        <v>45799</v>
      </c>
      <c r="DF205" s="1063">
        <v>4163265</v>
      </c>
      <c r="DG205" s="265">
        <f t="shared" si="392"/>
        <v>0</v>
      </c>
      <c r="DH205" s="372"/>
      <c r="DI205" s="267">
        <v>45756</v>
      </c>
      <c r="DJ205" s="373">
        <v>4163131</v>
      </c>
      <c r="DK205" s="374">
        <f t="shared" si="452"/>
        <v>0</v>
      </c>
      <c r="DL205" s="373"/>
      <c r="DM205" s="374">
        <f t="shared" si="457"/>
        <v>0</v>
      </c>
      <c r="DN205" s="373"/>
      <c r="DO205" s="155">
        <f t="shared" si="458"/>
        <v>0</v>
      </c>
      <c r="DP205" s="372"/>
      <c r="DQ205" s="155">
        <f t="shared" si="459"/>
        <v>0</v>
      </c>
      <c r="DR205" s="373"/>
      <c r="DS205" s="155">
        <f t="shared" si="460"/>
        <v>0</v>
      </c>
      <c r="DT205" s="372"/>
      <c r="DU205" s="155">
        <f t="shared" si="453"/>
        <v>0</v>
      </c>
      <c r="DV205" s="373"/>
      <c r="DW205" s="368">
        <f t="shared" si="454"/>
        <v>0</v>
      </c>
      <c r="DX205" s="372"/>
      <c r="DY205" s="154">
        <f t="shared" si="451"/>
        <v>0</v>
      </c>
      <c r="DZ205" s="373"/>
      <c r="EA205" s="154">
        <v>45770</v>
      </c>
      <c r="EB205" s="373">
        <v>4163160</v>
      </c>
      <c r="EC205" s="269">
        <v>45798</v>
      </c>
      <c r="ED205" s="376">
        <v>4163196</v>
      </c>
      <c r="EE205" s="271">
        <v>45476</v>
      </c>
      <c r="EF205" s="377">
        <v>4063296</v>
      </c>
      <c r="EG205" s="273"/>
      <c r="EH205" s="274"/>
      <c r="EI205" s="275"/>
      <c r="EJ205" s="276"/>
      <c r="EK205" s="275"/>
      <c r="EL205" s="277"/>
      <c r="EM205" s="278" t="str">
        <f t="shared" si="455"/>
        <v xml:space="preserve"> </v>
      </c>
      <c r="EN205" s="372"/>
      <c r="EO205" s="155">
        <f t="shared" si="456"/>
        <v>0</v>
      </c>
      <c r="EP205" s="373"/>
      <c r="ER205" s="1437"/>
      <c r="ET205" s="1438" t="str">
        <f>IF($AE205=0,"　",VLOOKUP($AE205,ﾚｰｻﾞOP,60,0))</f>
        <v>-</v>
      </c>
      <c r="EU205" s="1436"/>
      <c r="EV205" s="1438" t="str">
        <f>IF($AE205=0,"　",VLOOKUP($AE205,ﾚｰｻﾞOP,60,0))</f>
        <v>-</v>
      </c>
      <c r="EW205" s="1436"/>
      <c r="EX205" s="1274"/>
      <c r="EY205" s="1273"/>
      <c r="EZ205" s="1438"/>
      <c r="FA205" s="1436"/>
      <c r="FB205" s="1438"/>
      <c r="FC205" s="1436"/>
      <c r="FD205" s="1438"/>
      <c r="FE205" s="1436"/>
      <c r="FF205" s="1439"/>
      <c r="FG205" s="1436"/>
      <c r="FH205" s="1438"/>
      <c r="FI205" s="1436"/>
      <c r="FJ205" s="1438"/>
      <c r="FK205" s="6662"/>
      <c r="FL205" s="1439"/>
      <c r="FM205" s="279"/>
      <c r="FN205" s="1184"/>
      <c r="FO205" s="280"/>
      <c r="FP205" s="281"/>
      <c r="FQ205" s="282"/>
      <c r="FS205" s="281"/>
      <c r="FT205" s="282"/>
    </row>
    <row r="206" spans="1:176" ht="18.600000000000001" customHeight="1">
      <c r="A206" s="228">
        <f t="shared" si="353"/>
        <v>196</v>
      </c>
      <c r="B206" s="343" t="str">
        <f t="shared" si="393"/>
        <v>4IE</v>
      </c>
      <c r="C206" s="1058">
        <v>45839</v>
      </c>
      <c r="D206" s="1261" t="s">
        <v>34</v>
      </c>
      <c r="E206" s="1262">
        <v>84510221</v>
      </c>
      <c r="F206" s="595" t="s">
        <v>77</v>
      </c>
      <c r="G206" s="1263"/>
      <c r="H206" s="597" t="s">
        <v>632</v>
      </c>
      <c r="I206" s="1264" t="s">
        <v>61</v>
      </c>
      <c r="J206" s="1264" t="s">
        <v>1086</v>
      </c>
      <c r="K206" s="599" t="s">
        <v>11</v>
      </c>
      <c r="L206" s="600"/>
      <c r="M206" s="352">
        <v>45826</v>
      </c>
      <c r="N206" s="353">
        <v>45825</v>
      </c>
      <c r="O206" s="354">
        <v>45827</v>
      </c>
      <c r="P206" s="353">
        <v>45826</v>
      </c>
      <c r="Q206" s="354">
        <v>45828</v>
      </c>
      <c r="R206" s="353">
        <v>45828</v>
      </c>
      <c r="S206" s="354">
        <v>45828</v>
      </c>
      <c r="T206" s="353">
        <v>45828</v>
      </c>
      <c r="U206" s="355">
        <v>45832</v>
      </c>
      <c r="V206" s="353">
        <v>45832</v>
      </c>
      <c r="W206" s="356">
        <v>45834</v>
      </c>
      <c r="X206" s="357">
        <v>45834</v>
      </c>
      <c r="Y206" s="359">
        <v>45839</v>
      </c>
      <c r="Z206" s="359">
        <v>45839</v>
      </c>
      <c r="AA206" s="601"/>
      <c r="AB206" s="359"/>
      <c r="AC206" s="251" t="s">
        <v>633</v>
      </c>
      <c r="AD206" s="361"/>
      <c r="AE206" s="362">
        <v>3</v>
      </c>
      <c r="AF206" s="363" t="str">
        <f t="shared" si="394"/>
        <v>4IE</v>
      </c>
      <c r="AG206" s="364">
        <f>IF($AE206=0,"　",VLOOKUP($AE206,ﾚｰｻﾞOP,34,0))</f>
        <v>0</v>
      </c>
      <c r="AH206" s="364">
        <f>IF($AE206=0,"　",VLOOKUP($AE206,ﾚｰｻﾞOP,35,0))</f>
        <v>0</v>
      </c>
      <c r="AI206" s="364">
        <f>IF($AE206=0,"　",VLOOKUP($AE206,ﾚｰｻﾞOP,36,0))</f>
        <v>0</v>
      </c>
      <c r="AJ206" s="364">
        <f>IF($AE206=0,"　",VLOOKUP($AE206,ﾚｰｻﾞOP,51,0))</f>
        <v>0</v>
      </c>
      <c r="AK206" s="364">
        <f>IF($AE206=0,"　",VLOOKUP($AE206,ﾚｰｻﾞOP,52,0))</f>
        <v>0</v>
      </c>
      <c r="AL206" s="364"/>
      <c r="AM206" s="364"/>
      <c r="AN206" s="364">
        <v>1</v>
      </c>
      <c r="AO206" s="364">
        <f>IF($AE206=0,"　",VLOOKUP($AE206,ﾚｰｻﾞOP,40,0))</f>
        <v>0</v>
      </c>
      <c r="AP206" s="363">
        <v>1</v>
      </c>
      <c r="AQ206" s="255">
        <v>1</v>
      </c>
      <c r="AR206" s="255">
        <v>1</v>
      </c>
      <c r="AS206" s="255">
        <f>IF($AE206=0,"　",VLOOKUP($AE206,ﾚｰｻﾞOP,47,0))</f>
        <v>0</v>
      </c>
      <c r="AT206" s="255"/>
      <c r="AU206" s="256">
        <f t="shared" si="443"/>
        <v>0</v>
      </c>
      <c r="AV206" s="257">
        <f t="shared" si="444"/>
        <v>1</v>
      </c>
      <c r="AW206" s="590">
        <v>45819</v>
      </c>
      <c r="AX206" s="369">
        <v>4163200</v>
      </c>
      <c r="AY206" s="154">
        <v>45819</v>
      </c>
      <c r="AZ206" s="367">
        <v>4163201</v>
      </c>
      <c r="BA206" s="154">
        <v>45819</v>
      </c>
      <c r="BB206" s="367">
        <v>4163202</v>
      </c>
      <c r="BC206" s="368">
        <v>45819</v>
      </c>
      <c r="BD206" s="369">
        <v>4163203</v>
      </c>
      <c r="BE206" s="154">
        <v>45819</v>
      </c>
      <c r="BF206" s="367">
        <v>4163204</v>
      </c>
      <c r="BG206" s="368">
        <v>45819</v>
      </c>
      <c r="BH206" s="367">
        <v>4163205</v>
      </c>
      <c r="BI206" s="154">
        <v>45805</v>
      </c>
      <c r="BJ206" s="367">
        <v>4163193</v>
      </c>
      <c r="BK206" s="154" t="str">
        <f t="shared" si="426"/>
        <v>-</v>
      </c>
      <c r="BL206" s="367"/>
      <c r="BM206" s="154" t="str">
        <f t="shared" si="427"/>
        <v>-</v>
      </c>
      <c r="BN206" s="367"/>
      <c r="BO206" s="155" t="str">
        <f t="shared" si="395"/>
        <v>-</v>
      </c>
      <c r="BP206" s="367"/>
      <c r="BQ206" s="154" t="str">
        <f t="shared" si="413"/>
        <v>-</v>
      </c>
      <c r="BR206" s="369"/>
      <c r="BS206" s="154" t="str">
        <f t="shared" si="396"/>
        <v>-</v>
      </c>
      <c r="BT206" s="369"/>
      <c r="BU206" s="154" t="str">
        <f t="shared" si="397"/>
        <v>-</v>
      </c>
      <c r="BV206" s="369"/>
      <c r="BW206" s="154" t="str">
        <f t="shared" si="398"/>
        <v>-</v>
      </c>
      <c r="BX206" s="367"/>
      <c r="BY206" s="154" t="str">
        <f t="shared" si="399"/>
        <v>-</v>
      </c>
      <c r="BZ206" s="369"/>
      <c r="CA206" s="154" t="str">
        <f t="shared" si="400"/>
        <v>-</v>
      </c>
      <c r="CB206" s="367"/>
      <c r="CC206" s="154" t="str">
        <f t="shared" si="401"/>
        <v>-</v>
      </c>
      <c r="CD206" s="367"/>
      <c r="CE206" s="154" t="str">
        <f t="shared" si="445"/>
        <v>-</v>
      </c>
      <c r="CF206" s="369"/>
      <c r="CG206" s="155" t="str">
        <f t="shared" si="428"/>
        <v>-</v>
      </c>
      <c r="CH206" s="367"/>
      <c r="CI206" s="154" t="str">
        <f t="shared" si="429"/>
        <v>-</v>
      </c>
      <c r="CJ206" s="369"/>
      <c r="CK206" s="154" t="str">
        <f t="shared" si="430"/>
        <v>-</v>
      </c>
      <c r="CL206" s="367"/>
      <c r="CM206" s="154" t="str">
        <f t="shared" si="431"/>
        <v>-</v>
      </c>
      <c r="CN206" s="367"/>
      <c r="CO206" s="155" t="str">
        <f t="shared" si="432"/>
        <v>-</v>
      </c>
      <c r="CP206" s="367"/>
      <c r="CQ206" s="155" t="str">
        <f t="shared" si="433"/>
        <v>-</v>
      </c>
      <c r="CR206" s="367"/>
      <c r="CS206" s="154" t="str">
        <f t="shared" si="446"/>
        <v>-</v>
      </c>
      <c r="CT206" s="367"/>
      <c r="CU206" s="155"/>
      <c r="CV206" s="367"/>
      <c r="CW206" s="154" t="str">
        <f t="shared" si="447"/>
        <v>-</v>
      </c>
      <c r="CX206" s="367"/>
      <c r="CY206" s="155" t="str">
        <f t="shared" si="448"/>
        <v>-</v>
      </c>
      <c r="CZ206" s="367"/>
      <c r="DA206" s="154" t="str">
        <f t="shared" si="449"/>
        <v>-</v>
      </c>
      <c r="DB206" s="369"/>
      <c r="DC206" s="155" t="str">
        <f t="shared" si="450"/>
        <v>-</v>
      </c>
      <c r="DD206" s="367"/>
      <c r="DE206" s="374">
        <f>IF(AG206=1,1,0)</f>
        <v>0</v>
      </c>
      <c r="DF206" s="373"/>
      <c r="DG206" s="265">
        <f t="shared" si="392"/>
        <v>0</v>
      </c>
      <c r="DH206" s="372"/>
      <c r="DI206" s="267">
        <f>IF(AG206=1,1,0)</f>
        <v>0</v>
      </c>
      <c r="DJ206" s="373"/>
      <c r="DK206" s="374">
        <f t="shared" si="452"/>
        <v>0</v>
      </c>
      <c r="DL206" s="373"/>
      <c r="DM206" s="375">
        <f t="shared" si="457"/>
        <v>0</v>
      </c>
      <c r="DN206" s="373"/>
      <c r="DO206" s="155">
        <f t="shared" si="458"/>
        <v>0</v>
      </c>
      <c r="DP206" s="372"/>
      <c r="DQ206" s="155">
        <f t="shared" si="459"/>
        <v>0</v>
      </c>
      <c r="DR206" s="373"/>
      <c r="DS206" s="155">
        <f t="shared" si="460"/>
        <v>0</v>
      </c>
      <c r="DT206" s="372"/>
      <c r="DU206" s="155">
        <f t="shared" si="453"/>
        <v>0</v>
      </c>
      <c r="DV206" s="373"/>
      <c r="DW206" s="368">
        <v>45791</v>
      </c>
      <c r="DX206" s="372">
        <v>4163194</v>
      </c>
      <c r="DY206" s="154">
        <f t="shared" si="451"/>
        <v>0</v>
      </c>
      <c r="DZ206" s="373"/>
      <c r="EA206" s="154">
        <v>45770</v>
      </c>
      <c r="EB206" s="373">
        <v>4163160</v>
      </c>
      <c r="EC206" s="269">
        <v>45798</v>
      </c>
      <c r="ED206" s="376">
        <v>4163196</v>
      </c>
      <c r="EE206" s="271">
        <v>45476</v>
      </c>
      <c r="EF206" s="377">
        <v>4063296</v>
      </c>
      <c r="EG206" s="273"/>
      <c r="EH206" s="274"/>
      <c r="EI206" s="275"/>
      <c r="EJ206" s="276"/>
      <c r="EK206" s="275"/>
      <c r="EL206" s="277"/>
      <c r="EM206" s="278" t="str">
        <f t="shared" si="455"/>
        <v xml:space="preserve"> </v>
      </c>
      <c r="EN206" s="372"/>
      <c r="EO206" s="155">
        <f t="shared" si="456"/>
        <v>0</v>
      </c>
      <c r="EP206" s="373"/>
      <c r="ER206" s="194" t="str">
        <f>IF(AND($AE206&gt;=11,$AE206&lt;=16,$I206="国内"),"1","-")</f>
        <v>-</v>
      </c>
      <c r="ET206" s="154" t="str">
        <f>IF($AE206=0,"　",VLOOKUP($AE206,ﾚｰｻﾞOP,60,0))</f>
        <v>-</v>
      </c>
      <c r="EU206" s="367"/>
      <c r="EV206" s="154" t="str">
        <f>IF($AE206=0,"　",VLOOKUP($AE206,ﾚｰｻﾞOP,60,0))</f>
        <v>-</v>
      </c>
      <c r="EW206" s="367"/>
      <c r="EX206" s="1274"/>
      <c r="EY206" s="1273"/>
      <c r="EZ206" s="154" t="str">
        <f>IF($AE206=0,"　",VLOOKUP($AE206,ﾚｰｻﾞOP,62,0))</f>
        <v>-</v>
      </c>
      <c r="FA206" s="367"/>
      <c r="FB206" s="154" t="str">
        <f>IF($AE206=0,"　",VLOOKUP($AE206,ﾚｰｻﾞOP,63,0))</f>
        <v>-</v>
      </c>
      <c r="FC206" s="367"/>
      <c r="FD206" s="154" t="str">
        <f>IF($AE206=0,"　",VLOOKUP($AE206,ﾚｰｻﾞOP,64,0))</f>
        <v>-</v>
      </c>
      <c r="FE206" s="367"/>
      <c r="FF206" s="155" t="str">
        <f>IF($AE206=0,"　",VLOOKUP($AE206,ﾚｰｻﾞOP,65,0))</f>
        <v>-</v>
      </c>
      <c r="FG206" s="367"/>
      <c r="FH206" s="154" t="str">
        <f>IF($AE206=0,"　",VLOOKUP($AE206,ﾚｰｻﾞOP,66,0))</f>
        <v>-</v>
      </c>
      <c r="FI206" s="367"/>
      <c r="FJ206" s="154" t="str">
        <f>IF($AE206=0,"　",VLOOKUP($AE206,ﾚｰｻﾞOP,67,0))</f>
        <v>-</v>
      </c>
      <c r="FK206" s="373"/>
      <c r="FL206" s="155" t="str">
        <f>IF($AE206=0,"　",VLOOKUP($AE206,ﾚｰｻﾞOP,68,0))</f>
        <v>-</v>
      </c>
      <c r="FM206" s="279"/>
      <c r="FN206" s="1184"/>
      <c r="FO206" s="280"/>
      <c r="FP206" s="281"/>
      <c r="FQ206" s="282"/>
      <c r="FS206" s="281"/>
      <c r="FT206" s="282"/>
    </row>
    <row r="207" spans="1:176" ht="18.600000000000001" customHeight="1">
      <c r="A207" s="228">
        <f t="shared" si="353"/>
        <v>197</v>
      </c>
      <c r="B207" s="343" t="str">
        <f t="shared" si="393"/>
        <v>4IE</v>
      </c>
      <c r="C207" s="1058">
        <v>45839</v>
      </c>
      <c r="D207" s="1050" t="s">
        <v>1024</v>
      </c>
      <c r="E207" s="1062">
        <v>89610061</v>
      </c>
      <c r="F207" s="595" t="s">
        <v>2185</v>
      </c>
      <c r="G207" s="1263"/>
      <c r="H207" s="597" t="s">
        <v>630</v>
      </c>
      <c r="I207" s="1264" t="s">
        <v>64</v>
      </c>
      <c r="J207" s="1264" t="s">
        <v>1078</v>
      </c>
      <c r="K207" s="599" t="s">
        <v>11</v>
      </c>
      <c r="L207" s="600"/>
      <c r="M207" s="352">
        <v>45826</v>
      </c>
      <c r="N207" s="353"/>
      <c r="O207" s="354">
        <v>45827</v>
      </c>
      <c r="P207" s="353">
        <v>45827</v>
      </c>
      <c r="Q207" s="354">
        <v>45828</v>
      </c>
      <c r="R207" s="353">
        <v>45828</v>
      </c>
      <c r="S207" s="354">
        <v>45828</v>
      </c>
      <c r="T207" s="353">
        <v>45828</v>
      </c>
      <c r="U207" s="355">
        <v>45832</v>
      </c>
      <c r="V207" s="353">
        <v>45829</v>
      </c>
      <c r="W207" s="356">
        <v>45834</v>
      </c>
      <c r="X207" s="357">
        <v>45834</v>
      </c>
      <c r="Y207" s="359">
        <v>45839</v>
      </c>
      <c r="Z207" s="359">
        <v>45839</v>
      </c>
      <c r="AA207" s="601"/>
      <c r="AB207" s="359"/>
      <c r="AC207" s="251"/>
      <c r="AD207" s="361"/>
      <c r="AE207" s="362">
        <v>25</v>
      </c>
      <c r="AF207" s="363" t="str">
        <f t="shared" si="394"/>
        <v>4IE</v>
      </c>
      <c r="AG207" s="364" t="str">
        <f>IF($AE207=0,"　",VLOOKUP($AE207,ﾚｰｻﾞOP,34,0))</f>
        <v>-</v>
      </c>
      <c r="AH207" s="364" t="str">
        <f>IF($AE207=0,"　",VLOOKUP($AE207,ﾚｰｻﾞOP,35,0))</f>
        <v>-</v>
      </c>
      <c r="AI207" s="364" t="str">
        <f>IF($AE207=0,"　",VLOOKUP($AE207,ﾚｰｻﾞOP,36,0))</f>
        <v>-</v>
      </c>
      <c r="AJ207" s="364" t="str">
        <f>IF($AE207=0,"　",VLOOKUP($AE207,ﾚｰｻﾞOP,51,0))</f>
        <v>-</v>
      </c>
      <c r="AK207" s="364" t="str">
        <f>IF($AE207=0,"　",VLOOKUP($AE207,ﾚｰｻﾞOP,52,0))</f>
        <v>-</v>
      </c>
      <c r="AL207" s="364"/>
      <c r="AM207" s="364"/>
      <c r="AN207" s="364" t="str">
        <f>IF($AE207=0,"　",VLOOKUP($AE207,ﾚｰｻﾞOP,37,0))</f>
        <v>-</v>
      </c>
      <c r="AO207" s="364" t="str">
        <f>IF($AE207=0,"　",VLOOKUP($AE207,ﾚｰｻﾞOP,40,0))</f>
        <v>-</v>
      </c>
      <c r="AP207" s="363" t="str">
        <f>IF($AE207=0,"　",VLOOKUP($AE207,ﾚｰｻﾞOP,43,0))</f>
        <v>-</v>
      </c>
      <c r="AQ207" s="255" t="str">
        <f>IF($AE207=0,"　",VLOOKUP($AE207,ﾚｰｻﾞOP,45,0))</f>
        <v>-</v>
      </c>
      <c r="AR207" s="255">
        <f>IF($AE207=0,"　",VLOOKUP($AE207,ﾚｰｻﾞOP,47,0))</f>
        <v>0</v>
      </c>
      <c r="AS207" s="255">
        <f>IF($AE207=0,"　",VLOOKUP($AE207,ﾚｰｻﾞOP,47,0))</f>
        <v>0</v>
      </c>
      <c r="AT207" s="255"/>
      <c r="AU207" s="256">
        <f t="shared" si="443"/>
        <v>0</v>
      </c>
      <c r="AV207" s="257">
        <f t="shared" si="444"/>
        <v>0</v>
      </c>
      <c r="AW207" s="590" t="str">
        <f>IF($AE207=0,"　",VLOOKUP($AE207,ﾚｰｻﾞOP,5,0))</f>
        <v>-</v>
      </c>
      <c r="AX207" s="369"/>
      <c r="AY207" s="154" t="str">
        <f>IF($AE207=0,"　",VLOOKUP($AE207,ﾚｰｻﾞOP,6,0))</f>
        <v>-</v>
      </c>
      <c r="AZ207" s="367"/>
      <c r="BA207" s="154" t="str">
        <f>IF($AE207=0,"　",VLOOKUP($AE207,ﾚｰｻﾞOP,7,0))</f>
        <v>-</v>
      </c>
      <c r="BB207" s="367"/>
      <c r="BC207" s="368" t="str">
        <f>IF($AE207=0,"　",VLOOKUP($AE207,ﾚｰｻﾞOP,8,0))</f>
        <v>-</v>
      </c>
      <c r="BD207" s="369"/>
      <c r="BE207" s="154" t="str">
        <f>IF($AE207=0,"　",VLOOKUP($AE207,ﾚｰｻﾞOP,9,0))</f>
        <v>-</v>
      </c>
      <c r="BF207" s="367"/>
      <c r="BG207" s="368" t="str">
        <f>IF($AE207=0,"　",VLOOKUP($AE207,ﾚｰｻﾞOP,10,0))</f>
        <v>-</v>
      </c>
      <c r="BH207" s="367"/>
      <c r="BI207" s="154" t="str">
        <f t="shared" ref="BI207:BI212" si="461">IF($AE207=0,"　",VLOOKUP($AE207,ﾚｰｻﾞOP,11,0))</f>
        <v>-</v>
      </c>
      <c r="BJ207" s="367"/>
      <c r="BK207" s="154" t="str">
        <f t="shared" si="426"/>
        <v>-</v>
      </c>
      <c r="BL207" s="367"/>
      <c r="BM207" s="154" t="str">
        <f t="shared" si="427"/>
        <v>-</v>
      </c>
      <c r="BN207" s="367"/>
      <c r="BO207" s="155" t="str">
        <f t="shared" si="395"/>
        <v>-</v>
      </c>
      <c r="BP207" s="367"/>
      <c r="BQ207" s="154" t="str">
        <f t="shared" si="413"/>
        <v>-</v>
      </c>
      <c r="BR207" s="369"/>
      <c r="BS207" s="154" t="str">
        <f t="shared" si="396"/>
        <v>-</v>
      </c>
      <c r="BT207" s="369"/>
      <c r="BU207" s="154" t="str">
        <f t="shared" si="397"/>
        <v>-</v>
      </c>
      <c r="BV207" s="369"/>
      <c r="BW207" s="154" t="str">
        <f t="shared" si="398"/>
        <v>-</v>
      </c>
      <c r="BX207" s="367"/>
      <c r="BY207" s="154" t="str">
        <f t="shared" si="399"/>
        <v>-</v>
      </c>
      <c r="BZ207" s="369"/>
      <c r="CA207" s="154" t="str">
        <f t="shared" si="400"/>
        <v>-</v>
      </c>
      <c r="CB207" s="367"/>
      <c r="CC207" s="154" t="str">
        <f t="shared" si="401"/>
        <v>-</v>
      </c>
      <c r="CD207" s="367"/>
      <c r="CE207" s="154" t="str">
        <f t="shared" si="445"/>
        <v>-</v>
      </c>
      <c r="CF207" s="369"/>
      <c r="CG207" s="155" t="str">
        <f t="shared" si="428"/>
        <v>-</v>
      </c>
      <c r="CH207" s="367"/>
      <c r="CI207" s="154" t="str">
        <f t="shared" si="429"/>
        <v>-</v>
      </c>
      <c r="CJ207" s="369"/>
      <c r="CK207" s="154" t="str">
        <f t="shared" si="430"/>
        <v>-</v>
      </c>
      <c r="CL207" s="367"/>
      <c r="CM207" s="154" t="str">
        <f t="shared" si="431"/>
        <v>-</v>
      </c>
      <c r="CN207" s="367"/>
      <c r="CO207" s="155" t="str">
        <f t="shared" si="432"/>
        <v>-</v>
      </c>
      <c r="CP207" s="367"/>
      <c r="CQ207" s="155" t="str">
        <f t="shared" si="433"/>
        <v>-</v>
      </c>
      <c r="CR207" s="367"/>
      <c r="CS207" s="154" t="str">
        <f t="shared" si="446"/>
        <v>-</v>
      </c>
      <c r="CT207" s="367"/>
      <c r="CU207" s="155"/>
      <c r="CV207" s="367"/>
      <c r="CW207" s="154" t="str">
        <f t="shared" si="447"/>
        <v>-</v>
      </c>
      <c r="CX207" s="367"/>
      <c r="CY207" s="155" t="str">
        <f t="shared" si="448"/>
        <v>-</v>
      </c>
      <c r="CZ207" s="367"/>
      <c r="DA207" s="154" t="str">
        <f t="shared" si="449"/>
        <v>-</v>
      </c>
      <c r="DB207" s="369"/>
      <c r="DC207" s="155" t="str">
        <f t="shared" si="450"/>
        <v>-</v>
      </c>
      <c r="DD207" s="367"/>
      <c r="DE207" s="374">
        <f>IF(AG207=1,1,0)</f>
        <v>0</v>
      </c>
      <c r="DF207" s="373"/>
      <c r="DG207" s="265">
        <f t="shared" si="392"/>
        <v>0</v>
      </c>
      <c r="DH207" s="372"/>
      <c r="DI207" s="267">
        <f>IF(AG207=1,1,0)</f>
        <v>0</v>
      </c>
      <c r="DJ207" s="373"/>
      <c r="DK207" s="374">
        <f t="shared" si="452"/>
        <v>0</v>
      </c>
      <c r="DL207" s="373"/>
      <c r="DM207" s="374">
        <f t="shared" si="457"/>
        <v>0</v>
      </c>
      <c r="DN207" s="373"/>
      <c r="DO207" s="155">
        <f t="shared" si="458"/>
        <v>0</v>
      </c>
      <c r="DP207" s="372"/>
      <c r="DQ207" s="155">
        <f t="shared" si="459"/>
        <v>0</v>
      </c>
      <c r="DR207" s="373"/>
      <c r="DS207" s="155">
        <f t="shared" si="460"/>
        <v>0</v>
      </c>
      <c r="DT207" s="372"/>
      <c r="DU207" s="155">
        <f t="shared" si="453"/>
        <v>0</v>
      </c>
      <c r="DV207" s="373"/>
      <c r="DW207" s="368">
        <f t="shared" ref="DW207:DW212" si="462">IF(AN207=1,1,0)</f>
        <v>0</v>
      </c>
      <c r="DX207" s="372"/>
      <c r="DY207" s="154">
        <f t="shared" si="451"/>
        <v>0</v>
      </c>
      <c r="DZ207" s="373"/>
      <c r="EA207" s="154">
        <f>IF(AP207=1,1,0)</f>
        <v>0</v>
      </c>
      <c r="EB207" s="373"/>
      <c r="EC207" s="269">
        <f>IF(AQ207=1,1,0)</f>
        <v>0</v>
      </c>
      <c r="ED207" s="376"/>
      <c r="EE207" s="271">
        <f>IF(AV207=0,0,1)</f>
        <v>0</v>
      </c>
      <c r="EF207" s="377"/>
      <c r="EG207" s="273"/>
      <c r="EH207" s="274"/>
      <c r="EI207" s="275"/>
      <c r="EJ207" s="276"/>
      <c r="EK207" s="275"/>
      <c r="EL207" s="277"/>
      <c r="EM207" s="278" t="str">
        <f t="shared" si="455"/>
        <v xml:space="preserve"> </v>
      </c>
      <c r="EN207" s="372"/>
      <c r="EO207" s="155">
        <f t="shared" si="456"/>
        <v>0</v>
      </c>
      <c r="EP207" s="373"/>
      <c r="ER207" s="194" t="str">
        <f>IF(AND($AE207&gt;=11,$AE207&lt;=16,$I207="国内"),"1","-")</f>
        <v>-</v>
      </c>
      <c r="ET207" s="154">
        <v>45797</v>
      </c>
      <c r="EU207" s="367">
        <v>4163183</v>
      </c>
      <c r="EV207" s="154">
        <v>45797</v>
      </c>
      <c r="EW207" s="367">
        <v>4163183</v>
      </c>
      <c r="EX207" s="1274"/>
      <c r="EY207" s="1273"/>
      <c r="EZ207" s="154">
        <f>IF($AE207=0,"　",VLOOKUP($AE207,ﾚｰｻﾞOP,62,0))</f>
        <v>0</v>
      </c>
      <c r="FA207" s="367"/>
      <c r="FB207" s="154">
        <f>IF($AE207=0,"　",VLOOKUP($AE207,ﾚｰｻﾞOP,63,0))</f>
        <v>0</v>
      </c>
      <c r="FC207" s="367"/>
      <c r="FD207" s="154">
        <v>45784</v>
      </c>
      <c r="FE207" s="367">
        <v>4163176</v>
      </c>
      <c r="FF207" s="155">
        <f>IF($AE207=0,"　",VLOOKUP($AE207,ﾚｰｻﾞOP,65,0))</f>
        <v>0</v>
      </c>
      <c r="FG207" s="367"/>
      <c r="FH207" s="154">
        <v>45770</v>
      </c>
      <c r="FI207" s="367">
        <v>4163173</v>
      </c>
      <c r="FJ207" s="154">
        <v>45797</v>
      </c>
      <c r="FK207" s="373">
        <v>4163197</v>
      </c>
      <c r="FL207" s="155">
        <f>IF($AE207=0,"　",VLOOKUP($AE207,ﾚｰｻﾞOP,68,0))</f>
        <v>1</v>
      </c>
      <c r="FM207" s="279"/>
      <c r="FN207" s="1184">
        <v>45799</v>
      </c>
      <c r="FO207" s="280">
        <v>4154235</v>
      </c>
      <c r="FP207" s="281"/>
      <c r="FQ207" s="282"/>
      <c r="FS207" s="281"/>
      <c r="FT207" s="282"/>
    </row>
    <row r="208" spans="1:176" ht="18.600000000000001" customHeight="1">
      <c r="A208" s="228">
        <f t="shared" si="353"/>
        <v>198</v>
      </c>
      <c r="B208" s="343" t="str">
        <f t="shared" si="393"/>
        <v>4IE</v>
      </c>
      <c r="C208" s="1058">
        <v>45839</v>
      </c>
      <c r="D208" s="1050" t="s">
        <v>990</v>
      </c>
      <c r="E208" s="1051">
        <v>89610053</v>
      </c>
      <c r="F208" s="595" t="s">
        <v>2186</v>
      </c>
      <c r="G208" s="1263"/>
      <c r="H208" s="597" t="s">
        <v>2</v>
      </c>
      <c r="I208" s="1264" t="s">
        <v>992</v>
      </c>
      <c r="J208" s="1264" t="s">
        <v>1081</v>
      </c>
      <c r="K208" s="599" t="s">
        <v>11</v>
      </c>
      <c r="L208" s="600"/>
      <c r="M208" s="352">
        <v>45827</v>
      </c>
      <c r="N208" s="353"/>
      <c r="O208" s="354">
        <v>45828</v>
      </c>
      <c r="P208" s="353">
        <v>45827</v>
      </c>
      <c r="Q208" s="354">
        <v>45829</v>
      </c>
      <c r="R208" s="353">
        <v>45829</v>
      </c>
      <c r="S208" s="354">
        <v>45829</v>
      </c>
      <c r="T208" s="353"/>
      <c r="U208" s="355">
        <v>45833</v>
      </c>
      <c r="V208" s="353">
        <v>45832</v>
      </c>
      <c r="W208" s="356">
        <v>45835</v>
      </c>
      <c r="X208" s="357">
        <v>45833</v>
      </c>
      <c r="Y208" s="359">
        <v>45840</v>
      </c>
      <c r="Z208" s="359">
        <v>45840</v>
      </c>
      <c r="AA208" s="601"/>
      <c r="AB208" s="359"/>
      <c r="AC208" s="602"/>
      <c r="AD208" s="361"/>
      <c r="AE208" s="362">
        <v>25</v>
      </c>
      <c r="AF208" s="363" t="str">
        <f t="shared" si="394"/>
        <v>4IE</v>
      </c>
      <c r="AG208" s="364" t="str">
        <f>IF($AE208=0,"　",VLOOKUP($AE208,ﾚｰｻﾞOP,34,0))</f>
        <v>-</v>
      </c>
      <c r="AH208" s="364" t="str">
        <f>IF($AE208=0,"　",VLOOKUP($AE208,ﾚｰｻﾞOP,35,0))</f>
        <v>-</v>
      </c>
      <c r="AI208" s="364" t="str">
        <f>IF($AE208=0,"　",VLOOKUP($AE208,ﾚｰｻﾞOP,36,0))</f>
        <v>-</v>
      </c>
      <c r="AJ208" s="364" t="str">
        <f>IF($AE208=0,"　",VLOOKUP($AE208,ﾚｰｻﾞOP,51,0))</f>
        <v>-</v>
      </c>
      <c r="AK208" s="364" t="str">
        <f>IF($AE208=0,"　",VLOOKUP($AE208,ﾚｰｻﾞOP,52,0))</f>
        <v>-</v>
      </c>
      <c r="AL208" s="364"/>
      <c r="AM208" s="364"/>
      <c r="AN208" s="364" t="str">
        <f>IF($AE208=0,"　",VLOOKUP($AE208,ﾚｰｻﾞOP,37,0))</f>
        <v>-</v>
      </c>
      <c r="AO208" s="364" t="str">
        <f>IF($AE208=0,"　",VLOOKUP($AE208,ﾚｰｻﾞOP,40,0))</f>
        <v>-</v>
      </c>
      <c r="AP208" s="363" t="str">
        <f>IF($AE208=0,"　",VLOOKUP($AE208,ﾚｰｻﾞOP,43,0))</f>
        <v>-</v>
      </c>
      <c r="AQ208" s="255" t="str">
        <f>IF($AE208=0,"　",VLOOKUP($AE208,ﾚｰｻﾞOP,45,0))</f>
        <v>-</v>
      </c>
      <c r="AR208" s="255">
        <f>IF($AE208=0,"　",VLOOKUP($AE208,ﾚｰｻﾞOP,47,0))</f>
        <v>0</v>
      </c>
      <c r="AS208" s="255">
        <f>IF($AE208=0,"　",VLOOKUP($AE208,ﾚｰｻﾞOP,47,0))</f>
        <v>0</v>
      </c>
      <c r="AT208" s="255"/>
      <c r="AU208" s="256">
        <f t="shared" si="443"/>
        <v>0</v>
      </c>
      <c r="AV208" s="257">
        <f t="shared" si="444"/>
        <v>0</v>
      </c>
      <c r="AW208" s="590" t="str">
        <f>IF($AE208=0,"　",VLOOKUP($AE208,ﾚｰｻﾞOP,5,0))</f>
        <v>-</v>
      </c>
      <c r="AX208" s="369"/>
      <c r="AY208" s="154" t="str">
        <f>IF($AE208=0,"　",VLOOKUP($AE208,ﾚｰｻﾞOP,6,0))</f>
        <v>-</v>
      </c>
      <c r="AZ208" s="367"/>
      <c r="BA208" s="154" t="str">
        <f>IF($AE208=0,"　",VLOOKUP($AE208,ﾚｰｻﾞOP,7,0))</f>
        <v>-</v>
      </c>
      <c r="BB208" s="367"/>
      <c r="BC208" s="368" t="str">
        <f>IF($AE208=0,"　",VLOOKUP($AE208,ﾚｰｻﾞOP,8,0))</f>
        <v>-</v>
      </c>
      <c r="BD208" s="369"/>
      <c r="BE208" s="154" t="str">
        <f>IF($AE208=0,"　",VLOOKUP($AE208,ﾚｰｻﾞOP,9,0))</f>
        <v>-</v>
      </c>
      <c r="BF208" s="367"/>
      <c r="BG208" s="368" t="str">
        <f>IF($AE208=0,"　",VLOOKUP($AE208,ﾚｰｻﾞOP,10,0))</f>
        <v>-</v>
      </c>
      <c r="BH208" s="367"/>
      <c r="BI208" s="154" t="str">
        <f t="shared" si="461"/>
        <v>-</v>
      </c>
      <c r="BJ208" s="367"/>
      <c r="BK208" s="154" t="str">
        <f t="shared" si="426"/>
        <v>-</v>
      </c>
      <c r="BL208" s="367"/>
      <c r="BM208" s="154" t="str">
        <f t="shared" si="427"/>
        <v>-</v>
      </c>
      <c r="BN208" s="367"/>
      <c r="BO208" s="155" t="str">
        <f t="shared" si="395"/>
        <v>-</v>
      </c>
      <c r="BP208" s="367"/>
      <c r="BQ208" s="154" t="str">
        <f t="shared" si="413"/>
        <v>-</v>
      </c>
      <c r="BR208" s="369"/>
      <c r="BS208" s="154" t="str">
        <f t="shared" si="396"/>
        <v>-</v>
      </c>
      <c r="BT208" s="369"/>
      <c r="BU208" s="154" t="str">
        <f t="shared" si="397"/>
        <v>-</v>
      </c>
      <c r="BV208" s="369"/>
      <c r="BW208" s="154" t="str">
        <f t="shared" si="398"/>
        <v>-</v>
      </c>
      <c r="BX208" s="367"/>
      <c r="BY208" s="154" t="str">
        <f t="shared" si="399"/>
        <v>-</v>
      </c>
      <c r="BZ208" s="369"/>
      <c r="CA208" s="154" t="str">
        <f t="shared" si="400"/>
        <v>-</v>
      </c>
      <c r="CB208" s="367"/>
      <c r="CC208" s="154" t="str">
        <f t="shared" si="401"/>
        <v>-</v>
      </c>
      <c r="CD208" s="367"/>
      <c r="CE208" s="154" t="str">
        <f t="shared" si="445"/>
        <v>-</v>
      </c>
      <c r="CF208" s="369"/>
      <c r="CG208" s="155" t="str">
        <f t="shared" si="428"/>
        <v>-</v>
      </c>
      <c r="CH208" s="367"/>
      <c r="CI208" s="154" t="str">
        <f t="shared" si="429"/>
        <v>-</v>
      </c>
      <c r="CJ208" s="369"/>
      <c r="CK208" s="154" t="str">
        <f t="shared" si="430"/>
        <v>-</v>
      </c>
      <c r="CL208" s="367"/>
      <c r="CM208" s="154" t="str">
        <f t="shared" si="431"/>
        <v>-</v>
      </c>
      <c r="CN208" s="367"/>
      <c r="CO208" s="155" t="str">
        <f t="shared" si="432"/>
        <v>-</v>
      </c>
      <c r="CP208" s="367"/>
      <c r="CQ208" s="155" t="str">
        <f t="shared" si="433"/>
        <v>-</v>
      </c>
      <c r="CR208" s="367"/>
      <c r="CS208" s="154" t="str">
        <f t="shared" si="446"/>
        <v>-</v>
      </c>
      <c r="CT208" s="367"/>
      <c r="CU208" s="155"/>
      <c r="CV208" s="367"/>
      <c r="CW208" s="154" t="str">
        <f t="shared" si="447"/>
        <v>-</v>
      </c>
      <c r="CX208" s="367"/>
      <c r="CY208" s="155" t="str">
        <f t="shared" si="448"/>
        <v>-</v>
      </c>
      <c r="CZ208" s="367"/>
      <c r="DA208" s="154" t="str">
        <f t="shared" si="449"/>
        <v>-</v>
      </c>
      <c r="DB208" s="369"/>
      <c r="DC208" s="155" t="str">
        <f t="shared" si="450"/>
        <v>-</v>
      </c>
      <c r="DD208" s="367"/>
      <c r="DE208" s="374">
        <f>IF(AG208=1,1,0)</f>
        <v>0</v>
      </c>
      <c r="DF208" s="373"/>
      <c r="DG208" s="265">
        <f t="shared" ref="DG208:DG227" si="463">IF(AH208=1,1,0)</f>
        <v>0</v>
      </c>
      <c r="DH208" s="372"/>
      <c r="DI208" s="267">
        <f>IF(AG208=1,1,0)</f>
        <v>0</v>
      </c>
      <c r="DJ208" s="373"/>
      <c r="DK208" s="374">
        <f t="shared" si="452"/>
        <v>0</v>
      </c>
      <c r="DL208" s="373"/>
      <c r="DM208" s="374">
        <f t="shared" si="457"/>
        <v>0</v>
      </c>
      <c r="DN208" s="373"/>
      <c r="DO208" s="155">
        <f t="shared" si="458"/>
        <v>0</v>
      </c>
      <c r="DP208" s="372"/>
      <c r="DQ208" s="155">
        <f t="shared" si="459"/>
        <v>0</v>
      </c>
      <c r="DR208" s="373"/>
      <c r="DS208" s="155">
        <f t="shared" si="460"/>
        <v>0</v>
      </c>
      <c r="DT208" s="372"/>
      <c r="DU208" s="155">
        <f t="shared" si="453"/>
        <v>0</v>
      </c>
      <c r="DV208" s="373"/>
      <c r="DW208" s="368">
        <f t="shared" si="462"/>
        <v>0</v>
      </c>
      <c r="DX208" s="372"/>
      <c r="DY208" s="154">
        <f t="shared" si="451"/>
        <v>0</v>
      </c>
      <c r="DZ208" s="373"/>
      <c r="EA208" s="154">
        <f>IF(AP208=1,1,0)</f>
        <v>0</v>
      </c>
      <c r="EB208" s="373"/>
      <c r="EC208" s="269">
        <f>IF(AQ208=1,1,0)</f>
        <v>0</v>
      </c>
      <c r="ED208" s="376"/>
      <c r="EE208" s="271">
        <f>IF(AV208=0,0,1)</f>
        <v>0</v>
      </c>
      <c r="EF208" s="377"/>
      <c r="EG208" s="273"/>
      <c r="EH208" s="274"/>
      <c r="EI208" s="275"/>
      <c r="EJ208" s="276"/>
      <c r="EK208" s="275"/>
      <c r="EL208" s="277"/>
      <c r="EM208" s="278" t="str">
        <f t="shared" si="455"/>
        <v xml:space="preserve"> </v>
      </c>
      <c r="EN208" s="372"/>
      <c r="EO208" s="155">
        <f t="shared" si="456"/>
        <v>0</v>
      </c>
      <c r="EP208" s="373"/>
      <c r="ER208" s="194" t="str">
        <f>IF(AND($AE208&gt;=11,$AE208&lt;=16,$I208="国内"),"1","-")</f>
        <v>-</v>
      </c>
      <c r="ET208" s="154">
        <v>45797</v>
      </c>
      <c r="EU208" s="367">
        <v>4163183</v>
      </c>
      <c r="EV208" s="154">
        <v>45797</v>
      </c>
      <c r="EW208" s="367">
        <v>4163183</v>
      </c>
      <c r="EX208" s="1274"/>
      <c r="EY208" s="1273"/>
      <c r="EZ208" s="154">
        <v>45791</v>
      </c>
      <c r="FA208" s="367">
        <v>4163174</v>
      </c>
      <c r="FB208" s="154">
        <v>45784</v>
      </c>
      <c r="FC208" s="367">
        <v>4163175</v>
      </c>
      <c r="FD208" s="154">
        <f>IF($AE208=0,"　",VLOOKUP($AE208,ﾚｰｻﾞOP,64,0))</f>
        <v>0</v>
      </c>
      <c r="FE208" s="367"/>
      <c r="FF208" s="155">
        <f>IF($AE208=0,"　",VLOOKUP($AE208,ﾚｰｻﾞOP,65,0))</f>
        <v>0</v>
      </c>
      <c r="FG208" s="367"/>
      <c r="FH208" s="154">
        <f>IF($AE208=0,"　",VLOOKUP($AE208,ﾚｰｻﾞOP,66,0))</f>
        <v>0</v>
      </c>
      <c r="FI208" s="367"/>
      <c r="FJ208" s="154">
        <v>45797</v>
      </c>
      <c r="FK208" s="373">
        <v>4163197</v>
      </c>
      <c r="FL208" s="155">
        <f>IF($AE208=0,"　",VLOOKUP($AE208,ﾚｰｻﾞOP,68,0))</f>
        <v>1</v>
      </c>
      <c r="FM208" s="279"/>
      <c r="FN208" s="1184"/>
      <c r="FO208" s="280"/>
      <c r="FP208" s="281">
        <v>1</v>
      </c>
      <c r="FQ208" s="282"/>
      <c r="FS208" s="281"/>
      <c r="FT208" s="282"/>
    </row>
    <row r="209" spans="1:176" ht="18.600000000000001" customHeight="1">
      <c r="A209" s="228">
        <f t="shared" si="353"/>
        <v>199</v>
      </c>
      <c r="B209" s="343" t="str">
        <f t="shared" si="393"/>
        <v>4IE</v>
      </c>
      <c r="C209" s="1353">
        <v>45870</v>
      </c>
      <c r="D209" s="1440" t="s">
        <v>1132</v>
      </c>
      <c r="E209" s="1441" t="s">
        <v>1150</v>
      </c>
      <c r="F209" s="595" t="s">
        <v>2187</v>
      </c>
      <c r="G209" s="1442"/>
      <c r="H209" s="597" t="s">
        <v>630</v>
      </c>
      <c r="I209" s="598" t="s">
        <v>48</v>
      </c>
      <c r="J209" s="1357" t="s">
        <v>1069</v>
      </c>
      <c r="K209" s="1358" t="s">
        <v>503</v>
      </c>
      <c r="L209" s="1443"/>
      <c r="M209" s="1444">
        <v>45827</v>
      </c>
      <c r="N209" s="1445">
        <v>45826</v>
      </c>
      <c r="O209" s="1446">
        <v>45828</v>
      </c>
      <c r="P209" s="1445">
        <v>45828</v>
      </c>
      <c r="Q209" s="1446">
        <v>45829</v>
      </c>
      <c r="R209" s="1445">
        <v>45829</v>
      </c>
      <c r="S209" s="1446">
        <v>45829</v>
      </c>
      <c r="T209" s="1445"/>
      <c r="U209" s="1447">
        <v>45833</v>
      </c>
      <c r="V209" s="1445">
        <v>45833</v>
      </c>
      <c r="W209" s="1448">
        <v>45835</v>
      </c>
      <c r="X209" s="1449">
        <v>45835</v>
      </c>
      <c r="Y209" s="1366">
        <v>45841</v>
      </c>
      <c r="Z209" s="1450">
        <v>45840</v>
      </c>
      <c r="AA209" s="1451"/>
      <c r="AB209" s="1452"/>
      <c r="AC209" s="251" t="s">
        <v>633</v>
      </c>
      <c r="AD209" s="1453"/>
      <c r="AE209" s="1454">
        <v>5</v>
      </c>
      <c r="AF209" s="363" t="str">
        <f t="shared" si="394"/>
        <v>4IE</v>
      </c>
      <c r="AG209" s="1455">
        <v>1</v>
      </c>
      <c r="AH209" s="1455"/>
      <c r="AI209" s="1455"/>
      <c r="AJ209" s="1455"/>
      <c r="AK209" s="1455"/>
      <c r="AL209" s="1455"/>
      <c r="AM209" s="1455"/>
      <c r="AN209" s="1455"/>
      <c r="AO209" s="1455"/>
      <c r="AP209" s="1456">
        <v>1</v>
      </c>
      <c r="AQ209" s="1455">
        <v>1</v>
      </c>
      <c r="AR209" s="1455">
        <v>1</v>
      </c>
      <c r="AS209" s="1455"/>
      <c r="AT209" s="1455"/>
      <c r="AU209" s="256">
        <f t="shared" si="443"/>
        <v>0</v>
      </c>
      <c r="AV209" s="257">
        <f t="shared" si="444"/>
        <v>1</v>
      </c>
      <c r="AW209" s="590">
        <v>45826</v>
      </c>
      <c r="AX209" s="369">
        <v>4163224</v>
      </c>
      <c r="AY209" s="154">
        <v>45826</v>
      </c>
      <c r="AZ209" s="367">
        <v>4163225</v>
      </c>
      <c r="BA209" s="154">
        <v>45826</v>
      </c>
      <c r="BB209" s="367">
        <v>4163226</v>
      </c>
      <c r="BC209" s="368">
        <v>45819</v>
      </c>
      <c r="BD209" s="369">
        <v>4163203</v>
      </c>
      <c r="BE209" s="154">
        <v>45819</v>
      </c>
      <c r="BF209" s="367">
        <v>4163204</v>
      </c>
      <c r="BG209" s="368">
        <v>45826</v>
      </c>
      <c r="BH209" s="367">
        <v>4163229</v>
      </c>
      <c r="BI209" s="154" t="str">
        <f t="shared" si="461"/>
        <v>-</v>
      </c>
      <c r="BJ209" s="367"/>
      <c r="BK209" s="154" t="str">
        <f t="shared" si="426"/>
        <v>-</v>
      </c>
      <c r="BL209" s="367"/>
      <c r="BM209" s="154" t="str">
        <f t="shared" si="427"/>
        <v>-</v>
      </c>
      <c r="BN209" s="367"/>
      <c r="BO209" s="155" t="str">
        <f t="shared" si="395"/>
        <v>-</v>
      </c>
      <c r="BP209" s="367"/>
      <c r="BQ209" s="1457">
        <v>45561</v>
      </c>
      <c r="BR209" s="259">
        <v>4063398</v>
      </c>
      <c r="BS209" s="154" t="str">
        <f t="shared" si="396"/>
        <v>-</v>
      </c>
      <c r="BT209" s="369"/>
      <c r="BU209" s="154" t="str">
        <f t="shared" si="397"/>
        <v>-</v>
      </c>
      <c r="BV209" s="369"/>
      <c r="BW209" s="154" t="str">
        <f t="shared" si="398"/>
        <v>-</v>
      </c>
      <c r="BX209" s="367"/>
      <c r="BY209" s="154" t="str">
        <f t="shared" si="399"/>
        <v>-</v>
      </c>
      <c r="BZ209" s="369"/>
      <c r="CA209" s="154" t="str">
        <f t="shared" si="400"/>
        <v>-</v>
      </c>
      <c r="CB209" s="367"/>
      <c r="CC209" s="154" t="str">
        <f t="shared" si="401"/>
        <v>-</v>
      </c>
      <c r="CD209" s="367"/>
      <c r="CE209" s="154" t="str">
        <f t="shared" si="445"/>
        <v>-</v>
      </c>
      <c r="CF209" s="369"/>
      <c r="CG209" s="155" t="str">
        <f t="shared" si="428"/>
        <v>-</v>
      </c>
      <c r="CH209" s="367"/>
      <c r="CI209" s="154" t="str">
        <f t="shared" si="429"/>
        <v>-</v>
      </c>
      <c r="CJ209" s="369"/>
      <c r="CK209" s="154" t="str">
        <f t="shared" si="430"/>
        <v>-</v>
      </c>
      <c r="CL209" s="367"/>
      <c r="CM209" s="154" t="str">
        <f t="shared" si="431"/>
        <v>-</v>
      </c>
      <c r="CN209" s="367"/>
      <c r="CO209" s="155" t="str">
        <f t="shared" si="432"/>
        <v>-</v>
      </c>
      <c r="CP209" s="367"/>
      <c r="CQ209" s="155" t="str">
        <f t="shared" si="433"/>
        <v>-</v>
      </c>
      <c r="CR209" s="367"/>
      <c r="CS209" s="154" t="str">
        <f t="shared" si="446"/>
        <v>-</v>
      </c>
      <c r="CT209" s="367"/>
      <c r="CU209" s="155"/>
      <c r="CV209" s="367"/>
      <c r="CW209" s="154" t="str">
        <f t="shared" si="447"/>
        <v>-</v>
      </c>
      <c r="CX209" s="367"/>
      <c r="CY209" s="155" t="str">
        <f t="shared" si="448"/>
        <v>-</v>
      </c>
      <c r="CZ209" s="367"/>
      <c r="DA209" s="154" t="str">
        <f t="shared" si="449"/>
        <v>-</v>
      </c>
      <c r="DB209" s="369"/>
      <c r="DC209" s="155" t="str">
        <f t="shared" si="450"/>
        <v>-</v>
      </c>
      <c r="DD209" s="1458"/>
      <c r="DE209" s="374">
        <v>45799</v>
      </c>
      <c r="DF209" s="1063">
        <v>4163265</v>
      </c>
      <c r="DG209" s="265">
        <f t="shared" si="463"/>
        <v>0</v>
      </c>
      <c r="DH209" s="372"/>
      <c r="DI209" s="267">
        <v>45756</v>
      </c>
      <c r="DJ209" s="373">
        <v>4163131</v>
      </c>
      <c r="DK209" s="374">
        <f t="shared" si="452"/>
        <v>0</v>
      </c>
      <c r="DL209" s="373"/>
      <c r="DM209" s="374">
        <f t="shared" si="457"/>
        <v>0</v>
      </c>
      <c r="DN209" s="373"/>
      <c r="DO209" s="155">
        <f t="shared" si="458"/>
        <v>0</v>
      </c>
      <c r="DP209" s="372"/>
      <c r="DQ209" s="155">
        <f t="shared" si="459"/>
        <v>0</v>
      </c>
      <c r="DR209" s="373"/>
      <c r="DS209" s="155">
        <f t="shared" si="460"/>
        <v>0</v>
      </c>
      <c r="DT209" s="372"/>
      <c r="DU209" s="155">
        <f t="shared" si="453"/>
        <v>0</v>
      </c>
      <c r="DV209" s="373"/>
      <c r="DW209" s="368">
        <f t="shared" si="462"/>
        <v>0</v>
      </c>
      <c r="DX209" s="372"/>
      <c r="DY209" s="154">
        <f t="shared" si="451"/>
        <v>0</v>
      </c>
      <c r="DZ209" s="373"/>
      <c r="EA209" s="154">
        <v>45770</v>
      </c>
      <c r="EB209" s="373">
        <v>4163160</v>
      </c>
      <c r="EC209" s="269">
        <v>45798</v>
      </c>
      <c r="ED209" s="376">
        <v>4163196</v>
      </c>
      <c r="EE209" s="271">
        <v>45476</v>
      </c>
      <c r="EF209" s="377">
        <v>4063296</v>
      </c>
      <c r="EG209" s="273"/>
      <c r="EH209" s="274"/>
      <c r="EI209" s="275"/>
      <c r="EJ209" s="276"/>
      <c r="EK209" s="275"/>
      <c r="EL209" s="277"/>
      <c r="EM209" s="278" t="str">
        <f t="shared" si="455"/>
        <v xml:space="preserve"> </v>
      </c>
      <c r="EN209" s="372"/>
      <c r="EO209" s="155">
        <f t="shared" si="456"/>
        <v>0</v>
      </c>
      <c r="EP209" s="373"/>
      <c r="ER209" s="1459"/>
      <c r="ET209" s="1460" t="str">
        <f>IF($AE209=0,"　",VLOOKUP($AE209,ﾚｰｻﾞOP,60,0))</f>
        <v>-</v>
      </c>
      <c r="EU209" s="1458"/>
      <c r="EV209" s="1460" t="str">
        <f>IF($AE209=0,"　",VLOOKUP($AE209,ﾚｰｻﾞOP,60,0))</f>
        <v>-</v>
      </c>
      <c r="EW209" s="1458"/>
      <c r="EX209" s="1274"/>
      <c r="EY209" s="1273"/>
      <c r="EZ209" s="1460"/>
      <c r="FA209" s="1458"/>
      <c r="FB209" s="1460"/>
      <c r="FC209" s="1458"/>
      <c r="FD209" s="1460"/>
      <c r="FE209" s="1458"/>
      <c r="FF209" s="1461"/>
      <c r="FG209" s="1458"/>
      <c r="FH209" s="1460"/>
      <c r="FI209" s="1458"/>
      <c r="FJ209" s="1460"/>
      <c r="FK209" s="6663"/>
      <c r="FL209" s="1461"/>
      <c r="FM209" s="279"/>
      <c r="FN209" s="1184"/>
      <c r="FO209" s="280"/>
      <c r="FP209" s="281"/>
      <c r="FQ209" s="282"/>
      <c r="FS209" s="281"/>
      <c r="FT209" s="282"/>
    </row>
    <row r="210" spans="1:176" ht="18.600000000000001" customHeight="1">
      <c r="A210" s="228">
        <f t="shared" si="353"/>
        <v>200</v>
      </c>
      <c r="B210" s="343" t="str">
        <f t="shared" si="393"/>
        <v>4IE</v>
      </c>
      <c r="C210" s="1353">
        <v>45870</v>
      </c>
      <c r="D210" s="1440" t="s">
        <v>1132</v>
      </c>
      <c r="E210" s="1462" t="s">
        <v>1151</v>
      </c>
      <c r="F210" s="595" t="s">
        <v>2188</v>
      </c>
      <c r="G210" s="1463"/>
      <c r="H210" s="597" t="s">
        <v>630</v>
      </c>
      <c r="I210" s="598" t="s">
        <v>48</v>
      </c>
      <c r="J210" s="1357" t="s">
        <v>1069</v>
      </c>
      <c r="K210" s="1358" t="s">
        <v>503</v>
      </c>
      <c r="L210" s="1464"/>
      <c r="M210" s="1465">
        <v>45828</v>
      </c>
      <c r="N210" s="1466">
        <v>45826</v>
      </c>
      <c r="O210" s="1467">
        <v>45829</v>
      </c>
      <c r="P210" s="1466">
        <v>45828</v>
      </c>
      <c r="Q210" s="1467">
        <v>45832</v>
      </c>
      <c r="R210" s="1466">
        <v>45829</v>
      </c>
      <c r="S210" s="1467">
        <v>45832</v>
      </c>
      <c r="T210" s="1466"/>
      <c r="U210" s="1468">
        <v>45834</v>
      </c>
      <c r="V210" s="1466">
        <v>45833</v>
      </c>
      <c r="W210" s="1469">
        <v>45836</v>
      </c>
      <c r="X210" s="1470">
        <v>45836</v>
      </c>
      <c r="Y210" s="1366">
        <v>45841</v>
      </c>
      <c r="Z210" s="1471">
        <v>45840</v>
      </c>
      <c r="AA210" s="1472"/>
      <c r="AB210" s="1473"/>
      <c r="AC210" s="251" t="s">
        <v>633</v>
      </c>
      <c r="AD210" s="1474"/>
      <c r="AE210" s="1475">
        <v>5</v>
      </c>
      <c r="AF210" s="363" t="str">
        <f t="shared" si="394"/>
        <v>4IE</v>
      </c>
      <c r="AG210" s="1476">
        <v>1</v>
      </c>
      <c r="AH210" s="1476"/>
      <c r="AI210" s="1476"/>
      <c r="AJ210" s="1476"/>
      <c r="AK210" s="1476"/>
      <c r="AL210" s="1476"/>
      <c r="AM210" s="1476"/>
      <c r="AN210" s="1476"/>
      <c r="AO210" s="1476"/>
      <c r="AP210" s="1477">
        <v>1</v>
      </c>
      <c r="AQ210" s="1476">
        <v>1</v>
      </c>
      <c r="AR210" s="1476">
        <v>1</v>
      </c>
      <c r="AS210" s="1476"/>
      <c r="AT210" s="1476"/>
      <c r="AU210" s="256">
        <f t="shared" si="443"/>
        <v>0</v>
      </c>
      <c r="AV210" s="257">
        <f t="shared" si="444"/>
        <v>1</v>
      </c>
      <c r="AW210" s="590">
        <v>45826</v>
      </c>
      <c r="AX210" s="369">
        <v>4163224</v>
      </c>
      <c r="AY210" s="154">
        <v>45826</v>
      </c>
      <c r="AZ210" s="367">
        <v>4163225</v>
      </c>
      <c r="BA210" s="154">
        <v>45826</v>
      </c>
      <c r="BB210" s="367">
        <v>4163226</v>
      </c>
      <c r="BC210" s="368">
        <v>45819</v>
      </c>
      <c r="BD210" s="369">
        <v>4163203</v>
      </c>
      <c r="BE210" s="154">
        <v>45819</v>
      </c>
      <c r="BF210" s="367">
        <v>4163204</v>
      </c>
      <c r="BG210" s="368">
        <v>45826</v>
      </c>
      <c r="BH210" s="367">
        <v>4163229</v>
      </c>
      <c r="BI210" s="154" t="str">
        <f t="shared" si="461"/>
        <v>-</v>
      </c>
      <c r="BJ210" s="367"/>
      <c r="BK210" s="154" t="str">
        <f t="shared" si="426"/>
        <v>-</v>
      </c>
      <c r="BL210" s="367"/>
      <c r="BM210" s="154" t="str">
        <f t="shared" si="427"/>
        <v>-</v>
      </c>
      <c r="BN210" s="367"/>
      <c r="BO210" s="155" t="str">
        <f t="shared" si="395"/>
        <v>-</v>
      </c>
      <c r="BP210" s="367"/>
      <c r="BQ210" s="1457">
        <v>45561</v>
      </c>
      <c r="BR210" s="259">
        <v>4063398</v>
      </c>
      <c r="BS210" s="154" t="str">
        <f t="shared" si="396"/>
        <v>-</v>
      </c>
      <c r="BT210" s="369"/>
      <c r="BU210" s="154" t="str">
        <f t="shared" si="397"/>
        <v>-</v>
      </c>
      <c r="BV210" s="369"/>
      <c r="BW210" s="154" t="str">
        <f t="shared" si="398"/>
        <v>-</v>
      </c>
      <c r="BX210" s="367"/>
      <c r="BY210" s="154" t="str">
        <f t="shared" si="399"/>
        <v>-</v>
      </c>
      <c r="BZ210" s="369"/>
      <c r="CA210" s="154" t="str">
        <f t="shared" si="400"/>
        <v>-</v>
      </c>
      <c r="CB210" s="367"/>
      <c r="CC210" s="154" t="str">
        <f t="shared" si="401"/>
        <v>-</v>
      </c>
      <c r="CD210" s="367"/>
      <c r="CE210" s="154" t="str">
        <f t="shared" si="445"/>
        <v>-</v>
      </c>
      <c r="CF210" s="369"/>
      <c r="CG210" s="155" t="str">
        <f t="shared" si="428"/>
        <v>-</v>
      </c>
      <c r="CH210" s="367"/>
      <c r="CI210" s="154" t="str">
        <f t="shared" si="429"/>
        <v>-</v>
      </c>
      <c r="CJ210" s="369"/>
      <c r="CK210" s="154" t="str">
        <f t="shared" si="430"/>
        <v>-</v>
      </c>
      <c r="CL210" s="367"/>
      <c r="CM210" s="154" t="str">
        <f t="shared" si="431"/>
        <v>-</v>
      </c>
      <c r="CN210" s="367"/>
      <c r="CO210" s="155" t="str">
        <f t="shared" si="432"/>
        <v>-</v>
      </c>
      <c r="CP210" s="367"/>
      <c r="CQ210" s="155" t="str">
        <f t="shared" si="433"/>
        <v>-</v>
      </c>
      <c r="CR210" s="367"/>
      <c r="CS210" s="154" t="str">
        <f t="shared" si="446"/>
        <v>-</v>
      </c>
      <c r="CT210" s="367"/>
      <c r="CU210" s="155"/>
      <c r="CV210" s="367"/>
      <c r="CW210" s="154" t="str">
        <f t="shared" si="447"/>
        <v>-</v>
      </c>
      <c r="CX210" s="367"/>
      <c r="CY210" s="155" t="str">
        <f t="shared" si="448"/>
        <v>-</v>
      </c>
      <c r="CZ210" s="367"/>
      <c r="DA210" s="154" t="str">
        <f t="shared" si="449"/>
        <v>-</v>
      </c>
      <c r="DB210" s="369"/>
      <c r="DC210" s="155" t="str">
        <f t="shared" si="450"/>
        <v>-</v>
      </c>
      <c r="DD210" s="1478"/>
      <c r="DE210" s="374">
        <v>45799</v>
      </c>
      <c r="DF210" s="1063">
        <v>4163265</v>
      </c>
      <c r="DG210" s="265">
        <f t="shared" si="463"/>
        <v>0</v>
      </c>
      <c r="DH210" s="372"/>
      <c r="DI210" s="267">
        <v>45756</v>
      </c>
      <c r="DJ210" s="373">
        <v>4163131</v>
      </c>
      <c r="DK210" s="374">
        <f t="shared" si="452"/>
        <v>0</v>
      </c>
      <c r="DL210" s="373"/>
      <c r="DM210" s="374">
        <f t="shared" si="457"/>
        <v>0</v>
      </c>
      <c r="DN210" s="373"/>
      <c r="DO210" s="155">
        <f t="shared" si="458"/>
        <v>0</v>
      </c>
      <c r="DP210" s="372"/>
      <c r="DQ210" s="155">
        <f t="shared" si="459"/>
        <v>0</v>
      </c>
      <c r="DR210" s="373"/>
      <c r="DS210" s="155">
        <f t="shared" si="460"/>
        <v>0</v>
      </c>
      <c r="DT210" s="372"/>
      <c r="DU210" s="155">
        <f t="shared" si="453"/>
        <v>0</v>
      </c>
      <c r="DV210" s="373"/>
      <c r="DW210" s="368">
        <f t="shared" si="462"/>
        <v>0</v>
      </c>
      <c r="DX210" s="372"/>
      <c r="DY210" s="154">
        <f t="shared" si="451"/>
        <v>0</v>
      </c>
      <c r="DZ210" s="373"/>
      <c r="EA210" s="154">
        <v>45770</v>
      </c>
      <c r="EB210" s="373">
        <v>4163160</v>
      </c>
      <c r="EC210" s="269">
        <v>45798</v>
      </c>
      <c r="ED210" s="376">
        <v>4163196</v>
      </c>
      <c r="EE210" s="271">
        <v>45520</v>
      </c>
      <c r="EF210" s="377">
        <v>4063333</v>
      </c>
      <c r="EG210" s="273"/>
      <c r="EH210" s="274"/>
      <c r="EI210" s="275"/>
      <c r="EJ210" s="276"/>
      <c r="EK210" s="275"/>
      <c r="EL210" s="277"/>
      <c r="EM210" s="278" t="str">
        <f t="shared" si="455"/>
        <v xml:space="preserve"> </v>
      </c>
      <c r="EN210" s="372"/>
      <c r="EO210" s="155">
        <f t="shared" si="456"/>
        <v>0</v>
      </c>
      <c r="EP210" s="373"/>
      <c r="ER210" s="1479"/>
      <c r="ET210" s="1480" t="str">
        <f>IF($AE210=0,"　",VLOOKUP($AE210,ﾚｰｻﾞOP,60,0))</f>
        <v>-</v>
      </c>
      <c r="EU210" s="1478"/>
      <c r="EV210" s="1480" t="str">
        <f>IF($AE210=0,"　",VLOOKUP($AE210,ﾚｰｻﾞOP,60,0))</f>
        <v>-</v>
      </c>
      <c r="EW210" s="1478"/>
      <c r="EX210" s="1274"/>
      <c r="EY210" s="1273"/>
      <c r="EZ210" s="1480"/>
      <c r="FA210" s="1478"/>
      <c r="FB210" s="1480"/>
      <c r="FC210" s="1478"/>
      <c r="FD210" s="1480"/>
      <c r="FE210" s="1478"/>
      <c r="FF210" s="1481"/>
      <c r="FG210" s="1478"/>
      <c r="FH210" s="1480"/>
      <c r="FI210" s="1478"/>
      <c r="FJ210" s="1480"/>
      <c r="FK210" s="6664"/>
      <c r="FL210" s="1481"/>
      <c r="FM210" s="279"/>
      <c r="FN210" s="1184"/>
      <c r="FO210" s="280"/>
      <c r="FP210" s="281"/>
      <c r="FQ210" s="282"/>
      <c r="FS210" s="281"/>
      <c r="FT210" s="282"/>
    </row>
    <row r="211" spans="1:176" ht="18.600000000000001" customHeight="1">
      <c r="A211" s="228">
        <f t="shared" si="353"/>
        <v>201</v>
      </c>
      <c r="B211" s="343" t="str">
        <f t="shared" si="393"/>
        <v>4IE</v>
      </c>
      <c r="C211" s="1353">
        <v>45870</v>
      </c>
      <c r="D211" s="1440" t="s">
        <v>1132</v>
      </c>
      <c r="E211" s="1482" t="s">
        <v>1152</v>
      </c>
      <c r="F211" s="595" t="s">
        <v>2189</v>
      </c>
      <c r="G211" s="1483"/>
      <c r="H211" s="597" t="s">
        <v>630</v>
      </c>
      <c r="I211" s="598" t="s">
        <v>48</v>
      </c>
      <c r="J211" s="1357" t="s">
        <v>1069</v>
      </c>
      <c r="K211" s="1358" t="s">
        <v>503</v>
      </c>
      <c r="L211" s="1484"/>
      <c r="M211" s="1485">
        <v>45828</v>
      </c>
      <c r="N211" s="1486">
        <v>45827</v>
      </c>
      <c r="O211" s="1487">
        <v>45829</v>
      </c>
      <c r="P211" s="1486">
        <v>45828</v>
      </c>
      <c r="Q211" s="1487">
        <v>45832</v>
      </c>
      <c r="R211" s="1486">
        <v>45829</v>
      </c>
      <c r="S211" s="1487">
        <v>45832</v>
      </c>
      <c r="T211" s="1486"/>
      <c r="U211" s="1488">
        <v>45834</v>
      </c>
      <c r="V211" s="1486">
        <v>45834</v>
      </c>
      <c r="W211" s="1489">
        <v>45836</v>
      </c>
      <c r="X211" s="1490">
        <v>45839</v>
      </c>
      <c r="Y211" s="1366">
        <v>45841</v>
      </c>
      <c r="Z211" s="1491">
        <v>45841</v>
      </c>
      <c r="AA211" s="1492"/>
      <c r="AB211" s="1493"/>
      <c r="AC211" s="251" t="s">
        <v>633</v>
      </c>
      <c r="AD211" s="1494"/>
      <c r="AE211" s="1495">
        <v>5</v>
      </c>
      <c r="AF211" s="363" t="str">
        <f t="shared" ref="AF211:AF242" si="464">IF($AE211=0,"　",VLOOKUP($AE211,ﾚｰｻﾞOP,69,0))</f>
        <v>4IE</v>
      </c>
      <c r="AG211" s="1496">
        <v>1</v>
      </c>
      <c r="AH211" s="1496"/>
      <c r="AI211" s="1496"/>
      <c r="AJ211" s="1496"/>
      <c r="AK211" s="1496"/>
      <c r="AL211" s="1496"/>
      <c r="AM211" s="1496"/>
      <c r="AN211" s="1496"/>
      <c r="AO211" s="1496"/>
      <c r="AP211" s="1497">
        <v>1</v>
      </c>
      <c r="AQ211" s="1496">
        <v>1</v>
      </c>
      <c r="AR211" s="1496">
        <v>1</v>
      </c>
      <c r="AS211" s="1496"/>
      <c r="AT211" s="1496"/>
      <c r="AU211" s="256">
        <f t="shared" si="443"/>
        <v>0</v>
      </c>
      <c r="AV211" s="257">
        <f t="shared" si="444"/>
        <v>1</v>
      </c>
      <c r="AW211" s="590">
        <v>45826</v>
      </c>
      <c r="AX211" s="369">
        <v>4163224</v>
      </c>
      <c r="AY211" s="154">
        <v>45826</v>
      </c>
      <c r="AZ211" s="367">
        <v>4163225</v>
      </c>
      <c r="BA211" s="154">
        <v>45826</v>
      </c>
      <c r="BB211" s="367">
        <v>4163226</v>
      </c>
      <c r="BC211" s="368">
        <v>45819</v>
      </c>
      <c r="BD211" s="369">
        <v>4163203</v>
      </c>
      <c r="BE211" s="154">
        <v>45819</v>
      </c>
      <c r="BF211" s="367">
        <v>4163204</v>
      </c>
      <c r="BG211" s="368">
        <v>45826</v>
      </c>
      <c r="BH211" s="367">
        <v>4163229</v>
      </c>
      <c r="BI211" s="154" t="str">
        <f t="shared" si="461"/>
        <v>-</v>
      </c>
      <c r="BJ211" s="367"/>
      <c r="BK211" s="154" t="str">
        <f t="shared" si="426"/>
        <v>-</v>
      </c>
      <c r="BL211" s="367"/>
      <c r="BM211" s="154" t="str">
        <f t="shared" si="427"/>
        <v>-</v>
      </c>
      <c r="BN211" s="367"/>
      <c r="BO211" s="155" t="str">
        <f t="shared" si="395"/>
        <v>-</v>
      </c>
      <c r="BP211" s="367"/>
      <c r="BQ211" s="1457">
        <v>45561</v>
      </c>
      <c r="BR211" s="259">
        <v>4063398</v>
      </c>
      <c r="BS211" s="154" t="str">
        <f t="shared" si="396"/>
        <v>-</v>
      </c>
      <c r="BT211" s="369"/>
      <c r="BU211" s="154" t="str">
        <f t="shared" si="397"/>
        <v>-</v>
      </c>
      <c r="BV211" s="369"/>
      <c r="BW211" s="154" t="str">
        <f t="shared" si="398"/>
        <v>-</v>
      </c>
      <c r="BX211" s="367"/>
      <c r="BY211" s="154" t="str">
        <f t="shared" si="399"/>
        <v>-</v>
      </c>
      <c r="BZ211" s="369"/>
      <c r="CA211" s="154" t="str">
        <f t="shared" si="400"/>
        <v>-</v>
      </c>
      <c r="CB211" s="367"/>
      <c r="CC211" s="154" t="str">
        <f t="shared" si="401"/>
        <v>-</v>
      </c>
      <c r="CD211" s="367"/>
      <c r="CE211" s="154" t="str">
        <f t="shared" si="445"/>
        <v>-</v>
      </c>
      <c r="CF211" s="369"/>
      <c r="CG211" s="155" t="str">
        <f t="shared" si="428"/>
        <v>-</v>
      </c>
      <c r="CH211" s="367"/>
      <c r="CI211" s="154" t="str">
        <f t="shared" si="429"/>
        <v>-</v>
      </c>
      <c r="CJ211" s="369"/>
      <c r="CK211" s="154" t="str">
        <f t="shared" si="430"/>
        <v>-</v>
      </c>
      <c r="CL211" s="367"/>
      <c r="CM211" s="154" t="str">
        <f t="shared" si="431"/>
        <v>-</v>
      </c>
      <c r="CN211" s="367"/>
      <c r="CO211" s="155" t="str">
        <f t="shared" si="432"/>
        <v>-</v>
      </c>
      <c r="CP211" s="367"/>
      <c r="CQ211" s="155" t="str">
        <f t="shared" si="433"/>
        <v>-</v>
      </c>
      <c r="CR211" s="367"/>
      <c r="CS211" s="154" t="str">
        <f t="shared" si="446"/>
        <v>-</v>
      </c>
      <c r="CT211" s="367"/>
      <c r="CU211" s="155"/>
      <c r="CV211" s="367"/>
      <c r="CW211" s="154" t="str">
        <f t="shared" si="447"/>
        <v>-</v>
      </c>
      <c r="CX211" s="367"/>
      <c r="CY211" s="155" t="str">
        <f t="shared" si="448"/>
        <v>-</v>
      </c>
      <c r="CZ211" s="367"/>
      <c r="DA211" s="154" t="str">
        <f t="shared" si="449"/>
        <v>-</v>
      </c>
      <c r="DB211" s="369"/>
      <c r="DC211" s="155" t="str">
        <f t="shared" si="450"/>
        <v>-</v>
      </c>
      <c r="DD211" s="1498"/>
      <c r="DE211" s="374">
        <v>45799</v>
      </c>
      <c r="DF211" s="1063">
        <v>4163265</v>
      </c>
      <c r="DG211" s="265">
        <f t="shared" si="463"/>
        <v>0</v>
      </c>
      <c r="DH211" s="372"/>
      <c r="DI211" s="267">
        <v>45756</v>
      </c>
      <c r="DJ211" s="373">
        <v>4163131</v>
      </c>
      <c r="DK211" s="374">
        <f t="shared" si="452"/>
        <v>0</v>
      </c>
      <c r="DL211" s="373"/>
      <c r="DM211" s="374">
        <f t="shared" si="457"/>
        <v>0</v>
      </c>
      <c r="DN211" s="373"/>
      <c r="DO211" s="155">
        <f t="shared" si="458"/>
        <v>0</v>
      </c>
      <c r="DP211" s="372"/>
      <c r="DQ211" s="155">
        <f t="shared" si="459"/>
        <v>0</v>
      </c>
      <c r="DR211" s="373"/>
      <c r="DS211" s="155">
        <f t="shared" si="460"/>
        <v>0</v>
      </c>
      <c r="DT211" s="372"/>
      <c r="DU211" s="155">
        <f t="shared" si="453"/>
        <v>0</v>
      </c>
      <c r="DV211" s="373"/>
      <c r="DW211" s="368">
        <f t="shared" si="462"/>
        <v>0</v>
      </c>
      <c r="DX211" s="372"/>
      <c r="DY211" s="154">
        <f t="shared" si="451"/>
        <v>0</v>
      </c>
      <c r="DZ211" s="373"/>
      <c r="EA211" s="154">
        <v>45770</v>
      </c>
      <c r="EB211" s="373">
        <v>4163160</v>
      </c>
      <c r="EC211" s="269">
        <v>45798</v>
      </c>
      <c r="ED211" s="376">
        <v>4163196</v>
      </c>
      <c r="EE211" s="271">
        <v>45520</v>
      </c>
      <c r="EF211" s="377">
        <v>4063333</v>
      </c>
      <c r="EG211" s="273"/>
      <c r="EH211" s="274"/>
      <c r="EI211" s="275"/>
      <c r="EJ211" s="276"/>
      <c r="EK211" s="275"/>
      <c r="EL211" s="277"/>
      <c r="EM211" s="278" t="str">
        <f t="shared" si="455"/>
        <v xml:space="preserve"> </v>
      </c>
      <c r="EN211" s="372"/>
      <c r="EO211" s="155">
        <f t="shared" si="456"/>
        <v>0</v>
      </c>
      <c r="EP211" s="373"/>
      <c r="ER211" s="1499"/>
      <c r="ET211" s="1500" t="str">
        <f>IF($AE211=0,"　",VLOOKUP($AE211,ﾚｰｻﾞOP,60,0))</f>
        <v>-</v>
      </c>
      <c r="EU211" s="1498"/>
      <c r="EV211" s="1500" t="str">
        <f>IF($AE211=0,"　",VLOOKUP($AE211,ﾚｰｻﾞOP,60,0))</f>
        <v>-</v>
      </c>
      <c r="EW211" s="1498"/>
      <c r="EX211" s="1274"/>
      <c r="EY211" s="1273"/>
      <c r="EZ211" s="1500"/>
      <c r="FA211" s="1498"/>
      <c r="FB211" s="1500"/>
      <c r="FC211" s="1498"/>
      <c r="FD211" s="1500"/>
      <c r="FE211" s="1498"/>
      <c r="FF211" s="1501"/>
      <c r="FG211" s="1498"/>
      <c r="FH211" s="1500"/>
      <c r="FI211" s="1498"/>
      <c r="FJ211" s="1500"/>
      <c r="FK211" s="6665"/>
      <c r="FL211" s="1501"/>
      <c r="FM211" s="279"/>
      <c r="FN211" s="1184"/>
      <c r="FO211" s="280"/>
      <c r="FP211" s="281"/>
      <c r="FQ211" s="282"/>
      <c r="FS211" s="281"/>
      <c r="FT211" s="282"/>
    </row>
    <row r="212" spans="1:176" ht="18.600000000000001" customHeight="1">
      <c r="A212" s="228">
        <f t="shared" si="353"/>
        <v>202</v>
      </c>
      <c r="B212" s="343" t="str">
        <f t="shared" si="393"/>
        <v>4IE</v>
      </c>
      <c r="C212" s="1353">
        <v>45870</v>
      </c>
      <c r="D212" s="1440" t="s">
        <v>1132</v>
      </c>
      <c r="E212" s="1502" t="s">
        <v>1153</v>
      </c>
      <c r="F212" s="595" t="s">
        <v>2190</v>
      </c>
      <c r="G212" s="1503"/>
      <c r="H212" s="597" t="s">
        <v>630</v>
      </c>
      <c r="I212" s="598" t="s">
        <v>48</v>
      </c>
      <c r="J212" s="1357" t="s">
        <v>1069</v>
      </c>
      <c r="K212" s="1358" t="s">
        <v>503</v>
      </c>
      <c r="L212" s="1504"/>
      <c r="M212" s="1505">
        <v>45829</v>
      </c>
      <c r="N212" s="1506">
        <v>45827</v>
      </c>
      <c r="O212" s="1507">
        <v>45832</v>
      </c>
      <c r="P212" s="1506">
        <v>45828</v>
      </c>
      <c r="Q212" s="1507">
        <v>45833</v>
      </c>
      <c r="R212" s="1506">
        <v>45832</v>
      </c>
      <c r="S212" s="1507">
        <v>45833</v>
      </c>
      <c r="T212" s="1506"/>
      <c r="U212" s="1508">
        <v>45835</v>
      </c>
      <c r="V212" s="1506">
        <v>45834</v>
      </c>
      <c r="W212" s="1509">
        <v>45839</v>
      </c>
      <c r="X212" s="1510">
        <v>45836</v>
      </c>
      <c r="Y212" s="1366">
        <v>45841</v>
      </c>
      <c r="Z212" s="1511">
        <v>45841</v>
      </c>
      <c r="AA212" s="1512"/>
      <c r="AB212" s="1513"/>
      <c r="AC212" s="251" t="s">
        <v>633</v>
      </c>
      <c r="AD212" s="1514"/>
      <c r="AE212" s="1515">
        <v>5</v>
      </c>
      <c r="AF212" s="363" t="str">
        <f t="shared" si="464"/>
        <v>4IE</v>
      </c>
      <c r="AG212" s="1516">
        <v>1</v>
      </c>
      <c r="AH212" s="1516"/>
      <c r="AI212" s="1516"/>
      <c r="AJ212" s="1516"/>
      <c r="AK212" s="1516"/>
      <c r="AL212" s="1516"/>
      <c r="AM212" s="1516"/>
      <c r="AN212" s="1516"/>
      <c r="AO212" s="1516"/>
      <c r="AP212" s="1517">
        <v>1</v>
      </c>
      <c r="AQ212" s="1516">
        <v>1</v>
      </c>
      <c r="AR212" s="1516">
        <v>1</v>
      </c>
      <c r="AS212" s="1516"/>
      <c r="AT212" s="1516"/>
      <c r="AU212" s="256">
        <f t="shared" si="443"/>
        <v>0</v>
      </c>
      <c r="AV212" s="257">
        <f t="shared" si="444"/>
        <v>1</v>
      </c>
      <c r="AW212" s="590">
        <v>45826</v>
      </c>
      <c r="AX212" s="369">
        <v>4163224</v>
      </c>
      <c r="AY212" s="154">
        <v>45826</v>
      </c>
      <c r="AZ212" s="367">
        <v>4163225</v>
      </c>
      <c r="BA212" s="154">
        <v>45826</v>
      </c>
      <c r="BB212" s="367">
        <v>4163226</v>
      </c>
      <c r="BC212" s="368">
        <v>45819</v>
      </c>
      <c r="BD212" s="369">
        <v>4163203</v>
      </c>
      <c r="BE212" s="154">
        <v>45819</v>
      </c>
      <c r="BF212" s="367">
        <v>4163204</v>
      </c>
      <c r="BG212" s="368">
        <v>45826</v>
      </c>
      <c r="BH212" s="367">
        <v>4163229</v>
      </c>
      <c r="BI212" s="154" t="str">
        <f t="shared" si="461"/>
        <v>-</v>
      </c>
      <c r="BJ212" s="367"/>
      <c r="BK212" s="154" t="str">
        <f t="shared" si="426"/>
        <v>-</v>
      </c>
      <c r="BL212" s="367"/>
      <c r="BM212" s="154" t="str">
        <f t="shared" si="427"/>
        <v>-</v>
      </c>
      <c r="BN212" s="367"/>
      <c r="BO212" s="155" t="str">
        <f t="shared" si="395"/>
        <v>-</v>
      </c>
      <c r="BP212" s="367"/>
      <c r="BQ212" s="1457">
        <v>45561</v>
      </c>
      <c r="BR212" s="259">
        <v>4063398</v>
      </c>
      <c r="BS212" s="154" t="str">
        <f t="shared" si="396"/>
        <v>-</v>
      </c>
      <c r="BT212" s="369"/>
      <c r="BU212" s="154" t="str">
        <f t="shared" si="397"/>
        <v>-</v>
      </c>
      <c r="BV212" s="369"/>
      <c r="BW212" s="154" t="str">
        <f t="shared" si="398"/>
        <v>-</v>
      </c>
      <c r="BX212" s="367"/>
      <c r="BY212" s="154" t="str">
        <f t="shared" si="399"/>
        <v>-</v>
      </c>
      <c r="BZ212" s="369"/>
      <c r="CA212" s="154" t="str">
        <f t="shared" si="400"/>
        <v>-</v>
      </c>
      <c r="CB212" s="367"/>
      <c r="CC212" s="154" t="str">
        <f t="shared" si="401"/>
        <v>-</v>
      </c>
      <c r="CD212" s="367"/>
      <c r="CE212" s="154" t="str">
        <f t="shared" si="445"/>
        <v>-</v>
      </c>
      <c r="CF212" s="369"/>
      <c r="CG212" s="155" t="str">
        <f t="shared" si="428"/>
        <v>-</v>
      </c>
      <c r="CH212" s="367"/>
      <c r="CI212" s="154" t="str">
        <f t="shared" si="429"/>
        <v>-</v>
      </c>
      <c r="CJ212" s="369"/>
      <c r="CK212" s="154" t="str">
        <f t="shared" si="430"/>
        <v>-</v>
      </c>
      <c r="CL212" s="367"/>
      <c r="CM212" s="154" t="str">
        <f t="shared" si="431"/>
        <v>-</v>
      </c>
      <c r="CN212" s="367"/>
      <c r="CO212" s="155" t="str">
        <f t="shared" si="432"/>
        <v>-</v>
      </c>
      <c r="CP212" s="367"/>
      <c r="CQ212" s="155" t="str">
        <f t="shared" si="433"/>
        <v>-</v>
      </c>
      <c r="CR212" s="367"/>
      <c r="CS212" s="154" t="str">
        <f t="shared" si="446"/>
        <v>-</v>
      </c>
      <c r="CT212" s="367"/>
      <c r="CU212" s="155"/>
      <c r="CV212" s="367"/>
      <c r="CW212" s="154" t="str">
        <f t="shared" si="447"/>
        <v>-</v>
      </c>
      <c r="CX212" s="367"/>
      <c r="CY212" s="155" t="str">
        <f t="shared" si="448"/>
        <v>-</v>
      </c>
      <c r="CZ212" s="367"/>
      <c r="DA212" s="154" t="str">
        <f t="shared" si="449"/>
        <v>-</v>
      </c>
      <c r="DB212" s="369"/>
      <c r="DC212" s="155" t="str">
        <f t="shared" si="450"/>
        <v>-</v>
      </c>
      <c r="DD212" s="1518"/>
      <c r="DE212" s="374">
        <v>45799</v>
      </c>
      <c r="DF212" s="1063">
        <v>4163265</v>
      </c>
      <c r="DG212" s="265">
        <f t="shared" si="463"/>
        <v>0</v>
      </c>
      <c r="DH212" s="372"/>
      <c r="DI212" s="267">
        <v>45756</v>
      </c>
      <c r="DJ212" s="373">
        <v>4163131</v>
      </c>
      <c r="DK212" s="374">
        <f t="shared" si="452"/>
        <v>0</v>
      </c>
      <c r="DL212" s="373"/>
      <c r="DM212" s="374">
        <f t="shared" si="457"/>
        <v>0</v>
      </c>
      <c r="DN212" s="373"/>
      <c r="DO212" s="155">
        <f t="shared" si="458"/>
        <v>0</v>
      </c>
      <c r="DP212" s="372"/>
      <c r="DQ212" s="155">
        <f t="shared" si="459"/>
        <v>0</v>
      </c>
      <c r="DR212" s="373"/>
      <c r="DS212" s="155">
        <f t="shared" si="460"/>
        <v>0</v>
      </c>
      <c r="DT212" s="372"/>
      <c r="DU212" s="155">
        <f t="shared" si="453"/>
        <v>0</v>
      </c>
      <c r="DV212" s="373"/>
      <c r="DW212" s="368">
        <f t="shared" si="462"/>
        <v>0</v>
      </c>
      <c r="DX212" s="372"/>
      <c r="DY212" s="154">
        <f t="shared" si="451"/>
        <v>0</v>
      </c>
      <c r="DZ212" s="373"/>
      <c r="EA212" s="154">
        <v>45770</v>
      </c>
      <c r="EB212" s="373">
        <v>4163160</v>
      </c>
      <c r="EC212" s="269">
        <v>45798</v>
      </c>
      <c r="ED212" s="376">
        <v>4163196</v>
      </c>
      <c r="EE212" s="271">
        <v>45520</v>
      </c>
      <c r="EF212" s="377">
        <v>4063333</v>
      </c>
      <c r="EG212" s="273"/>
      <c r="EH212" s="274"/>
      <c r="EI212" s="275"/>
      <c r="EJ212" s="276"/>
      <c r="EK212" s="275"/>
      <c r="EL212" s="277"/>
      <c r="EM212" s="278" t="str">
        <f t="shared" si="455"/>
        <v xml:space="preserve"> </v>
      </c>
      <c r="EN212" s="372"/>
      <c r="EO212" s="155">
        <f t="shared" si="456"/>
        <v>0</v>
      </c>
      <c r="EP212" s="373"/>
      <c r="ER212" s="1519"/>
      <c r="ET212" s="1520" t="str">
        <f>IF($AE212=0,"　",VLOOKUP($AE212,ﾚｰｻﾞOP,60,0))</f>
        <v>-</v>
      </c>
      <c r="EU212" s="1518"/>
      <c r="EV212" s="1520" t="str">
        <f>IF($AE212=0,"　",VLOOKUP($AE212,ﾚｰｻﾞOP,60,0))</f>
        <v>-</v>
      </c>
      <c r="EW212" s="1518"/>
      <c r="EX212" s="1274"/>
      <c r="EY212" s="1273"/>
      <c r="EZ212" s="1520"/>
      <c r="FA212" s="1518"/>
      <c r="FB212" s="1520"/>
      <c r="FC212" s="1518"/>
      <c r="FD212" s="1520"/>
      <c r="FE212" s="1518"/>
      <c r="FF212" s="1521"/>
      <c r="FG212" s="1518"/>
      <c r="FH212" s="1520"/>
      <c r="FI212" s="1518"/>
      <c r="FJ212" s="1520"/>
      <c r="FK212" s="6666"/>
      <c r="FL212" s="1521"/>
      <c r="FM212" s="279"/>
      <c r="FN212" s="1184"/>
      <c r="FO212" s="280"/>
      <c r="FP212" s="281"/>
      <c r="FQ212" s="282"/>
      <c r="FS212" s="281"/>
      <c r="FT212" s="282"/>
    </row>
    <row r="213" spans="1:176" ht="18.600000000000001" customHeight="1">
      <c r="A213" s="228">
        <f t="shared" si="353"/>
        <v>203</v>
      </c>
      <c r="B213" s="343" t="str">
        <f t="shared" si="393"/>
        <v>4IE</v>
      </c>
      <c r="C213" s="1058">
        <v>45839</v>
      </c>
      <c r="D213" s="1261" t="s">
        <v>34</v>
      </c>
      <c r="E213" s="1262">
        <v>84510222</v>
      </c>
      <c r="F213" s="595" t="s">
        <v>76</v>
      </c>
      <c r="G213" s="1263"/>
      <c r="H213" s="597" t="s">
        <v>632</v>
      </c>
      <c r="I213" s="1264" t="s">
        <v>61</v>
      </c>
      <c r="J213" s="1264" t="s">
        <v>1087</v>
      </c>
      <c r="K213" s="599" t="s">
        <v>11</v>
      </c>
      <c r="L213" s="600"/>
      <c r="M213" s="352">
        <v>45829</v>
      </c>
      <c r="N213" s="353">
        <v>45828</v>
      </c>
      <c r="O213" s="354">
        <v>45832</v>
      </c>
      <c r="P213" s="353">
        <v>45829</v>
      </c>
      <c r="Q213" s="354">
        <v>45833</v>
      </c>
      <c r="R213" s="353">
        <v>45832</v>
      </c>
      <c r="S213" s="354">
        <v>45833</v>
      </c>
      <c r="T213" s="353"/>
      <c r="U213" s="355">
        <v>45835</v>
      </c>
      <c r="V213" s="353">
        <v>45835</v>
      </c>
      <c r="W213" s="356">
        <v>45839</v>
      </c>
      <c r="X213" s="357">
        <v>45839</v>
      </c>
      <c r="Y213" s="359">
        <v>45841</v>
      </c>
      <c r="Z213" s="359">
        <v>45841</v>
      </c>
      <c r="AA213" s="601"/>
      <c r="AB213" s="359"/>
      <c r="AC213" s="251" t="s">
        <v>633</v>
      </c>
      <c r="AD213" s="361"/>
      <c r="AE213" s="362">
        <v>3</v>
      </c>
      <c r="AF213" s="363" t="str">
        <f t="shared" si="464"/>
        <v>4IE</v>
      </c>
      <c r="AG213" s="364">
        <f t="shared" ref="AG213:AG219" si="465">IF($AE213=0,"　",VLOOKUP($AE213,ﾚｰｻﾞOP,34,0))</f>
        <v>0</v>
      </c>
      <c r="AH213" s="364">
        <f t="shared" ref="AH213:AH219" si="466">IF($AE213=0,"　",VLOOKUP($AE213,ﾚｰｻﾞOP,35,0))</f>
        <v>0</v>
      </c>
      <c r="AI213" s="364">
        <v>1</v>
      </c>
      <c r="AJ213" s="364">
        <f t="shared" ref="AJ213:AJ219" si="467">IF($AE213=0,"　",VLOOKUP($AE213,ﾚｰｻﾞOP,51,0))</f>
        <v>0</v>
      </c>
      <c r="AK213" s="364">
        <f t="shared" ref="AK213:AK219" si="468">IF($AE213=0,"　",VLOOKUP($AE213,ﾚｰｻﾞOP,52,0))</f>
        <v>0</v>
      </c>
      <c r="AL213" s="364"/>
      <c r="AM213" s="364"/>
      <c r="AN213" s="364">
        <v>1</v>
      </c>
      <c r="AO213" s="364">
        <v>1</v>
      </c>
      <c r="AP213" s="363">
        <v>1</v>
      </c>
      <c r="AQ213" s="255">
        <v>1</v>
      </c>
      <c r="AR213" s="255">
        <v>1</v>
      </c>
      <c r="AS213" s="255">
        <f t="shared" ref="AS213:AS219" si="469">IF($AE213=0,"　",VLOOKUP($AE213,ﾚｰｻﾞOP,47,0))</f>
        <v>0</v>
      </c>
      <c r="AT213" s="255"/>
      <c r="AU213" s="256">
        <f t="shared" si="443"/>
        <v>2</v>
      </c>
      <c r="AV213" s="257">
        <f t="shared" si="444"/>
        <v>1</v>
      </c>
      <c r="AW213" s="590">
        <v>45826</v>
      </c>
      <c r="AX213" s="369">
        <v>4163224</v>
      </c>
      <c r="AY213" s="154">
        <v>45826</v>
      </c>
      <c r="AZ213" s="367">
        <v>4163225</v>
      </c>
      <c r="BA213" s="154">
        <v>45826</v>
      </c>
      <c r="BB213" s="367">
        <v>4163226</v>
      </c>
      <c r="BC213" s="368">
        <v>45819</v>
      </c>
      <c r="BD213" s="369">
        <v>4163203</v>
      </c>
      <c r="BE213" s="154">
        <v>45819</v>
      </c>
      <c r="BF213" s="367">
        <v>4163204</v>
      </c>
      <c r="BG213" s="368">
        <v>45826</v>
      </c>
      <c r="BH213" s="367">
        <v>4163229</v>
      </c>
      <c r="BI213" s="154">
        <v>45805</v>
      </c>
      <c r="BJ213" s="367">
        <v>4163193</v>
      </c>
      <c r="BK213" s="154" t="str">
        <f t="shared" si="426"/>
        <v>-</v>
      </c>
      <c r="BL213" s="367"/>
      <c r="BM213" s="154" t="str">
        <f t="shared" si="427"/>
        <v>-</v>
      </c>
      <c r="BN213" s="367"/>
      <c r="BO213" s="155" t="str">
        <f t="shared" si="395"/>
        <v>-</v>
      </c>
      <c r="BP213" s="367"/>
      <c r="BQ213" s="154" t="str">
        <f t="shared" ref="BQ213:BQ219" si="470">IF($AE213=0,"　",VLOOKUP($AE213,ﾚｰｻﾞOP,12,0))</f>
        <v>-</v>
      </c>
      <c r="BR213" s="369"/>
      <c r="BS213" s="154" t="str">
        <f t="shared" si="396"/>
        <v>-</v>
      </c>
      <c r="BT213" s="369"/>
      <c r="BU213" s="154" t="str">
        <f t="shared" si="397"/>
        <v>-</v>
      </c>
      <c r="BV213" s="369"/>
      <c r="BW213" s="154" t="str">
        <f t="shared" si="398"/>
        <v>-</v>
      </c>
      <c r="BX213" s="367"/>
      <c r="BY213" s="154" t="str">
        <f t="shared" si="399"/>
        <v>-</v>
      </c>
      <c r="BZ213" s="369"/>
      <c r="CA213" s="154" t="str">
        <f t="shared" si="400"/>
        <v>-</v>
      </c>
      <c r="CB213" s="367"/>
      <c r="CC213" s="154" t="str">
        <f t="shared" si="401"/>
        <v>-</v>
      </c>
      <c r="CD213" s="367"/>
      <c r="CE213" s="154" t="str">
        <f t="shared" si="445"/>
        <v>-</v>
      </c>
      <c r="CF213" s="369"/>
      <c r="CG213" s="155" t="str">
        <f t="shared" si="428"/>
        <v>-</v>
      </c>
      <c r="CH213" s="367"/>
      <c r="CI213" s="154" t="str">
        <f t="shared" si="429"/>
        <v>-</v>
      </c>
      <c r="CJ213" s="369"/>
      <c r="CK213" s="154" t="str">
        <f t="shared" si="430"/>
        <v>-</v>
      </c>
      <c r="CL213" s="367"/>
      <c r="CM213" s="154" t="str">
        <f t="shared" si="431"/>
        <v>-</v>
      </c>
      <c r="CN213" s="367"/>
      <c r="CO213" s="155" t="str">
        <f t="shared" si="432"/>
        <v>-</v>
      </c>
      <c r="CP213" s="367"/>
      <c r="CQ213" s="155" t="str">
        <f t="shared" si="433"/>
        <v>-</v>
      </c>
      <c r="CR213" s="367"/>
      <c r="CS213" s="154" t="str">
        <f t="shared" si="446"/>
        <v>-</v>
      </c>
      <c r="CT213" s="367"/>
      <c r="CU213" s="155"/>
      <c r="CV213" s="367"/>
      <c r="CW213" s="154" t="str">
        <f t="shared" si="447"/>
        <v>-</v>
      </c>
      <c r="CX213" s="367"/>
      <c r="CY213" s="155" t="str">
        <f t="shared" si="448"/>
        <v>-</v>
      </c>
      <c r="CZ213" s="367"/>
      <c r="DA213" s="154" t="str">
        <f t="shared" si="449"/>
        <v>-</v>
      </c>
      <c r="DB213" s="369"/>
      <c r="DC213" s="155" t="str">
        <f t="shared" si="450"/>
        <v>-</v>
      </c>
      <c r="DD213" s="367"/>
      <c r="DE213" s="374">
        <f t="shared" ref="DE213:DE222" si="471">IF(AG213=1,1,0)</f>
        <v>0</v>
      </c>
      <c r="DF213" s="373"/>
      <c r="DG213" s="265">
        <f t="shared" si="463"/>
        <v>0</v>
      </c>
      <c r="DH213" s="372"/>
      <c r="DI213" s="267">
        <f t="shared" ref="DI213:DI222" si="472">IF(AG213=1,1,0)</f>
        <v>0</v>
      </c>
      <c r="DJ213" s="373"/>
      <c r="DK213" s="374">
        <v>45756</v>
      </c>
      <c r="DL213" s="373">
        <v>4163128</v>
      </c>
      <c r="DM213" s="374">
        <f t="shared" si="457"/>
        <v>0</v>
      </c>
      <c r="DN213" s="373"/>
      <c r="DO213" s="155">
        <f t="shared" si="458"/>
        <v>0</v>
      </c>
      <c r="DP213" s="372"/>
      <c r="DQ213" s="155">
        <f t="shared" si="459"/>
        <v>0</v>
      </c>
      <c r="DR213" s="373"/>
      <c r="DS213" s="155">
        <f t="shared" si="460"/>
        <v>0</v>
      </c>
      <c r="DT213" s="372"/>
      <c r="DU213" s="155">
        <f t="shared" si="453"/>
        <v>0</v>
      </c>
      <c r="DV213" s="373"/>
      <c r="DW213" s="368">
        <v>45791</v>
      </c>
      <c r="DX213" s="372">
        <v>4163194</v>
      </c>
      <c r="DY213" s="154">
        <v>45798</v>
      </c>
      <c r="DZ213" s="373">
        <v>4163195</v>
      </c>
      <c r="EA213" s="154">
        <v>45770</v>
      </c>
      <c r="EB213" s="373">
        <v>4163160</v>
      </c>
      <c r="EC213" s="269">
        <v>45798</v>
      </c>
      <c r="ED213" s="376">
        <v>4163196</v>
      </c>
      <c r="EE213" s="271">
        <v>45520</v>
      </c>
      <c r="EF213" s="377">
        <v>4063333</v>
      </c>
      <c r="EG213" s="273"/>
      <c r="EH213" s="274"/>
      <c r="EI213" s="275"/>
      <c r="EJ213" s="276"/>
      <c r="EK213" s="275"/>
      <c r="EL213" s="277"/>
      <c r="EM213" s="278" t="str">
        <f t="shared" si="455"/>
        <v xml:space="preserve"> </v>
      </c>
      <c r="EN213" s="372"/>
      <c r="EO213" s="155">
        <f t="shared" si="456"/>
        <v>0</v>
      </c>
      <c r="EP213" s="373"/>
      <c r="ER213" s="194" t="str">
        <f>IF(AND($AE213&gt;=11,$AE213&lt;=16,$I213="国内"),"1","-")</f>
        <v>-</v>
      </c>
      <c r="ET213" s="154" t="str">
        <f>IF($AE213=0,"　",VLOOKUP($AE213,ﾚｰｻﾞOP,60,0))</f>
        <v>-</v>
      </c>
      <c r="EU213" s="367"/>
      <c r="EV213" s="154" t="str">
        <f>IF($AE213=0,"　",VLOOKUP($AE213,ﾚｰｻﾞOP,60,0))</f>
        <v>-</v>
      </c>
      <c r="EW213" s="367"/>
      <c r="EX213" s="1274"/>
      <c r="EY213" s="1273"/>
      <c r="EZ213" s="154" t="str">
        <f>IF($AE213=0,"　",VLOOKUP($AE213,ﾚｰｻﾞOP,62,0))</f>
        <v>-</v>
      </c>
      <c r="FA213" s="367"/>
      <c r="FB213" s="154" t="str">
        <f>IF($AE213=0,"　",VLOOKUP($AE213,ﾚｰｻﾞOP,63,0))</f>
        <v>-</v>
      </c>
      <c r="FC213" s="367"/>
      <c r="FD213" s="154" t="str">
        <f>IF($AE213=0,"　",VLOOKUP($AE213,ﾚｰｻﾞOP,64,0))</f>
        <v>-</v>
      </c>
      <c r="FE213" s="367"/>
      <c r="FF213" s="155" t="str">
        <f t="shared" ref="FF213:FF219" si="473">IF($AE213=0,"　",VLOOKUP($AE213,ﾚｰｻﾞOP,65,0))</f>
        <v>-</v>
      </c>
      <c r="FG213" s="367"/>
      <c r="FH213" s="154" t="str">
        <f t="shared" ref="FH213:FH219" si="474">IF($AE213=0,"　",VLOOKUP($AE213,ﾚｰｻﾞOP,66,0))</f>
        <v>-</v>
      </c>
      <c r="FI213" s="367"/>
      <c r="FJ213" s="154" t="str">
        <f>IF($AE213=0,"　",VLOOKUP($AE213,ﾚｰｻﾞOP,67,0))</f>
        <v>-</v>
      </c>
      <c r="FK213" s="373"/>
      <c r="FL213" s="155" t="str">
        <f>IF($AE213=0,"　",VLOOKUP($AE213,ﾚｰｻﾞOP,68,0))</f>
        <v>-</v>
      </c>
      <c r="FM213" s="279"/>
      <c r="FN213" s="1184"/>
      <c r="FO213" s="280"/>
      <c r="FP213" s="281"/>
      <c r="FQ213" s="282"/>
      <c r="FS213" s="281"/>
      <c r="FT213" s="282"/>
    </row>
    <row r="214" spans="1:176" ht="18.600000000000001" customHeight="1">
      <c r="A214" s="228">
        <f t="shared" si="353"/>
        <v>204</v>
      </c>
      <c r="B214" s="343" t="str">
        <f t="shared" si="393"/>
        <v>4IE</v>
      </c>
      <c r="C214" s="1058">
        <v>45839</v>
      </c>
      <c r="D214" s="1050" t="s">
        <v>990</v>
      </c>
      <c r="E214" s="1051">
        <v>89610052</v>
      </c>
      <c r="F214" s="595" t="s">
        <v>2191</v>
      </c>
      <c r="G214" s="1263"/>
      <c r="H214" s="597" t="s">
        <v>2</v>
      </c>
      <c r="I214" s="1264" t="s">
        <v>992</v>
      </c>
      <c r="J214" s="1264" t="s">
        <v>1081</v>
      </c>
      <c r="K214" s="599" t="s">
        <v>11</v>
      </c>
      <c r="L214" s="600"/>
      <c r="M214" s="352">
        <v>45832</v>
      </c>
      <c r="N214" s="353"/>
      <c r="O214" s="354">
        <v>45833</v>
      </c>
      <c r="P214" s="353"/>
      <c r="Q214" s="354">
        <v>45834</v>
      </c>
      <c r="R214" s="353">
        <v>45833</v>
      </c>
      <c r="S214" s="354">
        <v>45834</v>
      </c>
      <c r="T214" s="353"/>
      <c r="U214" s="355">
        <v>45836</v>
      </c>
      <c r="V214" s="353">
        <v>45834</v>
      </c>
      <c r="W214" s="356">
        <v>45840</v>
      </c>
      <c r="X214" s="357">
        <v>45840</v>
      </c>
      <c r="Y214" s="359">
        <v>45841</v>
      </c>
      <c r="Z214" s="359">
        <v>45841</v>
      </c>
      <c r="AA214" s="601"/>
      <c r="AB214" s="359"/>
      <c r="AC214" s="602"/>
      <c r="AD214" s="361"/>
      <c r="AE214" s="362">
        <v>25</v>
      </c>
      <c r="AF214" s="363" t="str">
        <f t="shared" si="464"/>
        <v>4IE</v>
      </c>
      <c r="AG214" s="364" t="str">
        <f t="shared" si="465"/>
        <v>-</v>
      </c>
      <c r="AH214" s="364" t="str">
        <f t="shared" si="466"/>
        <v>-</v>
      </c>
      <c r="AI214" s="364" t="str">
        <f>IF($AE214=0,"　",VLOOKUP($AE214,ﾚｰｻﾞOP,36,0))</f>
        <v>-</v>
      </c>
      <c r="AJ214" s="364" t="str">
        <f t="shared" si="467"/>
        <v>-</v>
      </c>
      <c r="AK214" s="364" t="str">
        <f t="shared" si="468"/>
        <v>-</v>
      </c>
      <c r="AL214" s="364"/>
      <c r="AM214" s="364"/>
      <c r="AN214" s="364" t="str">
        <f>IF($AE214=0,"　",VLOOKUP($AE214,ﾚｰｻﾞOP,37,0))</f>
        <v>-</v>
      </c>
      <c r="AO214" s="364" t="str">
        <f>IF($AE214=0,"　",VLOOKUP($AE214,ﾚｰｻﾞOP,40,0))</f>
        <v>-</v>
      </c>
      <c r="AP214" s="363" t="str">
        <f>IF($AE214=0,"　",VLOOKUP($AE214,ﾚｰｻﾞOP,43,0))</f>
        <v>-</v>
      </c>
      <c r="AQ214" s="255" t="str">
        <f>IF($AE214=0,"　",VLOOKUP($AE214,ﾚｰｻﾞOP,45,0))</f>
        <v>-</v>
      </c>
      <c r="AR214" s="255">
        <f>IF($AE214=0,"　",VLOOKUP($AE214,ﾚｰｻﾞOP,47,0))</f>
        <v>0</v>
      </c>
      <c r="AS214" s="255">
        <f t="shared" si="469"/>
        <v>0</v>
      </c>
      <c r="AT214" s="255"/>
      <c r="AU214" s="256">
        <f t="shared" si="443"/>
        <v>0</v>
      </c>
      <c r="AV214" s="257">
        <f t="shared" si="444"/>
        <v>0</v>
      </c>
      <c r="AW214" s="590" t="str">
        <f>IF($AE214=0,"　",VLOOKUP($AE214,ﾚｰｻﾞOP,5,0))</f>
        <v>-</v>
      </c>
      <c r="AX214" s="369"/>
      <c r="AY214" s="154" t="str">
        <f>IF($AE214=0,"　",VLOOKUP($AE214,ﾚｰｻﾞOP,6,0))</f>
        <v>-</v>
      </c>
      <c r="AZ214" s="367"/>
      <c r="BA214" s="154" t="str">
        <f>IF($AE214=0,"　",VLOOKUP($AE214,ﾚｰｻﾞOP,7,0))</f>
        <v>-</v>
      </c>
      <c r="BB214" s="367"/>
      <c r="BC214" s="368" t="str">
        <f>IF($AE214=0,"　",VLOOKUP($AE214,ﾚｰｻﾞOP,8,0))</f>
        <v>-</v>
      </c>
      <c r="BD214" s="369"/>
      <c r="BE214" s="154" t="str">
        <f>IF($AE214=0,"　",VLOOKUP($AE214,ﾚｰｻﾞOP,9,0))</f>
        <v>-</v>
      </c>
      <c r="BF214" s="367"/>
      <c r="BG214" s="368" t="str">
        <f>IF($AE214=0,"　",VLOOKUP($AE214,ﾚｰｻﾞOP,10,0))</f>
        <v>-</v>
      </c>
      <c r="BH214" s="367"/>
      <c r="BI214" s="154" t="str">
        <f>IF($AE214=0,"　",VLOOKUP($AE214,ﾚｰｻﾞOP,11,0))</f>
        <v>-</v>
      </c>
      <c r="BJ214" s="367"/>
      <c r="BK214" s="154" t="str">
        <f t="shared" si="426"/>
        <v>-</v>
      </c>
      <c r="BL214" s="367"/>
      <c r="BM214" s="154" t="str">
        <f t="shared" si="427"/>
        <v>-</v>
      </c>
      <c r="BN214" s="367"/>
      <c r="BO214" s="155" t="str">
        <f t="shared" si="395"/>
        <v>-</v>
      </c>
      <c r="BP214" s="367"/>
      <c r="BQ214" s="154" t="str">
        <f t="shared" si="470"/>
        <v>-</v>
      </c>
      <c r="BR214" s="369"/>
      <c r="BS214" s="154" t="str">
        <f t="shared" si="396"/>
        <v>-</v>
      </c>
      <c r="BT214" s="369"/>
      <c r="BU214" s="154" t="str">
        <f t="shared" si="397"/>
        <v>-</v>
      </c>
      <c r="BV214" s="369"/>
      <c r="BW214" s="154" t="str">
        <f t="shared" si="398"/>
        <v>-</v>
      </c>
      <c r="BX214" s="367"/>
      <c r="BY214" s="154" t="str">
        <f t="shared" si="399"/>
        <v>-</v>
      </c>
      <c r="BZ214" s="369"/>
      <c r="CA214" s="154" t="str">
        <f t="shared" si="400"/>
        <v>-</v>
      </c>
      <c r="CB214" s="367"/>
      <c r="CC214" s="154" t="str">
        <f t="shared" si="401"/>
        <v>-</v>
      </c>
      <c r="CD214" s="367"/>
      <c r="CE214" s="154" t="str">
        <f t="shared" si="445"/>
        <v>-</v>
      </c>
      <c r="CF214" s="369"/>
      <c r="CG214" s="155" t="str">
        <f t="shared" si="428"/>
        <v>-</v>
      </c>
      <c r="CH214" s="367"/>
      <c r="CI214" s="154" t="str">
        <f t="shared" si="429"/>
        <v>-</v>
      </c>
      <c r="CJ214" s="369"/>
      <c r="CK214" s="154" t="str">
        <f t="shared" si="430"/>
        <v>-</v>
      </c>
      <c r="CL214" s="367"/>
      <c r="CM214" s="154" t="str">
        <f t="shared" si="431"/>
        <v>-</v>
      </c>
      <c r="CN214" s="367"/>
      <c r="CO214" s="155" t="str">
        <f t="shared" si="432"/>
        <v>-</v>
      </c>
      <c r="CP214" s="367"/>
      <c r="CQ214" s="155" t="str">
        <f t="shared" si="433"/>
        <v>-</v>
      </c>
      <c r="CR214" s="367"/>
      <c r="CS214" s="154" t="str">
        <f t="shared" si="446"/>
        <v>-</v>
      </c>
      <c r="CT214" s="367"/>
      <c r="CU214" s="155"/>
      <c r="CV214" s="367"/>
      <c r="CW214" s="154" t="str">
        <f t="shared" si="447"/>
        <v>-</v>
      </c>
      <c r="CX214" s="367"/>
      <c r="CY214" s="155" t="str">
        <f t="shared" si="448"/>
        <v>-</v>
      </c>
      <c r="CZ214" s="367"/>
      <c r="DA214" s="154" t="str">
        <f t="shared" si="449"/>
        <v>-</v>
      </c>
      <c r="DB214" s="369"/>
      <c r="DC214" s="155" t="str">
        <f t="shared" si="450"/>
        <v>-</v>
      </c>
      <c r="DD214" s="367"/>
      <c r="DE214" s="374">
        <f t="shared" si="471"/>
        <v>0</v>
      </c>
      <c r="DF214" s="373"/>
      <c r="DG214" s="265">
        <f t="shared" si="463"/>
        <v>0</v>
      </c>
      <c r="DH214" s="372"/>
      <c r="DI214" s="267">
        <f t="shared" si="472"/>
        <v>0</v>
      </c>
      <c r="DJ214" s="373"/>
      <c r="DK214" s="374">
        <f>IF(AU214=2,1,0)</f>
        <v>0</v>
      </c>
      <c r="DL214" s="373"/>
      <c r="DM214" s="374">
        <f t="shared" si="457"/>
        <v>0</v>
      </c>
      <c r="DN214" s="373"/>
      <c r="DO214" s="155">
        <f t="shared" si="458"/>
        <v>0</v>
      </c>
      <c r="DP214" s="372"/>
      <c r="DQ214" s="155">
        <f t="shared" si="459"/>
        <v>0</v>
      </c>
      <c r="DR214" s="373"/>
      <c r="DS214" s="155">
        <f t="shared" si="460"/>
        <v>0</v>
      </c>
      <c r="DT214" s="372"/>
      <c r="DU214" s="155">
        <f t="shared" si="453"/>
        <v>0</v>
      </c>
      <c r="DV214" s="373"/>
      <c r="DW214" s="368">
        <f>IF(AN214=1,1,0)</f>
        <v>0</v>
      </c>
      <c r="DX214" s="372"/>
      <c r="DY214" s="154">
        <f>IF(AO214=1,1,0)</f>
        <v>0</v>
      </c>
      <c r="DZ214" s="373"/>
      <c r="EA214" s="154">
        <f>IF(AP214=1,1,0)</f>
        <v>0</v>
      </c>
      <c r="EB214" s="373"/>
      <c r="EC214" s="269">
        <f>IF(AQ214=1,1,0)</f>
        <v>0</v>
      </c>
      <c r="ED214" s="376"/>
      <c r="EE214" s="271">
        <f>IF(AV214=0,0,1)</f>
        <v>0</v>
      </c>
      <c r="EF214" s="377"/>
      <c r="EG214" s="273"/>
      <c r="EH214" s="274"/>
      <c r="EI214" s="275"/>
      <c r="EJ214" s="276"/>
      <c r="EK214" s="275"/>
      <c r="EL214" s="277"/>
      <c r="EM214" s="278" t="str">
        <f t="shared" si="455"/>
        <v xml:space="preserve"> </v>
      </c>
      <c r="EN214" s="372"/>
      <c r="EO214" s="155">
        <f t="shared" si="456"/>
        <v>0</v>
      </c>
      <c r="EP214" s="373"/>
      <c r="ER214" s="194" t="e">
        <f>IF(AND($AE214&gt;=11,$AE214&lt;=16,#REF!="国内"),"1","-")</f>
        <v>#REF!</v>
      </c>
      <c r="ET214" s="154">
        <v>45797</v>
      </c>
      <c r="EU214" s="1522">
        <v>4163183</v>
      </c>
      <c r="EV214" s="154">
        <v>45797</v>
      </c>
      <c r="EW214" s="1522">
        <v>4163183</v>
      </c>
      <c r="EX214" s="1274"/>
      <c r="EY214" s="1273"/>
      <c r="EZ214" s="154">
        <v>45791</v>
      </c>
      <c r="FA214" s="367">
        <v>4163174</v>
      </c>
      <c r="FB214" s="154">
        <f>IF($AE214=0,"　",VLOOKUP($AE214,ﾚｰｻﾞOP,63,0))</f>
        <v>0</v>
      </c>
      <c r="FC214" s="367"/>
      <c r="FD214" s="154">
        <v>45784</v>
      </c>
      <c r="FE214" s="367">
        <v>4163176</v>
      </c>
      <c r="FF214" s="155">
        <f t="shared" si="473"/>
        <v>0</v>
      </c>
      <c r="FG214" s="367"/>
      <c r="FH214" s="154">
        <f t="shared" si="474"/>
        <v>0</v>
      </c>
      <c r="FI214" s="367"/>
      <c r="FJ214" s="154">
        <v>45797</v>
      </c>
      <c r="FK214" s="373">
        <v>4163197</v>
      </c>
      <c r="FL214" s="155">
        <f>IF($AE214=0,"　",VLOOKUP($AE214,ﾚｰｻﾞOP,68,0))</f>
        <v>1</v>
      </c>
      <c r="FM214" s="279"/>
      <c r="FN214" s="1184"/>
      <c r="FO214" s="280"/>
      <c r="FP214" s="281">
        <v>1</v>
      </c>
      <c r="FQ214" s="282"/>
      <c r="FS214" s="281"/>
      <c r="FT214" s="282"/>
    </row>
    <row r="215" spans="1:176" ht="18.600000000000001" customHeight="1">
      <c r="A215" s="228">
        <f t="shared" si="353"/>
        <v>205</v>
      </c>
      <c r="B215" s="343" t="str">
        <f t="shared" si="393"/>
        <v>4IE</v>
      </c>
      <c r="C215" s="1058">
        <v>45839</v>
      </c>
      <c r="D215" s="1050" t="s">
        <v>1024</v>
      </c>
      <c r="E215" s="1051">
        <v>89610066</v>
      </c>
      <c r="F215" s="595" t="s">
        <v>2192</v>
      </c>
      <c r="G215" s="1263"/>
      <c r="H215" s="597" t="s">
        <v>630</v>
      </c>
      <c r="I215" s="1264" t="s">
        <v>66</v>
      </c>
      <c r="J215" s="1264" t="s">
        <v>38</v>
      </c>
      <c r="K215" s="599" t="s">
        <v>11</v>
      </c>
      <c r="L215" s="600"/>
      <c r="M215" s="352">
        <v>45832</v>
      </c>
      <c r="N215" s="353"/>
      <c r="O215" s="354">
        <v>45833</v>
      </c>
      <c r="P215" s="353"/>
      <c r="Q215" s="354">
        <v>45834</v>
      </c>
      <c r="R215" s="353">
        <v>45834</v>
      </c>
      <c r="S215" s="354">
        <v>45834</v>
      </c>
      <c r="T215" s="353">
        <v>45835</v>
      </c>
      <c r="U215" s="355">
        <v>45836</v>
      </c>
      <c r="V215" s="353">
        <v>45839</v>
      </c>
      <c r="W215" s="356">
        <v>45840</v>
      </c>
      <c r="X215" s="357">
        <v>45841</v>
      </c>
      <c r="Y215" s="359">
        <v>45842</v>
      </c>
      <c r="Z215" s="359">
        <v>45842</v>
      </c>
      <c r="AA215" s="601"/>
      <c r="AB215" s="359"/>
      <c r="AC215" s="602"/>
      <c r="AD215" s="361"/>
      <c r="AE215" s="362">
        <v>25</v>
      </c>
      <c r="AF215" s="363" t="str">
        <f t="shared" si="464"/>
        <v>4IE</v>
      </c>
      <c r="AG215" s="364" t="str">
        <f t="shared" si="465"/>
        <v>-</v>
      </c>
      <c r="AH215" s="364" t="str">
        <f t="shared" si="466"/>
        <v>-</v>
      </c>
      <c r="AI215" s="364" t="str">
        <f>IF($AE215=0,"　",VLOOKUP($AE215,ﾚｰｻﾞOP,36,0))</f>
        <v>-</v>
      </c>
      <c r="AJ215" s="364" t="str">
        <f t="shared" si="467"/>
        <v>-</v>
      </c>
      <c r="AK215" s="364" t="str">
        <f t="shared" si="468"/>
        <v>-</v>
      </c>
      <c r="AL215" s="364"/>
      <c r="AM215" s="364"/>
      <c r="AN215" s="364" t="str">
        <f>IF($AE215=0,"　",VLOOKUP($AE215,ﾚｰｻﾞOP,37,0))</f>
        <v>-</v>
      </c>
      <c r="AO215" s="364" t="str">
        <f>IF($AE215=0,"　",VLOOKUP($AE215,ﾚｰｻﾞOP,40,0))</f>
        <v>-</v>
      </c>
      <c r="AP215" s="363" t="str">
        <f>IF($AE215=0,"　",VLOOKUP($AE215,ﾚｰｻﾞOP,43,0))</f>
        <v>-</v>
      </c>
      <c r="AQ215" s="255" t="str">
        <f>IF($AE215=0,"　",VLOOKUP($AE215,ﾚｰｻﾞOP,45,0))</f>
        <v>-</v>
      </c>
      <c r="AR215" s="255">
        <f>IF($AE215=0,"　",VLOOKUP($AE215,ﾚｰｻﾞOP,47,0))</f>
        <v>0</v>
      </c>
      <c r="AS215" s="255">
        <f t="shared" si="469"/>
        <v>0</v>
      </c>
      <c r="AT215" s="255"/>
      <c r="AU215" s="256">
        <f t="shared" si="443"/>
        <v>0</v>
      </c>
      <c r="AV215" s="257">
        <f t="shared" si="444"/>
        <v>0</v>
      </c>
      <c r="AW215" s="590" t="str">
        <f>IF($AE215=0,"　",VLOOKUP($AE215,ﾚｰｻﾞOP,5,0))</f>
        <v>-</v>
      </c>
      <c r="AX215" s="369"/>
      <c r="AY215" s="154" t="str">
        <f>IF($AE215=0,"　",VLOOKUP($AE215,ﾚｰｻﾞOP,6,0))</f>
        <v>-</v>
      </c>
      <c r="AZ215" s="367"/>
      <c r="BA215" s="154" t="str">
        <f>IF($AE215=0,"　",VLOOKUP($AE215,ﾚｰｻﾞOP,7,0))</f>
        <v>-</v>
      </c>
      <c r="BB215" s="367"/>
      <c r="BC215" s="368" t="str">
        <f>IF($AE215=0,"　",VLOOKUP($AE215,ﾚｰｻﾞOP,8,0))</f>
        <v>-</v>
      </c>
      <c r="BD215" s="369"/>
      <c r="BE215" s="154" t="str">
        <f>IF($AE215=0,"　",VLOOKUP($AE215,ﾚｰｻﾞOP,9,0))</f>
        <v>-</v>
      </c>
      <c r="BF215" s="367"/>
      <c r="BG215" s="368" t="str">
        <f>IF($AE215=0,"　",VLOOKUP($AE215,ﾚｰｻﾞOP,10,0))</f>
        <v>-</v>
      </c>
      <c r="BH215" s="367"/>
      <c r="BI215" s="154" t="str">
        <f>IF($AE215=0,"　",VLOOKUP($AE215,ﾚｰｻﾞOP,11,0))</f>
        <v>-</v>
      </c>
      <c r="BJ215" s="367"/>
      <c r="BK215" s="154" t="str">
        <f t="shared" si="426"/>
        <v>-</v>
      </c>
      <c r="BL215" s="367"/>
      <c r="BM215" s="154" t="str">
        <f t="shared" si="427"/>
        <v>-</v>
      </c>
      <c r="BN215" s="367"/>
      <c r="BO215" s="155" t="str">
        <f t="shared" si="395"/>
        <v>-</v>
      </c>
      <c r="BP215" s="367"/>
      <c r="BQ215" s="154" t="str">
        <f t="shared" si="470"/>
        <v>-</v>
      </c>
      <c r="BR215" s="369"/>
      <c r="BS215" s="154" t="str">
        <f t="shared" si="396"/>
        <v>-</v>
      </c>
      <c r="BT215" s="369"/>
      <c r="BU215" s="154" t="str">
        <f t="shared" si="397"/>
        <v>-</v>
      </c>
      <c r="BV215" s="369"/>
      <c r="BW215" s="154" t="str">
        <f t="shared" si="398"/>
        <v>-</v>
      </c>
      <c r="BX215" s="367"/>
      <c r="BY215" s="154" t="str">
        <f t="shared" si="399"/>
        <v>-</v>
      </c>
      <c r="BZ215" s="369"/>
      <c r="CA215" s="154" t="str">
        <f t="shared" si="400"/>
        <v>-</v>
      </c>
      <c r="CB215" s="367"/>
      <c r="CC215" s="154" t="str">
        <f t="shared" si="401"/>
        <v>-</v>
      </c>
      <c r="CD215" s="367"/>
      <c r="CE215" s="154" t="str">
        <f t="shared" si="445"/>
        <v>-</v>
      </c>
      <c r="CF215" s="369"/>
      <c r="CG215" s="155" t="str">
        <f t="shared" si="428"/>
        <v>-</v>
      </c>
      <c r="CH215" s="367"/>
      <c r="CI215" s="154" t="str">
        <f t="shared" si="429"/>
        <v>-</v>
      </c>
      <c r="CJ215" s="369"/>
      <c r="CK215" s="154" t="str">
        <f t="shared" si="430"/>
        <v>-</v>
      </c>
      <c r="CL215" s="367"/>
      <c r="CM215" s="154" t="str">
        <f t="shared" si="431"/>
        <v>-</v>
      </c>
      <c r="CN215" s="367"/>
      <c r="CO215" s="155" t="str">
        <f t="shared" si="432"/>
        <v>-</v>
      </c>
      <c r="CP215" s="367"/>
      <c r="CQ215" s="155" t="str">
        <f t="shared" si="433"/>
        <v>-</v>
      </c>
      <c r="CR215" s="367"/>
      <c r="CS215" s="154" t="str">
        <f t="shared" si="446"/>
        <v>-</v>
      </c>
      <c r="CT215" s="367"/>
      <c r="CU215" s="155"/>
      <c r="CV215" s="367"/>
      <c r="CW215" s="154" t="str">
        <f t="shared" si="447"/>
        <v>-</v>
      </c>
      <c r="CX215" s="367"/>
      <c r="CY215" s="155" t="str">
        <f t="shared" si="448"/>
        <v>-</v>
      </c>
      <c r="CZ215" s="367"/>
      <c r="DA215" s="154" t="str">
        <f t="shared" si="449"/>
        <v>-</v>
      </c>
      <c r="DB215" s="369"/>
      <c r="DC215" s="155" t="str">
        <f t="shared" si="450"/>
        <v>-</v>
      </c>
      <c r="DD215" s="367"/>
      <c r="DE215" s="374">
        <f t="shared" si="471"/>
        <v>0</v>
      </c>
      <c r="DF215" s="373"/>
      <c r="DG215" s="265">
        <f t="shared" si="463"/>
        <v>0</v>
      </c>
      <c r="DH215" s="372"/>
      <c r="DI215" s="267">
        <f t="shared" si="472"/>
        <v>0</v>
      </c>
      <c r="DJ215" s="373"/>
      <c r="DK215" s="374">
        <f>IF(AU215=2,1,0)</f>
        <v>0</v>
      </c>
      <c r="DL215" s="373"/>
      <c r="DM215" s="374">
        <f t="shared" si="457"/>
        <v>0</v>
      </c>
      <c r="DN215" s="373"/>
      <c r="DO215" s="155">
        <f t="shared" si="458"/>
        <v>0</v>
      </c>
      <c r="DP215" s="372"/>
      <c r="DQ215" s="155">
        <f t="shared" si="459"/>
        <v>0</v>
      </c>
      <c r="DR215" s="373"/>
      <c r="DS215" s="155">
        <f t="shared" si="460"/>
        <v>0</v>
      </c>
      <c r="DT215" s="372"/>
      <c r="DU215" s="155">
        <f t="shared" si="453"/>
        <v>0</v>
      </c>
      <c r="DV215" s="373"/>
      <c r="DW215" s="368">
        <f>IF(AN215=1,1,0)</f>
        <v>0</v>
      </c>
      <c r="DX215" s="372"/>
      <c r="DY215" s="154">
        <f>IF(AO215=1,1,0)</f>
        <v>0</v>
      </c>
      <c r="DZ215" s="373"/>
      <c r="EA215" s="154">
        <f>IF(AP215=1,1,0)</f>
        <v>0</v>
      </c>
      <c r="EB215" s="373"/>
      <c r="EC215" s="269">
        <f>IF(AQ215=1,1,0)</f>
        <v>0</v>
      </c>
      <c r="ED215" s="376"/>
      <c r="EE215" s="271">
        <f>IF(AV215=0,0,1)</f>
        <v>0</v>
      </c>
      <c r="EF215" s="377"/>
      <c r="EG215" s="273"/>
      <c r="EH215" s="274"/>
      <c r="EI215" s="275"/>
      <c r="EJ215" s="276"/>
      <c r="EK215" s="275"/>
      <c r="EL215" s="277"/>
      <c r="EM215" s="278" t="str">
        <f t="shared" si="455"/>
        <v xml:space="preserve"> </v>
      </c>
      <c r="EN215" s="372"/>
      <c r="EO215" s="155">
        <f t="shared" si="456"/>
        <v>0</v>
      </c>
      <c r="EP215" s="373"/>
      <c r="ER215" s="194" t="e">
        <f>IF(AND($AE215&gt;=11,$AE215&lt;=16,#REF!="国内"),"1","-")</f>
        <v>#REF!</v>
      </c>
      <c r="ET215" s="154">
        <v>45828</v>
      </c>
      <c r="EU215" s="367">
        <v>4163222</v>
      </c>
      <c r="EV215" s="154">
        <v>45828</v>
      </c>
      <c r="EW215" s="367">
        <v>4163222</v>
      </c>
      <c r="EX215" s="1274"/>
      <c r="EY215" s="1273"/>
      <c r="EZ215" s="154">
        <f>IF($AE215=0,"　",VLOOKUP($AE215,ﾚｰｻﾞOP,62,0))</f>
        <v>0</v>
      </c>
      <c r="FA215" s="367"/>
      <c r="FB215" s="154">
        <f>IF($AE215=0,"　",VLOOKUP($AE215,ﾚｰｻﾞOP,63,0))</f>
        <v>0</v>
      </c>
      <c r="FC215" s="367"/>
      <c r="FD215" s="154">
        <v>45784</v>
      </c>
      <c r="FE215" s="367">
        <v>4163176</v>
      </c>
      <c r="FF215" s="155">
        <f t="shared" si="473"/>
        <v>0</v>
      </c>
      <c r="FG215" s="367"/>
      <c r="FH215" s="154">
        <f t="shared" si="474"/>
        <v>0</v>
      </c>
      <c r="FI215" s="367"/>
      <c r="FJ215" s="154">
        <v>45797</v>
      </c>
      <c r="FK215" s="373">
        <v>4163197</v>
      </c>
      <c r="FL215" s="155">
        <v>1</v>
      </c>
      <c r="FM215" s="279"/>
      <c r="FN215" s="1184"/>
      <c r="FO215" s="280"/>
      <c r="FP215" s="281"/>
      <c r="FQ215" s="282"/>
      <c r="FS215" s="281"/>
      <c r="FT215" s="282"/>
    </row>
    <row r="216" spans="1:176" ht="18.600000000000001" customHeight="1">
      <c r="A216" s="228">
        <f t="shared" si="353"/>
        <v>206</v>
      </c>
      <c r="B216" s="343" t="str">
        <f t="shared" si="393"/>
        <v>　</v>
      </c>
      <c r="C216" s="1353">
        <v>45870</v>
      </c>
      <c r="D216" s="1523" t="s">
        <v>1210</v>
      </c>
      <c r="E216" s="1524">
        <v>62253001</v>
      </c>
      <c r="F216" s="1525" t="s">
        <v>1405</v>
      </c>
      <c r="G216" s="1526"/>
      <c r="H216" s="597" t="s">
        <v>632</v>
      </c>
      <c r="I216" s="1527" t="s">
        <v>61</v>
      </c>
      <c r="J216" s="1527" t="s">
        <v>1107</v>
      </c>
      <c r="K216" s="1528"/>
      <c r="L216" s="1529"/>
      <c r="M216" s="1530"/>
      <c r="N216" s="1531"/>
      <c r="O216" s="1532"/>
      <c r="P216" s="1531"/>
      <c r="Q216" s="1532"/>
      <c r="R216" s="1531"/>
      <c r="S216" s="1532"/>
      <c r="T216" s="1531"/>
      <c r="U216" s="1533"/>
      <c r="V216" s="1531"/>
      <c r="W216" s="1534"/>
      <c r="X216" s="1535"/>
      <c r="Y216" s="1536">
        <v>45843</v>
      </c>
      <c r="Z216" s="359">
        <v>45843</v>
      </c>
      <c r="AA216" s="601"/>
      <c r="AB216" s="359"/>
      <c r="AC216" s="602"/>
      <c r="AD216" s="361"/>
      <c r="AE216" s="362"/>
      <c r="AF216" s="363" t="str">
        <f t="shared" si="464"/>
        <v>　</v>
      </c>
      <c r="AG216" s="364" t="str">
        <f t="shared" si="465"/>
        <v>　</v>
      </c>
      <c r="AH216" s="364" t="str">
        <f t="shared" si="466"/>
        <v>　</v>
      </c>
      <c r="AI216" s="364" t="str">
        <f>IF($AE216=0,"　",VLOOKUP($AE216,ﾚｰｻﾞOP,36,0))</f>
        <v>　</v>
      </c>
      <c r="AJ216" s="364" t="str">
        <f t="shared" si="467"/>
        <v>　</v>
      </c>
      <c r="AK216" s="364" t="str">
        <f t="shared" si="468"/>
        <v>　</v>
      </c>
      <c r="AL216" s="364"/>
      <c r="AM216" s="364"/>
      <c r="AN216" s="364" t="str">
        <f>IF($AE216=0,"　",VLOOKUP($AE216,ﾚｰｻﾞOP,37,0))</f>
        <v>　</v>
      </c>
      <c r="AO216" s="364" t="str">
        <f>IF($AE216=0,"　",VLOOKUP($AE216,ﾚｰｻﾞOP,40,0))</f>
        <v>　</v>
      </c>
      <c r="AP216" s="363" t="str">
        <f>IF($AE216=0,"　",VLOOKUP($AE216,ﾚｰｻﾞOP,43,0))</f>
        <v>　</v>
      </c>
      <c r="AQ216" s="255" t="str">
        <f>IF($AE216=0,"　",VLOOKUP($AE216,ﾚｰｻﾞOP,45,0))</f>
        <v>　</v>
      </c>
      <c r="AR216" s="255" t="str">
        <f>IF($AE216=0,"　",VLOOKUP($AE216,ﾚｰｻﾞOP,47,0))</f>
        <v>　</v>
      </c>
      <c r="AS216" s="255" t="str">
        <f t="shared" si="469"/>
        <v>　</v>
      </c>
      <c r="AT216" s="255"/>
      <c r="AU216" s="256">
        <f t="shared" si="443"/>
        <v>0</v>
      </c>
      <c r="AV216" s="257">
        <f t="shared" si="444"/>
        <v>0</v>
      </c>
      <c r="AW216" s="590" t="str">
        <f>IF($AE216=0,"　",VLOOKUP($AE216,ﾚｰｻﾞOP,5,0))</f>
        <v>　</v>
      </c>
      <c r="AX216" s="369"/>
      <c r="AY216" s="154" t="str">
        <f>IF($AE216=0,"　",VLOOKUP($AE216,ﾚｰｻﾞOP,6,0))</f>
        <v>　</v>
      </c>
      <c r="AZ216" s="367"/>
      <c r="BA216" s="154" t="str">
        <f>IF($AE216=0,"　",VLOOKUP($AE216,ﾚｰｻﾞOP,7,0))</f>
        <v>　</v>
      </c>
      <c r="BB216" s="367"/>
      <c r="BC216" s="368" t="str">
        <f>IF($AE216=0,"　",VLOOKUP($AE216,ﾚｰｻﾞOP,8,0))</f>
        <v>　</v>
      </c>
      <c r="BD216" s="369"/>
      <c r="BE216" s="154" t="str">
        <f>IF($AE216=0,"　",VLOOKUP($AE216,ﾚｰｻﾞOP,9,0))</f>
        <v>　</v>
      </c>
      <c r="BF216" s="367"/>
      <c r="BG216" s="368" t="str">
        <f>IF($AE216=0,"　",VLOOKUP($AE216,ﾚｰｻﾞOP,10,0))</f>
        <v>　</v>
      </c>
      <c r="BH216" s="367"/>
      <c r="BI216" s="154" t="str">
        <f>IF($AE216=0,"　",VLOOKUP($AE216,ﾚｰｻﾞOP,11,0))</f>
        <v>　</v>
      </c>
      <c r="BJ216" s="367"/>
      <c r="BK216" s="154" t="str">
        <f t="shared" si="426"/>
        <v>　</v>
      </c>
      <c r="BL216" s="367"/>
      <c r="BM216" s="154" t="str">
        <f t="shared" si="427"/>
        <v>　</v>
      </c>
      <c r="BN216" s="367"/>
      <c r="BO216" s="155" t="str">
        <f t="shared" si="395"/>
        <v>　</v>
      </c>
      <c r="BP216" s="367"/>
      <c r="BQ216" s="154" t="str">
        <f t="shared" si="470"/>
        <v>　</v>
      </c>
      <c r="BR216" s="369"/>
      <c r="BS216" s="154" t="str">
        <f t="shared" si="396"/>
        <v>　</v>
      </c>
      <c r="BT216" s="369"/>
      <c r="BU216" s="154" t="str">
        <f t="shared" si="397"/>
        <v>　</v>
      </c>
      <c r="BV216" s="369"/>
      <c r="BW216" s="154" t="str">
        <f t="shared" si="398"/>
        <v>　</v>
      </c>
      <c r="BX216" s="367"/>
      <c r="BY216" s="154" t="str">
        <f t="shared" si="399"/>
        <v>　</v>
      </c>
      <c r="BZ216" s="369"/>
      <c r="CA216" s="154" t="str">
        <f t="shared" si="400"/>
        <v>　</v>
      </c>
      <c r="CB216" s="367"/>
      <c r="CC216" s="154" t="str">
        <f t="shared" si="401"/>
        <v>　</v>
      </c>
      <c r="CD216" s="367"/>
      <c r="CE216" s="154" t="str">
        <f t="shared" si="445"/>
        <v>　</v>
      </c>
      <c r="CF216" s="369"/>
      <c r="CG216" s="155" t="str">
        <f t="shared" si="428"/>
        <v>　</v>
      </c>
      <c r="CH216" s="367"/>
      <c r="CI216" s="154" t="str">
        <f t="shared" si="429"/>
        <v>　</v>
      </c>
      <c r="CJ216" s="369"/>
      <c r="CK216" s="154" t="str">
        <f t="shared" si="430"/>
        <v>　</v>
      </c>
      <c r="CL216" s="367"/>
      <c r="CM216" s="154" t="str">
        <f t="shared" si="431"/>
        <v>　</v>
      </c>
      <c r="CN216" s="367"/>
      <c r="CO216" s="155" t="str">
        <f t="shared" si="432"/>
        <v>　</v>
      </c>
      <c r="CP216" s="367"/>
      <c r="CQ216" s="155" t="str">
        <f t="shared" si="433"/>
        <v>　</v>
      </c>
      <c r="CR216" s="367"/>
      <c r="CS216" s="154" t="str">
        <f t="shared" si="446"/>
        <v>　</v>
      </c>
      <c r="CT216" s="367"/>
      <c r="CU216" s="155"/>
      <c r="CV216" s="367"/>
      <c r="CW216" s="154" t="str">
        <f t="shared" si="447"/>
        <v>　</v>
      </c>
      <c r="CX216" s="367"/>
      <c r="CY216" s="155" t="str">
        <f t="shared" si="448"/>
        <v>　</v>
      </c>
      <c r="CZ216" s="367"/>
      <c r="DA216" s="154" t="str">
        <f t="shared" si="449"/>
        <v>　</v>
      </c>
      <c r="DB216" s="369"/>
      <c r="DC216" s="155" t="str">
        <f t="shared" si="450"/>
        <v>　</v>
      </c>
      <c r="DD216" s="367"/>
      <c r="DE216" s="374">
        <f t="shared" si="471"/>
        <v>0</v>
      </c>
      <c r="DF216" s="373"/>
      <c r="DG216" s="265">
        <f t="shared" si="463"/>
        <v>0</v>
      </c>
      <c r="DH216" s="372"/>
      <c r="DI216" s="267">
        <f t="shared" si="472"/>
        <v>0</v>
      </c>
      <c r="DJ216" s="373"/>
      <c r="DK216" s="374">
        <f>IF(AU216=2,1,0)</f>
        <v>0</v>
      </c>
      <c r="DL216" s="373"/>
      <c r="DM216" s="374">
        <f t="shared" si="457"/>
        <v>0</v>
      </c>
      <c r="DN216" s="373"/>
      <c r="DO216" s="155">
        <f t="shared" si="458"/>
        <v>0</v>
      </c>
      <c r="DP216" s="372"/>
      <c r="DQ216" s="155">
        <f t="shared" si="459"/>
        <v>0</v>
      </c>
      <c r="DR216" s="373"/>
      <c r="DS216" s="155">
        <f t="shared" si="460"/>
        <v>0</v>
      </c>
      <c r="DT216" s="372"/>
      <c r="DU216" s="155">
        <f t="shared" si="453"/>
        <v>0</v>
      </c>
      <c r="DV216" s="373"/>
      <c r="DW216" s="368">
        <f>IF(AN216=1,1,0)</f>
        <v>0</v>
      </c>
      <c r="DX216" s="372"/>
      <c r="DY216" s="154">
        <f>IF(AO216=1,1,0)</f>
        <v>0</v>
      </c>
      <c r="DZ216" s="373"/>
      <c r="EA216" s="154">
        <f>IF(AP216=1,1,0)</f>
        <v>0</v>
      </c>
      <c r="EB216" s="373"/>
      <c r="EC216" s="269">
        <f>IF(AQ216=1,1,0)</f>
        <v>0</v>
      </c>
      <c r="ED216" s="376"/>
      <c r="EE216" s="271">
        <f>IF(AV216=0,0,1)</f>
        <v>0</v>
      </c>
      <c r="EF216" s="377"/>
      <c r="EG216" s="273"/>
      <c r="EH216" s="274"/>
      <c r="EI216" s="275"/>
      <c r="EJ216" s="276"/>
      <c r="EK216" s="275"/>
      <c r="EL216" s="277"/>
      <c r="EM216" s="278" t="str">
        <f t="shared" si="455"/>
        <v xml:space="preserve"> </v>
      </c>
      <c r="EN216" s="372"/>
      <c r="EO216" s="155">
        <f t="shared" si="456"/>
        <v>0</v>
      </c>
      <c r="EP216" s="373"/>
      <c r="ER216" s="194" t="str">
        <f>IF(AND($AE216&gt;=11,$AE216&lt;=16,$I200="国内"),"1","-")</f>
        <v>-</v>
      </c>
      <c r="ET216" s="154" t="str">
        <f>IF($AE216=0,"　",VLOOKUP($AE216,ﾚｰｻﾞOP,60,0))</f>
        <v>　</v>
      </c>
      <c r="EU216" s="367"/>
      <c r="EV216" s="154" t="str">
        <f>IF($AE216=0,"　",VLOOKUP($AE216,ﾚｰｻﾞOP,60,0))</f>
        <v>　</v>
      </c>
      <c r="EW216" s="367"/>
      <c r="EX216" s="1274"/>
      <c r="EY216" s="1273"/>
      <c r="EZ216" s="154" t="str">
        <f>IF($AE216=0,"　",VLOOKUP($AE216,ﾚｰｻﾞOP,62,0))</f>
        <v>　</v>
      </c>
      <c r="FA216" s="367"/>
      <c r="FB216" s="154" t="str">
        <f>IF($AE216=0,"　",VLOOKUP($AE216,ﾚｰｻﾞOP,63,0))</f>
        <v>　</v>
      </c>
      <c r="FC216" s="367"/>
      <c r="FD216" s="154" t="str">
        <f>IF($AE216=0,"　",VLOOKUP($AE216,ﾚｰｻﾞOP,64,0))</f>
        <v>　</v>
      </c>
      <c r="FE216" s="367"/>
      <c r="FF216" s="155" t="str">
        <f t="shared" si="473"/>
        <v>　</v>
      </c>
      <c r="FG216" s="367"/>
      <c r="FH216" s="154" t="str">
        <f t="shared" si="474"/>
        <v>　</v>
      </c>
      <c r="FI216" s="367"/>
      <c r="FJ216" s="154" t="str">
        <f>IF($AE216=0,"　",VLOOKUP($AE216,ﾚｰｻﾞOP,67,0))</f>
        <v>　</v>
      </c>
      <c r="FK216" s="373"/>
      <c r="FL216" s="155" t="str">
        <f>IF($AE216=0,"　",VLOOKUP($AE216,ﾚｰｻﾞOP,68,0))</f>
        <v>　</v>
      </c>
      <c r="FM216" s="279"/>
      <c r="FN216" s="1184"/>
      <c r="FO216" s="280"/>
      <c r="FP216" s="281"/>
      <c r="FQ216" s="282"/>
      <c r="FS216" s="281">
        <v>1</v>
      </c>
      <c r="FT216" s="282"/>
    </row>
    <row r="217" spans="1:176" ht="18.600000000000001" customHeight="1">
      <c r="A217" s="228">
        <f t="shared" si="353"/>
        <v>207</v>
      </c>
      <c r="B217" s="343" t="str">
        <f t="shared" si="393"/>
        <v>4IE</v>
      </c>
      <c r="C217" s="1058">
        <v>45839</v>
      </c>
      <c r="D217" s="1261" t="s">
        <v>34</v>
      </c>
      <c r="E217" s="1262">
        <v>84510223</v>
      </c>
      <c r="F217" s="595" t="s">
        <v>75</v>
      </c>
      <c r="G217" s="1263"/>
      <c r="H217" s="597" t="s">
        <v>632</v>
      </c>
      <c r="I217" s="1264" t="s">
        <v>61</v>
      </c>
      <c r="J217" s="1264" t="s">
        <v>1088</v>
      </c>
      <c r="K217" s="599" t="s">
        <v>11</v>
      </c>
      <c r="L217" s="600"/>
      <c r="M217" s="352">
        <v>45833</v>
      </c>
      <c r="N217" s="353">
        <v>45828</v>
      </c>
      <c r="O217" s="354">
        <v>45834</v>
      </c>
      <c r="P217" s="353">
        <v>45829</v>
      </c>
      <c r="Q217" s="354">
        <v>45835</v>
      </c>
      <c r="R217" s="353">
        <v>45831</v>
      </c>
      <c r="S217" s="354">
        <v>45835</v>
      </c>
      <c r="T217" s="353">
        <v>45835</v>
      </c>
      <c r="U217" s="355">
        <v>45839</v>
      </c>
      <c r="V217" s="353">
        <v>45836</v>
      </c>
      <c r="W217" s="356">
        <v>45841</v>
      </c>
      <c r="X217" s="357">
        <v>45840</v>
      </c>
      <c r="Y217" s="359">
        <v>45843</v>
      </c>
      <c r="Z217" s="359">
        <v>45842</v>
      </c>
      <c r="AA217" s="601"/>
      <c r="AB217" s="359"/>
      <c r="AC217" s="251" t="s">
        <v>633</v>
      </c>
      <c r="AD217" s="361"/>
      <c r="AE217" s="362">
        <v>3</v>
      </c>
      <c r="AF217" s="363" t="str">
        <f t="shared" si="464"/>
        <v>4IE</v>
      </c>
      <c r="AG217" s="364">
        <f t="shared" si="465"/>
        <v>0</v>
      </c>
      <c r="AH217" s="364">
        <f t="shared" si="466"/>
        <v>0</v>
      </c>
      <c r="AI217" s="364">
        <v>1</v>
      </c>
      <c r="AJ217" s="364">
        <f t="shared" si="467"/>
        <v>0</v>
      </c>
      <c r="AK217" s="364">
        <f t="shared" si="468"/>
        <v>0</v>
      </c>
      <c r="AL217" s="364"/>
      <c r="AM217" s="364"/>
      <c r="AN217" s="364">
        <v>1</v>
      </c>
      <c r="AO217" s="364">
        <v>1</v>
      </c>
      <c r="AP217" s="363">
        <v>1</v>
      </c>
      <c r="AQ217" s="255">
        <v>1</v>
      </c>
      <c r="AR217" s="255">
        <v>1</v>
      </c>
      <c r="AS217" s="255">
        <f t="shared" si="469"/>
        <v>0</v>
      </c>
      <c r="AT217" s="255"/>
      <c r="AU217" s="256">
        <f t="shared" si="443"/>
        <v>2</v>
      </c>
      <c r="AV217" s="257">
        <f t="shared" si="444"/>
        <v>1</v>
      </c>
      <c r="AW217" s="590">
        <v>45826</v>
      </c>
      <c r="AX217" s="369">
        <v>4163224</v>
      </c>
      <c r="AY217" s="154">
        <v>45826</v>
      </c>
      <c r="AZ217" s="367">
        <v>4163225</v>
      </c>
      <c r="BA217" s="154">
        <v>45826</v>
      </c>
      <c r="BB217" s="367">
        <v>4163226</v>
      </c>
      <c r="BC217" s="368">
        <v>45826</v>
      </c>
      <c r="BD217" s="369">
        <v>4163227</v>
      </c>
      <c r="BE217" s="154">
        <v>45826</v>
      </c>
      <c r="BF217" s="367">
        <v>4163228</v>
      </c>
      <c r="BG217" s="368">
        <v>45826</v>
      </c>
      <c r="BH217" s="367">
        <v>4163229</v>
      </c>
      <c r="BI217" s="154">
        <v>45805</v>
      </c>
      <c r="BJ217" s="367">
        <v>4163193</v>
      </c>
      <c r="BK217" s="154" t="str">
        <f t="shared" si="426"/>
        <v>-</v>
      </c>
      <c r="BL217" s="367"/>
      <c r="BM217" s="154" t="str">
        <f t="shared" si="427"/>
        <v>-</v>
      </c>
      <c r="BN217" s="367"/>
      <c r="BO217" s="155" t="str">
        <f t="shared" si="395"/>
        <v>-</v>
      </c>
      <c r="BP217" s="367"/>
      <c r="BQ217" s="154" t="str">
        <f t="shared" si="470"/>
        <v>-</v>
      </c>
      <c r="BR217" s="369"/>
      <c r="BS217" s="154" t="str">
        <f t="shared" si="396"/>
        <v>-</v>
      </c>
      <c r="BT217" s="369"/>
      <c r="BU217" s="154" t="str">
        <f t="shared" si="397"/>
        <v>-</v>
      </c>
      <c r="BV217" s="369"/>
      <c r="BW217" s="154" t="str">
        <f t="shared" si="398"/>
        <v>-</v>
      </c>
      <c r="BX217" s="367"/>
      <c r="BY217" s="154" t="str">
        <f t="shared" si="399"/>
        <v>-</v>
      </c>
      <c r="BZ217" s="369"/>
      <c r="CA217" s="154" t="str">
        <f t="shared" si="400"/>
        <v>-</v>
      </c>
      <c r="CB217" s="367"/>
      <c r="CC217" s="154" t="str">
        <f t="shared" si="401"/>
        <v>-</v>
      </c>
      <c r="CD217" s="367"/>
      <c r="CE217" s="154" t="str">
        <f t="shared" si="445"/>
        <v>-</v>
      </c>
      <c r="CF217" s="369"/>
      <c r="CG217" s="155" t="str">
        <f t="shared" si="428"/>
        <v>-</v>
      </c>
      <c r="CH217" s="367"/>
      <c r="CI217" s="154" t="str">
        <f t="shared" si="429"/>
        <v>-</v>
      </c>
      <c r="CJ217" s="369"/>
      <c r="CK217" s="154" t="str">
        <f t="shared" si="430"/>
        <v>-</v>
      </c>
      <c r="CL217" s="367"/>
      <c r="CM217" s="154" t="str">
        <f t="shared" si="431"/>
        <v>-</v>
      </c>
      <c r="CN217" s="367"/>
      <c r="CO217" s="155" t="str">
        <f t="shared" si="432"/>
        <v>-</v>
      </c>
      <c r="CP217" s="367"/>
      <c r="CQ217" s="155" t="str">
        <f t="shared" si="433"/>
        <v>-</v>
      </c>
      <c r="CR217" s="367"/>
      <c r="CS217" s="154" t="str">
        <f t="shared" si="446"/>
        <v>-</v>
      </c>
      <c r="CT217" s="367"/>
      <c r="CU217" s="155"/>
      <c r="CV217" s="367"/>
      <c r="CW217" s="154" t="str">
        <f t="shared" si="447"/>
        <v>-</v>
      </c>
      <c r="CX217" s="367"/>
      <c r="CY217" s="155" t="str">
        <f t="shared" si="448"/>
        <v>-</v>
      </c>
      <c r="CZ217" s="367"/>
      <c r="DA217" s="154" t="str">
        <f t="shared" si="449"/>
        <v>-</v>
      </c>
      <c r="DB217" s="369"/>
      <c r="DC217" s="155" t="str">
        <f t="shared" si="450"/>
        <v>-</v>
      </c>
      <c r="DD217" s="367"/>
      <c r="DE217" s="374">
        <f t="shared" si="471"/>
        <v>0</v>
      </c>
      <c r="DF217" s="373"/>
      <c r="DG217" s="265">
        <f t="shared" si="463"/>
        <v>0</v>
      </c>
      <c r="DH217" s="372"/>
      <c r="DI217" s="267">
        <f t="shared" si="472"/>
        <v>0</v>
      </c>
      <c r="DJ217" s="373"/>
      <c r="DK217" s="374">
        <v>45756</v>
      </c>
      <c r="DL217" s="373">
        <v>4163128</v>
      </c>
      <c r="DM217" s="374">
        <f t="shared" si="457"/>
        <v>0</v>
      </c>
      <c r="DN217" s="373"/>
      <c r="DO217" s="155">
        <f t="shared" si="458"/>
        <v>0</v>
      </c>
      <c r="DP217" s="372"/>
      <c r="DQ217" s="155">
        <f t="shared" si="459"/>
        <v>0</v>
      </c>
      <c r="DR217" s="373"/>
      <c r="DS217" s="155">
        <f t="shared" si="460"/>
        <v>0</v>
      </c>
      <c r="DT217" s="372"/>
      <c r="DU217" s="155">
        <f t="shared" si="453"/>
        <v>0</v>
      </c>
      <c r="DV217" s="373"/>
      <c r="DW217" s="368">
        <v>45833</v>
      </c>
      <c r="DX217" s="372">
        <v>4163232</v>
      </c>
      <c r="DY217" s="154">
        <v>45798</v>
      </c>
      <c r="DZ217" s="373">
        <v>4163195</v>
      </c>
      <c r="EA217" s="154">
        <v>45770</v>
      </c>
      <c r="EB217" s="373">
        <v>4163160</v>
      </c>
      <c r="EC217" s="269">
        <v>45798</v>
      </c>
      <c r="ED217" s="376">
        <v>4163196</v>
      </c>
      <c r="EE217" s="271">
        <v>45520</v>
      </c>
      <c r="EF217" s="377">
        <v>4063333</v>
      </c>
      <c r="EG217" s="273"/>
      <c r="EH217" s="274"/>
      <c r="EI217" s="275"/>
      <c r="EJ217" s="276"/>
      <c r="EK217" s="275"/>
      <c r="EL217" s="277"/>
      <c r="EM217" s="278" t="str">
        <f t="shared" si="455"/>
        <v xml:space="preserve"> </v>
      </c>
      <c r="EN217" s="372"/>
      <c r="EO217" s="155">
        <f t="shared" si="456"/>
        <v>0</v>
      </c>
      <c r="EP217" s="373"/>
      <c r="ER217" s="194" t="str">
        <f>IF(AND($AE217&gt;=11,$AE217&lt;=16,$I215="国内"),"1","-")</f>
        <v>-</v>
      </c>
      <c r="ET217" s="154" t="str">
        <f>IF($AE217=0,"　",VLOOKUP($AE217,ﾚｰｻﾞOP,60,0))</f>
        <v>-</v>
      </c>
      <c r="EU217" s="367"/>
      <c r="EV217" s="154" t="str">
        <f>IF($AE217=0,"　",VLOOKUP($AE217,ﾚｰｻﾞOP,60,0))</f>
        <v>-</v>
      </c>
      <c r="EW217" s="367"/>
      <c r="EX217" s="1274"/>
      <c r="EY217" s="1273"/>
      <c r="EZ217" s="154" t="str">
        <f>IF($AE217=0,"　",VLOOKUP($AE217,ﾚｰｻﾞOP,62,0))</f>
        <v>-</v>
      </c>
      <c r="FA217" s="367"/>
      <c r="FB217" s="154" t="str">
        <f>IF($AE217=0,"　",VLOOKUP($AE217,ﾚｰｻﾞOP,63,0))</f>
        <v>-</v>
      </c>
      <c r="FC217" s="367"/>
      <c r="FD217" s="154" t="str">
        <f>IF($AE217=0,"　",VLOOKUP($AE217,ﾚｰｻﾞOP,64,0))</f>
        <v>-</v>
      </c>
      <c r="FE217" s="367"/>
      <c r="FF217" s="155" t="str">
        <f t="shared" si="473"/>
        <v>-</v>
      </c>
      <c r="FG217" s="367"/>
      <c r="FH217" s="154" t="str">
        <f t="shared" si="474"/>
        <v>-</v>
      </c>
      <c r="FI217" s="367"/>
      <c r="FJ217" s="154" t="str">
        <f>IF($AE217=0,"　",VLOOKUP($AE217,ﾚｰｻﾞOP,67,0))</f>
        <v>-</v>
      </c>
      <c r="FK217" s="373"/>
      <c r="FL217" s="155" t="str">
        <f>IF($AE217=0,"　",VLOOKUP($AE217,ﾚｰｻﾞOP,68,0))</f>
        <v>-</v>
      </c>
      <c r="FM217" s="279"/>
      <c r="FN217" s="1184"/>
      <c r="FO217" s="280"/>
      <c r="FP217" s="281"/>
      <c r="FQ217" s="282"/>
      <c r="FS217" s="281"/>
      <c r="FT217" s="282"/>
    </row>
    <row r="218" spans="1:176" ht="18.600000000000001" customHeight="1">
      <c r="A218" s="228">
        <f t="shared" si="353"/>
        <v>208</v>
      </c>
      <c r="B218" s="343" t="str">
        <f t="shared" si="393"/>
        <v>4IE</v>
      </c>
      <c r="C218" s="1058">
        <v>45839</v>
      </c>
      <c r="D218" s="1050" t="s">
        <v>1024</v>
      </c>
      <c r="E218" s="1051">
        <v>89610056</v>
      </c>
      <c r="F218" s="595" t="s">
        <v>2193</v>
      </c>
      <c r="G218" s="1263"/>
      <c r="H218" s="597" t="s">
        <v>630</v>
      </c>
      <c r="I218" s="1264" t="s">
        <v>63</v>
      </c>
      <c r="J218" s="1264" t="s">
        <v>37</v>
      </c>
      <c r="K218" s="599" t="s">
        <v>11</v>
      </c>
      <c r="L218" s="600"/>
      <c r="M218" s="352">
        <v>45833</v>
      </c>
      <c r="N218" s="353"/>
      <c r="O218" s="354">
        <v>45834</v>
      </c>
      <c r="P218" s="353">
        <v>45835</v>
      </c>
      <c r="Q218" s="354">
        <v>45835</v>
      </c>
      <c r="R218" s="353">
        <v>45834</v>
      </c>
      <c r="S218" s="354">
        <v>45835</v>
      </c>
      <c r="T218" s="353">
        <v>45835</v>
      </c>
      <c r="U218" s="355">
        <v>45839</v>
      </c>
      <c r="V218" s="353">
        <v>45839</v>
      </c>
      <c r="W218" s="356">
        <v>45841</v>
      </c>
      <c r="X218" s="357">
        <v>45841</v>
      </c>
      <c r="Y218" s="359">
        <v>45843</v>
      </c>
      <c r="Z218" s="359">
        <v>45843</v>
      </c>
      <c r="AA218" s="601"/>
      <c r="AB218" s="359"/>
      <c r="AC218" s="602"/>
      <c r="AD218" s="361"/>
      <c r="AE218" s="362">
        <v>25</v>
      </c>
      <c r="AF218" s="363" t="str">
        <f t="shared" si="464"/>
        <v>4IE</v>
      </c>
      <c r="AG218" s="364" t="str">
        <f t="shared" si="465"/>
        <v>-</v>
      </c>
      <c r="AH218" s="364" t="str">
        <f t="shared" si="466"/>
        <v>-</v>
      </c>
      <c r="AI218" s="364" t="str">
        <f>IF($AE218=0,"　",VLOOKUP($AE218,ﾚｰｻﾞOP,36,0))</f>
        <v>-</v>
      </c>
      <c r="AJ218" s="364" t="str">
        <f t="shared" si="467"/>
        <v>-</v>
      </c>
      <c r="AK218" s="364" t="str">
        <f t="shared" si="468"/>
        <v>-</v>
      </c>
      <c r="AL218" s="364"/>
      <c r="AM218" s="364"/>
      <c r="AN218" s="364" t="str">
        <f>IF($AE218=0,"　",VLOOKUP($AE218,ﾚｰｻﾞOP,37,0))</f>
        <v>-</v>
      </c>
      <c r="AO218" s="364" t="str">
        <f>IF($AE218=0,"　",VLOOKUP($AE218,ﾚｰｻﾞOP,40,0))</f>
        <v>-</v>
      </c>
      <c r="AP218" s="363" t="str">
        <f>IF($AE218=0,"　",VLOOKUP($AE218,ﾚｰｻﾞOP,43,0))</f>
        <v>-</v>
      </c>
      <c r="AQ218" s="255" t="str">
        <f>IF($AE218=0,"　",VLOOKUP($AE218,ﾚｰｻﾞOP,45,0))</f>
        <v>-</v>
      </c>
      <c r="AR218" s="255">
        <f>IF($AE218=0,"　",VLOOKUP($AE218,ﾚｰｻﾞOP,47,0))</f>
        <v>0</v>
      </c>
      <c r="AS218" s="255">
        <f t="shared" si="469"/>
        <v>0</v>
      </c>
      <c r="AT218" s="255"/>
      <c r="AU218" s="256">
        <f t="shared" si="443"/>
        <v>0</v>
      </c>
      <c r="AV218" s="257">
        <f t="shared" si="444"/>
        <v>0</v>
      </c>
      <c r="AW218" s="590" t="str">
        <f>IF($AE218=0,"　",VLOOKUP($AE218,ﾚｰｻﾞOP,5,0))</f>
        <v>-</v>
      </c>
      <c r="AX218" s="369"/>
      <c r="AY218" s="154" t="str">
        <f>IF($AE218=0,"　",VLOOKUP($AE218,ﾚｰｻﾞOP,6,0))</f>
        <v>-</v>
      </c>
      <c r="AZ218" s="367"/>
      <c r="BA218" s="154" t="str">
        <f>IF($AE218=0,"　",VLOOKUP($AE218,ﾚｰｻﾞOP,7,0))</f>
        <v>-</v>
      </c>
      <c r="BB218" s="367"/>
      <c r="BC218" s="368" t="str">
        <f>IF($AE218=0,"　",VLOOKUP($AE218,ﾚｰｻﾞOP,8,0))</f>
        <v>-</v>
      </c>
      <c r="BD218" s="369"/>
      <c r="BE218" s="154" t="str">
        <f>IF($AE218=0,"　",VLOOKUP($AE218,ﾚｰｻﾞOP,9,0))</f>
        <v>-</v>
      </c>
      <c r="BF218" s="367"/>
      <c r="BG218" s="368" t="str">
        <f>IF($AE218=0,"　",VLOOKUP($AE218,ﾚｰｻﾞOP,10,0))</f>
        <v>-</v>
      </c>
      <c r="BH218" s="367"/>
      <c r="BI218" s="154" t="str">
        <f>IF($AE218=0,"　",VLOOKUP($AE218,ﾚｰｻﾞOP,11,0))</f>
        <v>-</v>
      </c>
      <c r="BJ218" s="367"/>
      <c r="BK218" s="154" t="str">
        <f t="shared" si="426"/>
        <v>-</v>
      </c>
      <c r="BL218" s="367"/>
      <c r="BM218" s="154" t="str">
        <f t="shared" si="427"/>
        <v>-</v>
      </c>
      <c r="BN218" s="367"/>
      <c r="BO218" s="155" t="str">
        <f t="shared" si="395"/>
        <v>-</v>
      </c>
      <c r="BP218" s="367"/>
      <c r="BQ218" s="154" t="str">
        <f t="shared" si="470"/>
        <v>-</v>
      </c>
      <c r="BR218" s="369"/>
      <c r="BS218" s="154" t="str">
        <f t="shared" si="396"/>
        <v>-</v>
      </c>
      <c r="BT218" s="369"/>
      <c r="BU218" s="154" t="str">
        <f t="shared" si="397"/>
        <v>-</v>
      </c>
      <c r="BV218" s="369"/>
      <c r="BW218" s="154" t="str">
        <f t="shared" si="398"/>
        <v>-</v>
      </c>
      <c r="BX218" s="367"/>
      <c r="BY218" s="154" t="str">
        <f t="shared" si="399"/>
        <v>-</v>
      </c>
      <c r="BZ218" s="369"/>
      <c r="CA218" s="154" t="str">
        <f t="shared" si="400"/>
        <v>-</v>
      </c>
      <c r="CB218" s="367"/>
      <c r="CC218" s="154" t="str">
        <f t="shared" si="401"/>
        <v>-</v>
      </c>
      <c r="CD218" s="367"/>
      <c r="CE218" s="154" t="str">
        <f t="shared" si="445"/>
        <v>-</v>
      </c>
      <c r="CF218" s="369"/>
      <c r="CG218" s="155" t="str">
        <f t="shared" si="428"/>
        <v>-</v>
      </c>
      <c r="CH218" s="367"/>
      <c r="CI218" s="154" t="str">
        <f t="shared" si="429"/>
        <v>-</v>
      </c>
      <c r="CJ218" s="369"/>
      <c r="CK218" s="154" t="str">
        <f t="shared" si="430"/>
        <v>-</v>
      </c>
      <c r="CL218" s="367"/>
      <c r="CM218" s="154" t="str">
        <f t="shared" si="431"/>
        <v>-</v>
      </c>
      <c r="CN218" s="367"/>
      <c r="CO218" s="155" t="str">
        <f t="shared" si="432"/>
        <v>-</v>
      </c>
      <c r="CP218" s="367"/>
      <c r="CQ218" s="155" t="str">
        <f t="shared" si="433"/>
        <v>-</v>
      </c>
      <c r="CR218" s="367"/>
      <c r="CS218" s="154" t="str">
        <f t="shared" si="446"/>
        <v>-</v>
      </c>
      <c r="CT218" s="367"/>
      <c r="CU218" s="155"/>
      <c r="CV218" s="367"/>
      <c r="CW218" s="154" t="str">
        <f t="shared" si="447"/>
        <v>-</v>
      </c>
      <c r="CX218" s="367"/>
      <c r="CY218" s="155" t="str">
        <f t="shared" si="448"/>
        <v>-</v>
      </c>
      <c r="CZ218" s="367"/>
      <c r="DA218" s="154" t="str">
        <f t="shared" si="449"/>
        <v>-</v>
      </c>
      <c r="DB218" s="369"/>
      <c r="DC218" s="155" t="str">
        <f t="shared" si="450"/>
        <v>-</v>
      </c>
      <c r="DD218" s="367"/>
      <c r="DE218" s="374">
        <f t="shared" si="471"/>
        <v>0</v>
      </c>
      <c r="DF218" s="373"/>
      <c r="DG218" s="265">
        <f t="shared" si="463"/>
        <v>0</v>
      </c>
      <c r="DH218" s="372"/>
      <c r="DI218" s="267">
        <f t="shared" si="472"/>
        <v>0</v>
      </c>
      <c r="DJ218" s="373"/>
      <c r="DK218" s="374">
        <f t="shared" ref="DK218:DK225" si="475">IF(AU218=2,1,0)</f>
        <v>0</v>
      </c>
      <c r="DL218" s="373"/>
      <c r="DM218" s="374">
        <f t="shared" si="457"/>
        <v>0</v>
      </c>
      <c r="DN218" s="373"/>
      <c r="DO218" s="155">
        <f t="shared" si="458"/>
        <v>0</v>
      </c>
      <c r="DP218" s="372"/>
      <c r="DQ218" s="155">
        <f t="shared" si="459"/>
        <v>0</v>
      </c>
      <c r="DR218" s="373"/>
      <c r="DS218" s="155">
        <f t="shared" si="460"/>
        <v>0</v>
      </c>
      <c r="DT218" s="372"/>
      <c r="DU218" s="155">
        <f t="shared" si="453"/>
        <v>0</v>
      </c>
      <c r="DV218" s="373"/>
      <c r="DW218" s="368">
        <f>IF(AN218=1,1,0)</f>
        <v>0</v>
      </c>
      <c r="DX218" s="372"/>
      <c r="DY218" s="154">
        <f t="shared" ref="DY218:DY231" si="476">IF(AO218=1,1,0)</f>
        <v>0</v>
      </c>
      <c r="DZ218" s="373"/>
      <c r="EA218" s="154">
        <f>IF(AP218=1,1,0)</f>
        <v>0</v>
      </c>
      <c r="EB218" s="373"/>
      <c r="EC218" s="269">
        <f>IF(AQ218=1,1,0)</f>
        <v>0</v>
      </c>
      <c r="ED218" s="376"/>
      <c r="EE218" s="271">
        <f>IF(AV218=0,0,1)</f>
        <v>0</v>
      </c>
      <c r="EF218" s="377"/>
      <c r="EG218" s="273"/>
      <c r="EH218" s="274"/>
      <c r="EI218" s="275"/>
      <c r="EJ218" s="276"/>
      <c r="EK218" s="275"/>
      <c r="EL218" s="277"/>
      <c r="EM218" s="278" t="str">
        <f t="shared" si="455"/>
        <v xml:space="preserve"> </v>
      </c>
      <c r="EN218" s="372"/>
      <c r="EO218" s="155">
        <f t="shared" si="456"/>
        <v>0</v>
      </c>
      <c r="EP218" s="373"/>
      <c r="ER218" s="194" t="e">
        <f>IF(AND($AE218&gt;=11,$AE218&lt;=16,#REF!="国内"),"1","-")</f>
        <v>#REF!</v>
      </c>
      <c r="ET218" s="154">
        <v>45828</v>
      </c>
      <c r="EU218" s="367">
        <v>4163222</v>
      </c>
      <c r="EV218" s="154">
        <v>45828</v>
      </c>
      <c r="EW218" s="367">
        <v>4163222</v>
      </c>
      <c r="EX218" s="1274"/>
      <c r="EY218" s="1273"/>
      <c r="EZ218" s="154">
        <f>IF($AE218=0,"　",VLOOKUP($AE218,ﾚｰｻﾞOP,62,0))</f>
        <v>0</v>
      </c>
      <c r="FA218" s="367"/>
      <c r="FB218" s="154">
        <v>45784</v>
      </c>
      <c r="FC218" s="367">
        <v>4163175</v>
      </c>
      <c r="FD218" s="154">
        <f>IF($AE218=0,"　",VLOOKUP($AE218,ﾚｰｻﾞOP,64,0))</f>
        <v>0</v>
      </c>
      <c r="FE218" s="367"/>
      <c r="FF218" s="155">
        <f t="shared" si="473"/>
        <v>0</v>
      </c>
      <c r="FG218" s="367"/>
      <c r="FH218" s="154">
        <f t="shared" si="474"/>
        <v>0</v>
      </c>
      <c r="FI218" s="367"/>
      <c r="FJ218" s="154">
        <v>45828</v>
      </c>
      <c r="FK218" s="373">
        <v>4163223</v>
      </c>
      <c r="FL218" s="155">
        <f>IF($AE218=0,"　",VLOOKUP($AE218,ﾚｰｻﾞOP,68,0))</f>
        <v>1</v>
      </c>
      <c r="FM218" s="279"/>
      <c r="FN218" s="1184"/>
      <c r="FO218" s="280"/>
      <c r="FP218" s="281"/>
      <c r="FQ218" s="282"/>
      <c r="FS218" s="281"/>
      <c r="FT218" s="282"/>
    </row>
    <row r="219" spans="1:176" ht="18.600000000000001" customHeight="1">
      <c r="A219" s="228">
        <f t="shared" ref="A219:A282" si="477">ROW()-10</f>
        <v>209</v>
      </c>
      <c r="B219" s="343" t="str">
        <f t="shared" si="393"/>
        <v>4IE</v>
      </c>
      <c r="C219" s="1058">
        <v>45839</v>
      </c>
      <c r="D219" s="1050" t="s">
        <v>1024</v>
      </c>
      <c r="E219" s="1051">
        <v>89610068</v>
      </c>
      <c r="F219" s="595" t="s">
        <v>2194</v>
      </c>
      <c r="G219" s="1263"/>
      <c r="H219" s="597" t="s">
        <v>630</v>
      </c>
      <c r="I219" s="1264" t="s">
        <v>1119</v>
      </c>
      <c r="J219" s="1264" t="s">
        <v>1089</v>
      </c>
      <c r="K219" s="599" t="s">
        <v>11</v>
      </c>
      <c r="L219" s="600"/>
      <c r="M219" s="352">
        <v>45834</v>
      </c>
      <c r="N219" s="353"/>
      <c r="O219" s="354">
        <v>45835</v>
      </c>
      <c r="P219" s="353">
        <v>45835</v>
      </c>
      <c r="Q219" s="354">
        <v>45836</v>
      </c>
      <c r="R219" s="353">
        <v>45835</v>
      </c>
      <c r="S219" s="354">
        <v>45836</v>
      </c>
      <c r="T219" s="353">
        <v>45836</v>
      </c>
      <c r="U219" s="355">
        <v>45840</v>
      </c>
      <c r="V219" s="353">
        <v>45841</v>
      </c>
      <c r="W219" s="356">
        <v>45842</v>
      </c>
      <c r="X219" s="357">
        <v>45843</v>
      </c>
      <c r="Y219" s="359">
        <v>45846</v>
      </c>
      <c r="Z219" s="359">
        <v>45846</v>
      </c>
      <c r="AA219" s="601"/>
      <c r="AB219" s="359"/>
      <c r="AC219" s="602"/>
      <c r="AD219" s="361"/>
      <c r="AE219" s="362">
        <v>25</v>
      </c>
      <c r="AF219" s="363" t="str">
        <f t="shared" si="464"/>
        <v>4IE</v>
      </c>
      <c r="AG219" s="364" t="str">
        <f t="shared" si="465"/>
        <v>-</v>
      </c>
      <c r="AH219" s="364" t="str">
        <f t="shared" si="466"/>
        <v>-</v>
      </c>
      <c r="AI219" s="364" t="str">
        <f>IF($AE219=0,"　",VLOOKUP($AE219,ﾚｰｻﾞOP,36,0))</f>
        <v>-</v>
      </c>
      <c r="AJ219" s="364" t="str">
        <f t="shared" si="467"/>
        <v>-</v>
      </c>
      <c r="AK219" s="364" t="str">
        <f t="shared" si="468"/>
        <v>-</v>
      </c>
      <c r="AL219" s="364"/>
      <c r="AM219" s="364"/>
      <c r="AN219" s="364" t="str">
        <f>IF($AE219=0,"　",VLOOKUP($AE219,ﾚｰｻﾞOP,37,0))</f>
        <v>-</v>
      </c>
      <c r="AO219" s="364" t="str">
        <f>IF($AE219=0,"　",VLOOKUP($AE219,ﾚｰｻﾞOP,40,0))</f>
        <v>-</v>
      </c>
      <c r="AP219" s="363" t="str">
        <f>IF($AE219=0,"　",VLOOKUP($AE219,ﾚｰｻﾞOP,43,0))</f>
        <v>-</v>
      </c>
      <c r="AQ219" s="255" t="str">
        <f>IF($AE219=0,"　",VLOOKUP($AE219,ﾚｰｻﾞOP,45,0))</f>
        <v>-</v>
      </c>
      <c r="AR219" s="255">
        <f>IF($AE219=0,"　",VLOOKUP($AE219,ﾚｰｻﾞOP,47,0))</f>
        <v>0</v>
      </c>
      <c r="AS219" s="255">
        <f t="shared" si="469"/>
        <v>0</v>
      </c>
      <c r="AT219" s="255"/>
      <c r="AU219" s="256">
        <f t="shared" si="443"/>
        <v>0</v>
      </c>
      <c r="AV219" s="257">
        <f t="shared" si="444"/>
        <v>0</v>
      </c>
      <c r="AW219" s="590" t="str">
        <f>IF($AE219=0,"　",VLOOKUP($AE219,ﾚｰｻﾞOP,5,0))</f>
        <v>-</v>
      </c>
      <c r="AX219" s="369"/>
      <c r="AY219" s="154" t="str">
        <f>IF($AE219=0,"　",VLOOKUP($AE219,ﾚｰｻﾞOP,6,0))</f>
        <v>-</v>
      </c>
      <c r="AZ219" s="367"/>
      <c r="BA219" s="154" t="str">
        <f>IF($AE219=0,"　",VLOOKUP($AE219,ﾚｰｻﾞOP,7,0))</f>
        <v>-</v>
      </c>
      <c r="BB219" s="367"/>
      <c r="BC219" s="368" t="str">
        <f>IF($AE219=0,"　",VLOOKUP($AE219,ﾚｰｻﾞOP,8,0))</f>
        <v>-</v>
      </c>
      <c r="BD219" s="369"/>
      <c r="BE219" s="154" t="str">
        <f>IF($AE219=0,"　",VLOOKUP($AE219,ﾚｰｻﾞOP,9,0))</f>
        <v>-</v>
      </c>
      <c r="BF219" s="367"/>
      <c r="BG219" s="368" t="str">
        <f>IF($AE219=0,"　",VLOOKUP($AE219,ﾚｰｻﾞOP,10,0))</f>
        <v>-</v>
      </c>
      <c r="BH219" s="367"/>
      <c r="BI219" s="154" t="str">
        <f>IF($AE219=0,"　",VLOOKUP($AE219,ﾚｰｻﾞOP,11,0))</f>
        <v>-</v>
      </c>
      <c r="BJ219" s="367"/>
      <c r="BK219" s="154" t="str">
        <f t="shared" si="426"/>
        <v>-</v>
      </c>
      <c r="BL219" s="367"/>
      <c r="BM219" s="154" t="str">
        <f t="shared" si="427"/>
        <v>-</v>
      </c>
      <c r="BN219" s="367"/>
      <c r="BO219" s="155" t="str">
        <f t="shared" si="395"/>
        <v>-</v>
      </c>
      <c r="BP219" s="367"/>
      <c r="BQ219" s="154" t="str">
        <f t="shared" si="470"/>
        <v>-</v>
      </c>
      <c r="BR219" s="369"/>
      <c r="BS219" s="154" t="str">
        <f t="shared" si="396"/>
        <v>-</v>
      </c>
      <c r="BT219" s="369"/>
      <c r="BU219" s="154" t="str">
        <f t="shared" si="397"/>
        <v>-</v>
      </c>
      <c r="BV219" s="369"/>
      <c r="BW219" s="154" t="str">
        <f t="shared" si="398"/>
        <v>-</v>
      </c>
      <c r="BX219" s="367"/>
      <c r="BY219" s="154" t="str">
        <f t="shared" si="399"/>
        <v>-</v>
      </c>
      <c r="BZ219" s="369"/>
      <c r="CA219" s="154" t="str">
        <f t="shared" si="400"/>
        <v>-</v>
      </c>
      <c r="CB219" s="367"/>
      <c r="CC219" s="154" t="str">
        <f t="shared" si="401"/>
        <v>-</v>
      </c>
      <c r="CD219" s="367"/>
      <c r="CE219" s="154" t="str">
        <f t="shared" si="445"/>
        <v>-</v>
      </c>
      <c r="CF219" s="369"/>
      <c r="CG219" s="155" t="str">
        <f t="shared" si="428"/>
        <v>-</v>
      </c>
      <c r="CH219" s="367"/>
      <c r="CI219" s="154" t="str">
        <f t="shared" si="429"/>
        <v>-</v>
      </c>
      <c r="CJ219" s="369"/>
      <c r="CK219" s="154" t="str">
        <f t="shared" si="430"/>
        <v>-</v>
      </c>
      <c r="CL219" s="367"/>
      <c r="CM219" s="154" t="str">
        <f t="shared" si="431"/>
        <v>-</v>
      </c>
      <c r="CN219" s="367"/>
      <c r="CO219" s="155" t="str">
        <f t="shared" si="432"/>
        <v>-</v>
      </c>
      <c r="CP219" s="367"/>
      <c r="CQ219" s="155" t="str">
        <f t="shared" si="433"/>
        <v>-</v>
      </c>
      <c r="CR219" s="367"/>
      <c r="CS219" s="154" t="str">
        <f t="shared" si="446"/>
        <v>-</v>
      </c>
      <c r="CT219" s="367"/>
      <c r="CU219" s="155"/>
      <c r="CV219" s="367"/>
      <c r="CW219" s="154" t="str">
        <f t="shared" si="447"/>
        <v>-</v>
      </c>
      <c r="CX219" s="367"/>
      <c r="CY219" s="155" t="str">
        <f t="shared" si="448"/>
        <v>-</v>
      </c>
      <c r="CZ219" s="367"/>
      <c r="DA219" s="154" t="str">
        <f t="shared" si="449"/>
        <v>-</v>
      </c>
      <c r="DB219" s="369"/>
      <c r="DC219" s="155" t="str">
        <f t="shared" si="450"/>
        <v>-</v>
      </c>
      <c r="DD219" s="367"/>
      <c r="DE219" s="374">
        <f t="shared" si="471"/>
        <v>0</v>
      </c>
      <c r="DF219" s="373"/>
      <c r="DG219" s="265">
        <f t="shared" si="463"/>
        <v>0</v>
      </c>
      <c r="DH219" s="372"/>
      <c r="DI219" s="267">
        <f t="shared" si="472"/>
        <v>0</v>
      </c>
      <c r="DJ219" s="373"/>
      <c r="DK219" s="374">
        <f t="shared" si="475"/>
        <v>0</v>
      </c>
      <c r="DL219" s="373"/>
      <c r="DM219" s="374">
        <f t="shared" si="457"/>
        <v>0</v>
      </c>
      <c r="DN219" s="373"/>
      <c r="DO219" s="155">
        <f t="shared" si="458"/>
        <v>0</v>
      </c>
      <c r="DP219" s="372"/>
      <c r="DQ219" s="155">
        <f t="shared" si="459"/>
        <v>0</v>
      </c>
      <c r="DR219" s="373"/>
      <c r="DS219" s="155">
        <f t="shared" si="460"/>
        <v>0</v>
      </c>
      <c r="DT219" s="372"/>
      <c r="DU219" s="155">
        <f t="shared" si="453"/>
        <v>0</v>
      </c>
      <c r="DV219" s="373"/>
      <c r="DW219" s="368">
        <f>IF(AN219=1,1,0)</f>
        <v>0</v>
      </c>
      <c r="DX219" s="372"/>
      <c r="DY219" s="154">
        <f t="shared" si="476"/>
        <v>0</v>
      </c>
      <c r="DZ219" s="373"/>
      <c r="EA219" s="154">
        <f>IF(AP219=1,1,0)</f>
        <v>0</v>
      </c>
      <c r="EB219" s="373"/>
      <c r="EC219" s="269">
        <f>IF(AQ219=1,1,0)</f>
        <v>0</v>
      </c>
      <c r="ED219" s="376"/>
      <c r="EE219" s="271">
        <f>IF(AV219=0,0,1)</f>
        <v>0</v>
      </c>
      <c r="EF219" s="377"/>
      <c r="EG219" s="273"/>
      <c r="EH219" s="274"/>
      <c r="EI219" s="275"/>
      <c r="EJ219" s="276"/>
      <c r="EK219" s="275"/>
      <c r="EL219" s="277"/>
      <c r="EM219" s="278" t="str">
        <f t="shared" si="455"/>
        <v xml:space="preserve"> </v>
      </c>
      <c r="EN219" s="372"/>
      <c r="EO219" s="155">
        <f t="shared" si="456"/>
        <v>0</v>
      </c>
      <c r="EP219" s="373"/>
      <c r="ER219" s="194" t="str">
        <f>IF(AND($AE219&gt;=11,$AE219&lt;=16,$I218="国内"),"1","-")</f>
        <v>-</v>
      </c>
      <c r="ET219" s="154">
        <v>45828</v>
      </c>
      <c r="EU219" s="367">
        <v>4163222</v>
      </c>
      <c r="EV219" s="154">
        <v>45828</v>
      </c>
      <c r="EW219" s="367">
        <v>4163222</v>
      </c>
      <c r="EX219" s="1274"/>
      <c r="EY219" s="1273"/>
      <c r="EZ219" s="154">
        <f>IF($AE219=0,"　",VLOOKUP($AE219,ﾚｰｻﾞOP,62,0))</f>
        <v>0</v>
      </c>
      <c r="FA219" s="367"/>
      <c r="FB219" s="154">
        <f>IF($AE219=0,"　",VLOOKUP($AE219,ﾚｰｻﾞOP,63,0))</f>
        <v>0</v>
      </c>
      <c r="FC219" s="367"/>
      <c r="FD219" s="154">
        <v>45805</v>
      </c>
      <c r="FE219" s="367">
        <v>4163186</v>
      </c>
      <c r="FF219" s="155">
        <f t="shared" si="473"/>
        <v>0</v>
      </c>
      <c r="FG219" s="367"/>
      <c r="FH219" s="154">
        <f t="shared" si="474"/>
        <v>0</v>
      </c>
      <c r="FI219" s="367"/>
      <c r="FJ219" s="154">
        <v>45828</v>
      </c>
      <c r="FK219" s="373">
        <v>4163223</v>
      </c>
      <c r="FL219" s="155">
        <f>IF($AE219=0,"　",VLOOKUP($AE219,ﾚｰｻﾞOP,68,0))</f>
        <v>1</v>
      </c>
      <c r="FM219" s="279"/>
      <c r="FN219" s="1184"/>
      <c r="FO219" s="280"/>
      <c r="FP219" s="281"/>
      <c r="FQ219" s="282"/>
      <c r="FS219" s="281"/>
      <c r="FT219" s="282"/>
    </row>
    <row r="220" spans="1:176" ht="18.600000000000001" customHeight="1">
      <c r="A220" s="228">
        <f t="shared" si="477"/>
        <v>210</v>
      </c>
      <c r="B220" s="343" t="str">
        <f t="shared" si="393"/>
        <v>4IE</v>
      </c>
      <c r="C220" s="1353">
        <v>45870</v>
      </c>
      <c r="D220" s="1537" t="s">
        <v>623</v>
      </c>
      <c r="E220" s="1538">
        <v>62510052</v>
      </c>
      <c r="F220" s="595" t="s">
        <v>1203</v>
      </c>
      <c r="G220" s="1539"/>
      <c r="H220" s="597" t="s">
        <v>632</v>
      </c>
      <c r="I220" s="1540" t="s">
        <v>61</v>
      </c>
      <c r="J220" s="1540" t="s">
        <v>1253</v>
      </c>
      <c r="K220" s="1541" t="s">
        <v>97</v>
      </c>
      <c r="L220" s="1542"/>
      <c r="M220" s="1543">
        <v>45834</v>
      </c>
      <c r="N220" s="1544">
        <v>45832</v>
      </c>
      <c r="O220" s="1545">
        <v>45835</v>
      </c>
      <c r="P220" s="1544">
        <v>45833</v>
      </c>
      <c r="Q220" s="1545">
        <v>45836</v>
      </c>
      <c r="R220" s="1544">
        <v>45835</v>
      </c>
      <c r="S220" s="1545">
        <v>45836</v>
      </c>
      <c r="T220" s="1544">
        <v>45835</v>
      </c>
      <c r="U220" s="1546">
        <v>45840</v>
      </c>
      <c r="V220" s="1544">
        <v>45841</v>
      </c>
      <c r="W220" s="1547">
        <v>45842</v>
      </c>
      <c r="X220" s="1548">
        <v>45843</v>
      </c>
      <c r="Y220" s="1551">
        <v>45853</v>
      </c>
      <c r="Z220" s="1549"/>
      <c r="AA220" s="1550">
        <v>45847</v>
      </c>
      <c r="AB220" s="1551">
        <v>45848</v>
      </c>
      <c r="AC220" s="251" t="s">
        <v>633</v>
      </c>
      <c r="AD220" s="1552"/>
      <c r="AE220" s="1553">
        <v>19</v>
      </c>
      <c r="AF220" s="363" t="str">
        <f t="shared" si="464"/>
        <v>4IE</v>
      </c>
      <c r="AG220" s="1554"/>
      <c r="AH220" s="1554"/>
      <c r="AI220" s="1554"/>
      <c r="AJ220" s="1554"/>
      <c r="AK220" s="1554"/>
      <c r="AL220" s="1554"/>
      <c r="AM220" s="1554"/>
      <c r="AN220" s="1554">
        <v>1</v>
      </c>
      <c r="AO220" s="1554"/>
      <c r="AP220" s="1555">
        <v>1</v>
      </c>
      <c r="AQ220" s="1554">
        <v>1</v>
      </c>
      <c r="AR220" s="1554">
        <v>1</v>
      </c>
      <c r="AS220" s="1554"/>
      <c r="AT220" s="1554"/>
      <c r="AU220" s="1556"/>
      <c r="AV220" s="257">
        <f t="shared" si="444"/>
        <v>1</v>
      </c>
      <c r="AW220" s="590">
        <v>45826</v>
      </c>
      <c r="AX220" s="369">
        <v>4163224</v>
      </c>
      <c r="AY220" s="154">
        <v>45826</v>
      </c>
      <c r="AZ220" s="367">
        <v>4163225</v>
      </c>
      <c r="BA220" s="154">
        <v>45826</v>
      </c>
      <c r="BB220" s="367">
        <v>4163226</v>
      </c>
      <c r="BC220" s="368" t="str">
        <f>IF($AE220=0,"　",VLOOKUP($AE220,ﾚｰｻﾞOP,8,0))</f>
        <v>-</v>
      </c>
      <c r="BD220" s="369"/>
      <c r="BE220" s="154" t="str">
        <f>IF($AE220=0,"　",VLOOKUP($AE220,ﾚｰｻﾞOP,9,0))</f>
        <v>-</v>
      </c>
      <c r="BF220" s="367"/>
      <c r="BG220" s="368">
        <v>45826</v>
      </c>
      <c r="BH220" s="367">
        <v>4163229</v>
      </c>
      <c r="BI220" s="154">
        <v>45805</v>
      </c>
      <c r="BJ220" s="367">
        <v>4163193</v>
      </c>
      <c r="BK220" s="281">
        <v>45700</v>
      </c>
      <c r="BL220" s="282">
        <v>4163079</v>
      </c>
      <c r="BM220" s="281">
        <v>45700</v>
      </c>
      <c r="BN220" s="282">
        <v>4163080</v>
      </c>
      <c r="BO220" s="1557"/>
      <c r="BP220" s="282"/>
      <c r="BQ220" s="281"/>
      <c r="BR220" s="1558"/>
      <c r="BS220" s="281"/>
      <c r="BT220" s="1558"/>
      <c r="BU220" s="281"/>
      <c r="BV220" s="1558"/>
      <c r="BW220" s="281"/>
      <c r="BX220" s="282"/>
      <c r="BY220" s="281"/>
      <c r="BZ220" s="1558"/>
      <c r="CA220" s="281"/>
      <c r="CB220" s="282"/>
      <c r="CC220" s="281"/>
      <c r="CD220" s="282"/>
      <c r="CE220" s="281"/>
      <c r="CF220" s="1558"/>
      <c r="CG220" s="1557"/>
      <c r="CH220" s="282"/>
      <c r="CI220" s="281"/>
      <c r="CJ220" s="1558"/>
      <c r="CK220" s="281"/>
      <c r="CL220" s="282"/>
      <c r="CM220" s="281"/>
      <c r="CN220" s="282"/>
      <c r="CO220" s="1557"/>
      <c r="CP220" s="282"/>
      <c r="CQ220" s="1557"/>
      <c r="CR220" s="282"/>
      <c r="CS220" s="281"/>
      <c r="CT220" s="282"/>
      <c r="CU220" s="1557"/>
      <c r="CV220" s="282"/>
      <c r="CW220" s="281"/>
      <c r="CX220" s="282"/>
      <c r="CY220" s="1557"/>
      <c r="CZ220" s="282"/>
      <c r="DA220" s="281"/>
      <c r="DB220" s="1558"/>
      <c r="DC220" s="1557"/>
      <c r="DD220" s="282"/>
      <c r="DE220" s="374">
        <f t="shared" si="471"/>
        <v>0</v>
      </c>
      <c r="DF220" s="373"/>
      <c r="DG220" s="265">
        <f t="shared" si="463"/>
        <v>0</v>
      </c>
      <c r="DH220" s="372"/>
      <c r="DI220" s="267">
        <f t="shared" si="472"/>
        <v>0</v>
      </c>
      <c r="DJ220" s="373"/>
      <c r="DK220" s="374">
        <f t="shared" si="475"/>
        <v>0</v>
      </c>
      <c r="DL220" s="373"/>
      <c r="DM220" s="374">
        <f t="shared" si="457"/>
        <v>0</v>
      </c>
      <c r="DN220" s="373"/>
      <c r="DO220" s="155">
        <f t="shared" si="458"/>
        <v>0</v>
      </c>
      <c r="DP220" s="372"/>
      <c r="DQ220" s="155">
        <f t="shared" si="459"/>
        <v>0</v>
      </c>
      <c r="DR220" s="373"/>
      <c r="DS220" s="155">
        <f t="shared" si="460"/>
        <v>0</v>
      </c>
      <c r="DT220" s="372"/>
      <c r="DU220" s="155">
        <f t="shared" si="453"/>
        <v>0</v>
      </c>
      <c r="DV220" s="373"/>
      <c r="DW220" s="368">
        <v>45833</v>
      </c>
      <c r="DX220" s="372">
        <v>4163232</v>
      </c>
      <c r="DY220" s="154">
        <f t="shared" si="476"/>
        <v>0</v>
      </c>
      <c r="DZ220" s="373"/>
      <c r="EA220" s="154">
        <v>45826</v>
      </c>
      <c r="EB220" s="373">
        <v>4163234</v>
      </c>
      <c r="EC220" s="269">
        <v>45798</v>
      </c>
      <c r="ED220" s="376">
        <v>4163196</v>
      </c>
      <c r="EE220" s="271">
        <v>45520</v>
      </c>
      <c r="EF220" s="377">
        <v>4063333</v>
      </c>
      <c r="EG220" s="273"/>
      <c r="EH220" s="274"/>
      <c r="EI220" s="275"/>
      <c r="EJ220" s="276"/>
      <c r="EK220" s="275"/>
      <c r="EL220" s="277"/>
      <c r="EM220" s="278"/>
      <c r="EN220" s="1559"/>
      <c r="EO220" s="1557"/>
      <c r="EP220" s="1560"/>
      <c r="ER220" s="1561"/>
      <c r="ET220" s="281"/>
      <c r="EU220" s="282"/>
      <c r="EV220" s="281"/>
      <c r="EW220" s="282"/>
      <c r="EX220" s="1274"/>
      <c r="EY220" s="1273"/>
      <c r="EZ220" s="281"/>
      <c r="FA220" s="282"/>
      <c r="FB220" s="281"/>
      <c r="FC220" s="282"/>
      <c r="FD220" s="281"/>
      <c r="FE220" s="282"/>
      <c r="FF220" s="1557"/>
      <c r="FG220" s="282"/>
      <c r="FH220" s="281"/>
      <c r="FI220" s="282"/>
      <c r="FJ220" s="281"/>
      <c r="FK220" s="1560"/>
      <c r="FL220" s="1557"/>
      <c r="FM220" s="1558"/>
      <c r="FN220" s="281"/>
      <c r="FO220" s="282"/>
      <c r="FP220" s="281"/>
      <c r="FQ220" s="282"/>
      <c r="FS220" s="281"/>
      <c r="FT220" s="282"/>
    </row>
    <row r="221" spans="1:176" ht="18.600000000000001" customHeight="1">
      <c r="A221" s="228">
        <f t="shared" si="477"/>
        <v>211</v>
      </c>
      <c r="B221" s="343" t="str">
        <f t="shared" si="393"/>
        <v>4IE</v>
      </c>
      <c r="C221" s="1058">
        <v>45839</v>
      </c>
      <c r="D221" s="942" t="s">
        <v>30</v>
      </c>
      <c r="E221" s="1262">
        <v>84510224</v>
      </c>
      <c r="F221" s="595" t="s">
        <v>73</v>
      </c>
      <c r="G221" s="1263"/>
      <c r="H221" s="1330" t="s">
        <v>991</v>
      </c>
      <c r="I221" s="1264" t="s">
        <v>63</v>
      </c>
      <c r="J221" s="1264" t="s">
        <v>37</v>
      </c>
      <c r="K221" s="599" t="s">
        <v>11</v>
      </c>
      <c r="L221" s="600"/>
      <c r="M221" s="352">
        <v>45835</v>
      </c>
      <c r="N221" s="353">
        <v>45832</v>
      </c>
      <c r="O221" s="354">
        <v>45836</v>
      </c>
      <c r="P221" s="353">
        <v>45833</v>
      </c>
      <c r="Q221" s="354">
        <v>45839</v>
      </c>
      <c r="R221" s="353">
        <v>45839</v>
      </c>
      <c r="S221" s="354">
        <v>45839</v>
      </c>
      <c r="T221" s="353">
        <v>45839</v>
      </c>
      <c r="U221" s="355">
        <v>45841</v>
      </c>
      <c r="V221" s="353">
        <v>45842</v>
      </c>
      <c r="W221" s="356">
        <v>45843</v>
      </c>
      <c r="X221" s="357">
        <v>45843</v>
      </c>
      <c r="Y221" s="359">
        <v>45847</v>
      </c>
      <c r="Z221" s="359">
        <v>45847</v>
      </c>
      <c r="AA221" s="601"/>
      <c r="AB221" s="359"/>
      <c r="AC221" s="251" t="s">
        <v>633</v>
      </c>
      <c r="AD221" s="361"/>
      <c r="AE221" s="362">
        <v>3</v>
      </c>
      <c r="AF221" s="363" t="str">
        <f t="shared" si="464"/>
        <v>4IE</v>
      </c>
      <c r="AG221" s="364">
        <f>IF($AE221=0,"　",VLOOKUP($AE221,ﾚｰｻﾞOP,34,0))</f>
        <v>0</v>
      </c>
      <c r="AH221" s="364">
        <f t="shared" ref="AH221:AH227" si="478">IF($AE221=0,"　",VLOOKUP($AE221,ﾚｰｻﾞOP,35,0))</f>
        <v>0</v>
      </c>
      <c r="AI221" s="364">
        <f>IF($AE221=0,"　",VLOOKUP($AE221,ﾚｰｻﾞOP,36,0))</f>
        <v>0</v>
      </c>
      <c r="AJ221" s="364">
        <f t="shared" ref="AJ221:AJ231" si="479">IF($AE221=0,"　",VLOOKUP($AE221,ﾚｰｻﾞOP,51,0))</f>
        <v>0</v>
      </c>
      <c r="AK221" s="364">
        <f t="shared" ref="AK221:AK231" si="480">IF($AE221=0,"　",VLOOKUP($AE221,ﾚｰｻﾞOP,52,0))</f>
        <v>0</v>
      </c>
      <c r="AL221" s="364"/>
      <c r="AM221" s="364"/>
      <c r="AN221" s="364">
        <v>1</v>
      </c>
      <c r="AO221" s="364">
        <f t="shared" ref="AO221:AO231" si="481">IF($AE221=0,"　",VLOOKUP($AE221,ﾚｰｻﾞOP,40,0))</f>
        <v>0</v>
      </c>
      <c r="AP221" s="363">
        <v>1</v>
      </c>
      <c r="AQ221" s="255">
        <v>1</v>
      </c>
      <c r="AR221" s="255">
        <f>IF($AE221=0,"　",VLOOKUP($AE221,ﾚｰｻﾞOP,47,0))</f>
        <v>0</v>
      </c>
      <c r="AS221" s="255">
        <f>IF($AE221=0,"　",VLOOKUP($AE221,ﾚｰｻﾞOP,47,0))</f>
        <v>0</v>
      </c>
      <c r="AT221" s="255"/>
      <c r="AU221" s="256">
        <f t="shared" ref="AU221:AU231" si="482">IF(AI221="付属済",0,IF(AI221=1,AI221+AP221,0))</f>
        <v>0</v>
      </c>
      <c r="AV221" s="257">
        <f t="shared" si="444"/>
        <v>0</v>
      </c>
      <c r="AW221" s="590">
        <v>45826</v>
      </c>
      <c r="AX221" s="369">
        <v>4163224</v>
      </c>
      <c r="AY221" s="154">
        <v>45826</v>
      </c>
      <c r="AZ221" s="367">
        <v>4163225</v>
      </c>
      <c r="BA221" s="154">
        <v>45826</v>
      </c>
      <c r="BB221" s="367">
        <v>4163226</v>
      </c>
      <c r="BC221" s="368">
        <v>45826</v>
      </c>
      <c r="BD221" s="369">
        <v>4163227</v>
      </c>
      <c r="BE221" s="154">
        <v>45826</v>
      </c>
      <c r="BF221" s="367">
        <v>4163228</v>
      </c>
      <c r="BG221" s="368">
        <v>45826</v>
      </c>
      <c r="BH221" s="367">
        <v>4163229</v>
      </c>
      <c r="BI221" s="154">
        <v>45826</v>
      </c>
      <c r="BJ221" s="367">
        <v>4163230</v>
      </c>
      <c r="BK221" s="154" t="str">
        <f t="shared" ref="BK221:BK231" si="483">IF($AE221=0,"　",VLOOKUP($AE221,ﾚｰｻﾞOP,57,0))</f>
        <v>-</v>
      </c>
      <c r="BL221" s="367"/>
      <c r="BM221" s="154" t="str">
        <f t="shared" ref="BM221:BM231" si="484">IF($AE221=0,"　",VLOOKUP($AE221,ﾚｰｻﾞOP,58,0))</f>
        <v>-</v>
      </c>
      <c r="BN221" s="367"/>
      <c r="BO221" s="155" t="str">
        <f t="shared" ref="BO221:BO231" si="485">IF($AE221=0,"　",VLOOKUP($AE221,ﾚｰｻﾞOP,59,0))</f>
        <v>-</v>
      </c>
      <c r="BP221" s="367"/>
      <c r="BQ221" s="154" t="str">
        <f>IF($AE221=0,"　",VLOOKUP($AE221,ﾚｰｻﾞOP,12,0))</f>
        <v>-</v>
      </c>
      <c r="BR221" s="369"/>
      <c r="BS221" s="154" t="str">
        <f t="shared" ref="BS221:BS231" si="486">IF($AE221=0,"　",VLOOKUP($AE221,ﾚｰｻﾞOP,13,0))</f>
        <v>-</v>
      </c>
      <c r="BT221" s="369"/>
      <c r="BU221" s="154" t="str">
        <f t="shared" ref="BU221:BU231" si="487">IF($AE221=0,"　",VLOOKUP($AE221,ﾚｰｻﾞOP,14,0))</f>
        <v>-</v>
      </c>
      <c r="BV221" s="369"/>
      <c r="BW221" s="154" t="str">
        <f t="shared" ref="BW221:BW231" si="488">IF($AE221=0,"　",VLOOKUP($AE221,ﾚｰｻﾞOP,15,0))</f>
        <v>-</v>
      </c>
      <c r="BX221" s="367"/>
      <c r="BY221" s="154" t="str">
        <f t="shared" ref="BY221:BY231" si="489">IF($AE221=0,"　",VLOOKUP($AE221,ﾚｰｻﾞOP,16,0))</f>
        <v>-</v>
      </c>
      <c r="BZ221" s="369"/>
      <c r="CA221" s="154" t="str">
        <f t="shared" ref="CA221:CA231" si="490">IF($AE221=0,"　",VLOOKUP($AE221,ﾚｰｻﾞOP,17,0))</f>
        <v>-</v>
      </c>
      <c r="CB221" s="367"/>
      <c r="CC221" s="154" t="str">
        <f t="shared" ref="CC221:CC231" si="491">IF($AE221=0,"　",VLOOKUP($AE221,ﾚｰｻﾞOP,18,0))</f>
        <v>-</v>
      </c>
      <c r="CD221" s="367"/>
      <c r="CE221" s="154" t="str">
        <f t="shared" ref="CE221:CE231" si="492">IF($AE221=0,"　",VLOOKUP($AE221,ﾚｰｻﾞOP,19,0))</f>
        <v>-</v>
      </c>
      <c r="CF221" s="369"/>
      <c r="CG221" s="155" t="str">
        <f t="shared" ref="CG221:CG231" si="493">IF($AE221=0,"　",VLOOKUP($AE221,ﾚｰｻﾞOP,20,0))</f>
        <v>-</v>
      </c>
      <c r="CH221" s="367"/>
      <c r="CI221" s="154" t="str">
        <f t="shared" ref="CI221:CI231" si="494">IF($AE221=0,"　",VLOOKUP($AE221,ﾚｰｻﾞOP,21,0))</f>
        <v>-</v>
      </c>
      <c r="CJ221" s="369"/>
      <c r="CK221" s="154" t="str">
        <f t="shared" ref="CK221:CK231" si="495">IF($AE221=0,"　",VLOOKUP($AE221,ﾚｰｻﾞOP,22,0))</f>
        <v>-</v>
      </c>
      <c r="CL221" s="367"/>
      <c r="CM221" s="154" t="str">
        <f t="shared" ref="CM221:CM231" si="496">IF($AE221=0,"　",VLOOKUP($AE221,ﾚｰｻﾞOP,23,0))</f>
        <v>-</v>
      </c>
      <c r="CN221" s="367"/>
      <c r="CO221" s="155" t="str">
        <f t="shared" ref="CO221:CO231" si="497">IF($AE221=0,"　",VLOOKUP($AE221,ﾚｰｻﾞOP,24,0))</f>
        <v>-</v>
      </c>
      <c r="CP221" s="367"/>
      <c r="CQ221" s="155" t="str">
        <f t="shared" ref="CQ221:CQ231" si="498">IF($AE221=0,"　",VLOOKUP($AE221,ﾚｰｻﾞOP,25,0))</f>
        <v>-</v>
      </c>
      <c r="CR221" s="367"/>
      <c r="CS221" s="154" t="str">
        <f t="shared" ref="CS221:CS231" si="499">IF($AE221=0,"　",VLOOKUP($AE221,ﾚｰｻﾞOP,26,0))</f>
        <v>-</v>
      </c>
      <c r="CT221" s="367"/>
      <c r="CU221" s="155"/>
      <c r="CV221" s="367"/>
      <c r="CW221" s="154" t="str">
        <f t="shared" ref="CW221:CW231" si="500">IF($AE221=0,"　",VLOOKUP($AE221,ﾚｰｻﾞOP,28,0))</f>
        <v>-</v>
      </c>
      <c r="CX221" s="367"/>
      <c r="CY221" s="155" t="str">
        <f t="shared" ref="CY221:CY231" si="501">IF($AE221=0,"　",VLOOKUP($AE221,ﾚｰｻﾞOP,29,0))</f>
        <v>-</v>
      </c>
      <c r="CZ221" s="367"/>
      <c r="DA221" s="154" t="str">
        <f t="shared" ref="DA221:DA231" si="502">IF($AE221=0,"　",VLOOKUP($AE221,ﾚｰｻﾞOP,30,0))</f>
        <v>-</v>
      </c>
      <c r="DB221" s="369"/>
      <c r="DC221" s="155" t="str">
        <f t="shared" ref="DC221:DC231" si="503">IF($AE221=0,"　",VLOOKUP($AE221,ﾚｰｻﾞOP,31,0))</f>
        <v>-</v>
      </c>
      <c r="DD221" s="367"/>
      <c r="DE221" s="374">
        <f t="shared" si="471"/>
        <v>0</v>
      </c>
      <c r="DF221" s="373"/>
      <c r="DG221" s="265">
        <f t="shared" si="463"/>
        <v>0</v>
      </c>
      <c r="DH221" s="372"/>
      <c r="DI221" s="267">
        <f t="shared" si="472"/>
        <v>0</v>
      </c>
      <c r="DJ221" s="373"/>
      <c r="DK221" s="374">
        <f t="shared" si="475"/>
        <v>0</v>
      </c>
      <c r="DL221" s="373"/>
      <c r="DM221" s="374">
        <f t="shared" si="457"/>
        <v>0</v>
      </c>
      <c r="DN221" s="373"/>
      <c r="DO221" s="155">
        <f t="shared" si="458"/>
        <v>0</v>
      </c>
      <c r="DP221" s="372"/>
      <c r="DQ221" s="155">
        <f t="shared" si="459"/>
        <v>0</v>
      </c>
      <c r="DR221" s="373"/>
      <c r="DS221" s="155">
        <f t="shared" si="460"/>
        <v>0</v>
      </c>
      <c r="DT221" s="372"/>
      <c r="DU221" s="155">
        <f t="shared" si="453"/>
        <v>0</v>
      </c>
      <c r="DV221" s="373"/>
      <c r="DW221" s="368">
        <v>45833</v>
      </c>
      <c r="DX221" s="372">
        <v>4163232</v>
      </c>
      <c r="DY221" s="154">
        <f t="shared" si="476"/>
        <v>0</v>
      </c>
      <c r="DZ221" s="373"/>
      <c r="EA221" s="154">
        <v>45826</v>
      </c>
      <c r="EB221" s="373">
        <v>4163234</v>
      </c>
      <c r="EC221" s="269">
        <v>45798</v>
      </c>
      <c r="ED221" s="376">
        <v>4163196</v>
      </c>
      <c r="EE221" s="271">
        <f>IF(AV221=0,0,1)</f>
        <v>0</v>
      </c>
      <c r="EF221" s="377"/>
      <c r="EG221" s="273"/>
      <c r="EH221" s="274"/>
      <c r="EI221" s="275"/>
      <c r="EJ221" s="276"/>
      <c r="EK221" s="275"/>
      <c r="EL221" s="277"/>
      <c r="EM221" s="278" t="str">
        <f t="shared" ref="EM221:EM231" si="504">IF(CE221="-"," ",IF(AR221=1,1," "))</f>
        <v xml:space="preserve"> </v>
      </c>
      <c r="EN221" s="372"/>
      <c r="EO221" s="155">
        <f t="shared" ref="EO221:EO231" si="505">IF(AT221=1,1,0)</f>
        <v>0</v>
      </c>
      <c r="EP221" s="373"/>
      <c r="ER221" s="194" t="str">
        <f>IF(AND($AE221&gt;=11,$AE221&lt;=16,$I221="国内"),"1","-")</f>
        <v>-</v>
      </c>
      <c r="ET221" s="154" t="str">
        <f>IF($AE221=0,"　",VLOOKUP($AE221,ﾚｰｻﾞOP,60,0))</f>
        <v>-</v>
      </c>
      <c r="EU221" s="367"/>
      <c r="EV221" s="154" t="str">
        <f>IF($AE221=0,"　",VLOOKUP($AE221,ﾚｰｻﾞOP,60,0))</f>
        <v>-</v>
      </c>
      <c r="EW221" s="367"/>
      <c r="EX221" s="1274"/>
      <c r="EY221" s="1273"/>
      <c r="EZ221" s="154" t="str">
        <f t="shared" ref="EZ221:EZ231" si="506">IF($AE221=0,"　",VLOOKUP($AE221,ﾚｰｻﾞOP,62,0))</f>
        <v>-</v>
      </c>
      <c r="FA221" s="367"/>
      <c r="FB221" s="154" t="str">
        <f>IF($AE221=0,"　",VLOOKUP($AE221,ﾚｰｻﾞOP,63,0))</f>
        <v>-</v>
      </c>
      <c r="FC221" s="367"/>
      <c r="FD221" s="154" t="str">
        <f>IF($AE221=0,"　",VLOOKUP($AE221,ﾚｰｻﾞOP,64,0))</f>
        <v>-</v>
      </c>
      <c r="FE221" s="367"/>
      <c r="FF221" s="155" t="str">
        <f t="shared" ref="FF221:FF231" si="507">IF($AE221=0,"　",VLOOKUP($AE221,ﾚｰｻﾞOP,65,0))</f>
        <v>-</v>
      </c>
      <c r="FG221" s="367"/>
      <c r="FH221" s="154" t="str">
        <f>IF($AE221=0,"　",VLOOKUP($AE221,ﾚｰｻﾞOP,66,0))</f>
        <v>-</v>
      </c>
      <c r="FI221" s="367"/>
      <c r="FJ221" s="154" t="str">
        <f>IF($AE221=0,"　",VLOOKUP($AE221,ﾚｰｻﾞOP,67,0))</f>
        <v>-</v>
      </c>
      <c r="FK221" s="373"/>
      <c r="FL221" s="155" t="str">
        <f>IF($AE221=0,"　",VLOOKUP($AE221,ﾚｰｻﾞOP,68,0))</f>
        <v>-</v>
      </c>
      <c r="FM221" s="279"/>
      <c r="FN221" s="1184"/>
      <c r="FO221" s="280"/>
      <c r="FP221" s="281"/>
      <c r="FQ221" s="282"/>
      <c r="FS221" s="281"/>
      <c r="FT221" s="282"/>
    </row>
    <row r="222" spans="1:176" ht="18.600000000000001" customHeight="1">
      <c r="A222" s="228">
        <f t="shared" si="477"/>
        <v>212</v>
      </c>
      <c r="B222" s="343" t="str">
        <f t="shared" si="393"/>
        <v>4IE</v>
      </c>
      <c r="C222" s="1058">
        <v>45839</v>
      </c>
      <c r="D222" s="1050" t="s">
        <v>1024</v>
      </c>
      <c r="E222" s="1051">
        <v>89610057</v>
      </c>
      <c r="F222" s="595" t="s">
        <v>2195</v>
      </c>
      <c r="G222" s="1263"/>
      <c r="H222" s="597" t="s">
        <v>630</v>
      </c>
      <c r="I222" s="1264" t="s">
        <v>614</v>
      </c>
      <c r="J222" s="1264" t="s">
        <v>1090</v>
      </c>
      <c r="K222" s="599" t="s">
        <v>11</v>
      </c>
      <c r="L222" s="600"/>
      <c r="M222" s="352">
        <v>45836</v>
      </c>
      <c r="N222" s="353"/>
      <c r="O222" s="354">
        <v>45839</v>
      </c>
      <c r="P222" s="353">
        <v>45835</v>
      </c>
      <c r="Q222" s="354">
        <v>45840</v>
      </c>
      <c r="R222" s="353">
        <v>45840</v>
      </c>
      <c r="S222" s="354">
        <v>45840</v>
      </c>
      <c r="T222" s="353">
        <v>45840</v>
      </c>
      <c r="U222" s="355">
        <v>45842</v>
      </c>
      <c r="V222" s="353">
        <v>45842</v>
      </c>
      <c r="W222" s="356">
        <v>45846</v>
      </c>
      <c r="X222" s="357">
        <v>45846</v>
      </c>
      <c r="Y222" s="359">
        <v>45847</v>
      </c>
      <c r="Z222" s="359">
        <v>45847</v>
      </c>
      <c r="AA222" s="601"/>
      <c r="AB222" s="359"/>
      <c r="AC222" s="602"/>
      <c r="AD222" s="361"/>
      <c r="AE222" s="362">
        <v>25</v>
      </c>
      <c r="AF222" s="363" t="str">
        <f t="shared" si="464"/>
        <v>4IE</v>
      </c>
      <c r="AG222" s="364" t="str">
        <f>IF($AE222=0,"　",VLOOKUP($AE222,ﾚｰｻﾞOP,34,0))</f>
        <v>-</v>
      </c>
      <c r="AH222" s="364" t="str">
        <f t="shared" si="478"/>
        <v>-</v>
      </c>
      <c r="AI222" s="364" t="str">
        <f>IF($AE222=0,"　",VLOOKUP($AE222,ﾚｰｻﾞOP,36,0))</f>
        <v>-</v>
      </c>
      <c r="AJ222" s="364" t="str">
        <f t="shared" si="479"/>
        <v>-</v>
      </c>
      <c r="AK222" s="364" t="str">
        <f t="shared" si="480"/>
        <v>-</v>
      </c>
      <c r="AL222" s="364"/>
      <c r="AM222" s="364"/>
      <c r="AN222" s="364" t="str">
        <f>IF($AE222=0,"　",VLOOKUP($AE222,ﾚｰｻﾞOP,37,0))</f>
        <v>-</v>
      </c>
      <c r="AO222" s="364" t="str">
        <f t="shared" si="481"/>
        <v>-</v>
      </c>
      <c r="AP222" s="363" t="str">
        <f>IF($AE222=0,"　",VLOOKUP($AE222,ﾚｰｻﾞOP,43,0))</f>
        <v>-</v>
      </c>
      <c r="AQ222" s="255" t="str">
        <f>IF($AE222=0,"　",VLOOKUP($AE222,ﾚｰｻﾞOP,45,0))</f>
        <v>-</v>
      </c>
      <c r="AR222" s="255">
        <f>IF($AE222=0,"　",VLOOKUP($AE222,ﾚｰｻﾞOP,47,0))</f>
        <v>0</v>
      </c>
      <c r="AS222" s="255">
        <f>IF($AE222=0,"　",VLOOKUP($AE222,ﾚｰｻﾞOP,47,0))</f>
        <v>0</v>
      </c>
      <c r="AT222" s="255"/>
      <c r="AU222" s="256">
        <f t="shared" si="482"/>
        <v>0</v>
      </c>
      <c r="AV222" s="257">
        <f t="shared" si="444"/>
        <v>0</v>
      </c>
      <c r="AW222" s="590" t="str">
        <f>IF($AE222=0,"　",VLOOKUP($AE222,ﾚｰｻﾞOP,5,0))</f>
        <v>-</v>
      </c>
      <c r="AX222" s="369"/>
      <c r="AY222" s="154" t="str">
        <f>IF($AE222=0,"　",VLOOKUP($AE222,ﾚｰｻﾞOP,6,0))</f>
        <v>-</v>
      </c>
      <c r="AZ222" s="367"/>
      <c r="BA222" s="154" t="str">
        <f>IF($AE222=0,"　",VLOOKUP($AE222,ﾚｰｻﾞOP,7,0))</f>
        <v>-</v>
      </c>
      <c r="BB222" s="367"/>
      <c r="BC222" s="368" t="str">
        <f>IF($AE222=0,"　",VLOOKUP($AE222,ﾚｰｻﾞOP,8,0))</f>
        <v>-</v>
      </c>
      <c r="BD222" s="369"/>
      <c r="BE222" s="154" t="str">
        <f>IF($AE222=0,"　",VLOOKUP($AE222,ﾚｰｻﾞOP,9,0))</f>
        <v>-</v>
      </c>
      <c r="BF222" s="367"/>
      <c r="BG222" s="368" t="str">
        <f>IF($AE222=0,"　",VLOOKUP($AE222,ﾚｰｻﾞOP,10,0))</f>
        <v>-</v>
      </c>
      <c r="BH222" s="367"/>
      <c r="BI222" s="154" t="str">
        <f>IF($AE222=0,"　",VLOOKUP($AE222,ﾚｰｻﾞOP,11,0))</f>
        <v>-</v>
      </c>
      <c r="BJ222" s="367"/>
      <c r="BK222" s="154" t="str">
        <f t="shared" si="483"/>
        <v>-</v>
      </c>
      <c r="BL222" s="367"/>
      <c r="BM222" s="154" t="str">
        <f t="shared" si="484"/>
        <v>-</v>
      </c>
      <c r="BN222" s="367"/>
      <c r="BO222" s="155" t="str">
        <f t="shared" si="485"/>
        <v>-</v>
      </c>
      <c r="BP222" s="367"/>
      <c r="BQ222" s="154" t="str">
        <f>IF($AE222=0,"　",VLOOKUP($AE222,ﾚｰｻﾞOP,12,0))</f>
        <v>-</v>
      </c>
      <c r="BR222" s="369"/>
      <c r="BS222" s="154" t="str">
        <f t="shared" si="486"/>
        <v>-</v>
      </c>
      <c r="BT222" s="369"/>
      <c r="BU222" s="154" t="str">
        <f t="shared" si="487"/>
        <v>-</v>
      </c>
      <c r="BV222" s="369"/>
      <c r="BW222" s="154" t="str">
        <f t="shared" si="488"/>
        <v>-</v>
      </c>
      <c r="BX222" s="367"/>
      <c r="BY222" s="154" t="str">
        <f t="shared" si="489"/>
        <v>-</v>
      </c>
      <c r="BZ222" s="369"/>
      <c r="CA222" s="154" t="str">
        <f t="shared" si="490"/>
        <v>-</v>
      </c>
      <c r="CB222" s="367"/>
      <c r="CC222" s="154" t="str">
        <f t="shared" si="491"/>
        <v>-</v>
      </c>
      <c r="CD222" s="367"/>
      <c r="CE222" s="154" t="str">
        <f t="shared" si="492"/>
        <v>-</v>
      </c>
      <c r="CF222" s="369"/>
      <c r="CG222" s="155" t="str">
        <f t="shared" si="493"/>
        <v>-</v>
      </c>
      <c r="CH222" s="367"/>
      <c r="CI222" s="154" t="str">
        <f t="shared" si="494"/>
        <v>-</v>
      </c>
      <c r="CJ222" s="369"/>
      <c r="CK222" s="154" t="str">
        <f t="shared" si="495"/>
        <v>-</v>
      </c>
      <c r="CL222" s="367"/>
      <c r="CM222" s="154" t="str">
        <f t="shared" si="496"/>
        <v>-</v>
      </c>
      <c r="CN222" s="367"/>
      <c r="CO222" s="155" t="str">
        <f t="shared" si="497"/>
        <v>-</v>
      </c>
      <c r="CP222" s="367"/>
      <c r="CQ222" s="155" t="str">
        <f t="shared" si="498"/>
        <v>-</v>
      </c>
      <c r="CR222" s="367"/>
      <c r="CS222" s="154" t="str">
        <f t="shared" si="499"/>
        <v>-</v>
      </c>
      <c r="CT222" s="367"/>
      <c r="CU222" s="155"/>
      <c r="CV222" s="367"/>
      <c r="CW222" s="154" t="str">
        <f t="shared" si="500"/>
        <v>-</v>
      </c>
      <c r="CX222" s="367"/>
      <c r="CY222" s="155" t="str">
        <f t="shared" si="501"/>
        <v>-</v>
      </c>
      <c r="CZ222" s="367"/>
      <c r="DA222" s="154" t="str">
        <f t="shared" si="502"/>
        <v>-</v>
      </c>
      <c r="DB222" s="369"/>
      <c r="DC222" s="155" t="str">
        <f t="shared" si="503"/>
        <v>-</v>
      </c>
      <c r="DD222" s="367"/>
      <c r="DE222" s="374">
        <f t="shared" si="471"/>
        <v>0</v>
      </c>
      <c r="DF222" s="373"/>
      <c r="DG222" s="265">
        <f t="shared" si="463"/>
        <v>0</v>
      </c>
      <c r="DH222" s="372"/>
      <c r="DI222" s="267">
        <f t="shared" si="472"/>
        <v>0</v>
      </c>
      <c r="DJ222" s="373"/>
      <c r="DK222" s="374">
        <f t="shared" si="475"/>
        <v>0</v>
      </c>
      <c r="DL222" s="373"/>
      <c r="DM222" s="374">
        <f t="shared" si="457"/>
        <v>0</v>
      </c>
      <c r="DN222" s="373"/>
      <c r="DO222" s="155">
        <f t="shared" si="458"/>
        <v>0</v>
      </c>
      <c r="DP222" s="372"/>
      <c r="DQ222" s="155">
        <f t="shared" si="459"/>
        <v>0</v>
      </c>
      <c r="DR222" s="373"/>
      <c r="DS222" s="155">
        <f t="shared" si="460"/>
        <v>0</v>
      </c>
      <c r="DT222" s="372"/>
      <c r="DU222" s="155">
        <f t="shared" si="453"/>
        <v>0</v>
      </c>
      <c r="DV222" s="373"/>
      <c r="DW222" s="368">
        <f>IF(AN222=1,1,0)</f>
        <v>0</v>
      </c>
      <c r="DX222" s="372"/>
      <c r="DY222" s="154">
        <f t="shared" si="476"/>
        <v>0</v>
      </c>
      <c r="DZ222" s="373"/>
      <c r="EA222" s="154">
        <f>IF(AP222=1,1,0)</f>
        <v>0</v>
      </c>
      <c r="EB222" s="373"/>
      <c r="EC222" s="269">
        <f>IF(AQ222=1,1,0)</f>
        <v>0</v>
      </c>
      <c r="ED222" s="376"/>
      <c r="EE222" s="271">
        <f>IF(AV222=0,0,1)</f>
        <v>0</v>
      </c>
      <c r="EF222" s="377"/>
      <c r="EG222" s="273"/>
      <c r="EH222" s="274"/>
      <c r="EI222" s="275"/>
      <c r="EJ222" s="276"/>
      <c r="EK222" s="275"/>
      <c r="EL222" s="277"/>
      <c r="EM222" s="278" t="str">
        <f t="shared" si="504"/>
        <v xml:space="preserve"> </v>
      </c>
      <c r="EN222" s="372"/>
      <c r="EO222" s="155">
        <f t="shared" si="505"/>
        <v>0</v>
      </c>
      <c r="EP222" s="373"/>
      <c r="ER222" s="194" t="str">
        <f>IF(AND($AE222&gt;=11,$AE222&lt;=16,$I219="国内"),"1","-")</f>
        <v>-</v>
      </c>
      <c r="ET222" s="154">
        <v>45828</v>
      </c>
      <c r="EU222" s="367">
        <v>4163222</v>
      </c>
      <c r="EV222" s="154">
        <v>45828</v>
      </c>
      <c r="EW222" s="367">
        <v>4163222</v>
      </c>
      <c r="EX222" s="1274"/>
      <c r="EY222" s="1273"/>
      <c r="EZ222" s="154">
        <f t="shared" si="506"/>
        <v>0</v>
      </c>
      <c r="FA222" s="367"/>
      <c r="FB222" s="154">
        <v>45784</v>
      </c>
      <c r="FC222" s="367">
        <v>4163175</v>
      </c>
      <c r="FD222" s="154">
        <f>IF($AE222=0,"　",VLOOKUP($AE222,ﾚｰｻﾞOP,64,0))</f>
        <v>0</v>
      </c>
      <c r="FE222" s="367"/>
      <c r="FF222" s="155">
        <f t="shared" si="507"/>
        <v>0</v>
      </c>
      <c r="FG222" s="367"/>
      <c r="FH222" s="154">
        <f>IF($AE222=0,"　",VLOOKUP($AE222,ﾚｰｻﾞOP,66,0))</f>
        <v>0</v>
      </c>
      <c r="FI222" s="367"/>
      <c r="FJ222" s="154">
        <v>45828</v>
      </c>
      <c r="FK222" s="373">
        <v>4163223</v>
      </c>
      <c r="FL222" s="155">
        <v>1</v>
      </c>
      <c r="FM222" s="279"/>
      <c r="FN222" s="1184"/>
      <c r="FO222" s="280"/>
      <c r="FP222" s="281"/>
      <c r="FQ222" s="282"/>
      <c r="FS222" s="281"/>
      <c r="FT222" s="282"/>
    </row>
    <row r="223" spans="1:176" ht="18.600000000000001" customHeight="1">
      <c r="A223" s="1562">
        <f t="shared" si="477"/>
        <v>213</v>
      </c>
      <c r="B223" s="1563" t="str">
        <f t="shared" si="393"/>
        <v>4IE</v>
      </c>
      <c r="C223" s="1058">
        <v>45839</v>
      </c>
      <c r="D223" s="1261" t="s">
        <v>1212</v>
      </c>
      <c r="E223" s="1262">
        <v>72510080</v>
      </c>
      <c r="F223" s="1564" t="s">
        <v>2196</v>
      </c>
      <c r="G223" s="1263"/>
      <c r="H223" s="1330" t="s">
        <v>632</v>
      </c>
      <c r="I223" s="1264" t="s">
        <v>61</v>
      </c>
      <c r="J223" s="1264" t="s">
        <v>1091</v>
      </c>
      <c r="K223" s="599" t="s">
        <v>11</v>
      </c>
      <c r="L223" s="600"/>
      <c r="M223" s="352">
        <v>45836</v>
      </c>
      <c r="N223" s="353">
        <v>45834</v>
      </c>
      <c r="O223" s="354">
        <v>45839</v>
      </c>
      <c r="P223" s="353">
        <v>45836</v>
      </c>
      <c r="Q223" s="354">
        <v>45840</v>
      </c>
      <c r="R223" s="353">
        <v>45840</v>
      </c>
      <c r="S223" s="354">
        <v>45840</v>
      </c>
      <c r="T223" s="353">
        <v>45840</v>
      </c>
      <c r="U223" s="355">
        <v>45842</v>
      </c>
      <c r="V223" s="353">
        <v>45843</v>
      </c>
      <c r="W223" s="1565">
        <v>45846</v>
      </c>
      <c r="X223" s="1566">
        <v>45847</v>
      </c>
      <c r="Y223" s="979">
        <v>45848</v>
      </c>
      <c r="Z223" s="979">
        <v>45848</v>
      </c>
      <c r="AA223" s="602"/>
      <c r="AB223" s="979"/>
      <c r="AC223" s="251" t="s">
        <v>633</v>
      </c>
      <c r="AD223" s="361"/>
      <c r="AE223" s="1567">
        <v>2</v>
      </c>
      <c r="AF223" s="1568" t="str">
        <f t="shared" si="464"/>
        <v>4IE</v>
      </c>
      <c r="AG223" s="1569">
        <v>1</v>
      </c>
      <c r="AH223" s="1569">
        <f t="shared" si="478"/>
        <v>0</v>
      </c>
      <c r="AI223" s="1569">
        <f>IF($AE223=0,"　",VLOOKUP($AE223,ﾚｰｻﾞOP,36,0))</f>
        <v>0</v>
      </c>
      <c r="AJ223" s="1569">
        <f t="shared" si="479"/>
        <v>0</v>
      </c>
      <c r="AK223" s="1569">
        <f t="shared" si="480"/>
        <v>0</v>
      </c>
      <c r="AL223" s="1569"/>
      <c r="AM223" s="1569"/>
      <c r="AN223" s="1569">
        <v>1</v>
      </c>
      <c r="AO223" s="1569">
        <f t="shared" si="481"/>
        <v>0</v>
      </c>
      <c r="AP223" s="1568">
        <v>1</v>
      </c>
      <c r="AQ223" s="1570">
        <v>1</v>
      </c>
      <c r="AR223" s="1570">
        <v>1</v>
      </c>
      <c r="AS223" s="1570">
        <f t="shared" ref="AS223:AS231" si="508">IF($AE223=0,"　",VLOOKUP($AE223,ﾚｰｻﾞOP,47,0))</f>
        <v>0</v>
      </c>
      <c r="AT223" s="1570"/>
      <c r="AU223" s="1570">
        <f t="shared" si="482"/>
        <v>0</v>
      </c>
      <c r="AV223" s="1571">
        <f t="shared" si="444"/>
        <v>1</v>
      </c>
      <c r="AW223" s="590">
        <v>45826</v>
      </c>
      <c r="AX223" s="369">
        <v>4163224</v>
      </c>
      <c r="AY223" s="154">
        <v>45826</v>
      </c>
      <c r="AZ223" s="367">
        <v>4163225</v>
      </c>
      <c r="BA223" s="154">
        <v>45826</v>
      </c>
      <c r="BB223" s="367">
        <v>4163226</v>
      </c>
      <c r="BC223" s="368">
        <v>45826</v>
      </c>
      <c r="BD223" s="369">
        <v>4163227</v>
      </c>
      <c r="BE223" s="154">
        <v>45826</v>
      </c>
      <c r="BF223" s="367">
        <v>4163228</v>
      </c>
      <c r="BG223" s="368">
        <v>45826</v>
      </c>
      <c r="BH223" s="367">
        <v>4163229</v>
      </c>
      <c r="BI223" s="154">
        <v>45826</v>
      </c>
      <c r="BJ223" s="367">
        <v>4163230</v>
      </c>
      <c r="BK223" s="154" t="str">
        <f t="shared" si="483"/>
        <v>-</v>
      </c>
      <c r="BL223" s="367"/>
      <c r="BM223" s="154" t="str">
        <f t="shared" si="484"/>
        <v>-</v>
      </c>
      <c r="BN223" s="367"/>
      <c r="BO223" s="155" t="str">
        <f t="shared" si="485"/>
        <v>-</v>
      </c>
      <c r="BP223" s="367"/>
      <c r="BQ223" s="154" t="str">
        <f>IF($AE223=0,"　",VLOOKUP($AE223,ﾚｰｻﾞOP,12,0))</f>
        <v>-</v>
      </c>
      <c r="BR223" s="369"/>
      <c r="BS223" s="154" t="str">
        <f t="shared" si="486"/>
        <v>-</v>
      </c>
      <c r="BT223" s="369"/>
      <c r="BU223" s="154" t="str">
        <f t="shared" si="487"/>
        <v>-</v>
      </c>
      <c r="BV223" s="369"/>
      <c r="BW223" s="154" t="str">
        <f t="shared" si="488"/>
        <v>-</v>
      </c>
      <c r="BX223" s="367"/>
      <c r="BY223" s="154" t="str">
        <f t="shared" si="489"/>
        <v>-</v>
      </c>
      <c r="BZ223" s="369"/>
      <c r="CA223" s="154" t="str">
        <f t="shared" si="490"/>
        <v>-</v>
      </c>
      <c r="CB223" s="367"/>
      <c r="CC223" s="154" t="str">
        <f t="shared" si="491"/>
        <v>-</v>
      </c>
      <c r="CD223" s="367"/>
      <c r="CE223" s="154" t="str">
        <f t="shared" si="492"/>
        <v>-</v>
      </c>
      <c r="CF223" s="369"/>
      <c r="CG223" s="155" t="str">
        <f t="shared" si="493"/>
        <v>-</v>
      </c>
      <c r="CH223" s="367"/>
      <c r="CI223" s="154" t="str">
        <f t="shared" si="494"/>
        <v>-</v>
      </c>
      <c r="CJ223" s="369"/>
      <c r="CK223" s="154" t="str">
        <f t="shared" si="495"/>
        <v>-</v>
      </c>
      <c r="CL223" s="367"/>
      <c r="CM223" s="154" t="str">
        <f t="shared" si="496"/>
        <v>-</v>
      </c>
      <c r="CN223" s="367"/>
      <c r="CO223" s="155" t="str">
        <f t="shared" si="497"/>
        <v>-</v>
      </c>
      <c r="CP223" s="367"/>
      <c r="CQ223" s="155" t="str">
        <f t="shared" si="498"/>
        <v>-</v>
      </c>
      <c r="CR223" s="367"/>
      <c r="CS223" s="154" t="str">
        <f t="shared" si="499"/>
        <v>-</v>
      </c>
      <c r="CT223" s="367"/>
      <c r="CU223" s="155"/>
      <c r="CV223" s="367"/>
      <c r="CW223" s="154" t="str">
        <f t="shared" si="500"/>
        <v>-</v>
      </c>
      <c r="CX223" s="367"/>
      <c r="CY223" s="155" t="str">
        <f t="shared" si="501"/>
        <v>-</v>
      </c>
      <c r="CZ223" s="367"/>
      <c r="DA223" s="154" t="str">
        <f t="shared" si="502"/>
        <v>-</v>
      </c>
      <c r="DB223" s="369"/>
      <c r="DC223" s="155" t="str">
        <f t="shared" si="503"/>
        <v>-</v>
      </c>
      <c r="DD223" s="367"/>
      <c r="DE223" s="374">
        <v>45799</v>
      </c>
      <c r="DF223" s="1063">
        <v>4163265</v>
      </c>
      <c r="DG223" s="265">
        <f t="shared" si="463"/>
        <v>0</v>
      </c>
      <c r="DH223" s="372"/>
      <c r="DI223" s="267">
        <v>45756</v>
      </c>
      <c r="DJ223" s="373">
        <v>4163131</v>
      </c>
      <c r="DK223" s="374">
        <f t="shared" si="475"/>
        <v>0</v>
      </c>
      <c r="DL223" s="373"/>
      <c r="DM223" s="374">
        <f t="shared" si="457"/>
        <v>0</v>
      </c>
      <c r="DN223" s="373"/>
      <c r="DO223" s="155">
        <f t="shared" si="458"/>
        <v>0</v>
      </c>
      <c r="DP223" s="372"/>
      <c r="DQ223" s="155">
        <f t="shared" si="459"/>
        <v>0</v>
      </c>
      <c r="DR223" s="373"/>
      <c r="DS223" s="155">
        <f t="shared" si="460"/>
        <v>0</v>
      </c>
      <c r="DT223" s="372"/>
      <c r="DU223" s="155">
        <f t="shared" si="453"/>
        <v>0</v>
      </c>
      <c r="DV223" s="373"/>
      <c r="DW223" s="368">
        <v>45833</v>
      </c>
      <c r="DX223" s="372">
        <v>4163232</v>
      </c>
      <c r="DY223" s="154">
        <f t="shared" si="476"/>
        <v>0</v>
      </c>
      <c r="DZ223" s="373"/>
      <c r="EA223" s="154">
        <v>45826</v>
      </c>
      <c r="EB223" s="373">
        <v>4163234</v>
      </c>
      <c r="EC223" s="269">
        <v>45798</v>
      </c>
      <c r="ED223" s="376">
        <v>4163196</v>
      </c>
      <c r="EE223" s="1572">
        <v>45520</v>
      </c>
      <c r="EF223" s="372">
        <v>4063333</v>
      </c>
      <c r="EG223" s="1573"/>
      <c r="EH223" s="1574"/>
      <c r="EI223" s="1575"/>
      <c r="EJ223" s="1576"/>
      <c r="EK223" s="1575"/>
      <c r="EL223" s="1577"/>
      <c r="EM223" s="278" t="str">
        <f t="shared" si="504"/>
        <v xml:space="preserve"> </v>
      </c>
      <c r="EN223" s="372"/>
      <c r="EO223" s="155">
        <f t="shared" si="505"/>
        <v>0</v>
      </c>
      <c r="EP223" s="373"/>
      <c r="ER223" s="194" t="str">
        <f>IF(AND($AE223&gt;=11,$AE223&lt;=16,$I222="国内"),"1","-")</f>
        <v>-</v>
      </c>
      <c r="ET223" s="154" t="str">
        <f>IF($AE223=0,"　",VLOOKUP($AE223,ﾚｰｻﾞOP,60,0))</f>
        <v>-</v>
      </c>
      <c r="EU223" s="367"/>
      <c r="EV223" s="154" t="str">
        <f>IF($AE223=0,"　",VLOOKUP($AE223,ﾚｰｻﾞOP,60,0))</f>
        <v>-</v>
      </c>
      <c r="EW223" s="367"/>
      <c r="EX223" s="1274"/>
      <c r="EY223" s="1273"/>
      <c r="EZ223" s="154" t="str">
        <f t="shared" si="506"/>
        <v>-</v>
      </c>
      <c r="FA223" s="367"/>
      <c r="FB223" s="154" t="str">
        <f>IF($AE223=0,"　",VLOOKUP($AE223,ﾚｰｻﾞOP,63,0))</f>
        <v>-</v>
      </c>
      <c r="FC223" s="367"/>
      <c r="FD223" s="154" t="str">
        <f>IF($AE223=0,"　",VLOOKUP($AE223,ﾚｰｻﾞOP,64,0))</f>
        <v>-</v>
      </c>
      <c r="FE223" s="367"/>
      <c r="FF223" s="155" t="str">
        <f t="shared" si="507"/>
        <v>-</v>
      </c>
      <c r="FG223" s="367"/>
      <c r="FH223" s="154" t="str">
        <f>IF($AE223=0,"　",VLOOKUP($AE223,ﾚｰｻﾞOP,66,0))</f>
        <v>-</v>
      </c>
      <c r="FI223" s="367"/>
      <c r="FJ223" s="154" t="str">
        <f>IF($AE223=0,"　",VLOOKUP($AE223,ﾚｰｻﾞOP,67,0))</f>
        <v>-</v>
      </c>
      <c r="FK223" s="373"/>
      <c r="FL223" s="155" t="str">
        <f>IF($AE223=0,"　",VLOOKUP($AE223,ﾚｰｻﾞOP,68,0))</f>
        <v>-</v>
      </c>
      <c r="FM223" s="279"/>
      <c r="FN223" s="1184"/>
      <c r="FO223" s="280"/>
      <c r="FP223" s="281"/>
      <c r="FQ223" s="282"/>
      <c r="FS223" s="281"/>
      <c r="FT223" s="282"/>
    </row>
    <row r="224" spans="1:176" ht="18.600000000000001" customHeight="1">
      <c r="A224" s="228">
        <f t="shared" si="477"/>
        <v>214</v>
      </c>
      <c r="B224" s="343" t="str">
        <f t="shared" si="393"/>
        <v>4IE</v>
      </c>
      <c r="C224" s="1058">
        <v>45839</v>
      </c>
      <c r="D224" s="1050" t="s">
        <v>1024</v>
      </c>
      <c r="E224" s="1051">
        <v>89610073</v>
      </c>
      <c r="F224" s="595" t="s">
        <v>2197</v>
      </c>
      <c r="G224" s="1263"/>
      <c r="H224" s="597" t="s">
        <v>630</v>
      </c>
      <c r="I224" s="1264" t="s">
        <v>66</v>
      </c>
      <c r="J224" s="1264" t="s">
        <v>38</v>
      </c>
      <c r="K224" s="599" t="s">
        <v>11</v>
      </c>
      <c r="L224" s="600"/>
      <c r="M224" s="352">
        <v>45839</v>
      </c>
      <c r="N224" s="353"/>
      <c r="O224" s="354">
        <v>45840</v>
      </c>
      <c r="P224" s="353">
        <v>45839</v>
      </c>
      <c r="Q224" s="354">
        <v>45841</v>
      </c>
      <c r="R224" s="353">
        <v>45841</v>
      </c>
      <c r="S224" s="354">
        <v>45841</v>
      </c>
      <c r="T224" s="353">
        <v>45841</v>
      </c>
      <c r="U224" s="355">
        <v>45843</v>
      </c>
      <c r="V224" s="353">
        <v>45843</v>
      </c>
      <c r="W224" s="356">
        <v>45847</v>
      </c>
      <c r="X224" s="357">
        <v>45847</v>
      </c>
      <c r="Y224" s="359">
        <v>45848</v>
      </c>
      <c r="Z224" s="359">
        <v>45848</v>
      </c>
      <c r="AA224" s="601"/>
      <c r="AB224" s="359"/>
      <c r="AC224" s="602"/>
      <c r="AD224" s="361"/>
      <c r="AE224" s="362">
        <v>25</v>
      </c>
      <c r="AF224" s="363" t="str">
        <f t="shared" si="464"/>
        <v>4IE</v>
      </c>
      <c r="AG224" s="364" t="str">
        <f t="shared" ref="AG224:AG231" si="509">IF($AE224=0,"　",VLOOKUP($AE224,ﾚｰｻﾞOP,34,0))</f>
        <v>-</v>
      </c>
      <c r="AH224" s="364" t="str">
        <f t="shared" si="478"/>
        <v>-</v>
      </c>
      <c r="AI224" s="364" t="str">
        <f>IF($AE224=0,"　",VLOOKUP($AE224,ﾚｰｻﾞOP,36,0))</f>
        <v>-</v>
      </c>
      <c r="AJ224" s="364" t="str">
        <f t="shared" si="479"/>
        <v>-</v>
      </c>
      <c r="AK224" s="364" t="str">
        <f t="shared" si="480"/>
        <v>-</v>
      </c>
      <c r="AL224" s="364"/>
      <c r="AM224" s="364"/>
      <c r="AN224" s="364" t="str">
        <f>IF($AE224=0,"　",VLOOKUP($AE224,ﾚｰｻﾞOP,37,0))</f>
        <v>-</v>
      </c>
      <c r="AO224" s="364" t="str">
        <f t="shared" si="481"/>
        <v>-</v>
      </c>
      <c r="AP224" s="363" t="str">
        <f>IF($AE224=0,"　",VLOOKUP($AE224,ﾚｰｻﾞOP,43,0))</f>
        <v>-</v>
      </c>
      <c r="AQ224" s="255" t="str">
        <f>IF($AE224=0,"　",VLOOKUP($AE224,ﾚｰｻﾞOP,45,0))</f>
        <v>-</v>
      </c>
      <c r="AR224" s="255">
        <f>IF($AE224=0,"　",VLOOKUP($AE224,ﾚｰｻﾞOP,47,0))</f>
        <v>0</v>
      </c>
      <c r="AS224" s="255">
        <f t="shared" si="508"/>
        <v>0</v>
      </c>
      <c r="AT224" s="255"/>
      <c r="AU224" s="256">
        <f t="shared" si="482"/>
        <v>0</v>
      </c>
      <c r="AV224" s="257">
        <f t="shared" si="444"/>
        <v>0</v>
      </c>
      <c r="AW224" s="590" t="str">
        <f>IF($AE224=0,"　",VLOOKUP($AE224,ﾚｰｻﾞOP,5,0))</f>
        <v>-</v>
      </c>
      <c r="AX224" s="369"/>
      <c r="AY224" s="154" t="str">
        <f>IF($AE224=0,"　",VLOOKUP($AE224,ﾚｰｻﾞOP,6,0))</f>
        <v>-</v>
      </c>
      <c r="AZ224" s="367"/>
      <c r="BA224" s="154" t="str">
        <f>IF($AE224=0,"　",VLOOKUP($AE224,ﾚｰｻﾞOP,7,0))</f>
        <v>-</v>
      </c>
      <c r="BB224" s="367"/>
      <c r="BC224" s="368" t="str">
        <f>IF($AE224=0,"　",VLOOKUP($AE224,ﾚｰｻﾞOP,8,0))</f>
        <v>-</v>
      </c>
      <c r="BD224" s="369"/>
      <c r="BE224" s="154" t="str">
        <f>IF($AE224=0,"　",VLOOKUP($AE224,ﾚｰｻﾞOP,9,0))</f>
        <v>-</v>
      </c>
      <c r="BF224" s="367"/>
      <c r="BG224" s="368" t="str">
        <f>IF($AE224=0,"　",VLOOKUP($AE224,ﾚｰｻﾞOP,10,0))</f>
        <v>-</v>
      </c>
      <c r="BH224" s="367"/>
      <c r="BI224" s="154" t="str">
        <f t="shared" ref="BI224:BI231" si="510">IF($AE224=0,"　",VLOOKUP($AE224,ﾚｰｻﾞOP,11,0))</f>
        <v>-</v>
      </c>
      <c r="BJ224" s="367"/>
      <c r="BK224" s="154" t="str">
        <f t="shared" si="483"/>
        <v>-</v>
      </c>
      <c r="BL224" s="367"/>
      <c r="BM224" s="154" t="str">
        <f t="shared" si="484"/>
        <v>-</v>
      </c>
      <c r="BN224" s="367"/>
      <c r="BO224" s="155" t="str">
        <f t="shared" si="485"/>
        <v>-</v>
      </c>
      <c r="BP224" s="367"/>
      <c r="BQ224" s="154" t="str">
        <f>IF($AE224=0,"　",VLOOKUP($AE224,ﾚｰｻﾞOP,12,0))</f>
        <v>-</v>
      </c>
      <c r="BR224" s="369"/>
      <c r="BS224" s="154" t="str">
        <f t="shared" si="486"/>
        <v>-</v>
      </c>
      <c r="BT224" s="369"/>
      <c r="BU224" s="154" t="str">
        <f t="shared" si="487"/>
        <v>-</v>
      </c>
      <c r="BV224" s="369"/>
      <c r="BW224" s="154" t="str">
        <f t="shared" si="488"/>
        <v>-</v>
      </c>
      <c r="BX224" s="367"/>
      <c r="BY224" s="154" t="str">
        <f t="shared" si="489"/>
        <v>-</v>
      </c>
      <c r="BZ224" s="369"/>
      <c r="CA224" s="154" t="str">
        <f t="shared" si="490"/>
        <v>-</v>
      </c>
      <c r="CB224" s="367"/>
      <c r="CC224" s="154" t="str">
        <f t="shared" si="491"/>
        <v>-</v>
      </c>
      <c r="CD224" s="367"/>
      <c r="CE224" s="154" t="str">
        <f t="shared" si="492"/>
        <v>-</v>
      </c>
      <c r="CF224" s="369"/>
      <c r="CG224" s="155" t="str">
        <f t="shared" si="493"/>
        <v>-</v>
      </c>
      <c r="CH224" s="367"/>
      <c r="CI224" s="154" t="str">
        <f t="shared" si="494"/>
        <v>-</v>
      </c>
      <c r="CJ224" s="369"/>
      <c r="CK224" s="154" t="str">
        <f t="shared" si="495"/>
        <v>-</v>
      </c>
      <c r="CL224" s="367"/>
      <c r="CM224" s="154" t="str">
        <f t="shared" si="496"/>
        <v>-</v>
      </c>
      <c r="CN224" s="367"/>
      <c r="CO224" s="155" t="str">
        <f t="shared" si="497"/>
        <v>-</v>
      </c>
      <c r="CP224" s="367"/>
      <c r="CQ224" s="155" t="str">
        <f t="shared" si="498"/>
        <v>-</v>
      </c>
      <c r="CR224" s="367"/>
      <c r="CS224" s="154" t="str">
        <f t="shared" si="499"/>
        <v>-</v>
      </c>
      <c r="CT224" s="367"/>
      <c r="CU224" s="155"/>
      <c r="CV224" s="367"/>
      <c r="CW224" s="154" t="str">
        <f t="shared" si="500"/>
        <v>-</v>
      </c>
      <c r="CX224" s="367"/>
      <c r="CY224" s="155" t="str">
        <f t="shared" si="501"/>
        <v>-</v>
      </c>
      <c r="CZ224" s="367"/>
      <c r="DA224" s="154" t="str">
        <f t="shared" si="502"/>
        <v>-</v>
      </c>
      <c r="DB224" s="369"/>
      <c r="DC224" s="155" t="str">
        <f t="shared" si="503"/>
        <v>-</v>
      </c>
      <c r="DD224" s="367"/>
      <c r="DE224" s="374">
        <f t="shared" ref="DE224:DE236" si="511">IF(AG224=1,1,0)</f>
        <v>0</v>
      </c>
      <c r="DF224" s="373"/>
      <c r="DG224" s="265">
        <f t="shared" si="463"/>
        <v>0</v>
      </c>
      <c r="DH224" s="372"/>
      <c r="DI224" s="267">
        <f t="shared" ref="DI224:DI236" si="512">IF(AG224=1,1,0)</f>
        <v>0</v>
      </c>
      <c r="DJ224" s="373"/>
      <c r="DK224" s="374">
        <f t="shared" si="475"/>
        <v>0</v>
      </c>
      <c r="DL224" s="373"/>
      <c r="DM224" s="374">
        <f t="shared" si="457"/>
        <v>0</v>
      </c>
      <c r="DN224" s="373"/>
      <c r="DO224" s="155">
        <f t="shared" si="458"/>
        <v>0</v>
      </c>
      <c r="DP224" s="372"/>
      <c r="DQ224" s="155">
        <f t="shared" si="459"/>
        <v>0</v>
      </c>
      <c r="DR224" s="373"/>
      <c r="DS224" s="155">
        <f t="shared" si="460"/>
        <v>0</v>
      </c>
      <c r="DT224" s="372"/>
      <c r="DU224" s="155">
        <f t="shared" si="453"/>
        <v>0</v>
      </c>
      <c r="DV224" s="373"/>
      <c r="DW224" s="368">
        <f>IF(AN224=1,1,0)</f>
        <v>0</v>
      </c>
      <c r="DX224" s="372"/>
      <c r="DY224" s="154">
        <f t="shared" si="476"/>
        <v>0</v>
      </c>
      <c r="DZ224" s="373"/>
      <c r="EA224" s="154">
        <f>IF(AP224=1,1,0)</f>
        <v>0</v>
      </c>
      <c r="EB224" s="373"/>
      <c r="EC224" s="269">
        <f>IF(AQ224=1,1,0)</f>
        <v>0</v>
      </c>
      <c r="ED224" s="376"/>
      <c r="EE224" s="271">
        <f>IF(AV224=0,0,1)</f>
        <v>0</v>
      </c>
      <c r="EF224" s="377"/>
      <c r="EG224" s="273"/>
      <c r="EH224" s="274"/>
      <c r="EI224" s="275"/>
      <c r="EJ224" s="276"/>
      <c r="EK224" s="275"/>
      <c r="EL224" s="277"/>
      <c r="EM224" s="278" t="str">
        <f t="shared" si="504"/>
        <v xml:space="preserve"> </v>
      </c>
      <c r="EN224" s="372"/>
      <c r="EO224" s="155">
        <f t="shared" si="505"/>
        <v>0</v>
      </c>
      <c r="EP224" s="373"/>
      <c r="ER224" s="194" t="e">
        <f>IF(AND($AE224&gt;=11,$AE224&lt;=16,#REF!="国内"),"1","-")</f>
        <v>#REF!</v>
      </c>
      <c r="ET224" s="154">
        <v>45828</v>
      </c>
      <c r="EU224" s="367">
        <v>4163222</v>
      </c>
      <c r="EV224" s="154">
        <v>45828</v>
      </c>
      <c r="EW224" s="367">
        <v>4163222</v>
      </c>
      <c r="EX224" s="1274"/>
      <c r="EY224" s="1273"/>
      <c r="EZ224" s="154">
        <f t="shared" si="506"/>
        <v>0</v>
      </c>
      <c r="FA224" s="367"/>
      <c r="FB224" s="154">
        <f>IF($AE224=0,"　",VLOOKUP($AE224,ﾚｰｻﾞOP,63,0))</f>
        <v>0</v>
      </c>
      <c r="FC224" s="367"/>
      <c r="FD224" s="154">
        <v>45805</v>
      </c>
      <c r="FE224" s="367">
        <v>4163186</v>
      </c>
      <c r="FF224" s="155">
        <f t="shared" si="507"/>
        <v>0</v>
      </c>
      <c r="FG224" s="367"/>
      <c r="FH224" s="154">
        <f>IF($AE224=0,"　",VLOOKUP($AE224,ﾚｰｻﾞOP,66,0))</f>
        <v>0</v>
      </c>
      <c r="FI224" s="367"/>
      <c r="FJ224" s="154">
        <v>45828</v>
      </c>
      <c r="FK224" s="373">
        <v>4163223</v>
      </c>
      <c r="FL224" s="155">
        <f>IF($AE224=0,"　",VLOOKUP($AE224,ﾚｰｻﾞOP,68,0))</f>
        <v>1</v>
      </c>
      <c r="FM224" s="279"/>
      <c r="FN224" s="1184"/>
      <c r="FO224" s="280"/>
      <c r="FP224" s="281"/>
      <c r="FQ224" s="282"/>
      <c r="FS224" s="281"/>
      <c r="FT224" s="282"/>
    </row>
    <row r="225" spans="1:176" ht="18.600000000000001" customHeight="1">
      <c r="A225" s="228">
        <f t="shared" si="477"/>
        <v>215</v>
      </c>
      <c r="B225" s="343" t="str">
        <f t="shared" si="393"/>
        <v>4IE</v>
      </c>
      <c r="C225" s="1058">
        <v>45839</v>
      </c>
      <c r="D225" s="1050" t="s">
        <v>1024</v>
      </c>
      <c r="E225" s="1062">
        <v>89610071</v>
      </c>
      <c r="F225" s="595" t="s">
        <v>2198</v>
      </c>
      <c r="G225" s="1263"/>
      <c r="H225" s="597" t="s">
        <v>630</v>
      </c>
      <c r="I225" s="1264" t="s">
        <v>64</v>
      </c>
      <c r="J225" s="1264" t="s">
        <v>1078</v>
      </c>
      <c r="K225" s="599" t="s">
        <v>11</v>
      </c>
      <c r="L225" s="600"/>
      <c r="M225" s="352">
        <v>45839</v>
      </c>
      <c r="N225" s="353"/>
      <c r="O225" s="354">
        <v>45840</v>
      </c>
      <c r="P225" s="353">
        <v>45839</v>
      </c>
      <c r="Q225" s="354">
        <v>45841</v>
      </c>
      <c r="R225" s="353">
        <v>45841</v>
      </c>
      <c r="S225" s="354">
        <v>45841</v>
      </c>
      <c r="T225" s="353">
        <v>45841</v>
      </c>
      <c r="U225" s="355">
        <v>45843</v>
      </c>
      <c r="V225" s="353">
        <v>45843</v>
      </c>
      <c r="W225" s="356">
        <v>45847</v>
      </c>
      <c r="X225" s="357">
        <v>45848</v>
      </c>
      <c r="Y225" s="359">
        <v>45849</v>
      </c>
      <c r="Z225" s="359">
        <v>45849</v>
      </c>
      <c r="AA225" s="601"/>
      <c r="AB225" s="359"/>
      <c r="AC225" s="251"/>
      <c r="AD225" s="361"/>
      <c r="AE225" s="362">
        <v>25</v>
      </c>
      <c r="AF225" s="363" t="str">
        <f t="shared" si="464"/>
        <v>4IE</v>
      </c>
      <c r="AG225" s="364" t="str">
        <f t="shared" si="509"/>
        <v>-</v>
      </c>
      <c r="AH225" s="364" t="str">
        <f t="shared" si="478"/>
        <v>-</v>
      </c>
      <c r="AI225" s="364" t="str">
        <f>IF($AE225=0,"　",VLOOKUP($AE225,ﾚｰｻﾞOP,36,0))</f>
        <v>-</v>
      </c>
      <c r="AJ225" s="364" t="str">
        <f t="shared" si="479"/>
        <v>-</v>
      </c>
      <c r="AK225" s="364" t="str">
        <f t="shared" si="480"/>
        <v>-</v>
      </c>
      <c r="AL225" s="364"/>
      <c r="AM225" s="364"/>
      <c r="AN225" s="364" t="str">
        <f>IF($AE225=0,"　",VLOOKUP($AE225,ﾚｰｻﾞOP,37,0))</f>
        <v>-</v>
      </c>
      <c r="AO225" s="364" t="str">
        <f t="shared" si="481"/>
        <v>-</v>
      </c>
      <c r="AP225" s="363" t="str">
        <f>IF($AE225=0,"　",VLOOKUP($AE225,ﾚｰｻﾞOP,43,0))</f>
        <v>-</v>
      </c>
      <c r="AQ225" s="255" t="str">
        <f>IF($AE225=0,"　",VLOOKUP($AE225,ﾚｰｻﾞOP,45,0))</f>
        <v>-</v>
      </c>
      <c r="AR225" s="255">
        <f>IF($AE225=0,"　",VLOOKUP($AE225,ﾚｰｻﾞOP,47,0))</f>
        <v>0</v>
      </c>
      <c r="AS225" s="255">
        <f t="shared" si="508"/>
        <v>0</v>
      </c>
      <c r="AT225" s="255"/>
      <c r="AU225" s="256">
        <f t="shared" si="482"/>
        <v>0</v>
      </c>
      <c r="AV225" s="257">
        <f t="shared" si="444"/>
        <v>0</v>
      </c>
      <c r="AW225" s="590" t="str">
        <f>IF($AE225=0,"　",VLOOKUP($AE225,ﾚｰｻﾞOP,5,0))</f>
        <v>-</v>
      </c>
      <c r="AX225" s="369"/>
      <c r="AY225" s="154" t="str">
        <f>IF($AE225=0,"　",VLOOKUP($AE225,ﾚｰｻﾞOP,6,0))</f>
        <v>-</v>
      </c>
      <c r="AZ225" s="367"/>
      <c r="BA225" s="154" t="str">
        <f>IF($AE225=0,"　",VLOOKUP($AE225,ﾚｰｻﾞOP,7,0))</f>
        <v>-</v>
      </c>
      <c r="BB225" s="367"/>
      <c r="BC225" s="368" t="str">
        <f>IF($AE225=0,"　",VLOOKUP($AE225,ﾚｰｻﾞOP,8,0))</f>
        <v>-</v>
      </c>
      <c r="BD225" s="369"/>
      <c r="BE225" s="154" t="str">
        <f>IF($AE225=0,"　",VLOOKUP($AE225,ﾚｰｻﾞOP,9,0))</f>
        <v>-</v>
      </c>
      <c r="BF225" s="367"/>
      <c r="BG225" s="368" t="str">
        <f>IF($AE225=0,"　",VLOOKUP($AE225,ﾚｰｻﾞOP,10,0))</f>
        <v>-</v>
      </c>
      <c r="BH225" s="367"/>
      <c r="BI225" s="154" t="str">
        <f t="shared" si="510"/>
        <v>-</v>
      </c>
      <c r="BJ225" s="367"/>
      <c r="BK225" s="154" t="str">
        <f t="shared" si="483"/>
        <v>-</v>
      </c>
      <c r="BL225" s="367"/>
      <c r="BM225" s="154" t="str">
        <f t="shared" si="484"/>
        <v>-</v>
      </c>
      <c r="BN225" s="367"/>
      <c r="BO225" s="155" t="str">
        <f t="shared" si="485"/>
        <v>-</v>
      </c>
      <c r="BP225" s="367"/>
      <c r="BQ225" s="154" t="str">
        <f>IF($AE225=0,"　",VLOOKUP($AE225,ﾚｰｻﾞOP,12,0))</f>
        <v>-</v>
      </c>
      <c r="BR225" s="369"/>
      <c r="BS225" s="154" t="str">
        <f t="shared" si="486"/>
        <v>-</v>
      </c>
      <c r="BT225" s="369"/>
      <c r="BU225" s="154" t="str">
        <f t="shared" si="487"/>
        <v>-</v>
      </c>
      <c r="BV225" s="369"/>
      <c r="BW225" s="154" t="str">
        <f t="shared" si="488"/>
        <v>-</v>
      </c>
      <c r="BX225" s="367"/>
      <c r="BY225" s="154" t="str">
        <f t="shared" si="489"/>
        <v>-</v>
      </c>
      <c r="BZ225" s="369"/>
      <c r="CA225" s="154" t="str">
        <f t="shared" si="490"/>
        <v>-</v>
      </c>
      <c r="CB225" s="367"/>
      <c r="CC225" s="154" t="str">
        <f t="shared" si="491"/>
        <v>-</v>
      </c>
      <c r="CD225" s="367"/>
      <c r="CE225" s="154" t="str">
        <f t="shared" si="492"/>
        <v>-</v>
      </c>
      <c r="CF225" s="369"/>
      <c r="CG225" s="155" t="str">
        <f t="shared" si="493"/>
        <v>-</v>
      </c>
      <c r="CH225" s="367"/>
      <c r="CI225" s="154" t="str">
        <f t="shared" si="494"/>
        <v>-</v>
      </c>
      <c r="CJ225" s="369"/>
      <c r="CK225" s="154" t="str">
        <f t="shared" si="495"/>
        <v>-</v>
      </c>
      <c r="CL225" s="367"/>
      <c r="CM225" s="154" t="str">
        <f t="shared" si="496"/>
        <v>-</v>
      </c>
      <c r="CN225" s="367"/>
      <c r="CO225" s="155" t="str">
        <f t="shared" si="497"/>
        <v>-</v>
      </c>
      <c r="CP225" s="367"/>
      <c r="CQ225" s="155" t="str">
        <f t="shared" si="498"/>
        <v>-</v>
      </c>
      <c r="CR225" s="367"/>
      <c r="CS225" s="154" t="str">
        <f t="shared" si="499"/>
        <v>-</v>
      </c>
      <c r="CT225" s="367"/>
      <c r="CU225" s="155"/>
      <c r="CV225" s="367"/>
      <c r="CW225" s="154" t="str">
        <f t="shared" si="500"/>
        <v>-</v>
      </c>
      <c r="CX225" s="367"/>
      <c r="CY225" s="155" t="str">
        <f t="shared" si="501"/>
        <v>-</v>
      </c>
      <c r="CZ225" s="367"/>
      <c r="DA225" s="154" t="str">
        <f t="shared" si="502"/>
        <v>-</v>
      </c>
      <c r="DB225" s="369"/>
      <c r="DC225" s="155" t="str">
        <f t="shared" si="503"/>
        <v>-</v>
      </c>
      <c r="DD225" s="367"/>
      <c r="DE225" s="374">
        <f t="shared" si="511"/>
        <v>0</v>
      </c>
      <c r="DF225" s="373"/>
      <c r="DG225" s="265">
        <f t="shared" si="463"/>
        <v>0</v>
      </c>
      <c r="DH225" s="372"/>
      <c r="DI225" s="267">
        <f t="shared" si="512"/>
        <v>0</v>
      </c>
      <c r="DJ225" s="373"/>
      <c r="DK225" s="374">
        <f t="shared" si="475"/>
        <v>0</v>
      </c>
      <c r="DL225" s="373"/>
      <c r="DM225" s="374">
        <f t="shared" si="457"/>
        <v>0</v>
      </c>
      <c r="DN225" s="373"/>
      <c r="DO225" s="155">
        <f t="shared" si="458"/>
        <v>0</v>
      </c>
      <c r="DP225" s="372"/>
      <c r="DQ225" s="155">
        <f t="shared" si="459"/>
        <v>0</v>
      </c>
      <c r="DR225" s="373"/>
      <c r="DS225" s="155">
        <f t="shared" si="460"/>
        <v>0</v>
      </c>
      <c r="DT225" s="372"/>
      <c r="DU225" s="155">
        <f t="shared" si="453"/>
        <v>0</v>
      </c>
      <c r="DV225" s="373"/>
      <c r="DW225" s="368">
        <f>IF(AN225=1,1,0)</f>
        <v>0</v>
      </c>
      <c r="DX225" s="372"/>
      <c r="DY225" s="154">
        <f t="shared" si="476"/>
        <v>0</v>
      </c>
      <c r="DZ225" s="373"/>
      <c r="EA225" s="154">
        <f>IF(AP225=1,1,0)</f>
        <v>0</v>
      </c>
      <c r="EB225" s="373"/>
      <c r="EC225" s="269">
        <f>IF(AQ225=1,1,0)</f>
        <v>0</v>
      </c>
      <c r="ED225" s="376"/>
      <c r="EE225" s="271">
        <f>IF(AV225=0,0,1)</f>
        <v>0</v>
      </c>
      <c r="EF225" s="377"/>
      <c r="EG225" s="273"/>
      <c r="EH225" s="274"/>
      <c r="EI225" s="275"/>
      <c r="EJ225" s="276"/>
      <c r="EK225" s="275"/>
      <c r="EL225" s="277"/>
      <c r="EM225" s="278" t="str">
        <f t="shared" si="504"/>
        <v xml:space="preserve"> </v>
      </c>
      <c r="EN225" s="372"/>
      <c r="EO225" s="155">
        <f t="shared" si="505"/>
        <v>0</v>
      </c>
      <c r="EP225" s="373"/>
      <c r="ER225" s="194" t="str">
        <f>IF(AND($AE225&gt;=11,$AE225&lt;=16,$I224="国内"),"1","-")</f>
        <v>-</v>
      </c>
      <c r="ET225" s="154">
        <v>45828</v>
      </c>
      <c r="EU225" s="367">
        <v>4163222</v>
      </c>
      <c r="EV225" s="154">
        <v>45828</v>
      </c>
      <c r="EW225" s="367">
        <v>4163222</v>
      </c>
      <c r="EX225" s="1274"/>
      <c r="EY225" s="1273"/>
      <c r="EZ225" s="154">
        <f t="shared" si="506"/>
        <v>0</v>
      </c>
      <c r="FA225" s="367"/>
      <c r="FB225" s="154">
        <f>IF($AE225=0,"　",VLOOKUP($AE225,ﾚｰｻﾞOP,63,0))</f>
        <v>0</v>
      </c>
      <c r="FC225" s="367"/>
      <c r="FD225" s="154">
        <v>45805</v>
      </c>
      <c r="FE225" s="367">
        <v>4163186</v>
      </c>
      <c r="FF225" s="155">
        <f t="shared" si="507"/>
        <v>0</v>
      </c>
      <c r="FG225" s="367"/>
      <c r="FH225" s="154">
        <v>45770</v>
      </c>
      <c r="FI225" s="367">
        <v>4163173</v>
      </c>
      <c r="FJ225" s="154">
        <v>45828</v>
      </c>
      <c r="FK225" s="373">
        <v>4163223</v>
      </c>
      <c r="FL225" s="155">
        <f>IF($AE225=0,"　",VLOOKUP($AE225,ﾚｰｻﾞOP,68,0))</f>
        <v>1</v>
      </c>
      <c r="FM225" s="279"/>
      <c r="FN225" s="1184">
        <v>45799</v>
      </c>
      <c r="FO225" s="280">
        <v>4154235</v>
      </c>
      <c r="FP225" s="281"/>
      <c r="FQ225" s="282"/>
      <c r="FS225" s="281"/>
      <c r="FT225" s="282"/>
    </row>
    <row r="226" spans="1:176" ht="18.600000000000001" customHeight="1">
      <c r="A226" s="1562">
        <f t="shared" si="477"/>
        <v>216</v>
      </c>
      <c r="B226" s="343" t="str">
        <f t="shared" si="393"/>
        <v>4IE</v>
      </c>
      <c r="C226" s="1353">
        <v>45870</v>
      </c>
      <c r="D226" s="1261" t="s">
        <v>502</v>
      </c>
      <c r="E226" s="1262">
        <v>84420036</v>
      </c>
      <c r="F226" s="595" t="s">
        <v>69</v>
      </c>
      <c r="G226" s="1263"/>
      <c r="H226" s="597" t="s">
        <v>630</v>
      </c>
      <c r="I226" s="1264" t="s">
        <v>505</v>
      </c>
      <c r="J226" s="1264" t="s">
        <v>1110</v>
      </c>
      <c r="K226" s="599" t="s">
        <v>11</v>
      </c>
      <c r="L226" s="600"/>
      <c r="M226" s="352">
        <v>45840</v>
      </c>
      <c r="N226" s="353">
        <v>45834</v>
      </c>
      <c r="O226" s="354">
        <v>45841</v>
      </c>
      <c r="P226" s="353">
        <v>45836</v>
      </c>
      <c r="Q226" s="354">
        <v>45842</v>
      </c>
      <c r="R226" s="353">
        <v>45841</v>
      </c>
      <c r="S226" s="354">
        <v>45842</v>
      </c>
      <c r="T226" s="353">
        <v>45842</v>
      </c>
      <c r="U226" s="355">
        <v>45846</v>
      </c>
      <c r="V226" s="353">
        <v>45846</v>
      </c>
      <c r="W226" s="356">
        <v>45848</v>
      </c>
      <c r="X226" s="357">
        <v>45848</v>
      </c>
      <c r="Y226" s="359">
        <v>45849</v>
      </c>
      <c r="Z226" s="359">
        <v>45849</v>
      </c>
      <c r="AA226" s="601"/>
      <c r="AB226" s="359"/>
      <c r="AC226" s="251" t="s">
        <v>633</v>
      </c>
      <c r="AD226" s="361"/>
      <c r="AE226" s="362">
        <v>6</v>
      </c>
      <c r="AF226" s="363" t="str">
        <f t="shared" si="464"/>
        <v>4IE</v>
      </c>
      <c r="AG226" s="364">
        <f t="shared" si="509"/>
        <v>0</v>
      </c>
      <c r="AH226" s="364">
        <f t="shared" si="478"/>
        <v>0</v>
      </c>
      <c r="AI226" s="364">
        <v>1</v>
      </c>
      <c r="AJ226" s="364">
        <f t="shared" si="479"/>
        <v>0</v>
      </c>
      <c r="AK226" s="364">
        <f t="shared" si="480"/>
        <v>0</v>
      </c>
      <c r="AL226" s="364"/>
      <c r="AM226" s="364"/>
      <c r="AN226" s="364">
        <v>1</v>
      </c>
      <c r="AO226" s="364">
        <f t="shared" si="481"/>
        <v>0</v>
      </c>
      <c r="AP226" s="363">
        <v>1</v>
      </c>
      <c r="AQ226" s="255">
        <f>IF($AE226=0,"　",VLOOKUP($AE226,ﾚｰｻﾞOP,45,0))</f>
        <v>0</v>
      </c>
      <c r="AR226" s="255">
        <v>1</v>
      </c>
      <c r="AS226" s="255">
        <f t="shared" si="508"/>
        <v>0</v>
      </c>
      <c r="AT226" s="255"/>
      <c r="AU226" s="256">
        <f t="shared" si="482"/>
        <v>2</v>
      </c>
      <c r="AV226" s="257">
        <f t="shared" si="444"/>
        <v>1</v>
      </c>
      <c r="AW226" s="590">
        <v>45826</v>
      </c>
      <c r="AX226" s="369">
        <v>4163224</v>
      </c>
      <c r="AY226" s="154">
        <v>45826</v>
      </c>
      <c r="AZ226" s="367">
        <v>4163225</v>
      </c>
      <c r="BA226" s="154">
        <v>45826</v>
      </c>
      <c r="BB226" s="367">
        <v>4163226</v>
      </c>
      <c r="BC226" s="368">
        <v>45826</v>
      </c>
      <c r="BD226" s="369">
        <v>4163227</v>
      </c>
      <c r="BE226" s="154">
        <v>45826</v>
      </c>
      <c r="BF226" s="367">
        <v>4163228</v>
      </c>
      <c r="BG226" s="368">
        <v>45826</v>
      </c>
      <c r="BH226" s="367">
        <v>4163229</v>
      </c>
      <c r="BI226" s="154" t="str">
        <f t="shared" si="510"/>
        <v>-</v>
      </c>
      <c r="BJ226" s="367"/>
      <c r="BK226" s="154" t="str">
        <f t="shared" si="483"/>
        <v>-</v>
      </c>
      <c r="BL226" s="367"/>
      <c r="BM226" s="154" t="str">
        <f t="shared" si="484"/>
        <v>-</v>
      </c>
      <c r="BN226" s="367"/>
      <c r="BO226" s="155" t="str">
        <f t="shared" si="485"/>
        <v>-</v>
      </c>
      <c r="BP226" s="367"/>
      <c r="BQ226" s="154">
        <v>45833</v>
      </c>
      <c r="BR226" s="369">
        <v>4163238</v>
      </c>
      <c r="BS226" s="154" t="str">
        <f t="shared" si="486"/>
        <v>-</v>
      </c>
      <c r="BT226" s="369"/>
      <c r="BU226" s="154" t="str">
        <f t="shared" si="487"/>
        <v>-</v>
      </c>
      <c r="BV226" s="369"/>
      <c r="BW226" s="154" t="str">
        <f t="shared" si="488"/>
        <v>-</v>
      </c>
      <c r="BX226" s="367"/>
      <c r="BY226" s="154" t="str">
        <f t="shared" si="489"/>
        <v>-</v>
      </c>
      <c r="BZ226" s="369"/>
      <c r="CA226" s="154" t="str">
        <f t="shared" si="490"/>
        <v>-</v>
      </c>
      <c r="CB226" s="367"/>
      <c r="CC226" s="154" t="str">
        <f t="shared" si="491"/>
        <v>-</v>
      </c>
      <c r="CD226" s="367"/>
      <c r="CE226" s="154" t="str">
        <f t="shared" si="492"/>
        <v>-</v>
      </c>
      <c r="CF226" s="369"/>
      <c r="CG226" s="155" t="str">
        <f t="shared" si="493"/>
        <v>-</v>
      </c>
      <c r="CH226" s="367"/>
      <c r="CI226" s="154" t="str">
        <f t="shared" si="494"/>
        <v>-</v>
      </c>
      <c r="CJ226" s="369"/>
      <c r="CK226" s="154" t="str">
        <f t="shared" si="495"/>
        <v>-</v>
      </c>
      <c r="CL226" s="367"/>
      <c r="CM226" s="154" t="str">
        <f t="shared" si="496"/>
        <v>-</v>
      </c>
      <c r="CN226" s="367"/>
      <c r="CO226" s="155" t="str">
        <f t="shared" si="497"/>
        <v>-</v>
      </c>
      <c r="CP226" s="367"/>
      <c r="CQ226" s="155" t="str">
        <f t="shared" si="498"/>
        <v>-</v>
      </c>
      <c r="CR226" s="367"/>
      <c r="CS226" s="154" t="str">
        <f t="shared" si="499"/>
        <v>-</v>
      </c>
      <c r="CT226" s="367"/>
      <c r="CU226" s="155"/>
      <c r="CV226" s="367"/>
      <c r="CW226" s="154" t="str">
        <f t="shared" si="500"/>
        <v>-</v>
      </c>
      <c r="CX226" s="367"/>
      <c r="CY226" s="155" t="str">
        <f t="shared" si="501"/>
        <v>-</v>
      </c>
      <c r="CZ226" s="367"/>
      <c r="DA226" s="154" t="str">
        <f t="shared" si="502"/>
        <v>-</v>
      </c>
      <c r="DB226" s="369"/>
      <c r="DC226" s="155" t="str">
        <f t="shared" si="503"/>
        <v>-</v>
      </c>
      <c r="DD226" s="367"/>
      <c r="DE226" s="374">
        <f t="shared" si="511"/>
        <v>0</v>
      </c>
      <c r="DF226" s="373"/>
      <c r="DG226" s="265">
        <f t="shared" si="463"/>
        <v>0</v>
      </c>
      <c r="DH226" s="372"/>
      <c r="DI226" s="267">
        <f t="shared" si="512"/>
        <v>0</v>
      </c>
      <c r="DJ226" s="373"/>
      <c r="DK226" s="374">
        <v>45756</v>
      </c>
      <c r="DL226" s="373">
        <v>4163128</v>
      </c>
      <c r="DM226" s="374">
        <f t="shared" si="457"/>
        <v>0</v>
      </c>
      <c r="DN226" s="373"/>
      <c r="DO226" s="155">
        <f t="shared" si="458"/>
        <v>0</v>
      </c>
      <c r="DP226" s="372"/>
      <c r="DQ226" s="155">
        <f t="shared" si="459"/>
        <v>0</v>
      </c>
      <c r="DR226" s="373"/>
      <c r="DS226" s="155">
        <f t="shared" si="460"/>
        <v>0</v>
      </c>
      <c r="DT226" s="372"/>
      <c r="DU226" s="155">
        <f t="shared" si="453"/>
        <v>0</v>
      </c>
      <c r="DV226" s="373"/>
      <c r="DW226" s="368">
        <v>45833</v>
      </c>
      <c r="DX226" s="372">
        <v>4163232</v>
      </c>
      <c r="DY226" s="154">
        <f t="shared" si="476"/>
        <v>0</v>
      </c>
      <c r="DZ226" s="373"/>
      <c r="EA226" s="154">
        <v>45826</v>
      </c>
      <c r="EB226" s="373">
        <v>4163234</v>
      </c>
      <c r="EC226" s="269">
        <f>IF(AQ226=1,1,0)</f>
        <v>0</v>
      </c>
      <c r="ED226" s="376"/>
      <c r="EE226" s="271">
        <v>45520</v>
      </c>
      <c r="EF226" s="377">
        <v>4063333</v>
      </c>
      <c r="EG226" s="273"/>
      <c r="EH226" s="274"/>
      <c r="EI226" s="275"/>
      <c r="EJ226" s="276"/>
      <c r="EK226" s="275"/>
      <c r="EL226" s="277"/>
      <c r="EM226" s="278" t="str">
        <f t="shared" si="504"/>
        <v xml:space="preserve"> </v>
      </c>
      <c r="EN226" s="372"/>
      <c r="EO226" s="155">
        <f t="shared" si="505"/>
        <v>0</v>
      </c>
      <c r="EP226" s="373"/>
      <c r="ER226" s="194" t="str">
        <f>IF(AND($AE226&gt;=11,$AE226&lt;=16,$I223="国内"),"1","-")</f>
        <v>-</v>
      </c>
      <c r="ET226" s="154" t="str">
        <f>IF($AE226=0,"　",VLOOKUP($AE226,ﾚｰｻﾞOP,60,0))</f>
        <v>-</v>
      </c>
      <c r="EU226" s="367"/>
      <c r="EV226" s="154" t="str">
        <f>IF($AE226=0,"　",VLOOKUP($AE226,ﾚｰｻﾞOP,60,0))</f>
        <v>-</v>
      </c>
      <c r="EW226" s="367"/>
      <c r="EX226" s="1274"/>
      <c r="EY226" s="1273"/>
      <c r="EZ226" s="154" t="str">
        <f t="shared" si="506"/>
        <v>-</v>
      </c>
      <c r="FA226" s="367"/>
      <c r="FB226" s="154" t="str">
        <f>IF($AE226=0,"　",VLOOKUP($AE226,ﾚｰｻﾞOP,63,0))</f>
        <v>-</v>
      </c>
      <c r="FC226" s="367"/>
      <c r="FD226" s="154" t="str">
        <f>IF($AE226=0,"　",VLOOKUP($AE226,ﾚｰｻﾞOP,64,0))</f>
        <v>-</v>
      </c>
      <c r="FE226" s="367"/>
      <c r="FF226" s="155" t="str">
        <f t="shared" si="507"/>
        <v>-</v>
      </c>
      <c r="FG226" s="367"/>
      <c r="FH226" s="154" t="str">
        <f t="shared" ref="FH226:FH231" si="513">IF($AE226=0,"　",VLOOKUP($AE226,ﾚｰｻﾞOP,66,0))</f>
        <v>-</v>
      </c>
      <c r="FI226" s="367"/>
      <c r="FJ226" s="154" t="str">
        <f>IF($AE226=0,"　",VLOOKUP($AE226,ﾚｰｻﾞOP,67,0))</f>
        <v>-</v>
      </c>
      <c r="FK226" s="373"/>
      <c r="FL226" s="155" t="str">
        <f>IF($AE226=0,"　",VLOOKUP($AE226,ﾚｰｻﾞOP,68,0))</f>
        <v>-</v>
      </c>
      <c r="FM226" s="279"/>
      <c r="FN226" s="1184"/>
      <c r="FO226" s="280"/>
      <c r="FP226" s="281"/>
      <c r="FQ226" s="282"/>
      <c r="FS226" s="281"/>
      <c r="FT226" s="282"/>
    </row>
    <row r="227" spans="1:176" ht="18.600000000000001" customHeight="1">
      <c r="A227" s="228">
        <f t="shared" si="477"/>
        <v>217</v>
      </c>
      <c r="B227" s="343" t="str">
        <f t="shared" si="393"/>
        <v>4IE</v>
      </c>
      <c r="C227" s="1058">
        <v>45839</v>
      </c>
      <c r="D227" s="1578" t="s">
        <v>1024</v>
      </c>
      <c r="E227" s="1579">
        <v>89610058</v>
      </c>
      <c r="F227" s="595" t="s">
        <v>2199</v>
      </c>
      <c r="G227" s="1263"/>
      <c r="H227" s="597" t="s">
        <v>630</v>
      </c>
      <c r="I227" s="1264" t="s">
        <v>1119</v>
      </c>
      <c r="J227" s="1264" t="s">
        <v>1089</v>
      </c>
      <c r="K227" s="599" t="s">
        <v>11</v>
      </c>
      <c r="L227" s="600"/>
      <c r="M227" s="352">
        <v>45840</v>
      </c>
      <c r="N227" s="353"/>
      <c r="O227" s="354">
        <v>45841</v>
      </c>
      <c r="P227" s="353">
        <v>45840</v>
      </c>
      <c r="Q227" s="354">
        <v>45842</v>
      </c>
      <c r="R227" s="353">
        <v>45842</v>
      </c>
      <c r="S227" s="354">
        <v>45842</v>
      </c>
      <c r="T227" s="353">
        <v>45842</v>
      </c>
      <c r="U227" s="355">
        <v>45846</v>
      </c>
      <c r="V227" s="353">
        <v>45846</v>
      </c>
      <c r="W227" s="356">
        <v>45848</v>
      </c>
      <c r="X227" s="357">
        <v>45848</v>
      </c>
      <c r="Y227" s="359">
        <v>45853</v>
      </c>
      <c r="Z227" s="359">
        <v>45853</v>
      </c>
      <c r="AA227" s="601"/>
      <c r="AB227" s="359"/>
      <c r="AC227" s="602"/>
      <c r="AD227" s="361"/>
      <c r="AE227" s="362">
        <v>25</v>
      </c>
      <c r="AF227" s="363" t="str">
        <f t="shared" si="464"/>
        <v>4IE</v>
      </c>
      <c r="AG227" s="364" t="str">
        <f t="shared" si="509"/>
        <v>-</v>
      </c>
      <c r="AH227" s="364" t="str">
        <f t="shared" si="478"/>
        <v>-</v>
      </c>
      <c r="AI227" s="364" t="str">
        <f>IF($AE227=0,"　",VLOOKUP($AE227,ﾚｰｻﾞOP,36,0))</f>
        <v>-</v>
      </c>
      <c r="AJ227" s="364" t="str">
        <f t="shared" si="479"/>
        <v>-</v>
      </c>
      <c r="AK227" s="364" t="str">
        <f t="shared" si="480"/>
        <v>-</v>
      </c>
      <c r="AL227" s="364"/>
      <c r="AM227" s="364"/>
      <c r="AN227" s="364" t="str">
        <f>IF($AE227=0,"　",VLOOKUP($AE227,ﾚｰｻﾞOP,37,0))</f>
        <v>-</v>
      </c>
      <c r="AO227" s="364" t="str">
        <f t="shared" si="481"/>
        <v>-</v>
      </c>
      <c r="AP227" s="363" t="str">
        <f>IF($AE227=0,"　",VLOOKUP($AE227,ﾚｰｻﾞOP,43,0))</f>
        <v>-</v>
      </c>
      <c r="AQ227" s="255" t="str">
        <f>IF($AE227=0,"　",VLOOKUP($AE227,ﾚｰｻﾞOP,45,0))</f>
        <v>-</v>
      </c>
      <c r="AR227" s="255">
        <f>IF($AE227=0,"　",VLOOKUP($AE227,ﾚｰｻﾞOP,47,0))</f>
        <v>0</v>
      </c>
      <c r="AS227" s="255">
        <f t="shared" si="508"/>
        <v>0</v>
      </c>
      <c r="AT227" s="255"/>
      <c r="AU227" s="256">
        <f t="shared" si="482"/>
        <v>0</v>
      </c>
      <c r="AV227" s="257">
        <f t="shared" si="444"/>
        <v>0</v>
      </c>
      <c r="AW227" s="590" t="str">
        <f>IF($AE227=0,"　",VLOOKUP($AE227,ﾚｰｻﾞOP,5,0))</f>
        <v>-</v>
      </c>
      <c r="AX227" s="369"/>
      <c r="AY227" s="154" t="str">
        <f>IF($AE227=0,"　",VLOOKUP($AE227,ﾚｰｻﾞOP,6,0))</f>
        <v>-</v>
      </c>
      <c r="AZ227" s="367"/>
      <c r="BA227" s="154" t="str">
        <f>IF($AE227=0,"　",VLOOKUP($AE227,ﾚｰｻﾞOP,7,0))</f>
        <v>-</v>
      </c>
      <c r="BB227" s="367"/>
      <c r="BC227" s="368" t="str">
        <f>IF($AE227=0,"　",VLOOKUP($AE227,ﾚｰｻﾞOP,8,0))</f>
        <v>-</v>
      </c>
      <c r="BD227" s="369"/>
      <c r="BE227" s="154" t="str">
        <f>IF($AE227=0,"　",VLOOKUP($AE227,ﾚｰｻﾞOP,9,0))</f>
        <v>-</v>
      </c>
      <c r="BF227" s="367"/>
      <c r="BG227" s="368" t="str">
        <f>IF($AE227=0,"　",VLOOKUP($AE227,ﾚｰｻﾞOP,10,0))</f>
        <v>-</v>
      </c>
      <c r="BH227" s="367"/>
      <c r="BI227" s="154" t="str">
        <f t="shared" si="510"/>
        <v>-</v>
      </c>
      <c r="BJ227" s="367"/>
      <c r="BK227" s="154" t="str">
        <f t="shared" si="483"/>
        <v>-</v>
      </c>
      <c r="BL227" s="367"/>
      <c r="BM227" s="154" t="str">
        <f t="shared" si="484"/>
        <v>-</v>
      </c>
      <c r="BN227" s="367"/>
      <c r="BO227" s="155" t="str">
        <f t="shared" si="485"/>
        <v>-</v>
      </c>
      <c r="BP227" s="367"/>
      <c r="BQ227" s="154" t="str">
        <f>IF($AE227=0,"　",VLOOKUP($AE227,ﾚｰｻﾞOP,12,0))</f>
        <v>-</v>
      </c>
      <c r="BR227" s="369"/>
      <c r="BS227" s="154" t="str">
        <f t="shared" si="486"/>
        <v>-</v>
      </c>
      <c r="BT227" s="369"/>
      <c r="BU227" s="154" t="str">
        <f t="shared" si="487"/>
        <v>-</v>
      </c>
      <c r="BV227" s="369"/>
      <c r="BW227" s="154" t="str">
        <f t="shared" si="488"/>
        <v>-</v>
      </c>
      <c r="BX227" s="367"/>
      <c r="BY227" s="154" t="str">
        <f t="shared" si="489"/>
        <v>-</v>
      </c>
      <c r="BZ227" s="369"/>
      <c r="CA227" s="154" t="str">
        <f t="shared" si="490"/>
        <v>-</v>
      </c>
      <c r="CB227" s="367"/>
      <c r="CC227" s="154" t="str">
        <f t="shared" si="491"/>
        <v>-</v>
      </c>
      <c r="CD227" s="367"/>
      <c r="CE227" s="154" t="str">
        <f t="shared" si="492"/>
        <v>-</v>
      </c>
      <c r="CF227" s="369"/>
      <c r="CG227" s="155" t="str">
        <f t="shared" si="493"/>
        <v>-</v>
      </c>
      <c r="CH227" s="367"/>
      <c r="CI227" s="154" t="str">
        <f t="shared" si="494"/>
        <v>-</v>
      </c>
      <c r="CJ227" s="369"/>
      <c r="CK227" s="154" t="str">
        <f t="shared" si="495"/>
        <v>-</v>
      </c>
      <c r="CL227" s="367"/>
      <c r="CM227" s="154" t="str">
        <f t="shared" si="496"/>
        <v>-</v>
      </c>
      <c r="CN227" s="367"/>
      <c r="CO227" s="155" t="str">
        <f t="shared" si="497"/>
        <v>-</v>
      </c>
      <c r="CP227" s="367"/>
      <c r="CQ227" s="155" t="str">
        <f t="shared" si="498"/>
        <v>-</v>
      </c>
      <c r="CR227" s="367"/>
      <c r="CS227" s="154" t="str">
        <f t="shared" si="499"/>
        <v>-</v>
      </c>
      <c r="CT227" s="367"/>
      <c r="CU227" s="155"/>
      <c r="CV227" s="367"/>
      <c r="CW227" s="154" t="str">
        <f t="shared" si="500"/>
        <v>-</v>
      </c>
      <c r="CX227" s="367"/>
      <c r="CY227" s="155" t="str">
        <f t="shared" si="501"/>
        <v>-</v>
      </c>
      <c r="CZ227" s="367"/>
      <c r="DA227" s="154" t="str">
        <f t="shared" si="502"/>
        <v>-</v>
      </c>
      <c r="DB227" s="369"/>
      <c r="DC227" s="155" t="str">
        <f t="shared" si="503"/>
        <v>-</v>
      </c>
      <c r="DD227" s="367"/>
      <c r="DE227" s="374">
        <f t="shared" si="511"/>
        <v>0</v>
      </c>
      <c r="DF227" s="373"/>
      <c r="DG227" s="265">
        <f t="shared" si="463"/>
        <v>0</v>
      </c>
      <c r="DH227" s="372"/>
      <c r="DI227" s="267">
        <f t="shared" si="512"/>
        <v>0</v>
      </c>
      <c r="DJ227" s="373"/>
      <c r="DK227" s="374">
        <f t="shared" ref="DK227:DK241" si="514">IF(AU227=2,1,0)</f>
        <v>0</v>
      </c>
      <c r="DL227" s="373"/>
      <c r="DM227" s="374">
        <f t="shared" si="457"/>
        <v>0</v>
      </c>
      <c r="DN227" s="373"/>
      <c r="DO227" s="155">
        <f t="shared" si="458"/>
        <v>0</v>
      </c>
      <c r="DP227" s="372"/>
      <c r="DQ227" s="155">
        <f t="shared" si="459"/>
        <v>0</v>
      </c>
      <c r="DR227" s="373"/>
      <c r="DS227" s="155">
        <f t="shared" si="460"/>
        <v>0</v>
      </c>
      <c r="DT227" s="372"/>
      <c r="DU227" s="155">
        <f t="shared" si="453"/>
        <v>0</v>
      </c>
      <c r="DV227" s="373"/>
      <c r="DW227" s="368">
        <f>IF(AN227=1,1,0)</f>
        <v>0</v>
      </c>
      <c r="DX227" s="372"/>
      <c r="DY227" s="154">
        <f t="shared" si="476"/>
        <v>0</v>
      </c>
      <c r="DZ227" s="373"/>
      <c r="EA227" s="154">
        <f>IF(AP227=1,1,0)</f>
        <v>0</v>
      </c>
      <c r="EB227" s="373"/>
      <c r="EC227" s="269">
        <f>IF(AQ227=1,1,0)</f>
        <v>0</v>
      </c>
      <c r="ED227" s="376"/>
      <c r="EE227" s="271">
        <f>IF(AV227=0,0,1)</f>
        <v>0</v>
      </c>
      <c r="EF227" s="377"/>
      <c r="EG227" s="273"/>
      <c r="EH227" s="274"/>
      <c r="EI227" s="275"/>
      <c r="EJ227" s="276"/>
      <c r="EK227" s="275"/>
      <c r="EL227" s="277"/>
      <c r="EM227" s="278" t="str">
        <f t="shared" si="504"/>
        <v xml:space="preserve"> </v>
      </c>
      <c r="EN227" s="372"/>
      <c r="EO227" s="155">
        <f t="shared" si="505"/>
        <v>0</v>
      </c>
      <c r="EP227" s="373"/>
      <c r="ER227" s="194" t="str">
        <f>IF(AND($AE227&gt;=11,$AE227&lt;=16,$I225="国内"),"1","-")</f>
        <v>-</v>
      </c>
      <c r="ET227" s="154">
        <v>45828</v>
      </c>
      <c r="EU227" s="367">
        <v>4163222</v>
      </c>
      <c r="EV227" s="154">
        <v>45828</v>
      </c>
      <c r="EW227" s="367">
        <v>4163222</v>
      </c>
      <c r="EX227" s="1274"/>
      <c r="EY227" s="1273"/>
      <c r="EZ227" s="154">
        <f t="shared" si="506"/>
        <v>0</v>
      </c>
      <c r="FA227" s="367"/>
      <c r="FB227" s="154">
        <v>45784</v>
      </c>
      <c r="FC227" s="367">
        <v>4163175</v>
      </c>
      <c r="FD227" s="154">
        <f>IF($AE227=0,"　",VLOOKUP($AE227,ﾚｰｻﾞOP,64,0))</f>
        <v>0</v>
      </c>
      <c r="FE227" s="367"/>
      <c r="FF227" s="155">
        <f t="shared" si="507"/>
        <v>0</v>
      </c>
      <c r="FG227" s="367"/>
      <c r="FH227" s="154">
        <f t="shared" si="513"/>
        <v>0</v>
      </c>
      <c r="FI227" s="367"/>
      <c r="FJ227" s="154">
        <v>45828</v>
      </c>
      <c r="FK227" s="373">
        <v>4163223</v>
      </c>
      <c r="FL227" s="155">
        <v>1</v>
      </c>
      <c r="FM227" s="279"/>
      <c r="FN227" s="1184"/>
      <c r="FO227" s="280"/>
      <c r="FP227" s="281"/>
      <c r="FQ227" s="282"/>
      <c r="FS227" s="281"/>
      <c r="FT227" s="282"/>
    </row>
    <row r="228" spans="1:176" ht="20.399999999999999" customHeight="1">
      <c r="A228" s="228">
        <f t="shared" si="477"/>
        <v>218</v>
      </c>
      <c r="B228" s="343" t="str">
        <f t="shared" si="393"/>
        <v>4IE</v>
      </c>
      <c r="C228" s="1353">
        <v>45870</v>
      </c>
      <c r="D228" s="1261" t="s">
        <v>29</v>
      </c>
      <c r="E228" s="1262">
        <v>84420037</v>
      </c>
      <c r="F228" s="595" t="s">
        <v>2200</v>
      </c>
      <c r="G228" s="1263"/>
      <c r="H228" s="597" t="s">
        <v>2</v>
      </c>
      <c r="I228" s="1264" t="s">
        <v>992</v>
      </c>
      <c r="J228" s="1580" t="s">
        <v>21</v>
      </c>
      <c r="K228" s="599" t="s">
        <v>11</v>
      </c>
      <c r="L228" s="600"/>
      <c r="M228" s="352">
        <v>45841</v>
      </c>
      <c r="N228" s="353">
        <v>45839</v>
      </c>
      <c r="O228" s="354">
        <v>45842</v>
      </c>
      <c r="P228" s="353">
        <v>45841</v>
      </c>
      <c r="Q228" s="354">
        <v>45843</v>
      </c>
      <c r="R228" s="353">
        <v>45843</v>
      </c>
      <c r="S228" s="354">
        <v>45843</v>
      </c>
      <c r="T228" s="353">
        <v>45843</v>
      </c>
      <c r="U228" s="355">
        <v>45847</v>
      </c>
      <c r="V228" s="353">
        <v>45847</v>
      </c>
      <c r="W228" s="356">
        <v>45849</v>
      </c>
      <c r="X228" s="357">
        <v>45849</v>
      </c>
      <c r="Y228" s="359">
        <v>45853</v>
      </c>
      <c r="Z228" s="359">
        <v>45853</v>
      </c>
      <c r="AA228" s="601"/>
      <c r="AB228" s="359"/>
      <c r="AC228" s="251" t="s">
        <v>633</v>
      </c>
      <c r="AD228" s="361"/>
      <c r="AE228" s="362">
        <v>6</v>
      </c>
      <c r="AF228" s="363" t="str">
        <f t="shared" si="464"/>
        <v>4IE</v>
      </c>
      <c r="AG228" s="364">
        <f t="shared" si="509"/>
        <v>0</v>
      </c>
      <c r="AH228" s="364">
        <v>1</v>
      </c>
      <c r="AI228" s="364">
        <f>IF($AE228=0,"　",VLOOKUP($AE228,ﾚｰｻﾞOP,36,0))</f>
        <v>0</v>
      </c>
      <c r="AJ228" s="364">
        <f t="shared" si="479"/>
        <v>0</v>
      </c>
      <c r="AK228" s="364">
        <f t="shared" si="480"/>
        <v>0</v>
      </c>
      <c r="AL228" s="364"/>
      <c r="AM228" s="364"/>
      <c r="AN228" s="364">
        <v>1</v>
      </c>
      <c r="AO228" s="364">
        <f t="shared" si="481"/>
        <v>0</v>
      </c>
      <c r="AP228" s="363">
        <v>1</v>
      </c>
      <c r="AQ228" s="255">
        <f>IF($AE228=0,"　",VLOOKUP($AE228,ﾚｰｻﾞOP,45,0))</f>
        <v>0</v>
      </c>
      <c r="AR228" s="255">
        <f>IF($AE228=0,"　",VLOOKUP($AE228,ﾚｰｻﾞOP,47,0))</f>
        <v>0</v>
      </c>
      <c r="AS228" s="255">
        <f t="shared" si="508"/>
        <v>0</v>
      </c>
      <c r="AT228" s="255"/>
      <c r="AU228" s="256">
        <f t="shared" si="482"/>
        <v>0</v>
      </c>
      <c r="AV228" s="257">
        <f t="shared" si="444"/>
        <v>0</v>
      </c>
      <c r="AW228" s="590">
        <v>45826</v>
      </c>
      <c r="AX228" s="369">
        <v>4163224</v>
      </c>
      <c r="AY228" s="154">
        <v>45826</v>
      </c>
      <c r="AZ228" s="367">
        <v>4163225</v>
      </c>
      <c r="BA228" s="154">
        <v>45826</v>
      </c>
      <c r="BB228" s="367">
        <v>4163226</v>
      </c>
      <c r="BC228" s="368">
        <v>45826</v>
      </c>
      <c r="BD228" s="369">
        <v>4163227</v>
      </c>
      <c r="BE228" s="154">
        <v>45826</v>
      </c>
      <c r="BF228" s="367">
        <v>4163228</v>
      </c>
      <c r="BG228" s="368">
        <v>45826</v>
      </c>
      <c r="BH228" s="367">
        <v>4163229</v>
      </c>
      <c r="BI228" s="154" t="str">
        <f t="shared" si="510"/>
        <v>-</v>
      </c>
      <c r="BJ228" s="367"/>
      <c r="BK228" s="154" t="str">
        <f t="shared" si="483"/>
        <v>-</v>
      </c>
      <c r="BL228" s="367"/>
      <c r="BM228" s="154" t="str">
        <f t="shared" si="484"/>
        <v>-</v>
      </c>
      <c r="BN228" s="367"/>
      <c r="BO228" s="155" t="str">
        <f t="shared" si="485"/>
        <v>-</v>
      </c>
      <c r="BP228" s="367"/>
      <c r="BQ228" s="154">
        <v>45833</v>
      </c>
      <c r="BR228" s="369">
        <v>4163238</v>
      </c>
      <c r="BS228" s="154" t="str">
        <f t="shared" si="486"/>
        <v>-</v>
      </c>
      <c r="BT228" s="369"/>
      <c r="BU228" s="154" t="str">
        <f t="shared" si="487"/>
        <v>-</v>
      </c>
      <c r="BV228" s="369"/>
      <c r="BW228" s="154" t="str">
        <f t="shared" si="488"/>
        <v>-</v>
      </c>
      <c r="BX228" s="367"/>
      <c r="BY228" s="154" t="str">
        <f t="shared" si="489"/>
        <v>-</v>
      </c>
      <c r="BZ228" s="369"/>
      <c r="CA228" s="154" t="str">
        <f t="shared" si="490"/>
        <v>-</v>
      </c>
      <c r="CB228" s="367"/>
      <c r="CC228" s="154" t="str">
        <f t="shared" si="491"/>
        <v>-</v>
      </c>
      <c r="CD228" s="367"/>
      <c r="CE228" s="154" t="str">
        <f t="shared" si="492"/>
        <v>-</v>
      </c>
      <c r="CF228" s="369"/>
      <c r="CG228" s="155" t="str">
        <f t="shared" si="493"/>
        <v>-</v>
      </c>
      <c r="CH228" s="367"/>
      <c r="CI228" s="154" t="str">
        <f t="shared" si="494"/>
        <v>-</v>
      </c>
      <c r="CJ228" s="369"/>
      <c r="CK228" s="154" t="str">
        <f t="shared" si="495"/>
        <v>-</v>
      </c>
      <c r="CL228" s="367"/>
      <c r="CM228" s="154" t="str">
        <f t="shared" si="496"/>
        <v>-</v>
      </c>
      <c r="CN228" s="367"/>
      <c r="CO228" s="155" t="str">
        <f t="shared" si="497"/>
        <v>-</v>
      </c>
      <c r="CP228" s="367"/>
      <c r="CQ228" s="155" t="str">
        <f t="shared" si="498"/>
        <v>-</v>
      </c>
      <c r="CR228" s="367"/>
      <c r="CS228" s="154" t="str">
        <f t="shared" si="499"/>
        <v>-</v>
      </c>
      <c r="CT228" s="367"/>
      <c r="CU228" s="155"/>
      <c r="CV228" s="367"/>
      <c r="CW228" s="154" t="str">
        <f t="shared" si="500"/>
        <v>-</v>
      </c>
      <c r="CX228" s="367"/>
      <c r="CY228" s="155" t="str">
        <f t="shared" si="501"/>
        <v>-</v>
      </c>
      <c r="CZ228" s="367"/>
      <c r="DA228" s="154" t="str">
        <f t="shared" si="502"/>
        <v>-</v>
      </c>
      <c r="DB228" s="369"/>
      <c r="DC228" s="155" t="str">
        <f t="shared" si="503"/>
        <v>-</v>
      </c>
      <c r="DD228" s="367"/>
      <c r="DE228" s="374">
        <f t="shared" si="511"/>
        <v>0</v>
      </c>
      <c r="DF228" s="373"/>
      <c r="DG228" s="265">
        <v>45841</v>
      </c>
      <c r="DH228" s="372">
        <v>4163299</v>
      </c>
      <c r="DI228" s="267">
        <f t="shared" si="512"/>
        <v>0</v>
      </c>
      <c r="DJ228" s="373"/>
      <c r="DK228" s="374">
        <f t="shared" si="514"/>
        <v>0</v>
      </c>
      <c r="DL228" s="373"/>
      <c r="DM228" s="374">
        <f t="shared" si="457"/>
        <v>0</v>
      </c>
      <c r="DN228" s="373"/>
      <c r="DO228" s="155">
        <f t="shared" si="458"/>
        <v>0</v>
      </c>
      <c r="DP228" s="372"/>
      <c r="DQ228" s="155">
        <f t="shared" si="459"/>
        <v>0</v>
      </c>
      <c r="DR228" s="373"/>
      <c r="DS228" s="155">
        <f t="shared" si="460"/>
        <v>0</v>
      </c>
      <c r="DT228" s="372"/>
      <c r="DU228" s="155">
        <f t="shared" si="453"/>
        <v>0</v>
      </c>
      <c r="DV228" s="373"/>
      <c r="DW228" s="368">
        <v>45833</v>
      </c>
      <c r="DX228" s="372">
        <v>4163232</v>
      </c>
      <c r="DY228" s="154">
        <f t="shared" si="476"/>
        <v>0</v>
      </c>
      <c r="DZ228" s="373"/>
      <c r="EA228" s="154">
        <v>45826</v>
      </c>
      <c r="EB228" s="373">
        <v>4163234</v>
      </c>
      <c r="EC228" s="269">
        <f>IF(AQ228=1,1,0)</f>
        <v>0</v>
      </c>
      <c r="ED228" s="376"/>
      <c r="EE228" s="271">
        <f>IF(AV228=0,0,1)</f>
        <v>0</v>
      </c>
      <c r="EF228" s="377"/>
      <c r="EG228" s="273"/>
      <c r="EH228" s="274"/>
      <c r="EI228" s="275"/>
      <c r="EJ228" s="276"/>
      <c r="EK228" s="275"/>
      <c r="EL228" s="277"/>
      <c r="EM228" s="278" t="str">
        <f t="shared" si="504"/>
        <v xml:space="preserve"> </v>
      </c>
      <c r="EN228" s="372"/>
      <c r="EO228" s="155">
        <f t="shared" si="505"/>
        <v>0</v>
      </c>
      <c r="EP228" s="373"/>
      <c r="ER228" s="194" t="str">
        <f>IF(AND($AE228&gt;=11,$AE228&lt;=16,$I226="国内"),"1","-")</f>
        <v>-</v>
      </c>
      <c r="ET228" s="154" t="str">
        <f>IF($AE228=0,"　",VLOOKUP($AE228,ﾚｰｻﾞOP,60,0))</f>
        <v>-</v>
      </c>
      <c r="EU228" s="367"/>
      <c r="EV228" s="154" t="str">
        <f>IF($AE228=0,"　",VLOOKUP($AE228,ﾚｰｻﾞOP,60,0))</f>
        <v>-</v>
      </c>
      <c r="EW228" s="367"/>
      <c r="EX228" s="1274"/>
      <c r="EY228" s="1273"/>
      <c r="EZ228" s="154" t="str">
        <f t="shared" si="506"/>
        <v>-</v>
      </c>
      <c r="FA228" s="367"/>
      <c r="FB228" s="154" t="str">
        <f>IF($AE228=0,"　",VLOOKUP($AE228,ﾚｰｻﾞOP,63,0))</f>
        <v>-</v>
      </c>
      <c r="FC228" s="367"/>
      <c r="FD228" s="154" t="str">
        <f>IF($AE228=0,"　",VLOOKUP($AE228,ﾚｰｻﾞOP,64,0))</f>
        <v>-</v>
      </c>
      <c r="FE228" s="367"/>
      <c r="FF228" s="155" t="str">
        <f t="shared" si="507"/>
        <v>-</v>
      </c>
      <c r="FG228" s="367"/>
      <c r="FH228" s="154" t="str">
        <f t="shared" si="513"/>
        <v>-</v>
      </c>
      <c r="FI228" s="367"/>
      <c r="FJ228" s="154" t="str">
        <f>IF($AE228=0,"　",VLOOKUP($AE228,ﾚｰｻﾞOP,67,0))</f>
        <v>-</v>
      </c>
      <c r="FK228" s="373"/>
      <c r="FL228" s="155" t="str">
        <f>IF($AE228=0,"　",VLOOKUP($AE228,ﾚｰｻﾞOP,68,0))</f>
        <v>-</v>
      </c>
      <c r="FM228" s="279"/>
      <c r="FN228" s="1184"/>
      <c r="FO228" s="280"/>
      <c r="FP228" s="281"/>
      <c r="FQ228" s="282"/>
      <c r="FS228" s="281"/>
      <c r="FT228" s="282"/>
    </row>
    <row r="229" spans="1:176" ht="18.600000000000001" customHeight="1">
      <c r="A229" s="228">
        <f t="shared" si="477"/>
        <v>219</v>
      </c>
      <c r="B229" s="343" t="str">
        <f t="shared" si="393"/>
        <v>4IE</v>
      </c>
      <c r="C229" s="1353">
        <v>45870</v>
      </c>
      <c r="D229" s="1261" t="s">
        <v>29</v>
      </c>
      <c r="E229" s="1262">
        <v>84420038</v>
      </c>
      <c r="F229" s="595" t="s">
        <v>2201</v>
      </c>
      <c r="G229" s="1263"/>
      <c r="H229" s="597" t="s">
        <v>2</v>
      </c>
      <c r="I229" s="1264" t="s">
        <v>992</v>
      </c>
      <c r="J229" s="1264" t="s">
        <v>21</v>
      </c>
      <c r="K229" s="599" t="s">
        <v>11</v>
      </c>
      <c r="L229" s="600"/>
      <c r="M229" s="352">
        <v>45841</v>
      </c>
      <c r="N229" s="353">
        <v>45839</v>
      </c>
      <c r="O229" s="354">
        <v>45842</v>
      </c>
      <c r="P229" s="353">
        <v>45841</v>
      </c>
      <c r="Q229" s="354">
        <v>45843</v>
      </c>
      <c r="R229" s="353">
        <v>45846</v>
      </c>
      <c r="S229" s="354">
        <v>45843</v>
      </c>
      <c r="T229" s="353">
        <v>45843</v>
      </c>
      <c r="U229" s="355">
        <v>45847</v>
      </c>
      <c r="V229" s="353">
        <v>45847</v>
      </c>
      <c r="W229" s="356">
        <v>45849</v>
      </c>
      <c r="X229" s="357">
        <v>45849</v>
      </c>
      <c r="Y229" s="359">
        <v>45855</v>
      </c>
      <c r="Z229" s="359">
        <v>45855</v>
      </c>
      <c r="AA229" s="601"/>
      <c r="AB229" s="359"/>
      <c r="AC229" s="251" t="s">
        <v>633</v>
      </c>
      <c r="AD229" s="361"/>
      <c r="AE229" s="362">
        <v>6</v>
      </c>
      <c r="AF229" s="363" t="str">
        <f t="shared" si="464"/>
        <v>4IE</v>
      </c>
      <c r="AG229" s="364">
        <f t="shared" si="509"/>
        <v>0</v>
      </c>
      <c r="AH229" s="364">
        <v>1</v>
      </c>
      <c r="AI229" s="364">
        <f>IF($AE229=0,"　",VLOOKUP($AE229,ﾚｰｻﾞOP,36,0))</f>
        <v>0</v>
      </c>
      <c r="AJ229" s="364">
        <f t="shared" si="479"/>
        <v>0</v>
      </c>
      <c r="AK229" s="364">
        <f t="shared" si="480"/>
        <v>0</v>
      </c>
      <c r="AL229" s="364"/>
      <c r="AM229" s="364"/>
      <c r="AN229" s="364">
        <v>1</v>
      </c>
      <c r="AO229" s="364">
        <f t="shared" si="481"/>
        <v>0</v>
      </c>
      <c r="AP229" s="363">
        <v>1</v>
      </c>
      <c r="AQ229" s="255">
        <v>1</v>
      </c>
      <c r="AR229" s="255">
        <v>1</v>
      </c>
      <c r="AS229" s="255">
        <f t="shared" si="508"/>
        <v>0</v>
      </c>
      <c r="AT229" s="255"/>
      <c r="AU229" s="256">
        <f t="shared" si="482"/>
        <v>0</v>
      </c>
      <c r="AV229" s="257">
        <f t="shared" ref="AV229:AV251" si="515">IF(AE229=0,0,(AR229*1)+(AS229*100))</f>
        <v>1</v>
      </c>
      <c r="AW229" s="590">
        <v>45826</v>
      </c>
      <c r="AX229" s="369">
        <v>4163224</v>
      </c>
      <c r="AY229" s="154">
        <v>45826</v>
      </c>
      <c r="AZ229" s="367">
        <v>4163225</v>
      </c>
      <c r="BA229" s="154">
        <v>45826</v>
      </c>
      <c r="BB229" s="367">
        <v>4163226</v>
      </c>
      <c r="BC229" s="368">
        <v>45826</v>
      </c>
      <c r="BD229" s="369">
        <v>4163227</v>
      </c>
      <c r="BE229" s="154">
        <v>45826</v>
      </c>
      <c r="BF229" s="367">
        <v>4163228</v>
      </c>
      <c r="BG229" s="368">
        <v>45826</v>
      </c>
      <c r="BH229" s="367">
        <v>4163229</v>
      </c>
      <c r="BI229" s="154" t="str">
        <f t="shared" si="510"/>
        <v>-</v>
      </c>
      <c r="BJ229" s="367"/>
      <c r="BK229" s="154" t="str">
        <f t="shared" si="483"/>
        <v>-</v>
      </c>
      <c r="BL229" s="367"/>
      <c r="BM229" s="154" t="str">
        <f t="shared" si="484"/>
        <v>-</v>
      </c>
      <c r="BN229" s="367"/>
      <c r="BO229" s="155" t="str">
        <f t="shared" si="485"/>
        <v>-</v>
      </c>
      <c r="BP229" s="367"/>
      <c r="BQ229" s="154">
        <v>45833</v>
      </c>
      <c r="BR229" s="369">
        <v>4163238</v>
      </c>
      <c r="BS229" s="154" t="str">
        <f t="shared" si="486"/>
        <v>-</v>
      </c>
      <c r="BT229" s="369"/>
      <c r="BU229" s="154" t="str">
        <f t="shared" si="487"/>
        <v>-</v>
      </c>
      <c r="BV229" s="369"/>
      <c r="BW229" s="154" t="str">
        <f t="shared" si="488"/>
        <v>-</v>
      </c>
      <c r="BX229" s="367"/>
      <c r="BY229" s="154" t="str">
        <f t="shared" si="489"/>
        <v>-</v>
      </c>
      <c r="BZ229" s="369"/>
      <c r="CA229" s="154" t="str">
        <f t="shared" si="490"/>
        <v>-</v>
      </c>
      <c r="CB229" s="367"/>
      <c r="CC229" s="154" t="str">
        <f t="shared" si="491"/>
        <v>-</v>
      </c>
      <c r="CD229" s="367"/>
      <c r="CE229" s="154" t="str">
        <f t="shared" si="492"/>
        <v>-</v>
      </c>
      <c r="CF229" s="369"/>
      <c r="CG229" s="155" t="str">
        <f t="shared" si="493"/>
        <v>-</v>
      </c>
      <c r="CH229" s="367"/>
      <c r="CI229" s="154" t="str">
        <f t="shared" si="494"/>
        <v>-</v>
      </c>
      <c r="CJ229" s="369"/>
      <c r="CK229" s="154" t="str">
        <f t="shared" si="495"/>
        <v>-</v>
      </c>
      <c r="CL229" s="367"/>
      <c r="CM229" s="154" t="str">
        <f t="shared" si="496"/>
        <v>-</v>
      </c>
      <c r="CN229" s="367"/>
      <c r="CO229" s="155" t="str">
        <f t="shared" si="497"/>
        <v>-</v>
      </c>
      <c r="CP229" s="367"/>
      <c r="CQ229" s="155" t="str">
        <f t="shared" si="498"/>
        <v>-</v>
      </c>
      <c r="CR229" s="367"/>
      <c r="CS229" s="154" t="str">
        <f t="shared" si="499"/>
        <v>-</v>
      </c>
      <c r="CT229" s="367"/>
      <c r="CU229" s="155"/>
      <c r="CV229" s="367"/>
      <c r="CW229" s="154" t="str">
        <f t="shared" si="500"/>
        <v>-</v>
      </c>
      <c r="CX229" s="367"/>
      <c r="CY229" s="155" t="str">
        <f t="shared" si="501"/>
        <v>-</v>
      </c>
      <c r="CZ229" s="367"/>
      <c r="DA229" s="154" t="str">
        <f t="shared" si="502"/>
        <v>-</v>
      </c>
      <c r="DB229" s="369"/>
      <c r="DC229" s="155" t="str">
        <f t="shared" si="503"/>
        <v>-</v>
      </c>
      <c r="DD229" s="367"/>
      <c r="DE229" s="374">
        <f t="shared" si="511"/>
        <v>0</v>
      </c>
      <c r="DF229" s="373"/>
      <c r="DG229" s="265">
        <v>45841</v>
      </c>
      <c r="DH229" s="372">
        <v>4163299</v>
      </c>
      <c r="DI229" s="267">
        <f t="shared" si="512"/>
        <v>0</v>
      </c>
      <c r="DJ229" s="373"/>
      <c r="DK229" s="374">
        <f t="shared" si="514"/>
        <v>0</v>
      </c>
      <c r="DL229" s="373"/>
      <c r="DM229" s="374">
        <f t="shared" si="457"/>
        <v>0</v>
      </c>
      <c r="DN229" s="373"/>
      <c r="DO229" s="155">
        <f t="shared" si="458"/>
        <v>0</v>
      </c>
      <c r="DP229" s="372"/>
      <c r="DQ229" s="155">
        <f t="shared" si="459"/>
        <v>0</v>
      </c>
      <c r="DR229" s="373"/>
      <c r="DS229" s="155">
        <f t="shared" si="460"/>
        <v>0</v>
      </c>
      <c r="DT229" s="372"/>
      <c r="DU229" s="155">
        <f t="shared" si="453"/>
        <v>0</v>
      </c>
      <c r="DV229" s="373"/>
      <c r="DW229" s="368">
        <v>45833</v>
      </c>
      <c r="DX229" s="372">
        <v>4163232</v>
      </c>
      <c r="DY229" s="154">
        <f t="shared" si="476"/>
        <v>0</v>
      </c>
      <c r="DZ229" s="373"/>
      <c r="EA229" s="154">
        <v>45826</v>
      </c>
      <c r="EB229" s="373">
        <v>4163234</v>
      </c>
      <c r="EC229" s="269">
        <v>45798</v>
      </c>
      <c r="ED229" s="376">
        <v>4163196</v>
      </c>
      <c r="EE229" s="271">
        <v>45520</v>
      </c>
      <c r="EF229" s="377">
        <v>4063333</v>
      </c>
      <c r="EG229" s="273"/>
      <c r="EH229" s="274"/>
      <c r="EI229" s="275"/>
      <c r="EJ229" s="276"/>
      <c r="EK229" s="275"/>
      <c r="EL229" s="277"/>
      <c r="EM229" s="278" t="str">
        <f t="shared" si="504"/>
        <v xml:space="preserve"> </v>
      </c>
      <c r="EN229" s="372"/>
      <c r="EO229" s="155">
        <f t="shared" si="505"/>
        <v>0</v>
      </c>
      <c r="EP229" s="373"/>
      <c r="ER229" s="194" t="e">
        <f>IF(AND($AE229&gt;=11,$AE229&lt;=16,#REF!="国内"),"1","-")</f>
        <v>#REF!</v>
      </c>
      <c r="ET229" s="154" t="str">
        <f>IF($AE229=0,"　",VLOOKUP($AE229,ﾚｰｻﾞOP,60,0))</f>
        <v>-</v>
      </c>
      <c r="EU229" s="367"/>
      <c r="EV229" s="154" t="str">
        <f>IF($AE229=0,"　",VLOOKUP($AE229,ﾚｰｻﾞOP,60,0))</f>
        <v>-</v>
      </c>
      <c r="EW229" s="367"/>
      <c r="EX229" s="1274"/>
      <c r="EY229" s="1273"/>
      <c r="EZ229" s="154" t="str">
        <f t="shared" si="506"/>
        <v>-</v>
      </c>
      <c r="FA229" s="367"/>
      <c r="FB229" s="154" t="str">
        <f>IF($AE229=0,"　",VLOOKUP($AE229,ﾚｰｻﾞOP,63,0))</f>
        <v>-</v>
      </c>
      <c r="FC229" s="367"/>
      <c r="FD229" s="154" t="str">
        <f>IF($AE229=0,"　",VLOOKUP($AE229,ﾚｰｻﾞOP,64,0))</f>
        <v>-</v>
      </c>
      <c r="FE229" s="367"/>
      <c r="FF229" s="155" t="str">
        <f t="shared" si="507"/>
        <v>-</v>
      </c>
      <c r="FG229" s="367"/>
      <c r="FH229" s="154" t="str">
        <f t="shared" si="513"/>
        <v>-</v>
      </c>
      <c r="FI229" s="367"/>
      <c r="FJ229" s="154" t="str">
        <f>IF($AE229=0,"　",VLOOKUP($AE229,ﾚｰｻﾞOP,67,0))</f>
        <v>-</v>
      </c>
      <c r="FK229" s="373"/>
      <c r="FL229" s="155" t="str">
        <f>IF($AE229=0,"　",VLOOKUP($AE229,ﾚｰｻﾞOP,68,0))</f>
        <v>-</v>
      </c>
      <c r="FM229" s="279"/>
      <c r="FN229" s="1184"/>
      <c r="FO229" s="280"/>
      <c r="FP229" s="281"/>
      <c r="FQ229" s="282"/>
      <c r="FS229" s="281"/>
      <c r="FT229" s="282"/>
    </row>
    <row r="230" spans="1:176" ht="18.600000000000001" customHeight="1">
      <c r="A230" s="228">
        <f t="shared" si="477"/>
        <v>220</v>
      </c>
      <c r="B230" s="343" t="str">
        <f t="shared" si="393"/>
        <v>4IE</v>
      </c>
      <c r="C230" s="1353">
        <v>45870</v>
      </c>
      <c r="D230" s="1050" t="s">
        <v>1024</v>
      </c>
      <c r="E230" s="1051">
        <v>89610077</v>
      </c>
      <c r="F230" s="595" t="s">
        <v>2202</v>
      </c>
      <c r="G230" s="1263"/>
      <c r="H230" s="597" t="s">
        <v>630</v>
      </c>
      <c r="I230" s="1264" t="s">
        <v>63</v>
      </c>
      <c r="J230" s="1264" t="s">
        <v>37</v>
      </c>
      <c r="K230" s="599" t="s">
        <v>11</v>
      </c>
      <c r="L230" s="600"/>
      <c r="M230" s="352">
        <v>45842</v>
      </c>
      <c r="N230" s="353"/>
      <c r="O230" s="354">
        <v>45843</v>
      </c>
      <c r="P230" s="353">
        <v>45842</v>
      </c>
      <c r="Q230" s="354">
        <v>45846</v>
      </c>
      <c r="R230" s="353">
        <v>45843</v>
      </c>
      <c r="S230" s="354">
        <v>45846</v>
      </c>
      <c r="T230" s="353">
        <v>45846</v>
      </c>
      <c r="U230" s="355">
        <v>45848</v>
      </c>
      <c r="V230" s="353">
        <v>45848</v>
      </c>
      <c r="W230" s="356">
        <v>45850</v>
      </c>
      <c r="X230" s="357">
        <v>45850</v>
      </c>
      <c r="Y230" s="359">
        <v>45855</v>
      </c>
      <c r="Z230" s="359">
        <v>45855</v>
      </c>
      <c r="AA230" s="601"/>
      <c r="AB230" s="359"/>
      <c r="AC230" s="602"/>
      <c r="AD230" s="361"/>
      <c r="AE230" s="362">
        <v>25</v>
      </c>
      <c r="AF230" s="363" t="str">
        <f t="shared" si="464"/>
        <v>4IE</v>
      </c>
      <c r="AG230" s="364" t="str">
        <f t="shared" si="509"/>
        <v>-</v>
      </c>
      <c r="AH230" s="364" t="str">
        <f>IF($AE230=0,"　",VLOOKUP($AE230,ﾚｰｻﾞOP,35,0))</f>
        <v>-</v>
      </c>
      <c r="AI230" s="364" t="str">
        <f>IF($AE230=0,"　",VLOOKUP($AE230,ﾚｰｻﾞOP,36,0))</f>
        <v>-</v>
      </c>
      <c r="AJ230" s="364" t="str">
        <f t="shared" si="479"/>
        <v>-</v>
      </c>
      <c r="AK230" s="364" t="str">
        <f t="shared" si="480"/>
        <v>-</v>
      </c>
      <c r="AL230" s="364"/>
      <c r="AM230" s="364"/>
      <c r="AN230" s="364" t="str">
        <f>IF($AE230=0,"　",VLOOKUP($AE230,ﾚｰｻﾞOP,37,0))</f>
        <v>-</v>
      </c>
      <c r="AO230" s="364" t="str">
        <f t="shared" si="481"/>
        <v>-</v>
      </c>
      <c r="AP230" s="363" t="str">
        <f>IF($AE230=0,"　",VLOOKUP($AE230,ﾚｰｻﾞOP,43,0))</f>
        <v>-</v>
      </c>
      <c r="AQ230" s="255" t="str">
        <f>IF($AE230=0,"　",VLOOKUP($AE230,ﾚｰｻﾞOP,45,0))</f>
        <v>-</v>
      </c>
      <c r="AR230" s="255">
        <f>IF($AE230=0,"　",VLOOKUP($AE230,ﾚｰｻﾞOP,47,0))</f>
        <v>0</v>
      </c>
      <c r="AS230" s="255">
        <f t="shared" si="508"/>
        <v>0</v>
      </c>
      <c r="AT230" s="255"/>
      <c r="AU230" s="256">
        <f t="shared" si="482"/>
        <v>0</v>
      </c>
      <c r="AV230" s="257">
        <f t="shared" si="515"/>
        <v>0</v>
      </c>
      <c r="AW230" s="590" t="str">
        <f>IF($AE230=0,"　",VLOOKUP($AE230,ﾚｰｻﾞOP,5,0))</f>
        <v>-</v>
      </c>
      <c r="AX230" s="369"/>
      <c r="AY230" s="154" t="str">
        <f>IF($AE230=0,"　",VLOOKUP($AE230,ﾚｰｻﾞOP,6,0))</f>
        <v>-</v>
      </c>
      <c r="AZ230" s="367"/>
      <c r="BA230" s="154" t="str">
        <f>IF($AE230=0,"　",VLOOKUP($AE230,ﾚｰｻﾞOP,7,0))</f>
        <v>-</v>
      </c>
      <c r="BB230" s="367"/>
      <c r="BC230" s="368" t="str">
        <f t="shared" ref="BC230:BC236" si="516">IF($AE230=0,"　",VLOOKUP($AE230,ﾚｰｻﾞOP,8,0))</f>
        <v>-</v>
      </c>
      <c r="BD230" s="369"/>
      <c r="BE230" s="154" t="str">
        <f t="shared" ref="BE230:BE236" si="517">IF($AE230=0,"　",VLOOKUP($AE230,ﾚｰｻﾞOP,9,0))</f>
        <v>-</v>
      </c>
      <c r="BF230" s="367"/>
      <c r="BG230" s="368" t="str">
        <f>IF($AE230=0,"　",VLOOKUP($AE230,ﾚｰｻﾞOP,10,0))</f>
        <v>-</v>
      </c>
      <c r="BH230" s="367"/>
      <c r="BI230" s="154" t="str">
        <f t="shared" si="510"/>
        <v>-</v>
      </c>
      <c r="BJ230" s="367"/>
      <c r="BK230" s="154" t="str">
        <f t="shared" si="483"/>
        <v>-</v>
      </c>
      <c r="BL230" s="367"/>
      <c r="BM230" s="154" t="str">
        <f t="shared" si="484"/>
        <v>-</v>
      </c>
      <c r="BN230" s="367"/>
      <c r="BO230" s="155" t="str">
        <f t="shared" si="485"/>
        <v>-</v>
      </c>
      <c r="BP230" s="367"/>
      <c r="BQ230" s="154" t="str">
        <f>IF($AE230=0,"　",VLOOKUP($AE230,ﾚｰｻﾞOP,12,0))</f>
        <v>-</v>
      </c>
      <c r="BR230" s="369"/>
      <c r="BS230" s="154" t="str">
        <f t="shared" si="486"/>
        <v>-</v>
      </c>
      <c r="BT230" s="369"/>
      <c r="BU230" s="154" t="str">
        <f t="shared" si="487"/>
        <v>-</v>
      </c>
      <c r="BV230" s="369"/>
      <c r="BW230" s="154" t="str">
        <f t="shared" si="488"/>
        <v>-</v>
      </c>
      <c r="BX230" s="367"/>
      <c r="BY230" s="154" t="str">
        <f t="shared" si="489"/>
        <v>-</v>
      </c>
      <c r="BZ230" s="369"/>
      <c r="CA230" s="154" t="str">
        <f t="shared" si="490"/>
        <v>-</v>
      </c>
      <c r="CB230" s="367"/>
      <c r="CC230" s="154" t="str">
        <f t="shared" si="491"/>
        <v>-</v>
      </c>
      <c r="CD230" s="367"/>
      <c r="CE230" s="154" t="str">
        <f t="shared" si="492"/>
        <v>-</v>
      </c>
      <c r="CF230" s="369"/>
      <c r="CG230" s="155" t="str">
        <f t="shared" si="493"/>
        <v>-</v>
      </c>
      <c r="CH230" s="367"/>
      <c r="CI230" s="154" t="str">
        <f t="shared" si="494"/>
        <v>-</v>
      </c>
      <c r="CJ230" s="369"/>
      <c r="CK230" s="154" t="str">
        <f t="shared" si="495"/>
        <v>-</v>
      </c>
      <c r="CL230" s="367"/>
      <c r="CM230" s="154" t="str">
        <f t="shared" si="496"/>
        <v>-</v>
      </c>
      <c r="CN230" s="367"/>
      <c r="CO230" s="155" t="str">
        <f t="shared" si="497"/>
        <v>-</v>
      </c>
      <c r="CP230" s="367"/>
      <c r="CQ230" s="155" t="str">
        <f t="shared" si="498"/>
        <v>-</v>
      </c>
      <c r="CR230" s="367"/>
      <c r="CS230" s="154" t="str">
        <f t="shared" si="499"/>
        <v>-</v>
      </c>
      <c r="CT230" s="367"/>
      <c r="CU230" s="155"/>
      <c r="CV230" s="367"/>
      <c r="CW230" s="154" t="str">
        <f t="shared" si="500"/>
        <v>-</v>
      </c>
      <c r="CX230" s="367"/>
      <c r="CY230" s="155" t="str">
        <f t="shared" si="501"/>
        <v>-</v>
      </c>
      <c r="CZ230" s="367"/>
      <c r="DA230" s="154" t="str">
        <f t="shared" si="502"/>
        <v>-</v>
      </c>
      <c r="DB230" s="369"/>
      <c r="DC230" s="155" t="str">
        <f t="shared" si="503"/>
        <v>-</v>
      </c>
      <c r="DD230" s="367"/>
      <c r="DE230" s="374">
        <f t="shared" si="511"/>
        <v>0</v>
      </c>
      <c r="DF230" s="373"/>
      <c r="DG230" s="265">
        <f t="shared" ref="DG230:DG245" si="518">IF(AH230=1,1,0)</f>
        <v>0</v>
      </c>
      <c r="DH230" s="372"/>
      <c r="DI230" s="267">
        <f t="shared" si="512"/>
        <v>0</v>
      </c>
      <c r="DJ230" s="373"/>
      <c r="DK230" s="374">
        <f t="shared" si="514"/>
        <v>0</v>
      </c>
      <c r="DL230" s="373"/>
      <c r="DM230" s="374">
        <f t="shared" si="457"/>
        <v>0</v>
      </c>
      <c r="DN230" s="373"/>
      <c r="DO230" s="155">
        <f t="shared" si="458"/>
        <v>0</v>
      </c>
      <c r="DP230" s="372"/>
      <c r="DQ230" s="155">
        <f t="shared" si="459"/>
        <v>0</v>
      </c>
      <c r="DR230" s="373"/>
      <c r="DS230" s="155">
        <f t="shared" si="460"/>
        <v>0</v>
      </c>
      <c r="DT230" s="372"/>
      <c r="DU230" s="155">
        <f t="shared" si="453"/>
        <v>0</v>
      </c>
      <c r="DV230" s="373"/>
      <c r="DW230" s="368">
        <f>IF(AN230=1,1,0)</f>
        <v>0</v>
      </c>
      <c r="DX230" s="372"/>
      <c r="DY230" s="154">
        <f t="shared" si="476"/>
        <v>0</v>
      </c>
      <c r="DZ230" s="373"/>
      <c r="EA230" s="154">
        <f>IF(AP230=1,1,0)</f>
        <v>0</v>
      </c>
      <c r="EB230" s="373"/>
      <c r="EC230" s="269">
        <f>IF(AQ230=1,1,0)</f>
        <v>0</v>
      </c>
      <c r="ED230" s="376"/>
      <c r="EE230" s="271">
        <f>IF(AV230=0,0,1)</f>
        <v>0</v>
      </c>
      <c r="EF230" s="377"/>
      <c r="EG230" s="273"/>
      <c r="EH230" s="274"/>
      <c r="EI230" s="275"/>
      <c r="EJ230" s="276"/>
      <c r="EK230" s="275"/>
      <c r="EL230" s="277"/>
      <c r="EM230" s="278" t="str">
        <f t="shared" si="504"/>
        <v xml:space="preserve"> </v>
      </c>
      <c r="EN230" s="372"/>
      <c r="EO230" s="155">
        <f t="shared" si="505"/>
        <v>0</v>
      </c>
      <c r="EP230" s="373"/>
      <c r="ER230" s="194" t="e">
        <f>IF(AND($AE230&gt;=11,$AE230&lt;=16,#REF!="国内"),"1","-")</f>
        <v>#REF!</v>
      </c>
      <c r="ET230" s="154">
        <v>45828</v>
      </c>
      <c r="EU230" s="367">
        <v>4163222</v>
      </c>
      <c r="EV230" s="154">
        <v>45828</v>
      </c>
      <c r="EW230" s="367">
        <v>4163222</v>
      </c>
      <c r="EX230" s="1274"/>
      <c r="EY230" s="1273"/>
      <c r="EZ230" s="154">
        <f t="shared" si="506"/>
        <v>0</v>
      </c>
      <c r="FA230" s="367"/>
      <c r="FB230" s="154">
        <f>IF($AE230=0,"　",VLOOKUP($AE230,ﾚｰｻﾞOP,63,0))</f>
        <v>0</v>
      </c>
      <c r="FC230" s="367"/>
      <c r="FD230" s="154">
        <v>45805</v>
      </c>
      <c r="FE230" s="367">
        <v>4163186</v>
      </c>
      <c r="FF230" s="155">
        <f t="shared" si="507"/>
        <v>0</v>
      </c>
      <c r="FG230" s="367"/>
      <c r="FH230" s="154">
        <f t="shared" si="513"/>
        <v>0</v>
      </c>
      <c r="FI230" s="367"/>
      <c r="FJ230" s="154">
        <v>45828</v>
      </c>
      <c r="FK230" s="373">
        <v>4163223</v>
      </c>
      <c r="FL230" s="155">
        <v>1</v>
      </c>
      <c r="FM230" s="279"/>
      <c r="FN230" s="1184"/>
      <c r="FO230" s="280"/>
      <c r="FP230" s="281"/>
      <c r="FQ230" s="282"/>
      <c r="FS230" s="281"/>
      <c r="FT230" s="282"/>
    </row>
    <row r="231" spans="1:176" ht="18.600000000000001" customHeight="1">
      <c r="A231" s="228">
        <f t="shared" si="477"/>
        <v>221</v>
      </c>
      <c r="B231" s="343" t="str">
        <f t="shared" si="393"/>
        <v>4IE</v>
      </c>
      <c r="C231" s="1353">
        <v>45870</v>
      </c>
      <c r="D231" s="1050" t="s">
        <v>1024</v>
      </c>
      <c r="E231" s="1051">
        <v>89610075</v>
      </c>
      <c r="F231" s="595" t="s">
        <v>2203</v>
      </c>
      <c r="G231" s="1263"/>
      <c r="H231" s="597" t="s">
        <v>630</v>
      </c>
      <c r="I231" s="1264" t="s">
        <v>63</v>
      </c>
      <c r="J231" s="1264" t="s">
        <v>37</v>
      </c>
      <c r="K231" s="599" t="s">
        <v>11</v>
      </c>
      <c r="L231" s="600"/>
      <c r="M231" s="352">
        <v>45842</v>
      </c>
      <c r="N231" s="353"/>
      <c r="O231" s="354">
        <v>45843</v>
      </c>
      <c r="P231" s="353">
        <v>45842</v>
      </c>
      <c r="Q231" s="354">
        <v>45846</v>
      </c>
      <c r="R231" s="353">
        <v>45846</v>
      </c>
      <c r="S231" s="354">
        <v>45846</v>
      </c>
      <c r="T231" s="353">
        <v>45846</v>
      </c>
      <c r="U231" s="355">
        <v>45848</v>
      </c>
      <c r="V231" s="353">
        <v>45849</v>
      </c>
      <c r="W231" s="356">
        <v>45850</v>
      </c>
      <c r="X231" s="357">
        <v>45850</v>
      </c>
      <c r="Y231" s="359">
        <v>45856</v>
      </c>
      <c r="Z231" s="359">
        <v>45856</v>
      </c>
      <c r="AA231" s="601"/>
      <c r="AB231" s="359"/>
      <c r="AC231" s="251"/>
      <c r="AD231" s="361"/>
      <c r="AE231" s="362">
        <v>25</v>
      </c>
      <c r="AF231" s="363" t="str">
        <f t="shared" si="464"/>
        <v>4IE</v>
      </c>
      <c r="AG231" s="364" t="str">
        <f t="shared" si="509"/>
        <v>-</v>
      </c>
      <c r="AH231" s="364" t="str">
        <f>IF($AE231=0,"　",VLOOKUP($AE231,ﾚｰｻﾞOP,35,0))</f>
        <v>-</v>
      </c>
      <c r="AI231" s="364" t="str">
        <f>IF($AE231=0,"　",VLOOKUP($AE231,ﾚｰｻﾞOP,36,0))</f>
        <v>-</v>
      </c>
      <c r="AJ231" s="364" t="str">
        <f t="shared" si="479"/>
        <v>-</v>
      </c>
      <c r="AK231" s="364" t="str">
        <f t="shared" si="480"/>
        <v>-</v>
      </c>
      <c r="AL231" s="364"/>
      <c r="AM231" s="364"/>
      <c r="AN231" s="364" t="str">
        <f>IF($AE231=0,"　",VLOOKUP($AE231,ﾚｰｻﾞOP,37,0))</f>
        <v>-</v>
      </c>
      <c r="AO231" s="364" t="str">
        <f t="shared" si="481"/>
        <v>-</v>
      </c>
      <c r="AP231" s="363" t="str">
        <f>IF($AE231=0,"　",VLOOKUP($AE231,ﾚｰｻﾞOP,43,0))</f>
        <v>-</v>
      </c>
      <c r="AQ231" s="255" t="str">
        <f>IF($AE231=0,"　",VLOOKUP($AE231,ﾚｰｻﾞOP,45,0))</f>
        <v>-</v>
      </c>
      <c r="AR231" s="255">
        <f>IF($AE231=0,"　",VLOOKUP($AE231,ﾚｰｻﾞOP,47,0))</f>
        <v>0</v>
      </c>
      <c r="AS231" s="255">
        <f t="shared" si="508"/>
        <v>0</v>
      </c>
      <c r="AT231" s="255"/>
      <c r="AU231" s="256">
        <f t="shared" si="482"/>
        <v>0</v>
      </c>
      <c r="AV231" s="257">
        <f t="shared" si="515"/>
        <v>0</v>
      </c>
      <c r="AW231" s="590" t="str">
        <f>IF($AE231=0,"　",VLOOKUP($AE231,ﾚｰｻﾞOP,5,0))</f>
        <v>-</v>
      </c>
      <c r="AX231" s="369"/>
      <c r="AY231" s="154" t="str">
        <f>IF($AE231=0,"　",VLOOKUP($AE231,ﾚｰｻﾞOP,6,0))</f>
        <v>-</v>
      </c>
      <c r="AZ231" s="367"/>
      <c r="BA231" s="154" t="str">
        <f>IF($AE231=0,"　",VLOOKUP($AE231,ﾚｰｻﾞOP,7,0))</f>
        <v>-</v>
      </c>
      <c r="BB231" s="367"/>
      <c r="BC231" s="368" t="str">
        <f t="shared" si="516"/>
        <v>-</v>
      </c>
      <c r="BD231" s="369"/>
      <c r="BE231" s="154" t="str">
        <f t="shared" si="517"/>
        <v>-</v>
      </c>
      <c r="BF231" s="367"/>
      <c r="BG231" s="368" t="str">
        <f>IF($AE231=0,"　",VLOOKUP($AE231,ﾚｰｻﾞOP,10,0))</f>
        <v>-</v>
      </c>
      <c r="BH231" s="367"/>
      <c r="BI231" s="154" t="str">
        <f t="shared" si="510"/>
        <v>-</v>
      </c>
      <c r="BJ231" s="367"/>
      <c r="BK231" s="154" t="str">
        <f t="shared" si="483"/>
        <v>-</v>
      </c>
      <c r="BL231" s="367"/>
      <c r="BM231" s="154" t="str">
        <f t="shared" si="484"/>
        <v>-</v>
      </c>
      <c r="BN231" s="367"/>
      <c r="BO231" s="155" t="str">
        <f t="shared" si="485"/>
        <v>-</v>
      </c>
      <c r="BP231" s="367"/>
      <c r="BQ231" s="154" t="str">
        <f>IF($AE231=0,"　",VLOOKUP($AE231,ﾚｰｻﾞOP,12,0))</f>
        <v>-</v>
      </c>
      <c r="BR231" s="369"/>
      <c r="BS231" s="154" t="str">
        <f t="shared" si="486"/>
        <v>-</v>
      </c>
      <c r="BT231" s="369"/>
      <c r="BU231" s="154" t="str">
        <f t="shared" si="487"/>
        <v>-</v>
      </c>
      <c r="BV231" s="369"/>
      <c r="BW231" s="154" t="str">
        <f t="shared" si="488"/>
        <v>-</v>
      </c>
      <c r="BX231" s="367"/>
      <c r="BY231" s="154" t="str">
        <f t="shared" si="489"/>
        <v>-</v>
      </c>
      <c r="BZ231" s="369"/>
      <c r="CA231" s="154" t="str">
        <f t="shared" si="490"/>
        <v>-</v>
      </c>
      <c r="CB231" s="367"/>
      <c r="CC231" s="154" t="str">
        <f t="shared" si="491"/>
        <v>-</v>
      </c>
      <c r="CD231" s="367"/>
      <c r="CE231" s="154" t="str">
        <f t="shared" si="492"/>
        <v>-</v>
      </c>
      <c r="CF231" s="369"/>
      <c r="CG231" s="155" t="str">
        <f t="shared" si="493"/>
        <v>-</v>
      </c>
      <c r="CH231" s="367"/>
      <c r="CI231" s="154" t="str">
        <f t="shared" si="494"/>
        <v>-</v>
      </c>
      <c r="CJ231" s="369"/>
      <c r="CK231" s="154" t="str">
        <f t="shared" si="495"/>
        <v>-</v>
      </c>
      <c r="CL231" s="367"/>
      <c r="CM231" s="154" t="str">
        <f t="shared" si="496"/>
        <v>-</v>
      </c>
      <c r="CN231" s="367"/>
      <c r="CO231" s="155" t="str">
        <f t="shared" si="497"/>
        <v>-</v>
      </c>
      <c r="CP231" s="367"/>
      <c r="CQ231" s="155" t="str">
        <f t="shared" si="498"/>
        <v>-</v>
      </c>
      <c r="CR231" s="367"/>
      <c r="CS231" s="154" t="str">
        <f t="shared" si="499"/>
        <v>-</v>
      </c>
      <c r="CT231" s="367"/>
      <c r="CU231" s="155"/>
      <c r="CV231" s="367"/>
      <c r="CW231" s="154" t="str">
        <f t="shared" si="500"/>
        <v>-</v>
      </c>
      <c r="CX231" s="367"/>
      <c r="CY231" s="155" t="str">
        <f t="shared" si="501"/>
        <v>-</v>
      </c>
      <c r="CZ231" s="367"/>
      <c r="DA231" s="154" t="str">
        <f t="shared" si="502"/>
        <v>-</v>
      </c>
      <c r="DB231" s="369"/>
      <c r="DC231" s="155" t="str">
        <f t="shared" si="503"/>
        <v>-</v>
      </c>
      <c r="DD231" s="367"/>
      <c r="DE231" s="374">
        <f t="shared" si="511"/>
        <v>0</v>
      </c>
      <c r="DF231" s="373"/>
      <c r="DG231" s="265">
        <f t="shared" si="518"/>
        <v>0</v>
      </c>
      <c r="DH231" s="372"/>
      <c r="DI231" s="267">
        <f t="shared" si="512"/>
        <v>0</v>
      </c>
      <c r="DJ231" s="373"/>
      <c r="DK231" s="374">
        <f t="shared" si="514"/>
        <v>0</v>
      </c>
      <c r="DL231" s="373"/>
      <c r="DM231" s="374">
        <f t="shared" si="457"/>
        <v>0</v>
      </c>
      <c r="DN231" s="373"/>
      <c r="DO231" s="155">
        <f t="shared" si="458"/>
        <v>0</v>
      </c>
      <c r="DP231" s="372"/>
      <c r="DQ231" s="155">
        <f t="shared" si="459"/>
        <v>0</v>
      </c>
      <c r="DR231" s="373"/>
      <c r="DS231" s="155">
        <f t="shared" si="460"/>
        <v>0</v>
      </c>
      <c r="DT231" s="372"/>
      <c r="DU231" s="155">
        <f t="shared" si="453"/>
        <v>0</v>
      </c>
      <c r="DV231" s="373"/>
      <c r="DW231" s="368">
        <f>IF(AN231=1,1,0)</f>
        <v>0</v>
      </c>
      <c r="DX231" s="372"/>
      <c r="DY231" s="154">
        <f t="shared" si="476"/>
        <v>0</v>
      </c>
      <c r="DZ231" s="373"/>
      <c r="EA231" s="154">
        <f>IF(AP231=1,1,0)</f>
        <v>0</v>
      </c>
      <c r="EB231" s="373"/>
      <c r="EC231" s="269">
        <f>IF(AQ231=1,1,0)</f>
        <v>0</v>
      </c>
      <c r="ED231" s="376"/>
      <c r="EE231" s="271">
        <f>IF(AV231=0,0,1)</f>
        <v>0</v>
      </c>
      <c r="EF231" s="377"/>
      <c r="EG231" s="273"/>
      <c r="EH231" s="274"/>
      <c r="EI231" s="275"/>
      <c r="EJ231" s="276"/>
      <c r="EK231" s="275"/>
      <c r="EL231" s="277"/>
      <c r="EM231" s="278" t="str">
        <f t="shared" si="504"/>
        <v xml:space="preserve"> </v>
      </c>
      <c r="EN231" s="372"/>
      <c r="EO231" s="155">
        <f t="shared" si="505"/>
        <v>0</v>
      </c>
      <c r="EP231" s="373"/>
      <c r="ER231" s="194" t="str">
        <f t="shared" ref="ER231:ER237" si="519">IF(AND($AE231&gt;=11,$AE231&lt;=16,$I229="国内"),"1","-")</f>
        <v>-</v>
      </c>
      <c r="ET231" s="154">
        <v>45828</v>
      </c>
      <c r="EU231" s="367">
        <v>4163222</v>
      </c>
      <c r="EV231" s="154">
        <v>45828</v>
      </c>
      <c r="EW231" s="367">
        <v>4163222</v>
      </c>
      <c r="EX231" s="1274"/>
      <c r="EY231" s="1273"/>
      <c r="EZ231" s="154">
        <f t="shared" si="506"/>
        <v>0</v>
      </c>
      <c r="FA231" s="367"/>
      <c r="FB231" s="154">
        <v>45784</v>
      </c>
      <c r="FC231" s="367">
        <v>4163175</v>
      </c>
      <c r="FD231" s="154">
        <f>IF($AE231=0,"　",VLOOKUP($AE231,ﾚｰｻﾞOP,64,0))</f>
        <v>0</v>
      </c>
      <c r="FE231" s="367"/>
      <c r="FF231" s="155">
        <f t="shared" si="507"/>
        <v>0</v>
      </c>
      <c r="FG231" s="367"/>
      <c r="FH231" s="154">
        <f t="shared" si="513"/>
        <v>0</v>
      </c>
      <c r="FI231" s="367"/>
      <c r="FJ231" s="154">
        <v>45828</v>
      </c>
      <c r="FK231" s="373">
        <v>4163223</v>
      </c>
      <c r="FL231" s="155">
        <v>1</v>
      </c>
      <c r="FM231" s="279"/>
      <c r="FN231" s="1184"/>
      <c r="FO231" s="280"/>
      <c r="FP231" s="281"/>
      <c r="FQ231" s="282"/>
      <c r="FS231" s="281"/>
      <c r="FT231" s="282"/>
    </row>
    <row r="232" spans="1:176" ht="18.600000000000001" customHeight="1">
      <c r="A232" s="228">
        <f t="shared" si="477"/>
        <v>222</v>
      </c>
      <c r="B232" s="343" t="str">
        <f t="shared" si="393"/>
        <v>4IE</v>
      </c>
      <c r="C232" s="1353">
        <v>45870</v>
      </c>
      <c r="D232" s="1581" t="s">
        <v>494</v>
      </c>
      <c r="E232" s="1582">
        <v>72510085</v>
      </c>
      <c r="F232" s="1583" t="s">
        <v>1211</v>
      </c>
      <c r="G232" s="1584"/>
      <c r="H232" s="597" t="s">
        <v>632</v>
      </c>
      <c r="I232" s="1585" t="s">
        <v>61</v>
      </c>
      <c r="J232" s="1585" t="s">
        <v>1254</v>
      </c>
      <c r="K232" s="1541" t="s">
        <v>97</v>
      </c>
      <c r="L232" s="1586"/>
      <c r="M232" s="1587">
        <v>45843</v>
      </c>
      <c r="N232" s="1588">
        <v>45842</v>
      </c>
      <c r="O232" s="1589">
        <v>45846</v>
      </c>
      <c r="P232" s="1588">
        <v>45843</v>
      </c>
      <c r="Q232" s="1589">
        <v>45847</v>
      </c>
      <c r="R232" s="1588">
        <v>45847</v>
      </c>
      <c r="S232" s="1589">
        <v>45847</v>
      </c>
      <c r="T232" s="1588">
        <v>45847</v>
      </c>
      <c r="U232" s="1590">
        <v>45849</v>
      </c>
      <c r="V232" s="1588">
        <v>45849</v>
      </c>
      <c r="W232" s="1591">
        <v>45853</v>
      </c>
      <c r="X232" s="1592">
        <v>45850</v>
      </c>
      <c r="Y232" s="1593">
        <v>45860</v>
      </c>
      <c r="Z232" s="1594"/>
      <c r="AA232" s="1595">
        <v>45855</v>
      </c>
      <c r="AB232" s="1593">
        <v>45856</v>
      </c>
      <c r="AC232" s="251" t="s">
        <v>633</v>
      </c>
      <c r="AD232" s="1596"/>
      <c r="AE232" s="1597">
        <v>20</v>
      </c>
      <c r="AF232" s="363" t="str">
        <f t="shared" si="464"/>
        <v>4IE</v>
      </c>
      <c r="AG232" s="1598"/>
      <c r="AH232" s="1598"/>
      <c r="AI232" s="1598"/>
      <c r="AJ232" s="1598"/>
      <c r="AK232" s="1598"/>
      <c r="AL232" s="1598"/>
      <c r="AM232" s="1598"/>
      <c r="AN232" s="1598">
        <v>1</v>
      </c>
      <c r="AO232" s="1598"/>
      <c r="AP232" s="1599">
        <v>1</v>
      </c>
      <c r="AQ232" s="1598">
        <v>1</v>
      </c>
      <c r="AR232" s="1598">
        <v>1</v>
      </c>
      <c r="AS232" s="1598"/>
      <c r="AT232" s="1598"/>
      <c r="AU232" s="1600"/>
      <c r="AV232" s="257">
        <f t="shared" si="515"/>
        <v>1</v>
      </c>
      <c r="AW232" s="590">
        <v>45826</v>
      </c>
      <c r="AX232" s="369">
        <v>4163224</v>
      </c>
      <c r="AY232" s="154">
        <v>45826</v>
      </c>
      <c r="AZ232" s="367">
        <v>4163225</v>
      </c>
      <c r="BA232" s="154">
        <v>45826</v>
      </c>
      <c r="BB232" s="367">
        <v>4163226</v>
      </c>
      <c r="BC232" s="368" t="str">
        <f t="shared" si="516"/>
        <v>-</v>
      </c>
      <c r="BD232" s="369"/>
      <c r="BE232" s="154" t="str">
        <f t="shared" si="517"/>
        <v>-</v>
      </c>
      <c r="BF232" s="367"/>
      <c r="BG232" s="368">
        <v>45826</v>
      </c>
      <c r="BH232" s="367">
        <v>4163229</v>
      </c>
      <c r="BI232" s="154">
        <v>45826</v>
      </c>
      <c r="BJ232" s="367">
        <v>4163230</v>
      </c>
      <c r="BK232" s="1601">
        <v>45819</v>
      </c>
      <c r="BL232" s="1602">
        <v>4163198</v>
      </c>
      <c r="BM232" s="1601">
        <v>45819</v>
      </c>
      <c r="BN232" s="1602">
        <v>4163199</v>
      </c>
      <c r="BO232" s="1603"/>
      <c r="BP232" s="1602"/>
      <c r="BQ232" s="1601"/>
      <c r="BR232" s="1604"/>
      <c r="BS232" s="1601"/>
      <c r="BT232" s="1604"/>
      <c r="BU232" s="1601"/>
      <c r="BV232" s="1604"/>
      <c r="BW232" s="1601"/>
      <c r="BX232" s="1602"/>
      <c r="BY232" s="1601"/>
      <c r="BZ232" s="1604"/>
      <c r="CA232" s="1601"/>
      <c r="CB232" s="1602"/>
      <c r="CC232" s="1601"/>
      <c r="CD232" s="1602"/>
      <c r="CE232" s="1601"/>
      <c r="CF232" s="1604"/>
      <c r="CG232" s="1603"/>
      <c r="CH232" s="1602"/>
      <c r="CI232" s="1601"/>
      <c r="CJ232" s="1604"/>
      <c r="CK232" s="1601"/>
      <c r="CL232" s="1602"/>
      <c r="CM232" s="1601"/>
      <c r="CN232" s="1602"/>
      <c r="CO232" s="1603"/>
      <c r="CP232" s="1602"/>
      <c r="CQ232" s="1603"/>
      <c r="CR232" s="1602"/>
      <c r="CS232" s="1601"/>
      <c r="CT232" s="1602"/>
      <c r="CU232" s="1603"/>
      <c r="CV232" s="1602"/>
      <c r="CW232" s="1601"/>
      <c r="CX232" s="1602"/>
      <c r="CY232" s="1603"/>
      <c r="CZ232" s="1602"/>
      <c r="DA232" s="1601"/>
      <c r="DB232" s="1604"/>
      <c r="DC232" s="1603"/>
      <c r="DD232" s="1602"/>
      <c r="DE232" s="374">
        <f t="shared" si="511"/>
        <v>0</v>
      </c>
      <c r="DF232" s="373"/>
      <c r="DG232" s="265">
        <f t="shared" si="518"/>
        <v>0</v>
      </c>
      <c r="DH232" s="372"/>
      <c r="DI232" s="267">
        <f t="shared" si="512"/>
        <v>0</v>
      </c>
      <c r="DJ232" s="373"/>
      <c r="DK232" s="374">
        <f t="shared" si="514"/>
        <v>0</v>
      </c>
      <c r="DL232" s="373"/>
      <c r="DM232" s="374">
        <f t="shared" si="457"/>
        <v>0</v>
      </c>
      <c r="DN232" s="373"/>
      <c r="DO232" s="1603"/>
      <c r="DP232" s="1605"/>
      <c r="DQ232" s="1603"/>
      <c r="DR232" s="1606"/>
      <c r="DS232" s="1603"/>
      <c r="DT232" s="1605"/>
      <c r="DU232" s="1603"/>
      <c r="DV232" s="1606"/>
      <c r="DW232" s="368">
        <v>45833</v>
      </c>
      <c r="DX232" s="372">
        <v>4163232</v>
      </c>
      <c r="DY232" s="154">
        <v>0</v>
      </c>
      <c r="DZ232" s="373"/>
      <c r="EA232" s="154">
        <v>45826</v>
      </c>
      <c r="EB232" s="373">
        <v>4163234</v>
      </c>
      <c r="EC232" s="269">
        <v>45798</v>
      </c>
      <c r="ED232" s="376">
        <v>4163196</v>
      </c>
      <c r="EE232" s="271">
        <v>45520</v>
      </c>
      <c r="EF232" s="377">
        <v>4063333</v>
      </c>
      <c r="EG232" s="273"/>
      <c r="EH232" s="274"/>
      <c r="EI232" s="275"/>
      <c r="EJ232" s="276"/>
      <c r="EK232" s="275"/>
      <c r="EL232" s="277"/>
      <c r="EM232" s="829"/>
      <c r="EN232" s="1605"/>
      <c r="EO232" s="1603"/>
      <c r="EP232" s="1606"/>
      <c r="ER232" s="194" t="str">
        <f t="shared" si="519"/>
        <v>-</v>
      </c>
      <c r="ET232" s="1601"/>
      <c r="EU232" s="1602"/>
      <c r="EV232" s="1601"/>
      <c r="EW232" s="1602"/>
      <c r="EX232" s="1274"/>
      <c r="EY232" s="1273"/>
      <c r="EZ232" s="1601"/>
      <c r="FA232" s="1602"/>
      <c r="FB232" s="1601"/>
      <c r="FC232" s="1602"/>
      <c r="FD232" s="1601"/>
      <c r="FE232" s="1602"/>
      <c r="FF232" s="1603"/>
      <c r="FG232" s="1602"/>
      <c r="FH232" s="1601"/>
      <c r="FI232" s="1602"/>
      <c r="FJ232" s="1601"/>
      <c r="FK232" s="1606"/>
      <c r="FL232" s="1603"/>
      <c r="FM232" s="1604"/>
      <c r="FN232" s="1601"/>
      <c r="FO232" s="1602"/>
      <c r="FP232" s="281"/>
      <c r="FQ232" s="282"/>
      <c r="FS232" s="281"/>
      <c r="FT232" s="282"/>
    </row>
    <row r="233" spans="1:176" ht="18.600000000000001" customHeight="1">
      <c r="A233" s="228">
        <f t="shared" si="477"/>
        <v>223</v>
      </c>
      <c r="B233" s="343" t="str">
        <f t="shared" si="393"/>
        <v>　</v>
      </c>
      <c r="C233" s="1353">
        <v>45870</v>
      </c>
      <c r="D233" s="1607" t="s">
        <v>498</v>
      </c>
      <c r="E233" s="1608" t="s">
        <v>1067</v>
      </c>
      <c r="F233" s="1609"/>
      <c r="G233" s="1610"/>
      <c r="H233" s="1611"/>
      <c r="I233" s="1612"/>
      <c r="J233" s="1612" t="s">
        <v>1070</v>
      </c>
      <c r="K233" s="1121" t="s">
        <v>508</v>
      </c>
      <c r="L233" s="1613"/>
      <c r="M233" s="1614"/>
      <c r="N233" s="1615"/>
      <c r="O233" s="1614"/>
      <c r="P233" s="1615"/>
      <c r="Q233" s="1614"/>
      <c r="R233" s="1615"/>
      <c r="S233" s="1614"/>
      <c r="T233" s="1615"/>
      <c r="U233" s="1616"/>
      <c r="V233" s="1615"/>
      <c r="W233" s="1617" t="s">
        <v>1123</v>
      </c>
      <c r="X233" s="1618"/>
      <c r="Y233" s="1619">
        <v>45857</v>
      </c>
      <c r="Z233" s="1619">
        <v>45857</v>
      </c>
      <c r="AA233" s="1620"/>
      <c r="AB233" s="1619"/>
      <c r="AC233" s="251"/>
      <c r="AD233" s="1621"/>
      <c r="AE233" s="1622"/>
      <c r="AF233" s="363" t="str">
        <f t="shared" si="464"/>
        <v>　</v>
      </c>
      <c r="AG233" s="1623"/>
      <c r="AH233" s="1623"/>
      <c r="AI233" s="1623"/>
      <c r="AJ233" s="1623"/>
      <c r="AK233" s="1623"/>
      <c r="AL233" s="1623"/>
      <c r="AM233" s="1623"/>
      <c r="AN233" s="1623"/>
      <c r="AO233" s="1623"/>
      <c r="AP233" s="1624"/>
      <c r="AQ233" s="1623"/>
      <c r="AR233" s="1623"/>
      <c r="AS233" s="1623"/>
      <c r="AT233" s="1623"/>
      <c r="AU233" s="256">
        <f t="shared" ref="AU233:AU251" si="520">IF(AI233="付属済",0,IF(AI233=1,AI233+AP233,0))</f>
        <v>0</v>
      </c>
      <c r="AV233" s="257">
        <f t="shared" si="515"/>
        <v>0</v>
      </c>
      <c r="AW233" s="590" t="str">
        <f>IF($AE233=0,"　",VLOOKUP($AE233,ﾚｰｻﾞOP,5,0))</f>
        <v>　</v>
      </c>
      <c r="AX233" s="369"/>
      <c r="AY233" s="154" t="str">
        <f>IF($AE233=0,"　",VLOOKUP($AE233,ﾚｰｻﾞOP,6,0))</f>
        <v>　</v>
      </c>
      <c r="AZ233" s="367"/>
      <c r="BA233" s="154" t="str">
        <f>IF($AE233=0,"　",VLOOKUP($AE233,ﾚｰｻﾞOP,7,0))</f>
        <v>　</v>
      </c>
      <c r="BB233" s="367"/>
      <c r="BC233" s="368" t="str">
        <f t="shared" si="516"/>
        <v>　</v>
      </c>
      <c r="BD233" s="369"/>
      <c r="BE233" s="154" t="str">
        <f t="shared" si="517"/>
        <v>　</v>
      </c>
      <c r="BF233" s="367"/>
      <c r="BG233" s="368" t="str">
        <f>IF($AE233=0,"　",VLOOKUP($AE233,ﾚｰｻﾞOP,10,0))</f>
        <v>　</v>
      </c>
      <c r="BH233" s="367"/>
      <c r="BI233" s="154" t="str">
        <f>IF($AE233=0,"　",VLOOKUP($AE233,ﾚｰｻﾞOP,11,0))</f>
        <v>　</v>
      </c>
      <c r="BJ233" s="367"/>
      <c r="BK233" s="154" t="str">
        <f>IF($AE233=0,"　",VLOOKUP($AE233,ﾚｰｻﾞOP,57,0))</f>
        <v>　</v>
      </c>
      <c r="BL233" s="367"/>
      <c r="BM233" s="154" t="str">
        <f>IF($AE233=0,"　",VLOOKUP($AE233,ﾚｰｻﾞOP,58,0))</f>
        <v>　</v>
      </c>
      <c r="BN233" s="367"/>
      <c r="BO233" s="155" t="str">
        <f>IF($AE233=0,"　",VLOOKUP($AE233,ﾚｰｻﾞOP,59,0))</f>
        <v>　</v>
      </c>
      <c r="BP233" s="367"/>
      <c r="BQ233" s="154" t="str">
        <f>IF($AE233=0,"　",VLOOKUP($AE233,ﾚｰｻﾞOP,12,0))</f>
        <v>　</v>
      </c>
      <c r="BR233" s="369"/>
      <c r="BS233" s="154" t="str">
        <f>IF($AE233=0,"　",VLOOKUP($AE233,ﾚｰｻﾞOP,13,0))</f>
        <v>　</v>
      </c>
      <c r="BT233" s="369"/>
      <c r="BU233" s="154" t="str">
        <f>IF($AE233=0,"　",VLOOKUP($AE233,ﾚｰｻﾞOP,14,0))</f>
        <v>　</v>
      </c>
      <c r="BV233" s="369"/>
      <c r="BW233" s="154" t="str">
        <f>IF($AE233=0,"　",VLOOKUP($AE233,ﾚｰｻﾞOP,15,0))</f>
        <v>　</v>
      </c>
      <c r="BX233" s="367"/>
      <c r="BY233" s="154" t="str">
        <f>IF($AE233=0,"　",VLOOKUP($AE233,ﾚｰｻﾞOP,16,0))</f>
        <v>　</v>
      </c>
      <c r="BZ233" s="369"/>
      <c r="CA233" s="154" t="str">
        <f>IF($AE233=0,"　",VLOOKUP($AE233,ﾚｰｻﾞOP,17,0))</f>
        <v>　</v>
      </c>
      <c r="CB233" s="367"/>
      <c r="CC233" s="154" t="str">
        <f>IF($AE233=0,"　",VLOOKUP($AE233,ﾚｰｻﾞOP,18,0))</f>
        <v>　</v>
      </c>
      <c r="CD233" s="367"/>
      <c r="CE233" s="154" t="str">
        <f>IF($AE233=0,"　",VLOOKUP($AE233,ﾚｰｻﾞOP,19,0))</f>
        <v>　</v>
      </c>
      <c r="CF233" s="369"/>
      <c r="CG233" s="155" t="str">
        <f>IF($AE233=0,"　",VLOOKUP($AE233,ﾚｰｻﾞOP,20,0))</f>
        <v>　</v>
      </c>
      <c r="CH233" s="367"/>
      <c r="CI233" s="154" t="str">
        <f>IF($AE233=0,"　",VLOOKUP($AE233,ﾚｰｻﾞOP,21,0))</f>
        <v>　</v>
      </c>
      <c r="CJ233" s="369"/>
      <c r="CK233" s="154" t="str">
        <f>IF($AE233=0,"　",VLOOKUP($AE233,ﾚｰｻﾞOP,22,0))</f>
        <v>　</v>
      </c>
      <c r="CL233" s="367"/>
      <c r="CM233" s="154" t="str">
        <f>IF($AE233=0,"　",VLOOKUP($AE233,ﾚｰｻﾞOP,23,0))</f>
        <v>　</v>
      </c>
      <c r="CN233" s="367"/>
      <c r="CO233" s="155" t="str">
        <f>IF($AE233=0,"　",VLOOKUP($AE233,ﾚｰｻﾞOP,24,0))</f>
        <v>　</v>
      </c>
      <c r="CP233" s="367"/>
      <c r="CQ233" s="155" t="str">
        <f>IF($AE233=0,"　",VLOOKUP($AE233,ﾚｰｻﾞOP,25,0))</f>
        <v>　</v>
      </c>
      <c r="CR233" s="367"/>
      <c r="CS233" s="154" t="str">
        <f>IF($AE233=0,"　",VLOOKUP($AE233,ﾚｰｻﾞOP,26,0))</f>
        <v>　</v>
      </c>
      <c r="CT233" s="367"/>
      <c r="CU233" s="155"/>
      <c r="CV233" s="367"/>
      <c r="CW233" s="154" t="str">
        <f>IF($AE233=0,"　",VLOOKUP($AE233,ﾚｰｻﾞOP,28,0))</f>
        <v>　</v>
      </c>
      <c r="CX233" s="367"/>
      <c r="CY233" s="155" t="str">
        <f>IF($AE233=0,"　",VLOOKUP($AE233,ﾚｰｻﾞOP,29,0))</f>
        <v>　</v>
      </c>
      <c r="CZ233" s="367"/>
      <c r="DA233" s="154" t="str">
        <f>IF($AE233=0,"　",VLOOKUP($AE233,ﾚｰｻﾞOP,30,0))</f>
        <v>　</v>
      </c>
      <c r="DB233" s="369"/>
      <c r="DC233" s="155" t="str">
        <f>IF($AE233=0,"　",VLOOKUP($AE233,ﾚｰｻﾞOP,31,0))</f>
        <v>　</v>
      </c>
      <c r="DD233" s="1625"/>
      <c r="DE233" s="374">
        <f t="shared" si="511"/>
        <v>0</v>
      </c>
      <c r="DF233" s="373"/>
      <c r="DG233" s="265">
        <f t="shared" si="518"/>
        <v>0</v>
      </c>
      <c r="DH233" s="372"/>
      <c r="DI233" s="267">
        <f t="shared" si="512"/>
        <v>0</v>
      </c>
      <c r="DJ233" s="373"/>
      <c r="DK233" s="374">
        <f t="shared" si="514"/>
        <v>0</v>
      </c>
      <c r="DL233" s="373"/>
      <c r="DM233" s="374">
        <f t="shared" si="457"/>
        <v>0</v>
      </c>
      <c r="DN233" s="373"/>
      <c r="DO233" s="155">
        <f>IF(AJ233=1,1,0)</f>
        <v>0</v>
      </c>
      <c r="DP233" s="372"/>
      <c r="DQ233" s="155">
        <f>IF(AK233=1,1,0)</f>
        <v>0</v>
      </c>
      <c r="DR233" s="373"/>
      <c r="DS233" s="155">
        <f>IF(AL233=1,1,0)</f>
        <v>0</v>
      </c>
      <c r="DT233" s="372"/>
      <c r="DU233" s="155">
        <f>IF(AM233=1,1,0)</f>
        <v>0</v>
      </c>
      <c r="DV233" s="373"/>
      <c r="DW233" s="368">
        <f>IF(AN233=1,1,0)</f>
        <v>0</v>
      </c>
      <c r="DX233" s="372"/>
      <c r="DY233" s="154">
        <f>IF(AO233=1,1,0)</f>
        <v>0</v>
      </c>
      <c r="DZ233" s="373"/>
      <c r="EA233" s="154">
        <f>IF(AP233=1,1,0)</f>
        <v>0</v>
      </c>
      <c r="EB233" s="373"/>
      <c r="EC233" s="269">
        <f>IF(AQ233=1,1,0)</f>
        <v>0</v>
      </c>
      <c r="ED233" s="376"/>
      <c r="EE233" s="271">
        <f>IF(AV233=0,0,1)</f>
        <v>0</v>
      </c>
      <c r="EF233" s="377"/>
      <c r="EG233" s="273"/>
      <c r="EH233" s="274"/>
      <c r="EI233" s="275"/>
      <c r="EJ233" s="276"/>
      <c r="EK233" s="275"/>
      <c r="EL233" s="277"/>
      <c r="EM233" s="278" t="str">
        <f>IF(CE233="-"," ",IF(AR233=1,1," "))</f>
        <v xml:space="preserve"> </v>
      </c>
      <c r="EN233" s="372"/>
      <c r="EO233" s="155">
        <f>IF(AT233=1,1,0)</f>
        <v>0</v>
      </c>
      <c r="EP233" s="373"/>
      <c r="ER233" s="194" t="str">
        <f t="shared" si="519"/>
        <v>-</v>
      </c>
      <c r="ET233" s="1626" t="str">
        <f>IF($AE233=0,"　",VLOOKUP($AE233,ﾚｰｻﾞOP,60,0))</f>
        <v>　</v>
      </c>
      <c r="EU233" s="1625"/>
      <c r="EV233" s="1626" t="str">
        <f>IF($AE233=0,"　",VLOOKUP($AE233,ﾚｰｻﾞOP,60,0))</f>
        <v>　</v>
      </c>
      <c r="EW233" s="1625"/>
      <c r="EX233" s="1274"/>
      <c r="EY233" s="1273"/>
      <c r="EZ233" s="1626"/>
      <c r="FA233" s="1625"/>
      <c r="FB233" s="1626"/>
      <c r="FC233" s="1625"/>
      <c r="FD233" s="1626"/>
      <c r="FE233" s="1625"/>
      <c r="FF233" s="1627"/>
      <c r="FG233" s="1625"/>
      <c r="FH233" s="1626"/>
      <c r="FI233" s="1625"/>
      <c r="FJ233" s="1626"/>
      <c r="FK233" s="6667"/>
      <c r="FL233" s="1627"/>
      <c r="FM233" s="279"/>
      <c r="FN233" s="1184"/>
      <c r="FO233" s="280"/>
      <c r="FP233" s="281"/>
      <c r="FQ233" s="282"/>
      <c r="FS233" s="281"/>
      <c r="FT233" s="282"/>
    </row>
    <row r="234" spans="1:176" ht="18.600000000000001" customHeight="1">
      <c r="A234" s="228">
        <f t="shared" si="477"/>
        <v>224</v>
      </c>
      <c r="B234" s="343" t="str">
        <f t="shared" si="393"/>
        <v>　</v>
      </c>
      <c r="C234" s="1353">
        <v>45870</v>
      </c>
      <c r="D234" s="1628" t="s">
        <v>498</v>
      </c>
      <c r="E234" s="1629" t="s">
        <v>1068</v>
      </c>
      <c r="F234" s="1630"/>
      <c r="G234" s="1631"/>
      <c r="H234" s="1632"/>
      <c r="I234" s="1633"/>
      <c r="J234" s="1612" t="s">
        <v>1070</v>
      </c>
      <c r="K234" s="1121" t="s">
        <v>508</v>
      </c>
      <c r="L234" s="1634"/>
      <c r="M234" s="1635"/>
      <c r="N234" s="1636"/>
      <c r="O234" s="1635"/>
      <c r="P234" s="1636"/>
      <c r="Q234" s="1635"/>
      <c r="R234" s="1636"/>
      <c r="S234" s="1635"/>
      <c r="T234" s="1636"/>
      <c r="U234" s="1637"/>
      <c r="V234" s="1636"/>
      <c r="W234" s="1638" t="s">
        <v>1124</v>
      </c>
      <c r="X234" s="1639"/>
      <c r="Y234" s="1619">
        <v>45857</v>
      </c>
      <c r="Z234" s="1640">
        <v>45857</v>
      </c>
      <c r="AA234" s="1641"/>
      <c r="AB234" s="1640"/>
      <c r="AC234" s="251"/>
      <c r="AD234" s="1642"/>
      <c r="AE234" s="1643"/>
      <c r="AF234" s="363" t="str">
        <f t="shared" si="464"/>
        <v>　</v>
      </c>
      <c r="AG234" s="1644"/>
      <c r="AH234" s="1644"/>
      <c r="AI234" s="1644"/>
      <c r="AJ234" s="1644"/>
      <c r="AK234" s="1644"/>
      <c r="AL234" s="1644"/>
      <c r="AM234" s="1644"/>
      <c r="AN234" s="1644"/>
      <c r="AO234" s="1644"/>
      <c r="AP234" s="1645"/>
      <c r="AQ234" s="1644"/>
      <c r="AR234" s="1644"/>
      <c r="AS234" s="1644"/>
      <c r="AT234" s="1644"/>
      <c r="AU234" s="256">
        <f t="shared" si="520"/>
        <v>0</v>
      </c>
      <c r="AV234" s="257">
        <f t="shared" si="515"/>
        <v>0</v>
      </c>
      <c r="AW234" s="590" t="str">
        <f>IF($AE234=0,"　",VLOOKUP($AE234,ﾚｰｻﾞOP,5,0))</f>
        <v>　</v>
      </c>
      <c r="AX234" s="369"/>
      <c r="AY234" s="154" t="str">
        <f>IF($AE234=0,"　",VLOOKUP($AE234,ﾚｰｻﾞOP,6,0))</f>
        <v>　</v>
      </c>
      <c r="AZ234" s="367"/>
      <c r="BA234" s="154" t="str">
        <f>IF($AE234=0,"　",VLOOKUP($AE234,ﾚｰｻﾞOP,7,0))</f>
        <v>　</v>
      </c>
      <c r="BB234" s="367"/>
      <c r="BC234" s="368" t="str">
        <f t="shared" si="516"/>
        <v>　</v>
      </c>
      <c r="BD234" s="369"/>
      <c r="BE234" s="154" t="str">
        <f t="shared" si="517"/>
        <v>　</v>
      </c>
      <c r="BF234" s="367"/>
      <c r="BG234" s="368" t="str">
        <f>IF($AE234=0,"　",VLOOKUP($AE234,ﾚｰｻﾞOP,10,0))</f>
        <v>　</v>
      </c>
      <c r="BH234" s="367"/>
      <c r="BI234" s="154" t="str">
        <f>IF($AE234=0,"　",VLOOKUP($AE234,ﾚｰｻﾞOP,11,0))</f>
        <v>　</v>
      </c>
      <c r="BJ234" s="367"/>
      <c r="BK234" s="154" t="str">
        <f>IF($AE234=0,"　",VLOOKUP($AE234,ﾚｰｻﾞOP,57,0))</f>
        <v>　</v>
      </c>
      <c r="BL234" s="367"/>
      <c r="BM234" s="154" t="str">
        <f>IF($AE234=0,"　",VLOOKUP($AE234,ﾚｰｻﾞOP,58,0))</f>
        <v>　</v>
      </c>
      <c r="BN234" s="367"/>
      <c r="BO234" s="155" t="str">
        <f>IF($AE234=0,"　",VLOOKUP($AE234,ﾚｰｻﾞOP,59,0))</f>
        <v>　</v>
      </c>
      <c r="BP234" s="367"/>
      <c r="BQ234" s="154" t="str">
        <f>IF($AE234=0,"　",VLOOKUP($AE234,ﾚｰｻﾞOP,12,0))</f>
        <v>　</v>
      </c>
      <c r="BR234" s="369"/>
      <c r="BS234" s="154" t="str">
        <f>IF($AE234=0,"　",VLOOKUP($AE234,ﾚｰｻﾞOP,13,0))</f>
        <v>　</v>
      </c>
      <c r="BT234" s="369"/>
      <c r="BU234" s="154" t="str">
        <f>IF($AE234=0,"　",VLOOKUP($AE234,ﾚｰｻﾞOP,14,0))</f>
        <v>　</v>
      </c>
      <c r="BV234" s="369"/>
      <c r="BW234" s="154" t="str">
        <f>IF($AE234=0,"　",VLOOKUP($AE234,ﾚｰｻﾞOP,15,0))</f>
        <v>　</v>
      </c>
      <c r="BX234" s="367"/>
      <c r="BY234" s="154" t="str">
        <f>IF($AE234=0,"　",VLOOKUP($AE234,ﾚｰｻﾞOP,16,0))</f>
        <v>　</v>
      </c>
      <c r="BZ234" s="369"/>
      <c r="CA234" s="154" t="str">
        <f>IF($AE234=0,"　",VLOOKUP($AE234,ﾚｰｻﾞOP,17,0))</f>
        <v>　</v>
      </c>
      <c r="CB234" s="367"/>
      <c r="CC234" s="154" t="str">
        <f>IF($AE234=0,"　",VLOOKUP($AE234,ﾚｰｻﾞOP,18,0))</f>
        <v>　</v>
      </c>
      <c r="CD234" s="367"/>
      <c r="CE234" s="154" t="str">
        <f>IF($AE234=0,"　",VLOOKUP($AE234,ﾚｰｻﾞOP,19,0))</f>
        <v>　</v>
      </c>
      <c r="CF234" s="369"/>
      <c r="CG234" s="155" t="str">
        <f>IF($AE234=0,"　",VLOOKUP($AE234,ﾚｰｻﾞOP,20,0))</f>
        <v>　</v>
      </c>
      <c r="CH234" s="367"/>
      <c r="CI234" s="154" t="str">
        <f>IF($AE234=0,"　",VLOOKUP($AE234,ﾚｰｻﾞOP,21,0))</f>
        <v>　</v>
      </c>
      <c r="CJ234" s="369"/>
      <c r="CK234" s="154" t="str">
        <f>IF($AE234=0,"　",VLOOKUP($AE234,ﾚｰｻﾞOP,22,0))</f>
        <v>　</v>
      </c>
      <c r="CL234" s="367"/>
      <c r="CM234" s="154" t="str">
        <f>IF($AE234=0,"　",VLOOKUP($AE234,ﾚｰｻﾞOP,23,0))</f>
        <v>　</v>
      </c>
      <c r="CN234" s="367"/>
      <c r="CO234" s="155" t="str">
        <f>IF($AE234=0,"　",VLOOKUP($AE234,ﾚｰｻﾞOP,24,0))</f>
        <v>　</v>
      </c>
      <c r="CP234" s="367"/>
      <c r="CQ234" s="155" t="str">
        <f>IF($AE234=0,"　",VLOOKUP($AE234,ﾚｰｻﾞOP,25,0))</f>
        <v>　</v>
      </c>
      <c r="CR234" s="367"/>
      <c r="CS234" s="154" t="str">
        <f>IF($AE234=0,"　",VLOOKUP($AE234,ﾚｰｻﾞOP,26,0))</f>
        <v>　</v>
      </c>
      <c r="CT234" s="367"/>
      <c r="CU234" s="155"/>
      <c r="CV234" s="367"/>
      <c r="CW234" s="154" t="str">
        <f>IF($AE234=0,"　",VLOOKUP($AE234,ﾚｰｻﾞOP,28,0))</f>
        <v>　</v>
      </c>
      <c r="CX234" s="367"/>
      <c r="CY234" s="155" t="str">
        <f>IF($AE234=0,"　",VLOOKUP($AE234,ﾚｰｻﾞOP,29,0))</f>
        <v>　</v>
      </c>
      <c r="CZ234" s="367"/>
      <c r="DA234" s="154" t="str">
        <f>IF($AE234=0,"　",VLOOKUP($AE234,ﾚｰｻﾞOP,30,0))</f>
        <v>　</v>
      </c>
      <c r="DB234" s="369"/>
      <c r="DC234" s="155" t="str">
        <f>IF($AE234=0,"　",VLOOKUP($AE234,ﾚｰｻﾞOP,31,0))</f>
        <v>　</v>
      </c>
      <c r="DD234" s="1646"/>
      <c r="DE234" s="374">
        <f t="shared" si="511"/>
        <v>0</v>
      </c>
      <c r="DF234" s="373"/>
      <c r="DG234" s="265">
        <f t="shared" si="518"/>
        <v>0</v>
      </c>
      <c r="DH234" s="372"/>
      <c r="DI234" s="267">
        <f t="shared" si="512"/>
        <v>0</v>
      </c>
      <c r="DJ234" s="373"/>
      <c r="DK234" s="374">
        <f t="shared" si="514"/>
        <v>0</v>
      </c>
      <c r="DL234" s="373"/>
      <c r="DM234" s="374">
        <f t="shared" si="457"/>
        <v>0</v>
      </c>
      <c r="DN234" s="373"/>
      <c r="DO234" s="155">
        <f>IF(AJ234=1,1,0)</f>
        <v>0</v>
      </c>
      <c r="DP234" s="372"/>
      <c r="DQ234" s="155">
        <f>IF(AK234=1,1,0)</f>
        <v>0</v>
      </c>
      <c r="DR234" s="373"/>
      <c r="DS234" s="155">
        <f>IF(AL234=1,1,0)</f>
        <v>0</v>
      </c>
      <c r="DT234" s="372"/>
      <c r="DU234" s="155">
        <f>IF(AM234=1,1,0)</f>
        <v>0</v>
      </c>
      <c r="DV234" s="373"/>
      <c r="DW234" s="368">
        <f>IF(AN234=1,1,0)</f>
        <v>0</v>
      </c>
      <c r="DX234" s="372"/>
      <c r="DY234" s="154">
        <f>IF(AO234=1,1,0)</f>
        <v>0</v>
      </c>
      <c r="DZ234" s="373"/>
      <c r="EA234" s="154">
        <f>IF(AP234=1,1,0)</f>
        <v>0</v>
      </c>
      <c r="EB234" s="373"/>
      <c r="EC234" s="269">
        <f>IF(AQ234=1,1,0)</f>
        <v>0</v>
      </c>
      <c r="ED234" s="376"/>
      <c r="EE234" s="271">
        <f>IF(AV234=0,0,1)</f>
        <v>0</v>
      </c>
      <c r="EF234" s="377"/>
      <c r="EG234" s="273"/>
      <c r="EH234" s="274"/>
      <c r="EI234" s="275"/>
      <c r="EJ234" s="276"/>
      <c r="EK234" s="275"/>
      <c r="EL234" s="277"/>
      <c r="EM234" s="278" t="str">
        <f>IF(CE234="-"," ",IF(AR234=1,1," "))</f>
        <v xml:space="preserve"> </v>
      </c>
      <c r="EN234" s="372"/>
      <c r="EO234" s="155">
        <f>IF(AT234=1,1,0)</f>
        <v>0</v>
      </c>
      <c r="EP234" s="373"/>
      <c r="ER234" s="194" t="str">
        <f t="shared" si="519"/>
        <v>-</v>
      </c>
      <c r="ET234" s="1647" t="str">
        <f>IF($AE234=0,"　",VLOOKUP($AE234,ﾚｰｻﾞOP,60,0))</f>
        <v>　</v>
      </c>
      <c r="EU234" s="1646"/>
      <c r="EV234" s="1647" t="str">
        <f>IF($AE234=0,"　",VLOOKUP($AE234,ﾚｰｻﾞOP,60,0))</f>
        <v>　</v>
      </c>
      <c r="EW234" s="1646"/>
      <c r="EX234" s="1274"/>
      <c r="EY234" s="1273"/>
      <c r="EZ234" s="1647"/>
      <c r="FA234" s="1646"/>
      <c r="FB234" s="1647"/>
      <c r="FC234" s="1646"/>
      <c r="FD234" s="1647"/>
      <c r="FE234" s="1646"/>
      <c r="FF234" s="1648"/>
      <c r="FG234" s="1646"/>
      <c r="FH234" s="1647"/>
      <c r="FI234" s="1646"/>
      <c r="FJ234" s="1647"/>
      <c r="FK234" s="6668"/>
      <c r="FL234" s="1648"/>
      <c r="FM234" s="279"/>
      <c r="FN234" s="1184"/>
      <c r="FO234" s="280"/>
      <c r="FP234" s="281"/>
      <c r="FQ234" s="282"/>
      <c r="FS234" s="281"/>
      <c r="FT234" s="282"/>
    </row>
    <row r="235" spans="1:176" ht="18.600000000000001" customHeight="1">
      <c r="A235" s="228">
        <f t="shared" si="477"/>
        <v>225</v>
      </c>
      <c r="B235" s="343" t="str">
        <f t="shared" si="393"/>
        <v>　</v>
      </c>
      <c r="C235" s="1353">
        <v>45870</v>
      </c>
      <c r="D235" s="1649" t="s">
        <v>34</v>
      </c>
      <c r="E235" s="1650" t="s">
        <v>679</v>
      </c>
      <c r="F235" s="1651"/>
      <c r="G235" s="1652"/>
      <c r="H235" s="1653"/>
      <c r="I235" s="1654"/>
      <c r="J235" s="1612" t="s">
        <v>1070</v>
      </c>
      <c r="K235" s="1121" t="s">
        <v>508</v>
      </c>
      <c r="L235" s="1655"/>
      <c r="M235" s="1656"/>
      <c r="N235" s="1657"/>
      <c r="O235" s="1656"/>
      <c r="P235" s="1657"/>
      <c r="Q235" s="1656"/>
      <c r="R235" s="1657"/>
      <c r="S235" s="1656"/>
      <c r="T235" s="1657"/>
      <c r="U235" s="1658"/>
      <c r="V235" s="1657"/>
      <c r="W235" s="1659" t="s">
        <v>1123</v>
      </c>
      <c r="X235" s="1660"/>
      <c r="Y235" s="1619">
        <v>45857</v>
      </c>
      <c r="Z235" s="1661">
        <v>45857</v>
      </c>
      <c r="AA235" s="1662"/>
      <c r="AB235" s="1661"/>
      <c r="AC235" s="251"/>
      <c r="AD235" s="1663"/>
      <c r="AE235" s="1664"/>
      <c r="AF235" s="363" t="str">
        <f t="shared" si="464"/>
        <v>　</v>
      </c>
      <c r="AG235" s="1665"/>
      <c r="AH235" s="1665"/>
      <c r="AI235" s="1665"/>
      <c r="AJ235" s="1665"/>
      <c r="AK235" s="1665"/>
      <c r="AL235" s="1665"/>
      <c r="AM235" s="1665"/>
      <c r="AN235" s="1665"/>
      <c r="AO235" s="1665"/>
      <c r="AP235" s="1666"/>
      <c r="AQ235" s="1665"/>
      <c r="AR235" s="1665"/>
      <c r="AS235" s="1665"/>
      <c r="AT235" s="1665"/>
      <c r="AU235" s="256">
        <f t="shared" si="520"/>
        <v>0</v>
      </c>
      <c r="AV235" s="257">
        <f t="shared" si="515"/>
        <v>0</v>
      </c>
      <c r="AW235" s="590" t="str">
        <f>IF($AE235=0,"　",VLOOKUP($AE235,ﾚｰｻﾞOP,5,0))</f>
        <v>　</v>
      </c>
      <c r="AX235" s="369"/>
      <c r="AY235" s="154" t="str">
        <f>IF($AE235=0,"　",VLOOKUP($AE235,ﾚｰｻﾞOP,6,0))</f>
        <v>　</v>
      </c>
      <c r="AZ235" s="367"/>
      <c r="BA235" s="154" t="str">
        <f>IF($AE235=0,"　",VLOOKUP($AE235,ﾚｰｻﾞOP,7,0))</f>
        <v>　</v>
      </c>
      <c r="BB235" s="367"/>
      <c r="BC235" s="368" t="str">
        <f t="shared" si="516"/>
        <v>　</v>
      </c>
      <c r="BD235" s="369"/>
      <c r="BE235" s="154" t="str">
        <f t="shared" si="517"/>
        <v>　</v>
      </c>
      <c r="BF235" s="367"/>
      <c r="BG235" s="368" t="str">
        <f>IF($AE235=0,"　",VLOOKUP($AE235,ﾚｰｻﾞOP,10,0))</f>
        <v>　</v>
      </c>
      <c r="BH235" s="367"/>
      <c r="BI235" s="154" t="str">
        <f>IF($AE235=0,"　",VLOOKUP($AE235,ﾚｰｻﾞOP,11,0))</f>
        <v>　</v>
      </c>
      <c r="BJ235" s="367"/>
      <c r="BK235" s="154" t="str">
        <f>IF($AE235=0,"　",VLOOKUP($AE235,ﾚｰｻﾞOP,57,0))</f>
        <v>　</v>
      </c>
      <c r="BL235" s="367"/>
      <c r="BM235" s="154" t="str">
        <f>IF($AE235=0,"　",VLOOKUP($AE235,ﾚｰｻﾞOP,58,0))</f>
        <v>　</v>
      </c>
      <c r="BN235" s="367"/>
      <c r="BO235" s="155" t="str">
        <f>IF($AE235=0,"　",VLOOKUP($AE235,ﾚｰｻﾞOP,59,0))</f>
        <v>　</v>
      </c>
      <c r="BP235" s="367"/>
      <c r="BQ235" s="154" t="str">
        <f>IF($AE235=0,"　",VLOOKUP($AE235,ﾚｰｻﾞOP,12,0))</f>
        <v>　</v>
      </c>
      <c r="BR235" s="369"/>
      <c r="BS235" s="154" t="str">
        <f>IF($AE235=0,"　",VLOOKUP($AE235,ﾚｰｻﾞOP,13,0))</f>
        <v>　</v>
      </c>
      <c r="BT235" s="369"/>
      <c r="BU235" s="154" t="str">
        <f>IF($AE235=0,"　",VLOOKUP($AE235,ﾚｰｻﾞOP,14,0))</f>
        <v>　</v>
      </c>
      <c r="BV235" s="369"/>
      <c r="BW235" s="154" t="str">
        <f>IF($AE235=0,"　",VLOOKUP($AE235,ﾚｰｻﾞOP,15,0))</f>
        <v>　</v>
      </c>
      <c r="BX235" s="367"/>
      <c r="BY235" s="154" t="str">
        <f>IF($AE235=0,"　",VLOOKUP($AE235,ﾚｰｻﾞOP,16,0))</f>
        <v>　</v>
      </c>
      <c r="BZ235" s="369"/>
      <c r="CA235" s="154" t="str">
        <f>IF($AE235=0,"　",VLOOKUP($AE235,ﾚｰｻﾞOP,17,0))</f>
        <v>　</v>
      </c>
      <c r="CB235" s="367"/>
      <c r="CC235" s="154" t="str">
        <f>IF($AE235=0,"　",VLOOKUP($AE235,ﾚｰｻﾞOP,18,0))</f>
        <v>　</v>
      </c>
      <c r="CD235" s="367"/>
      <c r="CE235" s="154" t="str">
        <f>IF($AE235=0,"　",VLOOKUP($AE235,ﾚｰｻﾞOP,19,0))</f>
        <v>　</v>
      </c>
      <c r="CF235" s="369"/>
      <c r="CG235" s="155" t="str">
        <f>IF($AE235=0,"　",VLOOKUP($AE235,ﾚｰｻﾞOP,20,0))</f>
        <v>　</v>
      </c>
      <c r="CH235" s="367"/>
      <c r="CI235" s="154" t="str">
        <f>IF($AE235=0,"　",VLOOKUP($AE235,ﾚｰｻﾞOP,21,0))</f>
        <v>　</v>
      </c>
      <c r="CJ235" s="369"/>
      <c r="CK235" s="154" t="str">
        <f>IF($AE235=0,"　",VLOOKUP($AE235,ﾚｰｻﾞOP,22,0))</f>
        <v>　</v>
      </c>
      <c r="CL235" s="367"/>
      <c r="CM235" s="154" t="str">
        <f>IF($AE235=0,"　",VLOOKUP($AE235,ﾚｰｻﾞOP,23,0))</f>
        <v>　</v>
      </c>
      <c r="CN235" s="367"/>
      <c r="CO235" s="155" t="str">
        <f>IF($AE235=0,"　",VLOOKUP($AE235,ﾚｰｻﾞOP,24,0))</f>
        <v>　</v>
      </c>
      <c r="CP235" s="367"/>
      <c r="CQ235" s="155" t="str">
        <f>IF($AE235=0,"　",VLOOKUP($AE235,ﾚｰｻﾞOP,25,0))</f>
        <v>　</v>
      </c>
      <c r="CR235" s="367"/>
      <c r="CS235" s="154" t="str">
        <f>IF($AE235=0,"　",VLOOKUP($AE235,ﾚｰｻﾞOP,26,0))</f>
        <v>　</v>
      </c>
      <c r="CT235" s="367"/>
      <c r="CU235" s="155"/>
      <c r="CV235" s="367"/>
      <c r="CW235" s="154" t="str">
        <f>IF($AE235=0,"　",VLOOKUP($AE235,ﾚｰｻﾞOP,28,0))</f>
        <v>　</v>
      </c>
      <c r="CX235" s="367"/>
      <c r="CY235" s="155" t="str">
        <f>IF($AE235=0,"　",VLOOKUP($AE235,ﾚｰｻﾞOP,29,0))</f>
        <v>　</v>
      </c>
      <c r="CZ235" s="367"/>
      <c r="DA235" s="154" t="str">
        <f>IF($AE235=0,"　",VLOOKUP($AE235,ﾚｰｻﾞOP,30,0))</f>
        <v>　</v>
      </c>
      <c r="DB235" s="369"/>
      <c r="DC235" s="155" t="str">
        <f>IF($AE235=0,"　",VLOOKUP($AE235,ﾚｰｻﾞOP,31,0))</f>
        <v>　</v>
      </c>
      <c r="DD235" s="1667"/>
      <c r="DE235" s="374">
        <f t="shared" si="511"/>
        <v>0</v>
      </c>
      <c r="DF235" s="373"/>
      <c r="DG235" s="265">
        <f t="shared" si="518"/>
        <v>0</v>
      </c>
      <c r="DH235" s="372"/>
      <c r="DI235" s="267">
        <f t="shared" si="512"/>
        <v>0</v>
      </c>
      <c r="DJ235" s="373"/>
      <c r="DK235" s="374">
        <f t="shared" si="514"/>
        <v>0</v>
      </c>
      <c r="DL235" s="373"/>
      <c r="DM235" s="374">
        <f t="shared" si="457"/>
        <v>0</v>
      </c>
      <c r="DN235" s="373"/>
      <c r="DO235" s="155">
        <f>IF(AJ235=1,1,0)</f>
        <v>0</v>
      </c>
      <c r="DP235" s="372"/>
      <c r="DQ235" s="155">
        <f>IF(AK235=1,1,0)</f>
        <v>0</v>
      </c>
      <c r="DR235" s="373"/>
      <c r="DS235" s="155">
        <f>IF(AL235=1,1,0)</f>
        <v>0</v>
      </c>
      <c r="DT235" s="372"/>
      <c r="DU235" s="155">
        <f>IF(AM235=1,1,0)</f>
        <v>0</v>
      </c>
      <c r="DV235" s="373"/>
      <c r="DW235" s="368">
        <f>IF(AN235=1,1,0)</f>
        <v>0</v>
      </c>
      <c r="DX235" s="372"/>
      <c r="DY235" s="154">
        <f>IF(AO235=1,1,0)</f>
        <v>0</v>
      </c>
      <c r="DZ235" s="373"/>
      <c r="EA235" s="154">
        <f>IF(AP235=1,1,0)</f>
        <v>0</v>
      </c>
      <c r="EB235" s="373"/>
      <c r="EC235" s="269">
        <f>IF(AQ235=1,1,0)</f>
        <v>0</v>
      </c>
      <c r="ED235" s="376"/>
      <c r="EE235" s="271">
        <f>IF(AV235=0,0,1)</f>
        <v>0</v>
      </c>
      <c r="EF235" s="377"/>
      <c r="EG235" s="273"/>
      <c r="EH235" s="274"/>
      <c r="EI235" s="275"/>
      <c r="EJ235" s="276"/>
      <c r="EK235" s="275"/>
      <c r="EL235" s="277"/>
      <c r="EM235" s="278" t="str">
        <f>IF(CE235="-"," ",IF(AR235=1,1," "))</f>
        <v xml:space="preserve"> </v>
      </c>
      <c r="EN235" s="372"/>
      <c r="EO235" s="155">
        <f>IF(AT235=1,1,0)</f>
        <v>0</v>
      </c>
      <c r="EP235" s="373"/>
      <c r="ER235" s="194" t="str">
        <f t="shared" si="519"/>
        <v>-</v>
      </c>
      <c r="ET235" s="1668" t="str">
        <f>IF($AE235=0,"　",VLOOKUP($AE235,ﾚｰｻﾞOP,60,0))</f>
        <v>　</v>
      </c>
      <c r="EU235" s="1667"/>
      <c r="EV235" s="1668" t="str">
        <f>IF($AE235=0,"　",VLOOKUP($AE235,ﾚｰｻﾞOP,60,0))</f>
        <v>　</v>
      </c>
      <c r="EW235" s="1667"/>
      <c r="EX235" s="1274"/>
      <c r="EY235" s="1273"/>
      <c r="EZ235" s="1668"/>
      <c r="FA235" s="1667"/>
      <c r="FB235" s="1668"/>
      <c r="FC235" s="1667"/>
      <c r="FD235" s="1668"/>
      <c r="FE235" s="1667"/>
      <c r="FF235" s="1669"/>
      <c r="FG235" s="1667"/>
      <c r="FH235" s="1668"/>
      <c r="FI235" s="1667"/>
      <c r="FJ235" s="1668"/>
      <c r="FK235" s="6669"/>
      <c r="FL235" s="1669"/>
      <c r="FM235" s="279"/>
      <c r="FN235" s="1184"/>
      <c r="FO235" s="280"/>
      <c r="FP235" s="281"/>
      <c r="FQ235" s="282"/>
      <c r="FS235" s="281"/>
      <c r="FT235" s="282"/>
    </row>
    <row r="236" spans="1:176" ht="18.600000000000001" customHeight="1">
      <c r="A236" s="228">
        <f t="shared" si="477"/>
        <v>226</v>
      </c>
      <c r="B236" s="343" t="str">
        <f t="shared" si="393"/>
        <v>　</v>
      </c>
      <c r="C236" s="1353">
        <v>45870</v>
      </c>
      <c r="D236" s="1670" t="s">
        <v>34</v>
      </c>
      <c r="E236" s="1671" t="s">
        <v>685</v>
      </c>
      <c r="F236" s="1672"/>
      <c r="G236" s="1673"/>
      <c r="H236" s="1674"/>
      <c r="I236" s="1675"/>
      <c r="J236" s="1612" t="s">
        <v>1070</v>
      </c>
      <c r="K236" s="1121" t="s">
        <v>508</v>
      </c>
      <c r="L236" s="1676"/>
      <c r="M236" s="1677"/>
      <c r="N236" s="1678"/>
      <c r="O236" s="1677"/>
      <c r="P236" s="1678"/>
      <c r="Q236" s="1677"/>
      <c r="R236" s="1678"/>
      <c r="S236" s="1677"/>
      <c r="T236" s="1678"/>
      <c r="U236" s="1679"/>
      <c r="V236" s="1678"/>
      <c r="W236" s="1680" t="s">
        <v>1123</v>
      </c>
      <c r="X236" s="1681"/>
      <c r="Y236" s="1619">
        <v>45857</v>
      </c>
      <c r="Z236" s="1682">
        <v>45857</v>
      </c>
      <c r="AA236" s="1683"/>
      <c r="AB236" s="1682"/>
      <c r="AC236" s="251"/>
      <c r="AD236" s="1684"/>
      <c r="AE236" s="1685"/>
      <c r="AF236" s="363" t="str">
        <f t="shared" si="464"/>
        <v>　</v>
      </c>
      <c r="AG236" s="1686"/>
      <c r="AH236" s="1686"/>
      <c r="AI236" s="1686"/>
      <c r="AJ236" s="1686"/>
      <c r="AK236" s="1686"/>
      <c r="AL236" s="1686"/>
      <c r="AM236" s="1686"/>
      <c r="AN236" s="1686"/>
      <c r="AO236" s="1686"/>
      <c r="AP236" s="1687"/>
      <c r="AQ236" s="1686"/>
      <c r="AR236" s="1686"/>
      <c r="AS236" s="1686"/>
      <c r="AT236" s="1686"/>
      <c r="AU236" s="256">
        <f t="shared" si="520"/>
        <v>0</v>
      </c>
      <c r="AV236" s="257">
        <f t="shared" si="515"/>
        <v>0</v>
      </c>
      <c r="AW236" s="590" t="str">
        <f>IF($AE236=0,"　",VLOOKUP($AE236,ﾚｰｻﾞOP,5,0))</f>
        <v>　</v>
      </c>
      <c r="AX236" s="369"/>
      <c r="AY236" s="154" t="str">
        <f>IF($AE236=0,"　",VLOOKUP($AE236,ﾚｰｻﾞOP,6,0))</f>
        <v>　</v>
      </c>
      <c r="AZ236" s="367"/>
      <c r="BA236" s="154" t="str">
        <f>IF($AE236=0,"　",VLOOKUP($AE236,ﾚｰｻﾞOP,7,0))</f>
        <v>　</v>
      </c>
      <c r="BB236" s="367"/>
      <c r="BC236" s="368" t="str">
        <f t="shared" si="516"/>
        <v>　</v>
      </c>
      <c r="BD236" s="369"/>
      <c r="BE236" s="154" t="str">
        <f t="shared" si="517"/>
        <v>　</v>
      </c>
      <c r="BF236" s="367"/>
      <c r="BG236" s="368" t="str">
        <f>IF($AE236=0,"　",VLOOKUP($AE236,ﾚｰｻﾞOP,10,0))</f>
        <v>　</v>
      </c>
      <c r="BH236" s="367"/>
      <c r="BI236" s="154" t="str">
        <f>IF($AE236=0,"　",VLOOKUP($AE236,ﾚｰｻﾞOP,11,0))</f>
        <v>　</v>
      </c>
      <c r="BJ236" s="367"/>
      <c r="BK236" s="154" t="str">
        <f>IF($AE236=0,"　",VLOOKUP($AE236,ﾚｰｻﾞOP,57,0))</f>
        <v>　</v>
      </c>
      <c r="BL236" s="367"/>
      <c r="BM236" s="154" t="str">
        <f>IF($AE236=0,"　",VLOOKUP($AE236,ﾚｰｻﾞOP,58,0))</f>
        <v>　</v>
      </c>
      <c r="BN236" s="367"/>
      <c r="BO236" s="155" t="str">
        <f>IF($AE236=0,"　",VLOOKUP($AE236,ﾚｰｻﾞOP,59,0))</f>
        <v>　</v>
      </c>
      <c r="BP236" s="367"/>
      <c r="BQ236" s="154" t="str">
        <f>IF($AE236=0,"　",VLOOKUP($AE236,ﾚｰｻﾞOP,12,0))</f>
        <v>　</v>
      </c>
      <c r="BR236" s="369"/>
      <c r="BS236" s="154" t="str">
        <f>IF($AE236=0,"　",VLOOKUP($AE236,ﾚｰｻﾞOP,13,0))</f>
        <v>　</v>
      </c>
      <c r="BT236" s="369"/>
      <c r="BU236" s="154" t="str">
        <f>IF($AE236=0,"　",VLOOKUP($AE236,ﾚｰｻﾞOP,14,0))</f>
        <v>　</v>
      </c>
      <c r="BV236" s="369"/>
      <c r="BW236" s="154" t="str">
        <f>IF($AE236=0,"　",VLOOKUP($AE236,ﾚｰｻﾞOP,15,0))</f>
        <v>　</v>
      </c>
      <c r="BX236" s="367"/>
      <c r="BY236" s="154" t="str">
        <f>IF($AE236=0,"　",VLOOKUP($AE236,ﾚｰｻﾞOP,16,0))</f>
        <v>　</v>
      </c>
      <c r="BZ236" s="369"/>
      <c r="CA236" s="154" t="str">
        <f>IF($AE236=0,"　",VLOOKUP($AE236,ﾚｰｻﾞOP,17,0))</f>
        <v>　</v>
      </c>
      <c r="CB236" s="367"/>
      <c r="CC236" s="154" t="str">
        <f>IF($AE236=0,"　",VLOOKUP($AE236,ﾚｰｻﾞOP,18,0))</f>
        <v>　</v>
      </c>
      <c r="CD236" s="367"/>
      <c r="CE236" s="154" t="str">
        <f>IF($AE236=0,"　",VLOOKUP($AE236,ﾚｰｻﾞOP,19,0))</f>
        <v>　</v>
      </c>
      <c r="CF236" s="369"/>
      <c r="CG236" s="155" t="str">
        <f>IF($AE236=0,"　",VLOOKUP($AE236,ﾚｰｻﾞOP,20,0))</f>
        <v>　</v>
      </c>
      <c r="CH236" s="367"/>
      <c r="CI236" s="154" t="str">
        <f>IF($AE236=0,"　",VLOOKUP($AE236,ﾚｰｻﾞOP,21,0))</f>
        <v>　</v>
      </c>
      <c r="CJ236" s="369"/>
      <c r="CK236" s="154" t="str">
        <f>IF($AE236=0,"　",VLOOKUP($AE236,ﾚｰｻﾞOP,22,0))</f>
        <v>　</v>
      </c>
      <c r="CL236" s="367"/>
      <c r="CM236" s="154" t="str">
        <f>IF($AE236=0,"　",VLOOKUP($AE236,ﾚｰｻﾞOP,23,0))</f>
        <v>　</v>
      </c>
      <c r="CN236" s="367"/>
      <c r="CO236" s="155" t="str">
        <f>IF($AE236=0,"　",VLOOKUP($AE236,ﾚｰｻﾞOP,24,0))</f>
        <v>　</v>
      </c>
      <c r="CP236" s="367"/>
      <c r="CQ236" s="155" t="str">
        <f>IF($AE236=0,"　",VLOOKUP($AE236,ﾚｰｻﾞOP,25,0))</f>
        <v>　</v>
      </c>
      <c r="CR236" s="367"/>
      <c r="CS236" s="154" t="str">
        <f>IF($AE236=0,"　",VLOOKUP($AE236,ﾚｰｻﾞOP,26,0))</f>
        <v>　</v>
      </c>
      <c r="CT236" s="367"/>
      <c r="CU236" s="155"/>
      <c r="CV236" s="367"/>
      <c r="CW236" s="154" t="str">
        <f>IF($AE236=0,"　",VLOOKUP($AE236,ﾚｰｻﾞOP,28,0))</f>
        <v>　</v>
      </c>
      <c r="CX236" s="367"/>
      <c r="CY236" s="155" t="str">
        <f>IF($AE236=0,"　",VLOOKUP($AE236,ﾚｰｻﾞOP,29,0))</f>
        <v>　</v>
      </c>
      <c r="CZ236" s="367"/>
      <c r="DA236" s="154" t="str">
        <f>IF($AE236=0,"　",VLOOKUP($AE236,ﾚｰｻﾞOP,30,0))</f>
        <v>　</v>
      </c>
      <c r="DB236" s="369"/>
      <c r="DC236" s="155" t="str">
        <f>IF($AE236=0,"　",VLOOKUP($AE236,ﾚｰｻﾞOP,31,0))</f>
        <v>　</v>
      </c>
      <c r="DD236" s="1688"/>
      <c r="DE236" s="374">
        <f t="shared" si="511"/>
        <v>0</v>
      </c>
      <c r="DF236" s="373"/>
      <c r="DG236" s="265">
        <f t="shared" si="518"/>
        <v>0</v>
      </c>
      <c r="DH236" s="372"/>
      <c r="DI236" s="267">
        <f t="shared" si="512"/>
        <v>0</v>
      </c>
      <c r="DJ236" s="373"/>
      <c r="DK236" s="374">
        <f t="shared" si="514"/>
        <v>0</v>
      </c>
      <c r="DL236" s="373"/>
      <c r="DM236" s="374">
        <f t="shared" ref="DM236:DM267" si="521">IF(AU236=1,1,0)</f>
        <v>0</v>
      </c>
      <c r="DN236" s="373"/>
      <c r="DO236" s="155">
        <f>IF(AJ236=1,1,0)</f>
        <v>0</v>
      </c>
      <c r="DP236" s="372"/>
      <c r="DQ236" s="155">
        <f>IF(AK236=1,1,0)</f>
        <v>0</v>
      </c>
      <c r="DR236" s="373"/>
      <c r="DS236" s="155">
        <f>IF(AL236=1,1,0)</f>
        <v>0</v>
      </c>
      <c r="DT236" s="372"/>
      <c r="DU236" s="155">
        <f>IF(AM236=1,1,0)</f>
        <v>0</v>
      </c>
      <c r="DV236" s="373"/>
      <c r="DW236" s="368">
        <f>IF(AN236=1,1,0)</f>
        <v>0</v>
      </c>
      <c r="DX236" s="372"/>
      <c r="DY236" s="154">
        <f>IF(AO236=1,1,0)</f>
        <v>0</v>
      </c>
      <c r="DZ236" s="373"/>
      <c r="EA236" s="154">
        <f>IF(AP236=1,1,0)</f>
        <v>0</v>
      </c>
      <c r="EB236" s="373"/>
      <c r="EC236" s="269">
        <f>IF(AQ236=1,1,0)</f>
        <v>0</v>
      </c>
      <c r="ED236" s="376"/>
      <c r="EE236" s="271">
        <f>IF(AV236=0,0,1)</f>
        <v>0</v>
      </c>
      <c r="EF236" s="377"/>
      <c r="EG236" s="273"/>
      <c r="EH236" s="274"/>
      <c r="EI236" s="275"/>
      <c r="EJ236" s="276"/>
      <c r="EK236" s="275"/>
      <c r="EL236" s="277"/>
      <c r="EM236" s="278" t="str">
        <f>IF(CE236="-"," ",IF(AR236=1,1," "))</f>
        <v xml:space="preserve"> </v>
      </c>
      <c r="EN236" s="372"/>
      <c r="EO236" s="155">
        <f>IF(AT236=1,1,0)</f>
        <v>0</v>
      </c>
      <c r="EP236" s="373"/>
      <c r="ER236" s="194" t="str">
        <f t="shared" si="519"/>
        <v>-</v>
      </c>
      <c r="ET236" s="1689" t="str">
        <f>IF($AE236=0,"　",VLOOKUP($AE236,ﾚｰｻﾞOP,60,0))</f>
        <v>　</v>
      </c>
      <c r="EU236" s="1688"/>
      <c r="EV236" s="1689" t="str">
        <f>IF($AE236=0,"　",VLOOKUP($AE236,ﾚｰｻﾞOP,60,0))</f>
        <v>　</v>
      </c>
      <c r="EW236" s="1688"/>
      <c r="EX236" s="1274"/>
      <c r="EY236" s="1273"/>
      <c r="EZ236" s="1689"/>
      <c r="FA236" s="1688"/>
      <c r="FB236" s="1689"/>
      <c r="FC236" s="1688"/>
      <c r="FD236" s="1689"/>
      <c r="FE236" s="1688"/>
      <c r="FF236" s="1690"/>
      <c r="FG236" s="1688"/>
      <c r="FH236" s="1689"/>
      <c r="FI236" s="1688"/>
      <c r="FJ236" s="1689"/>
      <c r="FK236" s="6670"/>
      <c r="FL236" s="1690"/>
      <c r="FM236" s="279"/>
      <c r="FN236" s="1184"/>
      <c r="FO236" s="280"/>
      <c r="FP236" s="281"/>
      <c r="FQ236" s="282"/>
      <c r="FS236" s="281"/>
      <c r="FT236" s="282"/>
    </row>
    <row r="237" spans="1:176" ht="18.600000000000001" customHeight="1">
      <c r="A237" s="228">
        <f t="shared" si="477"/>
        <v>227</v>
      </c>
      <c r="B237" s="343" t="str">
        <f t="shared" si="393"/>
        <v>4IE</v>
      </c>
      <c r="C237" s="1353">
        <v>45870</v>
      </c>
      <c r="D237" s="1691" t="s">
        <v>34</v>
      </c>
      <c r="E237" s="1692">
        <v>84510241</v>
      </c>
      <c r="F237" s="595" t="s">
        <v>2204</v>
      </c>
      <c r="G237" s="1693"/>
      <c r="H237" s="597" t="s">
        <v>632</v>
      </c>
      <c r="I237" s="1694" t="s">
        <v>61</v>
      </c>
      <c r="J237" s="1694" t="s">
        <v>1108</v>
      </c>
      <c r="K237" s="599" t="s">
        <v>11</v>
      </c>
      <c r="L237" s="1695"/>
      <c r="M237" s="1587">
        <v>45843</v>
      </c>
      <c r="N237" s="1588">
        <v>45842</v>
      </c>
      <c r="O237" s="1589">
        <v>45846</v>
      </c>
      <c r="P237" s="1588">
        <v>45843</v>
      </c>
      <c r="Q237" s="1589">
        <v>45847</v>
      </c>
      <c r="R237" s="1588">
        <v>45848</v>
      </c>
      <c r="S237" s="1589">
        <v>45847</v>
      </c>
      <c r="T237" s="1588">
        <v>45847</v>
      </c>
      <c r="U237" s="1590">
        <v>45849</v>
      </c>
      <c r="V237" s="1588">
        <v>45850</v>
      </c>
      <c r="W237" s="1591">
        <v>45853</v>
      </c>
      <c r="X237" s="1696">
        <v>45853</v>
      </c>
      <c r="Y237" s="1697">
        <v>45857</v>
      </c>
      <c r="Z237" s="1697">
        <v>45857</v>
      </c>
      <c r="AA237" s="1698"/>
      <c r="AB237" s="1697"/>
      <c r="AC237" s="251" t="s">
        <v>633</v>
      </c>
      <c r="AD237" s="1699"/>
      <c r="AE237" s="1700">
        <v>3</v>
      </c>
      <c r="AF237" s="363" t="str">
        <f t="shared" si="464"/>
        <v>4IE</v>
      </c>
      <c r="AG237" s="1701">
        <v>1</v>
      </c>
      <c r="AH237" s="1701"/>
      <c r="AI237" s="1701"/>
      <c r="AJ237" s="1701"/>
      <c r="AK237" s="1701"/>
      <c r="AL237" s="1701"/>
      <c r="AM237" s="1701"/>
      <c r="AN237" s="1701">
        <v>1</v>
      </c>
      <c r="AO237" s="1701">
        <v>1</v>
      </c>
      <c r="AP237" s="1702">
        <v>1</v>
      </c>
      <c r="AQ237" s="1701">
        <v>1</v>
      </c>
      <c r="AR237" s="1701">
        <v>1</v>
      </c>
      <c r="AS237" s="1701"/>
      <c r="AT237" s="1701"/>
      <c r="AU237" s="256">
        <f t="shared" si="520"/>
        <v>0</v>
      </c>
      <c r="AV237" s="257">
        <f t="shared" si="515"/>
        <v>1</v>
      </c>
      <c r="AW237" s="590">
        <v>45826</v>
      </c>
      <c r="AX237" s="369">
        <v>4163224</v>
      </c>
      <c r="AY237" s="154">
        <v>45826</v>
      </c>
      <c r="AZ237" s="367">
        <v>4163225</v>
      </c>
      <c r="BA237" s="154">
        <v>45826</v>
      </c>
      <c r="BB237" s="367">
        <v>4163226</v>
      </c>
      <c r="BC237" s="368">
        <v>45826</v>
      </c>
      <c r="BD237" s="369">
        <v>4163227</v>
      </c>
      <c r="BE237" s="154">
        <v>45826</v>
      </c>
      <c r="BF237" s="367">
        <v>4163228</v>
      </c>
      <c r="BG237" s="368">
        <v>45826</v>
      </c>
      <c r="BH237" s="367">
        <v>4163229</v>
      </c>
      <c r="BI237" s="154">
        <v>45826</v>
      </c>
      <c r="BJ237" s="367">
        <v>4163230</v>
      </c>
      <c r="BK237" s="1703"/>
      <c r="BL237" s="1704"/>
      <c r="BM237" s="1703"/>
      <c r="BN237" s="1704"/>
      <c r="BO237" s="1705"/>
      <c r="BP237" s="1704"/>
      <c r="BQ237" s="1703"/>
      <c r="BR237" s="1706"/>
      <c r="BS237" s="1703"/>
      <c r="BT237" s="1706"/>
      <c r="BU237" s="1703"/>
      <c r="BV237" s="1706"/>
      <c r="BW237" s="1703"/>
      <c r="BX237" s="1704"/>
      <c r="BY237" s="1703"/>
      <c r="BZ237" s="1706"/>
      <c r="CA237" s="1703"/>
      <c r="CB237" s="1704"/>
      <c r="CC237" s="1703"/>
      <c r="CD237" s="1704"/>
      <c r="CE237" s="1703"/>
      <c r="CF237" s="1706"/>
      <c r="CG237" s="1705"/>
      <c r="CH237" s="1704"/>
      <c r="CI237" s="1703"/>
      <c r="CJ237" s="1706"/>
      <c r="CK237" s="1703"/>
      <c r="CL237" s="1704"/>
      <c r="CM237" s="1703"/>
      <c r="CN237" s="1704"/>
      <c r="CO237" s="1705"/>
      <c r="CP237" s="1704"/>
      <c r="CQ237" s="1705"/>
      <c r="CR237" s="1704"/>
      <c r="CS237" s="1703"/>
      <c r="CT237" s="1704"/>
      <c r="CU237" s="1705"/>
      <c r="CV237" s="1704"/>
      <c r="CW237" s="1703"/>
      <c r="CX237" s="1704"/>
      <c r="CY237" s="1705"/>
      <c r="CZ237" s="1704"/>
      <c r="DA237" s="1703"/>
      <c r="DB237" s="1706"/>
      <c r="DC237" s="1705"/>
      <c r="DD237" s="1704"/>
      <c r="DE237" s="374">
        <v>45799</v>
      </c>
      <c r="DF237" s="1063">
        <v>4163265</v>
      </c>
      <c r="DG237" s="265">
        <f t="shared" si="518"/>
        <v>0</v>
      </c>
      <c r="DH237" s="372"/>
      <c r="DI237" s="267">
        <v>45756</v>
      </c>
      <c r="DJ237" s="373">
        <v>4163131</v>
      </c>
      <c r="DK237" s="374">
        <f t="shared" si="514"/>
        <v>0</v>
      </c>
      <c r="DL237" s="373"/>
      <c r="DM237" s="374">
        <f t="shared" si="521"/>
        <v>0</v>
      </c>
      <c r="DN237" s="373"/>
      <c r="DO237" s="1705"/>
      <c r="DP237" s="1707"/>
      <c r="DQ237" s="1705"/>
      <c r="DR237" s="1708"/>
      <c r="DS237" s="1705"/>
      <c r="DT237" s="1707"/>
      <c r="DU237" s="1705"/>
      <c r="DV237" s="1708"/>
      <c r="DW237" s="368">
        <v>45833</v>
      </c>
      <c r="DX237" s="372">
        <v>4163232</v>
      </c>
      <c r="DY237" s="154">
        <v>45798</v>
      </c>
      <c r="DZ237" s="373">
        <v>4163195</v>
      </c>
      <c r="EA237" s="154">
        <v>45826</v>
      </c>
      <c r="EB237" s="373">
        <v>4163234</v>
      </c>
      <c r="EC237" s="269">
        <v>45833</v>
      </c>
      <c r="ED237" s="376">
        <v>4163235</v>
      </c>
      <c r="EE237" s="271">
        <v>45520</v>
      </c>
      <c r="EF237" s="377">
        <v>4063333</v>
      </c>
      <c r="EG237" s="273"/>
      <c r="EH237" s="274"/>
      <c r="EI237" s="275"/>
      <c r="EJ237" s="276"/>
      <c r="EK237" s="275"/>
      <c r="EL237" s="277"/>
      <c r="EM237" s="829"/>
      <c r="EN237" s="1707"/>
      <c r="EO237" s="1705"/>
      <c r="EP237" s="1708"/>
      <c r="ER237" s="194" t="str">
        <f t="shared" si="519"/>
        <v>-</v>
      </c>
      <c r="ET237" s="1703"/>
      <c r="EU237" s="1704"/>
      <c r="EV237" s="1703"/>
      <c r="EW237" s="1704"/>
      <c r="EX237" s="1274"/>
      <c r="EY237" s="1273"/>
      <c r="EZ237" s="1703"/>
      <c r="FA237" s="1704"/>
      <c r="FB237" s="1703"/>
      <c r="FC237" s="1704"/>
      <c r="FD237" s="1703"/>
      <c r="FE237" s="1704"/>
      <c r="FF237" s="1705"/>
      <c r="FG237" s="1704"/>
      <c r="FH237" s="1703"/>
      <c r="FI237" s="1704"/>
      <c r="FJ237" s="1703"/>
      <c r="FK237" s="1708"/>
      <c r="FL237" s="1705"/>
      <c r="FM237" s="279"/>
      <c r="FN237" s="1184"/>
      <c r="FO237" s="280"/>
      <c r="FP237" s="281"/>
      <c r="FQ237" s="282"/>
      <c r="FS237" s="281"/>
      <c r="FT237" s="282"/>
    </row>
    <row r="238" spans="1:176" ht="18.600000000000001" customHeight="1">
      <c r="A238" s="228">
        <f t="shared" si="477"/>
        <v>228</v>
      </c>
      <c r="B238" s="343" t="str">
        <f t="shared" si="393"/>
        <v>4IE</v>
      </c>
      <c r="C238" s="1353">
        <v>45870</v>
      </c>
      <c r="D238" s="1050" t="s">
        <v>1024</v>
      </c>
      <c r="E238" s="1051">
        <v>89610076</v>
      </c>
      <c r="F238" s="595" t="s">
        <v>2205</v>
      </c>
      <c r="G238" s="1263"/>
      <c r="H238" s="597" t="s">
        <v>630</v>
      </c>
      <c r="I238" s="1264" t="s">
        <v>63</v>
      </c>
      <c r="J238" s="1264" t="s">
        <v>37</v>
      </c>
      <c r="K238" s="599" t="s">
        <v>11</v>
      </c>
      <c r="L238" s="600"/>
      <c r="M238" s="352">
        <v>45846</v>
      </c>
      <c r="N238" s="353"/>
      <c r="O238" s="354">
        <v>45847</v>
      </c>
      <c r="P238" s="353">
        <v>45846</v>
      </c>
      <c r="Q238" s="354">
        <v>45848</v>
      </c>
      <c r="R238" s="353">
        <v>45846</v>
      </c>
      <c r="S238" s="354">
        <v>45848</v>
      </c>
      <c r="T238" s="353">
        <v>45848</v>
      </c>
      <c r="U238" s="355">
        <v>45850</v>
      </c>
      <c r="V238" s="353">
        <v>45850</v>
      </c>
      <c r="W238" s="356">
        <v>45854</v>
      </c>
      <c r="X238" s="357">
        <v>45853</v>
      </c>
      <c r="Y238" s="359">
        <v>45857</v>
      </c>
      <c r="Z238" s="359">
        <v>45857</v>
      </c>
      <c r="AA238" s="601"/>
      <c r="AB238" s="359"/>
      <c r="AC238" s="602"/>
      <c r="AD238" s="361"/>
      <c r="AE238" s="362">
        <v>25</v>
      </c>
      <c r="AF238" s="363" t="str">
        <f t="shared" si="464"/>
        <v>4IE</v>
      </c>
      <c r="AG238" s="364" t="str">
        <f t="shared" ref="AG238:AG251" si="522">IF($AE238=0,"　",VLOOKUP($AE238,ﾚｰｻﾞOP,34,0))</f>
        <v>-</v>
      </c>
      <c r="AH238" s="364" t="str">
        <f t="shared" ref="AH238:AH245" si="523">IF($AE238=0,"　",VLOOKUP($AE238,ﾚｰｻﾞOP,35,0))</f>
        <v>-</v>
      </c>
      <c r="AI238" s="364" t="str">
        <f>IF($AE238=0,"　",VLOOKUP($AE238,ﾚｰｻﾞOP,36,0))</f>
        <v>-</v>
      </c>
      <c r="AJ238" s="364" t="str">
        <f t="shared" ref="AJ238:AJ251" si="524">IF($AE238=0,"　",VLOOKUP($AE238,ﾚｰｻﾞOP,51,0))</f>
        <v>-</v>
      </c>
      <c r="AK238" s="364" t="str">
        <f t="shared" ref="AK238:AK251" si="525">IF($AE238=0,"　",VLOOKUP($AE238,ﾚｰｻﾞOP,52,0))</f>
        <v>-</v>
      </c>
      <c r="AL238" s="364"/>
      <c r="AM238" s="364"/>
      <c r="AN238" s="364" t="str">
        <f>IF($AE238=0,"　",VLOOKUP($AE238,ﾚｰｻﾞOP,37,0))</f>
        <v>-</v>
      </c>
      <c r="AO238" s="364" t="str">
        <f t="shared" ref="AO238:AO251" si="526">IF($AE238=0,"　",VLOOKUP($AE238,ﾚｰｻﾞOP,40,0))</f>
        <v>-</v>
      </c>
      <c r="AP238" s="363" t="str">
        <f>IF($AE238=0,"　",VLOOKUP($AE238,ﾚｰｻﾞOP,43,0))</f>
        <v>-</v>
      </c>
      <c r="AQ238" s="255" t="str">
        <f>IF($AE238=0,"　",VLOOKUP($AE238,ﾚｰｻﾞOP,45,0))</f>
        <v>-</v>
      </c>
      <c r="AR238" s="255">
        <f t="shared" ref="AR238:AS241" si="527">IF($AE238=0,"　",VLOOKUP($AE238,ﾚｰｻﾞOP,47,0))</f>
        <v>0</v>
      </c>
      <c r="AS238" s="255">
        <f t="shared" si="527"/>
        <v>0</v>
      </c>
      <c r="AT238" s="255"/>
      <c r="AU238" s="256">
        <f t="shared" si="520"/>
        <v>0</v>
      </c>
      <c r="AV238" s="257">
        <f t="shared" si="515"/>
        <v>0</v>
      </c>
      <c r="AW238" s="590" t="str">
        <f>IF($AE238=0,"　",VLOOKUP($AE238,ﾚｰｻﾞOP,5,0))</f>
        <v>-</v>
      </c>
      <c r="AX238" s="369"/>
      <c r="AY238" s="154" t="str">
        <f>IF($AE238=0,"　",VLOOKUP($AE238,ﾚｰｻﾞOP,6,0))</f>
        <v>-</v>
      </c>
      <c r="AZ238" s="367"/>
      <c r="BA238" s="154" t="str">
        <f>IF($AE238=0,"　",VLOOKUP($AE238,ﾚｰｻﾞOP,7,0))</f>
        <v>-</v>
      </c>
      <c r="BB238" s="367"/>
      <c r="BC238" s="368" t="str">
        <f>IF($AE238=0,"　",VLOOKUP($AE238,ﾚｰｻﾞOP,8,0))</f>
        <v>-</v>
      </c>
      <c r="BD238" s="369"/>
      <c r="BE238" s="154" t="str">
        <f>IF($AE238=0,"　",VLOOKUP($AE238,ﾚｰｻﾞOP,9,0))</f>
        <v>-</v>
      </c>
      <c r="BF238" s="367"/>
      <c r="BG238" s="368" t="str">
        <f>IF($AE238=0,"　",VLOOKUP($AE238,ﾚｰｻﾞOP,10,0))</f>
        <v>-</v>
      </c>
      <c r="BH238" s="367"/>
      <c r="BI238" s="154" t="str">
        <f>IF($AE238=0,"　",VLOOKUP($AE238,ﾚｰｻﾞOP,11,0))</f>
        <v>-</v>
      </c>
      <c r="BJ238" s="367"/>
      <c r="BK238" s="154" t="str">
        <f t="shared" ref="BK238:BK251" si="528">IF($AE238=0,"　",VLOOKUP($AE238,ﾚｰｻﾞOP,57,0))</f>
        <v>-</v>
      </c>
      <c r="BL238" s="367"/>
      <c r="BM238" s="154" t="str">
        <f t="shared" ref="BM238:BM251" si="529">IF($AE238=0,"　",VLOOKUP($AE238,ﾚｰｻﾞOP,58,0))</f>
        <v>-</v>
      </c>
      <c r="BN238" s="367"/>
      <c r="BO238" s="155" t="str">
        <f t="shared" ref="BO238:BO251" si="530">IF($AE238=0,"　",VLOOKUP($AE238,ﾚｰｻﾞOP,59,0))</f>
        <v>-</v>
      </c>
      <c r="BP238" s="367"/>
      <c r="BQ238" s="154" t="str">
        <f t="shared" ref="BQ238:BQ245" si="531">IF($AE238=0,"　",VLOOKUP($AE238,ﾚｰｻﾞOP,12,0))</f>
        <v>-</v>
      </c>
      <c r="BR238" s="369"/>
      <c r="BS238" s="154" t="str">
        <f t="shared" ref="BS238:BS248" si="532">IF($AE238=0,"　",VLOOKUP($AE238,ﾚｰｻﾞOP,13,0))</f>
        <v>-</v>
      </c>
      <c r="BT238" s="369"/>
      <c r="BU238" s="154" t="str">
        <f t="shared" ref="BU238:BU248" si="533">IF($AE238=0,"　",VLOOKUP($AE238,ﾚｰｻﾞOP,14,0))</f>
        <v>-</v>
      </c>
      <c r="BV238" s="369"/>
      <c r="BW238" s="154" t="str">
        <f t="shared" ref="BW238:BW248" si="534">IF($AE238=0,"　",VLOOKUP($AE238,ﾚｰｻﾞOP,15,0))</f>
        <v>-</v>
      </c>
      <c r="BX238" s="367"/>
      <c r="BY238" s="154" t="str">
        <f t="shared" ref="BY238:BY248" si="535">IF($AE238=0,"　",VLOOKUP($AE238,ﾚｰｻﾞOP,16,0))</f>
        <v>-</v>
      </c>
      <c r="BZ238" s="369"/>
      <c r="CA238" s="154" t="str">
        <f t="shared" ref="CA238:CA248" si="536">IF($AE238=0,"　",VLOOKUP($AE238,ﾚｰｻﾞOP,17,0))</f>
        <v>-</v>
      </c>
      <c r="CB238" s="367"/>
      <c r="CC238" s="154" t="str">
        <f t="shared" ref="CC238:CC248" si="537">IF($AE238=0,"　",VLOOKUP($AE238,ﾚｰｻﾞOP,18,0))</f>
        <v>-</v>
      </c>
      <c r="CD238" s="367"/>
      <c r="CE238" s="154" t="str">
        <f t="shared" ref="CE238:CE251" si="538">IF($AE238=0,"　",VLOOKUP($AE238,ﾚｰｻﾞOP,19,0))</f>
        <v>-</v>
      </c>
      <c r="CF238" s="369"/>
      <c r="CG238" s="155" t="str">
        <f t="shared" ref="CG238:CG251" si="539">IF($AE238=0,"　",VLOOKUP($AE238,ﾚｰｻﾞOP,20,0))</f>
        <v>-</v>
      </c>
      <c r="CH238" s="367"/>
      <c r="CI238" s="154" t="str">
        <f t="shared" ref="CI238:CI251" si="540">IF($AE238=0,"　",VLOOKUP($AE238,ﾚｰｻﾞOP,21,0))</f>
        <v>-</v>
      </c>
      <c r="CJ238" s="369"/>
      <c r="CK238" s="154" t="str">
        <f t="shared" ref="CK238:CK251" si="541">IF($AE238=0,"　",VLOOKUP($AE238,ﾚｰｻﾞOP,22,0))</f>
        <v>-</v>
      </c>
      <c r="CL238" s="367"/>
      <c r="CM238" s="154" t="str">
        <f t="shared" ref="CM238:CM251" si="542">IF($AE238=0,"　",VLOOKUP($AE238,ﾚｰｻﾞOP,23,0))</f>
        <v>-</v>
      </c>
      <c r="CN238" s="367"/>
      <c r="CO238" s="155" t="str">
        <f t="shared" ref="CO238:CO251" si="543">IF($AE238=0,"　",VLOOKUP($AE238,ﾚｰｻﾞOP,24,0))</f>
        <v>-</v>
      </c>
      <c r="CP238" s="367"/>
      <c r="CQ238" s="155" t="str">
        <f t="shared" ref="CQ238:CQ251" si="544">IF($AE238=0,"　",VLOOKUP($AE238,ﾚｰｻﾞOP,25,0))</f>
        <v>-</v>
      </c>
      <c r="CR238" s="367"/>
      <c r="CS238" s="154" t="str">
        <f t="shared" ref="CS238:CS251" si="545">IF($AE238=0,"　",VLOOKUP($AE238,ﾚｰｻﾞOP,26,0))</f>
        <v>-</v>
      </c>
      <c r="CT238" s="367"/>
      <c r="CU238" s="155"/>
      <c r="CV238" s="367"/>
      <c r="CW238" s="154" t="str">
        <f t="shared" ref="CW238:CW251" si="546">IF($AE238=0,"　",VLOOKUP($AE238,ﾚｰｻﾞOP,28,0))</f>
        <v>-</v>
      </c>
      <c r="CX238" s="367"/>
      <c r="CY238" s="155" t="str">
        <f t="shared" ref="CY238:CY251" si="547">IF($AE238=0,"　",VLOOKUP($AE238,ﾚｰｻﾞOP,29,0))</f>
        <v>-</v>
      </c>
      <c r="CZ238" s="367"/>
      <c r="DA238" s="154" t="str">
        <f t="shared" ref="DA238:DA251" si="548">IF($AE238=0,"　",VLOOKUP($AE238,ﾚｰｻﾞOP,30,0))</f>
        <v>-</v>
      </c>
      <c r="DB238" s="369"/>
      <c r="DC238" s="155" t="str">
        <f t="shared" ref="DC238:DC251" si="549">IF($AE238=0,"　",VLOOKUP($AE238,ﾚｰｻﾞOP,31,0))</f>
        <v>-</v>
      </c>
      <c r="DD238" s="367"/>
      <c r="DE238" s="374">
        <f t="shared" ref="DE238:DE255" si="550">IF(AG238=1,1,0)</f>
        <v>0</v>
      </c>
      <c r="DF238" s="373"/>
      <c r="DG238" s="265">
        <f t="shared" si="518"/>
        <v>0</v>
      </c>
      <c r="DH238" s="372"/>
      <c r="DI238" s="267">
        <f t="shared" ref="DI238:DI251" si="551">IF(AG238=1,1,0)</f>
        <v>0</v>
      </c>
      <c r="DJ238" s="373"/>
      <c r="DK238" s="374">
        <f t="shared" si="514"/>
        <v>0</v>
      </c>
      <c r="DL238" s="373"/>
      <c r="DM238" s="374">
        <f t="shared" si="521"/>
        <v>0</v>
      </c>
      <c r="DN238" s="373"/>
      <c r="DO238" s="155">
        <f t="shared" ref="DO238:DO251" si="552">IF(AJ238=1,1,0)</f>
        <v>0</v>
      </c>
      <c r="DP238" s="372"/>
      <c r="DQ238" s="155">
        <f t="shared" ref="DQ238:DQ251" si="553">IF(AK238=1,1,0)</f>
        <v>0</v>
      </c>
      <c r="DR238" s="373"/>
      <c r="DS238" s="155">
        <f t="shared" ref="DS238:DS251" si="554">IF(AL238=1,1,0)</f>
        <v>0</v>
      </c>
      <c r="DT238" s="372"/>
      <c r="DU238" s="155">
        <f t="shared" ref="DU238:DU251" si="555">IF(AM238=1,1,0)</f>
        <v>0</v>
      </c>
      <c r="DV238" s="373"/>
      <c r="DW238" s="368">
        <f>IF(AN238=1,1,0)</f>
        <v>0</v>
      </c>
      <c r="DX238" s="372"/>
      <c r="DY238" s="154">
        <f t="shared" ref="DY238:DY273" si="556">IF(AO238=1,1,0)</f>
        <v>0</v>
      </c>
      <c r="DZ238" s="373"/>
      <c r="EA238" s="154">
        <f>IF(AP238=1,1,0)</f>
        <v>0</v>
      </c>
      <c r="EB238" s="373"/>
      <c r="EC238" s="269">
        <f>IF(AQ238=1,1,0)</f>
        <v>0</v>
      </c>
      <c r="ED238" s="376"/>
      <c r="EE238" s="271">
        <f>IF(AV238=0,0,1)</f>
        <v>0</v>
      </c>
      <c r="EF238" s="377"/>
      <c r="EG238" s="273"/>
      <c r="EH238" s="274"/>
      <c r="EI238" s="275"/>
      <c r="EJ238" s="276"/>
      <c r="EK238" s="275"/>
      <c r="EL238" s="277"/>
      <c r="EM238" s="278" t="str">
        <f t="shared" ref="EM238:EM251" si="557">IF(CE238="-"," ",IF(AR238=1,1," "))</f>
        <v xml:space="preserve"> </v>
      </c>
      <c r="EN238" s="372"/>
      <c r="EO238" s="155">
        <f t="shared" ref="EO238:EO251" si="558">IF(AT238=1,1,0)</f>
        <v>0</v>
      </c>
      <c r="EP238" s="373"/>
      <c r="ER238" s="194" t="str">
        <f>IF(AND($AE238&gt;=11,$AE238&lt;=16,$I231="国内"),"1","-")</f>
        <v>-</v>
      </c>
      <c r="ET238" s="154">
        <v>45828</v>
      </c>
      <c r="EU238" s="367">
        <v>4163222</v>
      </c>
      <c r="EV238" s="154">
        <v>45828</v>
      </c>
      <c r="EW238" s="367">
        <v>4163222</v>
      </c>
      <c r="EX238" s="1274"/>
      <c r="EY238" s="1273"/>
      <c r="EZ238" s="154">
        <f t="shared" ref="EZ238:EZ250" si="559">IF($AE238=0,"　",VLOOKUP($AE238,ﾚｰｻﾞOP,62,0))</f>
        <v>0</v>
      </c>
      <c r="FA238" s="367"/>
      <c r="FB238" s="154">
        <v>45784</v>
      </c>
      <c r="FC238" s="367">
        <v>4163175</v>
      </c>
      <c r="FD238" s="154">
        <f>IF($AE238=0,"　",VLOOKUP($AE238,ﾚｰｻﾞOP,64,0))</f>
        <v>0</v>
      </c>
      <c r="FE238" s="367"/>
      <c r="FF238" s="155">
        <f t="shared" ref="FF238:FF251" si="560">IF($AE238=0,"　",VLOOKUP($AE238,ﾚｰｻﾞOP,65,0))</f>
        <v>0</v>
      </c>
      <c r="FG238" s="367"/>
      <c r="FH238" s="154">
        <f>IF($AE238=0,"　",VLOOKUP($AE238,ﾚｰｻﾞOP,66,0))</f>
        <v>0</v>
      </c>
      <c r="FI238" s="367"/>
      <c r="FJ238" s="154">
        <v>45828</v>
      </c>
      <c r="FK238" s="373">
        <v>4163223</v>
      </c>
      <c r="FL238" s="155">
        <v>1</v>
      </c>
      <c r="FM238" s="279"/>
      <c r="FN238" s="1184"/>
      <c r="FO238" s="280"/>
      <c r="FP238" s="281"/>
      <c r="FQ238" s="282"/>
      <c r="FS238" s="281"/>
      <c r="FT238" s="282"/>
    </row>
    <row r="239" spans="1:176" ht="18.600000000000001" customHeight="1">
      <c r="A239" s="228">
        <f t="shared" si="477"/>
        <v>229</v>
      </c>
      <c r="B239" s="343" t="str">
        <f t="shared" si="393"/>
        <v>　</v>
      </c>
      <c r="C239" s="1353">
        <v>45870</v>
      </c>
      <c r="D239" s="1709" t="s">
        <v>1025</v>
      </c>
      <c r="E239" s="1710">
        <v>62253002</v>
      </c>
      <c r="F239" s="595" t="s">
        <v>1331</v>
      </c>
      <c r="G239" s="1263"/>
      <c r="H239" s="597" t="s">
        <v>632</v>
      </c>
      <c r="I239" s="1264" t="s">
        <v>61</v>
      </c>
      <c r="J239" s="1264" t="s">
        <v>1109</v>
      </c>
      <c r="K239" s="599"/>
      <c r="L239" s="600"/>
      <c r="M239" s="352">
        <v>45846</v>
      </c>
      <c r="N239" s="353"/>
      <c r="O239" s="354">
        <v>45847</v>
      </c>
      <c r="P239" s="353">
        <v>45847</v>
      </c>
      <c r="Q239" s="354">
        <v>45848</v>
      </c>
      <c r="R239" s="353"/>
      <c r="S239" s="354">
        <v>45848</v>
      </c>
      <c r="T239" s="353">
        <v>45848</v>
      </c>
      <c r="U239" s="355">
        <v>45850</v>
      </c>
      <c r="V239" s="353">
        <v>45853</v>
      </c>
      <c r="W239" s="356">
        <v>45854</v>
      </c>
      <c r="X239" s="357">
        <v>45855</v>
      </c>
      <c r="Y239" s="359">
        <v>45860</v>
      </c>
      <c r="Z239" s="359">
        <v>45860</v>
      </c>
      <c r="AA239" s="601"/>
      <c r="AB239" s="359"/>
      <c r="AC239" s="602"/>
      <c r="AD239" s="361"/>
      <c r="AE239" s="362"/>
      <c r="AF239" s="363" t="str">
        <f t="shared" si="464"/>
        <v>　</v>
      </c>
      <c r="AG239" s="364" t="str">
        <f t="shared" si="522"/>
        <v>　</v>
      </c>
      <c r="AH239" s="364" t="str">
        <f t="shared" si="523"/>
        <v>　</v>
      </c>
      <c r="AI239" s="364" t="str">
        <f>IF($AE239=0,"　",VLOOKUP($AE239,ﾚｰｻﾞOP,36,0))</f>
        <v>　</v>
      </c>
      <c r="AJ239" s="364" t="str">
        <f t="shared" si="524"/>
        <v>　</v>
      </c>
      <c r="AK239" s="364" t="str">
        <f t="shared" si="525"/>
        <v>　</v>
      </c>
      <c r="AL239" s="364"/>
      <c r="AM239" s="364"/>
      <c r="AN239" s="364" t="str">
        <f>IF($AE239=0,"　",VLOOKUP($AE239,ﾚｰｻﾞOP,37,0))</f>
        <v>　</v>
      </c>
      <c r="AO239" s="364" t="str">
        <f t="shared" si="526"/>
        <v>　</v>
      </c>
      <c r="AP239" s="363" t="str">
        <f>IF($AE239=0,"　",VLOOKUP($AE239,ﾚｰｻﾞOP,43,0))</f>
        <v>　</v>
      </c>
      <c r="AQ239" s="255" t="str">
        <f>IF($AE239=0,"　",VLOOKUP($AE239,ﾚｰｻﾞOP,45,0))</f>
        <v>　</v>
      </c>
      <c r="AR239" s="255" t="str">
        <f t="shared" si="527"/>
        <v>　</v>
      </c>
      <c r="AS239" s="255" t="str">
        <f t="shared" si="527"/>
        <v>　</v>
      </c>
      <c r="AT239" s="255"/>
      <c r="AU239" s="256">
        <f t="shared" si="520"/>
        <v>0</v>
      </c>
      <c r="AV239" s="257">
        <f t="shared" si="515"/>
        <v>0</v>
      </c>
      <c r="AW239" s="590" t="str">
        <f>IF($AE239=0,"　",VLOOKUP($AE239,ﾚｰｻﾞOP,5,0))</f>
        <v>　</v>
      </c>
      <c r="AX239" s="369"/>
      <c r="AY239" s="154" t="str">
        <f>IF($AE239=0,"　",VLOOKUP($AE239,ﾚｰｻﾞOP,6,0))</f>
        <v>　</v>
      </c>
      <c r="AZ239" s="367"/>
      <c r="BA239" s="154" t="str">
        <f>IF($AE239=0,"　",VLOOKUP($AE239,ﾚｰｻﾞOP,7,0))</f>
        <v>　</v>
      </c>
      <c r="BB239" s="367"/>
      <c r="BC239" s="368" t="str">
        <f>IF($AE239=0,"　",VLOOKUP($AE239,ﾚｰｻﾞOP,8,0))</f>
        <v>　</v>
      </c>
      <c r="BD239" s="369"/>
      <c r="BE239" s="154" t="str">
        <f>IF($AE239=0,"　",VLOOKUP($AE239,ﾚｰｻﾞOP,9,0))</f>
        <v>　</v>
      </c>
      <c r="BF239" s="367"/>
      <c r="BG239" s="368" t="str">
        <f>IF($AE239=0,"　",VLOOKUP($AE239,ﾚｰｻﾞOP,10,0))</f>
        <v>　</v>
      </c>
      <c r="BH239" s="367"/>
      <c r="BI239" s="154" t="str">
        <f>IF($AE239=0,"　",VLOOKUP($AE239,ﾚｰｻﾞOP,11,0))</f>
        <v>　</v>
      </c>
      <c r="BJ239" s="367"/>
      <c r="BK239" s="154" t="str">
        <f t="shared" si="528"/>
        <v>　</v>
      </c>
      <c r="BL239" s="367"/>
      <c r="BM239" s="154" t="str">
        <f t="shared" si="529"/>
        <v>　</v>
      </c>
      <c r="BN239" s="367"/>
      <c r="BO239" s="155" t="str">
        <f t="shared" si="530"/>
        <v>　</v>
      </c>
      <c r="BP239" s="367"/>
      <c r="BQ239" s="154" t="str">
        <f t="shared" si="531"/>
        <v>　</v>
      </c>
      <c r="BR239" s="369"/>
      <c r="BS239" s="154" t="str">
        <f t="shared" si="532"/>
        <v>　</v>
      </c>
      <c r="BT239" s="369"/>
      <c r="BU239" s="154" t="str">
        <f t="shared" si="533"/>
        <v>　</v>
      </c>
      <c r="BV239" s="369"/>
      <c r="BW239" s="154" t="str">
        <f t="shared" si="534"/>
        <v>　</v>
      </c>
      <c r="BX239" s="367"/>
      <c r="BY239" s="154" t="str">
        <f t="shared" si="535"/>
        <v>　</v>
      </c>
      <c r="BZ239" s="369"/>
      <c r="CA239" s="154" t="str">
        <f t="shared" si="536"/>
        <v>　</v>
      </c>
      <c r="CB239" s="367"/>
      <c r="CC239" s="154" t="str">
        <f t="shared" si="537"/>
        <v>　</v>
      </c>
      <c r="CD239" s="367"/>
      <c r="CE239" s="154" t="str">
        <f t="shared" si="538"/>
        <v>　</v>
      </c>
      <c r="CF239" s="369"/>
      <c r="CG239" s="155" t="str">
        <f t="shared" si="539"/>
        <v>　</v>
      </c>
      <c r="CH239" s="367"/>
      <c r="CI239" s="154" t="str">
        <f t="shared" si="540"/>
        <v>　</v>
      </c>
      <c r="CJ239" s="369"/>
      <c r="CK239" s="154" t="str">
        <f t="shared" si="541"/>
        <v>　</v>
      </c>
      <c r="CL239" s="367"/>
      <c r="CM239" s="154" t="str">
        <f t="shared" si="542"/>
        <v>　</v>
      </c>
      <c r="CN239" s="367"/>
      <c r="CO239" s="155" t="str">
        <f t="shared" si="543"/>
        <v>　</v>
      </c>
      <c r="CP239" s="367"/>
      <c r="CQ239" s="155" t="str">
        <f t="shared" si="544"/>
        <v>　</v>
      </c>
      <c r="CR239" s="367"/>
      <c r="CS239" s="154" t="str">
        <f t="shared" si="545"/>
        <v>　</v>
      </c>
      <c r="CT239" s="367"/>
      <c r="CU239" s="155"/>
      <c r="CV239" s="367"/>
      <c r="CW239" s="154" t="str">
        <f t="shared" si="546"/>
        <v>　</v>
      </c>
      <c r="CX239" s="367"/>
      <c r="CY239" s="155" t="str">
        <f t="shared" si="547"/>
        <v>　</v>
      </c>
      <c r="CZ239" s="367"/>
      <c r="DA239" s="154" t="str">
        <f t="shared" si="548"/>
        <v>　</v>
      </c>
      <c r="DB239" s="369"/>
      <c r="DC239" s="155" t="str">
        <f t="shared" si="549"/>
        <v>　</v>
      </c>
      <c r="DD239" s="367"/>
      <c r="DE239" s="374">
        <f t="shared" si="550"/>
        <v>0</v>
      </c>
      <c r="DF239" s="373"/>
      <c r="DG239" s="265">
        <f t="shared" si="518"/>
        <v>0</v>
      </c>
      <c r="DH239" s="372"/>
      <c r="DI239" s="267">
        <f t="shared" si="551"/>
        <v>0</v>
      </c>
      <c r="DJ239" s="373"/>
      <c r="DK239" s="374">
        <f t="shared" si="514"/>
        <v>0</v>
      </c>
      <c r="DL239" s="373"/>
      <c r="DM239" s="374">
        <f t="shared" si="521"/>
        <v>0</v>
      </c>
      <c r="DN239" s="373"/>
      <c r="DO239" s="155">
        <f t="shared" si="552"/>
        <v>0</v>
      </c>
      <c r="DP239" s="372"/>
      <c r="DQ239" s="155">
        <f t="shared" si="553"/>
        <v>0</v>
      </c>
      <c r="DR239" s="373"/>
      <c r="DS239" s="155">
        <f t="shared" si="554"/>
        <v>0</v>
      </c>
      <c r="DT239" s="372"/>
      <c r="DU239" s="155">
        <f t="shared" si="555"/>
        <v>0</v>
      </c>
      <c r="DV239" s="373"/>
      <c r="DW239" s="368">
        <f>IF(AN239=1,1,0)</f>
        <v>0</v>
      </c>
      <c r="DX239" s="372"/>
      <c r="DY239" s="154">
        <f t="shared" si="556"/>
        <v>0</v>
      </c>
      <c r="DZ239" s="373"/>
      <c r="EA239" s="154">
        <f>IF(AP239=1,1,0)</f>
        <v>0</v>
      </c>
      <c r="EB239" s="373"/>
      <c r="EC239" s="269">
        <f>IF(AQ239=1,1,0)</f>
        <v>0</v>
      </c>
      <c r="ED239" s="376"/>
      <c r="EE239" s="271">
        <f>IF(AV239=0,0,1)</f>
        <v>0</v>
      </c>
      <c r="EF239" s="377"/>
      <c r="EG239" s="273"/>
      <c r="EH239" s="274"/>
      <c r="EI239" s="275"/>
      <c r="EJ239" s="276"/>
      <c r="EK239" s="275"/>
      <c r="EL239" s="277"/>
      <c r="EM239" s="278" t="str">
        <f t="shared" si="557"/>
        <v xml:space="preserve"> </v>
      </c>
      <c r="EN239" s="372"/>
      <c r="EO239" s="155">
        <f t="shared" si="558"/>
        <v>0</v>
      </c>
      <c r="EP239" s="373"/>
      <c r="ER239" s="194" t="str">
        <f>IF(AND($AE239&gt;=11,$AE239&lt;=16,$I238="国内"),"1","-")</f>
        <v>-</v>
      </c>
      <c r="ET239" s="154" t="str">
        <f>IF($AE239=0,"　",VLOOKUP($AE239,ﾚｰｻﾞOP,60,0))</f>
        <v>　</v>
      </c>
      <c r="EU239" s="367"/>
      <c r="EV239" s="154" t="str">
        <f>IF($AE239=0,"　",VLOOKUP($AE239,ﾚｰｻﾞOP,60,0))</f>
        <v>　</v>
      </c>
      <c r="EW239" s="367"/>
      <c r="EX239" s="1274"/>
      <c r="EY239" s="1273"/>
      <c r="EZ239" s="154" t="str">
        <f t="shared" si="559"/>
        <v>　</v>
      </c>
      <c r="FA239" s="367"/>
      <c r="FB239" s="154" t="str">
        <f t="shared" ref="FB239:FB247" si="561">IF($AE239=0,"　",VLOOKUP($AE239,ﾚｰｻﾞOP,63,0))</f>
        <v>　</v>
      </c>
      <c r="FC239" s="367"/>
      <c r="FD239" s="154" t="str">
        <f>IF($AE239=0,"　",VLOOKUP($AE239,ﾚｰｻﾞOP,64,0))</f>
        <v>　</v>
      </c>
      <c r="FE239" s="367"/>
      <c r="FF239" s="155" t="str">
        <f t="shared" si="560"/>
        <v>　</v>
      </c>
      <c r="FG239" s="367"/>
      <c r="FH239" s="154" t="str">
        <f>IF($AE239=0,"　",VLOOKUP($AE239,ﾚｰｻﾞOP,66,0))</f>
        <v>　</v>
      </c>
      <c r="FI239" s="367"/>
      <c r="FJ239" s="154" t="str">
        <f>IF($AE239=0,"　",VLOOKUP($AE239,ﾚｰｻﾞOP,67,0))</f>
        <v>　</v>
      </c>
      <c r="FK239" s="373"/>
      <c r="FL239" s="155" t="str">
        <f>IF($AE239=0,"　",VLOOKUP($AE239,ﾚｰｻﾞOP,68,0))</f>
        <v>　</v>
      </c>
      <c r="FM239" s="279"/>
      <c r="FN239" s="1184"/>
      <c r="FO239" s="280"/>
      <c r="FP239" s="281"/>
      <c r="FQ239" s="282"/>
      <c r="FS239" s="281">
        <v>1</v>
      </c>
      <c r="FT239" s="282"/>
    </row>
    <row r="240" spans="1:176" ht="18.600000000000001" customHeight="1">
      <c r="A240" s="228">
        <f t="shared" si="477"/>
        <v>230</v>
      </c>
      <c r="B240" s="343" t="str">
        <f t="shared" si="393"/>
        <v>4IE</v>
      </c>
      <c r="C240" s="1353">
        <v>45870</v>
      </c>
      <c r="D240" s="1050" t="s">
        <v>1024</v>
      </c>
      <c r="E240" s="1711">
        <v>89610079</v>
      </c>
      <c r="F240" s="595" t="s">
        <v>2206</v>
      </c>
      <c r="G240" s="1263"/>
      <c r="H240" s="597" t="s">
        <v>630</v>
      </c>
      <c r="I240" s="1264" t="s">
        <v>64</v>
      </c>
      <c r="J240" s="1264" t="s">
        <v>20</v>
      </c>
      <c r="K240" s="599" t="s">
        <v>11</v>
      </c>
      <c r="L240" s="600"/>
      <c r="M240" s="352">
        <v>45847</v>
      </c>
      <c r="N240" s="353"/>
      <c r="O240" s="354">
        <v>45848</v>
      </c>
      <c r="P240" s="353">
        <v>45846</v>
      </c>
      <c r="Q240" s="354">
        <v>45849</v>
      </c>
      <c r="R240" s="353">
        <v>45847</v>
      </c>
      <c r="S240" s="354">
        <v>45849</v>
      </c>
      <c r="T240" s="353">
        <v>45849</v>
      </c>
      <c r="U240" s="355">
        <v>45853</v>
      </c>
      <c r="V240" s="353">
        <v>45853</v>
      </c>
      <c r="W240" s="356">
        <v>45855</v>
      </c>
      <c r="X240" s="357">
        <v>45855</v>
      </c>
      <c r="Y240" s="359">
        <v>45860</v>
      </c>
      <c r="Z240" s="359">
        <v>45860</v>
      </c>
      <c r="AA240" s="601"/>
      <c r="AB240" s="359"/>
      <c r="AC240" s="602"/>
      <c r="AD240" s="361"/>
      <c r="AE240" s="362">
        <v>25</v>
      </c>
      <c r="AF240" s="363" t="str">
        <f t="shared" si="464"/>
        <v>4IE</v>
      </c>
      <c r="AG240" s="364" t="str">
        <f t="shared" si="522"/>
        <v>-</v>
      </c>
      <c r="AH240" s="364" t="str">
        <f t="shared" si="523"/>
        <v>-</v>
      </c>
      <c r="AI240" s="364" t="str">
        <f>IF($AE240=0,"　",VLOOKUP($AE240,ﾚｰｻﾞOP,36,0))</f>
        <v>-</v>
      </c>
      <c r="AJ240" s="364" t="str">
        <f t="shared" si="524"/>
        <v>-</v>
      </c>
      <c r="AK240" s="364" t="str">
        <f t="shared" si="525"/>
        <v>-</v>
      </c>
      <c r="AL240" s="364"/>
      <c r="AM240" s="364"/>
      <c r="AN240" s="364" t="str">
        <f>IF($AE240=0,"　",VLOOKUP($AE240,ﾚｰｻﾞOP,37,0))</f>
        <v>-</v>
      </c>
      <c r="AO240" s="364" t="str">
        <f t="shared" si="526"/>
        <v>-</v>
      </c>
      <c r="AP240" s="363" t="str">
        <f>IF($AE240=0,"　",VLOOKUP($AE240,ﾚｰｻﾞOP,43,0))</f>
        <v>-</v>
      </c>
      <c r="AQ240" s="255" t="str">
        <f>IF($AE240=0,"　",VLOOKUP($AE240,ﾚｰｻﾞOP,45,0))</f>
        <v>-</v>
      </c>
      <c r="AR240" s="255">
        <f t="shared" si="527"/>
        <v>0</v>
      </c>
      <c r="AS240" s="255">
        <f t="shared" si="527"/>
        <v>0</v>
      </c>
      <c r="AT240" s="255"/>
      <c r="AU240" s="256">
        <f t="shared" si="520"/>
        <v>0</v>
      </c>
      <c r="AV240" s="257">
        <f t="shared" si="515"/>
        <v>0</v>
      </c>
      <c r="AW240" s="590" t="str">
        <f>IF($AE240=0,"　",VLOOKUP($AE240,ﾚｰｻﾞOP,5,0))</f>
        <v>-</v>
      </c>
      <c r="AX240" s="369"/>
      <c r="AY240" s="154" t="str">
        <f>IF($AE240=0,"　",VLOOKUP($AE240,ﾚｰｻﾞOP,6,0))</f>
        <v>-</v>
      </c>
      <c r="AZ240" s="367"/>
      <c r="BA240" s="154" t="str">
        <f>IF($AE240=0,"　",VLOOKUP($AE240,ﾚｰｻﾞOP,7,0))</f>
        <v>-</v>
      </c>
      <c r="BB240" s="367"/>
      <c r="BC240" s="368" t="str">
        <f>IF($AE240=0,"　",VLOOKUP($AE240,ﾚｰｻﾞOP,8,0))</f>
        <v>-</v>
      </c>
      <c r="BD240" s="369"/>
      <c r="BE240" s="154" t="str">
        <f>IF($AE240=0,"　",VLOOKUP($AE240,ﾚｰｻﾞOP,9,0))</f>
        <v>-</v>
      </c>
      <c r="BF240" s="367"/>
      <c r="BG240" s="368" t="str">
        <f>IF($AE240=0,"　",VLOOKUP($AE240,ﾚｰｻﾞOP,10,0))</f>
        <v>-</v>
      </c>
      <c r="BH240" s="367"/>
      <c r="BI240" s="154" t="str">
        <f>IF($AE240=0,"　",VLOOKUP($AE240,ﾚｰｻﾞOP,11,0))</f>
        <v>-</v>
      </c>
      <c r="BJ240" s="367"/>
      <c r="BK240" s="154" t="str">
        <f t="shared" si="528"/>
        <v>-</v>
      </c>
      <c r="BL240" s="367"/>
      <c r="BM240" s="154" t="str">
        <f t="shared" si="529"/>
        <v>-</v>
      </c>
      <c r="BN240" s="367"/>
      <c r="BO240" s="155" t="str">
        <f t="shared" si="530"/>
        <v>-</v>
      </c>
      <c r="BP240" s="367"/>
      <c r="BQ240" s="154" t="str">
        <f t="shared" si="531"/>
        <v>-</v>
      </c>
      <c r="BR240" s="369"/>
      <c r="BS240" s="154" t="str">
        <f t="shared" si="532"/>
        <v>-</v>
      </c>
      <c r="BT240" s="369"/>
      <c r="BU240" s="154" t="str">
        <f t="shared" si="533"/>
        <v>-</v>
      </c>
      <c r="BV240" s="369"/>
      <c r="BW240" s="154" t="str">
        <f t="shared" si="534"/>
        <v>-</v>
      </c>
      <c r="BX240" s="367"/>
      <c r="BY240" s="154" t="str">
        <f t="shared" si="535"/>
        <v>-</v>
      </c>
      <c r="BZ240" s="369"/>
      <c r="CA240" s="154" t="str">
        <f t="shared" si="536"/>
        <v>-</v>
      </c>
      <c r="CB240" s="367"/>
      <c r="CC240" s="154" t="str">
        <f t="shared" si="537"/>
        <v>-</v>
      </c>
      <c r="CD240" s="367"/>
      <c r="CE240" s="154" t="str">
        <f t="shared" si="538"/>
        <v>-</v>
      </c>
      <c r="CF240" s="369"/>
      <c r="CG240" s="155" t="str">
        <f t="shared" si="539"/>
        <v>-</v>
      </c>
      <c r="CH240" s="367"/>
      <c r="CI240" s="154" t="str">
        <f t="shared" si="540"/>
        <v>-</v>
      </c>
      <c r="CJ240" s="369"/>
      <c r="CK240" s="154" t="str">
        <f t="shared" si="541"/>
        <v>-</v>
      </c>
      <c r="CL240" s="367"/>
      <c r="CM240" s="154" t="str">
        <f t="shared" si="542"/>
        <v>-</v>
      </c>
      <c r="CN240" s="367"/>
      <c r="CO240" s="155" t="str">
        <f t="shared" si="543"/>
        <v>-</v>
      </c>
      <c r="CP240" s="367"/>
      <c r="CQ240" s="155" t="str">
        <f t="shared" si="544"/>
        <v>-</v>
      </c>
      <c r="CR240" s="367"/>
      <c r="CS240" s="154" t="str">
        <f t="shared" si="545"/>
        <v>-</v>
      </c>
      <c r="CT240" s="367"/>
      <c r="CU240" s="155"/>
      <c r="CV240" s="367"/>
      <c r="CW240" s="154" t="str">
        <f t="shared" si="546"/>
        <v>-</v>
      </c>
      <c r="CX240" s="367"/>
      <c r="CY240" s="155" t="str">
        <f t="shared" si="547"/>
        <v>-</v>
      </c>
      <c r="CZ240" s="367"/>
      <c r="DA240" s="154" t="str">
        <f t="shared" si="548"/>
        <v>-</v>
      </c>
      <c r="DB240" s="369"/>
      <c r="DC240" s="155" t="str">
        <f t="shared" si="549"/>
        <v>-</v>
      </c>
      <c r="DD240" s="367"/>
      <c r="DE240" s="374">
        <f t="shared" si="550"/>
        <v>0</v>
      </c>
      <c r="DF240" s="373"/>
      <c r="DG240" s="265">
        <f t="shared" si="518"/>
        <v>0</v>
      </c>
      <c r="DH240" s="372"/>
      <c r="DI240" s="267">
        <f t="shared" si="551"/>
        <v>0</v>
      </c>
      <c r="DJ240" s="373"/>
      <c r="DK240" s="374">
        <f t="shared" si="514"/>
        <v>0</v>
      </c>
      <c r="DL240" s="373"/>
      <c r="DM240" s="374">
        <f t="shared" si="521"/>
        <v>0</v>
      </c>
      <c r="DN240" s="373"/>
      <c r="DO240" s="155">
        <f t="shared" si="552"/>
        <v>0</v>
      </c>
      <c r="DP240" s="372"/>
      <c r="DQ240" s="155">
        <f t="shared" si="553"/>
        <v>0</v>
      </c>
      <c r="DR240" s="373"/>
      <c r="DS240" s="155">
        <f t="shared" si="554"/>
        <v>0</v>
      </c>
      <c r="DT240" s="372"/>
      <c r="DU240" s="155">
        <f t="shared" si="555"/>
        <v>0</v>
      </c>
      <c r="DV240" s="373"/>
      <c r="DW240" s="368">
        <f>IF(AN240=1,1,0)</f>
        <v>0</v>
      </c>
      <c r="DX240" s="372"/>
      <c r="DY240" s="154">
        <f t="shared" si="556"/>
        <v>0</v>
      </c>
      <c r="DZ240" s="373"/>
      <c r="EA240" s="154">
        <f>IF(AP240=1,1,0)</f>
        <v>0</v>
      </c>
      <c r="EB240" s="373"/>
      <c r="EC240" s="269">
        <f>IF(AQ240=1,1,0)</f>
        <v>0</v>
      </c>
      <c r="ED240" s="376"/>
      <c r="EE240" s="271">
        <f>IF(AV240=0,0,1)</f>
        <v>0</v>
      </c>
      <c r="EF240" s="377"/>
      <c r="EG240" s="273"/>
      <c r="EH240" s="274"/>
      <c r="EI240" s="275"/>
      <c r="EJ240" s="276"/>
      <c r="EK240" s="275"/>
      <c r="EL240" s="277"/>
      <c r="EM240" s="278" t="str">
        <f t="shared" si="557"/>
        <v xml:space="preserve"> </v>
      </c>
      <c r="EN240" s="372"/>
      <c r="EO240" s="155">
        <f t="shared" si="558"/>
        <v>0</v>
      </c>
      <c r="EP240" s="373"/>
      <c r="ER240" s="194" t="e">
        <f>IF(AND($AE240&gt;=11,$AE240&lt;=16,#REF!="国内"),"1","-")</f>
        <v>#REF!</v>
      </c>
      <c r="ET240" s="154">
        <v>45828</v>
      </c>
      <c r="EU240" s="367">
        <v>4163222</v>
      </c>
      <c r="EV240" s="154">
        <v>45828</v>
      </c>
      <c r="EW240" s="367">
        <v>4163222</v>
      </c>
      <c r="EX240" s="1274"/>
      <c r="EY240" s="1273"/>
      <c r="EZ240" s="154">
        <f t="shared" si="559"/>
        <v>0</v>
      </c>
      <c r="FA240" s="367"/>
      <c r="FB240" s="154">
        <f t="shared" si="561"/>
        <v>0</v>
      </c>
      <c r="FC240" s="367"/>
      <c r="FD240" s="154">
        <v>45805</v>
      </c>
      <c r="FE240" s="367">
        <v>4163186</v>
      </c>
      <c r="FF240" s="155">
        <f t="shared" si="560"/>
        <v>0</v>
      </c>
      <c r="FG240" s="367"/>
      <c r="FH240" s="154">
        <v>45770</v>
      </c>
      <c r="FI240" s="367">
        <v>4163173</v>
      </c>
      <c r="FJ240" s="154">
        <v>45828</v>
      </c>
      <c r="FK240" s="373">
        <v>4163223</v>
      </c>
      <c r="FL240" s="155">
        <v>1</v>
      </c>
      <c r="FM240" s="279"/>
      <c r="FN240" s="1184">
        <v>45799</v>
      </c>
      <c r="FO240" s="280">
        <v>4154235</v>
      </c>
      <c r="FP240" s="281"/>
      <c r="FQ240" s="282"/>
      <c r="FS240" s="281"/>
      <c r="FT240" s="282"/>
    </row>
    <row r="241" spans="1:176" ht="18.600000000000001" customHeight="1">
      <c r="A241" s="228">
        <f t="shared" si="477"/>
        <v>231</v>
      </c>
      <c r="B241" s="343" t="str">
        <f t="shared" si="393"/>
        <v>4IE</v>
      </c>
      <c r="C241" s="1353">
        <v>45870</v>
      </c>
      <c r="D241" s="1578" t="s">
        <v>1024</v>
      </c>
      <c r="E241" s="1712">
        <v>89610080</v>
      </c>
      <c r="F241" s="595" t="s">
        <v>2207</v>
      </c>
      <c r="G241" s="1263"/>
      <c r="H241" s="597" t="s">
        <v>630</v>
      </c>
      <c r="I241" s="1264" t="s">
        <v>64</v>
      </c>
      <c r="J241" s="1264" t="s">
        <v>20</v>
      </c>
      <c r="K241" s="599" t="s">
        <v>11</v>
      </c>
      <c r="L241" s="600"/>
      <c r="M241" s="352">
        <v>45847</v>
      </c>
      <c r="N241" s="353"/>
      <c r="O241" s="354">
        <v>45848</v>
      </c>
      <c r="P241" s="353">
        <v>45847</v>
      </c>
      <c r="Q241" s="354">
        <v>45849</v>
      </c>
      <c r="R241" s="353">
        <v>45848</v>
      </c>
      <c r="S241" s="354">
        <v>45849</v>
      </c>
      <c r="T241" s="353">
        <v>45849</v>
      </c>
      <c r="U241" s="355">
        <v>45853</v>
      </c>
      <c r="V241" s="353">
        <v>45853</v>
      </c>
      <c r="W241" s="356">
        <v>45855</v>
      </c>
      <c r="X241" s="357">
        <v>45856</v>
      </c>
      <c r="Y241" s="359">
        <v>45861</v>
      </c>
      <c r="Z241" s="359">
        <v>45861</v>
      </c>
      <c r="AA241" s="601"/>
      <c r="AB241" s="359"/>
      <c r="AC241" s="602"/>
      <c r="AD241" s="361"/>
      <c r="AE241" s="362">
        <v>25</v>
      </c>
      <c r="AF241" s="363" t="str">
        <f t="shared" si="464"/>
        <v>4IE</v>
      </c>
      <c r="AG241" s="364" t="str">
        <f t="shared" si="522"/>
        <v>-</v>
      </c>
      <c r="AH241" s="364" t="str">
        <f t="shared" si="523"/>
        <v>-</v>
      </c>
      <c r="AI241" s="364" t="str">
        <f>IF($AE241=0,"　",VLOOKUP($AE241,ﾚｰｻﾞOP,36,0))</f>
        <v>-</v>
      </c>
      <c r="AJ241" s="364" t="str">
        <f t="shared" si="524"/>
        <v>-</v>
      </c>
      <c r="AK241" s="364" t="str">
        <f t="shared" si="525"/>
        <v>-</v>
      </c>
      <c r="AL241" s="364"/>
      <c r="AM241" s="364"/>
      <c r="AN241" s="364" t="str">
        <f>IF($AE241=0,"　",VLOOKUP($AE241,ﾚｰｻﾞOP,37,0))</f>
        <v>-</v>
      </c>
      <c r="AO241" s="364" t="str">
        <f t="shared" si="526"/>
        <v>-</v>
      </c>
      <c r="AP241" s="363" t="str">
        <f>IF($AE241=0,"　",VLOOKUP($AE241,ﾚｰｻﾞOP,43,0))</f>
        <v>-</v>
      </c>
      <c r="AQ241" s="255" t="str">
        <f>IF($AE241=0,"　",VLOOKUP($AE241,ﾚｰｻﾞOP,45,0))</f>
        <v>-</v>
      </c>
      <c r="AR241" s="255">
        <f t="shared" si="527"/>
        <v>0</v>
      </c>
      <c r="AS241" s="255">
        <f t="shared" si="527"/>
        <v>0</v>
      </c>
      <c r="AT241" s="255"/>
      <c r="AU241" s="256">
        <f t="shared" si="520"/>
        <v>0</v>
      </c>
      <c r="AV241" s="257">
        <f t="shared" si="515"/>
        <v>0</v>
      </c>
      <c r="AW241" s="590" t="str">
        <f>IF($AE241=0,"　",VLOOKUP($AE241,ﾚｰｻﾞOP,5,0))</f>
        <v>-</v>
      </c>
      <c r="AX241" s="369"/>
      <c r="AY241" s="154" t="str">
        <f>IF($AE241=0,"　",VLOOKUP($AE241,ﾚｰｻﾞOP,6,0))</f>
        <v>-</v>
      </c>
      <c r="AZ241" s="367"/>
      <c r="BA241" s="154" t="str">
        <f>IF($AE241=0,"　",VLOOKUP($AE241,ﾚｰｻﾞOP,7,0))</f>
        <v>-</v>
      </c>
      <c r="BB241" s="367"/>
      <c r="BC241" s="368" t="str">
        <f>IF($AE241=0,"　",VLOOKUP($AE241,ﾚｰｻﾞOP,8,0))</f>
        <v>-</v>
      </c>
      <c r="BD241" s="369"/>
      <c r="BE241" s="154" t="str">
        <f>IF($AE241=0,"　",VLOOKUP($AE241,ﾚｰｻﾞOP,9,0))</f>
        <v>-</v>
      </c>
      <c r="BF241" s="367"/>
      <c r="BG241" s="368" t="str">
        <f>IF($AE241=0,"　",VLOOKUP($AE241,ﾚｰｻﾞOP,10,0))</f>
        <v>-</v>
      </c>
      <c r="BH241" s="367"/>
      <c r="BI241" s="154" t="str">
        <f>IF($AE241=0,"　",VLOOKUP($AE241,ﾚｰｻﾞOP,11,0))</f>
        <v>-</v>
      </c>
      <c r="BJ241" s="367"/>
      <c r="BK241" s="154" t="str">
        <f t="shared" si="528"/>
        <v>-</v>
      </c>
      <c r="BL241" s="367"/>
      <c r="BM241" s="154" t="str">
        <f t="shared" si="529"/>
        <v>-</v>
      </c>
      <c r="BN241" s="367"/>
      <c r="BO241" s="155" t="str">
        <f t="shared" si="530"/>
        <v>-</v>
      </c>
      <c r="BP241" s="367"/>
      <c r="BQ241" s="154" t="str">
        <f t="shared" si="531"/>
        <v>-</v>
      </c>
      <c r="BR241" s="369"/>
      <c r="BS241" s="154" t="str">
        <f t="shared" si="532"/>
        <v>-</v>
      </c>
      <c r="BT241" s="369"/>
      <c r="BU241" s="154" t="str">
        <f t="shared" si="533"/>
        <v>-</v>
      </c>
      <c r="BV241" s="369"/>
      <c r="BW241" s="154" t="str">
        <f t="shared" si="534"/>
        <v>-</v>
      </c>
      <c r="BX241" s="367"/>
      <c r="BY241" s="154" t="str">
        <f t="shared" si="535"/>
        <v>-</v>
      </c>
      <c r="BZ241" s="369"/>
      <c r="CA241" s="154" t="str">
        <f t="shared" si="536"/>
        <v>-</v>
      </c>
      <c r="CB241" s="367"/>
      <c r="CC241" s="154" t="str">
        <f t="shared" si="537"/>
        <v>-</v>
      </c>
      <c r="CD241" s="367"/>
      <c r="CE241" s="154" t="str">
        <f t="shared" si="538"/>
        <v>-</v>
      </c>
      <c r="CF241" s="369"/>
      <c r="CG241" s="155" t="str">
        <f t="shared" si="539"/>
        <v>-</v>
      </c>
      <c r="CH241" s="367"/>
      <c r="CI241" s="154" t="str">
        <f t="shared" si="540"/>
        <v>-</v>
      </c>
      <c r="CJ241" s="369"/>
      <c r="CK241" s="154" t="str">
        <f t="shared" si="541"/>
        <v>-</v>
      </c>
      <c r="CL241" s="367"/>
      <c r="CM241" s="154" t="str">
        <f t="shared" si="542"/>
        <v>-</v>
      </c>
      <c r="CN241" s="367"/>
      <c r="CO241" s="155" t="str">
        <f t="shared" si="543"/>
        <v>-</v>
      </c>
      <c r="CP241" s="367"/>
      <c r="CQ241" s="155" t="str">
        <f t="shared" si="544"/>
        <v>-</v>
      </c>
      <c r="CR241" s="367"/>
      <c r="CS241" s="154" t="str">
        <f t="shared" si="545"/>
        <v>-</v>
      </c>
      <c r="CT241" s="367"/>
      <c r="CU241" s="155"/>
      <c r="CV241" s="367"/>
      <c r="CW241" s="154" t="str">
        <f t="shared" si="546"/>
        <v>-</v>
      </c>
      <c r="CX241" s="367"/>
      <c r="CY241" s="155" t="str">
        <f t="shared" si="547"/>
        <v>-</v>
      </c>
      <c r="CZ241" s="367"/>
      <c r="DA241" s="154" t="str">
        <f t="shared" si="548"/>
        <v>-</v>
      </c>
      <c r="DB241" s="369"/>
      <c r="DC241" s="155" t="str">
        <f t="shared" si="549"/>
        <v>-</v>
      </c>
      <c r="DD241" s="367"/>
      <c r="DE241" s="374">
        <f t="shared" si="550"/>
        <v>0</v>
      </c>
      <c r="DF241" s="373"/>
      <c r="DG241" s="265">
        <f t="shared" si="518"/>
        <v>0</v>
      </c>
      <c r="DH241" s="372"/>
      <c r="DI241" s="267">
        <f t="shared" si="551"/>
        <v>0</v>
      </c>
      <c r="DJ241" s="373"/>
      <c r="DK241" s="374">
        <f t="shared" si="514"/>
        <v>0</v>
      </c>
      <c r="DL241" s="373"/>
      <c r="DM241" s="374">
        <f t="shared" si="521"/>
        <v>0</v>
      </c>
      <c r="DN241" s="373"/>
      <c r="DO241" s="155">
        <f t="shared" si="552"/>
        <v>0</v>
      </c>
      <c r="DP241" s="372"/>
      <c r="DQ241" s="155">
        <f t="shared" si="553"/>
        <v>0</v>
      </c>
      <c r="DR241" s="373"/>
      <c r="DS241" s="155">
        <f t="shared" si="554"/>
        <v>0</v>
      </c>
      <c r="DT241" s="372"/>
      <c r="DU241" s="155">
        <f t="shared" si="555"/>
        <v>0</v>
      </c>
      <c r="DV241" s="373"/>
      <c r="DW241" s="368">
        <f>IF(AN241=1,1,0)</f>
        <v>0</v>
      </c>
      <c r="DX241" s="372"/>
      <c r="DY241" s="154">
        <f t="shared" si="556"/>
        <v>0</v>
      </c>
      <c r="DZ241" s="373"/>
      <c r="EA241" s="154">
        <f>IF(AP241=1,1,0)</f>
        <v>0</v>
      </c>
      <c r="EB241" s="373"/>
      <c r="EC241" s="269">
        <f>IF(AQ241=1,1,0)</f>
        <v>0</v>
      </c>
      <c r="ED241" s="376"/>
      <c r="EE241" s="271">
        <f>IF(AV241=0,0,1)</f>
        <v>0</v>
      </c>
      <c r="EF241" s="377"/>
      <c r="EG241" s="273"/>
      <c r="EH241" s="274"/>
      <c r="EI241" s="275"/>
      <c r="EJ241" s="276"/>
      <c r="EK241" s="275"/>
      <c r="EL241" s="277"/>
      <c r="EM241" s="278" t="str">
        <f t="shared" si="557"/>
        <v xml:space="preserve"> </v>
      </c>
      <c r="EN241" s="372"/>
      <c r="EO241" s="155">
        <f t="shared" si="558"/>
        <v>0</v>
      </c>
      <c r="EP241" s="373"/>
      <c r="ER241" s="194" t="str">
        <f>IF(AND($AE241&gt;=11,$AE241&lt;=16,$I240="国内"),"1","-")</f>
        <v>-</v>
      </c>
      <c r="ET241" s="154">
        <v>45828</v>
      </c>
      <c r="EU241" s="367">
        <v>4163222</v>
      </c>
      <c r="EV241" s="154">
        <v>45828</v>
      </c>
      <c r="EW241" s="367">
        <v>4163222</v>
      </c>
      <c r="EX241" s="1274"/>
      <c r="EY241" s="1273"/>
      <c r="EZ241" s="154">
        <f t="shared" si="559"/>
        <v>0</v>
      </c>
      <c r="FA241" s="367"/>
      <c r="FB241" s="154">
        <f t="shared" si="561"/>
        <v>0</v>
      </c>
      <c r="FC241" s="367"/>
      <c r="FD241" s="154">
        <v>45805</v>
      </c>
      <c r="FE241" s="367">
        <v>4163186</v>
      </c>
      <c r="FF241" s="155">
        <f t="shared" si="560"/>
        <v>0</v>
      </c>
      <c r="FG241" s="367"/>
      <c r="FH241" s="154">
        <v>45770</v>
      </c>
      <c r="FI241" s="367">
        <v>4163173</v>
      </c>
      <c r="FJ241" s="154">
        <v>45828</v>
      </c>
      <c r="FK241" s="373">
        <v>4163223</v>
      </c>
      <c r="FL241" s="155">
        <v>1</v>
      </c>
      <c r="FM241" s="279"/>
      <c r="FN241" s="1184">
        <v>45799</v>
      </c>
      <c r="FO241" s="280">
        <v>4154235</v>
      </c>
      <c r="FP241" s="281"/>
      <c r="FQ241" s="282"/>
      <c r="FS241" s="281"/>
      <c r="FT241" s="282"/>
    </row>
    <row r="242" spans="1:176" ht="18.600000000000001" customHeight="1">
      <c r="A242" s="228">
        <f t="shared" si="477"/>
        <v>232</v>
      </c>
      <c r="B242" s="343" t="str">
        <f t="shared" si="393"/>
        <v>4IE</v>
      </c>
      <c r="C242" s="1353">
        <v>45870</v>
      </c>
      <c r="D242" s="1261" t="s">
        <v>36</v>
      </c>
      <c r="E242" s="1262">
        <v>72510084</v>
      </c>
      <c r="F242" s="595" t="s">
        <v>2208</v>
      </c>
      <c r="G242" s="1263"/>
      <c r="H242" s="597" t="s">
        <v>630</v>
      </c>
      <c r="I242" s="1264" t="s">
        <v>63</v>
      </c>
      <c r="J242" s="1264" t="s">
        <v>1110</v>
      </c>
      <c r="K242" s="599" t="s">
        <v>11</v>
      </c>
      <c r="L242" s="600"/>
      <c r="M242" s="352">
        <v>45848</v>
      </c>
      <c r="N242" s="353">
        <v>45846</v>
      </c>
      <c r="O242" s="354">
        <v>45849</v>
      </c>
      <c r="P242" s="353">
        <v>45847</v>
      </c>
      <c r="Q242" s="354">
        <v>45850</v>
      </c>
      <c r="R242" s="353">
        <v>45848</v>
      </c>
      <c r="S242" s="354">
        <v>45850</v>
      </c>
      <c r="T242" s="353">
        <v>45850</v>
      </c>
      <c r="U242" s="355">
        <v>45854</v>
      </c>
      <c r="V242" s="353">
        <v>45854</v>
      </c>
      <c r="W242" s="356">
        <v>45856</v>
      </c>
      <c r="X242" s="357">
        <v>45856</v>
      </c>
      <c r="Y242" s="359">
        <v>45861</v>
      </c>
      <c r="Z242" s="359">
        <v>45861</v>
      </c>
      <c r="AA242" s="601"/>
      <c r="AB242" s="359"/>
      <c r="AC242" s="251" t="s">
        <v>633</v>
      </c>
      <c r="AD242" s="361"/>
      <c r="AE242" s="362">
        <v>2</v>
      </c>
      <c r="AF242" s="363" t="str">
        <f t="shared" si="464"/>
        <v>4IE</v>
      </c>
      <c r="AG242" s="364">
        <f t="shared" si="522"/>
        <v>0</v>
      </c>
      <c r="AH242" s="364">
        <f t="shared" si="523"/>
        <v>0</v>
      </c>
      <c r="AI242" s="364">
        <v>1</v>
      </c>
      <c r="AJ242" s="364">
        <f t="shared" si="524"/>
        <v>0</v>
      </c>
      <c r="AK242" s="364">
        <f t="shared" si="525"/>
        <v>0</v>
      </c>
      <c r="AL242" s="364"/>
      <c r="AM242" s="364"/>
      <c r="AN242" s="364">
        <v>1</v>
      </c>
      <c r="AO242" s="364">
        <f t="shared" si="526"/>
        <v>0</v>
      </c>
      <c r="AP242" s="363">
        <v>1</v>
      </c>
      <c r="AQ242" s="255">
        <v>1</v>
      </c>
      <c r="AR242" s="255">
        <v>1</v>
      </c>
      <c r="AS242" s="255">
        <f t="shared" ref="AS242:AS251" si="562">IF($AE242=0,"　",VLOOKUP($AE242,ﾚｰｻﾞOP,47,0))</f>
        <v>0</v>
      </c>
      <c r="AT242" s="255"/>
      <c r="AU242" s="256">
        <f t="shared" si="520"/>
        <v>2</v>
      </c>
      <c r="AV242" s="257">
        <f t="shared" si="515"/>
        <v>1</v>
      </c>
      <c r="AW242" s="590">
        <v>45826</v>
      </c>
      <c r="AX242" s="369">
        <v>4163224</v>
      </c>
      <c r="AY242" s="154">
        <v>45826</v>
      </c>
      <c r="AZ242" s="367">
        <v>4163225</v>
      </c>
      <c r="BA242" s="154">
        <v>45826</v>
      </c>
      <c r="BB242" s="367">
        <v>4163226</v>
      </c>
      <c r="BC242" s="368">
        <v>45826</v>
      </c>
      <c r="BD242" s="369">
        <v>4163227</v>
      </c>
      <c r="BE242" s="154">
        <v>45826</v>
      </c>
      <c r="BF242" s="367">
        <v>4163228</v>
      </c>
      <c r="BG242" s="368">
        <v>45826</v>
      </c>
      <c r="BH242" s="367">
        <v>4163229</v>
      </c>
      <c r="BI242" s="154">
        <v>45826</v>
      </c>
      <c r="BJ242" s="367">
        <v>4163230</v>
      </c>
      <c r="BK242" s="154" t="str">
        <f t="shared" si="528"/>
        <v>-</v>
      </c>
      <c r="BL242" s="367"/>
      <c r="BM242" s="154" t="str">
        <f t="shared" si="529"/>
        <v>-</v>
      </c>
      <c r="BN242" s="367"/>
      <c r="BO242" s="155" t="str">
        <f t="shared" si="530"/>
        <v>-</v>
      </c>
      <c r="BP242" s="367"/>
      <c r="BQ242" s="154" t="str">
        <f t="shared" si="531"/>
        <v>-</v>
      </c>
      <c r="BR242" s="369"/>
      <c r="BS242" s="154" t="str">
        <f t="shared" si="532"/>
        <v>-</v>
      </c>
      <c r="BT242" s="369"/>
      <c r="BU242" s="154" t="str">
        <f t="shared" si="533"/>
        <v>-</v>
      </c>
      <c r="BV242" s="369"/>
      <c r="BW242" s="154" t="str">
        <f t="shared" si="534"/>
        <v>-</v>
      </c>
      <c r="BX242" s="367"/>
      <c r="BY242" s="154" t="str">
        <f t="shared" si="535"/>
        <v>-</v>
      </c>
      <c r="BZ242" s="369"/>
      <c r="CA242" s="154" t="str">
        <f t="shared" si="536"/>
        <v>-</v>
      </c>
      <c r="CB242" s="367"/>
      <c r="CC242" s="154" t="str">
        <f t="shared" si="537"/>
        <v>-</v>
      </c>
      <c r="CD242" s="367"/>
      <c r="CE242" s="154" t="str">
        <f t="shared" si="538"/>
        <v>-</v>
      </c>
      <c r="CF242" s="369"/>
      <c r="CG242" s="155" t="str">
        <f t="shared" si="539"/>
        <v>-</v>
      </c>
      <c r="CH242" s="367"/>
      <c r="CI242" s="154" t="str">
        <f t="shared" si="540"/>
        <v>-</v>
      </c>
      <c r="CJ242" s="369"/>
      <c r="CK242" s="154" t="str">
        <f t="shared" si="541"/>
        <v>-</v>
      </c>
      <c r="CL242" s="367"/>
      <c r="CM242" s="154" t="str">
        <f t="shared" si="542"/>
        <v>-</v>
      </c>
      <c r="CN242" s="367"/>
      <c r="CO242" s="155" t="str">
        <f t="shared" si="543"/>
        <v>-</v>
      </c>
      <c r="CP242" s="367"/>
      <c r="CQ242" s="155" t="str">
        <f t="shared" si="544"/>
        <v>-</v>
      </c>
      <c r="CR242" s="367"/>
      <c r="CS242" s="154" t="str">
        <f t="shared" si="545"/>
        <v>-</v>
      </c>
      <c r="CT242" s="367"/>
      <c r="CU242" s="155"/>
      <c r="CV242" s="367"/>
      <c r="CW242" s="154" t="str">
        <f t="shared" si="546"/>
        <v>-</v>
      </c>
      <c r="CX242" s="367"/>
      <c r="CY242" s="155" t="str">
        <f t="shared" si="547"/>
        <v>-</v>
      </c>
      <c r="CZ242" s="367"/>
      <c r="DA242" s="154" t="str">
        <f t="shared" si="548"/>
        <v>-</v>
      </c>
      <c r="DB242" s="369"/>
      <c r="DC242" s="155" t="str">
        <f t="shared" si="549"/>
        <v>-</v>
      </c>
      <c r="DD242" s="367"/>
      <c r="DE242" s="374">
        <f t="shared" si="550"/>
        <v>0</v>
      </c>
      <c r="DF242" s="373"/>
      <c r="DG242" s="265">
        <f t="shared" si="518"/>
        <v>0</v>
      </c>
      <c r="DH242" s="372"/>
      <c r="DI242" s="267">
        <f t="shared" si="551"/>
        <v>0</v>
      </c>
      <c r="DJ242" s="373"/>
      <c r="DK242" s="374">
        <v>45756</v>
      </c>
      <c r="DL242" s="373">
        <v>4163128</v>
      </c>
      <c r="DM242" s="374">
        <f t="shared" si="521"/>
        <v>0</v>
      </c>
      <c r="DN242" s="373"/>
      <c r="DO242" s="155">
        <f t="shared" si="552"/>
        <v>0</v>
      </c>
      <c r="DP242" s="372"/>
      <c r="DQ242" s="155">
        <f t="shared" si="553"/>
        <v>0</v>
      </c>
      <c r="DR242" s="373"/>
      <c r="DS242" s="155">
        <f t="shared" si="554"/>
        <v>0</v>
      </c>
      <c r="DT242" s="372"/>
      <c r="DU242" s="155">
        <f t="shared" si="555"/>
        <v>0</v>
      </c>
      <c r="DV242" s="373"/>
      <c r="DW242" s="368">
        <v>45833</v>
      </c>
      <c r="DX242" s="372">
        <v>4163232</v>
      </c>
      <c r="DY242" s="154">
        <f t="shared" si="556"/>
        <v>0</v>
      </c>
      <c r="DZ242" s="373"/>
      <c r="EA242" s="154">
        <v>45826</v>
      </c>
      <c r="EB242" s="373">
        <v>4163234</v>
      </c>
      <c r="EC242" s="269">
        <v>45833</v>
      </c>
      <c r="ED242" s="376">
        <v>4163235</v>
      </c>
      <c r="EE242" s="271">
        <v>45520</v>
      </c>
      <c r="EF242" s="377">
        <v>4063333</v>
      </c>
      <c r="EG242" s="273"/>
      <c r="EH242" s="274"/>
      <c r="EI242" s="275"/>
      <c r="EJ242" s="276"/>
      <c r="EK242" s="275"/>
      <c r="EL242" s="277"/>
      <c r="EM242" s="278" t="str">
        <f t="shared" si="557"/>
        <v xml:space="preserve"> </v>
      </c>
      <c r="EN242" s="372"/>
      <c r="EO242" s="155">
        <f t="shared" si="558"/>
        <v>0</v>
      </c>
      <c r="EP242" s="373"/>
      <c r="ER242" s="194" t="str">
        <f>IF(AND($AE242&gt;=11,$AE242&lt;=16,$I255="国内"),"1","-")</f>
        <v>-</v>
      </c>
      <c r="ET242" s="154" t="str">
        <f>IF($AE242=0,"　",VLOOKUP($AE242,ﾚｰｻﾞOP,60,0))</f>
        <v>-</v>
      </c>
      <c r="EU242" s="367"/>
      <c r="EV242" s="154" t="str">
        <f>IF($AE242=0,"　",VLOOKUP($AE242,ﾚｰｻﾞOP,60,0))</f>
        <v>-</v>
      </c>
      <c r="EW242" s="367"/>
      <c r="EX242" s="1274"/>
      <c r="EY242" s="1273"/>
      <c r="EZ242" s="154" t="str">
        <f t="shared" si="559"/>
        <v>-</v>
      </c>
      <c r="FA242" s="367"/>
      <c r="FB242" s="154" t="str">
        <f t="shared" si="561"/>
        <v>-</v>
      </c>
      <c r="FC242" s="367"/>
      <c r="FD242" s="154" t="str">
        <f>IF($AE242=0,"　",VLOOKUP($AE242,ﾚｰｻﾞOP,64,0))</f>
        <v>-</v>
      </c>
      <c r="FE242" s="367"/>
      <c r="FF242" s="155" t="str">
        <f t="shared" si="560"/>
        <v>-</v>
      </c>
      <c r="FG242" s="367"/>
      <c r="FH242" s="154" t="str">
        <f>IF($AE242=0,"　",VLOOKUP($AE242,ﾚｰｻﾞOP,66,0))</f>
        <v>-</v>
      </c>
      <c r="FI242" s="367"/>
      <c r="FJ242" s="154" t="str">
        <f>IF($AE242=0,"　",VLOOKUP($AE242,ﾚｰｻﾞOP,67,0))</f>
        <v>-</v>
      </c>
      <c r="FK242" s="373"/>
      <c r="FL242" s="155" t="str">
        <f>IF($AE242=0,"　",VLOOKUP($AE242,ﾚｰｻﾞOP,68,0))</f>
        <v>-</v>
      </c>
      <c r="FM242" s="279"/>
      <c r="FN242" s="1184"/>
      <c r="FO242" s="280"/>
      <c r="FP242" s="281"/>
      <c r="FQ242" s="282"/>
      <c r="FS242" s="281"/>
      <c r="FT242" s="282"/>
    </row>
    <row r="243" spans="1:176" ht="18.600000000000001" customHeight="1">
      <c r="A243" s="228">
        <f t="shared" si="477"/>
        <v>233</v>
      </c>
      <c r="B243" s="343" t="str">
        <f t="shared" ref="B243:B262" si="563">AF243</f>
        <v>4IE</v>
      </c>
      <c r="C243" s="1353">
        <v>45870</v>
      </c>
      <c r="D243" s="1578" t="s">
        <v>1024</v>
      </c>
      <c r="E243" s="1712">
        <v>89610081</v>
      </c>
      <c r="F243" s="595" t="s">
        <v>2209</v>
      </c>
      <c r="G243" s="1263"/>
      <c r="H243" s="597" t="s">
        <v>630</v>
      </c>
      <c r="I243" s="1264" t="s">
        <v>64</v>
      </c>
      <c r="J243" s="1264" t="s">
        <v>20</v>
      </c>
      <c r="K243" s="599" t="s">
        <v>11</v>
      </c>
      <c r="L243" s="600"/>
      <c r="M243" s="352">
        <v>45848</v>
      </c>
      <c r="N243" s="353"/>
      <c r="O243" s="354">
        <v>45849</v>
      </c>
      <c r="P243" s="353">
        <v>45847</v>
      </c>
      <c r="Q243" s="354">
        <v>45850</v>
      </c>
      <c r="R243" s="353">
        <v>45853</v>
      </c>
      <c r="S243" s="354">
        <v>45850</v>
      </c>
      <c r="T243" s="353">
        <v>45850</v>
      </c>
      <c r="U243" s="355">
        <v>45854</v>
      </c>
      <c r="V243" s="353">
        <v>45854</v>
      </c>
      <c r="W243" s="356">
        <v>45856</v>
      </c>
      <c r="X243" s="357">
        <v>45857</v>
      </c>
      <c r="Y243" s="359">
        <v>45862</v>
      </c>
      <c r="Z243" s="359">
        <v>45862</v>
      </c>
      <c r="AA243" s="601"/>
      <c r="AB243" s="359"/>
      <c r="AC243" s="251"/>
      <c r="AD243" s="361"/>
      <c r="AE243" s="362">
        <v>25</v>
      </c>
      <c r="AF243" s="363" t="str">
        <f t="shared" ref="AF243:AF274" si="564">IF($AE243=0,"　",VLOOKUP($AE243,ﾚｰｻﾞOP,69,0))</f>
        <v>4IE</v>
      </c>
      <c r="AG243" s="364" t="str">
        <f t="shared" si="522"/>
        <v>-</v>
      </c>
      <c r="AH243" s="364" t="str">
        <f t="shared" si="523"/>
        <v>-</v>
      </c>
      <c r="AI243" s="364" t="str">
        <f>IF($AE243=0,"　",VLOOKUP($AE243,ﾚｰｻﾞOP,36,0))</f>
        <v>-</v>
      </c>
      <c r="AJ243" s="364" t="str">
        <f t="shared" si="524"/>
        <v>-</v>
      </c>
      <c r="AK243" s="364" t="str">
        <f t="shared" si="525"/>
        <v>-</v>
      </c>
      <c r="AL243" s="364"/>
      <c r="AM243" s="364"/>
      <c r="AN243" s="364" t="str">
        <f>IF($AE243=0,"　",VLOOKUP($AE243,ﾚｰｻﾞOP,37,0))</f>
        <v>-</v>
      </c>
      <c r="AO243" s="364" t="str">
        <f t="shared" si="526"/>
        <v>-</v>
      </c>
      <c r="AP243" s="363" t="str">
        <f>IF($AE243=0,"　",VLOOKUP($AE243,ﾚｰｻﾞOP,43,0))</f>
        <v>-</v>
      </c>
      <c r="AQ243" s="255" t="str">
        <f>IF($AE243=0,"　",VLOOKUP($AE243,ﾚｰｻﾞOP,45,0))</f>
        <v>-</v>
      </c>
      <c r="AR243" s="255">
        <f>IF($AE243=0,"　",VLOOKUP($AE243,ﾚｰｻﾞOP,47,0))</f>
        <v>0</v>
      </c>
      <c r="AS243" s="255">
        <f t="shared" si="562"/>
        <v>0</v>
      </c>
      <c r="AT243" s="255"/>
      <c r="AU243" s="256">
        <f t="shared" si="520"/>
        <v>0</v>
      </c>
      <c r="AV243" s="257">
        <f t="shared" si="515"/>
        <v>0</v>
      </c>
      <c r="AW243" s="590" t="str">
        <f>IF($AE243=0,"　",VLOOKUP($AE243,ﾚｰｻﾞOP,5,0))</f>
        <v>-</v>
      </c>
      <c r="AX243" s="369"/>
      <c r="AY243" s="154" t="str">
        <f>IF($AE243=0,"　",VLOOKUP($AE243,ﾚｰｻﾞOP,6,0))</f>
        <v>-</v>
      </c>
      <c r="AZ243" s="367"/>
      <c r="BA243" s="154" t="str">
        <f>IF($AE243=0,"　",VLOOKUP($AE243,ﾚｰｻﾞOP,7,0))</f>
        <v>-</v>
      </c>
      <c r="BB243" s="367"/>
      <c r="BC243" s="368" t="str">
        <f>IF($AE243=0,"　",VLOOKUP($AE243,ﾚｰｻﾞOP,8,0))</f>
        <v>-</v>
      </c>
      <c r="BD243" s="369"/>
      <c r="BE243" s="154" t="str">
        <f>IF($AE243=0,"　",VLOOKUP($AE243,ﾚｰｻﾞOP,9,0))</f>
        <v>-</v>
      </c>
      <c r="BF243" s="367"/>
      <c r="BG243" s="368" t="str">
        <f>IF($AE243=0,"　",VLOOKUP($AE243,ﾚｰｻﾞOP,10,0))</f>
        <v>-</v>
      </c>
      <c r="BH243" s="367"/>
      <c r="BI243" s="154" t="str">
        <f>IF($AE243=0,"　",VLOOKUP($AE243,ﾚｰｻﾞOP,11,0))</f>
        <v>-</v>
      </c>
      <c r="BJ243" s="367"/>
      <c r="BK243" s="154" t="str">
        <f t="shared" si="528"/>
        <v>-</v>
      </c>
      <c r="BL243" s="367"/>
      <c r="BM243" s="154" t="str">
        <f t="shared" si="529"/>
        <v>-</v>
      </c>
      <c r="BN243" s="367"/>
      <c r="BO243" s="155" t="str">
        <f t="shared" si="530"/>
        <v>-</v>
      </c>
      <c r="BP243" s="367"/>
      <c r="BQ243" s="154" t="str">
        <f t="shared" si="531"/>
        <v>-</v>
      </c>
      <c r="BR243" s="369"/>
      <c r="BS243" s="154" t="str">
        <f t="shared" si="532"/>
        <v>-</v>
      </c>
      <c r="BT243" s="369"/>
      <c r="BU243" s="154" t="str">
        <f t="shared" si="533"/>
        <v>-</v>
      </c>
      <c r="BV243" s="369"/>
      <c r="BW243" s="154" t="str">
        <f t="shared" si="534"/>
        <v>-</v>
      </c>
      <c r="BX243" s="367"/>
      <c r="BY243" s="154" t="str">
        <f t="shared" si="535"/>
        <v>-</v>
      </c>
      <c r="BZ243" s="369"/>
      <c r="CA243" s="154" t="str">
        <f t="shared" si="536"/>
        <v>-</v>
      </c>
      <c r="CB243" s="367"/>
      <c r="CC243" s="154" t="str">
        <f t="shared" si="537"/>
        <v>-</v>
      </c>
      <c r="CD243" s="367"/>
      <c r="CE243" s="154" t="str">
        <f t="shared" si="538"/>
        <v>-</v>
      </c>
      <c r="CF243" s="369"/>
      <c r="CG243" s="155" t="str">
        <f t="shared" si="539"/>
        <v>-</v>
      </c>
      <c r="CH243" s="367"/>
      <c r="CI243" s="154" t="str">
        <f t="shared" si="540"/>
        <v>-</v>
      </c>
      <c r="CJ243" s="369"/>
      <c r="CK243" s="154" t="str">
        <f t="shared" si="541"/>
        <v>-</v>
      </c>
      <c r="CL243" s="367"/>
      <c r="CM243" s="154" t="str">
        <f t="shared" si="542"/>
        <v>-</v>
      </c>
      <c r="CN243" s="367"/>
      <c r="CO243" s="155" t="str">
        <f t="shared" si="543"/>
        <v>-</v>
      </c>
      <c r="CP243" s="367"/>
      <c r="CQ243" s="155" t="str">
        <f t="shared" si="544"/>
        <v>-</v>
      </c>
      <c r="CR243" s="367"/>
      <c r="CS243" s="154" t="str">
        <f t="shared" si="545"/>
        <v>-</v>
      </c>
      <c r="CT243" s="367"/>
      <c r="CU243" s="155"/>
      <c r="CV243" s="367"/>
      <c r="CW243" s="154" t="str">
        <f t="shared" si="546"/>
        <v>-</v>
      </c>
      <c r="CX243" s="367"/>
      <c r="CY243" s="155" t="str">
        <f t="shared" si="547"/>
        <v>-</v>
      </c>
      <c r="CZ243" s="367"/>
      <c r="DA243" s="154" t="str">
        <f t="shared" si="548"/>
        <v>-</v>
      </c>
      <c r="DB243" s="369"/>
      <c r="DC243" s="155" t="str">
        <f t="shared" si="549"/>
        <v>-</v>
      </c>
      <c r="DD243" s="367"/>
      <c r="DE243" s="374">
        <f t="shared" si="550"/>
        <v>0</v>
      </c>
      <c r="DF243" s="373"/>
      <c r="DG243" s="265">
        <f t="shared" si="518"/>
        <v>0</v>
      </c>
      <c r="DH243" s="372"/>
      <c r="DI243" s="267">
        <f t="shared" si="551"/>
        <v>0</v>
      </c>
      <c r="DJ243" s="373"/>
      <c r="DK243" s="374">
        <f>IF(AU243=2,1,0)</f>
        <v>0</v>
      </c>
      <c r="DL243" s="373"/>
      <c r="DM243" s="374">
        <f t="shared" si="521"/>
        <v>0</v>
      </c>
      <c r="DN243" s="373"/>
      <c r="DO243" s="155">
        <f t="shared" si="552"/>
        <v>0</v>
      </c>
      <c r="DP243" s="372"/>
      <c r="DQ243" s="155">
        <f t="shared" si="553"/>
        <v>0</v>
      </c>
      <c r="DR243" s="373"/>
      <c r="DS243" s="155">
        <f t="shared" si="554"/>
        <v>0</v>
      </c>
      <c r="DT243" s="372"/>
      <c r="DU243" s="155">
        <f t="shared" si="555"/>
        <v>0</v>
      </c>
      <c r="DV243" s="373"/>
      <c r="DW243" s="368">
        <f>IF(AN243=1,1,0)</f>
        <v>0</v>
      </c>
      <c r="DX243" s="372"/>
      <c r="DY243" s="154">
        <f t="shared" si="556"/>
        <v>0</v>
      </c>
      <c r="DZ243" s="373"/>
      <c r="EA243" s="154">
        <f>IF(AP243=1,1,0)</f>
        <v>0</v>
      </c>
      <c r="EB243" s="373"/>
      <c r="EC243" s="269">
        <f>IF(AQ243=1,1,0)</f>
        <v>0</v>
      </c>
      <c r="ED243" s="376"/>
      <c r="EE243" s="271">
        <f>IF(AV243=0,0,1)</f>
        <v>0</v>
      </c>
      <c r="EF243" s="377"/>
      <c r="EG243" s="273"/>
      <c r="EH243" s="274"/>
      <c r="EI243" s="275"/>
      <c r="EJ243" s="276"/>
      <c r="EK243" s="275"/>
      <c r="EL243" s="277"/>
      <c r="EM243" s="278" t="str">
        <f t="shared" si="557"/>
        <v xml:space="preserve"> </v>
      </c>
      <c r="EN243" s="372"/>
      <c r="EO243" s="155">
        <f t="shared" si="558"/>
        <v>0</v>
      </c>
      <c r="EP243" s="373"/>
      <c r="ER243" s="194" t="str">
        <f>IF(AND($AE243&gt;=11,$AE243&lt;=16,$I256="国内"),"1","-")</f>
        <v>-</v>
      </c>
      <c r="ET243" s="154">
        <v>45828</v>
      </c>
      <c r="EU243" s="367">
        <v>4163222</v>
      </c>
      <c r="EV243" s="154">
        <v>45828</v>
      </c>
      <c r="EW243" s="367">
        <v>4163222</v>
      </c>
      <c r="EX243" s="1274"/>
      <c r="EY243" s="1273"/>
      <c r="EZ243" s="154">
        <f t="shared" si="559"/>
        <v>0</v>
      </c>
      <c r="FA243" s="367"/>
      <c r="FB243" s="154">
        <f t="shared" si="561"/>
        <v>0</v>
      </c>
      <c r="FC243" s="367"/>
      <c r="FD243" s="154">
        <v>45805</v>
      </c>
      <c r="FE243" s="367">
        <v>4163186</v>
      </c>
      <c r="FF243" s="155">
        <f t="shared" si="560"/>
        <v>0</v>
      </c>
      <c r="FG243" s="367"/>
      <c r="FH243" s="154">
        <v>45840</v>
      </c>
      <c r="FI243" s="367">
        <v>4163264</v>
      </c>
      <c r="FJ243" s="154">
        <v>45828</v>
      </c>
      <c r="FK243" s="373">
        <v>4163223</v>
      </c>
      <c r="FL243" s="155">
        <v>1</v>
      </c>
      <c r="FM243" s="279"/>
      <c r="FN243" s="1184">
        <v>45799</v>
      </c>
      <c r="FO243" s="280">
        <v>4154235</v>
      </c>
      <c r="FP243" s="281"/>
      <c r="FQ243" s="282"/>
      <c r="FS243" s="281"/>
      <c r="FT243" s="282"/>
    </row>
    <row r="244" spans="1:176" ht="18.600000000000001" customHeight="1">
      <c r="A244" s="228">
        <f t="shared" si="477"/>
        <v>234</v>
      </c>
      <c r="B244" s="343" t="str">
        <f t="shared" si="563"/>
        <v>4IE</v>
      </c>
      <c r="C244" s="1353">
        <v>45870</v>
      </c>
      <c r="D244" s="1261" t="s">
        <v>34</v>
      </c>
      <c r="E244" s="1262">
        <v>84510229</v>
      </c>
      <c r="F244" s="595" t="s">
        <v>2210</v>
      </c>
      <c r="G244" s="1263"/>
      <c r="H244" s="597" t="s">
        <v>632</v>
      </c>
      <c r="I244" s="1264" t="s">
        <v>61</v>
      </c>
      <c r="J244" s="1264" t="s">
        <v>1111</v>
      </c>
      <c r="K244" s="599" t="s">
        <v>11</v>
      </c>
      <c r="L244" s="600"/>
      <c r="M244" s="352">
        <v>45849</v>
      </c>
      <c r="N244" s="353">
        <v>45846</v>
      </c>
      <c r="O244" s="354">
        <v>45850</v>
      </c>
      <c r="P244" s="353">
        <v>45848</v>
      </c>
      <c r="Q244" s="354">
        <v>45853</v>
      </c>
      <c r="R244" s="353">
        <v>45849</v>
      </c>
      <c r="S244" s="354">
        <v>45853</v>
      </c>
      <c r="T244" s="353">
        <v>45853</v>
      </c>
      <c r="U244" s="355">
        <v>45855</v>
      </c>
      <c r="V244" s="353">
        <v>45855</v>
      </c>
      <c r="W244" s="356">
        <v>45857</v>
      </c>
      <c r="X244" s="357">
        <v>45857</v>
      </c>
      <c r="Y244" s="359">
        <v>45863</v>
      </c>
      <c r="Z244" s="359">
        <v>45863</v>
      </c>
      <c r="AA244" s="601"/>
      <c r="AB244" s="359"/>
      <c r="AC244" s="251" t="s">
        <v>633</v>
      </c>
      <c r="AD244" s="361"/>
      <c r="AE244" s="1700">
        <v>3</v>
      </c>
      <c r="AF244" s="363" t="str">
        <f t="shared" si="564"/>
        <v>4IE</v>
      </c>
      <c r="AG244" s="364">
        <f t="shared" si="522"/>
        <v>0</v>
      </c>
      <c r="AH244" s="364">
        <f t="shared" si="523"/>
        <v>0</v>
      </c>
      <c r="AI244" s="364">
        <v>1</v>
      </c>
      <c r="AJ244" s="364">
        <f t="shared" si="524"/>
        <v>0</v>
      </c>
      <c r="AK244" s="364">
        <f t="shared" si="525"/>
        <v>0</v>
      </c>
      <c r="AL244" s="364"/>
      <c r="AM244" s="364"/>
      <c r="AN244" s="364">
        <v>1</v>
      </c>
      <c r="AO244" s="364">
        <f t="shared" si="526"/>
        <v>0</v>
      </c>
      <c r="AP244" s="363">
        <v>1</v>
      </c>
      <c r="AQ244" s="255">
        <v>1</v>
      </c>
      <c r="AR244" s="255">
        <v>1</v>
      </c>
      <c r="AS244" s="255">
        <f t="shared" si="562"/>
        <v>0</v>
      </c>
      <c r="AT244" s="255"/>
      <c r="AU244" s="256">
        <f t="shared" si="520"/>
        <v>2</v>
      </c>
      <c r="AV244" s="257">
        <f t="shared" si="515"/>
        <v>1</v>
      </c>
      <c r="AW244" s="590">
        <v>45826</v>
      </c>
      <c r="AX244" s="369">
        <v>4163224</v>
      </c>
      <c r="AY244" s="154">
        <v>45826</v>
      </c>
      <c r="AZ244" s="367">
        <v>4163225</v>
      </c>
      <c r="BA244" s="154">
        <v>45826</v>
      </c>
      <c r="BB244" s="367">
        <v>4163226</v>
      </c>
      <c r="BC244" s="368">
        <v>45826</v>
      </c>
      <c r="BD244" s="369">
        <v>4163227</v>
      </c>
      <c r="BE244" s="154">
        <v>45826</v>
      </c>
      <c r="BF244" s="367">
        <v>4163228</v>
      </c>
      <c r="BG244" s="368">
        <v>45826</v>
      </c>
      <c r="BH244" s="367">
        <v>4163229</v>
      </c>
      <c r="BI244" s="154">
        <v>45826</v>
      </c>
      <c r="BJ244" s="367">
        <v>4163230</v>
      </c>
      <c r="BK244" s="154" t="str">
        <f t="shared" si="528"/>
        <v>-</v>
      </c>
      <c r="BL244" s="367"/>
      <c r="BM244" s="154" t="str">
        <f t="shared" si="529"/>
        <v>-</v>
      </c>
      <c r="BN244" s="367"/>
      <c r="BO244" s="155" t="str">
        <f t="shared" si="530"/>
        <v>-</v>
      </c>
      <c r="BP244" s="367"/>
      <c r="BQ244" s="154" t="str">
        <f t="shared" si="531"/>
        <v>-</v>
      </c>
      <c r="BR244" s="369"/>
      <c r="BS244" s="154" t="str">
        <f t="shared" si="532"/>
        <v>-</v>
      </c>
      <c r="BT244" s="369"/>
      <c r="BU244" s="154" t="str">
        <f t="shared" si="533"/>
        <v>-</v>
      </c>
      <c r="BV244" s="369"/>
      <c r="BW244" s="154" t="str">
        <f t="shared" si="534"/>
        <v>-</v>
      </c>
      <c r="BX244" s="367"/>
      <c r="BY244" s="154" t="str">
        <f t="shared" si="535"/>
        <v>-</v>
      </c>
      <c r="BZ244" s="369"/>
      <c r="CA244" s="154" t="str">
        <f t="shared" si="536"/>
        <v>-</v>
      </c>
      <c r="CB244" s="367"/>
      <c r="CC244" s="154" t="str">
        <f t="shared" si="537"/>
        <v>-</v>
      </c>
      <c r="CD244" s="367"/>
      <c r="CE244" s="154" t="str">
        <f t="shared" si="538"/>
        <v>-</v>
      </c>
      <c r="CF244" s="369"/>
      <c r="CG244" s="155" t="str">
        <f t="shared" si="539"/>
        <v>-</v>
      </c>
      <c r="CH244" s="367"/>
      <c r="CI244" s="154" t="str">
        <f t="shared" si="540"/>
        <v>-</v>
      </c>
      <c r="CJ244" s="369"/>
      <c r="CK244" s="154" t="str">
        <f t="shared" si="541"/>
        <v>-</v>
      </c>
      <c r="CL244" s="367"/>
      <c r="CM244" s="154" t="str">
        <f t="shared" si="542"/>
        <v>-</v>
      </c>
      <c r="CN244" s="367"/>
      <c r="CO244" s="155" t="str">
        <f t="shared" si="543"/>
        <v>-</v>
      </c>
      <c r="CP244" s="367"/>
      <c r="CQ244" s="155" t="str">
        <f t="shared" si="544"/>
        <v>-</v>
      </c>
      <c r="CR244" s="367"/>
      <c r="CS244" s="154" t="str">
        <f t="shared" si="545"/>
        <v>-</v>
      </c>
      <c r="CT244" s="367"/>
      <c r="CU244" s="155"/>
      <c r="CV244" s="367"/>
      <c r="CW244" s="154" t="str">
        <f t="shared" si="546"/>
        <v>-</v>
      </c>
      <c r="CX244" s="367"/>
      <c r="CY244" s="155" t="str">
        <f t="shared" si="547"/>
        <v>-</v>
      </c>
      <c r="CZ244" s="367"/>
      <c r="DA244" s="154" t="str">
        <f t="shared" si="548"/>
        <v>-</v>
      </c>
      <c r="DB244" s="369"/>
      <c r="DC244" s="155" t="str">
        <f t="shared" si="549"/>
        <v>-</v>
      </c>
      <c r="DD244" s="367"/>
      <c r="DE244" s="374">
        <f t="shared" si="550"/>
        <v>0</v>
      </c>
      <c r="DF244" s="373"/>
      <c r="DG244" s="265">
        <f t="shared" si="518"/>
        <v>0</v>
      </c>
      <c r="DH244" s="372"/>
      <c r="DI244" s="267">
        <f t="shared" si="551"/>
        <v>0</v>
      </c>
      <c r="DJ244" s="373"/>
      <c r="DK244" s="374">
        <v>45756</v>
      </c>
      <c r="DL244" s="373">
        <v>4163128</v>
      </c>
      <c r="DM244" s="374">
        <f t="shared" si="521"/>
        <v>0</v>
      </c>
      <c r="DN244" s="373"/>
      <c r="DO244" s="155">
        <f t="shared" si="552"/>
        <v>0</v>
      </c>
      <c r="DP244" s="372"/>
      <c r="DQ244" s="155">
        <f t="shared" si="553"/>
        <v>0</v>
      </c>
      <c r="DR244" s="373"/>
      <c r="DS244" s="155">
        <f t="shared" si="554"/>
        <v>0</v>
      </c>
      <c r="DT244" s="372"/>
      <c r="DU244" s="155">
        <f t="shared" si="555"/>
        <v>0</v>
      </c>
      <c r="DV244" s="373"/>
      <c r="DW244" s="368">
        <v>45833</v>
      </c>
      <c r="DX244" s="372">
        <v>4163232</v>
      </c>
      <c r="DY244" s="154">
        <f t="shared" si="556"/>
        <v>0</v>
      </c>
      <c r="DZ244" s="373"/>
      <c r="EA244" s="154">
        <v>45826</v>
      </c>
      <c r="EB244" s="373">
        <v>4163234</v>
      </c>
      <c r="EC244" s="269">
        <v>45833</v>
      </c>
      <c r="ED244" s="376">
        <v>4163235</v>
      </c>
      <c r="EE244" s="271">
        <v>45520</v>
      </c>
      <c r="EF244" s="377">
        <v>4063333</v>
      </c>
      <c r="EG244" s="273"/>
      <c r="EH244" s="274"/>
      <c r="EI244" s="275"/>
      <c r="EJ244" s="276"/>
      <c r="EK244" s="275"/>
      <c r="EL244" s="277"/>
      <c r="EM244" s="278" t="str">
        <f t="shared" si="557"/>
        <v xml:space="preserve"> </v>
      </c>
      <c r="EN244" s="372"/>
      <c r="EO244" s="155">
        <f t="shared" si="558"/>
        <v>0</v>
      </c>
      <c r="EP244" s="373"/>
      <c r="ER244" s="194" t="str">
        <f>IF(AND($AE244&gt;=11,$AE244&lt;=16,$I243="国内"),"1","-")</f>
        <v>-</v>
      </c>
      <c r="ET244" s="154" t="str">
        <f>IF($AE244=0,"　",VLOOKUP($AE244,ﾚｰｻﾞOP,60,0))</f>
        <v>-</v>
      </c>
      <c r="EU244" s="367"/>
      <c r="EV244" s="154" t="str">
        <f>IF($AE244=0,"　",VLOOKUP($AE244,ﾚｰｻﾞOP,60,0))</f>
        <v>-</v>
      </c>
      <c r="EW244" s="367"/>
      <c r="EX244" s="1274"/>
      <c r="EY244" s="1273"/>
      <c r="EZ244" s="154" t="str">
        <f t="shared" si="559"/>
        <v>-</v>
      </c>
      <c r="FA244" s="367"/>
      <c r="FB244" s="154" t="str">
        <f t="shared" si="561"/>
        <v>-</v>
      </c>
      <c r="FC244" s="367"/>
      <c r="FD244" s="154" t="str">
        <f>IF($AE244=0,"　",VLOOKUP($AE244,ﾚｰｻﾞOP,64,0))</f>
        <v>-</v>
      </c>
      <c r="FE244" s="367"/>
      <c r="FF244" s="155" t="str">
        <f t="shared" si="560"/>
        <v>-</v>
      </c>
      <c r="FG244" s="367"/>
      <c r="FH244" s="154" t="str">
        <f>IF($AE244=0,"　",VLOOKUP($AE244,ﾚｰｻﾞOP,66,0))</f>
        <v>-</v>
      </c>
      <c r="FI244" s="367"/>
      <c r="FJ244" s="154" t="str">
        <f>IF($AE244=0,"　",VLOOKUP($AE244,ﾚｰｻﾞOP,67,0))</f>
        <v>-</v>
      </c>
      <c r="FK244" s="373"/>
      <c r="FL244" s="155" t="str">
        <f>IF($AE244=0,"　",VLOOKUP($AE244,ﾚｰｻﾞOP,68,0))</f>
        <v>-</v>
      </c>
      <c r="FM244" s="279"/>
      <c r="FN244" s="1184"/>
      <c r="FO244" s="280"/>
      <c r="FP244" s="281"/>
      <c r="FQ244" s="282"/>
      <c r="FS244" s="281"/>
      <c r="FT244" s="282"/>
    </row>
    <row r="245" spans="1:176" ht="18.600000000000001" customHeight="1">
      <c r="A245" s="228">
        <f t="shared" si="477"/>
        <v>235</v>
      </c>
      <c r="B245" s="343" t="str">
        <f t="shared" si="563"/>
        <v>4IE</v>
      </c>
      <c r="C245" s="1353">
        <v>45870</v>
      </c>
      <c r="D245" s="1578" t="s">
        <v>1024</v>
      </c>
      <c r="E245" s="1712">
        <v>89610082</v>
      </c>
      <c r="F245" s="595" t="s">
        <v>2211</v>
      </c>
      <c r="G245" s="1263"/>
      <c r="H245" s="597" t="s">
        <v>630</v>
      </c>
      <c r="I245" s="1264" t="s">
        <v>64</v>
      </c>
      <c r="J245" s="1264" t="s">
        <v>20</v>
      </c>
      <c r="K245" s="599" t="s">
        <v>11</v>
      </c>
      <c r="L245" s="600"/>
      <c r="M245" s="352">
        <v>45850</v>
      </c>
      <c r="N245" s="353"/>
      <c r="O245" s="354">
        <v>45853</v>
      </c>
      <c r="P245" s="353">
        <v>45850</v>
      </c>
      <c r="Q245" s="354">
        <v>45854</v>
      </c>
      <c r="R245" s="353">
        <v>45854</v>
      </c>
      <c r="S245" s="354">
        <v>45854</v>
      </c>
      <c r="T245" s="353">
        <v>45854</v>
      </c>
      <c r="U245" s="355">
        <v>45856</v>
      </c>
      <c r="V245" s="353">
        <v>45856</v>
      </c>
      <c r="W245" s="356">
        <v>45860</v>
      </c>
      <c r="X245" s="357">
        <v>45860</v>
      </c>
      <c r="Y245" s="359">
        <v>45863</v>
      </c>
      <c r="Z245" s="359">
        <v>45863</v>
      </c>
      <c r="AA245" s="601"/>
      <c r="AB245" s="359"/>
      <c r="AC245" s="602"/>
      <c r="AD245" s="361"/>
      <c r="AE245" s="362">
        <v>25</v>
      </c>
      <c r="AF245" s="363" t="str">
        <f t="shared" si="564"/>
        <v>4IE</v>
      </c>
      <c r="AG245" s="364" t="str">
        <f t="shared" si="522"/>
        <v>-</v>
      </c>
      <c r="AH245" s="364" t="str">
        <f t="shared" si="523"/>
        <v>-</v>
      </c>
      <c r="AI245" s="364" t="str">
        <f t="shared" ref="AI245:AI251" si="565">IF($AE245=0,"　",VLOOKUP($AE245,ﾚｰｻﾞOP,36,0))</f>
        <v>-</v>
      </c>
      <c r="AJ245" s="364" t="str">
        <f t="shared" si="524"/>
        <v>-</v>
      </c>
      <c r="AK245" s="364" t="str">
        <f t="shared" si="525"/>
        <v>-</v>
      </c>
      <c r="AL245" s="364"/>
      <c r="AM245" s="364"/>
      <c r="AN245" s="364" t="str">
        <f>IF($AE245=0,"　",VLOOKUP($AE245,ﾚｰｻﾞOP,37,0))</f>
        <v>-</v>
      </c>
      <c r="AO245" s="364" t="str">
        <f t="shared" si="526"/>
        <v>-</v>
      </c>
      <c r="AP245" s="363" t="str">
        <f>IF($AE245=0,"　",VLOOKUP($AE245,ﾚｰｻﾞOP,43,0))</f>
        <v>-</v>
      </c>
      <c r="AQ245" s="255" t="str">
        <f>IF($AE245=0,"　",VLOOKUP($AE245,ﾚｰｻﾞOP,45,0))</f>
        <v>-</v>
      </c>
      <c r="AR245" s="255">
        <f>IF($AE245=0,"　",VLOOKUP($AE245,ﾚｰｻﾞOP,47,0))</f>
        <v>0</v>
      </c>
      <c r="AS245" s="255">
        <f t="shared" si="562"/>
        <v>0</v>
      </c>
      <c r="AT245" s="255"/>
      <c r="AU245" s="256">
        <f t="shared" si="520"/>
        <v>0</v>
      </c>
      <c r="AV245" s="257">
        <f t="shared" si="515"/>
        <v>0</v>
      </c>
      <c r="AW245" s="590" t="str">
        <f>IF($AE245=0,"　",VLOOKUP($AE245,ﾚｰｻﾞOP,5,0))</f>
        <v>-</v>
      </c>
      <c r="AX245" s="369"/>
      <c r="AY245" s="154" t="str">
        <f>IF($AE245=0,"　",VLOOKUP($AE245,ﾚｰｻﾞOP,6,0))</f>
        <v>-</v>
      </c>
      <c r="AZ245" s="367"/>
      <c r="BA245" s="154" t="str">
        <f>IF($AE245=0,"　",VLOOKUP($AE245,ﾚｰｻﾞOP,7,0))</f>
        <v>-</v>
      </c>
      <c r="BB245" s="367"/>
      <c r="BC245" s="368" t="str">
        <f>IF($AE245=0,"　",VLOOKUP($AE245,ﾚｰｻﾞOP,8,0))</f>
        <v>-</v>
      </c>
      <c r="BD245" s="369"/>
      <c r="BE245" s="154" t="str">
        <f>IF($AE245=0,"　",VLOOKUP($AE245,ﾚｰｻﾞOP,9,0))</f>
        <v>-</v>
      </c>
      <c r="BF245" s="367"/>
      <c r="BG245" s="368" t="str">
        <f>IF($AE245=0,"　",VLOOKUP($AE245,ﾚｰｻﾞOP,10,0))</f>
        <v>-</v>
      </c>
      <c r="BH245" s="367"/>
      <c r="BI245" s="154" t="str">
        <f>IF($AE245=0,"　",VLOOKUP($AE245,ﾚｰｻﾞOP,11,0))</f>
        <v>-</v>
      </c>
      <c r="BJ245" s="367"/>
      <c r="BK245" s="154" t="str">
        <f t="shared" si="528"/>
        <v>-</v>
      </c>
      <c r="BL245" s="367"/>
      <c r="BM245" s="154" t="str">
        <f t="shared" si="529"/>
        <v>-</v>
      </c>
      <c r="BN245" s="367"/>
      <c r="BO245" s="155" t="str">
        <f t="shared" si="530"/>
        <v>-</v>
      </c>
      <c r="BP245" s="367"/>
      <c r="BQ245" s="154" t="str">
        <f t="shared" si="531"/>
        <v>-</v>
      </c>
      <c r="BR245" s="369"/>
      <c r="BS245" s="154" t="str">
        <f t="shared" si="532"/>
        <v>-</v>
      </c>
      <c r="BT245" s="369"/>
      <c r="BU245" s="154" t="str">
        <f t="shared" si="533"/>
        <v>-</v>
      </c>
      <c r="BV245" s="369"/>
      <c r="BW245" s="154" t="str">
        <f t="shared" si="534"/>
        <v>-</v>
      </c>
      <c r="BX245" s="367"/>
      <c r="BY245" s="154" t="str">
        <f t="shared" si="535"/>
        <v>-</v>
      </c>
      <c r="BZ245" s="369"/>
      <c r="CA245" s="154" t="str">
        <f t="shared" si="536"/>
        <v>-</v>
      </c>
      <c r="CB245" s="367"/>
      <c r="CC245" s="154" t="str">
        <f t="shared" si="537"/>
        <v>-</v>
      </c>
      <c r="CD245" s="367"/>
      <c r="CE245" s="154" t="str">
        <f t="shared" si="538"/>
        <v>-</v>
      </c>
      <c r="CF245" s="369"/>
      <c r="CG245" s="155" t="str">
        <f t="shared" si="539"/>
        <v>-</v>
      </c>
      <c r="CH245" s="367"/>
      <c r="CI245" s="154" t="str">
        <f t="shared" si="540"/>
        <v>-</v>
      </c>
      <c r="CJ245" s="369"/>
      <c r="CK245" s="154" t="str">
        <f t="shared" si="541"/>
        <v>-</v>
      </c>
      <c r="CL245" s="367"/>
      <c r="CM245" s="154" t="str">
        <f t="shared" si="542"/>
        <v>-</v>
      </c>
      <c r="CN245" s="367"/>
      <c r="CO245" s="155" t="str">
        <f t="shared" si="543"/>
        <v>-</v>
      </c>
      <c r="CP245" s="367"/>
      <c r="CQ245" s="155" t="str">
        <f t="shared" si="544"/>
        <v>-</v>
      </c>
      <c r="CR245" s="367"/>
      <c r="CS245" s="154" t="str">
        <f t="shared" si="545"/>
        <v>-</v>
      </c>
      <c r="CT245" s="367"/>
      <c r="CU245" s="155"/>
      <c r="CV245" s="367"/>
      <c r="CW245" s="154" t="str">
        <f t="shared" si="546"/>
        <v>-</v>
      </c>
      <c r="CX245" s="367"/>
      <c r="CY245" s="155" t="str">
        <f t="shared" si="547"/>
        <v>-</v>
      </c>
      <c r="CZ245" s="367"/>
      <c r="DA245" s="154" t="str">
        <f t="shared" si="548"/>
        <v>-</v>
      </c>
      <c r="DB245" s="369"/>
      <c r="DC245" s="155" t="str">
        <f t="shared" si="549"/>
        <v>-</v>
      </c>
      <c r="DD245" s="367"/>
      <c r="DE245" s="374">
        <f t="shared" si="550"/>
        <v>0</v>
      </c>
      <c r="DF245" s="373"/>
      <c r="DG245" s="265">
        <f t="shared" si="518"/>
        <v>0</v>
      </c>
      <c r="DH245" s="372"/>
      <c r="DI245" s="267">
        <f t="shared" si="551"/>
        <v>0</v>
      </c>
      <c r="DJ245" s="373"/>
      <c r="DK245" s="374">
        <f t="shared" ref="DK245:DK252" si="566">IF(AU245=2,1,0)</f>
        <v>0</v>
      </c>
      <c r="DL245" s="373"/>
      <c r="DM245" s="374">
        <f t="shared" si="521"/>
        <v>0</v>
      </c>
      <c r="DN245" s="373"/>
      <c r="DO245" s="155">
        <f t="shared" si="552"/>
        <v>0</v>
      </c>
      <c r="DP245" s="372"/>
      <c r="DQ245" s="155">
        <f t="shared" si="553"/>
        <v>0</v>
      </c>
      <c r="DR245" s="373"/>
      <c r="DS245" s="155">
        <f t="shared" si="554"/>
        <v>0</v>
      </c>
      <c r="DT245" s="372"/>
      <c r="DU245" s="155">
        <f t="shared" si="555"/>
        <v>0</v>
      </c>
      <c r="DV245" s="373"/>
      <c r="DW245" s="368">
        <f>IF(AN245=1,1,0)</f>
        <v>0</v>
      </c>
      <c r="DX245" s="372"/>
      <c r="DY245" s="154">
        <f t="shared" si="556"/>
        <v>0</v>
      </c>
      <c r="DZ245" s="373"/>
      <c r="EA245" s="154">
        <f>IF(AP245=1,1,0)</f>
        <v>0</v>
      </c>
      <c r="EB245" s="373"/>
      <c r="EC245" s="269">
        <f>IF(AQ245=1,1,0)</f>
        <v>0</v>
      </c>
      <c r="ED245" s="376"/>
      <c r="EE245" s="271">
        <f>IF(AV245=0,0,1)</f>
        <v>0</v>
      </c>
      <c r="EF245" s="377"/>
      <c r="EG245" s="273"/>
      <c r="EH245" s="274"/>
      <c r="EI245" s="275"/>
      <c r="EJ245" s="276"/>
      <c r="EK245" s="275"/>
      <c r="EL245" s="277"/>
      <c r="EM245" s="278" t="str">
        <f t="shared" si="557"/>
        <v xml:space="preserve"> </v>
      </c>
      <c r="EN245" s="372"/>
      <c r="EO245" s="155">
        <f t="shared" si="558"/>
        <v>0</v>
      </c>
      <c r="EP245" s="373"/>
      <c r="ER245" s="194" t="e">
        <f>IF(AND($AE245&gt;=11,$AE245&lt;=16,#REF!="国内"),"1","-")</f>
        <v>#REF!</v>
      </c>
      <c r="ET245" s="154">
        <v>45828</v>
      </c>
      <c r="EU245" s="367">
        <v>4163222</v>
      </c>
      <c r="EV245" s="154">
        <v>45828</v>
      </c>
      <c r="EW245" s="367">
        <v>4163222</v>
      </c>
      <c r="EX245" s="1274"/>
      <c r="EY245" s="1273"/>
      <c r="EZ245" s="154">
        <f t="shared" si="559"/>
        <v>0</v>
      </c>
      <c r="FA245" s="367"/>
      <c r="FB245" s="154">
        <f t="shared" si="561"/>
        <v>0</v>
      </c>
      <c r="FC245" s="367"/>
      <c r="FD245" s="154">
        <v>45805</v>
      </c>
      <c r="FE245" s="367">
        <v>4163186</v>
      </c>
      <c r="FF245" s="155">
        <f t="shared" si="560"/>
        <v>0</v>
      </c>
      <c r="FG245" s="367"/>
      <c r="FH245" s="154">
        <v>45840</v>
      </c>
      <c r="FI245" s="367">
        <v>4163264</v>
      </c>
      <c r="FJ245" s="154">
        <v>45828</v>
      </c>
      <c r="FK245" s="373">
        <v>4163223</v>
      </c>
      <c r="FL245" s="155">
        <v>1</v>
      </c>
      <c r="FM245" s="279"/>
      <c r="FN245" s="6531" t="s">
        <v>1614</v>
      </c>
      <c r="FO245" s="280"/>
      <c r="FP245" s="281"/>
      <c r="FQ245" s="282"/>
      <c r="FS245" s="281"/>
      <c r="FT245" s="282"/>
    </row>
    <row r="246" spans="1:176" ht="18.600000000000001" customHeight="1">
      <c r="A246" s="228">
        <f t="shared" si="477"/>
        <v>236</v>
      </c>
      <c r="B246" s="343" t="str">
        <f t="shared" si="563"/>
        <v>4IE</v>
      </c>
      <c r="C246" s="1353">
        <v>45870</v>
      </c>
      <c r="D246" s="1261" t="s">
        <v>29</v>
      </c>
      <c r="E246" s="1262">
        <v>84420039</v>
      </c>
      <c r="F246" s="595" t="s">
        <v>2212</v>
      </c>
      <c r="G246" s="1263"/>
      <c r="H246" s="597" t="s">
        <v>2</v>
      </c>
      <c r="I246" s="1264" t="s">
        <v>992</v>
      </c>
      <c r="J246" s="1264" t="s">
        <v>21</v>
      </c>
      <c r="K246" s="599" t="s">
        <v>11</v>
      </c>
      <c r="L246" s="600"/>
      <c r="M246" s="352">
        <v>45853</v>
      </c>
      <c r="N246" s="353">
        <v>45848</v>
      </c>
      <c r="O246" s="354">
        <v>45854</v>
      </c>
      <c r="P246" s="353">
        <v>45849</v>
      </c>
      <c r="Q246" s="354">
        <v>45855</v>
      </c>
      <c r="R246" s="353">
        <v>45853</v>
      </c>
      <c r="S246" s="354">
        <v>45855</v>
      </c>
      <c r="T246" s="353">
        <v>45855</v>
      </c>
      <c r="U246" s="355">
        <v>45857</v>
      </c>
      <c r="V246" s="353">
        <v>45856</v>
      </c>
      <c r="W246" s="356">
        <v>45861</v>
      </c>
      <c r="X246" s="357">
        <v>45860</v>
      </c>
      <c r="Y246" s="359">
        <v>45867</v>
      </c>
      <c r="Z246" s="359">
        <v>45867</v>
      </c>
      <c r="AA246" s="601"/>
      <c r="AB246" s="359"/>
      <c r="AC246" s="251" t="s">
        <v>633</v>
      </c>
      <c r="AD246" s="361"/>
      <c r="AE246" s="362">
        <v>6</v>
      </c>
      <c r="AF246" s="363" t="str">
        <f t="shared" si="564"/>
        <v>4IE</v>
      </c>
      <c r="AG246" s="364">
        <f t="shared" si="522"/>
        <v>0</v>
      </c>
      <c r="AH246" s="364">
        <v>1</v>
      </c>
      <c r="AI246" s="364">
        <f t="shared" si="565"/>
        <v>0</v>
      </c>
      <c r="AJ246" s="364">
        <f t="shared" si="524"/>
        <v>0</v>
      </c>
      <c r="AK246" s="364">
        <f t="shared" si="525"/>
        <v>0</v>
      </c>
      <c r="AL246" s="364"/>
      <c r="AM246" s="364"/>
      <c r="AN246" s="364">
        <v>1</v>
      </c>
      <c r="AO246" s="364">
        <f t="shared" si="526"/>
        <v>0</v>
      </c>
      <c r="AP246" s="363">
        <v>1</v>
      </c>
      <c r="AQ246" s="255">
        <v>1</v>
      </c>
      <c r="AR246" s="255">
        <v>1</v>
      </c>
      <c r="AS246" s="255">
        <f t="shared" si="562"/>
        <v>0</v>
      </c>
      <c r="AT246" s="255"/>
      <c r="AU246" s="256">
        <f t="shared" si="520"/>
        <v>0</v>
      </c>
      <c r="AV246" s="257">
        <f t="shared" si="515"/>
        <v>1</v>
      </c>
      <c r="AW246" s="590">
        <v>45826</v>
      </c>
      <c r="AX246" s="369">
        <v>4163224</v>
      </c>
      <c r="AY246" s="154">
        <v>45826</v>
      </c>
      <c r="AZ246" s="367">
        <v>4163225</v>
      </c>
      <c r="BA246" s="154">
        <v>45826</v>
      </c>
      <c r="BB246" s="367">
        <v>4163226</v>
      </c>
      <c r="BC246" s="368">
        <v>45826</v>
      </c>
      <c r="BD246" s="369">
        <v>4163227</v>
      </c>
      <c r="BE246" s="154">
        <v>45826</v>
      </c>
      <c r="BF246" s="367">
        <v>4163228</v>
      </c>
      <c r="BG246" s="368">
        <v>45826</v>
      </c>
      <c r="BH246" s="367">
        <v>4163229</v>
      </c>
      <c r="BI246" s="154" t="str">
        <f>IF($AE246=0,"　",VLOOKUP($AE246,ﾚｰｻﾞOP,11,0))</f>
        <v>-</v>
      </c>
      <c r="BJ246" s="367"/>
      <c r="BK246" s="154" t="str">
        <f t="shared" si="528"/>
        <v>-</v>
      </c>
      <c r="BL246" s="367"/>
      <c r="BM246" s="154" t="str">
        <f t="shared" si="529"/>
        <v>-</v>
      </c>
      <c r="BN246" s="367"/>
      <c r="BO246" s="155" t="str">
        <f t="shared" si="530"/>
        <v>-</v>
      </c>
      <c r="BP246" s="367"/>
      <c r="BQ246" s="154">
        <v>45833</v>
      </c>
      <c r="BR246" s="369">
        <v>4163238</v>
      </c>
      <c r="BS246" s="154" t="str">
        <f t="shared" si="532"/>
        <v>-</v>
      </c>
      <c r="BT246" s="369"/>
      <c r="BU246" s="154" t="str">
        <f t="shared" si="533"/>
        <v>-</v>
      </c>
      <c r="BV246" s="369"/>
      <c r="BW246" s="154" t="str">
        <f t="shared" si="534"/>
        <v>-</v>
      </c>
      <c r="BX246" s="367"/>
      <c r="BY246" s="154" t="str">
        <f t="shared" si="535"/>
        <v>-</v>
      </c>
      <c r="BZ246" s="369"/>
      <c r="CA246" s="154" t="str">
        <f t="shared" si="536"/>
        <v>-</v>
      </c>
      <c r="CB246" s="367"/>
      <c r="CC246" s="154" t="str">
        <f t="shared" si="537"/>
        <v>-</v>
      </c>
      <c r="CD246" s="367"/>
      <c r="CE246" s="154" t="str">
        <f t="shared" si="538"/>
        <v>-</v>
      </c>
      <c r="CF246" s="369"/>
      <c r="CG246" s="155" t="str">
        <f t="shared" si="539"/>
        <v>-</v>
      </c>
      <c r="CH246" s="367"/>
      <c r="CI246" s="154" t="str">
        <f t="shared" si="540"/>
        <v>-</v>
      </c>
      <c r="CJ246" s="369"/>
      <c r="CK246" s="154" t="str">
        <f t="shared" si="541"/>
        <v>-</v>
      </c>
      <c r="CL246" s="367"/>
      <c r="CM246" s="154" t="str">
        <f t="shared" si="542"/>
        <v>-</v>
      </c>
      <c r="CN246" s="367"/>
      <c r="CO246" s="155" t="str">
        <f t="shared" si="543"/>
        <v>-</v>
      </c>
      <c r="CP246" s="367"/>
      <c r="CQ246" s="155" t="str">
        <f t="shared" si="544"/>
        <v>-</v>
      </c>
      <c r="CR246" s="367"/>
      <c r="CS246" s="154" t="str">
        <f t="shared" si="545"/>
        <v>-</v>
      </c>
      <c r="CT246" s="367"/>
      <c r="CU246" s="155"/>
      <c r="CV246" s="367"/>
      <c r="CW246" s="154" t="str">
        <f t="shared" si="546"/>
        <v>-</v>
      </c>
      <c r="CX246" s="367"/>
      <c r="CY246" s="155" t="str">
        <f t="shared" si="547"/>
        <v>-</v>
      </c>
      <c r="CZ246" s="367"/>
      <c r="DA246" s="154" t="str">
        <f t="shared" si="548"/>
        <v>-</v>
      </c>
      <c r="DB246" s="369"/>
      <c r="DC246" s="155" t="str">
        <f t="shared" si="549"/>
        <v>-</v>
      </c>
      <c r="DD246" s="367"/>
      <c r="DE246" s="374">
        <f t="shared" si="550"/>
        <v>0</v>
      </c>
      <c r="DF246" s="373"/>
      <c r="DG246" s="265">
        <v>45841</v>
      </c>
      <c r="DH246" s="372">
        <v>4163299</v>
      </c>
      <c r="DI246" s="267">
        <f t="shared" si="551"/>
        <v>0</v>
      </c>
      <c r="DJ246" s="373"/>
      <c r="DK246" s="374">
        <f t="shared" si="566"/>
        <v>0</v>
      </c>
      <c r="DL246" s="373"/>
      <c r="DM246" s="374">
        <f t="shared" si="521"/>
        <v>0</v>
      </c>
      <c r="DN246" s="373"/>
      <c r="DO246" s="155">
        <f t="shared" si="552"/>
        <v>0</v>
      </c>
      <c r="DP246" s="372"/>
      <c r="DQ246" s="155">
        <f t="shared" si="553"/>
        <v>0</v>
      </c>
      <c r="DR246" s="373"/>
      <c r="DS246" s="155">
        <f t="shared" si="554"/>
        <v>0</v>
      </c>
      <c r="DT246" s="372"/>
      <c r="DU246" s="155">
        <f t="shared" si="555"/>
        <v>0</v>
      </c>
      <c r="DV246" s="373"/>
      <c r="DW246" s="368">
        <v>45833</v>
      </c>
      <c r="DX246" s="372">
        <v>4163232</v>
      </c>
      <c r="DY246" s="154">
        <f t="shared" si="556"/>
        <v>0</v>
      </c>
      <c r="DZ246" s="373"/>
      <c r="EA246" s="154">
        <v>45826</v>
      </c>
      <c r="EB246" s="373">
        <v>4163234</v>
      </c>
      <c r="EC246" s="269">
        <v>45833</v>
      </c>
      <c r="ED246" s="376">
        <v>4163235</v>
      </c>
      <c r="EE246" s="271">
        <v>45520</v>
      </c>
      <c r="EF246" s="377">
        <v>4063333</v>
      </c>
      <c r="EG246" s="273"/>
      <c r="EH246" s="274"/>
      <c r="EI246" s="275"/>
      <c r="EJ246" s="276"/>
      <c r="EK246" s="275"/>
      <c r="EL246" s="277"/>
      <c r="EM246" s="278" t="str">
        <f t="shared" si="557"/>
        <v xml:space="preserve"> </v>
      </c>
      <c r="EN246" s="372"/>
      <c r="EO246" s="155">
        <f t="shared" si="558"/>
        <v>0</v>
      </c>
      <c r="EP246" s="373"/>
      <c r="ER246" s="194" t="str">
        <f>IF(AND($AE246&gt;=11,$AE246&lt;=16,$I230="国内"),"1","-")</f>
        <v>-</v>
      </c>
      <c r="ET246" s="154" t="str">
        <f>IF($AE246=0,"　",VLOOKUP($AE246,ﾚｰｻﾞOP,60,0))</f>
        <v>-</v>
      </c>
      <c r="EU246" s="367"/>
      <c r="EV246" s="154" t="str">
        <f>IF($AE246=0,"　",VLOOKUP($AE246,ﾚｰｻﾞOP,60,0))</f>
        <v>-</v>
      </c>
      <c r="EW246" s="367"/>
      <c r="EX246" s="1274"/>
      <c r="EY246" s="1273"/>
      <c r="EZ246" s="154" t="str">
        <f t="shared" si="559"/>
        <v>-</v>
      </c>
      <c r="FA246" s="367"/>
      <c r="FB246" s="154" t="str">
        <f t="shared" si="561"/>
        <v>-</v>
      </c>
      <c r="FC246" s="367"/>
      <c r="FD246" s="154" t="str">
        <f>IF($AE246=0,"　",VLOOKUP($AE246,ﾚｰｻﾞOP,64,0))</f>
        <v>-</v>
      </c>
      <c r="FE246" s="367"/>
      <c r="FF246" s="155" t="str">
        <f t="shared" si="560"/>
        <v>-</v>
      </c>
      <c r="FG246" s="367"/>
      <c r="FH246" s="154" t="str">
        <f t="shared" ref="FH246:FH251" si="567">IF($AE246=0,"　",VLOOKUP($AE246,ﾚｰｻﾞOP,66,0))</f>
        <v>-</v>
      </c>
      <c r="FI246" s="367"/>
      <c r="FJ246" s="154" t="str">
        <f>IF($AE246=0,"　",VLOOKUP($AE246,ﾚｰｻﾞOP,67,0))</f>
        <v>-</v>
      </c>
      <c r="FK246" s="373"/>
      <c r="FL246" s="155" t="str">
        <f>IF($AE246=0,"　",VLOOKUP($AE246,ﾚｰｻﾞOP,68,0))</f>
        <v>-</v>
      </c>
      <c r="FM246" s="279"/>
      <c r="FN246" s="1184"/>
      <c r="FO246" s="280"/>
      <c r="FP246" s="281"/>
      <c r="FQ246" s="282"/>
      <c r="FS246" s="281"/>
      <c r="FT246" s="282"/>
    </row>
    <row r="247" spans="1:176" ht="18.600000000000001" customHeight="1">
      <c r="A247" s="228">
        <f t="shared" si="477"/>
        <v>237</v>
      </c>
      <c r="B247" s="343" t="str">
        <f t="shared" si="563"/>
        <v>4IE</v>
      </c>
      <c r="C247" s="1353">
        <v>45870</v>
      </c>
      <c r="D247" s="1578" t="s">
        <v>1024</v>
      </c>
      <c r="E247" s="1579">
        <v>89610083</v>
      </c>
      <c r="F247" s="595" t="s">
        <v>2213</v>
      </c>
      <c r="G247" s="1263"/>
      <c r="H247" s="597" t="s">
        <v>630</v>
      </c>
      <c r="I247" s="1264" t="s">
        <v>63</v>
      </c>
      <c r="J247" s="1264" t="s">
        <v>37</v>
      </c>
      <c r="K247" s="599" t="s">
        <v>11</v>
      </c>
      <c r="L247" s="600"/>
      <c r="M247" s="352">
        <v>45853</v>
      </c>
      <c r="N247" s="353"/>
      <c r="O247" s="354">
        <v>45854</v>
      </c>
      <c r="P247" s="353">
        <v>45853</v>
      </c>
      <c r="Q247" s="354">
        <v>45855</v>
      </c>
      <c r="R247" s="353">
        <v>45856</v>
      </c>
      <c r="S247" s="354">
        <v>45855</v>
      </c>
      <c r="T247" s="353">
        <v>45856</v>
      </c>
      <c r="U247" s="355">
        <v>45857</v>
      </c>
      <c r="V247" s="353">
        <v>45860</v>
      </c>
      <c r="W247" s="356">
        <v>45861</v>
      </c>
      <c r="X247" s="357">
        <v>45861</v>
      </c>
      <c r="Y247" s="359">
        <v>45867</v>
      </c>
      <c r="Z247" s="359">
        <v>45867</v>
      </c>
      <c r="AA247" s="601"/>
      <c r="AB247" s="359"/>
      <c r="AC247" s="602"/>
      <c r="AD247" s="361"/>
      <c r="AE247" s="362">
        <v>25</v>
      </c>
      <c r="AF247" s="363" t="str">
        <f t="shared" si="564"/>
        <v>4IE</v>
      </c>
      <c r="AG247" s="364" t="str">
        <f t="shared" si="522"/>
        <v>-</v>
      </c>
      <c r="AH247" s="364" t="str">
        <f>IF($AE247=0,"　",VLOOKUP($AE247,ﾚｰｻﾞOP,35,0))</f>
        <v>-</v>
      </c>
      <c r="AI247" s="364" t="str">
        <f t="shared" si="565"/>
        <v>-</v>
      </c>
      <c r="AJ247" s="364" t="str">
        <f t="shared" si="524"/>
        <v>-</v>
      </c>
      <c r="AK247" s="364" t="str">
        <f t="shared" si="525"/>
        <v>-</v>
      </c>
      <c r="AL247" s="364"/>
      <c r="AM247" s="364"/>
      <c r="AN247" s="364" t="str">
        <f>IF($AE247=0,"　",VLOOKUP($AE247,ﾚｰｻﾞOP,37,0))</f>
        <v>-</v>
      </c>
      <c r="AO247" s="364" t="str">
        <f t="shared" si="526"/>
        <v>-</v>
      </c>
      <c r="AP247" s="363" t="str">
        <f>IF($AE247=0,"　",VLOOKUP($AE247,ﾚｰｻﾞOP,43,0))</f>
        <v>-</v>
      </c>
      <c r="AQ247" s="255" t="str">
        <f>IF($AE247=0,"　",VLOOKUP($AE247,ﾚｰｻﾞOP,45,0))</f>
        <v>-</v>
      </c>
      <c r="AR247" s="255">
        <f>IF($AE247=0,"　",VLOOKUP($AE247,ﾚｰｻﾞOP,47,0))</f>
        <v>0</v>
      </c>
      <c r="AS247" s="255">
        <f t="shared" si="562"/>
        <v>0</v>
      </c>
      <c r="AT247" s="255"/>
      <c r="AU247" s="256">
        <f t="shared" si="520"/>
        <v>0</v>
      </c>
      <c r="AV247" s="257">
        <f t="shared" si="515"/>
        <v>0</v>
      </c>
      <c r="AW247" s="590" t="str">
        <f>IF($AE247=0,"　",VLOOKUP($AE247,ﾚｰｻﾞOP,5,0))</f>
        <v>-</v>
      </c>
      <c r="AX247" s="369"/>
      <c r="AY247" s="154" t="str">
        <f>IF($AE247=0,"　",VLOOKUP($AE247,ﾚｰｻﾞOP,6,0))</f>
        <v>-</v>
      </c>
      <c r="AZ247" s="367"/>
      <c r="BA247" s="154" t="str">
        <f>IF($AE247=0,"　",VLOOKUP($AE247,ﾚｰｻﾞOP,7,0))</f>
        <v>-</v>
      </c>
      <c r="BB247" s="367"/>
      <c r="BC247" s="368" t="str">
        <f>IF($AE247=0,"　",VLOOKUP($AE247,ﾚｰｻﾞOP,8,0))</f>
        <v>-</v>
      </c>
      <c r="BD247" s="369"/>
      <c r="BE247" s="154" t="str">
        <f>IF($AE247=0,"　",VLOOKUP($AE247,ﾚｰｻﾞOP,9,0))</f>
        <v>-</v>
      </c>
      <c r="BF247" s="367"/>
      <c r="BG247" s="368" t="str">
        <f>IF($AE247=0,"　",VLOOKUP($AE247,ﾚｰｻﾞOP,10,0))</f>
        <v>-</v>
      </c>
      <c r="BH247" s="367"/>
      <c r="BI247" s="154" t="str">
        <f>IF($AE247=0,"　",VLOOKUP($AE247,ﾚｰｻﾞOP,11,0))</f>
        <v>-</v>
      </c>
      <c r="BJ247" s="367"/>
      <c r="BK247" s="154" t="str">
        <f t="shared" si="528"/>
        <v>-</v>
      </c>
      <c r="BL247" s="367"/>
      <c r="BM247" s="154" t="str">
        <f t="shared" si="529"/>
        <v>-</v>
      </c>
      <c r="BN247" s="367"/>
      <c r="BO247" s="155" t="str">
        <f t="shared" si="530"/>
        <v>-</v>
      </c>
      <c r="BP247" s="367"/>
      <c r="BQ247" s="154" t="str">
        <f>IF($AE247=0,"　",VLOOKUP($AE247,ﾚｰｻﾞOP,12,0))</f>
        <v>-</v>
      </c>
      <c r="BR247" s="369"/>
      <c r="BS247" s="154" t="str">
        <f t="shared" si="532"/>
        <v>-</v>
      </c>
      <c r="BT247" s="369"/>
      <c r="BU247" s="154" t="str">
        <f t="shared" si="533"/>
        <v>-</v>
      </c>
      <c r="BV247" s="369"/>
      <c r="BW247" s="154" t="str">
        <f t="shared" si="534"/>
        <v>-</v>
      </c>
      <c r="BX247" s="367"/>
      <c r="BY247" s="154" t="str">
        <f t="shared" si="535"/>
        <v>-</v>
      </c>
      <c r="BZ247" s="369"/>
      <c r="CA247" s="154" t="str">
        <f t="shared" si="536"/>
        <v>-</v>
      </c>
      <c r="CB247" s="367"/>
      <c r="CC247" s="154" t="str">
        <f t="shared" si="537"/>
        <v>-</v>
      </c>
      <c r="CD247" s="367"/>
      <c r="CE247" s="154" t="str">
        <f t="shared" si="538"/>
        <v>-</v>
      </c>
      <c r="CF247" s="369"/>
      <c r="CG247" s="155" t="str">
        <f t="shared" si="539"/>
        <v>-</v>
      </c>
      <c r="CH247" s="367"/>
      <c r="CI247" s="154" t="str">
        <f t="shared" si="540"/>
        <v>-</v>
      </c>
      <c r="CJ247" s="369"/>
      <c r="CK247" s="154" t="str">
        <f t="shared" si="541"/>
        <v>-</v>
      </c>
      <c r="CL247" s="367"/>
      <c r="CM247" s="154" t="str">
        <f t="shared" si="542"/>
        <v>-</v>
      </c>
      <c r="CN247" s="367"/>
      <c r="CO247" s="155" t="str">
        <f t="shared" si="543"/>
        <v>-</v>
      </c>
      <c r="CP247" s="367"/>
      <c r="CQ247" s="155" t="str">
        <f t="shared" si="544"/>
        <v>-</v>
      </c>
      <c r="CR247" s="367"/>
      <c r="CS247" s="154" t="str">
        <f t="shared" si="545"/>
        <v>-</v>
      </c>
      <c r="CT247" s="367"/>
      <c r="CU247" s="155"/>
      <c r="CV247" s="367"/>
      <c r="CW247" s="154" t="str">
        <f t="shared" si="546"/>
        <v>-</v>
      </c>
      <c r="CX247" s="367"/>
      <c r="CY247" s="155" t="str">
        <f t="shared" si="547"/>
        <v>-</v>
      </c>
      <c r="CZ247" s="367"/>
      <c r="DA247" s="154" t="str">
        <f t="shared" si="548"/>
        <v>-</v>
      </c>
      <c r="DB247" s="369"/>
      <c r="DC247" s="155" t="str">
        <f t="shared" si="549"/>
        <v>-</v>
      </c>
      <c r="DD247" s="367"/>
      <c r="DE247" s="374">
        <f t="shared" si="550"/>
        <v>0</v>
      </c>
      <c r="DF247" s="373"/>
      <c r="DG247" s="265">
        <f t="shared" ref="DG247:DG261" si="568">IF(AH247=1,1,0)</f>
        <v>0</v>
      </c>
      <c r="DH247" s="372"/>
      <c r="DI247" s="267">
        <f t="shared" si="551"/>
        <v>0</v>
      </c>
      <c r="DJ247" s="373"/>
      <c r="DK247" s="374">
        <f t="shared" si="566"/>
        <v>0</v>
      </c>
      <c r="DL247" s="373"/>
      <c r="DM247" s="374">
        <f t="shared" si="521"/>
        <v>0</v>
      </c>
      <c r="DN247" s="373"/>
      <c r="DO247" s="155">
        <f t="shared" si="552"/>
        <v>0</v>
      </c>
      <c r="DP247" s="372"/>
      <c r="DQ247" s="155">
        <f t="shared" si="553"/>
        <v>0</v>
      </c>
      <c r="DR247" s="373"/>
      <c r="DS247" s="155">
        <f t="shared" si="554"/>
        <v>0</v>
      </c>
      <c r="DT247" s="372"/>
      <c r="DU247" s="155">
        <f t="shared" si="555"/>
        <v>0</v>
      </c>
      <c r="DV247" s="373"/>
      <c r="DW247" s="368">
        <f>IF(AN247=1,1,0)</f>
        <v>0</v>
      </c>
      <c r="DX247" s="372"/>
      <c r="DY247" s="154">
        <f t="shared" si="556"/>
        <v>0</v>
      </c>
      <c r="DZ247" s="373"/>
      <c r="EA247" s="154">
        <f>IF(AP247=1,1,0)</f>
        <v>0</v>
      </c>
      <c r="EB247" s="373"/>
      <c r="EC247" s="269">
        <f>IF(AQ247=1,1,0)</f>
        <v>0</v>
      </c>
      <c r="ED247" s="376"/>
      <c r="EE247" s="271">
        <f>IF(AV247=0,0,1)</f>
        <v>0</v>
      </c>
      <c r="EF247" s="377"/>
      <c r="EG247" s="273"/>
      <c r="EH247" s="274"/>
      <c r="EI247" s="275"/>
      <c r="EJ247" s="276"/>
      <c r="EK247" s="275"/>
      <c r="EL247" s="277"/>
      <c r="EM247" s="278" t="str">
        <f t="shared" si="557"/>
        <v xml:space="preserve"> </v>
      </c>
      <c r="EN247" s="372"/>
      <c r="EO247" s="155">
        <f t="shared" si="558"/>
        <v>0</v>
      </c>
      <c r="EP247" s="373"/>
      <c r="ER247" s="194" t="str">
        <f>IF(AND($AE247&gt;=11,$AE247&lt;=16,$I245="国内"),"1","-")</f>
        <v>-</v>
      </c>
      <c r="ET247" s="154">
        <v>45828</v>
      </c>
      <c r="EU247" s="367">
        <v>4163222</v>
      </c>
      <c r="EV247" s="154">
        <v>45828</v>
      </c>
      <c r="EW247" s="367">
        <v>4163222</v>
      </c>
      <c r="EX247" s="1274"/>
      <c r="EY247" s="1273"/>
      <c r="EZ247" s="154">
        <f t="shared" si="559"/>
        <v>0</v>
      </c>
      <c r="FA247" s="367"/>
      <c r="FB247" s="154">
        <f t="shared" si="561"/>
        <v>0</v>
      </c>
      <c r="FC247" s="367"/>
      <c r="FD247" s="154">
        <v>45805</v>
      </c>
      <c r="FE247" s="367">
        <v>4163186</v>
      </c>
      <c r="FF247" s="155">
        <f t="shared" si="560"/>
        <v>0</v>
      </c>
      <c r="FG247" s="367"/>
      <c r="FH247" s="154">
        <f t="shared" si="567"/>
        <v>0</v>
      </c>
      <c r="FI247" s="367"/>
      <c r="FJ247" s="154">
        <v>45828</v>
      </c>
      <c r="FK247" s="373">
        <v>4163223</v>
      </c>
      <c r="FL247" s="155">
        <v>1</v>
      </c>
      <c r="FM247" s="279"/>
      <c r="FN247" s="1184"/>
      <c r="FO247" s="280"/>
      <c r="FP247" s="281"/>
      <c r="FQ247" s="282"/>
      <c r="FS247" s="281"/>
      <c r="FT247" s="282"/>
    </row>
    <row r="248" spans="1:176" ht="18.600000000000001" customHeight="1">
      <c r="A248" s="228">
        <f t="shared" si="477"/>
        <v>238</v>
      </c>
      <c r="B248" s="343" t="str">
        <f t="shared" si="563"/>
        <v>4IE</v>
      </c>
      <c r="C248" s="1353">
        <v>45870</v>
      </c>
      <c r="D248" s="1578" t="s">
        <v>1024</v>
      </c>
      <c r="E248" s="1579">
        <v>89610074</v>
      </c>
      <c r="F248" s="595" t="s">
        <v>2214</v>
      </c>
      <c r="G248" s="1263"/>
      <c r="H248" s="597" t="s">
        <v>630</v>
      </c>
      <c r="I248" s="1264" t="s">
        <v>63</v>
      </c>
      <c r="J248" s="1264" t="s">
        <v>37</v>
      </c>
      <c r="K248" s="599" t="s">
        <v>11</v>
      </c>
      <c r="L248" s="600"/>
      <c r="M248" s="352">
        <v>45854</v>
      </c>
      <c r="N248" s="353"/>
      <c r="O248" s="354">
        <v>45855</v>
      </c>
      <c r="P248" s="353">
        <v>45854</v>
      </c>
      <c r="Q248" s="354">
        <v>45856</v>
      </c>
      <c r="R248" s="353">
        <v>45857</v>
      </c>
      <c r="S248" s="354">
        <v>45856</v>
      </c>
      <c r="T248" s="353">
        <v>45857</v>
      </c>
      <c r="U248" s="355">
        <v>45860</v>
      </c>
      <c r="V248" s="353">
        <v>45863</v>
      </c>
      <c r="W248" s="356">
        <v>45862</v>
      </c>
      <c r="X248" s="357">
        <v>45863</v>
      </c>
      <c r="Y248" s="359">
        <v>45868</v>
      </c>
      <c r="Z248" s="359">
        <v>45868</v>
      </c>
      <c r="AA248" s="601"/>
      <c r="AB248" s="359"/>
      <c r="AC248" s="251"/>
      <c r="AD248" s="361"/>
      <c r="AE248" s="362">
        <v>25</v>
      </c>
      <c r="AF248" s="363" t="str">
        <f t="shared" si="564"/>
        <v>4IE</v>
      </c>
      <c r="AG248" s="364" t="str">
        <f t="shared" si="522"/>
        <v>-</v>
      </c>
      <c r="AH248" s="364" t="str">
        <f>IF($AE248=0,"　",VLOOKUP($AE248,ﾚｰｻﾞOP,35,0))</f>
        <v>-</v>
      </c>
      <c r="AI248" s="364" t="str">
        <f t="shared" si="565"/>
        <v>-</v>
      </c>
      <c r="AJ248" s="364" t="str">
        <f t="shared" si="524"/>
        <v>-</v>
      </c>
      <c r="AK248" s="364" t="str">
        <f t="shared" si="525"/>
        <v>-</v>
      </c>
      <c r="AL248" s="364"/>
      <c r="AM248" s="364"/>
      <c r="AN248" s="364" t="str">
        <f>IF($AE248=0,"　",VLOOKUP($AE248,ﾚｰｻﾞOP,37,0))</f>
        <v>-</v>
      </c>
      <c r="AO248" s="364" t="str">
        <f t="shared" si="526"/>
        <v>-</v>
      </c>
      <c r="AP248" s="363" t="str">
        <f>IF($AE248=0,"　",VLOOKUP($AE248,ﾚｰｻﾞOP,43,0))</f>
        <v>-</v>
      </c>
      <c r="AQ248" s="255" t="str">
        <f>IF($AE248=0,"　",VLOOKUP($AE248,ﾚｰｻﾞOP,45,0))</f>
        <v>-</v>
      </c>
      <c r="AR248" s="255">
        <f>IF($AE248=0,"　",VLOOKUP($AE248,ﾚｰｻﾞOP,47,0))</f>
        <v>0</v>
      </c>
      <c r="AS248" s="255">
        <f t="shared" si="562"/>
        <v>0</v>
      </c>
      <c r="AT248" s="255"/>
      <c r="AU248" s="256">
        <f t="shared" si="520"/>
        <v>0</v>
      </c>
      <c r="AV248" s="257">
        <f t="shared" si="515"/>
        <v>0</v>
      </c>
      <c r="AW248" s="590" t="str">
        <f>IF($AE248=0,"　",VLOOKUP($AE248,ﾚｰｻﾞOP,5,0))</f>
        <v>-</v>
      </c>
      <c r="AX248" s="369"/>
      <c r="AY248" s="154" t="str">
        <f>IF($AE248=0,"　",VLOOKUP($AE248,ﾚｰｻﾞOP,6,0))</f>
        <v>-</v>
      </c>
      <c r="AZ248" s="367"/>
      <c r="BA248" s="154" t="str">
        <f>IF($AE248=0,"　",VLOOKUP($AE248,ﾚｰｻﾞOP,7,0))</f>
        <v>-</v>
      </c>
      <c r="BB248" s="367"/>
      <c r="BC248" s="368" t="str">
        <f>IF($AE248=0,"　",VLOOKUP($AE248,ﾚｰｻﾞOP,8,0))</f>
        <v>-</v>
      </c>
      <c r="BD248" s="369"/>
      <c r="BE248" s="154" t="str">
        <f>IF($AE248=0,"　",VLOOKUP($AE248,ﾚｰｻﾞOP,9,0))</f>
        <v>-</v>
      </c>
      <c r="BF248" s="367"/>
      <c r="BG248" s="368" t="str">
        <f>IF($AE248=0,"　",VLOOKUP($AE248,ﾚｰｻﾞOP,10,0))</f>
        <v>-</v>
      </c>
      <c r="BH248" s="367"/>
      <c r="BI248" s="154" t="str">
        <f>IF($AE248=0,"　",VLOOKUP($AE248,ﾚｰｻﾞOP,11,0))</f>
        <v>-</v>
      </c>
      <c r="BJ248" s="367"/>
      <c r="BK248" s="154" t="str">
        <f t="shared" si="528"/>
        <v>-</v>
      </c>
      <c r="BL248" s="367"/>
      <c r="BM248" s="154" t="str">
        <f t="shared" si="529"/>
        <v>-</v>
      </c>
      <c r="BN248" s="367"/>
      <c r="BO248" s="155" t="str">
        <f t="shared" si="530"/>
        <v>-</v>
      </c>
      <c r="BP248" s="367"/>
      <c r="BQ248" s="154" t="str">
        <f>IF($AE248=0,"　",VLOOKUP($AE248,ﾚｰｻﾞOP,12,0))</f>
        <v>-</v>
      </c>
      <c r="BR248" s="369"/>
      <c r="BS248" s="154" t="str">
        <f t="shared" si="532"/>
        <v>-</v>
      </c>
      <c r="BT248" s="369"/>
      <c r="BU248" s="154" t="str">
        <f t="shared" si="533"/>
        <v>-</v>
      </c>
      <c r="BV248" s="369"/>
      <c r="BW248" s="154" t="str">
        <f t="shared" si="534"/>
        <v>-</v>
      </c>
      <c r="BX248" s="367"/>
      <c r="BY248" s="154" t="str">
        <f t="shared" si="535"/>
        <v>-</v>
      </c>
      <c r="BZ248" s="369"/>
      <c r="CA248" s="154" t="str">
        <f t="shared" si="536"/>
        <v>-</v>
      </c>
      <c r="CB248" s="367"/>
      <c r="CC248" s="154" t="str">
        <f t="shared" si="537"/>
        <v>-</v>
      </c>
      <c r="CD248" s="367"/>
      <c r="CE248" s="154" t="str">
        <f t="shared" si="538"/>
        <v>-</v>
      </c>
      <c r="CF248" s="369"/>
      <c r="CG248" s="155" t="str">
        <f t="shared" si="539"/>
        <v>-</v>
      </c>
      <c r="CH248" s="367"/>
      <c r="CI248" s="154" t="str">
        <f t="shared" si="540"/>
        <v>-</v>
      </c>
      <c r="CJ248" s="369"/>
      <c r="CK248" s="154" t="str">
        <f t="shared" si="541"/>
        <v>-</v>
      </c>
      <c r="CL248" s="367"/>
      <c r="CM248" s="154" t="str">
        <f t="shared" si="542"/>
        <v>-</v>
      </c>
      <c r="CN248" s="367"/>
      <c r="CO248" s="155" t="str">
        <f t="shared" si="543"/>
        <v>-</v>
      </c>
      <c r="CP248" s="367"/>
      <c r="CQ248" s="155" t="str">
        <f t="shared" si="544"/>
        <v>-</v>
      </c>
      <c r="CR248" s="367"/>
      <c r="CS248" s="154" t="str">
        <f t="shared" si="545"/>
        <v>-</v>
      </c>
      <c r="CT248" s="367"/>
      <c r="CU248" s="155"/>
      <c r="CV248" s="367"/>
      <c r="CW248" s="154" t="str">
        <f t="shared" si="546"/>
        <v>-</v>
      </c>
      <c r="CX248" s="367"/>
      <c r="CY248" s="155" t="str">
        <f t="shared" si="547"/>
        <v>-</v>
      </c>
      <c r="CZ248" s="367"/>
      <c r="DA248" s="154" t="str">
        <f t="shared" si="548"/>
        <v>-</v>
      </c>
      <c r="DB248" s="369"/>
      <c r="DC248" s="155" t="str">
        <f t="shared" si="549"/>
        <v>-</v>
      </c>
      <c r="DD248" s="367"/>
      <c r="DE248" s="374">
        <f t="shared" si="550"/>
        <v>0</v>
      </c>
      <c r="DF248" s="373"/>
      <c r="DG248" s="265">
        <f t="shared" si="568"/>
        <v>0</v>
      </c>
      <c r="DH248" s="372"/>
      <c r="DI248" s="267">
        <f t="shared" si="551"/>
        <v>0</v>
      </c>
      <c r="DJ248" s="373"/>
      <c r="DK248" s="374">
        <f t="shared" si="566"/>
        <v>0</v>
      </c>
      <c r="DL248" s="373"/>
      <c r="DM248" s="374">
        <f t="shared" si="521"/>
        <v>0</v>
      </c>
      <c r="DN248" s="373"/>
      <c r="DO248" s="155">
        <f t="shared" si="552"/>
        <v>0</v>
      </c>
      <c r="DP248" s="372"/>
      <c r="DQ248" s="155">
        <f t="shared" si="553"/>
        <v>0</v>
      </c>
      <c r="DR248" s="373"/>
      <c r="DS248" s="155">
        <f t="shared" si="554"/>
        <v>0</v>
      </c>
      <c r="DT248" s="372"/>
      <c r="DU248" s="155">
        <f t="shared" si="555"/>
        <v>0</v>
      </c>
      <c r="DV248" s="373"/>
      <c r="DW248" s="368">
        <f>IF(AN248=1,1,0)</f>
        <v>0</v>
      </c>
      <c r="DX248" s="372"/>
      <c r="DY248" s="154">
        <f t="shared" si="556"/>
        <v>0</v>
      </c>
      <c r="DZ248" s="373"/>
      <c r="EA248" s="154">
        <f>IF(AP248=1,1,0)</f>
        <v>0</v>
      </c>
      <c r="EB248" s="373"/>
      <c r="EC248" s="269">
        <f>IF(AQ248=1,1,0)</f>
        <v>0</v>
      </c>
      <c r="ED248" s="376"/>
      <c r="EE248" s="271">
        <f>IF(AV248=0,0,1)</f>
        <v>0</v>
      </c>
      <c r="EF248" s="377"/>
      <c r="EG248" s="273"/>
      <c r="EH248" s="274"/>
      <c r="EI248" s="275"/>
      <c r="EJ248" s="276"/>
      <c r="EK248" s="275"/>
      <c r="EL248" s="277"/>
      <c r="EM248" s="278" t="str">
        <f t="shared" si="557"/>
        <v xml:space="preserve"> </v>
      </c>
      <c r="EN248" s="372"/>
      <c r="EO248" s="155">
        <f t="shared" si="558"/>
        <v>0</v>
      </c>
      <c r="EP248" s="373"/>
      <c r="ER248" s="194" t="str">
        <f>IF(AND($AE248&gt;=11,$AE248&lt;=16,$I247="国内"),"1","-")</f>
        <v>-</v>
      </c>
      <c r="ET248" s="154">
        <v>45847</v>
      </c>
      <c r="EU248" s="367">
        <v>4163260</v>
      </c>
      <c r="EV248" s="154">
        <v>45847</v>
      </c>
      <c r="EW248" s="367">
        <v>4163260</v>
      </c>
      <c r="EX248" s="1274"/>
      <c r="EY248" s="1273"/>
      <c r="EZ248" s="154">
        <f t="shared" si="559"/>
        <v>0</v>
      </c>
      <c r="FA248" s="367"/>
      <c r="FB248" s="154">
        <v>45784</v>
      </c>
      <c r="FC248" s="367">
        <v>4163175</v>
      </c>
      <c r="FD248" s="154">
        <f>IF($AE248=0,"　",VLOOKUP($AE248,ﾚｰｻﾞOP,64,0))</f>
        <v>0</v>
      </c>
      <c r="FE248" s="367"/>
      <c r="FF248" s="155">
        <f t="shared" si="560"/>
        <v>0</v>
      </c>
      <c r="FG248" s="367"/>
      <c r="FH248" s="154">
        <f t="shared" si="567"/>
        <v>0</v>
      </c>
      <c r="FI248" s="367"/>
      <c r="FJ248" s="154">
        <v>45828</v>
      </c>
      <c r="FK248" s="373">
        <v>4163223</v>
      </c>
      <c r="FL248" s="155">
        <v>1</v>
      </c>
      <c r="FM248" s="279"/>
      <c r="FN248" s="1184"/>
      <c r="FO248" s="280"/>
      <c r="FP248" s="281"/>
      <c r="FQ248" s="282"/>
      <c r="FS248" s="281"/>
      <c r="FT248" s="282"/>
    </row>
    <row r="249" spans="1:176" ht="18.600000000000001" customHeight="1">
      <c r="A249" s="228">
        <f t="shared" si="477"/>
        <v>239</v>
      </c>
      <c r="B249" s="343" t="str">
        <f t="shared" si="563"/>
        <v>4IE</v>
      </c>
      <c r="C249" s="1353">
        <v>45870</v>
      </c>
      <c r="D249" s="1713" t="s">
        <v>35</v>
      </c>
      <c r="E249" s="1714">
        <v>92510031</v>
      </c>
      <c r="F249" s="595" t="s">
        <v>2215</v>
      </c>
      <c r="G249" s="1715"/>
      <c r="H249" s="597" t="s">
        <v>632</v>
      </c>
      <c r="I249" s="1716" t="s">
        <v>61</v>
      </c>
      <c r="J249" s="1716" t="s">
        <v>1112</v>
      </c>
      <c r="K249" s="599" t="s">
        <v>11</v>
      </c>
      <c r="L249" s="1717"/>
      <c r="M249" s="1718">
        <v>45855</v>
      </c>
      <c r="N249" s="1719">
        <v>45849</v>
      </c>
      <c r="O249" s="1720">
        <v>45856</v>
      </c>
      <c r="P249" s="1719">
        <v>45853</v>
      </c>
      <c r="Q249" s="1720">
        <v>45857</v>
      </c>
      <c r="R249" s="1719">
        <v>45855</v>
      </c>
      <c r="S249" s="1720">
        <v>45857</v>
      </c>
      <c r="T249" s="1719">
        <v>45856</v>
      </c>
      <c r="U249" s="1721">
        <v>45861</v>
      </c>
      <c r="V249" s="1719">
        <v>45868</v>
      </c>
      <c r="W249" s="1722">
        <v>45863</v>
      </c>
      <c r="X249" s="1723">
        <v>45869</v>
      </c>
      <c r="Y249" s="1289">
        <v>45868</v>
      </c>
      <c r="Z249" s="359">
        <v>45868</v>
      </c>
      <c r="AA249" s="601"/>
      <c r="AB249" s="359"/>
      <c r="AC249" s="251" t="s">
        <v>633</v>
      </c>
      <c r="AD249" s="361"/>
      <c r="AE249" s="362">
        <v>9</v>
      </c>
      <c r="AF249" s="363" t="str">
        <f t="shared" si="564"/>
        <v>4IE</v>
      </c>
      <c r="AG249" s="364">
        <f t="shared" si="522"/>
        <v>0</v>
      </c>
      <c r="AH249" s="364">
        <f>IF($AE249=0,"　",VLOOKUP($AE249,ﾚｰｻﾞOP,35,0))</f>
        <v>0</v>
      </c>
      <c r="AI249" s="364">
        <f t="shared" si="565"/>
        <v>0</v>
      </c>
      <c r="AJ249" s="364">
        <f t="shared" si="524"/>
        <v>0</v>
      </c>
      <c r="AK249" s="364">
        <f t="shared" si="525"/>
        <v>0</v>
      </c>
      <c r="AL249" s="364"/>
      <c r="AM249" s="364"/>
      <c r="AN249" s="364" t="str">
        <f>IF($AE249=0,"　",VLOOKUP($AE249,ﾚｰｻﾞOP,37,0))</f>
        <v>-</v>
      </c>
      <c r="AO249" s="364" t="str">
        <f t="shared" si="526"/>
        <v>-</v>
      </c>
      <c r="AP249" s="363">
        <v>1</v>
      </c>
      <c r="AQ249" s="255">
        <f>IF($AE249=0,"　",VLOOKUP($AE249,ﾚｰｻﾞOP,45,0))</f>
        <v>0</v>
      </c>
      <c r="AR249" s="255">
        <f>IF($AE249=0,"　",VLOOKUP($AE249,ﾚｰｻﾞOP,47,0))</f>
        <v>0</v>
      </c>
      <c r="AS249" s="255">
        <f t="shared" si="562"/>
        <v>0</v>
      </c>
      <c r="AT249" s="255"/>
      <c r="AU249" s="256">
        <f t="shared" si="520"/>
        <v>0</v>
      </c>
      <c r="AV249" s="257">
        <f t="shared" si="515"/>
        <v>0</v>
      </c>
      <c r="AW249" s="590" t="str">
        <f>IF($AE249=0,"　",VLOOKUP($AE249,ﾚｰｻﾞOP,5,0))</f>
        <v>-</v>
      </c>
      <c r="AX249" s="369"/>
      <c r="AY249" s="154" t="str">
        <f>IF($AE249=0,"　",VLOOKUP($AE249,ﾚｰｻﾞOP,6,0))</f>
        <v>-</v>
      </c>
      <c r="AZ249" s="367"/>
      <c r="BA249" s="154" t="str">
        <f>IF($AE249=0,"　",VLOOKUP($AE249,ﾚｰｻﾞOP,7,0))</f>
        <v>-</v>
      </c>
      <c r="BB249" s="367"/>
      <c r="BC249" s="368" t="str">
        <f>IF($AE249=0,"　",VLOOKUP($AE249,ﾚｰｻﾞOP,8,0))</f>
        <v>-</v>
      </c>
      <c r="BD249" s="369"/>
      <c r="BE249" s="154" t="str">
        <f>IF($AE249=0,"　",VLOOKUP($AE249,ﾚｰｻﾞOP,9,0))</f>
        <v>-</v>
      </c>
      <c r="BF249" s="367"/>
      <c r="BG249" s="368" t="str">
        <f>IF($AE249=0,"　",VLOOKUP($AE249,ﾚｰｻﾞOP,10,0))</f>
        <v>-</v>
      </c>
      <c r="BH249" s="367"/>
      <c r="BI249" s="154" t="str">
        <f>IF($AE249=0,"　",VLOOKUP($AE249,ﾚｰｻﾞOP,11,0))</f>
        <v>-</v>
      </c>
      <c r="BJ249" s="367"/>
      <c r="BK249" s="154" t="str">
        <f t="shared" si="528"/>
        <v>-</v>
      </c>
      <c r="BL249" s="367"/>
      <c r="BM249" s="154" t="str">
        <f t="shared" si="529"/>
        <v>-</v>
      </c>
      <c r="BN249" s="367"/>
      <c r="BO249" s="155" t="str">
        <f t="shared" si="530"/>
        <v>-</v>
      </c>
      <c r="BP249" s="367"/>
      <c r="BQ249" s="154" t="str">
        <f>IF($AE249=0,"　",VLOOKUP($AE249,ﾚｰｻﾞOP,12,0))</f>
        <v>-</v>
      </c>
      <c r="BR249" s="369"/>
      <c r="BS249" s="154">
        <v>45561</v>
      </c>
      <c r="BT249" s="369">
        <v>4063385</v>
      </c>
      <c r="BU249" s="154">
        <v>45561</v>
      </c>
      <c r="BV249" s="369">
        <v>4063386</v>
      </c>
      <c r="BW249" s="154">
        <v>45561</v>
      </c>
      <c r="BX249" s="367">
        <v>4063387</v>
      </c>
      <c r="BY249" s="154">
        <v>45561</v>
      </c>
      <c r="BZ249" s="369">
        <v>4063388</v>
      </c>
      <c r="CA249" s="154">
        <v>45561</v>
      </c>
      <c r="CB249" s="367">
        <v>4063389</v>
      </c>
      <c r="CC249" s="154">
        <v>45561</v>
      </c>
      <c r="CD249" s="367">
        <v>4063390</v>
      </c>
      <c r="CE249" s="154" t="str">
        <f t="shared" si="538"/>
        <v>-</v>
      </c>
      <c r="CF249" s="369"/>
      <c r="CG249" s="155" t="str">
        <f t="shared" si="539"/>
        <v>-</v>
      </c>
      <c r="CH249" s="367"/>
      <c r="CI249" s="154" t="str">
        <f t="shared" si="540"/>
        <v>-</v>
      </c>
      <c r="CJ249" s="369"/>
      <c r="CK249" s="154" t="str">
        <f t="shared" si="541"/>
        <v>-</v>
      </c>
      <c r="CL249" s="367"/>
      <c r="CM249" s="154" t="str">
        <f t="shared" si="542"/>
        <v>-</v>
      </c>
      <c r="CN249" s="367"/>
      <c r="CO249" s="155" t="str">
        <f t="shared" si="543"/>
        <v>-</v>
      </c>
      <c r="CP249" s="367"/>
      <c r="CQ249" s="155" t="str">
        <f t="shared" si="544"/>
        <v>-</v>
      </c>
      <c r="CR249" s="367"/>
      <c r="CS249" s="154" t="str">
        <f t="shared" si="545"/>
        <v>-</v>
      </c>
      <c r="CT249" s="367"/>
      <c r="CU249" s="155"/>
      <c r="CV249" s="367"/>
      <c r="CW249" s="154" t="str">
        <f t="shared" si="546"/>
        <v>-</v>
      </c>
      <c r="CX249" s="367"/>
      <c r="CY249" s="155" t="str">
        <f t="shared" si="547"/>
        <v>-</v>
      </c>
      <c r="CZ249" s="367"/>
      <c r="DA249" s="154" t="str">
        <f t="shared" si="548"/>
        <v>-</v>
      </c>
      <c r="DB249" s="369"/>
      <c r="DC249" s="155" t="str">
        <f t="shared" si="549"/>
        <v>-</v>
      </c>
      <c r="DD249" s="367"/>
      <c r="DE249" s="374">
        <f t="shared" si="550"/>
        <v>0</v>
      </c>
      <c r="DF249" s="373"/>
      <c r="DG249" s="265">
        <f t="shared" si="568"/>
        <v>0</v>
      </c>
      <c r="DH249" s="372"/>
      <c r="DI249" s="267">
        <f t="shared" si="551"/>
        <v>0</v>
      </c>
      <c r="DJ249" s="373"/>
      <c r="DK249" s="374">
        <f t="shared" si="566"/>
        <v>0</v>
      </c>
      <c r="DL249" s="373"/>
      <c r="DM249" s="374">
        <f t="shared" si="521"/>
        <v>0</v>
      </c>
      <c r="DN249" s="373"/>
      <c r="DO249" s="155">
        <f t="shared" si="552"/>
        <v>0</v>
      </c>
      <c r="DP249" s="372"/>
      <c r="DQ249" s="155">
        <f t="shared" si="553"/>
        <v>0</v>
      </c>
      <c r="DR249" s="373"/>
      <c r="DS249" s="155">
        <f t="shared" si="554"/>
        <v>0</v>
      </c>
      <c r="DT249" s="372"/>
      <c r="DU249" s="155">
        <f t="shared" si="555"/>
        <v>0</v>
      </c>
      <c r="DV249" s="373"/>
      <c r="DW249" s="368">
        <f>IF(AN249=1,1,0)</f>
        <v>0</v>
      </c>
      <c r="DX249" s="372"/>
      <c r="DY249" s="154">
        <f t="shared" si="556"/>
        <v>0</v>
      </c>
      <c r="DZ249" s="373"/>
      <c r="EA249" s="154">
        <v>45826</v>
      </c>
      <c r="EB249" s="373">
        <v>4163234</v>
      </c>
      <c r="EC249" s="269">
        <f>IF(AQ249=1,1,0)</f>
        <v>0</v>
      </c>
      <c r="ED249" s="376"/>
      <c r="EE249" s="271">
        <f>IF(AV249=0,0,1)</f>
        <v>0</v>
      </c>
      <c r="EF249" s="377"/>
      <c r="EG249" s="273"/>
      <c r="EH249" s="274"/>
      <c r="EI249" s="275"/>
      <c r="EJ249" s="276"/>
      <c r="EK249" s="275"/>
      <c r="EL249" s="277"/>
      <c r="EM249" s="278" t="str">
        <f t="shared" si="557"/>
        <v xml:space="preserve"> </v>
      </c>
      <c r="EN249" s="372"/>
      <c r="EO249" s="155">
        <f t="shared" si="558"/>
        <v>0</v>
      </c>
      <c r="EP249" s="373"/>
      <c r="ER249" s="194" t="str">
        <f>IF(AND($AE249&gt;=11,$AE249&lt;=16,$I201="国内"),"1","-")</f>
        <v>-</v>
      </c>
      <c r="ET249" s="154" t="str">
        <f>IF($AE249=0,"　",VLOOKUP($AE249,ﾚｰｻﾞOP,60,0))</f>
        <v>-</v>
      </c>
      <c r="EU249" s="367"/>
      <c r="EV249" s="154" t="str">
        <f>IF($AE249=0,"　",VLOOKUP($AE249,ﾚｰｻﾞOP,60,0))</f>
        <v>-</v>
      </c>
      <c r="EW249" s="367"/>
      <c r="EX249" s="1274"/>
      <c r="EY249" s="1273"/>
      <c r="EZ249" s="154" t="str">
        <f t="shared" si="559"/>
        <v>-</v>
      </c>
      <c r="FA249" s="367"/>
      <c r="FB249" s="154" t="str">
        <f>IF($AE249=0,"　",VLOOKUP($AE249,ﾚｰｻﾞOP,63,0))</f>
        <v>-</v>
      </c>
      <c r="FC249" s="367"/>
      <c r="FD249" s="154" t="str">
        <f>IF($AE249=0,"　",VLOOKUP($AE249,ﾚｰｻﾞOP,64,0))</f>
        <v>-</v>
      </c>
      <c r="FE249" s="367"/>
      <c r="FF249" s="155" t="str">
        <f t="shared" si="560"/>
        <v>-</v>
      </c>
      <c r="FG249" s="367"/>
      <c r="FH249" s="154" t="str">
        <f t="shared" si="567"/>
        <v>-</v>
      </c>
      <c r="FI249" s="367"/>
      <c r="FJ249" s="154" t="str">
        <f>IF($AE249=0,"　",VLOOKUP($AE249,ﾚｰｻﾞOP,67,0))</f>
        <v>-</v>
      </c>
      <c r="FK249" s="373"/>
      <c r="FL249" s="155" t="str">
        <f>IF($AE249=0,"　",VLOOKUP($AE249,ﾚｰｻﾞOP,68,0))</f>
        <v>-</v>
      </c>
      <c r="FM249" s="279"/>
      <c r="FN249" s="1184"/>
      <c r="FO249" s="280"/>
      <c r="FP249" s="281"/>
      <c r="FQ249" s="282"/>
      <c r="FS249" s="281"/>
      <c r="FT249" s="282"/>
    </row>
    <row r="250" spans="1:176" ht="18.600000000000001" customHeight="1">
      <c r="A250" s="228">
        <f t="shared" si="477"/>
        <v>240</v>
      </c>
      <c r="B250" s="343" t="str">
        <f t="shared" si="563"/>
        <v>4IE</v>
      </c>
      <c r="C250" s="1353">
        <v>45870</v>
      </c>
      <c r="D250" s="1261" t="s">
        <v>34</v>
      </c>
      <c r="E250" s="1262">
        <v>84510230</v>
      </c>
      <c r="F250" s="595" t="s">
        <v>2216</v>
      </c>
      <c r="G250" s="1263"/>
      <c r="H250" s="597" t="s">
        <v>632</v>
      </c>
      <c r="I250" s="1264" t="s">
        <v>61</v>
      </c>
      <c r="J250" s="1264" t="s">
        <v>1113</v>
      </c>
      <c r="K250" s="599" t="s">
        <v>11</v>
      </c>
      <c r="L250" s="600"/>
      <c r="M250" s="1718">
        <v>45856</v>
      </c>
      <c r="N250" s="353">
        <v>45853</v>
      </c>
      <c r="O250" s="354">
        <v>45857</v>
      </c>
      <c r="P250" s="353">
        <v>45854</v>
      </c>
      <c r="Q250" s="354">
        <v>45860</v>
      </c>
      <c r="R250" s="353">
        <v>45856</v>
      </c>
      <c r="S250" s="354">
        <v>45860</v>
      </c>
      <c r="T250" s="353">
        <v>45856</v>
      </c>
      <c r="U250" s="355">
        <v>45862</v>
      </c>
      <c r="V250" s="353">
        <v>45860</v>
      </c>
      <c r="W250" s="356">
        <v>45864</v>
      </c>
      <c r="X250" s="357">
        <v>45861</v>
      </c>
      <c r="Y250" s="359">
        <v>45869</v>
      </c>
      <c r="Z250" s="359">
        <v>45869</v>
      </c>
      <c r="AA250" s="601"/>
      <c r="AB250" s="359"/>
      <c r="AC250" s="251" t="s">
        <v>633</v>
      </c>
      <c r="AD250" s="361"/>
      <c r="AE250" s="1700">
        <v>3</v>
      </c>
      <c r="AF250" s="363" t="str">
        <f t="shared" si="564"/>
        <v>4IE</v>
      </c>
      <c r="AG250" s="364">
        <f t="shared" si="522"/>
        <v>0</v>
      </c>
      <c r="AH250" s="364">
        <f>IF($AE250=0,"　",VLOOKUP($AE250,ﾚｰｻﾞOP,35,0))</f>
        <v>0</v>
      </c>
      <c r="AI250" s="364">
        <f t="shared" si="565"/>
        <v>0</v>
      </c>
      <c r="AJ250" s="364">
        <f t="shared" si="524"/>
        <v>0</v>
      </c>
      <c r="AK250" s="364">
        <f t="shared" si="525"/>
        <v>0</v>
      </c>
      <c r="AL250" s="364"/>
      <c r="AM250" s="364"/>
      <c r="AN250" s="364">
        <v>1</v>
      </c>
      <c r="AO250" s="364">
        <f t="shared" si="526"/>
        <v>0</v>
      </c>
      <c r="AP250" s="363">
        <v>1</v>
      </c>
      <c r="AQ250" s="255">
        <v>1</v>
      </c>
      <c r="AR250" s="255">
        <v>1</v>
      </c>
      <c r="AS250" s="255">
        <f t="shared" si="562"/>
        <v>0</v>
      </c>
      <c r="AT250" s="255"/>
      <c r="AU250" s="256">
        <f t="shared" si="520"/>
        <v>0</v>
      </c>
      <c r="AV250" s="257">
        <f t="shared" si="515"/>
        <v>1</v>
      </c>
      <c r="AW250" s="590">
        <v>45826</v>
      </c>
      <c r="AX250" s="369">
        <v>4163224</v>
      </c>
      <c r="AY250" s="154">
        <v>45826</v>
      </c>
      <c r="AZ250" s="367">
        <v>4163225</v>
      </c>
      <c r="BA250" s="154">
        <v>45826</v>
      </c>
      <c r="BB250" s="367">
        <v>4163226</v>
      </c>
      <c r="BC250" s="368">
        <v>45826</v>
      </c>
      <c r="BD250" s="369">
        <v>4163227</v>
      </c>
      <c r="BE250" s="154">
        <v>45826</v>
      </c>
      <c r="BF250" s="367">
        <v>4163228</v>
      </c>
      <c r="BG250" s="368">
        <v>45826</v>
      </c>
      <c r="BH250" s="367">
        <v>4163229</v>
      </c>
      <c r="BI250" s="154">
        <v>45826</v>
      </c>
      <c r="BJ250" s="367">
        <v>4163230</v>
      </c>
      <c r="BK250" s="154" t="str">
        <f t="shared" si="528"/>
        <v>-</v>
      </c>
      <c r="BL250" s="367"/>
      <c r="BM250" s="154" t="str">
        <f t="shared" si="529"/>
        <v>-</v>
      </c>
      <c r="BN250" s="367"/>
      <c r="BO250" s="155" t="str">
        <f t="shared" si="530"/>
        <v>-</v>
      </c>
      <c r="BP250" s="367"/>
      <c r="BQ250" s="154" t="str">
        <f>IF($AE250=0,"　",VLOOKUP($AE250,ﾚｰｻﾞOP,12,0))</f>
        <v>-</v>
      </c>
      <c r="BR250" s="369"/>
      <c r="BS250" s="154" t="str">
        <f>IF($AE250=0,"　",VLOOKUP($AE250,ﾚｰｻﾞOP,13,0))</f>
        <v>-</v>
      </c>
      <c r="BT250" s="369"/>
      <c r="BU250" s="154" t="str">
        <f>IF($AE250=0,"　",VLOOKUP($AE250,ﾚｰｻﾞOP,14,0))</f>
        <v>-</v>
      </c>
      <c r="BV250" s="369"/>
      <c r="BW250" s="154" t="str">
        <f>IF($AE250=0,"　",VLOOKUP($AE250,ﾚｰｻﾞOP,15,0))</f>
        <v>-</v>
      </c>
      <c r="BX250" s="367"/>
      <c r="BY250" s="154" t="str">
        <f>IF($AE250=0,"　",VLOOKUP($AE250,ﾚｰｻﾞOP,16,0))</f>
        <v>-</v>
      </c>
      <c r="BZ250" s="369"/>
      <c r="CA250" s="154" t="str">
        <f>IF($AE250=0,"　",VLOOKUP($AE250,ﾚｰｻﾞOP,17,0))</f>
        <v>-</v>
      </c>
      <c r="CB250" s="367"/>
      <c r="CC250" s="154" t="str">
        <f>IF($AE250=0,"　",VLOOKUP($AE250,ﾚｰｻﾞOP,18,0))</f>
        <v>-</v>
      </c>
      <c r="CD250" s="367"/>
      <c r="CE250" s="154" t="str">
        <f t="shared" si="538"/>
        <v>-</v>
      </c>
      <c r="CF250" s="369"/>
      <c r="CG250" s="155" t="str">
        <f t="shared" si="539"/>
        <v>-</v>
      </c>
      <c r="CH250" s="367"/>
      <c r="CI250" s="154" t="str">
        <f t="shared" si="540"/>
        <v>-</v>
      </c>
      <c r="CJ250" s="369"/>
      <c r="CK250" s="154" t="str">
        <f t="shared" si="541"/>
        <v>-</v>
      </c>
      <c r="CL250" s="367"/>
      <c r="CM250" s="154" t="str">
        <f t="shared" si="542"/>
        <v>-</v>
      </c>
      <c r="CN250" s="367"/>
      <c r="CO250" s="155" t="str">
        <f t="shared" si="543"/>
        <v>-</v>
      </c>
      <c r="CP250" s="367"/>
      <c r="CQ250" s="155" t="str">
        <f t="shared" si="544"/>
        <v>-</v>
      </c>
      <c r="CR250" s="367"/>
      <c r="CS250" s="154" t="str">
        <f t="shared" si="545"/>
        <v>-</v>
      </c>
      <c r="CT250" s="367"/>
      <c r="CU250" s="155"/>
      <c r="CV250" s="367"/>
      <c r="CW250" s="154" t="str">
        <f t="shared" si="546"/>
        <v>-</v>
      </c>
      <c r="CX250" s="367"/>
      <c r="CY250" s="155" t="str">
        <f t="shared" si="547"/>
        <v>-</v>
      </c>
      <c r="CZ250" s="367"/>
      <c r="DA250" s="154" t="str">
        <f t="shared" si="548"/>
        <v>-</v>
      </c>
      <c r="DB250" s="369"/>
      <c r="DC250" s="155" t="str">
        <f t="shared" si="549"/>
        <v>-</v>
      </c>
      <c r="DD250" s="367"/>
      <c r="DE250" s="374">
        <f t="shared" si="550"/>
        <v>0</v>
      </c>
      <c r="DF250" s="373"/>
      <c r="DG250" s="265">
        <f t="shared" si="568"/>
        <v>0</v>
      </c>
      <c r="DH250" s="372"/>
      <c r="DI250" s="267">
        <f t="shared" si="551"/>
        <v>0</v>
      </c>
      <c r="DJ250" s="373"/>
      <c r="DK250" s="374">
        <f t="shared" si="566"/>
        <v>0</v>
      </c>
      <c r="DL250" s="373"/>
      <c r="DM250" s="374">
        <f t="shared" si="521"/>
        <v>0</v>
      </c>
      <c r="DN250" s="373"/>
      <c r="DO250" s="155">
        <f t="shared" si="552"/>
        <v>0</v>
      </c>
      <c r="DP250" s="372"/>
      <c r="DQ250" s="155">
        <f t="shared" si="553"/>
        <v>0</v>
      </c>
      <c r="DR250" s="373"/>
      <c r="DS250" s="155">
        <f t="shared" si="554"/>
        <v>0</v>
      </c>
      <c r="DT250" s="372"/>
      <c r="DU250" s="155">
        <f t="shared" si="555"/>
        <v>0</v>
      </c>
      <c r="DV250" s="373"/>
      <c r="DW250" s="368">
        <v>45833</v>
      </c>
      <c r="DX250" s="372">
        <v>4163232</v>
      </c>
      <c r="DY250" s="154">
        <f t="shared" si="556"/>
        <v>0</v>
      </c>
      <c r="DZ250" s="373"/>
      <c r="EA250" s="154">
        <v>45826</v>
      </c>
      <c r="EB250" s="373">
        <v>4163234</v>
      </c>
      <c r="EC250" s="269">
        <v>45833</v>
      </c>
      <c r="ED250" s="376">
        <v>4163235</v>
      </c>
      <c r="EE250" s="271">
        <v>45520</v>
      </c>
      <c r="EF250" s="377">
        <v>4063333</v>
      </c>
      <c r="EG250" s="273"/>
      <c r="EH250" s="274"/>
      <c r="EI250" s="275"/>
      <c r="EJ250" s="276"/>
      <c r="EK250" s="275"/>
      <c r="EL250" s="277"/>
      <c r="EM250" s="278" t="str">
        <f t="shared" si="557"/>
        <v xml:space="preserve"> </v>
      </c>
      <c r="EN250" s="372"/>
      <c r="EO250" s="155">
        <f t="shared" si="558"/>
        <v>0</v>
      </c>
      <c r="EP250" s="373"/>
      <c r="ER250" s="194" t="e">
        <f>IF(AND($AE250&gt;=11,$AE250&lt;=16,#REF!="国内"),"1","-")</f>
        <v>#REF!</v>
      </c>
      <c r="ET250" s="154" t="str">
        <f>IF($AE250=0,"　",VLOOKUP($AE250,ﾚｰｻﾞOP,60,0))</f>
        <v>-</v>
      </c>
      <c r="EU250" s="367"/>
      <c r="EV250" s="154" t="str">
        <f>IF($AE250=0,"　",VLOOKUP($AE250,ﾚｰｻﾞOP,60,0))</f>
        <v>-</v>
      </c>
      <c r="EW250" s="367"/>
      <c r="EX250" s="1274"/>
      <c r="EY250" s="1273"/>
      <c r="EZ250" s="154" t="str">
        <f t="shared" si="559"/>
        <v>-</v>
      </c>
      <c r="FA250" s="367"/>
      <c r="FB250" s="154" t="str">
        <f>IF($AE250=0,"　",VLOOKUP($AE250,ﾚｰｻﾞOP,63,0))</f>
        <v>-</v>
      </c>
      <c r="FC250" s="367"/>
      <c r="FD250" s="154" t="str">
        <f>IF($AE250=0,"　",VLOOKUP($AE250,ﾚｰｻﾞOP,64,0))</f>
        <v>-</v>
      </c>
      <c r="FE250" s="367"/>
      <c r="FF250" s="155" t="str">
        <f t="shared" si="560"/>
        <v>-</v>
      </c>
      <c r="FG250" s="367"/>
      <c r="FH250" s="154" t="str">
        <f t="shared" si="567"/>
        <v>-</v>
      </c>
      <c r="FI250" s="367"/>
      <c r="FJ250" s="154" t="str">
        <f>IF($AE250=0,"　",VLOOKUP($AE250,ﾚｰｻﾞOP,67,0))</f>
        <v>-</v>
      </c>
      <c r="FK250" s="373"/>
      <c r="FL250" s="155" t="str">
        <f>IF($AE250=0,"　",VLOOKUP($AE250,ﾚｰｻﾞOP,68,0))</f>
        <v>-</v>
      </c>
      <c r="FM250" s="279"/>
      <c r="FN250" s="1184"/>
      <c r="FO250" s="280"/>
      <c r="FP250" s="281"/>
      <c r="FQ250" s="282"/>
      <c r="FS250" s="281"/>
      <c r="FT250" s="282"/>
    </row>
    <row r="251" spans="1:176" ht="18.600000000000001" customHeight="1">
      <c r="A251" s="228">
        <f t="shared" si="477"/>
        <v>241</v>
      </c>
      <c r="B251" s="343" t="str">
        <f t="shared" si="563"/>
        <v>4IE</v>
      </c>
      <c r="C251" s="1353">
        <v>45870</v>
      </c>
      <c r="D251" s="1578" t="s">
        <v>1024</v>
      </c>
      <c r="E251" s="1579">
        <v>89610086</v>
      </c>
      <c r="F251" s="595" t="s">
        <v>2217</v>
      </c>
      <c r="G251" s="1263"/>
      <c r="H251" s="597" t="s">
        <v>630</v>
      </c>
      <c r="I251" s="1264" t="s">
        <v>63</v>
      </c>
      <c r="J251" s="1264" t="s">
        <v>621</v>
      </c>
      <c r="K251" s="599" t="s">
        <v>11</v>
      </c>
      <c r="L251" s="600"/>
      <c r="M251" s="1718">
        <v>45856</v>
      </c>
      <c r="N251" s="353"/>
      <c r="O251" s="354">
        <v>45857</v>
      </c>
      <c r="P251" s="353">
        <v>45857</v>
      </c>
      <c r="Q251" s="354">
        <v>45860</v>
      </c>
      <c r="R251" s="353">
        <v>45860</v>
      </c>
      <c r="S251" s="354">
        <v>45860</v>
      </c>
      <c r="T251" s="353">
        <v>45861</v>
      </c>
      <c r="U251" s="355">
        <v>45862</v>
      </c>
      <c r="V251" s="353">
        <v>45863</v>
      </c>
      <c r="W251" s="356">
        <v>45864</v>
      </c>
      <c r="X251" s="357">
        <v>45864</v>
      </c>
      <c r="Y251" s="359">
        <v>45869</v>
      </c>
      <c r="Z251" s="359">
        <v>45869</v>
      </c>
      <c r="AA251" s="601"/>
      <c r="AB251" s="359"/>
      <c r="AC251" s="602"/>
      <c r="AD251" s="361"/>
      <c r="AE251" s="362">
        <v>25</v>
      </c>
      <c r="AF251" s="363" t="str">
        <f t="shared" si="564"/>
        <v>4IE</v>
      </c>
      <c r="AG251" s="364" t="str">
        <f t="shared" si="522"/>
        <v>-</v>
      </c>
      <c r="AH251" s="364" t="str">
        <f>IF($AE251=0,"　",VLOOKUP($AE251,ﾚｰｻﾞOP,35,0))</f>
        <v>-</v>
      </c>
      <c r="AI251" s="364" t="str">
        <f t="shared" si="565"/>
        <v>-</v>
      </c>
      <c r="AJ251" s="364" t="str">
        <f t="shared" si="524"/>
        <v>-</v>
      </c>
      <c r="AK251" s="364" t="str">
        <f t="shared" si="525"/>
        <v>-</v>
      </c>
      <c r="AL251" s="364"/>
      <c r="AM251" s="364"/>
      <c r="AN251" s="364" t="str">
        <f>IF($AE251=0,"　",VLOOKUP($AE251,ﾚｰｻﾞOP,37,0))</f>
        <v>-</v>
      </c>
      <c r="AO251" s="364" t="str">
        <f t="shared" si="526"/>
        <v>-</v>
      </c>
      <c r="AP251" s="363" t="str">
        <f>IF($AE251=0,"　",VLOOKUP($AE251,ﾚｰｻﾞOP,43,0))</f>
        <v>-</v>
      </c>
      <c r="AQ251" s="255" t="str">
        <f>IF($AE251=0,"　",VLOOKUP($AE251,ﾚｰｻﾞOP,45,0))</f>
        <v>-</v>
      </c>
      <c r="AR251" s="255">
        <f>IF($AE251=0,"　",VLOOKUP($AE251,ﾚｰｻﾞOP,47,0))</f>
        <v>0</v>
      </c>
      <c r="AS251" s="255">
        <f t="shared" si="562"/>
        <v>0</v>
      </c>
      <c r="AT251" s="255"/>
      <c r="AU251" s="256">
        <f t="shared" si="520"/>
        <v>0</v>
      </c>
      <c r="AV251" s="257">
        <f t="shared" si="515"/>
        <v>0</v>
      </c>
      <c r="AW251" s="590" t="str">
        <f>IF($AE251=0,"　",VLOOKUP($AE251,ﾚｰｻﾞOP,5,0))</f>
        <v>-</v>
      </c>
      <c r="AX251" s="369"/>
      <c r="AY251" s="154" t="str">
        <f>IF($AE251=0,"　",VLOOKUP($AE251,ﾚｰｻﾞOP,6,0))</f>
        <v>-</v>
      </c>
      <c r="AZ251" s="367"/>
      <c r="BA251" s="154" t="str">
        <f>IF($AE251=0,"　",VLOOKUP($AE251,ﾚｰｻﾞOP,7,0))</f>
        <v>-</v>
      </c>
      <c r="BB251" s="367"/>
      <c r="BC251" s="368" t="str">
        <f>IF($AE251=0,"　",VLOOKUP($AE251,ﾚｰｻﾞOP,8,0))</f>
        <v>-</v>
      </c>
      <c r="BD251" s="369"/>
      <c r="BE251" s="154" t="str">
        <f>IF($AE251=0,"　",VLOOKUP($AE251,ﾚｰｻﾞOP,9,0))</f>
        <v>-</v>
      </c>
      <c r="BF251" s="367"/>
      <c r="BG251" s="368" t="str">
        <f>IF($AE251=0,"　",VLOOKUP($AE251,ﾚｰｻﾞOP,10,0))</f>
        <v>-</v>
      </c>
      <c r="BH251" s="367"/>
      <c r="BI251" s="154" t="str">
        <f>IF($AE251=0,"　",VLOOKUP($AE251,ﾚｰｻﾞOP,11,0))</f>
        <v>-</v>
      </c>
      <c r="BJ251" s="367"/>
      <c r="BK251" s="154" t="str">
        <f t="shared" si="528"/>
        <v>-</v>
      </c>
      <c r="BL251" s="367"/>
      <c r="BM251" s="154" t="str">
        <f t="shared" si="529"/>
        <v>-</v>
      </c>
      <c r="BN251" s="367"/>
      <c r="BO251" s="155" t="str">
        <f t="shared" si="530"/>
        <v>-</v>
      </c>
      <c r="BP251" s="367"/>
      <c r="BQ251" s="154" t="str">
        <f>IF($AE251=0,"　",VLOOKUP($AE251,ﾚｰｻﾞOP,12,0))</f>
        <v>-</v>
      </c>
      <c r="BR251" s="369"/>
      <c r="BS251" s="154" t="str">
        <f>IF($AE251=0,"　",VLOOKUP($AE251,ﾚｰｻﾞOP,13,0))</f>
        <v>-</v>
      </c>
      <c r="BT251" s="369"/>
      <c r="BU251" s="154" t="str">
        <f>IF($AE251=0,"　",VLOOKUP($AE251,ﾚｰｻﾞOP,14,0))</f>
        <v>-</v>
      </c>
      <c r="BV251" s="369"/>
      <c r="BW251" s="154" t="str">
        <f>IF($AE251=0,"　",VLOOKUP($AE251,ﾚｰｻﾞOP,15,0))</f>
        <v>-</v>
      </c>
      <c r="BX251" s="367"/>
      <c r="BY251" s="154" t="str">
        <f>IF($AE251=0,"　",VLOOKUP($AE251,ﾚｰｻﾞOP,16,0))</f>
        <v>-</v>
      </c>
      <c r="BZ251" s="369"/>
      <c r="CA251" s="154" t="str">
        <f>IF($AE251=0,"　",VLOOKUP($AE251,ﾚｰｻﾞOP,17,0))</f>
        <v>-</v>
      </c>
      <c r="CB251" s="367"/>
      <c r="CC251" s="154" t="str">
        <f>IF($AE251=0,"　",VLOOKUP($AE251,ﾚｰｻﾞOP,18,0))</f>
        <v>-</v>
      </c>
      <c r="CD251" s="367"/>
      <c r="CE251" s="154" t="str">
        <f t="shared" si="538"/>
        <v>-</v>
      </c>
      <c r="CF251" s="369"/>
      <c r="CG251" s="155" t="str">
        <f t="shared" si="539"/>
        <v>-</v>
      </c>
      <c r="CH251" s="367"/>
      <c r="CI251" s="154" t="str">
        <f t="shared" si="540"/>
        <v>-</v>
      </c>
      <c r="CJ251" s="369"/>
      <c r="CK251" s="154" t="str">
        <f t="shared" si="541"/>
        <v>-</v>
      </c>
      <c r="CL251" s="367"/>
      <c r="CM251" s="154" t="str">
        <f t="shared" si="542"/>
        <v>-</v>
      </c>
      <c r="CN251" s="367"/>
      <c r="CO251" s="155" t="str">
        <f t="shared" si="543"/>
        <v>-</v>
      </c>
      <c r="CP251" s="367"/>
      <c r="CQ251" s="155" t="str">
        <f t="shared" si="544"/>
        <v>-</v>
      </c>
      <c r="CR251" s="367"/>
      <c r="CS251" s="154" t="str">
        <f t="shared" si="545"/>
        <v>-</v>
      </c>
      <c r="CT251" s="367"/>
      <c r="CU251" s="155"/>
      <c r="CV251" s="367"/>
      <c r="CW251" s="154" t="str">
        <f t="shared" si="546"/>
        <v>-</v>
      </c>
      <c r="CX251" s="367"/>
      <c r="CY251" s="155" t="str">
        <f t="shared" si="547"/>
        <v>-</v>
      </c>
      <c r="CZ251" s="367"/>
      <c r="DA251" s="154" t="str">
        <f t="shared" si="548"/>
        <v>-</v>
      </c>
      <c r="DB251" s="369"/>
      <c r="DC251" s="155" t="str">
        <f t="shared" si="549"/>
        <v>-</v>
      </c>
      <c r="DD251" s="367"/>
      <c r="DE251" s="374">
        <f t="shared" si="550"/>
        <v>0</v>
      </c>
      <c r="DF251" s="373"/>
      <c r="DG251" s="265">
        <f t="shared" si="568"/>
        <v>0</v>
      </c>
      <c r="DH251" s="372"/>
      <c r="DI251" s="267">
        <f t="shared" si="551"/>
        <v>0</v>
      </c>
      <c r="DJ251" s="373"/>
      <c r="DK251" s="374">
        <f t="shared" si="566"/>
        <v>0</v>
      </c>
      <c r="DL251" s="373"/>
      <c r="DM251" s="374">
        <f t="shared" si="521"/>
        <v>0</v>
      </c>
      <c r="DN251" s="373"/>
      <c r="DO251" s="155">
        <f t="shared" si="552"/>
        <v>0</v>
      </c>
      <c r="DP251" s="372"/>
      <c r="DQ251" s="155">
        <f t="shared" si="553"/>
        <v>0</v>
      </c>
      <c r="DR251" s="373"/>
      <c r="DS251" s="155">
        <f t="shared" si="554"/>
        <v>0</v>
      </c>
      <c r="DT251" s="372"/>
      <c r="DU251" s="155">
        <f t="shared" si="555"/>
        <v>0</v>
      </c>
      <c r="DV251" s="373"/>
      <c r="DW251" s="368">
        <f>IF(AN251=1,1,0)</f>
        <v>0</v>
      </c>
      <c r="DX251" s="372"/>
      <c r="DY251" s="154">
        <f t="shared" si="556"/>
        <v>0</v>
      </c>
      <c r="DZ251" s="373"/>
      <c r="EA251" s="154">
        <f>IF(AP251=1,1,0)</f>
        <v>0</v>
      </c>
      <c r="EB251" s="373"/>
      <c r="EC251" s="269">
        <f>IF(AQ251=1,1,0)</f>
        <v>0</v>
      </c>
      <c r="ED251" s="376"/>
      <c r="EE251" s="271">
        <f>IF(AV251=0,0,1)</f>
        <v>0</v>
      </c>
      <c r="EF251" s="377"/>
      <c r="EG251" s="273"/>
      <c r="EH251" s="274"/>
      <c r="EI251" s="275"/>
      <c r="EJ251" s="276"/>
      <c r="EK251" s="275"/>
      <c r="EL251" s="277"/>
      <c r="EM251" s="278" t="str">
        <f t="shared" si="557"/>
        <v xml:space="preserve"> </v>
      </c>
      <c r="EN251" s="372"/>
      <c r="EO251" s="155">
        <f t="shared" si="558"/>
        <v>0</v>
      </c>
      <c r="EP251" s="373"/>
      <c r="ER251" s="194" t="str">
        <f>IF(AND($AE251&gt;=11,$AE251&lt;=16,$I250="国内"),"1","-")</f>
        <v>-</v>
      </c>
      <c r="ET251" s="154">
        <v>45847</v>
      </c>
      <c r="EU251" s="367">
        <v>4163260</v>
      </c>
      <c r="EV251" s="154">
        <v>45847</v>
      </c>
      <c r="EW251" s="367">
        <v>4163260</v>
      </c>
      <c r="EX251" s="1274"/>
      <c r="EY251" s="1273"/>
      <c r="EZ251" s="154"/>
      <c r="FA251" s="367"/>
      <c r="FB251" s="154">
        <v>45784</v>
      </c>
      <c r="FC251" s="367">
        <v>4163175</v>
      </c>
      <c r="FD251" s="154">
        <f>IF($AE251=0,"　",VLOOKUP($AE251,ﾚｰｻﾞOP,64,0))</f>
        <v>0</v>
      </c>
      <c r="FE251" s="367"/>
      <c r="FF251" s="155">
        <f t="shared" si="560"/>
        <v>0</v>
      </c>
      <c r="FG251" s="367"/>
      <c r="FH251" s="154">
        <f t="shared" si="567"/>
        <v>0</v>
      </c>
      <c r="FI251" s="367"/>
      <c r="FJ251" s="154">
        <v>45847</v>
      </c>
      <c r="FK251" s="373">
        <v>4163261</v>
      </c>
      <c r="FL251" s="155">
        <v>1</v>
      </c>
      <c r="FM251" s="279"/>
      <c r="FN251" s="1184"/>
      <c r="FO251" s="280"/>
      <c r="FP251" s="281"/>
      <c r="FQ251" s="282"/>
      <c r="FS251" s="281"/>
      <c r="FT251" s="282"/>
    </row>
    <row r="252" spans="1:176" ht="18.600000000000001" customHeight="1">
      <c r="A252" s="228">
        <f t="shared" si="477"/>
        <v>242</v>
      </c>
      <c r="B252" s="343" t="str">
        <f t="shared" si="563"/>
        <v>4IE</v>
      </c>
      <c r="C252" s="1353">
        <v>45870</v>
      </c>
      <c r="D252" s="1581" t="s">
        <v>494</v>
      </c>
      <c r="E252" s="1582">
        <v>72510088</v>
      </c>
      <c r="F252" s="1724"/>
      <c r="G252" s="1725"/>
      <c r="H252" s="597" t="s">
        <v>632</v>
      </c>
      <c r="I252" s="1726" t="s">
        <v>61</v>
      </c>
      <c r="J252" s="1726" t="s">
        <v>33</v>
      </c>
      <c r="K252" s="1541" t="s">
        <v>97</v>
      </c>
      <c r="L252" s="1727"/>
      <c r="M252" s="1718">
        <v>45853</v>
      </c>
      <c r="N252" s="1728">
        <v>45853</v>
      </c>
      <c r="O252" s="1729">
        <v>45855</v>
      </c>
      <c r="P252" s="1728">
        <v>45855</v>
      </c>
      <c r="Q252" s="1729">
        <v>45860</v>
      </c>
      <c r="R252" s="1728">
        <v>45857</v>
      </c>
      <c r="S252" s="1729">
        <v>45857</v>
      </c>
      <c r="T252" s="1728">
        <v>45855</v>
      </c>
      <c r="U252" s="1730">
        <v>45863</v>
      </c>
      <c r="V252" s="1728">
        <v>45862</v>
      </c>
      <c r="W252" s="1731">
        <v>45864</v>
      </c>
      <c r="X252" s="1732">
        <v>45863</v>
      </c>
      <c r="Y252" s="1733">
        <v>45870</v>
      </c>
      <c r="Z252" s="1734"/>
      <c r="AA252" s="1735">
        <v>45868</v>
      </c>
      <c r="AB252" s="1733">
        <v>45869</v>
      </c>
      <c r="AC252" s="251" t="s">
        <v>633</v>
      </c>
      <c r="AD252" s="1736"/>
      <c r="AE252" s="1737">
        <v>20</v>
      </c>
      <c r="AF252" s="363" t="str">
        <f t="shared" si="564"/>
        <v>4IE</v>
      </c>
      <c r="AG252" s="1738"/>
      <c r="AH252" s="1738"/>
      <c r="AI252" s="1738"/>
      <c r="AJ252" s="1738"/>
      <c r="AK252" s="1738"/>
      <c r="AL252" s="1738"/>
      <c r="AM252" s="1738"/>
      <c r="AN252" s="1738">
        <v>1</v>
      </c>
      <c r="AO252" s="1738"/>
      <c r="AP252" s="1739">
        <v>1</v>
      </c>
      <c r="AQ252" s="1738">
        <v>1</v>
      </c>
      <c r="AR252" s="1738">
        <v>1</v>
      </c>
      <c r="AS252" s="1738"/>
      <c r="AT252" s="1738"/>
      <c r="AU252" s="1740"/>
      <c r="AV252" s="1741"/>
      <c r="AW252" s="590">
        <v>45826</v>
      </c>
      <c r="AX252" s="369">
        <v>4163224</v>
      </c>
      <c r="AY252" s="154">
        <v>45826</v>
      </c>
      <c r="AZ252" s="367">
        <v>4163225</v>
      </c>
      <c r="BA252" s="154">
        <v>45826</v>
      </c>
      <c r="BB252" s="367">
        <v>4163226</v>
      </c>
      <c r="BC252" s="368" t="str">
        <f>IF($AE252=0,"　",VLOOKUP($AE252,ﾚｰｻﾞOP,8,0))</f>
        <v>-</v>
      </c>
      <c r="BD252" s="369"/>
      <c r="BE252" s="154" t="str">
        <f>IF($AE252=0,"　",VLOOKUP($AE252,ﾚｰｻﾞOP,9,0))</f>
        <v>-</v>
      </c>
      <c r="BF252" s="367"/>
      <c r="BG252" s="368">
        <v>45826</v>
      </c>
      <c r="BH252" s="367">
        <v>4163229</v>
      </c>
      <c r="BI252" s="154">
        <v>45826</v>
      </c>
      <c r="BJ252" s="367">
        <v>4163230</v>
      </c>
      <c r="BK252" s="1742">
        <v>45700</v>
      </c>
      <c r="BL252" s="1743">
        <v>4163079</v>
      </c>
      <c r="BM252" s="1742">
        <v>45700</v>
      </c>
      <c r="BN252" s="1743">
        <v>4163080</v>
      </c>
      <c r="BO252" s="1744"/>
      <c r="BP252" s="1743"/>
      <c r="BQ252" s="1742"/>
      <c r="BR252" s="1745"/>
      <c r="BS252" s="1742"/>
      <c r="BT252" s="1745"/>
      <c r="BU252" s="1742"/>
      <c r="BV252" s="1745"/>
      <c r="BW252" s="1742"/>
      <c r="BX252" s="1743"/>
      <c r="BY252" s="1742"/>
      <c r="BZ252" s="1745"/>
      <c r="CA252" s="1742"/>
      <c r="CB252" s="1743"/>
      <c r="CC252" s="1742"/>
      <c r="CD252" s="1743"/>
      <c r="CE252" s="1742"/>
      <c r="CF252" s="1745"/>
      <c r="CG252" s="1744"/>
      <c r="CH252" s="1743"/>
      <c r="CI252" s="1742"/>
      <c r="CJ252" s="1745"/>
      <c r="CK252" s="1742"/>
      <c r="CL252" s="1743"/>
      <c r="CM252" s="1742"/>
      <c r="CN252" s="1743"/>
      <c r="CO252" s="1744"/>
      <c r="CP252" s="1743"/>
      <c r="CQ252" s="1744"/>
      <c r="CR252" s="1743"/>
      <c r="CS252" s="1742"/>
      <c r="CT252" s="1743"/>
      <c r="CU252" s="1744"/>
      <c r="CV252" s="1743"/>
      <c r="CW252" s="1742"/>
      <c r="CX252" s="1743"/>
      <c r="CY252" s="1744"/>
      <c r="CZ252" s="1743"/>
      <c r="DA252" s="1742"/>
      <c r="DB252" s="1745"/>
      <c r="DC252" s="1744"/>
      <c r="DD252" s="1743"/>
      <c r="DE252" s="374">
        <f t="shared" si="550"/>
        <v>0</v>
      </c>
      <c r="DF252" s="373"/>
      <c r="DG252" s="265">
        <f t="shared" si="568"/>
        <v>0</v>
      </c>
      <c r="DH252" s="372"/>
      <c r="DI252" s="1742"/>
      <c r="DJ252" s="1746"/>
      <c r="DK252" s="374">
        <f t="shared" si="566"/>
        <v>0</v>
      </c>
      <c r="DL252" s="373"/>
      <c r="DM252" s="374">
        <f t="shared" si="521"/>
        <v>0</v>
      </c>
      <c r="DN252" s="373"/>
      <c r="DO252" s="1744"/>
      <c r="DP252" s="1747"/>
      <c r="DQ252" s="1744"/>
      <c r="DR252" s="1746"/>
      <c r="DS252" s="1744"/>
      <c r="DT252" s="1747"/>
      <c r="DU252" s="1744"/>
      <c r="DV252" s="1746"/>
      <c r="DW252" s="368">
        <v>45833</v>
      </c>
      <c r="DX252" s="372">
        <v>4163232</v>
      </c>
      <c r="DY252" s="154">
        <f t="shared" si="556"/>
        <v>0</v>
      </c>
      <c r="DZ252" s="373"/>
      <c r="EA252" s="154">
        <v>45826</v>
      </c>
      <c r="EB252" s="373">
        <v>4163234</v>
      </c>
      <c r="EC252" s="269">
        <v>45833</v>
      </c>
      <c r="ED252" s="376">
        <v>4163235</v>
      </c>
      <c r="EE252" s="271">
        <f>IF(AV252=0,0,1)</f>
        <v>0</v>
      </c>
      <c r="EF252" s="377"/>
      <c r="EG252" s="273"/>
      <c r="EH252" s="274"/>
      <c r="EI252" s="275"/>
      <c r="EJ252" s="276"/>
      <c r="EK252" s="275"/>
      <c r="EL252" s="277"/>
      <c r="EM252" s="829"/>
      <c r="EN252" s="1747"/>
      <c r="EO252" s="1744"/>
      <c r="EP252" s="1746"/>
      <c r="ER252" s="1748"/>
      <c r="ET252" s="1742"/>
      <c r="EU252" s="1743"/>
      <c r="EV252" s="1742"/>
      <c r="EW252" s="1743"/>
      <c r="EX252" s="1274"/>
      <c r="EY252" s="1273"/>
      <c r="EZ252" s="1742"/>
      <c r="FA252" s="1743"/>
      <c r="FB252" s="1742"/>
      <c r="FC252" s="1743"/>
      <c r="FD252" s="1742"/>
      <c r="FE252" s="1743"/>
      <c r="FF252" s="1744"/>
      <c r="FG252" s="1743"/>
      <c r="FH252" s="1742"/>
      <c r="FI252" s="1743"/>
      <c r="FJ252" s="1742"/>
      <c r="FK252" s="1746"/>
      <c r="FL252" s="1744"/>
      <c r="FM252" s="1745"/>
      <c r="FN252" s="1742"/>
      <c r="FO252" s="1743"/>
      <c r="FP252" s="281"/>
      <c r="FQ252" s="282"/>
      <c r="FS252" s="281"/>
      <c r="FT252" s="282"/>
    </row>
    <row r="253" spans="1:176" ht="18.600000000000001" customHeight="1">
      <c r="A253" s="228">
        <f t="shared" si="477"/>
        <v>243</v>
      </c>
      <c r="B253" s="343" t="str">
        <f t="shared" si="563"/>
        <v>4IE</v>
      </c>
      <c r="C253" s="1353">
        <v>45870</v>
      </c>
      <c r="D253" s="1261" t="s">
        <v>34</v>
      </c>
      <c r="E253" s="1262">
        <v>84510231</v>
      </c>
      <c r="F253" s="595" t="s">
        <v>2218</v>
      </c>
      <c r="G253" s="1263"/>
      <c r="H253" s="597" t="s">
        <v>632</v>
      </c>
      <c r="I253" s="1264" t="s">
        <v>61</v>
      </c>
      <c r="J253" s="1264" t="s">
        <v>1114</v>
      </c>
      <c r="K253" s="599" t="s">
        <v>11</v>
      </c>
      <c r="L253" s="600"/>
      <c r="M253" s="352">
        <v>45857</v>
      </c>
      <c r="N253" s="353">
        <v>45854</v>
      </c>
      <c r="O253" s="354">
        <v>45860</v>
      </c>
      <c r="P253" s="353">
        <v>45857</v>
      </c>
      <c r="Q253" s="354">
        <v>45861</v>
      </c>
      <c r="R253" s="353">
        <v>45860</v>
      </c>
      <c r="S253" s="354">
        <v>45861</v>
      </c>
      <c r="T253" s="353">
        <v>45860</v>
      </c>
      <c r="U253" s="355">
        <v>45863</v>
      </c>
      <c r="V253" s="353">
        <v>45862</v>
      </c>
      <c r="W253" s="356">
        <v>45867</v>
      </c>
      <c r="X253" s="357">
        <v>45864</v>
      </c>
      <c r="Y253" s="359">
        <v>45870</v>
      </c>
      <c r="Z253" s="359">
        <v>45870</v>
      </c>
      <c r="AA253" s="601"/>
      <c r="AB253" s="359"/>
      <c r="AC253" s="251" t="s">
        <v>633</v>
      </c>
      <c r="AD253" s="361"/>
      <c r="AE253" s="1700">
        <v>3</v>
      </c>
      <c r="AF253" s="363" t="str">
        <f t="shared" si="564"/>
        <v>4IE</v>
      </c>
      <c r="AG253" s="364">
        <f>IF($AE253=0,"　",VLOOKUP($AE253,ﾚｰｻﾞOP,34,0))</f>
        <v>0</v>
      </c>
      <c r="AH253" s="364">
        <f t="shared" ref="AH253:AH261" si="569">IF($AE253=0,"　",VLOOKUP($AE253,ﾚｰｻﾞOP,35,0))</f>
        <v>0</v>
      </c>
      <c r="AI253" s="364">
        <v>1</v>
      </c>
      <c r="AJ253" s="364">
        <f t="shared" ref="AJ253:AJ261" si="570">IF($AE253=0,"　",VLOOKUP($AE253,ﾚｰｻﾞOP,51,0))</f>
        <v>0</v>
      </c>
      <c r="AK253" s="364">
        <f t="shared" ref="AK253:AK261" si="571">IF($AE253=0,"　",VLOOKUP($AE253,ﾚｰｻﾞOP,52,0))</f>
        <v>0</v>
      </c>
      <c r="AL253" s="364"/>
      <c r="AM253" s="364"/>
      <c r="AN253" s="364">
        <v>1</v>
      </c>
      <c r="AO253" s="364">
        <f t="shared" ref="AO253:AO261" si="572">IF($AE253=0,"　",VLOOKUP($AE253,ﾚｰｻﾞOP,40,0))</f>
        <v>0</v>
      </c>
      <c r="AP253" s="363">
        <v>1</v>
      </c>
      <c r="AQ253" s="255">
        <v>1</v>
      </c>
      <c r="AR253" s="255">
        <f t="shared" ref="AR253:AS255" si="573">IF($AE253=0,"　",VLOOKUP($AE253,ﾚｰｻﾞOP,47,0))</f>
        <v>0</v>
      </c>
      <c r="AS253" s="255">
        <f t="shared" si="573"/>
        <v>0</v>
      </c>
      <c r="AT253" s="255"/>
      <c r="AU253" s="256">
        <f t="shared" ref="AU253:AU284" si="574">IF(AI253="付属済",0,IF(AI253=1,AI253+AP253,0))</f>
        <v>2</v>
      </c>
      <c r="AV253" s="257">
        <f t="shared" ref="AV253:AV294" si="575">IF(AE253=0,0,(AR253*1)+(AS253*100))</f>
        <v>0</v>
      </c>
      <c r="AW253" s="590">
        <v>45826</v>
      </c>
      <c r="AX253" s="369">
        <v>4163224</v>
      </c>
      <c r="AY253" s="154">
        <v>45826</v>
      </c>
      <c r="AZ253" s="367">
        <v>4163225</v>
      </c>
      <c r="BA253" s="154">
        <v>45826</v>
      </c>
      <c r="BB253" s="367">
        <v>4163226</v>
      </c>
      <c r="BC253" s="368">
        <v>45826</v>
      </c>
      <c r="BD253" s="369">
        <v>4163227</v>
      </c>
      <c r="BE253" s="154">
        <v>45826</v>
      </c>
      <c r="BF253" s="367">
        <v>4163228</v>
      </c>
      <c r="BG253" s="368">
        <v>45826</v>
      </c>
      <c r="BH253" s="367">
        <v>4163229</v>
      </c>
      <c r="BI253" s="154">
        <v>45826</v>
      </c>
      <c r="BJ253" s="367">
        <v>4163230</v>
      </c>
      <c r="BK253" s="154" t="str">
        <f t="shared" ref="BK253:BK271" si="576">IF($AE253=0,"　",VLOOKUP($AE253,ﾚｰｻﾞOP,57,0))</f>
        <v>-</v>
      </c>
      <c r="BL253" s="367"/>
      <c r="BM253" s="154" t="str">
        <f t="shared" ref="BM253:BM271" si="577">IF($AE253=0,"　",VLOOKUP($AE253,ﾚｰｻﾞOP,58,0))</f>
        <v>-</v>
      </c>
      <c r="BN253" s="367"/>
      <c r="BO253" s="155" t="str">
        <f t="shared" ref="BO253:BO284" si="578">IF($AE253=0,"　",VLOOKUP($AE253,ﾚｰｻﾞOP,59,0))</f>
        <v>-</v>
      </c>
      <c r="BP253" s="367"/>
      <c r="BQ253" s="154" t="str">
        <f t="shared" ref="BQ253:BQ261" si="579">IF($AE253=0,"　",VLOOKUP($AE253,ﾚｰｻﾞOP,12,0))</f>
        <v>-</v>
      </c>
      <c r="BR253" s="369"/>
      <c r="BS253" s="154" t="str">
        <f t="shared" ref="BS253:BS298" si="580">IF($AE253=0,"　",VLOOKUP($AE253,ﾚｰｻﾞOP,13,0))</f>
        <v>-</v>
      </c>
      <c r="BT253" s="369"/>
      <c r="BU253" s="154" t="str">
        <f t="shared" ref="BU253:BU298" si="581">IF($AE253=0,"　",VLOOKUP($AE253,ﾚｰｻﾞOP,14,0))</f>
        <v>-</v>
      </c>
      <c r="BV253" s="369"/>
      <c r="BW253" s="154" t="str">
        <f t="shared" ref="BW253:BW298" si="582">IF($AE253=0,"　",VLOOKUP($AE253,ﾚｰｻﾞOP,15,0))</f>
        <v>-</v>
      </c>
      <c r="BX253" s="367"/>
      <c r="BY253" s="154" t="str">
        <f t="shared" ref="BY253:BY298" si="583">IF($AE253=0,"　",VLOOKUP($AE253,ﾚｰｻﾞOP,16,0))</f>
        <v>-</v>
      </c>
      <c r="BZ253" s="369"/>
      <c r="CA253" s="154" t="str">
        <f t="shared" ref="CA253:CA298" si="584">IF($AE253=0,"　",VLOOKUP($AE253,ﾚｰｻﾞOP,17,0))</f>
        <v>-</v>
      </c>
      <c r="CB253" s="367"/>
      <c r="CC253" s="154" t="str">
        <f t="shared" ref="CC253:CC298" si="585">IF($AE253=0,"　",VLOOKUP($AE253,ﾚｰｻﾞOP,18,0))</f>
        <v>-</v>
      </c>
      <c r="CD253" s="367"/>
      <c r="CE253" s="154" t="str">
        <f t="shared" ref="CE253:CE284" si="586">IF($AE253=0,"　",VLOOKUP($AE253,ﾚｰｻﾞOP,19,0))</f>
        <v>-</v>
      </c>
      <c r="CF253" s="369"/>
      <c r="CG253" s="155" t="str">
        <f t="shared" ref="CG253:CG284" si="587">IF($AE253=0,"　",VLOOKUP($AE253,ﾚｰｻﾞOP,20,0))</f>
        <v>-</v>
      </c>
      <c r="CH253" s="367"/>
      <c r="CI253" s="154" t="str">
        <f t="shared" ref="CI253:CI284" si="588">IF($AE253=0,"　",VLOOKUP($AE253,ﾚｰｻﾞOP,21,0))</f>
        <v>-</v>
      </c>
      <c r="CJ253" s="369"/>
      <c r="CK253" s="154" t="str">
        <f t="shared" ref="CK253:CK284" si="589">IF($AE253=0,"　",VLOOKUP($AE253,ﾚｰｻﾞOP,22,0))</f>
        <v>-</v>
      </c>
      <c r="CL253" s="367"/>
      <c r="CM253" s="154" t="str">
        <f t="shared" ref="CM253:CM284" si="590">IF($AE253=0,"　",VLOOKUP($AE253,ﾚｰｻﾞOP,23,0))</f>
        <v>-</v>
      </c>
      <c r="CN253" s="367"/>
      <c r="CO253" s="155" t="str">
        <f t="shared" ref="CO253:CO284" si="591">IF($AE253=0,"　",VLOOKUP($AE253,ﾚｰｻﾞOP,24,0))</f>
        <v>-</v>
      </c>
      <c r="CP253" s="367"/>
      <c r="CQ253" s="155" t="str">
        <f t="shared" ref="CQ253:CQ284" si="592">IF($AE253=0,"　",VLOOKUP($AE253,ﾚｰｻﾞOP,25,0))</f>
        <v>-</v>
      </c>
      <c r="CR253" s="367"/>
      <c r="CS253" s="154" t="str">
        <f t="shared" ref="CS253:CS284" si="593">IF($AE253=0,"　",VLOOKUP($AE253,ﾚｰｻﾞOP,26,0))</f>
        <v>-</v>
      </c>
      <c r="CT253" s="367"/>
      <c r="CU253" s="155"/>
      <c r="CV253" s="367"/>
      <c r="CW253" s="154" t="str">
        <f t="shared" ref="CW253:CW284" si="594">IF($AE253=0,"　",VLOOKUP($AE253,ﾚｰｻﾞOP,28,0))</f>
        <v>-</v>
      </c>
      <c r="CX253" s="367"/>
      <c r="CY253" s="155" t="str">
        <f t="shared" ref="CY253:CY284" si="595">IF($AE253=0,"　",VLOOKUP($AE253,ﾚｰｻﾞOP,29,0))</f>
        <v>-</v>
      </c>
      <c r="CZ253" s="367"/>
      <c r="DA253" s="154" t="str">
        <f t="shared" ref="DA253:DA284" si="596">IF($AE253=0,"　",VLOOKUP($AE253,ﾚｰｻﾞOP,30,0))</f>
        <v>-</v>
      </c>
      <c r="DB253" s="369"/>
      <c r="DC253" s="155" t="str">
        <f t="shared" ref="DC253:DC284" si="597">IF($AE253=0,"　",VLOOKUP($AE253,ﾚｰｻﾞOP,31,0))</f>
        <v>-</v>
      </c>
      <c r="DD253" s="367"/>
      <c r="DE253" s="374">
        <f t="shared" si="550"/>
        <v>0</v>
      </c>
      <c r="DF253" s="373"/>
      <c r="DG253" s="265">
        <f t="shared" si="568"/>
        <v>0</v>
      </c>
      <c r="DH253" s="372"/>
      <c r="DI253" s="267">
        <f>IF(AG253=1,1,0)</f>
        <v>0</v>
      </c>
      <c r="DJ253" s="373"/>
      <c r="DK253" s="374">
        <v>45756</v>
      </c>
      <c r="DL253" s="373">
        <v>4163128</v>
      </c>
      <c r="DM253" s="374">
        <f t="shared" si="521"/>
        <v>0</v>
      </c>
      <c r="DN253" s="373"/>
      <c r="DO253" s="155">
        <f t="shared" ref="DO253:DO273" si="598">IF(AJ253=1,1,0)</f>
        <v>0</v>
      </c>
      <c r="DP253" s="372"/>
      <c r="DQ253" s="155">
        <f t="shared" ref="DQ253:DQ273" si="599">IF(AK253=1,1,0)</f>
        <v>0</v>
      </c>
      <c r="DR253" s="373"/>
      <c r="DS253" s="155">
        <f t="shared" ref="DS253:DS273" si="600">IF(AL253=1,1,0)</f>
        <v>0</v>
      </c>
      <c r="DT253" s="372"/>
      <c r="DU253" s="155">
        <f t="shared" ref="DU253:DU273" si="601">IF(AM253=1,1,0)</f>
        <v>0</v>
      </c>
      <c r="DV253" s="373"/>
      <c r="DW253" s="368">
        <v>45833</v>
      </c>
      <c r="DX253" s="372">
        <v>4163232</v>
      </c>
      <c r="DY253" s="154">
        <f t="shared" si="556"/>
        <v>0</v>
      </c>
      <c r="DZ253" s="373"/>
      <c r="EA253" s="154">
        <v>45826</v>
      </c>
      <c r="EB253" s="373">
        <v>4163234</v>
      </c>
      <c r="EC253" s="269">
        <v>45833</v>
      </c>
      <c r="ED253" s="376">
        <v>4163235</v>
      </c>
      <c r="EE253" s="271">
        <f>IF(AV253=0,0,1)</f>
        <v>0</v>
      </c>
      <c r="EF253" s="377"/>
      <c r="EG253" s="273"/>
      <c r="EH253" s="274"/>
      <c r="EI253" s="275"/>
      <c r="EJ253" s="276"/>
      <c r="EK253" s="275"/>
      <c r="EL253" s="277"/>
      <c r="EM253" s="278" t="str">
        <f t="shared" ref="EM253:EM273" si="602">IF(CE253="-"," ",IF(AR253=1,1," "))</f>
        <v xml:space="preserve"> </v>
      </c>
      <c r="EN253" s="372"/>
      <c r="EO253" s="155">
        <f t="shared" ref="EO253:EO294" si="603">IF(AT253=1,1,0)</f>
        <v>0</v>
      </c>
      <c r="EP253" s="373"/>
      <c r="ER253" s="194" t="str">
        <f>IF(AND($AE253&gt;=11,$AE253&lt;=16,$I248="国内"),"1","-")</f>
        <v>-</v>
      </c>
      <c r="ET253" s="154" t="str">
        <f>IF($AE253=0,"　",VLOOKUP($AE253,ﾚｰｻﾞOP,60,0))</f>
        <v>-</v>
      </c>
      <c r="EU253" s="367"/>
      <c r="EV253" s="154" t="str">
        <f>IF($AE253=0,"　",VLOOKUP($AE253,ﾚｰｻﾞOP,60,0))</f>
        <v>-</v>
      </c>
      <c r="EW253" s="367"/>
      <c r="EX253" s="1274"/>
      <c r="EY253" s="1273"/>
      <c r="EZ253" s="154" t="str">
        <f t="shared" ref="EZ253:EZ261" si="604">IF($AE253=0,"　",VLOOKUP($AE253,ﾚｰｻﾞOP,62,0))</f>
        <v>-</v>
      </c>
      <c r="FA253" s="367"/>
      <c r="FB253" s="154" t="str">
        <f t="shared" ref="FB253:FB261" si="605">IF($AE253=0,"　",VLOOKUP($AE253,ﾚｰｻﾞOP,63,0))</f>
        <v>-</v>
      </c>
      <c r="FC253" s="367"/>
      <c r="FD253" s="154" t="str">
        <f>IF($AE253=0,"　",VLOOKUP($AE253,ﾚｰｻﾞOP,64,0))</f>
        <v>-</v>
      </c>
      <c r="FE253" s="367"/>
      <c r="FF253" s="155" t="str">
        <f t="shared" ref="FF253:FF261" si="606">IF($AE253=0,"　",VLOOKUP($AE253,ﾚｰｻﾞOP,65,0))</f>
        <v>-</v>
      </c>
      <c r="FG253" s="367"/>
      <c r="FH253" s="154" t="str">
        <f>IF($AE253=0,"　",VLOOKUP($AE253,ﾚｰｻﾞOP,66,0))</f>
        <v>-</v>
      </c>
      <c r="FI253" s="367"/>
      <c r="FJ253" s="154" t="str">
        <f>IF($AE253=0,"　",VLOOKUP($AE253,ﾚｰｻﾞOP,67,0))</f>
        <v>-</v>
      </c>
      <c r="FK253" s="373"/>
      <c r="FL253" s="155" t="str">
        <f>IF($AE253=0,"　",VLOOKUP($AE253,ﾚｰｻﾞOP,68,0))</f>
        <v>-</v>
      </c>
      <c r="FM253" s="279"/>
      <c r="FN253" s="1184"/>
      <c r="FO253" s="280"/>
      <c r="FP253" s="281"/>
      <c r="FQ253" s="282"/>
      <c r="FS253" s="281"/>
      <c r="FT253" s="282"/>
    </row>
    <row r="254" spans="1:176" ht="18.600000000000001" customHeight="1">
      <c r="A254" s="228">
        <f t="shared" si="477"/>
        <v>244</v>
      </c>
      <c r="B254" s="343" t="str">
        <f t="shared" si="563"/>
        <v>4IE</v>
      </c>
      <c r="C254" s="1353">
        <v>45870</v>
      </c>
      <c r="D254" s="1578" t="s">
        <v>1024</v>
      </c>
      <c r="E254" s="1579">
        <v>89610087</v>
      </c>
      <c r="F254" s="595" t="s">
        <v>2219</v>
      </c>
      <c r="G254" s="1263"/>
      <c r="H254" s="597" t="s">
        <v>630</v>
      </c>
      <c r="I254" s="1264" t="s">
        <v>614</v>
      </c>
      <c r="J254" s="1264" t="s">
        <v>1115</v>
      </c>
      <c r="K254" s="599" t="s">
        <v>11</v>
      </c>
      <c r="L254" s="600"/>
      <c r="M254" s="352">
        <v>45860</v>
      </c>
      <c r="N254" s="353"/>
      <c r="O254" s="354">
        <v>45861</v>
      </c>
      <c r="P254" s="353">
        <v>45862</v>
      </c>
      <c r="Q254" s="354">
        <v>45862</v>
      </c>
      <c r="R254" s="353">
        <v>45860</v>
      </c>
      <c r="S254" s="354">
        <v>45862</v>
      </c>
      <c r="T254" s="353">
        <v>45862</v>
      </c>
      <c r="U254" s="355">
        <v>45864</v>
      </c>
      <c r="V254" s="353">
        <v>45864</v>
      </c>
      <c r="W254" s="356">
        <v>45868</v>
      </c>
      <c r="X254" s="357">
        <v>45867</v>
      </c>
      <c r="Y254" s="359">
        <v>45870</v>
      </c>
      <c r="Z254" s="359">
        <v>45870</v>
      </c>
      <c r="AA254" s="601"/>
      <c r="AB254" s="359"/>
      <c r="AC254" s="602"/>
      <c r="AD254" s="361"/>
      <c r="AE254" s="362">
        <v>25</v>
      </c>
      <c r="AF254" s="363" t="str">
        <f t="shared" si="564"/>
        <v>4IE</v>
      </c>
      <c r="AG254" s="364" t="str">
        <f>IF($AE254=0,"　",VLOOKUP($AE254,ﾚｰｻﾞOP,34,0))</f>
        <v>-</v>
      </c>
      <c r="AH254" s="364" t="str">
        <f t="shared" si="569"/>
        <v>-</v>
      </c>
      <c r="AI254" s="364" t="str">
        <f t="shared" ref="AI254:AI261" si="607">IF($AE254=0,"　",VLOOKUP($AE254,ﾚｰｻﾞOP,36,0))</f>
        <v>-</v>
      </c>
      <c r="AJ254" s="364" t="str">
        <f t="shared" si="570"/>
        <v>-</v>
      </c>
      <c r="AK254" s="364" t="str">
        <f t="shared" si="571"/>
        <v>-</v>
      </c>
      <c r="AL254" s="364"/>
      <c r="AM254" s="364"/>
      <c r="AN254" s="364" t="str">
        <f>IF($AE254=0,"　",VLOOKUP($AE254,ﾚｰｻﾞOP,37,0))</f>
        <v>-</v>
      </c>
      <c r="AO254" s="364" t="str">
        <f t="shared" si="572"/>
        <v>-</v>
      </c>
      <c r="AP254" s="363" t="str">
        <f>IF($AE254=0,"　",VLOOKUP($AE254,ﾚｰｻﾞOP,43,0))</f>
        <v>-</v>
      </c>
      <c r="AQ254" s="255" t="str">
        <f>IF($AE254=0,"　",VLOOKUP($AE254,ﾚｰｻﾞOP,45,0))</f>
        <v>-</v>
      </c>
      <c r="AR254" s="255">
        <f t="shared" si="573"/>
        <v>0</v>
      </c>
      <c r="AS254" s="255">
        <f t="shared" si="573"/>
        <v>0</v>
      </c>
      <c r="AT254" s="255"/>
      <c r="AU254" s="256">
        <f t="shared" si="574"/>
        <v>0</v>
      </c>
      <c r="AV254" s="257">
        <f t="shared" si="575"/>
        <v>0</v>
      </c>
      <c r="AW254" s="590" t="str">
        <f>IF($AE254=0,"　",VLOOKUP($AE254,ﾚｰｻﾞOP,5,0))</f>
        <v>-</v>
      </c>
      <c r="AX254" s="369"/>
      <c r="AY254" s="154" t="str">
        <f>IF($AE254=0,"　",VLOOKUP($AE254,ﾚｰｻﾞOP,6,0))</f>
        <v>-</v>
      </c>
      <c r="AZ254" s="367"/>
      <c r="BA254" s="154" t="str">
        <f>IF($AE254=0,"　",VLOOKUP($AE254,ﾚｰｻﾞOP,7,0))</f>
        <v>-</v>
      </c>
      <c r="BB254" s="367"/>
      <c r="BC254" s="368" t="str">
        <f>IF($AE254=0,"　",VLOOKUP($AE254,ﾚｰｻﾞOP,8,0))</f>
        <v>-</v>
      </c>
      <c r="BD254" s="369"/>
      <c r="BE254" s="154" t="str">
        <f>IF($AE254=0,"　",VLOOKUP($AE254,ﾚｰｻﾞOP,9,0))</f>
        <v>-</v>
      </c>
      <c r="BF254" s="367"/>
      <c r="BG254" s="368" t="str">
        <f>IF($AE254=0,"　",VLOOKUP($AE254,ﾚｰｻﾞOP,10,0))</f>
        <v>-</v>
      </c>
      <c r="BH254" s="367"/>
      <c r="BI254" s="154" t="str">
        <f>IF($AE254=0,"　",VLOOKUP($AE254,ﾚｰｻﾞOP,11,0))</f>
        <v>-</v>
      </c>
      <c r="BJ254" s="367"/>
      <c r="BK254" s="154" t="str">
        <f t="shared" si="576"/>
        <v>-</v>
      </c>
      <c r="BL254" s="367"/>
      <c r="BM254" s="154" t="str">
        <f t="shared" si="577"/>
        <v>-</v>
      </c>
      <c r="BN254" s="367"/>
      <c r="BO254" s="155" t="str">
        <f t="shared" si="578"/>
        <v>-</v>
      </c>
      <c r="BP254" s="367"/>
      <c r="BQ254" s="154" t="str">
        <f t="shared" si="579"/>
        <v>-</v>
      </c>
      <c r="BR254" s="369"/>
      <c r="BS254" s="154" t="str">
        <f t="shared" si="580"/>
        <v>-</v>
      </c>
      <c r="BT254" s="369"/>
      <c r="BU254" s="154" t="str">
        <f t="shared" si="581"/>
        <v>-</v>
      </c>
      <c r="BV254" s="369"/>
      <c r="BW254" s="154" t="str">
        <f t="shared" si="582"/>
        <v>-</v>
      </c>
      <c r="BX254" s="367"/>
      <c r="BY254" s="154" t="str">
        <f t="shared" si="583"/>
        <v>-</v>
      </c>
      <c r="BZ254" s="369"/>
      <c r="CA254" s="154" t="str">
        <f t="shared" si="584"/>
        <v>-</v>
      </c>
      <c r="CB254" s="367"/>
      <c r="CC254" s="154" t="str">
        <f t="shared" si="585"/>
        <v>-</v>
      </c>
      <c r="CD254" s="367"/>
      <c r="CE254" s="154" t="str">
        <f t="shared" si="586"/>
        <v>-</v>
      </c>
      <c r="CF254" s="369"/>
      <c r="CG254" s="155" t="str">
        <f t="shared" si="587"/>
        <v>-</v>
      </c>
      <c r="CH254" s="367"/>
      <c r="CI254" s="154" t="str">
        <f t="shared" si="588"/>
        <v>-</v>
      </c>
      <c r="CJ254" s="369"/>
      <c r="CK254" s="154" t="str">
        <f t="shared" si="589"/>
        <v>-</v>
      </c>
      <c r="CL254" s="367"/>
      <c r="CM254" s="154" t="str">
        <f t="shared" si="590"/>
        <v>-</v>
      </c>
      <c r="CN254" s="367"/>
      <c r="CO254" s="155" t="str">
        <f t="shared" si="591"/>
        <v>-</v>
      </c>
      <c r="CP254" s="367"/>
      <c r="CQ254" s="155" t="str">
        <f t="shared" si="592"/>
        <v>-</v>
      </c>
      <c r="CR254" s="367"/>
      <c r="CS254" s="154" t="str">
        <f t="shared" si="593"/>
        <v>-</v>
      </c>
      <c r="CT254" s="367"/>
      <c r="CU254" s="155"/>
      <c r="CV254" s="367"/>
      <c r="CW254" s="154" t="str">
        <f t="shared" si="594"/>
        <v>-</v>
      </c>
      <c r="CX254" s="367"/>
      <c r="CY254" s="155" t="str">
        <f t="shared" si="595"/>
        <v>-</v>
      </c>
      <c r="CZ254" s="367"/>
      <c r="DA254" s="154" t="str">
        <f t="shared" si="596"/>
        <v>-</v>
      </c>
      <c r="DB254" s="369"/>
      <c r="DC254" s="155" t="str">
        <f t="shared" si="597"/>
        <v>-</v>
      </c>
      <c r="DD254" s="367"/>
      <c r="DE254" s="374">
        <f t="shared" si="550"/>
        <v>0</v>
      </c>
      <c r="DF254" s="373"/>
      <c r="DG254" s="265">
        <f t="shared" si="568"/>
        <v>0</v>
      </c>
      <c r="DH254" s="372"/>
      <c r="DI254" s="267">
        <f>IF(AG254=1,1,0)</f>
        <v>0</v>
      </c>
      <c r="DJ254" s="373"/>
      <c r="DK254" s="374">
        <f t="shared" ref="DK254:DK273" si="608">IF(AU254=2,1,0)</f>
        <v>0</v>
      </c>
      <c r="DL254" s="373"/>
      <c r="DM254" s="374">
        <f t="shared" si="521"/>
        <v>0</v>
      </c>
      <c r="DN254" s="373"/>
      <c r="DO254" s="155">
        <f t="shared" si="598"/>
        <v>0</v>
      </c>
      <c r="DP254" s="372"/>
      <c r="DQ254" s="155">
        <f t="shared" si="599"/>
        <v>0</v>
      </c>
      <c r="DR254" s="373"/>
      <c r="DS254" s="155">
        <f t="shared" si="600"/>
        <v>0</v>
      </c>
      <c r="DT254" s="372"/>
      <c r="DU254" s="155">
        <f t="shared" si="601"/>
        <v>0</v>
      </c>
      <c r="DV254" s="373"/>
      <c r="DW254" s="368">
        <f>IF(AN254=1,1,0)</f>
        <v>0</v>
      </c>
      <c r="DX254" s="372"/>
      <c r="DY254" s="154">
        <f t="shared" si="556"/>
        <v>0</v>
      </c>
      <c r="DZ254" s="373"/>
      <c r="EA254" s="154">
        <f>IF(AP254=1,1,0)</f>
        <v>0</v>
      </c>
      <c r="EB254" s="373"/>
      <c r="EC254" s="269">
        <f>IF(AQ254=1,1,0)</f>
        <v>0</v>
      </c>
      <c r="ED254" s="376"/>
      <c r="EE254" s="271">
        <f>IF(AV254=0,0,1)</f>
        <v>0</v>
      </c>
      <c r="EF254" s="377"/>
      <c r="EG254" s="273"/>
      <c r="EH254" s="274"/>
      <c r="EI254" s="275"/>
      <c r="EJ254" s="276"/>
      <c r="EK254" s="275"/>
      <c r="EL254" s="277"/>
      <c r="EM254" s="278" t="str">
        <f t="shared" si="602"/>
        <v xml:space="preserve"> </v>
      </c>
      <c r="EN254" s="372"/>
      <c r="EO254" s="155">
        <f t="shared" si="603"/>
        <v>0</v>
      </c>
      <c r="EP254" s="373"/>
      <c r="ER254" s="194" t="str">
        <f>IF(AND($AE254&gt;=11,$AE254&lt;=16,$I251="国内"),"1","-")</f>
        <v>-</v>
      </c>
      <c r="ET254" s="154">
        <v>45847</v>
      </c>
      <c r="EU254" s="367">
        <v>4163260</v>
      </c>
      <c r="EV254" s="154">
        <v>45847</v>
      </c>
      <c r="EW254" s="367">
        <v>4163260</v>
      </c>
      <c r="EX254" s="1274"/>
      <c r="EY254" s="1273"/>
      <c r="EZ254" s="154">
        <f t="shared" si="604"/>
        <v>0</v>
      </c>
      <c r="FA254" s="367"/>
      <c r="FB254" s="154">
        <f t="shared" si="605"/>
        <v>0</v>
      </c>
      <c r="FC254" s="367"/>
      <c r="FD254" s="154">
        <v>45805</v>
      </c>
      <c r="FE254" s="367">
        <v>4163186</v>
      </c>
      <c r="FF254" s="155">
        <f t="shared" si="606"/>
        <v>0</v>
      </c>
      <c r="FG254" s="367"/>
      <c r="FH254" s="154">
        <f>IF($AE254=0,"　",VLOOKUP($AE254,ﾚｰｻﾞOP,66,0))</f>
        <v>0</v>
      </c>
      <c r="FI254" s="367"/>
      <c r="FJ254" s="154">
        <v>45847</v>
      </c>
      <c r="FK254" s="373">
        <v>4163261</v>
      </c>
      <c r="FL254" s="155">
        <v>1</v>
      </c>
      <c r="FM254" s="279"/>
      <c r="FN254" s="1184"/>
      <c r="FO254" s="280"/>
      <c r="FP254" s="281"/>
      <c r="FQ254" s="282"/>
      <c r="FS254" s="281"/>
      <c r="FT254" s="282"/>
    </row>
    <row r="255" spans="1:176" ht="18.600000000000001" customHeight="1">
      <c r="A255" s="228">
        <f t="shared" si="477"/>
        <v>245</v>
      </c>
      <c r="B255" s="343" t="str">
        <f t="shared" si="563"/>
        <v>4IE</v>
      </c>
      <c r="C255" s="1353">
        <v>45870</v>
      </c>
      <c r="D255" s="1578" t="s">
        <v>1024</v>
      </c>
      <c r="E255" s="1712">
        <v>89610089</v>
      </c>
      <c r="F255" s="595" t="s">
        <v>2220</v>
      </c>
      <c r="G255" s="1263"/>
      <c r="H255" s="597" t="s">
        <v>630</v>
      </c>
      <c r="I255" s="1264" t="s">
        <v>64</v>
      </c>
      <c r="J255" s="1264" t="s">
        <v>20</v>
      </c>
      <c r="K255" s="599" t="s">
        <v>11</v>
      </c>
      <c r="L255" s="600"/>
      <c r="M255" s="352">
        <v>45860</v>
      </c>
      <c r="N255" s="353"/>
      <c r="O255" s="354">
        <v>45861</v>
      </c>
      <c r="P255" s="353">
        <v>45862</v>
      </c>
      <c r="Q255" s="354">
        <v>45862</v>
      </c>
      <c r="R255" s="353">
        <v>45862</v>
      </c>
      <c r="S255" s="354">
        <v>45862</v>
      </c>
      <c r="T255" s="353">
        <v>45862</v>
      </c>
      <c r="U255" s="355">
        <v>45864</v>
      </c>
      <c r="V255" s="353">
        <v>45867</v>
      </c>
      <c r="W255" s="356">
        <v>45868</v>
      </c>
      <c r="X255" s="357">
        <v>45868</v>
      </c>
      <c r="Y255" s="359">
        <v>45871</v>
      </c>
      <c r="Z255" s="359">
        <v>45871</v>
      </c>
      <c r="AA255" s="601"/>
      <c r="AB255" s="359"/>
      <c r="AC255" s="602"/>
      <c r="AD255" s="361"/>
      <c r="AE255" s="362">
        <v>25</v>
      </c>
      <c r="AF255" s="363" t="str">
        <f t="shared" si="564"/>
        <v>4IE</v>
      </c>
      <c r="AG255" s="364" t="str">
        <f>IF($AE255=0,"　",VLOOKUP($AE255,ﾚｰｻﾞOP,34,0))</f>
        <v>-</v>
      </c>
      <c r="AH255" s="364" t="str">
        <f t="shared" si="569"/>
        <v>-</v>
      </c>
      <c r="AI255" s="364" t="str">
        <f t="shared" si="607"/>
        <v>-</v>
      </c>
      <c r="AJ255" s="364" t="str">
        <f t="shared" si="570"/>
        <v>-</v>
      </c>
      <c r="AK255" s="364" t="str">
        <f t="shared" si="571"/>
        <v>-</v>
      </c>
      <c r="AL255" s="364"/>
      <c r="AM255" s="364"/>
      <c r="AN255" s="364" t="str">
        <f>IF($AE255=0,"　",VLOOKUP($AE255,ﾚｰｻﾞOP,37,0))</f>
        <v>-</v>
      </c>
      <c r="AO255" s="364" t="str">
        <f t="shared" si="572"/>
        <v>-</v>
      </c>
      <c r="AP255" s="363" t="str">
        <f>IF($AE255=0,"　",VLOOKUP($AE255,ﾚｰｻﾞOP,43,0))</f>
        <v>-</v>
      </c>
      <c r="AQ255" s="255" t="str">
        <f>IF($AE255=0,"　",VLOOKUP($AE255,ﾚｰｻﾞOP,45,0))</f>
        <v>-</v>
      </c>
      <c r="AR255" s="255">
        <f t="shared" si="573"/>
        <v>0</v>
      </c>
      <c r="AS255" s="255">
        <f t="shared" si="573"/>
        <v>0</v>
      </c>
      <c r="AT255" s="255"/>
      <c r="AU255" s="256">
        <f t="shared" si="574"/>
        <v>0</v>
      </c>
      <c r="AV255" s="257">
        <f t="shared" si="575"/>
        <v>0</v>
      </c>
      <c r="AW255" s="590" t="str">
        <f>IF($AE255=0,"　",VLOOKUP($AE255,ﾚｰｻﾞOP,5,0))</f>
        <v>-</v>
      </c>
      <c r="AX255" s="369"/>
      <c r="AY255" s="154" t="str">
        <f>IF($AE255=0,"　",VLOOKUP($AE255,ﾚｰｻﾞOP,6,0))</f>
        <v>-</v>
      </c>
      <c r="AZ255" s="367"/>
      <c r="BA255" s="154" t="str">
        <f>IF($AE255=0,"　",VLOOKUP($AE255,ﾚｰｻﾞOP,7,0))</f>
        <v>-</v>
      </c>
      <c r="BB255" s="367"/>
      <c r="BC255" s="368" t="str">
        <f>IF($AE255=0,"　",VLOOKUP($AE255,ﾚｰｻﾞOP,8,0))</f>
        <v>-</v>
      </c>
      <c r="BD255" s="369"/>
      <c r="BE255" s="154" t="str">
        <f>IF($AE255=0,"　",VLOOKUP($AE255,ﾚｰｻﾞOP,9,0))</f>
        <v>-</v>
      </c>
      <c r="BF255" s="367"/>
      <c r="BG255" s="368" t="str">
        <f>IF($AE255=0,"　",VLOOKUP($AE255,ﾚｰｻﾞOP,10,0))</f>
        <v>-</v>
      </c>
      <c r="BH255" s="367"/>
      <c r="BI255" s="154" t="str">
        <f>IF($AE255=0,"　",VLOOKUP($AE255,ﾚｰｻﾞOP,11,0))</f>
        <v>-</v>
      </c>
      <c r="BJ255" s="367"/>
      <c r="BK255" s="154" t="str">
        <f t="shared" si="576"/>
        <v>-</v>
      </c>
      <c r="BL255" s="367"/>
      <c r="BM255" s="154" t="str">
        <f t="shared" si="577"/>
        <v>-</v>
      </c>
      <c r="BN255" s="367"/>
      <c r="BO255" s="155" t="str">
        <f t="shared" si="578"/>
        <v>-</v>
      </c>
      <c r="BP255" s="367"/>
      <c r="BQ255" s="154" t="str">
        <f t="shared" si="579"/>
        <v>-</v>
      </c>
      <c r="BR255" s="369"/>
      <c r="BS255" s="154" t="str">
        <f t="shared" si="580"/>
        <v>-</v>
      </c>
      <c r="BT255" s="369"/>
      <c r="BU255" s="154" t="str">
        <f t="shared" si="581"/>
        <v>-</v>
      </c>
      <c r="BV255" s="369"/>
      <c r="BW255" s="154" t="str">
        <f t="shared" si="582"/>
        <v>-</v>
      </c>
      <c r="BX255" s="367"/>
      <c r="BY255" s="154" t="str">
        <f t="shared" si="583"/>
        <v>-</v>
      </c>
      <c r="BZ255" s="369"/>
      <c r="CA255" s="154" t="str">
        <f t="shared" si="584"/>
        <v>-</v>
      </c>
      <c r="CB255" s="367"/>
      <c r="CC255" s="154" t="str">
        <f t="shared" si="585"/>
        <v>-</v>
      </c>
      <c r="CD255" s="367"/>
      <c r="CE255" s="154" t="str">
        <f t="shared" si="586"/>
        <v>-</v>
      </c>
      <c r="CF255" s="369"/>
      <c r="CG255" s="155" t="str">
        <f t="shared" si="587"/>
        <v>-</v>
      </c>
      <c r="CH255" s="367"/>
      <c r="CI255" s="154" t="str">
        <f t="shared" si="588"/>
        <v>-</v>
      </c>
      <c r="CJ255" s="369"/>
      <c r="CK255" s="154" t="str">
        <f t="shared" si="589"/>
        <v>-</v>
      </c>
      <c r="CL255" s="367"/>
      <c r="CM255" s="154" t="str">
        <f t="shared" si="590"/>
        <v>-</v>
      </c>
      <c r="CN255" s="367"/>
      <c r="CO255" s="155" t="str">
        <f t="shared" si="591"/>
        <v>-</v>
      </c>
      <c r="CP255" s="367"/>
      <c r="CQ255" s="155" t="str">
        <f t="shared" si="592"/>
        <v>-</v>
      </c>
      <c r="CR255" s="367"/>
      <c r="CS255" s="154" t="str">
        <f t="shared" si="593"/>
        <v>-</v>
      </c>
      <c r="CT255" s="367"/>
      <c r="CU255" s="155"/>
      <c r="CV255" s="367"/>
      <c r="CW255" s="154" t="str">
        <f t="shared" si="594"/>
        <v>-</v>
      </c>
      <c r="CX255" s="367"/>
      <c r="CY255" s="155" t="str">
        <f t="shared" si="595"/>
        <v>-</v>
      </c>
      <c r="CZ255" s="367"/>
      <c r="DA255" s="154" t="str">
        <f t="shared" si="596"/>
        <v>-</v>
      </c>
      <c r="DB255" s="369"/>
      <c r="DC255" s="155" t="str">
        <f t="shared" si="597"/>
        <v>-</v>
      </c>
      <c r="DD255" s="367"/>
      <c r="DE255" s="374">
        <f t="shared" si="550"/>
        <v>0</v>
      </c>
      <c r="DF255" s="373"/>
      <c r="DG255" s="265">
        <f t="shared" si="568"/>
        <v>0</v>
      </c>
      <c r="DH255" s="372"/>
      <c r="DI255" s="267">
        <f>IF(AG255=1,1,0)</f>
        <v>0</v>
      </c>
      <c r="DJ255" s="373"/>
      <c r="DK255" s="374">
        <f t="shared" si="608"/>
        <v>0</v>
      </c>
      <c r="DL255" s="373"/>
      <c r="DM255" s="374">
        <f t="shared" si="521"/>
        <v>0</v>
      </c>
      <c r="DN255" s="373"/>
      <c r="DO255" s="155">
        <f t="shared" si="598"/>
        <v>0</v>
      </c>
      <c r="DP255" s="372"/>
      <c r="DQ255" s="155">
        <f t="shared" si="599"/>
        <v>0</v>
      </c>
      <c r="DR255" s="373"/>
      <c r="DS255" s="155">
        <f t="shared" si="600"/>
        <v>0</v>
      </c>
      <c r="DT255" s="372"/>
      <c r="DU255" s="155">
        <f t="shared" si="601"/>
        <v>0</v>
      </c>
      <c r="DV255" s="373"/>
      <c r="DW255" s="368">
        <f>IF(AN255=1,1,0)</f>
        <v>0</v>
      </c>
      <c r="DX255" s="372"/>
      <c r="DY255" s="154">
        <f t="shared" si="556"/>
        <v>0</v>
      </c>
      <c r="DZ255" s="373"/>
      <c r="EA255" s="154">
        <f>IF(AP255=1,1,0)</f>
        <v>0</v>
      </c>
      <c r="EB255" s="373"/>
      <c r="EC255" s="269">
        <f>IF(AQ255=1,1,0)</f>
        <v>0</v>
      </c>
      <c r="ED255" s="376"/>
      <c r="EE255" s="271">
        <f>IF(AV255=0,0,1)</f>
        <v>0</v>
      </c>
      <c r="EF255" s="377"/>
      <c r="EG255" s="273"/>
      <c r="EH255" s="274"/>
      <c r="EI255" s="275"/>
      <c r="EJ255" s="276"/>
      <c r="EK255" s="275"/>
      <c r="EL255" s="277"/>
      <c r="EM255" s="278" t="str">
        <f t="shared" si="602"/>
        <v xml:space="preserve"> </v>
      </c>
      <c r="EN255" s="372"/>
      <c r="EO255" s="155">
        <f t="shared" si="603"/>
        <v>0</v>
      </c>
      <c r="EP255" s="373"/>
      <c r="ER255" s="194" t="str">
        <f>IF(AND($AE255&gt;=11,$AE255&lt;=16,$I253="国内"),"1","-")</f>
        <v>-</v>
      </c>
      <c r="ET255" s="154">
        <v>45847</v>
      </c>
      <c r="EU255" s="367">
        <v>4163260</v>
      </c>
      <c r="EV255" s="154">
        <v>45847</v>
      </c>
      <c r="EW255" s="367">
        <v>4163260</v>
      </c>
      <c r="EX255" s="1274"/>
      <c r="EY255" s="1273"/>
      <c r="EZ255" s="154">
        <f t="shared" si="604"/>
        <v>0</v>
      </c>
      <c r="FA255" s="367"/>
      <c r="FB255" s="154">
        <f t="shared" si="605"/>
        <v>0</v>
      </c>
      <c r="FC255" s="367"/>
      <c r="FD255" s="154">
        <v>45854</v>
      </c>
      <c r="FE255" s="367">
        <v>4163263</v>
      </c>
      <c r="FF255" s="155">
        <f t="shared" si="606"/>
        <v>0</v>
      </c>
      <c r="FG255" s="367"/>
      <c r="FH255" s="154">
        <v>45840</v>
      </c>
      <c r="FI255" s="367">
        <v>4163264</v>
      </c>
      <c r="FJ255" s="154">
        <v>45847</v>
      </c>
      <c r="FK255" s="373">
        <v>4163261</v>
      </c>
      <c r="FL255" s="155">
        <v>1</v>
      </c>
      <c r="FM255" s="279"/>
      <c r="FN255" s="6531" t="s">
        <v>1614</v>
      </c>
      <c r="FO255" s="280"/>
      <c r="FP255" s="281"/>
      <c r="FQ255" s="282"/>
      <c r="FS255" s="281"/>
      <c r="FT255" s="282"/>
    </row>
    <row r="256" spans="1:176" ht="18.600000000000001" customHeight="1">
      <c r="A256" s="228">
        <f t="shared" si="477"/>
        <v>246</v>
      </c>
      <c r="B256" s="343" t="str">
        <f t="shared" si="563"/>
        <v>4IE</v>
      </c>
      <c r="C256" s="1353">
        <v>45870</v>
      </c>
      <c r="D256" s="1261" t="s">
        <v>62</v>
      </c>
      <c r="E256" s="1262">
        <v>72510083</v>
      </c>
      <c r="F256" s="595" t="s">
        <v>2221</v>
      </c>
      <c r="G256" s="1263"/>
      <c r="H256" s="597" t="s">
        <v>632</v>
      </c>
      <c r="I256" s="1264" t="s">
        <v>61</v>
      </c>
      <c r="J256" s="1264" t="s">
        <v>1116</v>
      </c>
      <c r="K256" s="599" t="s">
        <v>11</v>
      </c>
      <c r="L256" s="600"/>
      <c r="M256" s="352">
        <v>45861</v>
      </c>
      <c r="N256" s="353">
        <v>45854</v>
      </c>
      <c r="O256" s="354">
        <v>45862</v>
      </c>
      <c r="P256" s="353">
        <v>45857</v>
      </c>
      <c r="Q256" s="354">
        <v>45863</v>
      </c>
      <c r="R256" s="353">
        <v>45863</v>
      </c>
      <c r="S256" s="354">
        <v>45863</v>
      </c>
      <c r="T256" s="353">
        <v>45860</v>
      </c>
      <c r="U256" s="355">
        <v>45867</v>
      </c>
      <c r="V256" s="353">
        <v>45864</v>
      </c>
      <c r="W256" s="356">
        <v>45869</v>
      </c>
      <c r="X256" s="357">
        <v>45867</v>
      </c>
      <c r="Y256" s="359">
        <v>45873</v>
      </c>
      <c r="Z256" s="359">
        <v>45873</v>
      </c>
      <c r="AA256" s="601"/>
      <c r="AB256" s="359"/>
      <c r="AC256" s="251" t="s">
        <v>633</v>
      </c>
      <c r="AD256" s="361"/>
      <c r="AE256" s="362">
        <v>2</v>
      </c>
      <c r="AF256" s="363" t="str">
        <f t="shared" si="564"/>
        <v>4IE</v>
      </c>
      <c r="AG256" s="364">
        <v>1</v>
      </c>
      <c r="AH256" s="364">
        <f t="shared" si="569"/>
        <v>0</v>
      </c>
      <c r="AI256" s="364">
        <f t="shared" si="607"/>
        <v>0</v>
      </c>
      <c r="AJ256" s="364">
        <f t="shared" si="570"/>
        <v>0</v>
      </c>
      <c r="AK256" s="364">
        <f t="shared" si="571"/>
        <v>0</v>
      </c>
      <c r="AL256" s="364"/>
      <c r="AM256" s="364"/>
      <c r="AN256" s="364">
        <v>1</v>
      </c>
      <c r="AO256" s="364">
        <f t="shared" si="572"/>
        <v>0</v>
      </c>
      <c r="AP256" s="363">
        <v>1</v>
      </c>
      <c r="AQ256" s="255">
        <v>1</v>
      </c>
      <c r="AR256" s="255">
        <v>1</v>
      </c>
      <c r="AS256" s="255">
        <f t="shared" ref="AS256:AS261" si="609">IF($AE256=0,"　",VLOOKUP($AE256,ﾚｰｻﾞOP,47,0))</f>
        <v>0</v>
      </c>
      <c r="AT256" s="255"/>
      <c r="AU256" s="256">
        <f t="shared" si="574"/>
        <v>0</v>
      </c>
      <c r="AV256" s="257">
        <f t="shared" si="575"/>
        <v>1</v>
      </c>
      <c r="AW256" s="590">
        <v>45861</v>
      </c>
      <c r="AX256" s="369">
        <v>4163251</v>
      </c>
      <c r="AY256" s="154">
        <v>45861</v>
      </c>
      <c r="AZ256" s="367">
        <v>4163252</v>
      </c>
      <c r="BA256" s="154">
        <v>45861</v>
      </c>
      <c r="BB256" s="367">
        <v>4163253</v>
      </c>
      <c r="BC256" s="368">
        <v>45826</v>
      </c>
      <c r="BD256" s="369">
        <v>4163227</v>
      </c>
      <c r="BE256" s="154">
        <v>45826</v>
      </c>
      <c r="BF256" s="367">
        <v>4163228</v>
      </c>
      <c r="BG256" s="368">
        <v>45861</v>
      </c>
      <c r="BH256" s="367">
        <v>4163256</v>
      </c>
      <c r="BI256" s="154">
        <v>45826</v>
      </c>
      <c r="BJ256" s="367">
        <v>4163230</v>
      </c>
      <c r="BK256" s="154" t="str">
        <f t="shared" si="576"/>
        <v>-</v>
      </c>
      <c r="BL256" s="367"/>
      <c r="BM256" s="154" t="str">
        <f t="shared" si="577"/>
        <v>-</v>
      </c>
      <c r="BN256" s="367"/>
      <c r="BO256" s="155" t="str">
        <f t="shared" si="578"/>
        <v>-</v>
      </c>
      <c r="BP256" s="367"/>
      <c r="BQ256" s="154" t="str">
        <f t="shared" si="579"/>
        <v>-</v>
      </c>
      <c r="BR256" s="369"/>
      <c r="BS256" s="154" t="str">
        <f t="shared" si="580"/>
        <v>-</v>
      </c>
      <c r="BT256" s="369"/>
      <c r="BU256" s="154" t="str">
        <f t="shared" si="581"/>
        <v>-</v>
      </c>
      <c r="BV256" s="369"/>
      <c r="BW256" s="154" t="str">
        <f t="shared" si="582"/>
        <v>-</v>
      </c>
      <c r="BX256" s="367"/>
      <c r="BY256" s="154" t="str">
        <f t="shared" si="583"/>
        <v>-</v>
      </c>
      <c r="BZ256" s="369"/>
      <c r="CA256" s="154" t="str">
        <f t="shared" si="584"/>
        <v>-</v>
      </c>
      <c r="CB256" s="367"/>
      <c r="CC256" s="154" t="str">
        <f t="shared" si="585"/>
        <v>-</v>
      </c>
      <c r="CD256" s="367"/>
      <c r="CE256" s="154" t="str">
        <f t="shared" si="586"/>
        <v>-</v>
      </c>
      <c r="CF256" s="369"/>
      <c r="CG256" s="155" t="str">
        <f t="shared" si="587"/>
        <v>-</v>
      </c>
      <c r="CH256" s="367"/>
      <c r="CI256" s="154" t="str">
        <f t="shared" si="588"/>
        <v>-</v>
      </c>
      <c r="CJ256" s="369"/>
      <c r="CK256" s="154" t="str">
        <f t="shared" si="589"/>
        <v>-</v>
      </c>
      <c r="CL256" s="367"/>
      <c r="CM256" s="154" t="str">
        <f t="shared" si="590"/>
        <v>-</v>
      </c>
      <c r="CN256" s="367"/>
      <c r="CO256" s="155" t="str">
        <f t="shared" si="591"/>
        <v>-</v>
      </c>
      <c r="CP256" s="367"/>
      <c r="CQ256" s="155" t="str">
        <f t="shared" si="592"/>
        <v>-</v>
      </c>
      <c r="CR256" s="367"/>
      <c r="CS256" s="154" t="str">
        <f t="shared" si="593"/>
        <v>-</v>
      </c>
      <c r="CT256" s="367"/>
      <c r="CU256" s="155"/>
      <c r="CV256" s="367"/>
      <c r="CW256" s="154" t="str">
        <f t="shared" si="594"/>
        <v>-</v>
      </c>
      <c r="CX256" s="367"/>
      <c r="CY256" s="155" t="str">
        <f t="shared" si="595"/>
        <v>-</v>
      </c>
      <c r="CZ256" s="367"/>
      <c r="DA256" s="154" t="str">
        <f t="shared" si="596"/>
        <v>-</v>
      </c>
      <c r="DB256" s="369"/>
      <c r="DC256" s="155" t="str">
        <f t="shared" si="597"/>
        <v>-</v>
      </c>
      <c r="DD256" s="367"/>
      <c r="DE256" s="374">
        <v>45799</v>
      </c>
      <c r="DF256" s="1063">
        <v>4163265</v>
      </c>
      <c r="DG256" s="265">
        <f t="shared" si="568"/>
        <v>0</v>
      </c>
      <c r="DH256" s="372"/>
      <c r="DI256" s="267">
        <v>45756</v>
      </c>
      <c r="DJ256" s="373">
        <v>4163131</v>
      </c>
      <c r="DK256" s="374">
        <f t="shared" si="608"/>
        <v>0</v>
      </c>
      <c r="DL256" s="373"/>
      <c r="DM256" s="374">
        <f t="shared" si="521"/>
        <v>0</v>
      </c>
      <c r="DN256" s="373"/>
      <c r="DO256" s="155">
        <f t="shared" si="598"/>
        <v>0</v>
      </c>
      <c r="DP256" s="372"/>
      <c r="DQ256" s="155">
        <f t="shared" si="599"/>
        <v>0</v>
      </c>
      <c r="DR256" s="373"/>
      <c r="DS256" s="155">
        <f t="shared" si="600"/>
        <v>0</v>
      </c>
      <c r="DT256" s="372"/>
      <c r="DU256" s="155">
        <f t="shared" si="601"/>
        <v>0</v>
      </c>
      <c r="DV256" s="373"/>
      <c r="DW256" s="368">
        <v>45833</v>
      </c>
      <c r="DX256" s="372">
        <v>4163232</v>
      </c>
      <c r="DY256" s="154">
        <f t="shared" si="556"/>
        <v>0</v>
      </c>
      <c r="DZ256" s="373"/>
      <c r="EA256" s="154">
        <v>45826</v>
      </c>
      <c r="EB256" s="373">
        <v>4163234</v>
      </c>
      <c r="EC256" s="269">
        <v>45833</v>
      </c>
      <c r="ED256" s="376">
        <v>4163235</v>
      </c>
      <c r="EE256" s="271">
        <v>45520</v>
      </c>
      <c r="EF256" s="377">
        <v>4063333</v>
      </c>
      <c r="EG256" s="273"/>
      <c r="EH256" s="274"/>
      <c r="EI256" s="275"/>
      <c r="EJ256" s="276"/>
      <c r="EK256" s="275"/>
      <c r="EL256" s="277"/>
      <c r="EM256" s="278" t="str">
        <f t="shared" si="602"/>
        <v xml:space="preserve"> </v>
      </c>
      <c r="EN256" s="372"/>
      <c r="EO256" s="155">
        <f t="shared" si="603"/>
        <v>0</v>
      </c>
      <c r="EP256" s="373"/>
      <c r="ER256" s="194" t="str">
        <f>IF(AND($AE256&gt;=11,$AE256&lt;=16,$I239="国内"),"1","-")</f>
        <v>-</v>
      </c>
      <c r="ET256" s="154" t="str">
        <f>IF($AE256=0,"　",VLOOKUP($AE256,ﾚｰｻﾞOP,60,0))</f>
        <v>-</v>
      </c>
      <c r="EU256" s="367"/>
      <c r="EV256" s="154" t="str">
        <f>IF($AE256=0,"　",VLOOKUP($AE256,ﾚｰｻﾞOP,60,0))</f>
        <v>-</v>
      </c>
      <c r="EW256" s="367"/>
      <c r="EX256" s="1274"/>
      <c r="EY256" s="1273"/>
      <c r="EZ256" s="154" t="str">
        <f t="shared" si="604"/>
        <v>-</v>
      </c>
      <c r="FA256" s="367"/>
      <c r="FB256" s="154" t="str">
        <f t="shared" si="605"/>
        <v>-</v>
      </c>
      <c r="FC256" s="367"/>
      <c r="FD256" s="154" t="str">
        <f>IF($AE256=0,"　",VLOOKUP($AE256,ﾚｰｻﾞOP,64,0))</f>
        <v>-</v>
      </c>
      <c r="FE256" s="367"/>
      <c r="FF256" s="155" t="str">
        <f t="shared" si="606"/>
        <v>-</v>
      </c>
      <c r="FG256" s="367"/>
      <c r="FH256" s="154" t="str">
        <f t="shared" ref="FH256:FH261" si="610">IF($AE256=0,"　",VLOOKUP($AE256,ﾚｰｻﾞOP,66,0))</f>
        <v>-</v>
      </c>
      <c r="FI256" s="367"/>
      <c r="FJ256" s="154" t="str">
        <f>IF($AE256=0,"　",VLOOKUP($AE256,ﾚｰｻﾞOP,67,0))</f>
        <v>-</v>
      </c>
      <c r="FK256" s="373"/>
      <c r="FL256" s="155" t="str">
        <f>IF($AE256=0,"　",VLOOKUP($AE256,ﾚｰｻﾞOP,68,0))</f>
        <v>-</v>
      </c>
      <c r="FM256" s="279"/>
      <c r="FN256" s="1184"/>
      <c r="FO256" s="280"/>
      <c r="FP256" s="281"/>
      <c r="FQ256" s="282"/>
      <c r="FS256" s="281"/>
      <c r="FT256" s="282"/>
    </row>
    <row r="257" spans="1:176" ht="18.600000000000001" customHeight="1">
      <c r="A257" s="228">
        <f t="shared" si="477"/>
        <v>247</v>
      </c>
      <c r="B257" s="343" t="str">
        <f t="shared" si="563"/>
        <v>4IE</v>
      </c>
      <c r="C257" s="1353">
        <v>45870</v>
      </c>
      <c r="D257" s="1578" t="s">
        <v>1024</v>
      </c>
      <c r="E257" s="1579">
        <v>89610094</v>
      </c>
      <c r="F257" s="595" t="s">
        <v>2222</v>
      </c>
      <c r="G257" s="1263"/>
      <c r="H257" s="597" t="s">
        <v>630</v>
      </c>
      <c r="I257" s="1264" t="s">
        <v>66</v>
      </c>
      <c r="J257" s="1264" t="s">
        <v>38</v>
      </c>
      <c r="K257" s="599" t="s">
        <v>11</v>
      </c>
      <c r="L257" s="600"/>
      <c r="M257" s="352">
        <v>45862</v>
      </c>
      <c r="N257" s="353"/>
      <c r="O257" s="354">
        <v>45863</v>
      </c>
      <c r="P257" s="353">
        <v>45864</v>
      </c>
      <c r="Q257" s="354">
        <v>45864</v>
      </c>
      <c r="R257" s="353">
        <v>45863</v>
      </c>
      <c r="S257" s="354">
        <v>45864</v>
      </c>
      <c r="T257" s="353">
        <v>45864</v>
      </c>
      <c r="U257" s="355">
        <v>45868</v>
      </c>
      <c r="V257" s="353">
        <v>45867</v>
      </c>
      <c r="W257" s="356">
        <v>45870</v>
      </c>
      <c r="X257" s="357">
        <v>45868</v>
      </c>
      <c r="Y257" s="359">
        <v>45873</v>
      </c>
      <c r="Z257" s="359">
        <v>45873</v>
      </c>
      <c r="AA257" s="601"/>
      <c r="AB257" s="359"/>
      <c r="AC257" s="251"/>
      <c r="AD257" s="361"/>
      <c r="AE257" s="362">
        <v>25</v>
      </c>
      <c r="AF257" s="363" t="str">
        <f t="shared" si="564"/>
        <v>4IE</v>
      </c>
      <c r="AG257" s="364" t="str">
        <f>IF($AE257=0,"　",VLOOKUP($AE257,ﾚｰｻﾞOP,34,0))</f>
        <v>-</v>
      </c>
      <c r="AH257" s="364" t="str">
        <f t="shared" si="569"/>
        <v>-</v>
      </c>
      <c r="AI257" s="364" t="str">
        <f t="shared" si="607"/>
        <v>-</v>
      </c>
      <c r="AJ257" s="364" t="str">
        <f t="shared" si="570"/>
        <v>-</v>
      </c>
      <c r="AK257" s="364" t="str">
        <f t="shared" si="571"/>
        <v>-</v>
      </c>
      <c r="AL257" s="364"/>
      <c r="AM257" s="364"/>
      <c r="AN257" s="364" t="str">
        <f>IF($AE257=0,"　",VLOOKUP($AE257,ﾚｰｻﾞOP,37,0))</f>
        <v>-</v>
      </c>
      <c r="AO257" s="364" t="str">
        <f t="shared" si="572"/>
        <v>-</v>
      </c>
      <c r="AP257" s="363" t="str">
        <f>IF($AE257=0,"　",VLOOKUP($AE257,ﾚｰｻﾞOP,43,0))</f>
        <v>-</v>
      </c>
      <c r="AQ257" s="255" t="str">
        <f>IF($AE257=0,"　",VLOOKUP($AE257,ﾚｰｻﾞOP,45,0))</f>
        <v>-</v>
      </c>
      <c r="AR257" s="255">
        <f>IF($AE257=0,"　",VLOOKUP($AE257,ﾚｰｻﾞOP,47,0))</f>
        <v>0</v>
      </c>
      <c r="AS257" s="255">
        <f t="shared" si="609"/>
        <v>0</v>
      </c>
      <c r="AT257" s="255"/>
      <c r="AU257" s="256">
        <f t="shared" si="574"/>
        <v>0</v>
      </c>
      <c r="AV257" s="257">
        <f t="shared" si="575"/>
        <v>0</v>
      </c>
      <c r="AW257" s="590" t="str">
        <f>IF($AE257=0,"　",VLOOKUP($AE257,ﾚｰｻﾞOP,5,0))</f>
        <v>-</v>
      </c>
      <c r="AX257" s="369"/>
      <c r="AY257" s="154" t="str">
        <f>IF($AE257=0,"　",VLOOKUP($AE257,ﾚｰｻﾞOP,6,0))</f>
        <v>-</v>
      </c>
      <c r="AZ257" s="367"/>
      <c r="BA257" s="154" t="str">
        <f>IF($AE257=0,"　",VLOOKUP($AE257,ﾚｰｻﾞOP,7,0))</f>
        <v>-</v>
      </c>
      <c r="BB257" s="367"/>
      <c r="BC257" s="368" t="str">
        <f>IF($AE257=0,"　",VLOOKUP($AE257,ﾚｰｻﾞOP,8,0))</f>
        <v>-</v>
      </c>
      <c r="BD257" s="369"/>
      <c r="BE257" s="154" t="str">
        <f>IF($AE257=0,"　",VLOOKUP($AE257,ﾚｰｻﾞOP,9,0))</f>
        <v>-</v>
      </c>
      <c r="BF257" s="367"/>
      <c r="BG257" s="368" t="str">
        <f>IF($AE257=0,"　",VLOOKUP($AE257,ﾚｰｻﾞOP,10,0))</f>
        <v>-</v>
      </c>
      <c r="BH257" s="367"/>
      <c r="BI257" s="154" t="str">
        <f>IF($AE257=0,"　",VLOOKUP($AE257,ﾚｰｻﾞOP,11,0))</f>
        <v>-</v>
      </c>
      <c r="BJ257" s="367"/>
      <c r="BK257" s="154" t="str">
        <f t="shared" si="576"/>
        <v>-</v>
      </c>
      <c r="BL257" s="367"/>
      <c r="BM257" s="154" t="str">
        <f t="shared" si="577"/>
        <v>-</v>
      </c>
      <c r="BN257" s="367"/>
      <c r="BO257" s="155" t="str">
        <f t="shared" si="578"/>
        <v>-</v>
      </c>
      <c r="BP257" s="367"/>
      <c r="BQ257" s="154" t="str">
        <f t="shared" si="579"/>
        <v>-</v>
      </c>
      <c r="BR257" s="369"/>
      <c r="BS257" s="154" t="str">
        <f t="shared" si="580"/>
        <v>-</v>
      </c>
      <c r="BT257" s="369"/>
      <c r="BU257" s="154" t="str">
        <f t="shared" si="581"/>
        <v>-</v>
      </c>
      <c r="BV257" s="369"/>
      <c r="BW257" s="154" t="str">
        <f t="shared" si="582"/>
        <v>-</v>
      </c>
      <c r="BX257" s="367"/>
      <c r="BY257" s="154" t="str">
        <f t="shared" si="583"/>
        <v>-</v>
      </c>
      <c r="BZ257" s="369"/>
      <c r="CA257" s="154" t="str">
        <f t="shared" si="584"/>
        <v>-</v>
      </c>
      <c r="CB257" s="367"/>
      <c r="CC257" s="154" t="str">
        <f t="shared" si="585"/>
        <v>-</v>
      </c>
      <c r="CD257" s="367"/>
      <c r="CE257" s="154" t="str">
        <f t="shared" si="586"/>
        <v>-</v>
      </c>
      <c r="CF257" s="369"/>
      <c r="CG257" s="155" t="str">
        <f t="shared" si="587"/>
        <v>-</v>
      </c>
      <c r="CH257" s="367"/>
      <c r="CI257" s="154" t="str">
        <f t="shared" si="588"/>
        <v>-</v>
      </c>
      <c r="CJ257" s="369"/>
      <c r="CK257" s="154" t="str">
        <f t="shared" si="589"/>
        <v>-</v>
      </c>
      <c r="CL257" s="367"/>
      <c r="CM257" s="154" t="str">
        <f t="shared" si="590"/>
        <v>-</v>
      </c>
      <c r="CN257" s="367"/>
      <c r="CO257" s="155" t="str">
        <f t="shared" si="591"/>
        <v>-</v>
      </c>
      <c r="CP257" s="367"/>
      <c r="CQ257" s="155" t="str">
        <f t="shared" si="592"/>
        <v>-</v>
      </c>
      <c r="CR257" s="367"/>
      <c r="CS257" s="154" t="str">
        <f t="shared" si="593"/>
        <v>-</v>
      </c>
      <c r="CT257" s="367"/>
      <c r="CU257" s="155"/>
      <c r="CV257" s="367"/>
      <c r="CW257" s="154" t="str">
        <f t="shared" si="594"/>
        <v>-</v>
      </c>
      <c r="CX257" s="367"/>
      <c r="CY257" s="155" t="str">
        <f t="shared" si="595"/>
        <v>-</v>
      </c>
      <c r="CZ257" s="367"/>
      <c r="DA257" s="154" t="str">
        <f t="shared" si="596"/>
        <v>-</v>
      </c>
      <c r="DB257" s="369"/>
      <c r="DC257" s="155" t="str">
        <f t="shared" si="597"/>
        <v>-</v>
      </c>
      <c r="DD257" s="367"/>
      <c r="DE257" s="374">
        <f t="shared" ref="DE257:DE266" si="611">IF(AG257=1,1,0)</f>
        <v>0</v>
      </c>
      <c r="DF257" s="373"/>
      <c r="DG257" s="265">
        <f t="shared" si="568"/>
        <v>0</v>
      </c>
      <c r="DH257" s="372"/>
      <c r="DI257" s="267">
        <f t="shared" ref="DI257:DI266" si="612">IF(AG257=1,1,0)</f>
        <v>0</v>
      </c>
      <c r="DJ257" s="373"/>
      <c r="DK257" s="374">
        <f t="shared" si="608"/>
        <v>0</v>
      </c>
      <c r="DL257" s="373"/>
      <c r="DM257" s="374">
        <f t="shared" si="521"/>
        <v>0</v>
      </c>
      <c r="DN257" s="373"/>
      <c r="DO257" s="155">
        <f t="shared" si="598"/>
        <v>0</v>
      </c>
      <c r="DP257" s="372"/>
      <c r="DQ257" s="155">
        <f t="shared" si="599"/>
        <v>0</v>
      </c>
      <c r="DR257" s="373"/>
      <c r="DS257" s="155">
        <f t="shared" si="600"/>
        <v>0</v>
      </c>
      <c r="DT257" s="372"/>
      <c r="DU257" s="155">
        <f t="shared" si="601"/>
        <v>0</v>
      </c>
      <c r="DV257" s="373"/>
      <c r="DW257" s="368">
        <f>IF(AN257=1,1,0)</f>
        <v>0</v>
      </c>
      <c r="DX257" s="372"/>
      <c r="DY257" s="154">
        <f t="shared" si="556"/>
        <v>0</v>
      </c>
      <c r="DZ257" s="373"/>
      <c r="EA257" s="154">
        <f>IF(AP257=1,1,0)</f>
        <v>0</v>
      </c>
      <c r="EB257" s="373"/>
      <c r="EC257" s="269">
        <f>IF(AQ257=1,1,0)</f>
        <v>0</v>
      </c>
      <c r="ED257" s="376"/>
      <c r="EE257" s="271">
        <f>IF(AV257=0,0,1)</f>
        <v>0</v>
      </c>
      <c r="EF257" s="377"/>
      <c r="EG257" s="273"/>
      <c r="EH257" s="274"/>
      <c r="EI257" s="275"/>
      <c r="EJ257" s="276"/>
      <c r="EK257" s="275"/>
      <c r="EL257" s="277"/>
      <c r="EM257" s="278" t="str">
        <f t="shared" si="602"/>
        <v xml:space="preserve"> </v>
      </c>
      <c r="EN257" s="372"/>
      <c r="EO257" s="155">
        <f t="shared" si="603"/>
        <v>0</v>
      </c>
      <c r="EP257" s="373"/>
      <c r="ER257" s="194" t="e">
        <f>IF(AND($AE257&gt;=11,$AE257&lt;=16,#REF!="国内"),"1","-")</f>
        <v>#REF!</v>
      </c>
      <c r="ET257" s="154">
        <v>45847</v>
      </c>
      <c r="EU257" s="367">
        <v>4163260</v>
      </c>
      <c r="EV257" s="154">
        <v>45847</v>
      </c>
      <c r="EW257" s="367">
        <v>4163260</v>
      </c>
      <c r="EX257" s="1274"/>
      <c r="EY257" s="1273"/>
      <c r="EZ257" s="154">
        <f t="shared" si="604"/>
        <v>0</v>
      </c>
      <c r="FA257" s="367"/>
      <c r="FB257" s="154">
        <f t="shared" si="605"/>
        <v>0</v>
      </c>
      <c r="FC257" s="367"/>
      <c r="FD257" s="154">
        <v>45854</v>
      </c>
      <c r="FE257" s="367">
        <v>4163263</v>
      </c>
      <c r="FF257" s="155">
        <f t="shared" si="606"/>
        <v>0</v>
      </c>
      <c r="FG257" s="367"/>
      <c r="FH257" s="154">
        <f t="shared" si="610"/>
        <v>0</v>
      </c>
      <c r="FI257" s="367"/>
      <c r="FJ257" s="154">
        <v>45847</v>
      </c>
      <c r="FK257" s="373">
        <v>4163261</v>
      </c>
      <c r="FL257" s="155">
        <v>1</v>
      </c>
      <c r="FM257" s="279"/>
      <c r="FN257" s="1184"/>
      <c r="FO257" s="280"/>
      <c r="FP257" s="281"/>
      <c r="FQ257" s="282"/>
      <c r="FS257" s="281"/>
      <c r="FT257" s="282"/>
    </row>
    <row r="258" spans="1:176" ht="18.600000000000001" customHeight="1">
      <c r="A258" s="228">
        <f t="shared" si="477"/>
        <v>248</v>
      </c>
      <c r="B258" s="343" t="str">
        <f t="shared" si="563"/>
        <v>4IE</v>
      </c>
      <c r="C258" s="1353">
        <v>45870</v>
      </c>
      <c r="D258" s="1578" t="s">
        <v>1024</v>
      </c>
      <c r="E258" s="1712">
        <v>89610090</v>
      </c>
      <c r="F258" s="595" t="s">
        <v>2223</v>
      </c>
      <c r="G258" s="1263"/>
      <c r="H258" s="597" t="s">
        <v>630</v>
      </c>
      <c r="I258" s="1264" t="s">
        <v>59</v>
      </c>
      <c r="J258" s="1264" t="s">
        <v>15</v>
      </c>
      <c r="K258" s="599" t="s">
        <v>11</v>
      </c>
      <c r="L258" s="600"/>
      <c r="M258" s="352">
        <v>45862</v>
      </c>
      <c r="N258" s="353"/>
      <c r="O258" s="354">
        <v>45863</v>
      </c>
      <c r="P258" s="353">
        <v>45864</v>
      </c>
      <c r="Q258" s="354">
        <v>45864</v>
      </c>
      <c r="R258" s="353">
        <v>45864</v>
      </c>
      <c r="S258" s="354">
        <v>45864</v>
      </c>
      <c r="T258" s="353">
        <v>45867</v>
      </c>
      <c r="U258" s="355">
        <v>45868</v>
      </c>
      <c r="V258" s="353">
        <v>45868</v>
      </c>
      <c r="W258" s="356">
        <v>45870</v>
      </c>
      <c r="X258" s="357">
        <v>45870</v>
      </c>
      <c r="Y258" s="359">
        <v>45874</v>
      </c>
      <c r="Z258" s="359">
        <v>45874</v>
      </c>
      <c r="AA258" s="601"/>
      <c r="AB258" s="359"/>
      <c r="AC258" s="602"/>
      <c r="AD258" s="361"/>
      <c r="AE258" s="362">
        <v>25</v>
      </c>
      <c r="AF258" s="363" t="str">
        <f t="shared" si="564"/>
        <v>4IE</v>
      </c>
      <c r="AG258" s="364" t="str">
        <f>IF($AE258=0,"　",VLOOKUP($AE258,ﾚｰｻﾞOP,34,0))</f>
        <v>-</v>
      </c>
      <c r="AH258" s="364" t="str">
        <f t="shared" si="569"/>
        <v>-</v>
      </c>
      <c r="AI258" s="364" t="str">
        <f t="shared" si="607"/>
        <v>-</v>
      </c>
      <c r="AJ258" s="364" t="str">
        <f t="shared" si="570"/>
        <v>-</v>
      </c>
      <c r="AK258" s="364" t="str">
        <f t="shared" si="571"/>
        <v>-</v>
      </c>
      <c r="AL258" s="364"/>
      <c r="AM258" s="364"/>
      <c r="AN258" s="364" t="str">
        <f>IF($AE258=0,"　",VLOOKUP($AE258,ﾚｰｻﾞOP,37,0))</f>
        <v>-</v>
      </c>
      <c r="AO258" s="364" t="str">
        <f t="shared" si="572"/>
        <v>-</v>
      </c>
      <c r="AP258" s="363" t="str">
        <f>IF($AE258=0,"　",VLOOKUP($AE258,ﾚｰｻﾞOP,43,0))</f>
        <v>-</v>
      </c>
      <c r="AQ258" s="255" t="str">
        <f>IF($AE258=0,"　",VLOOKUP($AE258,ﾚｰｻﾞOP,45,0))</f>
        <v>-</v>
      </c>
      <c r="AR258" s="255">
        <f>IF($AE258=0,"　",VLOOKUP($AE258,ﾚｰｻﾞOP,47,0))</f>
        <v>0</v>
      </c>
      <c r="AS258" s="255">
        <f t="shared" si="609"/>
        <v>0</v>
      </c>
      <c r="AT258" s="255"/>
      <c r="AU258" s="256">
        <f t="shared" si="574"/>
        <v>0</v>
      </c>
      <c r="AV258" s="257">
        <f t="shared" si="575"/>
        <v>0</v>
      </c>
      <c r="AW258" s="590" t="str">
        <f>IF($AE258=0,"　",VLOOKUP($AE258,ﾚｰｻﾞOP,5,0))</f>
        <v>-</v>
      </c>
      <c r="AX258" s="369"/>
      <c r="AY258" s="154" t="str">
        <f>IF($AE258=0,"　",VLOOKUP($AE258,ﾚｰｻﾞOP,6,0))</f>
        <v>-</v>
      </c>
      <c r="AZ258" s="367"/>
      <c r="BA258" s="154" t="str">
        <f>IF($AE258=0,"　",VLOOKUP($AE258,ﾚｰｻﾞOP,7,0))</f>
        <v>-</v>
      </c>
      <c r="BB258" s="367"/>
      <c r="BC258" s="368" t="str">
        <f>IF($AE258=0,"　",VLOOKUP($AE258,ﾚｰｻﾞOP,8,0))</f>
        <v>-</v>
      </c>
      <c r="BD258" s="369"/>
      <c r="BE258" s="154" t="str">
        <f>IF($AE258=0,"　",VLOOKUP($AE258,ﾚｰｻﾞOP,9,0))</f>
        <v>-</v>
      </c>
      <c r="BF258" s="367"/>
      <c r="BG258" s="368" t="str">
        <f>IF($AE258=0,"　",VLOOKUP($AE258,ﾚｰｻﾞOP,10,0))</f>
        <v>-</v>
      </c>
      <c r="BH258" s="367"/>
      <c r="BI258" s="154" t="str">
        <f>IF($AE258=0,"　",VLOOKUP($AE258,ﾚｰｻﾞOP,11,0))</f>
        <v>-</v>
      </c>
      <c r="BJ258" s="367"/>
      <c r="BK258" s="154" t="str">
        <f t="shared" si="576"/>
        <v>-</v>
      </c>
      <c r="BL258" s="367"/>
      <c r="BM258" s="154" t="str">
        <f t="shared" si="577"/>
        <v>-</v>
      </c>
      <c r="BN258" s="367"/>
      <c r="BO258" s="155" t="str">
        <f t="shared" si="578"/>
        <v>-</v>
      </c>
      <c r="BP258" s="367"/>
      <c r="BQ258" s="154" t="str">
        <f t="shared" si="579"/>
        <v>-</v>
      </c>
      <c r="BR258" s="369"/>
      <c r="BS258" s="154" t="str">
        <f t="shared" si="580"/>
        <v>-</v>
      </c>
      <c r="BT258" s="369"/>
      <c r="BU258" s="154" t="str">
        <f t="shared" si="581"/>
        <v>-</v>
      </c>
      <c r="BV258" s="369"/>
      <c r="BW258" s="154" t="str">
        <f t="shared" si="582"/>
        <v>-</v>
      </c>
      <c r="BX258" s="367"/>
      <c r="BY258" s="154" t="str">
        <f t="shared" si="583"/>
        <v>-</v>
      </c>
      <c r="BZ258" s="369"/>
      <c r="CA258" s="154" t="str">
        <f t="shared" si="584"/>
        <v>-</v>
      </c>
      <c r="CB258" s="367"/>
      <c r="CC258" s="154" t="str">
        <f t="shared" si="585"/>
        <v>-</v>
      </c>
      <c r="CD258" s="367"/>
      <c r="CE258" s="154" t="str">
        <f t="shared" si="586"/>
        <v>-</v>
      </c>
      <c r="CF258" s="369"/>
      <c r="CG258" s="155" t="str">
        <f t="shared" si="587"/>
        <v>-</v>
      </c>
      <c r="CH258" s="367"/>
      <c r="CI258" s="154" t="str">
        <f t="shared" si="588"/>
        <v>-</v>
      </c>
      <c r="CJ258" s="369"/>
      <c r="CK258" s="154" t="str">
        <f t="shared" si="589"/>
        <v>-</v>
      </c>
      <c r="CL258" s="367"/>
      <c r="CM258" s="154" t="str">
        <f t="shared" si="590"/>
        <v>-</v>
      </c>
      <c r="CN258" s="367"/>
      <c r="CO258" s="155" t="str">
        <f t="shared" si="591"/>
        <v>-</v>
      </c>
      <c r="CP258" s="367"/>
      <c r="CQ258" s="155" t="str">
        <f t="shared" si="592"/>
        <v>-</v>
      </c>
      <c r="CR258" s="367"/>
      <c r="CS258" s="154" t="str">
        <f t="shared" si="593"/>
        <v>-</v>
      </c>
      <c r="CT258" s="367"/>
      <c r="CU258" s="155"/>
      <c r="CV258" s="367"/>
      <c r="CW258" s="154" t="str">
        <f t="shared" si="594"/>
        <v>-</v>
      </c>
      <c r="CX258" s="367"/>
      <c r="CY258" s="155" t="str">
        <f t="shared" si="595"/>
        <v>-</v>
      </c>
      <c r="CZ258" s="367"/>
      <c r="DA258" s="154" t="str">
        <f t="shared" si="596"/>
        <v>-</v>
      </c>
      <c r="DB258" s="369"/>
      <c r="DC258" s="155" t="str">
        <f t="shared" si="597"/>
        <v>-</v>
      </c>
      <c r="DD258" s="367"/>
      <c r="DE258" s="374">
        <f t="shared" si="611"/>
        <v>0</v>
      </c>
      <c r="DF258" s="373"/>
      <c r="DG258" s="265">
        <f t="shared" si="568"/>
        <v>0</v>
      </c>
      <c r="DH258" s="372"/>
      <c r="DI258" s="267">
        <f t="shared" si="612"/>
        <v>0</v>
      </c>
      <c r="DJ258" s="373"/>
      <c r="DK258" s="374">
        <f t="shared" si="608"/>
        <v>0</v>
      </c>
      <c r="DL258" s="373"/>
      <c r="DM258" s="374">
        <f t="shared" si="521"/>
        <v>0</v>
      </c>
      <c r="DN258" s="373"/>
      <c r="DO258" s="155">
        <f t="shared" si="598"/>
        <v>0</v>
      </c>
      <c r="DP258" s="372"/>
      <c r="DQ258" s="155">
        <f t="shared" si="599"/>
        <v>0</v>
      </c>
      <c r="DR258" s="373"/>
      <c r="DS258" s="155">
        <f t="shared" si="600"/>
        <v>0</v>
      </c>
      <c r="DT258" s="372"/>
      <c r="DU258" s="155">
        <f t="shared" si="601"/>
        <v>0</v>
      </c>
      <c r="DV258" s="373"/>
      <c r="DW258" s="368">
        <f>IF(AN258=1,1,0)</f>
        <v>0</v>
      </c>
      <c r="DX258" s="372"/>
      <c r="DY258" s="154">
        <f t="shared" si="556"/>
        <v>0</v>
      </c>
      <c r="DZ258" s="373"/>
      <c r="EA258" s="154">
        <f>IF(AP258=1,1,0)</f>
        <v>0</v>
      </c>
      <c r="EB258" s="373"/>
      <c r="EC258" s="269">
        <f>IF(AQ258=1,1,0)</f>
        <v>0</v>
      </c>
      <c r="ED258" s="376"/>
      <c r="EE258" s="271">
        <f>IF(AV258=0,0,1)</f>
        <v>0</v>
      </c>
      <c r="EF258" s="377"/>
      <c r="EG258" s="273"/>
      <c r="EH258" s="274"/>
      <c r="EI258" s="275"/>
      <c r="EJ258" s="276"/>
      <c r="EK258" s="275"/>
      <c r="EL258" s="277"/>
      <c r="EM258" s="278" t="str">
        <f t="shared" si="602"/>
        <v xml:space="preserve"> </v>
      </c>
      <c r="EN258" s="372"/>
      <c r="EO258" s="155">
        <f t="shared" si="603"/>
        <v>0</v>
      </c>
      <c r="EP258" s="373"/>
      <c r="ER258" s="194" t="str">
        <f>IF(AND($AE258&gt;=11,$AE258&lt;=16,$I242="国内"),"1","-")</f>
        <v>-</v>
      </c>
      <c r="ET258" s="154">
        <v>45847</v>
      </c>
      <c r="EU258" s="367">
        <v>4163260</v>
      </c>
      <c r="EV258" s="154">
        <v>45847</v>
      </c>
      <c r="EW258" s="367">
        <v>4163260</v>
      </c>
      <c r="EX258" s="1274"/>
      <c r="EY258" s="1273"/>
      <c r="EZ258" s="154">
        <f t="shared" si="604"/>
        <v>0</v>
      </c>
      <c r="FA258" s="367"/>
      <c r="FB258" s="154">
        <f t="shared" si="605"/>
        <v>0</v>
      </c>
      <c r="FC258" s="367"/>
      <c r="FD258" s="154">
        <v>45854</v>
      </c>
      <c r="FE258" s="367">
        <v>4163263</v>
      </c>
      <c r="FF258" s="155">
        <f t="shared" si="606"/>
        <v>0</v>
      </c>
      <c r="FG258" s="367"/>
      <c r="FH258" s="154">
        <f t="shared" si="610"/>
        <v>0</v>
      </c>
      <c r="FI258" s="367"/>
      <c r="FJ258" s="154">
        <v>45847</v>
      </c>
      <c r="FK258" s="373">
        <v>4163261</v>
      </c>
      <c r="FL258" s="155">
        <v>1</v>
      </c>
      <c r="FM258" s="279"/>
      <c r="FN258" s="6531" t="s">
        <v>1614</v>
      </c>
      <c r="FO258" s="280"/>
      <c r="FP258" s="281"/>
      <c r="FQ258" s="282"/>
      <c r="FS258" s="281"/>
      <c r="FT258" s="282"/>
    </row>
    <row r="259" spans="1:176" ht="18.600000000000001" customHeight="1">
      <c r="A259" s="228">
        <f t="shared" si="477"/>
        <v>249</v>
      </c>
      <c r="B259" s="343" t="str">
        <f t="shared" si="563"/>
        <v>4IE</v>
      </c>
      <c r="C259" s="1353">
        <v>45870</v>
      </c>
      <c r="D259" s="1261" t="s">
        <v>34</v>
      </c>
      <c r="E259" s="1262">
        <v>84510232</v>
      </c>
      <c r="F259" s="595" t="s">
        <v>2224</v>
      </c>
      <c r="G259" s="1263"/>
      <c r="H259" s="597" t="s">
        <v>632</v>
      </c>
      <c r="I259" s="1264" t="s">
        <v>61</v>
      </c>
      <c r="J259" s="1264" t="s">
        <v>1117</v>
      </c>
      <c r="K259" s="599" t="s">
        <v>11</v>
      </c>
      <c r="L259" s="600"/>
      <c r="M259" s="352">
        <v>45863</v>
      </c>
      <c r="N259" s="353">
        <v>45857</v>
      </c>
      <c r="O259" s="354">
        <v>45864</v>
      </c>
      <c r="P259" s="353">
        <v>45862</v>
      </c>
      <c r="Q259" s="354">
        <v>45867</v>
      </c>
      <c r="R259" s="353">
        <v>45863</v>
      </c>
      <c r="S259" s="354">
        <v>45867</v>
      </c>
      <c r="T259" s="353">
        <v>45862</v>
      </c>
      <c r="U259" s="355">
        <v>45869</v>
      </c>
      <c r="V259" s="353">
        <v>45869</v>
      </c>
      <c r="W259" s="356">
        <v>45871</v>
      </c>
      <c r="X259" s="357">
        <v>45871</v>
      </c>
      <c r="Y259" s="359">
        <v>45875</v>
      </c>
      <c r="Z259" s="359">
        <v>45875</v>
      </c>
      <c r="AA259" s="601"/>
      <c r="AB259" s="359"/>
      <c r="AC259" s="251" t="s">
        <v>633</v>
      </c>
      <c r="AD259" s="361"/>
      <c r="AE259" s="1700">
        <v>3</v>
      </c>
      <c r="AF259" s="363" t="str">
        <f t="shared" si="564"/>
        <v>4IE</v>
      </c>
      <c r="AG259" s="364">
        <f>IF($AE259=0,"　",VLOOKUP($AE259,ﾚｰｻﾞOP,34,0))</f>
        <v>0</v>
      </c>
      <c r="AH259" s="364">
        <f t="shared" si="569"/>
        <v>0</v>
      </c>
      <c r="AI259" s="364">
        <f t="shared" si="607"/>
        <v>0</v>
      </c>
      <c r="AJ259" s="364">
        <f t="shared" si="570"/>
        <v>0</v>
      </c>
      <c r="AK259" s="364">
        <f t="shared" si="571"/>
        <v>0</v>
      </c>
      <c r="AL259" s="364"/>
      <c r="AM259" s="364"/>
      <c r="AN259" s="364">
        <v>1</v>
      </c>
      <c r="AO259" s="364">
        <f t="shared" si="572"/>
        <v>0</v>
      </c>
      <c r="AP259" s="363">
        <v>1</v>
      </c>
      <c r="AQ259" s="255">
        <v>1</v>
      </c>
      <c r="AR259" s="255">
        <v>1</v>
      </c>
      <c r="AS259" s="255">
        <f t="shared" si="609"/>
        <v>0</v>
      </c>
      <c r="AT259" s="255"/>
      <c r="AU259" s="256">
        <f t="shared" si="574"/>
        <v>0</v>
      </c>
      <c r="AV259" s="257">
        <f t="shared" si="575"/>
        <v>1</v>
      </c>
      <c r="AW259" s="590">
        <v>45861</v>
      </c>
      <c r="AX259" s="369">
        <v>4163251</v>
      </c>
      <c r="AY259" s="154">
        <v>45861</v>
      </c>
      <c r="AZ259" s="367">
        <v>4163252</v>
      </c>
      <c r="BA259" s="154">
        <v>45861</v>
      </c>
      <c r="BB259" s="367">
        <v>4163253</v>
      </c>
      <c r="BC259" s="368">
        <v>45826</v>
      </c>
      <c r="BD259" s="369">
        <v>4163227</v>
      </c>
      <c r="BE259" s="154">
        <v>45826</v>
      </c>
      <c r="BF259" s="367">
        <v>4163228</v>
      </c>
      <c r="BG259" s="368">
        <v>45861</v>
      </c>
      <c r="BH259" s="367">
        <v>4163256</v>
      </c>
      <c r="BI259" s="154">
        <v>45826</v>
      </c>
      <c r="BJ259" s="367">
        <v>4163230</v>
      </c>
      <c r="BK259" s="154" t="str">
        <f t="shared" si="576"/>
        <v>-</v>
      </c>
      <c r="BL259" s="367"/>
      <c r="BM259" s="154" t="str">
        <f t="shared" si="577"/>
        <v>-</v>
      </c>
      <c r="BN259" s="367"/>
      <c r="BO259" s="155" t="str">
        <f t="shared" si="578"/>
        <v>-</v>
      </c>
      <c r="BP259" s="367"/>
      <c r="BQ259" s="154" t="str">
        <f t="shared" si="579"/>
        <v>-</v>
      </c>
      <c r="BR259" s="369"/>
      <c r="BS259" s="154" t="str">
        <f t="shared" si="580"/>
        <v>-</v>
      </c>
      <c r="BT259" s="369"/>
      <c r="BU259" s="154" t="str">
        <f t="shared" si="581"/>
        <v>-</v>
      </c>
      <c r="BV259" s="369"/>
      <c r="BW259" s="154" t="str">
        <f t="shared" si="582"/>
        <v>-</v>
      </c>
      <c r="BX259" s="367"/>
      <c r="BY259" s="154" t="str">
        <f t="shared" si="583"/>
        <v>-</v>
      </c>
      <c r="BZ259" s="369"/>
      <c r="CA259" s="154" t="str">
        <f t="shared" si="584"/>
        <v>-</v>
      </c>
      <c r="CB259" s="367"/>
      <c r="CC259" s="154" t="str">
        <f t="shared" si="585"/>
        <v>-</v>
      </c>
      <c r="CD259" s="367"/>
      <c r="CE259" s="154" t="str">
        <f t="shared" si="586"/>
        <v>-</v>
      </c>
      <c r="CF259" s="369"/>
      <c r="CG259" s="155" t="str">
        <f t="shared" si="587"/>
        <v>-</v>
      </c>
      <c r="CH259" s="367"/>
      <c r="CI259" s="154" t="str">
        <f t="shared" si="588"/>
        <v>-</v>
      </c>
      <c r="CJ259" s="369"/>
      <c r="CK259" s="154" t="str">
        <f t="shared" si="589"/>
        <v>-</v>
      </c>
      <c r="CL259" s="367"/>
      <c r="CM259" s="154" t="str">
        <f t="shared" si="590"/>
        <v>-</v>
      </c>
      <c r="CN259" s="367"/>
      <c r="CO259" s="155" t="str">
        <f t="shared" si="591"/>
        <v>-</v>
      </c>
      <c r="CP259" s="367"/>
      <c r="CQ259" s="155" t="str">
        <f t="shared" si="592"/>
        <v>-</v>
      </c>
      <c r="CR259" s="367"/>
      <c r="CS259" s="154" t="str">
        <f t="shared" si="593"/>
        <v>-</v>
      </c>
      <c r="CT259" s="367"/>
      <c r="CU259" s="155"/>
      <c r="CV259" s="367"/>
      <c r="CW259" s="154" t="str">
        <f t="shared" si="594"/>
        <v>-</v>
      </c>
      <c r="CX259" s="367"/>
      <c r="CY259" s="155" t="str">
        <f t="shared" si="595"/>
        <v>-</v>
      </c>
      <c r="CZ259" s="367"/>
      <c r="DA259" s="154" t="str">
        <f t="shared" si="596"/>
        <v>-</v>
      </c>
      <c r="DB259" s="369"/>
      <c r="DC259" s="155" t="str">
        <f t="shared" si="597"/>
        <v>-</v>
      </c>
      <c r="DD259" s="367"/>
      <c r="DE259" s="374">
        <f t="shared" si="611"/>
        <v>0</v>
      </c>
      <c r="DF259" s="373"/>
      <c r="DG259" s="265">
        <f t="shared" si="568"/>
        <v>0</v>
      </c>
      <c r="DH259" s="372"/>
      <c r="DI259" s="267">
        <f t="shared" si="612"/>
        <v>0</v>
      </c>
      <c r="DJ259" s="373"/>
      <c r="DK259" s="374">
        <f t="shared" si="608"/>
        <v>0</v>
      </c>
      <c r="DL259" s="373"/>
      <c r="DM259" s="374">
        <f t="shared" si="521"/>
        <v>0</v>
      </c>
      <c r="DN259" s="373"/>
      <c r="DO259" s="155">
        <f t="shared" si="598"/>
        <v>0</v>
      </c>
      <c r="DP259" s="372"/>
      <c r="DQ259" s="155">
        <f t="shared" si="599"/>
        <v>0</v>
      </c>
      <c r="DR259" s="373"/>
      <c r="DS259" s="155">
        <f t="shared" si="600"/>
        <v>0</v>
      </c>
      <c r="DT259" s="372"/>
      <c r="DU259" s="155">
        <f t="shared" si="601"/>
        <v>0</v>
      </c>
      <c r="DV259" s="373"/>
      <c r="DW259" s="368">
        <v>45833</v>
      </c>
      <c r="DX259" s="372">
        <v>4163232</v>
      </c>
      <c r="DY259" s="154">
        <f t="shared" si="556"/>
        <v>0</v>
      </c>
      <c r="DZ259" s="373"/>
      <c r="EA259" s="154">
        <v>45826</v>
      </c>
      <c r="EB259" s="373">
        <v>4163234</v>
      </c>
      <c r="EC259" s="269">
        <v>45833</v>
      </c>
      <c r="ED259" s="376">
        <v>4163235</v>
      </c>
      <c r="EE259" s="271">
        <v>45520</v>
      </c>
      <c r="EF259" s="377">
        <v>4063333</v>
      </c>
      <c r="EG259" s="273"/>
      <c r="EH259" s="274"/>
      <c r="EI259" s="275"/>
      <c r="EJ259" s="276"/>
      <c r="EK259" s="275"/>
      <c r="EL259" s="277"/>
      <c r="EM259" s="278" t="str">
        <f t="shared" si="602"/>
        <v xml:space="preserve"> </v>
      </c>
      <c r="EN259" s="372"/>
      <c r="EO259" s="155">
        <f t="shared" si="603"/>
        <v>0</v>
      </c>
      <c r="EP259" s="373"/>
      <c r="ER259" s="194" t="str">
        <f>IF(AND($AE259&gt;=11,$AE259&lt;=16,$I257="国内"),"1","-")</f>
        <v>-</v>
      </c>
      <c r="ET259" s="154" t="str">
        <f>IF($AE259=0,"　",VLOOKUP($AE259,ﾚｰｻﾞOP,60,0))</f>
        <v>-</v>
      </c>
      <c r="EU259" s="367"/>
      <c r="EV259" s="154" t="str">
        <f>IF($AE259=0,"　",VLOOKUP($AE259,ﾚｰｻﾞOP,60,0))</f>
        <v>-</v>
      </c>
      <c r="EW259" s="367"/>
      <c r="EX259" s="1274"/>
      <c r="EY259" s="1273"/>
      <c r="EZ259" s="154" t="str">
        <f t="shared" si="604"/>
        <v>-</v>
      </c>
      <c r="FA259" s="367"/>
      <c r="FB259" s="154" t="str">
        <f t="shared" si="605"/>
        <v>-</v>
      </c>
      <c r="FC259" s="367"/>
      <c r="FD259" s="154" t="str">
        <f>IF($AE259=0,"　",VLOOKUP($AE259,ﾚｰｻﾞOP,64,0))</f>
        <v>-</v>
      </c>
      <c r="FE259" s="367"/>
      <c r="FF259" s="155" t="str">
        <f t="shared" si="606"/>
        <v>-</v>
      </c>
      <c r="FG259" s="367"/>
      <c r="FH259" s="154" t="str">
        <f t="shared" si="610"/>
        <v>-</v>
      </c>
      <c r="FI259" s="367"/>
      <c r="FJ259" s="154" t="str">
        <f>IF($AE259=0,"　",VLOOKUP($AE259,ﾚｰｻﾞOP,67,0))</f>
        <v>-</v>
      </c>
      <c r="FK259" s="373"/>
      <c r="FL259" s="155" t="str">
        <f>IF($AE259=0,"　",VLOOKUP($AE259,ﾚｰｻﾞOP,68,0))</f>
        <v>-</v>
      </c>
      <c r="FM259" s="279"/>
      <c r="FN259" s="1184"/>
      <c r="FO259" s="280"/>
      <c r="FP259" s="281"/>
      <c r="FQ259" s="282"/>
      <c r="FS259" s="281"/>
      <c r="FT259" s="282"/>
    </row>
    <row r="260" spans="1:176" ht="18.600000000000001" customHeight="1">
      <c r="A260" s="228">
        <f t="shared" si="477"/>
        <v>250</v>
      </c>
      <c r="B260" s="343" t="str">
        <f t="shared" si="563"/>
        <v>4IE</v>
      </c>
      <c r="C260" s="1353">
        <v>45870</v>
      </c>
      <c r="D260" s="1578" t="s">
        <v>1024</v>
      </c>
      <c r="E260" s="1579">
        <v>89610091</v>
      </c>
      <c r="F260" s="595" t="s">
        <v>2225</v>
      </c>
      <c r="G260" s="1263"/>
      <c r="H260" s="597" t="s">
        <v>630</v>
      </c>
      <c r="I260" s="1264" t="s">
        <v>1118</v>
      </c>
      <c r="J260" s="1264" t="s">
        <v>622</v>
      </c>
      <c r="K260" s="599" t="s">
        <v>11</v>
      </c>
      <c r="L260" s="600"/>
      <c r="M260" s="352">
        <v>45863</v>
      </c>
      <c r="N260" s="353"/>
      <c r="O260" s="354">
        <v>45864</v>
      </c>
      <c r="P260" s="353">
        <v>45864</v>
      </c>
      <c r="Q260" s="354">
        <v>45867</v>
      </c>
      <c r="R260" s="353">
        <v>45864</v>
      </c>
      <c r="S260" s="354">
        <v>45867</v>
      </c>
      <c r="T260" s="353">
        <v>45870</v>
      </c>
      <c r="U260" s="355">
        <v>45869</v>
      </c>
      <c r="V260" s="353">
        <v>45871</v>
      </c>
      <c r="W260" s="356">
        <v>45871</v>
      </c>
      <c r="X260" s="357">
        <v>45873</v>
      </c>
      <c r="Y260" s="359">
        <v>45875</v>
      </c>
      <c r="Z260" s="359">
        <v>45875</v>
      </c>
      <c r="AA260" s="601"/>
      <c r="AB260" s="359"/>
      <c r="AC260" s="602"/>
      <c r="AD260" s="361"/>
      <c r="AE260" s="362">
        <v>25</v>
      </c>
      <c r="AF260" s="363" t="str">
        <f t="shared" si="564"/>
        <v>4IE</v>
      </c>
      <c r="AG260" s="364" t="str">
        <f>IF($AE260=0,"　",VLOOKUP($AE260,ﾚｰｻﾞOP,34,0))</f>
        <v>-</v>
      </c>
      <c r="AH260" s="364" t="str">
        <f t="shared" si="569"/>
        <v>-</v>
      </c>
      <c r="AI260" s="364" t="str">
        <f t="shared" si="607"/>
        <v>-</v>
      </c>
      <c r="AJ260" s="364" t="str">
        <f t="shared" si="570"/>
        <v>-</v>
      </c>
      <c r="AK260" s="364" t="str">
        <f t="shared" si="571"/>
        <v>-</v>
      </c>
      <c r="AL260" s="364"/>
      <c r="AM260" s="364"/>
      <c r="AN260" s="364" t="str">
        <f>IF($AE260=0,"　",VLOOKUP($AE260,ﾚｰｻﾞOP,37,0))</f>
        <v>-</v>
      </c>
      <c r="AO260" s="364" t="str">
        <f t="shared" si="572"/>
        <v>-</v>
      </c>
      <c r="AP260" s="363" t="str">
        <f>IF($AE260=0,"　",VLOOKUP($AE260,ﾚｰｻﾞOP,43,0))</f>
        <v>-</v>
      </c>
      <c r="AQ260" s="255" t="str">
        <f>IF($AE260=0,"　",VLOOKUP($AE260,ﾚｰｻﾞOP,45,0))</f>
        <v>-</v>
      </c>
      <c r="AR260" s="255">
        <f>IF($AE260=0,"　",VLOOKUP($AE260,ﾚｰｻﾞOP,47,0))</f>
        <v>0</v>
      </c>
      <c r="AS260" s="255">
        <f t="shared" si="609"/>
        <v>0</v>
      </c>
      <c r="AT260" s="255"/>
      <c r="AU260" s="256">
        <f t="shared" si="574"/>
        <v>0</v>
      </c>
      <c r="AV260" s="257">
        <f t="shared" si="575"/>
        <v>0</v>
      </c>
      <c r="AW260" s="590" t="str">
        <f>IF($AE260=0,"　",VLOOKUP($AE260,ﾚｰｻﾞOP,5,0))</f>
        <v>-</v>
      </c>
      <c r="AX260" s="369"/>
      <c r="AY260" s="154" t="str">
        <f>IF($AE260=0,"　",VLOOKUP($AE260,ﾚｰｻﾞOP,6,0))</f>
        <v>-</v>
      </c>
      <c r="AZ260" s="367"/>
      <c r="BA260" s="154" t="str">
        <f>IF($AE260=0,"　",VLOOKUP($AE260,ﾚｰｻﾞOP,7,0))</f>
        <v>-</v>
      </c>
      <c r="BB260" s="367"/>
      <c r="BC260" s="368" t="str">
        <f>IF($AE260=0,"　",VLOOKUP($AE260,ﾚｰｻﾞOP,8,0))</f>
        <v>-</v>
      </c>
      <c r="BD260" s="369"/>
      <c r="BE260" s="154" t="str">
        <f>IF($AE260=0,"　",VLOOKUP($AE260,ﾚｰｻﾞOP,9,0))</f>
        <v>-</v>
      </c>
      <c r="BF260" s="367"/>
      <c r="BG260" s="368" t="str">
        <f>IF($AE260=0,"　",VLOOKUP($AE260,ﾚｰｻﾞOP,10,0))</f>
        <v>-</v>
      </c>
      <c r="BH260" s="367"/>
      <c r="BI260" s="154" t="str">
        <f>IF($AE260=0,"　",VLOOKUP($AE260,ﾚｰｻﾞOP,11,0))</f>
        <v>-</v>
      </c>
      <c r="BJ260" s="367"/>
      <c r="BK260" s="154" t="str">
        <f t="shared" si="576"/>
        <v>-</v>
      </c>
      <c r="BL260" s="367"/>
      <c r="BM260" s="154" t="str">
        <f t="shared" si="577"/>
        <v>-</v>
      </c>
      <c r="BN260" s="367"/>
      <c r="BO260" s="155" t="str">
        <f t="shared" si="578"/>
        <v>-</v>
      </c>
      <c r="BP260" s="367"/>
      <c r="BQ260" s="154" t="str">
        <f t="shared" si="579"/>
        <v>-</v>
      </c>
      <c r="BR260" s="369"/>
      <c r="BS260" s="154" t="str">
        <f t="shared" si="580"/>
        <v>-</v>
      </c>
      <c r="BT260" s="369"/>
      <c r="BU260" s="154" t="str">
        <f t="shared" si="581"/>
        <v>-</v>
      </c>
      <c r="BV260" s="369"/>
      <c r="BW260" s="154" t="str">
        <f t="shared" si="582"/>
        <v>-</v>
      </c>
      <c r="BX260" s="367"/>
      <c r="BY260" s="154" t="str">
        <f t="shared" si="583"/>
        <v>-</v>
      </c>
      <c r="BZ260" s="369"/>
      <c r="CA260" s="154" t="str">
        <f t="shared" si="584"/>
        <v>-</v>
      </c>
      <c r="CB260" s="367"/>
      <c r="CC260" s="154" t="str">
        <f t="shared" si="585"/>
        <v>-</v>
      </c>
      <c r="CD260" s="367"/>
      <c r="CE260" s="154" t="str">
        <f t="shared" si="586"/>
        <v>-</v>
      </c>
      <c r="CF260" s="369"/>
      <c r="CG260" s="155" t="str">
        <f t="shared" si="587"/>
        <v>-</v>
      </c>
      <c r="CH260" s="367"/>
      <c r="CI260" s="154" t="str">
        <f t="shared" si="588"/>
        <v>-</v>
      </c>
      <c r="CJ260" s="369"/>
      <c r="CK260" s="154" t="str">
        <f t="shared" si="589"/>
        <v>-</v>
      </c>
      <c r="CL260" s="367"/>
      <c r="CM260" s="154" t="str">
        <f t="shared" si="590"/>
        <v>-</v>
      </c>
      <c r="CN260" s="367"/>
      <c r="CO260" s="155" t="str">
        <f t="shared" si="591"/>
        <v>-</v>
      </c>
      <c r="CP260" s="367"/>
      <c r="CQ260" s="155" t="str">
        <f t="shared" si="592"/>
        <v>-</v>
      </c>
      <c r="CR260" s="367"/>
      <c r="CS260" s="154" t="str">
        <f t="shared" si="593"/>
        <v>-</v>
      </c>
      <c r="CT260" s="367"/>
      <c r="CU260" s="155"/>
      <c r="CV260" s="367"/>
      <c r="CW260" s="154" t="str">
        <f t="shared" si="594"/>
        <v>-</v>
      </c>
      <c r="CX260" s="367"/>
      <c r="CY260" s="155" t="str">
        <f t="shared" si="595"/>
        <v>-</v>
      </c>
      <c r="CZ260" s="367"/>
      <c r="DA260" s="154" t="str">
        <f t="shared" si="596"/>
        <v>-</v>
      </c>
      <c r="DB260" s="369"/>
      <c r="DC260" s="155" t="str">
        <f t="shared" si="597"/>
        <v>-</v>
      </c>
      <c r="DD260" s="367"/>
      <c r="DE260" s="374">
        <f t="shared" si="611"/>
        <v>0</v>
      </c>
      <c r="DF260" s="373"/>
      <c r="DG260" s="265">
        <f t="shared" si="568"/>
        <v>0</v>
      </c>
      <c r="DH260" s="372"/>
      <c r="DI260" s="267">
        <f t="shared" si="612"/>
        <v>0</v>
      </c>
      <c r="DJ260" s="373"/>
      <c r="DK260" s="374">
        <f t="shared" si="608"/>
        <v>0</v>
      </c>
      <c r="DL260" s="373"/>
      <c r="DM260" s="374">
        <f t="shared" si="521"/>
        <v>0</v>
      </c>
      <c r="DN260" s="373"/>
      <c r="DO260" s="155">
        <f t="shared" si="598"/>
        <v>0</v>
      </c>
      <c r="DP260" s="372"/>
      <c r="DQ260" s="155">
        <f t="shared" si="599"/>
        <v>0</v>
      </c>
      <c r="DR260" s="373"/>
      <c r="DS260" s="155">
        <f t="shared" si="600"/>
        <v>0</v>
      </c>
      <c r="DT260" s="372"/>
      <c r="DU260" s="155">
        <f t="shared" si="601"/>
        <v>0</v>
      </c>
      <c r="DV260" s="373"/>
      <c r="DW260" s="368">
        <f>IF(AN260=1,1,0)</f>
        <v>0</v>
      </c>
      <c r="DX260" s="372"/>
      <c r="DY260" s="154">
        <f t="shared" si="556"/>
        <v>0</v>
      </c>
      <c r="DZ260" s="373"/>
      <c r="EA260" s="154">
        <f>IF(AP260=1,1,0)</f>
        <v>0</v>
      </c>
      <c r="EB260" s="373"/>
      <c r="EC260" s="269">
        <f>IF(AQ260=1,1,0)</f>
        <v>0</v>
      </c>
      <c r="ED260" s="376"/>
      <c r="EE260" s="271">
        <f>IF(AV260=0,0,1)</f>
        <v>0</v>
      </c>
      <c r="EF260" s="377"/>
      <c r="EG260" s="273"/>
      <c r="EH260" s="274"/>
      <c r="EI260" s="275"/>
      <c r="EJ260" s="276"/>
      <c r="EK260" s="275"/>
      <c r="EL260" s="277"/>
      <c r="EM260" s="278" t="str">
        <f t="shared" si="602"/>
        <v xml:space="preserve"> </v>
      </c>
      <c r="EN260" s="372"/>
      <c r="EO260" s="155">
        <f t="shared" si="603"/>
        <v>0</v>
      </c>
      <c r="EP260" s="373"/>
      <c r="ER260" s="194" t="str">
        <f>IF(AND($AE260&gt;=11,$AE260&lt;=16,$I258="国内"),"1","-")</f>
        <v>-</v>
      </c>
      <c r="ET260" s="154">
        <v>45847</v>
      </c>
      <c r="EU260" s="367">
        <v>4163260</v>
      </c>
      <c r="EV260" s="154">
        <v>45847</v>
      </c>
      <c r="EW260" s="367">
        <v>4163260</v>
      </c>
      <c r="EX260" s="1274"/>
      <c r="EY260" s="1273"/>
      <c r="EZ260" s="154">
        <f t="shared" si="604"/>
        <v>0</v>
      </c>
      <c r="FA260" s="367"/>
      <c r="FB260" s="154">
        <f t="shared" si="605"/>
        <v>0</v>
      </c>
      <c r="FC260" s="367"/>
      <c r="FD260" s="154">
        <v>45854</v>
      </c>
      <c r="FE260" s="367">
        <v>4163263</v>
      </c>
      <c r="FF260" s="155">
        <f t="shared" si="606"/>
        <v>0</v>
      </c>
      <c r="FG260" s="367"/>
      <c r="FH260" s="154">
        <f t="shared" si="610"/>
        <v>0</v>
      </c>
      <c r="FI260" s="367"/>
      <c r="FJ260" s="154">
        <v>45847</v>
      </c>
      <c r="FK260" s="373">
        <v>4163261</v>
      </c>
      <c r="FL260" s="155">
        <v>1</v>
      </c>
      <c r="FM260" s="279"/>
      <c r="FN260" s="1184"/>
      <c r="FO260" s="280"/>
      <c r="FP260" s="281"/>
      <c r="FQ260" s="282"/>
      <c r="FS260" s="281"/>
      <c r="FT260" s="282"/>
    </row>
    <row r="261" spans="1:176" ht="18.600000000000001" customHeight="1">
      <c r="A261" s="228">
        <f t="shared" si="477"/>
        <v>251</v>
      </c>
      <c r="B261" s="343" t="str">
        <f t="shared" si="563"/>
        <v>4IE</v>
      </c>
      <c r="C261" s="1353">
        <v>45870</v>
      </c>
      <c r="D261" s="1578" t="s">
        <v>1024</v>
      </c>
      <c r="E261" s="1579">
        <v>89610092</v>
      </c>
      <c r="F261" s="595" t="s">
        <v>2226</v>
      </c>
      <c r="G261" s="1263"/>
      <c r="H261" s="597" t="s">
        <v>630</v>
      </c>
      <c r="I261" s="1264" t="s">
        <v>1118</v>
      </c>
      <c r="J261" s="1264" t="s">
        <v>622</v>
      </c>
      <c r="K261" s="599" t="s">
        <v>11</v>
      </c>
      <c r="L261" s="600"/>
      <c r="M261" s="352">
        <v>45864</v>
      </c>
      <c r="N261" s="353"/>
      <c r="O261" s="354">
        <v>45867</v>
      </c>
      <c r="P261" s="353">
        <v>45864</v>
      </c>
      <c r="Q261" s="354">
        <v>45868</v>
      </c>
      <c r="R261" s="353">
        <v>45868</v>
      </c>
      <c r="S261" s="354">
        <v>45868</v>
      </c>
      <c r="T261" s="353">
        <v>45870</v>
      </c>
      <c r="U261" s="355">
        <v>45870</v>
      </c>
      <c r="V261" s="353">
        <v>45871</v>
      </c>
      <c r="W261" s="356">
        <v>45873</v>
      </c>
      <c r="X261" s="357">
        <v>45874</v>
      </c>
      <c r="Y261" s="359">
        <v>45876</v>
      </c>
      <c r="Z261" s="359">
        <v>45876</v>
      </c>
      <c r="AA261" s="601"/>
      <c r="AB261" s="359"/>
      <c r="AC261" s="251"/>
      <c r="AD261" s="361"/>
      <c r="AE261" s="362">
        <v>25</v>
      </c>
      <c r="AF261" s="363" t="str">
        <f t="shared" si="564"/>
        <v>4IE</v>
      </c>
      <c r="AG261" s="364" t="str">
        <f>IF($AE261=0,"　",VLOOKUP($AE261,ﾚｰｻﾞOP,34,0))</f>
        <v>-</v>
      </c>
      <c r="AH261" s="364" t="str">
        <f t="shared" si="569"/>
        <v>-</v>
      </c>
      <c r="AI261" s="364" t="str">
        <f t="shared" si="607"/>
        <v>-</v>
      </c>
      <c r="AJ261" s="364" t="str">
        <f t="shared" si="570"/>
        <v>-</v>
      </c>
      <c r="AK261" s="364" t="str">
        <f t="shared" si="571"/>
        <v>-</v>
      </c>
      <c r="AL261" s="364"/>
      <c r="AM261" s="364"/>
      <c r="AN261" s="364" t="str">
        <f>IF($AE261=0,"　",VLOOKUP($AE261,ﾚｰｻﾞOP,37,0))</f>
        <v>-</v>
      </c>
      <c r="AO261" s="364" t="str">
        <f t="shared" si="572"/>
        <v>-</v>
      </c>
      <c r="AP261" s="363" t="str">
        <f>IF($AE261=0,"　",VLOOKUP($AE261,ﾚｰｻﾞOP,43,0))</f>
        <v>-</v>
      </c>
      <c r="AQ261" s="255" t="str">
        <f>IF($AE261=0,"　",VLOOKUP($AE261,ﾚｰｻﾞOP,45,0))</f>
        <v>-</v>
      </c>
      <c r="AR261" s="255">
        <f>IF($AE261=0,"　",VLOOKUP($AE261,ﾚｰｻﾞOP,47,0))</f>
        <v>0</v>
      </c>
      <c r="AS261" s="255">
        <f t="shared" si="609"/>
        <v>0</v>
      </c>
      <c r="AT261" s="255"/>
      <c r="AU261" s="256">
        <f t="shared" si="574"/>
        <v>0</v>
      </c>
      <c r="AV261" s="257">
        <f t="shared" si="575"/>
        <v>0</v>
      </c>
      <c r="AW261" s="590" t="str">
        <f>IF($AE261=0,"　",VLOOKUP($AE261,ﾚｰｻﾞOP,5,0))</f>
        <v>-</v>
      </c>
      <c r="AX261" s="369"/>
      <c r="AY261" s="154" t="str">
        <f>IF($AE261=0,"　",VLOOKUP($AE261,ﾚｰｻﾞOP,6,0))</f>
        <v>-</v>
      </c>
      <c r="AZ261" s="367"/>
      <c r="BA261" s="154" t="str">
        <f>IF($AE261=0,"　",VLOOKUP($AE261,ﾚｰｻﾞOP,7,0))</f>
        <v>-</v>
      </c>
      <c r="BB261" s="367"/>
      <c r="BC261" s="368" t="str">
        <f>IF($AE261=0,"　",VLOOKUP($AE261,ﾚｰｻﾞOP,8,0))</f>
        <v>-</v>
      </c>
      <c r="BD261" s="369"/>
      <c r="BE261" s="154" t="str">
        <f>IF($AE261=0,"　",VLOOKUP($AE261,ﾚｰｻﾞOP,9,0))</f>
        <v>-</v>
      </c>
      <c r="BF261" s="367"/>
      <c r="BG261" s="368" t="str">
        <f>IF($AE261=0,"　",VLOOKUP($AE261,ﾚｰｻﾞOP,10,0))</f>
        <v>-</v>
      </c>
      <c r="BH261" s="367"/>
      <c r="BI261" s="154" t="str">
        <f>IF($AE261=0,"　",VLOOKUP($AE261,ﾚｰｻﾞOP,11,0))</f>
        <v>-</v>
      </c>
      <c r="BJ261" s="367"/>
      <c r="BK261" s="154" t="str">
        <f t="shared" si="576"/>
        <v>-</v>
      </c>
      <c r="BL261" s="367"/>
      <c r="BM261" s="154" t="str">
        <f t="shared" si="577"/>
        <v>-</v>
      </c>
      <c r="BN261" s="367"/>
      <c r="BO261" s="155" t="str">
        <f t="shared" si="578"/>
        <v>-</v>
      </c>
      <c r="BP261" s="367"/>
      <c r="BQ261" s="154" t="str">
        <f t="shared" si="579"/>
        <v>-</v>
      </c>
      <c r="BR261" s="369"/>
      <c r="BS261" s="154" t="str">
        <f t="shared" si="580"/>
        <v>-</v>
      </c>
      <c r="BT261" s="369"/>
      <c r="BU261" s="154" t="str">
        <f t="shared" si="581"/>
        <v>-</v>
      </c>
      <c r="BV261" s="369"/>
      <c r="BW261" s="154" t="str">
        <f t="shared" si="582"/>
        <v>-</v>
      </c>
      <c r="BX261" s="367"/>
      <c r="BY261" s="154" t="str">
        <f t="shared" si="583"/>
        <v>-</v>
      </c>
      <c r="BZ261" s="369"/>
      <c r="CA261" s="154" t="str">
        <f t="shared" si="584"/>
        <v>-</v>
      </c>
      <c r="CB261" s="367"/>
      <c r="CC261" s="154" t="str">
        <f t="shared" si="585"/>
        <v>-</v>
      </c>
      <c r="CD261" s="367"/>
      <c r="CE261" s="154" t="str">
        <f t="shared" si="586"/>
        <v>-</v>
      </c>
      <c r="CF261" s="369"/>
      <c r="CG261" s="155" t="str">
        <f t="shared" si="587"/>
        <v>-</v>
      </c>
      <c r="CH261" s="367"/>
      <c r="CI261" s="154" t="str">
        <f t="shared" si="588"/>
        <v>-</v>
      </c>
      <c r="CJ261" s="369"/>
      <c r="CK261" s="154" t="str">
        <f t="shared" si="589"/>
        <v>-</v>
      </c>
      <c r="CL261" s="367"/>
      <c r="CM261" s="154" t="str">
        <f t="shared" si="590"/>
        <v>-</v>
      </c>
      <c r="CN261" s="367"/>
      <c r="CO261" s="155" t="str">
        <f t="shared" si="591"/>
        <v>-</v>
      </c>
      <c r="CP261" s="367"/>
      <c r="CQ261" s="155" t="str">
        <f t="shared" si="592"/>
        <v>-</v>
      </c>
      <c r="CR261" s="367"/>
      <c r="CS261" s="154" t="str">
        <f t="shared" si="593"/>
        <v>-</v>
      </c>
      <c r="CT261" s="367"/>
      <c r="CU261" s="155"/>
      <c r="CV261" s="367"/>
      <c r="CW261" s="154" t="str">
        <f t="shared" si="594"/>
        <v>-</v>
      </c>
      <c r="CX261" s="367"/>
      <c r="CY261" s="155" t="str">
        <f t="shared" si="595"/>
        <v>-</v>
      </c>
      <c r="CZ261" s="367"/>
      <c r="DA261" s="154" t="str">
        <f t="shared" si="596"/>
        <v>-</v>
      </c>
      <c r="DB261" s="369"/>
      <c r="DC261" s="155" t="str">
        <f t="shared" si="597"/>
        <v>-</v>
      </c>
      <c r="DD261" s="367"/>
      <c r="DE261" s="374">
        <f t="shared" si="611"/>
        <v>0</v>
      </c>
      <c r="DF261" s="373"/>
      <c r="DG261" s="265">
        <f t="shared" si="568"/>
        <v>0</v>
      </c>
      <c r="DH261" s="372"/>
      <c r="DI261" s="267">
        <f t="shared" si="612"/>
        <v>0</v>
      </c>
      <c r="DJ261" s="373"/>
      <c r="DK261" s="374">
        <f t="shared" si="608"/>
        <v>0</v>
      </c>
      <c r="DL261" s="373"/>
      <c r="DM261" s="374">
        <f t="shared" si="521"/>
        <v>0</v>
      </c>
      <c r="DN261" s="373"/>
      <c r="DO261" s="155">
        <f t="shared" si="598"/>
        <v>0</v>
      </c>
      <c r="DP261" s="372"/>
      <c r="DQ261" s="155">
        <f t="shared" si="599"/>
        <v>0</v>
      </c>
      <c r="DR261" s="373"/>
      <c r="DS261" s="155">
        <f t="shared" si="600"/>
        <v>0</v>
      </c>
      <c r="DT261" s="372"/>
      <c r="DU261" s="155">
        <f t="shared" si="601"/>
        <v>0</v>
      </c>
      <c r="DV261" s="373"/>
      <c r="DW261" s="368">
        <f>IF(AN261=1,1,0)</f>
        <v>0</v>
      </c>
      <c r="DX261" s="372"/>
      <c r="DY261" s="154">
        <f t="shared" si="556"/>
        <v>0</v>
      </c>
      <c r="DZ261" s="373"/>
      <c r="EA261" s="154">
        <f>IF(AP261=1,1,0)</f>
        <v>0</v>
      </c>
      <c r="EB261" s="373"/>
      <c r="EC261" s="269">
        <f>IF(AQ261=1,1,0)</f>
        <v>0</v>
      </c>
      <c r="ED261" s="376"/>
      <c r="EE261" s="271">
        <f>IF(AV261=0,0,1)</f>
        <v>0</v>
      </c>
      <c r="EF261" s="377"/>
      <c r="EG261" s="273"/>
      <c r="EH261" s="274"/>
      <c r="EI261" s="275"/>
      <c r="EJ261" s="276"/>
      <c r="EK261" s="275"/>
      <c r="EL261" s="277"/>
      <c r="EM261" s="278" t="str">
        <f t="shared" si="602"/>
        <v xml:space="preserve"> </v>
      </c>
      <c r="EN261" s="372"/>
      <c r="EO261" s="155">
        <f t="shared" si="603"/>
        <v>0</v>
      </c>
      <c r="EP261" s="373"/>
      <c r="ER261" s="194" t="str">
        <f>IF(AND($AE261&gt;=11,$AE261&lt;=16,$I259="国内"),"1","-")</f>
        <v>-</v>
      </c>
      <c r="ET261" s="154">
        <v>45847</v>
      </c>
      <c r="EU261" s="367">
        <v>4163260</v>
      </c>
      <c r="EV261" s="154">
        <v>45847</v>
      </c>
      <c r="EW261" s="367">
        <v>4163260</v>
      </c>
      <c r="EX261" s="1274"/>
      <c r="EY261" s="1273"/>
      <c r="EZ261" s="154">
        <f t="shared" si="604"/>
        <v>0</v>
      </c>
      <c r="FA261" s="367"/>
      <c r="FB261" s="154">
        <f t="shared" si="605"/>
        <v>0</v>
      </c>
      <c r="FC261" s="367"/>
      <c r="FD261" s="154">
        <v>45854</v>
      </c>
      <c r="FE261" s="367">
        <v>4163263</v>
      </c>
      <c r="FF261" s="155">
        <f t="shared" si="606"/>
        <v>0</v>
      </c>
      <c r="FG261" s="367"/>
      <c r="FH261" s="154">
        <f t="shared" si="610"/>
        <v>0</v>
      </c>
      <c r="FI261" s="367"/>
      <c r="FJ261" s="154">
        <v>45847</v>
      </c>
      <c r="FK261" s="373">
        <v>4163261</v>
      </c>
      <c r="FL261" s="155">
        <v>1</v>
      </c>
      <c r="FM261" s="279"/>
      <c r="FN261" s="1184"/>
      <c r="FO261" s="280"/>
      <c r="FP261" s="281"/>
      <c r="FQ261" s="282"/>
      <c r="FS261" s="281"/>
      <c r="FT261" s="282"/>
    </row>
    <row r="262" spans="1:176" ht="18.600000000000001" customHeight="1">
      <c r="A262" s="228">
        <f t="shared" si="477"/>
        <v>252</v>
      </c>
      <c r="B262" s="343" t="str">
        <f t="shared" si="563"/>
        <v>4IE</v>
      </c>
      <c r="C262" s="1749">
        <v>45901</v>
      </c>
      <c r="D262" s="1750" t="s">
        <v>29</v>
      </c>
      <c r="E262" s="1751">
        <v>84420040</v>
      </c>
      <c r="F262" s="1752" t="s">
        <v>2227</v>
      </c>
      <c r="G262" s="1753"/>
      <c r="H262" s="1754" t="s">
        <v>2</v>
      </c>
      <c r="I262" s="1755" t="s">
        <v>992</v>
      </c>
      <c r="J262" s="1755" t="s">
        <v>21</v>
      </c>
      <c r="K262" s="1756" t="s">
        <v>11</v>
      </c>
      <c r="L262" s="1757"/>
      <c r="M262" s="352">
        <v>45864</v>
      </c>
      <c r="N262" s="1758">
        <v>45857</v>
      </c>
      <c r="O262" s="1759">
        <v>45867</v>
      </c>
      <c r="P262" s="1758">
        <v>45862</v>
      </c>
      <c r="Q262" s="1759">
        <v>45868</v>
      </c>
      <c r="R262" s="1758">
        <v>45864</v>
      </c>
      <c r="S262" s="1759">
        <v>45868</v>
      </c>
      <c r="T262" s="1758">
        <v>45867</v>
      </c>
      <c r="U262" s="1760">
        <v>45870</v>
      </c>
      <c r="V262" s="1758">
        <v>45870</v>
      </c>
      <c r="W262" s="1761">
        <v>45873</v>
      </c>
      <c r="X262" s="1762">
        <v>45871</v>
      </c>
      <c r="Y262" s="1763">
        <v>45876</v>
      </c>
      <c r="Z262" s="1764">
        <v>45876</v>
      </c>
      <c r="AA262" s="1765"/>
      <c r="AB262" s="1764"/>
      <c r="AC262" s="251" t="s">
        <v>633</v>
      </c>
      <c r="AD262" s="1766"/>
      <c r="AE262" s="1767">
        <v>6</v>
      </c>
      <c r="AF262" s="363" t="str">
        <f t="shared" si="564"/>
        <v>4IE</v>
      </c>
      <c r="AG262" s="1768"/>
      <c r="AH262" s="1768">
        <v>1</v>
      </c>
      <c r="AI262" s="1768"/>
      <c r="AJ262" s="1768"/>
      <c r="AK262" s="1768"/>
      <c r="AL262" s="1768"/>
      <c r="AM262" s="1768"/>
      <c r="AN262" s="1768">
        <v>1</v>
      </c>
      <c r="AO262" s="1768"/>
      <c r="AP262" s="1769">
        <v>1</v>
      </c>
      <c r="AQ262" s="1768">
        <v>1</v>
      </c>
      <c r="AR262" s="1768">
        <v>1</v>
      </c>
      <c r="AS262" s="1768"/>
      <c r="AT262" s="1768"/>
      <c r="AU262" s="1770">
        <f t="shared" si="574"/>
        <v>0</v>
      </c>
      <c r="AV262" s="1771">
        <f t="shared" si="575"/>
        <v>1</v>
      </c>
      <c r="AW262" s="590">
        <v>45861</v>
      </c>
      <c r="AX262" s="369">
        <v>4163251</v>
      </c>
      <c r="AY262" s="154">
        <v>45861</v>
      </c>
      <c r="AZ262" s="367">
        <v>4163252</v>
      </c>
      <c r="BA262" s="154">
        <v>45861</v>
      </c>
      <c r="BB262" s="367">
        <v>4163253</v>
      </c>
      <c r="BC262" s="368">
        <v>45826</v>
      </c>
      <c r="BD262" s="369">
        <v>4163227</v>
      </c>
      <c r="BE262" s="154">
        <v>45826</v>
      </c>
      <c r="BF262" s="367">
        <v>4163228</v>
      </c>
      <c r="BG262" s="368">
        <v>45861</v>
      </c>
      <c r="BH262" s="367">
        <v>4163256</v>
      </c>
      <c r="BI262" s="154" t="str">
        <f>IF($AE262=0,"　",VLOOKUP($AE262,ﾚｰｻﾞOP,11,0))</f>
        <v>-</v>
      </c>
      <c r="BJ262" s="367"/>
      <c r="BK262" s="154" t="str">
        <f t="shared" si="576"/>
        <v>-</v>
      </c>
      <c r="BL262" s="367"/>
      <c r="BM262" s="154" t="str">
        <f t="shared" si="577"/>
        <v>-</v>
      </c>
      <c r="BN262" s="367"/>
      <c r="BO262" s="1772" t="str">
        <f t="shared" si="578"/>
        <v>-</v>
      </c>
      <c r="BP262" s="1773"/>
      <c r="BQ262" s="1774">
        <v>45833</v>
      </c>
      <c r="BR262" s="1775">
        <v>4163238</v>
      </c>
      <c r="BS262" s="1774" t="str">
        <f t="shared" si="580"/>
        <v>-</v>
      </c>
      <c r="BT262" s="1775"/>
      <c r="BU262" s="1774" t="str">
        <f t="shared" si="581"/>
        <v>-</v>
      </c>
      <c r="BV262" s="1775"/>
      <c r="BW262" s="1774" t="str">
        <f t="shared" si="582"/>
        <v>-</v>
      </c>
      <c r="BX262" s="1773"/>
      <c r="BY262" s="1774" t="str">
        <f t="shared" si="583"/>
        <v>-</v>
      </c>
      <c r="BZ262" s="1775"/>
      <c r="CA262" s="1774" t="str">
        <f t="shared" si="584"/>
        <v>-</v>
      </c>
      <c r="CB262" s="1773"/>
      <c r="CC262" s="1774" t="str">
        <f t="shared" si="585"/>
        <v>-</v>
      </c>
      <c r="CD262" s="1773"/>
      <c r="CE262" s="1774" t="str">
        <f t="shared" si="586"/>
        <v>-</v>
      </c>
      <c r="CF262" s="1775"/>
      <c r="CG262" s="1772" t="str">
        <f t="shared" si="587"/>
        <v>-</v>
      </c>
      <c r="CH262" s="1773"/>
      <c r="CI262" s="1774" t="str">
        <f t="shared" si="588"/>
        <v>-</v>
      </c>
      <c r="CJ262" s="1775"/>
      <c r="CK262" s="1774" t="str">
        <f t="shared" si="589"/>
        <v>-</v>
      </c>
      <c r="CL262" s="1773"/>
      <c r="CM262" s="1774" t="str">
        <f t="shared" si="590"/>
        <v>-</v>
      </c>
      <c r="CN262" s="1773"/>
      <c r="CO262" s="1772" t="str">
        <f t="shared" si="591"/>
        <v>-</v>
      </c>
      <c r="CP262" s="1773"/>
      <c r="CQ262" s="1772" t="str">
        <f t="shared" si="592"/>
        <v>-</v>
      </c>
      <c r="CR262" s="1773"/>
      <c r="CS262" s="1774" t="str">
        <f t="shared" si="593"/>
        <v>-</v>
      </c>
      <c r="CT262" s="1773"/>
      <c r="CU262" s="1772"/>
      <c r="CV262" s="1773"/>
      <c r="CW262" s="1774" t="str">
        <f t="shared" si="594"/>
        <v>-</v>
      </c>
      <c r="CX262" s="1773"/>
      <c r="CY262" s="1772" t="str">
        <f t="shared" si="595"/>
        <v>-</v>
      </c>
      <c r="CZ262" s="1773"/>
      <c r="DA262" s="1774" t="str">
        <f t="shared" si="596"/>
        <v>-</v>
      </c>
      <c r="DB262" s="1775"/>
      <c r="DC262" s="1772" t="str">
        <f t="shared" si="597"/>
        <v>-</v>
      </c>
      <c r="DD262" s="1773"/>
      <c r="DE262" s="1776">
        <f t="shared" si="611"/>
        <v>0</v>
      </c>
      <c r="DF262" s="1777"/>
      <c r="DG262" s="818">
        <v>45855</v>
      </c>
      <c r="DH262" s="1778">
        <v>4163318</v>
      </c>
      <c r="DI262" s="1774">
        <f t="shared" si="612"/>
        <v>0</v>
      </c>
      <c r="DJ262" s="1777"/>
      <c r="DK262" s="1776">
        <f t="shared" si="608"/>
        <v>0</v>
      </c>
      <c r="DL262" s="1777"/>
      <c r="DM262" s="1776">
        <f t="shared" si="521"/>
        <v>0</v>
      </c>
      <c r="DN262" s="1777"/>
      <c r="DO262" s="1772">
        <f t="shared" si="598"/>
        <v>0</v>
      </c>
      <c r="DP262" s="1778"/>
      <c r="DQ262" s="1772">
        <f t="shared" si="599"/>
        <v>0</v>
      </c>
      <c r="DR262" s="1777"/>
      <c r="DS262" s="1772">
        <f t="shared" si="600"/>
        <v>0</v>
      </c>
      <c r="DT262" s="1778"/>
      <c r="DU262" s="1772">
        <f t="shared" si="601"/>
        <v>0</v>
      </c>
      <c r="DV262" s="1777"/>
      <c r="DW262" s="368">
        <v>45833</v>
      </c>
      <c r="DX262" s="372">
        <v>4163232</v>
      </c>
      <c r="DY262" s="1774">
        <f t="shared" si="556"/>
        <v>0</v>
      </c>
      <c r="DZ262" s="1777"/>
      <c r="EA262" s="1774">
        <v>45826</v>
      </c>
      <c r="EB262" s="1777">
        <v>4163234</v>
      </c>
      <c r="EC262" s="820">
        <v>45798</v>
      </c>
      <c r="ED262" s="1779">
        <v>4163196</v>
      </c>
      <c r="EE262" s="822">
        <v>45520</v>
      </c>
      <c r="EF262" s="1780">
        <v>4063333</v>
      </c>
      <c r="EG262" s="273"/>
      <c r="EH262" s="274"/>
      <c r="EI262" s="275"/>
      <c r="EJ262" s="276"/>
      <c r="EK262" s="275"/>
      <c r="EL262" s="277"/>
      <c r="EM262" s="829" t="str">
        <f t="shared" si="602"/>
        <v xml:space="preserve"> </v>
      </c>
      <c r="EN262" s="1778"/>
      <c r="EO262" s="1772">
        <f t="shared" si="603"/>
        <v>0</v>
      </c>
      <c r="EP262" s="1777"/>
      <c r="ER262" s="1781"/>
      <c r="ET262" s="1774" t="str">
        <f>IF($AE262=0,"　",VLOOKUP($AE262,ﾚｰｻﾞOP,60,0))</f>
        <v>-</v>
      </c>
      <c r="EU262" s="1773"/>
      <c r="EV262" s="1774" t="str">
        <f>IF($AE262=0,"　",VLOOKUP($AE262,ﾚｰｻﾞOP,60,0))</f>
        <v>-</v>
      </c>
      <c r="EW262" s="1773"/>
      <c r="EX262" s="1774"/>
      <c r="EY262" s="1773"/>
      <c r="EZ262" s="1774"/>
      <c r="FA262" s="1773"/>
      <c r="FB262" s="1774"/>
      <c r="FC262" s="1773"/>
      <c r="FD262" s="1774"/>
      <c r="FE262" s="1773"/>
      <c r="FF262" s="1772"/>
      <c r="FG262" s="1773"/>
      <c r="FH262" s="1774"/>
      <c r="FI262" s="1773"/>
      <c r="FJ262" s="154" t="str">
        <f>IF($AE262=0,"　",VLOOKUP($AE262,ﾚｰｻﾞOP,67,0))</f>
        <v>-</v>
      </c>
      <c r="FK262" s="1777"/>
      <c r="FL262" s="155" t="str">
        <f t="shared" ref="FL262:FL325" si="613">IF($AE262=0,"　",VLOOKUP($AE262,ﾚｰｻﾞOP,68,0))</f>
        <v>-</v>
      </c>
      <c r="FM262" s="1775"/>
      <c r="FN262" s="1774"/>
      <c r="FO262" s="1773"/>
      <c r="FP262" s="1774"/>
      <c r="FQ262" s="1773"/>
      <c r="FS262" s="1774"/>
      <c r="FT262" s="1773"/>
    </row>
    <row r="263" spans="1:176" ht="18.600000000000001" customHeight="1">
      <c r="A263" s="228">
        <f t="shared" si="477"/>
        <v>253</v>
      </c>
      <c r="B263" s="1782"/>
      <c r="C263" s="1749">
        <v>45901</v>
      </c>
      <c r="D263" s="1783" t="s">
        <v>498</v>
      </c>
      <c r="E263" s="1784">
        <v>62510054</v>
      </c>
      <c r="F263" s="1785" t="s">
        <v>1360</v>
      </c>
      <c r="G263" s="1786"/>
      <c r="H263" s="1787" t="s">
        <v>632</v>
      </c>
      <c r="I263" s="1788" t="s">
        <v>61</v>
      </c>
      <c r="J263" s="1788" t="s">
        <v>1206</v>
      </c>
      <c r="K263" s="1789" t="s">
        <v>97</v>
      </c>
      <c r="L263" s="1790"/>
      <c r="M263" s="352">
        <v>45867</v>
      </c>
      <c r="N263" s="1791">
        <v>45862</v>
      </c>
      <c r="O263" s="1792">
        <v>45868</v>
      </c>
      <c r="P263" s="1791">
        <v>45863</v>
      </c>
      <c r="Q263" s="1792">
        <v>45869</v>
      </c>
      <c r="R263" s="1791">
        <v>45864</v>
      </c>
      <c r="S263" s="1792">
        <v>45869</v>
      </c>
      <c r="T263" s="1791">
        <v>45864</v>
      </c>
      <c r="U263" s="1793">
        <v>45871</v>
      </c>
      <c r="V263" s="1791">
        <v>45867</v>
      </c>
      <c r="W263" s="1794">
        <v>45874</v>
      </c>
      <c r="X263" s="1795">
        <v>45868</v>
      </c>
      <c r="Y263" s="1796">
        <v>45877</v>
      </c>
      <c r="Z263" s="1797"/>
      <c r="AA263" s="1798">
        <v>45869</v>
      </c>
      <c r="AB263" s="1796">
        <v>45870</v>
      </c>
      <c r="AC263" s="251" t="s">
        <v>633</v>
      </c>
      <c r="AD263" s="1799"/>
      <c r="AE263" s="1800">
        <v>1</v>
      </c>
      <c r="AF263" s="363" t="str">
        <f t="shared" si="564"/>
        <v>4IE</v>
      </c>
      <c r="AG263" s="1801"/>
      <c r="AH263" s="1801"/>
      <c r="AI263" s="1801"/>
      <c r="AJ263" s="1801"/>
      <c r="AK263" s="1801"/>
      <c r="AL263" s="1801"/>
      <c r="AM263" s="1801"/>
      <c r="AN263" s="1801">
        <v>1</v>
      </c>
      <c r="AO263" s="1801"/>
      <c r="AP263" s="1802">
        <v>1</v>
      </c>
      <c r="AQ263" s="1801">
        <v>1</v>
      </c>
      <c r="AR263" s="1801">
        <v>1</v>
      </c>
      <c r="AS263" s="1801"/>
      <c r="AT263" s="1801"/>
      <c r="AU263" s="1803">
        <f t="shared" si="574"/>
        <v>0</v>
      </c>
      <c r="AV263" s="1804">
        <f t="shared" si="575"/>
        <v>1</v>
      </c>
      <c r="AW263" s="590">
        <v>45861</v>
      </c>
      <c r="AX263" s="369">
        <v>4163251</v>
      </c>
      <c r="AY263" s="154">
        <v>45861</v>
      </c>
      <c r="AZ263" s="367">
        <v>4163252</v>
      </c>
      <c r="BA263" s="154">
        <v>45861</v>
      </c>
      <c r="BB263" s="367">
        <v>4163253</v>
      </c>
      <c r="BC263" s="368">
        <v>45826</v>
      </c>
      <c r="BD263" s="369">
        <v>4163227</v>
      </c>
      <c r="BE263" s="154">
        <v>45826</v>
      </c>
      <c r="BF263" s="367">
        <v>4163228</v>
      </c>
      <c r="BG263" s="368">
        <v>45861</v>
      </c>
      <c r="BH263" s="367">
        <v>4163256</v>
      </c>
      <c r="BI263" s="154">
        <v>45826</v>
      </c>
      <c r="BJ263" s="367">
        <v>4163230</v>
      </c>
      <c r="BK263" s="154" t="str">
        <f t="shared" si="576"/>
        <v>-</v>
      </c>
      <c r="BL263" s="367"/>
      <c r="BM263" s="154" t="str">
        <f t="shared" si="577"/>
        <v>-</v>
      </c>
      <c r="BN263" s="367"/>
      <c r="BO263" s="1805" t="str">
        <f t="shared" si="578"/>
        <v>-</v>
      </c>
      <c r="BP263" s="1806"/>
      <c r="BQ263" s="1807" t="str">
        <f t="shared" ref="BQ263:BQ300" si="614">IF($AE263=0,"　",VLOOKUP($AE263,ﾚｰｻﾞOP,12,0))</f>
        <v>-</v>
      </c>
      <c r="BR263" s="1808"/>
      <c r="BS263" s="1807" t="str">
        <f t="shared" si="580"/>
        <v>-</v>
      </c>
      <c r="BT263" s="1808"/>
      <c r="BU263" s="1807" t="str">
        <f t="shared" si="581"/>
        <v>-</v>
      </c>
      <c r="BV263" s="1808"/>
      <c r="BW263" s="1807" t="str">
        <f t="shared" si="582"/>
        <v>-</v>
      </c>
      <c r="BX263" s="1806"/>
      <c r="BY263" s="1807" t="str">
        <f t="shared" si="583"/>
        <v>-</v>
      </c>
      <c r="BZ263" s="1808"/>
      <c r="CA263" s="1807" t="str">
        <f t="shared" si="584"/>
        <v>-</v>
      </c>
      <c r="CB263" s="1806"/>
      <c r="CC263" s="1807" t="str">
        <f t="shared" si="585"/>
        <v>-</v>
      </c>
      <c r="CD263" s="1806"/>
      <c r="CE263" s="1807" t="str">
        <f t="shared" si="586"/>
        <v>-</v>
      </c>
      <c r="CF263" s="1808"/>
      <c r="CG263" s="1805" t="str">
        <f t="shared" si="587"/>
        <v>-</v>
      </c>
      <c r="CH263" s="1806"/>
      <c r="CI263" s="1807" t="str">
        <f t="shared" si="588"/>
        <v>-</v>
      </c>
      <c r="CJ263" s="1808"/>
      <c r="CK263" s="1807" t="str">
        <f t="shared" si="589"/>
        <v>-</v>
      </c>
      <c r="CL263" s="1806"/>
      <c r="CM263" s="1807" t="str">
        <f t="shared" si="590"/>
        <v>-</v>
      </c>
      <c r="CN263" s="1806"/>
      <c r="CO263" s="1805" t="str">
        <f t="shared" si="591"/>
        <v>-</v>
      </c>
      <c r="CP263" s="1806"/>
      <c r="CQ263" s="1805" t="str">
        <f t="shared" si="592"/>
        <v>-</v>
      </c>
      <c r="CR263" s="1806"/>
      <c r="CS263" s="1807" t="str">
        <f t="shared" si="593"/>
        <v>-</v>
      </c>
      <c r="CT263" s="1806"/>
      <c r="CU263" s="1805"/>
      <c r="CV263" s="1806"/>
      <c r="CW263" s="1807" t="str">
        <f t="shared" si="594"/>
        <v>-</v>
      </c>
      <c r="CX263" s="1806"/>
      <c r="CY263" s="1805" t="str">
        <f t="shared" si="595"/>
        <v>-</v>
      </c>
      <c r="CZ263" s="1806"/>
      <c r="DA263" s="1807" t="str">
        <f t="shared" si="596"/>
        <v>-</v>
      </c>
      <c r="DB263" s="1808"/>
      <c r="DC263" s="1805" t="str">
        <f t="shared" si="597"/>
        <v>-</v>
      </c>
      <c r="DD263" s="1806"/>
      <c r="DE263" s="1809">
        <f t="shared" si="611"/>
        <v>0</v>
      </c>
      <c r="DF263" s="1810"/>
      <c r="DG263" s="818">
        <f t="shared" ref="DG263:DG273" si="615">IF(AH263=1,1,0)</f>
        <v>0</v>
      </c>
      <c r="DH263" s="1811"/>
      <c r="DI263" s="1807">
        <f t="shared" si="612"/>
        <v>0</v>
      </c>
      <c r="DJ263" s="1810"/>
      <c r="DK263" s="1809">
        <f t="shared" si="608"/>
        <v>0</v>
      </c>
      <c r="DL263" s="1810"/>
      <c r="DM263" s="1809">
        <f t="shared" si="521"/>
        <v>0</v>
      </c>
      <c r="DN263" s="1810"/>
      <c r="DO263" s="1805">
        <f t="shared" si="598"/>
        <v>0</v>
      </c>
      <c r="DP263" s="1811"/>
      <c r="DQ263" s="1805">
        <f t="shared" si="599"/>
        <v>0</v>
      </c>
      <c r="DR263" s="1810"/>
      <c r="DS263" s="1805">
        <f t="shared" si="600"/>
        <v>0</v>
      </c>
      <c r="DT263" s="1811"/>
      <c r="DU263" s="1805">
        <f t="shared" si="601"/>
        <v>0</v>
      </c>
      <c r="DV263" s="1810"/>
      <c r="DW263" s="368">
        <v>45833</v>
      </c>
      <c r="DX263" s="372">
        <v>4163232</v>
      </c>
      <c r="DY263" s="1807">
        <f t="shared" si="556"/>
        <v>0</v>
      </c>
      <c r="DZ263" s="1810"/>
      <c r="EA263" s="1807">
        <v>45826</v>
      </c>
      <c r="EB263" s="1810">
        <v>4163234</v>
      </c>
      <c r="EC263" s="820">
        <v>45798</v>
      </c>
      <c r="ED263" s="1812">
        <v>4163196</v>
      </c>
      <c r="EE263" s="822">
        <v>45520</v>
      </c>
      <c r="EF263" s="1813">
        <v>4063333</v>
      </c>
      <c r="EG263" s="273"/>
      <c r="EH263" s="274"/>
      <c r="EI263" s="275"/>
      <c r="EJ263" s="276"/>
      <c r="EK263" s="275"/>
      <c r="EL263" s="277"/>
      <c r="EM263" s="829" t="str">
        <f t="shared" si="602"/>
        <v xml:space="preserve"> </v>
      </c>
      <c r="EN263" s="1811"/>
      <c r="EO263" s="1805">
        <f t="shared" si="603"/>
        <v>0</v>
      </c>
      <c r="EP263" s="1810"/>
      <c r="ER263" s="1814"/>
      <c r="ET263" s="1807" t="str">
        <f>IF($AE263=0,"　",VLOOKUP($AE263,ﾚｰｻﾞOP,60,0))</f>
        <v>-</v>
      </c>
      <c r="EU263" s="1806"/>
      <c r="EV263" s="1807" t="str">
        <f>IF($AE263=0,"　",VLOOKUP($AE263,ﾚｰｻﾞOP,60,0))</f>
        <v>-</v>
      </c>
      <c r="EW263" s="1806"/>
      <c r="EX263" s="1807"/>
      <c r="EY263" s="1806"/>
      <c r="EZ263" s="1807"/>
      <c r="FA263" s="1806"/>
      <c r="FB263" s="1807"/>
      <c r="FC263" s="1806"/>
      <c r="FD263" s="1807"/>
      <c r="FE263" s="1806"/>
      <c r="FF263" s="1805"/>
      <c r="FG263" s="1806"/>
      <c r="FH263" s="1807"/>
      <c r="FI263" s="1806"/>
      <c r="FJ263" s="154" t="str">
        <f>IF($AE263=0,"　",VLOOKUP($AE263,ﾚｰｻﾞOP,67,0))</f>
        <v>-</v>
      </c>
      <c r="FK263" s="1810"/>
      <c r="FL263" s="155" t="str">
        <f t="shared" si="613"/>
        <v>-</v>
      </c>
      <c r="FM263" s="1808"/>
      <c r="FN263" s="1807"/>
      <c r="FO263" s="1806"/>
      <c r="FP263" s="1807"/>
      <c r="FQ263" s="1806"/>
      <c r="FS263" s="1807"/>
      <c r="FT263" s="1806"/>
    </row>
    <row r="264" spans="1:176" ht="18.600000000000001" customHeight="1">
      <c r="A264" s="228">
        <f t="shared" si="477"/>
        <v>254</v>
      </c>
      <c r="B264" s="1815"/>
      <c r="C264" s="1749">
        <v>45901</v>
      </c>
      <c r="D264" s="1816" t="s">
        <v>34</v>
      </c>
      <c r="E264" s="1817">
        <v>84510243</v>
      </c>
      <c r="F264" s="1818" t="s">
        <v>2228</v>
      </c>
      <c r="G264" s="1819"/>
      <c r="H264" s="1820" t="s">
        <v>632</v>
      </c>
      <c r="I264" s="1821" t="s">
        <v>61</v>
      </c>
      <c r="J264" s="1821" t="s">
        <v>1136</v>
      </c>
      <c r="K264" s="1822" t="s">
        <v>11</v>
      </c>
      <c r="L264" s="1823"/>
      <c r="M264" s="352">
        <v>45867</v>
      </c>
      <c r="N264" s="1824">
        <v>45862</v>
      </c>
      <c r="O264" s="1825">
        <v>45868</v>
      </c>
      <c r="P264" s="1824">
        <v>45863</v>
      </c>
      <c r="Q264" s="1825">
        <v>45869</v>
      </c>
      <c r="R264" s="1824">
        <v>45869</v>
      </c>
      <c r="S264" s="1825">
        <v>45869</v>
      </c>
      <c r="T264" s="1824">
        <v>45867</v>
      </c>
      <c r="U264" s="1826">
        <v>45871</v>
      </c>
      <c r="V264" s="1824">
        <v>45871</v>
      </c>
      <c r="W264" s="1827">
        <v>45874</v>
      </c>
      <c r="X264" s="1828">
        <v>45874</v>
      </c>
      <c r="Y264" s="1829">
        <v>45877</v>
      </c>
      <c r="Z264" s="1830">
        <v>45877</v>
      </c>
      <c r="AA264" s="1831"/>
      <c r="AB264" s="1830"/>
      <c r="AC264" s="251" t="s">
        <v>633</v>
      </c>
      <c r="AD264" s="1832"/>
      <c r="AE264" s="1833">
        <v>3</v>
      </c>
      <c r="AF264" s="363" t="str">
        <f t="shared" si="564"/>
        <v>4IE</v>
      </c>
      <c r="AG264" s="1834"/>
      <c r="AH264" s="1834"/>
      <c r="AI264" s="1834"/>
      <c r="AJ264" s="1834"/>
      <c r="AK264" s="1834"/>
      <c r="AL264" s="1834"/>
      <c r="AM264" s="1834"/>
      <c r="AN264" s="1834">
        <v>1</v>
      </c>
      <c r="AO264" s="1834"/>
      <c r="AP264" s="1835">
        <v>1</v>
      </c>
      <c r="AQ264" s="1834">
        <v>1</v>
      </c>
      <c r="AR264" s="1834">
        <v>1</v>
      </c>
      <c r="AS264" s="1834"/>
      <c r="AT264" s="1834"/>
      <c r="AU264" s="1836">
        <f t="shared" si="574"/>
        <v>0</v>
      </c>
      <c r="AV264" s="1837">
        <f t="shared" si="575"/>
        <v>1</v>
      </c>
      <c r="AW264" s="590">
        <v>45861</v>
      </c>
      <c r="AX264" s="369">
        <v>4163251</v>
      </c>
      <c r="AY264" s="154">
        <v>45861</v>
      </c>
      <c r="AZ264" s="367">
        <v>4163252</v>
      </c>
      <c r="BA264" s="154">
        <v>45861</v>
      </c>
      <c r="BB264" s="367">
        <v>4163253</v>
      </c>
      <c r="BC264" s="368">
        <v>45861</v>
      </c>
      <c r="BD264" s="369">
        <v>4163254</v>
      </c>
      <c r="BE264" s="154">
        <v>45861</v>
      </c>
      <c r="BF264" s="367">
        <v>4163255</v>
      </c>
      <c r="BG264" s="368">
        <v>45861</v>
      </c>
      <c r="BH264" s="367">
        <v>4163256</v>
      </c>
      <c r="BI264" s="154">
        <v>45826</v>
      </c>
      <c r="BJ264" s="367">
        <v>4163230</v>
      </c>
      <c r="BK264" s="154" t="str">
        <f t="shared" si="576"/>
        <v>-</v>
      </c>
      <c r="BL264" s="367"/>
      <c r="BM264" s="154" t="str">
        <f t="shared" si="577"/>
        <v>-</v>
      </c>
      <c r="BN264" s="367"/>
      <c r="BO264" s="1838" t="str">
        <f t="shared" si="578"/>
        <v>-</v>
      </c>
      <c r="BP264" s="1839"/>
      <c r="BQ264" s="1840" t="str">
        <f t="shared" si="614"/>
        <v>-</v>
      </c>
      <c r="BR264" s="1841"/>
      <c r="BS264" s="1840" t="str">
        <f t="shared" si="580"/>
        <v>-</v>
      </c>
      <c r="BT264" s="1841"/>
      <c r="BU264" s="1840" t="str">
        <f t="shared" si="581"/>
        <v>-</v>
      </c>
      <c r="BV264" s="1841"/>
      <c r="BW264" s="1840" t="str">
        <f t="shared" si="582"/>
        <v>-</v>
      </c>
      <c r="BX264" s="1839"/>
      <c r="BY264" s="1840" t="str">
        <f t="shared" si="583"/>
        <v>-</v>
      </c>
      <c r="BZ264" s="1841"/>
      <c r="CA264" s="1840" t="str">
        <f t="shared" si="584"/>
        <v>-</v>
      </c>
      <c r="CB264" s="1839"/>
      <c r="CC264" s="1840" t="str">
        <f t="shared" si="585"/>
        <v>-</v>
      </c>
      <c r="CD264" s="1839"/>
      <c r="CE264" s="1840" t="str">
        <f t="shared" si="586"/>
        <v>-</v>
      </c>
      <c r="CF264" s="1841"/>
      <c r="CG264" s="1838" t="str">
        <f t="shared" si="587"/>
        <v>-</v>
      </c>
      <c r="CH264" s="1839"/>
      <c r="CI264" s="1840" t="str">
        <f t="shared" si="588"/>
        <v>-</v>
      </c>
      <c r="CJ264" s="1841"/>
      <c r="CK264" s="1840" t="str">
        <f t="shared" si="589"/>
        <v>-</v>
      </c>
      <c r="CL264" s="1839"/>
      <c r="CM264" s="1840" t="str">
        <f t="shared" si="590"/>
        <v>-</v>
      </c>
      <c r="CN264" s="1839"/>
      <c r="CO264" s="1838" t="str">
        <f t="shared" si="591"/>
        <v>-</v>
      </c>
      <c r="CP264" s="1839"/>
      <c r="CQ264" s="1838" t="str">
        <f t="shared" si="592"/>
        <v>-</v>
      </c>
      <c r="CR264" s="1839"/>
      <c r="CS264" s="1840" t="str">
        <f t="shared" si="593"/>
        <v>-</v>
      </c>
      <c r="CT264" s="1839"/>
      <c r="CU264" s="1838"/>
      <c r="CV264" s="1839"/>
      <c r="CW264" s="1840" t="str">
        <f t="shared" si="594"/>
        <v>-</v>
      </c>
      <c r="CX264" s="1839"/>
      <c r="CY264" s="1838" t="str">
        <f t="shared" si="595"/>
        <v>-</v>
      </c>
      <c r="CZ264" s="1839"/>
      <c r="DA264" s="1840" t="str">
        <f t="shared" si="596"/>
        <v>-</v>
      </c>
      <c r="DB264" s="1841"/>
      <c r="DC264" s="1838" t="str">
        <f t="shared" si="597"/>
        <v>-</v>
      </c>
      <c r="DD264" s="1839"/>
      <c r="DE264" s="1842">
        <f t="shared" si="611"/>
        <v>0</v>
      </c>
      <c r="DF264" s="1843"/>
      <c r="DG264" s="818">
        <f t="shared" si="615"/>
        <v>0</v>
      </c>
      <c r="DH264" s="1844"/>
      <c r="DI264" s="1840">
        <f t="shared" si="612"/>
        <v>0</v>
      </c>
      <c r="DJ264" s="1843"/>
      <c r="DK264" s="1842">
        <f t="shared" si="608"/>
        <v>0</v>
      </c>
      <c r="DL264" s="1843"/>
      <c r="DM264" s="1842">
        <f t="shared" si="521"/>
        <v>0</v>
      </c>
      <c r="DN264" s="1843"/>
      <c r="DO264" s="1838">
        <f t="shared" si="598"/>
        <v>0</v>
      </c>
      <c r="DP264" s="1844"/>
      <c r="DQ264" s="1838">
        <f t="shared" si="599"/>
        <v>0</v>
      </c>
      <c r="DR264" s="1843"/>
      <c r="DS264" s="1838">
        <f t="shared" si="600"/>
        <v>0</v>
      </c>
      <c r="DT264" s="1844"/>
      <c r="DU264" s="1838">
        <f t="shared" si="601"/>
        <v>0</v>
      </c>
      <c r="DV264" s="1843"/>
      <c r="DW264" s="368">
        <v>45833</v>
      </c>
      <c r="DX264" s="372">
        <v>4163232</v>
      </c>
      <c r="DY264" s="1840">
        <f t="shared" si="556"/>
        <v>0</v>
      </c>
      <c r="DZ264" s="1843"/>
      <c r="EA264" s="1840">
        <v>45826</v>
      </c>
      <c r="EB264" s="1843">
        <v>4163234</v>
      </c>
      <c r="EC264" s="820">
        <v>45798</v>
      </c>
      <c r="ED264" s="1845">
        <v>4163196</v>
      </c>
      <c r="EE264" s="822">
        <v>45520</v>
      </c>
      <c r="EF264" s="1846">
        <v>4063333</v>
      </c>
      <c r="EG264" s="273"/>
      <c r="EH264" s="274"/>
      <c r="EI264" s="275"/>
      <c r="EJ264" s="276"/>
      <c r="EK264" s="275"/>
      <c r="EL264" s="277"/>
      <c r="EM264" s="829" t="str">
        <f t="shared" si="602"/>
        <v xml:space="preserve"> </v>
      </c>
      <c r="EN264" s="1844"/>
      <c r="EO264" s="1838">
        <f t="shared" si="603"/>
        <v>0</v>
      </c>
      <c r="EP264" s="1843"/>
      <c r="ER264" s="1847"/>
      <c r="ET264" s="1840" t="str">
        <f>IF($AE264=0,"　",VLOOKUP($AE264,ﾚｰｻﾞOP,60,0))</f>
        <v>-</v>
      </c>
      <c r="EU264" s="1839"/>
      <c r="EV264" s="1840" t="str">
        <f>IF($AE264=0,"　",VLOOKUP($AE264,ﾚｰｻﾞOP,60,0))</f>
        <v>-</v>
      </c>
      <c r="EW264" s="1839"/>
      <c r="EX264" s="1840"/>
      <c r="EY264" s="1839"/>
      <c r="EZ264" s="1840"/>
      <c r="FA264" s="1839"/>
      <c r="FB264" s="1840"/>
      <c r="FC264" s="1839"/>
      <c r="FD264" s="1840"/>
      <c r="FE264" s="1839"/>
      <c r="FF264" s="1838"/>
      <c r="FG264" s="1839"/>
      <c r="FH264" s="1840"/>
      <c r="FI264" s="1839"/>
      <c r="FJ264" s="154" t="str">
        <f>IF($AE264=0,"　",VLOOKUP($AE264,ﾚｰｻﾞOP,67,0))</f>
        <v>-</v>
      </c>
      <c r="FK264" s="1843"/>
      <c r="FL264" s="155" t="str">
        <f t="shared" si="613"/>
        <v>-</v>
      </c>
      <c r="FM264" s="1841"/>
      <c r="FN264" s="1840"/>
      <c r="FO264" s="1839"/>
      <c r="FP264" s="1840"/>
      <c r="FQ264" s="1839"/>
      <c r="FS264" s="1840"/>
      <c r="FT264" s="1839"/>
    </row>
    <row r="265" spans="1:176" ht="18.600000000000001" customHeight="1">
      <c r="A265" s="228">
        <f t="shared" si="477"/>
        <v>255</v>
      </c>
      <c r="B265" s="343" t="str">
        <f t="shared" ref="B265:B328" si="616">AF265</f>
        <v>4IE</v>
      </c>
      <c r="C265" s="1749">
        <v>45901</v>
      </c>
      <c r="D265" s="1848" t="s">
        <v>1024</v>
      </c>
      <c r="E265" s="1849">
        <v>89610093</v>
      </c>
      <c r="F265" s="1850" t="s">
        <v>2229</v>
      </c>
      <c r="G265" s="1851"/>
      <c r="H265" s="1852" t="s">
        <v>630</v>
      </c>
      <c r="I265" s="1853" t="s">
        <v>1119</v>
      </c>
      <c r="J265" s="1853" t="s">
        <v>1137</v>
      </c>
      <c r="K265" s="1854" t="s">
        <v>11</v>
      </c>
      <c r="L265" s="1855"/>
      <c r="M265" s="352">
        <v>45868</v>
      </c>
      <c r="N265" s="1856"/>
      <c r="O265" s="1857">
        <v>45869</v>
      </c>
      <c r="P265" s="1856">
        <v>45867</v>
      </c>
      <c r="Q265" s="1857">
        <v>45870</v>
      </c>
      <c r="R265" s="1856">
        <v>45868</v>
      </c>
      <c r="S265" s="1857">
        <v>45870</v>
      </c>
      <c r="T265" s="1856">
        <v>45870</v>
      </c>
      <c r="U265" s="1858">
        <v>45873</v>
      </c>
      <c r="V265" s="1856">
        <v>45873</v>
      </c>
      <c r="W265" s="1859">
        <v>45875</v>
      </c>
      <c r="X265" s="1860">
        <v>45875</v>
      </c>
      <c r="Y265" s="1861">
        <v>45877</v>
      </c>
      <c r="Z265" s="1862">
        <v>45877</v>
      </c>
      <c r="AA265" s="1863"/>
      <c r="AB265" s="1862"/>
      <c r="AC265" s="1864"/>
      <c r="AD265" s="1865"/>
      <c r="AE265" s="1866">
        <v>25</v>
      </c>
      <c r="AF265" s="363" t="str">
        <f t="shared" si="564"/>
        <v>4IE</v>
      </c>
      <c r="AG265" s="1867"/>
      <c r="AH265" s="1867"/>
      <c r="AI265" s="1867"/>
      <c r="AJ265" s="1867"/>
      <c r="AK265" s="1867"/>
      <c r="AL265" s="1867"/>
      <c r="AM265" s="1867"/>
      <c r="AN265" s="1867"/>
      <c r="AO265" s="1867"/>
      <c r="AP265" s="1868"/>
      <c r="AQ265" s="1867"/>
      <c r="AR265" s="1867"/>
      <c r="AS265" s="1867"/>
      <c r="AT265" s="1867"/>
      <c r="AU265" s="1869">
        <f t="shared" si="574"/>
        <v>0</v>
      </c>
      <c r="AV265" s="1870">
        <f t="shared" si="575"/>
        <v>0</v>
      </c>
      <c r="AW265" s="590" t="str">
        <f>IF($AE265=0,"　",VLOOKUP($AE265,ﾚｰｻﾞOP,5,0))</f>
        <v>-</v>
      </c>
      <c r="AX265" s="369"/>
      <c r="AY265" s="154" t="str">
        <f>IF($AE265=0,"　",VLOOKUP($AE265,ﾚｰｻﾞOP,6,0))</f>
        <v>-</v>
      </c>
      <c r="AZ265" s="367"/>
      <c r="BA265" s="154" t="str">
        <f>IF($AE265=0,"　",VLOOKUP($AE265,ﾚｰｻﾞOP,7,0))</f>
        <v>-</v>
      </c>
      <c r="BB265" s="367"/>
      <c r="BC265" s="368" t="str">
        <f>IF($AE265=0,"　",VLOOKUP($AE265,ﾚｰｻﾞOP,8,0))</f>
        <v>-</v>
      </c>
      <c r="BD265" s="369"/>
      <c r="BE265" s="154" t="str">
        <f>IF($AE265=0,"　",VLOOKUP($AE265,ﾚｰｻﾞOP,9,0))</f>
        <v>-</v>
      </c>
      <c r="BF265" s="367"/>
      <c r="BG265" s="368" t="str">
        <f>IF($AE265=0,"　",VLOOKUP($AE265,ﾚｰｻﾞOP,10,0))</f>
        <v>-</v>
      </c>
      <c r="BH265" s="367"/>
      <c r="BI265" s="154" t="str">
        <f>IF($AE265=0,"　",VLOOKUP($AE265,ﾚｰｻﾞOP,11,0))</f>
        <v>-</v>
      </c>
      <c r="BJ265" s="367"/>
      <c r="BK265" s="154" t="str">
        <f t="shared" si="576"/>
        <v>-</v>
      </c>
      <c r="BL265" s="367"/>
      <c r="BM265" s="154" t="str">
        <f t="shared" si="577"/>
        <v>-</v>
      </c>
      <c r="BN265" s="367"/>
      <c r="BO265" s="1871" t="str">
        <f t="shared" si="578"/>
        <v>-</v>
      </c>
      <c r="BP265" s="1872"/>
      <c r="BQ265" s="1873" t="str">
        <f t="shared" si="614"/>
        <v>-</v>
      </c>
      <c r="BR265" s="1874"/>
      <c r="BS265" s="1873" t="str">
        <f t="shared" si="580"/>
        <v>-</v>
      </c>
      <c r="BT265" s="1874"/>
      <c r="BU265" s="1873" t="str">
        <f t="shared" si="581"/>
        <v>-</v>
      </c>
      <c r="BV265" s="1874"/>
      <c r="BW265" s="1873" t="str">
        <f t="shared" si="582"/>
        <v>-</v>
      </c>
      <c r="BX265" s="1872"/>
      <c r="BY265" s="1873" t="str">
        <f t="shared" si="583"/>
        <v>-</v>
      </c>
      <c r="BZ265" s="1874"/>
      <c r="CA265" s="1873" t="str">
        <f t="shared" si="584"/>
        <v>-</v>
      </c>
      <c r="CB265" s="1872"/>
      <c r="CC265" s="1873" t="str">
        <f t="shared" si="585"/>
        <v>-</v>
      </c>
      <c r="CD265" s="1872"/>
      <c r="CE265" s="1873" t="str">
        <f t="shared" si="586"/>
        <v>-</v>
      </c>
      <c r="CF265" s="1874"/>
      <c r="CG265" s="1871" t="str">
        <f t="shared" si="587"/>
        <v>-</v>
      </c>
      <c r="CH265" s="1872"/>
      <c r="CI265" s="1873" t="str">
        <f t="shared" si="588"/>
        <v>-</v>
      </c>
      <c r="CJ265" s="1874"/>
      <c r="CK265" s="1873" t="str">
        <f t="shared" si="589"/>
        <v>-</v>
      </c>
      <c r="CL265" s="1872"/>
      <c r="CM265" s="1873" t="str">
        <f t="shared" si="590"/>
        <v>-</v>
      </c>
      <c r="CN265" s="1872"/>
      <c r="CO265" s="1871" t="str">
        <f t="shared" si="591"/>
        <v>-</v>
      </c>
      <c r="CP265" s="1872"/>
      <c r="CQ265" s="1871" t="str">
        <f t="shared" si="592"/>
        <v>-</v>
      </c>
      <c r="CR265" s="1872"/>
      <c r="CS265" s="1873" t="str">
        <f t="shared" si="593"/>
        <v>-</v>
      </c>
      <c r="CT265" s="1872"/>
      <c r="CU265" s="1871"/>
      <c r="CV265" s="1872"/>
      <c r="CW265" s="1873" t="str">
        <f t="shared" si="594"/>
        <v>-</v>
      </c>
      <c r="CX265" s="1872"/>
      <c r="CY265" s="1871" t="str">
        <f t="shared" si="595"/>
        <v>-</v>
      </c>
      <c r="CZ265" s="1872"/>
      <c r="DA265" s="1873" t="str">
        <f t="shared" si="596"/>
        <v>-</v>
      </c>
      <c r="DB265" s="1874"/>
      <c r="DC265" s="1871" t="str">
        <f t="shared" si="597"/>
        <v>-</v>
      </c>
      <c r="DD265" s="1872"/>
      <c r="DE265" s="1875">
        <f t="shared" si="611"/>
        <v>0</v>
      </c>
      <c r="DF265" s="1876"/>
      <c r="DG265" s="818">
        <f t="shared" si="615"/>
        <v>0</v>
      </c>
      <c r="DH265" s="1877"/>
      <c r="DI265" s="1873">
        <f t="shared" si="612"/>
        <v>0</v>
      </c>
      <c r="DJ265" s="1876"/>
      <c r="DK265" s="1875">
        <f t="shared" si="608"/>
        <v>0</v>
      </c>
      <c r="DL265" s="1876"/>
      <c r="DM265" s="1875">
        <f t="shared" si="521"/>
        <v>0</v>
      </c>
      <c r="DN265" s="1876"/>
      <c r="DO265" s="1871">
        <f t="shared" si="598"/>
        <v>0</v>
      </c>
      <c r="DP265" s="1877"/>
      <c r="DQ265" s="1871">
        <f t="shared" si="599"/>
        <v>0</v>
      </c>
      <c r="DR265" s="1876"/>
      <c r="DS265" s="1871">
        <f t="shared" si="600"/>
        <v>0</v>
      </c>
      <c r="DT265" s="1877"/>
      <c r="DU265" s="1871">
        <f t="shared" si="601"/>
        <v>0</v>
      </c>
      <c r="DV265" s="1876"/>
      <c r="DW265" s="1878">
        <f>IF(AN265=1,1,0)</f>
        <v>0</v>
      </c>
      <c r="DX265" s="1877"/>
      <c r="DY265" s="1873">
        <f t="shared" si="556"/>
        <v>0</v>
      </c>
      <c r="DZ265" s="1876"/>
      <c r="EA265" s="1873">
        <f>IF(AP265=1,1,0)</f>
        <v>0</v>
      </c>
      <c r="EB265" s="1876"/>
      <c r="EC265" s="820">
        <f>IF(AQ265=1,1,0)</f>
        <v>0</v>
      </c>
      <c r="ED265" s="1879"/>
      <c r="EE265" s="822">
        <f>IF(AV265=0,0,1)</f>
        <v>0</v>
      </c>
      <c r="EF265" s="1880"/>
      <c r="EG265" s="273"/>
      <c r="EH265" s="274"/>
      <c r="EI265" s="275"/>
      <c r="EJ265" s="276"/>
      <c r="EK265" s="275"/>
      <c r="EL265" s="277"/>
      <c r="EM265" s="829" t="str">
        <f t="shared" si="602"/>
        <v xml:space="preserve"> </v>
      </c>
      <c r="EN265" s="1877"/>
      <c r="EO265" s="1871">
        <f t="shared" si="603"/>
        <v>0</v>
      </c>
      <c r="EP265" s="1876"/>
      <c r="ER265" s="1881"/>
      <c r="ET265" s="1457">
        <v>45847</v>
      </c>
      <c r="EU265" s="259">
        <v>4163260</v>
      </c>
      <c r="EV265" s="1457">
        <v>45847</v>
      </c>
      <c r="EW265" s="259">
        <v>4163260</v>
      </c>
      <c r="EX265" s="1873"/>
      <c r="EY265" s="1872"/>
      <c r="EZ265" s="1873"/>
      <c r="FA265" s="1872"/>
      <c r="FB265" s="1873">
        <v>45784</v>
      </c>
      <c r="FC265" s="1872">
        <v>4163175</v>
      </c>
      <c r="FD265" s="1873"/>
      <c r="FE265" s="1872"/>
      <c r="FF265" s="1871"/>
      <c r="FG265" s="1872"/>
      <c r="FH265" s="1873"/>
      <c r="FI265" s="1872"/>
      <c r="FJ265" s="154">
        <v>45847</v>
      </c>
      <c r="FK265" s="373">
        <v>4163261</v>
      </c>
      <c r="FL265" s="155">
        <f t="shared" si="613"/>
        <v>1</v>
      </c>
      <c r="FM265" s="1874"/>
      <c r="FN265" s="1873"/>
      <c r="FO265" s="1872"/>
      <c r="FP265" s="1873"/>
      <c r="FQ265" s="1872"/>
      <c r="FS265" s="1873"/>
      <c r="FT265" s="1872"/>
    </row>
    <row r="266" spans="1:176" ht="18.600000000000001" customHeight="1">
      <c r="A266" s="228">
        <f t="shared" si="477"/>
        <v>256</v>
      </c>
      <c r="B266" s="343" t="str">
        <f t="shared" si="616"/>
        <v>4IE</v>
      </c>
      <c r="C266" s="1749">
        <v>45901</v>
      </c>
      <c r="D266" s="1882" t="s">
        <v>1024</v>
      </c>
      <c r="E266" s="1883">
        <v>89610102</v>
      </c>
      <c r="F266" s="1884" t="s">
        <v>2230</v>
      </c>
      <c r="G266" s="1885"/>
      <c r="H266" s="1886" t="s">
        <v>630</v>
      </c>
      <c r="I266" s="1887" t="s">
        <v>64</v>
      </c>
      <c r="J266" s="1887" t="s">
        <v>20</v>
      </c>
      <c r="K266" s="1888" t="s">
        <v>11</v>
      </c>
      <c r="L266" s="1889"/>
      <c r="M266" s="352">
        <v>45868</v>
      </c>
      <c r="N266" s="1890"/>
      <c r="O266" s="1891">
        <v>45869</v>
      </c>
      <c r="P266" s="1890">
        <v>45870</v>
      </c>
      <c r="Q266" s="1891">
        <v>45870</v>
      </c>
      <c r="R266" s="1890">
        <v>45870</v>
      </c>
      <c r="S266" s="1891">
        <v>45870</v>
      </c>
      <c r="T266" s="1890">
        <v>45870</v>
      </c>
      <c r="U266" s="1892">
        <v>45873</v>
      </c>
      <c r="V266" s="1890">
        <v>45874</v>
      </c>
      <c r="W266" s="1893">
        <v>45875</v>
      </c>
      <c r="X266" s="1894">
        <v>45875</v>
      </c>
      <c r="Y266" s="1895">
        <v>45888</v>
      </c>
      <c r="Z266" s="1896">
        <v>45888</v>
      </c>
      <c r="AA266" s="1897"/>
      <c r="AB266" s="1896"/>
      <c r="AC266" s="1898"/>
      <c r="AD266" s="1899"/>
      <c r="AE266" s="1900">
        <v>25</v>
      </c>
      <c r="AF266" s="363" t="str">
        <f t="shared" si="564"/>
        <v>4IE</v>
      </c>
      <c r="AG266" s="1901"/>
      <c r="AH266" s="1901"/>
      <c r="AI266" s="1901"/>
      <c r="AJ266" s="1901"/>
      <c r="AK266" s="1901"/>
      <c r="AL266" s="1901"/>
      <c r="AM266" s="1901"/>
      <c r="AN266" s="1901"/>
      <c r="AO266" s="1901"/>
      <c r="AP266" s="1902"/>
      <c r="AQ266" s="1901"/>
      <c r="AR266" s="1901"/>
      <c r="AS266" s="1901"/>
      <c r="AT266" s="1901"/>
      <c r="AU266" s="1903">
        <f t="shared" si="574"/>
        <v>0</v>
      </c>
      <c r="AV266" s="1904">
        <f t="shared" si="575"/>
        <v>0</v>
      </c>
      <c r="AW266" s="590" t="str">
        <f>IF($AE266=0,"　",VLOOKUP($AE266,ﾚｰｻﾞOP,5,0))</f>
        <v>-</v>
      </c>
      <c r="AX266" s="369"/>
      <c r="AY266" s="154" t="str">
        <f>IF($AE266=0,"　",VLOOKUP($AE266,ﾚｰｻﾞOP,6,0))</f>
        <v>-</v>
      </c>
      <c r="AZ266" s="367"/>
      <c r="BA266" s="154" t="str">
        <f>IF($AE266=0,"　",VLOOKUP($AE266,ﾚｰｻﾞOP,7,0))</f>
        <v>-</v>
      </c>
      <c r="BB266" s="367"/>
      <c r="BC266" s="368" t="str">
        <f>IF($AE266=0,"　",VLOOKUP($AE266,ﾚｰｻﾞOP,8,0))</f>
        <v>-</v>
      </c>
      <c r="BD266" s="369"/>
      <c r="BE266" s="154" t="str">
        <f>IF($AE266=0,"　",VLOOKUP($AE266,ﾚｰｻﾞOP,9,0))</f>
        <v>-</v>
      </c>
      <c r="BF266" s="367"/>
      <c r="BG266" s="368" t="str">
        <f>IF($AE266=0,"　",VLOOKUP($AE266,ﾚｰｻﾞOP,10,0))</f>
        <v>-</v>
      </c>
      <c r="BH266" s="367"/>
      <c r="BI266" s="154" t="str">
        <f>IF($AE266=0,"　",VLOOKUP($AE266,ﾚｰｻﾞOP,11,0))</f>
        <v>-</v>
      </c>
      <c r="BJ266" s="367"/>
      <c r="BK266" s="154" t="str">
        <f t="shared" si="576"/>
        <v>-</v>
      </c>
      <c r="BL266" s="367"/>
      <c r="BM266" s="154" t="str">
        <f t="shared" si="577"/>
        <v>-</v>
      </c>
      <c r="BN266" s="367"/>
      <c r="BO266" s="1905" t="str">
        <f t="shared" si="578"/>
        <v>-</v>
      </c>
      <c r="BP266" s="1906"/>
      <c r="BQ266" s="1907" t="str">
        <f t="shared" si="614"/>
        <v>-</v>
      </c>
      <c r="BR266" s="1908"/>
      <c r="BS266" s="1907" t="str">
        <f t="shared" si="580"/>
        <v>-</v>
      </c>
      <c r="BT266" s="1908"/>
      <c r="BU266" s="1907" t="str">
        <f t="shared" si="581"/>
        <v>-</v>
      </c>
      <c r="BV266" s="1908"/>
      <c r="BW266" s="1907" t="str">
        <f t="shared" si="582"/>
        <v>-</v>
      </c>
      <c r="BX266" s="1906"/>
      <c r="BY266" s="1907" t="str">
        <f t="shared" si="583"/>
        <v>-</v>
      </c>
      <c r="BZ266" s="1908"/>
      <c r="CA266" s="1907" t="str">
        <f t="shared" si="584"/>
        <v>-</v>
      </c>
      <c r="CB266" s="1906"/>
      <c r="CC266" s="1907" t="str">
        <f t="shared" si="585"/>
        <v>-</v>
      </c>
      <c r="CD266" s="1906"/>
      <c r="CE266" s="1907" t="str">
        <f t="shared" si="586"/>
        <v>-</v>
      </c>
      <c r="CF266" s="1908"/>
      <c r="CG266" s="1905" t="str">
        <f t="shared" si="587"/>
        <v>-</v>
      </c>
      <c r="CH266" s="1906"/>
      <c r="CI266" s="1907" t="str">
        <f t="shared" si="588"/>
        <v>-</v>
      </c>
      <c r="CJ266" s="1908"/>
      <c r="CK266" s="1907" t="str">
        <f t="shared" si="589"/>
        <v>-</v>
      </c>
      <c r="CL266" s="1906"/>
      <c r="CM266" s="1907" t="str">
        <f t="shared" si="590"/>
        <v>-</v>
      </c>
      <c r="CN266" s="1906"/>
      <c r="CO266" s="1905" t="str">
        <f t="shared" si="591"/>
        <v>-</v>
      </c>
      <c r="CP266" s="1906"/>
      <c r="CQ266" s="1905" t="str">
        <f t="shared" si="592"/>
        <v>-</v>
      </c>
      <c r="CR266" s="1906"/>
      <c r="CS266" s="1907" t="str">
        <f t="shared" si="593"/>
        <v>-</v>
      </c>
      <c r="CT266" s="1906"/>
      <c r="CU266" s="1905"/>
      <c r="CV266" s="1906"/>
      <c r="CW266" s="1907" t="str">
        <f t="shared" si="594"/>
        <v>-</v>
      </c>
      <c r="CX266" s="1906"/>
      <c r="CY266" s="1905" t="str">
        <f t="shared" si="595"/>
        <v>-</v>
      </c>
      <c r="CZ266" s="1906"/>
      <c r="DA266" s="1907" t="str">
        <f t="shared" si="596"/>
        <v>-</v>
      </c>
      <c r="DB266" s="1908"/>
      <c r="DC266" s="1905" t="str">
        <f t="shared" si="597"/>
        <v>-</v>
      </c>
      <c r="DD266" s="1906"/>
      <c r="DE266" s="1909">
        <f t="shared" si="611"/>
        <v>0</v>
      </c>
      <c r="DF266" s="1910"/>
      <c r="DG266" s="818">
        <f t="shared" si="615"/>
        <v>0</v>
      </c>
      <c r="DH266" s="1911"/>
      <c r="DI266" s="1907">
        <f t="shared" si="612"/>
        <v>0</v>
      </c>
      <c r="DJ266" s="1910"/>
      <c r="DK266" s="1909">
        <f t="shared" si="608"/>
        <v>0</v>
      </c>
      <c r="DL266" s="1910"/>
      <c r="DM266" s="1909">
        <f t="shared" si="521"/>
        <v>0</v>
      </c>
      <c r="DN266" s="1910"/>
      <c r="DO266" s="1905">
        <f t="shared" si="598"/>
        <v>0</v>
      </c>
      <c r="DP266" s="1911"/>
      <c r="DQ266" s="1905">
        <f t="shared" si="599"/>
        <v>0</v>
      </c>
      <c r="DR266" s="1910"/>
      <c r="DS266" s="1905">
        <f t="shared" si="600"/>
        <v>0</v>
      </c>
      <c r="DT266" s="1911"/>
      <c r="DU266" s="1905">
        <f t="shared" si="601"/>
        <v>0</v>
      </c>
      <c r="DV266" s="1910"/>
      <c r="DW266" s="1912">
        <f>IF(AN266=1,1,0)</f>
        <v>0</v>
      </c>
      <c r="DX266" s="1911"/>
      <c r="DY266" s="1907">
        <f t="shared" si="556"/>
        <v>0</v>
      </c>
      <c r="DZ266" s="1910"/>
      <c r="EA266" s="1907">
        <f>IF(AP266=1,1,0)</f>
        <v>0</v>
      </c>
      <c r="EB266" s="1910"/>
      <c r="EC266" s="820">
        <f>IF(AQ266=1,1,0)</f>
        <v>0</v>
      </c>
      <c r="ED266" s="1913"/>
      <c r="EE266" s="822">
        <f>IF(AV266=0,0,1)</f>
        <v>0</v>
      </c>
      <c r="EF266" s="1914"/>
      <c r="EG266" s="273"/>
      <c r="EH266" s="274"/>
      <c r="EI266" s="275"/>
      <c r="EJ266" s="276"/>
      <c r="EK266" s="275"/>
      <c r="EL266" s="277"/>
      <c r="EM266" s="829" t="str">
        <f t="shared" si="602"/>
        <v xml:space="preserve"> </v>
      </c>
      <c r="EN266" s="1911"/>
      <c r="EO266" s="1905">
        <f t="shared" si="603"/>
        <v>0</v>
      </c>
      <c r="EP266" s="1910"/>
      <c r="ER266" s="1915"/>
      <c r="ET266" s="1457">
        <v>45847</v>
      </c>
      <c r="EU266" s="259">
        <v>4163260</v>
      </c>
      <c r="EV266" s="1457">
        <v>45847</v>
      </c>
      <c r="EW266" s="259">
        <v>4163260</v>
      </c>
      <c r="EX266" s="1907"/>
      <c r="EY266" s="1906"/>
      <c r="EZ266" s="1907"/>
      <c r="FA266" s="1906"/>
      <c r="FB266" s="1907"/>
      <c r="FC266" s="1906"/>
      <c r="FD266" s="1907">
        <v>45854</v>
      </c>
      <c r="FE266" s="1906">
        <v>4163263</v>
      </c>
      <c r="FF266" s="1905"/>
      <c r="FG266" s="1906"/>
      <c r="FH266" s="1907">
        <v>45840</v>
      </c>
      <c r="FI266" s="1906">
        <v>4163264</v>
      </c>
      <c r="FJ266" s="154">
        <v>45847</v>
      </c>
      <c r="FK266" s="373">
        <v>4163261</v>
      </c>
      <c r="FL266" s="155">
        <f t="shared" si="613"/>
        <v>1</v>
      </c>
      <c r="FM266" s="1908"/>
      <c r="FN266" s="1907"/>
      <c r="FO266" s="1906"/>
      <c r="FP266" s="1907"/>
      <c r="FQ266" s="1906"/>
      <c r="FS266" s="1907"/>
      <c r="FT266" s="1906"/>
    </row>
    <row r="267" spans="1:176" ht="18.600000000000001" customHeight="1">
      <c r="A267" s="228">
        <f t="shared" si="477"/>
        <v>257</v>
      </c>
      <c r="B267" s="343" t="str">
        <f t="shared" si="616"/>
        <v>4IE</v>
      </c>
      <c r="C267" s="1749">
        <v>45901</v>
      </c>
      <c r="D267" s="1916" t="s">
        <v>40</v>
      </c>
      <c r="E267" s="1917" t="s">
        <v>1127</v>
      </c>
      <c r="F267" s="595" t="s">
        <v>2231</v>
      </c>
      <c r="G267" s="1918"/>
      <c r="H267" s="597" t="s">
        <v>630</v>
      </c>
      <c r="I267" s="598" t="s">
        <v>48</v>
      </c>
      <c r="J267" s="1357" t="s">
        <v>94</v>
      </c>
      <c r="K267" s="1919" t="s">
        <v>503</v>
      </c>
      <c r="L267" s="1920"/>
      <c r="M267" s="352">
        <v>45869</v>
      </c>
      <c r="N267" s="1921">
        <v>45863</v>
      </c>
      <c r="O267" s="1922">
        <v>45870</v>
      </c>
      <c r="P267" s="1921">
        <v>45867</v>
      </c>
      <c r="Q267" s="1922">
        <v>45871</v>
      </c>
      <c r="R267" s="1921">
        <v>45870</v>
      </c>
      <c r="S267" s="1922">
        <v>45871</v>
      </c>
      <c r="T267" s="1921">
        <v>45870</v>
      </c>
      <c r="U267" s="1923">
        <v>45874</v>
      </c>
      <c r="V267" s="1921">
        <v>45873</v>
      </c>
      <c r="W267" s="1924">
        <v>45876</v>
      </c>
      <c r="X267" s="1925">
        <v>45875</v>
      </c>
      <c r="Y267" s="1926">
        <v>45889</v>
      </c>
      <c r="Z267" s="1926">
        <v>45889</v>
      </c>
      <c r="AA267" s="1927"/>
      <c r="AB267" s="1926"/>
      <c r="AC267" s="251" t="s">
        <v>633</v>
      </c>
      <c r="AD267" s="1928"/>
      <c r="AE267" s="1929">
        <v>2</v>
      </c>
      <c r="AF267" s="363" t="str">
        <f t="shared" si="564"/>
        <v>4IE</v>
      </c>
      <c r="AG267" s="1930">
        <v>1</v>
      </c>
      <c r="AH267" s="1930"/>
      <c r="AI267" s="1930"/>
      <c r="AJ267" s="1930"/>
      <c r="AK267" s="1930"/>
      <c r="AL267" s="1930"/>
      <c r="AM267" s="1930"/>
      <c r="AN267" s="1930"/>
      <c r="AO267" s="1930"/>
      <c r="AP267" s="1931">
        <v>1</v>
      </c>
      <c r="AQ267" s="1930">
        <v>1</v>
      </c>
      <c r="AR267" s="1930">
        <v>1</v>
      </c>
      <c r="AS267" s="1930"/>
      <c r="AT267" s="1930"/>
      <c r="AU267" s="1932">
        <f t="shared" si="574"/>
        <v>0</v>
      </c>
      <c r="AV267" s="1933">
        <f t="shared" si="575"/>
        <v>1</v>
      </c>
      <c r="AW267" s="590">
        <v>45861</v>
      </c>
      <c r="AX267" s="369">
        <v>4163251</v>
      </c>
      <c r="AY267" s="154">
        <v>45861</v>
      </c>
      <c r="AZ267" s="367">
        <v>4163252</v>
      </c>
      <c r="BA267" s="154">
        <v>45861</v>
      </c>
      <c r="BB267" s="367">
        <v>4163253</v>
      </c>
      <c r="BC267" s="368">
        <v>45861</v>
      </c>
      <c r="BD267" s="369">
        <v>4163254</v>
      </c>
      <c r="BE267" s="154">
        <v>45861</v>
      </c>
      <c r="BF267" s="367">
        <v>4163255</v>
      </c>
      <c r="BG267" s="368">
        <v>45861</v>
      </c>
      <c r="BH267" s="367">
        <v>4163256</v>
      </c>
      <c r="BI267" s="154">
        <v>45826</v>
      </c>
      <c r="BJ267" s="367">
        <v>4163230</v>
      </c>
      <c r="BK267" s="154" t="str">
        <f t="shared" si="576"/>
        <v>-</v>
      </c>
      <c r="BL267" s="367"/>
      <c r="BM267" s="154" t="str">
        <f t="shared" si="577"/>
        <v>-</v>
      </c>
      <c r="BN267" s="367"/>
      <c r="BO267" s="1934" t="str">
        <f t="shared" si="578"/>
        <v>-</v>
      </c>
      <c r="BP267" s="1935"/>
      <c r="BQ267" s="1936" t="str">
        <f t="shared" si="614"/>
        <v>-</v>
      </c>
      <c r="BR267" s="1937"/>
      <c r="BS267" s="1936" t="str">
        <f t="shared" si="580"/>
        <v>-</v>
      </c>
      <c r="BT267" s="1937"/>
      <c r="BU267" s="1936" t="str">
        <f t="shared" si="581"/>
        <v>-</v>
      </c>
      <c r="BV267" s="1937"/>
      <c r="BW267" s="1936" t="str">
        <f t="shared" si="582"/>
        <v>-</v>
      </c>
      <c r="BX267" s="1935"/>
      <c r="BY267" s="1936" t="str">
        <f t="shared" si="583"/>
        <v>-</v>
      </c>
      <c r="BZ267" s="1937"/>
      <c r="CA267" s="1936" t="str">
        <f t="shared" si="584"/>
        <v>-</v>
      </c>
      <c r="CB267" s="1935"/>
      <c r="CC267" s="1936" t="str">
        <f t="shared" si="585"/>
        <v>-</v>
      </c>
      <c r="CD267" s="1935"/>
      <c r="CE267" s="1936" t="str">
        <f t="shared" si="586"/>
        <v>-</v>
      </c>
      <c r="CF267" s="1937"/>
      <c r="CG267" s="1934" t="str">
        <f t="shared" si="587"/>
        <v>-</v>
      </c>
      <c r="CH267" s="1935"/>
      <c r="CI267" s="1936" t="str">
        <f t="shared" si="588"/>
        <v>-</v>
      </c>
      <c r="CJ267" s="1937"/>
      <c r="CK267" s="1936" t="str">
        <f t="shared" si="589"/>
        <v>-</v>
      </c>
      <c r="CL267" s="1935"/>
      <c r="CM267" s="1936" t="str">
        <f t="shared" si="590"/>
        <v>-</v>
      </c>
      <c r="CN267" s="1935"/>
      <c r="CO267" s="1934" t="str">
        <f t="shared" si="591"/>
        <v>-</v>
      </c>
      <c r="CP267" s="1935"/>
      <c r="CQ267" s="1934" t="str">
        <f t="shared" si="592"/>
        <v>-</v>
      </c>
      <c r="CR267" s="1935"/>
      <c r="CS267" s="1936" t="str">
        <f t="shared" si="593"/>
        <v>-</v>
      </c>
      <c r="CT267" s="1935"/>
      <c r="CU267" s="1934"/>
      <c r="CV267" s="1935"/>
      <c r="CW267" s="1936" t="str">
        <f t="shared" si="594"/>
        <v>-</v>
      </c>
      <c r="CX267" s="1935"/>
      <c r="CY267" s="1934" t="str">
        <f t="shared" si="595"/>
        <v>-</v>
      </c>
      <c r="CZ267" s="1935"/>
      <c r="DA267" s="1936" t="str">
        <f t="shared" si="596"/>
        <v>-</v>
      </c>
      <c r="DB267" s="1937"/>
      <c r="DC267" s="1934" t="str">
        <f t="shared" si="597"/>
        <v>-</v>
      </c>
      <c r="DD267" s="1935"/>
      <c r="DE267" s="1938">
        <v>45855</v>
      </c>
      <c r="DF267" s="1939">
        <v>4163317</v>
      </c>
      <c r="DG267" s="818">
        <f t="shared" si="615"/>
        <v>0</v>
      </c>
      <c r="DH267" s="1940"/>
      <c r="DI267" s="1936">
        <v>45756</v>
      </c>
      <c r="DJ267" s="373">
        <v>4163131</v>
      </c>
      <c r="DK267" s="1938">
        <f t="shared" si="608"/>
        <v>0</v>
      </c>
      <c r="DL267" s="1939"/>
      <c r="DM267" s="1938">
        <f t="shared" si="521"/>
        <v>0</v>
      </c>
      <c r="DN267" s="1939"/>
      <c r="DO267" s="1934">
        <f t="shared" si="598"/>
        <v>0</v>
      </c>
      <c r="DP267" s="1940"/>
      <c r="DQ267" s="1934">
        <f t="shared" si="599"/>
        <v>0</v>
      </c>
      <c r="DR267" s="1939"/>
      <c r="DS267" s="1934">
        <f t="shared" si="600"/>
        <v>0</v>
      </c>
      <c r="DT267" s="1940"/>
      <c r="DU267" s="1934">
        <f t="shared" si="601"/>
        <v>0</v>
      </c>
      <c r="DV267" s="1939"/>
      <c r="DW267" s="1941">
        <f>IF(AN267=1,1,0)</f>
        <v>0</v>
      </c>
      <c r="DX267" s="1940"/>
      <c r="DY267" s="1936">
        <f t="shared" si="556"/>
        <v>0</v>
      </c>
      <c r="DZ267" s="1939"/>
      <c r="EA267" s="1936">
        <v>45826</v>
      </c>
      <c r="EB267" s="1939">
        <v>4163234</v>
      </c>
      <c r="EC267" s="820">
        <v>45798</v>
      </c>
      <c r="ED267" s="1942">
        <v>4163196</v>
      </c>
      <c r="EE267" s="822">
        <v>45520</v>
      </c>
      <c r="EF267" s="1846">
        <v>4063333</v>
      </c>
      <c r="EG267" s="273"/>
      <c r="EH267" s="274"/>
      <c r="EI267" s="275"/>
      <c r="EJ267" s="276"/>
      <c r="EK267" s="275"/>
      <c r="EL267" s="277"/>
      <c r="EM267" s="829" t="str">
        <f t="shared" si="602"/>
        <v xml:space="preserve"> </v>
      </c>
      <c r="EN267" s="1940"/>
      <c r="EO267" s="1934">
        <f t="shared" si="603"/>
        <v>0</v>
      </c>
      <c r="EP267" s="1939"/>
      <c r="ER267" s="1943"/>
      <c r="ET267" s="1944" t="str">
        <f>IF($AE267=0,"　",VLOOKUP($AE267,ﾚｰｻﾞOP,60,0))</f>
        <v>-</v>
      </c>
      <c r="EU267" s="1945"/>
      <c r="EV267" s="1944" t="str">
        <f>IF($AE267=0,"　",VLOOKUP($AE267,ﾚｰｻﾞOP,60,0))</f>
        <v>-</v>
      </c>
      <c r="EW267" s="1945"/>
      <c r="EX267" s="1274"/>
      <c r="EY267" s="1273"/>
      <c r="EZ267" s="1936"/>
      <c r="FA267" s="1935"/>
      <c r="FB267" s="1936"/>
      <c r="FC267" s="1935"/>
      <c r="FD267" s="1936"/>
      <c r="FE267" s="1935"/>
      <c r="FF267" s="1934"/>
      <c r="FG267" s="1935"/>
      <c r="FH267" s="1936"/>
      <c r="FI267" s="1935"/>
      <c r="FJ267" s="154" t="str">
        <f>IF($AE267=0,"　",VLOOKUP($AE267,ﾚｰｻﾞOP,67,0))</f>
        <v>-</v>
      </c>
      <c r="FK267" s="1939"/>
      <c r="FL267" s="155" t="str">
        <f t="shared" si="613"/>
        <v>-</v>
      </c>
      <c r="FM267" s="1937"/>
      <c r="FN267" s="1936"/>
      <c r="FO267" s="1935"/>
      <c r="FP267" s="1936"/>
      <c r="FQ267" s="1935"/>
      <c r="FS267" s="1936"/>
      <c r="FT267" s="1935"/>
    </row>
    <row r="268" spans="1:176" ht="18.600000000000001" customHeight="1">
      <c r="A268" s="228">
        <f t="shared" si="477"/>
        <v>258</v>
      </c>
      <c r="B268" s="343" t="str">
        <f t="shared" si="616"/>
        <v>4IE</v>
      </c>
      <c r="C268" s="1749">
        <v>45901</v>
      </c>
      <c r="D268" s="1916" t="s">
        <v>40</v>
      </c>
      <c r="E268" s="1946" t="s">
        <v>1128</v>
      </c>
      <c r="F268" s="595" t="s">
        <v>2232</v>
      </c>
      <c r="G268" s="1947"/>
      <c r="H268" s="597" t="s">
        <v>630</v>
      </c>
      <c r="I268" s="598" t="s">
        <v>48</v>
      </c>
      <c r="J268" s="1357" t="s">
        <v>94</v>
      </c>
      <c r="K268" s="1919" t="s">
        <v>503</v>
      </c>
      <c r="L268" s="1948"/>
      <c r="M268" s="352">
        <v>45869</v>
      </c>
      <c r="N268" s="1949">
        <v>45863</v>
      </c>
      <c r="O268" s="1950">
        <v>45870</v>
      </c>
      <c r="P268" s="1949">
        <v>45867</v>
      </c>
      <c r="Q268" s="1950">
        <v>45871</v>
      </c>
      <c r="R268" s="1949">
        <v>45871</v>
      </c>
      <c r="S268" s="1950">
        <v>45871</v>
      </c>
      <c r="T268" s="1949">
        <v>45870</v>
      </c>
      <c r="U268" s="1951">
        <v>45874</v>
      </c>
      <c r="V268" s="1949">
        <v>45874</v>
      </c>
      <c r="W268" s="1952">
        <v>45876</v>
      </c>
      <c r="X268" s="1953">
        <v>45877</v>
      </c>
      <c r="Y268" s="1954">
        <v>45889</v>
      </c>
      <c r="Z268" s="1954">
        <v>45889</v>
      </c>
      <c r="AA268" s="1955"/>
      <c r="AB268" s="1954"/>
      <c r="AC268" s="251" t="s">
        <v>633</v>
      </c>
      <c r="AD268" s="1956"/>
      <c r="AE268" s="1957">
        <v>2</v>
      </c>
      <c r="AF268" s="363" t="str">
        <f t="shared" si="564"/>
        <v>4IE</v>
      </c>
      <c r="AG268" s="1958">
        <v>1</v>
      </c>
      <c r="AH268" s="1958"/>
      <c r="AI268" s="1958"/>
      <c r="AJ268" s="1958"/>
      <c r="AK268" s="1958"/>
      <c r="AL268" s="1958"/>
      <c r="AM268" s="1958"/>
      <c r="AN268" s="1958"/>
      <c r="AO268" s="1958"/>
      <c r="AP268" s="1959">
        <v>1</v>
      </c>
      <c r="AQ268" s="1958">
        <v>1</v>
      </c>
      <c r="AR268" s="1958">
        <v>1</v>
      </c>
      <c r="AS268" s="1958"/>
      <c r="AT268" s="1958"/>
      <c r="AU268" s="1960">
        <f t="shared" si="574"/>
        <v>0</v>
      </c>
      <c r="AV268" s="1961">
        <f t="shared" si="575"/>
        <v>1</v>
      </c>
      <c r="AW268" s="590">
        <v>45861</v>
      </c>
      <c r="AX268" s="369">
        <v>4163251</v>
      </c>
      <c r="AY268" s="154">
        <v>45861</v>
      </c>
      <c r="AZ268" s="367">
        <v>4163252</v>
      </c>
      <c r="BA268" s="154">
        <v>45861</v>
      </c>
      <c r="BB268" s="367">
        <v>4163253</v>
      </c>
      <c r="BC268" s="368">
        <v>45861</v>
      </c>
      <c r="BD268" s="369">
        <v>4163254</v>
      </c>
      <c r="BE268" s="154">
        <v>45861</v>
      </c>
      <c r="BF268" s="367">
        <v>4163255</v>
      </c>
      <c r="BG268" s="368">
        <v>45861</v>
      </c>
      <c r="BH268" s="367">
        <v>4163256</v>
      </c>
      <c r="BI268" s="154">
        <v>45826</v>
      </c>
      <c r="BJ268" s="367">
        <v>4163230</v>
      </c>
      <c r="BK268" s="154" t="str">
        <f t="shared" si="576"/>
        <v>-</v>
      </c>
      <c r="BL268" s="367"/>
      <c r="BM268" s="154" t="str">
        <f t="shared" si="577"/>
        <v>-</v>
      </c>
      <c r="BN268" s="367"/>
      <c r="BO268" s="1962" t="str">
        <f t="shared" si="578"/>
        <v>-</v>
      </c>
      <c r="BP268" s="1963"/>
      <c r="BQ268" s="1964" t="str">
        <f t="shared" si="614"/>
        <v>-</v>
      </c>
      <c r="BR268" s="1965"/>
      <c r="BS268" s="1964" t="str">
        <f t="shared" si="580"/>
        <v>-</v>
      </c>
      <c r="BT268" s="1965"/>
      <c r="BU268" s="1964" t="str">
        <f t="shared" si="581"/>
        <v>-</v>
      </c>
      <c r="BV268" s="1965"/>
      <c r="BW268" s="1964" t="str">
        <f t="shared" si="582"/>
        <v>-</v>
      </c>
      <c r="BX268" s="1963"/>
      <c r="BY268" s="1964" t="str">
        <f t="shared" si="583"/>
        <v>-</v>
      </c>
      <c r="BZ268" s="1965"/>
      <c r="CA268" s="1964" t="str">
        <f t="shared" si="584"/>
        <v>-</v>
      </c>
      <c r="CB268" s="1963"/>
      <c r="CC268" s="1964" t="str">
        <f t="shared" si="585"/>
        <v>-</v>
      </c>
      <c r="CD268" s="1963"/>
      <c r="CE268" s="1964" t="str">
        <f t="shared" si="586"/>
        <v>-</v>
      </c>
      <c r="CF268" s="1965"/>
      <c r="CG268" s="1962" t="str">
        <f t="shared" si="587"/>
        <v>-</v>
      </c>
      <c r="CH268" s="1963"/>
      <c r="CI268" s="1964" t="str">
        <f t="shared" si="588"/>
        <v>-</v>
      </c>
      <c r="CJ268" s="1965"/>
      <c r="CK268" s="1964" t="str">
        <f t="shared" si="589"/>
        <v>-</v>
      </c>
      <c r="CL268" s="1963"/>
      <c r="CM268" s="1964" t="str">
        <f t="shared" si="590"/>
        <v>-</v>
      </c>
      <c r="CN268" s="1963"/>
      <c r="CO268" s="1962" t="str">
        <f t="shared" si="591"/>
        <v>-</v>
      </c>
      <c r="CP268" s="1963"/>
      <c r="CQ268" s="1962" t="str">
        <f t="shared" si="592"/>
        <v>-</v>
      </c>
      <c r="CR268" s="1963"/>
      <c r="CS268" s="1964" t="str">
        <f t="shared" si="593"/>
        <v>-</v>
      </c>
      <c r="CT268" s="1963"/>
      <c r="CU268" s="1962"/>
      <c r="CV268" s="1963"/>
      <c r="CW268" s="1964" t="str">
        <f t="shared" si="594"/>
        <v>-</v>
      </c>
      <c r="CX268" s="1963"/>
      <c r="CY268" s="1962" t="str">
        <f t="shared" si="595"/>
        <v>-</v>
      </c>
      <c r="CZ268" s="1963"/>
      <c r="DA268" s="1964" t="str">
        <f t="shared" si="596"/>
        <v>-</v>
      </c>
      <c r="DB268" s="1965"/>
      <c r="DC268" s="1962" t="str">
        <f t="shared" si="597"/>
        <v>-</v>
      </c>
      <c r="DD268" s="1963"/>
      <c r="DE268" s="1966">
        <v>45855</v>
      </c>
      <c r="DF268" s="1967">
        <v>4163317</v>
      </c>
      <c r="DG268" s="818">
        <f t="shared" si="615"/>
        <v>0</v>
      </c>
      <c r="DH268" s="1968"/>
      <c r="DI268" s="1964">
        <v>45756</v>
      </c>
      <c r="DJ268" s="373">
        <v>4163131</v>
      </c>
      <c r="DK268" s="1966">
        <f t="shared" si="608"/>
        <v>0</v>
      </c>
      <c r="DL268" s="1967"/>
      <c r="DM268" s="1966">
        <f t="shared" ref="DM268:DM273" si="617">IF(AU268=1,1,0)</f>
        <v>0</v>
      </c>
      <c r="DN268" s="1967"/>
      <c r="DO268" s="1962">
        <f t="shared" si="598"/>
        <v>0</v>
      </c>
      <c r="DP268" s="1968"/>
      <c r="DQ268" s="1962">
        <f t="shared" si="599"/>
        <v>0</v>
      </c>
      <c r="DR268" s="1967"/>
      <c r="DS268" s="1962">
        <f t="shared" si="600"/>
        <v>0</v>
      </c>
      <c r="DT268" s="1968"/>
      <c r="DU268" s="1962">
        <f t="shared" si="601"/>
        <v>0</v>
      </c>
      <c r="DV268" s="1967"/>
      <c r="DW268" s="1969">
        <f>IF(AN268=1,1,0)</f>
        <v>0</v>
      </c>
      <c r="DX268" s="1968"/>
      <c r="DY268" s="1964">
        <f t="shared" si="556"/>
        <v>0</v>
      </c>
      <c r="DZ268" s="1967"/>
      <c r="EA268" s="1964">
        <v>45826</v>
      </c>
      <c r="EB268" s="1967">
        <v>4163234</v>
      </c>
      <c r="EC268" s="820">
        <v>45798</v>
      </c>
      <c r="ED268" s="1970">
        <v>4163196</v>
      </c>
      <c r="EE268" s="822">
        <v>45520</v>
      </c>
      <c r="EF268" s="1846">
        <v>4063333</v>
      </c>
      <c r="EG268" s="273"/>
      <c r="EH268" s="274"/>
      <c r="EI268" s="275"/>
      <c r="EJ268" s="276"/>
      <c r="EK268" s="275"/>
      <c r="EL268" s="277"/>
      <c r="EM268" s="829" t="str">
        <f t="shared" si="602"/>
        <v xml:space="preserve"> </v>
      </c>
      <c r="EN268" s="1968"/>
      <c r="EO268" s="1962">
        <f t="shared" si="603"/>
        <v>0</v>
      </c>
      <c r="EP268" s="1967"/>
      <c r="ER268" s="1971"/>
      <c r="ET268" s="1972" t="str">
        <f>IF($AE268=0,"　",VLOOKUP($AE268,ﾚｰｻﾞOP,60,0))</f>
        <v>-</v>
      </c>
      <c r="EU268" s="1973"/>
      <c r="EV268" s="1972" t="str">
        <f>IF($AE268=0,"　",VLOOKUP($AE268,ﾚｰｻﾞOP,60,0))</f>
        <v>-</v>
      </c>
      <c r="EW268" s="1973"/>
      <c r="EX268" s="1274"/>
      <c r="EY268" s="1273"/>
      <c r="EZ268" s="1964"/>
      <c r="FA268" s="1963"/>
      <c r="FB268" s="1964"/>
      <c r="FC268" s="1963"/>
      <c r="FD268" s="1964"/>
      <c r="FE268" s="1963"/>
      <c r="FF268" s="1962"/>
      <c r="FG268" s="1963"/>
      <c r="FH268" s="1964"/>
      <c r="FI268" s="1963"/>
      <c r="FJ268" s="154" t="str">
        <f>IF($AE268=0,"　",VLOOKUP($AE268,ﾚｰｻﾞOP,67,0))</f>
        <v>-</v>
      </c>
      <c r="FK268" s="1967"/>
      <c r="FL268" s="155" t="str">
        <f t="shared" si="613"/>
        <v>-</v>
      </c>
      <c r="FM268" s="1965"/>
      <c r="FN268" s="1964"/>
      <c r="FO268" s="1963"/>
      <c r="FP268" s="1964"/>
      <c r="FQ268" s="1963"/>
      <c r="FS268" s="1964"/>
      <c r="FT268" s="1963"/>
    </row>
    <row r="269" spans="1:176" ht="18.600000000000001" customHeight="1">
      <c r="A269" s="228">
        <f t="shared" si="477"/>
        <v>259</v>
      </c>
      <c r="B269" s="343" t="str">
        <f t="shared" si="616"/>
        <v>4IE</v>
      </c>
      <c r="C269" s="1749">
        <v>45901</v>
      </c>
      <c r="D269" s="1974" t="s">
        <v>62</v>
      </c>
      <c r="E269" s="1975">
        <v>72510087</v>
      </c>
      <c r="F269" s="1976" t="s">
        <v>2233</v>
      </c>
      <c r="G269" s="1977"/>
      <c r="H269" s="1978" t="s">
        <v>632</v>
      </c>
      <c r="I269" s="1979" t="s">
        <v>61</v>
      </c>
      <c r="J269" s="1979" t="s">
        <v>1138</v>
      </c>
      <c r="K269" s="1980" t="s">
        <v>11</v>
      </c>
      <c r="L269" s="1981"/>
      <c r="M269" s="352">
        <v>45870</v>
      </c>
      <c r="N269" s="1982">
        <v>45864</v>
      </c>
      <c r="O269" s="1983">
        <v>45871</v>
      </c>
      <c r="P269" s="1982">
        <v>45868</v>
      </c>
      <c r="Q269" s="1983">
        <v>45873</v>
      </c>
      <c r="R269" s="1982">
        <v>45873</v>
      </c>
      <c r="S269" s="1983">
        <v>45873</v>
      </c>
      <c r="T269" s="1982">
        <v>45871</v>
      </c>
      <c r="U269" s="1984">
        <v>45875</v>
      </c>
      <c r="V269" s="1982">
        <v>45875</v>
      </c>
      <c r="W269" s="1985">
        <v>45877</v>
      </c>
      <c r="X269" s="1986">
        <v>45878</v>
      </c>
      <c r="Y269" s="1987">
        <v>45889</v>
      </c>
      <c r="Z269" s="1988">
        <v>45889</v>
      </c>
      <c r="AA269" s="1989"/>
      <c r="AB269" s="1988"/>
      <c r="AC269" s="251" t="s">
        <v>633</v>
      </c>
      <c r="AD269" s="1990"/>
      <c r="AE269" s="1991">
        <v>2</v>
      </c>
      <c r="AF269" s="363" t="str">
        <f t="shared" si="564"/>
        <v>4IE</v>
      </c>
      <c r="AG269" s="1992"/>
      <c r="AH269" s="1992"/>
      <c r="AI269" s="1992"/>
      <c r="AJ269" s="1992"/>
      <c r="AK269" s="1992"/>
      <c r="AL269" s="1992"/>
      <c r="AM269" s="1992"/>
      <c r="AN269" s="1992">
        <v>1</v>
      </c>
      <c r="AO269" s="1992"/>
      <c r="AP269" s="1993">
        <v>1</v>
      </c>
      <c r="AQ269" s="1992">
        <v>1</v>
      </c>
      <c r="AR269" s="1992">
        <v>1</v>
      </c>
      <c r="AS269" s="1992"/>
      <c r="AT269" s="1992"/>
      <c r="AU269" s="1994">
        <f t="shared" si="574"/>
        <v>0</v>
      </c>
      <c r="AV269" s="1995">
        <f t="shared" si="575"/>
        <v>1</v>
      </c>
      <c r="AW269" s="590">
        <v>45861</v>
      </c>
      <c r="AX269" s="369">
        <v>4163251</v>
      </c>
      <c r="AY269" s="154">
        <v>45861</v>
      </c>
      <c r="AZ269" s="367">
        <v>4163252</v>
      </c>
      <c r="BA269" s="154">
        <v>45861</v>
      </c>
      <c r="BB269" s="367">
        <v>4163253</v>
      </c>
      <c r="BC269" s="368">
        <v>45861</v>
      </c>
      <c r="BD269" s="369">
        <v>4163254</v>
      </c>
      <c r="BE269" s="154">
        <v>45861</v>
      </c>
      <c r="BF269" s="367">
        <v>4163255</v>
      </c>
      <c r="BG269" s="368">
        <v>45861</v>
      </c>
      <c r="BH269" s="367">
        <v>4163256</v>
      </c>
      <c r="BI269" s="154">
        <v>45826</v>
      </c>
      <c r="BJ269" s="367">
        <v>4163230</v>
      </c>
      <c r="BK269" s="154" t="str">
        <f t="shared" si="576"/>
        <v>-</v>
      </c>
      <c r="BL269" s="367"/>
      <c r="BM269" s="154" t="str">
        <f t="shared" si="577"/>
        <v>-</v>
      </c>
      <c r="BN269" s="367"/>
      <c r="BO269" s="1996" t="str">
        <f t="shared" si="578"/>
        <v>-</v>
      </c>
      <c r="BP269" s="1997"/>
      <c r="BQ269" s="1998" t="str">
        <f t="shared" si="614"/>
        <v>-</v>
      </c>
      <c r="BR269" s="1999"/>
      <c r="BS269" s="1998" t="str">
        <f t="shared" si="580"/>
        <v>-</v>
      </c>
      <c r="BT269" s="1999"/>
      <c r="BU269" s="1998" t="str">
        <f t="shared" si="581"/>
        <v>-</v>
      </c>
      <c r="BV269" s="1999"/>
      <c r="BW269" s="1998" t="str">
        <f t="shared" si="582"/>
        <v>-</v>
      </c>
      <c r="BX269" s="1997"/>
      <c r="BY269" s="1998" t="str">
        <f t="shared" si="583"/>
        <v>-</v>
      </c>
      <c r="BZ269" s="1999"/>
      <c r="CA269" s="1998" t="str">
        <f t="shared" si="584"/>
        <v>-</v>
      </c>
      <c r="CB269" s="1997"/>
      <c r="CC269" s="1998" t="str">
        <f t="shared" si="585"/>
        <v>-</v>
      </c>
      <c r="CD269" s="1997"/>
      <c r="CE269" s="1998" t="str">
        <f t="shared" si="586"/>
        <v>-</v>
      </c>
      <c r="CF269" s="1999"/>
      <c r="CG269" s="1996" t="str">
        <f t="shared" si="587"/>
        <v>-</v>
      </c>
      <c r="CH269" s="1997"/>
      <c r="CI269" s="1998" t="str">
        <f t="shared" si="588"/>
        <v>-</v>
      </c>
      <c r="CJ269" s="1999"/>
      <c r="CK269" s="1998" t="str">
        <f t="shared" si="589"/>
        <v>-</v>
      </c>
      <c r="CL269" s="1997"/>
      <c r="CM269" s="1998" t="str">
        <f t="shared" si="590"/>
        <v>-</v>
      </c>
      <c r="CN269" s="1997"/>
      <c r="CO269" s="1996" t="str">
        <f t="shared" si="591"/>
        <v>-</v>
      </c>
      <c r="CP269" s="1997"/>
      <c r="CQ269" s="1996" t="str">
        <f t="shared" si="592"/>
        <v>-</v>
      </c>
      <c r="CR269" s="1997"/>
      <c r="CS269" s="1998" t="str">
        <f t="shared" si="593"/>
        <v>-</v>
      </c>
      <c r="CT269" s="1997"/>
      <c r="CU269" s="1996"/>
      <c r="CV269" s="1997"/>
      <c r="CW269" s="1998" t="str">
        <f t="shared" si="594"/>
        <v>-</v>
      </c>
      <c r="CX269" s="1997"/>
      <c r="CY269" s="1996" t="str">
        <f t="shared" si="595"/>
        <v>-</v>
      </c>
      <c r="CZ269" s="1997"/>
      <c r="DA269" s="1998" t="str">
        <f t="shared" si="596"/>
        <v>-</v>
      </c>
      <c r="DB269" s="1999"/>
      <c r="DC269" s="1996" t="str">
        <f t="shared" si="597"/>
        <v>-</v>
      </c>
      <c r="DD269" s="1997"/>
      <c r="DE269" s="2000">
        <f>IF(AG269=1,1,0)</f>
        <v>0</v>
      </c>
      <c r="DF269" s="2001"/>
      <c r="DG269" s="818">
        <f t="shared" si="615"/>
        <v>0</v>
      </c>
      <c r="DH269" s="2002"/>
      <c r="DI269" s="1998">
        <f>IF(AG269=1,1,0)</f>
        <v>0</v>
      </c>
      <c r="DJ269" s="2001"/>
      <c r="DK269" s="2000">
        <f t="shared" si="608"/>
        <v>0</v>
      </c>
      <c r="DL269" s="2001"/>
      <c r="DM269" s="2000">
        <f t="shared" si="617"/>
        <v>0</v>
      </c>
      <c r="DN269" s="2001"/>
      <c r="DO269" s="1996">
        <f t="shared" si="598"/>
        <v>0</v>
      </c>
      <c r="DP269" s="2002"/>
      <c r="DQ269" s="1996">
        <f t="shared" si="599"/>
        <v>0</v>
      </c>
      <c r="DR269" s="2001"/>
      <c r="DS269" s="1996">
        <f t="shared" si="600"/>
        <v>0</v>
      </c>
      <c r="DT269" s="2002"/>
      <c r="DU269" s="1996">
        <f t="shared" si="601"/>
        <v>0</v>
      </c>
      <c r="DV269" s="2001"/>
      <c r="DW269" s="368">
        <v>45833</v>
      </c>
      <c r="DX269" s="372">
        <v>4163232</v>
      </c>
      <c r="DY269" s="1998">
        <f t="shared" si="556"/>
        <v>0</v>
      </c>
      <c r="DZ269" s="2001"/>
      <c r="EA269" s="1998">
        <v>45826</v>
      </c>
      <c r="EB269" s="2001">
        <v>4163234</v>
      </c>
      <c r="EC269" s="820">
        <v>45798</v>
      </c>
      <c r="ED269" s="2003">
        <v>4163196</v>
      </c>
      <c r="EE269" s="822">
        <v>45520</v>
      </c>
      <c r="EF269" s="1846">
        <v>4063333</v>
      </c>
      <c r="EG269" s="273"/>
      <c r="EH269" s="274"/>
      <c r="EI269" s="275"/>
      <c r="EJ269" s="276"/>
      <c r="EK269" s="275"/>
      <c r="EL269" s="277"/>
      <c r="EM269" s="829" t="str">
        <f t="shared" si="602"/>
        <v xml:space="preserve"> </v>
      </c>
      <c r="EN269" s="2002"/>
      <c r="EO269" s="1996">
        <f t="shared" si="603"/>
        <v>0</v>
      </c>
      <c r="EP269" s="2001"/>
      <c r="ER269" s="2004"/>
      <c r="ET269" s="2005" t="str">
        <f>IF($AE269=0,"　",VLOOKUP($AE269,ﾚｰｻﾞOP,60,0))</f>
        <v>-</v>
      </c>
      <c r="EU269" s="2006"/>
      <c r="EV269" s="2005" t="str">
        <f>IF($AE269=0,"　",VLOOKUP($AE269,ﾚｰｻﾞOP,60,0))</f>
        <v>-</v>
      </c>
      <c r="EW269" s="2006"/>
      <c r="EX269" s="1998"/>
      <c r="EY269" s="1997"/>
      <c r="EZ269" s="1998"/>
      <c r="FA269" s="1997"/>
      <c r="FB269" s="1998"/>
      <c r="FC269" s="1997"/>
      <c r="FD269" s="1998"/>
      <c r="FE269" s="1997"/>
      <c r="FF269" s="1996"/>
      <c r="FG269" s="1997"/>
      <c r="FH269" s="1998"/>
      <c r="FI269" s="1997"/>
      <c r="FJ269" s="154" t="str">
        <f>IF($AE269=0,"　",VLOOKUP($AE269,ﾚｰｻﾞOP,67,0))</f>
        <v>-</v>
      </c>
      <c r="FK269" s="2001"/>
      <c r="FL269" s="155" t="str">
        <f t="shared" si="613"/>
        <v>-</v>
      </c>
      <c r="FM269" s="1999"/>
      <c r="FN269" s="1998"/>
      <c r="FO269" s="1997"/>
      <c r="FP269" s="1998"/>
      <c r="FQ269" s="1997"/>
      <c r="FS269" s="1998"/>
      <c r="FT269" s="1997"/>
    </row>
    <row r="270" spans="1:176" ht="18.600000000000001" customHeight="1">
      <c r="A270" s="228">
        <f t="shared" si="477"/>
        <v>260</v>
      </c>
      <c r="B270" s="343" t="str">
        <f t="shared" si="616"/>
        <v>4IE</v>
      </c>
      <c r="C270" s="1749">
        <v>45901</v>
      </c>
      <c r="D270" s="2007" t="s">
        <v>1024</v>
      </c>
      <c r="E270" s="2008">
        <v>89610097</v>
      </c>
      <c r="F270" s="2009" t="s">
        <v>2234</v>
      </c>
      <c r="G270" s="2010"/>
      <c r="H270" s="2011" t="s">
        <v>630</v>
      </c>
      <c r="I270" s="2012" t="s">
        <v>63</v>
      </c>
      <c r="J270" s="2012" t="s">
        <v>37</v>
      </c>
      <c r="K270" s="2013" t="s">
        <v>11</v>
      </c>
      <c r="L270" s="2014"/>
      <c r="M270" s="352">
        <v>45870</v>
      </c>
      <c r="N270" s="2015"/>
      <c r="O270" s="2016">
        <v>45871</v>
      </c>
      <c r="P270" s="2015">
        <v>45870</v>
      </c>
      <c r="Q270" s="2016">
        <v>45873</v>
      </c>
      <c r="R270" s="2015">
        <v>45873</v>
      </c>
      <c r="S270" s="2016">
        <v>45873</v>
      </c>
      <c r="T270" s="2015">
        <v>45873</v>
      </c>
      <c r="U270" s="2017">
        <v>45875</v>
      </c>
      <c r="V270" s="2015">
        <v>45875</v>
      </c>
      <c r="W270" s="2018">
        <v>45877</v>
      </c>
      <c r="X270" s="2019">
        <v>45876</v>
      </c>
      <c r="Y270" s="2020">
        <v>45889</v>
      </c>
      <c r="Z270" s="2021">
        <v>45889</v>
      </c>
      <c r="AA270" s="2022"/>
      <c r="AB270" s="2021"/>
      <c r="AC270" s="2023"/>
      <c r="AD270" s="2024"/>
      <c r="AE270" s="2025">
        <v>25</v>
      </c>
      <c r="AF270" s="363" t="str">
        <f t="shared" si="564"/>
        <v>4IE</v>
      </c>
      <c r="AG270" s="2026"/>
      <c r="AH270" s="2026"/>
      <c r="AI270" s="2026"/>
      <c r="AJ270" s="2026"/>
      <c r="AK270" s="2026"/>
      <c r="AL270" s="2026"/>
      <c r="AM270" s="2026"/>
      <c r="AN270" s="2026"/>
      <c r="AO270" s="2026"/>
      <c r="AP270" s="2027"/>
      <c r="AQ270" s="2026"/>
      <c r="AR270" s="2026"/>
      <c r="AS270" s="2026"/>
      <c r="AT270" s="2026"/>
      <c r="AU270" s="2028">
        <f t="shared" si="574"/>
        <v>0</v>
      </c>
      <c r="AV270" s="2029">
        <f t="shared" si="575"/>
        <v>0</v>
      </c>
      <c r="AW270" s="590" t="str">
        <f>IF($AE270=0,"　",VLOOKUP($AE270,ﾚｰｻﾞOP,5,0))</f>
        <v>-</v>
      </c>
      <c r="AX270" s="369"/>
      <c r="AY270" s="154" t="str">
        <f>IF($AE270=0,"　",VLOOKUP($AE270,ﾚｰｻﾞOP,6,0))</f>
        <v>-</v>
      </c>
      <c r="AZ270" s="367"/>
      <c r="BA270" s="154" t="str">
        <f>IF($AE270=0,"　",VLOOKUP($AE270,ﾚｰｻﾞOP,7,0))</f>
        <v>-</v>
      </c>
      <c r="BB270" s="367"/>
      <c r="BC270" s="368" t="str">
        <f>IF($AE270=0,"　",VLOOKUP($AE270,ﾚｰｻﾞOP,8,0))</f>
        <v>-</v>
      </c>
      <c r="BD270" s="369"/>
      <c r="BE270" s="154" t="str">
        <f>IF($AE270=0,"　",VLOOKUP($AE270,ﾚｰｻﾞOP,9,0))</f>
        <v>-</v>
      </c>
      <c r="BF270" s="367"/>
      <c r="BG270" s="368" t="str">
        <f>IF($AE270=0,"　",VLOOKUP($AE270,ﾚｰｻﾞOP,10,0))</f>
        <v>-</v>
      </c>
      <c r="BH270" s="367"/>
      <c r="BI270" s="154" t="str">
        <f>IF($AE270=0,"　",VLOOKUP($AE270,ﾚｰｻﾞOP,11,0))</f>
        <v>-</v>
      </c>
      <c r="BJ270" s="367"/>
      <c r="BK270" s="154" t="str">
        <f t="shared" si="576"/>
        <v>-</v>
      </c>
      <c r="BL270" s="367"/>
      <c r="BM270" s="154" t="str">
        <f t="shared" si="577"/>
        <v>-</v>
      </c>
      <c r="BN270" s="367"/>
      <c r="BO270" s="2030" t="str">
        <f t="shared" si="578"/>
        <v>-</v>
      </c>
      <c r="BP270" s="2031"/>
      <c r="BQ270" s="2032" t="str">
        <f t="shared" si="614"/>
        <v>-</v>
      </c>
      <c r="BR270" s="2033"/>
      <c r="BS270" s="2032" t="str">
        <f t="shared" si="580"/>
        <v>-</v>
      </c>
      <c r="BT270" s="2033"/>
      <c r="BU270" s="2032" t="str">
        <f t="shared" si="581"/>
        <v>-</v>
      </c>
      <c r="BV270" s="2033"/>
      <c r="BW270" s="2032" t="str">
        <f t="shared" si="582"/>
        <v>-</v>
      </c>
      <c r="BX270" s="2031"/>
      <c r="BY270" s="2032" t="str">
        <f t="shared" si="583"/>
        <v>-</v>
      </c>
      <c r="BZ270" s="2033"/>
      <c r="CA270" s="2032" t="str">
        <f t="shared" si="584"/>
        <v>-</v>
      </c>
      <c r="CB270" s="2031"/>
      <c r="CC270" s="2032" t="str">
        <f t="shared" si="585"/>
        <v>-</v>
      </c>
      <c r="CD270" s="2031"/>
      <c r="CE270" s="2032" t="str">
        <f t="shared" si="586"/>
        <v>-</v>
      </c>
      <c r="CF270" s="2033"/>
      <c r="CG270" s="2030" t="str">
        <f t="shared" si="587"/>
        <v>-</v>
      </c>
      <c r="CH270" s="2031"/>
      <c r="CI270" s="2032" t="str">
        <f t="shared" si="588"/>
        <v>-</v>
      </c>
      <c r="CJ270" s="2033"/>
      <c r="CK270" s="2032" t="str">
        <f t="shared" si="589"/>
        <v>-</v>
      </c>
      <c r="CL270" s="2031"/>
      <c r="CM270" s="2032" t="str">
        <f t="shared" si="590"/>
        <v>-</v>
      </c>
      <c r="CN270" s="2031"/>
      <c r="CO270" s="2030" t="str">
        <f t="shared" si="591"/>
        <v>-</v>
      </c>
      <c r="CP270" s="2031"/>
      <c r="CQ270" s="2030" t="str">
        <f t="shared" si="592"/>
        <v>-</v>
      </c>
      <c r="CR270" s="2031"/>
      <c r="CS270" s="2032" t="str">
        <f t="shared" si="593"/>
        <v>-</v>
      </c>
      <c r="CT270" s="2031"/>
      <c r="CU270" s="2030"/>
      <c r="CV270" s="2031"/>
      <c r="CW270" s="2032" t="str">
        <f t="shared" si="594"/>
        <v>-</v>
      </c>
      <c r="CX270" s="2031"/>
      <c r="CY270" s="2030" t="str">
        <f t="shared" si="595"/>
        <v>-</v>
      </c>
      <c r="CZ270" s="2031"/>
      <c r="DA270" s="2032" t="str">
        <f t="shared" si="596"/>
        <v>-</v>
      </c>
      <c r="DB270" s="2033"/>
      <c r="DC270" s="2030" t="str">
        <f t="shared" si="597"/>
        <v>-</v>
      </c>
      <c r="DD270" s="2031"/>
      <c r="DE270" s="2034">
        <f>IF(AG270=1,1,0)</f>
        <v>0</v>
      </c>
      <c r="DF270" s="2035"/>
      <c r="DG270" s="818">
        <f t="shared" si="615"/>
        <v>0</v>
      </c>
      <c r="DH270" s="2036"/>
      <c r="DI270" s="2032">
        <f>IF(AG270=1,1,0)</f>
        <v>0</v>
      </c>
      <c r="DJ270" s="2035"/>
      <c r="DK270" s="2034">
        <f t="shared" si="608"/>
        <v>0</v>
      </c>
      <c r="DL270" s="2035"/>
      <c r="DM270" s="2034">
        <f t="shared" si="617"/>
        <v>0</v>
      </c>
      <c r="DN270" s="2035"/>
      <c r="DO270" s="2030">
        <f t="shared" si="598"/>
        <v>0</v>
      </c>
      <c r="DP270" s="2036"/>
      <c r="DQ270" s="2030">
        <f t="shared" si="599"/>
        <v>0</v>
      </c>
      <c r="DR270" s="2035"/>
      <c r="DS270" s="2030">
        <f t="shared" si="600"/>
        <v>0</v>
      </c>
      <c r="DT270" s="2036"/>
      <c r="DU270" s="2030">
        <f t="shared" si="601"/>
        <v>0</v>
      </c>
      <c r="DV270" s="2035"/>
      <c r="DW270" s="2037">
        <f>IF(AN270=1,1,0)</f>
        <v>0</v>
      </c>
      <c r="DX270" s="2036"/>
      <c r="DY270" s="2032">
        <f t="shared" si="556"/>
        <v>0</v>
      </c>
      <c r="DZ270" s="2035"/>
      <c r="EA270" s="2032">
        <f>IF(AP270=1,1,0)</f>
        <v>0</v>
      </c>
      <c r="EB270" s="2035"/>
      <c r="EC270" s="820">
        <f>IF(AQ270=1,1,0)</f>
        <v>0</v>
      </c>
      <c r="ED270" s="2038"/>
      <c r="EE270" s="822">
        <f>IF(AV270=0,0,1)</f>
        <v>0</v>
      </c>
      <c r="EF270" s="2039"/>
      <c r="EG270" s="273"/>
      <c r="EH270" s="274"/>
      <c r="EI270" s="275"/>
      <c r="EJ270" s="276"/>
      <c r="EK270" s="275"/>
      <c r="EL270" s="277"/>
      <c r="EM270" s="829" t="str">
        <f t="shared" si="602"/>
        <v xml:space="preserve"> </v>
      </c>
      <c r="EN270" s="2036"/>
      <c r="EO270" s="2030">
        <f t="shared" si="603"/>
        <v>0</v>
      </c>
      <c r="EP270" s="2035"/>
      <c r="ER270" s="2040"/>
      <c r="ET270" s="1457">
        <v>45847</v>
      </c>
      <c r="EU270" s="259">
        <v>4163260</v>
      </c>
      <c r="EV270" s="1457">
        <v>45847</v>
      </c>
      <c r="EW270" s="259">
        <v>4163260</v>
      </c>
      <c r="EX270" s="2032"/>
      <c r="EY270" s="2031"/>
      <c r="EZ270" s="2032"/>
      <c r="FA270" s="2031"/>
      <c r="FB270" s="2032">
        <v>45784</v>
      </c>
      <c r="FC270" s="2031">
        <v>4163175</v>
      </c>
      <c r="FD270" s="2032"/>
      <c r="FE270" s="2031"/>
      <c r="FF270" s="2030"/>
      <c r="FG270" s="2031"/>
      <c r="FH270" s="2032"/>
      <c r="FI270" s="2031"/>
      <c r="FJ270" s="154">
        <v>45847</v>
      </c>
      <c r="FK270" s="373">
        <v>4163261</v>
      </c>
      <c r="FL270" s="155">
        <f t="shared" si="613"/>
        <v>1</v>
      </c>
      <c r="FM270" s="2033"/>
      <c r="FN270" s="2032"/>
      <c r="FO270" s="2031"/>
      <c r="FP270" s="2032"/>
      <c r="FQ270" s="2031"/>
      <c r="FS270" s="2032"/>
      <c r="FT270" s="2031"/>
    </row>
    <row r="271" spans="1:176" ht="18.600000000000001" customHeight="1">
      <c r="A271" s="228">
        <f t="shared" si="477"/>
        <v>261</v>
      </c>
      <c r="B271" s="343" t="str">
        <f t="shared" si="616"/>
        <v>4IE</v>
      </c>
      <c r="C271" s="1749">
        <v>45901</v>
      </c>
      <c r="D271" s="2041" t="s">
        <v>34</v>
      </c>
      <c r="E271" s="2042">
        <v>84510240</v>
      </c>
      <c r="F271" s="2043" t="s">
        <v>2235</v>
      </c>
      <c r="G271" s="2044"/>
      <c r="H271" s="2045" t="s">
        <v>632</v>
      </c>
      <c r="I271" s="2046" t="s">
        <v>61</v>
      </c>
      <c r="J271" s="2046" t="s">
        <v>1139</v>
      </c>
      <c r="K271" s="2047" t="s">
        <v>11</v>
      </c>
      <c r="L271" s="2048"/>
      <c r="M271" s="352">
        <v>45871</v>
      </c>
      <c r="N271" s="2049">
        <v>45864</v>
      </c>
      <c r="O271" s="2050">
        <v>45873</v>
      </c>
      <c r="P271" s="2049">
        <v>45868</v>
      </c>
      <c r="Q271" s="2050">
        <v>45874</v>
      </c>
      <c r="R271" s="2049">
        <v>45873</v>
      </c>
      <c r="S271" s="2050">
        <v>45874</v>
      </c>
      <c r="T271" s="2049">
        <v>45871</v>
      </c>
      <c r="U271" s="2051">
        <v>45876</v>
      </c>
      <c r="V271" s="2049">
        <v>45877</v>
      </c>
      <c r="W271" s="2052">
        <v>45878</v>
      </c>
      <c r="X271" s="2053">
        <v>45887</v>
      </c>
      <c r="Y271" s="2054">
        <v>45890</v>
      </c>
      <c r="Z271" s="2055">
        <v>45890</v>
      </c>
      <c r="AA271" s="2056"/>
      <c r="AB271" s="2055"/>
      <c r="AC271" s="251" t="s">
        <v>633</v>
      </c>
      <c r="AD271" s="2057"/>
      <c r="AE271" s="1833">
        <v>3</v>
      </c>
      <c r="AF271" s="363" t="str">
        <f t="shared" si="564"/>
        <v>4IE</v>
      </c>
      <c r="AG271" s="2058"/>
      <c r="AH271" s="2058"/>
      <c r="AI271" s="2058"/>
      <c r="AJ271" s="2058"/>
      <c r="AK271" s="2058"/>
      <c r="AL271" s="2058"/>
      <c r="AM271" s="2058"/>
      <c r="AN271" s="2058">
        <v>1</v>
      </c>
      <c r="AO271" s="2058"/>
      <c r="AP271" s="2059">
        <v>1</v>
      </c>
      <c r="AQ271" s="2058">
        <v>1</v>
      </c>
      <c r="AR271" s="2058">
        <v>1</v>
      </c>
      <c r="AS271" s="2058"/>
      <c r="AT271" s="2058"/>
      <c r="AU271" s="2060">
        <f t="shared" si="574"/>
        <v>0</v>
      </c>
      <c r="AV271" s="2061">
        <f t="shared" si="575"/>
        <v>1</v>
      </c>
      <c r="AW271" s="590">
        <v>45861</v>
      </c>
      <c r="AX271" s="369">
        <v>4163251</v>
      </c>
      <c r="AY271" s="154">
        <v>45861</v>
      </c>
      <c r="AZ271" s="367">
        <v>4163252</v>
      </c>
      <c r="BA271" s="154">
        <v>45861</v>
      </c>
      <c r="BB271" s="367">
        <v>4163253</v>
      </c>
      <c r="BC271" s="368">
        <v>45861</v>
      </c>
      <c r="BD271" s="369">
        <v>4163254</v>
      </c>
      <c r="BE271" s="154">
        <v>45861</v>
      </c>
      <c r="BF271" s="367">
        <v>4163255</v>
      </c>
      <c r="BG271" s="368">
        <v>45861</v>
      </c>
      <c r="BH271" s="367">
        <v>4163256</v>
      </c>
      <c r="BI271" s="154">
        <v>45826</v>
      </c>
      <c r="BJ271" s="367">
        <v>4163230</v>
      </c>
      <c r="BK271" s="154" t="str">
        <f t="shared" si="576"/>
        <v>-</v>
      </c>
      <c r="BL271" s="367"/>
      <c r="BM271" s="154" t="str">
        <f t="shared" si="577"/>
        <v>-</v>
      </c>
      <c r="BN271" s="367"/>
      <c r="BO271" s="2062" t="str">
        <f t="shared" si="578"/>
        <v>-</v>
      </c>
      <c r="BP271" s="2063"/>
      <c r="BQ271" s="2064" t="str">
        <f t="shared" si="614"/>
        <v>-</v>
      </c>
      <c r="BR271" s="2065"/>
      <c r="BS271" s="2064" t="str">
        <f t="shared" si="580"/>
        <v>-</v>
      </c>
      <c r="BT271" s="2065"/>
      <c r="BU271" s="2064" t="str">
        <f t="shared" si="581"/>
        <v>-</v>
      </c>
      <c r="BV271" s="2065"/>
      <c r="BW271" s="2064" t="str">
        <f t="shared" si="582"/>
        <v>-</v>
      </c>
      <c r="BX271" s="2063"/>
      <c r="BY271" s="2064" t="str">
        <f t="shared" si="583"/>
        <v>-</v>
      </c>
      <c r="BZ271" s="2065"/>
      <c r="CA271" s="2064" t="str">
        <f t="shared" si="584"/>
        <v>-</v>
      </c>
      <c r="CB271" s="2063"/>
      <c r="CC271" s="2064" t="str">
        <f t="shared" si="585"/>
        <v>-</v>
      </c>
      <c r="CD271" s="2063"/>
      <c r="CE271" s="2064" t="str">
        <f t="shared" si="586"/>
        <v>-</v>
      </c>
      <c r="CF271" s="2065"/>
      <c r="CG271" s="2062" t="str">
        <f t="shared" si="587"/>
        <v>-</v>
      </c>
      <c r="CH271" s="2063"/>
      <c r="CI271" s="2064" t="str">
        <f t="shared" si="588"/>
        <v>-</v>
      </c>
      <c r="CJ271" s="2065"/>
      <c r="CK271" s="2064" t="str">
        <f t="shared" si="589"/>
        <v>-</v>
      </c>
      <c r="CL271" s="2063"/>
      <c r="CM271" s="2064" t="str">
        <f t="shared" si="590"/>
        <v>-</v>
      </c>
      <c r="CN271" s="2063"/>
      <c r="CO271" s="2062" t="str">
        <f t="shared" si="591"/>
        <v>-</v>
      </c>
      <c r="CP271" s="2063"/>
      <c r="CQ271" s="2062" t="str">
        <f t="shared" si="592"/>
        <v>-</v>
      </c>
      <c r="CR271" s="2063"/>
      <c r="CS271" s="2064" t="str">
        <f t="shared" si="593"/>
        <v>-</v>
      </c>
      <c r="CT271" s="2063"/>
      <c r="CU271" s="2062"/>
      <c r="CV271" s="2063"/>
      <c r="CW271" s="2064" t="str">
        <f t="shared" si="594"/>
        <v>-</v>
      </c>
      <c r="CX271" s="2063"/>
      <c r="CY271" s="2062" t="str">
        <f t="shared" si="595"/>
        <v>-</v>
      </c>
      <c r="CZ271" s="2063"/>
      <c r="DA271" s="2064" t="str">
        <f t="shared" si="596"/>
        <v>-</v>
      </c>
      <c r="DB271" s="2065"/>
      <c r="DC271" s="2062" t="str">
        <f t="shared" si="597"/>
        <v>-</v>
      </c>
      <c r="DD271" s="2063"/>
      <c r="DE271" s="2066">
        <f>IF(AG271=1,1,0)</f>
        <v>0</v>
      </c>
      <c r="DF271" s="2067"/>
      <c r="DG271" s="818">
        <f t="shared" si="615"/>
        <v>0</v>
      </c>
      <c r="DH271" s="2068"/>
      <c r="DI271" s="2064">
        <f>IF(AG271=1,1,0)</f>
        <v>0</v>
      </c>
      <c r="DJ271" s="2067"/>
      <c r="DK271" s="2066">
        <f t="shared" si="608"/>
        <v>0</v>
      </c>
      <c r="DL271" s="2067"/>
      <c r="DM271" s="2066">
        <f t="shared" si="617"/>
        <v>0</v>
      </c>
      <c r="DN271" s="2067"/>
      <c r="DO271" s="2062">
        <f t="shared" si="598"/>
        <v>0</v>
      </c>
      <c r="DP271" s="2068"/>
      <c r="DQ271" s="2062">
        <f t="shared" si="599"/>
        <v>0</v>
      </c>
      <c r="DR271" s="2067"/>
      <c r="DS271" s="2062">
        <f t="shared" si="600"/>
        <v>0</v>
      </c>
      <c r="DT271" s="2068"/>
      <c r="DU271" s="2062">
        <f t="shared" si="601"/>
        <v>0</v>
      </c>
      <c r="DV271" s="2067"/>
      <c r="DW271" s="368">
        <v>45833</v>
      </c>
      <c r="DX271" s="372">
        <v>4163232</v>
      </c>
      <c r="DY271" s="2064">
        <f t="shared" si="556"/>
        <v>0</v>
      </c>
      <c r="DZ271" s="2067"/>
      <c r="EA271" s="2064">
        <v>45826</v>
      </c>
      <c r="EB271" s="2067">
        <v>4163234</v>
      </c>
      <c r="EC271" s="820">
        <v>45798</v>
      </c>
      <c r="ED271" s="2069">
        <v>4163196</v>
      </c>
      <c r="EE271" s="822">
        <v>45520</v>
      </c>
      <c r="EF271" s="1846">
        <v>4063333</v>
      </c>
      <c r="EG271" s="273"/>
      <c r="EH271" s="274"/>
      <c r="EI271" s="275"/>
      <c r="EJ271" s="276"/>
      <c r="EK271" s="275"/>
      <c r="EL271" s="277"/>
      <c r="EM271" s="829" t="str">
        <f t="shared" si="602"/>
        <v xml:space="preserve"> </v>
      </c>
      <c r="EN271" s="2068"/>
      <c r="EO271" s="2062">
        <f t="shared" si="603"/>
        <v>0</v>
      </c>
      <c r="EP271" s="2067"/>
      <c r="ER271" s="2070"/>
      <c r="ET271" s="2071" t="str">
        <f>IF($AE271=0,"　",VLOOKUP($AE271,ﾚｰｻﾞOP,60,0))</f>
        <v>-</v>
      </c>
      <c r="EU271" s="2072"/>
      <c r="EV271" s="2071" t="str">
        <f>IF($AE271=0,"　",VLOOKUP($AE271,ﾚｰｻﾞOP,60,0))</f>
        <v>-</v>
      </c>
      <c r="EW271" s="2072"/>
      <c r="EX271" s="2064"/>
      <c r="EY271" s="2063"/>
      <c r="EZ271" s="2064"/>
      <c r="FA271" s="2063"/>
      <c r="FB271" s="2064"/>
      <c r="FC271" s="2063"/>
      <c r="FD271" s="2064"/>
      <c r="FE271" s="2063"/>
      <c r="FF271" s="2062"/>
      <c r="FG271" s="2063"/>
      <c r="FH271" s="2064"/>
      <c r="FI271" s="2063"/>
      <c r="FJ271" s="154" t="str">
        <f>IF($AE271=0,"　",VLOOKUP($AE271,ﾚｰｻﾞOP,67,0))</f>
        <v>-</v>
      </c>
      <c r="FK271" s="2067"/>
      <c r="FL271" s="155" t="str">
        <f t="shared" si="613"/>
        <v>-</v>
      </c>
      <c r="FM271" s="2065"/>
      <c r="FN271" s="2064"/>
      <c r="FO271" s="2063"/>
      <c r="FP271" s="2064"/>
      <c r="FQ271" s="2063"/>
      <c r="FS271" s="2064"/>
      <c r="FT271" s="2063"/>
    </row>
    <row r="272" spans="1:176" ht="18.600000000000001" customHeight="1">
      <c r="A272" s="228">
        <f t="shared" si="477"/>
        <v>262</v>
      </c>
      <c r="B272" s="343" t="str">
        <f t="shared" si="616"/>
        <v>4IE</v>
      </c>
      <c r="C272" s="1749">
        <v>45901</v>
      </c>
      <c r="D272" s="2073" t="s">
        <v>494</v>
      </c>
      <c r="E272" s="2074" t="s">
        <v>1205</v>
      </c>
      <c r="F272" s="2075" t="s">
        <v>1318</v>
      </c>
      <c r="G272" s="2076"/>
      <c r="H272" s="1787" t="s">
        <v>632</v>
      </c>
      <c r="I272" s="2077" t="s">
        <v>61</v>
      </c>
      <c r="J272" s="2077" t="s">
        <v>1256</v>
      </c>
      <c r="K272" s="1789" t="s">
        <v>97</v>
      </c>
      <c r="L272" s="2078"/>
      <c r="M272" s="352">
        <v>45870</v>
      </c>
      <c r="N272" s="2079">
        <v>45869</v>
      </c>
      <c r="O272" s="2080">
        <v>45871</v>
      </c>
      <c r="P272" s="2079">
        <v>45871</v>
      </c>
      <c r="Q272" s="2080">
        <v>45873</v>
      </c>
      <c r="R272" s="2079">
        <v>45874</v>
      </c>
      <c r="S272" s="2080">
        <v>45873</v>
      </c>
      <c r="T272" s="2079">
        <v>45875</v>
      </c>
      <c r="U272" s="2081">
        <v>45875</v>
      </c>
      <c r="V272" s="2079">
        <v>45876</v>
      </c>
      <c r="W272" s="2082">
        <v>45877</v>
      </c>
      <c r="X272" s="2083">
        <v>45877</v>
      </c>
      <c r="Y272" s="2084">
        <v>45891</v>
      </c>
      <c r="Z272" s="2085"/>
      <c r="AA272" s="6487">
        <v>45887</v>
      </c>
      <c r="AB272" s="6488">
        <v>45888</v>
      </c>
      <c r="AC272" s="251" t="s">
        <v>633</v>
      </c>
      <c r="AD272" s="2086"/>
      <c r="AE272" s="2087">
        <v>20</v>
      </c>
      <c r="AF272" s="363" t="str">
        <f t="shared" si="564"/>
        <v>4IE</v>
      </c>
      <c r="AG272" s="2088"/>
      <c r="AH272" s="2088"/>
      <c r="AI272" s="2088"/>
      <c r="AJ272" s="2088"/>
      <c r="AK272" s="2088"/>
      <c r="AL272" s="2088"/>
      <c r="AM272" s="2088"/>
      <c r="AN272" s="2088">
        <v>1</v>
      </c>
      <c r="AO272" s="2088"/>
      <c r="AP272" s="2089">
        <v>1</v>
      </c>
      <c r="AQ272" s="2088">
        <v>1</v>
      </c>
      <c r="AR272" s="2088">
        <v>1</v>
      </c>
      <c r="AS272" s="2088"/>
      <c r="AT272" s="2088"/>
      <c r="AU272" s="2090">
        <f t="shared" si="574"/>
        <v>0</v>
      </c>
      <c r="AV272" s="2091">
        <f t="shared" si="575"/>
        <v>1</v>
      </c>
      <c r="AW272" s="590">
        <v>45861</v>
      </c>
      <c r="AX272" s="369">
        <v>4163251</v>
      </c>
      <c r="AY272" s="154">
        <v>45861</v>
      </c>
      <c r="AZ272" s="367">
        <v>4163252</v>
      </c>
      <c r="BA272" s="154">
        <v>45861</v>
      </c>
      <c r="BB272" s="367">
        <v>4163253</v>
      </c>
      <c r="BC272" s="368" t="str">
        <f t="shared" ref="BC272:BC277" si="618">IF($AE272=0,"　",VLOOKUP($AE272,ﾚｰｻﾞOP,8,0))</f>
        <v>-</v>
      </c>
      <c r="BD272" s="369"/>
      <c r="BE272" s="154" t="str">
        <f t="shared" ref="BE272:BE277" si="619">IF($AE272=0,"　",VLOOKUP($AE272,ﾚｰｻﾞOP,9,0))</f>
        <v>-</v>
      </c>
      <c r="BF272" s="367"/>
      <c r="BG272" s="368">
        <v>45861</v>
      </c>
      <c r="BH272" s="367">
        <v>4163256</v>
      </c>
      <c r="BI272" s="154">
        <v>45826</v>
      </c>
      <c r="BJ272" s="367">
        <v>4163230</v>
      </c>
      <c r="BK272" s="154">
        <v>45819</v>
      </c>
      <c r="BL272" s="367">
        <v>4163198</v>
      </c>
      <c r="BM272" s="154">
        <v>45819</v>
      </c>
      <c r="BN272" s="367">
        <v>4163199</v>
      </c>
      <c r="BO272" s="2092" t="str">
        <f t="shared" si="578"/>
        <v>-</v>
      </c>
      <c r="BP272" s="2093"/>
      <c r="BQ272" s="2094" t="str">
        <f t="shared" si="614"/>
        <v>-</v>
      </c>
      <c r="BR272" s="2095"/>
      <c r="BS272" s="2094" t="str">
        <f t="shared" si="580"/>
        <v>-</v>
      </c>
      <c r="BT272" s="2095"/>
      <c r="BU272" s="2094" t="str">
        <f t="shared" si="581"/>
        <v>-</v>
      </c>
      <c r="BV272" s="2095"/>
      <c r="BW272" s="2094" t="str">
        <f t="shared" si="582"/>
        <v>-</v>
      </c>
      <c r="BX272" s="2093"/>
      <c r="BY272" s="2094" t="str">
        <f t="shared" si="583"/>
        <v>-</v>
      </c>
      <c r="BZ272" s="2095"/>
      <c r="CA272" s="2094" t="str">
        <f t="shared" si="584"/>
        <v>-</v>
      </c>
      <c r="CB272" s="2093"/>
      <c r="CC272" s="2094" t="str">
        <f t="shared" si="585"/>
        <v>-</v>
      </c>
      <c r="CD272" s="2093"/>
      <c r="CE272" s="2094" t="str">
        <f t="shared" si="586"/>
        <v>-</v>
      </c>
      <c r="CF272" s="2095"/>
      <c r="CG272" s="2092" t="str">
        <f t="shared" si="587"/>
        <v>-</v>
      </c>
      <c r="CH272" s="2093"/>
      <c r="CI272" s="2094" t="str">
        <f t="shared" si="588"/>
        <v>-</v>
      </c>
      <c r="CJ272" s="2095"/>
      <c r="CK272" s="2094" t="str">
        <f t="shared" si="589"/>
        <v>-</v>
      </c>
      <c r="CL272" s="2093"/>
      <c r="CM272" s="2094" t="str">
        <f t="shared" si="590"/>
        <v>-</v>
      </c>
      <c r="CN272" s="2093"/>
      <c r="CO272" s="2092" t="str">
        <f t="shared" si="591"/>
        <v>-</v>
      </c>
      <c r="CP272" s="2093"/>
      <c r="CQ272" s="2092" t="str">
        <f t="shared" si="592"/>
        <v>-</v>
      </c>
      <c r="CR272" s="2093"/>
      <c r="CS272" s="2094" t="str">
        <f t="shared" si="593"/>
        <v>-</v>
      </c>
      <c r="CT272" s="2093"/>
      <c r="CU272" s="2092"/>
      <c r="CV272" s="2093"/>
      <c r="CW272" s="2094" t="str">
        <f t="shared" si="594"/>
        <v>-</v>
      </c>
      <c r="CX272" s="2093"/>
      <c r="CY272" s="2092" t="str">
        <f t="shared" si="595"/>
        <v>-</v>
      </c>
      <c r="CZ272" s="2093"/>
      <c r="DA272" s="2094" t="str">
        <f t="shared" si="596"/>
        <v>-</v>
      </c>
      <c r="DB272" s="2095"/>
      <c r="DC272" s="2092" t="str">
        <f t="shared" si="597"/>
        <v>-</v>
      </c>
      <c r="DD272" s="2093"/>
      <c r="DE272" s="2096">
        <f>IF(AG272=1,1,0)</f>
        <v>0</v>
      </c>
      <c r="DF272" s="2097"/>
      <c r="DG272" s="818">
        <f t="shared" si="615"/>
        <v>0</v>
      </c>
      <c r="DH272" s="2098"/>
      <c r="DI272" s="2094">
        <f>IF(AG272=1,1,0)</f>
        <v>0</v>
      </c>
      <c r="DJ272" s="2097"/>
      <c r="DK272" s="2096">
        <f t="shared" si="608"/>
        <v>0</v>
      </c>
      <c r="DL272" s="2097"/>
      <c r="DM272" s="2096">
        <f t="shared" si="617"/>
        <v>0</v>
      </c>
      <c r="DN272" s="2097"/>
      <c r="DO272" s="2092">
        <f t="shared" si="598"/>
        <v>0</v>
      </c>
      <c r="DP272" s="2098"/>
      <c r="DQ272" s="2092">
        <f t="shared" si="599"/>
        <v>0</v>
      </c>
      <c r="DR272" s="2097"/>
      <c r="DS272" s="2092">
        <f t="shared" si="600"/>
        <v>0</v>
      </c>
      <c r="DT272" s="2098"/>
      <c r="DU272" s="2092">
        <f t="shared" si="601"/>
        <v>0</v>
      </c>
      <c r="DV272" s="2097"/>
      <c r="DW272" s="368">
        <v>45833</v>
      </c>
      <c r="DX272" s="372">
        <v>4163232</v>
      </c>
      <c r="DY272" s="2094">
        <f t="shared" si="556"/>
        <v>0</v>
      </c>
      <c r="DZ272" s="2097"/>
      <c r="EA272" s="2099">
        <v>45826</v>
      </c>
      <c r="EB272" s="2100">
        <v>4163234</v>
      </c>
      <c r="EC272" s="820">
        <v>45833</v>
      </c>
      <c r="ED272" s="2101">
        <v>4163235</v>
      </c>
      <c r="EE272" s="822">
        <v>45520</v>
      </c>
      <c r="EF272" s="1846">
        <v>4063333</v>
      </c>
      <c r="EG272" s="273"/>
      <c r="EH272" s="274"/>
      <c r="EI272" s="275"/>
      <c r="EJ272" s="276"/>
      <c r="EK272" s="275"/>
      <c r="EL272" s="277"/>
      <c r="EM272" s="829" t="str">
        <f t="shared" si="602"/>
        <v xml:space="preserve"> </v>
      </c>
      <c r="EN272" s="2098"/>
      <c r="EO272" s="2092">
        <f t="shared" si="603"/>
        <v>0</v>
      </c>
      <c r="EP272" s="2097"/>
      <c r="ER272" s="2102"/>
      <c r="ET272" s="2094" t="str">
        <f>IF($AE272=0,"　",VLOOKUP($AE272,ﾚｰｻﾞOP,60,0))</f>
        <v>-</v>
      </c>
      <c r="EU272" s="2097"/>
      <c r="EV272" s="2094" t="str">
        <f>IF($AE272=0,"　",VLOOKUP($AE272,ﾚｰｻﾞOP,60,0))</f>
        <v>-</v>
      </c>
      <c r="EW272" s="2097"/>
      <c r="EX272" s="2094"/>
      <c r="EY272" s="2093"/>
      <c r="EZ272" s="2094"/>
      <c r="FA272" s="2093"/>
      <c r="FB272" s="2094"/>
      <c r="FC272" s="2093"/>
      <c r="FD272" s="2094"/>
      <c r="FE272" s="2093"/>
      <c r="FF272" s="2092"/>
      <c r="FG272" s="2093"/>
      <c r="FH272" s="2094"/>
      <c r="FI272" s="2093"/>
      <c r="FJ272" s="154" t="str">
        <f>IF($AE272=0,"　",VLOOKUP($AE272,ﾚｰｻﾞOP,67,0))</f>
        <v>-</v>
      </c>
      <c r="FK272" s="2097"/>
      <c r="FL272" s="155" t="str">
        <f t="shared" si="613"/>
        <v>-</v>
      </c>
      <c r="FM272" s="2095"/>
      <c r="FN272" s="2094"/>
      <c r="FO272" s="2093"/>
      <c r="FP272" s="2094"/>
      <c r="FQ272" s="2093"/>
      <c r="FS272" s="2094"/>
      <c r="FT272" s="2093"/>
    </row>
    <row r="273" spans="1:176" ht="18.600000000000001" customHeight="1">
      <c r="A273" s="228">
        <f t="shared" si="477"/>
        <v>263</v>
      </c>
      <c r="B273" s="343" t="str">
        <f t="shared" si="616"/>
        <v>4IE</v>
      </c>
      <c r="C273" s="1749">
        <v>45901</v>
      </c>
      <c r="D273" s="2103" t="s">
        <v>1024</v>
      </c>
      <c r="E273" s="2104">
        <v>89610098</v>
      </c>
      <c r="F273" s="2105" t="s">
        <v>2236</v>
      </c>
      <c r="G273" s="2106"/>
      <c r="H273" s="2107" t="s">
        <v>630</v>
      </c>
      <c r="I273" s="2108" t="s">
        <v>63</v>
      </c>
      <c r="J273" s="2108" t="s">
        <v>37</v>
      </c>
      <c r="K273" s="2109" t="s">
        <v>11</v>
      </c>
      <c r="L273" s="2110"/>
      <c r="M273" s="352">
        <v>45873</v>
      </c>
      <c r="N273" s="2111"/>
      <c r="O273" s="2112">
        <v>45874</v>
      </c>
      <c r="P273" s="2111">
        <v>45871</v>
      </c>
      <c r="Q273" s="2112">
        <v>45875</v>
      </c>
      <c r="R273" s="2111">
        <v>45875</v>
      </c>
      <c r="S273" s="2112">
        <v>45875</v>
      </c>
      <c r="T273" s="2111">
        <v>45873</v>
      </c>
      <c r="U273" s="2113">
        <v>45877</v>
      </c>
      <c r="V273" s="2111">
        <v>45876</v>
      </c>
      <c r="W273" s="2114">
        <v>45887</v>
      </c>
      <c r="X273" s="2115">
        <v>45887</v>
      </c>
      <c r="Y273" s="2116">
        <v>45890</v>
      </c>
      <c r="Z273" s="2117">
        <v>45890</v>
      </c>
      <c r="AA273" s="2118"/>
      <c r="AB273" s="2117"/>
      <c r="AC273" s="2119"/>
      <c r="AD273" s="2120"/>
      <c r="AE273" s="2121">
        <v>25</v>
      </c>
      <c r="AF273" s="363" t="str">
        <f t="shared" si="564"/>
        <v>4IE</v>
      </c>
      <c r="AG273" s="2122"/>
      <c r="AH273" s="2122"/>
      <c r="AI273" s="2122"/>
      <c r="AJ273" s="2122"/>
      <c r="AK273" s="2122"/>
      <c r="AL273" s="2122"/>
      <c r="AM273" s="2122"/>
      <c r="AN273" s="2122"/>
      <c r="AO273" s="2122"/>
      <c r="AP273" s="2123"/>
      <c r="AQ273" s="2122"/>
      <c r="AR273" s="2122"/>
      <c r="AS273" s="2122"/>
      <c r="AT273" s="2122"/>
      <c r="AU273" s="2124">
        <f t="shared" si="574"/>
        <v>0</v>
      </c>
      <c r="AV273" s="2125">
        <f t="shared" si="575"/>
        <v>0</v>
      </c>
      <c r="AW273" s="590" t="str">
        <f>IF($AE273=0,"　",VLOOKUP($AE273,ﾚｰｻﾞOP,5,0))</f>
        <v>-</v>
      </c>
      <c r="AX273" s="369"/>
      <c r="AY273" s="154" t="str">
        <f>IF($AE273=0,"　",VLOOKUP($AE273,ﾚｰｻﾞOP,6,0))</f>
        <v>-</v>
      </c>
      <c r="AZ273" s="367"/>
      <c r="BA273" s="154" t="str">
        <f>IF($AE273=0,"　",VLOOKUP($AE273,ﾚｰｻﾞOP,7,0))</f>
        <v>-</v>
      </c>
      <c r="BB273" s="367"/>
      <c r="BC273" s="368" t="str">
        <f t="shared" si="618"/>
        <v>-</v>
      </c>
      <c r="BD273" s="369"/>
      <c r="BE273" s="154" t="str">
        <f t="shared" si="619"/>
        <v>-</v>
      </c>
      <c r="BF273" s="367"/>
      <c r="BG273" s="368" t="str">
        <f>IF($AE273=0,"　",VLOOKUP($AE273,ﾚｰｻﾞOP,10,0))</f>
        <v>-</v>
      </c>
      <c r="BH273" s="367"/>
      <c r="BI273" s="154" t="str">
        <f>IF($AE273=0,"　",VLOOKUP($AE273,ﾚｰｻﾞOP,11,0))</f>
        <v>-</v>
      </c>
      <c r="BJ273" s="367"/>
      <c r="BK273" s="154" t="str">
        <f t="shared" ref="BK273:BK284" si="620">IF($AE273=0,"　",VLOOKUP($AE273,ﾚｰｻﾞOP,57,0))</f>
        <v>-</v>
      </c>
      <c r="BL273" s="367"/>
      <c r="BM273" s="154" t="str">
        <f t="shared" ref="BM273:BM284" si="621">IF($AE273=0,"　",VLOOKUP($AE273,ﾚｰｻﾞOP,58,0))</f>
        <v>-</v>
      </c>
      <c r="BN273" s="367"/>
      <c r="BO273" s="2126" t="str">
        <f t="shared" si="578"/>
        <v>-</v>
      </c>
      <c r="BP273" s="2127"/>
      <c r="BQ273" s="2128" t="str">
        <f t="shared" si="614"/>
        <v>-</v>
      </c>
      <c r="BR273" s="2129"/>
      <c r="BS273" s="2128" t="str">
        <f t="shared" si="580"/>
        <v>-</v>
      </c>
      <c r="BT273" s="2129"/>
      <c r="BU273" s="2128" t="str">
        <f t="shared" si="581"/>
        <v>-</v>
      </c>
      <c r="BV273" s="2129"/>
      <c r="BW273" s="2128" t="str">
        <f t="shared" si="582"/>
        <v>-</v>
      </c>
      <c r="BX273" s="2127"/>
      <c r="BY273" s="2128" t="str">
        <f t="shared" si="583"/>
        <v>-</v>
      </c>
      <c r="BZ273" s="2129"/>
      <c r="CA273" s="2128" t="str">
        <f t="shared" si="584"/>
        <v>-</v>
      </c>
      <c r="CB273" s="2127"/>
      <c r="CC273" s="2128" t="str">
        <f t="shared" si="585"/>
        <v>-</v>
      </c>
      <c r="CD273" s="2127"/>
      <c r="CE273" s="2128" t="str">
        <f t="shared" si="586"/>
        <v>-</v>
      </c>
      <c r="CF273" s="2129"/>
      <c r="CG273" s="2126" t="str">
        <f t="shared" si="587"/>
        <v>-</v>
      </c>
      <c r="CH273" s="2127"/>
      <c r="CI273" s="2128" t="str">
        <f t="shared" si="588"/>
        <v>-</v>
      </c>
      <c r="CJ273" s="2129"/>
      <c r="CK273" s="2128" t="str">
        <f t="shared" si="589"/>
        <v>-</v>
      </c>
      <c r="CL273" s="2127"/>
      <c r="CM273" s="2128" t="str">
        <f t="shared" si="590"/>
        <v>-</v>
      </c>
      <c r="CN273" s="2127"/>
      <c r="CO273" s="2126" t="str">
        <f t="shared" si="591"/>
        <v>-</v>
      </c>
      <c r="CP273" s="2127"/>
      <c r="CQ273" s="2126" t="str">
        <f t="shared" si="592"/>
        <v>-</v>
      </c>
      <c r="CR273" s="2127"/>
      <c r="CS273" s="2128" t="str">
        <f t="shared" si="593"/>
        <v>-</v>
      </c>
      <c r="CT273" s="2127"/>
      <c r="CU273" s="2126"/>
      <c r="CV273" s="2127"/>
      <c r="CW273" s="2128" t="str">
        <f t="shared" si="594"/>
        <v>-</v>
      </c>
      <c r="CX273" s="2127"/>
      <c r="CY273" s="2126" t="str">
        <f t="shared" si="595"/>
        <v>-</v>
      </c>
      <c r="CZ273" s="2127"/>
      <c r="DA273" s="2128" t="str">
        <f t="shared" si="596"/>
        <v>-</v>
      </c>
      <c r="DB273" s="2129"/>
      <c r="DC273" s="2126" t="str">
        <f t="shared" si="597"/>
        <v>-</v>
      </c>
      <c r="DD273" s="2127"/>
      <c r="DE273" s="2130">
        <f>IF(AG273=1,1,0)</f>
        <v>0</v>
      </c>
      <c r="DF273" s="2131"/>
      <c r="DG273" s="818">
        <f t="shared" si="615"/>
        <v>0</v>
      </c>
      <c r="DH273" s="2132"/>
      <c r="DI273" s="2128">
        <f>IF(AG273=1,1,0)</f>
        <v>0</v>
      </c>
      <c r="DJ273" s="2131"/>
      <c r="DK273" s="2130">
        <f t="shared" si="608"/>
        <v>0</v>
      </c>
      <c r="DL273" s="2131"/>
      <c r="DM273" s="2130">
        <f t="shared" si="617"/>
        <v>0</v>
      </c>
      <c r="DN273" s="2131"/>
      <c r="DO273" s="2126">
        <f t="shared" si="598"/>
        <v>0</v>
      </c>
      <c r="DP273" s="2132"/>
      <c r="DQ273" s="2126">
        <f t="shared" si="599"/>
        <v>0</v>
      </c>
      <c r="DR273" s="2131"/>
      <c r="DS273" s="2126">
        <f t="shared" si="600"/>
        <v>0</v>
      </c>
      <c r="DT273" s="2132"/>
      <c r="DU273" s="2126">
        <f t="shared" si="601"/>
        <v>0</v>
      </c>
      <c r="DV273" s="2131"/>
      <c r="DW273" s="2133">
        <f>IF(AN273=1,1,0)</f>
        <v>0</v>
      </c>
      <c r="DX273" s="2132"/>
      <c r="DY273" s="2128">
        <f t="shared" si="556"/>
        <v>0</v>
      </c>
      <c r="DZ273" s="2131"/>
      <c r="EA273" s="2128">
        <f>IF(AP273=1,1,0)</f>
        <v>0</v>
      </c>
      <c r="EB273" s="2131"/>
      <c r="EC273" s="820">
        <f>IF(AQ273=1,1,0)</f>
        <v>0</v>
      </c>
      <c r="ED273" s="2134"/>
      <c r="EE273" s="822">
        <f>IF(AV273=0,0,1)</f>
        <v>0</v>
      </c>
      <c r="EF273" s="2135"/>
      <c r="EG273" s="273"/>
      <c r="EH273" s="274"/>
      <c r="EI273" s="275"/>
      <c r="EJ273" s="276"/>
      <c r="EK273" s="275"/>
      <c r="EL273" s="277"/>
      <c r="EM273" s="829" t="str">
        <f t="shared" si="602"/>
        <v xml:space="preserve"> </v>
      </c>
      <c r="EN273" s="2132"/>
      <c r="EO273" s="2126">
        <f t="shared" si="603"/>
        <v>0</v>
      </c>
      <c r="EP273" s="2131"/>
      <c r="ER273" s="2136"/>
      <c r="ET273" s="1457">
        <v>45847</v>
      </c>
      <c r="EU273" s="259">
        <v>4163260</v>
      </c>
      <c r="EV273" s="1457">
        <v>45847</v>
      </c>
      <c r="EW273" s="259">
        <v>4163260</v>
      </c>
      <c r="EX273" s="2128"/>
      <c r="EY273" s="2127"/>
      <c r="EZ273" s="2128"/>
      <c r="FA273" s="2127"/>
      <c r="FB273" s="2128">
        <v>45805</v>
      </c>
      <c r="FC273" s="2127">
        <v>4163185</v>
      </c>
      <c r="FD273" s="2128"/>
      <c r="FE273" s="2127"/>
      <c r="FF273" s="2126"/>
      <c r="FG273" s="2127"/>
      <c r="FH273" s="2128"/>
      <c r="FI273" s="2127"/>
      <c r="FJ273" s="154">
        <v>45847</v>
      </c>
      <c r="FK273" s="373">
        <v>4163261</v>
      </c>
      <c r="FL273" s="155">
        <f t="shared" si="613"/>
        <v>1</v>
      </c>
      <c r="FM273" s="2129"/>
      <c r="FN273" s="2128"/>
      <c r="FO273" s="2127"/>
      <c r="FP273" s="2128"/>
      <c r="FQ273" s="2127"/>
      <c r="FS273" s="2128"/>
      <c r="FT273" s="2127"/>
    </row>
    <row r="274" spans="1:176" ht="18.600000000000001" customHeight="1">
      <c r="A274" s="228">
        <f t="shared" si="477"/>
        <v>264</v>
      </c>
      <c r="B274" s="343" t="str">
        <f t="shared" si="616"/>
        <v>　</v>
      </c>
      <c r="C274" s="1749">
        <v>45901</v>
      </c>
      <c r="D274" s="2137" t="s">
        <v>624</v>
      </c>
      <c r="E274" s="2138" t="s">
        <v>1129</v>
      </c>
      <c r="F274" s="2139"/>
      <c r="G274" s="2140"/>
      <c r="H274" s="2141"/>
      <c r="I274" s="2142"/>
      <c r="J274" s="2142" t="s">
        <v>508</v>
      </c>
      <c r="K274" s="2143" t="s">
        <v>508</v>
      </c>
      <c r="L274" s="2144"/>
      <c r="M274" s="2145"/>
      <c r="N274" s="2146"/>
      <c r="O274" s="2145"/>
      <c r="P274" s="2146"/>
      <c r="Q274" s="2145"/>
      <c r="R274" s="2146"/>
      <c r="S274" s="2145"/>
      <c r="T274" s="2146"/>
      <c r="U274" s="2147"/>
      <c r="V274" s="2146"/>
      <c r="W274" s="2148"/>
      <c r="X274" s="2149"/>
      <c r="Y274" s="2150">
        <v>45891</v>
      </c>
      <c r="Z274" s="2150">
        <v>45891</v>
      </c>
      <c r="AA274" s="2151"/>
      <c r="AB274" s="2150"/>
      <c r="AC274" s="251" t="s">
        <v>633</v>
      </c>
      <c r="AD274" s="2152"/>
      <c r="AE274" s="2153"/>
      <c r="AF274" s="363" t="str">
        <f t="shared" si="564"/>
        <v>　</v>
      </c>
      <c r="AG274" s="2154"/>
      <c r="AH274" s="2154"/>
      <c r="AI274" s="2154"/>
      <c r="AJ274" s="2154"/>
      <c r="AK274" s="2154"/>
      <c r="AL274" s="2154"/>
      <c r="AM274" s="2154"/>
      <c r="AN274" s="2154"/>
      <c r="AO274" s="2154"/>
      <c r="AP274" s="2155"/>
      <c r="AQ274" s="2154"/>
      <c r="AR274" s="2154"/>
      <c r="AS274" s="2154"/>
      <c r="AT274" s="2154"/>
      <c r="AU274" s="2156">
        <f t="shared" si="574"/>
        <v>0</v>
      </c>
      <c r="AV274" s="2157">
        <f t="shared" si="575"/>
        <v>0</v>
      </c>
      <c r="AW274" s="590" t="str">
        <f>IF($AE274=0,"　",VLOOKUP($AE274,ﾚｰｻﾞOP,5,0))</f>
        <v>　</v>
      </c>
      <c r="AX274" s="369"/>
      <c r="AY274" s="154" t="str">
        <f>IF($AE274=0,"　",VLOOKUP($AE274,ﾚｰｻﾞOP,6,0))</f>
        <v>　</v>
      </c>
      <c r="AZ274" s="367"/>
      <c r="BA274" s="154" t="str">
        <f>IF($AE274=0,"　",VLOOKUP($AE274,ﾚｰｻﾞOP,7,0))</f>
        <v>　</v>
      </c>
      <c r="BB274" s="367"/>
      <c r="BC274" s="368" t="str">
        <f t="shared" si="618"/>
        <v>　</v>
      </c>
      <c r="BD274" s="369"/>
      <c r="BE274" s="154" t="str">
        <f t="shared" si="619"/>
        <v>　</v>
      </c>
      <c r="BF274" s="367"/>
      <c r="BG274" s="368" t="str">
        <f>IF($AE274=0,"　",VLOOKUP($AE274,ﾚｰｻﾞOP,10,0))</f>
        <v>　</v>
      </c>
      <c r="BH274" s="367"/>
      <c r="BI274" s="154" t="str">
        <f>IF($AE274=0,"　",VLOOKUP($AE274,ﾚｰｻﾞOP,11,0))</f>
        <v>　</v>
      </c>
      <c r="BJ274" s="367"/>
      <c r="BK274" s="154" t="str">
        <f t="shared" si="620"/>
        <v>　</v>
      </c>
      <c r="BL274" s="367"/>
      <c r="BM274" s="154" t="str">
        <f t="shared" si="621"/>
        <v>　</v>
      </c>
      <c r="BN274" s="367"/>
      <c r="BO274" s="2158" t="str">
        <f t="shared" si="578"/>
        <v>　</v>
      </c>
      <c r="BP274" s="2159"/>
      <c r="BQ274" s="2160" t="str">
        <f t="shared" si="614"/>
        <v>　</v>
      </c>
      <c r="BR274" s="2161"/>
      <c r="BS274" s="2160" t="str">
        <f t="shared" si="580"/>
        <v>　</v>
      </c>
      <c r="BT274" s="2161"/>
      <c r="BU274" s="2160" t="str">
        <f t="shared" si="581"/>
        <v>　</v>
      </c>
      <c r="BV274" s="2161"/>
      <c r="BW274" s="2160" t="str">
        <f t="shared" si="582"/>
        <v>　</v>
      </c>
      <c r="BX274" s="2159"/>
      <c r="BY274" s="2160" t="str">
        <f t="shared" si="583"/>
        <v>　</v>
      </c>
      <c r="BZ274" s="2161"/>
      <c r="CA274" s="2160" t="str">
        <f t="shared" si="584"/>
        <v>　</v>
      </c>
      <c r="CB274" s="2159"/>
      <c r="CC274" s="2160" t="str">
        <f t="shared" si="585"/>
        <v>　</v>
      </c>
      <c r="CD274" s="2159"/>
      <c r="CE274" s="2160" t="str">
        <f t="shared" si="586"/>
        <v>　</v>
      </c>
      <c r="CF274" s="2161"/>
      <c r="CG274" s="2158" t="str">
        <f t="shared" si="587"/>
        <v>　</v>
      </c>
      <c r="CH274" s="2159"/>
      <c r="CI274" s="2160" t="str">
        <f t="shared" si="588"/>
        <v>　</v>
      </c>
      <c r="CJ274" s="2161"/>
      <c r="CK274" s="2160" t="str">
        <f t="shared" si="589"/>
        <v>　</v>
      </c>
      <c r="CL274" s="2159"/>
      <c r="CM274" s="2160" t="str">
        <f t="shared" si="590"/>
        <v>　</v>
      </c>
      <c r="CN274" s="2159"/>
      <c r="CO274" s="2158" t="str">
        <f t="shared" si="591"/>
        <v>　</v>
      </c>
      <c r="CP274" s="2159"/>
      <c r="CQ274" s="2158" t="str">
        <f t="shared" si="592"/>
        <v>　</v>
      </c>
      <c r="CR274" s="2159"/>
      <c r="CS274" s="2160" t="str">
        <f t="shared" si="593"/>
        <v>　</v>
      </c>
      <c r="CT274" s="2159"/>
      <c r="CU274" s="2158"/>
      <c r="CV274" s="2159"/>
      <c r="CW274" s="2160" t="str">
        <f t="shared" si="594"/>
        <v>　</v>
      </c>
      <c r="CX274" s="2159"/>
      <c r="CY274" s="2158" t="str">
        <f t="shared" si="595"/>
        <v>　</v>
      </c>
      <c r="CZ274" s="2159"/>
      <c r="DA274" s="2160" t="str">
        <f t="shared" si="596"/>
        <v>　</v>
      </c>
      <c r="DB274" s="2161"/>
      <c r="DC274" s="2158" t="str">
        <f t="shared" si="597"/>
        <v>　</v>
      </c>
      <c r="DD274" s="2159"/>
      <c r="DE274" s="2162"/>
      <c r="DF274" s="2163"/>
      <c r="DG274" s="818"/>
      <c r="DH274" s="2164"/>
      <c r="DI274" s="2160"/>
      <c r="DJ274" s="2163"/>
      <c r="DK274" s="2162"/>
      <c r="DL274" s="2163"/>
      <c r="DM274" s="2162"/>
      <c r="DN274" s="2163"/>
      <c r="DO274" s="2158"/>
      <c r="DP274" s="2164"/>
      <c r="DQ274" s="2158"/>
      <c r="DR274" s="2163"/>
      <c r="DS274" s="2158"/>
      <c r="DT274" s="2164"/>
      <c r="DU274" s="2158"/>
      <c r="DV274" s="2163"/>
      <c r="DW274" s="2165"/>
      <c r="DX274" s="2164"/>
      <c r="DY274" s="2160"/>
      <c r="DZ274" s="2163"/>
      <c r="EA274" s="2160"/>
      <c r="EB274" s="2163"/>
      <c r="EC274" s="820"/>
      <c r="ED274" s="2166"/>
      <c r="EE274" s="822"/>
      <c r="EF274" s="2167"/>
      <c r="EG274" s="273"/>
      <c r="EH274" s="274"/>
      <c r="EI274" s="275"/>
      <c r="EJ274" s="276"/>
      <c r="EK274" s="275"/>
      <c r="EL274" s="277"/>
      <c r="EM274" s="829"/>
      <c r="EN274" s="2164"/>
      <c r="EO274" s="2158">
        <f t="shared" si="603"/>
        <v>0</v>
      </c>
      <c r="EP274" s="2163"/>
      <c r="ER274" s="2168"/>
      <c r="ET274" s="2169" t="str">
        <f>IF($AE274=0,"　",VLOOKUP($AE274,ﾚｰｻﾞOP,60,0))</f>
        <v>　</v>
      </c>
      <c r="EU274" s="2170"/>
      <c r="EV274" s="2169" t="str">
        <f>IF($AE274=0,"　",VLOOKUP($AE274,ﾚｰｻﾞOP,60,0))</f>
        <v>　</v>
      </c>
      <c r="EW274" s="2170"/>
      <c r="EX274" s="1274"/>
      <c r="EY274" s="1273"/>
      <c r="EZ274" s="2160"/>
      <c r="FA274" s="2159"/>
      <c r="FB274" s="2160"/>
      <c r="FC274" s="2159"/>
      <c r="FD274" s="2160"/>
      <c r="FE274" s="2159"/>
      <c r="FF274" s="2158"/>
      <c r="FG274" s="2159"/>
      <c r="FH274" s="2160"/>
      <c r="FI274" s="2159"/>
      <c r="FJ274" s="154" t="str">
        <f>IF($AE274=0,"　",VLOOKUP($AE274,ﾚｰｻﾞOP,67,0))</f>
        <v>　</v>
      </c>
      <c r="FK274" s="373"/>
      <c r="FL274" s="155" t="str">
        <f t="shared" si="613"/>
        <v>　</v>
      </c>
      <c r="FM274" s="2161"/>
      <c r="FN274" s="2160"/>
      <c r="FO274" s="2159"/>
      <c r="FP274" s="2160"/>
      <c r="FQ274" s="2159"/>
      <c r="FS274" s="2160"/>
      <c r="FT274" s="2159"/>
    </row>
    <row r="275" spans="1:176" ht="18.600000000000001" customHeight="1">
      <c r="A275" s="228">
        <f t="shared" si="477"/>
        <v>265</v>
      </c>
      <c r="B275" s="343" t="str">
        <f t="shared" si="616"/>
        <v>　</v>
      </c>
      <c r="C275" s="1749">
        <v>45901</v>
      </c>
      <c r="D275" s="2171" t="s">
        <v>624</v>
      </c>
      <c r="E275" s="2172" t="s">
        <v>1130</v>
      </c>
      <c r="F275" s="2173"/>
      <c r="G275" s="2174"/>
      <c r="H275" s="2175"/>
      <c r="I275" s="2176"/>
      <c r="J275" s="2176" t="s">
        <v>508</v>
      </c>
      <c r="K275" s="2177" t="s">
        <v>508</v>
      </c>
      <c r="L275" s="2178"/>
      <c r="M275" s="2179"/>
      <c r="N275" s="2180"/>
      <c r="O275" s="2179"/>
      <c r="P275" s="2180"/>
      <c r="Q275" s="2179"/>
      <c r="R275" s="2180"/>
      <c r="S275" s="2179"/>
      <c r="T275" s="2180"/>
      <c r="U275" s="2181"/>
      <c r="V275" s="2180"/>
      <c r="W275" s="2182"/>
      <c r="X275" s="2183"/>
      <c r="Y275" s="2150">
        <v>45891</v>
      </c>
      <c r="Z275" s="2184">
        <v>45891</v>
      </c>
      <c r="AA275" s="2185"/>
      <c r="AB275" s="2184"/>
      <c r="AC275" s="251" t="s">
        <v>633</v>
      </c>
      <c r="AD275" s="2186"/>
      <c r="AE275" s="2187"/>
      <c r="AF275" s="363" t="str">
        <f t="shared" ref="AF275:AF306" si="622">IF($AE275=0,"　",VLOOKUP($AE275,ﾚｰｻﾞOP,69,0))</f>
        <v>　</v>
      </c>
      <c r="AG275" s="2188"/>
      <c r="AH275" s="2188"/>
      <c r="AI275" s="2188"/>
      <c r="AJ275" s="2188"/>
      <c r="AK275" s="2188"/>
      <c r="AL275" s="2188"/>
      <c r="AM275" s="2188"/>
      <c r="AN275" s="2188"/>
      <c r="AO275" s="2188"/>
      <c r="AP275" s="2189"/>
      <c r="AQ275" s="2188"/>
      <c r="AR275" s="2188"/>
      <c r="AS275" s="2188"/>
      <c r="AT275" s="2188"/>
      <c r="AU275" s="2190">
        <f t="shared" si="574"/>
        <v>0</v>
      </c>
      <c r="AV275" s="2191">
        <f t="shared" si="575"/>
        <v>0</v>
      </c>
      <c r="AW275" s="590" t="str">
        <f>IF($AE275=0,"　",VLOOKUP($AE275,ﾚｰｻﾞOP,5,0))</f>
        <v>　</v>
      </c>
      <c r="AX275" s="369"/>
      <c r="AY275" s="154" t="str">
        <f>IF($AE275=0,"　",VLOOKUP($AE275,ﾚｰｻﾞOP,6,0))</f>
        <v>　</v>
      </c>
      <c r="AZ275" s="367"/>
      <c r="BA275" s="154" t="str">
        <f>IF($AE275=0,"　",VLOOKUP($AE275,ﾚｰｻﾞOP,7,0))</f>
        <v>　</v>
      </c>
      <c r="BB275" s="367"/>
      <c r="BC275" s="368" t="str">
        <f t="shared" si="618"/>
        <v>　</v>
      </c>
      <c r="BD275" s="369"/>
      <c r="BE275" s="154" t="str">
        <f t="shared" si="619"/>
        <v>　</v>
      </c>
      <c r="BF275" s="367"/>
      <c r="BG275" s="368" t="str">
        <f>IF($AE275=0,"　",VLOOKUP($AE275,ﾚｰｻﾞOP,10,0))</f>
        <v>　</v>
      </c>
      <c r="BH275" s="367"/>
      <c r="BI275" s="154" t="str">
        <f>IF($AE275=0,"　",VLOOKUP($AE275,ﾚｰｻﾞOP,11,0))</f>
        <v>　</v>
      </c>
      <c r="BJ275" s="367"/>
      <c r="BK275" s="154" t="str">
        <f t="shared" si="620"/>
        <v>　</v>
      </c>
      <c r="BL275" s="367"/>
      <c r="BM275" s="154" t="str">
        <f t="shared" si="621"/>
        <v>　</v>
      </c>
      <c r="BN275" s="367"/>
      <c r="BO275" s="2192" t="str">
        <f t="shared" si="578"/>
        <v>　</v>
      </c>
      <c r="BP275" s="2193"/>
      <c r="BQ275" s="2194" t="str">
        <f t="shared" si="614"/>
        <v>　</v>
      </c>
      <c r="BR275" s="2195"/>
      <c r="BS275" s="2194" t="str">
        <f t="shared" si="580"/>
        <v>　</v>
      </c>
      <c r="BT275" s="2195"/>
      <c r="BU275" s="2194" t="str">
        <f t="shared" si="581"/>
        <v>　</v>
      </c>
      <c r="BV275" s="2195"/>
      <c r="BW275" s="2194" t="str">
        <f t="shared" si="582"/>
        <v>　</v>
      </c>
      <c r="BX275" s="2193"/>
      <c r="BY275" s="2194" t="str">
        <f t="shared" si="583"/>
        <v>　</v>
      </c>
      <c r="BZ275" s="2195"/>
      <c r="CA275" s="2194" t="str">
        <f t="shared" si="584"/>
        <v>　</v>
      </c>
      <c r="CB275" s="2193"/>
      <c r="CC275" s="2194" t="str">
        <f t="shared" si="585"/>
        <v>　</v>
      </c>
      <c r="CD275" s="2193"/>
      <c r="CE275" s="2194" t="str">
        <f t="shared" si="586"/>
        <v>　</v>
      </c>
      <c r="CF275" s="2195"/>
      <c r="CG275" s="2192" t="str">
        <f t="shared" si="587"/>
        <v>　</v>
      </c>
      <c r="CH275" s="2193"/>
      <c r="CI275" s="2194" t="str">
        <f t="shared" si="588"/>
        <v>　</v>
      </c>
      <c r="CJ275" s="2195"/>
      <c r="CK275" s="2194" t="str">
        <f t="shared" si="589"/>
        <v>　</v>
      </c>
      <c r="CL275" s="2193"/>
      <c r="CM275" s="2194" t="str">
        <f t="shared" si="590"/>
        <v>　</v>
      </c>
      <c r="CN275" s="2193"/>
      <c r="CO275" s="2192" t="str">
        <f t="shared" si="591"/>
        <v>　</v>
      </c>
      <c r="CP275" s="2193"/>
      <c r="CQ275" s="2192" t="str">
        <f t="shared" si="592"/>
        <v>　</v>
      </c>
      <c r="CR275" s="2193"/>
      <c r="CS275" s="2194" t="str">
        <f t="shared" si="593"/>
        <v>　</v>
      </c>
      <c r="CT275" s="2193"/>
      <c r="CU275" s="2192"/>
      <c r="CV275" s="2193"/>
      <c r="CW275" s="2194" t="str">
        <f t="shared" si="594"/>
        <v>　</v>
      </c>
      <c r="CX275" s="2193"/>
      <c r="CY275" s="2192" t="str">
        <f t="shared" si="595"/>
        <v>　</v>
      </c>
      <c r="CZ275" s="2193"/>
      <c r="DA275" s="2194" t="str">
        <f t="shared" si="596"/>
        <v>　</v>
      </c>
      <c r="DB275" s="2195"/>
      <c r="DC275" s="2192" t="str">
        <f t="shared" si="597"/>
        <v>　</v>
      </c>
      <c r="DD275" s="2193"/>
      <c r="DE275" s="2196"/>
      <c r="DF275" s="2197"/>
      <c r="DG275" s="818"/>
      <c r="DH275" s="2198"/>
      <c r="DI275" s="2194"/>
      <c r="DJ275" s="2197"/>
      <c r="DK275" s="2196"/>
      <c r="DL275" s="2197"/>
      <c r="DM275" s="2196"/>
      <c r="DN275" s="2197"/>
      <c r="DO275" s="2192"/>
      <c r="DP275" s="2198"/>
      <c r="DQ275" s="2192"/>
      <c r="DR275" s="2197"/>
      <c r="DS275" s="2192"/>
      <c r="DT275" s="2198"/>
      <c r="DU275" s="2192"/>
      <c r="DV275" s="2197"/>
      <c r="DW275" s="2199"/>
      <c r="DX275" s="2198"/>
      <c r="DY275" s="2194"/>
      <c r="DZ275" s="2197"/>
      <c r="EA275" s="2194"/>
      <c r="EB275" s="2197"/>
      <c r="EC275" s="820"/>
      <c r="ED275" s="2200"/>
      <c r="EE275" s="822"/>
      <c r="EF275" s="2201"/>
      <c r="EG275" s="273"/>
      <c r="EH275" s="274"/>
      <c r="EI275" s="275"/>
      <c r="EJ275" s="276"/>
      <c r="EK275" s="275"/>
      <c r="EL275" s="277"/>
      <c r="EM275" s="829"/>
      <c r="EN275" s="2198"/>
      <c r="EO275" s="2192">
        <f t="shared" si="603"/>
        <v>0</v>
      </c>
      <c r="EP275" s="2197"/>
      <c r="ER275" s="2202"/>
      <c r="ET275" s="2203" t="str">
        <f>IF($AE275=0,"　",VLOOKUP($AE275,ﾚｰｻﾞOP,60,0))</f>
        <v>　</v>
      </c>
      <c r="EU275" s="2204"/>
      <c r="EV275" s="2203" t="str">
        <f>IF($AE275=0,"　",VLOOKUP($AE275,ﾚｰｻﾞOP,60,0))</f>
        <v>　</v>
      </c>
      <c r="EW275" s="2204"/>
      <c r="EX275" s="1274"/>
      <c r="EY275" s="1273"/>
      <c r="EZ275" s="2194"/>
      <c r="FA275" s="2193"/>
      <c r="FB275" s="2194"/>
      <c r="FC275" s="2193"/>
      <c r="FD275" s="2194"/>
      <c r="FE275" s="2193"/>
      <c r="FF275" s="2192"/>
      <c r="FG275" s="2193"/>
      <c r="FH275" s="2194"/>
      <c r="FI275" s="2193"/>
      <c r="FJ275" s="154" t="str">
        <f>IF($AE275=0,"　",VLOOKUP($AE275,ﾚｰｻﾞOP,67,0))</f>
        <v>　</v>
      </c>
      <c r="FK275" s="373"/>
      <c r="FL275" s="155" t="str">
        <f t="shared" si="613"/>
        <v>　</v>
      </c>
      <c r="FM275" s="2195"/>
      <c r="FN275" s="2194"/>
      <c r="FO275" s="2193"/>
      <c r="FP275" s="2194"/>
      <c r="FQ275" s="2193"/>
      <c r="FS275" s="2194"/>
      <c r="FT275" s="2193"/>
    </row>
    <row r="276" spans="1:176" ht="18.600000000000001" customHeight="1">
      <c r="A276" s="228">
        <f t="shared" si="477"/>
        <v>266</v>
      </c>
      <c r="B276" s="343" t="str">
        <f t="shared" si="616"/>
        <v>　</v>
      </c>
      <c r="C276" s="1749">
        <v>45901</v>
      </c>
      <c r="D276" s="2205" t="s">
        <v>55</v>
      </c>
      <c r="E276" s="2206" t="s">
        <v>686</v>
      </c>
      <c r="F276" s="2207"/>
      <c r="G276" s="2208"/>
      <c r="H276" s="2209"/>
      <c r="I276" s="2210"/>
      <c r="J276" s="2210" t="s">
        <v>508</v>
      </c>
      <c r="K276" s="2211" t="s">
        <v>508</v>
      </c>
      <c r="L276" s="2212"/>
      <c r="M276" s="2213"/>
      <c r="N276" s="2214"/>
      <c r="O276" s="2213"/>
      <c r="P276" s="2214"/>
      <c r="Q276" s="2213"/>
      <c r="R276" s="2214"/>
      <c r="S276" s="2213"/>
      <c r="T276" s="2214"/>
      <c r="U276" s="2215"/>
      <c r="V276" s="2214"/>
      <c r="W276" s="2216"/>
      <c r="X276" s="2217"/>
      <c r="Y276" s="2150">
        <v>45891</v>
      </c>
      <c r="Z276" s="2218">
        <v>45891</v>
      </c>
      <c r="AA276" s="2219"/>
      <c r="AB276" s="2218"/>
      <c r="AC276" s="251" t="s">
        <v>633</v>
      </c>
      <c r="AD276" s="2220"/>
      <c r="AE276" s="1833"/>
      <c r="AF276" s="363" t="str">
        <f t="shared" si="622"/>
        <v>　</v>
      </c>
      <c r="AG276" s="2221"/>
      <c r="AH276" s="2221"/>
      <c r="AI276" s="2221"/>
      <c r="AJ276" s="2221"/>
      <c r="AK276" s="2221"/>
      <c r="AL276" s="2221"/>
      <c r="AM276" s="2221"/>
      <c r="AN276" s="2221"/>
      <c r="AO276" s="2221"/>
      <c r="AP276" s="2222"/>
      <c r="AQ276" s="2221"/>
      <c r="AR276" s="2221"/>
      <c r="AS276" s="2221"/>
      <c r="AT276" s="2221"/>
      <c r="AU276" s="2223">
        <f t="shared" si="574"/>
        <v>0</v>
      </c>
      <c r="AV276" s="2224">
        <f t="shared" si="575"/>
        <v>0</v>
      </c>
      <c r="AW276" s="590" t="str">
        <f>IF($AE276=0,"　",VLOOKUP($AE276,ﾚｰｻﾞOP,5,0))</f>
        <v>　</v>
      </c>
      <c r="AX276" s="369"/>
      <c r="AY276" s="154" t="str">
        <f>IF($AE276=0,"　",VLOOKUP($AE276,ﾚｰｻﾞOP,6,0))</f>
        <v>　</v>
      </c>
      <c r="AZ276" s="367"/>
      <c r="BA276" s="154" t="str">
        <f>IF($AE276=0,"　",VLOOKUP($AE276,ﾚｰｻﾞOP,7,0))</f>
        <v>　</v>
      </c>
      <c r="BB276" s="367"/>
      <c r="BC276" s="368" t="str">
        <f t="shared" si="618"/>
        <v>　</v>
      </c>
      <c r="BD276" s="369"/>
      <c r="BE276" s="154" t="str">
        <f t="shared" si="619"/>
        <v>　</v>
      </c>
      <c r="BF276" s="367"/>
      <c r="BG276" s="368" t="str">
        <f>IF($AE276=0,"　",VLOOKUP($AE276,ﾚｰｻﾞOP,10,0))</f>
        <v>　</v>
      </c>
      <c r="BH276" s="367"/>
      <c r="BI276" s="154" t="str">
        <f>IF($AE276=0,"　",VLOOKUP($AE276,ﾚｰｻﾞOP,11,0))</f>
        <v>　</v>
      </c>
      <c r="BJ276" s="367"/>
      <c r="BK276" s="154" t="str">
        <f t="shared" si="620"/>
        <v>　</v>
      </c>
      <c r="BL276" s="367"/>
      <c r="BM276" s="154" t="str">
        <f t="shared" si="621"/>
        <v>　</v>
      </c>
      <c r="BN276" s="367"/>
      <c r="BO276" s="2225" t="str">
        <f t="shared" si="578"/>
        <v>　</v>
      </c>
      <c r="BP276" s="2226"/>
      <c r="BQ276" s="2227" t="str">
        <f t="shared" si="614"/>
        <v>　</v>
      </c>
      <c r="BR276" s="2228"/>
      <c r="BS276" s="2227" t="str">
        <f t="shared" si="580"/>
        <v>　</v>
      </c>
      <c r="BT276" s="2228"/>
      <c r="BU276" s="2227" t="str">
        <f t="shared" si="581"/>
        <v>　</v>
      </c>
      <c r="BV276" s="2228"/>
      <c r="BW276" s="2227" t="str">
        <f t="shared" si="582"/>
        <v>　</v>
      </c>
      <c r="BX276" s="2226"/>
      <c r="BY276" s="2227" t="str">
        <f t="shared" si="583"/>
        <v>　</v>
      </c>
      <c r="BZ276" s="2228"/>
      <c r="CA276" s="2227" t="str">
        <f t="shared" si="584"/>
        <v>　</v>
      </c>
      <c r="CB276" s="2226"/>
      <c r="CC276" s="2227" t="str">
        <f t="shared" si="585"/>
        <v>　</v>
      </c>
      <c r="CD276" s="2226"/>
      <c r="CE276" s="2227" t="str">
        <f t="shared" si="586"/>
        <v>　</v>
      </c>
      <c r="CF276" s="2228"/>
      <c r="CG276" s="2225" t="str">
        <f t="shared" si="587"/>
        <v>　</v>
      </c>
      <c r="CH276" s="2226"/>
      <c r="CI276" s="2227" t="str">
        <f t="shared" si="588"/>
        <v>　</v>
      </c>
      <c r="CJ276" s="2228"/>
      <c r="CK276" s="2227" t="str">
        <f t="shared" si="589"/>
        <v>　</v>
      </c>
      <c r="CL276" s="2226"/>
      <c r="CM276" s="2227" t="str">
        <f t="shared" si="590"/>
        <v>　</v>
      </c>
      <c r="CN276" s="2226"/>
      <c r="CO276" s="2225" t="str">
        <f t="shared" si="591"/>
        <v>　</v>
      </c>
      <c r="CP276" s="2226"/>
      <c r="CQ276" s="2225" t="str">
        <f t="shared" si="592"/>
        <v>　</v>
      </c>
      <c r="CR276" s="2226"/>
      <c r="CS276" s="2227" t="str">
        <f t="shared" si="593"/>
        <v>　</v>
      </c>
      <c r="CT276" s="2226"/>
      <c r="CU276" s="2225"/>
      <c r="CV276" s="2226"/>
      <c r="CW276" s="2227" t="str">
        <f t="shared" si="594"/>
        <v>　</v>
      </c>
      <c r="CX276" s="2226"/>
      <c r="CY276" s="2225" t="str">
        <f t="shared" si="595"/>
        <v>　</v>
      </c>
      <c r="CZ276" s="2226"/>
      <c r="DA276" s="2227" t="str">
        <f t="shared" si="596"/>
        <v>　</v>
      </c>
      <c r="DB276" s="2228"/>
      <c r="DC276" s="2225" t="str">
        <f t="shared" si="597"/>
        <v>　</v>
      </c>
      <c r="DD276" s="2226"/>
      <c r="DE276" s="2229"/>
      <c r="DF276" s="2230"/>
      <c r="DG276" s="818"/>
      <c r="DH276" s="2231"/>
      <c r="DI276" s="2227"/>
      <c r="DJ276" s="2230"/>
      <c r="DK276" s="2229"/>
      <c r="DL276" s="2230"/>
      <c r="DM276" s="2229"/>
      <c r="DN276" s="2230"/>
      <c r="DO276" s="2225"/>
      <c r="DP276" s="2231"/>
      <c r="DQ276" s="2225"/>
      <c r="DR276" s="2230"/>
      <c r="DS276" s="2225"/>
      <c r="DT276" s="2231"/>
      <c r="DU276" s="2225"/>
      <c r="DV276" s="2230"/>
      <c r="DW276" s="2232"/>
      <c r="DX276" s="2231"/>
      <c r="DY276" s="2227"/>
      <c r="DZ276" s="2230"/>
      <c r="EA276" s="2227"/>
      <c r="EB276" s="2230"/>
      <c r="EC276" s="820"/>
      <c r="ED276" s="2233"/>
      <c r="EE276" s="822"/>
      <c r="EF276" s="2234"/>
      <c r="EG276" s="273"/>
      <c r="EH276" s="274"/>
      <c r="EI276" s="275"/>
      <c r="EJ276" s="276"/>
      <c r="EK276" s="275"/>
      <c r="EL276" s="277"/>
      <c r="EM276" s="829"/>
      <c r="EN276" s="2231"/>
      <c r="EO276" s="2225">
        <f t="shared" si="603"/>
        <v>0</v>
      </c>
      <c r="EP276" s="2230"/>
      <c r="ER276" s="2235"/>
      <c r="ET276" s="2236" t="str">
        <f>IF($AE276=0,"　",VLOOKUP($AE276,ﾚｰｻﾞOP,60,0))</f>
        <v>　</v>
      </c>
      <c r="EU276" s="2237"/>
      <c r="EV276" s="2236" t="str">
        <f>IF($AE276=0,"　",VLOOKUP($AE276,ﾚｰｻﾞOP,60,0))</f>
        <v>　</v>
      </c>
      <c r="EW276" s="2237"/>
      <c r="EX276" s="1274"/>
      <c r="EY276" s="1273"/>
      <c r="EZ276" s="2227"/>
      <c r="FA276" s="2226"/>
      <c r="FB276" s="2227"/>
      <c r="FC276" s="2226"/>
      <c r="FD276" s="2227"/>
      <c r="FE276" s="2226"/>
      <c r="FF276" s="2225"/>
      <c r="FG276" s="2226"/>
      <c r="FH276" s="2227"/>
      <c r="FI276" s="2226"/>
      <c r="FJ276" s="154" t="str">
        <f>IF($AE276=0,"　",VLOOKUP($AE276,ﾚｰｻﾞOP,67,0))</f>
        <v>　</v>
      </c>
      <c r="FK276" s="373"/>
      <c r="FL276" s="155" t="str">
        <f t="shared" si="613"/>
        <v>　</v>
      </c>
      <c r="FM276" s="2228"/>
      <c r="FN276" s="2227"/>
      <c r="FO276" s="2226"/>
      <c r="FP276" s="2227"/>
      <c r="FQ276" s="2226"/>
      <c r="FS276" s="2227"/>
      <c r="FT276" s="2226"/>
    </row>
    <row r="277" spans="1:176" ht="18.600000000000001" customHeight="1">
      <c r="A277" s="228">
        <f t="shared" si="477"/>
        <v>267</v>
      </c>
      <c r="B277" s="343" t="str">
        <f t="shared" si="616"/>
        <v>　</v>
      </c>
      <c r="C277" s="1749">
        <v>45901</v>
      </c>
      <c r="D277" s="2238" t="s">
        <v>55</v>
      </c>
      <c r="E277" s="2239" t="s">
        <v>687</v>
      </c>
      <c r="F277" s="2240"/>
      <c r="G277" s="2241"/>
      <c r="H277" s="2242"/>
      <c r="I277" s="2243"/>
      <c r="J277" s="2243" t="s">
        <v>508</v>
      </c>
      <c r="K277" s="2244" t="s">
        <v>508</v>
      </c>
      <c r="L277" s="2245"/>
      <c r="M277" s="2246"/>
      <c r="N277" s="2247"/>
      <c r="O277" s="2246"/>
      <c r="P277" s="2247"/>
      <c r="Q277" s="2246"/>
      <c r="R277" s="2247"/>
      <c r="S277" s="2246"/>
      <c r="T277" s="2247"/>
      <c r="U277" s="2248"/>
      <c r="V277" s="2247"/>
      <c r="W277" s="2249"/>
      <c r="X277" s="2250"/>
      <c r="Y277" s="2150">
        <v>45891</v>
      </c>
      <c r="Z277" s="2251">
        <v>45891</v>
      </c>
      <c r="AA277" s="2252"/>
      <c r="AB277" s="2251"/>
      <c r="AC277" s="251" t="s">
        <v>633</v>
      </c>
      <c r="AD277" s="2253"/>
      <c r="AE277" s="1833"/>
      <c r="AF277" s="363" t="str">
        <f t="shared" si="622"/>
        <v>　</v>
      </c>
      <c r="AG277" s="2254"/>
      <c r="AH277" s="2254"/>
      <c r="AI277" s="2254"/>
      <c r="AJ277" s="2254"/>
      <c r="AK277" s="2254"/>
      <c r="AL277" s="2254"/>
      <c r="AM277" s="2254"/>
      <c r="AN277" s="2254"/>
      <c r="AO277" s="2254"/>
      <c r="AP277" s="2255"/>
      <c r="AQ277" s="2254"/>
      <c r="AR277" s="2254"/>
      <c r="AS277" s="2254"/>
      <c r="AT277" s="2254"/>
      <c r="AU277" s="2256">
        <f t="shared" si="574"/>
        <v>0</v>
      </c>
      <c r="AV277" s="2257">
        <f t="shared" si="575"/>
        <v>0</v>
      </c>
      <c r="AW277" s="590" t="str">
        <f>IF($AE277=0,"　",VLOOKUP($AE277,ﾚｰｻﾞOP,5,0))</f>
        <v>　</v>
      </c>
      <c r="AX277" s="369"/>
      <c r="AY277" s="154" t="str">
        <f>IF($AE277=0,"　",VLOOKUP($AE277,ﾚｰｻﾞOP,6,0))</f>
        <v>　</v>
      </c>
      <c r="AZ277" s="367"/>
      <c r="BA277" s="154" t="str">
        <f>IF($AE277=0,"　",VLOOKUP($AE277,ﾚｰｻﾞOP,7,0))</f>
        <v>　</v>
      </c>
      <c r="BB277" s="367"/>
      <c r="BC277" s="368" t="str">
        <f t="shared" si="618"/>
        <v>　</v>
      </c>
      <c r="BD277" s="369"/>
      <c r="BE277" s="154" t="str">
        <f t="shared" si="619"/>
        <v>　</v>
      </c>
      <c r="BF277" s="367"/>
      <c r="BG277" s="368" t="str">
        <f>IF($AE277=0,"　",VLOOKUP($AE277,ﾚｰｻﾞOP,10,0))</f>
        <v>　</v>
      </c>
      <c r="BH277" s="367"/>
      <c r="BI277" s="154" t="str">
        <f>IF($AE277=0,"　",VLOOKUP($AE277,ﾚｰｻﾞOP,11,0))</f>
        <v>　</v>
      </c>
      <c r="BJ277" s="367"/>
      <c r="BK277" s="154" t="str">
        <f t="shared" si="620"/>
        <v>　</v>
      </c>
      <c r="BL277" s="367"/>
      <c r="BM277" s="154" t="str">
        <f t="shared" si="621"/>
        <v>　</v>
      </c>
      <c r="BN277" s="367"/>
      <c r="BO277" s="2258" t="str">
        <f t="shared" si="578"/>
        <v>　</v>
      </c>
      <c r="BP277" s="2259"/>
      <c r="BQ277" s="2260" t="str">
        <f t="shared" si="614"/>
        <v>　</v>
      </c>
      <c r="BR277" s="2261"/>
      <c r="BS277" s="2260" t="str">
        <f t="shared" si="580"/>
        <v>　</v>
      </c>
      <c r="BT277" s="2261"/>
      <c r="BU277" s="2260" t="str">
        <f t="shared" si="581"/>
        <v>　</v>
      </c>
      <c r="BV277" s="2261"/>
      <c r="BW277" s="2260" t="str">
        <f t="shared" si="582"/>
        <v>　</v>
      </c>
      <c r="BX277" s="2259"/>
      <c r="BY277" s="2260" t="str">
        <f t="shared" si="583"/>
        <v>　</v>
      </c>
      <c r="BZ277" s="2261"/>
      <c r="CA277" s="2260" t="str">
        <f t="shared" si="584"/>
        <v>　</v>
      </c>
      <c r="CB277" s="2259"/>
      <c r="CC277" s="2260" t="str">
        <f t="shared" si="585"/>
        <v>　</v>
      </c>
      <c r="CD277" s="2259"/>
      <c r="CE277" s="2260" t="str">
        <f t="shared" si="586"/>
        <v>　</v>
      </c>
      <c r="CF277" s="2261"/>
      <c r="CG277" s="2258" t="str">
        <f t="shared" si="587"/>
        <v>　</v>
      </c>
      <c r="CH277" s="2259"/>
      <c r="CI277" s="2260" t="str">
        <f t="shared" si="588"/>
        <v>　</v>
      </c>
      <c r="CJ277" s="2261"/>
      <c r="CK277" s="2260" t="str">
        <f t="shared" si="589"/>
        <v>　</v>
      </c>
      <c r="CL277" s="2259"/>
      <c r="CM277" s="2260" t="str">
        <f t="shared" si="590"/>
        <v>　</v>
      </c>
      <c r="CN277" s="2259"/>
      <c r="CO277" s="2258" t="str">
        <f t="shared" si="591"/>
        <v>　</v>
      </c>
      <c r="CP277" s="2259"/>
      <c r="CQ277" s="2258" t="str">
        <f t="shared" si="592"/>
        <v>　</v>
      </c>
      <c r="CR277" s="2259"/>
      <c r="CS277" s="2260" t="str">
        <f t="shared" si="593"/>
        <v>　</v>
      </c>
      <c r="CT277" s="2259"/>
      <c r="CU277" s="2258"/>
      <c r="CV277" s="2259"/>
      <c r="CW277" s="2260" t="str">
        <f t="shared" si="594"/>
        <v>　</v>
      </c>
      <c r="CX277" s="2259"/>
      <c r="CY277" s="2258" t="str">
        <f t="shared" si="595"/>
        <v>　</v>
      </c>
      <c r="CZ277" s="2259"/>
      <c r="DA277" s="2260" t="str">
        <f t="shared" si="596"/>
        <v>　</v>
      </c>
      <c r="DB277" s="2261"/>
      <c r="DC277" s="2258" t="str">
        <f t="shared" si="597"/>
        <v>　</v>
      </c>
      <c r="DD277" s="2259"/>
      <c r="DE277" s="2262"/>
      <c r="DF277" s="2263"/>
      <c r="DG277" s="818"/>
      <c r="DH277" s="2264"/>
      <c r="DI277" s="2260"/>
      <c r="DJ277" s="2263"/>
      <c r="DK277" s="2262"/>
      <c r="DL277" s="2263"/>
      <c r="DM277" s="2262"/>
      <c r="DN277" s="2263"/>
      <c r="DO277" s="2258"/>
      <c r="DP277" s="2264"/>
      <c r="DQ277" s="2258"/>
      <c r="DR277" s="2263"/>
      <c r="DS277" s="2258"/>
      <c r="DT277" s="2264"/>
      <c r="DU277" s="2258"/>
      <c r="DV277" s="2263"/>
      <c r="DW277" s="2265"/>
      <c r="DX277" s="2264"/>
      <c r="DY277" s="2260"/>
      <c r="DZ277" s="2263"/>
      <c r="EA277" s="2260"/>
      <c r="EB277" s="2263"/>
      <c r="EC277" s="820"/>
      <c r="ED277" s="2266"/>
      <c r="EE277" s="822"/>
      <c r="EF277" s="2267"/>
      <c r="EG277" s="273"/>
      <c r="EH277" s="274"/>
      <c r="EI277" s="275"/>
      <c r="EJ277" s="276"/>
      <c r="EK277" s="275"/>
      <c r="EL277" s="277"/>
      <c r="EM277" s="829"/>
      <c r="EN277" s="2264"/>
      <c r="EO277" s="2258">
        <f t="shared" si="603"/>
        <v>0</v>
      </c>
      <c r="EP277" s="2263"/>
      <c r="ER277" s="2268"/>
      <c r="ET277" s="2269" t="str">
        <f>IF($AE277=0,"　",VLOOKUP($AE277,ﾚｰｻﾞOP,60,0))</f>
        <v>　</v>
      </c>
      <c r="EU277" s="2270"/>
      <c r="EV277" s="2269" t="str">
        <f>IF($AE277=0,"　",VLOOKUP($AE277,ﾚｰｻﾞOP,60,0))</f>
        <v>　</v>
      </c>
      <c r="EW277" s="2270"/>
      <c r="EX277" s="1274"/>
      <c r="EY277" s="1273"/>
      <c r="EZ277" s="2260"/>
      <c r="FA277" s="2259"/>
      <c r="FB277" s="2260"/>
      <c r="FC277" s="2259"/>
      <c r="FD277" s="2260"/>
      <c r="FE277" s="2259"/>
      <c r="FF277" s="2258"/>
      <c r="FG277" s="2259"/>
      <c r="FH277" s="2260"/>
      <c r="FI277" s="2259"/>
      <c r="FJ277" s="154" t="str">
        <f>IF($AE277=0,"　",VLOOKUP($AE277,ﾚｰｻﾞOP,67,0))</f>
        <v>　</v>
      </c>
      <c r="FK277" s="373"/>
      <c r="FL277" s="155" t="str">
        <f t="shared" si="613"/>
        <v>　</v>
      </c>
      <c r="FM277" s="2261"/>
      <c r="FN277" s="2260"/>
      <c r="FO277" s="2259"/>
      <c r="FP277" s="2260"/>
      <c r="FQ277" s="2259"/>
      <c r="FS277" s="2260"/>
      <c r="FT277" s="2259"/>
    </row>
    <row r="278" spans="1:176" ht="18.600000000000001" customHeight="1">
      <c r="A278" s="228">
        <f t="shared" si="477"/>
        <v>268</v>
      </c>
      <c r="B278" s="343" t="str">
        <f t="shared" si="616"/>
        <v>4IE</v>
      </c>
      <c r="C278" s="1749">
        <v>45901</v>
      </c>
      <c r="D278" s="2271" t="s">
        <v>34</v>
      </c>
      <c r="E278" s="2272">
        <v>84510235</v>
      </c>
      <c r="F278" s="2273" t="s">
        <v>2237</v>
      </c>
      <c r="G278" s="2274"/>
      <c r="H278" s="2275" t="s">
        <v>632</v>
      </c>
      <c r="I278" s="2276" t="s">
        <v>61</v>
      </c>
      <c r="J278" s="2276" t="s">
        <v>1140</v>
      </c>
      <c r="K278" s="2277" t="s">
        <v>11</v>
      </c>
      <c r="L278" s="2278"/>
      <c r="M278" s="352">
        <v>45873</v>
      </c>
      <c r="N278" s="2279">
        <v>45869</v>
      </c>
      <c r="O278" s="2280">
        <v>45874</v>
      </c>
      <c r="P278" s="2279">
        <v>45870</v>
      </c>
      <c r="Q278" s="2280">
        <v>45875</v>
      </c>
      <c r="R278" s="2279">
        <v>45875</v>
      </c>
      <c r="S278" s="2280">
        <v>45875</v>
      </c>
      <c r="T278" s="2279">
        <v>45875</v>
      </c>
      <c r="U278" s="2281">
        <v>45877</v>
      </c>
      <c r="V278" s="2279">
        <v>45877</v>
      </c>
      <c r="W278" s="2282">
        <v>45887</v>
      </c>
      <c r="X278" s="2283">
        <v>45887</v>
      </c>
      <c r="Y278" s="2284">
        <v>45891</v>
      </c>
      <c r="Z278" s="2285">
        <v>45891</v>
      </c>
      <c r="AA278" s="2286"/>
      <c r="AB278" s="2285"/>
      <c r="AC278" s="251" t="s">
        <v>633</v>
      </c>
      <c r="AD278" s="2287"/>
      <c r="AE278" s="1833">
        <v>3</v>
      </c>
      <c r="AF278" s="363" t="str">
        <f t="shared" si="622"/>
        <v>4IE</v>
      </c>
      <c r="AG278" s="2288"/>
      <c r="AH278" s="2288"/>
      <c r="AI278" s="2288"/>
      <c r="AJ278" s="2288"/>
      <c r="AK278" s="2288"/>
      <c r="AL278" s="2288"/>
      <c r="AM278" s="2288"/>
      <c r="AN278" s="2288">
        <v>1</v>
      </c>
      <c r="AO278" s="2288"/>
      <c r="AP278" s="2289">
        <v>1</v>
      </c>
      <c r="AQ278" s="2288">
        <v>1</v>
      </c>
      <c r="AR278" s="2288">
        <v>1</v>
      </c>
      <c r="AS278" s="2288"/>
      <c r="AT278" s="2288"/>
      <c r="AU278" s="2290">
        <f t="shared" si="574"/>
        <v>0</v>
      </c>
      <c r="AV278" s="2291">
        <f t="shared" si="575"/>
        <v>1</v>
      </c>
      <c r="AW278" s="590">
        <v>45861</v>
      </c>
      <c r="AX278" s="369">
        <v>4163251</v>
      </c>
      <c r="AY278" s="154">
        <v>45861</v>
      </c>
      <c r="AZ278" s="367">
        <v>4163252</v>
      </c>
      <c r="BA278" s="154">
        <v>45861</v>
      </c>
      <c r="BB278" s="367">
        <v>4163253</v>
      </c>
      <c r="BC278" s="368">
        <v>45861</v>
      </c>
      <c r="BD278" s="369">
        <v>4163254</v>
      </c>
      <c r="BE278" s="154">
        <v>45861</v>
      </c>
      <c r="BF278" s="367">
        <v>4163255</v>
      </c>
      <c r="BG278" s="368">
        <v>45861</v>
      </c>
      <c r="BH278" s="367">
        <v>4163256</v>
      </c>
      <c r="BI278" s="154">
        <v>45826</v>
      </c>
      <c r="BJ278" s="367">
        <v>4163230</v>
      </c>
      <c r="BK278" s="154" t="str">
        <f t="shared" si="620"/>
        <v>-</v>
      </c>
      <c r="BL278" s="367"/>
      <c r="BM278" s="154" t="str">
        <f t="shared" si="621"/>
        <v>-</v>
      </c>
      <c r="BN278" s="367"/>
      <c r="BO278" s="2292" t="str">
        <f t="shared" si="578"/>
        <v>-</v>
      </c>
      <c r="BP278" s="2293"/>
      <c r="BQ278" s="2294" t="str">
        <f t="shared" si="614"/>
        <v>-</v>
      </c>
      <c r="BR278" s="2295"/>
      <c r="BS278" s="2294" t="str">
        <f t="shared" si="580"/>
        <v>-</v>
      </c>
      <c r="BT278" s="2295"/>
      <c r="BU278" s="2294" t="str">
        <f t="shared" si="581"/>
        <v>-</v>
      </c>
      <c r="BV278" s="2295"/>
      <c r="BW278" s="2294" t="str">
        <f t="shared" si="582"/>
        <v>-</v>
      </c>
      <c r="BX278" s="2293"/>
      <c r="BY278" s="2294" t="str">
        <f t="shared" si="583"/>
        <v>-</v>
      </c>
      <c r="BZ278" s="2295"/>
      <c r="CA278" s="2294" t="str">
        <f t="shared" si="584"/>
        <v>-</v>
      </c>
      <c r="CB278" s="2293"/>
      <c r="CC278" s="2294" t="str">
        <f t="shared" si="585"/>
        <v>-</v>
      </c>
      <c r="CD278" s="2293"/>
      <c r="CE278" s="2294" t="str">
        <f t="shared" si="586"/>
        <v>-</v>
      </c>
      <c r="CF278" s="2295"/>
      <c r="CG278" s="2292" t="str">
        <f t="shared" si="587"/>
        <v>-</v>
      </c>
      <c r="CH278" s="2293"/>
      <c r="CI278" s="2294" t="str">
        <f t="shared" si="588"/>
        <v>-</v>
      </c>
      <c r="CJ278" s="2295"/>
      <c r="CK278" s="2294" t="str">
        <f t="shared" si="589"/>
        <v>-</v>
      </c>
      <c r="CL278" s="2293"/>
      <c r="CM278" s="2294" t="str">
        <f t="shared" si="590"/>
        <v>-</v>
      </c>
      <c r="CN278" s="2293"/>
      <c r="CO278" s="2292" t="str">
        <f t="shared" si="591"/>
        <v>-</v>
      </c>
      <c r="CP278" s="2293"/>
      <c r="CQ278" s="2292" t="str">
        <f t="shared" si="592"/>
        <v>-</v>
      </c>
      <c r="CR278" s="2293"/>
      <c r="CS278" s="2294" t="str">
        <f t="shared" si="593"/>
        <v>-</v>
      </c>
      <c r="CT278" s="2293"/>
      <c r="CU278" s="2292"/>
      <c r="CV278" s="2293"/>
      <c r="CW278" s="2294" t="str">
        <f t="shared" si="594"/>
        <v>-</v>
      </c>
      <c r="CX278" s="2293"/>
      <c r="CY278" s="2292" t="str">
        <f t="shared" si="595"/>
        <v>-</v>
      </c>
      <c r="CZ278" s="2293"/>
      <c r="DA278" s="2294" t="str">
        <f t="shared" si="596"/>
        <v>-</v>
      </c>
      <c r="DB278" s="2295"/>
      <c r="DC278" s="2292" t="str">
        <f t="shared" si="597"/>
        <v>-</v>
      </c>
      <c r="DD278" s="2293"/>
      <c r="DE278" s="2296">
        <f t="shared" ref="DE278:DE306" si="623">IF(AG278=1,1,0)</f>
        <v>0</v>
      </c>
      <c r="DF278" s="2297"/>
      <c r="DG278" s="818">
        <f t="shared" ref="DG278:DG283" si="624">IF(AH278=1,1,0)</f>
        <v>0</v>
      </c>
      <c r="DH278" s="2298"/>
      <c r="DI278" s="2294">
        <f t="shared" ref="DI278:DI294" si="625">IF(AG278=1,1,0)</f>
        <v>0</v>
      </c>
      <c r="DJ278" s="2297"/>
      <c r="DK278" s="2296">
        <f>IF(AU278=2,1,0)</f>
        <v>0</v>
      </c>
      <c r="DL278" s="2297"/>
      <c r="DM278" s="2296">
        <f t="shared" ref="DM278:DM285" si="626">IF(AU278=1,1,0)</f>
        <v>0</v>
      </c>
      <c r="DN278" s="2297"/>
      <c r="DO278" s="2292">
        <f t="shared" ref="DO278:DO294" si="627">IF(AJ278=1,1,0)</f>
        <v>0</v>
      </c>
      <c r="DP278" s="2298"/>
      <c r="DQ278" s="2292">
        <f t="shared" ref="DQ278:DQ294" si="628">IF(AK278=1,1,0)</f>
        <v>0</v>
      </c>
      <c r="DR278" s="2297"/>
      <c r="DS278" s="2292">
        <f t="shared" ref="DS278:DS294" si="629">IF(AL278=1,1,0)</f>
        <v>0</v>
      </c>
      <c r="DT278" s="2298"/>
      <c r="DU278" s="2292">
        <f t="shared" ref="DU278:DU294" si="630">IF(AM278=1,1,0)</f>
        <v>0</v>
      </c>
      <c r="DV278" s="2297"/>
      <c r="DW278" s="368">
        <v>45833</v>
      </c>
      <c r="DX278" s="372">
        <v>4163232</v>
      </c>
      <c r="DY278" s="2294">
        <f t="shared" ref="DY278:DY294" si="631">IF(AO278=1,1,0)</f>
        <v>0</v>
      </c>
      <c r="DZ278" s="2297"/>
      <c r="EA278" s="2294">
        <v>45847</v>
      </c>
      <c r="EB278" s="2297">
        <v>4163258</v>
      </c>
      <c r="EC278" s="820">
        <v>45833</v>
      </c>
      <c r="ED278" s="2101">
        <v>4163235</v>
      </c>
      <c r="EE278" s="822">
        <v>45520</v>
      </c>
      <c r="EF278" s="1846">
        <v>4063333</v>
      </c>
      <c r="EG278" s="273"/>
      <c r="EH278" s="274"/>
      <c r="EI278" s="275"/>
      <c r="EJ278" s="276"/>
      <c r="EK278" s="275"/>
      <c r="EL278" s="277"/>
      <c r="EM278" s="829" t="str">
        <f t="shared" ref="EM278:EM294" si="632">IF(CE278="-"," ",IF(AR278=1,1," "))</f>
        <v xml:space="preserve"> </v>
      </c>
      <c r="EN278" s="2298"/>
      <c r="EO278" s="2292">
        <f t="shared" si="603"/>
        <v>0</v>
      </c>
      <c r="EP278" s="2297"/>
      <c r="ER278" s="2299"/>
      <c r="ET278" s="2300" t="str">
        <f>IF($AE278=0,"　",VLOOKUP($AE278,ﾚｰｻﾞOP,60,0))</f>
        <v>-</v>
      </c>
      <c r="EU278" s="2301"/>
      <c r="EV278" s="2300" t="str">
        <f>IF($AE278=0,"　",VLOOKUP($AE278,ﾚｰｻﾞOP,60,0))</f>
        <v>-</v>
      </c>
      <c r="EW278" s="2301"/>
      <c r="EX278" s="2294"/>
      <c r="EY278" s="2293"/>
      <c r="EZ278" s="2294"/>
      <c r="FA278" s="2293"/>
      <c r="FB278" s="2294"/>
      <c r="FC278" s="2293"/>
      <c r="FD278" s="2294"/>
      <c r="FE278" s="2293"/>
      <c r="FF278" s="2292"/>
      <c r="FG278" s="2293"/>
      <c r="FH278" s="2294"/>
      <c r="FI278" s="2293"/>
      <c r="FJ278" s="154" t="str">
        <f>IF($AE278=0,"　",VLOOKUP($AE278,ﾚｰｻﾞOP,67,0))</f>
        <v>-</v>
      </c>
      <c r="FK278" s="2297"/>
      <c r="FL278" s="155" t="str">
        <f t="shared" si="613"/>
        <v>-</v>
      </c>
      <c r="FM278" s="2295"/>
      <c r="FN278" s="2294"/>
      <c r="FO278" s="2293"/>
      <c r="FP278" s="2294"/>
      <c r="FQ278" s="2293"/>
      <c r="FS278" s="2294"/>
      <c r="FT278" s="2293"/>
    </row>
    <row r="279" spans="1:176" ht="18.600000000000001" customHeight="1">
      <c r="A279" s="228">
        <f t="shared" si="477"/>
        <v>269</v>
      </c>
      <c r="B279" s="343" t="str">
        <f t="shared" si="616"/>
        <v>4IE</v>
      </c>
      <c r="C279" s="1749">
        <v>45901</v>
      </c>
      <c r="D279" s="2302" t="s">
        <v>1024</v>
      </c>
      <c r="E279" s="2303">
        <v>89610099</v>
      </c>
      <c r="F279" s="2304" t="s">
        <v>2238</v>
      </c>
      <c r="G279" s="2305"/>
      <c r="H279" s="2306" t="s">
        <v>630</v>
      </c>
      <c r="I279" s="2307" t="s">
        <v>63</v>
      </c>
      <c r="J279" s="2307" t="s">
        <v>37</v>
      </c>
      <c r="K279" s="2308" t="s">
        <v>11</v>
      </c>
      <c r="L279" s="2309"/>
      <c r="M279" s="352">
        <v>45875</v>
      </c>
      <c r="N279" s="2310"/>
      <c r="O279" s="2311">
        <v>45876</v>
      </c>
      <c r="P279" s="2310">
        <v>45873</v>
      </c>
      <c r="Q279" s="2311">
        <v>45877</v>
      </c>
      <c r="R279" s="2310">
        <v>45875</v>
      </c>
      <c r="S279" s="2311">
        <v>45877</v>
      </c>
      <c r="T279" s="2310">
        <v>45876</v>
      </c>
      <c r="U279" s="2312">
        <v>45887</v>
      </c>
      <c r="V279" s="2310">
        <v>45878</v>
      </c>
      <c r="W279" s="2313">
        <v>45889</v>
      </c>
      <c r="X279" s="2314">
        <v>45888</v>
      </c>
      <c r="Y279" s="2315">
        <v>45891</v>
      </c>
      <c r="Z279" s="2316">
        <v>45891</v>
      </c>
      <c r="AA279" s="2317"/>
      <c r="AB279" s="2316"/>
      <c r="AC279" s="2318"/>
      <c r="AD279" s="2319"/>
      <c r="AE279" s="2320">
        <v>25</v>
      </c>
      <c r="AF279" s="363" t="str">
        <f t="shared" si="622"/>
        <v>4IE</v>
      </c>
      <c r="AG279" s="2321"/>
      <c r="AH279" s="2321"/>
      <c r="AI279" s="2321"/>
      <c r="AJ279" s="2321"/>
      <c r="AK279" s="2321"/>
      <c r="AL279" s="2321"/>
      <c r="AM279" s="2321"/>
      <c r="AN279" s="2321"/>
      <c r="AO279" s="2321"/>
      <c r="AP279" s="2322"/>
      <c r="AQ279" s="2321"/>
      <c r="AR279" s="2321"/>
      <c r="AS279" s="2321"/>
      <c r="AT279" s="2321"/>
      <c r="AU279" s="2323">
        <f t="shared" si="574"/>
        <v>0</v>
      </c>
      <c r="AV279" s="2324">
        <f t="shared" si="575"/>
        <v>0</v>
      </c>
      <c r="AW279" s="590" t="str">
        <f>IF($AE279=0,"　",VLOOKUP($AE279,ﾚｰｻﾞOP,5,0))</f>
        <v>-</v>
      </c>
      <c r="AX279" s="369"/>
      <c r="AY279" s="154" t="str">
        <f>IF($AE279=0,"　",VLOOKUP($AE279,ﾚｰｻﾞOP,6,0))</f>
        <v>-</v>
      </c>
      <c r="AZ279" s="367"/>
      <c r="BA279" s="154" t="str">
        <f>IF($AE279=0,"　",VLOOKUP($AE279,ﾚｰｻﾞOP,7,0))</f>
        <v>-</v>
      </c>
      <c r="BB279" s="367"/>
      <c r="BC279" s="368" t="str">
        <f>IF($AE279=0,"　",VLOOKUP($AE279,ﾚｰｻﾞOP,8,0))</f>
        <v>-</v>
      </c>
      <c r="BD279" s="369"/>
      <c r="BE279" s="154" t="str">
        <f>IF($AE279=0,"　",VLOOKUP($AE279,ﾚｰｻﾞOP,9,0))</f>
        <v>-</v>
      </c>
      <c r="BF279" s="367"/>
      <c r="BG279" s="368" t="str">
        <f>IF($AE279=0,"　",VLOOKUP($AE279,ﾚｰｻﾞOP,10,0))</f>
        <v>-</v>
      </c>
      <c r="BH279" s="367"/>
      <c r="BI279" s="154" t="str">
        <f>IF($AE279=0,"　",VLOOKUP($AE279,ﾚｰｻﾞOP,11,0))</f>
        <v>-</v>
      </c>
      <c r="BJ279" s="367"/>
      <c r="BK279" s="154" t="str">
        <f t="shared" si="620"/>
        <v>-</v>
      </c>
      <c r="BL279" s="367"/>
      <c r="BM279" s="154" t="str">
        <f t="shared" si="621"/>
        <v>-</v>
      </c>
      <c r="BN279" s="367"/>
      <c r="BO279" s="2325" t="str">
        <f t="shared" si="578"/>
        <v>-</v>
      </c>
      <c r="BP279" s="2326"/>
      <c r="BQ279" s="2327" t="str">
        <f t="shared" si="614"/>
        <v>-</v>
      </c>
      <c r="BR279" s="2328"/>
      <c r="BS279" s="2327" t="str">
        <f t="shared" si="580"/>
        <v>-</v>
      </c>
      <c r="BT279" s="2328"/>
      <c r="BU279" s="2327" t="str">
        <f t="shared" si="581"/>
        <v>-</v>
      </c>
      <c r="BV279" s="2328"/>
      <c r="BW279" s="2327" t="str">
        <f t="shared" si="582"/>
        <v>-</v>
      </c>
      <c r="BX279" s="2326"/>
      <c r="BY279" s="2327" t="str">
        <f t="shared" si="583"/>
        <v>-</v>
      </c>
      <c r="BZ279" s="2328"/>
      <c r="CA279" s="2327" t="str">
        <f t="shared" si="584"/>
        <v>-</v>
      </c>
      <c r="CB279" s="2326"/>
      <c r="CC279" s="2327" t="str">
        <f t="shared" si="585"/>
        <v>-</v>
      </c>
      <c r="CD279" s="2326"/>
      <c r="CE279" s="2327" t="str">
        <f t="shared" si="586"/>
        <v>-</v>
      </c>
      <c r="CF279" s="2328"/>
      <c r="CG279" s="2325" t="str">
        <f t="shared" si="587"/>
        <v>-</v>
      </c>
      <c r="CH279" s="2326"/>
      <c r="CI279" s="2327" t="str">
        <f t="shared" si="588"/>
        <v>-</v>
      </c>
      <c r="CJ279" s="2328"/>
      <c r="CK279" s="2327" t="str">
        <f t="shared" si="589"/>
        <v>-</v>
      </c>
      <c r="CL279" s="2326"/>
      <c r="CM279" s="2327" t="str">
        <f t="shared" si="590"/>
        <v>-</v>
      </c>
      <c r="CN279" s="2326"/>
      <c r="CO279" s="2325" t="str">
        <f t="shared" si="591"/>
        <v>-</v>
      </c>
      <c r="CP279" s="2326"/>
      <c r="CQ279" s="2325" t="str">
        <f t="shared" si="592"/>
        <v>-</v>
      </c>
      <c r="CR279" s="2326"/>
      <c r="CS279" s="2327" t="str">
        <f t="shared" si="593"/>
        <v>-</v>
      </c>
      <c r="CT279" s="2326"/>
      <c r="CU279" s="2325"/>
      <c r="CV279" s="2326"/>
      <c r="CW279" s="2327" t="str">
        <f t="shared" si="594"/>
        <v>-</v>
      </c>
      <c r="CX279" s="2326"/>
      <c r="CY279" s="2325" t="str">
        <f t="shared" si="595"/>
        <v>-</v>
      </c>
      <c r="CZ279" s="2326"/>
      <c r="DA279" s="2327" t="str">
        <f t="shared" si="596"/>
        <v>-</v>
      </c>
      <c r="DB279" s="2328"/>
      <c r="DC279" s="2325" t="str">
        <f t="shared" si="597"/>
        <v>-</v>
      </c>
      <c r="DD279" s="2326"/>
      <c r="DE279" s="2329">
        <f t="shared" si="623"/>
        <v>0</v>
      </c>
      <c r="DF279" s="2330"/>
      <c r="DG279" s="818">
        <f t="shared" si="624"/>
        <v>0</v>
      </c>
      <c r="DH279" s="2331"/>
      <c r="DI279" s="2327">
        <f t="shared" si="625"/>
        <v>0</v>
      </c>
      <c r="DJ279" s="2330"/>
      <c r="DK279" s="2329">
        <f>IF(AU279=2,1,0)</f>
        <v>0</v>
      </c>
      <c r="DL279" s="2330"/>
      <c r="DM279" s="2329">
        <f t="shared" si="626"/>
        <v>0</v>
      </c>
      <c r="DN279" s="2330"/>
      <c r="DO279" s="2325">
        <f t="shared" si="627"/>
        <v>0</v>
      </c>
      <c r="DP279" s="2331"/>
      <c r="DQ279" s="2325">
        <f t="shared" si="628"/>
        <v>0</v>
      </c>
      <c r="DR279" s="2330"/>
      <c r="DS279" s="2325">
        <f t="shared" si="629"/>
        <v>0</v>
      </c>
      <c r="DT279" s="2331"/>
      <c r="DU279" s="2325">
        <f t="shared" si="630"/>
        <v>0</v>
      </c>
      <c r="DV279" s="2330"/>
      <c r="DW279" s="2332">
        <f>IF(AN279=1,1,0)</f>
        <v>0</v>
      </c>
      <c r="DX279" s="2331"/>
      <c r="DY279" s="2327">
        <f t="shared" si="631"/>
        <v>0</v>
      </c>
      <c r="DZ279" s="2330"/>
      <c r="EA279" s="2327">
        <f>IF(AP279=1,1,0)</f>
        <v>0</v>
      </c>
      <c r="EB279" s="2330"/>
      <c r="EC279" s="820">
        <f>IF(AQ279=1,1,0)</f>
        <v>0</v>
      </c>
      <c r="ED279" s="2333"/>
      <c r="EE279" s="822">
        <f>IF(AV279=0,0,1)</f>
        <v>0</v>
      </c>
      <c r="EF279" s="2334"/>
      <c r="EG279" s="273"/>
      <c r="EH279" s="274"/>
      <c r="EI279" s="275"/>
      <c r="EJ279" s="276"/>
      <c r="EK279" s="275"/>
      <c r="EL279" s="277"/>
      <c r="EM279" s="829" t="str">
        <f t="shared" si="632"/>
        <v xml:space="preserve"> </v>
      </c>
      <c r="EN279" s="2331"/>
      <c r="EO279" s="2325">
        <f t="shared" si="603"/>
        <v>0</v>
      </c>
      <c r="EP279" s="2330"/>
      <c r="ER279" s="2335"/>
      <c r="ET279" s="1457">
        <v>45847</v>
      </c>
      <c r="EU279" s="259">
        <v>4163260</v>
      </c>
      <c r="EV279" s="1457">
        <v>45847</v>
      </c>
      <c r="EW279" s="259">
        <v>4163260</v>
      </c>
      <c r="EX279" s="2327"/>
      <c r="EY279" s="2326"/>
      <c r="EZ279" s="2327"/>
      <c r="FA279" s="2326"/>
      <c r="FB279" s="2327">
        <v>45805</v>
      </c>
      <c r="FC279" s="2326">
        <v>4163185</v>
      </c>
      <c r="FD279" s="2327"/>
      <c r="FE279" s="2326"/>
      <c r="FF279" s="2325"/>
      <c r="FG279" s="2326"/>
      <c r="FH279" s="2327"/>
      <c r="FI279" s="2326"/>
      <c r="FJ279" s="154">
        <v>45847</v>
      </c>
      <c r="FK279" s="373">
        <v>4163261</v>
      </c>
      <c r="FL279" s="155">
        <f t="shared" si="613"/>
        <v>1</v>
      </c>
      <c r="FM279" s="2328"/>
      <c r="FN279" s="2327"/>
      <c r="FO279" s="2326"/>
      <c r="FP279" s="2327"/>
      <c r="FQ279" s="2326"/>
      <c r="FS279" s="2327"/>
      <c r="FT279" s="2326"/>
    </row>
    <row r="280" spans="1:176" ht="18.600000000000001" customHeight="1">
      <c r="A280" s="228">
        <f t="shared" si="477"/>
        <v>270</v>
      </c>
      <c r="B280" s="343" t="str">
        <f t="shared" si="616"/>
        <v>4IE</v>
      </c>
      <c r="C280" s="1749">
        <v>45901</v>
      </c>
      <c r="D280" s="2336" t="s">
        <v>1024</v>
      </c>
      <c r="E280" s="2337">
        <v>89610100</v>
      </c>
      <c r="F280" s="2338" t="s">
        <v>2239</v>
      </c>
      <c r="G280" s="2339"/>
      <c r="H280" s="2340" t="s">
        <v>630</v>
      </c>
      <c r="I280" s="2341" t="s">
        <v>64</v>
      </c>
      <c r="J280" s="2341" t="s">
        <v>20</v>
      </c>
      <c r="K280" s="2342" t="s">
        <v>11</v>
      </c>
      <c r="L280" s="2343"/>
      <c r="M280" s="352">
        <v>45875</v>
      </c>
      <c r="N280" s="2344"/>
      <c r="O280" s="2345">
        <v>45876</v>
      </c>
      <c r="P280" s="2344">
        <v>45874</v>
      </c>
      <c r="Q280" s="2345">
        <v>45877</v>
      </c>
      <c r="R280" s="2344">
        <v>45876</v>
      </c>
      <c r="S280" s="2345">
        <v>45877</v>
      </c>
      <c r="T280" s="2344">
        <v>45877</v>
      </c>
      <c r="U280" s="2346">
        <v>45887</v>
      </c>
      <c r="V280" s="2344">
        <v>45878</v>
      </c>
      <c r="W280" s="2347">
        <v>45889</v>
      </c>
      <c r="X280" s="2348">
        <v>45889</v>
      </c>
      <c r="Y280" s="2349">
        <v>45892</v>
      </c>
      <c r="Z280" s="2350">
        <v>45892</v>
      </c>
      <c r="AA280" s="2351"/>
      <c r="AB280" s="2350"/>
      <c r="AC280" s="2352"/>
      <c r="AD280" s="2353"/>
      <c r="AE280" s="2354">
        <v>25</v>
      </c>
      <c r="AF280" s="363" t="str">
        <f t="shared" si="622"/>
        <v>4IE</v>
      </c>
      <c r="AG280" s="2355"/>
      <c r="AH280" s="2355"/>
      <c r="AI280" s="2355"/>
      <c r="AJ280" s="2355"/>
      <c r="AK280" s="2355"/>
      <c r="AL280" s="2355"/>
      <c r="AM280" s="2355"/>
      <c r="AN280" s="2355"/>
      <c r="AO280" s="2355"/>
      <c r="AP280" s="2356"/>
      <c r="AQ280" s="2355"/>
      <c r="AR280" s="2355"/>
      <c r="AS280" s="2355"/>
      <c r="AT280" s="2355"/>
      <c r="AU280" s="2357">
        <f t="shared" si="574"/>
        <v>0</v>
      </c>
      <c r="AV280" s="2358">
        <f t="shared" si="575"/>
        <v>0</v>
      </c>
      <c r="AW280" s="590" t="str">
        <f>IF($AE280=0,"　",VLOOKUP($AE280,ﾚｰｻﾞOP,5,0))</f>
        <v>-</v>
      </c>
      <c r="AX280" s="369"/>
      <c r="AY280" s="154" t="str">
        <f>IF($AE280=0,"　",VLOOKUP($AE280,ﾚｰｻﾞOP,6,0))</f>
        <v>-</v>
      </c>
      <c r="AZ280" s="367"/>
      <c r="BA280" s="154" t="str">
        <f>IF($AE280=0,"　",VLOOKUP($AE280,ﾚｰｻﾞOP,7,0))</f>
        <v>-</v>
      </c>
      <c r="BB280" s="367"/>
      <c r="BC280" s="368" t="str">
        <f>IF($AE280=0,"　",VLOOKUP($AE280,ﾚｰｻﾞOP,8,0))</f>
        <v>-</v>
      </c>
      <c r="BD280" s="369"/>
      <c r="BE280" s="154" t="str">
        <f>IF($AE280=0,"　",VLOOKUP($AE280,ﾚｰｻﾞOP,9,0))</f>
        <v>-</v>
      </c>
      <c r="BF280" s="367"/>
      <c r="BG280" s="368" t="str">
        <f>IF($AE280=0,"　",VLOOKUP($AE280,ﾚｰｻﾞOP,10,0))</f>
        <v>-</v>
      </c>
      <c r="BH280" s="367"/>
      <c r="BI280" s="154" t="str">
        <f>IF($AE280=0,"　",VLOOKUP($AE280,ﾚｰｻﾞOP,11,0))</f>
        <v>-</v>
      </c>
      <c r="BJ280" s="367"/>
      <c r="BK280" s="154" t="str">
        <f t="shared" si="620"/>
        <v>-</v>
      </c>
      <c r="BL280" s="367"/>
      <c r="BM280" s="154" t="str">
        <f t="shared" si="621"/>
        <v>-</v>
      </c>
      <c r="BN280" s="367"/>
      <c r="BO280" s="2359" t="str">
        <f t="shared" si="578"/>
        <v>-</v>
      </c>
      <c r="BP280" s="2360"/>
      <c r="BQ280" s="2361" t="str">
        <f t="shared" si="614"/>
        <v>-</v>
      </c>
      <c r="BR280" s="2362"/>
      <c r="BS280" s="2361" t="str">
        <f t="shared" si="580"/>
        <v>-</v>
      </c>
      <c r="BT280" s="2362"/>
      <c r="BU280" s="2361" t="str">
        <f t="shared" si="581"/>
        <v>-</v>
      </c>
      <c r="BV280" s="2362"/>
      <c r="BW280" s="2361" t="str">
        <f t="shared" si="582"/>
        <v>-</v>
      </c>
      <c r="BX280" s="2360"/>
      <c r="BY280" s="2361" t="str">
        <f t="shared" si="583"/>
        <v>-</v>
      </c>
      <c r="BZ280" s="2362"/>
      <c r="CA280" s="2361" t="str">
        <f t="shared" si="584"/>
        <v>-</v>
      </c>
      <c r="CB280" s="2360"/>
      <c r="CC280" s="2361" t="str">
        <f t="shared" si="585"/>
        <v>-</v>
      </c>
      <c r="CD280" s="2360"/>
      <c r="CE280" s="2361" t="str">
        <f t="shared" si="586"/>
        <v>-</v>
      </c>
      <c r="CF280" s="2362"/>
      <c r="CG280" s="2359" t="str">
        <f t="shared" si="587"/>
        <v>-</v>
      </c>
      <c r="CH280" s="2360"/>
      <c r="CI280" s="2361" t="str">
        <f t="shared" si="588"/>
        <v>-</v>
      </c>
      <c r="CJ280" s="2362"/>
      <c r="CK280" s="2361" t="str">
        <f t="shared" si="589"/>
        <v>-</v>
      </c>
      <c r="CL280" s="2360"/>
      <c r="CM280" s="2361" t="str">
        <f t="shared" si="590"/>
        <v>-</v>
      </c>
      <c r="CN280" s="2360"/>
      <c r="CO280" s="2359" t="str">
        <f t="shared" si="591"/>
        <v>-</v>
      </c>
      <c r="CP280" s="2360"/>
      <c r="CQ280" s="2359" t="str">
        <f t="shared" si="592"/>
        <v>-</v>
      </c>
      <c r="CR280" s="2360"/>
      <c r="CS280" s="2361" t="str">
        <f t="shared" si="593"/>
        <v>-</v>
      </c>
      <c r="CT280" s="2360"/>
      <c r="CU280" s="2359"/>
      <c r="CV280" s="2360"/>
      <c r="CW280" s="2361" t="str">
        <f t="shared" si="594"/>
        <v>-</v>
      </c>
      <c r="CX280" s="2360"/>
      <c r="CY280" s="2359" t="str">
        <f t="shared" si="595"/>
        <v>-</v>
      </c>
      <c r="CZ280" s="2360"/>
      <c r="DA280" s="2361" t="str">
        <f t="shared" si="596"/>
        <v>-</v>
      </c>
      <c r="DB280" s="2362"/>
      <c r="DC280" s="2359" t="str">
        <f t="shared" si="597"/>
        <v>-</v>
      </c>
      <c r="DD280" s="2360"/>
      <c r="DE280" s="2363">
        <f t="shared" si="623"/>
        <v>0</v>
      </c>
      <c r="DF280" s="2364"/>
      <c r="DG280" s="818">
        <f t="shared" si="624"/>
        <v>0</v>
      </c>
      <c r="DH280" s="2365"/>
      <c r="DI280" s="2361">
        <f t="shared" si="625"/>
        <v>0</v>
      </c>
      <c r="DJ280" s="2364"/>
      <c r="DK280" s="2363">
        <f>IF(AU280=2,1,0)</f>
        <v>0</v>
      </c>
      <c r="DL280" s="2364"/>
      <c r="DM280" s="2363">
        <f t="shared" si="626"/>
        <v>0</v>
      </c>
      <c r="DN280" s="2364"/>
      <c r="DO280" s="2359">
        <f t="shared" si="627"/>
        <v>0</v>
      </c>
      <c r="DP280" s="2365"/>
      <c r="DQ280" s="2359">
        <f t="shared" si="628"/>
        <v>0</v>
      </c>
      <c r="DR280" s="2364"/>
      <c r="DS280" s="2359">
        <f t="shared" si="629"/>
        <v>0</v>
      </c>
      <c r="DT280" s="2365"/>
      <c r="DU280" s="2359">
        <f t="shared" si="630"/>
        <v>0</v>
      </c>
      <c r="DV280" s="2364"/>
      <c r="DW280" s="2366">
        <f>IF(AN280=1,1,0)</f>
        <v>0</v>
      </c>
      <c r="DX280" s="2365"/>
      <c r="DY280" s="2361">
        <f t="shared" si="631"/>
        <v>0</v>
      </c>
      <c r="DZ280" s="2364"/>
      <c r="EA280" s="2361">
        <f>IF(AP280=1,1,0)</f>
        <v>0</v>
      </c>
      <c r="EB280" s="2364"/>
      <c r="EC280" s="820">
        <f>IF(AQ280=1,1,0)</f>
        <v>0</v>
      </c>
      <c r="ED280" s="2367"/>
      <c r="EE280" s="822">
        <f>IF(AV280=0,0,1)</f>
        <v>0</v>
      </c>
      <c r="EF280" s="2368"/>
      <c r="EG280" s="273"/>
      <c r="EH280" s="274"/>
      <c r="EI280" s="275"/>
      <c r="EJ280" s="276"/>
      <c r="EK280" s="275"/>
      <c r="EL280" s="277"/>
      <c r="EM280" s="829" t="str">
        <f t="shared" si="632"/>
        <v xml:space="preserve"> </v>
      </c>
      <c r="EN280" s="2365"/>
      <c r="EO280" s="2359">
        <f t="shared" si="603"/>
        <v>0</v>
      </c>
      <c r="EP280" s="2364"/>
      <c r="ER280" s="2369"/>
      <c r="ET280" s="1457">
        <v>45847</v>
      </c>
      <c r="EU280" s="259">
        <v>4163260</v>
      </c>
      <c r="EV280" s="1457">
        <v>45847</v>
      </c>
      <c r="EW280" s="259">
        <v>4163260</v>
      </c>
      <c r="EX280" s="2361"/>
      <c r="EY280" s="2360"/>
      <c r="EZ280" s="2361"/>
      <c r="FA280" s="2360"/>
      <c r="FB280" s="2361"/>
      <c r="FC280" s="2360"/>
      <c r="FD280" s="2361">
        <v>45854</v>
      </c>
      <c r="FE280" s="2360">
        <v>4163263</v>
      </c>
      <c r="FF280" s="2359"/>
      <c r="FG280" s="2360"/>
      <c r="FH280" s="2361">
        <v>45840</v>
      </c>
      <c r="FI280" s="2360">
        <v>4163264</v>
      </c>
      <c r="FJ280" s="154">
        <v>45847</v>
      </c>
      <c r="FK280" s="373">
        <v>4163261</v>
      </c>
      <c r="FL280" s="155">
        <f t="shared" si="613"/>
        <v>1</v>
      </c>
      <c r="FM280" s="2362"/>
      <c r="FN280" s="1907"/>
      <c r="FO280" s="2360"/>
      <c r="FP280" s="2361"/>
      <c r="FQ280" s="2360"/>
      <c r="FS280" s="2361"/>
      <c r="FT280" s="2360"/>
    </row>
    <row r="281" spans="1:176" ht="18.600000000000001" customHeight="1">
      <c r="A281" s="228">
        <f t="shared" si="477"/>
        <v>271</v>
      </c>
      <c r="B281" s="343" t="str">
        <f t="shared" si="616"/>
        <v>4IE</v>
      </c>
      <c r="C281" s="1749">
        <v>45901</v>
      </c>
      <c r="D281" s="2370" t="s">
        <v>34</v>
      </c>
      <c r="E281" s="2371">
        <v>84510233</v>
      </c>
      <c r="F281" s="2372" t="s">
        <v>2240</v>
      </c>
      <c r="G281" s="2373"/>
      <c r="H281" s="2374" t="s">
        <v>632</v>
      </c>
      <c r="I281" s="2375" t="s">
        <v>61</v>
      </c>
      <c r="J281" s="2375" t="s">
        <v>1141</v>
      </c>
      <c r="K281" s="2376" t="s">
        <v>11</v>
      </c>
      <c r="L281" s="2377"/>
      <c r="M281" s="352">
        <v>45876</v>
      </c>
      <c r="N281" s="2378">
        <v>45870</v>
      </c>
      <c r="O281" s="2379">
        <v>45877</v>
      </c>
      <c r="P281" s="2378">
        <v>45874</v>
      </c>
      <c r="Q281" s="2379">
        <v>45878</v>
      </c>
      <c r="R281" s="2378">
        <v>45876</v>
      </c>
      <c r="S281" s="2379">
        <v>45878</v>
      </c>
      <c r="T281" s="2378">
        <v>45877</v>
      </c>
      <c r="U281" s="2380">
        <v>45888</v>
      </c>
      <c r="V281" s="2378">
        <v>45887</v>
      </c>
      <c r="W281" s="2381">
        <v>45890</v>
      </c>
      <c r="X281" s="2382">
        <v>45888</v>
      </c>
      <c r="Y281" s="2383">
        <v>45895</v>
      </c>
      <c r="Z281" s="2384">
        <v>45895</v>
      </c>
      <c r="AA281" s="2385"/>
      <c r="AB281" s="2384"/>
      <c r="AC281" s="251" t="s">
        <v>633</v>
      </c>
      <c r="AD281" s="2386"/>
      <c r="AE281" s="1833">
        <v>3</v>
      </c>
      <c r="AF281" s="363" t="str">
        <f t="shared" si="622"/>
        <v>4IE</v>
      </c>
      <c r="AG281" s="2387"/>
      <c r="AH281" s="2387"/>
      <c r="AI281" s="2387">
        <v>1</v>
      </c>
      <c r="AJ281" s="2387"/>
      <c r="AK281" s="2387"/>
      <c r="AL281" s="2387"/>
      <c r="AM281" s="2387"/>
      <c r="AN281" s="2387">
        <v>1</v>
      </c>
      <c r="AO281" s="2387"/>
      <c r="AP281" s="2388">
        <v>1</v>
      </c>
      <c r="AQ281" s="2387">
        <v>1</v>
      </c>
      <c r="AR281" s="2387">
        <v>1</v>
      </c>
      <c r="AS281" s="2387"/>
      <c r="AT281" s="2387"/>
      <c r="AU281" s="2389">
        <f t="shared" si="574"/>
        <v>2</v>
      </c>
      <c r="AV281" s="2390">
        <f t="shared" si="575"/>
        <v>1</v>
      </c>
      <c r="AW281" s="590">
        <v>45861</v>
      </c>
      <c r="AX281" s="369">
        <v>4163251</v>
      </c>
      <c r="AY281" s="154">
        <v>45861</v>
      </c>
      <c r="AZ281" s="367">
        <v>4163252</v>
      </c>
      <c r="BA281" s="154">
        <v>45861</v>
      </c>
      <c r="BB281" s="367">
        <v>4163253</v>
      </c>
      <c r="BC281" s="368">
        <v>45861</v>
      </c>
      <c r="BD281" s="369">
        <v>4163254</v>
      </c>
      <c r="BE281" s="154">
        <v>45861</v>
      </c>
      <c r="BF281" s="367">
        <v>4163255</v>
      </c>
      <c r="BG281" s="368">
        <v>45861</v>
      </c>
      <c r="BH281" s="367">
        <v>4163256</v>
      </c>
      <c r="BI281" s="154">
        <v>45826</v>
      </c>
      <c r="BJ281" s="367">
        <v>4163230</v>
      </c>
      <c r="BK281" s="154" t="str">
        <f t="shared" si="620"/>
        <v>-</v>
      </c>
      <c r="BL281" s="367"/>
      <c r="BM281" s="154" t="str">
        <f t="shared" si="621"/>
        <v>-</v>
      </c>
      <c r="BN281" s="367"/>
      <c r="BO281" s="2391" t="str">
        <f t="shared" si="578"/>
        <v>-</v>
      </c>
      <c r="BP281" s="2392"/>
      <c r="BQ281" s="2393" t="str">
        <f t="shared" si="614"/>
        <v>-</v>
      </c>
      <c r="BR281" s="2394"/>
      <c r="BS281" s="2393" t="str">
        <f t="shared" si="580"/>
        <v>-</v>
      </c>
      <c r="BT281" s="2394"/>
      <c r="BU281" s="2393" t="str">
        <f t="shared" si="581"/>
        <v>-</v>
      </c>
      <c r="BV281" s="2394"/>
      <c r="BW281" s="2393" t="str">
        <f t="shared" si="582"/>
        <v>-</v>
      </c>
      <c r="BX281" s="2392"/>
      <c r="BY281" s="2393" t="str">
        <f t="shared" si="583"/>
        <v>-</v>
      </c>
      <c r="BZ281" s="2394"/>
      <c r="CA281" s="2393" t="str">
        <f t="shared" si="584"/>
        <v>-</v>
      </c>
      <c r="CB281" s="2392"/>
      <c r="CC281" s="2393" t="str">
        <f t="shared" si="585"/>
        <v>-</v>
      </c>
      <c r="CD281" s="2392"/>
      <c r="CE281" s="2393" t="str">
        <f t="shared" si="586"/>
        <v>-</v>
      </c>
      <c r="CF281" s="2394"/>
      <c r="CG281" s="2391" t="str">
        <f t="shared" si="587"/>
        <v>-</v>
      </c>
      <c r="CH281" s="2392"/>
      <c r="CI281" s="2393" t="str">
        <f t="shared" si="588"/>
        <v>-</v>
      </c>
      <c r="CJ281" s="2394"/>
      <c r="CK281" s="2393" t="str">
        <f t="shared" si="589"/>
        <v>-</v>
      </c>
      <c r="CL281" s="2392"/>
      <c r="CM281" s="2393" t="str">
        <f t="shared" si="590"/>
        <v>-</v>
      </c>
      <c r="CN281" s="2392"/>
      <c r="CO281" s="2391" t="str">
        <f t="shared" si="591"/>
        <v>-</v>
      </c>
      <c r="CP281" s="2392"/>
      <c r="CQ281" s="2391" t="str">
        <f t="shared" si="592"/>
        <v>-</v>
      </c>
      <c r="CR281" s="2392"/>
      <c r="CS281" s="2393" t="str">
        <f t="shared" si="593"/>
        <v>-</v>
      </c>
      <c r="CT281" s="2392"/>
      <c r="CU281" s="2391"/>
      <c r="CV281" s="2392"/>
      <c r="CW281" s="2393" t="str">
        <f t="shared" si="594"/>
        <v>-</v>
      </c>
      <c r="CX281" s="2392"/>
      <c r="CY281" s="2391" t="str">
        <f t="shared" si="595"/>
        <v>-</v>
      </c>
      <c r="CZ281" s="2392"/>
      <c r="DA281" s="2393" t="str">
        <f t="shared" si="596"/>
        <v>-</v>
      </c>
      <c r="DB281" s="2394"/>
      <c r="DC281" s="2391" t="str">
        <f t="shared" si="597"/>
        <v>-</v>
      </c>
      <c r="DD281" s="2392"/>
      <c r="DE281" s="2395">
        <f t="shared" si="623"/>
        <v>0</v>
      </c>
      <c r="DF281" s="2396"/>
      <c r="DG281" s="818">
        <f t="shared" si="624"/>
        <v>0</v>
      </c>
      <c r="DH281" s="2397"/>
      <c r="DI281" s="2393">
        <f t="shared" si="625"/>
        <v>0</v>
      </c>
      <c r="DJ281" s="2396"/>
      <c r="DK281" s="2395">
        <v>45756</v>
      </c>
      <c r="DL281" s="2396">
        <v>4163128</v>
      </c>
      <c r="DM281" s="2395">
        <f t="shared" si="626"/>
        <v>0</v>
      </c>
      <c r="DN281" s="2396"/>
      <c r="DO281" s="2391">
        <f t="shared" si="627"/>
        <v>0</v>
      </c>
      <c r="DP281" s="2397"/>
      <c r="DQ281" s="2391">
        <f t="shared" si="628"/>
        <v>0</v>
      </c>
      <c r="DR281" s="2396"/>
      <c r="DS281" s="2391">
        <f t="shared" si="629"/>
        <v>0</v>
      </c>
      <c r="DT281" s="2397"/>
      <c r="DU281" s="2391">
        <f t="shared" si="630"/>
        <v>0</v>
      </c>
      <c r="DV281" s="2396"/>
      <c r="DW281" s="368">
        <v>45833</v>
      </c>
      <c r="DX281" s="372">
        <v>4163232</v>
      </c>
      <c r="DY281" s="2393">
        <f t="shared" si="631"/>
        <v>0</v>
      </c>
      <c r="DZ281" s="2396"/>
      <c r="EA281" s="2393">
        <v>45847</v>
      </c>
      <c r="EB281" s="2396">
        <v>4163258</v>
      </c>
      <c r="EC281" s="820">
        <v>45833</v>
      </c>
      <c r="ED281" s="2398">
        <v>4163235</v>
      </c>
      <c r="EE281" s="822">
        <v>45520</v>
      </c>
      <c r="EF281" s="1846">
        <v>4063333</v>
      </c>
      <c r="EG281" s="273"/>
      <c r="EH281" s="274"/>
      <c r="EI281" s="275"/>
      <c r="EJ281" s="276"/>
      <c r="EK281" s="275"/>
      <c r="EL281" s="277"/>
      <c r="EM281" s="829" t="str">
        <f t="shared" si="632"/>
        <v xml:space="preserve"> </v>
      </c>
      <c r="EN281" s="2397"/>
      <c r="EO281" s="2391">
        <f t="shared" si="603"/>
        <v>0</v>
      </c>
      <c r="EP281" s="2396"/>
      <c r="ER281" s="2399"/>
      <c r="ET281" s="2400" t="str">
        <f>IF($AE281=0,"　",VLOOKUP($AE281,ﾚｰｻﾞOP,60,0))</f>
        <v>-</v>
      </c>
      <c r="EU281" s="2401"/>
      <c r="EV281" s="2400" t="str">
        <f>IF($AE281=0,"　",VLOOKUP($AE281,ﾚｰｻﾞOP,60,0))</f>
        <v>-</v>
      </c>
      <c r="EW281" s="2401"/>
      <c r="EX281" s="2393"/>
      <c r="EY281" s="2392"/>
      <c r="EZ281" s="2393"/>
      <c r="FA281" s="2392"/>
      <c r="FB281" s="2393"/>
      <c r="FC281" s="2392"/>
      <c r="FD281" s="2393"/>
      <c r="FE281" s="2392"/>
      <c r="FF281" s="2391"/>
      <c r="FG281" s="2392"/>
      <c r="FH281" s="2393"/>
      <c r="FI281" s="2392"/>
      <c r="FJ281" s="154" t="str">
        <f>IF($AE281=0,"　",VLOOKUP($AE281,ﾚｰｻﾞOP,67,0))</f>
        <v>-</v>
      </c>
      <c r="FK281" s="2396"/>
      <c r="FL281" s="155" t="str">
        <f t="shared" si="613"/>
        <v>-</v>
      </c>
      <c r="FM281" s="2394"/>
      <c r="FN281" s="2393"/>
      <c r="FO281" s="2392"/>
      <c r="FP281" s="2393"/>
      <c r="FQ281" s="2392"/>
      <c r="FS281" s="2393"/>
      <c r="FT281" s="2392"/>
    </row>
    <row r="282" spans="1:176" ht="18.600000000000001" customHeight="1">
      <c r="A282" s="228">
        <f t="shared" si="477"/>
        <v>272</v>
      </c>
      <c r="B282" s="343" t="str">
        <f t="shared" si="616"/>
        <v>4IE</v>
      </c>
      <c r="C282" s="1749">
        <v>45901</v>
      </c>
      <c r="D282" s="2402" t="s">
        <v>1024</v>
      </c>
      <c r="E282" s="2403">
        <v>89610101</v>
      </c>
      <c r="F282" s="2404" t="s">
        <v>2241</v>
      </c>
      <c r="G282" s="2405"/>
      <c r="H282" s="2406" t="s">
        <v>630</v>
      </c>
      <c r="I282" s="2407" t="s">
        <v>1118</v>
      </c>
      <c r="J282" s="2407" t="s">
        <v>622</v>
      </c>
      <c r="K282" s="2408" t="s">
        <v>11</v>
      </c>
      <c r="L282" s="2409"/>
      <c r="M282" s="352">
        <v>45876</v>
      </c>
      <c r="N282" s="2410"/>
      <c r="O282" s="2411">
        <v>45877</v>
      </c>
      <c r="P282" s="2410">
        <v>45878</v>
      </c>
      <c r="Q282" s="2411">
        <v>45878</v>
      </c>
      <c r="R282" s="2410">
        <v>45876</v>
      </c>
      <c r="S282" s="2411">
        <v>45878</v>
      </c>
      <c r="T282" s="2410">
        <v>45877</v>
      </c>
      <c r="U282" s="2412">
        <v>45888</v>
      </c>
      <c r="V282" s="2410">
        <v>45889</v>
      </c>
      <c r="W282" s="2413">
        <v>45890</v>
      </c>
      <c r="X282" s="2414">
        <v>45890</v>
      </c>
      <c r="Y282" s="2415">
        <v>45895</v>
      </c>
      <c r="Z282" s="2416">
        <v>45895</v>
      </c>
      <c r="AA282" s="2417"/>
      <c r="AB282" s="2416"/>
      <c r="AC282" s="2418"/>
      <c r="AD282" s="2419"/>
      <c r="AE282" s="2420">
        <v>25</v>
      </c>
      <c r="AF282" s="363" t="str">
        <f t="shared" si="622"/>
        <v>4IE</v>
      </c>
      <c r="AG282" s="2421"/>
      <c r="AH282" s="2421"/>
      <c r="AI282" s="2421"/>
      <c r="AJ282" s="2421"/>
      <c r="AK282" s="2421"/>
      <c r="AL282" s="2421"/>
      <c r="AM282" s="2421"/>
      <c r="AN282" s="2421"/>
      <c r="AO282" s="2421"/>
      <c r="AP282" s="2422"/>
      <c r="AQ282" s="2421"/>
      <c r="AR282" s="2421"/>
      <c r="AS282" s="2421"/>
      <c r="AT282" s="2421"/>
      <c r="AU282" s="2423">
        <f t="shared" si="574"/>
        <v>0</v>
      </c>
      <c r="AV282" s="2424">
        <f t="shared" si="575"/>
        <v>0</v>
      </c>
      <c r="AW282" s="590" t="str">
        <f>IF($AE282=0,"　",VLOOKUP($AE282,ﾚｰｻﾞOP,5,0))</f>
        <v>-</v>
      </c>
      <c r="AX282" s="369"/>
      <c r="AY282" s="154" t="str">
        <f>IF($AE282=0,"　",VLOOKUP($AE282,ﾚｰｻﾞOP,6,0))</f>
        <v>-</v>
      </c>
      <c r="AZ282" s="367"/>
      <c r="BA282" s="154" t="str">
        <f>IF($AE282=0,"　",VLOOKUP($AE282,ﾚｰｻﾞOP,7,0))</f>
        <v>-</v>
      </c>
      <c r="BB282" s="367"/>
      <c r="BC282" s="368" t="str">
        <f>IF($AE282=0,"　",VLOOKUP($AE282,ﾚｰｻﾞOP,8,0))</f>
        <v>-</v>
      </c>
      <c r="BD282" s="369"/>
      <c r="BE282" s="154" t="str">
        <f>IF($AE282=0,"　",VLOOKUP($AE282,ﾚｰｻﾞOP,9,0))</f>
        <v>-</v>
      </c>
      <c r="BF282" s="367"/>
      <c r="BG282" s="368" t="str">
        <f>IF($AE282=0,"　",VLOOKUP($AE282,ﾚｰｻﾞOP,10,0))</f>
        <v>-</v>
      </c>
      <c r="BH282" s="367"/>
      <c r="BI282" s="154" t="str">
        <f>IF($AE282=0,"　",VLOOKUP($AE282,ﾚｰｻﾞOP,11,0))</f>
        <v>-</v>
      </c>
      <c r="BJ282" s="367"/>
      <c r="BK282" s="154" t="str">
        <f t="shared" si="620"/>
        <v>-</v>
      </c>
      <c r="BL282" s="367"/>
      <c r="BM282" s="154" t="str">
        <f t="shared" si="621"/>
        <v>-</v>
      </c>
      <c r="BN282" s="367"/>
      <c r="BO282" s="2425" t="str">
        <f t="shared" si="578"/>
        <v>-</v>
      </c>
      <c r="BP282" s="2426"/>
      <c r="BQ282" s="2427" t="str">
        <f t="shared" si="614"/>
        <v>-</v>
      </c>
      <c r="BR282" s="2428"/>
      <c r="BS282" s="2427" t="str">
        <f t="shared" si="580"/>
        <v>-</v>
      </c>
      <c r="BT282" s="2428"/>
      <c r="BU282" s="2427" t="str">
        <f t="shared" si="581"/>
        <v>-</v>
      </c>
      <c r="BV282" s="2428"/>
      <c r="BW282" s="2427" t="str">
        <f t="shared" si="582"/>
        <v>-</v>
      </c>
      <c r="BX282" s="2426"/>
      <c r="BY282" s="2427" t="str">
        <f t="shared" si="583"/>
        <v>-</v>
      </c>
      <c r="BZ282" s="2428"/>
      <c r="CA282" s="2427" t="str">
        <f t="shared" si="584"/>
        <v>-</v>
      </c>
      <c r="CB282" s="2426"/>
      <c r="CC282" s="2427" t="str">
        <f t="shared" si="585"/>
        <v>-</v>
      </c>
      <c r="CD282" s="2426"/>
      <c r="CE282" s="2427" t="str">
        <f t="shared" si="586"/>
        <v>-</v>
      </c>
      <c r="CF282" s="2428"/>
      <c r="CG282" s="2425" t="str">
        <f t="shared" si="587"/>
        <v>-</v>
      </c>
      <c r="CH282" s="2426"/>
      <c r="CI282" s="2427" t="str">
        <f t="shared" si="588"/>
        <v>-</v>
      </c>
      <c r="CJ282" s="2428"/>
      <c r="CK282" s="2427" t="str">
        <f t="shared" si="589"/>
        <v>-</v>
      </c>
      <c r="CL282" s="2426"/>
      <c r="CM282" s="2427" t="str">
        <f t="shared" si="590"/>
        <v>-</v>
      </c>
      <c r="CN282" s="2426"/>
      <c r="CO282" s="2425" t="str">
        <f t="shared" si="591"/>
        <v>-</v>
      </c>
      <c r="CP282" s="2426"/>
      <c r="CQ282" s="2425" t="str">
        <f t="shared" si="592"/>
        <v>-</v>
      </c>
      <c r="CR282" s="2426"/>
      <c r="CS282" s="2427" t="str">
        <f t="shared" si="593"/>
        <v>-</v>
      </c>
      <c r="CT282" s="2426"/>
      <c r="CU282" s="2425"/>
      <c r="CV282" s="2426"/>
      <c r="CW282" s="2427" t="str">
        <f t="shared" si="594"/>
        <v>-</v>
      </c>
      <c r="CX282" s="2426"/>
      <c r="CY282" s="2425" t="str">
        <f t="shared" si="595"/>
        <v>-</v>
      </c>
      <c r="CZ282" s="2426"/>
      <c r="DA282" s="2427" t="str">
        <f t="shared" si="596"/>
        <v>-</v>
      </c>
      <c r="DB282" s="2428"/>
      <c r="DC282" s="2425" t="str">
        <f t="shared" si="597"/>
        <v>-</v>
      </c>
      <c r="DD282" s="2426"/>
      <c r="DE282" s="2429">
        <f t="shared" si="623"/>
        <v>0</v>
      </c>
      <c r="DF282" s="2430"/>
      <c r="DG282" s="818">
        <f t="shared" si="624"/>
        <v>0</v>
      </c>
      <c r="DH282" s="2431"/>
      <c r="DI282" s="2427">
        <f t="shared" si="625"/>
        <v>0</v>
      </c>
      <c r="DJ282" s="2430"/>
      <c r="DK282" s="2429">
        <f t="shared" ref="DK282:DK294" si="633">IF(AU282=2,1,0)</f>
        <v>0</v>
      </c>
      <c r="DL282" s="2430"/>
      <c r="DM282" s="2429">
        <f t="shared" si="626"/>
        <v>0</v>
      </c>
      <c r="DN282" s="2430"/>
      <c r="DO282" s="2425">
        <f t="shared" si="627"/>
        <v>0</v>
      </c>
      <c r="DP282" s="2431"/>
      <c r="DQ282" s="2425">
        <f t="shared" si="628"/>
        <v>0</v>
      </c>
      <c r="DR282" s="2430"/>
      <c r="DS282" s="2425">
        <f t="shared" si="629"/>
        <v>0</v>
      </c>
      <c r="DT282" s="2431"/>
      <c r="DU282" s="2425">
        <f t="shared" si="630"/>
        <v>0</v>
      </c>
      <c r="DV282" s="2430"/>
      <c r="DW282" s="2432">
        <f>IF(AN282=1,1,0)</f>
        <v>0</v>
      </c>
      <c r="DX282" s="2431"/>
      <c r="DY282" s="2427">
        <f t="shared" si="631"/>
        <v>0</v>
      </c>
      <c r="DZ282" s="2430"/>
      <c r="EA282" s="2427">
        <f>IF(AP282=1,1,0)</f>
        <v>0</v>
      </c>
      <c r="EB282" s="2430"/>
      <c r="EC282" s="820">
        <f>IF(AQ282=1,1,0)</f>
        <v>0</v>
      </c>
      <c r="ED282" s="2433"/>
      <c r="EE282" s="822">
        <f>IF(AV282=0,0,1)</f>
        <v>0</v>
      </c>
      <c r="EF282" s="2434"/>
      <c r="EG282" s="273"/>
      <c r="EH282" s="274"/>
      <c r="EI282" s="275"/>
      <c r="EJ282" s="276"/>
      <c r="EK282" s="275"/>
      <c r="EL282" s="277"/>
      <c r="EM282" s="829" t="str">
        <f t="shared" si="632"/>
        <v xml:space="preserve"> </v>
      </c>
      <c r="EN282" s="2431"/>
      <c r="EO282" s="2425">
        <f t="shared" si="603"/>
        <v>0</v>
      </c>
      <c r="EP282" s="2430"/>
      <c r="ER282" s="2435"/>
      <c r="ET282" s="1457">
        <v>45847</v>
      </c>
      <c r="EU282" s="259">
        <v>4163260</v>
      </c>
      <c r="EV282" s="1457">
        <v>45847</v>
      </c>
      <c r="EW282" s="259">
        <v>4163260</v>
      </c>
      <c r="EX282" s="2427"/>
      <c r="EY282" s="2426"/>
      <c r="EZ282" s="2427"/>
      <c r="FA282" s="2426"/>
      <c r="FB282" s="2427">
        <v>45805</v>
      </c>
      <c r="FC282" s="2426">
        <v>4163185</v>
      </c>
      <c r="FD282" s="2427"/>
      <c r="FE282" s="2426"/>
      <c r="FF282" s="2425"/>
      <c r="FG282" s="2426"/>
      <c r="FH282" s="2427"/>
      <c r="FI282" s="2426"/>
      <c r="FJ282" s="154">
        <v>45847</v>
      </c>
      <c r="FK282" s="373">
        <v>4163261</v>
      </c>
      <c r="FL282" s="155">
        <f t="shared" si="613"/>
        <v>1</v>
      </c>
      <c r="FM282" s="2428"/>
      <c r="FN282" s="2427"/>
      <c r="FO282" s="2426"/>
      <c r="FP282" s="2427"/>
      <c r="FQ282" s="2426"/>
      <c r="FS282" s="2427"/>
      <c r="FT282" s="2426"/>
    </row>
    <row r="283" spans="1:176" ht="18.600000000000001" customHeight="1">
      <c r="A283" s="228">
        <f t="shared" ref="A283:A346" si="634">ROW()-10</f>
        <v>273</v>
      </c>
      <c r="B283" s="343" t="str">
        <f t="shared" si="616"/>
        <v>4IE</v>
      </c>
      <c r="C283" s="1749">
        <v>45901</v>
      </c>
      <c r="D283" s="2436" t="s">
        <v>34</v>
      </c>
      <c r="E283" s="2437">
        <v>84510238</v>
      </c>
      <c r="F283" s="2438" t="s">
        <v>1213</v>
      </c>
      <c r="G283" s="2439"/>
      <c r="H283" s="2440" t="s">
        <v>632</v>
      </c>
      <c r="I283" s="2441" t="s">
        <v>61</v>
      </c>
      <c r="J283" s="2441" t="s">
        <v>1078</v>
      </c>
      <c r="K283" s="2442" t="s">
        <v>11</v>
      </c>
      <c r="L283" s="2443"/>
      <c r="M283" s="352">
        <v>45877</v>
      </c>
      <c r="N283" s="2444">
        <v>45870</v>
      </c>
      <c r="O283" s="2445">
        <v>45878</v>
      </c>
      <c r="P283" s="2444">
        <v>45874</v>
      </c>
      <c r="Q283" s="2445">
        <v>45887</v>
      </c>
      <c r="R283" s="2444">
        <v>45877</v>
      </c>
      <c r="S283" s="2445">
        <v>45887</v>
      </c>
      <c r="T283" s="2444">
        <v>45877</v>
      </c>
      <c r="U283" s="2446">
        <v>45889</v>
      </c>
      <c r="V283" s="2444">
        <v>45888</v>
      </c>
      <c r="W283" s="2447">
        <v>45891</v>
      </c>
      <c r="X283" s="2448">
        <v>45891</v>
      </c>
      <c r="Y283" s="2449">
        <v>45896</v>
      </c>
      <c r="Z283" s="2450">
        <v>45896</v>
      </c>
      <c r="AA283" s="2451"/>
      <c r="AB283" s="2450"/>
      <c r="AC283" s="251" t="s">
        <v>633</v>
      </c>
      <c r="AD283" s="2452"/>
      <c r="AE283" s="1833">
        <v>3</v>
      </c>
      <c r="AF283" s="363" t="str">
        <f t="shared" si="622"/>
        <v>4IE</v>
      </c>
      <c r="AG283" s="2453"/>
      <c r="AH283" s="2453"/>
      <c r="AI283" s="2453"/>
      <c r="AJ283" s="2453"/>
      <c r="AK283" s="2453"/>
      <c r="AL283" s="2453"/>
      <c r="AM283" s="2453"/>
      <c r="AN283" s="2453">
        <v>1</v>
      </c>
      <c r="AO283" s="2453"/>
      <c r="AP283" s="2454">
        <v>1</v>
      </c>
      <c r="AQ283" s="2453">
        <v>1</v>
      </c>
      <c r="AR283" s="2453">
        <v>1</v>
      </c>
      <c r="AS283" s="2453"/>
      <c r="AT283" s="2453"/>
      <c r="AU283" s="2455">
        <f t="shared" si="574"/>
        <v>0</v>
      </c>
      <c r="AV283" s="2456">
        <f t="shared" si="575"/>
        <v>1</v>
      </c>
      <c r="AW283" s="590">
        <v>45861</v>
      </c>
      <c r="AX283" s="369">
        <v>4163251</v>
      </c>
      <c r="AY283" s="154">
        <v>45861</v>
      </c>
      <c r="AZ283" s="367">
        <v>4163252</v>
      </c>
      <c r="BA283" s="154">
        <v>45861</v>
      </c>
      <c r="BB283" s="367">
        <v>4163253</v>
      </c>
      <c r="BC283" s="368">
        <v>45861</v>
      </c>
      <c r="BD283" s="369">
        <v>4163254</v>
      </c>
      <c r="BE283" s="154">
        <v>45861</v>
      </c>
      <c r="BF283" s="367">
        <v>4163255</v>
      </c>
      <c r="BG283" s="368">
        <v>45861</v>
      </c>
      <c r="BH283" s="367">
        <v>4163256</v>
      </c>
      <c r="BI283" s="154">
        <v>45826</v>
      </c>
      <c r="BJ283" s="367">
        <v>4163230</v>
      </c>
      <c r="BK283" s="154" t="str">
        <f t="shared" si="620"/>
        <v>-</v>
      </c>
      <c r="BL283" s="367"/>
      <c r="BM283" s="154" t="str">
        <f t="shared" si="621"/>
        <v>-</v>
      </c>
      <c r="BN283" s="367"/>
      <c r="BO283" s="2457" t="str">
        <f t="shared" si="578"/>
        <v>-</v>
      </c>
      <c r="BP283" s="2458"/>
      <c r="BQ283" s="2459" t="str">
        <f t="shared" si="614"/>
        <v>-</v>
      </c>
      <c r="BR283" s="2460"/>
      <c r="BS283" s="2459" t="str">
        <f t="shared" si="580"/>
        <v>-</v>
      </c>
      <c r="BT283" s="2460"/>
      <c r="BU283" s="2459" t="str">
        <f t="shared" si="581"/>
        <v>-</v>
      </c>
      <c r="BV283" s="2460"/>
      <c r="BW283" s="2459" t="str">
        <f t="shared" si="582"/>
        <v>-</v>
      </c>
      <c r="BX283" s="2458"/>
      <c r="BY283" s="2459" t="str">
        <f t="shared" si="583"/>
        <v>-</v>
      </c>
      <c r="BZ283" s="2460"/>
      <c r="CA283" s="2459" t="str">
        <f t="shared" si="584"/>
        <v>-</v>
      </c>
      <c r="CB283" s="2458"/>
      <c r="CC283" s="2459" t="str">
        <f t="shared" si="585"/>
        <v>-</v>
      </c>
      <c r="CD283" s="2458"/>
      <c r="CE283" s="2459" t="str">
        <f t="shared" si="586"/>
        <v>-</v>
      </c>
      <c r="CF283" s="2460"/>
      <c r="CG283" s="2457" t="str">
        <f t="shared" si="587"/>
        <v>-</v>
      </c>
      <c r="CH283" s="2458"/>
      <c r="CI283" s="2459" t="str">
        <f t="shared" si="588"/>
        <v>-</v>
      </c>
      <c r="CJ283" s="2460"/>
      <c r="CK283" s="2459" t="str">
        <f t="shared" si="589"/>
        <v>-</v>
      </c>
      <c r="CL283" s="2458"/>
      <c r="CM283" s="2459" t="str">
        <f t="shared" si="590"/>
        <v>-</v>
      </c>
      <c r="CN283" s="2458"/>
      <c r="CO283" s="2457" t="str">
        <f t="shared" si="591"/>
        <v>-</v>
      </c>
      <c r="CP283" s="2458"/>
      <c r="CQ283" s="2457" t="str">
        <f t="shared" si="592"/>
        <v>-</v>
      </c>
      <c r="CR283" s="2458"/>
      <c r="CS283" s="2459" t="str">
        <f t="shared" si="593"/>
        <v>-</v>
      </c>
      <c r="CT283" s="2458"/>
      <c r="CU283" s="2457"/>
      <c r="CV283" s="2458"/>
      <c r="CW283" s="2459" t="str">
        <f t="shared" si="594"/>
        <v>-</v>
      </c>
      <c r="CX283" s="2458"/>
      <c r="CY283" s="2457" t="str">
        <f t="shared" si="595"/>
        <v>-</v>
      </c>
      <c r="CZ283" s="2458"/>
      <c r="DA283" s="2459" t="str">
        <f t="shared" si="596"/>
        <v>-</v>
      </c>
      <c r="DB283" s="2460"/>
      <c r="DC283" s="2457" t="str">
        <f t="shared" si="597"/>
        <v>-</v>
      </c>
      <c r="DD283" s="2458"/>
      <c r="DE283" s="2461">
        <f t="shared" si="623"/>
        <v>0</v>
      </c>
      <c r="DF283" s="2462"/>
      <c r="DG283" s="818">
        <f t="shared" si="624"/>
        <v>0</v>
      </c>
      <c r="DH283" s="2463"/>
      <c r="DI283" s="2459">
        <f t="shared" si="625"/>
        <v>0</v>
      </c>
      <c r="DJ283" s="2462"/>
      <c r="DK283" s="2461">
        <f t="shared" si="633"/>
        <v>0</v>
      </c>
      <c r="DL283" s="2462"/>
      <c r="DM283" s="2461">
        <f t="shared" si="626"/>
        <v>0</v>
      </c>
      <c r="DN283" s="2462"/>
      <c r="DO283" s="2457">
        <f t="shared" si="627"/>
        <v>0</v>
      </c>
      <c r="DP283" s="2463"/>
      <c r="DQ283" s="2457">
        <f t="shared" si="628"/>
        <v>0</v>
      </c>
      <c r="DR283" s="2462"/>
      <c r="DS283" s="2457">
        <f t="shared" si="629"/>
        <v>0</v>
      </c>
      <c r="DT283" s="2463"/>
      <c r="DU283" s="2457">
        <f t="shared" si="630"/>
        <v>0</v>
      </c>
      <c r="DV283" s="2462"/>
      <c r="DW283" s="368">
        <v>45833</v>
      </c>
      <c r="DX283" s="372">
        <v>4163232</v>
      </c>
      <c r="DY283" s="2459">
        <f t="shared" si="631"/>
        <v>0</v>
      </c>
      <c r="DZ283" s="2462"/>
      <c r="EA283" s="2459">
        <v>45847</v>
      </c>
      <c r="EB283" s="2462">
        <v>4163258</v>
      </c>
      <c r="EC283" s="820">
        <v>45833</v>
      </c>
      <c r="ED283" s="2464">
        <v>4163235</v>
      </c>
      <c r="EE283" s="822">
        <v>45520</v>
      </c>
      <c r="EF283" s="1846">
        <v>4063333</v>
      </c>
      <c r="EG283" s="273"/>
      <c r="EH283" s="274"/>
      <c r="EI283" s="275"/>
      <c r="EJ283" s="276"/>
      <c r="EK283" s="275"/>
      <c r="EL283" s="277"/>
      <c r="EM283" s="829" t="str">
        <f t="shared" si="632"/>
        <v xml:space="preserve"> </v>
      </c>
      <c r="EN283" s="2463"/>
      <c r="EO283" s="2457">
        <f t="shared" si="603"/>
        <v>0</v>
      </c>
      <c r="EP283" s="2462"/>
      <c r="ER283" s="2465"/>
      <c r="ET283" s="2466" t="str">
        <f>IF($AE283=0,"　",VLOOKUP($AE283,ﾚｰｻﾞOP,60,0))</f>
        <v>-</v>
      </c>
      <c r="EU283" s="2467"/>
      <c r="EV283" s="2466" t="str">
        <f>IF($AE283=0,"　",VLOOKUP($AE283,ﾚｰｻﾞOP,60,0))</f>
        <v>-</v>
      </c>
      <c r="EW283" s="2467"/>
      <c r="EX283" s="2459"/>
      <c r="EY283" s="2458"/>
      <c r="EZ283" s="2459"/>
      <c r="FA283" s="2458"/>
      <c r="FB283" s="2459"/>
      <c r="FC283" s="2458"/>
      <c r="FD283" s="2459"/>
      <c r="FE283" s="2458"/>
      <c r="FF283" s="2457"/>
      <c r="FG283" s="2458"/>
      <c r="FH283" s="2459"/>
      <c r="FI283" s="2458"/>
      <c r="FJ283" s="154" t="str">
        <f>IF($AE283=0,"　",VLOOKUP($AE283,ﾚｰｻﾞOP,67,0))</f>
        <v>-</v>
      </c>
      <c r="FK283" s="2462"/>
      <c r="FL283" s="155" t="str">
        <f t="shared" si="613"/>
        <v>-</v>
      </c>
      <c r="FM283" s="2460"/>
      <c r="FN283" s="2459"/>
      <c r="FO283" s="2458"/>
      <c r="FP283" s="2459"/>
      <c r="FQ283" s="2458"/>
      <c r="FS283" s="2459"/>
      <c r="FT283" s="2458"/>
    </row>
    <row r="284" spans="1:176" ht="18.600000000000001" customHeight="1">
      <c r="A284" s="228">
        <f t="shared" si="634"/>
        <v>274</v>
      </c>
      <c r="B284" s="343" t="str">
        <f t="shared" si="616"/>
        <v>4IE</v>
      </c>
      <c r="C284" s="1749">
        <v>45901</v>
      </c>
      <c r="D284" s="2468" t="s">
        <v>990</v>
      </c>
      <c r="E284" s="2469">
        <v>89610096</v>
      </c>
      <c r="F284" s="2470" t="s">
        <v>2242</v>
      </c>
      <c r="G284" s="2471"/>
      <c r="H284" s="2472" t="s">
        <v>2</v>
      </c>
      <c r="I284" s="2473" t="s">
        <v>992</v>
      </c>
      <c r="J284" s="2473" t="s">
        <v>21</v>
      </c>
      <c r="K284" s="2474" t="s">
        <v>11</v>
      </c>
      <c r="L284" s="2475"/>
      <c r="M284" s="352">
        <v>45877</v>
      </c>
      <c r="N284" s="2476"/>
      <c r="O284" s="2477">
        <v>45878</v>
      </c>
      <c r="P284" s="2476">
        <v>45891</v>
      </c>
      <c r="Q284" s="2477">
        <v>45887</v>
      </c>
      <c r="R284" s="2476">
        <v>45890</v>
      </c>
      <c r="S284" s="2477">
        <v>45887</v>
      </c>
      <c r="T284" s="2476">
        <v>45889</v>
      </c>
      <c r="U284" s="2478">
        <v>45889</v>
      </c>
      <c r="V284" s="2476">
        <v>45895</v>
      </c>
      <c r="W284" s="2479">
        <v>45891</v>
      </c>
      <c r="X284" s="2480">
        <v>45895</v>
      </c>
      <c r="Y284" s="2481">
        <v>45896</v>
      </c>
      <c r="Z284" s="2482">
        <v>45896</v>
      </c>
      <c r="AA284" s="2483"/>
      <c r="AB284" s="2482"/>
      <c r="AC284" s="2484"/>
      <c r="AD284" s="2485"/>
      <c r="AE284" s="2486">
        <v>25</v>
      </c>
      <c r="AF284" s="363" t="str">
        <f t="shared" si="622"/>
        <v>4IE</v>
      </c>
      <c r="AG284" s="2487"/>
      <c r="AH284" s="2487">
        <v>1</v>
      </c>
      <c r="AI284" s="2487"/>
      <c r="AJ284" s="2487"/>
      <c r="AK284" s="2487"/>
      <c r="AL284" s="2487"/>
      <c r="AM284" s="2487"/>
      <c r="AN284" s="2487"/>
      <c r="AO284" s="2487"/>
      <c r="AP284" s="2488"/>
      <c r="AQ284" s="2487"/>
      <c r="AR284" s="2487"/>
      <c r="AS284" s="2487"/>
      <c r="AT284" s="2487"/>
      <c r="AU284" s="2489">
        <f t="shared" si="574"/>
        <v>0</v>
      </c>
      <c r="AV284" s="2490">
        <f t="shared" si="575"/>
        <v>0</v>
      </c>
      <c r="AW284" s="590" t="str">
        <f>IF($AE284=0,"　",VLOOKUP($AE284,ﾚｰｻﾞOP,5,0))</f>
        <v>-</v>
      </c>
      <c r="AX284" s="369"/>
      <c r="AY284" s="154" t="str">
        <f>IF($AE284=0,"　",VLOOKUP($AE284,ﾚｰｻﾞOP,6,0))</f>
        <v>-</v>
      </c>
      <c r="AZ284" s="367"/>
      <c r="BA284" s="154" t="str">
        <f>IF($AE284=0,"　",VLOOKUP($AE284,ﾚｰｻﾞOP,7,0))</f>
        <v>-</v>
      </c>
      <c r="BB284" s="367"/>
      <c r="BC284" s="368" t="str">
        <f>IF($AE284=0,"　",VLOOKUP($AE284,ﾚｰｻﾞOP,8,0))</f>
        <v>-</v>
      </c>
      <c r="BD284" s="369"/>
      <c r="BE284" s="154" t="str">
        <f>IF($AE284=0,"　",VLOOKUP($AE284,ﾚｰｻﾞOP,9,0))</f>
        <v>-</v>
      </c>
      <c r="BF284" s="367"/>
      <c r="BG284" s="368" t="str">
        <f>IF($AE284=0,"　",VLOOKUP($AE284,ﾚｰｻﾞOP,10,0))</f>
        <v>-</v>
      </c>
      <c r="BH284" s="367"/>
      <c r="BI284" s="154" t="str">
        <f>IF($AE284=0,"　",VLOOKUP($AE284,ﾚｰｻﾞOP,11,0))</f>
        <v>-</v>
      </c>
      <c r="BJ284" s="367"/>
      <c r="BK284" s="154" t="str">
        <f t="shared" si="620"/>
        <v>-</v>
      </c>
      <c r="BL284" s="367"/>
      <c r="BM284" s="154" t="str">
        <f t="shared" si="621"/>
        <v>-</v>
      </c>
      <c r="BN284" s="367"/>
      <c r="BO284" s="2491" t="str">
        <f t="shared" si="578"/>
        <v>-</v>
      </c>
      <c r="BP284" s="2492"/>
      <c r="BQ284" s="2493" t="str">
        <f t="shared" si="614"/>
        <v>-</v>
      </c>
      <c r="BR284" s="2494"/>
      <c r="BS284" s="2493" t="str">
        <f t="shared" si="580"/>
        <v>-</v>
      </c>
      <c r="BT284" s="2494"/>
      <c r="BU284" s="2493" t="str">
        <f t="shared" si="581"/>
        <v>-</v>
      </c>
      <c r="BV284" s="2494"/>
      <c r="BW284" s="2493" t="str">
        <f t="shared" si="582"/>
        <v>-</v>
      </c>
      <c r="BX284" s="2492"/>
      <c r="BY284" s="2493" t="str">
        <f t="shared" si="583"/>
        <v>-</v>
      </c>
      <c r="BZ284" s="2494"/>
      <c r="CA284" s="2493" t="str">
        <f t="shared" si="584"/>
        <v>-</v>
      </c>
      <c r="CB284" s="2492"/>
      <c r="CC284" s="2493" t="str">
        <f t="shared" si="585"/>
        <v>-</v>
      </c>
      <c r="CD284" s="2492"/>
      <c r="CE284" s="2493" t="str">
        <f t="shared" si="586"/>
        <v>-</v>
      </c>
      <c r="CF284" s="2494"/>
      <c r="CG284" s="2491" t="str">
        <f t="shared" si="587"/>
        <v>-</v>
      </c>
      <c r="CH284" s="2492"/>
      <c r="CI284" s="2493" t="str">
        <f t="shared" si="588"/>
        <v>-</v>
      </c>
      <c r="CJ284" s="2494"/>
      <c r="CK284" s="2493" t="str">
        <f t="shared" si="589"/>
        <v>-</v>
      </c>
      <c r="CL284" s="2492"/>
      <c r="CM284" s="2493" t="str">
        <f t="shared" si="590"/>
        <v>-</v>
      </c>
      <c r="CN284" s="2492"/>
      <c r="CO284" s="2491" t="str">
        <f t="shared" si="591"/>
        <v>-</v>
      </c>
      <c r="CP284" s="2492"/>
      <c r="CQ284" s="2491" t="str">
        <f t="shared" si="592"/>
        <v>-</v>
      </c>
      <c r="CR284" s="2492"/>
      <c r="CS284" s="2493" t="str">
        <f t="shared" si="593"/>
        <v>-</v>
      </c>
      <c r="CT284" s="2492"/>
      <c r="CU284" s="2491"/>
      <c r="CV284" s="2492"/>
      <c r="CW284" s="2493" t="str">
        <f t="shared" si="594"/>
        <v>-</v>
      </c>
      <c r="CX284" s="2492"/>
      <c r="CY284" s="2491" t="str">
        <f t="shared" si="595"/>
        <v>-</v>
      </c>
      <c r="CZ284" s="2492"/>
      <c r="DA284" s="2493" t="str">
        <f t="shared" si="596"/>
        <v>-</v>
      </c>
      <c r="DB284" s="2494"/>
      <c r="DC284" s="2491" t="str">
        <f t="shared" si="597"/>
        <v>-</v>
      </c>
      <c r="DD284" s="2492"/>
      <c r="DE284" s="2495">
        <f t="shared" si="623"/>
        <v>0</v>
      </c>
      <c r="DF284" s="2496"/>
      <c r="DG284" s="818">
        <v>45855</v>
      </c>
      <c r="DH284" s="2497">
        <v>4163318</v>
      </c>
      <c r="DI284" s="2493">
        <f t="shared" si="625"/>
        <v>0</v>
      </c>
      <c r="DJ284" s="2496"/>
      <c r="DK284" s="2495">
        <f t="shared" si="633"/>
        <v>0</v>
      </c>
      <c r="DL284" s="2496"/>
      <c r="DM284" s="2495">
        <f t="shared" si="626"/>
        <v>0</v>
      </c>
      <c r="DN284" s="2496"/>
      <c r="DO284" s="2491">
        <f t="shared" si="627"/>
        <v>0</v>
      </c>
      <c r="DP284" s="2497"/>
      <c r="DQ284" s="2491">
        <f t="shared" si="628"/>
        <v>0</v>
      </c>
      <c r="DR284" s="2496"/>
      <c r="DS284" s="2491">
        <f t="shared" si="629"/>
        <v>0</v>
      </c>
      <c r="DT284" s="2497"/>
      <c r="DU284" s="2491">
        <f t="shared" si="630"/>
        <v>0</v>
      </c>
      <c r="DV284" s="2496"/>
      <c r="DW284" s="2498">
        <f>IF(AN284=1,1,0)</f>
        <v>0</v>
      </c>
      <c r="DX284" s="2497"/>
      <c r="DY284" s="2493">
        <f t="shared" si="631"/>
        <v>0</v>
      </c>
      <c r="DZ284" s="2496"/>
      <c r="EA284" s="2493">
        <f>IF(AP284=1,1,0)</f>
        <v>0</v>
      </c>
      <c r="EB284" s="2496"/>
      <c r="EC284" s="820">
        <f>IF(AQ284=1,1,0)</f>
        <v>0</v>
      </c>
      <c r="ED284" s="2499"/>
      <c r="EE284" s="822">
        <f>IF(AV284=0,0,1)</f>
        <v>0</v>
      </c>
      <c r="EF284" s="2500"/>
      <c r="EG284" s="273"/>
      <c r="EH284" s="274"/>
      <c r="EI284" s="275"/>
      <c r="EJ284" s="276"/>
      <c r="EK284" s="275"/>
      <c r="EL284" s="277"/>
      <c r="EM284" s="829" t="str">
        <f t="shared" si="632"/>
        <v xml:space="preserve"> </v>
      </c>
      <c r="EN284" s="2497"/>
      <c r="EO284" s="2491">
        <f t="shared" si="603"/>
        <v>0</v>
      </c>
      <c r="EP284" s="2496"/>
      <c r="ER284" s="2501"/>
      <c r="ET284" s="1457">
        <v>45875</v>
      </c>
      <c r="EU284" s="259">
        <v>4163283</v>
      </c>
      <c r="EV284" s="1457">
        <v>45875</v>
      </c>
      <c r="EW284" s="259">
        <v>4163300</v>
      </c>
      <c r="EX284" s="2493"/>
      <c r="EY284" s="2492"/>
      <c r="EZ284" s="2493">
        <v>45791</v>
      </c>
      <c r="FA284" s="2492">
        <v>4163174</v>
      </c>
      <c r="FB284" s="2493"/>
      <c r="FC284" s="2492"/>
      <c r="FD284" s="2493">
        <v>45854</v>
      </c>
      <c r="FE284" s="2492">
        <v>4163263</v>
      </c>
      <c r="FF284" s="2491"/>
      <c r="FG284" s="2492"/>
      <c r="FH284" s="2493"/>
      <c r="FI284" s="2492"/>
      <c r="FJ284" s="154">
        <v>45847</v>
      </c>
      <c r="FK284" s="373">
        <v>4163261</v>
      </c>
      <c r="FL284" s="155">
        <f t="shared" si="613"/>
        <v>1</v>
      </c>
      <c r="FM284" s="2494"/>
      <c r="FN284" s="2493"/>
      <c r="FO284" s="2492"/>
      <c r="FP284" s="2493">
        <v>1</v>
      </c>
      <c r="FQ284" s="2492"/>
      <c r="FS284" s="2493"/>
      <c r="FT284" s="2492"/>
    </row>
    <row r="285" spans="1:176" ht="18.600000000000001" customHeight="1">
      <c r="A285" s="228">
        <f t="shared" si="634"/>
        <v>275</v>
      </c>
      <c r="B285" s="343" t="str">
        <f t="shared" si="616"/>
        <v>4IE</v>
      </c>
      <c r="C285" s="1749">
        <v>45901</v>
      </c>
      <c r="D285" s="2502" t="s">
        <v>623</v>
      </c>
      <c r="E285" s="2503" t="s">
        <v>1204</v>
      </c>
      <c r="F285" s="2504" t="s">
        <v>1319</v>
      </c>
      <c r="G285" s="2505"/>
      <c r="H285" s="1787" t="s">
        <v>632</v>
      </c>
      <c r="I285" s="2506" t="s">
        <v>61</v>
      </c>
      <c r="J285" s="2506" t="s">
        <v>1255</v>
      </c>
      <c r="K285" s="1789" t="s">
        <v>97</v>
      </c>
      <c r="L285" s="2507"/>
      <c r="M285" s="352">
        <v>45878</v>
      </c>
      <c r="N285" s="2508">
        <v>45874</v>
      </c>
      <c r="O285" s="2509">
        <v>45887</v>
      </c>
      <c r="P285" s="2508">
        <v>45875</v>
      </c>
      <c r="Q285" s="2509">
        <v>45888</v>
      </c>
      <c r="R285" s="2508">
        <v>45888</v>
      </c>
      <c r="S285" s="2509">
        <v>45888</v>
      </c>
      <c r="T285" s="2508">
        <v>45888</v>
      </c>
      <c r="U285" s="2510">
        <v>45890</v>
      </c>
      <c r="V285" s="2508">
        <v>45889</v>
      </c>
      <c r="W285" s="2511">
        <v>45892</v>
      </c>
      <c r="X285" s="2512">
        <v>45890</v>
      </c>
      <c r="Y285" s="2513">
        <v>45899</v>
      </c>
      <c r="Z285" s="2514"/>
      <c r="AA285" s="4073">
        <v>45896</v>
      </c>
      <c r="AB285" s="4074">
        <v>45897</v>
      </c>
      <c r="AC285" s="251" t="s">
        <v>633</v>
      </c>
      <c r="AD285" s="2515"/>
      <c r="AE285" s="2516">
        <v>19</v>
      </c>
      <c r="AF285" s="363" t="str">
        <f t="shared" si="622"/>
        <v>4IE</v>
      </c>
      <c r="AG285" s="2517"/>
      <c r="AH285" s="2517"/>
      <c r="AI285" s="2517"/>
      <c r="AJ285" s="2517"/>
      <c r="AK285" s="2517"/>
      <c r="AL285" s="2517"/>
      <c r="AM285" s="2517"/>
      <c r="AN285" s="2517">
        <v>1</v>
      </c>
      <c r="AO285" s="2517"/>
      <c r="AP285" s="2518">
        <v>1</v>
      </c>
      <c r="AQ285" s="2517">
        <v>1</v>
      </c>
      <c r="AR285" s="2517">
        <v>1</v>
      </c>
      <c r="AS285" s="2517"/>
      <c r="AT285" s="2517"/>
      <c r="AU285" s="2519">
        <f t="shared" ref="AU285:AU316" si="635">IF(AI285="付属済",0,IF(AI285=1,AI285+AP285,0))</f>
        <v>0</v>
      </c>
      <c r="AV285" s="2520">
        <f t="shared" si="575"/>
        <v>1</v>
      </c>
      <c r="AW285" s="590">
        <v>45861</v>
      </c>
      <c r="AX285" s="369">
        <v>4163251</v>
      </c>
      <c r="AY285" s="154">
        <v>45861</v>
      </c>
      <c r="AZ285" s="367">
        <v>4163252</v>
      </c>
      <c r="BA285" s="154">
        <v>45861</v>
      </c>
      <c r="BB285" s="367">
        <v>4163253</v>
      </c>
      <c r="BC285" s="368" t="str">
        <f>IF($AE285=0,"　",VLOOKUP($AE285,ﾚｰｻﾞOP,8,0))</f>
        <v>-</v>
      </c>
      <c r="BD285" s="369"/>
      <c r="BE285" s="154" t="str">
        <f>IF($AE285=0,"　",VLOOKUP($AE285,ﾚｰｻﾞOP,9,0))</f>
        <v>-</v>
      </c>
      <c r="BF285" s="367"/>
      <c r="BG285" s="368">
        <v>45861</v>
      </c>
      <c r="BH285" s="367">
        <v>4163256</v>
      </c>
      <c r="BI285" s="154">
        <v>45826</v>
      </c>
      <c r="BJ285" s="367">
        <v>4163230</v>
      </c>
      <c r="BK285" s="154">
        <v>45819</v>
      </c>
      <c r="BL285" s="367">
        <v>4163198</v>
      </c>
      <c r="BM285" s="154">
        <v>45819</v>
      </c>
      <c r="BN285" s="367">
        <v>4163199</v>
      </c>
      <c r="BO285" s="2521" t="str">
        <f t="shared" ref="BO285:BO316" si="636">IF($AE285=0,"　",VLOOKUP($AE285,ﾚｰｻﾞOP,59,0))</f>
        <v>-</v>
      </c>
      <c r="BP285" s="2522"/>
      <c r="BQ285" s="2099" t="str">
        <f t="shared" si="614"/>
        <v>-</v>
      </c>
      <c r="BR285" s="2523"/>
      <c r="BS285" s="2099" t="str">
        <f t="shared" si="580"/>
        <v>-</v>
      </c>
      <c r="BT285" s="2523"/>
      <c r="BU285" s="2099" t="str">
        <f t="shared" si="581"/>
        <v>-</v>
      </c>
      <c r="BV285" s="2523"/>
      <c r="BW285" s="2099" t="str">
        <f t="shared" si="582"/>
        <v>-</v>
      </c>
      <c r="BX285" s="2522"/>
      <c r="BY285" s="2099" t="str">
        <f t="shared" si="583"/>
        <v>-</v>
      </c>
      <c r="BZ285" s="2523"/>
      <c r="CA285" s="2099" t="str">
        <f t="shared" si="584"/>
        <v>-</v>
      </c>
      <c r="CB285" s="2522"/>
      <c r="CC285" s="2099" t="str">
        <f t="shared" si="585"/>
        <v>-</v>
      </c>
      <c r="CD285" s="2522"/>
      <c r="CE285" s="2099" t="str">
        <f t="shared" ref="CE285:CE316" si="637">IF($AE285=0,"　",VLOOKUP($AE285,ﾚｰｻﾞOP,19,0))</f>
        <v>-</v>
      </c>
      <c r="CF285" s="2523"/>
      <c r="CG285" s="2521" t="str">
        <f t="shared" ref="CG285:CG316" si="638">IF($AE285=0,"　",VLOOKUP($AE285,ﾚｰｻﾞOP,20,0))</f>
        <v>-</v>
      </c>
      <c r="CH285" s="2522"/>
      <c r="CI285" s="2099" t="str">
        <f t="shared" ref="CI285:CI316" si="639">IF($AE285=0,"　",VLOOKUP($AE285,ﾚｰｻﾞOP,21,0))</f>
        <v>-</v>
      </c>
      <c r="CJ285" s="2523"/>
      <c r="CK285" s="2099" t="str">
        <f t="shared" ref="CK285:CK316" si="640">IF($AE285=0,"　",VLOOKUP($AE285,ﾚｰｻﾞOP,22,0))</f>
        <v>-</v>
      </c>
      <c r="CL285" s="2522"/>
      <c r="CM285" s="2099" t="str">
        <f t="shared" ref="CM285:CM316" si="641">IF($AE285=0,"　",VLOOKUP($AE285,ﾚｰｻﾞOP,23,0))</f>
        <v>-</v>
      </c>
      <c r="CN285" s="2522"/>
      <c r="CO285" s="2521" t="str">
        <f t="shared" ref="CO285:CO316" si="642">IF($AE285=0,"　",VLOOKUP($AE285,ﾚｰｻﾞOP,24,0))</f>
        <v>-</v>
      </c>
      <c r="CP285" s="2522"/>
      <c r="CQ285" s="2521" t="str">
        <f t="shared" ref="CQ285:CQ316" si="643">IF($AE285=0,"　",VLOOKUP($AE285,ﾚｰｻﾞOP,25,0))</f>
        <v>-</v>
      </c>
      <c r="CR285" s="2522"/>
      <c r="CS285" s="2099" t="str">
        <f t="shared" ref="CS285:CS316" si="644">IF($AE285=0,"　",VLOOKUP($AE285,ﾚｰｻﾞOP,26,0))</f>
        <v>-</v>
      </c>
      <c r="CT285" s="2522"/>
      <c r="CU285" s="2521"/>
      <c r="CV285" s="2522"/>
      <c r="CW285" s="2099" t="str">
        <f t="shared" ref="CW285:CW316" si="645">IF($AE285=0,"　",VLOOKUP($AE285,ﾚｰｻﾞOP,28,0))</f>
        <v>-</v>
      </c>
      <c r="CX285" s="2522"/>
      <c r="CY285" s="2521" t="str">
        <f t="shared" ref="CY285:CY316" si="646">IF($AE285=0,"　",VLOOKUP($AE285,ﾚｰｻﾞOP,29,0))</f>
        <v>-</v>
      </c>
      <c r="CZ285" s="2522"/>
      <c r="DA285" s="2099" t="str">
        <f t="shared" ref="DA285:DA316" si="647">IF($AE285=0,"　",VLOOKUP($AE285,ﾚｰｻﾞOP,30,0))</f>
        <v>-</v>
      </c>
      <c r="DB285" s="2523"/>
      <c r="DC285" s="2521" t="str">
        <f t="shared" ref="DC285:DC316" si="648">IF($AE285=0,"　",VLOOKUP($AE285,ﾚｰｻﾞOP,31,0))</f>
        <v>-</v>
      </c>
      <c r="DD285" s="2522"/>
      <c r="DE285" s="2524">
        <f t="shared" si="623"/>
        <v>0</v>
      </c>
      <c r="DF285" s="2100"/>
      <c r="DG285" s="818">
        <f t="shared" ref="DG285:DG292" si="649">IF(AH285=1,1,0)</f>
        <v>0</v>
      </c>
      <c r="DH285" s="2525"/>
      <c r="DI285" s="2099">
        <f t="shared" si="625"/>
        <v>0</v>
      </c>
      <c r="DJ285" s="2100"/>
      <c r="DK285" s="2524">
        <f t="shared" si="633"/>
        <v>0</v>
      </c>
      <c r="DL285" s="2100"/>
      <c r="DM285" s="2524">
        <f t="shared" si="626"/>
        <v>0</v>
      </c>
      <c r="DN285" s="2100"/>
      <c r="DO285" s="2521">
        <f t="shared" si="627"/>
        <v>0</v>
      </c>
      <c r="DP285" s="2525"/>
      <c r="DQ285" s="2521">
        <f t="shared" si="628"/>
        <v>0</v>
      </c>
      <c r="DR285" s="2100"/>
      <c r="DS285" s="2521">
        <f t="shared" si="629"/>
        <v>0</v>
      </c>
      <c r="DT285" s="2525"/>
      <c r="DU285" s="2521">
        <f t="shared" si="630"/>
        <v>0</v>
      </c>
      <c r="DV285" s="2100"/>
      <c r="DW285" s="368">
        <v>45833</v>
      </c>
      <c r="DX285" s="372">
        <v>4163232</v>
      </c>
      <c r="DY285" s="2099">
        <f t="shared" si="631"/>
        <v>0</v>
      </c>
      <c r="DZ285" s="2100"/>
      <c r="EA285" s="2099">
        <v>45847</v>
      </c>
      <c r="EB285" s="2100">
        <v>4163258</v>
      </c>
      <c r="EC285" s="820">
        <v>45833</v>
      </c>
      <c r="ED285" s="2526">
        <v>4163235</v>
      </c>
      <c r="EE285" s="822">
        <v>45520</v>
      </c>
      <c r="EF285" s="1846">
        <v>4063333</v>
      </c>
      <c r="EG285" s="273"/>
      <c r="EH285" s="274"/>
      <c r="EI285" s="275"/>
      <c r="EJ285" s="276"/>
      <c r="EK285" s="275"/>
      <c r="EL285" s="277"/>
      <c r="EM285" s="829" t="str">
        <f t="shared" si="632"/>
        <v xml:space="preserve"> </v>
      </c>
      <c r="EN285" s="2525"/>
      <c r="EO285" s="2521">
        <f t="shared" si="603"/>
        <v>0</v>
      </c>
      <c r="EP285" s="2100"/>
      <c r="ER285" s="2527"/>
      <c r="ET285" s="2099" t="str">
        <f>IF($AE285=0,"　",VLOOKUP($AE285,ﾚｰｻﾞOP,60,0))</f>
        <v>-</v>
      </c>
      <c r="EU285" s="2522"/>
      <c r="EV285" s="2099" t="str">
        <f>IF($AE285=0,"　",VLOOKUP($AE285,ﾚｰｻﾞOP,60,0))</f>
        <v>-</v>
      </c>
      <c r="EW285" s="2522"/>
      <c r="EX285" s="2099"/>
      <c r="EY285" s="2522"/>
      <c r="EZ285" s="2099"/>
      <c r="FA285" s="2522"/>
      <c r="FB285" s="2099"/>
      <c r="FC285" s="2522"/>
      <c r="FD285" s="2099"/>
      <c r="FE285" s="2522"/>
      <c r="FF285" s="2521"/>
      <c r="FG285" s="2522"/>
      <c r="FH285" s="2099"/>
      <c r="FI285" s="2522"/>
      <c r="FJ285" s="154" t="str">
        <f>IF($AE285=0,"　",VLOOKUP($AE285,ﾚｰｻﾞOP,67,0))</f>
        <v>-</v>
      </c>
      <c r="FK285" s="373"/>
      <c r="FL285" s="155" t="str">
        <f t="shared" si="613"/>
        <v>-</v>
      </c>
      <c r="FM285" s="2523"/>
      <c r="FN285" s="2099"/>
      <c r="FO285" s="2522"/>
      <c r="FP285" s="2099"/>
      <c r="FQ285" s="2522"/>
      <c r="FS285" s="2099"/>
      <c r="FT285" s="2522"/>
    </row>
    <row r="286" spans="1:176" ht="18.600000000000001" customHeight="1">
      <c r="A286" s="228">
        <f t="shared" si="634"/>
        <v>276</v>
      </c>
      <c r="B286" s="343" t="str">
        <f t="shared" si="616"/>
        <v>4IE</v>
      </c>
      <c r="C286" s="1749">
        <v>45901</v>
      </c>
      <c r="D286" s="2528" t="s">
        <v>34</v>
      </c>
      <c r="E286" s="2529">
        <v>84510234</v>
      </c>
      <c r="F286" s="2530" t="s">
        <v>2243</v>
      </c>
      <c r="G286" s="2531"/>
      <c r="H286" s="2532" t="s">
        <v>632</v>
      </c>
      <c r="I286" s="2533" t="s">
        <v>61</v>
      </c>
      <c r="J286" s="2533" t="s">
        <v>65</v>
      </c>
      <c r="K286" s="2534" t="s">
        <v>11</v>
      </c>
      <c r="L286" s="2535"/>
      <c r="M286" s="352">
        <v>45878</v>
      </c>
      <c r="N286" s="2536">
        <v>45874</v>
      </c>
      <c r="O286" s="2537">
        <v>45887</v>
      </c>
      <c r="P286" s="2536">
        <v>45875</v>
      </c>
      <c r="Q286" s="2537">
        <v>45888</v>
      </c>
      <c r="R286" s="2536">
        <v>45877</v>
      </c>
      <c r="S286" s="2537">
        <v>45888</v>
      </c>
      <c r="T286" s="2536">
        <v>45877</v>
      </c>
      <c r="U286" s="2538">
        <v>45890</v>
      </c>
      <c r="V286" s="2536">
        <v>45890</v>
      </c>
      <c r="W286" s="2539">
        <v>45892</v>
      </c>
      <c r="X286" s="2540">
        <v>45896</v>
      </c>
      <c r="Y286" s="2541">
        <v>45899</v>
      </c>
      <c r="Z286" s="2542">
        <v>45898</v>
      </c>
      <c r="AA286" s="2543"/>
      <c r="AB286" s="2542"/>
      <c r="AC286" s="251" t="s">
        <v>633</v>
      </c>
      <c r="AD286" s="2544"/>
      <c r="AE286" s="1833">
        <v>3</v>
      </c>
      <c r="AF286" s="363" t="str">
        <f t="shared" si="622"/>
        <v>4IE</v>
      </c>
      <c r="AG286" s="2545"/>
      <c r="AH286" s="2545"/>
      <c r="AI286" s="2545">
        <v>1</v>
      </c>
      <c r="AJ286" s="2545"/>
      <c r="AK286" s="2545"/>
      <c r="AL286" s="2545"/>
      <c r="AM286" s="2545"/>
      <c r="AN286" s="2545">
        <v>1</v>
      </c>
      <c r="AO286" s="2545"/>
      <c r="AP286" s="2546"/>
      <c r="AQ286" s="2545"/>
      <c r="AR286" s="2545"/>
      <c r="AS286" s="2545"/>
      <c r="AT286" s="2545"/>
      <c r="AU286" s="2547">
        <f t="shared" si="635"/>
        <v>1</v>
      </c>
      <c r="AV286" s="2548">
        <f t="shared" si="575"/>
        <v>0</v>
      </c>
      <c r="AW286" s="590">
        <v>45861</v>
      </c>
      <c r="AX286" s="369">
        <v>4163251</v>
      </c>
      <c r="AY286" s="154">
        <v>45861</v>
      </c>
      <c r="AZ286" s="367">
        <v>4163252</v>
      </c>
      <c r="BA286" s="154">
        <v>45861</v>
      </c>
      <c r="BB286" s="367">
        <v>4163253</v>
      </c>
      <c r="BC286" s="368">
        <v>45861</v>
      </c>
      <c r="BD286" s="369">
        <v>4163254</v>
      </c>
      <c r="BE286" s="154">
        <v>45861</v>
      </c>
      <c r="BF286" s="367">
        <v>4163255</v>
      </c>
      <c r="BG286" s="368">
        <v>45861</v>
      </c>
      <c r="BH286" s="367">
        <v>4163256</v>
      </c>
      <c r="BI286" s="154">
        <v>45826</v>
      </c>
      <c r="BJ286" s="367">
        <v>4163230</v>
      </c>
      <c r="BK286" s="154" t="str">
        <f t="shared" ref="BK286:BK328" si="650">IF($AE286=0,"　",VLOOKUP($AE286,ﾚｰｻﾞOP,57,0))</f>
        <v>-</v>
      </c>
      <c r="BL286" s="367"/>
      <c r="BM286" s="154" t="str">
        <f t="shared" ref="BM286:BM328" si="651">IF($AE286=0,"　",VLOOKUP($AE286,ﾚｰｻﾞOP,58,0))</f>
        <v>-</v>
      </c>
      <c r="BN286" s="367"/>
      <c r="BO286" s="2549" t="str">
        <f t="shared" si="636"/>
        <v>-</v>
      </c>
      <c r="BP286" s="2550"/>
      <c r="BQ286" s="2551" t="str">
        <f t="shared" si="614"/>
        <v>-</v>
      </c>
      <c r="BR286" s="2552"/>
      <c r="BS286" s="2551" t="str">
        <f t="shared" si="580"/>
        <v>-</v>
      </c>
      <c r="BT286" s="2552"/>
      <c r="BU286" s="2551" t="str">
        <f t="shared" si="581"/>
        <v>-</v>
      </c>
      <c r="BV286" s="2552"/>
      <c r="BW286" s="2551" t="str">
        <f t="shared" si="582"/>
        <v>-</v>
      </c>
      <c r="BX286" s="2550"/>
      <c r="BY286" s="2551" t="str">
        <f t="shared" si="583"/>
        <v>-</v>
      </c>
      <c r="BZ286" s="2552"/>
      <c r="CA286" s="2551" t="str">
        <f t="shared" si="584"/>
        <v>-</v>
      </c>
      <c r="CB286" s="2550"/>
      <c r="CC286" s="2551" t="str">
        <f t="shared" si="585"/>
        <v>-</v>
      </c>
      <c r="CD286" s="2550"/>
      <c r="CE286" s="2551" t="str">
        <f t="shared" si="637"/>
        <v>-</v>
      </c>
      <c r="CF286" s="2552"/>
      <c r="CG286" s="2549" t="str">
        <f t="shared" si="638"/>
        <v>-</v>
      </c>
      <c r="CH286" s="2550"/>
      <c r="CI286" s="2551" t="str">
        <f t="shared" si="639"/>
        <v>-</v>
      </c>
      <c r="CJ286" s="2552"/>
      <c r="CK286" s="2551" t="str">
        <f t="shared" si="640"/>
        <v>-</v>
      </c>
      <c r="CL286" s="2550"/>
      <c r="CM286" s="2551" t="str">
        <f t="shared" si="641"/>
        <v>-</v>
      </c>
      <c r="CN286" s="2550"/>
      <c r="CO286" s="2549" t="str">
        <f t="shared" si="642"/>
        <v>-</v>
      </c>
      <c r="CP286" s="2550"/>
      <c r="CQ286" s="2549" t="str">
        <f t="shared" si="643"/>
        <v>-</v>
      </c>
      <c r="CR286" s="2550"/>
      <c r="CS286" s="2551" t="str">
        <f t="shared" si="644"/>
        <v>-</v>
      </c>
      <c r="CT286" s="2550"/>
      <c r="CU286" s="2549"/>
      <c r="CV286" s="2550"/>
      <c r="CW286" s="2551" t="str">
        <f t="shared" si="645"/>
        <v>-</v>
      </c>
      <c r="CX286" s="2550"/>
      <c r="CY286" s="2549" t="str">
        <f t="shared" si="646"/>
        <v>-</v>
      </c>
      <c r="CZ286" s="2550"/>
      <c r="DA286" s="2551" t="str">
        <f t="shared" si="647"/>
        <v>-</v>
      </c>
      <c r="DB286" s="2552"/>
      <c r="DC286" s="2549" t="str">
        <f t="shared" si="648"/>
        <v>-</v>
      </c>
      <c r="DD286" s="2550"/>
      <c r="DE286" s="2553">
        <f t="shared" si="623"/>
        <v>0</v>
      </c>
      <c r="DF286" s="2554"/>
      <c r="DG286" s="818">
        <f t="shared" si="649"/>
        <v>0</v>
      </c>
      <c r="DH286" s="2555"/>
      <c r="DI286" s="2551">
        <f t="shared" si="625"/>
        <v>0</v>
      </c>
      <c r="DJ286" s="2554"/>
      <c r="DK286" s="2553">
        <f t="shared" si="633"/>
        <v>0</v>
      </c>
      <c r="DL286" s="2554"/>
      <c r="DM286" s="652">
        <v>45357</v>
      </c>
      <c r="DN286" s="653">
        <v>4063177</v>
      </c>
      <c r="DO286" s="2549">
        <f t="shared" si="627"/>
        <v>0</v>
      </c>
      <c r="DP286" s="2555"/>
      <c r="DQ286" s="2549">
        <f t="shared" si="628"/>
        <v>0</v>
      </c>
      <c r="DR286" s="2554"/>
      <c r="DS286" s="2549">
        <f t="shared" si="629"/>
        <v>0</v>
      </c>
      <c r="DT286" s="2555"/>
      <c r="DU286" s="2549">
        <f t="shared" si="630"/>
        <v>0</v>
      </c>
      <c r="DV286" s="2554"/>
      <c r="DW286" s="368">
        <v>45833</v>
      </c>
      <c r="DX286" s="372">
        <v>4163232</v>
      </c>
      <c r="DY286" s="2551">
        <f t="shared" si="631"/>
        <v>0</v>
      </c>
      <c r="DZ286" s="2554"/>
      <c r="EA286" s="2551">
        <f t="shared" ref="EA286:EA292" si="652">IF(AP286=1,1,0)</f>
        <v>0</v>
      </c>
      <c r="EB286" s="2554"/>
      <c r="EC286" s="820">
        <f t="shared" ref="EC286:EC292" si="653">IF(AQ286=1,1,0)</f>
        <v>0</v>
      </c>
      <c r="ED286" s="2556"/>
      <c r="EE286" s="822">
        <f t="shared" ref="EE286:EE292" si="654">IF(AV286=0,0,1)</f>
        <v>0</v>
      </c>
      <c r="EF286" s="2557"/>
      <c r="EG286" s="273"/>
      <c r="EH286" s="274"/>
      <c r="EI286" s="275"/>
      <c r="EJ286" s="276"/>
      <c r="EK286" s="275"/>
      <c r="EL286" s="277"/>
      <c r="EM286" s="829" t="str">
        <f t="shared" si="632"/>
        <v xml:space="preserve"> </v>
      </c>
      <c r="EN286" s="2555"/>
      <c r="EO286" s="2549">
        <f t="shared" si="603"/>
        <v>0</v>
      </c>
      <c r="EP286" s="2554"/>
      <c r="ER286" s="2558"/>
      <c r="ET286" s="2551" t="str">
        <f>IF($AE286=0,"　",VLOOKUP($AE286,ﾚｰｻﾞOP,60,0))</f>
        <v>-</v>
      </c>
      <c r="EU286" s="2550"/>
      <c r="EV286" s="2551" t="str">
        <f>IF($AE286=0,"　",VLOOKUP($AE286,ﾚｰｻﾞOP,60,0))</f>
        <v>-</v>
      </c>
      <c r="EW286" s="2550"/>
      <c r="EX286" s="2551"/>
      <c r="EY286" s="2550"/>
      <c r="EZ286" s="2551"/>
      <c r="FA286" s="2550"/>
      <c r="FB286" s="2551"/>
      <c r="FC286" s="2550"/>
      <c r="FD286" s="2551"/>
      <c r="FE286" s="2550"/>
      <c r="FF286" s="2549"/>
      <c r="FG286" s="2550"/>
      <c r="FH286" s="2551"/>
      <c r="FI286" s="2550"/>
      <c r="FJ286" s="154" t="str">
        <f>IF($AE286=0,"　",VLOOKUP($AE286,ﾚｰｻﾞOP,67,0))</f>
        <v>-</v>
      </c>
      <c r="FK286" s="2554"/>
      <c r="FL286" s="155" t="str">
        <f t="shared" si="613"/>
        <v>-</v>
      </c>
      <c r="FM286" s="2552"/>
      <c r="FN286" s="2551"/>
      <c r="FO286" s="2550"/>
      <c r="FP286" s="2551"/>
      <c r="FQ286" s="2550"/>
      <c r="FS286" s="2551"/>
      <c r="FT286" s="2550"/>
    </row>
    <row r="287" spans="1:176" ht="18.600000000000001" customHeight="1">
      <c r="A287" s="228">
        <f t="shared" si="634"/>
        <v>277</v>
      </c>
      <c r="B287" s="343" t="str">
        <f t="shared" si="616"/>
        <v>4IE</v>
      </c>
      <c r="C287" s="1749">
        <v>45901</v>
      </c>
      <c r="D287" s="2559" t="s">
        <v>990</v>
      </c>
      <c r="E287" s="2560">
        <v>89610095</v>
      </c>
      <c r="F287" s="2561" t="s">
        <v>2244</v>
      </c>
      <c r="G287" s="2562"/>
      <c r="H287" s="2563" t="s">
        <v>2</v>
      </c>
      <c r="I287" s="2564" t="s">
        <v>992</v>
      </c>
      <c r="J287" s="2564" t="s">
        <v>21</v>
      </c>
      <c r="K287" s="2565" t="s">
        <v>11</v>
      </c>
      <c r="L287" s="2566"/>
      <c r="M287" s="352">
        <v>45887</v>
      </c>
      <c r="N287" s="2567"/>
      <c r="O287" s="2568">
        <v>45888</v>
      </c>
      <c r="P287" s="2567">
        <v>45891</v>
      </c>
      <c r="Q287" s="2568">
        <v>45889</v>
      </c>
      <c r="R287" s="2567">
        <v>45890</v>
      </c>
      <c r="S287" s="2568">
        <v>45889</v>
      </c>
      <c r="T287" s="2567">
        <v>45889</v>
      </c>
      <c r="U287" s="2569">
        <v>45891</v>
      </c>
      <c r="V287" s="2567">
        <v>45895</v>
      </c>
      <c r="W287" s="2570">
        <v>45895</v>
      </c>
      <c r="X287" s="2571">
        <v>45896</v>
      </c>
      <c r="Y287" s="2572">
        <v>45897</v>
      </c>
      <c r="Z287" s="2573">
        <v>45897</v>
      </c>
      <c r="AA287" s="2574"/>
      <c r="AB287" s="2573"/>
      <c r="AC287" s="2575"/>
      <c r="AD287" s="2576"/>
      <c r="AE287" s="2577">
        <v>25</v>
      </c>
      <c r="AF287" s="363" t="str">
        <f t="shared" si="622"/>
        <v>4IE</v>
      </c>
      <c r="AG287" s="2578"/>
      <c r="AH287" s="2578"/>
      <c r="AI287" s="2578"/>
      <c r="AJ287" s="2578"/>
      <c r="AK287" s="2578"/>
      <c r="AL287" s="2578"/>
      <c r="AM287" s="2578"/>
      <c r="AN287" s="2578"/>
      <c r="AO287" s="2578"/>
      <c r="AP287" s="2579"/>
      <c r="AQ287" s="2578"/>
      <c r="AR287" s="2578"/>
      <c r="AS287" s="2578"/>
      <c r="AT287" s="2578"/>
      <c r="AU287" s="2580">
        <f t="shared" si="635"/>
        <v>0</v>
      </c>
      <c r="AV287" s="2581">
        <f t="shared" si="575"/>
        <v>0</v>
      </c>
      <c r="AW287" s="590" t="str">
        <f t="shared" ref="AW287:AW292" si="655">IF($AE287=0,"　",VLOOKUP($AE287,ﾚｰｻﾞOP,5,0))</f>
        <v>-</v>
      </c>
      <c r="AX287" s="369"/>
      <c r="AY287" s="154" t="str">
        <f t="shared" ref="AY287:AY292" si="656">IF($AE287=0,"　",VLOOKUP($AE287,ﾚｰｻﾞOP,6,0))</f>
        <v>-</v>
      </c>
      <c r="AZ287" s="367"/>
      <c r="BA287" s="154" t="str">
        <f t="shared" ref="BA287:BA292" si="657">IF($AE287=0,"　",VLOOKUP($AE287,ﾚｰｻﾞOP,7,0))</f>
        <v>-</v>
      </c>
      <c r="BB287" s="367"/>
      <c r="BC287" s="368" t="str">
        <f t="shared" ref="BC287:BC292" si="658">IF($AE287=0,"　",VLOOKUP($AE287,ﾚｰｻﾞOP,8,0))</f>
        <v>-</v>
      </c>
      <c r="BD287" s="369"/>
      <c r="BE287" s="154" t="str">
        <f t="shared" ref="BE287:BE292" si="659">IF($AE287=0,"　",VLOOKUP($AE287,ﾚｰｻﾞOP,9,0))</f>
        <v>-</v>
      </c>
      <c r="BF287" s="367"/>
      <c r="BG287" s="368" t="str">
        <f t="shared" ref="BG287:BG292" si="660">IF($AE287=0,"　",VLOOKUP($AE287,ﾚｰｻﾞOP,10,0))</f>
        <v>-</v>
      </c>
      <c r="BH287" s="367"/>
      <c r="BI287" s="154" t="str">
        <f t="shared" ref="BI287:BI292" si="661">IF($AE287=0,"　",VLOOKUP($AE287,ﾚｰｻﾞOP,11,0))</f>
        <v>-</v>
      </c>
      <c r="BJ287" s="367"/>
      <c r="BK287" s="154" t="str">
        <f t="shared" si="650"/>
        <v>-</v>
      </c>
      <c r="BL287" s="367"/>
      <c r="BM287" s="154" t="str">
        <f t="shared" si="651"/>
        <v>-</v>
      </c>
      <c r="BN287" s="367"/>
      <c r="BO287" s="2582" t="str">
        <f t="shared" si="636"/>
        <v>-</v>
      </c>
      <c r="BP287" s="2583"/>
      <c r="BQ287" s="2584" t="str">
        <f t="shared" si="614"/>
        <v>-</v>
      </c>
      <c r="BR287" s="2585"/>
      <c r="BS287" s="2584" t="str">
        <f t="shared" si="580"/>
        <v>-</v>
      </c>
      <c r="BT287" s="2585"/>
      <c r="BU287" s="2584" t="str">
        <f t="shared" si="581"/>
        <v>-</v>
      </c>
      <c r="BV287" s="2585"/>
      <c r="BW287" s="2584" t="str">
        <f t="shared" si="582"/>
        <v>-</v>
      </c>
      <c r="BX287" s="2583"/>
      <c r="BY287" s="2584" t="str">
        <f t="shared" si="583"/>
        <v>-</v>
      </c>
      <c r="BZ287" s="2585"/>
      <c r="CA287" s="2584" t="str">
        <f t="shared" si="584"/>
        <v>-</v>
      </c>
      <c r="CB287" s="2583"/>
      <c r="CC287" s="2584" t="str">
        <f t="shared" si="585"/>
        <v>-</v>
      </c>
      <c r="CD287" s="2583"/>
      <c r="CE287" s="2584" t="str">
        <f t="shared" si="637"/>
        <v>-</v>
      </c>
      <c r="CF287" s="2585"/>
      <c r="CG287" s="2582" t="str">
        <f t="shared" si="638"/>
        <v>-</v>
      </c>
      <c r="CH287" s="2583"/>
      <c r="CI287" s="2584" t="str">
        <f t="shared" si="639"/>
        <v>-</v>
      </c>
      <c r="CJ287" s="2585"/>
      <c r="CK287" s="2584" t="str">
        <f t="shared" si="640"/>
        <v>-</v>
      </c>
      <c r="CL287" s="2583"/>
      <c r="CM287" s="2584" t="str">
        <f t="shared" si="641"/>
        <v>-</v>
      </c>
      <c r="CN287" s="2583"/>
      <c r="CO287" s="2582" t="str">
        <f t="shared" si="642"/>
        <v>-</v>
      </c>
      <c r="CP287" s="2583"/>
      <c r="CQ287" s="2582" t="str">
        <f t="shared" si="643"/>
        <v>-</v>
      </c>
      <c r="CR287" s="2583"/>
      <c r="CS287" s="2584" t="str">
        <f t="shared" si="644"/>
        <v>-</v>
      </c>
      <c r="CT287" s="2583"/>
      <c r="CU287" s="2582"/>
      <c r="CV287" s="2583"/>
      <c r="CW287" s="2584" t="str">
        <f t="shared" si="645"/>
        <v>-</v>
      </c>
      <c r="CX287" s="2583"/>
      <c r="CY287" s="2582" t="str">
        <f t="shared" si="646"/>
        <v>-</v>
      </c>
      <c r="CZ287" s="2583"/>
      <c r="DA287" s="2584" t="str">
        <f t="shared" si="647"/>
        <v>-</v>
      </c>
      <c r="DB287" s="2585"/>
      <c r="DC287" s="2582" t="str">
        <f t="shared" si="648"/>
        <v>-</v>
      </c>
      <c r="DD287" s="2583"/>
      <c r="DE287" s="2586">
        <f t="shared" si="623"/>
        <v>0</v>
      </c>
      <c r="DF287" s="2587"/>
      <c r="DG287" s="818">
        <f t="shared" si="649"/>
        <v>0</v>
      </c>
      <c r="DH287" s="2588"/>
      <c r="DI287" s="2584">
        <f t="shared" si="625"/>
        <v>0</v>
      </c>
      <c r="DJ287" s="2587"/>
      <c r="DK287" s="2586">
        <f t="shared" si="633"/>
        <v>0</v>
      </c>
      <c r="DL287" s="2587"/>
      <c r="DM287" s="2586">
        <f t="shared" ref="DM287:DM294" si="662">IF(AU287=1,1,0)</f>
        <v>0</v>
      </c>
      <c r="DN287" s="2587"/>
      <c r="DO287" s="2582">
        <f t="shared" si="627"/>
        <v>0</v>
      </c>
      <c r="DP287" s="2588"/>
      <c r="DQ287" s="2582">
        <f t="shared" si="628"/>
        <v>0</v>
      </c>
      <c r="DR287" s="2587"/>
      <c r="DS287" s="2582">
        <f t="shared" si="629"/>
        <v>0</v>
      </c>
      <c r="DT287" s="2588"/>
      <c r="DU287" s="2582">
        <f t="shared" si="630"/>
        <v>0</v>
      </c>
      <c r="DV287" s="2587"/>
      <c r="DW287" s="2589">
        <f t="shared" ref="DW287:DW292" si="663">IF(AN287=1,1,0)</f>
        <v>0</v>
      </c>
      <c r="DX287" s="2588"/>
      <c r="DY287" s="2584">
        <f t="shared" si="631"/>
        <v>0</v>
      </c>
      <c r="DZ287" s="2587"/>
      <c r="EA287" s="2584">
        <f t="shared" si="652"/>
        <v>0</v>
      </c>
      <c r="EB287" s="2587"/>
      <c r="EC287" s="820">
        <f t="shared" si="653"/>
        <v>0</v>
      </c>
      <c r="ED287" s="2590"/>
      <c r="EE287" s="822">
        <f t="shared" si="654"/>
        <v>0</v>
      </c>
      <c r="EF287" s="2591"/>
      <c r="EG287" s="273"/>
      <c r="EH287" s="274"/>
      <c r="EI287" s="275"/>
      <c r="EJ287" s="276"/>
      <c r="EK287" s="275"/>
      <c r="EL287" s="277"/>
      <c r="EM287" s="829" t="str">
        <f t="shared" si="632"/>
        <v xml:space="preserve"> </v>
      </c>
      <c r="EN287" s="2588"/>
      <c r="EO287" s="2582">
        <f t="shared" si="603"/>
        <v>0</v>
      </c>
      <c r="EP287" s="2587"/>
      <c r="ER287" s="2592"/>
      <c r="ET287" s="2584">
        <v>45875</v>
      </c>
      <c r="EU287" s="2587">
        <v>4163283</v>
      </c>
      <c r="EV287" s="2584">
        <v>45875</v>
      </c>
      <c r="EW287" s="259">
        <v>4163300</v>
      </c>
      <c r="EX287" s="2584"/>
      <c r="EY287" s="2583"/>
      <c r="EZ287" s="2584">
        <v>45791</v>
      </c>
      <c r="FA287" s="2583">
        <v>4163174</v>
      </c>
      <c r="FB287" s="2584"/>
      <c r="FC287" s="2583"/>
      <c r="FD287" s="2584">
        <v>45854</v>
      </c>
      <c r="FE287" s="2583">
        <v>4163263</v>
      </c>
      <c r="FF287" s="2582"/>
      <c r="FG287" s="2583"/>
      <c r="FH287" s="2584"/>
      <c r="FI287" s="2583"/>
      <c r="FJ287" s="154">
        <v>45875</v>
      </c>
      <c r="FK287" s="2587">
        <v>4163284</v>
      </c>
      <c r="FL287" s="155">
        <f t="shared" si="613"/>
        <v>1</v>
      </c>
      <c r="FM287" s="2585"/>
      <c r="FN287" s="2584"/>
      <c r="FO287" s="2583"/>
      <c r="FP287" s="2584">
        <v>1</v>
      </c>
      <c r="FQ287" s="2583"/>
      <c r="FS287" s="2584"/>
      <c r="FT287" s="2583"/>
    </row>
    <row r="288" spans="1:176" ht="18.600000000000001" customHeight="1">
      <c r="A288" s="228">
        <f t="shared" si="634"/>
        <v>278</v>
      </c>
      <c r="B288" s="343" t="str">
        <f t="shared" si="616"/>
        <v>4IE</v>
      </c>
      <c r="C288" s="1749">
        <v>45901</v>
      </c>
      <c r="D288" s="2593" t="s">
        <v>1024</v>
      </c>
      <c r="E288" s="2594">
        <v>89610103</v>
      </c>
      <c r="F288" s="2595" t="s">
        <v>2245</v>
      </c>
      <c r="G288" s="2596"/>
      <c r="H288" s="2597" t="s">
        <v>630</v>
      </c>
      <c r="I288" s="2598" t="s">
        <v>64</v>
      </c>
      <c r="J288" s="2598" t="s">
        <v>20</v>
      </c>
      <c r="K288" s="2599" t="s">
        <v>11</v>
      </c>
      <c r="L288" s="2600"/>
      <c r="M288" s="352">
        <v>45887</v>
      </c>
      <c r="N288" s="2601"/>
      <c r="O288" s="2602">
        <v>45888</v>
      </c>
      <c r="P288" s="2601">
        <v>45891</v>
      </c>
      <c r="Q288" s="2602">
        <v>45889</v>
      </c>
      <c r="R288" s="2601">
        <v>45890</v>
      </c>
      <c r="S288" s="2602">
        <v>45889</v>
      </c>
      <c r="T288" s="2601">
        <v>45889</v>
      </c>
      <c r="U288" s="2603">
        <v>45891</v>
      </c>
      <c r="V288" s="2601">
        <v>45895</v>
      </c>
      <c r="W288" s="2604">
        <v>45895</v>
      </c>
      <c r="X288" s="2605">
        <v>45897</v>
      </c>
      <c r="Y288" s="2606">
        <v>45897</v>
      </c>
      <c r="Z288" s="2607">
        <v>45902</v>
      </c>
      <c r="AA288" s="2608"/>
      <c r="AB288" s="2607"/>
      <c r="AC288" s="2609"/>
      <c r="AD288" s="2610"/>
      <c r="AE288" s="2611">
        <v>25</v>
      </c>
      <c r="AF288" s="363" t="str">
        <f t="shared" si="622"/>
        <v>4IE</v>
      </c>
      <c r="AG288" s="2612"/>
      <c r="AH288" s="2612"/>
      <c r="AI288" s="2612"/>
      <c r="AJ288" s="2612"/>
      <c r="AK288" s="2612"/>
      <c r="AL288" s="2612"/>
      <c r="AM288" s="2612"/>
      <c r="AN288" s="2612"/>
      <c r="AO288" s="2612"/>
      <c r="AP288" s="2613"/>
      <c r="AQ288" s="2612"/>
      <c r="AR288" s="2612"/>
      <c r="AS288" s="2612"/>
      <c r="AT288" s="2612"/>
      <c r="AU288" s="2614">
        <f t="shared" si="635"/>
        <v>0</v>
      </c>
      <c r="AV288" s="2615">
        <f t="shared" si="575"/>
        <v>0</v>
      </c>
      <c r="AW288" s="590" t="str">
        <f t="shared" si="655"/>
        <v>-</v>
      </c>
      <c r="AX288" s="369"/>
      <c r="AY288" s="154" t="str">
        <f t="shared" si="656"/>
        <v>-</v>
      </c>
      <c r="AZ288" s="367"/>
      <c r="BA288" s="154" t="str">
        <f t="shared" si="657"/>
        <v>-</v>
      </c>
      <c r="BB288" s="367"/>
      <c r="BC288" s="368" t="str">
        <f t="shared" si="658"/>
        <v>-</v>
      </c>
      <c r="BD288" s="369"/>
      <c r="BE288" s="154" t="str">
        <f t="shared" si="659"/>
        <v>-</v>
      </c>
      <c r="BF288" s="367"/>
      <c r="BG288" s="368" t="str">
        <f t="shared" si="660"/>
        <v>-</v>
      </c>
      <c r="BH288" s="367"/>
      <c r="BI288" s="154" t="str">
        <f t="shared" si="661"/>
        <v>-</v>
      </c>
      <c r="BJ288" s="367"/>
      <c r="BK288" s="154" t="str">
        <f t="shared" si="650"/>
        <v>-</v>
      </c>
      <c r="BL288" s="367"/>
      <c r="BM288" s="154" t="str">
        <f t="shared" si="651"/>
        <v>-</v>
      </c>
      <c r="BN288" s="367"/>
      <c r="BO288" s="2616" t="str">
        <f t="shared" si="636"/>
        <v>-</v>
      </c>
      <c r="BP288" s="2617"/>
      <c r="BQ288" s="2618" t="str">
        <f t="shared" si="614"/>
        <v>-</v>
      </c>
      <c r="BR288" s="2619"/>
      <c r="BS288" s="2618" t="str">
        <f t="shared" si="580"/>
        <v>-</v>
      </c>
      <c r="BT288" s="2619"/>
      <c r="BU288" s="2618" t="str">
        <f t="shared" si="581"/>
        <v>-</v>
      </c>
      <c r="BV288" s="2619"/>
      <c r="BW288" s="2618" t="str">
        <f t="shared" si="582"/>
        <v>-</v>
      </c>
      <c r="BX288" s="2617"/>
      <c r="BY288" s="2618" t="str">
        <f t="shared" si="583"/>
        <v>-</v>
      </c>
      <c r="BZ288" s="2619"/>
      <c r="CA288" s="2618" t="str">
        <f t="shared" si="584"/>
        <v>-</v>
      </c>
      <c r="CB288" s="2617"/>
      <c r="CC288" s="2618" t="str">
        <f t="shared" si="585"/>
        <v>-</v>
      </c>
      <c r="CD288" s="2617"/>
      <c r="CE288" s="2618" t="str">
        <f t="shared" si="637"/>
        <v>-</v>
      </c>
      <c r="CF288" s="2619"/>
      <c r="CG288" s="2616" t="str">
        <f t="shared" si="638"/>
        <v>-</v>
      </c>
      <c r="CH288" s="2617"/>
      <c r="CI288" s="2618" t="str">
        <f t="shared" si="639"/>
        <v>-</v>
      </c>
      <c r="CJ288" s="2619"/>
      <c r="CK288" s="2618" t="str">
        <f t="shared" si="640"/>
        <v>-</v>
      </c>
      <c r="CL288" s="2617"/>
      <c r="CM288" s="2618" t="str">
        <f t="shared" si="641"/>
        <v>-</v>
      </c>
      <c r="CN288" s="2617"/>
      <c r="CO288" s="2616" t="str">
        <f t="shared" si="642"/>
        <v>-</v>
      </c>
      <c r="CP288" s="2617"/>
      <c r="CQ288" s="2616" t="str">
        <f t="shared" si="643"/>
        <v>-</v>
      </c>
      <c r="CR288" s="2617"/>
      <c r="CS288" s="2618" t="str">
        <f t="shared" si="644"/>
        <v>-</v>
      </c>
      <c r="CT288" s="2617"/>
      <c r="CU288" s="2616"/>
      <c r="CV288" s="2617"/>
      <c r="CW288" s="2618" t="str">
        <f t="shared" si="645"/>
        <v>-</v>
      </c>
      <c r="CX288" s="2617"/>
      <c r="CY288" s="2616" t="str">
        <f t="shared" si="646"/>
        <v>-</v>
      </c>
      <c r="CZ288" s="2617"/>
      <c r="DA288" s="2618" t="str">
        <f t="shared" si="647"/>
        <v>-</v>
      </c>
      <c r="DB288" s="2619"/>
      <c r="DC288" s="2616" t="str">
        <f t="shared" si="648"/>
        <v>-</v>
      </c>
      <c r="DD288" s="2617"/>
      <c r="DE288" s="2620">
        <f t="shared" si="623"/>
        <v>0</v>
      </c>
      <c r="DF288" s="2621"/>
      <c r="DG288" s="818">
        <f t="shared" si="649"/>
        <v>0</v>
      </c>
      <c r="DH288" s="2622"/>
      <c r="DI288" s="2618">
        <f t="shared" si="625"/>
        <v>0</v>
      </c>
      <c r="DJ288" s="2621"/>
      <c r="DK288" s="2620">
        <f t="shared" si="633"/>
        <v>0</v>
      </c>
      <c r="DL288" s="2621"/>
      <c r="DM288" s="2620">
        <f t="shared" si="662"/>
        <v>0</v>
      </c>
      <c r="DN288" s="2621"/>
      <c r="DO288" s="2616">
        <f t="shared" si="627"/>
        <v>0</v>
      </c>
      <c r="DP288" s="2622"/>
      <c r="DQ288" s="2616">
        <f t="shared" si="628"/>
        <v>0</v>
      </c>
      <c r="DR288" s="2621"/>
      <c r="DS288" s="2616">
        <f t="shared" si="629"/>
        <v>0</v>
      </c>
      <c r="DT288" s="2622"/>
      <c r="DU288" s="2616">
        <f t="shared" si="630"/>
        <v>0</v>
      </c>
      <c r="DV288" s="2621"/>
      <c r="DW288" s="2623">
        <f t="shared" si="663"/>
        <v>0</v>
      </c>
      <c r="DX288" s="2622"/>
      <c r="DY288" s="2618">
        <f t="shared" si="631"/>
        <v>0</v>
      </c>
      <c r="DZ288" s="2621"/>
      <c r="EA288" s="2618">
        <f t="shared" si="652"/>
        <v>0</v>
      </c>
      <c r="EB288" s="2621"/>
      <c r="EC288" s="820">
        <f t="shared" si="653"/>
        <v>0</v>
      </c>
      <c r="ED288" s="2624"/>
      <c r="EE288" s="822">
        <f t="shared" si="654"/>
        <v>0</v>
      </c>
      <c r="EF288" s="2625"/>
      <c r="EG288" s="273"/>
      <c r="EH288" s="274"/>
      <c r="EI288" s="275"/>
      <c r="EJ288" s="276"/>
      <c r="EK288" s="275"/>
      <c r="EL288" s="277"/>
      <c r="EM288" s="829" t="str">
        <f t="shared" si="632"/>
        <v xml:space="preserve"> </v>
      </c>
      <c r="EN288" s="2622"/>
      <c r="EO288" s="2616">
        <f t="shared" si="603"/>
        <v>0</v>
      </c>
      <c r="EP288" s="2621"/>
      <c r="ER288" s="2626"/>
      <c r="ET288" s="2618">
        <v>45875</v>
      </c>
      <c r="EU288" s="2621">
        <v>4163283</v>
      </c>
      <c r="EV288" s="2618">
        <v>45875</v>
      </c>
      <c r="EW288" s="259">
        <v>4163300</v>
      </c>
      <c r="EX288" s="2618"/>
      <c r="EY288" s="2617"/>
      <c r="EZ288" s="2618"/>
      <c r="FA288" s="2617"/>
      <c r="FB288" s="2618"/>
      <c r="FC288" s="2617"/>
      <c r="FD288" s="2618">
        <v>45854</v>
      </c>
      <c r="FE288" s="2617">
        <v>4163263</v>
      </c>
      <c r="FF288" s="2616"/>
      <c r="FG288" s="2617"/>
      <c r="FH288" s="2618">
        <v>45840</v>
      </c>
      <c r="FI288" s="2617">
        <v>4163264</v>
      </c>
      <c r="FJ288" s="154">
        <v>45875</v>
      </c>
      <c r="FK288" s="2587">
        <v>4163284</v>
      </c>
      <c r="FL288" s="155">
        <f t="shared" si="613"/>
        <v>1</v>
      </c>
      <c r="FM288" s="2619"/>
      <c r="FN288" s="1907"/>
      <c r="FO288" s="2617"/>
      <c r="FP288" s="2618"/>
      <c r="FQ288" s="2617"/>
      <c r="FS288" s="2618"/>
      <c r="FT288" s="2617"/>
    </row>
    <row r="289" spans="1:176" ht="18.600000000000001" customHeight="1">
      <c r="A289" s="228">
        <f t="shared" si="634"/>
        <v>279</v>
      </c>
      <c r="B289" s="343" t="str">
        <f t="shared" si="616"/>
        <v>4IE</v>
      </c>
      <c r="C289" s="1749">
        <v>45901</v>
      </c>
      <c r="D289" s="2627" t="s">
        <v>1024</v>
      </c>
      <c r="E289" s="2628">
        <v>89610104</v>
      </c>
      <c r="F289" s="2629" t="s">
        <v>2246</v>
      </c>
      <c r="G289" s="2630"/>
      <c r="H289" s="2631" t="s">
        <v>630</v>
      </c>
      <c r="I289" s="2632" t="s">
        <v>64</v>
      </c>
      <c r="J289" s="2632" t="s">
        <v>20</v>
      </c>
      <c r="K289" s="2633" t="s">
        <v>11</v>
      </c>
      <c r="L289" s="2634"/>
      <c r="M289" s="352">
        <v>45888</v>
      </c>
      <c r="N289" s="2635"/>
      <c r="O289" s="2636">
        <v>45889</v>
      </c>
      <c r="P289" s="2635">
        <v>45892</v>
      </c>
      <c r="Q289" s="2636">
        <v>45890</v>
      </c>
      <c r="R289" s="2601">
        <v>45890</v>
      </c>
      <c r="S289" s="2636">
        <v>45890</v>
      </c>
      <c r="T289" s="2635">
        <v>45890</v>
      </c>
      <c r="U289" s="2637">
        <v>45892</v>
      </c>
      <c r="V289" s="2635">
        <v>45897</v>
      </c>
      <c r="W289" s="2638">
        <v>45896</v>
      </c>
      <c r="X289" s="2639">
        <v>45898</v>
      </c>
      <c r="Y289" s="2640">
        <v>45898</v>
      </c>
      <c r="Z289" s="2641">
        <v>45902</v>
      </c>
      <c r="AA289" s="2642"/>
      <c r="AB289" s="2641"/>
      <c r="AC289" s="2643"/>
      <c r="AD289" s="2644"/>
      <c r="AE289" s="2645">
        <v>25</v>
      </c>
      <c r="AF289" s="363" t="str">
        <f t="shared" si="622"/>
        <v>4IE</v>
      </c>
      <c r="AG289" s="2646"/>
      <c r="AH289" s="2646"/>
      <c r="AI289" s="2646"/>
      <c r="AJ289" s="2646"/>
      <c r="AK289" s="2646"/>
      <c r="AL289" s="2646"/>
      <c r="AM289" s="2646"/>
      <c r="AN289" s="2646"/>
      <c r="AO289" s="2646"/>
      <c r="AP289" s="2647"/>
      <c r="AQ289" s="2646"/>
      <c r="AR289" s="2646"/>
      <c r="AS289" s="2646"/>
      <c r="AT289" s="2646"/>
      <c r="AU289" s="2648">
        <f t="shared" si="635"/>
        <v>0</v>
      </c>
      <c r="AV289" s="2649">
        <f t="shared" si="575"/>
        <v>0</v>
      </c>
      <c r="AW289" s="590" t="str">
        <f t="shared" si="655"/>
        <v>-</v>
      </c>
      <c r="AX289" s="369"/>
      <c r="AY289" s="154" t="str">
        <f t="shared" si="656"/>
        <v>-</v>
      </c>
      <c r="AZ289" s="367"/>
      <c r="BA289" s="154" t="str">
        <f t="shared" si="657"/>
        <v>-</v>
      </c>
      <c r="BB289" s="367"/>
      <c r="BC289" s="368" t="str">
        <f t="shared" si="658"/>
        <v>-</v>
      </c>
      <c r="BD289" s="369"/>
      <c r="BE289" s="154" t="str">
        <f t="shared" si="659"/>
        <v>-</v>
      </c>
      <c r="BF289" s="367"/>
      <c r="BG289" s="368" t="str">
        <f t="shared" si="660"/>
        <v>-</v>
      </c>
      <c r="BH289" s="367"/>
      <c r="BI289" s="154" t="str">
        <f t="shared" si="661"/>
        <v>-</v>
      </c>
      <c r="BJ289" s="367"/>
      <c r="BK289" s="154" t="str">
        <f t="shared" si="650"/>
        <v>-</v>
      </c>
      <c r="BL289" s="367"/>
      <c r="BM289" s="154" t="str">
        <f t="shared" si="651"/>
        <v>-</v>
      </c>
      <c r="BN289" s="367"/>
      <c r="BO289" s="2650" t="str">
        <f t="shared" si="636"/>
        <v>-</v>
      </c>
      <c r="BP289" s="2651"/>
      <c r="BQ289" s="2652" t="str">
        <f t="shared" si="614"/>
        <v>-</v>
      </c>
      <c r="BR289" s="2653"/>
      <c r="BS289" s="2652" t="str">
        <f t="shared" si="580"/>
        <v>-</v>
      </c>
      <c r="BT289" s="2653"/>
      <c r="BU289" s="2652" t="str">
        <f t="shared" si="581"/>
        <v>-</v>
      </c>
      <c r="BV289" s="2653"/>
      <c r="BW289" s="2652" t="str">
        <f t="shared" si="582"/>
        <v>-</v>
      </c>
      <c r="BX289" s="2651"/>
      <c r="BY289" s="2652" t="str">
        <f t="shared" si="583"/>
        <v>-</v>
      </c>
      <c r="BZ289" s="2653"/>
      <c r="CA289" s="2652" t="str">
        <f t="shared" si="584"/>
        <v>-</v>
      </c>
      <c r="CB289" s="2651"/>
      <c r="CC289" s="2652" t="str">
        <f t="shared" si="585"/>
        <v>-</v>
      </c>
      <c r="CD289" s="2651"/>
      <c r="CE289" s="2652" t="str">
        <f t="shared" si="637"/>
        <v>-</v>
      </c>
      <c r="CF289" s="2653"/>
      <c r="CG289" s="2650" t="str">
        <f t="shared" si="638"/>
        <v>-</v>
      </c>
      <c r="CH289" s="2651"/>
      <c r="CI289" s="2652" t="str">
        <f t="shared" si="639"/>
        <v>-</v>
      </c>
      <c r="CJ289" s="2653"/>
      <c r="CK289" s="2652" t="str">
        <f t="shared" si="640"/>
        <v>-</v>
      </c>
      <c r="CL289" s="2651"/>
      <c r="CM289" s="2652" t="str">
        <f t="shared" si="641"/>
        <v>-</v>
      </c>
      <c r="CN289" s="2651"/>
      <c r="CO289" s="2650" t="str">
        <f t="shared" si="642"/>
        <v>-</v>
      </c>
      <c r="CP289" s="2651"/>
      <c r="CQ289" s="2650" t="str">
        <f t="shared" si="643"/>
        <v>-</v>
      </c>
      <c r="CR289" s="2651"/>
      <c r="CS289" s="2652" t="str">
        <f t="shared" si="644"/>
        <v>-</v>
      </c>
      <c r="CT289" s="2651"/>
      <c r="CU289" s="2650"/>
      <c r="CV289" s="2651"/>
      <c r="CW289" s="2652" t="str">
        <f t="shared" si="645"/>
        <v>-</v>
      </c>
      <c r="CX289" s="2651"/>
      <c r="CY289" s="2650" t="str">
        <f t="shared" si="646"/>
        <v>-</v>
      </c>
      <c r="CZ289" s="2651"/>
      <c r="DA289" s="2652" t="str">
        <f t="shared" si="647"/>
        <v>-</v>
      </c>
      <c r="DB289" s="2653"/>
      <c r="DC289" s="2650" t="str">
        <f t="shared" si="648"/>
        <v>-</v>
      </c>
      <c r="DD289" s="2651"/>
      <c r="DE289" s="2654">
        <f t="shared" si="623"/>
        <v>0</v>
      </c>
      <c r="DF289" s="2655"/>
      <c r="DG289" s="818">
        <f t="shared" si="649"/>
        <v>0</v>
      </c>
      <c r="DH289" s="2656"/>
      <c r="DI289" s="2652">
        <f t="shared" si="625"/>
        <v>0</v>
      </c>
      <c r="DJ289" s="2655"/>
      <c r="DK289" s="2654">
        <f t="shared" si="633"/>
        <v>0</v>
      </c>
      <c r="DL289" s="2655"/>
      <c r="DM289" s="2654">
        <f t="shared" si="662"/>
        <v>0</v>
      </c>
      <c r="DN289" s="2655"/>
      <c r="DO289" s="2650">
        <f t="shared" si="627"/>
        <v>0</v>
      </c>
      <c r="DP289" s="2656"/>
      <c r="DQ289" s="2650">
        <f t="shared" si="628"/>
        <v>0</v>
      </c>
      <c r="DR289" s="2655"/>
      <c r="DS289" s="2650">
        <f t="shared" si="629"/>
        <v>0</v>
      </c>
      <c r="DT289" s="2656"/>
      <c r="DU289" s="2650">
        <f t="shared" si="630"/>
        <v>0</v>
      </c>
      <c r="DV289" s="2655"/>
      <c r="DW289" s="2657">
        <f t="shared" si="663"/>
        <v>0</v>
      </c>
      <c r="DX289" s="2656"/>
      <c r="DY289" s="2652">
        <f t="shared" si="631"/>
        <v>0</v>
      </c>
      <c r="DZ289" s="2655"/>
      <c r="EA289" s="2652">
        <f t="shared" si="652"/>
        <v>0</v>
      </c>
      <c r="EB289" s="2655"/>
      <c r="EC289" s="820">
        <f t="shared" si="653"/>
        <v>0</v>
      </c>
      <c r="ED289" s="2658"/>
      <c r="EE289" s="822">
        <f t="shared" si="654"/>
        <v>0</v>
      </c>
      <c r="EF289" s="2659"/>
      <c r="EG289" s="273"/>
      <c r="EH289" s="274"/>
      <c r="EI289" s="275"/>
      <c r="EJ289" s="276"/>
      <c r="EK289" s="275"/>
      <c r="EL289" s="277"/>
      <c r="EM289" s="829" t="str">
        <f t="shared" si="632"/>
        <v xml:space="preserve"> </v>
      </c>
      <c r="EN289" s="2656"/>
      <c r="EO289" s="2650">
        <f t="shared" si="603"/>
        <v>0</v>
      </c>
      <c r="EP289" s="2655"/>
      <c r="ER289" s="2660"/>
      <c r="ET289" s="2652">
        <v>45875</v>
      </c>
      <c r="EU289" s="2655">
        <v>4163283</v>
      </c>
      <c r="EV289" s="2652">
        <v>45875</v>
      </c>
      <c r="EW289" s="259">
        <v>4163300</v>
      </c>
      <c r="EX289" s="2652"/>
      <c r="EY289" s="2651"/>
      <c r="EZ289" s="2652"/>
      <c r="FA289" s="2651"/>
      <c r="FB289" s="2652"/>
      <c r="FC289" s="2651"/>
      <c r="FD289" s="2652">
        <v>45854</v>
      </c>
      <c r="FE289" s="2651">
        <v>4163263</v>
      </c>
      <c r="FF289" s="2650"/>
      <c r="FG289" s="2651"/>
      <c r="FH289" s="2652">
        <v>45840</v>
      </c>
      <c r="FI289" s="2651">
        <v>4163264</v>
      </c>
      <c r="FJ289" s="154">
        <v>45875</v>
      </c>
      <c r="FK289" s="2587">
        <v>4163284</v>
      </c>
      <c r="FL289" s="155">
        <f t="shared" si="613"/>
        <v>1</v>
      </c>
      <c r="FM289" s="2653"/>
      <c r="FN289" s="1907"/>
      <c r="FO289" s="2651"/>
      <c r="FP289" s="2652"/>
      <c r="FQ289" s="2651"/>
      <c r="FS289" s="2652"/>
      <c r="FT289" s="2651"/>
    </row>
    <row r="290" spans="1:176" ht="18.600000000000001" customHeight="1">
      <c r="A290" s="228">
        <f t="shared" si="634"/>
        <v>280</v>
      </c>
      <c r="B290" s="343" t="str">
        <f t="shared" si="616"/>
        <v>4IE</v>
      </c>
      <c r="C290" s="1749">
        <v>45901</v>
      </c>
      <c r="D290" s="2661" t="s">
        <v>1024</v>
      </c>
      <c r="E290" s="2662">
        <v>89610106</v>
      </c>
      <c r="F290" s="2663" t="s">
        <v>2247</v>
      </c>
      <c r="G290" s="2664"/>
      <c r="H290" s="2665" t="s">
        <v>630</v>
      </c>
      <c r="I290" s="2666" t="s">
        <v>64</v>
      </c>
      <c r="J290" s="2666" t="s">
        <v>1078</v>
      </c>
      <c r="K290" s="2667" t="s">
        <v>11</v>
      </c>
      <c r="L290" s="2668"/>
      <c r="M290" s="352">
        <v>45888</v>
      </c>
      <c r="N290" s="2669"/>
      <c r="O290" s="2670">
        <v>45889</v>
      </c>
      <c r="P290" s="2669">
        <v>45892</v>
      </c>
      <c r="Q290" s="2670">
        <v>45890</v>
      </c>
      <c r="R290" s="2601">
        <v>45890</v>
      </c>
      <c r="S290" s="2670">
        <v>45890</v>
      </c>
      <c r="T290" s="2669">
        <v>45890</v>
      </c>
      <c r="U290" s="2671">
        <v>45892</v>
      </c>
      <c r="V290" s="2669">
        <v>45897</v>
      </c>
      <c r="W290" s="2672">
        <v>45896</v>
      </c>
      <c r="X290" s="2673">
        <v>45897</v>
      </c>
      <c r="Y290" s="2674">
        <v>45899</v>
      </c>
      <c r="Z290" s="2675">
        <v>45902</v>
      </c>
      <c r="AA290" s="2676"/>
      <c r="AB290" s="2675"/>
      <c r="AC290" s="2677"/>
      <c r="AD290" s="2678"/>
      <c r="AE290" s="2679">
        <v>25</v>
      </c>
      <c r="AF290" s="363" t="str">
        <f t="shared" si="622"/>
        <v>4IE</v>
      </c>
      <c r="AG290" s="2680"/>
      <c r="AH290" s="2680"/>
      <c r="AI290" s="2680"/>
      <c r="AJ290" s="2680"/>
      <c r="AK290" s="2680"/>
      <c r="AL290" s="2680"/>
      <c r="AM290" s="2680"/>
      <c r="AN290" s="2680"/>
      <c r="AO290" s="2680"/>
      <c r="AP290" s="2681"/>
      <c r="AQ290" s="2680"/>
      <c r="AR290" s="2680"/>
      <c r="AS290" s="2680"/>
      <c r="AT290" s="2680"/>
      <c r="AU290" s="2682">
        <f t="shared" si="635"/>
        <v>0</v>
      </c>
      <c r="AV290" s="2683">
        <f t="shared" si="575"/>
        <v>0</v>
      </c>
      <c r="AW290" s="590" t="str">
        <f t="shared" si="655"/>
        <v>-</v>
      </c>
      <c r="AX290" s="369"/>
      <c r="AY290" s="154" t="str">
        <f t="shared" si="656"/>
        <v>-</v>
      </c>
      <c r="AZ290" s="367"/>
      <c r="BA290" s="154" t="str">
        <f t="shared" si="657"/>
        <v>-</v>
      </c>
      <c r="BB290" s="367"/>
      <c r="BC290" s="368" t="str">
        <f t="shared" si="658"/>
        <v>-</v>
      </c>
      <c r="BD290" s="369"/>
      <c r="BE290" s="154" t="str">
        <f t="shared" si="659"/>
        <v>-</v>
      </c>
      <c r="BF290" s="367"/>
      <c r="BG290" s="368" t="str">
        <f t="shared" si="660"/>
        <v>-</v>
      </c>
      <c r="BH290" s="367"/>
      <c r="BI290" s="154" t="str">
        <f t="shared" si="661"/>
        <v>-</v>
      </c>
      <c r="BJ290" s="367"/>
      <c r="BK290" s="154" t="str">
        <f t="shared" si="650"/>
        <v>-</v>
      </c>
      <c r="BL290" s="367"/>
      <c r="BM290" s="154" t="str">
        <f t="shared" si="651"/>
        <v>-</v>
      </c>
      <c r="BN290" s="367"/>
      <c r="BO290" s="2684" t="str">
        <f t="shared" si="636"/>
        <v>-</v>
      </c>
      <c r="BP290" s="2685"/>
      <c r="BQ290" s="2686" t="str">
        <f t="shared" si="614"/>
        <v>-</v>
      </c>
      <c r="BR290" s="2687"/>
      <c r="BS290" s="2686" t="str">
        <f t="shared" si="580"/>
        <v>-</v>
      </c>
      <c r="BT290" s="2687"/>
      <c r="BU290" s="2686" t="str">
        <f t="shared" si="581"/>
        <v>-</v>
      </c>
      <c r="BV290" s="2687"/>
      <c r="BW290" s="2686" t="str">
        <f t="shared" si="582"/>
        <v>-</v>
      </c>
      <c r="BX290" s="2685"/>
      <c r="BY290" s="2686" t="str">
        <f t="shared" si="583"/>
        <v>-</v>
      </c>
      <c r="BZ290" s="2687"/>
      <c r="CA290" s="2686" t="str">
        <f t="shared" si="584"/>
        <v>-</v>
      </c>
      <c r="CB290" s="2685"/>
      <c r="CC290" s="2686" t="str">
        <f t="shared" si="585"/>
        <v>-</v>
      </c>
      <c r="CD290" s="2685"/>
      <c r="CE290" s="2686" t="str">
        <f t="shared" si="637"/>
        <v>-</v>
      </c>
      <c r="CF290" s="2687"/>
      <c r="CG290" s="2684" t="str">
        <f t="shared" si="638"/>
        <v>-</v>
      </c>
      <c r="CH290" s="2685"/>
      <c r="CI290" s="2686" t="str">
        <f t="shared" si="639"/>
        <v>-</v>
      </c>
      <c r="CJ290" s="2687"/>
      <c r="CK290" s="2686" t="str">
        <f t="shared" si="640"/>
        <v>-</v>
      </c>
      <c r="CL290" s="2685"/>
      <c r="CM290" s="2686" t="str">
        <f t="shared" si="641"/>
        <v>-</v>
      </c>
      <c r="CN290" s="2685"/>
      <c r="CO290" s="2684" t="str">
        <f t="shared" si="642"/>
        <v>-</v>
      </c>
      <c r="CP290" s="2685"/>
      <c r="CQ290" s="2684" t="str">
        <f t="shared" si="643"/>
        <v>-</v>
      </c>
      <c r="CR290" s="2685"/>
      <c r="CS290" s="2686" t="str">
        <f t="shared" si="644"/>
        <v>-</v>
      </c>
      <c r="CT290" s="2685"/>
      <c r="CU290" s="2684"/>
      <c r="CV290" s="2685"/>
      <c r="CW290" s="2686" t="str">
        <f t="shared" si="645"/>
        <v>-</v>
      </c>
      <c r="CX290" s="2685"/>
      <c r="CY290" s="2684" t="str">
        <f t="shared" si="646"/>
        <v>-</v>
      </c>
      <c r="CZ290" s="2685"/>
      <c r="DA290" s="2686" t="str">
        <f t="shared" si="647"/>
        <v>-</v>
      </c>
      <c r="DB290" s="2687"/>
      <c r="DC290" s="2684" t="str">
        <f t="shared" si="648"/>
        <v>-</v>
      </c>
      <c r="DD290" s="2685"/>
      <c r="DE290" s="2688">
        <f t="shared" si="623"/>
        <v>0</v>
      </c>
      <c r="DF290" s="2689"/>
      <c r="DG290" s="818">
        <f t="shared" si="649"/>
        <v>0</v>
      </c>
      <c r="DH290" s="2690"/>
      <c r="DI290" s="2686">
        <f t="shared" si="625"/>
        <v>0</v>
      </c>
      <c r="DJ290" s="2689"/>
      <c r="DK290" s="2688">
        <f t="shared" si="633"/>
        <v>0</v>
      </c>
      <c r="DL290" s="2689"/>
      <c r="DM290" s="2688">
        <f t="shared" si="662"/>
        <v>0</v>
      </c>
      <c r="DN290" s="2689"/>
      <c r="DO290" s="2684">
        <f t="shared" si="627"/>
        <v>0</v>
      </c>
      <c r="DP290" s="2690"/>
      <c r="DQ290" s="2684">
        <f t="shared" si="628"/>
        <v>0</v>
      </c>
      <c r="DR290" s="2689"/>
      <c r="DS290" s="2684">
        <f t="shared" si="629"/>
        <v>0</v>
      </c>
      <c r="DT290" s="2690"/>
      <c r="DU290" s="2684">
        <f t="shared" si="630"/>
        <v>0</v>
      </c>
      <c r="DV290" s="2689"/>
      <c r="DW290" s="2691">
        <f t="shared" si="663"/>
        <v>0</v>
      </c>
      <c r="DX290" s="2690"/>
      <c r="DY290" s="2686">
        <f t="shared" si="631"/>
        <v>0</v>
      </c>
      <c r="DZ290" s="2689"/>
      <c r="EA290" s="2686">
        <f t="shared" si="652"/>
        <v>0</v>
      </c>
      <c r="EB290" s="2689"/>
      <c r="EC290" s="820">
        <f t="shared" si="653"/>
        <v>0</v>
      </c>
      <c r="ED290" s="2692"/>
      <c r="EE290" s="822">
        <f t="shared" si="654"/>
        <v>0</v>
      </c>
      <c r="EF290" s="2693"/>
      <c r="EG290" s="273"/>
      <c r="EH290" s="274"/>
      <c r="EI290" s="275"/>
      <c r="EJ290" s="276"/>
      <c r="EK290" s="275"/>
      <c r="EL290" s="277"/>
      <c r="EM290" s="829" t="str">
        <f t="shared" si="632"/>
        <v xml:space="preserve"> </v>
      </c>
      <c r="EN290" s="2690"/>
      <c r="EO290" s="2684">
        <f t="shared" si="603"/>
        <v>0</v>
      </c>
      <c r="EP290" s="2689"/>
      <c r="ER290" s="2694"/>
      <c r="ET290" s="2686">
        <v>45875</v>
      </c>
      <c r="EU290" s="2689">
        <v>4163283</v>
      </c>
      <c r="EV290" s="2686">
        <v>45875</v>
      </c>
      <c r="EW290" s="259">
        <v>4163300</v>
      </c>
      <c r="EX290" s="2686"/>
      <c r="EY290" s="2685"/>
      <c r="EZ290" s="2686">
        <v>45791</v>
      </c>
      <c r="FA290" s="2685">
        <v>4163174</v>
      </c>
      <c r="FB290" s="2686"/>
      <c r="FC290" s="2685"/>
      <c r="FD290" s="2686">
        <v>45854</v>
      </c>
      <c r="FE290" s="2685">
        <v>4163263</v>
      </c>
      <c r="FF290" s="2684"/>
      <c r="FG290" s="2685"/>
      <c r="FH290" s="2686"/>
      <c r="FI290" s="2685"/>
      <c r="FJ290" s="154">
        <v>45875</v>
      </c>
      <c r="FK290" s="2587">
        <v>4163284</v>
      </c>
      <c r="FL290" s="155">
        <f t="shared" si="613"/>
        <v>1</v>
      </c>
      <c r="FM290" s="2687"/>
      <c r="FN290" s="1907"/>
      <c r="FO290" s="2685"/>
      <c r="FP290" s="2686"/>
      <c r="FQ290" s="2685"/>
      <c r="FS290" s="2686"/>
      <c r="FT290" s="2685"/>
    </row>
    <row r="291" spans="1:176" ht="18.600000000000001" customHeight="1">
      <c r="A291" s="228">
        <f t="shared" si="634"/>
        <v>281</v>
      </c>
      <c r="B291" s="343" t="str">
        <f t="shared" si="616"/>
        <v>4IE</v>
      </c>
      <c r="C291" s="1749">
        <v>45901</v>
      </c>
      <c r="D291" s="2695" t="s">
        <v>1024</v>
      </c>
      <c r="E291" s="2696">
        <v>89610105</v>
      </c>
      <c r="F291" s="2697" t="s">
        <v>2248</v>
      </c>
      <c r="G291" s="2698"/>
      <c r="H291" s="2699" t="s">
        <v>630</v>
      </c>
      <c r="I291" s="2700" t="s">
        <v>64</v>
      </c>
      <c r="J291" s="2700" t="s">
        <v>20</v>
      </c>
      <c r="K291" s="2701" t="s">
        <v>11</v>
      </c>
      <c r="L291" s="2702"/>
      <c r="M291" s="352">
        <v>45889</v>
      </c>
      <c r="N291" s="2703"/>
      <c r="O291" s="2704">
        <v>45890</v>
      </c>
      <c r="P291" s="2703">
        <v>45892</v>
      </c>
      <c r="Q291" s="2704">
        <v>45891</v>
      </c>
      <c r="R291" s="2703">
        <v>45891</v>
      </c>
      <c r="S291" s="2704">
        <v>45891</v>
      </c>
      <c r="T291" s="2703">
        <v>45871</v>
      </c>
      <c r="U291" s="2705">
        <v>45895</v>
      </c>
      <c r="V291" s="2703">
        <v>45898</v>
      </c>
      <c r="W291" s="2706">
        <v>45897</v>
      </c>
      <c r="X291" s="2707">
        <v>45899</v>
      </c>
      <c r="Y291" s="2708">
        <v>45902</v>
      </c>
      <c r="Z291" s="2709">
        <v>45903</v>
      </c>
      <c r="AA291" s="2710"/>
      <c r="AB291" s="2709"/>
      <c r="AC291" s="2711"/>
      <c r="AD291" s="2712"/>
      <c r="AE291" s="2713">
        <v>25</v>
      </c>
      <c r="AF291" s="363" t="str">
        <f t="shared" si="622"/>
        <v>4IE</v>
      </c>
      <c r="AG291" s="2714"/>
      <c r="AH291" s="2714"/>
      <c r="AI291" s="2714"/>
      <c r="AJ291" s="2714"/>
      <c r="AK291" s="2714"/>
      <c r="AL291" s="2714"/>
      <c r="AM291" s="2714"/>
      <c r="AN291" s="2714"/>
      <c r="AO291" s="2714"/>
      <c r="AP291" s="2715"/>
      <c r="AQ291" s="2714"/>
      <c r="AR291" s="2714"/>
      <c r="AS291" s="2714"/>
      <c r="AT291" s="2714"/>
      <c r="AU291" s="2716">
        <f t="shared" si="635"/>
        <v>0</v>
      </c>
      <c r="AV291" s="2717">
        <f t="shared" si="575"/>
        <v>0</v>
      </c>
      <c r="AW291" s="590" t="str">
        <f t="shared" si="655"/>
        <v>-</v>
      </c>
      <c r="AX291" s="369"/>
      <c r="AY291" s="154" t="str">
        <f t="shared" si="656"/>
        <v>-</v>
      </c>
      <c r="AZ291" s="367"/>
      <c r="BA291" s="154" t="str">
        <f t="shared" si="657"/>
        <v>-</v>
      </c>
      <c r="BB291" s="367"/>
      <c r="BC291" s="368" t="str">
        <f t="shared" si="658"/>
        <v>-</v>
      </c>
      <c r="BD291" s="369"/>
      <c r="BE291" s="154" t="str">
        <f t="shared" si="659"/>
        <v>-</v>
      </c>
      <c r="BF291" s="367"/>
      <c r="BG291" s="368" t="str">
        <f t="shared" si="660"/>
        <v>-</v>
      </c>
      <c r="BH291" s="367"/>
      <c r="BI291" s="154" t="str">
        <f t="shared" si="661"/>
        <v>-</v>
      </c>
      <c r="BJ291" s="367"/>
      <c r="BK291" s="154" t="str">
        <f t="shared" si="650"/>
        <v>-</v>
      </c>
      <c r="BL291" s="367"/>
      <c r="BM291" s="154" t="str">
        <f t="shared" si="651"/>
        <v>-</v>
      </c>
      <c r="BN291" s="367"/>
      <c r="BO291" s="2718" t="str">
        <f t="shared" si="636"/>
        <v>-</v>
      </c>
      <c r="BP291" s="2719"/>
      <c r="BQ291" s="2720" t="str">
        <f t="shared" si="614"/>
        <v>-</v>
      </c>
      <c r="BR291" s="2721"/>
      <c r="BS291" s="2720" t="str">
        <f t="shared" si="580"/>
        <v>-</v>
      </c>
      <c r="BT291" s="2721"/>
      <c r="BU291" s="2720" t="str">
        <f t="shared" si="581"/>
        <v>-</v>
      </c>
      <c r="BV291" s="2721"/>
      <c r="BW291" s="2720" t="str">
        <f t="shared" si="582"/>
        <v>-</v>
      </c>
      <c r="BX291" s="2719"/>
      <c r="BY291" s="2720" t="str">
        <f t="shared" si="583"/>
        <v>-</v>
      </c>
      <c r="BZ291" s="2721"/>
      <c r="CA291" s="2720" t="str">
        <f t="shared" si="584"/>
        <v>-</v>
      </c>
      <c r="CB291" s="2719"/>
      <c r="CC291" s="2720" t="str">
        <f t="shared" si="585"/>
        <v>-</v>
      </c>
      <c r="CD291" s="2719"/>
      <c r="CE291" s="2720" t="str">
        <f t="shared" si="637"/>
        <v>-</v>
      </c>
      <c r="CF291" s="2721"/>
      <c r="CG291" s="2718" t="str">
        <f t="shared" si="638"/>
        <v>-</v>
      </c>
      <c r="CH291" s="2719"/>
      <c r="CI291" s="2720" t="str">
        <f t="shared" si="639"/>
        <v>-</v>
      </c>
      <c r="CJ291" s="2721"/>
      <c r="CK291" s="2720" t="str">
        <f t="shared" si="640"/>
        <v>-</v>
      </c>
      <c r="CL291" s="2719"/>
      <c r="CM291" s="2720" t="str">
        <f t="shared" si="641"/>
        <v>-</v>
      </c>
      <c r="CN291" s="2719"/>
      <c r="CO291" s="2718" t="str">
        <f t="shared" si="642"/>
        <v>-</v>
      </c>
      <c r="CP291" s="2719"/>
      <c r="CQ291" s="2718" t="str">
        <f t="shared" si="643"/>
        <v>-</v>
      </c>
      <c r="CR291" s="2719"/>
      <c r="CS291" s="2720" t="str">
        <f t="shared" si="644"/>
        <v>-</v>
      </c>
      <c r="CT291" s="2719"/>
      <c r="CU291" s="2718"/>
      <c r="CV291" s="2719"/>
      <c r="CW291" s="2720" t="str">
        <f t="shared" si="645"/>
        <v>-</v>
      </c>
      <c r="CX291" s="2719"/>
      <c r="CY291" s="2718" t="str">
        <f t="shared" si="646"/>
        <v>-</v>
      </c>
      <c r="CZ291" s="2719"/>
      <c r="DA291" s="2720" t="str">
        <f t="shared" si="647"/>
        <v>-</v>
      </c>
      <c r="DB291" s="2721"/>
      <c r="DC291" s="2718" t="str">
        <f t="shared" si="648"/>
        <v>-</v>
      </c>
      <c r="DD291" s="2719"/>
      <c r="DE291" s="2722">
        <f t="shared" si="623"/>
        <v>0</v>
      </c>
      <c r="DF291" s="2723"/>
      <c r="DG291" s="818">
        <f t="shared" si="649"/>
        <v>0</v>
      </c>
      <c r="DH291" s="2724"/>
      <c r="DI291" s="2720">
        <f t="shared" si="625"/>
        <v>0</v>
      </c>
      <c r="DJ291" s="2723"/>
      <c r="DK291" s="2722">
        <f t="shared" si="633"/>
        <v>0</v>
      </c>
      <c r="DL291" s="2723"/>
      <c r="DM291" s="2722">
        <f t="shared" si="662"/>
        <v>0</v>
      </c>
      <c r="DN291" s="2723"/>
      <c r="DO291" s="2718">
        <f t="shared" si="627"/>
        <v>0</v>
      </c>
      <c r="DP291" s="2724"/>
      <c r="DQ291" s="2718">
        <f t="shared" si="628"/>
        <v>0</v>
      </c>
      <c r="DR291" s="2723"/>
      <c r="DS291" s="2718">
        <f t="shared" si="629"/>
        <v>0</v>
      </c>
      <c r="DT291" s="2724"/>
      <c r="DU291" s="2718">
        <f t="shared" si="630"/>
        <v>0</v>
      </c>
      <c r="DV291" s="2723"/>
      <c r="DW291" s="2725">
        <f t="shared" si="663"/>
        <v>0</v>
      </c>
      <c r="DX291" s="2724"/>
      <c r="DY291" s="2720">
        <f t="shared" si="631"/>
        <v>0</v>
      </c>
      <c r="DZ291" s="2723"/>
      <c r="EA291" s="2720">
        <f t="shared" si="652"/>
        <v>0</v>
      </c>
      <c r="EB291" s="2723"/>
      <c r="EC291" s="820">
        <f t="shared" si="653"/>
        <v>0</v>
      </c>
      <c r="ED291" s="2726"/>
      <c r="EE291" s="822">
        <f t="shared" si="654"/>
        <v>0</v>
      </c>
      <c r="EF291" s="2727"/>
      <c r="EG291" s="273"/>
      <c r="EH291" s="274"/>
      <c r="EI291" s="275"/>
      <c r="EJ291" s="276"/>
      <c r="EK291" s="275"/>
      <c r="EL291" s="277"/>
      <c r="EM291" s="829" t="str">
        <f t="shared" si="632"/>
        <v xml:space="preserve"> </v>
      </c>
      <c r="EN291" s="2724"/>
      <c r="EO291" s="2718">
        <f t="shared" si="603"/>
        <v>0</v>
      </c>
      <c r="EP291" s="2723"/>
      <c r="ER291" s="2728"/>
      <c r="ET291" s="2720">
        <v>45875</v>
      </c>
      <c r="EU291" s="2723">
        <v>4163283</v>
      </c>
      <c r="EV291" s="2720">
        <v>45875</v>
      </c>
      <c r="EW291" s="259">
        <v>4163300</v>
      </c>
      <c r="EX291" s="2720"/>
      <c r="EY291" s="2719"/>
      <c r="EZ291" s="2720"/>
      <c r="FA291" s="2719"/>
      <c r="FB291" s="2720"/>
      <c r="FC291" s="2719"/>
      <c r="FD291" s="2720">
        <v>45854</v>
      </c>
      <c r="FE291" s="2719">
        <v>4163263</v>
      </c>
      <c r="FF291" s="2718"/>
      <c r="FG291" s="2719"/>
      <c r="FH291" s="2720">
        <v>45840</v>
      </c>
      <c r="FI291" s="2719">
        <v>4163264</v>
      </c>
      <c r="FJ291" s="154">
        <v>45875</v>
      </c>
      <c r="FK291" s="2587">
        <v>4163284</v>
      </c>
      <c r="FL291" s="155">
        <f t="shared" si="613"/>
        <v>1</v>
      </c>
      <c r="FM291" s="2721"/>
      <c r="FN291" s="1907"/>
      <c r="FO291" s="2719"/>
      <c r="FP291" s="2720"/>
      <c r="FQ291" s="2719"/>
      <c r="FS291" s="2720"/>
      <c r="FT291" s="2719"/>
    </row>
    <row r="292" spans="1:176" ht="18.600000000000001" customHeight="1">
      <c r="A292" s="228">
        <f t="shared" si="634"/>
        <v>282</v>
      </c>
      <c r="B292" s="343" t="str">
        <f t="shared" si="616"/>
        <v>4IE</v>
      </c>
      <c r="C292" s="1749">
        <v>45901</v>
      </c>
      <c r="D292" s="2729" t="s">
        <v>1024</v>
      </c>
      <c r="E292" s="2730">
        <v>89610107</v>
      </c>
      <c r="F292" s="2731" t="s">
        <v>2249</v>
      </c>
      <c r="G292" s="2732"/>
      <c r="H292" s="2733" t="s">
        <v>630</v>
      </c>
      <c r="I292" s="2734" t="s">
        <v>66</v>
      </c>
      <c r="J292" s="2734" t="s">
        <v>38</v>
      </c>
      <c r="K292" s="2735" t="s">
        <v>11</v>
      </c>
      <c r="L292" s="2736"/>
      <c r="M292" s="352">
        <v>45889</v>
      </c>
      <c r="N292" s="2737"/>
      <c r="O292" s="2738">
        <v>45890</v>
      </c>
      <c r="P292" s="2737">
        <v>45896</v>
      </c>
      <c r="Q292" s="2738">
        <v>45891</v>
      </c>
      <c r="R292" s="2737">
        <v>45891</v>
      </c>
      <c r="S292" s="2738">
        <v>45891</v>
      </c>
      <c r="T292" s="2737">
        <v>45891</v>
      </c>
      <c r="U292" s="2739">
        <v>45895</v>
      </c>
      <c r="V292" s="2737">
        <v>45898</v>
      </c>
      <c r="W292" s="2740">
        <v>45897</v>
      </c>
      <c r="X292" s="2741">
        <v>45899</v>
      </c>
      <c r="Y292" s="2742">
        <v>45902</v>
      </c>
      <c r="Z292" s="2743">
        <v>45903</v>
      </c>
      <c r="AA292" s="2744"/>
      <c r="AB292" s="2743"/>
      <c r="AC292" s="2745"/>
      <c r="AD292" s="2746"/>
      <c r="AE292" s="2747">
        <v>25</v>
      </c>
      <c r="AF292" s="363" t="str">
        <f t="shared" si="622"/>
        <v>4IE</v>
      </c>
      <c r="AG292" s="2748"/>
      <c r="AH292" s="2748"/>
      <c r="AI292" s="2748"/>
      <c r="AJ292" s="2748"/>
      <c r="AK292" s="2748"/>
      <c r="AL292" s="2748"/>
      <c r="AM292" s="2748"/>
      <c r="AN292" s="2748"/>
      <c r="AO292" s="2748"/>
      <c r="AP292" s="2749"/>
      <c r="AQ292" s="2748"/>
      <c r="AR292" s="2748"/>
      <c r="AS292" s="2748"/>
      <c r="AT292" s="2748"/>
      <c r="AU292" s="2750">
        <f t="shared" si="635"/>
        <v>0</v>
      </c>
      <c r="AV292" s="2751">
        <f t="shared" si="575"/>
        <v>0</v>
      </c>
      <c r="AW292" s="590" t="str">
        <f t="shared" si="655"/>
        <v>-</v>
      </c>
      <c r="AX292" s="369"/>
      <c r="AY292" s="154" t="str">
        <f t="shared" si="656"/>
        <v>-</v>
      </c>
      <c r="AZ292" s="367"/>
      <c r="BA292" s="154" t="str">
        <f t="shared" si="657"/>
        <v>-</v>
      </c>
      <c r="BB292" s="367"/>
      <c r="BC292" s="368" t="str">
        <f t="shared" si="658"/>
        <v>-</v>
      </c>
      <c r="BD292" s="369"/>
      <c r="BE292" s="154" t="str">
        <f t="shared" si="659"/>
        <v>-</v>
      </c>
      <c r="BF292" s="367"/>
      <c r="BG292" s="368" t="str">
        <f t="shared" si="660"/>
        <v>-</v>
      </c>
      <c r="BH292" s="367"/>
      <c r="BI292" s="154" t="str">
        <f t="shared" si="661"/>
        <v>-</v>
      </c>
      <c r="BJ292" s="367"/>
      <c r="BK292" s="154" t="str">
        <f t="shared" si="650"/>
        <v>-</v>
      </c>
      <c r="BL292" s="367"/>
      <c r="BM292" s="154" t="str">
        <f t="shared" si="651"/>
        <v>-</v>
      </c>
      <c r="BN292" s="367"/>
      <c r="BO292" s="2752" t="str">
        <f t="shared" si="636"/>
        <v>-</v>
      </c>
      <c r="BP292" s="2753"/>
      <c r="BQ292" s="2754" t="str">
        <f t="shared" si="614"/>
        <v>-</v>
      </c>
      <c r="BR292" s="2755"/>
      <c r="BS292" s="2754" t="str">
        <f t="shared" si="580"/>
        <v>-</v>
      </c>
      <c r="BT292" s="2755"/>
      <c r="BU292" s="2754" t="str">
        <f t="shared" si="581"/>
        <v>-</v>
      </c>
      <c r="BV292" s="2755"/>
      <c r="BW292" s="2754" t="str">
        <f t="shared" si="582"/>
        <v>-</v>
      </c>
      <c r="BX292" s="2753"/>
      <c r="BY292" s="2754" t="str">
        <f t="shared" si="583"/>
        <v>-</v>
      </c>
      <c r="BZ292" s="2755"/>
      <c r="CA292" s="2754" t="str">
        <f t="shared" si="584"/>
        <v>-</v>
      </c>
      <c r="CB292" s="2753"/>
      <c r="CC292" s="2754" t="str">
        <f t="shared" si="585"/>
        <v>-</v>
      </c>
      <c r="CD292" s="2753"/>
      <c r="CE292" s="2754" t="str">
        <f t="shared" si="637"/>
        <v>-</v>
      </c>
      <c r="CF292" s="2755"/>
      <c r="CG292" s="2752" t="str">
        <f t="shared" si="638"/>
        <v>-</v>
      </c>
      <c r="CH292" s="2753"/>
      <c r="CI292" s="2754" t="str">
        <f t="shared" si="639"/>
        <v>-</v>
      </c>
      <c r="CJ292" s="2755"/>
      <c r="CK292" s="2754" t="str">
        <f t="shared" si="640"/>
        <v>-</v>
      </c>
      <c r="CL292" s="2753"/>
      <c r="CM292" s="2754" t="str">
        <f t="shared" si="641"/>
        <v>-</v>
      </c>
      <c r="CN292" s="2753"/>
      <c r="CO292" s="2752" t="str">
        <f t="shared" si="642"/>
        <v>-</v>
      </c>
      <c r="CP292" s="2753"/>
      <c r="CQ292" s="2752" t="str">
        <f t="shared" si="643"/>
        <v>-</v>
      </c>
      <c r="CR292" s="2753"/>
      <c r="CS292" s="2754" t="str">
        <f t="shared" si="644"/>
        <v>-</v>
      </c>
      <c r="CT292" s="2753"/>
      <c r="CU292" s="2752"/>
      <c r="CV292" s="2753"/>
      <c r="CW292" s="2754" t="str">
        <f t="shared" si="645"/>
        <v>-</v>
      </c>
      <c r="CX292" s="2753"/>
      <c r="CY292" s="2752" t="str">
        <f t="shared" si="646"/>
        <v>-</v>
      </c>
      <c r="CZ292" s="2753"/>
      <c r="DA292" s="2754" t="str">
        <f t="shared" si="647"/>
        <v>-</v>
      </c>
      <c r="DB292" s="2755"/>
      <c r="DC292" s="2752" t="str">
        <f t="shared" si="648"/>
        <v>-</v>
      </c>
      <c r="DD292" s="2753"/>
      <c r="DE292" s="2756">
        <f t="shared" si="623"/>
        <v>0</v>
      </c>
      <c r="DF292" s="2757"/>
      <c r="DG292" s="818">
        <f t="shared" si="649"/>
        <v>0</v>
      </c>
      <c r="DH292" s="2758"/>
      <c r="DI292" s="2754">
        <f t="shared" si="625"/>
        <v>0</v>
      </c>
      <c r="DJ292" s="2757"/>
      <c r="DK292" s="2756">
        <f t="shared" si="633"/>
        <v>0</v>
      </c>
      <c r="DL292" s="2757"/>
      <c r="DM292" s="2756">
        <f t="shared" si="662"/>
        <v>0</v>
      </c>
      <c r="DN292" s="2757"/>
      <c r="DO292" s="2752">
        <f t="shared" si="627"/>
        <v>0</v>
      </c>
      <c r="DP292" s="2758"/>
      <c r="DQ292" s="2752">
        <f t="shared" si="628"/>
        <v>0</v>
      </c>
      <c r="DR292" s="2757"/>
      <c r="DS292" s="2752">
        <f t="shared" si="629"/>
        <v>0</v>
      </c>
      <c r="DT292" s="2758"/>
      <c r="DU292" s="2752">
        <f t="shared" si="630"/>
        <v>0</v>
      </c>
      <c r="DV292" s="2757"/>
      <c r="DW292" s="2759">
        <f t="shared" si="663"/>
        <v>0</v>
      </c>
      <c r="DX292" s="2758"/>
      <c r="DY292" s="2754">
        <f t="shared" si="631"/>
        <v>0</v>
      </c>
      <c r="DZ292" s="2757"/>
      <c r="EA292" s="2754">
        <f t="shared" si="652"/>
        <v>0</v>
      </c>
      <c r="EB292" s="2757"/>
      <c r="EC292" s="820">
        <f t="shared" si="653"/>
        <v>0</v>
      </c>
      <c r="ED292" s="2760"/>
      <c r="EE292" s="822">
        <f t="shared" si="654"/>
        <v>0</v>
      </c>
      <c r="EF292" s="2761"/>
      <c r="EG292" s="273"/>
      <c r="EH292" s="274"/>
      <c r="EI292" s="275"/>
      <c r="EJ292" s="276"/>
      <c r="EK292" s="275"/>
      <c r="EL292" s="277"/>
      <c r="EM292" s="829" t="str">
        <f t="shared" si="632"/>
        <v xml:space="preserve"> </v>
      </c>
      <c r="EN292" s="2758"/>
      <c r="EO292" s="2752">
        <f t="shared" si="603"/>
        <v>0</v>
      </c>
      <c r="EP292" s="2757"/>
      <c r="ER292" s="2762"/>
      <c r="ET292" s="2754">
        <v>45875</v>
      </c>
      <c r="EU292" s="2757">
        <v>4163283</v>
      </c>
      <c r="EV292" s="2754">
        <v>45875</v>
      </c>
      <c r="EW292" s="259">
        <v>4163300</v>
      </c>
      <c r="EX292" s="2754"/>
      <c r="EY292" s="2753"/>
      <c r="EZ292" s="2754"/>
      <c r="FA292" s="2753"/>
      <c r="FB292" s="2754"/>
      <c r="FC292" s="2753"/>
      <c r="FD292" s="2754">
        <v>45854</v>
      </c>
      <c r="FE292" s="2753">
        <v>4163263</v>
      </c>
      <c r="FF292" s="2752"/>
      <c r="FG292" s="2753"/>
      <c r="FH292" s="2754"/>
      <c r="FI292" s="2753"/>
      <c r="FJ292" s="154">
        <v>45875</v>
      </c>
      <c r="FK292" s="2587">
        <v>4163284</v>
      </c>
      <c r="FL292" s="155">
        <f t="shared" si="613"/>
        <v>1</v>
      </c>
      <c r="FM292" s="2755"/>
      <c r="FN292" s="2754"/>
      <c r="FO292" s="2753"/>
      <c r="FP292" s="2754"/>
      <c r="FQ292" s="2753"/>
      <c r="FS292" s="2754"/>
      <c r="FT292" s="2753"/>
    </row>
    <row r="293" spans="1:176" ht="18.600000000000001" customHeight="1">
      <c r="A293" s="228">
        <f t="shared" si="634"/>
        <v>283</v>
      </c>
      <c r="B293" s="343" t="str">
        <f t="shared" si="616"/>
        <v>4IE</v>
      </c>
      <c r="C293" s="1749">
        <v>45901</v>
      </c>
      <c r="D293" s="2763" t="s">
        <v>31</v>
      </c>
      <c r="E293" s="2764">
        <v>84515244</v>
      </c>
      <c r="F293" s="2731" t="s">
        <v>1214</v>
      </c>
      <c r="G293" s="2765"/>
      <c r="H293" s="2766" t="s">
        <v>2</v>
      </c>
      <c r="I293" s="2767" t="s">
        <v>992</v>
      </c>
      <c r="J293" s="2767" t="s">
        <v>1142</v>
      </c>
      <c r="K293" s="2768" t="s">
        <v>11</v>
      </c>
      <c r="L293" s="2769"/>
      <c r="M293" s="352">
        <v>45890</v>
      </c>
      <c r="N293" s="2770">
        <v>45876</v>
      </c>
      <c r="O293" s="2771">
        <v>45891</v>
      </c>
      <c r="P293" s="2770">
        <v>45877</v>
      </c>
      <c r="Q293" s="2771">
        <v>45892</v>
      </c>
      <c r="R293" s="2770">
        <v>45887</v>
      </c>
      <c r="S293" s="2771">
        <v>45892</v>
      </c>
      <c r="T293" s="2770">
        <v>45889</v>
      </c>
      <c r="U293" s="2772">
        <v>45896</v>
      </c>
      <c r="V293" s="2770">
        <v>45892</v>
      </c>
      <c r="W293" s="2773">
        <v>45898</v>
      </c>
      <c r="X293" s="2774">
        <v>45898</v>
      </c>
      <c r="Y293" s="2775">
        <v>45903</v>
      </c>
      <c r="Z293" s="2776">
        <v>45903</v>
      </c>
      <c r="AA293" s="2777"/>
      <c r="AB293" s="2776"/>
      <c r="AC293" s="251" t="s">
        <v>633</v>
      </c>
      <c r="AD293" s="2778"/>
      <c r="AE293" s="1833">
        <v>3</v>
      </c>
      <c r="AF293" s="363" t="str">
        <f t="shared" si="622"/>
        <v>4IE</v>
      </c>
      <c r="AG293" s="2779"/>
      <c r="AH293" s="2779">
        <v>1</v>
      </c>
      <c r="AI293" s="2779"/>
      <c r="AJ293" s="2779"/>
      <c r="AK293" s="2779"/>
      <c r="AL293" s="2779"/>
      <c r="AM293" s="2779"/>
      <c r="AN293" s="2779">
        <v>1</v>
      </c>
      <c r="AO293" s="2779"/>
      <c r="AP293" s="2780">
        <v>1</v>
      </c>
      <c r="AQ293" s="2779">
        <v>1</v>
      </c>
      <c r="AR293" s="2779">
        <v>1</v>
      </c>
      <c r="AS293" s="2779"/>
      <c r="AT293" s="2779"/>
      <c r="AU293" s="2781">
        <f t="shared" si="635"/>
        <v>0</v>
      </c>
      <c r="AV293" s="2782">
        <f t="shared" si="575"/>
        <v>1</v>
      </c>
      <c r="AW293" s="590">
        <v>45861</v>
      </c>
      <c r="AX293" s="369">
        <v>4163251</v>
      </c>
      <c r="AY293" s="154">
        <v>45861</v>
      </c>
      <c r="AZ293" s="367">
        <v>4163252</v>
      </c>
      <c r="BA293" s="154">
        <v>45861</v>
      </c>
      <c r="BB293" s="367">
        <v>4163253</v>
      </c>
      <c r="BC293" s="368">
        <v>45861</v>
      </c>
      <c r="BD293" s="369">
        <v>4163254</v>
      </c>
      <c r="BE293" s="154">
        <v>45861</v>
      </c>
      <c r="BF293" s="367">
        <v>4163255</v>
      </c>
      <c r="BG293" s="368">
        <v>45861</v>
      </c>
      <c r="BH293" s="367">
        <v>4163256</v>
      </c>
      <c r="BI293" s="154">
        <v>45826</v>
      </c>
      <c r="BJ293" s="367">
        <v>4163230</v>
      </c>
      <c r="BK293" s="154" t="str">
        <f t="shared" si="650"/>
        <v>-</v>
      </c>
      <c r="BL293" s="367"/>
      <c r="BM293" s="154" t="str">
        <f t="shared" si="651"/>
        <v>-</v>
      </c>
      <c r="BN293" s="367"/>
      <c r="BO293" s="2783" t="str">
        <f t="shared" si="636"/>
        <v>-</v>
      </c>
      <c r="BP293" s="2784"/>
      <c r="BQ293" s="2785" t="str">
        <f t="shared" si="614"/>
        <v>-</v>
      </c>
      <c r="BR293" s="2786"/>
      <c r="BS293" s="2785" t="str">
        <f t="shared" si="580"/>
        <v>-</v>
      </c>
      <c r="BT293" s="2786"/>
      <c r="BU293" s="2785" t="str">
        <f t="shared" si="581"/>
        <v>-</v>
      </c>
      <c r="BV293" s="2786"/>
      <c r="BW293" s="2785" t="str">
        <f t="shared" si="582"/>
        <v>-</v>
      </c>
      <c r="BX293" s="2784"/>
      <c r="BY293" s="2785" t="str">
        <f t="shared" si="583"/>
        <v>-</v>
      </c>
      <c r="BZ293" s="2786"/>
      <c r="CA293" s="2785" t="str">
        <f t="shared" si="584"/>
        <v>-</v>
      </c>
      <c r="CB293" s="2784"/>
      <c r="CC293" s="2785" t="str">
        <f t="shared" si="585"/>
        <v>-</v>
      </c>
      <c r="CD293" s="2784"/>
      <c r="CE293" s="2785" t="str">
        <f t="shared" si="637"/>
        <v>-</v>
      </c>
      <c r="CF293" s="2786"/>
      <c r="CG293" s="2783" t="str">
        <f t="shared" si="638"/>
        <v>-</v>
      </c>
      <c r="CH293" s="2784"/>
      <c r="CI293" s="2785" t="str">
        <f t="shared" si="639"/>
        <v>-</v>
      </c>
      <c r="CJ293" s="2786"/>
      <c r="CK293" s="2785" t="str">
        <f t="shared" si="640"/>
        <v>-</v>
      </c>
      <c r="CL293" s="2784"/>
      <c r="CM293" s="2785" t="str">
        <f t="shared" si="641"/>
        <v>-</v>
      </c>
      <c r="CN293" s="2784"/>
      <c r="CO293" s="2783" t="str">
        <f t="shared" si="642"/>
        <v>-</v>
      </c>
      <c r="CP293" s="2784"/>
      <c r="CQ293" s="2783" t="str">
        <f t="shared" si="643"/>
        <v>-</v>
      </c>
      <c r="CR293" s="2784"/>
      <c r="CS293" s="2785" t="str">
        <f t="shared" si="644"/>
        <v>-</v>
      </c>
      <c r="CT293" s="2784"/>
      <c r="CU293" s="2783"/>
      <c r="CV293" s="2784"/>
      <c r="CW293" s="2785" t="str">
        <f t="shared" si="645"/>
        <v>-</v>
      </c>
      <c r="CX293" s="2784"/>
      <c r="CY293" s="2783" t="str">
        <f t="shared" si="646"/>
        <v>-</v>
      </c>
      <c r="CZ293" s="2784"/>
      <c r="DA293" s="2785" t="str">
        <f t="shared" si="647"/>
        <v>-</v>
      </c>
      <c r="DB293" s="2786"/>
      <c r="DC293" s="2783" t="str">
        <f t="shared" si="648"/>
        <v>-</v>
      </c>
      <c r="DD293" s="2784"/>
      <c r="DE293" s="2787">
        <f t="shared" si="623"/>
        <v>0</v>
      </c>
      <c r="DF293" s="2788"/>
      <c r="DG293" s="818">
        <v>45855</v>
      </c>
      <c r="DH293" s="2789">
        <v>4163318</v>
      </c>
      <c r="DI293" s="2785">
        <f t="shared" si="625"/>
        <v>0</v>
      </c>
      <c r="DJ293" s="2788"/>
      <c r="DK293" s="2787">
        <f t="shared" si="633"/>
        <v>0</v>
      </c>
      <c r="DL293" s="2788"/>
      <c r="DM293" s="2787">
        <f t="shared" si="662"/>
        <v>0</v>
      </c>
      <c r="DN293" s="2788"/>
      <c r="DO293" s="2783">
        <f t="shared" si="627"/>
        <v>0</v>
      </c>
      <c r="DP293" s="2789"/>
      <c r="DQ293" s="2783">
        <f t="shared" si="628"/>
        <v>0</v>
      </c>
      <c r="DR293" s="2788"/>
      <c r="DS293" s="2783">
        <f t="shared" si="629"/>
        <v>0</v>
      </c>
      <c r="DT293" s="2789"/>
      <c r="DU293" s="2783">
        <f t="shared" si="630"/>
        <v>0</v>
      </c>
      <c r="DV293" s="2788"/>
      <c r="DW293" s="368">
        <v>45833</v>
      </c>
      <c r="DX293" s="372">
        <v>4163232</v>
      </c>
      <c r="DY293" s="2785">
        <f t="shared" si="631"/>
        <v>0</v>
      </c>
      <c r="DZ293" s="2788"/>
      <c r="EA293" s="2785">
        <v>45847</v>
      </c>
      <c r="EB293" s="2788">
        <v>4163258</v>
      </c>
      <c r="EC293" s="820">
        <v>45833</v>
      </c>
      <c r="ED293" s="2790">
        <v>4163235</v>
      </c>
      <c r="EE293" s="822">
        <v>45520</v>
      </c>
      <c r="EF293" s="1846">
        <v>4063333</v>
      </c>
      <c r="EG293" s="273"/>
      <c r="EH293" s="274"/>
      <c r="EI293" s="275"/>
      <c r="EJ293" s="276"/>
      <c r="EK293" s="275"/>
      <c r="EL293" s="277"/>
      <c r="EM293" s="829" t="str">
        <f t="shared" si="632"/>
        <v xml:space="preserve"> </v>
      </c>
      <c r="EN293" s="2789"/>
      <c r="EO293" s="2783">
        <f t="shared" si="603"/>
        <v>0</v>
      </c>
      <c r="EP293" s="2788"/>
      <c r="ER293" s="2791"/>
      <c r="ET293" s="2785" t="str">
        <f>IF($AE293=0,"　",VLOOKUP($AE293,ﾚｰｻﾞOP,60,0))</f>
        <v>-</v>
      </c>
      <c r="EU293" s="2788"/>
      <c r="EV293" s="2785" t="str">
        <f>IF($AE293=0,"　",VLOOKUP($AE293,ﾚｰｻﾞOP,60,0))</f>
        <v>-</v>
      </c>
      <c r="EW293" s="2788"/>
      <c r="EX293" s="2785"/>
      <c r="EY293" s="2784"/>
      <c r="EZ293" s="2785"/>
      <c r="FA293" s="2784"/>
      <c r="FB293" s="2785"/>
      <c r="FC293" s="2784"/>
      <c r="FD293" s="2785"/>
      <c r="FE293" s="2784"/>
      <c r="FF293" s="2783"/>
      <c r="FG293" s="2784"/>
      <c r="FH293" s="2785"/>
      <c r="FI293" s="2784"/>
      <c r="FJ293" s="154" t="str">
        <f>IF($AE293=0,"　",VLOOKUP($AE293,ﾚｰｻﾞOP,67,0))</f>
        <v>-</v>
      </c>
      <c r="FK293" s="2788"/>
      <c r="FL293" s="155" t="str">
        <f t="shared" si="613"/>
        <v>-</v>
      </c>
      <c r="FM293" s="2786"/>
      <c r="FN293" s="2785"/>
      <c r="FO293" s="2784"/>
      <c r="FP293" s="2785"/>
      <c r="FQ293" s="2784"/>
      <c r="FS293" s="2785"/>
      <c r="FT293" s="2784"/>
    </row>
    <row r="294" spans="1:176" ht="18.600000000000001" customHeight="1">
      <c r="A294" s="228">
        <f t="shared" si="634"/>
        <v>284</v>
      </c>
      <c r="B294" s="343" t="str">
        <f t="shared" si="616"/>
        <v>4IE</v>
      </c>
      <c r="C294" s="1749">
        <v>45901</v>
      </c>
      <c r="D294" s="2792" t="s">
        <v>1024</v>
      </c>
      <c r="E294" s="2793">
        <v>89610108</v>
      </c>
      <c r="F294" s="2794" t="s">
        <v>2250</v>
      </c>
      <c r="G294" s="2795"/>
      <c r="H294" s="2699" t="s">
        <v>630</v>
      </c>
      <c r="I294" s="2796" t="s">
        <v>1119</v>
      </c>
      <c r="J294" s="2796" t="s">
        <v>1078</v>
      </c>
      <c r="K294" s="2797" t="s">
        <v>11</v>
      </c>
      <c r="L294" s="2798"/>
      <c r="M294" s="352">
        <v>45890</v>
      </c>
      <c r="N294" s="2799"/>
      <c r="O294" s="2800">
        <v>45891</v>
      </c>
      <c r="P294" s="2799">
        <v>45896</v>
      </c>
      <c r="Q294" s="2800">
        <v>45892</v>
      </c>
      <c r="R294" s="2799">
        <v>45895</v>
      </c>
      <c r="S294" s="2800">
        <v>45892</v>
      </c>
      <c r="T294" s="2799">
        <v>45895</v>
      </c>
      <c r="U294" s="2801">
        <v>45896</v>
      </c>
      <c r="V294" s="2799">
        <v>45902</v>
      </c>
      <c r="W294" s="2802">
        <v>45898</v>
      </c>
      <c r="X294" s="2803">
        <v>45903</v>
      </c>
      <c r="Y294" s="2804">
        <v>45903</v>
      </c>
      <c r="Z294" s="2805">
        <v>45904</v>
      </c>
      <c r="AA294" s="2806"/>
      <c r="AB294" s="2805"/>
      <c r="AC294" s="2807"/>
      <c r="AD294" s="2808"/>
      <c r="AE294" s="2809">
        <v>25</v>
      </c>
      <c r="AF294" s="363" t="str">
        <f t="shared" si="622"/>
        <v>4IE</v>
      </c>
      <c r="AG294" s="2810"/>
      <c r="AH294" s="2810"/>
      <c r="AI294" s="2810"/>
      <c r="AJ294" s="2810"/>
      <c r="AK294" s="2810"/>
      <c r="AL294" s="2810"/>
      <c r="AM294" s="2810"/>
      <c r="AN294" s="2810"/>
      <c r="AO294" s="2810"/>
      <c r="AP294" s="2811"/>
      <c r="AQ294" s="2810"/>
      <c r="AR294" s="2810"/>
      <c r="AS294" s="2810"/>
      <c r="AT294" s="2810"/>
      <c r="AU294" s="2812">
        <f t="shared" si="635"/>
        <v>0</v>
      </c>
      <c r="AV294" s="2813">
        <f t="shared" si="575"/>
        <v>0</v>
      </c>
      <c r="AW294" s="590" t="str">
        <f>IF($AE294=0,"　",VLOOKUP($AE294,ﾚｰｻﾞOP,5,0))</f>
        <v>-</v>
      </c>
      <c r="AX294" s="369"/>
      <c r="AY294" s="154" t="str">
        <f>IF($AE294=0,"　",VLOOKUP($AE294,ﾚｰｻﾞOP,6,0))</f>
        <v>-</v>
      </c>
      <c r="AZ294" s="367"/>
      <c r="BA294" s="154" t="str">
        <f>IF($AE294=0,"　",VLOOKUP($AE294,ﾚｰｻﾞOP,7,0))</f>
        <v>-</v>
      </c>
      <c r="BB294" s="367"/>
      <c r="BC294" s="368" t="str">
        <f>IF($AE294=0,"　",VLOOKUP($AE294,ﾚｰｻﾞOP,8,0))</f>
        <v>-</v>
      </c>
      <c r="BD294" s="369"/>
      <c r="BE294" s="154" t="str">
        <f>IF($AE294=0,"　",VLOOKUP($AE294,ﾚｰｻﾞOP,9,0))</f>
        <v>-</v>
      </c>
      <c r="BF294" s="367"/>
      <c r="BG294" s="368" t="str">
        <f>IF($AE294=0,"　",VLOOKUP($AE294,ﾚｰｻﾞOP,10,0))</f>
        <v>-</v>
      </c>
      <c r="BH294" s="367"/>
      <c r="BI294" s="154" t="str">
        <f>IF($AE294=0,"　",VLOOKUP($AE294,ﾚｰｻﾞOP,11,0))</f>
        <v>-</v>
      </c>
      <c r="BJ294" s="367"/>
      <c r="BK294" s="154" t="str">
        <f t="shared" si="650"/>
        <v>-</v>
      </c>
      <c r="BL294" s="367"/>
      <c r="BM294" s="154" t="str">
        <f t="shared" si="651"/>
        <v>-</v>
      </c>
      <c r="BN294" s="367"/>
      <c r="BO294" s="2814" t="str">
        <f t="shared" si="636"/>
        <v>-</v>
      </c>
      <c r="BP294" s="2815"/>
      <c r="BQ294" s="2816" t="str">
        <f t="shared" si="614"/>
        <v>-</v>
      </c>
      <c r="BR294" s="2817"/>
      <c r="BS294" s="2816" t="str">
        <f t="shared" si="580"/>
        <v>-</v>
      </c>
      <c r="BT294" s="2817"/>
      <c r="BU294" s="2816" t="str">
        <f t="shared" si="581"/>
        <v>-</v>
      </c>
      <c r="BV294" s="2817"/>
      <c r="BW294" s="2816" t="str">
        <f t="shared" si="582"/>
        <v>-</v>
      </c>
      <c r="BX294" s="2815"/>
      <c r="BY294" s="2816" t="str">
        <f t="shared" si="583"/>
        <v>-</v>
      </c>
      <c r="BZ294" s="2817"/>
      <c r="CA294" s="2816" t="str">
        <f t="shared" si="584"/>
        <v>-</v>
      </c>
      <c r="CB294" s="2815"/>
      <c r="CC294" s="2816" t="str">
        <f t="shared" si="585"/>
        <v>-</v>
      </c>
      <c r="CD294" s="2815"/>
      <c r="CE294" s="2816" t="str">
        <f t="shared" si="637"/>
        <v>-</v>
      </c>
      <c r="CF294" s="2817"/>
      <c r="CG294" s="2814" t="str">
        <f t="shared" si="638"/>
        <v>-</v>
      </c>
      <c r="CH294" s="2815"/>
      <c r="CI294" s="2816" t="str">
        <f t="shared" si="639"/>
        <v>-</v>
      </c>
      <c r="CJ294" s="2817"/>
      <c r="CK294" s="2816" t="str">
        <f t="shared" si="640"/>
        <v>-</v>
      </c>
      <c r="CL294" s="2815"/>
      <c r="CM294" s="2816" t="str">
        <f t="shared" si="641"/>
        <v>-</v>
      </c>
      <c r="CN294" s="2815"/>
      <c r="CO294" s="2814" t="str">
        <f t="shared" si="642"/>
        <v>-</v>
      </c>
      <c r="CP294" s="2815"/>
      <c r="CQ294" s="2814" t="str">
        <f t="shared" si="643"/>
        <v>-</v>
      </c>
      <c r="CR294" s="2815"/>
      <c r="CS294" s="2816" t="str">
        <f t="shared" si="644"/>
        <v>-</v>
      </c>
      <c r="CT294" s="2815"/>
      <c r="CU294" s="2814"/>
      <c r="CV294" s="2815"/>
      <c r="CW294" s="2816" t="str">
        <f t="shared" si="645"/>
        <v>-</v>
      </c>
      <c r="CX294" s="2815"/>
      <c r="CY294" s="2814" t="str">
        <f t="shared" si="646"/>
        <v>-</v>
      </c>
      <c r="CZ294" s="2815"/>
      <c r="DA294" s="2816" t="str">
        <f t="shared" si="647"/>
        <v>-</v>
      </c>
      <c r="DB294" s="2817"/>
      <c r="DC294" s="2814" t="str">
        <f t="shared" si="648"/>
        <v>-</v>
      </c>
      <c r="DD294" s="2815"/>
      <c r="DE294" s="2818">
        <f t="shared" si="623"/>
        <v>0</v>
      </c>
      <c r="DF294" s="2819"/>
      <c r="DG294" s="818">
        <f>IF(AH294=1,1,0)</f>
        <v>0</v>
      </c>
      <c r="DH294" s="2820"/>
      <c r="DI294" s="2816">
        <f t="shared" si="625"/>
        <v>0</v>
      </c>
      <c r="DJ294" s="2819"/>
      <c r="DK294" s="2818">
        <f t="shared" si="633"/>
        <v>0</v>
      </c>
      <c r="DL294" s="2819"/>
      <c r="DM294" s="2818">
        <f t="shared" si="662"/>
        <v>0</v>
      </c>
      <c r="DN294" s="2819"/>
      <c r="DO294" s="2814">
        <f t="shared" si="627"/>
        <v>0</v>
      </c>
      <c r="DP294" s="2820"/>
      <c r="DQ294" s="2814">
        <f t="shared" si="628"/>
        <v>0</v>
      </c>
      <c r="DR294" s="2819"/>
      <c r="DS294" s="2814">
        <f t="shared" si="629"/>
        <v>0</v>
      </c>
      <c r="DT294" s="2820"/>
      <c r="DU294" s="2814">
        <f t="shared" si="630"/>
        <v>0</v>
      </c>
      <c r="DV294" s="2819"/>
      <c r="DW294" s="2821">
        <f>IF(AN294=1,1,0)</f>
        <v>0</v>
      </c>
      <c r="DX294" s="2820"/>
      <c r="DY294" s="2816">
        <f t="shared" si="631"/>
        <v>0</v>
      </c>
      <c r="DZ294" s="2819"/>
      <c r="EA294" s="2816">
        <f>IF(AP294=1,1,0)</f>
        <v>0</v>
      </c>
      <c r="EB294" s="2819"/>
      <c r="EC294" s="820">
        <f>IF(AQ294=1,1,0)</f>
        <v>0</v>
      </c>
      <c r="ED294" s="2822"/>
      <c r="EE294" s="822">
        <f>IF(AV294=0,0,1)</f>
        <v>0</v>
      </c>
      <c r="EF294" s="2823"/>
      <c r="EG294" s="273"/>
      <c r="EH294" s="274"/>
      <c r="EI294" s="275"/>
      <c r="EJ294" s="276"/>
      <c r="EK294" s="275"/>
      <c r="EL294" s="277"/>
      <c r="EM294" s="829" t="str">
        <f t="shared" si="632"/>
        <v xml:space="preserve"> </v>
      </c>
      <c r="EN294" s="2820"/>
      <c r="EO294" s="2814">
        <f t="shared" si="603"/>
        <v>0</v>
      </c>
      <c r="EP294" s="2819"/>
      <c r="ER294" s="2824"/>
      <c r="ET294" s="2816">
        <v>45875</v>
      </c>
      <c r="EU294" s="2819">
        <v>4163283</v>
      </c>
      <c r="EV294" s="2816">
        <v>45875</v>
      </c>
      <c r="EW294" s="259">
        <v>4163300</v>
      </c>
      <c r="EX294" s="2816"/>
      <c r="EY294" s="2815"/>
      <c r="EZ294" s="2816"/>
      <c r="FA294" s="2815"/>
      <c r="FB294" s="2816"/>
      <c r="FC294" s="2815"/>
      <c r="FD294" s="2816">
        <v>45854</v>
      </c>
      <c r="FE294" s="2815">
        <v>4163263</v>
      </c>
      <c r="FF294" s="2814"/>
      <c r="FG294" s="2815"/>
      <c r="FH294" s="2816"/>
      <c r="FI294" s="2815"/>
      <c r="FJ294" s="154">
        <v>45875</v>
      </c>
      <c r="FK294" s="2587">
        <v>4163284</v>
      </c>
      <c r="FL294" s="155">
        <f t="shared" si="613"/>
        <v>1</v>
      </c>
      <c r="FM294" s="2817"/>
      <c r="FN294" s="2816"/>
      <c r="FO294" s="2815"/>
      <c r="FP294" s="2816"/>
      <c r="FQ294" s="2815"/>
      <c r="FS294" s="2816"/>
      <c r="FT294" s="2815"/>
    </row>
    <row r="295" spans="1:176" ht="18.600000000000001" customHeight="1">
      <c r="A295" s="228">
        <f t="shared" si="634"/>
        <v>285</v>
      </c>
      <c r="B295" s="343" t="str">
        <f t="shared" si="616"/>
        <v>　</v>
      </c>
      <c r="C295" s="2825">
        <v>45931</v>
      </c>
      <c r="D295" s="2205" t="s">
        <v>55</v>
      </c>
      <c r="E295" s="2206" t="s">
        <v>688</v>
      </c>
      <c r="F295" s="2826"/>
      <c r="G295" s="2827"/>
      <c r="H295" s="2828"/>
      <c r="I295" s="2829"/>
      <c r="J295" s="2829" t="s">
        <v>508</v>
      </c>
      <c r="K295" s="2830" t="s">
        <v>508</v>
      </c>
      <c r="L295" s="2831"/>
      <c r="M295" s="2832"/>
      <c r="N295" s="2833"/>
      <c r="O295" s="2832"/>
      <c r="P295" s="2833"/>
      <c r="Q295" s="2832"/>
      <c r="R295" s="2833"/>
      <c r="S295" s="2832"/>
      <c r="T295" s="2833"/>
      <c r="U295" s="2834"/>
      <c r="V295" s="2833"/>
      <c r="W295" s="2835"/>
      <c r="X295" s="2836"/>
      <c r="Y295" s="2837">
        <v>45903</v>
      </c>
      <c r="Z295" s="2837">
        <v>45911</v>
      </c>
      <c r="AA295" s="2838"/>
      <c r="AB295" s="2837"/>
      <c r="AC295" s="251" t="s">
        <v>633</v>
      </c>
      <c r="AD295" s="2839"/>
      <c r="AE295" s="2840"/>
      <c r="AF295" s="363" t="str">
        <f t="shared" si="622"/>
        <v>　</v>
      </c>
      <c r="AG295" s="2841"/>
      <c r="AH295" s="2841"/>
      <c r="AI295" s="2841"/>
      <c r="AJ295" s="2841"/>
      <c r="AK295" s="2841"/>
      <c r="AL295" s="2841"/>
      <c r="AM295" s="2841"/>
      <c r="AN295" s="2841"/>
      <c r="AO295" s="2841"/>
      <c r="AP295" s="2842"/>
      <c r="AQ295" s="2841"/>
      <c r="AR295" s="2841"/>
      <c r="AS295" s="2841"/>
      <c r="AT295" s="2841"/>
      <c r="AU295" s="2843">
        <f t="shared" si="635"/>
        <v>0</v>
      </c>
      <c r="AV295" s="2844"/>
      <c r="AW295" s="2845" t="str">
        <f>IF($AE295=0,"　",VLOOKUP($AE295,ﾚｰｻﾞOP,5,0))</f>
        <v>　</v>
      </c>
      <c r="AX295" s="2846"/>
      <c r="AY295" s="2847" t="str">
        <f>IF($AE295=0,"　",VLOOKUP($AE295,ﾚｰｻﾞOP,6,0))</f>
        <v>　</v>
      </c>
      <c r="AZ295" s="2848"/>
      <c r="BA295" s="2849" t="str">
        <f>IF($AE295=0,"　",VLOOKUP($AE295,ﾚｰｻﾞOP,7,0))</f>
        <v>　</v>
      </c>
      <c r="BB295" s="2848"/>
      <c r="BC295" s="2845" t="str">
        <f>IF($AE295=0,"　",VLOOKUP($AE295,ﾚｰｻﾞOP,8,0))</f>
        <v>　</v>
      </c>
      <c r="BD295" s="2846"/>
      <c r="BE295" s="2850" t="str">
        <f>IF($AE295=0,"　",VLOOKUP($AE295,ﾚｰｻﾞOP,9,0))</f>
        <v>　</v>
      </c>
      <c r="BF295" s="2851"/>
      <c r="BG295" s="2845" t="str">
        <f>IF($AE295=0,"　",VLOOKUP($AE295,ﾚｰｻﾞOP,10,0))</f>
        <v>　</v>
      </c>
      <c r="BH295" s="2851"/>
      <c r="BI295" s="2850" t="str">
        <f>IF($AE295=0,"　",VLOOKUP($AE295,ﾚｰｻﾞOP,11,0))</f>
        <v>　</v>
      </c>
      <c r="BJ295" s="2851"/>
      <c r="BK295" s="2852" t="str">
        <f t="shared" si="650"/>
        <v>　</v>
      </c>
      <c r="BL295" s="2853"/>
      <c r="BM295" s="2852" t="str">
        <f t="shared" si="651"/>
        <v>　</v>
      </c>
      <c r="BN295" s="2853"/>
      <c r="BO295" s="2854" t="str">
        <f t="shared" si="636"/>
        <v>　</v>
      </c>
      <c r="BP295" s="2853"/>
      <c r="BQ295" s="2850" t="str">
        <f t="shared" si="614"/>
        <v>　</v>
      </c>
      <c r="BR295" s="2846"/>
      <c r="BS295" s="2850" t="str">
        <f t="shared" si="580"/>
        <v>　</v>
      </c>
      <c r="BT295" s="2846"/>
      <c r="BU295" s="2850" t="str">
        <f t="shared" si="581"/>
        <v>　</v>
      </c>
      <c r="BV295" s="2846"/>
      <c r="BW295" s="2850" t="str">
        <f t="shared" si="582"/>
        <v>　</v>
      </c>
      <c r="BX295" s="2851"/>
      <c r="BY295" s="2850" t="str">
        <f t="shared" si="583"/>
        <v>　</v>
      </c>
      <c r="BZ295" s="2846"/>
      <c r="CA295" s="2850" t="str">
        <f t="shared" si="584"/>
        <v>　</v>
      </c>
      <c r="CB295" s="2851"/>
      <c r="CC295" s="2850" t="str">
        <f t="shared" si="585"/>
        <v>　</v>
      </c>
      <c r="CD295" s="2851"/>
      <c r="CE295" s="2850" t="str">
        <f t="shared" si="637"/>
        <v>　</v>
      </c>
      <c r="CF295" s="2846"/>
      <c r="CG295" s="2855" t="str">
        <f t="shared" si="638"/>
        <v>　</v>
      </c>
      <c r="CH295" s="2851"/>
      <c r="CI295" s="2850" t="str">
        <f t="shared" si="639"/>
        <v>　</v>
      </c>
      <c r="CJ295" s="2846"/>
      <c r="CK295" s="2850" t="str">
        <f t="shared" si="640"/>
        <v>　</v>
      </c>
      <c r="CL295" s="2851"/>
      <c r="CM295" s="2850" t="str">
        <f t="shared" si="641"/>
        <v>　</v>
      </c>
      <c r="CN295" s="2851"/>
      <c r="CO295" s="2855" t="str">
        <f t="shared" si="642"/>
        <v>　</v>
      </c>
      <c r="CP295" s="2851"/>
      <c r="CQ295" s="2855" t="str">
        <f t="shared" si="643"/>
        <v>　</v>
      </c>
      <c r="CR295" s="2851"/>
      <c r="CS295" s="2850" t="str">
        <f t="shared" si="644"/>
        <v>　</v>
      </c>
      <c r="CT295" s="2851"/>
      <c r="CU295" s="2855"/>
      <c r="CV295" s="2851"/>
      <c r="CW295" s="2850" t="str">
        <f t="shared" si="645"/>
        <v>　</v>
      </c>
      <c r="CX295" s="2851"/>
      <c r="CY295" s="2855" t="str">
        <f t="shared" si="646"/>
        <v>　</v>
      </c>
      <c r="CZ295" s="2851"/>
      <c r="DA295" s="2850" t="str">
        <f t="shared" si="647"/>
        <v>　</v>
      </c>
      <c r="DB295" s="2846"/>
      <c r="DC295" s="2855" t="str">
        <f t="shared" si="648"/>
        <v>　</v>
      </c>
      <c r="DD295" s="2851"/>
      <c r="DE295" s="2856">
        <f t="shared" si="623"/>
        <v>0</v>
      </c>
      <c r="DF295" s="2857"/>
      <c r="DG295" s="818"/>
      <c r="DH295" s="2858"/>
      <c r="DI295" s="2850"/>
      <c r="DJ295" s="2857"/>
      <c r="DK295" s="2856"/>
      <c r="DL295" s="2857"/>
      <c r="DM295" s="2856"/>
      <c r="DN295" s="2857"/>
      <c r="DO295" s="2855"/>
      <c r="DP295" s="2858"/>
      <c r="DQ295" s="2855"/>
      <c r="DR295" s="2857"/>
      <c r="DS295" s="2855"/>
      <c r="DT295" s="2858"/>
      <c r="DU295" s="2855"/>
      <c r="DV295" s="2857"/>
      <c r="DW295" s="2845"/>
      <c r="DX295" s="2858"/>
      <c r="DY295" s="2850"/>
      <c r="DZ295" s="2857"/>
      <c r="EA295" s="2850"/>
      <c r="EB295" s="2857"/>
      <c r="EC295" s="820"/>
      <c r="ED295" s="2790"/>
      <c r="EE295" s="822"/>
      <c r="EF295" s="2859"/>
      <c r="EG295" s="273"/>
      <c r="EH295" s="274"/>
      <c r="EI295" s="275"/>
      <c r="EJ295" s="276"/>
      <c r="EK295" s="275"/>
      <c r="EL295" s="277"/>
      <c r="EM295" s="829"/>
      <c r="EN295" s="2858"/>
      <c r="EO295" s="2855"/>
      <c r="EP295" s="2857"/>
      <c r="ER295" s="2860"/>
      <c r="ET295" s="2850" t="str">
        <f>IF($AE295=0,"　",VLOOKUP($AE295,ﾚｰｻﾞOP,60,0))</f>
        <v>　</v>
      </c>
      <c r="EU295" s="2857"/>
      <c r="EV295" s="2850" t="str">
        <f>IF($AE295=0,"　",VLOOKUP($AE295,ﾚｰｻﾞOP,60,0))</f>
        <v>　</v>
      </c>
      <c r="EW295" s="2857"/>
      <c r="EX295" s="2850"/>
      <c r="EY295" s="2851"/>
      <c r="EZ295" s="2850"/>
      <c r="FA295" s="2851"/>
      <c r="FB295" s="2850"/>
      <c r="FC295" s="2851"/>
      <c r="FD295" s="2850"/>
      <c r="FE295" s="2851"/>
      <c r="FF295" s="2855"/>
      <c r="FG295" s="2851"/>
      <c r="FH295" s="2850"/>
      <c r="FI295" s="2851"/>
      <c r="FJ295" s="154" t="str">
        <f>IF($AE295=0,"　",VLOOKUP($AE295,ﾚｰｻﾞOP,67,0))</f>
        <v>　</v>
      </c>
      <c r="FK295" s="2857"/>
      <c r="FL295" s="155" t="str">
        <f t="shared" si="613"/>
        <v>　</v>
      </c>
      <c r="FM295" s="2846"/>
      <c r="FN295" s="2850"/>
      <c r="FO295" s="2851"/>
      <c r="FP295" s="2850"/>
      <c r="FQ295" s="2851"/>
      <c r="FS295" s="2861"/>
      <c r="FT295" s="2862"/>
    </row>
    <row r="296" spans="1:176" ht="18.600000000000001" customHeight="1">
      <c r="A296" s="228">
        <f t="shared" si="634"/>
        <v>286</v>
      </c>
      <c r="B296" s="343" t="str">
        <f t="shared" si="616"/>
        <v>　</v>
      </c>
      <c r="C296" s="2825">
        <v>45931</v>
      </c>
      <c r="D296" s="2238" t="s">
        <v>55</v>
      </c>
      <c r="E296" s="2239" t="s">
        <v>680</v>
      </c>
      <c r="F296" s="2863"/>
      <c r="G296" s="2864"/>
      <c r="H296" s="2865"/>
      <c r="I296" s="2866"/>
      <c r="J296" s="2866" t="s">
        <v>508</v>
      </c>
      <c r="K296" s="2867" t="s">
        <v>508</v>
      </c>
      <c r="L296" s="2868"/>
      <c r="M296" s="2869"/>
      <c r="N296" s="2870"/>
      <c r="O296" s="2869"/>
      <c r="P296" s="2870"/>
      <c r="Q296" s="2869"/>
      <c r="R296" s="2870"/>
      <c r="S296" s="2869"/>
      <c r="T296" s="2870"/>
      <c r="U296" s="2871"/>
      <c r="V296" s="2870"/>
      <c r="W296" s="2872"/>
      <c r="X296" s="2873"/>
      <c r="Y296" s="2874">
        <v>45903</v>
      </c>
      <c r="Z296" s="2837">
        <v>45911</v>
      </c>
      <c r="AA296" s="2875"/>
      <c r="AB296" s="2874"/>
      <c r="AC296" s="251" t="s">
        <v>633</v>
      </c>
      <c r="AD296" s="2876"/>
      <c r="AE296" s="2877"/>
      <c r="AF296" s="363" t="str">
        <f t="shared" si="622"/>
        <v>　</v>
      </c>
      <c r="AG296" s="2878"/>
      <c r="AH296" s="2878"/>
      <c r="AI296" s="2878"/>
      <c r="AJ296" s="2878"/>
      <c r="AK296" s="2878"/>
      <c r="AL296" s="2878"/>
      <c r="AM296" s="2878"/>
      <c r="AN296" s="2878"/>
      <c r="AO296" s="2878"/>
      <c r="AP296" s="2879"/>
      <c r="AQ296" s="2878"/>
      <c r="AR296" s="2878"/>
      <c r="AS296" s="2878"/>
      <c r="AT296" s="2878"/>
      <c r="AU296" s="2843">
        <f t="shared" si="635"/>
        <v>0</v>
      </c>
      <c r="AV296" s="2880"/>
      <c r="AW296" s="2845" t="str">
        <f>IF($AE296=0,"　",VLOOKUP($AE296,ﾚｰｻﾞOP,5,0))</f>
        <v>　</v>
      </c>
      <c r="AX296" s="2846"/>
      <c r="AY296" s="2847" t="str">
        <f>IF($AE296=0,"　",VLOOKUP($AE296,ﾚｰｻﾞOP,6,0))</f>
        <v>　</v>
      </c>
      <c r="AZ296" s="2848"/>
      <c r="BA296" s="2849" t="str">
        <f>IF($AE296=0,"　",VLOOKUP($AE296,ﾚｰｻﾞOP,7,0))</f>
        <v>　</v>
      </c>
      <c r="BB296" s="2848"/>
      <c r="BC296" s="2845" t="str">
        <f>IF($AE296=0,"　",VLOOKUP($AE296,ﾚｰｻﾞOP,8,0))</f>
        <v>　</v>
      </c>
      <c r="BD296" s="2846"/>
      <c r="BE296" s="2850" t="str">
        <f>IF($AE296=0,"　",VLOOKUP($AE296,ﾚｰｻﾞOP,9,0))</f>
        <v>　</v>
      </c>
      <c r="BF296" s="2851"/>
      <c r="BG296" s="2845" t="str">
        <f>IF($AE296=0,"　",VLOOKUP($AE296,ﾚｰｻﾞOP,10,0))</f>
        <v>　</v>
      </c>
      <c r="BH296" s="2851"/>
      <c r="BI296" s="2850" t="str">
        <f>IF($AE296=0,"　",VLOOKUP($AE296,ﾚｰｻﾞOP,11,0))</f>
        <v>　</v>
      </c>
      <c r="BJ296" s="2851"/>
      <c r="BK296" s="2852" t="str">
        <f t="shared" si="650"/>
        <v>　</v>
      </c>
      <c r="BL296" s="2853"/>
      <c r="BM296" s="2852" t="str">
        <f t="shared" si="651"/>
        <v>　</v>
      </c>
      <c r="BN296" s="2853"/>
      <c r="BO296" s="2854" t="str">
        <f t="shared" si="636"/>
        <v>　</v>
      </c>
      <c r="BP296" s="2853"/>
      <c r="BQ296" s="2850" t="str">
        <f t="shared" si="614"/>
        <v>　</v>
      </c>
      <c r="BR296" s="2846"/>
      <c r="BS296" s="2850" t="str">
        <f t="shared" si="580"/>
        <v>　</v>
      </c>
      <c r="BT296" s="2846"/>
      <c r="BU296" s="2850" t="str">
        <f t="shared" si="581"/>
        <v>　</v>
      </c>
      <c r="BV296" s="2846"/>
      <c r="BW296" s="2850" t="str">
        <f t="shared" si="582"/>
        <v>　</v>
      </c>
      <c r="BX296" s="2851"/>
      <c r="BY296" s="2850" t="str">
        <f t="shared" si="583"/>
        <v>　</v>
      </c>
      <c r="BZ296" s="2846"/>
      <c r="CA296" s="2850" t="str">
        <f t="shared" si="584"/>
        <v>　</v>
      </c>
      <c r="CB296" s="2851"/>
      <c r="CC296" s="2850" t="str">
        <f t="shared" si="585"/>
        <v>　</v>
      </c>
      <c r="CD296" s="2851"/>
      <c r="CE296" s="2850" t="str">
        <f t="shared" si="637"/>
        <v>　</v>
      </c>
      <c r="CF296" s="2846"/>
      <c r="CG296" s="2855" t="str">
        <f t="shared" si="638"/>
        <v>　</v>
      </c>
      <c r="CH296" s="2851"/>
      <c r="CI296" s="2850" t="str">
        <f t="shared" si="639"/>
        <v>　</v>
      </c>
      <c r="CJ296" s="2846"/>
      <c r="CK296" s="2850" t="str">
        <f t="shared" si="640"/>
        <v>　</v>
      </c>
      <c r="CL296" s="2851"/>
      <c r="CM296" s="2850" t="str">
        <f t="shared" si="641"/>
        <v>　</v>
      </c>
      <c r="CN296" s="2851"/>
      <c r="CO296" s="2855" t="str">
        <f t="shared" si="642"/>
        <v>　</v>
      </c>
      <c r="CP296" s="2851"/>
      <c r="CQ296" s="2855" t="str">
        <f t="shared" si="643"/>
        <v>　</v>
      </c>
      <c r="CR296" s="2851"/>
      <c r="CS296" s="2850" t="str">
        <f t="shared" si="644"/>
        <v>　</v>
      </c>
      <c r="CT296" s="2851"/>
      <c r="CU296" s="2855"/>
      <c r="CV296" s="2851"/>
      <c r="CW296" s="2850" t="str">
        <f t="shared" si="645"/>
        <v>　</v>
      </c>
      <c r="CX296" s="2851"/>
      <c r="CY296" s="2855" t="str">
        <f t="shared" si="646"/>
        <v>　</v>
      </c>
      <c r="CZ296" s="2851"/>
      <c r="DA296" s="2850" t="str">
        <f t="shared" si="647"/>
        <v>　</v>
      </c>
      <c r="DB296" s="2846"/>
      <c r="DC296" s="2855" t="str">
        <f t="shared" si="648"/>
        <v>　</v>
      </c>
      <c r="DD296" s="2851"/>
      <c r="DE296" s="2856">
        <f t="shared" si="623"/>
        <v>0</v>
      </c>
      <c r="DF296" s="2857"/>
      <c r="DG296" s="818"/>
      <c r="DH296" s="2858"/>
      <c r="DI296" s="2850"/>
      <c r="DJ296" s="2857"/>
      <c r="DK296" s="2856"/>
      <c r="DL296" s="2857"/>
      <c r="DM296" s="2856"/>
      <c r="DN296" s="2857"/>
      <c r="DO296" s="2855"/>
      <c r="DP296" s="2858"/>
      <c r="DQ296" s="2855"/>
      <c r="DR296" s="2857"/>
      <c r="DS296" s="2855"/>
      <c r="DT296" s="2858"/>
      <c r="DU296" s="2855"/>
      <c r="DV296" s="2857"/>
      <c r="DW296" s="2845"/>
      <c r="DX296" s="2858"/>
      <c r="DY296" s="2850"/>
      <c r="DZ296" s="2857"/>
      <c r="EA296" s="2850"/>
      <c r="EB296" s="2857"/>
      <c r="EC296" s="820"/>
      <c r="ED296" s="2790"/>
      <c r="EE296" s="822"/>
      <c r="EF296" s="2859"/>
      <c r="EG296" s="273"/>
      <c r="EH296" s="274"/>
      <c r="EI296" s="275"/>
      <c r="EJ296" s="276"/>
      <c r="EK296" s="275"/>
      <c r="EL296" s="277"/>
      <c r="EM296" s="829"/>
      <c r="EN296" s="2858"/>
      <c r="EO296" s="2855"/>
      <c r="EP296" s="2857"/>
      <c r="ER296" s="2881"/>
      <c r="ET296" s="2850" t="str">
        <f>IF($AE296=0,"　",VLOOKUP($AE296,ﾚｰｻﾞOP,60,0))</f>
        <v>　</v>
      </c>
      <c r="EU296" s="2857"/>
      <c r="EV296" s="2850" t="str">
        <f>IF($AE296=0,"　",VLOOKUP($AE296,ﾚｰｻﾞOP,60,0))</f>
        <v>　</v>
      </c>
      <c r="EW296" s="2857"/>
      <c r="EX296" s="2850"/>
      <c r="EY296" s="2851"/>
      <c r="EZ296" s="2850"/>
      <c r="FA296" s="2851"/>
      <c r="FB296" s="2850"/>
      <c r="FC296" s="2851"/>
      <c r="FD296" s="2850"/>
      <c r="FE296" s="2851"/>
      <c r="FF296" s="2855"/>
      <c r="FG296" s="2851"/>
      <c r="FH296" s="2850"/>
      <c r="FI296" s="2851"/>
      <c r="FJ296" s="154" t="str">
        <f>IF($AE296=0,"　",VLOOKUP($AE296,ﾚｰｻﾞOP,67,0))</f>
        <v>　</v>
      </c>
      <c r="FK296" s="2857"/>
      <c r="FL296" s="155" t="str">
        <f t="shared" si="613"/>
        <v>　</v>
      </c>
      <c r="FM296" s="2846"/>
      <c r="FN296" s="2850"/>
      <c r="FO296" s="2851"/>
      <c r="FP296" s="2850"/>
      <c r="FQ296" s="2851"/>
      <c r="FS296" s="2882"/>
      <c r="FT296" s="2883"/>
    </row>
    <row r="297" spans="1:176" ht="18.600000000000001" customHeight="1">
      <c r="A297" s="228">
        <f t="shared" si="634"/>
        <v>287</v>
      </c>
      <c r="B297" s="343" t="str">
        <f t="shared" si="616"/>
        <v>4IE</v>
      </c>
      <c r="C297" s="1749">
        <v>45901</v>
      </c>
      <c r="D297" s="2884" t="s">
        <v>1024</v>
      </c>
      <c r="E297" s="2885">
        <v>89610109</v>
      </c>
      <c r="F297" s="2886" t="s">
        <v>2251</v>
      </c>
      <c r="G297" s="2887"/>
      <c r="H297" s="2699" t="s">
        <v>630</v>
      </c>
      <c r="I297" s="2888" t="s">
        <v>63</v>
      </c>
      <c r="J297" s="2888" t="s">
        <v>899</v>
      </c>
      <c r="K297" s="2889" t="s">
        <v>11</v>
      </c>
      <c r="L297" s="2890"/>
      <c r="M297" s="352">
        <v>45892</v>
      </c>
      <c r="N297" s="2891"/>
      <c r="O297" s="2892">
        <v>45895</v>
      </c>
      <c r="P297" s="2891">
        <v>45897</v>
      </c>
      <c r="Q297" s="2892">
        <v>45896</v>
      </c>
      <c r="R297" s="2891">
        <v>45895</v>
      </c>
      <c r="S297" s="2892">
        <v>45896</v>
      </c>
      <c r="T297" s="2891">
        <v>45895</v>
      </c>
      <c r="U297" s="2893">
        <v>45898</v>
      </c>
      <c r="V297" s="2891">
        <v>45902</v>
      </c>
      <c r="W297" s="2894">
        <v>45902</v>
      </c>
      <c r="X297" s="2895">
        <v>45903</v>
      </c>
      <c r="Y297" s="2896">
        <v>45905</v>
      </c>
      <c r="Z297" s="2897">
        <v>45904</v>
      </c>
      <c r="AA297" s="2898"/>
      <c r="AB297" s="2897"/>
      <c r="AC297" s="2899"/>
      <c r="AD297" s="2900"/>
      <c r="AE297" s="2901">
        <v>25</v>
      </c>
      <c r="AF297" s="363" t="str">
        <f t="shared" si="622"/>
        <v>4IE</v>
      </c>
      <c r="AG297" s="2902"/>
      <c r="AH297" s="2902"/>
      <c r="AI297" s="2902"/>
      <c r="AJ297" s="2902"/>
      <c r="AK297" s="2902"/>
      <c r="AL297" s="2902"/>
      <c r="AM297" s="2902"/>
      <c r="AN297" s="2902"/>
      <c r="AO297" s="2902"/>
      <c r="AP297" s="2903"/>
      <c r="AQ297" s="2902"/>
      <c r="AR297" s="2902"/>
      <c r="AS297" s="2902"/>
      <c r="AT297" s="2902"/>
      <c r="AU297" s="2904">
        <f t="shared" si="635"/>
        <v>0</v>
      </c>
      <c r="AV297" s="2905">
        <f t="shared" ref="AV297:AV328" si="664">IF(AE297=0,0,(AR297*1)+(AS297*100))</f>
        <v>0</v>
      </c>
      <c r="AW297" s="590" t="str">
        <f>IF($AE297=0,"　",VLOOKUP($AE297,ﾚｰｻﾞOP,5,0))</f>
        <v>-</v>
      </c>
      <c r="AX297" s="369"/>
      <c r="AY297" s="154" t="str">
        <f>IF($AE297=0,"　",VLOOKUP($AE297,ﾚｰｻﾞOP,6,0))</f>
        <v>-</v>
      </c>
      <c r="AZ297" s="367"/>
      <c r="BA297" s="154" t="str">
        <f>IF($AE297=0,"　",VLOOKUP($AE297,ﾚｰｻﾞOP,7,0))</f>
        <v>-</v>
      </c>
      <c r="BB297" s="367"/>
      <c r="BC297" s="368" t="str">
        <f>IF($AE297=0,"　",VLOOKUP($AE297,ﾚｰｻﾞOP,8,0))</f>
        <v>-</v>
      </c>
      <c r="BD297" s="369"/>
      <c r="BE297" s="154" t="str">
        <f>IF($AE297=0,"　",VLOOKUP($AE297,ﾚｰｻﾞOP,9,0))</f>
        <v>-</v>
      </c>
      <c r="BF297" s="367"/>
      <c r="BG297" s="368" t="str">
        <f>IF($AE297=0,"　",VLOOKUP($AE297,ﾚｰｻﾞOP,10,0))</f>
        <v>-</v>
      </c>
      <c r="BH297" s="367"/>
      <c r="BI297" s="154" t="str">
        <f>IF($AE297=0,"　",VLOOKUP($AE297,ﾚｰｻﾞOP,11,0))</f>
        <v>-</v>
      </c>
      <c r="BJ297" s="367"/>
      <c r="BK297" s="154" t="str">
        <f t="shared" si="650"/>
        <v>-</v>
      </c>
      <c r="BL297" s="367"/>
      <c r="BM297" s="154" t="str">
        <f t="shared" si="651"/>
        <v>-</v>
      </c>
      <c r="BN297" s="367"/>
      <c r="BO297" s="2906" t="str">
        <f t="shared" si="636"/>
        <v>-</v>
      </c>
      <c r="BP297" s="2907"/>
      <c r="BQ297" s="2908" t="str">
        <f t="shared" si="614"/>
        <v>-</v>
      </c>
      <c r="BR297" s="2909"/>
      <c r="BS297" s="2908" t="str">
        <f t="shared" si="580"/>
        <v>-</v>
      </c>
      <c r="BT297" s="2909"/>
      <c r="BU297" s="2908" t="str">
        <f t="shared" si="581"/>
        <v>-</v>
      </c>
      <c r="BV297" s="2909"/>
      <c r="BW297" s="2908" t="str">
        <f t="shared" si="582"/>
        <v>-</v>
      </c>
      <c r="BX297" s="2907"/>
      <c r="BY297" s="2908" t="str">
        <f t="shared" si="583"/>
        <v>-</v>
      </c>
      <c r="BZ297" s="2909"/>
      <c r="CA297" s="2908" t="str">
        <f t="shared" si="584"/>
        <v>-</v>
      </c>
      <c r="CB297" s="2907"/>
      <c r="CC297" s="2908" t="str">
        <f t="shared" si="585"/>
        <v>-</v>
      </c>
      <c r="CD297" s="2907"/>
      <c r="CE297" s="2908" t="str">
        <f t="shared" si="637"/>
        <v>-</v>
      </c>
      <c r="CF297" s="2909"/>
      <c r="CG297" s="2906" t="str">
        <f t="shared" si="638"/>
        <v>-</v>
      </c>
      <c r="CH297" s="2907"/>
      <c r="CI297" s="2908" t="str">
        <f t="shared" si="639"/>
        <v>-</v>
      </c>
      <c r="CJ297" s="2909"/>
      <c r="CK297" s="2908" t="str">
        <f t="shared" si="640"/>
        <v>-</v>
      </c>
      <c r="CL297" s="2907"/>
      <c r="CM297" s="2908" t="str">
        <f t="shared" si="641"/>
        <v>-</v>
      </c>
      <c r="CN297" s="2907"/>
      <c r="CO297" s="2906" t="str">
        <f t="shared" si="642"/>
        <v>-</v>
      </c>
      <c r="CP297" s="2907"/>
      <c r="CQ297" s="2906" t="str">
        <f t="shared" si="643"/>
        <v>-</v>
      </c>
      <c r="CR297" s="2907"/>
      <c r="CS297" s="2908" t="str">
        <f t="shared" si="644"/>
        <v>-</v>
      </c>
      <c r="CT297" s="2907"/>
      <c r="CU297" s="2906"/>
      <c r="CV297" s="2907"/>
      <c r="CW297" s="2908" t="str">
        <f t="shared" si="645"/>
        <v>-</v>
      </c>
      <c r="CX297" s="2907"/>
      <c r="CY297" s="2906" t="str">
        <f t="shared" si="646"/>
        <v>-</v>
      </c>
      <c r="CZ297" s="2907"/>
      <c r="DA297" s="2908" t="str">
        <f t="shared" si="647"/>
        <v>-</v>
      </c>
      <c r="DB297" s="2909"/>
      <c r="DC297" s="2906" t="str">
        <f t="shared" si="648"/>
        <v>-</v>
      </c>
      <c r="DD297" s="2907"/>
      <c r="DE297" s="2910">
        <f t="shared" si="623"/>
        <v>0</v>
      </c>
      <c r="DF297" s="2911"/>
      <c r="DG297" s="818">
        <f>IF(AH297=1,1,0)</f>
        <v>0</v>
      </c>
      <c r="DH297" s="2912"/>
      <c r="DI297" s="2908">
        <f t="shared" ref="DI297:DI306" si="665">IF(AG297=1,1,0)</f>
        <v>0</v>
      </c>
      <c r="DJ297" s="2911"/>
      <c r="DK297" s="2910">
        <f>IF(AU297=2,1,0)</f>
        <v>0</v>
      </c>
      <c r="DL297" s="2911"/>
      <c r="DM297" s="2910">
        <f>IF(AU297=1,1,0)</f>
        <v>0</v>
      </c>
      <c r="DN297" s="2911"/>
      <c r="DO297" s="2906">
        <f t="shared" ref="DO297:DO327" si="666">IF(AJ297=1,1,0)</f>
        <v>0</v>
      </c>
      <c r="DP297" s="2912"/>
      <c r="DQ297" s="2906">
        <f t="shared" ref="DQ297:DQ327" si="667">IF(AK297=1,1,0)</f>
        <v>0</v>
      </c>
      <c r="DR297" s="2911"/>
      <c r="DS297" s="2906">
        <f t="shared" ref="DS297:DS327" si="668">IF(AL297=1,1,0)</f>
        <v>0</v>
      </c>
      <c r="DT297" s="2912"/>
      <c r="DU297" s="2906">
        <f t="shared" ref="DU297:DU327" si="669">IF(AM297=1,1,0)</f>
        <v>0</v>
      </c>
      <c r="DV297" s="2911"/>
      <c r="DW297" s="2913">
        <f>IF(AN297=1,1,0)</f>
        <v>0</v>
      </c>
      <c r="DX297" s="2912"/>
      <c r="DY297" s="2908">
        <f>IF(AO297=1,1,0)</f>
        <v>0</v>
      </c>
      <c r="DZ297" s="2911"/>
      <c r="EA297" s="2908">
        <f>IF(AP297=1,1,0)</f>
        <v>0</v>
      </c>
      <c r="EB297" s="2911"/>
      <c r="EC297" s="820">
        <f>IF(AQ297=1,1,0)</f>
        <v>0</v>
      </c>
      <c r="ED297" s="2914"/>
      <c r="EE297" s="822">
        <f>IF(AV297=0,0,1)</f>
        <v>0</v>
      </c>
      <c r="EF297" s="2915"/>
      <c r="EG297" s="273"/>
      <c r="EH297" s="274"/>
      <c r="EI297" s="275"/>
      <c r="EJ297" s="276"/>
      <c r="EK297" s="275"/>
      <c r="EL297" s="277"/>
      <c r="EM297" s="829" t="str">
        <f t="shared" ref="EM297:EM328" si="670">IF(CE297="-"," ",IF(AR297=1,1," "))</f>
        <v xml:space="preserve"> </v>
      </c>
      <c r="EN297" s="2912"/>
      <c r="EO297" s="2906">
        <f t="shared" ref="EO297:EO328" si="671">IF(AT297=1,1,0)</f>
        <v>0</v>
      </c>
      <c r="EP297" s="2911"/>
      <c r="ER297" s="2916"/>
      <c r="ET297" s="2908">
        <v>45875</v>
      </c>
      <c r="EU297" s="2911">
        <v>4163283</v>
      </c>
      <c r="EV297" s="2908">
        <v>45875</v>
      </c>
      <c r="EW297" s="259">
        <v>4163300</v>
      </c>
      <c r="EX297" s="2908"/>
      <c r="EY297" s="2907"/>
      <c r="EZ297" s="2908"/>
      <c r="FA297" s="2907"/>
      <c r="FB297" s="2908"/>
      <c r="FC297" s="2907"/>
      <c r="FD297" s="2908">
        <v>45854</v>
      </c>
      <c r="FE297" s="2907">
        <v>4163263</v>
      </c>
      <c r="FF297" s="2906"/>
      <c r="FG297" s="2907"/>
      <c r="FH297" s="2908"/>
      <c r="FI297" s="2907"/>
      <c r="FJ297" s="154">
        <v>45875</v>
      </c>
      <c r="FK297" s="2587">
        <v>4163284</v>
      </c>
      <c r="FL297" s="155">
        <f t="shared" si="613"/>
        <v>1</v>
      </c>
      <c r="FM297" s="2909"/>
      <c r="FN297" s="2908"/>
      <c r="FO297" s="2907"/>
      <c r="FP297" s="2908"/>
      <c r="FQ297" s="2907"/>
      <c r="FS297" s="2908"/>
      <c r="FT297" s="2907"/>
    </row>
    <row r="298" spans="1:176" ht="18.600000000000001" customHeight="1">
      <c r="A298" s="228">
        <f t="shared" si="634"/>
        <v>288</v>
      </c>
      <c r="B298" s="343" t="str">
        <f t="shared" si="616"/>
        <v>4IE</v>
      </c>
      <c r="C298" s="1749">
        <v>45901</v>
      </c>
      <c r="D298" s="2917" t="s">
        <v>34</v>
      </c>
      <c r="E298" s="2918">
        <v>84510242</v>
      </c>
      <c r="F298" s="2919" t="s">
        <v>2252</v>
      </c>
      <c r="G298" s="2920"/>
      <c r="H298" s="2921" t="s">
        <v>632</v>
      </c>
      <c r="I298" s="2922" t="s">
        <v>61</v>
      </c>
      <c r="J298" s="2922" t="s">
        <v>1135</v>
      </c>
      <c r="K298" s="2923" t="s">
        <v>11</v>
      </c>
      <c r="L298" s="2924"/>
      <c r="M298" s="352">
        <v>45892</v>
      </c>
      <c r="N298" s="2925">
        <v>45876</v>
      </c>
      <c r="O298" s="2926">
        <v>45895</v>
      </c>
      <c r="P298" s="2925">
        <v>45877</v>
      </c>
      <c r="Q298" s="2926">
        <v>45896</v>
      </c>
      <c r="R298" s="2925">
        <v>45889</v>
      </c>
      <c r="S298" s="2926">
        <v>45896</v>
      </c>
      <c r="T298" s="2925">
        <v>45896</v>
      </c>
      <c r="U298" s="2927">
        <v>45898</v>
      </c>
      <c r="V298" s="2925">
        <v>45895</v>
      </c>
      <c r="W298" s="2928">
        <v>45902</v>
      </c>
      <c r="X298" s="2929">
        <v>45898</v>
      </c>
      <c r="Y298" s="2930">
        <v>45905</v>
      </c>
      <c r="Z298" s="2931">
        <v>45904</v>
      </c>
      <c r="AA298" s="2932"/>
      <c r="AB298" s="2931"/>
      <c r="AC298" s="251" t="s">
        <v>633</v>
      </c>
      <c r="AD298" s="2933"/>
      <c r="AE298" s="1833">
        <v>3</v>
      </c>
      <c r="AF298" s="363" t="str">
        <f t="shared" si="622"/>
        <v>4IE</v>
      </c>
      <c r="AG298" s="2934"/>
      <c r="AH298" s="2934"/>
      <c r="AI298" s="2934">
        <v>1</v>
      </c>
      <c r="AJ298" s="2934"/>
      <c r="AK298" s="2934"/>
      <c r="AL298" s="2934"/>
      <c r="AM298" s="2934"/>
      <c r="AN298" s="2934">
        <v>1</v>
      </c>
      <c r="AO298" s="2934">
        <v>1</v>
      </c>
      <c r="AP298" s="2935"/>
      <c r="AQ298" s="2934">
        <v>1</v>
      </c>
      <c r="AR298" s="2934">
        <v>1</v>
      </c>
      <c r="AS298" s="2934"/>
      <c r="AT298" s="2934"/>
      <c r="AU298" s="2936">
        <f t="shared" si="635"/>
        <v>1</v>
      </c>
      <c r="AV298" s="2937">
        <f t="shared" si="664"/>
        <v>1</v>
      </c>
      <c r="AW298" s="590">
        <v>45861</v>
      </c>
      <c r="AX298" s="369">
        <v>4163251</v>
      </c>
      <c r="AY298" s="154">
        <v>45861</v>
      </c>
      <c r="AZ298" s="367">
        <v>4163252</v>
      </c>
      <c r="BA298" s="154">
        <v>45861</v>
      </c>
      <c r="BB298" s="367">
        <v>4163253</v>
      </c>
      <c r="BC298" s="368">
        <v>45861</v>
      </c>
      <c r="BD298" s="369">
        <v>4163254</v>
      </c>
      <c r="BE298" s="154">
        <v>45861</v>
      </c>
      <c r="BF298" s="367">
        <v>4163255</v>
      </c>
      <c r="BG298" s="368">
        <v>45861</v>
      </c>
      <c r="BH298" s="367">
        <v>4163256</v>
      </c>
      <c r="BI298" s="154">
        <v>45826</v>
      </c>
      <c r="BJ298" s="367">
        <v>4163230</v>
      </c>
      <c r="BK298" s="154" t="str">
        <f t="shared" si="650"/>
        <v>-</v>
      </c>
      <c r="BL298" s="367"/>
      <c r="BM298" s="154" t="str">
        <f t="shared" si="651"/>
        <v>-</v>
      </c>
      <c r="BN298" s="367"/>
      <c r="BO298" s="2938" t="str">
        <f t="shared" si="636"/>
        <v>-</v>
      </c>
      <c r="BP298" s="2939"/>
      <c r="BQ298" s="2940" t="str">
        <f t="shared" si="614"/>
        <v>-</v>
      </c>
      <c r="BR298" s="2941"/>
      <c r="BS298" s="2940" t="str">
        <f t="shared" si="580"/>
        <v>-</v>
      </c>
      <c r="BT298" s="2941"/>
      <c r="BU298" s="2940" t="str">
        <f t="shared" si="581"/>
        <v>-</v>
      </c>
      <c r="BV298" s="2941"/>
      <c r="BW298" s="2940" t="str">
        <f t="shared" si="582"/>
        <v>-</v>
      </c>
      <c r="BX298" s="2939"/>
      <c r="BY298" s="2940" t="str">
        <f t="shared" si="583"/>
        <v>-</v>
      </c>
      <c r="BZ298" s="2941"/>
      <c r="CA298" s="2940" t="str">
        <f t="shared" si="584"/>
        <v>-</v>
      </c>
      <c r="CB298" s="2939"/>
      <c r="CC298" s="2940" t="str">
        <f t="shared" si="585"/>
        <v>-</v>
      </c>
      <c r="CD298" s="2939"/>
      <c r="CE298" s="2940" t="str">
        <f t="shared" si="637"/>
        <v>-</v>
      </c>
      <c r="CF298" s="2941"/>
      <c r="CG298" s="2938" t="str">
        <f t="shared" si="638"/>
        <v>-</v>
      </c>
      <c r="CH298" s="2939"/>
      <c r="CI298" s="2940" t="str">
        <f t="shared" si="639"/>
        <v>-</v>
      </c>
      <c r="CJ298" s="2941"/>
      <c r="CK298" s="2940" t="str">
        <f t="shared" si="640"/>
        <v>-</v>
      </c>
      <c r="CL298" s="2939"/>
      <c r="CM298" s="2940" t="str">
        <f t="shared" si="641"/>
        <v>-</v>
      </c>
      <c r="CN298" s="2939"/>
      <c r="CO298" s="2938" t="str">
        <f t="shared" si="642"/>
        <v>-</v>
      </c>
      <c r="CP298" s="2939"/>
      <c r="CQ298" s="2938" t="str">
        <f t="shared" si="643"/>
        <v>-</v>
      </c>
      <c r="CR298" s="2939"/>
      <c r="CS298" s="2940" t="str">
        <f t="shared" si="644"/>
        <v>-</v>
      </c>
      <c r="CT298" s="2939"/>
      <c r="CU298" s="2938"/>
      <c r="CV298" s="2939"/>
      <c r="CW298" s="2940" t="str">
        <f t="shared" si="645"/>
        <v>-</v>
      </c>
      <c r="CX298" s="2939"/>
      <c r="CY298" s="2938" t="str">
        <f t="shared" si="646"/>
        <v>-</v>
      </c>
      <c r="CZ298" s="2939"/>
      <c r="DA298" s="2940" t="str">
        <f t="shared" si="647"/>
        <v>-</v>
      </c>
      <c r="DB298" s="2941"/>
      <c r="DC298" s="2938" t="str">
        <f t="shared" si="648"/>
        <v>-</v>
      </c>
      <c r="DD298" s="2939"/>
      <c r="DE298" s="374">
        <f t="shared" si="623"/>
        <v>0</v>
      </c>
      <c r="DF298" s="373"/>
      <c r="DG298" s="265">
        <f>IF(AH298=1,1,0)</f>
        <v>0</v>
      </c>
      <c r="DH298" s="372"/>
      <c r="DI298" s="2940">
        <f t="shared" si="665"/>
        <v>0</v>
      </c>
      <c r="DJ298" s="2942"/>
      <c r="DK298" s="374">
        <f>IF(AU298=2,1,0)</f>
        <v>0</v>
      </c>
      <c r="DL298" s="373"/>
      <c r="DM298" s="652">
        <v>45357</v>
      </c>
      <c r="DN298" s="653">
        <v>4063177</v>
      </c>
      <c r="DO298" s="2938">
        <f t="shared" si="666"/>
        <v>0</v>
      </c>
      <c r="DP298" s="2943"/>
      <c r="DQ298" s="2938">
        <f t="shared" si="667"/>
        <v>0</v>
      </c>
      <c r="DR298" s="2942"/>
      <c r="DS298" s="2938">
        <f t="shared" si="668"/>
        <v>0</v>
      </c>
      <c r="DT298" s="2943"/>
      <c r="DU298" s="2938">
        <f t="shared" si="669"/>
        <v>0</v>
      </c>
      <c r="DV298" s="2942"/>
      <c r="DW298" s="368">
        <v>45833</v>
      </c>
      <c r="DX298" s="372">
        <v>4163232</v>
      </c>
      <c r="DY298" s="154">
        <v>45798</v>
      </c>
      <c r="DZ298" s="373">
        <v>4163195</v>
      </c>
      <c r="EA298" s="154">
        <f>IF(AP298=1,1,0)</f>
        <v>0</v>
      </c>
      <c r="EB298" s="373"/>
      <c r="EC298" s="820">
        <v>45833</v>
      </c>
      <c r="ED298" s="2790">
        <v>4163235</v>
      </c>
      <c r="EE298" s="822">
        <v>45520</v>
      </c>
      <c r="EF298" s="1846">
        <v>4063333</v>
      </c>
      <c r="EG298" s="273"/>
      <c r="EH298" s="274"/>
      <c r="EI298" s="275"/>
      <c r="EJ298" s="276"/>
      <c r="EK298" s="275"/>
      <c r="EL298" s="277"/>
      <c r="EM298" s="829" t="str">
        <f t="shared" si="670"/>
        <v xml:space="preserve"> </v>
      </c>
      <c r="EN298" s="2943"/>
      <c r="EO298" s="2938">
        <f t="shared" si="671"/>
        <v>0</v>
      </c>
      <c r="EP298" s="2942"/>
      <c r="ER298" s="2944"/>
      <c r="ET298" s="2940" t="str">
        <f>IF($AE298=0,"　",VLOOKUP($AE298,ﾚｰｻﾞOP,60,0))</f>
        <v>-</v>
      </c>
      <c r="EU298" s="2942"/>
      <c r="EV298" s="2940" t="str">
        <f>IF($AE298=0,"　",VLOOKUP($AE298,ﾚｰｻﾞOP,60,0))</f>
        <v>-</v>
      </c>
      <c r="EW298" s="2942"/>
      <c r="EX298" s="1274"/>
      <c r="EY298" s="1273"/>
      <c r="EZ298" s="2940"/>
      <c r="FA298" s="2939"/>
      <c r="FB298" s="2940"/>
      <c r="FC298" s="2939"/>
      <c r="FD298" s="2940"/>
      <c r="FE298" s="2939"/>
      <c r="FF298" s="2938"/>
      <c r="FG298" s="2939"/>
      <c r="FH298" s="2940"/>
      <c r="FI298" s="2939"/>
      <c r="FJ298" s="154" t="str">
        <f>IF($AE298=0,"　",VLOOKUP($AE298,ﾚｰｻﾞOP,67,0))</f>
        <v>-</v>
      </c>
      <c r="FK298" s="2942"/>
      <c r="FL298" s="155" t="str">
        <f t="shared" si="613"/>
        <v>-</v>
      </c>
      <c r="FM298" s="2941"/>
      <c r="FN298" s="2940"/>
      <c r="FO298" s="2939"/>
      <c r="FP298" s="281"/>
      <c r="FQ298" s="282"/>
      <c r="FS298" s="281"/>
      <c r="FT298" s="282"/>
    </row>
    <row r="299" spans="1:176" ht="18.600000000000001" customHeight="1">
      <c r="A299" s="228">
        <f t="shared" si="634"/>
        <v>289</v>
      </c>
      <c r="B299" s="343" t="str">
        <f t="shared" si="616"/>
        <v>4IE</v>
      </c>
      <c r="C299" s="2825">
        <v>45931</v>
      </c>
      <c r="D299" s="2945" t="s">
        <v>742</v>
      </c>
      <c r="E299" s="2946">
        <v>92510030</v>
      </c>
      <c r="F299" s="2947" t="s">
        <v>1374</v>
      </c>
      <c r="G299" s="2948"/>
      <c r="H299" s="2949" t="s">
        <v>2</v>
      </c>
      <c r="I299" s="2950" t="s">
        <v>992</v>
      </c>
      <c r="J299" s="2950" t="s">
        <v>21</v>
      </c>
      <c r="K299" s="2951" t="s">
        <v>11</v>
      </c>
      <c r="L299" s="2952"/>
      <c r="M299" s="352">
        <v>45895</v>
      </c>
      <c r="N299" s="2953">
        <v>45877</v>
      </c>
      <c r="O299" s="2954">
        <v>45896</v>
      </c>
      <c r="P299" s="2953">
        <v>45878</v>
      </c>
      <c r="Q299" s="2954">
        <v>45897</v>
      </c>
      <c r="R299" s="2953">
        <v>45897</v>
      </c>
      <c r="S299" s="2954">
        <v>45897</v>
      </c>
      <c r="T299" s="2953">
        <v>45896</v>
      </c>
      <c r="U299" s="2955">
        <v>45899</v>
      </c>
      <c r="V299" s="2953">
        <v>45898</v>
      </c>
      <c r="W299" s="2956">
        <v>45903</v>
      </c>
      <c r="X299" s="2957">
        <v>45902</v>
      </c>
      <c r="Y299" s="2958">
        <v>45905</v>
      </c>
      <c r="Z299" s="2959">
        <v>45905</v>
      </c>
      <c r="AA299" s="2960"/>
      <c r="AB299" s="2959"/>
      <c r="AC299" s="251" t="s">
        <v>633</v>
      </c>
      <c r="AD299" s="2961"/>
      <c r="AE299" s="2962">
        <v>10</v>
      </c>
      <c r="AF299" s="363" t="str">
        <f t="shared" si="622"/>
        <v>4IE</v>
      </c>
      <c r="AG299" s="364">
        <f>IF($AE299=0,"　",VLOOKUP($AE299,ﾚｰｻﾞOP,34,0))</f>
        <v>0</v>
      </c>
      <c r="AH299" s="364">
        <f>IF($AE299=0,"　",VLOOKUP($AE299,ﾚｰｻﾞOP,35,0))</f>
        <v>1</v>
      </c>
      <c r="AI299" s="364">
        <f>IF($AE299=0,"　",VLOOKUP($AE299,ﾚｰｻﾞOP,36,0))</f>
        <v>0</v>
      </c>
      <c r="AJ299" s="364">
        <f>IF($AE299=0,"　",VLOOKUP($AE299,ﾚｰｻﾞOP,51,0))</f>
        <v>0</v>
      </c>
      <c r="AK299" s="364">
        <f>IF($AE299=0,"　",VLOOKUP($AE299,ﾚｰｻﾞOP,52,0))</f>
        <v>0</v>
      </c>
      <c r="AL299" s="364"/>
      <c r="AM299" s="364"/>
      <c r="AN299" s="364" t="str">
        <f>IF($AE299=0,"　",VLOOKUP($AE299,ﾚｰｻﾞOP,37,0))</f>
        <v>-</v>
      </c>
      <c r="AO299" s="364" t="str">
        <f>IF($AE299=0,"　",VLOOKUP($AE299,ﾚｰｻﾞOP,40,0))</f>
        <v>-</v>
      </c>
      <c r="AP299" s="363">
        <v>1</v>
      </c>
      <c r="AQ299" s="255">
        <v>1</v>
      </c>
      <c r="AR299" s="255">
        <v>1</v>
      </c>
      <c r="AS299" s="255">
        <f>IF($AE299=0,"　",VLOOKUP($AE299,ﾚｰｻﾞOP,47,0))</f>
        <v>0</v>
      </c>
      <c r="AT299" s="255"/>
      <c r="AU299" s="2963">
        <f t="shared" si="635"/>
        <v>0</v>
      </c>
      <c r="AV299" s="2964">
        <f t="shared" si="664"/>
        <v>1</v>
      </c>
      <c r="AW299" s="590" t="str">
        <f>IF($AE299=0,"　",VLOOKUP($AE299,ﾚｰｻﾞOP,5,0))</f>
        <v>-</v>
      </c>
      <c r="AX299" s="369"/>
      <c r="AY299" s="154" t="str">
        <f>IF($AE299=0,"　",VLOOKUP($AE299,ﾚｰｻﾞOP,6,0))</f>
        <v>-</v>
      </c>
      <c r="AZ299" s="367"/>
      <c r="BA299" s="154" t="str">
        <f>IF($AE299=0,"　",VLOOKUP($AE299,ﾚｰｻﾞOP,7,0))</f>
        <v>-</v>
      </c>
      <c r="BB299" s="367"/>
      <c r="BC299" s="368" t="str">
        <f>IF($AE299=0,"　",VLOOKUP($AE299,ﾚｰｻﾞOP,8,0))</f>
        <v>-</v>
      </c>
      <c r="BD299" s="369"/>
      <c r="BE299" s="154" t="str">
        <f>IF($AE299=0,"　",VLOOKUP($AE299,ﾚｰｻﾞOP,9,0))</f>
        <v>-</v>
      </c>
      <c r="BF299" s="367"/>
      <c r="BG299" s="368" t="str">
        <f>IF($AE299=0,"　",VLOOKUP($AE299,ﾚｰｻﾞOP,10,0))</f>
        <v>-</v>
      </c>
      <c r="BH299" s="367"/>
      <c r="BI299" s="154" t="str">
        <f t="shared" ref="BI299:BI304" si="672">IF($AE299=0,"　",VLOOKUP($AE299,ﾚｰｻﾞOP,11,0))</f>
        <v>-</v>
      </c>
      <c r="BJ299" s="367"/>
      <c r="BK299" s="154" t="str">
        <f t="shared" si="650"/>
        <v>-</v>
      </c>
      <c r="BL299" s="367"/>
      <c r="BM299" s="154" t="str">
        <f t="shared" si="651"/>
        <v>-</v>
      </c>
      <c r="BN299" s="367"/>
      <c r="BO299" s="2965" t="str">
        <f t="shared" si="636"/>
        <v>-</v>
      </c>
      <c r="BP299" s="2966"/>
      <c r="BQ299" s="2967" t="str">
        <f t="shared" si="614"/>
        <v>-</v>
      </c>
      <c r="BR299" s="2968"/>
      <c r="BS299" s="2967">
        <v>45561</v>
      </c>
      <c r="BT299" s="2968">
        <v>4063385</v>
      </c>
      <c r="BU299" s="2967">
        <v>45561</v>
      </c>
      <c r="BV299" s="2968">
        <v>4063386</v>
      </c>
      <c r="BW299" s="2967">
        <v>45561</v>
      </c>
      <c r="BX299" s="2966">
        <v>4063387</v>
      </c>
      <c r="BY299" s="2967">
        <v>45561</v>
      </c>
      <c r="BZ299" s="2968">
        <v>4063388</v>
      </c>
      <c r="CA299" s="2967">
        <v>45561</v>
      </c>
      <c r="CB299" s="2966">
        <v>4063389</v>
      </c>
      <c r="CC299" s="2967">
        <v>45561</v>
      </c>
      <c r="CD299" s="2966">
        <v>4063390</v>
      </c>
      <c r="CE299" s="2967" t="str">
        <f t="shared" si="637"/>
        <v>-</v>
      </c>
      <c r="CF299" s="2968"/>
      <c r="CG299" s="2965" t="str">
        <f t="shared" si="638"/>
        <v>-</v>
      </c>
      <c r="CH299" s="2966"/>
      <c r="CI299" s="2967" t="str">
        <f t="shared" si="639"/>
        <v>-</v>
      </c>
      <c r="CJ299" s="2968"/>
      <c r="CK299" s="2967" t="str">
        <f t="shared" si="640"/>
        <v>-</v>
      </c>
      <c r="CL299" s="2966"/>
      <c r="CM299" s="2967" t="str">
        <f t="shared" si="641"/>
        <v>-</v>
      </c>
      <c r="CN299" s="2966"/>
      <c r="CO299" s="2965" t="str">
        <f t="shared" si="642"/>
        <v>-</v>
      </c>
      <c r="CP299" s="2966"/>
      <c r="CQ299" s="2965" t="str">
        <f t="shared" si="643"/>
        <v>-</v>
      </c>
      <c r="CR299" s="2966"/>
      <c r="CS299" s="2967" t="str">
        <f t="shared" si="644"/>
        <v>-</v>
      </c>
      <c r="CT299" s="2966"/>
      <c r="CU299" s="2965"/>
      <c r="CV299" s="2966"/>
      <c r="CW299" s="2967" t="str">
        <f t="shared" si="645"/>
        <v>-</v>
      </c>
      <c r="CX299" s="2966"/>
      <c r="CY299" s="2965" t="str">
        <f t="shared" si="646"/>
        <v>-</v>
      </c>
      <c r="CZ299" s="2966"/>
      <c r="DA299" s="2967" t="str">
        <f t="shared" si="647"/>
        <v>-</v>
      </c>
      <c r="DB299" s="2968"/>
      <c r="DC299" s="2965" t="str">
        <f t="shared" si="648"/>
        <v>-</v>
      </c>
      <c r="DD299" s="2966"/>
      <c r="DE299" s="2969">
        <f t="shared" si="623"/>
        <v>0</v>
      </c>
      <c r="DF299" s="2970"/>
      <c r="DG299" s="818">
        <v>45855</v>
      </c>
      <c r="DH299" s="2971">
        <v>4163318</v>
      </c>
      <c r="DI299" s="2967">
        <f t="shared" si="665"/>
        <v>0</v>
      </c>
      <c r="DJ299" s="2970"/>
      <c r="DK299" s="2969">
        <f>IF(AU299=2,1,0)</f>
        <v>0</v>
      </c>
      <c r="DL299" s="2970"/>
      <c r="DM299" s="2969">
        <f t="shared" ref="DM299:DM327" si="673">IF(AU299=1,1,0)</f>
        <v>0</v>
      </c>
      <c r="DN299" s="2970"/>
      <c r="DO299" s="2965">
        <f t="shared" si="666"/>
        <v>0</v>
      </c>
      <c r="DP299" s="2971"/>
      <c r="DQ299" s="2965">
        <f t="shared" si="667"/>
        <v>0</v>
      </c>
      <c r="DR299" s="2970"/>
      <c r="DS299" s="2965">
        <f t="shared" si="668"/>
        <v>0</v>
      </c>
      <c r="DT299" s="2971"/>
      <c r="DU299" s="2965">
        <f t="shared" si="669"/>
        <v>0</v>
      </c>
      <c r="DV299" s="2970"/>
      <c r="DW299" s="2972">
        <f>IF(AN299=1,1,0)</f>
        <v>0</v>
      </c>
      <c r="DX299" s="2971"/>
      <c r="DY299" s="2967">
        <f>IF(AO299=1,1,0)</f>
        <v>0</v>
      </c>
      <c r="DZ299" s="2970"/>
      <c r="EA299" s="2967">
        <v>45847</v>
      </c>
      <c r="EB299" s="2970">
        <v>4163258</v>
      </c>
      <c r="EC299" s="820">
        <v>45833</v>
      </c>
      <c r="ED299" s="2790">
        <v>4163235</v>
      </c>
      <c r="EE299" s="822">
        <v>45520</v>
      </c>
      <c r="EF299" s="1846">
        <v>4063333</v>
      </c>
      <c r="EG299" s="273"/>
      <c r="EH299" s="274"/>
      <c r="EI299" s="275"/>
      <c r="EJ299" s="276"/>
      <c r="EK299" s="275"/>
      <c r="EL299" s="277"/>
      <c r="EM299" s="829" t="str">
        <f t="shared" si="670"/>
        <v xml:space="preserve"> </v>
      </c>
      <c r="EN299" s="2971"/>
      <c r="EO299" s="2965">
        <f t="shared" si="671"/>
        <v>0</v>
      </c>
      <c r="EP299" s="2970"/>
      <c r="ER299" s="2973"/>
      <c r="ET299" s="2967" t="str">
        <f>IF($AE299=0,"　",VLOOKUP($AE299,ﾚｰｻﾞOP,60,0))</f>
        <v>-</v>
      </c>
      <c r="EU299" s="2970"/>
      <c r="EV299" s="2967" t="str">
        <f>IF($AE299=0,"　",VLOOKUP($AE299,ﾚｰｻﾞOP,60,0))</f>
        <v>-</v>
      </c>
      <c r="EW299" s="2970"/>
      <c r="EX299" s="2967"/>
      <c r="EY299" s="2966"/>
      <c r="EZ299" s="2967"/>
      <c r="FA299" s="2966"/>
      <c r="FB299" s="2967"/>
      <c r="FC299" s="2966"/>
      <c r="FD299" s="2967"/>
      <c r="FE299" s="2966"/>
      <c r="FF299" s="2965"/>
      <c r="FG299" s="2966"/>
      <c r="FH299" s="2967"/>
      <c r="FI299" s="2966"/>
      <c r="FJ299" s="154" t="str">
        <f>IF($AE299=0,"　",VLOOKUP($AE299,ﾚｰｻﾞOP,67,0))</f>
        <v>-</v>
      </c>
      <c r="FK299" s="2970"/>
      <c r="FL299" s="155" t="str">
        <f t="shared" si="613"/>
        <v>-</v>
      </c>
      <c r="FM299" s="2968"/>
      <c r="FN299" s="2967"/>
      <c r="FO299" s="2966"/>
      <c r="FP299" s="2967"/>
      <c r="FQ299" s="2966"/>
      <c r="FS299" s="2967"/>
      <c r="FT299" s="2966"/>
    </row>
    <row r="300" spans="1:176" ht="18.600000000000001" customHeight="1">
      <c r="A300" s="228">
        <f t="shared" si="634"/>
        <v>290</v>
      </c>
      <c r="B300" s="343" t="str">
        <f t="shared" si="616"/>
        <v>4IE</v>
      </c>
      <c r="C300" s="1749">
        <v>45901</v>
      </c>
      <c r="D300" s="2974" t="s">
        <v>1024</v>
      </c>
      <c r="E300" s="2975">
        <v>89610110</v>
      </c>
      <c r="F300" s="2947" t="s">
        <v>2253</v>
      </c>
      <c r="G300" s="2976"/>
      <c r="H300" s="2977" t="s">
        <v>630</v>
      </c>
      <c r="I300" s="2978" t="s">
        <v>1118</v>
      </c>
      <c r="J300" s="2978" t="s">
        <v>622</v>
      </c>
      <c r="K300" s="2979" t="s">
        <v>11</v>
      </c>
      <c r="L300" s="2980"/>
      <c r="M300" s="352">
        <v>45895</v>
      </c>
      <c r="N300" s="2981"/>
      <c r="O300" s="2982">
        <v>45896</v>
      </c>
      <c r="P300" s="2981">
        <v>45897</v>
      </c>
      <c r="Q300" s="2982">
        <v>45897</v>
      </c>
      <c r="R300" s="2981">
        <v>45897</v>
      </c>
      <c r="S300" s="2982">
        <v>45897</v>
      </c>
      <c r="T300" s="2981">
        <v>45897</v>
      </c>
      <c r="U300" s="2983">
        <v>45899</v>
      </c>
      <c r="V300" s="2981">
        <v>45903</v>
      </c>
      <c r="W300" s="2984">
        <v>45903</v>
      </c>
      <c r="X300" s="2985">
        <v>45904</v>
      </c>
      <c r="Y300" s="2986">
        <v>45906</v>
      </c>
      <c r="Z300" s="2987">
        <v>45906</v>
      </c>
      <c r="AA300" s="2988"/>
      <c r="AB300" s="2987"/>
      <c r="AC300" s="2989"/>
      <c r="AD300" s="2990"/>
      <c r="AE300" s="2991">
        <v>25</v>
      </c>
      <c r="AF300" s="363" t="str">
        <f t="shared" si="622"/>
        <v>4IE</v>
      </c>
      <c r="AG300" s="2992"/>
      <c r="AH300" s="2992"/>
      <c r="AI300" s="2992"/>
      <c r="AJ300" s="2992"/>
      <c r="AK300" s="2992"/>
      <c r="AL300" s="2992"/>
      <c r="AM300" s="2992"/>
      <c r="AN300" s="2992"/>
      <c r="AO300" s="2992"/>
      <c r="AP300" s="2993"/>
      <c r="AQ300" s="2992"/>
      <c r="AR300" s="2992"/>
      <c r="AS300" s="2992"/>
      <c r="AT300" s="2992"/>
      <c r="AU300" s="2994">
        <f t="shared" si="635"/>
        <v>0</v>
      </c>
      <c r="AV300" s="2995">
        <f t="shared" si="664"/>
        <v>0</v>
      </c>
      <c r="AW300" s="590" t="str">
        <f>IF($AE300=0,"　",VLOOKUP($AE300,ﾚｰｻﾞOP,5,0))</f>
        <v>-</v>
      </c>
      <c r="AX300" s="369"/>
      <c r="AY300" s="154" t="str">
        <f>IF($AE300=0,"　",VLOOKUP($AE300,ﾚｰｻﾞOP,6,0))</f>
        <v>-</v>
      </c>
      <c r="AZ300" s="367"/>
      <c r="BA300" s="154" t="str">
        <f>IF($AE300=0,"　",VLOOKUP($AE300,ﾚｰｻﾞOP,7,0))</f>
        <v>-</v>
      </c>
      <c r="BB300" s="367"/>
      <c r="BC300" s="368" t="str">
        <f>IF($AE300=0,"　",VLOOKUP($AE300,ﾚｰｻﾞOP,8,0))</f>
        <v>-</v>
      </c>
      <c r="BD300" s="369"/>
      <c r="BE300" s="154" t="str">
        <f>IF($AE300=0,"　",VLOOKUP($AE300,ﾚｰｻﾞOP,9,0))</f>
        <v>-</v>
      </c>
      <c r="BF300" s="367"/>
      <c r="BG300" s="368" t="str">
        <f>IF($AE300=0,"　",VLOOKUP($AE300,ﾚｰｻﾞOP,10,0))</f>
        <v>-</v>
      </c>
      <c r="BH300" s="367"/>
      <c r="BI300" s="154" t="str">
        <f t="shared" si="672"/>
        <v>-</v>
      </c>
      <c r="BJ300" s="367"/>
      <c r="BK300" s="154" t="str">
        <f t="shared" si="650"/>
        <v>-</v>
      </c>
      <c r="BL300" s="367"/>
      <c r="BM300" s="154" t="str">
        <f t="shared" si="651"/>
        <v>-</v>
      </c>
      <c r="BN300" s="367"/>
      <c r="BO300" s="2996" t="str">
        <f t="shared" si="636"/>
        <v>-</v>
      </c>
      <c r="BP300" s="2997"/>
      <c r="BQ300" s="2998" t="str">
        <f t="shared" si="614"/>
        <v>-</v>
      </c>
      <c r="BR300" s="2999"/>
      <c r="BS300" s="2998" t="str">
        <f t="shared" ref="BS300:BS324" si="674">IF($AE300=0,"　",VLOOKUP($AE300,ﾚｰｻﾞOP,13,0))</f>
        <v>-</v>
      </c>
      <c r="BT300" s="2999"/>
      <c r="BU300" s="2998" t="str">
        <f t="shared" ref="BU300:BU324" si="675">IF($AE300=0,"　",VLOOKUP($AE300,ﾚｰｻﾞOP,14,0))</f>
        <v>-</v>
      </c>
      <c r="BV300" s="2999"/>
      <c r="BW300" s="2998" t="str">
        <f t="shared" ref="BW300:BW324" si="676">IF($AE300=0,"　",VLOOKUP($AE300,ﾚｰｻﾞOP,15,0))</f>
        <v>-</v>
      </c>
      <c r="BX300" s="2997"/>
      <c r="BY300" s="2998" t="str">
        <f t="shared" ref="BY300:BY324" si="677">IF($AE300=0,"　",VLOOKUP($AE300,ﾚｰｻﾞOP,16,0))</f>
        <v>-</v>
      </c>
      <c r="BZ300" s="2999"/>
      <c r="CA300" s="2998" t="str">
        <f t="shared" ref="CA300:CA324" si="678">IF($AE300=0,"　",VLOOKUP($AE300,ﾚｰｻﾞOP,17,0))</f>
        <v>-</v>
      </c>
      <c r="CB300" s="2997"/>
      <c r="CC300" s="2998" t="str">
        <f t="shared" ref="CC300:CC324" si="679">IF($AE300=0,"　",VLOOKUP($AE300,ﾚｰｻﾞOP,18,0))</f>
        <v>-</v>
      </c>
      <c r="CD300" s="2997"/>
      <c r="CE300" s="2998" t="str">
        <f t="shared" si="637"/>
        <v>-</v>
      </c>
      <c r="CF300" s="2999"/>
      <c r="CG300" s="2996" t="str">
        <f t="shared" si="638"/>
        <v>-</v>
      </c>
      <c r="CH300" s="2997"/>
      <c r="CI300" s="2998" t="str">
        <f t="shared" si="639"/>
        <v>-</v>
      </c>
      <c r="CJ300" s="2999"/>
      <c r="CK300" s="2998" t="str">
        <f t="shared" si="640"/>
        <v>-</v>
      </c>
      <c r="CL300" s="2997"/>
      <c r="CM300" s="2998" t="str">
        <f t="shared" si="641"/>
        <v>-</v>
      </c>
      <c r="CN300" s="2997"/>
      <c r="CO300" s="2996" t="str">
        <f t="shared" si="642"/>
        <v>-</v>
      </c>
      <c r="CP300" s="2997"/>
      <c r="CQ300" s="2996" t="str">
        <f t="shared" si="643"/>
        <v>-</v>
      </c>
      <c r="CR300" s="2997"/>
      <c r="CS300" s="2998" t="str">
        <f t="shared" si="644"/>
        <v>-</v>
      </c>
      <c r="CT300" s="2997"/>
      <c r="CU300" s="2996"/>
      <c r="CV300" s="2997"/>
      <c r="CW300" s="2998" t="str">
        <f t="shared" si="645"/>
        <v>-</v>
      </c>
      <c r="CX300" s="2997"/>
      <c r="CY300" s="2996" t="str">
        <f t="shared" si="646"/>
        <v>-</v>
      </c>
      <c r="CZ300" s="2997"/>
      <c r="DA300" s="2998" t="str">
        <f t="shared" si="647"/>
        <v>-</v>
      </c>
      <c r="DB300" s="2999"/>
      <c r="DC300" s="2996" t="str">
        <f t="shared" si="648"/>
        <v>-</v>
      </c>
      <c r="DD300" s="2997"/>
      <c r="DE300" s="3000">
        <f t="shared" si="623"/>
        <v>0</v>
      </c>
      <c r="DF300" s="3001"/>
      <c r="DG300" s="818">
        <f t="shared" ref="DG300:DG327" si="680">IF(AH300=1,1,0)</f>
        <v>0</v>
      </c>
      <c r="DH300" s="3002"/>
      <c r="DI300" s="2998">
        <f t="shared" si="665"/>
        <v>0</v>
      </c>
      <c r="DJ300" s="3001"/>
      <c r="DK300" s="3000">
        <f>IF(AU300=2,1,0)</f>
        <v>0</v>
      </c>
      <c r="DL300" s="3001"/>
      <c r="DM300" s="3000">
        <f t="shared" si="673"/>
        <v>0</v>
      </c>
      <c r="DN300" s="3001"/>
      <c r="DO300" s="2996">
        <f t="shared" si="666"/>
        <v>0</v>
      </c>
      <c r="DP300" s="3002"/>
      <c r="DQ300" s="2996">
        <f t="shared" si="667"/>
        <v>0</v>
      </c>
      <c r="DR300" s="3001"/>
      <c r="DS300" s="2996">
        <f t="shared" si="668"/>
        <v>0</v>
      </c>
      <c r="DT300" s="3002"/>
      <c r="DU300" s="2996">
        <f t="shared" si="669"/>
        <v>0</v>
      </c>
      <c r="DV300" s="3001"/>
      <c r="DW300" s="3003">
        <f>IF(AN300=1,1,0)</f>
        <v>0</v>
      </c>
      <c r="DX300" s="3002"/>
      <c r="DY300" s="2998">
        <f>IF(AO300=1,1,0)</f>
        <v>0</v>
      </c>
      <c r="DZ300" s="3001"/>
      <c r="EA300" s="2998">
        <f>IF(AP300=1,1,0)</f>
        <v>0</v>
      </c>
      <c r="EB300" s="3001"/>
      <c r="EC300" s="820">
        <f>IF(AQ300=1,1,0)</f>
        <v>0</v>
      </c>
      <c r="ED300" s="3004"/>
      <c r="EE300" s="822">
        <f>IF(AV300=0,0,1)</f>
        <v>0</v>
      </c>
      <c r="EF300" s="3005"/>
      <c r="EG300" s="273"/>
      <c r="EH300" s="274"/>
      <c r="EI300" s="275"/>
      <c r="EJ300" s="276"/>
      <c r="EK300" s="275"/>
      <c r="EL300" s="277"/>
      <c r="EM300" s="829" t="str">
        <f t="shared" si="670"/>
        <v xml:space="preserve"> </v>
      </c>
      <c r="EN300" s="3002"/>
      <c r="EO300" s="2996">
        <f t="shared" si="671"/>
        <v>0</v>
      </c>
      <c r="EP300" s="3001"/>
      <c r="ER300" s="3006"/>
      <c r="ET300" s="2998">
        <v>45875</v>
      </c>
      <c r="EU300" s="3001">
        <v>4163283</v>
      </c>
      <c r="EV300" s="2998">
        <v>45875</v>
      </c>
      <c r="EW300" s="259">
        <v>4163300</v>
      </c>
      <c r="EX300" s="2998"/>
      <c r="EY300" s="2997"/>
      <c r="EZ300" s="2998"/>
      <c r="FA300" s="2997"/>
      <c r="FB300" s="2998"/>
      <c r="FC300" s="2997"/>
      <c r="FD300" s="2998">
        <v>45854</v>
      </c>
      <c r="FE300" s="2997">
        <v>4163263</v>
      </c>
      <c r="FF300" s="2996"/>
      <c r="FG300" s="2997"/>
      <c r="FH300" s="2998"/>
      <c r="FI300" s="2997"/>
      <c r="FJ300" s="154">
        <v>45875</v>
      </c>
      <c r="FK300" s="2587">
        <v>4163284</v>
      </c>
      <c r="FL300" s="155">
        <f t="shared" si="613"/>
        <v>1</v>
      </c>
      <c r="FM300" s="2999"/>
      <c r="FN300" s="2998"/>
      <c r="FO300" s="2997"/>
      <c r="FP300" s="2998"/>
      <c r="FQ300" s="2997"/>
      <c r="FS300" s="2998"/>
      <c r="FT300" s="2997"/>
    </row>
    <row r="301" spans="1:176" ht="18.600000000000001" customHeight="1">
      <c r="A301" s="228">
        <f t="shared" si="634"/>
        <v>291</v>
      </c>
      <c r="B301" s="343" t="str">
        <f t="shared" si="616"/>
        <v>4IE</v>
      </c>
      <c r="C301" s="1749">
        <v>45901</v>
      </c>
      <c r="D301" s="3007" t="s">
        <v>495</v>
      </c>
      <c r="E301" s="3008">
        <v>72420023</v>
      </c>
      <c r="F301" s="2947" t="s">
        <v>2254</v>
      </c>
      <c r="G301" s="3009"/>
      <c r="H301" s="1787" t="s">
        <v>632</v>
      </c>
      <c r="I301" s="3010" t="s">
        <v>61</v>
      </c>
      <c r="J301" s="3010" t="s">
        <v>1143</v>
      </c>
      <c r="K301" s="3011" t="s">
        <v>11</v>
      </c>
      <c r="L301" s="3012"/>
      <c r="M301" s="352">
        <v>45896</v>
      </c>
      <c r="N301" s="3013">
        <v>45888</v>
      </c>
      <c r="O301" s="3014">
        <v>45897</v>
      </c>
      <c r="P301" s="3013">
        <v>45889</v>
      </c>
      <c r="Q301" s="3014">
        <v>45898</v>
      </c>
      <c r="R301" s="3013">
        <v>45897</v>
      </c>
      <c r="S301" s="3014">
        <v>45898</v>
      </c>
      <c r="T301" s="3013">
        <v>45897</v>
      </c>
      <c r="U301" s="3015">
        <v>45902</v>
      </c>
      <c r="V301" s="3013">
        <v>45902</v>
      </c>
      <c r="W301" s="3016">
        <v>45904</v>
      </c>
      <c r="X301" s="3017">
        <v>45904</v>
      </c>
      <c r="Y301" s="3018">
        <v>45906</v>
      </c>
      <c r="Z301" s="3019">
        <v>45906</v>
      </c>
      <c r="AA301" s="3020"/>
      <c r="AB301" s="3019"/>
      <c r="AC301" s="251" t="s">
        <v>633</v>
      </c>
      <c r="AD301" s="3021"/>
      <c r="AE301" s="3022">
        <v>5</v>
      </c>
      <c r="AF301" s="363" t="str">
        <f t="shared" si="622"/>
        <v>4IE</v>
      </c>
      <c r="AG301" s="3023"/>
      <c r="AH301" s="3023"/>
      <c r="AI301" s="3023">
        <v>1</v>
      </c>
      <c r="AJ301" s="3023"/>
      <c r="AK301" s="3023"/>
      <c r="AL301" s="3023"/>
      <c r="AM301" s="3023"/>
      <c r="AN301" s="3023">
        <v>1</v>
      </c>
      <c r="AO301" s="3023">
        <v>1</v>
      </c>
      <c r="AP301" s="3024">
        <v>1</v>
      </c>
      <c r="AQ301" s="3023"/>
      <c r="AR301" s="3023">
        <v>1</v>
      </c>
      <c r="AS301" s="3023"/>
      <c r="AT301" s="3023"/>
      <c r="AU301" s="3025">
        <f t="shared" si="635"/>
        <v>2</v>
      </c>
      <c r="AV301" s="3026">
        <f t="shared" si="664"/>
        <v>1</v>
      </c>
      <c r="AW301" s="590">
        <v>45861</v>
      </c>
      <c r="AX301" s="369">
        <v>4163251</v>
      </c>
      <c r="AY301" s="154">
        <v>45861</v>
      </c>
      <c r="AZ301" s="367">
        <v>4163252</v>
      </c>
      <c r="BA301" s="154">
        <v>45861</v>
      </c>
      <c r="BB301" s="367">
        <v>4163253</v>
      </c>
      <c r="BC301" s="368">
        <v>45861</v>
      </c>
      <c r="BD301" s="369">
        <v>4163254</v>
      </c>
      <c r="BE301" s="154">
        <v>45861</v>
      </c>
      <c r="BF301" s="367">
        <v>4163255</v>
      </c>
      <c r="BG301" s="368">
        <v>45861</v>
      </c>
      <c r="BH301" s="367">
        <v>4163256</v>
      </c>
      <c r="BI301" s="154" t="str">
        <f t="shared" si="672"/>
        <v>-</v>
      </c>
      <c r="BJ301" s="367"/>
      <c r="BK301" s="154" t="str">
        <f t="shared" si="650"/>
        <v>-</v>
      </c>
      <c r="BL301" s="367"/>
      <c r="BM301" s="154" t="str">
        <f t="shared" si="651"/>
        <v>-</v>
      </c>
      <c r="BN301" s="367"/>
      <c r="BO301" s="3027" t="str">
        <f t="shared" si="636"/>
        <v>-</v>
      </c>
      <c r="BP301" s="3028"/>
      <c r="BQ301" s="3029">
        <v>45833</v>
      </c>
      <c r="BR301" s="3030">
        <v>4163238</v>
      </c>
      <c r="BS301" s="3029" t="str">
        <f t="shared" si="674"/>
        <v>-</v>
      </c>
      <c r="BT301" s="3030"/>
      <c r="BU301" s="3029" t="str">
        <f t="shared" si="675"/>
        <v>-</v>
      </c>
      <c r="BV301" s="3030"/>
      <c r="BW301" s="3029" t="str">
        <f t="shared" si="676"/>
        <v>-</v>
      </c>
      <c r="BX301" s="3028"/>
      <c r="BY301" s="3029" t="str">
        <f t="shared" si="677"/>
        <v>-</v>
      </c>
      <c r="BZ301" s="3030"/>
      <c r="CA301" s="3029" t="str">
        <f t="shared" si="678"/>
        <v>-</v>
      </c>
      <c r="CB301" s="3028"/>
      <c r="CC301" s="3029" t="str">
        <f t="shared" si="679"/>
        <v>-</v>
      </c>
      <c r="CD301" s="3028"/>
      <c r="CE301" s="3029" t="str">
        <f t="shared" si="637"/>
        <v>-</v>
      </c>
      <c r="CF301" s="3030"/>
      <c r="CG301" s="3027" t="str">
        <f t="shared" si="638"/>
        <v>-</v>
      </c>
      <c r="CH301" s="3028"/>
      <c r="CI301" s="3029" t="str">
        <f t="shared" si="639"/>
        <v>-</v>
      </c>
      <c r="CJ301" s="3030"/>
      <c r="CK301" s="3029" t="str">
        <f t="shared" si="640"/>
        <v>-</v>
      </c>
      <c r="CL301" s="3028"/>
      <c r="CM301" s="3029" t="str">
        <f t="shared" si="641"/>
        <v>-</v>
      </c>
      <c r="CN301" s="3028"/>
      <c r="CO301" s="3027" t="str">
        <f t="shared" si="642"/>
        <v>-</v>
      </c>
      <c r="CP301" s="3028"/>
      <c r="CQ301" s="3027" t="str">
        <f t="shared" si="643"/>
        <v>-</v>
      </c>
      <c r="CR301" s="3028"/>
      <c r="CS301" s="3029" t="str">
        <f t="shared" si="644"/>
        <v>-</v>
      </c>
      <c r="CT301" s="3028"/>
      <c r="CU301" s="3027"/>
      <c r="CV301" s="3028"/>
      <c r="CW301" s="3029" t="str">
        <f t="shared" si="645"/>
        <v>-</v>
      </c>
      <c r="CX301" s="3028"/>
      <c r="CY301" s="3027" t="str">
        <f t="shared" si="646"/>
        <v>-</v>
      </c>
      <c r="CZ301" s="3028"/>
      <c r="DA301" s="3029" t="str">
        <f t="shared" si="647"/>
        <v>-</v>
      </c>
      <c r="DB301" s="3030"/>
      <c r="DC301" s="3027" t="str">
        <f t="shared" si="648"/>
        <v>-</v>
      </c>
      <c r="DD301" s="3028"/>
      <c r="DE301" s="3031">
        <f t="shared" si="623"/>
        <v>0</v>
      </c>
      <c r="DF301" s="3032"/>
      <c r="DG301" s="818">
        <f t="shared" si="680"/>
        <v>0</v>
      </c>
      <c r="DH301" s="3033"/>
      <c r="DI301" s="3029">
        <f t="shared" si="665"/>
        <v>0</v>
      </c>
      <c r="DJ301" s="3032"/>
      <c r="DK301" s="2395">
        <v>45756</v>
      </c>
      <c r="DL301" s="2396">
        <v>4163128</v>
      </c>
      <c r="DM301" s="3031">
        <f t="shared" si="673"/>
        <v>0</v>
      </c>
      <c r="DN301" s="3032"/>
      <c r="DO301" s="3027">
        <f t="shared" si="666"/>
        <v>0</v>
      </c>
      <c r="DP301" s="3033"/>
      <c r="DQ301" s="3027">
        <f t="shared" si="667"/>
        <v>0</v>
      </c>
      <c r="DR301" s="3032"/>
      <c r="DS301" s="3027">
        <f t="shared" si="668"/>
        <v>0</v>
      </c>
      <c r="DT301" s="3033"/>
      <c r="DU301" s="3027">
        <f t="shared" si="669"/>
        <v>0</v>
      </c>
      <c r="DV301" s="3032"/>
      <c r="DW301" s="368">
        <v>45833</v>
      </c>
      <c r="DX301" s="372">
        <v>4163232</v>
      </c>
      <c r="DY301" s="3029">
        <v>45798</v>
      </c>
      <c r="DZ301" s="3032">
        <v>4163195</v>
      </c>
      <c r="EA301" s="3029">
        <v>45847</v>
      </c>
      <c r="EB301" s="3032">
        <v>4163258</v>
      </c>
      <c r="EC301" s="820">
        <f>IF(AQ301=1,1,0)</f>
        <v>0</v>
      </c>
      <c r="ED301" s="3034"/>
      <c r="EE301" s="822">
        <v>45885</v>
      </c>
      <c r="EF301" s="1846">
        <v>4063333</v>
      </c>
      <c r="EG301" s="273"/>
      <c r="EH301" s="274"/>
      <c r="EI301" s="275"/>
      <c r="EJ301" s="276"/>
      <c r="EK301" s="275"/>
      <c r="EL301" s="277"/>
      <c r="EM301" s="829" t="str">
        <f t="shared" si="670"/>
        <v xml:space="preserve"> </v>
      </c>
      <c r="EN301" s="3033"/>
      <c r="EO301" s="3027">
        <f t="shared" si="671"/>
        <v>0</v>
      </c>
      <c r="EP301" s="3032"/>
      <c r="ER301" s="3035"/>
      <c r="ET301" s="3029" t="str">
        <f>IF($AE301=0,"　",VLOOKUP($AE301,ﾚｰｻﾞOP,60,0))</f>
        <v>-</v>
      </c>
      <c r="EU301" s="3032"/>
      <c r="EV301" s="3029" t="str">
        <f>IF($AE301=0,"　",VLOOKUP($AE301,ﾚｰｻﾞOP,60,0))</f>
        <v>-</v>
      </c>
      <c r="EW301" s="3032"/>
      <c r="EX301" s="3029"/>
      <c r="EY301" s="3028"/>
      <c r="EZ301" s="3029"/>
      <c r="FA301" s="3028"/>
      <c r="FB301" s="3029"/>
      <c r="FC301" s="3028"/>
      <c r="FD301" s="3029"/>
      <c r="FE301" s="3028"/>
      <c r="FF301" s="3027"/>
      <c r="FG301" s="3028"/>
      <c r="FH301" s="3029"/>
      <c r="FI301" s="3028"/>
      <c r="FJ301" s="154" t="str">
        <f>IF($AE301=0,"　",VLOOKUP($AE301,ﾚｰｻﾞOP,67,0))</f>
        <v>-</v>
      </c>
      <c r="FK301" s="3032"/>
      <c r="FL301" s="155" t="str">
        <f t="shared" si="613"/>
        <v>-</v>
      </c>
      <c r="FM301" s="3030"/>
      <c r="FN301" s="3029"/>
      <c r="FO301" s="3028"/>
      <c r="FP301" s="3029"/>
      <c r="FQ301" s="3028"/>
      <c r="FS301" s="3029"/>
      <c r="FT301" s="3028"/>
    </row>
    <row r="302" spans="1:176" ht="18.600000000000001" customHeight="1">
      <c r="A302" s="228">
        <f t="shared" si="634"/>
        <v>292</v>
      </c>
      <c r="B302" s="343" t="str">
        <f t="shared" si="616"/>
        <v>4IE</v>
      </c>
      <c r="C302" s="1749">
        <v>45901</v>
      </c>
      <c r="D302" s="3036" t="s">
        <v>1024</v>
      </c>
      <c r="E302" s="3037">
        <v>89610111</v>
      </c>
      <c r="F302" s="2947" t="s">
        <v>2255</v>
      </c>
      <c r="G302" s="3038"/>
      <c r="H302" s="3039" t="s">
        <v>630</v>
      </c>
      <c r="I302" s="3040" t="s">
        <v>64</v>
      </c>
      <c r="J302" s="3040" t="s">
        <v>20</v>
      </c>
      <c r="K302" s="3041" t="s">
        <v>11</v>
      </c>
      <c r="L302" s="3042"/>
      <c r="M302" s="352">
        <v>45896</v>
      </c>
      <c r="N302" s="3043"/>
      <c r="O302" s="3044">
        <v>45897</v>
      </c>
      <c r="P302" s="3043">
        <v>45898</v>
      </c>
      <c r="Q302" s="3044">
        <v>45898</v>
      </c>
      <c r="R302" s="3043">
        <v>45898</v>
      </c>
      <c r="S302" s="3044">
        <v>45898</v>
      </c>
      <c r="T302" s="3043">
        <v>45897</v>
      </c>
      <c r="U302" s="3045">
        <v>45902</v>
      </c>
      <c r="V302" s="3043">
        <v>45904</v>
      </c>
      <c r="W302" s="3046">
        <v>45904</v>
      </c>
      <c r="X302" s="3047">
        <v>45905</v>
      </c>
      <c r="Y302" s="3048">
        <v>45909</v>
      </c>
      <c r="Z302" s="3049">
        <v>45909</v>
      </c>
      <c r="AA302" s="3050"/>
      <c r="AB302" s="3049"/>
      <c r="AC302" s="3051"/>
      <c r="AD302" s="3052"/>
      <c r="AE302" s="3053">
        <v>25</v>
      </c>
      <c r="AF302" s="363" t="str">
        <f t="shared" si="622"/>
        <v>4IE</v>
      </c>
      <c r="AG302" s="3054"/>
      <c r="AH302" s="3054"/>
      <c r="AI302" s="3054"/>
      <c r="AJ302" s="3054"/>
      <c r="AK302" s="3054"/>
      <c r="AL302" s="3054"/>
      <c r="AM302" s="3054"/>
      <c r="AN302" s="3054"/>
      <c r="AO302" s="3054"/>
      <c r="AP302" s="3055"/>
      <c r="AQ302" s="3054"/>
      <c r="AR302" s="3054"/>
      <c r="AS302" s="3054"/>
      <c r="AT302" s="3054"/>
      <c r="AU302" s="3056">
        <f t="shared" si="635"/>
        <v>0</v>
      </c>
      <c r="AV302" s="3057">
        <f t="shared" si="664"/>
        <v>0</v>
      </c>
      <c r="AW302" s="590" t="str">
        <f>IF($AE302=0,"　",VLOOKUP($AE302,ﾚｰｻﾞOP,5,0))</f>
        <v>-</v>
      </c>
      <c r="AX302" s="369"/>
      <c r="AY302" s="154" t="str">
        <f>IF($AE302=0,"　",VLOOKUP($AE302,ﾚｰｻﾞOP,6,0))</f>
        <v>-</v>
      </c>
      <c r="AZ302" s="367"/>
      <c r="BA302" s="154" t="str">
        <f>IF($AE302=0,"　",VLOOKUP($AE302,ﾚｰｻﾞOP,7,0))</f>
        <v>-</v>
      </c>
      <c r="BB302" s="367"/>
      <c r="BC302" s="368" t="str">
        <f>IF($AE302=0,"　",VLOOKUP($AE302,ﾚｰｻﾞOP,8,0))</f>
        <v>-</v>
      </c>
      <c r="BD302" s="369"/>
      <c r="BE302" s="154" t="str">
        <f>IF($AE302=0,"　",VLOOKUP($AE302,ﾚｰｻﾞOP,9,0))</f>
        <v>-</v>
      </c>
      <c r="BF302" s="367"/>
      <c r="BG302" s="368" t="str">
        <f>IF($AE302=0,"　",VLOOKUP($AE302,ﾚｰｻﾞOP,10,0))</f>
        <v>-</v>
      </c>
      <c r="BH302" s="367"/>
      <c r="BI302" s="154" t="str">
        <f t="shared" si="672"/>
        <v>-</v>
      </c>
      <c r="BJ302" s="367"/>
      <c r="BK302" s="154" t="str">
        <f t="shared" si="650"/>
        <v>-</v>
      </c>
      <c r="BL302" s="367"/>
      <c r="BM302" s="154" t="str">
        <f t="shared" si="651"/>
        <v>-</v>
      </c>
      <c r="BN302" s="367"/>
      <c r="BO302" s="3058" t="str">
        <f t="shared" si="636"/>
        <v>-</v>
      </c>
      <c r="BP302" s="3059"/>
      <c r="BQ302" s="3060" t="str">
        <f t="shared" ref="BQ302:BQ323" si="681">IF($AE302=0,"　",VLOOKUP($AE302,ﾚｰｻﾞOP,12,0))</f>
        <v>-</v>
      </c>
      <c r="BR302" s="3061"/>
      <c r="BS302" s="3060" t="str">
        <f t="shared" si="674"/>
        <v>-</v>
      </c>
      <c r="BT302" s="3061"/>
      <c r="BU302" s="3060" t="str">
        <f t="shared" si="675"/>
        <v>-</v>
      </c>
      <c r="BV302" s="3061"/>
      <c r="BW302" s="3060" t="str">
        <f t="shared" si="676"/>
        <v>-</v>
      </c>
      <c r="BX302" s="3059"/>
      <c r="BY302" s="3060" t="str">
        <f t="shared" si="677"/>
        <v>-</v>
      </c>
      <c r="BZ302" s="3061"/>
      <c r="CA302" s="3060" t="str">
        <f t="shared" si="678"/>
        <v>-</v>
      </c>
      <c r="CB302" s="3059"/>
      <c r="CC302" s="3060" t="str">
        <f t="shared" si="679"/>
        <v>-</v>
      </c>
      <c r="CD302" s="3059"/>
      <c r="CE302" s="3060" t="str">
        <f t="shared" si="637"/>
        <v>-</v>
      </c>
      <c r="CF302" s="3061"/>
      <c r="CG302" s="3058" t="str">
        <f t="shared" si="638"/>
        <v>-</v>
      </c>
      <c r="CH302" s="3059"/>
      <c r="CI302" s="3060" t="str">
        <f t="shared" si="639"/>
        <v>-</v>
      </c>
      <c r="CJ302" s="3061"/>
      <c r="CK302" s="3060" t="str">
        <f t="shared" si="640"/>
        <v>-</v>
      </c>
      <c r="CL302" s="3059"/>
      <c r="CM302" s="3060" t="str">
        <f t="shared" si="641"/>
        <v>-</v>
      </c>
      <c r="CN302" s="3059"/>
      <c r="CO302" s="3058" t="str">
        <f t="shared" si="642"/>
        <v>-</v>
      </c>
      <c r="CP302" s="3059"/>
      <c r="CQ302" s="3058" t="str">
        <f t="shared" si="643"/>
        <v>-</v>
      </c>
      <c r="CR302" s="3059"/>
      <c r="CS302" s="3060" t="str">
        <f t="shared" si="644"/>
        <v>-</v>
      </c>
      <c r="CT302" s="3059"/>
      <c r="CU302" s="3058"/>
      <c r="CV302" s="3059"/>
      <c r="CW302" s="3060" t="str">
        <f t="shared" si="645"/>
        <v>-</v>
      </c>
      <c r="CX302" s="3059"/>
      <c r="CY302" s="3058" t="str">
        <f t="shared" si="646"/>
        <v>-</v>
      </c>
      <c r="CZ302" s="3059"/>
      <c r="DA302" s="3060" t="str">
        <f t="shared" si="647"/>
        <v>-</v>
      </c>
      <c r="DB302" s="3061"/>
      <c r="DC302" s="3058" t="str">
        <f t="shared" si="648"/>
        <v>-</v>
      </c>
      <c r="DD302" s="3059"/>
      <c r="DE302" s="3062">
        <f t="shared" si="623"/>
        <v>0</v>
      </c>
      <c r="DF302" s="3063"/>
      <c r="DG302" s="818">
        <f t="shared" si="680"/>
        <v>0</v>
      </c>
      <c r="DH302" s="3064"/>
      <c r="DI302" s="3060">
        <f t="shared" si="665"/>
        <v>0</v>
      </c>
      <c r="DJ302" s="3063"/>
      <c r="DK302" s="3062">
        <f t="shared" ref="DK302:DK308" si="682">IF(AU302=2,1,0)</f>
        <v>0</v>
      </c>
      <c r="DL302" s="3063"/>
      <c r="DM302" s="3062">
        <f t="shared" si="673"/>
        <v>0</v>
      </c>
      <c r="DN302" s="3063"/>
      <c r="DO302" s="3058">
        <f t="shared" si="666"/>
        <v>0</v>
      </c>
      <c r="DP302" s="3064"/>
      <c r="DQ302" s="3058">
        <f t="shared" si="667"/>
        <v>0</v>
      </c>
      <c r="DR302" s="3063"/>
      <c r="DS302" s="3058">
        <f t="shared" si="668"/>
        <v>0</v>
      </c>
      <c r="DT302" s="3064"/>
      <c r="DU302" s="3058">
        <f t="shared" si="669"/>
        <v>0</v>
      </c>
      <c r="DV302" s="3063"/>
      <c r="DW302" s="3065">
        <f>IF(AN302=1,1,0)</f>
        <v>0</v>
      </c>
      <c r="DX302" s="3064"/>
      <c r="DY302" s="3060">
        <f t="shared" ref="DY302:DY319" si="683">IF(AO302=1,1,0)</f>
        <v>0</v>
      </c>
      <c r="DZ302" s="3063"/>
      <c r="EA302" s="3060">
        <f>IF(AP302=1,1,0)</f>
        <v>0</v>
      </c>
      <c r="EB302" s="3063"/>
      <c r="EC302" s="820">
        <f>IF(AQ302=1,1,0)</f>
        <v>0</v>
      </c>
      <c r="ED302" s="3066"/>
      <c r="EE302" s="822">
        <f>IF(AV302=0,0,1)</f>
        <v>0</v>
      </c>
      <c r="EF302" s="3067"/>
      <c r="EG302" s="273"/>
      <c r="EH302" s="274"/>
      <c r="EI302" s="275"/>
      <c r="EJ302" s="276"/>
      <c r="EK302" s="275"/>
      <c r="EL302" s="277"/>
      <c r="EM302" s="829" t="str">
        <f t="shared" si="670"/>
        <v xml:space="preserve"> </v>
      </c>
      <c r="EN302" s="3064"/>
      <c r="EO302" s="3058">
        <f t="shared" si="671"/>
        <v>0</v>
      </c>
      <c r="EP302" s="3063"/>
      <c r="ER302" s="3068"/>
      <c r="ET302" s="3060">
        <v>45875</v>
      </c>
      <c r="EU302" s="3063">
        <v>4163283</v>
      </c>
      <c r="EV302" s="3060">
        <v>45875</v>
      </c>
      <c r="EW302" s="259">
        <v>4163300</v>
      </c>
      <c r="EX302" s="3060"/>
      <c r="EY302" s="3059"/>
      <c r="EZ302" s="3060"/>
      <c r="FA302" s="3059"/>
      <c r="FB302" s="3060"/>
      <c r="FC302" s="3059"/>
      <c r="FD302" s="3060">
        <v>45854</v>
      </c>
      <c r="FE302" s="3059">
        <v>4163263</v>
      </c>
      <c r="FF302" s="3058"/>
      <c r="FG302" s="3059"/>
      <c r="FH302" s="3060">
        <v>45840</v>
      </c>
      <c r="FI302" s="3059">
        <v>4163264</v>
      </c>
      <c r="FJ302" s="154">
        <v>45875</v>
      </c>
      <c r="FK302" s="2587">
        <v>4163284</v>
      </c>
      <c r="FL302" s="155">
        <f t="shared" si="613"/>
        <v>1</v>
      </c>
      <c r="FM302" s="3061"/>
      <c r="FN302" s="1907"/>
      <c r="FO302" s="3059"/>
      <c r="FP302" s="3060"/>
      <c r="FQ302" s="3059"/>
      <c r="FS302" s="3060"/>
      <c r="FT302" s="3059"/>
    </row>
    <row r="303" spans="1:176" ht="18.600000000000001" customHeight="1">
      <c r="A303" s="228">
        <f t="shared" si="634"/>
        <v>293</v>
      </c>
      <c r="B303" s="343" t="str">
        <f t="shared" si="616"/>
        <v>4IE</v>
      </c>
      <c r="C303" s="1749">
        <v>45901</v>
      </c>
      <c r="D303" s="3069" t="s">
        <v>990</v>
      </c>
      <c r="E303" s="3070">
        <v>89610116</v>
      </c>
      <c r="F303" s="2947" t="s">
        <v>1261</v>
      </c>
      <c r="G303" s="3071"/>
      <c r="H303" s="3072" t="s">
        <v>630</v>
      </c>
      <c r="I303" s="3073" t="s">
        <v>992</v>
      </c>
      <c r="J303" s="3073" t="s">
        <v>21</v>
      </c>
      <c r="K303" s="3074" t="s">
        <v>11</v>
      </c>
      <c r="L303" s="3075"/>
      <c r="M303" s="352">
        <v>45897</v>
      </c>
      <c r="N303" s="3076"/>
      <c r="O303" s="3077">
        <v>45898</v>
      </c>
      <c r="P303" s="3076">
        <v>45898</v>
      </c>
      <c r="Q303" s="3077">
        <v>45899</v>
      </c>
      <c r="R303" s="3076">
        <v>45898</v>
      </c>
      <c r="S303" s="3077">
        <v>45899</v>
      </c>
      <c r="T303" s="3076">
        <v>45902</v>
      </c>
      <c r="U303" s="3078">
        <v>45903</v>
      </c>
      <c r="V303" s="3076">
        <v>45905</v>
      </c>
      <c r="W303" s="3079">
        <v>45905</v>
      </c>
      <c r="X303" s="3080">
        <v>45906</v>
      </c>
      <c r="Y303" s="3081">
        <v>45910</v>
      </c>
      <c r="Z303" s="3082">
        <v>45909</v>
      </c>
      <c r="AA303" s="3083"/>
      <c r="AB303" s="3082"/>
      <c r="AC303" s="3084"/>
      <c r="AD303" s="3085"/>
      <c r="AE303" s="3086">
        <v>25</v>
      </c>
      <c r="AF303" s="363" t="str">
        <f t="shared" si="622"/>
        <v>4IE</v>
      </c>
      <c r="AG303" s="3087"/>
      <c r="AH303" s="3087"/>
      <c r="AI303" s="3087"/>
      <c r="AJ303" s="3087"/>
      <c r="AK303" s="3087"/>
      <c r="AL303" s="3087"/>
      <c r="AM303" s="3087"/>
      <c r="AN303" s="3087"/>
      <c r="AO303" s="3087"/>
      <c r="AP303" s="3088"/>
      <c r="AQ303" s="3087"/>
      <c r="AR303" s="3087"/>
      <c r="AS303" s="3087"/>
      <c r="AT303" s="3087"/>
      <c r="AU303" s="2843">
        <f t="shared" si="635"/>
        <v>0</v>
      </c>
      <c r="AV303" s="3089">
        <f t="shared" si="664"/>
        <v>0</v>
      </c>
      <c r="AW303" s="590" t="str">
        <f>IF($AE303=0,"　",VLOOKUP($AE303,ﾚｰｻﾞOP,5,0))</f>
        <v>-</v>
      </c>
      <c r="AX303" s="369"/>
      <c r="AY303" s="154" t="str">
        <f>IF($AE303=0,"　",VLOOKUP($AE303,ﾚｰｻﾞOP,6,0))</f>
        <v>-</v>
      </c>
      <c r="AZ303" s="367"/>
      <c r="BA303" s="154" t="str">
        <f>IF($AE303=0,"　",VLOOKUP($AE303,ﾚｰｻﾞOP,7,0))</f>
        <v>-</v>
      </c>
      <c r="BB303" s="367"/>
      <c r="BC303" s="368" t="str">
        <f>IF($AE303=0,"　",VLOOKUP($AE303,ﾚｰｻﾞOP,8,0))</f>
        <v>-</v>
      </c>
      <c r="BD303" s="369"/>
      <c r="BE303" s="154" t="str">
        <f>IF($AE303=0,"　",VLOOKUP($AE303,ﾚｰｻﾞOP,9,0))</f>
        <v>-</v>
      </c>
      <c r="BF303" s="367"/>
      <c r="BG303" s="368" t="str">
        <f>IF($AE303=0,"　",VLOOKUP($AE303,ﾚｰｻﾞOP,10,0))</f>
        <v>-</v>
      </c>
      <c r="BH303" s="367"/>
      <c r="BI303" s="154" t="str">
        <f t="shared" si="672"/>
        <v>-</v>
      </c>
      <c r="BJ303" s="367"/>
      <c r="BK303" s="154" t="str">
        <f t="shared" si="650"/>
        <v>-</v>
      </c>
      <c r="BL303" s="367"/>
      <c r="BM303" s="154" t="str">
        <f t="shared" si="651"/>
        <v>-</v>
      </c>
      <c r="BN303" s="367"/>
      <c r="BO303" s="3090" t="str">
        <f t="shared" si="636"/>
        <v>-</v>
      </c>
      <c r="BP303" s="3091"/>
      <c r="BQ303" s="3092" t="str">
        <f t="shared" si="681"/>
        <v>-</v>
      </c>
      <c r="BR303" s="3093"/>
      <c r="BS303" s="3092" t="str">
        <f t="shared" si="674"/>
        <v>-</v>
      </c>
      <c r="BT303" s="3093"/>
      <c r="BU303" s="3092" t="str">
        <f t="shared" si="675"/>
        <v>-</v>
      </c>
      <c r="BV303" s="3093"/>
      <c r="BW303" s="3092" t="str">
        <f t="shared" si="676"/>
        <v>-</v>
      </c>
      <c r="BX303" s="3091"/>
      <c r="BY303" s="3092" t="str">
        <f t="shared" si="677"/>
        <v>-</v>
      </c>
      <c r="BZ303" s="3093"/>
      <c r="CA303" s="3092" t="str">
        <f t="shared" si="678"/>
        <v>-</v>
      </c>
      <c r="CB303" s="3091"/>
      <c r="CC303" s="3092" t="str">
        <f t="shared" si="679"/>
        <v>-</v>
      </c>
      <c r="CD303" s="3091"/>
      <c r="CE303" s="3092" t="str">
        <f t="shared" si="637"/>
        <v>-</v>
      </c>
      <c r="CF303" s="3093"/>
      <c r="CG303" s="3090" t="str">
        <f t="shared" si="638"/>
        <v>-</v>
      </c>
      <c r="CH303" s="3091"/>
      <c r="CI303" s="3092" t="str">
        <f t="shared" si="639"/>
        <v>-</v>
      </c>
      <c r="CJ303" s="3093"/>
      <c r="CK303" s="3092" t="str">
        <f t="shared" si="640"/>
        <v>-</v>
      </c>
      <c r="CL303" s="3091"/>
      <c r="CM303" s="3092" t="str">
        <f t="shared" si="641"/>
        <v>-</v>
      </c>
      <c r="CN303" s="3091"/>
      <c r="CO303" s="3090" t="str">
        <f t="shared" si="642"/>
        <v>-</v>
      </c>
      <c r="CP303" s="3091"/>
      <c r="CQ303" s="3090" t="str">
        <f t="shared" si="643"/>
        <v>-</v>
      </c>
      <c r="CR303" s="3091"/>
      <c r="CS303" s="3092" t="str">
        <f t="shared" si="644"/>
        <v>-</v>
      </c>
      <c r="CT303" s="3091"/>
      <c r="CU303" s="3090"/>
      <c r="CV303" s="3091"/>
      <c r="CW303" s="3092" t="str">
        <f t="shared" si="645"/>
        <v>-</v>
      </c>
      <c r="CX303" s="3091"/>
      <c r="CY303" s="3090" t="str">
        <f t="shared" si="646"/>
        <v>-</v>
      </c>
      <c r="CZ303" s="3091"/>
      <c r="DA303" s="3092" t="str">
        <f t="shared" si="647"/>
        <v>-</v>
      </c>
      <c r="DB303" s="3093"/>
      <c r="DC303" s="3090" t="str">
        <f t="shared" si="648"/>
        <v>-</v>
      </c>
      <c r="DD303" s="3091"/>
      <c r="DE303" s="3094">
        <f t="shared" si="623"/>
        <v>0</v>
      </c>
      <c r="DF303" s="3095"/>
      <c r="DG303" s="818">
        <f t="shared" si="680"/>
        <v>0</v>
      </c>
      <c r="DH303" s="3096"/>
      <c r="DI303" s="3092">
        <f t="shared" si="665"/>
        <v>0</v>
      </c>
      <c r="DJ303" s="3095"/>
      <c r="DK303" s="3094">
        <f t="shared" si="682"/>
        <v>0</v>
      </c>
      <c r="DL303" s="3095"/>
      <c r="DM303" s="3094">
        <f t="shared" si="673"/>
        <v>0</v>
      </c>
      <c r="DN303" s="3095"/>
      <c r="DO303" s="3090">
        <f t="shared" si="666"/>
        <v>0</v>
      </c>
      <c r="DP303" s="3096"/>
      <c r="DQ303" s="3090">
        <f t="shared" si="667"/>
        <v>0</v>
      </c>
      <c r="DR303" s="3095"/>
      <c r="DS303" s="3090">
        <f t="shared" si="668"/>
        <v>0</v>
      </c>
      <c r="DT303" s="3096"/>
      <c r="DU303" s="3090">
        <f t="shared" si="669"/>
        <v>0</v>
      </c>
      <c r="DV303" s="3095"/>
      <c r="DW303" s="3097">
        <f>IF(AN303=1,1,0)</f>
        <v>0</v>
      </c>
      <c r="DX303" s="3096"/>
      <c r="DY303" s="3092">
        <f t="shared" si="683"/>
        <v>0</v>
      </c>
      <c r="DZ303" s="3095"/>
      <c r="EA303" s="3092">
        <f>IF(AP303=1,1,0)</f>
        <v>0</v>
      </c>
      <c r="EB303" s="3095"/>
      <c r="EC303" s="820">
        <f>IF(AQ303=1,1,0)</f>
        <v>0</v>
      </c>
      <c r="ED303" s="3098"/>
      <c r="EE303" s="822">
        <f>IF(AV303=0,0,1)</f>
        <v>0</v>
      </c>
      <c r="EF303" s="3099"/>
      <c r="EG303" s="273"/>
      <c r="EH303" s="274"/>
      <c r="EI303" s="275"/>
      <c r="EJ303" s="276"/>
      <c r="EK303" s="275"/>
      <c r="EL303" s="277"/>
      <c r="EM303" s="829" t="str">
        <f t="shared" si="670"/>
        <v xml:space="preserve"> </v>
      </c>
      <c r="EN303" s="3096"/>
      <c r="EO303" s="3090">
        <f t="shared" si="671"/>
        <v>0</v>
      </c>
      <c r="EP303" s="3095"/>
      <c r="ER303" s="3100"/>
      <c r="ET303" s="3092">
        <v>45875</v>
      </c>
      <c r="EU303" s="3095">
        <v>4163283</v>
      </c>
      <c r="EV303" s="3092">
        <v>45875</v>
      </c>
      <c r="EW303" s="259">
        <v>4163300</v>
      </c>
      <c r="EX303" s="3092"/>
      <c r="EY303" s="3091"/>
      <c r="EZ303" s="3092">
        <v>45791</v>
      </c>
      <c r="FA303" s="3091">
        <v>4163174</v>
      </c>
      <c r="FB303" s="3092"/>
      <c r="FC303" s="3091"/>
      <c r="FD303" s="3092">
        <v>45854</v>
      </c>
      <c r="FE303" s="3091">
        <v>4163263</v>
      </c>
      <c r="FF303" s="3090"/>
      <c r="FG303" s="3091"/>
      <c r="FH303" s="3092"/>
      <c r="FI303" s="3091"/>
      <c r="FJ303" s="154">
        <v>46240</v>
      </c>
      <c r="FK303" s="2587">
        <v>4163284</v>
      </c>
      <c r="FL303" s="155">
        <f t="shared" si="613"/>
        <v>1</v>
      </c>
      <c r="FM303" s="3093"/>
      <c r="FN303" s="3092"/>
      <c r="FO303" s="3091"/>
      <c r="FP303" s="3092">
        <v>1</v>
      </c>
      <c r="FQ303" s="3091"/>
      <c r="FS303" s="3092"/>
      <c r="FT303" s="3091"/>
    </row>
    <row r="304" spans="1:176" ht="18.600000000000001" customHeight="1">
      <c r="A304" s="228">
        <f t="shared" si="634"/>
        <v>294</v>
      </c>
      <c r="B304" s="343" t="str">
        <f t="shared" si="616"/>
        <v>4IE</v>
      </c>
      <c r="C304" s="1749">
        <v>45901</v>
      </c>
      <c r="D304" s="3101" t="s">
        <v>1024</v>
      </c>
      <c r="E304" s="3102">
        <v>89610112</v>
      </c>
      <c r="F304" s="2947" t="s">
        <v>1262</v>
      </c>
      <c r="G304" s="3103"/>
      <c r="H304" s="3104" t="s">
        <v>630</v>
      </c>
      <c r="I304" s="3105" t="s">
        <v>64</v>
      </c>
      <c r="J304" s="3105" t="s">
        <v>20</v>
      </c>
      <c r="K304" s="3106" t="s">
        <v>11</v>
      </c>
      <c r="L304" s="3107"/>
      <c r="M304" s="352">
        <v>45897</v>
      </c>
      <c r="N304" s="3108"/>
      <c r="O304" s="3109">
        <v>45898</v>
      </c>
      <c r="P304" s="3108">
        <v>45898</v>
      </c>
      <c r="Q304" s="3109">
        <v>45899</v>
      </c>
      <c r="R304" s="3108">
        <v>45902</v>
      </c>
      <c r="S304" s="3109">
        <v>45899</v>
      </c>
      <c r="T304" s="3108">
        <v>45903</v>
      </c>
      <c r="U304" s="3110">
        <v>45903</v>
      </c>
      <c r="V304" s="3108">
        <v>45906</v>
      </c>
      <c r="W304" s="3111">
        <v>45905</v>
      </c>
      <c r="X304" s="3112">
        <v>45909</v>
      </c>
      <c r="Y304" s="3113">
        <v>45911</v>
      </c>
      <c r="Z304" s="3114">
        <v>45910</v>
      </c>
      <c r="AA304" s="3115"/>
      <c r="AB304" s="3114"/>
      <c r="AC304" s="3116"/>
      <c r="AD304" s="3117"/>
      <c r="AE304" s="3118">
        <v>25</v>
      </c>
      <c r="AF304" s="363" t="str">
        <f t="shared" si="622"/>
        <v>4IE</v>
      </c>
      <c r="AG304" s="3119"/>
      <c r="AH304" s="3119"/>
      <c r="AI304" s="3119"/>
      <c r="AJ304" s="3119"/>
      <c r="AK304" s="3119"/>
      <c r="AL304" s="3119"/>
      <c r="AM304" s="3119"/>
      <c r="AN304" s="3119"/>
      <c r="AO304" s="3119"/>
      <c r="AP304" s="3120"/>
      <c r="AQ304" s="3119"/>
      <c r="AR304" s="3119"/>
      <c r="AS304" s="3119"/>
      <c r="AT304" s="3119"/>
      <c r="AU304" s="2843">
        <f t="shared" si="635"/>
        <v>0</v>
      </c>
      <c r="AV304" s="3121">
        <f t="shared" si="664"/>
        <v>0</v>
      </c>
      <c r="AW304" s="590" t="str">
        <f>IF($AE304=0,"　",VLOOKUP($AE304,ﾚｰｻﾞOP,5,0))</f>
        <v>-</v>
      </c>
      <c r="AX304" s="369"/>
      <c r="AY304" s="154" t="str">
        <f>IF($AE304=0,"　",VLOOKUP($AE304,ﾚｰｻﾞOP,6,0))</f>
        <v>-</v>
      </c>
      <c r="AZ304" s="367"/>
      <c r="BA304" s="154" t="str">
        <f>IF($AE304=0,"　",VLOOKUP($AE304,ﾚｰｻﾞOP,7,0))</f>
        <v>-</v>
      </c>
      <c r="BB304" s="367"/>
      <c r="BC304" s="368" t="str">
        <f>IF($AE304=0,"　",VLOOKUP($AE304,ﾚｰｻﾞOP,8,0))</f>
        <v>-</v>
      </c>
      <c r="BD304" s="369"/>
      <c r="BE304" s="154" t="str">
        <f>IF($AE304=0,"　",VLOOKUP($AE304,ﾚｰｻﾞOP,9,0))</f>
        <v>-</v>
      </c>
      <c r="BF304" s="367"/>
      <c r="BG304" s="368" t="str">
        <f>IF($AE304=0,"　",VLOOKUP($AE304,ﾚｰｻﾞOP,10,0))</f>
        <v>-</v>
      </c>
      <c r="BH304" s="367"/>
      <c r="BI304" s="154" t="str">
        <f t="shared" si="672"/>
        <v>-</v>
      </c>
      <c r="BJ304" s="367"/>
      <c r="BK304" s="154" t="str">
        <f t="shared" si="650"/>
        <v>-</v>
      </c>
      <c r="BL304" s="367"/>
      <c r="BM304" s="154" t="str">
        <f t="shared" si="651"/>
        <v>-</v>
      </c>
      <c r="BN304" s="367"/>
      <c r="BO304" s="3122" t="str">
        <f t="shared" si="636"/>
        <v>-</v>
      </c>
      <c r="BP304" s="3123"/>
      <c r="BQ304" s="3124" t="str">
        <f t="shared" si="681"/>
        <v>-</v>
      </c>
      <c r="BR304" s="3125"/>
      <c r="BS304" s="3124" t="str">
        <f t="shared" si="674"/>
        <v>-</v>
      </c>
      <c r="BT304" s="3125"/>
      <c r="BU304" s="3124" t="str">
        <f t="shared" si="675"/>
        <v>-</v>
      </c>
      <c r="BV304" s="3125"/>
      <c r="BW304" s="3124" t="str">
        <f t="shared" si="676"/>
        <v>-</v>
      </c>
      <c r="BX304" s="3123"/>
      <c r="BY304" s="3124" t="str">
        <f t="shared" si="677"/>
        <v>-</v>
      </c>
      <c r="BZ304" s="3125"/>
      <c r="CA304" s="3124" t="str">
        <f t="shared" si="678"/>
        <v>-</v>
      </c>
      <c r="CB304" s="3123"/>
      <c r="CC304" s="3124" t="str">
        <f t="shared" si="679"/>
        <v>-</v>
      </c>
      <c r="CD304" s="3123"/>
      <c r="CE304" s="3124" t="str">
        <f t="shared" si="637"/>
        <v>-</v>
      </c>
      <c r="CF304" s="3125"/>
      <c r="CG304" s="3122" t="str">
        <f t="shared" si="638"/>
        <v>-</v>
      </c>
      <c r="CH304" s="3123"/>
      <c r="CI304" s="3124" t="str">
        <f t="shared" si="639"/>
        <v>-</v>
      </c>
      <c r="CJ304" s="3125"/>
      <c r="CK304" s="3124" t="str">
        <f t="shared" si="640"/>
        <v>-</v>
      </c>
      <c r="CL304" s="3123"/>
      <c r="CM304" s="3124" t="str">
        <f t="shared" si="641"/>
        <v>-</v>
      </c>
      <c r="CN304" s="3123"/>
      <c r="CO304" s="3122" t="str">
        <f t="shared" si="642"/>
        <v>-</v>
      </c>
      <c r="CP304" s="3123"/>
      <c r="CQ304" s="3122" t="str">
        <f t="shared" si="643"/>
        <v>-</v>
      </c>
      <c r="CR304" s="3123"/>
      <c r="CS304" s="3124" t="str">
        <f t="shared" si="644"/>
        <v>-</v>
      </c>
      <c r="CT304" s="3123"/>
      <c r="CU304" s="3122"/>
      <c r="CV304" s="3123"/>
      <c r="CW304" s="3124" t="str">
        <f t="shared" si="645"/>
        <v>-</v>
      </c>
      <c r="CX304" s="3123"/>
      <c r="CY304" s="3122" t="str">
        <f t="shared" si="646"/>
        <v>-</v>
      </c>
      <c r="CZ304" s="3123"/>
      <c r="DA304" s="3124" t="str">
        <f t="shared" si="647"/>
        <v>-</v>
      </c>
      <c r="DB304" s="3125"/>
      <c r="DC304" s="3122" t="str">
        <f t="shared" si="648"/>
        <v>-</v>
      </c>
      <c r="DD304" s="3123"/>
      <c r="DE304" s="3126">
        <f t="shared" si="623"/>
        <v>0</v>
      </c>
      <c r="DF304" s="3127"/>
      <c r="DG304" s="818">
        <f t="shared" si="680"/>
        <v>0</v>
      </c>
      <c r="DH304" s="3128"/>
      <c r="DI304" s="3124">
        <f t="shared" si="665"/>
        <v>0</v>
      </c>
      <c r="DJ304" s="3127"/>
      <c r="DK304" s="3126">
        <f t="shared" si="682"/>
        <v>0</v>
      </c>
      <c r="DL304" s="3127"/>
      <c r="DM304" s="3126">
        <f t="shared" si="673"/>
        <v>0</v>
      </c>
      <c r="DN304" s="3127"/>
      <c r="DO304" s="3122">
        <f t="shared" si="666"/>
        <v>0</v>
      </c>
      <c r="DP304" s="3128"/>
      <c r="DQ304" s="3122">
        <f t="shared" si="667"/>
        <v>0</v>
      </c>
      <c r="DR304" s="3127"/>
      <c r="DS304" s="3122">
        <f t="shared" si="668"/>
        <v>0</v>
      </c>
      <c r="DT304" s="3128"/>
      <c r="DU304" s="3122">
        <f t="shared" si="669"/>
        <v>0</v>
      </c>
      <c r="DV304" s="3127"/>
      <c r="DW304" s="3129">
        <f>IF(AN304=1,1,0)</f>
        <v>0</v>
      </c>
      <c r="DX304" s="3128"/>
      <c r="DY304" s="3124">
        <f t="shared" si="683"/>
        <v>0</v>
      </c>
      <c r="DZ304" s="3127"/>
      <c r="EA304" s="3124">
        <f>IF(AP304=1,1,0)</f>
        <v>0</v>
      </c>
      <c r="EB304" s="3127"/>
      <c r="EC304" s="820">
        <f>IF(AQ304=1,1,0)</f>
        <v>0</v>
      </c>
      <c r="ED304" s="3130"/>
      <c r="EE304" s="822">
        <f>IF(AV304=0,0,1)</f>
        <v>0</v>
      </c>
      <c r="EF304" s="3131"/>
      <c r="EG304" s="273"/>
      <c r="EH304" s="274"/>
      <c r="EI304" s="275"/>
      <c r="EJ304" s="276"/>
      <c r="EK304" s="275"/>
      <c r="EL304" s="277"/>
      <c r="EM304" s="829" t="str">
        <f t="shared" si="670"/>
        <v xml:space="preserve"> </v>
      </c>
      <c r="EN304" s="3128"/>
      <c r="EO304" s="3122">
        <f t="shared" si="671"/>
        <v>0</v>
      </c>
      <c r="EP304" s="3127"/>
      <c r="ER304" s="3132"/>
      <c r="ET304" s="3124">
        <v>45875</v>
      </c>
      <c r="EU304" s="3127">
        <v>4163283</v>
      </c>
      <c r="EV304" s="3124">
        <v>45875</v>
      </c>
      <c r="EW304" s="259">
        <v>4163300</v>
      </c>
      <c r="EX304" s="3124"/>
      <c r="EY304" s="3123"/>
      <c r="EZ304" s="3124"/>
      <c r="FA304" s="3123"/>
      <c r="FB304" s="3124"/>
      <c r="FC304" s="3123"/>
      <c r="FD304" s="3124">
        <v>45854</v>
      </c>
      <c r="FE304" s="3123">
        <v>4163263</v>
      </c>
      <c r="FF304" s="3122"/>
      <c r="FG304" s="3123"/>
      <c r="FH304" s="3124">
        <v>45840</v>
      </c>
      <c r="FI304" s="3123">
        <v>4163264</v>
      </c>
      <c r="FJ304" s="154">
        <v>45875</v>
      </c>
      <c r="FK304" s="2587">
        <v>4163284</v>
      </c>
      <c r="FL304" s="155">
        <f t="shared" si="613"/>
        <v>1</v>
      </c>
      <c r="FM304" s="3125"/>
      <c r="FN304" s="1907"/>
      <c r="FO304" s="3123"/>
      <c r="FP304" s="3124"/>
      <c r="FQ304" s="3123"/>
      <c r="FS304" s="3124"/>
      <c r="FT304" s="3123"/>
    </row>
    <row r="305" spans="1:176" ht="18.600000000000001" customHeight="1">
      <c r="A305" s="228">
        <f t="shared" si="634"/>
        <v>295</v>
      </c>
      <c r="B305" s="343" t="str">
        <f t="shared" si="616"/>
        <v>4IE</v>
      </c>
      <c r="C305" s="1749">
        <v>45901</v>
      </c>
      <c r="D305" s="3133" t="s">
        <v>30</v>
      </c>
      <c r="E305" s="3134">
        <v>84515237</v>
      </c>
      <c r="F305" s="2947" t="s">
        <v>1384</v>
      </c>
      <c r="G305" s="3135"/>
      <c r="H305" s="3136" t="s">
        <v>630</v>
      </c>
      <c r="I305" s="3137" t="s">
        <v>63</v>
      </c>
      <c r="J305" s="3137" t="s">
        <v>37</v>
      </c>
      <c r="K305" s="3138" t="s">
        <v>11</v>
      </c>
      <c r="L305" s="3139"/>
      <c r="M305" s="352">
        <v>45898</v>
      </c>
      <c r="N305" s="3140">
        <v>45888</v>
      </c>
      <c r="O305" s="3141">
        <v>45899</v>
      </c>
      <c r="P305" s="3140">
        <v>45889</v>
      </c>
      <c r="Q305" s="3141">
        <v>45902</v>
      </c>
      <c r="R305" s="3140">
        <v>45897</v>
      </c>
      <c r="S305" s="3141">
        <v>45902</v>
      </c>
      <c r="T305" s="3140">
        <v>45897</v>
      </c>
      <c r="U305" s="3142">
        <v>45904</v>
      </c>
      <c r="V305" s="3140">
        <v>45903</v>
      </c>
      <c r="W305" s="3143">
        <v>45906</v>
      </c>
      <c r="X305" s="3144">
        <v>45904</v>
      </c>
      <c r="Y305" s="3145">
        <v>45910</v>
      </c>
      <c r="Z305" s="3146">
        <v>45910</v>
      </c>
      <c r="AA305" s="3147"/>
      <c r="AB305" s="3146"/>
      <c r="AC305" s="251" t="s">
        <v>633</v>
      </c>
      <c r="AD305" s="3148"/>
      <c r="AE305" s="1833">
        <v>3</v>
      </c>
      <c r="AF305" s="363" t="str">
        <f t="shared" si="622"/>
        <v>4IE</v>
      </c>
      <c r="AG305" s="3149"/>
      <c r="AH305" s="3149"/>
      <c r="AI305" s="3149"/>
      <c r="AJ305" s="3149"/>
      <c r="AK305" s="3149"/>
      <c r="AL305" s="3149"/>
      <c r="AM305" s="3149"/>
      <c r="AN305" s="3149">
        <v>1</v>
      </c>
      <c r="AO305" s="3149"/>
      <c r="AP305" s="3150">
        <v>1</v>
      </c>
      <c r="AQ305" s="3149">
        <v>1</v>
      </c>
      <c r="AR305" s="3149"/>
      <c r="AS305" s="3149"/>
      <c r="AT305" s="3149"/>
      <c r="AU305" s="2843">
        <f t="shared" si="635"/>
        <v>0</v>
      </c>
      <c r="AV305" s="3151">
        <f t="shared" si="664"/>
        <v>0</v>
      </c>
      <c r="AW305" s="590">
        <v>45861</v>
      </c>
      <c r="AX305" s="369">
        <v>4163251</v>
      </c>
      <c r="AY305" s="154">
        <v>45861</v>
      </c>
      <c r="AZ305" s="367">
        <v>4163252</v>
      </c>
      <c r="BA305" s="154">
        <v>45861</v>
      </c>
      <c r="BB305" s="367">
        <v>4163253</v>
      </c>
      <c r="BC305" s="368">
        <v>45861</v>
      </c>
      <c r="BD305" s="369">
        <v>4163254</v>
      </c>
      <c r="BE305" s="154">
        <v>45861</v>
      </c>
      <c r="BF305" s="367">
        <v>4163255</v>
      </c>
      <c r="BG305" s="368">
        <v>45861</v>
      </c>
      <c r="BH305" s="367">
        <v>4163256</v>
      </c>
      <c r="BI305" s="154">
        <v>45826</v>
      </c>
      <c r="BJ305" s="367">
        <v>4163230</v>
      </c>
      <c r="BK305" s="154" t="str">
        <f t="shared" si="650"/>
        <v>-</v>
      </c>
      <c r="BL305" s="367"/>
      <c r="BM305" s="154" t="str">
        <f t="shared" si="651"/>
        <v>-</v>
      </c>
      <c r="BN305" s="367"/>
      <c r="BO305" s="3122" t="str">
        <f t="shared" si="636"/>
        <v>-</v>
      </c>
      <c r="BP305" s="3123"/>
      <c r="BQ305" s="3124" t="str">
        <f t="shared" si="681"/>
        <v>-</v>
      </c>
      <c r="BR305" s="3125"/>
      <c r="BS305" s="3124" t="str">
        <f t="shared" si="674"/>
        <v>-</v>
      </c>
      <c r="BT305" s="3125"/>
      <c r="BU305" s="3124" t="str">
        <f t="shared" si="675"/>
        <v>-</v>
      </c>
      <c r="BV305" s="3125"/>
      <c r="BW305" s="3124" t="str">
        <f t="shared" si="676"/>
        <v>-</v>
      </c>
      <c r="BX305" s="3123"/>
      <c r="BY305" s="3124" t="str">
        <f t="shared" si="677"/>
        <v>-</v>
      </c>
      <c r="BZ305" s="3125"/>
      <c r="CA305" s="3124" t="str">
        <f t="shared" si="678"/>
        <v>-</v>
      </c>
      <c r="CB305" s="3123"/>
      <c r="CC305" s="3124" t="str">
        <f t="shared" si="679"/>
        <v>-</v>
      </c>
      <c r="CD305" s="3123"/>
      <c r="CE305" s="150" t="str">
        <f t="shared" si="637"/>
        <v>-</v>
      </c>
      <c r="CF305" s="156"/>
      <c r="CG305" s="153" t="str">
        <f t="shared" si="638"/>
        <v>-</v>
      </c>
      <c r="CH305" s="152"/>
      <c r="CI305" s="150" t="str">
        <f t="shared" si="639"/>
        <v>-</v>
      </c>
      <c r="CJ305" s="156"/>
      <c r="CK305" s="150" t="str">
        <f t="shared" si="640"/>
        <v>-</v>
      </c>
      <c r="CL305" s="152"/>
      <c r="CM305" s="150" t="str">
        <f t="shared" si="641"/>
        <v>-</v>
      </c>
      <c r="CN305" s="152"/>
      <c r="CO305" s="153" t="str">
        <f t="shared" si="642"/>
        <v>-</v>
      </c>
      <c r="CP305" s="152"/>
      <c r="CQ305" s="153" t="str">
        <f t="shared" si="643"/>
        <v>-</v>
      </c>
      <c r="CR305" s="152"/>
      <c r="CS305" s="150" t="str">
        <f t="shared" si="644"/>
        <v>-</v>
      </c>
      <c r="CT305" s="152"/>
      <c r="CU305" s="153"/>
      <c r="CV305" s="152"/>
      <c r="CW305" s="150" t="str">
        <f t="shared" si="645"/>
        <v>-</v>
      </c>
      <c r="CX305" s="152"/>
      <c r="CY305" s="153" t="str">
        <f t="shared" si="646"/>
        <v>-</v>
      </c>
      <c r="CZ305" s="152"/>
      <c r="DA305" s="150" t="str">
        <f t="shared" si="647"/>
        <v>-</v>
      </c>
      <c r="DB305" s="156"/>
      <c r="DC305" s="153" t="str">
        <f t="shared" si="648"/>
        <v>-</v>
      </c>
      <c r="DD305" s="152"/>
      <c r="DE305" s="3152">
        <f t="shared" si="623"/>
        <v>0</v>
      </c>
      <c r="DF305" s="151"/>
      <c r="DG305" s="818">
        <f t="shared" si="680"/>
        <v>0</v>
      </c>
      <c r="DH305" s="3153"/>
      <c r="DI305" s="150">
        <f t="shared" si="665"/>
        <v>0</v>
      </c>
      <c r="DJ305" s="151"/>
      <c r="DK305" s="3152">
        <f t="shared" si="682"/>
        <v>0</v>
      </c>
      <c r="DL305" s="151"/>
      <c r="DM305" s="3152">
        <f t="shared" si="673"/>
        <v>0</v>
      </c>
      <c r="DN305" s="151"/>
      <c r="DO305" s="153">
        <f t="shared" si="666"/>
        <v>0</v>
      </c>
      <c r="DP305" s="3153"/>
      <c r="DQ305" s="153">
        <f t="shared" si="667"/>
        <v>0</v>
      </c>
      <c r="DR305" s="151"/>
      <c r="DS305" s="153">
        <f t="shared" si="668"/>
        <v>0</v>
      </c>
      <c r="DT305" s="3153"/>
      <c r="DU305" s="153">
        <f t="shared" si="669"/>
        <v>0</v>
      </c>
      <c r="DV305" s="151"/>
      <c r="DW305" s="368">
        <v>45833</v>
      </c>
      <c r="DX305" s="372">
        <v>4163232</v>
      </c>
      <c r="DY305" s="150">
        <f t="shared" si="683"/>
        <v>0</v>
      </c>
      <c r="DZ305" s="151"/>
      <c r="EA305" s="150">
        <v>45847</v>
      </c>
      <c r="EB305" s="151">
        <v>4163258</v>
      </c>
      <c r="EC305" s="820">
        <v>45833</v>
      </c>
      <c r="ED305" s="2790">
        <v>4163235</v>
      </c>
      <c r="EE305" s="822">
        <f>IF(AV305=0,0,1)</f>
        <v>0</v>
      </c>
      <c r="EF305" s="3154"/>
      <c r="EG305" s="273"/>
      <c r="EH305" s="274"/>
      <c r="EI305" s="275"/>
      <c r="EJ305" s="276"/>
      <c r="EK305" s="275"/>
      <c r="EL305" s="277"/>
      <c r="EM305" s="829" t="str">
        <f t="shared" si="670"/>
        <v xml:space="preserve"> </v>
      </c>
      <c r="EN305" s="3128"/>
      <c r="EO305" s="3122">
        <f t="shared" si="671"/>
        <v>0</v>
      </c>
      <c r="EP305" s="3127"/>
      <c r="ER305" s="3155"/>
      <c r="ET305" s="150" t="str">
        <f>IF($AE305=0,"　",VLOOKUP($AE305,ﾚｰｻﾞOP,60,0))</f>
        <v>-</v>
      </c>
      <c r="EU305" s="151"/>
      <c r="EV305" s="150" t="str">
        <f>IF($AE305=0,"　",VLOOKUP($AE305,ﾚｰｻﾞOP,60,0))</f>
        <v>-</v>
      </c>
      <c r="EW305" s="151"/>
      <c r="EX305" s="150"/>
      <c r="EY305" s="152"/>
      <c r="EZ305" s="150"/>
      <c r="FA305" s="152"/>
      <c r="FB305" s="150"/>
      <c r="FC305" s="152"/>
      <c r="FD305" s="150"/>
      <c r="FE305" s="152"/>
      <c r="FF305" s="153"/>
      <c r="FG305" s="152"/>
      <c r="FH305" s="150"/>
      <c r="FI305" s="152"/>
      <c r="FJ305" s="154" t="str">
        <f>IF($AE305=0,"　",VLOOKUP($AE305,ﾚｰｻﾞOP,67,0))</f>
        <v>-</v>
      </c>
      <c r="FK305" s="151"/>
      <c r="FL305" s="155" t="str">
        <f t="shared" si="613"/>
        <v>-</v>
      </c>
      <c r="FM305" s="156"/>
      <c r="FN305" s="150"/>
      <c r="FO305" s="152"/>
      <c r="FP305" s="150"/>
      <c r="FQ305" s="152"/>
      <c r="FS305" s="150"/>
      <c r="FT305" s="152"/>
    </row>
    <row r="306" spans="1:176" ht="18.600000000000001" customHeight="1">
      <c r="A306" s="228">
        <f t="shared" si="634"/>
        <v>296</v>
      </c>
      <c r="B306" s="343" t="str">
        <f t="shared" si="616"/>
        <v>4IE</v>
      </c>
      <c r="C306" s="1749">
        <v>45901</v>
      </c>
      <c r="D306" s="3156" t="s">
        <v>1024</v>
      </c>
      <c r="E306" s="3157">
        <v>89610113</v>
      </c>
      <c r="F306" s="2947" t="s">
        <v>1263</v>
      </c>
      <c r="G306" s="3158"/>
      <c r="H306" s="3159" t="s">
        <v>630</v>
      </c>
      <c r="I306" s="3160" t="s">
        <v>64</v>
      </c>
      <c r="J306" s="3160" t="s">
        <v>20</v>
      </c>
      <c r="K306" s="3161" t="s">
        <v>11</v>
      </c>
      <c r="L306" s="3162"/>
      <c r="M306" s="352">
        <v>45898</v>
      </c>
      <c r="N306" s="3163"/>
      <c r="O306" s="3164">
        <v>45899</v>
      </c>
      <c r="P306" s="3163">
        <v>45898</v>
      </c>
      <c r="Q306" s="3164">
        <v>45902</v>
      </c>
      <c r="R306" s="3163">
        <v>45902</v>
      </c>
      <c r="S306" s="3164">
        <v>45902</v>
      </c>
      <c r="T306" s="3163"/>
      <c r="U306" s="3165">
        <v>45904</v>
      </c>
      <c r="V306" s="3163">
        <v>45906</v>
      </c>
      <c r="W306" s="3166">
        <v>45906</v>
      </c>
      <c r="X306" s="3167">
        <v>45910</v>
      </c>
      <c r="Y306" s="3168">
        <v>45912</v>
      </c>
      <c r="Z306" s="3169">
        <v>45911</v>
      </c>
      <c r="AA306" s="3170"/>
      <c r="AB306" s="3169"/>
      <c r="AC306" s="3171"/>
      <c r="AD306" s="3172"/>
      <c r="AE306" s="3173">
        <v>25</v>
      </c>
      <c r="AF306" s="363" t="str">
        <f t="shared" si="622"/>
        <v>4IE</v>
      </c>
      <c r="AG306" s="3174"/>
      <c r="AH306" s="3174"/>
      <c r="AI306" s="3174"/>
      <c r="AJ306" s="3174"/>
      <c r="AK306" s="3174"/>
      <c r="AL306" s="3174"/>
      <c r="AM306" s="3174"/>
      <c r="AN306" s="3174"/>
      <c r="AO306" s="3174"/>
      <c r="AP306" s="3175"/>
      <c r="AQ306" s="3174"/>
      <c r="AR306" s="3174"/>
      <c r="AS306" s="3174"/>
      <c r="AT306" s="3174"/>
      <c r="AU306" s="2843">
        <f t="shared" si="635"/>
        <v>0</v>
      </c>
      <c r="AV306" s="3176">
        <f t="shared" si="664"/>
        <v>0</v>
      </c>
      <c r="AW306" s="590" t="str">
        <f>IF($AE306=0,"　",VLOOKUP($AE306,ﾚｰｻﾞOP,5,0))</f>
        <v>-</v>
      </c>
      <c r="AX306" s="369"/>
      <c r="AY306" s="154" t="str">
        <f>IF($AE306=0,"　",VLOOKUP($AE306,ﾚｰｻﾞOP,6,0))</f>
        <v>-</v>
      </c>
      <c r="AZ306" s="367"/>
      <c r="BA306" s="154" t="str">
        <f>IF($AE306=0,"　",VLOOKUP($AE306,ﾚｰｻﾞOP,7,0))</f>
        <v>-</v>
      </c>
      <c r="BB306" s="367"/>
      <c r="BC306" s="368" t="str">
        <f>IF($AE306=0,"　",VLOOKUP($AE306,ﾚｰｻﾞOP,8,0))</f>
        <v>-</v>
      </c>
      <c r="BD306" s="369"/>
      <c r="BE306" s="154" t="str">
        <f>IF($AE306=0,"　",VLOOKUP($AE306,ﾚｰｻﾞOP,9,0))</f>
        <v>-</v>
      </c>
      <c r="BF306" s="367"/>
      <c r="BG306" s="368" t="str">
        <f>IF($AE306=0,"　",VLOOKUP($AE306,ﾚｰｻﾞOP,10,0))</f>
        <v>-</v>
      </c>
      <c r="BH306" s="367"/>
      <c r="BI306" s="154">
        <v>45826</v>
      </c>
      <c r="BJ306" s="367">
        <v>4163230</v>
      </c>
      <c r="BK306" s="154" t="str">
        <f t="shared" si="650"/>
        <v>-</v>
      </c>
      <c r="BL306" s="367"/>
      <c r="BM306" s="154" t="str">
        <f t="shared" si="651"/>
        <v>-</v>
      </c>
      <c r="BN306" s="367"/>
      <c r="BO306" s="3122" t="str">
        <f t="shared" si="636"/>
        <v>-</v>
      </c>
      <c r="BP306" s="3123"/>
      <c r="BQ306" s="3124" t="str">
        <f t="shared" si="681"/>
        <v>-</v>
      </c>
      <c r="BR306" s="3125"/>
      <c r="BS306" s="3124" t="str">
        <f t="shared" si="674"/>
        <v>-</v>
      </c>
      <c r="BT306" s="3125"/>
      <c r="BU306" s="3124" t="str">
        <f t="shared" si="675"/>
        <v>-</v>
      </c>
      <c r="BV306" s="3125"/>
      <c r="BW306" s="3124" t="str">
        <f t="shared" si="676"/>
        <v>-</v>
      </c>
      <c r="BX306" s="3123"/>
      <c r="BY306" s="3124" t="str">
        <f t="shared" si="677"/>
        <v>-</v>
      </c>
      <c r="BZ306" s="3125"/>
      <c r="CA306" s="3124" t="str">
        <f t="shared" si="678"/>
        <v>-</v>
      </c>
      <c r="CB306" s="3123"/>
      <c r="CC306" s="3124" t="str">
        <f t="shared" si="679"/>
        <v>-</v>
      </c>
      <c r="CD306" s="3123"/>
      <c r="CE306" s="3177" t="str">
        <f t="shared" si="637"/>
        <v>-</v>
      </c>
      <c r="CF306" s="3178"/>
      <c r="CG306" s="3179" t="str">
        <f t="shared" si="638"/>
        <v>-</v>
      </c>
      <c r="CH306" s="3180"/>
      <c r="CI306" s="3177" t="str">
        <f t="shared" si="639"/>
        <v>-</v>
      </c>
      <c r="CJ306" s="3178"/>
      <c r="CK306" s="3177" t="str">
        <f t="shared" si="640"/>
        <v>-</v>
      </c>
      <c r="CL306" s="3180"/>
      <c r="CM306" s="3177" t="str">
        <f t="shared" si="641"/>
        <v>-</v>
      </c>
      <c r="CN306" s="3180"/>
      <c r="CO306" s="3179" t="str">
        <f t="shared" si="642"/>
        <v>-</v>
      </c>
      <c r="CP306" s="3180"/>
      <c r="CQ306" s="3179" t="str">
        <f t="shared" si="643"/>
        <v>-</v>
      </c>
      <c r="CR306" s="3180"/>
      <c r="CS306" s="3177" t="str">
        <f t="shared" si="644"/>
        <v>-</v>
      </c>
      <c r="CT306" s="3180"/>
      <c r="CU306" s="3179"/>
      <c r="CV306" s="3180"/>
      <c r="CW306" s="3177" t="str">
        <f t="shared" si="645"/>
        <v>-</v>
      </c>
      <c r="CX306" s="3180"/>
      <c r="CY306" s="3179" t="str">
        <f t="shared" si="646"/>
        <v>-</v>
      </c>
      <c r="CZ306" s="3180"/>
      <c r="DA306" s="3177" t="str">
        <f t="shared" si="647"/>
        <v>-</v>
      </c>
      <c r="DB306" s="3178"/>
      <c r="DC306" s="3179" t="str">
        <f t="shared" si="648"/>
        <v>-</v>
      </c>
      <c r="DD306" s="3180"/>
      <c r="DE306" s="3181">
        <f t="shared" si="623"/>
        <v>0</v>
      </c>
      <c r="DF306" s="3182"/>
      <c r="DG306" s="818">
        <f t="shared" si="680"/>
        <v>0</v>
      </c>
      <c r="DH306" s="3183"/>
      <c r="DI306" s="3177">
        <f t="shared" si="665"/>
        <v>0</v>
      </c>
      <c r="DJ306" s="3182"/>
      <c r="DK306" s="3181">
        <f t="shared" si="682"/>
        <v>0</v>
      </c>
      <c r="DL306" s="3182"/>
      <c r="DM306" s="3181">
        <f t="shared" si="673"/>
        <v>0</v>
      </c>
      <c r="DN306" s="3182"/>
      <c r="DO306" s="3179">
        <f t="shared" si="666"/>
        <v>0</v>
      </c>
      <c r="DP306" s="3183"/>
      <c r="DQ306" s="3179">
        <f t="shared" si="667"/>
        <v>0</v>
      </c>
      <c r="DR306" s="3182"/>
      <c r="DS306" s="3179">
        <f t="shared" si="668"/>
        <v>0</v>
      </c>
      <c r="DT306" s="3183"/>
      <c r="DU306" s="3179">
        <f t="shared" si="669"/>
        <v>0</v>
      </c>
      <c r="DV306" s="3182"/>
      <c r="DW306" s="3184">
        <f>IF(AN306=1,1,0)</f>
        <v>0</v>
      </c>
      <c r="DX306" s="3183"/>
      <c r="DY306" s="3177">
        <f t="shared" si="683"/>
        <v>0</v>
      </c>
      <c r="DZ306" s="3182"/>
      <c r="EA306" s="3177">
        <f>IF(AP306=1,1,0)</f>
        <v>0</v>
      </c>
      <c r="EB306" s="3182"/>
      <c r="EC306" s="820">
        <f>IF(AQ306=1,1,0)</f>
        <v>0</v>
      </c>
      <c r="ED306" s="3185"/>
      <c r="EE306" s="822">
        <f>IF(AV306=0,0,1)</f>
        <v>0</v>
      </c>
      <c r="EF306" s="3186"/>
      <c r="EG306" s="273"/>
      <c r="EH306" s="274"/>
      <c r="EI306" s="275"/>
      <c r="EJ306" s="276"/>
      <c r="EK306" s="275"/>
      <c r="EL306" s="277"/>
      <c r="EM306" s="829" t="str">
        <f t="shared" si="670"/>
        <v xml:space="preserve"> </v>
      </c>
      <c r="EN306" s="3183"/>
      <c r="EO306" s="3179">
        <f t="shared" si="671"/>
        <v>0</v>
      </c>
      <c r="EP306" s="3182"/>
      <c r="ER306" s="3187"/>
      <c r="ET306" s="3177">
        <v>45875</v>
      </c>
      <c r="EU306" s="3182">
        <v>4163283</v>
      </c>
      <c r="EV306" s="3177">
        <v>45875</v>
      </c>
      <c r="EW306" s="259">
        <v>4163300</v>
      </c>
      <c r="EX306" s="3177"/>
      <c r="EY306" s="3180"/>
      <c r="EZ306" s="3177"/>
      <c r="FA306" s="3180"/>
      <c r="FB306" s="3177"/>
      <c r="FC306" s="3180"/>
      <c r="FD306" s="3177">
        <v>45889</v>
      </c>
      <c r="FE306" s="3180">
        <v>4163312</v>
      </c>
      <c r="FF306" s="3179"/>
      <c r="FG306" s="3180"/>
      <c r="FH306" s="3177">
        <v>45840</v>
      </c>
      <c r="FI306" s="3180">
        <v>4163264</v>
      </c>
      <c r="FJ306" s="154">
        <v>45875</v>
      </c>
      <c r="FK306" s="2587">
        <v>4163284</v>
      </c>
      <c r="FL306" s="155">
        <f t="shared" si="613"/>
        <v>1</v>
      </c>
      <c r="FM306" s="3178"/>
      <c r="FN306" s="1907"/>
      <c r="FO306" s="3180"/>
      <c r="FP306" s="3177"/>
      <c r="FQ306" s="3180"/>
      <c r="FS306" s="3177"/>
      <c r="FT306" s="3180"/>
    </row>
    <row r="307" spans="1:176" ht="18.600000000000001" customHeight="1">
      <c r="A307" s="228">
        <f t="shared" si="634"/>
        <v>297</v>
      </c>
      <c r="B307" s="343" t="str">
        <f t="shared" si="616"/>
        <v>4IE</v>
      </c>
      <c r="C307" s="1749">
        <v>45901</v>
      </c>
      <c r="D307" s="3188" t="s">
        <v>30</v>
      </c>
      <c r="E307" s="3189">
        <v>84510236</v>
      </c>
      <c r="F307" s="2947" t="s">
        <v>2256</v>
      </c>
      <c r="G307" s="3190"/>
      <c r="H307" s="3191" t="s">
        <v>630</v>
      </c>
      <c r="I307" s="3192" t="s">
        <v>59</v>
      </c>
      <c r="J307" s="3192" t="s">
        <v>15</v>
      </c>
      <c r="K307" s="3193" t="s">
        <v>11</v>
      </c>
      <c r="L307" s="3194"/>
      <c r="M307" s="352">
        <v>45899</v>
      </c>
      <c r="N307" s="3195">
        <v>45892</v>
      </c>
      <c r="O307" s="3196">
        <v>45902</v>
      </c>
      <c r="P307" s="3195">
        <v>45898</v>
      </c>
      <c r="Q307" s="3196">
        <v>45903</v>
      </c>
      <c r="R307" s="3195">
        <v>45898</v>
      </c>
      <c r="S307" s="3196">
        <v>45903</v>
      </c>
      <c r="T307" s="3195">
        <v>45898</v>
      </c>
      <c r="U307" s="3197">
        <v>45905</v>
      </c>
      <c r="V307" s="3195">
        <v>45905</v>
      </c>
      <c r="W307" s="3198">
        <v>45909</v>
      </c>
      <c r="X307" s="3199">
        <v>45909</v>
      </c>
      <c r="Y307" s="3200">
        <v>45911</v>
      </c>
      <c r="Z307" s="3201">
        <v>45911</v>
      </c>
      <c r="AA307" s="3202"/>
      <c r="AB307" s="3201"/>
      <c r="AC307" s="251" t="s">
        <v>633</v>
      </c>
      <c r="AD307" s="3203"/>
      <c r="AE307" s="3204">
        <v>3</v>
      </c>
      <c r="AF307" s="363" t="str">
        <f t="shared" ref="AF307:AF328" si="684">IF($AE307=0,"　",VLOOKUP($AE307,ﾚｰｻﾞOP,69,0))</f>
        <v>4IE</v>
      </c>
      <c r="AG307" s="3205">
        <v>1</v>
      </c>
      <c r="AH307" s="3205"/>
      <c r="AI307" s="3205"/>
      <c r="AJ307" s="3205"/>
      <c r="AK307" s="3205"/>
      <c r="AL307" s="3205"/>
      <c r="AM307" s="3205"/>
      <c r="AN307" s="3205">
        <v>1</v>
      </c>
      <c r="AO307" s="3205"/>
      <c r="AP307" s="3206">
        <v>1</v>
      </c>
      <c r="AQ307" s="3205">
        <v>1</v>
      </c>
      <c r="AR307" s="3205">
        <v>1</v>
      </c>
      <c r="AS307" s="3205"/>
      <c r="AT307" s="3205"/>
      <c r="AU307" s="2843">
        <f t="shared" si="635"/>
        <v>0</v>
      </c>
      <c r="AV307" s="3207">
        <f t="shared" si="664"/>
        <v>1</v>
      </c>
      <c r="AW307" s="590">
        <v>45861</v>
      </c>
      <c r="AX307" s="369">
        <v>4163251</v>
      </c>
      <c r="AY307" s="154">
        <v>45861</v>
      </c>
      <c r="AZ307" s="367">
        <v>4163252</v>
      </c>
      <c r="BA307" s="154">
        <v>45861</v>
      </c>
      <c r="BB307" s="367">
        <v>4163253</v>
      </c>
      <c r="BC307" s="368">
        <v>45861</v>
      </c>
      <c r="BD307" s="369">
        <v>4163254</v>
      </c>
      <c r="BE307" s="154">
        <v>45861</v>
      </c>
      <c r="BF307" s="367">
        <v>4163255</v>
      </c>
      <c r="BG307" s="368">
        <v>45861</v>
      </c>
      <c r="BH307" s="367">
        <v>4163256</v>
      </c>
      <c r="BI307" s="154">
        <v>45826</v>
      </c>
      <c r="BJ307" s="367">
        <v>4163230</v>
      </c>
      <c r="BK307" s="154" t="str">
        <f t="shared" si="650"/>
        <v>-</v>
      </c>
      <c r="BL307" s="367"/>
      <c r="BM307" s="154" t="str">
        <f t="shared" si="651"/>
        <v>-</v>
      </c>
      <c r="BN307" s="367"/>
      <c r="BO307" s="3122" t="str">
        <f t="shared" si="636"/>
        <v>-</v>
      </c>
      <c r="BP307" s="3123"/>
      <c r="BQ307" s="3124" t="str">
        <f t="shared" si="681"/>
        <v>-</v>
      </c>
      <c r="BR307" s="3125"/>
      <c r="BS307" s="3124" t="str">
        <f t="shared" si="674"/>
        <v>-</v>
      </c>
      <c r="BT307" s="3125"/>
      <c r="BU307" s="3124" t="str">
        <f t="shared" si="675"/>
        <v>-</v>
      </c>
      <c r="BV307" s="3125"/>
      <c r="BW307" s="3124" t="str">
        <f t="shared" si="676"/>
        <v>-</v>
      </c>
      <c r="BX307" s="3123"/>
      <c r="BY307" s="3124" t="str">
        <f t="shared" si="677"/>
        <v>-</v>
      </c>
      <c r="BZ307" s="3125"/>
      <c r="CA307" s="3124" t="str">
        <f t="shared" si="678"/>
        <v>-</v>
      </c>
      <c r="CB307" s="3123"/>
      <c r="CC307" s="3124" t="str">
        <f t="shared" si="679"/>
        <v>-</v>
      </c>
      <c r="CD307" s="3123"/>
      <c r="CE307" s="3208" t="str">
        <f t="shared" si="637"/>
        <v>-</v>
      </c>
      <c r="CF307" s="3209"/>
      <c r="CG307" s="3210" t="str">
        <f t="shared" si="638"/>
        <v>-</v>
      </c>
      <c r="CH307" s="3211"/>
      <c r="CI307" s="3208" t="str">
        <f t="shared" si="639"/>
        <v>-</v>
      </c>
      <c r="CJ307" s="3209"/>
      <c r="CK307" s="3208" t="str">
        <f t="shared" si="640"/>
        <v>-</v>
      </c>
      <c r="CL307" s="3211"/>
      <c r="CM307" s="3208" t="str">
        <f t="shared" si="641"/>
        <v>-</v>
      </c>
      <c r="CN307" s="3211"/>
      <c r="CO307" s="3210" t="str">
        <f t="shared" si="642"/>
        <v>-</v>
      </c>
      <c r="CP307" s="3211"/>
      <c r="CQ307" s="3210" t="str">
        <f t="shared" si="643"/>
        <v>-</v>
      </c>
      <c r="CR307" s="3211"/>
      <c r="CS307" s="3208" t="str">
        <f t="shared" si="644"/>
        <v>-</v>
      </c>
      <c r="CT307" s="3211"/>
      <c r="CU307" s="3210"/>
      <c r="CV307" s="3211"/>
      <c r="CW307" s="3208" t="str">
        <f t="shared" si="645"/>
        <v>-</v>
      </c>
      <c r="CX307" s="3211"/>
      <c r="CY307" s="3210" t="str">
        <f t="shared" si="646"/>
        <v>-</v>
      </c>
      <c r="CZ307" s="3211"/>
      <c r="DA307" s="3208" t="str">
        <f t="shared" si="647"/>
        <v>-</v>
      </c>
      <c r="DB307" s="3209"/>
      <c r="DC307" s="3210" t="str">
        <f t="shared" si="648"/>
        <v>-</v>
      </c>
      <c r="DD307" s="3211"/>
      <c r="DE307" s="3212">
        <v>45855</v>
      </c>
      <c r="DF307" s="3213">
        <v>4163317</v>
      </c>
      <c r="DG307" s="818">
        <f t="shared" si="680"/>
        <v>0</v>
      </c>
      <c r="DH307" s="3214"/>
      <c r="DI307" s="3208">
        <v>45756</v>
      </c>
      <c r="DJ307" s="373">
        <v>4163131</v>
      </c>
      <c r="DK307" s="3212">
        <f t="shared" si="682"/>
        <v>0</v>
      </c>
      <c r="DL307" s="3213"/>
      <c r="DM307" s="3212">
        <f t="shared" si="673"/>
        <v>0</v>
      </c>
      <c r="DN307" s="3213"/>
      <c r="DO307" s="3210">
        <f t="shared" si="666"/>
        <v>0</v>
      </c>
      <c r="DP307" s="3214"/>
      <c r="DQ307" s="3210">
        <f t="shared" si="667"/>
        <v>0</v>
      </c>
      <c r="DR307" s="3213"/>
      <c r="DS307" s="3210">
        <f t="shared" si="668"/>
        <v>0</v>
      </c>
      <c r="DT307" s="3214"/>
      <c r="DU307" s="3210">
        <f t="shared" si="669"/>
        <v>0</v>
      </c>
      <c r="DV307" s="3213"/>
      <c r="DW307" s="368">
        <v>45833</v>
      </c>
      <c r="DX307" s="372">
        <v>4163232</v>
      </c>
      <c r="DY307" s="3208">
        <f t="shared" si="683"/>
        <v>0</v>
      </c>
      <c r="DZ307" s="3213"/>
      <c r="EA307" s="3208">
        <v>45847</v>
      </c>
      <c r="EB307" s="3213">
        <v>4163258</v>
      </c>
      <c r="EC307" s="820">
        <v>45833</v>
      </c>
      <c r="ED307" s="2790">
        <v>4163235</v>
      </c>
      <c r="EE307" s="822">
        <v>45885</v>
      </c>
      <c r="EF307" s="1846">
        <v>4063333</v>
      </c>
      <c r="EG307" s="273"/>
      <c r="EH307" s="274"/>
      <c r="EI307" s="275"/>
      <c r="EJ307" s="276"/>
      <c r="EK307" s="275"/>
      <c r="EL307" s="277"/>
      <c r="EM307" s="829" t="str">
        <f t="shared" si="670"/>
        <v xml:space="preserve"> </v>
      </c>
      <c r="EN307" s="3214"/>
      <c r="EO307" s="3210">
        <f t="shared" si="671"/>
        <v>0</v>
      </c>
      <c r="EP307" s="3213"/>
      <c r="ER307" s="3215"/>
      <c r="ET307" s="3208" t="str">
        <f>IF($AE307=0,"　",VLOOKUP($AE307,ﾚｰｻﾞOP,60,0))</f>
        <v>-</v>
      </c>
      <c r="EU307" s="3213"/>
      <c r="EV307" s="3208" t="str">
        <f>IF($AE307=0,"　",VLOOKUP($AE307,ﾚｰｻﾞOP,60,0))</f>
        <v>-</v>
      </c>
      <c r="EW307" s="3213"/>
      <c r="EX307" s="3208"/>
      <c r="EY307" s="3211"/>
      <c r="EZ307" s="3208"/>
      <c r="FA307" s="3211"/>
      <c r="FB307" s="3208"/>
      <c r="FC307" s="3211"/>
      <c r="FD307" s="3208"/>
      <c r="FE307" s="3211"/>
      <c r="FF307" s="3210"/>
      <c r="FG307" s="3211"/>
      <c r="FH307" s="3208"/>
      <c r="FI307" s="3211"/>
      <c r="FJ307" s="154" t="str">
        <f>IF($AE307=0,"　",VLOOKUP($AE307,ﾚｰｻﾞOP,67,0))</f>
        <v>-</v>
      </c>
      <c r="FK307" s="3213"/>
      <c r="FL307" s="155" t="str">
        <f t="shared" si="613"/>
        <v>-</v>
      </c>
      <c r="FM307" s="3209"/>
      <c r="FN307" s="3208"/>
      <c r="FO307" s="3211"/>
      <c r="FP307" s="3208"/>
      <c r="FQ307" s="3211"/>
      <c r="FS307" s="3208"/>
      <c r="FT307" s="3211"/>
    </row>
    <row r="308" spans="1:176" ht="18.600000000000001" customHeight="1">
      <c r="A308" s="228">
        <f t="shared" si="634"/>
        <v>298</v>
      </c>
      <c r="B308" s="343" t="str">
        <f t="shared" si="616"/>
        <v>4IE</v>
      </c>
      <c r="C308" s="1749">
        <v>45901</v>
      </c>
      <c r="D308" s="3216" t="s">
        <v>1024</v>
      </c>
      <c r="E308" s="3217">
        <v>89610114</v>
      </c>
      <c r="F308" s="3218" t="s">
        <v>1366</v>
      </c>
      <c r="G308" s="2947" t="s">
        <v>1264</v>
      </c>
      <c r="H308" s="3219" t="s">
        <v>630</v>
      </c>
      <c r="I308" s="3220" t="s">
        <v>64</v>
      </c>
      <c r="J308" s="3220" t="s">
        <v>20</v>
      </c>
      <c r="K308" s="3221" t="s">
        <v>11</v>
      </c>
      <c r="L308" s="3222"/>
      <c r="M308" s="352">
        <v>45899</v>
      </c>
      <c r="N308" s="3223"/>
      <c r="O308" s="3224">
        <v>45902</v>
      </c>
      <c r="P308" s="3223">
        <v>45902</v>
      </c>
      <c r="Q308" s="3224">
        <v>45903</v>
      </c>
      <c r="R308" s="3223">
        <v>45904</v>
      </c>
      <c r="S308" s="3224">
        <v>45903</v>
      </c>
      <c r="T308" s="3223"/>
      <c r="U308" s="3225">
        <v>45905</v>
      </c>
      <c r="V308" s="3223">
        <v>45909</v>
      </c>
      <c r="W308" s="3226">
        <v>45909</v>
      </c>
      <c r="X308" s="3227">
        <v>45910</v>
      </c>
      <c r="Y308" s="3228">
        <v>45913</v>
      </c>
      <c r="Z308" s="3229">
        <v>45911</v>
      </c>
      <c r="AA308" s="3230"/>
      <c r="AB308" s="3229"/>
      <c r="AC308" s="3231"/>
      <c r="AD308" s="3232"/>
      <c r="AE308" s="3233">
        <v>25</v>
      </c>
      <c r="AF308" s="363" t="str">
        <f t="shared" si="684"/>
        <v>4IE</v>
      </c>
      <c r="AG308" s="3234"/>
      <c r="AH308" s="3234"/>
      <c r="AI308" s="3234"/>
      <c r="AJ308" s="3234"/>
      <c r="AK308" s="3234"/>
      <c r="AL308" s="3234"/>
      <c r="AM308" s="3234"/>
      <c r="AN308" s="3234"/>
      <c r="AO308" s="3234"/>
      <c r="AP308" s="3235"/>
      <c r="AQ308" s="3234"/>
      <c r="AR308" s="3234"/>
      <c r="AS308" s="3234"/>
      <c r="AT308" s="3234"/>
      <c r="AU308" s="2843">
        <f t="shared" si="635"/>
        <v>0</v>
      </c>
      <c r="AV308" s="3236">
        <f t="shared" si="664"/>
        <v>0</v>
      </c>
      <c r="AW308" s="590" t="str">
        <f>IF($AE308=0,"　",VLOOKUP($AE308,ﾚｰｻﾞOP,5,0))</f>
        <v>-</v>
      </c>
      <c r="AX308" s="369"/>
      <c r="AY308" s="2847" t="str">
        <f>IF($AE308=0,"　",VLOOKUP($AE308,ﾚｰｻﾞOP,6,0))</f>
        <v>-</v>
      </c>
      <c r="AZ308" s="367"/>
      <c r="BA308" s="154" t="str">
        <f>IF($AE308=0,"　",VLOOKUP($AE308,ﾚｰｻﾞOP,7,0))</f>
        <v>-</v>
      </c>
      <c r="BB308" s="367"/>
      <c r="BC308" s="368" t="str">
        <f>IF($AE308=0,"　",VLOOKUP($AE308,ﾚｰｻﾞOP,8,0))</f>
        <v>-</v>
      </c>
      <c r="BD308" s="369"/>
      <c r="BE308" s="154" t="str">
        <f>IF($AE308=0,"　",VLOOKUP($AE308,ﾚｰｻﾞOP,9,0))</f>
        <v>-</v>
      </c>
      <c r="BF308" s="367"/>
      <c r="BG308" s="368" t="str">
        <f>IF($AE308=0,"　",VLOOKUP($AE308,ﾚｰｻﾞOP,10,0))</f>
        <v>-</v>
      </c>
      <c r="BH308" s="367"/>
      <c r="BI308" s="154" t="str">
        <f>IF($AE308=0,"　",VLOOKUP($AE308,ﾚｰｻﾞOP,11,0))</f>
        <v>-</v>
      </c>
      <c r="BJ308" s="367"/>
      <c r="BK308" s="154" t="str">
        <f t="shared" si="650"/>
        <v>-</v>
      </c>
      <c r="BL308" s="367"/>
      <c r="BM308" s="154" t="str">
        <f t="shared" si="651"/>
        <v>-</v>
      </c>
      <c r="BN308" s="367"/>
      <c r="BO308" s="3122" t="str">
        <f t="shared" si="636"/>
        <v>-</v>
      </c>
      <c r="BP308" s="3123"/>
      <c r="BQ308" s="3124" t="str">
        <f t="shared" si="681"/>
        <v>-</v>
      </c>
      <c r="BR308" s="3125"/>
      <c r="BS308" s="3124" t="str">
        <f t="shared" si="674"/>
        <v>-</v>
      </c>
      <c r="BT308" s="3125"/>
      <c r="BU308" s="3124" t="str">
        <f t="shared" si="675"/>
        <v>-</v>
      </c>
      <c r="BV308" s="3125"/>
      <c r="BW308" s="3124" t="str">
        <f t="shared" si="676"/>
        <v>-</v>
      </c>
      <c r="BX308" s="3123"/>
      <c r="BY308" s="3124" t="str">
        <f t="shared" si="677"/>
        <v>-</v>
      </c>
      <c r="BZ308" s="3125"/>
      <c r="CA308" s="3124" t="str">
        <f t="shared" si="678"/>
        <v>-</v>
      </c>
      <c r="CB308" s="3123"/>
      <c r="CC308" s="3124" t="str">
        <f t="shared" si="679"/>
        <v>-</v>
      </c>
      <c r="CD308" s="3123"/>
      <c r="CE308" s="3237" t="str">
        <f t="shared" si="637"/>
        <v>-</v>
      </c>
      <c r="CF308" s="3238"/>
      <c r="CG308" s="3239" t="str">
        <f t="shared" si="638"/>
        <v>-</v>
      </c>
      <c r="CH308" s="3240"/>
      <c r="CI308" s="3237" t="str">
        <f t="shared" si="639"/>
        <v>-</v>
      </c>
      <c r="CJ308" s="3238"/>
      <c r="CK308" s="3237" t="str">
        <f t="shared" si="640"/>
        <v>-</v>
      </c>
      <c r="CL308" s="3240"/>
      <c r="CM308" s="3237" t="str">
        <f t="shared" si="641"/>
        <v>-</v>
      </c>
      <c r="CN308" s="3240"/>
      <c r="CO308" s="3239" t="str">
        <f t="shared" si="642"/>
        <v>-</v>
      </c>
      <c r="CP308" s="3240"/>
      <c r="CQ308" s="3239" t="str">
        <f t="shared" si="643"/>
        <v>-</v>
      </c>
      <c r="CR308" s="3240"/>
      <c r="CS308" s="3237" t="str">
        <f t="shared" si="644"/>
        <v>-</v>
      </c>
      <c r="CT308" s="3240"/>
      <c r="CU308" s="3239"/>
      <c r="CV308" s="3240"/>
      <c r="CW308" s="3237" t="str">
        <f t="shared" si="645"/>
        <v>-</v>
      </c>
      <c r="CX308" s="3240"/>
      <c r="CY308" s="3239" t="str">
        <f t="shared" si="646"/>
        <v>-</v>
      </c>
      <c r="CZ308" s="3240"/>
      <c r="DA308" s="3237" t="str">
        <f t="shared" si="647"/>
        <v>-</v>
      </c>
      <c r="DB308" s="3238"/>
      <c r="DC308" s="3239" t="str">
        <f t="shared" si="648"/>
        <v>-</v>
      </c>
      <c r="DD308" s="3240"/>
      <c r="DE308" s="3241">
        <f>IF(AG308=1,1,0)</f>
        <v>0</v>
      </c>
      <c r="DF308" s="3242"/>
      <c r="DG308" s="818">
        <f t="shared" si="680"/>
        <v>0</v>
      </c>
      <c r="DH308" s="3243"/>
      <c r="DI308" s="3237">
        <f>IF(AG308=1,1,0)</f>
        <v>0</v>
      </c>
      <c r="DJ308" s="3242"/>
      <c r="DK308" s="3241">
        <f t="shared" si="682"/>
        <v>0</v>
      </c>
      <c r="DL308" s="3242"/>
      <c r="DM308" s="3241">
        <f t="shared" si="673"/>
        <v>0</v>
      </c>
      <c r="DN308" s="3242"/>
      <c r="DO308" s="3239">
        <f t="shared" si="666"/>
        <v>0</v>
      </c>
      <c r="DP308" s="3243"/>
      <c r="DQ308" s="3239">
        <f t="shared" si="667"/>
        <v>0</v>
      </c>
      <c r="DR308" s="3242"/>
      <c r="DS308" s="3239">
        <f t="shared" si="668"/>
        <v>0</v>
      </c>
      <c r="DT308" s="3243"/>
      <c r="DU308" s="3239">
        <f t="shared" si="669"/>
        <v>0</v>
      </c>
      <c r="DV308" s="3242"/>
      <c r="DW308" s="3244">
        <f>IF(AN308=1,1,0)</f>
        <v>0</v>
      </c>
      <c r="DX308" s="3243"/>
      <c r="DY308" s="3237">
        <f t="shared" si="683"/>
        <v>0</v>
      </c>
      <c r="DZ308" s="3242"/>
      <c r="EA308" s="3237">
        <f>IF(AP308=1,1,0)</f>
        <v>0</v>
      </c>
      <c r="EB308" s="3242"/>
      <c r="EC308" s="820">
        <f>IF(AQ308=1,1,0)</f>
        <v>0</v>
      </c>
      <c r="ED308" s="3245"/>
      <c r="EE308" s="822">
        <f>IF(AV308=0,0,1)</f>
        <v>0</v>
      </c>
      <c r="EF308" s="3246"/>
      <c r="EG308" s="273"/>
      <c r="EH308" s="274"/>
      <c r="EI308" s="275"/>
      <c r="EJ308" s="276"/>
      <c r="EK308" s="275"/>
      <c r="EL308" s="277"/>
      <c r="EM308" s="829" t="str">
        <f t="shared" si="670"/>
        <v xml:space="preserve"> </v>
      </c>
      <c r="EN308" s="3243"/>
      <c r="EO308" s="3239">
        <f t="shared" si="671"/>
        <v>0</v>
      </c>
      <c r="EP308" s="3242"/>
      <c r="ER308" s="3247"/>
      <c r="ET308" s="3237">
        <v>45875</v>
      </c>
      <c r="EU308" s="3242">
        <v>4163283</v>
      </c>
      <c r="EV308" s="3237">
        <v>45875</v>
      </c>
      <c r="EW308" s="259">
        <v>4163300</v>
      </c>
      <c r="EX308" s="3237"/>
      <c r="EY308" s="3240"/>
      <c r="EZ308" s="3237"/>
      <c r="FA308" s="3240"/>
      <c r="FB308" s="3237"/>
      <c r="FC308" s="3240"/>
      <c r="FD308" s="3237">
        <v>45889</v>
      </c>
      <c r="FE308" s="3240">
        <v>4163312</v>
      </c>
      <c r="FF308" s="3239"/>
      <c r="FG308" s="3240"/>
      <c r="FH308" s="3237">
        <v>45840</v>
      </c>
      <c r="FI308" s="3240">
        <v>4163264</v>
      </c>
      <c r="FJ308" s="154">
        <v>45875</v>
      </c>
      <c r="FK308" s="2587">
        <v>4163284</v>
      </c>
      <c r="FL308" s="155">
        <f t="shared" si="613"/>
        <v>1</v>
      </c>
      <c r="FM308" s="3238"/>
      <c r="FN308" s="1907"/>
      <c r="FO308" s="3240"/>
      <c r="FP308" s="3237"/>
      <c r="FQ308" s="3240"/>
      <c r="FS308" s="3237"/>
      <c r="FT308" s="3240"/>
    </row>
    <row r="309" spans="1:176" ht="18.600000000000001" customHeight="1">
      <c r="A309" s="228">
        <f t="shared" si="634"/>
        <v>299</v>
      </c>
      <c r="B309" s="343" t="str">
        <f t="shared" si="616"/>
        <v>4IE</v>
      </c>
      <c r="C309" s="2825">
        <v>45931</v>
      </c>
      <c r="D309" s="3248" t="s">
        <v>36</v>
      </c>
      <c r="E309" s="3249">
        <v>72511089</v>
      </c>
      <c r="F309" s="2947" t="s">
        <v>1283</v>
      </c>
      <c r="G309" s="3250"/>
      <c r="H309" s="3251" t="s">
        <v>630</v>
      </c>
      <c r="I309" s="3252" t="s">
        <v>614</v>
      </c>
      <c r="J309" s="3252" t="s">
        <v>1144</v>
      </c>
      <c r="K309" s="3253" t="s">
        <v>11</v>
      </c>
      <c r="L309" s="3254"/>
      <c r="M309" s="352">
        <v>45902</v>
      </c>
      <c r="N309" s="3255">
        <v>45892</v>
      </c>
      <c r="O309" s="3256">
        <v>45903</v>
      </c>
      <c r="P309" s="3255">
        <v>45898</v>
      </c>
      <c r="Q309" s="3256">
        <v>45904</v>
      </c>
      <c r="R309" s="3255">
        <v>45902</v>
      </c>
      <c r="S309" s="3256">
        <v>45904</v>
      </c>
      <c r="T309" s="3255">
        <v>45902</v>
      </c>
      <c r="U309" s="3257">
        <v>45906</v>
      </c>
      <c r="V309" s="3255">
        <v>45905</v>
      </c>
      <c r="W309" s="3258">
        <v>45910</v>
      </c>
      <c r="X309" s="3259">
        <v>45909</v>
      </c>
      <c r="Y309" s="3260">
        <v>45912</v>
      </c>
      <c r="Z309" s="3261">
        <v>45912</v>
      </c>
      <c r="AA309" s="3262"/>
      <c r="AB309" s="3261"/>
      <c r="AC309" s="251" t="s">
        <v>633</v>
      </c>
      <c r="AD309" s="3263"/>
      <c r="AE309" s="3264">
        <v>2</v>
      </c>
      <c r="AF309" s="363" t="str">
        <f t="shared" si="684"/>
        <v>4IE</v>
      </c>
      <c r="AG309" s="3265"/>
      <c r="AH309" s="3265"/>
      <c r="AI309" s="3265">
        <v>1</v>
      </c>
      <c r="AJ309" s="3265"/>
      <c r="AK309" s="3265"/>
      <c r="AL309" s="3265"/>
      <c r="AM309" s="3265"/>
      <c r="AN309" s="3265">
        <v>1</v>
      </c>
      <c r="AO309" s="3265"/>
      <c r="AP309" s="3266">
        <v>1</v>
      </c>
      <c r="AQ309" s="3265"/>
      <c r="AR309" s="3265"/>
      <c r="AS309" s="3265"/>
      <c r="AT309" s="3265"/>
      <c r="AU309" s="2843">
        <f t="shared" si="635"/>
        <v>2</v>
      </c>
      <c r="AV309" s="3267">
        <f t="shared" si="664"/>
        <v>0</v>
      </c>
      <c r="AW309" s="590">
        <v>45903</v>
      </c>
      <c r="AX309" s="369">
        <v>4163289</v>
      </c>
      <c r="AY309" s="2847">
        <v>45903</v>
      </c>
      <c r="AZ309" s="367">
        <v>4163290</v>
      </c>
      <c r="BA309" s="154">
        <v>45903</v>
      </c>
      <c r="BB309" s="367">
        <v>4163291</v>
      </c>
      <c r="BC309" s="368">
        <v>45861</v>
      </c>
      <c r="BD309" s="369">
        <v>4163254</v>
      </c>
      <c r="BE309" s="154">
        <v>45861</v>
      </c>
      <c r="BF309" s="367">
        <v>4163255</v>
      </c>
      <c r="BG309" s="368">
        <v>45903</v>
      </c>
      <c r="BH309" s="367">
        <v>4163294</v>
      </c>
      <c r="BI309" s="154">
        <v>45826</v>
      </c>
      <c r="BJ309" s="367">
        <v>4163230</v>
      </c>
      <c r="BK309" s="154" t="str">
        <f t="shared" si="650"/>
        <v>-</v>
      </c>
      <c r="BL309" s="367"/>
      <c r="BM309" s="154" t="str">
        <f t="shared" si="651"/>
        <v>-</v>
      </c>
      <c r="BN309" s="367"/>
      <c r="BO309" s="3122" t="str">
        <f t="shared" si="636"/>
        <v>-</v>
      </c>
      <c r="BP309" s="3123"/>
      <c r="BQ309" s="3124" t="str">
        <f t="shared" si="681"/>
        <v>-</v>
      </c>
      <c r="BR309" s="3125"/>
      <c r="BS309" s="3124" t="str">
        <f t="shared" si="674"/>
        <v>-</v>
      </c>
      <c r="BT309" s="3125"/>
      <c r="BU309" s="3124" t="str">
        <f t="shared" si="675"/>
        <v>-</v>
      </c>
      <c r="BV309" s="3125"/>
      <c r="BW309" s="3124" t="str">
        <f t="shared" si="676"/>
        <v>-</v>
      </c>
      <c r="BX309" s="3123"/>
      <c r="BY309" s="3124" t="str">
        <f t="shared" si="677"/>
        <v>-</v>
      </c>
      <c r="BZ309" s="3125"/>
      <c r="CA309" s="3124" t="str">
        <f t="shared" si="678"/>
        <v>-</v>
      </c>
      <c r="CB309" s="3123"/>
      <c r="CC309" s="3124" t="str">
        <f t="shared" si="679"/>
        <v>-</v>
      </c>
      <c r="CD309" s="3123"/>
      <c r="CE309" s="3268" t="str">
        <f t="shared" si="637"/>
        <v>-</v>
      </c>
      <c r="CF309" s="3269"/>
      <c r="CG309" s="3270" t="str">
        <f t="shared" si="638"/>
        <v>-</v>
      </c>
      <c r="CH309" s="3271"/>
      <c r="CI309" s="3268" t="str">
        <f t="shared" si="639"/>
        <v>-</v>
      </c>
      <c r="CJ309" s="3269"/>
      <c r="CK309" s="3268" t="str">
        <f t="shared" si="640"/>
        <v>-</v>
      </c>
      <c r="CL309" s="3271"/>
      <c r="CM309" s="3268" t="str">
        <f t="shared" si="641"/>
        <v>-</v>
      </c>
      <c r="CN309" s="3271"/>
      <c r="CO309" s="3270" t="str">
        <f t="shared" si="642"/>
        <v>-</v>
      </c>
      <c r="CP309" s="3271"/>
      <c r="CQ309" s="3270" t="str">
        <f t="shared" si="643"/>
        <v>-</v>
      </c>
      <c r="CR309" s="3271"/>
      <c r="CS309" s="3268" t="str">
        <f t="shared" si="644"/>
        <v>-</v>
      </c>
      <c r="CT309" s="3271"/>
      <c r="CU309" s="3270"/>
      <c r="CV309" s="3271"/>
      <c r="CW309" s="3268" t="str">
        <f t="shared" si="645"/>
        <v>-</v>
      </c>
      <c r="CX309" s="3271"/>
      <c r="CY309" s="3270" t="str">
        <f t="shared" si="646"/>
        <v>-</v>
      </c>
      <c r="CZ309" s="3271"/>
      <c r="DA309" s="3268" t="str">
        <f t="shared" si="647"/>
        <v>-</v>
      </c>
      <c r="DB309" s="3269"/>
      <c r="DC309" s="3270" t="str">
        <f t="shared" si="648"/>
        <v>-</v>
      </c>
      <c r="DD309" s="3271"/>
      <c r="DE309" s="3272">
        <f>IF(AG309=1,1,0)</f>
        <v>0</v>
      </c>
      <c r="DF309" s="3273"/>
      <c r="DG309" s="818">
        <f t="shared" si="680"/>
        <v>0</v>
      </c>
      <c r="DH309" s="3274"/>
      <c r="DI309" s="3268">
        <f>IF(AG309=1,1,0)</f>
        <v>0</v>
      </c>
      <c r="DJ309" s="3273"/>
      <c r="DK309" s="2395">
        <v>45756</v>
      </c>
      <c r="DL309" s="2396">
        <v>4163128</v>
      </c>
      <c r="DM309" s="3272">
        <f t="shared" si="673"/>
        <v>0</v>
      </c>
      <c r="DN309" s="3273"/>
      <c r="DO309" s="3270">
        <f t="shared" si="666"/>
        <v>0</v>
      </c>
      <c r="DP309" s="3274"/>
      <c r="DQ309" s="3270">
        <f t="shared" si="667"/>
        <v>0</v>
      </c>
      <c r="DR309" s="3273"/>
      <c r="DS309" s="3270">
        <f t="shared" si="668"/>
        <v>0</v>
      </c>
      <c r="DT309" s="3274"/>
      <c r="DU309" s="3270">
        <f t="shared" si="669"/>
        <v>0</v>
      </c>
      <c r="DV309" s="3273"/>
      <c r="DW309" s="368">
        <v>45833</v>
      </c>
      <c r="DX309" s="372">
        <v>4163232</v>
      </c>
      <c r="DY309" s="3268">
        <f t="shared" si="683"/>
        <v>0</v>
      </c>
      <c r="DZ309" s="3273"/>
      <c r="EA309" s="3268">
        <v>45847</v>
      </c>
      <c r="EB309" s="3273">
        <v>4163258</v>
      </c>
      <c r="EC309" s="820">
        <f>IF(AQ309=1,1,0)</f>
        <v>0</v>
      </c>
      <c r="ED309" s="3275"/>
      <c r="EE309" s="822">
        <f>IF(AV309=0,0,1)</f>
        <v>0</v>
      </c>
      <c r="EF309" s="3276"/>
      <c r="EG309" s="273"/>
      <c r="EH309" s="274"/>
      <c r="EI309" s="275"/>
      <c r="EJ309" s="276"/>
      <c r="EK309" s="275"/>
      <c r="EL309" s="277"/>
      <c r="EM309" s="829" t="str">
        <f t="shared" si="670"/>
        <v xml:space="preserve"> </v>
      </c>
      <c r="EN309" s="3274"/>
      <c r="EO309" s="3270">
        <f t="shared" si="671"/>
        <v>0</v>
      </c>
      <c r="EP309" s="3273"/>
      <c r="ER309" s="3277"/>
      <c r="ET309" s="3268" t="str">
        <f>IF($AE309=0,"　",VLOOKUP($AE309,ﾚｰｻﾞOP,60,0))</f>
        <v>-</v>
      </c>
      <c r="EU309" s="3273"/>
      <c r="EV309" s="3268" t="str">
        <f>IF($AE309=0,"　",VLOOKUP($AE309,ﾚｰｻﾞOP,60,0))</f>
        <v>-</v>
      </c>
      <c r="EW309" s="3273"/>
      <c r="EX309" s="3268"/>
      <c r="EY309" s="3271"/>
      <c r="EZ309" s="3268"/>
      <c r="FA309" s="3271"/>
      <c r="FB309" s="3268"/>
      <c r="FC309" s="3271"/>
      <c r="FD309" s="3268"/>
      <c r="FE309" s="3271"/>
      <c r="FF309" s="3270"/>
      <c r="FG309" s="3271"/>
      <c r="FH309" s="3268"/>
      <c r="FI309" s="3271"/>
      <c r="FJ309" s="154" t="str">
        <f>IF($AE309=0,"　",VLOOKUP($AE309,ﾚｰｻﾞOP,67,0))</f>
        <v>-</v>
      </c>
      <c r="FK309" s="3273"/>
      <c r="FL309" s="155" t="str">
        <f t="shared" si="613"/>
        <v>-</v>
      </c>
      <c r="FM309" s="3269"/>
      <c r="FN309" s="3268"/>
      <c r="FO309" s="3271"/>
      <c r="FP309" s="3268"/>
      <c r="FQ309" s="3271"/>
      <c r="FS309" s="3268"/>
      <c r="FT309" s="3271"/>
    </row>
    <row r="310" spans="1:176" ht="18.600000000000001" customHeight="1">
      <c r="A310" s="228">
        <f t="shared" si="634"/>
        <v>300</v>
      </c>
      <c r="B310" s="343" t="str">
        <f t="shared" si="616"/>
        <v>4IE</v>
      </c>
      <c r="C310" s="1749">
        <v>45901</v>
      </c>
      <c r="D310" s="3278" t="s">
        <v>1024</v>
      </c>
      <c r="E310" s="3279">
        <v>89610115</v>
      </c>
      <c r="F310" s="2947" t="s">
        <v>1265</v>
      </c>
      <c r="G310" s="3280"/>
      <c r="H310" s="3281" t="s">
        <v>630</v>
      </c>
      <c r="I310" s="3282" t="s">
        <v>66</v>
      </c>
      <c r="J310" s="3282" t="s">
        <v>38</v>
      </c>
      <c r="K310" s="3283" t="s">
        <v>11</v>
      </c>
      <c r="L310" s="3284"/>
      <c r="M310" s="352">
        <v>45902</v>
      </c>
      <c r="N310" s="3285"/>
      <c r="O310" s="3286">
        <v>45903</v>
      </c>
      <c r="P310" s="3285">
        <v>45906</v>
      </c>
      <c r="Q310" s="3286">
        <v>45904</v>
      </c>
      <c r="R310" s="3285">
        <v>45909</v>
      </c>
      <c r="S310" s="3286">
        <v>45904</v>
      </c>
      <c r="T310" s="3285">
        <v>45904</v>
      </c>
      <c r="U310" s="3287">
        <v>45906</v>
      </c>
      <c r="V310" s="3285"/>
      <c r="W310" s="3288">
        <v>45910</v>
      </c>
      <c r="X310" s="3289">
        <v>45912</v>
      </c>
      <c r="Y310" s="3290">
        <v>45917</v>
      </c>
      <c r="Z310" s="3291">
        <v>45913</v>
      </c>
      <c r="AA310" s="3292"/>
      <c r="AB310" s="3291"/>
      <c r="AC310" s="3293"/>
      <c r="AD310" s="3294"/>
      <c r="AE310" s="3295">
        <v>25</v>
      </c>
      <c r="AF310" s="363" t="str">
        <f t="shared" si="684"/>
        <v>4IE</v>
      </c>
      <c r="AG310" s="3296"/>
      <c r="AH310" s="3296"/>
      <c r="AI310" s="3296"/>
      <c r="AJ310" s="3296"/>
      <c r="AK310" s="3296"/>
      <c r="AL310" s="3296"/>
      <c r="AM310" s="3296"/>
      <c r="AN310" s="3296"/>
      <c r="AO310" s="3296"/>
      <c r="AP310" s="3297"/>
      <c r="AQ310" s="3296"/>
      <c r="AR310" s="3296"/>
      <c r="AS310" s="3296"/>
      <c r="AT310" s="3296"/>
      <c r="AU310" s="2843">
        <f t="shared" si="635"/>
        <v>0</v>
      </c>
      <c r="AV310" s="3298">
        <f t="shared" si="664"/>
        <v>0</v>
      </c>
      <c r="AW310" s="590" t="str">
        <f>IF($AE310=0,"　",VLOOKUP($AE310,ﾚｰｻﾞOP,5,0))</f>
        <v>-</v>
      </c>
      <c r="AX310" s="369"/>
      <c r="AY310" s="2847" t="str">
        <f>IF($AE310=0,"　",VLOOKUP($AE310,ﾚｰｻﾞOP,6,0))</f>
        <v>-</v>
      </c>
      <c r="AZ310" s="367"/>
      <c r="BA310" s="154" t="str">
        <f>IF($AE310=0,"　",VLOOKUP($AE310,ﾚｰｻﾞOP,7,0))</f>
        <v>-</v>
      </c>
      <c r="BB310" s="367"/>
      <c r="BC310" s="368" t="str">
        <f>IF($AE310=0,"　",VLOOKUP($AE310,ﾚｰｻﾞOP,8,0))</f>
        <v>-</v>
      </c>
      <c r="BD310" s="369"/>
      <c r="BE310" s="154" t="str">
        <f>IF($AE310=0,"　",VLOOKUP($AE310,ﾚｰｻﾞOP,9,0))</f>
        <v>-</v>
      </c>
      <c r="BF310" s="367"/>
      <c r="BG310" s="368" t="str">
        <f>IF($AE310=0,"　",VLOOKUP($AE310,ﾚｰｻﾞOP,10,0))</f>
        <v>-</v>
      </c>
      <c r="BH310" s="367"/>
      <c r="BI310" s="154" t="str">
        <f>IF($AE310=0,"　",VLOOKUP($AE310,ﾚｰｻﾞOP,11,0))</f>
        <v>-</v>
      </c>
      <c r="BJ310" s="367"/>
      <c r="BK310" s="3299" t="str">
        <f t="shared" si="650"/>
        <v>-</v>
      </c>
      <c r="BL310" s="3300"/>
      <c r="BM310" s="154" t="str">
        <f t="shared" si="651"/>
        <v>-</v>
      </c>
      <c r="BN310" s="367"/>
      <c r="BO310" s="3122" t="str">
        <f t="shared" si="636"/>
        <v>-</v>
      </c>
      <c r="BP310" s="3123"/>
      <c r="BQ310" s="3124" t="str">
        <f t="shared" si="681"/>
        <v>-</v>
      </c>
      <c r="BR310" s="3125"/>
      <c r="BS310" s="3124" t="str">
        <f t="shared" si="674"/>
        <v>-</v>
      </c>
      <c r="BT310" s="3125"/>
      <c r="BU310" s="3124" t="str">
        <f t="shared" si="675"/>
        <v>-</v>
      </c>
      <c r="BV310" s="3125"/>
      <c r="BW310" s="3124" t="str">
        <f t="shared" si="676"/>
        <v>-</v>
      </c>
      <c r="BX310" s="3123"/>
      <c r="BY310" s="3124" t="str">
        <f t="shared" si="677"/>
        <v>-</v>
      </c>
      <c r="BZ310" s="3125"/>
      <c r="CA310" s="3124" t="str">
        <f t="shared" si="678"/>
        <v>-</v>
      </c>
      <c r="CB310" s="3123"/>
      <c r="CC310" s="3124" t="str">
        <f t="shared" si="679"/>
        <v>-</v>
      </c>
      <c r="CD310" s="3123"/>
      <c r="CE310" s="3299" t="str">
        <f t="shared" si="637"/>
        <v>-</v>
      </c>
      <c r="CF310" s="3301"/>
      <c r="CG310" s="3302" t="str">
        <f t="shared" si="638"/>
        <v>-</v>
      </c>
      <c r="CH310" s="3300"/>
      <c r="CI310" s="3299" t="str">
        <f t="shared" si="639"/>
        <v>-</v>
      </c>
      <c r="CJ310" s="3301"/>
      <c r="CK310" s="3299" t="str">
        <f t="shared" si="640"/>
        <v>-</v>
      </c>
      <c r="CL310" s="3300"/>
      <c r="CM310" s="3299" t="str">
        <f t="shared" si="641"/>
        <v>-</v>
      </c>
      <c r="CN310" s="3300"/>
      <c r="CO310" s="3302" t="str">
        <f t="shared" si="642"/>
        <v>-</v>
      </c>
      <c r="CP310" s="3300"/>
      <c r="CQ310" s="3302" t="str">
        <f t="shared" si="643"/>
        <v>-</v>
      </c>
      <c r="CR310" s="3300"/>
      <c r="CS310" s="3299" t="str">
        <f t="shared" si="644"/>
        <v>-</v>
      </c>
      <c r="CT310" s="3300"/>
      <c r="CU310" s="3302"/>
      <c r="CV310" s="3300"/>
      <c r="CW310" s="3299" t="str">
        <f t="shared" si="645"/>
        <v>-</v>
      </c>
      <c r="CX310" s="3300"/>
      <c r="CY310" s="3302" t="str">
        <f t="shared" si="646"/>
        <v>-</v>
      </c>
      <c r="CZ310" s="3300"/>
      <c r="DA310" s="3299" t="str">
        <f t="shared" si="647"/>
        <v>-</v>
      </c>
      <c r="DB310" s="3301"/>
      <c r="DC310" s="3302" t="str">
        <f t="shared" si="648"/>
        <v>-</v>
      </c>
      <c r="DD310" s="3300"/>
      <c r="DE310" s="3303">
        <f>IF(AG310=1,1,0)</f>
        <v>0</v>
      </c>
      <c r="DF310" s="3304"/>
      <c r="DG310" s="818">
        <f t="shared" si="680"/>
        <v>0</v>
      </c>
      <c r="DH310" s="3305"/>
      <c r="DI310" s="3299">
        <f>IF(AG310=1,1,0)</f>
        <v>0</v>
      </c>
      <c r="DJ310" s="3304"/>
      <c r="DK310" s="3303">
        <f>IF(AU310=2,1,0)</f>
        <v>0</v>
      </c>
      <c r="DL310" s="3304"/>
      <c r="DM310" s="3303">
        <f t="shared" si="673"/>
        <v>0</v>
      </c>
      <c r="DN310" s="3304"/>
      <c r="DO310" s="3302">
        <f t="shared" si="666"/>
        <v>0</v>
      </c>
      <c r="DP310" s="3305"/>
      <c r="DQ310" s="3302">
        <f t="shared" si="667"/>
        <v>0</v>
      </c>
      <c r="DR310" s="3304"/>
      <c r="DS310" s="3302">
        <f t="shared" si="668"/>
        <v>0</v>
      </c>
      <c r="DT310" s="3305"/>
      <c r="DU310" s="3302">
        <f t="shared" si="669"/>
        <v>0</v>
      </c>
      <c r="DV310" s="3304"/>
      <c r="DW310" s="3306">
        <f>IF(AN310=1,1,0)</f>
        <v>0</v>
      </c>
      <c r="DX310" s="3305"/>
      <c r="DY310" s="3299">
        <f t="shared" si="683"/>
        <v>0</v>
      </c>
      <c r="DZ310" s="3304"/>
      <c r="EA310" s="3299">
        <f>IF(AP310=1,1,0)</f>
        <v>0</v>
      </c>
      <c r="EB310" s="3304"/>
      <c r="EC310" s="820">
        <f>IF(AQ310=1,1,0)</f>
        <v>0</v>
      </c>
      <c r="ED310" s="3307"/>
      <c r="EE310" s="822">
        <f>IF(AV310=0,0,1)</f>
        <v>0</v>
      </c>
      <c r="EF310" s="3308"/>
      <c r="EG310" s="273"/>
      <c r="EH310" s="274"/>
      <c r="EI310" s="275"/>
      <c r="EJ310" s="276"/>
      <c r="EK310" s="275"/>
      <c r="EL310" s="277"/>
      <c r="EM310" s="829" t="str">
        <f t="shared" si="670"/>
        <v xml:space="preserve"> </v>
      </c>
      <c r="EN310" s="3305"/>
      <c r="EO310" s="3302">
        <f t="shared" si="671"/>
        <v>0</v>
      </c>
      <c r="EP310" s="3304"/>
      <c r="ER310" s="3309"/>
      <c r="ET310" s="3299">
        <v>45903</v>
      </c>
      <c r="EU310" s="3304">
        <v>4163285</v>
      </c>
      <c r="EV310" s="3299">
        <v>45903</v>
      </c>
      <c r="EW310" s="3304">
        <v>4163301</v>
      </c>
      <c r="EX310" s="3299"/>
      <c r="EY310" s="3300"/>
      <c r="EZ310" s="3299"/>
      <c r="FA310" s="3300"/>
      <c r="FB310" s="3299"/>
      <c r="FC310" s="3300"/>
      <c r="FD310" s="3299">
        <v>45889</v>
      </c>
      <c r="FE310" s="3300">
        <v>4163312</v>
      </c>
      <c r="FF310" s="3302"/>
      <c r="FG310" s="3300"/>
      <c r="FH310" s="3299"/>
      <c r="FI310" s="3300"/>
      <c r="FJ310" s="154">
        <v>45875</v>
      </c>
      <c r="FK310" s="2587">
        <v>4163284</v>
      </c>
      <c r="FL310" s="155">
        <f t="shared" si="613"/>
        <v>1</v>
      </c>
      <c r="FM310" s="3301"/>
      <c r="FN310" s="3299"/>
      <c r="FO310" s="3300"/>
      <c r="FP310" s="3299"/>
      <c r="FQ310" s="3300"/>
      <c r="FS310" s="3299"/>
      <c r="FT310" s="3300"/>
    </row>
    <row r="311" spans="1:176" ht="18.600000000000001" customHeight="1">
      <c r="A311" s="228">
        <f t="shared" si="634"/>
        <v>301</v>
      </c>
      <c r="B311" s="343" t="str">
        <f t="shared" si="616"/>
        <v>4IE</v>
      </c>
      <c r="C311" s="2825">
        <v>45931</v>
      </c>
      <c r="D311" s="3310" t="s">
        <v>30</v>
      </c>
      <c r="E311" s="3311" t="s">
        <v>1154</v>
      </c>
      <c r="F311" s="3312" t="s">
        <v>1288</v>
      </c>
      <c r="G311" s="3313"/>
      <c r="H311" s="3281" t="s">
        <v>630</v>
      </c>
      <c r="I311" s="3314" t="s">
        <v>63</v>
      </c>
      <c r="J311" s="3314" t="s">
        <v>1078</v>
      </c>
      <c r="K311" s="3315" t="s">
        <v>11</v>
      </c>
      <c r="L311" s="3316"/>
      <c r="M311" s="352">
        <v>45903</v>
      </c>
      <c r="N311" s="3317">
        <v>45902</v>
      </c>
      <c r="O311" s="3286">
        <v>45904</v>
      </c>
      <c r="P311" s="3317">
        <v>45903</v>
      </c>
      <c r="Q311" s="3286">
        <v>45905</v>
      </c>
      <c r="R311" s="3317">
        <v>45903</v>
      </c>
      <c r="S311" s="3286">
        <v>45905</v>
      </c>
      <c r="T311" s="3317">
        <v>45905</v>
      </c>
      <c r="U311" s="3287">
        <v>45909</v>
      </c>
      <c r="V311" s="3317">
        <v>45906</v>
      </c>
      <c r="W311" s="3288">
        <v>45911</v>
      </c>
      <c r="X311" s="3318">
        <v>45910</v>
      </c>
      <c r="Y311" s="3319">
        <v>45918</v>
      </c>
      <c r="Z311" s="3320">
        <v>45916</v>
      </c>
      <c r="AA311" s="3321"/>
      <c r="AB311" s="3320"/>
      <c r="AC311" s="251" t="s">
        <v>633</v>
      </c>
      <c r="AD311" s="3322"/>
      <c r="AE311" s="3323">
        <v>3</v>
      </c>
      <c r="AF311" s="363" t="str">
        <f t="shared" si="684"/>
        <v>4IE</v>
      </c>
      <c r="AG311" s="3324"/>
      <c r="AH311" s="3324"/>
      <c r="AI311" s="3324">
        <v>1</v>
      </c>
      <c r="AJ311" s="3324"/>
      <c r="AK311" s="3324"/>
      <c r="AL311" s="3324"/>
      <c r="AM311" s="3324"/>
      <c r="AN311" s="3324">
        <v>1</v>
      </c>
      <c r="AO311" s="3324"/>
      <c r="AP311" s="3325">
        <v>1</v>
      </c>
      <c r="AQ311" s="3324">
        <v>1</v>
      </c>
      <c r="AR311" s="3324">
        <v>1</v>
      </c>
      <c r="AS311" s="3324"/>
      <c r="AT311" s="3324"/>
      <c r="AU311" s="2843">
        <f t="shared" si="635"/>
        <v>2</v>
      </c>
      <c r="AV311" s="3326">
        <f t="shared" si="664"/>
        <v>1</v>
      </c>
      <c r="AW311" s="590">
        <v>45903</v>
      </c>
      <c r="AX311" s="369">
        <v>4163289</v>
      </c>
      <c r="AY311" s="2847">
        <v>45903</v>
      </c>
      <c r="AZ311" s="367">
        <v>4163290</v>
      </c>
      <c r="BA311" s="154">
        <v>45903</v>
      </c>
      <c r="BB311" s="367">
        <v>4163291</v>
      </c>
      <c r="BC311" s="368">
        <v>45861</v>
      </c>
      <c r="BD311" s="3327">
        <v>4163254</v>
      </c>
      <c r="BE311" s="2847">
        <v>45861</v>
      </c>
      <c r="BF311" s="367">
        <v>4163255</v>
      </c>
      <c r="BG311" s="368">
        <v>45903</v>
      </c>
      <c r="BH311" s="367">
        <v>4163294</v>
      </c>
      <c r="BI311" s="154">
        <v>45875</v>
      </c>
      <c r="BJ311" s="367">
        <v>4163295</v>
      </c>
      <c r="BK311" s="2852" t="str">
        <f t="shared" si="650"/>
        <v>-</v>
      </c>
      <c r="BL311" s="2853"/>
      <c r="BM311" s="154" t="str">
        <f t="shared" si="651"/>
        <v>-</v>
      </c>
      <c r="BN311" s="367"/>
      <c r="BO311" s="3122" t="str">
        <f t="shared" si="636"/>
        <v>-</v>
      </c>
      <c r="BP311" s="3123"/>
      <c r="BQ311" s="3124" t="str">
        <f t="shared" si="681"/>
        <v>-</v>
      </c>
      <c r="BR311" s="3125"/>
      <c r="BS311" s="3124" t="str">
        <f t="shared" si="674"/>
        <v>-</v>
      </c>
      <c r="BT311" s="3125"/>
      <c r="BU311" s="3124" t="str">
        <f t="shared" si="675"/>
        <v>-</v>
      </c>
      <c r="BV311" s="3125"/>
      <c r="BW311" s="3124" t="str">
        <f t="shared" si="676"/>
        <v>-</v>
      </c>
      <c r="BX311" s="3123"/>
      <c r="BY311" s="3124" t="str">
        <f t="shared" si="677"/>
        <v>-</v>
      </c>
      <c r="BZ311" s="3125"/>
      <c r="CA311" s="3124" t="str">
        <f t="shared" si="678"/>
        <v>-</v>
      </c>
      <c r="CB311" s="3123"/>
      <c r="CC311" s="3124" t="str">
        <f t="shared" si="679"/>
        <v>-</v>
      </c>
      <c r="CD311" s="3123"/>
      <c r="CE311" s="2852" t="str">
        <f t="shared" si="637"/>
        <v>-</v>
      </c>
      <c r="CF311" s="3327"/>
      <c r="CG311" s="2854" t="str">
        <f t="shared" si="638"/>
        <v>-</v>
      </c>
      <c r="CH311" s="2853"/>
      <c r="CI311" s="2852" t="str">
        <f t="shared" si="639"/>
        <v>-</v>
      </c>
      <c r="CJ311" s="3327"/>
      <c r="CK311" s="2852" t="str">
        <f t="shared" si="640"/>
        <v>-</v>
      </c>
      <c r="CL311" s="2853"/>
      <c r="CM311" s="2852" t="str">
        <f t="shared" si="641"/>
        <v>-</v>
      </c>
      <c r="CN311" s="2853"/>
      <c r="CO311" s="2854" t="str">
        <f t="shared" si="642"/>
        <v>-</v>
      </c>
      <c r="CP311" s="2853"/>
      <c r="CQ311" s="2854" t="str">
        <f t="shared" si="643"/>
        <v>-</v>
      </c>
      <c r="CR311" s="2853"/>
      <c r="CS311" s="2852" t="str">
        <f t="shared" si="644"/>
        <v>-</v>
      </c>
      <c r="CT311" s="2853"/>
      <c r="CU311" s="2854"/>
      <c r="CV311" s="2853"/>
      <c r="CW311" s="2852" t="str">
        <f t="shared" si="645"/>
        <v>-</v>
      </c>
      <c r="CX311" s="2853"/>
      <c r="CY311" s="2854" t="str">
        <f t="shared" si="646"/>
        <v>-</v>
      </c>
      <c r="CZ311" s="2853"/>
      <c r="DA311" s="2852" t="str">
        <f t="shared" si="647"/>
        <v>-</v>
      </c>
      <c r="DB311" s="3327"/>
      <c r="DC311" s="2854" t="str">
        <f t="shared" si="648"/>
        <v>-</v>
      </c>
      <c r="DD311" s="2853"/>
      <c r="DE311" s="3328">
        <f>IF(AG311=1,1,0)</f>
        <v>0</v>
      </c>
      <c r="DF311" s="3329"/>
      <c r="DG311" s="818">
        <f t="shared" si="680"/>
        <v>0</v>
      </c>
      <c r="DH311" s="3330"/>
      <c r="DI311" s="2852">
        <f>IF(AG311=1,1,0)</f>
        <v>0</v>
      </c>
      <c r="DJ311" s="3329"/>
      <c r="DK311" s="2395">
        <v>45756</v>
      </c>
      <c r="DL311" s="2396">
        <v>4163128</v>
      </c>
      <c r="DM311" s="3328">
        <f t="shared" si="673"/>
        <v>0</v>
      </c>
      <c r="DN311" s="3329"/>
      <c r="DO311" s="2854">
        <f t="shared" si="666"/>
        <v>0</v>
      </c>
      <c r="DP311" s="3330"/>
      <c r="DQ311" s="2854">
        <f t="shared" si="667"/>
        <v>0</v>
      </c>
      <c r="DR311" s="3329"/>
      <c r="DS311" s="2854">
        <f t="shared" si="668"/>
        <v>0</v>
      </c>
      <c r="DT311" s="3330"/>
      <c r="DU311" s="2854">
        <f t="shared" si="669"/>
        <v>0</v>
      </c>
      <c r="DV311" s="3329"/>
      <c r="DW311" s="368">
        <v>45833</v>
      </c>
      <c r="DX311" s="372">
        <v>4163232</v>
      </c>
      <c r="DY311" s="2852">
        <f t="shared" si="683"/>
        <v>0</v>
      </c>
      <c r="DZ311" s="3329"/>
      <c r="EA311" s="2852">
        <v>45847</v>
      </c>
      <c r="EB311" s="3329">
        <v>4163258</v>
      </c>
      <c r="EC311" s="820">
        <v>45833</v>
      </c>
      <c r="ED311" s="2790">
        <v>4163235</v>
      </c>
      <c r="EE311" s="822">
        <v>45885</v>
      </c>
      <c r="EF311" s="1846">
        <v>4063333</v>
      </c>
      <c r="EG311" s="273"/>
      <c r="EH311" s="274"/>
      <c r="EI311" s="275"/>
      <c r="EJ311" s="276"/>
      <c r="EK311" s="275"/>
      <c r="EL311" s="277"/>
      <c r="EM311" s="829" t="str">
        <f t="shared" si="670"/>
        <v xml:space="preserve"> </v>
      </c>
      <c r="EN311" s="3305"/>
      <c r="EO311" s="3302">
        <f t="shared" si="671"/>
        <v>0</v>
      </c>
      <c r="EP311" s="3304"/>
      <c r="ER311" s="3331"/>
      <c r="ET311" s="2852" t="str">
        <f t="shared" ref="ET311:ET316" si="685">IF($AE311=0,"　",VLOOKUP($AE311,ﾚｰｻﾞOP,60,0))</f>
        <v>-</v>
      </c>
      <c r="EU311" s="3329"/>
      <c r="EV311" s="2852" t="str">
        <f t="shared" ref="EV311:EV316" si="686">IF($AE311=0,"　",VLOOKUP($AE311,ﾚｰｻﾞOP,60,0))</f>
        <v>-</v>
      </c>
      <c r="EW311" s="3329"/>
      <c r="EX311" s="2852"/>
      <c r="EY311" s="2853"/>
      <c r="EZ311" s="2852"/>
      <c r="FA311" s="2853"/>
      <c r="FB311" s="2852"/>
      <c r="FC311" s="2853"/>
      <c r="FD311" s="2852"/>
      <c r="FE311" s="2853"/>
      <c r="FF311" s="2854"/>
      <c r="FG311" s="2853"/>
      <c r="FH311" s="2852"/>
      <c r="FI311" s="2853"/>
      <c r="FJ311" s="154" t="str">
        <f t="shared" ref="FJ311:FJ316" si="687">IF($AE311=0,"　",VLOOKUP($AE311,ﾚｰｻﾞOP,67,0))</f>
        <v>-</v>
      </c>
      <c r="FK311" s="3329"/>
      <c r="FL311" s="155" t="str">
        <f t="shared" si="613"/>
        <v>-</v>
      </c>
      <c r="FM311" s="3327"/>
      <c r="FN311" s="2852"/>
      <c r="FO311" s="2853"/>
      <c r="FP311" s="2852"/>
      <c r="FQ311" s="2853"/>
      <c r="FS311" s="2852"/>
      <c r="FT311" s="2853"/>
    </row>
    <row r="312" spans="1:176" ht="18.600000000000001" customHeight="1">
      <c r="A312" s="228">
        <f t="shared" si="634"/>
        <v>302</v>
      </c>
      <c r="B312" s="343" t="str">
        <f t="shared" si="616"/>
        <v>4IE</v>
      </c>
      <c r="C312" s="2825">
        <v>45931</v>
      </c>
      <c r="D312" s="3332" t="s">
        <v>40</v>
      </c>
      <c r="E312" s="3333" t="s">
        <v>1215</v>
      </c>
      <c r="F312" s="3334" t="s">
        <v>1276</v>
      </c>
      <c r="G312" s="3335"/>
      <c r="H312" s="3336" t="s">
        <v>630</v>
      </c>
      <c r="I312" s="3337" t="s">
        <v>48</v>
      </c>
      <c r="J312" s="3337" t="s">
        <v>0</v>
      </c>
      <c r="K312" s="3338" t="s">
        <v>503</v>
      </c>
      <c r="L312" s="3339"/>
      <c r="M312" s="352">
        <v>45903</v>
      </c>
      <c r="N312" s="3340">
        <v>45902</v>
      </c>
      <c r="O312" s="3341">
        <v>45904</v>
      </c>
      <c r="P312" s="3340">
        <v>45903</v>
      </c>
      <c r="Q312" s="3341">
        <v>45905</v>
      </c>
      <c r="R312" s="3340">
        <v>45904</v>
      </c>
      <c r="S312" s="3341">
        <v>45905</v>
      </c>
      <c r="T312" s="3340">
        <v>45905</v>
      </c>
      <c r="U312" s="3342">
        <v>45909</v>
      </c>
      <c r="V312" s="3340">
        <v>45909</v>
      </c>
      <c r="W312" s="3343">
        <v>45911</v>
      </c>
      <c r="X312" s="3344">
        <v>45910</v>
      </c>
      <c r="Y312" s="3345">
        <v>45916</v>
      </c>
      <c r="Z312" s="3345">
        <v>45913</v>
      </c>
      <c r="AA312" s="3346"/>
      <c r="AB312" s="3345"/>
      <c r="AC312" s="251" t="s">
        <v>633</v>
      </c>
      <c r="AD312" s="3347"/>
      <c r="AE312" s="3348">
        <v>2</v>
      </c>
      <c r="AF312" s="363" t="str">
        <f t="shared" si="684"/>
        <v>4IE</v>
      </c>
      <c r="AG312" s="3349">
        <v>1</v>
      </c>
      <c r="AH312" s="3349"/>
      <c r="AI312" s="3349"/>
      <c r="AJ312" s="3349"/>
      <c r="AK312" s="3349"/>
      <c r="AL312" s="3349"/>
      <c r="AM312" s="3349"/>
      <c r="AN312" s="3349"/>
      <c r="AO312" s="3349"/>
      <c r="AP312" s="3350">
        <v>1</v>
      </c>
      <c r="AQ312" s="3349">
        <v>1</v>
      </c>
      <c r="AR312" s="3349">
        <v>1</v>
      </c>
      <c r="AS312" s="3349"/>
      <c r="AT312" s="3349"/>
      <c r="AU312" s="2843">
        <f t="shared" si="635"/>
        <v>0</v>
      </c>
      <c r="AV312" s="3351">
        <f t="shared" si="664"/>
        <v>1</v>
      </c>
      <c r="AW312" s="590">
        <v>45903</v>
      </c>
      <c r="AX312" s="369">
        <v>4163289</v>
      </c>
      <c r="AY312" s="2847">
        <v>45903</v>
      </c>
      <c r="AZ312" s="367">
        <v>4163290</v>
      </c>
      <c r="BA312" s="154">
        <v>45903</v>
      </c>
      <c r="BB312" s="367">
        <v>4163291</v>
      </c>
      <c r="BC312" s="368">
        <v>45861</v>
      </c>
      <c r="BD312" s="3327">
        <v>4163254</v>
      </c>
      <c r="BE312" s="2847">
        <v>45861</v>
      </c>
      <c r="BF312" s="367">
        <v>4163255</v>
      </c>
      <c r="BG312" s="368">
        <v>45903</v>
      </c>
      <c r="BH312" s="367">
        <v>4163294</v>
      </c>
      <c r="BI312" s="154">
        <v>45875</v>
      </c>
      <c r="BJ312" s="367">
        <v>4163295</v>
      </c>
      <c r="BK312" s="2852" t="str">
        <f t="shared" si="650"/>
        <v>-</v>
      </c>
      <c r="BL312" s="2853"/>
      <c r="BM312" s="154" t="str">
        <f t="shared" si="651"/>
        <v>-</v>
      </c>
      <c r="BN312" s="367"/>
      <c r="BO312" s="3122" t="str">
        <f t="shared" si="636"/>
        <v>-</v>
      </c>
      <c r="BP312" s="3123"/>
      <c r="BQ312" s="3124" t="str">
        <f t="shared" si="681"/>
        <v>-</v>
      </c>
      <c r="BR312" s="3125"/>
      <c r="BS312" s="3124" t="str">
        <f t="shared" si="674"/>
        <v>-</v>
      </c>
      <c r="BT312" s="3125"/>
      <c r="BU312" s="3124" t="str">
        <f t="shared" si="675"/>
        <v>-</v>
      </c>
      <c r="BV312" s="3125"/>
      <c r="BW312" s="3124" t="str">
        <f t="shared" si="676"/>
        <v>-</v>
      </c>
      <c r="BX312" s="3123"/>
      <c r="BY312" s="3124" t="str">
        <f t="shared" si="677"/>
        <v>-</v>
      </c>
      <c r="BZ312" s="3125"/>
      <c r="CA312" s="3124" t="str">
        <f t="shared" si="678"/>
        <v>-</v>
      </c>
      <c r="CB312" s="3123"/>
      <c r="CC312" s="3124" t="str">
        <f t="shared" si="679"/>
        <v>-</v>
      </c>
      <c r="CD312" s="3123"/>
      <c r="CE312" s="2852" t="str">
        <f t="shared" si="637"/>
        <v>-</v>
      </c>
      <c r="CF312" s="3327"/>
      <c r="CG312" s="2854" t="str">
        <f t="shared" si="638"/>
        <v>-</v>
      </c>
      <c r="CH312" s="2853"/>
      <c r="CI312" s="2852" t="str">
        <f t="shared" si="639"/>
        <v>-</v>
      </c>
      <c r="CJ312" s="3327"/>
      <c r="CK312" s="2852" t="str">
        <f t="shared" si="640"/>
        <v>-</v>
      </c>
      <c r="CL312" s="2853"/>
      <c r="CM312" s="2852" t="str">
        <f t="shared" si="641"/>
        <v>-</v>
      </c>
      <c r="CN312" s="2853"/>
      <c r="CO312" s="2854" t="str">
        <f t="shared" si="642"/>
        <v>-</v>
      </c>
      <c r="CP312" s="2853"/>
      <c r="CQ312" s="2854" t="str">
        <f t="shared" si="643"/>
        <v>-</v>
      </c>
      <c r="CR312" s="2853"/>
      <c r="CS312" s="2852" t="str">
        <f t="shared" si="644"/>
        <v>-</v>
      </c>
      <c r="CT312" s="2853"/>
      <c r="CU312" s="2854"/>
      <c r="CV312" s="2853"/>
      <c r="CW312" s="2852" t="str">
        <f t="shared" si="645"/>
        <v>-</v>
      </c>
      <c r="CX312" s="2853"/>
      <c r="CY312" s="2854" t="str">
        <f t="shared" si="646"/>
        <v>-</v>
      </c>
      <c r="CZ312" s="2853"/>
      <c r="DA312" s="2852" t="str">
        <f t="shared" si="647"/>
        <v>-</v>
      </c>
      <c r="DB312" s="3327"/>
      <c r="DC312" s="2854" t="str">
        <f t="shared" si="648"/>
        <v>-</v>
      </c>
      <c r="DD312" s="2853"/>
      <c r="DE312" s="3328">
        <v>45878</v>
      </c>
      <c r="DF312" s="3329">
        <v>4163376</v>
      </c>
      <c r="DG312" s="818">
        <f t="shared" si="680"/>
        <v>0</v>
      </c>
      <c r="DH312" s="3330"/>
      <c r="DI312" s="2852">
        <v>45756</v>
      </c>
      <c r="DJ312" s="373">
        <v>4163131</v>
      </c>
      <c r="DK312" s="3328">
        <f t="shared" ref="DK312:DK317" si="688">IF(AU312=2,1,0)</f>
        <v>0</v>
      </c>
      <c r="DL312" s="3329"/>
      <c r="DM312" s="3328">
        <f t="shared" si="673"/>
        <v>0</v>
      </c>
      <c r="DN312" s="3329"/>
      <c r="DO312" s="2854">
        <f t="shared" si="666"/>
        <v>0</v>
      </c>
      <c r="DP312" s="3330"/>
      <c r="DQ312" s="2854">
        <f t="shared" si="667"/>
        <v>0</v>
      </c>
      <c r="DR312" s="3329"/>
      <c r="DS312" s="2854">
        <f t="shared" si="668"/>
        <v>0</v>
      </c>
      <c r="DT312" s="3330"/>
      <c r="DU312" s="2854">
        <f t="shared" si="669"/>
        <v>0</v>
      </c>
      <c r="DV312" s="3329"/>
      <c r="DW312" s="3352">
        <f>IF(AN312=1,1,0)</f>
        <v>0</v>
      </c>
      <c r="DX312" s="3330"/>
      <c r="DY312" s="2852">
        <f t="shared" si="683"/>
        <v>0</v>
      </c>
      <c r="DZ312" s="3329"/>
      <c r="EA312" s="2852">
        <v>45847</v>
      </c>
      <c r="EB312" s="3329">
        <v>4163258</v>
      </c>
      <c r="EC312" s="820">
        <v>45833</v>
      </c>
      <c r="ED312" s="2790">
        <v>4163235</v>
      </c>
      <c r="EE312" s="822">
        <v>45885</v>
      </c>
      <c r="EF312" s="1846">
        <v>4063333</v>
      </c>
      <c r="EG312" s="273"/>
      <c r="EH312" s="274"/>
      <c r="EI312" s="275"/>
      <c r="EJ312" s="276"/>
      <c r="EK312" s="275"/>
      <c r="EL312" s="277"/>
      <c r="EM312" s="829" t="str">
        <f t="shared" si="670"/>
        <v xml:space="preserve"> </v>
      </c>
      <c r="EN312" s="3305"/>
      <c r="EO312" s="3302">
        <f t="shared" si="671"/>
        <v>0</v>
      </c>
      <c r="EP312" s="3304"/>
      <c r="ER312" s="3353"/>
      <c r="ET312" s="150" t="str">
        <f t="shared" si="685"/>
        <v>-</v>
      </c>
      <c r="EU312" s="3354"/>
      <c r="EV312" s="150" t="str">
        <f t="shared" si="686"/>
        <v>-</v>
      </c>
      <c r="EW312" s="3354"/>
      <c r="EX312" s="3355"/>
      <c r="EY312" s="3356"/>
      <c r="EZ312" s="3355"/>
      <c r="FA312" s="3356"/>
      <c r="FB312" s="3355"/>
      <c r="FC312" s="3356"/>
      <c r="FD312" s="3355"/>
      <c r="FE312" s="3356"/>
      <c r="FF312" s="3357"/>
      <c r="FG312" s="3356"/>
      <c r="FH312" s="3355"/>
      <c r="FI312" s="3356"/>
      <c r="FJ312" s="154" t="str">
        <f t="shared" si="687"/>
        <v>-</v>
      </c>
      <c r="FK312" s="3354"/>
      <c r="FL312" s="155" t="str">
        <f t="shared" si="613"/>
        <v>-</v>
      </c>
      <c r="FM312" s="3358"/>
      <c r="FN312" s="3355"/>
      <c r="FO312" s="3356"/>
      <c r="FP312" s="3355"/>
      <c r="FQ312" s="3356"/>
      <c r="FS312" s="3355"/>
      <c r="FT312" s="3356"/>
    </row>
    <row r="313" spans="1:176" ht="18.600000000000001" customHeight="1">
      <c r="A313" s="228">
        <f t="shared" si="634"/>
        <v>303</v>
      </c>
      <c r="B313" s="343" t="str">
        <f t="shared" si="616"/>
        <v>4IE</v>
      </c>
      <c r="C313" s="2825">
        <v>45931</v>
      </c>
      <c r="D313" s="3359" t="s">
        <v>40</v>
      </c>
      <c r="E313" s="3360" t="s">
        <v>1216</v>
      </c>
      <c r="F313" s="3361" t="s">
        <v>1277</v>
      </c>
      <c r="G313" s="3362"/>
      <c r="H313" s="3336" t="s">
        <v>630</v>
      </c>
      <c r="I313" s="3337" t="s">
        <v>48</v>
      </c>
      <c r="J313" s="3337" t="s">
        <v>618</v>
      </c>
      <c r="K313" s="3338" t="s">
        <v>503</v>
      </c>
      <c r="L313" s="3363"/>
      <c r="M313" s="352">
        <v>45904</v>
      </c>
      <c r="N313" s="3364">
        <v>45903</v>
      </c>
      <c r="O313" s="3365">
        <v>45905</v>
      </c>
      <c r="P313" s="3364">
        <v>45904</v>
      </c>
      <c r="Q313" s="3365">
        <v>45906</v>
      </c>
      <c r="R313" s="3364">
        <v>45905</v>
      </c>
      <c r="S313" s="3365">
        <v>45906</v>
      </c>
      <c r="T313" s="3364">
        <v>45906</v>
      </c>
      <c r="U313" s="3366">
        <v>45910</v>
      </c>
      <c r="V313" s="3364">
        <v>45910</v>
      </c>
      <c r="W313" s="3367">
        <v>45912</v>
      </c>
      <c r="X313" s="3368">
        <v>45912</v>
      </c>
      <c r="Y313" s="3345">
        <v>45916</v>
      </c>
      <c r="Z313" s="3369">
        <v>45916</v>
      </c>
      <c r="AA313" s="3370"/>
      <c r="AB313" s="3369"/>
      <c r="AC313" s="251" t="s">
        <v>633</v>
      </c>
      <c r="AD313" s="3371"/>
      <c r="AE313" s="3372">
        <v>2</v>
      </c>
      <c r="AF313" s="363" t="str">
        <f t="shared" si="684"/>
        <v>4IE</v>
      </c>
      <c r="AG313" s="3373">
        <v>1</v>
      </c>
      <c r="AH313" s="3373"/>
      <c r="AI313" s="3373"/>
      <c r="AJ313" s="3373"/>
      <c r="AK313" s="3373"/>
      <c r="AL313" s="3373"/>
      <c r="AM313" s="3373"/>
      <c r="AN313" s="3373"/>
      <c r="AO313" s="3373"/>
      <c r="AP313" s="3374">
        <v>1</v>
      </c>
      <c r="AQ313" s="3373">
        <v>1</v>
      </c>
      <c r="AR313" s="3373">
        <v>1</v>
      </c>
      <c r="AS313" s="3373"/>
      <c r="AT313" s="3373"/>
      <c r="AU313" s="2843">
        <f t="shared" si="635"/>
        <v>0</v>
      </c>
      <c r="AV313" s="3375">
        <f t="shared" si="664"/>
        <v>1</v>
      </c>
      <c r="AW313" s="590">
        <v>45903</v>
      </c>
      <c r="AX313" s="369">
        <v>4163289</v>
      </c>
      <c r="AY313" s="2847">
        <v>45903</v>
      </c>
      <c r="AZ313" s="367">
        <v>4163290</v>
      </c>
      <c r="BA313" s="154">
        <v>45903</v>
      </c>
      <c r="BB313" s="367">
        <v>4163291</v>
      </c>
      <c r="BC313" s="368">
        <v>45861</v>
      </c>
      <c r="BD313" s="3327">
        <v>4163254</v>
      </c>
      <c r="BE313" s="2847">
        <v>45861</v>
      </c>
      <c r="BF313" s="367">
        <v>4163255</v>
      </c>
      <c r="BG313" s="368">
        <v>45903</v>
      </c>
      <c r="BH313" s="367">
        <v>4163294</v>
      </c>
      <c r="BI313" s="154">
        <v>45875</v>
      </c>
      <c r="BJ313" s="367">
        <v>4163295</v>
      </c>
      <c r="BK313" s="2852" t="str">
        <f t="shared" si="650"/>
        <v>-</v>
      </c>
      <c r="BL313" s="2853"/>
      <c r="BM313" s="154" t="str">
        <f t="shared" si="651"/>
        <v>-</v>
      </c>
      <c r="BN313" s="367"/>
      <c r="BO313" s="3122" t="str">
        <f t="shared" si="636"/>
        <v>-</v>
      </c>
      <c r="BP313" s="3123"/>
      <c r="BQ313" s="3124" t="str">
        <f t="shared" si="681"/>
        <v>-</v>
      </c>
      <c r="BR313" s="3125"/>
      <c r="BS313" s="3124" t="str">
        <f t="shared" si="674"/>
        <v>-</v>
      </c>
      <c r="BT313" s="3125"/>
      <c r="BU313" s="3124" t="str">
        <f t="shared" si="675"/>
        <v>-</v>
      </c>
      <c r="BV313" s="3125"/>
      <c r="BW313" s="3124" t="str">
        <f t="shared" si="676"/>
        <v>-</v>
      </c>
      <c r="BX313" s="3123"/>
      <c r="BY313" s="3124" t="str">
        <f t="shared" si="677"/>
        <v>-</v>
      </c>
      <c r="BZ313" s="3125"/>
      <c r="CA313" s="3124" t="str">
        <f t="shared" si="678"/>
        <v>-</v>
      </c>
      <c r="CB313" s="3123"/>
      <c r="CC313" s="3124" t="str">
        <f t="shared" si="679"/>
        <v>-</v>
      </c>
      <c r="CD313" s="3123"/>
      <c r="CE313" s="2852" t="str">
        <f t="shared" si="637"/>
        <v>-</v>
      </c>
      <c r="CF313" s="3327"/>
      <c r="CG313" s="2854" t="str">
        <f t="shared" si="638"/>
        <v>-</v>
      </c>
      <c r="CH313" s="2853"/>
      <c r="CI313" s="2852" t="str">
        <f t="shared" si="639"/>
        <v>-</v>
      </c>
      <c r="CJ313" s="3327"/>
      <c r="CK313" s="2852" t="str">
        <f t="shared" si="640"/>
        <v>-</v>
      </c>
      <c r="CL313" s="2853"/>
      <c r="CM313" s="2852" t="str">
        <f t="shared" si="641"/>
        <v>-</v>
      </c>
      <c r="CN313" s="2853"/>
      <c r="CO313" s="2854" t="str">
        <f t="shared" si="642"/>
        <v>-</v>
      </c>
      <c r="CP313" s="2853"/>
      <c r="CQ313" s="2854" t="str">
        <f t="shared" si="643"/>
        <v>-</v>
      </c>
      <c r="CR313" s="2853"/>
      <c r="CS313" s="2852" t="str">
        <f t="shared" si="644"/>
        <v>-</v>
      </c>
      <c r="CT313" s="2853"/>
      <c r="CU313" s="2854"/>
      <c r="CV313" s="2853"/>
      <c r="CW313" s="2852" t="str">
        <f t="shared" si="645"/>
        <v>-</v>
      </c>
      <c r="CX313" s="2853"/>
      <c r="CY313" s="2854" t="str">
        <f t="shared" si="646"/>
        <v>-</v>
      </c>
      <c r="CZ313" s="2853"/>
      <c r="DA313" s="2852" t="str">
        <f t="shared" si="647"/>
        <v>-</v>
      </c>
      <c r="DB313" s="3327"/>
      <c r="DC313" s="2854" t="str">
        <f t="shared" si="648"/>
        <v>-</v>
      </c>
      <c r="DD313" s="2853"/>
      <c r="DE313" s="3328">
        <v>45878</v>
      </c>
      <c r="DF313" s="3329">
        <v>4163376</v>
      </c>
      <c r="DG313" s="818">
        <f t="shared" si="680"/>
        <v>0</v>
      </c>
      <c r="DH313" s="3330"/>
      <c r="DI313" s="2852">
        <v>45756</v>
      </c>
      <c r="DJ313" s="373">
        <v>4163131</v>
      </c>
      <c r="DK313" s="3328">
        <f t="shared" si="688"/>
        <v>0</v>
      </c>
      <c r="DL313" s="3329"/>
      <c r="DM313" s="3328">
        <f t="shared" si="673"/>
        <v>0</v>
      </c>
      <c r="DN313" s="3329"/>
      <c r="DO313" s="2854">
        <f t="shared" si="666"/>
        <v>0</v>
      </c>
      <c r="DP313" s="3330"/>
      <c r="DQ313" s="2854">
        <f t="shared" si="667"/>
        <v>0</v>
      </c>
      <c r="DR313" s="3329"/>
      <c r="DS313" s="2854">
        <f t="shared" si="668"/>
        <v>0</v>
      </c>
      <c r="DT313" s="3330"/>
      <c r="DU313" s="2854">
        <f t="shared" si="669"/>
        <v>0</v>
      </c>
      <c r="DV313" s="3329"/>
      <c r="DW313" s="3352">
        <f>IF(AN313=1,1,0)</f>
        <v>0</v>
      </c>
      <c r="DX313" s="3330"/>
      <c r="DY313" s="2852">
        <f t="shared" si="683"/>
        <v>0</v>
      </c>
      <c r="DZ313" s="3329"/>
      <c r="EA313" s="2852">
        <v>45847</v>
      </c>
      <c r="EB313" s="3329">
        <v>4163258</v>
      </c>
      <c r="EC313" s="820">
        <v>45833</v>
      </c>
      <c r="ED313" s="2790">
        <v>4163235</v>
      </c>
      <c r="EE313" s="822">
        <v>45885</v>
      </c>
      <c r="EF313" s="1846">
        <v>4063333</v>
      </c>
      <c r="EG313" s="273"/>
      <c r="EH313" s="274"/>
      <c r="EI313" s="275"/>
      <c r="EJ313" s="276"/>
      <c r="EK313" s="275"/>
      <c r="EL313" s="277"/>
      <c r="EM313" s="829" t="str">
        <f t="shared" si="670"/>
        <v xml:space="preserve"> </v>
      </c>
      <c r="EN313" s="3305"/>
      <c r="EO313" s="3302">
        <f t="shared" si="671"/>
        <v>0</v>
      </c>
      <c r="EP313" s="3304"/>
      <c r="ER313" s="3376"/>
      <c r="ET313" s="150" t="str">
        <f t="shared" si="685"/>
        <v>-</v>
      </c>
      <c r="EU313" s="3377"/>
      <c r="EV313" s="150" t="str">
        <f t="shared" si="686"/>
        <v>-</v>
      </c>
      <c r="EW313" s="3377"/>
      <c r="EX313" s="3378"/>
      <c r="EY313" s="3379"/>
      <c r="EZ313" s="3378"/>
      <c r="FA313" s="3379"/>
      <c r="FB313" s="3378"/>
      <c r="FC313" s="3379"/>
      <c r="FD313" s="3378"/>
      <c r="FE313" s="3379"/>
      <c r="FF313" s="3380"/>
      <c r="FG313" s="3379"/>
      <c r="FH313" s="3378"/>
      <c r="FI313" s="3379"/>
      <c r="FJ313" s="154" t="str">
        <f t="shared" si="687"/>
        <v>-</v>
      </c>
      <c r="FK313" s="3377"/>
      <c r="FL313" s="155" t="str">
        <f t="shared" si="613"/>
        <v>-</v>
      </c>
      <c r="FM313" s="3381"/>
      <c r="FN313" s="3378"/>
      <c r="FO313" s="3379"/>
      <c r="FP313" s="3378"/>
      <c r="FQ313" s="3379"/>
      <c r="FS313" s="3378"/>
      <c r="FT313" s="3379"/>
    </row>
    <row r="314" spans="1:176" ht="18.600000000000001" customHeight="1">
      <c r="A314" s="228">
        <f t="shared" si="634"/>
        <v>304</v>
      </c>
      <c r="B314" s="343" t="str">
        <f t="shared" si="616"/>
        <v>4IE</v>
      </c>
      <c r="C314" s="2825">
        <v>45931</v>
      </c>
      <c r="D314" s="3382" t="s">
        <v>40</v>
      </c>
      <c r="E314" s="3383" t="s">
        <v>1217</v>
      </c>
      <c r="F314" s="3384" t="s">
        <v>1279</v>
      </c>
      <c r="G314" s="3385"/>
      <c r="H314" s="3336" t="s">
        <v>630</v>
      </c>
      <c r="I314" s="3337" t="s">
        <v>48</v>
      </c>
      <c r="J314" s="3337" t="s">
        <v>0</v>
      </c>
      <c r="K314" s="3338" t="s">
        <v>503</v>
      </c>
      <c r="L314" s="3386"/>
      <c r="M314" s="352">
        <v>45904</v>
      </c>
      <c r="N314" s="3387">
        <v>45903</v>
      </c>
      <c r="O314" s="3388">
        <v>45905</v>
      </c>
      <c r="P314" s="3387">
        <v>45904</v>
      </c>
      <c r="Q314" s="3388">
        <v>45906</v>
      </c>
      <c r="R314" s="3387">
        <v>45906</v>
      </c>
      <c r="S314" s="3388">
        <v>45906</v>
      </c>
      <c r="T314" s="3387">
        <v>45906</v>
      </c>
      <c r="U314" s="3389">
        <v>45910</v>
      </c>
      <c r="V314" s="3387">
        <v>45910</v>
      </c>
      <c r="W314" s="3390">
        <v>45912</v>
      </c>
      <c r="X314" s="3391">
        <v>45911</v>
      </c>
      <c r="Y314" s="3345">
        <v>45916</v>
      </c>
      <c r="Z314" s="3392">
        <v>45916</v>
      </c>
      <c r="AA314" s="3393"/>
      <c r="AB314" s="3392"/>
      <c r="AC314" s="251" t="s">
        <v>633</v>
      </c>
      <c r="AD314" s="3394"/>
      <c r="AE314" s="3395">
        <v>2</v>
      </c>
      <c r="AF314" s="363" t="str">
        <f t="shared" si="684"/>
        <v>4IE</v>
      </c>
      <c r="AG314" s="3396">
        <v>1</v>
      </c>
      <c r="AH314" s="3396"/>
      <c r="AI314" s="3396"/>
      <c r="AJ314" s="3396"/>
      <c r="AK314" s="3396"/>
      <c r="AL314" s="3396"/>
      <c r="AM314" s="3396"/>
      <c r="AN314" s="3396"/>
      <c r="AO314" s="3396"/>
      <c r="AP314" s="3397">
        <v>1</v>
      </c>
      <c r="AQ314" s="3396">
        <v>1</v>
      </c>
      <c r="AR314" s="3396">
        <v>1</v>
      </c>
      <c r="AS314" s="3396"/>
      <c r="AT314" s="3396"/>
      <c r="AU314" s="2843">
        <f t="shared" si="635"/>
        <v>0</v>
      </c>
      <c r="AV314" s="3398">
        <f t="shared" si="664"/>
        <v>1</v>
      </c>
      <c r="AW314" s="590">
        <v>45903</v>
      </c>
      <c r="AX314" s="369">
        <v>4163289</v>
      </c>
      <c r="AY314" s="2847">
        <v>45903</v>
      </c>
      <c r="AZ314" s="367">
        <v>4163290</v>
      </c>
      <c r="BA314" s="154">
        <v>45903</v>
      </c>
      <c r="BB314" s="367">
        <v>4163291</v>
      </c>
      <c r="BC314" s="368">
        <v>45861</v>
      </c>
      <c r="BD314" s="3327">
        <v>4163254</v>
      </c>
      <c r="BE314" s="2847">
        <v>45861</v>
      </c>
      <c r="BF314" s="367">
        <v>4163255</v>
      </c>
      <c r="BG314" s="368">
        <v>45903</v>
      </c>
      <c r="BH314" s="367">
        <v>4163294</v>
      </c>
      <c r="BI314" s="154">
        <v>45875</v>
      </c>
      <c r="BJ314" s="367">
        <v>4163295</v>
      </c>
      <c r="BK314" s="2852" t="str">
        <f t="shared" si="650"/>
        <v>-</v>
      </c>
      <c r="BL314" s="2853"/>
      <c r="BM314" s="154" t="str">
        <f t="shared" si="651"/>
        <v>-</v>
      </c>
      <c r="BN314" s="367"/>
      <c r="BO314" s="3122" t="str">
        <f t="shared" si="636"/>
        <v>-</v>
      </c>
      <c r="BP314" s="3123"/>
      <c r="BQ314" s="3124" t="str">
        <f t="shared" si="681"/>
        <v>-</v>
      </c>
      <c r="BR314" s="3125"/>
      <c r="BS314" s="3124" t="str">
        <f t="shared" si="674"/>
        <v>-</v>
      </c>
      <c r="BT314" s="3125"/>
      <c r="BU314" s="3124" t="str">
        <f t="shared" si="675"/>
        <v>-</v>
      </c>
      <c r="BV314" s="3125"/>
      <c r="BW314" s="3124" t="str">
        <f t="shared" si="676"/>
        <v>-</v>
      </c>
      <c r="BX314" s="3123"/>
      <c r="BY314" s="3124" t="str">
        <f t="shared" si="677"/>
        <v>-</v>
      </c>
      <c r="BZ314" s="3125"/>
      <c r="CA314" s="3124" t="str">
        <f t="shared" si="678"/>
        <v>-</v>
      </c>
      <c r="CB314" s="3123"/>
      <c r="CC314" s="3124" t="str">
        <f t="shared" si="679"/>
        <v>-</v>
      </c>
      <c r="CD314" s="3123"/>
      <c r="CE314" s="2852" t="str">
        <f t="shared" si="637"/>
        <v>-</v>
      </c>
      <c r="CF314" s="3327"/>
      <c r="CG314" s="2854" t="str">
        <f t="shared" si="638"/>
        <v>-</v>
      </c>
      <c r="CH314" s="2853"/>
      <c r="CI314" s="2852" t="str">
        <f t="shared" si="639"/>
        <v>-</v>
      </c>
      <c r="CJ314" s="3327"/>
      <c r="CK314" s="2852" t="str">
        <f t="shared" si="640"/>
        <v>-</v>
      </c>
      <c r="CL314" s="2853"/>
      <c r="CM314" s="2852" t="str">
        <f t="shared" si="641"/>
        <v>-</v>
      </c>
      <c r="CN314" s="2853"/>
      <c r="CO314" s="2854" t="str">
        <f t="shared" si="642"/>
        <v>-</v>
      </c>
      <c r="CP314" s="2853"/>
      <c r="CQ314" s="2854" t="str">
        <f t="shared" si="643"/>
        <v>-</v>
      </c>
      <c r="CR314" s="2853"/>
      <c r="CS314" s="2852" t="str">
        <f t="shared" si="644"/>
        <v>-</v>
      </c>
      <c r="CT314" s="2853"/>
      <c r="CU314" s="2854"/>
      <c r="CV314" s="2853"/>
      <c r="CW314" s="2852" t="str">
        <f t="shared" si="645"/>
        <v>-</v>
      </c>
      <c r="CX314" s="2853"/>
      <c r="CY314" s="2854" t="str">
        <f t="shared" si="646"/>
        <v>-</v>
      </c>
      <c r="CZ314" s="2853"/>
      <c r="DA314" s="2852" t="str">
        <f t="shared" si="647"/>
        <v>-</v>
      </c>
      <c r="DB314" s="3327"/>
      <c r="DC314" s="2854" t="str">
        <f t="shared" si="648"/>
        <v>-</v>
      </c>
      <c r="DD314" s="2853"/>
      <c r="DE314" s="3328">
        <v>45878</v>
      </c>
      <c r="DF314" s="3329">
        <v>4163376</v>
      </c>
      <c r="DG314" s="818">
        <f t="shared" si="680"/>
        <v>0</v>
      </c>
      <c r="DH314" s="3330"/>
      <c r="DI314" s="2852">
        <v>45756</v>
      </c>
      <c r="DJ314" s="373">
        <v>4163131</v>
      </c>
      <c r="DK314" s="3328">
        <f t="shared" si="688"/>
        <v>0</v>
      </c>
      <c r="DL314" s="3329"/>
      <c r="DM314" s="3328">
        <f t="shared" si="673"/>
        <v>0</v>
      </c>
      <c r="DN314" s="3329"/>
      <c r="DO314" s="2854">
        <f t="shared" si="666"/>
        <v>0</v>
      </c>
      <c r="DP314" s="3330"/>
      <c r="DQ314" s="2854">
        <f t="shared" si="667"/>
        <v>0</v>
      </c>
      <c r="DR314" s="3329"/>
      <c r="DS314" s="2854">
        <f t="shared" si="668"/>
        <v>0</v>
      </c>
      <c r="DT314" s="3330"/>
      <c r="DU314" s="2854">
        <f t="shared" si="669"/>
        <v>0</v>
      </c>
      <c r="DV314" s="3329"/>
      <c r="DW314" s="3352">
        <f>IF(AN314=1,1,0)</f>
        <v>0</v>
      </c>
      <c r="DX314" s="3330"/>
      <c r="DY314" s="2852">
        <f t="shared" si="683"/>
        <v>0</v>
      </c>
      <c r="DZ314" s="3329"/>
      <c r="EA314" s="2852">
        <v>45847</v>
      </c>
      <c r="EB314" s="3329">
        <v>4163258</v>
      </c>
      <c r="EC314" s="820">
        <v>45833</v>
      </c>
      <c r="ED314" s="2790">
        <v>4163235</v>
      </c>
      <c r="EE314" s="822">
        <v>45885</v>
      </c>
      <c r="EF314" s="1846">
        <v>4063333</v>
      </c>
      <c r="EG314" s="273"/>
      <c r="EH314" s="274"/>
      <c r="EI314" s="275"/>
      <c r="EJ314" s="276"/>
      <c r="EK314" s="275"/>
      <c r="EL314" s="277"/>
      <c r="EM314" s="829" t="str">
        <f t="shared" si="670"/>
        <v xml:space="preserve"> </v>
      </c>
      <c r="EN314" s="3305"/>
      <c r="EO314" s="3302">
        <f t="shared" si="671"/>
        <v>0</v>
      </c>
      <c r="EP314" s="3304"/>
      <c r="ER314" s="3399"/>
      <c r="ET314" s="150" t="str">
        <f t="shared" si="685"/>
        <v>-</v>
      </c>
      <c r="EU314" s="151"/>
      <c r="EV314" s="150" t="str">
        <f t="shared" si="686"/>
        <v>-</v>
      </c>
      <c r="EW314" s="151"/>
      <c r="EX314" s="150"/>
      <c r="EY314" s="152"/>
      <c r="EZ314" s="150"/>
      <c r="FA314" s="152"/>
      <c r="FB314" s="150"/>
      <c r="FC314" s="152"/>
      <c r="FD314" s="150"/>
      <c r="FE314" s="152"/>
      <c r="FF314" s="153"/>
      <c r="FG314" s="152"/>
      <c r="FH314" s="150"/>
      <c r="FI314" s="152"/>
      <c r="FJ314" s="154" t="str">
        <f t="shared" si="687"/>
        <v>-</v>
      </c>
      <c r="FK314" s="151"/>
      <c r="FL314" s="155" t="str">
        <f t="shared" si="613"/>
        <v>-</v>
      </c>
      <c r="FM314" s="156"/>
      <c r="FN314" s="150"/>
      <c r="FO314" s="152"/>
      <c r="FP314" s="150"/>
      <c r="FQ314" s="152"/>
      <c r="FS314" s="3400"/>
      <c r="FT314" s="3401"/>
    </row>
    <row r="315" spans="1:176" ht="18.600000000000001" customHeight="1">
      <c r="A315" s="228">
        <f t="shared" si="634"/>
        <v>305</v>
      </c>
      <c r="B315" s="343" t="str">
        <f t="shared" si="616"/>
        <v>4IE</v>
      </c>
      <c r="C315" s="2825">
        <v>45931</v>
      </c>
      <c r="D315" s="3402" t="s">
        <v>40</v>
      </c>
      <c r="E315" s="3403" t="s">
        <v>1218</v>
      </c>
      <c r="F315" s="3404" t="s">
        <v>1280</v>
      </c>
      <c r="G315" s="3405"/>
      <c r="H315" s="3336" t="s">
        <v>630</v>
      </c>
      <c r="I315" s="3337" t="s">
        <v>48</v>
      </c>
      <c r="J315" s="3337" t="s">
        <v>0</v>
      </c>
      <c r="K315" s="3338" t="s">
        <v>503</v>
      </c>
      <c r="L315" s="3406"/>
      <c r="M315" s="352">
        <v>45905</v>
      </c>
      <c r="N315" s="3407">
        <v>45904</v>
      </c>
      <c r="O315" s="3408">
        <v>45906</v>
      </c>
      <c r="P315" s="3407">
        <v>45905</v>
      </c>
      <c r="Q315" s="3408">
        <v>45909</v>
      </c>
      <c r="R315" s="3407">
        <v>45909</v>
      </c>
      <c r="S315" s="3408">
        <v>45909</v>
      </c>
      <c r="T315" s="3407">
        <v>45909</v>
      </c>
      <c r="U315" s="3409">
        <v>45911</v>
      </c>
      <c r="V315" s="3407">
        <v>45912</v>
      </c>
      <c r="W315" s="3410">
        <v>45913</v>
      </c>
      <c r="X315" s="3411">
        <v>45913</v>
      </c>
      <c r="Y315" s="3345">
        <v>45916</v>
      </c>
      <c r="Z315" s="3412">
        <v>45916</v>
      </c>
      <c r="AA315" s="3413"/>
      <c r="AB315" s="3412"/>
      <c r="AC315" s="251" t="s">
        <v>633</v>
      </c>
      <c r="AD315" s="3414"/>
      <c r="AE315" s="3415">
        <v>2</v>
      </c>
      <c r="AF315" s="363" t="str">
        <f t="shared" si="684"/>
        <v>4IE</v>
      </c>
      <c r="AG315" s="3416">
        <v>1</v>
      </c>
      <c r="AH315" s="3416"/>
      <c r="AI315" s="3416"/>
      <c r="AJ315" s="3416"/>
      <c r="AK315" s="3416"/>
      <c r="AL315" s="3416"/>
      <c r="AM315" s="3416"/>
      <c r="AN315" s="3416"/>
      <c r="AO315" s="3416"/>
      <c r="AP315" s="3417">
        <v>1</v>
      </c>
      <c r="AQ315" s="3416">
        <v>1</v>
      </c>
      <c r="AR315" s="3416">
        <v>1</v>
      </c>
      <c r="AS315" s="3416"/>
      <c r="AT315" s="3416"/>
      <c r="AU315" s="2843">
        <f t="shared" si="635"/>
        <v>0</v>
      </c>
      <c r="AV315" s="3418">
        <f t="shared" si="664"/>
        <v>1</v>
      </c>
      <c r="AW315" s="590">
        <v>45903</v>
      </c>
      <c r="AX315" s="369">
        <v>4163289</v>
      </c>
      <c r="AY315" s="2847">
        <v>45903</v>
      </c>
      <c r="AZ315" s="367">
        <v>4163290</v>
      </c>
      <c r="BA315" s="154">
        <v>45903</v>
      </c>
      <c r="BB315" s="367">
        <v>4163291</v>
      </c>
      <c r="BC315" s="368">
        <v>45861</v>
      </c>
      <c r="BD315" s="3327">
        <v>4163254</v>
      </c>
      <c r="BE315" s="2847">
        <v>45861</v>
      </c>
      <c r="BF315" s="367">
        <v>4163255</v>
      </c>
      <c r="BG315" s="368">
        <v>45903</v>
      </c>
      <c r="BH315" s="367">
        <v>4163294</v>
      </c>
      <c r="BI315" s="154">
        <v>45875</v>
      </c>
      <c r="BJ315" s="367">
        <v>4163295</v>
      </c>
      <c r="BK315" s="2852" t="str">
        <f t="shared" si="650"/>
        <v>-</v>
      </c>
      <c r="BL315" s="2853"/>
      <c r="BM315" s="154" t="str">
        <f t="shared" si="651"/>
        <v>-</v>
      </c>
      <c r="BN315" s="367"/>
      <c r="BO315" s="3122" t="str">
        <f t="shared" si="636"/>
        <v>-</v>
      </c>
      <c r="BP315" s="3123"/>
      <c r="BQ315" s="3124" t="str">
        <f t="shared" si="681"/>
        <v>-</v>
      </c>
      <c r="BR315" s="3125"/>
      <c r="BS315" s="3124" t="str">
        <f t="shared" si="674"/>
        <v>-</v>
      </c>
      <c r="BT315" s="3125"/>
      <c r="BU315" s="3124" t="str">
        <f t="shared" si="675"/>
        <v>-</v>
      </c>
      <c r="BV315" s="3125"/>
      <c r="BW315" s="3124" t="str">
        <f t="shared" si="676"/>
        <v>-</v>
      </c>
      <c r="BX315" s="3123"/>
      <c r="BY315" s="3124" t="str">
        <f t="shared" si="677"/>
        <v>-</v>
      </c>
      <c r="BZ315" s="3125"/>
      <c r="CA315" s="3124" t="str">
        <f t="shared" si="678"/>
        <v>-</v>
      </c>
      <c r="CB315" s="3123"/>
      <c r="CC315" s="3124" t="str">
        <f t="shared" si="679"/>
        <v>-</v>
      </c>
      <c r="CD315" s="3123"/>
      <c r="CE315" s="2852" t="str">
        <f t="shared" si="637"/>
        <v>-</v>
      </c>
      <c r="CF315" s="3327"/>
      <c r="CG315" s="2854" t="str">
        <f t="shared" si="638"/>
        <v>-</v>
      </c>
      <c r="CH315" s="2853"/>
      <c r="CI315" s="2852" t="str">
        <f t="shared" si="639"/>
        <v>-</v>
      </c>
      <c r="CJ315" s="3327"/>
      <c r="CK315" s="2852" t="str">
        <f t="shared" si="640"/>
        <v>-</v>
      </c>
      <c r="CL315" s="2853"/>
      <c r="CM315" s="2852" t="str">
        <f t="shared" si="641"/>
        <v>-</v>
      </c>
      <c r="CN315" s="2853"/>
      <c r="CO315" s="2854" t="str">
        <f t="shared" si="642"/>
        <v>-</v>
      </c>
      <c r="CP315" s="2853"/>
      <c r="CQ315" s="2854" t="str">
        <f t="shared" si="643"/>
        <v>-</v>
      </c>
      <c r="CR315" s="2853"/>
      <c r="CS315" s="2852" t="str">
        <f t="shared" si="644"/>
        <v>-</v>
      </c>
      <c r="CT315" s="2853"/>
      <c r="CU315" s="2854"/>
      <c r="CV315" s="2853"/>
      <c r="CW315" s="2852" t="str">
        <f t="shared" si="645"/>
        <v>-</v>
      </c>
      <c r="CX315" s="2853"/>
      <c r="CY315" s="2854" t="str">
        <f t="shared" si="646"/>
        <v>-</v>
      </c>
      <c r="CZ315" s="2853"/>
      <c r="DA315" s="2852" t="str">
        <f t="shared" si="647"/>
        <v>-</v>
      </c>
      <c r="DB315" s="3327"/>
      <c r="DC315" s="2854" t="str">
        <f t="shared" si="648"/>
        <v>-</v>
      </c>
      <c r="DD315" s="2853"/>
      <c r="DE315" s="3328">
        <v>45878</v>
      </c>
      <c r="DF315" s="3329">
        <v>4163376</v>
      </c>
      <c r="DG315" s="818">
        <f t="shared" si="680"/>
        <v>0</v>
      </c>
      <c r="DH315" s="3330"/>
      <c r="DI315" s="2852">
        <v>45756</v>
      </c>
      <c r="DJ315" s="373">
        <v>4163131</v>
      </c>
      <c r="DK315" s="3328">
        <f t="shared" si="688"/>
        <v>0</v>
      </c>
      <c r="DL315" s="3329"/>
      <c r="DM315" s="3328">
        <f t="shared" si="673"/>
        <v>0</v>
      </c>
      <c r="DN315" s="3329"/>
      <c r="DO315" s="2854">
        <f t="shared" si="666"/>
        <v>0</v>
      </c>
      <c r="DP315" s="3330"/>
      <c r="DQ315" s="2854">
        <f t="shared" si="667"/>
        <v>0</v>
      </c>
      <c r="DR315" s="3329"/>
      <c r="DS315" s="2854">
        <f t="shared" si="668"/>
        <v>0</v>
      </c>
      <c r="DT315" s="3330"/>
      <c r="DU315" s="2854">
        <f t="shared" si="669"/>
        <v>0</v>
      </c>
      <c r="DV315" s="3329"/>
      <c r="DW315" s="3352">
        <f>IF(AN315=1,1,0)</f>
        <v>0</v>
      </c>
      <c r="DX315" s="3330"/>
      <c r="DY315" s="2852">
        <f t="shared" si="683"/>
        <v>0</v>
      </c>
      <c r="DZ315" s="3329"/>
      <c r="EA315" s="2852">
        <v>45847</v>
      </c>
      <c r="EB315" s="3329">
        <v>4163258</v>
      </c>
      <c r="EC315" s="820">
        <v>45833</v>
      </c>
      <c r="ED315" s="2790">
        <v>4163235</v>
      </c>
      <c r="EE315" s="822">
        <v>45885</v>
      </c>
      <c r="EF315" s="1846">
        <v>4063333</v>
      </c>
      <c r="EG315" s="273"/>
      <c r="EH315" s="274"/>
      <c r="EI315" s="275"/>
      <c r="EJ315" s="276"/>
      <c r="EK315" s="275"/>
      <c r="EL315" s="277"/>
      <c r="EM315" s="829" t="str">
        <f t="shared" si="670"/>
        <v xml:space="preserve"> </v>
      </c>
      <c r="EN315" s="3305"/>
      <c r="EO315" s="3302">
        <f t="shared" si="671"/>
        <v>0</v>
      </c>
      <c r="EP315" s="3304"/>
      <c r="ER315" s="3419"/>
      <c r="ET315" s="150" t="str">
        <f t="shared" si="685"/>
        <v>-</v>
      </c>
      <c r="EU315" s="151"/>
      <c r="EV315" s="150" t="str">
        <f t="shared" si="686"/>
        <v>-</v>
      </c>
      <c r="EW315" s="151"/>
      <c r="EX315" s="150"/>
      <c r="EY315" s="152"/>
      <c r="EZ315" s="150"/>
      <c r="FA315" s="152"/>
      <c r="FB315" s="150"/>
      <c r="FC315" s="152"/>
      <c r="FD315" s="150"/>
      <c r="FE315" s="152"/>
      <c r="FF315" s="153"/>
      <c r="FG315" s="152"/>
      <c r="FH315" s="150"/>
      <c r="FI315" s="152"/>
      <c r="FJ315" s="154" t="str">
        <f t="shared" si="687"/>
        <v>-</v>
      </c>
      <c r="FK315" s="151"/>
      <c r="FL315" s="155" t="str">
        <f t="shared" si="613"/>
        <v>-</v>
      </c>
      <c r="FM315" s="156"/>
      <c r="FN315" s="150"/>
      <c r="FO315" s="152"/>
      <c r="FP315" s="150"/>
      <c r="FQ315" s="152"/>
      <c r="FS315" s="3420"/>
      <c r="FT315" s="3421"/>
    </row>
    <row r="316" spans="1:176" ht="18.600000000000001" customHeight="1">
      <c r="A316" s="228">
        <f t="shared" si="634"/>
        <v>306</v>
      </c>
      <c r="B316" s="343" t="str">
        <f t="shared" si="616"/>
        <v>4IE</v>
      </c>
      <c r="C316" s="2825">
        <v>45931</v>
      </c>
      <c r="D316" s="6483" t="s">
        <v>36</v>
      </c>
      <c r="E316" s="6484">
        <v>72515091</v>
      </c>
      <c r="F316" s="3422" t="s">
        <v>1284</v>
      </c>
      <c r="G316" s="3423"/>
      <c r="H316" s="3281" t="s">
        <v>630</v>
      </c>
      <c r="I316" s="3424" t="s">
        <v>64</v>
      </c>
      <c r="J316" s="3424" t="s">
        <v>1078</v>
      </c>
      <c r="K316" s="3315" t="s">
        <v>11</v>
      </c>
      <c r="L316" s="3425"/>
      <c r="M316" s="352">
        <v>45905</v>
      </c>
      <c r="N316" s="3426">
        <v>45904</v>
      </c>
      <c r="O316" s="3427">
        <v>45906</v>
      </c>
      <c r="P316" s="3426">
        <v>45905</v>
      </c>
      <c r="Q316" s="3427">
        <v>45909</v>
      </c>
      <c r="R316" s="3426">
        <v>45910</v>
      </c>
      <c r="S316" s="3427">
        <v>45909</v>
      </c>
      <c r="T316" s="3426">
        <v>45909</v>
      </c>
      <c r="U316" s="3428">
        <v>45911</v>
      </c>
      <c r="V316" s="3426">
        <v>45912</v>
      </c>
      <c r="W316" s="3429">
        <v>45913</v>
      </c>
      <c r="X316" s="3430">
        <v>45916</v>
      </c>
      <c r="Y316" s="3431">
        <v>45919</v>
      </c>
      <c r="Z316" s="3432">
        <v>45917</v>
      </c>
      <c r="AA316" s="3433"/>
      <c r="AB316" s="3432"/>
      <c r="AC316" s="251" t="s">
        <v>633</v>
      </c>
      <c r="AD316" s="3434"/>
      <c r="AE316" s="3435">
        <v>2</v>
      </c>
      <c r="AF316" s="363" t="str">
        <f t="shared" si="684"/>
        <v>4IE</v>
      </c>
      <c r="AG316" s="3436">
        <v>1</v>
      </c>
      <c r="AH316" s="3436"/>
      <c r="AI316" s="3436"/>
      <c r="AJ316" s="3436"/>
      <c r="AK316" s="3436"/>
      <c r="AL316" s="3436"/>
      <c r="AM316" s="3436"/>
      <c r="AN316" s="3436">
        <v>1</v>
      </c>
      <c r="AO316" s="3436"/>
      <c r="AP316" s="3437">
        <v>1</v>
      </c>
      <c r="AQ316" s="3436">
        <v>1</v>
      </c>
      <c r="AR316" s="3436">
        <v>1</v>
      </c>
      <c r="AS316" s="3436"/>
      <c r="AT316" s="3436"/>
      <c r="AU316" s="2843">
        <f t="shared" si="635"/>
        <v>0</v>
      </c>
      <c r="AV316" s="3438">
        <f t="shared" si="664"/>
        <v>1</v>
      </c>
      <c r="AW316" s="590">
        <v>45903</v>
      </c>
      <c r="AX316" s="369">
        <v>4163289</v>
      </c>
      <c r="AY316" s="2847">
        <v>45903</v>
      </c>
      <c r="AZ316" s="367">
        <v>4163290</v>
      </c>
      <c r="BA316" s="154">
        <v>45903</v>
      </c>
      <c r="BB316" s="367">
        <v>4163291</v>
      </c>
      <c r="BC316" s="154">
        <v>45903</v>
      </c>
      <c r="BD316" s="3439">
        <v>4163292</v>
      </c>
      <c r="BE316" s="154">
        <v>45903</v>
      </c>
      <c r="BF316" s="3440">
        <v>4163293</v>
      </c>
      <c r="BG316" s="368">
        <v>45903</v>
      </c>
      <c r="BH316" s="367">
        <v>4163294</v>
      </c>
      <c r="BI316" s="154">
        <v>45875</v>
      </c>
      <c r="BJ316" s="367">
        <v>4163295</v>
      </c>
      <c r="BK316" s="2852" t="str">
        <f t="shared" si="650"/>
        <v>-</v>
      </c>
      <c r="BL316" s="2853"/>
      <c r="BM316" s="2852" t="str">
        <f t="shared" si="651"/>
        <v>-</v>
      </c>
      <c r="BN316" s="2853"/>
      <c r="BO316" s="2854" t="str">
        <f t="shared" si="636"/>
        <v>-</v>
      </c>
      <c r="BP316" s="2853"/>
      <c r="BQ316" s="3441" t="str">
        <f t="shared" si="681"/>
        <v>-</v>
      </c>
      <c r="BR316" s="3439"/>
      <c r="BS316" s="3441" t="str">
        <f t="shared" si="674"/>
        <v>-</v>
      </c>
      <c r="BT316" s="3439"/>
      <c r="BU316" s="3441" t="str">
        <f t="shared" si="675"/>
        <v>-</v>
      </c>
      <c r="BV316" s="3439"/>
      <c r="BW316" s="3441" t="str">
        <f t="shared" si="676"/>
        <v>-</v>
      </c>
      <c r="BX316" s="3440"/>
      <c r="BY316" s="3441" t="str">
        <f t="shared" si="677"/>
        <v>-</v>
      </c>
      <c r="BZ316" s="3439"/>
      <c r="CA316" s="3441" t="str">
        <f t="shared" si="678"/>
        <v>-</v>
      </c>
      <c r="CB316" s="3440"/>
      <c r="CC316" s="3441" t="str">
        <f t="shared" si="679"/>
        <v>-</v>
      </c>
      <c r="CD316" s="3440"/>
      <c r="CE316" s="2852" t="str">
        <f t="shared" si="637"/>
        <v>-</v>
      </c>
      <c r="CF316" s="3327"/>
      <c r="CG316" s="2854" t="str">
        <f t="shared" si="638"/>
        <v>-</v>
      </c>
      <c r="CH316" s="2853"/>
      <c r="CI316" s="2852" t="str">
        <f t="shared" si="639"/>
        <v>-</v>
      </c>
      <c r="CJ316" s="3327"/>
      <c r="CK316" s="2852" t="str">
        <f t="shared" si="640"/>
        <v>-</v>
      </c>
      <c r="CL316" s="2853"/>
      <c r="CM316" s="2852" t="str">
        <f t="shared" si="641"/>
        <v>-</v>
      </c>
      <c r="CN316" s="2853"/>
      <c r="CO316" s="2854" t="str">
        <f t="shared" si="642"/>
        <v>-</v>
      </c>
      <c r="CP316" s="2853"/>
      <c r="CQ316" s="2854" t="str">
        <f t="shared" si="643"/>
        <v>-</v>
      </c>
      <c r="CR316" s="2853"/>
      <c r="CS316" s="3441" t="str">
        <f t="shared" si="644"/>
        <v>-</v>
      </c>
      <c r="CT316" s="3440"/>
      <c r="CU316" s="3442"/>
      <c r="CV316" s="3440"/>
      <c r="CW316" s="3441" t="str">
        <f t="shared" si="645"/>
        <v>-</v>
      </c>
      <c r="CX316" s="3440"/>
      <c r="CY316" s="3442" t="str">
        <f t="shared" si="646"/>
        <v>-</v>
      </c>
      <c r="CZ316" s="3440"/>
      <c r="DA316" s="3441" t="str">
        <f t="shared" si="647"/>
        <v>-</v>
      </c>
      <c r="DB316" s="3439"/>
      <c r="DC316" s="3442" t="str">
        <f t="shared" si="648"/>
        <v>-</v>
      </c>
      <c r="DD316" s="3440"/>
      <c r="DE316" s="3443">
        <v>45878</v>
      </c>
      <c r="DF316" s="3444">
        <v>4163376</v>
      </c>
      <c r="DG316" s="818">
        <f t="shared" si="680"/>
        <v>0</v>
      </c>
      <c r="DH316" s="3445"/>
      <c r="DI316" s="3441">
        <v>45756</v>
      </c>
      <c r="DJ316" s="373">
        <v>4163131</v>
      </c>
      <c r="DK316" s="3443">
        <f t="shared" si="688"/>
        <v>0</v>
      </c>
      <c r="DL316" s="3444"/>
      <c r="DM316" s="3443">
        <f t="shared" si="673"/>
        <v>0</v>
      </c>
      <c r="DN316" s="3444"/>
      <c r="DO316" s="3442">
        <f t="shared" si="666"/>
        <v>0</v>
      </c>
      <c r="DP316" s="3445"/>
      <c r="DQ316" s="3442">
        <f t="shared" si="667"/>
        <v>0</v>
      </c>
      <c r="DR316" s="3444"/>
      <c r="DS316" s="3442">
        <f t="shared" si="668"/>
        <v>0</v>
      </c>
      <c r="DT316" s="3445"/>
      <c r="DU316" s="3442">
        <f t="shared" si="669"/>
        <v>0</v>
      </c>
      <c r="DV316" s="3444"/>
      <c r="DW316" s="368">
        <v>45833</v>
      </c>
      <c r="DX316" s="372">
        <v>4163232</v>
      </c>
      <c r="DY316" s="3441">
        <f t="shared" si="683"/>
        <v>0</v>
      </c>
      <c r="DZ316" s="3444"/>
      <c r="EA316" s="3441">
        <v>45847</v>
      </c>
      <c r="EB316" s="3444">
        <v>4163258</v>
      </c>
      <c r="EC316" s="820">
        <v>45833</v>
      </c>
      <c r="ED316" s="2790">
        <v>4163235</v>
      </c>
      <c r="EE316" s="822">
        <v>45885</v>
      </c>
      <c r="EF316" s="1846">
        <v>4063333</v>
      </c>
      <c r="EG316" s="273"/>
      <c r="EH316" s="274"/>
      <c r="EI316" s="275"/>
      <c r="EJ316" s="276"/>
      <c r="EK316" s="275"/>
      <c r="EL316" s="277"/>
      <c r="EM316" s="829" t="str">
        <f t="shared" si="670"/>
        <v xml:space="preserve"> </v>
      </c>
      <c r="EN316" s="3445"/>
      <c r="EO316" s="3442">
        <f t="shared" si="671"/>
        <v>0</v>
      </c>
      <c r="EP316" s="3444"/>
      <c r="ER316" s="3446"/>
      <c r="ET316" s="3441" t="str">
        <f t="shared" si="685"/>
        <v>-</v>
      </c>
      <c r="EU316" s="3444"/>
      <c r="EV316" s="3441" t="str">
        <f t="shared" si="686"/>
        <v>-</v>
      </c>
      <c r="EW316" s="3444"/>
      <c r="EX316" s="3441"/>
      <c r="EY316" s="3440"/>
      <c r="EZ316" s="3441"/>
      <c r="FA316" s="3440"/>
      <c r="FB316" s="3441"/>
      <c r="FC316" s="3440"/>
      <c r="FD316" s="3441"/>
      <c r="FE316" s="3440"/>
      <c r="FF316" s="3442"/>
      <c r="FG316" s="3440"/>
      <c r="FH316" s="3441"/>
      <c r="FI316" s="3440"/>
      <c r="FJ316" s="154" t="str">
        <f t="shared" si="687"/>
        <v>-</v>
      </c>
      <c r="FK316" s="3444"/>
      <c r="FL316" s="155" t="str">
        <f t="shared" si="613"/>
        <v>-</v>
      </c>
      <c r="FM316" s="3439"/>
      <c r="FN316" s="3441"/>
      <c r="FO316" s="3440"/>
      <c r="FP316" s="3441"/>
      <c r="FQ316" s="3440"/>
      <c r="FS316" s="3441"/>
      <c r="FT316" s="3440"/>
    </row>
    <row r="317" spans="1:176" ht="18.600000000000001" customHeight="1">
      <c r="A317" s="228">
        <f t="shared" si="634"/>
        <v>307</v>
      </c>
      <c r="B317" s="343" t="str">
        <f t="shared" si="616"/>
        <v>4IE</v>
      </c>
      <c r="C317" s="2825">
        <v>45931</v>
      </c>
      <c r="D317" s="3447" t="s">
        <v>1024</v>
      </c>
      <c r="E317" s="3448" t="s">
        <v>1155</v>
      </c>
      <c r="F317" s="3449" t="s">
        <v>1266</v>
      </c>
      <c r="G317" s="3450"/>
      <c r="H317" s="3281" t="s">
        <v>630</v>
      </c>
      <c r="I317" s="3451" t="s">
        <v>63</v>
      </c>
      <c r="J317" s="3451" t="s">
        <v>1078</v>
      </c>
      <c r="K317" s="3315" t="s">
        <v>11</v>
      </c>
      <c r="L317" s="3452"/>
      <c r="M317" s="352">
        <v>45906</v>
      </c>
      <c r="N317" s="3453"/>
      <c r="O317" s="3454">
        <v>45909</v>
      </c>
      <c r="P317" s="3453">
        <v>45910</v>
      </c>
      <c r="Q317" s="3454">
        <v>45910</v>
      </c>
      <c r="R317" s="3453">
        <v>45910</v>
      </c>
      <c r="S317" s="3454">
        <v>45910</v>
      </c>
      <c r="T317" s="3453">
        <v>45910</v>
      </c>
      <c r="U317" s="3455">
        <v>45912</v>
      </c>
      <c r="V317" s="3453">
        <v>45912</v>
      </c>
      <c r="W317" s="3429">
        <v>45916</v>
      </c>
      <c r="X317" s="3456">
        <v>45913</v>
      </c>
      <c r="Y317" s="3457">
        <v>45919</v>
      </c>
      <c r="Z317" s="3457">
        <v>45918</v>
      </c>
      <c r="AA317" s="3458"/>
      <c r="AB317" s="3457"/>
      <c r="AC317" s="3459"/>
      <c r="AD317" s="3460"/>
      <c r="AE317" s="3461">
        <v>25</v>
      </c>
      <c r="AF317" s="363" t="str">
        <f t="shared" si="684"/>
        <v>4IE</v>
      </c>
      <c r="AG317" s="3462"/>
      <c r="AH317" s="3462"/>
      <c r="AI317" s="3462"/>
      <c r="AJ317" s="3462"/>
      <c r="AK317" s="3462"/>
      <c r="AL317" s="3462"/>
      <c r="AM317" s="3462"/>
      <c r="AN317" s="3462"/>
      <c r="AO317" s="3462"/>
      <c r="AP317" s="3463"/>
      <c r="AQ317" s="3462"/>
      <c r="AR317" s="3462"/>
      <c r="AS317" s="3462"/>
      <c r="AT317" s="3462"/>
      <c r="AU317" s="2843">
        <f t="shared" ref="AU317:AU328" si="689">IF(AI317="付属済",0,IF(AI317=1,AI317+AP317,0))</f>
        <v>0</v>
      </c>
      <c r="AV317" s="3464">
        <f t="shared" si="664"/>
        <v>0</v>
      </c>
      <c r="AW317" s="590" t="str">
        <f>IF($AE317=0,"　",VLOOKUP($AE317,ﾚｰｻﾞOP,5,0))</f>
        <v>-</v>
      </c>
      <c r="AX317" s="3465"/>
      <c r="AY317" s="2847" t="str">
        <f>IF($AE317=0,"　",VLOOKUP($AE317,ﾚｰｻﾞOP,6,0))</f>
        <v>-</v>
      </c>
      <c r="AZ317" s="3466"/>
      <c r="BA317" s="154" t="str">
        <f>IF($AE317=0,"　",VLOOKUP($AE317,ﾚｰｻﾞOP,7,0))</f>
        <v>-</v>
      </c>
      <c r="BB317" s="3466"/>
      <c r="BC317" s="3467" t="str">
        <f>IF($AE317=0,"　",VLOOKUP($AE317,ﾚｰｻﾞOP,8,0))</f>
        <v>-</v>
      </c>
      <c r="BD317" s="3465"/>
      <c r="BE317" s="3468" t="str">
        <f>IF($AE317=0,"　",VLOOKUP($AE317,ﾚｰｻﾞOP,9,0))</f>
        <v>-</v>
      </c>
      <c r="BF317" s="3466"/>
      <c r="BG317" s="3467" t="str">
        <f>IF($AE317=0,"　",VLOOKUP($AE317,ﾚｰｻﾞOP,10,0))</f>
        <v>-</v>
      </c>
      <c r="BH317" s="3466"/>
      <c r="BI317" s="3468" t="str">
        <f>IF($AE317=0,"　",VLOOKUP($AE317,ﾚｰｻﾞOP,11,0))</f>
        <v>-</v>
      </c>
      <c r="BJ317" s="3466"/>
      <c r="BK317" s="2852" t="str">
        <f t="shared" si="650"/>
        <v>-</v>
      </c>
      <c r="BL317" s="2853"/>
      <c r="BM317" s="2852" t="str">
        <f t="shared" si="651"/>
        <v>-</v>
      </c>
      <c r="BN317" s="2853"/>
      <c r="BO317" s="2854" t="str">
        <f t="shared" ref="BO317:BO328" si="690">IF($AE317=0,"　",VLOOKUP($AE317,ﾚｰｻﾞOP,59,0))</f>
        <v>-</v>
      </c>
      <c r="BP317" s="2853"/>
      <c r="BQ317" s="3468" t="str">
        <f t="shared" si="681"/>
        <v>-</v>
      </c>
      <c r="BR317" s="3465"/>
      <c r="BS317" s="3468" t="str">
        <f t="shared" si="674"/>
        <v>-</v>
      </c>
      <c r="BT317" s="3465"/>
      <c r="BU317" s="3468" t="str">
        <f t="shared" si="675"/>
        <v>-</v>
      </c>
      <c r="BV317" s="3465"/>
      <c r="BW317" s="3468" t="str">
        <f t="shared" si="676"/>
        <v>-</v>
      </c>
      <c r="BX317" s="3466"/>
      <c r="BY317" s="3468" t="str">
        <f t="shared" si="677"/>
        <v>-</v>
      </c>
      <c r="BZ317" s="3465"/>
      <c r="CA317" s="3468" t="str">
        <f t="shared" si="678"/>
        <v>-</v>
      </c>
      <c r="CB317" s="3466"/>
      <c r="CC317" s="3468" t="str">
        <f t="shared" si="679"/>
        <v>-</v>
      </c>
      <c r="CD317" s="3466"/>
      <c r="CE317" s="3468" t="str">
        <f t="shared" ref="CE317:CE328" si="691">IF($AE317=0,"　",VLOOKUP($AE317,ﾚｰｻﾞOP,19,0))</f>
        <v>-</v>
      </c>
      <c r="CF317" s="3465"/>
      <c r="CG317" s="3469" t="str">
        <f t="shared" ref="CG317:CG328" si="692">IF($AE317=0,"　",VLOOKUP($AE317,ﾚｰｻﾞOP,20,0))</f>
        <v>-</v>
      </c>
      <c r="CH317" s="3466"/>
      <c r="CI317" s="3468" t="str">
        <f t="shared" ref="CI317:CI328" si="693">IF($AE317=0,"　",VLOOKUP($AE317,ﾚｰｻﾞOP,21,0))</f>
        <v>-</v>
      </c>
      <c r="CJ317" s="3465"/>
      <c r="CK317" s="3468" t="str">
        <f t="shared" ref="CK317:CK328" si="694">IF($AE317=0,"　",VLOOKUP($AE317,ﾚｰｻﾞOP,22,0))</f>
        <v>-</v>
      </c>
      <c r="CL317" s="3466"/>
      <c r="CM317" s="3468" t="str">
        <f t="shared" ref="CM317:CM328" si="695">IF($AE317=0,"　",VLOOKUP($AE317,ﾚｰｻﾞOP,23,0))</f>
        <v>-</v>
      </c>
      <c r="CN317" s="3466"/>
      <c r="CO317" s="3469" t="str">
        <f t="shared" ref="CO317:CO328" si="696">IF($AE317=0,"　",VLOOKUP($AE317,ﾚｰｻﾞOP,24,0))</f>
        <v>-</v>
      </c>
      <c r="CP317" s="3466"/>
      <c r="CQ317" s="3469" t="str">
        <f t="shared" ref="CQ317:CQ328" si="697">IF($AE317=0,"　",VLOOKUP($AE317,ﾚｰｻﾞOP,25,0))</f>
        <v>-</v>
      </c>
      <c r="CR317" s="3466"/>
      <c r="CS317" s="3468" t="str">
        <f t="shared" ref="CS317:CS328" si="698">IF($AE317=0,"　",VLOOKUP($AE317,ﾚｰｻﾞOP,26,0))</f>
        <v>-</v>
      </c>
      <c r="CT317" s="3466"/>
      <c r="CU317" s="3469"/>
      <c r="CV317" s="3466"/>
      <c r="CW317" s="3468" t="str">
        <f t="shared" ref="CW317:CW328" si="699">IF($AE317=0,"　",VLOOKUP($AE317,ﾚｰｻﾞOP,28,0))</f>
        <v>-</v>
      </c>
      <c r="CX317" s="3466"/>
      <c r="CY317" s="3469" t="str">
        <f t="shared" ref="CY317:CY328" si="700">IF($AE317=0,"　",VLOOKUP($AE317,ﾚｰｻﾞOP,29,0))</f>
        <v>-</v>
      </c>
      <c r="CZ317" s="3466"/>
      <c r="DA317" s="3468" t="str">
        <f t="shared" ref="DA317:DA328" si="701">IF($AE317=0,"　",VLOOKUP($AE317,ﾚｰｻﾞOP,30,0))</f>
        <v>-</v>
      </c>
      <c r="DB317" s="3465"/>
      <c r="DC317" s="3469" t="str">
        <f t="shared" ref="DC317:DC328" si="702">IF($AE317=0,"　",VLOOKUP($AE317,ﾚｰｻﾞOP,31,0))</f>
        <v>-</v>
      </c>
      <c r="DD317" s="3466"/>
      <c r="DE317" s="3470">
        <f t="shared" ref="DE317:DE325" si="703">IF(AG317=1,1,0)</f>
        <v>0</v>
      </c>
      <c r="DF317" s="3471"/>
      <c r="DG317" s="818">
        <f t="shared" si="680"/>
        <v>0</v>
      </c>
      <c r="DH317" s="3472"/>
      <c r="DI317" s="3468">
        <f t="shared" ref="DI317:DI325" si="704">IF(AG317=1,1,0)</f>
        <v>0</v>
      </c>
      <c r="DJ317" s="3471"/>
      <c r="DK317" s="3470">
        <f t="shared" si="688"/>
        <v>0</v>
      </c>
      <c r="DL317" s="3471"/>
      <c r="DM317" s="3470">
        <f t="shared" si="673"/>
        <v>0</v>
      </c>
      <c r="DN317" s="3471"/>
      <c r="DO317" s="3469">
        <f t="shared" si="666"/>
        <v>0</v>
      </c>
      <c r="DP317" s="3472"/>
      <c r="DQ317" s="3469">
        <f t="shared" si="667"/>
        <v>0</v>
      </c>
      <c r="DR317" s="3471"/>
      <c r="DS317" s="3469">
        <f t="shared" si="668"/>
        <v>0</v>
      </c>
      <c r="DT317" s="3472"/>
      <c r="DU317" s="3469">
        <f t="shared" si="669"/>
        <v>0</v>
      </c>
      <c r="DV317" s="3471"/>
      <c r="DW317" s="3467">
        <f>IF(AN317=1,1,0)</f>
        <v>0</v>
      </c>
      <c r="DX317" s="3472"/>
      <c r="DY317" s="3468">
        <f t="shared" si="683"/>
        <v>0</v>
      </c>
      <c r="DZ317" s="3471"/>
      <c r="EA317" s="3468">
        <f>IF(AP317=1,1,0)</f>
        <v>0</v>
      </c>
      <c r="EB317" s="3471"/>
      <c r="EC317" s="820">
        <f>IF(AQ317=1,1,0)</f>
        <v>0</v>
      </c>
      <c r="ED317" s="3473"/>
      <c r="EE317" s="822">
        <f>IF(AV317=0,0,1)</f>
        <v>0</v>
      </c>
      <c r="EF317" s="3474"/>
      <c r="EG317" s="273"/>
      <c r="EH317" s="274"/>
      <c r="EI317" s="275"/>
      <c r="EJ317" s="276"/>
      <c r="EK317" s="275"/>
      <c r="EL317" s="277"/>
      <c r="EM317" s="829" t="str">
        <f t="shared" si="670"/>
        <v xml:space="preserve"> </v>
      </c>
      <c r="EN317" s="3472"/>
      <c r="EO317" s="3469">
        <f t="shared" si="671"/>
        <v>0</v>
      </c>
      <c r="EP317" s="3471"/>
      <c r="ER317" s="3475"/>
      <c r="ET317" s="3299">
        <v>45903</v>
      </c>
      <c r="EU317" s="3304">
        <v>4163285</v>
      </c>
      <c r="EV317" s="3299">
        <v>45903</v>
      </c>
      <c r="EW317" s="3304">
        <v>4163301</v>
      </c>
      <c r="EX317" s="3468"/>
      <c r="EY317" s="3466"/>
      <c r="EZ317" s="3468"/>
      <c r="FA317" s="3466"/>
      <c r="FB317" s="3468">
        <v>45805</v>
      </c>
      <c r="FC317" s="2426">
        <v>4163185</v>
      </c>
      <c r="FD317" s="3468"/>
      <c r="FE317" s="3466"/>
      <c r="FF317" s="3469"/>
      <c r="FG317" s="3466"/>
      <c r="FH317" s="3468"/>
      <c r="FI317" s="3466"/>
      <c r="FJ317" s="154">
        <v>46268</v>
      </c>
      <c r="FK317" s="2587">
        <v>4163286</v>
      </c>
      <c r="FL317" s="155">
        <f t="shared" si="613"/>
        <v>1</v>
      </c>
      <c r="FM317" s="3465"/>
      <c r="FN317" s="3468"/>
      <c r="FO317" s="3466"/>
      <c r="FP317" s="3468"/>
      <c r="FQ317" s="3466"/>
      <c r="FS317" s="3468"/>
      <c r="FT317" s="3466"/>
    </row>
    <row r="318" spans="1:176" ht="18.600000000000001" customHeight="1">
      <c r="A318" s="228">
        <f t="shared" si="634"/>
        <v>308</v>
      </c>
      <c r="B318" s="343" t="str">
        <f t="shared" si="616"/>
        <v>4IE</v>
      </c>
      <c r="C318" s="2825">
        <v>45931</v>
      </c>
      <c r="D318" s="3476" t="s">
        <v>34</v>
      </c>
      <c r="E318" s="3477" t="s">
        <v>1156</v>
      </c>
      <c r="F318" s="3478" t="s">
        <v>1289</v>
      </c>
      <c r="G318" s="3479"/>
      <c r="H318" s="3281" t="s">
        <v>631</v>
      </c>
      <c r="I318" s="3480" t="s">
        <v>61</v>
      </c>
      <c r="J318" s="3480" t="s">
        <v>1193</v>
      </c>
      <c r="K318" s="3315" t="s">
        <v>11</v>
      </c>
      <c r="L318" s="3481"/>
      <c r="M318" s="352">
        <v>45906</v>
      </c>
      <c r="N318" s="3482">
        <v>45905</v>
      </c>
      <c r="O318" s="3483">
        <v>45909</v>
      </c>
      <c r="P318" s="3482">
        <v>45909</v>
      </c>
      <c r="Q318" s="3483">
        <v>45910</v>
      </c>
      <c r="R318" s="3482">
        <v>45911</v>
      </c>
      <c r="S318" s="3483">
        <v>45910</v>
      </c>
      <c r="T318" s="3482">
        <v>45910</v>
      </c>
      <c r="U318" s="3484">
        <v>45912</v>
      </c>
      <c r="V318" s="3482">
        <v>45912</v>
      </c>
      <c r="W318" s="3485">
        <v>45916</v>
      </c>
      <c r="X318" s="3486">
        <v>45916</v>
      </c>
      <c r="Y318" s="3487">
        <v>45924</v>
      </c>
      <c r="Z318" s="3487">
        <v>45919</v>
      </c>
      <c r="AA318" s="3488"/>
      <c r="AB318" s="3487"/>
      <c r="AC318" s="251" t="s">
        <v>633</v>
      </c>
      <c r="AD318" s="3489"/>
      <c r="AE318" s="3490">
        <v>3</v>
      </c>
      <c r="AF318" s="363" t="str">
        <f t="shared" si="684"/>
        <v>4IE</v>
      </c>
      <c r="AG318" s="3491"/>
      <c r="AH318" s="3491"/>
      <c r="AI318" s="3491">
        <v>1</v>
      </c>
      <c r="AJ318" s="3491"/>
      <c r="AK318" s="3491"/>
      <c r="AL318" s="3491"/>
      <c r="AM318" s="3491"/>
      <c r="AN318" s="3491">
        <v>1</v>
      </c>
      <c r="AO318" s="3491"/>
      <c r="AP318" s="3492">
        <v>1</v>
      </c>
      <c r="AQ318" s="3491">
        <v>1</v>
      </c>
      <c r="AR318" s="3491">
        <v>1</v>
      </c>
      <c r="AS318" s="3491"/>
      <c r="AT318" s="3491"/>
      <c r="AU318" s="2843">
        <f t="shared" si="689"/>
        <v>2</v>
      </c>
      <c r="AV318" s="3493">
        <f t="shared" si="664"/>
        <v>1</v>
      </c>
      <c r="AW318" s="590">
        <v>45903</v>
      </c>
      <c r="AX318" s="369">
        <v>4163289</v>
      </c>
      <c r="AY318" s="2847">
        <v>45903</v>
      </c>
      <c r="AZ318" s="367">
        <v>4163290</v>
      </c>
      <c r="BA318" s="154">
        <v>45903</v>
      </c>
      <c r="BB318" s="367">
        <v>4163291</v>
      </c>
      <c r="BC318" s="154">
        <v>45903</v>
      </c>
      <c r="BD318" s="3439">
        <v>4163292</v>
      </c>
      <c r="BE318" s="154">
        <v>45903</v>
      </c>
      <c r="BF318" s="3440">
        <v>4163293</v>
      </c>
      <c r="BG318" s="368">
        <v>45903</v>
      </c>
      <c r="BH318" s="367">
        <v>4163294</v>
      </c>
      <c r="BI318" s="154">
        <v>45875</v>
      </c>
      <c r="BJ318" s="367">
        <v>4163295</v>
      </c>
      <c r="BK318" s="2852" t="str">
        <f t="shared" si="650"/>
        <v>-</v>
      </c>
      <c r="BL318" s="2853"/>
      <c r="BM318" s="2852" t="str">
        <f t="shared" si="651"/>
        <v>-</v>
      </c>
      <c r="BN318" s="2853"/>
      <c r="BO318" s="2854" t="str">
        <f t="shared" si="690"/>
        <v>-</v>
      </c>
      <c r="BP318" s="2853"/>
      <c r="BQ318" s="3494" t="str">
        <f t="shared" si="681"/>
        <v>-</v>
      </c>
      <c r="BR318" s="3495"/>
      <c r="BS318" s="3494" t="str">
        <f t="shared" si="674"/>
        <v>-</v>
      </c>
      <c r="BT318" s="3495"/>
      <c r="BU318" s="3494" t="str">
        <f t="shared" si="675"/>
        <v>-</v>
      </c>
      <c r="BV318" s="3495"/>
      <c r="BW318" s="3494" t="str">
        <f t="shared" si="676"/>
        <v>-</v>
      </c>
      <c r="BX318" s="3496"/>
      <c r="BY318" s="3494" t="str">
        <f t="shared" si="677"/>
        <v>-</v>
      </c>
      <c r="BZ318" s="3495"/>
      <c r="CA318" s="3494" t="str">
        <f t="shared" si="678"/>
        <v>-</v>
      </c>
      <c r="CB318" s="3496"/>
      <c r="CC318" s="3494" t="str">
        <f t="shared" si="679"/>
        <v>-</v>
      </c>
      <c r="CD318" s="3496"/>
      <c r="CE318" s="3494" t="str">
        <f t="shared" si="691"/>
        <v>-</v>
      </c>
      <c r="CF318" s="3495"/>
      <c r="CG318" s="3497" t="str">
        <f t="shared" si="692"/>
        <v>-</v>
      </c>
      <c r="CH318" s="3496"/>
      <c r="CI318" s="3494" t="str">
        <f t="shared" si="693"/>
        <v>-</v>
      </c>
      <c r="CJ318" s="3495"/>
      <c r="CK318" s="3494" t="str">
        <f t="shared" si="694"/>
        <v>-</v>
      </c>
      <c r="CL318" s="3496"/>
      <c r="CM318" s="3494" t="str">
        <f t="shared" si="695"/>
        <v>-</v>
      </c>
      <c r="CN318" s="3496"/>
      <c r="CO318" s="3497" t="str">
        <f t="shared" si="696"/>
        <v>-</v>
      </c>
      <c r="CP318" s="3496"/>
      <c r="CQ318" s="3497" t="str">
        <f t="shared" si="697"/>
        <v>-</v>
      </c>
      <c r="CR318" s="3496"/>
      <c r="CS318" s="3494" t="str">
        <f t="shared" si="698"/>
        <v>-</v>
      </c>
      <c r="CT318" s="3496"/>
      <c r="CU318" s="3497"/>
      <c r="CV318" s="3496"/>
      <c r="CW318" s="3494" t="str">
        <f t="shared" si="699"/>
        <v>-</v>
      </c>
      <c r="CX318" s="3496"/>
      <c r="CY318" s="3497" t="str">
        <f t="shared" si="700"/>
        <v>-</v>
      </c>
      <c r="CZ318" s="3496"/>
      <c r="DA318" s="3494" t="str">
        <f t="shared" si="701"/>
        <v>-</v>
      </c>
      <c r="DB318" s="3495"/>
      <c r="DC318" s="3497" t="str">
        <f t="shared" si="702"/>
        <v>-</v>
      </c>
      <c r="DD318" s="3496"/>
      <c r="DE318" s="3498">
        <f t="shared" si="703"/>
        <v>0</v>
      </c>
      <c r="DF318" s="3499"/>
      <c r="DG318" s="818">
        <f t="shared" si="680"/>
        <v>0</v>
      </c>
      <c r="DH318" s="3500"/>
      <c r="DI318" s="3494">
        <f t="shared" si="704"/>
        <v>0</v>
      </c>
      <c r="DJ318" s="3499"/>
      <c r="DK318" s="2395">
        <v>45756</v>
      </c>
      <c r="DL318" s="2396">
        <v>4163128</v>
      </c>
      <c r="DM318" s="3498">
        <f t="shared" si="673"/>
        <v>0</v>
      </c>
      <c r="DN318" s="3499"/>
      <c r="DO318" s="3497">
        <f t="shared" si="666"/>
        <v>0</v>
      </c>
      <c r="DP318" s="3500"/>
      <c r="DQ318" s="3497">
        <f t="shared" si="667"/>
        <v>0</v>
      </c>
      <c r="DR318" s="3499"/>
      <c r="DS318" s="3497">
        <f t="shared" si="668"/>
        <v>0</v>
      </c>
      <c r="DT318" s="3500"/>
      <c r="DU318" s="3497">
        <f t="shared" si="669"/>
        <v>0</v>
      </c>
      <c r="DV318" s="3499"/>
      <c r="DW318" s="368">
        <v>45833</v>
      </c>
      <c r="DX318" s="372">
        <v>4163232</v>
      </c>
      <c r="DY318" s="3494">
        <f t="shared" si="683"/>
        <v>0</v>
      </c>
      <c r="DZ318" s="3499"/>
      <c r="EA318" s="3494">
        <v>45847</v>
      </c>
      <c r="EB318" s="3499">
        <v>4163258</v>
      </c>
      <c r="EC318" s="820">
        <v>45833</v>
      </c>
      <c r="ED318" s="2790">
        <v>4163235</v>
      </c>
      <c r="EE318" s="822">
        <v>45520</v>
      </c>
      <c r="EF318" s="1846">
        <v>4063333</v>
      </c>
      <c r="EG318" s="273"/>
      <c r="EH318" s="274"/>
      <c r="EI318" s="275"/>
      <c r="EJ318" s="276"/>
      <c r="EK318" s="275"/>
      <c r="EL318" s="277"/>
      <c r="EM318" s="829" t="str">
        <f t="shared" si="670"/>
        <v xml:space="preserve"> </v>
      </c>
      <c r="EN318" s="3500"/>
      <c r="EO318" s="3497">
        <f t="shared" si="671"/>
        <v>0</v>
      </c>
      <c r="EP318" s="3499"/>
      <c r="ER318" s="3501"/>
      <c r="ET318" s="3494" t="str">
        <f>IF($AE318=0,"　",VLOOKUP($AE318,ﾚｰｻﾞOP,60,0))</f>
        <v>-</v>
      </c>
      <c r="EU318" s="3499"/>
      <c r="EV318" s="3494" t="str">
        <f>IF($AE318=0,"　",VLOOKUP($AE318,ﾚｰｻﾞOP,60,0))</f>
        <v>-</v>
      </c>
      <c r="EW318" s="3499"/>
      <c r="EX318" s="3494"/>
      <c r="EY318" s="3496"/>
      <c r="EZ318" s="3494"/>
      <c r="FA318" s="3496"/>
      <c r="FB318" s="3494"/>
      <c r="FC318" s="3496"/>
      <c r="FD318" s="3494"/>
      <c r="FE318" s="3496"/>
      <c r="FF318" s="3497"/>
      <c r="FG318" s="3496"/>
      <c r="FH318" s="3494"/>
      <c r="FI318" s="3496"/>
      <c r="FJ318" s="154" t="str">
        <f>IF($AE318=0,"　",VLOOKUP($AE318,ﾚｰｻﾞOP,67,0))</f>
        <v>-</v>
      </c>
      <c r="FK318" s="3499"/>
      <c r="FL318" s="155" t="str">
        <f t="shared" si="613"/>
        <v>-</v>
      </c>
      <c r="FM318" s="3495"/>
      <c r="FN318" s="3494"/>
      <c r="FO318" s="3496"/>
      <c r="FP318" s="3494"/>
      <c r="FQ318" s="3496"/>
      <c r="FS318" s="3494"/>
      <c r="FT318" s="3496"/>
    </row>
    <row r="319" spans="1:176" ht="18.600000000000001" customHeight="1">
      <c r="A319" s="228">
        <f t="shared" si="634"/>
        <v>309</v>
      </c>
      <c r="B319" s="343" t="str">
        <f t="shared" si="616"/>
        <v>4IE</v>
      </c>
      <c r="C319" s="2825">
        <v>45931</v>
      </c>
      <c r="D319" s="3502" t="s">
        <v>34</v>
      </c>
      <c r="E319" s="3503" t="s">
        <v>1157</v>
      </c>
      <c r="F319" s="3504" t="s">
        <v>1290</v>
      </c>
      <c r="G319" s="3505"/>
      <c r="H319" s="3281" t="s">
        <v>631</v>
      </c>
      <c r="I319" s="3506" t="s">
        <v>61</v>
      </c>
      <c r="J319" s="3506" t="s">
        <v>1194</v>
      </c>
      <c r="K319" s="3315" t="s">
        <v>11</v>
      </c>
      <c r="L319" s="3507"/>
      <c r="M319" s="352">
        <v>45909</v>
      </c>
      <c r="N319" s="3508">
        <v>45905</v>
      </c>
      <c r="O319" s="3509">
        <v>45910</v>
      </c>
      <c r="P319" s="3508">
        <v>45909</v>
      </c>
      <c r="Q319" s="3509">
        <v>45911</v>
      </c>
      <c r="R319" s="3508">
        <v>45911</v>
      </c>
      <c r="S319" s="3509">
        <v>45911</v>
      </c>
      <c r="T319" s="3508">
        <v>45911</v>
      </c>
      <c r="U319" s="3510">
        <v>45913</v>
      </c>
      <c r="V319" s="3508">
        <v>45913</v>
      </c>
      <c r="W319" s="3511">
        <v>45917</v>
      </c>
      <c r="X319" s="3512">
        <v>45917</v>
      </c>
      <c r="Y319" s="3513">
        <v>45920</v>
      </c>
      <c r="Z319" s="3513">
        <v>45918</v>
      </c>
      <c r="AA319" s="3514"/>
      <c r="AB319" s="3513"/>
      <c r="AC319" s="251" t="s">
        <v>633</v>
      </c>
      <c r="AD319" s="3515"/>
      <c r="AE319" s="3516">
        <v>3</v>
      </c>
      <c r="AF319" s="363" t="str">
        <f t="shared" si="684"/>
        <v>4IE</v>
      </c>
      <c r="AG319" s="3517"/>
      <c r="AH319" s="3517"/>
      <c r="AI319" s="3517"/>
      <c r="AJ319" s="3517"/>
      <c r="AK319" s="3517"/>
      <c r="AL319" s="3517"/>
      <c r="AM319" s="3517"/>
      <c r="AN319" s="3517">
        <v>1</v>
      </c>
      <c r="AO319" s="3517"/>
      <c r="AP319" s="3518">
        <v>1</v>
      </c>
      <c r="AQ319" s="3517">
        <v>1</v>
      </c>
      <c r="AR319" s="3517">
        <v>1</v>
      </c>
      <c r="AS319" s="3517"/>
      <c r="AT319" s="3517"/>
      <c r="AU319" s="2843">
        <f t="shared" si="689"/>
        <v>0</v>
      </c>
      <c r="AV319" s="3519">
        <f t="shared" si="664"/>
        <v>1</v>
      </c>
      <c r="AW319" s="590">
        <v>45903</v>
      </c>
      <c r="AX319" s="369">
        <v>4163289</v>
      </c>
      <c r="AY319" s="2847">
        <v>45903</v>
      </c>
      <c r="AZ319" s="367">
        <v>4163290</v>
      </c>
      <c r="BA319" s="154">
        <v>45903</v>
      </c>
      <c r="BB319" s="367">
        <v>4163291</v>
      </c>
      <c r="BC319" s="154">
        <v>45903</v>
      </c>
      <c r="BD319" s="3439">
        <v>4163292</v>
      </c>
      <c r="BE319" s="154">
        <v>45903</v>
      </c>
      <c r="BF319" s="3440">
        <v>4163293</v>
      </c>
      <c r="BG319" s="368">
        <v>45903</v>
      </c>
      <c r="BH319" s="367">
        <v>4163294</v>
      </c>
      <c r="BI319" s="154">
        <v>45875</v>
      </c>
      <c r="BJ319" s="367">
        <v>4163295</v>
      </c>
      <c r="BK319" s="2852" t="str">
        <f t="shared" si="650"/>
        <v>-</v>
      </c>
      <c r="BL319" s="2853"/>
      <c r="BM319" s="2852" t="str">
        <f t="shared" si="651"/>
        <v>-</v>
      </c>
      <c r="BN319" s="2853"/>
      <c r="BO319" s="2854" t="str">
        <f t="shared" si="690"/>
        <v>-</v>
      </c>
      <c r="BP319" s="2853"/>
      <c r="BQ319" s="3520" t="str">
        <f t="shared" si="681"/>
        <v>-</v>
      </c>
      <c r="BR319" s="3521"/>
      <c r="BS319" s="3520" t="str">
        <f t="shared" si="674"/>
        <v>-</v>
      </c>
      <c r="BT319" s="3521"/>
      <c r="BU319" s="3520" t="str">
        <f t="shared" si="675"/>
        <v>-</v>
      </c>
      <c r="BV319" s="3521"/>
      <c r="BW319" s="3520" t="str">
        <f t="shared" si="676"/>
        <v>-</v>
      </c>
      <c r="BX319" s="3522"/>
      <c r="BY319" s="3520" t="str">
        <f t="shared" si="677"/>
        <v>-</v>
      </c>
      <c r="BZ319" s="3521"/>
      <c r="CA319" s="3520" t="str">
        <f t="shared" si="678"/>
        <v>-</v>
      </c>
      <c r="CB319" s="3522"/>
      <c r="CC319" s="3520" t="str">
        <f t="shared" si="679"/>
        <v>-</v>
      </c>
      <c r="CD319" s="3522"/>
      <c r="CE319" s="3520" t="str">
        <f t="shared" si="691"/>
        <v>-</v>
      </c>
      <c r="CF319" s="3521"/>
      <c r="CG319" s="3523" t="str">
        <f t="shared" si="692"/>
        <v>-</v>
      </c>
      <c r="CH319" s="3522"/>
      <c r="CI319" s="3520" t="str">
        <f t="shared" si="693"/>
        <v>-</v>
      </c>
      <c r="CJ319" s="3521"/>
      <c r="CK319" s="3520" t="str">
        <f t="shared" si="694"/>
        <v>-</v>
      </c>
      <c r="CL319" s="3522"/>
      <c r="CM319" s="3520" t="str">
        <f t="shared" si="695"/>
        <v>-</v>
      </c>
      <c r="CN319" s="3522"/>
      <c r="CO319" s="3523" t="str">
        <f t="shared" si="696"/>
        <v>-</v>
      </c>
      <c r="CP319" s="3522"/>
      <c r="CQ319" s="3523" t="str">
        <f t="shared" si="697"/>
        <v>-</v>
      </c>
      <c r="CR319" s="3522"/>
      <c r="CS319" s="3520" t="str">
        <f t="shared" si="698"/>
        <v>-</v>
      </c>
      <c r="CT319" s="3522"/>
      <c r="CU319" s="3523"/>
      <c r="CV319" s="3522"/>
      <c r="CW319" s="3520" t="str">
        <f t="shared" si="699"/>
        <v>-</v>
      </c>
      <c r="CX319" s="3522"/>
      <c r="CY319" s="3523" t="str">
        <f t="shared" si="700"/>
        <v>-</v>
      </c>
      <c r="CZ319" s="3522"/>
      <c r="DA319" s="3520" t="str">
        <f t="shared" si="701"/>
        <v>-</v>
      </c>
      <c r="DB319" s="3521"/>
      <c r="DC319" s="3523" t="str">
        <f t="shared" si="702"/>
        <v>-</v>
      </c>
      <c r="DD319" s="3522"/>
      <c r="DE319" s="3524">
        <f t="shared" si="703"/>
        <v>0</v>
      </c>
      <c r="DF319" s="3525"/>
      <c r="DG319" s="818">
        <f t="shared" si="680"/>
        <v>0</v>
      </c>
      <c r="DH319" s="3526"/>
      <c r="DI319" s="3520">
        <f t="shared" si="704"/>
        <v>0</v>
      </c>
      <c r="DJ319" s="3525"/>
      <c r="DK319" s="3524">
        <f>IF(AU319=2,1,0)</f>
        <v>0</v>
      </c>
      <c r="DL319" s="3525"/>
      <c r="DM319" s="3524">
        <f t="shared" si="673"/>
        <v>0</v>
      </c>
      <c r="DN319" s="3525"/>
      <c r="DO319" s="3523">
        <f t="shared" si="666"/>
        <v>0</v>
      </c>
      <c r="DP319" s="3526"/>
      <c r="DQ319" s="3523">
        <f t="shared" si="667"/>
        <v>0</v>
      </c>
      <c r="DR319" s="3525"/>
      <c r="DS319" s="3523">
        <f t="shared" si="668"/>
        <v>0</v>
      </c>
      <c r="DT319" s="3526"/>
      <c r="DU319" s="3523">
        <f t="shared" si="669"/>
        <v>0</v>
      </c>
      <c r="DV319" s="3525"/>
      <c r="DW319" s="368">
        <v>45833</v>
      </c>
      <c r="DX319" s="372">
        <v>4163232</v>
      </c>
      <c r="DY319" s="3520">
        <f t="shared" si="683"/>
        <v>0</v>
      </c>
      <c r="DZ319" s="3525"/>
      <c r="EA319" s="3520">
        <v>45847</v>
      </c>
      <c r="EB319" s="3525">
        <v>4163258</v>
      </c>
      <c r="EC319" s="820">
        <v>45833</v>
      </c>
      <c r="ED319" s="2790">
        <v>4163235</v>
      </c>
      <c r="EE319" s="822">
        <v>45520</v>
      </c>
      <c r="EF319" s="1846">
        <v>4063333</v>
      </c>
      <c r="EG319" s="273"/>
      <c r="EH319" s="274"/>
      <c r="EI319" s="275"/>
      <c r="EJ319" s="276"/>
      <c r="EK319" s="275"/>
      <c r="EL319" s="277"/>
      <c r="EM319" s="829" t="str">
        <f t="shared" si="670"/>
        <v xml:space="preserve"> </v>
      </c>
      <c r="EN319" s="3526"/>
      <c r="EO319" s="3523">
        <f t="shared" si="671"/>
        <v>0</v>
      </c>
      <c r="EP319" s="3525"/>
      <c r="ER319" s="3527"/>
      <c r="ET319" s="3520" t="str">
        <f>IF($AE319=0,"　",VLOOKUP($AE319,ﾚｰｻﾞOP,60,0))</f>
        <v>-</v>
      </c>
      <c r="EU319" s="3525"/>
      <c r="EV319" s="3520" t="str">
        <f>IF($AE319=0,"　",VLOOKUP($AE319,ﾚｰｻﾞOP,60,0))</f>
        <v>-</v>
      </c>
      <c r="EW319" s="3525"/>
      <c r="EX319" s="3520"/>
      <c r="EY319" s="3522"/>
      <c r="EZ319" s="3520"/>
      <c r="FA319" s="3522"/>
      <c r="FB319" s="3520"/>
      <c r="FC319" s="3522"/>
      <c r="FD319" s="3520"/>
      <c r="FE319" s="3522"/>
      <c r="FF319" s="3523"/>
      <c r="FG319" s="3522"/>
      <c r="FH319" s="3520"/>
      <c r="FI319" s="3522"/>
      <c r="FJ319" s="154" t="str">
        <f>IF($AE319=0,"　",VLOOKUP($AE319,ﾚｰｻﾞOP,67,0))</f>
        <v>-</v>
      </c>
      <c r="FK319" s="3525"/>
      <c r="FL319" s="155" t="str">
        <f t="shared" si="613"/>
        <v>-</v>
      </c>
      <c r="FM319" s="3521"/>
      <c r="FN319" s="3520"/>
      <c r="FO319" s="3522"/>
      <c r="FP319" s="3520"/>
      <c r="FQ319" s="3522"/>
      <c r="FS319" s="3520"/>
      <c r="FT319" s="3522"/>
    </row>
    <row r="320" spans="1:176" ht="18.600000000000001" customHeight="1">
      <c r="A320" s="228">
        <f t="shared" si="634"/>
        <v>310</v>
      </c>
      <c r="B320" s="343" t="str">
        <f t="shared" si="616"/>
        <v>4IE</v>
      </c>
      <c r="C320" s="2825">
        <v>45931</v>
      </c>
      <c r="D320" s="3528" t="s">
        <v>34</v>
      </c>
      <c r="E320" s="3529">
        <v>84510253</v>
      </c>
      <c r="F320" s="3530" t="s">
        <v>1291</v>
      </c>
      <c r="G320" s="3531"/>
      <c r="H320" s="3281" t="s">
        <v>631</v>
      </c>
      <c r="I320" s="3532" t="s">
        <v>61</v>
      </c>
      <c r="J320" s="3532" t="s">
        <v>1230</v>
      </c>
      <c r="K320" s="3315" t="s">
        <v>11</v>
      </c>
      <c r="L320" s="3533"/>
      <c r="M320" s="352">
        <v>45909</v>
      </c>
      <c r="N320" s="3534">
        <v>45906</v>
      </c>
      <c r="O320" s="3535">
        <v>45910</v>
      </c>
      <c r="P320" s="3534">
        <v>45910</v>
      </c>
      <c r="Q320" s="3535">
        <v>45911</v>
      </c>
      <c r="R320" s="3534">
        <v>45912</v>
      </c>
      <c r="S320" s="3535">
        <v>45911</v>
      </c>
      <c r="T320" s="3534">
        <v>45911</v>
      </c>
      <c r="U320" s="3536">
        <v>45913</v>
      </c>
      <c r="V320" s="3534">
        <v>45916</v>
      </c>
      <c r="W320" s="3537">
        <v>45917</v>
      </c>
      <c r="X320" s="3538">
        <v>45918</v>
      </c>
      <c r="Y320" s="3539">
        <v>45925</v>
      </c>
      <c r="Z320" s="3539">
        <v>45919</v>
      </c>
      <c r="AA320" s="3540"/>
      <c r="AB320" s="3539"/>
      <c r="AC320" s="251" t="s">
        <v>633</v>
      </c>
      <c r="AD320" s="3541"/>
      <c r="AE320" s="3542">
        <v>3</v>
      </c>
      <c r="AF320" s="363" t="str">
        <f t="shared" si="684"/>
        <v>4IE</v>
      </c>
      <c r="AG320" s="3543"/>
      <c r="AH320" s="3543"/>
      <c r="AI320" s="3543">
        <v>1</v>
      </c>
      <c r="AJ320" s="3543"/>
      <c r="AK320" s="3543"/>
      <c r="AL320" s="3543"/>
      <c r="AM320" s="3543"/>
      <c r="AN320" s="3543">
        <v>1</v>
      </c>
      <c r="AO320" s="3543">
        <v>1</v>
      </c>
      <c r="AP320" s="3544">
        <v>1</v>
      </c>
      <c r="AQ320" s="3543"/>
      <c r="AR320" s="3543"/>
      <c r="AS320" s="3543"/>
      <c r="AT320" s="3543"/>
      <c r="AU320" s="2843">
        <f t="shared" si="689"/>
        <v>2</v>
      </c>
      <c r="AV320" s="3545">
        <f t="shared" si="664"/>
        <v>0</v>
      </c>
      <c r="AW320" s="590">
        <v>45903</v>
      </c>
      <c r="AX320" s="369">
        <v>4163289</v>
      </c>
      <c r="AY320" s="2847">
        <v>45903</v>
      </c>
      <c r="AZ320" s="367">
        <v>4163290</v>
      </c>
      <c r="BA320" s="154">
        <v>45903</v>
      </c>
      <c r="BB320" s="367">
        <v>4163291</v>
      </c>
      <c r="BC320" s="154">
        <v>45903</v>
      </c>
      <c r="BD320" s="3439">
        <v>4163292</v>
      </c>
      <c r="BE320" s="154">
        <v>45903</v>
      </c>
      <c r="BF320" s="3440">
        <v>4163293</v>
      </c>
      <c r="BG320" s="368">
        <v>45903</v>
      </c>
      <c r="BH320" s="367">
        <v>4163294</v>
      </c>
      <c r="BI320" s="154">
        <v>45875</v>
      </c>
      <c r="BJ320" s="367">
        <v>4163295</v>
      </c>
      <c r="BK320" s="2852" t="str">
        <f t="shared" si="650"/>
        <v>-</v>
      </c>
      <c r="BL320" s="2853"/>
      <c r="BM320" s="2852" t="str">
        <f t="shared" si="651"/>
        <v>-</v>
      </c>
      <c r="BN320" s="2853"/>
      <c r="BO320" s="2854" t="str">
        <f t="shared" si="690"/>
        <v>-</v>
      </c>
      <c r="BP320" s="2853"/>
      <c r="BQ320" s="3546" t="str">
        <f t="shared" si="681"/>
        <v>-</v>
      </c>
      <c r="BR320" s="3547"/>
      <c r="BS320" s="3546" t="str">
        <f t="shared" si="674"/>
        <v>-</v>
      </c>
      <c r="BT320" s="3547"/>
      <c r="BU320" s="3546" t="str">
        <f t="shared" si="675"/>
        <v>-</v>
      </c>
      <c r="BV320" s="3547"/>
      <c r="BW320" s="3546" t="str">
        <f t="shared" si="676"/>
        <v>-</v>
      </c>
      <c r="BX320" s="3548"/>
      <c r="BY320" s="3546" t="str">
        <f t="shared" si="677"/>
        <v>-</v>
      </c>
      <c r="BZ320" s="3547"/>
      <c r="CA320" s="3546" t="str">
        <f t="shared" si="678"/>
        <v>-</v>
      </c>
      <c r="CB320" s="3548"/>
      <c r="CC320" s="3546" t="str">
        <f t="shared" si="679"/>
        <v>-</v>
      </c>
      <c r="CD320" s="3548"/>
      <c r="CE320" s="3546" t="str">
        <f t="shared" si="691"/>
        <v>-</v>
      </c>
      <c r="CF320" s="3547"/>
      <c r="CG320" s="3549" t="str">
        <f t="shared" si="692"/>
        <v>-</v>
      </c>
      <c r="CH320" s="3548"/>
      <c r="CI320" s="3546" t="str">
        <f t="shared" si="693"/>
        <v>-</v>
      </c>
      <c r="CJ320" s="3547"/>
      <c r="CK320" s="3546" t="str">
        <f t="shared" si="694"/>
        <v>-</v>
      </c>
      <c r="CL320" s="3548"/>
      <c r="CM320" s="3546" t="str">
        <f t="shared" si="695"/>
        <v>-</v>
      </c>
      <c r="CN320" s="3548"/>
      <c r="CO320" s="3549" t="str">
        <f t="shared" si="696"/>
        <v>-</v>
      </c>
      <c r="CP320" s="3548"/>
      <c r="CQ320" s="3549" t="str">
        <f t="shared" si="697"/>
        <v>-</v>
      </c>
      <c r="CR320" s="3548"/>
      <c r="CS320" s="3546" t="str">
        <f t="shared" si="698"/>
        <v>-</v>
      </c>
      <c r="CT320" s="3548"/>
      <c r="CU320" s="3549"/>
      <c r="CV320" s="3548"/>
      <c r="CW320" s="3546" t="str">
        <f t="shared" si="699"/>
        <v>-</v>
      </c>
      <c r="CX320" s="3548"/>
      <c r="CY320" s="3549" t="str">
        <f t="shared" si="700"/>
        <v>-</v>
      </c>
      <c r="CZ320" s="3548"/>
      <c r="DA320" s="3546" t="str">
        <f t="shared" si="701"/>
        <v>-</v>
      </c>
      <c r="DB320" s="3547"/>
      <c r="DC320" s="3549" t="str">
        <f t="shared" si="702"/>
        <v>-</v>
      </c>
      <c r="DD320" s="3548"/>
      <c r="DE320" s="3550">
        <f t="shared" si="703"/>
        <v>0</v>
      </c>
      <c r="DF320" s="3551"/>
      <c r="DG320" s="818">
        <f t="shared" si="680"/>
        <v>0</v>
      </c>
      <c r="DH320" s="3552"/>
      <c r="DI320" s="3546">
        <f t="shared" si="704"/>
        <v>0</v>
      </c>
      <c r="DJ320" s="3551"/>
      <c r="DK320" s="2395">
        <v>45756</v>
      </c>
      <c r="DL320" s="2396">
        <v>4163128</v>
      </c>
      <c r="DM320" s="3550">
        <f t="shared" si="673"/>
        <v>0</v>
      </c>
      <c r="DN320" s="3551"/>
      <c r="DO320" s="3549">
        <f t="shared" si="666"/>
        <v>0</v>
      </c>
      <c r="DP320" s="3552"/>
      <c r="DQ320" s="3549">
        <f t="shared" si="667"/>
        <v>0</v>
      </c>
      <c r="DR320" s="3551"/>
      <c r="DS320" s="3549">
        <f t="shared" si="668"/>
        <v>0</v>
      </c>
      <c r="DT320" s="3552"/>
      <c r="DU320" s="3549">
        <f t="shared" si="669"/>
        <v>0</v>
      </c>
      <c r="DV320" s="3551"/>
      <c r="DW320" s="368">
        <v>45833</v>
      </c>
      <c r="DX320" s="372">
        <v>4163232</v>
      </c>
      <c r="DY320" s="3546">
        <v>45798</v>
      </c>
      <c r="DZ320" s="3551">
        <v>4163195</v>
      </c>
      <c r="EA320" s="3546">
        <v>45847</v>
      </c>
      <c r="EB320" s="3551">
        <v>4163258</v>
      </c>
      <c r="EC320" s="820">
        <f>IF(AQ320=1,1,0)</f>
        <v>0</v>
      </c>
      <c r="ED320" s="3553"/>
      <c r="EE320" s="822">
        <f>IF(AV320=0,0,1)</f>
        <v>0</v>
      </c>
      <c r="EF320" s="3554"/>
      <c r="EG320" s="273"/>
      <c r="EH320" s="274"/>
      <c r="EI320" s="275"/>
      <c r="EJ320" s="276"/>
      <c r="EK320" s="275"/>
      <c r="EL320" s="277"/>
      <c r="EM320" s="829" t="str">
        <f t="shared" si="670"/>
        <v xml:space="preserve"> </v>
      </c>
      <c r="EN320" s="3552"/>
      <c r="EO320" s="3549">
        <f t="shared" si="671"/>
        <v>0</v>
      </c>
      <c r="EP320" s="3551"/>
      <c r="ER320" s="3555"/>
      <c r="ET320" s="3546" t="str">
        <f>IF($AE320=0,"　",VLOOKUP($AE320,ﾚｰｻﾞOP,60,0))</f>
        <v>-</v>
      </c>
      <c r="EU320" s="3551"/>
      <c r="EV320" s="3546" t="str">
        <f>IF($AE320=0,"　",VLOOKUP($AE320,ﾚｰｻﾞOP,60,0))</f>
        <v>-</v>
      </c>
      <c r="EW320" s="3551"/>
      <c r="EX320" s="3546"/>
      <c r="EY320" s="3548"/>
      <c r="EZ320" s="3546"/>
      <c r="FA320" s="3548"/>
      <c r="FB320" s="3546"/>
      <c r="FC320" s="3548"/>
      <c r="FD320" s="3546"/>
      <c r="FE320" s="3548"/>
      <c r="FF320" s="3549"/>
      <c r="FG320" s="3548"/>
      <c r="FH320" s="3546"/>
      <c r="FI320" s="3548"/>
      <c r="FJ320" s="154" t="str">
        <f>IF($AE320=0,"　",VLOOKUP($AE320,ﾚｰｻﾞOP,67,0))</f>
        <v>-</v>
      </c>
      <c r="FK320" s="3551"/>
      <c r="FL320" s="155" t="str">
        <f t="shared" si="613"/>
        <v>-</v>
      </c>
      <c r="FM320" s="3547"/>
      <c r="FN320" s="3546"/>
      <c r="FO320" s="3548"/>
      <c r="FP320" s="3546"/>
      <c r="FQ320" s="3548"/>
      <c r="FS320" s="3546"/>
      <c r="FT320" s="3548"/>
    </row>
    <row r="321" spans="1:176" ht="18.600000000000001" customHeight="1">
      <c r="A321" s="228">
        <f t="shared" si="634"/>
        <v>311</v>
      </c>
      <c r="B321" s="343" t="str">
        <f t="shared" si="616"/>
        <v>4IE</v>
      </c>
      <c r="C321" s="2825">
        <v>45931</v>
      </c>
      <c r="D321" s="6489" t="s">
        <v>498</v>
      </c>
      <c r="E321" s="6490">
        <v>62510053</v>
      </c>
      <c r="F321" s="1785" t="s">
        <v>1320</v>
      </c>
      <c r="G321" s="1786"/>
      <c r="H321" s="3556" t="s">
        <v>632</v>
      </c>
      <c r="I321" s="1788" t="s">
        <v>61</v>
      </c>
      <c r="J321" s="1788" t="s">
        <v>1257</v>
      </c>
      <c r="K321" s="1789" t="s">
        <v>97</v>
      </c>
      <c r="L321" s="1790"/>
      <c r="M321" s="352">
        <v>45910</v>
      </c>
      <c r="N321" s="1791">
        <v>45906</v>
      </c>
      <c r="O321" s="1792">
        <v>45911</v>
      </c>
      <c r="P321" s="1791">
        <v>45910</v>
      </c>
      <c r="Q321" s="1792">
        <v>45912</v>
      </c>
      <c r="R321" s="1791">
        <v>45912</v>
      </c>
      <c r="S321" s="1792">
        <v>45912</v>
      </c>
      <c r="T321" s="1791">
        <v>45912</v>
      </c>
      <c r="U321" s="1793">
        <v>45916</v>
      </c>
      <c r="V321" s="1791">
        <v>45917</v>
      </c>
      <c r="W321" s="1794">
        <v>45918</v>
      </c>
      <c r="X321" s="1795">
        <v>45919</v>
      </c>
      <c r="Y321" s="1796">
        <v>45924</v>
      </c>
      <c r="Z321" s="1797"/>
      <c r="AA321" s="1798">
        <v>45924</v>
      </c>
      <c r="AB321" s="1796">
        <v>45925</v>
      </c>
      <c r="AC321" s="251" t="s">
        <v>633</v>
      </c>
      <c r="AD321" s="1799"/>
      <c r="AE321" s="1800">
        <v>1</v>
      </c>
      <c r="AF321" s="363" t="str">
        <f t="shared" si="684"/>
        <v>4IE</v>
      </c>
      <c r="AG321" s="1801"/>
      <c r="AH321" s="1801"/>
      <c r="AI321" s="1801"/>
      <c r="AJ321" s="1801"/>
      <c r="AK321" s="1801"/>
      <c r="AL321" s="1801"/>
      <c r="AM321" s="1801"/>
      <c r="AN321" s="1801">
        <v>1</v>
      </c>
      <c r="AO321" s="1801"/>
      <c r="AP321" s="1802">
        <v>1</v>
      </c>
      <c r="AQ321" s="1801">
        <v>1</v>
      </c>
      <c r="AR321" s="1801">
        <v>1</v>
      </c>
      <c r="AS321" s="1801"/>
      <c r="AT321" s="1801"/>
      <c r="AU321" s="1803">
        <f t="shared" si="689"/>
        <v>0</v>
      </c>
      <c r="AV321" s="1804">
        <f t="shared" si="664"/>
        <v>1</v>
      </c>
      <c r="AW321" s="590">
        <v>45903</v>
      </c>
      <c r="AX321" s="369">
        <v>4163289</v>
      </c>
      <c r="AY321" s="2847">
        <v>45903</v>
      </c>
      <c r="AZ321" s="367">
        <v>4163290</v>
      </c>
      <c r="BA321" s="154">
        <v>45903</v>
      </c>
      <c r="BB321" s="367">
        <v>4163291</v>
      </c>
      <c r="BC321" s="154">
        <v>45903</v>
      </c>
      <c r="BD321" s="3439">
        <v>4163292</v>
      </c>
      <c r="BE321" s="154">
        <v>45903</v>
      </c>
      <c r="BF321" s="3440">
        <v>4163293</v>
      </c>
      <c r="BG321" s="368">
        <v>45903</v>
      </c>
      <c r="BH321" s="367">
        <v>4163294</v>
      </c>
      <c r="BI321" s="154">
        <v>45875</v>
      </c>
      <c r="BJ321" s="367">
        <v>4163295</v>
      </c>
      <c r="BK321" s="2852" t="str">
        <f t="shared" si="650"/>
        <v>-</v>
      </c>
      <c r="BL321" s="2853"/>
      <c r="BM321" s="2852" t="str">
        <f t="shared" si="651"/>
        <v>-</v>
      </c>
      <c r="BN321" s="2853"/>
      <c r="BO321" s="2854" t="str">
        <f t="shared" si="690"/>
        <v>-</v>
      </c>
      <c r="BP321" s="2853"/>
      <c r="BQ321" s="1807" t="str">
        <f t="shared" si="681"/>
        <v>-</v>
      </c>
      <c r="BR321" s="1808"/>
      <c r="BS321" s="1807" t="str">
        <f t="shared" si="674"/>
        <v>-</v>
      </c>
      <c r="BT321" s="1808"/>
      <c r="BU321" s="1807" t="str">
        <f t="shared" si="675"/>
        <v>-</v>
      </c>
      <c r="BV321" s="1808"/>
      <c r="BW321" s="1807" t="str">
        <f t="shared" si="676"/>
        <v>-</v>
      </c>
      <c r="BX321" s="1806"/>
      <c r="BY321" s="1807" t="str">
        <f t="shared" si="677"/>
        <v>-</v>
      </c>
      <c r="BZ321" s="1808"/>
      <c r="CA321" s="1807" t="str">
        <f t="shared" si="678"/>
        <v>-</v>
      </c>
      <c r="CB321" s="1806"/>
      <c r="CC321" s="1807" t="str">
        <f t="shared" si="679"/>
        <v>-</v>
      </c>
      <c r="CD321" s="1806"/>
      <c r="CE321" s="1807" t="str">
        <f t="shared" si="691"/>
        <v>-</v>
      </c>
      <c r="CF321" s="1808"/>
      <c r="CG321" s="1805" t="str">
        <f t="shared" si="692"/>
        <v>-</v>
      </c>
      <c r="CH321" s="1806"/>
      <c r="CI321" s="1807" t="str">
        <f t="shared" si="693"/>
        <v>-</v>
      </c>
      <c r="CJ321" s="1808"/>
      <c r="CK321" s="1807" t="str">
        <f t="shared" si="694"/>
        <v>-</v>
      </c>
      <c r="CL321" s="1806"/>
      <c r="CM321" s="1807" t="str">
        <f t="shared" si="695"/>
        <v>-</v>
      </c>
      <c r="CN321" s="1806"/>
      <c r="CO321" s="1805" t="str">
        <f t="shared" si="696"/>
        <v>-</v>
      </c>
      <c r="CP321" s="1806"/>
      <c r="CQ321" s="1805" t="str">
        <f t="shared" si="697"/>
        <v>-</v>
      </c>
      <c r="CR321" s="1806"/>
      <c r="CS321" s="1807" t="str">
        <f t="shared" si="698"/>
        <v>-</v>
      </c>
      <c r="CT321" s="1806"/>
      <c r="CU321" s="1805"/>
      <c r="CV321" s="1806"/>
      <c r="CW321" s="1807" t="str">
        <f t="shared" si="699"/>
        <v>-</v>
      </c>
      <c r="CX321" s="1806"/>
      <c r="CY321" s="1805" t="str">
        <f t="shared" si="700"/>
        <v>-</v>
      </c>
      <c r="CZ321" s="1806"/>
      <c r="DA321" s="1807" t="str">
        <f t="shared" si="701"/>
        <v>-</v>
      </c>
      <c r="DB321" s="1808"/>
      <c r="DC321" s="1805" t="str">
        <f t="shared" si="702"/>
        <v>-</v>
      </c>
      <c r="DD321" s="1806"/>
      <c r="DE321" s="1809">
        <f t="shared" si="703"/>
        <v>0</v>
      </c>
      <c r="DF321" s="1810"/>
      <c r="DG321" s="818">
        <f t="shared" si="680"/>
        <v>0</v>
      </c>
      <c r="DH321" s="1811"/>
      <c r="DI321" s="1807">
        <f t="shared" si="704"/>
        <v>0</v>
      </c>
      <c r="DJ321" s="1810"/>
      <c r="DK321" s="1809">
        <f>IF(AU321=2,1,0)</f>
        <v>0</v>
      </c>
      <c r="DL321" s="1810"/>
      <c r="DM321" s="1809">
        <f t="shared" si="673"/>
        <v>0</v>
      </c>
      <c r="DN321" s="1810"/>
      <c r="DO321" s="1805">
        <f t="shared" si="666"/>
        <v>0</v>
      </c>
      <c r="DP321" s="1811"/>
      <c r="DQ321" s="1805">
        <f t="shared" si="667"/>
        <v>0</v>
      </c>
      <c r="DR321" s="1810"/>
      <c r="DS321" s="1805">
        <f t="shared" si="668"/>
        <v>0</v>
      </c>
      <c r="DT321" s="1811"/>
      <c r="DU321" s="1805">
        <f t="shared" si="669"/>
        <v>0</v>
      </c>
      <c r="DV321" s="1810"/>
      <c r="DW321" s="368">
        <v>45833</v>
      </c>
      <c r="DX321" s="372">
        <v>4163232</v>
      </c>
      <c r="DY321" s="1807">
        <f>IF(AO321=1,1,0)</f>
        <v>0</v>
      </c>
      <c r="DZ321" s="1810"/>
      <c r="EA321" s="3546">
        <v>45847</v>
      </c>
      <c r="EB321" s="3551">
        <v>4163258</v>
      </c>
      <c r="EC321" s="820">
        <v>45833</v>
      </c>
      <c r="ED321" s="2790">
        <v>4163235</v>
      </c>
      <c r="EE321" s="822">
        <v>45520</v>
      </c>
      <c r="EF321" s="1846">
        <v>4063333</v>
      </c>
      <c r="EG321" s="273"/>
      <c r="EH321" s="274"/>
      <c r="EI321" s="275"/>
      <c r="EJ321" s="276"/>
      <c r="EK321" s="275"/>
      <c r="EL321" s="277"/>
      <c r="EM321" s="829" t="str">
        <f t="shared" si="670"/>
        <v xml:space="preserve"> </v>
      </c>
      <c r="EN321" s="1811"/>
      <c r="EO321" s="1805">
        <f t="shared" si="671"/>
        <v>0</v>
      </c>
      <c r="EP321" s="1810"/>
      <c r="ER321" s="1814"/>
      <c r="ET321" s="1807" t="str">
        <f>IF($AE321=0,"　",VLOOKUP($AE321,ﾚｰｻﾞOP,60,0))</f>
        <v>-</v>
      </c>
      <c r="EU321" s="1810"/>
      <c r="EV321" s="1807" t="str">
        <f>IF($AE321=0,"　",VLOOKUP($AE321,ﾚｰｻﾞOP,60,0))</f>
        <v>-</v>
      </c>
      <c r="EW321" s="1810"/>
      <c r="EX321" s="1807"/>
      <c r="EY321" s="1806"/>
      <c r="EZ321" s="1807"/>
      <c r="FA321" s="1806"/>
      <c r="FB321" s="1807"/>
      <c r="FC321" s="1806"/>
      <c r="FD321" s="1807"/>
      <c r="FE321" s="1806"/>
      <c r="FF321" s="1805"/>
      <c r="FG321" s="1806"/>
      <c r="FH321" s="1807"/>
      <c r="FI321" s="1806"/>
      <c r="FJ321" s="154" t="str">
        <f>IF($AE321=0,"　",VLOOKUP($AE321,ﾚｰｻﾞOP,67,0))</f>
        <v>-</v>
      </c>
      <c r="FK321" s="1810"/>
      <c r="FL321" s="155" t="str">
        <f t="shared" si="613"/>
        <v>-</v>
      </c>
      <c r="FM321" s="1808"/>
      <c r="FN321" s="1807"/>
      <c r="FO321" s="1806"/>
      <c r="FP321" s="1807"/>
      <c r="FQ321" s="1806"/>
      <c r="FS321" s="1807"/>
      <c r="FT321" s="1806"/>
    </row>
    <row r="322" spans="1:176" ht="18.600000000000001" customHeight="1">
      <c r="A322" s="228">
        <f t="shared" si="634"/>
        <v>312</v>
      </c>
      <c r="B322" s="343" t="str">
        <f t="shared" si="616"/>
        <v>4IE</v>
      </c>
      <c r="C322" s="2825">
        <v>45931</v>
      </c>
      <c r="D322" s="3557" t="s">
        <v>990</v>
      </c>
      <c r="E322" s="3558" t="s">
        <v>1158</v>
      </c>
      <c r="F322" s="3559" t="s">
        <v>1267</v>
      </c>
      <c r="G322" s="3560"/>
      <c r="H322" s="3281" t="s">
        <v>629</v>
      </c>
      <c r="I322" s="3561" t="s">
        <v>992</v>
      </c>
      <c r="J322" s="3561" t="s">
        <v>1078</v>
      </c>
      <c r="K322" s="3315" t="s">
        <v>11</v>
      </c>
      <c r="L322" s="3562"/>
      <c r="M322" s="352">
        <v>45910</v>
      </c>
      <c r="N322" s="3563"/>
      <c r="O322" s="3564">
        <v>45911</v>
      </c>
      <c r="P322" s="3563">
        <v>45910</v>
      </c>
      <c r="Q322" s="3564">
        <v>45912</v>
      </c>
      <c r="R322" s="3563">
        <v>45912</v>
      </c>
      <c r="S322" s="3564">
        <v>45912</v>
      </c>
      <c r="T322" s="3563">
        <v>45912</v>
      </c>
      <c r="U322" s="3565">
        <v>45916</v>
      </c>
      <c r="V322" s="3563">
        <v>45916</v>
      </c>
      <c r="W322" s="3566">
        <v>45918</v>
      </c>
      <c r="X322" s="3567">
        <v>45917</v>
      </c>
      <c r="Y322" s="3568">
        <v>45924</v>
      </c>
      <c r="Z322" s="3568">
        <v>45919</v>
      </c>
      <c r="AA322" s="3569"/>
      <c r="AB322" s="3568"/>
      <c r="AC322" s="3570"/>
      <c r="AD322" s="3571"/>
      <c r="AE322" s="3572">
        <v>25</v>
      </c>
      <c r="AF322" s="363" t="str">
        <f t="shared" si="684"/>
        <v>4IE</v>
      </c>
      <c r="AG322" s="3573"/>
      <c r="AH322" s="3573"/>
      <c r="AI322" s="3573"/>
      <c r="AJ322" s="3573"/>
      <c r="AK322" s="3573"/>
      <c r="AL322" s="3573"/>
      <c r="AM322" s="3573"/>
      <c r="AN322" s="3573"/>
      <c r="AO322" s="3573"/>
      <c r="AP322" s="3574"/>
      <c r="AQ322" s="3573"/>
      <c r="AR322" s="3573"/>
      <c r="AS322" s="3573"/>
      <c r="AT322" s="3573"/>
      <c r="AU322" s="2843">
        <f t="shared" si="689"/>
        <v>0</v>
      </c>
      <c r="AV322" s="3575">
        <f t="shared" si="664"/>
        <v>0</v>
      </c>
      <c r="AW322" s="3576" t="str">
        <f>IF($AE322=0,"　",VLOOKUP($AE322,ﾚｰｻﾞOP,5,0))</f>
        <v>-</v>
      </c>
      <c r="AX322" s="3577"/>
      <c r="AY322" s="2847" t="str">
        <f>IF($AE322=0,"　",VLOOKUP($AE322,ﾚｰｻﾞOP,6,0))</f>
        <v>-</v>
      </c>
      <c r="AZ322" s="3578"/>
      <c r="BA322" s="3579" t="str">
        <f>IF($AE322=0,"　",VLOOKUP($AE322,ﾚｰｻﾞOP,7,0))</f>
        <v>-</v>
      </c>
      <c r="BB322" s="3578"/>
      <c r="BC322" s="3576" t="str">
        <f>IF($AE322=0,"　",VLOOKUP($AE322,ﾚｰｻﾞOP,8,0))</f>
        <v>-</v>
      </c>
      <c r="BD322" s="3577"/>
      <c r="BE322" s="3579" t="str">
        <f>IF($AE322=0,"　",VLOOKUP($AE322,ﾚｰｻﾞOP,9,0))</f>
        <v>-</v>
      </c>
      <c r="BF322" s="3578"/>
      <c r="BG322" s="3576" t="str">
        <f>IF($AE322=0,"　",VLOOKUP($AE322,ﾚｰｻﾞOP,10,0))</f>
        <v>-</v>
      </c>
      <c r="BH322" s="3578"/>
      <c r="BI322" s="3579" t="str">
        <f>IF($AE322=0,"　",VLOOKUP($AE322,ﾚｰｻﾞOP,11,0))</f>
        <v>-</v>
      </c>
      <c r="BJ322" s="3578"/>
      <c r="BK322" s="2852" t="str">
        <f t="shared" si="650"/>
        <v>-</v>
      </c>
      <c r="BL322" s="2853"/>
      <c r="BM322" s="2852" t="str">
        <f t="shared" si="651"/>
        <v>-</v>
      </c>
      <c r="BN322" s="2853"/>
      <c r="BO322" s="2854" t="str">
        <f t="shared" si="690"/>
        <v>-</v>
      </c>
      <c r="BP322" s="2853"/>
      <c r="BQ322" s="3579" t="str">
        <f t="shared" si="681"/>
        <v>-</v>
      </c>
      <c r="BR322" s="3577"/>
      <c r="BS322" s="3579" t="str">
        <f t="shared" si="674"/>
        <v>-</v>
      </c>
      <c r="BT322" s="3577"/>
      <c r="BU322" s="3579" t="str">
        <f t="shared" si="675"/>
        <v>-</v>
      </c>
      <c r="BV322" s="3577"/>
      <c r="BW322" s="3579" t="str">
        <f t="shared" si="676"/>
        <v>-</v>
      </c>
      <c r="BX322" s="3578"/>
      <c r="BY322" s="3579" t="str">
        <f t="shared" si="677"/>
        <v>-</v>
      </c>
      <c r="BZ322" s="3577"/>
      <c r="CA322" s="3579" t="str">
        <f t="shared" si="678"/>
        <v>-</v>
      </c>
      <c r="CB322" s="3578"/>
      <c r="CC322" s="3579" t="str">
        <f t="shared" si="679"/>
        <v>-</v>
      </c>
      <c r="CD322" s="3578"/>
      <c r="CE322" s="3579" t="str">
        <f t="shared" si="691"/>
        <v>-</v>
      </c>
      <c r="CF322" s="3577"/>
      <c r="CG322" s="3580" t="str">
        <f t="shared" si="692"/>
        <v>-</v>
      </c>
      <c r="CH322" s="3578"/>
      <c r="CI322" s="3579" t="str">
        <f t="shared" si="693"/>
        <v>-</v>
      </c>
      <c r="CJ322" s="3577"/>
      <c r="CK322" s="3579" t="str">
        <f t="shared" si="694"/>
        <v>-</v>
      </c>
      <c r="CL322" s="3578"/>
      <c r="CM322" s="3579" t="str">
        <f t="shared" si="695"/>
        <v>-</v>
      </c>
      <c r="CN322" s="3578"/>
      <c r="CO322" s="3580" t="str">
        <f t="shared" si="696"/>
        <v>-</v>
      </c>
      <c r="CP322" s="3578"/>
      <c r="CQ322" s="3580" t="str">
        <f t="shared" si="697"/>
        <v>-</v>
      </c>
      <c r="CR322" s="3578"/>
      <c r="CS322" s="3579" t="str">
        <f t="shared" si="698"/>
        <v>-</v>
      </c>
      <c r="CT322" s="3578"/>
      <c r="CU322" s="3580"/>
      <c r="CV322" s="3578"/>
      <c r="CW322" s="3579" t="str">
        <f t="shared" si="699"/>
        <v>-</v>
      </c>
      <c r="CX322" s="3578"/>
      <c r="CY322" s="3580" t="str">
        <f t="shared" si="700"/>
        <v>-</v>
      </c>
      <c r="CZ322" s="3578"/>
      <c r="DA322" s="3579" t="str">
        <f t="shared" si="701"/>
        <v>-</v>
      </c>
      <c r="DB322" s="3577"/>
      <c r="DC322" s="3580" t="str">
        <f t="shared" si="702"/>
        <v>-</v>
      </c>
      <c r="DD322" s="3578"/>
      <c r="DE322" s="3581">
        <f t="shared" si="703"/>
        <v>0</v>
      </c>
      <c r="DF322" s="3582"/>
      <c r="DG322" s="818">
        <f t="shared" si="680"/>
        <v>0</v>
      </c>
      <c r="DH322" s="3583"/>
      <c r="DI322" s="3579">
        <f t="shared" si="704"/>
        <v>0</v>
      </c>
      <c r="DJ322" s="3582"/>
      <c r="DK322" s="3581">
        <f>IF(AU322=2,1,0)</f>
        <v>0</v>
      </c>
      <c r="DL322" s="3582"/>
      <c r="DM322" s="3581">
        <f t="shared" si="673"/>
        <v>0</v>
      </c>
      <c r="DN322" s="3582"/>
      <c r="DO322" s="3580">
        <f t="shared" si="666"/>
        <v>0</v>
      </c>
      <c r="DP322" s="3583"/>
      <c r="DQ322" s="3580">
        <f t="shared" si="667"/>
        <v>0</v>
      </c>
      <c r="DR322" s="3582"/>
      <c r="DS322" s="3580">
        <f t="shared" si="668"/>
        <v>0</v>
      </c>
      <c r="DT322" s="3583"/>
      <c r="DU322" s="3580">
        <f t="shared" si="669"/>
        <v>0</v>
      </c>
      <c r="DV322" s="3582"/>
      <c r="DW322" s="3576">
        <f>IF(AN322=1,1,0)</f>
        <v>0</v>
      </c>
      <c r="DX322" s="3583"/>
      <c r="DY322" s="3579">
        <f>IF(AO322=1,1,0)</f>
        <v>0</v>
      </c>
      <c r="DZ322" s="3582"/>
      <c r="EA322" s="3579">
        <f>IF(AP322=1,1,0)</f>
        <v>0</v>
      </c>
      <c r="EB322" s="3582"/>
      <c r="EC322" s="820">
        <f>IF(AQ322=1,1,0)</f>
        <v>0</v>
      </c>
      <c r="ED322" s="3584"/>
      <c r="EE322" s="822">
        <f>IF(AV322=0,0,1)</f>
        <v>0</v>
      </c>
      <c r="EF322" s="3585"/>
      <c r="EG322" s="273"/>
      <c r="EH322" s="274"/>
      <c r="EI322" s="275"/>
      <c r="EJ322" s="276"/>
      <c r="EK322" s="275"/>
      <c r="EL322" s="277"/>
      <c r="EM322" s="829" t="str">
        <f t="shared" si="670"/>
        <v xml:space="preserve"> </v>
      </c>
      <c r="EN322" s="3583"/>
      <c r="EO322" s="3580">
        <f t="shared" si="671"/>
        <v>0</v>
      </c>
      <c r="EP322" s="3582"/>
      <c r="ER322" s="3586"/>
      <c r="ET322" s="3299">
        <v>45903</v>
      </c>
      <c r="EU322" s="3304">
        <v>4163285</v>
      </c>
      <c r="EV322" s="3299">
        <v>45903</v>
      </c>
      <c r="EW322" s="3304">
        <v>4163301</v>
      </c>
      <c r="EX322" s="3579"/>
      <c r="EY322" s="3578"/>
      <c r="EZ322" s="3579">
        <v>45791</v>
      </c>
      <c r="FA322" s="3091">
        <v>4163174</v>
      </c>
      <c r="FB322" s="3579"/>
      <c r="FC322" s="3578"/>
      <c r="FD322" s="3579">
        <v>45889</v>
      </c>
      <c r="FE322" s="3300">
        <v>4163312</v>
      </c>
      <c r="FF322" s="3580"/>
      <c r="FG322" s="3578"/>
      <c r="FH322" s="3579"/>
      <c r="FI322" s="3578"/>
      <c r="FJ322" s="154">
        <v>45903</v>
      </c>
      <c r="FK322" s="2587">
        <v>4163286</v>
      </c>
      <c r="FL322" s="155">
        <f t="shared" si="613"/>
        <v>1</v>
      </c>
      <c r="FM322" s="3577"/>
      <c r="FN322" s="3579"/>
      <c r="FO322" s="3578"/>
      <c r="FP322" s="3092">
        <v>1</v>
      </c>
      <c r="FQ322" s="3578"/>
      <c r="FS322" s="3579"/>
      <c r="FT322" s="3578"/>
    </row>
    <row r="323" spans="1:176" ht="18.600000000000001" customHeight="1">
      <c r="A323" s="228">
        <f t="shared" si="634"/>
        <v>313</v>
      </c>
      <c r="B323" s="343" t="str">
        <f t="shared" si="616"/>
        <v>4IE</v>
      </c>
      <c r="C323" s="2825">
        <v>45931</v>
      </c>
      <c r="D323" s="3587" t="s">
        <v>1024</v>
      </c>
      <c r="E323" s="3588" t="s">
        <v>1159</v>
      </c>
      <c r="F323" s="3589" t="s">
        <v>1268</v>
      </c>
      <c r="G323" s="3590"/>
      <c r="H323" s="3281" t="s">
        <v>630</v>
      </c>
      <c r="I323" s="3591" t="s">
        <v>63</v>
      </c>
      <c r="J323" s="3591" t="s">
        <v>1078</v>
      </c>
      <c r="K323" s="3315" t="s">
        <v>11</v>
      </c>
      <c r="L323" s="3592"/>
      <c r="M323" s="352">
        <v>45911</v>
      </c>
      <c r="N323" s="3593"/>
      <c r="O323" s="3594">
        <v>45912</v>
      </c>
      <c r="P323" s="3593">
        <v>45910</v>
      </c>
      <c r="Q323" s="3594">
        <v>45913</v>
      </c>
      <c r="R323" s="3593">
        <v>45916</v>
      </c>
      <c r="S323" s="3594">
        <v>45913</v>
      </c>
      <c r="T323" s="3593">
        <v>45913</v>
      </c>
      <c r="U323" s="3595">
        <v>45917</v>
      </c>
      <c r="V323" s="3593">
        <v>45918</v>
      </c>
      <c r="W323" s="3596">
        <v>45919</v>
      </c>
      <c r="X323" s="3597">
        <v>45919</v>
      </c>
      <c r="Y323" s="3598">
        <v>45925</v>
      </c>
      <c r="Z323" s="3598">
        <v>45924</v>
      </c>
      <c r="AA323" s="3599"/>
      <c r="AB323" s="3598"/>
      <c r="AC323" s="3600"/>
      <c r="AD323" s="3601"/>
      <c r="AE323" s="3602">
        <v>25</v>
      </c>
      <c r="AF323" s="363" t="str">
        <f t="shared" si="684"/>
        <v>4IE</v>
      </c>
      <c r="AG323" s="3603"/>
      <c r="AH323" s="3603"/>
      <c r="AI323" s="3603"/>
      <c r="AJ323" s="3603"/>
      <c r="AK323" s="3603"/>
      <c r="AL323" s="3603"/>
      <c r="AM323" s="3603"/>
      <c r="AN323" s="3603"/>
      <c r="AO323" s="3603"/>
      <c r="AP323" s="3604"/>
      <c r="AQ323" s="3603"/>
      <c r="AR323" s="3603"/>
      <c r="AS323" s="3603"/>
      <c r="AT323" s="3603"/>
      <c r="AU323" s="2843">
        <f t="shared" si="689"/>
        <v>0</v>
      </c>
      <c r="AV323" s="3605">
        <f t="shared" si="664"/>
        <v>0</v>
      </c>
      <c r="AW323" s="3606" t="str">
        <f>IF($AE323=0,"　",VLOOKUP($AE323,ﾚｰｻﾞOP,5,0))</f>
        <v>-</v>
      </c>
      <c r="AX323" s="3607"/>
      <c r="AY323" s="2847" t="str">
        <f>IF($AE323=0,"　",VLOOKUP($AE323,ﾚｰｻﾞOP,6,0))</f>
        <v>-</v>
      </c>
      <c r="AZ323" s="2848"/>
      <c r="BA323" s="2849" t="str">
        <f>IF($AE323=0,"　",VLOOKUP($AE323,ﾚｰｻﾞOP,7,0))</f>
        <v>-</v>
      </c>
      <c r="BB323" s="2848"/>
      <c r="BC323" s="3606" t="str">
        <f>IF($AE323=0,"　",VLOOKUP($AE323,ﾚｰｻﾞOP,8,0))</f>
        <v>-</v>
      </c>
      <c r="BD323" s="3607"/>
      <c r="BE323" s="2849" t="str">
        <f>IF($AE323=0,"　",VLOOKUP($AE323,ﾚｰｻﾞOP,9,0))</f>
        <v>-</v>
      </c>
      <c r="BF323" s="2848"/>
      <c r="BG323" s="3606" t="str">
        <f>IF($AE323=0,"　",VLOOKUP($AE323,ﾚｰｻﾞOP,10,0))</f>
        <v>-</v>
      </c>
      <c r="BH323" s="2848"/>
      <c r="BI323" s="2849" t="str">
        <f>IF($AE323=0,"　",VLOOKUP($AE323,ﾚｰｻﾞOP,11,0))</f>
        <v>-</v>
      </c>
      <c r="BJ323" s="2848"/>
      <c r="BK323" s="2852" t="str">
        <f t="shared" si="650"/>
        <v>-</v>
      </c>
      <c r="BL323" s="2853"/>
      <c r="BM323" s="2852" t="str">
        <f t="shared" si="651"/>
        <v>-</v>
      </c>
      <c r="BN323" s="2853"/>
      <c r="BO323" s="2854" t="str">
        <f t="shared" si="690"/>
        <v>-</v>
      </c>
      <c r="BP323" s="2853"/>
      <c r="BQ323" s="2849" t="str">
        <f t="shared" si="681"/>
        <v>-</v>
      </c>
      <c r="BR323" s="3607"/>
      <c r="BS323" s="2849" t="str">
        <f t="shared" si="674"/>
        <v>-</v>
      </c>
      <c r="BT323" s="3607"/>
      <c r="BU323" s="2849" t="str">
        <f t="shared" si="675"/>
        <v>-</v>
      </c>
      <c r="BV323" s="3607"/>
      <c r="BW323" s="2849" t="str">
        <f t="shared" si="676"/>
        <v>-</v>
      </c>
      <c r="BX323" s="2848"/>
      <c r="BY323" s="2849" t="str">
        <f t="shared" si="677"/>
        <v>-</v>
      </c>
      <c r="BZ323" s="3607"/>
      <c r="CA323" s="2849" t="str">
        <f t="shared" si="678"/>
        <v>-</v>
      </c>
      <c r="CB323" s="2848"/>
      <c r="CC323" s="2849" t="str">
        <f t="shared" si="679"/>
        <v>-</v>
      </c>
      <c r="CD323" s="2848"/>
      <c r="CE323" s="2849" t="str">
        <f t="shared" si="691"/>
        <v>-</v>
      </c>
      <c r="CF323" s="3607"/>
      <c r="CG323" s="3608" t="str">
        <f t="shared" si="692"/>
        <v>-</v>
      </c>
      <c r="CH323" s="2848"/>
      <c r="CI323" s="2849" t="str">
        <f t="shared" si="693"/>
        <v>-</v>
      </c>
      <c r="CJ323" s="3607"/>
      <c r="CK323" s="2849" t="str">
        <f t="shared" si="694"/>
        <v>-</v>
      </c>
      <c r="CL323" s="2848"/>
      <c r="CM323" s="2849" t="str">
        <f t="shared" si="695"/>
        <v>-</v>
      </c>
      <c r="CN323" s="2848"/>
      <c r="CO323" s="3608" t="str">
        <f t="shared" si="696"/>
        <v>-</v>
      </c>
      <c r="CP323" s="2848"/>
      <c r="CQ323" s="3608" t="str">
        <f t="shared" si="697"/>
        <v>-</v>
      </c>
      <c r="CR323" s="2848"/>
      <c r="CS323" s="2849" t="str">
        <f t="shared" si="698"/>
        <v>-</v>
      </c>
      <c r="CT323" s="2848"/>
      <c r="CU323" s="3608"/>
      <c r="CV323" s="2848"/>
      <c r="CW323" s="2849" t="str">
        <f t="shared" si="699"/>
        <v>-</v>
      </c>
      <c r="CX323" s="2848"/>
      <c r="CY323" s="3608" t="str">
        <f t="shared" si="700"/>
        <v>-</v>
      </c>
      <c r="CZ323" s="2848"/>
      <c r="DA323" s="2849" t="str">
        <f t="shared" si="701"/>
        <v>-</v>
      </c>
      <c r="DB323" s="3607"/>
      <c r="DC323" s="3608" t="str">
        <f t="shared" si="702"/>
        <v>-</v>
      </c>
      <c r="DD323" s="2848"/>
      <c r="DE323" s="3609">
        <f t="shared" si="703"/>
        <v>0</v>
      </c>
      <c r="DF323" s="3610"/>
      <c r="DG323" s="818">
        <f t="shared" si="680"/>
        <v>0</v>
      </c>
      <c r="DH323" s="3611"/>
      <c r="DI323" s="2849">
        <f t="shared" si="704"/>
        <v>0</v>
      </c>
      <c r="DJ323" s="3610"/>
      <c r="DK323" s="3609">
        <f>IF(AU323=2,1,0)</f>
        <v>0</v>
      </c>
      <c r="DL323" s="3610"/>
      <c r="DM323" s="3609">
        <f t="shared" si="673"/>
        <v>0</v>
      </c>
      <c r="DN323" s="3610"/>
      <c r="DO323" s="3608">
        <f t="shared" si="666"/>
        <v>0</v>
      </c>
      <c r="DP323" s="3611"/>
      <c r="DQ323" s="3608">
        <f t="shared" si="667"/>
        <v>0</v>
      </c>
      <c r="DR323" s="3610"/>
      <c r="DS323" s="3608">
        <f t="shared" si="668"/>
        <v>0</v>
      </c>
      <c r="DT323" s="3611"/>
      <c r="DU323" s="3608">
        <f t="shared" si="669"/>
        <v>0</v>
      </c>
      <c r="DV323" s="3610"/>
      <c r="DW323" s="3606">
        <f>IF(AN323=1,1,0)</f>
        <v>0</v>
      </c>
      <c r="DX323" s="3611"/>
      <c r="DY323" s="2849">
        <f>IF(AO323=1,1,0)</f>
        <v>0</v>
      </c>
      <c r="DZ323" s="3610"/>
      <c r="EA323" s="2849">
        <f>IF(AP323=1,1,0)</f>
        <v>0</v>
      </c>
      <c r="EB323" s="3610"/>
      <c r="EC323" s="820">
        <f>IF(AQ323=1,1,0)</f>
        <v>0</v>
      </c>
      <c r="ED323" s="3612"/>
      <c r="EE323" s="822">
        <f>IF(AV323=0,0,1)</f>
        <v>0</v>
      </c>
      <c r="EF323" s="3613"/>
      <c r="EG323" s="273"/>
      <c r="EH323" s="274"/>
      <c r="EI323" s="275"/>
      <c r="EJ323" s="276"/>
      <c r="EK323" s="275"/>
      <c r="EL323" s="277"/>
      <c r="EM323" s="829" t="str">
        <f t="shared" si="670"/>
        <v xml:space="preserve"> </v>
      </c>
      <c r="EN323" s="3611"/>
      <c r="EO323" s="3608">
        <f t="shared" si="671"/>
        <v>0</v>
      </c>
      <c r="EP323" s="3610"/>
      <c r="ER323" s="3614"/>
      <c r="ET323" s="3299">
        <v>45903</v>
      </c>
      <c r="EU323" s="3304">
        <v>4163285</v>
      </c>
      <c r="EV323" s="3299">
        <v>45903</v>
      </c>
      <c r="EW323" s="3304">
        <v>4163301</v>
      </c>
      <c r="EX323" s="2849"/>
      <c r="EY323" s="2848"/>
      <c r="EZ323" s="2849"/>
      <c r="FA323" s="2848"/>
      <c r="FB323" s="2849"/>
      <c r="FC323" s="2848"/>
      <c r="FD323" s="2849">
        <v>45889</v>
      </c>
      <c r="FE323" s="3300">
        <v>4163312</v>
      </c>
      <c r="FF323" s="3608"/>
      <c r="FG323" s="2848"/>
      <c r="FH323" s="2849"/>
      <c r="FI323" s="2848"/>
      <c r="FJ323" s="154">
        <v>45903</v>
      </c>
      <c r="FK323" s="2587">
        <v>4163286</v>
      </c>
      <c r="FL323" s="155">
        <f t="shared" si="613"/>
        <v>1</v>
      </c>
      <c r="FM323" s="3607"/>
      <c r="FN323" s="2849"/>
      <c r="FO323" s="2848"/>
      <c r="FP323" s="2849"/>
      <c r="FQ323" s="2848"/>
      <c r="FS323" s="2849"/>
      <c r="FT323" s="2848"/>
    </row>
    <row r="324" spans="1:176" ht="18.600000000000001" customHeight="1">
      <c r="A324" s="228">
        <f t="shared" si="634"/>
        <v>314</v>
      </c>
      <c r="B324" s="343" t="str">
        <f t="shared" si="616"/>
        <v>4IE</v>
      </c>
      <c r="C324" s="2825">
        <v>45931</v>
      </c>
      <c r="D324" s="3615" t="s">
        <v>502</v>
      </c>
      <c r="E324" s="3616" t="s">
        <v>1160</v>
      </c>
      <c r="F324" s="3617" t="s">
        <v>1304</v>
      </c>
      <c r="G324" s="3618"/>
      <c r="H324" s="3281" t="s">
        <v>630</v>
      </c>
      <c r="I324" s="3619" t="s">
        <v>63</v>
      </c>
      <c r="J324" s="3619" t="s">
        <v>1078</v>
      </c>
      <c r="K324" s="3315" t="s">
        <v>11</v>
      </c>
      <c r="L324" s="3620"/>
      <c r="M324" s="352">
        <v>45911</v>
      </c>
      <c r="N324" s="3621">
        <v>45909</v>
      </c>
      <c r="O324" s="3622">
        <v>45912</v>
      </c>
      <c r="P324" s="3621">
        <v>45911</v>
      </c>
      <c r="Q324" s="3622">
        <v>45913</v>
      </c>
      <c r="R324" s="3621">
        <v>45913</v>
      </c>
      <c r="S324" s="3622">
        <v>45913</v>
      </c>
      <c r="T324" s="3621">
        <v>45913</v>
      </c>
      <c r="U324" s="3623">
        <v>45917</v>
      </c>
      <c r="V324" s="3621">
        <v>45917</v>
      </c>
      <c r="W324" s="3624">
        <v>45919</v>
      </c>
      <c r="X324" s="3625">
        <v>45918</v>
      </c>
      <c r="Y324" s="3626">
        <v>45927</v>
      </c>
      <c r="Z324" s="3626">
        <v>45925</v>
      </c>
      <c r="AA324" s="3627"/>
      <c r="AB324" s="3626"/>
      <c r="AC324" s="251" t="s">
        <v>633</v>
      </c>
      <c r="AD324" s="3628"/>
      <c r="AE324" s="3629">
        <v>6</v>
      </c>
      <c r="AF324" s="363" t="str">
        <f t="shared" si="684"/>
        <v>4IE</v>
      </c>
      <c r="AG324" s="3630"/>
      <c r="AH324" s="3630"/>
      <c r="AI324" s="3630">
        <v>1</v>
      </c>
      <c r="AJ324" s="3630"/>
      <c r="AK324" s="3630"/>
      <c r="AL324" s="3630"/>
      <c r="AM324" s="3630"/>
      <c r="AN324" s="3630">
        <v>1</v>
      </c>
      <c r="AO324" s="3630">
        <v>1</v>
      </c>
      <c r="AP324" s="3631">
        <v>1</v>
      </c>
      <c r="AQ324" s="3630">
        <v>1</v>
      </c>
      <c r="AR324" s="3630">
        <v>1</v>
      </c>
      <c r="AS324" s="3630"/>
      <c r="AT324" s="3630"/>
      <c r="AU324" s="2843">
        <f t="shared" si="689"/>
        <v>2</v>
      </c>
      <c r="AV324" s="3632">
        <f t="shared" si="664"/>
        <v>1</v>
      </c>
      <c r="AW324" s="590">
        <v>45903</v>
      </c>
      <c r="AX324" s="369">
        <v>4163289</v>
      </c>
      <c r="AY324" s="2847">
        <v>45903</v>
      </c>
      <c r="AZ324" s="367">
        <v>4163290</v>
      </c>
      <c r="BA324" s="154">
        <v>45903</v>
      </c>
      <c r="BB324" s="367">
        <v>4163291</v>
      </c>
      <c r="BC324" s="154">
        <v>45903</v>
      </c>
      <c r="BD324" s="3439">
        <v>4163292</v>
      </c>
      <c r="BE324" s="154">
        <v>45903</v>
      </c>
      <c r="BF324" s="3440">
        <v>4163293</v>
      </c>
      <c r="BG324" s="368">
        <v>45903</v>
      </c>
      <c r="BH324" s="367">
        <v>4163294</v>
      </c>
      <c r="BI324" s="3633" t="str">
        <f>IF($AE324=0,"　",VLOOKUP($AE324,ﾚｰｻﾞOP,11,0))</f>
        <v>-</v>
      </c>
      <c r="BJ324" s="3634"/>
      <c r="BK324" s="2852" t="str">
        <f t="shared" si="650"/>
        <v>-</v>
      </c>
      <c r="BL324" s="2853"/>
      <c r="BM324" s="2852" t="str">
        <f t="shared" si="651"/>
        <v>-</v>
      </c>
      <c r="BN324" s="2853"/>
      <c r="BO324" s="2854" t="str">
        <f t="shared" si="690"/>
        <v>-</v>
      </c>
      <c r="BP324" s="2853"/>
      <c r="BQ324" s="3029">
        <v>45833</v>
      </c>
      <c r="BR324" s="3030">
        <v>4163238</v>
      </c>
      <c r="BS324" s="3633" t="str">
        <f t="shared" si="674"/>
        <v>-</v>
      </c>
      <c r="BT324" s="3635"/>
      <c r="BU324" s="3633" t="str">
        <f t="shared" si="675"/>
        <v>-</v>
      </c>
      <c r="BV324" s="3635"/>
      <c r="BW324" s="3633" t="str">
        <f t="shared" si="676"/>
        <v>-</v>
      </c>
      <c r="BX324" s="3634"/>
      <c r="BY324" s="3633" t="str">
        <f t="shared" si="677"/>
        <v>-</v>
      </c>
      <c r="BZ324" s="3635"/>
      <c r="CA324" s="3633" t="str">
        <f t="shared" si="678"/>
        <v>-</v>
      </c>
      <c r="CB324" s="3634"/>
      <c r="CC324" s="3633" t="str">
        <f t="shared" si="679"/>
        <v>-</v>
      </c>
      <c r="CD324" s="3634"/>
      <c r="CE324" s="3633" t="str">
        <f t="shared" si="691"/>
        <v>-</v>
      </c>
      <c r="CF324" s="3635"/>
      <c r="CG324" s="3636" t="str">
        <f t="shared" si="692"/>
        <v>-</v>
      </c>
      <c r="CH324" s="3634"/>
      <c r="CI324" s="3633" t="str">
        <f t="shared" si="693"/>
        <v>-</v>
      </c>
      <c r="CJ324" s="3635"/>
      <c r="CK324" s="3633" t="str">
        <f t="shared" si="694"/>
        <v>-</v>
      </c>
      <c r="CL324" s="3634"/>
      <c r="CM324" s="3633" t="str">
        <f t="shared" si="695"/>
        <v>-</v>
      </c>
      <c r="CN324" s="3634"/>
      <c r="CO324" s="3636" t="str">
        <f t="shared" si="696"/>
        <v>-</v>
      </c>
      <c r="CP324" s="3634"/>
      <c r="CQ324" s="3636" t="str">
        <f t="shared" si="697"/>
        <v>-</v>
      </c>
      <c r="CR324" s="3634"/>
      <c r="CS324" s="3633" t="str">
        <f t="shared" si="698"/>
        <v>-</v>
      </c>
      <c r="CT324" s="3634"/>
      <c r="CU324" s="3636"/>
      <c r="CV324" s="3634"/>
      <c r="CW324" s="3633" t="str">
        <f t="shared" si="699"/>
        <v>-</v>
      </c>
      <c r="CX324" s="3634"/>
      <c r="CY324" s="3636" t="str">
        <f t="shared" si="700"/>
        <v>-</v>
      </c>
      <c r="CZ324" s="3634"/>
      <c r="DA324" s="3633" t="str">
        <f t="shared" si="701"/>
        <v>-</v>
      </c>
      <c r="DB324" s="3635"/>
      <c r="DC324" s="3636" t="str">
        <f t="shared" si="702"/>
        <v>-</v>
      </c>
      <c r="DD324" s="3634"/>
      <c r="DE324" s="3637">
        <f t="shared" si="703"/>
        <v>0</v>
      </c>
      <c r="DF324" s="3638"/>
      <c r="DG324" s="818">
        <f t="shared" si="680"/>
        <v>0</v>
      </c>
      <c r="DH324" s="3639"/>
      <c r="DI324" s="3633">
        <f t="shared" si="704"/>
        <v>0</v>
      </c>
      <c r="DJ324" s="3638"/>
      <c r="DK324" s="2395">
        <v>45756</v>
      </c>
      <c r="DL324" s="2396">
        <v>4163128</v>
      </c>
      <c r="DM324" s="3637">
        <f t="shared" si="673"/>
        <v>0</v>
      </c>
      <c r="DN324" s="3638"/>
      <c r="DO324" s="3636">
        <f t="shared" si="666"/>
        <v>0</v>
      </c>
      <c r="DP324" s="3639"/>
      <c r="DQ324" s="3636">
        <f t="shared" si="667"/>
        <v>0</v>
      </c>
      <c r="DR324" s="3638"/>
      <c r="DS324" s="3636">
        <f t="shared" si="668"/>
        <v>0</v>
      </c>
      <c r="DT324" s="3639"/>
      <c r="DU324" s="3636">
        <f t="shared" si="669"/>
        <v>0</v>
      </c>
      <c r="DV324" s="3638"/>
      <c r="DW324" s="368">
        <v>45833</v>
      </c>
      <c r="DX324" s="372">
        <v>4163232</v>
      </c>
      <c r="DY324" s="3029">
        <v>45798</v>
      </c>
      <c r="DZ324" s="3551">
        <v>4163195</v>
      </c>
      <c r="EA324" s="3546">
        <v>45847</v>
      </c>
      <c r="EB324" s="3551">
        <v>4163258</v>
      </c>
      <c r="EC324" s="820">
        <v>45833</v>
      </c>
      <c r="ED324" s="2790">
        <v>4163235</v>
      </c>
      <c r="EE324" s="822">
        <v>45520</v>
      </c>
      <c r="EF324" s="1846">
        <v>4063333</v>
      </c>
      <c r="EG324" s="273"/>
      <c r="EH324" s="274"/>
      <c r="EI324" s="275"/>
      <c r="EJ324" s="276"/>
      <c r="EK324" s="275"/>
      <c r="EL324" s="277"/>
      <c r="EM324" s="829" t="str">
        <f t="shared" si="670"/>
        <v xml:space="preserve"> </v>
      </c>
      <c r="EN324" s="3639"/>
      <c r="EO324" s="3636">
        <f t="shared" si="671"/>
        <v>0</v>
      </c>
      <c r="EP324" s="3638"/>
      <c r="ER324" s="3640"/>
      <c r="ET324" s="3633" t="str">
        <f>IF($AE324=0,"　",VLOOKUP($AE324,ﾚｰｻﾞOP,60,0))</f>
        <v>-</v>
      </c>
      <c r="EU324" s="3638"/>
      <c r="EV324" s="3633" t="str">
        <f t="shared" ref="EV324:EV333" si="705">IF($AE324=0,"　",VLOOKUP($AE324,ﾚｰｻﾞOP,60,0))</f>
        <v>-</v>
      </c>
      <c r="EW324" s="3638"/>
      <c r="EX324" s="3633"/>
      <c r="EY324" s="3634"/>
      <c r="EZ324" s="3633"/>
      <c r="FA324" s="3634"/>
      <c r="FB324" s="3633"/>
      <c r="FC324" s="3634"/>
      <c r="FD324" s="3633"/>
      <c r="FE324" s="3634"/>
      <c r="FF324" s="3636"/>
      <c r="FG324" s="3634"/>
      <c r="FH324" s="3633"/>
      <c r="FI324" s="3634"/>
      <c r="FJ324" s="154" t="str">
        <f t="shared" ref="FJ324:FJ333" si="706">IF($AE324=0,"　",VLOOKUP($AE324,ﾚｰｻﾞOP,67,0))</f>
        <v>-</v>
      </c>
      <c r="FK324" s="3638"/>
      <c r="FL324" s="155" t="str">
        <f t="shared" si="613"/>
        <v>-</v>
      </c>
      <c r="FM324" s="3635"/>
      <c r="FN324" s="3633"/>
      <c r="FO324" s="3634"/>
      <c r="FP324" s="3633"/>
      <c r="FQ324" s="3634"/>
      <c r="FS324" s="3633"/>
      <c r="FT324" s="3634"/>
    </row>
    <row r="325" spans="1:176" ht="18.600000000000001" customHeight="1">
      <c r="A325" s="228">
        <f t="shared" si="634"/>
        <v>315</v>
      </c>
      <c r="B325" s="343" t="str">
        <f t="shared" si="616"/>
        <v>4IE</v>
      </c>
      <c r="C325" s="2825">
        <v>45931</v>
      </c>
      <c r="D325" s="2945" t="s">
        <v>58</v>
      </c>
      <c r="E325" s="2946" t="s">
        <v>1162</v>
      </c>
      <c r="F325" s="3641" t="s">
        <v>1375</v>
      </c>
      <c r="G325" s="3642"/>
      <c r="H325" s="3281" t="s">
        <v>630</v>
      </c>
      <c r="I325" s="3643" t="s">
        <v>63</v>
      </c>
      <c r="J325" s="3643" t="s">
        <v>1222</v>
      </c>
      <c r="K325" s="3315" t="s">
        <v>11</v>
      </c>
      <c r="L325" s="3644"/>
      <c r="M325" s="352">
        <v>45912</v>
      </c>
      <c r="N325" s="3645">
        <v>45910</v>
      </c>
      <c r="O325" s="3646">
        <v>45913</v>
      </c>
      <c r="P325" s="3645">
        <v>45911</v>
      </c>
      <c r="Q325" s="3646">
        <v>45916</v>
      </c>
      <c r="R325" s="3645">
        <v>45917</v>
      </c>
      <c r="S325" s="3646">
        <v>45916</v>
      </c>
      <c r="T325" s="3645">
        <v>45916</v>
      </c>
      <c r="U325" s="3647">
        <v>45918</v>
      </c>
      <c r="V325" s="3645">
        <v>45918</v>
      </c>
      <c r="W325" s="3648">
        <v>45920</v>
      </c>
      <c r="X325" s="3649">
        <v>45920</v>
      </c>
      <c r="Y325" s="3650">
        <v>45926</v>
      </c>
      <c r="Z325" s="3651">
        <v>45925</v>
      </c>
      <c r="AA325" s="3652"/>
      <c r="AB325" s="3651"/>
      <c r="AC325" s="251" t="s">
        <v>633</v>
      </c>
      <c r="AD325" s="3653"/>
      <c r="AE325" s="3654">
        <v>9</v>
      </c>
      <c r="AF325" s="363" t="str">
        <f t="shared" si="684"/>
        <v>4IE</v>
      </c>
      <c r="AG325" s="364">
        <f>IF($AE325=0,"　",VLOOKUP($AE325,ﾚｰｻﾞOP,34,0))</f>
        <v>0</v>
      </c>
      <c r="AH325" s="364">
        <f>IF($AE325=0,"　",VLOOKUP($AE325,ﾚｰｻﾞOP,35,0))</f>
        <v>0</v>
      </c>
      <c r="AI325" s="364">
        <f>IF($AE325=0,"　",VLOOKUP($AE325,ﾚｰｻﾞOP,36,0))</f>
        <v>0</v>
      </c>
      <c r="AJ325" s="364">
        <f>IF($AE325=0,"　",VLOOKUP($AE325,ﾚｰｻﾞOP,51,0))</f>
        <v>0</v>
      </c>
      <c r="AK325" s="364">
        <f>IF($AE325=0,"　",VLOOKUP($AE325,ﾚｰｻﾞOP,52,0))</f>
        <v>0</v>
      </c>
      <c r="AL325" s="364"/>
      <c r="AM325" s="364"/>
      <c r="AN325" s="364" t="str">
        <f>IF($AE325=0,"　",VLOOKUP($AE325,ﾚｰｻﾞOP,37,0))</f>
        <v>-</v>
      </c>
      <c r="AO325" s="364" t="str">
        <f>IF($AE325=0,"　",VLOOKUP($AE325,ﾚｰｻﾞOP,40,0))</f>
        <v>-</v>
      </c>
      <c r="AP325" s="363"/>
      <c r="AQ325" s="255">
        <v>1</v>
      </c>
      <c r="AR325" s="255">
        <f>IF($AE325=0,"　",VLOOKUP($AE325,ﾚｰｻﾞOP,47,0))</f>
        <v>0</v>
      </c>
      <c r="AS325" s="255">
        <f>IF($AE325=0,"　",VLOOKUP($AE325,ﾚｰｻﾞOP,47,0))</f>
        <v>0</v>
      </c>
      <c r="AT325" s="255"/>
      <c r="AU325" s="2843">
        <f t="shared" si="689"/>
        <v>0</v>
      </c>
      <c r="AV325" s="3655">
        <f t="shared" si="664"/>
        <v>0</v>
      </c>
      <c r="AW325" s="2845" t="str">
        <f>IF($AE325=0,"　",VLOOKUP($AE325,ﾚｰｻﾞOP,5,0))</f>
        <v>-</v>
      </c>
      <c r="AX325" s="2846"/>
      <c r="AY325" s="2847" t="str">
        <f>IF($AE325=0,"　",VLOOKUP($AE325,ﾚｰｻﾞOP,6,0))</f>
        <v>-</v>
      </c>
      <c r="AZ325" s="2848"/>
      <c r="BA325" s="2849" t="str">
        <f>IF($AE325=0,"　",VLOOKUP($AE325,ﾚｰｻﾞOP,7,0))</f>
        <v>-</v>
      </c>
      <c r="BB325" s="2848"/>
      <c r="BC325" s="2845" t="str">
        <f>IF($AE325=0,"　",VLOOKUP($AE325,ﾚｰｻﾞOP,8,0))</f>
        <v>-</v>
      </c>
      <c r="BD325" s="2846"/>
      <c r="BE325" s="2850" t="str">
        <f>IF($AE325=0,"　",VLOOKUP($AE325,ﾚｰｻﾞOP,9,0))</f>
        <v>-</v>
      </c>
      <c r="BF325" s="2851"/>
      <c r="BG325" s="2845" t="str">
        <f>IF($AE325=0,"　",VLOOKUP($AE325,ﾚｰｻﾞOP,10,0))</f>
        <v>-</v>
      </c>
      <c r="BH325" s="2851"/>
      <c r="BI325" s="2850" t="str">
        <f>IF($AE325=0,"　",VLOOKUP($AE325,ﾚｰｻﾞOP,11,0))</f>
        <v>-</v>
      </c>
      <c r="BJ325" s="2851"/>
      <c r="BK325" s="2852" t="str">
        <f t="shared" si="650"/>
        <v>-</v>
      </c>
      <c r="BL325" s="2853"/>
      <c r="BM325" s="2852" t="str">
        <f t="shared" si="651"/>
        <v>-</v>
      </c>
      <c r="BN325" s="2853"/>
      <c r="BO325" s="2854" t="str">
        <f t="shared" si="690"/>
        <v>-</v>
      </c>
      <c r="BP325" s="2853"/>
      <c r="BQ325" s="2850" t="str">
        <f>IF($AE325=0,"　",VLOOKUP($AE325,ﾚｰｻﾞOP,12,0))</f>
        <v>-</v>
      </c>
      <c r="BR325" s="2846"/>
      <c r="BS325" s="2967">
        <v>45561</v>
      </c>
      <c r="BT325" s="2968">
        <v>4063385</v>
      </c>
      <c r="BU325" s="2967">
        <v>45561</v>
      </c>
      <c r="BV325" s="2968">
        <v>4063386</v>
      </c>
      <c r="BW325" s="2967">
        <v>45561</v>
      </c>
      <c r="BX325" s="2966">
        <v>4063387</v>
      </c>
      <c r="BY325" s="2967">
        <v>45561</v>
      </c>
      <c r="BZ325" s="2968">
        <v>4063388</v>
      </c>
      <c r="CA325" s="2967">
        <v>45561</v>
      </c>
      <c r="CB325" s="2966">
        <v>4063389</v>
      </c>
      <c r="CC325" s="2967">
        <v>45561</v>
      </c>
      <c r="CD325" s="2966">
        <v>4063390</v>
      </c>
      <c r="CE325" s="2850" t="str">
        <f t="shared" si="691"/>
        <v>-</v>
      </c>
      <c r="CF325" s="2846"/>
      <c r="CG325" s="2855" t="str">
        <f t="shared" si="692"/>
        <v>-</v>
      </c>
      <c r="CH325" s="2851"/>
      <c r="CI325" s="2850" t="str">
        <f t="shared" si="693"/>
        <v>-</v>
      </c>
      <c r="CJ325" s="2846"/>
      <c r="CK325" s="2850" t="str">
        <f t="shared" si="694"/>
        <v>-</v>
      </c>
      <c r="CL325" s="2851"/>
      <c r="CM325" s="2850" t="str">
        <f t="shared" si="695"/>
        <v>-</v>
      </c>
      <c r="CN325" s="2851"/>
      <c r="CO325" s="2855" t="str">
        <f t="shared" si="696"/>
        <v>-</v>
      </c>
      <c r="CP325" s="2851"/>
      <c r="CQ325" s="2855" t="str">
        <f t="shared" si="697"/>
        <v>-</v>
      </c>
      <c r="CR325" s="2851"/>
      <c r="CS325" s="2850" t="str">
        <f t="shared" si="698"/>
        <v>-</v>
      </c>
      <c r="CT325" s="2851"/>
      <c r="CU325" s="2855"/>
      <c r="CV325" s="2851"/>
      <c r="CW325" s="2850" t="str">
        <f t="shared" si="699"/>
        <v>-</v>
      </c>
      <c r="CX325" s="2851"/>
      <c r="CY325" s="2855" t="str">
        <f t="shared" si="700"/>
        <v>-</v>
      </c>
      <c r="CZ325" s="2851"/>
      <c r="DA325" s="2850" t="str">
        <f t="shared" si="701"/>
        <v>-</v>
      </c>
      <c r="DB325" s="2846"/>
      <c r="DC325" s="2855" t="str">
        <f t="shared" si="702"/>
        <v>-</v>
      </c>
      <c r="DD325" s="2851"/>
      <c r="DE325" s="2856">
        <f t="shared" si="703"/>
        <v>0</v>
      </c>
      <c r="DF325" s="2857"/>
      <c r="DG325" s="818">
        <f t="shared" si="680"/>
        <v>0</v>
      </c>
      <c r="DH325" s="2858"/>
      <c r="DI325" s="2850">
        <f t="shared" si="704"/>
        <v>0</v>
      </c>
      <c r="DJ325" s="2857"/>
      <c r="DK325" s="2856">
        <f>IF(AU325=2,1,0)</f>
        <v>0</v>
      </c>
      <c r="DL325" s="2857"/>
      <c r="DM325" s="2856">
        <f t="shared" si="673"/>
        <v>0</v>
      </c>
      <c r="DN325" s="2857"/>
      <c r="DO325" s="2855">
        <f t="shared" si="666"/>
        <v>0</v>
      </c>
      <c r="DP325" s="2858"/>
      <c r="DQ325" s="2855">
        <f t="shared" si="667"/>
        <v>0</v>
      </c>
      <c r="DR325" s="2857"/>
      <c r="DS325" s="2855">
        <f t="shared" si="668"/>
        <v>0</v>
      </c>
      <c r="DT325" s="2858"/>
      <c r="DU325" s="2855">
        <f t="shared" si="669"/>
        <v>0</v>
      </c>
      <c r="DV325" s="2857"/>
      <c r="DW325" s="2845">
        <f>IF(AN325=1,1,0)</f>
        <v>0</v>
      </c>
      <c r="DX325" s="2858"/>
      <c r="DY325" s="2850">
        <f>IF(AO325=1,1,0)</f>
        <v>0</v>
      </c>
      <c r="DZ325" s="2857"/>
      <c r="EA325" s="2850">
        <f>IF(AP325=1,1,0)</f>
        <v>0</v>
      </c>
      <c r="EB325" s="2857"/>
      <c r="EC325" s="820">
        <v>45833</v>
      </c>
      <c r="ED325" s="2790">
        <v>4163235</v>
      </c>
      <c r="EE325" s="822">
        <f>IF(AV325=0,0,1)</f>
        <v>0</v>
      </c>
      <c r="EF325" s="2859"/>
      <c r="EG325" s="273"/>
      <c r="EH325" s="274"/>
      <c r="EI325" s="275"/>
      <c r="EJ325" s="276"/>
      <c r="EK325" s="275"/>
      <c r="EL325" s="277"/>
      <c r="EM325" s="829" t="str">
        <f t="shared" si="670"/>
        <v xml:space="preserve"> </v>
      </c>
      <c r="EN325" s="2858"/>
      <c r="EO325" s="2855">
        <f t="shared" si="671"/>
        <v>0</v>
      </c>
      <c r="EP325" s="2857"/>
      <c r="ER325" s="3656"/>
      <c r="ET325" s="2850" t="str">
        <f>IF($AE325=0,"　",VLOOKUP($AE325,ﾚｰｻﾞOP,60,0))</f>
        <v>-</v>
      </c>
      <c r="EU325" s="2857"/>
      <c r="EV325" s="2850" t="str">
        <f t="shared" si="705"/>
        <v>-</v>
      </c>
      <c r="EW325" s="2857"/>
      <c r="EX325" s="2850"/>
      <c r="EY325" s="2851"/>
      <c r="EZ325" s="2850"/>
      <c r="FA325" s="2851"/>
      <c r="FB325" s="2850"/>
      <c r="FC325" s="2851"/>
      <c r="FD325" s="2850"/>
      <c r="FE325" s="2851"/>
      <c r="FF325" s="2855"/>
      <c r="FG325" s="2851"/>
      <c r="FH325" s="2850"/>
      <c r="FI325" s="2851"/>
      <c r="FJ325" s="154" t="str">
        <f t="shared" si="706"/>
        <v>-</v>
      </c>
      <c r="FK325" s="2857"/>
      <c r="FL325" s="155" t="str">
        <f t="shared" si="613"/>
        <v>-</v>
      </c>
      <c r="FM325" s="2846"/>
      <c r="FN325" s="2850"/>
      <c r="FO325" s="2851"/>
      <c r="FP325" s="2850"/>
      <c r="FQ325" s="2851"/>
      <c r="FS325" s="2850"/>
      <c r="FT325" s="2851"/>
    </row>
    <row r="326" spans="1:176" ht="18.600000000000001" customHeight="1">
      <c r="A326" s="228">
        <f t="shared" si="634"/>
        <v>316</v>
      </c>
      <c r="B326" s="343" t="str">
        <f t="shared" si="616"/>
        <v>4IE</v>
      </c>
      <c r="C326" s="2825">
        <v>45931</v>
      </c>
      <c r="D326" s="3657" t="s">
        <v>39</v>
      </c>
      <c r="E326" s="3658" t="s">
        <v>1219</v>
      </c>
      <c r="F326" s="3659" t="s">
        <v>1278</v>
      </c>
      <c r="G326" s="3660"/>
      <c r="H326" s="3336" t="s">
        <v>630</v>
      </c>
      <c r="I326" s="3337" t="s">
        <v>48</v>
      </c>
      <c r="J326" s="3337" t="s">
        <v>0</v>
      </c>
      <c r="K326" s="3338" t="s">
        <v>503</v>
      </c>
      <c r="L326" s="3661"/>
      <c r="M326" s="352">
        <v>45913</v>
      </c>
      <c r="N326" s="3662">
        <v>45909</v>
      </c>
      <c r="O326" s="3663">
        <v>45916</v>
      </c>
      <c r="P326" s="3662">
        <v>45911</v>
      </c>
      <c r="Q326" s="3663">
        <v>45917</v>
      </c>
      <c r="R326" s="3662">
        <v>45916</v>
      </c>
      <c r="S326" s="3663">
        <v>45917</v>
      </c>
      <c r="T326" s="3662">
        <v>45917</v>
      </c>
      <c r="U326" s="3664">
        <v>45919</v>
      </c>
      <c r="V326" s="3662">
        <v>45919</v>
      </c>
      <c r="W326" s="3665">
        <v>45924</v>
      </c>
      <c r="X326" s="3666">
        <v>45924</v>
      </c>
      <c r="Y326" s="3667">
        <v>45927</v>
      </c>
      <c r="Z326" s="3668">
        <v>45925</v>
      </c>
      <c r="AA326" s="3669"/>
      <c r="AB326" s="3668"/>
      <c r="AC326" s="251" t="s">
        <v>633</v>
      </c>
      <c r="AD326" s="3670"/>
      <c r="AE326" s="3671">
        <v>2</v>
      </c>
      <c r="AF326" s="363" t="str">
        <f t="shared" si="684"/>
        <v>4IE</v>
      </c>
      <c r="AG326" s="3672">
        <v>1</v>
      </c>
      <c r="AH326" s="3672"/>
      <c r="AI326" s="3672"/>
      <c r="AJ326" s="3672"/>
      <c r="AK326" s="3672"/>
      <c r="AL326" s="3672"/>
      <c r="AM326" s="3672"/>
      <c r="AN326" s="3672"/>
      <c r="AO326" s="3672"/>
      <c r="AP326" s="3673">
        <v>1</v>
      </c>
      <c r="AQ326" s="3672">
        <v>1</v>
      </c>
      <c r="AR326" s="3672">
        <v>1</v>
      </c>
      <c r="AS326" s="3672"/>
      <c r="AT326" s="3672"/>
      <c r="AU326" s="2843">
        <f t="shared" si="689"/>
        <v>0</v>
      </c>
      <c r="AV326" s="3674">
        <f t="shared" si="664"/>
        <v>1</v>
      </c>
      <c r="AW326" s="590">
        <v>45903</v>
      </c>
      <c r="AX326" s="369">
        <v>4163289</v>
      </c>
      <c r="AY326" s="2847">
        <v>45903</v>
      </c>
      <c r="AZ326" s="367">
        <v>4163290</v>
      </c>
      <c r="BA326" s="154">
        <v>45903</v>
      </c>
      <c r="BB326" s="367">
        <v>4163291</v>
      </c>
      <c r="BC326" s="154">
        <v>45903</v>
      </c>
      <c r="BD326" s="3439">
        <v>4163292</v>
      </c>
      <c r="BE326" s="154">
        <v>45903</v>
      </c>
      <c r="BF326" s="3440">
        <v>4163293</v>
      </c>
      <c r="BG326" s="368">
        <v>45903</v>
      </c>
      <c r="BH326" s="367">
        <v>4163294</v>
      </c>
      <c r="BI326" s="154">
        <v>45917</v>
      </c>
      <c r="BJ326" s="3675">
        <v>4163305</v>
      </c>
      <c r="BK326" s="2852" t="str">
        <f t="shared" si="650"/>
        <v>-</v>
      </c>
      <c r="BL326" s="2853"/>
      <c r="BM326" s="2852" t="str">
        <f t="shared" si="651"/>
        <v>-</v>
      </c>
      <c r="BN326" s="2853"/>
      <c r="BO326" s="2854" t="str">
        <f t="shared" si="690"/>
        <v>-</v>
      </c>
      <c r="BP326" s="2853"/>
      <c r="BQ326" s="2850" t="str">
        <f>IF($AE326=0,"　",VLOOKUP($AE326,ﾚｰｻﾞOP,12,0))</f>
        <v>-</v>
      </c>
      <c r="BR326" s="2846"/>
      <c r="BS326" s="2850" t="str">
        <f>IF($AE326=0,"　",VLOOKUP($AE326,ﾚｰｻﾞOP,13,0))</f>
        <v>-</v>
      </c>
      <c r="BT326" s="2846"/>
      <c r="BU326" s="2850" t="str">
        <f>IF($AE326=0,"　",VLOOKUP($AE326,ﾚｰｻﾞOP,14,0))</f>
        <v>-</v>
      </c>
      <c r="BV326" s="2846"/>
      <c r="BW326" s="2850" t="str">
        <f>IF($AE326=0,"　",VLOOKUP($AE326,ﾚｰｻﾞOP,15,0))</f>
        <v>-</v>
      </c>
      <c r="BX326" s="2851"/>
      <c r="BY326" s="2850" t="str">
        <f>IF($AE326=0,"　",VLOOKUP($AE326,ﾚｰｻﾞOP,16,0))</f>
        <v>-</v>
      </c>
      <c r="BZ326" s="2846"/>
      <c r="CA326" s="2850" t="str">
        <f>IF($AE326=0,"　",VLOOKUP($AE326,ﾚｰｻﾞOP,17,0))</f>
        <v>-</v>
      </c>
      <c r="CB326" s="2851"/>
      <c r="CC326" s="2850" t="str">
        <f>IF($AE326=0,"　",VLOOKUP($AE326,ﾚｰｻﾞOP,18,0))</f>
        <v>-</v>
      </c>
      <c r="CD326" s="2851"/>
      <c r="CE326" s="2850" t="str">
        <f t="shared" si="691"/>
        <v>-</v>
      </c>
      <c r="CF326" s="2846"/>
      <c r="CG326" s="2855" t="str">
        <f t="shared" si="692"/>
        <v>-</v>
      </c>
      <c r="CH326" s="2851"/>
      <c r="CI326" s="2850" t="str">
        <f t="shared" si="693"/>
        <v>-</v>
      </c>
      <c r="CJ326" s="2846"/>
      <c r="CK326" s="2850" t="str">
        <f t="shared" si="694"/>
        <v>-</v>
      </c>
      <c r="CL326" s="2851"/>
      <c r="CM326" s="2850" t="str">
        <f t="shared" si="695"/>
        <v>-</v>
      </c>
      <c r="CN326" s="2851"/>
      <c r="CO326" s="2855" t="str">
        <f t="shared" si="696"/>
        <v>-</v>
      </c>
      <c r="CP326" s="2851"/>
      <c r="CQ326" s="2855" t="str">
        <f t="shared" si="697"/>
        <v>-</v>
      </c>
      <c r="CR326" s="2851"/>
      <c r="CS326" s="2850" t="str">
        <f t="shared" si="698"/>
        <v>-</v>
      </c>
      <c r="CT326" s="2851"/>
      <c r="CU326" s="2855"/>
      <c r="CV326" s="2851"/>
      <c r="CW326" s="2850" t="str">
        <f t="shared" si="699"/>
        <v>-</v>
      </c>
      <c r="CX326" s="2851"/>
      <c r="CY326" s="2855" t="str">
        <f t="shared" si="700"/>
        <v>-</v>
      </c>
      <c r="CZ326" s="2851"/>
      <c r="DA326" s="2850" t="str">
        <f t="shared" si="701"/>
        <v>-</v>
      </c>
      <c r="DB326" s="2846"/>
      <c r="DC326" s="2855" t="str">
        <f t="shared" si="702"/>
        <v>-</v>
      </c>
      <c r="DD326" s="2851"/>
      <c r="DE326" s="2856">
        <v>45878</v>
      </c>
      <c r="DF326" s="2857">
        <v>4163376</v>
      </c>
      <c r="DG326" s="818">
        <f t="shared" si="680"/>
        <v>0</v>
      </c>
      <c r="DH326" s="2858"/>
      <c r="DI326" s="2850">
        <v>45756</v>
      </c>
      <c r="DJ326" s="373">
        <v>4163131</v>
      </c>
      <c r="DK326" s="2856">
        <f>IF(AU326=2,1,0)</f>
        <v>0</v>
      </c>
      <c r="DL326" s="2857"/>
      <c r="DM326" s="2856">
        <f t="shared" si="673"/>
        <v>0</v>
      </c>
      <c r="DN326" s="2857"/>
      <c r="DO326" s="2855">
        <f t="shared" si="666"/>
        <v>0</v>
      </c>
      <c r="DP326" s="2858"/>
      <c r="DQ326" s="2855">
        <f t="shared" si="667"/>
        <v>0</v>
      </c>
      <c r="DR326" s="2857"/>
      <c r="DS326" s="2855">
        <f t="shared" si="668"/>
        <v>0</v>
      </c>
      <c r="DT326" s="2858"/>
      <c r="DU326" s="2855">
        <f t="shared" si="669"/>
        <v>0</v>
      </c>
      <c r="DV326" s="2857"/>
      <c r="DW326" s="2845">
        <f>IF(AN326=1,1,0)</f>
        <v>0</v>
      </c>
      <c r="DX326" s="2858"/>
      <c r="DY326" s="2850">
        <f>IF(AO326=1,1,0)</f>
        <v>0</v>
      </c>
      <c r="DZ326" s="2857"/>
      <c r="EA326" s="3546">
        <v>45847</v>
      </c>
      <c r="EB326" s="3551">
        <v>4163258</v>
      </c>
      <c r="EC326" s="820">
        <v>45833</v>
      </c>
      <c r="ED326" s="2790">
        <v>4163235</v>
      </c>
      <c r="EE326" s="822">
        <v>45520</v>
      </c>
      <c r="EF326" s="1846">
        <v>4063333</v>
      </c>
      <c r="EG326" s="273"/>
      <c r="EH326" s="274"/>
      <c r="EI326" s="275"/>
      <c r="EJ326" s="276"/>
      <c r="EK326" s="275"/>
      <c r="EL326" s="277"/>
      <c r="EM326" s="829" t="str">
        <f t="shared" si="670"/>
        <v xml:space="preserve"> </v>
      </c>
      <c r="EN326" s="2858"/>
      <c r="EO326" s="2855">
        <f t="shared" si="671"/>
        <v>0</v>
      </c>
      <c r="EP326" s="2857"/>
      <c r="ER326" s="3676"/>
      <c r="ET326" s="150" t="str">
        <f>IF($AE326=0,"　",VLOOKUP($AE326,ﾚｰｻﾞOP,60,0))</f>
        <v>-</v>
      </c>
      <c r="EU326" s="3677"/>
      <c r="EV326" s="150" t="str">
        <f t="shared" si="705"/>
        <v>-</v>
      </c>
      <c r="EW326" s="3677"/>
      <c r="EX326" s="3678"/>
      <c r="EY326" s="3675"/>
      <c r="EZ326" s="3678"/>
      <c r="FA326" s="3675"/>
      <c r="FB326" s="3678"/>
      <c r="FC326" s="3675"/>
      <c r="FD326" s="3678"/>
      <c r="FE326" s="3675"/>
      <c r="FF326" s="3679"/>
      <c r="FG326" s="3675"/>
      <c r="FH326" s="3678"/>
      <c r="FI326" s="3675"/>
      <c r="FJ326" s="154" t="str">
        <f t="shared" si="706"/>
        <v>-</v>
      </c>
      <c r="FK326" s="3677"/>
      <c r="FL326" s="155" t="str">
        <f t="shared" ref="FL326:FL389" si="707">IF($AE326=0,"　",VLOOKUP($AE326,ﾚｰｻﾞOP,68,0))</f>
        <v>-</v>
      </c>
      <c r="FM326" s="3680"/>
      <c r="FN326" s="3678"/>
      <c r="FO326" s="3675"/>
      <c r="FP326" s="3678"/>
      <c r="FQ326" s="3675"/>
      <c r="FS326" s="3678"/>
      <c r="FT326" s="3675"/>
    </row>
    <row r="327" spans="1:176" ht="18.600000000000001" customHeight="1">
      <c r="A327" s="228">
        <f t="shared" si="634"/>
        <v>317</v>
      </c>
      <c r="B327" s="343" t="str">
        <f t="shared" si="616"/>
        <v>4IE</v>
      </c>
      <c r="C327" s="2825">
        <v>45931</v>
      </c>
      <c r="D327" s="3681" t="s">
        <v>39</v>
      </c>
      <c r="E327" s="3682" t="s">
        <v>1221</v>
      </c>
      <c r="F327" s="2504" t="s">
        <v>1282</v>
      </c>
      <c r="G327" s="3683"/>
      <c r="H327" s="3336" t="s">
        <v>630</v>
      </c>
      <c r="I327" s="3337" t="s">
        <v>48</v>
      </c>
      <c r="J327" s="3337" t="s">
        <v>0</v>
      </c>
      <c r="K327" s="3338" t="s">
        <v>503</v>
      </c>
      <c r="L327" s="3684"/>
      <c r="M327" s="352">
        <v>45913</v>
      </c>
      <c r="N327" s="3685">
        <v>45912</v>
      </c>
      <c r="O327" s="3686">
        <v>45916</v>
      </c>
      <c r="P327" s="3685">
        <v>45913</v>
      </c>
      <c r="Q327" s="3686">
        <v>45917</v>
      </c>
      <c r="R327" s="3685">
        <v>45917</v>
      </c>
      <c r="S327" s="3686">
        <v>45917</v>
      </c>
      <c r="T327" s="3685">
        <v>45917</v>
      </c>
      <c r="U327" s="3687">
        <v>45919</v>
      </c>
      <c r="V327" s="3685">
        <v>45919</v>
      </c>
      <c r="W327" s="3688">
        <v>45924</v>
      </c>
      <c r="X327" s="3689">
        <v>45924</v>
      </c>
      <c r="Y327" s="3667">
        <v>45927</v>
      </c>
      <c r="Z327" s="3667">
        <v>45926</v>
      </c>
      <c r="AA327" s="3690"/>
      <c r="AB327" s="3667"/>
      <c r="AC327" s="251" t="s">
        <v>633</v>
      </c>
      <c r="AD327" s="3691"/>
      <c r="AE327" s="3692">
        <v>5</v>
      </c>
      <c r="AF327" s="363" t="str">
        <f t="shared" si="684"/>
        <v>4IE</v>
      </c>
      <c r="AG327" s="3693">
        <v>1</v>
      </c>
      <c r="AH327" s="3693"/>
      <c r="AI327" s="3693"/>
      <c r="AJ327" s="3693"/>
      <c r="AK327" s="3693"/>
      <c r="AL327" s="3693"/>
      <c r="AM327" s="3693"/>
      <c r="AN327" s="3693"/>
      <c r="AO327" s="3693"/>
      <c r="AP327" s="3694">
        <v>1</v>
      </c>
      <c r="AQ327" s="3693">
        <v>1</v>
      </c>
      <c r="AR327" s="3693">
        <v>1</v>
      </c>
      <c r="AS327" s="3693"/>
      <c r="AT327" s="3693"/>
      <c r="AU327" s="2843">
        <f t="shared" si="689"/>
        <v>0</v>
      </c>
      <c r="AV327" s="3695">
        <f t="shared" si="664"/>
        <v>1</v>
      </c>
      <c r="AW327" s="590">
        <v>45903</v>
      </c>
      <c r="AX327" s="369">
        <v>4163289</v>
      </c>
      <c r="AY327" s="2847">
        <v>45903</v>
      </c>
      <c r="AZ327" s="367">
        <v>4163290</v>
      </c>
      <c r="BA327" s="154">
        <v>45903</v>
      </c>
      <c r="BB327" s="367">
        <v>4163291</v>
      </c>
      <c r="BC327" s="154">
        <v>45903</v>
      </c>
      <c r="BD327" s="3439">
        <v>4163292</v>
      </c>
      <c r="BE327" s="154">
        <v>45903</v>
      </c>
      <c r="BF327" s="3440">
        <v>4163293</v>
      </c>
      <c r="BG327" s="368">
        <v>45903</v>
      </c>
      <c r="BH327" s="367">
        <v>4163294</v>
      </c>
      <c r="BI327" s="154" t="str">
        <f>IF($AE327=0,"　",VLOOKUP($AE327,ﾚｰｻﾞOP,11,0))</f>
        <v>-</v>
      </c>
      <c r="BJ327" s="367"/>
      <c r="BK327" s="2852" t="str">
        <f t="shared" si="650"/>
        <v>-</v>
      </c>
      <c r="BL327" s="2853"/>
      <c r="BM327" s="2852" t="str">
        <f t="shared" si="651"/>
        <v>-</v>
      </c>
      <c r="BN327" s="2853"/>
      <c r="BO327" s="2854" t="str">
        <f t="shared" si="690"/>
        <v>-</v>
      </c>
      <c r="BP327" s="2853"/>
      <c r="BQ327" s="3029">
        <v>45833</v>
      </c>
      <c r="BR327" s="3030">
        <v>4163238</v>
      </c>
      <c r="BS327" s="3237" t="str">
        <f>IF($AE327=0,"　",VLOOKUP($AE327,ﾚｰｻﾞOP,13,0))</f>
        <v>-</v>
      </c>
      <c r="BT327" s="3238"/>
      <c r="BU327" s="3237" t="str">
        <f>IF($AE327=0,"　",VLOOKUP($AE327,ﾚｰｻﾞOP,14,0))</f>
        <v>-</v>
      </c>
      <c r="BV327" s="3238"/>
      <c r="BW327" s="3237" t="str">
        <f>IF($AE327=0,"　",VLOOKUP($AE327,ﾚｰｻﾞOP,15,0))</f>
        <v>-</v>
      </c>
      <c r="BX327" s="3240"/>
      <c r="BY327" s="3237" t="str">
        <f>IF($AE327=0,"　",VLOOKUP($AE327,ﾚｰｻﾞOP,16,0))</f>
        <v>-</v>
      </c>
      <c r="BZ327" s="3238"/>
      <c r="CA327" s="3237" t="str">
        <f>IF($AE327=0,"　",VLOOKUP($AE327,ﾚｰｻﾞOP,17,0))</f>
        <v>-</v>
      </c>
      <c r="CB327" s="3240"/>
      <c r="CC327" s="3237" t="str">
        <f>IF($AE327=0,"　",VLOOKUP($AE327,ﾚｰｻﾞOP,18,0))</f>
        <v>-</v>
      </c>
      <c r="CD327" s="3240"/>
      <c r="CE327" s="2850" t="str">
        <f t="shared" si="691"/>
        <v>-</v>
      </c>
      <c r="CF327" s="2846"/>
      <c r="CG327" s="2855" t="str">
        <f t="shared" si="692"/>
        <v>-</v>
      </c>
      <c r="CH327" s="2851"/>
      <c r="CI327" s="2850" t="str">
        <f t="shared" si="693"/>
        <v>-</v>
      </c>
      <c r="CJ327" s="2846"/>
      <c r="CK327" s="2850" t="str">
        <f t="shared" si="694"/>
        <v>-</v>
      </c>
      <c r="CL327" s="2851"/>
      <c r="CM327" s="2850" t="str">
        <f t="shared" si="695"/>
        <v>-</v>
      </c>
      <c r="CN327" s="2851"/>
      <c r="CO327" s="2855" t="str">
        <f t="shared" si="696"/>
        <v>-</v>
      </c>
      <c r="CP327" s="2851"/>
      <c r="CQ327" s="2855" t="str">
        <f t="shared" si="697"/>
        <v>-</v>
      </c>
      <c r="CR327" s="2851"/>
      <c r="CS327" s="2850" t="str">
        <f t="shared" si="698"/>
        <v>-</v>
      </c>
      <c r="CT327" s="2851"/>
      <c r="CU327" s="2855"/>
      <c r="CV327" s="2851"/>
      <c r="CW327" s="2850" t="str">
        <f t="shared" si="699"/>
        <v>-</v>
      </c>
      <c r="CX327" s="2851"/>
      <c r="CY327" s="2855" t="str">
        <f t="shared" si="700"/>
        <v>-</v>
      </c>
      <c r="CZ327" s="2851"/>
      <c r="DA327" s="2850" t="str">
        <f t="shared" si="701"/>
        <v>-</v>
      </c>
      <c r="DB327" s="2846"/>
      <c r="DC327" s="2855" t="str">
        <f t="shared" si="702"/>
        <v>-</v>
      </c>
      <c r="DD327" s="2851"/>
      <c r="DE327" s="2856">
        <v>45878</v>
      </c>
      <c r="DF327" s="2857">
        <v>4163376</v>
      </c>
      <c r="DG327" s="818">
        <f t="shared" si="680"/>
        <v>0</v>
      </c>
      <c r="DH327" s="2858"/>
      <c r="DI327" s="2850">
        <v>45756</v>
      </c>
      <c r="DJ327" s="373">
        <v>4163131</v>
      </c>
      <c r="DK327" s="2856">
        <f>IF(AU327=2,1,0)</f>
        <v>0</v>
      </c>
      <c r="DL327" s="2857"/>
      <c r="DM327" s="2856">
        <f t="shared" si="673"/>
        <v>0</v>
      </c>
      <c r="DN327" s="2857"/>
      <c r="DO327" s="2855">
        <f t="shared" si="666"/>
        <v>0</v>
      </c>
      <c r="DP327" s="2858"/>
      <c r="DQ327" s="2855">
        <f t="shared" si="667"/>
        <v>0</v>
      </c>
      <c r="DR327" s="2857"/>
      <c r="DS327" s="2855">
        <f t="shared" si="668"/>
        <v>0</v>
      </c>
      <c r="DT327" s="2858"/>
      <c r="DU327" s="2855">
        <f t="shared" si="669"/>
        <v>0</v>
      </c>
      <c r="DV327" s="2857"/>
      <c r="DW327" s="2845">
        <f>IF(AN327=1,1,0)</f>
        <v>0</v>
      </c>
      <c r="DX327" s="2858"/>
      <c r="DY327" s="2850">
        <f>IF(AO327=1,1,0)</f>
        <v>0</v>
      </c>
      <c r="DZ327" s="2857"/>
      <c r="EA327" s="3546">
        <v>45847</v>
      </c>
      <c r="EB327" s="3551">
        <v>4163258</v>
      </c>
      <c r="EC327" s="820">
        <v>45833</v>
      </c>
      <c r="ED327" s="2790">
        <v>4163235</v>
      </c>
      <c r="EE327" s="822">
        <v>45520</v>
      </c>
      <c r="EF327" s="1846">
        <v>4063333</v>
      </c>
      <c r="EG327" s="273"/>
      <c r="EH327" s="274"/>
      <c r="EI327" s="275"/>
      <c r="EJ327" s="276"/>
      <c r="EK327" s="275"/>
      <c r="EL327" s="277"/>
      <c r="EM327" s="829" t="str">
        <f t="shared" si="670"/>
        <v xml:space="preserve"> </v>
      </c>
      <c r="EN327" s="3243"/>
      <c r="EO327" s="3239">
        <f t="shared" si="671"/>
        <v>0</v>
      </c>
      <c r="EP327" s="3242"/>
      <c r="ER327" s="3696"/>
      <c r="ET327" s="150" t="str">
        <f>IF($AE327=0,"　",VLOOKUP($AE327,ﾚｰｻﾞOP,60,0))</f>
        <v>-</v>
      </c>
      <c r="EU327" s="3677"/>
      <c r="EV327" s="150" t="str">
        <f t="shared" si="705"/>
        <v>-</v>
      </c>
      <c r="EW327" s="3677"/>
      <c r="EX327" s="3678"/>
      <c r="EY327" s="3675"/>
      <c r="EZ327" s="3678"/>
      <c r="FA327" s="3675"/>
      <c r="FB327" s="3678"/>
      <c r="FC327" s="3675"/>
      <c r="FD327" s="3678"/>
      <c r="FE327" s="3675"/>
      <c r="FF327" s="3679"/>
      <c r="FG327" s="3675"/>
      <c r="FH327" s="3678"/>
      <c r="FI327" s="3675"/>
      <c r="FJ327" s="154" t="str">
        <f t="shared" si="706"/>
        <v>-</v>
      </c>
      <c r="FK327" s="3677"/>
      <c r="FL327" s="155" t="str">
        <f t="shared" si="707"/>
        <v>-</v>
      </c>
      <c r="FM327" s="3680"/>
      <c r="FN327" s="3678"/>
      <c r="FO327" s="3675"/>
      <c r="FP327" s="3678"/>
      <c r="FQ327" s="3675"/>
      <c r="FS327" s="3697"/>
      <c r="FT327" s="3698"/>
    </row>
    <row r="328" spans="1:176" ht="18.600000000000001" customHeight="1">
      <c r="A328" s="228">
        <f t="shared" si="634"/>
        <v>318</v>
      </c>
      <c r="B328" s="343" t="str">
        <f t="shared" si="616"/>
        <v>4IE</v>
      </c>
      <c r="C328" s="2825">
        <v>45931</v>
      </c>
      <c r="D328" s="3699" t="s">
        <v>39</v>
      </c>
      <c r="E328" s="3700" t="s">
        <v>1220</v>
      </c>
      <c r="F328" s="3701" t="s">
        <v>1281</v>
      </c>
      <c r="G328" s="3702"/>
      <c r="H328" s="3336" t="s">
        <v>630</v>
      </c>
      <c r="I328" s="3337" t="s">
        <v>48</v>
      </c>
      <c r="J328" s="3337" t="s">
        <v>0</v>
      </c>
      <c r="K328" s="3338" t="s">
        <v>503</v>
      </c>
      <c r="L328" s="3703"/>
      <c r="M328" s="352">
        <v>45916</v>
      </c>
      <c r="N328" s="3704">
        <v>45912</v>
      </c>
      <c r="O328" s="3705">
        <v>45917</v>
      </c>
      <c r="P328" s="3704">
        <v>45913</v>
      </c>
      <c r="Q328" s="3705">
        <v>45918</v>
      </c>
      <c r="R328" s="3704">
        <v>45918</v>
      </c>
      <c r="S328" s="3705">
        <v>45918</v>
      </c>
      <c r="T328" s="3704">
        <v>45918</v>
      </c>
      <c r="U328" s="3706">
        <v>45920</v>
      </c>
      <c r="V328" s="3704">
        <v>45920</v>
      </c>
      <c r="W328" s="3707">
        <v>45925</v>
      </c>
      <c r="X328" s="3708">
        <v>45925</v>
      </c>
      <c r="Y328" s="3667">
        <v>45927</v>
      </c>
      <c r="Z328" s="3709">
        <v>45926</v>
      </c>
      <c r="AA328" s="3710"/>
      <c r="AB328" s="3709"/>
      <c r="AC328" s="251" t="s">
        <v>633</v>
      </c>
      <c r="AD328" s="3711"/>
      <c r="AE328" s="3712">
        <v>5</v>
      </c>
      <c r="AF328" s="363" t="str">
        <f t="shared" si="684"/>
        <v>4IE</v>
      </c>
      <c r="AG328" s="3713">
        <v>1</v>
      </c>
      <c r="AH328" s="3713"/>
      <c r="AI328" s="3713"/>
      <c r="AJ328" s="3713"/>
      <c r="AK328" s="3713"/>
      <c r="AL328" s="3713"/>
      <c r="AM328" s="3713"/>
      <c r="AN328" s="3713"/>
      <c r="AO328" s="3713"/>
      <c r="AP328" s="3714">
        <v>1</v>
      </c>
      <c r="AQ328" s="3713">
        <v>1</v>
      </c>
      <c r="AR328" s="3713">
        <v>1</v>
      </c>
      <c r="AS328" s="3713"/>
      <c r="AT328" s="3713"/>
      <c r="AU328" s="2843">
        <f t="shared" si="689"/>
        <v>0</v>
      </c>
      <c r="AV328" s="3715">
        <f t="shared" si="664"/>
        <v>1</v>
      </c>
      <c r="AW328" s="590">
        <v>45903</v>
      </c>
      <c r="AX328" s="369">
        <v>4163289</v>
      </c>
      <c r="AY328" s="2847">
        <v>45903</v>
      </c>
      <c r="AZ328" s="367">
        <v>4163290</v>
      </c>
      <c r="BA328" s="154">
        <v>45903</v>
      </c>
      <c r="BB328" s="367">
        <v>4163291</v>
      </c>
      <c r="BC328" s="154">
        <v>45903</v>
      </c>
      <c r="BD328" s="3439">
        <v>4163292</v>
      </c>
      <c r="BE328" s="154">
        <v>45903</v>
      </c>
      <c r="BF328" s="3440">
        <v>4163293</v>
      </c>
      <c r="BG328" s="368">
        <v>45903</v>
      </c>
      <c r="BH328" s="367">
        <v>4163294</v>
      </c>
      <c r="BI328" s="154" t="str">
        <f>IF($AE328=0,"　",VLOOKUP($AE328,ﾚｰｻﾞOP,11,0))</f>
        <v>-</v>
      </c>
      <c r="BJ328" s="3716"/>
      <c r="BK328" s="154" t="str">
        <f t="shared" si="650"/>
        <v>-</v>
      </c>
      <c r="BL328" s="3716"/>
      <c r="BM328" s="154" t="str">
        <f t="shared" si="651"/>
        <v>-</v>
      </c>
      <c r="BN328" s="367"/>
      <c r="BO328" s="3122" t="str">
        <f t="shared" si="690"/>
        <v>-</v>
      </c>
      <c r="BP328" s="3123"/>
      <c r="BQ328" s="3029">
        <v>45833</v>
      </c>
      <c r="BR328" s="3030">
        <v>4163238</v>
      </c>
      <c r="BS328" s="3124" t="str">
        <f>IF($AE328=0,"　",VLOOKUP($AE328,ﾚｰｻﾞOP,13,0))</f>
        <v>-</v>
      </c>
      <c r="BT328" s="3125"/>
      <c r="BU328" s="3124" t="str">
        <f>IF($AE328=0,"　",VLOOKUP($AE328,ﾚｰｻﾞOP,14,0))</f>
        <v>-</v>
      </c>
      <c r="BV328" s="3125"/>
      <c r="BW328" s="3124" t="str">
        <f>IF($AE328=0,"　",VLOOKUP($AE328,ﾚｰｻﾞOP,15,0))</f>
        <v>-</v>
      </c>
      <c r="BX328" s="3123"/>
      <c r="BY328" s="3124" t="str">
        <f>IF($AE328=0,"　",VLOOKUP($AE328,ﾚｰｻﾞOP,16,0))</f>
        <v>-</v>
      </c>
      <c r="BZ328" s="3125"/>
      <c r="CA328" s="3124" t="str">
        <f>IF($AE328=0,"　",VLOOKUP($AE328,ﾚｰｻﾞOP,17,0))</f>
        <v>-</v>
      </c>
      <c r="CB328" s="3123"/>
      <c r="CC328" s="3124" t="str">
        <f>IF($AE328=0,"　",VLOOKUP($AE328,ﾚｰｻﾞOP,18,0))</f>
        <v>-</v>
      </c>
      <c r="CD328" s="3123"/>
      <c r="CE328" s="2850" t="str">
        <f t="shared" si="691"/>
        <v>-</v>
      </c>
      <c r="CF328" s="2846"/>
      <c r="CG328" s="2855" t="str">
        <f t="shared" si="692"/>
        <v>-</v>
      </c>
      <c r="CH328" s="2851"/>
      <c r="CI328" s="2850" t="str">
        <f t="shared" si="693"/>
        <v>-</v>
      </c>
      <c r="CJ328" s="2846"/>
      <c r="CK328" s="2850" t="str">
        <f t="shared" si="694"/>
        <v>-</v>
      </c>
      <c r="CL328" s="2851"/>
      <c r="CM328" s="2850" t="str">
        <f t="shared" si="695"/>
        <v>-</v>
      </c>
      <c r="CN328" s="2851"/>
      <c r="CO328" s="2855" t="str">
        <f t="shared" si="696"/>
        <v>-</v>
      </c>
      <c r="CP328" s="2851"/>
      <c r="CQ328" s="2855" t="str">
        <f t="shared" si="697"/>
        <v>-</v>
      </c>
      <c r="CR328" s="2851"/>
      <c r="CS328" s="2850" t="str">
        <f t="shared" si="698"/>
        <v>-</v>
      </c>
      <c r="CT328" s="2851"/>
      <c r="CU328" s="2855"/>
      <c r="CV328" s="2851"/>
      <c r="CW328" s="2850" t="str">
        <f t="shared" si="699"/>
        <v>-</v>
      </c>
      <c r="CX328" s="2851"/>
      <c r="CY328" s="2855" t="str">
        <f t="shared" si="700"/>
        <v>-</v>
      </c>
      <c r="CZ328" s="2851"/>
      <c r="DA328" s="2850" t="str">
        <f t="shared" si="701"/>
        <v>-</v>
      </c>
      <c r="DB328" s="2846"/>
      <c r="DC328" s="2855" t="str">
        <f t="shared" si="702"/>
        <v>-</v>
      </c>
      <c r="DD328" s="2851"/>
      <c r="DE328" s="3717"/>
      <c r="DF328" s="3718"/>
      <c r="DG328" s="818"/>
      <c r="DH328" s="3719"/>
      <c r="DI328" s="3720"/>
      <c r="DJ328" s="3718"/>
      <c r="DK328" s="3717"/>
      <c r="DL328" s="3718"/>
      <c r="DM328" s="3717"/>
      <c r="DN328" s="3718"/>
      <c r="DO328" s="3721"/>
      <c r="DP328" s="3719"/>
      <c r="DQ328" s="3721"/>
      <c r="DR328" s="3718"/>
      <c r="DS328" s="3721"/>
      <c r="DT328" s="3719"/>
      <c r="DU328" s="3721"/>
      <c r="DV328" s="3718"/>
      <c r="DW328" s="3722"/>
      <c r="DX328" s="3719"/>
      <c r="DY328" s="3720"/>
      <c r="DZ328" s="3718"/>
      <c r="EA328" s="3720"/>
      <c r="EB328" s="3718"/>
      <c r="EC328" s="820">
        <v>45833</v>
      </c>
      <c r="ED328" s="2790">
        <v>4163235</v>
      </c>
      <c r="EE328" s="822">
        <v>45520</v>
      </c>
      <c r="EF328" s="1846">
        <v>4063333</v>
      </c>
      <c r="EG328" s="273"/>
      <c r="EH328" s="274"/>
      <c r="EI328" s="275"/>
      <c r="EJ328" s="276"/>
      <c r="EK328" s="275"/>
      <c r="EL328" s="277"/>
      <c r="EM328" s="829" t="str">
        <f t="shared" si="670"/>
        <v xml:space="preserve"> </v>
      </c>
      <c r="EN328" s="3128"/>
      <c r="EO328" s="3122">
        <f t="shared" si="671"/>
        <v>0</v>
      </c>
      <c r="EP328" s="3127"/>
      <c r="ER328" s="3723"/>
      <c r="ET328" s="150" t="str">
        <f>IF($AE328=0,"　",VLOOKUP($AE328,ﾚｰｻﾞOP,60,0))</f>
        <v>-</v>
      </c>
      <c r="EU328" s="151"/>
      <c r="EV328" s="150" t="str">
        <f t="shared" si="705"/>
        <v>-</v>
      </c>
      <c r="EW328" s="151"/>
      <c r="EX328" s="150"/>
      <c r="EY328" s="152"/>
      <c r="EZ328" s="150"/>
      <c r="FA328" s="152"/>
      <c r="FB328" s="150"/>
      <c r="FC328" s="152"/>
      <c r="FD328" s="150"/>
      <c r="FE328" s="152"/>
      <c r="FF328" s="153"/>
      <c r="FG328" s="152"/>
      <c r="FH328" s="150"/>
      <c r="FI328" s="152"/>
      <c r="FJ328" s="154" t="str">
        <f t="shared" si="706"/>
        <v>-</v>
      </c>
      <c r="FK328" s="151"/>
      <c r="FL328" s="155" t="str">
        <f t="shared" si="707"/>
        <v>-</v>
      </c>
      <c r="FM328" s="156"/>
      <c r="FN328" s="150"/>
      <c r="FO328" s="152"/>
      <c r="FP328" s="150"/>
      <c r="FQ328" s="152"/>
      <c r="FS328" s="3720"/>
      <c r="FT328" s="3716"/>
    </row>
    <row r="329" spans="1:176" ht="18.600000000000001" customHeight="1">
      <c r="A329" s="228">
        <f t="shared" si="634"/>
        <v>319</v>
      </c>
      <c r="B329" s="343">
        <f t="shared" ref="B329:B392" si="708">AF329</f>
        <v>0</v>
      </c>
      <c r="C329" s="3724">
        <v>45962</v>
      </c>
      <c r="D329" s="2205" t="s">
        <v>55</v>
      </c>
      <c r="E329" s="2206" t="s">
        <v>1363</v>
      </c>
      <c r="F329" s="3725"/>
      <c r="G329" s="3726"/>
      <c r="H329" s="3727"/>
      <c r="I329" s="3728"/>
      <c r="J329" s="2866" t="s">
        <v>508</v>
      </c>
      <c r="K329" s="2830" t="s">
        <v>508</v>
      </c>
      <c r="L329" s="3729"/>
      <c r="M329" s="352"/>
      <c r="N329" s="3730"/>
      <c r="O329" s="3731"/>
      <c r="P329" s="3730"/>
      <c r="Q329" s="3731"/>
      <c r="R329" s="3730"/>
      <c r="S329" s="3731"/>
      <c r="T329" s="3730"/>
      <c r="U329" s="3732"/>
      <c r="V329" s="3730"/>
      <c r="W329" s="3733"/>
      <c r="X329" s="3734"/>
      <c r="Y329" s="3667">
        <v>45927</v>
      </c>
      <c r="Z329" s="3667">
        <v>45927</v>
      </c>
      <c r="AA329" s="3735"/>
      <c r="AB329" s="3736"/>
      <c r="AC329" s="3737"/>
      <c r="AD329" s="3738"/>
      <c r="AE329" s="3739"/>
      <c r="AF329" s="3740"/>
      <c r="AG329" s="3741"/>
      <c r="AH329" s="3741"/>
      <c r="AI329" s="3741"/>
      <c r="AJ329" s="3741"/>
      <c r="AK329" s="3741"/>
      <c r="AL329" s="3741"/>
      <c r="AM329" s="3741"/>
      <c r="AN329" s="3741"/>
      <c r="AO329" s="3741"/>
      <c r="AP329" s="3740"/>
      <c r="AQ329" s="3741"/>
      <c r="AR329" s="3741"/>
      <c r="AS329" s="3741"/>
      <c r="AT329" s="3741"/>
      <c r="AU329" s="3742"/>
      <c r="AV329" s="3743"/>
      <c r="AW329" s="3744"/>
      <c r="AX329" s="3745"/>
      <c r="AY329" s="3746"/>
      <c r="AZ329" s="3747"/>
      <c r="BA329" s="3746"/>
      <c r="BB329" s="3747"/>
      <c r="BC329" s="3744"/>
      <c r="BD329" s="3745"/>
      <c r="BE329" s="3746"/>
      <c r="BF329" s="3747"/>
      <c r="BG329" s="3744"/>
      <c r="BH329" s="3747"/>
      <c r="BI329" s="3746"/>
      <c r="BJ329" s="3747"/>
      <c r="BK329" s="3746"/>
      <c r="BL329" s="3747"/>
      <c r="BM329" s="3746"/>
      <c r="BN329" s="3747"/>
      <c r="BO329" s="3748"/>
      <c r="BP329" s="3747"/>
      <c r="BQ329" s="3746"/>
      <c r="BR329" s="3745"/>
      <c r="BS329" s="3746"/>
      <c r="BT329" s="3745"/>
      <c r="BU329" s="3746"/>
      <c r="BV329" s="3745"/>
      <c r="BW329" s="3746"/>
      <c r="BX329" s="3747"/>
      <c r="BY329" s="3746"/>
      <c r="BZ329" s="3745"/>
      <c r="CA329" s="3746"/>
      <c r="CB329" s="3747"/>
      <c r="CC329" s="3746"/>
      <c r="CD329" s="3747"/>
      <c r="CE329" s="3746"/>
      <c r="CF329" s="3745"/>
      <c r="CG329" s="3748"/>
      <c r="CH329" s="3747"/>
      <c r="CI329" s="3746"/>
      <c r="CJ329" s="3745"/>
      <c r="CK329" s="3746"/>
      <c r="CL329" s="3747"/>
      <c r="CM329" s="3746"/>
      <c r="CN329" s="3747"/>
      <c r="CO329" s="3748"/>
      <c r="CP329" s="3747"/>
      <c r="CQ329" s="3748"/>
      <c r="CR329" s="3747"/>
      <c r="CS329" s="3746"/>
      <c r="CT329" s="3747"/>
      <c r="CU329" s="3748"/>
      <c r="CV329" s="3747"/>
      <c r="CW329" s="3746"/>
      <c r="CX329" s="3747"/>
      <c r="CY329" s="3748"/>
      <c r="CZ329" s="3747"/>
      <c r="DA329" s="3746"/>
      <c r="DB329" s="3745"/>
      <c r="DC329" s="3748"/>
      <c r="DD329" s="3747"/>
      <c r="DE329" s="3749"/>
      <c r="DF329" s="3750"/>
      <c r="DG329" s="818"/>
      <c r="DH329" s="3751"/>
      <c r="DI329" s="3746"/>
      <c r="DJ329" s="3750"/>
      <c r="DK329" s="3749"/>
      <c r="DL329" s="3750"/>
      <c r="DM329" s="3749"/>
      <c r="DN329" s="3750"/>
      <c r="DO329" s="3748"/>
      <c r="DP329" s="3751"/>
      <c r="DQ329" s="3748"/>
      <c r="DR329" s="3750"/>
      <c r="DS329" s="3748"/>
      <c r="DT329" s="3751"/>
      <c r="DU329" s="3748"/>
      <c r="DV329" s="3750"/>
      <c r="DW329" s="3744"/>
      <c r="DX329" s="3751"/>
      <c r="DY329" s="3746"/>
      <c r="DZ329" s="3750"/>
      <c r="EA329" s="3746"/>
      <c r="EB329" s="3750"/>
      <c r="EC329" s="820"/>
      <c r="ED329" s="3752"/>
      <c r="EE329" s="822"/>
      <c r="EF329" s="3753"/>
      <c r="EG329" s="273"/>
      <c r="EH329" s="274"/>
      <c r="EI329" s="275"/>
      <c r="EJ329" s="276"/>
      <c r="EK329" s="275"/>
      <c r="EL329" s="277"/>
      <c r="EM329" s="829"/>
      <c r="EN329" s="3751"/>
      <c r="EO329" s="3748"/>
      <c r="EP329" s="3750"/>
      <c r="ER329" s="3754"/>
      <c r="ET329" s="3746"/>
      <c r="EU329" s="3750"/>
      <c r="EV329" s="150" t="str">
        <f t="shared" si="705"/>
        <v>　</v>
      </c>
      <c r="EW329" s="151"/>
      <c r="EX329" s="150"/>
      <c r="EY329" s="152"/>
      <c r="EZ329" s="150"/>
      <c r="FA329" s="152"/>
      <c r="FB329" s="150"/>
      <c r="FC329" s="152"/>
      <c r="FD329" s="150"/>
      <c r="FE329" s="152"/>
      <c r="FF329" s="153"/>
      <c r="FG329" s="152"/>
      <c r="FH329" s="150"/>
      <c r="FI329" s="152"/>
      <c r="FJ329" s="154" t="str">
        <f t="shared" si="706"/>
        <v>　</v>
      </c>
      <c r="FK329" s="151"/>
      <c r="FL329" s="155" t="str">
        <f t="shared" si="707"/>
        <v>　</v>
      </c>
      <c r="FM329" s="156"/>
      <c r="FN329" s="150"/>
      <c r="FO329" s="152"/>
      <c r="FP329" s="150"/>
      <c r="FQ329" s="152"/>
      <c r="FS329" s="3746"/>
      <c r="FT329" s="3747"/>
    </row>
    <row r="330" spans="1:176" ht="18.600000000000001" customHeight="1">
      <c r="A330" s="228">
        <f t="shared" si="634"/>
        <v>320</v>
      </c>
      <c r="B330" s="343">
        <f t="shared" si="708"/>
        <v>0</v>
      </c>
      <c r="C330" s="3724">
        <v>45962</v>
      </c>
      <c r="D330" s="2238" t="s">
        <v>55</v>
      </c>
      <c r="E330" s="2239" t="s">
        <v>681</v>
      </c>
      <c r="F330" s="3755"/>
      <c r="G330" s="3756"/>
      <c r="H330" s="3757"/>
      <c r="I330" s="3758"/>
      <c r="J330" s="2866" t="s">
        <v>508</v>
      </c>
      <c r="K330" s="2867" t="s">
        <v>508</v>
      </c>
      <c r="L330" s="3759"/>
      <c r="M330" s="352"/>
      <c r="N330" s="3760"/>
      <c r="O330" s="3761"/>
      <c r="P330" s="3760"/>
      <c r="Q330" s="3761"/>
      <c r="R330" s="3760"/>
      <c r="S330" s="3761"/>
      <c r="T330" s="3760"/>
      <c r="U330" s="3762"/>
      <c r="V330" s="3760"/>
      <c r="W330" s="3763"/>
      <c r="X330" s="3764"/>
      <c r="Y330" s="3765">
        <v>45927</v>
      </c>
      <c r="Z330" s="3765">
        <v>45927</v>
      </c>
      <c r="AA330" s="3766"/>
      <c r="AB330" s="3767"/>
      <c r="AC330" s="3768"/>
      <c r="AD330" s="3769"/>
      <c r="AE330" s="3770"/>
      <c r="AF330" s="3771"/>
      <c r="AG330" s="3772"/>
      <c r="AH330" s="3772"/>
      <c r="AI330" s="3772"/>
      <c r="AJ330" s="3772"/>
      <c r="AK330" s="3772"/>
      <c r="AL330" s="3772"/>
      <c r="AM330" s="3772"/>
      <c r="AN330" s="3772"/>
      <c r="AO330" s="3772"/>
      <c r="AP330" s="3771"/>
      <c r="AQ330" s="3772"/>
      <c r="AR330" s="3772"/>
      <c r="AS330" s="3772"/>
      <c r="AT330" s="3772"/>
      <c r="AU330" s="3773"/>
      <c r="AV330" s="3774"/>
      <c r="AW330" s="3775"/>
      <c r="AX330" s="3776"/>
      <c r="AY330" s="3777"/>
      <c r="AZ330" s="3778"/>
      <c r="BA330" s="3777"/>
      <c r="BB330" s="3778"/>
      <c r="BC330" s="3775"/>
      <c r="BD330" s="3776"/>
      <c r="BE330" s="3777"/>
      <c r="BF330" s="3778"/>
      <c r="BG330" s="3775"/>
      <c r="BH330" s="3778"/>
      <c r="BI330" s="3777"/>
      <c r="BJ330" s="3778"/>
      <c r="BK330" s="3777"/>
      <c r="BL330" s="3778"/>
      <c r="BM330" s="3777"/>
      <c r="BN330" s="3778"/>
      <c r="BO330" s="3779"/>
      <c r="BP330" s="3778"/>
      <c r="BQ330" s="3777"/>
      <c r="BR330" s="3776"/>
      <c r="BS330" s="3777"/>
      <c r="BT330" s="3776"/>
      <c r="BU330" s="3777"/>
      <c r="BV330" s="3776"/>
      <c r="BW330" s="3777"/>
      <c r="BX330" s="3778"/>
      <c r="BY330" s="3777"/>
      <c r="BZ330" s="3776"/>
      <c r="CA330" s="3777"/>
      <c r="CB330" s="3778"/>
      <c r="CC330" s="3777"/>
      <c r="CD330" s="3778"/>
      <c r="CE330" s="3777"/>
      <c r="CF330" s="3776"/>
      <c r="CG330" s="3779"/>
      <c r="CH330" s="3778"/>
      <c r="CI330" s="3777"/>
      <c r="CJ330" s="3776"/>
      <c r="CK330" s="3777"/>
      <c r="CL330" s="3778"/>
      <c r="CM330" s="3777"/>
      <c r="CN330" s="3778"/>
      <c r="CO330" s="3779"/>
      <c r="CP330" s="3778"/>
      <c r="CQ330" s="3779"/>
      <c r="CR330" s="3778"/>
      <c r="CS330" s="3777"/>
      <c r="CT330" s="3778"/>
      <c r="CU330" s="3779"/>
      <c r="CV330" s="3778"/>
      <c r="CW330" s="3777"/>
      <c r="CX330" s="3778"/>
      <c r="CY330" s="3779"/>
      <c r="CZ330" s="3778"/>
      <c r="DA330" s="3777"/>
      <c r="DB330" s="3776"/>
      <c r="DC330" s="3779"/>
      <c r="DD330" s="3778"/>
      <c r="DE330" s="3780"/>
      <c r="DF330" s="3781"/>
      <c r="DG330" s="818"/>
      <c r="DH330" s="3782"/>
      <c r="DI330" s="3777"/>
      <c r="DJ330" s="3781"/>
      <c r="DK330" s="3780"/>
      <c r="DL330" s="3781"/>
      <c r="DM330" s="3780"/>
      <c r="DN330" s="3781"/>
      <c r="DO330" s="3779"/>
      <c r="DP330" s="3782"/>
      <c r="DQ330" s="3779"/>
      <c r="DR330" s="3781"/>
      <c r="DS330" s="3779"/>
      <c r="DT330" s="3782"/>
      <c r="DU330" s="3779"/>
      <c r="DV330" s="3781"/>
      <c r="DW330" s="3775"/>
      <c r="DX330" s="3782"/>
      <c r="DY330" s="3777"/>
      <c r="DZ330" s="3781"/>
      <c r="EA330" s="3777"/>
      <c r="EB330" s="3781"/>
      <c r="EC330" s="820"/>
      <c r="ED330" s="3783"/>
      <c r="EE330" s="822"/>
      <c r="EF330" s="3784"/>
      <c r="EG330" s="273"/>
      <c r="EH330" s="274"/>
      <c r="EI330" s="275"/>
      <c r="EJ330" s="276"/>
      <c r="EK330" s="275"/>
      <c r="EL330" s="277"/>
      <c r="EM330" s="829"/>
      <c r="EN330" s="3782"/>
      <c r="EO330" s="3779"/>
      <c r="EP330" s="3781"/>
      <c r="ER330" s="3785"/>
      <c r="ET330" s="3777"/>
      <c r="EU330" s="3781"/>
      <c r="EV330" s="150" t="str">
        <f t="shared" si="705"/>
        <v>　</v>
      </c>
      <c r="EW330" s="151"/>
      <c r="EX330" s="150"/>
      <c r="EY330" s="152"/>
      <c r="EZ330" s="150"/>
      <c r="FA330" s="152"/>
      <c r="FB330" s="150"/>
      <c r="FC330" s="152"/>
      <c r="FD330" s="150"/>
      <c r="FE330" s="152"/>
      <c r="FF330" s="153"/>
      <c r="FG330" s="152"/>
      <c r="FH330" s="150"/>
      <c r="FI330" s="152"/>
      <c r="FJ330" s="154" t="str">
        <f t="shared" si="706"/>
        <v>　</v>
      </c>
      <c r="FK330" s="151"/>
      <c r="FL330" s="155" t="str">
        <f t="shared" si="707"/>
        <v>　</v>
      </c>
      <c r="FM330" s="156"/>
      <c r="FN330" s="150"/>
      <c r="FO330" s="152"/>
      <c r="FP330" s="150"/>
      <c r="FQ330" s="152"/>
      <c r="FS330" s="3777"/>
      <c r="FT330" s="3778"/>
    </row>
    <row r="331" spans="1:176" ht="18.600000000000001" customHeight="1">
      <c r="A331" s="228">
        <f t="shared" si="634"/>
        <v>321</v>
      </c>
      <c r="B331" s="343">
        <f t="shared" si="708"/>
        <v>0</v>
      </c>
      <c r="C331" s="3724">
        <v>45962</v>
      </c>
      <c r="D331" s="3786" t="s">
        <v>624</v>
      </c>
      <c r="E331" s="3787" t="s">
        <v>1364</v>
      </c>
      <c r="F331" s="3788"/>
      <c r="G331" s="3789"/>
      <c r="H331" s="3790"/>
      <c r="I331" s="3791"/>
      <c r="J331" s="2866" t="s">
        <v>508</v>
      </c>
      <c r="K331" s="2830" t="s">
        <v>508</v>
      </c>
      <c r="L331" s="3792"/>
      <c r="M331" s="3793"/>
      <c r="N331" s="3794"/>
      <c r="O331" s="3793"/>
      <c r="P331" s="3794"/>
      <c r="Q331" s="3793"/>
      <c r="R331" s="3794"/>
      <c r="S331" s="3793"/>
      <c r="T331" s="3794"/>
      <c r="U331" s="3795"/>
      <c r="V331" s="3794"/>
      <c r="W331" s="3796"/>
      <c r="X331" s="3797"/>
      <c r="Y331" s="3798">
        <v>45930</v>
      </c>
      <c r="Z331" s="3798">
        <v>45930</v>
      </c>
      <c r="AA331" s="3799"/>
      <c r="AB331" s="3800"/>
      <c r="AC331" s="3801"/>
      <c r="AD331" s="3802"/>
      <c r="AE331" s="3803"/>
      <c r="AF331" s="3804"/>
      <c r="AG331" s="3805"/>
      <c r="AH331" s="3805"/>
      <c r="AI331" s="3805"/>
      <c r="AJ331" s="3805"/>
      <c r="AK331" s="3805"/>
      <c r="AL331" s="3805"/>
      <c r="AM331" s="3805"/>
      <c r="AN331" s="3805"/>
      <c r="AO331" s="3805"/>
      <c r="AP331" s="3804"/>
      <c r="AQ331" s="3805"/>
      <c r="AR331" s="3805"/>
      <c r="AS331" s="3805"/>
      <c r="AT331" s="3805"/>
      <c r="AU331" s="3806"/>
      <c r="AV331" s="3807"/>
      <c r="AW331" s="3808"/>
      <c r="AX331" s="3809"/>
      <c r="AY331" s="3810"/>
      <c r="AZ331" s="3811"/>
      <c r="BA331" s="3810"/>
      <c r="BB331" s="3811"/>
      <c r="BC331" s="3808"/>
      <c r="BD331" s="3809"/>
      <c r="BE331" s="3810"/>
      <c r="BF331" s="3811"/>
      <c r="BG331" s="3808"/>
      <c r="BH331" s="3811"/>
      <c r="BI331" s="3810"/>
      <c r="BJ331" s="3811"/>
      <c r="BK331" s="3810"/>
      <c r="BL331" s="3811"/>
      <c r="BM331" s="3810"/>
      <c r="BN331" s="3811"/>
      <c r="BO331" s="3812"/>
      <c r="BP331" s="3811"/>
      <c r="BQ331" s="3810"/>
      <c r="BR331" s="3809"/>
      <c r="BS331" s="3810"/>
      <c r="BT331" s="3809"/>
      <c r="BU331" s="3810"/>
      <c r="BV331" s="3809"/>
      <c r="BW331" s="3810"/>
      <c r="BX331" s="3811"/>
      <c r="BY331" s="3810"/>
      <c r="BZ331" s="3809"/>
      <c r="CA331" s="3810"/>
      <c r="CB331" s="3811"/>
      <c r="CC331" s="3810"/>
      <c r="CD331" s="3811"/>
      <c r="CE331" s="3810"/>
      <c r="CF331" s="3809"/>
      <c r="CG331" s="3812"/>
      <c r="CH331" s="3811"/>
      <c r="CI331" s="3810"/>
      <c r="CJ331" s="3809"/>
      <c r="CK331" s="3810"/>
      <c r="CL331" s="3811"/>
      <c r="CM331" s="3810"/>
      <c r="CN331" s="3811"/>
      <c r="CO331" s="3812"/>
      <c r="CP331" s="3811"/>
      <c r="CQ331" s="3812"/>
      <c r="CR331" s="3811"/>
      <c r="CS331" s="3810"/>
      <c r="CT331" s="3811"/>
      <c r="CU331" s="3812"/>
      <c r="CV331" s="3811"/>
      <c r="CW331" s="3810"/>
      <c r="CX331" s="3811"/>
      <c r="CY331" s="3812"/>
      <c r="CZ331" s="3811"/>
      <c r="DA331" s="3810"/>
      <c r="DB331" s="3809"/>
      <c r="DC331" s="3812"/>
      <c r="DD331" s="3811"/>
      <c r="DE331" s="3813"/>
      <c r="DF331" s="3814"/>
      <c r="DG331" s="818"/>
      <c r="DH331" s="3815"/>
      <c r="DI331" s="3810"/>
      <c r="DJ331" s="3814"/>
      <c r="DK331" s="3813"/>
      <c r="DL331" s="3814"/>
      <c r="DM331" s="3813"/>
      <c r="DN331" s="3814"/>
      <c r="DO331" s="3812"/>
      <c r="DP331" s="3815"/>
      <c r="DQ331" s="3812"/>
      <c r="DR331" s="3814"/>
      <c r="DS331" s="3812"/>
      <c r="DT331" s="3815"/>
      <c r="DU331" s="3812"/>
      <c r="DV331" s="3814"/>
      <c r="DW331" s="3808"/>
      <c r="DX331" s="3815"/>
      <c r="DY331" s="3810"/>
      <c r="DZ331" s="3814"/>
      <c r="EA331" s="3810"/>
      <c r="EB331" s="3814"/>
      <c r="EC331" s="820"/>
      <c r="ED331" s="3816"/>
      <c r="EE331" s="822"/>
      <c r="EF331" s="3817"/>
      <c r="EG331" s="273"/>
      <c r="EH331" s="274"/>
      <c r="EI331" s="275"/>
      <c r="EJ331" s="276"/>
      <c r="EK331" s="275"/>
      <c r="EL331" s="277"/>
      <c r="EM331" s="829"/>
      <c r="EN331" s="3815"/>
      <c r="EO331" s="3812"/>
      <c r="EP331" s="3814"/>
      <c r="ER331" s="3818"/>
      <c r="ET331" s="3810"/>
      <c r="EU331" s="3814"/>
      <c r="EV331" s="150" t="str">
        <f t="shared" si="705"/>
        <v>　</v>
      </c>
      <c r="EW331" s="151"/>
      <c r="EX331" s="150"/>
      <c r="EY331" s="152"/>
      <c r="EZ331" s="150"/>
      <c r="FA331" s="152"/>
      <c r="FB331" s="150"/>
      <c r="FC331" s="152"/>
      <c r="FD331" s="150"/>
      <c r="FE331" s="152"/>
      <c r="FF331" s="153"/>
      <c r="FG331" s="152"/>
      <c r="FH331" s="150"/>
      <c r="FI331" s="152"/>
      <c r="FJ331" s="154" t="str">
        <f t="shared" si="706"/>
        <v>　</v>
      </c>
      <c r="FK331" s="151"/>
      <c r="FL331" s="155" t="str">
        <f t="shared" si="707"/>
        <v>　</v>
      </c>
      <c r="FM331" s="156"/>
      <c r="FN331" s="150"/>
      <c r="FO331" s="152"/>
      <c r="FP331" s="150"/>
      <c r="FQ331" s="152"/>
      <c r="FS331" s="3810"/>
      <c r="FT331" s="3811"/>
    </row>
    <row r="332" spans="1:176" ht="18.600000000000001" customHeight="1">
      <c r="A332" s="228">
        <f t="shared" si="634"/>
        <v>322</v>
      </c>
      <c r="B332" s="343">
        <f t="shared" si="708"/>
        <v>0</v>
      </c>
      <c r="C332" s="3724">
        <v>45962</v>
      </c>
      <c r="D332" s="3819" t="s">
        <v>624</v>
      </c>
      <c r="E332" s="3820" t="s">
        <v>1365</v>
      </c>
      <c r="F332" s="3821"/>
      <c r="G332" s="3822"/>
      <c r="H332" s="3823"/>
      <c r="I332" s="3824"/>
      <c r="J332" s="2866" t="s">
        <v>508</v>
      </c>
      <c r="K332" s="2867" t="s">
        <v>508</v>
      </c>
      <c r="L332" s="3825"/>
      <c r="M332" s="3826"/>
      <c r="N332" s="3827"/>
      <c r="O332" s="3826"/>
      <c r="P332" s="3827"/>
      <c r="Q332" s="3826"/>
      <c r="R332" s="3827"/>
      <c r="S332" s="3826"/>
      <c r="T332" s="3827"/>
      <c r="U332" s="3828"/>
      <c r="V332" s="3827"/>
      <c r="W332" s="3829"/>
      <c r="X332" s="3830"/>
      <c r="Y332" s="3798">
        <v>45930</v>
      </c>
      <c r="Z332" s="3798">
        <v>45930</v>
      </c>
      <c r="AA332" s="3831"/>
      <c r="AB332" s="3832"/>
      <c r="AC332" s="3833"/>
      <c r="AD332" s="3834"/>
      <c r="AE332" s="3835"/>
      <c r="AF332" s="3836"/>
      <c r="AG332" s="3837"/>
      <c r="AH332" s="3837"/>
      <c r="AI332" s="3837"/>
      <c r="AJ332" s="3837"/>
      <c r="AK332" s="3837"/>
      <c r="AL332" s="3837"/>
      <c r="AM332" s="3837"/>
      <c r="AN332" s="3837"/>
      <c r="AO332" s="3837"/>
      <c r="AP332" s="3836"/>
      <c r="AQ332" s="3837"/>
      <c r="AR332" s="3837"/>
      <c r="AS332" s="3837"/>
      <c r="AT332" s="3837"/>
      <c r="AU332" s="3838"/>
      <c r="AV332" s="3839"/>
      <c r="AW332" s="3840"/>
      <c r="AX332" s="3841"/>
      <c r="AY332" s="3842"/>
      <c r="AZ332" s="3843"/>
      <c r="BA332" s="3842"/>
      <c r="BB332" s="3843"/>
      <c r="BC332" s="3840"/>
      <c r="BD332" s="3841"/>
      <c r="BE332" s="3842"/>
      <c r="BF332" s="3843"/>
      <c r="BG332" s="3840"/>
      <c r="BH332" s="3843"/>
      <c r="BI332" s="3842"/>
      <c r="BJ332" s="3843"/>
      <c r="BK332" s="3842"/>
      <c r="BL332" s="3843"/>
      <c r="BM332" s="3842"/>
      <c r="BN332" s="3843"/>
      <c r="BO332" s="3844"/>
      <c r="BP332" s="3843"/>
      <c r="BQ332" s="3842"/>
      <c r="BR332" s="3841"/>
      <c r="BS332" s="3842"/>
      <c r="BT332" s="3841"/>
      <c r="BU332" s="3842"/>
      <c r="BV332" s="3841"/>
      <c r="BW332" s="3842"/>
      <c r="BX332" s="3843"/>
      <c r="BY332" s="3842"/>
      <c r="BZ332" s="3841"/>
      <c r="CA332" s="3842"/>
      <c r="CB332" s="3843"/>
      <c r="CC332" s="3842"/>
      <c r="CD332" s="3843"/>
      <c r="CE332" s="3842"/>
      <c r="CF332" s="3841"/>
      <c r="CG332" s="3844"/>
      <c r="CH332" s="3843"/>
      <c r="CI332" s="3842"/>
      <c r="CJ332" s="3841"/>
      <c r="CK332" s="3842"/>
      <c r="CL332" s="3843"/>
      <c r="CM332" s="3842"/>
      <c r="CN332" s="3843"/>
      <c r="CO332" s="3844"/>
      <c r="CP332" s="3843"/>
      <c r="CQ332" s="3844"/>
      <c r="CR332" s="3843"/>
      <c r="CS332" s="3842"/>
      <c r="CT332" s="3843"/>
      <c r="CU332" s="3844"/>
      <c r="CV332" s="3843"/>
      <c r="CW332" s="3842"/>
      <c r="CX332" s="3843"/>
      <c r="CY332" s="3844"/>
      <c r="CZ332" s="3843"/>
      <c r="DA332" s="3842"/>
      <c r="DB332" s="3841"/>
      <c r="DC332" s="3844"/>
      <c r="DD332" s="3843"/>
      <c r="DE332" s="3845"/>
      <c r="DF332" s="3846"/>
      <c r="DG332" s="818"/>
      <c r="DH332" s="3847"/>
      <c r="DI332" s="3842"/>
      <c r="DJ332" s="3846"/>
      <c r="DK332" s="3845"/>
      <c r="DL332" s="3846"/>
      <c r="DM332" s="3845"/>
      <c r="DN332" s="3846"/>
      <c r="DO332" s="3844"/>
      <c r="DP332" s="3847"/>
      <c r="DQ332" s="3844"/>
      <c r="DR332" s="3846"/>
      <c r="DS332" s="3844"/>
      <c r="DT332" s="3847"/>
      <c r="DU332" s="3844"/>
      <c r="DV332" s="3846"/>
      <c r="DW332" s="3840"/>
      <c r="DX332" s="3847"/>
      <c r="DY332" s="3842"/>
      <c r="DZ332" s="3846"/>
      <c r="EA332" s="3842"/>
      <c r="EB332" s="3846"/>
      <c r="EC332" s="820"/>
      <c r="ED332" s="3848"/>
      <c r="EE332" s="822"/>
      <c r="EF332" s="3849"/>
      <c r="EG332" s="273"/>
      <c r="EH332" s="274"/>
      <c r="EI332" s="275"/>
      <c r="EJ332" s="276"/>
      <c r="EK332" s="275"/>
      <c r="EL332" s="277"/>
      <c r="EM332" s="829"/>
      <c r="EN332" s="3847"/>
      <c r="EO332" s="3844"/>
      <c r="EP332" s="3846"/>
      <c r="ER332" s="3850"/>
      <c r="ET332" s="3842"/>
      <c r="EU332" s="3846"/>
      <c r="EV332" s="150" t="str">
        <f t="shared" si="705"/>
        <v>　</v>
      </c>
      <c r="EW332" s="151"/>
      <c r="EX332" s="150"/>
      <c r="EY332" s="152"/>
      <c r="EZ332" s="150"/>
      <c r="FA332" s="152"/>
      <c r="FB332" s="150"/>
      <c r="FC332" s="152"/>
      <c r="FD332" s="150"/>
      <c r="FE332" s="152"/>
      <c r="FF332" s="153"/>
      <c r="FG332" s="152"/>
      <c r="FH332" s="150"/>
      <c r="FI332" s="152"/>
      <c r="FJ332" s="154" t="str">
        <f t="shared" si="706"/>
        <v>　</v>
      </c>
      <c r="FK332" s="151"/>
      <c r="FL332" s="155" t="str">
        <f t="shared" si="707"/>
        <v>　</v>
      </c>
      <c r="FM332" s="156"/>
      <c r="FN332" s="150"/>
      <c r="FO332" s="152"/>
      <c r="FP332" s="150"/>
      <c r="FQ332" s="152"/>
      <c r="FS332" s="3842"/>
      <c r="FT332" s="3843"/>
    </row>
    <row r="333" spans="1:176" ht="17.25" customHeight="1">
      <c r="A333" s="228">
        <f t="shared" si="634"/>
        <v>323</v>
      </c>
      <c r="B333" s="343" t="str">
        <f t="shared" si="708"/>
        <v>4IE</v>
      </c>
      <c r="C333" s="2825">
        <v>45931</v>
      </c>
      <c r="D333" s="3851" t="s">
        <v>34</v>
      </c>
      <c r="E333" s="3852" t="s">
        <v>1161</v>
      </c>
      <c r="F333" s="3853" t="s">
        <v>1292</v>
      </c>
      <c r="G333" s="3854"/>
      <c r="H333" s="3281" t="s">
        <v>631</v>
      </c>
      <c r="I333" s="3855" t="s">
        <v>61</v>
      </c>
      <c r="J333" s="3855" t="s">
        <v>1195</v>
      </c>
      <c r="K333" s="3315" t="s">
        <v>11</v>
      </c>
      <c r="L333" s="3856"/>
      <c r="M333" s="352">
        <v>45916</v>
      </c>
      <c r="N333" s="3704">
        <v>45913</v>
      </c>
      <c r="O333" s="3705">
        <v>45917</v>
      </c>
      <c r="P333" s="3704">
        <v>45916</v>
      </c>
      <c r="Q333" s="3705">
        <v>45918</v>
      </c>
      <c r="R333" s="3704">
        <v>45918</v>
      </c>
      <c r="S333" s="3705">
        <v>45918</v>
      </c>
      <c r="T333" s="3704">
        <v>45918</v>
      </c>
      <c r="U333" s="3706">
        <v>45920</v>
      </c>
      <c r="V333" s="3704">
        <v>45920</v>
      </c>
      <c r="W333" s="3707">
        <v>45925</v>
      </c>
      <c r="X333" s="3857">
        <v>45925</v>
      </c>
      <c r="Y333" s="3858">
        <v>45930</v>
      </c>
      <c r="Z333" s="3859">
        <v>45927</v>
      </c>
      <c r="AA333" s="3860"/>
      <c r="AB333" s="3859"/>
      <c r="AC333" s="251" t="s">
        <v>633</v>
      </c>
      <c r="AD333" s="3861"/>
      <c r="AE333" s="3862">
        <v>3</v>
      </c>
      <c r="AF333" s="363" t="str">
        <f t="shared" ref="AF333:AF396" si="709">IF($AE333=0,"　",VLOOKUP($AE333,ﾚｰｻﾞOP,69,0))</f>
        <v>4IE</v>
      </c>
      <c r="AG333" s="3863"/>
      <c r="AH333" s="3863"/>
      <c r="AI333" s="3863">
        <v>1</v>
      </c>
      <c r="AJ333" s="3863"/>
      <c r="AK333" s="3863"/>
      <c r="AL333" s="3863"/>
      <c r="AM333" s="3863"/>
      <c r="AN333" s="3863">
        <v>1</v>
      </c>
      <c r="AO333" s="3863"/>
      <c r="AP333" s="3864"/>
      <c r="AQ333" s="3863">
        <v>1</v>
      </c>
      <c r="AR333" s="3863">
        <v>1</v>
      </c>
      <c r="AS333" s="3863"/>
      <c r="AT333" s="3863"/>
      <c r="AU333" s="2843">
        <f t="shared" ref="AU333:AU396" si="710">IF(AI333="付属済",0,IF(AI333=1,AI333+AP333,0))</f>
        <v>1</v>
      </c>
      <c r="AV333" s="3865">
        <f>IF(AE333=0,0,(AR333*1)+(AS333*100))</f>
        <v>1</v>
      </c>
      <c r="AW333" s="590">
        <v>45903</v>
      </c>
      <c r="AX333" s="369">
        <v>4163289</v>
      </c>
      <c r="AY333" s="2847">
        <v>45903</v>
      </c>
      <c r="AZ333" s="367">
        <v>4163290</v>
      </c>
      <c r="BA333" s="154">
        <v>45903</v>
      </c>
      <c r="BB333" s="367">
        <v>4163291</v>
      </c>
      <c r="BC333" s="154">
        <v>45903</v>
      </c>
      <c r="BD333" s="3439">
        <v>4163292</v>
      </c>
      <c r="BE333" s="154">
        <v>45903</v>
      </c>
      <c r="BF333" s="3440">
        <v>4163293</v>
      </c>
      <c r="BG333" s="368">
        <v>45903</v>
      </c>
      <c r="BH333" s="367">
        <v>4163294</v>
      </c>
      <c r="BI333" s="154">
        <v>45875</v>
      </c>
      <c r="BJ333" s="367">
        <v>4163295</v>
      </c>
      <c r="BK333" s="2852" t="str">
        <f t="shared" ref="BK333:BK342" si="711">IF($AE333=0,"　",VLOOKUP($AE333,ﾚｰｻﾞOP,57,0))</f>
        <v>-</v>
      </c>
      <c r="BL333" s="2853"/>
      <c r="BM333" s="2852" t="str">
        <f t="shared" ref="BM333:BM342" si="712">IF($AE333=0,"　",VLOOKUP($AE333,ﾚｰｻﾞOP,58,0))</f>
        <v>-</v>
      </c>
      <c r="BN333" s="2853"/>
      <c r="BO333" s="2854" t="str">
        <f t="shared" ref="BO333:BO364" si="713">IF($AE333=0,"　",VLOOKUP($AE333,ﾚｰｻﾞOP,59,0))</f>
        <v>-</v>
      </c>
      <c r="BP333" s="2853"/>
      <c r="BQ333" s="3866" t="str">
        <f t="shared" ref="BQ333:BQ347" si="714">IF($AE333=0,"　",VLOOKUP($AE333,ﾚｰｻﾞOP,12,0))</f>
        <v>-</v>
      </c>
      <c r="BR333" s="3867"/>
      <c r="BS333" s="3866" t="str">
        <f t="shared" ref="BS333:BS358" si="715">IF($AE333=0,"　",VLOOKUP($AE333,ﾚｰｻﾞOP,13,0))</f>
        <v>-</v>
      </c>
      <c r="BT333" s="3867"/>
      <c r="BU333" s="3866" t="str">
        <f t="shared" ref="BU333:BU358" si="716">IF($AE333=0,"　",VLOOKUP($AE333,ﾚｰｻﾞOP,14,0))</f>
        <v>-</v>
      </c>
      <c r="BV333" s="3867"/>
      <c r="BW333" s="3866" t="str">
        <f t="shared" ref="BW333:BW358" si="717">IF($AE333=0,"　",VLOOKUP($AE333,ﾚｰｻﾞOP,15,0))</f>
        <v>-</v>
      </c>
      <c r="BX333" s="3868"/>
      <c r="BY333" s="3866" t="str">
        <f t="shared" ref="BY333:BY358" si="718">IF($AE333=0,"　",VLOOKUP($AE333,ﾚｰｻﾞOP,16,0))</f>
        <v>-</v>
      </c>
      <c r="BZ333" s="3867"/>
      <c r="CA333" s="3866" t="str">
        <f t="shared" ref="CA333:CA358" si="719">IF($AE333=0,"　",VLOOKUP($AE333,ﾚｰｻﾞOP,17,0))</f>
        <v>-</v>
      </c>
      <c r="CB333" s="3868"/>
      <c r="CC333" s="3866" t="str">
        <f t="shared" ref="CC333:CC358" si="720">IF($AE333=0,"　",VLOOKUP($AE333,ﾚｰｻﾞOP,18,0))</f>
        <v>-</v>
      </c>
      <c r="CD333" s="3868"/>
      <c r="CE333" s="3866" t="str">
        <f t="shared" ref="CE333:CE364" si="721">IF($AE333=0,"　",VLOOKUP($AE333,ﾚｰｻﾞOP,19,0))</f>
        <v>-</v>
      </c>
      <c r="CF333" s="3867"/>
      <c r="CG333" s="3869" t="str">
        <f t="shared" ref="CG333:CG364" si="722">IF($AE333=0,"　",VLOOKUP($AE333,ﾚｰｻﾞOP,20,0))</f>
        <v>-</v>
      </c>
      <c r="CH333" s="3868"/>
      <c r="CI333" s="3866" t="str">
        <f t="shared" ref="CI333:CI396" si="723">IF($AE333=0,"　",VLOOKUP($AE333,ﾚｰｻﾞOP,21,0))</f>
        <v>-</v>
      </c>
      <c r="CJ333" s="3867"/>
      <c r="CK333" s="3866" t="str">
        <f t="shared" ref="CK333:CK396" si="724">IF($AE333=0,"　",VLOOKUP($AE333,ﾚｰｻﾞOP,22,0))</f>
        <v>-</v>
      </c>
      <c r="CL333" s="3868"/>
      <c r="CM333" s="3866" t="str">
        <f t="shared" ref="CM333:CM364" si="725">IF($AE333=0,"　",VLOOKUP($AE333,ﾚｰｻﾞOP,23,0))</f>
        <v>-</v>
      </c>
      <c r="CN333" s="3868"/>
      <c r="CO333" s="3869" t="str">
        <f t="shared" ref="CO333:CO396" si="726">IF($AE333=0,"　",VLOOKUP($AE333,ﾚｰｻﾞOP,24,0))</f>
        <v>-</v>
      </c>
      <c r="CP333" s="3868"/>
      <c r="CQ333" s="3869" t="str">
        <f t="shared" ref="CQ333:CQ396" si="727">IF($AE333=0,"　",VLOOKUP($AE333,ﾚｰｻﾞOP,25,0))</f>
        <v>-</v>
      </c>
      <c r="CR333" s="3868"/>
      <c r="CS333" s="3866" t="str">
        <f t="shared" ref="CS333:CS364" si="728">IF($AE333=0,"　",VLOOKUP($AE333,ﾚｰｻﾞOP,26,0))</f>
        <v>-</v>
      </c>
      <c r="CT333" s="3868"/>
      <c r="CU333" s="3869"/>
      <c r="CV333" s="3868"/>
      <c r="CW333" s="3866" t="str">
        <f t="shared" ref="CW333:CW364" si="729">IF($AE333=0,"　",VLOOKUP($AE333,ﾚｰｻﾞOP,28,0))</f>
        <v>-</v>
      </c>
      <c r="CX333" s="3868"/>
      <c r="CY333" s="3869" t="str">
        <f t="shared" ref="CY333:CY396" si="730">IF($AE333=0,"　",VLOOKUP($AE333,ﾚｰｻﾞOP,29,0))</f>
        <v>-</v>
      </c>
      <c r="CZ333" s="3868"/>
      <c r="DA333" s="3866" t="str">
        <f t="shared" ref="DA333:DA364" si="731">IF($AE333=0,"　",VLOOKUP($AE333,ﾚｰｻﾞOP,30,0))</f>
        <v>-</v>
      </c>
      <c r="DB333" s="3867"/>
      <c r="DC333" s="3869" t="str">
        <f t="shared" ref="DC333:DC396" si="732">IF($AE333=0,"　",VLOOKUP($AE333,ﾚｰｻﾞOP,31,0))</f>
        <v>-</v>
      </c>
      <c r="DD333" s="3868"/>
      <c r="DE333" s="3870">
        <f>IF(AG333=1,1,0)</f>
        <v>0</v>
      </c>
      <c r="DF333" s="3871"/>
      <c r="DG333" s="818">
        <f t="shared" ref="DG333:DG347" si="733">IF(AH333=1,1,0)</f>
        <v>0</v>
      </c>
      <c r="DH333" s="3872"/>
      <c r="DI333" s="3866">
        <f>IF(AG333=1,1,0)</f>
        <v>0</v>
      </c>
      <c r="DJ333" s="3871"/>
      <c r="DK333" s="3870">
        <f>IF(AU333=2,1,0)</f>
        <v>0</v>
      </c>
      <c r="DL333" s="3871"/>
      <c r="DM333" s="652">
        <v>45357</v>
      </c>
      <c r="DN333" s="653">
        <v>4063177</v>
      </c>
      <c r="DO333" s="3869">
        <f t="shared" ref="DO333:DO396" si="734">IF(AJ333=1,1,0)</f>
        <v>0</v>
      </c>
      <c r="DP333" s="3872"/>
      <c r="DQ333" s="3869">
        <f t="shared" ref="DQ333:DQ396" si="735">IF(AK333=1,1,0)</f>
        <v>0</v>
      </c>
      <c r="DR333" s="3871"/>
      <c r="DS333" s="3869">
        <f t="shared" ref="DS333:DS396" si="736">IF(AL333=1,1,0)</f>
        <v>0</v>
      </c>
      <c r="DT333" s="3872"/>
      <c r="DU333" s="3869">
        <f t="shared" ref="DU333:DU396" si="737">IF(AM333=1,1,0)</f>
        <v>0</v>
      </c>
      <c r="DV333" s="3871"/>
      <c r="DW333" s="368">
        <v>45833</v>
      </c>
      <c r="DX333" s="372">
        <v>4163232</v>
      </c>
      <c r="DY333" s="3866">
        <f t="shared" ref="DY333:DY343" si="738">IF(AO333=1,1,0)</f>
        <v>0</v>
      </c>
      <c r="DZ333" s="3871"/>
      <c r="EA333" s="3866">
        <f>IF(AP333=1,1,0)</f>
        <v>0</v>
      </c>
      <c r="EB333" s="3871"/>
      <c r="EC333" s="820">
        <v>45833</v>
      </c>
      <c r="ED333" s="2790">
        <v>4163235</v>
      </c>
      <c r="EE333" s="822">
        <v>45520</v>
      </c>
      <c r="EF333" s="1846">
        <v>4063333</v>
      </c>
      <c r="EG333" s="273"/>
      <c r="EH333" s="274"/>
      <c r="EI333" s="275"/>
      <c r="EJ333" s="276"/>
      <c r="EK333" s="275"/>
      <c r="EL333" s="277"/>
      <c r="EM333" s="829" t="str">
        <f t="shared" ref="EM333:EM364" si="739">IF(CE333="-"," ",IF(AR333=1,1," "))</f>
        <v xml:space="preserve"> </v>
      </c>
      <c r="EN333" s="3872"/>
      <c r="EO333" s="3869">
        <f t="shared" ref="EO333:EO396" si="740">IF(AT333=1,1,0)</f>
        <v>0</v>
      </c>
      <c r="EP333" s="3871"/>
      <c r="ER333" s="3873"/>
      <c r="ET333" s="3866" t="str">
        <f>IF($AE333=0,"　",VLOOKUP($AE333,ﾚｰｻﾞOP,60,0))</f>
        <v>-</v>
      </c>
      <c r="EU333" s="3871"/>
      <c r="EV333" s="3866" t="str">
        <f t="shared" si="705"/>
        <v>-</v>
      </c>
      <c r="EW333" s="3871"/>
      <c r="EX333" s="3866"/>
      <c r="EY333" s="3868"/>
      <c r="EZ333" s="3866"/>
      <c r="FA333" s="3868"/>
      <c r="FB333" s="3866"/>
      <c r="FC333" s="3868"/>
      <c r="FD333" s="3866"/>
      <c r="FE333" s="3868"/>
      <c r="FF333" s="3869"/>
      <c r="FG333" s="3868"/>
      <c r="FH333" s="3866"/>
      <c r="FI333" s="3868"/>
      <c r="FJ333" s="154" t="str">
        <f t="shared" si="706"/>
        <v>-</v>
      </c>
      <c r="FK333" s="3871"/>
      <c r="FL333" s="155" t="str">
        <f t="shared" si="707"/>
        <v>-</v>
      </c>
      <c r="FM333" s="3867"/>
      <c r="FN333" s="3866"/>
      <c r="FO333" s="3868"/>
      <c r="FP333" s="3866"/>
      <c r="FQ333" s="3868"/>
      <c r="FS333" s="3866"/>
      <c r="FT333" s="3868"/>
    </row>
    <row r="334" spans="1:176" ht="18.600000000000001" customHeight="1">
      <c r="A334" s="228">
        <f t="shared" si="634"/>
        <v>324</v>
      </c>
      <c r="B334" s="343" t="str">
        <f t="shared" si="708"/>
        <v>4IE</v>
      </c>
      <c r="C334" s="2825">
        <v>45931</v>
      </c>
      <c r="D334" s="3874" t="s">
        <v>1024</v>
      </c>
      <c r="E334" s="3875" t="s">
        <v>1164</v>
      </c>
      <c r="F334" s="3876" t="s">
        <v>1269</v>
      </c>
      <c r="G334" s="3877"/>
      <c r="H334" s="3281" t="s">
        <v>630</v>
      </c>
      <c r="I334" s="3878" t="s">
        <v>64</v>
      </c>
      <c r="J334" s="3878" t="s">
        <v>1078</v>
      </c>
      <c r="K334" s="3315" t="s">
        <v>11</v>
      </c>
      <c r="L334" s="3879"/>
      <c r="M334" s="352">
        <v>45917</v>
      </c>
      <c r="N334" s="3880"/>
      <c r="O334" s="3881">
        <v>45918</v>
      </c>
      <c r="P334" s="3880">
        <v>45916</v>
      </c>
      <c r="Q334" s="3881">
        <v>45919</v>
      </c>
      <c r="R334" s="3880">
        <v>45917</v>
      </c>
      <c r="S334" s="3881">
        <v>45919</v>
      </c>
      <c r="T334" s="3880">
        <v>45917</v>
      </c>
      <c r="U334" s="3882">
        <v>45924</v>
      </c>
      <c r="V334" s="3880">
        <v>45920</v>
      </c>
      <c r="W334" s="3883">
        <v>45926</v>
      </c>
      <c r="X334" s="3884">
        <v>45924</v>
      </c>
      <c r="Y334" s="3798">
        <v>45927</v>
      </c>
      <c r="Z334" s="3885">
        <v>45927</v>
      </c>
      <c r="AA334" s="3886"/>
      <c r="AB334" s="3885"/>
      <c r="AC334" s="3887"/>
      <c r="AD334" s="3888"/>
      <c r="AE334" s="3889">
        <v>25</v>
      </c>
      <c r="AF334" s="363" t="str">
        <f t="shared" si="709"/>
        <v>4IE</v>
      </c>
      <c r="AG334" s="3890"/>
      <c r="AH334" s="3890"/>
      <c r="AI334" s="3890"/>
      <c r="AJ334" s="3890"/>
      <c r="AK334" s="3890"/>
      <c r="AL334" s="3890"/>
      <c r="AM334" s="3890"/>
      <c r="AN334" s="3890"/>
      <c r="AO334" s="3890"/>
      <c r="AP334" s="3891"/>
      <c r="AQ334" s="3890"/>
      <c r="AR334" s="3890"/>
      <c r="AS334" s="3890"/>
      <c r="AT334" s="3890"/>
      <c r="AU334" s="2843">
        <f t="shared" si="710"/>
        <v>0</v>
      </c>
      <c r="AV334" s="3892">
        <f>IF(AE334=0,0,(AR334*1)+(AS334*100))</f>
        <v>0</v>
      </c>
      <c r="AW334" s="3893" t="str">
        <f>IF($AE334=0,"　",VLOOKUP($AE334,ﾚｰｻﾞOP,5,0))</f>
        <v>-</v>
      </c>
      <c r="AX334" s="3894"/>
      <c r="AY334" s="2847" t="str">
        <f>IF($AE334=0,"　",VLOOKUP($AE334,ﾚｰｻﾞOP,6,0))</f>
        <v>-</v>
      </c>
      <c r="AZ334" s="2848"/>
      <c r="BA334" s="2849" t="str">
        <f>IF($AE334=0,"　",VLOOKUP($AE334,ﾚｰｻﾞOP,7,0))</f>
        <v>-</v>
      </c>
      <c r="BB334" s="2848"/>
      <c r="BC334" s="3893" t="str">
        <f>IF($AE334=0,"　",VLOOKUP($AE334,ﾚｰｻﾞOP,8,0))</f>
        <v>-</v>
      </c>
      <c r="BD334" s="3894"/>
      <c r="BE334" s="3895" t="str">
        <f>IF($AE334=0,"　",VLOOKUP($AE334,ﾚｰｻﾞOP,9,0))</f>
        <v>-</v>
      </c>
      <c r="BF334" s="3896"/>
      <c r="BG334" s="3893" t="str">
        <f>IF($AE334=0,"　",VLOOKUP($AE334,ﾚｰｻﾞOP,10,0))</f>
        <v>-</v>
      </c>
      <c r="BH334" s="3896"/>
      <c r="BI334" s="3895" t="str">
        <f>IF($AE334=0,"　",VLOOKUP($AE334,ﾚｰｻﾞOP,11,0))</f>
        <v>-</v>
      </c>
      <c r="BJ334" s="3896"/>
      <c r="BK334" s="2852" t="str">
        <f t="shared" si="711"/>
        <v>-</v>
      </c>
      <c r="BL334" s="2853"/>
      <c r="BM334" s="2852" t="str">
        <f t="shared" si="712"/>
        <v>-</v>
      </c>
      <c r="BN334" s="2853"/>
      <c r="BO334" s="2854" t="str">
        <f t="shared" si="713"/>
        <v>-</v>
      </c>
      <c r="BP334" s="2853"/>
      <c r="BQ334" s="2850" t="str">
        <f t="shared" si="714"/>
        <v>-</v>
      </c>
      <c r="BR334" s="3894"/>
      <c r="BS334" s="3895" t="str">
        <f t="shared" si="715"/>
        <v>-</v>
      </c>
      <c r="BT334" s="3894"/>
      <c r="BU334" s="3895" t="str">
        <f t="shared" si="716"/>
        <v>-</v>
      </c>
      <c r="BV334" s="3894"/>
      <c r="BW334" s="3895" t="str">
        <f t="shared" si="717"/>
        <v>-</v>
      </c>
      <c r="BX334" s="3896"/>
      <c r="BY334" s="3895" t="str">
        <f t="shared" si="718"/>
        <v>-</v>
      </c>
      <c r="BZ334" s="3894"/>
      <c r="CA334" s="3895" t="str">
        <f t="shared" si="719"/>
        <v>-</v>
      </c>
      <c r="CB334" s="3896"/>
      <c r="CC334" s="3895" t="str">
        <f t="shared" si="720"/>
        <v>-</v>
      </c>
      <c r="CD334" s="3896"/>
      <c r="CE334" s="2850" t="str">
        <f t="shared" si="721"/>
        <v>-</v>
      </c>
      <c r="CF334" s="2846"/>
      <c r="CG334" s="2855" t="str">
        <f t="shared" si="722"/>
        <v>-</v>
      </c>
      <c r="CH334" s="2851"/>
      <c r="CI334" s="2850" t="str">
        <f t="shared" si="723"/>
        <v>-</v>
      </c>
      <c r="CJ334" s="2846"/>
      <c r="CK334" s="2850" t="str">
        <f t="shared" si="724"/>
        <v>-</v>
      </c>
      <c r="CL334" s="2851"/>
      <c r="CM334" s="2850" t="str">
        <f t="shared" si="725"/>
        <v>-</v>
      </c>
      <c r="CN334" s="2851"/>
      <c r="CO334" s="2855" t="str">
        <f t="shared" si="726"/>
        <v>-</v>
      </c>
      <c r="CP334" s="2851"/>
      <c r="CQ334" s="2855" t="str">
        <f t="shared" si="727"/>
        <v>-</v>
      </c>
      <c r="CR334" s="2851"/>
      <c r="CS334" s="2850" t="str">
        <f t="shared" si="728"/>
        <v>-</v>
      </c>
      <c r="CT334" s="2851"/>
      <c r="CU334" s="2855"/>
      <c r="CV334" s="2851"/>
      <c r="CW334" s="2850" t="str">
        <f t="shared" si="729"/>
        <v>-</v>
      </c>
      <c r="CX334" s="2851"/>
      <c r="CY334" s="2855" t="str">
        <f t="shared" si="730"/>
        <v>-</v>
      </c>
      <c r="CZ334" s="2851"/>
      <c r="DA334" s="2850" t="str">
        <f t="shared" si="731"/>
        <v>-</v>
      </c>
      <c r="DB334" s="2846"/>
      <c r="DC334" s="2855" t="str">
        <f t="shared" si="732"/>
        <v>-</v>
      </c>
      <c r="DD334" s="2851"/>
      <c r="DE334" s="2856">
        <f>IF(AG334=1,1,0)</f>
        <v>0</v>
      </c>
      <c r="DF334" s="2857"/>
      <c r="DG334" s="818">
        <f t="shared" si="733"/>
        <v>0</v>
      </c>
      <c r="DH334" s="2858"/>
      <c r="DI334" s="2850">
        <f>IF(AG334=1,1,0)</f>
        <v>0</v>
      </c>
      <c r="DJ334" s="2857"/>
      <c r="DK334" s="2856">
        <f>IF(AU334=2,1,0)</f>
        <v>0</v>
      </c>
      <c r="DL334" s="2857"/>
      <c r="DM334" s="2856">
        <f t="shared" ref="DM334:DM365" si="741">IF(AU334=1,1,0)</f>
        <v>0</v>
      </c>
      <c r="DN334" s="2857"/>
      <c r="DO334" s="2855">
        <f t="shared" si="734"/>
        <v>0</v>
      </c>
      <c r="DP334" s="2858"/>
      <c r="DQ334" s="2855">
        <f t="shared" si="735"/>
        <v>0</v>
      </c>
      <c r="DR334" s="2857"/>
      <c r="DS334" s="2855">
        <f t="shared" si="736"/>
        <v>0</v>
      </c>
      <c r="DT334" s="2858"/>
      <c r="DU334" s="2855">
        <f t="shared" si="737"/>
        <v>0</v>
      </c>
      <c r="DV334" s="2857"/>
      <c r="DW334" s="2845">
        <f>IF(AN334=1,1,0)</f>
        <v>0</v>
      </c>
      <c r="DX334" s="2858"/>
      <c r="DY334" s="2850">
        <f t="shared" si="738"/>
        <v>0</v>
      </c>
      <c r="DZ334" s="2857"/>
      <c r="EA334" s="2850">
        <f>IF(AP334=1,1,0)</f>
        <v>0</v>
      </c>
      <c r="EB334" s="2857"/>
      <c r="EC334" s="820">
        <f>IF(AQ334=1,1,0)</f>
        <v>0</v>
      </c>
      <c r="ED334" s="2790"/>
      <c r="EE334" s="822">
        <f>IF(AV334=0,0,1)</f>
        <v>0</v>
      </c>
      <c r="EF334" s="3897"/>
      <c r="EG334" s="273"/>
      <c r="EH334" s="274"/>
      <c r="EI334" s="275"/>
      <c r="EJ334" s="276"/>
      <c r="EK334" s="275"/>
      <c r="EL334" s="277"/>
      <c r="EM334" s="829" t="str">
        <f t="shared" si="739"/>
        <v xml:space="preserve"> </v>
      </c>
      <c r="EN334" s="3898"/>
      <c r="EO334" s="3899">
        <f t="shared" si="740"/>
        <v>0</v>
      </c>
      <c r="EP334" s="3900"/>
      <c r="ER334" s="3901"/>
      <c r="ET334" s="3299">
        <v>45903</v>
      </c>
      <c r="EU334" s="3304">
        <v>4163285</v>
      </c>
      <c r="EV334" s="3299">
        <v>45903</v>
      </c>
      <c r="EW334" s="3304">
        <v>4163301</v>
      </c>
      <c r="EX334" s="2850"/>
      <c r="EY334" s="2851"/>
      <c r="EZ334" s="2850"/>
      <c r="FA334" s="2851"/>
      <c r="FB334" s="2850"/>
      <c r="FC334" s="2851"/>
      <c r="FD334" s="2850">
        <v>45889</v>
      </c>
      <c r="FE334" s="3300">
        <v>4163312</v>
      </c>
      <c r="FF334" s="2855"/>
      <c r="FG334" s="2851"/>
      <c r="FH334" s="2850">
        <v>45840</v>
      </c>
      <c r="FI334" s="2851">
        <v>4163264</v>
      </c>
      <c r="FJ334" s="154">
        <v>45903</v>
      </c>
      <c r="FK334" s="2587">
        <v>4163286</v>
      </c>
      <c r="FL334" s="155">
        <f t="shared" si="707"/>
        <v>1</v>
      </c>
      <c r="FM334" s="2846"/>
      <c r="FN334" s="2850"/>
      <c r="FO334" s="2851"/>
      <c r="FP334" s="2850"/>
      <c r="FQ334" s="2851"/>
      <c r="FS334" s="3895"/>
      <c r="FT334" s="3896"/>
    </row>
    <row r="335" spans="1:176" ht="18.600000000000001" customHeight="1">
      <c r="A335" s="228">
        <f t="shared" si="634"/>
        <v>325</v>
      </c>
      <c r="B335" s="343" t="str">
        <f t="shared" si="708"/>
        <v>4IE</v>
      </c>
      <c r="C335" s="2825">
        <v>45931</v>
      </c>
      <c r="D335" s="3874" t="s">
        <v>1024</v>
      </c>
      <c r="E335" s="3875" t="s">
        <v>1165</v>
      </c>
      <c r="F335" s="3902" t="s">
        <v>1270</v>
      </c>
      <c r="G335" s="3903"/>
      <c r="H335" s="3281" t="s">
        <v>630</v>
      </c>
      <c r="I335" s="3904" t="s">
        <v>64</v>
      </c>
      <c r="J335" s="3904" t="s">
        <v>20</v>
      </c>
      <c r="K335" s="3315" t="s">
        <v>11</v>
      </c>
      <c r="L335" s="3905"/>
      <c r="M335" s="352">
        <v>45917</v>
      </c>
      <c r="N335" s="3906"/>
      <c r="O335" s="3907">
        <v>45918</v>
      </c>
      <c r="P335" s="3906">
        <v>45916</v>
      </c>
      <c r="Q335" s="3881">
        <v>45919</v>
      </c>
      <c r="R335" s="3906">
        <v>45918</v>
      </c>
      <c r="S335" s="3881">
        <v>45919</v>
      </c>
      <c r="T335" s="3906">
        <v>45918</v>
      </c>
      <c r="U335" s="3908">
        <v>45924</v>
      </c>
      <c r="V335" s="3906">
        <v>45925</v>
      </c>
      <c r="W335" s="3909">
        <v>45926</v>
      </c>
      <c r="X335" s="3910">
        <v>45926</v>
      </c>
      <c r="Y335" s="3911">
        <v>45931</v>
      </c>
      <c r="Z335" s="3912">
        <v>45930</v>
      </c>
      <c r="AA335" s="3913"/>
      <c r="AB335" s="3912"/>
      <c r="AC335" s="3914"/>
      <c r="AD335" s="3915"/>
      <c r="AE335" s="3916">
        <v>25</v>
      </c>
      <c r="AF335" s="363" t="str">
        <f t="shared" si="709"/>
        <v>4IE</v>
      </c>
      <c r="AG335" s="3917"/>
      <c r="AH335" s="3917"/>
      <c r="AI335" s="3917"/>
      <c r="AJ335" s="3917"/>
      <c r="AK335" s="3917"/>
      <c r="AL335" s="3917"/>
      <c r="AM335" s="3917"/>
      <c r="AN335" s="3917"/>
      <c r="AO335" s="3917"/>
      <c r="AP335" s="3918"/>
      <c r="AQ335" s="3917"/>
      <c r="AR335" s="3917"/>
      <c r="AS335" s="3917"/>
      <c r="AT335" s="3917"/>
      <c r="AU335" s="2843">
        <f t="shared" si="710"/>
        <v>0</v>
      </c>
      <c r="AV335" s="3919">
        <f>IF(AE335=0,0,(AR335*1)+(AS335*100))</f>
        <v>0</v>
      </c>
      <c r="AW335" s="3920" t="str">
        <f>IF($AE335=0,"　",VLOOKUP($AE335,ﾚｰｻﾞOP,5,0))</f>
        <v>-</v>
      </c>
      <c r="AX335" s="3921"/>
      <c r="AY335" s="2847" t="str">
        <f>IF($AE335=0,"　",VLOOKUP($AE335,ﾚｰｻﾞOP,6,0))</f>
        <v>-</v>
      </c>
      <c r="AZ335" s="2848"/>
      <c r="BA335" s="2849" t="str">
        <f>IF($AE335=0,"　",VLOOKUP($AE335,ﾚｰｻﾞOP,7,0))</f>
        <v>-</v>
      </c>
      <c r="BB335" s="2848"/>
      <c r="BC335" s="3920" t="str">
        <f>IF($AE335=0,"　",VLOOKUP($AE335,ﾚｰｻﾞOP,8,0))</f>
        <v>-</v>
      </c>
      <c r="BD335" s="3921"/>
      <c r="BE335" s="3922" t="str">
        <f>IF($AE335=0,"　",VLOOKUP($AE335,ﾚｰｻﾞOP,9,0))</f>
        <v>-</v>
      </c>
      <c r="BF335" s="3923"/>
      <c r="BG335" s="3920" t="str">
        <f>IF($AE335=0,"　",VLOOKUP($AE335,ﾚｰｻﾞOP,10,0))</f>
        <v>-</v>
      </c>
      <c r="BH335" s="3923"/>
      <c r="BI335" s="3922" t="str">
        <f>IF($AE335=0,"　",VLOOKUP($AE335,ﾚｰｻﾞOP,11,0))</f>
        <v>-</v>
      </c>
      <c r="BJ335" s="3923"/>
      <c r="BK335" s="2852" t="str">
        <f t="shared" si="711"/>
        <v>-</v>
      </c>
      <c r="BL335" s="2853"/>
      <c r="BM335" s="2852" t="str">
        <f t="shared" si="712"/>
        <v>-</v>
      </c>
      <c r="BN335" s="2853"/>
      <c r="BO335" s="2854" t="str">
        <f t="shared" si="713"/>
        <v>-</v>
      </c>
      <c r="BP335" s="2853"/>
      <c r="BQ335" s="2850" t="str">
        <f t="shared" si="714"/>
        <v>-</v>
      </c>
      <c r="BR335" s="3921"/>
      <c r="BS335" s="3922" t="str">
        <f t="shared" si="715"/>
        <v>-</v>
      </c>
      <c r="BT335" s="3921"/>
      <c r="BU335" s="3922" t="str">
        <f t="shared" si="716"/>
        <v>-</v>
      </c>
      <c r="BV335" s="3921"/>
      <c r="BW335" s="3922" t="str">
        <f t="shared" si="717"/>
        <v>-</v>
      </c>
      <c r="BX335" s="3923"/>
      <c r="BY335" s="3922" t="str">
        <f t="shared" si="718"/>
        <v>-</v>
      </c>
      <c r="BZ335" s="3921"/>
      <c r="CA335" s="3922" t="str">
        <f t="shared" si="719"/>
        <v>-</v>
      </c>
      <c r="CB335" s="3923"/>
      <c r="CC335" s="3922" t="str">
        <f t="shared" si="720"/>
        <v>-</v>
      </c>
      <c r="CD335" s="3923"/>
      <c r="CE335" s="2850" t="str">
        <f t="shared" si="721"/>
        <v>-</v>
      </c>
      <c r="CF335" s="2846"/>
      <c r="CG335" s="2855" t="str">
        <f t="shared" si="722"/>
        <v>-</v>
      </c>
      <c r="CH335" s="2851"/>
      <c r="CI335" s="2850" t="str">
        <f t="shared" si="723"/>
        <v>-</v>
      </c>
      <c r="CJ335" s="2846"/>
      <c r="CK335" s="2850" t="str">
        <f t="shared" si="724"/>
        <v>-</v>
      </c>
      <c r="CL335" s="2851"/>
      <c r="CM335" s="2850" t="str">
        <f t="shared" si="725"/>
        <v>-</v>
      </c>
      <c r="CN335" s="2851"/>
      <c r="CO335" s="2855" t="str">
        <f t="shared" si="726"/>
        <v>-</v>
      </c>
      <c r="CP335" s="2851"/>
      <c r="CQ335" s="2855" t="str">
        <f t="shared" si="727"/>
        <v>-</v>
      </c>
      <c r="CR335" s="2851"/>
      <c r="CS335" s="2850" t="str">
        <f t="shared" si="728"/>
        <v>-</v>
      </c>
      <c r="CT335" s="2851"/>
      <c r="CU335" s="2855"/>
      <c r="CV335" s="2851"/>
      <c r="CW335" s="2850" t="str">
        <f t="shared" si="729"/>
        <v>-</v>
      </c>
      <c r="CX335" s="2851"/>
      <c r="CY335" s="2855" t="str">
        <f t="shared" si="730"/>
        <v>-</v>
      </c>
      <c r="CZ335" s="2851"/>
      <c r="DA335" s="2850" t="str">
        <f t="shared" si="731"/>
        <v>-</v>
      </c>
      <c r="DB335" s="2846"/>
      <c r="DC335" s="2855" t="str">
        <f t="shared" si="732"/>
        <v>-</v>
      </c>
      <c r="DD335" s="2851"/>
      <c r="DE335" s="2856">
        <f>IF(AG335=1,1,0)</f>
        <v>0</v>
      </c>
      <c r="DF335" s="2857"/>
      <c r="DG335" s="818">
        <f t="shared" si="733"/>
        <v>0</v>
      </c>
      <c r="DH335" s="2858"/>
      <c r="DI335" s="2850">
        <f>IF(AG335=1,1,0)</f>
        <v>0</v>
      </c>
      <c r="DJ335" s="2857"/>
      <c r="DK335" s="2856">
        <f>IF(AU335=2,1,0)</f>
        <v>0</v>
      </c>
      <c r="DL335" s="2857"/>
      <c r="DM335" s="2856">
        <f t="shared" si="741"/>
        <v>0</v>
      </c>
      <c r="DN335" s="2857"/>
      <c r="DO335" s="2855">
        <f t="shared" si="734"/>
        <v>0</v>
      </c>
      <c r="DP335" s="2858"/>
      <c r="DQ335" s="2855">
        <f t="shared" si="735"/>
        <v>0</v>
      </c>
      <c r="DR335" s="2857"/>
      <c r="DS335" s="2855">
        <f t="shared" si="736"/>
        <v>0</v>
      </c>
      <c r="DT335" s="2858"/>
      <c r="DU335" s="2855">
        <f t="shared" si="737"/>
        <v>0</v>
      </c>
      <c r="DV335" s="2857"/>
      <c r="DW335" s="2845">
        <f>IF(AN335=1,1,0)</f>
        <v>0</v>
      </c>
      <c r="DX335" s="2858"/>
      <c r="DY335" s="2850">
        <f t="shared" si="738"/>
        <v>0</v>
      </c>
      <c r="DZ335" s="2857"/>
      <c r="EA335" s="2850">
        <f>IF(AP335=1,1,0)</f>
        <v>0</v>
      </c>
      <c r="EB335" s="2857"/>
      <c r="EC335" s="820">
        <f>IF(AQ335=1,1,0)</f>
        <v>0</v>
      </c>
      <c r="ED335" s="2790"/>
      <c r="EE335" s="822">
        <f>IF(AV335=0,0,1)</f>
        <v>0</v>
      </c>
      <c r="EF335" s="3924"/>
      <c r="EG335" s="273"/>
      <c r="EH335" s="274"/>
      <c r="EI335" s="275"/>
      <c r="EJ335" s="276"/>
      <c r="EK335" s="275"/>
      <c r="EL335" s="277"/>
      <c r="EM335" s="829" t="str">
        <f t="shared" si="739"/>
        <v xml:space="preserve"> </v>
      </c>
      <c r="EN335" s="3925"/>
      <c r="EO335" s="3926">
        <f t="shared" si="740"/>
        <v>0</v>
      </c>
      <c r="EP335" s="3927"/>
      <c r="ER335" s="3928"/>
      <c r="ET335" s="3299">
        <v>45903</v>
      </c>
      <c r="EU335" s="3304">
        <v>4163285</v>
      </c>
      <c r="EV335" s="3299">
        <v>45903</v>
      </c>
      <c r="EW335" s="3304">
        <v>4163301</v>
      </c>
      <c r="EX335" s="2850"/>
      <c r="EY335" s="2851"/>
      <c r="EZ335" s="2850"/>
      <c r="FA335" s="2851"/>
      <c r="FB335" s="2850"/>
      <c r="FC335" s="2851"/>
      <c r="FD335" s="2850">
        <v>45889</v>
      </c>
      <c r="FE335" s="3300">
        <v>4163312</v>
      </c>
      <c r="FF335" s="2855"/>
      <c r="FG335" s="2851"/>
      <c r="FH335" s="2850">
        <v>45840</v>
      </c>
      <c r="FI335" s="2851">
        <v>4163264</v>
      </c>
      <c r="FJ335" s="154">
        <v>45903</v>
      </c>
      <c r="FK335" s="2587">
        <v>4163286</v>
      </c>
      <c r="FL335" s="155">
        <f t="shared" si="707"/>
        <v>1</v>
      </c>
      <c r="FM335" s="2846"/>
      <c r="FN335" s="2850"/>
      <c r="FO335" s="2851"/>
      <c r="FP335" s="2850"/>
      <c r="FQ335" s="2851"/>
      <c r="FS335" s="3922"/>
      <c r="FT335" s="3923"/>
    </row>
    <row r="336" spans="1:176" ht="18.600000000000001" customHeight="1">
      <c r="A336" s="228">
        <f t="shared" si="634"/>
        <v>326</v>
      </c>
      <c r="B336" s="343" t="str">
        <f t="shared" si="708"/>
        <v>4IE</v>
      </c>
      <c r="C336" s="3724">
        <v>45962</v>
      </c>
      <c r="D336" s="3699" t="s">
        <v>40</v>
      </c>
      <c r="E336" s="3700" t="s">
        <v>1248</v>
      </c>
      <c r="F336" s="3701" t="s">
        <v>1350</v>
      </c>
      <c r="G336" s="3929"/>
      <c r="H336" s="3336" t="s">
        <v>630</v>
      </c>
      <c r="I336" s="3337" t="s">
        <v>48</v>
      </c>
      <c r="J336" s="3337" t="s">
        <v>0</v>
      </c>
      <c r="K336" s="3338" t="s">
        <v>503</v>
      </c>
      <c r="L336" s="3930"/>
      <c r="M336" s="352">
        <v>45918</v>
      </c>
      <c r="N336" s="3931">
        <v>45913</v>
      </c>
      <c r="O336" s="3932">
        <v>45919</v>
      </c>
      <c r="P336" s="3931">
        <v>45916</v>
      </c>
      <c r="Q336" s="3932">
        <v>45920</v>
      </c>
      <c r="R336" s="3931">
        <v>45919</v>
      </c>
      <c r="S336" s="3932">
        <v>45920</v>
      </c>
      <c r="T336" s="3931">
        <v>45919</v>
      </c>
      <c r="U336" s="3933">
        <v>45925</v>
      </c>
      <c r="V336" s="3931">
        <v>45925</v>
      </c>
      <c r="W336" s="3934">
        <v>45927</v>
      </c>
      <c r="X336" s="3935">
        <v>45926</v>
      </c>
      <c r="Y336" s="3936">
        <v>45930</v>
      </c>
      <c r="Z336" s="3936">
        <v>45930</v>
      </c>
      <c r="AA336" s="3937"/>
      <c r="AB336" s="3936"/>
      <c r="AC336" s="251" t="s">
        <v>633</v>
      </c>
      <c r="AD336" s="3938"/>
      <c r="AE336" s="3939">
        <v>2</v>
      </c>
      <c r="AF336" s="363" t="str">
        <f t="shared" si="709"/>
        <v>4IE</v>
      </c>
      <c r="AG336" s="3940">
        <v>1</v>
      </c>
      <c r="AH336" s="3940"/>
      <c r="AI336" s="3940"/>
      <c r="AJ336" s="3940"/>
      <c r="AK336" s="3940"/>
      <c r="AL336" s="3940"/>
      <c r="AM336" s="3940"/>
      <c r="AN336" s="3940"/>
      <c r="AO336" s="3940"/>
      <c r="AP336" s="3941">
        <v>1</v>
      </c>
      <c r="AQ336" s="3940">
        <v>1</v>
      </c>
      <c r="AR336" s="3940">
        <v>1</v>
      </c>
      <c r="AS336" s="3940"/>
      <c r="AT336" s="3940"/>
      <c r="AU336" s="2843">
        <f t="shared" si="710"/>
        <v>0</v>
      </c>
      <c r="AV336" s="3919">
        <f>IF(AE336=0,0,(AR336*1)+(AS336*100))</f>
        <v>1</v>
      </c>
      <c r="AW336" s="590">
        <v>45903</v>
      </c>
      <c r="AX336" s="369">
        <v>4163289</v>
      </c>
      <c r="AY336" s="2847">
        <v>45903</v>
      </c>
      <c r="AZ336" s="367">
        <v>4163290</v>
      </c>
      <c r="BA336" s="154">
        <v>45903</v>
      </c>
      <c r="BB336" s="367">
        <v>4163291</v>
      </c>
      <c r="BC336" s="154">
        <v>45903</v>
      </c>
      <c r="BD336" s="3439">
        <v>4163292</v>
      </c>
      <c r="BE336" s="154">
        <v>45903</v>
      </c>
      <c r="BF336" s="3440">
        <v>4163293</v>
      </c>
      <c r="BG336" s="368">
        <v>45903</v>
      </c>
      <c r="BH336" s="367">
        <v>4163294</v>
      </c>
      <c r="BI336" s="154">
        <v>45917</v>
      </c>
      <c r="BJ336" s="3675">
        <v>4163305</v>
      </c>
      <c r="BK336" s="2852" t="str">
        <f t="shared" si="711"/>
        <v>-</v>
      </c>
      <c r="BL336" s="2853"/>
      <c r="BM336" s="2852" t="str">
        <f t="shared" si="712"/>
        <v>-</v>
      </c>
      <c r="BN336" s="2853"/>
      <c r="BO336" s="2854" t="str">
        <f t="shared" si="713"/>
        <v>-</v>
      </c>
      <c r="BP336" s="2853"/>
      <c r="BQ336" s="2850" t="str">
        <f t="shared" si="714"/>
        <v>-</v>
      </c>
      <c r="BR336" s="3942"/>
      <c r="BS336" s="3922" t="str">
        <f t="shared" si="715"/>
        <v>-</v>
      </c>
      <c r="BT336" s="3921"/>
      <c r="BU336" s="3922" t="str">
        <f t="shared" si="716"/>
        <v>-</v>
      </c>
      <c r="BV336" s="3921"/>
      <c r="BW336" s="3922" t="str">
        <f t="shared" si="717"/>
        <v>-</v>
      </c>
      <c r="BX336" s="3923"/>
      <c r="BY336" s="3922" t="str">
        <f t="shared" si="718"/>
        <v>-</v>
      </c>
      <c r="BZ336" s="3921"/>
      <c r="CA336" s="3922" t="str">
        <f t="shared" si="719"/>
        <v>-</v>
      </c>
      <c r="CB336" s="3923"/>
      <c r="CC336" s="3922" t="str">
        <f t="shared" si="720"/>
        <v>-</v>
      </c>
      <c r="CD336" s="3923"/>
      <c r="CE336" s="2850" t="str">
        <f t="shared" si="721"/>
        <v>-</v>
      </c>
      <c r="CF336" s="2846"/>
      <c r="CG336" s="2855" t="str">
        <f t="shared" si="722"/>
        <v>-</v>
      </c>
      <c r="CH336" s="2851"/>
      <c r="CI336" s="2850" t="str">
        <f t="shared" si="723"/>
        <v>-</v>
      </c>
      <c r="CJ336" s="2846"/>
      <c r="CK336" s="2850" t="str">
        <f t="shared" si="724"/>
        <v>-</v>
      </c>
      <c r="CL336" s="2851"/>
      <c r="CM336" s="2850" t="str">
        <f t="shared" si="725"/>
        <v>-</v>
      </c>
      <c r="CN336" s="2851"/>
      <c r="CO336" s="2855" t="str">
        <f t="shared" si="726"/>
        <v>-</v>
      </c>
      <c r="CP336" s="2851"/>
      <c r="CQ336" s="2855" t="str">
        <f t="shared" si="727"/>
        <v>-</v>
      </c>
      <c r="CR336" s="2851"/>
      <c r="CS336" s="2850" t="str">
        <f t="shared" si="728"/>
        <v>-</v>
      </c>
      <c r="CT336" s="2851"/>
      <c r="CU336" s="2855"/>
      <c r="CV336" s="2851"/>
      <c r="CW336" s="2850" t="str">
        <f t="shared" si="729"/>
        <v>-</v>
      </c>
      <c r="CX336" s="2851"/>
      <c r="CY336" s="2855" t="str">
        <f t="shared" si="730"/>
        <v>-</v>
      </c>
      <c r="CZ336" s="2851"/>
      <c r="DA336" s="2850" t="str">
        <f t="shared" si="731"/>
        <v>-</v>
      </c>
      <c r="DB336" s="2846"/>
      <c r="DC336" s="2855" t="str">
        <f t="shared" si="732"/>
        <v>-</v>
      </c>
      <c r="DD336" s="2851"/>
      <c r="DE336" s="2856">
        <v>45916</v>
      </c>
      <c r="DF336" s="2857">
        <v>4263035</v>
      </c>
      <c r="DG336" s="818">
        <f t="shared" si="733"/>
        <v>0</v>
      </c>
      <c r="DH336" s="2858"/>
      <c r="DI336" s="2850">
        <v>45756</v>
      </c>
      <c r="DJ336" s="373">
        <v>4163131</v>
      </c>
      <c r="DK336" s="2856">
        <f>IF(AU336=2,1,0)</f>
        <v>0</v>
      </c>
      <c r="DL336" s="2857"/>
      <c r="DM336" s="2856">
        <f t="shared" si="741"/>
        <v>0</v>
      </c>
      <c r="DN336" s="2857"/>
      <c r="DO336" s="2855">
        <f t="shared" si="734"/>
        <v>0</v>
      </c>
      <c r="DP336" s="2858"/>
      <c r="DQ336" s="2855">
        <f t="shared" si="735"/>
        <v>0</v>
      </c>
      <c r="DR336" s="2857"/>
      <c r="DS336" s="2855">
        <f t="shared" si="736"/>
        <v>0</v>
      </c>
      <c r="DT336" s="2858"/>
      <c r="DU336" s="2855">
        <f t="shared" si="737"/>
        <v>0</v>
      </c>
      <c r="DV336" s="2857"/>
      <c r="DW336" s="2845">
        <f>IF(AN336=1,1,0)</f>
        <v>0</v>
      </c>
      <c r="DX336" s="2858"/>
      <c r="DY336" s="2850">
        <f t="shared" si="738"/>
        <v>0</v>
      </c>
      <c r="DZ336" s="2857"/>
      <c r="EA336" s="3546">
        <v>45847</v>
      </c>
      <c r="EB336" s="3551">
        <v>4163258</v>
      </c>
      <c r="EC336" s="820">
        <v>45833</v>
      </c>
      <c r="ED336" s="2790">
        <v>4163235</v>
      </c>
      <c r="EE336" s="822">
        <v>45885</v>
      </c>
      <c r="EF336" s="1846">
        <v>4063333</v>
      </c>
      <c r="EG336" s="273"/>
      <c r="EH336" s="274"/>
      <c r="EI336" s="275"/>
      <c r="EJ336" s="276"/>
      <c r="EK336" s="275"/>
      <c r="EL336" s="277"/>
      <c r="EM336" s="829" t="str">
        <f t="shared" si="739"/>
        <v xml:space="preserve"> </v>
      </c>
      <c r="EN336" s="3925"/>
      <c r="EO336" s="3926">
        <f t="shared" si="740"/>
        <v>0</v>
      </c>
      <c r="EP336" s="3927"/>
      <c r="ER336" s="3943"/>
      <c r="ET336" s="2850" t="str">
        <f t="shared" ref="ET336:ET344" si="742">IF($AE336=0,"　",VLOOKUP($AE336,ﾚｰｻﾞOP,60,0))</f>
        <v>-</v>
      </c>
      <c r="EU336" s="2857"/>
      <c r="EV336" s="2850" t="str">
        <f t="shared" ref="EV336:EV344" si="743">IF($AE336=0,"　",VLOOKUP($AE336,ﾚｰｻﾞOP,60,0))</f>
        <v>-</v>
      </c>
      <c r="EW336" s="2857"/>
      <c r="EX336" s="2850"/>
      <c r="EY336" s="2851"/>
      <c r="EZ336" s="2850"/>
      <c r="FA336" s="2851"/>
      <c r="FB336" s="2850"/>
      <c r="FC336" s="2851"/>
      <c r="FD336" s="2850"/>
      <c r="FE336" s="2851"/>
      <c r="FF336" s="2855"/>
      <c r="FG336" s="2851"/>
      <c r="FH336" s="2850"/>
      <c r="FI336" s="2851"/>
      <c r="FJ336" s="154" t="str">
        <f t="shared" ref="FJ336:FJ344" si="744">IF($AE336=0,"　",VLOOKUP($AE336,ﾚｰｻﾞOP,67,0))</f>
        <v>-</v>
      </c>
      <c r="FK336" s="2857"/>
      <c r="FL336" s="155" t="str">
        <f t="shared" si="707"/>
        <v>-</v>
      </c>
      <c r="FM336" s="2846"/>
      <c r="FN336" s="2850"/>
      <c r="FO336" s="2851"/>
      <c r="FP336" s="2850"/>
      <c r="FQ336" s="2851"/>
      <c r="FS336" s="3944"/>
      <c r="FT336" s="3945"/>
    </row>
    <row r="337" spans="1:176" ht="18.600000000000001" customHeight="1">
      <c r="A337" s="228">
        <f t="shared" si="634"/>
        <v>327</v>
      </c>
      <c r="B337" s="343" t="str">
        <f t="shared" si="708"/>
        <v>4IE</v>
      </c>
      <c r="C337" s="3724">
        <v>45962</v>
      </c>
      <c r="D337" s="3699" t="s">
        <v>40</v>
      </c>
      <c r="E337" s="3700" t="s">
        <v>1249</v>
      </c>
      <c r="F337" s="3701" t="s">
        <v>1351</v>
      </c>
      <c r="G337" s="3946"/>
      <c r="H337" s="3336" t="s">
        <v>630</v>
      </c>
      <c r="I337" s="3337" t="s">
        <v>48</v>
      </c>
      <c r="J337" s="3337" t="s">
        <v>0</v>
      </c>
      <c r="K337" s="3338" t="s">
        <v>503</v>
      </c>
      <c r="L337" s="3947"/>
      <c r="M337" s="352">
        <v>45918</v>
      </c>
      <c r="N337" s="3948">
        <v>45916</v>
      </c>
      <c r="O337" s="3949">
        <v>45919</v>
      </c>
      <c r="P337" s="3948">
        <v>45917</v>
      </c>
      <c r="Q337" s="3949">
        <v>45920</v>
      </c>
      <c r="R337" s="3948">
        <v>45919</v>
      </c>
      <c r="S337" s="3949">
        <v>45920</v>
      </c>
      <c r="T337" s="3948">
        <v>45919</v>
      </c>
      <c r="U337" s="3950">
        <v>45925</v>
      </c>
      <c r="V337" s="3948">
        <v>45924</v>
      </c>
      <c r="W337" s="3951">
        <v>45927</v>
      </c>
      <c r="X337" s="3952">
        <v>45927</v>
      </c>
      <c r="Y337" s="3953">
        <v>45930</v>
      </c>
      <c r="Z337" s="3953">
        <v>45930</v>
      </c>
      <c r="AA337" s="3954"/>
      <c r="AB337" s="3953"/>
      <c r="AC337" s="251" t="s">
        <v>633</v>
      </c>
      <c r="AD337" s="3955"/>
      <c r="AE337" s="3956">
        <v>2</v>
      </c>
      <c r="AF337" s="363" t="str">
        <f t="shared" si="709"/>
        <v>4IE</v>
      </c>
      <c r="AG337" s="3957">
        <v>1</v>
      </c>
      <c r="AH337" s="3957"/>
      <c r="AI337" s="3957"/>
      <c r="AJ337" s="3957"/>
      <c r="AK337" s="3957"/>
      <c r="AL337" s="3957"/>
      <c r="AM337" s="3957"/>
      <c r="AN337" s="3957"/>
      <c r="AO337" s="3957"/>
      <c r="AP337" s="3958">
        <v>1</v>
      </c>
      <c r="AQ337" s="3957">
        <v>1</v>
      </c>
      <c r="AR337" s="3957">
        <v>1</v>
      </c>
      <c r="AS337" s="3957"/>
      <c r="AT337" s="3957"/>
      <c r="AU337" s="2843">
        <f t="shared" si="710"/>
        <v>0</v>
      </c>
      <c r="AV337" s="3959"/>
      <c r="AW337" s="590">
        <v>45903</v>
      </c>
      <c r="AX337" s="369">
        <v>4163289</v>
      </c>
      <c r="AY337" s="2847">
        <v>45903</v>
      </c>
      <c r="AZ337" s="367">
        <v>4163290</v>
      </c>
      <c r="BA337" s="154">
        <v>45903</v>
      </c>
      <c r="BB337" s="367">
        <v>4163291</v>
      </c>
      <c r="BC337" s="154">
        <v>45903</v>
      </c>
      <c r="BD337" s="3439">
        <v>4163292</v>
      </c>
      <c r="BE337" s="154">
        <v>45903</v>
      </c>
      <c r="BF337" s="3440">
        <v>4163293</v>
      </c>
      <c r="BG337" s="368">
        <v>45903</v>
      </c>
      <c r="BH337" s="367">
        <v>4163294</v>
      </c>
      <c r="BI337" s="154">
        <v>45917</v>
      </c>
      <c r="BJ337" s="3675">
        <v>4163305</v>
      </c>
      <c r="BK337" s="2852" t="str">
        <f t="shared" si="711"/>
        <v>-</v>
      </c>
      <c r="BL337" s="2853"/>
      <c r="BM337" s="2852" t="str">
        <f t="shared" si="712"/>
        <v>-</v>
      </c>
      <c r="BN337" s="2853"/>
      <c r="BO337" s="2854" t="str">
        <f t="shared" si="713"/>
        <v>-</v>
      </c>
      <c r="BP337" s="2853"/>
      <c r="BQ337" s="2850" t="str">
        <f t="shared" si="714"/>
        <v>-</v>
      </c>
      <c r="BR337" s="3960"/>
      <c r="BS337" s="3922" t="str">
        <f t="shared" si="715"/>
        <v>-</v>
      </c>
      <c r="BT337" s="3921"/>
      <c r="BU337" s="3922" t="str">
        <f t="shared" si="716"/>
        <v>-</v>
      </c>
      <c r="BV337" s="3921"/>
      <c r="BW337" s="3922" t="str">
        <f t="shared" si="717"/>
        <v>-</v>
      </c>
      <c r="BX337" s="3923"/>
      <c r="BY337" s="3922" t="str">
        <f t="shared" si="718"/>
        <v>-</v>
      </c>
      <c r="BZ337" s="3921"/>
      <c r="CA337" s="3922" t="str">
        <f t="shared" si="719"/>
        <v>-</v>
      </c>
      <c r="CB337" s="3923"/>
      <c r="CC337" s="3922" t="str">
        <f t="shared" si="720"/>
        <v>-</v>
      </c>
      <c r="CD337" s="3923"/>
      <c r="CE337" s="2850" t="str">
        <f t="shared" si="721"/>
        <v>-</v>
      </c>
      <c r="CF337" s="2846"/>
      <c r="CG337" s="2855" t="str">
        <f t="shared" si="722"/>
        <v>-</v>
      </c>
      <c r="CH337" s="2851"/>
      <c r="CI337" s="2850" t="str">
        <f t="shared" si="723"/>
        <v>-</v>
      </c>
      <c r="CJ337" s="2846"/>
      <c r="CK337" s="2850" t="str">
        <f t="shared" si="724"/>
        <v>-</v>
      </c>
      <c r="CL337" s="2851"/>
      <c r="CM337" s="2850" t="str">
        <f t="shared" si="725"/>
        <v>-</v>
      </c>
      <c r="CN337" s="2851"/>
      <c r="CO337" s="2855" t="str">
        <f t="shared" si="726"/>
        <v>-</v>
      </c>
      <c r="CP337" s="2851"/>
      <c r="CQ337" s="2855" t="str">
        <f t="shared" si="727"/>
        <v>-</v>
      </c>
      <c r="CR337" s="2851"/>
      <c r="CS337" s="2850" t="str">
        <f t="shared" si="728"/>
        <v>-</v>
      </c>
      <c r="CT337" s="2851"/>
      <c r="CU337" s="2855"/>
      <c r="CV337" s="2851"/>
      <c r="CW337" s="2850" t="str">
        <f t="shared" si="729"/>
        <v>-</v>
      </c>
      <c r="CX337" s="2851"/>
      <c r="CY337" s="2855" t="str">
        <f t="shared" si="730"/>
        <v>-</v>
      </c>
      <c r="CZ337" s="2851"/>
      <c r="DA337" s="2850" t="str">
        <f t="shared" si="731"/>
        <v>-</v>
      </c>
      <c r="DB337" s="2846"/>
      <c r="DC337" s="2855" t="str">
        <f t="shared" si="732"/>
        <v>-</v>
      </c>
      <c r="DD337" s="2851"/>
      <c r="DE337" s="2856">
        <v>45916</v>
      </c>
      <c r="DF337" s="2857">
        <v>4263035</v>
      </c>
      <c r="DG337" s="818">
        <f t="shared" si="733"/>
        <v>0</v>
      </c>
      <c r="DH337" s="2858"/>
      <c r="DI337" s="2850">
        <v>45756</v>
      </c>
      <c r="DJ337" s="373">
        <v>4163131</v>
      </c>
      <c r="DK337" s="2856">
        <f>IF(AU337=2,1,0)</f>
        <v>0</v>
      </c>
      <c r="DL337" s="2857"/>
      <c r="DM337" s="2856">
        <f t="shared" si="741"/>
        <v>0</v>
      </c>
      <c r="DN337" s="2857"/>
      <c r="DO337" s="2855">
        <f t="shared" si="734"/>
        <v>0</v>
      </c>
      <c r="DP337" s="2858"/>
      <c r="DQ337" s="2855">
        <f t="shared" si="735"/>
        <v>0</v>
      </c>
      <c r="DR337" s="2857"/>
      <c r="DS337" s="2855">
        <f t="shared" si="736"/>
        <v>0</v>
      </c>
      <c r="DT337" s="2858"/>
      <c r="DU337" s="2855">
        <f t="shared" si="737"/>
        <v>0</v>
      </c>
      <c r="DV337" s="2857"/>
      <c r="DW337" s="2845">
        <f>IF(AN337=1,1,0)</f>
        <v>0</v>
      </c>
      <c r="DX337" s="2858"/>
      <c r="DY337" s="2850">
        <f t="shared" si="738"/>
        <v>0</v>
      </c>
      <c r="DZ337" s="2857"/>
      <c r="EA337" s="3546">
        <v>45847</v>
      </c>
      <c r="EB337" s="3551">
        <v>4163258</v>
      </c>
      <c r="EC337" s="820">
        <v>45833</v>
      </c>
      <c r="ED337" s="2790">
        <v>4163235</v>
      </c>
      <c r="EE337" s="822">
        <v>45885</v>
      </c>
      <c r="EF337" s="1846">
        <v>4063333</v>
      </c>
      <c r="EG337" s="273"/>
      <c r="EH337" s="274"/>
      <c r="EI337" s="275"/>
      <c r="EJ337" s="276"/>
      <c r="EK337" s="275"/>
      <c r="EL337" s="277"/>
      <c r="EM337" s="829" t="str">
        <f t="shared" si="739"/>
        <v xml:space="preserve"> </v>
      </c>
      <c r="EN337" s="3925"/>
      <c r="EO337" s="3926">
        <f t="shared" si="740"/>
        <v>0</v>
      </c>
      <c r="EP337" s="3927"/>
      <c r="ER337" s="3961"/>
      <c r="ET337" s="2850" t="str">
        <f t="shared" si="742"/>
        <v>-</v>
      </c>
      <c r="EU337" s="2857"/>
      <c r="EV337" s="2850" t="str">
        <f t="shared" si="743"/>
        <v>-</v>
      </c>
      <c r="EW337" s="2857"/>
      <c r="EX337" s="2850"/>
      <c r="EY337" s="2851"/>
      <c r="EZ337" s="2850"/>
      <c r="FA337" s="2851"/>
      <c r="FB337" s="2850"/>
      <c r="FC337" s="2851"/>
      <c r="FD337" s="2850"/>
      <c r="FE337" s="2851"/>
      <c r="FF337" s="2855"/>
      <c r="FG337" s="2851"/>
      <c r="FH337" s="2850"/>
      <c r="FI337" s="2851"/>
      <c r="FJ337" s="154" t="str">
        <f t="shared" si="744"/>
        <v>-</v>
      </c>
      <c r="FK337" s="2857"/>
      <c r="FL337" s="155" t="str">
        <f t="shared" si="707"/>
        <v>-</v>
      </c>
      <c r="FM337" s="2846"/>
      <c r="FN337" s="2850"/>
      <c r="FO337" s="2851"/>
      <c r="FP337" s="2850"/>
      <c r="FQ337" s="2851"/>
      <c r="FS337" s="3962"/>
      <c r="FT337" s="3963"/>
    </row>
    <row r="338" spans="1:176" ht="18.600000000000001" customHeight="1">
      <c r="A338" s="228">
        <f t="shared" si="634"/>
        <v>328</v>
      </c>
      <c r="B338" s="343" t="str">
        <f t="shared" si="708"/>
        <v>4IE</v>
      </c>
      <c r="C338" s="2825">
        <v>45931</v>
      </c>
      <c r="D338" s="3528" t="s">
        <v>34</v>
      </c>
      <c r="E338" s="3529" t="s">
        <v>1171</v>
      </c>
      <c r="F338" s="3964" t="s">
        <v>1293</v>
      </c>
      <c r="G338" s="3965"/>
      <c r="H338" s="3281" t="s">
        <v>631</v>
      </c>
      <c r="I338" s="3966" t="s">
        <v>61</v>
      </c>
      <c r="J338" s="3966" t="s">
        <v>1232</v>
      </c>
      <c r="K338" s="3315" t="s">
        <v>11</v>
      </c>
      <c r="L338" s="3967"/>
      <c r="M338" s="352">
        <v>45919</v>
      </c>
      <c r="N338" s="3968">
        <v>45916</v>
      </c>
      <c r="O338" s="3969">
        <v>45920</v>
      </c>
      <c r="P338" s="3968">
        <v>45917</v>
      </c>
      <c r="Q338" s="3969">
        <v>45924</v>
      </c>
      <c r="R338" s="3968">
        <v>45920</v>
      </c>
      <c r="S338" s="3969">
        <v>45924</v>
      </c>
      <c r="T338" s="3968">
        <v>45920</v>
      </c>
      <c r="U338" s="3970">
        <v>45926</v>
      </c>
      <c r="V338" s="3968">
        <v>45926</v>
      </c>
      <c r="W338" s="3971">
        <v>45930</v>
      </c>
      <c r="X338" s="3972">
        <v>45927</v>
      </c>
      <c r="Y338" s="3973">
        <v>45932</v>
      </c>
      <c r="Z338" s="3973">
        <v>45931</v>
      </c>
      <c r="AA338" s="3974"/>
      <c r="AB338" s="3973"/>
      <c r="AC338" s="251" t="s">
        <v>633</v>
      </c>
      <c r="AD338" s="3975"/>
      <c r="AE338" s="3976">
        <v>3</v>
      </c>
      <c r="AF338" s="363" t="str">
        <f t="shared" si="709"/>
        <v>4IE</v>
      </c>
      <c r="AG338" s="3977"/>
      <c r="AH338" s="3977"/>
      <c r="AI338" s="3977">
        <v>1</v>
      </c>
      <c r="AJ338" s="3977"/>
      <c r="AK338" s="3977"/>
      <c r="AL338" s="3977"/>
      <c r="AM338" s="3977"/>
      <c r="AN338" s="3977">
        <v>1</v>
      </c>
      <c r="AO338" s="3977"/>
      <c r="AP338" s="3978">
        <v>1</v>
      </c>
      <c r="AQ338" s="3977">
        <v>1</v>
      </c>
      <c r="AR338" s="3977">
        <v>1</v>
      </c>
      <c r="AS338" s="3977"/>
      <c r="AT338" s="3977"/>
      <c r="AU338" s="2843">
        <f t="shared" si="710"/>
        <v>2</v>
      </c>
      <c r="AV338" s="3979">
        <f t="shared" ref="AV338:AV401" si="745">IF(AE338=0,0,(AR338*1)+(AS338*100))</f>
        <v>1</v>
      </c>
      <c r="AW338" s="590">
        <v>45903</v>
      </c>
      <c r="AX338" s="369">
        <v>4163289</v>
      </c>
      <c r="AY338" s="2847">
        <v>45903</v>
      </c>
      <c r="AZ338" s="367">
        <v>4163290</v>
      </c>
      <c r="BA338" s="154">
        <v>45903</v>
      </c>
      <c r="BB338" s="367">
        <v>4163291</v>
      </c>
      <c r="BC338" s="154">
        <v>45903</v>
      </c>
      <c r="BD338" s="3439">
        <v>4163292</v>
      </c>
      <c r="BE338" s="154">
        <v>45903</v>
      </c>
      <c r="BF338" s="3440">
        <v>4163293</v>
      </c>
      <c r="BG338" s="368">
        <v>45903</v>
      </c>
      <c r="BH338" s="367">
        <v>4163294</v>
      </c>
      <c r="BI338" s="154">
        <v>45917</v>
      </c>
      <c r="BJ338" s="3675">
        <v>4163305</v>
      </c>
      <c r="BK338" s="2852" t="str">
        <f t="shared" si="711"/>
        <v>-</v>
      </c>
      <c r="BL338" s="2853"/>
      <c r="BM338" s="2852" t="str">
        <f t="shared" si="712"/>
        <v>-</v>
      </c>
      <c r="BN338" s="2853"/>
      <c r="BO338" s="2854" t="str">
        <f t="shared" si="713"/>
        <v>-</v>
      </c>
      <c r="BP338" s="2853"/>
      <c r="BQ338" s="2850" t="str">
        <f t="shared" si="714"/>
        <v>-</v>
      </c>
      <c r="BR338" s="3980"/>
      <c r="BS338" s="3922" t="str">
        <f t="shared" si="715"/>
        <v>-</v>
      </c>
      <c r="BT338" s="3921"/>
      <c r="BU338" s="3922" t="str">
        <f t="shared" si="716"/>
        <v>-</v>
      </c>
      <c r="BV338" s="3921"/>
      <c r="BW338" s="3922" t="str">
        <f t="shared" si="717"/>
        <v>-</v>
      </c>
      <c r="BX338" s="3923"/>
      <c r="BY338" s="3922" t="str">
        <f t="shared" si="718"/>
        <v>-</v>
      </c>
      <c r="BZ338" s="3921"/>
      <c r="CA338" s="3922" t="str">
        <f t="shared" si="719"/>
        <v>-</v>
      </c>
      <c r="CB338" s="3923"/>
      <c r="CC338" s="3922" t="str">
        <f t="shared" si="720"/>
        <v>-</v>
      </c>
      <c r="CD338" s="3923"/>
      <c r="CE338" s="2850" t="str">
        <f t="shared" si="721"/>
        <v>-</v>
      </c>
      <c r="CF338" s="2846"/>
      <c r="CG338" s="2855" t="str">
        <f t="shared" si="722"/>
        <v>-</v>
      </c>
      <c r="CH338" s="2851"/>
      <c r="CI338" s="2850" t="str">
        <f t="shared" si="723"/>
        <v>-</v>
      </c>
      <c r="CJ338" s="2846"/>
      <c r="CK338" s="2850" t="str">
        <f t="shared" si="724"/>
        <v>-</v>
      </c>
      <c r="CL338" s="2851"/>
      <c r="CM338" s="2850" t="str">
        <f t="shared" si="725"/>
        <v>-</v>
      </c>
      <c r="CN338" s="2851"/>
      <c r="CO338" s="2855" t="str">
        <f t="shared" si="726"/>
        <v>-</v>
      </c>
      <c r="CP338" s="2851"/>
      <c r="CQ338" s="2855" t="str">
        <f t="shared" si="727"/>
        <v>-</v>
      </c>
      <c r="CR338" s="2851"/>
      <c r="CS338" s="2850" t="str">
        <f t="shared" si="728"/>
        <v>-</v>
      </c>
      <c r="CT338" s="2851"/>
      <c r="CU338" s="2855"/>
      <c r="CV338" s="2851"/>
      <c r="CW338" s="2850" t="str">
        <f t="shared" si="729"/>
        <v>-</v>
      </c>
      <c r="CX338" s="2851"/>
      <c r="CY338" s="2855" t="str">
        <f t="shared" si="730"/>
        <v>-</v>
      </c>
      <c r="CZ338" s="2851"/>
      <c r="DA338" s="2850" t="str">
        <f t="shared" si="731"/>
        <v>-</v>
      </c>
      <c r="DB338" s="2846"/>
      <c r="DC338" s="2855" t="str">
        <f t="shared" si="732"/>
        <v>-</v>
      </c>
      <c r="DD338" s="2851"/>
      <c r="DE338" s="2856">
        <f>IF(AG338=1,1,0)</f>
        <v>0</v>
      </c>
      <c r="DF338" s="2857"/>
      <c r="DG338" s="818">
        <f t="shared" si="733"/>
        <v>0</v>
      </c>
      <c r="DH338" s="2858"/>
      <c r="DI338" s="2850">
        <f>IF(AG338=1,1,0)</f>
        <v>0</v>
      </c>
      <c r="DJ338" s="2857"/>
      <c r="DK338" s="3981">
        <v>45756</v>
      </c>
      <c r="DL338" s="2396">
        <v>4163128</v>
      </c>
      <c r="DM338" s="2856">
        <f t="shared" si="741"/>
        <v>0</v>
      </c>
      <c r="DN338" s="2857"/>
      <c r="DO338" s="2855">
        <f t="shared" si="734"/>
        <v>0</v>
      </c>
      <c r="DP338" s="2858"/>
      <c r="DQ338" s="2855">
        <f t="shared" si="735"/>
        <v>0</v>
      </c>
      <c r="DR338" s="2857"/>
      <c r="DS338" s="2855">
        <f t="shared" si="736"/>
        <v>0</v>
      </c>
      <c r="DT338" s="2858"/>
      <c r="DU338" s="2855">
        <f t="shared" si="737"/>
        <v>0</v>
      </c>
      <c r="DV338" s="2857"/>
      <c r="DW338" s="3982">
        <v>45833</v>
      </c>
      <c r="DX338" s="3983">
        <v>4163232</v>
      </c>
      <c r="DY338" s="2850">
        <f t="shared" si="738"/>
        <v>0</v>
      </c>
      <c r="DZ338" s="2857"/>
      <c r="EA338" s="3984">
        <v>45847</v>
      </c>
      <c r="EB338" s="3985">
        <v>4163258</v>
      </c>
      <c r="EC338" s="3986">
        <v>45833</v>
      </c>
      <c r="ED338" s="3987">
        <v>4163235</v>
      </c>
      <c r="EE338" s="3988">
        <v>45520</v>
      </c>
      <c r="EF338" s="3989">
        <v>4063333</v>
      </c>
      <c r="EG338" s="273"/>
      <c r="EH338" s="274"/>
      <c r="EI338" s="275"/>
      <c r="EJ338" s="276"/>
      <c r="EK338" s="275"/>
      <c r="EL338" s="277"/>
      <c r="EM338" s="829" t="str">
        <f t="shared" si="739"/>
        <v xml:space="preserve"> </v>
      </c>
      <c r="EN338" s="3925"/>
      <c r="EO338" s="3926">
        <f t="shared" si="740"/>
        <v>0</v>
      </c>
      <c r="EP338" s="3927"/>
      <c r="ER338" s="3990"/>
      <c r="ET338" s="2850" t="str">
        <f t="shared" si="742"/>
        <v>-</v>
      </c>
      <c r="EU338" s="2857"/>
      <c r="EV338" s="2850" t="str">
        <f t="shared" si="743"/>
        <v>-</v>
      </c>
      <c r="EW338" s="2857"/>
      <c r="EX338" s="2850"/>
      <c r="EY338" s="2851"/>
      <c r="EZ338" s="2850"/>
      <c r="FA338" s="2851"/>
      <c r="FB338" s="2850"/>
      <c r="FC338" s="2851"/>
      <c r="FD338" s="2850"/>
      <c r="FE338" s="2851"/>
      <c r="FF338" s="2855"/>
      <c r="FG338" s="2851"/>
      <c r="FH338" s="2850"/>
      <c r="FI338" s="2851"/>
      <c r="FJ338" s="154" t="str">
        <f t="shared" si="744"/>
        <v>-</v>
      </c>
      <c r="FK338" s="2857"/>
      <c r="FL338" s="155" t="str">
        <f t="shared" si="707"/>
        <v>-</v>
      </c>
      <c r="FM338" s="2846"/>
      <c r="FN338" s="2850"/>
      <c r="FO338" s="2851"/>
      <c r="FP338" s="2850"/>
      <c r="FQ338" s="2851"/>
      <c r="FS338" s="3991"/>
      <c r="FT338" s="3992"/>
    </row>
    <row r="339" spans="1:176" ht="18.600000000000001" customHeight="1">
      <c r="A339" s="228">
        <f t="shared" si="634"/>
        <v>329</v>
      </c>
      <c r="B339" s="343" t="str">
        <f t="shared" si="708"/>
        <v>4IE</v>
      </c>
      <c r="C339" s="2825">
        <v>45931</v>
      </c>
      <c r="D339" s="3528" t="s">
        <v>62</v>
      </c>
      <c r="E339" s="3529" t="s">
        <v>1163</v>
      </c>
      <c r="F339" s="3993" t="s">
        <v>1285</v>
      </c>
      <c r="G339" s="3994"/>
      <c r="H339" s="3281" t="s">
        <v>631</v>
      </c>
      <c r="I339" s="3995" t="s">
        <v>61</v>
      </c>
      <c r="J339" s="3995" t="s">
        <v>1231</v>
      </c>
      <c r="K339" s="3315" t="s">
        <v>11</v>
      </c>
      <c r="L339" s="3996"/>
      <c r="M339" s="352">
        <v>45919</v>
      </c>
      <c r="N339" s="3997">
        <v>45918</v>
      </c>
      <c r="O339" s="3998">
        <v>45920</v>
      </c>
      <c r="P339" s="3997">
        <v>45919</v>
      </c>
      <c r="Q339" s="3998">
        <v>45924</v>
      </c>
      <c r="R339" s="3997">
        <v>45924</v>
      </c>
      <c r="S339" s="3998">
        <v>45924</v>
      </c>
      <c r="T339" s="3997">
        <v>45924</v>
      </c>
      <c r="U339" s="3999">
        <v>45926</v>
      </c>
      <c r="V339" s="3997">
        <v>45925</v>
      </c>
      <c r="W339" s="4000">
        <v>45930</v>
      </c>
      <c r="X339" s="4001">
        <v>45930</v>
      </c>
      <c r="Y339" s="3765">
        <v>45931</v>
      </c>
      <c r="Z339" s="4002">
        <v>45931</v>
      </c>
      <c r="AA339" s="4003"/>
      <c r="AB339" s="4002"/>
      <c r="AC339" s="251" t="s">
        <v>633</v>
      </c>
      <c r="AD339" s="4004"/>
      <c r="AE339" s="4005">
        <v>2</v>
      </c>
      <c r="AF339" s="363" t="str">
        <f t="shared" si="709"/>
        <v>4IE</v>
      </c>
      <c r="AG339" s="4006"/>
      <c r="AH339" s="4006"/>
      <c r="AI339" s="4006">
        <v>1</v>
      </c>
      <c r="AJ339" s="4006"/>
      <c r="AK339" s="4006"/>
      <c r="AL339" s="4006"/>
      <c r="AM339" s="4006"/>
      <c r="AN339" s="4006">
        <v>1</v>
      </c>
      <c r="AO339" s="4006"/>
      <c r="AP339" s="4007">
        <v>1</v>
      </c>
      <c r="AQ339" s="4006">
        <v>1</v>
      </c>
      <c r="AR339" s="4006">
        <v>1</v>
      </c>
      <c r="AS339" s="4006"/>
      <c r="AT339" s="4006"/>
      <c r="AU339" s="2843">
        <f t="shared" si="710"/>
        <v>2</v>
      </c>
      <c r="AV339" s="4008">
        <f t="shared" si="745"/>
        <v>1</v>
      </c>
      <c r="AW339" s="590">
        <v>45903</v>
      </c>
      <c r="AX339" s="369">
        <v>4163289</v>
      </c>
      <c r="AY339" s="2847">
        <v>45903</v>
      </c>
      <c r="AZ339" s="367">
        <v>4163290</v>
      </c>
      <c r="BA339" s="154">
        <v>45903</v>
      </c>
      <c r="BB339" s="367">
        <v>4163291</v>
      </c>
      <c r="BC339" s="154">
        <v>45903</v>
      </c>
      <c r="BD339" s="3439">
        <v>4163292</v>
      </c>
      <c r="BE339" s="154">
        <v>45903</v>
      </c>
      <c r="BF339" s="3440">
        <v>4163293</v>
      </c>
      <c r="BG339" s="368">
        <v>45903</v>
      </c>
      <c r="BH339" s="367">
        <v>4163294</v>
      </c>
      <c r="BI339" s="154">
        <v>45917</v>
      </c>
      <c r="BJ339" s="3675">
        <v>4163305</v>
      </c>
      <c r="BK339" s="2852" t="str">
        <f t="shared" si="711"/>
        <v>-</v>
      </c>
      <c r="BL339" s="2853"/>
      <c r="BM339" s="2852" t="str">
        <f t="shared" si="712"/>
        <v>-</v>
      </c>
      <c r="BN339" s="2853"/>
      <c r="BO339" s="2854" t="str">
        <f t="shared" si="713"/>
        <v>-</v>
      </c>
      <c r="BP339" s="2853"/>
      <c r="BQ339" s="2850" t="str">
        <f t="shared" si="714"/>
        <v>-</v>
      </c>
      <c r="BR339" s="4009"/>
      <c r="BS339" s="4010" t="str">
        <f t="shared" si="715"/>
        <v>-</v>
      </c>
      <c r="BT339" s="4009"/>
      <c r="BU339" s="4010" t="str">
        <f t="shared" si="716"/>
        <v>-</v>
      </c>
      <c r="BV339" s="4009"/>
      <c r="BW339" s="4010" t="str">
        <f t="shared" si="717"/>
        <v>-</v>
      </c>
      <c r="BX339" s="4011"/>
      <c r="BY339" s="4010" t="str">
        <f t="shared" si="718"/>
        <v>-</v>
      </c>
      <c r="BZ339" s="4009"/>
      <c r="CA339" s="4010" t="str">
        <f t="shared" si="719"/>
        <v>-</v>
      </c>
      <c r="CB339" s="4011"/>
      <c r="CC339" s="4010" t="str">
        <f t="shared" si="720"/>
        <v>-</v>
      </c>
      <c r="CD339" s="4011"/>
      <c r="CE339" s="2850" t="str">
        <f t="shared" si="721"/>
        <v>-</v>
      </c>
      <c r="CF339" s="2846"/>
      <c r="CG339" s="2855" t="str">
        <f t="shared" si="722"/>
        <v>-</v>
      </c>
      <c r="CH339" s="2851"/>
      <c r="CI339" s="2850" t="str">
        <f t="shared" si="723"/>
        <v>-</v>
      </c>
      <c r="CJ339" s="2846"/>
      <c r="CK339" s="2850" t="str">
        <f t="shared" si="724"/>
        <v>-</v>
      </c>
      <c r="CL339" s="2851"/>
      <c r="CM339" s="2850" t="str">
        <f t="shared" si="725"/>
        <v>-</v>
      </c>
      <c r="CN339" s="2851"/>
      <c r="CO339" s="2855" t="str">
        <f t="shared" si="726"/>
        <v>-</v>
      </c>
      <c r="CP339" s="2851"/>
      <c r="CQ339" s="2855" t="str">
        <f t="shared" si="727"/>
        <v>-</v>
      </c>
      <c r="CR339" s="2851"/>
      <c r="CS339" s="2850" t="str">
        <f t="shared" si="728"/>
        <v>-</v>
      </c>
      <c r="CT339" s="2851"/>
      <c r="CU339" s="2855"/>
      <c r="CV339" s="2851"/>
      <c r="CW339" s="2850" t="str">
        <f t="shared" si="729"/>
        <v>-</v>
      </c>
      <c r="CX339" s="2851"/>
      <c r="CY339" s="2855" t="str">
        <f t="shared" si="730"/>
        <v>-</v>
      </c>
      <c r="CZ339" s="2851"/>
      <c r="DA339" s="2850" t="str">
        <f t="shared" si="731"/>
        <v>-</v>
      </c>
      <c r="DB339" s="2846"/>
      <c r="DC339" s="2855" t="str">
        <f t="shared" si="732"/>
        <v>-</v>
      </c>
      <c r="DD339" s="2851"/>
      <c r="DE339" s="2856">
        <f>IF(AG339=1,1,0)</f>
        <v>0</v>
      </c>
      <c r="DF339" s="2857"/>
      <c r="DG339" s="818">
        <f t="shared" si="733"/>
        <v>0</v>
      </c>
      <c r="DH339" s="2858"/>
      <c r="DI339" s="2850">
        <f>IF(AG339=1,1,0)</f>
        <v>0</v>
      </c>
      <c r="DJ339" s="2857"/>
      <c r="DK339" s="2856">
        <v>45756</v>
      </c>
      <c r="DL339" s="2396">
        <v>4163128</v>
      </c>
      <c r="DM339" s="2856">
        <f t="shared" si="741"/>
        <v>0</v>
      </c>
      <c r="DN339" s="2857"/>
      <c r="DO339" s="2855">
        <f t="shared" si="734"/>
        <v>0</v>
      </c>
      <c r="DP339" s="2858"/>
      <c r="DQ339" s="2855">
        <f t="shared" si="735"/>
        <v>0</v>
      </c>
      <c r="DR339" s="2857"/>
      <c r="DS339" s="2855">
        <f t="shared" si="736"/>
        <v>0</v>
      </c>
      <c r="DT339" s="2858"/>
      <c r="DU339" s="2855">
        <f t="shared" si="737"/>
        <v>0</v>
      </c>
      <c r="DV339" s="2857"/>
      <c r="DW339" s="368">
        <v>45833</v>
      </c>
      <c r="DX339" s="372">
        <v>4163232</v>
      </c>
      <c r="DY339" s="2850">
        <f t="shared" si="738"/>
        <v>0</v>
      </c>
      <c r="DZ339" s="2857"/>
      <c r="EA339" s="2852">
        <v>45847</v>
      </c>
      <c r="EB339" s="3329">
        <v>4163258</v>
      </c>
      <c r="EC339" s="820">
        <v>45889</v>
      </c>
      <c r="ED339" s="2790">
        <v>4163309</v>
      </c>
      <c r="EE339" s="822">
        <v>45520</v>
      </c>
      <c r="EF339" s="1846">
        <v>4063333</v>
      </c>
      <c r="EG339" s="273"/>
      <c r="EH339" s="274"/>
      <c r="EI339" s="275"/>
      <c r="EJ339" s="276"/>
      <c r="EK339" s="275"/>
      <c r="EL339" s="277"/>
      <c r="EM339" s="829" t="str">
        <f t="shared" si="739"/>
        <v xml:space="preserve"> </v>
      </c>
      <c r="EN339" s="4012"/>
      <c r="EO339" s="4013">
        <f t="shared" si="740"/>
        <v>0</v>
      </c>
      <c r="EP339" s="4014"/>
      <c r="ER339" s="4015"/>
      <c r="ET339" s="2850" t="str">
        <f t="shared" si="742"/>
        <v>-</v>
      </c>
      <c r="EU339" s="2857"/>
      <c r="EV339" s="2850" t="str">
        <f t="shared" si="743"/>
        <v>-</v>
      </c>
      <c r="EW339" s="2857"/>
      <c r="EX339" s="2850"/>
      <c r="EY339" s="2851"/>
      <c r="EZ339" s="2850"/>
      <c r="FA339" s="2851"/>
      <c r="FB339" s="2850"/>
      <c r="FC339" s="2851"/>
      <c r="FD339" s="2850"/>
      <c r="FE339" s="2851"/>
      <c r="FF339" s="2855"/>
      <c r="FG339" s="2851"/>
      <c r="FH339" s="2850"/>
      <c r="FI339" s="2851"/>
      <c r="FJ339" s="154" t="str">
        <f t="shared" si="744"/>
        <v>-</v>
      </c>
      <c r="FK339" s="2857"/>
      <c r="FL339" s="155" t="str">
        <f t="shared" si="707"/>
        <v>-</v>
      </c>
      <c r="FM339" s="2846"/>
      <c r="FN339" s="2850"/>
      <c r="FO339" s="2851"/>
      <c r="FP339" s="2850"/>
      <c r="FQ339" s="2851"/>
      <c r="FS339" s="4010"/>
      <c r="FT339" s="4011"/>
    </row>
    <row r="340" spans="1:176" ht="18.600000000000001" customHeight="1">
      <c r="A340" s="228">
        <f t="shared" si="634"/>
        <v>330</v>
      </c>
      <c r="B340" s="343" t="str">
        <f t="shared" si="708"/>
        <v>4IE</v>
      </c>
      <c r="C340" s="3724">
        <v>45962</v>
      </c>
      <c r="D340" s="3699" t="s">
        <v>40</v>
      </c>
      <c r="E340" s="3700" t="s">
        <v>1250</v>
      </c>
      <c r="F340" s="3701" t="s">
        <v>1352</v>
      </c>
      <c r="G340" s="4016"/>
      <c r="H340" s="3336" t="s">
        <v>630</v>
      </c>
      <c r="I340" s="3337" t="s">
        <v>48</v>
      </c>
      <c r="J340" s="3337" t="s">
        <v>0</v>
      </c>
      <c r="K340" s="3338" t="s">
        <v>503</v>
      </c>
      <c r="L340" s="4017"/>
      <c r="M340" s="352">
        <v>45919</v>
      </c>
      <c r="N340" s="4018">
        <v>45918</v>
      </c>
      <c r="O340" s="4019">
        <v>45920</v>
      </c>
      <c r="P340" s="4018">
        <v>45919</v>
      </c>
      <c r="Q340" s="4019">
        <v>45924</v>
      </c>
      <c r="R340" s="4018">
        <v>45925</v>
      </c>
      <c r="S340" s="4019">
        <v>45924</v>
      </c>
      <c r="T340" s="4018">
        <v>45924</v>
      </c>
      <c r="U340" s="4020">
        <v>45926</v>
      </c>
      <c r="V340" s="4018">
        <v>45926</v>
      </c>
      <c r="W340" s="4021">
        <v>45930</v>
      </c>
      <c r="X340" s="4022">
        <v>45930</v>
      </c>
      <c r="Y340" s="4023">
        <v>45931</v>
      </c>
      <c r="Z340" s="4023">
        <v>45931</v>
      </c>
      <c r="AA340" s="4024"/>
      <c r="AB340" s="4023"/>
      <c r="AC340" s="251" t="s">
        <v>633</v>
      </c>
      <c r="AD340" s="4025"/>
      <c r="AE340" s="3956">
        <v>2</v>
      </c>
      <c r="AF340" s="363" t="str">
        <f t="shared" si="709"/>
        <v>4IE</v>
      </c>
      <c r="AG340" s="4026">
        <v>1</v>
      </c>
      <c r="AH340" s="4026"/>
      <c r="AI340" s="4026"/>
      <c r="AJ340" s="4026"/>
      <c r="AK340" s="4026"/>
      <c r="AL340" s="4026"/>
      <c r="AM340" s="4026"/>
      <c r="AN340" s="4026"/>
      <c r="AO340" s="4026"/>
      <c r="AP340" s="4027">
        <v>1</v>
      </c>
      <c r="AQ340" s="4026">
        <v>1</v>
      </c>
      <c r="AR340" s="4026">
        <v>1</v>
      </c>
      <c r="AS340" s="4026"/>
      <c r="AT340" s="4026"/>
      <c r="AU340" s="2843">
        <f t="shared" si="710"/>
        <v>0</v>
      </c>
      <c r="AV340" s="4008">
        <f t="shared" si="745"/>
        <v>1</v>
      </c>
      <c r="AW340" s="4028">
        <v>45903</v>
      </c>
      <c r="AX340" s="4029">
        <v>4163289</v>
      </c>
      <c r="AY340" s="4030">
        <v>45903</v>
      </c>
      <c r="AZ340" s="4031">
        <v>4163290</v>
      </c>
      <c r="BA340" s="4032">
        <v>45903</v>
      </c>
      <c r="BB340" s="4033">
        <v>4163291</v>
      </c>
      <c r="BC340" s="4034">
        <v>45903</v>
      </c>
      <c r="BD340" s="4035">
        <v>4163292</v>
      </c>
      <c r="BE340" s="4034">
        <v>45903</v>
      </c>
      <c r="BF340" s="4036">
        <v>4163293</v>
      </c>
      <c r="BG340" s="4028">
        <v>45903</v>
      </c>
      <c r="BH340" s="4037">
        <v>4163294</v>
      </c>
      <c r="BI340" s="154">
        <v>45917</v>
      </c>
      <c r="BJ340" s="3675">
        <v>4163305</v>
      </c>
      <c r="BK340" s="2852" t="str">
        <f t="shared" si="711"/>
        <v>-</v>
      </c>
      <c r="BL340" s="2853"/>
      <c r="BM340" s="2852" t="str">
        <f t="shared" si="712"/>
        <v>-</v>
      </c>
      <c r="BN340" s="2853"/>
      <c r="BO340" s="2854" t="str">
        <f t="shared" si="713"/>
        <v>-</v>
      </c>
      <c r="BP340" s="2853"/>
      <c r="BQ340" s="2850" t="str">
        <f t="shared" si="714"/>
        <v>-</v>
      </c>
      <c r="BR340" s="4038"/>
      <c r="BS340" s="3922" t="str">
        <f t="shared" si="715"/>
        <v>-</v>
      </c>
      <c r="BT340" s="3921"/>
      <c r="BU340" s="3922" t="str">
        <f t="shared" si="716"/>
        <v>-</v>
      </c>
      <c r="BV340" s="3921"/>
      <c r="BW340" s="3922" t="str">
        <f t="shared" si="717"/>
        <v>-</v>
      </c>
      <c r="BX340" s="3923"/>
      <c r="BY340" s="3922" t="str">
        <f t="shared" si="718"/>
        <v>-</v>
      </c>
      <c r="BZ340" s="3921"/>
      <c r="CA340" s="3922" t="str">
        <f t="shared" si="719"/>
        <v>-</v>
      </c>
      <c r="CB340" s="3923"/>
      <c r="CC340" s="3922" t="str">
        <f t="shared" si="720"/>
        <v>-</v>
      </c>
      <c r="CD340" s="3923"/>
      <c r="CE340" s="2850" t="str">
        <f t="shared" si="721"/>
        <v>-</v>
      </c>
      <c r="CF340" s="2846"/>
      <c r="CG340" s="2855" t="str">
        <f t="shared" si="722"/>
        <v>-</v>
      </c>
      <c r="CH340" s="2851"/>
      <c r="CI340" s="2850" t="str">
        <f t="shared" si="723"/>
        <v>-</v>
      </c>
      <c r="CJ340" s="2846"/>
      <c r="CK340" s="2850" t="str">
        <f t="shared" si="724"/>
        <v>-</v>
      </c>
      <c r="CL340" s="2851"/>
      <c r="CM340" s="2850" t="str">
        <f t="shared" si="725"/>
        <v>-</v>
      </c>
      <c r="CN340" s="2851"/>
      <c r="CO340" s="2855" t="str">
        <f t="shared" si="726"/>
        <v>-</v>
      </c>
      <c r="CP340" s="2851"/>
      <c r="CQ340" s="2855" t="str">
        <f t="shared" si="727"/>
        <v>-</v>
      </c>
      <c r="CR340" s="2851"/>
      <c r="CS340" s="2850" t="str">
        <f t="shared" si="728"/>
        <v>-</v>
      </c>
      <c r="CT340" s="2851"/>
      <c r="CU340" s="2855"/>
      <c r="CV340" s="2851"/>
      <c r="CW340" s="2850" t="str">
        <f t="shared" si="729"/>
        <v>-</v>
      </c>
      <c r="CX340" s="2851"/>
      <c r="CY340" s="2855" t="str">
        <f t="shared" si="730"/>
        <v>-</v>
      </c>
      <c r="CZ340" s="2851"/>
      <c r="DA340" s="2850" t="str">
        <f t="shared" si="731"/>
        <v>-</v>
      </c>
      <c r="DB340" s="2846"/>
      <c r="DC340" s="2855" t="str">
        <f t="shared" si="732"/>
        <v>-</v>
      </c>
      <c r="DD340" s="2851"/>
      <c r="DE340" s="2856">
        <v>45916</v>
      </c>
      <c r="DF340" s="2857">
        <v>4263035</v>
      </c>
      <c r="DG340" s="818">
        <f t="shared" si="733"/>
        <v>0</v>
      </c>
      <c r="DH340" s="2858"/>
      <c r="DI340" s="4039">
        <v>45756</v>
      </c>
      <c r="DJ340" s="4040">
        <v>4163131</v>
      </c>
      <c r="DK340" s="2856">
        <f t="shared" ref="DK340:DK345" si="746">IF(AU340=2,1,0)</f>
        <v>0</v>
      </c>
      <c r="DL340" s="2857"/>
      <c r="DM340" s="2856">
        <f t="shared" si="741"/>
        <v>0</v>
      </c>
      <c r="DN340" s="2857"/>
      <c r="DO340" s="2855">
        <f t="shared" si="734"/>
        <v>0</v>
      </c>
      <c r="DP340" s="2858"/>
      <c r="DQ340" s="2855">
        <f t="shared" si="735"/>
        <v>0</v>
      </c>
      <c r="DR340" s="2857"/>
      <c r="DS340" s="2855">
        <f t="shared" si="736"/>
        <v>0</v>
      </c>
      <c r="DT340" s="2858"/>
      <c r="DU340" s="2855">
        <f t="shared" si="737"/>
        <v>0</v>
      </c>
      <c r="DV340" s="2857"/>
      <c r="DW340" s="2845">
        <f>IF(AN340=1,1,0)</f>
        <v>0</v>
      </c>
      <c r="DX340" s="2858"/>
      <c r="DY340" s="2850">
        <f t="shared" si="738"/>
        <v>0</v>
      </c>
      <c r="DZ340" s="2857"/>
      <c r="EA340" s="2852">
        <v>45847</v>
      </c>
      <c r="EB340" s="3329">
        <v>4163258</v>
      </c>
      <c r="EC340" s="820">
        <v>45889</v>
      </c>
      <c r="ED340" s="2790">
        <v>4163309</v>
      </c>
      <c r="EE340" s="822">
        <v>45885</v>
      </c>
      <c r="EF340" s="1846">
        <v>4063333</v>
      </c>
      <c r="EG340" s="273"/>
      <c r="EH340" s="274"/>
      <c r="EI340" s="275"/>
      <c r="EJ340" s="276"/>
      <c r="EK340" s="275"/>
      <c r="EL340" s="277"/>
      <c r="EM340" s="829" t="str">
        <f t="shared" si="739"/>
        <v xml:space="preserve"> </v>
      </c>
      <c r="EN340" s="3925"/>
      <c r="EO340" s="3926">
        <f t="shared" si="740"/>
        <v>0</v>
      </c>
      <c r="EP340" s="3927"/>
      <c r="ER340" s="4041"/>
      <c r="ET340" s="2850" t="str">
        <f t="shared" si="742"/>
        <v>-</v>
      </c>
      <c r="EU340" s="2857"/>
      <c r="EV340" s="2850" t="str">
        <f t="shared" si="743"/>
        <v>-</v>
      </c>
      <c r="EW340" s="2857"/>
      <c r="EX340" s="2850"/>
      <c r="EY340" s="2851"/>
      <c r="EZ340" s="2850"/>
      <c r="FA340" s="2851"/>
      <c r="FB340" s="2850"/>
      <c r="FC340" s="2851"/>
      <c r="FD340" s="2850"/>
      <c r="FE340" s="2851"/>
      <c r="FF340" s="2855"/>
      <c r="FG340" s="2851"/>
      <c r="FH340" s="2850"/>
      <c r="FI340" s="2851"/>
      <c r="FJ340" s="154" t="str">
        <f t="shared" si="744"/>
        <v>-</v>
      </c>
      <c r="FK340" s="2857"/>
      <c r="FL340" s="155" t="str">
        <f t="shared" si="707"/>
        <v>-</v>
      </c>
      <c r="FM340" s="2846"/>
      <c r="FN340" s="2850"/>
      <c r="FO340" s="2851"/>
      <c r="FP340" s="2850"/>
      <c r="FQ340" s="2851"/>
      <c r="FS340" s="4042"/>
      <c r="FT340" s="4043"/>
    </row>
    <row r="341" spans="1:176" ht="18.600000000000001" customHeight="1">
      <c r="A341" s="228">
        <f t="shared" si="634"/>
        <v>331</v>
      </c>
      <c r="B341" s="343" t="str">
        <f t="shared" si="708"/>
        <v>4IE</v>
      </c>
      <c r="C341" s="3724">
        <v>45962</v>
      </c>
      <c r="D341" s="3699" t="s">
        <v>40</v>
      </c>
      <c r="E341" s="3700" t="s">
        <v>1251</v>
      </c>
      <c r="F341" s="3701" t="s">
        <v>1353</v>
      </c>
      <c r="G341" s="4044"/>
      <c r="H341" s="3336" t="s">
        <v>630</v>
      </c>
      <c r="I341" s="3337" t="s">
        <v>48</v>
      </c>
      <c r="J341" s="3337" t="s">
        <v>0</v>
      </c>
      <c r="K341" s="3338" t="s">
        <v>503</v>
      </c>
      <c r="L341" s="4045"/>
      <c r="M341" s="352">
        <v>45919</v>
      </c>
      <c r="N341" s="4018">
        <v>45919</v>
      </c>
      <c r="O341" s="4019">
        <v>45920</v>
      </c>
      <c r="P341" s="4018">
        <v>45920</v>
      </c>
      <c r="Q341" s="4019">
        <v>45924</v>
      </c>
      <c r="R341" s="4018">
        <v>45925</v>
      </c>
      <c r="S341" s="4019">
        <v>45924</v>
      </c>
      <c r="T341" s="4018">
        <v>45925</v>
      </c>
      <c r="U341" s="4020">
        <v>45926</v>
      </c>
      <c r="V341" s="4018">
        <v>45927</v>
      </c>
      <c r="W341" s="4021">
        <v>45930</v>
      </c>
      <c r="X341" s="4046">
        <v>45930</v>
      </c>
      <c r="Y341" s="4047">
        <v>45931</v>
      </c>
      <c r="Z341" s="4047">
        <v>45931</v>
      </c>
      <c r="AA341" s="4048"/>
      <c r="AB341" s="4047"/>
      <c r="AC341" s="251" t="s">
        <v>633</v>
      </c>
      <c r="AD341" s="4049"/>
      <c r="AE341" s="3956">
        <v>2</v>
      </c>
      <c r="AF341" s="363" t="str">
        <f t="shared" si="709"/>
        <v>4IE</v>
      </c>
      <c r="AG341" s="4050">
        <v>1</v>
      </c>
      <c r="AH341" s="4050"/>
      <c r="AI341" s="4050"/>
      <c r="AJ341" s="4050"/>
      <c r="AK341" s="4050"/>
      <c r="AL341" s="4050"/>
      <c r="AM341" s="4050"/>
      <c r="AN341" s="4050"/>
      <c r="AO341" s="4050"/>
      <c r="AP341" s="4051">
        <v>1</v>
      </c>
      <c r="AQ341" s="4050">
        <v>1</v>
      </c>
      <c r="AR341" s="4050">
        <v>1</v>
      </c>
      <c r="AS341" s="4050"/>
      <c r="AT341" s="4050"/>
      <c r="AU341" s="2843">
        <f t="shared" si="710"/>
        <v>0</v>
      </c>
      <c r="AV341" s="4008">
        <f t="shared" si="745"/>
        <v>1</v>
      </c>
      <c r="AW341" s="3920">
        <v>45903</v>
      </c>
      <c r="AX341" s="369">
        <v>4163289</v>
      </c>
      <c r="AY341" s="2847">
        <v>45903</v>
      </c>
      <c r="AZ341" s="4043">
        <v>4163290</v>
      </c>
      <c r="BA341" s="3922">
        <v>45903</v>
      </c>
      <c r="BB341" s="3923">
        <v>4163291</v>
      </c>
      <c r="BC341" s="154">
        <v>45903</v>
      </c>
      <c r="BD341" s="3439">
        <v>4163292</v>
      </c>
      <c r="BE341" s="154">
        <v>45903</v>
      </c>
      <c r="BF341" s="3440">
        <v>4163293</v>
      </c>
      <c r="BG341" s="3920">
        <v>45903</v>
      </c>
      <c r="BH341" s="367">
        <v>4163294</v>
      </c>
      <c r="BI341" s="154">
        <v>45917</v>
      </c>
      <c r="BJ341" s="3675">
        <v>4163305</v>
      </c>
      <c r="BK341" s="2852" t="str">
        <f t="shared" si="711"/>
        <v>-</v>
      </c>
      <c r="BL341" s="2853"/>
      <c r="BM341" s="2852" t="str">
        <f t="shared" si="712"/>
        <v>-</v>
      </c>
      <c r="BN341" s="2853"/>
      <c r="BO341" s="2854" t="str">
        <f t="shared" si="713"/>
        <v>-</v>
      </c>
      <c r="BP341" s="2853"/>
      <c r="BQ341" s="2850" t="str">
        <f t="shared" si="714"/>
        <v>-</v>
      </c>
      <c r="BR341" s="4052"/>
      <c r="BS341" s="3922" t="str">
        <f t="shared" si="715"/>
        <v>-</v>
      </c>
      <c r="BT341" s="3921"/>
      <c r="BU341" s="3922" t="str">
        <f t="shared" si="716"/>
        <v>-</v>
      </c>
      <c r="BV341" s="3921"/>
      <c r="BW341" s="3922" t="str">
        <f t="shared" si="717"/>
        <v>-</v>
      </c>
      <c r="BX341" s="3923"/>
      <c r="BY341" s="3922" t="str">
        <f t="shared" si="718"/>
        <v>-</v>
      </c>
      <c r="BZ341" s="3921"/>
      <c r="CA341" s="3922" t="str">
        <f t="shared" si="719"/>
        <v>-</v>
      </c>
      <c r="CB341" s="3923"/>
      <c r="CC341" s="3922" t="str">
        <f t="shared" si="720"/>
        <v>-</v>
      </c>
      <c r="CD341" s="3923"/>
      <c r="CE341" s="2850" t="str">
        <f t="shared" si="721"/>
        <v>-</v>
      </c>
      <c r="CF341" s="2846"/>
      <c r="CG341" s="2855" t="str">
        <f t="shared" si="722"/>
        <v>-</v>
      </c>
      <c r="CH341" s="2851"/>
      <c r="CI341" s="2850" t="str">
        <f t="shared" si="723"/>
        <v>-</v>
      </c>
      <c r="CJ341" s="2846"/>
      <c r="CK341" s="2850" t="str">
        <f t="shared" si="724"/>
        <v>-</v>
      </c>
      <c r="CL341" s="2851"/>
      <c r="CM341" s="2850" t="str">
        <f t="shared" si="725"/>
        <v>-</v>
      </c>
      <c r="CN341" s="2851"/>
      <c r="CO341" s="2855" t="str">
        <f t="shared" si="726"/>
        <v>-</v>
      </c>
      <c r="CP341" s="2851"/>
      <c r="CQ341" s="2855" t="str">
        <f t="shared" si="727"/>
        <v>-</v>
      </c>
      <c r="CR341" s="2851"/>
      <c r="CS341" s="2850" t="str">
        <f t="shared" si="728"/>
        <v>-</v>
      </c>
      <c r="CT341" s="2851"/>
      <c r="CU341" s="2855"/>
      <c r="CV341" s="2851"/>
      <c r="CW341" s="2850" t="str">
        <f t="shared" si="729"/>
        <v>-</v>
      </c>
      <c r="CX341" s="2851"/>
      <c r="CY341" s="2855" t="str">
        <f t="shared" si="730"/>
        <v>-</v>
      </c>
      <c r="CZ341" s="2851"/>
      <c r="DA341" s="2850" t="str">
        <f t="shared" si="731"/>
        <v>-</v>
      </c>
      <c r="DB341" s="2846"/>
      <c r="DC341" s="2855" t="str">
        <f t="shared" si="732"/>
        <v>-</v>
      </c>
      <c r="DD341" s="2851"/>
      <c r="DE341" s="2856">
        <v>45916</v>
      </c>
      <c r="DF341" s="2857">
        <v>4263035</v>
      </c>
      <c r="DG341" s="818">
        <f t="shared" si="733"/>
        <v>0</v>
      </c>
      <c r="DH341" s="2858"/>
      <c r="DI341" s="2850">
        <v>45756</v>
      </c>
      <c r="DJ341" s="2857">
        <v>4163131</v>
      </c>
      <c r="DK341" s="2856">
        <f t="shared" si="746"/>
        <v>0</v>
      </c>
      <c r="DL341" s="2857"/>
      <c r="DM341" s="2856">
        <f t="shared" si="741"/>
        <v>0</v>
      </c>
      <c r="DN341" s="2857"/>
      <c r="DO341" s="2855">
        <f t="shared" si="734"/>
        <v>0</v>
      </c>
      <c r="DP341" s="2858"/>
      <c r="DQ341" s="2855">
        <f t="shared" si="735"/>
        <v>0</v>
      </c>
      <c r="DR341" s="2857"/>
      <c r="DS341" s="2855">
        <f t="shared" si="736"/>
        <v>0</v>
      </c>
      <c r="DT341" s="2858"/>
      <c r="DU341" s="2855">
        <f t="shared" si="737"/>
        <v>0</v>
      </c>
      <c r="DV341" s="2857"/>
      <c r="DW341" s="2845">
        <f>IF(AN341=1,1,0)</f>
        <v>0</v>
      </c>
      <c r="DX341" s="2858"/>
      <c r="DY341" s="2850">
        <f t="shared" si="738"/>
        <v>0</v>
      </c>
      <c r="DZ341" s="2857"/>
      <c r="EA341" s="2850">
        <v>45889</v>
      </c>
      <c r="EB341" s="2857">
        <v>4163308</v>
      </c>
      <c r="EC341" s="820">
        <v>45889</v>
      </c>
      <c r="ED341" s="2790">
        <v>4163309</v>
      </c>
      <c r="EE341" s="822">
        <v>45885</v>
      </c>
      <c r="EF341" s="1846">
        <v>4063333</v>
      </c>
      <c r="EG341" s="273"/>
      <c r="EH341" s="274"/>
      <c r="EI341" s="275"/>
      <c r="EJ341" s="276"/>
      <c r="EK341" s="275"/>
      <c r="EL341" s="277"/>
      <c r="EM341" s="829" t="str">
        <f t="shared" si="739"/>
        <v xml:space="preserve"> </v>
      </c>
      <c r="EN341" s="3925"/>
      <c r="EO341" s="3926">
        <f t="shared" si="740"/>
        <v>0</v>
      </c>
      <c r="EP341" s="3927"/>
      <c r="ER341" s="4053"/>
      <c r="ET341" s="2850" t="str">
        <f t="shared" si="742"/>
        <v>-</v>
      </c>
      <c r="EU341" s="2857"/>
      <c r="EV341" s="2850" t="str">
        <f t="shared" si="743"/>
        <v>-</v>
      </c>
      <c r="EW341" s="2857"/>
      <c r="EX341" s="2850"/>
      <c r="EY341" s="2851"/>
      <c r="EZ341" s="2850"/>
      <c r="FA341" s="2851"/>
      <c r="FB341" s="2850"/>
      <c r="FC341" s="2851"/>
      <c r="FD341" s="2850"/>
      <c r="FE341" s="2851"/>
      <c r="FF341" s="2855"/>
      <c r="FG341" s="2851"/>
      <c r="FH341" s="2850"/>
      <c r="FI341" s="2851"/>
      <c r="FJ341" s="154" t="str">
        <f t="shared" si="744"/>
        <v>-</v>
      </c>
      <c r="FK341" s="2857"/>
      <c r="FL341" s="155" t="str">
        <f t="shared" si="707"/>
        <v>-</v>
      </c>
      <c r="FM341" s="2846"/>
      <c r="FN341" s="2850"/>
      <c r="FO341" s="2851"/>
      <c r="FP341" s="2850"/>
      <c r="FQ341" s="2851"/>
      <c r="FS341" s="4054"/>
      <c r="FT341" s="4055"/>
    </row>
    <row r="342" spans="1:176" ht="18.600000000000001" customHeight="1">
      <c r="A342" s="228">
        <f t="shared" si="634"/>
        <v>332</v>
      </c>
      <c r="B342" s="343" t="str">
        <f t="shared" si="708"/>
        <v>4IE</v>
      </c>
      <c r="C342" s="3724">
        <v>45962</v>
      </c>
      <c r="D342" s="3699" t="s">
        <v>40</v>
      </c>
      <c r="E342" s="3700" t="s">
        <v>1252</v>
      </c>
      <c r="F342" s="3701" t="s">
        <v>1354</v>
      </c>
      <c r="G342" s="4056"/>
      <c r="H342" s="3336" t="s">
        <v>630</v>
      </c>
      <c r="I342" s="3337" t="s">
        <v>48</v>
      </c>
      <c r="J342" s="3337" t="s">
        <v>0</v>
      </c>
      <c r="K342" s="3338" t="s">
        <v>503</v>
      </c>
      <c r="L342" s="4057"/>
      <c r="M342" s="352">
        <v>45920</v>
      </c>
      <c r="N342" s="4058">
        <v>45919</v>
      </c>
      <c r="O342" s="4059">
        <v>45924</v>
      </c>
      <c r="P342" s="4058">
        <v>45920</v>
      </c>
      <c r="Q342" s="4059">
        <v>45925</v>
      </c>
      <c r="R342" s="4058">
        <v>45926</v>
      </c>
      <c r="S342" s="4059">
        <v>45925</v>
      </c>
      <c r="T342" s="4058">
        <v>45925</v>
      </c>
      <c r="U342" s="4060">
        <v>45927</v>
      </c>
      <c r="V342" s="4058">
        <v>45927</v>
      </c>
      <c r="W342" s="4061">
        <v>45931</v>
      </c>
      <c r="X342" s="4062">
        <v>45931</v>
      </c>
      <c r="Y342" s="4063">
        <v>45932</v>
      </c>
      <c r="Z342" s="4063">
        <v>45932</v>
      </c>
      <c r="AA342" s="4064"/>
      <c r="AB342" s="4063"/>
      <c r="AC342" s="251" t="s">
        <v>633</v>
      </c>
      <c r="AD342" s="4065"/>
      <c r="AE342" s="4066">
        <v>2</v>
      </c>
      <c r="AF342" s="363" t="str">
        <f t="shared" si="709"/>
        <v>4IE</v>
      </c>
      <c r="AG342" s="4067">
        <v>1</v>
      </c>
      <c r="AH342" s="4067"/>
      <c r="AI342" s="4067"/>
      <c r="AJ342" s="4067"/>
      <c r="AK342" s="4067"/>
      <c r="AL342" s="4067"/>
      <c r="AM342" s="4067"/>
      <c r="AN342" s="4067"/>
      <c r="AO342" s="4067"/>
      <c r="AP342" s="4068">
        <v>1</v>
      </c>
      <c r="AQ342" s="4067">
        <v>1</v>
      </c>
      <c r="AR342" s="4067">
        <v>1</v>
      </c>
      <c r="AS342" s="4067"/>
      <c r="AT342" s="4067"/>
      <c r="AU342" s="2843">
        <f t="shared" si="710"/>
        <v>0</v>
      </c>
      <c r="AV342" s="4008">
        <f t="shared" si="745"/>
        <v>1</v>
      </c>
      <c r="AW342" s="3920">
        <v>45903</v>
      </c>
      <c r="AX342" s="369">
        <v>4163289</v>
      </c>
      <c r="AY342" s="2847">
        <v>45903</v>
      </c>
      <c r="AZ342" s="4043">
        <v>4163290</v>
      </c>
      <c r="BA342" s="3922">
        <v>45903</v>
      </c>
      <c r="BB342" s="3923">
        <v>4163291</v>
      </c>
      <c r="BC342" s="154">
        <v>45903</v>
      </c>
      <c r="BD342" s="3439">
        <v>4163292</v>
      </c>
      <c r="BE342" s="154">
        <v>45903</v>
      </c>
      <c r="BF342" s="3440">
        <v>4163293</v>
      </c>
      <c r="BG342" s="3920">
        <v>45903</v>
      </c>
      <c r="BH342" s="367">
        <v>4163294</v>
      </c>
      <c r="BI342" s="154">
        <v>45917</v>
      </c>
      <c r="BJ342" s="3675">
        <v>4163305</v>
      </c>
      <c r="BK342" s="2852" t="str">
        <f t="shared" si="711"/>
        <v>-</v>
      </c>
      <c r="BL342" s="2853"/>
      <c r="BM342" s="2852" t="str">
        <f t="shared" si="712"/>
        <v>-</v>
      </c>
      <c r="BN342" s="2853"/>
      <c r="BO342" s="2854" t="str">
        <f t="shared" si="713"/>
        <v>-</v>
      </c>
      <c r="BP342" s="2853"/>
      <c r="BQ342" s="2850" t="str">
        <f t="shared" si="714"/>
        <v>-</v>
      </c>
      <c r="BR342" s="4069"/>
      <c r="BS342" s="3922" t="str">
        <f t="shared" si="715"/>
        <v>-</v>
      </c>
      <c r="BT342" s="3921"/>
      <c r="BU342" s="3922" t="str">
        <f t="shared" si="716"/>
        <v>-</v>
      </c>
      <c r="BV342" s="3921"/>
      <c r="BW342" s="3922" t="str">
        <f t="shared" si="717"/>
        <v>-</v>
      </c>
      <c r="BX342" s="3923"/>
      <c r="BY342" s="3922" t="str">
        <f t="shared" si="718"/>
        <v>-</v>
      </c>
      <c r="BZ342" s="3921"/>
      <c r="CA342" s="3922" t="str">
        <f t="shared" si="719"/>
        <v>-</v>
      </c>
      <c r="CB342" s="3923"/>
      <c r="CC342" s="3922" t="str">
        <f t="shared" si="720"/>
        <v>-</v>
      </c>
      <c r="CD342" s="3923"/>
      <c r="CE342" s="2850" t="str">
        <f t="shared" si="721"/>
        <v>-</v>
      </c>
      <c r="CF342" s="2846"/>
      <c r="CG342" s="2855" t="str">
        <f t="shared" si="722"/>
        <v>-</v>
      </c>
      <c r="CH342" s="2851"/>
      <c r="CI342" s="2850" t="str">
        <f t="shared" si="723"/>
        <v>-</v>
      </c>
      <c r="CJ342" s="2846"/>
      <c r="CK342" s="2850" t="str">
        <f t="shared" si="724"/>
        <v>-</v>
      </c>
      <c r="CL342" s="2851"/>
      <c r="CM342" s="2850" t="str">
        <f t="shared" si="725"/>
        <v>-</v>
      </c>
      <c r="CN342" s="2851"/>
      <c r="CO342" s="2855" t="str">
        <f t="shared" si="726"/>
        <v>-</v>
      </c>
      <c r="CP342" s="2851"/>
      <c r="CQ342" s="2855" t="str">
        <f t="shared" si="727"/>
        <v>-</v>
      </c>
      <c r="CR342" s="2851"/>
      <c r="CS342" s="2850" t="str">
        <f t="shared" si="728"/>
        <v>-</v>
      </c>
      <c r="CT342" s="2851"/>
      <c r="CU342" s="2855"/>
      <c r="CV342" s="2851"/>
      <c r="CW342" s="2850" t="str">
        <f t="shared" si="729"/>
        <v>-</v>
      </c>
      <c r="CX342" s="2851"/>
      <c r="CY342" s="2855" t="str">
        <f t="shared" si="730"/>
        <v>-</v>
      </c>
      <c r="CZ342" s="2851"/>
      <c r="DA342" s="2850" t="str">
        <f t="shared" si="731"/>
        <v>-</v>
      </c>
      <c r="DB342" s="2846"/>
      <c r="DC342" s="2855" t="str">
        <f t="shared" si="732"/>
        <v>-</v>
      </c>
      <c r="DD342" s="2851"/>
      <c r="DE342" s="2856">
        <v>45916</v>
      </c>
      <c r="DF342" s="2857">
        <v>4263035</v>
      </c>
      <c r="DG342" s="818">
        <f t="shared" si="733"/>
        <v>0</v>
      </c>
      <c r="DH342" s="2858"/>
      <c r="DI342" s="2850">
        <v>45756</v>
      </c>
      <c r="DJ342" s="2857">
        <v>4163131</v>
      </c>
      <c r="DK342" s="2856">
        <f t="shared" si="746"/>
        <v>0</v>
      </c>
      <c r="DL342" s="2857"/>
      <c r="DM342" s="2856">
        <f t="shared" si="741"/>
        <v>0</v>
      </c>
      <c r="DN342" s="2857"/>
      <c r="DO342" s="2855">
        <f t="shared" si="734"/>
        <v>0</v>
      </c>
      <c r="DP342" s="2858"/>
      <c r="DQ342" s="2855">
        <f t="shared" si="735"/>
        <v>0</v>
      </c>
      <c r="DR342" s="2857"/>
      <c r="DS342" s="2855">
        <f t="shared" si="736"/>
        <v>0</v>
      </c>
      <c r="DT342" s="2858"/>
      <c r="DU342" s="2855">
        <f t="shared" si="737"/>
        <v>0</v>
      </c>
      <c r="DV342" s="2857"/>
      <c r="DW342" s="2845">
        <f>IF(AN342=1,1,0)</f>
        <v>0</v>
      </c>
      <c r="DX342" s="2858"/>
      <c r="DY342" s="2850">
        <f t="shared" si="738"/>
        <v>0</v>
      </c>
      <c r="DZ342" s="2857"/>
      <c r="EA342" s="2850">
        <v>45889</v>
      </c>
      <c r="EB342" s="2857">
        <v>4163308</v>
      </c>
      <c r="EC342" s="820">
        <v>45889</v>
      </c>
      <c r="ED342" s="2790">
        <v>4163309</v>
      </c>
      <c r="EE342" s="822">
        <v>45885</v>
      </c>
      <c r="EF342" s="1846">
        <v>4063333</v>
      </c>
      <c r="EG342" s="273"/>
      <c r="EH342" s="274"/>
      <c r="EI342" s="275"/>
      <c r="EJ342" s="276"/>
      <c r="EK342" s="275"/>
      <c r="EL342" s="277"/>
      <c r="EM342" s="829" t="str">
        <f t="shared" si="739"/>
        <v xml:space="preserve"> </v>
      </c>
      <c r="EN342" s="3925"/>
      <c r="EO342" s="3926">
        <f t="shared" si="740"/>
        <v>0</v>
      </c>
      <c r="EP342" s="3927"/>
      <c r="ER342" s="4070"/>
      <c r="ET342" s="2850" t="str">
        <f t="shared" si="742"/>
        <v>-</v>
      </c>
      <c r="EU342" s="2857"/>
      <c r="EV342" s="2850" t="str">
        <f t="shared" si="743"/>
        <v>-</v>
      </c>
      <c r="EW342" s="2857"/>
      <c r="EX342" s="2850"/>
      <c r="EY342" s="2851"/>
      <c r="EZ342" s="2850"/>
      <c r="FA342" s="2851"/>
      <c r="FB342" s="2850"/>
      <c r="FC342" s="2851"/>
      <c r="FD342" s="2850"/>
      <c r="FE342" s="2851"/>
      <c r="FF342" s="2855"/>
      <c r="FG342" s="2851"/>
      <c r="FH342" s="2850"/>
      <c r="FI342" s="2851"/>
      <c r="FJ342" s="154" t="str">
        <f t="shared" si="744"/>
        <v>-</v>
      </c>
      <c r="FK342" s="2857"/>
      <c r="FL342" s="155" t="str">
        <f t="shared" si="707"/>
        <v>-</v>
      </c>
      <c r="FM342" s="2846"/>
      <c r="FN342" s="2850"/>
      <c r="FO342" s="2851"/>
      <c r="FP342" s="2850"/>
      <c r="FQ342" s="2851"/>
      <c r="FS342" s="4071"/>
      <c r="FT342" s="4072"/>
    </row>
    <row r="343" spans="1:176" ht="18.600000000000001" customHeight="1">
      <c r="A343" s="228">
        <f t="shared" si="634"/>
        <v>333</v>
      </c>
      <c r="B343" s="343" t="str">
        <f t="shared" si="708"/>
        <v>4IE</v>
      </c>
      <c r="C343" s="2825">
        <v>45931</v>
      </c>
      <c r="D343" s="1581" t="s">
        <v>623</v>
      </c>
      <c r="E343" s="1582">
        <v>62510057</v>
      </c>
      <c r="F343" s="2504"/>
      <c r="G343" s="2505"/>
      <c r="H343" s="1787" t="s">
        <v>632</v>
      </c>
      <c r="I343" s="2506" t="s">
        <v>61</v>
      </c>
      <c r="J343" s="2506" t="s">
        <v>1258</v>
      </c>
      <c r="K343" s="1789" t="s">
        <v>97</v>
      </c>
      <c r="L343" s="2507"/>
      <c r="M343" s="352">
        <v>45920</v>
      </c>
      <c r="N343" s="2508">
        <v>45920</v>
      </c>
      <c r="O343" s="2509">
        <v>45924</v>
      </c>
      <c r="P343" s="2508">
        <v>45924</v>
      </c>
      <c r="Q343" s="2509">
        <v>45925</v>
      </c>
      <c r="R343" s="2508">
        <v>45926</v>
      </c>
      <c r="S343" s="2509">
        <v>45925</v>
      </c>
      <c r="T343" s="2508">
        <v>45925</v>
      </c>
      <c r="U343" s="2510">
        <v>45927</v>
      </c>
      <c r="V343" s="2508">
        <v>45930</v>
      </c>
      <c r="W343" s="2511">
        <v>45931</v>
      </c>
      <c r="X343" s="2512">
        <v>45931</v>
      </c>
      <c r="Y343" s="2513">
        <v>45933</v>
      </c>
      <c r="Z343" s="2514"/>
      <c r="AA343" s="4073">
        <v>45933</v>
      </c>
      <c r="AB343" s="4074">
        <v>45934</v>
      </c>
      <c r="AC343" s="251" t="s">
        <v>633</v>
      </c>
      <c r="AD343" s="2515"/>
      <c r="AE343" s="2516">
        <v>19</v>
      </c>
      <c r="AF343" s="363" t="str">
        <f t="shared" si="709"/>
        <v>4IE</v>
      </c>
      <c r="AG343" s="2517"/>
      <c r="AH343" s="2517"/>
      <c r="AI343" s="2517"/>
      <c r="AJ343" s="2517"/>
      <c r="AK343" s="2517"/>
      <c r="AL343" s="2517"/>
      <c r="AM343" s="2517"/>
      <c r="AN343" s="2517">
        <v>1</v>
      </c>
      <c r="AO343" s="2517"/>
      <c r="AP343" s="2518">
        <v>1</v>
      </c>
      <c r="AQ343" s="2517">
        <v>1</v>
      </c>
      <c r="AR343" s="2517">
        <v>1</v>
      </c>
      <c r="AS343" s="2517"/>
      <c r="AT343" s="2517"/>
      <c r="AU343" s="2843">
        <f t="shared" si="710"/>
        <v>0</v>
      </c>
      <c r="AV343" s="4008">
        <f t="shared" si="745"/>
        <v>1</v>
      </c>
      <c r="AW343" s="3920">
        <v>45903</v>
      </c>
      <c r="AX343" s="369">
        <v>4163289</v>
      </c>
      <c r="AY343" s="2847">
        <v>45903</v>
      </c>
      <c r="AZ343" s="4043">
        <v>4163290</v>
      </c>
      <c r="BA343" s="3922">
        <v>45903</v>
      </c>
      <c r="BB343" s="3923">
        <v>4163291</v>
      </c>
      <c r="BC343" s="368" t="str">
        <f>IF($AE343=0,"　",VLOOKUP($AE343,ﾚｰｻﾞOP,8,0))</f>
        <v>-</v>
      </c>
      <c r="BD343" s="369"/>
      <c r="BE343" s="154" t="str">
        <f>IF($AE343=0,"　",VLOOKUP($AE343,ﾚｰｻﾞOP,9,0))</f>
        <v>-</v>
      </c>
      <c r="BF343" s="367"/>
      <c r="BG343" s="3920">
        <v>45903</v>
      </c>
      <c r="BH343" s="367">
        <v>4163294</v>
      </c>
      <c r="BI343" s="154">
        <v>45917</v>
      </c>
      <c r="BJ343" s="3675">
        <v>4163305</v>
      </c>
      <c r="BK343" s="4034">
        <v>45819</v>
      </c>
      <c r="BL343" s="4037">
        <v>4163198</v>
      </c>
      <c r="BM343" s="4034">
        <v>45819</v>
      </c>
      <c r="BN343" s="4037">
        <v>4163199</v>
      </c>
      <c r="BO343" s="2521" t="str">
        <f t="shared" si="713"/>
        <v>-</v>
      </c>
      <c r="BP343" s="2522"/>
      <c r="BQ343" s="2099" t="str">
        <f t="shared" si="714"/>
        <v>-</v>
      </c>
      <c r="BR343" s="2523"/>
      <c r="BS343" s="2099" t="str">
        <f t="shared" si="715"/>
        <v>-</v>
      </c>
      <c r="BT343" s="2523"/>
      <c r="BU343" s="2099" t="str">
        <f t="shared" si="716"/>
        <v>-</v>
      </c>
      <c r="BV343" s="2523"/>
      <c r="BW343" s="2099" t="str">
        <f t="shared" si="717"/>
        <v>-</v>
      </c>
      <c r="BX343" s="2522"/>
      <c r="BY343" s="2099" t="str">
        <f t="shared" si="718"/>
        <v>-</v>
      </c>
      <c r="BZ343" s="2523"/>
      <c r="CA343" s="2099" t="str">
        <f t="shared" si="719"/>
        <v>-</v>
      </c>
      <c r="CB343" s="2522"/>
      <c r="CC343" s="2099" t="str">
        <f t="shared" si="720"/>
        <v>-</v>
      </c>
      <c r="CD343" s="2522"/>
      <c r="CE343" s="2850" t="str">
        <f t="shared" si="721"/>
        <v>-</v>
      </c>
      <c r="CF343" s="2846"/>
      <c r="CG343" s="2855" t="str">
        <f t="shared" si="722"/>
        <v>-</v>
      </c>
      <c r="CH343" s="2851"/>
      <c r="CI343" s="2850" t="str">
        <f t="shared" si="723"/>
        <v>-</v>
      </c>
      <c r="CJ343" s="2846"/>
      <c r="CK343" s="2850" t="str">
        <f t="shared" si="724"/>
        <v>-</v>
      </c>
      <c r="CL343" s="2851"/>
      <c r="CM343" s="2850" t="str">
        <f t="shared" si="725"/>
        <v>-</v>
      </c>
      <c r="CN343" s="2851"/>
      <c r="CO343" s="2855" t="str">
        <f t="shared" si="726"/>
        <v>-</v>
      </c>
      <c r="CP343" s="2851"/>
      <c r="CQ343" s="2855" t="str">
        <f t="shared" si="727"/>
        <v>-</v>
      </c>
      <c r="CR343" s="2851"/>
      <c r="CS343" s="2850" t="str">
        <f t="shared" si="728"/>
        <v>-</v>
      </c>
      <c r="CT343" s="2851"/>
      <c r="CU343" s="2855"/>
      <c r="CV343" s="2851"/>
      <c r="CW343" s="2850" t="str">
        <f t="shared" si="729"/>
        <v>-</v>
      </c>
      <c r="CX343" s="2851"/>
      <c r="CY343" s="2855" t="str">
        <f t="shared" si="730"/>
        <v>-</v>
      </c>
      <c r="CZ343" s="2851"/>
      <c r="DA343" s="2850" t="str">
        <f t="shared" si="731"/>
        <v>-</v>
      </c>
      <c r="DB343" s="2846"/>
      <c r="DC343" s="2855" t="str">
        <f t="shared" si="732"/>
        <v>-</v>
      </c>
      <c r="DD343" s="2851"/>
      <c r="DE343" s="2856">
        <f>IF(AG343=1,1,0)</f>
        <v>0</v>
      </c>
      <c r="DF343" s="2857"/>
      <c r="DG343" s="818">
        <f t="shared" si="733"/>
        <v>0</v>
      </c>
      <c r="DH343" s="2858"/>
      <c r="DI343" s="2850">
        <f>IF(AG343=1,1,0)</f>
        <v>0</v>
      </c>
      <c r="DJ343" s="2857"/>
      <c r="DK343" s="2856">
        <f t="shared" si="746"/>
        <v>0</v>
      </c>
      <c r="DL343" s="2857"/>
      <c r="DM343" s="2856">
        <f t="shared" si="741"/>
        <v>0</v>
      </c>
      <c r="DN343" s="2857"/>
      <c r="DO343" s="2855">
        <f t="shared" si="734"/>
        <v>0</v>
      </c>
      <c r="DP343" s="2858"/>
      <c r="DQ343" s="2855">
        <f t="shared" si="735"/>
        <v>0</v>
      </c>
      <c r="DR343" s="2857"/>
      <c r="DS343" s="2855">
        <f t="shared" si="736"/>
        <v>0</v>
      </c>
      <c r="DT343" s="2858"/>
      <c r="DU343" s="2855">
        <f t="shared" si="737"/>
        <v>0</v>
      </c>
      <c r="DV343" s="2857"/>
      <c r="DW343" s="368">
        <v>45833</v>
      </c>
      <c r="DX343" s="372">
        <v>4163232</v>
      </c>
      <c r="DY343" s="2099">
        <f t="shared" si="738"/>
        <v>0</v>
      </c>
      <c r="DZ343" s="2100"/>
      <c r="EA343" s="4075">
        <v>45889</v>
      </c>
      <c r="EB343" s="4076">
        <v>4163308</v>
      </c>
      <c r="EC343" s="820">
        <v>45889</v>
      </c>
      <c r="ED343" s="2790">
        <v>4163309</v>
      </c>
      <c r="EE343" s="822">
        <v>45520</v>
      </c>
      <c r="EF343" s="1846">
        <v>4063333</v>
      </c>
      <c r="EG343" s="273"/>
      <c r="EH343" s="274"/>
      <c r="EI343" s="275"/>
      <c r="EJ343" s="276"/>
      <c r="EK343" s="275"/>
      <c r="EL343" s="277"/>
      <c r="EM343" s="829" t="str">
        <f t="shared" si="739"/>
        <v xml:space="preserve"> </v>
      </c>
      <c r="EN343" s="2525"/>
      <c r="EO343" s="2521">
        <f t="shared" si="740"/>
        <v>0</v>
      </c>
      <c r="EP343" s="2100"/>
      <c r="ER343" s="2527"/>
      <c r="ET343" s="2850" t="str">
        <f t="shared" si="742"/>
        <v>-</v>
      </c>
      <c r="EU343" s="2857"/>
      <c r="EV343" s="2850" t="str">
        <f t="shared" si="743"/>
        <v>-</v>
      </c>
      <c r="EW343" s="2857"/>
      <c r="EX343" s="2850"/>
      <c r="EY343" s="2851"/>
      <c r="EZ343" s="2850"/>
      <c r="FA343" s="2851"/>
      <c r="FB343" s="2850"/>
      <c r="FC343" s="2851"/>
      <c r="FD343" s="2850"/>
      <c r="FE343" s="2851"/>
      <c r="FF343" s="2855"/>
      <c r="FG343" s="2851"/>
      <c r="FH343" s="2850"/>
      <c r="FI343" s="2851"/>
      <c r="FJ343" s="154" t="str">
        <f t="shared" si="744"/>
        <v>-</v>
      </c>
      <c r="FK343" s="2857"/>
      <c r="FL343" s="155" t="str">
        <f t="shared" si="707"/>
        <v>-</v>
      </c>
      <c r="FM343" s="2846"/>
      <c r="FN343" s="2850"/>
      <c r="FO343" s="2851"/>
      <c r="FP343" s="2850"/>
      <c r="FQ343" s="2851"/>
      <c r="FS343" s="2099"/>
      <c r="FT343" s="2522"/>
    </row>
    <row r="344" spans="1:176" ht="18.600000000000001" customHeight="1">
      <c r="A344" s="228">
        <f t="shared" si="634"/>
        <v>334</v>
      </c>
      <c r="B344" s="343" t="str">
        <f t="shared" si="708"/>
        <v>4IE</v>
      </c>
      <c r="C344" s="2825">
        <v>45931</v>
      </c>
      <c r="D344" s="3528" t="s">
        <v>62</v>
      </c>
      <c r="E344" s="3529" t="s">
        <v>1167</v>
      </c>
      <c r="F344" s="4077" t="s">
        <v>1286</v>
      </c>
      <c r="G344" s="4078"/>
      <c r="H344" s="3281" t="s">
        <v>631</v>
      </c>
      <c r="I344" s="4079" t="s">
        <v>61</v>
      </c>
      <c r="J344" s="4079" t="s">
        <v>1197</v>
      </c>
      <c r="K344" s="3315" t="s">
        <v>11</v>
      </c>
      <c r="L344" s="4080"/>
      <c r="M344" s="352">
        <v>45924</v>
      </c>
      <c r="N344" s="4081">
        <v>45920</v>
      </c>
      <c r="O344" s="4082">
        <v>45925</v>
      </c>
      <c r="P344" s="4081">
        <v>45924</v>
      </c>
      <c r="Q344" s="4083">
        <v>45926</v>
      </c>
      <c r="R344" s="4084">
        <v>45927</v>
      </c>
      <c r="S344" s="4083">
        <v>45926</v>
      </c>
      <c r="T344" s="4081">
        <v>45926</v>
      </c>
      <c r="U344" s="4085">
        <v>45930</v>
      </c>
      <c r="V344" s="4081">
        <v>45931</v>
      </c>
      <c r="W344" s="4086">
        <v>45932</v>
      </c>
      <c r="X344" s="4087">
        <v>45932</v>
      </c>
      <c r="Y344" s="4088">
        <v>45933</v>
      </c>
      <c r="Z344" s="4088">
        <v>45933</v>
      </c>
      <c r="AA344" s="4089"/>
      <c r="AB344" s="4088"/>
      <c r="AC344" s="251" t="s">
        <v>633</v>
      </c>
      <c r="AD344" s="4090"/>
      <c r="AE344" s="4066">
        <v>2</v>
      </c>
      <c r="AF344" s="363" t="str">
        <f t="shared" si="709"/>
        <v>4IE</v>
      </c>
      <c r="AG344" s="4091">
        <v>1</v>
      </c>
      <c r="AH344" s="4091"/>
      <c r="AI344" s="4091"/>
      <c r="AJ344" s="4091"/>
      <c r="AK344" s="4091"/>
      <c r="AL344" s="4091"/>
      <c r="AM344" s="4091"/>
      <c r="AN344" s="4091">
        <v>1</v>
      </c>
      <c r="AO344" s="4091">
        <v>1</v>
      </c>
      <c r="AP344" s="4092">
        <v>1</v>
      </c>
      <c r="AQ344" s="4091">
        <v>1</v>
      </c>
      <c r="AR344" s="4091">
        <v>1</v>
      </c>
      <c r="AS344" s="4091"/>
      <c r="AT344" s="4091"/>
      <c r="AU344" s="2843">
        <f t="shared" si="710"/>
        <v>0</v>
      </c>
      <c r="AV344" s="4008">
        <f t="shared" si="745"/>
        <v>1</v>
      </c>
      <c r="AW344" s="3920">
        <v>45903</v>
      </c>
      <c r="AX344" s="369">
        <v>4163289</v>
      </c>
      <c r="AY344" s="2847">
        <v>45903</v>
      </c>
      <c r="AZ344" s="4043">
        <v>4163290</v>
      </c>
      <c r="BA344" s="3922">
        <v>45903</v>
      </c>
      <c r="BB344" s="3923">
        <v>4163291</v>
      </c>
      <c r="BC344" s="154">
        <v>45903</v>
      </c>
      <c r="BD344" s="3439">
        <v>4163292</v>
      </c>
      <c r="BE344" s="154">
        <v>45903</v>
      </c>
      <c r="BF344" s="3440">
        <v>4163293</v>
      </c>
      <c r="BG344" s="3920">
        <v>45903</v>
      </c>
      <c r="BH344" s="367">
        <v>4163294</v>
      </c>
      <c r="BI344" s="154">
        <v>45917</v>
      </c>
      <c r="BJ344" s="3675">
        <v>4163305</v>
      </c>
      <c r="BK344" s="4075" t="str">
        <f t="shared" ref="BK344:BK362" si="747">IF($AE344=0,"　",VLOOKUP($AE344,ﾚｰｻﾞOP,57,0))</f>
        <v>-</v>
      </c>
      <c r="BL344" s="4093"/>
      <c r="BM344" s="4075" t="str">
        <f t="shared" ref="BM344:BM362" si="748">IF($AE344=0,"　",VLOOKUP($AE344,ﾚｰｻﾞOP,58,0))</f>
        <v>-</v>
      </c>
      <c r="BN344" s="4093"/>
      <c r="BO344" s="4094" t="str">
        <f t="shared" si="713"/>
        <v>-</v>
      </c>
      <c r="BP344" s="4093"/>
      <c r="BQ344" s="4075" t="str">
        <f t="shared" si="714"/>
        <v>-</v>
      </c>
      <c r="BR344" s="4095"/>
      <c r="BS344" s="4075" t="str">
        <f t="shared" si="715"/>
        <v>-</v>
      </c>
      <c r="BT344" s="4095"/>
      <c r="BU344" s="4075" t="str">
        <f t="shared" si="716"/>
        <v>-</v>
      </c>
      <c r="BV344" s="4095"/>
      <c r="BW344" s="4075" t="str">
        <f t="shared" si="717"/>
        <v>-</v>
      </c>
      <c r="BX344" s="4093"/>
      <c r="BY344" s="4075" t="str">
        <f t="shared" si="718"/>
        <v>-</v>
      </c>
      <c r="BZ344" s="4095"/>
      <c r="CA344" s="4075" t="str">
        <f t="shared" si="719"/>
        <v>-</v>
      </c>
      <c r="CB344" s="4093"/>
      <c r="CC344" s="4075" t="str">
        <f t="shared" si="720"/>
        <v>-</v>
      </c>
      <c r="CD344" s="4093"/>
      <c r="CE344" s="2850" t="str">
        <f t="shared" si="721"/>
        <v>-</v>
      </c>
      <c r="CF344" s="2846"/>
      <c r="CG344" s="2855" t="str">
        <f t="shared" si="722"/>
        <v>-</v>
      </c>
      <c r="CH344" s="2851"/>
      <c r="CI344" s="2850" t="str">
        <f t="shared" si="723"/>
        <v>-</v>
      </c>
      <c r="CJ344" s="2846"/>
      <c r="CK344" s="2850" t="str">
        <f t="shared" si="724"/>
        <v>-</v>
      </c>
      <c r="CL344" s="2851"/>
      <c r="CM344" s="2850" t="str">
        <f t="shared" si="725"/>
        <v>-</v>
      </c>
      <c r="CN344" s="2851"/>
      <c r="CO344" s="2855" t="str">
        <f t="shared" si="726"/>
        <v>-</v>
      </c>
      <c r="CP344" s="2851"/>
      <c r="CQ344" s="2855" t="str">
        <f t="shared" si="727"/>
        <v>-</v>
      </c>
      <c r="CR344" s="2851"/>
      <c r="CS344" s="2850" t="str">
        <f t="shared" si="728"/>
        <v>-</v>
      </c>
      <c r="CT344" s="2851"/>
      <c r="CU344" s="2855"/>
      <c r="CV344" s="2851"/>
      <c r="CW344" s="2850" t="str">
        <f t="shared" si="729"/>
        <v>-</v>
      </c>
      <c r="CX344" s="2851"/>
      <c r="CY344" s="2855" t="str">
        <f t="shared" si="730"/>
        <v>-</v>
      </c>
      <c r="CZ344" s="2851"/>
      <c r="DA344" s="2850" t="str">
        <f t="shared" si="731"/>
        <v>-</v>
      </c>
      <c r="DB344" s="2846"/>
      <c r="DC344" s="2855" t="str">
        <f t="shared" si="732"/>
        <v>-</v>
      </c>
      <c r="DD344" s="2851"/>
      <c r="DE344" s="2856">
        <v>45878</v>
      </c>
      <c r="DF344" s="2857">
        <v>4163376</v>
      </c>
      <c r="DG344" s="818">
        <f t="shared" si="733"/>
        <v>0</v>
      </c>
      <c r="DH344" s="2858"/>
      <c r="DI344" s="2850">
        <v>45756</v>
      </c>
      <c r="DJ344" s="2857">
        <v>4163131</v>
      </c>
      <c r="DK344" s="2856">
        <f t="shared" si="746"/>
        <v>0</v>
      </c>
      <c r="DL344" s="2857"/>
      <c r="DM344" s="2856">
        <f t="shared" si="741"/>
        <v>0</v>
      </c>
      <c r="DN344" s="2857"/>
      <c r="DO344" s="2855">
        <f t="shared" si="734"/>
        <v>0</v>
      </c>
      <c r="DP344" s="2858"/>
      <c r="DQ344" s="2855">
        <f t="shared" si="735"/>
        <v>0</v>
      </c>
      <c r="DR344" s="2857"/>
      <c r="DS344" s="2855">
        <f t="shared" si="736"/>
        <v>0</v>
      </c>
      <c r="DT344" s="2858"/>
      <c r="DU344" s="2855">
        <f t="shared" si="737"/>
        <v>0</v>
      </c>
      <c r="DV344" s="2857"/>
      <c r="DW344" s="368">
        <v>45833</v>
      </c>
      <c r="DX344" s="372">
        <v>4163232</v>
      </c>
      <c r="DY344" s="4075">
        <v>45798</v>
      </c>
      <c r="DZ344" s="4076">
        <v>4163195</v>
      </c>
      <c r="EA344" s="4075">
        <v>45889</v>
      </c>
      <c r="EB344" s="4076">
        <v>4163308</v>
      </c>
      <c r="EC344" s="820">
        <v>45889</v>
      </c>
      <c r="ED344" s="2790">
        <v>4163309</v>
      </c>
      <c r="EE344" s="822">
        <v>45520</v>
      </c>
      <c r="EF344" s="1846">
        <v>4063333</v>
      </c>
      <c r="EG344" s="273"/>
      <c r="EH344" s="274"/>
      <c r="EI344" s="275"/>
      <c r="EJ344" s="276"/>
      <c r="EK344" s="275"/>
      <c r="EL344" s="277"/>
      <c r="EM344" s="829" t="str">
        <f t="shared" si="739"/>
        <v xml:space="preserve"> </v>
      </c>
      <c r="EN344" s="4096"/>
      <c r="EO344" s="4094">
        <f t="shared" si="740"/>
        <v>0</v>
      </c>
      <c r="EP344" s="4076"/>
      <c r="ER344" s="4097"/>
      <c r="ET344" s="2850" t="str">
        <f t="shared" si="742"/>
        <v>-</v>
      </c>
      <c r="EU344" s="2857"/>
      <c r="EV344" s="2850" t="str">
        <f t="shared" si="743"/>
        <v>-</v>
      </c>
      <c r="EW344" s="2857"/>
      <c r="EX344" s="2850"/>
      <c r="EY344" s="2851"/>
      <c r="EZ344" s="2850"/>
      <c r="FA344" s="2851"/>
      <c r="FB344" s="2850"/>
      <c r="FC344" s="2851"/>
      <c r="FD344" s="2850"/>
      <c r="FE344" s="2851"/>
      <c r="FF344" s="2855"/>
      <c r="FG344" s="2851"/>
      <c r="FH344" s="2850"/>
      <c r="FI344" s="2851"/>
      <c r="FJ344" s="154" t="str">
        <f t="shared" si="744"/>
        <v>-</v>
      </c>
      <c r="FK344" s="2857"/>
      <c r="FL344" s="155" t="str">
        <f t="shared" si="707"/>
        <v>-</v>
      </c>
      <c r="FM344" s="2846"/>
      <c r="FN344" s="2850"/>
      <c r="FO344" s="2851"/>
      <c r="FP344" s="2850"/>
      <c r="FQ344" s="2851"/>
      <c r="FS344" s="4075"/>
      <c r="FT344" s="4093"/>
    </row>
    <row r="345" spans="1:176" ht="18.600000000000001" customHeight="1">
      <c r="A345" s="228">
        <f t="shared" si="634"/>
        <v>335</v>
      </c>
      <c r="B345" s="343" t="str">
        <f t="shared" si="708"/>
        <v>4IE</v>
      </c>
      <c r="C345" s="2825">
        <v>45931</v>
      </c>
      <c r="D345" s="4098" t="s">
        <v>1024</v>
      </c>
      <c r="E345" s="4099" t="s">
        <v>1168</v>
      </c>
      <c r="F345" s="4100" t="s">
        <v>1271</v>
      </c>
      <c r="G345" s="4101"/>
      <c r="H345" s="3281" t="s">
        <v>630</v>
      </c>
      <c r="I345" s="4102" t="s">
        <v>64</v>
      </c>
      <c r="J345" s="4102" t="s">
        <v>20</v>
      </c>
      <c r="K345" s="3315" t="s">
        <v>11</v>
      </c>
      <c r="L345" s="4103"/>
      <c r="M345" s="352">
        <v>45924</v>
      </c>
      <c r="N345" s="4084"/>
      <c r="O345" s="4083">
        <v>45925</v>
      </c>
      <c r="P345" s="4084">
        <v>45925</v>
      </c>
      <c r="Q345" s="4083">
        <v>45926</v>
      </c>
      <c r="R345" s="4084">
        <v>45925</v>
      </c>
      <c r="S345" s="4083">
        <v>45926</v>
      </c>
      <c r="T345" s="4084">
        <v>45926</v>
      </c>
      <c r="U345" s="4104">
        <v>45930</v>
      </c>
      <c r="V345" s="4084">
        <v>45930</v>
      </c>
      <c r="W345" s="4105">
        <v>45932</v>
      </c>
      <c r="X345" s="4106">
        <v>45932</v>
      </c>
      <c r="Y345" s="4107">
        <v>45933</v>
      </c>
      <c r="Z345" s="4107">
        <v>45933</v>
      </c>
      <c r="AA345" s="4108"/>
      <c r="AB345" s="4107"/>
      <c r="AC345" s="251"/>
      <c r="AD345" s="4109"/>
      <c r="AE345" s="4066">
        <v>25</v>
      </c>
      <c r="AF345" s="363" t="str">
        <f t="shared" si="709"/>
        <v>4IE</v>
      </c>
      <c r="AG345" s="4110"/>
      <c r="AH345" s="4110"/>
      <c r="AI345" s="4110"/>
      <c r="AJ345" s="4110"/>
      <c r="AK345" s="4110"/>
      <c r="AL345" s="4110"/>
      <c r="AM345" s="4110"/>
      <c r="AN345" s="4110"/>
      <c r="AO345" s="4110"/>
      <c r="AP345" s="4111"/>
      <c r="AQ345" s="4110"/>
      <c r="AR345" s="4110"/>
      <c r="AS345" s="4110"/>
      <c r="AT345" s="4110"/>
      <c r="AU345" s="2843">
        <f t="shared" si="710"/>
        <v>0</v>
      </c>
      <c r="AV345" s="4008">
        <f t="shared" si="745"/>
        <v>0</v>
      </c>
      <c r="AW345" s="4112" t="str">
        <f>IF($AE345=0,"　",VLOOKUP($AE345,ﾚｰｻﾞOP,5,0))</f>
        <v>-</v>
      </c>
      <c r="AX345" s="4113"/>
      <c r="AY345" s="2847" t="str">
        <f>IF($AE345=0,"　",VLOOKUP($AE345,ﾚｰｻﾞOP,6,0))</f>
        <v>-</v>
      </c>
      <c r="AZ345" s="4114"/>
      <c r="BA345" s="4115" t="str">
        <f>IF($AE345=0,"　",VLOOKUP($AE345,ﾚｰｻﾞOP,7,0))</f>
        <v>-</v>
      </c>
      <c r="BB345" s="4114"/>
      <c r="BC345" s="4112" t="str">
        <f>IF($AE345=0,"　",VLOOKUP($AE345,ﾚｰｻﾞOP,8,0))</f>
        <v>-</v>
      </c>
      <c r="BD345" s="4113"/>
      <c r="BE345" s="4115" t="str">
        <f>IF($AE345=0,"　",VLOOKUP($AE345,ﾚｰｻﾞOP,9,0))</f>
        <v>-</v>
      </c>
      <c r="BF345" s="4114"/>
      <c r="BG345" s="4112" t="str">
        <f>IF($AE345=0,"　",VLOOKUP($AE345,ﾚｰｻﾞOP,10,0))</f>
        <v>-</v>
      </c>
      <c r="BH345" s="4114"/>
      <c r="BI345" s="4115" t="str">
        <f>IF($AE345=0,"　",VLOOKUP($AE345,ﾚｰｻﾞOP,11,0))</f>
        <v>-</v>
      </c>
      <c r="BJ345" s="4114"/>
      <c r="BK345" s="4075" t="str">
        <f t="shared" si="747"/>
        <v>-</v>
      </c>
      <c r="BL345" s="4093"/>
      <c r="BM345" s="4075" t="str">
        <f t="shared" si="748"/>
        <v>-</v>
      </c>
      <c r="BN345" s="4093"/>
      <c r="BO345" s="4094" t="str">
        <f t="shared" si="713"/>
        <v>-</v>
      </c>
      <c r="BP345" s="4093"/>
      <c r="BQ345" s="4115" t="str">
        <f t="shared" si="714"/>
        <v>-</v>
      </c>
      <c r="BR345" s="4113"/>
      <c r="BS345" s="4115" t="str">
        <f t="shared" si="715"/>
        <v>-</v>
      </c>
      <c r="BT345" s="4113"/>
      <c r="BU345" s="4115" t="str">
        <f t="shared" si="716"/>
        <v>-</v>
      </c>
      <c r="BV345" s="4113"/>
      <c r="BW345" s="4115" t="str">
        <f t="shared" si="717"/>
        <v>-</v>
      </c>
      <c r="BX345" s="4114"/>
      <c r="BY345" s="4115" t="str">
        <f t="shared" si="718"/>
        <v>-</v>
      </c>
      <c r="BZ345" s="4113"/>
      <c r="CA345" s="4115" t="str">
        <f t="shared" si="719"/>
        <v>-</v>
      </c>
      <c r="CB345" s="4114"/>
      <c r="CC345" s="4115" t="str">
        <f t="shared" si="720"/>
        <v>-</v>
      </c>
      <c r="CD345" s="4114"/>
      <c r="CE345" s="2850" t="str">
        <f t="shared" si="721"/>
        <v>-</v>
      </c>
      <c r="CF345" s="2846"/>
      <c r="CG345" s="2855" t="str">
        <f t="shared" si="722"/>
        <v>-</v>
      </c>
      <c r="CH345" s="2851"/>
      <c r="CI345" s="2850" t="str">
        <f t="shared" si="723"/>
        <v>-</v>
      </c>
      <c r="CJ345" s="2846"/>
      <c r="CK345" s="2850" t="str">
        <f t="shared" si="724"/>
        <v>-</v>
      </c>
      <c r="CL345" s="2851"/>
      <c r="CM345" s="2850" t="str">
        <f t="shared" si="725"/>
        <v>-</v>
      </c>
      <c r="CN345" s="2851"/>
      <c r="CO345" s="2855" t="str">
        <f t="shared" si="726"/>
        <v>-</v>
      </c>
      <c r="CP345" s="2851"/>
      <c r="CQ345" s="2855" t="str">
        <f t="shared" si="727"/>
        <v>-</v>
      </c>
      <c r="CR345" s="2851"/>
      <c r="CS345" s="2850" t="str">
        <f t="shared" si="728"/>
        <v>-</v>
      </c>
      <c r="CT345" s="2851"/>
      <c r="CU345" s="2855"/>
      <c r="CV345" s="2851"/>
      <c r="CW345" s="2850" t="str">
        <f t="shared" si="729"/>
        <v>-</v>
      </c>
      <c r="CX345" s="2851"/>
      <c r="CY345" s="2855" t="str">
        <f t="shared" si="730"/>
        <v>-</v>
      </c>
      <c r="CZ345" s="2851"/>
      <c r="DA345" s="2850" t="str">
        <f t="shared" si="731"/>
        <v>-</v>
      </c>
      <c r="DB345" s="2846"/>
      <c r="DC345" s="2855" t="str">
        <f t="shared" si="732"/>
        <v>-</v>
      </c>
      <c r="DD345" s="2851"/>
      <c r="DE345" s="2856">
        <f t="shared" ref="DE345:DE364" si="749">IF(AG345=1,1,0)</f>
        <v>0</v>
      </c>
      <c r="DF345" s="2857"/>
      <c r="DG345" s="818">
        <f t="shared" si="733"/>
        <v>0</v>
      </c>
      <c r="DH345" s="2858"/>
      <c r="DI345" s="2850">
        <f t="shared" ref="DI345:DI364" si="750">IF(AG345=1,1,0)</f>
        <v>0</v>
      </c>
      <c r="DJ345" s="2857"/>
      <c r="DK345" s="2856">
        <f t="shared" si="746"/>
        <v>0</v>
      </c>
      <c r="DL345" s="2857"/>
      <c r="DM345" s="2856">
        <f t="shared" si="741"/>
        <v>0</v>
      </c>
      <c r="DN345" s="2857"/>
      <c r="DO345" s="2855">
        <f t="shared" si="734"/>
        <v>0</v>
      </c>
      <c r="DP345" s="2858"/>
      <c r="DQ345" s="2855">
        <f t="shared" si="735"/>
        <v>0</v>
      </c>
      <c r="DR345" s="2857"/>
      <c r="DS345" s="2855">
        <f t="shared" si="736"/>
        <v>0</v>
      </c>
      <c r="DT345" s="2858"/>
      <c r="DU345" s="2855">
        <f t="shared" si="737"/>
        <v>0</v>
      </c>
      <c r="DV345" s="2857"/>
      <c r="DW345" s="4112">
        <f>IF(AN345=1,1,0)</f>
        <v>0</v>
      </c>
      <c r="DX345" s="4116"/>
      <c r="DY345" s="4115">
        <f t="shared" ref="DY345:DY352" si="751">IF(AO345=1,1,0)</f>
        <v>0</v>
      </c>
      <c r="DZ345" s="4117"/>
      <c r="EA345" s="4115">
        <f>IF(AP345=1,1,0)</f>
        <v>0</v>
      </c>
      <c r="EB345" s="4117"/>
      <c r="EC345" s="820">
        <f>IF(AQ345=1,1,0)</f>
        <v>0</v>
      </c>
      <c r="ED345" s="4118"/>
      <c r="EE345" s="822">
        <f>IF(AV345=0,0,1)</f>
        <v>0</v>
      </c>
      <c r="EF345" s="4119"/>
      <c r="EG345" s="273"/>
      <c r="EH345" s="274"/>
      <c r="EI345" s="275"/>
      <c r="EJ345" s="276"/>
      <c r="EK345" s="275"/>
      <c r="EL345" s="277"/>
      <c r="EM345" s="829" t="str">
        <f t="shared" si="739"/>
        <v xml:space="preserve"> </v>
      </c>
      <c r="EN345" s="4116"/>
      <c r="EO345" s="4120">
        <f t="shared" si="740"/>
        <v>0</v>
      </c>
      <c r="EP345" s="4117"/>
      <c r="ER345" s="4121"/>
      <c r="ET345" s="3299">
        <v>45903</v>
      </c>
      <c r="EU345" s="3304">
        <v>4163285</v>
      </c>
      <c r="EV345" s="3299">
        <v>45903</v>
      </c>
      <c r="EW345" s="3304">
        <v>4163301</v>
      </c>
      <c r="EX345" s="2850"/>
      <c r="EY345" s="2851"/>
      <c r="EZ345" s="2850"/>
      <c r="FA345" s="2851"/>
      <c r="FB345" s="2850"/>
      <c r="FC345" s="2851"/>
      <c r="FD345" s="2850">
        <v>45889</v>
      </c>
      <c r="FE345" s="3300">
        <v>4163312</v>
      </c>
      <c r="FF345" s="2855"/>
      <c r="FG345" s="2851"/>
      <c r="FH345" s="2850">
        <v>45840</v>
      </c>
      <c r="FI345" s="2851">
        <v>4163264</v>
      </c>
      <c r="FJ345" s="154">
        <v>45903</v>
      </c>
      <c r="FK345" s="2587">
        <v>4163286</v>
      </c>
      <c r="FL345" s="155">
        <f t="shared" si="707"/>
        <v>1</v>
      </c>
      <c r="FM345" s="2846"/>
      <c r="FN345" s="2850"/>
      <c r="FO345" s="2851"/>
      <c r="FP345" s="2850"/>
      <c r="FQ345" s="2851"/>
      <c r="FS345" s="4115"/>
      <c r="FT345" s="4114"/>
    </row>
    <row r="346" spans="1:176" ht="18.600000000000001" customHeight="1">
      <c r="A346" s="228">
        <f t="shared" si="634"/>
        <v>336</v>
      </c>
      <c r="B346" s="343" t="str">
        <f t="shared" si="708"/>
        <v>4IE</v>
      </c>
      <c r="C346" s="2825">
        <v>45931</v>
      </c>
      <c r="D346" s="3528" t="s">
        <v>62</v>
      </c>
      <c r="E346" s="3529" t="s">
        <v>1170</v>
      </c>
      <c r="F346" s="4122" t="s">
        <v>1287</v>
      </c>
      <c r="G346" s="4123"/>
      <c r="H346" s="3281" t="s">
        <v>631</v>
      </c>
      <c r="I346" s="4124" t="s">
        <v>61</v>
      </c>
      <c r="J346" s="4124" t="s">
        <v>1414</v>
      </c>
      <c r="K346" s="3315" t="s">
        <v>11</v>
      </c>
      <c r="L346" s="4125"/>
      <c r="M346" s="352">
        <v>45925</v>
      </c>
      <c r="N346" s="4126">
        <v>45925</v>
      </c>
      <c r="O346" s="4127">
        <v>45926</v>
      </c>
      <c r="P346" s="4126">
        <v>45926</v>
      </c>
      <c r="Q346" s="4127">
        <v>45927</v>
      </c>
      <c r="R346" s="4126">
        <v>45930</v>
      </c>
      <c r="S346" s="4127">
        <v>45927</v>
      </c>
      <c r="T346" s="4126">
        <v>45927</v>
      </c>
      <c r="U346" s="4128">
        <v>45931</v>
      </c>
      <c r="V346" s="4126">
        <v>45931</v>
      </c>
      <c r="W346" s="4129">
        <v>45933</v>
      </c>
      <c r="X346" s="4130">
        <v>45933</v>
      </c>
      <c r="Y346" s="4131">
        <v>45934</v>
      </c>
      <c r="Z346" s="4131">
        <v>45934</v>
      </c>
      <c r="AA346" s="4132"/>
      <c r="AB346" s="4131"/>
      <c r="AC346" s="251" t="s">
        <v>633</v>
      </c>
      <c r="AD346" s="4133"/>
      <c r="AE346" s="4066">
        <v>2</v>
      </c>
      <c r="AF346" s="363" t="str">
        <f t="shared" si="709"/>
        <v>4IE</v>
      </c>
      <c r="AG346" s="4134"/>
      <c r="AH346" s="4134"/>
      <c r="AI346" s="4134">
        <v>1</v>
      </c>
      <c r="AJ346" s="4134"/>
      <c r="AK346" s="4134"/>
      <c r="AL346" s="4134"/>
      <c r="AM346" s="4134"/>
      <c r="AN346" s="4134">
        <v>1</v>
      </c>
      <c r="AO346" s="4134"/>
      <c r="AP346" s="4135">
        <v>1</v>
      </c>
      <c r="AQ346" s="4134">
        <v>1</v>
      </c>
      <c r="AR346" s="4134">
        <v>1</v>
      </c>
      <c r="AS346" s="4134"/>
      <c r="AT346" s="4134"/>
      <c r="AU346" s="2843">
        <f t="shared" si="710"/>
        <v>2</v>
      </c>
      <c r="AV346" s="4008">
        <f t="shared" si="745"/>
        <v>1</v>
      </c>
      <c r="AW346" s="3920">
        <v>45903</v>
      </c>
      <c r="AX346" s="369">
        <v>4163289</v>
      </c>
      <c r="AY346" s="2847">
        <v>45903</v>
      </c>
      <c r="AZ346" s="4043">
        <v>4163290</v>
      </c>
      <c r="BA346" s="3922">
        <v>45903</v>
      </c>
      <c r="BB346" s="3923">
        <v>4163291</v>
      </c>
      <c r="BC346" s="154">
        <v>45903</v>
      </c>
      <c r="BD346" s="3439">
        <v>4163292</v>
      </c>
      <c r="BE346" s="154">
        <v>45903</v>
      </c>
      <c r="BF346" s="3440">
        <v>4163293</v>
      </c>
      <c r="BG346" s="3920">
        <v>45903</v>
      </c>
      <c r="BH346" s="367">
        <v>4163294</v>
      </c>
      <c r="BI346" s="154">
        <v>45917</v>
      </c>
      <c r="BJ346" s="3675">
        <v>4163305</v>
      </c>
      <c r="BK346" s="4075" t="str">
        <f t="shared" si="747"/>
        <v>-</v>
      </c>
      <c r="BL346" s="4093"/>
      <c r="BM346" s="4075" t="str">
        <f t="shared" si="748"/>
        <v>-</v>
      </c>
      <c r="BN346" s="4093"/>
      <c r="BO346" s="4094" t="str">
        <f t="shared" si="713"/>
        <v>-</v>
      </c>
      <c r="BP346" s="4093"/>
      <c r="BQ346" s="4136" t="str">
        <f t="shared" si="714"/>
        <v>-</v>
      </c>
      <c r="BR346" s="4137"/>
      <c r="BS346" s="4136" t="str">
        <f t="shared" si="715"/>
        <v>-</v>
      </c>
      <c r="BT346" s="4137"/>
      <c r="BU346" s="4136" t="str">
        <f t="shared" si="716"/>
        <v>-</v>
      </c>
      <c r="BV346" s="4137"/>
      <c r="BW346" s="4136" t="str">
        <f t="shared" si="717"/>
        <v>-</v>
      </c>
      <c r="BX346" s="4138"/>
      <c r="BY346" s="4136" t="str">
        <f t="shared" si="718"/>
        <v>-</v>
      </c>
      <c r="BZ346" s="4137"/>
      <c r="CA346" s="4136" t="str">
        <f t="shared" si="719"/>
        <v>-</v>
      </c>
      <c r="CB346" s="4138"/>
      <c r="CC346" s="4136" t="str">
        <f t="shared" si="720"/>
        <v>-</v>
      </c>
      <c r="CD346" s="4138"/>
      <c r="CE346" s="2850" t="str">
        <f t="shared" si="721"/>
        <v>-</v>
      </c>
      <c r="CF346" s="2846"/>
      <c r="CG346" s="2855" t="str">
        <f t="shared" si="722"/>
        <v>-</v>
      </c>
      <c r="CH346" s="2851"/>
      <c r="CI346" s="2850" t="str">
        <f t="shared" si="723"/>
        <v>-</v>
      </c>
      <c r="CJ346" s="2846"/>
      <c r="CK346" s="2850" t="str">
        <f t="shared" si="724"/>
        <v>-</v>
      </c>
      <c r="CL346" s="2851"/>
      <c r="CM346" s="2850" t="str">
        <f t="shared" si="725"/>
        <v>-</v>
      </c>
      <c r="CN346" s="2851"/>
      <c r="CO346" s="2855" t="str">
        <f t="shared" si="726"/>
        <v>-</v>
      </c>
      <c r="CP346" s="2851"/>
      <c r="CQ346" s="2855" t="str">
        <f t="shared" si="727"/>
        <v>-</v>
      </c>
      <c r="CR346" s="2851"/>
      <c r="CS346" s="2850" t="str">
        <f t="shared" si="728"/>
        <v>-</v>
      </c>
      <c r="CT346" s="2851"/>
      <c r="CU346" s="2855"/>
      <c r="CV346" s="2851"/>
      <c r="CW346" s="2850" t="str">
        <f t="shared" si="729"/>
        <v>-</v>
      </c>
      <c r="CX346" s="2851"/>
      <c r="CY346" s="2855" t="str">
        <f t="shared" si="730"/>
        <v>-</v>
      </c>
      <c r="CZ346" s="2851"/>
      <c r="DA346" s="2850" t="str">
        <f t="shared" si="731"/>
        <v>-</v>
      </c>
      <c r="DB346" s="2846"/>
      <c r="DC346" s="2855" t="str">
        <f t="shared" si="732"/>
        <v>-</v>
      </c>
      <c r="DD346" s="2851"/>
      <c r="DE346" s="2856">
        <f t="shared" si="749"/>
        <v>0</v>
      </c>
      <c r="DF346" s="2857"/>
      <c r="DG346" s="818">
        <f t="shared" si="733"/>
        <v>0</v>
      </c>
      <c r="DH346" s="2858"/>
      <c r="DI346" s="2850">
        <f t="shared" si="750"/>
        <v>0</v>
      </c>
      <c r="DJ346" s="2857"/>
      <c r="DK346" s="2856">
        <v>45756</v>
      </c>
      <c r="DL346" s="2396">
        <v>4163128</v>
      </c>
      <c r="DM346" s="2856">
        <f t="shared" si="741"/>
        <v>0</v>
      </c>
      <c r="DN346" s="2857"/>
      <c r="DO346" s="2855">
        <f t="shared" si="734"/>
        <v>0</v>
      </c>
      <c r="DP346" s="2858"/>
      <c r="DQ346" s="2855">
        <f t="shared" si="735"/>
        <v>0</v>
      </c>
      <c r="DR346" s="2857"/>
      <c r="DS346" s="2855">
        <f t="shared" si="736"/>
        <v>0</v>
      </c>
      <c r="DT346" s="2858"/>
      <c r="DU346" s="2855">
        <f t="shared" si="737"/>
        <v>0</v>
      </c>
      <c r="DV346" s="2857"/>
      <c r="DW346" s="4139">
        <v>45847</v>
      </c>
      <c r="DX346" s="2789">
        <v>4163257</v>
      </c>
      <c r="DY346" s="4136">
        <f t="shared" si="751"/>
        <v>0</v>
      </c>
      <c r="DZ346" s="4140"/>
      <c r="EA346" s="4136">
        <v>45889</v>
      </c>
      <c r="EB346" s="4140">
        <v>4163308</v>
      </c>
      <c r="EC346" s="820">
        <v>45889</v>
      </c>
      <c r="ED346" s="2790">
        <v>4163309</v>
      </c>
      <c r="EE346" s="822">
        <v>45520</v>
      </c>
      <c r="EF346" s="1846">
        <v>4063333</v>
      </c>
      <c r="EG346" s="273"/>
      <c r="EH346" s="274"/>
      <c r="EI346" s="275"/>
      <c r="EJ346" s="276"/>
      <c r="EK346" s="275"/>
      <c r="EL346" s="277"/>
      <c r="EM346" s="829" t="str">
        <f t="shared" si="739"/>
        <v xml:space="preserve"> </v>
      </c>
      <c r="EN346" s="4141"/>
      <c r="EO346" s="4142">
        <f t="shared" si="740"/>
        <v>0</v>
      </c>
      <c r="EP346" s="4140"/>
      <c r="ER346" s="4143"/>
      <c r="ET346" s="2850" t="str">
        <f>IF($AE346=0,"　",VLOOKUP($AE346,ﾚｰｻﾞOP,60,0))</f>
        <v>-</v>
      </c>
      <c r="EU346" s="2857"/>
      <c r="EV346" s="2850" t="str">
        <f>IF($AE346=0,"　",VLOOKUP($AE346,ﾚｰｻﾞOP,60,0))</f>
        <v>-</v>
      </c>
      <c r="EW346" s="2857"/>
      <c r="EX346" s="2850"/>
      <c r="EY346" s="2851"/>
      <c r="EZ346" s="2850"/>
      <c r="FA346" s="2851"/>
      <c r="FB346" s="2850"/>
      <c r="FC346" s="2851"/>
      <c r="FD346" s="2850"/>
      <c r="FE346" s="2851"/>
      <c r="FF346" s="2855"/>
      <c r="FG346" s="2851"/>
      <c r="FH346" s="2850"/>
      <c r="FI346" s="2851"/>
      <c r="FJ346" s="154" t="str">
        <f>IF($AE346=0,"　",VLOOKUP($AE346,ﾚｰｻﾞOP,67,0))</f>
        <v>-</v>
      </c>
      <c r="FK346" s="2857"/>
      <c r="FL346" s="155" t="str">
        <f t="shared" si="707"/>
        <v>-</v>
      </c>
      <c r="FM346" s="2846"/>
      <c r="FN346" s="2850"/>
      <c r="FO346" s="2851"/>
      <c r="FP346" s="2850"/>
      <c r="FQ346" s="2851"/>
      <c r="FS346" s="4136"/>
      <c r="FT346" s="4138"/>
    </row>
    <row r="347" spans="1:176" ht="18.600000000000001" customHeight="1">
      <c r="A347" s="228">
        <f t="shared" ref="A347:A410" si="752">ROW()-10</f>
        <v>337</v>
      </c>
      <c r="B347" s="343" t="str">
        <f t="shared" si="708"/>
        <v>4IE</v>
      </c>
      <c r="C347" s="2825">
        <v>45931</v>
      </c>
      <c r="D347" s="4098" t="s">
        <v>1024</v>
      </c>
      <c r="E347" s="4099" t="s">
        <v>1169</v>
      </c>
      <c r="F347" s="4100" t="s">
        <v>1272</v>
      </c>
      <c r="G347" s="4144"/>
      <c r="H347" s="3281" t="s">
        <v>630</v>
      </c>
      <c r="I347" s="4145" t="s">
        <v>64</v>
      </c>
      <c r="J347" s="4145" t="s">
        <v>20</v>
      </c>
      <c r="K347" s="3315" t="s">
        <v>11</v>
      </c>
      <c r="L347" s="4146"/>
      <c r="M347" s="352">
        <v>45925</v>
      </c>
      <c r="N347" s="4147"/>
      <c r="O347" s="4148">
        <v>45926</v>
      </c>
      <c r="P347" s="4147">
        <v>45925</v>
      </c>
      <c r="Q347" s="4127">
        <v>45927</v>
      </c>
      <c r="R347" s="4126">
        <v>45926</v>
      </c>
      <c r="S347" s="4127">
        <v>45927</v>
      </c>
      <c r="T347" s="4147">
        <v>45926</v>
      </c>
      <c r="U347" s="4149">
        <v>45931</v>
      </c>
      <c r="V347" s="4147">
        <v>45931</v>
      </c>
      <c r="W347" s="4150">
        <v>45933</v>
      </c>
      <c r="X347" s="4151">
        <v>45932</v>
      </c>
      <c r="Y347" s="4152">
        <v>45937</v>
      </c>
      <c r="Z347" s="4152">
        <v>45934</v>
      </c>
      <c r="AA347" s="4153"/>
      <c r="AB347" s="4152"/>
      <c r="AC347" s="4154"/>
      <c r="AD347" s="4155"/>
      <c r="AE347" s="4156">
        <v>25</v>
      </c>
      <c r="AF347" s="363" t="str">
        <f t="shared" si="709"/>
        <v>4IE</v>
      </c>
      <c r="AG347" s="4157"/>
      <c r="AH347" s="4157"/>
      <c r="AI347" s="4157"/>
      <c r="AJ347" s="4157"/>
      <c r="AK347" s="4157"/>
      <c r="AL347" s="4157"/>
      <c r="AM347" s="4157"/>
      <c r="AN347" s="4157"/>
      <c r="AO347" s="4157"/>
      <c r="AP347" s="4158"/>
      <c r="AQ347" s="4157"/>
      <c r="AR347" s="4157"/>
      <c r="AS347" s="4157"/>
      <c r="AT347" s="4157"/>
      <c r="AU347" s="2843">
        <f t="shared" si="710"/>
        <v>0</v>
      </c>
      <c r="AV347" s="4008">
        <f t="shared" si="745"/>
        <v>0</v>
      </c>
      <c r="AW347" s="4159" t="str">
        <f>IF($AE347=0,"　",VLOOKUP($AE347,ﾚｰｻﾞOP,5,0))</f>
        <v>-</v>
      </c>
      <c r="AX347" s="4160"/>
      <c r="AY347" s="2847" t="str">
        <f>IF($AE347=0,"　",VLOOKUP($AE347,ﾚｰｻﾞOP,6,0))</f>
        <v>-</v>
      </c>
      <c r="AZ347" s="4161"/>
      <c r="BA347" s="4162" t="str">
        <f>IF($AE347=0,"　",VLOOKUP($AE347,ﾚｰｻﾞOP,7,0))</f>
        <v>-</v>
      </c>
      <c r="BB347" s="4161"/>
      <c r="BC347" s="4159" t="str">
        <f>IF($AE347=0,"　",VLOOKUP($AE347,ﾚｰｻﾞOP,8,0))</f>
        <v>-</v>
      </c>
      <c r="BD347" s="4160"/>
      <c r="BE347" s="4162" t="str">
        <f>IF($AE347=0,"　",VLOOKUP($AE347,ﾚｰｻﾞOP,9,0))</f>
        <v>-</v>
      </c>
      <c r="BF347" s="4161"/>
      <c r="BG347" s="4159" t="str">
        <f>IF($AE347=0,"　",VLOOKUP($AE347,ﾚｰｻﾞOP,10,0))</f>
        <v>-</v>
      </c>
      <c r="BH347" s="4161"/>
      <c r="BI347" s="4162" t="str">
        <f>IF($AE347=0,"　",VLOOKUP($AE347,ﾚｰｻﾞOP,11,0))</f>
        <v>-</v>
      </c>
      <c r="BJ347" s="4161"/>
      <c r="BK347" s="4075" t="str">
        <f t="shared" si="747"/>
        <v>-</v>
      </c>
      <c r="BL347" s="4093"/>
      <c r="BM347" s="4075" t="str">
        <f t="shared" si="748"/>
        <v>-</v>
      </c>
      <c r="BN347" s="4093"/>
      <c r="BO347" s="4094" t="str">
        <f t="shared" si="713"/>
        <v>-</v>
      </c>
      <c r="BP347" s="4093"/>
      <c r="BQ347" s="4162" t="str">
        <f t="shared" si="714"/>
        <v>-</v>
      </c>
      <c r="BR347" s="4160"/>
      <c r="BS347" s="4162" t="str">
        <f t="shared" si="715"/>
        <v>-</v>
      </c>
      <c r="BT347" s="4160"/>
      <c r="BU347" s="4162" t="str">
        <f t="shared" si="716"/>
        <v>-</v>
      </c>
      <c r="BV347" s="4160"/>
      <c r="BW347" s="4162" t="str">
        <f t="shared" si="717"/>
        <v>-</v>
      </c>
      <c r="BX347" s="4161"/>
      <c r="BY347" s="4162" t="str">
        <f t="shared" si="718"/>
        <v>-</v>
      </c>
      <c r="BZ347" s="4160"/>
      <c r="CA347" s="4162" t="str">
        <f t="shared" si="719"/>
        <v>-</v>
      </c>
      <c r="CB347" s="4161"/>
      <c r="CC347" s="4162" t="str">
        <f t="shared" si="720"/>
        <v>-</v>
      </c>
      <c r="CD347" s="4161"/>
      <c r="CE347" s="2850" t="str">
        <f t="shared" si="721"/>
        <v>-</v>
      </c>
      <c r="CF347" s="2846"/>
      <c r="CG347" s="2855" t="str">
        <f t="shared" si="722"/>
        <v>-</v>
      </c>
      <c r="CH347" s="2851"/>
      <c r="CI347" s="2850" t="str">
        <f t="shared" si="723"/>
        <v>-</v>
      </c>
      <c r="CJ347" s="2846"/>
      <c r="CK347" s="2850" t="str">
        <f t="shared" si="724"/>
        <v>-</v>
      </c>
      <c r="CL347" s="2851"/>
      <c r="CM347" s="2850" t="str">
        <f t="shared" si="725"/>
        <v>-</v>
      </c>
      <c r="CN347" s="2851"/>
      <c r="CO347" s="2855" t="str">
        <f t="shared" si="726"/>
        <v>-</v>
      </c>
      <c r="CP347" s="2851"/>
      <c r="CQ347" s="2855" t="str">
        <f t="shared" si="727"/>
        <v>-</v>
      </c>
      <c r="CR347" s="2851"/>
      <c r="CS347" s="2850" t="str">
        <f t="shared" si="728"/>
        <v>-</v>
      </c>
      <c r="CT347" s="2851"/>
      <c r="CU347" s="2855"/>
      <c r="CV347" s="2851"/>
      <c r="CW347" s="2850" t="str">
        <f t="shared" si="729"/>
        <v>-</v>
      </c>
      <c r="CX347" s="2851"/>
      <c r="CY347" s="2855" t="str">
        <f t="shared" si="730"/>
        <v>-</v>
      </c>
      <c r="CZ347" s="2851"/>
      <c r="DA347" s="2850" t="str">
        <f t="shared" si="731"/>
        <v>-</v>
      </c>
      <c r="DB347" s="2846"/>
      <c r="DC347" s="2855" t="str">
        <f t="shared" si="732"/>
        <v>-</v>
      </c>
      <c r="DD347" s="2851"/>
      <c r="DE347" s="2856">
        <f t="shared" si="749"/>
        <v>0</v>
      </c>
      <c r="DF347" s="2857"/>
      <c r="DG347" s="818">
        <f t="shared" si="733"/>
        <v>0</v>
      </c>
      <c r="DH347" s="2858"/>
      <c r="DI347" s="2850">
        <f t="shared" si="750"/>
        <v>0</v>
      </c>
      <c r="DJ347" s="2857"/>
      <c r="DK347" s="2856"/>
      <c r="DL347" s="2857"/>
      <c r="DM347" s="2856">
        <f t="shared" si="741"/>
        <v>0</v>
      </c>
      <c r="DN347" s="2857"/>
      <c r="DO347" s="2855">
        <f t="shared" si="734"/>
        <v>0</v>
      </c>
      <c r="DP347" s="2858"/>
      <c r="DQ347" s="2855">
        <f t="shared" si="735"/>
        <v>0</v>
      </c>
      <c r="DR347" s="2857"/>
      <c r="DS347" s="2855">
        <f t="shared" si="736"/>
        <v>0</v>
      </c>
      <c r="DT347" s="2858"/>
      <c r="DU347" s="2855">
        <f t="shared" si="737"/>
        <v>0</v>
      </c>
      <c r="DV347" s="2857"/>
      <c r="DW347" s="4159">
        <f>IF(AN347=1,1,0)</f>
        <v>0</v>
      </c>
      <c r="DX347" s="4163"/>
      <c r="DY347" s="4162">
        <f t="shared" si="751"/>
        <v>0</v>
      </c>
      <c r="DZ347" s="4164"/>
      <c r="EA347" s="4162">
        <f>IF(AP347=1,1,0)</f>
        <v>0</v>
      </c>
      <c r="EB347" s="4164"/>
      <c r="EC347" s="820">
        <f>IF(AQ347=1,1,0)</f>
        <v>0</v>
      </c>
      <c r="ED347" s="4165"/>
      <c r="EE347" s="822">
        <f>IF(AV347=0,0,1)</f>
        <v>0</v>
      </c>
      <c r="EF347" s="4166"/>
      <c r="EG347" s="273"/>
      <c r="EH347" s="274"/>
      <c r="EI347" s="275"/>
      <c r="EJ347" s="276"/>
      <c r="EK347" s="275"/>
      <c r="EL347" s="277"/>
      <c r="EM347" s="829" t="str">
        <f t="shared" si="739"/>
        <v xml:space="preserve"> </v>
      </c>
      <c r="EN347" s="4163"/>
      <c r="EO347" s="4167">
        <f t="shared" si="740"/>
        <v>0</v>
      </c>
      <c r="EP347" s="4164"/>
      <c r="ER347" s="4168"/>
      <c r="ET347" s="3299">
        <v>45903</v>
      </c>
      <c r="EU347" s="3304">
        <v>4163285</v>
      </c>
      <c r="EV347" s="3299">
        <v>45903</v>
      </c>
      <c r="EW347" s="3304">
        <v>4163301</v>
      </c>
      <c r="EX347" s="2850"/>
      <c r="EY347" s="2851"/>
      <c r="EZ347" s="2850"/>
      <c r="FA347" s="2851"/>
      <c r="FB347" s="2850"/>
      <c r="FC347" s="2851"/>
      <c r="FD347" s="2850">
        <v>45889</v>
      </c>
      <c r="FE347" s="3300">
        <v>4163312</v>
      </c>
      <c r="FF347" s="2855"/>
      <c r="FG347" s="2851"/>
      <c r="FH347" s="2850">
        <v>45840</v>
      </c>
      <c r="FI347" s="2851">
        <v>4163264</v>
      </c>
      <c r="FJ347" s="154">
        <v>45903</v>
      </c>
      <c r="FK347" s="2587">
        <v>4163286</v>
      </c>
      <c r="FL347" s="155">
        <f t="shared" si="707"/>
        <v>1</v>
      </c>
      <c r="FM347" s="2846"/>
      <c r="FN347" s="2850"/>
      <c r="FO347" s="2851"/>
      <c r="FP347" s="2850"/>
      <c r="FQ347" s="2851"/>
      <c r="FS347" s="4162"/>
      <c r="FT347" s="4161"/>
    </row>
    <row r="348" spans="1:176" ht="18.600000000000001" customHeight="1">
      <c r="A348" s="228">
        <f t="shared" si="752"/>
        <v>338</v>
      </c>
      <c r="B348" s="343" t="str">
        <f t="shared" si="708"/>
        <v>4IE</v>
      </c>
      <c r="C348" s="2825">
        <v>45931</v>
      </c>
      <c r="D348" s="3528" t="s">
        <v>29</v>
      </c>
      <c r="E348" s="3529" t="s">
        <v>1166</v>
      </c>
      <c r="F348" s="4169" t="s">
        <v>1305</v>
      </c>
      <c r="G348" s="4170"/>
      <c r="H348" s="3281" t="s">
        <v>629</v>
      </c>
      <c r="I348" s="4171" t="s">
        <v>992</v>
      </c>
      <c r="J348" s="4171" t="s">
        <v>21</v>
      </c>
      <c r="K348" s="3315" t="s">
        <v>11</v>
      </c>
      <c r="L348" s="4172"/>
      <c r="M348" s="352">
        <v>45926</v>
      </c>
      <c r="N348" s="4173">
        <v>45925</v>
      </c>
      <c r="O348" s="4174">
        <v>45927</v>
      </c>
      <c r="P348" s="4173">
        <v>45926</v>
      </c>
      <c r="Q348" s="4174">
        <v>45930</v>
      </c>
      <c r="R348" s="4173">
        <v>45930</v>
      </c>
      <c r="S348" s="4174">
        <v>45930</v>
      </c>
      <c r="T348" s="4173">
        <v>45930</v>
      </c>
      <c r="U348" s="4175">
        <v>45932</v>
      </c>
      <c r="V348" s="4176">
        <v>45932</v>
      </c>
      <c r="W348" s="4177">
        <v>45934</v>
      </c>
      <c r="X348" s="4178">
        <v>45933</v>
      </c>
      <c r="Y348" s="4179">
        <v>45937</v>
      </c>
      <c r="Z348" s="4179">
        <v>45937</v>
      </c>
      <c r="AA348" s="4180"/>
      <c r="AB348" s="4179"/>
      <c r="AC348" s="251" t="s">
        <v>633</v>
      </c>
      <c r="AD348" s="4181"/>
      <c r="AE348" s="3956">
        <v>6</v>
      </c>
      <c r="AF348" s="363" t="str">
        <f t="shared" si="709"/>
        <v>4IE</v>
      </c>
      <c r="AG348" s="4182"/>
      <c r="AH348" s="4182">
        <v>1</v>
      </c>
      <c r="AI348" s="4182"/>
      <c r="AJ348" s="4182"/>
      <c r="AK348" s="4182"/>
      <c r="AL348" s="4182"/>
      <c r="AM348" s="4182"/>
      <c r="AN348" s="4182">
        <v>1</v>
      </c>
      <c r="AO348" s="4182"/>
      <c r="AP348" s="4183">
        <v>1</v>
      </c>
      <c r="AQ348" s="4182">
        <v>1</v>
      </c>
      <c r="AR348" s="4182">
        <v>1</v>
      </c>
      <c r="AS348" s="4182"/>
      <c r="AT348" s="4182"/>
      <c r="AU348" s="2843">
        <f t="shared" si="710"/>
        <v>0</v>
      </c>
      <c r="AV348" s="4008">
        <f t="shared" si="745"/>
        <v>1</v>
      </c>
      <c r="AW348" s="3920">
        <v>45916</v>
      </c>
      <c r="AX348" s="4038">
        <v>4163327</v>
      </c>
      <c r="AY348" s="2847">
        <v>45916</v>
      </c>
      <c r="AZ348" s="4043">
        <v>4163328</v>
      </c>
      <c r="BA348" s="3922">
        <v>45916</v>
      </c>
      <c r="BB348" s="3923">
        <v>4163329</v>
      </c>
      <c r="BC348" s="154">
        <v>45903</v>
      </c>
      <c r="BD348" s="3439">
        <v>4163292</v>
      </c>
      <c r="BE348" s="154">
        <v>45903</v>
      </c>
      <c r="BF348" s="3440">
        <v>4163293</v>
      </c>
      <c r="BG348" s="3920">
        <v>45916</v>
      </c>
      <c r="BH348" s="3923">
        <v>4163332</v>
      </c>
      <c r="BI348" s="4184" t="str">
        <f>IF($AE348=0,"　",VLOOKUP($AE348,ﾚｰｻﾞOP,11,0))</f>
        <v>-</v>
      </c>
      <c r="BJ348" s="4185"/>
      <c r="BK348" s="2852" t="str">
        <f t="shared" si="747"/>
        <v>-</v>
      </c>
      <c r="BL348" s="2853"/>
      <c r="BM348" s="2852" t="str">
        <f t="shared" si="748"/>
        <v>-</v>
      </c>
      <c r="BN348" s="2853"/>
      <c r="BO348" s="2854" t="str">
        <f t="shared" si="713"/>
        <v>-</v>
      </c>
      <c r="BP348" s="2853"/>
      <c r="BQ348" s="3029">
        <v>45833</v>
      </c>
      <c r="BR348" s="3030">
        <v>4163238</v>
      </c>
      <c r="BS348" s="3922" t="str">
        <f t="shared" si="715"/>
        <v>-</v>
      </c>
      <c r="BT348" s="3921"/>
      <c r="BU348" s="3922" t="str">
        <f t="shared" si="716"/>
        <v>-</v>
      </c>
      <c r="BV348" s="3921"/>
      <c r="BW348" s="3922" t="str">
        <f t="shared" si="717"/>
        <v>-</v>
      </c>
      <c r="BX348" s="3923"/>
      <c r="BY348" s="3922" t="str">
        <f t="shared" si="718"/>
        <v>-</v>
      </c>
      <c r="BZ348" s="3921"/>
      <c r="CA348" s="3922" t="str">
        <f t="shared" si="719"/>
        <v>-</v>
      </c>
      <c r="CB348" s="3923"/>
      <c r="CC348" s="3922" t="str">
        <f t="shared" si="720"/>
        <v>-</v>
      </c>
      <c r="CD348" s="3923"/>
      <c r="CE348" s="2850" t="str">
        <f t="shared" si="721"/>
        <v>-</v>
      </c>
      <c r="CF348" s="2846"/>
      <c r="CG348" s="2855" t="str">
        <f t="shared" si="722"/>
        <v>-</v>
      </c>
      <c r="CH348" s="2851"/>
      <c r="CI348" s="2850" t="str">
        <f t="shared" si="723"/>
        <v>-</v>
      </c>
      <c r="CJ348" s="2846"/>
      <c r="CK348" s="2850" t="str">
        <f t="shared" si="724"/>
        <v>-</v>
      </c>
      <c r="CL348" s="2851"/>
      <c r="CM348" s="2850" t="str">
        <f t="shared" si="725"/>
        <v>-</v>
      </c>
      <c r="CN348" s="2851"/>
      <c r="CO348" s="2855" t="str">
        <f t="shared" si="726"/>
        <v>-</v>
      </c>
      <c r="CP348" s="2851"/>
      <c r="CQ348" s="2855" t="str">
        <f t="shared" si="727"/>
        <v>-</v>
      </c>
      <c r="CR348" s="2851"/>
      <c r="CS348" s="2850" t="str">
        <f t="shared" si="728"/>
        <v>-</v>
      </c>
      <c r="CT348" s="2851"/>
      <c r="CU348" s="2855"/>
      <c r="CV348" s="2851"/>
      <c r="CW348" s="2850" t="str">
        <f t="shared" si="729"/>
        <v>-</v>
      </c>
      <c r="CX348" s="2851"/>
      <c r="CY348" s="2855" t="str">
        <f t="shared" si="730"/>
        <v>-</v>
      </c>
      <c r="CZ348" s="2851"/>
      <c r="DA348" s="2850" t="str">
        <f t="shared" si="731"/>
        <v>-</v>
      </c>
      <c r="DB348" s="2846"/>
      <c r="DC348" s="2855" t="str">
        <f t="shared" si="732"/>
        <v>-</v>
      </c>
      <c r="DD348" s="2851"/>
      <c r="DE348" s="2856">
        <f t="shared" si="749"/>
        <v>0</v>
      </c>
      <c r="DF348" s="2857"/>
      <c r="DG348" s="818">
        <v>45878</v>
      </c>
      <c r="DH348" s="2858">
        <v>4163376</v>
      </c>
      <c r="DI348" s="2850">
        <f t="shared" si="750"/>
        <v>0</v>
      </c>
      <c r="DJ348" s="2857"/>
      <c r="DK348" s="2856">
        <f>IF(AU348=2,1,0)</f>
        <v>0</v>
      </c>
      <c r="DL348" s="2857"/>
      <c r="DM348" s="2856">
        <f t="shared" si="741"/>
        <v>0</v>
      </c>
      <c r="DN348" s="2857"/>
      <c r="DO348" s="2855">
        <f t="shared" si="734"/>
        <v>0</v>
      </c>
      <c r="DP348" s="2858"/>
      <c r="DQ348" s="2855">
        <f t="shared" si="735"/>
        <v>0</v>
      </c>
      <c r="DR348" s="2857"/>
      <c r="DS348" s="2855">
        <f t="shared" si="736"/>
        <v>0</v>
      </c>
      <c r="DT348" s="2858"/>
      <c r="DU348" s="2855">
        <f t="shared" si="737"/>
        <v>0</v>
      </c>
      <c r="DV348" s="2857"/>
      <c r="DW348" s="4139">
        <v>45847</v>
      </c>
      <c r="DX348" s="2789">
        <v>4163257</v>
      </c>
      <c r="DY348" s="2850">
        <f t="shared" si="751"/>
        <v>0</v>
      </c>
      <c r="DZ348" s="2857"/>
      <c r="EA348" s="2850">
        <v>45889</v>
      </c>
      <c r="EB348" s="2857">
        <v>4163308</v>
      </c>
      <c r="EC348" s="820">
        <v>45889</v>
      </c>
      <c r="ED348" s="2790">
        <v>4163309</v>
      </c>
      <c r="EE348" s="822">
        <v>45520</v>
      </c>
      <c r="EF348" s="1846">
        <v>4063333</v>
      </c>
      <c r="EG348" s="273"/>
      <c r="EH348" s="274"/>
      <c r="EI348" s="275"/>
      <c r="EJ348" s="276"/>
      <c r="EK348" s="275"/>
      <c r="EL348" s="277"/>
      <c r="EM348" s="829" t="str">
        <f t="shared" si="739"/>
        <v xml:space="preserve"> </v>
      </c>
      <c r="EN348" s="3925"/>
      <c r="EO348" s="3926">
        <f t="shared" si="740"/>
        <v>0</v>
      </c>
      <c r="EP348" s="3927"/>
      <c r="ER348" s="4186"/>
      <c r="ET348" s="2850" t="str">
        <f>IF($AE348=0,"　",VLOOKUP($AE348,ﾚｰｻﾞOP,60,0))</f>
        <v>-</v>
      </c>
      <c r="EU348" s="2857"/>
      <c r="EV348" s="2850" t="str">
        <f>IF($AE348=0,"　",VLOOKUP($AE348,ﾚｰｻﾞOP,60,0))</f>
        <v>-</v>
      </c>
      <c r="EW348" s="2857"/>
      <c r="EX348" s="2850"/>
      <c r="EY348" s="2851"/>
      <c r="EZ348" s="2850"/>
      <c r="FA348" s="2851"/>
      <c r="FB348" s="2850"/>
      <c r="FC348" s="2851"/>
      <c r="FD348" s="2850"/>
      <c r="FE348" s="2851"/>
      <c r="FF348" s="2855"/>
      <c r="FG348" s="2851"/>
      <c r="FH348" s="2850"/>
      <c r="FI348" s="2851"/>
      <c r="FJ348" s="154" t="str">
        <f>IF($AE348=0,"　",VLOOKUP($AE348,ﾚｰｻﾞOP,67,0))</f>
        <v>-</v>
      </c>
      <c r="FK348" s="2857"/>
      <c r="FL348" s="155" t="str">
        <f t="shared" si="707"/>
        <v>-</v>
      </c>
      <c r="FM348" s="2846"/>
      <c r="FN348" s="2850"/>
      <c r="FO348" s="2851"/>
      <c r="FP348" s="2850"/>
      <c r="FQ348" s="2851"/>
      <c r="FS348" s="4184"/>
      <c r="FT348" s="4185"/>
    </row>
    <row r="349" spans="1:176" ht="18.600000000000001" customHeight="1">
      <c r="A349" s="228">
        <f t="shared" si="752"/>
        <v>339</v>
      </c>
      <c r="B349" s="343" t="str">
        <f t="shared" si="708"/>
        <v>4IE</v>
      </c>
      <c r="C349" s="2825">
        <v>45931</v>
      </c>
      <c r="D349" s="3528" t="s">
        <v>31</v>
      </c>
      <c r="E349" s="3529">
        <v>84515251</v>
      </c>
      <c r="F349" s="4187" t="s">
        <v>1294</v>
      </c>
      <c r="G349" s="4188"/>
      <c r="H349" s="3281" t="s">
        <v>629</v>
      </c>
      <c r="I349" s="4189" t="s">
        <v>992</v>
      </c>
      <c r="J349" s="4189" t="s">
        <v>1196</v>
      </c>
      <c r="K349" s="3315" t="s">
        <v>11</v>
      </c>
      <c r="L349" s="4190"/>
      <c r="M349" s="352">
        <v>45926</v>
      </c>
      <c r="N349" s="4173">
        <v>45927</v>
      </c>
      <c r="O349" s="4174">
        <v>45927</v>
      </c>
      <c r="P349" s="4173">
        <v>45930</v>
      </c>
      <c r="Q349" s="4174">
        <v>45930</v>
      </c>
      <c r="R349" s="4173">
        <v>45931</v>
      </c>
      <c r="S349" s="4174">
        <v>45930</v>
      </c>
      <c r="T349" s="4173">
        <v>45930</v>
      </c>
      <c r="U349" s="4175">
        <v>45932</v>
      </c>
      <c r="V349" s="4173">
        <v>45933</v>
      </c>
      <c r="W349" s="4191">
        <v>45934</v>
      </c>
      <c r="X349" s="4192">
        <v>45934</v>
      </c>
      <c r="Y349" s="4193">
        <v>45938</v>
      </c>
      <c r="Z349" s="4193">
        <v>45938</v>
      </c>
      <c r="AA349" s="4194"/>
      <c r="AB349" s="4193"/>
      <c r="AC349" s="251" t="s">
        <v>633</v>
      </c>
      <c r="AD349" s="4195"/>
      <c r="AE349" s="4196">
        <v>3</v>
      </c>
      <c r="AF349" s="363" t="str">
        <f t="shared" si="709"/>
        <v>4IE</v>
      </c>
      <c r="AG349" s="4197"/>
      <c r="AH349" s="4197">
        <v>1</v>
      </c>
      <c r="AI349" s="4197"/>
      <c r="AJ349" s="4197"/>
      <c r="AK349" s="4197"/>
      <c r="AL349" s="4197"/>
      <c r="AM349" s="4197"/>
      <c r="AN349" s="4197">
        <v>1</v>
      </c>
      <c r="AO349" s="4197"/>
      <c r="AP349" s="4198">
        <v>1</v>
      </c>
      <c r="AQ349" s="4197">
        <v>1</v>
      </c>
      <c r="AR349" s="4197">
        <v>1</v>
      </c>
      <c r="AS349" s="4197"/>
      <c r="AT349" s="4197"/>
      <c r="AU349" s="2843">
        <f t="shared" si="710"/>
        <v>0</v>
      </c>
      <c r="AV349" s="4008">
        <f t="shared" si="745"/>
        <v>1</v>
      </c>
      <c r="AW349" s="3920">
        <v>45916</v>
      </c>
      <c r="AX349" s="4038">
        <v>4163327</v>
      </c>
      <c r="AY349" s="2847">
        <v>45916</v>
      </c>
      <c r="AZ349" s="4043">
        <v>4163328</v>
      </c>
      <c r="BA349" s="3922">
        <v>45916</v>
      </c>
      <c r="BB349" s="3923">
        <v>4163329</v>
      </c>
      <c r="BC349" s="4199">
        <v>45916</v>
      </c>
      <c r="BD349" s="4200">
        <v>4163330</v>
      </c>
      <c r="BE349" s="4201">
        <v>45916</v>
      </c>
      <c r="BF349" s="4202">
        <v>4163331</v>
      </c>
      <c r="BG349" s="3920">
        <v>45916</v>
      </c>
      <c r="BH349" s="3923">
        <v>4163332</v>
      </c>
      <c r="BI349" s="154">
        <v>45917</v>
      </c>
      <c r="BJ349" s="3675">
        <v>4163305</v>
      </c>
      <c r="BK349" s="4075" t="str">
        <f t="shared" si="747"/>
        <v>-</v>
      </c>
      <c r="BL349" s="4093"/>
      <c r="BM349" s="4075" t="str">
        <f t="shared" si="748"/>
        <v>-</v>
      </c>
      <c r="BN349" s="4093"/>
      <c r="BO349" s="4094" t="str">
        <f t="shared" si="713"/>
        <v>-</v>
      </c>
      <c r="BP349" s="4093"/>
      <c r="BQ349" s="4201" t="str">
        <f>IF($AE349=0,"　",VLOOKUP($AE349,ﾚｰｻﾞOP,12,0))</f>
        <v>-</v>
      </c>
      <c r="BR349" s="4200"/>
      <c r="BS349" s="4201" t="str">
        <f t="shared" si="715"/>
        <v>-</v>
      </c>
      <c r="BT349" s="4200"/>
      <c r="BU349" s="4201" t="str">
        <f t="shared" si="716"/>
        <v>-</v>
      </c>
      <c r="BV349" s="4200"/>
      <c r="BW349" s="4201" t="str">
        <f t="shared" si="717"/>
        <v>-</v>
      </c>
      <c r="BX349" s="4202"/>
      <c r="BY349" s="4201" t="str">
        <f t="shared" si="718"/>
        <v>-</v>
      </c>
      <c r="BZ349" s="4200"/>
      <c r="CA349" s="4201" t="str">
        <f t="shared" si="719"/>
        <v>-</v>
      </c>
      <c r="CB349" s="4202"/>
      <c r="CC349" s="4201" t="str">
        <f t="shared" si="720"/>
        <v>-</v>
      </c>
      <c r="CD349" s="4202"/>
      <c r="CE349" s="2850" t="str">
        <f t="shared" si="721"/>
        <v>-</v>
      </c>
      <c r="CF349" s="2846"/>
      <c r="CG349" s="2855" t="str">
        <f t="shared" si="722"/>
        <v>-</v>
      </c>
      <c r="CH349" s="2851"/>
      <c r="CI349" s="2850" t="str">
        <f t="shared" si="723"/>
        <v>-</v>
      </c>
      <c r="CJ349" s="2846"/>
      <c r="CK349" s="2850" t="str">
        <f t="shared" si="724"/>
        <v>-</v>
      </c>
      <c r="CL349" s="2851"/>
      <c r="CM349" s="2850" t="str">
        <f t="shared" si="725"/>
        <v>-</v>
      </c>
      <c r="CN349" s="2851"/>
      <c r="CO349" s="2855" t="str">
        <f t="shared" si="726"/>
        <v>-</v>
      </c>
      <c r="CP349" s="2851"/>
      <c r="CQ349" s="2855" t="str">
        <f t="shared" si="727"/>
        <v>-</v>
      </c>
      <c r="CR349" s="2851"/>
      <c r="CS349" s="2850" t="str">
        <f t="shared" si="728"/>
        <v>-</v>
      </c>
      <c r="CT349" s="2851"/>
      <c r="CU349" s="2855"/>
      <c r="CV349" s="2851"/>
      <c r="CW349" s="2850" t="str">
        <f t="shared" si="729"/>
        <v>-</v>
      </c>
      <c r="CX349" s="2851"/>
      <c r="CY349" s="2855" t="str">
        <f t="shared" si="730"/>
        <v>-</v>
      </c>
      <c r="CZ349" s="2851"/>
      <c r="DA349" s="2850" t="str">
        <f t="shared" si="731"/>
        <v>-</v>
      </c>
      <c r="DB349" s="2846"/>
      <c r="DC349" s="2855" t="str">
        <f t="shared" si="732"/>
        <v>-</v>
      </c>
      <c r="DD349" s="2851"/>
      <c r="DE349" s="2856">
        <f t="shared" si="749"/>
        <v>0</v>
      </c>
      <c r="DF349" s="2857"/>
      <c r="DG349" s="818">
        <v>45878</v>
      </c>
      <c r="DH349" s="2858">
        <v>4163376</v>
      </c>
      <c r="DI349" s="2850">
        <f t="shared" si="750"/>
        <v>0</v>
      </c>
      <c r="DJ349" s="2857"/>
      <c r="DK349" s="2856">
        <f>IF(AU349=2,1,0)</f>
        <v>0</v>
      </c>
      <c r="DL349" s="2857"/>
      <c r="DM349" s="2856">
        <f t="shared" si="741"/>
        <v>0</v>
      </c>
      <c r="DN349" s="2857"/>
      <c r="DO349" s="2855">
        <f t="shared" si="734"/>
        <v>0</v>
      </c>
      <c r="DP349" s="2858"/>
      <c r="DQ349" s="2855">
        <f t="shared" si="735"/>
        <v>0</v>
      </c>
      <c r="DR349" s="2857"/>
      <c r="DS349" s="2855">
        <f t="shared" si="736"/>
        <v>0</v>
      </c>
      <c r="DT349" s="2858"/>
      <c r="DU349" s="2855">
        <f t="shared" si="737"/>
        <v>0</v>
      </c>
      <c r="DV349" s="2857"/>
      <c r="DW349" s="4139">
        <v>45847</v>
      </c>
      <c r="DX349" s="2789">
        <v>4163257</v>
      </c>
      <c r="DY349" s="4201">
        <f t="shared" si="751"/>
        <v>0</v>
      </c>
      <c r="DZ349" s="4203"/>
      <c r="EA349" s="4201">
        <v>45889</v>
      </c>
      <c r="EB349" s="4203">
        <v>4163308</v>
      </c>
      <c r="EC349" s="820">
        <v>45889</v>
      </c>
      <c r="ED349" s="2790">
        <v>4163309</v>
      </c>
      <c r="EE349" s="822">
        <v>45520</v>
      </c>
      <c r="EF349" s="1846">
        <v>4063333</v>
      </c>
      <c r="EG349" s="273"/>
      <c r="EH349" s="274"/>
      <c r="EI349" s="275"/>
      <c r="EJ349" s="276"/>
      <c r="EK349" s="275"/>
      <c r="EL349" s="277"/>
      <c r="EM349" s="829" t="str">
        <f t="shared" si="739"/>
        <v xml:space="preserve"> </v>
      </c>
      <c r="EN349" s="4204"/>
      <c r="EO349" s="4205">
        <f t="shared" si="740"/>
        <v>0</v>
      </c>
      <c r="EP349" s="4203"/>
      <c r="ER349" s="4206"/>
      <c r="ET349" s="2850" t="str">
        <f>IF($AE349=0,"　",VLOOKUP($AE349,ﾚｰｻﾞOP,60,0))</f>
        <v>-</v>
      </c>
      <c r="EU349" s="2857"/>
      <c r="EV349" s="2850" t="str">
        <f>IF($AE349=0,"　",VLOOKUP($AE349,ﾚｰｻﾞOP,60,0))</f>
        <v>-</v>
      </c>
      <c r="EW349" s="2857"/>
      <c r="EX349" s="2850"/>
      <c r="EY349" s="2851"/>
      <c r="EZ349" s="2850"/>
      <c r="FA349" s="2851"/>
      <c r="FB349" s="2850"/>
      <c r="FC349" s="2851"/>
      <c r="FD349" s="2850"/>
      <c r="FE349" s="2851"/>
      <c r="FF349" s="2855"/>
      <c r="FG349" s="2851"/>
      <c r="FH349" s="2850"/>
      <c r="FI349" s="2851"/>
      <c r="FJ349" s="154" t="str">
        <f>IF($AE349=0,"　",VLOOKUP($AE349,ﾚｰｻﾞOP,67,0))</f>
        <v>-</v>
      </c>
      <c r="FK349" s="2857"/>
      <c r="FL349" s="155" t="str">
        <f t="shared" si="707"/>
        <v>-</v>
      </c>
      <c r="FM349" s="2846"/>
      <c r="FN349" s="2850"/>
      <c r="FO349" s="2851"/>
      <c r="FP349" s="2850"/>
      <c r="FQ349" s="2851"/>
      <c r="FS349" s="4201"/>
      <c r="FT349" s="4202"/>
    </row>
    <row r="350" spans="1:176" ht="18.600000000000001" customHeight="1">
      <c r="A350" s="228">
        <f t="shared" si="752"/>
        <v>340</v>
      </c>
      <c r="B350" s="343" t="str">
        <f t="shared" si="708"/>
        <v>4IE</v>
      </c>
      <c r="C350" s="2825">
        <v>45931</v>
      </c>
      <c r="D350" s="3528" t="s">
        <v>34</v>
      </c>
      <c r="E350" s="3529" t="s">
        <v>1172</v>
      </c>
      <c r="F350" s="4207" t="s">
        <v>1295</v>
      </c>
      <c r="G350" s="4208"/>
      <c r="H350" s="3281" t="s">
        <v>631</v>
      </c>
      <c r="I350" s="4209" t="s">
        <v>61</v>
      </c>
      <c r="J350" s="4209" t="s">
        <v>1198</v>
      </c>
      <c r="K350" s="3315" t="s">
        <v>11</v>
      </c>
      <c r="L350" s="4210"/>
      <c r="M350" s="352">
        <v>45927</v>
      </c>
      <c r="N350" s="4211">
        <v>45927</v>
      </c>
      <c r="O350" s="4212">
        <v>45930</v>
      </c>
      <c r="P350" s="4211">
        <v>45930</v>
      </c>
      <c r="Q350" s="4212">
        <v>45931</v>
      </c>
      <c r="R350" s="4211">
        <v>45931</v>
      </c>
      <c r="S350" s="4212">
        <v>45931</v>
      </c>
      <c r="T350" s="4211">
        <v>45931</v>
      </c>
      <c r="U350" s="4213">
        <v>45933</v>
      </c>
      <c r="V350" s="4211">
        <v>45934</v>
      </c>
      <c r="W350" s="4214">
        <v>45937</v>
      </c>
      <c r="X350" s="4215">
        <v>45937</v>
      </c>
      <c r="Y350" s="4216">
        <v>45939</v>
      </c>
      <c r="Z350" s="4216">
        <v>45938</v>
      </c>
      <c r="AA350" s="4217"/>
      <c r="AB350" s="4216"/>
      <c r="AC350" s="251" t="s">
        <v>633</v>
      </c>
      <c r="AD350" s="4218"/>
      <c r="AE350" s="4219">
        <v>3</v>
      </c>
      <c r="AF350" s="363" t="str">
        <f t="shared" si="709"/>
        <v>4IE</v>
      </c>
      <c r="AG350" s="4220"/>
      <c r="AH350" s="4220"/>
      <c r="AI350" s="4220">
        <v>1</v>
      </c>
      <c r="AJ350" s="4220"/>
      <c r="AK350" s="4220"/>
      <c r="AL350" s="4220"/>
      <c r="AM350" s="4220"/>
      <c r="AN350" s="4220">
        <v>1</v>
      </c>
      <c r="AO350" s="4220"/>
      <c r="AP350" s="4221">
        <v>1</v>
      </c>
      <c r="AQ350" s="4220">
        <v>1</v>
      </c>
      <c r="AR350" s="4220">
        <v>1</v>
      </c>
      <c r="AS350" s="4220"/>
      <c r="AT350" s="4220"/>
      <c r="AU350" s="2843">
        <f t="shared" si="710"/>
        <v>2</v>
      </c>
      <c r="AV350" s="4008">
        <f t="shared" si="745"/>
        <v>1</v>
      </c>
      <c r="AW350" s="3920">
        <v>45916</v>
      </c>
      <c r="AX350" s="4038">
        <v>4163327</v>
      </c>
      <c r="AY350" s="2847">
        <v>45916</v>
      </c>
      <c r="AZ350" s="4043">
        <v>4163328</v>
      </c>
      <c r="BA350" s="3922">
        <v>45916</v>
      </c>
      <c r="BB350" s="3923">
        <v>4163329</v>
      </c>
      <c r="BC350" s="4199">
        <v>45916</v>
      </c>
      <c r="BD350" s="4200">
        <v>4163330</v>
      </c>
      <c r="BE350" s="4201">
        <v>45916</v>
      </c>
      <c r="BF350" s="4202">
        <v>4163331</v>
      </c>
      <c r="BG350" s="3920">
        <v>45916</v>
      </c>
      <c r="BH350" s="3923">
        <v>4163332</v>
      </c>
      <c r="BI350" s="154">
        <v>45917</v>
      </c>
      <c r="BJ350" s="3675">
        <v>4163305</v>
      </c>
      <c r="BK350" s="4075" t="str">
        <f t="shared" si="747"/>
        <v>-</v>
      </c>
      <c r="BL350" s="4093"/>
      <c r="BM350" s="4075" t="str">
        <f t="shared" si="748"/>
        <v>-</v>
      </c>
      <c r="BN350" s="4093"/>
      <c r="BO350" s="4094" t="str">
        <f t="shared" si="713"/>
        <v>-</v>
      </c>
      <c r="BP350" s="4093"/>
      <c r="BQ350" s="4222" t="str">
        <f>IF($AE350=0,"　",VLOOKUP($AE350,ﾚｰｻﾞOP,12,0))</f>
        <v>-</v>
      </c>
      <c r="BR350" s="4223"/>
      <c r="BS350" s="4222" t="str">
        <f t="shared" si="715"/>
        <v>-</v>
      </c>
      <c r="BT350" s="4223"/>
      <c r="BU350" s="4222" t="str">
        <f t="shared" si="716"/>
        <v>-</v>
      </c>
      <c r="BV350" s="4223"/>
      <c r="BW350" s="4222" t="str">
        <f t="shared" si="717"/>
        <v>-</v>
      </c>
      <c r="BX350" s="4224"/>
      <c r="BY350" s="4222" t="str">
        <f t="shared" si="718"/>
        <v>-</v>
      </c>
      <c r="BZ350" s="4223"/>
      <c r="CA350" s="4222" t="str">
        <f t="shared" si="719"/>
        <v>-</v>
      </c>
      <c r="CB350" s="4224"/>
      <c r="CC350" s="4222" t="str">
        <f t="shared" si="720"/>
        <v>-</v>
      </c>
      <c r="CD350" s="4224"/>
      <c r="CE350" s="2850" t="str">
        <f t="shared" si="721"/>
        <v>-</v>
      </c>
      <c r="CF350" s="2846"/>
      <c r="CG350" s="2855" t="str">
        <f t="shared" si="722"/>
        <v>-</v>
      </c>
      <c r="CH350" s="2851"/>
      <c r="CI350" s="2850" t="str">
        <f t="shared" si="723"/>
        <v>-</v>
      </c>
      <c r="CJ350" s="2846"/>
      <c r="CK350" s="2850" t="str">
        <f t="shared" si="724"/>
        <v>-</v>
      </c>
      <c r="CL350" s="2851"/>
      <c r="CM350" s="2850" t="str">
        <f t="shared" si="725"/>
        <v>-</v>
      </c>
      <c r="CN350" s="2851"/>
      <c r="CO350" s="2855" t="str">
        <f t="shared" si="726"/>
        <v>-</v>
      </c>
      <c r="CP350" s="2851"/>
      <c r="CQ350" s="2855" t="str">
        <f t="shared" si="727"/>
        <v>-</v>
      </c>
      <c r="CR350" s="2851"/>
      <c r="CS350" s="2850" t="str">
        <f t="shared" si="728"/>
        <v>-</v>
      </c>
      <c r="CT350" s="2851"/>
      <c r="CU350" s="2855"/>
      <c r="CV350" s="2851"/>
      <c r="CW350" s="2850" t="str">
        <f t="shared" si="729"/>
        <v>-</v>
      </c>
      <c r="CX350" s="2851"/>
      <c r="CY350" s="2855" t="str">
        <f t="shared" si="730"/>
        <v>-</v>
      </c>
      <c r="CZ350" s="2851"/>
      <c r="DA350" s="2850" t="str">
        <f t="shared" si="731"/>
        <v>-</v>
      </c>
      <c r="DB350" s="2846"/>
      <c r="DC350" s="2855" t="str">
        <f t="shared" si="732"/>
        <v>-</v>
      </c>
      <c r="DD350" s="2851"/>
      <c r="DE350" s="2856">
        <f t="shared" si="749"/>
        <v>0</v>
      </c>
      <c r="DF350" s="2857"/>
      <c r="DG350" s="818">
        <f>IF(AH350=1,1,0)</f>
        <v>0</v>
      </c>
      <c r="DH350" s="2858"/>
      <c r="DI350" s="2850">
        <f t="shared" si="750"/>
        <v>0</v>
      </c>
      <c r="DJ350" s="2857"/>
      <c r="DK350" s="2856">
        <v>45833</v>
      </c>
      <c r="DL350" s="2857">
        <v>4163231</v>
      </c>
      <c r="DM350" s="2856">
        <f t="shared" si="741"/>
        <v>0</v>
      </c>
      <c r="DN350" s="2857"/>
      <c r="DO350" s="2855">
        <f t="shared" si="734"/>
        <v>0</v>
      </c>
      <c r="DP350" s="2858"/>
      <c r="DQ350" s="2855">
        <f t="shared" si="735"/>
        <v>0</v>
      </c>
      <c r="DR350" s="2857"/>
      <c r="DS350" s="2855">
        <f t="shared" si="736"/>
        <v>0</v>
      </c>
      <c r="DT350" s="2858"/>
      <c r="DU350" s="2855">
        <f t="shared" si="737"/>
        <v>0</v>
      </c>
      <c r="DV350" s="2857"/>
      <c r="DW350" s="4139">
        <v>45847</v>
      </c>
      <c r="DX350" s="2789">
        <v>4163257</v>
      </c>
      <c r="DY350" s="4222">
        <f t="shared" si="751"/>
        <v>0</v>
      </c>
      <c r="DZ350" s="4225"/>
      <c r="EA350" s="4222">
        <v>45889</v>
      </c>
      <c r="EB350" s="4225">
        <v>4163308</v>
      </c>
      <c r="EC350" s="820">
        <v>45889</v>
      </c>
      <c r="ED350" s="2790">
        <v>4163309</v>
      </c>
      <c r="EE350" s="822">
        <v>45520</v>
      </c>
      <c r="EF350" s="1846">
        <v>4063333</v>
      </c>
      <c r="EG350" s="273"/>
      <c r="EH350" s="274"/>
      <c r="EI350" s="275"/>
      <c r="EJ350" s="276"/>
      <c r="EK350" s="275"/>
      <c r="EL350" s="277"/>
      <c r="EM350" s="829" t="str">
        <f t="shared" si="739"/>
        <v xml:space="preserve"> </v>
      </c>
      <c r="EN350" s="4226"/>
      <c r="EO350" s="4227">
        <f t="shared" si="740"/>
        <v>0</v>
      </c>
      <c r="EP350" s="4225"/>
      <c r="ER350" s="4228"/>
      <c r="ET350" s="2850" t="str">
        <f>IF($AE350=0,"　",VLOOKUP($AE350,ﾚｰｻﾞOP,60,0))</f>
        <v>-</v>
      </c>
      <c r="EU350" s="2857"/>
      <c r="EV350" s="2850" t="str">
        <f>IF($AE350=0,"　",VLOOKUP($AE350,ﾚｰｻﾞOP,60,0))</f>
        <v>-</v>
      </c>
      <c r="EW350" s="2857"/>
      <c r="EX350" s="2850"/>
      <c r="EY350" s="2851"/>
      <c r="EZ350" s="2850"/>
      <c r="FA350" s="2851"/>
      <c r="FB350" s="2850"/>
      <c r="FC350" s="2851"/>
      <c r="FD350" s="2850"/>
      <c r="FE350" s="2851"/>
      <c r="FF350" s="2855"/>
      <c r="FG350" s="2851"/>
      <c r="FH350" s="2850"/>
      <c r="FI350" s="2851"/>
      <c r="FJ350" s="154" t="str">
        <f>IF($AE350=0,"　",VLOOKUP($AE350,ﾚｰｻﾞOP,67,0))</f>
        <v>-</v>
      </c>
      <c r="FK350" s="2857"/>
      <c r="FL350" s="155" t="str">
        <f t="shared" si="707"/>
        <v>-</v>
      </c>
      <c r="FM350" s="2846"/>
      <c r="FN350" s="2850"/>
      <c r="FO350" s="2851"/>
      <c r="FP350" s="2850"/>
      <c r="FQ350" s="2851"/>
      <c r="FS350" s="4222"/>
      <c r="FT350" s="4224"/>
    </row>
    <row r="351" spans="1:176" ht="18.600000000000001" customHeight="1">
      <c r="A351" s="228">
        <f t="shared" si="752"/>
        <v>341</v>
      </c>
      <c r="B351" s="343" t="str">
        <f t="shared" si="708"/>
        <v>4IE</v>
      </c>
      <c r="C351" s="2825">
        <v>45931</v>
      </c>
      <c r="D351" s="4098" t="s">
        <v>1024</v>
      </c>
      <c r="E351" s="4099" t="s">
        <v>1174</v>
      </c>
      <c r="F351" s="4229" t="s">
        <v>1273</v>
      </c>
      <c r="G351" s="4230"/>
      <c r="H351" s="3281" t="s">
        <v>630</v>
      </c>
      <c r="I351" s="4231" t="s">
        <v>63</v>
      </c>
      <c r="J351" s="4231" t="s">
        <v>37</v>
      </c>
      <c r="K351" s="3315" t="s">
        <v>11</v>
      </c>
      <c r="L351" s="4232"/>
      <c r="M351" s="352">
        <v>45927</v>
      </c>
      <c r="N351" s="4211"/>
      <c r="O351" s="4212">
        <v>45930</v>
      </c>
      <c r="P351" s="4211">
        <v>45927</v>
      </c>
      <c r="Q351" s="4212">
        <v>45931</v>
      </c>
      <c r="R351" s="4211">
        <v>45932</v>
      </c>
      <c r="S351" s="4212">
        <v>45931</v>
      </c>
      <c r="T351" s="4211">
        <v>45931</v>
      </c>
      <c r="U351" s="4213">
        <v>45933</v>
      </c>
      <c r="V351" s="4211">
        <v>45933</v>
      </c>
      <c r="W351" s="4214">
        <v>45937</v>
      </c>
      <c r="X351" s="4233">
        <v>45937</v>
      </c>
      <c r="Y351" s="4234">
        <v>45939</v>
      </c>
      <c r="Z351" s="4234">
        <v>45938</v>
      </c>
      <c r="AA351" s="4235"/>
      <c r="AB351" s="4234"/>
      <c r="AC351" s="4236"/>
      <c r="AD351" s="4237"/>
      <c r="AE351" s="4156">
        <v>25</v>
      </c>
      <c r="AF351" s="363" t="str">
        <f t="shared" si="709"/>
        <v>4IE</v>
      </c>
      <c r="AG351" s="4238"/>
      <c r="AH351" s="4238"/>
      <c r="AI351" s="4238"/>
      <c r="AJ351" s="4238"/>
      <c r="AK351" s="4238"/>
      <c r="AL351" s="4238"/>
      <c r="AM351" s="4238"/>
      <c r="AN351" s="4238"/>
      <c r="AO351" s="4238"/>
      <c r="AP351" s="4239"/>
      <c r="AQ351" s="4238"/>
      <c r="AR351" s="4238"/>
      <c r="AS351" s="4238"/>
      <c r="AT351" s="4238"/>
      <c r="AU351" s="2843">
        <f t="shared" si="710"/>
        <v>0</v>
      </c>
      <c r="AV351" s="4008">
        <f t="shared" si="745"/>
        <v>0</v>
      </c>
      <c r="AW351" s="4240" t="str">
        <f>IF($AE351=0,"　",VLOOKUP($AE351,ﾚｰｻﾞOP,5,0))</f>
        <v>-</v>
      </c>
      <c r="AX351" s="4241"/>
      <c r="AY351" s="2847" t="str">
        <f>IF($AE351=0,"　",VLOOKUP($AE351,ﾚｰｻﾞOP,6,0))</f>
        <v>-</v>
      </c>
      <c r="AZ351" s="4161"/>
      <c r="BA351" s="4162" t="str">
        <f>IF($AE351=0,"　",VLOOKUP($AE351,ﾚｰｻﾞOP,7,0))</f>
        <v>-</v>
      </c>
      <c r="BB351" s="4161"/>
      <c r="BC351" s="4240" t="str">
        <f>IF($AE351=0,"　",VLOOKUP($AE351,ﾚｰｻﾞOP,8,0))</f>
        <v>-</v>
      </c>
      <c r="BD351" s="4241"/>
      <c r="BE351" s="4242" t="str">
        <f>IF($AE351=0,"　",VLOOKUP($AE351,ﾚｰｻﾞOP,9,0))</f>
        <v>-</v>
      </c>
      <c r="BF351" s="4243"/>
      <c r="BG351" s="4240" t="str">
        <f>IF($AE351=0,"　",VLOOKUP($AE351,ﾚｰｻﾞOP,10,0))</f>
        <v>-</v>
      </c>
      <c r="BH351" s="4243"/>
      <c r="BI351" s="4242" t="str">
        <f>IF($AE351=0,"　",VLOOKUP($AE351,ﾚｰｻﾞOP,11,0))</f>
        <v>-</v>
      </c>
      <c r="BJ351" s="4243"/>
      <c r="BK351" s="4075" t="str">
        <f t="shared" si="747"/>
        <v>-</v>
      </c>
      <c r="BL351" s="4093"/>
      <c r="BM351" s="4075" t="str">
        <f t="shared" si="748"/>
        <v>-</v>
      </c>
      <c r="BN351" s="4093"/>
      <c r="BO351" s="4094" t="str">
        <f t="shared" si="713"/>
        <v>-</v>
      </c>
      <c r="BP351" s="4093"/>
      <c r="BQ351" s="4242" t="str">
        <f>IF($AE351=0,"　",VLOOKUP($AE351,ﾚｰｻﾞOP,12,0))</f>
        <v>-</v>
      </c>
      <c r="BR351" s="4241"/>
      <c r="BS351" s="4242" t="str">
        <f t="shared" si="715"/>
        <v>-</v>
      </c>
      <c r="BT351" s="4241"/>
      <c r="BU351" s="4242" t="str">
        <f t="shared" si="716"/>
        <v>-</v>
      </c>
      <c r="BV351" s="4241"/>
      <c r="BW351" s="4242" t="str">
        <f t="shared" si="717"/>
        <v>-</v>
      </c>
      <c r="BX351" s="4243"/>
      <c r="BY351" s="4242" t="str">
        <f t="shared" si="718"/>
        <v>-</v>
      </c>
      <c r="BZ351" s="4241"/>
      <c r="CA351" s="4242" t="str">
        <f t="shared" si="719"/>
        <v>-</v>
      </c>
      <c r="CB351" s="4243"/>
      <c r="CC351" s="4242" t="str">
        <f t="shared" si="720"/>
        <v>-</v>
      </c>
      <c r="CD351" s="4243"/>
      <c r="CE351" s="2850" t="str">
        <f t="shared" si="721"/>
        <v>-</v>
      </c>
      <c r="CF351" s="2846"/>
      <c r="CG351" s="2855" t="str">
        <f t="shared" si="722"/>
        <v>-</v>
      </c>
      <c r="CH351" s="2851"/>
      <c r="CI351" s="2850" t="str">
        <f t="shared" si="723"/>
        <v>-</v>
      </c>
      <c r="CJ351" s="2846"/>
      <c r="CK351" s="2850" t="str">
        <f t="shared" si="724"/>
        <v>-</v>
      </c>
      <c r="CL351" s="2851"/>
      <c r="CM351" s="2850" t="str">
        <f t="shared" si="725"/>
        <v>-</v>
      </c>
      <c r="CN351" s="2851"/>
      <c r="CO351" s="2855" t="str">
        <f t="shared" si="726"/>
        <v>-</v>
      </c>
      <c r="CP351" s="2851"/>
      <c r="CQ351" s="2855" t="str">
        <f t="shared" si="727"/>
        <v>-</v>
      </c>
      <c r="CR351" s="2851"/>
      <c r="CS351" s="2850" t="str">
        <f t="shared" si="728"/>
        <v>-</v>
      </c>
      <c r="CT351" s="2851"/>
      <c r="CU351" s="2855"/>
      <c r="CV351" s="2851"/>
      <c r="CW351" s="2850" t="str">
        <f t="shared" si="729"/>
        <v>-</v>
      </c>
      <c r="CX351" s="2851"/>
      <c r="CY351" s="2855" t="str">
        <f t="shared" si="730"/>
        <v>-</v>
      </c>
      <c r="CZ351" s="2851"/>
      <c r="DA351" s="2850" t="str">
        <f t="shared" si="731"/>
        <v>-</v>
      </c>
      <c r="DB351" s="2846"/>
      <c r="DC351" s="2855" t="str">
        <f t="shared" si="732"/>
        <v>-</v>
      </c>
      <c r="DD351" s="2851"/>
      <c r="DE351" s="2856">
        <f t="shared" si="749"/>
        <v>0</v>
      </c>
      <c r="DF351" s="2857"/>
      <c r="DG351" s="818">
        <f>IF(AH351=1,1,0)</f>
        <v>0</v>
      </c>
      <c r="DH351" s="2858"/>
      <c r="DI351" s="2850">
        <f t="shared" si="750"/>
        <v>0</v>
      </c>
      <c r="DJ351" s="2857"/>
      <c r="DK351" s="2856">
        <f>IF(AU351=2,1,0)</f>
        <v>0</v>
      </c>
      <c r="DL351" s="2857"/>
      <c r="DM351" s="2856">
        <f t="shared" si="741"/>
        <v>0</v>
      </c>
      <c r="DN351" s="2857"/>
      <c r="DO351" s="2855">
        <f t="shared" si="734"/>
        <v>0</v>
      </c>
      <c r="DP351" s="2858"/>
      <c r="DQ351" s="2855">
        <f t="shared" si="735"/>
        <v>0</v>
      </c>
      <c r="DR351" s="2857"/>
      <c r="DS351" s="2855">
        <f t="shared" si="736"/>
        <v>0</v>
      </c>
      <c r="DT351" s="2858"/>
      <c r="DU351" s="2855">
        <f t="shared" si="737"/>
        <v>0</v>
      </c>
      <c r="DV351" s="2857"/>
      <c r="DW351" s="4240">
        <f>IF(AN351=1,1,0)</f>
        <v>0</v>
      </c>
      <c r="DX351" s="4244"/>
      <c r="DY351" s="4242">
        <f t="shared" si="751"/>
        <v>0</v>
      </c>
      <c r="DZ351" s="4245"/>
      <c r="EA351" s="4242">
        <f>IF(AP351=1,1,0)</f>
        <v>0</v>
      </c>
      <c r="EB351" s="4245"/>
      <c r="EC351" s="820">
        <f>IF(AQ351=1,1,0)</f>
        <v>0</v>
      </c>
      <c r="ED351" s="4246"/>
      <c r="EE351" s="822">
        <f>IF(AV351=0,0,1)</f>
        <v>0</v>
      </c>
      <c r="EF351" s="4247"/>
      <c r="EG351" s="273"/>
      <c r="EH351" s="274"/>
      <c r="EI351" s="275"/>
      <c r="EJ351" s="276"/>
      <c r="EK351" s="275"/>
      <c r="EL351" s="277"/>
      <c r="EM351" s="829" t="str">
        <f t="shared" si="739"/>
        <v xml:space="preserve"> </v>
      </c>
      <c r="EN351" s="4244"/>
      <c r="EO351" s="4248">
        <f t="shared" si="740"/>
        <v>0</v>
      </c>
      <c r="EP351" s="4245"/>
      <c r="ER351" s="4249"/>
      <c r="ET351" s="3299">
        <v>45903</v>
      </c>
      <c r="EU351" s="3304">
        <v>4163285</v>
      </c>
      <c r="EV351" s="3299">
        <v>45903</v>
      </c>
      <c r="EW351" s="3304">
        <v>4163301</v>
      </c>
      <c r="EX351" s="2850"/>
      <c r="EY351" s="2851"/>
      <c r="EZ351" s="2850"/>
      <c r="FA351" s="2851"/>
      <c r="FB351" s="2850"/>
      <c r="FC351" s="2851"/>
      <c r="FD351" s="2850">
        <v>45889</v>
      </c>
      <c r="FE351" s="3300">
        <v>4163312</v>
      </c>
      <c r="FF351" s="2855"/>
      <c r="FG351" s="2851"/>
      <c r="FH351" s="2850"/>
      <c r="FI351" s="2851"/>
      <c r="FJ351" s="154">
        <v>45903</v>
      </c>
      <c r="FK351" s="2587">
        <v>4163286</v>
      </c>
      <c r="FL351" s="155">
        <f t="shared" si="707"/>
        <v>1</v>
      </c>
      <c r="FM351" s="2846"/>
      <c r="FN351" s="2850"/>
      <c r="FO351" s="2851"/>
      <c r="FP351" s="2850"/>
      <c r="FQ351" s="2851"/>
      <c r="FS351" s="4242"/>
      <c r="FT351" s="4243"/>
    </row>
    <row r="352" spans="1:176" ht="18.600000000000001" customHeight="1">
      <c r="A352" s="228">
        <f t="shared" si="752"/>
        <v>342</v>
      </c>
      <c r="B352" s="343" t="str">
        <f t="shared" si="708"/>
        <v>4IE</v>
      </c>
      <c r="C352" s="2825">
        <v>45931</v>
      </c>
      <c r="D352" s="4098" t="s">
        <v>990</v>
      </c>
      <c r="E352" s="4099" t="s">
        <v>1175</v>
      </c>
      <c r="F352" s="4250" t="s">
        <v>1274</v>
      </c>
      <c r="G352" s="4251"/>
      <c r="H352" s="3281" t="s">
        <v>629</v>
      </c>
      <c r="I352" s="4252" t="s">
        <v>992</v>
      </c>
      <c r="J352" s="4252" t="s">
        <v>21</v>
      </c>
      <c r="K352" s="3315" t="s">
        <v>11</v>
      </c>
      <c r="L352" s="4253"/>
      <c r="M352" s="352">
        <v>45927</v>
      </c>
      <c r="N352" s="4254"/>
      <c r="O352" s="4255">
        <v>45930</v>
      </c>
      <c r="P352" s="4254">
        <v>45927</v>
      </c>
      <c r="Q352" s="4255">
        <v>45931</v>
      </c>
      <c r="R352" s="4254">
        <v>45931</v>
      </c>
      <c r="S352" s="4255">
        <v>45931</v>
      </c>
      <c r="T352" s="4254">
        <v>45931</v>
      </c>
      <c r="U352" s="4256">
        <v>45933</v>
      </c>
      <c r="V352" s="4254">
        <v>107</v>
      </c>
      <c r="W352" s="4257">
        <v>45937</v>
      </c>
      <c r="X352" s="4258">
        <v>45938</v>
      </c>
      <c r="Y352" s="4259">
        <v>45941</v>
      </c>
      <c r="Z352" s="4259">
        <v>45940</v>
      </c>
      <c r="AA352" s="4260"/>
      <c r="AB352" s="4259"/>
      <c r="AC352" s="4261"/>
      <c r="AD352" s="4262"/>
      <c r="AE352" s="4156">
        <v>25</v>
      </c>
      <c r="AF352" s="363" t="str">
        <f t="shared" si="709"/>
        <v>4IE</v>
      </c>
      <c r="AG352" s="4263"/>
      <c r="AH352" s="4263"/>
      <c r="AI352" s="4263"/>
      <c r="AJ352" s="4263"/>
      <c r="AK352" s="4263"/>
      <c r="AL352" s="4263"/>
      <c r="AM352" s="4263"/>
      <c r="AN352" s="4263"/>
      <c r="AO352" s="4263"/>
      <c r="AP352" s="4264"/>
      <c r="AQ352" s="4263"/>
      <c r="AR352" s="4263"/>
      <c r="AS352" s="4263"/>
      <c r="AT352" s="4263"/>
      <c r="AU352" s="2843">
        <f t="shared" si="710"/>
        <v>0</v>
      </c>
      <c r="AV352" s="4008">
        <f t="shared" si="745"/>
        <v>0</v>
      </c>
      <c r="AW352" s="4265" t="str">
        <f>IF($AE352=0,"　",VLOOKUP($AE352,ﾚｰｻﾞOP,5,0))</f>
        <v>-</v>
      </c>
      <c r="AX352" s="4266"/>
      <c r="AY352" s="2847" t="str">
        <f>IF($AE352=0,"　",VLOOKUP($AE352,ﾚｰｻﾞOP,6,0))</f>
        <v>-</v>
      </c>
      <c r="AZ352" s="4161"/>
      <c r="BA352" s="4162" t="str">
        <f>IF($AE352=0,"　",VLOOKUP($AE352,ﾚｰｻﾞOP,7,0))</f>
        <v>-</v>
      </c>
      <c r="BB352" s="4161"/>
      <c r="BC352" s="4265" t="str">
        <f>IF($AE352=0,"　",VLOOKUP($AE352,ﾚｰｻﾞOP,8,0))</f>
        <v>-</v>
      </c>
      <c r="BD352" s="4266"/>
      <c r="BE352" s="4267" t="str">
        <f>IF($AE352=0,"　",VLOOKUP($AE352,ﾚｰｻﾞOP,9,0))</f>
        <v>-</v>
      </c>
      <c r="BF352" s="4268"/>
      <c r="BG352" s="4265" t="str">
        <f>IF($AE352=0,"　",VLOOKUP($AE352,ﾚｰｻﾞOP,10,0))</f>
        <v>-</v>
      </c>
      <c r="BH352" s="4268"/>
      <c r="BI352" s="4267" t="str">
        <f>IF($AE352=0,"　",VLOOKUP($AE352,ﾚｰｻﾞOP,11,0))</f>
        <v>-</v>
      </c>
      <c r="BJ352" s="4268"/>
      <c r="BK352" s="4075" t="str">
        <f t="shared" si="747"/>
        <v>-</v>
      </c>
      <c r="BL352" s="4093"/>
      <c r="BM352" s="4075" t="str">
        <f t="shared" si="748"/>
        <v>-</v>
      </c>
      <c r="BN352" s="4093"/>
      <c r="BO352" s="4094" t="str">
        <f t="shared" si="713"/>
        <v>-</v>
      </c>
      <c r="BP352" s="4093"/>
      <c r="BQ352" s="4267" t="str">
        <f>IF($AE352=0,"　",VLOOKUP($AE352,ﾚｰｻﾞOP,12,0))</f>
        <v>-</v>
      </c>
      <c r="BR352" s="4266"/>
      <c r="BS352" s="4267" t="str">
        <f t="shared" si="715"/>
        <v>-</v>
      </c>
      <c r="BT352" s="4266"/>
      <c r="BU352" s="4267" t="str">
        <f t="shared" si="716"/>
        <v>-</v>
      </c>
      <c r="BV352" s="4266"/>
      <c r="BW352" s="4267" t="str">
        <f t="shared" si="717"/>
        <v>-</v>
      </c>
      <c r="BX352" s="4268"/>
      <c r="BY352" s="4267" t="str">
        <f t="shared" si="718"/>
        <v>-</v>
      </c>
      <c r="BZ352" s="4266"/>
      <c r="CA352" s="4267" t="str">
        <f t="shared" si="719"/>
        <v>-</v>
      </c>
      <c r="CB352" s="4268"/>
      <c r="CC352" s="4267" t="str">
        <f t="shared" si="720"/>
        <v>-</v>
      </c>
      <c r="CD352" s="4268"/>
      <c r="CE352" s="2850" t="str">
        <f t="shared" si="721"/>
        <v>-</v>
      </c>
      <c r="CF352" s="2846"/>
      <c r="CG352" s="2855" t="str">
        <f t="shared" si="722"/>
        <v>-</v>
      </c>
      <c r="CH352" s="2851"/>
      <c r="CI352" s="2850" t="str">
        <f t="shared" si="723"/>
        <v>-</v>
      </c>
      <c r="CJ352" s="2846"/>
      <c r="CK352" s="2850" t="str">
        <f t="shared" si="724"/>
        <v>-</v>
      </c>
      <c r="CL352" s="2851"/>
      <c r="CM352" s="2850" t="str">
        <f t="shared" si="725"/>
        <v>-</v>
      </c>
      <c r="CN352" s="2851"/>
      <c r="CO352" s="2855" t="str">
        <f t="shared" si="726"/>
        <v>-</v>
      </c>
      <c r="CP352" s="2851"/>
      <c r="CQ352" s="2855" t="str">
        <f t="shared" si="727"/>
        <v>-</v>
      </c>
      <c r="CR352" s="2851"/>
      <c r="CS352" s="2850" t="str">
        <f t="shared" si="728"/>
        <v>-</v>
      </c>
      <c r="CT352" s="2851"/>
      <c r="CU352" s="2855"/>
      <c r="CV352" s="2851"/>
      <c r="CW352" s="2850" t="str">
        <f t="shared" si="729"/>
        <v>-</v>
      </c>
      <c r="CX352" s="2851"/>
      <c r="CY352" s="2855" t="str">
        <f t="shared" si="730"/>
        <v>-</v>
      </c>
      <c r="CZ352" s="2851"/>
      <c r="DA352" s="2850" t="str">
        <f t="shared" si="731"/>
        <v>-</v>
      </c>
      <c r="DB352" s="2846"/>
      <c r="DC352" s="2855" t="str">
        <f t="shared" si="732"/>
        <v>-</v>
      </c>
      <c r="DD352" s="2851"/>
      <c r="DE352" s="2856">
        <f t="shared" si="749"/>
        <v>0</v>
      </c>
      <c r="DF352" s="2857"/>
      <c r="DG352" s="818">
        <f>IF(AH352=1,1,0)</f>
        <v>0</v>
      </c>
      <c r="DH352" s="2858"/>
      <c r="DI352" s="2850">
        <f t="shared" si="750"/>
        <v>0</v>
      </c>
      <c r="DJ352" s="2857"/>
      <c r="DK352" s="2856">
        <f>IF(AU352=2,1,0)</f>
        <v>0</v>
      </c>
      <c r="DL352" s="2857"/>
      <c r="DM352" s="2856">
        <f t="shared" si="741"/>
        <v>0</v>
      </c>
      <c r="DN352" s="2857"/>
      <c r="DO352" s="2855">
        <f t="shared" si="734"/>
        <v>0</v>
      </c>
      <c r="DP352" s="2858"/>
      <c r="DQ352" s="2855">
        <f t="shared" si="735"/>
        <v>0</v>
      </c>
      <c r="DR352" s="2857"/>
      <c r="DS352" s="2855">
        <f t="shared" si="736"/>
        <v>0</v>
      </c>
      <c r="DT352" s="2858"/>
      <c r="DU352" s="2855">
        <f t="shared" si="737"/>
        <v>0</v>
      </c>
      <c r="DV352" s="2857"/>
      <c r="DW352" s="4265">
        <f>IF(AN352=1,1,0)</f>
        <v>0</v>
      </c>
      <c r="DX352" s="4269"/>
      <c r="DY352" s="4267">
        <f t="shared" si="751"/>
        <v>0</v>
      </c>
      <c r="DZ352" s="4270"/>
      <c r="EA352" s="4267">
        <f>IF(AP352=1,1,0)</f>
        <v>0</v>
      </c>
      <c r="EB352" s="4270"/>
      <c r="EC352" s="820">
        <f>IF(AQ352=1,1,0)</f>
        <v>0</v>
      </c>
      <c r="ED352" s="4271"/>
      <c r="EE352" s="822">
        <f>IF(AV352=0,0,1)</f>
        <v>0</v>
      </c>
      <c r="EF352" s="4272"/>
      <c r="EG352" s="273"/>
      <c r="EH352" s="274"/>
      <c r="EI352" s="275"/>
      <c r="EJ352" s="276"/>
      <c r="EK352" s="275"/>
      <c r="EL352" s="277"/>
      <c r="EM352" s="829" t="str">
        <f t="shared" si="739"/>
        <v xml:space="preserve"> </v>
      </c>
      <c r="EN352" s="4269"/>
      <c r="EO352" s="4273">
        <f t="shared" si="740"/>
        <v>0</v>
      </c>
      <c r="EP352" s="4270"/>
      <c r="ER352" s="4274"/>
      <c r="ET352" s="3299">
        <v>45903</v>
      </c>
      <c r="EU352" s="3304">
        <v>4163285</v>
      </c>
      <c r="EV352" s="3299">
        <v>45903</v>
      </c>
      <c r="EW352" s="3304">
        <v>4163301</v>
      </c>
      <c r="EX352" s="2850"/>
      <c r="EY352" s="2851"/>
      <c r="EZ352" s="2850">
        <v>45791</v>
      </c>
      <c r="FA352" s="3091">
        <v>4163174</v>
      </c>
      <c r="FB352" s="2850"/>
      <c r="FC352" s="2851"/>
      <c r="FD352" s="2850">
        <v>45889</v>
      </c>
      <c r="FE352" s="3300">
        <v>4163312</v>
      </c>
      <c r="FF352" s="2855"/>
      <c r="FG352" s="2851"/>
      <c r="FH352" s="2850"/>
      <c r="FI352" s="2851"/>
      <c r="FJ352" s="154">
        <v>45903</v>
      </c>
      <c r="FK352" s="2587">
        <v>4163286</v>
      </c>
      <c r="FL352" s="155">
        <f t="shared" si="707"/>
        <v>1</v>
      </c>
      <c r="FM352" s="2846"/>
      <c r="FN352" s="2850"/>
      <c r="FO352" s="2851"/>
      <c r="FP352" s="3092">
        <v>1</v>
      </c>
      <c r="FQ352" s="2851"/>
      <c r="FS352" s="4267"/>
      <c r="FT352" s="4268"/>
    </row>
    <row r="353" spans="1:176" ht="18.600000000000001" customHeight="1">
      <c r="A353" s="228">
        <f t="shared" si="752"/>
        <v>343</v>
      </c>
      <c r="B353" s="343" t="str">
        <f t="shared" si="708"/>
        <v>4IE</v>
      </c>
      <c r="C353" s="2825">
        <v>45931</v>
      </c>
      <c r="D353" s="3528" t="s">
        <v>34</v>
      </c>
      <c r="E353" s="3529" t="s">
        <v>1176</v>
      </c>
      <c r="F353" s="4275" t="s">
        <v>1296</v>
      </c>
      <c r="G353" s="4276"/>
      <c r="H353" s="3281" t="s">
        <v>631</v>
      </c>
      <c r="I353" s="4277" t="s">
        <v>61</v>
      </c>
      <c r="J353" s="4277" t="s">
        <v>1199</v>
      </c>
      <c r="K353" s="3315" t="s">
        <v>11</v>
      </c>
      <c r="L353" s="4278"/>
      <c r="M353" s="352">
        <v>45930</v>
      </c>
      <c r="N353" s="4279">
        <v>45927</v>
      </c>
      <c r="O353" s="4280">
        <v>45931</v>
      </c>
      <c r="P353" s="4279">
        <v>45930</v>
      </c>
      <c r="Q353" s="4280">
        <v>45932</v>
      </c>
      <c r="R353" s="4279">
        <v>45932</v>
      </c>
      <c r="S353" s="4280">
        <v>45932</v>
      </c>
      <c r="T353" s="4279">
        <v>45932</v>
      </c>
      <c r="U353" s="4281">
        <v>45934</v>
      </c>
      <c r="V353" s="4279">
        <v>45934</v>
      </c>
      <c r="W353" s="4282">
        <v>45938</v>
      </c>
      <c r="X353" s="4283">
        <v>45938</v>
      </c>
      <c r="Y353" s="4284">
        <v>45941</v>
      </c>
      <c r="Z353" s="4284">
        <v>45940</v>
      </c>
      <c r="AA353" s="4285"/>
      <c r="AB353" s="4284"/>
      <c r="AC353" s="251" t="s">
        <v>633</v>
      </c>
      <c r="AD353" s="4286"/>
      <c r="AE353" s="4287">
        <v>3</v>
      </c>
      <c r="AF353" s="363" t="str">
        <f t="shared" si="709"/>
        <v>4IE</v>
      </c>
      <c r="AG353" s="4288"/>
      <c r="AH353" s="4288"/>
      <c r="AI353" s="4288">
        <v>1</v>
      </c>
      <c r="AJ353" s="4288"/>
      <c r="AK353" s="4288"/>
      <c r="AL353" s="4288"/>
      <c r="AM353" s="4288"/>
      <c r="AN353" s="4288">
        <v>1</v>
      </c>
      <c r="AO353" s="4288">
        <v>1</v>
      </c>
      <c r="AP353" s="4289">
        <v>1</v>
      </c>
      <c r="AQ353" s="4288">
        <v>1</v>
      </c>
      <c r="AR353" s="4288"/>
      <c r="AS353" s="4288"/>
      <c r="AT353" s="4288"/>
      <c r="AU353" s="2843">
        <f t="shared" si="710"/>
        <v>2</v>
      </c>
      <c r="AV353" s="4008">
        <f t="shared" si="745"/>
        <v>0</v>
      </c>
      <c r="AW353" s="3920">
        <v>45916</v>
      </c>
      <c r="AX353" s="4038">
        <v>4163327</v>
      </c>
      <c r="AY353" s="2847">
        <v>45916</v>
      </c>
      <c r="AZ353" s="4043">
        <v>4163328</v>
      </c>
      <c r="BA353" s="3922">
        <v>45916</v>
      </c>
      <c r="BB353" s="3923">
        <v>4163329</v>
      </c>
      <c r="BC353" s="4199">
        <v>45916</v>
      </c>
      <c r="BD353" s="4200">
        <v>4163330</v>
      </c>
      <c r="BE353" s="4201">
        <v>45916</v>
      </c>
      <c r="BF353" s="4202">
        <v>4163331</v>
      </c>
      <c r="BG353" s="3920">
        <v>45916</v>
      </c>
      <c r="BH353" s="3923">
        <v>4163332</v>
      </c>
      <c r="BI353" s="154">
        <v>45917</v>
      </c>
      <c r="BJ353" s="3675">
        <v>4163305</v>
      </c>
      <c r="BK353" s="4075" t="str">
        <f t="shared" si="747"/>
        <v>-</v>
      </c>
      <c r="BL353" s="4093"/>
      <c r="BM353" s="4075" t="str">
        <f t="shared" si="748"/>
        <v>-</v>
      </c>
      <c r="BN353" s="4093"/>
      <c r="BO353" s="4094" t="str">
        <f t="shared" si="713"/>
        <v>-</v>
      </c>
      <c r="BP353" s="4093"/>
      <c r="BQ353" s="4290" t="str">
        <f>IF($AE353=0,"　",VLOOKUP($AE353,ﾚｰｻﾞOP,12,0))</f>
        <v>-</v>
      </c>
      <c r="BR353" s="4291"/>
      <c r="BS353" s="4290" t="str">
        <f t="shared" si="715"/>
        <v>-</v>
      </c>
      <c r="BT353" s="4291"/>
      <c r="BU353" s="4290" t="str">
        <f t="shared" si="716"/>
        <v>-</v>
      </c>
      <c r="BV353" s="4291"/>
      <c r="BW353" s="4290" t="str">
        <f t="shared" si="717"/>
        <v>-</v>
      </c>
      <c r="BX353" s="4292"/>
      <c r="BY353" s="4290" t="str">
        <f t="shared" si="718"/>
        <v>-</v>
      </c>
      <c r="BZ353" s="4291"/>
      <c r="CA353" s="4290" t="str">
        <f t="shared" si="719"/>
        <v>-</v>
      </c>
      <c r="CB353" s="4292"/>
      <c r="CC353" s="4290" t="str">
        <f t="shared" si="720"/>
        <v>-</v>
      </c>
      <c r="CD353" s="4292"/>
      <c r="CE353" s="2850" t="str">
        <f t="shared" si="721"/>
        <v>-</v>
      </c>
      <c r="CF353" s="2846"/>
      <c r="CG353" s="2855" t="str">
        <f t="shared" si="722"/>
        <v>-</v>
      </c>
      <c r="CH353" s="2851"/>
      <c r="CI353" s="2850" t="str">
        <f t="shared" si="723"/>
        <v>-</v>
      </c>
      <c r="CJ353" s="2846"/>
      <c r="CK353" s="2850" t="str">
        <f t="shared" si="724"/>
        <v>-</v>
      </c>
      <c r="CL353" s="2851"/>
      <c r="CM353" s="2850" t="str">
        <f t="shared" si="725"/>
        <v>-</v>
      </c>
      <c r="CN353" s="2851"/>
      <c r="CO353" s="2855" t="str">
        <f t="shared" si="726"/>
        <v>-</v>
      </c>
      <c r="CP353" s="2851"/>
      <c r="CQ353" s="2855" t="str">
        <f t="shared" si="727"/>
        <v>-</v>
      </c>
      <c r="CR353" s="2851"/>
      <c r="CS353" s="2850" t="str">
        <f t="shared" si="728"/>
        <v>-</v>
      </c>
      <c r="CT353" s="2851"/>
      <c r="CU353" s="2855"/>
      <c r="CV353" s="2851"/>
      <c r="CW353" s="2850" t="str">
        <f t="shared" si="729"/>
        <v>-</v>
      </c>
      <c r="CX353" s="2851"/>
      <c r="CY353" s="2855" t="str">
        <f t="shared" si="730"/>
        <v>-</v>
      </c>
      <c r="CZ353" s="2851"/>
      <c r="DA353" s="2850" t="str">
        <f t="shared" si="731"/>
        <v>-</v>
      </c>
      <c r="DB353" s="2846"/>
      <c r="DC353" s="2855" t="str">
        <f t="shared" si="732"/>
        <v>-</v>
      </c>
      <c r="DD353" s="2851"/>
      <c r="DE353" s="2856">
        <f t="shared" si="749"/>
        <v>0</v>
      </c>
      <c r="DF353" s="2857"/>
      <c r="DG353" s="818">
        <f>IF(AH353=1,1,0)</f>
        <v>0</v>
      </c>
      <c r="DH353" s="2858"/>
      <c r="DI353" s="2850">
        <f t="shared" si="750"/>
        <v>0</v>
      </c>
      <c r="DJ353" s="2857"/>
      <c r="DK353" s="2856">
        <v>45833</v>
      </c>
      <c r="DL353" s="2857">
        <v>4163231</v>
      </c>
      <c r="DM353" s="2856">
        <f t="shared" si="741"/>
        <v>0</v>
      </c>
      <c r="DN353" s="2857"/>
      <c r="DO353" s="2855">
        <f t="shared" si="734"/>
        <v>0</v>
      </c>
      <c r="DP353" s="2858"/>
      <c r="DQ353" s="2855">
        <f t="shared" si="735"/>
        <v>0</v>
      </c>
      <c r="DR353" s="2857"/>
      <c r="DS353" s="2855">
        <f t="shared" si="736"/>
        <v>0</v>
      </c>
      <c r="DT353" s="2858"/>
      <c r="DU353" s="2855">
        <f t="shared" si="737"/>
        <v>0</v>
      </c>
      <c r="DV353" s="2857"/>
      <c r="DW353" s="4139">
        <v>45847</v>
      </c>
      <c r="DX353" s="2789">
        <v>4163257</v>
      </c>
      <c r="DY353" s="4293">
        <v>45798</v>
      </c>
      <c r="DZ353" s="4294">
        <v>4163195</v>
      </c>
      <c r="EA353" s="4290">
        <v>45889</v>
      </c>
      <c r="EB353" s="4295">
        <v>4163308</v>
      </c>
      <c r="EC353" s="820">
        <v>45889</v>
      </c>
      <c r="ED353" s="2790">
        <v>4163309</v>
      </c>
      <c r="EE353" s="822">
        <f>IF(AV353=0,0,1)</f>
        <v>0</v>
      </c>
      <c r="EF353" s="4296"/>
      <c r="EG353" s="273"/>
      <c r="EH353" s="274"/>
      <c r="EI353" s="275"/>
      <c r="EJ353" s="276"/>
      <c r="EK353" s="275"/>
      <c r="EL353" s="277"/>
      <c r="EM353" s="829" t="str">
        <f t="shared" si="739"/>
        <v xml:space="preserve"> </v>
      </c>
      <c r="EN353" s="4297"/>
      <c r="EO353" s="4298">
        <f t="shared" si="740"/>
        <v>0</v>
      </c>
      <c r="EP353" s="4295"/>
      <c r="ER353" s="4299"/>
      <c r="ET353" s="2850" t="str">
        <f>IF($AE353=0,"　",VLOOKUP($AE353,ﾚｰｻﾞOP,60,0))</f>
        <v>-</v>
      </c>
      <c r="EU353" s="2857"/>
      <c r="EV353" s="2850" t="str">
        <f>IF($AE353=0,"　",VLOOKUP($AE353,ﾚｰｻﾞOP,60,0))</f>
        <v>-</v>
      </c>
      <c r="EW353" s="2857"/>
      <c r="EX353" s="2850"/>
      <c r="EY353" s="2851"/>
      <c r="EZ353" s="2850"/>
      <c r="FA353" s="2851"/>
      <c r="FB353" s="2850"/>
      <c r="FC353" s="2851"/>
      <c r="FD353" s="2850"/>
      <c r="FE353" s="2851"/>
      <c r="FF353" s="2855"/>
      <c r="FG353" s="2851"/>
      <c r="FH353" s="2850"/>
      <c r="FI353" s="2851"/>
      <c r="FJ353" s="154" t="str">
        <f>IF($AE353=0,"　",VLOOKUP($AE353,ﾚｰｻﾞOP,67,0))</f>
        <v>-</v>
      </c>
      <c r="FK353" s="2857"/>
      <c r="FL353" s="155" t="str">
        <f t="shared" si="707"/>
        <v>-</v>
      </c>
      <c r="FM353" s="2846"/>
      <c r="FN353" s="2850"/>
      <c r="FO353" s="2851"/>
      <c r="FP353" s="2850"/>
      <c r="FQ353" s="2851"/>
      <c r="FS353" s="4290"/>
      <c r="FT353" s="4292"/>
    </row>
    <row r="354" spans="1:176" ht="18.600000000000001" customHeight="1">
      <c r="A354" s="228">
        <f t="shared" si="752"/>
        <v>344</v>
      </c>
      <c r="B354" s="343" t="str">
        <f t="shared" si="708"/>
        <v>4IE</v>
      </c>
      <c r="C354" s="4300">
        <v>45962</v>
      </c>
      <c r="D354" s="3528" t="s">
        <v>29</v>
      </c>
      <c r="E354" s="4301">
        <v>84425043</v>
      </c>
      <c r="F354" s="4302" t="s">
        <v>1306</v>
      </c>
      <c r="G354" s="4303"/>
      <c r="H354" s="3281" t="s">
        <v>629</v>
      </c>
      <c r="I354" s="4304" t="s">
        <v>992</v>
      </c>
      <c r="J354" s="4304" t="s">
        <v>1415</v>
      </c>
      <c r="K354" s="3315" t="s">
        <v>11</v>
      </c>
      <c r="L354" s="4305"/>
      <c r="M354" s="352">
        <v>45931</v>
      </c>
      <c r="N354" s="4306">
        <v>45931</v>
      </c>
      <c r="O354" s="4307">
        <v>45932</v>
      </c>
      <c r="P354" s="4306">
        <v>45932</v>
      </c>
      <c r="Q354" s="4307">
        <v>45933</v>
      </c>
      <c r="R354" s="4306">
        <v>45934</v>
      </c>
      <c r="S354" s="4307">
        <v>45933</v>
      </c>
      <c r="T354" s="4306">
        <v>45934</v>
      </c>
      <c r="U354" s="4308">
        <v>45937</v>
      </c>
      <c r="V354" s="4306">
        <v>45937</v>
      </c>
      <c r="W354" s="4309">
        <v>45939</v>
      </c>
      <c r="X354" s="4310">
        <v>45940</v>
      </c>
      <c r="Y354" s="4311">
        <v>45941</v>
      </c>
      <c r="Z354" s="4311">
        <v>45941</v>
      </c>
      <c r="AA354" s="4312"/>
      <c r="AB354" s="4311"/>
      <c r="AC354" s="251" t="s">
        <v>633</v>
      </c>
      <c r="AD354" s="4313"/>
      <c r="AE354" s="3956">
        <v>6</v>
      </c>
      <c r="AF354" s="363" t="str">
        <f t="shared" si="709"/>
        <v>4IE</v>
      </c>
      <c r="AG354" s="4314"/>
      <c r="AH354" s="4314">
        <v>1</v>
      </c>
      <c r="AI354" s="4314"/>
      <c r="AJ354" s="4314"/>
      <c r="AK354" s="4314"/>
      <c r="AL354" s="4314"/>
      <c r="AM354" s="4314"/>
      <c r="AN354" s="4314">
        <v>1</v>
      </c>
      <c r="AO354" s="4314"/>
      <c r="AP354" s="4315">
        <v>1</v>
      </c>
      <c r="AQ354" s="4314">
        <v>1</v>
      </c>
      <c r="AR354" s="4314">
        <v>1</v>
      </c>
      <c r="AS354" s="4314"/>
      <c r="AT354" s="4314"/>
      <c r="AU354" s="2843">
        <f t="shared" si="710"/>
        <v>0</v>
      </c>
      <c r="AV354" s="4008">
        <f t="shared" si="745"/>
        <v>1</v>
      </c>
      <c r="AW354" s="3920">
        <v>45916</v>
      </c>
      <c r="AX354" s="4038">
        <v>4163327</v>
      </c>
      <c r="AY354" s="2847">
        <v>45916</v>
      </c>
      <c r="AZ354" s="4043">
        <v>4163328</v>
      </c>
      <c r="BA354" s="3922">
        <v>45916</v>
      </c>
      <c r="BB354" s="3923">
        <v>4163329</v>
      </c>
      <c r="BC354" s="4199">
        <v>45916</v>
      </c>
      <c r="BD354" s="4200">
        <v>4163330</v>
      </c>
      <c r="BE354" s="4201">
        <v>45916</v>
      </c>
      <c r="BF354" s="4202">
        <v>4163331</v>
      </c>
      <c r="BG354" s="3920">
        <v>45916</v>
      </c>
      <c r="BH354" s="3923">
        <v>4163332</v>
      </c>
      <c r="BI354" s="4316" t="str">
        <f>IF($AE354=0,"　",VLOOKUP($AE354,ﾚｰｻﾞOP,11,0))</f>
        <v>-</v>
      </c>
      <c r="BJ354" s="4317"/>
      <c r="BK354" s="4075" t="str">
        <f t="shared" si="747"/>
        <v>-</v>
      </c>
      <c r="BL354" s="4093"/>
      <c r="BM354" s="4075" t="str">
        <f t="shared" si="748"/>
        <v>-</v>
      </c>
      <c r="BN354" s="4093"/>
      <c r="BO354" s="4094" t="str">
        <f t="shared" si="713"/>
        <v>-</v>
      </c>
      <c r="BP354" s="4093"/>
      <c r="BQ354" s="4316">
        <v>45925</v>
      </c>
      <c r="BR354" s="4318">
        <v>4163350</v>
      </c>
      <c r="BS354" s="4316" t="str">
        <f t="shared" si="715"/>
        <v>-</v>
      </c>
      <c r="BT354" s="4318"/>
      <c r="BU354" s="4316" t="str">
        <f t="shared" si="716"/>
        <v>-</v>
      </c>
      <c r="BV354" s="4318"/>
      <c r="BW354" s="4316" t="str">
        <f t="shared" si="717"/>
        <v>-</v>
      </c>
      <c r="BX354" s="4317"/>
      <c r="BY354" s="4316" t="str">
        <f t="shared" si="718"/>
        <v>-</v>
      </c>
      <c r="BZ354" s="4318"/>
      <c r="CA354" s="4316" t="str">
        <f t="shared" si="719"/>
        <v>-</v>
      </c>
      <c r="CB354" s="4317"/>
      <c r="CC354" s="4316" t="str">
        <f t="shared" si="720"/>
        <v>-</v>
      </c>
      <c r="CD354" s="4317"/>
      <c r="CE354" s="2850" t="str">
        <f t="shared" si="721"/>
        <v>-</v>
      </c>
      <c r="CF354" s="2846"/>
      <c r="CG354" s="2855" t="str">
        <f t="shared" si="722"/>
        <v>-</v>
      </c>
      <c r="CH354" s="2851"/>
      <c r="CI354" s="2850" t="str">
        <f t="shared" si="723"/>
        <v>-</v>
      </c>
      <c r="CJ354" s="2846"/>
      <c r="CK354" s="2850" t="str">
        <f t="shared" si="724"/>
        <v>-</v>
      </c>
      <c r="CL354" s="2851"/>
      <c r="CM354" s="2850" t="str">
        <f t="shared" si="725"/>
        <v>-</v>
      </c>
      <c r="CN354" s="2851"/>
      <c r="CO354" s="2855" t="str">
        <f t="shared" si="726"/>
        <v>-</v>
      </c>
      <c r="CP354" s="2851"/>
      <c r="CQ354" s="2855" t="str">
        <f t="shared" si="727"/>
        <v>-</v>
      </c>
      <c r="CR354" s="2851"/>
      <c r="CS354" s="2850" t="str">
        <f t="shared" si="728"/>
        <v>-</v>
      </c>
      <c r="CT354" s="2851"/>
      <c r="CU354" s="2855"/>
      <c r="CV354" s="2851"/>
      <c r="CW354" s="2850" t="str">
        <f t="shared" si="729"/>
        <v>-</v>
      </c>
      <c r="CX354" s="2851"/>
      <c r="CY354" s="2855" t="str">
        <f t="shared" si="730"/>
        <v>-</v>
      </c>
      <c r="CZ354" s="2851"/>
      <c r="DA354" s="2850" t="str">
        <f t="shared" si="731"/>
        <v>-</v>
      </c>
      <c r="DB354" s="2846"/>
      <c r="DC354" s="2855" t="str">
        <f t="shared" si="732"/>
        <v>-</v>
      </c>
      <c r="DD354" s="2851"/>
      <c r="DE354" s="2856">
        <f t="shared" si="749"/>
        <v>0</v>
      </c>
      <c r="DF354" s="2857"/>
      <c r="DG354" s="818">
        <v>45916</v>
      </c>
      <c r="DH354" s="2858">
        <v>4263036</v>
      </c>
      <c r="DI354" s="2850">
        <f t="shared" si="750"/>
        <v>0</v>
      </c>
      <c r="DJ354" s="2857"/>
      <c r="DK354" s="2856">
        <f>IF(AU354=2,1,0)</f>
        <v>0</v>
      </c>
      <c r="DL354" s="2857"/>
      <c r="DM354" s="2856">
        <f t="shared" si="741"/>
        <v>0</v>
      </c>
      <c r="DN354" s="2857"/>
      <c r="DO354" s="2855">
        <f t="shared" si="734"/>
        <v>0</v>
      </c>
      <c r="DP354" s="2858"/>
      <c r="DQ354" s="2855">
        <f t="shared" si="735"/>
        <v>0</v>
      </c>
      <c r="DR354" s="2857"/>
      <c r="DS354" s="2855">
        <f t="shared" si="736"/>
        <v>0</v>
      </c>
      <c r="DT354" s="2858"/>
      <c r="DU354" s="2855">
        <f t="shared" si="737"/>
        <v>0</v>
      </c>
      <c r="DV354" s="2857"/>
      <c r="DW354" s="4139">
        <v>45847</v>
      </c>
      <c r="DX354" s="2789">
        <v>4163257</v>
      </c>
      <c r="DY354" s="4316">
        <f t="shared" ref="DY354:DY366" si="753">IF(AO354=1,1,0)</f>
        <v>0</v>
      </c>
      <c r="DZ354" s="4319"/>
      <c r="EA354" s="4320">
        <v>45889</v>
      </c>
      <c r="EB354" s="4321">
        <v>4163308</v>
      </c>
      <c r="EC354" s="820">
        <v>45889</v>
      </c>
      <c r="ED354" s="2790">
        <v>4163309</v>
      </c>
      <c r="EE354" s="822">
        <v>45904</v>
      </c>
      <c r="EF354" s="4322">
        <v>4063361</v>
      </c>
      <c r="EG354" s="273"/>
      <c r="EH354" s="274"/>
      <c r="EI354" s="275"/>
      <c r="EJ354" s="276"/>
      <c r="EK354" s="275"/>
      <c r="EL354" s="277"/>
      <c r="EM354" s="829" t="str">
        <f t="shared" si="739"/>
        <v xml:space="preserve"> </v>
      </c>
      <c r="EN354" s="4323"/>
      <c r="EO354" s="4324">
        <f t="shared" si="740"/>
        <v>0</v>
      </c>
      <c r="EP354" s="4319"/>
      <c r="ER354" s="4325"/>
      <c r="ET354" s="2850" t="str">
        <f>IF($AE354=0,"　",VLOOKUP($AE354,ﾚｰｻﾞOP,60,0))</f>
        <v>-</v>
      </c>
      <c r="EU354" s="2857"/>
      <c r="EV354" s="2850" t="str">
        <f>IF($AE354=0,"　",VLOOKUP($AE354,ﾚｰｻﾞOP,60,0))</f>
        <v>-</v>
      </c>
      <c r="EW354" s="2857"/>
      <c r="EX354" s="2850"/>
      <c r="EY354" s="2851"/>
      <c r="EZ354" s="2850"/>
      <c r="FA354" s="2851"/>
      <c r="FB354" s="2850"/>
      <c r="FC354" s="2851"/>
      <c r="FD354" s="2850"/>
      <c r="FE354" s="2851"/>
      <c r="FF354" s="2855"/>
      <c r="FG354" s="2851"/>
      <c r="FH354" s="2850"/>
      <c r="FI354" s="2851"/>
      <c r="FJ354" s="154" t="str">
        <f>IF($AE354=0,"　",VLOOKUP($AE354,ﾚｰｻﾞOP,67,0))</f>
        <v>-</v>
      </c>
      <c r="FK354" s="2857"/>
      <c r="FL354" s="155" t="str">
        <f t="shared" si="707"/>
        <v>-</v>
      </c>
      <c r="FM354" s="2846"/>
      <c r="FN354" s="2850"/>
      <c r="FO354" s="2851"/>
      <c r="FP354" s="2850"/>
      <c r="FQ354" s="2851"/>
      <c r="FS354" s="4316"/>
      <c r="FT354" s="4317"/>
    </row>
    <row r="355" spans="1:176" ht="18.600000000000001" customHeight="1">
      <c r="A355" s="228">
        <f t="shared" si="752"/>
        <v>345</v>
      </c>
      <c r="B355" s="343" t="str">
        <f t="shared" si="708"/>
        <v>4IE</v>
      </c>
      <c r="C355" s="2825">
        <v>45931</v>
      </c>
      <c r="D355" s="3528" t="s">
        <v>34</v>
      </c>
      <c r="E355" s="3529" t="s">
        <v>1177</v>
      </c>
      <c r="F355" s="4326" t="s">
        <v>1297</v>
      </c>
      <c r="G355" s="4327"/>
      <c r="H355" s="3281" t="s">
        <v>631</v>
      </c>
      <c r="I355" s="4328" t="s">
        <v>61</v>
      </c>
      <c r="J355" s="4328" t="s">
        <v>1200</v>
      </c>
      <c r="K355" s="3315" t="s">
        <v>11</v>
      </c>
      <c r="L355" s="4329"/>
      <c r="M355" s="352">
        <v>45930</v>
      </c>
      <c r="N355" s="4330">
        <v>45927</v>
      </c>
      <c r="O355" s="4331">
        <v>45931</v>
      </c>
      <c r="P355" s="4330">
        <v>45930</v>
      </c>
      <c r="Q355" s="4331">
        <v>45932</v>
      </c>
      <c r="R355" s="4330">
        <v>45933</v>
      </c>
      <c r="S355" s="4331">
        <v>45932</v>
      </c>
      <c r="T355" s="4330">
        <v>45933</v>
      </c>
      <c r="U355" s="4332">
        <v>45934</v>
      </c>
      <c r="V355" s="4330">
        <v>45937</v>
      </c>
      <c r="W355" s="4333">
        <v>45938</v>
      </c>
      <c r="X355" s="4334">
        <v>45938</v>
      </c>
      <c r="Y355" s="4335">
        <v>45944</v>
      </c>
      <c r="Z355" s="4335">
        <v>45941</v>
      </c>
      <c r="AA355" s="4336"/>
      <c r="AB355" s="4335"/>
      <c r="AC355" s="251" t="s">
        <v>633</v>
      </c>
      <c r="AD355" s="4337"/>
      <c r="AE355" s="4338">
        <v>3</v>
      </c>
      <c r="AF355" s="363" t="str">
        <f t="shared" si="709"/>
        <v>4IE</v>
      </c>
      <c r="AG355" s="4339"/>
      <c r="AH355" s="4339"/>
      <c r="AI355" s="4339">
        <v>1</v>
      </c>
      <c r="AJ355" s="4339"/>
      <c r="AK355" s="4339"/>
      <c r="AL355" s="4339"/>
      <c r="AM355" s="4339"/>
      <c r="AN355" s="4339">
        <v>1</v>
      </c>
      <c r="AO355" s="4339"/>
      <c r="AP355" s="4340">
        <v>1</v>
      </c>
      <c r="AQ355" s="4339">
        <v>1</v>
      </c>
      <c r="AR355" s="4339">
        <v>1</v>
      </c>
      <c r="AS355" s="4339"/>
      <c r="AT355" s="4339"/>
      <c r="AU355" s="2843">
        <f t="shared" si="710"/>
        <v>2</v>
      </c>
      <c r="AV355" s="4008">
        <f t="shared" si="745"/>
        <v>1</v>
      </c>
      <c r="AW355" s="3920">
        <v>45916</v>
      </c>
      <c r="AX355" s="4038">
        <v>4163327</v>
      </c>
      <c r="AY355" s="2847">
        <v>45916</v>
      </c>
      <c r="AZ355" s="4043">
        <v>4163328</v>
      </c>
      <c r="BA355" s="3922">
        <v>45916</v>
      </c>
      <c r="BB355" s="3923">
        <v>4163329</v>
      </c>
      <c r="BC355" s="4199">
        <v>45916</v>
      </c>
      <c r="BD355" s="4200">
        <v>4163330</v>
      </c>
      <c r="BE355" s="4201">
        <v>45916</v>
      </c>
      <c r="BF355" s="4202">
        <v>4163331</v>
      </c>
      <c r="BG355" s="3920">
        <v>45916</v>
      </c>
      <c r="BH355" s="3923">
        <v>4163332</v>
      </c>
      <c r="BI355" s="154">
        <v>45917</v>
      </c>
      <c r="BJ355" s="3675">
        <v>4163305</v>
      </c>
      <c r="BK355" s="4075" t="str">
        <f t="shared" si="747"/>
        <v>-</v>
      </c>
      <c r="BL355" s="4093"/>
      <c r="BM355" s="4075" t="str">
        <f t="shared" si="748"/>
        <v>-</v>
      </c>
      <c r="BN355" s="4093"/>
      <c r="BO355" s="4094" t="str">
        <f t="shared" si="713"/>
        <v>-</v>
      </c>
      <c r="BP355" s="4093"/>
      <c r="BQ355" s="4320" t="str">
        <f t="shared" ref="BQ355:BQ377" si="754">IF($AE355=0,"　",VLOOKUP($AE355,ﾚｰｻﾞOP,12,0))</f>
        <v>-</v>
      </c>
      <c r="BR355" s="4341"/>
      <c r="BS355" s="4320" t="str">
        <f t="shared" si="715"/>
        <v>-</v>
      </c>
      <c r="BT355" s="4341"/>
      <c r="BU355" s="4320" t="str">
        <f t="shared" si="716"/>
        <v>-</v>
      </c>
      <c r="BV355" s="4341"/>
      <c r="BW355" s="4320" t="str">
        <f t="shared" si="717"/>
        <v>-</v>
      </c>
      <c r="BX355" s="4342"/>
      <c r="BY355" s="4320" t="str">
        <f t="shared" si="718"/>
        <v>-</v>
      </c>
      <c r="BZ355" s="4341"/>
      <c r="CA355" s="4320" t="str">
        <f t="shared" si="719"/>
        <v>-</v>
      </c>
      <c r="CB355" s="4342"/>
      <c r="CC355" s="4320" t="str">
        <f t="shared" si="720"/>
        <v>-</v>
      </c>
      <c r="CD355" s="4342"/>
      <c r="CE355" s="2850" t="str">
        <f t="shared" si="721"/>
        <v>-</v>
      </c>
      <c r="CF355" s="2846"/>
      <c r="CG355" s="2855" t="str">
        <f t="shared" si="722"/>
        <v>-</v>
      </c>
      <c r="CH355" s="2851"/>
      <c r="CI355" s="2850" t="str">
        <f t="shared" si="723"/>
        <v>-</v>
      </c>
      <c r="CJ355" s="2846"/>
      <c r="CK355" s="2850" t="str">
        <f t="shared" si="724"/>
        <v>-</v>
      </c>
      <c r="CL355" s="2851"/>
      <c r="CM355" s="2850" t="str">
        <f t="shared" si="725"/>
        <v>-</v>
      </c>
      <c r="CN355" s="2851"/>
      <c r="CO355" s="2855" t="str">
        <f t="shared" si="726"/>
        <v>-</v>
      </c>
      <c r="CP355" s="2851"/>
      <c r="CQ355" s="2855" t="str">
        <f t="shared" si="727"/>
        <v>-</v>
      </c>
      <c r="CR355" s="2851"/>
      <c r="CS355" s="2850" t="str">
        <f t="shared" si="728"/>
        <v>-</v>
      </c>
      <c r="CT355" s="2851"/>
      <c r="CU355" s="2855"/>
      <c r="CV355" s="2851"/>
      <c r="CW355" s="2850" t="str">
        <f t="shared" si="729"/>
        <v>-</v>
      </c>
      <c r="CX355" s="2851"/>
      <c r="CY355" s="2855" t="str">
        <f t="shared" si="730"/>
        <v>-</v>
      </c>
      <c r="CZ355" s="2851"/>
      <c r="DA355" s="2850" t="str">
        <f t="shared" si="731"/>
        <v>-</v>
      </c>
      <c r="DB355" s="2846"/>
      <c r="DC355" s="2855" t="str">
        <f t="shared" si="732"/>
        <v>-</v>
      </c>
      <c r="DD355" s="2851"/>
      <c r="DE355" s="2856">
        <f t="shared" si="749"/>
        <v>0</v>
      </c>
      <c r="DF355" s="2857"/>
      <c r="DG355" s="818">
        <f t="shared" ref="DG355:DG385" si="755">IF(AH355=1,1,0)</f>
        <v>0</v>
      </c>
      <c r="DH355" s="2858"/>
      <c r="DI355" s="2850">
        <f t="shared" si="750"/>
        <v>0</v>
      </c>
      <c r="DJ355" s="2857"/>
      <c r="DK355" s="2856">
        <v>45833</v>
      </c>
      <c r="DL355" s="2857">
        <v>4163231</v>
      </c>
      <c r="DM355" s="2856">
        <f t="shared" si="741"/>
        <v>0</v>
      </c>
      <c r="DN355" s="2857"/>
      <c r="DO355" s="2855">
        <f t="shared" si="734"/>
        <v>0</v>
      </c>
      <c r="DP355" s="2858"/>
      <c r="DQ355" s="2855">
        <f t="shared" si="735"/>
        <v>0</v>
      </c>
      <c r="DR355" s="2857"/>
      <c r="DS355" s="2855">
        <f t="shared" si="736"/>
        <v>0</v>
      </c>
      <c r="DT355" s="2858"/>
      <c r="DU355" s="2855">
        <f t="shared" si="737"/>
        <v>0</v>
      </c>
      <c r="DV355" s="2857"/>
      <c r="DW355" s="4139">
        <v>45847</v>
      </c>
      <c r="DX355" s="2789">
        <v>4163257</v>
      </c>
      <c r="DY355" s="4320">
        <f t="shared" si="753"/>
        <v>0</v>
      </c>
      <c r="DZ355" s="4321"/>
      <c r="EA355" s="4320">
        <v>45889</v>
      </c>
      <c r="EB355" s="4321">
        <v>4163308</v>
      </c>
      <c r="EC355" s="820">
        <v>45889</v>
      </c>
      <c r="ED355" s="2790">
        <v>4163309</v>
      </c>
      <c r="EE355" s="822">
        <v>45520</v>
      </c>
      <c r="EF355" s="1846">
        <v>4063333</v>
      </c>
      <c r="EG355" s="273"/>
      <c r="EH355" s="274"/>
      <c r="EI355" s="275"/>
      <c r="EJ355" s="276"/>
      <c r="EK355" s="275"/>
      <c r="EL355" s="277"/>
      <c r="EM355" s="829" t="str">
        <f t="shared" si="739"/>
        <v xml:space="preserve"> </v>
      </c>
      <c r="EN355" s="4343"/>
      <c r="EO355" s="4344">
        <f t="shared" si="740"/>
        <v>0</v>
      </c>
      <c r="EP355" s="4321"/>
      <c r="ER355" s="4345"/>
      <c r="ET355" s="2850" t="str">
        <f>IF($AE355=0,"　",VLOOKUP($AE355,ﾚｰｻﾞOP,60,0))</f>
        <v>-</v>
      </c>
      <c r="EU355" s="2857"/>
      <c r="EV355" s="2850" t="str">
        <f>IF($AE355=0,"　",VLOOKUP($AE355,ﾚｰｻﾞOP,60,0))</f>
        <v>-</v>
      </c>
      <c r="EW355" s="2857"/>
      <c r="EX355" s="2850"/>
      <c r="EY355" s="2851"/>
      <c r="EZ355" s="2850"/>
      <c r="FA355" s="2851"/>
      <c r="FB355" s="2850"/>
      <c r="FC355" s="2851"/>
      <c r="FD355" s="2850"/>
      <c r="FE355" s="2851"/>
      <c r="FF355" s="2855"/>
      <c r="FG355" s="2851"/>
      <c r="FH355" s="2850"/>
      <c r="FI355" s="2851"/>
      <c r="FJ355" s="154" t="str">
        <f>IF($AE355=0,"　",VLOOKUP($AE355,ﾚｰｻﾞOP,67,0))</f>
        <v>-</v>
      </c>
      <c r="FK355" s="2857"/>
      <c r="FL355" s="155" t="str">
        <f t="shared" si="707"/>
        <v>-</v>
      </c>
      <c r="FM355" s="2846"/>
      <c r="FN355" s="2850"/>
      <c r="FO355" s="2851"/>
      <c r="FP355" s="2850"/>
      <c r="FQ355" s="2851"/>
      <c r="FS355" s="4320"/>
      <c r="FT355" s="4342"/>
    </row>
    <row r="356" spans="1:176" ht="18.600000000000001" customHeight="1">
      <c r="A356" s="228">
        <f t="shared" si="752"/>
        <v>346</v>
      </c>
      <c r="B356" s="343" t="str">
        <f t="shared" si="708"/>
        <v>4IE</v>
      </c>
      <c r="C356" s="4300">
        <v>45962</v>
      </c>
      <c r="D356" s="6489" t="s">
        <v>57</v>
      </c>
      <c r="E356" s="6490">
        <v>62510064</v>
      </c>
      <c r="F356" s="4346"/>
      <c r="G356" s="4347"/>
      <c r="H356" s="3281" t="s">
        <v>630</v>
      </c>
      <c r="I356" s="4348" t="s">
        <v>1369</v>
      </c>
      <c r="J356" s="4348" t="s">
        <v>1370</v>
      </c>
      <c r="K356" s="1789" t="s">
        <v>97</v>
      </c>
      <c r="L356" s="4349"/>
      <c r="M356" s="352">
        <v>45931</v>
      </c>
      <c r="N356" s="4350">
        <v>45931</v>
      </c>
      <c r="O356" s="4351">
        <v>45932</v>
      </c>
      <c r="P356" s="4350">
        <v>45932</v>
      </c>
      <c r="Q356" s="4351">
        <v>45933</v>
      </c>
      <c r="R356" s="4350">
        <v>45934</v>
      </c>
      <c r="S356" s="4351">
        <v>45933</v>
      </c>
      <c r="T356" s="4350">
        <v>45934</v>
      </c>
      <c r="U356" s="4352">
        <v>45937</v>
      </c>
      <c r="V356" s="4350">
        <v>45938</v>
      </c>
      <c r="W356" s="4353">
        <v>45939</v>
      </c>
      <c r="X356" s="4354">
        <v>45939</v>
      </c>
      <c r="Y356" s="4355">
        <v>45944</v>
      </c>
      <c r="Z356" s="4356"/>
      <c r="AA356" s="4357">
        <v>45940</v>
      </c>
      <c r="AB356" s="4355">
        <v>45941</v>
      </c>
      <c r="AC356" s="4358"/>
      <c r="AD356" s="4359"/>
      <c r="AE356" s="4360">
        <v>1</v>
      </c>
      <c r="AF356" s="363" t="str">
        <f t="shared" si="709"/>
        <v>4IE</v>
      </c>
      <c r="AG356" s="4361"/>
      <c r="AH356" s="4361"/>
      <c r="AI356" s="4361">
        <v>1</v>
      </c>
      <c r="AJ356" s="4361"/>
      <c r="AK356" s="4361"/>
      <c r="AL356" s="4361"/>
      <c r="AM356" s="4361"/>
      <c r="AN356" s="4361">
        <v>1</v>
      </c>
      <c r="AO356" s="4361"/>
      <c r="AP356" s="4362">
        <v>1</v>
      </c>
      <c r="AQ356" s="4361"/>
      <c r="AR356" s="4361"/>
      <c r="AS356" s="4361"/>
      <c r="AT356" s="4361"/>
      <c r="AU356" s="2843">
        <f t="shared" si="710"/>
        <v>2</v>
      </c>
      <c r="AV356" s="4008">
        <f t="shared" si="745"/>
        <v>0</v>
      </c>
      <c r="AW356" s="3920">
        <v>45916</v>
      </c>
      <c r="AX356" s="4363">
        <v>4163327</v>
      </c>
      <c r="AY356" s="2847">
        <v>45916</v>
      </c>
      <c r="AZ356" s="4161">
        <v>4163328</v>
      </c>
      <c r="BA356" s="3922">
        <v>45916</v>
      </c>
      <c r="BB356" s="4161">
        <v>4163329</v>
      </c>
      <c r="BC356" s="4199">
        <v>45916</v>
      </c>
      <c r="BD356" s="4200">
        <v>4163330</v>
      </c>
      <c r="BE356" s="4201">
        <v>45916</v>
      </c>
      <c r="BF356" s="4202">
        <v>4163331</v>
      </c>
      <c r="BG356" s="3920">
        <v>45916</v>
      </c>
      <c r="BH356" s="3923">
        <v>4163332</v>
      </c>
      <c r="BI356" s="154">
        <v>45917</v>
      </c>
      <c r="BJ356" s="3675">
        <v>4163305</v>
      </c>
      <c r="BK356" s="4075" t="str">
        <f t="shared" si="747"/>
        <v>-</v>
      </c>
      <c r="BL356" s="4093"/>
      <c r="BM356" s="4075" t="str">
        <f t="shared" si="748"/>
        <v>-</v>
      </c>
      <c r="BN356" s="4093"/>
      <c r="BO356" s="4094" t="str">
        <f t="shared" si="713"/>
        <v>-</v>
      </c>
      <c r="BP356" s="4093"/>
      <c r="BQ356" s="4364" t="str">
        <f t="shared" si="754"/>
        <v>-</v>
      </c>
      <c r="BR356" s="4363"/>
      <c r="BS356" s="4364" t="str">
        <f t="shared" si="715"/>
        <v>-</v>
      </c>
      <c r="BT356" s="4363"/>
      <c r="BU356" s="4364" t="str">
        <f t="shared" si="716"/>
        <v>-</v>
      </c>
      <c r="BV356" s="4363"/>
      <c r="BW356" s="4364" t="str">
        <f t="shared" si="717"/>
        <v>-</v>
      </c>
      <c r="BX356" s="4365"/>
      <c r="BY356" s="4364" t="str">
        <f t="shared" si="718"/>
        <v>-</v>
      </c>
      <c r="BZ356" s="4363"/>
      <c r="CA356" s="4364" t="str">
        <f t="shared" si="719"/>
        <v>-</v>
      </c>
      <c r="CB356" s="4365"/>
      <c r="CC356" s="4364" t="str">
        <f t="shared" si="720"/>
        <v>-</v>
      </c>
      <c r="CD356" s="4365"/>
      <c r="CE356" s="2850" t="str">
        <f t="shared" si="721"/>
        <v>-</v>
      </c>
      <c r="CF356" s="2846"/>
      <c r="CG356" s="2855" t="str">
        <f t="shared" si="722"/>
        <v>-</v>
      </c>
      <c r="CH356" s="2851"/>
      <c r="CI356" s="2850" t="str">
        <f t="shared" si="723"/>
        <v>-</v>
      </c>
      <c r="CJ356" s="2846"/>
      <c r="CK356" s="2850" t="str">
        <f t="shared" si="724"/>
        <v>-</v>
      </c>
      <c r="CL356" s="2851"/>
      <c r="CM356" s="2850" t="str">
        <f t="shared" si="725"/>
        <v>-</v>
      </c>
      <c r="CN356" s="2851"/>
      <c r="CO356" s="2855" t="str">
        <f t="shared" si="726"/>
        <v>-</v>
      </c>
      <c r="CP356" s="2851"/>
      <c r="CQ356" s="2855" t="str">
        <f t="shared" si="727"/>
        <v>-</v>
      </c>
      <c r="CR356" s="2851"/>
      <c r="CS356" s="2850" t="str">
        <f t="shared" si="728"/>
        <v>-</v>
      </c>
      <c r="CT356" s="2851"/>
      <c r="CU356" s="2855"/>
      <c r="CV356" s="2851"/>
      <c r="CW356" s="2850" t="str">
        <f t="shared" si="729"/>
        <v>-</v>
      </c>
      <c r="CX356" s="2851"/>
      <c r="CY356" s="2855" t="str">
        <f t="shared" si="730"/>
        <v>-</v>
      </c>
      <c r="CZ356" s="2851"/>
      <c r="DA356" s="2850" t="str">
        <f t="shared" si="731"/>
        <v>-</v>
      </c>
      <c r="DB356" s="2846"/>
      <c r="DC356" s="2855" t="str">
        <f t="shared" si="732"/>
        <v>-</v>
      </c>
      <c r="DD356" s="2851"/>
      <c r="DE356" s="2856">
        <f t="shared" si="749"/>
        <v>0</v>
      </c>
      <c r="DF356" s="2857"/>
      <c r="DG356" s="818">
        <f t="shared" si="755"/>
        <v>0</v>
      </c>
      <c r="DH356" s="2858"/>
      <c r="DI356" s="2850">
        <f t="shared" si="750"/>
        <v>0</v>
      </c>
      <c r="DJ356" s="2857"/>
      <c r="DK356" s="2856">
        <v>45833</v>
      </c>
      <c r="DL356" s="2857">
        <v>4163231</v>
      </c>
      <c r="DM356" s="2856">
        <f t="shared" si="741"/>
        <v>0</v>
      </c>
      <c r="DN356" s="2857"/>
      <c r="DO356" s="2855">
        <f t="shared" si="734"/>
        <v>0</v>
      </c>
      <c r="DP356" s="2858"/>
      <c r="DQ356" s="2855">
        <f t="shared" si="735"/>
        <v>0</v>
      </c>
      <c r="DR356" s="2857"/>
      <c r="DS356" s="2855">
        <f t="shared" si="736"/>
        <v>0</v>
      </c>
      <c r="DT356" s="2858"/>
      <c r="DU356" s="2855">
        <f t="shared" si="737"/>
        <v>0</v>
      </c>
      <c r="DV356" s="2857"/>
      <c r="DW356" s="4366">
        <v>45847</v>
      </c>
      <c r="DX356" s="2789">
        <v>4163257</v>
      </c>
      <c r="DY356" s="4316">
        <f t="shared" si="753"/>
        <v>0</v>
      </c>
      <c r="DZ356" s="4319"/>
      <c r="EA356" s="4316">
        <v>45889</v>
      </c>
      <c r="EB356" s="4319">
        <v>4163308</v>
      </c>
      <c r="EC356" s="820">
        <f>IF(AQ356=1,1,0)</f>
        <v>0</v>
      </c>
      <c r="ED356" s="4367"/>
      <c r="EE356" s="822">
        <f>IF(AV356=0,0,1)</f>
        <v>0</v>
      </c>
      <c r="EF356" s="4368"/>
      <c r="EG356" s="273"/>
      <c r="EH356" s="274"/>
      <c r="EI356" s="275"/>
      <c r="EJ356" s="276"/>
      <c r="EK356" s="275"/>
      <c r="EL356" s="277"/>
      <c r="EM356" s="829" t="str">
        <f t="shared" si="739"/>
        <v xml:space="preserve"> </v>
      </c>
      <c r="EN356" s="4323"/>
      <c r="EO356" s="4324">
        <f t="shared" si="740"/>
        <v>0</v>
      </c>
      <c r="EP356" s="4319"/>
      <c r="ER356" s="4369"/>
      <c r="ET356" s="2850" t="str">
        <f>IF($AE356=0,"　",VLOOKUP($AE356,ﾚｰｻﾞOP,60,0))</f>
        <v>-</v>
      </c>
      <c r="EU356" s="2857"/>
      <c r="EV356" s="2850" t="str">
        <f>IF($AE356=0,"　",VLOOKUP($AE356,ﾚｰｻﾞOP,60,0))</f>
        <v>-</v>
      </c>
      <c r="EW356" s="2857"/>
      <c r="EX356" s="2850"/>
      <c r="EY356" s="2851"/>
      <c r="EZ356" s="2850"/>
      <c r="FA356" s="2851"/>
      <c r="FB356" s="2850"/>
      <c r="FC356" s="2851"/>
      <c r="FD356" s="2850"/>
      <c r="FE356" s="2851"/>
      <c r="FF356" s="2855"/>
      <c r="FG356" s="2851"/>
      <c r="FH356" s="2850"/>
      <c r="FI356" s="2851"/>
      <c r="FJ356" s="154" t="str">
        <f>IF($AE356=0,"　",VLOOKUP($AE356,ﾚｰｻﾞOP,67,0))</f>
        <v>-</v>
      </c>
      <c r="FK356" s="2857"/>
      <c r="FL356" s="155" t="str">
        <f t="shared" si="707"/>
        <v>-</v>
      </c>
      <c r="FM356" s="2846"/>
      <c r="FN356" s="2850"/>
      <c r="FO356" s="2851"/>
      <c r="FP356" s="2850"/>
      <c r="FQ356" s="2851"/>
      <c r="FS356" s="4370"/>
      <c r="FT356" s="4371"/>
    </row>
    <row r="357" spans="1:176" ht="18.600000000000001" customHeight="1">
      <c r="A357" s="228">
        <f t="shared" si="752"/>
        <v>347</v>
      </c>
      <c r="B357" s="343" t="str">
        <f t="shared" si="708"/>
        <v>4IE</v>
      </c>
      <c r="C357" s="2825">
        <v>45931</v>
      </c>
      <c r="D357" s="4098" t="s">
        <v>990</v>
      </c>
      <c r="E357" s="4099" t="s">
        <v>1178</v>
      </c>
      <c r="F357" s="4372" t="s">
        <v>1275</v>
      </c>
      <c r="G357" s="4373"/>
      <c r="H357" s="3281" t="s">
        <v>629</v>
      </c>
      <c r="I357" s="4374" t="s">
        <v>992</v>
      </c>
      <c r="J357" s="4374" t="s">
        <v>21</v>
      </c>
      <c r="K357" s="3315" t="s">
        <v>11</v>
      </c>
      <c r="L357" s="4375"/>
      <c r="M357" s="352">
        <v>45932</v>
      </c>
      <c r="N357" s="4350"/>
      <c r="O357" s="4351">
        <v>45933</v>
      </c>
      <c r="P357" s="4350">
        <v>45931</v>
      </c>
      <c r="Q357" s="4351">
        <v>45934</v>
      </c>
      <c r="R357" s="4350">
        <v>45933</v>
      </c>
      <c r="S357" s="4351">
        <v>45934</v>
      </c>
      <c r="T357" s="4350">
        <v>45933</v>
      </c>
      <c r="U357" s="4352">
        <v>45938</v>
      </c>
      <c r="V357" s="4350">
        <v>45937</v>
      </c>
      <c r="W357" s="4353">
        <v>45940</v>
      </c>
      <c r="X357" s="4376">
        <v>45939</v>
      </c>
      <c r="Y357" s="4377">
        <v>45944</v>
      </c>
      <c r="Z357" s="4377">
        <v>45944</v>
      </c>
      <c r="AA357" s="4378"/>
      <c r="AB357" s="4377"/>
      <c r="AC357" s="4379"/>
      <c r="AD357" s="4380"/>
      <c r="AE357" s="4156">
        <v>25</v>
      </c>
      <c r="AF357" s="363" t="str">
        <f t="shared" si="709"/>
        <v>4IE</v>
      </c>
      <c r="AG357" s="4381"/>
      <c r="AH357" s="4381"/>
      <c r="AI357" s="4381"/>
      <c r="AJ357" s="4381"/>
      <c r="AK357" s="4381"/>
      <c r="AL357" s="4381"/>
      <c r="AM357" s="4381"/>
      <c r="AN357" s="4381"/>
      <c r="AO357" s="4381"/>
      <c r="AP357" s="4382"/>
      <c r="AQ357" s="4381"/>
      <c r="AR357" s="4381"/>
      <c r="AS357" s="4381"/>
      <c r="AT357" s="4381"/>
      <c r="AU357" s="2843">
        <f t="shared" si="710"/>
        <v>0</v>
      </c>
      <c r="AV357" s="4008">
        <f t="shared" si="745"/>
        <v>0</v>
      </c>
      <c r="AW357" s="4383" t="str">
        <f>IF($AE357=0,"　",VLOOKUP($AE357,ﾚｰｻﾞOP,5,0))</f>
        <v>-</v>
      </c>
      <c r="AX357" s="4363"/>
      <c r="AY357" s="2847" t="str">
        <f>IF($AE357=0,"　",VLOOKUP($AE357,ﾚｰｻﾞOP,6,0))</f>
        <v>-</v>
      </c>
      <c r="AZ357" s="4161"/>
      <c r="BA357" s="4162" t="str">
        <f>IF($AE357=0,"　",VLOOKUP($AE357,ﾚｰｻﾞOP,7,0))</f>
        <v>-</v>
      </c>
      <c r="BB357" s="4161"/>
      <c r="BC357" s="4383" t="str">
        <f>IF($AE357=0,"　",VLOOKUP($AE357,ﾚｰｻﾞOP,8,0))</f>
        <v>-</v>
      </c>
      <c r="BD357" s="4363"/>
      <c r="BE357" s="4364" t="str">
        <f>IF($AE357=0,"　",VLOOKUP($AE357,ﾚｰｻﾞOP,9,0))</f>
        <v>-</v>
      </c>
      <c r="BF357" s="4202"/>
      <c r="BG357" s="4383" t="str">
        <f>IF($AE357=0,"　",VLOOKUP($AE357,ﾚｰｻﾞOP,10,0))</f>
        <v>-</v>
      </c>
      <c r="BH357" s="4365"/>
      <c r="BI357" s="4364" t="str">
        <f>IF($AE357=0,"　",VLOOKUP($AE357,ﾚｰｻﾞOP,11,0))</f>
        <v>-</v>
      </c>
      <c r="BJ357" s="4365"/>
      <c r="BK357" s="4075" t="str">
        <f t="shared" si="747"/>
        <v>-</v>
      </c>
      <c r="BL357" s="4093"/>
      <c r="BM357" s="4075" t="str">
        <f t="shared" si="748"/>
        <v>-</v>
      </c>
      <c r="BN357" s="4093"/>
      <c r="BO357" s="4094" t="str">
        <f t="shared" si="713"/>
        <v>-</v>
      </c>
      <c r="BP357" s="4093"/>
      <c r="BQ357" s="4364" t="str">
        <f t="shared" si="754"/>
        <v>-</v>
      </c>
      <c r="BR357" s="4363"/>
      <c r="BS357" s="4364" t="str">
        <f t="shared" si="715"/>
        <v>-</v>
      </c>
      <c r="BT357" s="4363"/>
      <c r="BU357" s="4364" t="str">
        <f t="shared" si="716"/>
        <v>-</v>
      </c>
      <c r="BV357" s="4363"/>
      <c r="BW357" s="4364" t="str">
        <f t="shared" si="717"/>
        <v>-</v>
      </c>
      <c r="BX357" s="4365"/>
      <c r="BY357" s="4364" t="str">
        <f t="shared" si="718"/>
        <v>-</v>
      </c>
      <c r="BZ357" s="4363"/>
      <c r="CA357" s="4364" t="str">
        <f t="shared" si="719"/>
        <v>-</v>
      </c>
      <c r="CB357" s="4365"/>
      <c r="CC357" s="4364" t="str">
        <f t="shared" si="720"/>
        <v>-</v>
      </c>
      <c r="CD357" s="4365"/>
      <c r="CE357" s="2850" t="str">
        <f t="shared" si="721"/>
        <v>-</v>
      </c>
      <c r="CF357" s="2846"/>
      <c r="CG357" s="2855" t="str">
        <f t="shared" si="722"/>
        <v>-</v>
      </c>
      <c r="CH357" s="2851"/>
      <c r="CI357" s="2850" t="str">
        <f t="shared" si="723"/>
        <v>-</v>
      </c>
      <c r="CJ357" s="2846"/>
      <c r="CK357" s="2850" t="str">
        <f t="shared" si="724"/>
        <v>-</v>
      </c>
      <c r="CL357" s="2851"/>
      <c r="CM357" s="2850" t="str">
        <f t="shared" si="725"/>
        <v>-</v>
      </c>
      <c r="CN357" s="2851"/>
      <c r="CO357" s="2855" t="str">
        <f t="shared" si="726"/>
        <v>-</v>
      </c>
      <c r="CP357" s="2851"/>
      <c r="CQ357" s="2855" t="str">
        <f t="shared" si="727"/>
        <v>-</v>
      </c>
      <c r="CR357" s="2851"/>
      <c r="CS357" s="2850" t="str">
        <f t="shared" si="728"/>
        <v>-</v>
      </c>
      <c r="CT357" s="2851"/>
      <c r="CU357" s="2855"/>
      <c r="CV357" s="2851"/>
      <c r="CW357" s="2850" t="str">
        <f t="shared" si="729"/>
        <v>-</v>
      </c>
      <c r="CX357" s="2851"/>
      <c r="CY357" s="2855" t="str">
        <f t="shared" si="730"/>
        <v>-</v>
      </c>
      <c r="CZ357" s="2851"/>
      <c r="DA357" s="2850" t="str">
        <f t="shared" si="731"/>
        <v>-</v>
      </c>
      <c r="DB357" s="2846"/>
      <c r="DC357" s="2855" t="str">
        <f t="shared" si="732"/>
        <v>-</v>
      </c>
      <c r="DD357" s="2851"/>
      <c r="DE357" s="2856">
        <f t="shared" si="749"/>
        <v>0</v>
      </c>
      <c r="DF357" s="2857"/>
      <c r="DG357" s="818">
        <f t="shared" si="755"/>
        <v>0</v>
      </c>
      <c r="DH357" s="2858"/>
      <c r="DI357" s="2850">
        <f t="shared" si="750"/>
        <v>0</v>
      </c>
      <c r="DJ357" s="2857"/>
      <c r="DK357" s="2856">
        <f>IF(AU357=2,1,0)</f>
        <v>0</v>
      </c>
      <c r="DL357" s="2857"/>
      <c r="DM357" s="2856">
        <f t="shared" si="741"/>
        <v>0</v>
      </c>
      <c r="DN357" s="2857"/>
      <c r="DO357" s="2855">
        <f t="shared" si="734"/>
        <v>0</v>
      </c>
      <c r="DP357" s="2858"/>
      <c r="DQ357" s="2855">
        <f t="shared" si="735"/>
        <v>0</v>
      </c>
      <c r="DR357" s="2857"/>
      <c r="DS357" s="2855">
        <f t="shared" si="736"/>
        <v>0</v>
      </c>
      <c r="DT357" s="2858"/>
      <c r="DU357" s="2855">
        <f t="shared" si="737"/>
        <v>0</v>
      </c>
      <c r="DV357" s="2857"/>
      <c r="DW357" s="4366">
        <f>IF(AN357=1,1,0)</f>
        <v>0</v>
      </c>
      <c r="DX357" s="4323"/>
      <c r="DY357" s="4316">
        <f t="shared" si="753"/>
        <v>0</v>
      </c>
      <c r="DZ357" s="4319"/>
      <c r="EA357" s="4316">
        <f>IF(AP357=1,1,0)</f>
        <v>0</v>
      </c>
      <c r="EB357" s="4319"/>
      <c r="EC357" s="820">
        <f>IF(AQ357=1,1,0)</f>
        <v>0</v>
      </c>
      <c r="ED357" s="4367"/>
      <c r="EE357" s="822">
        <f>IF(AV357=0,0,1)</f>
        <v>0</v>
      </c>
      <c r="EF357" s="4368"/>
      <c r="EG357" s="273"/>
      <c r="EH357" s="274"/>
      <c r="EI357" s="275"/>
      <c r="EJ357" s="276"/>
      <c r="EK357" s="275"/>
      <c r="EL357" s="277"/>
      <c r="EM357" s="829" t="str">
        <f t="shared" si="739"/>
        <v xml:space="preserve"> </v>
      </c>
      <c r="EN357" s="4323"/>
      <c r="EO357" s="4324">
        <f t="shared" si="740"/>
        <v>0</v>
      </c>
      <c r="EP357" s="4319"/>
      <c r="ER357" s="4384"/>
      <c r="ET357" s="3299">
        <v>45903</v>
      </c>
      <c r="EU357" s="3304">
        <v>4163285</v>
      </c>
      <c r="EV357" s="3299">
        <v>45903</v>
      </c>
      <c r="EW357" s="3304">
        <v>4163301</v>
      </c>
      <c r="EX357" s="2850"/>
      <c r="EY357" s="2851"/>
      <c r="EZ357" s="2850">
        <v>45805</v>
      </c>
      <c r="FA357" s="4385">
        <v>4163184</v>
      </c>
      <c r="FB357" s="2850"/>
      <c r="FC357" s="2851"/>
      <c r="FD357" s="2850">
        <v>45889</v>
      </c>
      <c r="FE357" s="3300">
        <v>4163312</v>
      </c>
      <c r="FF357" s="2855"/>
      <c r="FG357" s="2851"/>
      <c r="FH357" s="2850"/>
      <c r="FI357" s="2851"/>
      <c r="FJ357" s="154">
        <v>45903</v>
      </c>
      <c r="FK357" s="2587">
        <v>4163286</v>
      </c>
      <c r="FL357" s="155">
        <f t="shared" si="707"/>
        <v>1</v>
      </c>
      <c r="FM357" s="2846"/>
      <c r="FN357" s="2850"/>
      <c r="FO357" s="2851"/>
      <c r="FP357" s="3092">
        <v>1</v>
      </c>
      <c r="FQ357" s="2851"/>
      <c r="FS357" s="4364"/>
      <c r="FT357" s="4365"/>
    </row>
    <row r="358" spans="1:176" ht="18.600000000000001" customHeight="1">
      <c r="A358" s="228">
        <f t="shared" si="752"/>
        <v>348</v>
      </c>
      <c r="B358" s="343" t="str">
        <f t="shared" si="708"/>
        <v>4IE</v>
      </c>
      <c r="C358" s="3724">
        <v>45962</v>
      </c>
      <c r="D358" s="3528" t="s">
        <v>34</v>
      </c>
      <c r="E358" s="4301" t="s">
        <v>1179</v>
      </c>
      <c r="F358" s="4386" t="s">
        <v>1298</v>
      </c>
      <c r="G358" s="4387"/>
      <c r="H358" s="3281" t="s">
        <v>631</v>
      </c>
      <c r="I358" s="4388" t="s">
        <v>61</v>
      </c>
      <c r="J358" s="4388" t="s">
        <v>1234</v>
      </c>
      <c r="K358" s="3315" t="s">
        <v>11</v>
      </c>
      <c r="L358" s="4389"/>
      <c r="M358" s="352">
        <v>45933</v>
      </c>
      <c r="N358" s="4390">
        <v>45933</v>
      </c>
      <c r="O358" s="4391">
        <v>45934</v>
      </c>
      <c r="P358" s="4390">
        <v>45934</v>
      </c>
      <c r="Q358" s="4391">
        <v>45937</v>
      </c>
      <c r="R358" s="4390">
        <v>45937</v>
      </c>
      <c r="S358" s="4391">
        <v>45937</v>
      </c>
      <c r="T358" s="4390">
        <v>45937</v>
      </c>
      <c r="U358" s="4392">
        <v>45939</v>
      </c>
      <c r="V358" s="4390">
        <v>45939</v>
      </c>
      <c r="W358" s="4393">
        <v>45941</v>
      </c>
      <c r="X358" s="4394">
        <v>45940</v>
      </c>
      <c r="Y358" s="4395">
        <v>45945</v>
      </c>
      <c r="Z358" s="4395">
        <v>45944</v>
      </c>
      <c r="AA358" s="4396"/>
      <c r="AB358" s="4395"/>
      <c r="AC358" s="251" t="s">
        <v>633</v>
      </c>
      <c r="AD358" s="4397"/>
      <c r="AE358" s="4398">
        <v>3</v>
      </c>
      <c r="AF358" s="363" t="str">
        <f t="shared" si="709"/>
        <v>4IE</v>
      </c>
      <c r="AG358" s="4399"/>
      <c r="AH358" s="4399"/>
      <c r="AI358" s="4399">
        <v>1</v>
      </c>
      <c r="AJ358" s="4399"/>
      <c r="AK358" s="4399"/>
      <c r="AL358" s="4399"/>
      <c r="AM358" s="4399"/>
      <c r="AN358" s="4399">
        <v>1</v>
      </c>
      <c r="AO358" s="4399"/>
      <c r="AP358" s="4400">
        <v>1</v>
      </c>
      <c r="AQ358" s="4399">
        <v>1</v>
      </c>
      <c r="AR358" s="4399">
        <v>1</v>
      </c>
      <c r="AS358" s="4399"/>
      <c r="AT358" s="4399"/>
      <c r="AU358" s="2843">
        <f t="shared" si="710"/>
        <v>2</v>
      </c>
      <c r="AV358" s="4008">
        <f t="shared" si="745"/>
        <v>1</v>
      </c>
      <c r="AW358" s="3920">
        <v>45916</v>
      </c>
      <c r="AX358" s="4038">
        <v>4163327</v>
      </c>
      <c r="AY358" s="2847">
        <v>45916</v>
      </c>
      <c r="AZ358" s="4043">
        <v>4163328</v>
      </c>
      <c r="BA358" s="3922">
        <v>45916</v>
      </c>
      <c r="BB358" s="3923">
        <v>4163329</v>
      </c>
      <c r="BC358" s="4199">
        <v>45916</v>
      </c>
      <c r="BD358" s="4200">
        <v>4163330</v>
      </c>
      <c r="BE358" s="4201">
        <v>45916</v>
      </c>
      <c r="BF358" s="4202">
        <v>4163331</v>
      </c>
      <c r="BG358" s="3920">
        <v>45916</v>
      </c>
      <c r="BH358" s="3923">
        <v>4163332</v>
      </c>
      <c r="BI358" s="154">
        <v>45917</v>
      </c>
      <c r="BJ358" s="3675">
        <v>4163305</v>
      </c>
      <c r="BK358" s="4075" t="str">
        <f t="shared" si="747"/>
        <v>-</v>
      </c>
      <c r="BL358" s="4093"/>
      <c r="BM358" s="4075" t="str">
        <f t="shared" si="748"/>
        <v>-</v>
      </c>
      <c r="BN358" s="4093"/>
      <c r="BO358" s="4094" t="str">
        <f t="shared" si="713"/>
        <v>-</v>
      </c>
      <c r="BP358" s="4093"/>
      <c r="BQ358" s="4401" t="str">
        <f t="shared" si="754"/>
        <v>-</v>
      </c>
      <c r="BR358" s="4402"/>
      <c r="BS358" s="4401" t="str">
        <f t="shared" si="715"/>
        <v>-</v>
      </c>
      <c r="BT358" s="4402"/>
      <c r="BU358" s="4401" t="str">
        <f t="shared" si="716"/>
        <v>-</v>
      </c>
      <c r="BV358" s="4402"/>
      <c r="BW358" s="4401" t="str">
        <f t="shared" si="717"/>
        <v>-</v>
      </c>
      <c r="BX358" s="4403"/>
      <c r="BY358" s="4401" t="str">
        <f t="shared" si="718"/>
        <v>-</v>
      </c>
      <c r="BZ358" s="4402"/>
      <c r="CA358" s="4401" t="str">
        <f t="shared" si="719"/>
        <v>-</v>
      </c>
      <c r="CB358" s="4403"/>
      <c r="CC358" s="4401" t="str">
        <f t="shared" si="720"/>
        <v>-</v>
      </c>
      <c r="CD358" s="4403"/>
      <c r="CE358" s="2850" t="str">
        <f t="shared" si="721"/>
        <v>-</v>
      </c>
      <c r="CF358" s="2846"/>
      <c r="CG358" s="2855" t="str">
        <f t="shared" si="722"/>
        <v>-</v>
      </c>
      <c r="CH358" s="2851"/>
      <c r="CI358" s="2850" t="str">
        <f t="shared" si="723"/>
        <v>-</v>
      </c>
      <c r="CJ358" s="2846"/>
      <c r="CK358" s="2850" t="str">
        <f t="shared" si="724"/>
        <v>-</v>
      </c>
      <c r="CL358" s="2851"/>
      <c r="CM358" s="2850" t="str">
        <f t="shared" si="725"/>
        <v>-</v>
      </c>
      <c r="CN358" s="2851"/>
      <c r="CO358" s="2855" t="str">
        <f t="shared" si="726"/>
        <v>-</v>
      </c>
      <c r="CP358" s="2851"/>
      <c r="CQ358" s="2855" t="str">
        <f t="shared" si="727"/>
        <v>-</v>
      </c>
      <c r="CR358" s="2851"/>
      <c r="CS358" s="2850" t="str">
        <f t="shared" si="728"/>
        <v>-</v>
      </c>
      <c r="CT358" s="2851"/>
      <c r="CU358" s="2855"/>
      <c r="CV358" s="2851"/>
      <c r="CW358" s="2850" t="str">
        <f t="shared" si="729"/>
        <v>-</v>
      </c>
      <c r="CX358" s="2851"/>
      <c r="CY358" s="2855" t="str">
        <f t="shared" si="730"/>
        <v>-</v>
      </c>
      <c r="CZ358" s="2851"/>
      <c r="DA358" s="2850" t="str">
        <f t="shared" si="731"/>
        <v>-</v>
      </c>
      <c r="DB358" s="2846"/>
      <c r="DC358" s="2855" t="str">
        <f t="shared" si="732"/>
        <v>-</v>
      </c>
      <c r="DD358" s="2851"/>
      <c r="DE358" s="2856">
        <f t="shared" si="749"/>
        <v>0</v>
      </c>
      <c r="DF358" s="2857"/>
      <c r="DG358" s="818">
        <f t="shared" si="755"/>
        <v>0</v>
      </c>
      <c r="DH358" s="2858"/>
      <c r="DI358" s="2850">
        <f t="shared" si="750"/>
        <v>0</v>
      </c>
      <c r="DJ358" s="2857"/>
      <c r="DK358" s="2856">
        <v>45833</v>
      </c>
      <c r="DL358" s="2857">
        <v>4163231</v>
      </c>
      <c r="DM358" s="2856">
        <f t="shared" si="741"/>
        <v>0</v>
      </c>
      <c r="DN358" s="2857"/>
      <c r="DO358" s="2855">
        <f t="shared" si="734"/>
        <v>0</v>
      </c>
      <c r="DP358" s="2858"/>
      <c r="DQ358" s="2855">
        <f t="shared" si="735"/>
        <v>0</v>
      </c>
      <c r="DR358" s="2857"/>
      <c r="DS358" s="2855">
        <f t="shared" si="736"/>
        <v>0</v>
      </c>
      <c r="DT358" s="2858"/>
      <c r="DU358" s="2855">
        <f t="shared" si="737"/>
        <v>0</v>
      </c>
      <c r="DV358" s="2857"/>
      <c r="DW358" s="4139">
        <v>45847</v>
      </c>
      <c r="DX358" s="2789">
        <v>4163257</v>
      </c>
      <c r="DY358" s="4316">
        <f t="shared" si="753"/>
        <v>0</v>
      </c>
      <c r="DZ358" s="4319"/>
      <c r="EA358" s="4320">
        <v>45889</v>
      </c>
      <c r="EB358" s="4321">
        <v>4163308</v>
      </c>
      <c r="EC358" s="820">
        <v>45889</v>
      </c>
      <c r="ED358" s="2790">
        <v>4163309</v>
      </c>
      <c r="EE358" s="822">
        <v>45904</v>
      </c>
      <c r="EF358" s="4322">
        <v>4063361</v>
      </c>
      <c r="EG358" s="273"/>
      <c r="EH358" s="274"/>
      <c r="EI358" s="275"/>
      <c r="EJ358" s="276"/>
      <c r="EK358" s="275"/>
      <c r="EL358" s="277"/>
      <c r="EM358" s="829" t="str">
        <f t="shared" si="739"/>
        <v xml:space="preserve"> </v>
      </c>
      <c r="EN358" s="4323"/>
      <c r="EO358" s="4324">
        <f t="shared" si="740"/>
        <v>0</v>
      </c>
      <c r="EP358" s="4319"/>
      <c r="ER358" s="4404"/>
      <c r="ET358" s="2850" t="str">
        <f>IF($AE358=0,"　",VLOOKUP($AE358,ﾚｰｻﾞOP,60,0))</f>
        <v>-</v>
      </c>
      <c r="EU358" s="2857"/>
      <c r="EV358" s="2850" t="str">
        <f>IF($AE358=0,"　",VLOOKUP($AE358,ﾚｰｻﾞOP,60,0))</f>
        <v>-</v>
      </c>
      <c r="EW358" s="2857"/>
      <c r="EX358" s="2850"/>
      <c r="EY358" s="2851"/>
      <c r="EZ358" s="2850"/>
      <c r="FA358" s="2851"/>
      <c r="FB358" s="2850"/>
      <c r="FC358" s="2851"/>
      <c r="FD358" s="2850"/>
      <c r="FE358" s="2851"/>
      <c r="FF358" s="2855"/>
      <c r="FG358" s="2851"/>
      <c r="FH358" s="2850"/>
      <c r="FI358" s="2851"/>
      <c r="FJ358" s="154" t="str">
        <f>IF($AE358=0,"　",VLOOKUP($AE358,ﾚｰｻﾞOP,67,0))</f>
        <v>-</v>
      </c>
      <c r="FK358" s="2857"/>
      <c r="FL358" s="155" t="str">
        <f t="shared" si="707"/>
        <v>-</v>
      </c>
      <c r="FM358" s="2846"/>
      <c r="FN358" s="2850"/>
      <c r="FO358" s="2851"/>
      <c r="FP358" s="2850"/>
      <c r="FQ358" s="2851"/>
      <c r="FS358" s="4401"/>
      <c r="FT358" s="4403"/>
    </row>
    <row r="359" spans="1:176" ht="18.600000000000001" customHeight="1">
      <c r="A359" s="228">
        <f t="shared" si="752"/>
        <v>349</v>
      </c>
      <c r="B359" s="343" t="str">
        <f t="shared" si="708"/>
        <v>4IE</v>
      </c>
      <c r="C359" s="4405">
        <v>45962</v>
      </c>
      <c r="D359" s="4406" t="s">
        <v>35</v>
      </c>
      <c r="E359" s="4407" t="s">
        <v>1173</v>
      </c>
      <c r="F359" s="4408" t="s">
        <v>1446</v>
      </c>
      <c r="G359" s="4409"/>
      <c r="H359" s="3281" t="s">
        <v>631</v>
      </c>
      <c r="I359" s="4410" t="s">
        <v>61</v>
      </c>
      <c r="J359" s="4410" t="s">
        <v>1429</v>
      </c>
      <c r="K359" s="3315" t="s">
        <v>11</v>
      </c>
      <c r="L359" s="4411"/>
      <c r="M359" s="352">
        <v>45933</v>
      </c>
      <c r="N359" s="4412">
        <v>45933</v>
      </c>
      <c r="O359" s="4413">
        <v>45934</v>
      </c>
      <c r="P359" s="4412">
        <v>45937</v>
      </c>
      <c r="Q359" s="4413">
        <v>45937</v>
      </c>
      <c r="R359" s="4412">
        <v>45938</v>
      </c>
      <c r="S359" s="4413">
        <v>45937</v>
      </c>
      <c r="T359" s="4412">
        <v>45937</v>
      </c>
      <c r="U359" s="4414">
        <v>45939</v>
      </c>
      <c r="V359" s="4412">
        <v>45940</v>
      </c>
      <c r="W359" s="4415">
        <v>45941</v>
      </c>
      <c r="X359" s="4416">
        <v>45944</v>
      </c>
      <c r="Y359" s="4417">
        <v>45946</v>
      </c>
      <c r="Z359" s="4417">
        <v>45945</v>
      </c>
      <c r="AA359" s="4418"/>
      <c r="AB359" s="4417"/>
      <c r="AC359" s="251" t="s">
        <v>633</v>
      </c>
      <c r="AD359" s="4419"/>
      <c r="AE359" s="4420">
        <v>9</v>
      </c>
      <c r="AF359" s="363" t="str">
        <f t="shared" si="709"/>
        <v>4IE</v>
      </c>
      <c r="AG359" s="364">
        <f>IF($AE359=0,"　",VLOOKUP($AE359,ﾚｰｻﾞOP,34,0))</f>
        <v>0</v>
      </c>
      <c r="AH359" s="364">
        <f>IF($AE359=0,"　",VLOOKUP($AE359,ﾚｰｻﾞOP,35,0))</f>
        <v>0</v>
      </c>
      <c r="AI359" s="364">
        <v>1</v>
      </c>
      <c r="AJ359" s="364">
        <f>IF($AE359=0,"　",VLOOKUP($AE359,ﾚｰｻﾞOP,51,0))</f>
        <v>0</v>
      </c>
      <c r="AK359" s="364">
        <f>IF($AE359=0,"　",VLOOKUP($AE359,ﾚｰｻﾞOP,52,0))</f>
        <v>0</v>
      </c>
      <c r="AL359" s="364"/>
      <c r="AM359" s="364"/>
      <c r="AN359" s="364" t="str">
        <f>IF($AE359=0,"　",VLOOKUP($AE359,ﾚｰｻﾞOP,37,0))</f>
        <v>-</v>
      </c>
      <c r="AO359" s="364" t="str">
        <f>IF($AE359=0,"　",VLOOKUP($AE359,ﾚｰｻﾞOP,40,0))</f>
        <v>-</v>
      </c>
      <c r="AP359" s="363">
        <v>1</v>
      </c>
      <c r="AQ359" s="255">
        <v>1</v>
      </c>
      <c r="AR359" s="255">
        <v>1</v>
      </c>
      <c r="AS359" s="255">
        <f>IF($AE359=0,"　",VLOOKUP($AE359,ﾚｰｻﾞOP,47,0))</f>
        <v>0</v>
      </c>
      <c r="AT359" s="255"/>
      <c r="AU359" s="2843">
        <f t="shared" si="710"/>
        <v>2</v>
      </c>
      <c r="AV359" s="4008">
        <f t="shared" si="745"/>
        <v>1</v>
      </c>
      <c r="AW359" s="4421" t="str">
        <f>IF($AE359=0,"　",VLOOKUP($AE359,ﾚｰｻﾞOP,5,0))</f>
        <v>-</v>
      </c>
      <c r="AX359" s="4422"/>
      <c r="AY359" s="2847" t="str">
        <f>IF($AE359=0,"　",VLOOKUP($AE359,ﾚｰｻﾞOP,6,0))</f>
        <v>-</v>
      </c>
      <c r="AZ359" s="4161"/>
      <c r="BA359" s="4162" t="str">
        <f>IF($AE359=0,"　",VLOOKUP($AE359,ﾚｰｻﾞOP,7,0))</f>
        <v>-</v>
      </c>
      <c r="BB359" s="4161"/>
      <c r="BC359" s="4421" t="str">
        <f>IF($AE359=0,"　",VLOOKUP($AE359,ﾚｰｻﾞOP,8,0))</f>
        <v>-</v>
      </c>
      <c r="BD359" s="4422"/>
      <c r="BE359" s="4423" t="str">
        <f>IF($AE359=0,"　",VLOOKUP($AE359,ﾚｰｻﾞOP,9,0))</f>
        <v>-</v>
      </c>
      <c r="BF359" s="4424"/>
      <c r="BG359" s="4421" t="str">
        <f>IF($AE359=0,"　",VLOOKUP($AE359,ﾚｰｻﾞOP,10,0))</f>
        <v>-</v>
      </c>
      <c r="BH359" s="4424"/>
      <c r="BI359" s="4423" t="str">
        <f>IF($AE359=0,"　",VLOOKUP($AE359,ﾚｰｻﾞOP,11,0))</f>
        <v>-</v>
      </c>
      <c r="BJ359" s="4424"/>
      <c r="BK359" s="4075" t="str">
        <f t="shared" si="747"/>
        <v>-</v>
      </c>
      <c r="BL359" s="4093"/>
      <c r="BM359" s="4075" t="str">
        <f t="shared" si="748"/>
        <v>-</v>
      </c>
      <c r="BN359" s="4093"/>
      <c r="BO359" s="4094" t="str">
        <f t="shared" si="713"/>
        <v>-</v>
      </c>
      <c r="BP359" s="4093"/>
      <c r="BQ359" s="4423" t="str">
        <f t="shared" si="754"/>
        <v>-</v>
      </c>
      <c r="BR359" s="4422"/>
      <c r="BS359" s="2967">
        <v>45561</v>
      </c>
      <c r="BT359" s="2968">
        <v>4063385</v>
      </c>
      <c r="BU359" s="2967">
        <v>45561</v>
      </c>
      <c r="BV359" s="2968">
        <v>4063386</v>
      </c>
      <c r="BW359" s="2967">
        <v>45561</v>
      </c>
      <c r="BX359" s="2966">
        <v>4063387</v>
      </c>
      <c r="BY359" s="2967">
        <v>45561</v>
      </c>
      <c r="BZ359" s="2968">
        <v>4063388</v>
      </c>
      <c r="CA359" s="2967">
        <v>45561</v>
      </c>
      <c r="CB359" s="2966">
        <v>4063389</v>
      </c>
      <c r="CC359" s="2967">
        <v>45561</v>
      </c>
      <c r="CD359" s="2966">
        <v>4063390</v>
      </c>
      <c r="CE359" s="2850" t="str">
        <f t="shared" si="721"/>
        <v>-</v>
      </c>
      <c r="CF359" s="2846"/>
      <c r="CG359" s="2855" t="str">
        <f t="shared" si="722"/>
        <v>-</v>
      </c>
      <c r="CH359" s="2851"/>
      <c r="CI359" s="2850" t="str">
        <f t="shared" si="723"/>
        <v>-</v>
      </c>
      <c r="CJ359" s="2846"/>
      <c r="CK359" s="2850" t="str">
        <f t="shared" si="724"/>
        <v>-</v>
      </c>
      <c r="CL359" s="2851"/>
      <c r="CM359" s="2850" t="str">
        <f t="shared" si="725"/>
        <v>-</v>
      </c>
      <c r="CN359" s="2851"/>
      <c r="CO359" s="2855" t="str">
        <f t="shared" si="726"/>
        <v>-</v>
      </c>
      <c r="CP359" s="2851"/>
      <c r="CQ359" s="2855" t="str">
        <f t="shared" si="727"/>
        <v>-</v>
      </c>
      <c r="CR359" s="2851"/>
      <c r="CS359" s="2850" t="str">
        <f t="shared" si="728"/>
        <v>-</v>
      </c>
      <c r="CT359" s="2851"/>
      <c r="CU359" s="2855"/>
      <c r="CV359" s="2851"/>
      <c r="CW359" s="2850" t="str">
        <f t="shared" si="729"/>
        <v>-</v>
      </c>
      <c r="CX359" s="2851"/>
      <c r="CY359" s="2855" t="str">
        <f t="shared" si="730"/>
        <v>-</v>
      </c>
      <c r="CZ359" s="2851"/>
      <c r="DA359" s="2850" t="str">
        <f t="shared" si="731"/>
        <v>-</v>
      </c>
      <c r="DB359" s="2846"/>
      <c r="DC359" s="2855" t="str">
        <f t="shared" si="732"/>
        <v>-</v>
      </c>
      <c r="DD359" s="2851"/>
      <c r="DE359" s="2856">
        <f t="shared" si="749"/>
        <v>0</v>
      </c>
      <c r="DF359" s="2857"/>
      <c r="DG359" s="818">
        <f t="shared" si="755"/>
        <v>0</v>
      </c>
      <c r="DH359" s="2858"/>
      <c r="DI359" s="2850">
        <f t="shared" si="750"/>
        <v>0</v>
      </c>
      <c r="DJ359" s="2857"/>
      <c r="DK359" s="2856">
        <v>45833</v>
      </c>
      <c r="DL359" s="2857">
        <v>4163231</v>
      </c>
      <c r="DM359" s="2856">
        <f t="shared" si="741"/>
        <v>0</v>
      </c>
      <c r="DN359" s="2857"/>
      <c r="DO359" s="2855">
        <f t="shared" si="734"/>
        <v>0</v>
      </c>
      <c r="DP359" s="2858"/>
      <c r="DQ359" s="2855">
        <f t="shared" si="735"/>
        <v>0</v>
      </c>
      <c r="DR359" s="2857"/>
      <c r="DS359" s="2855">
        <f t="shared" si="736"/>
        <v>0</v>
      </c>
      <c r="DT359" s="2858"/>
      <c r="DU359" s="2855">
        <f t="shared" si="737"/>
        <v>0</v>
      </c>
      <c r="DV359" s="2857"/>
      <c r="DW359" s="4421">
        <f>IF(AN359=1,1,0)</f>
        <v>0</v>
      </c>
      <c r="DX359" s="4425"/>
      <c r="DY359" s="4423">
        <f t="shared" si="753"/>
        <v>0</v>
      </c>
      <c r="DZ359" s="4426"/>
      <c r="EA359" s="4423">
        <v>45889</v>
      </c>
      <c r="EB359" s="4426">
        <v>4163308</v>
      </c>
      <c r="EC359" s="820">
        <v>45889</v>
      </c>
      <c r="ED359" s="2790">
        <v>4163309</v>
      </c>
      <c r="EE359" s="822">
        <v>45904</v>
      </c>
      <c r="EF359" s="4322">
        <v>4063361</v>
      </c>
      <c r="EG359" s="273"/>
      <c r="EH359" s="274"/>
      <c r="EI359" s="275"/>
      <c r="EJ359" s="276"/>
      <c r="EK359" s="275"/>
      <c r="EL359" s="277"/>
      <c r="EM359" s="829" t="str">
        <f t="shared" si="739"/>
        <v xml:space="preserve"> </v>
      </c>
      <c r="EN359" s="4425"/>
      <c r="EO359" s="4427">
        <f t="shared" si="740"/>
        <v>0</v>
      </c>
      <c r="EP359" s="4426"/>
      <c r="ER359" s="4428"/>
      <c r="ET359" s="2850" t="str">
        <f>IF($AE359=0,"　",VLOOKUP($AE359,ﾚｰｻﾞOP,60,0))</f>
        <v>-</v>
      </c>
      <c r="EU359" s="2857"/>
      <c r="EV359" s="2850" t="str">
        <f>IF($AE359=0,"　",VLOOKUP($AE359,ﾚｰｻﾞOP,60,0))</f>
        <v>-</v>
      </c>
      <c r="EW359" s="2857"/>
      <c r="EX359" s="2850"/>
      <c r="EY359" s="2851"/>
      <c r="EZ359" s="2850"/>
      <c r="FA359" s="2851"/>
      <c r="FB359" s="2850"/>
      <c r="FC359" s="2851"/>
      <c r="FD359" s="2850"/>
      <c r="FE359" s="2851"/>
      <c r="FF359" s="2855"/>
      <c r="FG359" s="2851"/>
      <c r="FH359" s="2850"/>
      <c r="FI359" s="2851"/>
      <c r="FJ359" s="154" t="str">
        <f>IF($AE359=0,"　",VLOOKUP($AE359,ﾚｰｻﾞOP,67,0))</f>
        <v>-</v>
      </c>
      <c r="FK359" s="2857"/>
      <c r="FL359" s="155" t="str">
        <f t="shared" si="707"/>
        <v>-</v>
      </c>
      <c r="FM359" s="2846"/>
      <c r="FN359" s="2850"/>
      <c r="FO359" s="2851"/>
      <c r="FP359" s="2850"/>
      <c r="FQ359" s="2851"/>
      <c r="FS359" s="4423"/>
      <c r="FT359" s="4424"/>
    </row>
    <row r="360" spans="1:176" ht="18.600000000000001" customHeight="1">
      <c r="A360" s="228">
        <f t="shared" si="752"/>
        <v>350</v>
      </c>
      <c r="B360" s="343" t="str">
        <f t="shared" si="708"/>
        <v>4IE</v>
      </c>
      <c r="C360" s="3724">
        <v>45962</v>
      </c>
      <c r="D360" s="4098" t="s">
        <v>1024</v>
      </c>
      <c r="E360" s="4429" t="s">
        <v>1223</v>
      </c>
      <c r="F360" s="4430" t="s">
        <v>1326</v>
      </c>
      <c r="G360" s="4431"/>
      <c r="H360" s="3281" t="s">
        <v>630</v>
      </c>
      <c r="I360" s="4432" t="s">
        <v>63</v>
      </c>
      <c r="J360" s="4388" t="s">
        <v>899</v>
      </c>
      <c r="K360" s="3315" t="s">
        <v>11</v>
      </c>
      <c r="L360" s="4433"/>
      <c r="M360" s="352">
        <v>45934</v>
      </c>
      <c r="N360" s="4434"/>
      <c r="O360" s="4435">
        <v>45937</v>
      </c>
      <c r="P360" s="4434">
        <v>45933</v>
      </c>
      <c r="Q360" s="4435">
        <v>45938</v>
      </c>
      <c r="R360" s="4434">
        <v>45937</v>
      </c>
      <c r="S360" s="4435">
        <v>45938</v>
      </c>
      <c r="T360" s="4434">
        <v>45938</v>
      </c>
      <c r="U360" s="4436">
        <v>45940</v>
      </c>
      <c r="V360" s="4434">
        <v>45939</v>
      </c>
      <c r="W360" s="4437">
        <v>45944</v>
      </c>
      <c r="X360" s="4438">
        <v>45941</v>
      </c>
      <c r="Y360" s="4439">
        <v>45946</v>
      </c>
      <c r="Z360" s="4439">
        <v>45945</v>
      </c>
      <c r="AA360" s="4440"/>
      <c r="AB360" s="4439"/>
      <c r="AC360" s="4441"/>
      <c r="AD360" s="4442"/>
      <c r="AE360" s="4156">
        <v>25</v>
      </c>
      <c r="AF360" s="363" t="str">
        <f t="shared" si="709"/>
        <v>4IE</v>
      </c>
      <c r="AG360" s="4443"/>
      <c r="AH360" s="4443"/>
      <c r="AI360" s="4443"/>
      <c r="AJ360" s="4443"/>
      <c r="AK360" s="4443"/>
      <c r="AL360" s="4443"/>
      <c r="AM360" s="4443"/>
      <c r="AN360" s="4443"/>
      <c r="AO360" s="4443"/>
      <c r="AP360" s="4444"/>
      <c r="AQ360" s="4443"/>
      <c r="AR360" s="4443"/>
      <c r="AS360" s="4443"/>
      <c r="AT360" s="4443"/>
      <c r="AU360" s="2843">
        <f t="shared" si="710"/>
        <v>0</v>
      </c>
      <c r="AV360" s="4008">
        <f t="shared" si="745"/>
        <v>0</v>
      </c>
      <c r="AW360" s="4445" t="str">
        <f>IF($AE360=0,"　",VLOOKUP($AE360,ﾚｰｻﾞOP,5,0))</f>
        <v>-</v>
      </c>
      <c r="AX360" s="4446"/>
      <c r="AY360" s="2847" t="str">
        <f>IF($AE360=0,"　",VLOOKUP($AE360,ﾚｰｻﾞOP,6,0))</f>
        <v>-</v>
      </c>
      <c r="AZ360" s="4161"/>
      <c r="BA360" s="4162" t="str">
        <f>IF($AE360=0,"　",VLOOKUP($AE360,ﾚｰｻﾞOP,7,0))</f>
        <v>-</v>
      </c>
      <c r="BB360" s="4161"/>
      <c r="BC360" s="4445" t="str">
        <f>IF($AE360=0,"　",VLOOKUP($AE360,ﾚｰｻﾞOP,8,0))</f>
        <v>-</v>
      </c>
      <c r="BD360" s="4446"/>
      <c r="BE360" s="4447" t="str">
        <f>IF($AE360=0,"　",VLOOKUP($AE360,ﾚｰｻﾞOP,9,0))</f>
        <v>-</v>
      </c>
      <c r="BF360" s="4448"/>
      <c r="BG360" s="4421" t="str">
        <f>IF($AE360=0,"　",VLOOKUP($AE360,ﾚｰｻﾞOP,10,0))</f>
        <v>-</v>
      </c>
      <c r="BH360" s="4448"/>
      <c r="BI360" s="4447" t="str">
        <f>IF($AE360=0,"　",VLOOKUP($AE360,ﾚｰｻﾞOP,11,0))</f>
        <v>-</v>
      </c>
      <c r="BJ360" s="4448"/>
      <c r="BK360" s="4075" t="str">
        <f t="shared" si="747"/>
        <v>-</v>
      </c>
      <c r="BL360" s="4093"/>
      <c r="BM360" s="4075" t="str">
        <f t="shared" si="748"/>
        <v>-</v>
      </c>
      <c r="BN360" s="4093"/>
      <c r="BO360" s="4094" t="str">
        <f t="shared" si="713"/>
        <v>-</v>
      </c>
      <c r="BP360" s="4093"/>
      <c r="BQ360" s="4447" t="str">
        <f t="shared" si="754"/>
        <v>-</v>
      </c>
      <c r="BR360" s="4446"/>
      <c r="BS360" s="4447" t="str">
        <f t="shared" ref="BS360:BS386" si="756">IF($AE360=0,"　",VLOOKUP($AE360,ﾚｰｻﾞOP,13,0))</f>
        <v>-</v>
      </c>
      <c r="BT360" s="4446"/>
      <c r="BU360" s="4447" t="str">
        <f t="shared" ref="BU360:BU386" si="757">IF($AE360=0,"　",VLOOKUP($AE360,ﾚｰｻﾞOP,14,0))</f>
        <v>-</v>
      </c>
      <c r="BV360" s="4446"/>
      <c r="BW360" s="4447" t="str">
        <f t="shared" ref="BW360:BW386" si="758">IF($AE360=0,"　",VLOOKUP($AE360,ﾚｰｻﾞOP,15,0))</f>
        <v>-</v>
      </c>
      <c r="BX360" s="4448"/>
      <c r="BY360" s="4447" t="str">
        <f t="shared" ref="BY360:BY386" si="759">IF($AE360=0,"　",VLOOKUP($AE360,ﾚｰｻﾞOP,16,0))</f>
        <v>-</v>
      </c>
      <c r="BZ360" s="4446"/>
      <c r="CA360" s="4447" t="str">
        <f t="shared" ref="CA360:CA386" si="760">IF($AE360=0,"　",VLOOKUP($AE360,ﾚｰｻﾞOP,17,0))</f>
        <v>-</v>
      </c>
      <c r="CB360" s="4448"/>
      <c r="CC360" s="4447" t="str">
        <f t="shared" ref="CC360:CC386" si="761">IF($AE360=0,"　",VLOOKUP($AE360,ﾚｰｻﾞOP,18,0))</f>
        <v>-</v>
      </c>
      <c r="CD360" s="4448"/>
      <c r="CE360" s="2850" t="str">
        <f t="shared" si="721"/>
        <v>-</v>
      </c>
      <c r="CF360" s="2846"/>
      <c r="CG360" s="2855" t="str">
        <f t="shared" si="722"/>
        <v>-</v>
      </c>
      <c r="CH360" s="2851"/>
      <c r="CI360" s="2850" t="str">
        <f t="shared" si="723"/>
        <v>-</v>
      </c>
      <c r="CJ360" s="2846"/>
      <c r="CK360" s="2850" t="str">
        <f t="shared" si="724"/>
        <v>-</v>
      </c>
      <c r="CL360" s="2851"/>
      <c r="CM360" s="2850" t="str">
        <f t="shared" si="725"/>
        <v>-</v>
      </c>
      <c r="CN360" s="2851"/>
      <c r="CO360" s="2855" t="str">
        <f t="shared" si="726"/>
        <v>-</v>
      </c>
      <c r="CP360" s="2851"/>
      <c r="CQ360" s="2855" t="str">
        <f t="shared" si="727"/>
        <v>-</v>
      </c>
      <c r="CR360" s="2851"/>
      <c r="CS360" s="2850" t="str">
        <f t="shared" si="728"/>
        <v>-</v>
      </c>
      <c r="CT360" s="2851"/>
      <c r="CU360" s="2855"/>
      <c r="CV360" s="2851"/>
      <c r="CW360" s="2850" t="str">
        <f t="shared" si="729"/>
        <v>-</v>
      </c>
      <c r="CX360" s="2851"/>
      <c r="CY360" s="2855" t="str">
        <f t="shared" si="730"/>
        <v>-</v>
      </c>
      <c r="CZ360" s="2851"/>
      <c r="DA360" s="2850" t="str">
        <f t="shared" si="731"/>
        <v>-</v>
      </c>
      <c r="DB360" s="2846"/>
      <c r="DC360" s="2855" t="str">
        <f t="shared" si="732"/>
        <v>-</v>
      </c>
      <c r="DD360" s="2851"/>
      <c r="DE360" s="2856">
        <f t="shared" si="749"/>
        <v>0</v>
      </c>
      <c r="DF360" s="2857"/>
      <c r="DG360" s="818">
        <f t="shared" si="755"/>
        <v>0</v>
      </c>
      <c r="DH360" s="2858"/>
      <c r="DI360" s="2850">
        <f t="shared" si="750"/>
        <v>0</v>
      </c>
      <c r="DJ360" s="2857"/>
      <c r="DK360" s="2856">
        <f>IF(AU360=2,1,0)</f>
        <v>0</v>
      </c>
      <c r="DL360" s="2857"/>
      <c r="DM360" s="2856">
        <f t="shared" si="741"/>
        <v>0</v>
      </c>
      <c r="DN360" s="2857"/>
      <c r="DO360" s="2855">
        <f t="shared" si="734"/>
        <v>0</v>
      </c>
      <c r="DP360" s="2858"/>
      <c r="DQ360" s="2855">
        <f t="shared" si="735"/>
        <v>0</v>
      </c>
      <c r="DR360" s="2857"/>
      <c r="DS360" s="2855">
        <f t="shared" si="736"/>
        <v>0</v>
      </c>
      <c r="DT360" s="2858"/>
      <c r="DU360" s="2855">
        <f t="shared" si="737"/>
        <v>0</v>
      </c>
      <c r="DV360" s="2857"/>
      <c r="DW360" s="4445">
        <f>IF(AN360=1,1,0)</f>
        <v>0</v>
      </c>
      <c r="DX360" s="4449"/>
      <c r="DY360" s="4447">
        <f t="shared" si="753"/>
        <v>0</v>
      </c>
      <c r="DZ360" s="4450"/>
      <c r="EA360" s="4447">
        <f>IF(AP360=1,1,0)</f>
        <v>0</v>
      </c>
      <c r="EB360" s="4450"/>
      <c r="EC360" s="820">
        <f>IF(AQ360=1,1,0)</f>
        <v>0</v>
      </c>
      <c r="ED360" s="4451"/>
      <c r="EE360" s="822">
        <f>IF(AV360=0,0,1)</f>
        <v>0</v>
      </c>
      <c r="EF360" s="4322"/>
      <c r="EG360" s="273"/>
      <c r="EH360" s="274"/>
      <c r="EI360" s="275"/>
      <c r="EJ360" s="276"/>
      <c r="EK360" s="275"/>
      <c r="EL360" s="277"/>
      <c r="EM360" s="829" t="str">
        <f t="shared" si="739"/>
        <v xml:space="preserve"> </v>
      </c>
      <c r="EN360" s="4449"/>
      <c r="EO360" s="4452">
        <f t="shared" si="740"/>
        <v>0</v>
      </c>
      <c r="EP360" s="4450"/>
      <c r="ER360" s="4453"/>
      <c r="ET360" s="3299">
        <v>45903</v>
      </c>
      <c r="EU360" s="3304">
        <v>4163285</v>
      </c>
      <c r="EV360" s="3299">
        <v>45903</v>
      </c>
      <c r="EW360" s="3304">
        <v>4163301</v>
      </c>
      <c r="EX360" s="2850"/>
      <c r="EY360" s="2851"/>
      <c r="EZ360" s="2850"/>
      <c r="FA360" s="2851"/>
      <c r="FB360" s="2850">
        <v>45805</v>
      </c>
      <c r="FC360" s="2426">
        <v>4163185</v>
      </c>
      <c r="FD360" s="2850"/>
      <c r="FE360" s="2851"/>
      <c r="FF360" s="2855"/>
      <c r="FG360" s="2851"/>
      <c r="FH360" s="2850"/>
      <c r="FI360" s="2851"/>
      <c r="FJ360" s="154">
        <v>45903</v>
      </c>
      <c r="FK360" s="2587">
        <v>4163286</v>
      </c>
      <c r="FL360" s="155">
        <f t="shared" si="707"/>
        <v>1</v>
      </c>
      <c r="FM360" s="2846"/>
      <c r="FN360" s="2850"/>
      <c r="FO360" s="2851"/>
      <c r="FP360" s="2850"/>
      <c r="FQ360" s="2851"/>
      <c r="FS360" s="4454"/>
      <c r="FT360" s="4455"/>
    </row>
    <row r="361" spans="1:176" ht="18.600000000000001" customHeight="1">
      <c r="A361" s="228">
        <f t="shared" si="752"/>
        <v>351</v>
      </c>
      <c r="B361" s="343" t="str">
        <f t="shared" si="708"/>
        <v>4IE</v>
      </c>
      <c r="C361" s="4456">
        <v>45962</v>
      </c>
      <c r="D361" s="4098" t="s">
        <v>1024</v>
      </c>
      <c r="E361" s="4429" t="s">
        <v>1189</v>
      </c>
      <c r="F361" s="4457" t="s">
        <v>1332</v>
      </c>
      <c r="G361" s="4458"/>
      <c r="H361" s="3281" t="s">
        <v>630</v>
      </c>
      <c r="I361" s="4459" t="s">
        <v>64</v>
      </c>
      <c r="J361" s="4459" t="s">
        <v>20</v>
      </c>
      <c r="K361" s="3315" t="s">
        <v>11</v>
      </c>
      <c r="L361" s="4460"/>
      <c r="M361" s="352">
        <v>45937</v>
      </c>
      <c r="N361" s="4461"/>
      <c r="O361" s="4462">
        <v>45938</v>
      </c>
      <c r="P361" s="4461">
        <v>45933</v>
      </c>
      <c r="Q361" s="4462">
        <v>45939</v>
      </c>
      <c r="R361" s="4461">
        <v>45939</v>
      </c>
      <c r="S361" s="4462">
        <v>45939</v>
      </c>
      <c r="T361" s="4461">
        <v>45938</v>
      </c>
      <c r="U361" s="4463">
        <v>45941</v>
      </c>
      <c r="V361" s="4461">
        <v>45940</v>
      </c>
      <c r="W361" s="4464">
        <v>45945</v>
      </c>
      <c r="X361" s="4465">
        <v>45944</v>
      </c>
      <c r="Y361" s="4466">
        <v>45947</v>
      </c>
      <c r="Z361" s="4466">
        <v>45946</v>
      </c>
      <c r="AA361" s="4467"/>
      <c r="AB361" s="4466"/>
      <c r="AC361" s="4468"/>
      <c r="AD361" s="4469"/>
      <c r="AE361" s="4156">
        <v>25</v>
      </c>
      <c r="AF361" s="363" t="str">
        <f t="shared" si="709"/>
        <v>4IE</v>
      </c>
      <c r="AG361" s="4470"/>
      <c r="AH361" s="4470"/>
      <c r="AI361" s="4470"/>
      <c r="AJ361" s="4470"/>
      <c r="AK361" s="4470"/>
      <c r="AL361" s="4470"/>
      <c r="AM361" s="4470"/>
      <c r="AN361" s="4470"/>
      <c r="AO361" s="4470"/>
      <c r="AP361" s="4471"/>
      <c r="AQ361" s="4470"/>
      <c r="AR361" s="4470"/>
      <c r="AS361" s="4470"/>
      <c r="AT361" s="4470"/>
      <c r="AU361" s="2843">
        <f t="shared" si="710"/>
        <v>0</v>
      </c>
      <c r="AV361" s="4008">
        <f t="shared" si="745"/>
        <v>0</v>
      </c>
      <c r="AW361" s="4445" t="str">
        <f>IF($AE361=0,"　",VLOOKUP($AE361,ﾚｰｻﾞOP,5,0))</f>
        <v>-</v>
      </c>
      <c r="AX361" s="4446"/>
      <c r="AY361" s="2847" t="str">
        <f>IF($AE361=0,"　",VLOOKUP($AE361,ﾚｰｻﾞOP,6,0))</f>
        <v>-</v>
      </c>
      <c r="AZ361" s="4161"/>
      <c r="BA361" s="4162" t="str">
        <f>IF($AE361=0,"　",VLOOKUP($AE361,ﾚｰｻﾞOP,7,0))</f>
        <v>-</v>
      </c>
      <c r="BB361" s="4161"/>
      <c r="BC361" s="4445" t="str">
        <f>IF($AE361=0,"　",VLOOKUP($AE361,ﾚｰｻﾞOP,8,0))</f>
        <v>-</v>
      </c>
      <c r="BD361" s="4446"/>
      <c r="BE361" s="4447" t="str">
        <f>IF($AE361=0,"　",VLOOKUP($AE361,ﾚｰｻﾞOP,9,0))</f>
        <v>-</v>
      </c>
      <c r="BF361" s="4448"/>
      <c r="BG361" s="4421" t="str">
        <f>IF($AE361=0,"　",VLOOKUP($AE361,ﾚｰｻﾞOP,10,0))</f>
        <v>-</v>
      </c>
      <c r="BH361" s="4448"/>
      <c r="BI361" s="4447" t="str">
        <f>IF($AE361=0,"　",VLOOKUP($AE361,ﾚｰｻﾞOP,11,0))</f>
        <v>-</v>
      </c>
      <c r="BJ361" s="4448"/>
      <c r="BK361" s="4075" t="str">
        <f t="shared" si="747"/>
        <v>-</v>
      </c>
      <c r="BL361" s="4093"/>
      <c r="BM361" s="4075" t="str">
        <f t="shared" si="748"/>
        <v>-</v>
      </c>
      <c r="BN361" s="4093"/>
      <c r="BO361" s="4094" t="str">
        <f t="shared" si="713"/>
        <v>-</v>
      </c>
      <c r="BP361" s="4093"/>
      <c r="BQ361" s="4447" t="str">
        <f t="shared" si="754"/>
        <v>-</v>
      </c>
      <c r="BR361" s="4446"/>
      <c r="BS361" s="4447" t="str">
        <f t="shared" si="756"/>
        <v>-</v>
      </c>
      <c r="BT361" s="4446"/>
      <c r="BU361" s="4447" t="str">
        <f t="shared" si="757"/>
        <v>-</v>
      </c>
      <c r="BV361" s="4446"/>
      <c r="BW361" s="4447" t="str">
        <f t="shared" si="758"/>
        <v>-</v>
      </c>
      <c r="BX361" s="4448"/>
      <c r="BY361" s="4447" t="str">
        <f t="shared" si="759"/>
        <v>-</v>
      </c>
      <c r="BZ361" s="4446"/>
      <c r="CA361" s="4447" t="str">
        <f t="shared" si="760"/>
        <v>-</v>
      </c>
      <c r="CB361" s="4448"/>
      <c r="CC361" s="4447" t="str">
        <f t="shared" si="761"/>
        <v>-</v>
      </c>
      <c r="CD361" s="4448"/>
      <c r="CE361" s="2850" t="str">
        <f t="shared" si="721"/>
        <v>-</v>
      </c>
      <c r="CF361" s="2846"/>
      <c r="CG361" s="2855" t="str">
        <f t="shared" si="722"/>
        <v>-</v>
      </c>
      <c r="CH361" s="2851"/>
      <c r="CI361" s="2850" t="str">
        <f t="shared" si="723"/>
        <v>-</v>
      </c>
      <c r="CJ361" s="2846"/>
      <c r="CK361" s="2850" t="str">
        <f t="shared" si="724"/>
        <v>-</v>
      </c>
      <c r="CL361" s="2851"/>
      <c r="CM361" s="2850" t="str">
        <f t="shared" si="725"/>
        <v>-</v>
      </c>
      <c r="CN361" s="2851"/>
      <c r="CO361" s="2855" t="str">
        <f t="shared" si="726"/>
        <v>-</v>
      </c>
      <c r="CP361" s="2851"/>
      <c r="CQ361" s="2855" t="str">
        <f t="shared" si="727"/>
        <v>-</v>
      </c>
      <c r="CR361" s="2851"/>
      <c r="CS361" s="2850" t="str">
        <f t="shared" si="728"/>
        <v>-</v>
      </c>
      <c r="CT361" s="2851"/>
      <c r="CU361" s="2855"/>
      <c r="CV361" s="2851"/>
      <c r="CW361" s="2850" t="str">
        <f t="shared" si="729"/>
        <v>-</v>
      </c>
      <c r="CX361" s="2851"/>
      <c r="CY361" s="2855" t="str">
        <f t="shared" si="730"/>
        <v>-</v>
      </c>
      <c r="CZ361" s="2851"/>
      <c r="DA361" s="2850" t="str">
        <f t="shared" si="731"/>
        <v>-</v>
      </c>
      <c r="DB361" s="2846"/>
      <c r="DC361" s="2855" t="str">
        <f t="shared" si="732"/>
        <v>-</v>
      </c>
      <c r="DD361" s="2851"/>
      <c r="DE361" s="2856">
        <f t="shared" si="749"/>
        <v>0</v>
      </c>
      <c r="DF361" s="2857"/>
      <c r="DG361" s="818">
        <f t="shared" si="755"/>
        <v>0</v>
      </c>
      <c r="DH361" s="2858"/>
      <c r="DI361" s="2850">
        <f t="shared" si="750"/>
        <v>0</v>
      </c>
      <c r="DJ361" s="2857"/>
      <c r="DK361" s="2856">
        <f>IF(AU361=2,1,0)</f>
        <v>0</v>
      </c>
      <c r="DL361" s="2857"/>
      <c r="DM361" s="2856">
        <f t="shared" si="741"/>
        <v>0</v>
      </c>
      <c r="DN361" s="2857"/>
      <c r="DO361" s="2855">
        <f t="shared" si="734"/>
        <v>0</v>
      </c>
      <c r="DP361" s="2858"/>
      <c r="DQ361" s="2855">
        <f t="shared" si="735"/>
        <v>0</v>
      </c>
      <c r="DR361" s="2857"/>
      <c r="DS361" s="2855">
        <f t="shared" si="736"/>
        <v>0</v>
      </c>
      <c r="DT361" s="2858"/>
      <c r="DU361" s="2855">
        <f t="shared" si="737"/>
        <v>0</v>
      </c>
      <c r="DV361" s="2857"/>
      <c r="DW361" s="4445">
        <f>IF(AN361=1,1,0)</f>
        <v>0</v>
      </c>
      <c r="DX361" s="4449"/>
      <c r="DY361" s="4447">
        <f t="shared" si="753"/>
        <v>0</v>
      </c>
      <c r="DZ361" s="4450"/>
      <c r="EA361" s="4447">
        <f>IF(AP361=1,1,0)</f>
        <v>0</v>
      </c>
      <c r="EB361" s="4450"/>
      <c r="EC361" s="820">
        <f>IF(AQ361=1,1,0)</f>
        <v>0</v>
      </c>
      <c r="ED361" s="4472"/>
      <c r="EE361" s="822">
        <f>IF(AV361=0,0,1)</f>
        <v>0</v>
      </c>
      <c r="EF361" s="4322"/>
      <c r="EG361" s="273"/>
      <c r="EH361" s="274"/>
      <c r="EI361" s="275"/>
      <c r="EJ361" s="276"/>
      <c r="EK361" s="275"/>
      <c r="EL361" s="277"/>
      <c r="EM361" s="829" t="str">
        <f t="shared" si="739"/>
        <v xml:space="preserve"> </v>
      </c>
      <c r="EN361" s="4449"/>
      <c r="EO361" s="4452">
        <f t="shared" si="740"/>
        <v>0</v>
      </c>
      <c r="EP361" s="4450"/>
      <c r="ER361" s="4473"/>
      <c r="ET361" s="3299">
        <v>45903</v>
      </c>
      <c r="EU361" s="3304">
        <v>4163285</v>
      </c>
      <c r="EV361" s="3299">
        <v>45903</v>
      </c>
      <c r="EW361" s="3304">
        <v>4163301</v>
      </c>
      <c r="EX361" s="2850"/>
      <c r="EY361" s="2851"/>
      <c r="EZ361" s="2850"/>
      <c r="FA361" s="2851"/>
      <c r="FB361" s="2850"/>
      <c r="FC361" s="2851"/>
      <c r="FD361" s="2850" t="s">
        <v>1413</v>
      </c>
      <c r="FE361" s="3300">
        <v>4163312</v>
      </c>
      <c r="FF361" s="2855"/>
      <c r="FG361" s="2851"/>
      <c r="FH361" s="2850">
        <v>45840</v>
      </c>
      <c r="FI361" s="2851">
        <v>4163264</v>
      </c>
      <c r="FJ361" s="154">
        <v>45903</v>
      </c>
      <c r="FK361" s="2587">
        <v>4163286</v>
      </c>
      <c r="FL361" s="155">
        <f t="shared" si="707"/>
        <v>1</v>
      </c>
      <c r="FM361" s="2846"/>
      <c r="FN361" s="2850"/>
      <c r="FO361" s="2851"/>
      <c r="FP361" s="2850"/>
      <c r="FQ361" s="2851"/>
      <c r="FS361" s="4447"/>
      <c r="FT361" s="4448"/>
    </row>
    <row r="362" spans="1:176" ht="18.600000000000001" customHeight="1">
      <c r="A362" s="228">
        <f t="shared" si="752"/>
        <v>352</v>
      </c>
      <c r="B362" s="343" t="str">
        <f t="shared" si="708"/>
        <v>4IE</v>
      </c>
      <c r="C362" s="4474">
        <v>45962</v>
      </c>
      <c r="D362" s="3528" t="s">
        <v>34</v>
      </c>
      <c r="E362" s="4301" t="s">
        <v>1181</v>
      </c>
      <c r="F362" s="4475" t="s">
        <v>1299</v>
      </c>
      <c r="G362" s="4476"/>
      <c r="H362" s="3281" t="s">
        <v>631</v>
      </c>
      <c r="I362" s="4477" t="s">
        <v>61</v>
      </c>
      <c r="J362" s="4477" t="s">
        <v>1201</v>
      </c>
      <c r="K362" s="3315" t="s">
        <v>11</v>
      </c>
      <c r="L362" s="4478"/>
      <c r="M362" s="352">
        <v>45934</v>
      </c>
      <c r="N362" s="4461">
        <v>45933</v>
      </c>
      <c r="O362" s="4462">
        <v>45937</v>
      </c>
      <c r="P362" s="4461">
        <v>45934</v>
      </c>
      <c r="Q362" s="4462">
        <v>45938</v>
      </c>
      <c r="R362" s="4461">
        <v>45938</v>
      </c>
      <c r="S362" s="4462">
        <v>45938</v>
      </c>
      <c r="T362" s="4461">
        <v>45938</v>
      </c>
      <c r="U362" s="4463">
        <v>45940</v>
      </c>
      <c r="V362" s="4461">
        <v>45940</v>
      </c>
      <c r="W362" s="4464">
        <v>45944</v>
      </c>
      <c r="X362" s="4479">
        <v>45944</v>
      </c>
      <c r="Y362" s="4480">
        <v>45951</v>
      </c>
      <c r="Z362" s="4481">
        <v>45951</v>
      </c>
      <c r="AA362" s="4482"/>
      <c r="AB362" s="4481"/>
      <c r="AC362" s="251" t="s">
        <v>633</v>
      </c>
      <c r="AD362" s="4483"/>
      <c r="AE362" s="4484">
        <v>3</v>
      </c>
      <c r="AF362" s="363" t="str">
        <f t="shared" si="709"/>
        <v>4IE</v>
      </c>
      <c r="AG362" s="4485"/>
      <c r="AH362" s="4485"/>
      <c r="AI362" s="4485">
        <v>1</v>
      </c>
      <c r="AJ362" s="4485"/>
      <c r="AK362" s="4485"/>
      <c r="AL362" s="4485"/>
      <c r="AM362" s="4485"/>
      <c r="AN362" s="4485">
        <v>1</v>
      </c>
      <c r="AO362" s="4485"/>
      <c r="AP362" s="4486">
        <v>1</v>
      </c>
      <c r="AQ362" s="4485">
        <v>1</v>
      </c>
      <c r="AR362" s="4485">
        <v>1</v>
      </c>
      <c r="AS362" s="4485"/>
      <c r="AT362" s="4485"/>
      <c r="AU362" s="2843">
        <f t="shared" si="710"/>
        <v>2</v>
      </c>
      <c r="AV362" s="4008">
        <f t="shared" si="745"/>
        <v>1</v>
      </c>
      <c r="AW362" s="3920">
        <v>45916</v>
      </c>
      <c r="AX362" s="4038">
        <v>4163327</v>
      </c>
      <c r="AY362" s="2847">
        <v>45916</v>
      </c>
      <c r="AZ362" s="4043">
        <v>4163328</v>
      </c>
      <c r="BA362" s="3922">
        <v>45916</v>
      </c>
      <c r="BB362" s="3923">
        <v>4163329</v>
      </c>
      <c r="BC362" s="4199">
        <v>45916</v>
      </c>
      <c r="BD362" s="4200">
        <v>4163330</v>
      </c>
      <c r="BE362" s="4201">
        <v>45916</v>
      </c>
      <c r="BF362" s="4202">
        <v>4163331</v>
      </c>
      <c r="BG362" s="3920">
        <v>45916</v>
      </c>
      <c r="BH362" s="3923">
        <v>4163332</v>
      </c>
      <c r="BI362" s="154">
        <v>45917</v>
      </c>
      <c r="BJ362" s="3675">
        <v>4163305</v>
      </c>
      <c r="BK362" s="4075" t="str">
        <f t="shared" si="747"/>
        <v>-</v>
      </c>
      <c r="BL362" s="4093"/>
      <c r="BM362" s="4075" t="str">
        <f t="shared" si="748"/>
        <v>-</v>
      </c>
      <c r="BN362" s="4093"/>
      <c r="BO362" s="4094" t="str">
        <f t="shared" si="713"/>
        <v>-</v>
      </c>
      <c r="BP362" s="4093"/>
      <c r="BQ362" s="4487" t="str">
        <f t="shared" si="754"/>
        <v>-</v>
      </c>
      <c r="BR362" s="4488"/>
      <c r="BS362" s="4487" t="str">
        <f t="shared" si="756"/>
        <v>-</v>
      </c>
      <c r="BT362" s="4488"/>
      <c r="BU362" s="4487" t="str">
        <f t="shared" si="757"/>
        <v>-</v>
      </c>
      <c r="BV362" s="4488"/>
      <c r="BW362" s="4487" t="str">
        <f t="shared" si="758"/>
        <v>-</v>
      </c>
      <c r="BX362" s="4489"/>
      <c r="BY362" s="4487" t="str">
        <f t="shared" si="759"/>
        <v>-</v>
      </c>
      <c r="BZ362" s="4488"/>
      <c r="CA362" s="4487" t="str">
        <f t="shared" si="760"/>
        <v>-</v>
      </c>
      <c r="CB362" s="4489"/>
      <c r="CC362" s="4487" t="str">
        <f t="shared" si="761"/>
        <v>-</v>
      </c>
      <c r="CD362" s="4489"/>
      <c r="CE362" s="2850" t="str">
        <f t="shared" si="721"/>
        <v>-</v>
      </c>
      <c r="CF362" s="2846"/>
      <c r="CG362" s="2855" t="str">
        <f t="shared" si="722"/>
        <v>-</v>
      </c>
      <c r="CH362" s="2851"/>
      <c r="CI362" s="2850" t="str">
        <f t="shared" si="723"/>
        <v>-</v>
      </c>
      <c r="CJ362" s="2846"/>
      <c r="CK362" s="2850" t="str">
        <f t="shared" si="724"/>
        <v>-</v>
      </c>
      <c r="CL362" s="2851"/>
      <c r="CM362" s="2850" t="str">
        <f t="shared" si="725"/>
        <v>-</v>
      </c>
      <c r="CN362" s="2851"/>
      <c r="CO362" s="2855" t="str">
        <f t="shared" si="726"/>
        <v>-</v>
      </c>
      <c r="CP362" s="2851"/>
      <c r="CQ362" s="2855" t="str">
        <f t="shared" si="727"/>
        <v>-</v>
      </c>
      <c r="CR362" s="2851"/>
      <c r="CS362" s="2850" t="str">
        <f t="shared" si="728"/>
        <v>-</v>
      </c>
      <c r="CT362" s="2851"/>
      <c r="CU362" s="2855"/>
      <c r="CV362" s="2851"/>
      <c r="CW362" s="2850" t="str">
        <f t="shared" si="729"/>
        <v>-</v>
      </c>
      <c r="CX362" s="2851"/>
      <c r="CY362" s="2855" t="str">
        <f t="shared" si="730"/>
        <v>-</v>
      </c>
      <c r="CZ362" s="2851"/>
      <c r="DA362" s="2850" t="str">
        <f t="shared" si="731"/>
        <v>-</v>
      </c>
      <c r="DB362" s="2846"/>
      <c r="DC362" s="2855" t="str">
        <f t="shared" si="732"/>
        <v>-</v>
      </c>
      <c r="DD362" s="2851"/>
      <c r="DE362" s="2856">
        <f t="shared" si="749"/>
        <v>0</v>
      </c>
      <c r="DF362" s="2857"/>
      <c r="DG362" s="818">
        <f t="shared" si="755"/>
        <v>0</v>
      </c>
      <c r="DH362" s="2858"/>
      <c r="DI362" s="2850">
        <f t="shared" si="750"/>
        <v>0</v>
      </c>
      <c r="DJ362" s="2857"/>
      <c r="DK362" s="2856">
        <v>45833</v>
      </c>
      <c r="DL362" s="2857">
        <v>4163231</v>
      </c>
      <c r="DM362" s="2856">
        <f t="shared" si="741"/>
        <v>0</v>
      </c>
      <c r="DN362" s="2857"/>
      <c r="DO362" s="2855">
        <f t="shared" si="734"/>
        <v>0</v>
      </c>
      <c r="DP362" s="2858"/>
      <c r="DQ362" s="2855">
        <f t="shared" si="735"/>
        <v>0</v>
      </c>
      <c r="DR362" s="2857"/>
      <c r="DS362" s="2855">
        <f t="shared" si="736"/>
        <v>0</v>
      </c>
      <c r="DT362" s="2858"/>
      <c r="DU362" s="2855">
        <f t="shared" si="737"/>
        <v>0</v>
      </c>
      <c r="DV362" s="2857"/>
      <c r="DW362" s="4139">
        <v>45847</v>
      </c>
      <c r="DX362" s="2789">
        <v>4163257</v>
      </c>
      <c r="DY362" s="4447">
        <f t="shared" si="753"/>
        <v>0</v>
      </c>
      <c r="DZ362" s="4450"/>
      <c r="EA362" s="4320">
        <v>45889</v>
      </c>
      <c r="EB362" s="4321">
        <v>4163308</v>
      </c>
      <c r="EC362" s="820">
        <v>45916</v>
      </c>
      <c r="ED362" s="4472">
        <v>4163336</v>
      </c>
      <c r="EE362" s="822">
        <v>45904</v>
      </c>
      <c r="EF362" s="4322">
        <v>4063361</v>
      </c>
      <c r="EG362" s="273"/>
      <c r="EH362" s="274"/>
      <c r="EI362" s="275"/>
      <c r="EJ362" s="276"/>
      <c r="EK362" s="275"/>
      <c r="EL362" s="277"/>
      <c r="EM362" s="829" t="str">
        <f t="shared" si="739"/>
        <v xml:space="preserve"> </v>
      </c>
      <c r="EN362" s="4449"/>
      <c r="EO362" s="4452">
        <f t="shared" si="740"/>
        <v>0</v>
      </c>
      <c r="EP362" s="4450"/>
      <c r="ER362" s="4490"/>
      <c r="ET362" s="2850" t="str">
        <f>IF($AE362=0,"　",VLOOKUP($AE362,ﾚｰｻﾞOP,60,0))</f>
        <v>-</v>
      </c>
      <c r="EU362" s="2857"/>
      <c r="EV362" s="2850" t="str">
        <f>IF($AE362=0,"　",VLOOKUP($AE362,ﾚｰｻﾞOP,60,0))</f>
        <v>-</v>
      </c>
      <c r="EW362" s="2857"/>
      <c r="EX362" s="2850"/>
      <c r="EY362" s="2851"/>
      <c r="EZ362" s="2850"/>
      <c r="FA362" s="2851"/>
      <c r="FB362" s="2850"/>
      <c r="FC362" s="2851"/>
      <c r="FD362" s="2850"/>
      <c r="FE362" s="2851"/>
      <c r="FF362" s="2855"/>
      <c r="FG362" s="2851"/>
      <c r="FH362" s="2850"/>
      <c r="FI362" s="2851"/>
      <c r="FJ362" s="154" t="str">
        <f>IF($AE362=0,"　",VLOOKUP($AE362,ﾚｰｻﾞOP,67,0))</f>
        <v>-</v>
      </c>
      <c r="FK362" s="2857"/>
      <c r="FL362" s="155" t="str">
        <f t="shared" si="707"/>
        <v>-</v>
      </c>
      <c r="FM362" s="2846"/>
      <c r="FN362" s="2850"/>
      <c r="FO362" s="2851"/>
      <c r="FP362" s="2850"/>
      <c r="FQ362" s="2851"/>
      <c r="FS362" s="4487"/>
      <c r="FT362" s="4489"/>
    </row>
    <row r="363" spans="1:176" ht="18.600000000000001" customHeight="1">
      <c r="A363" s="228">
        <f t="shared" si="752"/>
        <v>353</v>
      </c>
      <c r="B363" s="343" t="str">
        <f t="shared" si="708"/>
        <v>4IE</v>
      </c>
      <c r="C363" s="4491">
        <v>45962</v>
      </c>
      <c r="D363" s="1581" t="s">
        <v>623</v>
      </c>
      <c r="E363" s="1582">
        <v>62510058</v>
      </c>
      <c r="F363" s="4492" t="s">
        <v>1467</v>
      </c>
      <c r="G363" s="4493"/>
      <c r="H363" s="3281" t="s">
        <v>631</v>
      </c>
      <c r="I363" s="4494" t="s">
        <v>61</v>
      </c>
      <c r="J363" s="4495" t="s">
        <v>1373</v>
      </c>
      <c r="K363" s="1789" t="s">
        <v>97</v>
      </c>
      <c r="L363" s="4496"/>
      <c r="M363" s="352">
        <v>45938</v>
      </c>
      <c r="N363" s="4497">
        <v>45937</v>
      </c>
      <c r="O363" s="4498">
        <v>45939</v>
      </c>
      <c r="P363" s="4497">
        <v>45938</v>
      </c>
      <c r="Q363" s="4498">
        <v>45940</v>
      </c>
      <c r="R363" s="4497">
        <v>45939</v>
      </c>
      <c r="S363" s="4498">
        <v>45940</v>
      </c>
      <c r="T363" s="4497">
        <v>45940</v>
      </c>
      <c r="U363" s="4499">
        <v>45944</v>
      </c>
      <c r="V363" s="4497">
        <v>45944</v>
      </c>
      <c r="W363" s="4464">
        <v>45946</v>
      </c>
      <c r="X363" s="4500">
        <v>45945</v>
      </c>
      <c r="Y363" s="4501">
        <v>45951</v>
      </c>
      <c r="Z363" s="4502"/>
      <c r="AA363" s="4503">
        <v>45953</v>
      </c>
      <c r="AB363" s="4504">
        <v>45954</v>
      </c>
      <c r="AC363" s="4505"/>
      <c r="AD363" s="4506"/>
      <c r="AE363" s="4507">
        <v>19</v>
      </c>
      <c r="AF363" s="363" t="str">
        <f t="shared" si="709"/>
        <v>4IE</v>
      </c>
      <c r="AG363" s="4508"/>
      <c r="AH363" s="4508"/>
      <c r="AI363" s="4508"/>
      <c r="AJ363" s="4508"/>
      <c r="AK363" s="4508"/>
      <c r="AL363" s="4508"/>
      <c r="AM363" s="4508"/>
      <c r="AN363" s="4508">
        <v>1</v>
      </c>
      <c r="AO363" s="4508"/>
      <c r="AP363" s="4509"/>
      <c r="AQ363" s="4508">
        <v>1</v>
      </c>
      <c r="AR363" s="4508">
        <v>1</v>
      </c>
      <c r="AS363" s="4508"/>
      <c r="AT363" s="4508"/>
      <c r="AU363" s="2843">
        <f t="shared" si="710"/>
        <v>0</v>
      </c>
      <c r="AV363" s="4008">
        <f t="shared" si="745"/>
        <v>1</v>
      </c>
      <c r="AW363" s="3920">
        <v>45916</v>
      </c>
      <c r="AX363" s="4038">
        <v>4163327</v>
      </c>
      <c r="AY363" s="2847">
        <v>45916</v>
      </c>
      <c r="AZ363" s="4043">
        <v>4163328</v>
      </c>
      <c r="BA363" s="3922">
        <v>45916</v>
      </c>
      <c r="BB363" s="3923">
        <v>4163329</v>
      </c>
      <c r="BC363" s="4510" t="str">
        <f>IF($AE363=0,"　",VLOOKUP($AE363,ﾚｰｻﾞOP,8,0))</f>
        <v>-</v>
      </c>
      <c r="BD363" s="4511"/>
      <c r="BE363" s="4512" t="str">
        <f>IF($AE363=0,"　",VLOOKUP($AE363,ﾚｰｻﾞOP,9,0))</f>
        <v>-</v>
      </c>
      <c r="BF363" s="4513"/>
      <c r="BG363" s="3920">
        <v>45916</v>
      </c>
      <c r="BH363" s="3923">
        <v>4163332</v>
      </c>
      <c r="BI363" s="154">
        <v>45917</v>
      </c>
      <c r="BJ363" s="3675">
        <v>4163305</v>
      </c>
      <c r="BK363" s="4075">
        <v>45819</v>
      </c>
      <c r="BL363" s="4093">
        <v>4163198</v>
      </c>
      <c r="BM363" s="154">
        <v>45819</v>
      </c>
      <c r="BN363" s="367">
        <v>4163199</v>
      </c>
      <c r="BO363" s="4094" t="str">
        <f t="shared" si="713"/>
        <v>-</v>
      </c>
      <c r="BP363" s="4093"/>
      <c r="BQ363" s="4512" t="str">
        <f t="shared" si="754"/>
        <v>-</v>
      </c>
      <c r="BR363" s="4511"/>
      <c r="BS363" s="4512" t="str">
        <f t="shared" si="756"/>
        <v>-</v>
      </c>
      <c r="BT363" s="4511"/>
      <c r="BU363" s="4512" t="str">
        <f t="shared" si="757"/>
        <v>-</v>
      </c>
      <c r="BV363" s="4511"/>
      <c r="BW363" s="4512" t="str">
        <f t="shared" si="758"/>
        <v>-</v>
      </c>
      <c r="BX363" s="4513"/>
      <c r="BY363" s="4512" t="str">
        <f t="shared" si="759"/>
        <v>-</v>
      </c>
      <c r="BZ363" s="4511"/>
      <c r="CA363" s="4512" t="str">
        <f t="shared" si="760"/>
        <v>-</v>
      </c>
      <c r="CB363" s="4513"/>
      <c r="CC363" s="4512" t="str">
        <f t="shared" si="761"/>
        <v>-</v>
      </c>
      <c r="CD363" s="4513"/>
      <c r="CE363" s="2850" t="str">
        <f t="shared" si="721"/>
        <v>-</v>
      </c>
      <c r="CF363" s="2846"/>
      <c r="CG363" s="2855" t="str">
        <f t="shared" si="722"/>
        <v>-</v>
      </c>
      <c r="CH363" s="2851"/>
      <c r="CI363" s="2850" t="str">
        <f t="shared" si="723"/>
        <v>-</v>
      </c>
      <c r="CJ363" s="2846"/>
      <c r="CK363" s="2850" t="str">
        <f t="shared" si="724"/>
        <v>-</v>
      </c>
      <c r="CL363" s="2851"/>
      <c r="CM363" s="2850" t="str">
        <f t="shared" si="725"/>
        <v>-</v>
      </c>
      <c r="CN363" s="2851"/>
      <c r="CO363" s="2855" t="str">
        <f t="shared" si="726"/>
        <v>-</v>
      </c>
      <c r="CP363" s="2851"/>
      <c r="CQ363" s="2855" t="str">
        <f t="shared" si="727"/>
        <v>-</v>
      </c>
      <c r="CR363" s="2851"/>
      <c r="CS363" s="2850" t="str">
        <f t="shared" si="728"/>
        <v>-</v>
      </c>
      <c r="CT363" s="2851"/>
      <c r="CU363" s="2855"/>
      <c r="CV363" s="2851"/>
      <c r="CW363" s="2850" t="str">
        <f t="shared" si="729"/>
        <v>-</v>
      </c>
      <c r="CX363" s="2851"/>
      <c r="CY363" s="2855" t="str">
        <f t="shared" si="730"/>
        <v>-</v>
      </c>
      <c r="CZ363" s="2851"/>
      <c r="DA363" s="2850" t="str">
        <f t="shared" si="731"/>
        <v>-</v>
      </c>
      <c r="DB363" s="2846"/>
      <c r="DC363" s="2855" t="str">
        <f t="shared" si="732"/>
        <v>-</v>
      </c>
      <c r="DD363" s="2851"/>
      <c r="DE363" s="2856">
        <f t="shared" si="749"/>
        <v>0</v>
      </c>
      <c r="DF363" s="2857"/>
      <c r="DG363" s="818">
        <f t="shared" si="755"/>
        <v>0</v>
      </c>
      <c r="DH363" s="2858"/>
      <c r="DI363" s="2850">
        <f t="shared" si="750"/>
        <v>0</v>
      </c>
      <c r="DJ363" s="2857"/>
      <c r="DK363" s="2856">
        <f>IF(AU363=2,1,0)</f>
        <v>0</v>
      </c>
      <c r="DL363" s="2857"/>
      <c r="DM363" s="2856">
        <f t="shared" si="741"/>
        <v>0</v>
      </c>
      <c r="DN363" s="2857"/>
      <c r="DO363" s="2855">
        <f t="shared" si="734"/>
        <v>0</v>
      </c>
      <c r="DP363" s="2858"/>
      <c r="DQ363" s="2855">
        <f t="shared" si="735"/>
        <v>0</v>
      </c>
      <c r="DR363" s="2857"/>
      <c r="DS363" s="2855">
        <f t="shared" si="736"/>
        <v>0</v>
      </c>
      <c r="DT363" s="2858"/>
      <c r="DU363" s="2855">
        <f t="shared" si="737"/>
        <v>0</v>
      </c>
      <c r="DV363" s="2857"/>
      <c r="DW363" s="4445">
        <v>45847</v>
      </c>
      <c r="DX363" s="2789">
        <v>4163257</v>
      </c>
      <c r="DY363" s="4447">
        <f t="shared" si="753"/>
        <v>0</v>
      </c>
      <c r="DZ363" s="4450"/>
      <c r="EA363" s="4447">
        <f>IF(AP363=1,1,0)</f>
        <v>0</v>
      </c>
      <c r="EB363" s="4450"/>
      <c r="EC363" s="820">
        <v>45916</v>
      </c>
      <c r="ED363" s="4472">
        <v>4163336</v>
      </c>
      <c r="EE363" s="822">
        <v>45904</v>
      </c>
      <c r="EF363" s="4322">
        <v>4063361</v>
      </c>
      <c r="EG363" s="273"/>
      <c r="EH363" s="274"/>
      <c r="EI363" s="275"/>
      <c r="EJ363" s="276"/>
      <c r="EK363" s="275"/>
      <c r="EL363" s="277"/>
      <c r="EM363" s="829" t="str">
        <f t="shared" si="739"/>
        <v xml:space="preserve"> </v>
      </c>
      <c r="EN363" s="4449"/>
      <c r="EO363" s="4452">
        <f t="shared" si="740"/>
        <v>0</v>
      </c>
      <c r="EP363" s="4450"/>
      <c r="ER363" s="4514"/>
      <c r="ET363" s="2850" t="str">
        <f>IF($AE363=0,"　",VLOOKUP($AE363,ﾚｰｻﾞOP,60,0))</f>
        <v>-</v>
      </c>
      <c r="EU363" s="2857"/>
      <c r="EV363" s="2850" t="str">
        <f>IF($AE363=0,"　",VLOOKUP($AE363,ﾚｰｻﾞOP,60,0))</f>
        <v>-</v>
      </c>
      <c r="EW363" s="2857"/>
      <c r="EX363" s="2850"/>
      <c r="EY363" s="2851"/>
      <c r="EZ363" s="2850"/>
      <c r="FA363" s="2851"/>
      <c r="FB363" s="2850"/>
      <c r="FC363" s="2851"/>
      <c r="FD363" s="2850"/>
      <c r="FE363" s="2851"/>
      <c r="FF363" s="2855"/>
      <c r="FG363" s="2851"/>
      <c r="FH363" s="2850"/>
      <c r="FI363" s="2851"/>
      <c r="FJ363" s="154" t="str">
        <f>IF($AE363=0,"　",VLOOKUP($AE363,ﾚｰｻﾞOP,67,0))</f>
        <v>-</v>
      </c>
      <c r="FK363" s="2857"/>
      <c r="FL363" s="155" t="str">
        <f t="shared" si="707"/>
        <v>-</v>
      </c>
      <c r="FM363" s="2846"/>
      <c r="FN363" s="2850"/>
      <c r="FO363" s="2851"/>
      <c r="FP363" s="2850"/>
      <c r="FQ363" s="2851"/>
      <c r="FS363" s="4515"/>
      <c r="FT363" s="4516"/>
    </row>
    <row r="364" spans="1:176" ht="18.600000000000001" customHeight="1">
      <c r="A364" s="228">
        <f t="shared" si="752"/>
        <v>354</v>
      </c>
      <c r="B364" s="343" t="str">
        <f t="shared" si="708"/>
        <v>4IE</v>
      </c>
      <c r="C364" s="4456">
        <v>45962</v>
      </c>
      <c r="D364" s="4098" t="s">
        <v>990</v>
      </c>
      <c r="E364" s="4429" t="s">
        <v>1188</v>
      </c>
      <c r="F364" s="4457" t="s">
        <v>1333</v>
      </c>
      <c r="G364" s="4458"/>
      <c r="H364" s="3281" t="s">
        <v>629</v>
      </c>
      <c r="I364" s="4459" t="s">
        <v>992</v>
      </c>
      <c r="J364" s="4459" t="s">
        <v>21</v>
      </c>
      <c r="K364" s="3315" t="s">
        <v>11</v>
      </c>
      <c r="L364" s="4517"/>
      <c r="M364" s="352">
        <v>45938</v>
      </c>
      <c r="N364" s="4518"/>
      <c r="O364" s="4519">
        <v>45939</v>
      </c>
      <c r="P364" s="4518">
        <v>45938</v>
      </c>
      <c r="Q364" s="4519">
        <v>45940</v>
      </c>
      <c r="R364" s="4518">
        <v>45940</v>
      </c>
      <c r="S364" s="4519">
        <v>45940</v>
      </c>
      <c r="T364" s="4518">
        <v>45940</v>
      </c>
      <c r="U364" s="4520">
        <v>45944</v>
      </c>
      <c r="V364" s="4518">
        <v>45944</v>
      </c>
      <c r="W364" s="4464">
        <v>45946</v>
      </c>
      <c r="X364" s="4521">
        <v>45945</v>
      </c>
      <c r="Y364" s="4522">
        <v>45952</v>
      </c>
      <c r="Z364" s="4522">
        <v>45951</v>
      </c>
      <c r="AA364" s="4523"/>
      <c r="AB364" s="4522"/>
      <c r="AC364" s="4524"/>
      <c r="AD364" s="4525"/>
      <c r="AE364" s="4156">
        <v>25</v>
      </c>
      <c r="AF364" s="363" t="str">
        <f t="shared" si="709"/>
        <v>4IE</v>
      </c>
      <c r="AG364" s="4526"/>
      <c r="AH364" s="4526"/>
      <c r="AI364" s="4526"/>
      <c r="AJ364" s="4526"/>
      <c r="AK364" s="4526"/>
      <c r="AL364" s="4526"/>
      <c r="AM364" s="4526"/>
      <c r="AN364" s="4526"/>
      <c r="AO364" s="4526"/>
      <c r="AP364" s="4527"/>
      <c r="AQ364" s="4526"/>
      <c r="AR364" s="4526"/>
      <c r="AS364" s="4526"/>
      <c r="AT364" s="4526"/>
      <c r="AU364" s="2843">
        <f t="shared" si="710"/>
        <v>0</v>
      </c>
      <c r="AV364" s="4008">
        <f t="shared" si="745"/>
        <v>0</v>
      </c>
      <c r="AW364" s="4510" t="str">
        <f>IF($AE364=0,"　",VLOOKUP($AE364,ﾚｰｻﾞOP,5,0))</f>
        <v>-</v>
      </c>
      <c r="AX364" s="4511"/>
      <c r="AY364" s="2847" t="str">
        <f>IF($AE364=0,"　",VLOOKUP($AE364,ﾚｰｻﾞOP,6,0))</f>
        <v>-</v>
      </c>
      <c r="AZ364" s="4161"/>
      <c r="BA364" s="4162" t="str">
        <f>IF($AE364=0,"　",VLOOKUP($AE364,ﾚｰｻﾞOP,7,0))</f>
        <v>-</v>
      </c>
      <c r="BB364" s="4161"/>
      <c r="BC364" s="4510" t="str">
        <f>IF($AE364=0,"　",VLOOKUP($AE364,ﾚｰｻﾞOP,8,0))</f>
        <v>-</v>
      </c>
      <c r="BD364" s="4511"/>
      <c r="BE364" s="4512" t="str">
        <f>IF($AE364=0,"　",VLOOKUP($AE364,ﾚｰｻﾞOP,9,0))</f>
        <v>-</v>
      </c>
      <c r="BF364" s="4513"/>
      <c r="BG364" s="4510" t="str">
        <f>IF($AE364=0,"　",VLOOKUP($AE364,ﾚｰｻﾞOP,10,0))</f>
        <v>-</v>
      </c>
      <c r="BH364" s="4513"/>
      <c r="BI364" s="4512" t="str">
        <f>IF($AE364=0,"　",VLOOKUP($AE364,ﾚｰｻﾞOP,11,0))</f>
        <v>-</v>
      </c>
      <c r="BJ364" s="4513"/>
      <c r="BK364" s="4075" t="str">
        <f>IF($AE364=0,"　",VLOOKUP($AE364,ﾚｰｻﾞOP,57,0))</f>
        <v>-</v>
      </c>
      <c r="BL364" s="4093"/>
      <c r="BM364" s="4075" t="str">
        <f>IF($AE364=0,"　",VLOOKUP($AE364,ﾚｰｻﾞOP,58,0))</f>
        <v>-</v>
      </c>
      <c r="BN364" s="4093"/>
      <c r="BO364" s="4094" t="str">
        <f t="shared" si="713"/>
        <v>-</v>
      </c>
      <c r="BP364" s="4093"/>
      <c r="BQ364" s="4512" t="str">
        <f t="shared" si="754"/>
        <v>-</v>
      </c>
      <c r="BR364" s="4511"/>
      <c r="BS364" s="4512" t="str">
        <f t="shared" si="756"/>
        <v>-</v>
      </c>
      <c r="BT364" s="4511"/>
      <c r="BU364" s="4512" t="str">
        <f t="shared" si="757"/>
        <v>-</v>
      </c>
      <c r="BV364" s="4511"/>
      <c r="BW364" s="4512" t="str">
        <f t="shared" si="758"/>
        <v>-</v>
      </c>
      <c r="BX364" s="4513"/>
      <c r="BY364" s="4512" t="str">
        <f t="shared" si="759"/>
        <v>-</v>
      </c>
      <c r="BZ364" s="4511"/>
      <c r="CA364" s="4512" t="str">
        <f t="shared" si="760"/>
        <v>-</v>
      </c>
      <c r="CB364" s="4513"/>
      <c r="CC364" s="4512" t="str">
        <f t="shared" si="761"/>
        <v>-</v>
      </c>
      <c r="CD364" s="4513"/>
      <c r="CE364" s="2850" t="str">
        <f t="shared" si="721"/>
        <v>-</v>
      </c>
      <c r="CF364" s="2846"/>
      <c r="CG364" s="2855" t="str">
        <f t="shared" si="722"/>
        <v>-</v>
      </c>
      <c r="CH364" s="2851"/>
      <c r="CI364" s="2850" t="str">
        <f t="shared" si="723"/>
        <v>-</v>
      </c>
      <c r="CJ364" s="2846"/>
      <c r="CK364" s="2850" t="str">
        <f t="shared" si="724"/>
        <v>-</v>
      </c>
      <c r="CL364" s="2851"/>
      <c r="CM364" s="2850" t="str">
        <f t="shared" si="725"/>
        <v>-</v>
      </c>
      <c r="CN364" s="2851"/>
      <c r="CO364" s="2855" t="str">
        <f t="shared" si="726"/>
        <v>-</v>
      </c>
      <c r="CP364" s="2851"/>
      <c r="CQ364" s="2855" t="str">
        <f t="shared" si="727"/>
        <v>-</v>
      </c>
      <c r="CR364" s="2851"/>
      <c r="CS364" s="2850" t="str">
        <f t="shared" si="728"/>
        <v>-</v>
      </c>
      <c r="CT364" s="2851"/>
      <c r="CU364" s="2855"/>
      <c r="CV364" s="2851"/>
      <c r="CW364" s="2850" t="str">
        <f t="shared" si="729"/>
        <v>-</v>
      </c>
      <c r="CX364" s="2851"/>
      <c r="CY364" s="2855" t="str">
        <f t="shared" si="730"/>
        <v>-</v>
      </c>
      <c r="CZ364" s="2851"/>
      <c r="DA364" s="2850" t="str">
        <f t="shared" si="731"/>
        <v>-</v>
      </c>
      <c r="DB364" s="2846"/>
      <c r="DC364" s="2855" t="str">
        <f t="shared" si="732"/>
        <v>-</v>
      </c>
      <c r="DD364" s="2851"/>
      <c r="DE364" s="2856">
        <f t="shared" si="749"/>
        <v>0</v>
      </c>
      <c r="DF364" s="2857"/>
      <c r="DG364" s="818">
        <f t="shared" si="755"/>
        <v>0</v>
      </c>
      <c r="DH364" s="2858"/>
      <c r="DI364" s="2850">
        <f t="shared" si="750"/>
        <v>0</v>
      </c>
      <c r="DJ364" s="2857"/>
      <c r="DK364" s="2856">
        <f>IF(AU364=2,1,0)</f>
        <v>0</v>
      </c>
      <c r="DL364" s="2857"/>
      <c r="DM364" s="2856">
        <f t="shared" si="741"/>
        <v>0</v>
      </c>
      <c r="DN364" s="2857"/>
      <c r="DO364" s="2855">
        <f t="shared" si="734"/>
        <v>0</v>
      </c>
      <c r="DP364" s="2858"/>
      <c r="DQ364" s="2855">
        <f t="shared" si="735"/>
        <v>0</v>
      </c>
      <c r="DR364" s="2857"/>
      <c r="DS364" s="2855">
        <f t="shared" si="736"/>
        <v>0</v>
      </c>
      <c r="DT364" s="2858"/>
      <c r="DU364" s="2855">
        <f t="shared" si="737"/>
        <v>0</v>
      </c>
      <c r="DV364" s="2857"/>
      <c r="DW364" s="4445">
        <f>IF(AN364=1,1,0)</f>
        <v>0</v>
      </c>
      <c r="DX364" s="4449"/>
      <c r="DY364" s="4447">
        <f t="shared" si="753"/>
        <v>0</v>
      </c>
      <c r="DZ364" s="4450"/>
      <c r="EA364" s="4447">
        <f>IF(AP364=1,1,0)</f>
        <v>0</v>
      </c>
      <c r="EB364" s="4321"/>
      <c r="EC364" s="820">
        <f>IF(AQ364=1,1,0)</f>
        <v>0</v>
      </c>
      <c r="ED364" s="4472"/>
      <c r="EE364" s="822">
        <f>IF(AV364=0,0,1)</f>
        <v>0</v>
      </c>
      <c r="EF364" s="4322"/>
      <c r="EG364" s="273"/>
      <c r="EH364" s="274"/>
      <c r="EI364" s="275"/>
      <c r="EJ364" s="276"/>
      <c r="EK364" s="275"/>
      <c r="EL364" s="277"/>
      <c r="EM364" s="829" t="str">
        <f t="shared" si="739"/>
        <v xml:space="preserve"> </v>
      </c>
      <c r="EN364" s="4449"/>
      <c r="EO364" s="4452">
        <f t="shared" si="740"/>
        <v>0</v>
      </c>
      <c r="EP364" s="4450"/>
      <c r="ER364" s="4528"/>
      <c r="ET364" s="3299">
        <v>45903</v>
      </c>
      <c r="EU364" s="3304">
        <v>4163285</v>
      </c>
      <c r="EV364" s="3299">
        <v>45903</v>
      </c>
      <c r="EW364" s="3304">
        <v>4163301</v>
      </c>
      <c r="EX364" s="2850"/>
      <c r="EY364" s="2851"/>
      <c r="EZ364" s="2850">
        <v>45805</v>
      </c>
      <c r="FA364" s="4385">
        <v>4163184</v>
      </c>
      <c r="FB364" s="2850"/>
      <c r="FC364" s="2851"/>
      <c r="FD364" s="2850">
        <v>45889</v>
      </c>
      <c r="FE364" s="3300">
        <v>4163312</v>
      </c>
      <c r="FF364" s="2855"/>
      <c r="FG364" s="2851"/>
      <c r="FH364" s="2850"/>
      <c r="FI364" s="2851"/>
      <c r="FJ364" s="154">
        <v>45903</v>
      </c>
      <c r="FK364" s="2587">
        <v>4163286</v>
      </c>
      <c r="FL364" s="155">
        <f t="shared" si="707"/>
        <v>1</v>
      </c>
      <c r="FM364" s="2846"/>
      <c r="FN364" s="2850"/>
      <c r="FO364" s="2851"/>
      <c r="FP364" s="2850">
        <v>1</v>
      </c>
      <c r="FQ364" s="2851"/>
      <c r="FS364" s="4512"/>
      <c r="FT364" s="4513"/>
    </row>
    <row r="365" spans="1:176" ht="18.600000000000001" customHeight="1">
      <c r="A365" s="228">
        <f t="shared" si="752"/>
        <v>355</v>
      </c>
      <c r="B365" s="343" t="str">
        <f t="shared" si="708"/>
        <v>4IE</v>
      </c>
      <c r="C365" s="4529">
        <v>45962</v>
      </c>
      <c r="D365" s="6485" t="s">
        <v>36</v>
      </c>
      <c r="E365" s="6486">
        <v>72515095</v>
      </c>
      <c r="F365" s="4530" t="s">
        <v>1334</v>
      </c>
      <c r="G365" s="4531"/>
      <c r="H365" s="3281" t="s">
        <v>630</v>
      </c>
      <c r="I365" s="4532" t="s">
        <v>64</v>
      </c>
      <c r="J365" s="4532" t="s">
        <v>20</v>
      </c>
      <c r="K365" s="3315" t="s">
        <v>11</v>
      </c>
      <c r="L365" s="4533"/>
      <c r="M365" s="352">
        <v>45939</v>
      </c>
      <c r="N365" s="4534">
        <v>45937</v>
      </c>
      <c r="O365" s="4535">
        <v>45940</v>
      </c>
      <c r="P365" s="4534">
        <v>45939</v>
      </c>
      <c r="Q365" s="4535">
        <v>45941</v>
      </c>
      <c r="R365" s="4534">
        <v>45940</v>
      </c>
      <c r="S365" s="4535">
        <v>45941</v>
      </c>
      <c r="T365" s="4534">
        <v>45940</v>
      </c>
      <c r="U365" s="4536">
        <v>45945</v>
      </c>
      <c r="V365" s="4534">
        <v>45945</v>
      </c>
      <c r="W365" s="4464">
        <v>45947</v>
      </c>
      <c r="X365" s="4537">
        <v>45946</v>
      </c>
      <c r="Y365" s="4538">
        <v>45952</v>
      </c>
      <c r="Z365" s="4539">
        <v>45951</v>
      </c>
      <c r="AA365" s="4540"/>
      <c r="AB365" s="4539"/>
      <c r="AC365" s="251" t="s">
        <v>633</v>
      </c>
      <c r="AD365" s="4541"/>
      <c r="AE365" s="4542">
        <v>2</v>
      </c>
      <c r="AF365" s="363" t="str">
        <f t="shared" si="709"/>
        <v>4IE</v>
      </c>
      <c r="AG365" s="4543">
        <v>1</v>
      </c>
      <c r="AH365" s="4543"/>
      <c r="AI365" s="4543"/>
      <c r="AJ365" s="4543"/>
      <c r="AK365" s="4543"/>
      <c r="AL365" s="4543"/>
      <c r="AM365" s="4543"/>
      <c r="AN365" s="4543">
        <v>1</v>
      </c>
      <c r="AO365" s="4543"/>
      <c r="AP365" s="4544">
        <v>1</v>
      </c>
      <c r="AQ365" s="4543">
        <v>1</v>
      </c>
      <c r="AR365" s="4543">
        <v>1</v>
      </c>
      <c r="AS365" s="4543"/>
      <c r="AT365" s="4543"/>
      <c r="AU365" s="2843">
        <f t="shared" si="710"/>
        <v>0</v>
      </c>
      <c r="AV365" s="4008">
        <f t="shared" si="745"/>
        <v>1</v>
      </c>
      <c r="AW365" s="3920">
        <v>45916</v>
      </c>
      <c r="AX365" s="4038">
        <v>4163327</v>
      </c>
      <c r="AY365" s="2847">
        <v>45916</v>
      </c>
      <c r="AZ365" s="4043">
        <v>4163328</v>
      </c>
      <c r="BA365" s="3922">
        <v>45916</v>
      </c>
      <c r="BB365" s="3923">
        <v>4163329</v>
      </c>
      <c r="BC365" s="4199">
        <v>45916</v>
      </c>
      <c r="BD365" s="4200">
        <v>4163330</v>
      </c>
      <c r="BE365" s="4201">
        <v>45916</v>
      </c>
      <c r="BF365" s="4202">
        <v>4163331</v>
      </c>
      <c r="BG365" s="3920">
        <v>45916</v>
      </c>
      <c r="BH365" s="3923">
        <v>4163332</v>
      </c>
      <c r="BI365" s="154">
        <v>45917</v>
      </c>
      <c r="BJ365" s="3675">
        <v>4163305</v>
      </c>
      <c r="BK365" s="4075" t="str">
        <f>IF($AE365=0,"　",VLOOKUP($AE365,ﾚｰｻﾞOP,57,0))</f>
        <v>-</v>
      </c>
      <c r="BL365" s="4093"/>
      <c r="BM365" s="4075" t="str">
        <f>IF($AE365=0,"　",VLOOKUP($AE365,ﾚｰｻﾞOP,58,0))</f>
        <v>-</v>
      </c>
      <c r="BN365" s="4093"/>
      <c r="BO365" s="4094" t="str">
        <f t="shared" ref="BO365:BO399" si="762">IF($AE365=0,"　",VLOOKUP($AE365,ﾚｰｻﾞOP,59,0))</f>
        <v>-</v>
      </c>
      <c r="BP365" s="4093"/>
      <c r="BQ365" s="4545" t="str">
        <f t="shared" si="754"/>
        <v>-</v>
      </c>
      <c r="BR365" s="4546"/>
      <c r="BS365" s="4545" t="str">
        <f t="shared" si="756"/>
        <v>-</v>
      </c>
      <c r="BT365" s="4546"/>
      <c r="BU365" s="4545" t="str">
        <f t="shared" si="757"/>
        <v>-</v>
      </c>
      <c r="BV365" s="4546"/>
      <c r="BW365" s="4545" t="str">
        <f t="shared" si="758"/>
        <v>-</v>
      </c>
      <c r="BX365" s="4547"/>
      <c r="BY365" s="4545" t="str">
        <f t="shared" si="759"/>
        <v>-</v>
      </c>
      <c r="BZ365" s="4546"/>
      <c r="CA365" s="4545" t="str">
        <f t="shared" si="760"/>
        <v>-</v>
      </c>
      <c r="CB365" s="4547"/>
      <c r="CC365" s="4545" t="str">
        <f t="shared" si="761"/>
        <v>-</v>
      </c>
      <c r="CD365" s="4547"/>
      <c r="CE365" s="2850" t="str">
        <f t="shared" ref="CE365:CE390" si="763">IF($AE365=0,"　",VLOOKUP($AE365,ﾚｰｻﾞOP,19,0))</f>
        <v>-</v>
      </c>
      <c r="CF365" s="2846"/>
      <c r="CG365" s="2855" t="str">
        <f t="shared" ref="CG365:CG390" si="764">IF($AE365=0,"　",VLOOKUP($AE365,ﾚｰｻﾞOP,20,0))</f>
        <v>-</v>
      </c>
      <c r="CH365" s="2851"/>
      <c r="CI365" s="2850" t="str">
        <f t="shared" si="723"/>
        <v>-</v>
      </c>
      <c r="CJ365" s="2846"/>
      <c r="CK365" s="2850" t="str">
        <f t="shared" si="724"/>
        <v>-</v>
      </c>
      <c r="CL365" s="2851"/>
      <c r="CM365" s="2850" t="str">
        <f t="shared" ref="CM365:CM390" si="765">IF($AE365=0,"　",VLOOKUP($AE365,ﾚｰｻﾞOP,23,0))</f>
        <v>-</v>
      </c>
      <c r="CN365" s="2851"/>
      <c r="CO365" s="2855" t="str">
        <f t="shared" si="726"/>
        <v>-</v>
      </c>
      <c r="CP365" s="2851"/>
      <c r="CQ365" s="2855" t="str">
        <f t="shared" si="727"/>
        <v>-</v>
      </c>
      <c r="CR365" s="2851"/>
      <c r="CS365" s="2850" t="str">
        <f t="shared" ref="CS365:CS390" si="766">IF($AE365=0,"　",VLOOKUP($AE365,ﾚｰｻﾞOP,26,0))</f>
        <v>-</v>
      </c>
      <c r="CT365" s="2851"/>
      <c r="CU365" s="2855"/>
      <c r="CV365" s="2851"/>
      <c r="CW365" s="2850" t="str">
        <f t="shared" ref="CW365:CW390" si="767">IF($AE365=0,"　",VLOOKUP($AE365,ﾚｰｻﾞOP,28,0))</f>
        <v>-</v>
      </c>
      <c r="CX365" s="2851"/>
      <c r="CY365" s="2855" t="str">
        <f t="shared" si="730"/>
        <v>-</v>
      </c>
      <c r="CZ365" s="2851"/>
      <c r="DA365" s="2850" t="str">
        <f t="shared" ref="DA365:DA390" si="768">IF($AE365=0,"　",VLOOKUP($AE365,ﾚｰｻﾞOP,30,0))</f>
        <v>-</v>
      </c>
      <c r="DB365" s="2846"/>
      <c r="DC365" s="2855" t="str">
        <f t="shared" si="732"/>
        <v>-</v>
      </c>
      <c r="DD365" s="2851"/>
      <c r="DE365" s="2856">
        <v>45916</v>
      </c>
      <c r="DF365" s="2857">
        <v>4263035</v>
      </c>
      <c r="DG365" s="818">
        <f t="shared" si="755"/>
        <v>0</v>
      </c>
      <c r="DH365" s="2858"/>
      <c r="DI365" s="2850">
        <v>45756</v>
      </c>
      <c r="DJ365" s="2857">
        <v>4163131</v>
      </c>
      <c r="DK365" s="2856">
        <f>IF(AU365=2,1,0)</f>
        <v>0</v>
      </c>
      <c r="DL365" s="2857"/>
      <c r="DM365" s="2856">
        <f t="shared" si="741"/>
        <v>0</v>
      </c>
      <c r="DN365" s="2857"/>
      <c r="DO365" s="2855">
        <f t="shared" si="734"/>
        <v>0</v>
      </c>
      <c r="DP365" s="2858"/>
      <c r="DQ365" s="2855">
        <f t="shared" si="735"/>
        <v>0</v>
      </c>
      <c r="DR365" s="2857"/>
      <c r="DS365" s="2855">
        <f t="shared" si="736"/>
        <v>0</v>
      </c>
      <c r="DT365" s="2858"/>
      <c r="DU365" s="2855">
        <f t="shared" si="737"/>
        <v>0</v>
      </c>
      <c r="DV365" s="2857"/>
      <c r="DW365" s="4139">
        <v>45847</v>
      </c>
      <c r="DX365" s="2789">
        <v>4163257</v>
      </c>
      <c r="DY365" s="4447">
        <f t="shared" si="753"/>
        <v>0</v>
      </c>
      <c r="DZ365" s="4450"/>
      <c r="EA365" s="4320">
        <v>45889</v>
      </c>
      <c r="EB365" s="4321">
        <v>4163308</v>
      </c>
      <c r="EC365" s="820">
        <v>45916</v>
      </c>
      <c r="ED365" s="4472">
        <v>4163336</v>
      </c>
      <c r="EE365" s="822">
        <v>45904</v>
      </c>
      <c r="EF365" s="4322">
        <v>4063361</v>
      </c>
      <c r="EG365" s="273"/>
      <c r="EH365" s="274"/>
      <c r="EI365" s="275"/>
      <c r="EJ365" s="276"/>
      <c r="EK365" s="275"/>
      <c r="EL365" s="277"/>
      <c r="EM365" s="829" t="str">
        <f t="shared" ref="EM365:EM390" si="769">IF(CE365="-"," ",IF(AR365=1,1," "))</f>
        <v xml:space="preserve"> </v>
      </c>
      <c r="EN365" s="4449"/>
      <c r="EO365" s="4452">
        <f t="shared" si="740"/>
        <v>0</v>
      </c>
      <c r="EP365" s="4450"/>
      <c r="ER365" s="4548"/>
      <c r="ET365" s="2850" t="str">
        <f>IF($AE365=0,"　",VLOOKUP($AE365,ﾚｰｻﾞOP,60,0))</f>
        <v>-</v>
      </c>
      <c r="EU365" s="2857"/>
      <c r="EV365" s="2850" t="str">
        <f>IF($AE365=0,"　",VLOOKUP($AE365,ﾚｰｻﾞOP,60,0))</f>
        <v>-</v>
      </c>
      <c r="EW365" s="2857"/>
      <c r="EX365" s="2850"/>
      <c r="EY365" s="2851"/>
      <c r="EZ365" s="2850"/>
      <c r="FA365" s="2851"/>
      <c r="FB365" s="2850"/>
      <c r="FC365" s="2851"/>
      <c r="FD365" s="2850"/>
      <c r="FE365" s="2851"/>
      <c r="FF365" s="2855"/>
      <c r="FG365" s="2851"/>
      <c r="FH365" s="2850"/>
      <c r="FI365" s="2851"/>
      <c r="FJ365" s="154" t="str">
        <f>IF($AE365=0,"　",VLOOKUP($AE365,ﾚｰｻﾞOP,67,0))</f>
        <v>-</v>
      </c>
      <c r="FK365" s="2857"/>
      <c r="FL365" s="155" t="str">
        <f t="shared" si="707"/>
        <v>-</v>
      </c>
      <c r="FM365" s="2846"/>
      <c r="FN365" s="2850"/>
      <c r="FO365" s="2851"/>
      <c r="FP365" s="2850"/>
      <c r="FQ365" s="2851"/>
      <c r="FS365" s="4545"/>
      <c r="FT365" s="4547"/>
    </row>
    <row r="366" spans="1:176" ht="18.600000000000001" customHeight="1">
      <c r="A366" s="228">
        <f t="shared" si="752"/>
        <v>356</v>
      </c>
      <c r="B366" s="343" t="str">
        <f t="shared" si="708"/>
        <v>4IE</v>
      </c>
      <c r="C366" s="4529">
        <v>45962</v>
      </c>
      <c r="D366" s="4098" t="s">
        <v>1024</v>
      </c>
      <c r="E366" s="4549">
        <v>89610127</v>
      </c>
      <c r="F366" s="4550" t="s">
        <v>1436</v>
      </c>
      <c r="G366" s="4551"/>
      <c r="H366" s="3281" t="s">
        <v>630</v>
      </c>
      <c r="I366" s="4552" t="s">
        <v>501</v>
      </c>
      <c r="J366" s="4552" t="s">
        <v>1089</v>
      </c>
      <c r="K366" s="3315" t="s">
        <v>11</v>
      </c>
      <c r="L366" s="4553"/>
      <c r="M366" s="352">
        <v>45939</v>
      </c>
      <c r="N366" s="4534"/>
      <c r="O366" s="4535">
        <v>45940</v>
      </c>
      <c r="P366" s="4534">
        <v>45939</v>
      </c>
      <c r="Q366" s="4535">
        <v>45941</v>
      </c>
      <c r="R366" s="4534">
        <v>45941</v>
      </c>
      <c r="S366" s="4535">
        <v>45941</v>
      </c>
      <c r="T366" s="4534">
        <v>45940</v>
      </c>
      <c r="U366" s="4536">
        <v>45945</v>
      </c>
      <c r="V366" s="4534">
        <v>45945</v>
      </c>
      <c r="W366" s="4464">
        <v>45947</v>
      </c>
      <c r="X366" s="4554">
        <v>45947</v>
      </c>
      <c r="Y366" s="4555">
        <v>45953</v>
      </c>
      <c r="Z366" s="4555">
        <v>45952</v>
      </c>
      <c r="AA366" s="4556"/>
      <c r="AB366" s="4555"/>
      <c r="AC366" s="4557"/>
      <c r="AD366" s="4558"/>
      <c r="AE366" s="4559">
        <v>25</v>
      </c>
      <c r="AF366" s="363" t="str">
        <f t="shared" si="709"/>
        <v>4IE</v>
      </c>
      <c r="AG366" s="4560"/>
      <c r="AH366" s="4560"/>
      <c r="AI366" s="4560"/>
      <c r="AJ366" s="4560"/>
      <c r="AK366" s="4560"/>
      <c r="AL366" s="4560"/>
      <c r="AM366" s="4560"/>
      <c r="AN366" s="4560"/>
      <c r="AO366" s="4560"/>
      <c r="AP366" s="4561"/>
      <c r="AQ366" s="4560"/>
      <c r="AR366" s="4560"/>
      <c r="AS366" s="4560"/>
      <c r="AT366" s="4560"/>
      <c r="AU366" s="2843">
        <f t="shared" si="710"/>
        <v>0</v>
      </c>
      <c r="AV366" s="4008">
        <f t="shared" si="745"/>
        <v>0</v>
      </c>
      <c r="AW366" s="4562" t="str">
        <f>IF($AE366=0,"　",VLOOKUP($AE366,ﾚｰｻﾞOP,5,0))</f>
        <v>-</v>
      </c>
      <c r="AX366" s="4038"/>
      <c r="AY366" s="2847" t="str">
        <f>IF($AE366=0,"　",VLOOKUP($AE366,ﾚｰｻﾞOP,6,0))</f>
        <v>-</v>
      </c>
      <c r="AZ366" s="4563"/>
      <c r="BA366" s="4564" t="str">
        <f>IF($AE366=0,"　",VLOOKUP($AE366,ﾚｰｻﾞOP,7,0))</f>
        <v>-</v>
      </c>
      <c r="BB366" s="4563"/>
      <c r="BC366" s="4562" t="str">
        <f>IF($AE366=0,"　",VLOOKUP($AE366,ﾚｰｻﾞOP,8,0))</f>
        <v>-</v>
      </c>
      <c r="BD366" s="4565"/>
      <c r="BE366" s="4564" t="str">
        <f>IF($AE366=0,"　",VLOOKUP($AE366,ﾚｰｻﾞOP,9,0))</f>
        <v>-</v>
      </c>
      <c r="BF366" s="4563"/>
      <c r="BG366" s="4562" t="str">
        <f>IF($AE366=0,"　",VLOOKUP($AE366,ﾚｰｻﾞOP,10,0))</f>
        <v>-</v>
      </c>
      <c r="BH366" s="4563"/>
      <c r="BI366" s="4564" t="str">
        <f>IF($AE366=0,"　",VLOOKUP($AE366,ﾚｰｻﾞOP,11,0))</f>
        <v>-</v>
      </c>
      <c r="BJ366" s="4563"/>
      <c r="BK366" s="4075" t="str">
        <f>IF($AE366=0,"　",VLOOKUP($AE366,ﾚｰｻﾞOP,57,0))</f>
        <v>-</v>
      </c>
      <c r="BL366" s="4093"/>
      <c r="BM366" s="4075" t="str">
        <f>IF($AE366=0,"　",VLOOKUP($AE366,ﾚｰｻﾞOP,58,0))</f>
        <v>-</v>
      </c>
      <c r="BN366" s="4093"/>
      <c r="BO366" s="4094" t="str">
        <f t="shared" si="762"/>
        <v>-</v>
      </c>
      <c r="BP366" s="4093"/>
      <c r="BQ366" s="4564" t="str">
        <f t="shared" si="754"/>
        <v>-</v>
      </c>
      <c r="BR366" s="4565"/>
      <c r="BS366" s="4564" t="str">
        <f t="shared" si="756"/>
        <v>-</v>
      </c>
      <c r="BT366" s="4565"/>
      <c r="BU366" s="4564" t="str">
        <f t="shared" si="757"/>
        <v>-</v>
      </c>
      <c r="BV366" s="4565"/>
      <c r="BW366" s="4564" t="str">
        <f t="shared" si="758"/>
        <v>-</v>
      </c>
      <c r="BX366" s="4563"/>
      <c r="BY366" s="4564" t="str">
        <f t="shared" si="759"/>
        <v>-</v>
      </c>
      <c r="BZ366" s="4565"/>
      <c r="CA366" s="4564" t="str">
        <f t="shared" si="760"/>
        <v>-</v>
      </c>
      <c r="CB366" s="4563"/>
      <c r="CC366" s="4564" t="str">
        <f t="shared" si="761"/>
        <v>-</v>
      </c>
      <c r="CD366" s="4563"/>
      <c r="CE366" s="2850" t="str">
        <f t="shared" si="763"/>
        <v>-</v>
      </c>
      <c r="CF366" s="2846"/>
      <c r="CG366" s="2855" t="str">
        <f t="shared" si="764"/>
        <v>-</v>
      </c>
      <c r="CH366" s="2851"/>
      <c r="CI366" s="2850" t="str">
        <f t="shared" si="723"/>
        <v>-</v>
      </c>
      <c r="CJ366" s="2846"/>
      <c r="CK366" s="2850" t="str">
        <f t="shared" si="724"/>
        <v>-</v>
      </c>
      <c r="CL366" s="2851"/>
      <c r="CM366" s="2850" t="str">
        <f t="shared" si="765"/>
        <v>-</v>
      </c>
      <c r="CN366" s="2851"/>
      <c r="CO366" s="2855" t="str">
        <f t="shared" si="726"/>
        <v>-</v>
      </c>
      <c r="CP366" s="2851"/>
      <c r="CQ366" s="2855" t="str">
        <f t="shared" si="727"/>
        <v>-</v>
      </c>
      <c r="CR366" s="2851"/>
      <c r="CS366" s="2850" t="str">
        <f t="shared" si="766"/>
        <v>-</v>
      </c>
      <c r="CT366" s="2851"/>
      <c r="CU366" s="2855"/>
      <c r="CV366" s="2851"/>
      <c r="CW366" s="2850" t="str">
        <f t="shared" si="767"/>
        <v>-</v>
      </c>
      <c r="CX366" s="2851"/>
      <c r="CY366" s="2855" t="str">
        <f t="shared" si="730"/>
        <v>-</v>
      </c>
      <c r="CZ366" s="2851"/>
      <c r="DA366" s="2850" t="str">
        <f t="shared" si="768"/>
        <v>-</v>
      </c>
      <c r="DB366" s="2846"/>
      <c r="DC366" s="2855" t="str">
        <f t="shared" si="732"/>
        <v>-</v>
      </c>
      <c r="DD366" s="2851"/>
      <c r="DE366" s="2856">
        <f>IF(AG366=1,1,0)</f>
        <v>0</v>
      </c>
      <c r="DF366" s="2857"/>
      <c r="DG366" s="818">
        <f t="shared" si="755"/>
        <v>0</v>
      </c>
      <c r="DH366" s="2858"/>
      <c r="DI366" s="2850">
        <f t="shared" ref="DI366:DI371" si="770">IF(AG366=1,1,0)</f>
        <v>0</v>
      </c>
      <c r="DJ366" s="2857"/>
      <c r="DK366" s="2856">
        <f>IF(AU366=2,1,0)</f>
        <v>0</v>
      </c>
      <c r="DL366" s="2857"/>
      <c r="DM366" s="2856">
        <f t="shared" ref="DM366:DM397" si="771">IF(AU366=1,1,0)</f>
        <v>0</v>
      </c>
      <c r="DN366" s="2857"/>
      <c r="DO366" s="2855">
        <f t="shared" si="734"/>
        <v>0</v>
      </c>
      <c r="DP366" s="2858"/>
      <c r="DQ366" s="2855">
        <f t="shared" si="735"/>
        <v>0</v>
      </c>
      <c r="DR366" s="2857"/>
      <c r="DS366" s="2855">
        <f t="shared" si="736"/>
        <v>0</v>
      </c>
      <c r="DT366" s="2858"/>
      <c r="DU366" s="2855">
        <f t="shared" si="737"/>
        <v>0</v>
      </c>
      <c r="DV366" s="2857"/>
      <c r="DW366" s="4445">
        <f>IF(AN366=1,1,0)</f>
        <v>0</v>
      </c>
      <c r="DX366" s="4449"/>
      <c r="DY366" s="4447">
        <f t="shared" si="753"/>
        <v>0</v>
      </c>
      <c r="DZ366" s="4450"/>
      <c r="EA366" s="4447">
        <f>IF(AP366=1,1,0)</f>
        <v>0</v>
      </c>
      <c r="EB366" s="4450"/>
      <c r="EC366" s="820">
        <f>IF(AQ366=1,1,0)</f>
        <v>0</v>
      </c>
      <c r="ED366" s="4472"/>
      <c r="EE366" s="822">
        <f>IF(AV366=0,0,1)</f>
        <v>0</v>
      </c>
      <c r="EF366" s="4322"/>
      <c r="EG366" s="273"/>
      <c r="EH366" s="274"/>
      <c r="EI366" s="275"/>
      <c r="EJ366" s="276"/>
      <c r="EK366" s="275"/>
      <c r="EL366" s="277"/>
      <c r="EM366" s="829" t="str">
        <f t="shared" si="769"/>
        <v xml:space="preserve"> </v>
      </c>
      <c r="EN366" s="4449"/>
      <c r="EO366" s="4452">
        <f t="shared" si="740"/>
        <v>0</v>
      </c>
      <c r="EP366" s="4450"/>
      <c r="ER366" s="4566"/>
      <c r="ET366" s="2850">
        <v>45937</v>
      </c>
      <c r="EU366" s="2857">
        <v>4163302</v>
      </c>
      <c r="EV366" s="2850">
        <v>45937</v>
      </c>
      <c r="EW366" s="2857">
        <v>4163304</v>
      </c>
      <c r="EX366" s="2850"/>
      <c r="EY366" s="2851"/>
      <c r="EZ366" s="2850"/>
      <c r="FA366" s="2851"/>
      <c r="FB366" s="2850"/>
      <c r="FC366" s="2851"/>
      <c r="FD366" s="2850">
        <v>45889</v>
      </c>
      <c r="FE366" s="3300">
        <v>4163312</v>
      </c>
      <c r="FF366" s="2855"/>
      <c r="FG366" s="2851"/>
      <c r="FH366" s="2850"/>
      <c r="FI366" s="2851"/>
      <c r="FJ366" s="154">
        <v>45903</v>
      </c>
      <c r="FK366" s="2587">
        <v>4163286</v>
      </c>
      <c r="FL366" s="155">
        <f t="shared" si="707"/>
        <v>1</v>
      </c>
      <c r="FM366" s="2846"/>
      <c r="FN366" s="2850"/>
      <c r="FO366" s="2851"/>
      <c r="FP366" s="2850"/>
      <c r="FQ366" s="2851"/>
      <c r="FS366" s="4567"/>
      <c r="FT366" s="4568"/>
    </row>
    <row r="367" spans="1:176" ht="18.600000000000001" customHeight="1">
      <c r="A367" s="228">
        <f t="shared" si="752"/>
        <v>357</v>
      </c>
      <c r="B367" s="343" t="str">
        <f t="shared" si="708"/>
        <v>4IE</v>
      </c>
      <c r="C367" s="4456">
        <v>45962</v>
      </c>
      <c r="D367" s="3528" t="s">
        <v>34</v>
      </c>
      <c r="E367" s="4301" t="s">
        <v>1190</v>
      </c>
      <c r="F367" s="4457" t="s">
        <v>1300</v>
      </c>
      <c r="G367" s="4458"/>
      <c r="H367" s="3281" t="s">
        <v>631</v>
      </c>
      <c r="I367" s="4459" t="s">
        <v>61</v>
      </c>
      <c r="J367" s="4459" t="s">
        <v>1236</v>
      </c>
      <c r="K367" s="3315" t="s">
        <v>11</v>
      </c>
      <c r="L367" s="4569"/>
      <c r="M367" s="352">
        <v>45939</v>
      </c>
      <c r="N367" s="4534">
        <v>45939</v>
      </c>
      <c r="O367" s="4535">
        <v>45940</v>
      </c>
      <c r="P367" s="4534">
        <v>45940</v>
      </c>
      <c r="Q367" s="4535">
        <v>45941</v>
      </c>
      <c r="R367" s="4534">
        <v>45941</v>
      </c>
      <c r="S367" s="4535">
        <v>45941</v>
      </c>
      <c r="T367" s="4534">
        <v>45941</v>
      </c>
      <c r="U367" s="4536">
        <v>45945</v>
      </c>
      <c r="V367" s="4534">
        <v>45945</v>
      </c>
      <c r="W367" s="4464">
        <v>45947</v>
      </c>
      <c r="X367" s="4570">
        <v>45947</v>
      </c>
      <c r="Y367" s="4571">
        <v>45954</v>
      </c>
      <c r="Z367" s="4571">
        <v>45953</v>
      </c>
      <c r="AA367" s="4572"/>
      <c r="AB367" s="4571"/>
      <c r="AC367" s="251" t="s">
        <v>633</v>
      </c>
      <c r="AD367" s="4573"/>
      <c r="AE367" s="4574">
        <v>3</v>
      </c>
      <c r="AF367" s="363" t="str">
        <f t="shared" si="709"/>
        <v>4IE</v>
      </c>
      <c r="AG367" s="4575"/>
      <c r="AH367" s="4575"/>
      <c r="AI367" s="4575">
        <v>1</v>
      </c>
      <c r="AJ367" s="4575"/>
      <c r="AK367" s="4575"/>
      <c r="AL367" s="4575"/>
      <c r="AM367" s="4575"/>
      <c r="AN367" s="4575">
        <v>1</v>
      </c>
      <c r="AO367" s="4575">
        <v>1</v>
      </c>
      <c r="AP367" s="4576">
        <v>1</v>
      </c>
      <c r="AQ367" s="4575">
        <v>1</v>
      </c>
      <c r="AR367" s="4575">
        <v>1</v>
      </c>
      <c r="AS367" s="4575"/>
      <c r="AT367" s="4575"/>
      <c r="AU367" s="2843">
        <f t="shared" si="710"/>
        <v>2</v>
      </c>
      <c r="AV367" s="4008">
        <f t="shared" si="745"/>
        <v>1</v>
      </c>
      <c r="AW367" s="3920">
        <v>45916</v>
      </c>
      <c r="AX367" s="4038">
        <v>4163327</v>
      </c>
      <c r="AY367" s="2847">
        <v>45916</v>
      </c>
      <c r="AZ367" s="4043">
        <v>4163328</v>
      </c>
      <c r="BA367" s="3922">
        <v>45916</v>
      </c>
      <c r="BB367" s="3923">
        <v>4163329</v>
      </c>
      <c r="BC367" s="4199">
        <v>45916</v>
      </c>
      <c r="BD367" s="4200">
        <v>4163330</v>
      </c>
      <c r="BE367" s="4201">
        <v>45916</v>
      </c>
      <c r="BF367" s="4202">
        <v>4163331</v>
      </c>
      <c r="BG367" s="3920">
        <v>45916</v>
      </c>
      <c r="BH367" s="3923">
        <v>4163332</v>
      </c>
      <c r="BI367" s="154"/>
      <c r="BJ367" s="3675"/>
      <c r="BK367" s="4075" t="str">
        <f>IF($AE367=0,"　",VLOOKUP($AE367,ﾚｰｻﾞOP,57,0))</f>
        <v>-</v>
      </c>
      <c r="BL367" s="4093"/>
      <c r="BM367" s="4075" t="str">
        <f>IF($AE367=0,"　",VLOOKUP($AE367,ﾚｰｻﾞOP,58,0))</f>
        <v>-</v>
      </c>
      <c r="BN367" s="4093"/>
      <c r="BO367" s="4094" t="str">
        <f t="shared" si="762"/>
        <v>-</v>
      </c>
      <c r="BP367" s="4093"/>
      <c r="BQ367" s="4577" t="str">
        <f t="shared" si="754"/>
        <v>-</v>
      </c>
      <c r="BR367" s="4578"/>
      <c r="BS367" s="4577" t="str">
        <f t="shared" si="756"/>
        <v>-</v>
      </c>
      <c r="BT367" s="4578"/>
      <c r="BU367" s="4577" t="str">
        <f t="shared" si="757"/>
        <v>-</v>
      </c>
      <c r="BV367" s="4578"/>
      <c r="BW367" s="4577" t="str">
        <f t="shared" si="758"/>
        <v>-</v>
      </c>
      <c r="BX367" s="4579"/>
      <c r="BY367" s="4577" t="str">
        <f t="shared" si="759"/>
        <v>-</v>
      </c>
      <c r="BZ367" s="4578"/>
      <c r="CA367" s="4577" t="str">
        <f t="shared" si="760"/>
        <v>-</v>
      </c>
      <c r="CB367" s="4579"/>
      <c r="CC367" s="4577" t="str">
        <f t="shared" si="761"/>
        <v>-</v>
      </c>
      <c r="CD367" s="4579"/>
      <c r="CE367" s="2850" t="str">
        <f t="shared" si="763"/>
        <v>-</v>
      </c>
      <c r="CF367" s="2846"/>
      <c r="CG367" s="2855" t="str">
        <f t="shared" si="764"/>
        <v>-</v>
      </c>
      <c r="CH367" s="2851"/>
      <c r="CI367" s="2850" t="str">
        <f t="shared" si="723"/>
        <v>-</v>
      </c>
      <c r="CJ367" s="2846"/>
      <c r="CK367" s="2850" t="str">
        <f t="shared" si="724"/>
        <v>-</v>
      </c>
      <c r="CL367" s="2851"/>
      <c r="CM367" s="2850" t="str">
        <f t="shared" si="765"/>
        <v>-</v>
      </c>
      <c r="CN367" s="2851"/>
      <c r="CO367" s="2855" t="str">
        <f t="shared" si="726"/>
        <v>-</v>
      </c>
      <c r="CP367" s="2851"/>
      <c r="CQ367" s="2855" t="str">
        <f t="shared" si="727"/>
        <v>-</v>
      </c>
      <c r="CR367" s="2851"/>
      <c r="CS367" s="2850" t="str">
        <f t="shared" si="766"/>
        <v>-</v>
      </c>
      <c r="CT367" s="2851"/>
      <c r="CU367" s="2855"/>
      <c r="CV367" s="2851"/>
      <c r="CW367" s="2850" t="str">
        <f t="shared" si="767"/>
        <v>-</v>
      </c>
      <c r="CX367" s="2851"/>
      <c r="CY367" s="2855" t="str">
        <f t="shared" si="730"/>
        <v>-</v>
      </c>
      <c r="CZ367" s="2851"/>
      <c r="DA367" s="2850" t="str">
        <f t="shared" si="768"/>
        <v>-</v>
      </c>
      <c r="DB367" s="2846"/>
      <c r="DC367" s="2855" t="str">
        <f t="shared" si="732"/>
        <v>-</v>
      </c>
      <c r="DD367" s="2851"/>
      <c r="DE367" s="2856">
        <f>IF(AG367=1,1,0)</f>
        <v>0</v>
      </c>
      <c r="DF367" s="2857"/>
      <c r="DG367" s="818">
        <f t="shared" si="755"/>
        <v>0</v>
      </c>
      <c r="DH367" s="2858"/>
      <c r="DI367" s="2850">
        <f t="shared" si="770"/>
        <v>0</v>
      </c>
      <c r="DJ367" s="2857"/>
      <c r="DK367" s="3981">
        <v>45833</v>
      </c>
      <c r="DL367" s="4040">
        <v>4163231</v>
      </c>
      <c r="DM367" s="2856">
        <f t="shared" si="771"/>
        <v>0</v>
      </c>
      <c r="DN367" s="2857"/>
      <c r="DO367" s="2855">
        <f t="shared" si="734"/>
        <v>0</v>
      </c>
      <c r="DP367" s="2858"/>
      <c r="DQ367" s="2855">
        <f t="shared" si="735"/>
        <v>0</v>
      </c>
      <c r="DR367" s="2857"/>
      <c r="DS367" s="2855">
        <f t="shared" si="736"/>
        <v>0</v>
      </c>
      <c r="DT367" s="2858"/>
      <c r="DU367" s="2855">
        <f t="shared" si="737"/>
        <v>0</v>
      </c>
      <c r="DV367" s="2857"/>
      <c r="DW367" s="4139">
        <v>45847</v>
      </c>
      <c r="DX367" s="2789">
        <v>4163257</v>
      </c>
      <c r="DY367" s="4447">
        <v>45798</v>
      </c>
      <c r="DZ367" s="4245">
        <v>4163195</v>
      </c>
      <c r="EA367" s="4320">
        <v>45889</v>
      </c>
      <c r="EB367" s="4321">
        <v>4163308</v>
      </c>
      <c r="EC367" s="820">
        <v>45916</v>
      </c>
      <c r="ED367" s="4472">
        <v>4163336</v>
      </c>
      <c r="EE367" s="822">
        <v>45904</v>
      </c>
      <c r="EF367" s="4322">
        <v>4063361</v>
      </c>
      <c r="EG367" s="273"/>
      <c r="EH367" s="274"/>
      <c r="EI367" s="275"/>
      <c r="EJ367" s="276"/>
      <c r="EK367" s="275"/>
      <c r="EL367" s="277"/>
      <c r="EM367" s="829" t="str">
        <f t="shared" si="769"/>
        <v xml:space="preserve"> </v>
      </c>
      <c r="EN367" s="4449"/>
      <c r="EO367" s="4452">
        <f t="shared" si="740"/>
        <v>0</v>
      </c>
      <c r="EP367" s="4450"/>
      <c r="ER367" s="4580"/>
      <c r="ET367" s="2850" t="str">
        <f>IF($AE367=0,"　",VLOOKUP($AE367,ﾚｰｻﾞOP,60,0))</f>
        <v>-</v>
      </c>
      <c r="EU367" s="2857"/>
      <c r="EV367" s="2850" t="str">
        <f>IF($AE367=0,"　",VLOOKUP($AE367,ﾚｰｻﾞOP,60,0))</f>
        <v>-</v>
      </c>
      <c r="EW367" s="2857"/>
      <c r="EX367" s="2850"/>
      <c r="EY367" s="2851"/>
      <c r="EZ367" s="2850"/>
      <c r="FA367" s="2851"/>
      <c r="FB367" s="2850"/>
      <c r="FC367" s="2851"/>
      <c r="FD367" s="2850"/>
      <c r="FE367" s="2851"/>
      <c r="FF367" s="2855"/>
      <c r="FG367" s="2851"/>
      <c r="FH367" s="2850"/>
      <c r="FI367" s="2851"/>
      <c r="FJ367" s="154" t="str">
        <f>IF($AE367=0,"　",VLOOKUP($AE367,ﾚｰｻﾞOP,67,0))</f>
        <v>-</v>
      </c>
      <c r="FK367" s="2857"/>
      <c r="FL367" s="155" t="str">
        <f t="shared" si="707"/>
        <v>-</v>
      </c>
      <c r="FM367" s="2846"/>
      <c r="FN367" s="2850"/>
      <c r="FO367" s="2851"/>
      <c r="FP367" s="2850"/>
      <c r="FQ367" s="2851"/>
      <c r="FS367" s="4577"/>
      <c r="FT367" s="4579"/>
    </row>
    <row r="368" spans="1:176" ht="18.600000000000001" customHeight="1">
      <c r="A368" s="228">
        <f t="shared" si="752"/>
        <v>358</v>
      </c>
      <c r="B368" s="343" t="str">
        <f t="shared" si="708"/>
        <v>4IE</v>
      </c>
      <c r="C368" s="4456">
        <v>45962</v>
      </c>
      <c r="D368" s="1581" t="s">
        <v>623</v>
      </c>
      <c r="E368" s="1582">
        <v>62510063</v>
      </c>
      <c r="F368" s="4581" t="s">
        <v>1468</v>
      </c>
      <c r="G368" s="4582"/>
      <c r="H368" s="3281" t="s">
        <v>631</v>
      </c>
      <c r="I368" s="4494" t="s">
        <v>61</v>
      </c>
      <c r="J368" s="4583" t="s">
        <v>1425</v>
      </c>
      <c r="K368" s="1789" t="s">
        <v>97</v>
      </c>
      <c r="L368" s="4584"/>
      <c r="M368" s="352">
        <v>45940</v>
      </c>
      <c r="N368" s="4585">
        <v>45939</v>
      </c>
      <c r="O368" s="4586">
        <v>45941</v>
      </c>
      <c r="P368" s="4585">
        <v>45940</v>
      </c>
      <c r="Q368" s="4586">
        <v>45944</v>
      </c>
      <c r="R368" s="4585">
        <v>45945</v>
      </c>
      <c r="S368" s="4586">
        <v>45944</v>
      </c>
      <c r="T368" s="4585">
        <v>45944</v>
      </c>
      <c r="U368" s="4587">
        <v>45946</v>
      </c>
      <c r="V368" s="4585">
        <v>45946</v>
      </c>
      <c r="W368" s="4588">
        <v>45948</v>
      </c>
      <c r="X368" s="4589">
        <v>45947</v>
      </c>
      <c r="Y368" s="4590">
        <v>45954</v>
      </c>
      <c r="Z368" s="4591"/>
      <c r="AA368" s="4503">
        <v>45953</v>
      </c>
      <c r="AB368" s="4504">
        <v>45954</v>
      </c>
      <c r="AC368" s="4592"/>
      <c r="AD368" s="4593"/>
      <c r="AE368" s="4594">
        <v>19</v>
      </c>
      <c r="AF368" s="363" t="str">
        <f t="shared" si="709"/>
        <v>4IE</v>
      </c>
      <c r="AG368" s="4595"/>
      <c r="AH368" s="4595"/>
      <c r="AI368" s="4595"/>
      <c r="AJ368" s="4595"/>
      <c r="AK368" s="4595"/>
      <c r="AL368" s="4595"/>
      <c r="AM368" s="4595"/>
      <c r="AN368" s="4595">
        <v>1</v>
      </c>
      <c r="AO368" s="4595"/>
      <c r="AP368" s="4596">
        <v>1</v>
      </c>
      <c r="AQ368" s="4595">
        <v>1</v>
      </c>
      <c r="AR368" s="4595">
        <v>1</v>
      </c>
      <c r="AS368" s="4595"/>
      <c r="AT368" s="4595"/>
      <c r="AU368" s="2843">
        <f t="shared" si="710"/>
        <v>0</v>
      </c>
      <c r="AV368" s="4008">
        <f t="shared" si="745"/>
        <v>1</v>
      </c>
      <c r="AW368" s="3920">
        <v>45916</v>
      </c>
      <c r="AX368" s="4038">
        <v>4163327</v>
      </c>
      <c r="AY368" s="2847">
        <v>45916</v>
      </c>
      <c r="AZ368" s="4043">
        <v>4163328</v>
      </c>
      <c r="BA368" s="3922">
        <v>45916</v>
      </c>
      <c r="BB368" s="3923">
        <v>4163329</v>
      </c>
      <c r="BC368" s="4597" t="str">
        <f>IF($AE368=0,"　",VLOOKUP($AE368,ﾚｰｻﾞOP,8,0))</f>
        <v>-</v>
      </c>
      <c r="BD368" s="4598"/>
      <c r="BE368" s="4599" t="str">
        <f>IF($AE368=0,"　",VLOOKUP($AE368,ﾚｰｻﾞOP,9,0))</f>
        <v>-</v>
      </c>
      <c r="BF368" s="4600"/>
      <c r="BG368" s="3920">
        <v>45916</v>
      </c>
      <c r="BH368" s="3923">
        <v>4163332</v>
      </c>
      <c r="BI368" s="4601">
        <v>45875</v>
      </c>
      <c r="BJ368" s="4037">
        <v>4163295</v>
      </c>
      <c r="BK368" s="4075">
        <v>45819</v>
      </c>
      <c r="BL368" s="4093">
        <v>4163198</v>
      </c>
      <c r="BM368" s="4075">
        <v>45819</v>
      </c>
      <c r="BN368" s="4093">
        <v>4163199</v>
      </c>
      <c r="BO368" s="4094" t="str">
        <f t="shared" si="762"/>
        <v>-</v>
      </c>
      <c r="BP368" s="4093"/>
      <c r="BQ368" s="4602" t="str">
        <f t="shared" si="754"/>
        <v>-</v>
      </c>
      <c r="BR368" s="4598"/>
      <c r="BS368" s="4602" t="str">
        <f t="shared" si="756"/>
        <v>-</v>
      </c>
      <c r="BT368" s="4598"/>
      <c r="BU368" s="4602" t="str">
        <f t="shared" si="757"/>
        <v>-</v>
      </c>
      <c r="BV368" s="4598"/>
      <c r="BW368" s="4602" t="str">
        <f t="shared" si="758"/>
        <v>-</v>
      </c>
      <c r="BX368" s="4600"/>
      <c r="BY368" s="4602" t="str">
        <f t="shared" si="759"/>
        <v>-</v>
      </c>
      <c r="BZ368" s="4598"/>
      <c r="CA368" s="4602" t="str">
        <f t="shared" si="760"/>
        <v>-</v>
      </c>
      <c r="CB368" s="4600"/>
      <c r="CC368" s="4602" t="str">
        <f t="shared" si="761"/>
        <v>-</v>
      </c>
      <c r="CD368" s="4600"/>
      <c r="CE368" s="2850" t="str">
        <f t="shared" si="763"/>
        <v>-</v>
      </c>
      <c r="CF368" s="2846"/>
      <c r="CG368" s="2855" t="str">
        <f t="shared" si="764"/>
        <v>-</v>
      </c>
      <c r="CH368" s="2851"/>
      <c r="CI368" s="2850" t="str">
        <f t="shared" si="723"/>
        <v>-</v>
      </c>
      <c r="CJ368" s="2846"/>
      <c r="CK368" s="2850" t="str">
        <f t="shared" si="724"/>
        <v>-</v>
      </c>
      <c r="CL368" s="2851"/>
      <c r="CM368" s="2850" t="str">
        <f t="shared" si="765"/>
        <v>-</v>
      </c>
      <c r="CN368" s="2851"/>
      <c r="CO368" s="2855" t="str">
        <f t="shared" si="726"/>
        <v>-</v>
      </c>
      <c r="CP368" s="2851"/>
      <c r="CQ368" s="2855" t="str">
        <f t="shared" si="727"/>
        <v>-</v>
      </c>
      <c r="CR368" s="2851"/>
      <c r="CS368" s="2850" t="str">
        <f t="shared" si="766"/>
        <v>-</v>
      </c>
      <c r="CT368" s="2851"/>
      <c r="CU368" s="2855"/>
      <c r="CV368" s="2851"/>
      <c r="CW368" s="2850" t="str">
        <f t="shared" si="767"/>
        <v>-</v>
      </c>
      <c r="CX368" s="2851"/>
      <c r="CY368" s="2855" t="str">
        <f t="shared" si="730"/>
        <v>-</v>
      </c>
      <c r="CZ368" s="2851"/>
      <c r="DA368" s="2850" t="str">
        <f t="shared" si="768"/>
        <v>-</v>
      </c>
      <c r="DB368" s="2846"/>
      <c r="DC368" s="2855" t="str">
        <f t="shared" si="732"/>
        <v>-</v>
      </c>
      <c r="DD368" s="2851"/>
      <c r="DE368" s="2856">
        <f>IF(AG368=1,1,0)</f>
        <v>0</v>
      </c>
      <c r="DF368" s="2857"/>
      <c r="DG368" s="818">
        <f t="shared" si="755"/>
        <v>0</v>
      </c>
      <c r="DH368" s="2858"/>
      <c r="DI368" s="2850">
        <f t="shared" si="770"/>
        <v>0</v>
      </c>
      <c r="DJ368" s="2857"/>
      <c r="DK368" s="2856">
        <f>IF(AU368=2,1,0)</f>
        <v>0</v>
      </c>
      <c r="DL368" s="2857"/>
      <c r="DM368" s="2856">
        <f t="shared" si="771"/>
        <v>0</v>
      </c>
      <c r="DN368" s="2857"/>
      <c r="DO368" s="2855">
        <f t="shared" si="734"/>
        <v>0</v>
      </c>
      <c r="DP368" s="2858"/>
      <c r="DQ368" s="2855">
        <f t="shared" si="735"/>
        <v>0</v>
      </c>
      <c r="DR368" s="2857"/>
      <c r="DS368" s="2855">
        <f t="shared" si="736"/>
        <v>0</v>
      </c>
      <c r="DT368" s="2858"/>
      <c r="DU368" s="2855">
        <f t="shared" si="737"/>
        <v>0</v>
      </c>
      <c r="DV368" s="2857"/>
      <c r="DW368" s="4445">
        <v>45847</v>
      </c>
      <c r="DX368" s="2789">
        <v>4163257</v>
      </c>
      <c r="DY368" s="4447">
        <f t="shared" ref="DY368:DY400" si="772">IF(AO368=1,1,0)</f>
        <v>0</v>
      </c>
      <c r="DZ368" s="4450"/>
      <c r="EA368" s="4447">
        <v>45889</v>
      </c>
      <c r="EB368" s="4321">
        <v>4163308</v>
      </c>
      <c r="EC368" s="820">
        <v>45916</v>
      </c>
      <c r="ED368" s="4472">
        <v>4163336</v>
      </c>
      <c r="EE368" s="822">
        <v>45904</v>
      </c>
      <c r="EF368" s="4322">
        <v>4063361</v>
      </c>
      <c r="EG368" s="273"/>
      <c r="EH368" s="274"/>
      <c r="EI368" s="275"/>
      <c r="EJ368" s="276"/>
      <c r="EK368" s="275"/>
      <c r="EL368" s="277"/>
      <c r="EM368" s="829" t="str">
        <f t="shared" si="769"/>
        <v xml:space="preserve"> </v>
      </c>
      <c r="EN368" s="4449"/>
      <c r="EO368" s="4452">
        <f t="shared" si="740"/>
        <v>0</v>
      </c>
      <c r="EP368" s="4450"/>
      <c r="ER368" s="4603"/>
      <c r="ET368" s="2850" t="str">
        <f>IF($AE368=0,"　",VLOOKUP($AE368,ﾚｰｻﾞOP,60,0))</f>
        <v>-</v>
      </c>
      <c r="EU368" s="2857"/>
      <c r="EV368" s="2850" t="str">
        <f>IF($AE368=0,"　",VLOOKUP($AE368,ﾚｰｻﾞOP,60,0))</f>
        <v>-</v>
      </c>
      <c r="EW368" s="2857"/>
      <c r="EX368" s="2850"/>
      <c r="EY368" s="2851"/>
      <c r="EZ368" s="2850"/>
      <c r="FA368" s="2851"/>
      <c r="FB368" s="2850"/>
      <c r="FC368" s="2851"/>
      <c r="FD368" s="2850"/>
      <c r="FE368" s="2851"/>
      <c r="FF368" s="2855"/>
      <c r="FG368" s="2851"/>
      <c r="FH368" s="2850"/>
      <c r="FI368" s="2851"/>
      <c r="FJ368" s="154" t="str">
        <f>IF($AE368=0,"　",VLOOKUP($AE368,ﾚｰｻﾞOP,67,0))</f>
        <v>-</v>
      </c>
      <c r="FK368" s="2857"/>
      <c r="FL368" s="155" t="str">
        <f t="shared" si="707"/>
        <v>-</v>
      </c>
      <c r="FM368" s="2846"/>
      <c r="FN368" s="2850"/>
      <c r="FO368" s="2851"/>
      <c r="FP368" s="2850"/>
      <c r="FQ368" s="2851"/>
      <c r="FS368" s="4599"/>
      <c r="FT368" s="4604"/>
    </row>
    <row r="369" spans="1:176" ht="18.600000000000001" customHeight="1">
      <c r="A369" s="228">
        <f t="shared" si="752"/>
        <v>359</v>
      </c>
      <c r="B369" s="343" t="str">
        <f t="shared" si="708"/>
        <v>4IE</v>
      </c>
      <c r="C369" s="4456">
        <v>45962</v>
      </c>
      <c r="D369" s="4098" t="s">
        <v>990</v>
      </c>
      <c r="E369" s="4429" t="s">
        <v>1191</v>
      </c>
      <c r="F369" s="4457" t="s">
        <v>1327</v>
      </c>
      <c r="G369" s="4458"/>
      <c r="H369" s="3281" t="s">
        <v>629</v>
      </c>
      <c r="I369" s="4459" t="s">
        <v>992</v>
      </c>
      <c r="J369" s="4459" t="s">
        <v>21</v>
      </c>
      <c r="K369" s="3315" t="s">
        <v>11</v>
      </c>
      <c r="L369" s="4605"/>
      <c r="M369" s="352">
        <v>45940</v>
      </c>
      <c r="N369" s="4585"/>
      <c r="O369" s="4586">
        <v>45941</v>
      </c>
      <c r="P369" s="4585">
        <v>45941</v>
      </c>
      <c r="Q369" s="4586">
        <v>45944</v>
      </c>
      <c r="R369" s="4585">
        <v>45945</v>
      </c>
      <c r="S369" s="4586">
        <v>45944</v>
      </c>
      <c r="T369" s="4585">
        <v>45958</v>
      </c>
      <c r="U369" s="4587">
        <v>45946</v>
      </c>
      <c r="V369" s="4585">
        <v>45959</v>
      </c>
      <c r="W369" s="4588">
        <v>45948</v>
      </c>
      <c r="X369" s="4606">
        <v>45960</v>
      </c>
      <c r="Y369" s="4607">
        <v>45955</v>
      </c>
      <c r="Z369" s="4608">
        <v>45960</v>
      </c>
      <c r="AA369" s="4609"/>
      <c r="AB369" s="4607"/>
      <c r="AC369" s="4610"/>
      <c r="AD369" s="4611"/>
      <c r="AE369" s="4156">
        <v>25</v>
      </c>
      <c r="AF369" s="363" t="str">
        <f t="shared" si="709"/>
        <v>4IE</v>
      </c>
      <c r="AG369" s="4612"/>
      <c r="AH369" s="4612"/>
      <c r="AI369" s="4612"/>
      <c r="AJ369" s="4612"/>
      <c r="AK369" s="4612"/>
      <c r="AL369" s="4612"/>
      <c r="AM369" s="4612"/>
      <c r="AN369" s="4612"/>
      <c r="AO369" s="4612"/>
      <c r="AP369" s="4613"/>
      <c r="AQ369" s="4612"/>
      <c r="AR369" s="4612"/>
      <c r="AS369" s="4612"/>
      <c r="AT369" s="4612"/>
      <c r="AU369" s="2843">
        <f t="shared" si="710"/>
        <v>0</v>
      </c>
      <c r="AV369" s="4008">
        <f t="shared" si="745"/>
        <v>0</v>
      </c>
      <c r="AW369" s="4562" t="str">
        <f>IF($AE369=0,"　",VLOOKUP($AE369,ﾚｰｻﾞOP,5,0))</f>
        <v>-</v>
      </c>
      <c r="AX369" s="4038"/>
      <c r="AY369" s="2847" t="str">
        <f>IF($AE369=0,"　",VLOOKUP($AE369,ﾚｰｻﾞOP,6,0))</f>
        <v>-</v>
      </c>
      <c r="AZ369" s="4563"/>
      <c r="BA369" s="4564" t="str">
        <f>IF($AE369=0,"　",VLOOKUP($AE369,ﾚｰｻﾞOP,7,0))</f>
        <v>-</v>
      </c>
      <c r="BB369" s="4563"/>
      <c r="BC369" s="4562" t="str">
        <f>IF($AE369=0,"　",VLOOKUP($AE369,ﾚｰｻﾞOP,8,0))</f>
        <v>-</v>
      </c>
      <c r="BD369" s="4565"/>
      <c r="BE369" s="4564" t="str">
        <f>IF($AE369=0,"　",VLOOKUP($AE369,ﾚｰｻﾞOP,9,0))</f>
        <v>-</v>
      </c>
      <c r="BF369" s="4563"/>
      <c r="BG369" s="4562" t="str">
        <f>IF($AE369=0,"　",VLOOKUP($AE369,ﾚｰｻﾞOP,10,0))</f>
        <v>-</v>
      </c>
      <c r="BH369" s="4563"/>
      <c r="BI369" s="4564" t="str">
        <f>IF($AE369=0,"　",VLOOKUP($AE369,ﾚｰｻﾞOP,11,0))</f>
        <v>-</v>
      </c>
      <c r="BJ369" s="4563"/>
      <c r="BK369" s="4075" t="str">
        <f t="shared" ref="BK369:BK381" si="773">IF($AE369=0,"　",VLOOKUP($AE369,ﾚｰｻﾞOP,57,0))</f>
        <v>-</v>
      </c>
      <c r="BL369" s="4093"/>
      <c r="BM369" s="4075" t="str">
        <f t="shared" ref="BM369:BM381" si="774">IF($AE369=0,"　",VLOOKUP($AE369,ﾚｰｻﾞOP,58,0))</f>
        <v>-</v>
      </c>
      <c r="BN369" s="4093"/>
      <c r="BO369" s="4094" t="str">
        <f t="shared" si="762"/>
        <v>-</v>
      </c>
      <c r="BP369" s="4093"/>
      <c r="BQ369" s="4564" t="str">
        <f t="shared" si="754"/>
        <v>-</v>
      </c>
      <c r="BR369" s="4565"/>
      <c r="BS369" s="4564" t="str">
        <f t="shared" si="756"/>
        <v>-</v>
      </c>
      <c r="BT369" s="4565"/>
      <c r="BU369" s="4564" t="str">
        <f t="shared" si="757"/>
        <v>-</v>
      </c>
      <c r="BV369" s="4565"/>
      <c r="BW369" s="4564" t="str">
        <f t="shared" si="758"/>
        <v>-</v>
      </c>
      <c r="BX369" s="4563"/>
      <c r="BY369" s="4564" t="str">
        <f t="shared" si="759"/>
        <v>-</v>
      </c>
      <c r="BZ369" s="4565"/>
      <c r="CA369" s="4564" t="str">
        <f t="shared" si="760"/>
        <v>-</v>
      </c>
      <c r="CB369" s="4563"/>
      <c r="CC369" s="4564" t="str">
        <f t="shared" si="761"/>
        <v>-</v>
      </c>
      <c r="CD369" s="4563"/>
      <c r="CE369" s="2850" t="str">
        <f t="shared" si="763"/>
        <v>-</v>
      </c>
      <c r="CF369" s="2846"/>
      <c r="CG369" s="2855" t="str">
        <f t="shared" si="764"/>
        <v>-</v>
      </c>
      <c r="CH369" s="2851"/>
      <c r="CI369" s="2850" t="str">
        <f t="shared" si="723"/>
        <v>-</v>
      </c>
      <c r="CJ369" s="2846"/>
      <c r="CK369" s="2850" t="str">
        <f t="shared" si="724"/>
        <v>-</v>
      </c>
      <c r="CL369" s="2851"/>
      <c r="CM369" s="2850" t="str">
        <f t="shared" si="765"/>
        <v>-</v>
      </c>
      <c r="CN369" s="2851"/>
      <c r="CO369" s="2855" t="str">
        <f t="shared" si="726"/>
        <v>-</v>
      </c>
      <c r="CP369" s="2851"/>
      <c r="CQ369" s="2855" t="str">
        <f t="shared" si="727"/>
        <v>-</v>
      </c>
      <c r="CR369" s="2851"/>
      <c r="CS369" s="2850" t="str">
        <f t="shared" si="766"/>
        <v>-</v>
      </c>
      <c r="CT369" s="2851"/>
      <c r="CU369" s="2855"/>
      <c r="CV369" s="2851"/>
      <c r="CW369" s="2850" t="str">
        <f t="shared" si="767"/>
        <v>-</v>
      </c>
      <c r="CX369" s="2851"/>
      <c r="CY369" s="2855" t="str">
        <f t="shared" si="730"/>
        <v>-</v>
      </c>
      <c r="CZ369" s="2851"/>
      <c r="DA369" s="2850" t="str">
        <f t="shared" si="768"/>
        <v>-</v>
      </c>
      <c r="DB369" s="2846"/>
      <c r="DC369" s="2855" t="str">
        <f t="shared" si="732"/>
        <v>-</v>
      </c>
      <c r="DD369" s="2851"/>
      <c r="DE369" s="2856">
        <f>IF(AG369=1,1,0)</f>
        <v>0</v>
      </c>
      <c r="DF369" s="2857"/>
      <c r="DG369" s="818">
        <f t="shared" si="755"/>
        <v>0</v>
      </c>
      <c r="DH369" s="2858"/>
      <c r="DI369" s="2850">
        <f t="shared" si="770"/>
        <v>0</v>
      </c>
      <c r="DJ369" s="2857"/>
      <c r="DK369" s="2856">
        <f>IF(AU369=2,1,0)</f>
        <v>0</v>
      </c>
      <c r="DL369" s="2857"/>
      <c r="DM369" s="2856">
        <f t="shared" si="771"/>
        <v>0</v>
      </c>
      <c r="DN369" s="2857"/>
      <c r="DO369" s="2855">
        <f t="shared" si="734"/>
        <v>0</v>
      </c>
      <c r="DP369" s="2858"/>
      <c r="DQ369" s="2855">
        <f t="shared" si="735"/>
        <v>0</v>
      </c>
      <c r="DR369" s="2857"/>
      <c r="DS369" s="2855">
        <f t="shared" si="736"/>
        <v>0</v>
      </c>
      <c r="DT369" s="2858"/>
      <c r="DU369" s="2855">
        <f t="shared" si="737"/>
        <v>0</v>
      </c>
      <c r="DV369" s="2857"/>
      <c r="DW369" s="4445">
        <f>IF(AN369=1,1,0)</f>
        <v>0</v>
      </c>
      <c r="DX369" s="4449"/>
      <c r="DY369" s="4447">
        <f t="shared" si="772"/>
        <v>0</v>
      </c>
      <c r="DZ369" s="4450"/>
      <c r="EA369" s="4447">
        <f>IF(AP369=1,1,0)</f>
        <v>0</v>
      </c>
      <c r="EB369" s="4321"/>
      <c r="EC369" s="820">
        <f>IF(AQ369=1,1,0)</f>
        <v>0</v>
      </c>
      <c r="ED369" s="4451"/>
      <c r="EE369" s="822">
        <f>IF(AV369=0,0,1)</f>
        <v>0</v>
      </c>
      <c r="EF369" s="4322"/>
      <c r="EG369" s="273"/>
      <c r="EH369" s="274"/>
      <c r="EI369" s="275"/>
      <c r="EJ369" s="276"/>
      <c r="EK369" s="275"/>
      <c r="EL369" s="277"/>
      <c r="EM369" s="829" t="str">
        <f t="shared" si="769"/>
        <v xml:space="preserve"> </v>
      </c>
      <c r="EN369" s="4449"/>
      <c r="EO369" s="4452">
        <f t="shared" si="740"/>
        <v>0</v>
      </c>
      <c r="EP369" s="4450"/>
      <c r="ER369" s="4614"/>
      <c r="ET369" s="2850">
        <v>45937</v>
      </c>
      <c r="EU369" s="2857">
        <v>4163302</v>
      </c>
      <c r="EV369" s="2850">
        <v>45937</v>
      </c>
      <c r="EW369" s="2857">
        <v>4163304</v>
      </c>
      <c r="EX369" s="2850"/>
      <c r="EY369" s="2851"/>
      <c r="EZ369" s="2850">
        <v>45805</v>
      </c>
      <c r="FA369" s="4385">
        <v>4163184</v>
      </c>
      <c r="FB369" s="2850">
        <v>45805</v>
      </c>
      <c r="FC369" s="2426">
        <v>4163185</v>
      </c>
      <c r="FD369" s="2850"/>
      <c r="FE369" s="2851"/>
      <c r="FF369" s="2855"/>
      <c r="FG369" s="2851"/>
      <c r="FH369" s="2850"/>
      <c r="FI369" s="2851"/>
      <c r="FJ369" s="154">
        <v>45903</v>
      </c>
      <c r="FK369" s="2587">
        <v>4163286</v>
      </c>
      <c r="FL369" s="155">
        <f t="shared" si="707"/>
        <v>1</v>
      </c>
      <c r="FM369" s="2846"/>
      <c r="FN369" s="2850"/>
      <c r="FO369" s="2851"/>
      <c r="FP369" s="2850">
        <v>1</v>
      </c>
      <c r="FQ369" s="2851"/>
      <c r="FS369" s="4564"/>
      <c r="FT369" s="4563"/>
    </row>
    <row r="370" spans="1:176" ht="18.600000000000001" customHeight="1">
      <c r="A370" s="228">
        <f t="shared" si="752"/>
        <v>360</v>
      </c>
      <c r="B370" s="343" t="str">
        <f t="shared" si="708"/>
        <v>4IE</v>
      </c>
      <c r="C370" s="4615">
        <v>45962</v>
      </c>
      <c r="D370" s="4098" t="s">
        <v>1024</v>
      </c>
      <c r="E370" s="4429" t="s">
        <v>1180</v>
      </c>
      <c r="F370" s="4616" t="s">
        <v>1328</v>
      </c>
      <c r="G370" s="4617"/>
      <c r="H370" s="3281" t="s">
        <v>630</v>
      </c>
      <c r="I370" s="4618" t="s">
        <v>1118</v>
      </c>
      <c r="J370" s="4618" t="s">
        <v>622</v>
      </c>
      <c r="K370" s="3315" t="s">
        <v>11</v>
      </c>
      <c r="L370" s="4619"/>
      <c r="M370" s="352">
        <v>45941</v>
      </c>
      <c r="N370" s="4620"/>
      <c r="O370" s="4621">
        <v>45944</v>
      </c>
      <c r="P370" s="4620">
        <v>45941</v>
      </c>
      <c r="Q370" s="4621">
        <v>45945</v>
      </c>
      <c r="R370" s="4620">
        <v>45946</v>
      </c>
      <c r="S370" s="4621">
        <v>45945</v>
      </c>
      <c r="T370" s="4620">
        <v>45958</v>
      </c>
      <c r="U370" s="4622">
        <v>45947</v>
      </c>
      <c r="V370" s="4620">
        <v>45960</v>
      </c>
      <c r="W370" s="4623">
        <v>45951</v>
      </c>
      <c r="X370" s="4624">
        <v>45960</v>
      </c>
      <c r="Y370" s="4607">
        <v>45958</v>
      </c>
      <c r="Z370" s="4625">
        <v>45961</v>
      </c>
      <c r="AA370" s="4626"/>
      <c r="AB370" s="4627"/>
      <c r="AC370" s="4628"/>
      <c r="AD370" s="4629"/>
      <c r="AE370" s="4156">
        <v>25</v>
      </c>
      <c r="AF370" s="363" t="str">
        <f t="shared" si="709"/>
        <v>4IE</v>
      </c>
      <c r="AG370" s="4630"/>
      <c r="AH370" s="4630"/>
      <c r="AI370" s="4630"/>
      <c r="AJ370" s="4630"/>
      <c r="AK370" s="4630"/>
      <c r="AL370" s="4630"/>
      <c r="AM370" s="4630"/>
      <c r="AN370" s="4630"/>
      <c r="AO370" s="4630"/>
      <c r="AP370" s="4631"/>
      <c r="AQ370" s="4630"/>
      <c r="AR370" s="4630"/>
      <c r="AS370" s="4630"/>
      <c r="AT370" s="4630"/>
      <c r="AU370" s="2843">
        <f t="shared" si="710"/>
        <v>0</v>
      </c>
      <c r="AV370" s="4008">
        <f t="shared" si="745"/>
        <v>0</v>
      </c>
      <c r="AW370" s="4632" t="str">
        <f>IF($AE370=0,"　",VLOOKUP($AE370,ﾚｰｻﾞOP,5,0))</f>
        <v>-</v>
      </c>
      <c r="AX370" s="4633"/>
      <c r="AY370" s="2847" t="str">
        <f>IF($AE370=0,"　",VLOOKUP($AE370,ﾚｰｻﾞOP,6,0))</f>
        <v>-</v>
      </c>
      <c r="AZ370" s="4634"/>
      <c r="BA370" s="4635" t="str">
        <f>IF($AE370=0,"　",VLOOKUP($AE370,ﾚｰｻﾞOP,7,0))</f>
        <v>-</v>
      </c>
      <c r="BB370" s="4634"/>
      <c r="BC370" s="4632" t="str">
        <f>IF($AE370=0,"　",VLOOKUP($AE370,ﾚｰｻﾞOP,8,0))</f>
        <v>-</v>
      </c>
      <c r="BD370" s="4633"/>
      <c r="BE370" s="4635" t="str">
        <f>IF($AE370=0,"　",VLOOKUP($AE370,ﾚｰｻﾞOP,9,0))</f>
        <v>-</v>
      </c>
      <c r="BF370" s="4634"/>
      <c r="BG370" s="4632" t="str">
        <f>IF($AE370=0,"　",VLOOKUP($AE370,ﾚｰｻﾞOP,10,0))</f>
        <v>-</v>
      </c>
      <c r="BH370" s="4634"/>
      <c r="BI370" s="4635" t="str">
        <f>IF($AE370=0,"　",VLOOKUP($AE370,ﾚｰｻﾞOP,11,0))</f>
        <v>-</v>
      </c>
      <c r="BJ370" s="4634"/>
      <c r="BK370" s="4075" t="str">
        <f t="shared" si="773"/>
        <v>-</v>
      </c>
      <c r="BL370" s="4093"/>
      <c r="BM370" s="4075" t="str">
        <f t="shared" si="774"/>
        <v>-</v>
      </c>
      <c r="BN370" s="4093"/>
      <c r="BO370" s="4094" t="str">
        <f t="shared" si="762"/>
        <v>-</v>
      </c>
      <c r="BP370" s="4093"/>
      <c r="BQ370" s="4635" t="str">
        <f t="shared" si="754"/>
        <v>-</v>
      </c>
      <c r="BR370" s="4633"/>
      <c r="BS370" s="4635" t="str">
        <f t="shared" si="756"/>
        <v>-</v>
      </c>
      <c r="BT370" s="4633"/>
      <c r="BU370" s="4635" t="str">
        <f t="shared" si="757"/>
        <v>-</v>
      </c>
      <c r="BV370" s="4633"/>
      <c r="BW370" s="4635" t="str">
        <f t="shared" si="758"/>
        <v>-</v>
      </c>
      <c r="BX370" s="4634"/>
      <c r="BY370" s="4635" t="str">
        <f t="shared" si="759"/>
        <v>-</v>
      </c>
      <c r="BZ370" s="4633"/>
      <c r="CA370" s="4635" t="str">
        <f t="shared" si="760"/>
        <v>-</v>
      </c>
      <c r="CB370" s="4634"/>
      <c r="CC370" s="4635" t="str">
        <f t="shared" si="761"/>
        <v>-</v>
      </c>
      <c r="CD370" s="4634"/>
      <c r="CE370" s="2850" t="str">
        <f t="shared" si="763"/>
        <v>-</v>
      </c>
      <c r="CF370" s="2846"/>
      <c r="CG370" s="2855" t="str">
        <f t="shared" si="764"/>
        <v>-</v>
      </c>
      <c r="CH370" s="2851"/>
      <c r="CI370" s="2850" t="str">
        <f t="shared" si="723"/>
        <v>-</v>
      </c>
      <c r="CJ370" s="2846"/>
      <c r="CK370" s="2850" t="str">
        <f t="shared" si="724"/>
        <v>-</v>
      </c>
      <c r="CL370" s="2851"/>
      <c r="CM370" s="2850" t="str">
        <f t="shared" si="765"/>
        <v>-</v>
      </c>
      <c r="CN370" s="2851"/>
      <c r="CO370" s="2855" t="str">
        <f t="shared" si="726"/>
        <v>-</v>
      </c>
      <c r="CP370" s="2851"/>
      <c r="CQ370" s="2855" t="str">
        <f t="shared" si="727"/>
        <v>-</v>
      </c>
      <c r="CR370" s="2851"/>
      <c r="CS370" s="2850" t="str">
        <f t="shared" si="766"/>
        <v>-</v>
      </c>
      <c r="CT370" s="2851"/>
      <c r="CU370" s="2855"/>
      <c r="CV370" s="2851"/>
      <c r="CW370" s="2850" t="str">
        <f t="shared" si="767"/>
        <v>-</v>
      </c>
      <c r="CX370" s="2851"/>
      <c r="CY370" s="2855" t="str">
        <f t="shared" si="730"/>
        <v>-</v>
      </c>
      <c r="CZ370" s="2851"/>
      <c r="DA370" s="2850" t="str">
        <f t="shared" si="768"/>
        <v>-</v>
      </c>
      <c r="DB370" s="2846"/>
      <c r="DC370" s="2855" t="str">
        <f t="shared" si="732"/>
        <v>-</v>
      </c>
      <c r="DD370" s="2851"/>
      <c r="DE370" s="2856">
        <f>IF(AG370=1,1,0)</f>
        <v>0</v>
      </c>
      <c r="DF370" s="2857"/>
      <c r="DG370" s="818">
        <f t="shared" si="755"/>
        <v>0</v>
      </c>
      <c r="DH370" s="2858"/>
      <c r="DI370" s="2850">
        <f t="shared" si="770"/>
        <v>0</v>
      </c>
      <c r="DJ370" s="2857"/>
      <c r="DK370" s="2856">
        <f>IF(AU370=2,1,0)</f>
        <v>0</v>
      </c>
      <c r="DL370" s="2857"/>
      <c r="DM370" s="2856">
        <f t="shared" si="771"/>
        <v>0</v>
      </c>
      <c r="DN370" s="2857"/>
      <c r="DO370" s="2855">
        <f t="shared" si="734"/>
        <v>0</v>
      </c>
      <c r="DP370" s="2858"/>
      <c r="DQ370" s="2855">
        <f t="shared" si="735"/>
        <v>0</v>
      </c>
      <c r="DR370" s="2857"/>
      <c r="DS370" s="2855">
        <f t="shared" si="736"/>
        <v>0</v>
      </c>
      <c r="DT370" s="2858"/>
      <c r="DU370" s="2855">
        <f t="shared" si="737"/>
        <v>0</v>
      </c>
      <c r="DV370" s="2857"/>
      <c r="DW370" s="4445">
        <f>IF(AN370=1,1,0)</f>
        <v>0</v>
      </c>
      <c r="DX370" s="4449"/>
      <c r="DY370" s="4447">
        <f t="shared" si="772"/>
        <v>0</v>
      </c>
      <c r="DZ370" s="4450"/>
      <c r="EA370" s="4447">
        <f>IF(AP370=1,1,0)</f>
        <v>0</v>
      </c>
      <c r="EB370" s="4450"/>
      <c r="EC370" s="820">
        <f>IF(AQ370=1,1,0)</f>
        <v>0</v>
      </c>
      <c r="ED370" s="4451"/>
      <c r="EE370" s="822">
        <f>IF(AV370=0,0,1)</f>
        <v>0</v>
      </c>
      <c r="EF370" s="4322"/>
      <c r="EG370" s="273"/>
      <c r="EH370" s="274"/>
      <c r="EI370" s="275"/>
      <c r="EJ370" s="276"/>
      <c r="EK370" s="275"/>
      <c r="EL370" s="277"/>
      <c r="EM370" s="829" t="str">
        <f t="shared" si="769"/>
        <v xml:space="preserve"> </v>
      </c>
      <c r="EN370" s="4449"/>
      <c r="EO370" s="4452">
        <f t="shared" si="740"/>
        <v>0</v>
      </c>
      <c r="EP370" s="4450"/>
      <c r="ER370" s="4636"/>
      <c r="ET370" s="2850">
        <v>45937</v>
      </c>
      <c r="EU370" s="2857">
        <v>4163302</v>
      </c>
      <c r="EV370" s="2850">
        <v>45937</v>
      </c>
      <c r="EW370" s="2857">
        <v>4163304</v>
      </c>
      <c r="EX370" s="2850"/>
      <c r="EY370" s="2851"/>
      <c r="EZ370" s="2850"/>
      <c r="FA370" s="2851"/>
      <c r="FB370" s="2850">
        <v>45805</v>
      </c>
      <c r="FC370" s="2426">
        <v>4163185</v>
      </c>
      <c r="FD370" s="2850"/>
      <c r="FE370" s="2851"/>
      <c r="FF370" s="2855"/>
      <c r="FG370" s="2851"/>
      <c r="FH370" s="2850"/>
      <c r="FI370" s="2851"/>
      <c r="FJ370" s="154">
        <v>46302</v>
      </c>
      <c r="FK370" s="2857">
        <v>4163303</v>
      </c>
      <c r="FL370" s="155">
        <f t="shared" si="707"/>
        <v>1</v>
      </c>
      <c r="FM370" s="2846"/>
      <c r="FN370" s="2850"/>
      <c r="FO370" s="2851"/>
      <c r="FP370" s="2850"/>
      <c r="FQ370" s="2851"/>
      <c r="FS370" s="4635"/>
      <c r="FT370" s="4634"/>
    </row>
    <row r="371" spans="1:176" ht="18.600000000000001" customHeight="1">
      <c r="A371" s="228">
        <f t="shared" si="752"/>
        <v>361</v>
      </c>
      <c r="B371" s="343" t="str">
        <f t="shared" si="708"/>
        <v>4IE</v>
      </c>
      <c r="C371" s="4637">
        <v>45962</v>
      </c>
      <c r="D371" s="3528" t="s">
        <v>62</v>
      </c>
      <c r="E371" s="4301">
        <v>72511094</v>
      </c>
      <c r="F371" s="4638" t="s">
        <v>1335</v>
      </c>
      <c r="G371" s="4639"/>
      <c r="H371" s="3281" t="s">
        <v>631</v>
      </c>
      <c r="I371" s="4640" t="s">
        <v>61</v>
      </c>
      <c r="J371" s="4640" t="s">
        <v>1235</v>
      </c>
      <c r="K371" s="3315" t="s">
        <v>11</v>
      </c>
      <c r="L371" s="4641"/>
      <c r="M371" s="352">
        <v>45941</v>
      </c>
      <c r="N371" s="4620">
        <v>45940</v>
      </c>
      <c r="O371" s="4621">
        <v>45944</v>
      </c>
      <c r="P371" s="4620">
        <v>45940</v>
      </c>
      <c r="Q371" s="4621">
        <v>45945</v>
      </c>
      <c r="R371" s="4620">
        <v>45944</v>
      </c>
      <c r="S371" s="4621">
        <v>45945</v>
      </c>
      <c r="T371" s="4620">
        <v>45945</v>
      </c>
      <c r="U371" s="4622">
        <v>45947</v>
      </c>
      <c r="V371" s="4620">
        <v>45946</v>
      </c>
      <c r="W371" s="4623">
        <v>45951</v>
      </c>
      <c r="X371" s="4642">
        <v>45952</v>
      </c>
      <c r="Y371" s="4643">
        <v>45958</v>
      </c>
      <c r="Z371" s="4643">
        <v>45955</v>
      </c>
      <c r="AA371" s="4644"/>
      <c r="AB371" s="4643"/>
      <c r="AC371" s="251" t="s">
        <v>633</v>
      </c>
      <c r="AD371" s="4645"/>
      <c r="AE371" s="4646">
        <v>2</v>
      </c>
      <c r="AF371" s="363" t="str">
        <f t="shared" si="709"/>
        <v>4IE</v>
      </c>
      <c r="AG371" s="4647"/>
      <c r="AH371" s="4647"/>
      <c r="AI371" s="4647">
        <v>1</v>
      </c>
      <c r="AJ371" s="4647"/>
      <c r="AK371" s="4647"/>
      <c r="AL371" s="4647"/>
      <c r="AM371" s="4647"/>
      <c r="AN371" s="4647">
        <v>1</v>
      </c>
      <c r="AO371" s="4647"/>
      <c r="AP371" s="4648">
        <v>1</v>
      </c>
      <c r="AQ371" s="4647">
        <v>1</v>
      </c>
      <c r="AR371" s="4647">
        <v>1</v>
      </c>
      <c r="AS371" s="4647"/>
      <c r="AT371" s="4647"/>
      <c r="AU371" s="2843">
        <f t="shared" si="710"/>
        <v>2</v>
      </c>
      <c r="AV371" s="4008">
        <f t="shared" si="745"/>
        <v>1</v>
      </c>
      <c r="AW371" s="3920">
        <v>45916</v>
      </c>
      <c r="AX371" s="4038">
        <v>4163327</v>
      </c>
      <c r="AY371" s="2847">
        <v>45916</v>
      </c>
      <c r="AZ371" s="4043">
        <v>4163328</v>
      </c>
      <c r="BA371" s="3922">
        <v>45916</v>
      </c>
      <c r="BB371" s="3923">
        <v>4163329</v>
      </c>
      <c r="BC371" s="4199">
        <v>45916</v>
      </c>
      <c r="BD371" s="4200">
        <v>4163330</v>
      </c>
      <c r="BE371" s="4201">
        <v>45916</v>
      </c>
      <c r="BF371" s="4202">
        <v>4163331</v>
      </c>
      <c r="BG371" s="3920">
        <v>45916</v>
      </c>
      <c r="BH371" s="3923">
        <v>4163332</v>
      </c>
      <c r="BI371" s="154"/>
      <c r="BJ371" s="3675"/>
      <c r="BK371" s="4075" t="str">
        <f t="shared" si="773"/>
        <v>-</v>
      </c>
      <c r="BL371" s="4093"/>
      <c r="BM371" s="4075" t="str">
        <f t="shared" si="774"/>
        <v>-</v>
      </c>
      <c r="BN371" s="4093"/>
      <c r="BO371" s="4094" t="str">
        <f t="shared" si="762"/>
        <v>-</v>
      </c>
      <c r="BP371" s="4093"/>
      <c r="BQ371" s="4649" t="str">
        <f t="shared" si="754"/>
        <v>-</v>
      </c>
      <c r="BR371" s="4650"/>
      <c r="BS371" s="4649" t="str">
        <f t="shared" si="756"/>
        <v>-</v>
      </c>
      <c r="BT371" s="4650"/>
      <c r="BU371" s="4649" t="str">
        <f t="shared" si="757"/>
        <v>-</v>
      </c>
      <c r="BV371" s="4650"/>
      <c r="BW371" s="4649" t="str">
        <f t="shared" si="758"/>
        <v>-</v>
      </c>
      <c r="BX371" s="4651"/>
      <c r="BY371" s="4649" t="str">
        <f t="shared" si="759"/>
        <v>-</v>
      </c>
      <c r="BZ371" s="4650"/>
      <c r="CA371" s="4649" t="str">
        <f t="shared" si="760"/>
        <v>-</v>
      </c>
      <c r="CB371" s="4651"/>
      <c r="CC371" s="4649" t="str">
        <f t="shared" si="761"/>
        <v>-</v>
      </c>
      <c r="CD371" s="4651"/>
      <c r="CE371" s="2850" t="str">
        <f t="shared" si="763"/>
        <v>-</v>
      </c>
      <c r="CF371" s="2846"/>
      <c r="CG371" s="2855" t="str">
        <f t="shared" si="764"/>
        <v>-</v>
      </c>
      <c r="CH371" s="2851"/>
      <c r="CI371" s="2850" t="str">
        <f t="shared" si="723"/>
        <v>-</v>
      </c>
      <c r="CJ371" s="2846"/>
      <c r="CK371" s="2850" t="str">
        <f t="shared" si="724"/>
        <v>-</v>
      </c>
      <c r="CL371" s="2851"/>
      <c r="CM371" s="2850" t="str">
        <f t="shared" si="765"/>
        <v>-</v>
      </c>
      <c r="CN371" s="2851"/>
      <c r="CO371" s="2855" t="str">
        <f t="shared" si="726"/>
        <v>-</v>
      </c>
      <c r="CP371" s="2851"/>
      <c r="CQ371" s="2855" t="str">
        <f t="shared" si="727"/>
        <v>-</v>
      </c>
      <c r="CR371" s="2851"/>
      <c r="CS371" s="2850" t="str">
        <f t="shared" si="766"/>
        <v>-</v>
      </c>
      <c r="CT371" s="2851"/>
      <c r="CU371" s="2855"/>
      <c r="CV371" s="2851"/>
      <c r="CW371" s="2850" t="str">
        <f t="shared" si="767"/>
        <v>-</v>
      </c>
      <c r="CX371" s="2851"/>
      <c r="CY371" s="2855" t="str">
        <f t="shared" si="730"/>
        <v>-</v>
      </c>
      <c r="CZ371" s="2851"/>
      <c r="DA371" s="2850" t="str">
        <f t="shared" si="768"/>
        <v>-</v>
      </c>
      <c r="DB371" s="2846"/>
      <c r="DC371" s="2855" t="str">
        <f t="shared" si="732"/>
        <v>-</v>
      </c>
      <c r="DD371" s="2851"/>
      <c r="DE371" s="2856">
        <v>45916</v>
      </c>
      <c r="DF371" s="2857">
        <v>4263035</v>
      </c>
      <c r="DG371" s="818">
        <f t="shared" si="755"/>
        <v>0</v>
      </c>
      <c r="DH371" s="2858"/>
      <c r="DI371" s="2850">
        <f t="shared" si="770"/>
        <v>0</v>
      </c>
      <c r="DJ371" s="2857"/>
      <c r="DK371" s="2856">
        <v>45833</v>
      </c>
      <c r="DL371" s="2857">
        <v>4163231</v>
      </c>
      <c r="DM371" s="2856">
        <f t="shared" si="771"/>
        <v>0</v>
      </c>
      <c r="DN371" s="2857"/>
      <c r="DO371" s="2855">
        <f t="shared" si="734"/>
        <v>0</v>
      </c>
      <c r="DP371" s="2858"/>
      <c r="DQ371" s="2855">
        <f t="shared" si="735"/>
        <v>0</v>
      </c>
      <c r="DR371" s="2857"/>
      <c r="DS371" s="2855">
        <f t="shared" si="736"/>
        <v>0</v>
      </c>
      <c r="DT371" s="2858"/>
      <c r="DU371" s="2855">
        <f t="shared" si="737"/>
        <v>0</v>
      </c>
      <c r="DV371" s="2857"/>
      <c r="DW371" s="4139">
        <v>45847</v>
      </c>
      <c r="DX371" s="2789">
        <v>4163257</v>
      </c>
      <c r="DY371" s="4447">
        <f t="shared" si="772"/>
        <v>0</v>
      </c>
      <c r="DZ371" s="4450"/>
      <c r="EA371" s="4320">
        <v>45889</v>
      </c>
      <c r="EB371" s="4321">
        <v>4163308</v>
      </c>
      <c r="EC371" s="820">
        <v>45916</v>
      </c>
      <c r="ED371" s="4472">
        <v>4163336</v>
      </c>
      <c r="EE371" s="822">
        <v>45904</v>
      </c>
      <c r="EF371" s="4322">
        <v>4063361</v>
      </c>
      <c r="EG371" s="273"/>
      <c r="EH371" s="274"/>
      <c r="EI371" s="275"/>
      <c r="EJ371" s="276"/>
      <c r="EK371" s="275"/>
      <c r="EL371" s="277"/>
      <c r="EM371" s="829" t="str">
        <f t="shared" si="769"/>
        <v xml:space="preserve"> </v>
      </c>
      <c r="EN371" s="4449"/>
      <c r="EO371" s="4452">
        <f t="shared" si="740"/>
        <v>0</v>
      </c>
      <c r="EP371" s="4450"/>
      <c r="ER371" s="4652"/>
      <c r="ET371" s="2850" t="str">
        <f t="shared" ref="ET371:ET376" si="775">IF($AE371=0,"　",VLOOKUP($AE371,ﾚｰｻﾞOP,60,0))</f>
        <v>-</v>
      </c>
      <c r="EU371" s="2857"/>
      <c r="EV371" s="2850" t="str">
        <f t="shared" ref="EV371:EV376" si="776">IF($AE371=0,"　",VLOOKUP($AE371,ﾚｰｻﾞOP,60,0))</f>
        <v>-</v>
      </c>
      <c r="EW371" s="2857"/>
      <c r="EX371" s="2850"/>
      <c r="EY371" s="2851"/>
      <c r="EZ371" s="2850"/>
      <c r="FA371" s="2851"/>
      <c r="FB371" s="2850"/>
      <c r="FC371" s="2851"/>
      <c r="FD371" s="2850"/>
      <c r="FE371" s="2851"/>
      <c r="FF371" s="2855"/>
      <c r="FG371" s="2851"/>
      <c r="FH371" s="2850"/>
      <c r="FI371" s="2851"/>
      <c r="FJ371" s="154" t="str">
        <f t="shared" ref="FJ371:FJ376" si="777">IF($AE371=0,"　",VLOOKUP($AE371,ﾚｰｻﾞOP,67,0))</f>
        <v>-</v>
      </c>
      <c r="FK371" s="2857"/>
      <c r="FL371" s="155" t="str">
        <f t="shared" si="707"/>
        <v>-</v>
      </c>
      <c r="FM371" s="2846"/>
      <c r="FN371" s="2850"/>
      <c r="FO371" s="2851"/>
      <c r="FP371" s="2850"/>
      <c r="FQ371" s="2851"/>
      <c r="FS371" s="4649"/>
      <c r="FT371" s="4651"/>
    </row>
    <row r="372" spans="1:176" ht="18.600000000000001" customHeight="1">
      <c r="A372" s="228">
        <f t="shared" si="752"/>
        <v>362</v>
      </c>
      <c r="B372" s="343" t="str">
        <f t="shared" si="708"/>
        <v>4IE</v>
      </c>
      <c r="C372" s="4653">
        <v>45992</v>
      </c>
      <c r="D372" s="3699" t="s">
        <v>1499</v>
      </c>
      <c r="E372" s="3700" t="s">
        <v>1469</v>
      </c>
      <c r="F372" s="3701" t="s">
        <v>1470</v>
      </c>
      <c r="G372" s="4654"/>
      <c r="H372" s="3336" t="s">
        <v>630</v>
      </c>
      <c r="I372" s="3337" t="s">
        <v>48</v>
      </c>
      <c r="J372" s="3337" t="s">
        <v>0</v>
      </c>
      <c r="K372" s="3338" t="s">
        <v>503</v>
      </c>
      <c r="L372" s="4655"/>
      <c r="M372" s="4656">
        <v>45944</v>
      </c>
      <c r="N372" s="4657">
        <v>45940</v>
      </c>
      <c r="O372" s="4658">
        <v>45945</v>
      </c>
      <c r="P372" s="4657">
        <v>45940</v>
      </c>
      <c r="Q372" s="4658">
        <v>45946</v>
      </c>
      <c r="R372" s="4657">
        <v>45945</v>
      </c>
      <c r="S372" s="4658">
        <v>45946</v>
      </c>
      <c r="T372" s="4657">
        <v>45946</v>
      </c>
      <c r="U372" s="4659">
        <v>45948</v>
      </c>
      <c r="V372" s="4657">
        <v>45947</v>
      </c>
      <c r="W372" s="4660">
        <v>45952</v>
      </c>
      <c r="X372" s="4661">
        <v>45948</v>
      </c>
      <c r="Y372" s="4662">
        <v>45965</v>
      </c>
      <c r="Z372" s="4663">
        <v>45962</v>
      </c>
      <c r="AA372" s="4664"/>
      <c r="AB372" s="4662"/>
      <c r="AC372" s="251" t="s">
        <v>633</v>
      </c>
      <c r="AD372" s="4665"/>
      <c r="AE372" s="4066">
        <v>2</v>
      </c>
      <c r="AF372" s="363" t="str">
        <f t="shared" si="709"/>
        <v>4IE</v>
      </c>
      <c r="AG372" s="4666">
        <v>1</v>
      </c>
      <c r="AH372" s="4666"/>
      <c r="AI372" s="4666"/>
      <c r="AJ372" s="4666"/>
      <c r="AK372" s="4666"/>
      <c r="AL372" s="4666"/>
      <c r="AM372" s="4666"/>
      <c r="AN372" s="4666"/>
      <c r="AO372" s="4666"/>
      <c r="AP372" s="4667">
        <v>1</v>
      </c>
      <c r="AQ372" s="4666">
        <v>1</v>
      </c>
      <c r="AR372" s="4666">
        <v>1</v>
      </c>
      <c r="AS372" s="4666"/>
      <c r="AT372" s="4666"/>
      <c r="AU372" s="2843">
        <f t="shared" si="710"/>
        <v>0</v>
      </c>
      <c r="AV372" s="4008">
        <f t="shared" si="745"/>
        <v>1</v>
      </c>
      <c r="AW372" s="3920">
        <v>45916</v>
      </c>
      <c r="AX372" s="4633">
        <v>4163327</v>
      </c>
      <c r="AY372" s="2847">
        <v>45916</v>
      </c>
      <c r="AZ372" s="4043">
        <v>4163328</v>
      </c>
      <c r="BA372" s="3922">
        <v>45916</v>
      </c>
      <c r="BB372" s="4634">
        <v>4163329</v>
      </c>
      <c r="BC372" s="4199">
        <v>45916</v>
      </c>
      <c r="BD372" s="4200">
        <v>4163330</v>
      </c>
      <c r="BE372" s="4201">
        <v>45916</v>
      </c>
      <c r="BF372" s="4202">
        <v>4163331</v>
      </c>
      <c r="BG372" s="3920">
        <v>45916</v>
      </c>
      <c r="BH372" s="3923">
        <v>4163332</v>
      </c>
      <c r="BI372" s="4668">
        <v>45875</v>
      </c>
      <c r="BJ372" s="4669">
        <v>4163295</v>
      </c>
      <c r="BK372" s="4075" t="str">
        <f t="shared" si="773"/>
        <v>-</v>
      </c>
      <c r="BL372" s="4093"/>
      <c r="BM372" s="4075" t="str">
        <f t="shared" si="774"/>
        <v>-</v>
      </c>
      <c r="BN372" s="4093"/>
      <c r="BO372" s="4094" t="str">
        <f t="shared" si="762"/>
        <v>-</v>
      </c>
      <c r="BP372" s="4093"/>
      <c r="BQ372" s="4649" t="str">
        <f t="shared" si="754"/>
        <v>-</v>
      </c>
      <c r="BR372" s="4650"/>
      <c r="BS372" s="4649" t="str">
        <f t="shared" si="756"/>
        <v>-</v>
      </c>
      <c r="BT372" s="4650"/>
      <c r="BU372" s="4649" t="str">
        <f t="shared" si="757"/>
        <v>-</v>
      </c>
      <c r="BV372" s="4650"/>
      <c r="BW372" s="4649" t="str">
        <f t="shared" si="758"/>
        <v>-</v>
      </c>
      <c r="BX372" s="4651"/>
      <c r="BY372" s="4649" t="str">
        <f t="shared" si="759"/>
        <v>-</v>
      </c>
      <c r="BZ372" s="4650"/>
      <c r="CA372" s="4649" t="str">
        <f t="shared" si="760"/>
        <v>-</v>
      </c>
      <c r="CB372" s="4651"/>
      <c r="CC372" s="4649" t="str">
        <f t="shared" si="761"/>
        <v>-</v>
      </c>
      <c r="CD372" s="4651"/>
      <c r="CE372" s="2850" t="str">
        <f t="shared" si="763"/>
        <v>-</v>
      </c>
      <c r="CF372" s="2846"/>
      <c r="CG372" s="2855" t="str">
        <f t="shared" si="764"/>
        <v>-</v>
      </c>
      <c r="CH372" s="2851"/>
      <c r="CI372" s="2850" t="str">
        <f t="shared" si="723"/>
        <v>-</v>
      </c>
      <c r="CJ372" s="2846"/>
      <c r="CK372" s="2850" t="str">
        <f t="shared" si="724"/>
        <v>-</v>
      </c>
      <c r="CL372" s="2851"/>
      <c r="CM372" s="2850" t="str">
        <f t="shared" si="765"/>
        <v>-</v>
      </c>
      <c r="CN372" s="2851"/>
      <c r="CO372" s="2855" t="str">
        <f t="shared" si="726"/>
        <v>-</v>
      </c>
      <c r="CP372" s="2851"/>
      <c r="CQ372" s="2855" t="str">
        <f t="shared" si="727"/>
        <v>-</v>
      </c>
      <c r="CR372" s="2851"/>
      <c r="CS372" s="2850" t="str">
        <f t="shared" si="766"/>
        <v>-</v>
      </c>
      <c r="CT372" s="2851"/>
      <c r="CU372" s="2855"/>
      <c r="CV372" s="2851"/>
      <c r="CW372" s="2850" t="str">
        <f t="shared" si="767"/>
        <v>-</v>
      </c>
      <c r="CX372" s="2851"/>
      <c r="CY372" s="2855" t="str">
        <f t="shared" si="730"/>
        <v>-</v>
      </c>
      <c r="CZ372" s="2851"/>
      <c r="DA372" s="2850" t="str">
        <f t="shared" si="768"/>
        <v>-</v>
      </c>
      <c r="DB372" s="2846"/>
      <c r="DC372" s="2855" t="str">
        <f t="shared" si="732"/>
        <v>-</v>
      </c>
      <c r="DD372" s="2851"/>
      <c r="DE372" s="2856">
        <v>45932</v>
      </c>
      <c r="DF372" s="2857">
        <v>4263057</v>
      </c>
      <c r="DG372" s="818">
        <f t="shared" si="755"/>
        <v>0</v>
      </c>
      <c r="DH372" s="2858"/>
      <c r="DI372" s="2850">
        <v>45770</v>
      </c>
      <c r="DJ372" s="2857">
        <v>4163159</v>
      </c>
      <c r="DK372" s="2856">
        <f>IF(AU372=2,1,0)</f>
        <v>0</v>
      </c>
      <c r="DL372" s="2857"/>
      <c r="DM372" s="2856">
        <f t="shared" si="771"/>
        <v>0</v>
      </c>
      <c r="DN372" s="2857"/>
      <c r="DO372" s="2855">
        <f t="shared" si="734"/>
        <v>0</v>
      </c>
      <c r="DP372" s="2858"/>
      <c r="DQ372" s="2855">
        <f t="shared" si="735"/>
        <v>0</v>
      </c>
      <c r="DR372" s="2857"/>
      <c r="DS372" s="2855">
        <f t="shared" si="736"/>
        <v>0</v>
      </c>
      <c r="DT372" s="2858"/>
      <c r="DU372" s="2855">
        <f t="shared" si="737"/>
        <v>0</v>
      </c>
      <c r="DV372" s="2857"/>
      <c r="DW372" s="4445">
        <f>IF(AN372=1,1,0)</f>
        <v>0</v>
      </c>
      <c r="DX372" s="4449"/>
      <c r="DY372" s="4447">
        <f t="shared" si="772"/>
        <v>0</v>
      </c>
      <c r="DZ372" s="4450"/>
      <c r="EA372" s="4447">
        <v>45889</v>
      </c>
      <c r="EB372" s="4321">
        <v>4163308</v>
      </c>
      <c r="EC372" s="820">
        <v>45916</v>
      </c>
      <c r="ED372" s="4472">
        <v>4163336</v>
      </c>
      <c r="EE372" s="822">
        <v>45904</v>
      </c>
      <c r="EF372" s="4322">
        <v>4063361</v>
      </c>
      <c r="EG372" s="273"/>
      <c r="EH372" s="274"/>
      <c r="EI372" s="275"/>
      <c r="EJ372" s="276"/>
      <c r="EK372" s="275"/>
      <c r="EL372" s="277"/>
      <c r="EM372" s="829" t="str">
        <f t="shared" si="769"/>
        <v xml:space="preserve"> </v>
      </c>
      <c r="EN372" s="4449"/>
      <c r="EO372" s="4452">
        <f t="shared" si="740"/>
        <v>0</v>
      </c>
      <c r="EP372" s="4450"/>
      <c r="ER372" s="4670"/>
      <c r="ET372" s="2850" t="str">
        <f t="shared" si="775"/>
        <v>-</v>
      </c>
      <c r="EU372" s="4671"/>
      <c r="EV372" s="2850" t="str">
        <f t="shared" si="776"/>
        <v>-</v>
      </c>
      <c r="EW372" s="2857"/>
      <c r="EX372" s="2850"/>
      <c r="EY372" s="2851"/>
      <c r="EZ372" s="2850"/>
      <c r="FA372" s="2851"/>
      <c r="FB372" s="2850"/>
      <c r="FC372" s="2851"/>
      <c r="FD372" s="2850"/>
      <c r="FE372" s="2851"/>
      <c r="FF372" s="2855"/>
      <c r="FG372" s="2851"/>
      <c r="FH372" s="2850"/>
      <c r="FI372" s="2851"/>
      <c r="FJ372" s="154" t="str">
        <f t="shared" si="777"/>
        <v>-</v>
      </c>
      <c r="FK372" s="2857"/>
      <c r="FL372" s="155" t="str">
        <f t="shared" si="707"/>
        <v>-</v>
      </c>
      <c r="FM372" s="2846"/>
      <c r="FN372" s="2850"/>
      <c r="FO372" s="2851"/>
      <c r="FP372" s="2850"/>
      <c r="FQ372" s="2851"/>
      <c r="FS372" s="4672"/>
      <c r="FT372" s="4673"/>
    </row>
    <row r="373" spans="1:176" ht="18.600000000000001" customHeight="1">
      <c r="A373" s="228">
        <f t="shared" si="752"/>
        <v>363</v>
      </c>
      <c r="B373" s="343" t="str">
        <f t="shared" si="708"/>
        <v>4IE</v>
      </c>
      <c r="C373" s="4653">
        <v>45992</v>
      </c>
      <c r="D373" s="3699" t="s">
        <v>40</v>
      </c>
      <c r="E373" s="3700" t="s">
        <v>1308</v>
      </c>
      <c r="F373" s="3701" t="s">
        <v>1355</v>
      </c>
      <c r="G373" s="4674"/>
      <c r="H373" s="3336" t="s">
        <v>630</v>
      </c>
      <c r="I373" s="3337" t="s">
        <v>48</v>
      </c>
      <c r="J373" s="3337" t="s">
        <v>0</v>
      </c>
      <c r="K373" s="3338" t="s">
        <v>503</v>
      </c>
      <c r="L373" s="4675"/>
      <c r="M373" s="4656">
        <v>45944</v>
      </c>
      <c r="N373" s="4657">
        <v>45941</v>
      </c>
      <c r="O373" s="4658">
        <v>45945</v>
      </c>
      <c r="P373" s="4657">
        <v>45944</v>
      </c>
      <c r="Q373" s="4658">
        <v>45946</v>
      </c>
      <c r="R373" s="4657">
        <v>45946</v>
      </c>
      <c r="S373" s="4658">
        <v>45946</v>
      </c>
      <c r="T373" s="4657">
        <v>45946</v>
      </c>
      <c r="U373" s="4659">
        <v>45948</v>
      </c>
      <c r="V373" s="4657">
        <v>45948</v>
      </c>
      <c r="W373" s="4660">
        <v>45952</v>
      </c>
      <c r="X373" s="4676">
        <v>45952</v>
      </c>
      <c r="Y373" s="4662">
        <v>45965</v>
      </c>
      <c r="Z373" s="4663">
        <v>45962</v>
      </c>
      <c r="AA373" s="4677"/>
      <c r="AB373" s="4678"/>
      <c r="AC373" s="251" t="s">
        <v>633</v>
      </c>
      <c r="AD373" s="4679"/>
      <c r="AE373" s="4066">
        <v>2</v>
      </c>
      <c r="AF373" s="363" t="str">
        <f t="shared" si="709"/>
        <v>4IE</v>
      </c>
      <c r="AG373" s="4680">
        <v>1</v>
      </c>
      <c r="AH373" s="4680"/>
      <c r="AI373" s="4680"/>
      <c r="AJ373" s="4680"/>
      <c r="AK373" s="4680"/>
      <c r="AL373" s="4680"/>
      <c r="AM373" s="4680"/>
      <c r="AN373" s="4680"/>
      <c r="AO373" s="4680"/>
      <c r="AP373" s="4681">
        <v>1</v>
      </c>
      <c r="AQ373" s="4680">
        <v>1</v>
      </c>
      <c r="AR373" s="4680">
        <v>1</v>
      </c>
      <c r="AS373" s="4680"/>
      <c r="AT373" s="4680"/>
      <c r="AU373" s="2843">
        <f t="shared" si="710"/>
        <v>0</v>
      </c>
      <c r="AV373" s="4008">
        <f t="shared" si="745"/>
        <v>1</v>
      </c>
      <c r="AW373" s="4597">
        <v>45916</v>
      </c>
      <c r="AX373" s="4633">
        <v>4163327</v>
      </c>
      <c r="AY373" s="4602">
        <v>45916</v>
      </c>
      <c r="AZ373" s="4043">
        <v>4163328</v>
      </c>
      <c r="BA373" s="4602">
        <v>45916</v>
      </c>
      <c r="BB373" s="4634">
        <v>4163329</v>
      </c>
      <c r="BC373" s="4199">
        <v>45916</v>
      </c>
      <c r="BD373" s="4200">
        <v>4163330</v>
      </c>
      <c r="BE373" s="4201">
        <v>45916</v>
      </c>
      <c r="BF373" s="4202">
        <v>4163331</v>
      </c>
      <c r="BG373" s="4562">
        <v>45916</v>
      </c>
      <c r="BH373" s="3923">
        <v>4163332</v>
      </c>
      <c r="BI373" s="4668">
        <v>45875</v>
      </c>
      <c r="BJ373" s="4669">
        <v>4163295</v>
      </c>
      <c r="BK373" s="4075" t="str">
        <f t="shared" si="773"/>
        <v>-</v>
      </c>
      <c r="BL373" s="4093"/>
      <c r="BM373" s="4075" t="str">
        <f t="shared" si="774"/>
        <v>-</v>
      </c>
      <c r="BN373" s="4093"/>
      <c r="BO373" s="4094" t="str">
        <f t="shared" si="762"/>
        <v>-</v>
      </c>
      <c r="BP373" s="4093"/>
      <c r="BQ373" s="4649" t="str">
        <f t="shared" si="754"/>
        <v>-</v>
      </c>
      <c r="BR373" s="4650"/>
      <c r="BS373" s="4649" t="str">
        <f t="shared" si="756"/>
        <v>-</v>
      </c>
      <c r="BT373" s="4650"/>
      <c r="BU373" s="4649" t="str">
        <f t="shared" si="757"/>
        <v>-</v>
      </c>
      <c r="BV373" s="4650"/>
      <c r="BW373" s="4649" t="str">
        <f t="shared" si="758"/>
        <v>-</v>
      </c>
      <c r="BX373" s="4651"/>
      <c r="BY373" s="4649" t="str">
        <f t="shared" si="759"/>
        <v>-</v>
      </c>
      <c r="BZ373" s="4650"/>
      <c r="CA373" s="4649" t="str">
        <f t="shared" si="760"/>
        <v>-</v>
      </c>
      <c r="CB373" s="4651"/>
      <c r="CC373" s="4649" t="str">
        <f t="shared" si="761"/>
        <v>-</v>
      </c>
      <c r="CD373" s="4651"/>
      <c r="CE373" s="2850" t="str">
        <f t="shared" si="763"/>
        <v>-</v>
      </c>
      <c r="CF373" s="2846"/>
      <c r="CG373" s="2855" t="str">
        <f t="shared" si="764"/>
        <v>-</v>
      </c>
      <c r="CH373" s="2851"/>
      <c r="CI373" s="2850" t="str">
        <f t="shared" si="723"/>
        <v>-</v>
      </c>
      <c r="CJ373" s="2846"/>
      <c r="CK373" s="2850" t="str">
        <f t="shared" si="724"/>
        <v>-</v>
      </c>
      <c r="CL373" s="2851"/>
      <c r="CM373" s="2850" t="str">
        <f t="shared" si="765"/>
        <v>-</v>
      </c>
      <c r="CN373" s="2851"/>
      <c r="CO373" s="2855" t="str">
        <f t="shared" si="726"/>
        <v>-</v>
      </c>
      <c r="CP373" s="2851"/>
      <c r="CQ373" s="2855" t="str">
        <f t="shared" si="727"/>
        <v>-</v>
      </c>
      <c r="CR373" s="2851"/>
      <c r="CS373" s="2850" t="str">
        <f t="shared" si="766"/>
        <v>-</v>
      </c>
      <c r="CT373" s="2851"/>
      <c r="CU373" s="2855"/>
      <c r="CV373" s="2851"/>
      <c r="CW373" s="2850" t="str">
        <f t="shared" si="767"/>
        <v>-</v>
      </c>
      <c r="CX373" s="2851"/>
      <c r="CY373" s="2855" t="str">
        <f t="shared" si="730"/>
        <v>-</v>
      </c>
      <c r="CZ373" s="2851"/>
      <c r="DA373" s="2850" t="str">
        <f t="shared" si="768"/>
        <v>-</v>
      </c>
      <c r="DB373" s="2846"/>
      <c r="DC373" s="2855" t="str">
        <f t="shared" si="732"/>
        <v>-</v>
      </c>
      <c r="DD373" s="2851"/>
      <c r="DE373" s="2856">
        <v>45932</v>
      </c>
      <c r="DF373" s="2857">
        <v>4263057</v>
      </c>
      <c r="DG373" s="818">
        <f t="shared" si="755"/>
        <v>0</v>
      </c>
      <c r="DH373" s="2858"/>
      <c r="DI373" s="2850">
        <v>45770</v>
      </c>
      <c r="DJ373" s="2857">
        <v>4163159</v>
      </c>
      <c r="DK373" s="2856">
        <f>IF(AU373=2,1,0)</f>
        <v>0</v>
      </c>
      <c r="DL373" s="2857"/>
      <c r="DM373" s="2856">
        <f t="shared" si="771"/>
        <v>0</v>
      </c>
      <c r="DN373" s="2857"/>
      <c r="DO373" s="2855">
        <f t="shared" si="734"/>
        <v>0</v>
      </c>
      <c r="DP373" s="2858"/>
      <c r="DQ373" s="2855">
        <f t="shared" si="735"/>
        <v>0</v>
      </c>
      <c r="DR373" s="2857"/>
      <c r="DS373" s="2855">
        <f t="shared" si="736"/>
        <v>0</v>
      </c>
      <c r="DT373" s="2858"/>
      <c r="DU373" s="2855">
        <f t="shared" si="737"/>
        <v>0</v>
      </c>
      <c r="DV373" s="2857"/>
      <c r="DW373" s="4445">
        <f>IF(AN373=1,1,0)</f>
        <v>0</v>
      </c>
      <c r="DX373" s="4449"/>
      <c r="DY373" s="4447">
        <f t="shared" si="772"/>
        <v>0</v>
      </c>
      <c r="DZ373" s="4450"/>
      <c r="EA373" s="4447">
        <v>45916</v>
      </c>
      <c r="EB373" s="4682">
        <v>4163335</v>
      </c>
      <c r="EC373" s="820">
        <v>45916</v>
      </c>
      <c r="ED373" s="4472">
        <v>4163336</v>
      </c>
      <c r="EE373" s="822">
        <v>45904</v>
      </c>
      <c r="EF373" s="4322">
        <v>4063361</v>
      </c>
      <c r="EG373" s="273"/>
      <c r="EH373" s="274"/>
      <c r="EI373" s="275"/>
      <c r="EJ373" s="276"/>
      <c r="EK373" s="275"/>
      <c r="EL373" s="277"/>
      <c r="EM373" s="829" t="str">
        <f t="shared" si="769"/>
        <v xml:space="preserve"> </v>
      </c>
      <c r="EN373" s="4449"/>
      <c r="EO373" s="4452">
        <f t="shared" si="740"/>
        <v>0</v>
      </c>
      <c r="EP373" s="4450"/>
      <c r="ER373" s="4683"/>
      <c r="ET373" s="2850" t="str">
        <f t="shared" si="775"/>
        <v>-</v>
      </c>
      <c r="EU373" s="4684"/>
      <c r="EV373" s="2850" t="str">
        <f t="shared" si="776"/>
        <v>-</v>
      </c>
      <c r="EW373" s="2857"/>
      <c r="EX373" s="2850"/>
      <c r="EY373" s="2851"/>
      <c r="EZ373" s="2850"/>
      <c r="FA373" s="2851"/>
      <c r="FB373" s="2850"/>
      <c r="FC373" s="2851"/>
      <c r="FD373" s="2850"/>
      <c r="FE373" s="2851"/>
      <c r="FF373" s="2855"/>
      <c r="FG373" s="2851"/>
      <c r="FH373" s="2850"/>
      <c r="FI373" s="2851"/>
      <c r="FJ373" s="154" t="str">
        <f t="shared" si="777"/>
        <v>-</v>
      </c>
      <c r="FK373" s="2857"/>
      <c r="FL373" s="155" t="str">
        <f t="shared" si="707"/>
        <v>-</v>
      </c>
      <c r="FM373" s="2846"/>
      <c r="FN373" s="2850"/>
      <c r="FO373" s="2851"/>
      <c r="FP373" s="2850"/>
      <c r="FQ373" s="2851"/>
      <c r="FS373" s="4685"/>
      <c r="FT373" s="4686"/>
    </row>
    <row r="374" spans="1:176" ht="18.600000000000001" customHeight="1">
      <c r="A374" s="228">
        <f t="shared" si="752"/>
        <v>364</v>
      </c>
      <c r="B374" s="343" t="str">
        <f t="shared" si="708"/>
        <v>4IE</v>
      </c>
      <c r="C374" s="4687">
        <v>45962</v>
      </c>
      <c r="D374" s="6485" t="s">
        <v>36</v>
      </c>
      <c r="E374" s="6486" t="s">
        <v>1183</v>
      </c>
      <c r="F374" s="4688" t="s">
        <v>1336</v>
      </c>
      <c r="G374" s="4689"/>
      <c r="H374" s="3281" t="s">
        <v>630</v>
      </c>
      <c r="I374" s="4690" t="s">
        <v>63</v>
      </c>
      <c r="J374" s="4690" t="s">
        <v>1431</v>
      </c>
      <c r="K374" s="3315" t="s">
        <v>11</v>
      </c>
      <c r="L374" s="4691"/>
      <c r="M374" s="4692">
        <v>45945</v>
      </c>
      <c r="N374" s="4693">
        <v>45941</v>
      </c>
      <c r="O374" s="4694">
        <v>45946</v>
      </c>
      <c r="P374" s="4693">
        <v>45944</v>
      </c>
      <c r="Q374" s="4694">
        <v>45947</v>
      </c>
      <c r="R374" s="4693">
        <v>45946</v>
      </c>
      <c r="S374" s="4694">
        <v>45947</v>
      </c>
      <c r="T374" s="4693">
        <v>45947</v>
      </c>
      <c r="U374" s="4695">
        <v>45951</v>
      </c>
      <c r="V374" s="4693">
        <v>45948</v>
      </c>
      <c r="W374" s="4696">
        <v>45953</v>
      </c>
      <c r="X374" s="4697">
        <v>45952</v>
      </c>
      <c r="Y374" s="4698">
        <v>45959</v>
      </c>
      <c r="Z374" s="4698">
        <v>45958</v>
      </c>
      <c r="AA374" s="4699"/>
      <c r="AB374" s="4698"/>
      <c r="AC374" s="251" t="s">
        <v>633</v>
      </c>
      <c r="AD374" s="4700"/>
      <c r="AE374" s="4701">
        <v>2</v>
      </c>
      <c r="AF374" s="363" t="str">
        <f t="shared" si="709"/>
        <v>4IE</v>
      </c>
      <c r="AG374" s="4702"/>
      <c r="AH374" s="4702"/>
      <c r="AI374" s="4702">
        <v>1</v>
      </c>
      <c r="AJ374" s="4702"/>
      <c r="AK374" s="4702"/>
      <c r="AL374" s="4702"/>
      <c r="AM374" s="4702"/>
      <c r="AN374" s="4702">
        <v>1</v>
      </c>
      <c r="AO374" s="4702"/>
      <c r="AP374" s="4703">
        <v>1</v>
      </c>
      <c r="AQ374" s="4702"/>
      <c r="AR374" s="4702">
        <v>1</v>
      </c>
      <c r="AS374" s="4702"/>
      <c r="AT374" s="4702"/>
      <c r="AU374" s="2843">
        <f t="shared" si="710"/>
        <v>2</v>
      </c>
      <c r="AV374" s="4008">
        <f t="shared" si="745"/>
        <v>1</v>
      </c>
      <c r="AW374" s="4597">
        <v>45916</v>
      </c>
      <c r="AX374" s="4633">
        <v>4163327</v>
      </c>
      <c r="AY374" s="4602">
        <v>45916</v>
      </c>
      <c r="AZ374" s="4043">
        <v>4163328</v>
      </c>
      <c r="BA374" s="4602">
        <v>45916</v>
      </c>
      <c r="BB374" s="4634">
        <v>4163329</v>
      </c>
      <c r="BC374" s="4199">
        <v>45916</v>
      </c>
      <c r="BD374" s="4200">
        <v>4163330</v>
      </c>
      <c r="BE374" s="4201">
        <v>45916</v>
      </c>
      <c r="BF374" s="4202">
        <v>4163331</v>
      </c>
      <c r="BG374" s="4562">
        <v>45916</v>
      </c>
      <c r="BH374" s="3923">
        <v>4163332</v>
      </c>
      <c r="BI374" s="4668">
        <v>45875</v>
      </c>
      <c r="BJ374" s="4669">
        <v>4163295</v>
      </c>
      <c r="BK374" s="4075" t="str">
        <f t="shared" si="773"/>
        <v>-</v>
      </c>
      <c r="BL374" s="4093"/>
      <c r="BM374" s="4075" t="str">
        <f t="shared" si="774"/>
        <v>-</v>
      </c>
      <c r="BN374" s="4093"/>
      <c r="BO374" s="4094" t="str">
        <f t="shared" si="762"/>
        <v>-</v>
      </c>
      <c r="BP374" s="4093"/>
      <c r="BQ374" s="4649" t="str">
        <f t="shared" si="754"/>
        <v>-</v>
      </c>
      <c r="BR374" s="4650"/>
      <c r="BS374" s="4649" t="str">
        <f t="shared" si="756"/>
        <v>-</v>
      </c>
      <c r="BT374" s="4650"/>
      <c r="BU374" s="4649" t="str">
        <f t="shared" si="757"/>
        <v>-</v>
      </c>
      <c r="BV374" s="4650"/>
      <c r="BW374" s="4649" t="str">
        <f t="shared" si="758"/>
        <v>-</v>
      </c>
      <c r="BX374" s="4651"/>
      <c r="BY374" s="4649" t="str">
        <f t="shared" si="759"/>
        <v>-</v>
      </c>
      <c r="BZ374" s="4650"/>
      <c r="CA374" s="4649" t="str">
        <f t="shared" si="760"/>
        <v>-</v>
      </c>
      <c r="CB374" s="4651"/>
      <c r="CC374" s="4649" t="str">
        <f t="shared" si="761"/>
        <v>-</v>
      </c>
      <c r="CD374" s="4651"/>
      <c r="CE374" s="2850" t="str">
        <f t="shared" si="763"/>
        <v>-</v>
      </c>
      <c r="CF374" s="2846"/>
      <c r="CG374" s="2855" t="str">
        <f t="shared" si="764"/>
        <v>-</v>
      </c>
      <c r="CH374" s="2851"/>
      <c r="CI374" s="2850" t="str">
        <f t="shared" si="723"/>
        <v>-</v>
      </c>
      <c r="CJ374" s="2846"/>
      <c r="CK374" s="2850" t="str">
        <f t="shared" si="724"/>
        <v>-</v>
      </c>
      <c r="CL374" s="2851"/>
      <c r="CM374" s="2850" t="str">
        <f t="shared" si="765"/>
        <v>-</v>
      </c>
      <c r="CN374" s="2851"/>
      <c r="CO374" s="2855" t="str">
        <f t="shared" si="726"/>
        <v>-</v>
      </c>
      <c r="CP374" s="2851"/>
      <c r="CQ374" s="2855" t="str">
        <f t="shared" si="727"/>
        <v>-</v>
      </c>
      <c r="CR374" s="2851"/>
      <c r="CS374" s="2850" t="str">
        <f t="shared" si="766"/>
        <v>-</v>
      </c>
      <c r="CT374" s="2851"/>
      <c r="CU374" s="2855"/>
      <c r="CV374" s="2851"/>
      <c r="CW374" s="2850" t="str">
        <f t="shared" si="767"/>
        <v>-</v>
      </c>
      <c r="CX374" s="2851"/>
      <c r="CY374" s="2855" t="str">
        <f t="shared" si="730"/>
        <v>-</v>
      </c>
      <c r="CZ374" s="2851"/>
      <c r="DA374" s="2850" t="str">
        <f t="shared" si="768"/>
        <v>-</v>
      </c>
      <c r="DB374" s="2846"/>
      <c r="DC374" s="2855" t="str">
        <f t="shared" si="732"/>
        <v>-</v>
      </c>
      <c r="DD374" s="2851"/>
      <c r="DE374" s="2856">
        <f>IF(AG374=1,1,0)</f>
        <v>0</v>
      </c>
      <c r="DF374" s="2857"/>
      <c r="DG374" s="818">
        <f t="shared" si="755"/>
        <v>0</v>
      </c>
      <c r="DH374" s="2858"/>
      <c r="DI374" s="2850">
        <f>IF(AG374=1,1,0)</f>
        <v>0</v>
      </c>
      <c r="DJ374" s="2857"/>
      <c r="DK374" s="2856">
        <v>45833</v>
      </c>
      <c r="DL374" s="2857">
        <v>4163231</v>
      </c>
      <c r="DM374" s="2856">
        <f t="shared" si="771"/>
        <v>0</v>
      </c>
      <c r="DN374" s="2857"/>
      <c r="DO374" s="2855">
        <f t="shared" si="734"/>
        <v>0</v>
      </c>
      <c r="DP374" s="2858"/>
      <c r="DQ374" s="2855">
        <f t="shared" si="735"/>
        <v>0</v>
      </c>
      <c r="DR374" s="2857"/>
      <c r="DS374" s="2855">
        <f t="shared" si="736"/>
        <v>0</v>
      </c>
      <c r="DT374" s="2858"/>
      <c r="DU374" s="2855">
        <f t="shared" si="737"/>
        <v>0</v>
      </c>
      <c r="DV374" s="2857"/>
      <c r="DW374" s="4139">
        <v>45847</v>
      </c>
      <c r="DX374" s="2789">
        <v>4163257</v>
      </c>
      <c r="DY374" s="4447">
        <f t="shared" si="772"/>
        <v>0</v>
      </c>
      <c r="DZ374" s="4450"/>
      <c r="EA374" s="4447">
        <v>45916</v>
      </c>
      <c r="EB374" s="4682">
        <v>4163335</v>
      </c>
      <c r="EC374" s="820">
        <f>IF(AQ374=1,1,0)</f>
        <v>0</v>
      </c>
      <c r="ED374" s="4451"/>
      <c r="EE374" s="822">
        <v>45904</v>
      </c>
      <c r="EF374" s="4322">
        <v>4063361</v>
      </c>
      <c r="EG374" s="273"/>
      <c r="EH374" s="274"/>
      <c r="EI374" s="275"/>
      <c r="EJ374" s="276"/>
      <c r="EK374" s="275"/>
      <c r="EL374" s="277"/>
      <c r="EM374" s="829" t="str">
        <f t="shared" si="769"/>
        <v xml:space="preserve"> </v>
      </c>
      <c r="EN374" s="4449"/>
      <c r="EO374" s="4452">
        <f t="shared" si="740"/>
        <v>0</v>
      </c>
      <c r="EP374" s="4450"/>
      <c r="ER374" s="4704"/>
      <c r="ET374" s="2850" t="str">
        <f t="shared" si="775"/>
        <v>-</v>
      </c>
      <c r="EU374" s="2857"/>
      <c r="EV374" s="2850" t="str">
        <f t="shared" si="776"/>
        <v>-</v>
      </c>
      <c r="EW374" s="2857"/>
      <c r="EX374" s="2850"/>
      <c r="EY374" s="2851"/>
      <c r="EZ374" s="2850"/>
      <c r="FA374" s="2851"/>
      <c r="FB374" s="2850"/>
      <c r="FC374" s="2851"/>
      <c r="FD374" s="2850"/>
      <c r="FE374" s="2851"/>
      <c r="FF374" s="2855"/>
      <c r="FG374" s="2851"/>
      <c r="FH374" s="2850"/>
      <c r="FI374" s="2851"/>
      <c r="FJ374" s="154" t="str">
        <f t="shared" si="777"/>
        <v>-</v>
      </c>
      <c r="FK374" s="2857"/>
      <c r="FL374" s="155" t="str">
        <f t="shared" si="707"/>
        <v>-</v>
      </c>
      <c r="FM374" s="2846"/>
      <c r="FN374" s="2850"/>
      <c r="FO374" s="2851"/>
      <c r="FP374" s="2850"/>
      <c r="FQ374" s="2851"/>
      <c r="FS374" s="4668"/>
      <c r="FT374" s="4669"/>
    </row>
    <row r="375" spans="1:176" ht="18.600000000000001" customHeight="1">
      <c r="A375" s="228">
        <f t="shared" si="752"/>
        <v>365</v>
      </c>
      <c r="B375" s="343" t="str">
        <f t="shared" si="708"/>
        <v>4IE</v>
      </c>
      <c r="C375" s="4653">
        <v>45992</v>
      </c>
      <c r="D375" s="3699" t="s">
        <v>40</v>
      </c>
      <c r="E375" s="3700" t="s">
        <v>1309</v>
      </c>
      <c r="F375" s="3701" t="s">
        <v>1356</v>
      </c>
      <c r="G375" s="4654"/>
      <c r="H375" s="3336" t="s">
        <v>630</v>
      </c>
      <c r="I375" s="3337" t="s">
        <v>48</v>
      </c>
      <c r="J375" s="3337" t="s">
        <v>0</v>
      </c>
      <c r="K375" s="3338" t="s">
        <v>503</v>
      </c>
      <c r="L375" s="4705"/>
      <c r="M375" s="4692">
        <v>45945</v>
      </c>
      <c r="N375" s="4693">
        <v>45944</v>
      </c>
      <c r="O375" s="4694">
        <v>45946</v>
      </c>
      <c r="P375" s="4693">
        <v>45945</v>
      </c>
      <c r="Q375" s="4694">
        <v>45947</v>
      </c>
      <c r="R375" s="4693">
        <v>45947</v>
      </c>
      <c r="S375" s="4694">
        <v>45947</v>
      </c>
      <c r="T375" s="4693">
        <v>45947</v>
      </c>
      <c r="U375" s="4695">
        <v>45951</v>
      </c>
      <c r="V375" s="4693">
        <v>45951</v>
      </c>
      <c r="W375" s="4696">
        <v>45953</v>
      </c>
      <c r="X375" s="4706">
        <v>45952</v>
      </c>
      <c r="Y375" s="4662">
        <v>45965</v>
      </c>
      <c r="Z375" s="4663">
        <v>45962</v>
      </c>
      <c r="AA375" s="4707"/>
      <c r="AB375" s="4708"/>
      <c r="AC375" s="251" t="s">
        <v>633</v>
      </c>
      <c r="AD375" s="4709"/>
      <c r="AE375" s="4066">
        <v>2</v>
      </c>
      <c r="AF375" s="363" t="str">
        <f t="shared" si="709"/>
        <v>4IE</v>
      </c>
      <c r="AG375" s="4710">
        <v>1</v>
      </c>
      <c r="AH375" s="4710"/>
      <c r="AI375" s="4710"/>
      <c r="AJ375" s="4710"/>
      <c r="AK375" s="4710"/>
      <c r="AL375" s="4710"/>
      <c r="AM375" s="4710"/>
      <c r="AN375" s="4710"/>
      <c r="AO375" s="4710"/>
      <c r="AP375" s="4711">
        <v>1</v>
      </c>
      <c r="AQ375" s="4710">
        <v>1</v>
      </c>
      <c r="AR375" s="4710">
        <v>1</v>
      </c>
      <c r="AS375" s="4710"/>
      <c r="AT375" s="4710"/>
      <c r="AU375" s="2843">
        <f t="shared" si="710"/>
        <v>0</v>
      </c>
      <c r="AV375" s="4008">
        <f t="shared" si="745"/>
        <v>1</v>
      </c>
      <c r="AW375" s="4597">
        <v>45916</v>
      </c>
      <c r="AX375" s="4633">
        <v>4163327</v>
      </c>
      <c r="AY375" s="4602">
        <v>45916</v>
      </c>
      <c r="AZ375" s="4043">
        <v>4163328</v>
      </c>
      <c r="BA375" s="4602">
        <v>45916</v>
      </c>
      <c r="BB375" s="4634">
        <v>4163329</v>
      </c>
      <c r="BC375" s="4199">
        <v>45916</v>
      </c>
      <c r="BD375" s="4200">
        <v>4163330</v>
      </c>
      <c r="BE375" s="4201">
        <v>45916</v>
      </c>
      <c r="BF375" s="4202">
        <v>4163331</v>
      </c>
      <c r="BG375" s="4562">
        <v>45916</v>
      </c>
      <c r="BH375" s="3923">
        <v>4163332</v>
      </c>
      <c r="BI375" s="4668">
        <v>45875</v>
      </c>
      <c r="BJ375" s="4669">
        <v>4163295</v>
      </c>
      <c r="BK375" s="4075" t="str">
        <f t="shared" si="773"/>
        <v>-</v>
      </c>
      <c r="BL375" s="4093"/>
      <c r="BM375" s="4075" t="str">
        <f t="shared" si="774"/>
        <v>-</v>
      </c>
      <c r="BN375" s="4093"/>
      <c r="BO375" s="4094" t="str">
        <f t="shared" si="762"/>
        <v>-</v>
      </c>
      <c r="BP375" s="4093"/>
      <c r="BQ375" s="4649" t="str">
        <f t="shared" si="754"/>
        <v>-</v>
      </c>
      <c r="BR375" s="4650"/>
      <c r="BS375" s="4649" t="str">
        <f t="shared" si="756"/>
        <v>-</v>
      </c>
      <c r="BT375" s="4650"/>
      <c r="BU375" s="4649" t="str">
        <f t="shared" si="757"/>
        <v>-</v>
      </c>
      <c r="BV375" s="4650"/>
      <c r="BW375" s="4649" t="str">
        <f t="shared" si="758"/>
        <v>-</v>
      </c>
      <c r="BX375" s="4651"/>
      <c r="BY375" s="4649" t="str">
        <f t="shared" si="759"/>
        <v>-</v>
      </c>
      <c r="BZ375" s="4650"/>
      <c r="CA375" s="4649" t="str">
        <f t="shared" si="760"/>
        <v>-</v>
      </c>
      <c r="CB375" s="4651"/>
      <c r="CC375" s="4649" t="str">
        <f t="shared" si="761"/>
        <v>-</v>
      </c>
      <c r="CD375" s="4651"/>
      <c r="CE375" s="2850" t="str">
        <f t="shared" si="763"/>
        <v>-</v>
      </c>
      <c r="CF375" s="2846"/>
      <c r="CG375" s="2855" t="str">
        <f t="shared" si="764"/>
        <v>-</v>
      </c>
      <c r="CH375" s="2851"/>
      <c r="CI375" s="2850" t="str">
        <f t="shared" si="723"/>
        <v>-</v>
      </c>
      <c r="CJ375" s="2846"/>
      <c r="CK375" s="2850" t="str">
        <f t="shared" si="724"/>
        <v>-</v>
      </c>
      <c r="CL375" s="2851"/>
      <c r="CM375" s="2850" t="str">
        <f t="shared" si="765"/>
        <v>-</v>
      </c>
      <c r="CN375" s="2851"/>
      <c r="CO375" s="2855" t="str">
        <f t="shared" si="726"/>
        <v>-</v>
      </c>
      <c r="CP375" s="2851"/>
      <c r="CQ375" s="2855" t="str">
        <f t="shared" si="727"/>
        <v>-</v>
      </c>
      <c r="CR375" s="2851"/>
      <c r="CS375" s="2850" t="str">
        <f t="shared" si="766"/>
        <v>-</v>
      </c>
      <c r="CT375" s="2851"/>
      <c r="CU375" s="2855"/>
      <c r="CV375" s="2851"/>
      <c r="CW375" s="2850" t="str">
        <f t="shared" si="767"/>
        <v>-</v>
      </c>
      <c r="CX375" s="2851"/>
      <c r="CY375" s="2855" t="str">
        <f t="shared" si="730"/>
        <v>-</v>
      </c>
      <c r="CZ375" s="2851"/>
      <c r="DA375" s="2850" t="str">
        <f t="shared" si="768"/>
        <v>-</v>
      </c>
      <c r="DB375" s="2846"/>
      <c r="DC375" s="2855" t="str">
        <f t="shared" si="732"/>
        <v>-</v>
      </c>
      <c r="DD375" s="2851"/>
      <c r="DE375" s="2856">
        <v>45932</v>
      </c>
      <c r="DF375" s="2857">
        <v>4263057</v>
      </c>
      <c r="DG375" s="818">
        <f t="shared" si="755"/>
        <v>0</v>
      </c>
      <c r="DH375" s="2858"/>
      <c r="DI375" s="2850">
        <v>45770</v>
      </c>
      <c r="DJ375" s="2857">
        <v>4163159</v>
      </c>
      <c r="DK375" s="2856">
        <f t="shared" ref="DK375:DK380" si="778">IF(AU375=2,1,0)</f>
        <v>0</v>
      </c>
      <c r="DL375" s="2857"/>
      <c r="DM375" s="2856">
        <f t="shared" si="771"/>
        <v>0</v>
      </c>
      <c r="DN375" s="2857"/>
      <c r="DO375" s="2855">
        <f t="shared" si="734"/>
        <v>0</v>
      </c>
      <c r="DP375" s="2858"/>
      <c r="DQ375" s="2855">
        <f t="shared" si="735"/>
        <v>0</v>
      </c>
      <c r="DR375" s="2857"/>
      <c r="DS375" s="2855">
        <f t="shared" si="736"/>
        <v>0</v>
      </c>
      <c r="DT375" s="2858"/>
      <c r="DU375" s="2855">
        <f t="shared" si="737"/>
        <v>0</v>
      </c>
      <c r="DV375" s="2857"/>
      <c r="DW375" s="4445">
        <f t="shared" ref="DW375:DW380" si="779">IF(AN375=1,1,0)</f>
        <v>0</v>
      </c>
      <c r="DX375" s="4449"/>
      <c r="DY375" s="4447">
        <f t="shared" si="772"/>
        <v>0</v>
      </c>
      <c r="DZ375" s="4450"/>
      <c r="EA375" s="4447">
        <v>45916</v>
      </c>
      <c r="EB375" s="4682">
        <v>4163335</v>
      </c>
      <c r="EC375" s="820">
        <v>45916</v>
      </c>
      <c r="ED375" s="4472">
        <v>4163336</v>
      </c>
      <c r="EE375" s="822">
        <v>45904</v>
      </c>
      <c r="EF375" s="4322">
        <v>4063361</v>
      </c>
      <c r="EG375" s="273"/>
      <c r="EH375" s="274"/>
      <c r="EI375" s="275"/>
      <c r="EJ375" s="276"/>
      <c r="EK375" s="275"/>
      <c r="EL375" s="277"/>
      <c r="EM375" s="829" t="str">
        <f t="shared" si="769"/>
        <v xml:space="preserve"> </v>
      </c>
      <c r="EN375" s="4449"/>
      <c r="EO375" s="4452">
        <f t="shared" si="740"/>
        <v>0</v>
      </c>
      <c r="EP375" s="4450"/>
      <c r="ER375" s="4712"/>
      <c r="ET375" s="2850" t="str">
        <f t="shared" si="775"/>
        <v>-</v>
      </c>
      <c r="EU375" s="2857"/>
      <c r="EV375" s="2850" t="str">
        <f t="shared" si="776"/>
        <v>-</v>
      </c>
      <c r="EW375" s="2857"/>
      <c r="EX375" s="2850"/>
      <c r="EY375" s="2851"/>
      <c r="EZ375" s="2850"/>
      <c r="FA375" s="2851"/>
      <c r="FB375" s="2850"/>
      <c r="FC375" s="2851"/>
      <c r="FD375" s="2850"/>
      <c r="FE375" s="2851"/>
      <c r="FF375" s="2855"/>
      <c r="FG375" s="2851"/>
      <c r="FH375" s="2850"/>
      <c r="FI375" s="2851"/>
      <c r="FJ375" s="154" t="str">
        <f t="shared" si="777"/>
        <v>-</v>
      </c>
      <c r="FK375" s="2857"/>
      <c r="FL375" s="155" t="str">
        <f t="shared" si="707"/>
        <v>-</v>
      </c>
      <c r="FM375" s="2846"/>
      <c r="FN375" s="2850"/>
      <c r="FO375" s="2851"/>
      <c r="FP375" s="2850"/>
      <c r="FQ375" s="2851"/>
      <c r="FS375" s="4713"/>
      <c r="FT375" s="4714"/>
    </row>
    <row r="376" spans="1:176" ht="18.600000000000001" customHeight="1">
      <c r="A376" s="228">
        <f t="shared" si="752"/>
        <v>366</v>
      </c>
      <c r="B376" s="343" t="str">
        <f t="shared" si="708"/>
        <v>4IE</v>
      </c>
      <c r="C376" s="4653">
        <v>45992</v>
      </c>
      <c r="D376" s="3699" t="s">
        <v>40</v>
      </c>
      <c r="E376" s="3700" t="s">
        <v>1310</v>
      </c>
      <c r="F376" s="3701" t="s">
        <v>1357</v>
      </c>
      <c r="G376" s="4674"/>
      <c r="H376" s="3336" t="s">
        <v>630</v>
      </c>
      <c r="I376" s="3337" t="s">
        <v>48</v>
      </c>
      <c r="J376" s="3337" t="s">
        <v>0</v>
      </c>
      <c r="K376" s="3338" t="s">
        <v>503</v>
      </c>
      <c r="L376" s="4715"/>
      <c r="M376" s="4716">
        <v>45946</v>
      </c>
      <c r="N376" s="4717">
        <v>45944</v>
      </c>
      <c r="O376" s="4718">
        <v>45947</v>
      </c>
      <c r="P376" s="4717">
        <v>45945</v>
      </c>
      <c r="Q376" s="4718">
        <v>45948</v>
      </c>
      <c r="R376" s="4717">
        <v>45947</v>
      </c>
      <c r="S376" s="4718">
        <v>45948</v>
      </c>
      <c r="T376" s="4717">
        <v>45948</v>
      </c>
      <c r="U376" s="4719">
        <v>45952</v>
      </c>
      <c r="V376" s="4717">
        <v>45952</v>
      </c>
      <c r="W376" s="4720">
        <v>45954</v>
      </c>
      <c r="X376" s="4721">
        <v>45954</v>
      </c>
      <c r="Y376" s="4662">
        <v>45965</v>
      </c>
      <c r="Z376" s="4663">
        <v>45962</v>
      </c>
      <c r="AA376" s="4722"/>
      <c r="AB376" s="4723"/>
      <c r="AC376" s="251" t="s">
        <v>633</v>
      </c>
      <c r="AD376" s="4724"/>
      <c r="AE376" s="4725">
        <v>2</v>
      </c>
      <c r="AF376" s="363" t="str">
        <f t="shared" si="709"/>
        <v>4IE</v>
      </c>
      <c r="AG376" s="4726">
        <v>1</v>
      </c>
      <c r="AH376" s="4726"/>
      <c r="AI376" s="4726"/>
      <c r="AJ376" s="4726"/>
      <c r="AK376" s="4726"/>
      <c r="AL376" s="4726"/>
      <c r="AM376" s="4726"/>
      <c r="AN376" s="4726"/>
      <c r="AO376" s="4726"/>
      <c r="AP376" s="4727">
        <v>1</v>
      </c>
      <c r="AQ376" s="4726">
        <v>1</v>
      </c>
      <c r="AR376" s="4726">
        <v>1</v>
      </c>
      <c r="AS376" s="4726"/>
      <c r="AT376" s="4726"/>
      <c r="AU376" s="2843">
        <f t="shared" si="710"/>
        <v>0</v>
      </c>
      <c r="AV376" s="4008">
        <f t="shared" si="745"/>
        <v>1</v>
      </c>
      <c r="AW376" s="4597">
        <v>45916</v>
      </c>
      <c r="AX376" s="4633">
        <v>4163327</v>
      </c>
      <c r="AY376" s="4602">
        <v>45916</v>
      </c>
      <c r="AZ376" s="4043">
        <v>4163328</v>
      </c>
      <c r="BA376" s="4602">
        <v>45916</v>
      </c>
      <c r="BB376" s="4634">
        <v>4163329</v>
      </c>
      <c r="BC376" s="4199">
        <v>45916</v>
      </c>
      <c r="BD376" s="4200">
        <v>4163330</v>
      </c>
      <c r="BE376" s="4201">
        <v>45916</v>
      </c>
      <c r="BF376" s="4202">
        <v>4163331</v>
      </c>
      <c r="BG376" s="4597">
        <v>45916</v>
      </c>
      <c r="BH376" s="3923">
        <v>4163332</v>
      </c>
      <c r="BI376" s="4668">
        <v>45875</v>
      </c>
      <c r="BJ376" s="4669">
        <v>4163295</v>
      </c>
      <c r="BK376" s="4075" t="str">
        <f t="shared" si="773"/>
        <v>-</v>
      </c>
      <c r="BL376" s="4093"/>
      <c r="BM376" s="4075" t="str">
        <f t="shared" si="774"/>
        <v>-</v>
      </c>
      <c r="BN376" s="4093"/>
      <c r="BO376" s="4094" t="str">
        <f t="shared" si="762"/>
        <v>-</v>
      </c>
      <c r="BP376" s="4093"/>
      <c r="BQ376" s="4649" t="str">
        <f t="shared" si="754"/>
        <v>-</v>
      </c>
      <c r="BR376" s="4650"/>
      <c r="BS376" s="4649" t="str">
        <f t="shared" si="756"/>
        <v>-</v>
      </c>
      <c r="BT376" s="4650"/>
      <c r="BU376" s="4649" t="str">
        <f t="shared" si="757"/>
        <v>-</v>
      </c>
      <c r="BV376" s="4650"/>
      <c r="BW376" s="4649" t="str">
        <f t="shared" si="758"/>
        <v>-</v>
      </c>
      <c r="BX376" s="4651"/>
      <c r="BY376" s="4649" t="str">
        <f t="shared" si="759"/>
        <v>-</v>
      </c>
      <c r="BZ376" s="4650"/>
      <c r="CA376" s="4649" t="str">
        <f t="shared" si="760"/>
        <v>-</v>
      </c>
      <c r="CB376" s="4651"/>
      <c r="CC376" s="4649" t="str">
        <f t="shared" si="761"/>
        <v>-</v>
      </c>
      <c r="CD376" s="4651"/>
      <c r="CE376" s="2850" t="str">
        <f t="shared" si="763"/>
        <v>-</v>
      </c>
      <c r="CF376" s="2846"/>
      <c r="CG376" s="2855" t="str">
        <f t="shared" si="764"/>
        <v>-</v>
      </c>
      <c r="CH376" s="2851"/>
      <c r="CI376" s="2850" t="str">
        <f t="shared" si="723"/>
        <v>-</v>
      </c>
      <c r="CJ376" s="2846"/>
      <c r="CK376" s="2850" t="str">
        <f t="shared" si="724"/>
        <v>-</v>
      </c>
      <c r="CL376" s="2851"/>
      <c r="CM376" s="2850" t="str">
        <f t="shared" si="765"/>
        <v>-</v>
      </c>
      <c r="CN376" s="2851"/>
      <c r="CO376" s="2855" t="str">
        <f t="shared" si="726"/>
        <v>-</v>
      </c>
      <c r="CP376" s="2851"/>
      <c r="CQ376" s="2855" t="str">
        <f t="shared" si="727"/>
        <v>-</v>
      </c>
      <c r="CR376" s="2851"/>
      <c r="CS376" s="2850" t="str">
        <f t="shared" si="766"/>
        <v>-</v>
      </c>
      <c r="CT376" s="2851"/>
      <c r="CU376" s="2855"/>
      <c r="CV376" s="2851"/>
      <c r="CW376" s="2850" t="str">
        <f t="shared" si="767"/>
        <v>-</v>
      </c>
      <c r="CX376" s="2851"/>
      <c r="CY376" s="2855" t="str">
        <f t="shared" si="730"/>
        <v>-</v>
      </c>
      <c r="CZ376" s="2851"/>
      <c r="DA376" s="2850" t="str">
        <f t="shared" si="768"/>
        <v>-</v>
      </c>
      <c r="DB376" s="2846"/>
      <c r="DC376" s="2855" t="str">
        <f t="shared" si="732"/>
        <v>-</v>
      </c>
      <c r="DD376" s="2851"/>
      <c r="DE376" s="2856">
        <v>45932</v>
      </c>
      <c r="DF376" s="2857">
        <v>4263057</v>
      </c>
      <c r="DG376" s="818">
        <f t="shared" si="755"/>
        <v>0</v>
      </c>
      <c r="DH376" s="2858"/>
      <c r="DI376" s="2850">
        <v>45770</v>
      </c>
      <c r="DJ376" s="2857">
        <v>4163159</v>
      </c>
      <c r="DK376" s="2856">
        <f t="shared" si="778"/>
        <v>0</v>
      </c>
      <c r="DL376" s="2857"/>
      <c r="DM376" s="2856">
        <f t="shared" si="771"/>
        <v>0</v>
      </c>
      <c r="DN376" s="2857"/>
      <c r="DO376" s="2855">
        <f t="shared" si="734"/>
        <v>0</v>
      </c>
      <c r="DP376" s="2858"/>
      <c r="DQ376" s="2855">
        <f t="shared" si="735"/>
        <v>0</v>
      </c>
      <c r="DR376" s="2857"/>
      <c r="DS376" s="2855">
        <f t="shared" si="736"/>
        <v>0</v>
      </c>
      <c r="DT376" s="2858"/>
      <c r="DU376" s="2855">
        <f t="shared" si="737"/>
        <v>0</v>
      </c>
      <c r="DV376" s="2857"/>
      <c r="DW376" s="4445">
        <f t="shared" si="779"/>
        <v>0</v>
      </c>
      <c r="DX376" s="4449"/>
      <c r="DY376" s="4447">
        <f t="shared" si="772"/>
        <v>0</v>
      </c>
      <c r="DZ376" s="4450"/>
      <c r="EA376" s="4447">
        <v>45916</v>
      </c>
      <c r="EB376" s="4682">
        <v>4163335</v>
      </c>
      <c r="EC376" s="820">
        <v>45916</v>
      </c>
      <c r="ED376" s="4472">
        <v>4163336</v>
      </c>
      <c r="EE376" s="822">
        <v>45904</v>
      </c>
      <c r="EF376" s="4322">
        <v>4063361</v>
      </c>
      <c r="EG376" s="273"/>
      <c r="EH376" s="274"/>
      <c r="EI376" s="275"/>
      <c r="EJ376" s="276"/>
      <c r="EK376" s="275"/>
      <c r="EL376" s="277"/>
      <c r="EM376" s="829" t="str">
        <f t="shared" si="769"/>
        <v xml:space="preserve"> </v>
      </c>
      <c r="EN376" s="4449"/>
      <c r="EO376" s="4452">
        <f t="shared" si="740"/>
        <v>0</v>
      </c>
      <c r="EP376" s="4450"/>
      <c r="ER376" s="4728"/>
      <c r="ET376" s="2850" t="str">
        <f t="shared" si="775"/>
        <v>-</v>
      </c>
      <c r="EU376" s="2857"/>
      <c r="EV376" s="2850" t="str">
        <f t="shared" si="776"/>
        <v>-</v>
      </c>
      <c r="EW376" s="2857"/>
      <c r="EX376" s="2850"/>
      <c r="EY376" s="2851"/>
      <c r="EZ376" s="2850"/>
      <c r="FA376" s="2851"/>
      <c r="FB376" s="2850"/>
      <c r="FC376" s="2851"/>
      <c r="FD376" s="2850"/>
      <c r="FE376" s="2851"/>
      <c r="FF376" s="2855"/>
      <c r="FG376" s="2851"/>
      <c r="FH376" s="2850"/>
      <c r="FI376" s="2851"/>
      <c r="FJ376" s="154" t="str">
        <f t="shared" si="777"/>
        <v>-</v>
      </c>
      <c r="FK376" s="2857"/>
      <c r="FL376" s="155" t="str">
        <f t="shared" si="707"/>
        <v>-</v>
      </c>
      <c r="FM376" s="2846"/>
      <c r="FN376" s="2850"/>
      <c r="FO376" s="2851"/>
      <c r="FP376" s="2850"/>
      <c r="FQ376" s="2851"/>
      <c r="FS376" s="4729"/>
      <c r="FT376" s="4730"/>
    </row>
    <row r="377" spans="1:176" ht="18.600000000000001" customHeight="1">
      <c r="A377" s="228">
        <f t="shared" si="752"/>
        <v>367</v>
      </c>
      <c r="B377" s="343" t="str">
        <f t="shared" si="708"/>
        <v>4IE</v>
      </c>
      <c r="C377" s="4731">
        <v>45962</v>
      </c>
      <c r="D377" s="4098" t="s">
        <v>990</v>
      </c>
      <c r="E377" s="4429" t="s">
        <v>1185</v>
      </c>
      <c r="F377" s="4732" t="s">
        <v>1361</v>
      </c>
      <c r="G377" s="4733"/>
      <c r="H377" s="3281" t="s">
        <v>629</v>
      </c>
      <c r="I377" s="4734" t="s">
        <v>992</v>
      </c>
      <c r="J377" s="4734" t="s">
        <v>21</v>
      </c>
      <c r="K377" s="3315" t="s">
        <v>11</v>
      </c>
      <c r="L377" s="4735"/>
      <c r="M377" s="4716">
        <v>45946</v>
      </c>
      <c r="N377" s="4717"/>
      <c r="O377" s="4718">
        <v>45947</v>
      </c>
      <c r="P377" s="4717">
        <v>45946</v>
      </c>
      <c r="Q377" s="4718">
        <v>45948</v>
      </c>
      <c r="R377" s="4717">
        <v>45947</v>
      </c>
      <c r="S377" s="4718">
        <v>45948</v>
      </c>
      <c r="T377" s="4717">
        <v>45958</v>
      </c>
      <c r="U377" s="4719">
        <v>45952</v>
      </c>
      <c r="V377" s="4717">
        <v>45960</v>
      </c>
      <c r="W377" s="4720">
        <v>45954</v>
      </c>
      <c r="X377" s="4736">
        <v>45961</v>
      </c>
      <c r="Y377" s="4607">
        <v>45959</v>
      </c>
      <c r="Z377" s="4737">
        <v>45962</v>
      </c>
      <c r="AA377" s="4738"/>
      <c r="AB377" s="4739"/>
      <c r="AC377" s="4740"/>
      <c r="AD377" s="4741"/>
      <c r="AE377" s="4156">
        <v>25</v>
      </c>
      <c r="AF377" s="363" t="str">
        <f t="shared" si="709"/>
        <v>4IE</v>
      </c>
      <c r="AG377" s="4742"/>
      <c r="AH377" s="4742"/>
      <c r="AI377" s="4742"/>
      <c r="AJ377" s="4742"/>
      <c r="AK377" s="4742"/>
      <c r="AL377" s="4742"/>
      <c r="AM377" s="4742"/>
      <c r="AN377" s="4742"/>
      <c r="AO377" s="4742"/>
      <c r="AP377" s="4743"/>
      <c r="AQ377" s="4742"/>
      <c r="AR377" s="4742"/>
      <c r="AS377" s="4742"/>
      <c r="AT377" s="4742"/>
      <c r="AU377" s="2843">
        <f t="shared" si="710"/>
        <v>0</v>
      </c>
      <c r="AV377" s="4008">
        <f t="shared" si="745"/>
        <v>0</v>
      </c>
      <c r="AW377" s="4744" t="str">
        <f>IF($AE377=0,"　",VLOOKUP($AE377,ﾚｰｻﾞOP,5,0))</f>
        <v>-</v>
      </c>
      <c r="AX377" s="4745"/>
      <c r="AY377" s="2847" t="str">
        <f>IF($AE377=0,"　",VLOOKUP($AE377,ﾚｰｻﾞOP,6,0))</f>
        <v>-</v>
      </c>
      <c r="AZ377" s="4746"/>
      <c r="BA377" s="4747" t="str">
        <f>IF($AE377=0,"　",VLOOKUP($AE377,ﾚｰｻﾞOP,7,0))</f>
        <v>-</v>
      </c>
      <c r="BB377" s="4746"/>
      <c r="BC377" s="4744" t="str">
        <f>IF($AE377=0,"　",VLOOKUP($AE377,ﾚｰｻﾞOP,8,0))</f>
        <v>-</v>
      </c>
      <c r="BD377" s="4745"/>
      <c r="BE377" s="4748" t="str">
        <f>IF($AE377=0,"　",VLOOKUP($AE377,ﾚｰｻﾞOP,9,0))</f>
        <v>-</v>
      </c>
      <c r="BF377" s="4746"/>
      <c r="BG377" s="4744" t="str">
        <f>IF($AE377=0,"　",VLOOKUP($AE377,ﾚｰｻﾞOP,10,0))</f>
        <v>-</v>
      </c>
      <c r="BH377" s="4746"/>
      <c r="BI377" s="4747" t="str">
        <f>IF($AE377=0,"　",VLOOKUP($AE377,ﾚｰｻﾞOP,11,0))</f>
        <v>-</v>
      </c>
      <c r="BJ377" s="4746"/>
      <c r="BK377" s="4075" t="str">
        <f t="shared" si="773"/>
        <v>-</v>
      </c>
      <c r="BL377" s="4093"/>
      <c r="BM377" s="4075" t="str">
        <f t="shared" si="774"/>
        <v>-</v>
      </c>
      <c r="BN377" s="4093"/>
      <c r="BO377" s="4094" t="str">
        <f t="shared" si="762"/>
        <v>-</v>
      </c>
      <c r="BP377" s="4093"/>
      <c r="BQ377" s="4649" t="str">
        <f t="shared" si="754"/>
        <v>-</v>
      </c>
      <c r="BR377" s="4650"/>
      <c r="BS377" s="4649" t="str">
        <f t="shared" si="756"/>
        <v>-</v>
      </c>
      <c r="BT377" s="4650"/>
      <c r="BU377" s="4649" t="str">
        <f t="shared" si="757"/>
        <v>-</v>
      </c>
      <c r="BV377" s="4650"/>
      <c r="BW377" s="4649" t="str">
        <f t="shared" si="758"/>
        <v>-</v>
      </c>
      <c r="BX377" s="4651"/>
      <c r="BY377" s="4649" t="str">
        <f t="shared" si="759"/>
        <v>-</v>
      </c>
      <c r="BZ377" s="4650"/>
      <c r="CA377" s="4649" t="str">
        <f t="shared" si="760"/>
        <v>-</v>
      </c>
      <c r="CB377" s="4651"/>
      <c r="CC377" s="4649" t="str">
        <f t="shared" si="761"/>
        <v>-</v>
      </c>
      <c r="CD377" s="4651"/>
      <c r="CE377" s="2850" t="str">
        <f t="shared" si="763"/>
        <v>-</v>
      </c>
      <c r="CF377" s="2846"/>
      <c r="CG377" s="2855" t="str">
        <f t="shared" si="764"/>
        <v>-</v>
      </c>
      <c r="CH377" s="2851"/>
      <c r="CI377" s="2850" t="str">
        <f t="shared" si="723"/>
        <v>-</v>
      </c>
      <c r="CJ377" s="2846"/>
      <c r="CK377" s="2850" t="str">
        <f t="shared" si="724"/>
        <v>-</v>
      </c>
      <c r="CL377" s="2851"/>
      <c r="CM377" s="2850" t="str">
        <f t="shared" si="765"/>
        <v>-</v>
      </c>
      <c r="CN377" s="2851"/>
      <c r="CO377" s="2855" t="str">
        <f t="shared" si="726"/>
        <v>-</v>
      </c>
      <c r="CP377" s="2851"/>
      <c r="CQ377" s="2855" t="str">
        <f t="shared" si="727"/>
        <v>-</v>
      </c>
      <c r="CR377" s="2851"/>
      <c r="CS377" s="2850" t="str">
        <f t="shared" si="766"/>
        <v>-</v>
      </c>
      <c r="CT377" s="2851"/>
      <c r="CU377" s="2855"/>
      <c r="CV377" s="2851"/>
      <c r="CW377" s="2850" t="str">
        <f t="shared" si="767"/>
        <v>-</v>
      </c>
      <c r="CX377" s="2851"/>
      <c r="CY377" s="2855" t="str">
        <f t="shared" si="730"/>
        <v>-</v>
      </c>
      <c r="CZ377" s="2851"/>
      <c r="DA377" s="2850" t="str">
        <f t="shared" si="768"/>
        <v>-</v>
      </c>
      <c r="DB377" s="2846"/>
      <c r="DC377" s="2855" t="str">
        <f t="shared" si="732"/>
        <v>-</v>
      </c>
      <c r="DD377" s="2851"/>
      <c r="DE377" s="2856">
        <f>IF(AG377=1,1,0)</f>
        <v>0</v>
      </c>
      <c r="DF377" s="2857"/>
      <c r="DG377" s="818">
        <f t="shared" si="755"/>
        <v>0</v>
      </c>
      <c r="DH377" s="2858"/>
      <c r="DI377" s="2850">
        <f>IF(AG377=1,1,0)</f>
        <v>0</v>
      </c>
      <c r="DJ377" s="2857"/>
      <c r="DK377" s="2856">
        <f t="shared" si="778"/>
        <v>0</v>
      </c>
      <c r="DL377" s="2857"/>
      <c r="DM377" s="2856">
        <f t="shared" si="771"/>
        <v>0</v>
      </c>
      <c r="DN377" s="2857"/>
      <c r="DO377" s="2855">
        <f t="shared" si="734"/>
        <v>0</v>
      </c>
      <c r="DP377" s="2858"/>
      <c r="DQ377" s="2855">
        <f t="shared" si="735"/>
        <v>0</v>
      </c>
      <c r="DR377" s="2857"/>
      <c r="DS377" s="2855">
        <f t="shared" si="736"/>
        <v>0</v>
      </c>
      <c r="DT377" s="2858"/>
      <c r="DU377" s="2855">
        <f t="shared" si="737"/>
        <v>0</v>
      </c>
      <c r="DV377" s="2857"/>
      <c r="DW377" s="4445">
        <f t="shared" si="779"/>
        <v>0</v>
      </c>
      <c r="DX377" s="4449"/>
      <c r="DY377" s="4447">
        <f t="shared" si="772"/>
        <v>0</v>
      </c>
      <c r="DZ377" s="4450"/>
      <c r="EA377" s="4447">
        <f>IF(AP377=1,1,0)</f>
        <v>0</v>
      </c>
      <c r="EB377" s="4682"/>
      <c r="EC377" s="820">
        <f>IF(AQ377=1,1,0)</f>
        <v>0</v>
      </c>
      <c r="ED377" s="4472"/>
      <c r="EE377" s="822">
        <f>IF(AV377=0,0,1)</f>
        <v>0</v>
      </c>
      <c r="EF377" s="4322"/>
      <c r="EG377" s="273"/>
      <c r="EH377" s="274"/>
      <c r="EI377" s="275"/>
      <c r="EJ377" s="276"/>
      <c r="EK377" s="275"/>
      <c r="EL377" s="277"/>
      <c r="EM377" s="829" t="str">
        <f t="shared" si="769"/>
        <v xml:space="preserve"> </v>
      </c>
      <c r="EN377" s="4449"/>
      <c r="EO377" s="4452">
        <f t="shared" si="740"/>
        <v>0</v>
      </c>
      <c r="EP377" s="4450"/>
      <c r="ER377" s="4749"/>
      <c r="ET377" s="2850">
        <v>45937</v>
      </c>
      <c r="EU377" s="2857">
        <v>4163302</v>
      </c>
      <c r="EV377" s="2850">
        <v>45937</v>
      </c>
      <c r="EW377" s="2857">
        <v>4163304</v>
      </c>
      <c r="EX377" s="2850"/>
      <c r="EY377" s="2851"/>
      <c r="EZ377" s="2850">
        <v>45805</v>
      </c>
      <c r="FA377" s="4385">
        <v>4163184</v>
      </c>
      <c r="FB377" s="2850"/>
      <c r="FC377" s="2851"/>
      <c r="FD377" s="2850">
        <v>45889</v>
      </c>
      <c r="FE377" s="3300">
        <v>4163312</v>
      </c>
      <c r="FF377" s="2855"/>
      <c r="FG377" s="2851"/>
      <c r="FH377" s="2850"/>
      <c r="FI377" s="2851"/>
      <c r="FJ377" s="154">
        <v>45937</v>
      </c>
      <c r="FK377" s="2857">
        <v>4163303</v>
      </c>
      <c r="FL377" s="155">
        <f t="shared" si="707"/>
        <v>1</v>
      </c>
      <c r="FM377" s="2846"/>
      <c r="FN377" s="2850"/>
      <c r="FO377" s="2851"/>
      <c r="FP377" s="2850">
        <v>1</v>
      </c>
      <c r="FQ377" s="2851"/>
      <c r="FS377" s="4747"/>
      <c r="FT377" s="4746"/>
    </row>
    <row r="378" spans="1:176" ht="18.600000000000001" customHeight="1">
      <c r="A378" s="228">
        <f t="shared" si="752"/>
        <v>368</v>
      </c>
      <c r="B378" s="343" t="str">
        <f t="shared" si="708"/>
        <v>4IE</v>
      </c>
      <c r="C378" s="4653">
        <v>45992</v>
      </c>
      <c r="D378" s="3699" t="s">
        <v>39</v>
      </c>
      <c r="E378" s="3700" t="s">
        <v>1383</v>
      </c>
      <c r="F378" s="3701" t="s">
        <v>1358</v>
      </c>
      <c r="G378" s="4654"/>
      <c r="H378" s="3336" t="s">
        <v>630</v>
      </c>
      <c r="I378" s="3337" t="s">
        <v>48</v>
      </c>
      <c r="J378" s="3337" t="s">
        <v>0</v>
      </c>
      <c r="K378" s="3338" t="s">
        <v>503</v>
      </c>
      <c r="L378" s="4750"/>
      <c r="M378" s="4751">
        <v>45947</v>
      </c>
      <c r="N378" s="4752">
        <v>45946</v>
      </c>
      <c r="O378" s="4753">
        <v>45948</v>
      </c>
      <c r="P378" s="4752">
        <v>45947</v>
      </c>
      <c r="Q378" s="4753">
        <v>45951</v>
      </c>
      <c r="R378" s="4752">
        <v>45948</v>
      </c>
      <c r="S378" s="4753">
        <v>45951</v>
      </c>
      <c r="T378" s="4752">
        <v>45948</v>
      </c>
      <c r="U378" s="4754">
        <v>45953</v>
      </c>
      <c r="V378" s="4752">
        <v>45953</v>
      </c>
      <c r="W378" s="4755">
        <v>45955</v>
      </c>
      <c r="X378" s="4756">
        <v>45954</v>
      </c>
      <c r="Y378" s="4662">
        <v>45965</v>
      </c>
      <c r="Z378" s="4663">
        <v>45962</v>
      </c>
      <c r="AA378" s="4757"/>
      <c r="AB378" s="4758"/>
      <c r="AC378" s="251" t="s">
        <v>633</v>
      </c>
      <c r="AD378" s="4759"/>
      <c r="AE378" s="4760">
        <v>5</v>
      </c>
      <c r="AF378" s="363" t="str">
        <f t="shared" si="709"/>
        <v>4IE</v>
      </c>
      <c r="AG378" s="4761">
        <v>1</v>
      </c>
      <c r="AH378" s="4761"/>
      <c r="AI378" s="4761"/>
      <c r="AJ378" s="4761"/>
      <c r="AK378" s="4761"/>
      <c r="AL378" s="4761"/>
      <c r="AM378" s="4761"/>
      <c r="AN378" s="4761"/>
      <c r="AO378" s="4761"/>
      <c r="AP378" s="4762">
        <v>1</v>
      </c>
      <c r="AQ378" s="4761">
        <v>1</v>
      </c>
      <c r="AR378" s="4761">
        <v>1</v>
      </c>
      <c r="AS378" s="4761"/>
      <c r="AT378" s="4761"/>
      <c r="AU378" s="2843">
        <f t="shared" si="710"/>
        <v>0</v>
      </c>
      <c r="AV378" s="4008">
        <f t="shared" si="745"/>
        <v>1</v>
      </c>
      <c r="AW378" s="4597">
        <v>45916</v>
      </c>
      <c r="AX378" s="4633">
        <v>4163327</v>
      </c>
      <c r="AY378" s="4602">
        <v>45916</v>
      </c>
      <c r="AZ378" s="4043">
        <v>4163328</v>
      </c>
      <c r="BA378" s="4602">
        <v>45916</v>
      </c>
      <c r="BB378" s="4634">
        <v>4163329</v>
      </c>
      <c r="BC378" s="4199">
        <v>45916</v>
      </c>
      <c r="BD378" s="4200">
        <v>4163330</v>
      </c>
      <c r="BE378" s="4201">
        <v>45916</v>
      </c>
      <c r="BF378" s="4202">
        <v>4163331</v>
      </c>
      <c r="BG378" s="4597">
        <v>45916</v>
      </c>
      <c r="BH378" s="3923">
        <v>4163332</v>
      </c>
      <c r="BI378" s="4635" t="str">
        <f>IF($AE378=0,"　",VLOOKUP($AE378,ﾚｰｻﾞOP,11,0))</f>
        <v>-</v>
      </c>
      <c r="BJ378" s="4634"/>
      <c r="BK378" s="4075" t="str">
        <f t="shared" si="773"/>
        <v>-</v>
      </c>
      <c r="BL378" s="4093"/>
      <c r="BM378" s="4075" t="str">
        <f t="shared" si="774"/>
        <v>-</v>
      </c>
      <c r="BN378" s="4093"/>
      <c r="BO378" s="4094" t="str">
        <f t="shared" si="762"/>
        <v>-</v>
      </c>
      <c r="BP378" s="4093"/>
      <c r="BQ378" s="4316">
        <v>45925</v>
      </c>
      <c r="BR378" s="4318">
        <v>4163350</v>
      </c>
      <c r="BS378" s="4649" t="str">
        <f t="shared" si="756"/>
        <v>-</v>
      </c>
      <c r="BT378" s="4650"/>
      <c r="BU378" s="4649" t="str">
        <f t="shared" si="757"/>
        <v>-</v>
      </c>
      <c r="BV378" s="4650"/>
      <c r="BW378" s="4649" t="str">
        <f t="shared" si="758"/>
        <v>-</v>
      </c>
      <c r="BX378" s="4651"/>
      <c r="BY378" s="4649" t="str">
        <f t="shared" si="759"/>
        <v>-</v>
      </c>
      <c r="BZ378" s="4650"/>
      <c r="CA378" s="4649" t="str">
        <f t="shared" si="760"/>
        <v>-</v>
      </c>
      <c r="CB378" s="4651"/>
      <c r="CC378" s="4649" t="str">
        <f t="shared" si="761"/>
        <v>-</v>
      </c>
      <c r="CD378" s="4651"/>
      <c r="CE378" s="2850" t="str">
        <f t="shared" si="763"/>
        <v>-</v>
      </c>
      <c r="CF378" s="2846"/>
      <c r="CG378" s="2855" t="str">
        <f t="shared" si="764"/>
        <v>-</v>
      </c>
      <c r="CH378" s="2851"/>
      <c r="CI378" s="2850" t="str">
        <f t="shared" si="723"/>
        <v>-</v>
      </c>
      <c r="CJ378" s="2846"/>
      <c r="CK378" s="2850" t="str">
        <f t="shared" si="724"/>
        <v>-</v>
      </c>
      <c r="CL378" s="2851"/>
      <c r="CM378" s="2850" t="str">
        <f t="shared" si="765"/>
        <v>-</v>
      </c>
      <c r="CN378" s="2851"/>
      <c r="CO378" s="2855" t="str">
        <f t="shared" si="726"/>
        <v>-</v>
      </c>
      <c r="CP378" s="2851"/>
      <c r="CQ378" s="2855" t="str">
        <f t="shared" si="727"/>
        <v>-</v>
      </c>
      <c r="CR378" s="2851"/>
      <c r="CS378" s="2850" t="str">
        <f t="shared" si="766"/>
        <v>-</v>
      </c>
      <c r="CT378" s="2851"/>
      <c r="CU378" s="2855"/>
      <c r="CV378" s="2851"/>
      <c r="CW378" s="2850" t="str">
        <f t="shared" si="767"/>
        <v>-</v>
      </c>
      <c r="CX378" s="2851"/>
      <c r="CY378" s="2855" t="str">
        <f t="shared" si="730"/>
        <v>-</v>
      </c>
      <c r="CZ378" s="2851"/>
      <c r="DA378" s="2850" t="str">
        <f t="shared" si="768"/>
        <v>-</v>
      </c>
      <c r="DB378" s="2846"/>
      <c r="DC378" s="2855" t="str">
        <f t="shared" si="732"/>
        <v>-</v>
      </c>
      <c r="DD378" s="2851"/>
      <c r="DE378" s="2856">
        <v>45932</v>
      </c>
      <c r="DF378" s="2857">
        <v>4263057</v>
      </c>
      <c r="DG378" s="818">
        <f t="shared" si="755"/>
        <v>0</v>
      </c>
      <c r="DH378" s="2858"/>
      <c r="DI378" s="2850">
        <v>45770</v>
      </c>
      <c r="DJ378" s="2857">
        <v>4163159</v>
      </c>
      <c r="DK378" s="2856">
        <f t="shared" si="778"/>
        <v>0</v>
      </c>
      <c r="DL378" s="2857"/>
      <c r="DM378" s="2856">
        <f t="shared" si="771"/>
        <v>0</v>
      </c>
      <c r="DN378" s="2857"/>
      <c r="DO378" s="2855">
        <f t="shared" si="734"/>
        <v>0</v>
      </c>
      <c r="DP378" s="2858"/>
      <c r="DQ378" s="2855">
        <f t="shared" si="735"/>
        <v>0</v>
      </c>
      <c r="DR378" s="2857"/>
      <c r="DS378" s="2855">
        <f t="shared" si="736"/>
        <v>0</v>
      </c>
      <c r="DT378" s="2858"/>
      <c r="DU378" s="2855">
        <f t="shared" si="737"/>
        <v>0</v>
      </c>
      <c r="DV378" s="2857"/>
      <c r="DW378" s="4445">
        <f t="shared" si="779"/>
        <v>0</v>
      </c>
      <c r="DX378" s="4449"/>
      <c r="DY378" s="4447">
        <f t="shared" si="772"/>
        <v>0</v>
      </c>
      <c r="DZ378" s="4450"/>
      <c r="EA378" s="4447">
        <v>45916</v>
      </c>
      <c r="EB378" s="4682">
        <v>4163335</v>
      </c>
      <c r="EC378" s="820">
        <v>45916</v>
      </c>
      <c r="ED378" s="4472">
        <v>4163336</v>
      </c>
      <c r="EE378" s="822">
        <v>45904</v>
      </c>
      <c r="EF378" s="4322">
        <v>4063361</v>
      </c>
      <c r="EG378" s="273"/>
      <c r="EH378" s="274"/>
      <c r="EI378" s="275"/>
      <c r="EJ378" s="276"/>
      <c r="EK378" s="275"/>
      <c r="EL378" s="277"/>
      <c r="EM378" s="829" t="str">
        <f t="shared" si="769"/>
        <v xml:space="preserve"> </v>
      </c>
      <c r="EN378" s="4449"/>
      <c r="EO378" s="4452">
        <f t="shared" si="740"/>
        <v>0</v>
      </c>
      <c r="EP378" s="4450"/>
      <c r="ER378" s="4763"/>
      <c r="ET378" s="2850" t="str">
        <f>IF($AE378=0,"　",VLOOKUP($AE378,ﾚｰｻﾞOP,60,0))</f>
        <v>-</v>
      </c>
      <c r="EU378" s="2857"/>
      <c r="EV378" s="2850" t="str">
        <f>IF($AE378=0,"　",VLOOKUP($AE378,ﾚｰｻﾞOP,60,0))</f>
        <v>-</v>
      </c>
      <c r="EW378" s="2857"/>
      <c r="EX378" s="2850"/>
      <c r="EY378" s="2851"/>
      <c r="EZ378" s="2850"/>
      <c r="FA378" s="2851"/>
      <c r="FB378" s="2850"/>
      <c r="FC378" s="2851"/>
      <c r="FD378" s="2850"/>
      <c r="FE378" s="2851"/>
      <c r="FF378" s="2855"/>
      <c r="FG378" s="2851"/>
      <c r="FH378" s="2850"/>
      <c r="FI378" s="2851"/>
      <c r="FJ378" s="154" t="str">
        <f>IF($AE378=0,"　",VLOOKUP($AE378,ﾚｰｻﾞOP,67,0))</f>
        <v>-</v>
      </c>
      <c r="FK378" s="2857"/>
      <c r="FL378" s="155" t="str">
        <f t="shared" si="707"/>
        <v>-</v>
      </c>
      <c r="FM378" s="2846"/>
      <c r="FN378" s="2850"/>
      <c r="FO378" s="2851"/>
      <c r="FP378" s="2850"/>
      <c r="FQ378" s="2851"/>
      <c r="FS378" s="4764"/>
      <c r="FT378" s="4765"/>
    </row>
    <row r="379" spans="1:176" ht="18.600000000000001" customHeight="1">
      <c r="A379" s="228">
        <f t="shared" si="752"/>
        <v>369</v>
      </c>
      <c r="B379" s="343" t="str">
        <f t="shared" si="708"/>
        <v>4IE</v>
      </c>
      <c r="C379" s="4653">
        <v>45992</v>
      </c>
      <c r="D379" s="3699" t="s">
        <v>39</v>
      </c>
      <c r="E379" s="3700" t="s">
        <v>1311</v>
      </c>
      <c r="F379" s="3701" t="s">
        <v>1359</v>
      </c>
      <c r="G379" s="4674"/>
      <c r="H379" s="3336" t="s">
        <v>630</v>
      </c>
      <c r="I379" s="3337" t="s">
        <v>48</v>
      </c>
      <c r="J379" s="3337" t="s">
        <v>0</v>
      </c>
      <c r="K379" s="3338" t="s">
        <v>503</v>
      </c>
      <c r="L379" s="4766"/>
      <c r="M379" s="4751">
        <v>45947</v>
      </c>
      <c r="N379" s="4752">
        <v>45946</v>
      </c>
      <c r="O379" s="4753">
        <v>45948</v>
      </c>
      <c r="P379" s="4752">
        <v>45947</v>
      </c>
      <c r="Q379" s="4753">
        <v>45951</v>
      </c>
      <c r="R379" s="4752">
        <v>45951</v>
      </c>
      <c r="S379" s="4753">
        <v>45951</v>
      </c>
      <c r="T379" s="4752">
        <v>45948</v>
      </c>
      <c r="U379" s="4754">
        <v>45953</v>
      </c>
      <c r="V379" s="4752">
        <v>45953</v>
      </c>
      <c r="W379" s="4755">
        <v>45955</v>
      </c>
      <c r="X379" s="4767">
        <v>45955</v>
      </c>
      <c r="Y379" s="4662">
        <v>45965</v>
      </c>
      <c r="Z379" s="4663">
        <v>45962</v>
      </c>
      <c r="AA379" s="4768"/>
      <c r="AB379" s="4769"/>
      <c r="AC379" s="251" t="s">
        <v>633</v>
      </c>
      <c r="AD379" s="4770"/>
      <c r="AE379" s="4771">
        <v>5</v>
      </c>
      <c r="AF379" s="363" t="str">
        <f t="shared" si="709"/>
        <v>4IE</v>
      </c>
      <c r="AG379" s="4772">
        <v>1</v>
      </c>
      <c r="AH379" s="4772"/>
      <c r="AI379" s="4772"/>
      <c r="AJ379" s="4772"/>
      <c r="AK379" s="4772"/>
      <c r="AL379" s="4772"/>
      <c r="AM379" s="4772"/>
      <c r="AN379" s="4772"/>
      <c r="AO379" s="4772"/>
      <c r="AP379" s="4773">
        <v>1</v>
      </c>
      <c r="AQ379" s="4772">
        <v>1</v>
      </c>
      <c r="AR379" s="4772">
        <v>1</v>
      </c>
      <c r="AS379" s="4772"/>
      <c r="AT379" s="4772"/>
      <c r="AU379" s="2843">
        <f t="shared" si="710"/>
        <v>0</v>
      </c>
      <c r="AV379" s="4008">
        <f t="shared" si="745"/>
        <v>1</v>
      </c>
      <c r="AW379" s="4597">
        <v>45916</v>
      </c>
      <c r="AX379" s="4633">
        <v>4163327</v>
      </c>
      <c r="AY379" s="4602">
        <v>45916</v>
      </c>
      <c r="AZ379" s="4043">
        <v>4163328</v>
      </c>
      <c r="BA379" s="4602">
        <v>45916</v>
      </c>
      <c r="BB379" s="4634">
        <v>4163329</v>
      </c>
      <c r="BC379" s="4199">
        <v>45916</v>
      </c>
      <c r="BD379" s="4200">
        <v>4163330</v>
      </c>
      <c r="BE379" s="4201">
        <v>45916</v>
      </c>
      <c r="BF379" s="4202">
        <v>4163331</v>
      </c>
      <c r="BG379" s="4597">
        <v>45916</v>
      </c>
      <c r="BH379" s="3923">
        <v>4163332</v>
      </c>
      <c r="BI379" s="4635" t="str">
        <f>IF($AE379=0,"　",VLOOKUP($AE379,ﾚｰｻﾞOP,11,0))</f>
        <v>-</v>
      </c>
      <c r="BJ379" s="4634"/>
      <c r="BK379" s="4075" t="str">
        <f t="shared" si="773"/>
        <v>-</v>
      </c>
      <c r="BL379" s="4093"/>
      <c r="BM379" s="4075" t="str">
        <f t="shared" si="774"/>
        <v>-</v>
      </c>
      <c r="BN379" s="4093"/>
      <c r="BO379" s="4094" t="str">
        <f t="shared" si="762"/>
        <v>-</v>
      </c>
      <c r="BP379" s="4093"/>
      <c r="BQ379" s="4316">
        <v>45925</v>
      </c>
      <c r="BR379" s="4318">
        <v>4163350</v>
      </c>
      <c r="BS379" s="4649" t="str">
        <f t="shared" si="756"/>
        <v>-</v>
      </c>
      <c r="BT379" s="4650"/>
      <c r="BU379" s="4649" t="str">
        <f t="shared" si="757"/>
        <v>-</v>
      </c>
      <c r="BV379" s="4650"/>
      <c r="BW379" s="4649" t="str">
        <f t="shared" si="758"/>
        <v>-</v>
      </c>
      <c r="BX379" s="4651"/>
      <c r="BY379" s="4649" t="str">
        <f t="shared" si="759"/>
        <v>-</v>
      </c>
      <c r="BZ379" s="4650"/>
      <c r="CA379" s="4649" t="str">
        <f t="shared" si="760"/>
        <v>-</v>
      </c>
      <c r="CB379" s="4651"/>
      <c r="CC379" s="4649" t="str">
        <f t="shared" si="761"/>
        <v>-</v>
      </c>
      <c r="CD379" s="4651"/>
      <c r="CE379" s="2850" t="str">
        <f t="shared" si="763"/>
        <v>-</v>
      </c>
      <c r="CF379" s="2846"/>
      <c r="CG379" s="2855" t="str">
        <f t="shared" si="764"/>
        <v>-</v>
      </c>
      <c r="CH379" s="2851"/>
      <c r="CI379" s="2850" t="str">
        <f t="shared" si="723"/>
        <v>-</v>
      </c>
      <c r="CJ379" s="2846"/>
      <c r="CK379" s="2850" t="str">
        <f t="shared" si="724"/>
        <v>-</v>
      </c>
      <c r="CL379" s="2851"/>
      <c r="CM379" s="2850" t="str">
        <f t="shared" si="765"/>
        <v>-</v>
      </c>
      <c r="CN379" s="2851"/>
      <c r="CO379" s="2855" t="str">
        <f t="shared" si="726"/>
        <v>-</v>
      </c>
      <c r="CP379" s="2851"/>
      <c r="CQ379" s="2855" t="str">
        <f t="shared" si="727"/>
        <v>-</v>
      </c>
      <c r="CR379" s="2851"/>
      <c r="CS379" s="2850" t="str">
        <f t="shared" si="766"/>
        <v>-</v>
      </c>
      <c r="CT379" s="2851"/>
      <c r="CU379" s="2855"/>
      <c r="CV379" s="2851"/>
      <c r="CW379" s="2850" t="str">
        <f t="shared" si="767"/>
        <v>-</v>
      </c>
      <c r="CX379" s="2851"/>
      <c r="CY379" s="2855" t="str">
        <f t="shared" si="730"/>
        <v>-</v>
      </c>
      <c r="CZ379" s="2851"/>
      <c r="DA379" s="2850" t="str">
        <f t="shared" si="768"/>
        <v>-</v>
      </c>
      <c r="DB379" s="2846"/>
      <c r="DC379" s="2855" t="str">
        <f t="shared" si="732"/>
        <v>-</v>
      </c>
      <c r="DD379" s="2851"/>
      <c r="DE379" s="2856">
        <v>45932</v>
      </c>
      <c r="DF379" s="2857">
        <v>4263057</v>
      </c>
      <c r="DG379" s="818">
        <f t="shared" si="755"/>
        <v>0</v>
      </c>
      <c r="DH379" s="2858"/>
      <c r="DI379" s="2850">
        <v>45770</v>
      </c>
      <c r="DJ379" s="2857">
        <v>4163159</v>
      </c>
      <c r="DK379" s="2856">
        <f t="shared" si="778"/>
        <v>0</v>
      </c>
      <c r="DL379" s="2857"/>
      <c r="DM379" s="2856">
        <f t="shared" si="771"/>
        <v>0</v>
      </c>
      <c r="DN379" s="2857"/>
      <c r="DO379" s="2855">
        <f t="shared" si="734"/>
        <v>0</v>
      </c>
      <c r="DP379" s="2858"/>
      <c r="DQ379" s="2855">
        <f t="shared" si="735"/>
        <v>0</v>
      </c>
      <c r="DR379" s="2857"/>
      <c r="DS379" s="2855">
        <f t="shared" si="736"/>
        <v>0</v>
      </c>
      <c r="DT379" s="2858"/>
      <c r="DU379" s="2855">
        <f t="shared" si="737"/>
        <v>0</v>
      </c>
      <c r="DV379" s="2857"/>
      <c r="DW379" s="4445">
        <f t="shared" si="779"/>
        <v>0</v>
      </c>
      <c r="DX379" s="4449"/>
      <c r="DY379" s="4447">
        <f t="shared" si="772"/>
        <v>0</v>
      </c>
      <c r="DZ379" s="4450"/>
      <c r="EA379" s="4447">
        <v>45916</v>
      </c>
      <c r="EB379" s="4682">
        <v>4163335</v>
      </c>
      <c r="EC379" s="820">
        <v>45916</v>
      </c>
      <c r="ED379" s="4472">
        <v>4163336</v>
      </c>
      <c r="EE379" s="822">
        <v>45904</v>
      </c>
      <c r="EF379" s="4322">
        <v>4063361</v>
      </c>
      <c r="EG379" s="273"/>
      <c r="EH379" s="274"/>
      <c r="EI379" s="275"/>
      <c r="EJ379" s="276"/>
      <c r="EK379" s="275"/>
      <c r="EL379" s="277"/>
      <c r="EM379" s="829" t="str">
        <f t="shared" si="769"/>
        <v xml:space="preserve"> </v>
      </c>
      <c r="EN379" s="4449"/>
      <c r="EO379" s="4452">
        <f t="shared" si="740"/>
        <v>0</v>
      </c>
      <c r="EP379" s="4450"/>
      <c r="ER379" s="4774"/>
      <c r="ET379" s="2850" t="str">
        <f>IF($AE379=0,"　",VLOOKUP($AE379,ﾚｰｻﾞOP,60,0))</f>
        <v>-</v>
      </c>
      <c r="EU379" s="2857"/>
      <c r="EV379" s="2850" t="str">
        <f>IF($AE379=0,"　",VLOOKUP($AE379,ﾚｰｻﾞOP,60,0))</f>
        <v>-</v>
      </c>
      <c r="EW379" s="2857"/>
      <c r="EX379" s="2850"/>
      <c r="EY379" s="2851"/>
      <c r="EZ379" s="2850"/>
      <c r="FA379" s="2851"/>
      <c r="FB379" s="2850"/>
      <c r="FC379" s="2851"/>
      <c r="FD379" s="2850"/>
      <c r="FE379" s="2851"/>
      <c r="FF379" s="2855"/>
      <c r="FG379" s="2851"/>
      <c r="FH379" s="2850"/>
      <c r="FI379" s="2851"/>
      <c r="FJ379" s="154" t="str">
        <f>IF($AE379=0,"　",VLOOKUP($AE379,ﾚｰｻﾞOP,67,0))</f>
        <v>-</v>
      </c>
      <c r="FK379" s="2857"/>
      <c r="FL379" s="155" t="str">
        <f t="shared" si="707"/>
        <v>-</v>
      </c>
      <c r="FM379" s="2846"/>
      <c r="FN379" s="2850"/>
      <c r="FO379" s="2851"/>
      <c r="FP379" s="2850"/>
      <c r="FQ379" s="2851"/>
      <c r="FS379" s="4775"/>
      <c r="FT379" s="4776"/>
    </row>
    <row r="380" spans="1:176" ht="18.600000000000001" customHeight="1">
      <c r="A380" s="228">
        <f t="shared" si="752"/>
        <v>370</v>
      </c>
      <c r="B380" s="343" t="str">
        <f t="shared" si="708"/>
        <v>4IE</v>
      </c>
      <c r="C380" s="4456">
        <v>45962</v>
      </c>
      <c r="D380" s="4098" t="s">
        <v>1024</v>
      </c>
      <c r="E380" s="4429" t="s">
        <v>1192</v>
      </c>
      <c r="F380" s="4457" t="s">
        <v>1362</v>
      </c>
      <c r="G380" s="4458"/>
      <c r="H380" s="3281" t="s">
        <v>630</v>
      </c>
      <c r="I380" s="4459" t="s">
        <v>64</v>
      </c>
      <c r="J380" s="4459" t="s">
        <v>20</v>
      </c>
      <c r="K380" s="3315" t="s">
        <v>11</v>
      </c>
      <c r="L380" s="4777"/>
      <c r="M380" s="4751">
        <v>45948</v>
      </c>
      <c r="N380" s="4752"/>
      <c r="O380" s="4753">
        <v>45951</v>
      </c>
      <c r="P380" s="4752">
        <v>45946</v>
      </c>
      <c r="Q380" s="4753">
        <v>45952</v>
      </c>
      <c r="R380" s="4752">
        <v>45951</v>
      </c>
      <c r="S380" s="4753">
        <v>45952</v>
      </c>
      <c r="T380" s="4752">
        <v>45958</v>
      </c>
      <c r="U380" s="4754">
        <v>45954</v>
      </c>
      <c r="V380" s="4752">
        <v>45961</v>
      </c>
      <c r="W380" s="4755">
        <v>45958</v>
      </c>
      <c r="X380" s="4778">
        <v>45962</v>
      </c>
      <c r="Y380" s="4607">
        <v>45961</v>
      </c>
      <c r="Z380" s="4779">
        <v>45966</v>
      </c>
      <c r="AA380" s="4780"/>
      <c r="AB380" s="4781"/>
      <c r="AC380" s="4782"/>
      <c r="AD380" s="4783"/>
      <c r="AE380" s="4156">
        <v>25</v>
      </c>
      <c r="AF380" s="363" t="str">
        <f t="shared" si="709"/>
        <v>4IE</v>
      </c>
      <c r="AG380" s="4784"/>
      <c r="AH380" s="4784"/>
      <c r="AI380" s="4784"/>
      <c r="AJ380" s="4784"/>
      <c r="AK380" s="4784"/>
      <c r="AL380" s="4784"/>
      <c r="AM380" s="4784"/>
      <c r="AN380" s="4784"/>
      <c r="AO380" s="4784"/>
      <c r="AP380" s="4785"/>
      <c r="AQ380" s="4784"/>
      <c r="AR380" s="4784"/>
      <c r="AS380" s="4784"/>
      <c r="AT380" s="4784"/>
      <c r="AU380" s="2843">
        <f t="shared" si="710"/>
        <v>0</v>
      </c>
      <c r="AV380" s="4008">
        <f t="shared" si="745"/>
        <v>0</v>
      </c>
      <c r="AW380" s="4786" t="str">
        <f>IF($AE380=0,"　",VLOOKUP($AE380,ﾚｰｻﾞOP,5,0))</f>
        <v>-</v>
      </c>
      <c r="AX380" s="4787"/>
      <c r="AY380" s="2847" t="str">
        <f>IF($AE380=0,"　",VLOOKUP($AE380,ﾚｰｻﾞOP,6,0))</f>
        <v>-</v>
      </c>
      <c r="AZ380" s="4788"/>
      <c r="BA380" s="4789" t="str">
        <f>IF($AE380=0,"　",VLOOKUP($AE380,ﾚｰｻﾞOP,7,0))</f>
        <v>-</v>
      </c>
      <c r="BB380" s="4788"/>
      <c r="BC380" s="4786" t="str">
        <f>IF($AE380=0,"　",VLOOKUP($AE380,ﾚｰｻﾞOP,8,0))</f>
        <v>-</v>
      </c>
      <c r="BD380" s="4787"/>
      <c r="BE380" s="4748" t="str">
        <f>IF($AE380=0,"　",VLOOKUP($AE380,ﾚｰｻﾞOP,9,0))</f>
        <v>-</v>
      </c>
      <c r="BF380" s="4788"/>
      <c r="BG380" s="4786" t="str">
        <f>IF($AE380=0,"　",VLOOKUP($AE380,ﾚｰｻﾞOP,10,0))</f>
        <v>-</v>
      </c>
      <c r="BH380" s="4788"/>
      <c r="BI380" s="4789" t="str">
        <f>IF($AE380=0,"　",VLOOKUP($AE380,ﾚｰｻﾞOP,11,0))</f>
        <v>-</v>
      </c>
      <c r="BJ380" s="4788"/>
      <c r="BK380" s="4075" t="str">
        <f t="shared" si="773"/>
        <v>-</v>
      </c>
      <c r="BL380" s="4093"/>
      <c r="BM380" s="4075" t="str">
        <f t="shared" si="774"/>
        <v>-</v>
      </c>
      <c r="BN380" s="4093"/>
      <c r="BO380" s="4094" t="str">
        <f t="shared" si="762"/>
        <v>-</v>
      </c>
      <c r="BP380" s="4093"/>
      <c r="BQ380" s="4649" t="str">
        <f t="shared" ref="BQ380:BQ399" si="780">IF($AE380=0,"　",VLOOKUP($AE380,ﾚｰｻﾞOP,12,0))</f>
        <v>-</v>
      </c>
      <c r="BR380" s="4650"/>
      <c r="BS380" s="4649" t="str">
        <f t="shared" si="756"/>
        <v>-</v>
      </c>
      <c r="BT380" s="4650"/>
      <c r="BU380" s="4649" t="str">
        <f t="shared" si="757"/>
        <v>-</v>
      </c>
      <c r="BV380" s="4650"/>
      <c r="BW380" s="4649" t="str">
        <f t="shared" si="758"/>
        <v>-</v>
      </c>
      <c r="BX380" s="4651"/>
      <c r="BY380" s="4649" t="str">
        <f t="shared" si="759"/>
        <v>-</v>
      </c>
      <c r="BZ380" s="4650"/>
      <c r="CA380" s="4649" t="str">
        <f t="shared" si="760"/>
        <v>-</v>
      </c>
      <c r="CB380" s="4651"/>
      <c r="CC380" s="4649" t="str">
        <f t="shared" si="761"/>
        <v>-</v>
      </c>
      <c r="CD380" s="4651"/>
      <c r="CE380" s="2850" t="str">
        <f t="shared" si="763"/>
        <v>-</v>
      </c>
      <c r="CF380" s="2846"/>
      <c r="CG380" s="2855" t="str">
        <f t="shared" si="764"/>
        <v>-</v>
      </c>
      <c r="CH380" s="2851"/>
      <c r="CI380" s="2850" t="str">
        <f t="shared" si="723"/>
        <v>-</v>
      </c>
      <c r="CJ380" s="2846"/>
      <c r="CK380" s="2850" t="str">
        <f t="shared" si="724"/>
        <v>-</v>
      </c>
      <c r="CL380" s="2851"/>
      <c r="CM380" s="2850" t="str">
        <f t="shared" si="765"/>
        <v>-</v>
      </c>
      <c r="CN380" s="2851"/>
      <c r="CO380" s="2855" t="str">
        <f t="shared" si="726"/>
        <v>-</v>
      </c>
      <c r="CP380" s="2851"/>
      <c r="CQ380" s="2855" t="str">
        <f t="shared" si="727"/>
        <v>-</v>
      </c>
      <c r="CR380" s="2851"/>
      <c r="CS380" s="2850" t="str">
        <f t="shared" si="766"/>
        <v>-</v>
      </c>
      <c r="CT380" s="2851"/>
      <c r="CU380" s="2855"/>
      <c r="CV380" s="2851"/>
      <c r="CW380" s="2850" t="str">
        <f t="shared" si="767"/>
        <v>-</v>
      </c>
      <c r="CX380" s="2851"/>
      <c r="CY380" s="2855" t="str">
        <f t="shared" si="730"/>
        <v>-</v>
      </c>
      <c r="CZ380" s="2851"/>
      <c r="DA380" s="2850" t="str">
        <f t="shared" si="768"/>
        <v>-</v>
      </c>
      <c r="DB380" s="2846"/>
      <c r="DC380" s="2855" t="str">
        <f t="shared" si="732"/>
        <v>-</v>
      </c>
      <c r="DD380" s="2851"/>
      <c r="DE380" s="2856">
        <f t="shared" ref="DE380:DE390" si="781">IF(AG380=1,1,0)</f>
        <v>0</v>
      </c>
      <c r="DF380" s="2857"/>
      <c r="DG380" s="818">
        <f t="shared" si="755"/>
        <v>0</v>
      </c>
      <c r="DH380" s="2858"/>
      <c r="DI380" s="2850">
        <f t="shared" ref="DI380:DI390" si="782">IF(AG380=1,1,0)</f>
        <v>0</v>
      </c>
      <c r="DJ380" s="2857"/>
      <c r="DK380" s="2856">
        <f t="shared" si="778"/>
        <v>0</v>
      </c>
      <c r="DL380" s="2857"/>
      <c r="DM380" s="2856">
        <f t="shared" si="771"/>
        <v>0</v>
      </c>
      <c r="DN380" s="2857"/>
      <c r="DO380" s="2855">
        <f t="shared" si="734"/>
        <v>0</v>
      </c>
      <c r="DP380" s="2858"/>
      <c r="DQ380" s="2855">
        <f t="shared" si="735"/>
        <v>0</v>
      </c>
      <c r="DR380" s="2857"/>
      <c r="DS380" s="2855">
        <f t="shared" si="736"/>
        <v>0</v>
      </c>
      <c r="DT380" s="2858"/>
      <c r="DU380" s="2855">
        <f t="shared" si="737"/>
        <v>0</v>
      </c>
      <c r="DV380" s="2857"/>
      <c r="DW380" s="4445">
        <f t="shared" si="779"/>
        <v>0</v>
      </c>
      <c r="DX380" s="4449"/>
      <c r="DY380" s="4447">
        <f t="shared" si="772"/>
        <v>0</v>
      </c>
      <c r="DZ380" s="4450"/>
      <c r="EA380" s="4447">
        <f>IF(AP380=1,1,0)</f>
        <v>0</v>
      </c>
      <c r="EB380" s="4450"/>
      <c r="EC380" s="820">
        <f>IF(AQ380=1,1,0)</f>
        <v>0</v>
      </c>
      <c r="ED380" s="4472"/>
      <c r="EE380" s="822">
        <f>IF(AV380=0,0,1)</f>
        <v>0</v>
      </c>
      <c r="EF380" s="4322"/>
      <c r="EG380" s="273"/>
      <c r="EH380" s="274"/>
      <c r="EI380" s="275"/>
      <c r="EJ380" s="276"/>
      <c r="EK380" s="275"/>
      <c r="EL380" s="277"/>
      <c r="EM380" s="829" t="str">
        <f t="shared" si="769"/>
        <v xml:space="preserve"> </v>
      </c>
      <c r="EN380" s="4449"/>
      <c r="EO380" s="4452">
        <f t="shared" si="740"/>
        <v>0</v>
      </c>
      <c r="EP380" s="4450"/>
      <c r="ER380" s="4790"/>
      <c r="ET380" s="2850">
        <v>45937</v>
      </c>
      <c r="EU380" s="2857">
        <v>4163302</v>
      </c>
      <c r="EV380" s="2850">
        <v>45937</v>
      </c>
      <c r="EW380" s="2857">
        <v>4163304</v>
      </c>
      <c r="EX380" s="2850"/>
      <c r="EY380" s="2851"/>
      <c r="EZ380" s="2850"/>
      <c r="FA380" s="2851"/>
      <c r="FB380" s="2850"/>
      <c r="FC380" s="2851"/>
      <c r="FD380" s="2850">
        <v>45889</v>
      </c>
      <c r="FE380" s="3300">
        <v>4163312</v>
      </c>
      <c r="FF380" s="2855"/>
      <c r="FG380" s="2851"/>
      <c r="FH380" s="2850">
        <v>45840</v>
      </c>
      <c r="FI380" s="2851">
        <v>4163264</v>
      </c>
      <c r="FJ380" s="154">
        <v>45937</v>
      </c>
      <c r="FK380" s="2857">
        <v>4163303</v>
      </c>
      <c r="FL380" s="155">
        <f t="shared" si="707"/>
        <v>1</v>
      </c>
      <c r="FM380" s="2846"/>
      <c r="FN380" s="2850"/>
      <c r="FO380" s="2851"/>
      <c r="FP380" s="2850"/>
      <c r="FQ380" s="2851"/>
      <c r="FS380" s="4789"/>
      <c r="FT380" s="4788"/>
    </row>
    <row r="381" spans="1:176" ht="18.600000000000001" customHeight="1">
      <c r="A381" s="228">
        <f t="shared" si="752"/>
        <v>371</v>
      </c>
      <c r="B381" s="343" t="str">
        <f t="shared" si="708"/>
        <v>4IE</v>
      </c>
      <c r="C381" s="4791">
        <v>45962</v>
      </c>
      <c r="D381" s="3528" t="s">
        <v>34</v>
      </c>
      <c r="E381" s="4301" t="s">
        <v>1184</v>
      </c>
      <c r="F381" s="4792" t="s">
        <v>1301</v>
      </c>
      <c r="G381" s="4793"/>
      <c r="H381" s="3281" t="s">
        <v>631</v>
      </c>
      <c r="I381" s="4494" t="s">
        <v>61</v>
      </c>
      <c r="J381" s="4494" t="s">
        <v>1237</v>
      </c>
      <c r="K381" s="3315" t="s">
        <v>11</v>
      </c>
      <c r="L381" s="4794"/>
      <c r="M381" s="4751">
        <v>45948</v>
      </c>
      <c r="N381" s="4752">
        <v>45948</v>
      </c>
      <c r="O381" s="4753">
        <v>45951</v>
      </c>
      <c r="P381" s="4752">
        <v>45951</v>
      </c>
      <c r="Q381" s="4753">
        <v>45952</v>
      </c>
      <c r="R381" s="4752">
        <v>45952</v>
      </c>
      <c r="S381" s="4753">
        <v>45952</v>
      </c>
      <c r="T381" s="4752">
        <v>45952</v>
      </c>
      <c r="U381" s="4754">
        <v>45954</v>
      </c>
      <c r="V381" s="4752">
        <v>45954</v>
      </c>
      <c r="W381" s="4755">
        <v>45958</v>
      </c>
      <c r="X381" s="4795">
        <v>45955</v>
      </c>
      <c r="Y381" s="4796">
        <v>45961</v>
      </c>
      <c r="Z381" s="4796">
        <v>45961</v>
      </c>
      <c r="AA381" s="4797"/>
      <c r="AB381" s="4796"/>
      <c r="AC381" s="251" t="s">
        <v>633</v>
      </c>
      <c r="AD381" s="4798"/>
      <c r="AE381" s="4799">
        <v>3</v>
      </c>
      <c r="AF381" s="363" t="str">
        <f t="shared" si="709"/>
        <v>4IE</v>
      </c>
      <c r="AG381" s="4800"/>
      <c r="AH381" s="4800"/>
      <c r="AI381" s="4800">
        <v>1</v>
      </c>
      <c r="AJ381" s="4800"/>
      <c r="AK381" s="4800"/>
      <c r="AL381" s="4800"/>
      <c r="AM381" s="4800"/>
      <c r="AN381" s="4800">
        <v>1</v>
      </c>
      <c r="AO381" s="4800"/>
      <c r="AP381" s="4801">
        <v>1</v>
      </c>
      <c r="AQ381" s="4800">
        <v>1</v>
      </c>
      <c r="AR381" s="4800">
        <v>1</v>
      </c>
      <c r="AS381" s="4800">
        <v>1</v>
      </c>
      <c r="AT381" s="4800"/>
      <c r="AU381" s="2843">
        <f t="shared" si="710"/>
        <v>2</v>
      </c>
      <c r="AV381" s="4008">
        <f t="shared" si="745"/>
        <v>101</v>
      </c>
      <c r="AW381" s="4597">
        <v>45946</v>
      </c>
      <c r="AX381" s="4598">
        <v>4163341</v>
      </c>
      <c r="AY381" s="4602">
        <v>45946</v>
      </c>
      <c r="AZ381" s="4600">
        <v>4163342</v>
      </c>
      <c r="BA381" s="4602">
        <v>45946</v>
      </c>
      <c r="BB381" s="4600">
        <v>4163343</v>
      </c>
      <c r="BC381" s="4199">
        <v>45916</v>
      </c>
      <c r="BD381" s="4200">
        <v>4163330</v>
      </c>
      <c r="BE381" s="4201">
        <v>45916</v>
      </c>
      <c r="BF381" s="4202">
        <v>4163331</v>
      </c>
      <c r="BG381" s="4597">
        <v>45946</v>
      </c>
      <c r="BH381" s="4600">
        <v>4163346</v>
      </c>
      <c r="BI381" s="4668">
        <v>45875</v>
      </c>
      <c r="BJ381" s="4669">
        <v>4163295</v>
      </c>
      <c r="BK381" s="4075" t="str">
        <f t="shared" si="773"/>
        <v>-</v>
      </c>
      <c r="BL381" s="4093"/>
      <c r="BM381" s="4075" t="str">
        <f t="shared" si="774"/>
        <v>-</v>
      </c>
      <c r="BN381" s="4093"/>
      <c r="BO381" s="4094" t="str">
        <f t="shared" si="762"/>
        <v>-</v>
      </c>
      <c r="BP381" s="4093"/>
      <c r="BQ381" s="4649" t="str">
        <f t="shared" si="780"/>
        <v>-</v>
      </c>
      <c r="BR381" s="4650"/>
      <c r="BS381" s="4649" t="str">
        <f t="shared" si="756"/>
        <v>-</v>
      </c>
      <c r="BT381" s="4650"/>
      <c r="BU381" s="4649" t="str">
        <f t="shared" si="757"/>
        <v>-</v>
      </c>
      <c r="BV381" s="4650"/>
      <c r="BW381" s="4649" t="str">
        <f t="shared" si="758"/>
        <v>-</v>
      </c>
      <c r="BX381" s="4651"/>
      <c r="BY381" s="4649" t="str">
        <f t="shared" si="759"/>
        <v>-</v>
      </c>
      <c r="BZ381" s="4650"/>
      <c r="CA381" s="4649" t="str">
        <f t="shared" si="760"/>
        <v>-</v>
      </c>
      <c r="CB381" s="4651"/>
      <c r="CC381" s="4649" t="str">
        <f t="shared" si="761"/>
        <v>-</v>
      </c>
      <c r="CD381" s="4651"/>
      <c r="CE381" s="2850" t="str">
        <f t="shared" si="763"/>
        <v>-</v>
      </c>
      <c r="CF381" s="2846"/>
      <c r="CG381" s="2855" t="str">
        <f t="shared" si="764"/>
        <v>-</v>
      </c>
      <c r="CH381" s="2851"/>
      <c r="CI381" s="2850" t="str">
        <f t="shared" si="723"/>
        <v>-</v>
      </c>
      <c r="CJ381" s="2846"/>
      <c r="CK381" s="2850" t="str">
        <f t="shared" si="724"/>
        <v>-</v>
      </c>
      <c r="CL381" s="2851"/>
      <c r="CM381" s="2850" t="str">
        <f t="shared" si="765"/>
        <v>-</v>
      </c>
      <c r="CN381" s="2851"/>
      <c r="CO381" s="2855" t="str">
        <f t="shared" si="726"/>
        <v>-</v>
      </c>
      <c r="CP381" s="2851"/>
      <c r="CQ381" s="2855" t="str">
        <f t="shared" si="727"/>
        <v>-</v>
      </c>
      <c r="CR381" s="2851"/>
      <c r="CS381" s="2850" t="str">
        <f t="shared" si="766"/>
        <v>-</v>
      </c>
      <c r="CT381" s="2851"/>
      <c r="CU381" s="2855"/>
      <c r="CV381" s="2851"/>
      <c r="CW381" s="2850" t="str">
        <f t="shared" si="767"/>
        <v>-</v>
      </c>
      <c r="CX381" s="2851"/>
      <c r="CY381" s="2855" t="str">
        <f t="shared" si="730"/>
        <v>-</v>
      </c>
      <c r="CZ381" s="2851"/>
      <c r="DA381" s="2850" t="str">
        <f t="shared" si="768"/>
        <v>-</v>
      </c>
      <c r="DB381" s="2846"/>
      <c r="DC381" s="2855" t="str">
        <f t="shared" si="732"/>
        <v>-</v>
      </c>
      <c r="DD381" s="2851"/>
      <c r="DE381" s="2856">
        <f t="shared" si="781"/>
        <v>0</v>
      </c>
      <c r="DF381" s="2857"/>
      <c r="DG381" s="818">
        <f t="shared" si="755"/>
        <v>0</v>
      </c>
      <c r="DH381" s="2858"/>
      <c r="DI381" s="2850">
        <f t="shared" si="782"/>
        <v>0</v>
      </c>
      <c r="DJ381" s="2857"/>
      <c r="DK381" s="2856">
        <v>45889</v>
      </c>
      <c r="DL381" s="2857">
        <v>4163307</v>
      </c>
      <c r="DM381" s="2856">
        <f t="shared" si="771"/>
        <v>0</v>
      </c>
      <c r="DN381" s="2857"/>
      <c r="DO381" s="2855">
        <f t="shared" si="734"/>
        <v>0</v>
      </c>
      <c r="DP381" s="2858"/>
      <c r="DQ381" s="2855">
        <f t="shared" si="735"/>
        <v>0</v>
      </c>
      <c r="DR381" s="2857"/>
      <c r="DS381" s="2855">
        <f t="shared" si="736"/>
        <v>0</v>
      </c>
      <c r="DT381" s="2858"/>
      <c r="DU381" s="2855">
        <f t="shared" si="737"/>
        <v>0</v>
      </c>
      <c r="DV381" s="2857"/>
      <c r="DW381" s="4139">
        <v>45889</v>
      </c>
      <c r="DX381" s="2789">
        <v>4163306</v>
      </c>
      <c r="DY381" s="4447">
        <f t="shared" si="772"/>
        <v>0</v>
      </c>
      <c r="DZ381" s="4450"/>
      <c r="EA381" s="4447">
        <v>45916</v>
      </c>
      <c r="EB381" s="4682">
        <v>4163335</v>
      </c>
      <c r="EC381" s="820">
        <v>45916</v>
      </c>
      <c r="ED381" s="4472">
        <v>4163336</v>
      </c>
      <c r="EE381" s="822">
        <v>45904</v>
      </c>
      <c r="EF381" s="4322">
        <v>4063361</v>
      </c>
      <c r="EG381" s="273"/>
      <c r="EH381" s="274"/>
      <c r="EI381" s="275"/>
      <c r="EJ381" s="276"/>
      <c r="EK381" s="275"/>
      <c r="EL381" s="277"/>
      <c r="EM381" s="829" t="str">
        <f t="shared" si="769"/>
        <v xml:space="preserve"> </v>
      </c>
      <c r="EN381" s="4449"/>
      <c r="EO381" s="4452">
        <f t="shared" si="740"/>
        <v>0</v>
      </c>
      <c r="EP381" s="4450"/>
      <c r="ER381" s="4802"/>
      <c r="ET381" s="2850" t="str">
        <f>IF($AE381=0,"　",VLOOKUP($AE381,ﾚｰｻﾞOP,60,0))</f>
        <v>-</v>
      </c>
      <c r="EU381" s="2857"/>
      <c r="EV381" s="2850" t="str">
        <f>IF($AE381=0,"　",VLOOKUP($AE381,ﾚｰｻﾞOP,60,0))</f>
        <v>-</v>
      </c>
      <c r="EW381" s="2857"/>
      <c r="EX381" s="2850"/>
      <c r="EY381" s="2851"/>
      <c r="EZ381" s="2850"/>
      <c r="FA381" s="2851"/>
      <c r="FB381" s="2850"/>
      <c r="FC381" s="2851"/>
      <c r="FD381" s="2850"/>
      <c r="FE381" s="2851"/>
      <c r="FF381" s="2855"/>
      <c r="FG381" s="2851"/>
      <c r="FH381" s="2850"/>
      <c r="FI381" s="2851"/>
      <c r="FJ381" s="154" t="str">
        <f>IF($AE381=0,"　",VLOOKUP($AE381,ﾚｰｻﾞOP,67,0))</f>
        <v>-</v>
      </c>
      <c r="FK381" s="2857"/>
      <c r="FL381" s="155" t="str">
        <f t="shared" si="707"/>
        <v>-</v>
      </c>
      <c r="FM381" s="2846"/>
      <c r="FN381" s="2850"/>
      <c r="FO381" s="2851"/>
      <c r="FP381" s="2850"/>
      <c r="FQ381" s="2851"/>
      <c r="FS381" s="4803"/>
      <c r="FT381" s="4804"/>
    </row>
    <row r="382" spans="1:176" ht="18.600000000000001" customHeight="1">
      <c r="A382" s="228">
        <f t="shared" si="752"/>
        <v>372</v>
      </c>
      <c r="B382" s="343" t="str">
        <f t="shared" si="708"/>
        <v>4IE</v>
      </c>
      <c r="C382" s="4805">
        <v>45962</v>
      </c>
      <c r="D382" s="1581" t="s">
        <v>1321</v>
      </c>
      <c r="E382" s="1582">
        <v>72510100</v>
      </c>
      <c r="F382" s="4806"/>
      <c r="G382" s="4806" t="s">
        <v>1513</v>
      </c>
      <c r="H382" s="3281" t="s">
        <v>631</v>
      </c>
      <c r="I382" s="4494" t="s">
        <v>61</v>
      </c>
      <c r="J382" s="4583" t="s">
        <v>1498</v>
      </c>
      <c r="K382" s="1789" t="s">
        <v>97</v>
      </c>
      <c r="L382" s="4807"/>
      <c r="M382" s="4751">
        <v>45951</v>
      </c>
      <c r="N382" s="4717">
        <v>45948</v>
      </c>
      <c r="O382" s="4718">
        <v>45952</v>
      </c>
      <c r="P382" s="4717">
        <v>45951</v>
      </c>
      <c r="Q382" s="4718">
        <v>45953</v>
      </c>
      <c r="R382" s="4717">
        <v>45952</v>
      </c>
      <c r="S382" s="4718">
        <v>45953</v>
      </c>
      <c r="T382" s="4717">
        <v>45953</v>
      </c>
      <c r="U382" s="4719">
        <v>45955</v>
      </c>
      <c r="V382" s="4717">
        <v>45954</v>
      </c>
      <c r="W382" s="4720">
        <v>45959</v>
      </c>
      <c r="X382" s="4808">
        <v>45958</v>
      </c>
      <c r="Y382" s="4809">
        <v>45962</v>
      </c>
      <c r="Z382" s="4810"/>
      <c r="AA382" s="4811">
        <v>45960</v>
      </c>
      <c r="AB382" s="4809">
        <v>45961</v>
      </c>
      <c r="AC382" s="4812"/>
      <c r="AD382" s="4813"/>
      <c r="AE382" s="4814">
        <v>20</v>
      </c>
      <c r="AF382" s="363" t="str">
        <f t="shared" si="709"/>
        <v>4IE</v>
      </c>
      <c r="AG382" s="4815"/>
      <c r="AH382" s="4815"/>
      <c r="AI382" s="4815"/>
      <c r="AJ382" s="4815"/>
      <c r="AK382" s="4815"/>
      <c r="AL382" s="4815"/>
      <c r="AM382" s="4815"/>
      <c r="AN382" s="4815">
        <v>1</v>
      </c>
      <c r="AO382" s="4815"/>
      <c r="AP382" s="4816">
        <v>1</v>
      </c>
      <c r="AQ382" s="4815">
        <v>1</v>
      </c>
      <c r="AR382" s="4815">
        <v>1</v>
      </c>
      <c r="AS382" s="4815"/>
      <c r="AT382" s="4815"/>
      <c r="AU382" s="2843">
        <f t="shared" si="710"/>
        <v>0</v>
      </c>
      <c r="AV382" s="4008">
        <f t="shared" si="745"/>
        <v>1</v>
      </c>
      <c r="AW382" s="4597">
        <v>45946</v>
      </c>
      <c r="AX382" s="4817">
        <v>4163341</v>
      </c>
      <c r="AY382" s="4602">
        <v>45946</v>
      </c>
      <c r="AZ382" s="4818">
        <v>4163342</v>
      </c>
      <c r="BA382" s="4602">
        <v>45946</v>
      </c>
      <c r="BB382" s="4600">
        <v>4163343</v>
      </c>
      <c r="BC382" s="4819" t="str">
        <f>IF($AE382=0,"　",VLOOKUP($AE382,ﾚｰｻﾞOP,8,0))</f>
        <v>-</v>
      </c>
      <c r="BD382" s="4817"/>
      <c r="BE382" s="4599" t="str">
        <f>IF($AE382=0,"　",VLOOKUP($AE382,ﾚｰｻﾞOP,9,0))</f>
        <v>-</v>
      </c>
      <c r="BF382" s="4818"/>
      <c r="BG382" s="4597">
        <v>45946</v>
      </c>
      <c r="BH382" s="4600">
        <v>4163346</v>
      </c>
      <c r="BI382" s="4668">
        <v>45875</v>
      </c>
      <c r="BJ382" s="4669">
        <v>4163295</v>
      </c>
      <c r="BK382" s="4075">
        <v>45889</v>
      </c>
      <c r="BL382" s="4093">
        <v>4163287</v>
      </c>
      <c r="BM382" s="4075">
        <v>45889</v>
      </c>
      <c r="BN382" s="4093">
        <v>4163288</v>
      </c>
      <c r="BO382" s="4094" t="str">
        <f t="shared" si="762"/>
        <v>-</v>
      </c>
      <c r="BP382" s="4093"/>
      <c r="BQ382" s="4820" t="str">
        <f t="shared" si="780"/>
        <v>-</v>
      </c>
      <c r="BR382" s="4817"/>
      <c r="BS382" s="4649" t="str">
        <f t="shared" si="756"/>
        <v>-</v>
      </c>
      <c r="BT382" s="4650"/>
      <c r="BU382" s="4649" t="str">
        <f t="shared" si="757"/>
        <v>-</v>
      </c>
      <c r="BV382" s="4650"/>
      <c r="BW382" s="4649" t="str">
        <f t="shared" si="758"/>
        <v>-</v>
      </c>
      <c r="BX382" s="4651"/>
      <c r="BY382" s="4649" t="str">
        <f t="shared" si="759"/>
        <v>-</v>
      </c>
      <c r="BZ382" s="4650"/>
      <c r="CA382" s="4649" t="str">
        <f t="shared" si="760"/>
        <v>-</v>
      </c>
      <c r="CB382" s="4651"/>
      <c r="CC382" s="4649" t="str">
        <f t="shared" si="761"/>
        <v>-</v>
      </c>
      <c r="CD382" s="4651"/>
      <c r="CE382" s="2850" t="str">
        <f t="shared" si="763"/>
        <v>-</v>
      </c>
      <c r="CF382" s="2846"/>
      <c r="CG382" s="2855" t="str">
        <f t="shared" si="764"/>
        <v>-</v>
      </c>
      <c r="CH382" s="2851"/>
      <c r="CI382" s="2850" t="str">
        <f t="shared" si="723"/>
        <v>-</v>
      </c>
      <c r="CJ382" s="2846"/>
      <c r="CK382" s="2850" t="str">
        <f t="shared" si="724"/>
        <v>-</v>
      </c>
      <c r="CL382" s="2851"/>
      <c r="CM382" s="2850" t="str">
        <f t="shared" si="765"/>
        <v>-</v>
      </c>
      <c r="CN382" s="2851"/>
      <c r="CO382" s="2855" t="str">
        <f t="shared" si="726"/>
        <v>-</v>
      </c>
      <c r="CP382" s="2851"/>
      <c r="CQ382" s="2855" t="str">
        <f t="shared" si="727"/>
        <v>-</v>
      </c>
      <c r="CR382" s="2851"/>
      <c r="CS382" s="2850" t="str">
        <f t="shared" si="766"/>
        <v>-</v>
      </c>
      <c r="CT382" s="2851"/>
      <c r="CU382" s="2855"/>
      <c r="CV382" s="2851"/>
      <c r="CW382" s="2850" t="str">
        <f t="shared" si="767"/>
        <v>-</v>
      </c>
      <c r="CX382" s="2851"/>
      <c r="CY382" s="2855" t="str">
        <f t="shared" si="730"/>
        <v>-</v>
      </c>
      <c r="CZ382" s="2851"/>
      <c r="DA382" s="2850" t="str">
        <f t="shared" si="768"/>
        <v>-</v>
      </c>
      <c r="DB382" s="2846"/>
      <c r="DC382" s="2855" t="str">
        <f t="shared" si="732"/>
        <v>-</v>
      </c>
      <c r="DD382" s="2851"/>
      <c r="DE382" s="2856">
        <f t="shared" si="781"/>
        <v>0</v>
      </c>
      <c r="DF382" s="2857"/>
      <c r="DG382" s="818">
        <f t="shared" si="755"/>
        <v>0</v>
      </c>
      <c r="DH382" s="2858"/>
      <c r="DI382" s="2850">
        <f t="shared" si="782"/>
        <v>0</v>
      </c>
      <c r="DJ382" s="2857"/>
      <c r="DK382" s="2856">
        <f>IF(AU382=2,1,0)</f>
        <v>0</v>
      </c>
      <c r="DL382" s="2857"/>
      <c r="DM382" s="2856">
        <f t="shared" si="771"/>
        <v>0</v>
      </c>
      <c r="DN382" s="2857"/>
      <c r="DO382" s="2855">
        <f t="shared" si="734"/>
        <v>0</v>
      </c>
      <c r="DP382" s="2858"/>
      <c r="DQ382" s="2855">
        <f t="shared" si="735"/>
        <v>0</v>
      </c>
      <c r="DR382" s="2857"/>
      <c r="DS382" s="2855">
        <f t="shared" si="736"/>
        <v>0</v>
      </c>
      <c r="DT382" s="2858"/>
      <c r="DU382" s="2855">
        <f t="shared" si="737"/>
        <v>0</v>
      </c>
      <c r="DV382" s="2857"/>
      <c r="DW382" s="4445">
        <v>45889</v>
      </c>
      <c r="DX382" s="2789">
        <v>4163306</v>
      </c>
      <c r="DY382" s="4447">
        <f t="shared" si="772"/>
        <v>0</v>
      </c>
      <c r="DZ382" s="4450"/>
      <c r="EA382" s="4447">
        <v>45916</v>
      </c>
      <c r="EB382" s="4682">
        <v>4163335</v>
      </c>
      <c r="EC382" s="820">
        <v>45916</v>
      </c>
      <c r="ED382" s="4472">
        <v>4163336</v>
      </c>
      <c r="EE382" s="822">
        <v>45904</v>
      </c>
      <c r="EF382" s="4322">
        <v>4063361</v>
      </c>
      <c r="EG382" s="273"/>
      <c r="EH382" s="274"/>
      <c r="EI382" s="275"/>
      <c r="EJ382" s="276"/>
      <c r="EK382" s="275"/>
      <c r="EL382" s="277"/>
      <c r="EM382" s="829" t="str">
        <f t="shared" si="769"/>
        <v xml:space="preserve"> </v>
      </c>
      <c r="EN382" s="4449"/>
      <c r="EO382" s="4452">
        <f t="shared" si="740"/>
        <v>0</v>
      </c>
      <c r="EP382" s="4450"/>
      <c r="ER382" s="4821"/>
      <c r="ET382" s="2850" t="str">
        <f>IF($AE382=0,"　",VLOOKUP($AE382,ﾚｰｻﾞOP,60,0))</f>
        <v>-</v>
      </c>
      <c r="EU382" s="4822"/>
      <c r="EV382" s="2850" t="str">
        <f>IF($AE382=0,"　",VLOOKUP($AE382,ﾚｰｻﾞOP,60,0))</f>
        <v>-</v>
      </c>
      <c r="EW382" s="2857"/>
      <c r="EX382" s="2850"/>
      <c r="EY382" s="2851"/>
      <c r="EZ382" s="2850"/>
      <c r="FA382" s="2851"/>
      <c r="FB382" s="2850"/>
      <c r="FC382" s="2851"/>
      <c r="FD382" s="2850"/>
      <c r="FE382" s="2851"/>
      <c r="FF382" s="2855"/>
      <c r="FG382" s="2851"/>
      <c r="FH382" s="2850"/>
      <c r="FI382" s="2851"/>
      <c r="FJ382" s="154" t="str">
        <f>IF($AE382=0,"　",VLOOKUP($AE382,ﾚｰｻﾞOP,67,0))</f>
        <v>-</v>
      </c>
      <c r="FK382" s="2857"/>
      <c r="FL382" s="155" t="str">
        <f t="shared" si="707"/>
        <v>-</v>
      </c>
      <c r="FM382" s="2846"/>
      <c r="FN382" s="2850"/>
      <c r="FO382" s="2851"/>
      <c r="FP382" s="2850"/>
      <c r="FQ382" s="2851"/>
      <c r="FS382" s="4803"/>
      <c r="FT382" s="4804"/>
    </row>
    <row r="383" spans="1:176" ht="18.600000000000001" customHeight="1">
      <c r="A383" s="228">
        <f t="shared" si="752"/>
        <v>373</v>
      </c>
      <c r="B383" s="343" t="str">
        <f t="shared" si="708"/>
        <v>4IE</v>
      </c>
      <c r="C383" s="4456">
        <v>45962</v>
      </c>
      <c r="D383" s="4098" t="s">
        <v>1024</v>
      </c>
      <c r="E383" s="4429">
        <v>89610121</v>
      </c>
      <c r="F383" s="4457" t="s">
        <v>1481</v>
      </c>
      <c r="G383" s="4458"/>
      <c r="H383" s="3281" t="s">
        <v>630</v>
      </c>
      <c r="I383" s="4459" t="s">
        <v>614</v>
      </c>
      <c r="J383" s="4459" t="s">
        <v>14</v>
      </c>
      <c r="K383" s="3315" t="s">
        <v>11</v>
      </c>
      <c r="L383" s="7913"/>
      <c r="M383" s="4716">
        <v>45951</v>
      </c>
      <c r="N383" s="4717"/>
      <c r="O383" s="4718">
        <v>45952</v>
      </c>
      <c r="P383" s="4717">
        <v>45959</v>
      </c>
      <c r="Q383" s="4718">
        <v>45953</v>
      </c>
      <c r="R383" s="4717">
        <v>45952</v>
      </c>
      <c r="S383" s="4718">
        <v>45953</v>
      </c>
      <c r="T383" s="4717">
        <v>45953</v>
      </c>
      <c r="U383" s="4719">
        <v>45955</v>
      </c>
      <c r="V383" s="4717">
        <v>45961</v>
      </c>
      <c r="W383" s="4720">
        <v>45959</v>
      </c>
      <c r="X383" s="4823">
        <v>45962</v>
      </c>
      <c r="Y383" s="4607">
        <v>45962</v>
      </c>
      <c r="Z383" s="4824">
        <v>45967</v>
      </c>
      <c r="AA383" s="4825"/>
      <c r="AB383" s="4826"/>
      <c r="AC383" s="4827"/>
      <c r="AD383" s="4828"/>
      <c r="AE383" s="4156">
        <v>25</v>
      </c>
      <c r="AF383" s="363" t="str">
        <f t="shared" si="709"/>
        <v>4IE</v>
      </c>
      <c r="AG383" s="4829"/>
      <c r="AH383" s="4829"/>
      <c r="AI383" s="4829"/>
      <c r="AJ383" s="4829"/>
      <c r="AK383" s="4829"/>
      <c r="AL383" s="4829"/>
      <c r="AM383" s="4829"/>
      <c r="AN383" s="4829"/>
      <c r="AO383" s="4829"/>
      <c r="AP383" s="4830"/>
      <c r="AQ383" s="4829"/>
      <c r="AR383" s="4829"/>
      <c r="AS383" s="4829"/>
      <c r="AT383" s="4829"/>
      <c r="AU383" s="2843">
        <f t="shared" si="710"/>
        <v>0</v>
      </c>
      <c r="AV383" s="4008">
        <f t="shared" si="745"/>
        <v>0</v>
      </c>
      <c r="AW383" s="4831" t="str">
        <f>IF($AE383=0,"　",VLOOKUP($AE383,ﾚｰｻﾞOP,5,0))</f>
        <v>-</v>
      </c>
      <c r="AX383" s="4832"/>
      <c r="AY383" s="2847" t="str">
        <f>IF($AE383=0,"　",VLOOKUP($AE383,ﾚｰｻﾞOP,6,0))</f>
        <v>-</v>
      </c>
      <c r="AZ383" s="4833"/>
      <c r="BA383" s="4635" t="str">
        <f>IF($AE383=0,"　",VLOOKUP($AE383,ﾚｰｻﾞOP,7,0))</f>
        <v>-</v>
      </c>
      <c r="BB383" s="4833"/>
      <c r="BC383" s="4831" t="str">
        <f>IF($AE383=0,"　",VLOOKUP($AE383,ﾚｰｻﾞOP,8,0))</f>
        <v>-</v>
      </c>
      <c r="BD383" s="4832"/>
      <c r="BE383" s="4599" t="str">
        <f>IF($AE383=0,"　",VLOOKUP($AE383,ﾚｰｻﾞOP,9,0))</f>
        <v>-</v>
      </c>
      <c r="BF383" s="4833"/>
      <c r="BG383" s="4831" t="str">
        <f>IF($AE383=0,"　",VLOOKUP($AE383,ﾚｰｻﾞOP,10,0))</f>
        <v>-</v>
      </c>
      <c r="BH383" s="4833"/>
      <c r="BI383" s="4748" t="str">
        <f>IF($AE383=0,"　",VLOOKUP($AE383,ﾚｰｻﾞOP,11,0))</f>
        <v>-</v>
      </c>
      <c r="BJ383" s="4833"/>
      <c r="BK383" s="4075" t="str">
        <f t="shared" ref="BK383:BK389" si="783">IF($AE383=0,"　",VLOOKUP($AE383,ﾚｰｻﾞOP,57,0))</f>
        <v>-</v>
      </c>
      <c r="BL383" s="4093"/>
      <c r="BM383" s="4075" t="str">
        <f t="shared" ref="BM383:BM389" si="784">IF($AE383=0,"　",VLOOKUP($AE383,ﾚｰｻﾞOP,58,0))</f>
        <v>-</v>
      </c>
      <c r="BN383" s="4093"/>
      <c r="BO383" s="4094" t="str">
        <f t="shared" si="762"/>
        <v>-</v>
      </c>
      <c r="BP383" s="4093"/>
      <c r="BQ383" s="4649" t="str">
        <f t="shared" si="780"/>
        <v>-</v>
      </c>
      <c r="BR383" s="4650"/>
      <c r="BS383" s="4649" t="str">
        <f t="shared" si="756"/>
        <v>-</v>
      </c>
      <c r="BT383" s="4650"/>
      <c r="BU383" s="4649" t="str">
        <f t="shared" si="757"/>
        <v>-</v>
      </c>
      <c r="BV383" s="4650"/>
      <c r="BW383" s="4649" t="str">
        <f t="shared" si="758"/>
        <v>-</v>
      </c>
      <c r="BX383" s="4651"/>
      <c r="BY383" s="4649" t="str">
        <f t="shared" si="759"/>
        <v>-</v>
      </c>
      <c r="BZ383" s="4650"/>
      <c r="CA383" s="4649" t="str">
        <f t="shared" si="760"/>
        <v>-</v>
      </c>
      <c r="CB383" s="4651"/>
      <c r="CC383" s="4649" t="str">
        <f t="shared" si="761"/>
        <v>-</v>
      </c>
      <c r="CD383" s="4651"/>
      <c r="CE383" s="2850" t="str">
        <f t="shared" si="763"/>
        <v>-</v>
      </c>
      <c r="CF383" s="2846"/>
      <c r="CG383" s="2855" t="str">
        <f t="shared" si="764"/>
        <v>-</v>
      </c>
      <c r="CH383" s="2851"/>
      <c r="CI383" s="2850" t="str">
        <f t="shared" si="723"/>
        <v>-</v>
      </c>
      <c r="CJ383" s="2846"/>
      <c r="CK383" s="2850" t="str">
        <f t="shared" si="724"/>
        <v>-</v>
      </c>
      <c r="CL383" s="2851"/>
      <c r="CM383" s="2850" t="str">
        <f t="shared" si="765"/>
        <v>-</v>
      </c>
      <c r="CN383" s="2851"/>
      <c r="CO383" s="2855" t="str">
        <f t="shared" si="726"/>
        <v>-</v>
      </c>
      <c r="CP383" s="2851"/>
      <c r="CQ383" s="2855" t="str">
        <f t="shared" si="727"/>
        <v>-</v>
      </c>
      <c r="CR383" s="2851"/>
      <c r="CS383" s="2850" t="str">
        <f t="shared" si="766"/>
        <v>-</v>
      </c>
      <c r="CT383" s="2851"/>
      <c r="CU383" s="2855"/>
      <c r="CV383" s="2851"/>
      <c r="CW383" s="2850" t="str">
        <f t="shared" si="767"/>
        <v>-</v>
      </c>
      <c r="CX383" s="2851"/>
      <c r="CY383" s="2855" t="str">
        <f t="shared" si="730"/>
        <v>-</v>
      </c>
      <c r="CZ383" s="2851"/>
      <c r="DA383" s="2850" t="str">
        <f t="shared" si="768"/>
        <v>-</v>
      </c>
      <c r="DB383" s="2846"/>
      <c r="DC383" s="2855" t="str">
        <f t="shared" si="732"/>
        <v>-</v>
      </c>
      <c r="DD383" s="2851"/>
      <c r="DE383" s="2856">
        <f t="shared" si="781"/>
        <v>0</v>
      </c>
      <c r="DF383" s="2857"/>
      <c r="DG383" s="818">
        <f t="shared" si="755"/>
        <v>0</v>
      </c>
      <c r="DH383" s="2858"/>
      <c r="DI383" s="2850">
        <f t="shared" si="782"/>
        <v>0</v>
      </c>
      <c r="DJ383" s="2857"/>
      <c r="DK383" s="2856">
        <f>IF(AU383=2,1,0)</f>
        <v>0</v>
      </c>
      <c r="DL383" s="2857"/>
      <c r="DM383" s="2856">
        <f t="shared" si="771"/>
        <v>0</v>
      </c>
      <c r="DN383" s="2857"/>
      <c r="DO383" s="2855">
        <f t="shared" si="734"/>
        <v>0</v>
      </c>
      <c r="DP383" s="2858"/>
      <c r="DQ383" s="2855">
        <f t="shared" si="735"/>
        <v>0</v>
      </c>
      <c r="DR383" s="2857"/>
      <c r="DS383" s="2855">
        <f t="shared" si="736"/>
        <v>0</v>
      </c>
      <c r="DT383" s="2858"/>
      <c r="DU383" s="2855">
        <f t="shared" si="737"/>
        <v>0</v>
      </c>
      <c r="DV383" s="2857"/>
      <c r="DW383" s="4445">
        <f>IF(AN383=1,1,0)</f>
        <v>0</v>
      </c>
      <c r="DX383" s="4449"/>
      <c r="DY383" s="4447">
        <f t="shared" si="772"/>
        <v>0</v>
      </c>
      <c r="DZ383" s="4450"/>
      <c r="EA383" s="4447">
        <f>IF(AP383=1,1,0)</f>
        <v>0</v>
      </c>
      <c r="EB383" s="4450"/>
      <c r="EC383" s="820">
        <f>IF(AQ383=1,1,0)</f>
        <v>0</v>
      </c>
      <c r="ED383" s="4451"/>
      <c r="EE383" s="822">
        <f>IF(AV383=0,0,1)</f>
        <v>0</v>
      </c>
      <c r="EF383" s="4322"/>
      <c r="EG383" s="273"/>
      <c r="EH383" s="274"/>
      <c r="EI383" s="275"/>
      <c r="EJ383" s="276"/>
      <c r="EK383" s="275"/>
      <c r="EL383" s="277"/>
      <c r="EM383" s="829" t="str">
        <f t="shared" si="769"/>
        <v xml:space="preserve"> </v>
      </c>
      <c r="EN383" s="4449"/>
      <c r="EO383" s="4452">
        <f t="shared" si="740"/>
        <v>0</v>
      </c>
      <c r="EP383" s="4450"/>
      <c r="ER383" s="4834"/>
      <c r="ET383" s="2850">
        <v>45937</v>
      </c>
      <c r="EU383" s="2857">
        <v>4163302</v>
      </c>
      <c r="EV383" s="2850">
        <v>45937</v>
      </c>
      <c r="EW383" s="2857">
        <v>4163304</v>
      </c>
      <c r="EX383" s="2850"/>
      <c r="EY383" s="2851"/>
      <c r="EZ383" s="2850"/>
      <c r="FA383" s="2851"/>
      <c r="FB383" s="2850">
        <v>45805</v>
      </c>
      <c r="FC383" s="2426">
        <v>4163185</v>
      </c>
      <c r="FD383" s="2850"/>
      <c r="FE383" s="2851"/>
      <c r="FF383" s="2855"/>
      <c r="FG383" s="2851"/>
      <c r="FH383" s="2850"/>
      <c r="FI383" s="2851"/>
      <c r="FJ383" s="154">
        <v>45937</v>
      </c>
      <c r="FK383" s="2857">
        <v>4163303</v>
      </c>
      <c r="FL383" s="155">
        <f t="shared" si="707"/>
        <v>1</v>
      </c>
      <c r="FM383" s="2846"/>
      <c r="FN383" s="2850"/>
      <c r="FO383" s="2851"/>
      <c r="FP383" s="2850"/>
      <c r="FQ383" s="2851"/>
      <c r="FS383" s="4748"/>
      <c r="FT383" s="4833"/>
    </row>
    <row r="384" spans="1:176" ht="18.600000000000001" customHeight="1">
      <c r="A384" s="228">
        <f t="shared" si="752"/>
        <v>374</v>
      </c>
      <c r="B384" s="343" t="str">
        <f t="shared" si="708"/>
        <v>4IE</v>
      </c>
      <c r="C384" s="4456">
        <v>45962</v>
      </c>
      <c r="D384" s="3528" t="s">
        <v>34</v>
      </c>
      <c r="E384" s="4301" t="s">
        <v>1187</v>
      </c>
      <c r="F384" s="4457" t="s">
        <v>1302</v>
      </c>
      <c r="G384" s="4458"/>
      <c r="H384" s="3281" t="s">
        <v>631</v>
      </c>
      <c r="I384" s="4459" t="s">
        <v>61</v>
      </c>
      <c r="J384" s="4459" t="s">
        <v>1238</v>
      </c>
      <c r="K384" s="3315" t="s">
        <v>11</v>
      </c>
      <c r="L384" s="7914"/>
      <c r="M384" s="4835">
        <v>45952</v>
      </c>
      <c r="N384" s="4836">
        <v>45948</v>
      </c>
      <c r="O384" s="4837">
        <v>45953</v>
      </c>
      <c r="P384" s="4836">
        <v>45952</v>
      </c>
      <c r="Q384" s="4837">
        <v>45954</v>
      </c>
      <c r="R384" s="4836">
        <v>45953</v>
      </c>
      <c r="S384" s="4837">
        <v>45954</v>
      </c>
      <c r="T384" s="4836">
        <v>45954</v>
      </c>
      <c r="U384" s="4838">
        <v>45958</v>
      </c>
      <c r="V384" s="4836">
        <v>45955</v>
      </c>
      <c r="W384" s="4839">
        <v>45960</v>
      </c>
      <c r="X384" s="4840">
        <v>45959</v>
      </c>
      <c r="Y384" s="4841">
        <v>45962</v>
      </c>
      <c r="Z384" s="4841">
        <v>45962</v>
      </c>
      <c r="AA384" s="4842"/>
      <c r="AB384" s="4841"/>
      <c r="AC384" s="251" t="s">
        <v>633</v>
      </c>
      <c r="AD384" s="4843"/>
      <c r="AE384" s="4844">
        <v>3</v>
      </c>
      <c r="AF384" s="363" t="str">
        <f t="shared" si="709"/>
        <v>4IE</v>
      </c>
      <c r="AG384" s="4845"/>
      <c r="AH384" s="4845"/>
      <c r="AI384" s="4845">
        <v>1</v>
      </c>
      <c r="AJ384" s="4845"/>
      <c r="AK384" s="4845"/>
      <c r="AL384" s="4845"/>
      <c r="AM384" s="4845"/>
      <c r="AN384" s="4845">
        <v>1</v>
      </c>
      <c r="AO384" s="4845"/>
      <c r="AP384" s="4846">
        <v>1</v>
      </c>
      <c r="AQ384" s="4845">
        <v>1</v>
      </c>
      <c r="AR384" s="4845">
        <v>1</v>
      </c>
      <c r="AS384" s="4845"/>
      <c r="AT384" s="4845"/>
      <c r="AU384" s="2843">
        <f t="shared" si="710"/>
        <v>2</v>
      </c>
      <c r="AV384" s="4008">
        <f t="shared" si="745"/>
        <v>1</v>
      </c>
      <c r="AW384" s="4597">
        <v>45946</v>
      </c>
      <c r="AX384" s="4598">
        <v>4163341</v>
      </c>
      <c r="AY384" s="4602">
        <v>45946</v>
      </c>
      <c r="AZ384" s="4600">
        <v>4163342</v>
      </c>
      <c r="BA384" s="4602">
        <v>45946</v>
      </c>
      <c r="BB384" s="4600">
        <v>4163343</v>
      </c>
      <c r="BC384" s="4199">
        <v>45916</v>
      </c>
      <c r="BD384" s="4200">
        <v>4163330</v>
      </c>
      <c r="BE384" s="4599">
        <v>45916</v>
      </c>
      <c r="BF384" s="4202">
        <v>4163331</v>
      </c>
      <c r="BG384" s="4597">
        <v>45946</v>
      </c>
      <c r="BH384" s="4600">
        <v>4163346</v>
      </c>
      <c r="BI384" s="4668">
        <v>45875</v>
      </c>
      <c r="BJ384" s="4669">
        <v>4163295</v>
      </c>
      <c r="BK384" s="4075" t="str">
        <f t="shared" si="783"/>
        <v>-</v>
      </c>
      <c r="BL384" s="4093"/>
      <c r="BM384" s="4075" t="str">
        <f t="shared" si="784"/>
        <v>-</v>
      </c>
      <c r="BN384" s="4093"/>
      <c r="BO384" s="4094" t="str">
        <f t="shared" si="762"/>
        <v>-</v>
      </c>
      <c r="BP384" s="4093"/>
      <c r="BQ384" s="4649" t="str">
        <f t="shared" si="780"/>
        <v>-</v>
      </c>
      <c r="BR384" s="4650"/>
      <c r="BS384" s="4649" t="str">
        <f t="shared" si="756"/>
        <v>-</v>
      </c>
      <c r="BT384" s="4650"/>
      <c r="BU384" s="4649" t="str">
        <f t="shared" si="757"/>
        <v>-</v>
      </c>
      <c r="BV384" s="4650"/>
      <c r="BW384" s="4649" t="str">
        <f t="shared" si="758"/>
        <v>-</v>
      </c>
      <c r="BX384" s="4651"/>
      <c r="BY384" s="4649" t="str">
        <f t="shared" si="759"/>
        <v>-</v>
      </c>
      <c r="BZ384" s="4650"/>
      <c r="CA384" s="4649" t="str">
        <f t="shared" si="760"/>
        <v>-</v>
      </c>
      <c r="CB384" s="4651"/>
      <c r="CC384" s="4649" t="str">
        <f t="shared" si="761"/>
        <v>-</v>
      </c>
      <c r="CD384" s="4651"/>
      <c r="CE384" s="2850" t="str">
        <f t="shared" si="763"/>
        <v>-</v>
      </c>
      <c r="CF384" s="2846"/>
      <c r="CG384" s="2855" t="str">
        <f t="shared" si="764"/>
        <v>-</v>
      </c>
      <c r="CH384" s="2851"/>
      <c r="CI384" s="2850" t="str">
        <f t="shared" si="723"/>
        <v>-</v>
      </c>
      <c r="CJ384" s="2846"/>
      <c r="CK384" s="2850" t="str">
        <f t="shared" si="724"/>
        <v>-</v>
      </c>
      <c r="CL384" s="2851"/>
      <c r="CM384" s="2850" t="str">
        <f t="shared" si="765"/>
        <v>-</v>
      </c>
      <c r="CN384" s="2851"/>
      <c r="CO384" s="2855" t="str">
        <f t="shared" si="726"/>
        <v>-</v>
      </c>
      <c r="CP384" s="2851"/>
      <c r="CQ384" s="2855" t="str">
        <f t="shared" si="727"/>
        <v>-</v>
      </c>
      <c r="CR384" s="2851"/>
      <c r="CS384" s="2850" t="str">
        <f t="shared" si="766"/>
        <v>-</v>
      </c>
      <c r="CT384" s="2851"/>
      <c r="CU384" s="2855"/>
      <c r="CV384" s="2851"/>
      <c r="CW384" s="2850" t="str">
        <f t="shared" si="767"/>
        <v>-</v>
      </c>
      <c r="CX384" s="2851"/>
      <c r="CY384" s="2855" t="str">
        <f t="shared" si="730"/>
        <v>-</v>
      </c>
      <c r="CZ384" s="2851"/>
      <c r="DA384" s="2850" t="str">
        <f t="shared" si="768"/>
        <v>-</v>
      </c>
      <c r="DB384" s="2846"/>
      <c r="DC384" s="2855" t="str">
        <f t="shared" si="732"/>
        <v>-</v>
      </c>
      <c r="DD384" s="2851"/>
      <c r="DE384" s="2856">
        <f t="shared" si="781"/>
        <v>0</v>
      </c>
      <c r="DF384" s="2857"/>
      <c r="DG384" s="818">
        <f t="shared" si="755"/>
        <v>0</v>
      </c>
      <c r="DH384" s="2858"/>
      <c r="DI384" s="2850">
        <f t="shared" si="782"/>
        <v>0</v>
      </c>
      <c r="DJ384" s="2857"/>
      <c r="DK384" s="2856">
        <v>45889</v>
      </c>
      <c r="DL384" s="2857">
        <v>4163307</v>
      </c>
      <c r="DM384" s="2856">
        <f t="shared" si="771"/>
        <v>0</v>
      </c>
      <c r="DN384" s="2857"/>
      <c r="DO384" s="2855">
        <f t="shared" si="734"/>
        <v>0</v>
      </c>
      <c r="DP384" s="2858"/>
      <c r="DQ384" s="2855">
        <f t="shared" si="735"/>
        <v>0</v>
      </c>
      <c r="DR384" s="2857"/>
      <c r="DS384" s="2855">
        <f t="shared" si="736"/>
        <v>0</v>
      </c>
      <c r="DT384" s="2858"/>
      <c r="DU384" s="2855">
        <f t="shared" si="737"/>
        <v>0</v>
      </c>
      <c r="DV384" s="2857"/>
      <c r="DW384" s="4139">
        <v>45889</v>
      </c>
      <c r="DX384" s="2789">
        <v>4163306</v>
      </c>
      <c r="DY384" s="4447">
        <f t="shared" si="772"/>
        <v>0</v>
      </c>
      <c r="DZ384" s="4450"/>
      <c r="EA384" s="4447">
        <v>45916</v>
      </c>
      <c r="EB384" s="4682">
        <v>4163335</v>
      </c>
      <c r="EC384" s="820">
        <v>45916</v>
      </c>
      <c r="ED384" s="4472">
        <v>4163336</v>
      </c>
      <c r="EE384" s="822">
        <v>45904</v>
      </c>
      <c r="EF384" s="4322">
        <v>4063361</v>
      </c>
      <c r="EG384" s="273"/>
      <c r="EH384" s="274"/>
      <c r="EI384" s="275"/>
      <c r="EJ384" s="276"/>
      <c r="EK384" s="275"/>
      <c r="EL384" s="277"/>
      <c r="EM384" s="829" t="str">
        <f t="shared" si="769"/>
        <v xml:space="preserve"> </v>
      </c>
      <c r="EN384" s="4449"/>
      <c r="EO384" s="4452">
        <f t="shared" si="740"/>
        <v>0</v>
      </c>
      <c r="EP384" s="4450"/>
      <c r="ER384" s="4847"/>
      <c r="ET384" s="2850" t="str">
        <f>IF($AE384=0,"　",VLOOKUP($AE384,ﾚｰｻﾞOP,60,0))</f>
        <v>-</v>
      </c>
      <c r="EU384" s="2857"/>
      <c r="EV384" s="2850" t="str">
        <f>IF($AE384=0,"　",VLOOKUP($AE384,ﾚｰｻﾞOP,60,0))</f>
        <v>-</v>
      </c>
      <c r="EW384" s="2857"/>
      <c r="EX384" s="2850"/>
      <c r="EY384" s="2851"/>
      <c r="EZ384" s="2850"/>
      <c r="FA384" s="2851"/>
      <c r="FB384" s="2850"/>
      <c r="FC384" s="2851"/>
      <c r="FD384" s="2850"/>
      <c r="FE384" s="2851"/>
      <c r="FF384" s="2855"/>
      <c r="FG384" s="2851"/>
      <c r="FH384" s="2850"/>
      <c r="FI384" s="2851"/>
      <c r="FJ384" s="154" t="str">
        <f>IF($AE384=0,"　",VLOOKUP($AE384,ﾚｰｻﾞOP,67,0))</f>
        <v>-</v>
      </c>
      <c r="FK384" s="2857"/>
      <c r="FL384" s="155" t="str">
        <f t="shared" si="707"/>
        <v>-</v>
      </c>
      <c r="FM384" s="2846"/>
      <c r="FN384" s="2850"/>
      <c r="FO384" s="2851"/>
      <c r="FP384" s="2850"/>
      <c r="FQ384" s="2851"/>
      <c r="FS384" s="4848"/>
      <c r="FT384" s="4849"/>
    </row>
    <row r="385" spans="1:176" ht="18.600000000000001" customHeight="1">
      <c r="A385" s="228">
        <f t="shared" si="752"/>
        <v>375</v>
      </c>
      <c r="B385" s="343" t="str">
        <f t="shared" si="708"/>
        <v>4IE</v>
      </c>
      <c r="C385" s="4456">
        <v>45962</v>
      </c>
      <c r="D385" s="4098" t="s">
        <v>1024</v>
      </c>
      <c r="E385" s="4429">
        <v>89610151</v>
      </c>
      <c r="F385" s="4850" t="s">
        <v>1482</v>
      </c>
      <c r="G385" s="4851"/>
      <c r="H385" s="3281" t="s">
        <v>630</v>
      </c>
      <c r="I385" s="4690" t="s">
        <v>63</v>
      </c>
      <c r="J385" s="4852" t="s">
        <v>621</v>
      </c>
      <c r="K385" s="3315" t="s">
        <v>11</v>
      </c>
      <c r="L385" s="7915"/>
      <c r="M385" s="4835">
        <v>45952</v>
      </c>
      <c r="N385" s="4836"/>
      <c r="O385" s="4837">
        <v>45953</v>
      </c>
      <c r="P385" s="4836">
        <v>45960</v>
      </c>
      <c r="Q385" s="4837">
        <v>45954</v>
      </c>
      <c r="R385" s="4836">
        <v>45955</v>
      </c>
      <c r="S385" s="4837">
        <v>45954</v>
      </c>
      <c r="T385" s="4836">
        <v>45954</v>
      </c>
      <c r="U385" s="4838">
        <v>45958</v>
      </c>
      <c r="V385" s="4836">
        <v>45962</v>
      </c>
      <c r="W385" s="4839">
        <v>45960</v>
      </c>
      <c r="X385" s="4853">
        <v>45965</v>
      </c>
      <c r="Y385" s="4607">
        <v>45965</v>
      </c>
      <c r="Z385" s="4854">
        <v>45968</v>
      </c>
      <c r="AA385" s="4855"/>
      <c r="AB385" s="4856"/>
      <c r="AC385" s="4857"/>
      <c r="AD385" s="4858"/>
      <c r="AE385" s="4156">
        <v>25</v>
      </c>
      <c r="AF385" s="363" t="str">
        <f t="shared" si="709"/>
        <v>4IE</v>
      </c>
      <c r="AG385" s="4859"/>
      <c r="AH385" s="4859"/>
      <c r="AI385" s="4859"/>
      <c r="AJ385" s="4859"/>
      <c r="AK385" s="4859"/>
      <c r="AL385" s="4859"/>
      <c r="AM385" s="4859"/>
      <c r="AN385" s="4859"/>
      <c r="AO385" s="4859"/>
      <c r="AP385" s="4860"/>
      <c r="AQ385" s="4859"/>
      <c r="AR385" s="4859"/>
      <c r="AS385" s="4859"/>
      <c r="AT385" s="4859"/>
      <c r="AU385" s="2843">
        <f t="shared" si="710"/>
        <v>0</v>
      </c>
      <c r="AV385" s="4008">
        <f t="shared" si="745"/>
        <v>0</v>
      </c>
      <c r="AW385" s="4831" t="str">
        <f>IF($AE385=0,"　",VLOOKUP($AE385,ﾚｰｻﾞOP,5,0))</f>
        <v>-</v>
      </c>
      <c r="AX385" s="4832"/>
      <c r="AY385" s="2847" t="str">
        <f>IF($AE385=0,"　",VLOOKUP($AE385,ﾚｰｻﾞOP,6,0))</f>
        <v>-</v>
      </c>
      <c r="AZ385" s="4833"/>
      <c r="BA385" s="4635" t="str">
        <f>IF($AE385=0,"　",VLOOKUP($AE385,ﾚｰｻﾞOP,7,0))</f>
        <v>-</v>
      </c>
      <c r="BB385" s="4833"/>
      <c r="BC385" s="4831" t="str">
        <f>IF($AE385=0,"　",VLOOKUP($AE385,ﾚｰｻﾞOP,8,0))</f>
        <v>-</v>
      </c>
      <c r="BD385" s="4832"/>
      <c r="BE385" s="4599" t="str">
        <f>IF($AE385=0,"　",VLOOKUP($AE385,ﾚｰｻﾞOP,9,0))</f>
        <v>-</v>
      </c>
      <c r="BF385" s="4833"/>
      <c r="BG385" s="4831" t="str">
        <f>IF($AE385=0,"　",VLOOKUP($AE385,ﾚｰｻﾞOP,10,0))</f>
        <v>-</v>
      </c>
      <c r="BH385" s="4833"/>
      <c r="BI385" s="4748" t="str">
        <f>IF($AE385=0,"　",VLOOKUP($AE385,ﾚｰｻﾞOP,11,0))</f>
        <v>-</v>
      </c>
      <c r="BJ385" s="4833"/>
      <c r="BK385" s="4075" t="str">
        <f t="shared" si="783"/>
        <v>-</v>
      </c>
      <c r="BL385" s="4093"/>
      <c r="BM385" s="4075" t="str">
        <f t="shared" si="784"/>
        <v>-</v>
      </c>
      <c r="BN385" s="4093"/>
      <c r="BO385" s="4094" t="str">
        <f t="shared" si="762"/>
        <v>-</v>
      </c>
      <c r="BP385" s="4093"/>
      <c r="BQ385" s="4649" t="str">
        <f t="shared" si="780"/>
        <v>-</v>
      </c>
      <c r="BR385" s="4650"/>
      <c r="BS385" s="4649" t="str">
        <f t="shared" si="756"/>
        <v>-</v>
      </c>
      <c r="BT385" s="4650"/>
      <c r="BU385" s="4649" t="str">
        <f t="shared" si="757"/>
        <v>-</v>
      </c>
      <c r="BV385" s="4650"/>
      <c r="BW385" s="4649" t="str">
        <f t="shared" si="758"/>
        <v>-</v>
      </c>
      <c r="BX385" s="4651"/>
      <c r="BY385" s="4649" t="str">
        <f t="shared" si="759"/>
        <v>-</v>
      </c>
      <c r="BZ385" s="4650"/>
      <c r="CA385" s="4649" t="str">
        <f t="shared" si="760"/>
        <v>-</v>
      </c>
      <c r="CB385" s="4651"/>
      <c r="CC385" s="4649" t="str">
        <f t="shared" si="761"/>
        <v>-</v>
      </c>
      <c r="CD385" s="4651"/>
      <c r="CE385" s="2850" t="str">
        <f t="shared" si="763"/>
        <v>-</v>
      </c>
      <c r="CF385" s="2846"/>
      <c r="CG385" s="2855" t="str">
        <f t="shared" si="764"/>
        <v>-</v>
      </c>
      <c r="CH385" s="2851"/>
      <c r="CI385" s="2850" t="str">
        <f t="shared" si="723"/>
        <v>-</v>
      </c>
      <c r="CJ385" s="2846"/>
      <c r="CK385" s="2850" t="str">
        <f t="shared" si="724"/>
        <v>-</v>
      </c>
      <c r="CL385" s="2851"/>
      <c r="CM385" s="2850" t="str">
        <f t="shared" si="765"/>
        <v>-</v>
      </c>
      <c r="CN385" s="2851"/>
      <c r="CO385" s="2855" t="str">
        <f t="shared" si="726"/>
        <v>-</v>
      </c>
      <c r="CP385" s="2851"/>
      <c r="CQ385" s="2855" t="str">
        <f t="shared" si="727"/>
        <v>-</v>
      </c>
      <c r="CR385" s="2851"/>
      <c r="CS385" s="2850" t="str">
        <f t="shared" si="766"/>
        <v>-</v>
      </c>
      <c r="CT385" s="2851"/>
      <c r="CU385" s="2855"/>
      <c r="CV385" s="2851"/>
      <c r="CW385" s="2850" t="str">
        <f t="shared" si="767"/>
        <v>-</v>
      </c>
      <c r="CX385" s="2851"/>
      <c r="CY385" s="2855" t="str">
        <f t="shared" si="730"/>
        <v>-</v>
      </c>
      <c r="CZ385" s="2851"/>
      <c r="DA385" s="2850" t="str">
        <f t="shared" si="768"/>
        <v>-</v>
      </c>
      <c r="DB385" s="2846"/>
      <c r="DC385" s="2855" t="str">
        <f t="shared" si="732"/>
        <v>-</v>
      </c>
      <c r="DD385" s="2851"/>
      <c r="DE385" s="2856">
        <f t="shared" si="781"/>
        <v>0</v>
      </c>
      <c r="DF385" s="2857"/>
      <c r="DG385" s="818">
        <f t="shared" si="755"/>
        <v>0</v>
      </c>
      <c r="DH385" s="2858"/>
      <c r="DI385" s="2850">
        <f t="shared" si="782"/>
        <v>0</v>
      </c>
      <c r="DJ385" s="2857"/>
      <c r="DK385" s="2856">
        <f>IF(AU385=2,1,0)</f>
        <v>0</v>
      </c>
      <c r="DL385" s="2857"/>
      <c r="DM385" s="2856">
        <f t="shared" si="771"/>
        <v>0</v>
      </c>
      <c r="DN385" s="2857"/>
      <c r="DO385" s="2855">
        <f t="shared" si="734"/>
        <v>0</v>
      </c>
      <c r="DP385" s="2858"/>
      <c r="DQ385" s="2855">
        <f t="shared" si="735"/>
        <v>0</v>
      </c>
      <c r="DR385" s="2857"/>
      <c r="DS385" s="2855">
        <f t="shared" si="736"/>
        <v>0</v>
      </c>
      <c r="DT385" s="2858"/>
      <c r="DU385" s="2855">
        <f t="shared" si="737"/>
        <v>0</v>
      </c>
      <c r="DV385" s="2857"/>
      <c r="DW385" s="4445">
        <f>IF(AN385=1,1,0)</f>
        <v>0</v>
      </c>
      <c r="DX385" s="4449"/>
      <c r="DY385" s="4447">
        <f t="shared" si="772"/>
        <v>0</v>
      </c>
      <c r="DZ385" s="4450"/>
      <c r="EA385" s="4447">
        <f>IF(AP385=1,1,0)</f>
        <v>0</v>
      </c>
      <c r="EB385" s="4450"/>
      <c r="EC385" s="820">
        <f>IF(AQ385=1,1,0)</f>
        <v>0</v>
      </c>
      <c r="ED385" s="4451"/>
      <c r="EE385" s="822">
        <f>IF(AV385=0,0,1)</f>
        <v>0</v>
      </c>
      <c r="EF385" s="4322"/>
      <c r="EG385" s="273"/>
      <c r="EH385" s="274"/>
      <c r="EI385" s="275"/>
      <c r="EJ385" s="276"/>
      <c r="EK385" s="275"/>
      <c r="EL385" s="277"/>
      <c r="EM385" s="829" t="str">
        <f t="shared" si="769"/>
        <v xml:space="preserve"> </v>
      </c>
      <c r="EN385" s="4449"/>
      <c r="EO385" s="4452">
        <f t="shared" si="740"/>
        <v>0</v>
      </c>
      <c r="EP385" s="4450"/>
      <c r="ER385" s="4861"/>
      <c r="ET385" s="2850">
        <v>45937</v>
      </c>
      <c r="EU385" s="2857">
        <v>4163302</v>
      </c>
      <c r="EV385" s="2850">
        <v>45937</v>
      </c>
      <c r="EW385" s="2857">
        <v>4163304</v>
      </c>
      <c r="EX385" s="2850"/>
      <c r="EY385" s="2851"/>
      <c r="EZ385" s="2850"/>
      <c r="FA385" s="2851"/>
      <c r="FB385" s="2850">
        <v>45805</v>
      </c>
      <c r="FC385" s="2426">
        <v>4163185</v>
      </c>
      <c r="FD385" s="2850"/>
      <c r="FE385" s="2851"/>
      <c r="FF385" s="2855"/>
      <c r="FG385" s="2851"/>
      <c r="FH385" s="2850"/>
      <c r="FI385" s="2851"/>
      <c r="FJ385" s="154">
        <v>45937</v>
      </c>
      <c r="FK385" s="2857">
        <v>4163303</v>
      </c>
      <c r="FL385" s="155">
        <f t="shared" si="707"/>
        <v>1</v>
      </c>
      <c r="FM385" s="2846"/>
      <c r="FN385" s="2850"/>
      <c r="FO385" s="2851"/>
      <c r="FP385" s="2850"/>
      <c r="FQ385" s="2851"/>
      <c r="FS385" s="4862"/>
      <c r="FT385" s="4863"/>
    </row>
    <row r="386" spans="1:176" ht="18.600000000000001" customHeight="1">
      <c r="A386" s="228">
        <f t="shared" si="752"/>
        <v>376</v>
      </c>
      <c r="B386" s="343" t="str">
        <f t="shared" si="708"/>
        <v>4IE</v>
      </c>
      <c r="C386" s="4805">
        <v>45962</v>
      </c>
      <c r="D386" s="3528" t="s">
        <v>31</v>
      </c>
      <c r="E386" s="4301">
        <v>84515262</v>
      </c>
      <c r="F386" s="4864" t="s">
        <v>1303</v>
      </c>
      <c r="G386" s="4865"/>
      <c r="H386" s="3281" t="s">
        <v>629</v>
      </c>
      <c r="I386" s="4866" t="s">
        <v>992</v>
      </c>
      <c r="J386" s="4866" t="s">
        <v>1432</v>
      </c>
      <c r="K386" s="3315" t="s">
        <v>11</v>
      </c>
      <c r="L386" s="7916"/>
      <c r="M386" s="4867">
        <v>45953</v>
      </c>
      <c r="N386" s="4868">
        <v>45948</v>
      </c>
      <c r="O386" s="4869">
        <v>45954</v>
      </c>
      <c r="P386" s="4868">
        <v>45952</v>
      </c>
      <c r="Q386" s="4869">
        <v>45955</v>
      </c>
      <c r="R386" s="4868">
        <v>45953</v>
      </c>
      <c r="S386" s="4869">
        <v>45955</v>
      </c>
      <c r="T386" s="4868">
        <v>45953</v>
      </c>
      <c r="U386" s="4870">
        <v>45959</v>
      </c>
      <c r="V386" s="4868">
        <v>45955</v>
      </c>
      <c r="W386" s="4871">
        <v>45961</v>
      </c>
      <c r="X386" s="4872">
        <v>45958</v>
      </c>
      <c r="Y386" s="4873">
        <v>45965</v>
      </c>
      <c r="Z386" s="4873">
        <v>45965</v>
      </c>
      <c r="AA386" s="4874"/>
      <c r="AB386" s="4873"/>
      <c r="AC386" s="251" t="s">
        <v>633</v>
      </c>
      <c r="AD386" s="4875"/>
      <c r="AE386" s="4876">
        <v>3</v>
      </c>
      <c r="AF386" s="363" t="str">
        <f t="shared" si="709"/>
        <v>4IE</v>
      </c>
      <c r="AG386" s="4877"/>
      <c r="AH386" s="4877">
        <v>1</v>
      </c>
      <c r="AI386" s="4877"/>
      <c r="AJ386" s="4877"/>
      <c r="AK386" s="4877"/>
      <c r="AL386" s="4877"/>
      <c r="AM386" s="4877"/>
      <c r="AN386" s="4877">
        <v>1</v>
      </c>
      <c r="AO386" s="4877"/>
      <c r="AP386" s="4878">
        <v>1</v>
      </c>
      <c r="AQ386" s="4877">
        <v>1</v>
      </c>
      <c r="AR386" s="4877">
        <v>1</v>
      </c>
      <c r="AS386" s="4877"/>
      <c r="AT386" s="4877"/>
      <c r="AU386" s="2843">
        <f t="shared" si="710"/>
        <v>0</v>
      </c>
      <c r="AV386" s="4008">
        <f t="shared" si="745"/>
        <v>1</v>
      </c>
      <c r="AW386" s="4597">
        <v>45946</v>
      </c>
      <c r="AX386" s="4598">
        <v>4163341</v>
      </c>
      <c r="AY386" s="4602">
        <v>45946</v>
      </c>
      <c r="AZ386" s="4600">
        <v>4163342</v>
      </c>
      <c r="BA386" s="4602">
        <v>45946</v>
      </c>
      <c r="BB386" s="4600">
        <v>4163343</v>
      </c>
      <c r="BC386" s="4199">
        <v>45916</v>
      </c>
      <c r="BD386" s="4200">
        <v>4163330</v>
      </c>
      <c r="BE386" s="4599">
        <v>45916</v>
      </c>
      <c r="BF386" s="4202">
        <v>4163331</v>
      </c>
      <c r="BG386" s="4597">
        <v>45946</v>
      </c>
      <c r="BH386" s="4600">
        <v>4163346</v>
      </c>
      <c r="BI386" s="4668">
        <v>45937</v>
      </c>
      <c r="BJ386" s="4669">
        <v>4163340</v>
      </c>
      <c r="BK386" s="4075" t="str">
        <f t="shared" si="783"/>
        <v>-</v>
      </c>
      <c r="BL386" s="4093"/>
      <c r="BM386" s="4075" t="str">
        <f t="shared" si="784"/>
        <v>-</v>
      </c>
      <c r="BN386" s="4093"/>
      <c r="BO386" s="4094" t="str">
        <f t="shared" si="762"/>
        <v>-</v>
      </c>
      <c r="BP386" s="4093"/>
      <c r="BQ386" s="4649" t="str">
        <f t="shared" si="780"/>
        <v>-</v>
      </c>
      <c r="BR386" s="4650"/>
      <c r="BS386" s="4649" t="str">
        <f t="shared" si="756"/>
        <v>-</v>
      </c>
      <c r="BT386" s="4650"/>
      <c r="BU386" s="4649" t="str">
        <f t="shared" si="757"/>
        <v>-</v>
      </c>
      <c r="BV386" s="4650"/>
      <c r="BW386" s="4649" t="str">
        <f t="shared" si="758"/>
        <v>-</v>
      </c>
      <c r="BX386" s="4651"/>
      <c r="BY386" s="4649" t="str">
        <f t="shared" si="759"/>
        <v>-</v>
      </c>
      <c r="BZ386" s="4650"/>
      <c r="CA386" s="4649" t="str">
        <f t="shared" si="760"/>
        <v>-</v>
      </c>
      <c r="CB386" s="4651"/>
      <c r="CC386" s="4649" t="str">
        <f t="shared" si="761"/>
        <v>-</v>
      </c>
      <c r="CD386" s="4651"/>
      <c r="CE386" s="2850" t="str">
        <f t="shared" si="763"/>
        <v>-</v>
      </c>
      <c r="CF386" s="2846"/>
      <c r="CG386" s="2855" t="str">
        <f t="shared" si="764"/>
        <v>-</v>
      </c>
      <c r="CH386" s="2851"/>
      <c r="CI386" s="2850" t="str">
        <f t="shared" si="723"/>
        <v>-</v>
      </c>
      <c r="CJ386" s="2846"/>
      <c r="CK386" s="2850" t="str">
        <f t="shared" si="724"/>
        <v>-</v>
      </c>
      <c r="CL386" s="2851"/>
      <c r="CM386" s="2850" t="str">
        <f t="shared" si="765"/>
        <v>-</v>
      </c>
      <c r="CN386" s="2851"/>
      <c r="CO386" s="2855" t="str">
        <f t="shared" si="726"/>
        <v>-</v>
      </c>
      <c r="CP386" s="2851"/>
      <c r="CQ386" s="2855" t="str">
        <f t="shared" si="727"/>
        <v>-</v>
      </c>
      <c r="CR386" s="2851"/>
      <c r="CS386" s="2850" t="str">
        <f t="shared" si="766"/>
        <v>-</v>
      </c>
      <c r="CT386" s="2851"/>
      <c r="CU386" s="2855"/>
      <c r="CV386" s="2851"/>
      <c r="CW386" s="2850" t="str">
        <f t="shared" si="767"/>
        <v>-</v>
      </c>
      <c r="CX386" s="2851"/>
      <c r="CY386" s="2855" t="str">
        <f t="shared" si="730"/>
        <v>-</v>
      </c>
      <c r="CZ386" s="2851"/>
      <c r="DA386" s="2850" t="str">
        <f t="shared" si="768"/>
        <v>-</v>
      </c>
      <c r="DB386" s="2846"/>
      <c r="DC386" s="2855" t="str">
        <f t="shared" si="732"/>
        <v>-</v>
      </c>
      <c r="DD386" s="2851"/>
      <c r="DE386" s="2856">
        <f t="shared" si="781"/>
        <v>0</v>
      </c>
      <c r="DF386" s="2857"/>
      <c r="DG386" s="818">
        <v>45916</v>
      </c>
      <c r="DH386" s="2858">
        <v>4263036</v>
      </c>
      <c r="DI386" s="2850">
        <f t="shared" si="782"/>
        <v>0</v>
      </c>
      <c r="DJ386" s="2857"/>
      <c r="DK386" s="2856">
        <f>IF(AU386=2,1,0)</f>
        <v>0</v>
      </c>
      <c r="DL386" s="2857"/>
      <c r="DM386" s="2856">
        <f t="shared" si="771"/>
        <v>0</v>
      </c>
      <c r="DN386" s="2857"/>
      <c r="DO386" s="2855">
        <f t="shared" si="734"/>
        <v>0</v>
      </c>
      <c r="DP386" s="2858"/>
      <c r="DQ386" s="2855">
        <f t="shared" si="735"/>
        <v>0</v>
      </c>
      <c r="DR386" s="2857"/>
      <c r="DS386" s="2855">
        <f t="shared" si="736"/>
        <v>0</v>
      </c>
      <c r="DT386" s="2858"/>
      <c r="DU386" s="2855">
        <f t="shared" si="737"/>
        <v>0</v>
      </c>
      <c r="DV386" s="2857"/>
      <c r="DW386" s="4445">
        <v>45889</v>
      </c>
      <c r="DX386" s="2789">
        <v>4163306</v>
      </c>
      <c r="DY386" s="4447">
        <f t="shared" si="772"/>
        <v>0</v>
      </c>
      <c r="DZ386" s="4450"/>
      <c r="EA386" s="4447">
        <v>45916</v>
      </c>
      <c r="EB386" s="4682">
        <v>4163335</v>
      </c>
      <c r="EC386" s="820">
        <v>45951</v>
      </c>
      <c r="ED386" s="4472">
        <v>4263024</v>
      </c>
      <c r="EE386" s="822">
        <v>45904</v>
      </c>
      <c r="EF386" s="4322">
        <v>4063361</v>
      </c>
      <c r="EG386" s="273"/>
      <c r="EH386" s="274"/>
      <c r="EI386" s="275"/>
      <c r="EJ386" s="276"/>
      <c r="EK386" s="275"/>
      <c r="EL386" s="277"/>
      <c r="EM386" s="829" t="str">
        <f t="shared" si="769"/>
        <v xml:space="preserve"> </v>
      </c>
      <c r="EN386" s="4449"/>
      <c r="EO386" s="4452">
        <f t="shared" si="740"/>
        <v>0</v>
      </c>
      <c r="EP386" s="4450"/>
      <c r="ER386" s="4879"/>
      <c r="ET386" s="2850" t="str">
        <f>IF($AE386=0,"　",VLOOKUP($AE386,ﾚｰｻﾞOP,60,0))</f>
        <v>-</v>
      </c>
      <c r="EU386" s="2857"/>
      <c r="EV386" s="2850" t="str">
        <f>IF($AE386=0,"　",VLOOKUP($AE386,ﾚｰｻﾞOP,60,0))</f>
        <v>-</v>
      </c>
      <c r="EW386" s="2857"/>
      <c r="EX386" s="2850"/>
      <c r="EY386" s="2851"/>
      <c r="EZ386" s="2850"/>
      <c r="FA386" s="2851"/>
      <c r="FB386" s="2850"/>
      <c r="FC386" s="2851"/>
      <c r="FD386" s="2850"/>
      <c r="FE386" s="2851"/>
      <c r="FF386" s="2855"/>
      <c r="FG386" s="2851"/>
      <c r="FH386" s="2850"/>
      <c r="FI386" s="2851"/>
      <c r="FJ386" s="154" t="str">
        <f>IF($AE386=0,"　",VLOOKUP($AE386,ﾚｰｻﾞOP,67,0))</f>
        <v>-</v>
      </c>
      <c r="FK386" s="2857"/>
      <c r="FL386" s="155" t="str">
        <f t="shared" si="707"/>
        <v>-</v>
      </c>
      <c r="FM386" s="2846"/>
      <c r="FN386" s="2850"/>
      <c r="FO386" s="2851"/>
      <c r="FP386" s="2850"/>
      <c r="FQ386" s="2851"/>
      <c r="FS386" s="4880"/>
      <c r="FT386" s="4881"/>
    </row>
    <row r="387" spans="1:176" ht="18.600000000000001" customHeight="1">
      <c r="A387" s="228">
        <f t="shared" si="752"/>
        <v>377</v>
      </c>
      <c r="B387" s="343" t="str">
        <f t="shared" si="708"/>
        <v>4IE</v>
      </c>
      <c r="C387" s="4882">
        <v>45962</v>
      </c>
      <c r="D387" s="4406" t="s">
        <v>35</v>
      </c>
      <c r="E387" s="4407">
        <v>92510032</v>
      </c>
      <c r="F387" s="4883" t="s">
        <v>1486</v>
      </c>
      <c r="G387" s="4884"/>
      <c r="H387" s="3281" t="s">
        <v>631</v>
      </c>
      <c r="I387" s="4885" t="s">
        <v>61</v>
      </c>
      <c r="J387" s="4885" t="s">
        <v>33</v>
      </c>
      <c r="K387" s="3315" t="s">
        <v>11</v>
      </c>
      <c r="L387" s="7917"/>
      <c r="M387" s="4867">
        <v>45953</v>
      </c>
      <c r="N387" s="4868">
        <v>45953</v>
      </c>
      <c r="O387" s="4869">
        <v>45954</v>
      </c>
      <c r="P387" s="4868">
        <v>45953</v>
      </c>
      <c r="Q387" s="4869">
        <v>45955</v>
      </c>
      <c r="R387" s="4868">
        <v>45954</v>
      </c>
      <c r="S387" s="4869">
        <v>45955</v>
      </c>
      <c r="T387" s="4868">
        <v>45954</v>
      </c>
      <c r="U387" s="4870">
        <v>45959</v>
      </c>
      <c r="V387" s="4868">
        <v>45960</v>
      </c>
      <c r="W387" s="4871">
        <v>45961</v>
      </c>
      <c r="X387" s="4886">
        <v>45962</v>
      </c>
      <c r="Y387" s="4887">
        <v>45966</v>
      </c>
      <c r="Z387" s="4887">
        <v>45966</v>
      </c>
      <c r="AA387" s="4888"/>
      <c r="AB387" s="4887"/>
      <c r="AC387" s="251" t="s">
        <v>633</v>
      </c>
      <c r="AD387" s="4889"/>
      <c r="AE387" s="4890">
        <v>9</v>
      </c>
      <c r="AF387" s="363" t="str">
        <f t="shared" si="709"/>
        <v>4IE</v>
      </c>
      <c r="AG387" s="364">
        <f>IF($AE387=0,"　",VLOOKUP($AE387,ﾚｰｻﾞOP,34,0))</f>
        <v>0</v>
      </c>
      <c r="AH387" s="364">
        <f>IF($AE387=0,"　",VLOOKUP($AE387,ﾚｰｻﾞOP,35,0))</f>
        <v>0</v>
      </c>
      <c r="AI387" s="364">
        <f>IF($AE387=0,"　",VLOOKUP($AE387,ﾚｰｻﾞOP,36,0))</f>
        <v>0</v>
      </c>
      <c r="AJ387" s="364">
        <f>IF($AE387=0,"　",VLOOKUP($AE387,ﾚｰｻﾞOP,51,0))</f>
        <v>0</v>
      </c>
      <c r="AK387" s="364">
        <f>IF($AE387=0,"　",VLOOKUP($AE387,ﾚｰｻﾞOP,52,0))</f>
        <v>0</v>
      </c>
      <c r="AL387" s="364"/>
      <c r="AM387" s="364"/>
      <c r="AN387" s="364" t="str">
        <f>IF($AE387=0,"　",VLOOKUP($AE387,ﾚｰｻﾞOP,37,0))</f>
        <v>-</v>
      </c>
      <c r="AO387" s="364" t="str">
        <f>IF($AE387=0,"　",VLOOKUP($AE387,ﾚｰｻﾞOP,40,0))</f>
        <v>-</v>
      </c>
      <c r="AP387" s="363">
        <v>1</v>
      </c>
      <c r="AQ387" s="255">
        <v>1</v>
      </c>
      <c r="AR387" s="255">
        <v>1</v>
      </c>
      <c r="AS387" s="255">
        <f>IF($AE387=0,"　",VLOOKUP($AE387,ﾚｰｻﾞOP,47,0))</f>
        <v>0</v>
      </c>
      <c r="AT387" s="255"/>
      <c r="AU387" s="2843">
        <f t="shared" si="710"/>
        <v>0</v>
      </c>
      <c r="AV387" s="4008">
        <f t="shared" si="745"/>
        <v>1</v>
      </c>
      <c r="AW387" s="4819" t="str">
        <f>IF($AE387=0,"　",VLOOKUP($AE387,ﾚｰｻﾞOP,5,0))</f>
        <v>-</v>
      </c>
      <c r="AX387" s="4817"/>
      <c r="AY387" s="4820" t="str">
        <f>IF($AE387=0,"　",VLOOKUP($AE387,ﾚｰｻﾞOP,6,0))</f>
        <v>-</v>
      </c>
      <c r="AZ387" s="4818"/>
      <c r="BA387" s="4820" t="str">
        <f>IF($AE387=0,"　",VLOOKUP($AE387,ﾚｰｻﾞOP,7,0))</f>
        <v>-</v>
      </c>
      <c r="BB387" s="4818"/>
      <c r="BC387" s="4819" t="str">
        <f>IF($AE387=0,"　",VLOOKUP($AE387,ﾚｰｻﾞOP,8,0))</f>
        <v>-</v>
      </c>
      <c r="BD387" s="4817"/>
      <c r="BE387" s="4599" t="str">
        <f>IF($AE387=0,"　",VLOOKUP($AE387,ﾚｰｻﾞOP,9,0))</f>
        <v>-</v>
      </c>
      <c r="BF387" s="4818"/>
      <c r="BG387" s="4819" t="str">
        <f>IF($AE387=0,"　",VLOOKUP($AE387,ﾚｰｻﾞOP,10,0))</f>
        <v>-</v>
      </c>
      <c r="BH387" s="4818"/>
      <c r="BI387" s="4820" t="str">
        <f>IF($AE387=0,"　",VLOOKUP($AE387,ﾚｰｻﾞOP,11,0))</f>
        <v>-</v>
      </c>
      <c r="BJ387" s="4818"/>
      <c r="BK387" s="4075" t="str">
        <f t="shared" si="783"/>
        <v>-</v>
      </c>
      <c r="BL387" s="4093"/>
      <c r="BM387" s="4075" t="str">
        <f t="shared" si="784"/>
        <v>-</v>
      </c>
      <c r="BN387" s="4093"/>
      <c r="BO387" s="4094" t="str">
        <f t="shared" si="762"/>
        <v>-</v>
      </c>
      <c r="BP387" s="4093"/>
      <c r="BQ387" s="4820" t="str">
        <f t="shared" si="780"/>
        <v>-</v>
      </c>
      <c r="BR387" s="4817"/>
      <c r="BS387" s="2967">
        <v>45561</v>
      </c>
      <c r="BT387" s="2968">
        <v>4063385</v>
      </c>
      <c r="BU387" s="2967">
        <v>45561</v>
      </c>
      <c r="BV387" s="2968">
        <v>4063386</v>
      </c>
      <c r="BW387" s="2967">
        <v>45561</v>
      </c>
      <c r="BX387" s="2966">
        <v>4063387</v>
      </c>
      <c r="BY387" s="2967">
        <v>45561</v>
      </c>
      <c r="BZ387" s="2968">
        <v>4063388</v>
      </c>
      <c r="CA387" s="2967">
        <v>45561</v>
      </c>
      <c r="CB387" s="2966">
        <v>4063389</v>
      </c>
      <c r="CC387" s="2967">
        <v>45561</v>
      </c>
      <c r="CD387" s="2966">
        <v>4063390</v>
      </c>
      <c r="CE387" s="2850" t="str">
        <f t="shared" si="763"/>
        <v>-</v>
      </c>
      <c r="CF387" s="2846"/>
      <c r="CG387" s="2855" t="str">
        <f t="shared" si="764"/>
        <v>-</v>
      </c>
      <c r="CH387" s="2851"/>
      <c r="CI387" s="2850" t="str">
        <f t="shared" si="723"/>
        <v>-</v>
      </c>
      <c r="CJ387" s="2846"/>
      <c r="CK387" s="2850" t="str">
        <f t="shared" si="724"/>
        <v>-</v>
      </c>
      <c r="CL387" s="2851"/>
      <c r="CM387" s="2850" t="str">
        <f t="shared" si="765"/>
        <v>-</v>
      </c>
      <c r="CN387" s="2851"/>
      <c r="CO387" s="2855" t="str">
        <f t="shared" si="726"/>
        <v>-</v>
      </c>
      <c r="CP387" s="2851"/>
      <c r="CQ387" s="2855" t="str">
        <f t="shared" si="727"/>
        <v>-</v>
      </c>
      <c r="CR387" s="2851"/>
      <c r="CS387" s="2850" t="str">
        <f t="shared" si="766"/>
        <v>-</v>
      </c>
      <c r="CT387" s="2851"/>
      <c r="CU387" s="2855"/>
      <c r="CV387" s="2851"/>
      <c r="CW387" s="2850" t="str">
        <f t="shared" si="767"/>
        <v>-</v>
      </c>
      <c r="CX387" s="2851"/>
      <c r="CY387" s="2855" t="str">
        <f t="shared" si="730"/>
        <v>-</v>
      </c>
      <c r="CZ387" s="2851"/>
      <c r="DA387" s="2850" t="str">
        <f t="shared" si="768"/>
        <v>-</v>
      </c>
      <c r="DB387" s="2846"/>
      <c r="DC387" s="2855" t="str">
        <f t="shared" si="732"/>
        <v>-</v>
      </c>
      <c r="DD387" s="2851"/>
      <c r="DE387" s="2856">
        <f t="shared" si="781"/>
        <v>0</v>
      </c>
      <c r="DF387" s="2857"/>
      <c r="DG387" s="818">
        <f t="shared" ref="DG387:DG428" si="785">IF(AH387=1,1,0)</f>
        <v>0</v>
      </c>
      <c r="DH387" s="2858"/>
      <c r="DI387" s="2850">
        <f t="shared" si="782"/>
        <v>0</v>
      </c>
      <c r="DJ387" s="2857"/>
      <c r="DK387" s="2856">
        <f>IF(AU387=2,1,0)</f>
        <v>0</v>
      </c>
      <c r="DL387" s="2857"/>
      <c r="DM387" s="2856">
        <f t="shared" si="771"/>
        <v>0</v>
      </c>
      <c r="DN387" s="2857"/>
      <c r="DO387" s="2855">
        <f t="shared" si="734"/>
        <v>0</v>
      </c>
      <c r="DP387" s="2858"/>
      <c r="DQ387" s="2855">
        <f t="shared" si="735"/>
        <v>0</v>
      </c>
      <c r="DR387" s="2857"/>
      <c r="DS387" s="2855">
        <f t="shared" si="736"/>
        <v>0</v>
      </c>
      <c r="DT387" s="2858"/>
      <c r="DU387" s="2855">
        <f t="shared" si="737"/>
        <v>0</v>
      </c>
      <c r="DV387" s="2857"/>
      <c r="DW387" s="4891">
        <f>IF(AN387=1,1,0)</f>
        <v>0</v>
      </c>
      <c r="DX387" s="4892"/>
      <c r="DY387" s="4668">
        <f t="shared" si="772"/>
        <v>0</v>
      </c>
      <c r="DZ387" s="4682"/>
      <c r="EA387" s="4668">
        <v>45916</v>
      </c>
      <c r="EB387" s="4682">
        <v>4163335</v>
      </c>
      <c r="EC387" s="820">
        <v>45951</v>
      </c>
      <c r="ED387" s="4472">
        <v>4263024</v>
      </c>
      <c r="EE387" s="822">
        <v>45926</v>
      </c>
      <c r="EF387" s="4322">
        <v>4063410</v>
      </c>
      <c r="EG387" s="273"/>
      <c r="EH387" s="274"/>
      <c r="EI387" s="275"/>
      <c r="EJ387" s="276"/>
      <c r="EK387" s="275"/>
      <c r="EL387" s="277"/>
      <c r="EM387" s="829" t="str">
        <f t="shared" si="769"/>
        <v xml:space="preserve"> </v>
      </c>
      <c r="EN387" s="4892"/>
      <c r="EO387" s="4893">
        <f t="shared" si="740"/>
        <v>0</v>
      </c>
      <c r="EP387" s="4682"/>
      <c r="ER387" s="4894"/>
      <c r="ET387" s="2850" t="str">
        <f>IF($AE387=0,"　",VLOOKUP($AE387,ﾚｰｻﾞOP,60,0))</f>
        <v>-</v>
      </c>
      <c r="EU387" s="2857"/>
      <c r="EV387" s="2850" t="str">
        <f>IF($AE387=0,"　",VLOOKUP($AE387,ﾚｰｻﾞOP,60,0))</f>
        <v>-</v>
      </c>
      <c r="EW387" s="2857"/>
      <c r="EX387" s="2850"/>
      <c r="EY387" s="2851"/>
      <c r="EZ387" s="2850"/>
      <c r="FA387" s="2851"/>
      <c r="FB387" s="2850"/>
      <c r="FC387" s="2851"/>
      <c r="FD387" s="2850"/>
      <c r="FE387" s="2851"/>
      <c r="FF387" s="2855"/>
      <c r="FG387" s="2851"/>
      <c r="FH387" s="2850"/>
      <c r="FI387" s="2851"/>
      <c r="FJ387" s="154" t="str">
        <f>IF($AE387=0,"　",VLOOKUP($AE387,ﾚｰｻﾞOP,67,0))</f>
        <v>-</v>
      </c>
      <c r="FK387" s="2857"/>
      <c r="FL387" s="155" t="str">
        <f t="shared" si="707"/>
        <v>-</v>
      </c>
      <c r="FM387" s="2846"/>
      <c r="FN387" s="2850"/>
      <c r="FO387" s="2851"/>
      <c r="FP387" s="2850"/>
      <c r="FQ387" s="2851"/>
      <c r="FS387" s="4820"/>
      <c r="FT387" s="4818"/>
    </row>
    <row r="388" spans="1:176" ht="18.600000000000001" customHeight="1">
      <c r="A388" s="228">
        <f t="shared" si="752"/>
        <v>378</v>
      </c>
      <c r="B388" s="343" t="str">
        <f t="shared" si="708"/>
        <v>4IE</v>
      </c>
      <c r="C388" s="4895">
        <v>45962</v>
      </c>
      <c r="D388" s="3528" t="s">
        <v>34</v>
      </c>
      <c r="E388" s="4301">
        <v>84510274</v>
      </c>
      <c r="F388" s="4896" t="s">
        <v>1487</v>
      </c>
      <c r="G388" s="4897"/>
      <c r="H388" s="3281" t="s">
        <v>631</v>
      </c>
      <c r="I388" s="4459" t="s">
        <v>61</v>
      </c>
      <c r="J388" s="4898" t="s">
        <v>1416</v>
      </c>
      <c r="K388" s="3315" t="s">
        <v>11</v>
      </c>
      <c r="L388" s="7918"/>
      <c r="M388" s="4899">
        <v>45954</v>
      </c>
      <c r="N388" s="4900">
        <v>45953</v>
      </c>
      <c r="O388" s="4901">
        <v>45955</v>
      </c>
      <c r="P388" s="4900">
        <v>45954</v>
      </c>
      <c r="Q388" s="4901">
        <v>45958</v>
      </c>
      <c r="R388" s="4900">
        <v>45955</v>
      </c>
      <c r="S388" s="4901">
        <v>45958</v>
      </c>
      <c r="T388" s="4900">
        <v>45958</v>
      </c>
      <c r="U388" s="4902">
        <v>45960</v>
      </c>
      <c r="V388" s="4900">
        <v>45959</v>
      </c>
      <c r="W388" s="4903">
        <v>45962</v>
      </c>
      <c r="X388" s="4904">
        <v>45959</v>
      </c>
      <c r="Y388" s="4905">
        <v>45967</v>
      </c>
      <c r="Z388" s="4905">
        <v>45967</v>
      </c>
      <c r="AA388" s="4906"/>
      <c r="AB388" s="4905"/>
      <c r="AC388" s="251" t="s">
        <v>633</v>
      </c>
      <c r="AD388" s="4907"/>
      <c r="AE388" s="4908">
        <v>3</v>
      </c>
      <c r="AF388" s="363" t="str">
        <f t="shared" si="709"/>
        <v>4IE</v>
      </c>
      <c r="AG388" s="4909"/>
      <c r="AH388" s="4909"/>
      <c r="AI388" s="4909">
        <v>1</v>
      </c>
      <c r="AJ388" s="4909"/>
      <c r="AK388" s="4909"/>
      <c r="AL388" s="4909"/>
      <c r="AM388" s="4909"/>
      <c r="AN388" s="4909">
        <v>1</v>
      </c>
      <c r="AO388" s="4909"/>
      <c r="AP388" s="4910">
        <v>1</v>
      </c>
      <c r="AQ388" s="4909">
        <v>1</v>
      </c>
      <c r="AR388" s="4909">
        <v>1</v>
      </c>
      <c r="AS388" s="4909"/>
      <c r="AT388" s="4909"/>
      <c r="AU388" s="2843">
        <f t="shared" si="710"/>
        <v>2</v>
      </c>
      <c r="AV388" s="4008">
        <f t="shared" si="745"/>
        <v>1</v>
      </c>
      <c r="AW388" s="4597">
        <v>45946</v>
      </c>
      <c r="AX388" s="4598">
        <v>4163341</v>
      </c>
      <c r="AY388" s="4602">
        <v>45946</v>
      </c>
      <c r="AZ388" s="4600">
        <v>4163342</v>
      </c>
      <c r="BA388" s="4602">
        <v>45946</v>
      </c>
      <c r="BB388" s="4600">
        <v>4163343</v>
      </c>
      <c r="BC388" s="4597">
        <v>45946</v>
      </c>
      <c r="BD388" s="4598">
        <v>4163344</v>
      </c>
      <c r="BE388" s="4599">
        <v>45916</v>
      </c>
      <c r="BF388" s="4202">
        <v>4163331</v>
      </c>
      <c r="BG388" s="4597">
        <v>45946</v>
      </c>
      <c r="BH388" s="4600">
        <v>4163346</v>
      </c>
      <c r="BI388" s="4668">
        <v>45937</v>
      </c>
      <c r="BJ388" s="4669">
        <v>4163340</v>
      </c>
      <c r="BK388" s="4075" t="str">
        <f t="shared" si="783"/>
        <v>-</v>
      </c>
      <c r="BL388" s="4093"/>
      <c r="BM388" s="4075" t="str">
        <f t="shared" si="784"/>
        <v>-</v>
      </c>
      <c r="BN388" s="4093"/>
      <c r="BO388" s="4094" t="str">
        <f t="shared" si="762"/>
        <v>-</v>
      </c>
      <c r="BP388" s="4093"/>
      <c r="BQ388" s="4602" t="str">
        <f t="shared" si="780"/>
        <v>-</v>
      </c>
      <c r="BR388" s="4598"/>
      <c r="BS388" s="4602" t="str">
        <f t="shared" ref="BS388:BS399" si="786">IF($AE388=0,"　",VLOOKUP($AE388,ﾚｰｻﾞOP,13,0))</f>
        <v>-</v>
      </c>
      <c r="BT388" s="4598"/>
      <c r="BU388" s="4602" t="str">
        <f t="shared" ref="BU388:BU399" si="787">IF($AE388=0,"　",VLOOKUP($AE388,ﾚｰｻﾞOP,14,0))</f>
        <v>-</v>
      </c>
      <c r="BV388" s="4598"/>
      <c r="BW388" s="4602" t="str">
        <f t="shared" ref="BW388:BW399" si="788">IF($AE388=0,"　",VLOOKUP($AE388,ﾚｰｻﾞOP,15,0))</f>
        <v>-</v>
      </c>
      <c r="BX388" s="4600"/>
      <c r="BY388" s="4602" t="str">
        <f t="shared" ref="BY388:BY399" si="789">IF($AE388=0,"　",VLOOKUP($AE388,ﾚｰｻﾞOP,16,0))</f>
        <v>-</v>
      </c>
      <c r="BZ388" s="4598"/>
      <c r="CA388" s="4602" t="str">
        <f t="shared" ref="CA388:CA399" si="790">IF($AE388=0,"　",VLOOKUP($AE388,ﾚｰｻﾞOP,17,0))</f>
        <v>-</v>
      </c>
      <c r="CB388" s="4600"/>
      <c r="CC388" s="4602" t="str">
        <f t="shared" ref="CC388:CC399" si="791">IF($AE388=0,"　",VLOOKUP($AE388,ﾚｰｻﾞOP,18,0))</f>
        <v>-</v>
      </c>
      <c r="CD388" s="4600"/>
      <c r="CE388" s="2850" t="str">
        <f t="shared" si="763"/>
        <v>-</v>
      </c>
      <c r="CF388" s="2846"/>
      <c r="CG388" s="2855" t="str">
        <f t="shared" si="764"/>
        <v>-</v>
      </c>
      <c r="CH388" s="2851"/>
      <c r="CI388" s="2850" t="str">
        <f t="shared" si="723"/>
        <v>-</v>
      </c>
      <c r="CJ388" s="2846"/>
      <c r="CK388" s="2850" t="str">
        <f t="shared" si="724"/>
        <v>-</v>
      </c>
      <c r="CL388" s="2851"/>
      <c r="CM388" s="2850" t="str">
        <f t="shared" si="765"/>
        <v>-</v>
      </c>
      <c r="CN388" s="2851"/>
      <c r="CO388" s="2855" t="str">
        <f t="shared" si="726"/>
        <v>-</v>
      </c>
      <c r="CP388" s="2851"/>
      <c r="CQ388" s="2855" t="str">
        <f t="shared" si="727"/>
        <v>-</v>
      </c>
      <c r="CR388" s="2851"/>
      <c r="CS388" s="2850" t="str">
        <f t="shared" si="766"/>
        <v>-</v>
      </c>
      <c r="CT388" s="2851"/>
      <c r="CU388" s="2855"/>
      <c r="CV388" s="2851"/>
      <c r="CW388" s="2850" t="str">
        <f t="shared" si="767"/>
        <v>-</v>
      </c>
      <c r="CX388" s="2851"/>
      <c r="CY388" s="2855" t="str">
        <f t="shared" si="730"/>
        <v>-</v>
      </c>
      <c r="CZ388" s="2851"/>
      <c r="DA388" s="2850" t="str">
        <f t="shared" si="768"/>
        <v>-</v>
      </c>
      <c r="DB388" s="2846"/>
      <c r="DC388" s="2855" t="str">
        <f t="shared" si="732"/>
        <v>-</v>
      </c>
      <c r="DD388" s="2851"/>
      <c r="DE388" s="2856">
        <f t="shared" si="781"/>
        <v>0</v>
      </c>
      <c r="DF388" s="2857"/>
      <c r="DG388" s="818">
        <f t="shared" si="785"/>
        <v>0</v>
      </c>
      <c r="DH388" s="2858"/>
      <c r="DI388" s="2850">
        <f t="shared" si="782"/>
        <v>0</v>
      </c>
      <c r="DJ388" s="2857"/>
      <c r="DK388" s="2856">
        <v>45889</v>
      </c>
      <c r="DL388" s="2857">
        <v>4163307</v>
      </c>
      <c r="DM388" s="2856">
        <f t="shared" si="771"/>
        <v>0</v>
      </c>
      <c r="DN388" s="2857"/>
      <c r="DO388" s="2855">
        <f t="shared" si="734"/>
        <v>0</v>
      </c>
      <c r="DP388" s="2858"/>
      <c r="DQ388" s="2855">
        <f t="shared" si="735"/>
        <v>0</v>
      </c>
      <c r="DR388" s="2857"/>
      <c r="DS388" s="2855">
        <f t="shared" si="736"/>
        <v>0</v>
      </c>
      <c r="DT388" s="2858"/>
      <c r="DU388" s="2855">
        <f t="shared" si="737"/>
        <v>0</v>
      </c>
      <c r="DV388" s="2857"/>
      <c r="DW388" s="4139">
        <v>45889</v>
      </c>
      <c r="DX388" s="2789">
        <v>4163306</v>
      </c>
      <c r="DY388" s="4668">
        <f t="shared" si="772"/>
        <v>0</v>
      </c>
      <c r="DZ388" s="4682"/>
      <c r="EA388" s="4668">
        <v>45916</v>
      </c>
      <c r="EB388" s="4682">
        <v>4163335</v>
      </c>
      <c r="EC388" s="820">
        <v>45951</v>
      </c>
      <c r="ED388" s="4472">
        <v>4263024</v>
      </c>
      <c r="EE388" s="822">
        <v>45926</v>
      </c>
      <c r="EF388" s="4322">
        <v>4063410</v>
      </c>
      <c r="EG388" s="273"/>
      <c r="EH388" s="274"/>
      <c r="EI388" s="275"/>
      <c r="EJ388" s="276"/>
      <c r="EK388" s="275"/>
      <c r="EL388" s="277"/>
      <c r="EM388" s="829" t="str">
        <f t="shared" si="769"/>
        <v xml:space="preserve"> </v>
      </c>
      <c r="EN388" s="4892"/>
      <c r="EO388" s="4893">
        <f t="shared" si="740"/>
        <v>0</v>
      </c>
      <c r="EP388" s="4682"/>
      <c r="ER388" s="4911"/>
      <c r="ET388" s="2850" t="str">
        <f>IF($AE388=0,"　",VLOOKUP($AE388,ﾚｰｻﾞOP,60,0))</f>
        <v>-</v>
      </c>
      <c r="EU388" s="2857"/>
      <c r="EV388" s="2850" t="str">
        <f>IF($AE388=0,"　",VLOOKUP($AE388,ﾚｰｻﾞOP,60,0))</f>
        <v>-</v>
      </c>
      <c r="EW388" s="2857"/>
      <c r="EX388" s="2850"/>
      <c r="EY388" s="2851"/>
      <c r="EZ388" s="2850"/>
      <c r="FA388" s="2851"/>
      <c r="FB388" s="2850"/>
      <c r="FC388" s="2851"/>
      <c r="FD388" s="2850"/>
      <c r="FE388" s="2851"/>
      <c r="FF388" s="2855"/>
      <c r="FG388" s="2851"/>
      <c r="FH388" s="2850"/>
      <c r="FI388" s="2851"/>
      <c r="FJ388" s="154" t="str">
        <f>IF($AE388=0,"　",VLOOKUP($AE388,ﾚｰｻﾞOP,67,0))</f>
        <v>-</v>
      </c>
      <c r="FK388" s="2857"/>
      <c r="FL388" s="155" t="str">
        <f t="shared" si="707"/>
        <v>-</v>
      </c>
      <c r="FM388" s="2846"/>
      <c r="FN388" s="2850"/>
      <c r="FO388" s="2851"/>
      <c r="FP388" s="2850"/>
      <c r="FQ388" s="2851"/>
      <c r="FS388" s="4912"/>
      <c r="FT388" s="4913"/>
    </row>
    <row r="389" spans="1:176" ht="18.600000000000001" customHeight="1">
      <c r="A389" s="228">
        <f t="shared" si="752"/>
        <v>379</v>
      </c>
      <c r="B389" s="343" t="str">
        <f t="shared" si="708"/>
        <v>4IE</v>
      </c>
      <c r="C389" s="4456">
        <v>45962</v>
      </c>
      <c r="D389" s="4098" t="s">
        <v>1024</v>
      </c>
      <c r="E389" s="4429">
        <v>89610146</v>
      </c>
      <c r="F389" s="4457" t="s">
        <v>1483</v>
      </c>
      <c r="G389" s="4458"/>
      <c r="H389" s="3281" t="s">
        <v>630</v>
      </c>
      <c r="I389" s="4459" t="s">
        <v>64</v>
      </c>
      <c r="J389" s="4459" t="s">
        <v>20</v>
      </c>
      <c r="K389" s="3315" t="s">
        <v>11</v>
      </c>
      <c r="L389" s="7919"/>
      <c r="M389" s="4899">
        <v>45959</v>
      </c>
      <c r="N389" s="4900"/>
      <c r="O389" s="4914">
        <v>45960</v>
      </c>
      <c r="P389" s="4915">
        <v>45962</v>
      </c>
      <c r="Q389" s="4914">
        <v>45961</v>
      </c>
      <c r="R389" s="4915">
        <v>45961</v>
      </c>
      <c r="S389" s="4914">
        <v>45961</v>
      </c>
      <c r="T389" s="4915">
        <v>45961</v>
      </c>
      <c r="U389" s="4916">
        <v>45965</v>
      </c>
      <c r="V389" s="4915">
        <v>45966</v>
      </c>
      <c r="W389" s="4917">
        <v>45967</v>
      </c>
      <c r="X389" s="4918">
        <v>45967</v>
      </c>
      <c r="Y389" s="4607">
        <v>45967</v>
      </c>
      <c r="Z389" s="4919">
        <v>45972</v>
      </c>
      <c r="AA389" s="4920"/>
      <c r="AB389" s="4921"/>
      <c r="AC389" s="4922"/>
      <c r="AD389" s="4923"/>
      <c r="AE389" s="4156">
        <v>25</v>
      </c>
      <c r="AF389" s="363" t="str">
        <f t="shared" si="709"/>
        <v>4IE</v>
      </c>
      <c r="AG389" s="4924"/>
      <c r="AH389" s="4924"/>
      <c r="AI389" s="4924"/>
      <c r="AJ389" s="4924"/>
      <c r="AK389" s="4924"/>
      <c r="AL389" s="4924"/>
      <c r="AM389" s="4924"/>
      <c r="AN389" s="4924"/>
      <c r="AO389" s="4924"/>
      <c r="AP389" s="4925"/>
      <c r="AQ389" s="4924"/>
      <c r="AR389" s="4924"/>
      <c r="AS389" s="4924"/>
      <c r="AT389" s="4924"/>
      <c r="AU389" s="2843">
        <f t="shared" si="710"/>
        <v>0</v>
      </c>
      <c r="AV389" s="4008">
        <f t="shared" si="745"/>
        <v>0</v>
      </c>
      <c r="AW389" s="4926" t="str">
        <f>IF($AE389=0,"　",VLOOKUP($AE389,ﾚｰｻﾞOP,5,0))</f>
        <v>-</v>
      </c>
      <c r="AX389" s="4927"/>
      <c r="AY389" s="4928" t="str">
        <f>IF($AE389=0,"　",VLOOKUP($AE389,ﾚｰｻﾞOP,6,0))</f>
        <v>-</v>
      </c>
      <c r="AZ389" s="4929"/>
      <c r="BA389" s="4928" t="str">
        <f>IF($AE389=0,"　",VLOOKUP($AE389,ﾚｰｻﾞOP,7,0))</f>
        <v>-</v>
      </c>
      <c r="BB389" s="4929"/>
      <c r="BC389" s="4926" t="str">
        <f>IF($AE389=0,"　",VLOOKUP($AE389,ﾚｰｻﾞOP,8,0))</f>
        <v>-</v>
      </c>
      <c r="BD389" s="4927"/>
      <c r="BE389" s="4599" t="str">
        <f>IF($AE389=0,"　",VLOOKUP($AE389,ﾚｰｻﾞOP,9,0))</f>
        <v>-</v>
      </c>
      <c r="BF389" s="4929"/>
      <c r="BG389" s="4926" t="str">
        <f>IF($AE389=0,"　",VLOOKUP($AE389,ﾚｰｻﾞOP,10,0))</f>
        <v>-</v>
      </c>
      <c r="BH389" s="4929"/>
      <c r="BI389" s="4928" t="str">
        <f>IF($AE389=0,"　",VLOOKUP($AE389,ﾚｰｻﾞOP,11,0))</f>
        <v>-</v>
      </c>
      <c r="BJ389" s="4929"/>
      <c r="BK389" s="4075" t="str">
        <f t="shared" si="783"/>
        <v>-</v>
      </c>
      <c r="BL389" s="4093"/>
      <c r="BM389" s="4075" t="str">
        <f t="shared" si="784"/>
        <v>-</v>
      </c>
      <c r="BN389" s="4093"/>
      <c r="BO389" s="4094" t="str">
        <f t="shared" si="762"/>
        <v>-</v>
      </c>
      <c r="BP389" s="4093"/>
      <c r="BQ389" s="4928" t="str">
        <f t="shared" si="780"/>
        <v>-</v>
      </c>
      <c r="BR389" s="4927"/>
      <c r="BS389" s="4928" t="str">
        <f t="shared" si="786"/>
        <v>-</v>
      </c>
      <c r="BT389" s="4927"/>
      <c r="BU389" s="4928" t="str">
        <f t="shared" si="787"/>
        <v>-</v>
      </c>
      <c r="BV389" s="4927"/>
      <c r="BW389" s="4928" t="str">
        <f t="shared" si="788"/>
        <v>-</v>
      </c>
      <c r="BX389" s="4929"/>
      <c r="BY389" s="4928" t="str">
        <f t="shared" si="789"/>
        <v>-</v>
      </c>
      <c r="BZ389" s="4927"/>
      <c r="CA389" s="4928" t="str">
        <f t="shared" si="790"/>
        <v>-</v>
      </c>
      <c r="CB389" s="4929"/>
      <c r="CC389" s="4928" t="str">
        <f t="shared" si="791"/>
        <v>-</v>
      </c>
      <c r="CD389" s="4929"/>
      <c r="CE389" s="2850" t="str">
        <f t="shared" si="763"/>
        <v>-</v>
      </c>
      <c r="CF389" s="2846"/>
      <c r="CG389" s="2855" t="str">
        <f t="shared" si="764"/>
        <v>-</v>
      </c>
      <c r="CH389" s="2851"/>
      <c r="CI389" s="2850" t="str">
        <f t="shared" si="723"/>
        <v>-</v>
      </c>
      <c r="CJ389" s="2846"/>
      <c r="CK389" s="2850" t="str">
        <f t="shared" si="724"/>
        <v>-</v>
      </c>
      <c r="CL389" s="2851"/>
      <c r="CM389" s="2850" t="str">
        <f t="shared" si="765"/>
        <v>-</v>
      </c>
      <c r="CN389" s="2851"/>
      <c r="CO389" s="2855" t="str">
        <f t="shared" si="726"/>
        <v>-</v>
      </c>
      <c r="CP389" s="2851"/>
      <c r="CQ389" s="2855" t="str">
        <f t="shared" si="727"/>
        <v>-</v>
      </c>
      <c r="CR389" s="2851"/>
      <c r="CS389" s="2850" t="str">
        <f t="shared" si="766"/>
        <v>-</v>
      </c>
      <c r="CT389" s="2851"/>
      <c r="CU389" s="2855"/>
      <c r="CV389" s="2851"/>
      <c r="CW389" s="2850" t="str">
        <f t="shared" si="767"/>
        <v>-</v>
      </c>
      <c r="CX389" s="2851"/>
      <c r="CY389" s="2855" t="str">
        <f t="shared" si="730"/>
        <v>-</v>
      </c>
      <c r="CZ389" s="2851"/>
      <c r="DA389" s="2850" t="str">
        <f t="shared" si="768"/>
        <v>-</v>
      </c>
      <c r="DB389" s="2846"/>
      <c r="DC389" s="2855" t="str">
        <f t="shared" si="732"/>
        <v>-</v>
      </c>
      <c r="DD389" s="2851"/>
      <c r="DE389" s="2856">
        <f t="shared" si="781"/>
        <v>0</v>
      </c>
      <c r="DF389" s="2857"/>
      <c r="DG389" s="818">
        <f t="shared" si="785"/>
        <v>0</v>
      </c>
      <c r="DH389" s="2858"/>
      <c r="DI389" s="2850">
        <f t="shared" si="782"/>
        <v>0</v>
      </c>
      <c r="DJ389" s="2857"/>
      <c r="DK389" s="2856">
        <f>IF(AU389=2,1,0)</f>
        <v>0</v>
      </c>
      <c r="DL389" s="2857"/>
      <c r="DM389" s="2856">
        <f t="shared" si="771"/>
        <v>0</v>
      </c>
      <c r="DN389" s="2857"/>
      <c r="DO389" s="2855">
        <f t="shared" si="734"/>
        <v>0</v>
      </c>
      <c r="DP389" s="2858"/>
      <c r="DQ389" s="2855">
        <f t="shared" si="735"/>
        <v>0</v>
      </c>
      <c r="DR389" s="2857"/>
      <c r="DS389" s="2855">
        <f t="shared" si="736"/>
        <v>0</v>
      </c>
      <c r="DT389" s="2858"/>
      <c r="DU389" s="2855">
        <f t="shared" si="737"/>
        <v>0</v>
      </c>
      <c r="DV389" s="2857"/>
      <c r="DW389" s="4891">
        <f>IF(AN389=1,1,0)</f>
        <v>0</v>
      </c>
      <c r="DX389" s="4892"/>
      <c r="DY389" s="4668">
        <f t="shared" si="772"/>
        <v>0</v>
      </c>
      <c r="DZ389" s="4682"/>
      <c r="EA389" s="4668">
        <f>IF(AP389=1,1,0)</f>
        <v>0</v>
      </c>
      <c r="EB389" s="4682"/>
      <c r="EC389" s="820">
        <f>IF(AQ389=1,1,0)</f>
        <v>0</v>
      </c>
      <c r="ED389" s="4472"/>
      <c r="EE389" s="822">
        <f>IF(AV389=0,0,1)</f>
        <v>0</v>
      </c>
      <c r="EF389" s="4930"/>
      <c r="EG389" s="273"/>
      <c r="EH389" s="274"/>
      <c r="EI389" s="275"/>
      <c r="EJ389" s="276"/>
      <c r="EK389" s="275"/>
      <c r="EL389" s="277"/>
      <c r="EM389" s="829" t="str">
        <f t="shared" si="769"/>
        <v xml:space="preserve"> </v>
      </c>
      <c r="EN389" s="4892"/>
      <c r="EO389" s="4893">
        <f t="shared" si="740"/>
        <v>0</v>
      </c>
      <c r="EP389" s="4682"/>
      <c r="ER389" s="4931"/>
      <c r="ET389" s="2850">
        <v>45937</v>
      </c>
      <c r="EU389" s="2857">
        <v>4163302</v>
      </c>
      <c r="EV389" s="2850">
        <v>45937</v>
      </c>
      <c r="EW389" s="2857">
        <v>4163304</v>
      </c>
      <c r="EX389" s="2850"/>
      <c r="EY389" s="2851"/>
      <c r="EZ389" s="2850"/>
      <c r="FA389" s="2851"/>
      <c r="FB389" s="2850"/>
      <c r="FC389" s="2851"/>
      <c r="FD389" s="2850">
        <v>45889</v>
      </c>
      <c r="FE389" s="3300">
        <v>4163312</v>
      </c>
      <c r="FF389" s="2855"/>
      <c r="FG389" s="2851"/>
      <c r="FH389" s="2850">
        <v>45840</v>
      </c>
      <c r="FI389" s="2851">
        <v>4163264</v>
      </c>
      <c r="FJ389" s="154">
        <v>45937</v>
      </c>
      <c r="FK389" s="2857">
        <v>4163303</v>
      </c>
      <c r="FL389" s="155">
        <f t="shared" si="707"/>
        <v>1</v>
      </c>
      <c r="FM389" s="2846"/>
      <c r="FN389" s="2850"/>
      <c r="FO389" s="2851"/>
      <c r="FP389" s="2850"/>
      <c r="FQ389" s="2851"/>
      <c r="FS389" s="4928"/>
      <c r="FT389" s="4929"/>
    </row>
    <row r="390" spans="1:176" ht="18.600000000000001" customHeight="1">
      <c r="A390" s="228">
        <f t="shared" si="752"/>
        <v>380</v>
      </c>
      <c r="B390" s="343" t="str">
        <f t="shared" si="708"/>
        <v>4IE</v>
      </c>
      <c r="C390" s="4932">
        <v>45962</v>
      </c>
      <c r="D390" s="1581" t="s">
        <v>623</v>
      </c>
      <c r="E390" s="1582">
        <v>62510062</v>
      </c>
      <c r="F390" s="4933"/>
      <c r="G390" s="4934" t="s">
        <v>1512</v>
      </c>
      <c r="H390" s="3281" t="s">
        <v>631</v>
      </c>
      <c r="I390" s="4885" t="s">
        <v>61</v>
      </c>
      <c r="J390" s="4583" t="s">
        <v>1424</v>
      </c>
      <c r="K390" s="1789" t="s">
        <v>97</v>
      </c>
      <c r="L390" s="7920"/>
      <c r="M390" s="4935">
        <v>45955</v>
      </c>
      <c r="N390" s="4936">
        <v>45953</v>
      </c>
      <c r="O390" s="4937">
        <v>45958</v>
      </c>
      <c r="P390" s="4936">
        <v>45954</v>
      </c>
      <c r="Q390" s="4937">
        <v>45959</v>
      </c>
      <c r="R390" s="4936">
        <v>45958</v>
      </c>
      <c r="S390" s="4937">
        <v>45959</v>
      </c>
      <c r="T390" s="4936">
        <v>45959</v>
      </c>
      <c r="U390" s="4938">
        <v>45961</v>
      </c>
      <c r="V390" s="4936">
        <v>45960</v>
      </c>
      <c r="W390" s="4939">
        <v>45965</v>
      </c>
      <c r="X390" s="4940">
        <v>45960</v>
      </c>
      <c r="Y390" s="4941">
        <v>45967</v>
      </c>
      <c r="Z390" s="4942"/>
      <c r="AA390" s="4943">
        <v>45961</v>
      </c>
      <c r="AB390" s="4941">
        <v>45962</v>
      </c>
      <c r="AC390" s="4944"/>
      <c r="AD390" s="4945"/>
      <c r="AE390" s="4946">
        <v>19</v>
      </c>
      <c r="AF390" s="363" t="str">
        <f t="shared" si="709"/>
        <v>4IE</v>
      </c>
      <c r="AG390" s="4947"/>
      <c r="AH390" s="4947"/>
      <c r="AI390" s="4947"/>
      <c r="AJ390" s="4947"/>
      <c r="AK390" s="4947"/>
      <c r="AL390" s="4947"/>
      <c r="AM390" s="4947"/>
      <c r="AN390" s="4947">
        <v>1</v>
      </c>
      <c r="AO390" s="4947"/>
      <c r="AP390" s="4948">
        <v>1</v>
      </c>
      <c r="AQ390" s="4947">
        <v>1</v>
      </c>
      <c r="AR390" s="4947">
        <v>1</v>
      </c>
      <c r="AS390" s="4947"/>
      <c r="AT390" s="4947"/>
      <c r="AU390" s="2843">
        <f t="shared" si="710"/>
        <v>0</v>
      </c>
      <c r="AV390" s="4008">
        <f t="shared" si="745"/>
        <v>1</v>
      </c>
      <c r="AW390" s="4597">
        <v>45946</v>
      </c>
      <c r="AX390" s="4598">
        <v>4163341</v>
      </c>
      <c r="AY390" s="4602">
        <v>45946</v>
      </c>
      <c r="AZ390" s="4600">
        <v>4163342</v>
      </c>
      <c r="BA390" s="4602">
        <v>45946</v>
      </c>
      <c r="BB390" s="4600">
        <v>4163343</v>
      </c>
      <c r="BC390" s="4744" t="str">
        <f>IF($AE390=0,"　",VLOOKUP($AE390,ﾚｰｻﾞOP,8,0))</f>
        <v>-</v>
      </c>
      <c r="BD390" s="4745"/>
      <c r="BE390" s="4599" t="str">
        <f>IF($AE390=0,"　",VLOOKUP($AE390,ﾚｰｻﾞOP,9,0))</f>
        <v>-</v>
      </c>
      <c r="BF390" s="4746"/>
      <c r="BG390" s="4597">
        <v>45946</v>
      </c>
      <c r="BH390" s="4600">
        <v>4163346</v>
      </c>
      <c r="BI390" s="4668">
        <v>45937</v>
      </c>
      <c r="BJ390" s="4669">
        <v>4163340</v>
      </c>
      <c r="BK390" s="4075">
        <v>45889</v>
      </c>
      <c r="BL390" s="4093">
        <v>4163287</v>
      </c>
      <c r="BM390" s="4075">
        <v>45889</v>
      </c>
      <c r="BN390" s="4093">
        <v>4163288</v>
      </c>
      <c r="BO390" s="4094" t="str">
        <f t="shared" si="762"/>
        <v>-</v>
      </c>
      <c r="BP390" s="4093"/>
      <c r="BQ390" s="4602" t="str">
        <f t="shared" si="780"/>
        <v>-</v>
      </c>
      <c r="BR390" s="4598"/>
      <c r="BS390" s="4602" t="str">
        <f t="shared" si="786"/>
        <v>-</v>
      </c>
      <c r="BT390" s="4598"/>
      <c r="BU390" s="4602" t="str">
        <f t="shared" si="787"/>
        <v>-</v>
      </c>
      <c r="BV390" s="4598"/>
      <c r="BW390" s="4602" t="str">
        <f t="shared" si="788"/>
        <v>-</v>
      </c>
      <c r="BX390" s="4600"/>
      <c r="BY390" s="4602" t="str">
        <f t="shared" si="789"/>
        <v>-</v>
      </c>
      <c r="BZ390" s="4598"/>
      <c r="CA390" s="4602" t="str">
        <f t="shared" si="790"/>
        <v>-</v>
      </c>
      <c r="CB390" s="4600"/>
      <c r="CC390" s="4602" t="str">
        <f t="shared" si="791"/>
        <v>-</v>
      </c>
      <c r="CD390" s="4600"/>
      <c r="CE390" s="2850" t="str">
        <f t="shared" si="763"/>
        <v>-</v>
      </c>
      <c r="CF390" s="2846"/>
      <c r="CG390" s="2855" t="str">
        <f t="shared" si="764"/>
        <v>-</v>
      </c>
      <c r="CH390" s="2851"/>
      <c r="CI390" s="2850" t="str">
        <f t="shared" si="723"/>
        <v>-</v>
      </c>
      <c r="CJ390" s="2846"/>
      <c r="CK390" s="2850" t="str">
        <f t="shared" si="724"/>
        <v>-</v>
      </c>
      <c r="CL390" s="2851"/>
      <c r="CM390" s="2850" t="str">
        <f t="shared" si="765"/>
        <v>-</v>
      </c>
      <c r="CN390" s="2851"/>
      <c r="CO390" s="2855" t="str">
        <f t="shared" si="726"/>
        <v>-</v>
      </c>
      <c r="CP390" s="2851"/>
      <c r="CQ390" s="2855" t="str">
        <f t="shared" si="727"/>
        <v>-</v>
      </c>
      <c r="CR390" s="2851"/>
      <c r="CS390" s="2850" t="str">
        <f t="shared" si="766"/>
        <v>-</v>
      </c>
      <c r="CT390" s="2851"/>
      <c r="CU390" s="2855"/>
      <c r="CV390" s="2851"/>
      <c r="CW390" s="2850" t="str">
        <f t="shared" si="767"/>
        <v>-</v>
      </c>
      <c r="CX390" s="2851"/>
      <c r="CY390" s="2855" t="str">
        <f t="shared" si="730"/>
        <v>-</v>
      </c>
      <c r="CZ390" s="2851"/>
      <c r="DA390" s="2850" t="str">
        <f t="shared" si="768"/>
        <v>-</v>
      </c>
      <c r="DB390" s="2846"/>
      <c r="DC390" s="2855" t="str">
        <f t="shared" si="732"/>
        <v>-</v>
      </c>
      <c r="DD390" s="2851"/>
      <c r="DE390" s="2856">
        <f t="shared" si="781"/>
        <v>0</v>
      </c>
      <c r="DF390" s="2857"/>
      <c r="DG390" s="818">
        <f t="shared" si="785"/>
        <v>0</v>
      </c>
      <c r="DH390" s="2858"/>
      <c r="DI390" s="2850">
        <f t="shared" si="782"/>
        <v>0</v>
      </c>
      <c r="DJ390" s="2857"/>
      <c r="DK390" s="2856">
        <f>IF(AU390=2,1,0)</f>
        <v>0</v>
      </c>
      <c r="DL390" s="2857"/>
      <c r="DM390" s="2856">
        <f t="shared" si="771"/>
        <v>0</v>
      </c>
      <c r="DN390" s="2857"/>
      <c r="DO390" s="2855">
        <f t="shared" si="734"/>
        <v>0</v>
      </c>
      <c r="DP390" s="2858"/>
      <c r="DQ390" s="2855">
        <f t="shared" si="735"/>
        <v>0</v>
      </c>
      <c r="DR390" s="2857"/>
      <c r="DS390" s="2855">
        <f t="shared" si="736"/>
        <v>0</v>
      </c>
      <c r="DT390" s="2858"/>
      <c r="DU390" s="2855">
        <f t="shared" si="737"/>
        <v>0</v>
      </c>
      <c r="DV390" s="2857"/>
      <c r="DW390" s="4891">
        <v>45889</v>
      </c>
      <c r="DX390" s="2789">
        <v>4163306</v>
      </c>
      <c r="DY390" s="4668">
        <f t="shared" si="772"/>
        <v>0</v>
      </c>
      <c r="DZ390" s="4682"/>
      <c r="EA390" s="4668">
        <v>45916</v>
      </c>
      <c r="EB390" s="4682">
        <v>4163335</v>
      </c>
      <c r="EC390" s="820">
        <v>45951</v>
      </c>
      <c r="ED390" s="4472">
        <v>4263024</v>
      </c>
      <c r="EE390" s="822">
        <v>45926</v>
      </c>
      <c r="EF390" s="4322">
        <v>4063410</v>
      </c>
      <c r="EG390" s="273"/>
      <c r="EH390" s="274"/>
      <c r="EI390" s="275"/>
      <c r="EJ390" s="276"/>
      <c r="EK390" s="275"/>
      <c r="EL390" s="277"/>
      <c r="EM390" s="829" t="str">
        <f t="shared" si="769"/>
        <v xml:space="preserve"> </v>
      </c>
      <c r="EN390" s="4892"/>
      <c r="EO390" s="4893">
        <f t="shared" si="740"/>
        <v>0</v>
      </c>
      <c r="EP390" s="4682"/>
      <c r="ER390" s="4949"/>
      <c r="ET390" s="2850" t="str">
        <f>IF($AE390=0,"　",VLOOKUP($AE390,ﾚｰｻﾞOP,60,0))</f>
        <v>-</v>
      </c>
      <c r="EU390" s="2857"/>
      <c r="EV390" s="2850" t="str">
        <f>IF($AE390=0,"　",VLOOKUP($AE390,ﾚｰｻﾞOP,60,0))</f>
        <v>-</v>
      </c>
      <c r="EW390" s="2857"/>
      <c r="EX390" s="2850"/>
      <c r="EY390" s="2851"/>
      <c r="EZ390" s="2850"/>
      <c r="FA390" s="2851"/>
      <c r="FB390" s="2850"/>
      <c r="FC390" s="2851"/>
      <c r="FD390" s="2850"/>
      <c r="FE390" s="2851"/>
      <c r="FF390" s="2855"/>
      <c r="FG390" s="2851"/>
      <c r="FH390" s="2850"/>
      <c r="FI390" s="2851"/>
      <c r="FJ390" s="154" t="str">
        <f>IF($AE390=0,"　",VLOOKUP($AE390,ﾚｰｻﾞOP,67,0))</f>
        <v>-</v>
      </c>
      <c r="FK390" s="2857"/>
      <c r="FL390" s="155" t="str">
        <f t="shared" ref="FL390:FL453" si="792">IF($AE390=0,"　",VLOOKUP($AE390,ﾚｰｻﾞOP,68,0))</f>
        <v>-</v>
      </c>
      <c r="FM390" s="2846"/>
      <c r="FN390" s="2850"/>
      <c r="FO390" s="2851"/>
      <c r="FP390" s="2850"/>
      <c r="FQ390" s="2851"/>
      <c r="FS390" s="4912"/>
      <c r="FT390" s="4913"/>
    </row>
    <row r="391" spans="1:176" ht="18.600000000000001" customHeight="1">
      <c r="A391" s="228">
        <f t="shared" si="752"/>
        <v>381</v>
      </c>
      <c r="B391" s="343" t="str">
        <f t="shared" si="708"/>
        <v>LIS</v>
      </c>
      <c r="C391" s="4950">
        <v>45962</v>
      </c>
      <c r="D391" s="6489" t="s">
        <v>641</v>
      </c>
      <c r="E391" s="6490">
        <v>85100026</v>
      </c>
      <c r="F391" s="4951"/>
      <c r="G391" s="4952" t="s">
        <v>1522</v>
      </c>
      <c r="H391" s="3281" t="s">
        <v>631</v>
      </c>
      <c r="I391" s="4885" t="s">
        <v>61</v>
      </c>
      <c r="J391" s="4953" t="s">
        <v>1368</v>
      </c>
      <c r="K391" s="1789" t="s">
        <v>97</v>
      </c>
      <c r="L391" s="7921"/>
      <c r="M391" s="4935">
        <v>45955</v>
      </c>
      <c r="N391" s="4936"/>
      <c r="O391" s="4937">
        <v>45958</v>
      </c>
      <c r="P391" s="4936">
        <v>45959</v>
      </c>
      <c r="Q391" s="4937">
        <v>45959</v>
      </c>
      <c r="R391" s="4936">
        <v>45960</v>
      </c>
      <c r="S391" s="4937">
        <v>45959</v>
      </c>
      <c r="T391" s="4936">
        <v>45959</v>
      </c>
      <c r="U391" s="4938">
        <v>45961</v>
      </c>
      <c r="V391" s="4936">
        <v>45965</v>
      </c>
      <c r="W391" s="4939">
        <v>45965</v>
      </c>
      <c r="X391" s="4954">
        <v>45966</v>
      </c>
      <c r="Y391" s="4955">
        <v>45968</v>
      </c>
      <c r="Z391" s="4956"/>
      <c r="AA391" s="4957">
        <v>45967</v>
      </c>
      <c r="AB391" s="4955">
        <v>45968</v>
      </c>
      <c r="AC391" s="4958"/>
      <c r="AD391" s="4959"/>
      <c r="AE391" s="4960">
        <v>12</v>
      </c>
      <c r="AF391" s="363" t="str">
        <f t="shared" si="709"/>
        <v>LIS</v>
      </c>
      <c r="AG391" s="4961">
        <v>1</v>
      </c>
      <c r="AH391" s="4961"/>
      <c r="AI391" s="4961"/>
      <c r="AJ391" s="4961"/>
      <c r="AK391" s="4961"/>
      <c r="AL391" s="4961"/>
      <c r="AM391" s="4961"/>
      <c r="AN391" s="4962" t="str">
        <f>IF($AE391=0,"　",VLOOKUP($AE391,ﾚｰｻﾞOP,37,0))</f>
        <v>-</v>
      </c>
      <c r="AO391" s="4962" t="str">
        <f>IF($AE391=0,"　",VLOOKUP($AE391,ﾚｰｻﾞOP,40,0))</f>
        <v>-</v>
      </c>
      <c r="AP391" s="4963"/>
      <c r="AQ391" s="4962"/>
      <c r="AR391" s="4962">
        <v>1</v>
      </c>
      <c r="AS391" s="4962">
        <f>IF($AE391=0,"　",VLOOKUP($AE391,ﾚｰｻﾞOP,47,0))</f>
        <v>0</v>
      </c>
      <c r="AT391" s="4962"/>
      <c r="AU391" s="2843">
        <f t="shared" si="710"/>
        <v>0</v>
      </c>
      <c r="AV391" s="4008">
        <f t="shared" si="745"/>
        <v>1</v>
      </c>
      <c r="AW391" s="4744" t="str">
        <f>IF($AE391=0,"　",VLOOKUP($AE391,ﾚｰｻﾞOP,5,0))</f>
        <v>-</v>
      </c>
      <c r="AX391" s="4745"/>
      <c r="AY391" s="2847" t="str">
        <f>IF($AE391=0,"　",VLOOKUP($AE391,ﾚｰｻﾞOP,6,0))</f>
        <v>-</v>
      </c>
      <c r="AZ391" s="4746"/>
      <c r="BA391" s="4747" t="str">
        <f>IF($AE391=0,"　",VLOOKUP($AE391,ﾚｰｻﾞOP,7,0))</f>
        <v>-</v>
      </c>
      <c r="BB391" s="4746"/>
      <c r="BC391" s="4744" t="str">
        <f>IF($AE391=0,"　",VLOOKUP($AE391,ﾚｰｻﾞOP,8,0))</f>
        <v>-</v>
      </c>
      <c r="BD391" s="4745"/>
      <c r="BE391" s="4599" t="str">
        <f>IF($AE391=0,"　",VLOOKUP($AE391,ﾚｰｻﾞOP,9,0))</f>
        <v>-</v>
      </c>
      <c r="BF391" s="4746"/>
      <c r="BG391" s="4744" t="str">
        <f>IF($AE391=0,"　",VLOOKUP($AE391,ﾚｰｻﾞOP,10,0))</f>
        <v>-</v>
      </c>
      <c r="BH391" s="4746"/>
      <c r="BI391" s="4747" t="str">
        <f>IF($AE391=0,"　",VLOOKUP($AE391,ﾚｰｻﾞOP,11,0))</f>
        <v>-</v>
      </c>
      <c r="BJ391" s="4746"/>
      <c r="BK391" s="4075" t="str">
        <f t="shared" ref="BK391:BK399" si="793">IF($AE391=0,"　",VLOOKUP($AE391,ﾚｰｻﾞOP,57,0))</f>
        <v>-</v>
      </c>
      <c r="BL391" s="4093"/>
      <c r="BM391" s="4075" t="str">
        <f t="shared" ref="BM391:BM399" si="794">IF($AE391=0,"　",VLOOKUP($AE391,ﾚｰｻﾞOP,58,0))</f>
        <v>-</v>
      </c>
      <c r="BN391" s="4093"/>
      <c r="BO391" s="4094" t="str">
        <f t="shared" si="762"/>
        <v>-</v>
      </c>
      <c r="BP391" s="4093"/>
      <c r="BQ391" s="4649" t="str">
        <f t="shared" si="780"/>
        <v>-</v>
      </c>
      <c r="BR391" s="4650"/>
      <c r="BS391" s="4649" t="str">
        <f t="shared" si="786"/>
        <v>-</v>
      </c>
      <c r="BT391" s="4650"/>
      <c r="BU391" s="4649" t="str">
        <f t="shared" si="787"/>
        <v>-</v>
      </c>
      <c r="BV391" s="4650"/>
      <c r="BW391" s="4649" t="str">
        <f t="shared" si="788"/>
        <v>-</v>
      </c>
      <c r="BX391" s="4651"/>
      <c r="BY391" s="4649" t="str">
        <f t="shared" si="789"/>
        <v>-</v>
      </c>
      <c r="BZ391" s="4650"/>
      <c r="CA391" s="4649" t="str">
        <f t="shared" si="790"/>
        <v>-</v>
      </c>
      <c r="CB391" s="4651"/>
      <c r="CC391" s="4649" t="str">
        <f t="shared" si="791"/>
        <v>-</v>
      </c>
      <c r="CD391" s="4651"/>
      <c r="CE391" s="154">
        <v>45951</v>
      </c>
      <c r="CF391" s="369">
        <v>4263003</v>
      </c>
      <c r="CG391" s="2850">
        <v>45951</v>
      </c>
      <c r="CH391" s="369">
        <v>4263003</v>
      </c>
      <c r="CI391" s="2850" t="str">
        <f t="shared" si="723"/>
        <v>-</v>
      </c>
      <c r="CJ391" s="369"/>
      <c r="CK391" s="2850" t="str">
        <f t="shared" si="724"/>
        <v>-</v>
      </c>
      <c r="CL391" s="2851"/>
      <c r="CM391" s="154">
        <v>45951</v>
      </c>
      <c r="CN391" s="367">
        <v>4263006</v>
      </c>
      <c r="CO391" s="2855" t="str">
        <f t="shared" si="726"/>
        <v>-</v>
      </c>
      <c r="CP391" s="2851"/>
      <c r="CQ391" s="2855" t="str">
        <f t="shared" si="727"/>
        <v>-</v>
      </c>
      <c r="CR391" s="2851"/>
      <c r="CS391" s="154">
        <v>45951</v>
      </c>
      <c r="CT391" s="367">
        <v>4263005</v>
      </c>
      <c r="CU391" s="2855"/>
      <c r="CV391" s="2851"/>
      <c r="CW391" s="154">
        <v>45951</v>
      </c>
      <c r="CX391" s="367">
        <v>4263004</v>
      </c>
      <c r="CY391" s="2855" t="str">
        <f t="shared" si="730"/>
        <v>-</v>
      </c>
      <c r="CZ391" s="2851"/>
      <c r="DA391" s="2850">
        <v>45951</v>
      </c>
      <c r="DB391" s="2846">
        <v>4263003</v>
      </c>
      <c r="DC391" s="2855" t="str">
        <f t="shared" si="732"/>
        <v>-</v>
      </c>
      <c r="DD391" s="2851"/>
      <c r="DE391" s="2856">
        <v>45916</v>
      </c>
      <c r="DF391" s="2857">
        <v>4263035</v>
      </c>
      <c r="DG391" s="818">
        <f t="shared" si="785"/>
        <v>0</v>
      </c>
      <c r="DH391" s="2858"/>
      <c r="DI391" s="2850">
        <v>45770</v>
      </c>
      <c r="DJ391" s="2857">
        <v>4163159</v>
      </c>
      <c r="DK391" s="2856">
        <f>IF(AU391=2,1,0)</f>
        <v>0</v>
      </c>
      <c r="DL391" s="2857"/>
      <c r="DM391" s="2856">
        <f t="shared" si="771"/>
        <v>0</v>
      </c>
      <c r="DN391" s="2857"/>
      <c r="DO391" s="2855">
        <f t="shared" si="734"/>
        <v>0</v>
      </c>
      <c r="DP391" s="2858"/>
      <c r="DQ391" s="2855">
        <f t="shared" si="735"/>
        <v>0</v>
      </c>
      <c r="DR391" s="2857"/>
      <c r="DS391" s="2855">
        <f t="shared" si="736"/>
        <v>0</v>
      </c>
      <c r="DT391" s="2858"/>
      <c r="DU391" s="2855">
        <f t="shared" si="737"/>
        <v>0</v>
      </c>
      <c r="DV391" s="2857"/>
      <c r="DW391" s="4891">
        <f>IF(AN391=1,1,0)</f>
        <v>0</v>
      </c>
      <c r="DX391" s="4892"/>
      <c r="DY391" s="4668">
        <f t="shared" si="772"/>
        <v>0</v>
      </c>
      <c r="DZ391" s="4682"/>
      <c r="EA391" s="4668">
        <v>45916</v>
      </c>
      <c r="EB391" s="4682">
        <v>4163335</v>
      </c>
      <c r="EC391" s="820">
        <v>45951</v>
      </c>
      <c r="ED391" s="4964">
        <v>4263024</v>
      </c>
      <c r="EE391" s="822">
        <v>45926</v>
      </c>
      <c r="EF391" s="4322">
        <v>4063410</v>
      </c>
      <c r="EG391" s="273"/>
      <c r="EH391" s="274"/>
      <c r="EI391" s="275"/>
      <c r="EJ391" s="276"/>
      <c r="EK391" s="275"/>
      <c r="EL391" s="277"/>
      <c r="EM391" s="829"/>
      <c r="EN391" s="4892"/>
      <c r="EO391" s="4893">
        <f t="shared" si="740"/>
        <v>0</v>
      </c>
      <c r="EP391" s="4682"/>
      <c r="ER391" s="4965"/>
      <c r="ET391" s="2850" t="str">
        <f>IF($AE391=0,"　",VLOOKUP($AE391,ﾚｰｻﾞOP,60,0))</f>
        <v>-</v>
      </c>
      <c r="EU391" s="2857"/>
      <c r="EV391" s="2850" t="str">
        <f>IF($AE391=0,"　",VLOOKUP($AE391,ﾚｰｻﾞOP,60,0))</f>
        <v>-</v>
      </c>
      <c r="EW391" s="2857"/>
      <c r="EX391" s="2850"/>
      <c r="EY391" s="2851"/>
      <c r="EZ391" s="2850"/>
      <c r="FA391" s="2851"/>
      <c r="FB391" s="2850"/>
      <c r="FC391" s="2851"/>
      <c r="FD391" s="2850"/>
      <c r="FE391" s="2851"/>
      <c r="FF391" s="2855"/>
      <c r="FG391" s="2851"/>
      <c r="FH391" s="2850"/>
      <c r="FI391" s="2851"/>
      <c r="FJ391" s="154" t="str">
        <f>IF($AE391=0,"　",VLOOKUP($AE391,ﾚｰｻﾞOP,67,0))</f>
        <v>-</v>
      </c>
      <c r="FK391" s="2857"/>
      <c r="FL391" s="155" t="str">
        <f t="shared" si="792"/>
        <v>-</v>
      </c>
      <c r="FM391" s="2846"/>
      <c r="FN391" s="2850"/>
      <c r="FO391" s="2851"/>
      <c r="FP391" s="2850"/>
      <c r="FQ391" s="2851"/>
      <c r="FS391" s="4912"/>
      <c r="FT391" s="4913"/>
    </row>
    <row r="392" spans="1:176" ht="18.600000000000001" customHeight="1">
      <c r="A392" s="228">
        <f t="shared" si="752"/>
        <v>382</v>
      </c>
      <c r="B392" s="343" t="str">
        <f t="shared" si="708"/>
        <v>4IE</v>
      </c>
      <c r="C392" s="4456">
        <v>45962</v>
      </c>
      <c r="D392" s="3528" t="s">
        <v>34</v>
      </c>
      <c r="E392" s="4301">
        <v>84510259</v>
      </c>
      <c r="F392" s="4457" t="s">
        <v>1491</v>
      </c>
      <c r="G392" s="4458"/>
      <c r="H392" s="3281" t="s">
        <v>631</v>
      </c>
      <c r="I392" s="4459" t="s">
        <v>61</v>
      </c>
      <c r="J392" s="4459" t="s">
        <v>1239</v>
      </c>
      <c r="K392" s="3315" t="s">
        <v>11</v>
      </c>
      <c r="L392" s="7922"/>
      <c r="M392" s="4966">
        <v>45958</v>
      </c>
      <c r="N392" s="4967">
        <v>45954</v>
      </c>
      <c r="O392" s="4968">
        <v>45959</v>
      </c>
      <c r="P392" s="4967">
        <v>45955</v>
      </c>
      <c r="Q392" s="4969">
        <v>45960</v>
      </c>
      <c r="R392" s="4970">
        <v>45958</v>
      </c>
      <c r="S392" s="4969">
        <v>45960</v>
      </c>
      <c r="T392" s="4970">
        <v>45960</v>
      </c>
      <c r="U392" s="4971">
        <v>45962</v>
      </c>
      <c r="V392" s="4970">
        <v>45962</v>
      </c>
      <c r="W392" s="4972">
        <v>45966</v>
      </c>
      <c r="X392" s="4973">
        <v>45965</v>
      </c>
      <c r="Y392" s="4974">
        <v>45968</v>
      </c>
      <c r="Z392" s="4974">
        <v>45968</v>
      </c>
      <c r="AA392" s="4975"/>
      <c r="AB392" s="4974"/>
      <c r="AC392" s="251" t="s">
        <v>633</v>
      </c>
      <c r="AD392" s="4976"/>
      <c r="AE392" s="4977">
        <v>3</v>
      </c>
      <c r="AF392" s="363" t="str">
        <f t="shared" si="709"/>
        <v>4IE</v>
      </c>
      <c r="AG392" s="4978"/>
      <c r="AH392" s="4978"/>
      <c r="AI392" s="4978"/>
      <c r="AJ392" s="4978"/>
      <c r="AK392" s="4978"/>
      <c r="AL392" s="4978"/>
      <c r="AM392" s="4978"/>
      <c r="AN392" s="4978">
        <v>1</v>
      </c>
      <c r="AO392" s="4978"/>
      <c r="AP392" s="4979">
        <v>1</v>
      </c>
      <c r="AQ392" s="4978">
        <v>1</v>
      </c>
      <c r="AR392" s="4978">
        <v>1</v>
      </c>
      <c r="AS392" s="4978"/>
      <c r="AT392" s="4978"/>
      <c r="AU392" s="2843">
        <f t="shared" si="710"/>
        <v>0</v>
      </c>
      <c r="AV392" s="4008">
        <f t="shared" si="745"/>
        <v>1</v>
      </c>
      <c r="AW392" s="4597">
        <v>45946</v>
      </c>
      <c r="AX392" s="4598">
        <v>4163341</v>
      </c>
      <c r="AY392" s="4602">
        <v>45946</v>
      </c>
      <c r="AZ392" s="4600">
        <v>4163342</v>
      </c>
      <c r="BA392" s="4602">
        <v>45946</v>
      </c>
      <c r="BB392" s="4600">
        <v>4163343</v>
      </c>
      <c r="BC392" s="4597">
        <v>45946</v>
      </c>
      <c r="BD392" s="4598">
        <v>4163344</v>
      </c>
      <c r="BE392" s="4599">
        <v>45916</v>
      </c>
      <c r="BF392" s="4202">
        <v>4163331</v>
      </c>
      <c r="BG392" s="4597">
        <v>45946</v>
      </c>
      <c r="BH392" s="4600">
        <v>4163346</v>
      </c>
      <c r="BI392" s="4668">
        <v>45937</v>
      </c>
      <c r="BJ392" s="4669">
        <v>4163340</v>
      </c>
      <c r="BK392" s="4075" t="str">
        <f t="shared" si="793"/>
        <v>-</v>
      </c>
      <c r="BL392" s="4093"/>
      <c r="BM392" s="4075" t="str">
        <f t="shared" si="794"/>
        <v>-</v>
      </c>
      <c r="BN392" s="4093"/>
      <c r="BO392" s="4094" t="str">
        <f t="shared" si="762"/>
        <v>-</v>
      </c>
      <c r="BP392" s="4093"/>
      <c r="BQ392" s="4602" t="str">
        <f t="shared" si="780"/>
        <v>-</v>
      </c>
      <c r="BR392" s="4598"/>
      <c r="BS392" s="4602" t="str">
        <f t="shared" si="786"/>
        <v>-</v>
      </c>
      <c r="BT392" s="4598"/>
      <c r="BU392" s="4602" t="str">
        <f t="shared" si="787"/>
        <v>-</v>
      </c>
      <c r="BV392" s="4598"/>
      <c r="BW392" s="4602" t="str">
        <f t="shared" si="788"/>
        <v>-</v>
      </c>
      <c r="BX392" s="4600"/>
      <c r="BY392" s="4602" t="str">
        <f t="shared" si="789"/>
        <v>-</v>
      </c>
      <c r="BZ392" s="4598"/>
      <c r="CA392" s="4602" t="str">
        <f t="shared" si="790"/>
        <v>-</v>
      </c>
      <c r="CB392" s="4600"/>
      <c r="CC392" s="4602" t="str">
        <f t="shared" si="791"/>
        <v>-</v>
      </c>
      <c r="CD392" s="4600"/>
      <c r="CE392" s="2850" t="str">
        <f t="shared" ref="CE392:CE455" si="795">IF($AE392=0,"　",VLOOKUP($AE392,ﾚｰｻﾞOP,19,0))</f>
        <v>-</v>
      </c>
      <c r="CF392" s="2846"/>
      <c r="CG392" s="2855" t="str">
        <f t="shared" ref="CG392:CG455" si="796">IF($AE392=0,"　",VLOOKUP($AE392,ﾚｰｻﾞOP,20,0))</f>
        <v>-</v>
      </c>
      <c r="CH392" s="2851"/>
      <c r="CI392" s="2850" t="str">
        <f t="shared" si="723"/>
        <v>-</v>
      </c>
      <c r="CJ392" s="2846"/>
      <c r="CK392" s="2850" t="str">
        <f t="shared" si="724"/>
        <v>-</v>
      </c>
      <c r="CL392" s="2851"/>
      <c r="CM392" s="2850" t="str">
        <f t="shared" ref="CM392:CM455" si="797">IF($AE392=0,"　",VLOOKUP($AE392,ﾚｰｻﾞOP,23,0))</f>
        <v>-</v>
      </c>
      <c r="CN392" s="2851"/>
      <c r="CO392" s="2855" t="str">
        <f t="shared" si="726"/>
        <v>-</v>
      </c>
      <c r="CP392" s="2851"/>
      <c r="CQ392" s="2855" t="str">
        <f t="shared" si="727"/>
        <v>-</v>
      </c>
      <c r="CR392" s="2851"/>
      <c r="CS392" s="2850" t="str">
        <f t="shared" ref="CS392:CS455" si="798">IF($AE392=0,"　",VLOOKUP($AE392,ﾚｰｻﾞOP,26,0))</f>
        <v>-</v>
      </c>
      <c r="CT392" s="2851"/>
      <c r="CU392" s="2855"/>
      <c r="CV392" s="2851"/>
      <c r="CW392" s="2850" t="str">
        <f t="shared" ref="CW392:CW455" si="799">IF($AE392=0,"　",VLOOKUP($AE392,ﾚｰｻﾞOP,28,0))</f>
        <v>-</v>
      </c>
      <c r="CX392" s="2851"/>
      <c r="CY392" s="2855" t="str">
        <f t="shared" si="730"/>
        <v>-</v>
      </c>
      <c r="CZ392" s="2851"/>
      <c r="DA392" s="2850" t="str">
        <f t="shared" ref="DA392:DA455" si="800">IF($AE392=0,"　",VLOOKUP($AE392,ﾚｰｻﾞOP,30,0))</f>
        <v>-</v>
      </c>
      <c r="DB392" s="2846"/>
      <c r="DC392" s="2855" t="str">
        <f t="shared" si="732"/>
        <v>-</v>
      </c>
      <c r="DD392" s="2851"/>
      <c r="DE392" s="2856">
        <f t="shared" ref="DE392:DE398" si="801">IF(AG392=1,1,0)</f>
        <v>0</v>
      </c>
      <c r="DF392" s="2857"/>
      <c r="DG392" s="818">
        <f t="shared" si="785"/>
        <v>0</v>
      </c>
      <c r="DH392" s="2858"/>
      <c r="DI392" s="2850">
        <f t="shared" ref="DI392:DI398" si="802">IF(AG392=1,1,0)</f>
        <v>0</v>
      </c>
      <c r="DJ392" s="2857"/>
      <c r="DK392" s="2856">
        <f>IF(AU392=2,1,0)</f>
        <v>0</v>
      </c>
      <c r="DL392" s="2857"/>
      <c r="DM392" s="2856">
        <f t="shared" si="771"/>
        <v>0</v>
      </c>
      <c r="DN392" s="2857"/>
      <c r="DO392" s="2855">
        <f t="shared" si="734"/>
        <v>0</v>
      </c>
      <c r="DP392" s="2858"/>
      <c r="DQ392" s="2855">
        <f t="shared" si="735"/>
        <v>0</v>
      </c>
      <c r="DR392" s="2857"/>
      <c r="DS392" s="2855">
        <f t="shared" si="736"/>
        <v>0</v>
      </c>
      <c r="DT392" s="2858"/>
      <c r="DU392" s="2855">
        <f t="shared" si="737"/>
        <v>0</v>
      </c>
      <c r="DV392" s="2857"/>
      <c r="DW392" s="4139">
        <v>45889</v>
      </c>
      <c r="DX392" s="2789">
        <v>4163306</v>
      </c>
      <c r="DY392" s="4668">
        <f t="shared" si="772"/>
        <v>0</v>
      </c>
      <c r="DZ392" s="4682"/>
      <c r="EA392" s="4668">
        <v>45916</v>
      </c>
      <c r="EB392" s="4682">
        <v>4163335</v>
      </c>
      <c r="EC392" s="820">
        <v>45951</v>
      </c>
      <c r="ED392" s="4472">
        <v>4263024</v>
      </c>
      <c r="EE392" s="822">
        <v>45926</v>
      </c>
      <c r="EF392" s="4322">
        <v>4063410</v>
      </c>
      <c r="EG392" s="273"/>
      <c r="EH392" s="274"/>
      <c r="EI392" s="275"/>
      <c r="EJ392" s="276"/>
      <c r="EK392" s="275"/>
      <c r="EL392" s="277"/>
      <c r="EM392" s="829" t="str">
        <f t="shared" ref="EM392:EM455" si="803">IF(CE392="-"," ",IF(AR392=1,1," "))</f>
        <v xml:space="preserve"> </v>
      </c>
      <c r="EN392" s="4892"/>
      <c r="EO392" s="4893">
        <f t="shared" si="740"/>
        <v>0</v>
      </c>
      <c r="EP392" s="4682"/>
      <c r="ER392" s="4980"/>
      <c r="ET392" s="2850" t="str">
        <f>IF($AE392=0,"　",VLOOKUP($AE392,ﾚｰｻﾞOP,60,0))</f>
        <v>-</v>
      </c>
      <c r="EU392" s="2857"/>
      <c r="EV392" s="2850" t="str">
        <f>IF($AE392=0,"　",VLOOKUP($AE392,ﾚｰｻﾞOP,60,0))</f>
        <v>-</v>
      </c>
      <c r="EW392" s="2857"/>
      <c r="EX392" s="2850"/>
      <c r="EY392" s="2851"/>
      <c r="EZ392" s="2850"/>
      <c r="FA392" s="2851"/>
      <c r="FB392" s="2850"/>
      <c r="FC392" s="2851"/>
      <c r="FD392" s="2850"/>
      <c r="FE392" s="2851"/>
      <c r="FF392" s="2855"/>
      <c r="FG392" s="2851"/>
      <c r="FH392" s="2850"/>
      <c r="FI392" s="2851"/>
      <c r="FJ392" s="154" t="str">
        <f>IF($AE392=0,"　",VLOOKUP($AE392,ﾚｰｻﾞOP,67,0))</f>
        <v>-</v>
      </c>
      <c r="FK392" s="2857"/>
      <c r="FL392" s="155" t="str">
        <f t="shared" si="792"/>
        <v>-</v>
      </c>
      <c r="FM392" s="2846"/>
      <c r="FN392" s="2850"/>
      <c r="FO392" s="2851"/>
      <c r="FP392" s="2850"/>
      <c r="FQ392" s="2851"/>
      <c r="FS392" s="4981"/>
      <c r="FT392" s="4982"/>
    </row>
    <row r="393" spans="1:176" ht="18.600000000000001" customHeight="1">
      <c r="A393" s="228">
        <f t="shared" si="752"/>
        <v>383</v>
      </c>
      <c r="B393" s="343" t="str">
        <f t="shared" ref="B393:B456" si="804">AF393</f>
        <v>4IE</v>
      </c>
      <c r="C393" s="4983">
        <v>45962</v>
      </c>
      <c r="D393" s="4098" t="s">
        <v>1024</v>
      </c>
      <c r="E393" s="4429">
        <v>89610149</v>
      </c>
      <c r="F393" s="4984" t="s">
        <v>1484</v>
      </c>
      <c r="G393" s="4985"/>
      <c r="H393" s="3281" t="s">
        <v>630</v>
      </c>
      <c r="I393" s="4986" t="s">
        <v>63</v>
      </c>
      <c r="J393" s="4986" t="s">
        <v>899</v>
      </c>
      <c r="K393" s="3315" t="s">
        <v>11</v>
      </c>
      <c r="L393" s="7923"/>
      <c r="M393" s="4987">
        <v>45959</v>
      </c>
      <c r="N393" s="4915"/>
      <c r="O393" s="4914">
        <v>45960</v>
      </c>
      <c r="P393" s="4915">
        <v>45962</v>
      </c>
      <c r="Q393" s="4914">
        <v>45961</v>
      </c>
      <c r="R393" s="4915">
        <v>45960</v>
      </c>
      <c r="S393" s="4914">
        <v>45961</v>
      </c>
      <c r="T393" s="4915">
        <v>45961</v>
      </c>
      <c r="U393" s="4916">
        <v>45965</v>
      </c>
      <c r="V393" s="4915">
        <v>45967</v>
      </c>
      <c r="W393" s="4917">
        <v>45967</v>
      </c>
      <c r="X393" s="4918">
        <v>45968</v>
      </c>
      <c r="Y393" s="4607">
        <v>45968</v>
      </c>
      <c r="Z393" s="4988">
        <v>45973</v>
      </c>
      <c r="AA393" s="4989"/>
      <c r="AB393" s="4990"/>
      <c r="AC393" s="4991"/>
      <c r="AD393" s="4992"/>
      <c r="AE393" s="4156">
        <v>25</v>
      </c>
      <c r="AF393" s="363" t="str">
        <f t="shared" si="709"/>
        <v>4IE</v>
      </c>
      <c r="AG393" s="4993"/>
      <c r="AH393" s="4993"/>
      <c r="AI393" s="4993"/>
      <c r="AJ393" s="4993"/>
      <c r="AK393" s="4993"/>
      <c r="AL393" s="4993"/>
      <c r="AM393" s="4993"/>
      <c r="AN393" s="4993"/>
      <c r="AO393" s="4993"/>
      <c r="AP393" s="4963"/>
      <c r="AQ393" s="4993"/>
      <c r="AR393" s="4993"/>
      <c r="AS393" s="4993"/>
      <c r="AT393" s="4993"/>
      <c r="AU393" s="2843">
        <f t="shared" si="710"/>
        <v>0</v>
      </c>
      <c r="AV393" s="4008">
        <f t="shared" si="745"/>
        <v>0</v>
      </c>
      <c r="AW393" s="4597" t="str">
        <f>IF($AE393=0,"　",VLOOKUP($AE393,ﾚｰｻﾞOP,5,0))</f>
        <v>-</v>
      </c>
      <c r="AX393" s="4598"/>
      <c r="AY393" s="4602" t="str">
        <f>IF($AE393=0,"　",VLOOKUP($AE393,ﾚｰｻﾞOP,6,0))</f>
        <v>-</v>
      </c>
      <c r="AZ393" s="4600"/>
      <c r="BA393" s="4602" t="str">
        <f>IF($AE393=0,"　",VLOOKUP($AE393,ﾚｰｻﾞOP,7,0))</f>
        <v>-</v>
      </c>
      <c r="BB393" s="4600"/>
      <c r="BC393" s="4597" t="str">
        <f>IF($AE393=0,"　",VLOOKUP($AE393,ﾚｰｻﾞOP,8,0))</f>
        <v>-</v>
      </c>
      <c r="BD393" s="4598"/>
      <c r="BE393" s="4599" t="str">
        <f>IF($AE393=0,"　",VLOOKUP($AE393,ﾚｰｻﾞOP,9,0))</f>
        <v>-</v>
      </c>
      <c r="BF393" s="4600"/>
      <c r="BG393" s="4597" t="str">
        <f>IF($AE393=0,"　",VLOOKUP($AE393,ﾚｰｻﾞOP,10,0))</f>
        <v>-</v>
      </c>
      <c r="BH393" s="4600"/>
      <c r="BI393" s="4602" t="str">
        <f>IF($AE393=0,"　",VLOOKUP($AE393,ﾚｰｻﾞOP,11,0))</f>
        <v>-</v>
      </c>
      <c r="BJ393" s="4600"/>
      <c r="BK393" s="4075" t="str">
        <f t="shared" si="793"/>
        <v>-</v>
      </c>
      <c r="BL393" s="4093"/>
      <c r="BM393" s="4075" t="str">
        <f t="shared" si="794"/>
        <v>-</v>
      </c>
      <c r="BN393" s="4093"/>
      <c r="BO393" s="4094" t="str">
        <f t="shared" si="762"/>
        <v>-</v>
      </c>
      <c r="BP393" s="4093"/>
      <c r="BQ393" s="4602" t="str">
        <f t="shared" si="780"/>
        <v>-</v>
      </c>
      <c r="BR393" s="4598"/>
      <c r="BS393" s="4602" t="str">
        <f t="shared" si="786"/>
        <v>-</v>
      </c>
      <c r="BT393" s="4598"/>
      <c r="BU393" s="4602" t="str">
        <f t="shared" si="787"/>
        <v>-</v>
      </c>
      <c r="BV393" s="4598"/>
      <c r="BW393" s="4602" t="str">
        <f t="shared" si="788"/>
        <v>-</v>
      </c>
      <c r="BX393" s="4600"/>
      <c r="BY393" s="4602" t="str">
        <f t="shared" si="789"/>
        <v>-</v>
      </c>
      <c r="BZ393" s="4598"/>
      <c r="CA393" s="4602" t="str">
        <f t="shared" si="790"/>
        <v>-</v>
      </c>
      <c r="CB393" s="4600"/>
      <c r="CC393" s="4602" t="str">
        <f t="shared" si="791"/>
        <v>-</v>
      </c>
      <c r="CD393" s="4600"/>
      <c r="CE393" s="2850" t="str">
        <f t="shared" si="795"/>
        <v>-</v>
      </c>
      <c r="CF393" s="2846"/>
      <c r="CG393" s="2855" t="str">
        <f t="shared" si="796"/>
        <v>-</v>
      </c>
      <c r="CH393" s="2851"/>
      <c r="CI393" s="2850" t="str">
        <f t="shared" si="723"/>
        <v>-</v>
      </c>
      <c r="CJ393" s="2846"/>
      <c r="CK393" s="2850" t="str">
        <f t="shared" si="724"/>
        <v>-</v>
      </c>
      <c r="CL393" s="2851"/>
      <c r="CM393" s="2850" t="str">
        <f t="shared" si="797"/>
        <v>-</v>
      </c>
      <c r="CN393" s="2851"/>
      <c r="CO393" s="2855" t="str">
        <f t="shared" si="726"/>
        <v>-</v>
      </c>
      <c r="CP393" s="2851"/>
      <c r="CQ393" s="2855" t="str">
        <f t="shared" si="727"/>
        <v>-</v>
      </c>
      <c r="CR393" s="2851"/>
      <c r="CS393" s="2850" t="str">
        <f t="shared" si="798"/>
        <v>-</v>
      </c>
      <c r="CT393" s="2851"/>
      <c r="CU393" s="2855"/>
      <c r="CV393" s="2851"/>
      <c r="CW393" s="2850" t="str">
        <f t="shared" si="799"/>
        <v>-</v>
      </c>
      <c r="CX393" s="2851"/>
      <c r="CY393" s="2855" t="str">
        <f t="shared" si="730"/>
        <v>-</v>
      </c>
      <c r="CZ393" s="2851"/>
      <c r="DA393" s="2850" t="str">
        <f t="shared" si="800"/>
        <v>-</v>
      </c>
      <c r="DB393" s="2846"/>
      <c r="DC393" s="2855" t="str">
        <f t="shared" si="732"/>
        <v>-</v>
      </c>
      <c r="DD393" s="2851"/>
      <c r="DE393" s="2856">
        <f t="shared" si="801"/>
        <v>0</v>
      </c>
      <c r="DF393" s="2857"/>
      <c r="DG393" s="818">
        <f t="shared" si="785"/>
        <v>0</v>
      </c>
      <c r="DH393" s="2858"/>
      <c r="DI393" s="2850">
        <f t="shared" si="802"/>
        <v>0</v>
      </c>
      <c r="DJ393" s="2857"/>
      <c r="DK393" s="2856">
        <f>IF(AU393=2,1,0)</f>
        <v>0</v>
      </c>
      <c r="DL393" s="2857"/>
      <c r="DM393" s="2856">
        <f t="shared" si="771"/>
        <v>0</v>
      </c>
      <c r="DN393" s="2857"/>
      <c r="DO393" s="2855">
        <f t="shared" si="734"/>
        <v>0</v>
      </c>
      <c r="DP393" s="2858"/>
      <c r="DQ393" s="2855">
        <f t="shared" si="735"/>
        <v>0</v>
      </c>
      <c r="DR393" s="2857"/>
      <c r="DS393" s="2855">
        <f t="shared" si="736"/>
        <v>0</v>
      </c>
      <c r="DT393" s="2858"/>
      <c r="DU393" s="2855">
        <f t="shared" si="737"/>
        <v>0</v>
      </c>
      <c r="DV393" s="2857"/>
      <c r="DW393" s="4891">
        <f>IF(AN393=1,1,0)</f>
        <v>0</v>
      </c>
      <c r="DX393" s="4892"/>
      <c r="DY393" s="4668">
        <f t="shared" si="772"/>
        <v>0</v>
      </c>
      <c r="DZ393" s="4682"/>
      <c r="EA393" s="4668">
        <f>IF(AP393=1,1,0)</f>
        <v>0</v>
      </c>
      <c r="EB393" s="4682"/>
      <c r="EC393" s="820">
        <f>IF(AQ393=1,1,0)</f>
        <v>0</v>
      </c>
      <c r="ED393" s="4472"/>
      <c r="EE393" s="822">
        <f>IF(AV393=0,0,1)</f>
        <v>0</v>
      </c>
      <c r="EF393" s="4930"/>
      <c r="EG393" s="273"/>
      <c r="EH393" s="274"/>
      <c r="EI393" s="275"/>
      <c r="EJ393" s="276"/>
      <c r="EK393" s="275"/>
      <c r="EL393" s="277"/>
      <c r="EM393" s="829" t="str">
        <f t="shared" si="803"/>
        <v xml:space="preserve"> </v>
      </c>
      <c r="EN393" s="4892"/>
      <c r="EO393" s="4893">
        <f t="shared" si="740"/>
        <v>0</v>
      </c>
      <c r="EP393" s="4682"/>
      <c r="ER393" s="4994"/>
      <c r="ET393" s="2850">
        <v>45937</v>
      </c>
      <c r="EU393" s="2857">
        <v>4163302</v>
      </c>
      <c r="EV393" s="2850">
        <v>45937</v>
      </c>
      <c r="EW393" s="2857">
        <v>4163304</v>
      </c>
      <c r="EX393" s="2850"/>
      <c r="EY393" s="2851"/>
      <c r="EZ393" s="2850"/>
      <c r="FA393" s="2851"/>
      <c r="FB393" s="2850"/>
      <c r="FC393" s="2851"/>
      <c r="FD393" s="2850">
        <v>45889</v>
      </c>
      <c r="FE393" s="3300">
        <v>4163312</v>
      </c>
      <c r="FF393" s="2855"/>
      <c r="FG393" s="2851"/>
      <c r="FH393" s="2850"/>
      <c r="FI393" s="2851"/>
      <c r="FJ393" s="154">
        <v>45937</v>
      </c>
      <c r="FK393" s="2857">
        <v>4163303</v>
      </c>
      <c r="FL393" s="155">
        <f t="shared" si="792"/>
        <v>1</v>
      </c>
      <c r="FM393" s="2846"/>
      <c r="FN393" s="2850"/>
      <c r="FO393" s="2851"/>
      <c r="FP393" s="2850"/>
      <c r="FQ393" s="2851"/>
      <c r="FS393" s="4602"/>
      <c r="FT393" s="4600"/>
    </row>
    <row r="394" spans="1:176" ht="18.600000000000001" customHeight="1">
      <c r="A394" s="228">
        <f t="shared" si="752"/>
        <v>384</v>
      </c>
      <c r="B394" s="343" t="str">
        <f t="shared" si="804"/>
        <v>4IE</v>
      </c>
      <c r="C394" s="4995">
        <v>45962</v>
      </c>
      <c r="D394" s="3528" t="s">
        <v>1402</v>
      </c>
      <c r="E394" s="4301">
        <v>84510263</v>
      </c>
      <c r="F394" s="4996" t="s">
        <v>1492</v>
      </c>
      <c r="G394" s="4997"/>
      <c r="H394" s="3281" t="s">
        <v>631</v>
      </c>
      <c r="I394" s="4998" t="s">
        <v>1403</v>
      </c>
      <c r="J394" s="4998" t="s">
        <v>1417</v>
      </c>
      <c r="K394" s="3315" t="s">
        <v>11</v>
      </c>
      <c r="L394" s="7924"/>
      <c r="M394" s="4966">
        <v>45958</v>
      </c>
      <c r="N394" s="4967">
        <v>45954</v>
      </c>
      <c r="O394" s="4968">
        <v>45959</v>
      </c>
      <c r="P394" s="4967">
        <v>45955</v>
      </c>
      <c r="Q394" s="4969">
        <v>45960</v>
      </c>
      <c r="R394" s="4970">
        <v>45960</v>
      </c>
      <c r="S394" s="4969">
        <v>45960</v>
      </c>
      <c r="T394" s="4970">
        <v>45960</v>
      </c>
      <c r="U394" s="4971">
        <v>45962</v>
      </c>
      <c r="V394" s="4970">
        <v>45965</v>
      </c>
      <c r="W394" s="4972">
        <v>45966</v>
      </c>
      <c r="X394" s="4973">
        <v>45967</v>
      </c>
      <c r="Y394" s="4999">
        <v>45969</v>
      </c>
      <c r="Z394" s="5000">
        <v>45969</v>
      </c>
      <c r="AA394" s="5001"/>
      <c r="AB394" s="5000"/>
      <c r="AC394" s="251" t="s">
        <v>633</v>
      </c>
      <c r="AD394" s="5002"/>
      <c r="AE394" s="5003">
        <v>3</v>
      </c>
      <c r="AF394" s="363" t="str">
        <f t="shared" si="709"/>
        <v>4IE</v>
      </c>
      <c r="AG394" s="5004"/>
      <c r="AH394" s="5004"/>
      <c r="AI394" s="5004">
        <v>1</v>
      </c>
      <c r="AJ394" s="5004"/>
      <c r="AK394" s="5004"/>
      <c r="AL394" s="5004"/>
      <c r="AM394" s="5004"/>
      <c r="AN394" s="5004">
        <v>1</v>
      </c>
      <c r="AO394" s="5004"/>
      <c r="AP394" s="5005">
        <v>1</v>
      </c>
      <c r="AQ394" s="5004">
        <v>1</v>
      </c>
      <c r="AR394" s="5004">
        <v>1</v>
      </c>
      <c r="AS394" s="5004"/>
      <c r="AT394" s="5004"/>
      <c r="AU394" s="2843">
        <f t="shared" si="710"/>
        <v>2</v>
      </c>
      <c r="AV394" s="4008">
        <f t="shared" si="745"/>
        <v>1</v>
      </c>
      <c r="AW394" s="4597">
        <v>45946</v>
      </c>
      <c r="AX394" s="4598">
        <v>4163341</v>
      </c>
      <c r="AY394" s="4602">
        <v>45946</v>
      </c>
      <c r="AZ394" s="4600">
        <v>4163342</v>
      </c>
      <c r="BA394" s="4602">
        <v>45946</v>
      </c>
      <c r="BB394" s="4600">
        <v>4163343</v>
      </c>
      <c r="BC394" s="4597">
        <v>45946</v>
      </c>
      <c r="BD394" s="4598">
        <v>4163344</v>
      </c>
      <c r="BE394" s="4599">
        <v>45916</v>
      </c>
      <c r="BF394" s="4202">
        <v>4163331</v>
      </c>
      <c r="BG394" s="4597">
        <v>45946</v>
      </c>
      <c r="BH394" s="4600">
        <v>4163346</v>
      </c>
      <c r="BI394" s="4668">
        <v>45937</v>
      </c>
      <c r="BJ394" s="4669">
        <v>4163340</v>
      </c>
      <c r="BK394" s="4075" t="str">
        <f t="shared" si="793"/>
        <v>-</v>
      </c>
      <c r="BL394" s="4093"/>
      <c r="BM394" s="4075" t="str">
        <f t="shared" si="794"/>
        <v>-</v>
      </c>
      <c r="BN394" s="4093"/>
      <c r="BO394" s="4094" t="str">
        <f t="shared" si="762"/>
        <v>-</v>
      </c>
      <c r="BP394" s="4093"/>
      <c r="BQ394" s="4602" t="str">
        <f t="shared" si="780"/>
        <v>-</v>
      </c>
      <c r="BR394" s="4598"/>
      <c r="BS394" s="4602" t="str">
        <f t="shared" si="786"/>
        <v>-</v>
      </c>
      <c r="BT394" s="4598"/>
      <c r="BU394" s="4602" t="str">
        <f t="shared" si="787"/>
        <v>-</v>
      </c>
      <c r="BV394" s="4598"/>
      <c r="BW394" s="4602" t="str">
        <f t="shared" si="788"/>
        <v>-</v>
      </c>
      <c r="BX394" s="4600"/>
      <c r="BY394" s="4602" t="str">
        <f t="shared" si="789"/>
        <v>-</v>
      </c>
      <c r="BZ394" s="4598"/>
      <c r="CA394" s="4602" t="str">
        <f t="shared" si="790"/>
        <v>-</v>
      </c>
      <c r="CB394" s="4600"/>
      <c r="CC394" s="4602" t="str">
        <f t="shared" si="791"/>
        <v>-</v>
      </c>
      <c r="CD394" s="4600"/>
      <c r="CE394" s="2850" t="str">
        <f t="shared" si="795"/>
        <v>-</v>
      </c>
      <c r="CF394" s="2846"/>
      <c r="CG394" s="2855" t="str">
        <f t="shared" si="796"/>
        <v>-</v>
      </c>
      <c r="CH394" s="2851"/>
      <c r="CI394" s="2850" t="str">
        <f t="shared" si="723"/>
        <v>-</v>
      </c>
      <c r="CJ394" s="2846"/>
      <c r="CK394" s="2850" t="str">
        <f t="shared" si="724"/>
        <v>-</v>
      </c>
      <c r="CL394" s="2851"/>
      <c r="CM394" s="2850" t="str">
        <f t="shared" si="797"/>
        <v>-</v>
      </c>
      <c r="CN394" s="2851"/>
      <c r="CO394" s="2855" t="str">
        <f t="shared" si="726"/>
        <v>-</v>
      </c>
      <c r="CP394" s="2851"/>
      <c r="CQ394" s="2855" t="str">
        <f t="shared" si="727"/>
        <v>-</v>
      </c>
      <c r="CR394" s="2851"/>
      <c r="CS394" s="2850" t="str">
        <f t="shared" si="798"/>
        <v>-</v>
      </c>
      <c r="CT394" s="2851"/>
      <c r="CU394" s="2855"/>
      <c r="CV394" s="2851"/>
      <c r="CW394" s="2850" t="str">
        <f t="shared" si="799"/>
        <v>-</v>
      </c>
      <c r="CX394" s="2851"/>
      <c r="CY394" s="2855" t="str">
        <f t="shared" si="730"/>
        <v>-</v>
      </c>
      <c r="CZ394" s="2851"/>
      <c r="DA394" s="2850" t="str">
        <f t="shared" si="800"/>
        <v>-</v>
      </c>
      <c r="DB394" s="2846"/>
      <c r="DC394" s="2855" t="str">
        <f t="shared" si="732"/>
        <v>-</v>
      </c>
      <c r="DD394" s="2851"/>
      <c r="DE394" s="2856">
        <f t="shared" si="801"/>
        <v>0</v>
      </c>
      <c r="DF394" s="2857"/>
      <c r="DG394" s="818">
        <f t="shared" si="785"/>
        <v>0</v>
      </c>
      <c r="DH394" s="2858"/>
      <c r="DI394" s="2850">
        <f t="shared" si="802"/>
        <v>0</v>
      </c>
      <c r="DJ394" s="2857"/>
      <c r="DK394" s="2856">
        <v>45889</v>
      </c>
      <c r="DL394" s="2857">
        <v>4163307</v>
      </c>
      <c r="DM394" s="2856">
        <f t="shared" si="771"/>
        <v>0</v>
      </c>
      <c r="DN394" s="2857"/>
      <c r="DO394" s="2855">
        <f t="shared" si="734"/>
        <v>0</v>
      </c>
      <c r="DP394" s="2858"/>
      <c r="DQ394" s="2855">
        <f t="shared" si="735"/>
        <v>0</v>
      </c>
      <c r="DR394" s="2857"/>
      <c r="DS394" s="2855">
        <f t="shared" si="736"/>
        <v>0</v>
      </c>
      <c r="DT394" s="2858"/>
      <c r="DU394" s="2855">
        <f t="shared" si="737"/>
        <v>0</v>
      </c>
      <c r="DV394" s="2857"/>
      <c r="DW394" s="4139">
        <v>45889</v>
      </c>
      <c r="DX394" s="2789">
        <v>4163306</v>
      </c>
      <c r="DY394" s="4668">
        <f t="shared" si="772"/>
        <v>0</v>
      </c>
      <c r="DZ394" s="4682"/>
      <c r="EA394" s="4668">
        <v>45916</v>
      </c>
      <c r="EB394" s="4682">
        <v>4163335</v>
      </c>
      <c r="EC394" s="820">
        <v>45951</v>
      </c>
      <c r="ED394" s="4472">
        <v>4263024</v>
      </c>
      <c r="EE394" s="822">
        <v>45926</v>
      </c>
      <c r="EF394" s="4322">
        <v>4063410</v>
      </c>
      <c r="EG394" s="273"/>
      <c r="EH394" s="274"/>
      <c r="EI394" s="275"/>
      <c r="EJ394" s="276"/>
      <c r="EK394" s="275"/>
      <c r="EL394" s="277"/>
      <c r="EM394" s="829" t="str">
        <f t="shared" si="803"/>
        <v xml:space="preserve"> </v>
      </c>
      <c r="EN394" s="4892"/>
      <c r="EO394" s="4893">
        <f t="shared" si="740"/>
        <v>0</v>
      </c>
      <c r="EP394" s="4682"/>
      <c r="ER394" s="5006"/>
      <c r="ET394" s="2850" t="str">
        <f>IF($AE394=0,"　",VLOOKUP($AE394,ﾚｰｻﾞOP,60,0))</f>
        <v>-</v>
      </c>
      <c r="EU394" s="2857"/>
      <c r="EV394" s="2850" t="str">
        <f>IF($AE394=0,"　",VLOOKUP($AE394,ﾚｰｻﾞOP,60,0))</f>
        <v>-</v>
      </c>
      <c r="EW394" s="2857"/>
      <c r="EX394" s="2850"/>
      <c r="EY394" s="2851"/>
      <c r="EZ394" s="2850"/>
      <c r="FA394" s="2851"/>
      <c r="FB394" s="2850"/>
      <c r="FC394" s="2851"/>
      <c r="FD394" s="2850"/>
      <c r="FE394" s="2851"/>
      <c r="FF394" s="2855"/>
      <c r="FG394" s="2851"/>
      <c r="FH394" s="2850"/>
      <c r="FI394" s="2851"/>
      <c r="FJ394" s="154" t="str">
        <f>IF($AE394=0,"　",VLOOKUP($AE394,ﾚｰｻﾞOP,67,0))</f>
        <v>-</v>
      </c>
      <c r="FK394" s="2857"/>
      <c r="FL394" s="155" t="str">
        <f t="shared" si="792"/>
        <v>-</v>
      </c>
      <c r="FM394" s="2846"/>
      <c r="FN394" s="2850"/>
      <c r="FO394" s="2851"/>
      <c r="FP394" s="2850"/>
      <c r="FQ394" s="2851"/>
      <c r="FS394" s="5007"/>
      <c r="FT394" s="5008"/>
    </row>
    <row r="395" spans="1:176" ht="18.600000000000001" customHeight="1">
      <c r="A395" s="228">
        <f t="shared" si="752"/>
        <v>385</v>
      </c>
      <c r="B395" s="343" t="str">
        <f t="shared" si="804"/>
        <v>4IE</v>
      </c>
      <c r="C395" s="3724">
        <v>45962</v>
      </c>
      <c r="D395" s="4098" t="s">
        <v>1329</v>
      </c>
      <c r="E395" s="4429" t="s">
        <v>1330</v>
      </c>
      <c r="F395" s="5009" t="s">
        <v>1325</v>
      </c>
      <c r="G395" s="5010"/>
      <c r="H395" s="3281" t="s">
        <v>630</v>
      </c>
      <c r="I395" s="4459" t="s">
        <v>64</v>
      </c>
      <c r="J395" s="5011" t="s">
        <v>20</v>
      </c>
      <c r="K395" s="3315" t="s">
        <v>11</v>
      </c>
      <c r="L395" s="7925"/>
      <c r="M395" s="5012">
        <v>45960</v>
      </c>
      <c r="N395" s="4350"/>
      <c r="O395" s="4351">
        <v>45961</v>
      </c>
      <c r="P395" s="4350">
        <v>45960</v>
      </c>
      <c r="Q395" s="4351">
        <v>45962</v>
      </c>
      <c r="R395" s="4350">
        <v>45961</v>
      </c>
      <c r="S395" s="4351">
        <v>45962</v>
      </c>
      <c r="T395" s="4350">
        <v>45962</v>
      </c>
      <c r="U395" s="4352">
        <v>45966</v>
      </c>
      <c r="V395" s="4350">
        <v>45965</v>
      </c>
      <c r="W395" s="4353">
        <v>45968</v>
      </c>
      <c r="X395" s="5013">
        <v>45967</v>
      </c>
      <c r="Y395" s="4607">
        <v>45972</v>
      </c>
      <c r="Z395" s="5014">
        <v>45969</v>
      </c>
      <c r="AA395" s="5015"/>
      <c r="AB395" s="5016"/>
      <c r="AC395" s="5017"/>
      <c r="AD395" s="5018"/>
      <c r="AE395" s="4156">
        <v>25</v>
      </c>
      <c r="AF395" s="363" t="str">
        <f t="shared" si="709"/>
        <v>4IE</v>
      </c>
      <c r="AG395" s="5019"/>
      <c r="AH395" s="5019"/>
      <c r="AI395" s="5019"/>
      <c r="AJ395" s="5019"/>
      <c r="AK395" s="5019"/>
      <c r="AL395" s="5019"/>
      <c r="AM395" s="5019"/>
      <c r="AN395" s="5019"/>
      <c r="AO395" s="5019"/>
      <c r="AP395" s="5020"/>
      <c r="AQ395" s="5019"/>
      <c r="AR395" s="5019"/>
      <c r="AS395" s="5019"/>
      <c r="AT395" s="5019"/>
      <c r="AU395" s="2843">
        <f t="shared" si="710"/>
        <v>0</v>
      </c>
      <c r="AV395" s="4008">
        <f t="shared" si="745"/>
        <v>0</v>
      </c>
      <c r="AW395" s="4383" t="str">
        <f>IF($AE395=0,"　",VLOOKUP($AE395,ﾚｰｻﾞOP,5,0))</f>
        <v>-</v>
      </c>
      <c r="AX395" s="4363"/>
      <c r="AY395" s="2847" t="str">
        <f>IF($AE395=0,"　",VLOOKUP($AE395,ﾚｰｻﾞOP,6,0))</f>
        <v>-</v>
      </c>
      <c r="AZ395" s="4161"/>
      <c r="BA395" s="4162" t="str">
        <f>IF($AE395=0,"　",VLOOKUP($AE395,ﾚｰｻﾞOP,7,0))</f>
        <v>-</v>
      </c>
      <c r="BB395" s="4161"/>
      <c r="BC395" s="4383" t="str">
        <f>IF($AE395=0,"　",VLOOKUP($AE395,ﾚｰｻﾞOP,8,0))</f>
        <v>-</v>
      </c>
      <c r="BD395" s="4363"/>
      <c r="BE395" s="4364" t="str">
        <f>IF($AE395=0,"　",VLOOKUP($AE395,ﾚｰｻﾞOP,9,0))</f>
        <v>-</v>
      </c>
      <c r="BF395" s="4202"/>
      <c r="BG395" s="4383" t="str">
        <f>IF($AE395=0,"　",VLOOKUP($AE395,ﾚｰｻﾞOP,10,0))</f>
        <v>-</v>
      </c>
      <c r="BH395" s="4365"/>
      <c r="BI395" s="4364" t="str">
        <f>IF($AE395=0,"　",VLOOKUP($AE395,ﾚｰｻﾞOP,11,0))</f>
        <v>-</v>
      </c>
      <c r="BJ395" s="4365"/>
      <c r="BK395" s="4075" t="str">
        <f t="shared" si="793"/>
        <v>-</v>
      </c>
      <c r="BL395" s="4093"/>
      <c r="BM395" s="4075" t="str">
        <f t="shared" si="794"/>
        <v>-</v>
      </c>
      <c r="BN395" s="4093"/>
      <c r="BO395" s="4094" t="str">
        <f t="shared" si="762"/>
        <v>-</v>
      </c>
      <c r="BP395" s="4093"/>
      <c r="BQ395" s="4364" t="str">
        <f t="shared" si="780"/>
        <v>-</v>
      </c>
      <c r="BR395" s="4363"/>
      <c r="BS395" s="4364" t="str">
        <f t="shared" si="786"/>
        <v>-</v>
      </c>
      <c r="BT395" s="4363"/>
      <c r="BU395" s="4364" t="str">
        <f t="shared" si="787"/>
        <v>-</v>
      </c>
      <c r="BV395" s="4363"/>
      <c r="BW395" s="4364" t="str">
        <f t="shared" si="788"/>
        <v>-</v>
      </c>
      <c r="BX395" s="4365"/>
      <c r="BY395" s="4364" t="str">
        <f t="shared" si="789"/>
        <v>-</v>
      </c>
      <c r="BZ395" s="4363"/>
      <c r="CA395" s="4364" t="str">
        <f t="shared" si="790"/>
        <v>-</v>
      </c>
      <c r="CB395" s="4365"/>
      <c r="CC395" s="4364" t="str">
        <f t="shared" si="791"/>
        <v>-</v>
      </c>
      <c r="CD395" s="4365"/>
      <c r="CE395" s="2850" t="str">
        <f t="shared" si="795"/>
        <v>-</v>
      </c>
      <c r="CF395" s="2846"/>
      <c r="CG395" s="2855" t="str">
        <f t="shared" si="796"/>
        <v>-</v>
      </c>
      <c r="CH395" s="2851"/>
      <c r="CI395" s="2850" t="str">
        <f t="shared" si="723"/>
        <v>-</v>
      </c>
      <c r="CJ395" s="2846"/>
      <c r="CK395" s="2850" t="str">
        <f t="shared" si="724"/>
        <v>-</v>
      </c>
      <c r="CL395" s="2851"/>
      <c r="CM395" s="2850" t="str">
        <f t="shared" si="797"/>
        <v>-</v>
      </c>
      <c r="CN395" s="2851"/>
      <c r="CO395" s="2855" t="str">
        <f t="shared" si="726"/>
        <v>-</v>
      </c>
      <c r="CP395" s="2851"/>
      <c r="CQ395" s="2855" t="str">
        <f t="shared" si="727"/>
        <v>-</v>
      </c>
      <c r="CR395" s="2851"/>
      <c r="CS395" s="2850" t="str">
        <f t="shared" si="798"/>
        <v>-</v>
      </c>
      <c r="CT395" s="2851"/>
      <c r="CU395" s="2855"/>
      <c r="CV395" s="2851"/>
      <c r="CW395" s="2850" t="str">
        <f t="shared" si="799"/>
        <v>-</v>
      </c>
      <c r="CX395" s="2851"/>
      <c r="CY395" s="2855" t="str">
        <f t="shared" si="730"/>
        <v>-</v>
      </c>
      <c r="CZ395" s="2851"/>
      <c r="DA395" s="2850" t="str">
        <f t="shared" si="800"/>
        <v>-</v>
      </c>
      <c r="DB395" s="2846"/>
      <c r="DC395" s="2855" t="str">
        <f t="shared" si="732"/>
        <v>-</v>
      </c>
      <c r="DD395" s="2851"/>
      <c r="DE395" s="2856">
        <f t="shared" si="801"/>
        <v>0</v>
      </c>
      <c r="DF395" s="2857"/>
      <c r="DG395" s="818">
        <f t="shared" si="785"/>
        <v>0</v>
      </c>
      <c r="DH395" s="2858"/>
      <c r="DI395" s="2850">
        <f t="shared" si="802"/>
        <v>0</v>
      </c>
      <c r="DJ395" s="2857"/>
      <c r="DK395" s="2856">
        <f>IF(AU395=2,1,0)</f>
        <v>0</v>
      </c>
      <c r="DL395" s="2857"/>
      <c r="DM395" s="2856">
        <f t="shared" si="771"/>
        <v>0</v>
      </c>
      <c r="DN395" s="2857"/>
      <c r="DO395" s="2855">
        <f t="shared" si="734"/>
        <v>0</v>
      </c>
      <c r="DP395" s="2858"/>
      <c r="DQ395" s="2855">
        <f t="shared" si="735"/>
        <v>0</v>
      </c>
      <c r="DR395" s="2857"/>
      <c r="DS395" s="2855">
        <f t="shared" si="736"/>
        <v>0</v>
      </c>
      <c r="DT395" s="2858"/>
      <c r="DU395" s="2855">
        <f t="shared" si="737"/>
        <v>0</v>
      </c>
      <c r="DV395" s="2857"/>
      <c r="DW395" s="4366">
        <f>IF(AN395=1,1,0)</f>
        <v>0</v>
      </c>
      <c r="DX395" s="4323"/>
      <c r="DY395" s="4316">
        <f t="shared" si="772"/>
        <v>0</v>
      </c>
      <c r="DZ395" s="4319"/>
      <c r="EA395" s="4316">
        <f>IF(AP395=1,1,0)</f>
        <v>0</v>
      </c>
      <c r="EB395" s="4319"/>
      <c r="EC395" s="820">
        <f>IF(AQ395=1,1,0)</f>
        <v>0</v>
      </c>
      <c r="ED395" s="4472"/>
      <c r="EE395" s="822">
        <f>IF(AV395=0,0,1)</f>
        <v>0</v>
      </c>
      <c r="EF395" s="4368"/>
      <c r="EG395" s="273"/>
      <c r="EH395" s="274"/>
      <c r="EI395" s="275"/>
      <c r="EJ395" s="276"/>
      <c r="EK395" s="275"/>
      <c r="EL395" s="277"/>
      <c r="EM395" s="829" t="str">
        <f t="shared" si="803"/>
        <v xml:space="preserve"> </v>
      </c>
      <c r="EN395" s="4323"/>
      <c r="EO395" s="4324">
        <f t="shared" si="740"/>
        <v>0</v>
      </c>
      <c r="EP395" s="4319"/>
      <c r="ER395" s="4384"/>
      <c r="ET395" s="5021">
        <v>45903</v>
      </c>
      <c r="EU395" s="5022">
        <v>4163285</v>
      </c>
      <c r="EV395" s="5021">
        <v>45903</v>
      </c>
      <c r="EW395" s="5022">
        <v>4163301</v>
      </c>
      <c r="EX395" s="2850"/>
      <c r="EY395" s="2851"/>
      <c r="EZ395" s="2850"/>
      <c r="FA395" s="2851"/>
      <c r="FB395" s="2850"/>
      <c r="FC395" s="2851"/>
      <c r="FD395" s="2850">
        <v>45889</v>
      </c>
      <c r="FE395" s="3300">
        <v>4163312</v>
      </c>
      <c r="FF395" s="2855"/>
      <c r="FG395" s="2851"/>
      <c r="FH395" s="2850">
        <v>45840</v>
      </c>
      <c r="FI395" s="2851">
        <v>4163264</v>
      </c>
      <c r="FJ395" s="154">
        <v>45937</v>
      </c>
      <c r="FK395" s="2857">
        <v>4163303</v>
      </c>
      <c r="FL395" s="155">
        <f t="shared" si="792"/>
        <v>1</v>
      </c>
      <c r="FM395" s="2846"/>
      <c r="FN395" s="2850"/>
      <c r="FO395" s="2851"/>
      <c r="FP395" s="3092"/>
      <c r="FQ395" s="2851"/>
      <c r="FS395" s="4364"/>
      <c r="FT395" s="4365"/>
    </row>
    <row r="396" spans="1:176" ht="18.600000000000001" customHeight="1">
      <c r="A396" s="5023">
        <f t="shared" si="752"/>
        <v>386</v>
      </c>
      <c r="B396" s="343" t="str">
        <f t="shared" si="804"/>
        <v>4IE</v>
      </c>
      <c r="C396" s="4456">
        <v>45962</v>
      </c>
      <c r="D396" s="3528" t="s">
        <v>34</v>
      </c>
      <c r="E396" s="4301">
        <v>84510257</v>
      </c>
      <c r="F396" s="4457" t="s">
        <v>1493</v>
      </c>
      <c r="G396" s="4458"/>
      <c r="H396" s="3281" t="s">
        <v>631</v>
      </c>
      <c r="I396" s="4459" t="s">
        <v>61</v>
      </c>
      <c r="J396" s="4459" t="s">
        <v>1202</v>
      </c>
      <c r="K396" s="3315" t="s">
        <v>11</v>
      </c>
      <c r="L396" s="7926"/>
      <c r="M396" s="5012">
        <v>45960</v>
      </c>
      <c r="N396" s="4350">
        <v>45958</v>
      </c>
      <c r="O396" s="4351">
        <v>45961</v>
      </c>
      <c r="P396" s="4350">
        <v>45962</v>
      </c>
      <c r="Q396" s="4351">
        <v>45962</v>
      </c>
      <c r="R396" s="4350">
        <v>45965</v>
      </c>
      <c r="S396" s="4351">
        <v>45962</v>
      </c>
      <c r="T396" s="4350">
        <v>45962</v>
      </c>
      <c r="U396" s="4352">
        <v>45966</v>
      </c>
      <c r="V396" s="4350">
        <v>45967</v>
      </c>
      <c r="W396" s="4353">
        <v>45968</v>
      </c>
      <c r="X396" s="5013">
        <v>45968</v>
      </c>
      <c r="Y396" s="5024">
        <v>45973</v>
      </c>
      <c r="Z396" s="5024">
        <v>45973</v>
      </c>
      <c r="AA396" s="5025"/>
      <c r="AB396" s="5024"/>
      <c r="AC396" s="251" t="s">
        <v>633</v>
      </c>
      <c r="AD396" s="5026"/>
      <c r="AE396" s="5027">
        <v>3</v>
      </c>
      <c r="AF396" s="363" t="str">
        <f t="shared" si="709"/>
        <v>4IE</v>
      </c>
      <c r="AG396" s="5028"/>
      <c r="AH396" s="5028"/>
      <c r="AI396" s="5028"/>
      <c r="AJ396" s="5028"/>
      <c r="AK396" s="5028"/>
      <c r="AL396" s="5028"/>
      <c r="AM396" s="5028"/>
      <c r="AN396" s="5028">
        <v>1</v>
      </c>
      <c r="AO396" s="5028"/>
      <c r="AP396" s="5029"/>
      <c r="AQ396" s="5028">
        <v>1</v>
      </c>
      <c r="AR396" s="5028">
        <v>1</v>
      </c>
      <c r="AS396" s="5028"/>
      <c r="AT396" s="5028"/>
      <c r="AU396" s="2843">
        <f t="shared" si="710"/>
        <v>0</v>
      </c>
      <c r="AV396" s="4008">
        <f t="shared" si="745"/>
        <v>1</v>
      </c>
      <c r="AW396" s="4597">
        <v>45946</v>
      </c>
      <c r="AX396" s="4598">
        <v>4163341</v>
      </c>
      <c r="AY396" s="4602">
        <v>45946</v>
      </c>
      <c r="AZ396" s="4600">
        <v>4163342</v>
      </c>
      <c r="BA396" s="4602">
        <v>45946</v>
      </c>
      <c r="BB396" s="4600">
        <v>4163343</v>
      </c>
      <c r="BC396" s="4597">
        <v>45946</v>
      </c>
      <c r="BD396" s="4598">
        <v>4163344</v>
      </c>
      <c r="BE396" s="4599">
        <v>45916</v>
      </c>
      <c r="BF396" s="4202">
        <v>4163331</v>
      </c>
      <c r="BG396" s="4597">
        <v>45946</v>
      </c>
      <c r="BH396" s="4600">
        <v>4163346</v>
      </c>
      <c r="BI396" s="4668">
        <v>45937</v>
      </c>
      <c r="BJ396" s="4669">
        <v>4163340</v>
      </c>
      <c r="BK396" s="4075" t="str">
        <f t="shared" si="793"/>
        <v>-</v>
      </c>
      <c r="BL396" s="4093"/>
      <c r="BM396" s="4075" t="str">
        <f t="shared" si="794"/>
        <v>-</v>
      </c>
      <c r="BN396" s="4093"/>
      <c r="BO396" s="4094" t="str">
        <f t="shared" si="762"/>
        <v>-</v>
      </c>
      <c r="BP396" s="4093"/>
      <c r="BQ396" s="4602" t="str">
        <f t="shared" si="780"/>
        <v>-</v>
      </c>
      <c r="BR396" s="4598"/>
      <c r="BS396" s="4602" t="str">
        <f t="shared" si="786"/>
        <v>-</v>
      </c>
      <c r="BT396" s="4598"/>
      <c r="BU396" s="4602" t="str">
        <f t="shared" si="787"/>
        <v>-</v>
      </c>
      <c r="BV396" s="4598"/>
      <c r="BW396" s="4602" t="str">
        <f t="shared" si="788"/>
        <v>-</v>
      </c>
      <c r="BX396" s="4600"/>
      <c r="BY396" s="4602" t="str">
        <f t="shared" si="789"/>
        <v>-</v>
      </c>
      <c r="BZ396" s="4598"/>
      <c r="CA396" s="4602" t="str">
        <f t="shared" si="790"/>
        <v>-</v>
      </c>
      <c r="CB396" s="4600"/>
      <c r="CC396" s="4602" t="str">
        <f t="shared" si="791"/>
        <v>-</v>
      </c>
      <c r="CD396" s="4600"/>
      <c r="CE396" s="2850" t="str">
        <f t="shared" si="795"/>
        <v>-</v>
      </c>
      <c r="CF396" s="2846"/>
      <c r="CG396" s="2855" t="str">
        <f t="shared" si="796"/>
        <v>-</v>
      </c>
      <c r="CH396" s="2851"/>
      <c r="CI396" s="2850" t="str">
        <f t="shared" si="723"/>
        <v>-</v>
      </c>
      <c r="CJ396" s="2846"/>
      <c r="CK396" s="2850" t="str">
        <f t="shared" si="724"/>
        <v>-</v>
      </c>
      <c r="CL396" s="2851"/>
      <c r="CM396" s="2850" t="str">
        <f t="shared" si="797"/>
        <v>-</v>
      </c>
      <c r="CN396" s="2851"/>
      <c r="CO396" s="2855" t="str">
        <f t="shared" si="726"/>
        <v>-</v>
      </c>
      <c r="CP396" s="2851"/>
      <c r="CQ396" s="2855" t="str">
        <f t="shared" si="727"/>
        <v>-</v>
      </c>
      <c r="CR396" s="2851"/>
      <c r="CS396" s="2850" t="str">
        <f t="shared" si="798"/>
        <v>-</v>
      </c>
      <c r="CT396" s="2851"/>
      <c r="CU396" s="2855"/>
      <c r="CV396" s="2851"/>
      <c r="CW396" s="2850" t="str">
        <f t="shared" si="799"/>
        <v>-</v>
      </c>
      <c r="CX396" s="2851"/>
      <c r="CY396" s="2855" t="str">
        <f t="shared" si="730"/>
        <v>-</v>
      </c>
      <c r="CZ396" s="2851"/>
      <c r="DA396" s="2850" t="str">
        <f t="shared" si="800"/>
        <v>-</v>
      </c>
      <c r="DB396" s="2846"/>
      <c r="DC396" s="2855" t="str">
        <f t="shared" si="732"/>
        <v>-</v>
      </c>
      <c r="DD396" s="2851"/>
      <c r="DE396" s="2856">
        <f t="shared" si="801"/>
        <v>0</v>
      </c>
      <c r="DF396" s="2857"/>
      <c r="DG396" s="818">
        <f t="shared" si="785"/>
        <v>0</v>
      </c>
      <c r="DH396" s="2858"/>
      <c r="DI396" s="2850">
        <f t="shared" si="802"/>
        <v>0</v>
      </c>
      <c r="DJ396" s="2857"/>
      <c r="DK396" s="2856">
        <f>IF(AU396=2,1,0)</f>
        <v>0</v>
      </c>
      <c r="DL396" s="2857"/>
      <c r="DM396" s="2856">
        <f t="shared" si="771"/>
        <v>0</v>
      </c>
      <c r="DN396" s="2857"/>
      <c r="DO396" s="2855">
        <f t="shared" si="734"/>
        <v>0</v>
      </c>
      <c r="DP396" s="2858"/>
      <c r="DQ396" s="2855">
        <f t="shared" si="735"/>
        <v>0</v>
      </c>
      <c r="DR396" s="2857"/>
      <c r="DS396" s="2855">
        <f t="shared" si="736"/>
        <v>0</v>
      </c>
      <c r="DT396" s="2858"/>
      <c r="DU396" s="2855">
        <f t="shared" si="737"/>
        <v>0</v>
      </c>
      <c r="DV396" s="2857"/>
      <c r="DW396" s="4139">
        <v>45889</v>
      </c>
      <c r="DX396" s="2789">
        <v>4163306</v>
      </c>
      <c r="DY396" s="4668">
        <f t="shared" si="772"/>
        <v>0</v>
      </c>
      <c r="DZ396" s="4682"/>
      <c r="EA396" s="4668">
        <f>IF(AP396=1,1,0)</f>
        <v>0</v>
      </c>
      <c r="EB396" s="4682"/>
      <c r="EC396" s="820">
        <v>45951</v>
      </c>
      <c r="ED396" s="4472">
        <v>4263024</v>
      </c>
      <c r="EE396" s="822">
        <v>45926</v>
      </c>
      <c r="EF396" s="4322">
        <v>4063410</v>
      </c>
      <c r="EG396" s="273"/>
      <c r="EH396" s="274"/>
      <c r="EI396" s="275"/>
      <c r="EJ396" s="276"/>
      <c r="EK396" s="275"/>
      <c r="EL396" s="277"/>
      <c r="EM396" s="829" t="str">
        <f t="shared" si="803"/>
        <v xml:space="preserve"> </v>
      </c>
      <c r="EN396" s="4892"/>
      <c r="EO396" s="4893">
        <f t="shared" si="740"/>
        <v>0</v>
      </c>
      <c r="EP396" s="4682"/>
      <c r="ER396" s="5030"/>
      <c r="ET396" s="2850" t="str">
        <f>IF($AE396=0,"　",VLOOKUP($AE396,ﾚｰｻﾞOP,60,0))</f>
        <v>-</v>
      </c>
      <c r="EU396" s="2857"/>
      <c r="EV396" s="2850" t="str">
        <f>IF($AE396=0,"　",VLOOKUP($AE396,ﾚｰｻﾞOP,60,0))</f>
        <v>-</v>
      </c>
      <c r="EW396" s="2857"/>
      <c r="EX396" s="2850"/>
      <c r="EY396" s="2851"/>
      <c r="EZ396" s="2850"/>
      <c r="FA396" s="2851"/>
      <c r="FB396" s="2850"/>
      <c r="FC396" s="2851"/>
      <c r="FD396" s="2850"/>
      <c r="FE396" s="2851"/>
      <c r="FF396" s="2855"/>
      <c r="FG396" s="2851"/>
      <c r="FH396" s="2850"/>
      <c r="FI396" s="2851"/>
      <c r="FJ396" s="154" t="str">
        <f>IF($AE396=0,"　",VLOOKUP($AE396,ﾚｰｻﾞOP,67,0))</f>
        <v>-</v>
      </c>
      <c r="FK396" s="2857"/>
      <c r="FL396" s="155" t="str">
        <f t="shared" si="792"/>
        <v>-</v>
      </c>
      <c r="FM396" s="2846"/>
      <c r="FN396" s="2850"/>
      <c r="FO396" s="2851"/>
      <c r="FP396" s="2850"/>
      <c r="FQ396" s="2851"/>
      <c r="FS396" s="5031"/>
      <c r="FT396" s="5032"/>
    </row>
    <row r="397" spans="1:176" ht="18.600000000000001" customHeight="1">
      <c r="A397" s="228">
        <f t="shared" si="752"/>
        <v>387</v>
      </c>
      <c r="B397" s="343" t="str">
        <f t="shared" si="804"/>
        <v>4IE</v>
      </c>
      <c r="C397" s="5033">
        <v>45962</v>
      </c>
      <c r="D397" s="4098" t="s">
        <v>990</v>
      </c>
      <c r="E397" s="4429">
        <v>89610133</v>
      </c>
      <c r="F397" s="5034" t="s">
        <v>1485</v>
      </c>
      <c r="G397" s="5035"/>
      <c r="H397" s="3281" t="s">
        <v>629</v>
      </c>
      <c r="I397" s="5036" t="s">
        <v>992</v>
      </c>
      <c r="J397" s="5036" t="s">
        <v>21</v>
      </c>
      <c r="K397" s="3315" t="s">
        <v>11</v>
      </c>
      <c r="L397" s="7927"/>
      <c r="M397" s="4987">
        <v>45961</v>
      </c>
      <c r="N397" s="4915"/>
      <c r="O397" s="4914">
        <v>45962</v>
      </c>
      <c r="P397" s="4915">
        <v>45962</v>
      </c>
      <c r="Q397" s="4914">
        <v>45965</v>
      </c>
      <c r="R397" s="4915">
        <v>45966</v>
      </c>
      <c r="S397" s="4914">
        <v>45965</v>
      </c>
      <c r="T397" s="4915">
        <v>45965</v>
      </c>
      <c r="U397" s="4916">
        <v>45967</v>
      </c>
      <c r="V397" s="4915">
        <v>45968</v>
      </c>
      <c r="W397" s="4917">
        <v>45969</v>
      </c>
      <c r="X397" s="4918">
        <v>45972</v>
      </c>
      <c r="Y397" s="4607">
        <v>45972</v>
      </c>
      <c r="Z397" s="5037">
        <v>45975</v>
      </c>
      <c r="AA397" s="5038"/>
      <c r="AB397" s="5039"/>
      <c r="AC397" s="5040"/>
      <c r="AD397" s="5041"/>
      <c r="AE397" s="4156">
        <v>25</v>
      </c>
      <c r="AF397" s="363" t="str">
        <f t="shared" ref="AF397:AF460" si="805">IF($AE397=0,"　",VLOOKUP($AE397,ﾚｰｻﾞOP,69,0))</f>
        <v>4IE</v>
      </c>
      <c r="AG397" s="5042"/>
      <c r="AH397" s="5042"/>
      <c r="AI397" s="5042"/>
      <c r="AJ397" s="5042"/>
      <c r="AK397" s="5042"/>
      <c r="AL397" s="5042"/>
      <c r="AM397" s="5042"/>
      <c r="AN397" s="5042"/>
      <c r="AO397" s="5042"/>
      <c r="AP397" s="5043"/>
      <c r="AQ397" s="5042"/>
      <c r="AR397" s="5042"/>
      <c r="AS397" s="5042"/>
      <c r="AT397" s="5042"/>
      <c r="AU397" s="2843">
        <f t="shared" ref="AU397:AU460" si="806">IF(AI397="付属済",0,IF(AI397=1,AI397+AP397,0))</f>
        <v>0</v>
      </c>
      <c r="AV397" s="4008">
        <f t="shared" si="745"/>
        <v>0</v>
      </c>
      <c r="AW397" s="4597" t="str">
        <f>IF($AE397=0,"　",VLOOKUP($AE397,ﾚｰｻﾞOP,5,0))</f>
        <v>-</v>
      </c>
      <c r="AX397" s="4598"/>
      <c r="AY397" s="4602" t="str">
        <f>IF($AE397=0,"　",VLOOKUP($AE397,ﾚｰｻﾞOP,6,0))</f>
        <v>-</v>
      </c>
      <c r="AZ397" s="4600"/>
      <c r="BA397" s="4602" t="str">
        <f>IF($AE397=0,"　",VLOOKUP($AE397,ﾚｰｻﾞOP,7,0))</f>
        <v>-</v>
      </c>
      <c r="BB397" s="4600"/>
      <c r="BC397" s="4597" t="str">
        <f>IF($AE397=0,"　",VLOOKUP($AE397,ﾚｰｻﾞOP,8,0))</f>
        <v>-</v>
      </c>
      <c r="BD397" s="4598"/>
      <c r="BE397" s="4599" t="str">
        <f>IF($AE397=0,"　",VLOOKUP($AE397,ﾚｰｻﾞOP,9,0))</f>
        <v>-</v>
      </c>
      <c r="BF397" s="4600"/>
      <c r="BG397" s="4597" t="str">
        <f>IF($AE397=0,"　",VLOOKUP($AE397,ﾚｰｻﾞOP,10,0))</f>
        <v>-</v>
      </c>
      <c r="BH397" s="4600"/>
      <c r="BI397" s="4602" t="str">
        <f>IF($AE397=0,"　",VLOOKUP($AE397,ﾚｰｻﾞOP,11,0))</f>
        <v>-</v>
      </c>
      <c r="BJ397" s="4600"/>
      <c r="BK397" s="4075" t="str">
        <f t="shared" si="793"/>
        <v>-</v>
      </c>
      <c r="BL397" s="4093"/>
      <c r="BM397" s="4075" t="str">
        <f t="shared" si="794"/>
        <v>-</v>
      </c>
      <c r="BN397" s="4093"/>
      <c r="BO397" s="4094" t="str">
        <f t="shared" si="762"/>
        <v>-</v>
      </c>
      <c r="BP397" s="4093"/>
      <c r="BQ397" s="4602" t="str">
        <f t="shared" si="780"/>
        <v>-</v>
      </c>
      <c r="BR397" s="4598"/>
      <c r="BS397" s="4602" t="str">
        <f t="shared" si="786"/>
        <v>-</v>
      </c>
      <c r="BT397" s="4598"/>
      <c r="BU397" s="4602" t="str">
        <f t="shared" si="787"/>
        <v>-</v>
      </c>
      <c r="BV397" s="4598"/>
      <c r="BW397" s="4602" t="str">
        <f t="shared" si="788"/>
        <v>-</v>
      </c>
      <c r="BX397" s="4600"/>
      <c r="BY397" s="4602" t="str">
        <f t="shared" si="789"/>
        <v>-</v>
      </c>
      <c r="BZ397" s="4598"/>
      <c r="CA397" s="4602" t="str">
        <f t="shared" si="790"/>
        <v>-</v>
      </c>
      <c r="CB397" s="4600"/>
      <c r="CC397" s="4602" t="str">
        <f t="shared" si="791"/>
        <v>-</v>
      </c>
      <c r="CD397" s="4600"/>
      <c r="CE397" s="2850" t="str">
        <f t="shared" si="795"/>
        <v>-</v>
      </c>
      <c r="CF397" s="2846"/>
      <c r="CG397" s="2855" t="str">
        <f t="shared" si="796"/>
        <v>-</v>
      </c>
      <c r="CH397" s="2851"/>
      <c r="CI397" s="2850" t="str">
        <f t="shared" ref="CI397:CI460" si="807">IF($AE397=0,"　",VLOOKUP($AE397,ﾚｰｻﾞOP,21,0))</f>
        <v>-</v>
      </c>
      <c r="CJ397" s="2846"/>
      <c r="CK397" s="2850" t="str">
        <f t="shared" ref="CK397:CK460" si="808">IF($AE397=0,"　",VLOOKUP($AE397,ﾚｰｻﾞOP,22,0))</f>
        <v>-</v>
      </c>
      <c r="CL397" s="2851"/>
      <c r="CM397" s="2850" t="str">
        <f t="shared" si="797"/>
        <v>-</v>
      </c>
      <c r="CN397" s="2851"/>
      <c r="CO397" s="2855" t="str">
        <f t="shared" ref="CO397:CO460" si="809">IF($AE397=0,"　",VLOOKUP($AE397,ﾚｰｻﾞOP,24,0))</f>
        <v>-</v>
      </c>
      <c r="CP397" s="2851"/>
      <c r="CQ397" s="2855" t="str">
        <f t="shared" ref="CQ397:CQ460" si="810">IF($AE397=0,"　",VLOOKUP($AE397,ﾚｰｻﾞOP,25,0))</f>
        <v>-</v>
      </c>
      <c r="CR397" s="2851"/>
      <c r="CS397" s="2850" t="str">
        <f t="shared" si="798"/>
        <v>-</v>
      </c>
      <c r="CT397" s="2851"/>
      <c r="CU397" s="2855"/>
      <c r="CV397" s="2851"/>
      <c r="CW397" s="2850" t="str">
        <f t="shared" si="799"/>
        <v>-</v>
      </c>
      <c r="CX397" s="2851"/>
      <c r="CY397" s="2855" t="str">
        <f t="shared" ref="CY397:CY460" si="811">IF($AE397=0,"　",VLOOKUP($AE397,ﾚｰｻﾞOP,29,0))</f>
        <v>-</v>
      </c>
      <c r="CZ397" s="2851"/>
      <c r="DA397" s="2850" t="str">
        <f t="shared" si="800"/>
        <v>-</v>
      </c>
      <c r="DB397" s="2846"/>
      <c r="DC397" s="2855" t="str">
        <f t="shared" ref="DC397:DC460" si="812">IF($AE397=0,"　",VLOOKUP($AE397,ﾚｰｻﾞOP,31,0))</f>
        <v>-</v>
      </c>
      <c r="DD397" s="2851"/>
      <c r="DE397" s="2856">
        <f t="shared" si="801"/>
        <v>0</v>
      </c>
      <c r="DF397" s="2857"/>
      <c r="DG397" s="818">
        <f t="shared" si="785"/>
        <v>0</v>
      </c>
      <c r="DH397" s="2858"/>
      <c r="DI397" s="2850">
        <f t="shared" si="802"/>
        <v>0</v>
      </c>
      <c r="DJ397" s="2857"/>
      <c r="DK397" s="2856">
        <f>IF(AU397=2,1,0)</f>
        <v>0</v>
      </c>
      <c r="DL397" s="2857"/>
      <c r="DM397" s="2856">
        <f t="shared" si="771"/>
        <v>0</v>
      </c>
      <c r="DN397" s="2857"/>
      <c r="DO397" s="2855">
        <f t="shared" ref="DO397:DO460" si="813">IF(AJ397=1,1,0)</f>
        <v>0</v>
      </c>
      <c r="DP397" s="2858"/>
      <c r="DQ397" s="2855">
        <f t="shared" ref="DQ397:DQ460" si="814">IF(AK397=1,1,0)</f>
        <v>0</v>
      </c>
      <c r="DR397" s="2857"/>
      <c r="DS397" s="2855">
        <f t="shared" ref="DS397:DS460" si="815">IF(AL397=1,1,0)</f>
        <v>0</v>
      </c>
      <c r="DT397" s="2858"/>
      <c r="DU397" s="2855">
        <f t="shared" ref="DU397:DU460" si="816">IF(AM397=1,1,0)</f>
        <v>0</v>
      </c>
      <c r="DV397" s="2857"/>
      <c r="DW397" s="4891">
        <f>IF(AN397=1,1,0)</f>
        <v>0</v>
      </c>
      <c r="DX397" s="4892"/>
      <c r="DY397" s="4668">
        <f t="shared" si="772"/>
        <v>0</v>
      </c>
      <c r="DZ397" s="4682"/>
      <c r="EA397" s="4447">
        <f>IF(AP397=1,1,0)</f>
        <v>0</v>
      </c>
      <c r="EB397" s="4682"/>
      <c r="EC397" s="820">
        <f>IF(AQ397=1,1,0)</f>
        <v>0</v>
      </c>
      <c r="ED397" s="4964"/>
      <c r="EE397" s="822">
        <f>IF(AV397=0,0,1)</f>
        <v>0</v>
      </c>
      <c r="EF397" s="4930"/>
      <c r="EG397" s="273"/>
      <c r="EH397" s="274"/>
      <c r="EI397" s="275"/>
      <c r="EJ397" s="276"/>
      <c r="EK397" s="275"/>
      <c r="EL397" s="277"/>
      <c r="EM397" s="829" t="str">
        <f t="shared" si="803"/>
        <v xml:space="preserve"> </v>
      </c>
      <c r="EN397" s="4892"/>
      <c r="EO397" s="4893">
        <f t="shared" ref="EO397:EO460" si="817">IF(AT397=1,1,0)</f>
        <v>0</v>
      </c>
      <c r="EP397" s="4682"/>
      <c r="ER397" s="5044"/>
      <c r="ET397" s="2850">
        <v>45937</v>
      </c>
      <c r="EU397" s="2857">
        <v>4163302</v>
      </c>
      <c r="EV397" s="2850">
        <v>45937</v>
      </c>
      <c r="EW397" s="2857">
        <v>4163304</v>
      </c>
      <c r="EX397" s="2850"/>
      <c r="EY397" s="2851"/>
      <c r="EZ397" s="2850">
        <v>45805</v>
      </c>
      <c r="FA397" s="4385">
        <v>4163184</v>
      </c>
      <c r="FB397" s="2850">
        <v>45805</v>
      </c>
      <c r="FC397" s="2426">
        <v>4163185</v>
      </c>
      <c r="FD397" s="2850"/>
      <c r="FE397" s="2851"/>
      <c r="FF397" s="2855"/>
      <c r="FG397" s="2851"/>
      <c r="FH397" s="2850"/>
      <c r="FI397" s="2851"/>
      <c r="FJ397" s="154">
        <v>45937</v>
      </c>
      <c r="FK397" s="2857">
        <v>4163303</v>
      </c>
      <c r="FL397" s="155">
        <f t="shared" si="792"/>
        <v>1</v>
      </c>
      <c r="FM397" s="2846"/>
      <c r="FN397" s="2850"/>
      <c r="FO397" s="2851"/>
      <c r="FP397" s="2850">
        <v>1</v>
      </c>
      <c r="FQ397" s="2851"/>
      <c r="FS397" s="5045"/>
      <c r="FT397" s="5046"/>
    </row>
    <row r="398" spans="1:176" ht="18.600000000000001" customHeight="1">
      <c r="A398" s="228">
        <f t="shared" si="752"/>
        <v>388</v>
      </c>
      <c r="B398" s="343" t="str">
        <f t="shared" si="804"/>
        <v>4IE</v>
      </c>
      <c r="C398" s="4895">
        <v>45962</v>
      </c>
      <c r="D398" s="4098" t="s">
        <v>1024</v>
      </c>
      <c r="E398" s="4429" t="s">
        <v>1186</v>
      </c>
      <c r="F398" s="5047" t="s">
        <v>1337</v>
      </c>
      <c r="G398" s="5048"/>
      <c r="H398" s="3281" t="s">
        <v>630</v>
      </c>
      <c r="I398" s="5049" t="s">
        <v>63</v>
      </c>
      <c r="J398" s="5049" t="s">
        <v>37</v>
      </c>
      <c r="K398" s="3315" t="s">
        <v>11</v>
      </c>
      <c r="L398" s="5050"/>
      <c r="M398" s="4987">
        <v>45961</v>
      </c>
      <c r="N398" s="4915"/>
      <c r="O398" s="4914">
        <v>45962</v>
      </c>
      <c r="P398" s="4915">
        <v>45968</v>
      </c>
      <c r="Q398" s="4914">
        <v>45965</v>
      </c>
      <c r="R398" s="4915">
        <v>45968</v>
      </c>
      <c r="S398" s="4914">
        <v>45965</v>
      </c>
      <c r="T398" s="4915">
        <v>45965</v>
      </c>
      <c r="U398" s="4916">
        <v>45967</v>
      </c>
      <c r="V398" s="4915">
        <v>45969</v>
      </c>
      <c r="W398" s="4917">
        <v>45969</v>
      </c>
      <c r="X398" s="4918">
        <v>45973</v>
      </c>
      <c r="Y398" s="4607">
        <v>45973</v>
      </c>
      <c r="Z398" s="5051">
        <v>45976</v>
      </c>
      <c r="AA398" s="5052"/>
      <c r="AB398" s="5053"/>
      <c r="AC398" s="5054"/>
      <c r="AD398" s="5055"/>
      <c r="AE398" s="4156">
        <v>25</v>
      </c>
      <c r="AF398" s="363" t="str">
        <f t="shared" si="805"/>
        <v>4IE</v>
      </c>
      <c r="AG398" s="5056"/>
      <c r="AH398" s="5056"/>
      <c r="AI398" s="5056"/>
      <c r="AJ398" s="5056"/>
      <c r="AK398" s="5056"/>
      <c r="AL398" s="5056"/>
      <c r="AM398" s="5056"/>
      <c r="AN398" s="5056"/>
      <c r="AO398" s="5056"/>
      <c r="AP398" s="5057"/>
      <c r="AQ398" s="5056"/>
      <c r="AR398" s="5056"/>
      <c r="AS398" s="5056"/>
      <c r="AT398" s="5056"/>
      <c r="AU398" s="2843">
        <f t="shared" si="806"/>
        <v>0</v>
      </c>
      <c r="AV398" s="4008">
        <f t="shared" si="745"/>
        <v>0</v>
      </c>
      <c r="AW398" s="4597" t="str">
        <f>IF($AE398=0,"　",VLOOKUP($AE398,ﾚｰｻﾞOP,5,0))</f>
        <v>-</v>
      </c>
      <c r="AX398" s="4598"/>
      <c r="AY398" s="4602" t="str">
        <f>IF($AE398=0,"　",VLOOKUP($AE398,ﾚｰｻﾞOP,6,0))</f>
        <v>-</v>
      </c>
      <c r="AZ398" s="4600"/>
      <c r="BA398" s="4602" t="str">
        <f>IF($AE398=0,"　",VLOOKUP($AE398,ﾚｰｻﾞOP,7,0))</f>
        <v>-</v>
      </c>
      <c r="BB398" s="4600"/>
      <c r="BC398" s="4597" t="str">
        <f>IF($AE398=0,"　",VLOOKUP($AE398,ﾚｰｻﾞOP,8,0))</f>
        <v>-</v>
      </c>
      <c r="BD398" s="4598"/>
      <c r="BE398" s="4599" t="str">
        <f>IF($AE398=0,"　",VLOOKUP($AE398,ﾚｰｻﾞOP,9,0))</f>
        <v>-</v>
      </c>
      <c r="BF398" s="4600"/>
      <c r="BG398" s="4597" t="str">
        <f>IF($AE398=0,"　",VLOOKUP($AE398,ﾚｰｻﾞOP,10,0))</f>
        <v>-</v>
      </c>
      <c r="BH398" s="4600"/>
      <c r="BI398" s="4602" t="str">
        <f>IF($AE398=0,"　",VLOOKUP($AE398,ﾚｰｻﾞOP,11,0))</f>
        <v>-</v>
      </c>
      <c r="BJ398" s="4600"/>
      <c r="BK398" s="4075" t="str">
        <f t="shared" si="793"/>
        <v>-</v>
      </c>
      <c r="BL398" s="4093"/>
      <c r="BM398" s="4075" t="str">
        <f t="shared" si="794"/>
        <v>-</v>
      </c>
      <c r="BN398" s="4093"/>
      <c r="BO398" s="4094" t="str">
        <f t="shared" si="762"/>
        <v>-</v>
      </c>
      <c r="BP398" s="4093"/>
      <c r="BQ398" s="4602" t="str">
        <f t="shared" si="780"/>
        <v>-</v>
      </c>
      <c r="BR398" s="4598"/>
      <c r="BS398" s="4602" t="str">
        <f t="shared" si="786"/>
        <v>-</v>
      </c>
      <c r="BT398" s="4598"/>
      <c r="BU398" s="4602" t="str">
        <f t="shared" si="787"/>
        <v>-</v>
      </c>
      <c r="BV398" s="4598"/>
      <c r="BW398" s="4602" t="str">
        <f t="shared" si="788"/>
        <v>-</v>
      </c>
      <c r="BX398" s="4600"/>
      <c r="BY398" s="4602" t="str">
        <f t="shared" si="789"/>
        <v>-</v>
      </c>
      <c r="BZ398" s="4598"/>
      <c r="CA398" s="4602" t="str">
        <f t="shared" si="790"/>
        <v>-</v>
      </c>
      <c r="CB398" s="4600"/>
      <c r="CC398" s="4602" t="str">
        <f t="shared" si="791"/>
        <v>-</v>
      </c>
      <c r="CD398" s="4600"/>
      <c r="CE398" s="2850" t="str">
        <f t="shared" si="795"/>
        <v>-</v>
      </c>
      <c r="CF398" s="2846"/>
      <c r="CG398" s="2855" t="str">
        <f t="shared" si="796"/>
        <v>-</v>
      </c>
      <c r="CH398" s="2851"/>
      <c r="CI398" s="2850" t="str">
        <f t="shared" si="807"/>
        <v>-</v>
      </c>
      <c r="CJ398" s="2846"/>
      <c r="CK398" s="2850" t="str">
        <f t="shared" si="808"/>
        <v>-</v>
      </c>
      <c r="CL398" s="2851"/>
      <c r="CM398" s="2850" t="str">
        <f t="shared" si="797"/>
        <v>-</v>
      </c>
      <c r="CN398" s="2851"/>
      <c r="CO398" s="2855" t="str">
        <f t="shared" si="809"/>
        <v>-</v>
      </c>
      <c r="CP398" s="2851"/>
      <c r="CQ398" s="2855" t="str">
        <f t="shared" si="810"/>
        <v>-</v>
      </c>
      <c r="CR398" s="2851"/>
      <c r="CS398" s="2850" t="str">
        <f t="shared" si="798"/>
        <v>-</v>
      </c>
      <c r="CT398" s="2851"/>
      <c r="CU398" s="2855"/>
      <c r="CV398" s="2851"/>
      <c r="CW398" s="2850" t="str">
        <f t="shared" si="799"/>
        <v>-</v>
      </c>
      <c r="CX398" s="2851"/>
      <c r="CY398" s="2855" t="str">
        <f t="shared" si="811"/>
        <v>-</v>
      </c>
      <c r="CZ398" s="2851"/>
      <c r="DA398" s="2850" t="str">
        <f t="shared" si="800"/>
        <v>-</v>
      </c>
      <c r="DB398" s="2846"/>
      <c r="DC398" s="2855" t="str">
        <f t="shared" si="812"/>
        <v>-</v>
      </c>
      <c r="DD398" s="2851"/>
      <c r="DE398" s="2856">
        <f t="shared" si="801"/>
        <v>0</v>
      </c>
      <c r="DF398" s="2857"/>
      <c r="DG398" s="818">
        <f t="shared" si="785"/>
        <v>0</v>
      </c>
      <c r="DH398" s="2858"/>
      <c r="DI398" s="2850">
        <f t="shared" si="802"/>
        <v>0</v>
      </c>
      <c r="DJ398" s="2857"/>
      <c r="DK398" s="2856">
        <f>IF(AU398=2,1,0)</f>
        <v>0</v>
      </c>
      <c r="DL398" s="2857"/>
      <c r="DM398" s="2856">
        <f t="shared" ref="DM398:DM408" si="818">IF(AU398=1,1,0)</f>
        <v>0</v>
      </c>
      <c r="DN398" s="2857"/>
      <c r="DO398" s="2855">
        <f t="shared" si="813"/>
        <v>0</v>
      </c>
      <c r="DP398" s="2858"/>
      <c r="DQ398" s="2855">
        <f t="shared" si="814"/>
        <v>0</v>
      </c>
      <c r="DR398" s="2857"/>
      <c r="DS398" s="2855">
        <f t="shared" si="815"/>
        <v>0</v>
      </c>
      <c r="DT398" s="2858"/>
      <c r="DU398" s="2855">
        <f t="shared" si="816"/>
        <v>0</v>
      </c>
      <c r="DV398" s="2857"/>
      <c r="DW398" s="4891">
        <f>IF(AN398=1,1,0)</f>
        <v>0</v>
      </c>
      <c r="DX398" s="4892"/>
      <c r="DY398" s="4668">
        <f t="shared" si="772"/>
        <v>0</v>
      </c>
      <c r="DZ398" s="4682"/>
      <c r="EA398" s="4668">
        <f>IF(AP398=1,1,0)</f>
        <v>0</v>
      </c>
      <c r="EB398" s="4682"/>
      <c r="EC398" s="820">
        <f>IF(AQ398=1,1,0)</f>
        <v>0</v>
      </c>
      <c r="ED398" s="4964"/>
      <c r="EE398" s="822">
        <f>IF(AV398=0,0,1)</f>
        <v>0</v>
      </c>
      <c r="EF398" s="4930"/>
      <c r="EG398" s="273"/>
      <c r="EH398" s="274"/>
      <c r="EI398" s="275"/>
      <c r="EJ398" s="276"/>
      <c r="EK398" s="275"/>
      <c r="EL398" s="277"/>
      <c r="EM398" s="829" t="str">
        <f t="shared" si="803"/>
        <v xml:space="preserve"> </v>
      </c>
      <c r="EN398" s="4892"/>
      <c r="EO398" s="4893">
        <f t="shared" si="817"/>
        <v>0</v>
      </c>
      <c r="EP398" s="4682"/>
      <c r="ER398" s="5058"/>
      <c r="ET398" s="2850">
        <v>45937</v>
      </c>
      <c r="EU398" s="2857">
        <v>4163302</v>
      </c>
      <c r="EV398" s="2850">
        <v>45937</v>
      </c>
      <c r="EW398" s="2857">
        <v>4163304</v>
      </c>
      <c r="EX398" s="2850"/>
      <c r="EY398" s="2851"/>
      <c r="EZ398" s="2850"/>
      <c r="FA398" s="2851"/>
      <c r="FB398" s="2850">
        <v>45889</v>
      </c>
      <c r="FC398" s="4385">
        <v>4163311</v>
      </c>
      <c r="FD398" s="2850"/>
      <c r="FE398" s="2851"/>
      <c r="FF398" s="2855"/>
      <c r="FG398" s="2851"/>
      <c r="FH398" s="2850"/>
      <c r="FI398" s="2851"/>
      <c r="FJ398" s="154">
        <v>45937</v>
      </c>
      <c r="FK398" s="2857">
        <v>4163303</v>
      </c>
      <c r="FL398" s="155">
        <f t="shared" si="792"/>
        <v>1</v>
      </c>
      <c r="FM398" s="2846"/>
      <c r="FN398" s="2850"/>
      <c r="FO398" s="2851"/>
      <c r="FP398" s="2850"/>
      <c r="FQ398" s="2851"/>
      <c r="FS398" s="5059"/>
      <c r="FT398" s="5060"/>
    </row>
    <row r="399" spans="1:176" ht="18.600000000000001" customHeight="1">
      <c r="A399" s="228">
        <f t="shared" si="752"/>
        <v>389</v>
      </c>
      <c r="B399" s="343" t="str">
        <f t="shared" si="804"/>
        <v>4IE</v>
      </c>
      <c r="C399" s="4456">
        <v>45962</v>
      </c>
      <c r="D399" s="6485" t="s">
        <v>36</v>
      </c>
      <c r="E399" s="6486">
        <v>72515098</v>
      </c>
      <c r="F399" s="5061" t="s">
        <v>1500</v>
      </c>
      <c r="G399" s="5062"/>
      <c r="H399" s="3281" t="s">
        <v>630</v>
      </c>
      <c r="I399" s="4459" t="s">
        <v>64</v>
      </c>
      <c r="J399" s="4459" t="s">
        <v>20</v>
      </c>
      <c r="K399" s="3315" t="s">
        <v>11</v>
      </c>
      <c r="L399" s="7928"/>
      <c r="M399" s="5012">
        <v>45962</v>
      </c>
      <c r="N399" s="5063">
        <v>45958</v>
      </c>
      <c r="O399" s="5064">
        <v>45965</v>
      </c>
      <c r="P399" s="5063">
        <v>45962</v>
      </c>
      <c r="Q399" s="5064">
        <v>45966</v>
      </c>
      <c r="R399" s="5063">
        <v>45966</v>
      </c>
      <c r="S399" s="5064">
        <v>45966</v>
      </c>
      <c r="T399" s="5063">
        <v>45966</v>
      </c>
      <c r="U399" s="5065">
        <v>45968</v>
      </c>
      <c r="V399" s="5063">
        <v>45968</v>
      </c>
      <c r="W399" s="5066">
        <v>45972</v>
      </c>
      <c r="X399" s="5067">
        <v>45972</v>
      </c>
      <c r="Y399" s="5068">
        <v>45974</v>
      </c>
      <c r="Z399" s="5068">
        <v>45973</v>
      </c>
      <c r="AA399" s="5069"/>
      <c r="AB399" s="5068"/>
      <c r="AC399" s="251" t="s">
        <v>633</v>
      </c>
      <c r="AD399" s="5070"/>
      <c r="AE399" s="5071">
        <v>2</v>
      </c>
      <c r="AF399" s="363" t="str">
        <f t="shared" si="805"/>
        <v>4IE</v>
      </c>
      <c r="AG399" s="5072">
        <v>1</v>
      </c>
      <c r="AH399" s="5072"/>
      <c r="AI399" s="5072"/>
      <c r="AJ399" s="5072"/>
      <c r="AK399" s="5072"/>
      <c r="AL399" s="5072"/>
      <c r="AM399" s="5072"/>
      <c r="AN399" s="5072">
        <v>1</v>
      </c>
      <c r="AO399" s="5072"/>
      <c r="AP399" s="5073">
        <v>1</v>
      </c>
      <c r="AQ399" s="5072">
        <v>1</v>
      </c>
      <c r="AR399" s="5072">
        <v>1</v>
      </c>
      <c r="AS399" s="5072"/>
      <c r="AT399" s="5072"/>
      <c r="AU399" s="2843">
        <f t="shared" si="806"/>
        <v>0</v>
      </c>
      <c r="AV399" s="4008">
        <f t="shared" si="745"/>
        <v>1</v>
      </c>
      <c r="AW399" s="4597">
        <v>45946</v>
      </c>
      <c r="AX399" s="4598">
        <v>4163341</v>
      </c>
      <c r="AY399" s="4602">
        <v>45946</v>
      </c>
      <c r="AZ399" s="4600">
        <v>4163342</v>
      </c>
      <c r="BA399" s="4602">
        <v>45946</v>
      </c>
      <c r="BB399" s="4600">
        <v>4163343</v>
      </c>
      <c r="BC399" s="4597">
        <v>45946</v>
      </c>
      <c r="BD399" s="4598">
        <v>4163344</v>
      </c>
      <c r="BE399" s="4599">
        <v>45916</v>
      </c>
      <c r="BF399" s="4202">
        <v>4163331</v>
      </c>
      <c r="BG399" s="4597">
        <v>45946</v>
      </c>
      <c r="BH399" s="4600">
        <v>4163346</v>
      </c>
      <c r="BI399" s="4668">
        <v>45937</v>
      </c>
      <c r="BJ399" s="4669">
        <v>4163340</v>
      </c>
      <c r="BK399" s="4075" t="str">
        <f t="shared" si="793"/>
        <v>-</v>
      </c>
      <c r="BL399" s="4093"/>
      <c r="BM399" s="4075" t="str">
        <f t="shared" si="794"/>
        <v>-</v>
      </c>
      <c r="BN399" s="4093"/>
      <c r="BO399" s="4094" t="str">
        <f t="shared" si="762"/>
        <v>-</v>
      </c>
      <c r="BP399" s="4093"/>
      <c r="BQ399" s="4602" t="str">
        <f t="shared" si="780"/>
        <v>-</v>
      </c>
      <c r="BR399" s="4598"/>
      <c r="BS399" s="4602" t="str">
        <f t="shared" si="786"/>
        <v>-</v>
      </c>
      <c r="BT399" s="4598"/>
      <c r="BU399" s="4602" t="str">
        <f t="shared" si="787"/>
        <v>-</v>
      </c>
      <c r="BV399" s="4598"/>
      <c r="BW399" s="4602" t="str">
        <f t="shared" si="788"/>
        <v>-</v>
      </c>
      <c r="BX399" s="4600"/>
      <c r="BY399" s="4602" t="str">
        <f t="shared" si="789"/>
        <v>-</v>
      </c>
      <c r="BZ399" s="4598"/>
      <c r="CA399" s="4602" t="str">
        <f t="shared" si="790"/>
        <v>-</v>
      </c>
      <c r="CB399" s="4600"/>
      <c r="CC399" s="4602" t="str">
        <f t="shared" si="791"/>
        <v>-</v>
      </c>
      <c r="CD399" s="4600"/>
      <c r="CE399" s="2850" t="str">
        <f t="shared" si="795"/>
        <v>-</v>
      </c>
      <c r="CF399" s="2846"/>
      <c r="CG399" s="2855" t="str">
        <f t="shared" si="796"/>
        <v>-</v>
      </c>
      <c r="CH399" s="2851"/>
      <c r="CI399" s="2850" t="str">
        <f t="shared" si="807"/>
        <v>-</v>
      </c>
      <c r="CJ399" s="2846"/>
      <c r="CK399" s="2850" t="str">
        <f t="shared" si="808"/>
        <v>-</v>
      </c>
      <c r="CL399" s="2851"/>
      <c r="CM399" s="2850" t="str">
        <f t="shared" si="797"/>
        <v>-</v>
      </c>
      <c r="CN399" s="2851"/>
      <c r="CO399" s="2855" t="str">
        <f t="shared" si="809"/>
        <v>-</v>
      </c>
      <c r="CP399" s="2851"/>
      <c r="CQ399" s="2855" t="str">
        <f t="shared" si="810"/>
        <v>-</v>
      </c>
      <c r="CR399" s="2851"/>
      <c r="CS399" s="2850" t="str">
        <f t="shared" si="798"/>
        <v>-</v>
      </c>
      <c r="CT399" s="2851"/>
      <c r="CU399" s="2855"/>
      <c r="CV399" s="2851"/>
      <c r="CW399" s="2850" t="str">
        <f t="shared" si="799"/>
        <v>-</v>
      </c>
      <c r="CX399" s="2851"/>
      <c r="CY399" s="2855" t="str">
        <f t="shared" si="811"/>
        <v>-</v>
      </c>
      <c r="CZ399" s="2851"/>
      <c r="DA399" s="2850" t="str">
        <f t="shared" si="800"/>
        <v>-</v>
      </c>
      <c r="DB399" s="2846"/>
      <c r="DC399" s="2855" t="str">
        <f t="shared" si="812"/>
        <v>-</v>
      </c>
      <c r="DD399" s="2851"/>
      <c r="DE399" s="2856">
        <v>45916</v>
      </c>
      <c r="DF399" s="2857">
        <v>4263035</v>
      </c>
      <c r="DG399" s="818">
        <f t="shared" si="785"/>
        <v>0</v>
      </c>
      <c r="DH399" s="2858"/>
      <c r="DI399" s="2850">
        <v>45770</v>
      </c>
      <c r="DJ399" s="2857">
        <v>4163159</v>
      </c>
      <c r="DK399" s="2856">
        <f>IF(AU399=2,1,0)</f>
        <v>0</v>
      </c>
      <c r="DL399" s="2857"/>
      <c r="DM399" s="2856">
        <f t="shared" si="818"/>
        <v>0</v>
      </c>
      <c r="DN399" s="2857"/>
      <c r="DO399" s="2855">
        <f t="shared" si="813"/>
        <v>0</v>
      </c>
      <c r="DP399" s="2858"/>
      <c r="DQ399" s="2855">
        <f t="shared" si="814"/>
        <v>0</v>
      </c>
      <c r="DR399" s="2857"/>
      <c r="DS399" s="2855">
        <f t="shared" si="815"/>
        <v>0</v>
      </c>
      <c r="DT399" s="2858"/>
      <c r="DU399" s="2855">
        <f t="shared" si="816"/>
        <v>0</v>
      </c>
      <c r="DV399" s="2857"/>
      <c r="DW399" s="4139">
        <v>45889</v>
      </c>
      <c r="DX399" s="2789">
        <v>4163306</v>
      </c>
      <c r="DY399" s="4668">
        <f t="shared" si="772"/>
        <v>0</v>
      </c>
      <c r="DZ399" s="4682"/>
      <c r="EA399" s="4668">
        <v>45916</v>
      </c>
      <c r="EB399" s="4682">
        <v>4163335</v>
      </c>
      <c r="EC399" s="820">
        <v>45951</v>
      </c>
      <c r="ED399" s="4472">
        <v>4263024</v>
      </c>
      <c r="EE399" s="822">
        <v>45926</v>
      </c>
      <c r="EF399" s="4322">
        <v>4063410</v>
      </c>
      <c r="EG399" s="273"/>
      <c r="EH399" s="274"/>
      <c r="EI399" s="275"/>
      <c r="EJ399" s="276"/>
      <c r="EK399" s="275"/>
      <c r="EL399" s="277"/>
      <c r="EM399" s="829" t="str">
        <f t="shared" si="803"/>
        <v xml:space="preserve"> </v>
      </c>
      <c r="EN399" s="4892"/>
      <c r="EO399" s="4893">
        <f t="shared" si="817"/>
        <v>0</v>
      </c>
      <c r="EP399" s="4682"/>
      <c r="ER399" s="5074"/>
      <c r="ET399" s="2850" t="str">
        <f>IF($AE399=0,"　",VLOOKUP($AE399,ﾚｰｻﾞOP,60,0))</f>
        <v>-</v>
      </c>
      <c r="EU399" s="2857"/>
      <c r="EV399" s="2850" t="str">
        <f>IF($AE399=0,"　",VLOOKUP($AE399,ﾚｰｻﾞOP,60,0))</f>
        <v>-</v>
      </c>
      <c r="EW399" s="2857"/>
      <c r="EX399" s="2850"/>
      <c r="EY399" s="2851"/>
      <c r="EZ399" s="2850"/>
      <c r="FA399" s="2851"/>
      <c r="FB399" s="2850"/>
      <c r="FC399" s="2851"/>
      <c r="FD399" s="2850"/>
      <c r="FE399" s="2851"/>
      <c r="FF399" s="2855"/>
      <c r="FG399" s="2851"/>
      <c r="FH399" s="2850"/>
      <c r="FI399" s="2851"/>
      <c r="FJ399" s="154" t="str">
        <f>IF($AE399=0,"　",VLOOKUP($AE399,ﾚｰｻﾞOP,67,0))</f>
        <v>-</v>
      </c>
      <c r="FK399" s="2857"/>
      <c r="FL399" s="155" t="str">
        <f t="shared" si="792"/>
        <v>-</v>
      </c>
      <c r="FM399" s="2846"/>
      <c r="FN399" s="2850"/>
      <c r="FO399" s="2851"/>
      <c r="FP399" s="2850"/>
      <c r="FQ399" s="2851"/>
      <c r="FS399" s="5075"/>
      <c r="FT399" s="5076"/>
    </row>
    <row r="400" spans="1:176" ht="18.600000000000001" customHeight="1">
      <c r="A400" s="228">
        <f t="shared" si="752"/>
        <v>390</v>
      </c>
      <c r="B400" s="343" t="str">
        <f t="shared" si="804"/>
        <v>4IE</v>
      </c>
      <c r="C400" s="4653">
        <v>45992</v>
      </c>
      <c r="D400" s="6489" t="s">
        <v>498</v>
      </c>
      <c r="E400" s="6490">
        <v>62510056</v>
      </c>
      <c r="F400" s="1785"/>
      <c r="G400" s="5077" t="s">
        <v>1528</v>
      </c>
      <c r="H400" s="3556" t="s">
        <v>632</v>
      </c>
      <c r="I400" s="1788" t="s">
        <v>61</v>
      </c>
      <c r="J400" s="1788" t="s">
        <v>1372</v>
      </c>
      <c r="K400" s="1789" t="s">
        <v>97</v>
      </c>
      <c r="L400" s="7929"/>
      <c r="M400" s="4966">
        <v>45962</v>
      </c>
      <c r="N400" s="5078">
        <v>45961</v>
      </c>
      <c r="O400" s="5064">
        <v>45965</v>
      </c>
      <c r="P400" s="5063">
        <v>45965</v>
      </c>
      <c r="Q400" s="5064">
        <v>45966</v>
      </c>
      <c r="R400" s="5063">
        <v>45967</v>
      </c>
      <c r="S400" s="5064">
        <v>45966</v>
      </c>
      <c r="T400" s="5063">
        <v>45966</v>
      </c>
      <c r="U400" s="5065">
        <v>45968</v>
      </c>
      <c r="V400" s="5063">
        <v>45969</v>
      </c>
      <c r="W400" s="5066">
        <v>45972</v>
      </c>
      <c r="X400" s="5067">
        <v>45972</v>
      </c>
      <c r="Y400" s="4955">
        <v>45975</v>
      </c>
      <c r="Z400" s="4956"/>
      <c r="AA400" s="4957">
        <v>45974</v>
      </c>
      <c r="AB400" s="4955">
        <v>45975</v>
      </c>
      <c r="AC400" s="5079"/>
      <c r="AD400" s="5080"/>
      <c r="AE400" s="5081">
        <v>1</v>
      </c>
      <c r="AF400" s="363" t="str">
        <f t="shared" si="805"/>
        <v>4IE</v>
      </c>
      <c r="AG400" s="5082"/>
      <c r="AH400" s="5082"/>
      <c r="AI400" s="5082">
        <v>1</v>
      </c>
      <c r="AJ400" s="5082"/>
      <c r="AK400" s="5082"/>
      <c r="AL400" s="5082"/>
      <c r="AM400" s="5082"/>
      <c r="AN400" s="5082">
        <v>1</v>
      </c>
      <c r="AO400" s="5082"/>
      <c r="AP400" s="5083">
        <v>1</v>
      </c>
      <c r="AQ400" s="5082">
        <v>1</v>
      </c>
      <c r="AR400" s="5082">
        <v>1</v>
      </c>
      <c r="AS400" s="5082"/>
      <c r="AT400" s="5082"/>
      <c r="AU400" s="2843">
        <f t="shared" si="806"/>
        <v>2</v>
      </c>
      <c r="AV400" s="4008">
        <f t="shared" si="745"/>
        <v>1</v>
      </c>
      <c r="AW400" s="4597">
        <v>45946</v>
      </c>
      <c r="AX400" s="4598">
        <v>4163341</v>
      </c>
      <c r="AY400" s="4602">
        <v>45946</v>
      </c>
      <c r="AZ400" s="4600">
        <v>4163342</v>
      </c>
      <c r="BA400" s="4602">
        <v>45946</v>
      </c>
      <c r="BB400" s="4600">
        <v>4163343</v>
      </c>
      <c r="BC400" s="4597">
        <v>45946</v>
      </c>
      <c r="BD400" s="4598">
        <v>4163344</v>
      </c>
      <c r="BE400" s="4599">
        <v>45916</v>
      </c>
      <c r="BF400" s="4202">
        <v>4163331</v>
      </c>
      <c r="BG400" s="4597">
        <v>45946</v>
      </c>
      <c r="BH400" s="4600">
        <v>4163346</v>
      </c>
      <c r="BI400" s="4668">
        <v>45937</v>
      </c>
      <c r="BJ400" s="4669">
        <v>4163340</v>
      </c>
      <c r="BK400" s="4075" t="s">
        <v>1</v>
      </c>
      <c r="BL400" s="4093"/>
      <c r="BM400" s="4075" t="s">
        <v>1</v>
      </c>
      <c r="BN400" s="4093"/>
      <c r="BO400" s="4094" t="s">
        <v>1</v>
      </c>
      <c r="BP400" s="4093"/>
      <c r="BQ400" s="4649" t="s">
        <v>1</v>
      </c>
      <c r="BR400" s="4650"/>
      <c r="BS400" s="4649" t="s">
        <v>1</v>
      </c>
      <c r="BT400" s="4650"/>
      <c r="BU400" s="4649" t="s">
        <v>1</v>
      </c>
      <c r="BV400" s="4650"/>
      <c r="BW400" s="4649" t="s">
        <v>1</v>
      </c>
      <c r="BX400" s="4651"/>
      <c r="BY400" s="4649" t="s">
        <v>1</v>
      </c>
      <c r="BZ400" s="4650"/>
      <c r="CA400" s="4649" t="s">
        <v>1</v>
      </c>
      <c r="CB400" s="4651"/>
      <c r="CC400" s="4649" t="s">
        <v>1</v>
      </c>
      <c r="CD400" s="4651"/>
      <c r="CE400" s="2850" t="str">
        <f t="shared" si="795"/>
        <v>-</v>
      </c>
      <c r="CF400" s="2846"/>
      <c r="CG400" s="2855" t="str">
        <f t="shared" si="796"/>
        <v>-</v>
      </c>
      <c r="CH400" s="2851"/>
      <c r="CI400" s="2850" t="str">
        <f t="shared" si="807"/>
        <v>-</v>
      </c>
      <c r="CJ400" s="2846"/>
      <c r="CK400" s="2850" t="str">
        <f t="shared" si="808"/>
        <v>-</v>
      </c>
      <c r="CL400" s="2851"/>
      <c r="CM400" s="2850" t="str">
        <f t="shared" si="797"/>
        <v>-</v>
      </c>
      <c r="CN400" s="2851"/>
      <c r="CO400" s="2855" t="str">
        <f t="shared" si="809"/>
        <v>-</v>
      </c>
      <c r="CP400" s="2851"/>
      <c r="CQ400" s="2855" t="str">
        <f t="shared" si="810"/>
        <v>-</v>
      </c>
      <c r="CR400" s="2851"/>
      <c r="CS400" s="2850" t="str">
        <f t="shared" si="798"/>
        <v>-</v>
      </c>
      <c r="CT400" s="2851"/>
      <c r="CU400" s="2855"/>
      <c r="CV400" s="2851"/>
      <c r="CW400" s="2850" t="str">
        <f t="shared" si="799"/>
        <v>-</v>
      </c>
      <c r="CX400" s="2851"/>
      <c r="CY400" s="2855" t="str">
        <f t="shared" si="811"/>
        <v>-</v>
      </c>
      <c r="CZ400" s="2851"/>
      <c r="DA400" s="2850" t="str">
        <f t="shared" si="800"/>
        <v>-</v>
      </c>
      <c r="DB400" s="2846"/>
      <c r="DC400" s="2855" t="str">
        <f t="shared" si="812"/>
        <v>-</v>
      </c>
      <c r="DD400" s="2851"/>
      <c r="DE400" s="2856">
        <f t="shared" ref="DE400:DE414" si="819">IF(AG400=1,1,0)</f>
        <v>0</v>
      </c>
      <c r="DF400" s="2857"/>
      <c r="DG400" s="818">
        <f t="shared" si="785"/>
        <v>0</v>
      </c>
      <c r="DH400" s="2858"/>
      <c r="DI400" s="2850">
        <f t="shared" ref="DI400:DI414" si="820">IF(AG400=1,1,0)</f>
        <v>0</v>
      </c>
      <c r="DJ400" s="2857"/>
      <c r="DK400" s="2856">
        <v>45889</v>
      </c>
      <c r="DL400" s="2857">
        <v>4163307</v>
      </c>
      <c r="DM400" s="2856">
        <f t="shared" si="818"/>
        <v>0</v>
      </c>
      <c r="DN400" s="2857"/>
      <c r="DO400" s="2855">
        <f t="shared" si="813"/>
        <v>0</v>
      </c>
      <c r="DP400" s="2858"/>
      <c r="DQ400" s="2855">
        <f t="shared" si="814"/>
        <v>0</v>
      </c>
      <c r="DR400" s="2857"/>
      <c r="DS400" s="2855">
        <f t="shared" si="815"/>
        <v>0</v>
      </c>
      <c r="DT400" s="2858"/>
      <c r="DU400" s="2855">
        <f t="shared" si="816"/>
        <v>0</v>
      </c>
      <c r="DV400" s="2857"/>
      <c r="DW400" s="4891">
        <v>45889</v>
      </c>
      <c r="DX400" s="2789">
        <v>4163306</v>
      </c>
      <c r="DY400" s="4668">
        <f t="shared" si="772"/>
        <v>0</v>
      </c>
      <c r="DZ400" s="4682"/>
      <c r="EA400" s="4668">
        <v>45916</v>
      </c>
      <c r="EB400" s="4682">
        <v>4163335</v>
      </c>
      <c r="EC400" s="820">
        <v>45951</v>
      </c>
      <c r="ED400" s="4472">
        <v>4263024</v>
      </c>
      <c r="EE400" s="822">
        <v>45926</v>
      </c>
      <c r="EF400" s="4930">
        <v>4063410</v>
      </c>
      <c r="EG400" s="273"/>
      <c r="EH400" s="274"/>
      <c r="EI400" s="275"/>
      <c r="EJ400" s="276"/>
      <c r="EK400" s="275"/>
      <c r="EL400" s="277"/>
      <c r="EM400" s="829" t="str">
        <f t="shared" si="803"/>
        <v xml:space="preserve"> </v>
      </c>
      <c r="EN400" s="4892"/>
      <c r="EO400" s="4893">
        <f t="shared" si="817"/>
        <v>0</v>
      </c>
      <c r="EP400" s="4682"/>
      <c r="ER400" s="5084"/>
      <c r="ET400" s="2850" t="str">
        <f>IF($AE400=0,"　",VLOOKUP($AE400,ﾚｰｻﾞOP,60,0))</f>
        <v>-</v>
      </c>
      <c r="EU400" s="2857"/>
      <c r="EV400" s="2850" t="str">
        <f>IF($AE400=0,"　",VLOOKUP($AE400,ﾚｰｻﾞOP,60,0))</f>
        <v>-</v>
      </c>
      <c r="EW400" s="2857"/>
      <c r="EX400" s="2850"/>
      <c r="EY400" s="2851"/>
      <c r="EZ400" s="2850"/>
      <c r="FA400" s="2851"/>
      <c r="FB400" s="2850"/>
      <c r="FC400" s="2851"/>
      <c r="FD400" s="2850"/>
      <c r="FE400" s="2851"/>
      <c r="FF400" s="2855"/>
      <c r="FG400" s="2851"/>
      <c r="FH400" s="2850"/>
      <c r="FI400" s="2851"/>
      <c r="FJ400" s="154" t="str">
        <f>IF($AE400=0,"　",VLOOKUP($AE400,ﾚｰｻﾞOP,67,0))</f>
        <v>-</v>
      </c>
      <c r="FK400" s="2857"/>
      <c r="FL400" s="155" t="str">
        <f t="shared" si="792"/>
        <v>-</v>
      </c>
      <c r="FM400" s="2846"/>
      <c r="FN400" s="2850"/>
      <c r="FO400" s="2851"/>
      <c r="FP400" s="2850"/>
      <c r="FQ400" s="2851"/>
      <c r="FS400" s="5085"/>
      <c r="FT400" s="5086"/>
    </row>
    <row r="401" spans="1:176" ht="18.600000000000001" customHeight="1">
      <c r="A401" s="228">
        <f t="shared" si="752"/>
        <v>391</v>
      </c>
      <c r="B401" s="343" t="str">
        <f t="shared" si="804"/>
        <v>4IE</v>
      </c>
      <c r="C401" s="4653">
        <v>45992</v>
      </c>
      <c r="D401" s="3528" t="s">
        <v>30</v>
      </c>
      <c r="E401" s="3529" t="s">
        <v>1240</v>
      </c>
      <c r="F401" s="5087" t="s">
        <v>1338</v>
      </c>
      <c r="G401" s="5088"/>
      <c r="H401" s="3281" t="s">
        <v>1378</v>
      </c>
      <c r="I401" s="4459" t="s">
        <v>63</v>
      </c>
      <c r="J401" s="5089" t="s">
        <v>1377</v>
      </c>
      <c r="K401" s="3315" t="s">
        <v>11</v>
      </c>
      <c r="L401" s="7930"/>
      <c r="M401" s="5090">
        <v>45965</v>
      </c>
      <c r="N401" s="5091">
        <v>45961</v>
      </c>
      <c r="O401" s="5092">
        <v>45966</v>
      </c>
      <c r="P401" s="5091">
        <v>45965</v>
      </c>
      <c r="Q401" s="5092">
        <v>45967</v>
      </c>
      <c r="R401" s="5091">
        <v>45968</v>
      </c>
      <c r="S401" s="5092">
        <v>45967</v>
      </c>
      <c r="T401" s="5091">
        <v>45967</v>
      </c>
      <c r="U401" s="5093">
        <v>45969</v>
      </c>
      <c r="V401" s="5091">
        <v>45972</v>
      </c>
      <c r="W401" s="5094">
        <v>45973</v>
      </c>
      <c r="X401" s="5095">
        <v>45973</v>
      </c>
      <c r="Y401" s="5096">
        <v>45975</v>
      </c>
      <c r="Z401" s="5096">
        <v>45974</v>
      </c>
      <c r="AA401" s="5097"/>
      <c r="AB401" s="5096"/>
      <c r="AC401" s="251" t="s">
        <v>633</v>
      </c>
      <c r="AD401" s="5098"/>
      <c r="AE401" s="5099">
        <v>3</v>
      </c>
      <c r="AF401" s="363" t="str">
        <f t="shared" si="805"/>
        <v>4IE</v>
      </c>
      <c r="AG401" s="5100"/>
      <c r="AH401" s="5100"/>
      <c r="AI401" s="5100">
        <v>1</v>
      </c>
      <c r="AJ401" s="5100"/>
      <c r="AK401" s="5100"/>
      <c r="AL401" s="5100"/>
      <c r="AM401" s="5100"/>
      <c r="AN401" s="5100">
        <v>1</v>
      </c>
      <c r="AO401" s="5100">
        <v>1</v>
      </c>
      <c r="AP401" s="5101">
        <v>1</v>
      </c>
      <c r="AQ401" s="5100">
        <v>1</v>
      </c>
      <c r="AR401" s="5100">
        <v>1</v>
      </c>
      <c r="AS401" s="5100">
        <v>1</v>
      </c>
      <c r="AT401" s="5100"/>
      <c r="AU401" s="2843">
        <f t="shared" si="806"/>
        <v>2</v>
      </c>
      <c r="AV401" s="4008">
        <f t="shared" si="745"/>
        <v>101</v>
      </c>
      <c r="AW401" s="4597">
        <v>45946</v>
      </c>
      <c r="AX401" s="4598">
        <v>4163341</v>
      </c>
      <c r="AY401" s="4602">
        <v>45946</v>
      </c>
      <c r="AZ401" s="4600">
        <v>4163342</v>
      </c>
      <c r="BA401" s="4602">
        <v>45946</v>
      </c>
      <c r="BB401" s="4600">
        <v>4163343</v>
      </c>
      <c r="BC401" s="4597">
        <v>45946</v>
      </c>
      <c r="BD401" s="4598">
        <v>4163344</v>
      </c>
      <c r="BE401" s="5102">
        <v>45916</v>
      </c>
      <c r="BF401" s="5103">
        <v>4163331</v>
      </c>
      <c r="BG401" s="4597">
        <v>45946</v>
      </c>
      <c r="BH401" s="4600">
        <v>4163346</v>
      </c>
      <c r="BI401" s="4668">
        <v>45937</v>
      </c>
      <c r="BJ401" s="4669">
        <v>4163340</v>
      </c>
      <c r="BK401" s="4075" t="str">
        <f>IF($AE401=0,"　",VLOOKUP($AE401,ﾚｰｻﾞOP,57,0))</f>
        <v>-</v>
      </c>
      <c r="BL401" s="4093"/>
      <c r="BM401" s="4075" t="str">
        <f>IF($AE401=0,"　",VLOOKUP($AE401,ﾚｰｻﾞOP,58,0))</f>
        <v>-</v>
      </c>
      <c r="BN401" s="4093"/>
      <c r="BO401" s="4094" t="str">
        <f>IF($AE401=0,"　",VLOOKUP($AE401,ﾚｰｻﾞOP,59,0))</f>
        <v>-</v>
      </c>
      <c r="BP401" s="4093"/>
      <c r="BQ401" s="4602" t="str">
        <f>IF($AE401=0,"　",VLOOKUP($AE401,ﾚｰｻﾞOP,12,0))</f>
        <v>-</v>
      </c>
      <c r="BR401" s="4598"/>
      <c r="BS401" s="4602" t="str">
        <f>IF($AE401=0,"　",VLOOKUP($AE401,ﾚｰｻﾞOP,13,0))</f>
        <v>-</v>
      </c>
      <c r="BT401" s="4598"/>
      <c r="BU401" s="4602" t="str">
        <f>IF($AE401=0,"　",VLOOKUP($AE401,ﾚｰｻﾞOP,14,0))</f>
        <v>-</v>
      </c>
      <c r="BV401" s="4598"/>
      <c r="BW401" s="4602" t="str">
        <f>IF($AE401=0,"　",VLOOKUP($AE401,ﾚｰｻﾞOP,15,0))</f>
        <v>-</v>
      </c>
      <c r="BX401" s="4600"/>
      <c r="BY401" s="4602" t="str">
        <f>IF($AE401=0,"　",VLOOKUP($AE401,ﾚｰｻﾞOP,16,0))</f>
        <v>-</v>
      </c>
      <c r="BZ401" s="4598"/>
      <c r="CA401" s="4602" t="str">
        <f>IF($AE401=0,"　",VLOOKUP($AE401,ﾚｰｻﾞOP,17,0))</f>
        <v>-</v>
      </c>
      <c r="CB401" s="4600"/>
      <c r="CC401" s="4602" t="str">
        <f>IF($AE401=0,"　",VLOOKUP($AE401,ﾚｰｻﾞOP,18,0))</f>
        <v>-</v>
      </c>
      <c r="CD401" s="4600"/>
      <c r="CE401" s="2850" t="str">
        <f t="shared" si="795"/>
        <v>-</v>
      </c>
      <c r="CF401" s="2846"/>
      <c r="CG401" s="2855" t="str">
        <f t="shared" si="796"/>
        <v>-</v>
      </c>
      <c r="CH401" s="2851"/>
      <c r="CI401" s="2850" t="str">
        <f t="shared" si="807"/>
        <v>-</v>
      </c>
      <c r="CJ401" s="2846"/>
      <c r="CK401" s="2850" t="str">
        <f t="shared" si="808"/>
        <v>-</v>
      </c>
      <c r="CL401" s="2851"/>
      <c r="CM401" s="2850" t="str">
        <f t="shared" si="797"/>
        <v>-</v>
      </c>
      <c r="CN401" s="2851"/>
      <c r="CO401" s="2855" t="str">
        <f t="shared" si="809"/>
        <v>-</v>
      </c>
      <c r="CP401" s="2851"/>
      <c r="CQ401" s="2855" t="str">
        <f t="shared" si="810"/>
        <v>-</v>
      </c>
      <c r="CR401" s="2851"/>
      <c r="CS401" s="2850" t="str">
        <f t="shared" si="798"/>
        <v>-</v>
      </c>
      <c r="CT401" s="2851"/>
      <c r="CU401" s="2855"/>
      <c r="CV401" s="2851"/>
      <c r="CW401" s="2850" t="str">
        <f t="shared" si="799"/>
        <v>-</v>
      </c>
      <c r="CX401" s="2851"/>
      <c r="CY401" s="2855" t="str">
        <f t="shared" si="811"/>
        <v>-</v>
      </c>
      <c r="CZ401" s="2851"/>
      <c r="DA401" s="2850" t="str">
        <f t="shared" si="800"/>
        <v>-</v>
      </c>
      <c r="DB401" s="2846"/>
      <c r="DC401" s="2855" t="str">
        <f t="shared" si="812"/>
        <v>-</v>
      </c>
      <c r="DD401" s="2851"/>
      <c r="DE401" s="2856">
        <f t="shared" si="819"/>
        <v>0</v>
      </c>
      <c r="DF401" s="2857"/>
      <c r="DG401" s="818">
        <f t="shared" si="785"/>
        <v>0</v>
      </c>
      <c r="DH401" s="2858"/>
      <c r="DI401" s="2850">
        <f t="shared" si="820"/>
        <v>0</v>
      </c>
      <c r="DJ401" s="2857"/>
      <c r="DK401" s="2856">
        <v>45889</v>
      </c>
      <c r="DL401" s="2857">
        <v>4163307</v>
      </c>
      <c r="DM401" s="2856">
        <f t="shared" si="818"/>
        <v>0</v>
      </c>
      <c r="DN401" s="2857"/>
      <c r="DO401" s="2855">
        <f t="shared" si="813"/>
        <v>0</v>
      </c>
      <c r="DP401" s="2858"/>
      <c r="DQ401" s="2855">
        <f t="shared" si="814"/>
        <v>0</v>
      </c>
      <c r="DR401" s="2857"/>
      <c r="DS401" s="2855">
        <f t="shared" si="815"/>
        <v>0</v>
      </c>
      <c r="DT401" s="2858"/>
      <c r="DU401" s="2855">
        <f t="shared" si="816"/>
        <v>0</v>
      </c>
      <c r="DV401" s="2857"/>
      <c r="DW401" s="4891">
        <v>45889</v>
      </c>
      <c r="DX401" s="2789">
        <v>4163306</v>
      </c>
      <c r="DY401" s="4668">
        <v>45798</v>
      </c>
      <c r="DZ401" s="4682">
        <v>4163195</v>
      </c>
      <c r="EA401" s="4668">
        <v>45916</v>
      </c>
      <c r="EB401" s="4682">
        <v>4163335</v>
      </c>
      <c r="EC401" s="820">
        <v>45951</v>
      </c>
      <c r="ED401" s="4472">
        <v>4263024</v>
      </c>
      <c r="EE401" s="822">
        <v>45926</v>
      </c>
      <c r="EF401" s="4930">
        <v>4063410</v>
      </c>
      <c r="EG401" s="273"/>
      <c r="EH401" s="274"/>
      <c r="EI401" s="275"/>
      <c r="EJ401" s="276"/>
      <c r="EK401" s="275"/>
      <c r="EL401" s="277"/>
      <c r="EM401" s="829" t="str">
        <f t="shared" si="803"/>
        <v xml:space="preserve"> </v>
      </c>
      <c r="EN401" s="4892"/>
      <c r="EO401" s="4893">
        <f t="shared" si="817"/>
        <v>0</v>
      </c>
      <c r="EP401" s="4682"/>
      <c r="ER401" s="5104"/>
      <c r="ET401" s="2850" t="str">
        <f>IF($AE401=0,"　",VLOOKUP($AE401,ﾚｰｻﾞOP,60,0))</f>
        <v>-</v>
      </c>
      <c r="EU401" s="2857"/>
      <c r="EV401" s="2850" t="str">
        <f>IF($AE401=0,"　",VLOOKUP($AE401,ﾚｰｻﾞOP,60,0))</f>
        <v>-</v>
      </c>
      <c r="EW401" s="2857"/>
      <c r="EX401" s="2850"/>
      <c r="EY401" s="2851"/>
      <c r="EZ401" s="2850"/>
      <c r="FA401" s="2851"/>
      <c r="FB401" s="2850"/>
      <c r="FC401" s="2851"/>
      <c r="FD401" s="2850"/>
      <c r="FE401" s="2851"/>
      <c r="FF401" s="2855"/>
      <c r="FG401" s="2851"/>
      <c r="FH401" s="2850"/>
      <c r="FI401" s="2851"/>
      <c r="FJ401" s="154" t="str">
        <f>IF($AE401=0,"　",VLOOKUP($AE401,ﾚｰｻﾞOP,67,0))</f>
        <v>-</v>
      </c>
      <c r="FK401" s="2857"/>
      <c r="FL401" s="155" t="str">
        <f t="shared" si="792"/>
        <v>-</v>
      </c>
      <c r="FM401" s="2846"/>
      <c r="FN401" s="2850"/>
      <c r="FO401" s="2851"/>
      <c r="FP401" s="2850"/>
      <c r="FQ401" s="2851"/>
      <c r="FS401" s="5085"/>
      <c r="FT401" s="5086"/>
    </row>
    <row r="402" spans="1:176" ht="18.600000000000001" customHeight="1">
      <c r="A402" s="228">
        <f t="shared" si="752"/>
        <v>392</v>
      </c>
      <c r="B402" s="343" t="str">
        <f t="shared" si="804"/>
        <v>4IE</v>
      </c>
      <c r="C402" s="4653">
        <v>45992</v>
      </c>
      <c r="D402" s="4098" t="s">
        <v>990</v>
      </c>
      <c r="E402" s="4099" t="s">
        <v>1224</v>
      </c>
      <c r="F402" s="4850" t="s">
        <v>1339</v>
      </c>
      <c r="G402" s="5105"/>
      <c r="H402" s="3281" t="s">
        <v>629</v>
      </c>
      <c r="I402" s="5036" t="s">
        <v>992</v>
      </c>
      <c r="J402" s="5106" t="s">
        <v>21</v>
      </c>
      <c r="K402" s="5107" t="s">
        <v>11</v>
      </c>
      <c r="L402" s="7931"/>
      <c r="M402" s="5090">
        <v>45965</v>
      </c>
      <c r="N402" s="5091"/>
      <c r="O402" s="5092">
        <v>45966</v>
      </c>
      <c r="P402" s="5091">
        <v>45968</v>
      </c>
      <c r="Q402" s="5092">
        <v>45967</v>
      </c>
      <c r="R402" s="5091">
        <v>45969</v>
      </c>
      <c r="S402" s="5092">
        <v>45967</v>
      </c>
      <c r="T402" s="5091">
        <v>45969</v>
      </c>
      <c r="U402" s="5093">
        <v>45969</v>
      </c>
      <c r="V402" s="5091">
        <v>45973</v>
      </c>
      <c r="W402" s="5094">
        <v>45973</v>
      </c>
      <c r="X402" s="5095">
        <v>45974</v>
      </c>
      <c r="Y402" s="5108">
        <v>45976</v>
      </c>
      <c r="Z402" s="5108">
        <v>45975</v>
      </c>
      <c r="AA402" s="5109"/>
      <c r="AB402" s="5108"/>
      <c r="AC402" s="5110"/>
      <c r="AD402" s="5111"/>
      <c r="AE402" s="4156">
        <v>25</v>
      </c>
      <c r="AF402" s="363" t="str">
        <f t="shared" si="805"/>
        <v>4IE</v>
      </c>
      <c r="AG402" s="5112"/>
      <c r="AH402" s="5112"/>
      <c r="AI402" s="5112"/>
      <c r="AJ402" s="5112"/>
      <c r="AK402" s="5112"/>
      <c r="AL402" s="5112"/>
      <c r="AM402" s="5112"/>
      <c r="AN402" s="5112"/>
      <c r="AO402" s="5112"/>
      <c r="AP402" s="5113"/>
      <c r="AQ402" s="5112"/>
      <c r="AR402" s="5112"/>
      <c r="AS402" s="5112"/>
      <c r="AT402" s="5112"/>
      <c r="AU402" s="2843">
        <f t="shared" si="806"/>
        <v>0</v>
      </c>
      <c r="AV402" s="4008">
        <f t="shared" ref="AV402:AV465" si="821">IF(AE402=0,0,(AR402*1)+(AS402*100))</f>
        <v>0</v>
      </c>
      <c r="AW402" s="4597" t="str">
        <f>IF($AE402=0,"　",VLOOKUP($AE402,ﾚｰｻﾞOP,5,0))</f>
        <v>-</v>
      </c>
      <c r="AX402" s="4598"/>
      <c r="AY402" s="4602" t="str">
        <f>IF($AE402=0,"　",VLOOKUP($AE402,ﾚｰｻﾞOP,6,0))</f>
        <v>-</v>
      </c>
      <c r="AZ402" s="4600"/>
      <c r="BA402" s="4602" t="str">
        <f>IF($AE402=0,"　",VLOOKUP($AE402,ﾚｰｻﾞOP,7,0))</f>
        <v>-</v>
      </c>
      <c r="BB402" s="4600"/>
      <c r="BC402" s="4597" t="str">
        <f>IF($AE402=0,"　",VLOOKUP($AE402,ﾚｰｻﾞOP,8,0))</f>
        <v>-</v>
      </c>
      <c r="BD402" s="4598"/>
      <c r="BE402" s="4599" t="str">
        <f>IF($AE402=0,"　",VLOOKUP($AE402,ﾚｰｻﾞOP,9,0))</f>
        <v>-</v>
      </c>
      <c r="BF402" s="4600"/>
      <c r="BG402" s="4597" t="str">
        <f>IF($AE402=0,"　",VLOOKUP($AE402,ﾚｰｻﾞOP,10,0))</f>
        <v>-</v>
      </c>
      <c r="BH402" s="4600"/>
      <c r="BI402" s="4602" t="str">
        <f>IF($AE402=0,"　",VLOOKUP($AE402,ﾚｰｻﾞOP,11,0))</f>
        <v>-</v>
      </c>
      <c r="BJ402" s="4600"/>
      <c r="BK402" s="4075" t="str">
        <f>IF($AE402=0,"　",VLOOKUP($AE402,ﾚｰｻﾞOP,57,0))</f>
        <v>-</v>
      </c>
      <c r="BL402" s="4093"/>
      <c r="BM402" s="4075" t="str">
        <f>IF($AE402=0,"　",VLOOKUP($AE402,ﾚｰｻﾞOP,58,0))</f>
        <v>-</v>
      </c>
      <c r="BN402" s="4093"/>
      <c r="BO402" s="4094" t="str">
        <f>IF($AE402=0,"　",VLOOKUP($AE402,ﾚｰｻﾞOP,59,0))</f>
        <v>-</v>
      </c>
      <c r="BP402" s="4093"/>
      <c r="BQ402" s="4602" t="str">
        <f>IF($AE402=0,"　",VLOOKUP($AE402,ﾚｰｻﾞOP,12,0))</f>
        <v>-</v>
      </c>
      <c r="BR402" s="4598"/>
      <c r="BS402" s="4602" t="str">
        <f>IF($AE402=0,"　",VLOOKUP($AE402,ﾚｰｻﾞOP,13,0))</f>
        <v>-</v>
      </c>
      <c r="BT402" s="4598"/>
      <c r="BU402" s="4602" t="str">
        <f>IF($AE402=0,"　",VLOOKUP($AE402,ﾚｰｻﾞOP,14,0))</f>
        <v>-</v>
      </c>
      <c r="BV402" s="4598"/>
      <c r="BW402" s="4602" t="str">
        <f>IF($AE402=0,"　",VLOOKUP($AE402,ﾚｰｻﾞOP,15,0))</f>
        <v>-</v>
      </c>
      <c r="BX402" s="4600"/>
      <c r="BY402" s="4602" t="str">
        <f>IF($AE402=0,"　",VLOOKUP($AE402,ﾚｰｻﾞOP,16,0))</f>
        <v>-</v>
      </c>
      <c r="BZ402" s="4598"/>
      <c r="CA402" s="4602" t="str">
        <f>IF($AE402=0,"　",VLOOKUP($AE402,ﾚｰｻﾞOP,17,0))</f>
        <v>-</v>
      </c>
      <c r="CB402" s="4600"/>
      <c r="CC402" s="4602" t="str">
        <f>IF($AE402=0,"　",VLOOKUP($AE402,ﾚｰｻﾞOP,18,0))</f>
        <v>-</v>
      </c>
      <c r="CD402" s="4600"/>
      <c r="CE402" s="2850" t="str">
        <f t="shared" si="795"/>
        <v>-</v>
      </c>
      <c r="CF402" s="2846"/>
      <c r="CG402" s="2855" t="str">
        <f t="shared" si="796"/>
        <v>-</v>
      </c>
      <c r="CH402" s="2851"/>
      <c r="CI402" s="2850" t="str">
        <f t="shared" si="807"/>
        <v>-</v>
      </c>
      <c r="CJ402" s="2846"/>
      <c r="CK402" s="2850" t="str">
        <f t="shared" si="808"/>
        <v>-</v>
      </c>
      <c r="CL402" s="2851"/>
      <c r="CM402" s="2850" t="str">
        <f t="shared" si="797"/>
        <v>-</v>
      </c>
      <c r="CN402" s="2851"/>
      <c r="CO402" s="2855" t="str">
        <f t="shared" si="809"/>
        <v>-</v>
      </c>
      <c r="CP402" s="2851"/>
      <c r="CQ402" s="2855" t="str">
        <f t="shared" si="810"/>
        <v>-</v>
      </c>
      <c r="CR402" s="2851"/>
      <c r="CS402" s="2850" t="str">
        <f t="shared" si="798"/>
        <v>-</v>
      </c>
      <c r="CT402" s="2851"/>
      <c r="CU402" s="2855"/>
      <c r="CV402" s="2851"/>
      <c r="CW402" s="2850" t="str">
        <f t="shared" si="799"/>
        <v>-</v>
      </c>
      <c r="CX402" s="2851"/>
      <c r="CY402" s="2855" t="str">
        <f t="shared" si="811"/>
        <v>-</v>
      </c>
      <c r="CZ402" s="2851"/>
      <c r="DA402" s="2850" t="str">
        <f t="shared" si="800"/>
        <v>-</v>
      </c>
      <c r="DB402" s="2846"/>
      <c r="DC402" s="2855" t="str">
        <f t="shared" si="812"/>
        <v>-</v>
      </c>
      <c r="DD402" s="2851"/>
      <c r="DE402" s="2856">
        <f t="shared" si="819"/>
        <v>0</v>
      </c>
      <c r="DF402" s="2857"/>
      <c r="DG402" s="818">
        <f t="shared" si="785"/>
        <v>0</v>
      </c>
      <c r="DH402" s="2858"/>
      <c r="DI402" s="2850">
        <f t="shared" si="820"/>
        <v>0</v>
      </c>
      <c r="DJ402" s="2857"/>
      <c r="DK402" s="2856">
        <f>IF(AU402=2,1,0)</f>
        <v>0</v>
      </c>
      <c r="DL402" s="2857"/>
      <c r="DM402" s="2856">
        <f t="shared" si="818"/>
        <v>0</v>
      </c>
      <c r="DN402" s="2857"/>
      <c r="DO402" s="2855">
        <f t="shared" si="813"/>
        <v>0</v>
      </c>
      <c r="DP402" s="2858"/>
      <c r="DQ402" s="2855">
        <f t="shared" si="814"/>
        <v>0</v>
      </c>
      <c r="DR402" s="2857"/>
      <c r="DS402" s="2855">
        <f t="shared" si="815"/>
        <v>0</v>
      </c>
      <c r="DT402" s="2858"/>
      <c r="DU402" s="2855">
        <f t="shared" si="816"/>
        <v>0</v>
      </c>
      <c r="DV402" s="2857"/>
      <c r="DW402" s="4891">
        <f>IF(AN402=1,1,0)</f>
        <v>0</v>
      </c>
      <c r="DX402" s="4892"/>
      <c r="DY402" s="4668">
        <f t="shared" ref="DY402:DY425" si="822">IF(AO402=1,1,0)</f>
        <v>0</v>
      </c>
      <c r="DZ402" s="4682"/>
      <c r="EA402" s="4668">
        <f>IF(AP402=1,1,0)</f>
        <v>0</v>
      </c>
      <c r="EB402" s="4682"/>
      <c r="EC402" s="820">
        <f>IF(AQ402=1,1,0)</f>
        <v>0</v>
      </c>
      <c r="ED402" s="4964"/>
      <c r="EE402" s="822">
        <f>IF(AV402=0,0,1)</f>
        <v>0</v>
      </c>
      <c r="EF402" s="4930"/>
      <c r="EG402" s="273"/>
      <c r="EH402" s="274"/>
      <c r="EI402" s="275"/>
      <c r="EJ402" s="276"/>
      <c r="EK402" s="275"/>
      <c r="EL402" s="277"/>
      <c r="EM402" s="829" t="str">
        <f t="shared" si="803"/>
        <v xml:space="preserve"> </v>
      </c>
      <c r="EN402" s="4892"/>
      <c r="EO402" s="4893">
        <f t="shared" si="817"/>
        <v>0</v>
      </c>
      <c r="EP402" s="4682"/>
      <c r="ER402" s="5114"/>
      <c r="ET402" s="2850">
        <v>45937</v>
      </c>
      <c r="EU402" s="2857">
        <v>4163302</v>
      </c>
      <c r="EV402" s="2850">
        <v>45937</v>
      </c>
      <c r="EW402" s="2857">
        <v>4163304</v>
      </c>
      <c r="EX402" s="2850"/>
      <c r="EY402" s="2851"/>
      <c r="EZ402" s="2850">
        <v>45805</v>
      </c>
      <c r="FA402" s="4385">
        <v>4163184</v>
      </c>
      <c r="FB402" s="2850"/>
      <c r="FC402" s="2851"/>
      <c r="FD402" s="2850">
        <v>45889</v>
      </c>
      <c r="FE402" s="3300">
        <v>4163312</v>
      </c>
      <c r="FF402" s="2855"/>
      <c r="FG402" s="2851"/>
      <c r="FH402" s="2850"/>
      <c r="FI402" s="2851"/>
      <c r="FJ402" s="154">
        <v>45937</v>
      </c>
      <c r="FK402" s="2857">
        <v>4163303</v>
      </c>
      <c r="FL402" s="155">
        <f t="shared" si="792"/>
        <v>1</v>
      </c>
      <c r="FM402" s="2846"/>
      <c r="FN402" s="2850"/>
      <c r="FO402" s="2851"/>
      <c r="FP402" s="2850">
        <v>1</v>
      </c>
      <c r="FQ402" s="2851"/>
      <c r="FS402" s="5115"/>
      <c r="FT402" s="5116"/>
    </row>
    <row r="403" spans="1:176" ht="18.600000000000001" customHeight="1">
      <c r="A403" s="228">
        <f t="shared" si="752"/>
        <v>393</v>
      </c>
      <c r="B403" s="343" t="str">
        <f t="shared" si="804"/>
        <v>4IE</v>
      </c>
      <c r="C403" s="4653">
        <v>45992</v>
      </c>
      <c r="D403" s="4098" t="s">
        <v>1024</v>
      </c>
      <c r="E403" s="4099" t="s">
        <v>1225</v>
      </c>
      <c r="F403" s="5117" t="s">
        <v>1340</v>
      </c>
      <c r="G403" s="5118"/>
      <c r="H403" s="3281" t="s">
        <v>630</v>
      </c>
      <c r="I403" s="4459" t="s">
        <v>64</v>
      </c>
      <c r="J403" s="5049" t="s">
        <v>20</v>
      </c>
      <c r="K403" s="5107" t="s">
        <v>11</v>
      </c>
      <c r="L403" s="7932"/>
      <c r="M403" s="5119">
        <v>45966</v>
      </c>
      <c r="N403" s="5120"/>
      <c r="O403" s="5121">
        <v>45967</v>
      </c>
      <c r="P403" s="5120">
        <v>45968</v>
      </c>
      <c r="Q403" s="5121">
        <v>45968</v>
      </c>
      <c r="R403" s="5120">
        <v>45969</v>
      </c>
      <c r="S403" s="5121">
        <v>45968</v>
      </c>
      <c r="T403" s="5122">
        <v>45969</v>
      </c>
      <c r="U403" s="5123">
        <v>45972</v>
      </c>
      <c r="V403" s="5122">
        <v>45974</v>
      </c>
      <c r="W403" s="5124">
        <v>45974</v>
      </c>
      <c r="X403" s="5125">
        <v>45975</v>
      </c>
      <c r="Y403" s="5126">
        <v>45979</v>
      </c>
      <c r="Z403" s="5126">
        <v>45979</v>
      </c>
      <c r="AA403" s="5127"/>
      <c r="AB403" s="5126"/>
      <c r="AC403" s="5128"/>
      <c r="AD403" s="5129"/>
      <c r="AE403" s="4156">
        <v>25</v>
      </c>
      <c r="AF403" s="363" t="str">
        <f t="shared" si="805"/>
        <v>4IE</v>
      </c>
      <c r="AG403" s="5130"/>
      <c r="AH403" s="5130"/>
      <c r="AI403" s="5130"/>
      <c r="AJ403" s="5130"/>
      <c r="AK403" s="5130"/>
      <c r="AL403" s="5130"/>
      <c r="AM403" s="5130"/>
      <c r="AN403" s="5130"/>
      <c r="AO403" s="5130"/>
      <c r="AP403" s="5131"/>
      <c r="AQ403" s="5130"/>
      <c r="AR403" s="5130"/>
      <c r="AS403" s="5130"/>
      <c r="AT403" s="5130"/>
      <c r="AU403" s="2843">
        <f t="shared" si="806"/>
        <v>0</v>
      </c>
      <c r="AV403" s="4008">
        <f t="shared" si="821"/>
        <v>0</v>
      </c>
      <c r="AW403" s="4597" t="str">
        <f>IF($AE403=0,"　",VLOOKUP($AE403,ﾚｰｻﾞOP,5,0))</f>
        <v>-</v>
      </c>
      <c r="AX403" s="4598"/>
      <c r="AY403" s="4602" t="str">
        <f>IF($AE403=0,"　",VLOOKUP($AE403,ﾚｰｻﾞOP,6,0))</f>
        <v>-</v>
      </c>
      <c r="AZ403" s="4600"/>
      <c r="BA403" s="4602" t="str">
        <f>IF($AE403=0,"　",VLOOKUP($AE403,ﾚｰｻﾞOP,7,0))</f>
        <v>-</v>
      </c>
      <c r="BB403" s="4600"/>
      <c r="BC403" s="4597" t="str">
        <f>IF($AE403=0,"　",VLOOKUP($AE403,ﾚｰｻﾞOP,8,0))</f>
        <v>-</v>
      </c>
      <c r="BD403" s="4598"/>
      <c r="BE403" s="4599" t="str">
        <f>IF($AE403=0,"　",VLOOKUP($AE403,ﾚｰｻﾞOP,9,0))</f>
        <v>-</v>
      </c>
      <c r="BF403" s="4600"/>
      <c r="BG403" s="4597" t="str">
        <f>IF($AE403=0,"　",VLOOKUP($AE403,ﾚｰｻﾞOP,10,0))</f>
        <v>-</v>
      </c>
      <c r="BH403" s="4600"/>
      <c r="BI403" s="4602" t="str">
        <f>IF($AE403=0,"　",VLOOKUP($AE403,ﾚｰｻﾞOP,11,0))</f>
        <v>-</v>
      </c>
      <c r="BJ403" s="4600"/>
      <c r="BK403" s="4075" t="str">
        <f>IF($AE403=0,"　",VLOOKUP($AE403,ﾚｰｻﾞOP,57,0))</f>
        <v>-</v>
      </c>
      <c r="BL403" s="4093"/>
      <c r="BM403" s="4075" t="str">
        <f>IF($AE403=0,"　",VLOOKUP($AE403,ﾚｰｻﾞOP,58,0))</f>
        <v>-</v>
      </c>
      <c r="BN403" s="4093"/>
      <c r="BO403" s="4094" t="str">
        <f>IF($AE403=0,"　",VLOOKUP($AE403,ﾚｰｻﾞOP,59,0))</f>
        <v>-</v>
      </c>
      <c r="BP403" s="4093"/>
      <c r="BQ403" s="4602" t="str">
        <f>IF($AE403=0,"　",VLOOKUP($AE403,ﾚｰｻﾞOP,12,0))</f>
        <v>-</v>
      </c>
      <c r="BR403" s="4598"/>
      <c r="BS403" s="4602" t="str">
        <f>IF($AE403=0,"　",VLOOKUP($AE403,ﾚｰｻﾞOP,13,0))</f>
        <v>-</v>
      </c>
      <c r="BT403" s="4598"/>
      <c r="BU403" s="4602" t="str">
        <f>IF($AE403=0,"　",VLOOKUP($AE403,ﾚｰｻﾞOP,14,0))</f>
        <v>-</v>
      </c>
      <c r="BV403" s="4598"/>
      <c r="BW403" s="4602" t="str">
        <f>IF($AE403=0,"　",VLOOKUP($AE403,ﾚｰｻﾞOP,15,0))</f>
        <v>-</v>
      </c>
      <c r="BX403" s="4600"/>
      <c r="BY403" s="4602" t="str">
        <f>IF($AE403=0,"　",VLOOKUP($AE403,ﾚｰｻﾞOP,16,0))</f>
        <v>-</v>
      </c>
      <c r="BZ403" s="4598"/>
      <c r="CA403" s="4602" t="str">
        <f>IF($AE403=0,"　",VLOOKUP($AE403,ﾚｰｻﾞOP,17,0))</f>
        <v>-</v>
      </c>
      <c r="CB403" s="4600"/>
      <c r="CC403" s="4602" t="str">
        <f>IF($AE403=0,"　",VLOOKUP($AE403,ﾚｰｻﾞOP,18,0))</f>
        <v>-</v>
      </c>
      <c r="CD403" s="4600"/>
      <c r="CE403" s="2850" t="str">
        <f t="shared" si="795"/>
        <v>-</v>
      </c>
      <c r="CF403" s="2846"/>
      <c r="CG403" s="2855" t="str">
        <f t="shared" si="796"/>
        <v>-</v>
      </c>
      <c r="CH403" s="2851"/>
      <c r="CI403" s="2850" t="str">
        <f t="shared" si="807"/>
        <v>-</v>
      </c>
      <c r="CJ403" s="2846"/>
      <c r="CK403" s="2850" t="str">
        <f t="shared" si="808"/>
        <v>-</v>
      </c>
      <c r="CL403" s="2851"/>
      <c r="CM403" s="2850" t="str">
        <f t="shared" si="797"/>
        <v>-</v>
      </c>
      <c r="CN403" s="2851"/>
      <c r="CO403" s="2855" t="str">
        <f t="shared" si="809"/>
        <v>-</v>
      </c>
      <c r="CP403" s="2851"/>
      <c r="CQ403" s="2855" t="str">
        <f t="shared" si="810"/>
        <v>-</v>
      </c>
      <c r="CR403" s="2851"/>
      <c r="CS403" s="2850" t="str">
        <f t="shared" si="798"/>
        <v>-</v>
      </c>
      <c r="CT403" s="2851"/>
      <c r="CU403" s="2855"/>
      <c r="CV403" s="2851"/>
      <c r="CW403" s="2850" t="str">
        <f t="shared" si="799"/>
        <v>-</v>
      </c>
      <c r="CX403" s="2851"/>
      <c r="CY403" s="2855" t="str">
        <f t="shared" si="811"/>
        <v>-</v>
      </c>
      <c r="CZ403" s="2851"/>
      <c r="DA403" s="2850" t="str">
        <f t="shared" si="800"/>
        <v>-</v>
      </c>
      <c r="DB403" s="2846"/>
      <c r="DC403" s="2855" t="str">
        <f t="shared" si="812"/>
        <v>-</v>
      </c>
      <c r="DD403" s="2851"/>
      <c r="DE403" s="2856">
        <f t="shared" si="819"/>
        <v>0</v>
      </c>
      <c r="DF403" s="2857"/>
      <c r="DG403" s="818">
        <f t="shared" si="785"/>
        <v>0</v>
      </c>
      <c r="DH403" s="2858"/>
      <c r="DI403" s="2850">
        <f t="shared" si="820"/>
        <v>0</v>
      </c>
      <c r="DJ403" s="2857"/>
      <c r="DK403" s="2856">
        <f>IF(AU403=2,1,0)</f>
        <v>0</v>
      </c>
      <c r="DL403" s="2857"/>
      <c r="DM403" s="2856">
        <f t="shared" si="818"/>
        <v>0</v>
      </c>
      <c r="DN403" s="2857"/>
      <c r="DO403" s="2855">
        <f t="shared" si="813"/>
        <v>0</v>
      </c>
      <c r="DP403" s="2858"/>
      <c r="DQ403" s="2855">
        <f t="shared" si="814"/>
        <v>0</v>
      </c>
      <c r="DR403" s="2857"/>
      <c r="DS403" s="2855">
        <f t="shared" si="815"/>
        <v>0</v>
      </c>
      <c r="DT403" s="2858"/>
      <c r="DU403" s="2855">
        <f t="shared" si="816"/>
        <v>0</v>
      </c>
      <c r="DV403" s="2857"/>
      <c r="DW403" s="4891">
        <f>IF(AN403=1,1,0)</f>
        <v>0</v>
      </c>
      <c r="DX403" s="4892"/>
      <c r="DY403" s="4668">
        <f t="shared" si="822"/>
        <v>0</v>
      </c>
      <c r="DZ403" s="4682"/>
      <c r="EA403" s="4668">
        <f>IF(AP403=1,1,0)</f>
        <v>0</v>
      </c>
      <c r="EB403" s="4682"/>
      <c r="EC403" s="820">
        <f>IF(AQ403=1,1,0)</f>
        <v>0</v>
      </c>
      <c r="ED403" s="4964"/>
      <c r="EE403" s="822">
        <f>IF(AV403=0,0,1)</f>
        <v>0</v>
      </c>
      <c r="EF403" s="4930"/>
      <c r="EG403" s="273"/>
      <c r="EH403" s="274"/>
      <c r="EI403" s="275"/>
      <c r="EJ403" s="276"/>
      <c r="EK403" s="275"/>
      <c r="EL403" s="277"/>
      <c r="EM403" s="829" t="str">
        <f t="shared" si="803"/>
        <v xml:space="preserve"> </v>
      </c>
      <c r="EN403" s="4892"/>
      <c r="EO403" s="4893">
        <f t="shared" si="817"/>
        <v>0</v>
      </c>
      <c r="EP403" s="4682"/>
      <c r="ER403" s="5132"/>
      <c r="ET403" s="2850">
        <v>45937</v>
      </c>
      <c r="EU403" s="2857">
        <v>4163302</v>
      </c>
      <c r="EV403" s="2850">
        <v>45937</v>
      </c>
      <c r="EW403" s="2857">
        <v>4163304</v>
      </c>
      <c r="EX403" s="2850"/>
      <c r="EY403" s="2851"/>
      <c r="EZ403" s="2850"/>
      <c r="FA403" s="2851"/>
      <c r="FB403" s="2850"/>
      <c r="FC403" s="2851"/>
      <c r="FD403" s="2850">
        <v>45889</v>
      </c>
      <c r="FE403" s="3300">
        <v>4163312</v>
      </c>
      <c r="FF403" s="2855"/>
      <c r="FG403" s="2851"/>
      <c r="FH403" s="2850">
        <v>45889</v>
      </c>
      <c r="FI403" s="2851">
        <v>4163313</v>
      </c>
      <c r="FJ403" s="154">
        <v>45937</v>
      </c>
      <c r="FK403" s="2857">
        <v>4163303</v>
      </c>
      <c r="FL403" s="155">
        <f t="shared" si="792"/>
        <v>1</v>
      </c>
      <c r="FM403" s="2846"/>
      <c r="FN403" s="2850"/>
      <c r="FO403" s="2851"/>
      <c r="FP403" s="2850"/>
      <c r="FQ403" s="2851"/>
      <c r="FS403" s="5133"/>
      <c r="FT403" s="5134"/>
    </row>
    <row r="404" spans="1:176" ht="18.600000000000001" customHeight="1">
      <c r="A404" s="228">
        <f t="shared" si="752"/>
        <v>394</v>
      </c>
      <c r="B404" s="343" t="str">
        <f t="shared" si="804"/>
        <v>4IE</v>
      </c>
      <c r="C404" s="4653">
        <v>45992</v>
      </c>
      <c r="D404" s="3528" t="s">
        <v>34</v>
      </c>
      <c r="E404" s="3529">
        <v>84510265</v>
      </c>
      <c r="F404" s="5135" t="s">
        <v>1504</v>
      </c>
      <c r="G404" s="5136"/>
      <c r="H404" s="3281" t="s">
        <v>631</v>
      </c>
      <c r="I404" s="4459" t="s">
        <v>61</v>
      </c>
      <c r="J404" s="5137" t="s">
        <v>1241</v>
      </c>
      <c r="K404" s="5107" t="s">
        <v>11</v>
      </c>
      <c r="L404" s="7933"/>
      <c r="M404" s="5138">
        <v>45966</v>
      </c>
      <c r="N404" s="5139">
        <v>45966</v>
      </c>
      <c r="O404" s="5140">
        <v>45967</v>
      </c>
      <c r="P404" s="5139">
        <v>45967</v>
      </c>
      <c r="Q404" s="5140">
        <v>45968</v>
      </c>
      <c r="R404" s="5139">
        <v>45969</v>
      </c>
      <c r="S404" s="5140">
        <v>45968</v>
      </c>
      <c r="T404" s="5139">
        <v>45969</v>
      </c>
      <c r="U404" s="5141">
        <v>45972</v>
      </c>
      <c r="V404" s="5139">
        <v>45973</v>
      </c>
      <c r="W404" s="5142">
        <v>45974</v>
      </c>
      <c r="X404" s="5143">
        <v>45974</v>
      </c>
      <c r="Y404" s="5144">
        <v>45979</v>
      </c>
      <c r="Z404" s="5144">
        <v>45979</v>
      </c>
      <c r="AA404" s="5145"/>
      <c r="AB404" s="5144"/>
      <c r="AC404" s="251" t="s">
        <v>633</v>
      </c>
      <c r="AD404" s="5146"/>
      <c r="AE404" s="5147">
        <v>3</v>
      </c>
      <c r="AF404" s="363" t="str">
        <f t="shared" si="805"/>
        <v>4IE</v>
      </c>
      <c r="AG404" s="5148"/>
      <c r="AH404" s="5148"/>
      <c r="AI404" s="5148"/>
      <c r="AJ404" s="5148"/>
      <c r="AK404" s="5148"/>
      <c r="AL404" s="5148"/>
      <c r="AM404" s="5148"/>
      <c r="AN404" s="5148">
        <v>1</v>
      </c>
      <c r="AO404" s="5148"/>
      <c r="AP404" s="5149">
        <v>1</v>
      </c>
      <c r="AQ404" s="5148">
        <v>1</v>
      </c>
      <c r="AR404" s="5148">
        <v>1</v>
      </c>
      <c r="AS404" s="5148"/>
      <c r="AT404" s="5148"/>
      <c r="AU404" s="2843">
        <f t="shared" si="806"/>
        <v>0</v>
      </c>
      <c r="AV404" s="4008">
        <f t="shared" si="821"/>
        <v>1</v>
      </c>
      <c r="AW404" s="4597">
        <v>45946</v>
      </c>
      <c r="AX404" s="4598">
        <v>4163341</v>
      </c>
      <c r="AY404" s="4602">
        <v>45946</v>
      </c>
      <c r="AZ404" s="4600">
        <v>4163342</v>
      </c>
      <c r="BA404" s="4602">
        <v>45946</v>
      </c>
      <c r="BB404" s="4600">
        <v>4163343</v>
      </c>
      <c r="BC404" s="4597">
        <v>45946</v>
      </c>
      <c r="BD404" s="4598">
        <v>4163344</v>
      </c>
      <c r="BE404" s="4599">
        <v>45916</v>
      </c>
      <c r="BF404" s="4600">
        <v>4163331</v>
      </c>
      <c r="BG404" s="4597">
        <v>45946</v>
      </c>
      <c r="BH404" s="4600">
        <v>4163346</v>
      </c>
      <c r="BI404" s="4668">
        <v>45937</v>
      </c>
      <c r="BJ404" s="4669">
        <v>4163340</v>
      </c>
      <c r="BK404" s="4075" t="str">
        <f>IF($AE404=0,"　",VLOOKUP($AE404,ﾚｰｻﾞOP,57,0))</f>
        <v>-</v>
      </c>
      <c r="BL404" s="4093"/>
      <c r="BM404" s="4075" t="str">
        <f>IF($AE404=0,"　",VLOOKUP($AE404,ﾚｰｻﾞOP,58,0))</f>
        <v>-</v>
      </c>
      <c r="BN404" s="4093"/>
      <c r="BO404" s="4094" t="str">
        <f>IF($AE404=0,"　",VLOOKUP($AE404,ﾚｰｻﾞOP,59,0))</f>
        <v>-</v>
      </c>
      <c r="BP404" s="4093"/>
      <c r="BQ404" s="4602" t="str">
        <f>IF($AE404=0,"　",VLOOKUP($AE404,ﾚｰｻﾞOP,12,0))</f>
        <v>-</v>
      </c>
      <c r="BR404" s="4598"/>
      <c r="BS404" s="4602" t="str">
        <f>IF($AE404=0,"　",VLOOKUP($AE404,ﾚｰｻﾞOP,13,0))</f>
        <v>-</v>
      </c>
      <c r="BT404" s="4598"/>
      <c r="BU404" s="4602" t="str">
        <f>IF($AE404=0,"　",VLOOKUP($AE404,ﾚｰｻﾞOP,14,0))</f>
        <v>-</v>
      </c>
      <c r="BV404" s="4598"/>
      <c r="BW404" s="4602" t="str">
        <f>IF($AE404=0,"　",VLOOKUP($AE404,ﾚｰｻﾞOP,15,0))</f>
        <v>-</v>
      </c>
      <c r="BX404" s="4600"/>
      <c r="BY404" s="4602" t="str">
        <f>IF($AE404=0,"　",VLOOKUP($AE404,ﾚｰｻﾞOP,16,0))</f>
        <v>-</v>
      </c>
      <c r="BZ404" s="4598"/>
      <c r="CA404" s="4602" t="str">
        <f>IF($AE404=0,"　",VLOOKUP($AE404,ﾚｰｻﾞOP,17,0))</f>
        <v>-</v>
      </c>
      <c r="CB404" s="4600"/>
      <c r="CC404" s="4602" t="str">
        <f>IF($AE404=0,"　",VLOOKUP($AE404,ﾚｰｻﾞOP,18,0))</f>
        <v>-</v>
      </c>
      <c r="CD404" s="4600"/>
      <c r="CE404" s="2850" t="str">
        <f t="shared" si="795"/>
        <v>-</v>
      </c>
      <c r="CF404" s="2846"/>
      <c r="CG404" s="2855" t="str">
        <f t="shared" si="796"/>
        <v>-</v>
      </c>
      <c r="CH404" s="2851"/>
      <c r="CI404" s="2850" t="str">
        <f t="shared" si="807"/>
        <v>-</v>
      </c>
      <c r="CJ404" s="2846"/>
      <c r="CK404" s="2850" t="str">
        <f t="shared" si="808"/>
        <v>-</v>
      </c>
      <c r="CL404" s="2851"/>
      <c r="CM404" s="2850" t="str">
        <f t="shared" si="797"/>
        <v>-</v>
      </c>
      <c r="CN404" s="2851"/>
      <c r="CO404" s="2855" t="str">
        <f t="shared" si="809"/>
        <v>-</v>
      </c>
      <c r="CP404" s="2851"/>
      <c r="CQ404" s="2855" t="str">
        <f t="shared" si="810"/>
        <v>-</v>
      </c>
      <c r="CR404" s="2851"/>
      <c r="CS404" s="2850" t="str">
        <f t="shared" si="798"/>
        <v>-</v>
      </c>
      <c r="CT404" s="2851"/>
      <c r="CU404" s="2855"/>
      <c r="CV404" s="2851"/>
      <c r="CW404" s="2850" t="str">
        <f t="shared" si="799"/>
        <v>-</v>
      </c>
      <c r="CX404" s="2851"/>
      <c r="CY404" s="2855" t="str">
        <f t="shared" si="811"/>
        <v>-</v>
      </c>
      <c r="CZ404" s="2851"/>
      <c r="DA404" s="2850" t="str">
        <f t="shared" si="800"/>
        <v>-</v>
      </c>
      <c r="DB404" s="2846"/>
      <c r="DC404" s="2855" t="str">
        <f t="shared" si="812"/>
        <v>-</v>
      </c>
      <c r="DD404" s="2851"/>
      <c r="DE404" s="2856">
        <f t="shared" si="819"/>
        <v>0</v>
      </c>
      <c r="DF404" s="2857"/>
      <c r="DG404" s="818">
        <f t="shared" si="785"/>
        <v>0</v>
      </c>
      <c r="DH404" s="2858"/>
      <c r="DI404" s="2850">
        <f t="shared" si="820"/>
        <v>0</v>
      </c>
      <c r="DJ404" s="2857"/>
      <c r="DK404" s="2856">
        <f>IF(AU404=2,1,0)</f>
        <v>0</v>
      </c>
      <c r="DL404" s="2857"/>
      <c r="DM404" s="2856">
        <f t="shared" si="818"/>
        <v>0</v>
      </c>
      <c r="DN404" s="2857"/>
      <c r="DO404" s="2855">
        <f t="shared" si="813"/>
        <v>0</v>
      </c>
      <c r="DP404" s="2858"/>
      <c r="DQ404" s="2855">
        <f t="shared" si="814"/>
        <v>0</v>
      </c>
      <c r="DR404" s="2857"/>
      <c r="DS404" s="2855">
        <f t="shared" si="815"/>
        <v>0</v>
      </c>
      <c r="DT404" s="2858"/>
      <c r="DU404" s="2855">
        <f t="shared" si="816"/>
        <v>0</v>
      </c>
      <c r="DV404" s="2857"/>
      <c r="DW404" s="4891">
        <v>45889</v>
      </c>
      <c r="DX404" s="2789">
        <v>4163306</v>
      </c>
      <c r="DY404" s="4668">
        <f t="shared" si="822"/>
        <v>0</v>
      </c>
      <c r="DZ404" s="4682"/>
      <c r="EA404" s="4668">
        <v>45916</v>
      </c>
      <c r="EB404" s="4682">
        <v>4163335</v>
      </c>
      <c r="EC404" s="820">
        <v>45951</v>
      </c>
      <c r="ED404" s="4472">
        <v>4263024</v>
      </c>
      <c r="EE404" s="822">
        <v>45926</v>
      </c>
      <c r="EF404" s="4930">
        <v>4063410</v>
      </c>
      <c r="EG404" s="273"/>
      <c r="EH404" s="274"/>
      <c r="EI404" s="275"/>
      <c r="EJ404" s="276"/>
      <c r="EK404" s="275"/>
      <c r="EL404" s="277"/>
      <c r="EM404" s="829" t="str">
        <f t="shared" si="803"/>
        <v xml:space="preserve"> </v>
      </c>
      <c r="EN404" s="4892"/>
      <c r="EO404" s="4893">
        <f t="shared" si="817"/>
        <v>0</v>
      </c>
      <c r="EP404" s="4682"/>
      <c r="ER404" s="5150"/>
      <c r="ET404" s="2850" t="str">
        <f>IF($AE404=0,"　",VLOOKUP($AE404,ﾚｰｻﾞOP,60,0))</f>
        <v>-</v>
      </c>
      <c r="EU404" s="2857"/>
      <c r="EV404" s="2850" t="str">
        <f>IF($AE404=0,"　",VLOOKUP($AE404,ﾚｰｻﾞOP,60,0))</f>
        <v>-</v>
      </c>
      <c r="EW404" s="2857"/>
      <c r="EX404" s="2850"/>
      <c r="EY404" s="2851"/>
      <c r="EZ404" s="2850"/>
      <c r="FA404" s="2851"/>
      <c r="FB404" s="2850"/>
      <c r="FC404" s="2851"/>
      <c r="FD404" s="2850"/>
      <c r="FE404" s="2851"/>
      <c r="FF404" s="2855"/>
      <c r="FG404" s="2851"/>
      <c r="FH404" s="2850"/>
      <c r="FI404" s="2851"/>
      <c r="FJ404" s="154" t="str">
        <f>IF($AE404=0,"　",VLOOKUP($AE404,ﾚｰｻﾞOP,67,0))</f>
        <v>-</v>
      </c>
      <c r="FK404" s="2857"/>
      <c r="FL404" s="155" t="str">
        <f t="shared" si="792"/>
        <v>-</v>
      </c>
      <c r="FM404" s="2846"/>
      <c r="FN404" s="2850"/>
      <c r="FO404" s="2851"/>
      <c r="FP404" s="2850"/>
      <c r="FQ404" s="2851"/>
      <c r="FS404" s="5151"/>
      <c r="FT404" s="5152"/>
    </row>
    <row r="405" spans="1:176" ht="18.600000000000001" customHeight="1">
      <c r="A405" s="228">
        <f t="shared" si="752"/>
        <v>395</v>
      </c>
      <c r="B405" s="343" t="str">
        <f t="shared" si="804"/>
        <v>4IE</v>
      </c>
      <c r="C405" s="4653">
        <v>45992</v>
      </c>
      <c r="D405" s="6489" t="s">
        <v>57</v>
      </c>
      <c r="E405" s="6490">
        <v>62510061</v>
      </c>
      <c r="F405" s="4346"/>
      <c r="G405" s="5153" t="s">
        <v>1529</v>
      </c>
      <c r="H405" s="3281" t="s">
        <v>630</v>
      </c>
      <c r="I405" s="4348" t="s">
        <v>614</v>
      </c>
      <c r="J405" s="4348" t="s">
        <v>1371</v>
      </c>
      <c r="K405" s="1789" t="s">
        <v>97</v>
      </c>
      <c r="L405" s="7934"/>
      <c r="M405" s="5154">
        <v>45967</v>
      </c>
      <c r="N405" s="5155">
        <v>45966</v>
      </c>
      <c r="O405" s="5156">
        <v>45968</v>
      </c>
      <c r="P405" s="5155">
        <v>45967</v>
      </c>
      <c r="Q405" s="5156">
        <v>45969</v>
      </c>
      <c r="R405" s="5155">
        <v>45968</v>
      </c>
      <c r="S405" s="5156">
        <v>45969</v>
      </c>
      <c r="T405" s="5155">
        <v>45969</v>
      </c>
      <c r="U405" s="5157">
        <v>45973</v>
      </c>
      <c r="V405" s="5155">
        <v>45972</v>
      </c>
      <c r="W405" s="5158">
        <v>45975</v>
      </c>
      <c r="X405" s="5159">
        <v>45974</v>
      </c>
      <c r="Y405" s="4955">
        <v>45980</v>
      </c>
      <c r="Z405" s="4956"/>
      <c r="AA405" s="4957">
        <v>45979</v>
      </c>
      <c r="AB405" s="4955">
        <v>45980</v>
      </c>
      <c r="AC405" s="5160"/>
      <c r="AD405" s="5161"/>
      <c r="AE405" s="5162">
        <v>1</v>
      </c>
      <c r="AF405" s="363" t="str">
        <f t="shared" si="805"/>
        <v>4IE</v>
      </c>
      <c r="AG405" s="5163"/>
      <c r="AH405" s="5163"/>
      <c r="AI405" s="5163">
        <v>1</v>
      </c>
      <c r="AJ405" s="5163"/>
      <c r="AK405" s="5163"/>
      <c r="AL405" s="5163"/>
      <c r="AM405" s="5163"/>
      <c r="AN405" s="5163">
        <v>1</v>
      </c>
      <c r="AO405" s="5163"/>
      <c r="AP405" s="5164">
        <v>1</v>
      </c>
      <c r="AQ405" s="5163">
        <v>1</v>
      </c>
      <c r="AR405" s="5163"/>
      <c r="AS405" s="5163"/>
      <c r="AT405" s="5163"/>
      <c r="AU405" s="2843">
        <f t="shared" si="806"/>
        <v>2</v>
      </c>
      <c r="AV405" s="4008">
        <f t="shared" si="821"/>
        <v>0</v>
      </c>
      <c r="AW405" s="4597">
        <v>45946</v>
      </c>
      <c r="AX405" s="4598">
        <v>4163341</v>
      </c>
      <c r="AY405" s="4602">
        <v>45946</v>
      </c>
      <c r="AZ405" s="4600">
        <v>4163342</v>
      </c>
      <c r="BA405" s="4599">
        <v>45946</v>
      </c>
      <c r="BB405" s="4600">
        <v>4163343</v>
      </c>
      <c r="BC405" s="4597">
        <v>45946</v>
      </c>
      <c r="BD405" s="4598">
        <v>4163344</v>
      </c>
      <c r="BE405" s="4599">
        <v>45916</v>
      </c>
      <c r="BF405" s="4600">
        <v>4163331</v>
      </c>
      <c r="BG405" s="4597">
        <v>45946</v>
      </c>
      <c r="BH405" s="4600">
        <v>4163346</v>
      </c>
      <c r="BI405" s="4668">
        <v>45937</v>
      </c>
      <c r="BJ405" s="4669">
        <v>4163340</v>
      </c>
      <c r="BK405" s="4075" t="s">
        <v>1</v>
      </c>
      <c r="BL405" s="4093"/>
      <c r="BM405" s="4075" t="s">
        <v>1</v>
      </c>
      <c r="BN405" s="4093"/>
      <c r="BO405" s="4094" t="s">
        <v>1</v>
      </c>
      <c r="BP405" s="4093"/>
      <c r="BQ405" s="4649" t="s">
        <v>1</v>
      </c>
      <c r="BR405" s="4650"/>
      <c r="BS405" s="4649" t="s">
        <v>1</v>
      </c>
      <c r="BT405" s="4650"/>
      <c r="BU405" s="4649" t="s">
        <v>1</v>
      </c>
      <c r="BV405" s="4650"/>
      <c r="BW405" s="4649" t="s">
        <v>1</v>
      </c>
      <c r="BX405" s="4651"/>
      <c r="BY405" s="4649" t="s">
        <v>1</v>
      </c>
      <c r="BZ405" s="4650"/>
      <c r="CA405" s="4649" t="s">
        <v>1</v>
      </c>
      <c r="CB405" s="4651"/>
      <c r="CC405" s="4649" t="s">
        <v>1</v>
      </c>
      <c r="CD405" s="4651"/>
      <c r="CE405" s="2850" t="str">
        <f t="shared" si="795"/>
        <v>-</v>
      </c>
      <c r="CF405" s="2846"/>
      <c r="CG405" s="2855" t="str">
        <f t="shared" si="796"/>
        <v>-</v>
      </c>
      <c r="CH405" s="2851"/>
      <c r="CI405" s="2850" t="str">
        <f t="shared" si="807"/>
        <v>-</v>
      </c>
      <c r="CJ405" s="2846"/>
      <c r="CK405" s="2850" t="str">
        <f t="shared" si="808"/>
        <v>-</v>
      </c>
      <c r="CL405" s="2851"/>
      <c r="CM405" s="2850" t="str">
        <f t="shared" si="797"/>
        <v>-</v>
      </c>
      <c r="CN405" s="2851"/>
      <c r="CO405" s="2855" t="str">
        <f t="shared" si="809"/>
        <v>-</v>
      </c>
      <c r="CP405" s="2851"/>
      <c r="CQ405" s="2855" t="str">
        <f t="shared" si="810"/>
        <v>-</v>
      </c>
      <c r="CR405" s="2851"/>
      <c r="CS405" s="2850" t="str">
        <f t="shared" si="798"/>
        <v>-</v>
      </c>
      <c r="CT405" s="2851"/>
      <c r="CU405" s="2855"/>
      <c r="CV405" s="2851"/>
      <c r="CW405" s="2850" t="str">
        <f t="shared" si="799"/>
        <v>-</v>
      </c>
      <c r="CX405" s="2851"/>
      <c r="CY405" s="2855" t="str">
        <f t="shared" si="811"/>
        <v>-</v>
      </c>
      <c r="CZ405" s="2851"/>
      <c r="DA405" s="2850" t="str">
        <f t="shared" si="800"/>
        <v>-</v>
      </c>
      <c r="DB405" s="2846"/>
      <c r="DC405" s="2855" t="str">
        <f t="shared" si="812"/>
        <v>-</v>
      </c>
      <c r="DD405" s="2851"/>
      <c r="DE405" s="2856">
        <f t="shared" si="819"/>
        <v>0</v>
      </c>
      <c r="DF405" s="2857"/>
      <c r="DG405" s="818">
        <f t="shared" si="785"/>
        <v>0</v>
      </c>
      <c r="DH405" s="2858"/>
      <c r="DI405" s="2850">
        <f t="shared" si="820"/>
        <v>0</v>
      </c>
      <c r="DJ405" s="2857"/>
      <c r="DK405" s="2856">
        <v>45889</v>
      </c>
      <c r="DL405" s="2857">
        <v>4163307</v>
      </c>
      <c r="DM405" s="2856">
        <f t="shared" si="818"/>
        <v>0</v>
      </c>
      <c r="DN405" s="2857"/>
      <c r="DO405" s="2855">
        <f t="shared" si="813"/>
        <v>0</v>
      </c>
      <c r="DP405" s="2858"/>
      <c r="DQ405" s="2855">
        <f t="shared" si="814"/>
        <v>0</v>
      </c>
      <c r="DR405" s="2857"/>
      <c r="DS405" s="2855">
        <f t="shared" si="815"/>
        <v>0</v>
      </c>
      <c r="DT405" s="2858"/>
      <c r="DU405" s="2855">
        <f t="shared" si="816"/>
        <v>0</v>
      </c>
      <c r="DV405" s="2857"/>
      <c r="DW405" s="4891">
        <v>45889</v>
      </c>
      <c r="DX405" s="2789">
        <v>4163306</v>
      </c>
      <c r="DY405" s="4668">
        <f t="shared" si="822"/>
        <v>0</v>
      </c>
      <c r="DZ405" s="4682"/>
      <c r="EA405" s="4668">
        <v>45958</v>
      </c>
      <c r="EB405" s="4682">
        <v>4263050</v>
      </c>
      <c r="EC405" s="820">
        <v>45951</v>
      </c>
      <c r="ED405" s="4472">
        <v>4263024</v>
      </c>
      <c r="EE405" s="822">
        <f>IF(AV405=0,0,1)</f>
        <v>0</v>
      </c>
      <c r="EF405" s="4930"/>
      <c r="EG405" s="273"/>
      <c r="EH405" s="274"/>
      <c r="EI405" s="275"/>
      <c r="EJ405" s="276"/>
      <c r="EK405" s="275"/>
      <c r="EL405" s="277"/>
      <c r="EM405" s="829" t="str">
        <f t="shared" si="803"/>
        <v xml:space="preserve"> </v>
      </c>
      <c r="EN405" s="4892"/>
      <c r="EO405" s="4893">
        <f t="shared" si="817"/>
        <v>0</v>
      </c>
      <c r="EP405" s="4682"/>
      <c r="ER405" s="5165"/>
      <c r="ET405" s="2850" t="str">
        <f>IF($AE405=0,"　",VLOOKUP($AE405,ﾚｰｻﾞOP,60,0))</f>
        <v>-</v>
      </c>
      <c r="EU405" s="2857"/>
      <c r="EV405" s="2850" t="str">
        <f>IF($AE405=0,"　",VLOOKUP($AE405,ﾚｰｻﾞOP,60,0))</f>
        <v>-</v>
      </c>
      <c r="EW405" s="2857"/>
      <c r="EX405" s="2850"/>
      <c r="EY405" s="2851"/>
      <c r="EZ405" s="2850"/>
      <c r="FA405" s="2851"/>
      <c r="FB405" s="2850"/>
      <c r="FC405" s="2851"/>
      <c r="FD405" s="2850"/>
      <c r="FE405" s="2851"/>
      <c r="FF405" s="2855"/>
      <c r="FG405" s="2851"/>
      <c r="FH405" s="2850"/>
      <c r="FI405" s="2851"/>
      <c r="FJ405" s="154" t="str">
        <f>IF($AE405=0,"　",VLOOKUP($AE405,ﾚｰｻﾞOP,67,0))</f>
        <v>-</v>
      </c>
      <c r="FK405" s="2857"/>
      <c r="FL405" s="155" t="str">
        <f t="shared" si="792"/>
        <v>-</v>
      </c>
      <c r="FM405" s="2846"/>
      <c r="FN405" s="2850"/>
      <c r="FO405" s="2851"/>
      <c r="FP405" s="2850"/>
      <c r="FQ405" s="2851"/>
      <c r="FS405" s="5166"/>
      <c r="FT405" s="5167"/>
    </row>
    <row r="406" spans="1:176" ht="18.600000000000001" customHeight="1">
      <c r="A406" s="228">
        <f t="shared" si="752"/>
        <v>396</v>
      </c>
      <c r="B406" s="343" t="str">
        <f t="shared" si="804"/>
        <v>4IE</v>
      </c>
      <c r="C406" s="4653">
        <v>45992</v>
      </c>
      <c r="D406" s="3528" t="s">
        <v>62</v>
      </c>
      <c r="E406" s="3529" t="s">
        <v>1247</v>
      </c>
      <c r="F406" s="5168" t="s">
        <v>1348</v>
      </c>
      <c r="G406" s="5169"/>
      <c r="H406" s="3281" t="s">
        <v>631</v>
      </c>
      <c r="I406" s="4459" t="s">
        <v>61</v>
      </c>
      <c r="J406" s="5170" t="s">
        <v>1418</v>
      </c>
      <c r="K406" s="5107" t="s">
        <v>11</v>
      </c>
      <c r="L406" s="7935"/>
      <c r="M406" s="5154">
        <v>45967</v>
      </c>
      <c r="N406" s="5155">
        <v>45967</v>
      </c>
      <c r="O406" s="5156">
        <v>45968</v>
      </c>
      <c r="P406" s="5155">
        <v>45968</v>
      </c>
      <c r="Q406" s="5156">
        <v>45969</v>
      </c>
      <c r="R406" s="5155">
        <v>45969</v>
      </c>
      <c r="S406" s="5156">
        <v>45969</v>
      </c>
      <c r="T406" s="5155">
        <v>45969</v>
      </c>
      <c r="U406" s="5157">
        <v>45973</v>
      </c>
      <c r="V406" s="5155">
        <v>45974</v>
      </c>
      <c r="W406" s="5158">
        <v>45975</v>
      </c>
      <c r="X406" s="5159">
        <v>45976</v>
      </c>
      <c r="Y406" s="5171">
        <v>45980</v>
      </c>
      <c r="Z406" s="5171">
        <v>45980</v>
      </c>
      <c r="AA406" s="5172"/>
      <c r="AB406" s="5171"/>
      <c r="AC406" s="251" t="s">
        <v>633</v>
      </c>
      <c r="AD406" s="5173"/>
      <c r="AE406" s="5174">
        <v>2</v>
      </c>
      <c r="AF406" s="363" t="str">
        <f t="shared" si="805"/>
        <v>4IE</v>
      </c>
      <c r="AG406" s="5175"/>
      <c r="AH406" s="5175"/>
      <c r="AI406" s="5175">
        <v>1</v>
      </c>
      <c r="AJ406" s="5175"/>
      <c r="AK406" s="5175"/>
      <c r="AL406" s="5175"/>
      <c r="AM406" s="5175"/>
      <c r="AN406" s="5175">
        <v>1</v>
      </c>
      <c r="AO406" s="5175"/>
      <c r="AP406" s="5176">
        <v>1</v>
      </c>
      <c r="AQ406" s="5175">
        <v>1</v>
      </c>
      <c r="AR406" s="5175">
        <v>1</v>
      </c>
      <c r="AS406" s="5175"/>
      <c r="AT406" s="5175"/>
      <c r="AU406" s="2843">
        <f t="shared" si="806"/>
        <v>2</v>
      </c>
      <c r="AV406" s="4008">
        <f t="shared" si="821"/>
        <v>1</v>
      </c>
      <c r="AW406" s="4597">
        <v>45946</v>
      </c>
      <c r="AX406" s="4598">
        <v>4163341</v>
      </c>
      <c r="AY406" s="4599">
        <v>45946</v>
      </c>
      <c r="AZ406" s="4600">
        <v>4163342</v>
      </c>
      <c r="BA406" s="4599">
        <v>45946</v>
      </c>
      <c r="BB406" s="4600">
        <v>4163343</v>
      </c>
      <c r="BC406" s="4597">
        <v>45946</v>
      </c>
      <c r="BD406" s="4598">
        <v>4163344</v>
      </c>
      <c r="BE406" s="4599">
        <v>45916</v>
      </c>
      <c r="BF406" s="4600">
        <v>4163331</v>
      </c>
      <c r="BG406" s="4597">
        <v>45946</v>
      </c>
      <c r="BH406" s="4600">
        <v>4163346</v>
      </c>
      <c r="BI406" s="4668">
        <v>45937</v>
      </c>
      <c r="BJ406" s="4669">
        <v>4163340</v>
      </c>
      <c r="BK406" s="4075" t="str">
        <f>IF($AE406=0,"　",VLOOKUP($AE406,ﾚｰｻﾞOP,57,0))</f>
        <v>-</v>
      </c>
      <c r="BL406" s="4093"/>
      <c r="BM406" s="4075" t="str">
        <f>IF($AE406=0,"　",VLOOKUP($AE406,ﾚｰｻﾞOP,58,0))</f>
        <v>-</v>
      </c>
      <c r="BN406" s="4093"/>
      <c r="BO406" s="4094" t="str">
        <f t="shared" ref="BO406:BO416" si="823">IF($AE406=0,"　",VLOOKUP($AE406,ﾚｰｻﾞOP,59,0))</f>
        <v>-</v>
      </c>
      <c r="BP406" s="4093"/>
      <c r="BQ406" s="4602" t="str">
        <f>IF($AE406=0,"　",VLOOKUP($AE406,ﾚｰｻﾞOP,12,0))</f>
        <v>-</v>
      </c>
      <c r="BR406" s="4598"/>
      <c r="BS406" s="4602" t="str">
        <f>IF($AE406=0,"　",VLOOKUP($AE406,ﾚｰｻﾞOP,13,0))</f>
        <v>-</v>
      </c>
      <c r="BT406" s="4598"/>
      <c r="BU406" s="4602" t="str">
        <f>IF($AE406=0,"　",VLOOKUP($AE406,ﾚｰｻﾞOP,14,0))</f>
        <v>-</v>
      </c>
      <c r="BV406" s="4598"/>
      <c r="BW406" s="4602" t="str">
        <f>IF($AE406=0,"　",VLOOKUP($AE406,ﾚｰｻﾞOP,15,0))</f>
        <v>-</v>
      </c>
      <c r="BX406" s="4600"/>
      <c r="BY406" s="4602" t="str">
        <f>IF($AE406=0,"　",VLOOKUP($AE406,ﾚｰｻﾞOP,16,0))</f>
        <v>-</v>
      </c>
      <c r="BZ406" s="4598"/>
      <c r="CA406" s="4602" t="str">
        <f>IF($AE406=0,"　",VLOOKUP($AE406,ﾚｰｻﾞOP,17,0))</f>
        <v>-</v>
      </c>
      <c r="CB406" s="4600"/>
      <c r="CC406" s="4602" t="str">
        <f>IF($AE406=0,"　",VLOOKUP($AE406,ﾚｰｻﾞOP,18,0))</f>
        <v>-</v>
      </c>
      <c r="CD406" s="4600"/>
      <c r="CE406" s="2850" t="str">
        <f t="shared" si="795"/>
        <v>-</v>
      </c>
      <c r="CF406" s="2846"/>
      <c r="CG406" s="2855" t="str">
        <f t="shared" si="796"/>
        <v>-</v>
      </c>
      <c r="CH406" s="2851"/>
      <c r="CI406" s="2850" t="str">
        <f t="shared" si="807"/>
        <v>-</v>
      </c>
      <c r="CJ406" s="2846"/>
      <c r="CK406" s="2850" t="str">
        <f t="shared" si="808"/>
        <v>-</v>
      </c>
      <c r="CL406" s="2851"/>
      <c r="CM406" s="2850" t="str">
        <f t="shared" si="797"/>
        <v>-</v>
      </c>
      <c r="CN406" s="2851"/>
      <c r="CO406" s="2855" t="str">
        <f t="shared" si="809"/>
        <v>-</v>
      </c>
      <c r="CP406" s="2851"/>
      <c r="CQ406" s="2855" t="str">
        <f t="shared" si="810"/>
        <v>-</v>
      </c>
      <c r="CR406" s="2851"/>
      <c r="CS406" s="2850" t="str">
        <f t="shared" si="798"/>
        <v>-</v>
      </c>
      <c r="CT406" s="2851"/>
      <c r="CU406" s="2855"/>
      <c r="CV406" s="2851"/>
      <c r="CW406" s="2850" t="str">
        <f t="shared" si="799"/>
        <v>-</v>
      </c>
      <c r="CX406" s="2851"/>
      <c r="CY406" s="2855" t="str">
        <f t="shared" si="811"/>
        <v>-</v>
      </c>
      <c r="CZ406" s="2851"/>
      <c r="DA406" s="2850" t="str">
        <f t="shared" si="800"/>
        <v>-</v>
      </c>
      <c r="DB406" s="2846"/>
      <c r="DC406" s="2855" t="str">
        <f t="shared" si="812"/>
        <v>-</v>
      </c>
      <c r="DD406" s="2851"/>
      <c r="DE406" s="2856">
        <f t="shared" si="819"/>
        <v>0</v>
      </c>
      <c r="DF406" s="2857"/>
      <c r="DG406" s="818">
        <f t="shared" si="785"/>
        <v>0</v>
      </c>
      <c r="DH406" s="2858"/>
      <c r="DI406" s="2850">
        <f t="shared" si="820"/>
        <v>0</v>
      </c>
      <c r="DJ406" s="2857"/>
      <c r="DK406" s="2856">
        <v>45889</v>
      </c>
      <c r="DL406" s="2857">
        <v>4163307</v>
      </c>
      <c r="DM406" s="2856">
        <f t="shared" si="818"/>
        <v>0</v>
      </c>
      <c r="DN406" s="2857"/>
      <c r="DO406" s="2855">
        <f t="shared" si="813"/>
        <v>0</v>
      </c>
      <c r="DP406" s="2858"/>
      <c r="DQ406" s="2855">
        <f t="shared" si="814"/>
        <v>0</v>
      </c>
      <c r="DR406" s="2857"/>
      <c r="DS406" s="2855">
        <f t="shared" si="815"/>
        <v>0</v>
      </c>
      <c r="DT406" s="2858"/>
      <c r="DU406" s="2855">
        <f t="shared" si="816"/>
        <v>0</v>
      </c>
      <c r="DV406" s="2857"/>
      <c r="DW406" s="4891">
        <v>45889</v>
      </c>
      <c r="DX406" s="2789">
        <v>4163306</v>
      </c>
      <c r="DY406" s="4668">
        <f t="shared" si="822"/>
        <v>0</v>
      </c>
      <c r="DZ406" s="4682"/>
      <c r="EA406" s="4668">
        <v>45958</v>
      </c>
      <c r="EB406" s="4682">
        <v>4263050</v>
      </c>
      <c r="EC406" s="820">
        <v>45951</v>
      </c>
      <c r="ED406" s="4472">
        <v>4263024</v>
      </c>
      <c r="EE406" s="822">
        <v>45926</v>
      </c>
      <c r="EF406" s="4930">
        <v>4063410</v>
      </c>
      <c r="EG406" s="273"/>
      <c r="EH406" s="274"/>
      <c r="EI406" s="275"/>
      <c r="EJ406" s="276"/>
      <c r="EK406" s="275"/>
      <c r="EL406" s="277"/>
      <c r="EM406" s="829" t="str">
        <f t="shared" si="803"/>
        <v xml:space="preserve"> </v>
      </c>
      <c r="EN406" s="4892"/>
      <c r="EO406" s="4893">
        <f t="shared" si="817"/>
        <v>0</v>
      </c>
      <c r="EP406" s="4682"/>
      <c r="ER406" s="5177"/>
      <c r="ET406" s="2850" t="str">
        <f>IF($AE406=0,"　",VLOOKUP($AE406,ﾚｰｻﾞOP,60,0))</f>
        <v>-</v>
      </c>
      <c r="EU406" s="2857"/>
      <c r="EV406" s="2850" t="str">
        <f>IF($AE406=0,"　",VLOOKUP($AE406,ﾚｰｻﾞOP,60,0))</f>
        <v>-</v>
      </c>
      <c r="EW406" s="2857"/>
      <c r="EX406" s="2850"/>
      <c r="EY406" s="2851"/>
      <c r="EZ406" s="2850"/>
      <c r="FA406" s="2851"/>
      <c r="FB406" s="2850"/>
      <c r="FC406" s="2851"/>
      <c r="FD406" s="2850"/>
      <c r="FE406" s="2851"/>
      <c r="FF406" s="2855"/>
      <c r="FG406" s="2851"/>
      <c r="FH406" s="2850"/>
      <c r="FI406" s="2851"/>
      <c r="FJ406" s="154" t="str">
        <f>IF($AE406=0,"　",VLOOKUP($AE406,ﾚｰｻﾞOP,67,0))</f>
        <v>-</v>
      </c>
      <c r="FK406" s="2857"/>
      <c r="FL406" s="155" t="str">
        <f t="shared" si="792"/>
        <v>-</v>
      </c>
      <c r="FM406" s="2846"/>
      <c r="FN406" s="2850"/>
      <c r="FO406" s="2851"/>
      <c r="FP406" s="2850"/>
      <c r="FQ406" s="2851"/>
      <c r="FS406" s="5166"/>
      <c r="FT406" s="5167"/>
    </row>
    <row r="407" spans="1:176" ht="18.600000000000001" customHeight="1">
      <c r="A407" s="228">
        <f t="shared" si="752"/>
        <v>397</v>
      </c>
      <c r="B407" s="343" t="str">
        <f t="shared" si="804"/>
        <v>4IE</v>
      </c>
      <c r="C407" s="4653">
        <v>45992</v>
      </c>
      <c r="D407" s="4098" t="s">
        <v>1024</v>
      </c>
      <c r="E407" s="4099" t="s">
        <v>1226</v>
      </c>
      <c r="F407" s="5178" t="s">
        <v>1341</v>
      </c>
      <c r="G407" s="5179"/>
      <c r="H407" s="3281" t="s">
        <v>630</v>
      </c>
      <c r="I407" s="4459" t="s">
        <v>64</v>
      </c>
      <c r="J407" s="5049" t="s">
        <v>20</v>
      </c>
      <c r="K407" s="5107" t="s">
        <v>11</v>
      </c>
      <c r="L407" s="7936"/>
      <c r="M407" s="5180">
        <v>45968</v>
      </c>
      <c r="N407" s="5181"/>
      <c r="O407" s="5182">
        <v>45969</v>
      </c>
      <c r="P407" s="5181">
        <v>45975</v>
      </c>
      <c r="Q407" s="5182">
        <v>45972</v>
      </c>
      <c r="R407" s="5181">
        <v>45972</v>
      </c>
      <c r="S407" s="5182">
        <v>45972</v>
      </c>
      <c r="T407" s="5181">
        <v>45972</v>
      </c>
      <c r="U407" s="5183">
        <v>45974</v>
      </c>
      <c r="V407" s="5181">
        <v>45976</v>
      </c>
      <c r="W407" s="5184">
        <v>45976</v>
      </c>
      <c r="X407" s="5185">
        <v>45979</v>
      </c>
      <c r="Y407" s="5186">
        <v>45981</v>
      </c>
      <c r="Z407" s="5186">
        <v>45981</v>
      </c>
      <c r="AA407" s="5187"/>
      <c r="AB407" s="5186"/>
      <c r="AC407" s="5188"/>
      <c r="AD407" s="5189"/>
      <c r="AE407" s="4156">
        <v>25</v>
      </c>
      <c r="AF407" s="363" t="str">
        <f t="shared" si="805"/>
        <v>4IE</v>
      </c>
      <c r="AG407" s="5190"/>
      <c r="AH407" s="5190"/>
      <c r="AI407" s="5190"/>
      <c r="AJ407" s="5190"/>
      <c r="AK407" s="5190"/>
      <c r="AL407" s="5190"/>
      <c r="AM407" s="5190"/>
      <c r="AN407" s="5190"/>
      <c r="AO407" s="5190"/>
      <c r="AP407" s="5191"/>
      <c r="AQ407" s="5190"/>
      <c r="AR407" s="5190"/>
      <c r="AS407" s="5190"/>
      <c r="AT407" s="5190"/>
      <c r="AU407" s="2843">
        <f t="shared" si="806"/>
        <v>0</v>
      </c>
      <c r="AV407" s="4008">
        <f t="shared" si="821"/>
        <v>0</v>
      </c>
      <c r="AW407" s="4597" t="str">
        <f>IF($AE407=0,"　",VLOOKUP($AE407,ﾚｰｻﾞOP,5,0))</f>
        <v>-</v>
      </c>
      <c r="AX407" s="4598"/>
      <c r="AY407" s="4602" t="str">
        <f>IF($AE407=0,"　",VLOOKUP($AE407,ﾚｰｻﾞOP,6,0))</f>
        <v>-</v>
      </c>
      <c r="AZ407" s="4600"/>
      <c r="BA407" s="4602" t="str">
        <f>IF($AE407=0,"　",VLOOKUP($AE407,ﾚｰｻﾞOP,7,0))</f>
        <v>-</v>
      </c>
      <c r="BB407" s="4600"/>
      <c r="BC407" s="4597" t="str">
        <f>IF($AE407=0,"　",VLOOKUP($AE407,ﾚｰｻﾞOP,8,0))</f>
        <v>-</v>
      </c>
      <c r="BD407" s="4598"/>
      <c r="BE407" s="4599" t="str">
        <f>IF($AE407=0,"　",VLOOKUP($AE407,ﾚｰｻﾞOP,9,0))</f>
        <v>-</v>
      </c>
      <c r="BF407" s="4600"/>
      <c r="BG407" s="4597" t="str">
        <f>IF($AE407=0,"　",VLOOKUP($AE407,ﾚｰｻﾞOP,10,0))</f>
        <v>-</v>
      </c>
      <c r="BH407" s="4600"/>
      <c r="BI407" s="4602" t="str">
        <f>IF($AE407=0,"　",VLOOKUP($AE407,ﾚｰｻﾞOP,11,0))</f>
        <v>-</v>
      </c>
      <c r="BJ407" s="4600"/>
      <c r="BK407" s="4075" t="str">
        <f>IF($AE407=0,"　",VLOOKUP($AE407,ﾚｰｻﾞOP,57,0))</f>
        <v>-</v>
      </c>
      <c r="BL407" s="4093"/>
      <c r="BM407" s="4075" t="str">
        <f>IF($AE407=0,"　",VLOOKUP($AE407,ﾚｰｻﾞOP,58,0))</f>
        <v>-</v>
      </c>
      <c r="BN407" s="4093"/>
      <c r="BO407" s="4094" t="str">
        <f t="shared" si="823"/>
        <v>-</v>
      </c>
      <c r="BP407" s="4093"/>
      <c r="BQ407" s="4602" t="str">
        <f>IF($AE407=0,"　",VLOOKUP($AE407,ﾚｰｻﾞOP,12,0))</f>
        <v>-</v>
      </c>
      <c r="BR407" s="4598"/>
      <c r="BS407" s="4602" t="str">
        <f>IF($AE407=0,"　",VLOOKUP($AE407,ﾚｰｻﾞOP,13,0))</f>
        <v>-</v>
      </c>
      <c r="BT407" s="4598"/>
      <c r="BU407" s="4602" t="str">
        <f>IF($AE407=0,"　",VLOOKUP($AE407,ﾚｰｻﾞOP,14,0))</f>
        <v>-</v>
      </c>
      <c r="BV407" s="4598"/>
      <c r="BW407" s="4602" t="str">
        <f>IF($AE407=0,"　",VLOOKUP($AE407,ﾚｰｻﾞOP,15,0))</f>
        <v>-</v>
      </c>
      <c r="BX407" s="4600"/>
      <c r="BY407" s="4602" t="str">
        <f>IF($AE407=0,"　",VLOOKUP($AE407,ﾚｰｻﾞOP,16,0))</f>
        <v>-</v>
      </c>
      <c r="BZ407" s="4598"/>
      <c r="CA407" s="4602" t="str">
        <f>IF($AE407=0,"　",VLOOKUP($AE407,ﾚｰｻﾞOP,17,0))</f>
        <v>-</v>
      </c>
      <c r="CB407" s="4600"/>
      <c r="CC407" s="4602" t="str">
        <f>IF($AE407=0,"　",VLOOKUP($AE407,ﾚｰｻﾞOP,18,0))</f>
        <v>-</v>
      </c>
      <c r="CD407" s="4600"/>
      <c r="CE407" s="2850" t="str">
        <f t="shared" si="795"/>
        <v>-</v>
      </c>
      <c r="CF407" s="2846"/>
      <c r="CG407" s="2855" t="str">
        <f t="shared" si="796"/>
        <v>-</v>
      </c>
      <c r="CH407" s="2851"/>
      <c r="CI407" s="2850" t="str">
        <f t="shared" si="807"/>
        <v>-</v>
      </c>
      <c r="CJ407" s="2846"/>
      <c r="CK407" s="2850" t="str">
        <f t="shared" si="808"/>
        <v>-</v>
      </c>
      <c r="CL407" s="2851"/>
      <c r="CM407" s="2850" t="str">
        <f t="shared" si="797"/>
        <v>-</v>
      </c>
      <c r="CN407" s="2851"/>
      <c r="CO407" s="2855" t="str">
        <f t="shared" si="809"/>
        <v>-</v>
      </c>
      <c r="CP407" s="2851"/>
      <c r="CQ407" s="2855" t="str">
        <f t="shared" si="810"/>
        <v>-</v>
      </c>
      <c r="CR407" s="2851"/>
      <c r="CS407" s="2850" t="str">
        <f t="shared" si="798"/>
        <v>-</v>
      </c>
      <c r="CT407" s="2851"/>
      <c r="CU407" s="2855"/>
      <c r="CV407" s="2851"/>
      <c r="CW407" s="2850" t="str">
        <f t="shared" si="799"/>
        <v>-</v>
      </c>
      <c r="CX407" s="2851"/>
      <c r="CY407" s="2855" t="str">
        <f t="shared" si="811"/>
        <v>-</v>
      </c>
      <c r="CZ407" s="2851"/>
      <c r="DA407" s="2850" t="str">
        <f t="shared" si="800"/>
        <v>-</v>
      </c>
      <c r="DB407" s="2846"/>
      <c r="DC407" s="2855" t="str">
        <f t="shared" si="812"/>
        <v>-</v>
      </c>
      <c r="DD407" s="2851"/>
      <c r="DE407" s="2856">
        <f t="shared" si="819"/>
        <v>0</v>
      </c>
      <c r="DF407" s="2857"/>
      <c r="DG407" s="818">
        <f t="shared" si="785"/>
        <v>0</v>
      </c>
      <c r="DH407" s="2858"/>
      <c r="DI407" s="2850">
        <f t="shared" si="820"/>
        <v>0</v>
      </c>
      <c r="DJ407" s="2857"/>
      <c r="DK407" s="2856">
        <f>IF(AU407=2,1,0)</f>
        <v>0</v>
      </c>
      <c r="DL407" s="2857"/>
      <c r="DM407" s="2856">
        <f t="shared" si="818"/>
        <v>0</v>
      </c>
      <c r="DN407" s="2857"/>
      <c r="DO407" s="2855">
        <f t="shared" si="813"/>
        <v>0</v>
      </c>
      <c r="DP407" s="2858"/>
      <c r="DQ407" s="2855">
        <f t="shared" si="814"/>
        <v>0</v>
      </c>
      <c r="DR407" s="2857"/>
      <c r="DS407" s="2855">
        <f t="shared" si="815"/>
        <v>0</v>
      </c>
      <c r="DT407" s="2858"/>
      <c r="DU407" s="2855">
        <f t="shared" si="816"/>
        <v>0</v>
      </c>
      <c r="DV407" s="2857"/>
      <c r="DW407" s="4891">
        <f>IF(AN407=1,1,0)</f>
        <v>0</v>
      </c>
      <c r="DX407" s="4892"/>
      <c r="DY407" s="4668">
        <f t="shared" si="822"/>
        <v>0</v>
      </c>
      <c r="DZ407" s="4682"/>
      <c r="EA407" s="4668">
        <f>IF(AP407=1,1,0)</f>
        <v>0</v>
      </c>
      <c r="EB407" s="4682"/>
      <c r="EC407" s="820">
        <f>IF(AQ407=1,1,0)</f>
        <v>0</v>
      </c>
      <c r="ED407" s="4964"/>
      <c r="EE407" s="822">
        <f>IF(AV407=0,0,1)</f>
        <v>0</v>
      </c>
      <c r="EF407" s="4930"/>
      <c r="EG407" s="273"/>
      <c r="EH407" s="274"/>
      <c r="EI407" s="275"/>
      <c r="EJ407" s="276"/>
      <c r="EK407" s="275"/>
      <c r="EL407" s="277"/>
      <c r="EM407" s="829" t="str">
        <f t="shared" si="803"/>
        <v xml:space="preserve"> </v>
      </c>
      <c r="EN407" s="4892"/>
      <c r="EO407" s="4893">
        <f t="shared" si="817"/>
        <v>0</v>
      </c>
      <c r="EP407" s="4682"/>
      <c r="ER407" s="5192"/>
      <c r="ET407" s="2850">
        <v>45937</v>
      </c>
      <c r="EU407" s="2857">
        <v>4163302</v>
      </c>
      <c r="EV407" s="2850">
        <v>45937</v>
      </c>
      <c r="EW407" s="2857">
        <v>4163304</v>
      </c>
      <c r="EX407" s="2850"/>
      <c r="EY407" s="2851"/>
      <c r="EZ407" s="2850"/>
      <c r="FA407" s="2851"/>
      <c r="FB407" s="2850"/>
      <c r="FC407" s="2851"/>
      <c r="FD407" s="2850">
        <v>45889</v>
      </c>
      <c r="FE407" s="3300">
        <v>4163312</v>
      </c>
      <c r="FF407" s="2855"/>
      <c r="FG407" s="2851"/>
      <c r="FH407" s="2850">
        <v>45889</v>
      </c>
      <c r="FI407" s="2851">
        <v>4163313</v>
      </c>
      <c r="FJ407" s="154">
        <v>45937</v>
      </c>
      <c r="FK407" s="2857">
        <v>4163303</v>
      </c>
      <c r="FL407" s="155">
        <f t="shared" si="792"/>
        <v>1</v>
      </c>
      <c r="FM407" s="2846"/>
      <c r="FN407" s="2850"/>
      <c r="FO407" s="2851"/>
      <c r="FP407" s="2850"/>
      <c r="FQ407" s="2851"/>
      <c r="FS407" s="5193"/>
      <c r="FT407" s="5194"/>
    </row>
    <row r="408" spans="1:176" ht="18.600000000000001" customHeight="1">
      <c r="A408" s="228">
        <f t="shared" si="752"/>
        <v>398</v>
      </c>
      <c r="B408" s="343" t="str">
        <f t="shared" si="804"/>
        <v>4IE</v>
      </c>
      <c r="C408" s="4653">
        <v>45992</v>
      </c>
      <c r="D408" s="5195" t="s">
        <v>1024</v>
      </c>
      <c r="E408" s="5196" t="s">
        <v>1229</v>
      </c>
      <c r="F408" s="5197" t="s">
        <v>1349</v>
      </c>
      <c r="G408" s="5198"/>
      <c r="H408" s="3281" t="s">
        <v>630</v>
      </c>
      <c r="I408" s="4459" t="s">
        <v>64</v>
      </c>
      <c r="J408" s="5199" t="s">
        <v>20</v>
      </c>
      <c r="K408" s="5107" t="s">
        <v>11</v>
      </c>
      <c r="L408" s="7937"/>
      <c r="M408" s="5180">
        <v>45968</v>
      </c>
      <c r="N408" s="5181"/>
      <c r="O408" s="5182">
        <v>45969</v>
      </c>
      <c r="P408" s="5181">
        <v>45975</v>
      </c>
      <c r="Q408" s="5182">
        <v>45972</v>
      </c>
      <c r="R408" s="5181">
        <v>45972</v>
      </c>
      <c r="S408" s="5182">
        <v>45972</v>
      </c>
      <c r="T408" s="5181">
        <v>45972</v>
      </c>
      <c r="U408" s="5183">
        <v>45974</v>
      </c>
      <c r="V408" s="5181">
        <v>45979</v>
      </c>
      <c r="W408" s="5184">
        <v>45976</v>
      </c>
      <c r="X408" s="5200">
        <v>45980</v>
      </c>
      <c r="Y408" s="5201">
        <v>45982</v>
      </c>
      <c r="Z408" s="5201">
        <v>45982</v>
      </c>
      <c r="AA408" s="5202"/>
      <c r="AB408" s="5201"/>
      <c r="AC408" s="5203"/>
      <c r="AD408" s="5204"/>
      <c r="AE408" s="4156">
        <v>25</v>
      </c>
      <c r="AF408" s="363" t="str">
        <f t="shared" si="805"/>
        <v>4IE</v>
      </c>
      <c r="AG408" s="5205"/>
      <c r="AH408" s="5205"/>
      <c r="AI408" s="5205"/>
      <c r="AJ408" s="5205"/>
      <c r="AK408" s="5205"/>
      <c r="AL408" s="5205"/>
      <c r="AM408" s="5205"/>
      <c r="AN408" s="5205"/>
      <c r="AO408" s="5205"/>
      <c r="AP408" s="5206"/>
      <c r="AQ408" s="5205"/>
      <c r="AR408" s="5205"/>
      <c r="AS408" s="5205"/>
      <c r="AT408" s="5205"/>
      <c r="AU408" s="2843">
        <f t="shared" si="806"/>
        <v>0</v>
      </c>
      <c r="AV408" s="4008">
        <f t="shared" si="821"/>
        <v>0</v>
      </c>
      <c r="AW408" s="4597" t="str">
        <f>IF($AE408=0,"　",VLOOKUP($AE408,ﾚｰｻﾞOP,5,0))</f>
        <v>-</v>
      </c>
      <c r="AX408" s="4598"/>
      <c r="AY408" s="4602" t="str">
        <f>IF($AE408=0,"　",VLOOKUP($AE408,ﾚｰｻﾞOP,6,0))</f>
        <v>-</v>
      </c>
      <c r="AZ408" s="4600"/>
      <c r="BA408" s="4602" t="str">
        <f>IF($AE408=0,"　",VLOOKUP($AE408,ﾚｰｻﾞOP,7,0))</f>
        <v>-</v>
      </c>
      <c r="BB408" s="4600"/>
      <c r="BC408" s="4597" t="str">
        <f>IF($AE408=0,"　",VLOOKUP($AE408,ﾚｰｻﾞOP,8,0))</f>
        <v>-</v>
      </c>
      <c r="BD408" s="4598"/>
      <c r="BE408" s="4599" t="str">
        <f>IF($AE408=0,"　",VLOOKUP($AE408,ﾚｰｻﾞOP,9,0))</f>
        <v>-</v>
      </c>
      <c r="BF408" s="4600"/>
      <c r="BG408" s="4597" t="str">
        <f>IF($AE408=0,"　",VLOOKUP($AE408,ﾚｰｻﾞOP,10,0))</f>
        <v>-</v>
      </c>
      <c r="BH408" s="4600"/>
      <c r="BI408" s="4602" t="str">
        <f>IF($AE408=0,"　",VLOOKUP($AE408,ﾚｰｻﾞOP,11,0))</f>
        <v>-</v>
      </c>
      <c r="BJ408" s="4600"/>
      <c r="BK408" s="4075" t="str">
        <f>IF($AE408=0,"　",VLOOKUP($AE408,ﾚｰｻﾞOP,57,0))</f>
        <v>-</v>
      </c>
      <c r="BL408" s="4093"/>
      <c r="BM408" s="4075" t="str">
        <f>IF($AE408=0,"　",VLOOKUP($AE408,ﾚｰｻﾞOP,58,0))</f>
        <v>-</v>
      </c>
      <c r="BN408" s="4093"/>
      <c r="BO408" s="4094" t="str">
        <f t="shared" si="823"/>
        <v>-</v>
      </c>
      <c r="BP408" s="4093"/>
      <c r="BQ408" s="4602" t="str">
        <f>IF($AE408=0,"　",VLOOKUP($AE408,ﾚｰｻﾞOP,12,0))</f>
        <v>-</v>
      </c>
      <c r="BR408" s="4598"/>
      <c r="BS408" s="4602" t="str">
        <f>IF($AE408=0,"　",VLOOKUP($AE408,ﾚｰｻﾞOP,13,0))</f>
        <v>-</v>
      </c>
      <c r="BT408" s="4598"/>
      <c r="BU408" s="4602" t="str">
        <f>IF($AE408=0,"　",VLOOKUP($AE408,ﾚｰｻﾞOP,14,0))</f>
        <v>-</v>
      </c>
      <c r="BV408" s="4598"/>
      <c r="BW408" s="4602" t="str">
        <f>IF($AE408=0,"　",VLOOKUP($AE408,ﾚｰｻﾞOP,15,0))</f>
        <v>-</v>
      </c>
      <c r="BX408" s="4600"/>
      <c r="BY408" s="4602" t="str">
        <f>IF($AE408=0,"　",VLOOKUP($AE408,ﾚｰｻﾞOP,16,0))</f>
        <v>-</v>
      </c>
      <c r="BZ408" s="4598"/>
      <c r="CA408" s="4602" t="str">
        <f>IF($AE408=0,"　",VLOOKUP($AE408,ﾚｰｻﾞOP,17,0))</f>
        <v>-</v>
      </c>
      <c r="CB408" s="4600"/>
      <c r="CC408" s="4602" t="str">
        <f>IF($AE408=0,"　",VLOOKUP($AE408,ﾚｰｻﾞOP,18,0))</f>
        <v>-</v>
      </c>
      <c r="CD408" s="4600"/>
      <c r="CE408" s="2850" t="str">
        <f t="shared" si="795"/>
        <v>-</v>
      </c>
      <c r="CF408" s="2846"/>
      <c r="CG408" s="2855" t="str">
        <f t="shared" si="796"/>
        <v>-</v>
      </c>
      <c r="CH408" s="2851"/>
      <c r="CI408" s="2850" t="str">
        <f t="shared" si="807"/>
        <v>-</v>
      </c>
      <c r="CJ408" s="2846"/>
      <c r="CK408" s="2850" t="str">
        <f t="shared" si="808"/>
        <v>-</v>
      </c>
      <c r="CL408" s="2851"/>
      <c r="CM408" s="2850" t="str">
        <f t="shared" si="797"/>
        <v>-</v>
      </c>
      <c r="CN408" s="2851"/>
      <c r="CO408" s="2855" t="str">
        <f t="shared" si="809"/>
        <v>-</v>
      </c>
      <c r="CP408" s="2851"/>
      <c r="CQ408" s="2855" t="str">
        <f t="shared" si="810"/>
        <v>-</v>
      </c>
      <c r="CR408" s="2851"/>
      <c r="CS408" s="2850" t="str">
        <f t="shared" si="798"/>
        <v>-</v>
      </c>
      <c r="CT408" s="2851"/>
      <c r="CU408" s="2855"/>
      <c r="CV408" s="2851"/>
      <c r="CW408" s="2850" t="str">
        <f t="shared" si="799"/>
        <v>-</v>
      </c>
      <c r="CX408" s="2851"/>
      <c r="CY408" s="2855" t="str">
        <f t="shared" si="811"/>
        <v>-</v>
      </c>
      <c r="CZ408" s="2851"/>
      <c r="DA408" s="2850" t="str">
        <f t="shared" si="800"/>
        <v>-</v>
      </c>
      <c r="DB408" s="2846"/>
      <c r="DC408" s="2855" t="str">
        <f t="shared" si="812"/>
        <v>-</v>
      </c>
      <c r="DD408" s="2851"/>
      <c r="DE408" s="2856">
        <f t="shared" si="819"/>
        <v>0</v>
      </c>
      <c r="DF408" s="2857"/>
      <c r="DG408" s="818">
        <f t="shared" si="785"/>
        <v>0</v>
      </c>
      <c r="DH408" s="2858"/>
      <c r="DI408" s="2850">
        <f t="shared" si="820"/>
        <v>0</v>
      </c>
      <c r="DJ408" s="2857"/>
      <c r="DK408" s="2856">
        <f>IF(AU408=2,1,0)</f>
        <v>0</v>
      </c>
      <c r="DL408" s="2857"/>
      <c r="DM408" s="2856">
        <f t="shared" si="818"/>
        <v>0</v>
      </c>
      <c r="DN408" s="2857"/>
      <c r="DO408" s="2855">
        <f t="shared" si="813"/>
        <v>0</v>
      </c>
      <c r="DP408" s="2858"/>
      <c r="DQ408" s="2855">
        <f t="shared" si="814"/>
        <v>0</v>
      </c>
      <c r="DR408" s="2857"/>
      <c r="DS408" s="2855">
        <f t="shared" si="815"/>
        <v>0</v>
      </c>
      <c r="DT408" s="2858"/>
      <c r="DU408" s="2855">
        <f t="shared" si="816"/>
        <v>0</v>
      </c>
      <c r="DV408" s="2857"/>
      <c r="DW408" s="4891">
        <f>IF(AN408=1,1,0)</f>
        <v>0</v>
      </c>
      <c r="DX408" s="4892"/>
      <c r="DY408" s="4668">
        <f t="shared" si="822"/>
        <v>0</v>
      </c>
      <c r="DZ408" s="4682"/>
      <c r="EA408" s="4668">
        <f>IF(AP408=1,1,0)</f>
        <v>0</v>
      </c>
      <c r="EB408" s="4682"/>
      <c r="EC408" s="820">
        <f>IF(AQ408=1,1,0)</f>
        <v>0</v>
      </c>
      <c r="ED408" s="4964"/>
      <c r="EE408" s="822">
        <f>IF(AV408=0,0,1)</f>
        <v>0</v>
      </c>
      <c r="EF408" s="4930"/>
      <c r="EG408" s="273"/>
      <c r="EH408" s="274"/>
      <c r="EI408" s="275"/>
      <c r="EJ408" s="276"/>
      <c r="EK408" s="275"/>
      <c r="EL408" s="277"/>
      <c r="EM408" s="829" t="str">
        <f t="shared" si="803"/>
        <v xml:space="preserve"> </v>
      </c>
      <c r="EN408" s="4892"/>
      <c r="EO408" s="4893">
        <f t="shared" si="817"/>
        <v>0</v>
      </c>
      <c r="EP408" s="4682"/>
      <c r="ER408" s="5207"/>
      <c r="ET408" s="2850">
        <v>45937</v>
      </c>
      <c r="EU408" s="2857">
        <v>4163302</v>
      </c>
      <c r="EV408" s="2850">
        <v>45937</v>
      </c>
      <c r="EW408" s="2857">
        <v>4163304</v>
      </c>
      <c r="EX408" s="2850"/>
      <c r="EY408" s="2851"/>
      <c r="EZ408" s="2850"/>
      <c r="FA408" s="2851"/>
      <c r="FB408" s="2850"/>
      <c r="FC408" s="2851"/>
      <c r="FD408" s="2850">
        <v>45889</v>
      </c>
      <c r="FE408" s="3300">
        <v>4163312</v>
      </c>
      <c r="FF408" s="2855"/>
      <c r="FG408" s="2851"/>
      <c r="FH408" s="2850">
        <v>45889</v>
      </c>
      <c r="FI408" s="2851">
        <v>4163313</v>
      </c>
      <c r="FJ408" s="154">
        <v>45937</v>
      </c>
      <c r="FK408" s="2857">
        <v>4163303</v>
      </c>
      <c r="FL408" s="155">
        <f t="shared" si="792"/>
        <v>1</v>
      </c>
      <c r="FM408" s="2846"/>
      <c r="FN408" s="2850"/>
      <c r="FO408" s="2851"/>
      <c r="FP408" s="2850"/>
      <c r="FQ408" s="2851"/>
      <c r="FS408" s="5208"/>
      <c r="FT408" s="5209"/>
    </row>
    <row r="409" spans="1:176" ht="18.600000000000001" customHeight="1">
      <c r="A409" s="228">
        <f t="shared" si="752"/>
        <v>399</v>
      </c>
      <c r="B409" s="343" t="str">
        <f t="shared" si="804"/>
        <v>4IE</v>
      </c>
      <c r="C409" s="4653">
        <v>45992</v>
      </c>
      <c r="D409" s="3528" t="s">
        <v>34</v>
      </c>
      <c r="E409" s="3529">
        <v>84510275</v>
      </c>
      <c r="F409" s="5210" t="s">
        <v>1505</v>
      </c>
      <c r="G409" s="5211"/>
      <c r="H409" s="3281" t="s">
        <v>631</v>
      </c>
      <c r="I409" s="4459" t="s">
        <v>61</v>
      </c>
      <c r="J409" s="5212" t="s">
        <v>65</v>
      </c>
      <c r="K409" s="5107" t="s">
        <v>11</v>
      </c>
      <c r="L409" s="7938"/>
      <c r="M409" s="5213">
        <v>45969</v>
      </c>
      <c r="N409" s="5214">
        <v>45967</v>
      </c>
      <c r="O409" s="5215">
        <v>45972</v>
      </c>
      <c r="P409" s="5214">
        <v>45968</v>
      </c>
      <c r="Q409" s="5215">
        <v>45973</v>
      </c>
      <c r="R409" s="5214">
        <v>45972</v>
      </c>
      <c r="S409" s="5215">
        <v>45973</v>
      </c>
      <c r="T409" s="5214">
        <v>45972</v>
      </c>
      <c r="U409" s="5216">
        <v>45975</v>
      </c>
      <c r="V409" s="5214">
        <v>45974</v>
      </c>
      <c r="W409" s="5217">
        <v>45979</v>
      </c>
      <c r="X409" s="5218">
        <v>45976</v>
      </c>
      <c r="Y409" s="5186">
        <v>45982</v>
      </c>
      <c r="Z409" s="5219">
        <v>45982</v>
      </c>
      <c r="AA409" s="5220"/>
      <c r="AB409" s="5219"/>
      <c r="AC409" s="251" t="s">
        <v>633</v>
      </c>
      <c r="AD409" s="5221"/>
      <c r="AE409" s="5222">
        <v>3</v>
      </c>
      <c r="AF409" s="363" t="str">
        <f t="shared" si="805"/>
        <v>4IE</v>
      </c>
      <c r="AG409" s="5223"/>
      <c r="AH409" s="5223"/>
      <c r="AI409" s="5223">
        <v>1</v>
      </c>
      <c r="AJ409" s="5223"/>
      <c r="AK409" s="5223"/>
      <c r="AL409" s="5223"/>
      <c r="AM409" s="5223"/>
      <c r="AN409" s="5223">
        <v>1</v>
      </c>
      <c r="AO409" s="5223"/>
      <c r="AP409" s="5224"/>
      <c r="AQ409" s="5223"/>
      <c r="AR409" s="5223"/>
      <c r="AS409" s="5223"/>
      <c r="AT409" s="5223"/>
      <c r="AU409" s="2843">
        <f t="shared" si="806"/>
        <v>1</v>
      </c>
      <c r="AV409" s="4008">
        <f t="shared" si="821"/>
        <v>0</v>
      </c>
      <c r="AW409" s="4597">
        <v>45946</v>
      </c>
      <c r="AX409" s="4598">
        <v>4163341</v>
      </c>
      <c r="AY409" s="4599">
        <v>45946</v>
      </c>
      <c r="AZ409" s="4600">
        <v>4163342</v>
      </c>
      <c r="BA409" s="4599">
        <v>45946</v>
      </c>
      <c r="BB409" s="4600">
        <v>4163343</v>
      </c>
      <c r="BC409" s="4597">
        <v>45946</v>
      </c>
      <c r="BD409" s="4598">
        <v>4163344</v>
      </c>
      <c r="BE409" s="4599">
        <v>45946</v>
      </c>
      <c r="BF409" s="4600">
        <v>4163345</v>
      </c>
      <c r="BG409" s="4597">
        <v>45946</v>
      </c>
      <c r="BH409" s="4600">
        <v>4163346</v>
      </c>
      <c r="BI409" s="4668">
        <v>45937</v>
      </c>
      <c r="BJ409" s="4669">
        <v>4163340</v>
      </c>
      <c r="BK409" s="4075" t="str">
        <f>IF($AE409=0,"　",VLOOKUP($AE409,ﾚｰｻﾞOP,57,0))</f>
        <v>-</v>
      </c>
      <c r="BL409" s="4093"/>
      <c r="BM409" s="4075" t="str">
        <f>IF($AE409=0,"　",VLOOKUP($AE409,ﾚｰｻﾞOP,58,0))</f>
        <v>-</v>
      </c>
      <c r="BN409" s="4093"/>
      <c r="BO409" s="4094" t="str">
        <f t="shared" si="823"/>
        <v>-</v>
      </c>
      <c r="BP409" s="4093"/>
      <c r="BQ409" s="4602" t="str">
        <f>IF($AE409=0,"　",VLOOKUP($AE409,ﾚｰｻﾞOP,12,0))</f>
        <v>-</v>
      </c>
      <c r="BR409" s="4598"/>
      <c r="BS409" s="4602" t="str">
        <f>IF($AE409=0,"　",VLOOKUP($AE409,ﾚｰｻﾞOP,13,0))</f>
        <v>-</v>
      </c>
      <c r="BT409" s="4598"/>
      <c r="BU409" s="4602" t="str">
        <f>IF($AE409=0,"　",VLOOKUP($AE409,ﾚｰｻﾞOP,14,0))</f>
        <v>-</v>
      </c>
      <c r="BV409" s="4598"/>
      <c r="BW409" s="4602" t="str">
        <f>IF($AE409=0,"　",VLOOKUP($AE409,ﾚｰｻﾞOP,15,0))</f>
        <v>-</v>
      </c>
      <c r="BX409" s="4600"/>
      <c r="BY409" s="4602" t="str">
        <f>IF($AE409=0,"　",VLOOKUP($AE409,ﾚｰｻﾞOP,16,0))</f>
        <v>-</v>
      </c>
      <c r="BZ409" s="4598"/>
      <c r="CA409" s="4602" t="str">
        <f>IF($AE409=0,"　",VLOOKUP($AE409,ﾚｰｻﾞOP,17,0))</f>
        <v>-</v>
      </c>
      <c r="CB409" s="4600"/>
      <c r="CC409" s="4602" t="str">
        <f>IF($AE409=0,"　",VLOOKUP($AE409,ﾚｰｻﾞOP,18,0))</f>
        <v>-</v>
      </c>
      <c r="CD409" s="4600"/>
      <c r="CE409" s="2850" t="str">
        <f t="shared" si="795"/>
        <v>-</v>
      </c>
      <c r="CF409" s="2846"/>
      <c r="CG409" s="2855" t="str">
        <f t="shared" si="796"/>
        <v>-</v>
      </c>
      <c r="CH409" s="2851"/>
      <c r="CI409" s="2850" t="str">
        <f t="shared" si="807"/>
        <v>-</v>
      </c>
      <c r="CJ409" s="2846"/>
      <c r="CK409" s="2850" t="str">
        <f t="shared" si="808"/>
        <v>-</v>
      </c>
      <c r="CL409" s="2851"/>
      <c r="CM409" s="2850" t="str">
        <f t="shared" si="797"/>
        <v>-</v>
      </c>
      <c r="CN409" s="2851"/>
      <c r="CO409" s="2855" t="str">
        <f t="shared" si="809"/>
        <v>-</v>
      </c>
      <c r="CP409" s="2851"/>
      <c r="CQ409" s="2855" t="str">
        <f t="shared" si="810"/>
        <v>-</v>
      </c>
      <c r="CR409" s="2851"/>
      <c r="CS409" s="2850" t="str">
        <f t="shared" si="798"/>
        <v>-</v>
      </c>
      <c r="CT409" s="2851"/>
      <c r="CU409" s="2855"/>
      <c r="CV409" s="2851"/>
      <c r="CW409" s="2850" t="str">
        <f t="shared" si="799"/>
        <v>-</v>
      </c>
      <c r="CX409" s="2851"/>
      <c r="CY409" s="2855" t="str">
        <f t="shared" si="811"/>
        <v>-</v>
      </c>
      <c r="CZ409" s="2851"/>
      <c r="DA409" s="2850" t="str">
        <f t="shared" si="800"/>
        <v>-</v>
      </c>
      <c r="DB409" s="2846"/>
      <c r="DC409" s="2855" t="str">
        <f t="shared" si="812"/>
        <v>-</v>
      </c>
      <c r="DD409" s="2851"/>
      <c r="DE409" s="2856">
        <f t="shared" si="819"/>
        <v>0</v>
      </c>
      <c r="DF409" s="2857"/>
      <c r="DG409" s="818">
        <f t="shared" si="785"/>
        <v>0</v>
      </c>
      <c r="DH409" s="2858"/>
      <c r="DI409" s="2850">
        <f t="shared" si="820"/>
        <v>0</v>
      </c>
      <c r="DJ409" s="2857"/>
      <c r="DK409" s="2856">
        <f>IF(AU409=2,1,0)</f>
        <v>0</v>
      </c>
      <c r="DL409" s="2857"/>
      <c r="DM409" s="2856">
        <v>45813</v>
      </c>
      <c r="DN409" s="2857">
        <v>4063250</v>
      </c>
      <c r="DO409" s="2855">
        <f t="shared" si="813"/>
        <v>0</v>
      </c>
      <c r="DP409" s="2858"/>
      <c r="DQ409" s="2855">
        <f t="shared" si="814"/>
        <v>0</v>
      </c>
      <c r="DR409" s="2857"/>
      <c r="DS409" s="2855">
        <f t="shared" si="815"/>
        <v>0</v>
      </c>
      <c r="DT409" s="2858"/>
      <c r="DU409" s="2855">
        <f t="shared" si="816"/>
        <v>0</v>
      </c>
      <c r="DV409" s="2857"/>
      <c r="DW409" s="4891">
        <v>45889</v>
      </c>
      <c r="DX409" s="2789">
        <v>4163306</v>
      </c>
      <c r="DY409" s="4668">
        <f t="shared" si="822"/>
        <v>0</v>
      </c>
      <c r="DZ409" s="4682"/>
      <c r="EA409" s="4668">
        <f>IF(AP409=1,1,0)</f>
        <v>0</v>
      </c>
      <c r="EB409" s="4682"/>
      <c r="EC409" s="820">
        <f>IF(AQ409=1,1,0)</f>
        <v>0</v>
      </c>
      <c r="ED409" s="4964"/>
      <c r="EE409" s="822">
        <f>IF(AV409=0,0,1)</f>
        <v>0</v>
      </c>
      <c r="EF409" s="4930"/>
      <c r="EG409" s="273"/>
      <c r="EH409" s="274"/>
      <c r="EI409" s="275"/>
      <c r="EJ409" s="276"/>
      <c r="EK409" s="275"/>
      <c r="EL409" s="277"/>
      <c r="EM409" s="829" t="str">
        <f t="shared" si="803"/>
        <v xml:space="preserve"> </v>
      </c>
      <c r="EN409" s="4892"/>
      <c r="EO409" s="4893">
        <f t="shared" si="817"/>
        <v>0</v>
      </c>
      <c r="EP409" s="4682"/>
      <c r="ER409" s="5225"/>
      <c r="ET409" s="2850" t="str">
        <f>IF($AE409=0,"　",VLOOKUP($AE409,ﾚｰｻﾞOP,60,0))</f>
        <v>-</v>
      </c>
      <c r="EU409" s="2857"/>
      <c r="EV409" s="2850" t="str">
        <f>IF($AE409=0,"　",VLOOKUP($AE409,ﾚｰｻﾞOP,60,0))</f>
        <v>-</v>
      </c>
      <c r="EW409" s="2857"/>
      <c r="EX409" s="2850"/>
      <c r="EY409" s="2851"/>
      <c r="EZ409" s="2850"/>
      <c r="FA409" s="2851"/>
      <c r="FB409" s="2850"/>
      <c r="FC409" s="2851"/>
      <c r="FD409" s="2850"/>
      <c r="FE409" s="2851"/>
      <c r="FF409" s="2855"/>
      <c r="FG409" s="2851"/>
      <c r="FH409" s="2850"/>
      <c r="FI409" s="2851"/>
      <c r="FJ409" s="154" t="str">
        <f>IF($AE409=0,"　",VLOOKUP($AE409,ﾚｰｻﾞOP,67,0))</f>
        <v>-</v>
      </c>
      <c r="FK409" s="2857"/>
      <c r="FL409" s="155" t="str">
        <f t="shared" si="792"/>
        <v>-</v>
      </c>
      <c r="FM409" s="2846"/>
      <c r="FN409" s="2850"/>
      <c r="FO409" s="2851"/>
      <c r="FP409" s="2850"/>
      <c r="FQ409" s="2851"/>
      <c r="FS409" s="5226"/>
      <c r="FT409" s="5227"/>
    </row>
    <row r="410" spans="1:176" ht="18.600000000000001" customHeight="1">
      <c r="A410" s="228">
        <f t="shared" si="752"/>
        <v>400</v>
      </c>
      <c r="B410" s="343" t="str">
        <f t="shared" si="804"/>
        <v>4IE</v>
      </c>
      <c r="C410" s="4653">
        <v>45992</v>
      </c>
      <c r="D410" s="3528" t="s">
        <v>34</v>
      </c>
      <c r="E410" s="3529">
        <v>84510267</v>
      </c>
      <c r="F410" s="5228" t="s">
        <v>1514</v>
      </c>
      <c r="G410" s="5229"/>
      <c r="H410" s="3281" t="s">
        <v>631</v>
      </c>
      <c r="I410" s="4459" t="s">
        <v>61</v>
      </c>
      <c r="J410" s="5230" t="s">
        <v>1245</v>
      </c>
      <c r="K410" s="5107" t="s">
        <v>11</v>
      </c>
      <c r="L410" s="7939"/>
      <c r="M410" s="5213">
        <v>45969</v>
      </c>
      <c r="N410" s="5214">
        <v>45969</v>
      </c>
      <c r="O410" s="5215">
        <v>45972</v>
      </c>
      <c r="P410" s="5214">
        <v>45972</v>
      </c>
      <c r="Q410" s="5215">
        <v>45973</v>
      </c>
      <c r="R410" s="5214">
        <v>45973</v>
      </c>
      <c r="S410" s="5215">
        <v>45973</v>
      </c>
      <c r="T410" s="5214">
        <v>45973</v>
      </c>
      <c r="U410" s="5216">
        <v>45975</v>
      </c>
      <c r="V410" s="5214">
        <v>45975</v>
      </c>
      <c r="W410" s="5217">
        <v>45979</v>
      </c>
      <c r="X410" s="5218">
        <v>45980</v>
      </c>
      <c r="Y410" s="5231">
        <v>45983</v>
      </c>
      <c r="Z410" s="5231">
        <v>45983</v>
      </c>
      <c r="AA410" s="5232"/>
      <c r="AB410" s="5231"/>
      <c r="AC410" s="251" t="s">
        <v>633</v>
      </c>
      <c r="AD410" s="5233"/>
      <c r="AE410" s="5234">
        <v>3</v>
      </c>
      <c r="AF410" s="363" t="str">
        <f t="shared" si="805"/>
        <v>4IE</v>
      </c>
      <c r="AG410" s="5235"/>
      <c r="AH410" s="5235"/>
      <c r="AI410" s="5235"/>
      <c r="AJ410" s="5235"/>
      <c r="AK410" s="5235"/>
      <c r="AL410" s="5235"/>
      <c r="AM410" s="5235"/>
      <c r="AN410" s="5235">
        <v>1</v>
      </c>
      <c r="AO410" s="5235"/>
      <c r="AP410" s="5236">
        <v>1</v>
      </c>
      <c r="AQ410" s="5235">
        <v>1</v>
      </c>
      <c r="AR410" s="5235">
        <v>1</v>
      </c>
      <c r="AS410" s="5235"/>
      <c r="AT410" s="5235"/>
      <c r="AU410" s="2843">
        <f t="shared" si="806"/>
        <v>0</v>
      </c>
      <c r="AV410" s="4008">
        <f t="shared" si="821"/>
        <v>1</v>
      </c>
      <c r="AW410" s="4597">
        <v>45946</v>
      </c>
      <c r="AX410" s="4598">
        <v>4163341</v>
      </c>
      <c r="AY410" s="4599">
        <v>45946</v>
      </c>
      <c r="AZ410" s="4600">
        <v>4163342</v>
      </c>
      <c r="BA410" s="4599">
        <v>45946</v>
      </c>
      <c r="BB410" s="4600">
        <v>4163343</v>
      </c>
      <c r="BC410" s="4597">
        <v>45946</v>
      </c>
      <c r="BD410" s="4598">
        <v>4163344</v>
      </c>
      <c r="BE410" s="4599">
        <v>45946</v>
      </c>
      <c r="BF410" s="4600">
        <v>4163345</v>
      </c>
      <c r="BG410" s="4597">
        <v>45946</v>
      </c>
      <c r="BH410" s="4600">
        <v>4163346</v>
      </c>
      <c r="BI410" s="4668">
        <v>45937</v>
      </c>
      <c r="BJ410" s="4669">
        <v>4163340</v>
      </c>
      <c r="BK410" s="4075" t="str">
        <f>IF($AE410=0,"　",VLOOKUP($AE410,ﾚｰｻﾞOP,57,0))</f>
        <v>-</v>
      </c>
      <c r="BL410" s="4093"/>
      <c r="BM410" s="4075" t="str">
        <f>IF($AE410=0,"　",VLOOKUP($AE410,ﾚｰｻﾞOP,58,0))</f>
        <v>-</v>
      </c>
      <c r="BN410" s="4093"/>
      <c r="BO410" s="4094" t="str">
        <f t="shared" si="823"/>
        <v>-</v>
      </c>
      <c r="BP410" s="4093"/>
      <c r="BQ410" s="4602" t="str">
        <f>IF($AE410=0,"　",VLOOKUP($AE410,ﾚｰｻﾞOP,12,0))</f>
        <v>-</v>
      </c>
      <c r="BR410" s="4598"/>
      <c r="BS410" s="4602" t="str">
        <f>IF($AE410=0,"　",VLOOKUP($AE410,ﾚｰｻﾞOP,13,0))</f>
        <v>-</v>
      </c>
      <c r="BT410" s="4598"/>
      <c r="BU410" s="4602" t="str">
        <f>IF($AE410=0,"　",VLOOKUP($AE410,ﾚｰｻﾞOP,14,0))</f>
        <v>-</v>
      </c>
      <c r="BV410" s="4598"/>
      <c r="BW410" s="4602" t="str">
        <f>IF($AE410=0,"　",VLOOKUP($AE410,ﾚｰｻﾞOP,15,0))</f>
        <v>-</v>
      </c>
      <c r="BX410" s="4600"/>
      <c r="BY410" s="4602" t="str">
        <f>IF($AE410=0,"　",VLOOKUP($AE410,ﾚｰｻﾞOP,16,0))</f>
        <v>-</v>
      </c>
      <c r="BZ410" s="4598"/>
      <c r="CA410" s="4602" t="str">
        <f>IF($AE410=0,"　",VLOOKUP($AE410,ﾚｰｻﾞOP,17,0))</f>
        <v>-</v>
      </c>
      <c r="CB410" s="4600"/>
      <c r="CC410" s="4602" t="str">
        <f>IF($AE410=0,"　",VLOOKUP($AE410,ﾚｰｻﾞOP,18,0))</f>
        <v>-</v>
      </c>
      <c r="CD410" s="4600"/>
      <c r="CE410" s="2850" t="str">
        <f t="shared" si="795"/>
        <v>-</v>
      </c>
      <c r="CF410" s="2846"/>
      <c r="CG410" s="2855" t="str">
        <f t="shared" si="796"/>
        <v>-</v>
      </c>
      <c r="CH410" s="2851"/>
      <c r="CI410" s="2850" t="str">
        <f t="shared" si="807"/>
        <v>-</v>
      </c>
      <c r="CJ410" s="2846"/>
      <c r="CK410" s="2850" t="str">
        <f t="shared" si="808"/>
        <v>-</v>
      </c>
      <c r="CL410" s="2851"/>
      <c r="CM410" s="2850" t="str">
        <f t="shared" si="797"/>
        <v>-</v>
      </c>
      <c r="CN410" s="2851"/>
      <c r="CO410" s="2855" t="str">
        <f t="shared" si="809"/>
        <v>-</v>
      </c>
      <c r="CP410" s="2851"/>
      <c r="CQ410" s="2855" t="str">
        <f t="shared" si="810"/>
        <v>-</v>
      </c>
      <c r="CR410" s="2851"/>
      <c r="CS410" s="2850" t="str">
        <f t="shared" si="798"/>
        <v>-</v>
      </c>
      <c r="CT410" s="2851"/>
      <c r="CU410" s="2855"/>
      <c r="CV410" s="2851"/>
      <c r="CW410" s="2850" t="str">
        <f t="shared" si="799"/>
        <v>-</v>
      </c>
      <c r="CX410" s="2851"/>
      <c r="CY410" s="2855" t="str">
        <f t="shared" si="811"/>
        <v>-</v>
      </c>
      <c r="CZ410" s="2851"/>
      <c r="DA410" s="2850" t="str">
        <f t="shared" si="800"/>
        <v>-</v>
      </c>
      <c r="DB410" s="2846"/>
      <c r="DC410" s="2855" t="str">
        <f t="shared" si="812"/>
        <v>-</v>
      </c>
      <c r="DD410" s="2851"/>
      <c r="DE410" s="2856">
        <f t="shared" si="819"/>
        <v>0</v>
      </c>
      <c r="DF410" s="2857"/>
      <c r="DG410" s="818">
        <f t="shared" si="785"/>
        <v>0</v>
      </c>
      <c r="DH410" s="2858"/>
      <c r="DI410" s="2850">
        <f t="shared" si="820"/>
        <v>0</v>
      </c>
      <c r="DJ410" s="2857"/>
      <c r="DK410" s="2856">
        <f>IF(AU410=2,1,0)</f>
        <v>0</v>
      </c>
      <c r="DL410" s="2857"/>
      <c r="DM410" s="2856">
        <f t="shared" ref="DM410:DM441" si="824">IF(AU410=1,1,0)</f>
        <v>0</v>
      </c>
      <c r="DN410" s="2857"/>
      <c r="DO410" s="2855">
        <f t="shared" si="813"/>
        <v>0</v>
      </c>
      <c r="DP410" s="2858"/>
      <c r="DQ410" s="2855">
        <f t="shared" si="814"/>
        <v>0</v>
      </c>
      <c r="DR410" s="2857"/>
      <c r="DS410" s="2855">
        <f t="shared" si="815"/>
        <v>0</v>
      </c>
      <c r="DT410" s="2858"/>
      <c r="DU410" s="2855">
        <f t="shared" si="816"/>
        <v>0</v>
      </c>
      <c r="DV410" s="2857"/>
      <c r="DW410" s="4891">
        <v>45889</v>
      </c>
      <c r="DX410" s="2789">
        <v>4163306</v>
      </c>
      <c r="DY410" s="4668">
        <f t="shared" si="822"/>
        <v>0</v>
      </c>
      <c r="DZ410" s="4682"/>
      <c r="EA410" s="4668">
        <v>45958</v>
      </c>
      <c r="EB410" s="4682">
        <v>4263050</v>
      </c>
      <c r="EC410" s="820">
        <v>45951</v>
      </c>
      <c r="ED410" s="4472">
        <v>4263024</v>
      </c>
      <c r="EE410" s="822">
        <v>45926</v>
      </c>
      <c r="EF410" s="4930">
        <v>4063410</v>
      </c>
      <c r="EG410" s="273"/>
      <c r="EH410" s="274"/>
      <c r="EI410" s="275"/>
      <c r="EJ410" s="276"/>
      <c r="EK410" s="275"/>
      <c r="EL410" s="277"/>
      <c r="EM410" s="829" t="str">
        <f t="shared" si="803"/>
        <v xml:space="preserve"> </v>
      </c>
      <c r="EN410" s="4892"/>
      <c r="EO410" s="4893">
        <f t="shared" si="817"/>
        <v>0</v>
      </c>
      <c r="EP410" s="4682"/>
      <c r="ER410" s="5237"/>
      <c r="ET410" s="2850" t="str">
        <f>IF($AE410=0,"　",VLOOKUP($AE410,ﾚｰｻﾞOP,60,0))</f>
        <v>-</v>
      </c>
      <c r="EU410" s="2857"/>
      <c r="EV410" s="2850" t="str">
        <f>IF($AE410=0,"　",VLOOKUP($AE410,ﾚｰｻﾞOP,60,0))</f>
        <v>-</v>
      </c>
      <c r="EW410" s="2857"/>
      <c r="EX410" s="2850"/>
      <c r="EY410" s="2851"/>
      <c r="EZ410" s="2850"/>
      <c r="FA410" s="2851"/>
      <c r="FB410" s="2850"/>
      <c r="FC410" s="2851"/>
      <c r="FD410" s="2850"/>
      <c r="FE410" s="2851"/>
      <c r="FF410" s="2855"/>
      <c r="FG410" s="2851"/>
      <c r="FH410" s="2850"/>
      <c r="FI410" s="2851"/>
      <c r="FJ410" s="154" t="str">
        <f>IF($AE410=0,"　",VLOOKUP($AE410,ﾚｰｻﾞOP,67,0))</f>
        <v>-</v>
      </c>
      <c r="FK410" s="2857"/>
      <c r="FL410" s="155" t="str">
        <f t="shared" si="792"/>
        <v>-</v>
      </c>
      <c r="FM410" s="2846"/>
      <c r="FN410" s="2850"/>
      <c r="FO410" s="2851"/>
      <c r="FP410" s="2850"/>
      <c r="FQ410" s="2851"/>
      <c r="FS410" s="5238"/>
      <c r="FT410" s="5239"/>
    </row>
    <row r="411" spans="1:176" ht="18.600000000000001" customHeight="1">
      <c r="A411" s="228">
        <f t="shared" ref="A411:A441" si="825">ROW()-10</f>
        <v>401</v>
      </c>
      <c r="B411" s="343" t="str">
        <f t="shared" si="804"/>
        <v>4IE</v>
      </c>
      <c r="C411" s="4653">
        <v>45992</v>
      </c>
      <c r="D411" s="1581" t="s">
        <v>1321</v>
      </c>
      <c r="E411" s="1582">
        <v>72510101</v>
      </c>
      <c r="F411" s="4806"/>
      <c r="G411" s="5240" t="s">
        <v>1530</v>
      </c>
      <c r="H411" s="3281" t="s">
        <v>631</v>
      </c>
      <c r="I411" s="4494" t="s">
        <v>61</v>
      </c>
      <c r="J411" s="4583" t="s">
        <v>1367</v>
      </c>
      <c r="K411" s="1789" t="s">
        <v>97</v>
      </c>
      <c r="L411" s="7940"/>
      <c r="M411" s="5213">
        <v>45972</v>
      </c>
      <c r="N411" s="5214">
        <v>45969</v>
      </c>
      <c r="O411" s="5215">
        <v>45973</v>
      </c>
      <c r="P411" s="5214">
        <v>45972</v>
      </c>
      <c r="Q411" s="5215">
        <v>45974</v>
      </c>
      <c r="R411" s="5214">
        <v>45973</v>
      </c>
      <c r="S411" s="5215">
        <v>45974</v>
      </c>
      <c r="T411" s="5214">
        <v>45974</v>
      </c>
      <c r="U411" s="5216">
        <v>45976</v>
      </c>
      <c r="V411" s="5214">
        <v>45976</v>
      </c>
      <c r="W411" s="5217">
        <v>45980</v>
      </c>
      <c r="X411" s="5241">
        <v>45979</v>
      </c>
      <c r="Y411" s="4955">
        <v>45983</v>
      </c>
      <c r="Z411" s="4956"/>
      <c r="AA411" s="4957">
        <v>45982</v>
      </c>
      <c r="AB411" s="4955">
        <v>45983</v>
      </c>
      <c r="AC411" s="5242"/>
      <c r="AD411" s="5243"/>
      <c r="AE411" s="5244">
        <v>20</v>
      </c>
      <c r="AF411" s="363" t="str">
        <f t="shared" si="805"/>
        <v>4IE</v>
      </c>
      <c r="AG411" s="5245"/>
      <c r="AH411" s="5245"/>
      <c r="AI411" s="5245"/>
      <c r="AJ411" s="5245"/>
      <c r="AK411" s="5245"/>
      <c r="AL411" s="5245"/>
      <c r="AM411" s="5245"/>
      <c r="AN411" s="5245">
        <v>1</v>
      </c>
      <c r="AO411" s="5245"/>
      <c r="AP411" s="5246">
        <v>1</v>
      </c>
      <c r="AQ411" s="5245">
        <v>1</v>
      </c>
      <c r="AR411" s="5245">
        <v>1</v>
      </c>
      <c r="AS411" s="5245"/>
      <c r="AT411" s="5245"/>
      <c r="AU411" s="2843">
        <f t="shared" si="806"/>
        <v>0</v>
      </c>
      <c r="AV411" s="4008">
        <f t="shared" si="821"/>
        <v>1</v>
      </c>
      <c r="AW411" s="4597">
        <v>45946</v>
      </c>
      <c r="AX411" s="4598">
        <v>4163341</v>
      </c>
      <c r="AY411" s="4599">
        <v>45946</v>
      </c>
      <c r="AZ411" s="4600">
        <v>4163342</v>
      </c>
      <c r="BA411" s="4599">
        <v>45946</v>
      </c>
      <c r="BB411" s="4600">
        <v>4163343</v>
      </c>
      <c r="BC411" s="4597" t="str">
        <f>IF($AE411=0,"　",VLOOKUP($AE411,ﾚｰｻﾞOP,8,0))</f>
        <v>-</v>
      </c>
      <c r="BD411" s="4598"/>
      <c r="BE411" s="4599" t="str">
        <f>IF($AE411=0,"　",VLOOKUP($AE411,ﾚｰｻﾞOP,9,0))</f>
        <v>-</v>
      </c>
      <c r="BF411" s="4600"/>
      <c r="BG411" s="4597">
        <v>45946</v>
      </c>
      <c r="BH411" s="4600">
        <v>4163346</v>
      </c>
      <c r="BI411" s="4597">
        <v>45937</v>
      </c>
      <c r="BJ411" s="4669">
        <v>4163340</v>
      </c>
      <c r="BK411" s="4075">
        <v>45889</v>
      </c>
      <c r="BL411" s="4093">
        <v>4163287</v>
      </c>
      <c r="BM411" s="4075">
        <v>45889</v>
      </c>
      <c r="BN411" s="4093">
        <v>4163288</v>
      </c>
      <c r="BO411" s="4094" t="str">
        <f t="shared" si="823"/>
        <v>-</v>
      </c>
      <c r="BP411" s="4093"/>
      <c r="BQ411" s="4649" t="s">
        <v>1</v>
      </c>
      <c r="BR411" s="4650"/>
      <c r="BS411" s="4649" t="s">
        <v>1</v>
      </c>
      <c r="BT411" s="4650"/>
      <c r="BU411" s="4649" t="s">
        <v>1</v>
      </c>
      <c r="BV411" s="4650"/>
      <c r="BW411" s="4649" t="s">
        <v>1</v>
      </c>
      <c r="BX411" s="4651"/>
      <c r="BY411" s="4649" t="s">
        <v>1</v>
      </c>
      <c r="BZ411" s="4650"/>
      <c r="CA411" s="4649" t="s">
        <v>1</v>
      </c>
      <c r="CB411" s="4651"/>
      <c r="CC411" s="4649" t="s">
        <v>1</v>
      </c>
      <c r="CD411" s="4651"/>
      <c r="CE411" s="2850" t="str">
        <f t="shared" si="795"/>
        <v>-</v>
      </c>
      <c r="CF411" s="2846"/>
      <c r="CG411" s="2855" t="str">
        <f t="shared" si="796"/>
        <v>-</v>
      </c>
      <c r="CH411" s="2851"/>
      <c r="CI411" s="2850" t="str">
        <f t="shared" si="807"/>
        <v>-</v>
      </c>
      <c r="CJ411" s="2846"/>
      <c r="CK411" s="2850" t="str">
        <f t="shared" si="808"/>
        <v>-</v>
      </c>
      <c r="CL411" s="2851"/>
      <c r="CM411" s="2850" t="str">
        <f t="shared" si="797"/>
        <v>-</v>
      </c>
      <c r="CN411" s="2851"/>
      <c r="CO411" s="2855" t="str">
        <f t="shared" si="809"/>
        <v>-</v>
      </c>
      <c r="CP411" s="2851"/>
      <c r="CQ411" s="2855" t="str">
        <f t="shared" si="810"/>
        <v>-</v>
      </c>
      <c r="CR411" s="2851"/>
      <c r="CS411" s="2850" t="str">
        <f t="shared" si="798"/>
        <v>-</v>
      </c>
      <c r="CT411" s="2851"/>
      <c r="CU411" s="2855"/>
      <c r="CV411" s="2851"/>
      <c r="CW411" s="2850" t="str">
        <f t="shared" si="799"/>
        <v>-</v>
      </c>
      <c r="CX411" s="2851"/>
      <c r="CY411" s="2855" t="str">
        <f t="shared" si="811"/>
        <v>-</v>
      </c>
      <c r="CZ411" s="2851"/>
      <c r="DA411" s="2850" t="str">
        <f t="shared" si="800"/>
        <v>-</v>
      </c>
      <c r="DB411" s="2846"/>
      <c r="DC411" s="2855" t="str">
        <f t="shared" si="812"/>
        <v>-</v>
      </c>
      <c r="DD411" s="2851"/>
      <c r="DE411" s="2856">
        <f t="shared" si="819"/>
        <v>0</v>
      </c>
      <c r="DF411" s="2857"/>
      <c r="DG411" s="818">
        <f t="shared" si="785"/>
        <v>0</v>
      </c>
      <c r="DH411" s="2858"/>
      <c r="DI411" s="2850">
        <f t="shared" si="820"/>
        <v>0</v>
      </c>
      <c r="DJ411" s="2857"/>
      <c r="DK411" s="2856">
        <f>IF(AU411=2,1,0)</f>
        <v>0</v>
      </c>
      <c r="DL411" s="2857"/>
      <c r="DM411" s="2856">
        <f t="shared" si="824"/>
        <v>0</v>
      </c>
      <c r="DN411" s="2857"/>
      <c r="DO411" s="2855">
        <f t="shared" si="813"/>
        <v>0</v>
      </c>
      <c r="DP411" s="2858"/>
      <c r="DQ411" s="2855">
        <f t="shared" si="814"/>
        <v>0</v>
      </c>
      <c r="DR411" s="2857"/>
      <c r="DS411" s="2855">
        <f t="shared" si="815"/>
        <v>0</v>
      </c>
      <c r="DT411" s="2858"/>
      <c r="DU411" s="2855">
        <f t="shared" si="816"/>
        <v>0</v>
      </c>
      <c r="DV411" s="2857"/>
      <c r="DW411" s="4891">
        <v>45889</v>
      </c>
      <c r="DX411" s="2789">
        <v>4163306</v>
      </c>
      <c r="DY411" s="4668">
        <f t="shared" si="822"/>
        <v>0</v>
      </c>
      <c r="DZ411" s="4682"/>
      <c r="EA411" s="4668">
        <v>45958</v>
      </c>
      <c r="EB411" s="4682">
        <v>4263050</v>
      </c>
      <c r="EC411" s="820">
        <v>45951</v>
      </c>
      <c r="ED411" s="4472">
        <v>4263024</v>
      </c>
      <c r="EE411" s="822">
        <v>45926</v>
      </c>
      <c r="EF411" s="4930">
        <v>4063410</v>
      </c>
      <c r="EG411" s="273"/>
      <c r="EH411" s="274"/>
      <c r="EI411" s="275"/>
      <c r="EJ411" s="276"/>
      <c r="EK411" s="275"/>
      <c r="EL411" s="277"/>
      <c r="EM411" s="829" t="str">
        <f t="shared" si="803"/>
        <v xml:space="preserve"> </v>
      </c>
      <c r="EN411" s="4892"/>
      <c r="EO411" s="4893">
        <f t="shared" si="817"/>
        <v>0</v>
      </c>
      <c r="EP411" s="4682"/>
      <c r="ER411" s="5247"/>
      <c r="ET411" s="2850" t="str">
        <f>IF($AE411=0,"　",VLOOKUP($AE411,ﾚｰｻﾞOP,60,0))</f>
        <v>-</v>
      </c>
      <c r="EU411" s="2857"/>
      <c r="EV411" s="2850" t="str">
        <f>IF($AE411=0,"　",VLOOKUP($AE411,ﾚｰｻﾞOP,60,0))</f>
        <v>-</v>
      </c>
      <c r="EW411" s="2857"/>
      <c r="EX411" s="2850"/>
      <c r="EY411" s="2851"/>
      <c r="EZ411" s="2850"/>
      <c r="FA411" s="2851"/>
      <c r="FB411" s="2850"/>
      <c r="FC411" s="2851"/>
      <c r="FD411" s="2850"/>
      <c r="FE411" s="2851"/>
      <c r="FF411" s="2855"/>
      <c r="FG411" s="2851"/>
      <c r="FH411" s="2850"/>
      <c r="FI411" s="2851"/>
      <c r="FJ411" s="154" t="str">
        <f>IF($AE411=0,"　",VLOOKUP($AE411,ﾚｰｻﾞOP,67,0))</f>
        <v>-</v>
      </c>
      <c r="FK411" s="2857"/>
      <c r="FL411" s="155" t="str">
        <f t="shared" si="792"/>
        <v>-</v>
      </c>
      <c r="FM411" s="2846"/>
      <c r="FN411" s="2850"/>
      <c r="FO411" s="2851"/>
      <c r="FP411" s="2850"/>
      <c r="FQ411" s="2851"/>
      <c r="FS411" s="5248"/>
      <c r="FT411" s="5249"/>
    </row>
    <row r="412" spans="1:176" ht="18.600000000000001" customHeight="1">
      <c r="A412" s="228">
        <f t="shared" si="825"/>
        <v>402</v>
      </c>
      <c r="B412" s="343" t="str">
        <f t="shared" si="804"/>
        <v>4IE</v>
      </c>
      <c r="C412" s="4653">
        <v>45992</v>
      </c>
      <c r="D412" s="3528" t="s">
        <v>34</v>
      </c>
      <c r="E412" s="3529">
        <v>84510269</v>
      </c>
      <c r="F412" s="5250" t="s">
        <v>1515</v>
      </c>
      <c r="G412" s="5251"/>
      <c r="H412" s="3281" t="s">
        <v>631</v>
      </c>
      <c r="I412" s="4459" t="s">
        <v>61</v>
      </c>
      <c r="J412" s="4459" t="s">
        <v>1473</v>
      </c>
      <c r="K412" s="5107" t="s">
        <v>11</v>
      </c>
      <c r="L412" s="7941"/>
      <c r="M412" s="5213">
        <v>45972</v>
      </c>
      <c r="N412" s="5214">
        <v>45972</v>
      </c>
      <c r="O412" s="5215">
        <v>45973</v>
      </c>
      <c r="P412" s="5214">
        <v>45973</v>
      </c>
      <c r="Q412" s="5215">
        <v>45974</v>
      </c>
      <c r="R412" s="5214">
        <v>45974</v>
      </c>
      <c r="S412" s="5215">
        <v>45974</v>
      </c>
      <c r="T412" s="5214">
        <v>45974</v>
      </c>
      <c r="U412" s="5216">
        <v>45976</v>
      </c>
      <c r="V412" s="5214">
        <v>45979</v>
      </c>
      <c r="W412" s="5217">
        <v>45980</v>
      </c>
      <c r="X412" s="5241">
        <v>45980</v>
      </c>
      <c r="Y412" s="5252">
        <v>45986</v>
      </c>
      <c r="Z412" s="5252">
        <v>45986</v>
      </c>
      <c r="AA412" s="5253"/>
      <c r="AB412" s="5252"/>
      <c r="AC412" s="251" t="s">
        <v>633</v>
      </c>
      <c r="AD412" s="5254"/>
      <c r="AE412" s="5255">
        <v>3</v>
      </c>
      <c r="AF412" s="363" t="str">
        <f t="shared" si="805"/>
        <v>4IE</v>
      </c>
      <c r="AG412" s="5256"/>
      <c r="AH412" s="5256"/>
      <c r="AI412" s="5256">
        <v>1</v>
      </c>
      <c r="AJ412" s="5256"/>
      <c r="AK412" s="5256"/>
      <c r="AL412" s="5256"/>
      <c r="AM412" s="5256"/>
      <c r="AN412" s="5256">
        <v>1</v>
      </c>
      <c r="AO412" s="5256"/>
      <c r="AP412" s="5257">
        <v>1</v>
      </c>
      <c r="AQ412" s="5256">
        <v>1</v>
      </c>
      <c r="AR412" s="5256">
        <v>1</v>
      </c>
      <c r="AS412" s="5256"/>
      <c r="AT412" s="5256"/>
      <c r="AU412" s="2843">
        <f t="shared" si="806"/>
        <v>2</v>
      </c>
      <c r="AV412" s="4008">
        <f t="shared" si="821"/>
        <v>1</v>
      </c>
      <c r="AW412" s="4597">
        <v>45946</v>
      </c>
      <c r="AX412" s="4598">
        <v>4163341</v>
      </c>
      <c r="AY412" s="4599">
        <v>45946</v>
      </c>
      <c r="AZ412" s="4600">
        <v>4163342</v>
      </c>
      <c r="BA412" s="4599">
        <v>45946</v>
      </c>
      <c r="BB412" s="4600">
        <v>4163343</v>
      </c>
      <c r="BC412" s="4597">
        <v>45946</v>
      </c>
      <c r="BD412" s="4598">
        <v>4163344</v>
      </c>
      <c r="BE412" s="4599">
        <v>45946</v>
      </c>
      <c r="BF412" s="4600">
        <v>4163345</v>
      </c>
      <c r="BG412" s="4597">
        <v>45946</v>
      </c>
      <c r="BH412" s="4600">
        <v>4163346</v>
      </c>
      <c r="BI412" s="4597">
        <v>45937</v>
      </c>
      <c r="BJ412" s="4669">
        <v>4163340</v>
      </c>
      <c r="BK412" s="4075" t="str">
        <f>IF($AE412=0,"　",VLOOKUP($AE412,ﾚｰｻﾞOP,57,0))</f>
        <v>-</v>
      </c>
      <c r="BL412" s="4093"/>
      <c r="BM412" s="4075" t="str">
        <f>IF($AE412=0,"　",VLOOKUP($AE412,ﾚｰｻﾞOP,58,0))</f>
        <v>-</v>
      </c>
      <c r="BN412" s="4093"/>
      <c r="BO412" s="4094" t="str">
        <f t="shared" si="823"/>
        <v>-</v>
      </c>
      <c r="BP412" s="4093"/>
      <c r="BQ412" s="4602" t="str">
        <f>IF($AE412=0,"　",VLOOKUP($AE412,ﾚｰｻﾞOP,12,0))</f>
        <v>-</v>
      </c>
      <c r="BR412" s="4598"/>
      <c r="BS412" s="4602" t="str">
        <f>IF($AE412=0,"　",VLOOKUP($AE412,ﾚｰｻﾞOP,13,0))</f>
        <v>-</v>
      </c>
      <c r="BT412" s="4598"/>
      <c r="BU412" s="4602" t="str">
        <f>IF($AE412=0,"　",VLOOKUP($AE412,ﾚｰｻﾞOP,14,0))</f>
        <v>-</v>
      </c>
      <c r="BV412" s="4598"/>
      <c r="BW412" s="4602" t="str">
        <f>IF($AE412=0,"　",VLOOKUP($AE412,ﾚｰｻﾞOP,15,0))</f>
        <v>-</v>
      </c>
      <c r="BX412" s="4600"/>
      <c r="BY412" s="4602" t="str">
        <f>IF($AE412=0,"　",VLOOKUP($AE412,ﾚｰｻﾞOP,16,0))</f>
        <v>-</v>
      </c>
      <c r="BZ412" s="4598"/>
      <c r="CA412" s="4602" t="str">
        <f>IF($AE412=0,"　",VLOOKUP($AE412,ﾚｰｻﾞOP,17,0))</f>
        <v>-</v>
      </c>
      <c r="CB412" s="4600"/>
      <c r="CC412" s="4602" t="str">
        <f>IF($AE412=0,"　",VLOOKUP($AE412,ﾚｰｻﾞOP,18,0))</f>
        <v>-</v>
      </c>
      <c r="CD412" s="4600"/>
      <c r="CE412" s="2850" t="str">
        <f t="shared" si="795"/>
        <v>-</v>
      </c>
      <c r="CF412" s="2846"/>
      <c r="CG412" s="2855" t="str">
        <f t="shared" si="796"/>
        <v>-</v>
      </c>
      <c r="CH412" s="2851"/>
      <c r="CI412" s="2850" t="str">
        <f t="shared" si="807"/>
        <v>-</v>
      </c>
      <c r="CJ412" s="2846"/>
      <c r="CK412" s="2850" t="str">
        <f t="shared" si="808"/>
        <v>-</v>
      </c>
      <c r="CL412" s="2851"/>
      <c r="CM412" s="2850" t="str">
        <f t="shared" si="797"/>
        <v>-</v>
      </c>
      <c r="CN412" s="2851"/>
      <c r="CO412" s="2855" t="str">
        <f t="shared" si="809"/>
        <v>-</v>
      </c>
      <c r="CP412" s="2851"/>
      <c r="CQ412" s="2855" t="str">
        <f t="shared" si="810"/>
        <v>-</v>
      </c>
      <c r="CR412" s="2851"/>
      <c r="CS412" s="2850" t="str">
        <f t="shared" si="798"/>
        <v>-</v>
      </c>
      <c r="CT412" s="2851"/>
      <c r="CU412" s="2855"/>
      <c r="CV412" s="2851"/>
      <c r="CW412" s="2850" t="str">
        <f t="shared" si="799"/>
        <v>-</v>
      </c>
      <c r="CX412" s="2851"/>
      <c r="CY412" s="2855" t="str">
        <f t="shared" si="811"/>
        <v>-</v>
      </c>
      <c r="CZ412" s="2851"/>
      <c r="DA412" s="2850" t="str">
        <f t="shared" si="800"/>
        <v>-</v>
      </c>
      <c r="DB412" s="2846"/>
      <c r="DC412" s="2855" t="str">
        <f t="shared" si="812"/>
        <v>-</v>
      </c>
      <c r="DD412" s="2851"/>
      <c r="DE412" s="2856">
        <f t="shared" si="819"/>
        <v>0</v>
      </c>
      <c r="DF412" s="2857"/>
      <c r="DG412" s="818">
        <f t="shared" si="785"/>
        <v>0</v>
      </c>
      <c r="DH412" s="2858"/>
      <c r="DI412" s="2850">
        <f t="shared" si="820"/>
        <v>0</v>
      </c>
      <c r="DJ412" s="2857"/>
      <c r="DK412" s="2856">
        <v>45889</v>
      </c>
      <c r="DL412" s="2857">
        <v>4163307</v>
      </c>
      <c r="DM412" s="2856">
        <f t="shared" si="824"/>
        <v>0</v>
      </c>
      <c r="DN412" s="2857"/>
      <c r="DO412" s="2855">
        <f t="shared" si="813"/>
        <v>0</v>
      </c>
      <c r="DP412" s="2858"/>
      <c r="DQ412" s="2855">
        <f t="shared" si="814"/>
        <v>0</v>
      </c>
      <c r="DR412" s="2857"/>
      <c r="DS412" s="2855">
        <f t="shared" si="815"/>
        <v>0</v>
      </c>
      <c r="DT412" s="2858"/>
      <c r="DU412" s="2855">
        <f t="shared" si="816"/>
        <v>0</v>
      </c>
      <c r="DV412" s="2857"/>
      <c r="DW412" s="4891">
        <v>45889</v>
      </c>
      <c r="DX412" s="2789">
        <v>4163306</v>
      </c>
      <c r="DY412" s="4668">
        <f t="shared" si="822"/>
        <v>0</v>
      </c>
      <c r="DZ412" s="4682"/>
      <c r="EA412" s="4668">
        <v>45958</v>
      </c>
      <c r="EB412" s="4682">
        <v>4263050</v>
      </c>
      <c r="EC412" s="820">
        <v>45951</v>
      </c>
      <c r="ED412" s="4472">
        <v>4263024</v>
      </c>
      <c r="EE412" s="822">
        <v>45926</v>
      </c>
      <c r="EF412" s="4930">
        <v>4063410</v>
      </c>
      <c r="EG412" s="273"/>
      <c r="EH412" s="274"/>
      <c r="EI412" s="275"/>
      <c r="EJ412" s="276"/>
      <c r="EK412" s="275"/>
      <c r="EL412" s="277"/>
      <c r="EM412" s="829" t="str">
        <f t="shared" si="803"/>
        <v xml:space="preserve"> </v>
      </c>
      <c r="EN412" s="4892"/>
      <c r="EO412" s="4893">
        <f t="shared" si="817"/>
        <v>0</v>
      </c>
      <c r="EP412" s="4682"/>
      <c r="ER412" s="5258"/>
      <c r="ET412" s="2850" t="str">
        <f>IF($AE412=0,"　",VLOOKUP($AE412,ﾚｰｻﾞOP,60,0))</f>
        <v>-</v>
      </c>
      <c r="EU412" s="2857"/>
      <c r="EV412" s="2850" t="str">
        <f>IF($AE412=0,"　",VLOOKUP($AE412,ﾚｰｻﾞOP,60,0))</f>
        <v>-</v>
      </c>
      <c r="EW412" s="2857"/>
      <c r="EX412" s="2850"/>
      <c r="EY412" s="2851"/>
      <c r="EZ412" s="2850"/>
      <c r="FA412" s="2851"/>
      <c r="FB412" s="2850"/>
      <c r="FC412" s="2851"/>
      <c r="FD412" s="2850"/>
      <c r="FE412" s="2851"/>
      <c r="FF412" s="2855"/>
      <c r="FG412" s="2851"/>
      <c r="FH412" s="2850"/>
      <c r="FI412" s="2851"/>
      <c r="FJ412" s="154" t="str">
        <f>IF($AE412=0,"　",VLOOKUP($AE412,ﾚｰｻﾞOP,67,0))</f>
        <v>-</v>
      </c>
      <c r="FK412" s="2857"/>
      <c r="FL412" s="155" t="str">
        <f t="shared" si="792"/>
        <v>-</v>
      </c>
      <c r="FM412" s="2846"/>
      <c r="FN412" s="2850"/>
      <c r="FO412" s="2851"/>
      <c r="FP412" s="2850"/>
      <c r="FQ412" s="2851"/>
      <c r="FS412" s="5259"/>
      <c r="FT412" s="5260"/>
    </row>
    <row r="413" spans="1:176" ht="18.600000000000001" customHeight="1">
      <c r="A413" s="228">
        <f t="shared" si="825"/>
        <v>403</v>
      </c>
      <c r="B413" s="343" t="str">
        <f t="shared" si="804"/>
        <v>4IE</v>
      </c>
      <c r="C413" s="4653">
        <v>45992</v>
      </c>
      <c r="D413" s="3874" t="s">
        <v>1024</v>
      </c>
      <c r="E413" s="3875">
        <v>89610118</v>
      </c>
      <c r="F413" s="5261" t="s">
        <v>1520</v>
      </c>
      <c r="G413" s="5262"/>
      <c r="H413" s="3281" t="s">
        <v>630</v>
      </c>
      <c r="I413" s="4618" t="s">
        <v>1118</v>
      </c>
      <c r="J413" s="5263" t="s">
        <v>622</v>
      </c>
      <c r="K413" s="5107" t="s">
        <v>11</v>
      </c>
      <c r="L413" s="7942"/>
      <c r="M413" s="5213">
        <v>45973</v>
      </c>
      <c r="N413" s="5264"/>
      <c r="O413" s="5265">
        <v>45974</v>
      </c>
      <c r="P413" s="5264">
        <v>45980</v>
      </c>
      <c r="Q413" s="5265">
        <v>45975</v>
      </c>
      <c r="R413" s="5264">
        <v>45975</v>
      </c>
      <c r="S413" s="5265">
        <v>45975</v>
      </c>
      <c r="T413" s="5264">
        <v>45975</v>
      </c>
      <c r="U413" s="5266">
        <v>45979</v>
      </c>
      <c r="V413" s="5264">
        <v>45981</v>
      </c>
      <c r="W413" s="5267">
        <v>45981</v>
      </c>
      <c r="X413" s="5268">
        <v>45982</v>
      </c>
      <c r="Y413" s="5269">
        <v>45986</v>
      </c>
      <c r="Z413" s="5269">
        <v>45986</v>
      </c>
      <c r="AA413" s="5270"/>
      <c r="AB413" s="5269"/>
      <c r="AC413" s="5271"/>
      <c r="AD413" s="5272"/>
      <c r="AE413" s="4156">
        <v>25</v>
      </c>
      <c r="AF413" s="363" t="str">
        <f t="shared" si="805"/>
        <v>4IE</v>
      </c>
      <c r="AG413" s="5273"/>
      <c r="AH413" s="5273"/>
      <c r="AI413" s="5273"/>
      <c r="AJ413" s="5273"/>
      <c r="AK413" s="5273"/>
      <c r="AL413" s="5273"/>
      <c r="AM413" s="5273"/>
      <c r="AN413" s="5273"/>
      <c r="AO413" s="5273"/>
      <c r="AP413" s="5274"/>
      <c r="AQ413" s="5273"/>
      <c r="AR413" s="5273"/>
      <c r="AS413" s="5273"/>
      <c r="AT413" s="5273"/>
      <c r="AU413" s="2843">
        <f t="shared" si="806"/>
        <v>0</v>
      </c>
      <c r="AV413" s="4008">
        <f t="shared" si="821"/>
        <v>0</v>
      </c>
      <c r="AW413" s="4597" t="str">
        <f>IF($AE413=0,"　",VLOOKUP($AE413,ﾚｰｻﾞOP,5,0))</f>
        <v>-</v>
      </c>
      <c r="AX413" s="4598"/>
      <c r="AY413" s="4602" t="str">
        <f>IF($AE413=0,"　",VLOOKUP($AE413,ﾚｰｻﾞOP,6,0))</f>
        <v>-</v>
      </c>
      <c r="AZ413" s="4600"/>
      <c r="BA413" s="4602" t="str">
        <f>IF($AE413=0,"　",VLOOKUP($AE413,ﾚｰｻﾞOP,7,0))</f>
        <v>-</v>
      </c>
      <c r="BB413" s="4600"/>
      <c r="BC413" s="4597" t="str">
        <f>IF($AE413=0,"　",VLOOKUP($AE413,ﾚｰｻﾞOP,8,0))</f>
        <v>-</v>
      </c>
      <c r="BD413" s="4598"/>
      <c r="BE413" s="4599" t="str">
        <f>IF($AE413=0,"　",VLOOKUP($AE413,ﾚｰｻﾞOP,9,0))</f>
        <v>-</v>
      </c>
      <c r="BF413" s="4600"/>
      <c r="BG413" s="4597" t="str">
        <f>IF($AE413=0,"　",VLOOKUP($AE413,ﾚｰｻﾞOP,10,0))</f>
        <v>-</v>
      </c>
      <c r="BH413" s="4600"/>
      <c r="BI413" s="4602" t="str">
        <f>IF($AE413=0,"　",VLOOKUP($AE413,ﾚｰｻﾞOP,11,0))</f>
        <v>-</v>
      </c>
      <c r="BJ413" s="4600"/>
      <c r="BK413" s="4075" t="str">
        <f>IF($AE413=0,"　",VLOOKUP($AE413,ﾚｰｻﾞOP,57,0))</f>
        <v>-</v>
      </c>
      <c r="BL413" s="4093"/>
      <c r="BM413" s="4075" t="str">
        <f>IF($AE413=0,"　",VLOOKUP($AE413,ﾚｰｻﾞOP,58,0))</f>
        <v>-</v>
      </c>
      <c r="BN413" s="4093"/>
      <c r="BO413" s="4094" t="str">
        <f t="shared" si="823"/>
        <v>-</v>
      </c>
      <c r="BP413" s="4093"/>
      <c r="BQ413" s="4602" t="str">
        <f>IF($AE413=0,"　",VLOOKUP($AE413,ﾚｰｻﾞOP,12,0))</f>
        <v>-</v>
      </c>
      <c r="BR413" s="4598"/>
      <c r="BS413" s="4602" t="str">
        <f>IF($AE413=0,"　",VLOOKUP($AE413,ﾚｰｻﾞOP,13,0))</f>
        <v>-</v>
      </c>
      <c r="BT413" s="4598"/>
      <c r="BU413" s="4602" t="str">
        <f>IF($AE413=0,"　",VLOOKUP($AE413,ﾚｰｻﾞOP,14,0))</f>
        <v>-</v>
      </c>
      <c r="BV413" s="4598"/>
      <c r="BW413" s="4602" t="str">
        <f>IF($AE413=0,"　",VLOOKUP($AE413,ﾚｰｻﾞOP,15,0))</f>
        <v>-</v>
      </c>
      <c r="BX413" s="4600"/>
      <c r="BY413" s="4602" t="str">
        <f>IF($AE413=0,"　",VLOOKUP($AE413,ﾚｰｻﾞOP,16,0))</f>
        <v>-</v>
      </c>
      <c r="BZ413" s="4598"/>
      <c r="CA413" s="4602" t="str">
        <f>IF($AE413=0,"　",VLOOKUP($AE413,ﾚｰｻﾞOP,17,0))</f>
        <v>-</v>
      </c>
      <c r="CB413" s="4600"/>
      <c r="CC413" s="4602" t="str">
        <f>IF($AE413=0,"　",VLOOKUP($AE413,ﾚｰｻﾞOP,18,0))</f>
        <v>-</v>
      </c>
      <c r="CD413" s="4600"/>
      <c r="CE413" s="2850" t="str">
        <f t="shared" si="795"/>
        <v>-</v>
      </c>
      <c r="CF413" s="2846"/>
      <c r="CG413" s="2855" t="str">
        <f t="shared" si="796"/>
        <v>-</v>
      </c>
      <c r="CH413" s="2851"/>
      <c r="CI413" s="2850" t="str">
        <f t="shared" si="807"/>
        <v>-</v>
      </c>
      <c r="CJ413" s="2846"/>
      <c r="CK413" s="2850" t="str">
        <f t="shared" si="808"/>
        <v>-</v>
      </c>
      <c r="CL413" s="2851"/>
      <c r="CM413" s="2850" t="str">
        <f t="shared" si="797"/>
        <v>-</v>
      </c>
      <c r="CN413" s="2851"/>
      <c r="CO413" s="2855" t="str">
        <f t="shared" si="809"/>
        <v>-</v>
      </c>
      <c r="CP413" s="2851"/>
      <c r="CQ413" s="2855" t="str">
        <f t="shared" si="810"/>
        <v>-</v>
      </c>
      <c r="CR413" s="2851"/>
      <c r="CS413" s="2850" t="str">
        <f t="shared" si="798"/>
        <v>-</v>
      </c>
      <c r="CT413" s="2851"/>
      <c r="CU413" s="2855"/>
      <c r="CV413" s="2851"/>
      <c r="CW413" s="2850" t="str">
        <f t="shared" si="799"/>
        <v>-</v>
      </c>
      <c r="CX413" s="2851"/>
      <c r="CY413" s="2855" t="str">
        <f t="shared" si="811"/>
        <v>-</v>
      </c>
      <c r="CZ413" s="2851"/>
      <c r="DA413" s="2850" t="str">
        <f t="shared" si="800"/>
        <v>-</v>
      </c>
      <c r="DB413" s="2846"/>
      <c r="DC413" s="2855" t="str">
        <f t="shared" si="812"/>
        <v>-</v>
      </c>
      <c r="DD413" s="2851"/>
      <c r="DE413" s="2856">
        <f t="shared" si="819"/>
        <v>0</v>
      </c>
      <c r="DF413" s="2857"/>
      <c r="DG413" s="818">
        <f t="shared" si="785"/>
        <v>0</v>
      </c>
      <c r="DH413" s="2858"/>
      <c r="DI413" s="2850">
        <f t="shared" si="820"/>
        <v>0</v>
      </c>
      <c r="DJ413" s="2857"/>
      <c r="DK413" s="2856">
        <f>IF(AU413=2,1,0)</f>
        <v>0</v>
      </c>
      <c r="DL413" s="2857"/>
      <c r="DM413" s="2856">
        <f t="shared" si="824"/>
        <v>0</v>
      </c>
      <c r="DN413" s="2857"/>
      <c r="DO413" s="2855">
        <f t="shared" si="813"/>
        <v>0</v>
      </c>
      <c r="DP413" s="2858"/>
      <c r="DQ413" s="2855">
        <f t="shared" si="814"/>
        <v>0</v>
      </c>
      <c r="DR413" s="2857"/>
      <c r="DS413" s="2855">
        <f t="shared" si="815"/>
        <v>0</v>
      </c>
      <c r="DT413" s="2858"/>
      <c r="DU413" s="2855">
        <f t="shared" si="816"/>
        <v>0</v>
      </c>
      <c r="DV413" s="2857"/>
      <c r="DW413" s="4891">
        <f>IF(AN413=1,1,0)</f>
        <v>0</v>
      </c>
      <c r="DX413" s="4892"/>
      <c r="DY413" s="4668">
        <f t="shared" si="822"/>
        <v>0</v>
      </c>
      <c r="DZ413" s="4682"/>
      <c r="EA413" s="4668">
        <f>IF(AP413=1,1,0)</f>
        <v>0</v>
      </c>
      <c r="EB413" s="4682"/>
      <c r="EC413" s="820">
        <f>IF(AQ413=1,1,0)</f>
        <v>0</v>
      </c>
      <c r="ED413" s="4964"/>
      <c r="EE413" s="822">
        <f>IF(AV413=0,0,1)</f>
        <v>0</v>
      </c>
      <c r="EF413" s="4930"/>
      <c r="EG413" s="273"/>
      <c r="EH413" s="274"/>
      <c r="EI413" s="275"/>
      <c r="EJ413" s="276"/>
      <c r="EK413" s="275"/>
      <c r="EL413" s="277"/>
      <c r="EM413" s="829" t="str">
        <f t="shared" si="803"/>
        <v xml:space="preserve"> </v>
      </c>
      <c r="EN413" s="4892"/>
      <c r="EO413" s="4893">
        <f t="shared" si="817"/>
        <v>0</v>
      </c>
      <c r="EP413" s="4682"/>
      <c r="ER413" s="5275"/>
      <c r="ET413" s="2850">
        <v>45966</v>
      </c>
      <c r="EU413" s="2857">
        <v>4163347</v>
      </c>
      <c r="EV413" s="2850">
        <v>45966</v>
      </c>
      <c r="EW413" s="2857">
        <v>4163348</v>
      </c>
      <c r="EX413" s="2850"/>
      <c r="EY413" s="2851"/>
      <c r="EZ413" s="2850"/>
      <c r="FA413" s="4385"/>
      <c r="FB413" s="2850">
        <v>45889</v>
      </c>
      <c r="FC413" s="4385">
        <v>4163311</v>
      </c>
      <c r="FD413" s="2850"/>
      <c r="FE413" s="2851"/>
      <c r="FF413" s="2855"/>
      <c r="FG413" s="2851"/>
      <c r="FH413" s="2850"/>
      <c r="FI413" s="2851"/>
      <c r="FJ413" s="154">
        <v>45937</v>
      </c>
      <c r="FK413" s="2857">
        <v>4163303</v>
      </c>
      <c r="FL413" s="155">
        <f t="shared" si="792"/>
        <v>1</v>
      </c>
      <c r="FM413" s="2846"/>
      <c r="FN413" s="2850"/>
      <c r="FO413" s="2851"/>
      <c r="FP413" s="2850"/>
      <c r="FQ413" s="2851"/>
      <c r="FS413" s="5276"/>
      <c r="FT413" s="5277"/>
    </row>
    <row r="414" spans="1:176" ht="18.600000000000001" customHeight="1">
      <c r="A414" s="228">
        <f t="shared" si="825"/>
        <v>404</v>
      </c>
      <c r="B414" s="343" t="str">
        <f t="shared" si="804"/>
        <v>4IE</v>
      </c>
      <c r="C414" s="4653">
        <v>45992</v>
      </c>
      <c r="D414" s="3874" t="s">
        <v>990</v>
      </c>
      <c r="E414" s="3875">
        <v>89610150</v>
      </c>
      <c r="F414" s="5278" t="s">
        <v>1521</v>
      </c>
      <c r="G414" s="5279"/>
      <c r="H414" s="3281" t="s">
        <v>629</v>
      </c>
      <c r="I414" s="5036" t="s">
        <v>992</v>
      </c>
      <c r="J414" s="5280" t="s">
        <v>21</v>
      </c>
      <c r="K414" s="5107" t="s">
        <v>11</v>
      </c>
      <c r="L414" s="7943"/>
      <c r="M414" s="5213">
        <v>45973</v>
      </c>
      <c r="N414" s="5264"/>
      <c r="O414" s="5265">
        <v>45974</v>
      </c>
      <c r="P414" s="5264">
        <v>45980</v>
      </c>
      <c r="Q414" s="5265">
        <v>45975</v>
      </c>
      <c r="R414" s="5264">
        <v>45976</v>
      </c>
      <c r="S414" s="5265">
        <v>45975</v>
      </c>
      <c r="T414" s="5264">
        <v>45976</v>
      </c>
      <c r="U414" s="5266">
        <v>45979</v>
      </c>
      <c r="V414" s="5264">
        <v>45983</v>
      </c>
      <c r="W414" s="5267">
        <v>45981</v>
      </c>
      <c r="X414" s="5268">
        <v>45986</v>
      </c>
      <c r="Y414" s="5281">
        <v>45987</v>
      </c>
      <c r="Z414" s="5281">
        <v>45987</v>
      </c>
      <c r="AA414" s="5282"/>
      <c r="AB414" s="5281"/>
      <c r="AC414" s="5283"/>
      <c r="AD414" s="5284"/>
      <c r="AE414" s="4156">
        <v>25</v>
      </c>
      <c r="AF414" s="363" t="str">
        <f t="shared" si="805"/>
        <v>4IE</v>
      </c>
      <c r="AG414" s="5285"/>
      <c r="AH414" s="5285"/>
      <c r="AI414" s="5285"/>
      <c r="AJ414" s="5285"/>
      <c r="AK414" s="5285"/>
      <c r="AL414" s="5285"/>
      <c r="AM414" s="5285"/>
      <c r="AN414" s="5285"/>
      <c r="AO414" s="5285"/>
      <c r="AP414" s="5286"/>
      <c r="AQ414" s="5285"/>
      <c r="AR414" s="5285"/>
      <c r="AS414" s="5285"/>
      <c r="AT414" s="5285"/>
      <c r="AU414" s="2843">
        <f t="shared" si="806"/>
        <v>0</v>
      </c>
      <c r="AV414" s="4008">
        <f t="shared" si="821"/>
        <v>0</v>
      </c>
      <c r="AW414" s="4597" t="str">
        <f>IF($AE414=0,"　",VLOOKUP($AE414,ﾚｰｻﾞOP,5,0))</f>
        <v>-</v>
      </c>
      <c r="AX414" s="4598"/>
      <c r="AY414" s="4602" t="str">
        <f>IF($AE414=0,"　",VLOOKUP($AE414,ﾚｰｻﾞOP,6,0))</f>
        <v>-</v>
      </c>
      <c r="AZ414" s="4600"/>
      <c r="BA414" s="4602" t="str">
        <f>IF($AE414=0,"　",VLOOKUP($AE414,ﾚｰｻﾞOP,7,0))</f>
        <v>-</v>
      </c>
      <c r="BB414" s="4600"/>
      <c r="BC414" s="4597" t="str">
        <f>IF($AE414=0,"　",VLOOKUP($AE414,ﾚｰｻﾞOP,8,0))</f>
        <v>-</v>
      </c>
      <c r="BD414" s="4598"/>
      <c r="BE414" s="4599" t="str">
        <f>IF($AE414=0,"　",VLOOKUP($AE414,ﾚｰｻﾞOP,9,0))</f>
        <v>-</v>
      </c>
      <c r="BF414" s="4600"/>
      <c r="BG414" s="4597" t="str">
        <f>IF($AE414=0,"　",VLOOKUP($AE414,ﾚｰｻﾞOP,10,0))</f>
        <v>-</v>
      </c>
      <c r="BH414" s="4600"/>
      <c r="BI414" s="4602" t="str">
        <f>IF($AE414=0,"　",VLOOKUP($AE414,ﾚｰｻﾞOP,11,0))</f>
        <v>-</v>
      </c>
      <c r="BJ414" s="4600"/>
      <c r="BK414" s="4075" t="str">
        <f>IF($AE414=0,"　",VLOOKUP($AE414,ﾚｰｻﾞOP,57,0))</f>
        <v>-</v>
      </c>
      <c r="BL414" s="4093"/>
      <c r="BM414" s="4075" t="str">
        <f>IF($AE414=0,"　",VLOOKUP($AE414,ﾚｰｻﾞOP,58,0))</f>
        <v>-</v>
      </c>
      <c r="BN414" s="4093"/>
      <c r="BO414" s="4094" t="str">
        <f t="shared" si="823"/>
        <v>-</v>
      </c>
      <c r="BP414" s="4093"/>
      <c r="BQ414" s="4602" t="str">
        <f>IF($AE414=0,"　",VLOOKUP($AE414,ﾚｰｻﾞOP,12,0))</f>
        <v>-</v>
      </c>
      <c r="BR414" s="4598"/>
      <c r="BS414" s="4602" t="str">
        <f>IF($AE414=0,"　",VLOOKUP($AE414,ﾚｰｻﾞOP,13,0))</f>
        <v>-</v>
      </c>
      <c r="BT414" s="4598"/>
      <c r="BU414" s="4602" t="str">
        <f>IF($AE414=0,"　",VLOOKUP($AE414,ﾚｰｻﾞOP,14,0))</f>
        <v>-</v>
      </c>
      <c r="BV414" s="4598"/>
      <c r="BW414" s="4602" t="str">
        <f>IF($AE414=0,"　",VLOOKUP($AE414,ﾚｰｻﾞOP,15,0))</f>
        <v>-</v>
      </c>
      <c r="BX414" s="4600"/>
      <c r="BY414" s="4602" t="str">
        <f>IF($AE414=0,"　",VLOOKUP($AE414,ﾚｰｻﾞOP,16,0))</f>
        <v>-</v>
      </c>
      <c r="BZ414" s="4598"/>
      <c r="CA414" s="4602" t="str">
        <f>IF($AE414=0,"　",VLOOKUP($AE414,ﾚｰｻﾞOP,17,0))</f>
        <v>-</v>
      </c>
      <c r="CB414" s="4600"/>
      <c r="CC414" s="4602" t="str">
        <f>IF($AE414=0,"　",VLOOKUP($AE414,ﾚｰｻﾞOP,18,0))</f>
        <v>-</v>
      </c>
      <c r="CD414" s="4600"/>
      <c r="CE414" s="2850" t="str">
        <f t="shared" si="795"/>
        <v>-</v>
      </c>
      <c r="CF414" s="2846"/>
      <c r="CG414" s="2855" t="str">
        <f t="shared" si="796"/>
        <v>-</v>
      </c>
      <c r="CH414" s="2851"/>
      <c r="CI414" s="2850" t="str">
        <f t="shared" si="807"/>
        <v>-</v>
      </c>
      <c r="CJ414" s="2846"/>
      <c r="CK414" s="2850" t="str">
        <f t="shared" si="808"/>
        <v>-</v>
      </c>
      <c r="CL414" s="2851"/>
      <c r="CM414" s="2850" t="str">
        <f t="shared" si="797"/>
        <v>-</v>
      </c>
      <c r="CN414" s="2851"/>
      <c r="CO414" s="2855" t="str">
        <f t="shared" si="809"/>
        <v>-</v>
      </c>
      <c r="CP414" s="2851"/>
      <c r="CQ414" s="2855" t="str">
        <f t="shared" si="810"/>
        <v>-</v>
      </c>
      <c r="CR414" s="2851"/>
      <c r="CS414" s="2850" t="str">
        <f t="shared" si="798"/>
        <v>-</v>
      </c>
      <c r="CT414" s="2851"/>
      <c r="CU414" s="2855"/>
      <c r="CV414" s="2851"/>
      <c r="CW414" s="2850" t="str">
        <f t="shared" si="799"/>
        <v>-</v>
      </c>
      <c r="CX414" s="2851"/>
      <c r="CY414" s="2855" t="str">
        <f t="shared" si="811"/>
        <v>-</v>
      </c>
      <c r="CZ414" s="2851"/>
      <c r="DA414" s="2850" t="str">
        <f t="shared" si="800"/>
        <v>-</v>
      </c>
      <c r="DB414" s="2846"/>
      <c r="DC414" s="2855" t="str">
        <f t="shared" si="812"/>
        <v>-</v>
      </c>
      <c r="DD414" s="2851"/>
      <c r="DE414" s="2856">
        <f t="shared" si="819"/>
        <v>0</v>
      </c>
      <c r="DF414" s="2857"/>
      <c r="DG414" s="818">
        <f t="shared" si="785"/>
        <v>0</v>
      </c>
      <c r="DH414" s="2858"/>
      <c r="DI414" s="2850">
        <f t="shared" si="820"/>
        <v>0</v>
      </c>
      <c r="DJ414" s="2857"/>
      <c r="DK414" s="2856">
        <f>IF(AU414=2,1,0)</f>
        <v>0</v>
      </c>
      <c r="DL414" s="2857"/>
      <c r="DM414" s="2856">
        <f t="shared" si="824"/>
        <v>0</v>
      </c>
      <c r="DN414" s="2857"/>
      <c r="DO414" s="2855">
        <f t="shared" si="813"/>
        <v>0</v>
      </c>
      <c r="DP414" s="2858"/>
      <c r="DQ414" s="2855">
        <f t="shared" si="814"/>
        <v>0</v>
      </c>
      <c r="DR414" s="2857"/>
      <c r="DS414" s="2855">
        <f t="shared" si="815"/>
        <v>0</v>
      </c>
      <c r="DT414" s="2858"/>
      <c r="DU414" s="2855">
        <f t="shared" si="816"/>
        <v>0</v>
      </c>
      <c r="DV414" s="2857"/>
      <c r="DW414" s="4891">
        <f>IF(AN414=1,1,0)</f>
        <v>0</v>
      </c>
      <c r="DX414" s="4892"/>
      <c r="DY414" s="4668">
        <f t="shared" si="822"/>
        <v>0</v>
      </c>
      <c r="DZ414" s="4682"/>
      <c r="EA414" s="4668">
        <f>IF(AP414=1,1,0)</f>
        <v>0</v>
      </c>
      <c r="EB414" s="4682"/>
      <c r="EC414" s="820">
        <f>IF(AQ414=1,1,0)</f>
        <v>0</v>
      </c>
      <c r="ED414" s="4964"/>
      <c r="EE414" s="822">
        <f>IF(AV414=0,0,1)</f>
        <v>0</v>
      </c>
      <c r="EF414" s="4930"/>
      <c r="EG414" s="273"/>
      <c r="EH414" s="274"/>
      <c r="EI414" s="275"/>
      <c r="EJ414" s="276"/>
      <c r="EK414" s="275"/>
      <c r="EL414" s="277"/>
      <c r="EM414" s="829" t="str">
        <f t="shared" si="803"/>
        <v xml:space="preserve"> </v>
      </c>
      <c r="EN414" s="4892"/>
      <c r="EO414" s="4893">
        <f t="shared" si="817"/>
        <v>0</v>
      </c>
      <c r="EP414" s="4682"/>
      <c r="ER414" s="5287"/>
      <c r="ET414" s="2850">
        <v>45966</v>
      </c>
      <c r="EU414" s="2857">
        <v>4163347</v>
      </c>
      <c r="EV414" s="2850">
        <v>45966</v>
      </c>
      <c r="EW414" s="2857">
        <v>4163348</v>
      </c>
      <c r="EX414" s="2850"/>
      <c r="EY414" s="2851"/>
      <c r="EZ414" s="2850">
        <v>45805</v>
      </c>
      <c r="FA414" s="4385">
        <v>4163184</v>
      </c>
      <c r="FB414" s="2850">
        <v>45889</v>
      </c>
      <c r="FC414" s="4385">
        <v>4163311</v>
      </c>
      <c r="FD414" s="2850"/>
      <c r="FE414" s="2851"/>
      <c r="FF414" s="2855"/>
      <c r="FG414" s="2851"/>
      <c r="FH414" s="2850"/>
      <c r="FI414" s="2851"/>
      <c r="FJ414" s="154">
        <v>46331</v>
      </c>
      <c r="FK414" s="2857">
        <v>4163349</v>
      </c>
      <c r="FL414" s="155">
        <f t="shared" si="792"/>
        <v>1</v>
      </c>
      <c r="FM414" s="2846"/>
      <c r="FN414" s="2850"/>
      <c r="FO414" s="2851"/>
      <c r="FP414" s="2850">
        <v>1</v>
      </c>
      <c r="FQ414" s="2851"/>
      <c r="FS414" s="5288"/>
      <c r="FT414" s="5289"/>
    </row>
    <row r="415" spans="1:176" ht="18.600000000000001" customHeight="1">
      <c r="A415" s="228">
        <f t="shared" si="825"/>
        <v>405</v>
      </c>
      <c r="B415" s="343" t="str">
        <f t="shared" si="804"/>
        <v>4IE</v>
      </c>
      <c r="C415" s="5290">
        <v>46024</v>
      </c>
      <c r="D415" s="3699" t="s">
        <v>1423</v>
      </c>
      <c r="E415" s="3700" t="s">
        <v>1516</v>
      </c>
      <c r="F415" s="3701" t="s">
        <v>1517</v>
      </c>
      <c r="G415" s="5291"/>
      <c r="H415" s="3336" t="s">
        <v>630</v>
      </c>
      <c r="I415" s="3337" t="s">
        <v>48</v>
      </c>
      <c r="J415" s="3337" t="s">
        <v>0</v>
      </c>
      <c r="K415" s="3338" t="s">
        <v>503</v>
      </c>
      <c r="L415" s="7944"/>
      <c r="M415" s="5213">
        <v>45974</v>
      </c>
      <c r="N415" s="5292">
        <v>45972</v>
      </c>
      <c r="O415" s="5293">
        <v>45975</v>
      </c>
      <c r="P415" s="5292">
        <v>45973</v>
      </c>
      <c r="Q415" s="5293">
        <v>45976</v>
      </c>
      <c r="R415" s="5292">
        <v>45975</v>
      </c>
      <c r="S415" s="5293">
        <v>45976</v>
      </c>
      <c r="T415" s="5292">
        <v>45975</v>
      </c>
      <c r="U415" s="5294">
        <v>45980</v>
      </c>
      <c r="V415" s="5292">
        <v>45979</v>
      </c>
      <c r="W415" s="5295">
        <v>45982</v>
      </c>
      <c r="X415" s="5296">
        <v>45981</v>
      </c>
      <c r="Y415" s="5297">
        <v>45987</v>
      </c>
      <c r="Z415" s="5297">
        <v>45986</v>
      </c>
      <c r="AA415" s="5298"/>
      <c r="AB415" s="5297"/>
      <c r="AC415" s="251" t="s">
        <v>633</v>
      </c>
      <c r="AD415" s="5299"/>
      <c r="AE415" s="5300">
        <v>2</v>
      </c>
      <c r="AF415" s="363" t="str">
        <f t="shared" si="805"/>
        <v>4IE</v>
      </c>
      <c r="AG415" s="5301">
        <v>1</v>
      </c>
      <c r="AH415" s="5301"/>
      <c r="AI415" s="5301"/>
      <c r="AJ415" s="5301"/>
      <c r="AK415" s="5301"/>
      <c r="AL415" s="5301"/>
      <c r="AM415" s="5301"/>
      <c r="AN415" s="5301"/>
      <c r="AO415" s="5301"/>
      <c r="AP415" s="5302">
        <v>1</v>
      </c>
      <c r="AQ415" s="5301">
        <v>1</v>
      </c>
      <c r="AR415" s="5301">
        <v>1</v>
      </c>
      <c r="AS415" s="5301"/>
      <c r="AT415" s="5301"/>
      <c r="AU415" s="2843">
        <f t="shared" si="806"/>
        <v>0</v>
      </c>
      <c r="AV415" s="4008">
        <f t="shared" si="821"/>
        <v>1</v>
      </c>
      <c r="AW415" s="590">
        <v>45946</v>
      </c>
      <c r="AX415" s="4598">
        <v>4163341</v>
      </c>
      <c r="AY415" s="154">
        <v>45946</v>
      </c>
      <c r="AZ415" s="4600">
        <v>4163342</v>
      </c>
      <c r="BA415" s="154">
        <v>45946</v>
      </c>
      <c r="BB415" s="4600">
        <v>4163343</v>
      </c>
      <c r="BC415" s="4597">
        <v>45946</v>
      </c>
      <c r="BD415" s="4598">
        <v>4163344</v>
      </c>
      <c r="BE415" s="4599">
        <v>45946</v>
      </c>
      <c r="BF415" s="4600">
        <v>4163345</v>
      </c>
      <c r="BG415" s="368">
        <v>45946</v>
      </c>
      <c r="BH415" s="4600">
        <v>4163346</v>
      </c>
      <c r="BI415" s="154">
        <v>45937</v>
      </c>
      <c r="BJ415" s="4669">
        <v>4163340</v>
      </c>
      <c r="BK415" s="4075" t="str">
        <f>IF($AE415=0,"　",VLOOKUP($AE415,ﾚｰｻﾞOP,57,0))</f>
        <v>-</v>
      </c>
      <c r="BL415" s="4093"/>
      <c r="BM415" s="4075" t="str">
        <f>IF($AE415=0,"　",VLOOKUP($AE415,ﾚｰｻﾞOP,58,0))</f>
        <v>-</v>
      </c>
      <c r="BN415" s="4093"/>
      <c r="BO415" s="4094" t="str">
        <f t="shared" si="823"/>
        <v>-</v>
      </c>
      <c r="BP415" s="4093"/>
      <c r="BQ415" s="4602" t="str">
        <f>IF($AE415=0,"　",VLOOKUP($AE415,ﾚｰｻﾞOP,12,0))</f>
        <v>-</v>
      </c>
      <c r="BR415" s="4598"/>
      <c r="BS415" s="4602" t="str">
        <f>IF($AE415=0,"　",VLOOKUP($AE415,ﾚｰｻﾞOP,13,0))</f>
        <v>-</v>
      </c>
      <c r="BT415" s="4598"/>
      <c r="BU415" s="4602" t="str">
        <f>IF($AE415=0,"　",VLOOKUP($AE415,ﾚｰｻﾞOP,14,0))</f>
        <v>-</v>
      </c>
      <c r="BV415" s="4598"/>
      <c r="BW415" s="4602" t="str">
        <f>IF($AE415=0,"　",VLOOKUP($AE415,ﾚｰｻﾞOP,15,0))</f>
        <v>-</v>
      </c>
      <c r="BX415" s="4600"/>
      <c r="BY415" s="4602" t="str">
        <f>IF($AE415=0,"　",VLOOKUP($AE415,ﾚｰｻﾞOP,16,0))</f>
        <v>-</v>
      </c>
      <c r="BZ415" s="4598"/>
      <c r="CA415" s="4602" t="str">
        <f>IF($AE415=0,"　",VLOOKUP($AE415,ﾚｰｻﾞOP,17,0))</f>
        <v>-</v>
      </c>
      <c r="CB415" s="4600"/>
      <c r="CC415" s="4602" t="str">
        <f>IF($AE415=0,"　",VLOOKUP($AE415,ﾚｰｻﾞOP,18,0))</f>
        <v>-</v>
      </c>
      <c r="CD415" s="4600"/>
      <c r="CE415" s="2850" t="str">
        <f t="shared" si="795"/>
        <v>-</v>
      </c>
      <c r="CF415" s="2846"/>
      <c r="CG415" s="2855" t="str">
        <f t="shared" si="796"/>
        <v>-</v>
      </c>
      <c r="CH415" s="2851"/>
      <c r="CI415" s="2850" t="str">
        <f t="shared" si="807"/>
        <v>-</v>
      </c>
      <c r="CJ415" s="2846"/>
      <c r="CK415" s="2850" t="str">
        <f t="shared" si="808"/>
        <v>-</v>
      </c>
      <c r="CL415" s="2851"/>
      <c r="CM415" s="2850" t="str">
        <f t="shared" si="797"/>
        <v>-</v>
      </c>
      <c r="CN415" s="2851"/>
      <c r="CO415" s="2855" t="str">
        <f t="shared" si="809"/>
        <v>-</v>
      </c>
      <c r="CP415" s="2851"/>
      <c r="CQ415" s="2855" t="str">
        <f t="shared" si="810"/>
        <v>-</v>
      </c>
      <c r="CR415" s="2851"/>
      <c r="CS415" s="2850" t="str">
        <f t="shared" si="798"/>
        <v>-</v>
      </c>
      <c r="CT415" s="2851"/>
      <c r="CU415" s="2855"/>
      <c r="CV415" s="2851"/>
      <c r="CW415" s="2850" t="str">
        <f t="shared" si="799"/>
        <v>-</v>
      </c>
      <c r="CX415" s="2851"/>
      <c r="CY415" s="2855" t="str">
        <f t="shared" si="811"/>
        <v>-</v>
      </c>
      <c r="CZ415" s="2851"/>
      <c r="DA415" s="2850" t="str">
        <f t="shared" si="800"/>
        <v>-</v>
      </c>
      <c r="DB415" s="2846"/>
      <c r="DC415" s="2855" t="str">
        <f t="shared" si="812"/>
        <v>-</v>
      </c>
      <c r="DD415" s="2851"/>
      <c r="DE415" s="2856">
        <v>45951</v>
      </c>
      <c r="DF415" s="2857">
        <v>4263061</v>
      </c>
      <c r="DG415" s="818">
        <f t="shared" si="785"/>
        <v>0</v>
      </c>
      <c r="DH415" s="2858"/>
      <c r="DI415" s="2850">
        <v>45770</v>
      </c>
      <c r="DJ415" s="2857">
        <v>4163159</v>
      </c>
      <c r="DK415" s="2856">
        <f>IF(AU415=2,1,0)</f>
        <v>0</v>
      </c>
      <c r="DL415" s="2857"/>
      <c r="DM415" s="2856">
        <f t="shared" si="824"/>
        <v>0</v>
      </c>
      <c r="DN415" s="2857"/>
      <c r="DO415" s="2855">
        <f t="shared" si="813"/>
        <v>0</v>
      </c>
      <c r="DP415" s="2858"/>
      <c r="DQ415" s="2855">
        <f t="shared" si="814"/>
        <v>0</v>
      </c>
      <c r="DR415" s="2857"/>
      <c r="DS415" s="2855">
        <f t="shared" si="815"/>
        <v>0</v>
      </c>
      <c r="DT415" s="2858"/>
      <c r="DU415" s="2855">
        <f t="shared" si="816"/>
        <v>0</v>
      </c>
      <c r="DV415" s="2857"/>
      <c r="DW415" s="4891">
        <f>IF(AN415=1,1,0)</f>
        <v>0</v>
      </c>
      <c r="DX415" s="4892"/>
      <c r="DY415" s="4668">
        <f t="shared" si="822"/>
        <v>0</v>
      </c>
      <c r="DZ415" s="4682"/>
      <c r="EA415" s="4668">
        <v>45958</v>
      </c>
      <c r="EB415" s="4682">
        <v>4263050</v>
      </c>
      <c r="EC415" s="820">
        <v>45951</v>
      </c>
      <c r="ED415" s="4472">
        <v>4263024</v>
      </c>
      <c r="EE415" s="822">
        <v>45926</v>
      </c>
      <c r="EF415" s="4930">
        <v>4063410</v>
      </c>
      <c r="EG415" s="273"/>
      <c r="EH415" s="274"/>
      <c r="EI415" s="275"/>
      <c r="EJ415" s="276"/>
      <c r="EK415" s="275"/>
      <c r="EL415" s="277"/>
      <c r="EM415" s="829" t="str">
        <f t="shared" si="803"/>
        <v xml:space="preserve"> </v>
      </c>
      <c r="EN415" s="4892"/>
      <c r="EO415" s="4893">
        <f t="shared" si="817"/>
        <v>0</v>
      </c>
      <c r="EP415" s="4682"/>
      <c r="ER415" s="5303"/>
      <c r="ET415" s="2850" t="str">
        <f t="shared" ref="ET415:ET421" si="826">IF($AE415=0,"　",VLOOKUP($AE415,ﾚｰｻﾞOP,60,0))</f>
        <v>-</v>
      </c>
      <c r="EU415" s="2857"/>
      <c r="EV415" s="2850" t="str">
        <f t="shared" ref="EV415:EV421" si="827">IF($AE415=0,"　",VLOOKUP($AE415,ﾚｰｻﾞOP,60,0))</f>
        <v>-</v>
      </c>
      <c r="EW415" s="2857"/>
      <c r="EX415" s="2850"/>
      <c r="EY415" s="2851"/>
      <c r="EZ415" s="2850"/>
      <c r="FA415" s="2851"/>
      <c r="FB415" s="2850"/>
      <c r="FC415" s="2851"/>
      <c r="FD415" s="2850"/>
      <c r="FE415" s="2851"/>
      <c r="FF415" s="2855"/>
      <c r="FG415" s="2851"/>
      <c r="FH415" s="2850"/>
      <c r="FI415" s="2851"/>
      <c r="FJ415" s="154" t="str">
        <f t="shared" ref="FJ415:FJ421" si="828">IF($AE415=0,"　",VLOOKUP($AE415,ﾚｰｻﾞOP,67,0))</f>
        <v>-</v>
      </c>
      <c r="FK415" s="2857"/>
      <c r="FL415" s="155" t="str">
        <f t="shared" si="792"/>
        <v>-</v>
      </c>
      <c r="FM415" s="2846"/>
      <c r="FN415" s="2850"/>
      <c r="FO415" s="2851"/>
      <c r="FP415" s="2850"/>
      <c r="FQ415" s="2851"/>
      <c r="FS415" s="5304"/>
      <c r="FT415" s="5305"/>
    </row>
    <row r="416" spans="1:176" ht="18.600000000000001" customHeight="1">
      <c r="A416" s="228">
        <f t="shared" si="825"/>
        <v>406</v>
      </c>
      <c r="B416" s="343" t="str">
        <f t="shared" si="804"/>
        <v>4IE</v>
      </c>
      <c r="C416" s="5290">
        <v>46024</v>
      </c>
      <c r="D416" s="3699" t="s">
        <v>40</v>
      </c>
      <c r="E416" s="3700" t="s">
        <v>1312</v>
      </c>
      <c r="F416" s="3701" t="s">
        <v>1448</v>
      </c>
      <c r="G416" s="5291"/>
      <c r="H416" s="3336" t="s">
        <v>630</v>
      </c>
      <c r="I416" s="3337" t="s">
        <v>48</v>
      </c>
      <c r="J416" s="3337" t="s">
        <v>0</v>
      </c>
      <c r="K416" s="3338" t="s">
        <v>503</v>
      </c>
      <c r="L416" s="7944"/>
      <c r="M416" s="5213">
        <v>45974</v>
      </c>
      <c r="N416" s="5292">
        <v>45973</v>
      </c>
      <c r="O416" s="5293">
        <v>45975</v>
      </c>
      <c r="P416" s="5292">
        <v>45974</v>
      </c>
      <c r="Q416" s="5293">
        <v>45976</v>
      </c>
      <c r="R416" s="5292">
        <v>45976</v>
      </c>
      <c r="S416" s="5293">
        <v>45976</v>
      </c>
      <c r="T416" s="5292">
        <v>45976</v>
      </c>
      <c r="U416" s="5294">
        <v>45980</v>
      </c>
      <c r="V416" s="5292">
        <v>45980</v>
      </c>
      <c r="W416" s="5295">
        <v>45982</v>
      </c>
      <c r="X416" s="5296">
        <v>45982</v>
      </c>
      <c r="Y416" s="5297">
        <v>45987</v>
      </c>
      <c r="Z416" s="5297">
        <v>45986</v>
      </c>
      <c r="AA416" s="5298"/>
      <c r="AB416" s="5297"/>
      <c r="AC416" s="251" t="s">
        <v>633</v>
      </c>
      <c r="AD416" s="5299"/>
      <c r="AE416" s="5300">
        <v>2</v>
      </c>
      <c r="AF416" s="363" t="str">
        <f t="shared" si="805"/>
        <v>4IE</v>
      </c>
      <c r="AG416" s="5301">
        <v>1</v>
      </c>
      <c r="AH416" s="5301"/>
      <c r="AI416" s="5301"/>
      <c r="AJ416" s="5301"/>
      <c r="AK416" s="5301"/>
      <c r="AL416" s="5301"/>
      <c r="AM416" s="5301"/>
      <c r="AN416" s="5301"/>
      <c r="AO416" s="5301"/>
      <c r="AP416" s="5302">
        <v>1</v>
      </c>
      <c r="AQ416" s="5301">
        <v>1</v>
      </c>
      <c r="AR416" s="5301">
        <v>1</v>
      </c>
      <c r="AS416" s="5301"/>
      <c r="AT416" s="5301"/>
      <c r="AU416" s="2843">
        <f t="shared" si="806"/>
        <v>0</v>
      </c>
      <c r="AV416" s="4008">
        <f t="shared" si="821"/>
        <v>1</v>
      </c>
      <c r="AW416" s="590">
        <v>45973</v>
      </c>
      <c r="AX416" s="4598">
        <v>4163354</v>
      </c>
      <c r="AY416" s="154">
        <v>45973</v>
      </c>
      <c r="AZ416" s="4600">
        <v>4163355</v>
      </c>
      <c r="BA416" s="154">
        <v>45973</v>
      </c>
      <c r="BB416" s="4600">
        <v>4163356</v>
      </c>
      <c r="BC416" s="4597">
        <v>45946</v>
      </c>
      <c r="BD416" s="4598">
        <v>4163344</v>
      </c>
      <c r="BE416" s="4599">
        <v>45946</v>
      </c>
      <c r="BF416" s="4600">
        <v>4163345</v>
      </c>
      <c r="BG416" s="368">
        <v>45973</v>
      </c>
      <c r="BH416" s="4600">
        <v>4163359</v>
      </c>
      <c r="BI416" s="154">
        <v>45937</v>
      </c>
      <c r="BJ416" s="4669">
        <v>4163340</v>
      </c>
      <c r="BK416" s="4075" t="str">
        <f>IF($AE416=0,"　",VLOOKUP($AE416,ﾚｰｻﾞOP,57,0))</f>
        <v>-</v>
      </c>
      <c r="BL416" s="4093"/>
      <c r="BM416" s="4075" t="str">
        <f>IF($AE416=0,"　",VLOOKUP($AE416,ﾚｰｻﾞOP,58,0))</f>
        <v>-</v>
      </c>
      <c r="BN416" s="4093"/>
      <c r="BO416" s="4094" t="str">
        <f t="shared" si="823"/>
        <v>-</v>
      </c>
      <c r="BP416" s="4093"/>
      <c r="BQ416" s="4602" t="str">
        <f>IF($AE416=0,"　",VLOOKUP($AE416,ﾚｰｻﾞOP,12,0))</f>
        <v>-</v>
      </c>
      <c r="BR416" s="4598"/>
      <c r="BS416" s="4602" t="str">
        <f>IF($AE416=0,"　",VLOOKUP($AE416,ﾚｰｻﾞOP,13,0))</f>
        <v>-</v>
      </c>
      <c r="BT416" s="4598"/>
      <c r="BU416" s="4602" t="str">
        <f>IF($AE416=0,"　",VLOOKUP($AE416,ﾚｰｻﾞOP,14,0))</f>
        <v>-</v>
      </c>
      <c r="BV416" s="4598"/>
      <c r="BW416" s="4602" t="str">
        <f>IF($AE416=0,"　",VLOOKUP($AE416,ﾚｰｻﾞOP,15,0))</f>
        <v>-</v>
      </c>
      <c r="BX416" s="4600"/>
      <c r="BY416" s="4602" t="str">
        <f>IF($AE416=0,"　",VLOOKUP($AE416,ﾚｰｻﾞOP,16,0))</f>
        <v>-</v>
      </c>
      <c r="BZ416" s="4598"/>
      <c r="CA416" s="4602" t="str">
        <f>IF($AE416=0,"　",VLOOKUP($AE416,ﾚｰｻﾞOP,17,0))</f>
        <v>-</v>
      </c>
      <c r="CB416" s="4600"/>
      <c r="CC416" s="4602" t="str">
        <f>IF($AE416=0,"　",VLOOKUP($AE416,ﾚｰｻﾞOP,18,0))</f>
        <v>-</v>
      </c>
      <c r="CD416" s="4600"/>
      <c r="CE416" s="2850" t="str">
        <f t="shared" si="795"/>
        <v>-</v>
      </c>
      <c r="CF416" s="2846"/>
      <c r="CG416" s="2855" t="str">
        <f t="shared" si="796"/>
        <v>-</v>
      </c>
      <c r="CH416" s="2851"/>
      <c r="CI416" s="2850" t="str">
        <f t="shared" si="807"/>
        <v>-</v>
      </c>
      <c r="CJ416" s="2846"/>
      <c r="CK416" s="2850" t="str">
        <f t="shared" si="808"/>
        <v>-</v>
      </c>
      <c r="CL416" s="2851"/>
      <c r="CM416" s="2850" t="str">
        <f t="shared" si="797"/>
        <v>-</v>
      </c>
      <c r="CN416" s="2851"/>
      <c r="CO416" s="2855" t="str">
        <f t="shared" si="809"/>
        <v>-</v>
      </c>
      <c r="CP416" s="2851"/>
      <c r="CQ416" s="2855" t="str">
        <f t="shared" si="810"/>
        <v>-</v>
      </c>
      <c r="CR416" s="2851"/>
      <c r="CS416" s="2850" t="str">
        <f t="shared" si="798"/>
        <v>-</v>
      </c>
      <c r="CT416" s="2851"/>
      <c r="CU416" s="2855"/>
      <c r="CV416" s="2851"/>
      <c r="CW416" s="2850" t="str">
        <f t="shared" si="799"/>
        <v>-</v>
      </c>
      <c r="CX416" s="2851"/>
      <c r="CY416" s="2855" t="str">
        <f t="shared" si="811"/>
        <v>-</v>
      </c>
      <c r="CZ416" s="2851"/>
      <c r="DA416" s="2850" t="str">
        <f t="shared" si="800"/>
        <v>-</v>
      </c>
      <c r="DB416" s="2846"/>
      <c r="DC416" s="2855" t="str">
        <f t="shared" si="812"/>
        <v>-</v>
      </c>
      <c r="DD416" s="2851"/>
      <c r="DE416" s="2856">
        <v>45951</v>
      </c>
      <c r="DF416" s="2857">
        <v>4263061</v>
      </c>
      <c r="DG416" s="818">
        <f t="shared" si="785"/>
        <v>0</v>
      </c>
      <c r="DH416" s="2858"/>
      <c r="DI416" s="2850">
        <v>45770</v>
      </c>
      <c r="DJ416" s="2857">
        <v>4163159</v>
      </c>
      <c r="DK416" s="2856">
        <f>IF(AU416=2,1,0)</f>
        <v>0</v>
      </c>
      <c r="DL416" s="2857"/>
      <c r="DM416" s="2856">
        <f t="shared" si="824"/>
        <v>0</v>
      </c>
      <c r="DN416" s="2857"/>
      <c r="DO416" s="2855">
        <f t="shared" si="813"/>
        <v>0</v>
      </c>
      <c r="DP416" s="2858"/>
      <c r="DQ416" s="2855">
        <f t="shared" si="814"/>
        <v>0</v>
      </c>
      <c r="DR416" s="2857"/>
      <c r="DS416" s="2855">
        <f t="shared" si="815"/>
        <v>0</v>
      </c>
      <c r="DT416" s="2858"/>
      <c r="DU416" s="2855">
        <f t="shared" si="816"/>
        <v>0</v>
      </c>
      <c r="DV416" s="2857"/>
      <c r="DW416" s="4891">
        <f>IF(AN416=1,1,0)</f>
        <v>0</v>
      </c>
      <c r="DX416" s="4892"/>
      <c r="DY416" s="4668">
        <f t="shared" si="822"/>
        <v>0</v>
      </c>
      <c r="DZ416" s="4682"/>
      <c r="EA416" s="4668">
        <v>45958</v>
      </c>
      <c r="EB416" s="4682">
        <v>4263050</v>
      </c>
      <c r="EC416" s="820">
        <v>45951</v>
      </c>
      <c r="ED416" s="4472">
        <v>4263024</v>
      </c>
      <c r="EE416" s="822">
        <v>45926</v>
      </c>
      <c r="EF416" s="4930">
        <v>4063410</v>
      </c>
      <c r="EG416" s="273"/>
      <c r="EH416" s="274"/>
      <c r="EI416" s="275"/>
      <c r="EJ416" s="276"/>
      <c r="EK416" s="275"/>
      <c r="EL416" s="277"/>
      <c r="EM416" s="829" t="str">
        <f t="shared" si="803"/>
        <v xml:space="preserve"> </v>
      </c>
      <c r="EN416" s="4892"/>
      <c r="EO416" s="4893">
        <f t="shared" si="817"/>
        <v>0</v>
      </c>
      <c r="EP416" s="4682"/>
      <c r="ER416" s="5303"/>
      <c r="ET416" s="2850" t="str">
        <f t="shared" si="826"/>
        <v>-</v>
      </c>
      <c r="EU416" s="2857"/>
      <c r="EV416" s="2850" t="str">
        <f t="shared" si="827"/>
        <v>-</v>
      </c>
      <c r="EW416" s="2857"/>
      <c r="EX416" s="2850"/>
      <c r="EY416" s="2851"/>
      <c r="EZ416" s="2850"/>
      <c r="FA416" s="2851"/>
      <c r="FB416" s="2850"/>
      <c r="FC416" s="2851"/>
      <c r="FD416" s="2850"/>
      <c r="FE416" s="2851"/>
      <c r="FF416" s="2855"/>
      <c r="FG416" s="2851"/>
      <c r="FH416" s="2850"/>
      <c r="FI416" s="2851"/>
      <c r="FJ416" s="154" t="str">
        <f t="shared" si="828"/>
        <v>-</v>
      </c>
      <c r="FK416" s="2857"/>
      <c r="FL416" s="155" t="str">
        <f t="shared" si="792"/>
        <v>-</v>
      </c>
      <c r="FM416" s="2846"/>
      <c r="FN416" s="2850"/>
      <c r="FO416" s="2851"/>
      <c r="FP416" s="2850"/>
      <c r="FQ416" s="2851"/>
      <c r="FS416" s="5304"/>
      <c r="FT416" s="5305"/>
    </row>
    <row r="417" spans="1:176" ht="18.600000000000001" customHeight="1">
      <c r="A417" s="228">
        <f t="shared" si="825"/>
        <v>407</v>
      </c>
      <c r="B417" s="343" t="str">
        <f t="shared" si="804"/>
        <v>4IE</v>
      </c>
      <c r="C417" s="4653">
        <v>45992</v>
      </c>
      <c r="D417" s="6489" t="s">
        <v>1526</v>
      </c>
      <c r="E417" s="6490">
        <v>62510060</v>
      </c>
      <c r="F417" s="4346"/>
      <c r="G417" s="5153" t="s">
        <v>1539</v>
      </c>
      <c r="H417" s="3281" t="s">
        <v>630</v>
      </c>
      <c r="I417" s="4348" t="s">
        <v>63</v>
      </c>
      <c r="J417" s="4348" t="s">
        <v>1426</v>
      </c>
      <c r="K417" s="1789" t="s">
        <v>97</v>
      </c>
      <c r="L417" s="7945"/>
      <c r="M417" s="5213">
        <v>45975</v>
      </c>
      <c r="N417" s="5292">
        <v>45973</v>
      </c>
      <c r="O417" s="5293">
        <v>45976</v>
      </c>
      <c r="P417" s="5292">
        <v>45974</v>
      </c>
      <c r="Q417" s="5293">
        <v>45979</v>
      </c>
      <c r="R417" s="5292">
        <v>45976</v>
      </c>
      <c r="S417" s="5293">
        <v>45979</v>
      </c>
      <c r="T417" s="5292">
        <v>45976</v>
      </c>
      <c r="U417" s="5294">
        <v>45981</v>
      </c>
      <c r="V417" s="5306">
        <v>45980</v>
      </c>
      <c r="W417" s="5295">
        <v>45983</v>
      </c>
      <c r="X417" s="5307">
        <v>45982</v>
      </c>
      <c r="Y417" s="4955">
        <v>45988</v>
      </c>
      <c r="Z417" s="4956"/>
      <c r="AA417" s="4957">
        <v>45986</v>
      </c>
      <c r="AB417" s="4955">
        <v>45987</v>
      </c>
      <c r="AC417" s="5308"/>
      <c r="AD417" s="5309"/>
      <c r="AE417" s="5310">
        <v>1</v>
      </c>
      <c r="AF417" s="363" t="str">
        <f t="shared" si="805"/>
        <v>4IE</v>
      </c>
      <c r="AG417" s="5311"/>
      <c r="AH417" s="5311"/>
      <c r="AI417" s="5311">
        <v>1</v>
      </c>
      <c r="AJ417" s="5311"/>
      <c r="AK417" s="5311"/>
      <c r="AL417" s="5311"/>
      <c r="AM417" s="5311"/>
      <c r="AN417" s="5311">
        <v>1</v>
      </c>
      <c r="AO417" s="5311"/>
      <c r="AP417" s="5312">
        <v>1</v>
      </c>
      <c r="AQ417" s="5311">
        <v>1</v>
      </c>
      <c r="AR417" s="5311">
        <v>1</v>
      </c>
      <c r="AS417" s="5311"/>
      <c r="AT417" s="5311"/>
      <c r="AU417" s="2843">
        <f t="shared" si="806"/>
        <v>2</v>
      </c>
      <c r="AV417" s="4008">
        <f t="shared" si="821"/>
        <v>1</v>
      </c>
      <c r="AW417" s="4597">
        <v>45973</v>
      </c>
      <c r="AX417" s="4598">
        <v>4163354</v>
      </c>
      <c r="AY417" s="4599">
        <v>45973</v>
      </c>
      <c r="AZ417" s="4600">
        <v>4163355</v>
      </c>
      <c r="BA417" s="4599">
        <v>45973</v>
      </c>
      <c r="BB417" s="4600">
        <v>4163356</v>
      </c>
      <c r="BC417" s="4597">
        <v>45946</v>
      </c>
      <c r="BD417" s="4598">
        <v>4163344</v>
      </c>
      <c r="BE417" s="4599">
        <v>45946</v>
      </c>
      <c r="BF417" s="4600">
        <v>4163345</v>
      </c>
      <c r="BG417" s="4597">
        <v>45973</v>
      </c>
      <c r="BH417" s="4600">
        <v>4163359</v>
      </c>
      <c r="BI417" s="4597">
        <v>45937</v>
      </c>
      <c r="BJ417" s="4669">
        <v>4163340</v>
      </c>
      <c r="BK417" s="4075" t="s">
        <v>1</v>
      </c>
      <c r="BL417" s="4093"/>
      <c r="BM417" s="4075" t="s">
        <v>1</v>
      </c>
      <c r="BN417" s="4093"/>
      <c r="BO417" s="4094" t="s">
        <v>1</v>
      </c>
      <c r="BP417" s="4093"/>
      <c r="BQ417" s="4649" t="s">
        <v>1</v>
      </c>
      <c r="BR417" s="4650"/>
      <c r="BS417" s="4649" t="s">
        <v>1</v>
      </c>
      <c r="BT417" s="4650"/>
      <c r="BU417" s="4649" t="s">
        <v>1</v>
      </c>
      <c r="BV417" s="4650"/>
      <c r="BW417" s="4649" t="s">
        <v>1</v>
      </c>
      <c r="BX417" s="4651"/>
      <c r="BY417" s="4649" t="s">
        <v>1</v>
      </c>
      <c r="BZ417" s="4650"/>
      <c r="CA417" s="4649" t="s">
        <v>1</v>
      </c>
      <c r="CB417" s="4651"/>
      <c r="CC417" s="4649" t="s">
        <v>1</v>
      </c>
      <c r="CD417" s="4651"/>
      <c r="CE417" s="2850" t="str">
        <f t="shared" si="795"/>
        <v>-</v>
      </c>
      <c r="CF417" s="2846"/>
      <c r="CG417" s="2855" t="str">
        <f t="shared" si="796"/>
        <v>-</v>
      </c>
      <c r="CH417" s="2851"/>
      <c r="CI417" s="2850" t="str">
        <f t="shared" si="807"/>
        <v>-</v>
      </c>
      <c r="CJ417" s="2846"/>
      <c r="CK417" s="2850" t="str">
        <f t="shared" si="808"/>
        <v>-</v>
      </c>
      <c r="CL417" s="2851"/>
      <c r="CM417" s="2850" t="str">
        <f t="shared" si="797"/>
        <v>-</v>
      </c>
      <c r="CN417" s="2851"/>
      <c r="CO417" s="2855" t="str">
        <f t="shared" si="809"/>
        <v>-</v>
      </c>
      <c r="CP417" s="2851"/>
      <c r="CQ417" s="2855" t="str">
        <f t="shared" si="810"/>
        <v>-</v>
      </c>
      <c r="CR417" s="2851"/>
      <c r="CS417" s="2850" t="str">
        <f t="shared" si="798"/>
        <v>-</v>
      </c>
      <c r="CT417" s="2851"/>
      <c r="CU417" s="2855"/>
      <c r="CV417" s="2851"/>
      <c r="CW417" s="2850" t="str">
        <f t="shared" si="799"/>
        <v>-</v>
      </c>
      <c r="CX417" s="2851"/>
      <c r="CY417" s="2855" t="str">
        <f t="shared" si="811"/>
        <v>-</v>
      </c>
      <c r="CZ417" s="2851"/>
      <c r="DA417" s="2850" t="str">
        <f t="shared" si="800"/>
        <v>-</v>
      </c>
      <c r="DB417" s="2846"/>
      <c r="DC417" s="2855" t="str">
        <f t="shared" si="812"/>
        <v>-</v>
      </c>
      <c r="DD417" s="2851"/>
      <c r="DE417" s="2856">
        <f>IF(AG417=1,1,0)</f>
        <v>0</v>
      </c>
      <c r="DF417" s="2857"/>
      <c r="DG417" s="818">
        <f t="shared" si="785"/>
        <v>0</v>
      </c>
      <c r="DH417" s="2858"/>
      <c r="DI417" s="2850">
        <f>IF(AG417=1,1,0)</f>
        <v>0</v>
      </c>
      <c r="DJ417" s="2857"/>
      <c r="DK417" s="2856">
        <v>45889</v>
      </c>
      <c r="DL417" s="2857">
        <v>4163307</v>
      </c>
      <c r="DM417" s="2856">
        <f t="shared" si="824"/>
        <v>0</v>
      </c>
      <c r="DN417" s="2857"/>
      <c r="DO417" s="2855">
        <f t="shared" si="813"/>
        <v>0</v>
      </c>
      <c r="DP417" s="2858"/>
      <c r="DQ417" s="2855">
        <f t="shared" si="814"/>
        <v>0</v>
      </c>
      <c r="DR417" s="2857"/>
      <c r="DS417" s="2855">
        <f t="shared" si="815"/>
        <v>0</v>
      </c>
      <c r="DT417" s="2858"/>
      <c r="DU417" s="2855">
        <f t="shared" si="816"/>
        <v>0</v>
      </c>
      <c r="DV417" s="2857"/>
      <c r="DW417" s="4891">
        <v>45889</v>
      </c>
      <c r="DX417" s="2789">
        <v>4163306</v>
      </c>
      <c r="DY417" s="4668">
        <f t="shared" si="822"/>
        <v>0</v>
      </c>
      <c r="DZ417" s="4682"/>
      <c r="EA417" s="4668">
        <v>45958</v>
      </c>
      <c r="EB417" s="4682">
        <v>4263050</v>
      </c>
      <c r="EC417" s="820">
        <v>45951</v>
      </c>
      <c r="ED417" s="4472">
        <v>4263024</v>
      </c>
      <c r="EE417" s="822">
        <v>45926</v>
      </c>
      <c r="EF417" s="4930">
        <v>4063410</v>
      </c>
      <c r="EG417" s="273"/>
      <c r="EH417" s="274"/>
      <c r="EI417" s="275"/>
      <c r="EJ417" s="276"/>
      <c r="EK417" s="275"/>
      <c r="EL417" s="277"/>
      <c r="EM417" s="829" t="str">
        <f t="shared" si="803"/>
        <v xml:space="preserve"> </v>
      </c>
      <c r="EN417" s="4892"/>
      <c r="EO417" s="4893">
        <f t="shared" si="817"/>
        <v>0</v>
      </c>
      <c r="EP417" s="4682"/>
      <c r="ER417" s="5313"/>
      <c r="ET417" s="2850" t="str">
        <f t="shared" si="826"/>
        <v>-</v>
      </c>
      <c r="EU417" s="2857"/>
      <c r="EV417" s="2850" t="str">
        <f t="shared" si="827"/>
        <v>-</v>
      </c>
      <c r="EW417" s="2857"/>
      <c r="EX417" s="2850"/>
      <c r="EY417" s="2851"/>
      <c r="EZ417" s="2850"/>
      <c r="FA417" s="2851"/>
      <c r="FB417" s="2850"/>
      <c r="FC417" s="2851"/>
      <c r="FD417" s="2850"/>
      <c r="FE417" s="2851"/>
      <c r="FF417" s="2855"/>
      <c r="FG417" s="2851"/>
      <c r="FH417" s="2850"/>
      <c r="FI417" s="2851"/>
      <c r="FJ417" s="154" t="str">
        <f t="shared" si="828"/>
        <v>-</v>
      </c>
      <c r="FK417" s="2857"/>
      <c r="FL417" s="155" t="str">
        <f t="shared" si="792"/>
        <v>-</v>
      </c>
      <c r="FM417" s="2846"/>
      <c r="FN417" s="2850"/>
      <c r="FO417" s="2851"/>
      <c r="FP417" s="2850"/>
      <c r="FQ417" s="2851"/>
      <c r="FS417" s="5314"/>
      <c r="FT417" s="5315"/>
    </row>
    <row r="418" spans="1:176" ht="18.600000000000001" customHeight="1">
      <c r="A418" s="228">
        <f t="shared" si="825"/>
        <v>408</v>
      </c>
      <c r="B418" s="343" t="str">
        <f t="shared" si="804"/>
        <v>4IE</v>
      </c>
      <c r="C418" s="4653">
        <v>45992</v>
      </c>
      <c r="D418" s="5316" t="s">
        <v>34</v>
      </c>
      <c r="E418" s="5317">
        <v>84515273</v>
      </c>
      <c r="F418" s="5318" t="s">
        <v>1527</v>
      </c>
      <c r="G418" s="5319"/>
      <c r="H418" s="3281" t="s">
        <v>631</v>
      </c>
      <c r="I418" s="4459" t="s">
        <v>61</v>
      </c>
      <c r="J418" s="5320" t="s">
        <v>1379</v>
      </c>
      <c r="K418" s="5107" t="s">
        <v>11</v>
      </c>
      <c r="L418" s="7946"/>
      <c r="M418" s="5213">
        <v>45975</v>
      </c>
      <c r="N418" s="5321">
        <v>45974</v>
      </c>
      <c r="O418" s="5322">
        <v>45976</v>
      </c>
      <c r="P418" s="5321">
        <v>45975</v>
      </c>
      <c r="Q418" s="5322">
        <v>45979</v>
      </c>
      <c r="R418" s="5321">
        <v>45979</v>
      </c>
      <c r="S418" s="5322">
        <v>45979</v>
      </c>
      <c r="T418" s="5321">
        <v>45979</v>
      </c>
      <c r="U418" s="5323">
        <v>45981</v>
      </c>
      <c r="V418" s="5321">
        <v>45981</v>
      </c>
      <c r="W418" s="5324">
        <v>45983</v>
      </c>
      <c r="X418" s="5325">
        <v>45983</v>
      </c>
      <c r="Y418" s="5326">
        <v>45987</v>
      </c>
      <c r="Z418" s="5326">
        <v>45987</v>
      </c>
      <c r="AA418" s="5327"/>
      <c r="AB418" s="5326"/>
      <c r="AC418" s="251" t="s">
        <v>633</v>
      </c>
      <c r="AD418" s="5328"/>
      <c r="AE418" s="5329">
        <v>3</v>
      </c>
      <c r="AF418" s="363" t="str">
        <f t="shared" si="805"/>
        <v>4IE</v>
      </c>
      <c r="AG418" s="5330"/>
      <c r="AH418" s="5330"/>
      <c r="AI418" s="5330">
        <v>1</v>
      </c>
      <c r="AJ418" s="5330"/>
      <c r="AK418" s="5330"/>
      <c r="AL418" s="5330"/>
      <c r="AM418" s="5330"/>
      <c r="AN418" s="5330">
        <v>1</v>
      </c>
      <c r="AO418" s="5330"/>
      <c r="AP418" s="5331">
        <v>1</v>
      </c>
      <c r="AQ418" s="5330">
        <v>1</v>
      </c>
      <c r="AR418" s="5330">
        <v>1</v>
      </c>
      <c r="AS418" s="5330"/>
      <c r="AT418" s="5330"/>
      <c r="AU418" s="2843">
        <f t="shared" si="806"/>
        <v>2</v>
      </c>
      <c r="AV418" s="4008">
        <f t="shared" si="821"/>
        <v>1</v>
      </c>
      <c r="AW418" s="4597">
        <v>45973</v>
      </c>
      <c r="AX418" s="4598">
        <v>4163354</v>
      </c>
      <c r="AY418" s="4599">
        <v>45973</v>
      </c>
      <c r="AZ418" s="4600">
        <v>4163355</v>
      </c>
      <c r="BA418" s="4599">
        <v>45973</v>
      </c>
      <c r="BB418" s="4600">
        <v>4163356</v>
      </c>
      <c r="BC418" s="4597">
        <v>45946</v>
      </c>
      <c r="BD418" s="4598">
        <v>4163344</v>
      </c>
      <c r="BE418" s="4599">
        <v>45946</v>
      </c>
      <c r="BF418" s="4600">
        <v>4163345</v>
      </c>
      <c r="BG418" s="4597">
        <v>45973</v>
      </c>
      <c r="BH418" s="4600">
        <v>4163359</v>
      </c>
      <c r="BI418" s="4597">
        <v>45937</v>
      </c>
      <c r="BJ418" s="4669">
        <v>4163340</v>
      </c>
      <c r="BK418" s="4075" t="str">
        <f>IF($AE418=0,"　",VLOOKUP($AE418,ﾚｰｻﾞOP,57,0))</f>
        <v>-</v>
      </c>
      <c r="BL418" s="4093"/>
      <c r="BM418" s="4075" t="str">
        <f>IF($AE418=0,"　",VLOOKUP($AE418,ﾚｰｻﾞOP,58,0))</f>
        <v>-</v>
      </c>
      <c r="BN418" s="4093"/>
      <c r="BO418" s="4094" t="str">
        <f t="shared" ref="BO418:BO449" si="829">IF($AE418=0,"　",VLOOKUP($AE418,ﾚｰｻﾞOP,59,0))</f>
        <v>-</v>
      </c>
      <c r="BP418" s="4093"/>
      <c r="BQ418" s="4602" t="str">
        <f>IF($AE418=0,"　",VLOOKUP($AE418,ﾚｰｻﾞOP,12,0))</f>
        <v>-</v>
      </c>
      <c r="BR418" s="4598"/>
      <c r="BS418" s="4602" t="str">
        <f>IF($AE418=0,"　",VLOOKUP($AE418,ﾚｰｻﾞOP,13,0))</f>
        <v>-</v>
      </c>
      <c r="BT418" s="4598"/>
      <c r="BU418" s="4602" t="str">
        <f>IF($AE418=0,"　",VLOOKUP($AE418,ﾚｰｻﾞOP,14,0))</f>
        <v>-</v>
      </c>
      <c r="BV418" s="4598"/>
      <c r="BW418" s="4602" t="str">
        <f>IF($AE418=0,"　",VLOOKUP($AE418,ﾚｰｻﾞOP,15,0))</f>
        <v>-</v>
      </c>
      <c r="BX418" s="4600"/>
      <c r="BY418" s="4602" t="str">
        <f>IF($AE418=0,"　",VLOOKUP($AE418,ﾚｰｻﾞOP,16,0))</f>
        <v>-</v>
      </c>
      <c r="BZ418" s="4598"/>
      <c r="CA418" s="4602" t="str">
        <f>IF($AE418=0,"　",VLOOKUP($AE418,ﾚｰｻﾞOP,17,0))</f>
        <v>-</v>
      </c>
      <c r="CB418" s="4600"/>
      <c r="CC418" s="4602" t="str">
        <f>IF($AE418=0,"　",VLOOKUP($AE418,ﾚｰｻﾞOP,18,0))</f>
        <v>-</v>
      </c>
      <c r="CD418" s="4600"/>
      <c r="CE418" s="2850" t="str">
        <f t="shared" si="795"/>
        <v>-</v>
      </c>
      <c r="CF418" s="2846"/>
      <c r="CG418" s="2855" t="str">
        <f t="shared" si="796"/>
        <v>-</v>
      </c>
      <c r="CH418" s="2851"/>
      <c r="CI418" s="2850" t="str">
        <f t="shared" si="807"/>
        <v>-</v>
      </c>
      <c r="CJ418" s="2846"/>
      <c r="CK418" s="2850" t="str">
        <f t="shared" si="808"/>
        <v>-</v>
      </c>
      <c r="CL418" s="2851"/>
      <c r="CM418" s="2850" t="str">
        <f t="shared" si="797"/>
        <v>-</v>
      </c>
      <c r="CN418" s="2851"/>
      <c r="CO418" s="2855" t="str">
        <f t="shared" si="809"/>
        <v>-</v>
      </c>
      <c r="CP418" s="2851"/>
      <c r="CQ418" s="2855" t="str">
        <f t="shared" si="810"/>
        <v>-</v>
      </c>
      <c r="CR418" s="2851"/>
      <c r="CS418" s="2850" t="str">
        <f t="shared" si="798"/>
        <v>-</v>
      </c>
      <c r="CT418" s="2851"/>
      <c r="CU418" s="2855"/>
      <c r="CV418" s="2851"/>
      <c r="CW418" s="2850" t="str">
        <f t="shared" si="799"/>
        <v>-</v>
      </c>
      <c r="CX418" s="2851"/>
      <c r="CY418" s="2855" t="str">
        <f t="shared" si="811"/>
        <v>-</v>
      </c>
      <c r="CZ418" s="2851"/>
      <c r="DA418" s="2850" t="str">
        <f t="shared" si="800"/>
        <v>-</v>
      </c>
      <c r="DB418" s="2846"/>
      <c r="DC418" s="2855" t="str">
        <f t="shared" si="812"/>
        <v>-</v>
      </c>
      <c r="DD418" s="2851"/>
      <c r="DE418" s="2856">
        <f>IF(AG418=1,1,0)</f>
        <v>0</v>
      </c>
      <c r="DF418" s="2857"/>
      <c r="DG418" s="818">
        <f t="shared" si="785"/>
        <v>0</v>
      </c>
      <c r="DH418" s="2858"/>
      <c r="DI418" s="2850">
        <f>IF(AG418=1,1,0)</f>
        <v>0</v>
      </c>
      <c r="DJ418" s="2857"/>
      <c r="DK418" s="2856">
        <v>45965</v>
      </c>
      <c r="DL418" s="2857">
        <v>4263051</v>
      </c>
      <c r="DM418" s="2856">
        <f t="shared" si="824"/>
        <v>0</v>
      </c>
      <c r="DN418" s="2857"/>
      <c r="DO418" s="2855">
        <f t="shared" si="813"/>
        <v>0</v>
      </c>
      <c r="DP418" s="2858"/>
      <c r="DQ418" s="2855">
        <f t="shared" si="814"/>
        <v>0</v>
      </c>
      <c r="DR418" s="2857"/>
      <c r="DS418" s="2855">
        <f t="shared" si="815"/>
        <v>0</v>
      </c>
      <c r="DT418" s="2858"/>
      <c r="DU418" s="2855">
        <f t="shared" si="816"/>
        <v>0</v>
      </c>
      <c r="DV418" s="2857"/>
      <c r="DW418" s="4891">
        <v>45916</v>
      </c>
      <c r="DX418" s="4892">
        <v>4163333</v>
      </c>
      <c r="DY418" s="4668">
        <f t="shared" si="822"/>
        <v>0</v>
      </c>
      <c r="DZ418" s="4682"/>
      <c r="EA418" s="4668">
        <v>45958</v>
      </c>
      <c r="EB418" s="4682">
        <v>4263050</v>
      </c>
      <c r="EC418" s="820">
        <v>45951</v>
      </c>
      <c r="ED418" s="4472">
        <v>4263024</v>
      </c>
      <c r="EE418" s="822">
        <v>45926</v>
      </c>
      <c r="EF418" s="4930">
        <v>4063410</v>
      </c>
      <c r="EG418" s="273"/>
      <c r="EH418" s="274"/>
      <c r="EI418" s="275"/>
      <c r="EJ418" s="276"/>
      <c r="EK418" s="275"/>
      <c r="EL418" s="277"/>
      <c r="EM418" s="829" t="str">
        <f t="shared" si="803"/>
        <v xml:space="preserve"> </v>
      </c>
      <c r="EN418" s="4892"/>
      <c r="EO418" s="4893">
        <f t="shared" si="817"/>
        <v>0</v>
      </c>
      <c r="EP418" s="4682"/>
      <c r="ER418" s="5332"/>
      <c r="ET418" s="2850" t="str">
        <f t="shared" si="826"/>
        <v>-</v>
      </c>
      <c r="EU418" s="2857"/>
      <c r="EV418" s="2850" t="str">
        <f t="shared" si="827"/>
        <v>-</v>
      </c>
      <c r="EW418" s="2857"/>
      <c r="EX418" s="2850"/>
      <c r="EY418" s="2851"/>
      <c r="EZ418" s="2850"/>
      <c r="FA418" s="2851"/>
      <c r="FB418" s="2850"/>
      <c r="FC418" s="2851"/>
      <c r="FD418" s="2850"/>
      <c r="FE418" s="2851"/>
      <c r="FF418" s="2855"/>
      <c r="FG418" s="2851"/>
      <c r="FH418" s="2850"/>
      <c r="FI418" s="2851"/>
      <c r="FJ418" s="154" t="str">
        <f t="shared" si="828"/>
        <v>-</v>
      </c>
      <c r="FK418" s="2857"/>
      <c r="FL418" s="155" t="str">
        <f t="shared" si="792"/>
        <v>-</v>
      </c>
      <c r="FM418" s="2846"/>
      <c r="FN418" s="2850"/>
      <c r="FO418" s="2851"/>
      <c r="FP418" s="2850"/>
      <c r="FQ418" s="2851"/>
      <c r="FS418" s="5314"/>
      <c r="FT418" s="5315"/>
    </row>
    <row r="419" spans="1:176" ht="18.600000000000001" customHeight="1">
      <c r="A419" s="228">
        <f t="shared" si="825"/>
        <v>409</v>
      </c>
      <c r="B419" s="343" t="str">
        <f t="shared" si="804"/>
        <v>4IE</v>
      </c>
      <c r="C419" s="5290">
        <v>46024</v>
      </c>
      <c r="D419" s="3699" t="s">
        <v>39</v>
      </c>
      <c r="E419" s="3700" t="s">
        <v>1313</v>
      </c>
      <c r="F419" s="3701" t="s">
        <v>1449</v>
      </c>
      <c r="G419" s="4674"/>
      <c r="H419" s="3336" t="s">
        <v>630</v>
      </c>
      <c r="I419" s="3337" t="s">
        <v>48</v>
      </c>
      <c r="J419" s="3337" t="s">
        <v>0</v>
      </c>
      <c r="K419" s="3338" t="s">
        <v>503</v>
      </c>
      <c r="L419" s="7947"/>
      <c r="M419" s="5213">
        <v>45976</v>
      </c>
      <c r="N419" s="5333">
        <v>45974</v>
      </c>
      <c r="O419" s="5334">
        <v>45979</v>
      </c>
      <c r="P419" s="5333">
        <v>45975</v>
      </c>
      <c r="Q419" s="5334">
        <v>45980</v>
      </c>
      <c r="R419" s="5333">
        <v>45980</v>
      </c>
      <c r="S419" s="5334">
        <v>45980</v>
      </c>
      <c r="T419" s="5333">
        <v>45979</v>
      </c>
      <c r="U419" s="5335">
        <v>45982</v>
      </c>
      <c r="V419" s="5333">
        <v>45982</v>
      </c>
      <c r="W419" s="5336">
        <v>45986</v>
      </c>
      <c r="X419" s="5337">
        <v>45983</v>
      </c>
      <c r="Y419" s="5231">
        <v>45988</v>
      </c>
      <c r="Z419" s="5338">
        <v>45988</v>
      </c>
      <c r="AA419" s="5339"/>
      <c r="AB419" s="5338"/>
      <c r="AC419" s="251" t="s">
        <v>633</v>
      </c>
      <c r="AD419" s="5340"/>
      <c r="AE419" s="5341">
        <v>5</v>
      </c>
      <c r="AF419" s="363" t="str">
        <f t="shared" si="805"/>
        <v>4IE</v>
      </c>
      <c r="AG419" s="5342">
        <v>1</v>
      </c>
      <c r="AH419" s="5342"/>
      <c r="AI419" s="5342"/>
      <c r="AJ419" s="5342"/>
      <c r="AK419" s="5342"/>
      <c r="AL419" s="5342"/>
      <c r="AM419" s="5342"/>
      <c r="AN419" s="5342"/>
      <c r="AO419" s="5342"/>
      <c r="AP419" s="5343">
        <v>1</v>
      </c>
      <c r="AQ419" s="5342">
        <v>1</v>
      </c>
      <c r="AR419" s="5342">
        <v>1</v>
      </c>
      <c r="AS419" s="5342"/>
      <c r="AT419" s="5342"/>
      <c r="AU419" s="2843">
        <f t="shared" si="806"/>
        <v>0</v>
      </c>
      <c r="AV419" s="4008">
        <f t="shared" si="821"/>
        <v>1</v>
      </c>
      <c r="AW419" s="590">
        <v>45973</v>
      </c>
      <c r="AX419" s="4598">
        <v>4163354</v>
      </c>
      <c r="AY419" s="154">
        <v>45973</v>
      </c>
      <c r="AZ419" s="4600">
        <v>4163355</v>
      </c>
      <c r="BA419" s="154">
        <v>45973</v>
      </c>
      <c r="BB419" s="4600">
        <v>4163356</v>
      </c>
      <c r="BC419" s="4597">
        <v>45946</v>
      </c>
      <c r="BD419" s="4598">
        <v>4163344</v>
      </c>
      <c r="BE419" s="4599">
        <v>45946</v>
      </c>
      <c r="BF419" s="4600">
        <v>4163345</v>
      </c>
      <c r="BG419" s="368">
        <v>45973</v>
      </c>
      <c r="BH419" s="4600">
        <v>4163359</v>
      </c>
      <c r="BI419" s="4602" t="str">
        <f>IF($AE419=0,"　",VLOOKUP($AE419,ﾚｰｻﾞOP,11,0))</f>
        <v>-</v>
      </c>
      <c r="BJ419" s="4600"/>
      <c r="BK419" s="4075" t="str">
        <f>IF($AE419=0,"　",VLOOKUP($AE419,ﾚｰｻﾞOP,57,0))</f>
        <v>-</v>
      </c>
      <c r="BL419" s="4093"/>
      <c r="BM419" s="4075" t="str">
        <f>IF($AE419=0,"　",VLOOKUP($AE419,ﾚｰｻﾞOP,58,0))</f>
        <v>-</v>
      </c>
      <c r="BN419" s="4093"/>
      <c r="BO419" s="4094" t="str">
        <f t="shared" si="829"/>
        <v>-</v>
      </c>
      <c r="BP419" s="4093"/>
      <c r="BQ419" s="4602">
        <v>45925</v>
      </c>
      <c r="BR419" s="4318">
        <v>4163350</v>
      </c>
      <c r="BS419" s="5344"/>
      <c r="BT419" s="5345"/>
      <c r="BU419" s="5344"/>
      <c r="BV419" s="5345"/>
      <c r="BW419" s="5344"/>
      <c r="BX419" s="5346"/>
      <c r="BY419" s="5344"/>
      <c r="BZ419" s="5345"/>
      <c r="CA419" s="5344"/>
      <c r="CB419" s="5346"/>
      <c r="CC419" s="5344"/>
      <c r="CD419" s="5346"/>
      <c r="CE419" s="2850" t="str">
        <f t="shared" si="795"/>
        <v>-</v>
      </c>
      <c r="CF419" s="2846"/>
      <c r="CG419" s="2855" t="str">
        <f t="shared" si="796"/>
        <v>-</v>
      </c>
      <c r="CH419" s="2851"/>
      <c r="CI419" s="2850" t="str">
        <f t="shared" si="807"/>
        <v>-</v>
      </c>
      <c r="CJ419" s="2846"/>
      <c r="CK419" s="2850" t="str">
        <f t="shared" si="808"/>
        <v>-</v>
      </c>
      <c r="CL419" s="2851"/>
      <c r="CM419" s="2850" t="str">
        <f t="shared" si="797"/>
        <v>-</v>
      </c>
      <c r="CN419" s="2851"/>
      <c r="CO419" s="2855" t="str">
        <f t="shared" si="809"/>
        <v>-</v>
      </c>
      <c r="CP419" s="2851"/>
      <c r="CQ419" s="2855" t="str">
        <f t="shared" si="810"/>
        <v>-</v>
      </c>
      <c r="CR419" s="2851"/>
      <c r="CS419" s="2850" t="str">
        <f t="shared" si="798"/>
        <v>-</v>
      </c>
      <c r="CT419" s="2851"/>
      <c r="CU419" s="2855"/>
      <c r="CV419" s="2851"/>
      <c r="CW419" s="2850" t="str">
        <f t="shared" si="799"/>
        <v>-</v>
      </c>
      <c r="CX419" s="2851"/>
      <c r="CY419" s="2855" t="str">
        <f t="shared" si="811"/>
        <v>-</v>
      </c>
      <c r="CZ419" s="2851"/>
      <c r="DA419" s="2850" t="str">
        <f t="shared" si="800"/>
        <v>-</v>
      </c>
      <c r="DB419" s="2846"/>
      <c r="DC419" s="2855" t="str">
        <f t="shared" si="812"/>
        <v>-</v>
      </c>
      <c r="DD419" s="2851"/>
      <c r="DE419" s="2856">
        <v>45951</v>
      </c>
      <c r="DF419" s="2857">
        <v>4263061</v>
      </c>
      <c r="DG419" s="818">
        <f t="shared" si="785"/>
        <v>0</v>
      </c>
      <c r="DH419" s="2858"/>
      <c r="DI419" s="2850">
        <v>45770</v>
      </c>
      <c r="DJ419" s="2857">
        <v>4163159</v>
      </c>
      <c r="DK419" s="2856">
        <f t="shared" ref="DK419:DK425" si="830">IF(AU419=2,1,0)</f>
        <v>0</v>
      </c>
      <c r="DL419" s="2857"/>
      <c r="DM419" s="2856">
        <f t="shared" si="824"/>
        <v>0</v>
      </c>
      <c r="DN419" s="2857"/>
      <c r="DO419" s="2855">
        <f t="shared" si="813"/>
        <v>0</v>
      </c>
      <c r="DP419" s="2858"/>
      <c r="DQ419" s="2855">
        <f t="shared" si="814"/>
        <v>0</v>
      </c>
      <c r="DR419" s="2857"/>
      <c r="DS419" s="2855">
        <f t="shared" si="815"/>
        <v>0</v>
      </c>
      <c r="DT419" s="2858"/>
      <c r="DU419" s="2855">
        <f t="shared" si="816"/>
        <v>0</v>
      </c>
      <c r="DV419" s="2857"/>
      <c r="DW419" s="4891">
        <f>IF(AN419=1,1,0)</f>
        <v>0</v>
      </c>
      <c r="DX419" s="4892"/>
      <c r="DY419" s="4668">
        <f t="shared" si="822"/>
        <v>0</v>
      </c>
      <c r="DZ419" s="4682"/>
      <c r="EA419" s="4668">
        <v>45958</v>
      </c>
      <c r="EB419" s="4682">
        <v>4263050</v>
      </c>
      <c r="EC419" s="820">
        <v>45951</v>
      </c>
      <c r="ED419" s="4472">
        <v>4263024</v>
      </c>
      <c r="EE419" s="822">
        <v>45926</v>
      </c>
      <c r="EF419" s="4930">
        <v>4063410</v>
      </c>
      <c r="EG419" s="273"/>
      <c r="EH419" s="274"/>
      <c r="EI419" s="275"/>
      <c r="EJ419" s="276"/>
      <c r="EK419" s="275"/>
      <c r="EL419" s="277"/>
      <c r="EM419" s="829" t="str">
        <f t="shared" si="803"/>
        <v xml:space="preserve"> </v>
      </c>
      <c r="EN419" s="4892"/>
      <c r="EO419" s="4893">
        <f t="shared" si="817"/>
        <v>0</v>
      </c>
      <c r="EP419" s="4682"/>
      <c r="ER419" s="5347"/>
      <c r="ET419" s="2850" t="str">
        <f t="shared" si="826"/>
        <v>-</v>
      </c>
      <c r="EU419" s="2857"/>
      <c r="EV419" s="2850" t="str">
        <f t="shared" si="827"/>
        <v>-</v>
      </c>
      <c r="EW419" s="2857"/>
      <c r="EX419" s="2850"/>
      <c r="EY419" s="2851"/>
      <c r="EZ419" s="2850"/>
      <c r="FA419" s="2851"/>
      <c r="FB419" s="2850"/>
      <c r="FC419" s="2851"/>
      <c r="FD419" s="2850"/>
      <c r="FE419" s="2851"/>
      <c r="FF419" s="2855"/>
      <c r="FG419" s="2851"/>
      <c r="FH419" s="2850"/>
      <c r="FI419" s="2851"/>
      <c r="FJ419" s="154" t="str">
        <f t="shared" si="828"/>
        <v>-</v>
      </c>
      <c r="FK419" s="2857"/>
      <c r="FL419" s="155" t="str">
        <f t="shared" si="792"/>
        <v>-</v>
      </c>
      <c r="FM419" s="2846"/>
      <c r="FN419" s="2850"/>
      <c r="FO419" s="2851"/>
      <c r="FP419" s="2850"/>
      <c r="FQ419" s="2851"/>
      <c r="FS419" s="5344"/>
      <c r="FT419" s="5346"/>
    </row>
    <row r="420" spans="1:176" ht="18.600000000000001" customHeight="1">
      <c r="A420" s="228">
        <f t="shared" si="825"/>
        <v>410</v>
      </c>
      <c r="B420" s="343" t="str">
        <f t="shared" si="804"/>
        <v>4IE</v>
      </c>
      <c r="C420" s="5290">
        <v>46025</v>
      </c>
      <c r="D420" s="3699" t="s">
        <v>39</v>
      </c>
      <c r="E420" s="3700" t="s">
        <v>1518</v>
      </c>
      <c r="F420" s="3701" t="s">
        <v>1519</v>
      </c>
      <c r="G420" s="4674"/>
      <c r="H420" s="3336" t="s">
        <v>630</v>
      </c>
      <c r="I420" s="3337" t="s">
        <v>48</v>
      </c>
      <c r="J420" s="3337" t="s">
        <v>0</v>
      </c>
      <c r="K420" s="3338" t="s">
        <v>503</v>
      </c>
      <c r="L420" s="7948"/>
      <c r="M420" s="5213">
        <v>45976</v>
      </c>
      <c r="N420" s="5333">
        <v>45976</v>
      </c>
      <c r="O420" s="5334">
        <v>45979</v>
      </c>
      <c r="P420" s="5333">
        <v>45979</v>
      </c>
      <c r="Q420" s="5334">
        <v>45980</v>
      </c>
      <c r="R420" s="5333">
        <v>45980</v>
      </c>
      <c r="S420" s="5334">
        <v>45980</v>
      </c>
      <c r="T420" s="5333">
        <v>45980</v>
      </c>
      <c r="U420" s="5335">
        <v>45982</v>
      </c>
      <c r="V420" s="5333">
        <v>45982</v>
      </c>
      <c r="W420" s="5336">
        <v>45986</v>
      </c>
      <c r="X420" s="5337">
        <v>45986</v>
      </c>
      <c r="Y420" s="5231">
        <v>45988</v>
      </c>
      <c r="Z420" s="5348">
        <v>45988</v>
      </c>
      <c r="AA420" s="5349"/>
      <c r="AB420" s="5348"/>
      <c r="AC420" s="251" t="s">
        <v>633</v>
      </c>
      <c r="AD420" s="5350"/>
      <c r="AE420" s="5351">
        <v>5</v>
      </c>
      <c r="AF420" s="363" t="str">
        <f t="shared" si="805"/>
        <v>4IE</v>
      </c>
      <c r="AG420" s="5352">
        <v>1</v>
      </c>
      <c r="AH420" s="5352"/>
      <c r="AI420" s="5352"/>
      <c r="AJ420" s="5352"/>
      <c r="AK420" s="5352"/>
      <c r="AL420" s="5352"/>
      <c r="AM420" s="5352"/>
      <c r="AN420" s="5352"/>
      <c r="AO420" s="5352"/>
      <c r="AP420" s="5353">
        <v>1</v>
      </c>
      <c r="AQ420" s="5352">
        <v>1</v>
      </c>
      <c r="AR420" s="5352">
        <v>1</v>
      </c>
      <c r="AS420" s="5352"/>
      <c r="AT420" s="5352"/>
      <c r="AU420" s="2843">
        <f t="shared" si="806"/>
        <v>0</v>
      </c>
      <c r="AV420" s="4008">
        <f t="shared" si="821"/>
        <v>1</v>
      </c>
      <c r="AW420" s="590">
        <v>45973</v>
      </c>
      <c r="AX420" s="4598">
        <v>4163354</v>
      </c>
      <c r="AY420" s="154">
        <v>45973</v>
      </c>
      <c r="AZ420" s="4600">
        <v>4163355</v>
      </c>
      <c r="BA420" s="154">
        <v>45973</v>
      </c>
      <c r="BB420" s="4600">
        <v>4163356</v>
      </c>
      <c r="BC420" s="4597">
        <v>45946</v>
      </c>
      <c r="BD420" s="4598">
        <v>4163344</v>
      </c>
      <c r="BE420" s="4599">
        <v>45946</v>
      </c>
      <c r="BF420" s="4600">
        <v>4163345</v>
      </c>
      <c r="BG420" s="368">
        <v>45973</v>
      </c>
      <c r="BH420" s="4600">
        <v>4163359</v>
      </c>
      <c r="BI420" s="4602" t="str">
        <f>IF($AE420=0,"　",VLOOKUP($AE420,ﾚｰｻﾞOP,11,0))</f>
        <v>-</v>
      </c>
      <c r="BJ420" s="4600"/>
      <c r="BK420" s="4075" t="str">
        <f>IF($AE420=0,"　",VLOOKUP($AE420,ﾚｰｻﾞOP,57,0))</f>
        <v>-</v>
      </c>
      <c r="BL420" s="4093"/>
      <c r="BM420" s="4075" t="str">
        <f>IF($AE420=0,"　",VLOOKUP($AE420,ﾚｰｻﾞOP,58,0))</f>
        <v>-</v>
      </c>
      <c r="BN420" s="4093"/>
      <c r="BO420" s="4094" t="str">
        <f t="shared" si="829"/>
        <v>-</v>
      </c>
      <c r="BP420" s="4093"/>
      <c r="BQ420" s="4602">
        <v>45925</v>
      </c>
      <c r="BR420" s="4318">
        <v>4163350</v>
      </c>
      <c r="BS420" s="5354"/>
      <c r="BT420" s="5355"/>
      <c r="BU420" s="5354"/>
      <c r="BV420" s="5355"/>
      <c r="BW420" s="5354"/>
      <c r="BX420" s="5356"/>
      <c r="BY420" s="5354"/>
      <c r="BZ420" s="5355"/>
      <c r="CA420" s="5354"/>
      <c r="CB420" s="5356"/>
      <c r="CC420" s="5354"/>
      <c r="CD420" s="5356"/>
      <c r="CE420" s="2850" t="str">
        <f t="shared" si="795"/>
        <v>-</v>
      </c>
      <c r="CF420" s="2846"/>
      <c r="CG420" s="2855" t="str">
        <f t="shared" si="796"/>
        <v>-</v>
      </c>
      <c r="CH420" s="2851"/>
      <c r="CI420" s="2850" t="str">
        <f t="shared" si="807"/>
        <v>-</v>
      </c>
      <c r="CJ420" s="2846"/>
      <c r="CK420" s="2850" t="str">
        <f t="shared" si="808"/>
        <v>-</v>
      </c>
      <c r="CL420" s="2851"/>
      <c r="CM420" s="2850" t="str">
        <f t="shared" si="797"/>
        <v>-</v>
      </c>
      <c r="CN420" s="2851"/>
      <c r="CO420" s="2855" t="str">
        <f t="shared" si="809"/>
        <v>-</v>
      </c>
      <c r="CP420" s="2851"/>
      <c r="CQ420" s="2855" t="str">
        <f t="shared" si="810"/>
        <v>-</v>
      </c>
      <c r="CR420" s="2851"/>
      <c r="CS420" s="2850" t="str">
        <f t="shared" si="798"/>
        <v>-</v>
      </c>
      <c r="CT420" s="2851"/>
      <c r="CU420" s="2855"/>
      <c r="CV420" s="2851"/>
      <c r="CW420" s="2850" t="str">
        <f t="shared" si="799"/>
        <v>-</v>
      </c>
      <c r="CX420" s="2851"/>
      <c r="CY420" s="2855" t="str">
        <f t="shared" si="811"/>
        <v>-</v>
      </c>
      <c r="CZ420" s="2851"/>
      <c r="DA420" s="2850" t="str">
        <f t="shared" si="800"/>
        <v>-</v>
      </c>
      <c r="DB420" s="2846"/>
      <c r="DC420" s="2855" t="str">
        <f t="shared" si="812"/>
        <v>-</v>
      </c>
      <c r="DD420" s="2851"/>
      <c r="DE420" s="2856">
        <v>45951</v>
      </c>
      <c r="DF420" s="2857">
        <v>4263061</v>
      </c>
      <c r="DG420" s="818">
        <f t="shared" si="785"/>
        <v>0</v>
      </c>
      <c r="DH420" s="2858"/>
      <c r="DI420" s="2850">
        <v>45770</v>
      </c>
      <c r="DJ420" s="2857">
        <v>4163159</v>
      </c>
      <c r="DK420" s="2856">
        <f t="shared" si="830"/>
        <v>0</v>
      </c>
      <c r="DL420" s="2857"/>
      <c r="DM420" s="2856">
        <f t="shared" si="824"/>
        <v>0</v>
      </c>
      <c r="DN420" s="2857"/>
      <c r="DO420" s="2855">
        <f t="shared" si="813"/>
        <v>0</v>
      </c>
      <c r="DP420" s="2858"/>
      <c r="DQ420" s="2855">
        <f t="shared" si="814"/>
        <v>0</v>
      </c>
      <c r="DR420" s="2857"/>
      <c r="DS420" s="2855">
        <f t="shared" si="815"/>
        <v>0</v>
      </c>
      <c r="DT420" s="2858"/>
      <c r="DU420" s="2855">
        <f t="shared" si="816"/>
        <v>0</v>
      </c>
      <c r="DV420" s="2857"/>
      <c r="DW420" s="4891">
        <f>IF(AN420=1,1,0)</f>
        <v>0</v>
      </c>
      <c r="DX420" s="4892"/>
      <c r="DY420" s="4668">
        <f t="shared" si="822"/>
        <v>0</v>
      </c>
      <c r="DZ420" s="4682"/>
      <c r="EA420" s="4668">
        <v>45958</v>
      </c>
      <c r="EB420" s="4682">
        <v>4263050</v>
      </c>
      <c r="EC420" s="820">
        <v>45951</v>
      </c>
      <c r="ED420" s="4472">
        <v>4263024</v>
      </c>
      <c r="EE420" s="822">
        <v>45946</v>
      </c>
      <c r="EF420" s="4930">
        <v>4063460</v>
      </c>
      <c r="EG420" s="273"/>
      <c r="EH420" s="274"/>
      <c r="EI420" s="275"/>
      <c r="EJ420" s="276"/>
      <c r="EK420" s="275"/>
      <c r="EL420" s="277"/>
      <c r="EM420" s="829" t="str">
        <f t="shared" si="803"/>
        <v xml:space="preserve"> </v>
      </c>
      <c r="EN420" s="4892"/>
      <c r="EO420" s="4893">
        <f t="shared" si="817"/>
        <v>0</v>
      </c>
      <c r="EP420" s="4682"/>
      <c r="ER420" s="5357"/>
      <c r="ET420" s="2850" t="str">
        <f t="shared" si="826"/>
        <v>-</v>
      </c>
      <c r="EU420" s="2857"/>
      <c r="EV420" s="2850" t="str">
        <f t="shared" si="827"/>
        <v>-</v>
      </c>
      <c r="EW420" s="2857"/>
      <c r="EX420" s="2850"/>
      <c r="EY420" s="2851"/>
      <c r="EZ420" s="2850"/>
      <c r="FA420" s="2851"/>
      <c r="FB420" s="2850"/>
      <c r="FC420" s="2851"/>
      <c r="FD420" s="2850"/>
      <c r="FE420" s="2851"/>
      <c r="FF420" s="2855"/>
      <c r="FG420" s="2851"/>
      <c r="FH420" s="2850"/>
      <c r="FI420" s="2851"/>
      <c r="FJ420" s="154" t="str">
        <f t="shared" si="828"/>
        <v>-</v>
      </c>
      <c r="FK420" s="2857"/>
      <c r="FL420" s="155" t="str">
        <f t="shared" si="792"/>
        <v>-</v>
      </c>
      <c r="FM420" s="2846"/>
      <c r="FN420" s="2850"/>
      <c r="FO420" s="2851"/>
      <c r="FP420" s="2850"/>
      <c r="FQ420" s="2851"/>
      <c r="FS420" s="5354"/>
      <c r="FT420" s="5356"/>
    </row>
    <row r="421" spans="1:176" ht="18.600000000000001" customHeight="1">
      <c r="A421" s="228">
        <f t="shared" si="825"/>
        <v>411</v>
      </c>
      <c r="B421" s="343" t="str">
        <f t="shared" si="804"/>
        <v>4IE</v>
      </c>
      <c r="C421" s="4653">
        <v>45992</v>
      </c>
      <c r="D421" s="3528" t="s">
        <v>34</v>
      </c>
      <c r="E421" s="3529" t="s">
        <v>1243</v>
      </c>
      <c r="F421" s="5358" t="s">
        <v>1345</v>
      </c>
      <c r="G421" s="5359"/>
      <c r="H421" s="3281" t="s">
        <v>631</v>
      </c>
      <c r="I421" s="4459" t="s">
        <v>61</v>
      </c>
      <c r="J421" s="5360" t="s">
        <v>1244</v>
      </c>
      <c r="K421" s="5107" t="s">
        <v>11</v>
      </c>
      <c r="L421" s="7949"/>
      <c r="M421" s="5213">
        <v>45979</v>
      </c>
      <c r="N421" s="5361">
        <v>45976</v>
      </c>
      <c r="O421" s="5362">
        <v>45980</v>
      </c>
      <c r="P421" s="5361">
        <v>45979</v>
      </c>
      <c r="Q421" s="5362">
        <v>45981</v>
      </c>
      <c r="R421" s="5361">
        <v>45981</v>
      </c>
      <c r="S421" s="5362">
        <v>45981</v>
      </c>
      <c r="T421" s="5361">
        <v>45981</v>
      </c>
      <c r="U421" s="5363">
        <v>45983</v>
      </c>
      <c r="V421" s="5361">
        <v>45983</v>
      </c>
      <c r="W421" s="5364">
        <v>45987</v>
      </c>
      <c r="X421" s="5365">
        <v>45986</v>
      </c>
      <c r="Y421" s="5366">
        <v>45989</v>
      </c>
      <c r="Z421" s="5366">
        <v>45989</v>
      </c>
      <c r="AA421" s="5367"/>
      <c r="AB421" s="5366"/>
      <c r="AC421" s="251" t="s">
        <v>633</v>
      </c>
      <c r="AD421" s="5368"/>
      <c r="AE421" s="5369">
        <v>3</v>
      </c>
      <c r="AF421" s="363" t="str">
        <f t="shared" si="805"/>
        <v>4IE</v>
      </c>
      <c r="AG421" s="5370"/>
      <c r="AH421" s="5370"/>
      <c r="AI421" s="5370"/>
      <c r="AJ421" s="5370"/>
      <c r="AK421" s="5370"/>
      <c r="AL421" s="5370"/>
      <c r="AM421" s="5370"/>
      <c r="AN421" s="5370">
        <v>1</v>
      </c>
      <c r="AO421" s="5370"/>
      <c r="AP421" s="5371">
        <v>1</v>
      </c>
      <c r="AQ421" s="5370">
        <v>1</v>
      </c>
      <c r="AR421" s="5370">
        <v>1</v>
      </c>
      <c r="AS421" s="5370"/>
      <c r="AT421" s="5370"/>
      <c r="AU421" s="2843">
        <f t="shared" si="806"/>
        <v>0</v>
      </c>
      <c r="AV421" s="4008">
        <f t="shared" si="821"/>
        <v>1</v>
      </c>
      <c r="AW421" s="4597">
        <v>45973</v>
      </c>
      <c r="AX421" s="4598">
        <v>4163354</v>
      </c>
      <c r="AY421" s="4599">
        <v>45973</v>
      </c>
      <c r="AZ421" s="4600">
        <v>4163355</v>
      </c>
      <c r="BA421" s="4599">
        <v>45973</v>
      </c>
      <c r="BB421" s="4600">
        <v>4163356</v>
      </c>
      <c r="BC421" s="4597">
        <v>45946</v>
      </c>
      <c r="BD421" s="4598">
        <v>4163344</v>
      </c>
      <c r="BE421" s="4599">
        <v>45946</v>
      </c>
      <c r="BF421" s="4600">
        <v>4163345</v>
      </c>
      <c r="BG421" s="4597">
        <v>45973</v>
      </c>
      <c r="BH421" s="4600">
        <v>4163359</v>
      </c>
      <c r="BI421" s="4597">
        <v>45937</v>
      </c>
      <c r="BJ421" s="4669">
        <v>4163340</v>
      </c>
      <c r="BK421" s="4075" t="str">
        <f>IF($AE421=0,"　",VLOOKUP($AE421,ﾚｰｻﾞOP,57,0))</f>
        <v>-</v>
      </c>
      <c r="BL421" s="4093"/>
      <c r="BM421" s="4075" t="str">
        <f>IF($AE421=0,"　",VLOOKUP($AE421,ﾚｰｻﾞOP,58,0))</f>
        <v>-</v>
      </c>
      <c r="BN421" s="4093"/>
      <c r="BO421" s="4094" t="str">
        <f t="shared" si="829"/>
        <v>-</v>
      </c>
      <c r="BP421" s="4093"/>
      <c r="BQ421" s="4602" t="str">
        <f>IF($AE421=0,"　",VLOOKUP($AE421,ﾚｰｻﾞOP,12,0))</f>
        <v>-</v>
      </c>
      <c r="BR421" s="4598"/>
      <c r="BS421" s="4602" t="str">
        <f>IF($AE421=0,"　",VLOOKUP($AE421,ﾚｰｻﾞOP,13,0))</f>
        <v>-</v>
      </c>
      <c r="BT421" s="4598"/>
      <c r="BU421" s="4602" t="str">
        <f>IF($AE421=0,"　",VLOOKUP($AE421,ﾚｰｻﾞOP,14,0))</f>
        <v>-</v>
      </c>
      <c r="BV421" s="4598"/>
      <c r="BW421" s="4602" t="str">
        <f>IF($AE421=0,"　",VLOOKUP($AE421,ﾚｰｻﾞOP,15,0))</f>
        <v>-</v>
      </c>
      <c r="BX421" s="4600"/>
      <c r="BY421" s="4602" t="str">
        <f>IF($AE421=0,"　",VLOOKUP($AE421,ﾚｰｻﾞOP,16,0))</f>
        <v>-</v>
      </c>
      <c r="BZ421" s="4598"/>
      <c r="CA421" s="4602" t="str">
        <f>IF($AE421=0,"　",VLOOKUP($AE421,ﾚｰｻﾞOP,17,0))</f>
        <v>-</v>
      </c>
      <c r="CB421" s="4600"/>
      <c r="CC421" s="4602" t="str">
        <f>IF($AE421=0,"　",VLOOKUP($AE421,ﾚｰｻﾞOP,18,0))</f>
        <v>-</v>
      </c>
      <c r="CD421" s="4600"/>
      <c r="CE421" s="2850" t="str">
        <f t="shared" si="795"/>
        <v>-</v>
      </c>
      <c r="CF421" s="2846"/>
      <c r="CG421" s="2855" t="str">
        <f t="shared" si="796"/>
        <v>-</v>
      </c>
      <c r="CH421" s="2851"/>
      <c r="CI421" s="2850" t="str">
        <f t="shared" si="807"/>
        <v>-</v>
      </c>
      <c r="CJ421" s="2846"/>
      <c r="CK421" s="2850" t="str">
        <f t="shared" si="808"/>
        <v>-</v>
      </c>
      <c r="CL421" s="2851"/>
      <c r="CM421" s="2850" t="str">
        <f t="shared" si="797"/>
        <v>-</v>
      </c>
      <c r="CN421" s="2851"/>
      <c r="CO421" s="2855" t="str">
        <f t="shared" si="809"/>
        <v>-</v>
      </c>
      <c r="CP421" s="2851"/>
      <c r="CQ421" s="2855" t="str">
        <f t="shared" si="810"/>
        <v>-</v>
      </c>
      <c r="CR421" s="2851"/>
      <c r="CS421" s="2850" t="str">
        <f t="shared" si="798"/>
        <v>-</v>
      </c>
      <c r="CT421" s="2851"/>
      <c r="CU421" s="2855"/>
      <c r="CV421" s="2851"/>
      <c r="CW421" s="2850" t="str">
        <f t="shared" si="799"/>
        <v>-</v>
      </c>
      <c r="CX421" s="2851"/>
      <c r="CY421" s="2855" t="str">
        <f t="shared" si="811"/>
        <v>-</v>
      </c>
      <c r="CZ421" s="2851"/>
      <c r="DA421" s="2850" t="str">
        <f t="shared" si="800"/>
        <v>-</v>
      </c>
      <c r="DB421" s="2846"/>
      <c r="DC421" s="2855" t="str">
        <f t="shared" si="812"/>
        <v>-</v>
      </c>
      <c r="DD421" s="2851"/>
      <c r="DE421" s="2856">
        <f>IF(AG421=1,1,0)</f>
        <v>0</v>
      </c>
      <c r="DF421" s="2857"/>
      <c r="DG421" s="818">
        <f t="shared" si="785"/>
        <v>0</v>
      </c>
      <c r="DH421" s="2858"/>
      <c r="DI421" s="2850">
        <f>IF(AG421=1,1,0)</f>
        <v>0</v>
      </c>
      <c r="DJ421" s="2857"/>
      <c r="DK421" s="2856">
        <f t="shared" si="830"/>
        <v>0</v>
      </c>
      <c r="DL421" s="2857"/>
      <c r="DM421" s="2856">
        <f t="shared" si="824"/>
        <v>0</v>
      </c>
      <c r="DN421" s="2857"/>
      <c r="DO421" s="2855">
        <f t="shared" si="813"/>
        <v>0</v>
      </c>
      <c r="DP421" s="2858"/>
      <c r="DQ421" s="2855">
        <f t="shared" si="814"/>
        <v>0</v>
      </c>
      <c r="DR421" s="2857"/>
      <c r="DS421" s="2855">
        <f t="shared" si="815"/>
        <v>0</v>
      </c>
      <c r="DT421" s="2858"/>
      <c r="DU421" s="2855">
        <f t="shared" si="816"/>
        <v>0</v>
      </c>
      <c r="DV421" s="2857"/>
      <c r="DW421" s="4891">
        <v>45916</v>
      </c>
      <c r="DX421" s="4892">
        <v>4163333</v>
      </c>
      <c r="DY421" s="4668">
        <f t="shared" si="822"/>
        <v>0</v>
      </c>
      <c r="DZ421" s="4682"/>
      <c r="EA421" s="4668">
        <v>45958</v>
      </c>
      <c r="EB421" s="4682">
        <v>4263050</v>
      </c>
      <c r="EC421" s="820">
        <v>45951</v>
      </c>
      <c r="ED421" s="4472">
        <v>4263024</v>
      </c>
      <c r="EE421" s="822">
        <v>45946</v>
      </c>
      <c r="EF421" s="4930">
        <v>4063460</v>
      </c>
      <c r="EG421" s="273"/>
      <c r="EH421" s="274"/>
      <c r="EI421" s="275"/>
      <c r="EJ421" s="276"/>
      <c r="EK421" s="275"/>
      <c r="EL421" s="277"/>
      <c r="EM421" s="829" t="str">
        <f t="shared" si="803"/>
        <v xml:space="preserve"> </v>
      </c>
      <c r="EN421" s="4892"/>
      <c r="EO421" s="4893">
        <f t="shared" si="817"/>
        <v>0</v>
      </c>
      <c r="EP421" s="4682"/>
      <c r="ER421" s="5372"/>
      <c r="ET421" s="2850" t="str">
        <f t="shared" si="826"/>
        <v>-</v>
      </c>
      <c r="EU421" s="2857"/>
      <c r="EV421" s="2850" t="str">
        <f t="shared" si="827"/>
        <v>-</v>
      </c>
      <c r="EW421" s="2857"/>
      <c r="EX421" s="2850"/>
      <c r="EY421" s="2851"/>
      <c r="EZ421" s="2850"/>
      <c r="FA421" s="2851"/>
      <c r="FB421" s="2850"/>
      <c r="FC421" s="2851"/>
      <c r="FD421" s="2850"/>
      <c r="FE421" s="2851"/>
      <c r="FF421" s="2855"/>
      <c r="FG421" s="2851"/>
      <c r="FH421" s="2850"/>
      <c r="FI421" s="2851"/>
      <c r="FJ421" s="154" t="str">
        <f t="shared" si="828"/>
        <v>-</v>
      </c>
      <c r="FK421" s="2857"/>
      <c r="FL421" s="155" t="str">
        <f t="shared" si="792"/>
        <v>-</v>
      </c>
      <c r="FM421" s="2846"/>
      <c r="FN421" s="2850"/>
      <c r="FO421" s="2851"/>
      <c r="FP421" s="2850"/>
      <c r="FQ421" s="2851"/>
      <c r="FS421" s="5373"/>
      <c r="FT421" s="5374"/>
    </row>
    <row r="422" spans="1:176" ht="18.600000000000001" customHeight="1">
      <c r="A422" s="228">
        <f t="shared" si="825"/>
        <v>412</v>
      </c>
      <c r="B422" s="343" t="str">
        <f t="shared" si="804"/>
        <v>4IE</v>
      </c>
      <c r="C422" s="4653">
        <v>45992</v>
      </c>
      <c r="D422" s="3874" t="s">
        <v>990</v>
      </c>
      <c r="E422" s="3875">
        <v>89610153</v>
      </c>
      <c r="F422" s="5375" t="s">
        <v>1524</v>
      </c>
      <c r="G422" s="5376"/>
      <c r="H422" s="3281" t="s">
        <v>629</v>
      </c>
      <c r="I422" s="5036" t="s">
        <v>992</v>
      </c>
      <c r="J422" s="5280" t="s">
        <v>21</v>
      </c>
      <c r="K422" s="5107" t="s">
        <v>11</v>
      </c>
      <c r="L422" s="7950"/>
      <c r="M422" s="5213">
        <v>45979</v>
      </c>
      <c r="N422" s="5361"/>
      <c r="O422" s="5362">
        <v>45980</v>
      </c>
      <c r="P422" s="5361">
        <v>45981</v>
      </c>
      <c r="Q422" s="5362">
        <v>45981</v>
      </c>
      <c r="R422" s="5361">
        <v>45981</v>
      </c>
      <c r="S422" s="5362">
        <v>45981</v>
      </c>
      <c r="T422" s="5361">
        <v>45981</v>
      </c>
      <c r="U422" s="5363">
        <v>45983</v>
      </c>
      <c r="V422" s="5361">
        <v>45986</v>
      </c>
      <c r="W422" s="5364">
        <v>45987</v>
      </c>
      <c r="X422" s="5365">
        <v>45987</v>
      </c>
      <c r="Y422" s="5377">
        <v>45989</v>
      </c>
      <c r="Z422" s="5377">
        <v>45989</v>
      </c>
      <c r="AA422" s="5378"/>
      <c r="AB422" s="5377"/>
      <c r="AC422" s="5379"/>
      <c r="AD422" s="5380"/>
      <c r="AE422" s="4156">
        <v>25</v>
      </c>
      <c r="AF422" s="363" t="str">
        <f t="shared" si="805"/>
        <v>4IE</v>
      </c>
      <c r="AG422" s="5381"/>
      <c r="AH422" s="5381"/>
      <c r="AI422" s="5381"/>
      <c r="AJ422" s="5381"/>
      <c r="AK422" s="5381"/>
      <c r="AL422" s="5381"/>
      <c r="AM422" s="5381"/>
      <c r="AN422" s="5381"/>
      <c r="AO422" s="5381"/>
      <c r="AP422" s="5382"/>
      <c r="AQ422" s="5381"/>
      <c r="AR422" s="5381"/>
      <c r="AS422" s="5381"/>
      <c r="AT422" s="5381"/>
      <c r="AU422" s="2843">
        <f t="shared" si="806"/>
        <v>0</v>
      </c>
      <c r="AV422" s="4008">
        <f t="shared" si="821"/>
        <v>0</v>
      </c>
      <c r="AW422" s="4597" t="str">
        <f>IF($AE422=0,"　",VLOOKUP($AE422,ﾚｰｻﾞOP,5,0))</f>
        <v>-</v>
      </c>
      <c r="AX422" s="4598"/>
      <c r="AY422" s="4602" t="str">
        <f>IF($AE422=0,"　",VLOOKUP($AE422,ﾚｰｻﾞOP,6,0))</f>
        <v>-</v>
      </c>
      <c r="AZ422" s="4600"/>
      <c r="BA422" s="4602" t="str">
        <f>IF($AE422=0,"　",VLOOKUP($AE422,ﾚｰｻﾞOP,7,0))</f>
        <v>-</v>
      </c>
      <c r="BB422" s="4600"/>
      <c r="BC422" s="4597" t="str">
        <f>IF($AE422=0,"　",VLOOKUP($AE422,ﾚｰｻﾞOP,8,0))</f>
        <v>-</v>
      </c>
      <c r="BD422" s="4598"/>
      <c r="BE422" s="4599" t="str">
        <f>IF($AE422=0,"　",VLOOKUP($AE422,ﾚｰｻﾞOP,9,0))</f>
        <v>-</v>
      </c>
      <c r="BF422" s="4600"/>
      <c r="BG422" s="4597" t="str">
        <f>IF($AE422=0,"　",VLOOKUP($AE422,ﾚｰｻﾞOP,10,0))</f>
        <v>-</v>
      </c>
      <c r="BH422" s="4600"/>
      <c r="BI422" s="4602" t="str">
        <f>IF($AE422=0,"　",VLOOKUP($AE422,ﾚｰｻﾞOP,11,0))</f>
        <v>-</v>
      </c>
      <c r="BJ422" s="4600"/>
      <c r="BK422" s="4075" t="str">
        <f>IF($AE422=0,"　",VLOOKUP($AE422,ﾚｰｻﾞOP,57,0))</f>
        <v>-</v>
      </c>
      <c r="BL422" s="4093"/>
      <c r="BM422" s="4075" t="str">
        <f>IF($AE422=0,"　",VLOOKUP($AE422,ﾚｰｻﾞOP,58,0))</f>
        <v>-</v>
      </c>
      <c r="BN422" s="4093"/>
      <c r="BO422" s="4094" t="str">
        <f t="shared" si="829"/>
        <v>-</v>
      </c>
      <c r="BP422" s="4093"/>
      <c r="BQ422" s="4602" t="str">
        <f>IF($AE422=0,"　",VLOOKUP($AE422,ﾚｰｻﾞOP,12,0))</f>
        <v>-</v>
      </c>
      <c r="BR422" s="4598"/>
      <c r="BS422" s="4602" t="str">
        <f>IF($AE422=0,"　",VLOOKUP($AE422,ﾚｰｻﾞOP,13,0))</f>
        <v>-</v>
      </c>
      <c r="BT422" s="4598"/>
      <c r="BU422" s="4602" t="str">
        <f>IF($AE422=0,"　",VLOOKUP($AE422,ﾚｰｻﾞOP,14,0))</f>
        <v>-</v>
      </c>
      <c r="BV422" s="4598"/>
      <c r="BW422" s="4602" t="str">
        <f>IF($AE422=0,"　",VLOOKUP($AE422,ﾚｰｻﾞOP,15,0))</f>
        <v>-</v>
      </c>
      <c r="BX422" s="4600"/>
      <c r="BY422" s="4602" t="str">
        <f>IF($AE422=0,"　",VLOOKUP($AE422,ﾚｰｻﾞOP,16,0))</f>
        <v>-</v>
      </c>
      <c r="BZ422" s="4598"/>
      <c r="CA422" s="4602" t="str">
        <f>IF($AE422=0,"　",VLOOKUP($AE422,ﾚｰｻﾞOP,17,0))</f>
        <v>-</v>
      </c>
      <c r="CB422" s="4600"/>
      <c r="CC422" s="4602" t="str">
        <f>IF($AE422=0,"　",VLOOKUP($AE422,ﾚｰｻﾞOP,18,0))</f>
        <v>-</v>
      </c>
      <c r="CD422" s="4600"/>
      <c r="CE422" s="2850" t="str">
        <f t="shared" si="795"/>
        <v>-</v>
      </c>
      <c r="CF422" s="2846"/>
      <c r="CG422" s="2855" t="str">
        <f t="shared" si="796"/>
        <v>-</v>
      </c>
      <c r="CH422" s="2851"/>
      <c r="CI422" s="2850" t="str">
        <f t="shared" si="807"/>
        <v>-</v>
      </c>
      <c r="CJ422" s="2846"/>
      <c r="CK422" s="2850" t="str">
        <f t="shared" si="808"/>
        <v>-</v>
      </c>
      <c r="CL422" s="2851"/>
      <c r="CM422" s="2850" t="str">
        <f t="shared" si="797"/>
        <v>-</v>
      </c>
      <c r="CN422" s="2851"/>
      <c r="CO422" s="2855" t="str">
        <f t="shared" si="809"/>
        <v>-</v>
      </c>
      <c r="CP422" s="2851"/>
      <c r="CQ422" s="2855" t="str">
        <f t="shared" si="810"/>
        <v>-</v>
      </c>
      <c r="CR422" s="2851"/>
      <c r="CS422" s="2850" t="str">
        <f t="shared" si="798"/>
        <v>-</v>
      </c>
      <c r="CT422" s="2851"/>
      <c r="CU422" s="2855"/>
      <c r="CV422" s="2851"/>
      <c r="CW422" s="2850" t="str">
        <f t="shared" si="799"/>
        <v>-</v>
      </c>
      <c r="CX422" s="2851"/>
      <c r="CY422" s="2855" t="str">
        <f t="shared" si="811"/>
        <v>-</v>
      </c>
      <c r="CZ422" s="2851"/>
      <c r="DA422" s="2850" t="str">
        <f t="shared" si="800"/>
        <v>-</v>
      </c>
      <c r="DB422" s="2846"/>
      <c r="DC422" s="2855" t="str">
        <f t="shared" si="812"/>
        <v>-</v>
      </c>
      <c r="DD422" s="2851"/>
      <c r="DE422" s="2856">
        <f>IF(AG422=1,1,0)</f>
        <v>0</v>
      </c>
      <c r="DF422" s="2857"/>
      <c r="DG422" s="818">
        <f t="shared" si="785"/>
        <v>0</v>
      </c>
      <c r="DH422" s="2858"/>
      <c r="DI422" s="2850">
        <f>IF(AG422=1,1,0)</f>
        <v>0</v>
      </c>
      <c r="DJ422" s="2857"/>
      <c r="DK422" s="2856">
        <f t="shared" si="830"/>
        <v>0</v>
      </c>
      <c r="DL422" s="2857"/>
      <c r="DM422" s="2856">
        <f t="shared" si="824"/>
        <v>0</v>
      </c>
      <c r="DN422" s="2857"/>
      <c r="DO422" s="2855">
        <f t="shared" si="813"/>
        <v>0</v>
      </c>
      <c r="DP422" s="2858"/>
      <c r="DQ422" s="2855">
        <f t="shared" si="814"/>
        <v>0</v>
      </c>
      <c r="DR422" s="2857"/>
      <c r="DS422" s="2855">
        <f t="shared" si="815"/>
        <v>0</v>
      </c>
      <c r="DT422" s="2858"/>
      <c r="DU422" s="2855">
        <f t="shared" si="816"/>
        <v>0</v>
      </c>
      <c r="DV422" s="2857"/>
      <c r="DW422" s="4891">
        <f>IF(AN422=1,1,0)</f>
        <v>0</v>
      </c>
      <c r="DX422" s="4892"/>
      <c r="DY422" s="4668">
        <f t="shared" si="822"/>
        <v>0</v>
      </c>
      <c r="DZ422" s="4682"/>
      <c r="EA422" s="4668">
        <f>IF(AP422=1,1,0)</f>
        <v>0</v>
      </c>
      <c r="EB422" s="4682"/>
      <c r="EC422" s="820">
        <f>IF(AQ422=1,1,0)</f>
        <v>0</v>
      </c>
      <c r="ED422" s="4964"/>
      <c r="EE422" s="822">
        <f>IF(AV422=0,0,1)</f>
        <v>0</v>
      </c>
      <c r="EF422" s="4930"/>
      <c r="EG422" s="273"/>
      <c r="EH422" s="274"/>
      <c r="EI422" s="275"/>
      <c r="EJ422" s="276"/>
      <c r="EK422" s="275"/>
      <c r="EL422" s="277"/>
      <c r="EM422" s="829" t="str">
        <f t="shared" si="803"/>
        <v xml:space="preserve"> </v>
      </c>
      <c r="EN422" s="4892"/>
      <c r="EO422" s="4893">
        <f t="shared" si="817"/>
        <v>0</v>
      </c>
      <c r="EP422" s="4682"/>
      <c r="ER422" s="5383"/>
      <c r="ET422" s="2850">
        <v>45966</v>
      </c>
      <c r="EU422" s="2857">
        <v>4163347</v>
      </c>
      <c r="EV422" s="2850">
        <v>45966</v>
      </c>
      <c r="EW422" s="2857">
        <v>4163348</v>
      </c>
      <c r="EX422" s="2850"/>
      <c r="EY422" s="2851"/>
      <c r="EZ422" s="2850">
        <v>45805</v>
      </c>
      <c r="FA422" s="4385">
        <v>4163184</v>
      </c>
      <c r="FB422" s="2850"/>
      <c r="FC422" s="2851"/>
      <c r="FD422" s="2850">
        <v>45889</v>
      </c>
      <c r="FE422" s="3300">
        <v>4163312</v>
      </c>
      <c r="FF422" s="2855"/>
      <c r="FG422" s="2851"/>
      <c r="FH422" s="2850"/>
      <c r="FI422" s="2851"/>
      <c r="FJ422" s="154">
        <v>45966</v>
      </c>
      <c r="FK422" s="2857">
        <v>4163349</v>
      </c>
      <c r="FL422" s="155">
        <f t="shared" si="792"/>
        <v>1</v>
      </c>
      <c r="FM422" s="2846"/>
      <c r="FN422" s="2850"/>
      <c r="FO422" s="2851"/>
      <c r="FP422" s="2850">
        <v>1</v>
      </c>
      <c r="FQ422" s="2851"/>
      <c r="FS422" s="5384"/>
      <c r="FT422" s="5385"/>
    </row>
    <row r="423" spans="1:176" ht="17.25" customHeight="1">
      <c r="A423" s="228">
        <f t="shared" si="825"/>
        <v>413</v>
      </c>
      <c r="B423" s="343" t="str">
        <f t="shared" si="804"/>
        <v>4IE</v>
      </c>
      <c r="C423" s="4653">
        <v>45992</v>
      </c>
      <c r="D423" s="1581" t="s">
        <v>623</v>
      </c>
      <c r="E423" s="1582">
        <v>62510059</v>
      </c>
      <c r="F423" s="4933"/>
      <c r="G423" s="4934" t="s">
        <v>1540</v>
      </c>
      <c r="H423" s="3281" t="s">
        <v>631</v>
      </c>
      <c r="I423" s="4885" t="s">
        <v>61</v>
      </c>
      <c r="J423" s="4583" t="s">
        <v>1367</v>
      </c>
      <c r="K423" s="1789" t="s">
        <v>97</v>
      </c>
      <c r="L423" s="7951"/>
      <c r="M423" s="5213">
        <v>45980</v>
      </c>
      <c r="N423" s="5321">
        <v>45976</v>
      </c>
      <c r="O423" s="5322">
        <v>45981</v>
      </c>
      <c r="P423" s="5321">
        <v>45980</v>
      </c>
      <c r="Q423" s="5322">
        <v>45982</v>
      </c>
      <c r="R423" s="5321">
        <v>45982</v>
      </c>
      <c r="S423" s="5322">
        <v>45982</v>
      </c>
      <c r="T423" s="5321">
        <v>45982</v>
      </c>
      <c r="U423" s="5323">
        <v>45986</v>
      </c>
      <c r="V423" s="5321">
        <v>45986</v>
      </c>
      <c r="W423" s="5324">
        <v>45988</v>
      </c>
      <c r="X423" s="5386">
        <v>45987</v>
      </c>
      <c r="Y423" s="4955">
        <v>45989</v>
      </c>
      <c r="Z423" s="4956"/>
      <c r="AA423" s="4957">
        <v>45988</v>
      </c>
      <c r="AB423" s="4955">
        <v>45989</v>
      </c>
      <c r="AC423" s="5387"/>
      <c r="AD423" s="5388"/>
      <c r="AE423" s="5389">
        <v>19</v>
      </c>
      <c r="AF423" s="363" t="str">
        <f t="shared" si="805"/>
        <v>4IE</v>
      </c>
      <c r="AG423" s="5390"/>
      <c r="AH423" s="5390"/>
      <c r="AI423" s="5390"/>
      <c r="AJ423" s="5390"/>
      <c r="AK423" s="5390"/>
      <c r="AL423" s="5390"/>
      <c r="AM423" s="5390"/>
      <c r="AN423" s="5390">
        <v>1</v>
      </c>
      <c r="AO423" s="5390"/>
      <c r="AP423" s="5391">
        <v>1</v>
      </c>
      <c r="AQ423" s="5390">
        <v>1</v>
      </c>
      <c r="AR423" s="5390">
        <v>1</v>
      </c>
      <c r="AS423" s="5390"/>
      <c r="AT423" s="5390"/>
      <c r="AU423" s="2843">
        <f t="shared" si="806"/>
        <v>0</v>
      </c>
      <c r="AV423" s="4008">
        <f t="shared" si="821"/>
        <v>1</v>
      </c>
      <c r="AW423" s="4597">
        <v>45973</v>
      </c>
      <c r="AX423" s="4598">
        <v>4163354</v>
      </c>
      <c r="AY423" s="4599">
        <v>45973</v>
      </c>
      <c r="AZ423" s="4600">
        <v>4163355</v>
      </c>
      <c r="BA423" s="4599">
        <v>45973</v>
      </c>
      <c r="BB423" s="4600">
        <v>4163356</v>
      </c>
      <c r="BC423" s="4597" t="str">
        <f>IF($AE423=0,"　",VLOOKUP($AE423,ﾚｰｻﾞOP,8,0))</f>
        <v>-</v>
      </c>
      <c r="BD423" s="4598"/>
      <c r="BE423" s="4599" t="str">
        <f>IF($AE423=0,"　",VLOOKUP($AE423,ﾚｰｻﾞOP,9,0))</f>
        <v>-</v>
      </c>
      <c r="BF423" s="4600"/>
      <c r="BG423" s="4597">
        <v>45973</v>
      </c>
      <c r="BH423" s="4600">
        <v>4163359</v>
      </c>
      <c r="BI423" s="4597">
        <v>45937</v>
      </c>
      <c r="BJ423" s="4669">
        <v>4163340</v>
      </c>
      <c r="BK423" s="4075">
        <v>45889</v>
      </c>
      <c r="BL423" s="4093">
        <v>4163287</v>
      </c>
      <c r="BM423" s="4075">
        <v>45889</v>
      </c>
      <c r="BN423" s="4093">
        <v>4163288</v>
      </c>
      <c r="BO423" s="4094" t="str">
        <f t="shared" si="829"/>
        <v>-</v>
      </c>
      <c r="BP423" s="4093"/>
      <c r="BQ423" s="4649" t="s">
        <v>1</v>
      </c>
      <c r="BR423" s="4650"/>
      <c r="BS423" s="4649" t="s">
        <v>1</v>
      </c>
      <c r="BT423" s="4650"/>
      <c r="BU423" s="4649" t="s">
        <v>1</v>
      </c>
      <c r="BV423" s="4650"/>
      <c r="BW423" s="4649" t="s">
        <v>1</v>
      </c>
      <c r="BX423" s="4651"/>
      <c r="BY423" s="4649" t="s">
        <v>1</v>
      </c>
      <c r="BZ423" s="4650"/>
      <c r="CA423" s="4649" t="s">
        <v>1</v>
      </c>
      <c r="CB423" s="4651"/>
      <c r="CC423" s="4649" t="s">
        <v>1</v>
      </c>
      <c r="CD423" s="4651"/>
      <c r="CE423" s="2850" t="str">
        <f t="shared" si="795"/>
        <v>-</v>
      </c>
      <c r="CF423" s="2846"/>
      <c r="CG423" s="2855" t="str">
        <f t="shared" si="796"/>
        <v>-</v>
      </c>
      <c r="CH423" s="2851"/>
      <c r="CI423" s="2850" t="str">
        <f t="shared" si="807"/>
        <v>-</v>
      </c>
      <c r="CJ423" s="2846"/>
      <c r="CK423" s="2850" t="str">
        <f t="shared" si="808"/>
        <v>-</v>
      </c>
      <c r="CL423" s="2851"/>
      <c r="CM423" s="2850" t="str">
        <f t="shared" si="797"/>
        <v>-</v>
      </c>
      <c r="CN423" s="2851"/>
      <c r="CO423" s="2855" t="str">
        <f t="shared" si="809"/>
        <v>-</v>
      </c>
      <c r="CP423" s="2851"/>
      <c r="CQ423" s="2855" t="str">
        <f t="shared" si="810"/>
        <v>-</v>
      </c>
      <c r="CR423" s="2851"/>
      <c r="CS423" s="2850" t="str">
        <f t="shared" si="798"/>
        <v>-</v>
      </c>
      <c r="CT423" s="2851"/>
      <c r="CU423" s="2855"/>
      <c r="CV423" s="2851"/>
      <c r="CW423" s="2850" t="str">
        <f t="shared" si="799"/>
        <v>-</v>
      </c>
      <c r="CX423" s="2851"/>
      <c r="CY423" s="2855" t="str">
        <f t="shared" si="811"/>
        <v>-</v>
      </c>
      <c r="CZ423" s="2851"/>
      <c r="DA423" s="2850" t="str">
        <f t="shared" si="800"/>
        <v>-</v>
      </c>
      <c r="DB423" s="2846"/>
      <c r="DC423" s="2855" t="str">
        <f t="shared" si="812"/>
        <v>-</v>
      </c>
      <c r="DD423" s="2851"/>
      <c r="DE423" s="2856">
        <f>IF(AG423=1,1,0)</f>
        <v>0</v>
      </c>
      <c r="DF423" s="2857"/>
      <c r="DG423" s="818">
        <f t="shared" si="785"/>
        <v>0</v>
      </c>
      <c r="DH423" s="2858"/>
      <c r="DI423" s="2850">
        <f>IF(AG423=1,1,0)</f>
        <v>0</v>
      </c>
      <c r="DJ423" s="2857"/>
      <c r="DK423" s="2856">
        <f t="shared" si="830"/>
        <v>0</v>
      </c>
      <c r="DL423" s="2857"/>
      <c r="DM423" s="2856">
        <f t="shared" si="824"/>
        <v>0</v>
      </c>
      <c r="DN423" s="2857"/>
      <c r="DO423" s="2855">
        <f t="shared" si="813"/>
        <v>0</v>
      </c>
      <c r="DP423" s="2858"/>
      <c r="DQ423" s="2855">
        <f t="shared" si="814"/>
        <v>0</v>
      </c>
      <c r="DR423" s="2857"/>
      <c r="DS423" s="2855">
        <f t="shared" si="815"/>
        <v>0</v>
      </c>
      <c r="DT423" s="2858"/>
      <c r="DU423" s="2855">
        <f t="shared" si="816"/>
        <v>0</v>
      </c>
      <c r="DV423" s="2857"/>
      <c r="DW423" s="4891">
        <v>45916</v>
      </c>
      <c r="DX423" s="4892">
        <v>4163333</v>
      </c>
      <c r="DY423" s="4668">
        <f t="shared" si="822"/>
        <v>0</v>
      </c>
      <c r="DZ423" s="4682"/>
      <c r="EA423" s="4668">
        <v>45958</v>
      </c>
      <c r="EB423" s="4682">
        <v>4263050</v>
      </c>
      <c r="EC423" s="820">
        <v>45951</v>
      </c>
      <c r="ED423" s="4472">
        <v>4263024</v>
      </c>
      <c r="EE423" s="822">
        <v>45946</v>
      </c>
      <c r="EF423" s="4930">
        <v>4063460</v>
      </c>
      <c r="EG423" s="273"/>
      <c r="EH423" s="274"/>
      <c r="EI423" s="275"/>
      <c r="EJ423" s="276"/>
      <c r="EK423" s="275"/>
      <c r="EL423" s="277"/>
      <c r="EM423" s="829" t="str">
        <f t="shared" si="803"/>
        <v xml:space="preserve"> </v>
      </c>
      <c r="EN423" s="4892"/>
      <c r="EO423" s="4893">
        <f t="shared" si="817"/>
        <v>0</v>
      </c>
      <c r="EP423" s="4682"/>
      <c r="ER423" s="5392"/>
      <c r="ET423" s="2850" t="str">
        <f>IF($AE423=0,"　",VLOOKUP($AE423,ﾚｰｻﾞOP,60,0))</f>
        <v>-</v>
      </c>
      <c r="EU423" s="2857"/>
      <c r="EV423" s="2850" t="str">
        <f>IF($AE423=0,"　",VLOOKUP($AE423,ﾚｰｻﾞOP,60,0))</f>
        <v>-</v>
      </c>
      <c r="EW423" s="2857"/>
      <c r="EX423" s="2850"/>
      <c r="EY423" s="2851"/>
      <c r="EZ423" s="2850"/>
      <c r="FA423" s="2851"/>
      <c r="FB423" s="2850"/>
      <c r="FC423" s="2851"/>
      <c r="FD423" s="2850"/>
      <c r="FE423" s="2851"/>
      <c r="FF423" s="2855"/>
      <c r="FG423" s="2851"/>
      <c r="FH423" s="2850"/>
      <c r="FI423" s="2851"/>
      <c r="FJ423" s="154" t="str">
        <f>IF($AE423=0,"　",VLOOKUP($AE423,ﾚｰｻﾞOP,67,0))</f>
        <v>-</v>
      </c>
      <c r="FK423" s="2857"/>
      <c r="FL423" s="155" t="str">
        <f t="shared" si="792"/>
        <v>-</v>
      </c>
      <c r="FM423" s="2846"/>
      <c r="FN423" s="2850"/>
      <c r="FO423" s="2851"/>
      <c r="FP423" s="2850"/>
      <c r="FQ423" s="2851"/>
      <c r="FS423" s="5393"/>
      <c r="FT423" s="5394"/>
    </row>
    <row r="424" spans="1:176" ht="18.600000000000001" customHeight="1">
      <c r="A424" s="228">
        <f t="shared" si="825"/>
        <v>414</v>
      </c>
      <c r="B424" s="343" t="str">
        <f t="shared" si="804"/>
        <v>4IE</v>
      </c>
      <c r="C424" s="5290">
        <v>46026</v>
      </c>
      <c r="D424" s="1043" t="s">
        <v>1316</v>
      </c>
      <c r="E424" s="1009" t="s">
        <v>1317</v>
      </c>
      <c r="F424" s="3701" t="s">
        <v>1450</v>
      </c>
      <c r="G424" s="5395"/>
      <c r="H424" s="3336" t="s">
        <v>630</v>
      </c>
      <c r="I424" s="3337" t="s">
        <v>48</v>
      </c>
      <c r="J424" s="3337" t="s">
        <v>0</v>
      </c>
      <c r="K424" s="3338" t="s">
        <v>503</v>
      </c>
      <c r="L424" s="7952"/>
      <c r="M424" s="5213">
        <v>45980</v>
      </c>
      <c r="N424" s="5321">
        <v>45976</v>
      </c>
      <c r="O424" s="5322">
        <v>45981</v>
      </c>
      <c r="P424" s="5321">
        <v>45980</v>
      </c>
      <c r="Q424" s="5322">
        <v>45982</v>
      </c>
      <c r="R424" s="5321">
        <v>45983</v>
      </c>
      <c r="S424" s="5322">
        <v>45982</v>
      </c>
      <c r="T424" s="5321">
        <v>45982</v>
      </c>
      <c r="U424" s="5323">
        <v>45986</v>
      </c>
      <c r="V424" s="5321">
        <v>45987</v>
      </c>
      <c r="W424" s="5324">
        <v>45988</v>
      </c>
      <c r="X424" s="5386">
        <v>45988</v>
      </c>
      <c r="Y424" s="5396">
        <v>45989</v>
      </c>
      <c r="Z424" s="5396">
        <v>45989</v>
      </c>
      <c r="AA424" s="5397"/>
      <c r="AB424" s="5396"/>
      <c r="AC424" s="5398"/>
      <c r="AD424" s="5399"/>
      <c r="AE424" s="5400">
        <v>3</v>
      </c>
      <c r="AF424" s="363" t="str">
        <f t="shared" si="805"/>
        <v>4IE</v>
      </c>
      <c r="AG424" s="5401">
        <v>1</v>
      </c>
      <c r="AH424" s="5401"/>
      <c r="AI424" s="5401"/>
      <c r="AJ424" s="5401"/>
      <c r="AK424" s="5401"/>
      <c r="AL424" s="5401"/>
      <c r="AM424" s="5401"/>
      <c r="AN424" s="5401"/>
      <c r="AO424" s="5401"/>
      <c r="AP424" s="5402">
        <v>1</v>
      </c>
      <c r="AQ424" s="5401">
        <v>1</v>
      </c>
      <c r="AR424" s="5401">
        <v>1</v>
      </c>
      <c r="AS424" s="5401"/>
      <c r="AT424" s="5401"/>
      <c r="AU424" s="2843">
        <f t="shared" si="806"/>
        <v>0</v>
      </c>
      <c r="AV424" s="4008">
        <f t="shared" si="821"/>
        <v>1</v>
      </c>
      <c r="AW424" s="590">
        <v>45973</v>
      </c>
      <c r="AX424" s="4598">
        <v>4163354</v>
      </c>
      <c r="AY424" s="154">
        <v>45973</v>
      </c>
      <c r="AZ424" s="4600">
        <v>4163355</v>
      </c>
      <c r="BA424" s="154">
        <v>45973</v>
      </c>
      <c r="BB424" s="4600">
        <v>4163356</v>
      </c>
      <c r="BC424" s="4597">
        <v>45973</v>
      </c>
      <c r="BD424" s="4598">
        <v>4163357</v>
      </c>
      <c r="BE424" s="4599">
        <v>45946</v>
      </c>
      <c r="BF424" s="4600">
        <v>4163345</v>
      </c>
      <c r="BG424" s="368">
        <v>45973</v>
      </c>
      <c r="BH424" s="4600">
        <v>4163359</v>
      </c>
      <c r="BI424" s="154">
        <v>45973</v>
      </c>
      <c r="BJ424" s="4600">
        <v>4163353</v>
      </c>
      <c r="BK424" s="4075" t="str">
        <f t="shared" ref="BK424:BK441" si="831">IF($AE424=0,"　",VLOOKUP($AE424,ﾚｰｻﾞOP,57,0))</f>
        <v>-</v>
      </c>
      <c r="BL424" s="4093"/>
      <c r="BM424" s="4075" t="str">
        <f t="shared" ref="BM424:BM441" si="832">IF($AE424=0,"　",VLOOKUP($AE424,ﾚｰｻﾞOP,58,0))</f>
        <v>-</v>
      </c>
      <c r="BN424" s="4093"/>
      <c r="BO424" s="4094" t="str">
        <f t="shared" si="829"/>
        <v>-</v>
      </c>
      <c r="BP424" s="4093"/>
      <c r="BQ424" s="4602" t="str">
        <f t="shared" ref="BQ424:BQ455" si="833">IF($AE424=0,"　",VLOOKUP($AE424,ﾚｰｻﾞOP,12,0))</f>
        <v>-</v>
      </c>
      <c r="BR424" s="4598"/>
      <c r="BS424" s="4602" t="str">
        <f>IF($AE424=0,"　",VLOOKUP($AE424,ﾚｰｻﾞOP,13,0))</f>
        <v>-</v>
      </c>
      <c r="BT424" s="4598"/>
      <c r="BU424" s="4602" t="str">
        <f>IF($AE424=0,"　",VLOOKUP($AE424,ﾚｰｻﾞOP,14,0))</f>
        <v>-</v>
      </c>
      <c r="BV424" s="4598"/>
      <c r="BW424" s="4602" t="str">
        <f>IF($AE424=0,"　",VLOOKUP($AE424,ﾚｰｻﾞOP,15,0))</f>
        <v>-</v>
      </c>
      <c r="BX424" s="4600"/>
      <c r="BY424" s="4602" t="str">
        <f>IF($AE424=0,"　",VLOOKUP($AE424,ﾚｰｻﾞOP,16,0))</f>
        <v>-</v>
      </c>
      <c r="BZ424" s="4598"/>
      <c r="CA424" s="4602" t="str">
        <f>IF($AE424=0,"　",VLOOKUP($AE424,ﾚｰｻﾞOP,17,0))</f>
        <v>-</v>
      </c>
      <c r="CB424" s="4600"/>
      <c r="CC424" s="4602" t="str">
        <f>IF($AE424=0,"　",VLOOKUP($AE424,ﾚｰｻﾞOP,18,0))</f>
        <v>-</v>
      </c>
      <c r="CD424" s="4600"/>
      <c r="CE424" s="2850" t="str">
        <f t="shared" si="795"/>
        <v>-</v>
      </c>
      <c r="CF424" s="2846"/>
      <c r="CG424" s="2855" t="str">
        <f t="shared" si="796"/>
        <v>-</v>
      </c>
      <c r="CH424" s="2851"/>
      <c r="CI424" s="2850" t="str">
        <f t="shared" si="807"/>
        <v>-</v>
      </c>
      <c r="CJ424" s="2846"/>
      <c r="CK424" s="2850" t="str">
        <f t="shared" si="808"/>
        <v>-</v>
      </c>
      <c r="CL424" s="2851"/>
      <c r="CM424" s="2850" t="str">
        <f t="shared" si="797"/>
        <v>-</v>
      </c>
      <c r="CN424" s="2851"/>
      <c r="CO424" s="2855" t="str">
        <f t="shared" si="809"/>
        <v>-</v>
      </c>
      <c r="CP424" s="2851"/>
      <c r="CQ424" s="2855" t="str">
        <f t="shared" si="810"/>
        <v>-</v>
      </c>
      <c r="CR424" s="2851"/>
      <c r="CS424" s="2850" t="str">
        <f t="shared" si="798"/>
        <v>-</v>
      </c>
      <c r="CT424" s="2851"/>
      <c r="CU424" s="2855"/>
      <c r="CV424" s="2851"/>
      <c r="CW424" s="2850" t="str">
        <f t="shared" si="799"/>
        <v>-</v>
      </c>
      <c r="CX424" s="2851"/>
      <c r="CY424" s="2855" t="str">
        <f t="shared" si="811"/>
        <v>-</v>
      </c>
      <c r="CZ424" s="2851"/>
      <c r="DA424" s="2850" t="str">
        <f t="shared" si="800"/>
        <v>-</v>
      </c>
      <c r="DB424" s="2846"/>
      <c r="DC424" s="2855" t="str">
        <f t="shared" si="812"/>
        <v>-</v>
      </c>
      <c r="DD424" s="2851"/>
      <c r="DE424" s="2856">
        <v>45951</v>
      </c>
      <c r="DF424" s="2857">
        <v>4263061</v>
      </c>
      <c r="DG424" s="818">
        <f t="shared" si="785"/>
        <v>0</v>
      </c>
      <c r="DH424" s="2858"/>
      <c r="DI424" s="2850">
        <v>45770</v>
      </c>
      <c r="DJ424" s="2857">
        <v>4163159</v>
      </c>
      <c r="DK424" s="2856">
        <f t="shared" si="830"/>
        <v>0</v>
      </c>
      <c r="DL424" s="2857"/>
      <c r="DM424" s="2856">
        <f t="shared" si="824"/>
        <v>0</v>
      </c>
      <c r="DN424" s="2857"/>
      <c r="DO424" s="2855">
        <f t="shared" si="813"/>
        <v>0</v>
      </c>
      <c r="DP424" s="2858"/>
      <c r="DQ424" s="2855">
        <f t="shared" si="814"/>
        <v>0</v>
      </c>
      <c r="DR424" s="2857"/>
      <c r="DS424" s="2855">
        <f t="shared" si="815"/>
        <v>0</v>
      </c>
      <c r="DT424" s="2858"/>
      <c r="DU424" s="2855">
        <f t="shared" si="816"/>
        <v>0</v>
      </c>
      <c r="DV424" s="2857"/>
      <c r="DW424" s="4891">
        <f>IF(AN424=1,1,0)</f>
        <v>0</v>
      </c>
      <c r="DX424" s="4892"/>
      <c r="DY424" s="4668">
        <f t="shared" si="822"/>
        <v>0</v>
      </c>
      <c r="DZ424" s="4682"/>
      <c r="EA424" s="4668">
        <v>45958</v>
      </c>
      <c r="EB424" s="4682">
        <v>4263050</v>
      </c>
      <c r="EC424" s="820">
        <v>45951</v>
      </c>
      <c r="ED424" s="4472">
        <v>4263024</v>
      </c>
      <c r="EE424" s="822">
        <v>45946</v>
      </c>
      <c r="EF424" s="4930">
        <v>4063460</v>
      </c>
      <c r="EG424" s="273"/>
      <c r="EH424" s="274"/>
      <c r="EI424" s="275"/>
      <c r="EJ424" s="276"/>
      <c r="EK424" s="275"/>
      <c r="EL424" s="277"/>
      <c r="EM424" s="829" t="str">
        <f t="shared" si="803"/>
        <v xml:space="preserve"> </v>
      </c>
      <c r="EN424" s="4892"/>
      <c r="EO424" s="4893">
        <f t="shared" si="817"/>
        <v>0</v>
      </c>
      <c r="EP424" s="4682"/>
      <c r="ER424" s="5403"/>
      <c r="ET424" s="2850" t="str">
        <f>IF($AE424=0,"　",VLOOKUP($AE424,ﾚｰｻﾞOP,60,0))</f>
        <v>-</v>
      </c>
      <c r="EU424" s="2857"/>
      <c r="EV424" s="2850" t="str">
        <f>IF($AE424=0,"　",VLOOKUP($AE424,ﾚｰｻﾞOP,60,0))</f>
        <v>-</v>
      </c>
      <c r="EW424" s="2857"/>
      <c r="EX424" s="2850"/>
      <c r="EY424" s="2851"/>
      <c r="EZ424" s="2850"/>
      <c r="FA424" s="2851"/>
      <c r="FB424" s="2850"/>
      <c r="FC424" s="2851"/>
      <c r="FD424" s="2850"/>
      <c r="FE424" s="2851"/>
      <c r="FF424" s="2855"/>
      <c r="FG424" s="2851"/>
      <c r="FH424" s="2850"/>
      <c r="FI424" s="2851"/>
      <c r="FJ424" s="154" t="str">
        <f>IF($AE424=0,"　",VLOOKUP($AE424,ﾚｰｻﾞOP,67,0))</f>
        <v>-</v>
      </c>
      <c r="FK424" s="2857"/>
      <c r="FL424" s="155" t="str">
        <f t="shared" si="792"/>
        <v>-</v>
      </c>
      <c r="FM424" s="2846"/>
      <c r="FN424" s="2850"/>
      <c r="FO424" s="2851"/>
      <c r="FP424" s="2850"/>
      <c r="FQ424" s="2851"/>
      <c r="FS424" s="5393"/>
      <c r="FT424" s="5394"/>
    </row>
    <row r="425" spans="1:176" ht="18.600000000000001" customHeight="1">
      <c r="A425" s="228">
        <f t="shared" si="825"/>
        <v>415</v>
      </c>
      <c r="B425" s="343" t="str">
        <f t="shared" si="804"/>
        <v>4IE</v>
      </c>
      <c r="C425" s="4653">
        <v>45992</v>
      </c>
      <c r="D425" s="5404" t="s">
        <v>990</v>
      </c>
      <c r="E425" s="5405">
        <v>89610154</v>
      </c>
      <c r="F425" s="5406" t="s">
        <v>1525</v>
      </c>
      <c r="G425" s="5407"/>
      <c r="H425" s="3281" t="s">
        <v>629</v>
      </c>
      <c r="I425" s="5036" t="s">
        <v>992</v>
      </c>
      <c r="J425" s="5280" t="s">
        <v>21</v>
      </c>
      <c r="K425" s="5107" t="s">
        <v>11</v>
      </c>
      <c r="L425" s="7953"/>
      <c r="M425" s="5213">
        <v>45981</v>
      </c>
      <c r="N425" s="5408"/>
      <c r="O425" s="5409">
        <v>45982</v>
      </c>
      <c r="P425" s="5408">
        <v>45986</v>
      </c>
      <c r="Q425" s="5409">
        <v>45983</v>
      </c>
      <c r="R425" s="5408">
        <v>45983</v>
      </c>
      <c r="S425" s="5409">
        <v>45983</v>
      </c>
      <c r="T425" s="5408">
        <v>45983</v>
      </c>
      <c r="U425" s="5410">
        <v>45987</v>
      </c>
      <c r="V425" s="5408">
        <v>45987</v>
      </c>
      <c r="W425" s="5411">
        <v>45989</v>
      </c>
      <c r="X425" s="5412">
        <v>45988</v>
      </c>
      <c r="Y425" s="5413">
        <v>45990</v>
      </c>
      <c r="Z425" s="5413">
        <v>45990</v>
      </c>
      <c r="AA425" s="5414"/>
      <c r="AB425" s="5413"/>
      <c r="AC425" s="5415"/>
      <c r="AD425" s="5416"/>
      <c r="AE425" s="4156">
        <v>25</v>
      </c>
      <c r="AF425" s="363" t="str">
        <f t="shared" si="805"/>
        <v>4IE</v>
      </c>
      <c r="AG425" s="5417"/>
      <c r="AH425" s="5417"/>
      <c r="AI425" s="5417"/>
      <c r="AJ425" s="5417"/>
      <c r="AK425" s="5417"/>
      <c r="AL425" s="5417"/>
      <c r="AM425" s="5417"/>
      <c r="AN425" s="5417"/>
      <c r="AO425" s="5417"/>
      <c r="AP425" s="5418"/>
      <c r="AQ425" s="5417"/>
      <c r="AR425" s="5417"/>
      <c r="AS425" s="5417"/>
      <c r="AT425" s="5417"/>
      <c r="AU425" s="2843">
        <f t="shared" si="806"/>
        <v>0</v>
      </c>
      <c r="AV425" s="4008">
        <f t="shared" si="821"/>
        <v>0</v>
      </c>
      <c r="AW425" s="4597" t="str">
        <f>IF($AE425=0,"　",VLOOKUP($AE425,ﾚｰｻﾞOP,5,0))</f>
        <v>-</v>
      </c>
      <c r="AX425" s="4598"/>
      <c r="AY425" s="4602" t="str">
        <f>IF($AE425=0,"　",VLOOKUP($AE425,ﾚｰｻﾞOP,6,0))</f>
        <v>-</v>
      </c>
      <c r="AZ425" s="4600"/>
      <c r="BA425" s="4602" t="str">
        <f>IF($AE425=0,"　",VLOOKUP($AE425,ﾚｰｻﾞOP,7,0))</f>
        <v>-</v>
      </c>
      <c r="BB425" s="4600"/>
      <c r="BC425" s="4597" t="str">
        <f>IF($AE425=0,"　",VLOOKUP($AE425,ﾚｰｻﾞOP,8,0))</f>
        <v>-</v>
      </c>
      <c r="BD425" s="4598"/>
      <c r="BE425" s="4599" t="str">
        <f>IF($AE425=0,"　",VLOOKUP($AE425,ﾚｰｻﾞOP,9,0))</f>
        <v>-</v>
      </c>
      <c r="BF425" s="4600"/>
      <c r="BG425" s="4597" t="str">
        <f>IF($AE425=0,"　",VLOOKUP($AE425,ﾚｰｻﾞOP,10,0))</f>
        <v>-</v>
      </c>
      <c r="BH425" s="4600"/>
      <c r="BI425" s="4602" t="str">
        <f>IF($AE425=0,"　",VLOOKUP($AE425,ﾚｰｻﾞOP,11,0))</f>
        <v>-</v>
      </c>
      <c r="BJ425" s="4600"/>
      <c r="BK425" s="4075" t="str">
        <f t="shared" si="831"/>
        <v>-</v>
      </c>
      <c r="BL425" s="4093"/>
      <c r="BM425" s="4075" t="str">
        <f t="shared" si="832"/>
        <v>-</v>
      </c>
      <c r="BN425" s="4093"/>
      <c r="BO425" s="4094" t="str">
        <f t="shared" si="829"/>
        <v>-</v>
      </c>
      <c r="BP425" s="4093"/>
      <c r="BQ425" s="4602" t="str">
        <f t="shared" si="833"/>
        <v>-</v>
      </c>
      <c r="BR425" s="4598"/>
      <c r="BS425" s="4602" t="str">
        <f>IF($AE425=0,"　",VLOOKUP($AE425,ﾚｰｻﾞOP,13,0))</f>
        <v>-</v>
      </c>
      <c r="BT425" s="4598"/>
      <c r="BU425" s="4602" t="str">
        <f>IF($AE425=0,"　",VLOOKUP($AE425,ﾚｰｻﾞOP,14,0))</f>
        <v>-</v>
      </c>
      <c r="BV425" s="4598"/>
      <c r="BW425" s="4602" t="str">
        <f>IF($AE425=0,"　",VLOOKUP($AE425,ﾚｰｻﾞOP,15,0))</f>
        <v>-</v>
      </c>
      <c r="BX425" s="4600"/>
      <c r="BY425" s="4602" t="str">
        <f>IF($AE425=0,"　",VLOOKUP($AE425,ﾚｰｻﾞOP,16,0))</f>
        <v>-</v>
      </c>
      <c r="BZ425" s="4598"/>
      <c r="CA425" s="4602" t="str">
        <f>IF($AE425=0,"　",VLOOKUP($AE425,ﾚｰｻﾞOP,17,0))</f>
        <v>-</v>
      </c>
      <c r="CB425" s="4600"/>
      <c r="CC425" s="4602" t="str">
        <f>IF($AE425=0,"　",VLOOKUP($AE425,ﾚｰｻﾞOP,18,0))</f>
        <v>-</v>
      </c>
      <c r="CD425" s="4600"/>
      <c r="CE425" s="2850" t="str">
        <f t="shared" si="795"/>
        <v>-</v>
      </c>
      <c r="CF425" s="2846"/>
      <c r="CG425" s="2855" t="str">
        <f t="shared" si="796"/>
        <v>-</v>
      </c>
      <c r="CH425" s="2851"/>
      <c r="CI425" s="2850" t="str">
        <f t="shared" si="807"/>
        <v>-</v>
      </c>
      <c r="CJ425" s="2846"/>
      <c r="CK425" s="2850" t="str">
        <f t="shared" si="808"/>
        <v>-</v>
      </c>
      <c r="CL425" s="2851"/>
      <c r="CM425" s="2850" t="str">
        <f t="shared" si="797"/>
        <v>-</v>
      </c>
      <c r="CN425" s="2851"/>
      <c r="CO425" s="2855" t="str">
        <f t="shared" si="809"/>
        <v>-</v>
      </c>
      <c r="CP425" s="2851"/>
      <c r="CQ425" s="2855" t="str">
        <f t="shared" si="810"/>
        <v>-</v>
      </c>
      <c r="CR425" s="2851"/>
      <c r="CS425" s="2850" t="str">
        <f t="shared" si="798"/>
        <v>-</v>
      </c>
      <c r="CT425" s="2851"/>
      <c r="CU425" s="2855"/>
      <c r="CV425" s="2851"/>
      <c r="CW425" s="2850" t="str">
        <f t="shared" si="799"/>
        <v>-</v>
      </c>
      <c r="CX425" s="2851"/>
      <c r="CY425" s="2855" t="str">
        <f t="shared" si="811"/>
        <v>-</v>
      </c>
      <c r="CZ425" s="2851"/>
      <c r="DA425" s="2850" t="str">
        <f t="shared" si="800"/>
        <v>-</v>
      </c>
      <c r="DB425" s="2846"/>
      <c r="DC425" s="2855" t="str">
        <f t="shared" si="812"/>
        <v>-</v>
      </c>
      <c r="DD425" s="2851"/>
      <c r="DE425" s="2856">
        <f t="shared" ref="DE425:DE452" si="834">IF(AG425=1,1,0)</f>
        <v>0</v>
      </c>
      <c r="DF425" s="2857"/>
      <c r="DG425" s="818">
        <f t="shared" si="785"/>
        <v>0</v>
      </c>
      <c r="DH425" s="2858"/>
      <c r="DI425" s="2850">
        <f t="shared" ref="DI425:DI452" si="835">IF(AG425=1,1,0)</f>
        <v>0</v>
      </c>
      <c r="DJ425" s="2857"/>
      <c r="DK425" s="2856">
        <f t="shared" si="830"/>
        <v>0</v>
      </c>
      <c r="DL425" s="2857"/>
      <c r="DM425" s="2856">
        <f t="shared" si="824"/>
        <v>0</v>
      </c>
      <c r="DN425" s="2857"/>
      <c r="DO425" s="2855">
        <f t="shared" si="813"/>
        <v>0</v>
      </c>
      <c r="DP425" s="2858"/>
      <c r="DQ425" s="2855">
        <f t="shared" si="814"/>
        <v>0</v>
      </c>
      <c r="DR425" s="2857"/>
      <c r="DS425" s="2855">
        <f t="shared" si="815"/>
        <v>0</v>
      </c>
      <c r="DT425" s="2858"/>
      <c r="DU425" s="2855">
        <f t="shared" si="816"/>
        <v>0</v>
      </c>
      <c r="DV425" s="2857"/>
      <c r="DW425" s="4891">
        <f>IF(AN425=1,1,0)</f>
        <v>0</v>
      </c>
      <c r="DX425" s="4892"/>
      <c r="DY425" s="4668">
        <f t="shared" si="822"/>
        <v>0</v>
      </c>
      <c r="DZ425" s="4682"/>
      <c r="EA425" s="4668">
        <f>IF(AP425=1,1,0)</f>
        <v>0</v>
      </c>
      <c r="EB425" s="4682"/>
      <c r="EC425" s="820">
        <f>IF(AQ425=1,1,0)</f>
        <v>0</v>
      </c>
      <c r="ED425" s="4964"/>
      <c r="EE425" s="822">
        <f>IF(AV425=0,0,1)</f>
        <v>0</v>
      </c>
      <c r="EF425" s="4930"/>
      <c r="EG425" s="273"/>
      <c r="EH425" s="274"/>
      <c r="EI425" s="275"/>
      <c r="EJ425" s="276"/>
      <c r="EK425" s="275"/>
      <c r="EL425" s="277"/>
      <c r="EM425" s="829" t="str">
        <f t="shared" si="803"/>
        <v xml:space="preserve"> </v>
      </c>
      <c r="EN425" s="4892"/>
      <c r="EO425" s="4893">
        <f t="shared" si="817"/>
        <v>0</v>
      </c>
      <c r="EP425" s="4682"/>
      <c r="ER425" s="5419"/>
      <c r="ET425" s="2850">
        <v>45966</v>
      </c>
      <c r="EU425" s="2857">
        <v>4163347</v>
      </c>
      <c r="EV425" s="2850">
        <v>45966</v>
      </c>
      <c r="EW425" s="2857">
        <v>4163348</v>
      </c>
      <c r="EX425" s="2850"/>
      <c r="EY425" s="2851"/>
      <c r="EZ425" s="2850">
        <v>45805</v>
      </c>
      <c r="FA425" s="4385">
        <v>4163184</v>
      </c>
      <c r="FB425" s="2850"/>
      <c r="FC425" s="2851"/>
      <c r="FD425" s="2850">
        <v>45916</v>
      </c>
      <c r="FE425" s="2851">
        <v>4163338</v>
      </c>
      <c r="FF425" s="2855"/>
      <c r="FG425" s="2851"/>
      <c r="FH425" s="2850"/>
      <c r="FI425" s="2851"/>
      <c r="FJ425" s="154">
        <v>45966</v>
      </c>
      <c r="FK425" s="2857">
        <v>4163349</v>
      </c>
      <c r="FL425" s="155">
        <f t="shared" si="792"/>
        <v>1</v>
      </c>
      <c r="FM425" s="2846"/>
      <c r="FN425" s="2850"/>
      <c r="FO425" s="2851"/>
      <c r="FP425" s="2850">
        <v>1</v>
      </c>
      <c r="FQ425" s="2851"/>
      <c r="FS425" s="5420"/>
      <c r="FT425" s="5421"/>
    </row>
    <row r="426" spans="1:176" ht="18.600000000000001" customHeight="1">
      <c r="A426" s="228">
        <f t="shared" si="825"/>
        <v>416</v>
      </c>
      <c r="B426" s="343" t="str">
        <f t="shared" si="804"/>
        <v>4IE</v>
      </c>
      <c r="C426" s="4653">
        <v>45992</v>
      </c>
      <c r="D426" s="5422" t="s">
        <v>62</v>
      </c>
      <c r="E426" s="5423">
        <v>72510097</v>
      </c>
      <c r="F426" s="5424" t="s">
        <v>1532</v>
      </c>
      <c r="G426" s="5425"/>
      <c r="H426" s="3281" t="s">
        <v>631</v>
      </c>
      <c r="I426" s="4459" t="s">
        <v>61</v>
      </c>
      <c r="J426" s="4459" t="s">
        <v>1233</v>
      </c>
      <c r="K426" s="5107" t="s">
        <v>11</v>
      </c>
      <c r="L426" s="7954"/>
      <c r="M426" s="5213">
        <v>45981</v>
      </c>
      <c r="N426" s="5408">
        <v>45982</v>
      </c>
      <c r="O426" s="5409">
        <v>45982</v>
      </c>
      <c r="P426" s="5408">
        <v>45983</v>
      </c>
      <c r="Q426" s="5409">
        <v>45983</v>
      </c>
      <c r="R426" s="5408">
        <v>45983</v>
      </c>
      <c r="S426" s="5409">
        <v>45983</v>
      </c>
      <c r="T426" s="5408">
        <v>45983</v>
      </c>
      <c r="U426" s="5410">
        <v>45987</v>
      </c>
      <c r="V426" s="5408">
        <v>45987</v>
      </c>
      <c r="W426" s="5411">
        <v>45989</v>
      </c>
      <c r="X426" s="5412">
        <v>45988</v>
      </c>
      <c r="Y426" s="5426">
        <v>45990</v>
      </c>
      <c r="Z426" s="5426">
        <v>45990</v>
      </c>
      <c r="AA426" s="5427"/>
      <c r="AB426" s="5426"/>
      <c r="AC426" s="251" t="s">
        <v>633</v>
      </c>
      <c r="AD426" s="5428"/>
      <c r="AE426" s="5429">
        <v>2</v>
      </c>
      <c r="AF426" s="363" t="str">
        <f t="shared" si="805"/>
        <v>4IE</v>
      </c>
      <c r="AG426" s="5430"/>
      <c r="AH426" s="5430"/>
      <c r="AI426" s="5430">
        <v>1</v>
      </c>
      <c r="AJ426" s="5430"/>
      <c r="AK426" s="5430"/>
      <c r="AL426" s="5430"/>
      <c r="AM426" s="5430"/>
      <c r="AN426" s="5430">
        <v>1</v>
      </c>
      <c r="AO426" s="5430">
        <v>1</v>
      </c>
      <c r="AP426" s="5431">
        <v>1</v>
      </c>
      <c r="AQ426" s="5430">
        <v>1</v>
      </c>
      <c r="AR426" s="5430">
        <v>1</v>
      </c>
      <c r="AS426" s="5430"/>
      <c r="AT426" s="5430"/>
      <c r="AU426" s="2843">
        <f t="shared" si="806"/>
        <v>2</v>
      </c>
      <c r="AV426" s="4008">
        <f t="shared" si="821"/>
        <v>1</v>
      </c>
      <c r="AW426" s="4597">
        <v>45973</v>
      </c>
      <c r="AX426" s="4598">
        <v>4163354</v>
      </c>
      <c r="AY426" s="4599">
        <v>45973</v>
      </c>
      <c r="AZ426" s="4600">
        <v>4163355</v>
      </c>
      <c r="BA426" s="4599">
        <v>45973</v>
      </c>
      <c r="BB426" s="4600">
        <v>4163356</v>
      </c>
      <c r="BC426" s="4597">
        <v>45973</v>
      </c>
      <c r="BD426" s="4598">
        <v>4163357</v>
      </c>
      <c r="BE426" s="4599">
        <v>45946</v>
      </c>
      <c r="BF426" s="4600">
        <v>4163345</v>
      </c>
      <c r="BG426" s="4597">
        <v>45973</v>
      </c>
      <c r="BH426" s="4600">
        <v>4163359</v>
      </c>
      <c r="BI426" s="4597">
        <v>45937</v>
      </c>
      <c r="BJ426" s="4669">
        <v>4163340</v>
      </c>
      <c r="BK426" s="4075" t="str">
        <f t="shared" si="831"/>
        <v>-</v>
      </c>
      <c r="BL426" s="4093"/>
      <c r="BM426" s="4075" t="str">
        <f t="shared" si="832"/>
        <v>-</v>
      </c>
      <c r="BN426" s="4093"/>
      <c r="BO426" s="4094" t="str">
        <f t="shared" si="829"/>
        <v>-</v>
      </c>
      <c r="BP426" s="4093"/>
      <c r="BQ426" s="4602" t="str">
        <f t="shared" si="833"/>
        <v>-</v>
      </c>
      <c r="BR426" s="4598"/>
      <c r="BS426" s="4602" t="str">
        <f>IF($AE426=0,"　",VLOOKUP($AE426,ﾚｰｻﾞOP,13,0))</f>
        <v>-</v>
      </c>
      <c r="BT426" s="4598"/>
      <c r="BU426" s="4602" t="str">
        <f>IF($AE426=0,"　",VLOOKUP($AE426,ﾚｰｻﾞOP,14,0))</f>
        <v>-</v>
      </c>
      <c r="BV426" s="4598"/>
      <c r="BW426" s="4602" t="str">
        <f>IF($AE426=0,"　",VLOOKUP($AE426,ﾚｰｻﾞOP,15,0))</f>
        <v>-</v>
      </c>
      <c r="BX426" s="4600"/>
      <c r="BY426" s="4602" t="str">
        <f>IF($AE426=0,"　",VLOOKUP($AE426,ﾚｰｻﾞOP,16,0))</f>
        <v>-</v>
      </c>
      <c r="BZ426" s="4598"/>
      <c r="CA426" s="4602" t="str">
        <f>IF($AE426=0,"　",VLOOKUP($AE426,ﾚｰｻﾞOP,17,0))</f>
        <v>-</v>
      </c>
      <c r="CB426" s="4600"/>
      <c r="CC426" s="4602" t="str">
        <f>IF($AE426=0,"　",VLOOKUP($AE426,ﾚｰｻﾞOP,18,0))</f>
        <v>-</v>
      </c>
      <c r="CD426" s="4600"/>
      <c r="CE426" s="2850" t="str">
        <f t="shared" si="795"/>
        <v>-</v>
      </c>
      <c r="CF426" s="2846"/>
      <c r="CG426" s="2855" t="str">
        <f t="shared" si="796"/>
        <v>-</v>
      </c>
      <c r="CH426" s="2851"/>
      <c r="CI426" s="2850" t="str">
        <f t="shared" si="807"/>
        <v>-</v>
      </c>
      <c r="CJ426" s="2846"/>
      <c r="CK426" s="2850" t="str">
        <f t="shared" si="808"/>
        <v>-</v>
      </c>
      <c r="CL426" s="2851"/>
      <c r="CM426" s="2850" t="str">
        <f t="shared" si="797"/>
        <v>-</v>
      </c>
      <c r="CN426" s="2851"/>
      <c r="CO426" s="2855" t="str">
        <f t="shared" si="809"/>
        <v>-</v>
      </c>
      <c r="CP426" s="2851"/>
      <c r="CQ426" s="2855" t="str">
        <f t="shared" si="810"/>
        <v>-</v>
      </c>
      <c r="CR426" s="2851"/>
      <c r="CS426" s="2850" t="str">
        <f t="shared" si="798"/>
        <v>-</v>
      </c>
      <c r="CT426" s="2851"/>
      <c r="CU426" s="2855"/>
      <c r="CV426" s="2851"/>
      <c r="CW426" s="2850" t="str">
        <f t="shared" si="799"/>
        <v>-</v>
      </c>
      <c r="CX426" s="2851"/>
      <c r="CY426" s="2855" t="str">
        <f t="shared" si="811"/>
        <v>-</v>
      </c>
      <c r="CZ426" s="2851"/>
      <c r="DA426" s="2850" t="str">
        <f t="shared" si="800"/>
        <v>-</v>
      </c>
      <c r="DB426" s="2846"/>
      <c r="DC426" s="2855" t="str">
        <f t="shared" si="812"/>
        <v>-</v>
      </c>
      <c r="DD426" s="2851"/>
      <c r="DE426" s="2856">
        <f t="shared" si="834"/>
        <v>0</v>
      </c>
      <c r="DF426" s="2857"/>
      <c r="DG426" s="818">
        <f t="shared" si="785"/>
        <v>0</v>
      </c>
      <c r="DH426" s="2858"/>
      <c r="DI426" s="2850">
        <f t="shared" si="835"/>
        <v>0</v>
      </c>
      <c r="DJ426" s="2857"/>
      <c r="DK426" s="2856">
        <v>45965</v>
      </c>
      <c r="DL426" s="2857">
        <v>4263051</v>
      </c>
      <c r="DM426" s="2856">
        <f t="shared" si="824"/>
        <v>0</v>
      </c>
      <c r="DN426" s="2857"/>
      <c r="DO426" s="2855">
        <f t="shared" si="813"/>
        <v>0</v>
      </c>
      <c r="DP426" s="2858"/>
      <c r="DQ426" s="2855">
        <f t="shared" si="814"/>
        <v>0</v>
      </c>
      <c r="DR426" s="2857"/>
      <c r="DS426" s="2855">
        <f t="shared" si="815"/>
        <v>0</v>
      </c>
      <c r="DT426" s="2858"/>
      <c r="DU426" s="2855">
        <f t="shared" si="816"/>
        <v>0</v>
      </c>
      <c r="DV426" s="2857"/>
      <c r="DW426" s="5432">
        <v>45916</v>
      </c>
      <c r="DX426" s="5433">
        <v>4163333</v>
      </c>
      <c r="DY426" s="4668">
        <v>45798</v>
      </c>
      <c r="DZ426" s="4682">
        <v>4163195</v>
      </c>
      <c r="EA426" s="4668">
        <v>45958</v>
      </c>
      <c r="EB426" s="4682">
        <v>4263050</v>
      </c>
      <c r="EC426" s="820">
        <v>45951</v>
      </c>
      <c r="ED426" s="4472">
        <v>4263024</v>
      </c>
      <c r="EE426" s="822">
        <v>45946</v>
      </c>
      <c r="EF426" s="4930">
        <v>4063460</v>
      </c>
      <c r="EG426" s="273"/>
      <c r="EH426" s="274"/>
      <c r="EI426" s="275"/>
      <c r="EJ426" s="276"/>
      <c r="EK426" s="275"/>
      <c r="EL426" s="277"/>
      <c r="EM426" s="829" t="str">
        <f t="shared" si="803"/>
        <v xml:space="preserve"> </v>
      </c>
      <c r="EN426" s="4892"/>
      <c r="EO426" s="4893">
        <f t="shared" si="817"/>
        <v>0</v>
      </c>
      <c r="EP426" s="4682"/>
      <c r="ER426" s="5434"/>
      <c r="ET426" s="2850" t="str">
        <f>IF($AE426=0,"　",VLOOKUP($AE426,ﾚｰｻﾞOP,60,0))</f>
        <v>-</v>
      </c>
      <c r="EU426" s="2857"/>
      <c r="EV426" s="2850" t="str">
        <f>IF($AE426=0,"　",VLOOKUP($AE426,ﾚｰｻﾞOP,60,0))</f>
        <v>-</v>
      </c>
      <c r="EW426" s="2857"/>
      <c r="EX426" s="2850"/>
      <c r="EY426" s="2851"/>
      <c r="EZ426" s="2850"/>
      <c r="FA426" s="2851"/>
      <c r="FB426" s="2850"/>
      <c r="FC426" s="2851"/>
      <c r="FD426" s="2850"/>
      <c r="FE426" s="2851"/>
      <c r="FF426" s="2855"/>
      <c r="FG426" s="2851"/>
      <c r="FH426" s="2850"/>
      <c r="FI426" s="2851"/>
      <c r="FJ426" s="154" t="str">
        <f>IF($AE426=0,"　",VLOOKUP($AE426,ﾚｰｻﾞOP,67,0))</f>
        <v>-</v>
      </c>
      <c r="FK426" s="2857"/>
      <c r="FL426" s="155" t="str">
        <f t="shared" si="792"/>
        <v>-</v>
      </c>
      <c r="FM426" s="2846"/>
      <c r="FN426" s="2850"/>
      <c r="FO426" s="2851"/>
      <c r="FP426" s="2850"/>
      <c r="FQ426" s="2851"/>
      <c r="FS426" s="5435"/>
      <c r="FT426" s="5436"/>
    </row>
    <row r="427" spans="1:176" ht="18.600000000000001" customHeight="1">
      <c r="A427" s="228">
        <f t="shared" si="825"/>
        <v>417</v>
      </c>
      <c r="B427" s="343" t="str">
        <f t="shared" si="804"/>
        <v>4IE</v>
      </c>
      <c r="C427" s="4653">
        <v>45992</v>
      </c>
      <c r="D427" s="5437" t="s">
        <v>34</v>
      </c>
      <c r="E427" s="5438">
        <v>84510266</v>
      </c>
      <c r="F427" s="5439" t="s">
        <v>1534</v>
      </c>
      <c r="G427" s="5440"/>
      <c r="H427" s="3281" t="s">
        <v>631</v>
      </c>
      <c r="I427" s="4459" t="s">
        <v>61</v>
      </c>
      <c r="J427" s="5441" t="s">
        <v>1246</v>
      </c>
      <c r="K427" s="5107" t="s">
        <v>11</v>
      </c>
      <c r="L427" s="7955"/>
      <c r="M427" s="5213">
        <v>45982</v>
      </c>
      <c r="N427" s="5361">
        <v>45982</v>
      </c>
      <c r="O427" s="5362">
        <v>45983</v>
      </c>
      <c r="P427" s="5361">
        <v>45983</v>
      </c>
      <c r="Q427" s="5362">
        <v>45986</v>
      </c>
      <c r="R427" s="5361">
        <v>45986</v>
      </c>
      <c r="S427" s="5362">
        <v>45986</v>
      </c>
      <c r="T427" s="5361">
        <v>45986</v>
      </c>
      <c r="U427" s="5363">
        <v>45988</v>
      </c>
      <c r="V427" s="5361">
        <v>45988</v>
      </c>
      <c r="W427" s="5364">
        <v>45990</v>
      </c>
      <c r="X427" s="5365">
        <v>45990</v>
      </c>
      <c r="Y427" s="5442">
        <v>45993</v>
      </c>
      <c r="Z427" s="5348">
        <v>45993</v>
      </c>
      <c r="AA427" s="5443"/>
      <c r="AB427" s="5442"/>
      <c r="AC427" s="251" t="s">
        <v>633</v>
      </c>
      <c r="AD427" s="5444"/>
      <c r="AE427" s="5445">
        <v>3</v>
      </c>
      <c r="AF427" s="363" t="str">
        <f t="shared" si="805"/>
        <v>4IE</v>
      </c>
      <c r="AG427" s="5446"/>
      <c r="AH427" s="5446"/>
      <c r="AI427" s="5446">
        <v>1</v>
      </c>
      <c r="AJ427" s="5446"/>
      <c r="AK427" s="5446"/>
      <c r="AL427" s="5446"/>
      <c r="AM427" s="5446"/>
      <c r="AN427" s="5446">
        <v>1</v>
      </c>
      <c r="AO427" s="5446"/>
      <c r="AP427" s="5447">
        <v>1</v>
      </c>
      <c r="AQ427" s="5446">
        <v>1</v>
      </c>
      <c r="AR427" s="5446"/>
      <c r="AS427" s="5446"/>
      <c r="AT427" s="5446"/>
      <c r="AU427" s="2843">
        <f t="shared" si="806"/>
        <v>2</v>
      </c>
      <c r="AV427" s="4008">
        <f t="shared" si="821"/>
        <v>0</v>
      </c>
      <c r="AW427" s="4597">
        <v>45973</v>
      </c>
      <c r="AX427" s="4598">
        <v>4163354</v>
      </c>
      <c r="AY427" s="4599">
        <v>45973</v>
      </c>
      <c r="AZ427" s="4600">
        <v>4163355</v>
      </c>
      <c r="BA427" s="4599">
        <v>45973</v>
      </c>
      <c r="BB427" s="4600">
        <v>4163356</v>
      </c>
      <c r="BC427" s="4597">
        <v>45973</v>
      </c>
      <c r="BD427" s="4598">
        <v>4163357</v>
      </c>
      <c r="BE427" s="4599">
        <v>45946</v>
      </c>
      <c r="BF427" s="4600">
        <v>4163345</v>
      </c>
      <c r="BG427" s="4597">
        <v>45973</v>
      </c>
      <c r="BH427" s="4600">
        <v>4163359</v>
      </c>
      <c r="BI427" s="4597">
        <v>45937</v>
      </c>
      <c r="BJ427" s="4669">
        <v>4163340</v>
      </c>
      <c r="BK427" s="4075" t="str">
        <f t="shared" si="831"/>
        <v>-</v>
      </c>
      <c r="BL427" s="4093"/>
      <c r="BM427" s="4075" t="str">
        <f t="shared" si="832"/>
        <v>-</v>
      </c>
      <c r="BN427" s="4093"/>
      <c r="BO427" s="4094" t="str">
        <f t="shared" si="829"/>
        <v>-</v>
      </c>
      <c r="BP427" s="4093"/>
      <c r="BQ427" s="4602" t="str">
        <f t="shared" si="833"/>
        <v>-</v>
      </c>
      <c r="BR427" s="4598"/>
      <c r="BS427" s="4602" t="str">
        <f>IF($AE427=0,"　",VLOOKUP($AE427,ﾚｰｻﾞOP,13,0))</f>
        <v>-</v>
      </c>
      <c r="BT427" s="4598"/>
      <c r="BU427" s="4602" t="str">
        <f>IF($AE427=0,"　",VLOOKUP($AE427,ﾚｰｻﾞOP,14,0))</f>
        <v>-</v>
      </c>
      <c r="BV427" s="4598"/>
      <c r="BW427" s="4602" t="str">
        <f>IF($AE427=0,"　",VLOOKUP($AE427,ﾚｰｻﾞOP,15,0))</f>
        <v>-</v>
      </c>
      <c r="BX427" s="4600"/>
      <c r="BY427" s="4602" t="str">
        <f>IF($AE427=0,"　",VLOOKUP($AE427,ﾚｰｻﾞOP,16,0))</f>
        <v>-</v>
      </c>
      <c r="BZ427" s="4598"/>
      <c r="CA427" s="4602" t="str">
        <f>IF($AE427=0,"　",VLOOKUP($AE427,ﾚｰｻﾞOP,17,0))</f>
        <v>-</v>
      </c>
      <c r="CB427" s="4600"/>
      <c r="CC427" s="4602" t="str">
        <f>IF($AE427=0,"　",VLOOKUP($AE427,ﾚｰｻﾞOP,18,0))</f>
        <v>-</v>
      </c>
      <c r="CD427" s="4600"/>
      <c r="CE427" s="2850" t="str">
        <f t="shared" si="795"/>
        <v>-</v>
      </c>
      <c r="CF427" s="2846"/>
      <c r="CG427" s="2855" t="str">
        <f t="shared" si="796"/>
        <v>-</v>
      </c>
      <c r="CH427" s="2851"/>
      <c r="CI427" s="2850" t="str">
        <f t="shared" si="807"/>
        <v>-</v>
      </c>
      <c r="CJ427" s="2846"/>
      <c r="CK427" s="2850" t="str">
        <f t="shared" si="808"/>
        <v>-</v>
      </c>
      <c r="CL427" s="2851"/>
      <c r="CM427" s="2850" t="str">
        <f t="shared" si="797"/>
        <v>-</v>
      </c>
      <c r="CN427" s="2851"/>
      <c r="CO427" s="2855" t="str">
        <f t="shared" si="809"/>
        <v>-</v>
      </c>
      <c r="CP427" s="2851"/>
      <c r="CQ427" s="2855" t="str">
        <f t="shared" si="810"/>
        <v>-</v>
      </c>
      <c r="CR427" s="2851"/>
      <c r="CS427" s="2850" t="str">
        <f t="shared" si="798"/>
        <v>-</v>
      </c>
      <c r="CT427" s="2851"/>
      <c r="CU427" s="2855"/>
      <c r="CV427" s="2851"/>
      <c r="CW427" s="2850" t="str">
        <f t="shared" si="799"/>
        <v>-</v>
      </c>
      <c r="CX427" s="2851"/>
      <c r="CY427" s="2855" t="str">
        <f t="shared" si="811"/>
        <v>-</v>
      </c>
      <c r="CZ427" s="2851"/>
      <c r="DA427" s="2850" t="str">
        <f t="shared" si="800"/>
        <v>-</v>
      </c>
      <c r="DB427" s="2846"/>
      <c r="DC427" s="2855" t="str">
        <f t="shared" si="812"/>
        <v>-</v>
      </c>
      <c r="DD427" s="2851"/>
      <c r="DE427" s="2856">
        <f t="shared" si="834"/>
        <v>0</v>
      </c>
      <c r="DF427" s="2857"/>
      <c r="DG427" s="818">
        <f t="shared" si="785"/>
        <v>0</v>
      </c>
      <c r="DH427" s="2858"/>
      <c r="DI427" s="2850">
        <f t="shared" si="835"/>
        <v>0</v>
      </c>
      <c r="DJ427" s="2857"/>
      <c r="DK427" s="2856">
        <v>45965</v>
      </c>
      <c r="DL427" s="2857">
        <v>4263051</v>
      </c>
      <c r="DM427" s="2856">
        <f t="shared" si="824"/>
        <v>0</v>
      </c>
      <c r="DN427" s="2857"/>
      <c r="DO427" s="2855">
        <f t="shared" si="813"/>
        <v>0</v>
      </c>
      <c r="DP427" s="2858"/>
      <c r="DQ427" s="2855">
        <f t="shared" si="814"/>
        <v>0</v>
      </c>
      <c r="DR427" s="2857"/>
      <c r="DS427" s="2855">
        <f t="shared" si="815"/>
        <v>0</v>
      </c>
      <c r="DT427" s="2858"/>
      <c r="DU427" s="2855">
        <f t="shared" si="816"/>
        <v>0</v>
      </c>
      <c r="DV427" s="2857"/>
      <c r="DW427" s="5432">
        <v>45916</v>
      </c>
      <c r="DX427" s="5433">
        <v>4163333</v>
      </c>
      <c r="DY427" s="4668">
        <f t="shared" ref="DY427:DY438" si="836">IF(AO427=1,1,0)</f>
        <v>0</v>
      </c>
      <c r="DZ427" s="4682"/>
      <c r="EA427" s="4668">
        <v>45958</v>
      </c>
      <c r="EB427" s="4682">
        <v>4263050</v>
      </c>
      <c r="EC427" s="820">
        <v>45951</v>
      </c>
      <c r="ED427" s="4472">
        <v>4263024</v>
      </c>
      <c r="EE427" s="822">
        <f>IF(AV427=0,0,1)</f>
        <v>0</v>
      </c>
      <c r="EF427" s="4930"/>
      <c r="EG427" s="273"/>
      <c r="EH427" s="274"/>
      <c r="EI427" s="275"/>
      <c r="EJ427" s="276"/>
      <c r="EK427" s="275"/>
      <c r="EL427" s="277"/>
      <c r="EM427" s="829" t="str">
        <f t="shared" si="803"/>
        <v xml:space="preserve"> </v>
      </c>
      <c r="EN427" s="4892"/>
      <c r="EO427" s="4893">
        <f t="shared" si="817"/>
        <v>0</v>
      </c>
      <c r="EP427" s="4682"/>
      <c r="ER427" s="5448"/>
      <c r="ET427" s="2850" t="str">
        <f>IF($AE427=0,"　",VLOOKUP($AE427,ﾚｰｻﾞOP,60,0))</f>
        <v>-</v>
      </c>
      <c r="EU427" s="2857"/>
      <c r="EV427" s="2850" t="str">
        <f>IF($AE427=0,"　",VLOOKUP($AE427,ﾚｰｻﾞOP,60,0))</f>
        <v>-</v>
      </c>
      <c r="EW427" s="2857"/>
      <c r="EX427" s="2850"/>
      <c r="EY427" s="2851"/>
      <c r="EZ427" s="2850"/>
      <c r="FA427" s="2851"/>
      <c r="FB427" s="2850"/>
      <c r="FC427" s="2851"/>
      <c r="FD427" s="2850"/>
      <c r="FE427" s="2851"/>
      <c r="FF427" s="2855"/>
      <c r="FG427" s="2851"/>
      <c r="FH427" s="2850"/>
      <c r="FI427" s="2851"/>
      <c r="FJ427" s="154" t="str">
        <f>IF($AE427=0,"　",VLOOKUP($AE427,ﾚｰｻﾞOP,67,0))</f>
        <v>-</v>
      </c>
      <c r="FK427" s="2857"/>
      <c r="FL427" s="155" t="str">
        <f t="shared" si="792"/>
        <v>-</v>
      </c>
      <c r="FM427" s="2846"/>
      <c r="FN427" s="2850"/>
      <c r="FO427" s="2851"/>
      <c r="FP427" s="2850"/>
      <c r="FQ427" s="2851"/>
      <c r="FS427" s="5248"/>
      <c r="FT427" s="5249"/>
    </row>
    <row r="428" spans="1:176" ht="18.600000000000001" customHeight="1">
      <c r="A428" s="228">
        <f t="shared" si="825"/>
        <v>418</v>
      </c>
      <c r="B428" s="343" t="str">
        <f t="shared" si="804"/>
        <v>4IE</v>
      </c>
      <c r="C428" s="4653">
        <v>45992</v>
      </c>
      <c r="D428" s="5449" t="s">
        <v>1024</v>
      </c>
      <c r="E428" s="5450" t="s">
        <v>1382</v>
      </c>
      <c r="F428" s="5451" t="s">
        <v>1447</v>
      </c>
      <c r="G428" s="5452"/>
      <c r="H428" s="3336" t="s">
        <v>630</v>
      </c>
      <c r="I428" s="5453" t="s">
        <v>1119</v>
      </c>
      <c r="J428" s="5453" t="s">
        <v>1089</v>
      </c>
      <c r="K428" s="5107" t="s">
        <v>11</v>
      </c>
      <c r="L428" s="7956"/>
      <c r="M428" s="5213">
        <v>45982</v>
      </c>
      <c r="N428" s="5361"/>
      <c r="O428" s="5362">
        <v>45983</v>
      </c>
      <c r="P428" s="5361">
        <v>45987</v>
      </c>
      <c r="Q428" s="5362">
        <v>45986</v>
      </c>
      <c r="R428" s="5361">
        <v>45986</v>
      </c>
      <c r="S428" s="5362">
        <v>45986</v>
      </c>
      <c r="T428" s="5361">
        <v>45986</v>
      </c>
      <c r="U428" s="5363">
        <v>45988</v>
      </c>
      <c r="V428" s="5361">
        <v>45988</v>
      </c>
      <c r="W428" s="5364">
        <v>45990</v>
      </c>
      <c r="X428" s="5365">
        <v>45990</v>
      </c>
      <c r="Y428" s="5454">
        <v>45993</v>
      </c>
      <c r="Z428" s="5454">
        <v>45993</v>
      </c>
      <c r="AA428" s="5455"/>
      <c r="AB428" s="5454"/>
      <c r="AC428" s="5456"/>
      <c r="AD428" s="5457"/>
      <c r="AE428" s="5458">
        <v>25</v>
      </c>
      <c r="AF428" s="363" t="str">
        <f t="shared" si="805"/>
        <v>4IE</v>
      </c>
      <c r="AG428" s="5459"/>
      <c r="AH428" s="5459"/>
      <c r="AI428" s="5459"/>
      <c r="AJ428" s="5459"/>
      <c r="AK428" s="5459"/>
      <c r="AL428" s="5459"/>
      <c r="AM428" s="5459"/>
      <c r="AN428" s="5459"/>
      <c r="AO428" s="5459"/>
      <c r="AP428" s="5460"/>
      <c r="AQ428" s="5459"/>
      <c r="AR428" s="5459"/>
      <c r="AS428" s="5459"/>
      <c r="AT428" s="5459"/>
      <c r="AU428" s="2843">
        <f t="shared" si="806"/>
        <v>0</v>
      </c>
      <c r="AV428" s="4008">
        <f t="shared" si="821"/>
        <v>0</v>
      </c>
      <c r="AW428" s="4744" t="s">
        <v>1</v>
      </c>
      <c r="AX428" s="4745"/>
      <c r="AY428" s="2847" t="s">
        <v>1</v>
      </c>
      <c r="AZ428" s="4746"/>
      <c r="BA428" s="4747" t="s">
        <v>1</v>
      </c>
      <c r="BB428" s="4746"/>
      <c r="BC428" s="4744" t="s">
        <v>1</v>
      </c>
      <c r="BD428" s="4745"/>
      <c r="BE428" s="4748" t="s">
        <v>1</v>
      </c>
      <c r="BF428" s="4746"/>
      <c r="BG428" s="4744" t="s">
        <v>1</v>
      </c>
      <c r="BH428" s="4746"/>
      <c r="BI428" s="4747" t="s">
        <v>1</v>
      </c>
      <c r="BJ428" s="4746"/>
      <c r="BK428" s="4075" t="str">
        <f t="shared" si="831"/>
        <v>-</v>
      </c>
      <c r="BL428" s="4093"/>
      <c r="BM428" s="4075" t="str">
        <f t="shared" si="832"/>
        <v>-</v>
      </c>
      <c r="BN428" s="4093"/>
      <c r="BO428" s="4094" t="str">
        <f t="shared" si="829"/>
        <v>-</v>
      </c>
      <c r="BP428" s="4093"/>
      <c r="BQ428" s="4602" t="str">
        <f t="shared" si="833"/>
        <v>-</v>
      </c>
      <c r="BR428" s="4598"/>
      <c r="BS428" s="4602" t="str">
        <f>IF($AE428=0,"　",VLOOKUP($AE428,ﾚｰｻﾞOP,13,0))</f>
        <v>-</v>
      </c>
      <c r="BT428" s="4598"/>
      <c r="BU428" s="4602" t="str">
        <f>IF($AE428=0,"　",VLOOKUP($AE428,ﾚｰｻﾞOP,14,0))</f>
        <v>-</v>
      </c>
      <c r="BV428" s="4598"/>
      <c r="BW428" s="4602" t="str">
        <f>IF($AE428=0,"　",VLOOKUP($AE428,ﾚｰｻﾞOP,15,0))</f>
        <v>-</v>
      </c>
      <c r="BX428" s="4600"/>
      <c r="BY428" s="4602" t="str">
        <f>IF($AE428=0,"　",VLOOKUP($AE428,ﾚｰｻﾞOP,16,0))</f>
        <v>-</v>
      </c>
      <c r="BZ428" s="4598"/>
      <c r="CA428" s="4602" t="str">
        <f>IF($AE428=0,"　",VLOOKUP($AE428,ﾚｰｻﾞOP,17,0))</f>
        <v>-</v>
      </c>
      <c r="CB428" s="4600"/>
      <c r="CC428" s="4602" t="str">
        <f>IF($AE428=0,"　",VLOOKUP($AE428,ﾚｰｻﾞOP,18,0))</f>
        <v>-</v>
      </c>
      <c r="CD428" s="4600"/>
      <c r="CE428" s="2850" t="str">
        <f t="shared" si="795"/>
        <v>-</v>
      </c>
      <c r="CF428" s="2846"/>
      <c r="CG428" s="2855" t="str">
        <f t="shared" si="796"/>
        <v>-</v>
      </c>
      <c r="CH428" s="2851"/>
      <c r="CI428" s="2850" t="str">
        <f t="shared" si="807"/>
        <v>-</v>
      </c>
      <c r="CJ428" s="2846"/>
      <c r="CK428" s="2850" t="str">
        <f t="shared" si="808"/>
        <v>-</v>
      </c>
      <c r="CL428" s="2851"/>
      <c r="CM428" s="2850" t="str">
        <f t="shared" si="797"/>
        <v>-</v>
      </c>
      <c r="CN428" s="2851"/>
      <c r="CO428" s="2855" t="str">
        <f t="shared" si="809"/>
        <v>-</v>
      </c>
      <c r="CP428" s="2851"/>
      <c r="CQ428" s="2855" t="str">
        <f t="shared" si="810"/>
        <v>-</v>
      </c>
      <c r="CR428" s="2851"/>
      <c r="CS428" s="2850" t="str">
        <f t="shared" si="798"/>
        <v>-</v>
      </c>
      <c r="CT428" s="2851"/>
      <c r="CU428" s="2855"/>
      <c r="CV428" s="2851"/>
      <c r="CW428" s="2850" t="str">
        <f t="shared" si="799"/>
        <v>-</v>
      </c>
      <c r="CX428" s="2851"/>
      <c r="CY428" s="2855" t="str">
        <f t="shared" si="811"/>
        <v>-</v>
      </c>
      <c r="CZ428" s="2851"/>
      <c r="DA428" s="2850" t="str">
        <f t="shared" si="800"/>
        <v>-</v>
      </c>
      <c r="DB428" s="2846"/>
      <c r="DC428" s="2855" t="str">
        <f t="shared" si="812"/>
        <v>-</v>
      </c>
      <c r="DD428" s="2851"/>
      <c r="DE428" s="2856">
        <f t="shared" si="834"/>
        <v>0</v>
      </c>
      <c r="DF428" s="2857"/>
      <c r="DG428" s="818">
        <f t="shared" si="785"/>
        <v>0</v>
      </c>
      <c r="DH428" s="2858"/>
      <c r="DI428" s="2850">
        <f t="shared" si="835"/>
        <v>0</v>
      </c>
      <c r="DJ428" s="2857"/>
      <c r="DK428" s="2856">
        <f t="shared" ref="DK428:DK438" si="837">IF(AU428=2,1,0)</f>
        <v>0</v>
      </c>
      <c r="DL428" s="2857"/>
      <c r="DM428" s="2856">
        <f t="shared" si="824"/>
        <v>0</v>
      </c>
      <c r="DN428" s="2857"/>
      <c r="DO428" s="2855">
        <f t="shared" si="813"/>
        <v>0</v>
      </c>
      <c r="DP428" s="2858"/>
      <c r="DQ428" s="2855">
        <f t="shared" si="814"/>
        <v>0</v>
      </c>
      <c r="DR428" s="2857"/>
      <c r="DS428" s="2855">
        <f t="shared" si="815"/>
        <v>0</v>
      </c>
      <c r="DT428" s="2858"/>
      <c r="DU428" s="2855">
        <f t="shared" si="816"/>
        <v>0</v>
      </c>
      <c r="DV428" s="2857"/>
      <c r="DW428" s="5432">
        <f>IF(AN428=1,1,0)</f>
        <v>0</v>
      </c>
      <c r="DX428" s="5433"/>
      <c r="DY428" s="4668">
        <f t="shared" si="836"/>
        <v>0</v>
      </c>
      <c r="DZ428" s="4682"/>
      <c r="EA428" s="4668">
        <f>IF(AP428=1,1,0)</f>
        <v>0</v>
      </c>
      <c r="EB428" s="4682"/>
      <c r="EC428" s="820">
        <f>IF(AQ428=1,1,0)</f>
        <v>0</v>
      </c>
      <c r="ED428" s="4964"/>
      <c r="EE428" s="822">
        <f>IF(AV428=0,0,1)</f>
        <v>0</v>
      </c>
      <c r="EF428" s="4930"/>
      <c r="EG428" s="273"/>
      <c r="EH428" s="274"/>
      <c r="EI428" s="275"/>
      <c r="EJ428" s="276"/>
      <c r="EK428" s="275"/>
      <c r="EL428" s="277"/>
      <c r="EM428" s="829" t="str">
        <f t="shared" si="803"/>
        <v xml:space="preserve"> </v>
      </c>
      <c r="EN428" s="4892"/>
      <c r="EO428" s="4893">
        <f t="shared" si="817"/>
        <v>0</v>
      </c>
      <c r="EP428" s="4682"/>
      <c r="ER428" s="5461"/>
      <c r="ET428" s="2850">
        <v>45966</v>
      </c>
      <c r="EU428" s="2857">
        <v>4163347</v>
      </c>
      <c r="EV428" s="2850">
        <v>45966</v>
      </c>
      <c r="EW428" s="2857">
        <v>4163348</v>
      </c>
      <c r="EX428" s="2850"/>
      <c r="EY428" s="2851"/>
      <c r="EZ428" s="2850"/>
      <c r="FA428" s="2851"/>
      <c r="FB428" s="2850">
        <v>45889</v>
      </c>
      <c r="FC428" s="4385">
        <v>4163311</v>
      </c>
      <c r="FD428" s="2850"/>
      <c r="FE428" s="2851"/>
      <c r="FF428" s="2855"/>
      <c r="FG428" s="2851"/>
      <c r="FH428" s="2850"/>
      <c r="FI428" s="2851"/>
      <c r="FJ428" s="154">
        <v>45966</v>
      </c>
      <c r="FK428" s="2857">
        <v>4163349</v>
      </c>
      <c r="FL428" s="155">
        <f t="shared" si="792"/>
        <v>1</v>
      </c>
      <c r="FM428" s="2846"/>
      <c r="FN428" s="2850"/>
      <c r="FO428" s="2851"/>
      <c r="FP428" s="2850"/>
      <c r="FQ428" s="2851"/>
      <c r="FS428" s="5248"/>
      <c r="FT428" s="5249"/>
    </row>
    <row r="429" spans="1:176" ht="18.600000000000001" customHeight="1">
      <c r="A429" s="228">
        <f t="shared" si="825"/>
        <v>419</v>
      </c>
      <c r="B429" s="343" t="str">
        <f t="shared" si="804"/>
        <v>4IE</v>
      </c>
      <c r="C429" s="4653">
        <v>45992</v>
      </c>
      <c r="D429" s="2945" t="s">
        <v>742</v>
      </c>
      <c r="E429" s="2946">
        <v>92510036</v>
      </c>
      <c r="F429" s="4457" t="s">
        <v>1533</v>
      </c>
      <c r="G429" s="4458"/>
      <c r="H429" s="3281" t="s">
        <v>629</v>
      </c>
      <c r="I429" s="4459" t="s">
        <v>992</v>
      </c>
      <c r="J429" s="5462" t="s">
        <v>21</v>
      </c>
      <c r="K429" s="5107" t="s">
        <v>11</v>
      </c>
      <c r="L429" s="7957"/>
      <c r="M429" s="5213">
        <v>45983</v>
      </c>
      <c r="N429" s="5361">
        <v>45982</v>
      </c>
      <c r="O429" s="5362">
        <v>45986</v>
      </c>
      <c r="P429" s="5361">
        <v>45983</v>
      </c>
      <c r="Q429" s="5362">
        <v>45987</v>
      </c>
      <c r="R429" s="5361">
        <v>45987</v>
      </c>
      <c r="S429" s="5362">
        <v>45987</v>
      </c>
      <c r="T429" s="5361">
        <v>45987</v>
      </c>
      <c r="U429" s="5363">
        <v>45989</v>
      </c>
      <c r="V429" s="5361">
        <v>45989</v>
      </c>
      <c r="W429" s="5364">
        <v>45993</v>
      </c>
      <c r="X429" s="5365">
        <v>45993</v>
      </c>
      <c r="Y429" s="5463">
        <v>45994</v>
      </c>
      <c r="Z429" s="5463">
        <v>45994</v>
      </c>
      <c r="AA429" s="5464"/>
      <c r="AB429" s="5463"/>
      <c r="AC429" s="5465"/>
      <c r="AD429" s="5466"/>
      <c r="AE429" s="5467">
        <v>10</v>
      </c>
      <c r="AF429" s="363" t="str">
        <f t="shared" si="805"/>
        <v>4IE</v>
      </c>
      <c r="AG429" s="364">
        <f>IF($AE429=0,"　",VLOOKUP($AE429,ﾚｰｻﾞOP,34,0))</f>
        <v>0</v>
      </c>
      <c r="AH429" s="364">
        <f>IF($AE429=0,"　",VLOOKUP($AE429,ﾚｰｻﾞOP,35,0))</f>
        <v>1</v>
      </c>
      <c r="AI429" s="364">
        <f>IF($AE429=0,"　",VLOOKUP($AE429,ﾚｰｻﾞOP,36,0))</f>
        <v>0</v>
      </c>
      <c r="AJ429" s="364">
        <f>IF($AE429=0,"　",VLOOKUP($AE429,ﾚｰｻﾞOP,51,0))</f>
        <v>0</v>
      </c>
      <c r="AK429" s="364">
        <f>IF($AE429=0,"　",VLOOKUP($AE429,ﾚｰｻﾞOP,52,0))</f>
        <v>0</v>
      </c>
      <c r="AL429" s="364"/>
      <c r="AM429" s="364"/>
      <c r="AN429" s="364" t="str">
        <f>IF($AE429=0,"　",VLOOKUP($AE429,ﾚｰｻﾞOP,37,0))</f>
        <v>-</v>
      </c>
      <c r="AO429" s="364" t="str">
        <f>IF($AE429=0,"　",VLOOKUP($AE429,ﾚｰｻﾞOP,40,0))</f>
        <v>-</v>
      </c>
      <c r="AP429" s="363">
        <v>1</v>
      </c>
      <c r="AQ429" s="255">
        <v>1</v>
      </c>
      <c r="AR429" s="255">
        <v>1</v>
      </c>
      <c r="AS429" s="255">
        <f>IF($AE429=0,"　",VLOOKUP($AE429,ﾚｰｻﾞOP,47,0))</f>
        <v>0</v>
      </c>
      <c r="AT429" s="255"/>
      <c r="AU429" s="2843">
        <f t="shared" si="806"/>
        <v>0</v>
      </c>
      <c r="AV429" s="4008">
        <f t="shared" si="821"/>
        <v>1</v>
      </c>
      <c r="AW429" s="4597" t="str">
        <f>IF($AE429=0,"　",VLOOKUP($AE429,ﾚｰｻﾞOP,5,0))</f>
        <v>-</v>
      </c>
      <c r="AX429" s="4598"/>
      <c r="AY429" s="4602" t="str">
        <f>IF($AE429=0,"　",VLOOKUP($AE429,ﾚｰｻﾞOP,6,0))</f>
        <v>-</v>
      </c>
      <c r="AZ429" s="4600"/>
      <c r="BA429" s="4602" t="str">
        <f>IF($AE429=0,"　",VLOOKUP($AE429,ﾚｰｻﾞOP,7,0))</f>
        <v>-</v>
      </c>
      <c r="BB429" s="4600"/>
      <c r="BC429" s="4597" t="str">
        <f>IF($AE429=0,"　",VLOOKUP($AE429,ﾚｰｻﾞOP,8,0))</f>
        <v>-</v>
      </c>
      <c r="BD429" s="4598"/>
      <c r="BE429" s="4599" t="str">
        <f>IF($AE429=0,"　",VLOOKUP($AE429,ﾚｰｻﾞOP,9,0))</f>
        <v>-</v>
      </c>
      <c r="BF429" s="4600"/>
      <c r="BG429" s="4597" t="str">
        <f>IF($AE429=0,"　",VLOOKUP($AE429,ﾚｰｻﾞOP,10,0))</f>
        <v>-</v>
      </c>
      <c r="BH429" s="4600"/>
      <c r="BI429" s="4602" t="str">
        <f>IF($AE429=0,"　",VLOOKUP($AE429,ﾚｰｻﾞOP,11,0))</f>
        <v>-</v>
      </c>
      <c r="BJ429" s="4600"/>
      <c r="BK429" s="4075" t="str">
        <f t="shared" si="831"/>
        <v>-</v>
      </c>
      <c r="BL429" s="4093"/>
      <c r="BM429" s="4075" t="str">
        <f t="shared" si="832"/>
        <v>-</v>
      </c>
      <c r="BN429" s="4093"/>
      <c r="BO429" s="4094" t="str">
        <f t="shared" si="829"/>
        <v>-</v>
      </c>
      <c r="BP429" s="4093"/>
      <c r="BQ429" s="4602" t="str">
        <f t="shared" si="833"/>
        <v>-</v>
      </c>
      <c r="BR429" s="4598"/>
      <c r="BS429" s="2967">
        <v>45561</v>
      </c>
      <c r="BT429" s="2968">
        <v>4063385</v>
      </c>
      <c r="BU429" s="2967">
        <v>45561</v>
      </c>
      <c r="BV429" s="2968">
        <v>4063386</v>
      </c>
      <c r="BW429" s="2967">
        <v>45561</v>
      </c>
      <c r="BX429" s="2966">
        <v>4063387</v>
      </c>
      <c r="BY429" s="2967">
        <v>45561</v>
      </c>
      <c r="BZ429" s="2968">
        <v>4063388</v>
      </c>
      <c r="CA429" s="2967">
        <v>45561</v>
      </c>
      <c r="CB429" s="2966">
        <v>4063389</v>
      </c>
      <c r="CC429" s="2967">
        <v>45561</v>
      </c>
      <c r="CD429" s="2966">
        <v>4063390</v>
      </c>
      <c r="CE429" s="2850" t="str">
        <f t="shared" si="795"/>
        <v>-</v>
      </c>
      <c r="CF429" s="2846"/>
      <c r="CG429" s="2855" t="str">
        <f t="shared" si="796"/>
        <v>-</v>
      </c>
      <c r="CH429" s="2851"/>
      <c r="CI429" s="2850" t="str">
        <f t="shared" si="807"/>
        <v>-</v>
      </c>
      <c r="CJ429" s="2846"/>
      <c r="CK429" s="2850" t="str">
        <f t="shared" si="808"/>
        <v>-</v>
      </c>
      <c r="CL429" s="2851"/>
      <c r="CM429" s="2850" t="str">
        <f t="shared" si="797"/>
        <v>-</v>
      </c>
      <c r="CN429" s="2851"/>
      <c r="CO429" s="2855" t="str">
        <f t="shared" si="809"/>
        <v>-</v>
      </c>
      <c r="CP429" s="2851"/>
      <c r="CQ429" s="2855" t="str">
        <f t="shared" si="810"/>
        <v>-</v>
      </c>
      <c r="CR429" s="2851"/>
      <c r="CS429" s="2850" t="str">
        <f t="shared" si="798"/>
        <v>-</v>
      </c>
      <c r="CT429" s="2851"/>
      <c r="CU429" s="2855"/>
      <c r="CV429" s="2851"/>
      <c r="CW429" s="2850" t="str">
        <f t="shared" si="799"/>
        <v>-</v>
      </c>
      <c r="CX429" s="2851"/>
      <c r="CY429" s="2855" t="str">
        <f t="shared" si="811"/>
        <v>-</v>
      </c>
      <c r="CZ429" s="2851"/>
      <c r="DA429" s="2850" t="str">
        <f t="shared" si="800"/>
        <v>-</v>
      </c>
      <c r="DB429" s="2846"/>
      <c r="DC429" s="2855" t="str">
        <f t="shared" si="812"/>
        <v>-</v>
      </c>
      <c r="DD429" s="2851"/>
      <c r="DE429" s="2856">
        <f t="shared" si="834"/>
        <v>0</v>
      </c>
      <c r="DF429" s="2857"/>
      <c r="DG429" s="818">
        <v>45951</v>
      </c>
      <c r="DH429" s="2858">
        <v>4263062</v>
      </c>
      <c r="DI429" s="2850">
        <f t="shared" si="835"/>
        <v>0</v>
      </c>
      <c r="DJ429" s="2857"/>
      <c r="DK429" s="2856">
        <f t="shared" si="837"/>
        <v>0</v>
      </c>
      <c r="DL429" s="2857"/>
      <c r="DM429" s="2856">
        <f t="shared" si="824"/>
        <v>0</v>
      </c>
      <c r="DN429" s="2857"/>
      <c r="DO429" s="2855">
        <f t="shared" si="813"/>
        <v>0</v>
      </c>
      <c r="DP429" s="2858"/>
      <c r="DQ429" s="2855">
        <f t="shared" si="814"/>
        <v>0</v>
      </c>
      <c r="DR429" s="2857"/>
      <c r="DS429" s="2855">
        <f t="shared" si="815"/>
        <v>0</v>
      </c>
      <c r="DT429" s="2858"/>
      <c r="DU429" s="2855">
        <f t="shared" si="816"/>
        <v>0</v>
      </c>
      <c r="DV429" s="2857"/>
      <c r="DW429" s="5432">
        <f>IF(AN429=1,1,0)</f>
        <v>0</v>
      </c>
      <c r="DX429" s="5433"/>
      <c r="DY429" s="4668">
        <f t="shared" si="836"/>
        <v>0</v>
      </c>
      <c r="DZ429" s="4682"/>
      <c r="EA429" s="4668">
        <v>45958</v>
      </c>
      <c r="EB429" s="4682">
        <v>4263050</v>
      </c>
      <c r="EC429" s="820">
        <v>45965</v>
      </c>
      <c r="ED429" s="4964">
        <v>4263052</v>
      </c>
      <c r="EE429" s="822">
        <v>45946</v>
      </c>
      <c r="EF429" s="4930">
        <v>4063460</v>
      </c>
      <c r="EG429" s="273"/>
      <c r="EH429" s="274"/>
      <c r="EI429" s="275"/>
      <c r="EJ429" s="276"/>
      <c r="EK429" s="275"/>
      <c r="EL429" s="277"/>
      <c r="EM429" s="829" t="str">
        <f t="shared" si="803"/>
        <v xml:space="preserve"> </v>
      </c>
      <c r="EN429" s="4892"/>
      <c r="EO429" s="4893">
        <f t="shared" si="817"/>
        <v>0</v>
      </c>
      <c r="EP429" s="4682"/>
      <c r="ER429" s="5468"/>
      <c r="ET429" s="2850" t="str">
        <f>IF($AE429=0,"　",VLOOKUP($AE429,ﾚｰｻﾞOP,60,0))</f>
        <v>-</v>
      </c>
      <c r="EU429" s="2857"/>
      <c r="EV429" s="2850" t="str">
        <f>IF($AE429=0,"　",VLOOKUP($AE429,ﾚｰｻﾞOP,60,0))</f>
        <v>-</v>
      </c>
      <c r="EW429" s="2857"/>
      <c r="EX429" s="2850"/>
      <c r="EY429" s="2851"/>
      <c r="EZ429" s="2850"/>
      <c r="FA429" s="2851"/>
      <c r="FB429" s="2850"/>
      <c r="FC429" s="2851"/>
      <c r="FD429" s="2850"/>
      <c r="FE429" s="2851"/>
      <c r="FF429" s="2855"/>
      <c r="FG429" s="2851"/>
      <c r="FH429" s="2850"/>
      <c r="FI429" s="2851"/>
      <c r="FJ429" s="154" t="str">
        <f>IF($AE429=0,"　",VLOOKUP($AE429,ﾚｰｻﾞOP,67,0))</f>
        <v>-</v>
      </c>
      <c r="FK429" s="2857"/>
      <c r="FL429" s="155" t="str">
        <f t="shared" si="792"/>
        <v>-</v>
      </c>
      <c r="FM429" s="2846"/>
      <c r="FN429" s="2850"/>
      <c r="FO429" s="2851"/>
      <c r="FP429" s="2850"/>
      <c r="FQ429" s="2851"/>
      <c r="FS429" s="5469"/>
      <c r="FT429" s="5470"/>
    </row>
    <row r="430" spans="1:176" ht="18.600000000000001" customHeight="1">
      <c r="A430" s="228">
        <f t="shared" si="825"/>
        <v>420</v>
      </c>
      <c r="B430" s="343" t="str">
        <f t="shared" si="804"/>
        <v>4IE</v>
      </c>
      <c r="C430" s="4653">
        <v>45992</v>
      </c>
      <c r="D430" s="5471" t="s">
        <v>34</v>
      </c>
      <c r="E430" s="5472">
        <v>84510270</v>
      </c>
      <c r="F430" s="5473" t="s">
        <v>1535</v>
      </c>
      <c r="G430" s="5474"/>
      <c r="H430" s="3281" t="s">
        <v>631</v>
      </c>
      <c r="I430" s="4459" t="s">
        <v>61</v>
      </c>
      <c r="J430" s="4459" t="s">
        <v>1420</v>
      </c>
      <c r="K430" s="5107" t="s">
        <v>11</v>
      </c>
      <c r="L430" s="7958"/>
      <c r="M430" s="5213">
        <v>45983</v>
      </c>
      <c r="N430" s="5475">
        <v>45986</v>
      </c>
      <c r="O430" s="5476">
        <v>45986</v>
      </c>
      <c r="P430" s="5475">
        <v>45987</v>
      </c>
      <c r="Q430" s="5476">
        <v>45987</v>
      </c>
      <c r="R430" s="5475">
        <v>45988</v>
      </c>
      <c r="S430" s="5476">
        <v>45987</v>
      </c>
      <c r="T430" s="5475">
        <v>45987</v>
      </c>
      <c r="U430" s="5477">
        <v>45989</v>
      </c>
      <c r="V430" s="5475">
        <v>45990</v>
      </c>
      <c r="W430" s="5478">
        <v>45993</v>
      </c>
      <c r="X430" s="5479">
        <v>45993</v>
      </c>
      <c r="Y430" s="5480">
        <v>45995</v>
      </c>
      <c r="Z430" s="5480">
        <v>45995</v>
      </c>
      <c r="AA430" s="5481"/>
      <c r="AB430" s="5480"/>
      <c r="AC430" s="251" t="s">
        <v>633</v>
      </c>
      <c r="AD430" s="5482"/>
      <c r="AE430" s="5483">
        <v>3</v>
      </c>
      <c r="AF430" s="363" t="str">
        <f t="shared" si="805"/>
        <v>4IE</v>
      </c>
      <c r="AG430" s="5484"/>
      <c r="AH430" s="5484"/>
      <c r="AI430" s="5484"/>
      <c r="AJ430" s="5484"/>
      <c r="AK430" s="5484"/>
      <c r="AL430" s="5484"/>
      <c r="AM430" s="5484"/>
      <c r="AN430" s="5484">
        <v>1</v>
      </c>
      <c r="AO430" s="5484"/>
      <c r="AP430" s="5485">
        <v>1</v>
      </c>
      <c r="AQ430" s="5484">
        <v>1</v>
      </c>
      <c r="AR430" s="5484">
        <v>1</v>
      </c>
      <c r="AS430" s="5484"/>
      <c r="AT430" s="5484"/>
      <c r="AU430" s="2843">
        <f t="shared" si="806"/>
        <v>0</v>
      </c>
      <c r="AV430" s="4008">
        <f t="shared" si="821"/>
        <v>1</v>
      </c>
      <c r="AW430" s="4597">
        <v>45973</v>
      </c>
      <c r="AX430" s="4598">
        <v>4163354</v>
      </c>
      <c r="AY430" s="4599">
        <v>45973</v>
      </c>
      <c r="AZ430" s="4600">
        <v>4163355</v>
      </c>
      <c r="BA430" s="4599">
        <v>45973</v>
      </c>
      <c r="BB430" s="4600">
        <v>4163356</v>
      </c>
      <c r="BC430" s="4597">
        <v>45973</v>
      </c>
      <c r="BD430" s="4598">
        <v>4163357</v>
      </c>
      <c r="BE430" s="4599">
        <v>45946</v>
      </c>
      <c r="BF430" s="4600">
        <v>4163345</v>
      </c>
      <c r="BG430" s="4597">
        <v>45973</v>
      </c>
      <c r="BH430" s="4600">
        <v>4163359</v>
      </c>
      <c r="BI430" s="4597">
        <v>45973</v>
      </c>
      <c r="BJ430" s="4600">
        <v>4163353</v>
      </c>
      <c r="BK430" s="4075" t="str">
        <f t="shared" si="831"/>
        <v>-</v>
      </c>
      <c r="BL430" s="4093"/>
      <c r="BM430" s="4075" t="str">
        <f t="shared" si="832"/>
        <v>-</v>
      </c>
      <c r="BN430" s="4093"/>
      <c r="BO430" s="4094" t="str">
        <f t="shared" si="829"/>
        <v>-</v>
      </c>
      <c r="BP430" s="4093"/>
      <c r="BQ430" s="4602" t="str">
        <f t="shared" si="833"/>
        <v>-</v>
      </c>
      <c r="BR430" s="4598"/>
      <c r="BS430" s="4602" t="str">
        <f t="shared" ref="BS430:BS440" si="838">IF($AE430=0,"　",VLOOKUP($AE430,ﾚｰｻﾞOP,13,0))</f>
        <v>-</v>
      </c>
      <c r="BT430" s="4598"/>
      <c r="BU430" s="4602" t="str">
        <f t="shared" ref="BU430:BU440" si="839">IF($AE430=0,"　",VLOOKUP($AE430,ﾚｰｻﾞOP,14,0))</f>
        <v>-</v>
      </c>
      <c r="BV430" s="4598"/>
      <c r="BW430" s="4602" t="str">
        <f t="shared" ref="BW430:BW440" si="840">IF($AE430=0,"　",VLOOKUP($AE430,ﾚｰｻﾞOP,15,0))</f>
        <v>-</v>
      </c>
      <c r="BX430" s="4600"/>
      <c r="BY430" s="4602" t="str">
        <f t="shared" ref="BY430:BY440" si="841">IF($AE430=0,"　",VLOOKUP($AE430,ﾚｰｻﾞOP,16,0))</f>
        <v>-</v>
      </c>
      <c r="BZ430" s="4598"/>
      <c r="CA430" s="4602" t="str">
        <f t="shared" ref="CA430:CA440" si="842">IF($AE430=0,"　",VLOOKUP($AE430,ﾚｰｻﾞOP,17,0))</f>
        <v>-</v>
      </c>
      <c r="CB430" s="4600"/>
      <c r="CC430" s="4602" t="str">
        <f t="shared" ref="CC430:CC440" si="843">IF($AE430=0,"　",VLOOKUP($AE430,ﾚｰｻﾞOP,18,0))</f>
        <v>-</v>
      </c>
      <c r="CD430" s="4600"/>
      <c r="CE430" s="2850" t="str">
        <f t="shared" si="795"/>
        <v>-</v>
      </c>
      <c r="CF430" s="2846"/>
      <c r="CG430" s="2855" t="str">
        <f t="shared" si="796"/>
        <v>-</v>
      </c>
      <c r="CH430" s="2851"/>
      <c r="CI430" s="2850" t="str">
        <f t="shared" si="807"/>
        <v>-</v>
      </c>
      <c r="CJ430" s="2846"/>
      <c r="CK430" s="2850" t="str">
        <f t="shared" si="808"/>
        <v>-</v>
      </c>
      <c r="CL430" s="2851"/>
      <c r="CM430" s="2850" t="str">
        <f t="shared" si="797"/>
        <v>-</v>
      </c>
      <c r="CN430" s="2851"/>
      <c r="CO430" s="2855" t="str">
        <f t="shared" si="809"/>
        <v>-</v>
      </c>
      <c r="CP430" s="2851"/>
      <c r="CQ430" s="2855" t="str">
        <f t="shared" si="810"/>
        <v>-</v>
      </c>
      <c r="CR430" s="2851"/>
      <c r="CS430" s="2850" t="str">
        <f t="shared" si="798"/>
        <v>-</v>
      </c>
      <c r="CT430" s="2851"/>
      <c r="CU430" s="2855"/>
      <c r="CV430" s="2851"/>
      <c r="CW430" s="2850" t="str">
        <f t="shared" si="799"/>
        <v>-</v>
      </c>
      <c r="CX430" s="2851"/>
      <c r="CY430" s="2855" t="str">
        <f t="shared" si="811"/>
        <v>-</v>
      </c>
      <c r="CZ430" s="2851"/>
      <c r="DA430" s="2850" t="str">
        <f t="shared" si="800"/>
        <v>-</v>
      </c>
      <c r="DB430" s="2846"/>
      <c r="DC430" s="2855" t="str">
        <f t="shared" si="812"/>
        <v>-</v>
      </c>
      <c r="DD430" s="2851"/>
      <c r="DE430" s="2856">
        <f t="shared" si="834"/>
        <v>0</v>
      </c>
      <c r="DF430" s="2857"/>
      <c r="DG430" s="818">
        <f>IF(AH430=1,1,0)</f>
        <v>0</v>
      </c>
      <c r="DH430" s="2858"/>
      <c r="DI430" s="2850">
        <f t="shared" si="835"/>
        <v>0</v>
      </c>
      <c r="DJ430" s="2857"/>
      <c r="DK430" s="2856">
        <f t="shared" si="837"/>
        <v>0</v>
      </c>
      <c r="DL430" s="2857"/>
      <c r="DM430" s="2856">
        <f t="shared" si="824"/>
        <v>0</v>
      </c>
      <c r="DN430" s="2857"/>
      <c r="DO430" s="2855">
        <f t="shared" si="813"/>
        <v>0</v>
      </c>
      <c r="DP430" s="2858"/>
      <c r="DQ430" s="2855">
        <f t="shared" si="814"/>
        <v>0</v>
      </c>
      <c r="DR430" s="2857"/>
      <c r="DS430" s="2855">
        <f t="shared" si="815"/>
        <v>0</v>
      </c>
      <c r="DT430" s="2858"/>
      <c r="DU430" s="2855">
        <f t="shared" si="816"/>
        <v>0</v>
      </c>
      <c r="DV430" s="2857"/>
      <c r="DW430" s="5432">
        <v>45916</v>
      </c>
      <c r="DX430" s="5433">
        <v>4163333</v>
      </c>
      <c r="DY430" s="4668">
        <f t="shared" si="836"/>
        <v>0</v>
      </c>
      <c r="DZ430" s="4682"/>
      <c r="EA430" s="4668">
        <v>45958</v>
      </c>
      <c r="EB430" s="4682">
        <v>4263050</v>
      </c>
      <c r="EC430" s="820">
        <v>45965</v>
      </c>
      <c r="ED430" s="4964">
        <v>4263052</v>
      </c>
      <c r="EE430" s="822">
        <v>45946</v>
      </c>
      <c r="EF430" s="4930">
        <v>4063460</v>
      </c>
      <c r="EG430" s="273"/>
      <c r="EH430" s="274"/>
      <c r="EI430" s="275"/>
      <c r="EJ430" s="276"/>
      <c r="EK430" s="275"/>
      <c r="EL430" s="277"/>
      <c r="EM430" s="829" t="str">
        <f t="shared" si="803"/>
        <v xml:space="preserve"> </v>
      </c>
      <c r="EN430" s="4892"/>
      <c r="EO430" s="4893">
        <f t="shared" si="817"/>
        <v>0</v>
      </c>
      <c r="EP430" s="4682"/>
      <c r="ER430" s="5486"/>
      <c r="ET430" s="2850" t="str">
        <f>IF($AE430=0,"　",VLOOKUP($AE430,ﾚｰｻﾞOP,60,0))</f>
        <v>-</v>
      </c>
      <c r="EU430" s="2857"/>
      <c r="EV430" s="2850" t="str">
        <f>IF($AE430=0,"　",VLOOKUP($AE430,ﾚｰｻﾞOP,60,0))</f>
        <v>-</v>
      </c>
      <c r="EW430" s="2857"/>
      <c r="EX430" s="2850"/>
      <c r="EY430" s="2851"/>
      <c r="EZ430" s="2850"/>
      <c r="FA430" s="2851"/>
      <c r="FB430" s="2850"/>
      <c r="FC430" s="2851"/>
      <c r="FD430" s="2850"/>
      <c r="FE430" s="2851"/>
      <c r="FF430" s="2855"/>
      <c r="FG430" s="2851"/>
      <c r="FH430" s="2850"/>
      <c r="FI430" s="2851"/>
      <c r="FJ430" s="154" t="str">
        <f>IF($AE430=0,"　",VLOOKUP($AE430,ﾚｰｻﾞOP,67,0))</f>
        <v>-</v>
      </c>
      <c r="FK430" s="2857"/>
      <c r="FL430" s="155" t="str">
        <f t="shared" si="792"/>
        <v>-</v>
      </c>
      <c r="FM430" s="2846"/>
      <c r="FN430" s="2850"/>
      <c r="FO430" s="2851"/>
      <c r="FP430" s="2850"/>
      <c r="FQ430" s="2851"/>
      <c r="FS430" s="5487"/>
      <c r="FT430" s="5488"/>
    </row>
    <row r="431" spans="1:176" ht="18.600000000000001" customHeight="1">
      <c r="A431" s="228">
        <f t="shared" si="825"/>
        <v>421</v>
      </c>
      <c r="B431" s="343" t="str">
        <f t="shared" si="804"/>
        <v>4IE</v>
      </c>
      <c r="C431" s="4653">
        <v>45992</v>
      </c>
      <c r="D431" s="3874" t="s">
        <v>1024</v>
      </c>
      <c r="E431" s="3875" t="s">
        <v>1227</v>
      </c>
      <c r="F431" s="5489" t="s">
        <v>1343</v>
      </c>
      <c r="G431" s="5490"/>
      <c r="H431" s="3281" t="s">
        <v>630</v>
      </c>
      <c r="I431" s="5491" t="s">
        <v>614</v>
      </c>
      <c r="J431" s="5491" t="s">
        <v>14</v>
      </c>
      <c r="K431" s="5107" t="s">
        <v>11</v>
      </c>
      <c r="L431" s="7959"/>
      <c r="M431" s="5213">
        <v>45986</v>
      </c>
      <c r="N431" s="5492"/>
      <c r="O431" s="5493">
        <v>45987</v>
      </c>
      <c r="P431" s="5492">
        <v>45986</v>
      </c>
      <c r="Q431" s="5493">
        <v>45988</v>
      </c>
      <c r="R431" s="5492">
        <v>45988</v>
      </c>
      <c r="S431" s="5493">
        <v>45988</v>
      </c>
      <c r="T431" s="5492">
        <v>45988</v>
      </c>
      <c r="U431" s="5494">
        <v>45990</v>
      </c>
      <c r="V431" s="5492">
        <v>45990</v>
      </c>
      <c r="W431" s="5495">
        <v>45994</v>
      </c>
      <c r="X431" s="5496">
        <v>45994</v>
      </c>
      <c r="Y431" s="5497">
        <v>45995</v>
      </c>
      <c r="Z431" s="5497">
        <v>45995</v>
      </c>
      <c r="AA431" s="5498"/>
      <c r="AB431" s="5497"/>
      <c r="AC431" s="5499"/>
      <c r="AD431" s="5500"/>
      <c r="AE431" s="4156">
        <v>25</v>
      </c>
      <c r="AF431" s="363" t="str">
        <f t="shared" si="805"/>
        <v>4IE</v>
      </c>
      <c r="AG431" s="5501"/>
      <c r="AH431" s="5501"/>
      <c r="AI431" s="5501"/>
      <c r="AJ431" s="5501"/>
      <c r="AK431" s="5501"/>
      <c r="AL431" s="5501"/>
      <c r="AM431" s="5501"/>
      <c r="AN431" s="5501"/>
      <c r="AO431" s="5501"/>
      <c r="AP431" s="5502"/>
      <c r="AQ431" s="5501"/>
      <c r="AR431" s="5501"/>
      <c r="AS431" s="5501"/>
      <c r="AT431" s="5501"/>
      <c r="AU431" s="2843">
        <f t="shared" si="806"/>
        <v>0</v>
      </c>
      <c r="AV431" s="4008">
        <f t="shared" si="821"/>
        <v>0</v>
      </c>
      <c r="AW431" s="4597" t="str">
        <f>IF($AE431=0,"　",VLOOKUP($AE431,ﾚｰｻﾞOP,5,0))</f>
        <v>-</v>
      </c>
      <c r="AX431" s="4598"/>
      <c r="AY431" s="4602" t="str">
        <f>IF($AE431=0,"　",VLOOKUP($AE431,ﾚｰｻﾞOP,6,0))</f>
        <v>-</v>
      </c>
      <c r="AZ431" s="4600"/>
      <c r="BA431" s="4602" t="str">
        <f>IF($AE431=0,"　",VLOOKUP($AE431,ﾚｰｻﾞOP,7,0))</f>
        <v>-</v>
      </c>
      <c r="BB431" s="4600"/>
      <c r="BC431" s="4597" t="str">
        <f>IF($AE431=0,"　",VLOOKUP($AE431,ﾚｰｻﾞOP,8,0))</f>
        <v>-</v>
      </c>
      <c r="BD431" s="4598"/>
      <c r="BE431" s="4599" t="str">
        <f>IF($AE431=0,"　",VLOOKUP($AE431,ﾚｰｻﾞOP,9,0))</f>
        <v>-</v>
      </c>
      <c r="BF431" s="4600"/>
      <c r="BG431" s="4597" t="str">
        <f>IF($AE431=0,"　",VLOOKUP($AE431,ﾚｰｻﾞOP,10,0))</f>
        <v>-</v>
      </c>
      <c r="BH431" s="4600"/>
      <c r="BI431" s="4602" t="str">
        <f>IF($AE431=0,"　",VLOOKUP($AE431,ﾚｰｻﾞOP,11,0))</f>
        <v>-</v>
      </c>
      <c r="BJ431" s="4600"/>
      <c r="BK431" s="4075" t="str">
        <f t="shared" si="831"/>
        <v>-</v>
      </c>
      <c r="BL431" s="4093"/>
      <c r="BM431" s="4075" t="str">
        <f t="shared" si="832"/>
        <v>-</v>
      </c>
      <c r="BN431" s="4093"/>
      <c r="BO431" s="4094" t="str">
        <f t="shared" si="829"/>
        <v>-</v>
      </c>
      <c r="BP431" s="4093"/>
      <c r="BQ431" s="4602" t="str">
        <f t="shared" si="833"/>
        <v>-</v>
      </c>
      <c r="BR431" s="4598"/>
      <c r="BS431" s="4602" t="str">
        <f t="shared" si="838"/>
        <v>-</v>
      </c>
      <c r="BT431" s="4598"/>
      <c r="BU431" s="4602" t="str">
        <f t="shared" si="839"/>
        <v>-</v>
      </c>
      <c r="BV431" s="4598"/>
      <c r="BW431" s="4602" t="str">
        <f t="shared" si="840"/>
        <v>-</v>
      </c>
      <c r="BX431" s="4600"/>
      <c r="BY431" s="4602" t="str">
        <f t="shared" si="841"/>
        <v>-</v>
      </c>
      <c r="BZ431" s="4598"/>
      <c r="CA431" s="4602" t="str">
        <f t="shared" si="842"/>
        <v>-</v>
      </c>
      <c r="CB431" s="4600"/>
      <c r="CC431" s="4602" t="str">
        <f t="shared" si="843"/>
        <v>-</v>
      </c>
      <c r="CD431" s="4600"/>
      <c r="CE431" s="2850" t="str">
        <f t="shared" si="795"/>
        <v>-</v>
      </c>
      <c r="CF431" s="2846"/>
      <c r="CG431" s="2855" t="str">
        <f t="shared" si="796"/>
        <v>-</v>
      </c>
      <c r="CH431" s="2851"/>
      <c r="CI431" s="2850" t="str">
        <f t="shared" si="807"/>
        <v>-</v>
      </c>
      <c r="CJ431" s="2846"/>
      <c r="CK431" s="2850" t="str">
        <f t="shared" si="808"/>
        <v>-</v>
      </c>
      <c r="CL431" s="2851"/>
      <c r="CM431" s="2850" t="str">
        <f t="shared" si="797"/>
        <v>-</v>
      </c>
      <c r="CN431" s="2851"/>
      <c r="CO431" s="2855" t="str">
        <f t="shared" si="809"/>
        <v>-</v>
      </c>
      <c r="CP431" s="2851"/>
      <c r="CQ431" s="2855" t="str">
        <f t="shared" si="810"/>
        <v>-</v>
      </c>
      <c r="CR431" s="2851"/>
      <c r="CS431" s="2850" t="str">
        <f t="shared" si="798"/>
        <v>-</v>
      </c>
      <c r="CT431" s="2851"/>
      <c r="CU431" s="2855"/>
      <c r="CV431" s="2851"/>
      <c r="CW431" s="2850" t="str">
        <f t="shared" si="799"/>
        <v>-</v>
      </c>
      <c r="CX431" s="2851"/>
      <c r="CY431" s="2855" t="str">
        <f t="shared" si="811"/>
        <v>-</v>
      </c>
      <c r="CZ431" s="2851"/>
      <c r="DA431" s="2850" t="str">
        <f t="shared" si="800"/>
        <v>-</v>
      </c>
      <c r="DB431" s="2846"/>
      <c r="DC431" s="2855" t="str">
        <f t="shared" si="812"/>
        <v>-</v>
      </c>
      <c r="DD431" s="2851"/>
      <c r="DE431" s="2856">
        <f t="shared" si="834"/>
        <v>0</v>
      </c>
      <c r="DF431" s="2857"/>
      <c r="DG431" s="818">
        <f>IF(AH431=1,1,0)</f>
        <v>0</v>
      </c>
      <c r="DH431" s="2858"/>
      <c r="DI431" s="2850">
        <f t="shared" si="835"/>
        <v>0</v>
      </c>
      <c r="DJ431" s="2857"/>
      <c r="DK431" s="2856">
        <f t="shared" si="837"/>
        <v>0</v>
      </c>
      <c r="DL431" s="2857"/>
      <c r="DM431" s="2856">
        <f t="shared" si="824"/>
        <v>0</v>
      </c>
      <c r="DN431" s="2857"/>
      <c r="DO431" s="2855">
        <f t="shared" si="813"/>
        <v>0</v>
      </c>
      <c r="DP431" s="2858"/>
      <c r="DQ431" s="2855">
        <f t="shared" si="814"/>
        <v>0</v>
      </c>
      <c r="DR431" s="2857"/>
      <c r="DS431" s="2855">
        <f t="shared" si="815"/>
        <v>0</v>
      </c>
      <c r="DT431" s="2858"/>
      <c r="DU431" s="2855">
        <f t="shared" si="816"/>
        <v>0</v>
      </c>
      <c r="DV431" s="2857"/>
      <c r="DW431" s="5432">
        <f>IF(AN431=1,1,0)</f>
        <v>0</v>
      </c>
      <c r="DX431" s="5433"/>
      <c r="DY431" s="4668">
        <f t="shared" si="836"/>
        <v>0</v>
      </c>
      <c r="DZ431" s="4682"/>
      <c r="EA431" s="4668">
        <f>IF(AP431=1,1,0)</f>
        <v>0</v>
      </c>
      <c r="EB431" s="4682"/>
      <c r="EC431" s="820">
        <f>IF(AQ431=1,1,0)</f>
        <v>0</v>
      </c>
      <c r="ED431" s="4964"/>
      <c r="EE431" s="822">
        <f>IF(AV431=0,0,1)</f>
        <v>0</v>
      </c>
      <c r="EF431" s="4930"/>
      <c r="EG431" s="273"/>
      <c r="EH431" s="274"/>
      <c r="EI431" s="275"/>
      <c r="EJ431" s="276"/>
      <c r="EK431" s="275"/>
      <c r="EL431" s="277"/>
      <c r="EM431" s="829" t="str">
        <f t="shared" si="803"/>
        <v xml:space="preserve"> </v>
      </c>
      <c r="EN431" s="4892"/>
      <c r="EO431" s="4893">
        <f t="shared" si="817"/>
        <v>0</v>
      </c>
      <c r="EP431" s="4682"/>
      <c r="ER431" s="5503"/>
      <c r="ET431" s="2850">
        <v>45966</v>
      </c>
      <c r="EU431" s="2857">
        <v>4163347</v>
      </c>
      <c r="EV431" s="2850">
        <v>45966</v>
      </c>
      <c r="EW431" s="2857">
        <v>4163348</v>
      </c>
      <c r="EX431" s="2850"/>
      <c r="EY431" s="2851"/>
      <c r="EZ431" s="2850"/>
      <c r="FA431" s="2851"/>
      <c r="FB431" s="2850">
        <v>45889</v>
      </c>
      <c r="FC431" s="4385">
        <v>4163311</v>
      </c>
      <c r="FD431" s="2850"/>
      <c r="FE431" s="2851"/>
      <c r="FF431" s="2855"/>
      <c r="FG431" s="2851"/>
      <c r="FH431" s="2850"/>
      <c r="FI431" s="2851"/>
      <c r="FJ431" s="154">
        <v>45966</v>
      </c>
      <c r="FK431" s="2857">
        <v>4163349</v>
      </c>
      <c r="FL431" s="155">
        <f t="shared" si="792"/>
        <v>1</v>
      </c>
      <c r="FM431" s="2846"/>
      <c r="FN431" s="2850"/>
      <c r="FO431" s="2851"/>
      <c r="FP431" s="2850"/>
      <c r="FQ431" s="2851"/>
      <c r="FS431" s="5504"/>
      <c r="FT431" s="5505"/>
    </row>
    <row r="432" spans="1:176" ht="18.600000000000001" customHeight="1">
      <c r="A432" s="228">
        <f t="shared" si="825"/>
        <v>422</v>
      </c>
      <c r="B432" s="343" t="str">
        <f t="shared" si="804"/>
        <v>4IE</v>
      </c>
      <c r="C432" s="4653">
        <v>45992</v>
      </c>
      <c r="D432" s="3874" t="s">
        <v>1024</v>
      </c>
      <c r="E432" s="3875" t="s">
        <v>1228</v>
      </c>
      <c r="F432" s="5506" t="s">
        <v>1346</v>
      </c>
      <c r="G432" s="5507"/>
      <c r="H432" s="3281" t="s">
        <v>630</v>
      </c>
      <c r="I432" s="5049" t="s">
        <v>63</v>
      </c>
      <c r="J432" s="5199" t="s">
        <v>37</v>
      </c>
      <c r="K432" s="5107" t="s">
        <v>11</v>
      </c>
      <c r="L432" s="7960"/>
      <c r="M432" s="5213">
        <v>45986</v>
      </c>
      <c r="N432" s="5492"/>
      <c r="O432" s="5493">
        <v>45987</v>
      </c>
      <c r="P432" s="5492">
        <v>45989</v>
      </c>
      <c r="Q432" s="5493">
        <v>45988</v>
      </c>
      <c r="R432" s="5492">
        <v>45990</v>
      </c>
      <c r="S432" s="5493">
        <v>45988</v>
      </c>
      <c r="T432" s="5492">
        <v>45988</v>
      </c>
      <c r="U432" s="5494">
        <v>45990</v>
      </c>
      <c r="V432" s="5492">
        <v>45993</v>
      </c>
      <c r="W432" s="5495">
        <v>45994</v>
      </c>
      <c r="X432" s="5508">
        <v>45995</v>
      </c>
      <c r="Y432" s="5509">
        <v>45996</v>
      </c>
      <c r="Z432" s="5509">
        <v>45996</v>
      </c>
      <c r="AA432" s="5510"/>
      <c r="AB432" s="5509"/>
      <c r="AC432" s="5511"/>
      <c r="AD432" s="5512"/>
      <c r="AE432" s="4156">
        <v>25</v>
      </c>
      <c r="AF432" s="363" t="str">
        <f t="shared" si="805"/>
        <v>4IE</v>
      </c>
      <c r="AG432" s="5513"/>
      <c r="AH432" s="5513"/>
      <c r="AI432" s="5513"/>
      <c r="AJ432" s="5513"/>
      <c r="AK432" s="5513"/>
      <c r="AL432" s="5513"/>
      <c r="AM432" s="5513"/>
      <c r="AN432" s="5513"/>
      <c r="AO432" s="5513"/>
      <c r="AP432" s="5514"/>
      <c r="AQ432" s="5513"/>
      <c r="AR432" s="5513"/>
      <c r="AS432" s="5513"/>
      <c r="AT432" s="5513"/>
      <c r="AU432" s="2843">
        <f t="shared" si="806"/>
        <v>0</v>
      </c>
      <c r="AV432" s="4008">
        <f t="shared" si="821"/>
        <v>0</v>
      </c>
      <c r="AW432" s="4597" t="str">
        <f>IF($AE432=0,"　",VLOOKUP($AE432,ﾚｰｻﾞOP,5,0))</f>
        <v>-</v>
      </c>
      <c r="AX432" s="4598"/>
      <c r="AY432" s="4602" t="str">
        <f>IF($AE432=0,"　",VLOOKUP($AE432,ﾚｰｻﾞOP,6,0))</f>
        <v>-</v>
      </c>
      <c r="AZ432" s="4600"/>
      <c r="BA432" s="4602" t="str">
        <f>IF($AE432=0,"　",VLOOKUP($AE432,ﾚｰｻﾞOP,7,0))</f>
        <v>-</v>
      </c>
      <c r="BB432" s="4600"/>
      <c r="BC432" s="4597" t="str">
        <f>IF($AE432=0,"　",VLOOKUP($AE432,ﾚｰｻﾞOP,8,0))</f>
        <v>-</v>
      </c>
      <c r="BD432" s="4598"/>
      <c r="BE432" s="4599" t="str">
        <f>IF($AE432=0,"　",VLOOKUP($AE432,ﾚｰｻﾞOP,9,0))</f>
        <v>-</v>
      </c>
      <c r="BF432" s="4600"/>
      <c r="BG432" s="4597" t="str">
        <f>IF($AE432=0,"　",VLOOKUP($AE432,ﾚｰｻﾞOP,10,0))</f>
        <v>-</v>
      </c>
      <c r="BH432" s="4600"/>
      <c r="BI432" s="4602" t="str">
        <f>IF($AE432=0,"　",VLOOKUP($AE432,ﾚｰｻﾞOP,11,0))</f>
        <v>-</v>
      </c>
      <c r="BJ432" s="4600"/>
      <c r="BK432" s="4075" t="str">
        <f t="shared" si="831"/>
        <v>-</v>
      </c>
      <c r="BL432" s="4093"/>
      <c r="BM432" s="4075" t="str">
        <f t="shared" si="832"/>
        <v>-</v>
      </c>
      <c r="BN432" s="4093"/>
      <c r="BO432" s="4094" t="str">
        <f t="shared" si="829"/>
        <v>-</v>
      </c>
      <c r="BP432" s="4093"/>
      <c r="BQ432" s="4602" t="str">
        <f t="shared" si="833"/>
        <v>-</v>
      </c>
      <c r="BR432" s="4598"/>
      <c r="BS432" s="4602" t="str">
        <f t="shared" si="838"/>
        <v>-</v>
      </c>
      <c r="BT432" s="4598"/>
      <c r="BU432" s="4602" t="str">
        <f t="shared" si="839"/>
        <v>-</v>
      </c>
      <c r="BV432" s="4598"/>
      <c r="BW432" s="4602" t="str">
        <f t="shared" si="840"/>
        <v>-</v>
      </c>
      <c r="BX432" s="4600"/>
      <c r="BY432" s="4602" t="str">
        <f t="shared" si="841"/>
        <v>-</v>
      </c>
      <c r="BZ432" s="4598"/>
      <c r="CA432" s="4602" t="str">
        <f t="shared" si="842"/>
        <v>-</v>
      </c>
      <c r="CB432" s="4600"/>
      <c r="CC432" s="4602" t="str">
        <f t="shared" si="843"/>
        <v>-</v>
      </c>
      <c r="CD432" s="4600"/>
      <c r="CE432" s="2850" t="str">
        <f t="shared" si="795"/>
        <v>-</v>
      </c>
      <c r="CF432" s="2846"/>
      <c r="CG432" s="2855" t="str">
        <f t="shared" si="796"/>
        <v>-</v>
      </c>
      <c r="CH432" s="2851"/>
      <c r="CI432" s="2850" t="str">
        <f t="shared" si="807"/>
        <v>-</v>
      </c>
      <c r="CJ432" s="2846"/>
      <c r="CK432" s="2850" t="str">
        <f t="shared" si="808"/>
        <v>-</v>
      </c>
      <c r="CL432" s="2851"/>
      <c r="CM432" s="2850" t="str">
        <f t="shared" si="797"/>
        <v>-</v>
      </c>
      <c r="CN432" s="2851"/>
      <c r="CO432" s="2855" t="str">
        <f t="shared" si="809"/>
        <v>-</v>
      </c>
      <c r="CP432" s="2851"/>
      <c r="CQ432" s="2855" t="str">
        <f t="shared" si="810"/>
        <v>-</v>
      </c>
      <c r="CR432" s="2851"/>
      <c r="CS432" s="2850" t="str">
        <f t="shared" si="798"/>
        <v>-</v>
      </c>
      <c r="CT432" s="2851"/>
      <c r="CU432" s="2855"/>
      <c r="CV432" s="2851"/>
      <c r="CW432" s="2850" t="str">
        <f t="shared" si="799"/>
        <v>-</v>
      </c>
      <c r="CX432" s="2851"/>
      <c r="CY432" s="2855" t="str">
        <f t="shared" si="811"/>
        <v>-</v>
      </c>
      <c r="CZ432" s="2851"/>
      <c r="DA432" s="2850" t="str">
        <f t="shared" si="800"/>
        <v>-</v>
      </c>
      <c r="DB432" s="2846"/>
      <c r="DC432" s="2855" t="str">
        <f t="shared" si="812"/>
        <v>-</v>
      </c>
      <c r="DD432" s="2851"/>
      <c r="DE432" s="2856">
        <f t="shared" si="834"/>
        <v>0</v>
      </c>
      <c r="DF432" s="2857"/>
      <c r="DG432" s="818">
        <f>IF(AH432=1,1,0)</f>
        <v>0</v>
      </c>
      <c r="DH432" s="2858"/>
      <c r="DI432" s="2850">
        <f t="shared" si="835"/>
        <v>0</v>
      </c>
      <c r="DJ432" s="2857"/>
      <c r="DK432" s="2856">
        <f t="shared" si="837"/>
        <v>0</v>
      </c>
      <c r="DL432" s="2857"/>
      <c r="DM432" s="2856">
        <f t="shared" si="824"/>
        <v>0</v>
      </c>
      <c r="DN432" s="2857"/>
      <c r="DO432" s="2855">
        <f t="shared" si="813"/>
        <v>0</v>
      </c>
      <c r="DP432" s="2858"/>
      <c r="DQ432" s="2855">
        <f t="shared" si="814"/>
        <v>0</v>
      </c>
      <c r="DR432" s="2857"/>
      <c r="DS432" s="2855">
        <f t="shared" si="815"/>
        <v>0</v>
      </c>
      <c r="DT432" s="2858"/>
      <c r="DU432" s="2855">
        <f t="shared" si="816"/>
        <v>0</v>
      </c>
      <c r="DV432" s="2857"/>
      <c r="DW432" s="5432">
        <f>IF(AN432=1,1,0)</f>
        <v>0</v>
      </c>
      <c r="DX432" s="5433"/>
      <c r="DY432" s="4668">
        <f t="shared" si="836"/>
        <v>0</v>
      </c>
      <c r="DZ432" s="4682"/>
      <c r="EA432" s="4668">
        <f>IF(AP432=1,1,0)</f>
        <v>0</v>
      </c>
      <c r="EB432" s="4682"/>
      <c r="EC432" s="820">
        <f>IF(AQ432=1,1,0)</f>
        <v>0</v>
      </c>
      <c r="ED432" s="4964"/>
      <c r="EE432" s="822">
        <f>IF(AV432=0,0,1)</f>
        <v>0</v>
      </c>
      <c r="EF432" s="4930"/>
      <c r="EG432" s="273"/>
      <c r="EH432" s="274"/>
      <c r="EI432" s="275"/>
      <c r="EJ432" s="276"/>
      <c r="EK432" s="275"/>
      <c r="EL432" s="277"/>
      <c r="EM432" s="829" t="str">
        <f t="shared" si="803"/>
        <v xml:space="preserve"> </v>
      </c>
      <c r="EN432" s="4892"/>
      <c r="EO432" s="4893">
        <f t="shared" si="817"/>
        <v>0</v>
      </c>
      <c r="EP432" s="4682"/>
      <c r="ER432" s="5515"/>
      <c r="ET432" s="2850">
        <v>45966</v>
      </c>
      <c r="EU432" s="2857">
        <v>4163347</v>
      </c>
      <c r="EV432" s="2850">
        <v>45966</v>
      </c>
      <c r="EW432" s="2857">
        <v>4163348</v>
      </c>
      <c r="EX432" s="2850"/>
      <c r="EY432" s="2851"/>
      <c r="EZ432" s="2850"/>
      <c r="FA432" s="2851"/>
      <c r="FB432" s="2850">
        <v>45889</v>
      </c>
      <c r="FC432" s="4385">
        <v>4163311</v>
      </c>
      <c r="FD432" s="2850"/>
      <c r="FE432" s="2851"/>
      <c r="FF432" s="2855"/>
      <c r="FG432" s="2851"/>
      <c r="FH432" s="2850"/>
      <c r="FI432" s="2851"/>
      <c r="FJ432" s="154">
        <v>45966</v>
      </c>
      <c r="FK432" s="2857">
        <v>4163349</v>
      </c>
      <c r="FL432" s="155">
        <f t="shared" si="792"/>
        <v>1</v>
      </c>
      <c r="FM432" s="2846"/>
      <c r="FN432" s="2850"/>
      <c r="FO432" s="2851"/>
      <c r="FP432" s="2850"/>
      <c r="FQ432" s="2851"/>
      <c r="FS432" s="5516"/>
      <c r="FT432" s="5517"/>
    </row>
    <row r="433" spans="1:176" ht="18.600000000000001" customHeight="1">
      <c r="A433" s="228">
        <f t="shared" si="825"/>
        <v>423</v>
      </c>
      <c r="B433" s="343" t="str">
        <f t="shared" si="804"/>
        <v>4IE</v>
      </c>
      <c r="C433" s="4653">
        <v>45992</v>
      </c>
      <c r="D433" s="5518" t="s">
        <v>31</v>
      </c>
      <c r="E433" s="5519">
        <v>84515271</v>
      </c>
      <c r="F433" s="5520" t="s">
        <v>1347</v>
      </c>
      <c r="G433" s="5521"/>
      <c r="H433" s="3281" t="s">
        <v>629</v>
      </c>
      <c r="I433" s="5522" t="s">
        <v>992</v>
      </c>
      <c r="J433" s="4459" t="s">
        <v>21</v>
      </c>
      <c r="K433" s="5107" t="s">
        <v>11</v>
      </c>
      <c r="L433" s="7961"/>
      <c r="M433" s="5213">
        <v>45987</v>
      </c>
      <c r="N433" s="5492">
        <v>45986</v>
      </c>
      <c r="O433" s="5493">
        <v>45988</v>
      </c>
      <c r="P433" s="5492">
        <v>45987</v>
      </c>
      <c r="Q433" s="5493">
        <v>45989</v>
      </c>
      <c r="R433" s="5492">
        <v>45989</v>
      </c>
      <c r="S433" s="5493">
        <v>45989</v>
      </c>
      <c r="T433" s="5492">
        <v>45987</v>
      </c>
      <c r="U433" s="5494">
        <v>45993</v>
      </c>
      <c r="V433" s="5492">
        <v>45993</v>
      </c>
      <c r="W433" s="5495">
        <v>45995</v>
      </c>
      <c r="X433" s="5496">
        <v>45994</v>
      </c>
      <c r="Y433" s="5523">
        <v>45997</v>
      </c>
      <c r="Z433" s="5523">
        <v>45997</v>
      </c>
      <c r="AA433" s="5524"/>
      <c r="AB433" s="5523"/>
      <c r="AC433" s="251" t="s">
        <v>633</v>
      </c>
      <c r="AD433" s="5525"/>
      <c r="AE433" s="5526">
        <v>3</v>
      </c>
      <c r="AF433" s="363" t="str">
        <f t="shared" si="805"/>
        <v>4IE</v>
      </c>
      <c r="AG433" s="5527"/>
      <c r="AH433" s="5527">
        <v>1</v>
      </c>
      <c r="AI433" s="5527"/>
      <c r="AJ433" s="5527"/>
      <c r="AK433" s="5527"/>
      <c r="AL433" s="5527"/>
      <c r="AM433" s="5527"/>
      <c r="AN433" s="5527">
        <v>1</v>
      </c>
      <c r="AO433" s="5527"/>
      <c r="AP433" s="5528">
        <v>1</v>
      </c>
      <c r="AQ433" s="5527">
        <v>1</v>
      </c>
      <c r="AR433" s="5527">
        <v>1</v>
      </c>
      <c r="AS433" s="5527"/>
      <c r="AT433" s="5527"/>
      <c r="AU433" s="2843">
        <f t="shared" si="806"/>
        <v>0</v>
      </c>
      <c r="AV433" s="4008">
        <f t="shared" si="821"/>
        <v>1</v>
      </c>
      <c r="AW433" s="4597">
        <v>45973</v>
      </c>
      <c r="AX433" s="4598">
        <v>4163354</v>
      </c>
      <c r="AY433" s="4599">
        <v>45973</v>
      </c>
      <c r="AZ433" s="4600">
        <v>4163355</v>
      </c>
      <c r="BA433" s="4599">
        <v>45973</v>
      </c>
      <c r="BB433" s="4600">
        <v>4163356</v>
      </c>
      <c r="BC433" s="4597">
        <v>45973</v>
      </c>
      <c r="BD433" s="4598">
        <v>4163357</v>
      </c>
      <c r="BE433" s="4599">
        <v>45946</v>
      </c>
      <c r="BF433" s="4600">
        <v>4163345</v>
      </c>
      <c r="BG433" s="4597">
        <v>45973</v>
      </c>
      <c r="BH433" s="4600">
        <v>4163359</v>
      </c>
      <c r="BI433" s="4597">
        <v>45973</v>
      </c>
      <c r="BJ433" s="4600">
        <v>4163353</v>
      </c>
      <c r="BK433" s="4075" t="str">
        <f t="shared" si="831"/>
        <v>-</v>
      </c>
      <c r="BL433" s="4093"/>
      <c r="BM433" s="4075" t="str">
        <f t="shared" si="832"/>
        <v>-</v>
      </c>
      <c r="BN433" s="4093"/>
      <c r="BO433" s="4094" t="str">
        <f t="shared" si="829"/>
        <v>-</v>
      </c>
      <c r="BP433" s="4093"/>
      <c r="BQ433" s="4602" t="str">
        <f t="shared" si="833"/>
        <v>-</v>
      </c>
      <c r="BR433" s="4598"/>
      <c r="BS433" s="4602" t="str">
        <f t="shared" si="838"/>
        <v>-</v>
      </c>
      <c r="BT433" s="4598"/>
      <c r="BU433" s="4602" t="str">
        <f t="shared" si="839"/>
        <v>-</v>
      </c>
      <c r="BV433" s="4598"/>
      <c r="BW433" s="4602" t="str">
        <f t="shared" si="840"/>
        <v>-</v>
      </c>
      <c r="BX433" s="4600"/>
      <c r="BY433" s="4602" t="str">
        <f t="shared" si="841"/>
        <v>-</v>
      </c>
      <c r="BZ433" s="4598"/>
      <c r="CA433" s="4602" t="str">
        <f t="shared" si="842"/>
        <v>-</v>
      </c>
      <c r="CB433" s="4600"/>
      <c r="CC433" s="4602" t="str">
        <f t="shared" si="843"/>
        <v>-</v>
      </c>
      <c r="CD433" s="4600"/>
      <c r="CE433" s="2850" t="str">
        <f t="shared" si="795"/>
        <v>-</v>
      </c>
      <c r="CF433" s="2846"/>
      <c r="CG433" s="2855" t="str">
        <f t="shared" si="796"/>
        <v>-</v>
      </c>
      <c r="CH433" s="2851"/>
      <c r="CI433" s="2850" t="str">
        <f t="shared" si="807"/>
        <v>-</v>
      </c>
      <c r="CJ433" s="2846"/>
      <c r="CK433" s="2850" t="str">
        <f t="shared" si="808"/>
        <v>-</v>
      </c>
      <c r="CL433" s="2851"/>
      <c r="CM433" s="2850" t="str">
        <f t="shared" si="797"/>
        <v>-</v>
      </c>
      <c r="CN433" s="2851"/>
      <c r="CO433" s="2855" t="str">
        <f t="shared" si="809"/>
        <v>-</v>
      </c>
      <c r="CP433" s="2851"/>
      <c r="CQ433" s="2855" t="str">
        <f t="shared" si="810"/>
        <v>-</v>
      </c>
      <c r="CR433" s="2851"/>
      <c r="CS433" s="2850" t="str">
        <f t="shared" si="798"/>
        <v>-</v>
      </c>
      <c r="CT433" s="2851"/>
      <c r="CU433" s="2855"/>
      <c r="CV433" s="2851"/>
      <c r="CW433" s="2850" t="str">
        <f t="shared" si="799"/>
        <v>-</v>
      </c>
      <c r="CX433" s="2851"/>
      <c r="CY433" s="2855" t="str">
        <f t="shared" si="811"/>
        <v>-</v>
      </c>
      <c r="CZ433" s="2851"/>
      <c r="DA433" s="2850" t="str">
        <f t="shared" si="800"/>
        <v>-</v>
      </c>
      <c r="DB433" s="2846"/>
      <c r="DC433" s="2855" t="str">
        <f t="shared" si="812"/>
        <v>-</v>
      </c>
      <c r="DD433" s="2851"/>
      <c r="DE433" s="2856">
        <f t="shared" si="834"/>
        <v>0</v>
      </c>
      <c r="DF433" s="2857"/>
      <c r="DG433" s="818">
        <v>45951</v>
      </c>
      <c r="DH433" s="2858">
        <v>4263062</v>
      </c>
      <c r="DI433" s="2850">
        <f t="shared" si="835"/>
        <v>0</v>
      </c>
      <c r="DJ433" s="2857"/>
      <c r="DK433" s="2856">
        <f t="shared" si="837"/>
        <v>0</v>
      </c>
      <c r="DL433" s="2857"/>
      <c r="DM433" s="2856">
        <f t="shared" si="824"/>
        <v>0</v>
      </c>
      <c r="DN433" s="2857"/>
      <c r="DO433" s="2855">
        <f t="shared" si="813"/>
        <v>0</v>
      </c>
      <c r="DP433" s="2858"/>
      <c r="DQ433" s="2855">
        <f t="shared" si="814"/>
        <v>0</v>
      </c>
      <c r="DR433" s="2857"/>
      <c r="DS433" s="2855">
        <f t="shared" si="815"/>
        <v>0</v>
      </c>
      <c r="DT433" s="2858"/>
      <c r="DU433" s="2855">
        <f t="shared" si="816"/>
        <v>0</v>
      </c>
      <c r="DV433" s="2857"/>
      <c r="DW433" s="5432">
        <v>45916</v>
      </c>
      <c r="DX433" s="5433">
        <v>4163333</v>
      </c>
      <c r="DY433" s="4668">
        <f t="shared" si="836"/>
        <v>0</v>
      </c>
      <c r="DZ433" s="4682"/>
      <c r="EA433" s="4668">
        <v>45958</v>
      </c>
      <c r="EB433" s="4682">
        <v>4263050</v>
      </c>
      <c r="EC433" s="820">
        <v>45965</v>
      </c>
      <c r="ED433" s="4964">
        <v>4263052</v>
      </c>
      <c r="EE433" s="822">
        <v>45946</v>
      </c>
      <c r="EF433" s="4930">
        <v>4063460</v>
      </c>
      <c r="EG433" s="273"/>
      <c r="EH433" s="274"/>
      <c r="EI433" s="275"/>
      <c r="EJ433" s="276"/>
      <c r="EK433" s="275"/>
      <c r="EL433" s="277"/>
      <c r="EM433" s="829" t="str">
        <f t="shared" si="803"/>
        <v xml:space="preserve"> </v>
      </c>
      <c r="EN433" s="4892"/>
      <c r="EO433" s="4893">
        <f t="shared" si="817"/>
        <v>0</v>
      </c>
      <c r="EP433" s="4682"/>
      <c r="ER433" s="5529"/>
      <c r="ET433" s="2850" t="str">
        <f>IF($AE433=0,"　",VLOOKUP($AE433,ﾚｰｻﾞOP,60,0))</f>
        <v>-</v>
      </c>
      <c r="EU433" s="2857"/>
      <c r="EV433" s="2850" t="str">
        <f>IF($AE433=0,"　",VLOOKUP($AE433,ﾚｰｻﾞOP,60,0))</f>
        <v>-</v>
      </c>
      <c r="EW433" s="2857"/>
      <c r="EX433" s="2850"/>
      <c r="EY433" s="2851"/>
      <c r="EZ433" s="2850"/>
      <c r="FA433" s="2851"/>
      <c r="FB433" s="2850"/>
      <c r="FC433" s="2851"/>
      <c r="FD433" s="2850"/>
      <c r="FE433" s="2851"/>
      <c r="FF433" s="2855"/>
      <c r="FG433" s="2851"/>
      <c r="FH433" s="2850"/>
      <c r="FI433" s="2851"/>
      <c r="FJ433" s="154" t="str">
        <f>IF($AE433=0,"　",VLOOKUP($AE433,ﾚｰｻﾞOP,67,0))</f>
        <v>-</v>
      </c>
      <c r="FK433" s="2857"/>
      <c r="FL433" s="155" t="str">
        <f t="shared" si="792"/>
        <v>-</v>
      </c>
      <c r="FM433" s="2846"/>
      <c r="FN433" s="2850"/>
      <c r="FO433" s="2851"/>
      <c r="FP433" s="2850"/>
      <c r="FQ433" s="2851"/>
      <c r="FS433" s="5530"/>
      <c r="FT433" s="5531"/>
    </row>
    <row r="434" spans="1:176" ht="18.600000000000001" customHeight="1">
      <c r="A434" s="228">
        <f t="shared" si="825"/>
        <v>424</v>
      </c>
      <c r="B434" s="343" t="str">
        <f t="shared" si="804"/>
        <v>4IE</v>
      </c>
      <c r="C434" s="4653">
        <v>45992</v>
      </c>
      <c r="D434" s="5532" t="s">
        <v>1024</v>
      </c>
      <c r="E434" s="5533">
        <v>89610159</v>
      </c>
      <c r="F434" s="5534" t="s">
        <v>1536</v>
      </c>
      <c r="G434" s="5535"/>
      <c r="H434" s="3281" t="s">
        <v>630</v>
      </c>
      <c r="I434" s="4459" t="s">
        <v>64</v>
      </c>
      <c r="J434" s="5199" t="s">
        <v>20</v>
      </c>
      <c r="K434" s="5107" t="s">
        <v>11</v>
      </c>
      <c r="L434" s="7962"/>
      <c r="M434" s="5213">
        <v>45987</v>
      </c>
      <c r="N434" s="5321"/>
      <c r="O434" s="5322">
        <v>45988</v>
      </c>
      <c r="P434" s="5321">
        <v>45990</v>
      </c>
      <c r="Q434" s="5322">
        <v>45989</v>
      </c>
      <c r="R434" s="5321">
        <v>45993</v>
      </c>
      <c r="S434" s="5322">
        <v>45989</v>
      </c>
      <c r="T434" s="5321">
        <v>45989</v>
      </c>
      <c r="U434" s="5323">
        <v>45993</v>
      </c>
      <c r="V434" s="5321">
        <v>45995</v>
      </c>
      <c r="W434" s="5324">
        <v>45995</v>
      </c>
      <c r="X434" s="5536">
        <v>45996</v>
      </c>
      <c r="Y434" s="5537">
        <v>46000</v>
      </c>
      <c r="Z434" s="5537">
        <v>46000</v>
      </c>
      <c r="AA434" s="5538"/>
      <c r="AB434" s="5537"/>
      <c r="AC434" s="5539"/>
      <c r="AD434" s="5540"/>
      <c r="AE434" s="4156">
        <v>25</v>
      </c>
      <c r="AF434" s="363" t="str">
        <f t="shared" si="805"/>
        <v>4IE</v>
      </c>
      <c r="AG434" s="5541"/>
      <c r="AH434" s="5541"/>
      <c r="AI434" s="5541"/>
      <c r="AJ434" s="5541"/>
      <c r="AK434" s="5541"/>
      <c r="AL434" s="5541"/>
      <c r="AM434" s="5541"/>
      <c r="AN434" s="5541"/>
      <c r="AO434" s="5541"/>
      <c r="AP434" s="5542"/>
      <c r="AQ434" s="5541"/>
      <c r="AR434" s="5541"/>
      <c r="AS434" s="5541"/>
      <c r="AT434" s="5541"/>
      <c r="AU434" s="2843">
        <f t="shared" si="806"/>
        <v>0</v>
      </c>
      <c r="AV434" s="4008">
        <f t="shared" si="821"/>
        <v>0</v>
      </c>
      <c r="AW434" s="4597" t="str">
        <f>IF($AE434=0,"　",VLOOKUP($AE434,ﾚｰｻﾞOP,5,0))</f>
        <v>-</v>
      </c>
      <c r="AX434" s="4598"/>
      <c r="AY434" s="4602" t="str">
        <f>IF($AE434=0,"　",VLOOKUP($AE434,ﾚｰｻﾞOP,6,0))</f>
        <v>-</v>
      </c>
      <c r="AZ434" s="4600"/>
      <c r="BA434" s="4602" t="str">
        <f>IF($AE434=0,"　",VLOOKUP($AE434,ﾚｰｻﾞOP,7,0))</f>
        <v>-</v>
      </c>
      <c r="BB434" s="4600"/>
      <c r="BC434" s="4597" t="str">
        <f>IF($AE434=0,"　",VLOOKUP($AE434,ﾚｰｻﾞOP,8,0))</f>
        <v>-</v>
      </c>
      <c r="BD434" s="4598"/>
      <c r="BE434" s="4599" t="str">
        <f>IF($AE434=0,"　",VLOOKUP($AE434,ﾚｰｻﾞOP,9,0))</f>
        <v>-</v>
      </c>
      <c r="BF434" s="4600"/>
      <c r="BG434" s="4597" t="str">
        <f>IF($AE434=0,"　",VLOOKUP($AE434,ﾚｰｻﾞOP,10,0))</f>
        <v>-</v>
      </c>
      <c r="BH434" s="4600"/>
      <c r="BI434" s="4602" t="str">
        <f>IF($AE434=0,"　",VLOOKUP($AE434,ﾚｰｻﾞOP,11,0))</f>
        <v>-</v>
      </c>
      <c r="BJ434" s="4600"/>
      <c r="BK434" s="4075" t="str">
        <f t="shared" si="831"/>
        <v>-</v>
      </c>
      <c r="BL434" s="4093"/>
      <c r="BM434" s="4075" t="str">
        <f t="shared" si="832"/>
        <v>-</v>
      </c>
      <c r="BN434" s="4093"/>
      <c r="BO434" s="4094" t="str">
        <f t="shared" si="829"/>
        <v>-</v>
      </c>
      <c r="BP434" s="4093"/>
      <c r="BQ434" s="4602" t="str">
        <f t="shared" si="833"/>
        <v>-</v>
      </c>
      <c r="BR434" s="4598"/>
      <c r="BS434" s="4602" t="str">
        <f t="shared" si="838"/>
        <v>-</v>
      </c>
      <c r="BT434" s="4598"/>
      <c r="BU434" s="4602" t="str">
        <f t="shared" si="839"/>
        <v>-</v>
      </c>
      <c r="BV434" s="4598"/>
      <c r="BW434" s="4602" t="str">
        <f t="shared" si="840"/>
        <v>-</v>
      </c>
      <c r="BX434" s="4600"/>
      <c r="BY434" s="4602" t="str">
        <f t="shared" si="841"/>
        <v>-</v>
      </c>
      <c r="BZ434" s="4598"/>
      <c r="CA434" s="4602" t="str">
        <f t="shared" si="842"/>
        <v>-</v>
      </c>
      <c r="CB434" s="4600"/>
      <c r="CC434" s="4602" t="str">
        <f t="shared" si="843"/>
        <v>-</v>
      </c>
      <c r="CD434" s="4600"/>
      <c r="CE434" s="2850" t="str">
        <f t="shared" si="795"/>
        <v>-</v>
      </c>
      <c r="CF434" s="2846"/>
      <c r="CG434" s="2855" t="str">
        <f t="shared" si="796"/>
        <v>-</v>
      </c>
      <c r="CH434" s="2851"/>
      <c r="CI434" s="2850" t="str">
        <f t="shared" si="807"/>
        <v>-</v>
      </c>
      <c r="CJ434" s="2846"/>
      <c r="CK434" s="2850" t="str">
        <f t="shared" si="808"/>
        <v>-</v>
      </c>
      <c r="CL434" s="2851"/>
      <c r="CM434" s="2850" t="str">
        <f t="shared" si="797"/>
        <v>-</v>
      </c>
      <c r="CN434" s="2851"/>
      <c r="CO434" s="2855" t="str">
        <f t="shared" si="809"/>
        <v>-</v>
      </c>
      <c r="CP434" s="2851"/>
      <c r="CQ434" s="2855" t="str">
        <f t="shared" si="810"/>
        <v>-</v>
      </c>
      <c r="CR434" s="2851"/>
      <c r="CS434" s="2850" t="str">
        <f t="shared" si="798"/>
        <v>-</v>
      </c>
      <c r="CT434" s="2851"/>
      <c r="CU434" s="2855"/>
      <c r="CV434" s="2851"/>
      <c r="CW434" s="2850" t="str">
        <f t="shared" si="799"/>
        <v>-</v>
      </c>
      <c r="CX434" s="2851"/>
      <c r="CY434" s="2855" t="str">
        <f t="shared" si="811"/>
        <v>-</v>
      </c>
      <c r="CZ434" s="2851"/>
      <c r="DA434" s="2850" t="str">
        <f t="shared" si="800"/>
        <v>-</v>
      </c>
      <c r="DB434" s="2846"/>
      <c r="DC434" s="2855" t="str">
        <f t="shared" si="812"/>
        <v>-</v>
      </c>
      <c r="DD434" s="2851"/>
      <c r="DE434" s="2856">
        <f t="shared" si="834"/>
        <v>0</v>
      </c>
      <c r="DF434" s="2857"/>
      <c r="DG434" s="818">
        <f>IF(AH434=1,1,0)</f>
        <v>0</v>
      </c>
      <c r="DH434" s="2858"/>
      <c r="DI434" s="2850">
        <f t="shared" si="835"/>
        <v>0</v>
      </c>
      <c r="DJ434" s="2857"/>
      <c r="DK434" s="2856">
        <f t="shared" si="837"/>
        <v>0</v>
      </c>
      <c r="DL434" s="2857"/>
      <c r="DM434" s="2856">
        <f t="shared" si="824"/>
        <v>0</v>
      </c>
      <c r="DN434" s="2857"/>
      <c r="DO434" s="2855">
        <f t="shared" si="813"/>
        <v>0</v>
      </c>
      <c r="DP434" s="2858"/>
      <c r="DQ434" s="2855">
        <f t="shared" si="814"/>
        <v>0</v>
      </c>
      <c r="DR434" s="2857"/>
      <c r="DS434" s="2855">
        <f t="shared" si="815"/>
        <v>0</v>
      </c>
      <c r="DT434" s="2858"/>
      <c r="DU434" s="2855">
        <f t="shared" si="816"/>
        <v>0</v>
      </c>
      <c r="DV434" s="2857"/>
      <c r="DW434" s="5432">
        <f>IF(AN434=1,1,0)</f>
        <v>0</v>
      </c>
      <c r="DX434" s="5433"/>
      <c r="DY434" s="4668">
        <f t="shared" si="836"/>
        <v>0</v>
      </c>
      <c r="DZ434" s="4682"/>
      <c r="EA434" s="4668">
        <f>IF(AP434=1,1,0)</f>
        <v>0</v>
      </c>
      <c r="EB434" s="4682"/>
      <c r="EC434" s="820">
        <f>IF(AQ434=1,1,0)</f>
        <v>0</v>
      </c>
      <c r="ED434" s="4964"/>
      <c r="EE434" s="822">
        <f>IF(AV434=0,0,1)</f>
        <v>0</v>
      </c>
      <c r="EF434" s="4930"/>
      <c r="EG434" s="273"/>
      <c r="EH434" s="274"/>
      <c r="EI434" s="275"/>
      <c r="EJ434" s="276"/>
      <c r="EK434" s="275"/>
      <c r="EL434" s="277"/>
      <c r="EM434" s="829" t="str">
        <f t="shared" si="803"/>
        <v xml:space="preserve"> </v>
      </c>
      <c r="EN434" s="4892"/>
      <c r="EO434" s="4893">
        <f t="shared" si="817"/>
        <v>0</v>
      </c>
      <c r="EP434" s="4682"/>
      <c r="ER434" s="5543"/>
      <c r="ET434" s="2850">
        <v>45966</v>
      </c>
      <c r="EU434" s="2857">
        <v>4163347</v>
      </c>
      <c r="EV434" s="2850">
        <v>45966</v>
      </c>
      <c r="EW434" s="2857">
        <v>4163348</v>
      </c>
      <c r="EX434" s="2850"/>
      <c r="EY434" s="2851"/>
      <c r="EZ434" s="2850"/>
      <c r="FA434" s="2851"/>
      <c r="FB434" s="2850"/>
      <c r="FC434" s="2851"/>
      <c r="FD434" s="2850">
        <v>45916</v>
      </c>
      <c r="FE434" s="2851">
        <v>4163338</v>
      </c>
      <c r="FF434" s="2855"/>
      <c r="FG434" s="2851"/>
      <c r="FH434" s="2850">
        <v>45889</v>
      </c>
      <c r="FI434" s="2851">
        <v>4163313</v>
      </c>
      <c r="FJ434" s="154">
        <v>45966</v>
      </c>
      <c r="FK434" s="2857">
        <v>4163349</v>
      </c>
      <c r="FL434" s="155">
        <f t="shared" si="792"/>
        <v>1</v>
      </c>
      <c r="FM434" s="2846"/>
      <c r="FN434" s="2850"/>
      <c r="FO434" s="2851"/>
      <c r="FP434" s="2850"/>
      <c r="FQ434" s="2851"/>
      <c r="FS434" s="5544"/>
      <c r="FT434" s="5545"/>
    </row>
    <row r="435" spans="1:176" ht="18.600000000000001" customHeight="1">
      <c r="A435" s="228">
        <f t="shared" si="825"/>
        <v>425</v>
      </c>
      <c r="B435" s="343" t="str">
        <f t="shared" si="804"/>
        <v>4IE</v>
      </c>
      <c r="C435" s="4653">
        <v>45992</v>
      </c>
      <c r="D435" s="5518" t="s">
        <v>31</v>
      </c>
      <c r="E435" s="5519">
        <v>84515272</v>
      </c>
      <c r="F435" s="5546" t="s">
        <v>1342</v>
      </c>
      <c r="G435" s="5547"/>
      <c r="H435" s="3281" t="s">
        <v>629</v>
      </c>
      <c r="I435" s="5522" t="s">
        <v>992</v>
      </c>
      <c r="J435" s="4459" t="s">
        <v>21</v>
      </c>
      <c r="K435" s="5107" t="s">
        <v>11</v>
      </c>
      <c r="L435" s="7963"/>
      <c r="M435" s="5213">
        <v>45988</v>
      </c>
      <c r="N435" s="5321">
        <v>45987</v>
      </c>
      <c r="O435" s="5322">
        <v>45989</v>
      </c>
      <c r="P435" s="5321">
        <v>45988</v>
      </c>
      <c r="Q435" s="5322">
        <v>45990</v>
      </c>
      <c r="R435" s="5321">
        <v>45990</v>
      </c>
      <c r="S435" s="5322">
        <v>45990</v>
      </c>
      <c r="T435" s="5321">
        <v>45990</v>
      </c>
      <c r="U435" s="5323">
        <v>45994</v>
      </c>
      <c r="V435" s="5321">
        <v>45994</v>
      </c>
      <c r="W435" s="5324">
        <v>45996</v>
      </c>
      <c r="X435" s="5536">
        <v>45995</v>
      </c>
      <c r="Y435" s="5548">
        <v>46000</v>
      </c>
      <c r="Z435" s="5548">
        <v>46000</v>
      </c>
      <c r="AA435" s="5549"/>
      <c r="AB435" s="5548"/>
      <c r="AC435" s="251" t="s">
        <v>633</v>
      </c>
      <c r="AD435" s="5550"/>
      <c r="AE435" s="5551">
        <v>3</v>
      </c>
      <c r="AF435" s="363" t="str">
        <f t="shared" si="805"/>
        <v>4IE</v>
      </c>
      <c r="AG435" s="5552"/>
      <c r="AH435" s="5552">
        <v>1</v>
      </c>
      <c r="AI435" s="5552"/>
      <c r="AJ435" s="5552"/>
      <c r="AK435" s="5552"/>
      <c r="AL435" s="5552"/>
      <c r="AM435" s="5552"/>
      <c r="AN435" s="5552">
        <v>1</v>
      </c>
      <c r="AO435" s="5552"/>
      <c r="AP435" s="5553">
        <v>1</v>
      </c>
      <c r="AQ435" s="5552">
        <v>1</v>
      </c>
      <c r="AR435" s="5552">
        <v>1</v>
      </c>
      <c r="AS435" s="5552"/>
      <c r="AT435" s="5552"/>
      <c r="AU435" s="2843">
        <f t="shared" si="806"/>
        <v>0</v>
      </c>
      <c r="AV435" s="4008">
        <f t="shared" si="821"/>
        <v>1</v>
      </c>
      <c r="AW435" s="4597">
        <v>45973</v>
      </c>
      <c r="AX435" s="4598">
        <v>4163354</v>
      </c>
      <c r="AY435" s="4599">
        <v>45973</v>
      </c>
      <c r="AZ435" s="4600">
        <v>4163355</v>
      </c>
      <c r="BA435" s="4599">
        <v>45973</v>
      </c>
      <c r="BB435" s="4600">
        <v>4163356</v>
      </c>
      <c r="BC435" s="4597">
        <v>45973</v>
      </c>
      <c r="BD435" s="4598">
        <v>4163357</v>
      </c>
      <c r="BE435" s="4599">
        <v>45946</v>
      </c>
      <c r="BF435" s="4600">
        <v>4163345</v>
      </c>
      <c r="BG435" s="4597">
        <v>45973</v>
      </c>
      <c r="BH435" s="4600">
        <v>4163359</v>
      </c>
      <c r="BI435" s="4597">
        <v>45973</v>
      </c>
      <c r="BJ435" s="4600">
        <v>4163353</v>
      </c>
      <c r="BK435" s="4075" t="str">
        <f t="shared" si="831"/>
        <v>-</v>
      </c>
      <c r="BL435" s="4093"/>
      <c r="BM435" s="4075" t="str">
        <f t="shared" si="832"/>
        <v>-</v>
      </c>
      <c r="BN435" s="4093"/>
      <c r="BO435" s="4094" t="str">
        <f t="shared" si="829"/>
        <v>-</v>
      </c>
      <c r="BP435" s="4093"/>
      <c r="BQ435" s="4602" t="str">
        <f t="shared" si="833"/>
        <v>-</v>
      </c>
      <c r="BR435" s="4598"/>
      <c r="BS435" s="4602" t="str">
        <f t="shared" si="838"/>
        <v>-</v>
      </c>
      <c r="BT435" s="4598"/>
      <c r="BU435" s="4602" t="str">
        <f t="shared" si="839"/>
        <v>-</v>
      </c>
      <c r="BV435" s="4598"/>
      <c r="BW435" s="4602" t="str">
        <f t="shared" si="840"/>
        <v>-</v>
      </c>
      <c r="BX435" s="4600"/>
      <c r="BY435" s="4602" t="str">
        <f t="shared" si="841"/>
        <v>-</v>
      </c>
      <c r="BZ435" s="4598"/>
      <c r="CA435" s="4602" t="str">
        <f t="shared" si="842"/>
        <v>-</v>
      </c>
      <c r="CB435" s="4600"/>
      <c r="CC435" s="4602" t="str">
        <f t="shared" si="843"/>
        <v>-</v>
      </c>
      <c r="CD435" s="4600"/>
      <c r="CE435" s="2850" t="str">
        <f t="shared" si="795"/>
        <v>-</v>
      </c>
      <c r="CF435" s="2846"/>
      <c r="CG435" s="2855" t="str">
        <f t="shared" si="796"/>
        <v>-</v>
      </c>
      <c r="CH435" s="2851"/>
      <c r="CI435" s="2850" t="str">
        <f t="shared" si="807"/>
        <v>-</v>
      </c>
      <c r="CJ435" s="2846"/>
      <c r="CK435" s="2850" t="str">
        <f t="shared" si="808"/>
        <v>-</v>
      </c>
      <c r="CL435" s="2851"/>
      <c r="CM435" s="2850" t="str">
        <f t="shared" si="797"/>
        <v>-</v>
      </c>
      <c r="CN435" s="2851"/>
      <c r="CO435" s="2855" t="str">
        <f t="shared" si="809"/>
        <v>-</v>
      </c>
      <c r="CP435" s="2851"/>
      <c r="CQ435" s="2855" t="str">
        <f t="shared" si="810"/>
        <v>-</v>
      </c>
      <c r="CR435" s="2851"/>
      <c r="CS435" s="2850" t="str">
        <f t="shared" si="798"/>
        <v>-</v>
      </c>
      <c r="CT435" s="2851"/>
      <c r="CU435" s="2855"/>
      <c r="CV435" s="2851"/>
      <c r="CW435" s="2850" t="str">
        <f t="shared" si="799"/>
        <v>-</v>
      </c>
      <c r="CX435" s="2851"/>
      <c r="CY435" s="2855" t="str">
        <f t="shared" si="811"/>
        <v>-</v>
      </c>
      <c r="CZ435" s="2851"/>
      <c r="DA435" s="2850" t="str">
        <f t="shared" si="800"/>
        <v>-</v>
      </c>
      <c r="DB435" s="2846"/>
      <c r="DC435" s="2855" t="str">
        <f t="shared" si="812"/>
        <v>-</v>
      </c>
      <c r="DD435" s="2851"/>
      <c r="DE435" s="2856">
        <f t="shared" si="834"/>
        <v>0</v>
      </c>
      <c r="DF435" s="2857"/>
      <c r="DG435" s="818">
        <v>45951</v>
      </c>
      <c r="DH435" s="2858">
        <v>4263062</v>
      </c>
      <c r="DI435" s="2850">
        <f t="shared" si="835"/>
        <v>0</v>
      </c>
      <c r="DJ435" s="2857"/>
      <c r="DK435" s="2856">
        <f t="shared" si="837"/>
        <v>0</v>
      </c>
      <c r="DL435" s="2857"/>
      <c r="DM435" s="2856">
        <f t="shared" si="824"/>
        <v>0</v>
      </c>
      <c r="DN435" s="2857"/>
      <c r="DO435" s="2855">
        <f t="shared" si="813"/>
        <v>0</v>
      </c>
      <c r="DP435" s="2858"/>
      <c r="DQ435" s="2855">
        <f t="shared" si="814"/>
        <v>0</v>
      </c>
      <c r="DR435" s="2857"/>
      <c r="DS435" s="2855">
        <f t="shared" si="815"/>
        <v>0</v>
      </c>
      <c r="DT435" s="2858"/>
      <c r="DU435" s="2855">
        <f t="shared" si="816"/>
        <v>0</v>
      </c>
      <c r="DV435" s="2857"/>
      <c r="DW435" s="5432">
        <v>45916</v>
      </c>
      <c r="DX435" s="5433">
        <v>4163333</v>
      </c>
      <c r="DY435" s="4668">
        <f t="shared" si="836"/>
        <v>0</v>
      </c>
      <c r="DZ435" s="4682"/>
      <c r="EA435" s="4668">
        <v>45958</v>
      </c>
      <c r="EB435" s="4682">
        <v>4263050</v>
      </c>
      <c r="EC435" s="820">
        <v>45965</v>
      </c>
      <c r="ED435" s="4964">
        <v>4263052</v>
      </c>
      <c r="EE435" s="822">
        <v>45946</v>
      </c>
      <c r="EF435" s="4930">
        <v>4063460</v>
      </c>
      <c r="EG435" s="273"/>
      <c r="EH435" s="274"/>
      <c r="EI435" s="275"/>
      <c r="EJ435" s="276"/>
      <c r="EK435" s="275"/>
      <c r="EL435" s="277"/>
      <c r="EM435" s="829" t="str">
        <f t="shared" si="803"/>
        <v xml:space="preserve"> </v>
      </c>
      <c r="EN435" s="4892"/>
      <c r="EO435" s="4893">
        <f t="shared" si="817"/>
        <v>0</v>
      </c>
      <c r="EP435" s="4682"/>
      <c r="ER435" s="5554"/>
      <c r="ET435" s="2850" t="str">
        <f>IF($AE435=0,"　",VLOOKUP($AE435,ﾚｰｻﾞOP,60,0))</f>
        <v>-</v>
      </c>
      <c r="EU435" s="2857"/>
      <c r="EV435" s="2850" t="str">
        <f>IF($AE435=0,"　",VLOOKUP($AE435,ﾚｰｻﾞOP,60,0))</f>
        <v>-</v>
      </c>
      <c r="EW435" s="2857"/>
      <c r="EX435" s="2850"/>
      <c r="EY435" s="2851"/>
      <c r="EZ435" s="2850"/>
      <c r="FA435" s="2851"/>
      <c r="FB435" s="2850"/>
      <c r="FC435" s="2851"/>
      <c r="FD435" s="2850"/>
      <c r="FE435" s="2851"/>
      <c r="FF435" s="2855"/>
      <c r="FG435" s="2851"/>
      <c r="FH435" s="2850"/>
      <c r="FI435" s="2851"/>
      <c r="FJ435" s="154" t="str">
        <f>IF($AE435=0,"　",VLOOKUP($AE435,ﾚｰｻﾞOP,67,0))</f>
        <v>-</v>
      </c>
      <c r="FK435" s="2857"/>
      <c r="FL435" s="155" t="str">
        <f t="shared" si="792"/>
        <v>-</v>
      </c>
      <c r="FM435" s="2846"/>
      <c r="FN435" s="2850"/>
      <c r="FO435" s="2851"/>
      <c r="FP435" s="2850"/>
      <c r="FQ435" s="2851"/>
      <c r="FS435" s="5555"/>
      <c r="FT435" s="5556"/>
    </row>
    <row r="436" spans="1:176" ht="18.600000000000001" customHeight="1">
      <c r="A436" s="228">
        <f t="shared" si="825"/>
        <v>426</v>
      </c>
      <c r="B436" s="343" t="str">
        <f t="shared" si="804"/>
        <v>4IE</v>
      </c>
      <c r="C436" s="4653">
        <v>45992</v>
      </c>
      <c r="D436" s="5557" t="s">
        <v>1024</v>
      </c>
      <c r="E436" s="5558">
        <v>89610160</v>
      </c>
      <c r="F436" s="5559"/>
      <c r="G436" s="5560" t="s">
        <v>1366</v>
      </c>
      <c r="H436" s="3281" t="s">
        <v>630</v>
      </c>
      <c r="I436" s="4459" t="s">
        <v>64</v>
      </c>
      <c r="J436" s="5199" t="s">
        <v>20</v>
      </c>
      <c r="K436" s="5107" t="s">
        <v>11</v>
      </c>
      <c r="L436" s="7964"/>
      <c r="M436" s="5213">
        <v>45988</v>
      </c>
      <c r="N436" s="353"/>
      <c r="O436" s="354">
        <v>45989</v>
      </c>
      <c r="P436" s="353">
        <v>45990</v>
      </c>
      <c r="Q436" s="354">
        <v>45990</v>
      </c>
      <c r="R436" s="353">
        <v>45994</v>
      </c>
      <c r="S436" s="354">
        <v>45990</v>
      </c>
      <c r="T436" s="353">
        <v>45990</v>
      </c>
      <c r="U436" s="355">
        <v>45994</v>
      </c>
      <c r="V436" s="353">
        <v>45996</v>
      </c>
      <c r="W436" s="356">
        <v>45996</v>
      </c>
      <c r="X436" s="5561">
        <v>45996</v>
      </c>
      <c r="Y436" s="5562">
        <v>46001</v>
      </c>
      <c r="Z436" s="5562">
        <v>46001</v>
      </c>
      <c r="AA436" s="5563"/>
      <c r="AB436" s="5562"/>
      <c r="AC436" s="5564"/>
      <c r="AD436" s="5565"/>
      <c r="AE436" s="4156">
        <v>25</v>
      </c>
      <c r="AF436" s="363" t="str">
        <f t="shared" si="805"/>
        <v>4IE</v>
      </c>
      <c r="AG436" s="5566"/>
      <c r="AH436" s="5566"/>
      <c r="AI436" s="5566"/>
      <c r="AJ436" s="5566"/>
      <c r="AK436" s="5566"/>
      <c r="AL436" s="5566"/>
      <c r="AM436" s="5566"/>
      <c r="AN436" s="5566"/>
      <c r="AO436" s="5566"/>
      <c r="AP436" s="5567"/>
      <c r="AQ436" s="5566"/>
      <c r="AR436" s="5566"/>
      <c r="AS436" s="5566"/>
      <c r="AT436" s="5566"/>
      <c r="AU436" s="2843">
        <f t="shared" si="806"/>
        <v>0</v>
      </c>
      <c r="AV436" s="4008">
        <f t="shared" si="821"/>
        <v>0</v>
      </c>
      <c r="AW436" s="4597" t="str">
        <f>IF($AE436=0,"　",VLOOKUP($AE436,ﾚｰｻﾞOP,5,0))</f>
        <v>-</v>
      </c>
      <c r="AX436" s="4598"/>
      <c r="AY436" s="4602" t="str">
        <f>IF($AE436=0,"　",VLOOKUP($AE436,ﾚｰｻﾞOP,6,0))</f>
        <v>-</v>
      </c>
      <c r="AZ436" s="4600"/>
      <c r="BA436" s="4602" t="str">
        <f>IF($AE436=0,"　",VLOOKUP($AE436,ﾚｰｻﾞOP,7,0))</f>
        <v>-</v>
      </c>
      <c r="BB436" s="4600"/>
      <c r="BC436" s="4597" t="str">
        <f>IF($AE436=0,"　",VLOOKUP($AE436,ﾚｰｻﾞOP,8,0))</f>
        <v>-</v>
      </c>
      <c r="BD436" s="4598"/>
      <c r="BE436" s="4599" t="str">
        <f>IF($AE436=0,"　",VLOOKUP($AE436,ﾚｰｻﾞOP,9,0))</f>
        <v>-</v>
      </c>
      <c r="BF436" s="4600"/>
      <c r="BG436" s="4597" t="str">
        <f>IF($AE436=0,"　",VLOOKUP($AE436,ﾚｰｻﾞOP,10,0))</f>
        <v>-</v>
      </c>
      <c r="BH436" s="4600"/>
      <c r="BI436" s="4602" t="str">
        <f>IF($AE436=0,"　",VLOOKUP($AE436,ﾚｰｻﾞOP,11,0))</f>
        <v>-</v>
      </c>
      <c r="BJ436" s="4600"/>
      <c r="BK436" s="4075" t="str">
        <f t="shared" si="831"/>
        <v>-</v>
      </c>
      <c r="BL436" s="4093"/>
      <c r="BM436" s="4075" t="str">
        <f t="shared" si="832"/>
        <v>-</v>
      </c>
      <c r="BN436" s="4093"/>
      <c r="BO436" s="4094" t="str">
        <f t="shared" si="829"/>
        <v>-</v>
      </c>
      <c r="BP436" s="4093"/>
      <c r="BQ436" s="4602" t="str">
        <f t="shared" si="833"/>
        <v>-</v>
      </c>
      <c r="BR436" s="4598"/>
      <c r="BS436" s="4602" t="str">
        <f t="shared" si="838"/>
        <v>-</v>
      </c>
      <c r="BT436" s="4598"/>
      <c r="BU436" s="4602" t="str">
        <f t="shared" si="839"/>
        <v>-</v>
      </c>
      <c r="BV436" s="4598"/>
      <c r="BW436" s="4602" t="str">
        <f t="shared" si="840"/>
        <v>-</v>
      </c>
      <c r="BX436" s="4600"/>
      <c r="BY436" s="4602" t="str">
        <f t="shared" si="841"/>
        <v>-</v>
      </c>
      <c r="BZ436" s="4598"/>
      <c r="CA436" s="4602" t="str">
        <f t="shared" si="842"/>
        <v>-</v>
      </c>
      <c r="CB436" s="4600"/>
      <c r="CC436" s="4602" t="str">
        <f t="shared" si="843"/>
        <v>-</v>
      </c>
      <c r="CD436" s="4600"/>
      <c r="CE436" s="2850" t="str">
        <f t="shared" si="795"/>
        <v>-</v>
      </c>
      <c r="CF436" s="2846"/>
      <c r="CG436" s="2855" t="str">
        <f t="shared" si="796"/>
        <v>-</v>
      </c>
      <c r="CH436" s="2851"/>
      <c r="CI436" s="2850" t="str">
        <f t="shared" si="807"/>
        <v>-</v>
      </c>
      <c r="CJ436" s="2846"/>
      <c r="CK436" s="2850" t="str">
        <f t="shared" si="808"/>
        <v>-</v>
      </c>
      <c r="CL436" s="2851"/>
      <c r="CM436" s="2850" t="str">
        <f t="shared" si="797"/>
        <v>-</v>
      </c>
      <c r="CN436" s="2851"/>
      <c r="CO436" s="2855" t="str">
        <f t="shared" si="809"/>
        <v>-</v>
      </c>
      <c r="CP436" s="2851"/>
      <c r="CQ436" s="2855" t="str">
        <f t="shared" si="810"/>
        <v>-</v>
      </c>
      <c r="CR436" s="2851"/>
      <c r="CS436" s="2850" t="str">
        <f t="shared" si="798"/>
        <v>-</v>
      </c>
      <c r="CT436" s="2851"/>
      <c r="CU436" s="2855"/>
      <c r="CV436" s="2851"/>
      <c r="CW436" s="2850" t="str">
        <f t="shared" si="799"/>
        <v>-</v>
      </c>
      <c r="CX436" s="2851"/>
      <c r="CY436" s="2855" t="str">
        <f t="shared" si="811"/>
        <v>-</v>
      </c>
      <c r="CZ436" s="2851"/>
      <c r="DA436" s="2850" t="str">
        <f t="shared" si="800"/>
        <v>-</v>
      </c>
      <c r="DB436" s="2846"/>
      <c r="DC436" s="2855" t="str">
        <f t="shared" si="812"/>
        <v>-</v>
      </c>
      <c r="DD436" s="2851"/>
      <c r="DE436" s="2856">
        <f t="shared" si="834"/>
        <v>0</v>
      </c>
      <c r="DF436" s="2857"/>
      <c r="DG436" s="818">
        <f t="shared" ref="DG436:DG446" si="844">IF(AH436=1,1,0)</f>
        <v>0</v>
      </c>
      <c r="DH436" s="2858"/>
      <c r="DI436" s="2850">
        <f t="shared" si="835"/>
        <v>0</v>
      </c>
      <c r="DJ436" s="2857"/>
      <c r="DK436" s="2856">
        <f t="shared" si="837"/>
        <v>0</v>
      </c>
      <c r="DL436" s="2857"/>
      <c r="DM436" s="2856">
        <f t="shared" si="824"/>
        <v>0</v>
      </c>
      <c r="DN436" s="2857"/>
      <c r="DO436" s="2855">
        <f t="shared" si="813"/>
        <v>0</v>
      </c>
      <c r="DP436" s="2858"/>
      <c r="DQ436" s="2855">
        <f t="shared" si="814"/>
        <v>0</v>
      </c>
      <c r="DR436" s="2857"/>
      <c r="DS436" s="2855">
        <f t="shared" si="815"/>
        <v>0</v>
      </c>
      <c r="DT436" s="2858"/>
      <c r="DU436" s="2855">
        <f t="shared" si="816"/>
        <v>0</v>
      </c>
      <c r="DV436" s="2857"/>
      <c r="DW436" s="5432">
        <f>IF(AN436=1,1,0)</f>
        <v>0</v>
      </c>
      <c r="DX436" s="5433"/>
      <c r="DY436" s="4668">
        <f t="shared" si="836"/>
        <v>0</v>
      </c>
      <c r="DZ436" s="4682"/>
      <c r="EA436" s="4668">
        <f>IF(AP436=1,1,0)</f>
        <v>0</v>
      </c>
      <c r="EB436" s="4682"/>
      <c r="EC436" s="820">
        <f>IF(AQ436=1,1,0)</f>
        <v>0</v>
      </c>
      <c r="ED436" s="4964"/>
      <c r="EE436" s="822">
        <f>IF(AV436=0,0,1)</f>
        <v>0</v>
      </c>
      <c r="EF436" s="4930"/>
      <c r="EG436" s="273"/>
      <c r="EH436" s="274"/>
      <c r="EI436" s="275"/>
      <c r="EJ436" s="276"/>
      <c r="EK436" s="275"/>
      <c r="EL436" s="277"/>
      <c r="EM436" s="829" t="str">
        <f t="shared" si="803"/>
        <v xml:space="preserve"> </v>
      </c>
      <c r="EN436" s="4892"/>
      <c r="EO436" s="4893">
        <f t="shared" si="817"/>
        <v>0</v>
      </c>
      <c r="EP436" s="4682"/>
      <c r="ER436" s="5568"/>
      <c r="ET436" s="2850">
        <v>45966</v>
      </c>
      <c r="EU436" s="2857">
        <v>4163347</v>
      </c>
      <c r="EV436" s="2850">
        <v>45966</v>
      </c>
      <c r="EW436" s="2857">
        <v>4163348</v>
      </c>
      <c r="EX436" s="2850"/>
      <c r="EY436" s="2851"/>
      <c r="EZ436" s="2850"/>
      <c r="FA436" s="2851"/>
      <c r="FB436" s="2850"/>
      <c r="FC436" s="2851"/>
      <c r="FD436" s="2850">
        <v>45916</v>
      </c>
      <c r="FE436" s="2851">
        <v>4163338</v>
      </c>
      <c r="FF436" s="2855"/>
      <c r="FG436" s="2851"/>
      <c r="FH436" s="2850">
        <v>45889</v>
      </c>
      <c r="FI436" s="2851">
        <v>4163313</v>
      </c>
      <c r="FJ436" s="154">
        <v>45966</v>
      </c>
      <c r="FK436" s="2857">
        <v>4163349</v>
      </c>
      <c r="FL436" s="155">
        <f t="shared" si="792"/>
        <v>1</v>
      </c>
      <c r="FM436" s="2846"/>
      <c r="FN436" s="2850"/>
      <c r="FO436" s="2851"/>
      <c r="FP436" s="2850"/>
      <c r="FQ436" s="2851"/>
      <c r="FS436" s="5569"/>
      <c r="FT436" s="5570"/>
    </row>
    <row r="437" spans="1:176" ht="18.600000000000001" customHeight="1">
      <c r="A437" s="228">
        <f t="shared" si="825"/>
        <v>427</v>
      </c>
      <c r="B437" s="343" t="str">
        <f t="shared" si="804"/>
        <v>4IE</v>
      </c>
      <c r="C437" s="4653">
        <v>45992</v>
      </c>
      <c r="D437" s="5571" t="s">
        <v>1024</v>
      </c>
      <c r="E437" s="5572">
        <v>89610162</v>
      </c>
      <c r="F437" s="5573" t="s">
        <v>1537</v>
      </c>
      <c r="G437" s="5574"/>
      <c r="H437" s="3281" t="s">
        <v>630</v>
      </c>
      <c r="I437" s="5049" t="s">
        <v>63</v>
      </c>
      <c r="J437" s="5199" t="s">
        <v>37</v>
      </c>
      <c r="K437" s="5107" t="s">
        <v>11</v>
      </c>
      <c r="L437" s="7965"/>
      <c r="M437" s="5213">
        <v>45989</v>
      </c>
      <c r="N437" s="5575"/>
      <c r="O437" s="5576">
        <v>45990</v>
      </c>
      <c r="P437" s="5575">
        <v>45994</v>
      </c>
      <c r="Q437" s="5576">
        <v>45993</v>
      </c>
      <c r="R437" s="5575">
        <v>45996</v>
      </c>
      <c r="S437" s="5576">
        <v>45993</v>
      </c>
      <c r="T437" s="5575">
        <v>45993</v>
      </c>
      <c r="U437" s="5577">
        <v>45995</v>
      </c>
      <c r="V437" s="5575">
        <v>45997</v>
      </c>
      <c r="W437" s="5578">
        <v>45997</v>
      </c>
      <c r="X437" s="5579">
        <v>46000</v>
      </c>
      <c r="Y437" s="5580">
        <v>46002</v>
      </c>
      <c r="Z437" s="5580">
        <v>46002</v>
      </c>
      <c r="AA437" s="5581"/>
      <c r="AB437" s="5580"/>
      <c r="AC437" s="5582"/>
      <c r="AD437" s="5583"/>
      <c r="AE437" s="4156">
        <v>25</v>
      </c>
      <c r="AF437" s="363" t="str">
        <f t="shared" si="805"/>
        <v>4IE</v>
      </c>
      <c r="AG437" s="5584"/>
      <c r="AH437" s="5584"/>
      <c r="AI437" s="5584"/>
      <c r="AJ437" s="5584"/>
      <c r="AK437" s="5584"/>
      <c r="AL437" s="5584"/>
      <c r="AM437" s="5584"/>
      <c r="AN437" s="5584"/>
      <c r="AO437" s="5584"/>
      <c r="AP437" s="5585"/>
      <c r="AQ437" s="5584"/>
      <c r="AR437" s="5584"/>
      <c r="AS437" s="5584"/>
      <c r="AT437" s="5584"/>
      <c r="AU437" s="2843">
        <f t="shared" si="806"/>
        <v>0</v>
      </c>
      <c r="AV437" s="4008">
        <f t="shared" si="821"/>
        <v>0</v>
      </c>
      <c r="AW437" s="4597" t="str">
        <f>IF($AE437=0,"　",VLOOKUP($AE437,ﾚｰｻﾞOP,5,0))</f>
        <v>-</v>
      </c>
      <c r="AX437" s="4598"/>
      <c r="AY437" s="4602" t="str">
        <f>IF($AE437=0,"　",VLOOKUP($AE437,ﾚｰｻﾞOP,6,0))</f>
        <v>-</v>
      </c>
      <c r="AZ437" s="4600"/>
      <c r="BA437" s="4602" t="str">
        <f>IF($AE437=0,"　",VLOOKUP($AE437,ﾚｰｻﾞOP,7,0))</f>
        <v>-</v>
      </c>
      <c r="BB437" s="4600"/>
      <c r="BC437" s="4597" t="str">
        <f>IF($AE437=0,"　",VLOOKUP($AE437,ﾚｰｻﾞOP,8,0))</f>
        <v>-</v>
      </c>
      <c r="BD437" s="4598"/>
      <c r="BE437" s="4599" t="str">
        <f>IF($AE437=0,"　",VLOOKUP($AE437,ﾚｰｻﾞOP,9,0))</f>
        <v>-</v>
      </c>
      <c r="BF437" s="4600"/>
      <c r="BG437" s="4597" t="str">
        <f>IF($AE437=0,"　",VLOOKUP($AE437,ﾚｰｻﾞOP,10,0))</f>
        <v>-</v>
      </c>
      <c r="BH437" s="4600"/>
      <c r="BI437" s="4602" t="str">
        <f>IF($AE437=0,"　",VLOOKUP($AE437,ﾚｰｻﾞOP,11,0))</f>
        <v>-</v>
      </c>
      <c r="BJ437" s="4600"/>
      <c r="BK437" s="4075" t="str">
        <f t="shared" si="831"/>
        <v>-</v>
      </c>
      <c r="BL437" s="4093"/>
      <c r="BM437" s="4075" t="str">
        <f t="shared" si="832"/>
        <v>-</v>
      </c>
      <c r="BN437" s="4093"/>
      <c r="BO437" s="4094" t="str">
        <f t="shared" si="829"/>
        <v>-</v>
      </c>
      <c r="BP437" s="4093"/>
      <c r="BQ437" s="4602" t="str">
        <f t="shared" si="833"/>
        <v>-</v>
      </c>
      <c r="BR437" s="4598"/>
      <c r="BS437" s="4602" t="str">
        <f t="shared" si="838"/>
        <v>-</v>
      </c>
      <c r="BT437" s="4598"/>
      <c r="BU437" s="4602" t="str">
        <f t="shared" si="839"/>
        <v>-</v>
      </c>
      <c r="BV437" s="4598"/>
      <c r="BW437" s="4602" t="str">
        <f t="shared" si="840"/>
        <v>-</v>
      </c>
      <c r="BX437" s="4600"/>
      <c r="BY437" s="4602" t="str">
        <f t="shared" si="841"/>
        <v>-</v>
      </c>
      <c r="BZ437" s="4598"/>
      <c r="CA437" s="4602" t="str">
        <f t="shared" si="842"/>
        <v>-</v>
      </c>
      <c r="CB437" s="4600"/>
      <c r="CC437" s="4602" t="str">
        <f t="shared" si="843"/>
        <v>-</v>
      </c>
      <c r="CD437" s="4600"/>
      <c r="CE437" s="2850" t="str">
        <f t="shared" si="795"/>
        <v>-</v>
      </c>
      <c r="CF437" s="2846"/>
      <c r="CG437" s="2855" t="str">
        <f t="shared" si="796"/>
        <v>-</v>
      </c>
      <c r="CH437" s="2851"/>
      <c r="CI437" s="2850" t="str">
        <f t="shared" si="807"/>
        <v>-</v>
      </c>
      <c r="CJ437" s="2846"/>
      <c r="CK437" s="2850" t="str">
        <f t="shared" si="808"/>
        <v>-</v>
      </c>
      <c r="CL437" s="2851"/>
      <c r="CM437" s="2850" t="str">
        <f t="shared" si="797"/>
        <v>-</v>
      </c>
      <c r="CN437" s="2851"/>
      <c r="CO437" s="2855" t="str">
        <f t="shared" si="809"/>
        <v>-</v>
      </c>
      <c r="CP437" s="2851"/>
      <c r="CQ437" s="2855" t="str">
        <f t="shared" si="810"/>
        <v>-</v>
      </c>
      <c r="CR437" s="2851"/>
      <c r="CS437" s="2850" t="str">
        <f t="shared" si="798"/>
        <v>-</v>
      </c>
      <c r="CT437" s="2851"/>
      <c r="CU437" s="2855"/>
      <c r="CV437" s="2851"/>
      <c r="CW437" s="2850" t="str">
        <f t="shared" si="799"/>
        <v>-</v>
      </c>
      <c r="CX437" s="2851"/>
      <c r="CY437" s="2855" t="str">
        <f t="shared" si="811"/>
        <v>-</v>
      </c>
      <c r="CZ437" s="2851"/>
      <c r="DA437" s="2850" t="str">
        <f t="shared" si="800"/>
        <v>-</v>
      </c>
      <c r="DB437" s="2846"/>
      <c r="DC437" s="2855" t="str">
        <f t="shared" si="812"/>
        <v>-</v>
      </c>
      <c r="DD437" s="2851"/>
      <c r="DE437" s="2856">
        <f t="shared" si="834"/>
        <v>0</v>
      </c>
      <c r="DF437" s="2857"/>
      <c r="DG437" s="818">
        <f t="shared" si="844"/>
        <v>0</v>
      </c>
      <c r="DH437" s="2858"/>
      <c r="DI437" s="2850">
        <f t="shared" si="835"/>
        <v>0</v>
      </c>
      <c r="DJ437" s="2857"/>
      <c r="DK437" s="2856">
        <f t="shared" si="837"/>
        <v>0</v>
      </c>
      <c r="DL437" s="2857"/>
      <c r="DM437" s="2856">
        <f t="shared" si="824"/>
        <v>0</v>
      </c>
      <c r="DN437" s="2857"/>
      <c r="DO437" s="2855">
        <f t="shared" si="813"/>
        <v>0</v>
      </c>
      <c r="DP437" s="2858"/>
      <c r="DQ437" s="2855">
        <f t="shared" si="814"/>
        <v>0</v>
      </c>
      <c r="DR437" s="2857"/>
      <c r="DS437" s="2855">
        <f t="shared" si="815"/>
        <v>0</v>
      </c>
      <c r="DT437" s="2858"/>
      <c r="DU437" s="2855">
        <f t="shared" si="816"/>
        <v>0</v>
      </c>
      <c r="DV437" s="2857"/>
      <c r="DW437" s="5432">
        <f>IF(AN437=1,1,0)</f>
        <v>0</v>
      </c>
      <c r="DX437" s="5433"/>
      <c r="DY437" s="4668">
        <f t="shared" si="836"/>
        <v>0</v>
      </c>
      <c r="DZ437" s="4682"/>
      <c r="EA437" s="4668">
        <f>IF(AP437=1,1,0)</f>
        <v>0</v>
      </c>
      <c r="EB437" s="4682"/>
      <c r="EC437" s="820">
        <f>IF(AQ437=1,1,0)</f>
        <v>0</v>
      </c>
      <c r="ED437" s="4964"/>
      <c r="EE437" s="822">
        <f>IF(AV437=0,0,1)</f>
        <v>0</v>
      </c>
      <c r="EF437" s="4930"/>
      <c r="EG437" s="273"/>
      <c r="EH437" s="274"/>
      <c r="EI437" s="275"/>
      <c r="EJ437" s="276"/>
      <c r="EK437" s="275"/>
      <c r="EL437" s="277"/>
      <c r="EM437" s="829" t="str">
        <f t="shared" si="803"/>
        <v xml:space="preserve"> </v>
      </c>
      <c r="EN437" s="4892"/>
      <c r="EO437" s="4893">
        <f t="shared" si="817"/>
        <v>0</v>
      </c>
      <c r="EP437" s="4682"/>
      <c r="ER437" s="5586"/>
      <c r="ET437" s="2850">
        <v>45966</v>
      </c>
      <c r="EU437" s="2857">
        <v>4163347</v>
      </c>
      <c r="EV437" s="2850">
        <v>45966</v>
      </c>
      <c r="EW437" s="2857">
        <v>4163348</v>
      </c>
      <c r="EX437" s="2850"/>
      <c r="EY437" s="2851"/>
      <c r="EZ437" s="2850"/>
      <c r="FA437" s="2851"/>
      <c r="FB437" s="2850"/>
      <c r="FC437" s="2851"/>
      <c r="FD437" s="2850">
        <v>45916</v>
      </c>
      <c r="FE437" s="2851">
        <v>4163338</v>
      </c>
      <c r="FF437" s="2855"/>
      <c r="FG437" s="2851"/>
      <c r="FH437" s="2850"/>
      <c r="FI437" s="2851"/>
      <c r="FJ437" s="154">
        <v>45966</v>
      </c>
      <c r="FK437" s="2857">
        <v>4163349</v>
      </c>
      <c r="FL437" s="155">
        <f t="shared" si="792"/>
        <v>1</v>
      </c>
      <c r="FM437" s="2846"/>
      <c r="FN437" s="2850"/>
      <c r="FO437" s="2851"/>
      <c r="FP437" s="2850"/>
      <c r="FQ437" s="2851"/>
      <c r="FS437" s="5587"/>
      <c r="FT437" s="5588"/>
    </row>
    <row r="438" spans="1:176" ht="18.600000000000001" customHeight="1">
      <c r="A438" s="228">
        <f t="shared" si="825"/>
        <v>428</v>
      </c>
      <c r="B438" s="343" t="str">
        <f t="shared" si="804"/>
        <v>4IE</v>
      </c>
      <c r="C438" s="4653">
        <v>45992</v>
      </c>
      <c r="D438" s="5518" t="s">
        <v>34</v>
      </c>
      <c r="E438" s="5519" t="s">
        <v>1242</v>
      </c>
      <c r="F438" s="5589" t="s">
        <v>1344</v>
      </c>
      <c r="G438" s="5590"/>
      <c r="H438" s="3281" t="s">
        <v>631</v>
      </c>
      <c r="I438" s="4459" t="s">
        <v>61</v>
      </c>
      <c r="J438" s="4459" t="s">
        <v>33</v>
      </c>
      <c r="K438" s="5107" t="s">
        <v>11</v>
      </c>
      <c r="L438" s="7966"/>
      <c r="M438" s="5213">
        <v>45989</v>
      </c>
      <c r="N438" s="5575">
        <v>45987</v>
      </c>
      <c r="O438" s="5576">
        <v>45990</v>
      </c>
      <c r="P438" s="5575">
        <v>45988</v>
      </c>
      <c r="Q438" s="5576">
        <v>45993</v>
      </c>
      <c r="R438" s="5575">
        <v>45993</v>
      </c>
      <c r="S438" s="5576">
        <v>45993</v>
      </c>
      <c r="T438" s="5575">
        <v>45993</v>
      </c>
      <c r="U438" s="5577">
        <v>45995</v>
      </c>
      <c r="V438" s="5575">
        <v>45995</v>
      </c>
      <c r="W438" s="5578">
        <v>45997</v>
      </c>
      <c r="X438" s="5579">
        <v>45996</v>
      </c>
      <c r="Y438" s="5591">
        <v>46002</v>
      </c>
      <c r="Z438" s="5591">
        <v>46002</v>
      </c>
      <c r="AA438" s="5592"/>
      <c r="AB438" s="5591"/>
      <c r="AC438" s="251" t="s">
        <v>633</v>
      </c>
      <c r="AD438" s="5593"/>
      <c r="AE438" s="5594">
        <v>3</v>
      </c>
      <c r="AF438" s="363" t="str">
        <f t="shared" si="805"/>
        <v>4IE</v>
      </c>
      <c r="AG438" s="5595"/>
      <c r="AH438" s="5595"/>
      <c r="AI438" s="5595"/>
      <c r="AJ438" s="5595"/>
      <c r="AK438" s="5595"/>
      <c r="AL438" s="5595"/>
      <c r="AM438" s="5595"/>
      <c r="AN438" s="5595">
        <v>1</v>
      </c>
      <c r="AO438" s="5595"/>
      <c r="AP438" s="5596">
        <v>1</v>
      </c>
      <c r="AQ438" s="5595">
        <v>1</v>
      </c>
      <c r="AR438" s="5595">
        <v>1</v>
      </c>
      <c r="AS438" s="5595"/>
      <c r="AT438" s="5595"/>
      <c r="AU438" s="2843">
        <f t="shared" si="806"/>
        <v>0</v>
      </c>
      <c r="AV438" s="4008">
        <f t="shared" si="821"/>
        <v>1</v>
      </c>
      <c r="AW438" s="4597">
        <v>45973</v>
      </c>
      <c r="AX438" s="4598">
        <v>4163354</v>
      </c>
      <c r="AY438" s="4599">
        <v>45973</v>
      </c>
      <c r="AZ438" s="4600">
        <v>4163355</v>
      </c>
      <c r="BA438" s="4599">
        <v>45973</v>
      </c>
      <c r="BB438" s="4600">
        <v>4163356</v>
      </c>
      <c r="BC438" s="4597">
        <v>45973</v>
      </c>
      <c r="BD438" s="4598">
        <v>4163357</v>
      </c>
      <c r="BE438" s="4599">
        <v>45946</v>
      </c>
      <c r="BF438" s="4600">
        <v>4163345</v>
      </c>
      <c r="BG438" s="4597">
        <v>45973</v>
      </c>
      <c r="BH438" s="4600">
        <v>4163359</v>
      </c>
      <c r="BI438" s="4597">
        <v>45973</v>
      </c>
      <c r="BJ438" s="4600">
        <v>4163353</v>
      </c>
      <c r="BK438" s="4075" t="str">
        <f t="shared" si="831"/>
        <v>-</v>
      </c>
      <c r="BL438" s="4093"/>
      <c r="BM438" s="4075" t="str">
        <f t="shared" si="832"/>
        <v>-</v>
      </c>
      <c r="BN438" s="4093"/>
      <c r="BO438" s="4094" t="str">
        <f t="shared" si="829"/>
        <v>-</v>
      </c>
      <c r="BP438" s="4093"/>
      <c r="BQ438" s="4602" t="str">
        <f t="shared" si="833"/>
        <v>-</v>
      </c>
      <c r="BR438" s="4598"/>
      <c r="BS438" s="4602" t="str">
        <f t="shared" si="838"/>
        <v>-</v>
      </c>
      <c r="BT438" s="4598"/>
      <c r="BU438" s="4602" t="str">
        <f t="shared" si="839"/>
        <v>-</v>
      </c>
      <c r="BV438" s="4598"/>
      <c r="BW438" s="4602" t="str">
        <f t="shared" si="840"/>
        <v>-</v>
      </c>
      <c r="BX438" s="4600"/>
      <c r="BY438" s="4602" t="str">
        <f t="shared" si="841"/>
        <v>-</v>
      </c>
      <c r="BZ438" s="4598"/>
      <c r="CA438" s="4602" t="str">
        <f t="shared" si="842"/>
        <v>-</v>
      </c>
      <c r="CB438" s="4600"/>
      <c r="CC438" s="4602" t="str">
        <f t="shared" si="843"/>
        <v>-</v>
      </c>
      <c r="CD438" s="4600"/>
      <c r="CE438" s="2850" t="str">
        <f t="shared" si="795"/>
        <v>-</v>
      </c>
      <c r="CF438" s="2846"/>
      <c r="CG438" s="2855" t="str">
        <f t="shared" si="796"/>
        <v>-</v>
      </c>
      <c r="CH438" s="2851"/>
      <c r="CI438" s="2850" t="str">
        <f t="shared" si="807"/>
        <v>-</v>
      </c>
      <c r="CJ438" s="2846"/>
      <c r="CK438" s="2850" t="str">
        <f t="shared" si="808"/>
        <v>-</v>
      </c>
      <c r="CL438" s="2851"/>
      <c r="CM438" s="2850" t="str">
        <f t="shared" si="797"/>
        <v>-</v>
      </c>
      <c r="CN438" s="2851"/>
      <c r="CO438" s="2855" t="str">
        <f t="shared" si="809"/>
        <v>-</v>
      </c>
      <c r="CP438" s="2851"/>
      <c r="CQ438" s="2855" t="str">
        <f t="shared" si="810"/>
        <v>-</v>
      </c>
      <c r="CR438" s="2851"/>
      <c r="CS438" s="2850" t="str">
        <f t="shared" si="798"/>
        <v>-</v>
      </c>
      <c r="CT438" s="2851"/>
      <c r="CU438" s="2855"/>
      <c r="CV438" s="2851"/>
      <c r="CW438" s="2850" t="str">
        <f t="shared" si="799"/>
        <v>-</v>
      </c>
      <c r="CX438" s="2851"/>
      <c r="CY438" s="2855" t="str">
        <f t="shared" si="811"/>
        <v>-</v>
      </c>
      <c r="CZ438" s="2851"/>
      <c r="DA438" s="2850" t="str">
        <f t="shared" si="800"/>
        <v>-</v>
      </c>
      <c r="DB438" s="2846"/>
      <c r="DC438" s="2855" t="str">
        <f t="shared" si="812"/>
        <v>-</v>
      </c>
      <c r="DD438" s="2851"/>
      <c r="DE438" s="2856">
        <f t="shared" si="834"/>
        <v>0</v>
      </c>
      <c r="DF438" s="2857"/>
      <c r="DG438" s="818">
        <f t="shared" si="844"/>
        <v>0</v>
      </c>
      <c r="DH438" s="2858"/>
      <c r="DI438" s="2850">
        <f t="shared" si="835"/>
        <v>0</v>
      </c>
      <c r="DJ438" s="2857"/>
      <c r="DK438" s="2856">
        <f t="shared" si="837"/>
        <v>0</v>
      </c>
      <c r="DL438" s="2857"/>
      <c r="DM438" s="2856">
        <f t="shared" si="824"/>
        <v>0</v>
      </c>
      <c r="DN438" s="2857"/>
      <c r="DO438" s="2855">
        <f t="shared" si="813"/>
        <v>0</v>
      </c>
      <c r="DP438" s="2858"/>
      <c r="DQ438" s="2855">
        <f t="shared" si="814"/>
        <v>0</v>
      </c>
      <c r="DR438" s="2857"/>
      <c r="DS438" s="2855">
        <f t="shared" si="815"/>
        <v>0</v>
      </c>
      <c r="DT438" s="2858"/>
      <c r="DU438" s="2855">
        <f t="shared" si="816"/>
        <v>0</v>
      </c>
      <c r="DV438" s="2857"/>
      <c r="DW438" s="5432">
        <v>45916</v>
      </c>
      <c r="DX438" s="5433">
        <v>4163333</v>
      </c>
      <c r="DY438" s="4668">
        <f t="shared" si="836"/>
        <v>0</v>
      </c>
      <c r="DZ438" s="4682"/>
      <c r="EA438" s="4668">
        <v>45958</v>
      </c>
      <c r="EB438" s="4682">
        <v>4263050</v>
      </c>
      <c r="EC438" s="820">
        <v>45965</v>
      </c>
      <c r="ED438" s="4964">
        <v>4263052</v>
      </c>
      <c r="EE438" s="822">
        <v>45946</v>
      </c>
      <c r="EF438" s="4930">
        <v>4063460</v>
      </c>
      <c r="EG438" s="273"/>
      <c r="EH438" s="274"/>
      <c r="EI438" s="275"/>
      <c r="EJ438" s="276"/>
      <c r="EK438" s="275"/>
      <c r="EL438" s="277"/>
      <c r="EM438" s="829" t="str">
        <f t="shared" si="803"/>
        <v xml:space="preserve"> </v>
      </c>
      <c r="EN438" s="4892"/>
      <c r="EO438" s="4893">
        <f t="shared" si="817"/>
        <v>0</v>
      </c>
      <c r="EP438" s="4682"/>
      <c r="ER438" s="5597"/>
      <c r="ET438" s="2850" t="str">
        <f t="shared" ref="ET438:ET443" si="845">IF($AE438=0,"　",VLOOKUP($AE438,ﾚｰｻﾞOP,60,0))</f>
        <v>-</v>
      </c>
      <c r="EU438" s="2857"/>
      <c r="EV438" s="2850" t="str">
        <f t="shared" ref="EV438:EV443" si="846">IF($AE438=0,"　",VLOOKUP($AE438,ﾚｰｻﾞOP,60,0))</f>
        <v>-</v>
      </c>
      <c r="EW438" s="2857"/>
      <c r="EX438" s="2850"/>
      <c r="EY438" s="2851"/>
      <c r="EZ438" s="2850"/>
      <c r="FA438" s="2851"/>
      <c r="FB438" s="2850"/>
      <c r="FC438" s="2851"/>
      <c r="FD438" s="2850"/>
      <c r="FE438" s="2851"/>
      <c r="FF438" s="2855"/>
      <c r="FG438" s="2851"/>
      <c r="FH438" s="2850"/>
      <c r="FI438" s="2851"/>
      <c r="FJ438" s="154" t="str">
        <f t="shared" ref="FJ438:FJ443" si="847">IF($AE438=0,"　",VLOOKUP($AE438,ﾚｰｻﾞOP,67,0))</f>
        <v>-</v>
      </c>
      <c r="FK438" s="2857"/>
      <c r="FL438" s="155" t="str">
        <f t="shared" si="792"/>
        <v>-</v>
      </c>
      <c r="FM438" s="2846"/>
      <c r="FN438" s="2850"/>
      <c r="FO438" s="2851"/>
      <c r="FP438" s="2850"/>
      <c r="FQ438" s="2851"/>
      <c r="FS438" s="5598"/>
      <c r="FT438" s="5599"/>
    </row>
    <row r="439" spans="1:176" ht="18.600000000000001" customHeight="1">
      <c r="A439" s="228">
        <f t="shared" si="825"/>
        <v>429</v>
      </c>
      <c r="B439" s="343" t="str">
        <f t="shared" si="804"/>
        <v>　</v>
      </c>
      <c r="C439" s="5290">
        <v>46023</v>
      </c>
      <c r="D439" s="1709" t="s">
        <v>1025</v>
      </c>
      <c r="E439" s="1710">
        <v>62253003</v>
      </c>
      <c r="F439" s="1564" t="s">
        <v>1502</v>
      </c>
      <c r="G439" s="1263"/>
      <c r="H439" s="3281" t="s">
        <v>631</v>
      </c>
      <c r="I439" s="1264" t="s">
        <v>61</v>
      </c>
      <c r="J439" s="1264" t="s">
        <v>65</v>
      </c>
      <c r="K439" s="599" t="s">
        <v>11</v>
      </c>
      <c r="L439" s="600"/>
      <c r="M439" s="5213">
        <v>45990</v>
      </c>
      <c r="N439" s="5600"/>
      <c r="O439" s="5601">
        <v>45993</v>
      </c>
      <c r="P439" s="5600">
        <v>45996</v>
      </c>
      <c r="Q439" s="5601">
        <v>45994</v>
      </c>
      <c r="R439" s="5600">
        <v>45996</v>
      </c>
      <c r="S439" s="5601">
        <v>45994</v>
      </c>
      <c r="T439" s="5600">
        <v>45995</v>
      </c>
      <c r="U439" s="5602">
        <v>45996</v>
      </c>
      <c r="V439" s="5600">
        <v>45997</v>
      </c>
      <c r="W439" s="5603">
        <v>45999</v>
      </c>
      <c r="X439" s="5604">
        <v>45999</v>
      </c>
      <c r="Y439" s="359">
        <v>46002</v>
      </c>
      <c r="Z439" s="359">
        <v>46002</v>
      </c>
      <c r="AA439" s="601"/>
      <c r="AB439" s="359"/>
      <c r="AC439" s="602"/>
      <c r="AD439" s="361"/>
      <c r="AE439" s="362"/>
      <c r="AF439" s="363" t="str">
        <f t="shared" si="805"/>
        <v>　</v>
      </c>
      <c r="AG439" s="364"/>
      <c r="AH439" s="364"/>
      <c r="AI439" s="364">
        <v>1</v>
      </c>
      <c r="AJ439" s="364"/>
      <c r="AK439" s="364"/>
      <c r="AL439" s="364"/>
      <c r="AM439" s="364"/>
      <c r="AN439" s="364"/>
      <c r="AO439" s="364">
        <v>1</v>
      </c>
      <c r="AP439" s="363">
        <v>1</v>
      </c>
      <c r="AQ439" s="255">
        <v>1</v>
      </c>
      <c r="AR439" s="255">
        <v>1</v>
      </c>
      <c r="AS439" s="255"/>
      <c r="AT439" s="255"/>
      <c r="AU439" s="2843">
        <f t="shared" si="806"/>
        <v>2</v>
      </c>
      <c r="AV439" s="4008">
        <f t="shared" si="821"/>
        <v>0</v>
      </c>
      <c r="AW439" s="590">
        <v>45973</v>
      </c>
      <c r="AX439" s="4598">
        <v>4163354</v>
      </c>
      <c r="AY439" s="154">
        <v>45973</v>
      </c>
      <c r="AZ439" s="4600">
        <v>4163355</v>
      </c>
      <c r="BA439" s="154">
        <v>45973</v>
      </c>
      <c r="BB439" s="4600">
        <v>4163356</v>
      </c>
      <c r="BC439" s="368">
        <v>45973</v>
      </c>
      <c r="BD439" s="4598">
        <v>4163357</v>
      </c>
      <c r="BE439" s="4599">
        <v>45946</v>
      </c>
      <c r="BF439" s="4600">
        <v>4163345</v>
      </c>
      <c r="BG439" s="368">
        <v>45973</v>
      </c>
      <c r="BH439" s="4600">
        <v>4163359</v>
      </c>
      <c r="BI439" s="154">
        <v>45973</v>
      </c>
      <c r="BJ439" s="4600">
        <v>4163353</v>
      </c>
      <c r="BK439" s="154" t="str">
        <f t="shared" si="831"/>
        <v>　</v>
      </c>
      <c r="BL439" s="367"/>
      <c r="BM439" s="154" t="str">
        <f t="shared" si="832"/>
        <v>　</v>
      </c>
      <c r="BN439" s="367"/>
      <c r="BO439" s="155" t="str">
        <f t="shared" si="829"/>
        <v>　</v>
      </c>
      <c r="BP439" s="367"/>
      <c r="BQ439" s="154" t="str">
        <f t="shared" si="833"/>
        <v>　</v>
      </c>
      <c r="BR439" s="369"/>
      <c r="BS439" s="154" t="str">
        <f t="shared" si="838"/>
        <v>　</v>
      </c>
      <c r="BT439" s="369"/>
      <c r="BU439" s="154" t="str">
        <f t="shared" si="839"/>
        <v>　</v>
      </c>
      <c r="BV439" s="369"/>
      <c r="BW439" s="154" t="str">
        <f t="shared" si="840"/>
        <v>　</v>
      </c>
      <c r="BX439" s="367"/>
      <c r="BY439" s="154" t="str">
        <f t="shared" si="841"/>
        <v>　</v>
      </c>
      <c r="BZ439" s="369"/>
      <c r="CA439" s="154" t="str">
        <f t="shared" si="842"/>
        <v>　</v>
      </c>
      <c r="CB439" s="367"/>
      <c r="CC439" s="154" t="str">
        <f t="shared" si="843"/>
        <v>　</v>
      </c>
      <c r="CD439" s="367"/>
      <c r="CE439" s="2850" t="str">
        <f t="shared" si="795"/>
        <v>　</v>
      </c>
      <c r="CF439" s="2846"/>
      <c r="CG439" s="2855" t="str">
        <f t="shared" si="796"/>
        <v>　</v>
      </c>
      <c r="CH439" s="2851"/>
      <c r="CI439" s="2850" t="str">
        <f t="shared" si="807"/>
        <v>　</v>
      </c>
      <c r="CJ439" s="2846"/>
      <c r="CK439" s="2850" t="str">
        <f t="shared" si="808"/>
        <v>　</v>
      </c>
      <c r="CL439" s="2851"/>
      <c r="CM439" s="2850" t="str">
        <f t="shared" si="797"/>
        <v>　</v>
      </c>
      <c r="CN439" s="2851"/>
      <c r="CO439" s="2855" t="str">
        <f t="shared" si="809"/>
        <v>　</v>
      </c>
      <c r="CP439" s="2851"/>
      <c r="CQ439" s="2855" t="str">
        <f t="shared" si="810"/>
        <v>　</v>
      </c>
      <c r="CR439" s="2851"/>
      <c r="CS439" s="2850" t="str">
        <f t="shared" si="798"/>
        <v>　</v>
      </c>
      <c r="CT439" s="2851"/>
      <c r="CU439" s="2855"/>
      <c r="CV439" s="2851"/>
      <c r="CW439" s="2850" t="str">
        <f t="shared" si="799"/>
        <v>　</v>
      </c>
      <c r="CX439" s="2851"/>
      <c r="CY439" s="2855" t="str">
        <f t="shared" si="811"/>
        <v>　</v>
      </c>
      <c r="CZ439" s="2851"/>
      <c r="DA439" s="154" t="str">
        <f t="shared" si="800"/>
        <v>　</v>
      </c>
      <c r="DB439" s="369"/>
      <c r="DC439" s="155" t="str">
        <f t="shared" si="812"/>
        <v>　</v>
      </c>
      <c r="DD439" s="367"/>
      <c r="DE439" s="374">
        <f t="shared" si="834"/>
        <v>0</v>
      </c>
      <c r="DF439" s="373"/>
      <c r="DG439" s="265">
        <f t="shared" si="844"/>
        <v>0</v>
      </c>
      <c r="DH439" s="372"/>
      <c r="DI439" s="267">
        <f t="shared" si="835"/>
        <v>0</v>
      </c>
      <c r="DJ439" s="373"/>
      <c r="DK439" s="374">
        <v>45965</v>
      </c>
      <c r="DL439" s="2857">
        <v>4263051</v>
      </c>
      <c r="DM439" s="375">
        <f t="shared" si="824"/>
        <v>0</v>
      </c>
      <c r="DN439" s="373"/>
      <c r="DO439" s="155">
        <f t="shared" si="813"/>
        <v>0</v>
      </c>
      <c r="DP439" s="372"/>
      <c r="DQ439" s="155">
        <f t="shared" si="814"/>
        <v>0</v>
      </c>
      <c r="DR439" s="373"/>
      <c r="DS439" s="155">
        <f t="shared" si="815"/>
        <v>0</v>
      </c>
      <c r="DT439" s="372"/>
      <c r="DU439" s="155">
        <f t="shared" si="816"/>
        <v>0</v>
      </c>
      <c r="DV439" s="373"/>
      <c r="DW439" s="3982">
        <f>IF(AN439=1,1,0)</f>
        <v>0</v>
      </c>
      <c r="DX439" s="3983"/>
      <c r="DY439" s="4668">
        <v>45986</v>
      </c>
      <c r="DZ439" s="5605">
        <v>4263010</v>
      </c>
      <c r="EA439" s="154">
        <v>45958</v>
      </c>
      <c r="EB439" s="4682">
        <v>4263050</v>
      </c>
      <c r="EC439" s="820">
        <v>45986</v>
      </c>
      <c r="ED439" s="5606">
        <v>4263012</v>
      </c>
      <c r="EE439" s="822">
        <f>IF(AV439=0,0,1)</f>
        <v>0</v>
      </c>
      <c r="EF439" s="377"/>
      <c r="EG439" s="273"/>
      <c r="EH439" s="274"/>
      <c r="EI439" s="275"/>
      <c r="EJ439" s="276"/>
      <c r="EK439" s="275"/>
      <c r="EL439" s="277"/>
      <c r="EM439" s="6528">
        <v>45986</v>
      </c>
      <c r="EN439" s="5607">
        <v>4263013</v>
      </c>
      <c r="EO439" s="155">
        <f t="shared" si="817"/>
        <v>0</v>
      </c>
      <c r="EP439" s="373"/>
      <c r="ER439" s="194"/>
      <c r="ET439" s="154" t="str">
        <f t="shared" si="845"/>
        <v>　</v>
      </c>
      <c r="EU439" s="373"/>
      <c r="EV439" s="154" t="str">
        <f t="shared" si="846"/>
        <v>　</v>
      </c>
      <c r="EW439" s="373"/>
      <c r="EX439" s="154"/>
      <c r="EY439" s="367"/>
      <c r="EZ439" s="154"/>
      <c r="FA439" s="367"/>
      <c r="FB439" s="154"/>
      <c r="FC439" s="367"/>
      <c r="FD439" s="154"/>
      <c r="FE439" s="367"/>
      <c r="FF439" s="155"/>
      <c r="FG439" s="367"/>
      <c r="FH439" s="154"/>
      <c r="FI439" s="367"/>
      <c r="FJ439" s="154" t="str">
        <f t="shared" si="847"/>
        <v>　</v>
      </c>
      <c r="FK439" s="373"/>
      <c r="FL439" s="155" t="str">
        <f t="shared" si="792"/>
        <v>　</v>
      </c>
      <c r="FM439" s="279"/>
      <c r="FN439" s="1184"/>
      <c r="FO439" s="280"/>
      <c r="FP439" s="281"/>
      <c r="FQ439" s="282"/>
      <c r="FS439" s="281"/>
      <c r="FT439" s="282"/>
    </row>
    <row r="440" spans="1:176" ht="18.600000000000001" customHeight="1">
      <c r="A440" s="228">
        <f t="shared" si="825"/>
        <v>430</v>
      </c>
      <c r="B440" s="343" t="str">
        <f t="shared" si="804"/>
        <v>4IE</v>
      </c>
      <c r="C440" s="5290">
        <v>46023</v>
      </c>
      <c r="D440" s="5608" t="s">
        <v>62</v>
      </c>
      <c r="E440" s="5609">
        <v>72511103</v>
      </c>
      <c r="F440" s="5610" t="s">
        <v>1549</v>
      </c>
      <c r="G440" s="5611"/>
      <c r="H440" s="3281" t="s">
        <v>631</v>
      </c>
      <c r="I440" s="4459" t="s">
        <v>61</v>
      </c>
      <c r="J440" s="5612" t="s">
        <v>1433</v>
      </c>
      <c r="K440" s="5107" t="s">
        <v>11</v>
      </c>
      <c r="L440" s="7967"/>
      <c r="M440" s="6477">
        <v>45993</v>
      </c>
      <c r="N440" s="353">
        <v>45994</v>
      </c>
      <c r="O440" s="354">
        <v>45994</v>
      </c>
      <c r="P440" s="353">
        <v>45996</v>
      </c>
      <c r="Q440" s="354">
        <v>45995</v>
      </c>
      <c r="R440" s="353">
        <v>45996</v>
      </c>
      <c r="S440" s="354">
        <v>45995</v>
      </c>
      <c r="T440" s="353">
        <v>45995</v>
      </c>
      <c r="U440" s="355">
        <v>45997</v>
      </c>
      <c r="V440" s="353">
        <v>45999</v>
      </c>
      <c r="W440" s="356">
        <v>46000</v>
      </c>
      <c r="X440" s="357">
        <v>46000</v>
      </c>
      <c r="Y440" s="359">
        <v>46004</v>
      </c>
      <c r="Z440" s="359">
        <v>46004</v>
      </c>
      <c r="AA440" s="5613"/>
      <c r="AB440" s="5614"/>
      <c r="AC440" s="251" t="s">
        <v>1085</v>
      </c>
      <c r="AD440" s="5615"/>
      <c r="AE440" s="5616">
        <v>2</v>
      </c>
      <c r="AF440" s="363" t="str">
        <f t="shared" si="805"/>
        <v>4IE</v>
      </c>
      <c r="AG440" s="5617"/>
      <c r="AH440" s="5617"/>
      <c r="AI440" s="5617">
        <v>1</v>
      </c>
      <c r="AJ440" s="5617"/>
      <c r="AK440" s="5617"/>
      <c r="AL440" s="5617"/>
      <c r="AM440" s="5617"/>
      <c r="AN440" s="5617">
        <v>1</v>
      </c>
      <c r="AO440" s="5617">
        <v>1</v>
      </c>
      <c r="AP440" s="5618">
        <v>1</v>
      </c>
      <c r="AQ440" s="5617">
        <v>1</v>
      </c>
      <c r="AR440" s="5617">
        <v>1</v>
      </c>
      <c r="AS440" s="5617"/>
      <c r="AT440" s="5617"/>
      <c r="AU440" s="2843">
        <f t="shared" si="806"/>
        <v>2</v>
      </c>
      <c r="AV440" s="4008">
        <f t="shared" si="821"/>
        <v>1</v>
      </c>
      <c r="AW440" s="4597">
        <v>45973</v>
      </c>
      <c r="AX440" s="4598">
        <v>4163354</v>
      </c>
      <c r="AY440" s="4599">
        <v>45973</v>
      </c>
      <c r="AZ440" s="4600">
        <v>4163355</v>
      </c>
      <c r="BA440" s="4599">
        <v>45973</v>
      </c>
      <c r="BB440" s="4600">
        <v>4163356</v>
      </c>
      <c r="BC440" s="4597">
        <v>45973</v>
      </c>
      <c r="BD440" s="4598">
        <v>4163357</v>
      </c>
      <c r="BE440" s="4599">
        <v>45946</v>
      </c>
      <c r="BF440" s="4600">
        <v>4163345</v>
      </c>
      <c r="BG440" s="4597">
        <v>45973</v>
      </c>
      <c r="BH440" s="4600">
        <v>4163359</v>
      </c>
      <c r="BI440" s="4597">
        <v>45973</v>
      </c>
      <c r="BJ440" s="4600">
        <v>4163353</v>
      </c>
      <c r="BK440" s="4075" t="str">
        <f t="shared" si="831"/>
        <v>-</v>
      </c>
      <c r="BL440" s="4093"/>
      <c r="BM440" s="4075" t="str">
        <f t="shared" si="832"/>
        <v>-</v>
      </c>
      <c r="BN440" s="4093"/>
      <c r="BO440" s="4094" t="str">
        <f t="shared" si="829"/>
        <v>-</v>
      </c>
      <c r="BP440" s="4093"/>
      <c r="BQ440" s="4602" t="str">
        <f t="shared" si="833"/>
        <v>-</v>
      </c>
      <c r="BR440" s="4598"/>
      <c r="BS440" s="4602" t="str">
        <f t="shared" si="838"/>
        <v>-</v>
      </c>
      <c r="BT440" s="4598"/>
      <c r="BU440" s="4602" t="str">
        <f t="shared" si="839"/>
        <v>-</v>
      </c>
      <c r="BV440" s="4598"/>
      <c r="BW440" s="4602" t="str">
        <f t="shared" si="840"/>
        <v>-</v>
      </c>
      <c r="BX440" s="4600"/>
      <c r="BY440" s="4602" t="str">
        <f t="shared" si="841"/>
        <v>-</v>
      </c>
      <c r="BZ440" s="4598"/>
      <c r="CA440" s="4602" t="str">
        <f t="shared" si="842"/>
        <v>-</v>
      </c>
      <c r="CB440" s="4600"/>
      <c r="CC440" s="4602" t="str">
        <f t="shared" si="843"/>
        <v>-</v>
      </c>
      <c r="CD440" s="4600"/>
      <c r="CE440" s="2850" t="str">
        <f t="shared" si="795"/>
        <v>-</v>
      </c>
      <c r="CF440" s="2846"/>
      <c r="CG440" s="2855" t="str">
        <f t="shared" si="796"/>
        <v>-</v>
      </c>
      <c r="CH440" s="2851"/>
      <c r="CI440" s="2850" t="str">
        <f t="shared" si="807"/>
        <v>-</v>
      </c>
      <c r="CJ440" s="2846"/>
      <c r="CK440" s="2850" t="str">
        <f t="shared" si="808"/>
        <v>-</v>
      </c>
      <c r="CL440" s="2851"/>
      <c r="CM440" s="2850" t="str">
        <f t="shared" si="797"/>
        <v>-</v>
      </c>
      <c r="CN440" s="2851"/>
      <c r="CO440" s="2855" t="str">
        <f t="shared" si="809"/>
        <v>-</v>
      </c>
      <c r="CP440" s="2851"/>
      <c r="CQ440" s="2855" t="str">
        <f t="shared" si="810"/>
        <v>-</v>
      </c>
      <c r="CR440" s="2851"/>
      <c r="CS440" s="2850" t="str">
        <f t="shared" si="798"/>
        <v>-</v>
      </c>
      <c r="CT440" s="2851"/>
      <c r="CU440" s="2855"/>
      <c r="CV440" s="2851"/>
      <c r="CW440" s="2850" t="str">
        <f t="shared" si="799"/>
        <v>-</v>
      </c>
      <c r="CX440" s="2851"/>
      <c r="CY440" s="2855" t="str">
        <f t="shared" si="811"/>
        <v>-</v>
      </c>
      <c r="CZ440" s="2851"/>
      <c r="DA440" s="2850" t="str">
        <f t="shared" si="800"/>
        <v>-</v>
      </c>
      <c r="DB440" s="2846"/>
      <c r="DC440" s="2855" t="str">
        <f t="shared" si="812"/>
        <v>-</v>
      </c>
      <c r="DD440" s="2851"/>
      <c r="DE440" s="2856">
        <f t="shared" si="834"/>
        <v>0</v>
      </c>
      <c r="DF440" s="2857"/>
      <c r="DG440" s="818">
        <f t="shared" si="844"/>
        <v>0</v>
      </c>
      <c r="DH440" s="2858"/>
      <c r="DI440" s="2850">
        <f t="shared" si="835"/>
        <v>0</v>
      </c>
      <c r="DJ440" s="2857"/>
      <c r="DK440" s="2856">
        <v>45965</v>
      </c>
      <c r="DL440" s="2857">
        <v>4263051</v>
      </c>
      <c r="DM440" s="2856">
        <f t="shared" si="824"/>
        <v>0</v>
      </c>
      <c r="DN440" s="2857"/>
      <c r="DO440" s="2855">
        <f t="shared" si="813"/>
        <v>0</v>
      </c>
      <c r="DP440" s="2858"/>
      <c r="DQ440" s="2855">
        <f t="shared" si="814"/>
        <v>0</v>
      </c>
      <c r="DR440" s="2857"/>
      <c r="DS440" s="2855">
        <f t="shared" si="815"/>
        <v>0</v>
      </c>
      <c r="DT440" s="2858"/>
      <c r="DU440" s="2855">
        <f t="shared" si="816"/>
        <v>0</v>
      </c>
      <c r="DV440" s="2857"/>
      <c r="DW440" s="5432">
        <v>45916</v>
      </c>
      <c r="DX440" s="5433">
        <v>4163333</v>
      </c>
      <c r="DY440" s="4668">
        <v>45798</v>
      </c>
      <c r="DZ440" s="4682">
        <v>4163195</v>
      </c>
      <c r="EA440" s="4668">
        <v>45958</v>
      </c>
      <c r="EB440" s="4682">
        <v>4263050</v>
      </c>
      <c r="EC440" s="820">
        <v>45965</v>
      </c>
      <c r="ED440" s="4964">
        <v>4263052</v>
      </c>
      <c r="EE440" s="822">
        <v>45946</v>
      </c>
      <c r="EF440" s="4930">
        <v>4063460</v>
      </c>
      <c r="EG440" s="273"/>
      <c r="EH440" s="274"/>
      <c r="EI440" s="275"/>
      <c r="EJ440" s="276"/>
      <c r="EK440" s="275"/>
      <c r="EL440" s="277"/>
      <c r="EM440" s="829" t="str">
        <f t="shared" si="803"/>
        <v xml:space="preserve"> </v>
      </c>
      <c r="EN440" s="4892"/>
      <c r="EO440" s="4893">
        <f t="shared" si="817"/>
        <v>0</v>
      </c>
      <c r="EP440" s="4682"/>
      <c r="ER440" s="5619"/>
      <c r="ET440" s="2850" t="str">
        <f t="shared" si="845"/>
        <v>-</v>
      </c>
      <c r="EU440" s="2857"/>
      <c r="EV440" s="2850" t="str">
        <f t="shared" si="846"/>
        <v>-</v>
      </c>
      <c r="EW440" s="2857"/>
      <c r="EX440" s="2850"/>
      <c r="EY440" s="2851"/>
      <c r="EZ440" s="2850"/>
      <c r="FA440" s="2851"/>
      <c r="FB440" s="2850"/>
      <c r="FC440" s="2851"/>
      <c r="FD440" s="2850"/>
      <c r="FE440" s="2851"/>
      <c r="FF440" s="2855"/>
      <c r="FG440" s="2851"/>
      <c r="FH440" s="2850"/>
      <c r="FI440" s="2851"/>
      <c r="FJ440" s="154" t="str">
        <f t="shared" si="847"/>
        <v>-</v>
      </c>
      <c r="FK440" s="2857"/>
      <c r="FL440" s="155" t="str">
        <f t="shared" si="792"/>
        <v>-</v>
      </c>
      <c r="FM440" s="2846"/>
      <c r="FN440" s="2850"/>
      <c r="FO440" s="2851"/>
      <c r="FP440" s="5620"/>
      <c r="FQ440" s="5621"/>
      <c r="FS440" s="5620"/>
      <c r="FT440" s="5621"/>
    </row>
    <row r="441" spans="1:176" ht="18.600000000000001" customHeight="1">
      <c r="A441" s="228">
        <f t="shared" si="825"/>
        <v>431</v>
      </c>
      <c r="B441" s="343" t="str">
        <f t="shared" si="804"/>
        <v>4IE</v>
      </c>
      <c r="C441" s="5290">
        <v>46023</v>
      </c>
      <c r="D441" s="2945" t="s">
        <v>67</v>
      </c>
      <c r="E441" s="2946">
        <v>82510029</v>
      </c>
      <c r="F441" s="5622" t="s">
        <v>1488</v>
      </c>
      <c r="G441" s="5623"/>
      <c r="H441" s="3281" t="s">
        <v>630</v>
      </c>
      <c r="I441" s="5624" t="s">
        <v>1376</v>
      </c>
      <c r="J441" s="5625" t="s">
        <v>1430</v>
      </c>
      <c r="K441" s="5626" t="s">
        <v>11</v>
      </c>
      <c r="L441" s="7968"/>
      <c r="M441" s="6477">
        <v>45999</v>
      </c>
      <c r="N441" s="5688">
        <v>46000</v>
      </c>
      <c r="O441" s="6472">
        <v>46000</v>
      </c>
      <c r="P441" s="5688">
        <v>46000</v>
      </c>
      <c r="Q441" s="6472">
        <v>46001</v>
      </c>
      <c r="R441" s="5688">
        <v>46001</v>
      </c>
      <c r="S441" s="6472">
        <v>46001</v>
      </c>
      <c r="T441" s="5688">
        <v>45999</v>
      </c>
      <c r="U441" s="355">
        <v>46003</v>
      </c>
      <c r="V441" s="5688">
        <v>46002</v>
      </c>
      <c r="W441" s="356">
        <v>46004</v>
      </c>
      <c r="X441" s="5643">
        <v>46003</v>
      </c>
      <c r="Y441" s="5627">
        <v>46007</v>
      </c>
      <c r="Z441" s="5627">
        <v>46007</v>
      </c>
      <c r="AA441" s="5628"/>
      <c r="AB441" s="5627"/>
      <c r="AC441" s="251" t="s">
        <v>1085</v>
      </c>
      <c r="AD441" s="5629"/>
      <c r="AE441" s="5630">
        <v>7</v>
      </c>
      <c r="AF441" s="254" t="str">
        <f t="shared" si="805"/>
        <v>4IE</v>
      </c>
      <c r="AG441" s="5631"/>
      <c r="AH441" s="5631"/>
      <c r="AI441" s="5631"/>
      <c r="AJ441" s="5631"/>
      <c r="AK441" s="5631"/>
      <c r="AL441" s="5631"/>
      <c r="AM441" s="5631"/>
      <c r="AN441" s="5631"/>
      <c r="AO441" s="5631"/>
      <c r="AP441" s="5632">
        <v>1</v>
      </c>
      <c r="AQ441" s="5631">
        <v>1</v>
      </c>
      <c r="AR441" s="5631"/>
      <c r="AS441" s="5631"/>
      <c r="AT441" s="5631"/>
      <c r="AU441" s="2843">
        <f t="shared" si="806"/>
        <v>0</v>
      </c>
      <c r="AV441" s="4008">
        <f t="shared" si="821"/>
        <v>0</v>
      </c>
      <c r="AW441" s="4597" t="str">
        <f>IF($AE441=0,"　",VLOOKUP($AE441,ﾚｰｻﾞOP,5,0))</f>
        <v>-</v>
      </c>
      <c r="AX441" s="4598"/>
      <c r="AY441" s="4602" t="str">
        <f>IF($AE441=0,"　",VLOOKUP($AE441,ﾚｰｻﾞOP,6,0))</f>
        <v>-</v>
      </c>
      <c r="AZ441" s="4600"/>
      <c r="BA441" s="4602" t="str">
        <f>IF($AE441=0,"　",VLOOKUP($AE441,ﾚｰｻﾞOP,7,0))</f>
        <v>-</v>
      </c>
      <c r="BB441" s="4600"/>
      <c r="BC441" s="4597" t="str">
        <f>IF($AE441=0,"　",VLOOKUP($AE441,ﾚｰｻﾞOP,8,0))</f>
        <v>-</v>
      </c>
      <c r="BD441" s="4598"/>
      <c r="BE441" s="4599" t="str">
        <f>IF($AE441=0,"　",VLOOKUP($AE441,ﾚｰｻﾞOP,9,0))</f>
        <v>-</v>
      </c>
      <c r="BF441" s="4600"/>
      <c r="BG441" s="4597" t="str">
        <f>IF($AE441=0,"　",VLOOKUP($AE441,ﾚｰｻﾞOP,10,0))</f>
        <v>-</v>
      </c>
      <c r="BH441" s="4600"/>
      <c r="BI441" s="4602" t="str">
        <f>IF($AE441=0,"　",VLOOKUP($AE441,ﾚｰｻﾞOP,11,0))</f>
        <v>-</v>
      </c>
      <c r="BJ441" s="4600"/>
      <c r="BK441" s="4075" t="str">
        <f t="shared" si="831"/>
        <v>-</v>
      </c>
      <c r="BL441" s="4093"/>
      <c r="BM441" s="4075" t="str">
        <f t="shared" si="832"/>
        <v>-</v>
      </c>
      <c r="BN441" s="4093"/>
      <c r="BO441" s="4094" t="str">
        <f t="shared" si="829"/>
        <v>-</v>
      </c>
      <c r="BP441" s="4093"/>
      <c r="BQ441" s="4602" t="str">
        <f t="shared" si="833"/>
        <v>-</v>
      </c>
      <c r="BR441" s="4598"/>
      <c r="BS441" s="2967">
        <v>45561</v>
      </c>
      <c r="BT441" s="2968">
        <v>4063385</v>
      </c>
      <c r="BU441" s="2967">
        <v>45561</v>
      </c>
      <c r="BV441" s="2968">
        <v>4063386</v>
      </c>
      <c r="BW441" s="2967">
        <v>45561</v>
      </c>
      <c r="BX441" s="2966">
        <v>4063387</v>
      </c>
      <c r="BY441" s="2967">
        <v>45561</v>
      </c>
      <c r="BZ441" s="2968">
        <v>4063388</v>
      </c>
      <c r="CA441" s="2967">
        <v>45995</v>
      </c>
      <c r="CB441" s="2966">
        <v>4263058</v>
      </c>
      <c r="CC441" s="2967">
        <v>45561</v>
      </c>
      <c r="CD441" s="2966">
        <v>4063390</v>
      </c>
      <c r="CE441" s="2850" t="str">
        <f t="shared" si="795"/>
        <v>-</v>
      </c>
      <c r="CF441" s="2846"/>
      <c r="CG441" s="2855" t="str">
        <f t="shared" si="796"/>
        <v>-</v>
      </c>
      <c r="CH441" s="2851"/>
      <c r="CI441" s="2850" t="str">
        <f t="shared" si="807"/>
        <v>-</v>
      </c>
      <c r="CJ441" s="2846"/>
      <c r="CK441" s="2850" t="str">
        <f t="shared" si="808"/>
        <v>-</v>
      </c>
      <c r="CL441" s="2851"/>
      <c r="CM441" s="2850" t="str">
        <f t="shared" si="797"/>
        <v>-</v>
      </c>
      <c r="CN441" s="2851"/>
      <c r="CO441" s="2855" t="str">
        <f t="shared" si="809"/>
        <v>-</v>
      </c>
      <c r="CP441" s="2851"/>
      <c r="CQ441" s="2855" t="str">
        <f t="shared" si="810"/>
        <v>-</v>
      </c>
      <c r="CR441" s="2851"/>
      <c r="CS441" s="2850" t="str">
        <f t="shared" si="798"/>
        <v>-</v>
      </c>
      <c r="CT441" s="2851"/>
      <c r="CU441" s="2855"/>
      <c r="CV441" s="2851"/>
      <c r="CW441" s="2850" t="str">
        <f t="shared" si="799"/>
        <v>-</v>
      </c>
      <c r="CX441" s="2851"/>
      <c r="CY441" s="2855" t="str">
        <f t="shared" si="811"/>
        <v>-</v>
      </c>
      <c r="CZ441" s="2851"/>
      <c r="DA441" s="2850" t="str">
        <f t="shared" si="800"/>
        <v>-</v>
      </c>
      <c r="DB441" s="2846"/>
      <c r="DC441" s="2855" t="str">
        <f t="shared" si="812"/>
        <v>-</v>
      </c>
      <c r="DD441" s="2851"/>
      <c r="DE441" s="2856">
        <f t="shared" si="834"/>
        <v>0</v>
      </c>
      <c r="DF441" s="2857"/>
      <c r="DG441" s="818">
        <f t="shared" si="844"/>
        <v>0</v>
      </c>
      <c r="DH441" s="2858"/>
      <c r="DI441" s="2850">
        <f t="shared" si="835"/>
        <v>0</v>
      </c>
      <c r="DJ441" s="2857"/>
      <c r="DK441" s="2856">
        <f>IF(AU441=2,1,0)</f>
        <v>0</v>
      </c>
      <c r="DL441" s="2857"/>
      <c r="DM441" s="2856">
        <f t="shared" si="824"/>
        <v>0</v>
      </c>
      <c r="DN441" s="2857"/>
      <c r="DO441" s="2855">
        <f t="shared" si="813"/>
        <v>0</v>
      </c>
      <c r="DP441" s="2858"/>
      <c r="DQ441" s="2855">
        <f t="shared" si="814"/>
        <v>0</v>
      </c>
      <c r="DR441" s="2857"/>
      <c r="DS441" s="2855">
        <f t="shared" si="815"/>
        <v>0</v>
      </c>
      <c r="DT441" s="2858"/>
      <c r="DU441" s="2855">
        <f t="shared" si="816"/>
        <v>0</v>
      </c>
      <c r="DV441" s="2857"/>
      <c r="DW441" s="4891">
        <f>IF(AN441=1,1,0)</f>
        <v>0</v>
      </c>
      <c r="DX441" s="4892"/>
      <c r="DY441" s="4668">
        <f t="shared" ref="DY441:DY472" si="848">IF(AO441=1,1,0)</f>
        <v>0</v>
      </c>
      <c r="DZ441" s="4682"/>
      <c r="EA441" s="4668">
        <v>45958</v>
      </c>
      <c r="EB441" s="4682">
        <v>4263050</v>
      </c>
      <c r="EC441" s="820">
        <v>45965</v>
      </c>
      <c r="ED441" s="4964">
        <v>4263052</v>
      </c>
      <c r="EE441" s="822">
        <f>IF(AV441=0,0,1)</f>
        <v>0</v>
      </c>
      <c r="EF441" s="4930"/>
      <c r="EG441" s="273"/>
      <c r="EH441" s="274"/>
      <c r="EI441" s="275"/>
      <c r="EJ441" s="276"/>
      <c r="EK441" s="275"/>
      <c r="EL441" s="277"/>
      <c r="EM441" s="829" t="str">
        <f t="shared" si="803"/>
        <v xml:space="preserve"> </v>
      </c>
      <c r="EN441" s="4892"/>
      <c r="EO441" s="4893">
        <f t="shared" si="817"/>
        <v>0</v>
      </c>
      <c r="EP441" s="4682"/>
      <c r="ER441" s="5633"/>
      <c r="ET441" s="2850" t="str">
        <f t="shared" si="845"/>
        <v>-</v>
      </c>
      <c r="EU441" s="2857"/>
      <c r="EV441" s="2850" t="str">
        <f t="shared" si="846"/>
        <v>-</v>
      </c>
      <c r="EW441" s="2857"/>
      <c r="EX441" s="2850"/>
      <c r="EY441" s="2851"/>
      <c r="EZ441" s="2850"/>
      <c r="FA441" s="2851"/>
      <c r="FB441" s="2850"/>
      <c r="FC441" s="2851"/>
      <c r="FD441" s="2850"/>
      <c r="FE441" s="2851"/>
      <c r="FF441" s="2855"/>
      <c r="FG441" s="2851"/>
      <c r="FH441" s="2850"/>
      <c r="FI441" s="2851"/>
      <c r="FJ441" s="154" t="str">
        <f t="shared" si="847"/>
        <v>-</v>
      </c>
      <c r="FK441" s="2857"/>
      <c r="FL441" s="155" t="str">
        <f t="shared" si="792"/>
        <v>-</v>
      </c>
      <c r="FM441" s="2846"/>
      <c r="FN441" s="2850"/>
      <c r="FO441" s="2851"/>
      <c r="FP441" s="5634"/>
      <c r="FQ441" s="5635"/>
      <c r="FS441" s="5634"/>
      <c r="FT441" s="5635"/>
    </row>
    <row r="442" spans="1:176" ht="18.600000000000001" customHeight="1">
      <c r="A442" s="228">
        <f t="shared" ref="A442:A443" si="849">ROW()-10</f>
        <v>432</v>
      </c>
      <c r="B442" s="343" t="str">
        <f t="shared" si="804"/>
        <v>4IE</v>
      </c>
      <c r="C442" s="5290">
        <v>46024</v>
      </c>
      <c r="D442" s="6489" t="s">
        <v>57</v>
      </c>
      <c r="E442" s="6491">
        <v>62511068</v>
      </c>
      <c r="F442" s="1564"/>
      <c r="G442" s="6473" t="s">
        <v>1577</v>
      </c>
      <c r="H442" s="3281" t="s">
        <v>630</v>
      </c>
      <c r="I442" s="5491" t="s">
        <v>614</v>
      </c>
      <c r="J442" s="1264" t="s">
        <v>1371</v>
      </c>
      <c r="K442" s="1789" t="s">
        <v>97</v>
      </c>
      <c r="L442" s="600"/>
      <c r="M442" s="6478">
        <v>45994</v>
      </c>
      <c r="N442" s="5637">
        <v>45994</v>
      </c>
      <c r="O442" s="5636">
        <v>45995</v>
      </c>
      <c r="P442" s="5637">
        <v>45996</v>
      </c>
      <c r="Q442" s="5636">
        <v>45996</v>
      </c>
      <c r="R442" s="5637">
        <v>45997</v>
      </c>
      <c r="S442" s="5636">
        <v>45996</v>
      </c>
      <c r="T442" s="5637">
        <v>45996</v>
      </c>
      <c r="U442" s="5638">
        <v>45999</v>
      </c>
      <c r="V442" s="5637">
        <v>45999</v>
      </c>
      <c r="W442" s="5639">
        <v>46001</v>
      </c>
      <c r="X442" s="357">
        <v>46000</v>
      </c>
      <c r="Y442" s="358">
        <v>46007</v>
      </c>
      <c r="Z442" s="359"/>
      <c r="AA442" s="360">
        <v>46001</v>
      </c>
      <c r="AB442" s="358">
        <v>46002</v>
      </c>
      <c r="AC442" s="251" t="s">
        <v>1085</v>
      </c>
      <c r="AD442" s="361"/>
      <c r="AE442" s="362">
        <v>1</v>
      </c>
      <c r="AF442" s="363" t="str">
        <f t="shared" si="805"/>
        <v>4IE</v>
      </c>
      <c r="AG442" s="364"/>
      <c r="AH442" s="364"/>
      <c r="AI442" s="364">
        <v>1</v>
      </c>
      <c r="AJ442" s="364"/>
      <c r="AK442" s="364"/>
      <c r="AL442" s="364"/>
      <c r="AM442" s="364"/>
      <c r="AN442" s="364">
        <v>1</v>
      </c>
      <c r="AO442" s="364"/>
      <c r="AP442" s="363">
        <v>1</v>
      </c>
      <c r="AQ442" s="255"/>
      <c r="AR442" s="255"/>
      <c r="AS442" s="255"/>
      <c r="AT442" s="255"/>
      <c r="AU442" s="2843">
        <f t="shared" si="806"/>
        <v>2</v>
      </c>
      <c r="AV442" s="4008">
        <f t="shared" si="821"/>
        <v>0</v>
      </c>
      <c r="AW442" s="590">
        <v>45973</v>
      </c>
      <c r="AX442" s="4598">
        <v>4163354</v>
      </c>
      <c r="AY442" s="154">
        <v>45973</v>
      </c>
      <c r="AZ442" s="4600">
        <v>4163355</v>
      </c>
      <c r="BA442" s="154">
        <v>45973</v>
      </c>
      <c r="BB442" s="4600">
        <v>4163356</v>
      </c>
      <c r="BC442" s="368">
        <v>45973</v>
      </c>
      <c r="BD442" s="4598">
        <v>4163357</v>
      </c>
      <c r="BE442" s="4599">
        <v>45946</v>
      </c>
      <c r="BF442" s="4600">
        <v>4163345</v>
      </c>
      <c r="BG442" s="368">
        <v>45973</v>
      </c>
      <c r="BH442" s="4600">
        <v>4163359</v>
      </c>
      <c r="BI442" s="154">
        <v>45973</v>
      </c>
      <c r="BJ442" s="4600">
        <v>4163353</v>
      </c>
      <c r="BK442" s="4075" t="s">
        <v>1</v>
      </c>
      <c r="BL442" s="4093"/>
      <c r="BM442" s="4075" t="s">
        <v>1</v>
      </c>
      <c r="BN442" s="4093"/>
      <c r="BO442" s="155" t="str">
        <f t="shared" si="829"/>
        <v>-</v>
      </c>
      <c r="BP442" s="367"/>
      <c r="BQ442" s="154" t="str">
        <f t="shared" si="833"/>
        <v>-</v>
      </c>
      <c r="BR442" s="369"/>
      <c r="BS442" s="154" t="str">
        <f t="shared" ref="BS442:BS447" si="850">IF($AE442=0,"　",VLOOKUP($AE442,ﾚｰｻﾞOP,13,0))</f>
        <v>-</v>
      </c>
      <c r="BT442" s="369"/>
      <c r="BU442" s="154" t="str">
        <f t="shared" ref="BU442:BU447" si="851">IF($AE442=0,"　",VLOOKUP($AE442,ﾚｰｻﾞOP,14,0))</f>
        <v>-</v>
      </c>
      <c r="BV442" s="369"/>
      <c r="BW442" s="154" t="str">
        <f t="shared" ref="BW442:BW447" si="852">IF($AE442=0,"　",VLOOKUP($AE442,ﾚｰｻﾞOP,15,0))</f>
        <v>-</v>
      </c>
      <c r="BX442" s="367"/>
      <c r="BY442" s="154" t="str">
        <f t="shared" ref="BY442:BY447" si="853">IF($AE442=0,"　",VLOOKUP($AE442,ﾚｰｻﾞOP,16,0))</f>
        <v>-</v>
      </c>
      <c r="BZ442" s="369"/>
      <c r="CA442" s="154" t="str">
        <f t="shared" ref="CA442:CA447" si="854">IF($AE442=0,"　",VLOOKUP($AE442,ﾚｰｻﾞOP,17,0))</f>
        <v>-</v>
      </c>
      <c r="CB442" s="367"/>
      <c r="CC442" s="154" t="str">
        <f t="shared" ref="CC442:CC447" si="855">IF($AE442=0,"　",VLOOKUP($AE442,ﾚｰｻﾞOP,18,0))</f>
        <v>-</v>
      </c>
      <c r="CD442" s="367"/>
      <c r="CE442" s="2850" t="str">
        <f t="shared" si="795"/>
        <v>-</v>
      </c>
      <c r="CF442" s="2846"/>
      <c r="CG442" s="2855" t="str">
        <f t="shared" si="796"/>
        <v>-</v>
      </c>
      <c r="CH442" s="2851"/>
      <c r="CI442" s="2850" t="str">
        <f t="shared" si="807"/>
        <v>-</v>
      </c>
      <c r="CJ442" s="2846"/>
      <c r="CK442" s="2850" t="str">
        <f t="shared" si="808"/>
        <v>-</v>
      </c>
      <c r="CL442" s="2851"/>
      <c r="CM442" s="2850" t="str">
        <f t="shared" si="797"/>
        <v>-</v>
      </c>
      <c r="CN442" s="2851"/>
      <c r="CO442" s="2855" t="str">
        <f t="shared" si="809"/>
        <v>-</v>
      </c>
      <c r="CP442" s="2851"/>
      <c r="CQ442" s="2855" t="str">
        <f t="shared" si="810"/>
        <v>-</v>
      </c>
      <c r="CR442" s="2851"/>
      <c r="CS442" s="2850" t="str">
        <f t="shared" si="798"/>
        <v>-</v>
      </c>
      <c r="CT442" s="2851"/>
      <c r="CU442" s="2855"/>
      <c r="CV442" s="2851"/>
      <c r="CW442" s="2850" t="str">
        <f t="shared" si="799"/>
        <v>-</v>
      </c>
      <c r="CX442" s="2851"/>
      <c r="CY442" s="2855" t="str">
        <f t="shared" si="811"/>
        <v>-</v>
      </c>
      <c r="CZ442" s="2851"/>
      <c r="DA442" s="154" t="str">
        <f t="shared" si="800"/>
        <v>-</v>
      </c>
      <c r="DB442" s="369"/>
      <c r="DC442" s="155" t="str">
        <f t="shared" si="812"/>
        <v>-</v>
      </c>
      <c r="DD442" s="367"/>
      <c r="DE442" s="374">
        <f t="shared" si="834"/>
        <v>0</v>
      </c>
      <c r="DF442" s="373"/>
      <c r="DG442" s="265">
        <f t="shared" si="844"/>
        <v>0</v>
      </c>
      <c r="DH442" s="372"/>
      <c r="DI442" s="267">
        <f t="shared" si="835"/>
        <v>0</v>
      </c>
      <c r="DJ442" s="373"/>
      <c r="DK442" s="374">
        <v>45965</v>
      </c>
      <c r="DL442" s="373">
        <v>4263051</v>
      </c>
      <c r="DM442" s="375">
        <f t="shared" ref="DM442:DM472" si="856">IF(AU442=1,1,0)</f>
        <v>0</v>
      </c>
      <c r="DN442" s="373"/>
      <c r="DO442" s="155">
        <f t="shared" si="813"/>
        <v>0</v>
      </c>
      <c r="DP442" s="372"/>
      <c r="DQ442" s="155">
        <f t="shared" si="814"/>
        <v>0</v>
      </c>
      <c r="DR442" s="373"/>
      <c r="DS442" s="155">
        <f t="shared" si="815"/>
        <v>0</v>
      </c>
      <c r="DT442" s="372"/>
      <c r="DU442" s="155">
        <f t="shared" si="816"/>
        <v>0</v>
      </c>
      <c r="DV442" s="373"/>
      <c r="DW442" s="5640">
        <v>45993</v>
      </c>
      <c r="DX442" s="5641">
        <v>4163306</v>
      </c>
      <c r="DY442" s="154">
        <f t="shared" si="848"/>
        <v>0</v>
      </c>
      <c r="DZ442" s="373"/>
      <c r="EA442" s="154">
        <v>45958</v>
      </c>
      <c r="EB442" s="4682">
        <v>4263050</v>
      </c>
      <c r="EC442" s="269">
        <f>IF(AQ442=1,1,0)</f>
        <v>0</v>
      </c>
      <c r="ED442" s="376"/>
      <c r="EE442" s="822">
        <f>IF(AV442=0,0,1)</f>
        <v>0</v>
      </c>
      <c r="EF442" s="377"/>
      <c r="EG442" s="273"/>
      <c r="EH442" s="274"/>
      <c r="EI442" s="275"/>
      <c r="EJ442" s="276"/>
      <c r="EK442" s="275"/>
      <c r="EL442" s="277"/>
      <c r="EM442" s="278" t="str">
        <f t="shared" si="803"/>
        <v xml:space="preserve"> </v>
      </c>
      <c r="EN442" s="372"/>
      <c r="EO442" s="155">
        <f t="shared" si="817"/>
        <v>0</v>
      </c>
      <c r="EP442" s="373"/>
      <c r="ER442" s="194"/>
      <c r="ET442" s="154" t="str">
        <f t="shared" si="845"/>
        <v>-</v>
      </c>
      <c r="EU442" s="373"/>
      <c r="EV442" s="154" t="str">
        <f t="shared" si="846"/>
        <v>-</v>
      </c>
      <c r="EW442" s="373"/>
      <c r="EX442" s="154"/>
      <c r="EY442" s="367"/>
      <c r="EZ442" s="154"/>
      <c r="FA442" s="367"/>
      <c r="FB442" s="154"/>
      <c r="FC442" s="367"/>
      <c r="FD442" s="154"/>
      <c r="FE442" s="367"/>
      <c r="FF442" s="155"/>
      <c r="FG442" s="367"/>
      <c r="FH442" s="154"/>
      <c r="FI442" s="367"/>
      <c r="FJ442" s="154" t="str">
        <f t="shared" si="847"/>
        <v>-</v>
      </c>
      <c r="FK442" s="373"/>
      <c r="FL442" s="155" t="str">
        <f t="shared" si="792"/>
        <v>-</v>
      </c>
      <c r="FM442" s="279"/>
      <c r="FN442" s="1184"/>
      <c r="FO442" s="280"/>
      <c r="FP442" s="281"/>
      <c r="FQ442" s="282"/>
      <c r="FS442" s="281"/>
      <c r="FT442" s="282"/>
    </row>
    <row r="443" spans="1:176" ht="18.600000000000001" customHeight="1">
      <c r="A443" s="228">
        <f t="shared" si="849"/>
        <v>433</v>
      </c>
      <c r="B443" s="343" t="str">
        <f t="shared" si="804"/>
        <v>4IE</v>
      </c>
      <c r="C443" s="5290">
        <v>46024</v>
      </c>
      <c r="D443" s="981" t="s">
        <v>623</v>
      </c>
      <c r="E443" s="982">
        <v>62510066</v>
      </c>
      <c r="F443" s="1564"/>
      <c r="G443" s="6473" t="s">
        <v>1578</v>
      </c>
      <c r="H443" s="3281" t="s">
        <v>631</v>
      </c>
      <c r="I443" s="4885" t="s">
        <v>61</v>
      </c>
      <c r="J443" s="1264" t="s">
        <v>1428</v>
      </c>
      <c r="K443" s="1789" t="s">
        <v>97</v>
      </c>
      <c r="L443" s="600"/>
      <c r="M443" s="6478">
        <v>45994</v>
      </c>
      <c r="N443" s="5637">
        <v>45996</v>
      </c>
      <c r="O443" s="5636">
        <v>45995</v>
      </c>
      <c r="P443" s="5637">
        <v>45997</v>
      </c>
      <c r="Q443" s="5636">
        <v>45996</v>
      </c>
      <c r="R443" s="5637">
        <v>45999</v>
      </c>
      <c r="S443" s="5636">
        <v>45996</v>
      </c>
      <c r="T443" s="5637">
        <v>45996</v>
      </c>
      <c r="U443" s="5638">
        <v>45999</v>
      </c>
      <c r="V443" s="5642">
        <v>46000</v>
      </c>
      <c r="W443" s="5639">
        <v>46001</v>
      </c>
      <c r="X443" s="5643">
        <v>46002</v>
      </c>
      <c r="Y443" s="358">
        <v>46008</v>
      </c>
      <c r="Z443" s="359"/>
      <c r="AA443" s="360">
        <v>46002</v>
      </c>
      <c r="AB443" s="358">
        <v>46003</v>
      </c>
      <c r="AC443" s="251" t="s">
        <v>1085</v>
      </c>
      <c r="AD443" s="361"/>
      <c r="AE443" s="362">
        <v>19</v>
      </c>
      <c r="AF443" s="363" t="str">
        <f t="shared" si="805"/>
        <v>4IE</v>
      </c>
      <c r="AG443" s="364"/>
      <c r="AH443" s="364"/>
      <c r="AI443" s="364"/>
      <c r="AJ443" s="364"/>
      <c r="AK443" s="364"/>
      <c r="AL443" s="364"/>
      <c r="AM443" s="364"/>
      <c r="AN443" s="364">
        <v>1</v>
      </c>
      <c r="AO443" s="364"/>
      <c r="AP443" s="363">
        <v>1</v>
      </c>
      <c r="AQ443" s="255">
        <v>1</v>
      </c>
      <c r="AR443" s="255">
        <v>1</v>
      </c>
      <c r="AS443" s="255"/>
      <c r="AT443" s="255"/>
      <c r="AU443" s="2843">
        <f t="shared" si="806"/>
        <v>0</v>
      </c>
      <c r="AV443" s="4008">
        <f t="shared" si="821"/>
        <v>1</v>
      </c>
      <c r="AW443" s="590">
        <v>45973</v>
      </c>
      <c r="AX443" s="4598">
        <v>4163354</v>
      </c>
      <c r="AY443" s="154">
        <v>45973</v>
      </c>
      <c r="AZ443" s="4600">
        <v>4163355</v>
      </c>
      <c r="BA443" s="154">
        <v>45973</v>
      </c>
      <c r="BB443" s="4600">
        <v>4163356</v>
      </c>
      <c r="BC443" s="368" t="str">
        <f>IF($AE443=0,"　",VLOOKUP($AE443,ﾚｰｻﾞOP,8,0))</f>
        <v>-</v>
      </c>
      <c r="BD443" s="369"/>
      <c r="BE443" s="4599" t="str">
        <f>IF($AE443=0,"　",VLOOKUP($AE443,ﾚｰｻﾞOP,9,0))</f>
        <v>-</v>
      </c>
      <c r="BF443" s="367"/>
      <c r="BG443" s="368">
        <v>45973</v>
      </c>
      <c r="BH443" s="4600">
        <v>4163359</v>
      </c>
      <c r="BI443" s="154">
        <v>45973</v>
      </c>
      <c r="BJ443" s="4600">
        <v>4163353</v>
      </c>
      <c r="BK443" s="154">
        <v>45889</v>
      </c>
      <c r="BL443" s="4093">
        <v>4163287</v>
      </c>
      <c r="BM443" s="154">
        <v>45889</v>
      </c>
      <c r="BN443" s="4093">
        <v>4163288</v>
      </c>
      <c r="BO443" s="155" t="str">
        <f t="shared" si="829"/>
        <v>-</v>
      </c>
      <c r="BP443" s="367"/>
      <c r="BQ443" s="154" t="str">
        <f t="shared" si="833"/>
        <v>-</v>
      </c>
      <c r="BR443" s="369"/>
      <c r="BS443" s="154" t="str">
        <f t="shared" si="850"/>
        <v>-</v>
      </c>
      <c r="BT443" s="369"/>
      <c r="BU443" s="154" t="str">
        <f t="shared" si="851"/>
        <v>-</v>
      </c>
      <c r="BV443" s="369"/>
      <c r="BW443" s="154" t="str">
        <f t="shared" si="852"/>
        <v>-</v>
      </c>
      <c r="BX443" s="367"/>
      <c r="BY443" s="154" t="str">
        <f t="shared" si="853"/>
        <v>-</v>
      </c>
      <c r="BZ443" s="369"/>
      <c r="CA443" s="154" t="str">
        <f t="shared" si="854"/>
        <v>-</v>
      </c>
      <c r="CB443" s="367"/>
      <c r="CC443" s="154" t="str">
        <f t="shared" si="855"/>
        <v>-</v>
      </c>
      <c r="CD443" s="367"/>
      <c r="CE443" s="2850" t="str">
        <f t="shared" si="795"/>
        <v>-</v>
      </c>
      <c r="CF443" s="2846"/>
      <c r="CG443" s="2855" t="str">
        <f t="shared" si="796"/>
        <v>-</v>
      </c>
      <c r="CH443" s="2851"/>
      <c r="CI443" s="2850" t="str">
        <f t="shared" si="807"/>
        <v>-</v>
      </c>
      <c r="CJ443" s="2846"/>
      <c r="CK443" s="2850" t="str">
        <f t="shared" si="808"/>
        <v>-</v>
      </c>
      <c r="CL443" s="2851"/>
      <c r="CM443" s="2850" t="str">
        <f t="shared" si="797"/>
        <v>-</v>
      </c>
      <c r="CN443" s="2851"/>
      <c r="CO443" s="2855" t="str">
        <f t="shared" si="809"/>
        <v>-</v>
      </c>
      <c r="CP443" s="2851"/>
      <c r="CQ443" s="2855" t="str">
        <f t="shared" si="810"/>
        <v>-</v>
      </c>
      <c r="CR443" s="2851"/>
      <c r="CS443" s="2850" t="str">
        <f t="shared" si="798"/>
        <v>-</v>
      </c>
      <c r="CT443" s="2851"/>
      <c r="CU443" s="2855"/>
      <c r="CV443" s="2851"/>
      <c r="CW443" s="2850" t="str">
        <f t="shared" si="799"/>
        <v>-</v>
      </c>
      <c r="CX443" s="2851"/>
      <c r="CY443" s="2855" t="str">
        <f t="shared" si="811"/>
        <v>-</v>
      </c>
      <c r="CZ443" s="2851"/>
      <c r="DA443" s="154" t="str">
        <f t="shared" si="800"/>
        <v>-</v>
      </c>
      <c r="DB443" s="369"/>
      <c r="DC443" s="155" t="str">
        <f t="shared" si="812"/>
        <v>-</v>
      </c>
      <c r="DD443" s="367"/>
      <c r="DE443" s="374">
        <f t="shared" si="834"/>
        <v>0</v>
      </c>
      <c r="DF443" s="373"/>
      <c r="DG443" s="818">
        <f t="shared" si="844"/>
        <v>0</v>
      </c>
      <c r="DH443" s="372"/>
      <c r="DI443" s="267">
        <f t="shared" si="835"/>
        <v>0</v>
      </c>
      <c r="DJ443" s="373"/>
      <c r="DK443" s="374">
        <f t="shared" ref="DK443:DK448" si="857">IF(AU443=2,1,0)</f>
        <v>0</v>
      </c>
      <c r="DL443" s="373"/>
      <c r="DM443" s="375">
        <f t="shared" si="856"/>
        <v>0</v>
      </c>
      <c r="DN443" s="373"/>
      <c r="DO443" s="155">
        <f t="shared" si="813"/>
        <v>0</v>
      </c>
      <c r="DP443" s="372"/>
      <c r="DQ443" s="155">
        <f t="shared" si="814"/>
        <v>0</v>
      </c>
      <c r="DR443" s="373"/>
      <c r="DS443" s="155">
        <f t="shared" si="815"/>
        <v>0</v>
      </c>
      <c r="DT443" s="372"/>
      <c r="DU443" s="155">
        <f t="shared" si="816"/>
        <v>0</v>
      </c>
      <c r="DV443" s="373"/>
      <c r="DW443" s="5640">
        <v>45993</v>
      </c>
      <c r="DX443" s="5641">
        <v>4163306</v>
      </c>
      <c r="DY443" s="154">
        <f t="shared" si="848"/>
        <v>0</v>
      </c>
      <c r="DZ443" s="373"/>
      <c r="EA443" s="154">
        <v>45958</v>
      </c>
      <c r="EB443" s="4682">
        <v>4263050</v>
      </c>
      <c r="EC443" s="269">
        <v>45965</v>
      </c>
      <c r="ED443" s="4964">
        <v>4263052</v>
      </c>
      <c r="EE443" s="822">
        <v>45946</v>
      </c>
      <c r="EF443" s="4930">
        <v>4063460</v>
      </c>
      <c r="EG443" s="273"/>
      <c r="EH443" s="274"/>
      <c r="EI443" s="275"/>
      <c r="EJ443" s="276"/>
      <c r="EK443" s="275"/>
      <c r="EL443" s="277"/>
      <c r="EM443" s="278" t="str">
        <f t="shared" si="803"/>
        <v xml:space="preserve"> </v>
      </c>
      <c r="EN443" s="372"/>
      <c r="EO443" s="155">
        <f t="shared" si="817"/>
        <v>0</v>
      </c>
      <c r="EP443" s="373"/>
      <c r="ER443" s="194"/>
      <c r="ET443" s="154" t="str">
        <f t="shared" si="845"/>
        <v>-</v>
      </c>
      <c r="EU443" s="373"/>
      <c r="EV443" s="154" t="str">
        <f t="shared" si="846"/>
        <v>-</v>
      </c>
      <c r="EW443" s="373"/>
      <c r="EX443" s="154"/>
      <c r="EY443" s="367"/>
      <c r="EZ443" s="154"/>
      <c r="FA443" s="367"/>
      <c r="FB443" s="154"/>
      <c r="FC443" s="367"/>
      <c r="FD443" s="154"/>
      <c r="FE443" s="367"/>
      <c r="FF443" s="155"/>
      <c r="FG443" s="367"/>
      <c r="FH443" s="154"/>
      <c r="FI443" s="367"/>
      <c r="FJ443" s="154" t="str">
        <f t="shared" si="847"/>
        <v>-</v>
      </c>
      <c r="FK443" s="373"/>
      <c r="FL443" s="155" t="str">
        <f t="shared" si="792"/>
        <v>-</v>
      </c>
      <c r="FM443" s="279"/>
      <c r="FN443" s="1184"/>
      <c r="FO443" s="280"/>
      <c r="FP443" s="281"/>
      <c r="FQ443" s="282"/>
      <c r="FS443" s="281"/>
      <c r="FT443" s="282"/>
    </row>
    <row r="444" spans="1:176" ht="18.600000000000001" customHeight="1">
      <c r="A444" s="228">
        <f t="shared" ref="A444:A480" si="858">ROW()-10</f>
        <v>434</v>
      </c>
      <c r="B444" s="343" t="str">
        <f t="shared" si="804"/>
        <v>4IE</v>
      </c>
      <c r="C444" s="5290">
        <v>46023</v>
      </c>
      <c r="D444" s="5644" t="s">
        <v>1024</v>
      </c>
      <c r="E444" s="5645">
        <v>89610166</v>
      </c>
      <c r="F444" s="5646" t="s">
        <v>1550</v>
      </c>
      <c r="G444" s="5647"/>
      <c r="H444" s="3281" t="s">
        <v>630</v>
      </c>
      <c r="I444" s="4459" t="s">
        <v>1390</v>
      </c>
      <c r="J444" s="4459" t="s">
        <v>1439</v>
      </c>
      <c r="K444" s="5107" t="s">
        <v>11</v>
      </c>
      <c r="L444" s="7969"/>
      <c r="M444" s="6478">
        <v>45995</v>
      </c>
      <c r="N444" s="5637"/>
      <c r="O444" s="5636">
        <v>45996</v>
      </c>
      <c r="P444" s="5637">
        <v>45999</v>
      </c>
      <c r="Q444" s="5636">
        <v>45997</v>
      </c>
      <c r="R444" s="5637">
        <v>45999</v>
      </c>
      <c r="S444" s="5636">
        <v>45997</v>
      </c>
      <c r="T444" s="5637">
        <v>45997</v>
      </c>
      <c r="U444" s="5638">
        <v>46000</v>
      </c>
      <c r="V444" s="5637">
        <v>46000</v>
      </c>
      <c r="W444" s="5639">
        <v>46002</v>
      </c>
      <c r="X444" s="357">
        <v>46001</v>
      </c>
      <c r="Y444" s="5648">
        <v>46009</v>
      </c>
      <c r="Z444" s="5648">
        <v>46009</v>
      </c>
      <c r="AA444" s="5649"/>
      <c r="AB444" s="5648"/>
      <c r="AC444" s="251"/>
      <c r="AD444" s="5650"/>
      <c r="AE444" s="5651">
        <v>25</v>
      </c>
      <c r="AF444" s="363" t="str">
        <f t="shared" si="805"/>
        <v>4IE</v>
      </c>
      <c r="AG444" s="5652"/>
      <c r="AH444" s="5652"/>
      <c r="AI444" s="5652"/>
      <c r="AJ444" s="5652"/>
      <c r="AK444" s="5652"/>
      <c r="AL444" s="5652"/>
      <c r="AM444" s="5652"/>
      <c r="AN444" s="5652"/>
      <c r="AO444" s="5652"/>
      <c r="AP444" s="5653"/>
      <c r="AQ444" s="5652"/>
      <c r="AR444" s="5652"/>
      <c r="AS444" s="5652"/>
      <c r="AT444" s="5652"/>
      <c r="AU444" s="2843">
        <f t="shared" si="806"/>
        <v>0</v>
      </c>
      <c r="AV444" s="4008">
        <f t="shared" si="821"/>
        <v>0</v>
      </c>
      <c r="AW444" s="4597" t="str">
        <f>IF($AE444=0,"　",VLOOKUP($AE444,ﾚｰｻﾞOP,5,0))</f>
        <v>-</v>
      </c>
      <c r="AX444" s="4598"/>
      <c r="AY444" s="4602" t="str">
        <f>IF($AE444=0,"　",VLOOKUP($AE444,ﾚｰｻﾞOP,6,0))</f>
        <v>-</v>
      </c>
      <c r="AZ444" s="4600"/>
      <c r="BA444" s="4602" t="str">
        <f>IF($AE444=0,"　",VLOOKUP($AE444,ﾚｰｻﾞOP,7,0))</f>
        <v>-</v>
      </c>
      <c r="BB444" s="4600"/>
      <c r="BC444" s="4597" t="str">
        <f>IF($AE444=0,"　",VLOOKUP($AE444,ﾚｰｻﾞOP,8,0))</f>
        <v>-</v>
      </c>
      <c r="BD444" s="4598"/>
      <c r="BE444" s="4599" t="str">
        <f>IF($AE444=0,"　",VLOOKUP($AE444,ﾚｰｻﾞOP,9,0))</f>
        <v>-</v>
      </c>
      <c r="BF444" s="4600"/>
      <c r="BG444" s="4597" t="str">
        <f>IF($AE444=0,"　",VLOOKUP($AE444,ﾚｰｻﾞOP,10,0))</f>
        <v>-</v>
      </c>
      <c r="BH444" s="4600"/>
      <c r="BI444" s="4602" t="str">
        <f>IF($AE444=0,"　",VLOOKUP($AE444,ﾚｰｻﾞOP,11,0))</f>
        <v>-</v>
      </c>
      <c r="BJ444" s="4600"/>
      <c r="BK444" s="4075" t="str">
        <f t="shared" ref="BK444:BK449" si="859">IF($AE444=0,"　",VLOOKUP($AE444,ﾚｰｻﾞOP,57,0))</f>
        <v>-</v>
      </c>
      <c r="BL444" s="4093"/>
      <c r="BM444" s="4075" t="str">
        <f t="shared" ref="BM444:BM449" si="860">IF($AE444=0,"　",VLOOKUP($AE444,ﾚｰｻﾞOP,58,0))</f>
        <v>-</v>
      </c>
      <c r="BN444" s="4093"/>
      <c r="BO444" s="4094" t="str">
        <f t="shared" si="829"/>
        <v>-</v>
      </c>
      <c r="BP444" s="4093"/>
      <c r="BQ444" s="4602" t="str">
        <f t="shared" si="833"/>
        <v>-</v>
      </c>
      <c r="BR444" s="4598"/>
      <c r="BS444" s="4602" t="str">
        <f t="shared" si="850"/>
        <v>-</v>
      </c>
      <c r="BT444" s="4598"/>
      <c r="BU444" s="4602" t="str">
        <f t="shared" si="851"/>
        <v>-</v>
      </c>
      <c r="BV444" s="4598"/>
      <c r="BW444" s="4602" t="str">
        <f t="shared" si="852"/>
        <v>-</v>
      </c>
      <c r="BX444" s="4600"/>
      <c r="BY444" s="4602" t="str">
        <f t="shared" si="853"/>
        <v>-</v>
      </c>
      <c r="BZ444" s="4598"/>
      <c r="CA444" s="4602" t="str">
        <f t="shared" si="854"/>
        <v>-</v>
      </c>
      <c r="CB444" s="4600"/>
      <c r="CC444" s="4602" t="str">
        <f t="shared" si="855"/>
        <v>-</v>
      </c>
      <c r="CD444" s="4600"/>
      <c r="CE444" s="2850" t="str">
        <f t="shared" si="795"/>
        <v>-</v>
      </c>
      <c r="CF444" s="2846"/>
      <c r="CG444" s="2855" t="str">
        <f t="shared" si="796"/>
        <v>-</v>
      </c>
      <c r="CH444" s="2851"/>
      <c r="CI444" s="2850" t="str">
        <f t="shared" si="807"/>
        <v>-</v>
      </c>
      <c r="CJ444" s="2846"/>
      <c r="CK444" s="2850" t="str">
        <f t="shared" si="808"/>
        <v>-</v>
      </c>
      <c r="CL444" s="2851"/>
      <c r="CM444" s="2850" t="str">
        <f t="shared" si="797"/>
        <v>-</v>
      </c>
      <c r="CN444" s="2851"/>
      <c r="CO444" s="2855" t="str">
        <f t="shared" si="809"/>
        <v>-</v>
      </c>
      <c r="CP444" s="2851"/>
      <c r="CQ444" s="2855" t="str">
        <f t="shared" si="810"/>
        <v>-</v>
      </c>
      <c r="CR444" s="2851"/>
      <c r="CS444" s="2850" t="str">
        <f t="shared" si="798"/>
        <v>-</v>
      </c>
      <c r="CT444" s="2851"/>
      <c r="CU444" s="2855"/>
      <c r="CV444" s="2851"/>
      <c r="CW444" s="2850" t="str">
        <f t="shared" si="799"/>
        <v>-</v>
      </c>
      <c r="CX444" s="2851"/>
      <c r="CY444" s="2855" t="str">
        <f t="shared" si="811"/>
        <v>-</v>
      </c>
      <c r="CZ444" s="2851"/>
      <c r="DA444" s="2850" t="str">
        <f t="shared" si="800"/>
        <v>-</v>
      </c>
      <c r="DB444" s="2846"/>
      <c r="DC444" s="2855" t="str">
        <f t="shared" si="812"/>
        <v>-</v>
      </c>
      <c r="DD444" s="2851"/>
      <c r="DE444" s="2856">
        <f t="shared" si="834"/>
        <v>0</v>
      </c>
      <c r="DF444" s="2857"/>
      <c r="DG444" s="818">
        <f t="shared" si="844"/>
        <v>0</v>
      </c>
      <c r="DH444" s="2858"/>
      <c r="DI444" s="2850">
        <f t="shared" si="835"/>
        <v>0</v>
      </c>
      <c r="DJ444" s="2857"/>
      <c r="DK444" s="2856">
        <f t="shared" si="857"/>
        <v>0</v>
      </c>
      <c r="DL444" s="2857"/>
      <c r="DM444" s="2856">
        <f t="shared" si="856"/>
        <v>0</v>
      </c>
      <c r="DN444" s="2857"/>
      <c r="DO444" s="2855">
        <f t="shared" si="813"/>
        <v>0</v>
      </c>
      <c r="DP444" s="2858"/>
      <c r="DQ444" s="2855">
        <f t="shared" si="814"/>
        <v>0</v>
      </c>
      <c r="DR444" s="2857"/>
      <c r="DS444" s="2855">
        <f t="shared" si="815"/>
        <v>0</v>
      </c>
      <c r="DT444" s="2858"/>
      <c r="DU444" s="2855">
        <f t="shared" si="816"/>
        <v>0</v>
      </c>
      <c r="DV444" s="2857"/>
      <c r="DW444" s="4891">
        <f>IF(AN444=1,1,0)</f>
        <v>0</v>
      </c>
      <c r="DX444" s="4892"/>
      <c r="DY444" s="4668">
        <f t="shared" si="848"/>
        <v>0</v>
      </c>
      <c r="DZ444" s="4682"/>
      <c r="EA444" s="4668">
        <f>IF(AP444=1,1,0)</f>
        <v>0</v>
      </c>
      <c r="EB444" s="4682"/>
      <c r="EC444" s="820">
        <f>IF(AQ444=1,1,0)</f>
        <v>0</v>
      </c>
      <c r="ED444" s="4964"/>
      <c r="EE444" s="822">
        <f>IF(AV444=0,0,1)</f>
        <v>0</v>
      </c>
      <c r="EF444" s="4930"/>
      <c r="EG444" s="273"/>
      <c r="EH444" s="274"/>
      <c r="EI444" s="275"/>
      <c r="EJ444" s="276"/>
      <c r="EK444" s="275"/>
      <c r="EL444" s="277"/>
      <c r="EM444" s="829" t="str">
        <f t="shared" si="803"/>
        <v xml:space="preserve"> </v>
      </c>
      <c r="EN444" s="4892"/>
      <c r="EO444" s="4893">
        <f t="shared" si="817"/>
        <v>0</v>
      </c>
      <c r="EP444" s="4682"/>
      <c r="ER444" s="5654"/>
      <c r="ET444" s="2850">
        <v>45966</v>
      </c>
      <c r="EU444" s="2857">
        <v>4163347</v>
      </c>
      <c r="EV444" s="2850">
        <v>45966</v>
      </c>
      <c r="EW444" s="2857">
        <v>4163348</v>
      </c>
      <c r="EX444" s="2850"/>
      <c r="EY444" s="2851"/>
      <c r="EZ444" s="2850"/>
      <c r="FA444" s="2851"/>
      <c r="FB444" s="2850">
        <v>45889</v>
      </c>
      <c r="FC444" s="4385">
        <v>4163311</v>
      </c>
      <c r="FD444" s="2850"/>
      <c r="FE444" s="2851"/>
      <c r="FF444" s="2855"/>
      <c r="FG444" s="2851"/>
      <c r="FH444" s="2850"/>
      <c r="FI444" s="2851"/>
      <c r="FJ444" s="154">
        <v>45966</v>
      </c>
      <c r="FK444" s="2857">
        <v>4163349</v>
      </c>
      <c r="FL444" s="155">
        <f t="shared" si="792"/>
        <v>1</v>
      </c>
      <c r="FM444" s="2846"/>
      <c r="FN444" s="2850"/>
      <c r="FO444" s="2851"/>
      <c r="FP444" s="2850"/>
      <c r="FQ444" s="2851"/>
      <c r="FS444" s="5655"/>
      <c r="FT444" s="5656"/>
    </row>
    <row r="445" spans="1:176" ht="18.600000000000001" customHeight="1">
      <c r="A445" s="228">
        <f t="shared" si="858"/>
        <v>435</v>
      </c>
      <c r="B445" s="343" t="str">
        <f t="shared" si="804"/>
        <v>4IE</v>
      </c>
      <c r="C445" s="5290">
        <v>46023</v>
      </c>
      <c r="D445" s="5657" t="s">
        <v>1412</v>
      </c>
      <c r="E445" s="5658">
        <v>72515109</v>
      </c>
      <c r="F445" s="1564" t="s">
        <v>1451</v>
      </c>
      <c r="G445" s="1263"/>
      <c r="H445" s="3281" t="s">
        <v>1386</v>
      </c>
      <c r="I445" s="4459" t="s">
        <v>1387</v>
      </c>
      <c r="J445" s="5462" t="s">
        <v>1507</v>
      </c>
      <c r="K445" s="5107" t="s">
        <v>11</v>
      </c>
      <c r="L445" s="600"/>
      <c r="M445" s="6478">
        <v>45995</v>
      </c>
      <c r="N445" s="5637">
        <v>45996</v>
      </c>
      <c r="O445" s="5636">
        <v>45996</v>
      </c>
      <c r="P445" s="5637">
        <v>45999</v>
      </c>
      <c r="Q445" s="5636">
        <v>45997</v>
      </c>
      <c r="R445" s="5637">
        <v>46000</v>
      </c>
      <c r="S445" s="5636">
        <v>45997</v>
      </c>
      <c r="T445" s="5637">
        <v>45997</v>
      </c>
      <c r="U445" s="5638">
        <v>46000</v>
      </c>
      <c r="V445" s="5637">
        <v>46001</v>
      </c>
      <c r="W445" s="5639">
        <v>46002</v>
      </c>
      <c r="X445" s="357">
        <v>46007</v>
      </c>
      <c r="Y445" s="359">
        <v>46010</v>
      </c>
      <c r="Z445" s="359">
        <v>46010</v>
      </c>
      <c r="AA445" s="601"/>
      <c r="AB445" s="359"/>
      <c r="AC445" s="251" t="s">
        <v>1085</v>
      </c>
      <c r="AD445" s="361"/>
      <c r="AE445" s="362">
        <v>2</v>
      </c>
      <c r="AF445" s="363" t="str">
        <f t="shared" si="805"/>
        <v>4IE</v>
      </c>
      <c r="AG445" s="364"/>
      <c r="AH445" s="364">
        <v>1</v>
      </c>
      <c r="AI445" s="364"/>
      <c r="AJ445" s="364"/>
      <c r="AK445" s="364"/>
      <c r="AL445" s="364"/>
      <c r="AM445" s="364"/>
      <c r="AN445" s="364">
        <v>1</v>
      </c>
      <c r="AO445" s="364"/>
      <c r="AP445" s="363">
        <v>1</v>
      </c>
      <c r="AQ445" s="255">
        <v>1</v>
      </c>
      <c r="AR445" s="255">
        <v>1</v>
      </c>
      <c r="AS445" s="255"/>
      <c r="AT445" s="255"/>
      <c r="AU445" s="2843">
        <f t="shared" si="806"/>
        <v>0</v>
      </c>
      <c r="AV445" s="4008">
        <f t="shared" si="821"/>
        <v>1</v>
      </c>
      <c r="AW445" s="4597">
        <v>45973</v>
      </c>
      <c r="AX445" s="4598">
        <v>4163354</v>
      </c>
      <c r="AY445" s="4602">
        <v>45973</v>
      </c>
      <c r="AZ445" s="4600">
        <v>4163355</v>
      </c>
      <c r="BA445" s="4602">
        <v>45973</v>
      </c>
      <c r="BB445" s="4600">
        <v>4163356</v>
      </c>
      <c r="BC445" s="4597">
        <v>45973</v>
      </c>
      <c r="BD445" s="4598">
        <v>4163357</v>
      </c>
      <c r="BE445" s="4599">
        <v>45987</v>
      </c>
      <c r="BF445" s="4600">
        <v>4163358</v>
      </c>
      <c r="BG445" s="4597">
        <v>45973</v>
      </c>
      <c r="BH445" s="4600">
        <v>4163359</v>
      </c>
      <c r="BI445" s="4602">
        <v>45973</v>
      </c>
      <c r="BJ445" s="4600">
        <v>4163353</v>
      </c>
      <c r="BK445" s="4075" t="str">
        <f t="shared" si="859"/>
        <v>-</v>
      </c>
      <c r="BL445" s="4093"/>
      <c r="BM445" s="4075" t="str">
        <f t="shared" si="860"/>
        <v>-</v>
      </c>
      <c r="BN445" s="4093"/>
      <c r="BO445" s="4094" t="str">
        <f t="shared" si="829"/>
        <v>-</v>
      </c>
      <c r="BP445" s="4093"/>
      <c r="BQ445" s="154" t="str">
        <f t="shared" si="833"/>
        <v>-</v>
      </c>
      <c r="BR445" s="369"/>
      <c r="BS445" s="4602" t="str">
        <f t="shared" si="850"/>
        <v>-</v>
      </c>
      <c r="BT445" s="2968"/>
      <c r="BU445" s="4602" t="str">
        <f t="shared" si="851"/>
        <v>-</v>
      </c>
      <c r="BV445" s="2968"/>
      <c r="BW445" s="4602" t="str">
        <f t="shared" si="852"/>
        <v>-</v>
      </c>
      <c r="BX445" s="2966"/>
      <c r="BY445" s="4602" t="str">
        <f t="shared" si="853"/>
        <v>-</v>
      </c>
      <c r="BZ445" s="2968"/>
      <c r="CA445" s="4602" t="str">
        <f t="shared" si="854"/>
        <v>-</v>
      </c>
      <c r="CB445" s="2966"/>
      <c r="CC445" s="4602" t="str">
        <f t="shared" si="855"/>
        <v>-</v>
      </c>
      <c r="CD445" s="2966"/>
      <c r="CE445" s="2850" t="str">
        <f t="shared" si="795"/>
        <v>-</v>
      </c>
      <c r="CF445" s="2846"/>
      <c r="CG445" s="2855" t="str">
        <f t="shared" si="796"/>
        <v>-</v>
      </c>
      <c r="CH445" s="2851"/>
      <c r="CI445" s="2850" t="str">
        <f t="shared" si="807"/>
        <v>-</v>
      </c>
      <c r="CJ445" s="2846"/>
      <c r="CK445" s="2850" t="str">
        <f t="shared" si="808"/>
        <v>-</v>
      </c>
      <c r="CL445" s="2851"/>
      <c r="CM445" s="2850" t="str">
        <f t="shared" si="797"/>
        <v>-</v>
      </c>
      <c r="CN445" s="2851"/>
      <c r="CO445" s="2855" t="str">
        <f t="shared" si="809"/>
        <v>-</v>
      </c>
      <c r="CP445" s="2851"/>
      <c r="CQ445" s="2855" t="str">
        <f t="shared" si="810"/>
        <v>-</v>
      </c>
      <c r="CR445" s="2851"/>
      <c r="CS445" s="2850" t="str">
        <f t="shared" si="798"/>
        <v>-</v>
      </c>
      <c r="CT445" s="2851"/>
      <c r="CU445" s="2855"/>
      <c r="CV445" s="2851"/>
      <c r="CW445" s="2850" t="str">
        <f t="shared" si="799"/>
        <v>-</v>
      </c>
      <c r="CX445" s="2851"/>
      <c r="CY445" s="2855" t="str">
        <f t="shared" si="811"/>
        <v>-</v>
      </c>
      <c r="CZ445" s="2851"/>
      <c r="DA445" s="2850" t="str">
        <f t="shared" si="800"/>
        <v>-</v>
      </c>
      <c r="DB445" s="2846"/>
      <c r="DC445" s="2855" t="str">
        <f t="shared" si="812"/>
        <v>-</v>
      </c>
      <c r="DD445" s="2851"/>
      <c r="DE445" s="2856">
        <f t="shared" si="834"/>
        <v>0</v>
      </c>
      <c r="DF445" s="2857"/>
      <c r="DG445" s="818">
        <v>45962</v>
      </c>
      <c r="DH445" s="2858">
        <v>4263071</v>
      </c>
      <c r="DI445" s="2850">
        <f t="shared" si="835"/>
        <v>0</v>
      </c>
      <c r="DJ445" s="2857"/>
      <c r="DK445" s="2856">
        <f t="shared" si="857"/>
        <v>0</v>
      </c>
      <c r="DL445" s="2857"/>
      <c r="DM445" s="2856">
        <f t="shared" si="856"/>
        <v>0</v>
      </c>
      <c r="DN445" s="2857"/>
      <c r="DO445" s="2855">
        <f t="shared" si="813"/>
        <v>0</v>
      </c>
      <c r="DP445" s="2858"/>
      <c r="DQ445" s="2855">
        <f t="shared" si="814"/>
        <v>0</v>
      </c>
      <c r="DR445" s="2857"/>
      <c r="DS445" s="2855">
        <f t="shared" si="815"/>
        <v>0</v>
      </c>
      <c r="DT445" s="2858"/>
      <c r="DU445" s="2855">
        <f t="shared" si="816"/>
        <v>0</v>
      </c>
      <c r="DV445" s="2857"/>
      <c r="DW445" s="5640">
        <v>45993</v>
      </c>
      <c r="DX445" s="5659">
        <v>4163306</v>
      </c>
      <c r="DY445" s="4668">
        <f t="shared" si="848"/>
        <v>0</v>
      </c>
      <c r="DZ445" s="4682"/>
      <c r="EA445" s="4668">
        <v>45958</v>
      </c>
      <c r="EB445" s="4682">
        <v>4263050</v>
      </c>
      <c r="EC445" s="820">
        <v>45965</v>
      </c>
      <c r="ED445" s="4964">
        <v>4263052</v>
      </c>
      <c r="EE445" s="822">
        <v>45946</v>
      </c>
      <c r="EF445" s="4930">
        <v>4063460</v>
      </c>
      <c r="EG445" s="273"/>
      <c r="EH445" s="274"/>
      <c r="EI445" s="275"/>
      <c r="EJ445" s="276"/>
      <c r="EK445" s="275"/>
      <c r="EL445" s="277"/>
      <c r="EM445" s="829" t="str">
        <f t="shared" si="803"/>
        <v xml:space="preserve"> </v>
      </c>
      <c r="EN445" s="4892"/>
      <c r="EO445" s="4893">
        <f t="shared" si="817"/>
        <v>0</v>
      </c>
      <c r="EP445" s="4682"/>
      <c r="ER445" s="194"/>
      <c r="ET445" s="2850" t="str">
        <f>IF($AE445=0,"　",VLOOKUP($AE445,ﾚｰｻﾞOP,60,0))</f>
        <v>-</v>
      </c>
      <c r="EU445" s="2857"/>
      <c r="EV445" s="2850" t="str">
        <f>IF($AE445=0,"　",VLOOKUP($AE445,ﾚｰｻﾞOP,60,0))</f>
        <v>-</v>
      </c>
      <c r="EW445" s="2857"/>
      <c r="EX445" s="2850"/>
      <c r="EY445" s="2851"/>
      <c r="EZ445" s="2850"/>
      <c r="FA445" s="2851"/>
      <c r="FB445" s="2850"/>
      <c r="FC445" s="2851"/>
      <c r="FD445" s="2850"/>
      <c r="FE445" s="2851"/>
      <c r="FF445" s="2855"/>
      <c r="FG445" s="2851"/>
      <c r="FH445" s="2850"/>
      <c r="FI445" s="2851"/>
      <c r="FJ445" s="154" t="str">
        <f>IF($AE445=0,"　",VLOOKUP($AE445,ﾚｰｻﾞOP,67,0))</f>
        <v>-</v>
      </c>
      <c r="FK445" s="2857"/>
      <c r="FL445" s="155" t="str">
        <f t="shared" si="792"/>
        <v>-</v>
      </c>
      <c r="FM445" s="2846"/>
      <c r="FN445" s="2850"/>
      <c r="FO445" s="2851"/>
      <c r="FP445" s="2850"/>
      <c r="FQ445" s="2851"/>
      <c r="FS445" s="281"/>
      <c r="FT445" s="282"/>
    </row>
    <row r="446" spans="1:176" ht="18.600000000000001" customHeight="1">
      <c r="A446" s="228">
        <f t="shared" si="858"/>
        <v>436</v>
      </c>
      <c r="B446" s="343" t="str">
        <f t="shared" si="804"/>
        <v>4IE</v>
      </c>
      <c r="C446" s="5290">
        <v>46023</v>
      </c>
      <c r="D446" s="5644" t="s">
        <v>1024</v>
      </c>
      <c r="E446" s="5660">
        <v>89610165</v>
      </c>
      <c r="F446" s="5661" t="s">
        <v>1538</v>
      </c>
      <c r="G446" s="5662"/>
      <c r="H446" s="3281" t="s">
        <v>630</v>
      </c>
      <c r="I446" s="4459" t="s">
        <v>64</v>
      </c>
      <c r="J446" s="5199" t="s">
        <v>20</v>
      </c>
      <c r="K446" s="5107" t="s">
        <v>11</v>
      </c>
      <c r="L446" s="7970"/>
      <c r="M446" s="6477">
        <v>45996</v>
      </c>
      <c r="N446" s="353"/>
      <c r="O446" s="354">
        <v>45997</v>
      </c>
      <c r="P446" s="353">
        <v>46001</v>
      </c>
      <c r="Q446" s="354">
        <v>45999</v>
      </c>
      <c r="R446" s="353">
        <v>46000</v>
      </c>
      <c r="S446" s="354">
        <v>45999</v>
      </c>
      <c r="T446" s="353">
        <v>45999</v>
      </c>
      <c r="U446" s="355">
        <v>46001</v>
      </c>
      <c r="V446" s="353">
        <v>46001</v>
      </c>
      <c r="W446" s="356">
        <v>46003</v>
      </c>
      <c r="X446" s="5663">
        <v>46002</v>
      </c>
      <c r="Y446" s="5664">
        <v>46010</v>
      </c>
      <c r="Z446" s="5664">
        <v>46010</v>
      </c>
      <c r="AA446" s="5665"/>
      <c r="AB446" s="5664"/>
      <c r="AC446" s="251"/>
      <c r="AD446" s="5666"/>
      <c r="AE446" s="4156">
        <v>25</v>
      </c>
      <c r="AF446" s="363" t="str">
        <f t="shared" si="805"/>
        <v>4IE</v>
      </c>
      <c r="AG446" s="5667"/>
      <c r="AH446" s="5667"/>
      <c r="AI446" s="5667"/>
      <c r="AJ446" s="5667"/>
      <c r="AK446" s="5667"/>
      <c r="AL446" s="5667"/>
      <c r="AM446" s="5667"/>
      <c r="AN446" s="5667"/>
      <c r="AO446" s="5667"/>
      <c r="AP446" s="5668"/>
      <c r="AQ446" s="5667"/>
      <c r="AR446" s="5667"/>
      <c r="AS446" s="5667"/>
      <c r="AT446" s="5667"/>
      <c r="AU446" s="2843">
        <f t="shared" si="806"/>
        <v>0</v>
      </c>
      <c r="AV446" s="4008">
        <f t="shared" si="821"/>
        <v>0</v>
      </c>
      <c r="AW446" s="4597" t="str">
        <f>IF($AE446=0,"　",VLOOKUP($AE446,ﾚｰｻﾞOP,5,0))</f>
        <v>-</v>
      </c>
      <c r="AX446" s="4598"/>
      <c r="AY446" s="4602" t="str">
        <f>IF($AE446=0,"　",VLOOKUP($AE446,ﾚｰｻﾞOP,6,0))</f>
        <v>-</v>
      </c>
      <c r="AZ446" s="369"/>
      <c r="BA446" s="4602" t="str">
        <f>IF($AE446=0,"　",VLOOKUP($AE446,ﾚｰｻﾞOP,7,0))</f>
        <v>-</v>
      </c>
      <c r="BB446" s="4600"/>
      <c r="BC446" s="4597" t="str">
        <f>IF($AE446=0,"　",VLOOKUP($AE446,ﾚｰｻﾞOP,8,0))</f>
        <v>-</v>
      </c>
      <c r="BD446" s="4598"/>
      <c r="BE446" s="4599" t="str">
        <f>IF($AE446=0,"　",VLOOKUP($AE446,ﾚｰｻﾞOP,9,0))</f>
        <v>-</v>
      </c>
      <c r="BF446" s="4600"/>
      <c r="BG446" s="4597" t="str">
        <f>IF($AE446=0,"　",VLOOKUP($AE446,ﾚｰｻﾞOP,10,0))</f>
        <v>-</v>
      </c>
      <c r="BH446" s="4600"/>
      <c r="BI446" s="4602" t="str">
        <f>IF($AE446=0,"　",VLOOKUP($AE446,ﾚｰｻﾞOP,11,0))</f>
        <v>-</v>
      </c>
      <c r="BJ446" s="4600"/>
      <c r="BK446" s="4075" t="str">
        <f t="shared" si="859"/>
        <v>-</v>
      </c>
      <c r="BL446" s="4093"/>
      <c r="BM446" s="4075" t="str">
        <f t="shared" si="860"/>
        <v>-</v>
      </c>
      <c r="BN446" s="4093"/>
      <c r="BO446" s="4094" t="str">
        <f t="shared" si="829"/>
        <v>-</v>
      </c>
      <c r="BP446" s="4093"/>
      <c r="BQ446" s="4602" t="str">
        <f t="shared" si="833"/>
        <v>-</v>
      </c>
      <c r="BR446" s="4598"/>
      <c r="BS446" s="4602" t="str">
        <f t="shared" si="850"/>
        <v>-</v>
      </c>
      <c r="BT446" s="4598"/>
      <c r="BU446" s="4602" t="str">
        <f t="shared" si="851"/>
        <v>-</v>
      </c>
      <c r="BV446" s="4598"/>
      <c r="BW446" s="4602" t="str">
        <f t="shared" si="852"/>
        <v>-</v>
      </c>
      <c r="BX446" s="4600"/>
      <c r="BY446" s="4602" t="str">
        <f t="shared" si="853"/>
        <v>-</v>
      </c>
      <c r="BZ446" s="4598"/>
      <c r="CA446" s="4602" t="str">
        <f t="shared" si="854"/>
        <v>-</v>
      </c>
      <c r="CB446" s="4600"/>
      <c r="CC446" s="4602" t="str">
        <f t="shared" si="855"/>
        <v>-</v>
      </c>
      <c r="CD446" s="4600"/>
      <c r="CE446" s="2850" t="str">
        <f t="shared" si="795"/>
        <v>-</v>
      </c>
      <c r="CF446" s="2846"/>
      <c r="CG446" s="2855" t="str">
        <f t="shared" si="796"/>
        <v>-</v>
      </c>
      <c r="CH446" s="2851"/>
      <c r="CI446" s="2850" t="str">
        <f t="shared" si="807"/>
        <v>-</v>
      </c>
      <c r="CJ446" s="2846"/>
      <c r="CK446" s="2850" t="str">
        <f t="shared" si="808"/>
        <v>-</v>
      </c>
      <c r="CL446" s="2851"/>
      <c r="CM446" s="2850" t="str">
        <f t="shared" si="797"/>
        <v>-</v>
      </c>
      <c r="CN446" s="2851"/>
      <c r="CO446" s="2855" t="str">
        <f t="shared" si="809"/>
        <v>-</v>
      </c>
      <c r="CP446" s="2851"/>
      <c r="CQ446" s="2855" t="str">
        <f t="shared" si="810"/>
        <v>-</v>
      </c>
      <c r="CR446" s="2851"/>
      <c r="CS446" s="2850" t="str">
        <f t="shared" si="798"/>
        <v>-</v>
      </c>
      <c r="CT446" s="2851"/>
      <c r="CU446" s="2855"/>
      <c r="CV446" s="2851"/>
      <c r="CW446" s="2850" t="str">
        <f t="shared" si="799"/>
        <v>-</v>
      </c>
      <c r="CX446" s="2851"/>
      <c r="CY446" s="2855" t="str">
        <f t="shared" si="811"/>
        <v>-</v>
      </c>
      <c r="CZ446" s="2851"/>
      <c r="DA446" s="2850" t="str">
        <f t="shared" si="800"/>
        <v>-</v>
      </c>
      <c r="DB446" s="2846"/>
      <c r="DC446" s="2855" t="str">
        <f t="shared" si="812"/>
        <v>-</v>
      </c>
      <c r="DD446" s="2851"/>
      <c r="DE446" s="2856">
        <f t="shared" si="834"/>
        <v>0</v>
      </c>
      <c r="DF446" s="2857"/>
      <c r="DG446" s="818">
        <f t="shared" si="844"/>
        <v>0</v>
      </c>
      <c r="DH446" s="2858"/>
      <c r="DI446" s="2850">
        <f t="shared" si="835"/>
        <v>0</v>
      </c>
      <c r="DJ446" s="2857"/>
      <c r="DK446" s="2856">
        <f t="shared" si="857"/>
        <v>0</v>
      </c>
      <c r="DL446" s="2857"/>
      <c r="DM446" s="2856">
        <f t="shared" si="856"/>
        <v>0</v>
      </c>
      <c r="DN446" s="2857"/>
      <c r="DO446" s="2855">
        <f t="shared" si="813"/>
        <v>0</v>
      </c>
      <c r="DP446" s="2858"/>
      <c r="DQ446" s="2855">
        <f t="shared" si="814"/>
        <v>0</v>
      </c>
      <c r="DR446" s="2857"/>
      <c r="DS446" s="2855">
        <f t="shared" si="815"/>
        <v>0</v>
      </c>
      <c r="DT446" s="2858"/>
      <c r="DU446" s="2855">
        <f t="shared" si="816"/>
        <v>0</v>
      </c>
      <c r="DV446" s="2857"/>
      <c r="DW446" s="5640">
        <f>IF(AN446=1,1,0)</f>
        <v>0</v>
      </c>
      <c r="DX446" s="5659"/>
      <c r="DY446" s="4668">
        <f t="shared" si="848"/>
        <v>0</v>
      </c>
      <c r="DZ446" s="4682"/>
      <c r="EA446" s="4668">
        <f>IF(AP446=1,1,0)</f>
        <v>0</v>
      </c>
      <c r="EB446" s="4682"/>
      <c r="EC446" s="820">
        <f>IF(AQ446=1,1,0)</f>
        <v>0</v>
      </c>
      <c r="ED446" s="4964"/>
      <c r="EE446" s="822">
        <f>IF(AV446=0,0,1)</f>
        <v>0</v>
      </c>
      <c r="EF446" s="4930"/>
      <c r="EG446" s="273"/>
      <c r="EH446" s="274"/>
      <c r="EI446" s="275"/>
      <c r="EJ446" s="276"/>
      <c r="EK446" s="275"/>
      <c r="EL446" s="277"/>
      <c r="EM446" s="829" t="str">
        <f t="shared" si="803"/>
        <v xml:space="preserve"> </v>
      </c>
      <c r="EN446" s="4892"/>
      <c r="EO446" s="4893">
        <f t="shared" si="817"/>
        <v>0</v>
      </c>
      <c r="EP446" s="4682"/>
      <c r="ER446" s="5669"/>
      <c r="ET446" s="2850">
        <v>45966</v>
      </c>
      <c r="EU446" s="2857">
        <v>4163347</v>
      </c>
      <c r="EV446" s="2850">
        <v>45966</v>
      </c>
      <c r="EW446" s="2857">
        <v>4163348</v>
      </c>
      <c r="EX446" s="2850"/>
      <c r="EY446" s="2851"/>
      <c r="EZ446" s="2850"/>
      <c r="FA446" s="2851"/>
      <c r="FB446" s="2850"/>
      <c r="FC446" s="2851"/>
      <c r="FD446" s="2850">
        <v>45916</v>
      </c>
      <c r="FE446" s="2851">
        <v>4163338</v>
      </c>
      <c r="FF446" s="2855"/>
      <c r="FG446" s="2851"/>
      <c r="FH446" s="2850">
        <v>45889</v>
      </c>
      <c r="FI446" s="2851">
        <v>4163313</v>
      </c>
      <c r="FJ446" s="154">
        <v>45966</v>
      </c>
      <c r="FK446" s="2857">
        <v>4163349</v>
      </c>
      <c r="FL446" s="155">
        <f t="shared" si="792"/>
        <v>1</v>
      </c>
      <c r="FM446" s="2846"/>
      <c r="FN446" s="2850"/>
      <c r="FO446" s="2851"/>
      <c r="FP446" s="2850"/>
      <c r="FQ446" s="2851"/>
      <c r="FS446" s="5670"/>
      <c r="FT446" s="5671"/>
    </row>
    <row r="447" spans="1:176" ht="18.600000000000001" customHeight="1">
      <c r="A447" s="228">
        <f t="shared" si="858"/>
        <v>437</v>
      </c>
      <c r="B447" s="343" t="str">
        <f t="shared" si="804"/>
        <v>4IE</v>
      </c>
      <c r="C447" s="5290">
        <v>46023</v>
      </c>
      <c r="D447" s="5672" t="s">
        <v>1388</v>
      </c>
      <c r="E447" s="5673">
        <v>72515110</v>
      </c>
      <c r="F447" s="5674" t="s">
        <v>1452</v>
      </c>
      <c r="G447" s="5675"/>
      <c r="H447" s="3281" t="s">
        <v>1386</v>
      </c>
      <c r="I447" s="4459" t="s">
        <v>1387</v>
      </c>
      <c r="J447" s="4459" t="s">
        <v>1508</v>
      </c>
      <c r="K447" s="5107" t="s">
        <v>11</v>
      </c>
      <c r="L447" s="7971"/>
      <c r="M447" s="6477">
        <v>45996</v>
      </c>
      <c r="N447" s="353">
        <v>45997</v>
      </c>
      <c r="O447" s="354">
        <v>45997</v>
      </c>
      <c r="P447" s="353">
        <v>45999</v>
      </c>
      <c r="Q447" s="354">
        <v>45999</v>
      </c>
      <c r="R447" s="353">
        <v>46000</v>
      </c>
      <c r="S447" s="354">
        <v>45999</v>
      </c>
      <c r="T447" s="353">
        <v>46000</v>
      </c>
      <c r="U447" s="355">
        <v>46001</v>
      </c>
      <c r="V447" s="353">
        <v>46002</v>
      </c>
      <c r="W447" s="356">
        <v>46003</v>
      </c>
      <c r="X447" s="5663">
        <v>46008</v>
      </c>
      <c r="Y447" s="359">
        <v>46011</v>
      </c>
      <c r="Z447" s="359">
        <v>46011</v>
      </c>
      <c r="AA447" s="5676"/>
      <c r="AB447" s="5677"/>
      <c r="AC447" s="251" t="s">
        <v>1085</v>
      </c>
      <c r="AD447" s="5678"/>
      <c r="AE447" s="5679">
        <v>2</v>
      </c>
      <c r="AF447" s="363" t="str">
        <f t="shared" si="805"/>
        <v>4IE</v>
      </c>
      <c r="AG447" s="5680"/>
      <c r="AH447" s="5680">
        <v>1</v>
      </c>
      <c r="AI447" s="5680"/>
      <c r="AJ447" s="5680"/>
      <c r="AK447" s="5680"/>
      <c r="AL447" s="5680"/>
      <c r="AM447" s="5680"/>
      <c r="AN447" s="5680">
        <v>1</v>
      </c>
      <c r="AO447" s="5680"/>
      <c r="AP447" s="5681">
        <v>1</v>
      </c>
      <c r="AQ447" s="5680">
        <v>1</v>
      </c>
      <c r="AR447" s="5680">
        <v>1</v>
      </c>
      <c r="AS447" s="5680"/>
      <c r="AT447" s="5680"/>
      <c r="AU447" s="2843">
        <f t="shared" si="806"/>
        <v>0</v>
      </c>
      <c r="AV447" s="4008">
        <f t="shared" si="821"/>
        <v>1</v>
      </c>
      <c r="AW447" s="4597">
        <v>45973</v>
      </c>
      <c r="AX447" s="4598">
        <v>4163354</v>
      </c>
      <c r="AY447" s="4602">
        <v>45973</v>
      </c>
      <c r="AZ447" s="4600">
        <v>4163355</v>
      </c>
      <c r="BA447" s="4602">
        <v>45973</v>
      </c>
      <c r="BB447" s="4600">
        <v>4163356</v>
      </c>
      <c r="BC447" s="4597">
        <v>45973</v>
      </c>
      <c r="BD447" s="4598">
        <v>4163357</v>
      </c>
      <c r="BE447" s="4599">
        <v>45987</v>
      </c>
      <c r="BF447" s="4600">
        <v>4163358</v>
      </c>
      <c r="BG447" s="4597">
        <v>45973</v>
      </c>
      <c r="BH447" s="4600">
        <v>4163359</v>
      </c>
      <c r="BI447" s="4602">
        <v>45973</v>
      </c>
      <c r="BJ447" s="4600">
        <v>4163353</v>
      </c>
      <c r="BK447" s="4075" t="str">
        <f t="shared" si="859"/>
        <v>-</v>
      </c>
      <c r="BL447" s="4093"/>
      <c r="BM447" s="4075" t="str">
        <f t="shared" si="860"/>
        <v>-</v>
      </c>
      <c r="BN447" s="4093"/>
      <c r="BO447" s="4094" t="str">
        <f t="shared" si="829"/>
        <v>-</v>
      </c>
      <c r="BP447" s="4093"/>
      <c r="BQ447" s="4602" t="str">
        <f t="shared" si="833"/>
        <v>-</v>
      </c>
      <c r="BR447" s="4598"/>
      <c r="BS447" s="4602" t="str">
        <f t="shared" si="850"/>
        <v>-</v>
      </c>
      <c r="BT447" s="4598"/>
      <c r="BU447" s="4602" t="str">
        <f t="shared" si="851"/>
        <v>-</v>
      </c>
      <c r="BV447" s="4598"/>
      <c r="BW447" s="4602" t="str">
        <f t="shared" si="852"/>
        <v>-</v>
      </c>
      <c r="BX447" s="4600"/>
      <c r="BY447" s="4602" t="str">
        <f t="shared" si="853"/>
        <v>-</v>
      </c>
      <c r="BZ447" s="4598"/>
      <c r="CA447" s="4602" t="str">
        <f t="shared" si="854"/>
        <v>-</v>
      </c>
      <c r="CB447" s="4600"/>
      <c r="CC447" s="4602" t="str">
        <f t="shared" si="855"/>
        <v>-</v>
      </c>
      <c r="CD447" s="4600"/>
      <c r="CE447" s="2850" t="str">
        <f t="shared" si="795"/>
        <v>-</v>
      </c>
      <c r="CF447" s="2846"/>
      <c r="CG447" s="2855" t="str">
        <f t="shared" si="796"/>
        <v>-</v>
      </c>
      <c r="CH447" s="2851"/>
      <c r="CI447" s="2850" t="str">
        <f t="shared" si="807"/>
        <v>-</v>
      </c>
      <c r="CJ447" s="2846"/>
      <c r="CK447" s="2850" t="str">
        <f t="shared" si="808"/>
        <v>-</v>
      </c>
      <c r="CL447" s="2851"/>
      <c r="CM447" s="2850" t="str">
        <f t="shared" si="797"/>
        <v>-</v>
      </c>
      <c r="CN447" s="2851"/>
      <c r="CO447" s="2855" t="str">
        <f t="shared" si="809"/>
        <v>-</v>
      </c>
      <c r="CP447" s="2851"/>
      <c r="CQ447" s="2855" t="str">
        <f t="shared" si="810"/>
        <v>-</v>
      </c>
      <c r="CR447" s="2851"/>
      <c r="CS447" s="2850" t="str">
        <f t="shared" si="798"/>
        <v>-</v>
      </c>
      <c r="CT447" s="2851"/>
      <c r="CU447" s="2855"/>
      <c r="CV447" s="2851"/>
      <c r="CW447" s="2850" t="str">
        <f t="shared" si="799"/>
        <v>-</v>
      </c>
      <c r="CX447" s="2851"/>
      <c r="CY447" s="2855" t="str">
        <f t="shared" si="811"/>
        <v>-</v>
      </c>
      <c r="CZ447" s="2851"/>
      <c r="DA447" s="2850" t="str">
        <f t="shared" si="800"/>
        <v>-</v>
      </c>
      <c r="DB447" s="2846"/>
      <c r="DC447" s="2855" t="str">
        <f t="shared" si="812"/>
        <v>-</v>
      </c>
      <c r="DD447" s="2851"/>
      <c r="DE447" s="2856">
        <f t="shared" si="834"/>
        <v>0</v>
      </c>
      <c r="DF447" s="2857"/>
      <c r="DG447" s="818">
        <v>45999</v>
      </c>
      <c r="DH447" s="2858">
        <v>4263112</v>
      </c>
      <c r="DI447" s="2850">
        <f t="shared" si="835"/>
        <v>0</v>
      </c>
      <c r="DJ447" s="2857"/>
      <c r="DK447" s="2856">
        <f t="shared" si="857"/>
        <v>0</v>
      </c>
      <c r="DL447" s="2857"/>
      <c r="DM447" s="2856">
        <f t="shared" si="856"/>
        <v>0</v>
      </c>
      <c r="DN447" s="2857"/>
      <c r="DO447" s="2855">
        <f t="shared" si="813"/>
        <v>0</v>
      </c>
      <c r="DP447" s="2858"/>
      <c r="DQ447" s="2855">
        <f t="shared" si="814"/>
        <v>0</v>
      </c>
      <c r="DR447" s="2857"/>
      <c r="DS447" s="2855">
        <f t="shared" si="815"/>
        <v>0</v>
      </c>
      <c r="DT447" s="2858"/>
      <c r="DU447" s="2855">
        <f t="shared" si="816"/>
        <v>0</v>
      </c>
      <c r="DV447" s="2857"/>
      <c r="DW447" s="5640">
        <v>45993</v>
      </c>
      <c r="DX447" s="5659">
        <v>4163306</v>
      </c>
      <c r="DY447" s="4668">
        <f t="shared" si="848"/>
        <v>0</v>
      </c>
      <c r="DZ447" s="4682"/>
      <c r="EA447" s="4668">
        <v>45958</v>
      </c>
      <c r="EB447" s="4682">
        <v>4263050</v>
      </c>
      <c r="EC447" s="820">
        <v>45965</v>
      </c>
      <c r="ED447" s="4964">
        <v>4263052</v>
      </c>
      <c r="EE447" s="822">
        <v>45946</v>
      </c>
      <c r="EF447" s="6474">
        <v>4063460</v>
      </c>
      <c r="EG447" s="273"/>
      <c r="EH447" s="274"/>
      <c r="EI447" s="275"/>
      <c r="EJ447" s="276"/>
      <c r="EK447" s="275"/>
      <c r="EL447" s="277"/>
      <c r="EM447" s="829" t="str">
        <f t="shared" si="803"/>
        <v xml:space="preserve"> </v>
      </c>
      <c r="EN447" s="4892"/>
      <c r="EO447" s="4893">
        <f t="shared" si="817"/>
        <v>0</v>
      </c>
      <c r="EP447" s="4682"/>
      <c r="ER447" s="5682"/>
      <c r="ET447" s="2850" t="str">
        <f>IF($AE447=0,"　",VLOOKUP($AE447,ﾚｰｻﾞOP,60,0))</f>
        <v>-</v>
      </c>
      <c r="EU447" s="2857"/>
      <c r="EV447" s="2850" t="str">
        <f>IF($AE447=0,"　",VLOOKUP($AE447,ﾚｰｻﾞOP,60,0))</f>
        <v>-</v>
      </c>
      <c r="EW447" s="2857"/>
      <c r="EX447" s="2850"/>
      <c r="EY447" s="2851"/>
      <c r="EZ447" s="2850"/>
      <c r="FA447" s="2851"/>
      <c r="FB447" s="2850"/>
      <c r="FC447" s="2851"/>
      <c r="FD447" s="2850"/>
      <c r="FE447" s="2851"/>
      <c r="FF447" s="2855"/>
      <c r="FG447" s="2851"/>
      <c r="FH447" s="2850"/>
      <c r="FI447" s="2851"/>
      <c r="FJ447" s="154" t="str">
        <f>IF($AE447=0,"　",VLOOKUP($AE447,ﾚｰｻﾞOP,67,0))</f>
        <v>-</v>
      </c>
      <c r="FK447" s="2857"/>
      <c r="FL447" s="155" t="str">
        <f t="shared" si="792"/>
        <v>-</v>
      </c>
      <c r="FM447" s="2846"/>
      <c r="FN447" s="2850"/>
      <c r="FO447" s="2851"/>
      <c r="FP447" s="2850"/>
      <c r="FQ447" s="2851"/>
      <c r="FS447" s="5683"/>
      <c r="FT447" s="5684"/>
    </row>
    <row r="448" spans="1:176" ht="18.600000000000001" customHeight="1">
      <c r="A448" s="228">
        <f t="shared" si="858"/>
        <v>438</v>
      </c>
      <c r="B448" s="343" t="str">
        <f t="shared" si="804"/>
        <v>4IE</v>
      </c>
      <c r="C448" s="5290">
        <v>46023</v>
      </c>
      <c r="D448" s="2945" t="s">
        <v>742</v>
      </c>
      <c r="E448" s="2946">
        <v>92510037</v>
      </c>
      <c r="F448" s="5685" t="s">
        <v>1584</v>
      </c>
      <c r="G448" s="5686"/>
      <c r="H448" s="3281" t="s">
        <v>1472</v>
      </c>
      <c r="I448" s="4459" t="s">
        <v>992</v>
      </c>
      <c r="J448" s="4459" t="s">
        <v>1471</v>
      </c>
      <c r="K448" s="5687" t="s">
        <v>11</v>
      </c>
      <c r="L448" s="7972"/>
      <c r="M448" s="6477">
        <v>46000</v>
      </c>
      <c r="N448" s="5688">
        <v>46000</v>
      </c>
      <c r="O448" s="6472">
        <v>46001</v>
      </c>
      <c r="P448" s="5688">
        <v>46000</v>
      </c>
      <c r="Q448" s="6472">
        <v>46002</v>
      </c>
      <c r="R448" s="5688">
        <v>46001</v>
      </c>
      <c r="S448" s="6472">
        <v>46002</v>
      </c>
      <c r="T448" s="5688">
        <v>46001</v>
      </c>
      <c r="U448" s="355">
        <v>46004</v>
      </c>
      <c r="V448" s="5688">
        <v>46003</v>
      </c>
      <c r="W448" s="356">
        <v>46008</v>
      </c>
      <c r="X448" s="5643">
        <v>46007</v>
      </c>
      <c r="Y448" s="5689">
        <v>46014</v>
      </c>
      <c r="Z448" s="5689">
        <v>46014</v>
      </c>
      <c r="AA448" s="5690"/>
      <c r="AB448" s="5689"/>
      <c r="AC448" s="251" t="s">
        <v>1085</v>
      </c>
      <c r="AD448" s="5691"/>
      <c r="AE448" s="5692">
        <v>10</v>
      </c>
      <c r="AF448" s="363" t="str">
        <f t="shared" si="805"/>
        <v>4IE</v>
      </c>
      <c r="AG448" s="5693"/>
      <c r="AH448" s="5693">
        <v>1</v>
      </c>
      <c r="AI448" s="5693"/>
      <c r="AJ448" s="5693"/>
      <c r="AK448" s="5693"/>
      <c r="AL448" s="5693"/>
      <c r="AM448" s="5693"/>
      <c r="AN448" s="5693"/>
      <c r="AO448" s="5693"/>
      <c r="AP448" s="5694">
        <v>1</v>
      </c>
      <c r="AQ448" s="5693">
        <v>1</v>
      </c>
      <c r="AR448" s="5693">
        <v>1</v>
      </c>
      <c r="AS448" s="5693"/>
      <c r="AT448" s="5693"/>
      <c r="AU448" s="2843">
        <f t="shared" si="806"/>
        <v>0</v>
      </c>
      <c r="AV448" s="4008">
        <f t="shared" si="821"/>
        <v>1</v>
      </c>
      <c r="AW448" s="4597" t="str">
        <f>IF($AE448=0,"　",VLOOKUP($AE448,ﾚｰｻﾞOP,5,0))</f>
        <v>-</v>
      </c>
      <c r="AX448" s="4598"/>
      <c r="AY448" s="4602" t="str">
        <f>IF($AE448=0,"　",VLOOKUP($AE448,ﾚｰｻﾞOP,6,0))</f>
        <v>-</v>
      </c>
      <c r="AZ448" s="4600"/>
      <c r="BA448" s="4602" t="str">
        <f>IF($AE448=0,"　",VLOOKUP($AE448,ﾚｰｻﾞOP,7,0))</f>
        <v>-</v>
      </c>
      <c r="BB448" s="4600"/>
      <c r="BC448" s="4597" t="str">
        <f>IF($AE448=0,"　",VLOOKUP($AE448,ﾚｰｻﾞOP,8,0))</f>
        <v>-</v>
      </c>
      <c r="BD448" s="4598"/>
      <c r="BE448" s="4599" t="str">
        <f>IF($AE448=0,"　",VLOOKUP($AE448,ﾚｰｻﾞOP,9,0))</f>
        <v>-</v>
      </c>
      <c r="BF448" s="4600"/>
      <c r="BG448" s="4597" t="str">
        <f>IF($AE448=0,"　",VLOOKUP($AE448,ﾚｰｻﾞOP,10,0))</f>
        <v>-</v>
      </c>
      <c r="BH448" s="4600"/>
      <c r="BI448" s="4602" t="str">
        <f>IF($AE448=0,"　",VLOOKUP($AE448,ﾚｰｻﾞOP,11,0))</f>
        <v>-</v>
      </c>
      <c r="BJ448" s="4600"/>
      <c r="BK448" s="4075" t="str">
        <f t="shared" si="859"/>
        <v>-</v>
      </c>
      <c r="BL448" s="4093"/>
      <c r="BM448" s="4075" t="str">
        <f t="shared" si="860"/>
        <v>-</v>
      </c>
      <c r="BN448" s="4093"/>
      <c r="BO448" s="4094" t="str">
        <f t="shared" si="829"/>
        <v>-</v>
      </c>
      <c r="BP448" s="4093"/>
      <c r="BQ448" s="4602" t="str">
        <f t="shared" si="833"/>
        <v>-</v>
      </c>
      <c r="BR448" s="4598"/>
      <c r="BS448" s="2967">
        <v>45561</v>
      </c>
      <c r="BT448" s="2968">
        <v>4063385</v>
      </c>
      <c r="BU448" s="2967">
        <v>45561</v>
      </c>
      <c r="BV448" s="2968">
        <v>4063386</v>
      </c>
      <c r="BW448" s="2967">
        <v>45561</v>
      </c>
      <c r="BX448" s="2966">
        <v>4063387</v>
      </c>
      <c r="BY448" s="2967">
        <v>45561</v>
      </c>
      <c r="BZ448" s="2968">
        <v>4063388</v>
      </c>
      <c r="CA448" s="2967">
        <v>45995</v>
      </c>
      <c r="CB448" s="2966">
        <v>4263058</v>
      </c>
      <c r="CC448" s="2967">
        <v>45561</v>
      </c>
      <c r="CD448" s="2966">
        <v>4063390</v>
      </c>
      <c r="CE448" s="2850" t="str">
        <f t="shared" si="795"/>
        <v>-</v>
      </c>
      <c r="CF448" s="2846"/>
      <c r="CG448" s="2855" t="str">
        <f t="shared" si="796"/>
        <v>-</v>
      </c>
      <c r="CH448" s="2851"/>
      <c r="CI448" s="2850" t="str">
        <f t="shared" si="807"/>
        <v>-</v>
      </c>
      <c r="CJ448" s="2846"/>
      <c r="CK448" s="2850" t="str">
        <f t="shared" si="808"/>
        <v>-</v>
      </c>
      <c r="CL448" s="2851"/>
      <c r="CM448" s="2850" t="str">
        <f t="shared" si="797"/>
        <v>-</v>
      </c>
      <c r="CN448" s="2851"/>
      <c r="CO448" s="2855" t="str">
        <f t="shared" si="809"/>
        <v>-</v>
      </c>
      <c r="CP448" s="2851"/>
      <c r="CQ448" s="2855" t="str">
        <f t="shared" si="810"/>
        <v>-</v>
      </c>
      <c r="CR448" s="2851"/>
      <c r="CS448" s="2850" t="str">
        <f t="shared" si="798"/>
        <v>-</v>
      </c>
      <c r="CT448" s="2851"/>
      <c r="CU448" s="2855"/>
      <c r="CV448" s="2851"/>
      <c r="CW448" s="2850" t="str">
        <f t="shared" si="799"/>
        <v>-</v>
      </c>
      <c r="CX448" s="2851"/>
      <c r="CY448" s="2855" t="str">
        <f t="shared" si="811"/>
        <v>-</v>
      </c>
      <c r="CZ448" s="2851"/>
      <c r="DA448" s="2850" t="str">
        <f t="shared" si="800"/>
        <v>-</v>
      </c>
      <c r="DB448" s="2846"/>
      <c r="DC448" s="2855" t="str">
        <f t="shared" si="812"/>
        <v>-</v>
      </c>
      <c r="DD448" s="2851"/>
      <c r="DE448" s="2856">
        <f t="shared" si="834"/>
        <v>0</v>
      </c>
      <c r="DF448" s="2857"/>
      <c r="DG448" s="818">
        <v>45999</v>
      </c>
      <c r="DH448" s="2858">
        <v>4263112</v>
      </c>
      <c r="DI448" s="2850">
        <f t="shared" si="835"/>
        <v>0</v>
      </c>
      <c r="DJ448" s="2857"/>
      <c r="DK448" s="2856">
        <f t="shared" si="857"/>
        <v>0</v>
      </c>
      <c r="DL448" s="2857"/>
      <c r="DM448" s="2856">
        <f t="shared" si="856"/>
        <v>0</v>
      </c>
      <c r="DN448" s="2857"/>
      <c r="DO448" s="2855">
        <f t="shared" si="813"/>
        <v>0</v>
      </c>
      <c r="DP448" s="2858"/>
      <c r="DQ448" s="2855">
        <f t="shared" si="814"/>
        <v>0</v>
      </c>
      <c r="DR448" s="2857"/>
      <c r="DS448" s="2855">
        <f t="shared" si="815"/>
        <v>0</v>
      </c>
      <c r="DT448" s="2858"/>
      <c r="DU448" s="2855">
        <f t="shared" si="816"/>
        <v>0</v>
      </c>
      <c r="DV448" s="2857"/>
      <c r="DW448" s="5640">
        <f>IF(AN448=1,1,0)</f>
        <v>0</v>
      </c>
      <c r="DX448" s="5659"/>
      <c r="DY448" s="4668">
        <f t="shared" si="848"/>
        <v>0</v>
      </c>
      <c r="DZ448" s="4682"/>
      <c r="EA448" s="4668">
        <v>45958</v>
      </c>
      <c r="EB448" s="4682">
        <v>4263050</v>
      </c>
      <c r="EC448" s="820">
        <v>45965</v>
      </c>
      <c r="ED448" s="4964">
        <v>4263052</v>
      </c>
      <c r="EE448" s="822">
        <v>45946</v>
      </c>
      <c r="EF448" s="4930">
        <v>4063460</v>
      </c>
      <c r="EG448" s="273"/>
      <c r="EH448" s="274"/>
      <c r="EI448" s="275"/>
      <c r="EJ448" s="276"/>
      <c r="EK448" s="275"/>
      <c r="EL448" s="277"/>
      <c r="EM448" s="829" t="str">
        <f t="shared" si="803"/>
        <v xml:space="preserve"> </v>
      </c>
      <c r="EN448" s="4892"/>
      <c r="EO448" s="4893">
        <f t="shared" si="817"/>
        <v>0</v>
      </c>
      <c r="EP448" s="4682"/>
      <c r="ER448" s="5695"/>
      <c r="ET448" s="2850" t="str">
        <f>IF($AE448=0,"　",VLOOKUP($AE448,ﾚｰｻﾞOP,60,0))</f>
        <v>-</v>
      </c>
      <c r="EU448" s="2857"/>
      <c r="EV448" s="2850" t="str">
        <f>IF($AE448=0,"　",VLOOKUP($AE448,ﾚｰｻﾞOP,60,0))</f>
        <v>-</v>
      </c>
      <c r="EW448" s="2857"/>
      <c r="EX448" s="2850"/>
      <c r="EY448" s="2851"/>
      <c r="EZ448" s="2850"/>
      <c r="FA448" s="2851"/>
      <c r="FB448" s="2850"/>
      <c r="FC448" s="2851"/>
      <c r="FD448" s="2850"/>
      <c r="FE448" s="2851"/>
      <c r="FF448" s="2855"/>
      <c r="FG448" s="2851"/>
      <c r="FH448" s="2850"/>
      <c r="FI448" s="2851"/>
      <c r="FJ448" s="154" t="str">
        <f>IF($AE448=0,"　",VLOOKUP($AE448,ﾚｰｻﾞOP,67,0))</f>
        <v>-</v>
      </c>
      <c r="FK448" s="2857"/>
      <c r="FL448" s="155" t="str">
        <f t="shared" si="792"/>
        <v>-</v>
      </c>
      <c r="FM448" s="2846"/>
      <c r="FN448" s="2850"/>
      <c r="FO448" s="2851"/>
      <c r="FP448" s="5696"/>
      <c r="FQ448" s="5697"/>
      <c r="FS448" s="5696"/>
      <c r="FT448" s="5697"/>
    </row>
    <row r="449" spans="1:176" ht="18.600000000000001" customHeight="1">
      <c r="A449" s="228">
        <f t="shared" si="858"/>
        <v>439</v>
      </c>
      <c r="B449" s="343" t="str">
        <f t="shared" si="804"/>
        <v>4IE</v>
      </c>
      <c r="C449" s="5290">
        <v>46023</v>
      </c>
      <c r="D449" s="5698" t="s">
        <v>30</v>
      </c>
      <c r="E449" s="5699">
        <v>84511284</v>
      </c>
      <c r="F449" s="5700" t="s">
        <v>1457</v>
      </c>
      <c r="G449" s="5701"/>
      <c r="H449" s="3281" t="s">
        <v>630</v>
      </c>
      <c r="I449" s="4459" t="s">
        <v>1389</v>
      </c>
      <c r="J449" s="4459" t="s">
        <v>1437</v>
      </c>
      <c r="K449" s="5107" t="s">
        <v>11</v>
      </c>
      <c r="L449" s="7973"/>
      <c r="M449" s="6477">
        <v>45997</v>
      </c>
      <c r="N449" s="353">
        <v>45997</v>
      </c>
      <c r="O449" s="354">
        <v>45999</v>
      </c>
      <c r="P449" s="353">
        <v>45999</v>
      </c>
      <c r="Q449" s="354">
        <v>46000</v>
      </c>
      <c r="R449" s="353">
        <v>46002</v>
      </c>
      <c r="S449" s="354">
        <v>46000</v>
      </c>
      <c r="T449" s="353">
        <v>46002</v>
      </c>
      <c r="U449" s="355">
        <v>46002</v>
      </c>
      <c r="V449" s="5688">
        <v>46004</v>
      </c>
      <c r="W449" s="356">
        <v>46004</v>
      </c>
      <c r="X449" s="5643">
        <v>46008</v>
      </c>
      <c r="Y449" s="359">
        <v>46015</v>
      </c>
      <c r="Z449" s="359">
        <v>46015</v>
      </c>
      <c r="AA449" s="5702"/>
      <c r="AB449" s="5703"/>
      <c r="AC449" s="251" t="s">
        <v>1085</v>
      </c>
      <c r="AD449" s="5704"/>
      <c r="AE449" s="5705">
        <v>3</v>
      </c>
      <c r="AF449" s="363" t="str">
        <f t="shared" si="805"/>
        <v>4IE</v>
      </c>
      <c r="AG449" s="5706"/>
      <c r="AH449" s="5706"/>
      <c r="AI449" s="5706">
        <v>1</v>
      </c>
      <c r="AJ449" s="5706"/>
      <c r="AK449" s="5706"/>
      <c r="AL449" s="5706"/>
      <c r="AM449" s="5706"/>
      <c r="AN449" s="5706">
        <v>1</v>
      </c>
      <c r="AO449" s="5706"/>
      <c r="AP449" s="5707">
        <v>1</v>
      </c>
      <c r="AQ449" s="5706">
        <v>1</v>
      </c>
      <c r="AR449" s="5706">
        <v>1</v>
      </c>
      <c r="AS449" s="5706"/>
      <c r="AT449" s="5706"/>
      <c r="AU449" s="2843">
        <f t="shared" si="806"/>
        <v>2</v>
      </c>
      <c r="AV449" s="4008">
        <f t="shared" si="821"/>
        <v>1</v>
      </c>
      <c r="AW449" s="4597">
        <v>45973</v>
      </c>
      <c r="AX449" s="4598">
        <v>4163354</v>
      </c>
      <c r="AY449" s="4602">
        <v>45973</v>
      </c>
      <c r="AZ449" s="4600">
        <v>4163355</v>
      </c>
      <c r="BA449" s="4602">
        <v>45973</v>
      </c>
      <c r="BB449" s="4600">
        <v>4163356</v>
      </c>
      <c r="BC449" s="4597">
        <v>45973</v>
      </c>
      <c r="BD449" s="4598">
        <v>4163357</v>
      </c>
      <c r="BE449" s="4599">
        <v>45987</v>
      </c>
      <c r="BF449" s="4600">
        <v>4163358</v>
      </c>
      <c r="BG449" s="4597">
        <v>45973</v>
      </c>
      <c r="BH449" s="4600">
        <v>4163359</v>
      </c>
      <c r="BI449" s="4602">
        <v>45973</v>
      </c>
      <c r="BJ449" s="4600">
        <v>4163353</v>
      </c>
      <c r="BK449" s="4075" t="str">
        <f t="shared" si="859"/>
        <v>-</v>
      </c>
      <c r="BL449" s="4093"/>
      <c r="BM449" s="4075" t="str">
        <f t="shared" si="860"/>
        <v>-</v>
      </c>
      <c r="BN449" s="4093"/>
      <c r="BO449" s="4094" t="str">
        <f t="shared" si="829"/>
        <v>-</v>
      </c>
      <c r="BP449" s="4093"/>
      <c r="BQ449" s="4602" t="str">
        <f t="shared" si="833"/>
        <v>-</v>
      </c>
      <c r="BR449" s="4598"/>
      <c r="BS449" s="4602" t="str">
        <f t="shared" ref="BS449:BS470" si="861">IF($AE449=0,"　",VLOOKUP($AE449,ﾚｰｻﾞOP,13,0))</f>
        <v>-</v>
      </c>
      <c r="BT449" s="4598"/>
      <c r="BU449" s="4602" t="str">
        <f t="shared" ref="BU449:BU470" si="862">IF($AE449=0,"　",VLOOKUP($AE449,ﾚｰｻﾞOP,14,0))</f>
        <v>-</v>
      </c>
      <c r="BV449" s="4598"/>
      <c r="BW449" s="4602" t="str">
        <f t="shared" ref="BW449:BW470" si="863">IF($AE449=0,"　",VLOOKUP($AE449,ﾚｰｻﾞOP,15,0))</f>
        <v>-</v>
      </c>
      <c r="BX449" s="4600"/>
      <c r="BY449" s="4602" t="str">
        <f t="shared" ref="BY449:BY470" si="864">IF($AE449=0,"　",VLOOKUP($AE449,ﾚｰｻﾞOP,16,0))</f>
        <v>-</v>
      </c>
      <c r="BZ449" s="4598"/>
      <c r="CA449" s="4602" t="str">
        <f t="shared" ref="CA449:CA470" si="865">IF($AE449=0,"　",VLOOKUP($AE449,ﾚｰｻﾞOP,17,0))</f>
        <v>-</v>
      </c>
      <c r="CB449" s="4600"/>
      <c r="CC449" s="4602" t="str">
        <f t="shared" ref="CC449:CC470" si="866">IF($AE449=0,"　",VLOOKUP($AE449,ﾚｰｻﾞOP,18,0))</f>
        <v>-</v>
      </c>
      <c r="CD449" s="4600"/>
      <c r="CE449" s="2850" t="str">
        <f t="shared" si="795"/>
        <v>-</v>
      </c>
      <c r="CF449" s="2846"/>
      <c r="CG449" s="2855" t="str">
        <f t="shared" si="796"/>
        <v>-</v>
      </c>
      <c r="CH449" s="2851"/>
      <c r="CI449" s="2850" t="str">
        <f t="shared" si="807"/>
        <v>-</v>
      </c>
      <c r="CJ449" s="2846"/>
      <c r="CK449" s="2850" t="str">
        <f t="shared" si="808"/>
        <v>-</v>
      </c>
      <c r="CL449" s="2851"/>
      <c r="CM449" s="2850" t="str">
        <f t="shared" si="797"/>
        <v>-</v>
      </c>
      <c r="CN449" s="2851"/>
      <c r="CO449" s="2855" t="str">
        <f t="shared" si="809"/>
        <v>-</v>
      </c>
      <c r="CP449" s="2851"/>
      <c r="CQ449" s="2855" t="str">
        <f t="shared" si="810"/>
        <v>-</v>
      </c>
      <c r="CR449" s="2851"/>
      <c r="CS449" s="2850" t="str">
        <f t="shared" si="798"/>
        <v>-</v>
      </c>
      <c r="CT449" s="2851"/>
      <c r="CU449" s="2855"/>
      <c r="CV449" s="2851"/>
      <c r="CW449" s="2850" t="str">
        <f t="shared" si="799"/>
        <v>-</v>
      </c>
      <c r="CX449" s="2851"/>
      <c r="CY449" s="2855" t="str">
        <f t="shared" si="811"/>
        <v>-</v>
      </c>
      <c r="CZ449" s="2851"/>
      <c r="DA449" s="2850" t="str">
        <f t="shared" si="800"/>
        <v>-</v>
      </c>
      <c r="DB449" s="2846"/>
      <c r="DC449" s="2855" t="str">
        <f t="shared" si="812"/>
        <v>-</v>
      </c>
      <c r="DD449" s="2851"/>
      <c r="DE449" s="2856">
        <f t="shared" si="834"/>
        <v>0</v>
      </c>
      <c r="DF449" s="2857"/>
      <c r="DG449" s="818">
        <f t="shared" ref="DG449:DG513" si="867">IF(AH449=1,1,0)</f>
        <v>0</v>
      </c>
      <c r="DH449" s="2858"/>
      <c r="DI449" s="2850">
        <f t="shared" si="835"/>
        <v>0</v>
      </c>
      <c r="DJ449" s="2857"/>
      <c r="DK449" s="2856">
        <v>45965</v>
      </c>
      <c r="DL449" s="2857">
        <v>4263051</v>
      </c>
      <c r="DM449" s="2856">
        <f t="shared" si="856"/>
        <v>0</v>
      </c>
      <c r="DN449" s="2857"/>
      <c r="DO449" s="2855">
        <f t="shared" si="813"/>
        <v>0</v>
      </c>
      <c r="DP449" s="2858"/>
      <c r="DQ449" s="2855">
        <f t="shared" si="814"/>
        <v>0</v>
      </c>
      <c r="DR449" s="2857"/>
      <c r="DS449" s="2855">
        <f t="shared" si="815"/>
        <v>0</v>
      </c>
      <c r="DT449" s="2858"/>
      <c r="DU449" s="2855">
        <f t="shared" si="816"/>
        <v>0</v>
      </c>
      <c r="DV449" s="2857"/>
      <c r="DW449" s="5640">
        <v>45993</v>
      </c>
      <c r="DX449" s="5659">
        <v>4163306</v>
      </c>
      <c r="DY449" s="4668">
        <f t="shared" si="848"/>
        <v>0</v>
      </c>
      <c r="DZ449" s="4682"/>
      <c r="EA449" s="4668">
        <v>45958</v>
      </c>
      <c r="EB449" s="4682">
        <v>4263050</v>
      </c>
      <c r="EC449" s="820">
        <v>45965</v>
      </c>
      <c r="ED449" s="4964">
        <v>4263052</v>
      </c>
      <c r="EE449" s="822">
        <v>45946</v>
      </c>
      <c r="EF449" s="4930">
        <v>4063460</v>
      </c>
      <c r="EG449" s="273"/>
      <c r="EH449" s="274"/>
      <c r="EI449" s="275"/>
      <c r="EJ449" s="276"/>
      <c r="EK449" s="275"/>
      <c r="EL449" s="277"/>
      <c r="EM449" s="829" t="str">
        <f t="shared" si="803"/>
        <v xml:space="preserve"> </v>
      </c>
      <c r="EN449" s="4892"/>
      <c r="EO449" s="4893">
        <f t="shared" si="817"/>
        <v>0</v>
      </c>
      <c r="EP449" s="4682"/>
      <c r="ER449" s="5708"/>
      <c r="ET449" s="2850" t="str">
        <f>IF($AE449=0,"　",VLOOKUP($AE449,ﾚｰｻﾞOP,60,0))</f>
        <v>-</v>
      </c>
      <c r="EU449" s="2857"/>
      <c r="EV449" s="2850" t="str">
        <f>IF($AE449=0,"　",VLOOKUP($AE449,ﾚｰｻﾞOP,60,0))</f>
        <v>-</v>
      </c>
      <c r="EW449" s="2857"/>
      <c r="EX449" s="2850"/>
      <c r="EY449" s="2851"/>
      <c r="EZ449" s="2850"/>
      <c r="FA449" s="2851"/>
      <c r="FB449" s="2850"/>
      <c r="FC449" s="2851"/>
      <c r="FD449" s="2850"/>
      <c r="FE449" s="2851"/>
      <c r="FF449" s="2855"/>
      <c r="FG449" s="2851"/>
      <c r="FH449" s="2850"/>
      <c r="FI449" s="2851"/>
      <c r="FJ449" s="154" t="str">
        <f>IF($AE449=0,"　",VLOOKUP($AE449,ﾚｰｻﾞOP,67,0))</f>
        <v>-</v>
      </c>
      <c r="FK449" s="2857"/>
      <c r="FL449" s="155" t="str">
        <f t="shared" si="792"/>
        <v>-</v>
      </c>
      <c r="FM449" s="2846"/>
      <c r="FN449" s="2850"/>
      <c r="FO449" s="2851"/>
      <c r="FP449" s="2850"/>
      <c r="FQ449" s="2851"/>
      <c r="FS449" s="5709"/>
      <c r="FT449" s="5710"/>
    </row>
    <row r="450" spans="1:176" ht="18.600000000000001" customHeight="1">
      <c r="A450" s="228">
        <f t="shared" si="858"/>
        <v>440</v>
      </c>
      <c r="B450" s="343" t="str">
        <f t="shared" si="804"/>
        <v>4IE</v>
      </c>
      <c r="C450" s="5290">
        <v>46024</v>
      </c>
      <c r="D450" s="1581" t="s">
        <v>1321</v>
      </c>
      <c r="E450" s="1582">
        <v>72510112</v>
      </c>
      <c r="F450" s="1564"/>
      <c r="G450" s="6473" t="s">
        <v>1585</v>
      </c>
      <c r="H450" s="3281" t="s">
        <v>631</v>
      </c>
      <c r="I450" s="4885" t="s">
        <v>61</v>
      </c>
      <c r="J450" s="1264" t="s">
        <v>1367</v>
      </c>
      <c r="K450" s="1789" t="s">
        <v>97</v>
      </c>
      <c r="L450" s="600"/>
      <c r="M450" s="6477">
        <v>45997</v>
      </c>
      <c r="N450" s="353">
        <v>45999</v>
      </c>
      <c r="O450" s="354">
        <v>45999</v>
      </c>
      <c r="P450" s="353">
        <v>46001</v>
      </c>
      <c r="Q450" s="354">
        <v>46000</v>
      </c>
      <c r="R450" s="353">
        <v>46002</v>
      </c>
      <c r="S450" s="354">
        <v>46000</v>
      </c>
      <c r="T450" s="353">
        <v>46002</v>
      </c>
      <c r="U450" s="355">
        <v>46002</v>
      </c>
      <c r="V450" s="5688">
        <v>46003</v>
      </c>
      <c r="W450" s="356">
        <v>46004</v>
      </c>
      <c r="X450" s="5643">
        <v>46009</v>
      </c>
      <c r="Y450" s="358">
        <v>46015</v>
      </c>
      <c r="Z450" s="359"/>
      <c r="AA450" s="360">
        <v>46014</v>
      </c>
      <c r="AB450" s="358">
        <v>46015</v>
      </c>
      <c r="AC450" s="251" t="s">
        <v>1085</v>
      </c>
      <c r="AD450" s="361"/>
      <c r="AE450" s="362">
        <v>20</v>
      </c>
      <c r="AF450" s="363" t="str">
        <f t="shared" si="805"/>
        <v>4IE</v>
      </c>
      <c r="AG450" s="364"/>
      <c r="AH450" s="364"/>
      <c r="AI450" s="364"/>
      <c r="AJ450" s="364"/>
      <c r="AK450" s="364"/>
      <c r="AL450" s="364"/>
      <c r="AM450" s="364"/>
      <c r="AN450" s="364">
        <v>1</v>
      </c>
      <c r="AO450" s="364"/>
      <c r="AP450" s="363">
        <v>1</v>
      </c>
      <c r="AQ450" s="255">
        <v>1</v>
      </c>
      <c r="AR450" s="255">
        <v>1</v>
      </c>
      <c r="AS450" s="255"/>
      <c r="AT450" s="255"/>
      <c r="AU450" s="2843">
        <f t="shared" si="806"/>
        <v>0</v>
      </c>
      <c r="AV450" s="4008">
        <f t="shared" si="821"/>
        <v>1</v>
      </c>
      <c r="AW450" s="590">
        <v>45973</v>
      </c>
      <c r="AX450" s="4598">
        <v>4163354</v>
      </c>
      <c r="AY450" s="154">
        <v>45973</v>
      </c>
      <c r="AZ450" s="4600">
        <v>4163355</v>
      </c>
      <c r="BA450" s="154">
        <v>45973</v>
      </c>
      <c r="BB450" s="4600">
        <v>4163356</v>
      </c>
      <c r="BC450" s="368" t="str">
        <f>IF($AE450=0,"　",VLOOKUP($AE450,ﾚｰｻﾞOP,8,0))</f>
        <v>-</v>
      </c>
      <c r="BD450" s="369"/>
      <c r="BE450" s="4599" t="str">
        <f>IF($AE450=0,"　",VLOOKUP($AE450,ﾚｰｻﾞOP,9,0))</f>
        <v>-</v>
      </c>
      <c r="BF450" s="367"/>
      <c r="BG450" s="368">
        <v>45973</v>
      </c>
      <c r="BH450" s="4600">
        <v>4163359</v>
      </c>
      <c r="BI450" s="154">
        <v>45973</v>
      </c>
      <c r="BJ450" s="4600">
        <v>4163353</v>
      </c>
      <c r="BK450" s="154">
        <v>45986</v>
      </c>
      <c r="BL450" s="367">
        <v>4263055</v>
      </c>
      <c r="BM450" s="154">
        <v>45986</v>
      </c>
      <c r="BN450" s="367">
        <v>4263056</v>
      </c>
      <c r="BO450" s="155" t="str">
        <f t="shared" ref="BO450:BO482" si="868">IF($AE450=0,"　",VLOOKUP($AE450,ﾚｰｻﾞOP,59,0))</f>
        <v>-</v>
      </c>
      <c r="BP450" s="367"/>
      <c r="BQ450" s="154" t="str">
        <f t="shared" si="833"/>
        <v>-</v>
      </c>
      <c r="BR450" s="369"/>
      <c r="BS450" s="154" t="str">
        <f t="shared" si="861"/>
        <v>-</v>
      </c>
      <c r="BT450" s="369"/>
      <c r="BU450" s="154" t="str">
        <f t="shared" si="862"/>
        <v>-</v>
      </c>
      <c r="BV450" s="369"/>
      <c r="BW450" s="154" t="str">
        <f t="shared" si="863"/>
        <v>-</v>
      </c>
      <c r="BX450" s="367"/>
      <c r="BY450" s="154" t="str">
        <f t="shared" si="864"/>
        <v>-</v>
      </c>
      <c r="BZ450" s="369"/>
      <c r="CA450" s="154" t="str">
        <f t="shared" si="865"/>
        <v>-</v>
      </c>
      <c r="CB450" s="367"/>
      <c r="CC450" s="154" t="str">
        <f t="shared" si="866"/>
        <v>-</v>
      </c>
      <c r="CD450" s="367"/>
      <c r="CE450" s="2850" t="str">
        <f t="shared" si="795"/>
        <v>-</v>
      </c>
      <c r="CF450" s="2846"/>
      <c r="CG450" s="2855" t="str">
        <f t="shared" si="796"/>
        <v>-</v>
      </c>
      <c r="CH450" s="2851"/>
      <c r="CI450" s="2850" t="str">
        <f t="shared" si="807"/>
        <v>-</v>
      </c>
      <c r="CJ450" s="2846"/>
      <c r="CK450" s="2850" t="str">
        <f t="shared" si="808"/>
        <v>-</v>
      </c>
      <c r="CL450" s="2851"/>
      <c r="CM450" s="2850" t="str">
        <f t="shared" si="797"/>
        <v>-</v>
      </c>
      <c r="CN450" s="2851"/>
      <c r="CO450" s="2855" t="str">
        <f t="shared" si="809"/>
        <v>-</v>
      </c>
      <c r="CP450" s="2851"/>
      <c r="CQ450" s="2855" t="str">
        <f t="shared" si="810"/>
        <v>-</v>
      </c>
      <c r="CR450" s="2851"/>
      <c r="CS450" s="2850" t="str">
        <f t="shared" si="798"/>
        <v>-</v>
      </c>
      <c r="CT450" s="2851"/>
      <c r="CU450" s="2855"/>
      <c r="CV450" s="2851"/>
      <c r="CW450" s="2850" t="str">
        <f t="shared" si="799"/>
        <v>-</v>
      </c>
      <c r="CX450" s="2851"/>
      <c r="CY450" s="2855" t="str">
        <f t="shared" si="811"/>
        <v>-</v>
      </c>
      <c r="CZ450" s="2851"/>
      <c r="DA450" s="154" t="str">
        <f t="shared" si="800"/>
        <v>-</v>
      </c>
      <c r="DB450" s="369"/>
      <c r="DC450" s="155" t="str">
        <f t="shared" si="812"/>
        <v>-</v>
      </c>
      <c r="DD450" s="367"/>
      <c r="DE450" s="374">
        <f t="shared" si="834"/>
        <v>0</v>
      </c>
      <c r="DF450" s="373"/>
      <c r="DG450" s="818">
        <f t="shared" si="867"/>
        <v>0</v>
      </c>
      <c r="DH450" s="372"/>
      <c r="DI450" s="267">
        <f t="shared" si="835"/>
        <v>0</v>
      </c>
      <c r="DJ450" s="373"/>
      <c r="DK450" s="374">
        <f>IF(AU450=2,1,0)</f>
        <v>0</v>
      </c>
      <c r="DL450" s="373"/>
      <c r="DM450" s="375">
        <f t="shared" si="856"/>
        <v>0</v>
      </c>
      <c r="DN450" s="373"/>
      <c r="DO450" s="155">
        <f t="shared" si="813"/>
        <v>0</v>
      </c>
      <c r="DP450" s="372"/>
      <c r="DQ450" s="155">
        <f t="shared" si="814"/>
        <v>0</v>
      </c>
      <c r="DR450" s="373"/>
      <c r="DS450" s="155">
        <f t="shared" si="815"/>
        <v>0</v>
      </c>
      <c r="DT450" s="372"/>
      <c r="DU450" s="155">
        <f t="shared" si="816"/>
        <v>0</v>
      </c>
      <c r="DV450" s="373"/>
      <c r="DW450" s="5717">
        <v>45993</v>
      </c>
      <c r="DX450" s="5641">
        <v>4163306</v>
      </c>
      <c r="DY450" s="154">
        <f t="shared" si="848"/>
        <v>0</v>
      </c>
      <c r="DZ450" s="373"/>
      <c r="EA450" s="154">
        <v>45996</v>
      </c>
      <c r="EB450" s="4682">
        <v>4263066</v>
      </c>
      <c r="EC450" s="269">
        <v>45965</v>
      </c>
      <c r="ED450" s="4964">
        <v>4263052</v>
      </c>
      <c r="EE450" s="822">
        <v>45946</v>
      </c>
      <c r="EF450" s="4930">
        <v>4063460</v>
      </c>
      <c r="EG450" s="273"/>
      <c r="EH450" s="274"/>
      <c r="EI450" s="275"/>
      <c r="EJ450" s="276"/>
      <c r="EK450" s="275"/>
      <c r="EL450" s="277"/>
      <c r="EM450" s="829" t="str">
        <f t="shared" si="803"/>
        <v xml:space="preserve"> </v>
      </c>
      <c r="EN450" s="372"/>
      <c r="EO450" s="155">
        <f t="shared" si="817"/>
        <v>0</v>
      </c>
      <c r="EP450" s="373"/>
      <c r="ER450" s="194"/>
      <c r="ET450" s="154" t="str">
        <f>IF($AE450=0,"　",VLOOKUP($AE450,ﾚｰｻﾞOP,60,0))</f>
        <v>-</v>
      </c>
      <c r="EU450" s="373"/>
      <c r="EV450" s="154" t="str">
        <f>IF($AE450=0,"　",VLOOKUP($AE450,ﾚｰｻﾞOP,60,0))</f>
        <v>-</v>
      </c>
      <c r="EW450" s="373"/>
      <c r="EX450" s="154"/>
      <c r="EY450" s="367"/>
      <c r="EZ450" s="154"/>
      <c r="FA450" s="367"/>
      <c r="FB450" s="154"/>
      <c r="FC450" s="367"/>
      <c r="FD450" s="154"/>
      <c r="FE450" s="367"/>
      <c r="FF450" s="155"/>
      <c r="FG450" s="367"/>
      <c r="FH450" s="154"/>
      <c r="FI450" s="367"/>
      <c r="FJ450" s="154" t="str">
        <f>IF($AE450=0,"　",VLOOKUP($AE450,ﾚｰｻﾞOP,67,0))</f>
        <v>-</v>
      </c>
      <c r="FK450" s="373"/>
      <c r="FL450" s="155" t="str">
        <f t="shared" si="792"/>
        <v>-</v>
      </c>
      <c r="FM450" s="279"/>
      <c r="FN450" s="1184"/>
      <c r="FO450" s="280"/>
      <c r="FP450" s="281"/>
      <c r="FQ450" s="282"/>
      <c r="FS450" s="281"/>
      <c r="FT450" s="282"/>
    </row>
    <row r="451" spans="1:176" ht="18.600000000000001" customHeight="1">
      <c r="A451" s="228">
        <f t="shared" si="858"/>
        <v>441</v>
      </c>
      <c r="B451" s="343" t="str">
        <f t="shared" si="804"/>
        <v>　</v>
      </c>
      <c r="C451" s="5290">
        <v>46023</v>
      </c>
      <c r="D451" s="1709" t="s">
        <v>1025</v>
      </c>
      <c r="E451" s="1710">
        <v>62253004</v>
      </c>
      <c r="F451" s="1564" t="s">
        <v>1503</v>
      </c>
      <c r="G451" s="1263"/>
      <c r="H451" s="3281" t="s">
        <v>631</v>
      </c>
      <c r="I451" s="4459" t="s">
        <v>61</v>
      </c>
      <c r="J451" s="5718" t="s">
        <v>1501</v>
      </c>
      <c r="K451" s="599" t="s">
        <v>11</v>
      </c>
      <c r="L451" s="600"/>
      <c r="M451" s="6479">
        <v>46000</v>
      </c>
      <c r="N451" s="5714"/>
      <c r="O451" s="5711">
        <v>46001</v>
      </c>
      <c r="P451" s="5712">
        <v>46010</v>
      </c>
      <c r="Q451" s="5711">
        <v>46002</v>
      </c>
      <c r="R451" s="5712">
        <v>46007</v>
      </c>
      <c r="S451" s="5711">
        <v>46002</v>
      </c>
      <c r="T451" s="5712">
        <v>46003</v>
      </c>
      <c r="U451" s="5713">
        <v>46004</v>
      </c>
      <c r="V451" s="5714">
        <v>46008</v>
      </c>
      <c r="W451" s="5715">
        <v>46008</v>
      </c>
      <c r="X451" s="5716">
        <v>46011</v>
      </c>
      <c r="Y451" s="359">
        <v>46016</v>
      </c>
      <c r="Z451" s="359">
        <v>46016</v>
      </c>
      <c r="AA451" s="601"/>
      <c r="AB451" s="359"/>
      <c r="AC451" s="251" t="s">
        <v>1085</v>
      </c>
      <c r="AD451" s="361"/>
      <c r="AE451" s="362"/>
      <c r="AF451" s="363" t="str">
        <f t="shared" si="805"/>
        <v>　</v>
      </c>
      <c r="AG451" s="364"/>
      <c r="AH451" s="364"/>
      <c r="AI451" s="364">
        <v>1</v>
      </c>
      <c r="AJ451" s="364"/>
      <c r="AK451" s="364"/>
      <c r="AL451" s="364"/>
      <c r="AM451" s="364"/>
      <c r="AN451" s="364"/>
      <c r="AO451" s="364">
        <v>1</v>
      </c>
      <c r="AP451" s="363">
        <v>1</v>
      </c>
      <c r="AQ451" s="255">
        <v>1</v>
      </c>
      <c r="AR451" s="255">
        <v>1</v>
      </c>
      <c r="AS451" s="255"/>
      <c r="AT451" s="255"/>
      <c r="AU451" s="2843">
        <f t="shared" si="806"/>
        <v>2</v>
      </c>
      <c r="AV451" s="4008">
        <f t="shared" si="821"/>
        <v>0</v>
      </c>
      <c r="AW451" s="590">
        <v>45973</v>
      </c>
      <c r="AX451" s="4598">
        <v>4163354</v>
      </c>
      <c r="AY451" s="154">
        <v>45973</v>
      </c>
      <c r="AZ451" s="4600">
        <v>4163355</v>
      </c>
      <c r="BA451" s="154">
        <v>45973</v>
      </c>
      <c r="BB451" s="4600">
        <v>4163356</v>
      </c>
      <c r="BC451" s="368">
        <v>45973</v>
      </c>
      <c r="BD451" s="4598">
        <v>4163357</v>
      </c>
      <c r="BE451" s="4599">
        <v>45987</v>
      </c>
      <c r="BF451" s="4600">
        <v>4163358</v>
      </c>
      <c r="BG451" s="368">
        <v>45973</v>
      </c>
      <c r="BH451" s="4600">
        <v>4163359</v>
      </c>
      <c r="BI451" s="154">
        <v>45973</v>
      </c>
      <c r="BJ451" s="4600">
        <v>4163353</v>
      </c>
      <c r="BK451" s="154" t="str">
        <f t="shared" ref="BK451:BK465" si="869">IF($AE451=0,"　",VLOOKUP($AE451,ﾚｰｻﾞOP,57,0))</f>
        <v>　</v>
      </c>
      <c r="BL451" s="367"/>
      <c r="BM451" s="154" t="str">
        <f t="shared" ref="BM451:BM465" si="870">IF($AE451=0,"　",VLOOKUP($AE451,ﾚｰｻﾞOP,58,0))</f>
        <v>　</v>
      </c>
      <c r="BN451" s="367"/>
      <c r="BO451" s="155" t="str">
        <f t="shared" si="868"/>
        <v>　</v>
      </c>
      <c r="BP451" s="367"/>
      <c r="BQ451" s="154" t="str">
        <f t="shared" si="833"/>
        <v>　</v>
      </c>
      <c r="BR451" s="369"/>
      <c r="BS451" s="154" t="str">
        <f t="shared" si="861"/>
        <v>　</v>
      </c>
      <c r="BT451" s="369"/>
      <c r="BU451" s="154" t="str">
        <f t="shared" si="862"/>
        <v>　</v>
      </c>
      <c r="BV451" s="369"/>
      <c r="BW451" s="154" t="str">
        <f t="shared" si="863"/>
        <v>　</v>
      </c>
      <c r="BX451" s="367"/>
      <c r="BY451" s="154" t="str">
        <f t="shared" si="864"/>
        <v>　</v>
      </c>
      <c r="BZ451" s="369"/>
      <c r="CA451" s="154" t="str">
        <f t="shared" si="865"/>
        <v>　</v>
      </c>
      <c r="CB451" s="367"/>
      <c r="CC451" s="154" t="str">
        <f t="shared" si="866"/>
        <v>　</v>
      </c>
      <c r="CD451" s="367"/>
      <c r="CE451" s="2850" t="str">
        <f t="shared" si="795"/>
        <v>　</v>
      </c>
      <c r="CF451" s="2846"/>
      <c r="CG451" s="2855" t="str">
        <f t="shared" si="796"/>
        <v>　</v>
      </c>
      <c r="CH451" s="2851"/>
      <c r="CI451" s="2850" t="str">
        <f t="shared" si="807"/>
        <v>　</v>
      </c>
      <c r="CJ451" s="2846"/>
      <c r="CK451" s="2850" t="str">
        <f t="shared" si="808"/>
        <v>　</v>
      </c>
      <c r="CL451" s="2851"/>
      <c r="CM451" s="2850" t="str">
        <f t="shared" si="797"/>
        <v>　</v>
      </c>
      <c r="CN451" s="2851"/>
      <c r="CO451" s="2855" t="str">
        <f t="shared" si="809"/>
        <v>　</v>
      </c>
      <c r="CP451" s="2851"/>
      <c r="CQ451" s="2855" t="str">
        <f t="shared" si="810"/>
        <v>　</v>
      </c>
      <c r="CR451" s="2851"/>
      <c r="CS451" s="2850" t="str">
        <f t="shared" si="798"/>
        <v>　</v>
      </c>
      <c r="CT451" s="2851"/>
      <c r="CU451" s="2855"/>
      <c r="CV451" s="2851"/>
      <c r="CW451" s="2850" t="str">
        <f t="shared" si="799"/>
        <v>　</v>
      </c>
      <c r="CX451" s="2851"/>
      <c r="CY451" s="2855" t="str">
        <f t="shared" si="811"/>
        <v>　</v>
      </c>
      <c r="CZ451" s="2851"/>
      <c r="DA451" s="154" t="str">
        <f t="shared" si="800"/>
        <v>　</v>
      </c>
      <c r="DB451" s="369"/>
      <c r="DC451" s="155" t="str">
        <f t="shared" si="812"/>
        <v>　</v>
      </c>
      <c r="DD451" s="367"/>
      <c r="DE451" s="374">
        <f t="shared" si="834"/>
        <v>0</v>
      </c>
      <c r="DF451" s="373"/>
      <c r="DG451" s="818">
        <f t="shared" si="867"/>
        <v>0</v>
      </c>
      <c r="DH451" s="372"/>
      <c r="DI451" s="267">
        <f t="shared" si="835"/>
        <v>0</v>
      </c>
      <c r="DJ451" s="373"/>
      <c r="DK451" s="374">
        <v>45965</v>
      </c>
      <c r="DL451" s="2857">
        <v>4263051</v>
      </c>
      <c r="DM451" s="375">
        <f t="shared" si="856"/>
        <v>0</v>
      </c>
      <c r="DN451" s="373"/>
      <c r="DO451" s="155">
        <f t="shared" si="813"/>
        <v>0</v>
      </c>
      <c r="DP451" s="372"/>
      <c r="DQ451" s="155">
        <f t="shared" si="814"/>
        <v>0</v>
      </c>
      <c r="DR451" s="373"/>
      <c r="DS451" s="155">
        <f t="shared" si="815"/>
        <v>0</v>
      </c>
      <c r="DT451" s="372"/>
      <c r="DU451" s="155">
        <f t="shared" si="816"/>
        <v>0</v>
      </c>
      <c r="DV451" s="373"/>
      <c r="DW451" s="5717">
        <f>IF(AN451=1,1,0)</f>
        <v>0</v>
      </c>
      <c r="DX451" s="5641"/>
      <c r="DY451" s="4668">
        <v>45986</v>
      </c>
      <c r="DZ451" s="5605">
        <v>4263010</v>
      </c>
      <c r="EA451" s="154">
        <v>45996</v>
      </c>
      <c r="EB451" s="4682">
        <v>4263066</v>
      </c>
      <c r="EC451" s="269">
        <v>45986</v>
      </c>
      <c r="ED451" s="5606">
        <v>4263012</v>
      </c>
      <c r="EE451" s="822">
        <f>IF(AV451=0,0,1)</f>
        <v>0</v>
      </c>
      <c r="EF451" s="377"/>
      <c r="EG451" s="273"/>
      <c r="EH451" s="274"/>
      <c r="EI451" s="275"/>
      <c r="EJ451" s="276"/>
      <c r="EK451" s="275"/>
      <c r="EL451" s="277"/>
      <c r="EM451" s="6528">
        <v>45986</v>
      </c>
      <c r="EN451" s="5607">
        <v>4263013</v>
      </c>
      <c r="EO451" s="155">
        <f t="shared" si="817"/>
        <v>0</v>
      </c>
      <c r="EP451" s="373"/>
      <c r="ER451" s="194"/>
      <c r="ET451" s="154" t="str">
        <f>IF($AE451=0,"　",VLOOKUP($AE451,ﾚｰｻﾞOP,60,0))</f>
        <v>　</v>
      </c>
      <c r="EU451" s="373"/>
      <c r="EV451" s="154" t="str">
        <f>IF($AE451=0,"　",VLOOKUP($AE451,ﾚｰｻﾞOP,60,0))</f>
        <v>　</v>
      </c>
      <c r="EW451" s="373"/>
      <c r="EX451" s="154"/>
      <c r="EY451" s="367"/>
      <c r="EZ451" s="154"/>
      <c r="FA451" s="367"/>
      <c r="FB451" s="154"/>
      <c r="FC451" s="367"/>
      <c r="FD451" s="154"/>
      <c r="FE451" s="367"/>
      <c r="FF451" s="155"/>
      <c r="FG451" s="367"/>
      <c r="FH451" s="154"/>
      <c r="FI451" s="367"/>
      <c r="FJ451" s="154" t="str">
        <f>IF($AE451=0,"　",VLOOKUP($AE451,ﾚｰｻﾞOP,67,0))</f>
        <v>　</v>
      </c>
      <c r="FK451" s="373"/>
      <c r="FL451" s="155" t="str">
        <f t="shared" si="792"/>
        <v>　</v>
      </c>
      <c r="FM451" s="279"/>
      <c r="FN451" s="1184"/>
      <c r="FO451" s="280"/>
      <c r="FP451" s="281"/>
      <c r="FQ451" s="282"/>
      <c r="FS451" s="281"/>
      <c r="FT451" s="282"/>
    </row>
    <row r="452" spans="1:176" ht="18.600000000000001" customHeight="1">
      <c r="A452" s="228">
        <f t="shared" si="858"/>
        <v>442</v>
      </c>
      <c r="B452" s="343" t="str">
        <f t="shared" si="804"/>
        <v>4IE</v>
      </c>
      <c r="C452" s="5290">
        <v>46023</v>
      </c>
      <c r="D452" s="5644" t="s">
        <v>1024</v>
      </c>
      <c r="E452" s="5719">
        <v>89610167</v>
      </c>
      <c r="F452" s="5720" t="s">
        <v>1551</v>
      </c>
      <c r="G452" s="5721"/>
      <c r="H452" s="3281" t="s">
        <v>630</v>
      </c>
      <c r="I452" s="4459" t="s">
        <v>1391</v>
      </c>
      <c r="J452" s="4459" t="s">
        <v>37</v>
      </c>
      <c r="K452" s="5107" t="s">
        <v>11</v>
      </c>
      <c r="L452" s="7974"/>
      <c r="M452" s="6480">
        <v>46001</v>
      </c>
      <c r="N452" s="5723">
        <v>46002</v>
      </c>
      <c r="O452" s="5722">
        <v>46002</v>
      </c>
      <c r="P452" s="5723">
        <v>46002</v>
      </c>
      <c r="Q452" s="5722">
        <v>46003</v>
      </c>
      <c r="R452" s="5723">
        <v>46002</v>
      </c>
      <c r="S452" s="5722">
        <v>46003</v>
      </c>
      <c r="T452" s="5724">
        <v>46003</v>
      </c>
      <c r="U452" s="5725">
        <v>46007</v>
      </c>
      <c r="V452" s="5724">
        <v>46003</v>
      </c>
      <c r="W452" s="5726">
        <v>46009</v>
      </c>
      <c r="X452" s="5727">
        <v>46008</v>
      </c>
      <c r="Y452" s="5728">
        <v>46017</v>
      </c>
      <c r="Z452" s="5728">
        <v>46017</v>
      </c>
      <c r="AA452" s="5729"/>
      <c r="AB452" s="5728"/>
      <c r="AC452" s="251"/>
      <c r="AD452" s="5730"/>
      <c r="AE452" s="5731">
        <v>25</v>
      </c>
      <c r="AF452" s="363" t="str">
        <f t="shared" si="805"/>
        <v>4IE</v>
      </c>
      <c r="AG452" s="5732"/>
      <c r="AH452" s="5732"/>
      <c r="AI452" s="5732"/>
      <c r="AJ452" s="5732"/>
      <c r="AK452" s="5732"/>
      <c r="AL452" s="5732"/>
      <c r="AM452" s="5732"/>
      <c r="AN452" s="5732"/>
      <c r="AO452" s="5732"/>
      <c r="AP452" s="5733"/>
      <c r="AQ452" s="5732"/>
      <c r="AR452" s="5732"/>
      <c r="AS452" s="5732"/>
      <c r="AT452" s="5732"/>
      <c r="AU452" s="2843">
        <f t="shared" si="806"/>
        <v>0</v>
      </c>
      <c r="AV452" s="4008">
        <f t="shared" si="821"/>
        <v>0</v>
      </c>
      <c r="AW452" s="4597" t="str">
        <f>IF($AE452=0,"　",VLOOKUP($AE452,ﾚｰｻﾞOP,5,0))</f>
        <v>-</v>
      </c>
      <c r="AX452" s="4598"/>
      <c r="AY452" s="4602" t="str">
        <f>IF($AE452=0,"　",VLOOKUP($AE452,ﾚｰｻﾞOP,6,0))</f>
        <v>-</v>
      </c>
      <c r="AZ452" s="4600"/>
      <c r="BA452" s="4602" t="str">
        <f>IF($AE452=0,"　",VLOOKUP($AE452,ﾚｰｻﾞOP,7,0))</f>
        <v>-</v>
      </c>
      <c r="BB452" s="4600"/>
      <c r="BC452" s="4597" t="str">
        <f>IF($AE452=0,"　",VLOOKUP($AE452,ﾚｰｻﾞOP,8,0))</f>
        <v>-</v>
      </c>
      <c r="BD452" s="4598"/>
      <c r="BE452" s="4599" t="str">
        <f>IF($AE452=0,"　",VLOOKUP($AE452,ﾚｰｻﾞOP,9,0))</f>
        <v>-</v>
      </c>
      <c r="BF452" s="4600"/>
      <c r="BG452" s="4597" t="str">
        <f>IF($AE452=0,"　",VLOOKUP($AE452,ﾚｰｻﾞOP,10,0))</f>
        <v>-</v>
      </c>
      <c r="BH452" s="4600"/>
      <c r="BI452" s="4602" t="str">
        <f>IF($AE452=0,"　",VLOOKUP($AE452,ﾚｰｻﾞOP,11,0))</f>
        <v>-</v>
      </c>
      <c r="BJ452" s="4600"/>
      <c r="BK452" s="4075" t="str">
        <f t="shared" si="869"/>
        <v>-</v>
      </c>
      <c r="BL452" s="4093"/>
      <c r="BM452" s="4075" t="str">
        <f t="shared" si="870"/>
        <v>-</v>
      </c>
      <c r="BN452" s="4093"/>
      <c r="BO452" s="4094" t="str">
        <f t="shared" si="868"/>
        <v>-</v>
      </c>
      <c r="BP452" s="4093"/>
      <c r="BQ452" s="4602" t="str">
        <f t="shared" si="833"/>
        <v>-</v>
      </c>
      <c r="BR452" s="4598"/>
      <c r="BS452" s="4602" t="str">
        <f t="shared" si="861"/>
        <v>-</v>
      </c>
      <c r="BT452" s="4598"/>
      <c r="BU452" s="4602" t="str">
        <f t="shared" si="862"/>
        <v>-</v>
      </c>
      <c r="BV452" s="4598"/>
      <c r="BW452" s="4602" t="str">
        <f t="shared" si="863"/>
        <v>-</v>
      </c>
      <c r="BX452" s="4600"/>
      <c r="BY452" s="4602" t="str">
        <f t="shared" si="864"/>
        <v>-</v>
      </c>
      <c r="BZ452" s="4598"/>
      <c r="CA452" s="4602" t="str">
        <f t="shared" si="865"/>
        <v>-</v>
      </c>
      <c r="CB452" s="4600"/>
      <c r="CC452" s="4602" t="str">
        <f t="shared" si="866"/>
        <v>-</v>
      </c>
      <c r="CD452" s="4600"/>
      <c r="CE452" s="2850" t="str">
        <f t="shared" si="795"/>
        <v>-</v>
      </c>
      <c r="CF452" s="2846"/>
      <c r="CG452" s="2855" t="str">
        <f t="shared" si="796"/>
        <v>-</v>
      </c>
      <c r="CH452" s="2851"/>
      <c r="CI452" s="2850" t="str">
        <f t="shared" si="807"/>
        <v>-</v>
      </c>
      <c r="CJ452" s="2846"/>
      <c r="CK452" s="2850" t="str">
        <f t="shared" si="808"/>
        <v>-</v>
      </c>
      <c r="CL452" s="2851"/>
      <c r="CM452" s="2850" t="str">
        <f t="shared" si="797"/>
        <v>-</v>
      </c>
      <c r="CN452" s="2851"/>
      <c r="CO452" s="2855" t="str">
        <f t="shared" si="809"/>
        <v>-</v>
      </c>
      <c r="CP452" s="2851"/>
      <c r="CQ452" s="2855" t="str">
        <f t="shared" si="810"/>
        <v>-</v>
      </c>
      <c r="CR452" s="2851"/>
      <c r="CS452" s="2850" t="str">
        <f t="shared" si="798"/>
        <v>-</v>
      </c>
      <c r="CT452" s="2851"/>
      <c r="CU452" s="2855"/>
      <c r="CV452" s="2851"/>
      <c r="CW452" s="2850" t="str">
        <f t="shared" si="799"/>
        <v>-</v>
      </c>
      <c r="CX452" s="2851"/>
      <c r="CY452" s="2855" t="str">
        <f t="shared" si="811"/>
        <v>-</v>
      </c>
      <c r="CZ452" s="2851"/>
      <c r="DA452" s="2850" t="str">
        <f t="shared" si="800"/>
        <v>-</v>
      </c>
      <c r="DB452" s="2846"/>
      <c r="DC452" s="2855" t="str">
        <f t="shared" si="812"/>
        <v>-</v>
      </c>
      <c r="DD452" s="2851"/>
      <c r="DE452" s="2856">
        <f t="shared" si="834"/>
        <v>0</v>
      </c>
      <c r="DF452" s="2857"/>
      <c r="DG452" s="818">
        <f t="shared" si="867"/>
        <v>0</v>
      </c>
      <c r="DH452" s="2858"/>
      <c r="DI452" s="2850">
        <f t="shared" si="835"/>
        <v>0</v>
      </c>
      <c r="DJ452" s="2857"/>
      <c r="DK452" s="2856">
        <f t="shared" ref="DK452:DK457" si="871">IF(AU452=2,1,0)</f>
        <v>0</v>
      </c>
      <c r="DL452" s="2857"/>
      <c r="DM452" s="2856">
        <f t="shared" si="856"/>
        <v>0</v>
      </c>
      <c r="DN452" s="2857"/>
      <c r="DO452" s="2855">
        <f t="shared" si="813"/>
        <v>0</v>
      </c>
      <c r="DP452" s="2858"/>
      <c r="DQ452" s="2855">
        <f t="shared" si="814"/>
        <v>0</v>
      </c>
      <c r="DR452" s="2857"/>
      <c r="DS452" s="2855">
        <f t="shared" si="815"/>
        <v>0</v>
      </c>
      <c r="DT452" s="2858"/>
      <c r="DU452" s="2855">
        <f t="shared" si="816"/>
        <v>0</v>
      </c>
      <c r="DV452" s="2857"/>
      <c r="DW452" s="5717">
        <f>IF(AN452=1,1,0)</f>
        <v>0</v>
      </c>
      <c r="DX452" s="5659"/>
      <c r="DY452" s="4668">
        <f t="shared" si="848"/>
        <v>0</v>
      </c>
      <c r="DZ452" s="4682"/>
      <c r="EA452" s="4668">
        <f>IF(AP452=1,1,0)</f>
        <v>0</v>
      </c>
      <c r="EB452" s="4682"/>
      <c r="EC452" s="820">
        <f>IF(AQ452=1,1,0)</f>
        <v>0</v>
      </c>
      <c r="ED452" s="4964"/>
      <c r="EE452" s="822">
        <f>IF(AV452=0,0,1)</f>
        <v>0</v>
      </c>
      <c r="EF452" s="4930"/>
      <c r="EG452" s="273"/>
      <c r="EH452" s="274"/>
      <c r="EI452" s="275"/>
      <c r="EJ452" s="276"/>
      <c r="EK452" s="275"/>
      <c r="EL452" s="277"/>
      <c r="EM452" s="829" t="str">
        <f t="shared" si="803"/>
        <v xml:space="preserve"> </v>
      </c>
      <c r="EN452" s="4892"/>
      <c r="EO452" s="4893">
        <f t="shared" si="817"/>
        <v>0</v>
      </c>
      <c r="EP452" s="4682"/>
      <c r="ER452" s="5734"/>
      <c r="ET452" s="2850">
        <v>45966</v>
      </c>
      <c r="EU452" s="2857">
        <v>4163347</v>
      </c>
      <c r="EV452" s="2850">
        <v>45966</v>
      </c>
      <c r="EW452" s="2857">
        <v>4163348</v>
      </c>
      <c r="EX452" s="2850"/>
      <c r="EY452" s="2851"/>
      <c r="EZ452" s="2850"/>
      <c r="FA452" s="2851"/>
      <c r="FB452" s="2850">
        <v>45889</v>
      </c>
      <c r="FC452" s="4385">
        <v>4163311</v>
      </c>
      <c r="FD452" s="2850"/>
      <c r="FE452" s="2851"/>
      <c r="FF452" s="2855"/>
      <c r="FG452" s="2851"/>
      <c r="FH452" s="2850"/>
      <c r="FI452" s="2851"/>
      <c r="FJ452" s="154">
        <v>45966</v>
      </c>
      <c r="FK452" s="2857">
        <v>4163349</v>
      </c>
      <c r="FL452" s="155">
        <f t="shared" si="792"/>
        <v>1</v>
      </c>
      <c r="FM452" s="2846"/>
      <c r="FN452" s="2850"/>
      <c r="FO452" s="2851"/>
      <c r="FP452" s="2850"/>
      <c r="FQ452" s="2851"/>
      <c r="FS452" s="5735"/>
      <c r="FT452" s="5736"/>
    </row>
    <row r="453" spans="1:176" ht="18.600000000000001" customHeight="1">
      <c r="A453" s="228">
        <f t="shared" si="858"/>
        <v>443</v>
      </c>
      <c r="B453" s="343" t="str">
        <f t="shared" si="804"/>
        <v>4IE</v>
      </c>
      <c r="C453" s="5737">
        <v>46055</v>
      </c>
      <c r="D453" s="3699" t="s">
        <v>40</v>
      </c>
      <c r="E453" s="3700" t="s">
        <v>1571</v>
      </c>
      <c r="F453" s="3701" t="s">
        <v>1572</v>
      </c>
      <c r="G453" s="5738"/>
      <c r="H453" s="3281" t="s">
        <v>630</v>
      </c>
      <c r="I453" s="3337" t="s">
        <v>48</v>
      </c>
      <c r="J453" s="3337" t="s">
        <v>0</v>
      </c>
      <c r="K453" s="3338" t="s">
        <v>503</v>
      </c>
      <c r="L453" s="7975"/>
      <c r="M453" s="6481">
        <v>46001</v>
      </c>
      <c r="N453" s="5749">
        <v>45999</v>
      </c>
      <c r="O453" s="5711">
        <v>46002</v>
      </c>
      <c r="P453" s="5712">
        <v>46001</v>
      </c>
      <c r="Q453" s="5711">
        <v>46003</v>
      </c>
      <c r="R453" s="5712">
        <v>46003</v>
      </c>
      <c r="S453" s="5711">
        <v>46003</v>
      </c>
      <c r="T453" s="5714">
        <v>46003</v>
      </c>
      <c r="U453" s="5713">
        <v>46007</v>
      </c>
      <c r="V453" s="5712">
        <v>46007</v>
      </c>
      <c r="W453" s="5715">
        <v>46009</v>
      </c>
      <c r="X453" s="5750">
        <v>46009</v>
      </c>
      <c r="Y453" s="359">
        <v>46017</v>
      </c>
      <c r="Z453" s="359">
        <v>46017</v>
      </c>
      <c r="AA453" s="5739"/>
      <c r="AB453" s="5740"/>
      <c r="AC453" s="251" t="s">
        <v>1085</v>
      </c>
      <c r="AD453" s="5741"/>
      <c r="AE453" s="5742">
        <v>2</v>
      </c>
      <c r="AF453" s="363" t="str">
        <f t="shared" si="805"/>
        <v>4IE</v>
      </c>
      <c r="AG453" s="5743">
        <v>1</v>
      </c>
      <c r="AH453" s="5743"/>
      <c r="AI453" s="5743"/>
      <c r="AJ453" s="5743"/>
      <c r="AK453" s="5743"/>
      <c r="AL453" s="5743"/>
      <c r="AM453" s="5743"/>
      <c r="AN453" s="5743"/>
      <c r="AO453" s="5743"/>
      <c r="AP453" s="5744">
        <v>1</v>
      </c>
      <c r="AQ453" s="5743">
        <v>1</v>
      </c>
      <c r="AR453" s="5743">
        <v>1</v>
      </c>
      <c r="AS453" s="5743"/>
      <c r="AT453" s="5743"/>
      <c r="AU453" s="2843">
        <f t="shared" si="806"/>
        <v>0</v>
      </c>
      <c r="AV453" s="4008">
        <f t="shared" si="821"/>
        <v>1</v>
      </c>
      <c r="AW453" s="590">
        <v>45997</v>
      </c>
      <c r="AX453" s="4598">
        <v>4263018</v>
      </c>
      <c r="AY453" s="154">
        <v>45997</v>
      </c>
      <c r="AZ453" s="4600">
        <v>4263019</v>
      </c>
      <c r="BA453" s="154">
        <v>45997</v>
      </c>
      <c r="BB453" s="4600">
        <v>4263020</v>
      </c>
      <c r="BC453" s="4597">
        <v>45973</v>
      </c>
      <c r="BD453" s="4598">
        <v>4163357</v>
      </c>
      <c r="BE453" s="4599">
        <v>45987</v>
      </c>
      <c r="BF453" s="4600">
        <v>4163358</v>
      </c>
      <c r="BG453" s="368">
        <v>46000</v>
      </c>
      <c r="BH453" s="4600">
        <v>4263023</v>
      </c>
      <c r="BI453" s="154">
        <v>45973</v>
      </c>
      <c r="BJ453" s="4600">
        <v>4163353</v>
      </c>
      <c r="BK453" s="4075" t="str">
        <f t="shared" si="869"/>
        <v>-</v>
      </c>
      <c r="BL453" s="4093"/>
      <c r="BM453" s="4075" t="str">
        <f t="shared" si="870"/>
        <v>-</v>
      </c>
      <c r="BN453" s="4093"/>
      <c r="BO453" s="4094" t="str">
        <f t="shared" si="868"/>
        <v>-</v>
      </c>
      <c r="BP453" s="4093"/>
      <c r="BQ453" s="4602" t="str">
        <f t="shared" si="833"/>
        <v>-</v>
      </c>
      <c r="BR453" s="4598"/>
      <c r="BS453" s="4602" t="str">
        <f t="shared" si="861"/>
        <v>-</v>
      </c>
      <c r="BT453" s="4598"/>
      <c r="BU453" s="4602" t="str">
        <f t="shared" si="862"/>
        <v>-</v>
      </c>
      <c r="BV453" s="4598"/>
      <c r="BW453" s="4602" t="str">
        <f t="shared" si="863"/>
        <v>-</v>
      </c>
      <c r="BX453" s="4600"/>
      <c r="BY453" s="4602" t="str">
        <f t="shared" si="864"/>
        <v>-</v>
      </c>
      <c r="BZ453" s="4598"/>
      <c r="CA453" s="4602" t="str">
        <f t="shared" si="865"/>
        <v>-</v>
      </c>
      <c r="CB453" s="4600"/>
      <c r="CC453" s="4602" t="str">
        <f t="shared" si="866"/>
        <v>-</v>
      </c>
      <c r="CD453" s="4600"/>
      <c r="CE453" s="2850" t="str">
        <f t="shared" si="795"/>
        <v>-</v>
      </c>
      <c r="CF453" s="2846"/>
      <c r="CG453" s="2855" t="str">
        <f t="shared" si="796"/>
        <v>-</v>
      </c>
      <c r="CH453" s="2851"/>
      <c r="CI453" s="2850" t="str">
        <f t="shared" si="807"/>
        <v>-</v>
      </c>
      <c r="CJ453" s="2846"/>
      <c r="CK453" s="2850" t="str">
        <f t="shared" si="808"/>
        <v>-</v>
      </c>
      <c r="CL453" s="2851"/>
      <c r="CM453" s="2850" t="str">
        <f t="shared" si="797"/>
        <v>-</v>
      </c>
      <c r="CN453" s="2851"/>
      <c r="CO453" s="2855" t="str">
        <f t="shared" si="809"/>
        <v>-</v>
      </c>
      <c r="CP453" s="2851"/>
      <c r="CQ453" s="2855" t="str">
        <f t="shared" si="810"/>
        <v>-</v>
      </c>
      <c r="CR453" s="2851"/>
      <c r="CS453" s="2850" t="str">
        <f t="shared" si="798"/>
        <v>-</v>
      </c>
      <c r="CT453" s="2851"/>
      <c r="CU453" s="2855"/>
      <c r="CV453" s="2851"/>
      <c r="CW453" s="2850" t="str">
        <f t="shared" si="799"/>
        <v>-</v>
      </c>
      <c r="CX453" s="2851"/>
      <c r="CY453" s="2855" t="str">
        <f t="shared" si="811"/>
        <v>-</v>
      </c>
      <c r="CZ453" s="2851"/>
      <c r="DA453" s="2850" t="str">
        <f t="shared" si="800"/>
        <v>-</v>
      </c>
      <c r="DB453" s="2846"/>
      <c r="DC453" s="2855" t="str">
        <f t="shared" si="812"/>
        <v>-</v>
      </c>
      <c r="DD453" s="2851"/>
      <c r="DE453" s="2856">
        <v>45962</v>
      </c>
      <c r="DF453" s="2857">
        <v>4263070</v>
      </c>
      <c r="DG453" s="818">
        <f t="shared" si="867"/>
        <v>0</v>
      </c>
      <c r="DH453" s="2858"/>
      <c r="DI453" s="2850">
        <v>45770</v>
      </c>
      <c r="DJ453" s="2857">
        <v>4163159</v>
      </c>
      <c r="DK453" s="2856">
        <f t="shared" si="871"/>
        <v>0</v>
      </c>
      <c r="DL453" s="2857"/>
      <c r="DM453" s="2856">
        <f t="shared" si="856"/>
        <v>0</v>
      </c>
      <c r="DN453" s="2857"/>
      <c r="DO453" s="2855">
        <f t="shared" si="813"/>
        <v>0</v>
      </c>
      <c r="DP453" s="2858"/>
      <c r="DQ453" s="2855">
        <f t="shared" si="814"/>
        <v>0</v>
      </c>
      <c r="DR453" s="2857"/>
      <c r="DS453" s="2855">
        <f t="shared" si="815"/>
        <v>0</v>
      </c>
      <c r="DT453" s="2858"/>
      <c r="DU453" s="2855">
        <f t="shared" si="816"/>
        <v>0</v>
      </c>
      <c r="DV453" s="2857"/>
      <c r="DW453" s="5717">
        <f>IF(AN453=1,1,0)</f>
        <v>0</v>
      </c>
      <c r="DX453" s="5659"/>
      <c r="DY453" s="4668">
        <f t="shared" si="848"/>
        <v>0</v>
      </c>
      <c r="DZ453" s="4682"/>
      <c r="EA453" s="4668">
        <v>45996</v>
      </c>
      <c r="EB453" s="4682">
        <v>4263066</v>
      </c>
      <c r="EC453" s="269">
        <v>45965</v>
      </c>
      <c r="ED453" s="4964">
        <v>4263052</v>
      </c>
      <c r="EE453" s="822">
        <v>45946</v>
      </c>
      <c r="EF453" s="4930">
        <v>4063460</v>
      </c>
      <c r="EG453" s="273"/>
      <c r="EH453" s="274"/>
      <c r="EI453" s="275"/>
      <c r="EJ453" s="276"/>
      <c r="EK453" s="275"/>
      <c r="EL453" s="277"/>
      <c r="EM453" s="829" t="str">
        <f t="shared" si="803"/>
        <v xml:space="preserve"> </v>
      </c>
      <c r="EN453" s="4892"/>
      <c r="EO453" s="4893">
        <f t="shared" si="817"/>
        <v>0</v>
      </c>
      <c r="EP453" s="4682"/>
      <c r="ER453" s="5745"/>
      <c r="ET453" s="2850" t="str">
        <f t="shared" ref="ET453:ET461" si="872">IF($AE453=0,"　",VLOOKUP($AE453,ﾚｰｻﾞOP,60,0))</f>
        <v>-</v>
      </c>
      <c r="EU453" s="2857"/>
      <c r="EV453" s="2850" t="str">
        <f t="shared" ref="EV453:EV461" si="873">IF($AE453=0,"　",VLOOKUP($AE453,ﾚｰｻﾞOP,60,0))</f>
        <v>-</v>
      </c>
      <c r="EW453" s="2857"/>
      <c r="EX453" s="2850"/>
      <c r="EY453" s="2851"/>
      <c r="EZ453" s="2850"/>
      <c r="FA453" s="2851"/>
      <c r="FB453" s="2850"/>
      <c r="FC453" s="2851"/>
      <c r="FD453" s="2850"/>
      <c r="FE453" s="2851"/>
      <c r="FF453" s="2855"/>
      <c r="FG453" s="2851"/>
      <c r="FH453" s="2850"/>
      <c r="FI453" s="2851"/>
      <c r="FJ453" s="154" t="str">
        <f t="shared" ref="FJ453:FJ461" si="874">IF($AE453=0,"　",VLOOKUP($AE453,ﾚｰｻﾞOP,67,0))</f>
        <v>-</v>
      </c>
      <c r="FK453" s="2857"/>
      <c r="FL453" s="155" t="str">
        <f t="shared" si="792"/>
        <v>-</v>
      </c>
      <c r="FM453" s="2846"/>
      <c r="FN453" s="2850"/>
      <c r="FO453" s="2851"/>
      <c r="FP453" s="5746"/>
      <c r="FQ453" s="5747"/>
      <c r="FS453" s="5746"/>
      <c r="FT453" s="5747"/>
    </row>
    <row r="454" spans="1:176" ht="18.600000000000001" customHeight="1">
      <c r="A454" s="228">
        <f t="shared" si="858"/>
        <v>444</v>
      </c>
      <c r="B454" s="343" t="str">
        <f t="shared" si="804"/>
        <v>4IE</v>
      </c>
      <c r="C454" s="5737">
        <v>46054</v>
      </c>
      <c r="D454" s="3699" t="s">
        <v>40</v>
      </c>
      <c r="E454" s="3700" t="s">
        <v>1573</v>
      </c>
      <c r="F454" s="3701" t="s">
        <v>1574</v>
      </c>
      <c r="G454" s="5748"/>
      <c r="H454" s="3281" t="s">
        <v>630</v>
      </c>
      <c r="I454" s="3337" t="s">
        <v>48</v>
      </c>
      <c r="J454" s="3337" t="s">
        <v>0</v>
      </c>
      <c r="K454" s="3338" t="s">
        <v>503</v>
      </c>
      <c r="L454" s="7976"/>
      <c r="M454" s="6481">
        <v>46002</v>
      </c>
      <c r="N454" s="5749">
        <v>46001</v>
      </c>
      <c r="O454" s="5711">
        <v>46003</v>
      </c>
      <c r="P454" s="5712">
        <v>46002</v>
      </c>
      <c r="Q454" s="5711">
        <v>46004</v>
      </c>
      <c r="R454" s="5712">
        <v>46004</v>
      </c>
      <c r="S454" s="5711">
        <v>46004</v>
      </c>
      <c r="T454" s="5714">
        <v>46004</v>
      </c>
      <c r="U454" s="5713">
        <v>46008</v>
      </c>
      <c r="V454" s="5712">
        <v>46008</v>
      </c>
      <c r="W454" s="5715">
        <v>46010</v>
      </c>
      <c r="X454" s="5750">
        <v>46009</v>
      </c>
      <c r="Y454" s="359">
        <v>46017</v>
      </c>
      <c r="Z454" s="359">
        <v>46017</v>
      </c>
      <c r="AA454" s="5751"/>
      <c r="AB454" s="5752"/>
      <c r="AC454" s="251" t="s">
        <v>1085</v>
      </c>
      <c r="AD454" s="5753"/>
      <c r="AE454" s="5754">
        <v>2</v>
      </c>
      <c r="AF454" s="363" t="str">
        <f t="shared" si="805"/>
        <v>4IE</v>
      </c>
      <c r="AG454" s="5755">
        <v>1</v>
      </c>
      <c r="AH454" s="5755"/>
      <c r="AI454" s="5755"/>
      <c r="AJ454" s="5755"/>
      <c r="AK454" s="5755"/>
      <c r="AL454" s="5755"/>
      <c r="AM454" s="5755"/>
      <c r="AN454" s="5755"/>
      <c r="AO454" s="5755"/>
      <c r="AP454" s="5756">
        <v>1</v>
      </c>
      <c r="AQ454" s="5755">
        <v>1</v>
      </c>
      <c r="AR454" s="5755">
        <v>1</v>
      </c>
      <c r="AS454" s="5755"/>
      <c r="AT454" s="5755"/>
      <c r="AU454" s="2843">
        <f t="shared" si="806"/>
        <v>0</v>
      </c>
      <c r="AV454" s="4008">
        <f t="shared" si="821"/>
        <v>1</v>
      </c>
      <c r="AW454" s="590">
        <v>45997</v>
      </c>
      <c r="AX454" s="4598">
        <v>4263018</v>
      </c>
      <c r="AY454" s="154">
        <v>45997</v>
      </c>
      <c r="AZ454" s="4600">
        <v>4263019</v>
      </c>
      <c r="BA454" s="154">
        <v>45997</v>
      </c>
      <c r="BB454" s="4600">
        <v>4263020</v>
      </c>
      <c r="BC454" s="4597">
        <v>45973</v>
      </c>
      <c r="BD454" s="4598">
        <v>4163357</v>
      </c>
      <c r="BE454" s="4599">
        <v>45987</v>
      </c>
      <c r="BF454" s="4600">
        <v>4163358</v>
      </c>
      <c r="BG454" s="368">
        <v>46000</v>
      </c>
      <c r="BH454" s="4600">
        <v>4263023</v>
      </c>
      <c r="BI454" s="154">
        <v>45973</v>
      </c>
      <c r="BJ454" s="4600">
        <v>4163353</v>
      </c>
      <c r="BK454" s="4075" t="str">
        <f t="shared" si="869"/>
        <v>-</v>
      </c>
      <c r="BL454" s="4093"/>
      <c r="BM454" s="4075" t="str">
        <f t="shared" si="870"/>
        <v>-</v>
      </c>
      <c r="BN454" s="4093"/>
      <c r="BO454" s="4094" t="str">
        <f t="shared" si="868"/>
        <v>-</v>
      </c>
      <c r="BP454" s="4093"/>
      <c r="BQ454" s="4602" t="str">
        <f t="shared" si="833"/>
        <v>-</v>
      </c>
      <c r="BR454" s="4598"/>
      <c r="BS454" s="4602" t="str">
        <f t="shared" si="861"/>
        <v>-</v>
      </c>
      <c r="BT454" s="4598"/>
      <c r="BU454" s="4602" t="str">
        <f t="shared" si="862"/>
        <v>-</v>
      </c>
      <c r="BV454" s="4598"/>
      <c r="BW454" s="4602" t="str">
        <f t="shared" si="863"/>
        <v>-</v>
      </c>
      <c r="BX454" s="4600"/>
      <c r="BY454" s="4602" t="str">
        <f t="shared" si="864"/>
        <v>-</v>
      </c>
      <c r="BZ454" s="4598"/>
      <c r="CA454" s="4602" t="str">
        <f t="shared" si="865"/>
        <v>-</v>
      </c>
      <c r="CB454" s="4600"/>
      <c r="CC454" s="4602" t="str">
        <f t="shared" si="866"/>
        <v>-</v>
      </c>
      <c r="CD454" s="4600"/>
      <c r="CE454" s="2850" t="str">
        <f t="shared" si="795"/>
        <v>-</v>
      </c>
      <c r="CF454" s="2846"/>
      <c r="CG454" s="2855" t="str">
        <f t="shared" si="796"/>
        <v>-</v>
      </c>
      <c r="CH454" s="2851"/>
      <c r="CI454" s="2850" t="str">
        <f t="shared" si="807"/>
        <v>-</v>
      </c>
      <c r="CJ454" s="2846"/>
      <c r="CK454" s="2850" t="str">
        <f t="shared" si="808"/>
        <v>-</v>
      </c>
      <c r="CL454" s="2851"/>
      <c r="CM454" s="2850" t="str">
        <f t="shared" si="797"/>
        <v>-</v>
      </c>
      <c r="CN454" s="2851"/>
      <c r="CO454" s="2855" t="str">
        <f t="shared" si="809"/>
        <v>-</v>
      </c>
      <c r="CP454" s="2851"/>
      <c r="CQ454" s="2855" t="str">
        <f t="shared" si="810"/>
        <v>-</v>
      </c>
      <c r="CR454" s="2851"/>
      <c r="CS454" s="2850" t="str">
        <f t="shared" si="798"/>
        <v>-</v>
      </c>
      <c r="CT454" s="2851"/>
      <c r="CU454" s="2855"/>
      <c r="CV454" s="2851"/>
      <c r="CW454" s="2850" t="str">
        <f t="shared" si="799"/>
        <v>-</v>
      </c>
      <c r="CX454" s="2851"/>
      <c r="CY454" s="2855" t="str">
        <f t="shared" si="811"/>
        <v>-</v>
      </c>
      <c r="CZ454" s="2851"/>
      <c r="DA454" s="2850" t="str">
        <f t="shared" si="800"/>
        <v>-</v>
      </c>
      <c r="DB454" s="2846"/>
      <c r="DC454" s="2855" t="str">
        <f t="shared" si="812"/>
        <v>-</v>
      </c>
      <c r="DD454" s="2851"/>
      <c r="DE454" s="2856">
        <v>45962</v>
      </c>
      <c r="DF454" s="2857">
        <v>4263070</v>
      </c>
      <c r="DG454" s="818">
        <f t="shared" si="867"/>
        <v>0</v>
      </c>
      <c r="DH454" s="2858"/>
      <c r="DI454" s="2850">
        <v>45770</v>
      </c>
      <c r="DJ454" s="2857">
        <v>4163159</v>
      </c>
      <c r="DK454" s="2856">
        <f t="shared" si="871"/>
        <v>0</v>
      </c>
      <c r="DL454" s="2857"/>
      <c r="DM454" s="2856">
        <f t="shared" si="856"/>
        <v>0</v>
      </c>
      <c r="DN454" s="2857"/>
      <c r="DO454" s="2855">
        <f t="shared" si="813"/>
        <v>0</v>
      </c>
      <c r="DP454" s="2858"/>
      <c r="DQ454" s="2855">
        <f t="shared" si="814"/>
        <v>0</v>
      </c>
      <c r="DR454" s="2857"/>
      <c r="DS454" s="2855">
        <f t="shared" si="815"/>
        <v>0</v>
      </c>
      <c r="DT454" s="2858"/>
      <c r="DU454" s="2855">
        <f t="shared" si="816"/>
        <v>0</v>
      </c>
      <c r="DV454" s="2857"/>
      <c r="DW454" s="5717">
        <f>IF(AN454=1,1,0)</f>
        <v>0</v>
      </c>
      <c r="DX454" s="5659"/>
      <c r="DY454" s="4668">
        <f t="shared" si="848"/>
        <v>0</v>
      </c>
      <c r="DZ454" s="4682"/>
      <c r="EA454" s="4668">
        <v>45996</v>
      </c>
      <c r="EB454" s="4682">
        <v>4263066</v>
      </c>
      <c r="EC454" s="269">
        <v>45965</v>
      </c>
      <c r="ED454" s="4964">
        <v>4263052</v>
      </c>
      <c r="EE454" s="822">
        <v>45946</v>
      </c>
      <c r="EF454" s="4930">
        <v>4063460</v>
      </c>
      <c r="EG454" s="273"/>
      <c r="EH454" s="274"/>
      <c r="EI454" s="275"/>
      <c r="EJ454" s="276"/>
      <c r="EK454" s="275"/>
      <c r="EL454" s="277"/>
      <c r="EM454" s="829" t="str">
        <f t="shared" si="803"/>
        <v xml:space="preserve"> </v>
      </c>
      <c r="EN454" s="4892"/>
      <c r="EO454" s="4893">
        <f t="shared" si="817"/>
        <v>0</v>
      </c>
      <c r="EP454" s="4682"/>
      <c r="ER454" s="5757"/>
      <c r="ET454" s="2850" t="str">
        <f t="shared" si="872"/>
        <v>-</v>
      </c>
      <c r="EU454" s="2857"/>
      <c r="EV454" s="2850" t="str">
        <f t="shared" si="873"/>
        <v>-</v>
      </c>
      <c r="EW454" s="2857"/>
      <c r="EX454" s="2850"/>
      <c r="EY454" s="2851"/>
      <c r="EZ454" s="2850"/>
      <c r="FA454" s="2851"/>
      <c r="FB454" s="2850"/>
      <c r="FC454" s="2851"/>
      <c r="FD454" s="2850"/>
      <c r="FE454" s="2851"/>
      <c r="FF454" s="2855"/>
      <c r="FG454" s="2851"/>
      <c r="FH454" s="2850"/>
      <c r="FI454" s="2851"/>
      <c r="FJ454" s="154" t="str">
        <f t="shared" si="874"/>
        <v>-</v>
      </c>
      <c r="FK454" s="2857"/>
      <c r="FL454" s="155" t="str">
        <f t="shared" ref="FL454:FL518" si="875">IF($AE454=0,"　",VLOOKUP($AE454,ﾚｰｻﾞOP,68,0))</f>
        <v>-</v>
      </c>
      <c r="FM454" s="2846"/>
      <c r="FN454" s="2850"/>
      <c r="FO454" s="2851"/>
      <c r="FP454" s="2850"/>
      <c r="FQ454" s="2851"/>
      <c r="FS454" s="5758"/>
      <c r="FT454" s="5759"/>
    </row>
    <row r="455" spans="1:176" ht="18.600000000000001" customHeight="1">
      <c r="A455" s="228">
        <f t="shared" si="858"/>
        <v>445</v>
      </c>
      <c r="B455" s="343" t="str">
        <f t="shared" si="804"/>
        <v>4IE</v>
      </c>
      <c r="C455" s="5290">
        <v>46023</v>
      </c>
      <c r="D455" s="5657" t="s">
        <v>34</v>
      </c>
      <c r="E455" s="5760">
        <v>84511280</v>
      </c>
      <c r="F455" s="1564" t="s">
        <v>1575</v>
      </c>
      <c r="G455" s="1263"/>
      <c r="H455" s="3281" t="s">
        <v>631</v>
      </c>
      <c r="I455" s="4459" t="s">
        <v>61</v>
      </c>
      <c r="J455" s="4459" t="s">
        <v>33</v>
      </c>
      <c r="K455" s="5107" t="s">
        <v>11</v>
      </c>
      <c r="L455" s="7977"/>
      <c r="M455" s="6481">
        <v>46002</v>
      </c>
      <c r="N455" s="5749">
        <v>46001</v>
      </c>
      <c r="O455" s="5771">
        <v>46003</v>
      </c>
      <c r="P455" s="5749">
        <v>46002</v>
      </c>
      <c r="Q455" s="5771">
        <v>46004</v>
      </c>
      <c r="R455" s="5749">
        <v>46004</v>
      </c>
      <c r="S455" s="5771">
        <v>46004</v>
      </c>
      <c r="T455" s="5749">
        <v>46004</v>
      </c>
      <c r="U455" s="5772">
        <v>46008</v>
      </c>
      <c r="V455" s="5749">
        <v>46009</v>
      </c>
      <c r="W455" s="5773">
        <v>46010</v>
      </c>
      <c r="X455" s="5774">
        <v>46009</v>
      </c>
      <c r="Y455" s="5761">
        <v>46017</v>
      </c>
      <c r="Z455" s="5761">
        <v>46017</v>
      </c>
      <c r="AA455" s="5762"/>
      <c r="AB455" s="5761"/>
      <c r="AC455" s="251" t="s">
        <v>1085</v>
      </c>
      <c r="AD455" s="5763"/>
      <c r="AE455" s="5764">
        <v>3</v>
      </c>
      <c r="AF455" s="363" t="str">
        <f t="shared" si="805"/>
        <v>4IE</v>
      </c>
      <c r="AG455" s="5765"/>
      <c r="AH455" s="5765"/>
      <c r="AI455" s="5765"/>
      <c r="AJ455" s="5765"/>
      <c r="AK455" s="5765"/>
      <c r="AL455" s="5765"/>
      <c r="AM455" s="5765"/>
      <c r="AN455" s="5765">
        <v>1</v>
      </c>
      <c r="AO455" s="5765"/>
      <c r="AP455" s="5766">
        <v>1</v>
      </c>
      <c r="AQ455" s="5765">
        <v>1</v>
      </c>
      <c r="AR455" s="5765">
        <v>1</v>
      </c>
      <c r="AS455" s="5765"/>
      <c r="AT455" s="5765"/>
      <c r="AU455" s="2843">
        <f t="shared" si="806"/>
        <v>0</v>
      </c>
      <c r="AV455" s="4008">
        <f t="shared" si="821"/>
        <v>1</v>
      </c>
      <c r="AW455" s="4597">
        <v>45997</v>
      </c>
      <c r="AX455" s="4598">
        <v>4263018</v>
      </c>
      <c r="AY455" s="4602">
        <v>45997</v>
      </c>
      <c r="AZ455" s="4600">
        <v>4263019</v>
      </c>
      <c r="BA455" s="4602">
        <v>45997</v>
      </c>
      <c r="BB455" s="4600">
        <v>4263020</v>
      </c>
      <c r="BC455" s="4597">
        <v>45973</v>
      </c>
      <c r="BD455" s="4598">
        <v>4163357</v>
      </c>
      <c r="BE455" s="4599">
        <v>45987</v>
      </c>
      <c r="BF455" s="4600">
        <v>4163358</v>
      </c>
      <c r="BG455" s="4597">
        <v>46000</v>
      </c>
      <c r="BH455" s="4600">
        <v>4263023</v>
      </c>
      <c r="BI455" s="4602">
        <v>45997</v>
      </c>
      <c r="BJ455" s="4600">
        <v>4263025</v>
      </c>
      <c r="BK455" s="4075" t="str">
        <f t="shared" si="869"/>
        <v>-</v>
      </c>
      <c r="BL455" s="4093"/>
      <c r="BM455" s="4075" t="str">
        <f t="shared" si="870"/>
        <v>-</v>
      </c>
      <c r="BN455" s="4093"/>
      <c r="BO455" s="4094" t="str">
        <f t="shared" si="868"/>
        <v>-</v>
      </c>
      <c r="BP455" s="4093"/>
      <c r="BQ455" s="4602" t="str">
        <f t="shared" si="833"/>
        <v>-</v>
      </c>
      <c r="BR455" s="4598"/>
      <c r="BS455" s="4602" t="str">
        <f t="shared" si="861"/>
        <v>-</v>
      </c>
      <c r="BT455" s="4598"/>
      <c r="BU455" s="4602" t="str">
        <f t="shared" si="862"/>
        <v>-</v>
      </c>
      <c r="BV455" s="4598"/>
      <c r="BW455" s="4602" t="str">
        <f t="shared" si="863"/>
        <v>-</v>
      </c>
      <c r="BX455" s="4600"/>
      <c r="BY455" s="4602" t="str">
        <f t="shared" si="864"/>
        <v>-</v>
      </c>
      <c r="BZ455" s="4598"/>
      <c r="CA455" s="4602" t="str">
        <f t="shared" si="865"/>
        <v>-</v>
      </c>
      <c r="CB455" s="4600"/>
      <c r="CC455" s="4602" t="str">
        <f t="shared" si="866"/>
        <v>-</v>
      </c>
      <c r="CD455" s="4600"/>
      <c r="CE455" s="2850" t="str">
        <f t="shared" si="795"/>
        <v>-</v>
      </c>
      <c r="CF455" s="2846"/>
      <c r="CG455" s="2855" t="str">
        <f t="shared" si="796"/>
        <v>-</v>
      </c>
      <c r="CH455" s="2851"/>
      <c r="CI455" s="2850" t="str">
        <f t="shared" si="807"/>
        <v>-</v>
      </c>
      <c r="CJ455" s="2846"/>
      <c r="CK455" s="2850" t="str">
        <f t="shared" si="808"/>
        <v>-</v>
      </c>
      <c r="CL455" s="2851"/>
      <c r="CM455" s="2850" t="str">
        <f t="shared" si="797"/>
        <v>-</v>
      </c>
      <c r="CN455" s="2851"/>
      <c r="CO455" s="2855" t="str">
        <f t="shared" si="809"/>
        <v>-</v>
      </c>
      <c r="CP455" s="2851"/>
      <c r="CQ455" s="2855" t="str">
        <f t="shared" si="810"/>
        <v>-</v>
      </c>
      <c r="CR455" s="2851"/>
      <c r="CS455" s="2850" t="str">
        <f t="shared" si="798"/>
        <v>-</v>
      </c>
      <c r="CT455" s="2851"/>
      <c r="CU455" s="2855"/>
      <c r="CV455" s="2851"/>
      <c r="CW455" s="2850" t="str">
        <f t="shared" si="799"/>
        <v>-</v>
      </c>
      <c r="CX455" s="2851"/>
      <c r="CY455" s="2855" t="str">
        <f t="shared" si="811"/>
        <v>-</v>
      </c>
      <c r="CZ455" s="2851"/>
      <c r="DA455" s="2850" t="str">
        <f t="shared" si="800"/>
        <v>-</v>
      </c>
      <c r="DB455" s="2846"/>
      <c r="DC455" s="2855" t="str">
        <f t="shared" si="812"/>
        <v>-</v>
      </c>
      <c r="DD455" s="2851"/>
      <c r="DE455" s="2856">
        <f>IF(AG455=1,1,0)</f>
        <v>0</v>
      </c>
      <c r="DF455" s="2857"/>
      <c r="DG455" s="818">
        <f t="shared" si="867"/>
        <v>0</v>
      </c>
      <c r="DH455" s="2858"/>
      <c r="DI455" s="2850">
        <f>IF(AG455=1,1,0)</f>
        <v>0</v>
      </c>
      <c r="DJ455" s="2857"/>
      <c r="DK455" s="2856">
        <f t="shared" si="871"/>
        <v>0</v>
      </c>
      <c r="DL455" s="2857"/>
      <c r="DM455" s="2856">
        <f t="shared" si="856"/>
        <v>0</v>
      </c>
      <c r="DN455" s="2857"/>
      <c r="DO455" s="2855">
        <f t="shared" si="813"/>
        <v>0</v>
      </c>
      <c r="DP455" s="2858"/>
      <c r="DQ455" s="2855">
        <f t="shared" si="814"/>
        <v>0</v>
      </c>
      <c r="DR455" s="2857"/>
      <c r="DS455" s="2855">
        <f t="shared" si="815"/>
        <v>0</v>
      </c>
      <c r="DT455" s="2858"/>
      <c r="DU455" s="2855">
        <f t="shared" si="816"/>
        <v>0</v>
      </c>
      <c r="DV455" s="2857"/>
      <c r="DW455" s="5640">
        <v>45993</v>
      </c>
      <c r="DX455" s="5659">
        <v>4163306</v>
      </c>
      <c r="DY455" s="4668">
        <f t="shared" si="848"/>
        <v>0</v>
      </c>
      <c r="DZ455" s="4682"/>
      <c r="EA455" s="4668">
        <v>45996</v>
      </c>
      <c r="EB455" s="4682">
        <v>4263066</v>
      </c>
      <c r="EC455" s="820">
        <v>45965</v>
      </c>
      <c r="ED455" s="4964">
        <v>4263052</v>
      </c>
      <c r="EE455" s="822">
        <v>45946</v>
      </c>
      <c r="EF455" s="4930">
        <v>4063460</v>
      </c>
      <c r="EG455" s="273"/>
      <c r="EH455" s="274"/>
      <c r="EI455" s="275"/>
      <c r="EJ455" s="276"/>
      <c r="EK455" s="275"/>
      <c r="EL455" s="277"/>
      <c r="EM455" s="829" t="str">
        <f t="shared" si="803"/>
        <v xml:space="preserve"> </v>
      </c>
      <c r="EN455" s="4892"/>
      <c r="EO455" s="4893">
        <f t="shared" si="817"/>
        <v>0</v>
      </c>
      <c r="EP455" s="4682"/>
      <c r="ER455" s="5767"/>
      <c r="ET455" s="2850" t="str">
        <f t="shared" si="872"/>
        <v>-</v>
      </c>
      <c r="EU455" s="2857"/>
      <c r="EV455" s="2850" t="str">
        <f t="shared" si="873"/>
        <v>-</v>
      </c>
      <c r="EW455" s="2857"/>
      <c r="EX455" s="2850"/>
      <c r="EY455" s="2851"/>
      <c r="EZ455" s="2850"/>
      <c r="FA455" s="2851"/>
      <c r="FB455" s="2850"/>
      <c r="FC455" s="2851"/>
      <c r="FD455" s="2850"/>
      <c r="FE455" s="2851"/>
      <c r="FF455" s="2855"/>
      <c r="FG455" s="2851"/>
      <c r="FH455" s="2850"/>
      <c r="FI455" s="2851"/>
      <c r="FJ455" s="154" t="str">
        <f t="shared" si="874"/>
        <v>-</v>
      </c>
      <c r="FK455" s="2857"/>
      <c r="FL455" s="155" t="str">
        <f t="shared" si="875"/>
        <v>-</v>
      </c>
      <c r="FM455" s="2846"/>
      <c r="FN455" s="2850"/>
      <c r="FO455" s="2851"/>
      <c r="FP455" s="2850"/>
      <c r="FQ455" s="2851"/>
      <c r="FS455" s="5768"/>
      <c r="FT455" s="5769"/>
    </row>
    <row r="456" spans="1:176" ht="18.600000000000001" customHeight="1">
      <c r="A456" s="228">
        <f t="shared" si="858"/>
        <v>446</v>
      </c>
      <c r="B456" s="343" t="str">
        <f t="shared" si="804"/>
        <v>4IE</v>
      </c>
      <c r="C456" s="5737">
        <v>46057</v>
      </c>
      <c r="D456" s="3699" t="s">
        <v>39</v>
      </c>
      <c r="E456" s="3700" t="s">
        <v>1323</v>
      </c>
      <c r="F456" s="3701" t="s">
        <v>1579</v>
      </c>
      <c r="G456" s="5770"/>
      <c r="H456" s="3281" t="s">
        <v>630</v>
      </c>
      <c r="I456" s="3337" t="s">
        <v>48</v>
      </c>
      <c r="J456" s="3337" t="s">
        <v>0</v>
      </c>
      <c r="K456" s="3338" t="s">
        <v>503</v>
      </c>
      <c r="L456" s="7978"/>
      <c r="M456" s="6481">
        <v>46003</v>
      </c>
      <c r="N456" s="5749">
        <v>46002</v>
      </c>
      <c r="O456" s="5771">
        <v>46004</v>
      </c>
      <c r="P456" s="5749">
        <v>46003</v>
      </c>
      <c r="Q456" s="5771">
        <v>46007</v>
      </c>
      <c r="R456" s="5749">
        <v>46007</v>
      </c>
      <c r="S456" s="5771">
        <v>46007</v>
      </c>
      <c r="T456" s="5749">
        <v>46007</v>
      </c>
      <c r="U456" s="5772">
        <v>46009</v>
      </c>
      <c r="V456" s="5749">
        <v>46010</v>
      </c>
      <c r="W456" s="5773">
        <v>46011</v>
      </c>
      <c r="X456" s="5774">
        <v>46015</v>
      </c>
      <c r="Y456" s="359">
        <v>46018</v>
      </c>
      <c r="Z456" s="359">
        <v>46018</v>
      </c>
      <c r="AA456" s="5775"/>
      <c r="AB456" s="5776"/>
      <c r="AC456" s="251" t="s">
        <v>1085</v>
      </c>
      <c r="AD456" s="5777"/>
      <c r="AE456" s="5778">
        <v>5</v>
      </c>
      <c r="AF456" s="363" t="str">
        <f t="shared" si="805"/>
        <v>4IE</v>
      </c>
      <c r="AG456" s="5779">
        <v>1</v>
      </c>
      <c r="AH456" s="5779"/>
      <c r="AI456" s="5779"/>
      <c r="AJ456" s="5779"/>
      <c r="AK456" s="5779"/>
      <c r="AL456" s="5779"/>
      <c r="AM456" s="5779"/>
      <c r="AN456" s="5779"/>
      <c r="AO456" s="5779"/>
      <c r="AP456" s="5780">
        <v>1</v>
      </c>
      <c r="AQ456" s="5779">
        <v>1</v>
      </c>
      <c r="AR456" s="5779">
        <v>1</v>
      </c>
      <c r="AS456" s="5779"/>
      <c r="AT456" s="5779"/>
      <c r="AU456" s="2843">
        <f t="shared" si="806"/>
        <v>0</v>
      </c>
      <c r="AV456" s="4008">
        <f t="shared" si="821"/>
        <v>1</v>
      </c>
      <c r="AW456" s="590">
        <v>45997</v>
      </c>
      <c r="AX456" s="4598">
        <v>4263018</v>
      </c>
      <c r="AY456" s="154">
        <v>45997</v>
      </c>
      <c r="AZ456" s="4600">
        <v>4263019</v>
      </c>
      <c r="BA456" s="154">
        <v>45997</v>
      </c>
      <c r="BB456" s="4600">
        <v>4263020</v>
      </c>
      <c r="BC456" s="4597">
        <v>45973</v>
      </c>
      <c r="BD456" s="4598">
        <v>4163357</v>
      </c>
      <c r="BE456" s="4599">
        <v>45987</v>
      </c>
      <c r="BF456" s="4600">
        <v>4163358</v>
      </c>
      <c r="BG456" s="368">
        <v>46000</v>
      </c>
      <c r="BH456" s="4600">
        <v>4263023</v>
      </c>
      <c r="BI456" s="4602" t="str">
        <f>IF($AE456=0,"　",VLOOKUP($AE456,ﾚｰｻﾞOP,11,0))</f>
        <v>-</v>
      </c>
      <c r="BJ456" s="4600"/>
      <c r="BK456" s="4075" t="str">
        <f t="shared" si="869"/>
        <v>-</v>
      </c>
      <c r="BL456" s="4093"/>
      <c r="BM456" s="4075" t="str">
        <f t="shared" si="870"/>
        <v>-</v>
      </c>
      <c r="BN456" s="4093"/>
      <c r="BO456" s="4094" t="str">
        <f t="shared" si="868"/>
        <v>-</v>
      </c>
      <c r="BP456" s="4093"/>
      <c r="BQ456" s="4602">
        <v>45973</v>
      </c>
      <c r="BR456" s="4598">
        <v>4163360</v>
      </c>
      <c r="BS456" s="4602" t="str">
        <f t="shared" si="861"/>
        <v>-</v>
      </c>
      <c r="BT456" s="4598"/>
      <c r="BU456" s="4602" t="str">
        <f t="shared" si="862"/>
        <v>-</v>
      </c>
      <c r="BV456" s="4598"/>
      <c r="BW456" s="4602" t="str">
        <f t="shared" si="863"/>
        <v>-</v>
      </c>
      <c r="BX456" s="4600"/>
      <c r="BY456" s="4602" t="str">
        <f t="shared" si="864"/>
        <v>-</v>
      </c>
      <c r="BZ456" s="4598"/>
      <c r="CA456" s="4602" t="str">
        <f t="shared" si="865"/>
        <v>-</v>
      </c>
      <c r="CB456" s="4600"/>
      <c r="CC456" s="4602" t="str">
        <f t="shared" si="866"/>
        <v>-</v>
      </c>
      <c r="CD456" s="4600"/>
      <c r="CE456" s="2850" t="str">
        <f t="shared" ref="CE456:CE521" si="876">IF($AE456=0,"　",VLOOKUP($AE456,ﾚｰｻﾞOP,19,0))</f>
        <v>-</v>
      </c>
      <c r="CF456" s="2846"/>
      <c r="CG456" s="2855" t="str">
        <f t="shared" ref="CG456:CG521" si="877">IF($AE456=0,"　",VLOOKUP($AE456,ﾚｰｻﾞOP,20,0))</f>
        <v>-</v>
      </c>
      <c r="CH456" s="2851"/>
      <c r="CI456" s="2850" t="str">
        <f t="shared" si="807"/>
        <v>-</v>
      </c>
      <c r="CJ456" s="2846"/>
      <c r="CK456" s="2850" t="str">
        <f t="shared" si="808"/>
        <v>-</v>
      </c>
      <c r="CL456" s="2851"/>
      <c r="CM456" s="2850" t="str">
        <f t="shared" ref="CM456:CM521" si="878">IF($AE456=0,"　",VLOOKUP($AE456,ﾚｰｻﾞOP,23,0))</f>
        <v>-</v>
      </c>
      <c r="CN456" s="2851"/>
      <c r="CO456" s="2855" t="str">
        <f t="shared" si="809"/>
        <v>-</v>
      </c>
      <c r="CP456" s="2851"/>
      <c r="CQ456" s="2855" t="str">
        <f t="shared" si="810"/>
        <v>-</v>
      </c>
      <c r="CR456" s="2851"/>
      <c r="CS456" s="2850" t="str">
        <f t="shared" ref="CS456:CS521" si="879">IF($AE456=0,"　",VLOOKUP($AE456,ﾚｰｻﾞOP,26,0))</f>
        <v>-</v>
      </c>
      <c r="CT456" s="2851"/>
      <c r="CU456" s="2855"/>
      <c r="CV456" s="2851"/>
      <c r="CW456" s="2850" t="str">
        <f t="shared" ref="CW456:CW521" si="880">IF($AE456=0,"　",VLOOKUP($AE456,ﾚｰｻﾞOP,28,0))</f>
        <v>-</v>
      </c>
      <c r="CX456" s="2851"/>
      <c r="CY456" s="2855" t="str">
        <f t="shared" si="811"/>
        <v>-</v>
      </c>
      <c r="CZ456" s="2851"/>
      <c r="DA456" s="2850" t="str">
        <f t="shared" ref="DA456:DA521" si="881">IF($AE456=0,"　",VLOOKUP($AE456,ﾚｰｻﾞOP,30,0))</f>
        <v>-</v>
      </c>
      <c r="DB456" s="2846"/>
      <c r="DC456" s="2855" t="str">
        <f t="shared" si="812"/>
        <v>-</v>
      </c>
      <c r="DD456" s="2851"/>
      <c r="DE456" s="2856">
        <v>45962</v>
      </c>
      <c r="DF456" s="2857">
        <v>4263070</v>
      </c>
      <c r="DG456" s="818">
        <f t="shared" si="867"/>
        <v>0</v>
      </c>
      <c r="DH456" s="2858"/>
      <c r="DI456" s="2850">
        <v>45770</v>
      </c>
      <c r="DJ456" s="2857">
        <v>4163159</v>
      </c>
      <c r="DK456" s="2856">
        <f t="shared" si="871"/>
        <v>0</v>
      </c>
      <c r="DL456" s="2857"/>
      <c r="DM456" s="2856">
        <f t="shared" si="856"/>
        <v>0</v>
      </c>
      <c r="DN456" s="2857"/>
      <c r="DO456" s="2855">
        <f t="shared" si="813"/>
        <v>0</v>
      </c>
      <c r="DP456" s="2858"/>
      <c r="DQ456" s="2855">
        <f t="shared" si="814"/>
        <v>0</v>
      </c>
      <c r="DR456" s="2857"/>
      <c r="DS456" s="2855">
        <f t="shared" si="815"/>
        <v>0</v>
      </c>
      <c r="DT456" s="2858"/>
      <c r="DU456" s="2855">
        <f t="shared" si="816"/>
        <v>0</v>
      </c>
      <c r="DV456" s="2857"/>
      <c r="DW456" s="5640">
        <f>IF(AN456=1,1,0)</f>
        <v>0</v>
      </c>
      <c r="DX456" s="5659"/>
      <c r="DY456" s="4668">
        <f t="shared" si="848"/>
        <v>0</v>
      </c>
      <c r="DZ456" s="4682"/>
      <c r="EA456" s="4668">
        <v>45996</v>
      </c>
      <c r="EB456" s="4682">
        <v>4263066</v>
      </c>
      <c r="EC456" s="269">
        <v>45965</v>
      </c>
      <c r="ED456" s="4964">
        <v>4263052</v>
      </c>
      <c r="EE456" s="822">
        <v>45946</v>
      </c>
      <c r="EF456" s="4930">
        <v>4063460</v>
      </c>
      <c r="EG456" s="273"/>
      <c r="EH456" s="274"/>
      <c r="EI456" s="275"/>
      <c r="EJ456" s="276"/>
      <c r="EK456" s="275"/>
      <c r="EL456" s="277"/>
      <c r="EM456" s="829" t="str">
        <f t="shared" ref="EM456:EM521" si="882">IF(CE456="-"," ",IF(AR456=1,1," "))</f>
        <v xml:space="preserve"> </v>
      </c>
      <c r="EN456" s="4892"/>
      <c r="EO456" s="4893">
        <f t="shared" si="817"/>
        <v>0</v>
      </c>
      <c r="EP456" s="4682"/>
      <c r="ER456" s="5781"/>
      <c r="ET456" s="2850" t="str">
        <f t="shared" si="872"/>
        <v>-</v>
      </c>
      <c r="EU456" s="2857"/>
      <c r="EV456" s="2850" t="str">
        <f t="shared" si="873"/>
        <v>-</v>
      </c>
      <c r="EW456" s="2857"/>
      <c r="EX456" s="2850"/>
      <c r="EY456" s="2851"/>
      <c r="EZ456" s="2850"/>
      <c r="FA456" s="2851"/>
      <c r="FB456" s="2850"/>
      <c r="FC456" s="2851"/>
      <c r="FD456" s="2850"/>
      <c r="FE456" s="2851"/>
      <c r="FF456" s="2855"/>
      <c r="FG456" s="2851"/>
      <c r="FH456" s="2850"/>
      <c r="FI456" s="2851"/>
      <c r="FJ456" s="154" t="str">
        <f t="shared" si="874"/>
        <v>-</v>
      </c>
      <c r="FK456" s="2857"/>
      <c r="FL456" s="155" t="str">
        <f t="shared" si="875"/>
        <v>-</v>
      </c>
      <c r="FM456" s="2846"/>
      <c r="FN456" s="2850"/>
      <c r="FO456" s="2851"/>
      <c r="FP456" s="2850"/>
      <c r="FQ456" s="2851"/>
      <c r="FS456" s="5782"/>
      <c r="FT456" s="5783"/>
    </row>
    <row r="457" spans="1:176" ht="18.600000000000001" customHeight="1">
      <c r="A457" s="228">
        <f t="shared" si="858"/>
        <v>447</v>
      </c>
      <c r="B457" s="343" t="str">
        <f t="shared" ref="B457:B522" si="883">AF457</f>
        <v>4IE</v>
      </c>
      <c r="C457" s="5737">
        <v>46056</v>
      </c>
      <c r="D457" s="3699" t="s">
        <v>39</v>
      </c>
      <c r="E457" s="3700" t="s">
        <v>1580</v>
      </c>
      <c r="F457" s="3701" t="s">
        <v>1581</v>
      </c>
      <c r="G457" s="5784"/>
      <c r="H457" s="3281" t="s">
        <v>630</v>
      </c>
      <c r="I457" s="3337" t="s">
        <v>48</v>
      </c>
      <c r="J457" s="3337" t="s">
        <v>0</v>
      </c>
      <c r="K457" s="3338" t="s">
        <v>503</v>
      </c>
      <c r="L457" s="7979"/>
      <c r="M457" s="6480">
        <v>46003</v>
      </c>
      <c r="N457" s="5723">
        <v>46002</v>
      </c>
      <c r="O457" s="5722">
        <v>46004</v>
      </c>
      <c r="P457" s="5723">
        <v>46003</v>
      </c>
      <c r="Q457" s="5722">
        <v>46007</v>
      </c>
      <c r="R457" s="5723">
        <v>46007</v>
      </c>
      <c r="S457" s="5722">
        <v>46007</v>
      </c>
      <c r="T457" s="5723">
        <v>46007</v>
      </c>
      <c r="U457" s="5725">
        <v>46009</v>
      </c>
      <c r="V457" s="5723">
        <v>46010</v>
      </c>
      <c r="W457" s="5726">
        <v>46011</v>
      </c>
      <c r="X457" s="5797">
        <v>46015</v>
      </c>
      <c r="Y457" s="359">
        <v>46018</v>
      </c>
      <c r="Z457" s="359">
        <v>46018</v>
      </c>
      <c r="AA457" s="5785"/>
      <c r="AB457" s="5786"/>
      <c r="AC457" s="251" t="s">
        <v>1085</v>
      </c>
      <c r="AD457" s="5787"/>
      <c r="AE457" s="5788">
        <v>5</v>
      </c>
      <c r="AF457" s="363" t="str">
        <f t="shared" si="805"/>
        <v>4IE</v>
      </c>
      <c r="AG457" s="5789">
        <v>1</v>
      </c>
      <c r="AH457" s="5789"/>
      <c r="AI457" s="5789"/>
      <c r="AJ457" s="5789"/>
      <c r="AK457" s="5789"/>
      <c r="AL457" s="5789"/>
      <c r="AM457" s="5789"/>
      <c r="AN457" s="5789"/>
      <c r="AO457" s="5789"/>
      <c r="AP457" s="5790">
        <v>1</v>
      </c>
      <c r="AQ457" s="5789">
        <v>1</v>
      </c>
      <c r="AR457" s="5789">
        <v>1</v>
      </c>
      <c r="AS457" s="5789"/>
      <c r="AT457" s="5789"/>
      <c r="AU457" s="2843">
        <f t="shared" si="806"/>
        <v>0</v>
      </c>
      <c r="AV457" s="4008">
        <f t="shared" si="821"/>
        <v>1</v>
      </c>
      <c r="AW457" s="590">
        <v>45997</v>
      </c>
      <c r="AX457" s="4598">
        <v>4263018</v>
      </c>
      <c r="AY457" s="154">
        <v>45997</v>
      </c>
      <c r="AZ457" s="4600">
        <v>4263019</v>
      </c>
      <c r="BA457" s="154">
        <v>45997</v>
      </c>
      <c r="BB457" s="4600">
        <v>4263020</v>
      </c>
      <c r="BC457" s="4597">
        <v>45973</v>
      </c>
      <c r="BD457" s="4598">
        <v>4163357</v>
      </c>
      <c r="BE457" s="4599">
        <v>45987</v>
      </c>
      <c r="BF457" s="4600">
        <v>4163358</v>
      </c>
      <c r="BG457" s="368">
        <v>46000</v>
      </c>
      <c r="BH457" s="4600">
        <v>4263023</v>
      </c>
      <c r="BI457" s="4602" t="str">
        <f>IF($AE457=0,"　",VLOOKUP($AE457,ﾚｰｻﾞOP,11,0))</f>
        <v>-</v>
      </c>
      <c r="BJ457" s="4600"/>
      <c r="BK457" s="4075" t="str">
        <f t="shared" si="869"/>
        <v>-</v>
      </c>
      <c r="BL457" s="4093"/>
      <c r="BM457" s="4075" t="str">
        <f t="shared" si="870"/>
        <v>-</v>
      </c>
      <c r="BN457" s="4093"/>
      <c r="BO457" s="4094" t="str">
        <f t="shared" si="868"/>
        <v>-</v>
      </c>
      <c r="BP457" s="4093"/>
      <c r="BQ457" s="4602">
        <v>45973</v>
      </c>
      <c r="BR457" s="4598">
        <v>4163360</v>
      </c>
      <c r="BS457" s="4602" t="str">
        <f t="shared" si="861"/>
        <v>-</v>
      </c>
      <c r="BT457" s="4598"/>
      <c r="BU457" s="4602" t="str">
        <f t="shared" si="862"/>
        <v>-</v>
      </c>
      <c r="BV457" s="4598"/>
      <c r="BW457" s="4602" t="str">
        <f t="shared" si="863"/>
        <v>-</v>
      </c>
      <c r="BX457" s="4600"/>
      <c r="BY457" s="4602" t="str">
        <f t="shared" si="864"/>
        <v>-</v>
      </c>
      <c r="BZ457" s="4598"/>
      <c r="CA457" s="4602" t="str">
        <f t="shared" si="865"/>
        <v>-</v>
      </c>
      <c r="CB457" s="4600"/>
      <c r="CC457" s="4602" t="str">
        <f t="shared" si="866"/>
        <v>-</v>
      </c>
      <c r="CD457" s="4600"/>
      <c r="CE457" s="2850" t="str">
        <f t="shared" si="876"/>
        <v>-</v>
      </c>
      <c r="CF457" s="2846"/>
      <c r="CG457" s="2855" t="str">
        <f t="shared" si="877"/>
        <v>-</v>
      </c>
      <c r="CH457" s="2851"/>
      <c r="CI457" s="2850" t="str">
        <f t="shared" si="807"/>
        <v>-</v>
      </c>
      <c r="CJ457" s="2846"/>
      <c r="CK457" s="2850" t="str">
        <f t="shared" si="808"/>
        <v>-</v>
      </c>
      <c r="CL457" s="2851"/>
      <c r="CM457" s="2850" t="str">
        <f t="shared" si="878"/>
        <v>-</v>
      </c>
      <c r="CN457" s="2851"/>
      <c r="CO457" s="2855" t="str">
        <f t="shared" si="809"/>
        <v>-</v>
      </c>
      <c r="CP457" s="2851"/>
      <c r="CQ457" s="2855" t="str">
        <f t="shared" si="810"/>
        <v>-</v>
      </c>
      <c r="CR457" s="2851"/>
      <c r="CS457" s="2850" t="str">
        <f t="shared" si="879"/>
        <v>-</v>
      </c>
      <c r="CT457" s="2851"/>
      <c r="CU457" s="2855"/>
      <c r="CV457" s="2851"/>
      <c r="CW457" s="2850" t="str">
        <f t="shared" si="880"/>
        <v>-</v>
      </c>
      <c r="CX457" s="2851"/>
      <c r="CY457" s="2855" t="str">
        <f t="shared" si="811"/>
        <v>-</v>
      </c>
      <c r="CZ457" s="2851"/>
      <c r="DA457" s="2850" t="str">
        <f t="shared" si="881"/>
        <v>-</v>
      </c>
      <c r="DB457" s="2846"/>
      <c r="DC457" s="2855" t="str">
        <f t="shared" si="812"/>
        <v>-</v>
      </c>
      <c r="DD457" s="2851"/>
      <c r="DE457" s="2856">
        <v>45962</v>
      </c>
      <c r="DF457" s="2857">
        <v>4263070</v>
      </c>
      <c r="DG457" s="818">
        <f t="shared" si="867"/>
        <v>0</v>
      </c>
      <c r="DH457" s="2858"/>
      <c r="DI457" s="2850">
        <v>45770</v>
      </c>
      <c r="DJ457" s="2857">
        <v>4163159</v>
      </c>
      <c r="DK457" s="2856">
        <f t="shared" si="871"/>
        <v>0</v>
      </c>
      <c r="DL457" s="2857"/>
      <c r="DM457" s="2856">
        <f t="shared" si="856"/>
        <v>0</v>
      </c>
      <c r="DN457" s="2857"/>
      <c r="DO457" s="2855">
        <f t="shared" si="813"/>
        <v>0</v>
      </c>
      <c r="DP457" s="2858"/>
      <c r="DQ457" s="2855">
        <f t="shared" si="814"/>
        <v>0</v>
      </c>
      <c r="DR457" s="2857"/>
      <c r="DS457" s="2855">
        <f t="shared" si="815"/>
        <v>0</v>
      </c>
      <c r="DT457" s="2858"/>
      <c r="DU457" s="2855">
        <f t="shared" si="816"/>
        <v>0</v>
      </c>
      <c r="DV457" s="2857"/>
      <c r="DW457" s="5640">
        <f>IF(AN457=1,1,0)</f>
        <v>0</v>
      </c>
      <c r="DX457" s="5659"/>
      <c r="DY457" s="4668">
        <f t="shared" si="848"/>
        <v>0</v>
      </c>
      <c r="DZ457" s="4682"/>
      <c r="EA457" s="4668">
        <v>45996</v>
      </c>
      <c r="EB457" s="4682">
        <v>4263066</v>
      </c>
      <c r="EC457" s="269">
        <v>45965</v>
      </c>
      <c r="ED457" s="4964">
        <v>4263052</v>
      </c>
      <c r="EE457" s="822">
        <v>45946</v>
      </c>
      <c r="EF457" s="4930">
        <v>4063460</v>
      </c>
      <c r="EG457" s="273"/>
      <c r="EH457" s="274"/>
      <c r="EI457" s="275"/>
      <c r="EJ457" s="276"/>
      <c r="EK457" s="275"/>
      <c r="EL457" s="277"/>
      <c r="EM457" s="829" t="str">
        <f t="shared" si="882"/>
        <v xml:space="preserve"> </v>
      </c>
      <c r="EN457" s="4892"/>
      <c r="EO457" s="4893">
        <f t="shared" si="817"/>
        <v>0</v>
      </c>
      <c r="EP457" s="4682"/>
      <c r="ER457" s="5791"/>
      <c r="ET457" s="2850" t="str">
        <f t="shared" si="872"/>
        <v>-</v>
      </c>
      <c r="EU457" s="2857"/>
      <c r="EV457" s="2850" t="str">
        <f t="shared" si="873"/>
        <v>-</v>
      </c>
      <c r="EW457" s="2857"/>
      <c r="EX457" s="2850"/>
      <c r="EY457" s="2851"/>
      <c r="EZ457" s="2850"/>
      <c r="FA457" s="2851"/>
      <c r="FB457" s="2850"/>
      <c r="FC457" s="2851"/>
      <c r="FD457" s="2850"/>
      <c r="FE457" s="2851"/>
      <c r="FF457" s="2855"/>
      <c r="FG457" s="2851"/>
      <c r="FH457" s="2850"/>
      <c r="FI457" s="2851"/>
      <c r="FJ457" s="154" t="str">
        <f t="shared" si="874"/>
        <v>-</v>
      </c>
      <c r="FK457" s="2857"/>
      <c r="FL457" s="155" t="str">
        <f t="shared" si="875"/>
        <v>-</v>
      </c>
      <c r="FM457" s="2846"/>
      <c r="FN457" s="2850"/>
      <c r="FO457" s="2851"/>
      <c r="FP457" s="2850"/>
      <c r="FQ457" s="2851"/>
      <c r="FS457" s="5782"/>
      <c r="FT457" s="5783"/>
    </row>
    <row r="458" spans="1:176" ht="18.600000000000001" customHeight="1">
      <c r="A458" s="228">
        <f t="shared" si="858"/>
        <v>448</v>
      </c>
      <c r="B458" s="343" t="str">
        <f t="shared" si="883"/>
        <v>4IE</v>
      </c>
      <c r="C458" s="5290">
        <v>46023</v>
      </c>
      <c r="D458" s="5792" t="s">
        <v>62</v>
      </c>
      <c r="E458" s="5793">
        <v>72511104</v>
      </c>
      <c r="F458" s="5794" t="s">
        <v>1582</v>
      </c>
      <c r="G458" s="5795"/>
      <c r="H458" s="3281" t="s">
        <v>631</v>
      </c>
      <c r="I458" s="4459" t="s">
        <v>61</v>
      </c>
      <c r="J458" s="5462" t="s">
        <v>1421</v>
      </c>
      <c r="K458" s="5107" t="s">
        <v>11</v>
      </c>
      <c r="L458" s="7980"/>
      <c r="M458" s="6480">
        <v>46008</v>
      </c>
      <c r="N458" s="5724">
        <v>46003</v>
      </c>
      <c r="O458" s="5796">
        <v>46009</v>
      </c>
      <c r="P458" s="5724">
        <v>46004</v>
      </c>
      <c r="Q458" s="5796">
        <v>46010</v>
      </c>
      <c r="R458" s="5724">
        <v>46008</v>
      </c>
      <c r="S458" s="5796">
        <v>46010</v>
      </c>
      <c r="T458" s="5724">
        <v>46008</v>
      </c>
      <c r="U458" s="5725">
        <v>46014</v>
      </c>
      <c r="V458" s="5723">
        <v>46011</v>
      </c>
      <c r="W458" s="5726">
        <v>46016</v>
      </c>
      <c r="X458" s="5797">
        <v>46014</v>
      </c>
      <c r="Y458" s="359">
        <v>46018</v>
      </c>
      <c r="Z458" s="359">
        <v>46018</v>
      </c>
      <c r="AA458" s="5798"/>
      <c r="AB458" s="5799"/>
      <c r="AC458" s="251" t="s">
        <v>1085</v>
      </c>
      <c r="AD458" s="5800"/>
      <c r="AE458" s="5801">
        <v>2</v>
      </c>
      <c r="AF458" s="363" t="str">
        <f t="shared" si="805"/>
        <v>4IE</v>
      </c>
      <c r="AG458" s="5802"/>
      <c r="AH458" s="5802"/>
      <c r="AI458" s="5802">
        <v>1</v>
      </c>
      <c r="AJ458" s="5802"/>
      <c r="AK458" s="5802"/>
      <c r="AL458" s="5802"/>
      <c r="AM458" s="5802"/>
      <c r="AN458" s="5802">
        <v>1</v>
      </c>
      <c r="AO458" s="5802"/>
      <c r="AP458" s="5803">
        <v>1</v>
      </c>
      <c r="AQ458" s="5802">
        <v>1</v>
      </c>
      <c r="AR458" s="5802">
        <v>1</v>
      </c>
      <c r="AS458" s="5802"/>
      <c r="AT458" s="5802"/>
      <c r="AU458" s="2843">
        <f t="shared" si="806"/>
        <v>2</v>
      </c>
      <c r="AV458" s="4008">
        <f t="shared" si="821"/>
        <v>1</v>
      </c>
      <c r="AW458" s="4597">
        <v>45997</v>
      </c>
      <c r="AX458" s="4598">
        <v>4263018</v>
      </c>
      <c r="AY458" s="4602">
        <v>45997</v>
      </c>
      <c r="AZ458" s="4600">
        <v>4263019</v>
      </c>
      <c r="BA458" s="4602">
        <v>45997</v>
      </c>
      <c r="BB458" s="4600">
        <v>4263020</v>
      </c>
      <c r="BC458" s="4597">
        <v>45973</v>
      </c>
      <c r="BD458" s="4598">
        <v>4163357</v>
      </c>
      <c r="BE458" s="4599">
        <v>45987</v>
      </c>
      <c r="BF458" s="4600">
        <v>4163358</v>
      </c>
      <c r="BG458" s="4597">
        <v>46000</v>
      </c>
      <c r="BH458" s="4600">
        <v>4263023</v>
      </c>
      <c r="BI458" s="4602">
        <v>45973</v>
      </c>
      <c r="BJ458" s="4600">
        <v>4163353</v>
      </c>
      <c r="BK458" s="4075" t="str">
        <f t="shared" si="869"/>
        <v>-</v>
      </c>
      <c r="BL458" s="4093"/>
      <c r="BM458" s="4075" t="str">
        <f t="shared" si="870"/>
        <v>-</v>
      </c>
      <c r="BN458" s="4093"/>
      <c r="BO458" s="4094" t="str">
        <f t="shared" si="868"/>
        <v>-</v>
      </c>
      <c r="BP458" s="4093"/>
      <c r="BQ458" s="4602" t="str">
        <f>IF($AE458=0,"　",VLOOKUP($AE458,ﾚｰｻﾞOP,12,0))</f>
        <v>-</v>
      </c>
      <c r="BR458" s="4598"/>
      <c r="BS458" s="4602" t="str">
        <f t="shared" si="861"/>
        <v>-</v>
      </c>
      <c r="BT458" s="4598"/>
      <c r="BU458" s="4602" t="str">
        <f t="shared" si="862"/>
        <v>-</v>
      </c>
      <c r="BV458" s="4598"/>
      <c r="BW458" s="4602" t="str">
        <f t="shared" si="863"/>
        <v>-</v>
      </c>
      <c r="BX458" s="4600"/>
      <c r="BY458" s="4602" t="str">
        <f t="shared" si="864"/>
        <v>-</v>
      </c>
      <c r="BZ458" s="4598"/>
      <c r="CA458" s="4602" t="str">
        <f t="shared" si="865"/>
        <v>-</v>
      </c>
      <c r="CB458" s="4600"/>
      <c r="CC458" s="4602" t="str">
        <f t="shared" si="866"/>
        <v>-</v>
      </c>
      <c r="CD458" s="4600"/>
      <c r="CE458" s="2850" t="str">
        <f t="shared" si="876"/>
        <v>-</v>
      </c>
      <c r="CF458" s="2846"/>
      <c r="CG458" s="2855" t="str">
        <f t="shared" si="877"/>
        <v>-</v>
      </c>
      <c r="CH458" s="2851"/>
      <c r="CI458" s="2850" t="str">
        <f t="shared" si="807"/>
        <v>-</v>
      </c>
      <c r="CJ458" s="2846"/>
      <c r="CK458" s="2850" t="str">
        <f t="shared" si="808"/>
        <v>-</v>
      </c>
      <c r="CL458" s="2851"/>
      <c r="CM458" s="2850" t="str">
        <f t="shared" si="878"/>
        <v>-</v>
      </c>
      <c r="CN458" s="2851"/>
      <c r="CO458" s="2855" t="str">
        <f t="shared" si="809"/>
        <v>-</v>
      </c>
      <c r="CP458" s="2851"/>
      <c r="CQ458" s="2855" t="str">
        <f t="shared" si="810"/>
        <v>-</v>
      </c>
      <c r="CR458" s="2851"/>
      <c r="CS458" s="2850" t="str">
        <f t="shared" si="879"/>
        <v>-</v>
      </c>
      <c r="CT458" s="2851"/>
      <c r="CU458" s="2855"/>
      <c r="CV458" s="2851"/>
      <c r="CW458" s="2850" t="str">
        <f t="shared" si="880"/>
        <v>-</v>
      </c>
      <c r="CX458" s="2851"/>
      <c r="CY458" s="2855" t="str">
        <f t="shared" si="811"/>
        <v>-</v>
      </c>
      <c r="CZ458" s="2851"/>
      <c r="DA458" s="2850" t="str">
        <f t="shared" si="881"/>
        <v>-</v>
      </c>
      <c r="DB458" s="2846"/>
      <c r="DC458" s="2855" t="str">
        <f t="shared" si="812"/>
        <v>-</v>
      </c>
      <c r="DD458" s="2851"/>
      <c r="DE458" s="2856">
        <f>IF(AG458=1,1,0)</f>
        <v>0</v>
      </c>
      <c r="DF458" s="2857"/>
      <c r="DG458" s="818">
        <f t="shared" si="867"/>
        <v>0</v>
      </c>
      <c r="DH458" s="2858"/>
      <c r="DI458" s="2850">
        <f>IF(AG458=1,1,0)</f>
        <v>0</v>
      </c>
      <c r="DJ458" s="2857"/>
      <c r="DK458" s="374">
        <v>45965</v>
      </c>
      <c r="DL458" s="2857">
        <v>4263051</v>
      </c>
      <c r="DM458" s="2856">
        <f t="shared" si="856"/>
        <v>0</v>
      </c>
      <c r="DN458" s="2857"/>
      <c r="DO458" s="2855">
        <f t="shared" si="813"/>
        <v>0</v>
      </c>
      <c r="DP458" s="2858"/>
      <c r="DQ458" s="2855">
        <f t="shared" si="814"/>
        <v>0</v>
      </c>
      <c r="DR458" s="2857"/>
      <c r="DS458" s="2855">
        <f t="shared" si="815"/>
        <v>0</v>
      </c>
      <c r="DT458" s="2858"/>
      <c r="DU458" s="2855">
        <f t="shared" si="816"/>
        <v>0</v>
      </c>
      <c r="DV458" s="2857"/>
      <c r="DW458" s="5640">
        <v>45993</v>
      </c>
      <c r="DX458" s="5659">
        <v>4163306</v>
      </c>
      <c r="DY458" s="4668">
        <f t="shared" si="848"/>
        <v>0</v>
      </c>
      <c r="DZ458" s="4682"/>
      <c r="EA458" s="4668">
        <v>45996</v>
      </c>
      <c r="EB458" s="4682">
        <v>4263066</v>
      </c>
      <c r="EC458" s="820">
        <v>45965</v>
      </c>
      <c r="ED458" s="4964">
        <v>4263052</v>
      </c>
      <c r="EE458" s="822">
        <v>45946</v>
      </c>
      <c r="EF458" s="4930">
        <v>4063460</v>
      </c>
      <c r="EG458" s="273"/>
      <c r="EH458" s="274"/>
      <c r="EI458" s="275"/>
      <c r="EJ458" s="276"/>
      <c r="EK458" s="275"/>
      <c r="EL458" s="277"/>
      <c r="EM458" s="829" t="str">
        <f t="shared" si="882"/>
        <v xml:space="preserve"> </v>
      </c>
      <c r="EN458" s="4892"/>
      <c r="EO458" s="4893">
        <f t="shared" si="817"/>
        <v>0</v>
      </c>
      <c r="EP458" s="4682"/>
      <c r="ER458" s="5804"/>
      <c r="ET458" s="2850" t="str">
        <f t="shared" si="872"/>
        <v>-</v>
      </c>
      <c r="EU458" s="2857"/>
      <c r="EV458" s="2850" t="str">
        <f t="shared" si="873"/>
        <v>-</v>
      </c>
      <c r="EW458" s="2857"/>
      <c r="EX458" s="2850"/>
      <c r="EY458" s="2851"/>
      <c r="EZ458" s="2850"/>
      <c r="FA458" s="2851"/>
      <c r="FB458" s="2850"/>
      <c r="FC458" s="2851"/>
      <c r="FD458" s="2850"/>
      <c r="FE458" s="2851"/>
      <c r="FF458" s="2855"/>
      <c r="FG458" s="2851"/>
      <c r="FH458" s="2850"/>
      <c r="FI458" s="2851"/>
      <c r="FJ458" s="154" t="str">
        <f t="shared" si="874"/>
        <v>-</v>
      </c>
      <c r="FK458" s="2857"/>
      <c r="FL458" s="155" t="str">
        <f t="shared" si="875"/>
        <v>-</v>
      </c>
      <c r="FM458" s="2846"/>
      <c r="FN458" s="2850"/>
      <c r="FO458" s="2851"/>
      <c r="FP458" s="2850"/>
      <c r="FQ458" s="2851"/>
      <c r="FS458" s="5782"/>
      <c r="FT458" s="5783"/>
    </row>
    <row r="459" spans="1:176" ht="18.600000000000001" customHeight="1">
      <c r="A459" s="228">
        <f t="shared" si="858"/>
        <v>449</v>
      </c>
      <c r="B459" s="343" t="str">
        <f t="shared" si="883"/>
        <v>4IE</v>
      </c>
      <c r="C459" s="5290">
        <v>46024</v>
      </c>
      <c r="D459" s="5657" t="s">
        <v>62</v>
      </c>
      <c r="E459" s="5658">
        <v>72511115</v>
      </c>
      <c r="F459" s="1564"/>
      <c r="G459" s="6473" t="s">
        <v>1589</v>
      </c>
      <c r="H459" s="3281" t="s">
        <v>631</v>
      </c>
      <c r="I459" s="4459" t="s">
        <v>61</v>
      </c>
      <c r="J459" s="1264" t="s">
        <v>1474</v>
      </c>
      <c r="K459" s="599" t="s">
        <v>11</v>
      </c>
      <c r="L459" s="600"/>
      <c r="M459" s="6482">
        <v>46004</v>
      </c>
      <c r="N459" s="5809">
        <v>46003</v>
      </c>
      <c r="O459" s="5808">
        <v>46007</v>
      </c>
      <c r="P459" s="5809">
        <v>46004</v>
      </c>
      <c r="Q459" s="5808">
        <v>46008</v>
      </c>
      <c r="R459" s="5809">
        <v>46009</v>
      </c>
      <c r="S459" s="5808">
        <v>46008</v>
      </c>
      <c r="T459" s="5809">
        <v>46008</v>
      </c>
      <c r="U459" s="5810">
        <v>46010</v>
      </c>
      <c r="V459" s="5809">
        <v>46011</v>
      </c>
      <c r="W459" s="5811">
        <v>46014</v>
      </c>
      <c r="X459" s="5812">
        <v>46015</v>
      </c>
      <c r="Y459" s="359">
        <v>46028</v>
      </c>
      <c r="Z459" s="359">
        <v>46028</v>
      </c>
      <c r="AA459" s="601"/>
      <c r="AB459" s="359"/>
      <c r="AC459" s="251" t="s">
        <v>1085</v>
      </c>
      <c r="AD459" s="361"/>
      <c r="AE459" s="362">
        <v>2</v>
      </c>
      <c r="AF459" s="363" t="str">
        <f t="shared" si="805"/>
        <v>4IE</v>
      </c>
      <c r="AG459" s="364"/>
      <c r="AH459" s="364"/>
      <c r="AI459" s="364"/>
      <c r="AJ459" s="364"/>
      <c r="AK459" s="364"/>
      <c r="AL459" s="364"/>
      <c r="AM459" s="364"/>
      <c r="AN459" s="364">
        <v>1</v>
      </c>
      <c r="AO459" s="364"/>
      <c r="AP459" s="363">
        <v>1</v>
      </c>
      <c r="AQ459" s="255">
        <v>1</v>
      </c>
      <c r="AR459" s="255">
        <v>1</v>
      </c>
      <c r="AS459" s="255"/>
      <c r="AT459" s="255"/>
      <c r="AU459" s="2843">
        <f t="shared" si="806"/>
        <v>0</v>
      </c>
      <c r="AV459" s="4008">
        <f t="shared" si="821"/>
        <v>1</v>
      </c>
      <c r="AW459" s="590">
        <v>45997</v>
      </c>
      <c r="AX459" s="4598">
        <v>4263018</v>
      </c>
      <c r="AY459" s="154">
        <v>45997</v>
      </c>
      <c r="AZ459" s="4600">
        <v>4263019</v>
      </c>
      <c r="BA459" s="154">
        <v>45997</v>
      </c>
      <c r="BB459" s="4600">
        <v>4263020</v>
      </c>
      <c r="BC459" s="368">
        <v>45973</v>
      </c>
      <c r="BD459" s="4598">
        <v>4163357</v>
      </c>
      <c r="BE459" s="4599">
        <v>45987</v>
      </c>
      <c r="BF459" s="4600">
        <v>4163358</v>
      </c>
      <c r="BG459" s="368">
        <v>46000</v>
      </c>
      <c r="BH459" s="4600">
        <v>4263023</v>
      </c>
      <c r="BI459" s="154">
        <v>45997</v>
      </c>
      <c r="BJ459" s="4600">
        <v>4263025</v>
      </c>
      <c r="BK459" s="154" t="str">
        <f t="shared" si="869"/>
        <v>-</v>
      </c>
      <c r="BL459" s="367"/>
      <c r="BM459" s="154" t="str">
        <f t="shared" si="870"/>
        <v>-</v>
      </c>
      <c r="BN459" s="367"/>
      <c r="BO459" s="155" t="str">
        <f t="shared" si="868"/>
        <v>-</v>
      </c>
      <c r="BP459" s="367"/>
      <c r="BQ459" s="154" t="str">
        <f>IF($AE459=0,"　",VLOOKUP($AE459,ﾚｰｻﾞOP,12,0))</f>
        <v>-</v>
      </c>
      <c r="BR459" s="369"/>
      <c r="BS459" s="154" t="str">
        <f t="shared" si="861"/>
        <v>-</v>
      </c>
      <c r="BT459" s="369"/>
      <c r="BU459" s="154" t="str">
        <f t="shared" si="862"/>
        <v>-</v>
      </c>
      <c r="BV459" s="369"/>
      <c r="BW459" s="154" t="str">
        <f t="shared" si="863"/>
        <v>-</v>
      </c>
      <c r="BX459" s="367"/>
      <c r="BY459" s="154" t="str">
        <f t="shared" si="864"/>
        <v>-</v>
      </c>
      <c r="BZ459" s="369"/>
      <c r="CA459" s="154" t="str">
        <f t="shared" si="865"/>
        <v>-</v>
      </c>
      <c r="CB459" s="367"/>
      <c r="CC459" s="154" t="str">
        <f t="shared" si="866"/>
        <v>-</v>
      </c>
      <c r="CD459" s="367"/>
      <c r="CE459" s="2850" t="str">
        <f t="shared" si="876"/>
        <v>-</v>
      </c>
      <c r="CF459" s="2846"/>
      <c r="CG459" s="2855" t="str">
        <f t="shared" si="877"/>
        <v>-</v>
      </c>
      <c r="CH459" s="2851"/>
      <c r="CI459" s="2850" t="str">
        <f t="shared" si="807"/>
        <v>-</v>
      </c>
      <c r="CJ459" s="2846"/>
      <c r="CK459" s="2850" t="str">
        <f t="shared" si="808"/>
        <v>-</v>
      </c>
      <c r="CL459" s="2851"/>
      <c r="CM459" s="2850" t="str">
        <f t="shared" si="878"/>
        <v>-</v>
      </c>
      <c r="CN459" s="2851"/>
      <c r="CO459" s="2855" t="str">
        <f t="shared" si="809"/>
        <v>-</v>
      </c>
      <c r="CP459" s="2851"/>
      <c r="CQ459" s="2855" t="str">
        <f t="shared" si="810"/>
        <v>-</v>
      </c>
      <c r="CR459" s="2851"/>
      <c r="CS459" s="2850" t="str">
        <f t="shared" si="879"/>
        <v>-</v>
      </c>
      <c r="CT459" s="2851"/>
      <c r="CU459" s="2855"/>
      <c r="CV459" s="2851"/>
      <c r="CW459" s="2850" t="str">
        <f t="shared" si="880"/>
        <v>-</v>
      </c>
      <c r="CX459" s="2851"/>
      <c r="CY459" s="2855" t="str">
        <f t="shared" si="811"/>
        <v>-</v>
      </c>
      <c r="CZ459" s="2851"/>
      <c r="DA459" s="154" t="str">
        <f t="shared" si="881"/>
        <v>-</v>
      </c>
      <c r="DB459" s="369"/>
      <c r="DC459" s="155" t="str">
        <f t="shared" si="812"/>
        <v>-</v>
      </c>
      <c r="DD459" s="367"/>
      <c r="DE459" s="374">
        <f>IF(AG459=1,1,0)</f>
        <v>0</v>
      </c>
      <c r="DF459" s="373"/>
      <c r="DG459" s="818">
        <f t="shared" si="867"/>
        <v>0</v>
      </c>
      <c r="DH459" s="372"/>
      <c r="DI459" s="267">
        <f>IF(AG459=1,1,0)</f>
        <v>0</v>
      </c>
      <c r="DJ459" s="373"/>
      <c r="DK459" s="374">
        <f t="shared" ref="DK459:DK492" si="884">IF(AU459=2,1,0)</f>
        <v>0</v>
      </c>
      <c r="DL459" s="373"/>
      <c r="DM459" s="375">
        <f t="shared" si="856"/>
        <v>0</v>
      </c>
      <c r="DN459" s="373"/>
      <c r="DO459" s="155">
        <f t="shared" si="813"/>
        <v>0</v>
      </c>
      <c r="DP459" s="372"/>
      <c r="DQ459" s="155">
        <f t="shared" si="814"/>
        <v>0</v>
      </c>
      <c r="DR459" s="373"/>
      <c r="DS459" s="155">
        <f t="shared" si="815"/>
        <v>0</v>
      </c>
      <c r="DT459" s="372"/>
      <c r="DU459" s="155">
        <f t="shared" si="816"/>
        <v>0</v>
      </c>
      <c r="DV459" s="373"/>
      <c r="DW459" s="5717">
        <v>45993</v>
      </c>
      <c r="DX459" s="5659">
        <v>4163306</v>
      </c>
      <c r="DY459" s="154">
        <f t="shared" si="848"/>
        <v>0</v>
      </c>
      <c r="DZ459" s="373"/>
      <c r="EA459" s="154">
        <v>45996</v>
      </c>
      <c r="EB459" s="4682">
        <v>4263066</v>
      </c>
      <c r="EC459" s="269">
        <v>45965</v>
      </c>
      <c r="ED459" s="4964">
        <v>4263052</v>
      </c>
      <c r="EE459" s="822">
        <v>45946</v>
      </c>
      <c r="EF459" s="4930">
        <v>4063460</v>
      </c>
      <c r="EG459" s="273"/>
      <c r="EH459" s="274"/>
      <c r="EI459" s="275"/>
      <c r="EJ459" s="276"/>
      <c r="EK459" s="275"/>
      <c r="EL459" s="277"/>
      <c r="EM459" s="278" t="str">
        <f t="shared" si="882"/>
        <v xml:space="preserve"> </v>
      </c>
      <c r="EN459" s="372"/>
      <c r="EO459" s="155">
        <f t="shared" si="817"/>
        <v>0</v>
      </c>
      <c r="EP459" s="373"/>
      <c r="ER459" s="194"/>
      <c r="ET459" s="154" t="str">
        <f t="shared" si="872"/>
        <v>-</v>
      </c>
      <c r="EU459" s="373"/>
      <c r="EV459" s="154" t="str">
        <f t="shared" si="873"/>
        <v>-</v>
      </c>
      <c r="EW459" s="373"/>
      <c r="EX459" s="154"/>
      <c r="EY459" s="367"/>
      <c r="EZ459" s="154"/>
      <c r="FA459" s="367"/>
      <c r="FB459" s="154"/>
      <c r="FC459" s="367"/>
      <c r="FD459" s="154"/>
      <c r="FE459" s="367"/>
      <c r="FF459" s="155"/>
      <c r="FG459" s="367"/>
      <c r="FH459" s="154"/>
      <c r="FI459" s="367"/>
      <c r="FJ459" s="154" t="str">
        <f t="shared" si="874"/>
        <v>-</v>
      </c>
      <c r="FK459" s="373"/>
      <c r="FL459" s="155" t="str">
        <f t="shared" si="875"/>
        <v>-</v>
      </c>
      <c r="FM459" s="279"/>
      <c r="FN459" s="1184"/>
      <c r="FO459" s="280"/>
      <c r="FP459" s="281"/>
      <c r="FQ459" s="282"/>
      <c r="FS459" s="281"/>
      <c r="FT459" s="282"/>
    </row>
    <row r="460" spans="1:176" ht="18.600000000000001" customHeight="1">
      <c r="A460" s="228">
        <f t="shared" si="858"/>
        <v>450</v>
      </c>
      <c r="B460" s="343" t="str">
        <f t="shared" si="883"/>
        <v>4IE</v>
      </c>
      <c r="C460" s="5737">
        <v>46055</v>
      </c>
      <c r="D460" s="1043" t="s">
        <v>1316</v>
      </c>
      <c r="E460" s="1009" t="s">
        <v>1440</v>
      </c>
      <c r="F460" s="3701"/>
      <c r="G460" s="6473" t="s">
        <v>1594</v>
      </c>
      <c r="H460" s="3336" t="s">
        <v>630</v>
      </c>
      <c r="I460" s="3337" t="s">
        <v>48</v>
      </c>
      <c r="J460" s="3337" t="s">
        <v>0</v>
      </c>
      <c r="K460" s="599" t="s">
        <v>503</v>
      </c>
      <c r="L460" s="600"/>
      <c r="M460" s="6482">
        <v>46004</v>
      </c>
      <c r="N460" s="5809">
        <v>46004</v>
      </c>
      <c r="O460" s="5808">
        <v>46007</v>
      </c>
      <c r="P460" s="5809">
        <v>46008</v>
      </c>
      <c r="Q460" s="5808">
        <v>46008</v>
      </c>
      <c r="R460" s="5809">
        <v>46009</v>
      </c>
      <c r="S460" s="5808">
        <v>46008</v>
      </c>
      <c r="T460" s="5809">
        <v>46008</v>
      </c>
      <c r="U460" s="5810">
        <v>46010</v>
      </c>
      <c r="V460" s="5809">
        <v>46014</v>
      </c>
      <c r="W460" s="5811">
        <v>46014</v>
      </c>
      <c r="X460" s="5812">
        <v>46016</v>
      </c>
      <c r="Y460" s="359">
        <v>46029</v>
      </c>
      <c r="Z460" s="359">
        <v>46029</v>
      </c>
      <c r="AA460" s="601"/>
      <c r="AB460" s="359"/>
      <c r="AC460" s="251" t="s">
        <v>1085</v>
      </c>
      <c r="AD460" s="361"/>
      <c r="AE460" s="362">
        <v>3</v>
      </c>
      <c r="AF460" s="363" t="str">
        <f t="shared" si="805"/>
        <v>4IE</v>
      </c>
      <c r="AG460" s="364">
        <v>1</v>
      </c>
      <c r="AH460" s="364"/>
      <c r="AI460" s="364"/>
      <c r="AJ460" s="364"/>
      <c r="AK460" s="364"/>
      <c r="AL460" s="364"/>
      <c r="AM460" s="364"/>
      <c r="AN460" s="364"/>
      <c r="AO460" s="364"/>
      <c r="AP460" s="363">
        <v>1</v>
      </c>
      <c r="AQ460" s="255">
        <v>1</v>
      </c>
      <c r="AR460" s="255">
        <v>1</v>
      </c>
      <c r="AS460" s="255"/>
      <c r="AT460" s="255"/>
      <c r="AU460" s="2843">
        <f t="shared" si="806"/>
        <v>0</v>
      </c>
      <c r="AV460" s="4008">
        <f t="shared" si="821"/>
        <v>1</v>
      </c>
      <c r="AW460" s="590">
        <v>45997</v>
      </c>
      <c r="AX460" s="4598">
        <v>4263018</v>
      </c>
      <c r="AY460" s="154">
        <v>45997</v>
      </c>
      <c r="AZ460" s="4600">
        <v>4263019</v>
      </c>
      <c r="BA460" s="154">
        <v>45997</v>
      </c>
      <c r="BB460" s="4600">
        <v>4263020</v>
      </c>
      <c r="BC460" s="368">
        <v>45973</v>
      </c>
      <c r="BD460" s="4598">
        <v>4163357</v>
      </c>
      <c r="BE460" s="4599">
        <v>45987</v>
      </c>
      <c r="BF460" s="4600">
        <v>4163358</v>
      </c>
      <c r="BG460" s="368">
        <v>46000</v>
      </c>
      <c r="BH460" s="367">
        <v>4263023</v>
      </c>
      <c r="BI460" s="154">
        <v>45997</v>
      </c>
      <c r="BJ460" s="4600">
        <v>4263025</v>
      </c>
      <c r="BK460" s="154" t="str">
        <f t="shared" si="869"/>
        <v>-</v>
      </c>
      <c r="BL460" s="367"/>
      <c r="BM460" s="154" t="str">
        <f t="shared" si="870"/>
        <v>-</v>
      </c>
      <c r="BN460" s="367"/>
      <c r="BO460" s="155" t="str">
        <f t="shared" si="868"/>
        <v>-</v>
      </c>
      <c r="BP460" s="367"/>
      <c r="BQ460" s="154" t="str">
        <f>IF($AE460=0,"　",VLOOKUP($AE460,ﾚｰｻﾞOP,12,0))</f>
        <v>-</v>
      </c>
      <c r="BR460" s="369"/>
      <c r="BS460" s="154" t="str">
        <f t="shared" si="861"/>
        <v>-</v>
      </c>
      <c r="BT460" s="369"/>
      <c r="BU460" s="154" t="str">
        <f t="shared" si="862"/>
        <v>-</v>
      </c>
      <c r="BV460" s="369"/>
      <c r="BW460" s="154" t="str">
        <f t="shared" si="863"/>
        <v>-</v>
      </c>
      <c r="BX460" s="367"/>
      <c r="BY460" s="154" t="str">
        <f t="shared" si="864"/>
        <v>-</v>
      </c>
      <c r="BZ460" s="369"/>
      <c r="CA460" s="154" t="str">
        <f t="shared" si="865"/>
        <v>-</v>
      </c>
      <c r="CB460" s="367"/>
      <c r="CC460" s="154" t="str">
        <f t="shared" si="866"/>
        <v>-</v>
      </c>
      <c r="CD460" s="367"/>
      <c r="CE460" s="2850" t="str">
        <f t="shared" si="876"/>
        <v>-</v>
      </c>
      <c r="CF460" s="2846"/>
      <c r="CG460" s="2855" t="str">
        <f t="shared" si="877"/>
        <v>-</v>
      </c>
      <c r="CH460" s="2851"/>
      <c r="CI460" s="2850" t="str">
        <f t="shared" si="807"/>
        <v>-</v>
      </c>
      <c r="CJ460" s="2846"/>
      <c r="CK460" s="2850" t="str">
        <f t="shared" si="808"/>
        <v>-</v>
      </c>
      <c r="CL460" s="2851"/>
      <c r="CM460" s="2850" t="str">
        <f t="shared" si="878"/>
        <v>-</v>
      </c>
      <c r="CN460" s="2851"/>
      <c r="CO460" s="2855" t="str">
        <f t="shared" si="809"/>
        <v>-</v>
      </c>
      <c r="CP460" s="2851"/>
      <c r="CQ460" s="2855" t="str">
        <f t="shared" si="810"/>
        <v>-</v>
      </c>
      <c r="CR460" s="2851"/>
      <c r="CS460" s="2850" t="str">
        <f t="shared" si="879"/>
        <v>-</v>
      </c>
      <c r="CT460" s="2851"/>
      <c r="CU460" s="2855"/>
      <c r="CV460" s="2851"/>
      <c r="CW460" s="2850" t="str">
        <f t="shared" si="880"/>
        <v>-</v>
      </c>
      <c r="CX460" s="2851"/>
      <c r="CY460" s="2855" t="str">
        <f t="shared" si="811"/>
        <v>-</v>
      </c>
      <c r="CZ460" s="2851"/>
      <c r="DA460" s="154" t="str">
        <f t="shared" si="881"/>
        <v>-</v>
      </c>
      <c r="DB460" s="369"/>
      <c r="DC460" s="155" t="str">
        <f t="shared" si="812"/>
        <v>-</v>
      </c>
      <c r="DD460" s="367"/>
      <c r="DE460" s="374">
        <v>45962</v>
      </c>
      <c r="DF460" s="2857">
        <v>4263070</v>
      </c>
      <c r="DG460" s="818">
        <f t="shared" si="867"/>
        <v>0</v>
      </c>
      <c r="DH460" s="372"/>
      <c r="DI460" s="267">
        <v>45770</v>
      </c>
      <c r="DJ460" s="2857">
        <v>4163159</v>
      </c>
      <c r="DK460" s="374">
        <f t="shared" si="884"/>
        <v>0</v>
      </c>
      <c r="DL460" s="373"/>
      <c r="DM460" s="375">
        <f t="shared" si="856"/>
        <v>0</v>
      </c>
      <c r="DN460" s="373"/>
      <c r="DO460" s="155">
        <f t="shared" si="813"/>
        <v>0</v>
      </c>
      <c r="DP460" s="372"/>
      <c r="DQ460" s="155">
        <f t="shared" si="814"/>
        <v>0</v>
      </c>
      <c r="DR460" s="373"/>
      <c r="DS460" s="155">
        <f t="shared" si="815"/>
        <v>0</v>
      </c>
      <c r="DT460" s="372"/>
      <c r="DU460" s="155">
        <f t="shared" si="816"/>
        <v>0</v>
      </c>
      <c r="DV460" s="373"/>
      <c r="DW460" s="5717">
        <f t="shared" ref="DW460:DW465" si="885">IF(AN460=1,1,0)</f>
        <v>0</v>
      </c>
      <c r="DX460" s="5641"/>
      <c r="DY460" s="154">
        <f t="shared" si="848"/>
        <v>0</v>
      </c>
      <c r="DZ460" s="373"/>
      <c r="EA460" s="4668">
        <v>45996</v>
      </c>
      <c r="EB460" s="4682">
        <v>4263066</v>
      </c>
      <c r="EC460" s="269">
        <v>45996</v>
      </c>
      <c r="ED460" s="4964">
        <v>4263067</v>
      </c>
      <c r="EE460" s="822">
        <v>45946</v>
      </c>
      <c r="EF460" s="4930">
        <v>4063460</v>
      </c>
      <c r="EG460" s="273"/>
      <c r="EH460" s="274"/>
      <c r="EI460" s="275"/>
      <c r="EJ460" s="276"/>
      <c r="EK460" s="275"/>
      <c r="EL460" s="277"/>
      <c r="EM460" s="278" t="str">
        <f t="shared" si="882"/>
        <v xml:space="preserve"> </v>
      </c>
      <c r="EN460" s="372"/>
      <c r="EO460" s="155">
        <f t="shared" si="817"/>
        <v>0</v>
      </c>
      <c r="EP460" s="373"/>
      <c r="ER460" s="194"/>
      <c r="ET460" s="154" t="str">
        <f t="shared" si="872"/>
        <v>-</v>
      </c>
      <c r="EU460" s="373"/>
      <c r="EV460" s="154" t="str">
        <f t="shared" si="873"/>
        <v>-</v>
      </c>
      <c r="EW460" s="373"/>
      <c r="EX460" s="154"/>
      <c r="EY460" s="367"/>
      <c r="EZ460" s="154"/>
      <c r="FA460" s="367"/>
      <c r="FB460" s="154"/>
      <c r="FC460" s="367"/>
      <c r="FD460" s="154"/>
      <c r="FE460" s="367"/>
      <c r="FF460" s="155"/>
      <c r="FG460" s="367"/>
      <c r="FH460" s="154"/>
      <c r="FI460" s="367"/>
      <c r="FJ460" s="154" t="str">
        <f t="shared" si="874"/>
        <v>-</v>
      </c>
      <c r="FK460" s="373"/>
      <c r="FL460" s="155" t="str">
        <f t="shared" si="875"/>
        <v>-</v>
      </c>
      <c r="FM460" s="279"/>
      <c r="FN460" s="1184"/>
      <c r="FO460" s="280"/>
      <c r="FP460" s="281"/>
      <c r="FQ460" s="282"/>
      <c r="FS460" s="281"/>
      <c r="FT460" s="282"/>
    </row>
    <row r="461" spans="1:176" ht="18.600000000000001" customHeight="1">
      <c r="A461" s="228">
        <f t="shared" si="858"/>
        <v>451</v>
      </c>
      <c r="B461" s="343" t="str">
        <f t="shared" si="883"/>
        <v>4IE</v>
      </c>
      <c r="C461" s="5737">
        <v>46058</v>
      </c>
      <c r="D461" s="5805" t="s">
        <v>39</v>
      </c>
      <c r="E461" s="5806" t="s">
        <v>1583</v>
      </c>
      <c r="F461" s="3701"/>
      <c r="G461" s="5807" t="s">
        <v>1590</v>
      </c>
      <c r="H461" s="3281" t="s">
        <v>630</v>
      </c>
      <c r="I461" s="3337" t="s">
        <v>48</v>
      </c>
      <c r="J461" s="3337" t="s">
        <v>0</v>
      </c>
      <c r="K461" s="3338" t="s">
        <v>503</v>
      </c>
      <c r="L461" s="7981"/>
      <c r="M461" s="6480">
        <v>46007</v>
      </c>
      <c r="N461" s="5723">
        <v>46004</v>
      </c>
      <c r="O461" s="5722">
        <v>46008</v>
      </c>
      <c r="P461" s="5723">
        <v>46008</v>
      </c>
      <c r="Q461" s="5722">
        <v>46009</v>
      </c>
      <c r="R461" s="5723">
        <v>46010</v>
      </c>
      <c r="S461" s="5722">
        <v>46009</v>
      </c>
      <c r="T461" s="5724">
        <v>46009</v>
      </c>
      <c r="U461" s="5725">
        <v>46011</v>
      </c>
      <c r="V461" s="5724">
        <v>46015</v>
      </c>
      <c r="W461" s="5726">
        <v>46015</v>
      </c>
      <c r="X461" s="5727">
        <v>46017</v>
      </c>
      <c r="Y461" s="359">
        <v>46029</v>
      </c>
      <c r="Z461" s="359">
        <v>46029</v>
      </c>
      <c r="AA461" s="5813"/>
      <c r="AB461" s="5814"/>
      <c r="AC461" s="251" t="s">
        <v>1085</v>
      </c>
      <c r="AD461" s="5815"/>
      <c r="AE461" s="5816">
        <v>5</v>
      </c>
      <c r="AF461" s="363" t="str">
        <f t="shared" ref="AF461:AF527" si="886">IF($AE461=0,"　",VLOOKUP($AE461,ﾚｰｻﾞOP,69,0))</f>
        <v>4IE</v>
      </c>
      <c r="AG461" s="5817">
        <v>1</v>
      </c>
      <c r="AH461" s="5817"/>
      <c r="AI461" s="5817"/>
      <c r="AJ461" s="5817"/>
      <c r="AK461" s="5817"/>
      <c r="AL461" s="5817"/>
      <c r="AM461" s="5817"/>
      <c r="AN461" s="5817"/>
      <c r="AO461" s="5817"/>
      <c r="AP461" s="5818">
        <v>1</v>
      </c>
      <c r="AQ461" s="5817">
        <v>1</v>
      </c>
      <c r="AR461" s="5817">
        <v>1</v>
      </c>
      <c r="AS461" s="5817"/>
      <c r="AT461" s="5817"/>
      <c r="AU461" s="2843">
        <f t="shared" ref="AU461:AU527" si="887">IF(AI461="付属済",0,IF(AI461=1,AI461+AP461,0))</f>
        <v>0</v>
      </c>
      <c r="AV461" s="4008">
        <f t="shared" si="821"/>
        <v>1</v>
      </c>
      <c r="AW461" s="590">
        <v>45997</v>
      </c>
      <c r="AX461" s="4598">
        <v>4263018</v>
      </c>
      <c r="AY461" s="154">
        <v>45997</v>
      </c>
      <c r="AZ461" s="4600">
        <v>4263019</v>
      </c>
      <c r="BA461" s="154">
        <v>45997</v>
      </c>
      <c r="BB461" s="4600">
        <v>4263020</v>
      </c>
      <c r="BC461" s="4597">
        <v>45973</v>
      </c>
      <c r="BD461" s="4598">
        <v>4163357</v>
      </c>
      <c r="BE461" s="4599">
        <v>45987</v>
      </c>
      <c r="BF461" s="4600">
        <v>4163358</v>
      </c>
      <c r="BG461" s="368">
        <v>46000</v>
      </c>
      <c r="BH461" s="4600">
        <v>4263023</v>
      </c>
      <c r="BI461" s="4602" t="str">
        <f>IF($AE461=0,"　",VLOOKUP($AE461,ﾚｰｻﾞOP,11,0))</f>
        <v>-</v>
      </c>
      <c r="BJ461" s="4600"/>
      <c r="BK461" s="4075" t="str">
        <f t="shared" si="869"/>
        <v>-</v>
      </c>
      <c r="BL461" s="4093"/>
      <c r="BM461" s="4075" t="str">
        <f t="shared" si="870"/>
        <v>-</v>
      </c>
      <c r="BN461" s="4093"/>
      <c r="BO461" s="4094" t="str">
        <f t="shared" si="868"/>
        <v>-</v>
      </c>
      <c r="BP461" s="4093"/>
      <c r="BQ461" s="4602">
        <v>45973</v>
      </c>
      <c r="BR461" s="4598">
        <v>4163360</v>
      </c>
      <c r="BS461" s="4602" t="str">
        <f t="shared" si="861"/>
        <v>-</v>
      </c>
      <c r="BT461" s="4598"/>
      <c r="BU461" s="4602" t="str">
        <f t="shared" si="862"/>
        <v>-</v>
      </c>
      <c r="BV461" s="4598"/>
      <c r="BW461" s="4602" t="str">
        <f t="shared" si="863"/>
        <v>-</v>
      </c>
      <c r="BX461" s="4600"/>
      <c r="BY461" s="4602" t="str">
        <f t="shared" si="864"/>
        <v>-</v>
      </c>
      <c r="BZ461" s="4598"/>
      <c r="CA461" s="4602" t="str">
        <f t="shared" si="865"/>
        <v>-</v>
      </c>
      <c r="CB461" s="4600"/>
      <c r="CC461" s="4602" t="str">
        <f t="shared" si="866"/>
        <v>-</v>
      </c>
      <c r="CD461" s="4600"/>
      <c r="CE461" s="2850" t="str">
        <f t="shared" si="876"/>
        <v>-</v>
      </c>
      <c r="CF461" s="2846"/>
      <c r="CG461" s="2855" t="str">
        <f t="shared" si="877"/>
        <v>-</v>
      </c>
      <c r="CH461" s="2851"/>
      <c r="CI461" s="2850" t="str">
        <f t="shared" ref="CI461:CI527" si="888">IF($AE461=0,"　",VLOOKUP($AE461,ﾚｰｻﾞOP,21,0))</f>
        <v>-</v>
      </c>
      <c r="CJ461" s="2846"/>
      <c r="CK461" s="2850" t="str">
        <f t="shared" ref="CK461:CK527" si="889">IF($AE461=0,"　",VLOOKUP($AE461,ﾚｰｻﾞOP,22,0))</f>
        <v>-</v>
      </c>
      <c r="CL461" s="2851"/>
      <c r="CM461" s="2850" t="str">
        <f t="shared" si="878"/>
        <v>-</v>
      </c>
      <c r="CN461" s="2851"/>
      <c r="CO461" s="2855" t="str">
        <f t="shared" ref="CO461:CO527" si="890">IF($AE461=0,"　",VLOOKUP($AE461,ﾚｰｻﾞOP,24,0))</f>
        <v>-</v>
      </c>
      <c r="CP461" s="2851"/>
      <c r="CQ461" s="2855" t="str">
        <f t="shared" ref="CQ461:CQ527" si="891">IF($AE461=0,"　",VLOOKUP($AE461,ﾚｰｻﾞOP,25,0))</f>
        <v>-</v>
      </c>
      <c r="CR461" s="2851"/>
      <c r="CS461" s="2850" t="str">
        <f t="shared" si="879"/>
        <v>-</v>
      </c>
      <c r="CT461" s="2851"/>
      <c r="CU461" s="2855"/>
      <c r="CV461" s="2851"/>
      <c r="CW461" s="2850" t="str">
        <f t="shared" si="880"/>
        <v>-</v>
      </c>
      <c r="CX461" s="2851"/>
      <c r="CY461" s="2855" t="str">
        <f t="shared" ref="CY461:CY527" si="892">IF($AE461=0,"　",VLOOKUP($AE461,ﾚｰｻﾞOP,29,0))</f>
        <v>-</v>
      </c>
      <c r="CZ461" s="2851"/>
      <c r="DA461" s="2850" t="str">
        <f t="shared" si="881"/>
        <v>-</v>
      </c>
      <c r="DB461" s="2846"/>
      <c r="DC461" s="2855" t="str">
        <f t="shared" ref="DC461:DC527" si="893">IF($AE461=0,"　",VLOOKUP($AE461,ﾚｰｻﾞOP,31,0))</f>
        <v>-</v>
      </c>
      <c r="DD461" s="2851"/>
      <c r="DE461" s="2856">
        <v>45962</v>
      </c>
      <c r="DF461" s="2857">
        <v>4263070</v>
      </c>
      <c r="DG461" s="818">
        <f t="shared" si="867"/>
        <v>0</v>
      </c>
      <c r="DH461" s="2858"/>
      <c r="DI461" s="2850">
        <v>45770</v>
      </c>
      <c r="DJ461" s="2857">
        <v>4163159</v>
      </c>
      <c r="DK461" s="374">
        <f t="shared" si="884"/>
        <v>0</v>
      </c>
      <c r="DL461" s="2857"/>
      <c r="DM461" s="2856">
        <f t="shared" si="856"/>
        <v>0</v>
      </c>
      <c r="DN461" s="2857"/>
      <c r="DO461" s="2855">
        <f t="shared" ref="DO461:DO527" si="894">IF(AJ461=1,1,0)</f>
        <v>0</v>
      </c>
      <c r="DP461" s="2858"/>
      <c r="DQ461" s="2855">
        <f t="shared" ref="DQ461:DQ527" si="895">IF(AK461=1,1,0)</f>
        <v>0</v>
      </c>
      <c r="DR461" s="2857"/>
      <c r="DS461" s="2855">
        <f t="shared" ref="DS461:DS527" si="896">IF(AL461=1,1,0)</f>
        <v>0</v>
      </c>
      <c r="DT461" s="2858"/>
      <c r="DU461" s="2855">
        <f t="shared" ref="DU461:DU527" si="897">IF(AM461=1,1,0)</f>
        <v>0</v>
      </c>
      <c r="DV461" s="2857"/>
      <c r="DW461" s="5717">
        <f t="shared" si="885"/>
        <v>0</v>
      </c>
      <c r="DX461" s="5659"/>
      <c r="DY461" s="4668">
        <f t="shared" si="848"/>
        <v>0</v>
      </c>
      <c r="DZ461" s="4682"/>
      <c r="EA461" s="4668">
        <v>45996</v>
      </c>
      <c r="EB461" s="4682">
        <v>4263066</v>
      </c>
      <c r="EC461" s="820">
        <v>45996</v>
      </c>
      <c r="ED461" s="4964">
        <v>4263067</v>
      </c>
      <c r="EE461" s="822">
        <v>45946</v>
      </c>
      <c r="EF461" s="4930">
        <v>4063460</v>
      </c>
      <c r="EG461" s="273"/>
      <c r="EH461" s="274"/>
      <c r="EI461" s="275"/>
      <c r="EJ461" s="276"/>
      <c r="EK461" s="275"/>
      <c r="EL461" s="277"/>
      <c r="EM461" s="829" t="str">
        <f t="shared" si="882"/>
        <v xml:space="preserve"> </v>
      </c>
      <c r="EN461" s="4892"/>
      <c r="EO461" s="4893">
        <f t="shared" ref="EO461:EO527" si="898">IF(AT461=1,1,0)</f>
        <v>0</v>
      </c>
      <c r="EP461" s="4682"/>
      <c r="ER461" s="5819"/>
      <c r="ET461" s="2850" t="str">
        <f t="shared" si="872"/>
        <v>-</v>
      </c>
      <c r="EU461" s="2857"/>
      <c r="EV461" s="2850" t="str">
        <f t="shared" si="873"/>
        <v>-</v>
      </c>
      <c r="EW461" s="2857"/>
      <c r="EX461" s="2850"/>
      <c r="EY461" s="2851"/>
      <c r="EZ461" s="2850"/>
      <c r="FA461" s="2851"/>
      <c r="FB461" s="2850"/>
      <c r="FC461" s="2851"/>
      <c r="FD461" s="2850"/>
      <c r="FE461" s="2851"/>
      <c r="FF461" s="2855"/>
      <c r="FG461" s="2851"/>
      <c r="FH461" s="2850"/>
      <c r="FI461" s="2851"/>
      <c r="FJ461" s="154" t="str">
        <f t="shared" si="874"/>
        <v>-</v>
      </c>
      <c r="FK461" s="2857"/>
      <c r="FL461" s="155" t="str">
        <f t="shared" si="875"/>
        <v>-</v>
      </c>
      <c r="FM461" s="2846"/>
      <c r="FN461" s="2850"/>
      <c r="FO461" s="2851"/>
      <c r="FP461" s="2850"/>
      <c r="FQ461" s="2851"/>
      <c r="FS461" s="5782"/>
      <c r="FT461" s="5783"/>
    </row>
    <row r="462" spans="1:176" ht="18.600000000000001" customHeight="1">
      <c r="A462" s="228">
        <f t="shared" si="858"/>
        <v>452</v>
      </c>
      <c r="B462" s="343" t="str">
        <f t="shared" si="883"/>
        <v>4IE</v>
      </c>
      <c r="C462" s="5290">
        <v>46023</v>
      </c>
      <c r="D462" s="5644" t="s">
        <v>1024</v>
      </c>
      <c r="E462" s="5719">
        <v>89610170</v>
      </c>
      <c r="F462" s="5720" t="s">
        <v>1453</v>
      </c>
      <c r="G462" s="5721"/>
      <c r="H462" s="3281" t="s">
        <v>630</v>
      </c>
      <c r="I462" s="4459" t="s">
        <v>64</v>
      </c>
      <c r="J462" s="4459" t="s">
        <v>20</v>
      </c>
      <c r="K462" s="5107" t="s">
        <v>11</v>
      </c>
      <c r="L462" s="7982"/>
      <c r="M462" s="6480">
        <v>46007</v>
      </c>
      <c r="N462" s="5723"/>
      <c r="O462" s="5722">
        <v>46008</v>
      </c>
      <c r="P462" s="5723">
        <v>46010</v>
      </c>
      <c r="Q462" s="5722">
        <v>46009</v>
      </c>
      <c r="R462" s="5723">
        <v>46008</v>
      </c>
      <c r="S462" s="5722">
        <v>46009</v>
      </c>
      <c r="T462" s="5724">
        <v>46009</v>
      </c>
      <c r="U462" s="5725">
        <v>46011</v>
      </c>
      <c r="V462" s="5724">
        <v>46010</v>
      </c>
      <c r="W462" s="5726">
        <v>46015</v>
      </c>
      <c r="X462" s="5727">
        <v>46016</v>
      </c>
      <c r="Y462" s="359">
        <v>46029</v>
      </c>
      <c r="Z462" s="359">
        <v>46029</v>
      </c>
      <c r="AA462" s="5820"/>
      <c r="AB462" s="5821"/>
      <c r="AC462" s="251"/>
      <c r="AD462" s="5822"/>
      <c r="AE462" s="5823">
        <v>25</v>
      </c>
      <c r="AF462" s="363" t="str">
        <f t="shared" si="886"/>
        <v>4IE</v>
      </c>
      <c r="AG462" s="5824"/>
      <c r="AH462" s="5824"/>
      <c r="AI462" s="5824"/>
      <c r="AJ462" s="5824"/>
      <c r="AK462" s="5824"/>
      <c r="AL462" s="5824"/>
      <c r="AM462" s="5824"/>
      <c r="AN462" s="5824"/>
      <c r="AO462" s="5824"/>
      <c r="AP462" s="5825"/>
      <c r="AQ462" s="5824"/>
      <c r="AR462" s="5824"/>
      <c r="AS462" s="5824"/>
      <c r="AT462" s="5824"/>
      <c r="AU462" s="2843">
        <f t="shared" si="887"/>
        <v>0</v>
      </c>
      <c r="AV462" s="4008">
        <f t="shared" si="821"/>
        <v>0</v>
      </c>
      <c r="AW462" s="4597" t="str">
        <f>IF($AE462=0,"　",VLOOKUP($AE462,ﾚｰｻﾞOP,5,0))</f>
        <v>-</v>
      </c>
      <c r="AX462" s="4598"/>
      <c r="AY462" s="4602" t="str">
        <f>IF($AE462=0,"　",VLOOKUP($AE462,ﾚｰｻﾞOP,6,0))</f>
        <v>-</v>
      </c>
      <c r="AZ462" s="4600"/>
      <c r="BA462" s="4602" t="str">
        <f>IF($AE462=0,"　",VLOOKUP($AE462,ﾚｰｻﾞOP,7,0))</f>
        <v>-</v>
      </c>
      <c r="BB462" s="4600"/>
      <c r="BC462" s="4597" t="str">
        <f>IF($AE462=0,"　",VLOOKUP($AE462,ﾚｰｻﾞOP,8,0))</f>
        <v>-</v>
      </c>
      <c r="BD462" s="4598"/>
      <c r="BE462" s="4599" t="str">
        <f>IF($AE462=0,"　",VLOOKUP($AE462,ﾚｰｻﾞOP,9,0))</f>
        <v>-</v>
      </c>
      <c r="BF462" s="4600"/>
      <c r="BG462" s="4597" t="str">
        <f>IF($AE462=0,"　",VLOOKUP($AE462,ﾚｰｻﾞOP,10,0))</f>
        <v>-</v>
      </c>
      <c r="BH462" s="4600"/>
      <c r="BI462" s="4602" t="str">
        <f>IF($AE462=0,"　",VLOOKUP($AE462,ﾚｰｻﾞOP,11,0))</f>
        <v>-</v>
      </c>
      <c r="BJ462" s="4600"/>
      <c r="BK462" s="4075" t="str">
        <f t="shared" si="869"/>
        <v>-</v>
      </c>
      <c r="BL462" s="4093"/>
      <c r="BM462" s="4075" t="str">
        <f t="shared" si="870"/>
        <v>-</v>
      </c>
      <c r="BN462" s="4093"/>
      <c r="BO462" s="4094" t="str">
        <f t="shared" si="868"/>
        <v>-</v>
      </c>
      <c r="BP462" s="4093"/>
      <c r="BQ462" s="4602" t="str">
        <f t="shared" ref="BQ462:BQ476" si="899">IF($AE462=0,"　",VLOOKUP($AE462,ﾚｰｻﾞOP,12,0))</f>
        <v>-</v>
      </c>
      <c r="BR462" s="4598"/>
      <c r="BS462" s="4602" t="str">
        <f t="shared" si="861"/>
        <v>-</v>
      </c>
      <c r="BT462" s="4598"/>
      <c r="BU462" s="4602" t="str">
        <f t="shared" si="862"/>
        <v>-</v>
      </c>
      <c r="BV462" s="4598"/>
      <c r="BW462" s="4602" t="str">
        <f t="shared" si="863"/>
        <v>-</v>
      </c>
      <c r="BX462" s="4600"/>
      <c r="BY462" s="4602" t="str">
        <f t="shared" si="864"/>
        <v>-</v>
      </c>
      <c r="BZ462" s="4598"/>
      <c r="CA462" s="4602" t="str">
        <f t="shared" si="865"/>
        <v>-</v>
      </c>
      <c r="CB462" s="4600"/>
      <c r="CC462" s="4602" t="str">
        <f t="shared" si="866"/>
        <v>-</v>
      </c>
      <c r="CD462" s="4600"/>
      <c r="CE462" s="2850" t="str">
        <f t="shared" si="876"/>
        <v>-</v>
      </c>
      <c r="CF462" s="2846"/>
      <c r="CG462" s="2855" t="str">
        <f t="shared" si="877"/>
        <v>-</v>
      </c>
      <c r="CH462" s="2851"/>
      <c r="CI462" s="2850" t="str">
        <f t="shared" si="888"/>
        <v>-</v>
      </c>
      <c r="CJ462" s="2846"/>
      <c r="CK462" s="2850" t="str">
        <f t="shared" si="889"/>
        <v>-</v>
      </c>
      <c r="CL462" s="2851"/>
      <c r="CM462" s="2850" t="str">
        <f t="shared" si="878"/>
        <v>-</v>
      </c>
      <c r="CN462" s="2851"/>
      <c r="CO462" s="2855" t="str">
        <f t="shared" si="890"/>
        <v>-</v>
      </c>
      <c r="CP462" s="2851"/>
      <c r="CQ462" s="2855" t="str">
        <f t="shared" si="891"/>
        <v>-</v>
      </c>
      <c r="CR462" s="2851"/>
      <c r="CS462" s="2850" t="str">
        <f t="shared" si="879"/>
        <v>-</v>
      </c>
      <c r="CT462" s="2851"/>
      <c r="CU462" s="2855"/>
      <c r="CV462" s="2851"/>
      <c r="CW462" s="2850" t="str">
        <f t="shared" si="880"/>
        <v>-</v>
      </c>
      <c r="CX462" s="2851"/>
      <c r="CY462" s="2855" t="str">
        <f t="shared" si="892"/>
        <v>-</v>
      </c>
      <c r="CZ462" s="2851"/>
      <c r="DA462" s="2850" t="str">
        <f t="shared" si="881"/>
        <v>-</v>
      </c>
      <c r="DB462" s="2846"/>
      <c r="DC462" s="2855" t="str">
        <f t="shared" si="893"/>
        <v>-</v>
      </c>
      <c r="DD462" s="2851"/>
      <c r="DE462" s="2856">
        <f>IF(AG462=1,1,0)</f>
        <v>0</v>
      </c>
      <c r="DF462" s="2857"/>
      <c r="DG462" s="818">
        <f t="shared" si="867"/>
        <v>0</v>
      </c>
      <c r="DH462" s="2858"/>
      <c r="DI462" s="2850">
        <f>IF(AG462=1,1,0)</f>
        <v>0</v>
      </c>
      <c r="DJ462" s="2857"/>
      <c r="DK462" s="374">
        <f t="shared" si="884"/>
        <v>0</v>
      </c>
      <c r="DL462" s="2857"/>
      <c r="DM462" s="2856">
        <f t="shared" si="856"/>
        <v>0</v>
      </c>
      <c r="DN462" s="2857"/>
      <c r="DO462" s="2855">
        <f t="shared" si="894"/>
        <v>0</v>
      </c>
      <c r="DP462" s="2858"/>
      <c r="DQ462" s="2855">
        <f t="shared" si="895"/>
        <v>0</v>
      </c>
      <c r="DR462" s="2857"/>
      <c r="DS462" s="2855">
        <f t="shared" si="896"/>
        <v>0</v>
      </c>
      <c r="DT462" s="2858"/>
      <c r="DU462" s="2855">
        <f t="shared" si="897"/>
        <v>0</v>
      </c>
      <c r="DV462" s="2857"/>
      <c r="DW462" s="5717">
        <f t="shared" si="885"/>
        <v>0</v>
      </c>
      <c r="DX462" s="5659"/>
      <c r="DY462" s="4668">
        <f t="shared" si="848"/>
        <v>0</v>
      </c>
      <c r="DZ462" s="4682"/>
      <c r="EA462" s="4668">
        <f>IF(AP462=1,1,0)</f>
        <v>0</v>
      </c>
      <c r="EB462" s="4682"/>
      <c r="EC462" s="820">
        <f>IF(AQ462=1,1,0)</f>
        <v>0</v>
      </c>
      <c r="ED462" s="4964"/>
      <c r="EE462" s="822">
        <f>IF(AV462=0,0,1)</f>
        <v>0</v>
      </c>
      <c r="EF462" s="4930"/>
      <c r="EG462" s="273"/>
      <c r="EH462" s="274"/>
      <c r="EI462" s="275"/>
      <c r="EJ462" s="276"/>
      <c r="EK462" s="275"/>
      <c r="EL462" s="277"/>
      <c r="EM462" s="829" t="str">
        <f t="shared" si="882"/>
        <v xml:space="preserve"> </v>
      </c>
      <c r="EN462" s="4892"/>
      <c r="EO462" s="4893">
        <f t="shared" si="898"/>
        <v>0</v>
      </c>
      <c r="EP462" s="4682"/>
      <c r="ER462" s="5826"/>
      <c r="ET462" s="2850">
        <v>45966</v>
      </c>
      <c r="EU462" s="2857">
        <v>4163347</v>
      </c>
      <c r="EV462" s="2850">
        <v>45966</v>
      </c>
      <c r="EW462" s="2857">
        <v>4163348</v>
      </c>
      <c r="EX462" s="2850"/>
      <c r="EY462" s="2851"/>
      <c r="EZ462" s="2850"/>
      <c r="FA462" s="2851"/>
      <c r="FB462" s="2850"/>
      <c r="FC462" s="2851"/>
      <c r="FD462" s="2850">
        <v>45916</v>
      </c>
      <c r="FE462" s="2851">
        <v>4163338</v>
      </c>
      <c r="FF462" s="2855"/>
      <c r="FG462" s="2851"/>
      <c r="FH462" s="2850">
        <v>45889</v>
      </c>
      <c r="FI462" s="2851">
        <v>4163313</v>
      </c>
      <c r="FJ462" s="154">
        <v>45966</v>
      </c>
      <c r="FK462" s="2857">
        <v>4163349</v>
      </c>
      <c r="FL462" s="155">
        <f t="shared" si="875"/>
        <v>1</v>
      </c>
      <c r="FM462" s="2846"/>
      <c r="FN462" s="2850"/>
      <c r="FO462" s="2851"/>
      <c r="FP462" s="2850"/>
      <c r="FQ462" s="2851"/>
      <c r="FS462" s="5827"/>
      <c r="FT462" s="5828"/>
    </row>
    <row r="463" spans="1:176" ht="18.600000000000001" customHeight="1">
      <c r="A463" s="228">
        <f t="shared" si="858"/>
        <v>453</v>
      </c>
      <c r="B463" s="343" t="str">
        <f t="shared" si="883"/>
        <v>4IE</v>
      </c>
      <c r="C463" s="5290">
        <v>46023</v>
      </c>
      <c r="D463" s="5644" t="s">
        <v>1024</v>
      </c>
      <c r="E463" s="5719">
        <v>89610168</v>
      </c>
      <c r="F463" s="5720" t="s">
        <v>1454</v>
      </c>
      <c r="G463" s="5721"/>
      <c r="H463" s="3281" t="s">
        <v>630</v>
      </c>
      <c r="I463" s="4459" t="s">
        <v>64</v>
      </c>
      <c r="J463" s="4459" t="s">
        <v>20</v>
      </c>
      <c r="K463" s="5107" t="s">
        <v>11</v>
      </c>
      <c r="L463" s="7983"/>
      <c r="M463" s="6493">
        <v>46008</v>
      </c>
      <c r="N463" s="5838"/>
      <c r="O463" s="5839">
        <v>46009</v>
      </c>
      <c r="P463" s="5838">
        <v>46011</v>
      </c>
      <c r="Q463" s="5839">
        <v>46010</v>
      </c>
      <c r="R463" s="5838">
        <v>46010</v>
      </c>
      <c r="S463" s="5839">
        <v>46010</v>
      </c>
      <c r="T463" s="5838">
        <v>46010</v>
      </c>
      <c r="U463" s="5638">
        <v>46014</v>
      </c>
      <c r="V463" s="5838">
        <v>46014</v>
      </c>
      <c r="W463" s="5639">
        <v>46016</v>
      </c>
      <c r="X463" s="5840">
        <v>46017</v>
      </c>
      <c r="Y463" s="359">
        <v>46030</v>
      </c>
      <c r="Z463" s="359">
        <v>46030</v>
      </c>
      <c r="AA463" s="5829"/>
      <c r="AB463" s="5830"/>
      <c r="AC463" s="251"/>
      <c r="AD463" s="5831"/>
      <c r="AE463" s="5832">
        <v>25</v>
      </c>
      <c r="AF463" s="363" t="str">
        <f t="shared" si="886"/>
        <v>4IE</v>
      </c>
      <c r="AG463" s="5833"/>
      <c r="AH463" s="5833"/>
      <c r="AI463" s="5833"/>
      <c r="AJ463" s="5833"/>
      <c r="AK463" s="5833"/>
      <c r="AL463" s="5833"/>
      <c r="AM463" s="5833"/>
      <c r="AN463" s="5833"/>
      <c r="AO463" s="5833"/>
      <c r="AP463" s="5834"/>
      <c r="AQ463" s="5833"/>
      <c r="AR463" s="5833"/>
      <c r="AS463" s="5833"/>
      <c r="AT463" s="5833"/>
      <c r="AU463" s="2843">
        <f t="shared" si="887"/>
        <v>0</v>
      </c>
      <c r="AV463" s="4008">
        <f t="shared" si="821"/>
        <v>0</v>
      </c>
      <c r="AW463" s="4597" t="str">
        <f>IF($AE463=0,"　",VLOOKUP($AE463,ﾚｰｻﾞOP,5,0))</f>
        <v>-</v>
      </c>
      <c r="AX463" s="4598"/>
      <c r="AY463" s="4602" t="str">
        <f>IF($AE463=0,"　",VLOOKUP($AE463,ﾚｰｻﾞOP,6,0))</f>
        <v>-</v>
      </c>
      <c r="AZ463" s="4600"/>
      <c r="BA463" s="4602" t="str">
        <f>IF($AE463=0,"　",VLOOKUP($AE463,ﾚｰｻﾞOP,7,0))</f>
        <v>-</v>
      </c>
      <c r="BB463" s="4600"/>
      <c r="BC463" s="4597" t="str">
        <f>IF($AE463=0,"　",VLOOKUP($AE463,ﾚｰｻﾞOP,8,0))</f>
        <v>-</v>
      </c>
      <c r="BD463" s="4598"/>
      <c r="BE463" s="4599" t="str">
        <f>IF($AE463=0,"　",VLOOKUP($AE463,ﾚｰｻﾞOP,9,0))</f>
        <v>-</v>
      </c>
      <c r="BF463" s="4600"/>
      <c r="BG463" s="4597" t="str">
        <f>IF($AE463=0,"　",VLOOKUP($AE463,ﾚｰｻﾞOP,10,0))</f>
        <v>-</v>
      </c>
      <c r="BH463" s="4600"/>
      <c r="BI463" s="4602" t="str">
        <f>IF($AE463=0,"　",VLOOKUP($AE463,ﾚｰｻﾞOP,11,0))</f>
        <v>-</v>
      </c>
      <c r="BJ463" s="4600"/>
      <c r="BK463" s="4075" t="str">
        <f t="shared" si="869"/>
        <v>-</v>
      </c>
      <c r="BL463" s="4093"/>
      <c r="BM463" s="4075" t="str">
        <f t="shared" si="870"/>
        <v>-</v>
      </c>
      <c r="BN463" s="4093"/>
      <c r="BO463" s="4094" t="str">
        <f t="shared" si="868"/>
        <v>-</v>
      </c>
      <c r="BP463" s="4093"/>
      <c r="BQ463" s="4602" t="str">
        <f t="shared" si="899"/>
        <v>-</v>
      </c>
      <c r="BR463" s="4598"/>
      <c r="BS463" s="4602" t="str">
        <f t="shared" si="861"/>
        <v>-</v>
      </c>
      <c r="BT463" s="4598"/>
      <c r="BU463" s="4602" t="str">
        <f t="shared" si="862"/>
        <v>-</v>
      </c>
      <c r="BV463" s="4598"/>
      <c r="BW463" s="4602" t="str">
        <f t="shared" si="863"/>
        <v>-</v>
      </c>
      <c r="BX463" s="4600"/>
      <c r="BY463" s="4602" t="str">
        <f t="shared" si="864"/>
        <v>-</v>
      </c>
      <c r="BZ463" s="4598"/>
      <c r="CA463" s="4602" t="str">
        <f t="shared" si="865"/>
        <v>-</v>
      </c>
      <c r="CB463" s="4600"/>
      <c r="CC463" s="4602" t="str">
        <f t="shared" si="866"/>
        <v>-</v>
      </c>
      <c r="CD463" s="4600"/>
      <c r="CE463" s="2850" t="str">
        <f t="shared" si="876"/>
        <v>-</v>
      </c>
      <c r="CF463" s="2846"/>
      <c r="CG463" s="2855" t="str">
        <f t="shared" si="877"/>
        <v>-</v>
      </c>
      <c r="CH463" s="2851"/>
      <c r="CI463" s="2850" t="str">
        <f t="shared" si="888"/>
        <v>-</v>
      </c>
      <c r="CJ463" s="2846"/>
      <c r="CK463" s="2850" t="str">
        <f t="shared" si="889"/>
        <v>-</v>
      </c>
      <c r="CL463" s="2851"/>
      <c r="CM463" s="2850" t="str">
        <f t="shared" si="878"/>
        <v>-</v>
      </c>
      <c r="CN463" s="2851"/>
      <c r="CO463" s="2855" t="str">
        <f t="shared" si="890"/>
        <v>-</v>
      </c>
      <c r="CP463" s="2851"/>
      <c r="CQ463" s="2855" t="str">
        <f t="shared" si="891"/>
        <v>-</v>
      </c>
      <c r="CR463" s="2851"/>
      <c r="CS463" s="2850" t="str">
        <f t="shared" si="879"/>
        <v>-</v>
      </c>
      <c r="CT463" s="2851"/>
      <c r="CU463" s="2855"/>
      <c r="CV463" s="2851"/>
      <c r="CW463" s="2850" t="str">
        <f t="shared" si="880"/>
        <v>-</v>
      </c>
      <c r="CX463" s="2851"/>
      <c r="CY463" s="2855" t="str">
        <f t="shared" si="892"/>
        <v>-</v>
      </c>
      <c r="CZ463" s="2851"/>
      <c r="DA463" s="2850" t="str">
        <f t="shared" si="881"/>
        <v>-</v>
      </c>
      <c r="DB463" s="2846"/>
      <c r="DC463" s="2855" t="str">
        <f t="shared" si="893"/>
        <v>-</v>
      </c>
      <c r="DD463" s="2851"/>
      <c r="DE463" s="2856">
        <f>IF(AG463=1,1,0)</f>
        <v>0</v>
      </c>
      <c r="DF463" s="2857"/>
      <c r="DG463" s="818">
        <f t="shared" si="867"/>
        <v>0</v>
      </c>
      <c r="DH463" s="2858"/>
      <c r="DI463" s="2850">
        <f>IF(AG463=1,1,0)</f>
        <v>0</v>
      </c>
      <c r="DJ463" s="2857"/>
      <c r="DK463" s="374">
        <f t="shared" si="884"/>
        <v>0</v>
      </c>
      <c r="DL463" s="2857"/>
      <c r="DM463" s="2856">
        <f t="shared" si="856"/>
        <v>0</v>
      </c>
      <c r="DN463" s="2857"/>
      <c r="DO463" s="2855">
        <f t="shared" si="894"/>
        <v>0</v>
      </c>
      <c r="DP463" s="2858"/>
      <c r="DQ463" s="2855">
        <f t="shared" si="895"/>
        <v>0</v>
      </c>
      <c r="DR463" s="2857"/>
      <c r="DS463" s="2855">
        <f t="shared" si="896"/>
        <v>0</v>
      </c>
      <c r="DT463" s="2858"/>
      <c r="DU463" s="2855">
        <f t="shared" si="897"/>
        <v>0</v>
      </c>
      <c r="DV463" s="2857"/>
      <c r="DW463" s="5717">
        <f t="shared" si="885"/>
        <v>0</v>
      </c>
      <c r="DX463" s="5659"/>
      <c r="DY463" s="4668">
        <f t="shared" si="848"/>
        <v>0</v>
      </c>
      <c r="DZ463" s="4682"/>
      <c r="EA463" s="4668">
        <f>IF(AP463=1,1,0)</f>
        <v>0</v>
      </c>
      <c r="EB463" s="4682"/>
      <c r="EC463" s="820">
        <f>IF(AQ463=1,1,0)</f>
        <v>0</v>
      </c>
      <c r="ED463" s="4964"/>
      <c r="EE463" s="822">
        <f>IF(AV463=0,0,1)</f>
        <v>0</v>
      </c>
      <c r="EF463" s="4930"/>
      <c r="EG463" s="273"/>
      <c r="EH463" s="274"/>
      <c r="EI463" s="275"/>
      <c r="EJ463" s="276"/>
      <c r="EK463" s="275"/>
      <c r="EL463" s="277"/>
      <c r="EM463" s="829" t="str">
        <f t="shared" si="882"/>
        <v xml:space="preserve"> </v>
      </c>
      <c r="EN463" s="4892"/>
      <c r="EO463" s="4893">
        <f t="shared" si="898"/>
        <v>0</v>
      </c>
      <c r="EP463" s="4682"/>
      <c r="ER463" s="5835"/>
      <c r="ET463" s="2850">
        <v>45966</v>
      </c>
      <c r="EU463" s="2857">
        <v>4163347</v>
      </c>
      <c r="EV463" s="2850">
        <v>45966</v>
      </c>
      <c r="EW463" s="2857">
        <v>4163348</v>
      </c>
      <c r="EX463" s="2850"/>
      <c r="EY463" s="2851"/>
      <c r="EZ463" s="2850"/>
      <c r="FA463" s="2851"/>
      <c r="FB463" s="2850"/>
      <c r="FC463" s="2851"/>
      <c r="FD463" s="2850">
        <v>45916</v>
      </c>
      <c r="FE463" s="2851">
        <v>4163338</v>
      </c>
      <c r="FF463" s="2855"/>
      <c r="FG463" s="2851"/>
      <c r="FH463" s="2850">
        <v>45889</v>
      </c>
      <c r="FI463" s="2851">
        <v>4163313</v>
      </c>
      <c r="FJ463" s="154">
        <v>45966</v>
      </c>
      <c r="FK463" s="2857">
        <v>4163349</v>
      </c>
      <c r="FL463" s="155">
        <f t="shared" si="875"/>
        <v>1</v>
      </c>
      <c r="FM463" s="2846"/>
      <c r="FN463" s="2850"/>
      <c r="FO463" s="2851"/>
      <c r="FP463" s="2850"/>
      <c r="FQ463" s="2851"/>
      <c r="FS463" s="5836"/>
      <c r="FT463" s="5837"/>
    </row>
    <row r="464" spans="1:176" ht="18.600000000000001" customHeight="1">
      <c r="A464" s="228">
        <f t="shared" si="858"/>
        <v>454</v>
      </c>
      <c r="B464" s="343" t="str">
        <f t="shared" si="883"/>
        <v>4IE</v>
      </c>
      <c r="C464" s="5737">
        <v>46056</v>
      </c>
      <c r="D464" s="1043" t="s">
        <v>1316</v>
      </c>
      <c r="E464" s="1009" t="s">
        <v>1441</v>
      </c>
      <c r="F464" s="3701"/>
      <c r="G464" s="6473" t="s">
        <v>1623</v>
      </c>
      <c r="H464" s="3281" t="s">
        <v>630</v>
      </c>
      <c r="I464" s="3337" t="s">
        <v>48</v>
      </c>
      <c r="J464" s="3337" t="s">
        <v>0</v>
      </c>
      <c r="K464" s="599" t="s">
        <v>503</v>
      </c>
      <c r="L464" s="600"/>
      <c r="M464" s="6480">
        <v>46009</v>
      </c>
      <c r="N464" s="5723">
        <v>46008</v>
      </c>
      <c r="O464" s="5722">
        <v>46010</v>
      </c>
      <c r="P464" s="5723">
        <v>46009</v>
      </c>
      <c r="Q464" s="5722">
        <v>46011</v>
      </c>
      <c r="R464" s="5723">
        <v>46011</v>
      </c>
      <c r="S464" s="5722">
        <v>46011</v>
      </c>
      <c r="T464" s="5723">
        <v>46010</v>
      </c>
      <c r="U464" s="5725">
        <v>46015</v>
      </c>
      <c r="V464" s="5723">
        <v>46015</v>
      </c>
      <c r="W464" s="5726">
        <v>46017</v>
      </c>
      <c r="X464" s="5841">
        <v>46383</v>
      </c>
      <c r="Y464" s="359">
        <v>46030</v>
      </c>
      <c r="Z464" s="359">
        <v>46030</v>
      </c>
      <c r="AA464" s="601"/>
      <c r="AB464" s="359"/>
      <c r="AC464" s="251" t="s">
        <v>1085</v>
      </c>
      <c r="AD464" s="361"/>
      <c r="AE464" s="362">
        <v>3</v>
      </c>
      <c r="AF464" s="363" t="str">
        <f t="shared" si="886"/>
        <v>4IE</v>
      </c>
      <c r="AG464" s="364">
        <v>1</v>
      </c>
      <c r="AH464" s="364"/>
      <c r="AI464" s="364"/>
      <c r="AJ464" s="364"/>
      <c r="AK464" s="364"/>
      <c r="AL464" s="364"/>
      <c r="AM464" s="364"/>
      <c r="AN464" s="364"/>
      <c r="AO464" s="364"/>
      <c r="AP464" s="363">
        <v>1</v>
      </c>
      <c r="AQ464" s="255">
        <v>1</v>
      </c>
      <c r="AR464" s="255">
        <v>1</v>
      </c>
      <c r="AS464" s="255"/>
      <c r="AT464" s="255"/>
      <c r="AU464" s="2843">
        <f t="shared" si="887"/>
        <v>0</v>
      </c>
      <c r="AV464" s="4008">
        <f t="shared" si="821"/>
        <v>1</v>
      </c>
      <c r="AW464" s="590">
        <v>45997</v>
      </c>
      <c r="AX464" s="4598">
        <v>4263018</v>
      </c>
      <c r="AY464" s="154">
        <v>45997</v>
      </c>
      <c r="AZ464" s="4600">
        <v>4263019</v>
      </c>
      <c r="BA464" s="154">
        <v>45997</v>
      </c>
      <c r="BB464" s="4600">
        <v>4263020</v>
      </c>
      <c r="BC464" s="368">
        <v>45997</v>
      </c>
      <c r="BD464" s="4598">
        <v>4263021</v>
      </c>
      <c r="BE464" s="4599">
        <v>45987</v>
      </c>
      <c r="BF464" s="4600">
        <v>4163358</v>
      </c>
      <c r="BG464" s="368">
        <v>46000</v>
      </c>
      <c r="BH464" s="367">
        <v>4263023</v>
      </c>
      <c r="BI464" s="154">
        <v>45997</v>
      </c>
      <c r="BJ464" s="4600">
        <v>4263025</v>
      </c>
      <c r="BK464" s="154" t="str">
        <f t="shared" si="869"/>
        <v>-</v>
      </c>
      <c r="BL464" s="367"/>
      <c r="BM464" s="154" t="str">
        <f t="shared" si="870"/>
        <v>-</v>
      </c>
      <c r="BN464" s="367"/>
      <c r="BO464" s="155" t="str">
        <f t="shared" si="868"/>
        <v>-</v>
      </c>
      <c r="BP464" s="367"/>
      <c r="BQ464" s="154" t="str">
        <f t="shared" si="899"/>
        <v>-</v>
      </c>
      <c r="BR464" s="369"/>
      <c r="BS464" s="154" t="str">
        <f t="shared" si="861"/>
        <v>-</v>
      </c>
      <c r="BT464" s="369"/>
      <c r="BU464" s="154" t="str">
        <f t="shared" si="862"/>
        <v>-</v>
      </c>
      <c r="BV464" s="369"/>
      <c r="BW464" s="154" t="str">
        <f t="shared" si="863"/>
        <v>-</v>
      </c>
      <c r="BX464" s="367"/>
      <c r="BY464" s="154" t="str">
        <f t="shared" si="864"/>
        <v>-</v>
      </c>
      <c r="BZ464" s="369"/>
      <c r="CA464" s="154" t="str">
        <f t="shared" si="865"/>
        <v>-</v>
      </c>
      <c r="CB464" s="367"/>
      <c r="CC464" s="154" t="str">
        <f t="shared" si="866"/>
        <v>-</v>
      </c>
      <c r="CD464" s="367"/>
      <c r="CE464" s="2850" t="str">
        <f t="shared" si="876"/>
        <v>-</v>
      </c>
      <c r="CF464" s="2846"/>
      <c r="CG464" s="2855" t="str">
        <f t="shared" si="877"/>
        <v>-</v>
      </c>
      <c r="CH464" s="2851"/>
      <c r="CI464" s="2850" t="str">
        <f t="shared" si="888"/>
        <v>-</v>
      </c>
      <c r="CJ464" s="2846"/>
      <c r="CK464" s="2850" t="str">
        <f t="shared" si="889"/>
        <v>-</v>
      </c>
      <c r="CL464" s="2851"/>
      <c r="CM464" s="2850" t="str">
        <f t="shared" si="878"/>
        <v>-</v>
      </c>
      <c r="CN464" s="2851"/>
      <c r="CO464" s="2855" t="str">
        <f t="shared" si="890"/>
        <v>-</v>
      </c>
      <c r="CP464" s="2851"/>
      <c r="CQ464" s="2855" t="str">
        <f t="shared" si="891"/>
        <v>-</v>
      </c>
      <c r="CR464" s="2851"/>
      <c r="CS464" s="2850" t="str">
        <f t="shared" si="879"/>
        <v>-</v>
      </c>
      <c r="CT464" s="2851"/>
      <c r="CU464" s="2855"/>
      <c r="CV464" s="2851"/>
      <c r="CW464" s="2850" t="str">
        <f t="shared" si="880"/>
        <v>-</v>
      </c>
      <c r="CX464" s="2851"/>
      <c r="CY464" s="2855" t="str">
        <f t="shared" si="892"/>
        <v>-</v>
      </c>
      <c r="CZ464" s="2851"/>
      <c r="DA464" s="154" t="str">
        <f t="shared" si="881"/>
        <v>-</v>
      </c>
      <c r="DB464" s="369"/>
      <c r="DC464" s="155" t="str">
        <f t="shared" si="893"/>
        <v>-</v>
      </c>
      <c r="DD464" s="367"/>
      <c r="DE464" s="374">
        <v>45962</v>
      </c>
      <c r="DF464" s="2857">
        <v>4263070</v>
      </c>
      <c r="DG464" s="818">
        <f t="shared" si="867"/>
        <v>0</v>
      </c>
      <c r="DH464" s="372"/>
      <c r="DI464" s="267">
        <v>45770</v>
      </c>
      <c r="DJ464" s="2857">
        <v>4163159</v>
      </c>
      <c r="DK464" s="374">
        <f t="shared" si="884"/>
        <v>0</v>
      </c>
      <c r="DL464" s="373"/>
      <c r="DM464" s="375">
        <f t="shared" si="856"/>
        <v>0</v>
      </c>
      <c r="DN464" s="373"/>
      <c r="DO464" s="155">
        <f t="shared" si="894"/>
        <v>0</v>
      </c>
      <c r="DP464" s="372"/>
      <c r="DQ464" s="155">
        <f t="shared" si="895"/>
        <v>0</v>
      </c>
      <c r="DR464" s="373"/>
      <c r="DS464" s="155">
        <f t="shared" si="896"/>
        <v>0</v>
      </c>
      <c r="DT464" s="372"/>
      <c r="DU464" s="155">
        <f t="shared" si="897"/>
        <v>0</v>
      </c>
      <c r="DV464" s="373"/>
      <c r="DW464" s="5717">
        <f t="shared" si="885"/>
        <v>0</v>
      </c>
      <c r="DX464" s="5641"/>
      <c r="DY464" s="154">
        <f t="shared" si="848"/>
        <v>0</v>
      </c>
      <c r="DZ464" s="373"/>
      <c r="EA464" s="4668">
        <v>45996</v>
      </c>
      <c r="EB464" s="4682">
        <v>4263066</v>
      </c>
      <c r="EC464" s="269">
        <v>45996</v>
      </c>
      <c r="ED464" s="4964">
        <v>4263067</v>
      </c>
      <c r="EE464" s="822">
        <v>45946</v>
      </c>
      <c r="EF464" s="4930">
        <v>4063460</v>
      </c>
      <c r="EG464" s="273"/>
      <c r="EH464" s="274"/>
      <c r="EI464" s="275"/>
      <c r="EJ464" s="276"/>
      <c r="EK464" s="275"/>
      <c r="EL464" s="277"/>
      <c r="EM464" s="278" t="str">
        <f t="shared" si="882"/>
        <v xml:space="preserve"> </v>
      </c>
      <c r="EN464" s="372"/>
      <c r="EO464" s="155">
        <f t="shared" si="898"/>
        <v>0</v>
      </c>
      <c r="EP464" s="373"/>
      <c r="ER464" s="194"/>
      <c r="ET464" s="154" t="str">
        <f>IF($AE464=0,"　",VLOOKUP($AE464,ﾚｰｻﾞOP,60,0))</f>
        <v>-</v>
      </c>
      <c r="EU464" s="373"/>
      <c r="EV464" s="154" t="str">
        <f>IF($AE464=0,"　",VLOOKUP($AE464,ﾚｰｻﾞOP,60,0))</f>
        <v>-</v>
      </c>
      <c r="EW464" s="373"/>
      <c r="EX464" s="154"/>
      <c r="EY464" s="367"/>
      <c r="EZ464" s="154"/>
      <c r="FA464" s="367"/>
      <c r="FB464" s="154"/>
      <c r="FC464" s="367"/>
      <c r="FD464" s="154"/>
      <c r="FE464" s="367"/>
      <c r="FF464" s="155"/>
      <c r="FG464" s="367"/>
      <c r="FH464" s="154"/>
      <c r="FI464" s="367"/>
      <c r="FJ464" s="154" t="str">
        <f>IF($AE464=0,"　",VLOOKUP($AE464,ﾚｰｻﾞOP,67,0))</f>
        <v>-</v>
      </c>
      <c r="FK464" s="373"/>
      <c r="FL464" s="155" t="str">
        <f t="shared" si="875"/>
        <v>-</v>
      </c>
      <c r="FM464" s="279"/>
      <c r="FN464" s="1184"/>
      <c r="FO464" s="280"/>
      <c r="FP464" s="281"/>
      <c r="FQ464" s="282"/>
      <c r="FS464" s="281"/>
      <c r="FT464" s="282"/>
    </row>
    <row r="465" spans="1:176" ht="18.600000000000001" customHeight="1">
      <c r="A465" s="228">
        <f t="shared" si="858"/>
        <v>455</v>
      </c>
      <c r="B465" s="343" t="str">
        <f t="shared" si="883"/>
        <v>4IE</v>
      </c>
      <c r="C465" s="5737">
        <v>46057</v>
      </c>
      <c r="D465" s="1043" t="s">
        <v>1443</v>
      </c>
      <c r="E465" s="1009" t="s">
        <v>1442</v>
      </c>
      <c r="F465" s="3701"/>
      <c r="G465" s="6473" t="s">
        <v>1624</v>
      </c>
      <c r="H465" s="3281" t="s">
        <v>630</v>
      </c>
      <c r="I465" s="3337" t="s">
        <v>48</v>
      </c>
      <c r="J465" s="3337" t="s">
        <v>0</v>
      </c>
      <c r="K465" s="599" t="s">
        <v>503</v>
      </c>
      <c r="L465" s="600"/>
      <c r="M465" s="6480">
        <v>46009</v>
      </c>
      <c r="N465" s="5723">
        <v>46008</v>
      </c>
      <c r="O465" s="5722">
        <v>46010</v>
      </c>
      <c r="P465" s="5723">
        <v>46009</v>
      </c>
      <c r="Q465" s="5722">
        <v>46011</v>
      </c>
      <c r="R465" s="5723">
        <v>46011</v>
      </c>
      <c r="S465" s="5722">
        <v>46011</v>
      </c>
      <c r="T465" s="5723">
        <v>46010</v>
      </c>
      <c r="U465" s="5725">
        <v>46015</v>
      </c>
      <c r="V465" s="5723">
        <v>46016</v>
      </c>
      <c r="W465" s="5726">
        <v>46017</v>
      </c>
      <c r="X465" s="5841">
        <v>46028</v>
      </c>
      <c r="Y465" s="359">
        <v>46030</v>
      </c>
      <c r="Z465" s="359">
        <v>46030</v>
      </c>
      <c r="AA465" s="601"/>
      <c r="AB465" s="359"/>
      <c r="AC465" s="251" t="s">
        <v>1085</v>
      </c>
      <c r="AD465" s="361"/>
      <c r="AE465" s="362">
        <v>3</v>
      </c>
      <c r="AF465" s="363" t="str">
        <f t="shared" si="886"/>
        <v>4IE</v>
      </c>
      <c r="AG465" s="364">
        <v>1</v>
      </c>
      <c r="AH465" s="364"/>
      <c r="AI465" s="364"/>
      <c r="AJ465" s="364"/>
      <c r="AK465" s="364"/>
      <c r="AL465" s="364"/>
      <c r="AM465" s="364"/>
      <c r="AN465" s="364"/>
      <c r="AO465" s="364"/>
      <c r="AP465" s="363">
        <v>1</v>
      </c>
      <c r="AQ465" s="255">
        <v>1</v>
      </c>
      <c r="AR465" s="255">
        <v>1</v>
      </c>
      <c r="AS465" s="255"/>
      <c r="AT465" s="255"/>
      <c r="AU465" s="2843">
        <f t="shared" si="887"/>
        <v>0</v>
      </c>
      <c r="AV465" s="4008">
        <f t="shared" si="821"/>
        <v>1</v>
      </c>
      <c r="AW465" s="590">
        <v>45997</v>
      </c>
      <c r="AX465" s="4598">
        <v>4263018</v>
      </c>
      <c r="AY465" s="154">
        <v>45997</v>
      </c>
      <c r="AZ465" s="4600">
        <v>4263019</v>
      </c>
      <c r="BA465" s="154">
        <v>45997</v>
      </c>
      <c r="BB465" s="4600">
        <v>4263020</v>
      </c>
      <c r="BC465" s="368">
        <v>45997</v>
      </c>
      <c r="BD465" s="4598">
        <v>4263021</v>
      </c>
      <c r="BE465" s="4599">
        <v>45987</v>
      </c>
      <c r="BF465" s="4600">
        <v>4163358</v>
      </c>
      <c r="BG465" s="368">
        <v>46000</v>
      </c>
      <c r="BH465" s="367">
        <v>4263023</v>
      </c>
      <c r="BI465" s="154">
        <v>45997</v>
      </c>
      <c r="BJ465" s="4600">
        <v>4263025</v>
      </c>
      <c r="BK465" s="154" t="str">
        <f t="shared" si="869"/>
        <v>-</v>
      </c>
      <c r="BL465" s="367"/>
      <c r="BM465" s="154" t="str">
        <f t="shared" si="870"/>
        <v>-</v>
      </c>
      <c r="BN465" s="367"/>
      <c r="BO465" s="155" t="str">
        <f t="shared" si="868"/>
        <v>-</v>
      </c>
      <c r="BP465" s="367"/>
      <c r="BQ465" s="154" t="str">
        <f t="shared" si="899"/>
        <v>-</v>
      </c>
      <c r="BR465" s="369"/>
      <c r="BS465" s="154" t="str">
        <f t="shared" si="861"/>
        <v>-</v>
      </c>
      <c r="BT465" s="369"/>
      <c r="BU465" s="154" t="str">
        <f t="shared" si="862"/>
        <v>-</v>
      </c>
      <c r="BV465" s="369"/>
      <c r="BW465" s="154" t="str">
        <f t="shared" si="863"/>
        <v>-</v>
      </c>
      <c r="BX465" s="367"/>
      <c r="BY465" s="154" t="str">
        <f t="shared" si="864"/>
        <v>-</v>
      </c>
      <c r="BZ465" s="369"/>
      <c r="CA465" s="154" t="str">
        <f t="shared" si="865"/>
        <v>-</v>
      </c>
      <c r="CB465" s="367"/>
      <c r="CC465" s="154" t="str">
        <f t="shared" si="866"/>
        <v>-</v>
      </c>
      <c r="CD465" s="367"/>
      <c r="CE465" s="2850" t="str">
        <f t="shared" si="876"/>
        <v>-</v>
      </c>
      <c r="CF465" s="2846"/>
      <c r="CG465" s="2855" t="str">
        <f t="shared" si="877"/>
        <v>-</v>
      </c>
      <c r="CH465" s="2851"/>
      <c r="CI465" s="2850" t="str">
        <f t="shared" si="888"/>
        <v>-</v>
      </c>
      <c r="CJ465" s="2846"/>
      <c r="CK465" s="2850" t="str">
        <f t="shared" si="889"/>
        <v>-</v>
      </c>
      <c r="CL465" s="2851"/>
      <c r="CM465" s="2850" t="str">
        <f t="shared" si="878"/>
        <v>-</v>
      </c>
      <c r="CN465" s="2851"/>
      <c r="CO465" s="2855" t="str">
        <f t="shared" si="890"/>
        <v>-</v>
      </c>
      <c r="CP465" s="2851"/>
      <c r="CQ465" s="2855" t="str">
        <f t="shared" si="891"/>
        <v>-</v>
      </c>
      <c r="CR465" s="2851"/>
      <c r="CS465" s="2850" t="str">
        <f t="shared" si="879"/>
        <v>-</v>
      </c>
      <c r="CT465" s="2851"/>
      <c r="CU465" s="2855"/>
      <c r="CV465" s="2851"/>
      <c r="CW465" s="2850" t="str">
        <f t="shared" si="880"/>
        <v>-</v>
      </c>
      <c r="CX465" s="2851"/>
      <c r="CY465" s="2855" t="str">
        <f t="shared" si="892"/>
        <v>-</v>
      </c>
      <c r="CZ465" s="2851"/>
      <c r="DA465" s="154" t="str">
        <f t="shared" si="881"/>
        <v>-</v>
      </c>
      <c r="DB465" s="369"/>
      <c r="DC465" s="155" t="str">
        <f t="shared" si="893"/>
        <v>-</v>
      </c>
      <c r="DD465" s="367"/>
      <c r="DE465" s="374">
        <v>45962</v>
      </c>
      <c r="DF465" s="2857">
        <v>4263070</v>
      </c>
      <c r="DG465" s="818">
        <f t="shared" si="867"/>
        <v>0</v>
      </c>
      <c r="DH465" s="372"/>
      <c r="DI465" s="267">
        <v>45854</v>
      </c>
      <c r="DJ465" s="2857">
        <v>4163259</v>
      </c>
      <c r="DK465" s="374">
        <f t="shared" si="884"/>
        <v>0</v>
      </c>
      <c r="DL465" s="373"/>
      <c r="DM465" s="375">
        <f t="shared" si="856"/>
        <v>0</v>
      </c>
      <c r="DN465" s="373"/>
      <c r="DO465" s="155">
        <f t="shared" si="894"/>
        <v>0</v>
      </c>
      <c r="DP465" s="372"/>
      <c r="DQ465" s="155">
        <f t="shared" si="895"/>
        <v>0</v>
      </c>
      <c r="DR465" s="373"/>
      <c r="DS465" s="155">
        <f t="shared" si="896"/>
        <v>0</v>
      </c>
      <c r="DT465" s="372"/>
      <c r="DU465" s="155">
        <f t="shared" si="897"/>
        <v>0</v>
      </c>
      <c r="DV465" s="373"/>
      <c r="DW465" s="5717">
        <f t="shared" si="885"/>
        <v>0</v>
      </c>
      <c r="DX465" s="5641"/>
      <c r="DY465" s="154">
        <f t="shared" si="848"/>
        <v>0</v>
      </c>
      <c r="DZ465" s="373"/>
      <c r="EA465" s="4668">
        <v>45996</v>
      </c>
      <c r="EB465" s="4682">
        <v>4263066</v>
      </c>
      <c r="EC465" s="269">
        <v>45996</v>
      </c>
      <c r="ED465" s="4964">
        <v>4263067</v>
      </c>
      <c r="EE465" s="822">
        <v>45946</v>
      </c>
      <c r="EF465" s="4930">
        <v>4063460</v>
      </c>
      <c r="EG465" s="273"/>
      <c r="EH465" s="274"/>
      <c r="EI465" s="275"/>
      <c r="EJ465" s="276"/>
      <c r="EK465" s="275"/>
      <c r="EL465" s="277"/>
      <c r="EM465" s="278" t="str">
        <f t="shared" si="882"/>
        <v xml:space="preserve"> </v>
      </c>
      <c r="EN465" s="372"/>
      <c r="EO465" s="155">
        <f t="shared" si="898"/>
        <v>0</v>
      </c>
      <c r="EP465" s="373"/>
      <c r="ER465" s="194"/>
      <c r="ET465" s="154" t="str">
        <f>IF($AE465=0,"　",VLOOKUP($AE465,ﾚｰｻﾞOP,60,0))</f>
        <v>-</v>
      </c>
      <c r="EU465" s="373"/>
      <c r="EV465" s="154" t="str">
        <f>IF($AE465=0,"　",VLOOKUP($AE465,ﾚｰｻﾞOP,60,0))</f>
        <v>-</v>
      </c>
      <c r="EW465" s="373"/>
      <c r="EX465" s="154"/>
      <c r="EY465" s="367"/>
      <c r="EZ465" s="154"/>
      <c r="FA465" s="367"/>
      <c r="FB465" s="154"/>
      <c r="FC465" s="367"/>
      <c r="FD465" s="154"/>
      <c r="FE465" s="367"/>
      <c r="FF465" s="155"/>
      <c r="FG465" s="367"/>
      <c r="FH465" s="154"/>
      <c r="FI465" s="367"/>
      <c r="FJ465" s="154" t="str">
        <f>IF($AE465=0,"　",VLOOKUP($AE465,ﾚｰｻﾞOP,67,0))</f>
        <v>-</v>
      </c>
      <c r="FK465" s="373"/>
      <c r="FL465" s="155" t="str">
        <f t="shared" si="875"/>
        <v>-</v>
      </c>
      <c r="FM465" s="279"/>
      <c r="FN465" s="1184"/>
      <c r="FO465" s="280"/>
      <c r="FP465" s="281"/>
      <c r="FQ465" s="282"/>
      <c r="FS465" s="281"/>
      <c r="FT465" s="282"/>
    </row>
    <row r="466" spans="1:176" ht="18.600000000000001" customHeight="1">
      <c r="A466" s="228">
        <f t="shared" si="858"/>
        <v>456</v>
      </c>
      <c r="B466" s="343" t="str">
        <f t="shared" si="883"/>
        <v>4IE</v>
      </c>
      <c r="C466" s="5290">
        <v>46024</v>
      </c>
      <c r="D466" s="981" t="s">
        <v>623</v>
      </c>
      <c r="E466" s="982">
        <v>62510067</v>
      </c>
      <c r="F466" s="1564"/>
      <c r="G466" s="6473" t="s">
        <v>1625</v>
      </c>
      <c r="H466" s="3281" t="s">
        <v>631</v>
      </c>
      <c r="I466" s="4885" t="s">
        <v>61</v>
      </c>
      <c r="J466" s="1264" t="s">
        <v>1613</v>
      </c>
      <c r="K466" s="1789" t="s">
        <v>97</v>
      </c>
      <c r="L466" s="600"/>
      <c r="M466" s="6492">
        <v>46010</v>
      </c>
      <c r="N466" s="5854">
        <v>46009</v>
      </c>
      <c r="O466" s="5853">
        <v>46011</v>
      </c>
      <c r="P466" s="5854">
        <v>46010</v>
      </c>
      <c r="Q466" s="5853">
        <v>46014</v>
      </c>
      <c r="R466" s="5854">
        <v>46011</v>
      </c>
      <c r="S466" s="5853">
        <v>46014</v>
      </c>
      <c r="T466" s="5854">
        <v>46015</v>
      </c>
      <c r="U466" s="5855">
        <v>46016</v>
      </c>
      <c r="V466" s="5854">
        <v>46017</v>
      </c>
      <c r="W466" s="5856">
        <v>46028</v>
      </c>
      <c r="X466" s="5857">
        <v>46017</v>
      </c>
      <c r="Y466" s="358">
        <v>46030</v>
      </c>
      <c r="Z466" s="359"/>
      <c r="AA466" s="360">
        <v>46029</v>
      </c>
      <c r="AB466" s="358">
        <v>46030</v>
      </c>
      <c r="AC466" s="251" t="s">
        <v>1085</v>
      </c>
      <c r="AD466" s="361"/>
      <c r="AE466" s="362">
        <v>19</v>
      </c>
      <c r="AF466" s="363" t="str">
        <f t="shared" si="886"/>
        <v>4IE</v>
      </c>
      <c r="AG466" s="364"/>
      <c r="AH466" s="364"/>
      <c r="AI466" s="364"/>
      <c r="AJ466" s="364"/>
      <c r="AK466" s="364"/>
      <c r="AL466" s="364"/>
      <c r="AM466" s="364"/>
      <c r="AN466" s="364">
        <v>1</v>
      </c>
      <c r="AO466" s="364"/>
      <c r="AP466" s="363">
        <v>1</v>
      </c>
      <c r="AQ466" s="255">
        <v>1</v>
      </c>
      <c r="AR466" s="255">
        <v>1</v>
      </c>
      <c r="AS466" s="255"/>
      <c r="AT466" s="255"/>
      <c r="AU466" s="2843">
        <f t="shared" si="887"/>
        <v>0</v>
      </c>
      <c r="AV466" s="4008">
        <f t="shared" ref="AV466:AV527" si="900">IF(AE466=0,0,(AR466*1)+(AS466*100))</f>
        <v>1</v>
      </c>
      <c r="AW466" s="590">
        <v>45997</v>
      </c>
      <c r="AX466" s="4598">
        <v>4263018</v>
      </c>
      <c r="AY466" s="154">
        <v>45997</v>
      </c>
      <c r="AZ466" s="4600">
        <v>4263019</v>
      </c>
      <c r="BA466" s="154">
        <v>45997</v>
      </c>
      <c r="BB466" s="4600">
        <v>4263020</v>
      </c>
      <c r="BC466" s="368" t="str">
        <f>IF($AE466=0,"　",VLOOKUP($AE466,ﾚｰｻﾞOP,8,0))</f>
        <v>-</v>
      </c>
      <c r="BD466" s="369"/>
      <c r="BE466" s="4599" t="str">
        <f>IF($AE466=0,"　",VLOOKUP($AE466,ﾚｰｻﾞOP,9,0))</f>
        <v>-</v>
      </c>
      <c r="BF466" s="367"/>
      <c r="BG466" s="368">
        <v>46000</v>
      </c>
      <c r="BH466" s="367">
        <v>4263023</v>
      </c>
      <c r="BI466" s="154">
        <v>45997</v>
      </c>
      <c r="BJ466" s="4600">
        <v>4263025</v>
      </c>
      <c r="BK466" s="154">
        <v>45986</v>
      </c>
      <c r="BL466" s="367">
        <v>4263055</v>
      </c>
      <c r="BM466" s="154">
        <v>45986</v>
      </c>
      <c r="BN466" s="367">
        <v>4263056</v>
      </c>
      <c r="BO466" s="155" t="str">
        <f t="shared" si="868"/>
        <v>-</v>
      </c>
      <c r="BP466" s="367"/>
      <c r="BQ466" s="154" t="str">
        <f t="shared" si="899"/>
        <v>-</v>
      </c>
      <c r="BR466" s="369"/>
      <c r="BS466" s="154" t="str">
        <f t="shared" si="861"/>
        <v>-</v>
      </c>
      <c r="BT466" s="369"/>
      <c r="BU466" s="154" t="str">
        <f t="shared" si="862"/>
        <v>-</v>
      </c>
      <c r="BV466" s="369"/>
      <c r="BW466" s="154" t="str">
        <f t="shared" si="863"/>
        <v>-</v>
      </c>
      <c r="BX466" s="367"/>
      <c r="BY466" s="154" t="str">
        <f t="shared" si="864"/>
        <v>-</v>
      </c>
      <c r="BZ466" s="369"/>
      <c r="CA466" s="154" t="str">
        <f t="shared" si="865"/>
        <v>-</v>
      </c>
      <c r="CB466" s="367"/>
      <c r="CC466" s="154" t="str">
        <f t="shared" si="866"/>
        <v>-</v>
      </c>
      <c r="CD466" s="367"/>
      <c r="CE466" s="2850" t="str">
        <f t="shared" si="876"/>
        <v>-</v>
      </c>
      <c r="CF466" s="2846"/>
      <c r="CG466" s="2855" t="str">
        <f t="shared" si="877"/>
        <v>-</v>
      </c>
      <c r="CH466" s="2851"/>
      <c r="CI466" s="2850" t="str">
        <f t="shared" si="888"/>
        <v>-</v>
      </c>
      <c r="CJ466" s="2846"/>
      <c r="CK466" s="2850" t="str">
        <f t="shared" si="889"/>
        <v>-</v>
      </c>
      <c r="CL466" s="2851"/>
      <c r="CM466" s="2850" t="str">
        <f t="shared" si="878"/>
        <v>-</v>
      </c>
      <c r="CN466" s="2851"/>
      <c r="CO466" s="2855" t="str">
        <f t="shared" si="890"/>
        <v>-</v>
      </c>
      <c r="CP466" s="2851"/>
      <c r="CQ466" s="2855" t="str">
        <f t="shared" si="891"/>
        <v>-</v>
      </c>
      <c r="CR466" s="2851"/>
      <c r="CS466" s="2850" t="str">
        <f t="shared" si="879"/>
        <v>-</v>
      </c>
      <c r="CT466" s="2851"/>
      <c r="CU466" s="2855"/>
      <c r="CV466" s="2851"/>
      <c r="CW466" s="2850" t="str">
        <f t="shared" si="880"/>
        <v>-</v>
      </c>
      <c r="CX466" s="2851"/>
      <c r="CY466" s="2855" t="str">
        <f t="shared" si="892"/>
        <v>-</v>
      </c>
      <c r="CZ466" s="2851"/>
      <c r="DA466" s="154" t="str">
        <f t="shared" si="881"/>
        <v>-</v>
      </c>
      <c r="DB466" s="369"/>
      <c r="DC466" s="155" t="str">
        <f t="shared" si="893"/>
        <v>-</v>
      </c>
      <c r="DD466" s="367"/>
      <c r="DE466" s="374">
        <f t="shared" ref="DE466:DE488" si="901">IF(AG466=1,1,0)</f>
        <v>0</v>
      </c>
      <c r="DF466" s="373"/>
      <c r="DG466" s="818">
        <f t="shared" si="867"/>
        <v>0</v>
      </c>
      <c r="DH466" s="372"/>
      <c r="DI466" s="267">
        <f t="shared" ref="DI466:DI481" si="902">IF(AG466=1,1,0)</f>
        <v>0</v>
      </c>
      <c r="DJ466" s="373"/>
      <c r="DK466" s="374">
        <f t="shared" si="884"/>
        <v>0</v>
      </c>
      <c r="DL466" s="373"/>
      <c r="DM466" s="375">
        <f t="shared" si="856"/>
        <v>0</v>
      </c>
      <c r="DN466" s="373"/>
      <c r="DO466" s="155">
        <f t="shared" si="894"/>
        <v>0</v>
      </c>
      <c r="DP466" s="372"/>
      <c r="DQ466" s="155">
        <f t="shared" si="895"/>
        <v>0</v>
      </c>
      <c r="DR466" s="373"/>
      <c r="DS466" s="155">
        <f t="shared" si="896"/>
        <v>0</v>
      </c>
      <c r="DT466" s="372"/>
      <c r="DU466" s="155">
        <f t="shared" si="897"/>
        <v>0</v>
      </c>
      <c r="DV466" s="373"/>
      <c r="DW466" s="5717">
        <v>45993</v>
      </c>
      <c r="DX466" s="5641">
        <v>4163306</v>
      </c>
      <c r="DY466" s="154">
        <f t="shared" si="848"/>
        <v>0</v>
      </c>
      <c r="DZ466" s="373"/>
      <c r="EA466" s="4668">
        <v>45996</v>
      </c>
      <c r="EB466" s="4682">
        <v>4263066</v>
      </c>
      <c r="EC466" s="269">
        <v>45996</v>
      </c>
      <c r="ED466" s="4964">
        <v>4263067</v>
      </c>
      <c r="EE466" s="822">
        <v>45946</v>
      </c>
      <c r="EF466" s="4930">
        <v>4063460</v>
      </c>
      <c r="EG466" s="273"/>
      <c r="EH466" s="274"/>
      <c r="EI466" s="275"/>
      <c r="EJ466" s="276"/>
      <c r="EK466" s="275"/>
      <c r="EL466" s="277"/>
      <c r="EM466" s="278" t="str">
        <f t="shared" si="882"/>
        <v xml:space="preserve"> </v>
      </c>
      <c r="EN466" s="372"/>
      <c r="EO466" s="155">
        <f t="shared" si="898"/>
        <v>0</v>
      </c>
      <c r="EP466" s="373"/>
      <c r="ER466" s="194"/>
      <c r="ET466" s="154" t="str">
        <f>IF($AE466=0,"　",VLOOKUP($AE466,ﾚｰｻﾞOP,60,0))</f>
        <v>-</v>
      </c>
      <c r="EU466" s="373"/>
      <c r="EV466" s="154" t="str">
        <f>IF($AE466=0,"　",VLOOKUP($AE466,ﾚｰｻﾞOP,60,0))</f>
        <v>-</v>
      </c>
      <c r="EW466" s="373"/>
      <c r="EX466" s="154"/>
      <c r="EY466" s="367"/>
      <c r="EZ466" s="154"/>
      <c r="FA466" s="367"/>
      <c r="FB466" s="154"/>
      <c r="FC466" s="367"/>
      <c r="FD466" s="154"/>
      <c r="FE466" s="367"/>
      <c r="FF466" s="155"/>
      <c r="FG466" s="367"/>
      <c r="FH466" s="154"/>
      <c r="FI466" s="367"/>
      <c r="FJ466" s="154" t="str">
        <f>IF($AE466=0,"　",VLOOKUP($AE466,ﾚｰｻﾞOP,67,0))</f>
        <v>-</v>
      </c>
      <c r="FK466" s="373"/>
      <c r="FL466" s="155" t="str">
        <f t="shared" si="875"/>
        <v>-</v>
      </c>
      <c r="FM466" s="279"/>
      <c r="FN466" s="1184"/>
      <c r="FO466" s="280"/>
      <c r="FP466" s="281"/>
      <c r="FQ466" s="282"/>
      <c r="FS466" s="281"/>
      <c r="FT466" s="282"/>
    </row>
    <row r="467" spans="1:176" ht="18.600000000000001" customHeight="1">
      <c r="A467" s="228">
        <f t="shared" si="858"/>
        <v>457</v>
      </c>
      <c r="B467" s="343" t="str">
        <f t="shared" si="883"/>
        <v>4IE</v>
      </c>
      <c r="C467" s="5290">
        <v>46023</v>
      </c>
      <c r="D467" s="6532" t="s">
        <v>34</v>
      </c>
      <c r="E467" s="6533">
        <v>84511279</v>
      </c>
      <c r="F467" s="5842" t="s">
        <v>1586</v>
      </c>
      <c r="G467" s="5843"/>
      <c r="H467" s="3281" t="s">
        <v>631</v>
      </c>
      <c r="I467" s="4459" t="s">
        <v>61</v>
      </c>
      <c r="J467" s="4459" t="s">
        <v>33</v>
      </c>
      <c r="K467" s="5107" t="s">
        <v>11</v>
      </c>
      <c r="L467" s="7984"/>
      <c r="M467" s="6492">
        <v>46010</v>
      </c>
      <c r="N467" s="5854">
        <v>46009</v>
      </c>
      <c r="O467" s="5853">
        <v>46011</v>
      </c>
      <c r="P467" s="5854">
        <v>46010</v>
      </c>
      <c r="Q467" s="5853">
        <v>46014</v>
      </c>
      <c r="R467" s="5854">
        <v>46014</v>
      </c>
      <c r="S467" s="5853">
        <v>46014</v>
      </c>
      <c r="T467" s="5854">
        <v>46015</v>
      </c>
      <c r="U467" s="5855">
        <v>46016</v>
      </c>
      <c r="V467" s="5854">
        <v>46382</v>
      </c>
      <c r="W467" s="5856">
        <v>46028</v>
      </c>
      <c r="X467" s="5857">
        <v>46029</v>
      </c>
      <c r="Y467" s="5844">
        <v>46031</v>
      </c>
      <c r="Z467" s="5844">
        <v>46031</v>
      </c>
      <c r="AA467" s="5845"/>
      <c r="AB467" s="5844"/>
      <c r="AC467" s="251" t="s">
        <v>1085</v>
      </c>
      <c r="AD467" s="5846"/>
      <c r="AE467" s="5847">
        <v>3</v>
      </c>
      <c r="AF467" s="363" t="str">
        <f t="shared" si="886"/>
        <v>4IE</v>
      </c>
      <c r="AG467" s="5848"/>
      <c r="AH467" s="5848"/>
      <c r="AI467" s="5848"/>
      <c r="AJ467" s="5848"/>
      <c r="AK467" s="5848"/>
      <c r="AL467" s="5848"/>
      <c r="AM467" s="5848"/>
      <c r="AN467" s="5848">
        <v>1</v>
      </c>
      <c r="AO467" s="5848"/>
      <c r="AP467" s="5849">
        <v>1</v>
      </c>
      <c r="AQ467" s="5848">
        <v>1</v>
      </c>
      <c r="AR467" s="5848">
        <v>1</v>
      </c>
      <c r="AS467" s="5848"/>
      <c r="AT467" s="5848"/>
      <c r="AU467" s="2843">
        <f t="shared" si="887"/>
        <v>0</v>
      </c>
      <c r="AV467" s="4008">
        <f t="shared" si="900"/>
        <v>1</v>
      </c>
      <c r="AW467" s="4597">
        <v>45997</v>
      </c>
      <c r="AX467" s="4598">
        <v>4263018</v>
      </c>
      <c r="AY467" s="4602">
        <v>45997</v>
      </c>
      <c r="AZ467" s="4600">
        <v>4263019</v>
      </c>
      <c r="BA467" s="4602">
        <v>45997</v>
      </c>
      <c r="BB467" s="4600">
        <v>4263020</v>
      </c>
      <c r="BC467" s="4597">
        <v>45997</v>
      </c>
      <c r="BD467" s="4598">
        <v>4263021</v>
      </c>
      <c r="BE467" s="4599">
        <v>45987</v>
      </c>
      <c r="BF467" s="4600">
        <v>4163358</v>
      </c>
      <c r="BG467" s="4597">
        <v>46000</v>
      </c>
      <c r="BH467" s="4600">
        <v>4263023</v>
      </c>
      <c r="BI467" s="4602">
        <v>45997</v>
      </c>
      <c r="BJ467" s="4600">
        <v>4263025</v>
      </c>
      <c r="BK467" s="4075" t="str">
        <f>IF($AE467=0,"　",VLOOKUP($AE467,ﾚｰｻﾞOP,57,0))</f>
        <v>-</v>
      </c>
      <c r="BL467" s="4093"/>
      <c r="BM467" s="4075" t="str">
        <f>IF($AE467=0,"　",VLOOKUP($AE467,ﾚｰｻﾞOP,58,0))</f>
        <v>-</v>
      </c>
      <c r="BN467" s="4093"/>
      <c r="BO467" s="4094" t="str">
        <f t="shared" si="868"/>
        <v>-</v>
      </c>
      <c r="BP467" s="4093"/>
      <c r="BQ467" s="4602" t="str">
        <f t="shared" si="899"/>
        <v>-</v>
      </c>
      <c r="BR467" s="4598"/>
      <c r="BS467" s="4602" t="str">
        <f t="shared" si="861"/>
        <v>-</v>
      </c>
      <c r="BT467" s="4598"/>
      <c r="BU467" s="4602" t="str">
        <f t="shared" si="862"/>
        <v>-</v>
      </c>
      <c r="BV467" s="4598"/>
      <c r="BW467" s="4602" t="str">
        <f t="shared" si="863"/>
        <v>-</v>
      </c>
      <c r="BX467" s="4600"/>
      <c r="BY467" s="4602" t="str">
        <f t="shared" si="864"/>
        <v>-</v>
      </c>
      <c r="BZ467" s="4598"/>
      <c r="CA467" s="4602" t="str">
        <f t="shared" si="865"/>
        <v>-</v>
      </c>
      <c r="CB467" s="4600"/>
      <c r="CC467" s="4602" t="str">
        <f t="shared" si="866"/>
        <v>-</v>
      </c>
      <c r="CD467" s="4600"/>
      <c r="CE467" s="2850" t="str">
        <f t="shared" si="876"/>
        <v>-</v>
      </c>
      <c r="CF467" s="2846"/>
      <c r="CG467" s="2855" t="str">
        <f t="shared" si="877"/>
        <v>-</v>
      </c>
      <c r="CH467" s="2851"/>
      <c r="CI467" s="2850" t="str">
        <f t="shared" si="888"/>
        <v>-</v>
      </c>
      <c r="CJ467" s="2846"/>
      <c r="CK467" s="2850" t="str">
        <f t="shared" si="889"/>
        <v>-</v>
      </c>
      <c r="CL467" s="2851"/>
      <c r="CM467" s="2850" t="str">
        <f t="shared" si="878"/>
        <v>-</v>
      </c>
      <c r="CN467" s="2851"/>
      <c r="CO467" s="2855" t="str">
        <f t="shared" si="890"/>
        <v>-</v>
      </c>
      <c r="CP467" s="2851"/>
      <c r="CQ467" s="2855" t="str">
        <f t="shared" si="891"/>
        <v>-</v>
      </c>
      <c r="CR467" s="2851"/>
      <c r="CS467" s="2850" t="str">
        <f t="shared" si="879"/>
        <v>-</v>
      </c>
      <c r="CT467" s="2851"/>
      <c r="CU467" s="2855"/>
      <c r="CV467" s="2851"/>
      <c r="CW467" s="2850" t="str">
        <f t="shared" si="880"/>
        <v>-</v>
      </c>
      <c r="CX467" s="2851"/>
      <c r="CY467" s="2855" t="str">
        <f t="shared" si="892"/>
        <v>-</v>
      </c>
      <c r="CZ467" s="2851"/>
      <c r="DA467" s="2850" t="str">
        <f t="shared" si="881"/>
        <v>-</v>
      </c>
      <c r="DB467" s="2846"/>
      <c r="DC467" s="2855" t="str">
        <f t="shared" si="893"/>
        <v>-</v>
      </c>
      <c r="DD467" s="2851"/>
      <c r="DE467" s="374">
        <f t="shared" si="901"/>
        <v>0</v>
      </c>
      <c r="DF467" s="2857"/>
      <c r="DG467" s="818">
        <f t="shared" si="867"/>
        <v>0</v>
      </c>
      <c r="DH467" s="2858"/>
      <c r="DI467" s="2850">
        <f t="shared" si="902"/>
        <v>0</v>
      </c>
      <c r="DJ467" s="2857"/>
      <c r="DK467" s="374">
        <f t="shared" si="884"/>
        <v>0</v>
      </c>
      <c r="DL467" s="2857"/>
      <c r="DM467" s="2856">
        <f t="shared" si="856"/>
        <v>0</v>
      </c>
      <c r="DN467" s="2857"/>
      <c r="DO467" s="2855">
        <f t="shared" si="894"/>
        <v>0</v>
      </c>
      <c r="DP467" s="2858"/>
      <c r="DQ467" s="2855">
        <f t="shared" si="895"/>
        <v>0</v>
      </c>
      <c r="DR467" s="2857"/>
      <c r="DS467" s="2855">
        <f t="shared" si="896"/>
        <v>0</v>
      </c>
      <c r="DT467" s="2858"/>
      <c r="DU467" s="2855">
        <f t="shared" si="897"/>
        <v>0</v>
      </c>
      <c r="DV467" s="2857"/>
      <c r="DW467" s="5640">
        <v>45993</v>
      </c>
      <c r="DX467" s="5659">
        <v>4163306</v>
      </c>
      <c r="DY467" s="4668">
        <f t="shared" si="848"/>
        <v>0</v>
      </c>
      <c r="DZ467" s="4682"/>
      <c r="EA467" s="4668">
        <v>45996</v>
      </c>
      <c r="EB467" s="4682">
        <v>4263066</v>
      </c>
      <c r="EC467" s="820">
        <v>45996</v>
      </c>
      <c r="ED467" s="4964">
        <v>4263067</v>
      </c>
      <c r="EE467" s="822">
        <v>45946</v>
      </c>
      <c r="EF467" s="4930">
        <v>4063460</v>
      </c>
      <c r="EG467" s="273"/>
      <c r="EH467" s="274"/>
      <c r="EI467" s="275"/>
      <c r="EJ467" s="276"/>
      <c r="EK467" s="275"/>
      <c r="EL467" s="277"/>
      <c r="EM467" s="829" t="str">
        <f t="shared" si="882"/>
        <v xml:space="preserve"> </v>
      </c>
      <c r="EN467" s="4892"/>
      <c r="EO467" s="4893">
        <f t="shared" si="898"/>
        <v>0</v>
      </c>
      <c r="EP467" s="4682"/>
      <c r="ER467" s="5850"/>
      <c r="ET467" s="2850" t="str">
        <f>IF($AE467=0,"　",VLOOKUP($AE467,ﾚｰｻﾞOP,60,0))</f>
        <v>-</v>
      </c>
      <c r="EU467" s="2857"/>
      <c r="EV467" s="2850" t="str">
        <f>IF($AE467=0,"　",VLOOKUP($AE467,ﾚｰｻﾞOP,60,0))</f>
        <v>-</v>
      </c>
      <c r="EW467" s="2857"/>
      <c r="EX467" s="2850"/>
      <c r="EY467" s="2851"/>
      <c r="EZ467" s="2850"/>
      <c r="FA467" s="2851"/>
      <c r="FB467" s="2850"/>
      <c r="FC467" s="2851"/>
      <c r="FD467" s="2850"/>
      <c r="FE467" s="2851"/>
      <c r="FF467" s="2855"/>
      <c r="FG467" s="2851"/>
      <c r="FH467" s="2850"/>
      <c r="FI467" s="2851"/>
      <c r="FJ467" s="154" t="str">
        <f>IF($AE467=0,"　",VLOOKUP($AE467,ﾚｰｻﾞOP,67,0))</f>
        <v>-</v>
      </c>
      <c r="FK467" s="2857"/>
      <c r="FL467" s="155" t="str">
        <f t="shared" si="875"/>
        <v>-</v>
      </c>
      <c r="FM467" s="2846"/>
      <c r="FN467" s="2850"/>
      <c r="FO467" s="2851"/>
      <c r="FP467" s="2850"/>
      <c r="FQ467" s="2851"/>
      <c r="FS467" s="5851"/>
      <c r="FT467" s="5852"/>
    </row>
    <row r="468" spans="1:176" ht="18.600000000000001" customHeight="1">
      <c r="A468" s="228">
        <f t="shared" si="858"/>
        <v>458</v>
      </c>
      <c r="B468" s="343" t="str">
        <f t="shared" si="883"/>
        <v>4IE</v>
      </c>
      <c r="C468" s="5290">
        <v>46024</v>
      </c>
      <c r="D468" s="981" t="s">
        <v>1639</v>
      </c>
      <c r="E468" s="982">
        <v>62510065</v>
      </c>
      <c r="F468" s="1564"/>
      <c r="G468" s="6473" t="s">
        <v>1626</v>
      </c>
      <c r="H468" s="3281" t="s">
        <v>631</v>
      </c>
      <c r="I468" s="4885" t="s">
        <v>61</v>
      </c>
      <c r="J468" s="1264" t="s">
        <v>1427</v>
      </c>
      <c r="K468" s="1789" t="s">
        <v>97</v>
      </c>
      <c r="L468" s="600"/>
      <c r="M468" s="6477">
        <v>46011</v>
      </c>
      <c r="N468" s="353">
        <v>46010</v>
      </c>
      <c r="O468" s="354">
        <v>46014</v>
      </c>
      <c r="P468" s="353">
        <v>46011</v>
      </c>
      <c r="Q468" s="354">
        <v>46015</v>
      </c>
      <c r="R468" s="353">
        <v>46015</v>
      </c>
      <c r="S468" s="354">
        <v>46015</v>
      </c>
      <c r="T468" s="353">
        <v>46015</v>
      </c>
      <c r="U468" s="355">
        <v>46017</v>
      </c>
      <c r="V468" s="353">
        <v>46383</v>
      </c>
      <c r="W468" s="5856">
        <v>46029</v>
      </c>
      <c r="X468" s="357">
        <v>46030</v>
      </c>
      <c r="Y468" s="358">
        <v>46031</v>
      </c>
      <c r="Z468" s="359"/>
      <c r="AA468" s="360">
        <v>46031</v>
      </c>
      <c r="AB468" s="358">
        <v>46032</v>
      </c>
      <c r="AC468" s="251" t="s">
        <v>1085</v>
      </c>
      <c r="AD468" s="361"/>
      <c r="AE468" s="362">
        <v>19</v>
      </c>
      <c r="AF468" s="363" t="str">
        <f t="shared" si="886"/>
        <v>4IE</v>
      </c>
      <c r="AG468" s="364"/>
      <c r="AH468" s="364"/>
      <c r="AI468" s="364"/>
      <c r="AJ468" s="364"/>
      <c r="AK468" s="364"/>
      <c r="AL468" s="364"/>
      <c r="AM468" s="364"/>
      <c r="AN468" s="364">
        <v>1</v>
      </c>
      <c r="AO468" s="364"/>
      <c r="AP468" s="363">
        <v>1</v>
      </c>
      <c r="AQ468" s="255">
        <v>1</v>
      </c>
      <c r="AR468" s="255">
        <v>1</v>
      </c>
      <c r="AS468" s="255"/>
      <c r="AT468" s="255"/>
      <c r="AU468" s="2843">
        <f t="shared" si="887"/>
        <v>0</v>
      </c>
      <c r="AV468" s="4008">
        <f t="shared" si="900"/>
        <v>1</v>
      </c>
      <c r="AW468" s="590">
        <v>45997</v>
      </c>
      <c r="AX468" s="4598">
        <v>4263018</v>
      </c>
      <c r="AY468" s="154">
        <v>45997</v>
      </c>
      <c r="AZ468" s="4600">
        <v>4263019</v>
      </c>
      <c r="BA468" s="154">
        <v>45997</v>
      </c>
      <c r="BB468" s="4600">
        <v>4263020</v>
      </c>
      <c r="BC468" s="368" t="str">
        <f>IF($AE468=0,"　",VLOOKUP($AE468,ﾚｰｻﾞOP,8,0))</f>
        <v>-</v>
      </c>
      <c r="BD468" s="369"/>
      <c r="BE468" s="4599" t="str">
        <f>IF($AE468=0,"　",VLOOKUP($AE468,ﾚｰｻﾞOP,9,0))</f>
        <v>-</v>
      </c>
      <c r="BF468" s="367"/>
      <c r="BG468" s="368">
        <v>46000</v>
      </c>
      <c r="BH468" s="4600">
        <v>4263023</v>
      </c>
      <c r="BI468" s="154">
        <v>45997</v>
      </c>
      <c r="BJ468" s="4600">
        <v>4263025</v>
      </c>
      <c r="BK468" s="154">
        <v>45986</v>
      </c>
      <c r="BL468" s="367">
        <v>4263055</v>
      </c>
      <c r="BM468" s="154">
        <v>45986</v>
      </c>
      <c r="BN468" s="367">
        <v>4263056</v>
      </c>
      <c r="BO468" s="155" t="str">
        <f t="shared" si="868"/>
        <v>-</v>
      </c>
      <c r="BP468" s="367"/>
      <c r="BQ468" s="154" t="str">
        <f t="shared" si="899"/>
        <v>-</v>
      </c>
      <c r="BR468" s="369"/>
      <c r="BS468" s="154" t="str">
        <f t="shared" si="861"/>
        <v>-</v>
      </c>
      <c r="BT468" s="369"/>
      <c r="BU468" s="154" t="str">
        <f t="shared" si="862"/>
        <v>-</v>
      </c>
      <c r="BV468" s="369"/>
      <c r="BW468" s="154" t="str">
        <f t="shared" si="863"/>
        <v>-</v>
      </c>
      <c r="BX468" s="367"/>
      <c r="BY468" s="154" t="str">
        <f t="shared" si="864"/>
        <v>-</v>
      </c>
      <c r="BZ468" s="369"/>
      <c r="CA468" s="154" t="str">
        <f t="shared" si="865"/>
        <v>-</v>
      </c>
      <c r="CB468" s="367"/>
      <c r="CC468" s="154" t="str">
        <f t="shared" si="866"/>
        <v>-</v>
      </c>
      <c r="CD468" s="367"/>
      <c r="CE468" s="2850" t="str">
        <f t="shared" si="876"/>
        <v>-</v>
      </c>
      <c r="CF468" s="2846"/>
      <c r="CG468" s="2855" t="str">
        <f t="shared" si="877"/>
        <v>-</v>
      </c>
      <c r="CH468" s="2851"/>
      <c r="CI468" s="2850" t="str">
        <f t="shared" si="888"/>
        <v>-</v>
      </c>
      <c r="CJ468" s="2846"/>
      <c r="CK468" s="2850" t="str">
        <f t="shared" si="889"/>
        <v>-</v>
      </c>
      <c r="CL468" s="2851"/>
      <c r="CM468" s="2850" t="str">
        <f t="shared" si="878"/>
        <v>-</v>
      </c>
      <c r="CN468" s="2851"/>
      <c r="CO468" s="2855" t="str">
        <f t="shared" si="890"/>
        <v>-</v>
      </c>
      <c r="CP468" s="2851"/>
      <c r="CQ468" s="2855" t="str">
        <f t="shared" si="891"/>
        <v>-</v>
      </c>
      <c r="CR468" s="2851"/>
      <c r="CS468" s="2850" t="str">
        <f t="shared" si="879"/>
        <v>-</v>
      </c>
      <c r="CT468" s="2851"/>
      <c r="CU468" s="2855"/>
      <c r="CV468" s="2851"/>
      <c r="CW468" s="2850" t="str">
        <f t="shared" si="880"/>
        <v>-</v>
      </c>
      <c r="CX468" s="2851"/>
      <c r="CY468" s="2855" t="str">
        <f t="shared" si="892"/>
        <v>-</v>
      </c>
      <c r="CZ468" s="2851"/>
      <c r="DA468" s="154" t="str">
        <f t="shared" si="881"/>
        <v>-</v>
      </c>
      <c r="DB468" s="369"/>
      <c r="DC468" s="155" t="str">
        <f t="shared" si="893"/>
        <v>-</v>
      </c>
      <c r="DD468" s="367"/>
      <c r="DE468" s="374">
        <f t="shared" si="901"/>
        <v>0</v>
      </c>
      <c r="DF468" s="373"/>
      <c r="DG468" s="818">
        <f t="shared" si="867"/>
        <v>0</v>
      </c>
      <c r="DH468" s="372"/>
      <c r="DI468" s="267">
        <f t="shared" si="902"/>
        <v>0</v>
      </c>
      <c r="DJ468" s="373"/>
      <c r="DK468" s="374">
        <f t="shared" si="884"/>
        <v>0</v>
      </c>
      <c r="DL468" s="373"/>
      <c r="DM468" s="375">
        <f t="shared" si="856"/>
        <v>0</v>
      </c>
      <c r="DN468" s="373"/>
      <c r="DO468" s="155">
        <f t="shared" si="894"/>
        <v>0</v>
      </c>
      <c r="DP468" s="372"/>
      <c r="DQ468" s="155">
        <f t="shared" si="895"/>
        <v>0</v>
      </c>
      <c r="DR468" s="373"/>
      <c r="DS468" s="155">
        <f t="shared" si="896"/>
        <v>0</v>
      </c>
      <c r="DT468" s="372"/>
      <c r="DU468" s="155">
        <f t="shared" si="897"/>
        <v>0</v>
      </c>
      <c r="DV468" s="373"/>
      <c r="DW468" s="5717">
        <v>45993</v>
      </c>
      <c r="DX468" s="5641">
        <v>4163306</v>
      </c>
      <c r="DY468" s="154">
        <f t="shared" si="848"/>
        <v>0</v>
      </c>
      <c r="DZ468" s="373"/>
      <c r="EA468" s="154">
        <v>45996</v>
      </c>
      <c r="EB468" s="4682">
        <v>4263066</v>
      </c>
      <c r="EC468" s="269">
        <v>45996</v>
      </c>
      <c r="ED468" s="4964">
        <v>4263067</v>
      </c>
      <c r="EE468" s="822">
        <v>45946</v>
      </c>
      <c r="EF468" s="4930">
        <v>4063460</v>
      </c>
      <c r="EG468" s="273"/>
      <c r="EH468" s="274"/>
      <c r="EI468" s="275"/>
      <c r="EJ468" s="276"/>
      <c r="EK468" s="275"/>
      <c r="EL468" s="277"/>
      <c r="EM468" s="278" t="str">
        <f t="shared" si="882"/>
        <v xml:space="preserve"> </v>
      </c>
      <c r="EN468" s="372"/>
      <c r="EO468" s="155">
        <f t="shared" si="898"/>
        <v>0</v>
      </c>
      <c r="EP468" s="373"/>
      <c r="ER468" s="194"/>
      <c r="ET468" s="154" t="str">
        <f>IF($AE468=0,"　",VLOOKUP($AE468,ﾚｰｻﾞOP,60,0))</f>
        <v>-</v>
      </c>
      <c r="EU468" s="373"/>
      <c r="EV468" s="154" t="str">
        <f>IF($AE468=0,"　",VLOOKUP($AE468,ﾚｰｻﾞOP,60,0))</f>
        <v>-</v>
      </c>
      <c r="EW468" s="373"/>
      <c r="EX468" s="154"/>
      <c r="EY468" s="367"/>
      <c r="EZ468" s="154"/>
      <c r="FA468" s="367"/>
      <c r="FB468" s="154"/>
      <c r="FC468" s="367"/>
      <c r="FD468" s="154"/>
      <c r="FE468" s="367"/>
      <c r="FF468" s="155"/>
      <c r="FG468" s="367"/>
      <c r="FH468" s="154"/>
      <c r="FI468" s="367"/>
      <c r="FJ468" s="154" t="str">
        <f>IF($AE468=0,"　",VLOOKUP($AE468,ﾚｰｻﾞOP,67,0))</f>
        <v>-</v>
      </c>
      <c r="FK468" s="373"/>
      <c r="FL468" s="155" t="str">
        <f t="shared" si="875"/>
        <v>-</v>
      </c>
      <c r="FM468" s="279"/>
      <c r="FN468" s="1184"/>
      <c r="FO468" s="280"/>
      <c r="FP468" s="281"/>
      <c r="FQ468" s="282"/>
      <c r="FS468" s="281"/>
      <c r="FT468" s="282"/>
    </row>
    <row r="469" spans="1:176" ht="18.600000000000001" customHeight="1">
      <c r="A469" s="228">
        <f t="shared" si="858"/>
        <v>459</v>
      </c>
      <c r="B469" s="343" t="str">
        <f t="shared" si="883"/>
        <v>4IE</v>
      </c>
      <c r="C469" s="5290">
        <v>46023</v>
      </c>
      <c r="D469" s="5644" t="s">
        <v>1024</v>
      </c>
      <c r="E469" s="5719">
        <v>89610169</v>
      </c>
      <c r="F469" s="5720" t="s">
        <v>1455</v>
      </c>
      <c r="G469" s="5721"/>
      <c r="H469" s="3281" t="s">
        <v>630</v>
      </c>
      <c r="I469" s="4459" t="s">
        <v>64</v>
      </c>
      <c r="J469" s="4459" t="s">
        <v>20</v>
      </c>
      <c r="K469" s="5107" t="s">
        <v>11</v>
      </c>
      <c r="L469" s="7985"/>
      <c r="M469" s="6477">
        <v>46011</v>
      </c>
      <c r="N469" s="353"/>
      <c r="O469" s="354">
        <v>46014</v>
      </c>
      <c r="P469" s="353">
        <v>46014</v>
      </c>
      <c r="Q469" s="354">
        <v>46015</v>
      </c>
      <c r="R469" s="353">
        <v>46015</v>
      </c>
      <c r="S469" s="354">
        <v>46015</v>
      </c>
      <c r="T469" s="353">
        <v>46015</v>
      </c>
      <c r="U469" s="355">
        <v>46017</v>
      </c>
      <c r="V469" s="353">
        <v>46383</v>
      </c>
      <c r="W469" s="356">
        <v>46029</v>
      </c>
      <c r="X469" s="357">
        <v>46029</v>
      </c>
      <c r="Y469" s="359">
        <v>46032</v>
      </c>
      <c r="Z469" s="359">
        <v>46032</v>
      </c>
      <c r="AA469" s="5858"/>
      <c r="AB469" s="5859"/>
      <c r="AC469" s="251"/>
      <c r="AD469" s="5860"/>
      <c r="AE469" s="5861">
        <v>25</v>
      </c>
      <c r="AF469" s="363" t="str">
        <f t="shared" si="886"/>
        <v>4IE</v>
      </c>
      <c r="AG469" s="5862"/>
      <c r="AH469" s="5862"/>
      <c r="AI469" s="5862"/>
      <c r="AJ469" s="5862"/>
      <c r="AK469" s="5862"/>
      <c r="AL469" s="5862"/>
      <c r="AM469" s="5862"/>
      <c r="AN469" s="5862"/>
      <c r="AO469" s="5862"/>
      <c r="AP469" s="5863"/>
      <c r="AQ469" s="5862"/>
      <c r="AR469" s="5862"/>
      <c r="AS469" s="5862"/>
      <c r="AT469" s="5862"/>
      <c r="AU469" s="2843">
        <f t="shared" si="887"/>
        <v>0</v>
      </c>
      <c r="AV469" s="4008">
        <f t="shared" si="900"/>
        <v>0</v>
      </c>
      <c r="AW469" s="4597" t="str">
        <f>IF($AE469=0,"　",VLOOKUP($AE469,ﾚｰｻﾞOP,5,0))</f>
        <v>-</v>
      </c>
      <c r="AX469" s="4598"/>
      <c r="AY469" s="4602" t="str">
        <f>IF($AE469=0,"　",VLOOKUP($AE469,ﾚｰｻﾞOP,6,0))</f>
        <v>-</v>
      </c>
      <c r="AZ469" s="4600"/>
      <c r="BA469" s="4602" t="str">
        <f>IF($AE469=0,"　",VLOOKUP($AE469,ﾚｰｻﾞOP,7,0))</f>
        <v>-</v>
      </c>
      <c r="BB469" s="4600"/>
      <c r="BC469" s="4597" t="str">
        <f>IF($AE469=0,"　",VLOOKUP($AE469,ﾚｰｻﾞOP,8,0))</f>
        <v>-</v>
      </c>
      <c r="BD469" s="4598"/>
      <c r="BE469" s="4599" t="str">
        <f>IF($AE469=0,"　",VLOOKUP($AE469,ﾚｰｻﾞOP,9,0))</f>
        <v>-</v>
      </c>
      <c r="BF469" s="4600"/>
      <c r="BG469" s="4597" t="str">
        <f>IF($AE469=0,"　",VLOOKUP($AE469,ﾚｰｻﾞOP,10,0))</f>
        <v>-</v>
      </c>
      <c r="BH469" s="4600"/>
      <c r="BI469" s="4602" t="str">
        <f>IF($AE469=0,"　",VLOOKUP($AE469,ﾚｰｻﾞOP,11,0))</f>
        <v>-</v>
      </c>
      <c r="BJ469" s="4600"/>
      <c r="BK469" s="4075" t="str">
        <f t="shared" ref="BK469:BK476" si="903">IF($AE469=0,"　",VLOOKUP($AE469,ﾚｰｻﾞOP,57,0))</f>
        <v>-</v>
      </c>
      <c r="BL469" s="4093"/>
      <c r="BM469" s="4075" t="str">
        <f t="shared" ref="BM469:BM476" si="904">IF($AE469=0,"　",VLOOKUP($AE469,ﾚｰｻﾞOP,58,0))</f>
        <v>-</v>
      </c>
      <c r="BN469" s="4093"/>
      <c r="BO469" s="4094" t="str">
        <f t="shared" si="868"/>
        <v>-</v>
      </c>
      <c r="BP469" s="4093"/>
      <c r="BQ469" s="4602" t="str">
        <f t="shared" si="899"/>
        <v>-</v>
      </c>
      <c r="BR469" s="4598"/>
      <c r="BS469" s="4602" t="str">
        <f t="shared" si="861"/>
        <v>-</v>
      </c>
      <c r="BT469" s="4598"/>
      <c r="BU469" s="4602" t="str">
        <f t="shared" si="862"/>
        <v>-</v>
      </c>
      <c r="BV469" s="4598"/>
      <c r="BW469" s="4602" t="str">
        <f t="shared" si="863"/>
        <v>-</v>
      </c>
      <c r="BX469" s="4600"/>
      <c r="BY469" s="4602" t="str">
        <f t="shared" si="864"/>
        <v>-</v>
      </c>
      <c r="BZ469" s="4598"/>
      <c r="CA469" s="4602" t="str">
        <f t="shared" si="865"/>
        <v>-</v>
      </c>
      <c r="CB469" s="4600"/>
      <c r="CC469" s="4602" t="str">
        <f t="shared" si="866"/>
        <v>-</v>
      </c>
      <c r="CD469" s="4600"/>
      <c r="CE469" s="2850" t="str">
        <f t="shared" si="876"/>
        <v>-</v>
      </c>
      <c r="CF469" s="2846"/>
      <c r="CG469" s="2855" t="str">
        <f t="shared" si="877"/>
        <v>-</v>
      </c>
      <c r="CH469" s="2851"/>
      <c r="CI469" s="2850" t="str">
        <f t="shared" si="888"/>
        <v>-</v>
      </c>
      <c r="CJ469" s="2846"/>
      <c r="CK469" s="2850" t="str">
        <f t="shared" si="889"/>
        <v>-</v>
      </c>
      <c r="CL469" s="2851"/>
      <c r="CM469" s="2850" t="str">
        <f t="shared" si="878"/>
        <v>-</v>
      </c>
      <c r="CN469" s="2851"/>
      <c r="CO469" s="2855" t="str">
        <f t="shared" si="890"/>
        <v>-</v>
      </c>
      <c r="CP469" s="2851"/>
      <c r="CQ469" s="2855" t="str">
        <f t="shared" si="891"/>
        <v>-</v>
      </c>
      <c r="CR469" s="2851"/>
      <c r="CS469" s="2850" t="str">
        <f t="shared" si="879"/>
        <v>-</v>
      </c>
      <c r="CT469" s="2851"/>
      <c r="CU469" s="2855"/>
      <c r="CV469" s="2851"/>
      <c r="CW469" s="2850" t="str">
        <f t="shared" si="880"/>
        <v>-</v>
      </c>
      <c r="CX469" s="2851"/>
      <c r="CY469" s="2855" t="str">
        <f t="shared" si="892"/>
        <v>-</v>
      </c>
      <c r="CZ469" s="2851"/>
      <c r="DA469" s="2850" t="str">
        <f t="shared" si="881"/>
        <v>-</v>
      </c>
      <c r="DB469" s="2846"/>
      <c r="DC469" s="2855" t="str">
        <f t="shared" si="893"/>
        <v>-</v>
      </c>
      <c r="DD469" s="2851"/>
      <c r="DE469" s="374">
        <f t="shared" si="901"/>
        <v>0</v>
      </c>
      <c r="DF469" s="2857"/>
      <c r="DG469" s="818">
        <f t="shared" si="867"/>
        <v>0</v>
      </c>
      <c r="DH469" s="2858"/>
      <c r="DI469" s="2850">
        <f t="shared" si="902"/>
        <v>0</v>
      </c>
      <c r="DJ469" s="2857"/>
      <c r="DK469" s="374">
        <f t="shared" si="884"/>
        <v>0</v>
      </c>
      <c r="DL469" s="2857"/>
      <c r="DM469" s="2856">
        <f t="shared" si="856"/>
        <v>0</v>
      </c>
      <c r="DN469" s="2857"/>
      <c r="DO469" s="2855">
        <f t="shared" si="894"/>
        <v>0</v>
      </c>
      <c r="DP469" s="2858"/>
      <c r="DQ469" s="2855">
        <f t="shared" si="895"/>
        <v>0</v>
      </c>
      <c r="DR469" s="2857"/>
      <c r="DS469" s="2855">
        <f t="shared" si="896"/>
        <v>0</v>
      </c>
      <c r="DT469" s="2858"/>
      <c r="DU469" s="2855">
        <f t="shared" si="897"/>
        <v>0</v>
      </c>
      <c r="DV469" s="2857"/>
      <c r="DW469" s="5717">
        <f>IF(AN469=1,1,0)</f>
        <v>0</v>
      </c>
      <c r="DX469" s="5659"/>
      <c r="DY469" s="4668">
        <f t="shared" si="848"/>
        <v>0</v>
      </c>
      <c r="DZ469" s="4682"/>
      <c r="EA469" s="4668">
        <f>IF(AP469=1,1,0)</f>
        <v>0</v>
      </c>
      <c r="EB469" s="4682"/>
      <c r="EC469" s="820">
        <f>IF(AQ469=1,1,0)</f>
        <v>0</v>
      </c>
      <c r="ED469" s="4964"/>
      <c r="EE469" s="822">
        <f>IF(AV469=0,0,1)</f>
        <v>0</v>
      </c>
      <c r="EF469" s="4930"/>
      <c r="EG469" s="273"/>
      <c r="EH469" s="274"/>
      <c r="EI469" s="275"/>
      <c r="EJ469" s="276"/>
      <c r="EK469" s="275"/>
      <c r="EL469" s="277"/>
      <c r="EM469" s="829" t="str">
        <f t="shared" si="882"/>
        <v xml:space="preserve"> </v>
      </c>
      <c r="EN469" s="4892"/>
      <c r="EO469" s="4893">
        <f t="shared" si="898"/>
        <v>0</v>
      </c>
      <c r="EP469" s="4682"/>
      <c r="ER469" s="5864"/>
      <c r="ET469" s="2850">
        <v>45993</v>
      </c>
      <c r="EU469" s="2857">
        <v>4163361</v>
      </c>
      <c r="EV469" s="2850">
        <v>45995</v>
      </c>
      <c r="EW469" s="2857">
        <v>4163362</v>
      </c>
      <c r="EX469" s="2850"/>
      <c r="EY469" s="2851"/>
      <c r="EZ469" s="2850"/>
      <c r="FA469" s="2851"/>
      <c r="FB469" s="2850"/>
      <c r="FC469" s="2851"/>
      <c r="FD469" s="2850">
        <v>45916</v>
      </c>
      <c r="FE469" s="2851">
        <v>4163338</v>
      </c>
      <c r="FF469" s="2855"/>
      <c r="FG469" s="2851"/>
      <c r="FH469" s="2850">
        <v>45889</v>
      </c>
      <c r="FI469" s="2851">
        <v>4163313</v>
      </c>
      <c r="FJ469" s="154">
        <v>45966</v>
      </c>
      <c r="FK469" s="2857">
        <v>4163349</v>
      </c>
      <c r="FL469" s="155">
        <f t="shared" si="875"/>
        <v>1</v>
      </c>
      <c r="FM469" s="2846"/>
      <c r="FN469" s="2850"/>
      <c r="FO469" s="2851"/>
      <c r="FP469" s="2850"/>
      <c r="FQ469" s="2851"/>
      <c r="FS469" s="5865"/>
      <c r="FT469" s="5866"/>
    </row>
    <row r="470" spans="1:176" ht="18.600000000000001" customHeight="1">
      <c r="A470" s="228">
        <f t="shared" si="858"/>
        <v>460</v>
      </c>
      <c r="B470" s="343" t="str">
        <f t="shared" si="883"/>
        <v>4IE</v>
      </c>
      <c r="C470" s="5290">
        <v>46023</v>
      </c>
      <c r="D470" s="6534" t="s">
        <v>34</v>
      </c>
      <c r="E470" s="6535">
        <v>84511281</v>
      </c>
      <c r="F470" s="5867" t="s">
        <v>1587</v>
      </c>
      <c r="G470" s="5868"/>
      <c r="H470" s="3281" t="s">
        <v>631</v>
      </c>
      <c r="I470" s="4459" t="s">
        <v>61</v>
      </c>
      <c r="J470" s="4459" t="s">
        <v>33</v>
      </c>
      <c r="K470" s="5107" t="s">
        <v>11</v>
      </c>
      <c r="L470" s="7986"/>
      <c r="M470" s="6477">
        <v>46014</v>
      </c>
      <c r="N470" s="353">
        <v>46009</v>
      </c>
      <c r="O470" s="354">
        <v>46015</v>
      </c>
      <c r="P470" s="353">
        <v>46011</v>
      </c>
      <c r="Q470" s="354">
        <v>46016</v>
      </c>
      <c r="R470" s="353">
        <v>46015</v>
      </c>
      <c r="S470" s="354">
        <v>46016</v>
      </c>
      <c r="T470" s="353">
        <v>46016</v>
      </c>
      <c r="U470" s="355">
        <v>46028</v>
      </c>
      <c r="V470" s="353">
        <v>46028</v>
      </c>
      <c r="W470" s="5856">
        <v>46030</v>
      </c>
      <c r="X470" s="357">
        <v>46030</v>
      </c>
      <c r="Y470" s="5869">
        <v>46035</v>
      </c>
      <c r="Z470" s="5869">
        <v>46032</v>
      </c>
      <c r="AA470" s="5870"/>
      <c r="AB470" s="5869"/>
      <c r="AC470" s="251" t="s">
        <v>1085</v>
      </c>
      <c r="AD470" s="5871"/>
      <c r="AE470" s="5872">
        <v>3</v>
      </c>
      <c r="AF470" s="363" t="str">
        <f t="shared" si="886"/>
        <v>4IE</v>
      </c>
      <c r="AG470" s="5873"/>
      <c r="AH470" s="5873"/>
      <c r="AI470" s="5873"/>
      <c r="AJ470" s="5873"/>
      <c r="AK470" s="5873"/>
      <c r="AL470" s="5873"/>
      <c r="AM470" s="5873"/>
      <c r="AN470" s="5873">
        <v>1</v>
      </c>
      <c r="AO470" s="5873"/>
      <c r="AP470" s="5874">
        <v>1</v>
      </c>
      <c r="AQ470" s="5873">
        <v>1</v>
      </c>
      <c r="AR470" s="5873">
        <v>1</v>
      </c>
      <c r="AS470" s="5873"/>
      <c r="AT470" s="5873"/>
      <c r="AU470" s="2843">
        <f t="shared" si="887"/>
        <v>0</v>
      </c>
      <c r="AV470" s="4008">
        <f t="shared" si="900"/>
        <v>1</v>
      </c>
      <c r="AW470" s="4597">
        <v>45997</v>
      </c>
      <c r="AX470" s="4598">
        <v>4263018</v>
      </c>
      <c r="AY470" s="4602">
        <v>45997</v>
      </c>
      <c r="AZ470" s="4600">
        <v>4263019</v>
      </c>
      <c r="BA470" s="4602">
        <v>45997</v>
      </c>
      <c r="BB470" s="4600">
        <v>4263020</v>
      </c>
      <c r="BC470" s="4597">
        <v>45997</v>
      </c>
      <c r="BD470" s="4598">
        <v>4263021</v>
      </c>
      <c r="BE470" s="4599">
        <v>45987</v>
      </c>
      <c r="BF470" s="4600">
        <v>4163358</v>
      </c>
      <c r="BG470" s="4597">
        <v>46000</v>
      </c>
      <c r="BH470" s="4600">
        <v>4263023</v>
      </c>
      <c r="BI470" s="4602">
        <v>45997</v>
      </c>
      <c r="BJ470" s="4600">
        <v>4263025</v>
      </c>
      <c r="BK470" s="4075" t="str">
        <f t="shared" si="903"/>
        <v>-</v>
      </c>
      <c r="BL470" s="4093"/>
      <c r="BM470" s="4075" t="str">
        <f t="shared" si="904"/>
        <v>-</v>
      </c>
      <c r="BN470" s="4093"/>
      <c r="BO470" s="4094" t="str">
        <f t="shared" si="868"/>
        <v>-</v>
      </c>
      <c r="BP470" s="4093"/>
      <c r="BQ470" s="4602" t="str">
        <f t="shared" si="899"/>
        <v>-</v>
      </c>
      <c r="BR470" s="4598"/>
      <c r="BS470" s="4602" t="str">
        <f t="shared" si="861"/>
        <v>-</v>
      </c>
      <c r="BT470" s="4598"/>
      <c r="BU470" s="4602" t="str">
        <f t="shared" si="862"/>
        <v>-</v>
      </c>
      <c r="BV470" s="4598"/>
      <c r="BW470" s="4602" t="str">
        <f t="shared" si="863"/>
        <v>-</v>
      </c>
      <c r="BX470" s="4600"/>
      <c r="BY470" s="4602" t="str">
        <f t="shared" si="864"/>
        <v>-</v>
      </c>
      <c r="BZ470" s="4598"/>
      <c r="CA470" s="4602" t="str">
        <f t="shared" si="865"/>
        <v>-</v>
      </c>
      <c r="CB470" s="4600"/>
      <c r="CC470" s="4602" t="str">
        <f t="shared" si="866"/>
        <v>-</v>
      </c>
      <c r="CD470" s="4600"/>
      <c r="CE470" s="2850" t="str">
        <f t="shared" si="876"/>
        <v>-</v>
      </c>
      <c r="CF470" s="2846"/>
      <c r="CG470" s="2855" t="str">
        <f t="shared" si="877"/>
        <v>-</v>
      </c>
      <c r="CH470" s="2851"/>
      <c r="CI470" s="2850" t="str">
        <f t="shared" si="888"/>
        <v>-</v>
      </c>
      <c r="CJ470" s="2846"/>
      <c r="CK470" s="2850" t="str">
        <f t="shared" si="889"/>
        <v>-</v>
      </c>
      <c r="CL470" s="2851"/>
      <c r="CM470" s="2850" t="str">
        <f t="shared" si="878"/>
        <v>-</v>
      </c>
      <c r="CN470" s="2851"/>
      <c r="CO470" s="2855" t="str">
        <f t="shared" si="890"/>
        <v>-</v>
      </c>
      <c r="CP470" s="2851"/>
      <c r="CQ470" s="2855" t="str">
        <f t="shared" si="891"/>
        <v>-</v>
      </c>
      <c r="CR470" s="2851"/>
      <c r="CS470" s="2850" t="str">
        <f t="shared" si="879"/>
        <v>-</v>
      </c>
      <c r="CT470" s="2851"/>
      <c r="CU470" s="2855"/>
      <c r="CV470" s="2851"/>
      <c r="CW470" s="2850" t="str">
        <f t="shared" si="880"/>
        <v>-</v>
      </c>
      <c r="CX470" s="2851"/>
      <c r="CY470" s="2855" t="str">
        <f t="shared" si="892"/>
        <v>-</v>
      </c>
      <c r="CZ470" s="2851"/>
      <c r="DA470" s="2850" t="str">
        <f t="shared" si="881"/>
        <v>-</v>
      </c>
      <c r="DB470" s="2846"/>
      <c r="DC470" s="2855" t="str">
        <f t="shared" si="893"/>
        <v>-</v>
      </c>
      <c r="DD470" s="2851"/>
      <c r="DE470" s="374">
        <f t="shared" si="901"/>
        <v>0</v>
      </c>
      <c r="DF470" s="2857"/>
      <c r="DG470" s="818">
        <f t="shared" si="867"/>
        <v>0</v>
      </c>
      <c r="DH470" s="2858"/>
      <c r="DI470" s="2850">
        <f t="shared" si="902"/>
        <v>0</v>
      </c>
      <c r="DJ470" s="2857"/>
      <c r="DK470" s="374">
        <f t="shared" si="884"/>
        <v>0</v>
      </c>
      <c r="DL470" s="2857"/>
      <c r="DM470" s="2856">
        <f t="shared" si="856"/>
        <v>0</v>
      </c>
      <c r="DN470" s="2857"/>
      <c r="DO470" s="2855">
        <f t="shared" si="894"/>
        <v>0</v>
      </c>
      <c r="DP470" s="2858"/>
      <c r="DQ470" s="2855">
        <f t="shared" si="895"/>
        <v>0</v>
      </c>
      <c r="DR470" s="2857"/>
      <c r="DS470" s="2855">
        <f t="shared" si="896"/>
        <v>0</v>
      </c>
      <c r="DT470" s="2858"/>
      <c r="DU470" s="2855">
        <f t="shared" si="897"/>
        <v>0</v>
      </c>
      <c r="DV470" s="2857"/>
      <c r="DW470" s="5640">
        <v>45993</v>
      </c>
      <c r="DX470" s="5659">
        <v>4163306</v>
      </c>
      <c r="DY470" s="4668">
        <f t="shared" si="848"/>
        <v>0</v>
      </c>
      <c r="DZ470" s="4682"/>
      <c r="EA470" s="4668">
        <v>45996</v>
      </c>
      <c r="EB470" s="4682">
        <v>4263066</v>
      </c>
      <c r="EC470" s="820">
        <v>45996</v>
      </c>
      <c r="ED470" s="4964">
        <v>4263067</v>
      </c>
      <c r="EE470" s="822">
        <v>45946</v>
      </c>
      <c r="EF470" s="4930">
        <v>4063460</v>
      </c>
      <c r="EG470" s="273"/>
      <c r="EH470" s="274"/>
      <c r="EI470" s="275"/>
      <c r="EJ470" s="276"/>
      <c r="EK470" s="275"/>
      <c r="EL470" s="277"/>
      <c r="EM470" s="829" t="str">
        <f t="shared" si="882"/>
        <v xml:space="preserve"> </v>
      </c>
      <c r="EN470" s="4892"/>
      <c r="EO470" s="4893">
        <f t="shared" si="898"/>
        <v>0</v>
      </c>
      <c r="EP470" s="4682"/>
      <c r="ER470" s="5875"/>
      <c r="ET470" s="2850" t="str">
        <f>IF($AE470=0,"　",VLOOKUP($AE470,ﾚｰｻﾞOP,60,0))</f>
        <v>-</v>
      </c>
      <c r="EU470" s="2857"/>
      <c r="EV470" s="2850" t="str">
        <f>IF($AE470=0,"　",VLOOKUP($AE470,ﾚｰｻﾞOP,60,0))</f>
        <v>-</v>
      </c>
      <c r="EW470" s="2857"/>
      <c r="EX470" s="2850"/>
      <c r="EY470" s="2851"/>
      <c r="EZ470" s="2850"/>
      <c r="FA470" s="2851"/>
      <c r="FB470" s="2850"/>
      <c r="FC470" s="2851"/>
      <c r="FD470" s="2850"/>
      <c r="FE470" s="2851"/>
      <c r="FF470" s="2855"/>
      <c r="FG470" s="2851"/>
      <c r="FH470" s="2850"/>
      <c r="FI470" s="2851"/>
      <c r="FJ470" s="154" t="str">
        <f t="shared" ref="FJ470:FJ497" si="905">IF($AE470=0,"　",VLOOKUP($AE470,ﾚｰｻﾞOP,67,0))</f>
        <v>-</v>
      </c>
      <c r="FK470" s="2857"/>
      <c r="FL470" s="155" t="str">
        <f t="shared" si="875"/>
        <v>-</v>
      </c>
      <c r="FM470" s="2846"/>
      <c r="FN470" s="2850"/>
      <c r="FO470" s="2851"/>
      <c r="FP470" s="2850"/>
      <c r="FQ470" s="2851"/>
      <c r="FS470" s="5876"/>
      <c r="FT470" s="5877"/>
    </row>
    <row r="471" spans="1:176" ht="18.600000000000001" customHeight="1">
      <c r="A471" s="228">
        <f t="shared" si="858"/>
        <v>461</v>
      </c>
      <c r="B471" s="343" t="str">
        <f t="shared" si="883"/>
        <v>4IE</v>
      </c>
      <c r="C471" s="5737">
        <v>46054</v>
      </c>
      <c r="D471" s="2945" t="s">
        <v>35</v>
      </c>
      <c r="E471" s="2946">
        <v>92510035</v>
      </c>
      <c r="F471" s="4457" t="s">
        <v>1619</v>
      </c>
      <c r="G471" s="4458"/>
      <c r="H471" s="3281" t="s">
        <v>631</v>
      </c>
      <c r="I471" s="4459" t="s">
        <v>61</v>
      </c>
      <c r="J471" s="4885" t="s">
        <v>1506</v>
      </c>
      <c r="K471" s="5107" t="s">
        <v>11</v>
      </c>
      <c r="L471" s="7987"/>
      <c r="M471" s="6477">
        <v>46014</v>
      </c>
      <c r="N471" s="353">
        <v>46015</v>
      </c>
      <c r="O471" s="354">
        <v>46015</v>
      </c>
      <c r="P471" s="353">
        <v>46015</v>
      </c>
      <c r="Q471" s="354">
        <v>46016</v>
      </c>
      <c r="R471" s="353">
        <v>46016</v>
      </c>
      <c r="S471" s="354">
        <v>46016</v>
      </c>
      <c r="T471" s="353">
        <v>46016</v>
      </c>
      <c r="U471" s="5638">
        <v>46028</v>
      </c>
      <c r="V471" s="5885">
        <v>46028</v>
      </c>
      <c r="W471" s="5639">
        <v>46030</v>
      </c>
      <c r="X471" s="5886">
        <v>46031</v>
      </c>
      <c r="Y471" s="5878">
        <v>46035</v>
      </c>
      <c r="Z471" s="359">
        <v>46035</v>
      </c>
      <c r="AA471" s="5879"/>
      <c r="AB471" s="5878"/>
      <c r="AC471" s="251" t="s">
        <v>1085</v>
      </c>
      <c r="AD471" s="5880"/>
      <c r="AE471" s="5881">
        <v>9</v>
      </c>
      <c r="AF471" s="363" t="str">
        <f t="shared" si="886"/>
        <v>4IE</v>
      </c>
      <c r="AG471" s="364">
        <f>IF($AE471=0,"　",VLOOKUP($AE471,ﾚｰｻﾞOP,34,0))</f>
        <v>0</v>
      </c>
      <c r="AH471" s="364">
        <f>IF($AE471=0,"　",VLOOKUP($AE471,ﾚｰｻﾞOP,35,0))</f>
        <v>0</v>
      </c>
      <c r="AI471" s="364">
        <f>IF($AE471=0,"　",VLOOKUP($AE471,ﾚｰｻﾞOP,36,0))</f>
        <v>0</v>
      </c>
      <c r="AJ471" s="364">
        <f>IF($AE471=0,"　",VLOOKUP($AE471,ﾚｰｻﾞOP,51,0))</f>
        <v>0</v>
      </c>
      <c r="AK471" s="364">
        <f>IF($AE471=0,"　",VLOOKUP($AE471,ﾚｰｻﾞOP,52,0))</f>
        <v>0</v>
      </c>
      <c r="AL471" s="364"/>
      <c r="AM471" s="364"/>
      <c r="AN471" s="364" t="str">
        <f>IF($AE471=0,"　",VLOOKUP($AE471,ﾚｰｻﾞOP,37,0))</f>
        <v>-</v>
      </c>
      <c r="AO471" s="364" t="str">
        <f>IF($AE471=0,"　",VLOOKUP($AE471,ﾚｰｻﾞOP,40,0))</f>
        <v>-</v>
      </c>
      <c r="AP471" s="363">
        <v>1</v>
      </c>
      <c r="AQ471" s="255">
        <v>1</v>
      </c>
      <c r="AR471" s="255">
        <v>1</v>
      </c>
      <c r="AS471" s="255">
        <f>IF($AE471=0,"　",VLOOKUP($AE471,ﾚｰｻﾞOP,47,0))</f>
        <v>0</v>
      </c>
      <c r="AT471" s="255"/>
      <c r="AU471" s="2843">
        <f t="shared" si="887"/>
        <v>0</v>
      </c>
      <c r="AV471" s="4008">
        <f t="shared" si="900"/>
        <v>1</v>
      </c>
      <c r="AW471" s="4597" t="str">
        <f>IF($AE471=0,"　",VLOOKUP($AE471,ﾚｰｻﾞOP,5,0))</f>
        <v>-</v>
      </c>
      <c r="AX471" s="4598"/>
      <c r="AY471" s="4602" t="str">
        <f>IF($AE471=0,"　",VLOOKUP($AE471,ﾚｰｻﾞOP,6,0))</f>
        <v>-</v>
      </c>
      <c r="AZ471" s="4600"/>
      <c r="BA471" s="4602" t="str">
        <f>IF($AE471=0,"　",VLOOKUP($AE471,ﾚｰｻﾞOP,7,0))</f>
        <v>-</v>
      </c>
      <c r="BB471" s="4600"/>
      <c r="BC471" s="4597" t="str">
        <f>IF($AE471=0,"　",VLOOKUP($AE471,ﾚｰｻﾞOP,8,0))</f>
        <v>-</v>
      </c>
      <c r="BD471" s="4598"/>
      <c r="BE471" s="4599" t="str">
        <f>IF($AE471=0,"　",VLOOKUP($AE471,ﾚｰｻﾞOP,9,0))</f>
        <v>-</v>
      </c>
      <c r="BF471" s="4600"/>
      <c r="BG471" s="4597" t="str">
        <f>IF($AE471=0,"　",VLOOKUP($AE471,ﾚｰｻﾞOP,10,0))</f>
        <v>-</v>
      </c>
      <c r="BH471" s="4600"/>
      <c r="BI471" s="4602" t="str">
        <f>IF($AE471=0,"　",VLOOKUP($AE471,ﾚｰｻﾞOP,11,0))</f>
        <v>-</v>
      </c>
      <c r="BJ471" s="4600"/>
      <c r="BK471" s="4075" t="str">
        <f t="shared" si="903"/>
        <v>-</v>
      </c>
      <c r="BL471" s="4093"/>
      <c r="BM471" s="4075" t="str">
        <f t="shared" si="904"/>
        <v>-</v>
      </c>
      <c r="BN471" s="4093"/>
      <c r="BO471" s="4094" t="str">
        <f t="shared" si="868"/>
        <v>-</v>
      </c>
      <c r="BP471" s="4093"/>
      <c r="BQ471" s="4602" t="str">
        <f t="shared" si="899"/>
        <v>-</v>
      </c>
      <c r="BR471" s="4598"/>
      <c r="BS471" s="2967">
        <v>45561</v>
      </c>
      <c r="BT471" s="2968">
        <v>4063385</v>
      </c>
      <c r="BU471" s="2967">
        <v>45561</v>
      </c>
      <c r="BV471" s="2968">
        <v>4063386</v>
      </c>
      <c r="BW471" s="2967">
        <v>45561</v>
      </c>
      <c r="BX471" s="2966">
        <v>4063387</v>
      </c>
      <c r="BY471" s="2967">
        <v>45561</v>
      </c>
      <c r="BZ471" s="2968">
        <v>4063388</v>
      </c>
      <c r="CA471" s="2967">
        <v>45995</v>
      </c>
      <c r="CB471" s="2966">
        <v>4263058</v>
      </c>
      <c r="CC471" s="2967">
        <v>45561</v>
      </c>
      <c r="CD471" s="2966">
        <v>4063390</v>
      </c>
      <c r="CE471" s="2850" t="str">
        <f t="shared" si="876"/>
        <v>-</v>
      </c>
      <c r="CF471" s="2846"/>
      <c r="CG471" s="2855" t="str">
        <f t="shared" si="877"/>
        <v>-</v>
      </c>
      <c r="CH471" s="2851"/>
      <c r="CI471" s="2850" t="str">
        <f t="shared" si="888"/>
        <v>-</v>
      </c>
      <c r="CJ471" s="2846"/>
      <c r="CK471" s="2850" t="str">
        <f t="shared" si="889"/>
        <v>-</v>
      </c>
      <c r="CL471" s="2851"/>
      <c r="CM471" s="2850" t="str">
        <f t="shared" si="878"/>
        <v>-</v>
      </c>
      <c r="CN471" s="2851"/>
      <c r="CO471" s="2855" t="str">
        <f t="shared" si="890"/>
        <v>-</v>
      </c>
      <c r="CP471" s="2851"/>
      <c r="CQ471" s="2855" t="str">
        <f t="shared" si="891"/>
        <v>-</v>
      </c>
      <c r="CR471" s="2851"/>
      <c r="CS471" s="2850" t="str">
        <f t="shared" si="879"/>
        <v>-</v>
      </c>
      <c r="CT471" s="2851"/>
      <c r="CU471" s="2855"/>
      <c r="CV471" s="2851"/>
      <c r="CW471" s="2850" t="str">
        <f t="shared" si="880"/>
        <v>-</v>
      </c>
      <c r="CX471" s="2851"/>
      <c r="CY471" s="2855" t="str">
        <f t="shared" si="892"/>
        <v>-</v>
      </c>
      <c r="CZ471" s="2851"/>
      <c r="DA471" s="2850" t="str">
        <f t="shared" si="881"/>
        <v>-</v>
      </c>
      <c r="DB471" s="2846"/>
      <c r="DC471" s="2855" t="str">
        <f t="shared" si="893"/>
        <v>-</v>
      </c>
      <c r="DD471" s="2851"/>
      <c r="DE471" s="374">
        <f t="shared" si="901"/>
        <v>0</v>
      </c>
      <c r="DF471" s="2857"/>
      <c r="DG471" s="818">
        <f t="shared" si="867"/>
        <v>0</v>
      </c>
      <c r="DH471" s="2858"/>
      <c r="DI471" s="2850">
        <f t="shared" si="902"/>
        <v>0</v>
      </c>
      <c r="DJ471" s="2857"/>
      <c r="DK471" s="374">
        <f t="shared" si="884"/>
        <v>0</v>
      </c>
      <c r="DL471" s="2857"/>
      <c r="DM471" s="2856">
        <f t="shared" si="856"/>
        <v>0</v>
      </c>
      <c r="DN471" s="2857"/>
      <c r="DO471" s="2855">
        <f t="shared" si="894"/>
        <v>0</v>
      </c>
      <c r="DP471" s="2858"/>
      <c r="DQ471" s="2855">
        <f t="shared" si="895"/>
        <v>0</v>
      </c>
      <c r="DR471" s="2857"/>
      <c r="DS471" s="2855">
        <f t="shared" si="896"/>
        <v>0</v>
      </c>
      <c r="DT471" s="2858"/>
      <c r="DU471" s="2855">
        <f t="shared" si="897"/>
        <v>0</v>
      </c>
      <c r="DV471" s="2857"/>
      <c r="DW471" s="4891">
        <f t="shared" ref="DW471:DW498" si="906">IF(AN471=1,1,0)</f>
        <v>0</v>
      </c>
      <c r="DX471" s="4892"/>
      <c r="DY471" s="4668">
        <f t="shared" si="848"/>
        <v>0</v>
      </c>
      <c r="DZ471" s="4682"/>
      <c r="EA471" s="4668">
        <v>45996</v>
      </c>
      <c r="EB471" s="4682">
        <v>4263066</v>
      </c>
      <c r="EC471" s="269">
        <v>45996</v>
      </c>
      <c r="ED471" s="4964">
        <v>4263067</v>
      </c>
      <c r="EE471" s="822">
        <v>45982</v>
      </c>
      <c r="EF471" s="4930">
        <v>4263065</v>
      </c>
      <c r="EG471" s="273"/>
      <c r="EH471" s="274"/>
      <c r="EI471" s="275"/>
      <c r="EJ471" s="276"/>
      <c r="EK471" s="275"/>
      <c r="EL471" s="277"/>
      <c r="EM471" s="829" t="str">
        <f t="shared" si="882"/>
        <v xml:space="preserve"> </v>
      </c>
      <c r="EN471" s="4892"/>
      <c r="EO471" s="4893">
        <f t="shared" si="898"/>
        <v>0</v>
      </c>
      <c r="EP471" s="4682"/>
      <c r="ER471" s="5882"/>
      <c r="ET471" s="2850" t="str">
        <f>IF($AE471=0,"　",VLOOKUP($AE471,ﾚｰｻﾞOP,60,0))</f>
        <v>-</v>
      </c>
      <c r="EU471" s="2857"/>
      <c r="EV471" s="2850" t="str">
        <f>IF($AE471=0,"　",VLOOKUP($AE471,ﾚｰｻﾞOP,60,0))</f>
        <v>-</v>
      </c>
      <c r="EW471" s="2857"/>
      <c r="EX471" s="2850"/>
      <c r="EY471" s="2851"/>
      <c r="EZ471" s="2850"/>
      <c r="FA471" s="2851"/>
      <c r="FB471" s="2850"/>
      <c r="FC471" s="2851"/>
      <c r="FD471" s="2850"/>
      <c r="FE471" s="2851"/>
      <c r="FF471" s="2855"/>
      <c r="FG471" s="2851"/>
      <c r="FH471" s="2850"/>
      <c r="FI471" s="2851"/>
      <c r="FJ471" s="154" t="str">
        <f t="shared" si="905"/>
        <v>-</v>
      </c>
      <c r="FK471" s="2857"/>
      <c r="FL471" s="155" t="str">
        <f t="shared" si="875"/>
        <v>-</v>
      </c>
      <c r="FM471" s="2846"/>
      <c r="FN471" s="2850"/>
      <c r="FO471" s="2851"/>
      <c r="FP471" s="2850"/>
      <c r="FQ471" s="2851"/>
      <c r="FS471" s="5883"/>
      <c r="FT471" s="5884"/>
    </row>
    <row r="472" spans="1:176" ht="18.600000000000001" customHeight="1">
      <c r="A472" s="228">
        <f t="shared" si="858"/>
        <v>462</v>
      </c>
      <c r="B472" s="343" t="str">
        <f t="shared" si="883"/>
        <v>4IE</v>
      </c>
      <c r="C472" s="5290">
        <v>46023</v>
      </c>
      <c r="D472" s="5644" t="s">
        <v>1024</v>
      </c>
      <c r="E472" s="5719">
        <v>89610180</v>
      </c>
      <c r="F472" s="5720" t="s">
        <v>1456</v>
      </c>
      <c r="G472" s="5721"/>
      <c r="H472" s="3281" t="s">
        <v>630</v>
      </c>
      <c r="I472" s="4459" t="s">
        <v>64</v>
      </c>
      <c r="J472" s="4459" t="s">
        <v>20</v>
      </c>
      <c r="K472" s="5107" t="s">
        <v>11</v>
      </c>
      <c r="L472" s="7988"/>
      <c r="M472" s="6477">
        <v>46015</v>
      </c>
      <c r="N472" s="353"/>
      <c r="O472" s="354">
        <v>46016</v>
      </c>
      <c r="P472" s="353">
        <v>46383</v>
      </c>
      <c r="Q472" s="354">
        <v>46017</v>
      </c>
      <c r="R472" s="353">
        <v>46017</v>
      </c>
      <c r="S472" s="354">
        <v>46017</v>
      </c>
      <c r="T472" s="353">
        <v>46017</v>
      </c>
      <c r="U472" s="5638">
        <v>46029</v>
      </c>
      <c r="V472" s="5885">
        <v>46028</v>
      </c>
      <c r="W472" s="356">
        <v>46031</v>
      </c>
      <c r="X472" s="5886">
        <v>46031</v>
      </c>
      <c r="Y472" s="359">
        <v>46036</v>
      </c>
      <c r="Z472" s="359">
        <v>46036</v>
      </c>
      <c r="AA472" s="5887"/>
      <c r="AB472" s="5888"/>
      <c r="AC472" s="251"/>
      <c r="AD472" s="5889"/>
      <c r="AE472" s="5890">
        <v>25</v>
      </c>
      <c r="AF472" s="363" t="str">
        <f t="shared" si="886"/>
        <v>4IE</v>
      </c>
      <c r="AG472" s="5891"/>
      <c r="AH472" s="5891"/>
      <c r="AI472" s="5891"/>
      <c r="AJ472" s="5891"/>
      <c r="AK472" s="5891"/>
      <c r="AL472" s="5891"/>
      <c r="AM472" s="5891"/>
      <c r="AN472" s="5891"/>
      <c r="AO472" s="5891"/>
      <c r="AP472" s="5892"/>
      <c r="AQ472" s="5891"/>
      <c r="AR472" s="5891"/>
      <c r="AS472" s="5891"/>
      <c r="AT472" s="5891"/>
      <c r="AU472" s="2843">
        <f t="shared" si="887"/>
        <v>0</v>
      </c>
      <c r="AV472" s="4008">
        <f t="shared" si="900"/>
        <v>0</v>
      </c>
      <c r="AW472" s="4597" t="str">
        <f>IF($AE472=0,"　",VLOOKUP($AE472,ﾚｰｻﾞOP,5,0))</f>
        <v>-</v>
      </c>
      <c r="AX472" s="4598"/>
      <c r="AY472" s="4602" t="str">
        <f>IF($AE472=0,"　",VLOOKUP($AE472,ﾚｰｻﾞOP,6,0))</f>
        <v>-</v>
      </c>
      <c r="AZ472" s="4600"/>
      <c r="BA472" s="4602" t="str">
        <f>IF($AE472=0,"　",VLOOKUP($AE472,ﾚｰｻﾞOP,7,0))</f>
        <v>-</v>
      </c>
      <c r="BB472" s="4600"/>
      <c r="BC472" s="4597" t="str">
        <f>IF($AE472=0,"　",VLOOKUP($AE472,ﾚｰｻﾞOP,8,0))</f>
        <v>-</v>
      </c>
      <c r="BD472" s="4598"/>
      <c r="BE472" s="4599" t="str">
        <f>IF($AE472=0,"　",VLOOKUP($AE472,ﾚｰｻﾞOP,9,0))</f>
        <v>-</v>
      </c>
      <c r="BF472" s="4600"/>
      <c r="BG472" s="4597" t="str">
        <f>IF($AE472=0,"　",VLOOKUP($AE472,ﾚｰｻﾞOP,10,0))</f>
        <v>-</v>
      </c>
      <c r="BH472" s="4600"/>
      <c r="BI472" s="4602" t="str">
        <f>IF($AE472=0,"　",VLOOKUP($AE472,ﾚｰｻﾞOP,11,0))</f>
        <v>-</v>
      </c>
      <c r="BJ472" s="4600"/>
      <c r="BK472" s="4075" t="str">
        <f t="shared" si="903"/>
        <v>-</v>
      </c>
      <c r="BL472" s="4093"/>
      <c r="BM472" s="4075" t="str">
        <f t="shared" si="904"/>
        <v>-</v>
      </c>
      <c r="BN472" s="4093"/>
      <c r="BO472" s="4094" t="str">
        <f t="shared" si="868"/>
        <v>-</v>
      </c>
      <c r="BP472" s="4093"/>
      <c r="BQ472" s="4602" t="str">
        <f t="shared" si="899"/>
        <v>-</v>
      </c>
      <c r="BR472" s="4598"/>
      <c r="BS472" s="4602" t="str">
        <f t="shared" ref="BS472:BS515" si="907">IF($AE472=0,"　",VLOOKUP($AE472,ﾚｰｻﾞOP,13,0))</f>
        <v>-</v>
      </c>
      <c r="BT472" s="4598"/>
      <c r="BU472" s="4602" t="str">
        <f t="shared" ref="BU472:BU515" si="908">IF($AE472=0,"　",VLOOKUP($AE472,ﾚｰｻﾞOP,14,0))</f>
        <v>-</v>
      </c>
      <c r="BV472" s="4598"/>
      <c r="BW472" s="4602" t="str">
        <f t="shared" ref="BW472:BW515" si="909">IF($AE472=0,"　",VLOOKUP($AE472,ﾚｰｻﾞOP,15,0))</f>
        <v>-</v>
      </c>
      <c r="BX472" s="4600"/>
      <c r="BY472" s="4602" t="str">
        <f t="shared" ref="BY472:BY515" si="910">IF($AE472=0,"　",VLOOKUP($AE472,ﾚｰｻﾞOP,16,0))</f>
        <v>-</v>
      </c>
      <c r="BZ472" s="4598"/>
      <c r="CA472" s="4602" t="str">
        <f t="shared" ref="CA472:CA515" si="911">IF($AE472=0,"　",VLOOKUP($AE472,ﾚｰｻﾞOP,17,0))</f>
        <v>-</v>
      </c>
      <c r="CB472" s="4600"/>
      <c r="CC472" s="4602" t="str">
        <f t="shared" ref="CC472:CC515" si="912">IF($AE472=0,"　",VLOOKUP($AE472,ﾚｰｻﾞOP,18,0))</f>
        <v>-</v>
      </c>
      <c r="CD472" s="4600"/>
      <c r="CE472" s="2850" t="str">
        <f t="shared" si="876"/>
        <v>-</v>
      </c>
      <c r="CF472" s="2846"/>
      <c r="CG472" s="2855" t="str">
        <f t="shared" si="877"/>
        <v>-</v>
      </c>
      <c r="CH472" s="2851"/>
      <c r="CI472" s="2850" t="str">
        <f t="shared" si="888"/>
        <v>-</v>
      </c>
      <c r="CJ472" s="2846"/>
      <c r="CK472" s="2850" t="str">
        <f t="shared" si="889"/>
        <v>-</v>
      </c>
      <c r="CL472" s="2851"/>
      <c r="CM472" s="2850" t="str">
        <f t="shared" si="878"/>
        <v>-</v>
      </c>
      <c r="CN472" s="2851"/>
      <c r="CO472" s="2855" t="str">
        <f t="shared" si="890"/>
        <v>-</v>
      </c>
      <c r="CP472" s="2851"/>
      <c r="CQ472" s="2855" t="str">
        <f t="shared" si="891"/>
        <v>-</v>
      </c>
      <c r="CR472" s="2851"/>
      <c r="CS472" s="2850" t="str">
        <f t="shared" si="879"/>
        <v>-</v>
      </c>
      <c r="CT472" s="2851"/>
      <c r="CU472" s="2855"/>
      <c r="CV472" s="2851"/>
      <c r="CW472" s="2850" t="str">
        <f t="shared" si="880"/>
        <v>-</v>
      </c>
      <c r="CX472" s="2851"/>
      <c r="CY472" s="2855" t="str">
        <f t="shared" si="892"/>
        <v>-</v>
      </c>
      <c r="CZ472" s="2851"/>
      <c r="DA472" s="2850" t="str">
        <f t="shared" si="881"/>
        <v>-</v>
      </c>
      <c r="DB472" s="2846"/>
      <c r="DC472" s="2855" t="str">
        <f t="shared" si="893"/>
        <v>-</v>
      </c>
      <c r="DD472" s="2851"/>
      <c r="DE472" s="374">
        <f t="shared" si="901"/>
        <v>0</v>
      </c>
      <c r="DF472" s="2857"/>
      <c r="DG472" s="818">
        <f t="shared" si="867"/>
        <v>0</v>
      </c>
      <c r="DH472" s="2858"/>
      <c r="DI472" s="2850">
        <f t="shared" si="902"/>
        <v>0</v>
      </c>
      <c r="DJ472" s="2857"/>
      <c r="DK472" s="374">
        <f t="shared" si="884"/>
        <v>0</v>
      </c>
      <c r="DL472" s="2857"/>
      <c r="DM472" s="2856">
        <f t="shared" si="856"/>
        <v>0</v>
      </c>
      <c r="DN472" s="2857"/>
      <c r="DO472" s="2855">
        <f t="shared" si="894"/>
        <v>0</v>
      </c>
      <c r="DP472" s="2858"/>
      <c r="DQ472" s="2855">
        <f t="shared" si="895"/>
        <v>0</v>
      </c>
      <c r="DR472" s="2857"/>
      <c r="DS472" s="2855">
        <f t="shared" si="896"/>
        <v>0</v>
      </c>
      <c r="DT472" s="2858"/>
      <c r="DU472" s="2855">
        <f t="shared" si="897"/>
        <v>0</v>
      </c>
      <c r="DV472" s="2857"/>
      <c r="DW472" s="4891">
        <f t="shared" si="906"/>
        <v>0</v>
      </c>
      <c r="DX472" s="4892"/>
      <c r="DY472" s="4668">
        <f t="shared" si="848"/>
        <v>0</v>
      </c>
      <c r="DZ472" s="4682"/>
      <c r="EA472" s="4668">
        <f t="shared" ref="EA472:EA479" si="913">IF(AP472=1,1,0)</f>
        <v>0</v>
      </c>
      <c r="EB472" s="4682"/>
      <c r="EC472" s="820">
        <f t="shared" ref="EC472:EC479" si="914">IF(AQ472=1,1,0)</f>
        <v>0</v>
      </c>
      <c r="ED472" s="4964"/>
      <c r="EE472" s="822">
        <f>IF(AV472=0,0,1)</f>
        <v>0</v>
      </c>
      <c r="EF472" s="4930"/>
      <c r="EG472" s="273"/>
      <c r="EH472" s="274"/>
      <c r="EI472" s="275"/>
      <c r="EJ472" s="276"/>
      <c r="EK472" s="275"/>
      <c r="EL472" s="277"/>
      <c r="EM472" s="829" t="str">
        <f t="shared" si="882"/>
        <v xml:space="preserve"> </v>
      </c>
      <c r="EN472" s="4892"/>
      <c r="EO472" s="4893">
        <f t="shared" si="898"/>
        <v>0</v>
      </c>
      <c r="EP472" s="4682"/>
      <c r="ER472" s="5893"/>
      <c r="ET472" s="2850">
        <v>45993</v>
      </c>
      <c r="EU472" s="2857">
        <v>4163361</v>
      </c>
      <c r="EV472" s="2850">
        <v>45995</v>
      </c>
      <c r="EW472" s="2857">
        <v>4163362</v>
      </c>
      <c r="EX472" s="2850"/>
      <c r="EY472" s="2851"/>
      <c r="EZ472" s="2850"/>
      <c r="FA472" s="2851"/>
      <c r="FB472" s="2850"/>
      <c r="FC472" s="2851"/>
      <c r="FD472" s="2850">
        <v>45916</v>
      </c>
      <c r="FE472" s="2851">
        <v>4163338</v>
      </c>
      <c r="FF472" s="2855"/>
      <c r="FG472" s="2851"/>
      <c r="FH472" s="2850">
        <v>45889</v>
      </c>
      <c r="FI472" s="2851">
        <v>4163313</v>
      </c>
      <c r="FJ472" s="154">
        <v>46360</v>
      </c>
      <c r="FK472" s="2857">
        <v>4163363</v>
      </c>
      <c r="FL472" s="155">
        <f t="shared" si="875"/>
        <v>1</v>
      </c>
      <c r="FM472" s="2846"/>
      <c r="FN472" s="2850"/>
      <c r="FO472" s="2851"/>
      <c r="FP472" s="5894"/>
      <c r="FQ472" s="5895"/>
      <c r="FS472" s="5894"/>
      <c r="FT472" s="5895"/>
    </row>
    <row r="473" spans="1:176" ht="18.600000000000001" customHeight="1">
      <c r="A473" s="228">
        <f t="shared" si="858"/>
        <v>463</v>
      </c>
      <c r="B473" s="343" t="str">
        <f t="shared" si="883"/>
        <v>4IE</v>
      </c>
      <c r="C473" s="5737">
        <v>46055</v>
      </c>
      <c r="D473" s="6489" t="s">
        <v>57</v>
      </c>
      <c r="E473" s="6490">
        <v>62511072</v>
      </c>
      <c r="F473" s="1564"/>
      <c r="G473" s="6473" t="s">
        <v>1645</v>
      </c>
      <c r="H473" s="1330" t="s">
        <v>630</v>
      </c>
      <c r="I473" s="1264" t="s">
        <v>614</v>
      </c>
      <c r="J473" s="1264" t="s">
        <v>1371</v>
      </c>
      <c r="K473" s="599" t="s">
        <v>97</v>
      </c>
      <c r="L473" s="600"/>
      <c r="M473" s="6477">
        <v>46016</v>
      </c>
      <c r="N473" s="353">
        <v>46015</v>
      </c>
      <c r="O473" s="354">
        <v>46017</v>
      </c>
      <c r="P473" s="353">
        <v>46016</v>
      </c>
      <c r="Q473" s="354">
        <v>46028</v>
      </c>
      <c r="R473" s="353">
        <v>46382</v>
      </c>
      <c r="S473" s="354">
        <v>46028</v>
      </c>
      <c r="T473" s="353">
        <v>46028</v>
      </c>
      <c r="U473" s="5898">
        <v>46030</v>
      </c>
      <c r="V473" s="353">
        <v>46029</v>
      </c>
      <c r="W473" s="356">
        <v>46032</v>
      </c>
      <c r="X473" s="357">
        <v>46032</v>
      </c>
      <c r="Y473" s="358">
        <v>46036</v>
      </c>
      <c r="Z473" s="359"/>
      <c r="AA473" s="360">
        <v>46035</v>
      </c>
      <c r="AB473" s="358">
        <v>46036</v>
      </c>
      <c r="AC473" s="251" t="s">
        <v>1085</v>
      </c>
      <c r="AD473" s="361"/>
      <c r="AE473" s="362">
        <v>1</v>
      </c>
      <c r="AF473" s="363" t="str">
        <f t="shared" si="886"/>
        <v>4IE</v>
      </c>
      <c r="AG473" s="364"/>
      <c r="AH473" s="364"/>
      <c r="AI473" s="364">
        <v>1</v>
      </c>
      <c r="AJ473" s="364"/>
      <c r="AK473" s="364"/>
      <c r="AL473" s="364"/>
      <c r="AM473" s="364"/>
      <c r="AN473" s="364">
        <v>1</v>
      </c>
      <c r="AO473" s="364"/>
      <c r="AP473" s="363">
        <v>1</v>
      </c>
      <c r="AQ473" s="255"/>
      <c r="AR473" s="255"/>
      <c r="AS473" s="255"/>
      <c r="AT473" s="255"/>
      <c r="AU473" s="2843">
        <f t="shared" si="887"/>
        <v>2</v>
      </c>
      <c r="AV473" s="4008">
        <f t="shared" si="900"/>
        <v>0</v>
      </c>
      <c r="AW473" s="590">
        <v>45997</v>
      </c>
      <c r="AX473" s="4598">
        <v>4263018</v>
      </c>
      <c r="AY473" s="154">
        <v>45997</v>
      </c>
      <c r="AZ473" s="4600">
        <v>4263019</v>
      </c>
      <c r="BA473" s="154">
        <v>45997</v>
      </c>
      <c r="BB473" s="4600">
        <v>4263020</v>
      </c>
      <c r="BC473" s="368">
        <v>45997</v>
      </c>
      <c r="BD473" s="4598">
        <v>4263021</v>
      </c>
      <c r="BE473" s="4599">
        <v>45987</v>
      </c>
      <c r="BF473" s="4600">
        <v>4163358</v>
      </c>
      <c r="BG473" s="368">
        <v>46000</v>
      </c>
      <c r="BH473" s="4600">
        <v>4263023</v>
      </c>
      <c r="BI473" s="154">
        <v>45997</v>
      </c>
      <c r="BJ473" s="4600">
        <v>4263025</v>
      </c>
      <c r="BK473" s="154" t="str">
        <f t="shared" si="903"/>
        <v>-</v>
      </c>
      <c r="BL473" s="367"/>
      <c r="BM473" s="154" t="str">
        <f t="shared" si="904"/>
        <v>-</v>
      </c>
      <c r="BN473" s="367"/>
      <c r="BO473" s="155" t="str">
        <f t="shared" si="868"/>
        <v>-</v>
      </c>
      <c r="BP473" s="367"/>
      <c r="BQ473" s="154" t="str">
        <f t="shared" si="899"/>
        <v>-</v>
      </c>
      <c r="BR473" s="369"/>
      <c r="BS473" s="154" t="str">
        <f t="shared" si="907"/>
        <v>-</v>
      </c>
      <c r="BT473" s="369"/>
      <c r="BU473" s="154" t="str">
        <f t="shared" si="908"/>
        <v>-</v>
      </c>
      <c r="BV473" s="369"/>
      <c r="BW473" s="154" t="str">
        <f t="shared" si="909"/>
        <v>-</v>
      </c>
      <c r="BX473" s="367"/>
      <c r="BY473" s="154" t="str">
        <f t="shared" si="910"/>
        <v>-</v>
      </c>
      <c r="BZ473" s="369"/>
      <c r="CA473" s="154" t="str">
        <f t="shared" si="911"/>
        <v>-</v>
      </c>
      <c r="CB473" s="367"/>
      <c r="CC473" s="154" t="str">
        <f t="shared" si="912"/>
        <v>-</v>
      </c>
      <c r="CD473" s="367"/>
      <c r="CE473" s="2850" t="str">
        <f t="shared" si="876"/>
        <v>-</v>
      </c>
      <c r="CF473" s="2846"/>
      <c r="CG473" s="2855" t="str">
        <f t="shared" si="877"/>
        <v>-</v>
      </c>
      <c r="CH473" s="2851"/>
      <c r="CI473" s="2850" t="str">
        <f t="shared" si="888"/>
        <v>-</v>
      </c>
      <c r="CJ473" s="2846"/>
      <c r="CK473" s="2850" t="str">
        <f t="shared" si="889"/>
        <v>-</v>
      </c>
      <c r="CL473" s="2851"/>
      <c r="CM473" s="2850" t="str">
        <f t="shared" si="878"/>
        <v>-</v>
      </c>
      <c r="CN473" s="2851"/>
      <c r="CO473" s="2855" t="str">
        <f t="shared" si="890"/>
        <v>-</v>
      </c>
      <c r="CP473" s="2851"/>
      <c r="CQ473" s="2855" t="str">
        <f t="shared" si="891"/>
        <v>-</v>
      </c>
      <c r="CR473" s="2851"/>
      <c r="CS473" s="2850" t="str">
        <f t="shared" si="879"/>
        <v>-</v>
      </c>
      <c r="CT473" s="2851"/>
      <c r="CU473" s="2855"/>
      <c r="CV473" s="2851"/>
      <c r="CW473" s="2850" t="str">
        <f t="shared" si="880"/>
        <v>-</v>
      </c>
      <c r="CX473" s="2851"/>
      <c r="CY473" s="2855" t="str">
        <f t="shared" si="892"/>
        <v>-</v>
      </c>
      <c r="CZ473" s="2851"/>
      <c r="DA473" s="154" t="str">
        <f t="shared" si="881"/>
        <v>-</v>
      </c>
      <c r="DB473" s="369"/>
      <c r="DC473" s="155" t="str">
        <f t="shared" si="893"/>
        <v>-</v>
      </c>
      <c r="DD473" s="367"/>
      <c r="DE473" s="374">
        <f t="shared" si="901"/>
        <v>0</v>
      </c>
      <c r="DF473" s="373"/>
      <c r="DG473" s="818">
        <f t="shared" si="867"/>
        <v>0</v>
      </c>
      <c r="DH473" s="372"/>
      <c r="DI473" s="267">
        <f t="shared" si="902"/>
        <v>0</v>
      </c>
      <c r="DJ473" s="373"/>
      <c r="DK473" s="2856">
        <v>45965</v>
      </c>
      <c r="DL473" s="2857">
        <v>4263051</v>
      </c>
      <c r="DM473" s="375">
        <f t="shared" ref="DM473:DM499" si="915">IF(AU473=1,1,0)</f>
        <v>0</v>
      </c>
      <c r="DN473" s="373"/>
      <c r="DO473" s="155">
        <f t="shared" si="894"/>
        <v>0</v>
      </c>
      <c r="DP473" s="372"/>
      <c r="DQ473" s="155">
        <f t="shared" si="895"/>
        <v>0</v>
      </c>
      <c r="DR473" s="373"/>
      <c r="DS473" s="155">
        <f t="shared" si="896"/>
        <v>0</v>
      </c>
      <c r="DT473" s="372"/>
      <c r="DU473" s="155">
        <f t="shared" si="897"/>
        <v>0</v>
      </c>
      <c r="DV473" s="373"/>
      <c r="DW473" s="4891">
        <v>46014</v>
      </c>
      <c r="DX473" s="372">
        <v>4263088</v>
      </c>
      <c r="DY473" s="154">
        <f t="shared" ref="DY473:DY498" si="916">IF(AO473=1,1,0)</f>
        <v>0</v>
      </c>
      <c r="DZ473" s="373"/>
      <c r="EA473" s="154">
        <v>45996</v>
      </c>
      <c r="EB473" s="4682">
        <v>4263066</v>
      </c>
      <c r="EC473" s="269">
        <f t="shared" si="914"/>
        <v>0</v>
      </c>
      <c r="ED473" s="376"/>
      <c r="EE473" s="822">
        <f>IF(AV473=0,0,1)</f>
        <v>0</v>
      </c>
      <c r="EF473" s="377"/>
      <c r="EG473" s="273"/>
      <c r="EH473" s="274"/>
      <c r="EI473" s="275"/>
      <c r="EJ473" s="276"/>
      <c r="EK473" s="275"/>
      <c r="EL473" s="277"/>
      <c r="EM473" s="278" t="str">
        <f t="shared" si="882"/>
        <v xml:space="preserve"> </v>
      </c>
      <c r="EN473" s="372"/>
      <c r="EO473" s="155">
        <f t="shared" si="898"/>
        <v>0</v>
      </c>
      <c r="EP473" s="373"/>
      <c r="ER473" s="194"/>
      <c r="ET473" s="154" t="str">
        <f>IF($AE473=0,"　",VLOOKUP($AE473,ﾚｰｻﾞOP,60,0))</f>
        <v>-</v>
      </c>
      <c r="EU473" s="373"/>
      <c r="EV473" s="154" t="str">
        <f>IF($AE473=0,"　",VLOOKUP($AE473,ﾚｰｻﾞOP,60,0))</f>
        <v>-</v>
      </c>
      <c r="EW473" s="373"/>
      <c r="EX473" s="154"/>
      <c r="EY473" s="367"/>
      <c r="EZ473" s="154"/>
      <c r="FA473" s="367"/>
      <c r="FB473" s="154"/>
      <c r="FC473" s="367"/>
      <c r="FD473" s="154"/>
      <c r="FE473" s="367"/>
      <c r="FF473" s="155"/>
      <c r="FG473" s="367"/>
      <c r="FH473" s="154"/>
      <c r="FI473" s="367"/>
      <c r="FJ473" s="154" t="str">
        <f t="shared" si="905"/>
        <v>-</v>
      </c>
      <c r="FK473" s="373"/>
      <c r="FL473" s="155" t="str">
        <f t="shared" si="875"/>
        <v>-</v>
      </c>
      <c r="FM473" s="279"/>
      <c r="FN473" s="1184"/>
      <c r="FO473" s="280"/>
      <c r="FP473" s="281"/>
      <c r="FQ473" s="282"/>
      <c r="FS473" s="281"/>
      <c r="FT473" s="282"/>
    </row>
    <row r="474" spans="1:176" ht="18.600000000000001" customHeight="1">
      <c r="A474" s="228">
        <f t="shared" ref="A474:A512" si="917">ROW()-10</f>
        <v>464</v>
      </c>
      <c r="B474" s="343" t="str">
        <f>AF474</f>
        <v>4IE</v>
      </c>
      <c r="C474" s="5737">
        <v>46060</v>
      </c>
      <c r="D474" s="6489" t="s">
        <v>57</v>
      </c>
      <c r="E474" s="6490">
        <v>62511076</v>
      </c>
      <c r="F474" s="1564"/>
      <c r="G474" s="6473" t="s">
        <v>1646</v>
      </c>
      <c r="H474" s="1330" t="s">
        <v>630</v>
      </c>
      <c r="I474" s="1264" t="s">
        <v>614</v>
      </c>
      <c r="J474" s="1264" t="s">
        <v>1371</v>
      </c>
      <c r="K474" s="599" t="s">
        <v>97</v>
      </c>
      <c r="L474" s="600"/>
      <c r="M474" s="6477">
        <v>46016</v>
      </c>
      <c r="N474" s="6045">
        <v>46015</v>
      </c>
      <c r="O474" s="6044">
        <v>46017</v>
      </c>
      <c r="P474" s="6045">
        <v>46016</v>
      </c>
      <c r="Q474" s="6044">
        <v>46028</v>
      </c>
      <c r="R474" s="6045">
        <v>46383</v>
      </c>
      <c r="S474" s="6044">
        <v>46028</v>
      </c>
      <c r="T474" s="6045">
        <v>46028</v>
      </c>
      <c r="U474" s="6046">
        <v>46030</v>
      </c>
      <c r="V474" s="6045">
        <v>46030</v>
      </c>
      <c r="W474" s="5639">
        <v>46032</v>
      </c>
      <c r="X474" s="6047">
        <v>46035</v>
      </c>
      <c r="Y474" s="358">
        <v>46037</v>
      </c>
      <c r="Z474" s="359"/>
      <c r="AA474" s="360">
        <v>46037</v>
      </c>
      <c r="AB474" s="358">
        <v>46038</v>
      </c>
      <c r="AC474" s="251" t="s">
        <v>1085</v>
      </c>
      <c r="AD474" s="361"/>
      <c r="AE474" s="362">
        <v>1</v>
      </c>
      <c r="AF474" s="363" t="str">
        <f>IF($AE474=0,"　",VLOOKUP($AE474,ﾚｰｻﾞOP,69,0))</f>
        <v>4IE</v>
      </c>
      <c r="AG474" s="364"/>
      <c r="AH474" s="364"/>
      <c r="AI474" s="364">
        <v>1</v>
      </c>
      <c r="AJ474" s="364"/>
      <c r="AK474" s="364"/>
      <c r="AL474" s="364"/>
      <c r="AM474" s="364"/>
      <c r="AN474" s="364">
        <v>1</v>
      </c>
      <c r="AO474" s="364"/>
      <c r="AP474" s="363">
        <v>1</v>
      </c>
      <c r="AQ474" s="255"/>
      <c r="AR474" s="255"/>
      <c r="AS474" s="255"/>
      <c r="AT474" s="255"/>
      <c r="AU474" s="2843">
        <f>IF(AI474="付属済",0,IF(AI474=1,AI474+AP474,0))</f>
        <v>2</v>
      </c>
      <c r="AV474" s="4008">
        <f>IF(AE474=0,0,(AR474*1)+(AS474*100))</f>
        <v>0</v>
      </c>
      <c r="AW474" s="590">
        <v>45997</v>
      </c>
      <c r="AX474" s="4598">
        <v>4263018</v>
      </c>
      <c r="AY474" s="154">
        <v>45997</v>
      </c>
      <c r="AZ474" s="4600">
        <v>4263019</v>
      </c>
      <c r="BA474" s="154">
        <v>46029</v>
      </c>
      <c r="BB474" s="4600">
        <v>4263074</v>
      </c>
      <c r="BC474" s="368">
        <v>45997</v>
      </c>
      <c r="BD474" s="4598">
        <v>4263021</v>
      </c>
      <c r="BE474" s="4599">
        <v>46000</v>
      </c>
      <c r="BF474" s="4600">
        <v>4263022</v>
      </c>
      <c r="BG474" s="368">
        <v>46029</v>
      </c>
      <c r="BH474" s="4600">
        <v>4263077</v>
      </c>
      <c r="BI474" s="154">
        <v>46029</v>
      </c>
      <c r="BJ474" s="4600">
        <v>4263078</v>
      </c>
      <c r="BK474" s="154" t="str">
        <f t="shared" si="903"/>
        <v>-</v>
      </c>
      <c r="BL474" s="367"/>
      <c r="BM474" s="154" t="str">
        <f t="shared" si="904"/>
        <v>-</v>
      </c>
      <c r="BN474" s="367"/>
      <c r="BO474" s="155" t="str">
        <f>IF($AE474=0,"　",VLOOKUP($AE474,ﾚｰｻﾞOP,59,0))</f>
        <v>-</v>
      </c>
      <c r="BP474" s="367"/>
      <c r="BQ474" s="154" t="str">
        <f>IF($AE474=0,"　",VLOOKUP($AE474,ﾚｰｻﾞOP,12,0))</f>
        <v>-</v>
      </c>
      <c r="BR474" s="369"/>
      <c r="BS474" s="154" t="str">
        <f>IF($AE474=0,"　",VLOOKUP($AE474,ﾚｰｻﾞOP,13,0))</f>
        <v>-</v>
      </c>
      <c r="BT474" s="369"/>
      <c r="BU474" s="154" t="str">
        <f>IF($AE474=0,"　",VLOOKUP($AE474,ﾚｰｻﾞOP,14,0))</f>
        <v>-</v>
      </c>
      <c r="BV474" s="369"/>
      <c r="BW474" s="154" t="str">
        <f>IF($AE474=0,"　",VLOOKUP($AE474,ﾚｰｻﾞOP,15,0))</f>
        <v>-</v>
      </c>
      <c r="BX474" s="367"/>
      <c r="BY474" s="154" t="str">
        <f>IF($AE474=0,"　",VLOOKUP($AE474,ﾚｰｻﾞOP,16,0))</f>
        <v>-</v>
      </c>
      <c r="BZ474" s="369"/>
      <c r="CA474" s="154" t="str">
        <f>IF($AE474=0,"　",VLOOKUP($AE474,ﾚｰｻﾞOP,17,0))</f>
        <v>-</v>
      </c>
      <c r="CB474" s="367"/>
      <c r="CC474" s="154" t="str">
        <f>IF($AE474=0,"　",VLOOKUP($AE474,ﾚｰｻﾞOP,18,0))</f>
        <v>-</v>
      </c>
      <c r="CD474" s="367"/>
      <c r="CE474" s="2850" t="str">
        <f>IF($AE474=0,"　",VLOOKUP($AE474,ﾚｰｻﾞOP,19,0))</f>
        <v>-</v>
      </c>
      <c r="CF474" s="2846"/>
      <c r="CG474" s="2855" t="str">
        <f>IF($AE474=0,"　",VLOOKUP($AE474,ﾚｰｻﾞOP,20,0))</f>
        <v>-</v>
      </c>
      <c r="CH474" s="2851"/>
      <c r="CI474" s="2850" t="str">
        <f>IF($AE474=0,"　",VLOOKUP($AE474,ﾚｰｻﾞOP,21,0))</f>
        <v>-</v>
      </c>
      <c r="CJ474" s="2846"/>
      <c r="CK474" s="2850" t="str">
        <f>IF($AE474=0,"　",VLOOKUP($AE474,ﾚｰｻﾞOP,22,0))</f>
        <v>-</v>
      </c>
      <c r="CL474" s="2851"/>
      <c r="CM474" s="2850" t="str">
        <f>IF($AE474=0,"　",VLOOKUP($AE474,ﾚｰｻﾞOP,23,0))</f>
        <v>-</v>
      </c>
      <c r="CN474" s="2851"/>
      <c r="CO474" s="2855" t="str">
        <f>IF($AE474=0,"　",VLOOKUP($AE474,ﾚｰｻﾞOP,24,0))</f>
        <v>-</v>
      </c>
      <c r="CP474" s="2851"/>
      <c r="CQ474" s="2855" t="str">
        <f>IF($AE474=0,"　",VLOOKUP($AE474,ﾚｰｻﾞOP,25,0))</f>
        <v>-</v>
      </c>
      <c r="CR474" s="2851"/>
      <c r="CS474" s="2850" t="str">
        <f>IF($AE474=0,"　",VLOOKUP($AE474,ﾚｰｻﾞOP,26,0))</f>
        <v>-</v>
      </c>
      <c r="CT474" s="2851"/>
      <c r="CU474" s="2855"/>
      <c r="CV474" s="2851"/>
      <c r="CW474" s="2850" t="str">
        <f>IF($AE474=0,"　",VLOOKUP($AE474,ﾚｰｻﾞOP,28,0))</f>
        <v>-</v>
      </c>
      <c r="CX474" s="2851"/>
      <c r="CY474" s="2855" t="str">
        <f>IF($AE474=0,"　",VLOOKUP($AE474,ﾚｰｻﾞOP,29,0))</f>
        <v>-</v>
      </c>
      <c r="CZ474" s="2851"/>
      <c r="DA474" s="154" t="str">
        <f>IF($AE474=0,"　",VLOOKUP($AE474,ﾚｰｻﾞOP,30,0))</f>
        <v>-</v>
      </c>
      <c r="DB474" s="369"/>
      <c r="DC474" s="155" t="str">
        <f>IF($AE474=0,"　",VLOOKUP($AE474,ﾚｰｻﾞOP,31,0))</f>
        <v>-</v>
      </c>
      <c r="DD474" s="367"/>
      <c r="DE474" s="374">
        <f>IF(AG474=1,1,0)</f>
        <v>0</v>
      </c>
      <c r="DF474" s="373"/>
      <c r="DG474" s="818">
        <f>IF(AH474=1,1,0)</f>
        <v>0</v>
      </c>
      <c r="DH474" s="372"/>
      <c r="DI474" s="267">
        <f>IF(AG474=1,1,0)</f>
        <v>0</v>
      </c>
      <c r="DJ474" s="373"/>
      <c r="DK474" s="374">
        <v>46007</v>
      </c>
      <c r="DL474" s="2857">
        <v>4263092</v>
      </c>
      <c r="DM474" s="375">
        <f>IF(AU474=1,1,0)</f>
        <v>0</v>
      </c>
      <c r="DN474" s="373"/>
      <c r="DO474" s="155">
        <f>IF(AJ474=1,1,0)</f>
        <v>0</v>
      </c>
      <c r="DP474" s="372"/>
      <c r="DQ474" s="155">
        <f>IF(AK474=1,1,0)</f>
        <v>0</v>
      </c>
      <c r="DR474" s="373"/>
      <c r="DS474" s="155">
        <f>IF(AL474=1,1,0)</f>
        <v>0</v>
      </c>
      <c r="DT474" s="372"/>
      <c r="DU474" s="155">
        <f>IF(AM474=1,1,0)</f>
        <v>0</v>
      </c>
      <c r="DV474" s="373"/>
      <c r="DW474" s="4891">
        <v>46014</v>
      </c>
      <c r="DX474" s="372">
        <v>4263088</v>
      </c>
      <c r="DY474" s="154">
        <f>IF(AO474=1,1,0)</f>
        <v>0</v>
      </c>
      <c r="DZ474" s="373"/>
      <c r="EA474" s="154">
        <v>45996</v>
      </c>
      <c r="EB474" s="4682">
        <v>4263066</v>
      </c>
      <c r="EC474" s="269">
        <f>IF(AQ474=1,1,0)</f>
        <v>0</v>
      </c>
      <c r="ED474" s="376"/>
      <c r="EE474" s="822">
        <f>IF(AV474=0,0,1)</f>
        <v>0</v>
      </c>
      <c r="EF474" s="377"/>
      <c r="EG474" s="273"/>
      <c r="EH474" s="274"/>
      <c r="EI474" s="275"/>
      <c r="EJ474" s="276"/>
      <c r="EK474" s="275"/>
      <c r="EL474" s="277"/>
      <c r="EM474" s="278" t="str">
        <f>IF(CE474="-"," ",IF(AR474=1,1," "))</f>
        <v xml:space="preserve"> </v>
      </c>
      <c r="EN474" s="372"/>
      <c r="EO474" s="155">
        <f>IF(AT474=1,1,0)</f>
        <v>0</v>
      </c>
      <c r="EP474" s="373"/>
      <c r="ER474" s="194"/>
      <c r="ET474" s="154" t="str">
        <f>IF($AE474=0,"　",VLOOKUP($AE474,ﾚｰｻﾞOP,60,0))</f>
        <v>-</v>
      </c>
      <c r="EU474" s="373"/>
      <c r="EV474" s="154" t="str">
        <f>IF($AE474=0,"　",VLOOKUP($AE474,ﾚｰｻﾞOP,60,0))</f>
        <v>-</v>
      </c>
      <c r="EW474" s="373"/>
      <c r="EX474" s="154"/>
      <c r="EY474" s="367"/>
      <c r="EZ474" s="154"/>
      <c r="FA474" s="367"/>
      <c r="FB474" s="154"/>
      <c r="FC474" s="367"/>
      <c r="FD474" s="154"/>
      <c r="FE474" s="367"/>
      <c r="FF474" s="155"/>
      <c r="FG474" s="367"/>
      <c r="FH474" s="154"/>
      <c r="FI474" s="367"/>
      <c r="FJ474" s="154" t="str">
        <f>IF($AE474=0,"　",VLOOKUP($AE474,ﾚｰｻﾞOP,67,0))</f>
        <v>-</v>
      </c>
      <c r="FK474" s="373"/>
      <c r="FL474" s="155" t="str">
        <f>IF($AE474=0,"　",VLOOKUP($AE474,ﾚｰｻﾞOP,68,0))</f>
        <v>-</v>
      </c>
      <c r="FM474" s="279"/>
      <c r="FN474" s="1184"/>
      <c r="FO474" s="280"/>
      <c r="FP474" s="281"/>
      <c r="FQ474" s="282"/>
      <c r="FS474" s="281"/>
      <c r="FT474" s="282"/>
    </row>
    <row r="475" spans="1:176" ht="18.600000000000001" customHeight="1">
      <c r="A475" s="228">
        <f t="shared" si="858"/>
        <v>465</v>
      </c>
      <c r="B475" s="343" t="str">
        <f t="shared" si="883"/>
        <v>4IE</v>
      </c>
      <c r="C475" s="5737">
        <v>46054</v>
      </c>
      <c r="D475" s="6536" t="s">
        <v>30</v>
      </c>
      <c r="E475" s="6537">
        <v>84511283</v>
      </c>
      <c r="F475" s="5896" t="s">
        <v>1458</v>
      </c>
      <c r="G475" s="5897"/>
      <c r="H475" s="3281" t="s">
        <v>630</v>
      </c>
      <c r="I475" s="4459" t="s">
        <v>1389</v>
      </c>
      <c r="J475" s="4459" t="s">
        <v>1437</v>
      </c>
      <c r="K475" s="5107" t="s">
        <v>11</v>
      </c>
      <c r="L475" s="7989"/>
      <c r="M475" s="6477">
        <v>46017</v>
      </c>
      <c r="N475" s="353">
        <v>46382</v>
      </c>
      <c r="O475" s="354">
        <v>46028</v>
      </c>
      <c r="P475" s="353">
        <v>46382</v>
      </c>
      <c r="Q475" s="354">
        <v>46029</v>
      </c>
      <c r="R475" s="353">
        <v>46028</v>
      </c>
      <c r="S475" s="354">
        <v>46029</v>
      </c>
      <c r="T475" s="353">
        <v>46029</v>
      </c>
      <c r="U475" s="5898">
        <v>46031</v>
      </c>
      <c r="V475" s="353">
        <v>46031</v>
      </c>
      <c r="W475" s="356">
        <v>46035</v>
      </c>
      <c r="X475" s="357">
        <v>46036</v>
      </c>
      <c r="Y475" s="359">
        <v>46038</v>
      </c>
      <c r="Z475" s="359">
        <v>46038</v>
      </c>
      <c r="AA475" s="5899"/>
      <c r="AB475" s="5900"/>
      <c r="AC475" s="251" t="s">
        <v>1085</v>
      </c>
      <c r="AD475" s="5901"/>
      <c r="AE475" s="5902">
        <v>3</v>
      </c>
      <c r="AF475" s="363" t="str">
        <f t="shared" si="886"/>
        <v>4IE</v>
      </c>
      <c r="AG475" s="5903"/>
      <c r="AH475" s="5903"/>
      <c r="AI475" s="5903">
        <v>1</v>
      </c>
      <c r="AJ475" s="5903"/>
      <c r="AK475" s="5903"/>
      <c r="AL475" s="5903"/>
      <c r="AM475" s="5903"/>
      <c r="AN475" s="5903">
        <v>1</v>
      </c>
      <c r="AO475" s="5903"/>
      <c r="AP475" s="5904">
        <v>1</v>
      </c>
      <c r="AQ475" s="5903">
        <v>1</v>
      </c>
      <c r="AR475" s="5903">
        <v>1</v>
      </c>
      <c r="AS475" s="5903">
        <v>1</v>
      </c>
      <c r="AT475" s="5903"/>
      <c r="AU475" s="2843">
        <f t="shared" si="887"/>
        <v>2</v>
      </c>
      <c r="AV475" s="4008">
        <f t="shared" si="900"/>
        <v>101</v>
      </c>
      <c r="AW475" s="4597">
        <v>45997</v>
      </c>
      <c r="AX475" s="4598">
        <v>4263018</v>
      </c>
      <c r="AY475" s="4602">
        <v>45997</v>
      </c>
      <c r="AZ475" s="4600">
        <v>4263019</v>
      </c>
      <c r="BA475" s="4602">
        <v>45997</v>
      </c>
      <c r="BB475" s="4600">
        <v>4263020</v>
      </c>
      <c r="BC475" s="4597">
        <v>45997</v>
      </c>
      <c r="BD475" s="4598">
        <v>4263021</v>
      </c>
      <c r="BE475" s="4599">
        <v>45987</v>
      </c>
      <c r="BF475" s="4600">
        <v>4163358</v>
      </c>
      <c r="BG475" s="4597">
        <v>46000</v>
      </c>
      <c r="BH475" s="4600">
        <v>4263023</v>
      </c>
      <c r="BI475" s="4602">
        <v>45997</v>
      </c>
      <c r="BJ475" s="4600">
        <v>4263025</v>
      </c>
      <c r="BK475" s="4075" t="str">
        <f t="shared" si="903"/>
        <v>-</v>
      </c>
      <c r="BL475" s="4093"/>
      <c r="BM475" s="4075" t="str">
        <f t="shared" si="904"/>
        <v>-</v>
      </c>
      <c r="BN475" s="4093"/>
      <c r="BO475" s="4094" t="str">
        <f t="shared" si="868"/>
        <v>-</v>
      </c>
      <c r="BP475" s="4093"/>
      <c r="BQ475" s="4602" t="str">
        <f t="shared" si="899"/>
        <v>-</v>
      </c>
      <c r="BR475" s="4598"/>
      <c r="BS475" s="4602" t="str">
        <f t="shared" si="907"/>
        <v>-</v>
      </c>
      <c r="BT475" s="4598"/>
      <c r="BU475" s="4602" t="str">
        <f t="shared" si="908"/>
        <v>-</v>
      </c>
      <c r="BV475" s="4598"/>
      <c r="BW475" s="4602" t="str">
        <f t="shared" si="909"/>
        <v>-</v>
      </c>
      <c r="BX475" s="4600"/>
      <c r="BY475" s="4602" t="str">
        <f t="shared" si="910"/>
        <v>-</v>
      </c>
      <c r="BZ475" s="4598"/>
      <c r="CA475" s="4602" t="str">
        <f t="shared" si="911"/>
        <v>-</v>
      </c>
      <c r="CB475" s="4600"/>
      <c r="CC475" s="4602" t="str">
        <f t="shared" si="912"/>
        <v>-</v>
      </c>
      <c r="CD475" s="4600"/>
      <c r="CE475" s="2850" t="str">
        <f t="shared" si="876"/>
        <v>-</v>
      </c>
      <c r="CF475" s="2846"/>
      <c r="CG475" s="2855" t="str">
        <f t="shared" si="877"/>
        <v>-</v>
      </c>
      <c r="CH475" s="2851"/>
      <c r="CI475" s="2850" t="str">
        <f t="shared" si="888"/>
        <v>-</v>
      </c>
      <c r="CJ475" s="2846"/>
      <c r="CK475" s="2850" t="str">
        <f t="shared" si="889"/>
        <v>-</v>
      </c>
      <c r="CL475" s="2851"/>
      <c r="CM475" s="2850" t="str">
        <f t="shared" si="878"/>
        <v>-</v>
      </c>
      <c r="CN475" s="2851"/>
      <c r="CO475" s="2855" t="str">
        <f t="shared" si="890"/>
        <v>-</v>
      </c>
      <c r="CP475" s="2851"/>
      <c r="CQ475" s="2855" t="str">
        <f t="shared" si="891"/>
        <v>-</v>
      </c>
      <c r="CR475" s="2851"/>
      <c r="CS475" s="2850" t="str">
        <f t="shared" si="879"/>
        <v>-</v>
      </c>
      <c r="CT475" s="2851"/>
      <c r="CU475" s="2855"/>
      <c r="CV475" s="2851"/>
      <c r="CW475" s="2850" t="str">
        <f t="shared" si="880"/>
        <v>-</v>
      </c>
      <c r="CX475" s="2851"/>
      <c r="CY475" s="2855" t="str">
        <f t="shared" si="892"/>
        <v>-</v>
      </c>
      <c r="CZ475" s="2851"/>
      <c r="DA475" s="2850" t="str">
        <f t="shared" si="881"/>
        <v>-</v>
      </c>
      <c r="DB475" s="2846"/>
      <c r="DC475" s="2855" t="str">
        <f t="shared" si="893"/>
        <v>-</v>
      </c>
      <c r="DD475" s="2851"/>
      <c r="DE475" s="374">
        <f t="shared" si="901"/>
        <v>0</v>
      </c>
      <c r="DF475" s="2857"/>
      <c r="DG475" s="818">
        <f t="shared" si="867"/>
        <v>0</v>
      </c>
      <c r="DH475" s="2858"/>
      <c r="DI475" s="2850">
        <f t="shared" si="902"/>
        <v>0</v>
      </c>
      <c r="DJ475" s="2857"/>
      <c r="DK475" s="2856">
        <v>46007</v>
      </c>
      <c r="DL475" s="2857">
        <v>4263092</v>
      </c>
      <c r="DM475" s="2856">
        <f t="shared" si="915"/>
        <v>0</v>
      </c>
      <c r="DN475" s="2857"/>
      <c r="DO475" s="2855">
        <f t="shared" si="894"/>
        <v>0</v>
      </c>
      <c r="DP475" s="2858"/>
      <c r="DQ475" s="2855">
        <f t="shared" si="895"/>
        <v>0</v>
      </c>
      <c r="DR475" s="2857"/>
      <c r="DS475" s="2855">
        <f t="shared" si="896"/>
        <v>0</v>
      </c>
      <c r="DT475" s="2858"/>
      <c r="DU475" s="2855">
        <f t="shared" si="897"/>
        <v>0</v>
      </c>
      <c r="DV475" s="2857"/>
      <c r="DW475" s="4891">
        <v>46014</v>
      </c>
      <c r="DX475" s="372">
        <v>4263088</v>
      </c>
      <c r="DY475" s="4668">
        <f t="shared" si="916"/>
        <v>0</v>
      </c>
      <c r="DZ475" s="4682"/>
      <c r="EA475" s="4668">
        <v>45996</v>
      </c>
      <c r="EB475" s="4682">
        <v>4263066</v>
      </c>
      <c r="EC475" s="820">
        <v>45996</v>
      </c>
      <c r="ED475" s="4964">
        <v>4263067</v>
      </c>
      <c r="EE475" s="822">
        <v>45982</v>
      </c>
      <c r="EF475" s="4930">
        <v>4263065</v>
      </c>
      <c r="EG475" s="273"/>
      <c r="EH475" s="274"/>
      <c r="EI475" s="275"/>
      <c r="EJ475" s="276"/>
      <c r="EK475" s="275"/>
      <c r="EL475" s="277"/>
      <c r="EM475" s="829" t="str">
        <f t="shared" si="882"/>
        <v xml:space="preserve"> </v>
      </c>
      <c r="EN475" s="4892"/>
      <c r="EO475" s="4893">
        <f t="shared" si="898"/>
        <v>0</v>
      </c>
      <c r="EP475" s="4682"/>
      <c r="ER475" s="5905"/>
      <c r="ET475" s="2850" t="str">
        <f>IF($AE475=0,"　",VLOOKUP($AE475,ﾚｰｻﾞOP,60,0))</f>
        <v>-</v>
      </c>
      <c r="EU475" s="2857"/>
      <c r="EV475" s="2850" t="str">
        <f>IF($AE475=0,"　",VLOOKUP($AE475,ﾚｰｻﾞOP,60,0))</f>
        <v>-</v>
      </c>
      <c r="EW475" s="2857"/>
      <c r="EX475" s="2850"/>
      <c r="EY475" s="2851"/>
      <c r="EZ475" s="2850"/>
      <c r="FA475" s="2851"/>
      <c r="FB475" s="2850"/>
      <c r="FC475" s="2851"/>
      <c r="FD475" s="2850"/>
      <c r="FE475" s="2851"/>
      <c r="FF475" s="2855"/>
      <c r="FG475" s="2851"/>
      <c r="FH475" s="2850"/>
      <c r="FI475" s="2851"/>
      <c r="FJ475" s="154" t="str">
        <f t="shared" si="905"/>
        <v>-</v>
      </c>
      <c r="FK475" s="2857"/>
      <c r="FL475" s="155" t="str">
        <f t="shared" si="875"/>
        <v>-</v>
      </c>
      <c r="FM475" s="2846"/>
      <c r="FN475" s="2850"/>
      <c r="FO475" s="2851"/>
      <c r="FP475" s="5906"/>
      <c r="FQ475" s="5907"/>
      <c r="FS475" s="5906"/>
      <c r="FT475" s="5907"/>
    </row>
    <row r="476" spans="1:176" ht="18.600000000000001" customHeight="1">
      <c r="A476" s="228">
        <f t="shared" si="917"/>
        <v>466</v>
      </c>
      <c r="B476" s="343" t="str">
        <f t="shared" si="883"/>
        <v>4IE</v>
      </c>
      <c r="C476" s="5737">
        <v>46054</v>
      </c>
      <c r="D476" s="5644" t="s">
        <v>1024</v>
      </c>
      <c r="E476" s="5719">
        <v>89610175</v>
      </c>
      <c r="F476" s="5720" t="s">
        <v>1591</v>
      </c>
      <c r="G476" s="5721"/>
      <c r="H476" s="3281" t="s">
        <v>630</v>
      </c>
      <c r="I476" s="4459" t="s">
        <v>1395</v>
      </c>
      <c r="J476" s="4459" t="s">
        <v>1495</v>
      </c>
      <c r="K476" s="5107" t="s">
        <v>11</v>
      </c>
      <c r="L476" s="7990"/>
      <c r="M476" s="6477">
        <v>46017</v>
      </c>
      <c r="N476" s="353"/>
      <c r="O476" s="354">
        <v>46028</v>
      </c>
      <c r="P476" s="353">
        <v>46028</v>
      </c>
      <c r="Q476" s="354">
        <v>46029</v>
      </c>
      <c r="R476" s="353">
        <v>46029</v>
      </c>
      <c r="S476" s="354">
        <v>46029</v>
      </c>
      <c r="T476" s="353">
        <v>46029</v>
      </c>
      <c r="U476" s="5898">
        <v>46031</v>
      </c>
      <c r="V476" s="353">
        <v>46031</v>
      </c>
      <c r="W476" s="356">
        <v>46035</v>
      </c>
      <c r="X476" s="357">
        <v>46037</v>
      </c>
      <c r="Y476" s="359">
        <v>46039</v>
      </c>
      <c r="Z476" s="359">
        <v>46039</v>
      </c>
      <c r="AA476" s="5908"/>
      <c r="AB476" s="5909"/>
      <c r="AC476" s="251"/>
      <c r="AD476" s="5910"/>
      <c r="AE476" s="5911">
        <v>25</v>
      </c>
      <c r="AF476" s="363" t="str">
        <f t="shared" si="886"/>
        <v>4IE</v>
      </c>
      <c r="AG476" s="5912"/>
      <c r="AH476" s="5912"/>
      <c r="AI476" s="5912"/>
      <c r="AJ476" s="5912"/>
      <c r="AK476" s="5912"/>
      <c r="AL476" s="5912"/>
      <c r="AM476" s="5912"/>
      <c r="AN476" s="5912"/>
      <c r="AO476" s="5912"/>
      <c r="AP476" s="5913"/>
      <c r="AQ476" s="5912"/>
      <c r="AR476" s="5912"/>
      <c r="AS476" s="5912"/>
      <c r="AT476" s="5912"/>
      <c r="AU476" s="2843">
        <f t="shared" si="887"/>
        <v>0</v>
      </c>
      <c r="AV476" s="4008">
        <f t="shared" si="900"/>
        <v>0</v>
      </c>
      <c r="AW476" s="4597" t="str">
        <f>IF($AE476=0,"　",VLOOKUP($AE476,ﾚｰｻﾞOP,5,0))</f>
        <v>-</v>
      </c>
      <c r="AX476" s="4598"/>
      <c r="AY476" s="4602" t="str">
        <f>IF($AE476=0,"　",VLOOKUP($AE476,ﾚｰｻﾞOP,6,0))</f>
        <v>-</v>
      </c>
      <c r="AZ476" s="4600"/>
      <c r="BA476" s="4602" t="str">
        <f>IF($AE476=0,"　",VLOOKUP($AE476,ﾚｰｻﾞOP,7,0))</f>
        <v>-</v>
      </c>
      <c r="BB476" s="4600"/>
      <c r="BC476" s="4597" t="str">
        <f>IF($AE476=0,"　",VLOOKUP($AE476,ﾚｰｻﾞOP,8,0))</f>
        <v>-</v>
      </c>
      <c r="BD476" s="4598"/>
      <c r="BE476" s="4599" t="str">
        <f>IF($AE476=0,"　",VLOOKUP($AE476,ﾚｰｻﾞOP,9,0))</f>
        <v>-</v>
      </c>
      <c r="BF476" s="4600"/>
      <c r="BG476" s="4597" t="str">
        <f>IF($AE476=0,"　",VLOOKUP($AE476,ﾚｰｻﾞOP,10,0))</f>
        <v>-</v>
      </c>
      <c r="BH476" s="4600"/>
      <c r="BI476" s="4602" t="str">
        <f>IF($AE476=0,"　",VLOOKUP($AE476,ﾚｰｻﾞOP,11,0))</f>
        <v>-</v>
      </c>
      <c r="BJ476" s="4600"/>
      <c r="BK476" s="4075" t="str">
        <f t="shared" si="903"/>
        <v>-</v>
      </c>
      <c r="BL476" s="4093"/>
      <c r="BM476" s="4075" t="str">
        <f t="shared" si="904"/>
        <v>-</v>
      </c>
      <c r="BN476" s="4093"/>
      <c r="BO476" s="4094" t="str">
        <f t="shared" si="868"/>
        <v>-</v>
      </c>
      <c r="BP476" s="4093"/>
      <c r="BQ476" s="4602" t="str">
        <f t="shared" si="899"/>
        <v>-</v>
      </c>
      <c r="BR476" s="4598"/>
      <c r="BS476" s="4602" t="str">
        <f t="shared" si="907"/>
        <v>-</v>
      </c>
      <c r="BT476" s="4598"/>
      <c r="BU476" s="4602" t="str">
        <f t="shared" si="908"/>
        <v>-</v>
      </c>
      <c r="BV476" s="4598"/>
      <c r="BW476" s="4602" t="str">
        <f t="shared" si="909"/>
        <v>-</v>
      </c>
      <c r="BX476" s="4600"/>
      <c r="BY476" s="4602" t="str">
        <f t="shared" si="910"/>
        <v>-</v>
      </c>
      <c r="BZ476" s="4598"/>
      <c r="CA476" s="4602" t="str">
        <f t="shared" si="911"/>
        <v>-</v>
      </c>
      <c r="CB476" s="4600"/>
      <c r="CC476" s="4602" t="str">
        <f t="shared" si="912"/>
        <v>-</v>
      </c>
      <c r="CD476" s="4600"/>
      <c r="CE476" s="2850" t="str">
        <f t="shared" si="876"/>
        <v>-</v>
      </c>
      <c r="CF476" s="2846"/>
      <c r="CG476" s="2855" t="str">
        <f t="shared" si="877"/>
        <v>-</v>
      </c>
      <c r="CH476" s="2851"/>
      <c r="CI476" s="2850" t="str">
        <f t="shared" si="888"/>
        <v>-</v>
      </c>
      <c r="CJ476" s="2846"/>
      <c r="CK476" s="2850" t="str">
        <f t="shared" si="889"/>
        <v>-</v>
      </c>
      <c r="CL476" s="2851"/>
      <c r="CM476" s="2850" t="str">
        <f t="shared" si="878"/>
        <v>-</v>
      </c>
      <c r="CN476" s="2851"/>
      <c r="CO476" s="2855" t="str">
        <f t="shared" si="890"/>
        <v>-</v>
      </c>
      <c r="CP476" s="2851"/>
      <c r="CQ476" s="2855" t="str">
        <f t="shared" si="891"/>
        <v>-</v>
      </c>
      <c r="CR476" s="2851"/>
      <c r="CS476" s="2850" t="str">
        <f t="shared" si="879"/>
        <v>-</v>
      </c>
      <c r="CT476" s="2851"/>
      <c r="CU476" s="2855"/>
      <c r="CV476" s="2851"/>
      <c r="CW476" s="2850" t="str">
        <f t="shared" si="880"/>
        <v>-</v>
      </c>
      <c r="CX476" s="2851"/>
      <c r="CY476" s="2855" t="str">
        <f t="shared" si="892"/>
        <v>-</v>
      </c>
      <c r="CZ476" s="2851"/>
      <c r="DA476" s="2850" t="str">
        <f t="shared" si="881"/>
        <v>-</v>
      </c>
      <c r="DB476" s="2846"/>
      <c r="DC476" s="2855" t="str">
        <f t="shared" si="893"/>
        <v>-</v>
      </c>
      <c r="DD476" s="2851"/>
      <c r="DE476" s="374">
        <f t="shared" si="901"/>
        <v>0</v>
      </c>
      <c r="DF476" s="2857"/>
      <c r="DG476" s="818">
        <f t="shared" si="867"/>
        <v>0</v>
      </c>
      <c r="DH476" s="2858"/>
      <c r="DI476" s="2850">
        <f t="shared" si="902"/>
        <v>0</v>
      </c>
      <c r="DJ476" s="2857"/>
      <c r="DK476" s="2856">
        <f t="shared" si="884"/>
        <v>0</v>
      </c>
      <c r="DL476" s="2857"/>
      <c r="DM476" s="2856">
        <f t="shared" si="915"/>
        <v>0</v>
      </c>
      <c r="DN476" s="2857"/>
      <c r="DO476" s="2855">
        <f t="shared" si="894"/>
        <v>0</v>
      </c>
      <c r="DP476" s="2858"/>
      <c r="DQ476" s="2855">
        <f t="shared" si="895"/>
        <v>0</v>
      </c>
      <c r="DR476" s="2857"/>
      <c r="DS476" s="2855">
        <f t="shared" si="896"/>
        <v>0</v>
      </c>
      <c r="DT476" s="2858"/>
      <c r="DU476" s="2855">
        <f t="shared" si="897"/>
        <v>0</v>
      </c>
      <c r="DV476" s="2857"/>
      <c r="DW476" s="4891">
        <f t="shared" si="906"/>
        <v>0</v>
      </c>
      <c r="DX476" s="4892"/>
      <c r="DY476" s="4668">
        <f t="shared" si="916"/>
        <v>0</v>
      </c>
      <c r="DZ476" s="4682"/>
      <c r="EA476" s="4668">
        <f t="shared" si="913"/>
        <v>0</v>
      </c>
      <c r="EB476" s="4682"/>
      <c r="EC476" s="820">
        <f t="shared" si="914"/>
        <v>0</v>
      </c>
      <c r="ED476" s="4964"/>
      <c r="EE476" s="822">
        <f t="shared" ref="EE476:EE479" si="918">IF(AV476=0,0,1)</f>
        <v>0</v>
      </c>
      <c r="EF476" s="4930"/>
      <c r="EG476" s="273"/>
      <c r="EH476" s="274"/>
      <c r="EI476" s="275"/>
      <c r="EJ476" s="276"/>
      <c r="EK476" s="275"/>
      <c r="EL476" s="277"/>
      <c r="EM476" s="829" t="str">
        <f t="shared" si="882"/>
        <v xml:space="preserve"> </v>
      </c>
      <c r="EN476" s="4892"/>
      <c r="EO476" s="4893">
        <f t="shared" si="898"/>
        <v>0</v>
      </c>
      <c r="EP476" s="4682"/>
      <c r="ER476" s="5914"/>
      <c r="ET476" s="2850">
        <v>45993</v>
      </c>
      <c r="EU476" s="2857">
        <v>4163361</v>
      </c>
      <c r="EV476" s="2850">
        <v>45995</v>
      </c>
      <c r="EW476" s="2857">
        <v>4163362</v>
      </c>
      <c r="EX476" s="2850">
        <v>45706</v>
      </c>
      <c r="EY476" s="2851">
        <v>4163111</v>
      </c>
      <c r="EZ476" s="2850"/>
      <c r="FA476" s="2851"/>
      <c r="FB476" s="2850"/>
      <c r="FC476" s="2851"/>
      <c r="FD476" s="2850">
        <v>45916</v>
      </c>
      <c r="FE476" s="2851">
        <v>4163338</v>
      </c>
      <c r="FF476" s="2855"/>
      <c r="FG476" s="2851"/>
      <c r="FH476" s="2850"/>
      <c r="FI476" s="2851"/>
      <c r="FJ476" s="154">
        <v>45995</v>
      </c>
      <c r="FK476" s="2857">
        <v>4163363</v>
      </c>
      <c r="FL476" s="155">
        <f t="shared" si="875"/>
        <v>1</v>
      </c>
      <c r="FM476" s="2846"/>
      <c r="FN476" s="2850"/>
      <c r="FO476" s="2851"/>
      <c r="FP476" s="2850"/>
      <c r="FQ476" s="2851"/>
      <c r="FS476" s="5782"/>
      <c r="FT476" s="5783"/>
    </row>
    <row r="477" spans="1:176" ht="18.600000000000001" customHeight="1">
      <c r="A477" s="228">
        <f t="shared" si="917"/>
        <v>467</v>
      </c>
      <c r="B477" s="343" t="str">
        <f>AF477</f>
        <v>4IE</v>
      </c>
      <c r="C477" s="5737">
        <v>46058</v>
      </c>
      <c r="D477" s="1581" t="s">
        <v>1321</v>
      </c>
      <c r="E477" s="1582">
        <v>72510114</v>
      </c>
      <c r="F477" s="1564"/>
      <c r="G477" s="6473" t="s">
        <v>1647</v>
      </c>
      <c r="H477" s="3281" t="s">
        <v>631</v>
      </c>
      <c r="I477" s="1264" t="s">
        <v>61</v>
      </c>
      <c r="J477" s="1264" t="s">
        <v>1367</v>
      </c>
      <c r="K477" s="599" t="s">
        <v>97</v>
      </c>
      <c r="L477" s="600"/>
      <c r="M477" s="6477">
        <v>46028</v>
      </c>
      <c r="N477" s="353">
        <v>46382</v>
      </c>
      <c r="O477" s="354">
        <v>46029</v>
      </c>
      <c r="P477" s="353">
        <v>46382</v>
      </c>
      <c r="Q477" s="354">
        <v>46030</v>
      </c>
      <c r="R477" s="353">
        <v>46029</v>
      </c>
      <c r="S477" s="354">
        <v>46030</v>
      </c>
      <c r="T477" s="353">
        <v>46029</v>
      </c>
      <c r="U477" s="355">
        <v>46032</v>
      </c>
      <c r="V477" s="353">
        <v>46031</v>
      </c>
      <c r="W477" s="356">
        <v>46036</v>
      </c>
      <c r="X477" s="357">
        <v>46037</v>
      </c>
      <c r="Y477" s="358">
        <v>46039</v>
      </c>
      <c r="Z477" s="359"/>
      <c r="AA477" s="360">
        <v>46038</v>
      </c>
      <c r="AB477" s="358">
        <v>46039</v>
      </c>
      <c r="AC477" s="251" t="s">
        <v>1085</v>
      </c>
      <c r="AD477" s="361"/>
      <c r="AE477" s="362">
        <v>20</v>
      </c>
      <c r="AF477" s="363" t="str">
        <f>IF($AE477=0,"　",VLOOKUP($AE477,ﾚｰｻﾞOP,69,0))</f>
        <v>4IE</v>
      </c>
      <c r="AG477" s="364"/>
      <c r="AH477" s="364"/>
      <c r="AI477" s="364"/>
      <c r="AJ477" s="364"/>
      <c r="AK477" s="364"/>
      <c r="AL477" s="364"/>
      <c r="AM477" s="364"/>
      <c r="AN477" s="364">
        <v>1</v>
      </c>
      <c r="AO477" s="364"/>
      <c r="AP477" s="363">
        <v>1</v>
      </c>
      <c r="AQ477" s="255">
        <v>1</v>
      </c>
      <c r="AR477" s="255">
        <v>1</v>
      </c>
      <c r="AS477" s="255"/>
      <c r="AT477" s="255"/>
      <c r="AU477" s="2843">
        <f>IF(AI477="付属済",0,IF(AI477=1,AI477+AP477,0))</f>
        <v>0</v>
      </c>
      <c r="AV477" s="4008">
        <f>IF(AE477=0,0,(AR477*1)+(AS477*100))</f>
        <v>1</v>
      </c>
      <c r="AW477" s="590">
        <v>45997</v>
      </c>
      <c r="AX477" s="4598">
        <v>4263018</v>
      </c>
      <c r="AY477" s="154">
        <v>45997</v>
      </c>
      <c r="AZ477" s="4600">
        <v>4263073</v>
      </c>
      <c r="BA477" s="154">
        <v>46029</v>
      </c>
      <c r="BB477" s="4600">
        <v>4263074</v>
      </c>
      <c r="BC477" s="368" t="str">
        <f>IF($AE477=0,"　",VLOOKUP($AE477,ﾚｰｻﾞOP,8,0))</f>
        <v>-</v>
      </c>
      <c r="BD477" s="369"/>
      <c r="BE477" s="4599" t="str">
        <f>IF($AE477=0,"　",VLOOKUP($AE477,ﾚｰｻﾞOP,9,0))</f>
        <v>-</v>
      </c>
      <c r="BF477" s="367"/>
      <c r="BG477" s="368">
        <v>46029</v>
      </c>
      <c r="BH477" s="4600">
        <v>4263077</v>
      </c>
      <c r="BI477" s="154">
        <v>46029</v>
      </c>
      <c r="BJ477" s="4600">
        <v>4263078</v>
      </c>
      <c r="BK477" s="154">
        <v>46003</v>
      </c>
      <c r="BL477" s="367">
        <v>4263090</v>
      </c>
      <c r="BM477" s="154">
        <v>46003</v>
      </c>
      <c r="BN477" s="367">
        <v>4263091</v>
      </c>
      <c r="BO477" s="155" t="str">
        <f>IF($AE477=0,"　",VLOOKUP($AE477,ﾚｰｻﾞOP,59,0))</f>
        <v>-</v>
      </c>
      <c r="BP477" s="367"/>
      <c r="BQ477" s="154" t="str">
        <f>IF($AE477=0,"　",VLOOKUP($AE477,ﾚｰｻﾞOP,12,0))</f>
        <v>-</v>
      </c>
      <c r="BR477" s="369"/>
      <c r="BS477" s="154" t="str">
        <f>IF($AE477=0,"　",VLOOKUP($AE477,ﾚｰｻﾞOP,13,0))</f>
        <v>-</v>
      </c>
      <c r="BT477" s="369"/>
      <c r="BU477" s="154" t="str">
        <f>IF($AE477=0,"　",VLOOKUP($AE477,ﾚｰｻﾞOP,14,0))</f>
        <v>-</v>
      </c>
      <c r="BV477" s="369"/>
      <c r="BW477" s="154" t="str">
        <f>IF($AE477=0,"　",VLOOKUP($AE477,ﾚｰｻﾞOP,15,0))</f>
        <v>-</v>
      </c>
      <c r="BX477" s="367"/>
      <c r="BY477" s="154" t="str">
        <f>IF($AE477=0,"　",VLOOKUP($AE477,ﾚｰｻﾞOP,16,0))</f>
        <v>-</v>
      </c>
      <c r="BZ477" s="369"/>
      <c r="CA477" s="154" t="str">
        <f>IF($AE477=0,"　",VLOOKUP($AE477,ﾚｰｻﾞOP,17,0))</f>
        <v>-</v>
      </c>
      <c r="CB477" s="367"/>
      <c r="CC477" s="154" t="str">
        <f>IF($AE477=0,"　",VLOOKUP($AE477,ﾚｰｻﾞOP,18,0))</f>
        <v>-</v>
      </c>
      <c r="CD477" s="367"/>
      <c r="CE477" s="2850" t="str">
        <f>IF($AE477=0,"　",VLOOKUP($AE477,ﾚｰｻﾞOP,19,0))</f>
        <v>-</v>
      </c>
      <c r="CF477" s="2846"/>
      <c r="CG477" s="2855" t="str">
        <f>IF($AE477=0,"　",VLOOKUP($AE477,ﾚｰｻﾞOP,20,0))</f>
        <v>-</v>
      </c>
      <c r="CH477" s="2851"/>
      <c r="CI477" s="2850" t="str">
        <f>IF($AE477=0,"　",VLOOKUP($AE477,ﾚｰｻﾞOP,21,0))</f>
        <v>-</v>
      </c>
      <c r="CJ477" s="2846"/>
      <c r="CK477" s="2850" t="str">
        <f>IF($AE477=0,"　",VLOOKUP($AE477,ﾚｰｻﾞOP,22,0))</f>
        <v>-</v>
      </c>
      <c r="CL477" s="2851"/>
      <c r="CM477" s="2850" t="str">
        <f>IF($AE477=0,"　",VLOOKUP($AE477,ﾚｰｻﾞOP,23,0))</f>
        <v>-</v>
      </c>
      <c r="CN477" s="2851"/>
      <c r="CO477" s="2855" t="str">
        <f>IF($AE477=0,"　",VLOOKUP($AE477,ﾚｰｻﾞOP,24,0))</f>
        <v>-</v>
      </c>
      <c r="CP477" s="2851"/>
      <c r="CQ477" s="2855" t="str">
        <f>IF($AE477=0,"　",VLOOKUP($AE477,ﾚｰｻﾞOP,25,0))</f>
        <v>-</v>
      </c>
      <c r="CR477" s="2851"/>
      <c r="CS477" s="2850" t="str">
        <f>IF($AE477=0,"　",VLOOKUP($AE477,ﾚｰｻﾞOP,26,0))</f>
        <v>-</v>
      </c>
      <c r="CT477" s="2851"/>
      <c r="CU477" s="2855"/>
      <c r="CV477" s="2851"/>
      <c r="CW477" s="2850" t="str">
        <f>IF($AE477=0,"　",VLOOKUP($AE477,ﾚｰｻﾞOP,28,0))</f>
        <v>-</v>
      </c>
      <c r="CX477" s="2851"/>
      <c r="CY477" s="2855" t="str">
        <f>IF($AE477=0,"　",VLOOKUP($AE477,ﾚｰｻﾞOP,29,0))</f>
        <v>-</v>
      </c>
      <c r="CZ477" s="2851"/>
      <c r="DA477" s="154" t="str">
        <f>IF($AE477=0,"　",VLOOKUP($AE477,ﾚｰｻﾞOP,30,0))</f>
        <v>-</v>
      </c>
      <c r="DB477" s="369"/>
      <c r="DC477" s="155" t="str">
        <f>IF($AE477=0,"　",VLOOKUP($AE477,ﾚｰｻﾞOP,31,0))</f>
        <v>-</v>
      </c>
      <c r="DD477" s="367"/>
      <c r="DE477" s="374">
        <f>IF(AG477=1,1,0)</f>
        <v>0</v>
      </c>
      <c r="DF477" s="373"/>
      <c r="DG477" s="818">
        <f>IF(AH477=1,1,0)</f>
        <v>0</v>
      </c>
      <c r="DH477" s="372"/>
      <c r="DI477" s="267">
        <f>IF(AG477=1,1,0)</f>
        <v>0</v>
      </c>
      <c r="DJ477" s="373"/>
      <c r="DK477" s="374">
        <f>IF(AU477=2,1,0)</f>
        <v>0</v>
      </c>
      <c r="DL477" s="373"/>
      <c r="DM477" s="375">
        <f>IF(AU477=1,1,0)</f>
        <v>0</v>
      </c>
      <c r="DN477" s="373"/>
      <c r="DO477" s="155">
        <f>IF(AJ477=1,1,0)</f>
        <v>0</v>
      </c>
      <c r="DP477" s="372"/>
      <c r="DQ477" s="155">
        <f>IF(AK477=1,1,0)</f>
        <v>0</v>
      </c>
      <c r="DR477" s="373"/>
      <c r="DS477" s="155">
        <f>IF(AL477=1,1,0)</f>
        <v>0</v>
      </c>
      <c r="DT477" s="372"/>
      <c r="DU477" s="155">
        <f>IF(AM477=1,1,0)</f>
        <v>0</v>
      </c>
      <c r="DV477" s="373"/>
      <c r="DW477" s="4891">
        <v>46014</v>
      </c>
      <c r="DX477" s="372">
        <v>4263088</v>
      </c>
      <c r="DY477" s="154">
        <f>IF(AO477=1,1,0)</f>
        <v>0</v>
      </c>
      <c r="DZ477" s="373"/>
      <c r="EA477" s="154">
        <v>45996</v>
      </c>
      <c r="EB477" s="4682">
        <v>4263066</v>
      </c>
      <c r="EC477" s="269">
        <v>45996</v>
      </c>
      <c r="ED477" s="4964">
        <v>4263067</v>
      </c>
      <c r="EE477" s="822">
        <v>45982</v>
      </c>
      <c r="EF477" s="4930">
        <v>4263065</v>
      </c>
      <c r="EG477" s="273"/>
      <c r="EH477" s="274"/>
      <c r="EI477" s="275"/>
      <c r="EJ477" s="276"/>
      <c r="EK477" s="275"/>
      <c r="EL477" s="277"/>
      <c r="EM477" s="278" t="str">
        <f>IF(CE477="-"," ",IF(AR477=1,1," "))</f>
        <v xml:space="preserve"> </v>
      </c>
      <c r="EN477" s="372"/>
      <c r="EO477" s="155">
        <f>IF(AT477=1,1,0)</f>
        <v>0</v>
      </c>
      <c r="EP477" s="373"/>
      <c r="ER477" s="194"/>
      <c r="ET477" s="154" t="str">
        <f>IF($AE477=0,"　",VLOOKUP($AE477,ﾚｰｻﾞOP,60,0))</f>
        <v>-</v>
      </c>
      <c r="EU477" s="373"/>
      <c r="EV477" s="154" t="str">
        <f>IF($AE477=0,"　",VLOOKUP($AE477,ﾚｰｻﾞOP,60,0))</f>
        <v>-</v>
      </c>
      <c r="EW477" s="373"/>
      <c r="EX477" s="154"/>
      <c r="EY477" s="367"/>
      <c r="EZ477" s="154"/>
      <c r="FA477" s="367"/>
      <c r="FB477" s="154"/>
      <c r="FC477" s="367"/>
      <c r="FD477" s="154"/>
      <c r="FE477" s="367"/>
      <c r="FF477" s="155"/>
      <c r="FG477" s="367"/>
      <c r="FH477" s="154"/>
      <c r="FI477" s="367"/>
      <c r="FJ477" s="154" t="str">
        <f>IF($AE477=0,"　",VLOOKUP($AE477,ﾚｰｻﾞOP,67,0))</f>
        <v>-</v>
      </c>
      <c r="FK477" s="373"/>
      <c r="FL477" s="155" t="str">
        <f>IF($AE477=0,"　",VLOOKUP($AE477,ﾚｰｻﾞOP,68,0))</f>
        <v>-</v>
      </c>
      <c r="FM477" s="279"/>
      <c r="FN477" s="1184"/>
      <c r="FO477" s="280"/>
      <c r="FP477" s="281"/>
      <c r="FQ477" s="282"/>
      <c r="FS477" s="281"/>
      <c r="FT477" s="282"/>
    </row>
    <row r="478" spans="1:176" ht="18.600000000000001" customHeight="1">
      <c r="A478" s="228">
        <f t="shared" si="917"/>
        <v>468</v>
      </c>
      <c r="B478" s="343" t="str">
        <f t="shared" si="883"/>
        <v>4IE</v>
      </c>
      <c r="C478" s="5737">
        <v>46054</v>
      </c>
      <c r="D478" s="6538" t="s">
        <v>29</v>
      </c>
      <c r="E478" s="6539">
        <v>84421044</v>
      </c>
      <c r="F478" s="5915" t="s">
        <v>1489</v>
      </c>
      <c r="G478" s="6552"/>
      <c r="H478" s="3281" t="s">
        <v>629</v>
      </c>
      <c r="I478" s="5036" t="s">
        <v>992</v>
      </c>
      <c r="J478" s="5916" t="s">
        <v>21</v>
      </c>
      <c r="K478" s="5107" t="s">
        <v>11</v>
      </c>
      <c r="L478" s="7991"/>
      <c r="M478" s="6477">
        <v>46029</v>
      </c>
      <c r="N478" s="353">
        <v>46028</v>
      </c>
      <c r="O478" s="354">
        <v>46030</v>
      </c>
      <c r="P478" s="353">
        <v>46029</v>
      </c>
      <c r="Q478" s="354">
        <v>46031</v>
      </c>
      <c r="R478" s="353">
        <v>46030</v>
      </c>
      <c r="S478" s="354">
        <v>46031</v>
      </c>
      <c r="T478" s="353">
        <v>46031</v>
      </c>
      <c r="U478" s="5898">
        <v>46035</v>
      </c>
      <c r="V478" s="353">
        <v>46032</v>
      </c>
      <c r="W478" s="356">
        <v>46037</v>
      </c>
      <c r="X478" s="357">
        <v>46038</v>
      </c>
      <c r="Y478" s="5917">
        <v>46042</v>
      </c>
      <c r="Z478" s="5917">
        <v>46042</v>
      </c>
      <c r="AA478" s="5918"/>
      <c r="AB478" s="5917"/>
      <c r="AC478" s="251" t="s">
        <v>1085</v>
      </c>
      <c r="AD478" s="5919"/>
      <c r="AE478" s="5920">
        <v>6</v>
      </c>
      <c r="AF478" s="363" t="str">
        <f t="shared" si="886"/>
        <v>4IE</v>
      </c>
      <c r="AG478" s="5921"/>
      <c r="AH478" s="5921">
        <v>1</v>
      </c>
      <c r="AI478" s="5921"/>
      <c r="AJ478" s="5921"/>
      <c r="AK478" s="5921"/>
      <c r="AL478" s="5921"/>
      <c r="AM478" s="5921"/>
      <c r="AN478" s="5921">
        <v>1</v>
      </c>
      <c r="AO478" s="5921"/>
      <c r="AP478" s="5922">
        <v>1</v>
      </c>
      <c r="AQ478" s="5921">
        <v>1</v>
      </c>
      <c r="AR478" s="5921">
        <v>1</v>
      </c>
      <c r="AS478" s="5921"/>
      <c r="AT478" s="5921"/>
      <c r="AU478" s="2843">
        <f t="shared" si="887"/>
        <v>0</v>
      </c>
      <c r="AV478" s="4008">
        <f t="shared" si="900"/>
        <v>1</v>
      </c>
      <c r="AW478" s="4597">
        <v>45997</v>
      </c>
      <c r="AX478" s="4598">
        <v>4263018</v>
      </c>
      <c r="AY478" s="4602">
        <v>45997</v>
      </c>
      <c r="AZ478" s="4600">
        <v>4263073</v>
      </c>
      <c r="BA478" s="4602">
        <v>45997</v>
      </c>
      <c r="BB478" s="4600">
        <v>4263020</v>
      </c>
      <c r="BC478" s="4597">
        <v>45997</v>
      </c>
      <c r="BD478" s="4598">
        <v>4263021</v>
      </c>
      <c r="BE478" s="4599">
        <v>45987</v>
      </c>
      <c r="BF478" s="4600">
        <v>4163358</v>
      </c>
      <c r="BG478" s="4597">
        <v>46000</v>
      </c>
      <c r="BH478" s="4600">
        <v>4263023</v>
      </c>
      <c r="BI478" s="4602" t="str">
        <f>IF($AE478=0,"　",VLOOKUP($AE478,ﾚｰｻﾞOP,11,0))</f>
        <v>-</v>
      </c>
      <c r="BJ478" s="4600"/>
      <c r="BK478" s="4075" t="str">
        <f>IF($AE478=0,"　",VLOOKUP($AE478,ﾚｰｻﾞOP,57,0))</f>
        <v>-</v>
      </c>
      <c r="BL478" s="4093"/>
      <c r="BM478" s="4075" t="str">
        <f>IF($AE478=0,"　",VLOOKUP($AE478,ﾚｰｻﾞOP,58,0))</f>
        <v>-</v>
      </c>
      <c r="BN478" s="4093"/>
      <c r="BO478" s="4094" t="str">
        <f t="shared" si="868"/>
        <v>-</v>
      </c>
      <c r="BP478" s="4093"/>
      <c r="BQ478" s="4602">
        <v>45973</v>
      </c>
      <c r="BR478" s="4598">
        <v>4163360</v>
      </c>
      <c r="BS478" s="4602" t="str">
        <f t="shared" si="907"/>
        <v>-</v>
      </c>
      <c r="BT478" s="4598"/>
      <c r="BU478" s="4602" t="str">
        <f t="shared" si="908"/>
        <v>-</v>
      </c>
      <c r="BV478" s="4598"/>
      <c r="BW478" s="4602" t="str">
        <f t="shared" si="909"/>
        <v>-</v>
      </c>
      <c r="BX478" s="4600"/>
      <c r="BY478" s="4602" t="str">
        <f t="shared" si="910"/>
        <v>-</v>
      </c>
      <c r="BZ478" s="4598"/>
      <c r="CA478" s="4602" t="str">
        <f t="shared" si="911"/>
        <v>-</v>
      </c>
      <c r="CB478" s="4600"/>
      <c r="CC478" s="4602" t="str">
        <f t="shared" si="912"/>
        <v>-</v>
      </c>
      <c r="CD478" s="4600"/>
      <c r="CE478" s="2850" t="str">
        <f t="shared" si="876"/>
        <v>-</v>
      </c>
      <c r="CF478" s="2846"/>
      <c r="CG478" s="2855" t="str">
        <f t="shared" si="877"/>
        <v>-</v>
      </c>
      <c r="CH478" s="2851"/>
      <c r="CI478" s="2850" t="str">
        <f t="shared" si="888"/>
        <v>-</v>
      </c>
      <c r="CJ478" s="2846"/>
      <c r="CK478" s="2850" t="str">
        <f t="shared" si="889"/>
        <v>-</v>
      </c>
      <c r="CL478" s="2851"/>
      <c r="CM478" s="2850" t="str">
        <f t="shared" si="878"/>
        <v>-</v>
      </c>
      <c r="CN478" s="2851"/>
      <c r="CO478" s="2855" t="str">
        <f t="shared" si="890"/>
        <v>-</v>
      </c>
      <c r="CP478" s="2851"/>
      <c r="CQ478" s="2855" t="str">
        <f t="shared" si="891"/>
        <v>-</v>
      </c>
      <c r="CR478" s="2851"/>
      <c r="CS478" s="2850" t="str">
        <f t="shared" si="879"/>
        <v>-</v>
      </c>
      <c r="CT478" s="2851"/>
      <c r="CU478" s="2855"/>
      <c r="CV478" s="2851"/>
      <c r="CW478" s="2850" t="str">
        <f t="shared" si="880"/>
        <v>-</v>
      </c>
      <c r="CX478" s="2851"/>
      <c r="CY478" s="2855" t="str">
        <f t="shared" si="892"/>
        <v>-</v>
      </c>
      <c r="CZ478" s="2851"/>
      <c r="DA478" s="2850" t="str">
        <f t="shared" si="881"/>
        <v>-</v>
      </c>
      <c r="DB478" s="2846"/>
      <c r="DC478" s="2855" t="str">
        <f t="shared" si="893"/>
        <v>-</v>
      </c>
      <c r="DD478" s="2851"/>
      <c r="DE478" s="374">
        <f t="shared" si="901"/>
        <v>0</v>
      </c>
      <c r="DF478" s="2857"/>
      <c r="DG478" s="818">
        <v>46007</v>
      </c>
      <c r="DH478" s="2858">
        <v>4263116</v>
      </c>
      <c r="DI478" s="2850">
        <f t="shared" si="902"/>
        <v>0</v>
      </c>
      <c r="DJ478" s="2857"/>
      <c r="DK478" s="2856">
        <f t="shared" si="884"/>
        <v>0</v>
      </c>
      <c r="DL478" s="2857"/>
      <c r="DM478" s="2856">
        <f t="shared" si="915"/>
        <v>0</v>
      </c>
      <c r="DN478" s="2857"/>
      <c r="DO478" s="2855">
        <f t="shared" si="894"/>
        <v>0</v>
      </c>
      <c r="DP478" s="2858"/>
      <c r="DQ478" s="2855">
        <f t="shared" si="895"/>
        <v>0</v>
      </c>
      <c r="DR478" s="2857"/>
      <c r="DS478" s="2855">
        <f t="shared" si="896"/>
        <v>0</v>
      </c>
      <c r="DT478" s="2858"/>
      <c r="DU478" s="2855">
        <f t="shared" si="897"/>
        <v>0</v>
      </c>
      <c r="DV478" s="2857"/>
      <c r="DW478" s="4891">
        <v>46014</v>
      </c>
      <c r="DX478" s="372">
        <v>4263088</v>
      </c>
      <c r="DY478" s="4668">
        <f t="shared" si="916"/>
        <v>0</v>
      </c>
      <c r="DZ478" s="4682"/>
      <c r="EA478" s="4668">
        <v>45996</v>
      </c>
      <c r="EB478" s="4682">
        <v>4263066</v>
      </c>
      <c r="EC478" s="820">
        <v>45996</v>
      </c>
      <c r="ED478" s="4964">
        <v>4263067</v>
      </c>
      <c r="EE478" s="822">
        <v>45982</v>
      </c>
      <c r="EF478" s="4930">
        <v>4263065</v>
      </c>
      <c r="EG478" s="273"/>
      <c r="EH478" s="274"/>
      <c r="EI478" s="275"/>
      <c r="EJ478" s="276"/>
      <c r="EK478" s="275"/>
      <c r="EL478" s="277"/>
      <c r="EM478" s="829" t="str">
        <f t="shared" si="882"/>
        <v xml:space="preserve"> </v>
      </c>
      <c r="EN478" s="4892"/>
      <c r="EO478" s="4893">
        <f t="shared" si="898"/>
        <v>0</v>
      </c>
      <c r="EP478" s="4682"/>
      <c r="ER478" s="5923"/>
      <c r="ET478" s="2850" t="str">
        <f>IF($AE478=0,"　",VLOOKUP($AE478,ﾚｰｻﾞOP,60,0))</f>
        <v>-</v>
      </c>
      <c r="EU478" s="2857"/>
      <c r="EV478" s="2850" t="str">
        <f>IF($AE478=0,"　",VLOOKUP($AE478,ﾚｰｻﾞOP,60,0))</f>
        <v>-</v>
      </c>
      <c r="EW478" s="2857"/>
      <c r="EX478" s="2850"/>
      <c r="EY478" s="2851"/>
      <c r="EZ478" s="2850"/>
      <c r="FA478" s="2851"/>
      <c r="FB478" s="2850"/>
      <c r="FC478" s="2851"/>
      <c r="FD478" s="2850"/>
      <c r="FE478" s="2851"/>
      <c r="FF478" s="2855"/>
      <c r="FG478" s="2851"/>
      <c r="FH478" s="2850"/>
      <c r="FI478" s="2851"/>
      <c r="FJ478" s="154" t="str">
        <f t="shared" si="905"/>
        <v>-</v>
      </c>
      <c r="FK478" s="2857"/>
      <c r="FL478" s="155" t="str">
        <f t="shared" si="875"/>
        <v>-</v>
      </c>
      <c r="FM478" s="2846"/>
      <c r="FN478" s="2850"/>
      <c r="FO478" s="2851"/>
      <c r="FP478" s="2850"/>
      <c r="FQ478" s="2851"/>
      <c r="FS478" s="5924"/>
      <c r="FT478" s="5925"/>
    </row>
    <row r="479" spans="1:176" ht="18.600000000000001" customHeight="1">
      <c r="A479" s="228">
        <f t="shared" si="917"/>
        <v>469</v>
      </c>
      <c r="B479" s="343" t="str">
        <f t="shared" si="883"/>
        <v>4IE</v>
      </c>
      <c r="C479" s="5737">
        <v>46055</v>
      </c>
      <c r="D479" s="5644" t="s">
        <v>1024</v>
      </c>
      <c r="E479" s="5719">
        <v>89610192</v>
      </c>
      <c r="F479" s="1564" t="s">
        <v>1627</v>
      </c>
      <c r="G479" s="6473"/>
      <c r="H479" s="3281" t="s">
        <v>630</v>
      </c>
      <c r="I479" s="1264" t="s">
        <v>63</v>
      </c>
      <c r="J479" s="1264" t="s">
        <v>1476</v>
      </c>
      <c r="K479" s="599" t="s">
        <v>11</v>
      </c>
      <c r="L479" s="600"/>
      <c r="M479" s="6477">
        <v>46029</v>
      </c>
      <c r="N479" s="353"/>
      <c r="O479" s="354">
        <v>46030</v>
      </c>
      <c r="P479" s="353">
        <v>46031</v>
      </c>
      <c r="Q479" s="354">
        <v>46031</v>
      </c>
      <c r="R479" s="353">
        <v>46031</v>
      </c>
      <c r="S479" s="354">
        <v>46031</v>
      </c>
      <c r="T479" s="353">
        <v>46031</v>
      </c>
      <c r="U479" s="5898">
        <v>46035</v>
      </c>
      <c r="V479" s="353">
        <v>46035</v>
      </c>
      <c r="W479" s="356">
        <v>46037</v>
      </c>
      <c r="X479" s="357">
        <v>46038</v>
      </c>
      <c r="Y479" s="359">
        <v>46042</v>
      </c>
      <c r="Z479" s="359">
        <v>46042</v>
      </c>
      <c r="AA479" s="601"/>
      <c r="AB479" s="359"/>
      <c r="AC479" s="251"/>
      <c r="AD479" s="361"/>
      <c r="AE479" s="362">
        <v>25</v>
      </c>
      <c r="AF479" s="363" t="str">
        <f t="shared" si="886"/>
        <v>4IE</v>
      </c>
      <c r="AG479" s="364"/>
      <c r="AH479" s="364"/>
      <c r="AI479" s="364"/>
      <c r="AJ479" s="364"/>
      <c r="AK479" s="364"/>
      <c r="AL479" s="364"/>
      <c r="AM479" s="364"/>
      <c r="AN479" s="364"/>
      <c r="AO479" s="364"/>
      <c r="AP479" s="363"/>
      <c r="AQ479" s="255"/>
      <c r="AR479" s="255"/>
      <c r="AS479" s="255"/>
      <c r="AT479" s="255"/>
      <c r="AU479" s="2843">
        <f t="shared" si="887"/>
        <v>0</v>
      </c>
      <c r="AV479" s="4008">
        <f t="shared" si="900"/>
        <v>0</v>
      </c>
      <c r="AW479" s="590" t="str">
        <f>IF($AE479=0,"　",VLOOKUP($AE479,ﾚｰｻﾞOP,5,0))</f>
        <v>-</v>
      </c>
      <c r="AX479" s="369"/>
      <c r="AY479" s="154" t="str">
        <f>IF($AE479=0,"　",VLOOKUP($AE479,ﾚｰｻﾞOP,6,0))</f>
        <v>-</v>
      </c>
      <c r="AZ479" s="367"/>
      <c r="BA479" s="154" t="str">
        <f>IF($AE479=0,"　",VLOOKUP($AE479,ﾚｰｻﾞOP,7,0))</f>
        <v>-</v>
      </c>
      <c r="BB479" s="367"/>
      <c r="BC479" s="368" t="str">
        <f>IF($AE479=0,"　",VLOOKUP($AE479,ﾚｰｻﾞOP,8,0))</f>
        <v>-</v>
      </c>
      <c r="BD479" s="369"/>
      <c r="BE479" s="4599" t="str">
        <f>IF($AE479=0,"　",VLOOKUP($AE479,ﾚｰｻﾞOP,9,0))</f>
        <v>-</v>
      </c>
      <c r="BF479" s="367"/>
      <c r="BG479" s="368" t="str">
        <f>IF($AE479=0,"　",VLOOKUP($AE479,ﾚｰｻﾞOP,10,0))</f>
        <v>-</v>
      </c>
      <c r="BH479" s="367"/>
      <c r="BI479" s="154" t="str">
        <f>IF($AE479=0,"　",VLOOKUP($AE479,ﾚｰｻﾞOP,11,0))</f>
        <v>-</v>
      </c>
      <c r="BJ479" s="367"/>
      <c r="BK479" s="154" t="str">
        <f>IF($AE479=0,"　",VLOOKUP($AE479,ﾚｰｻﾞOP,57,0))</f>
        <v>-</v>
      </c>
      <c r="BL479" s="367"/>
      <c r="BM479" s="154" t="str">
        <f>IF($AE479=0,"　",VLOOKUP($AE479,ﾚｰｻﾞOP,58,0))</f>
        <v>-</v>
      </c>
      <c r="BN479" s="367"/>
      <c r="BO479" s="155" t="str">
        <f t="shared" si="868"/>
        <v>-</v>
      </c>
      <c r="BP479" s="367"/>
      <c r="BQ479" s="154" t="str">
        <f t="shared" ref="BQ479:BQ491" si="919">IF($AE479=0,"　",VLOOKUP($AE479,ﾚｰｻﾞOP,12,0))</f>
        <v>-</v>
      </c>
      <c r="BR479" s="369"/>
      <c r="BS479" s="154" t="str">
        <f t="shared" si="907"/>
        <v>-</v>
      </c>
      <c r="BT479" s="369"/>
      <c r="BU479" s="154" t="str">
        <f t="shared" si="908"/>
        <v>-</v>
      </c>
      <c r="BV479" s="369"/>
      <c r="BW479" s="154" t="str">
        <f t="shared" si="909"/>
        <v>-</v>
      </c>
      <c r="BX479" s="367"/>
      <c r="BY479" s="154" t="str">
        <f t="shared" si="910"/>
        <v>-</v>
      </c>
      <c r="BZ479" s="369"/>
      <c r="CA479" s="154" t="str">
        <f t="shared" si="911"/>
        <v>-</v>
      </c>
      <c r="CB479" s="367"/>
      <c r="CC479" s="154" t="str">
        <f t="shared" si="912"/>
        <v>-</v>
      </c>
      <c r="CD479" s="367"/>
      <c r="CE479" s="2850" t="str">
        <f t="shared" si="876"/>
        <v>-</v>
      </c>
      <c r="CF479" s="2846"/>
      <c r="CG479" s="2855" t="str">
        <f t="shared" si="877"/>
        <v>-</v>
      </c>
      <c r="CH479" s="2851"/>
      <c r="CI479" s="2850" t="str">
        <f t="shared" si="888"/>
        <v>-</v>
      </c>
      <c r="CJ479" s="2846"/>
      <c r="CK479" s="2850" t="str">
        <f t="shared" si="889"/>
        <v>-</v>
      </c>
      <c r="CL479" s="2851"/>
      <c r="CM479" s="2850" t="str">
        <f t="shared" si="878"/>
        <v>-</v>
      </c>
      <c r="CN479" s="2851"/>
      <c r="CO479" s="2855" t="str">
        <f t="shared" si="890"/>
        <v>-</v>
      </c>
      <c r="CP479" s="2851"/>
      <c r="CQ479" s="2855" t="str">
        <f t="shared" si="891"/>
        <v>-</v>
      </c>
      <c r="CR479" s="2851"/>
      <c r="CS479" s="2850" t="str">
        <f t="shared" si="879"/>
        <v>-</v>
      </c>
      <c r="CT479" s="2851"/>
      <c r="CU479" s="2855"/>
      <c r="CV479" s="2851"/>
      <c r="CW479" s="2850" t="str">
        <f t="shared" si="880"/>
        <v>-</v>
      </c>
      <c r="CX479" s="2851"/>
      <c r="CY479" s="2855" t="str">
        <f t="shared" si="892"/>
        <v>-</v>
      </c>
      <c r="CZ479" s="2851"/>
      <c r="DA479" s="154" t="str">
        <f t="shared" si="881"/>
        <v>-</v>
      </c>
      <c r="DB479" s="369"/>
      <c r="DC479" s="155" t="str">
        <f t="shared" si="893"/>
        <v>-</v>
      </c>
      <c r="DD479" s="367"/>
      <c r="DE479" s="374">
        <f t="shared" si="901"/>
        <v>0</v>
      </c>
      <c r="DF479" s="373"/>
      <c r="DG479" s="818">
        <f t="shared" si="867"/>
        <v>0</v>
      </c>
      <c r="DH479" s="372"/>
      <c r="DI479" s="267">
        <f t="shared" si="902"/>
        <v>0</v>
      </c>
      <c r="DJ479" s="373"/>
      <c r="DK479" s="374">
        <f t="shared" si="884"/>
        <v>0</v>
      </c>
      <c r="DL479" s="373"/>
      <c r="DM479" s="375">
        <f t="shared" si="915"/>
        <v>0</v>
      </c>
      <c r="DN479" s="373"/>
      <c r="DO479" s="155">
        <f t="shared" si="894"/>
        <v>0</v>
      </c>
      <c r="DP479" s="372"/>
      <c r="DQ479" s="155">
        <f t="shared" si="895"/>
        <v>0</v>
      </c>
      <c r="DR479" s="373"/>
      <c r="DS479" s="155">
        <f t="shared" si="896"/>
        <v>0</v>
      </c>
      <c r="DT479" s="372"/>
      <c r="DU479" s="155">
        <f t="shared" si="897"/>
        <v>0</v>
      </c>
      <c r="DV479" s="373"/>
      <c r="DW479" s="4891">
        <f t="shared" si="906"/>
        <v>0</v>
      </c>
      <c r="DX479" s="372"/>
      <c r="DY479" s="154">
        <f t="shared" si="916"/>
        <v>0</v>
      </c>
      <c r="DZ479" s="373"/>
      <c r="EA479" s="154">
        <f t="shared" si="913"/>
        <v>0</v>
      </c>
      <c r="EB479" s="373"/>
      <c r="EC479" s="269">
        <f t="shared" si="914"/>
        <v>0</v>
      </c>
      <c r="ED479" s="376"/>
      <c r="EE479" s="822">
        <f t="shared" si="918"/>
        <v>0</v>
      </c>
      <c r="EF479" s="377"/>
      <c r="EG479" s="273"/>
      <c r="EH479" s="274"/>
      <c r="EI479" s="275"/>
      <c r="EJ479" s="276"/>
      <c r="EK479" s="275"/>
      <c r="EL479" s="277"/>
      <c r="EM479" s="278" t="str">
        <f t="shared" si="882"/>
        <v xml:space="preserve"> </v>
      </c>
      <c r="EN479" s="372"/>
      <c r="EO479" s="155">
        <f t="shared" si="898"/>
        <v>0</v>
      </c>
      <c r="EP479" s="373"/>
      <c r="ER479" s="194"/>
      <c r="ET479" s="154">
        <v>45993</v>
      </c>
      <c r="EU479" s="2857">
        <v>4163361</v>
      </c>
      <c r="EV479" s="154">
        <v>45995</v>
      </c>
      <c r="EW479" s="2857">
        <v>4163362</v>
      </c>
      <c r="EX479" s="154"/>
      <c r="EY479" s="367"/>
      <c r="EZ479" s="154"/>
      <c r="FA479" s="367"/>
      <c r="FB479" s="154"/>
      <c r="FC479" s="367"/>
      <c r="FD479" s="154">
        <v>45916</v>
      </c>
      <c r="FE479" s="2851">
        <v>4163338</v>
      </c>
      <c r="FF479" s="155"/>
      <c r="FG479" s="367"/>
      <c r="FH479" s="154"/>
      <c r="FI479" s="367"/>
      <c r="FJ479" s="154">
        <v>45995</v>
      </c>
      <c r="FK479" s="373">
        <v>4163363</v>
      </c>
      <c r="FL479" s="155">
        <f t="shared" si="875"/>
        <v>1</v>
      </c>
      <c r="FM479" s="279"/>
      <c r="FN479" s="1184"/>
      <c r="FO479" s="280"/>
      <c r="FP479" s="281"/>
      <c r="FQ479" s="282"/>
      <c r="FS479" s="281"/>
      <c r="FT479" s="282"/>
    </row>
    <row r="480" spans="1:176" ht="18.600000000000001" customHeight="1">
      <c r="A480" s="228">
        <f t="shared" si="858"/>
        <v>470</v>
      </c>
      <c r="B480" s="343" t="str">
        <f>AF480</f>
        <v>4IE</v>
      </c>
      <c r="C480" s="5737">
        <v>46054</v>
      </c>
      <c r="D480" s="981" t="s">
        <v>623</v>
      </c>
      <c r="E480" s="982">
        <v>62510069</v>
      </c>
      <c r="F480" s="1564"/>
      <c r="G480" s="6473" t="s">
        <v>1648</v>
      </c>
      <c r="H480" s="3281" t="s">
        <v>631</v>
      </c>
      <c r="I480" s="1264" t="s">
        <v>61</v>
      </c>
      <c r="J480" s="1264" t="s">
        <v>1552</v>
      </c>
      <c r="K480" s="599" t="s">
        <v>97</v>
      </c>
      <c r="L480" s="600"/>
      <c r="M480" s="6551">
        <v>46030</v>
      </c>
      <c r="N480" s="5930">
        <v>46028</v>
      </c>
      <c r="O480" s="5929">
        <v>46031</v>
      </c>
      <c r="P480" s="5930">
        <v>46029</v>
      </c>
      <c r="Q480" s="5929">
        <v>46032</v>
      </c>
      <c r="R480" s="5930">
        <v>46031</v>
      </c>
      <c r="S480" s="5929">
        <v>46032</v>
      </c>
      <c r="T480" s="5930">
        <v>46032</v>
      </c>
      <c r="U480" s="5931">
        <v>46036</v>
      </c>
      <c r="V480" s="5930">
        <v>46035</v>
      </c>
      <c r="W480" s="5932">
        <v>46038</v>
      </c>
      <c r="X480" s="5933">
        <v>46039</v>
      </c>
      <c r="Y480" s="358">
        <v>46044</v>
      </c>
      <c r="Z480" s="359"/>
      <c r="AA480" s="360">
        <v>46043</v>
      </c>
      <c r="AB480" s="358">
        <v>46044</v>
      </c>
      <c r="AC480" s="251" t="s">
        <v>1085</v>
      </c>
      <c r="AD480" s="361"/>
      <c r="AE480" s="362">
        <v>19</v>
      </c>
      <c r="AF480" s="363" t="str">
        <f>IF($AE480=0,"　",VLOOKUP($AE480,ﾚｰｻﾞOP,69,0))</f>
        <v>4IE</v>
      </c>
      <c r="AG480" s="364"/>
      <c r="AH480" s="364"/>
      <c r="AI480" s="364"/>
      <c r="AJ480" s="364"/>
      <c r="AK480" s="364"/>
      <c r="AL480" s="364"/>
      <c r="AM480" s="364"/>
      <c r="AN480" s="364">
        <v>1</v>
      </c>
      <c r="AO480" s="364"/>
      <c r="AP480" s="363">
        <v>1</v>
      </c>
      <c r="AQ480" s="255">
        <v>1</v>
      </c>
      <c r="AR480" s="255">
        <v>1</v>
      </c>
      <c r="AS480" s="255"/>
      <c r="AT480" s="255"/>
      <c r="AU480" s="2843">
        <f>IF(AI480="付属済",0,IF(AI480=1,AI480+AP480,0))</f>
        <v>0</v>
      </c>
      <c r="AV480" s="4008">
        <f>IF(AE480=0,0,(AR480*1)+(AS480*100))</f>
        <v>1</v>
      </c>
      <c r="AW480" s="590">
        <v>45997</v>
      </c>
      <c r="AX480" s="4598">
        <v>4263018</v>
      </c>
      <c r="AY480" s="154">
        <v>45997</v>
      </c>
      <c r="AZ480" s="4600">
        <v>4263019</v>
      </c>
      <c r="BA480" s="154">
        <v>45997</v>
      </c>
      <c r="BB480" s="4600">
        <v>4263020</v>
      </c>
      <c r="BC480" s="368" t="str">
        <f>IF($AE480=0,"　",VLOOKUP($AE480,ﾚｰｻﾞOP,8,0))</f>
        <v>-</v>
      </c>
      <c r="BD480" s="369"/>
      <c r="BE480" s="4599" t="str">
        <f>IF($AE480=0,"　",VLOOKUP($AE480,ﾚｰｻﾞOP,9,0))</f>
        <v>-</v>
      </c>
      <c r="BF480" s="367"/>
      <c r="BG480" s="368">
        <v>46000</v>
      </c>
      <c r="BH480" s="4600">
        <v>4263023</v>
      </c>
      <c r="BI480" s="154">
        <v>45997</v>
      </c>
      <c r="BJ480" s="4600">
        <v>4263025</v>
      </c>
      <c r="BK480" s="154">
        <v>45986</v>
      </c>
      <c r="BL480" s="367">
        <v>4263055</v>
      </c>
      <c r="BM480" s="154">
        <v>45986</v>
      </c>
      <c r="BN480" s="367">
        <v>4263056</v>
      </c>
      <c r="BO480" s="155" t="str">
        <f>IF($AE480=0,"　",VLOOKUP($AE480,ﾚｰｻﾞOP,59,0))</f>
        <v>-</v>
      </c>
      <c r="BP480" s="367"/>
      <c r="BQ480" s="154" t="str">
        <f>IF($AE480=0,"　",VLOOKUP($AE480,ﾚｰｻﾞOP,12,0))</f>
        <v>-</v>
      </c>
      <c r="BR480" s="369"/>
      <c r="BS480" s="154" t="str">
        <f>IF($AE480=0,"　",VLOOKUP($AE480,ﾚｰｻﾞOP,13,0))</f>
        <v>-</v>
      </c>
      <c r="BT480" s="369"/>
      <c r="BU480" s="154" t="str">
        <f>IF($AE480=0,"　",VLOOKUP($AE480,ﾚｰｻﾞOP,14,0))</f>
        <v>-</v>
      </c>
      <c r="BV480" s="369"/>
      <c r="BW480" s="154" t="str">
        <f>IF($AE480=0,"　",VLOOKUP($AE480,ﾚｰｻﾞOP,15,0))</f>
        <v>-</v>
      </c>
      <c r="BX480" s="367"/>
      <c r="BY480" s="154" t="str">
        <f>IF($AE480=0,"　",VLOOKUP($AE480,ﾚｰｻﾞOP,16,0))</f>
        <v>-</v>
      </c>
      <c r="BZ480" s="369"/>
      <c r="CA480" s="154" t="str">
        <f>IF($AE480=0,"　",VLOOKUP($AE480,ﾚｰｻﾞOP,17,0))</f>
        <v>-</v>
      </c>
      <c r="CB480" s="367"/>
      <c r="CC480" s="154" t="str">
        <f>IF($AE480=0,"　",VLOOKUP($AE480,ﾚｰｻﾞOP,18,0))</f>
        <v>-</v>
      </c>
      <c r="CD480" s="367"/>
      <c r="CE480" s="2850" t="str">
        <f>IF($AE480=0,"　",VLOOKUP($AE480,ﾚｰｻﾞOP,19,0))</f>
        <v>-</v>
      </c>
      <c r="CF480" s="2846"/>
      <c r="CG480" s="2855" t="str">
        <f>IF($AE480=0,"　",VLOOKUP($AE480,ﾚｰｻﾞOP,20,0))</f>
        <v>-</v>
      </c>
      <c r="CH480" s="2851"/>
      <c r="CI480" s="2850" t="str">
        <f>IF($AE480=0,"　",VLOOKUP($AE480,ﾚｰｻﾞOP,21,0))</f>
        <v>-</v>
      </c>
      <c r="CJ480" s="2846"/>
      <c r="CK480" s="2850" t="str">
        <f>IF($AE480=0,"　",VLOOKUP($AE480,ﾚｰｻﾞOP,22,0))</f>
        <v>-</v>
      </c>
      <c r="CL480" s="2851"/>
      <c r="CM480" s="2850" t="str">
        <f>IF($AE480=0,"　",VLOOKUP($AE480,ﾚｰｻﾞOP,23,0))</f>
        <v>-</v>
      </c>
      <c r="CN480" s="2851"/>
      <c r="CO480" s="2855" t="str">
        <f>IF($AE480=0,"　",VLOOKUP($AE480,ﾚｰｻﾞOP,24,0))</f>
        <v>-</v>
      </c>
      <c r="CP480" s="2851"/>
      <c r="CQ480" s="2855" t="str">
        <f>IF($AE480=0,"　",VLOOKUP($AE480,ﾚｰｻﾞOP,25,0))</f>
        <v>-</v>
      </c>
      <c r="CR480" s="2851"/>
      <c r="CS480" s="2850" t="str">
        <f>IF($AE480=0,"　",VLOOKUP($AE480,ﾚｰｻﾞOP,26,0))</f>
        <v>-</v>
      </c>
      <c r="CT480" s="2851"/>
      <c r="CU480" s="2855"/>
      <c r="CV480" s="2851"/>
      <c r="CW480" s="2850" t="str">
        <f>IF($AE480=0,"　",VLOOKUP($AE480,ﾚｰｻﾞOP,28,0))</f>
        <v>-</v>
      </c>
      <c r="CX480" s="2851"/>
      <c r="CY480" s="2855" t="str">
        <f>IF($AE480=0,"　",VLOOKUP($AE480,ﾚｰｻﾞOP,29,0))</f>
        <v>-</v>
      </c>
      <c r="CZ480" s="2851"/>
      <c r="DA480" s="154" t="str">
        <f>IF($AE480=0,"　",VLOOKUP($AE480,ﾚｰｻﾞOP,30,0))</f>
        <v>-</v>
      </c>
      <c r="DB480" s="369"/>
      <c r="DC480" s="155" t="str">
        <f>IF($AE480=0,"　",VLOOKUP($AE480,ﾚｰｻﾞOP,31,0))</f>
        <v>-</v>
      </c>
      <c r="DD480" s="367"/>
      <c r="DE480" s="374">
        <f>IF(AG480=1,1,0)</f>
        <v>0</v>
      </c>
      <c r="DF480" s="373"/>
      <c r="DG480" s="818">
        <f>IF(AH480=1,1,0)</f>
        <v>0</v>
      </c>
      <c r="DH480" s="372"/>
      <c r="DI480" s="267">
        <f>IF(AG480=1,1,0)</f>
        <v>0</v>
      </c>
      <c r="DJ480" s="373"/>
      <c r="DK480" s="374">
        <f>IF(AU480=2,1,0)</f>
        <v>0</v>
      </c>
      <c r="DL480" s="373"/>
      <c r="DM480" s="375">
        <f>IF(AU480=1,1,0)</f>
        <v>0</v>
      </c>
      <c r="DN480" s="373"/>
      <c r="DO480" s="155">
        <f>IF(AJ480=1,1,0)</f>
        <v>0</v>
      </c>
      <c r="DP480" s="372"/>
      <c r="DQ480" s="155">
        <f>IF(AK480=1,1,0)</f>
        <v>0</v>
      </c>
      <c r="DR480" s="373"/>
      <c r="DS480" s="155">
        <f>IF(AL480=1,1,0)</f>
        <v>0</v>
      </c>
      <c r="DT480" s="372"/>
      <c r="DU480" s="155">
        <f>IF(AM480=1,1,0)</f>
        <v>0</v>
      </c>
      <c r="DV480" s="373"/>
      <c r="DW480" s="4891">
        <v>46014</v>
      </c>
      <c r="DX480" s="372">
        <v>4263088</v>
      </c>
      <c r="DY480" s="154">
        <f>IF(AO480=1,1,0)</f>
        <v>0</v>
      </c>
      <c r="DZ480" s="373"/>
      <c r="EA480" s="154">
        <v>45996</v>
      </c>
      <c r="EB480" s="4682">
        <v>4263066</v>
      </c>
      <c r="EC480" s="269">
        <v>45996</v>
      </c>
      <c r="ED480" s="4964">
        <v>4263067</v>
      </c>
      <c r="EE480" s="822">
        <v>45982</v>
      </c>
      <c r="EF480" s="4930">
        <v>4263065</v>
      </c>
      <c r="EG480" s="273"/>
      <c r="EH480" s="274"/>
      <c r="EI480" s="275"/>
      <c r="EJ480" s="276"/>
      <c r="EK480" s="275"/>
      <c r="EL480" s="277"/>
      <c r="EM480" s="278" t="str">
        <f>IF(CE480="-"," ",IF(AR480=1,1," "))</f>
        <v xml:space="preserve"> </v>
      </c>
      <c r="EN480" s="372"/>
      <c r="EO480" s="155">
        <f>IF(AT480=1,1,0)</f>
        <v>0</v>
      </c>
      <c r="EP480" s="373"/>
      <c r="ER480" s="194"/>
      <c r="ET480" s="154" t="str">
        <f>IF($AE480=0,"　",VLOOKUP($AE480,ﾚｰｻﾞOP,60,0))</f>
        <v>-</v>
      </c>
      <c r="EU480" s="373"/>
      <c r="EV480" s="154" t="str">
        <f>IF($AE480=0,"　",VLOOKUP($AE480,ﾚｰｻﾞOP,60,0))</f>
        <v>-</v>
      </c>
      <c r="EW480" s="373"/>
      <c r="EX480" s="154"/>
      <c r="EY480" s="367"/>
      <c r="EZ480" s="154"/>
      <c r="FA480" s="367"/>
      <c r="FB480" s="154"/>
      <c r="FC480" s="367"/>
      <c r="FD480" s="154"/>
      <c r="FE480" s="367"/>
      <c r="FF480" s="155"/>
      <c r="FG480" s="367"/>
      <c r="FH480" s="154"/>
      <c r="FI480" s="367"/>
      <c r="FJ480" s="154" t="str">
        <f>IF($AE480=0,"　",VLOOKUP($AE480,ﾚｰｻﾞOP,67,0))</f>
        <v>-</v>
      </c>
      <c r="FK480" s="373"/>
      <c r="FL480" s="155" t="str">
        <f>IF($AE480=0,"　",VLOOKUP($AE480,ﾚｰｻﾞOP,68,0))</f>
        <v>-</v>
      </c>
      <c r="FM480" s="279"/>
      <c r="FN480" s="1184"/>
      <c r="FO480" s="280"/>
      <c r="FP480" s="281"/>
      <c r="FQ480" s="282"/>
      <c r="FS480" s="281"/>
      <c r="FT480" s="282"/>
    </row>
    <row r="481" spans="1:176" ht="18.600000000000001" customHeight="1">
      <c r="A481" s="228">
        <f t="shared" si="917"/>
        <v>471</v>
      </c>
      <c r="B481" s="343" t="str">
        <f t="shared" si="883"/>
        <v>4IE</v>
      </c>
      <c r="C481" s="5737">
        <v>46054</v>
      </c>
      <c r="D481" s="5926" t="s">
        <v>62</v>
      </c>
      <c r="E481" s="5927" t="s">
        <v>1380</v>
      </c>
      <c r="F481" s="5928" t="s">
        <v>1462</v>
      </c>
      <c r="G481" s="6553"/>
      <c r="H481" s="3281" t="s">
        <v>631</v>
      </c>
      <c r="I481" s="4459" t="s">
        <v>61</v>
      </c>
      <c r="J481" s="4459" t="s">
        <v>1422</v>
      </c>
      <c r="K481" s="5107" t="s">
        <v>11</v>
      </c>
      <c r="L481" s="7992"/>
      <c r="M481" s="6477">
        <v>46031</v>
      </c>
      <c r="N481" s="353">
        <v>46029</v>
      </c>
      <c r="O481" s="354">
        <v>46032</v>
      </c>
      <c r="P481" s="353">
        <v>46031</v>
      </c>
      <c r="Q481" s="354">
        <v>46035</v>
      </c>
      <c r="R481" s="353">
        <v>46031</v>
      </c>
      <c r="S481" s="354">
        <v>46035</v>
      </c>
      <c r="T481" s="353">
        <v>46035</v>
      </c>
      <c r="U481" s="355">
        <v>46037</v>
      </c>
      <c r="V481" s="353">
        <v>46036</v>
      </c>
      <c r="W481" s="356">
        <v>46039</v>
      </c>
      <c r="X481" s="357">
        <v>46039</v>
      </c>
      <c r="Y481" s="359">
        <v>46044</v>
      </c>
      <c r="Z481" s="359">
        <v>46044</v>
      </c>
      <c r="AA481" s="5934"/>
      <c r="AB481" s="5935"/>
      <c r="AC481" s="251" t="s">
        <v>1085</v>
      </c>
      <c r="AD481" s="5936"/>
      <c r="AE481" s="5937">
        <v>2</v>
      </c>
      <c r="AF481" s="363" t="str">
        <f t="shared" si="886"/>
        <v>4IE</v>
      </c>
      <c r="AG481" s="5938"/>
      <c r="AH481" s="5938"/>
      <c r="AI481" s="5938">
        <v>1</v>
      </c>
      <c r="AJ481" s="5938"/>
      <c r="AK481" s="5938"/>
      <c r="AL481" s="5938"/>
      <c r="AM481" s="5938"/>
      <c r="AN481" s="5938">
        <v>1</v>
      </c>
      <c r="AO481" s="5938"/>
      <c r="AP481" s="5939">
        <v>1</v>
      </c>
      <c r="AQ481" s="5938">
        <v>1</v>
      </c>
      <c r="AR481" s="5938">
        <v>1</v>
      </c>
      <c r="AS481" s="5938"/>
      <c r="AT481" s="5938"/>
      <c r="AU481" s="2843">
        <f t="shared" si="887"/>
        <v>2</v>
      </c>
      <c r="AV481" s="4008">
        <f t="shared" si="900"/>
        <v>1</v>
      </c>
      <c r="AW481" s="4597">
        <v>45997</v>
      </c>
      <c r="AX481" s="4598">
        <v>4263018</v>
      </c>
      <c r="AY481" s="4602">
        <v>45997</v>
      </c>
      <c r="AZ481" s="4600">
        <v>4263019</v>
      </c>
      <c r="BA481" s="4602">
        <v>45997</v>
      </c>
      <c r="BB481" s="4600">
        <v>4263020</v>
      </c>
      <c r="BC481" s="4597">
        <v>45997</v>
      </c>
      <c r="BD481" s="4598">
        <v>4263021</v>
      </c>
      <c r="BE481" s="4599">
        <v>45987</v>
      </c>
      <c r="BF481" s="4600">
        <v>4163358</v>
      </c>
      <c r="BG481" s="4597">
        <v>46000</v>
      </c>
      <c r="BH481" s="4600">
        <v>4263023</v>
      </c>
      <c r="BI481" s="4602">
        <v>45997</v>
      </c>
      <c r="BJ481" s="4600">
        <v>4263025</v>
      </c>
      <c r="BK481" s="4075" t="str">
        <f t="shared" ref="BK481:BK490" si="920">IF($AE481=0,"　",VLOOKUP($AE481,ﾚｰｻﾞOP,57,0))</f>
        <v>-</v>
      </c>
      <c r="BL481" s="4093"/>
      <c r="BM481" s="4075" t="str">
        <f t="shared" ref="BM481:BM490" si="921">IF($AE481=0,"　",VLOOKUP($AE481,ﾚｰｻﾞOP,58,0))</f>
        <v>-</v>
      </c>
      <c r="BN481" s="4093"/>
      <c r="BO481" s="4094" t="str">
        <f t="shared" si="868"/>
        <v>-</v>
      </c>
      <c r="BP481" s="4093"/>
      <c r="BQ481" s="4602" t="str">
        <f t="shared" si="919"/>
        <v>-</v>
      </c>
      <c r="BR481" s="4598"/>
      <c r="BS481" s="4602" t="str">
        <f t="shared" si="907"/>
        <v>-</v>
      </c>
      <c r="BT481" s="4598"/>
      <c r="BU481" s="4602" t="str">
        <f t="shared" si="908"/>
        <v>-</v>
      </c>
      <c r="BV481" s="4598"/>
      <c r="BW481" s="4602" t="str">
        <f t="shared" si="909"/>
        <v>-</v>
      </c>
      <c r="BX481" s="4600"/>
      <c r="BY481" s="4602" t="str">
        <f t="shared" si="910"/>
        <v>-</v>
      </c>
      <c r="BZ481" s="4598"/>
      <c r="CA481" s="4602" t="str">
        <f t="shared" si="911"/>
        <v>-</v>
      </c>
      <c r="CB481" s="4600"/>
      <c r="CC481" s="4602" t="str">
        <f t="shared" si="912"/>
        <v>-</v>
      </c>
      <c r="CD481" s="4600"/>
      <c r="CE481" s="2850" t="str">
        <f t="shared" si="876"/>
        <v>-</v>
      </c>
      <c r="CF481" s="2846"/>
      <c r="CG481" s="2855" t="str">
        <f t="shared" si="877"/>
        <v>-</v>
      </c>
      <c r="CH481" s="2851"/>
      <c r="CI481" s="2850" t="str">
        <f t="shared" si="888"/>
        <v>-</v>
      </c>
      <c r="CJ481" s="2846"/>
      <c r="CK481" s="2850" t="str">
        <f t="shared" si="889"/>
        <v>-</v>
      </c>
      <c r="CL481" s="2851"/>
      <c r="CM481" s="2850" t="str">
        <f t="shared" si="878"/>
        <v>-</v>
      </c>
      <c r="CN481" s="2851"/>
      <c r="CO481" s="2855" t="str">
        <f t="shared" si="890"/>
        <v>-</v>
      </c>
      <c r="CP481" s="2851"/>
      <c r="CQ481" s="2855" t="str">
        <f t="shared" si="891"/>
        <v>-</v>
      </c>
      <c r="CR481" s="2851"/>
      <c r="CS481" s="2850" t="str">
        <f t="shared" si="879"/>
        <v>-</v>
      </c>
      <c r="CT481" s="2851"/>
      <c r="CU481" s="2855"/>
      <c r="CV481" s="2851"/>
      <c r="CW481" s="2850" t="str">
        <f t="shared" si="880"/>
        <v>-</v>
      </c>
      <c r="CX481" s="2851"/>
      <c r="CY481" s="2855" t="str">
        <f t="shared" si="892"/>
        <v>-</v>
      </c>
      <c r="CZ481" s="2851"/>
      <c r="DA481" s="2850" t="str">
        <f t="shared" si="881"/>
        <v>-</v>
      </c>
      <c r="DB481" s="2846"/>
      <c r="DC481" s="2855" t="str">
        <f t="shared" si="893"/>
        <v>-</v>
      </c>
      <c r="DD481" s="2851"/>
      <c r="DE481" s="374">
        <f t="shared" si="901"/>
        <v>0</v>
      </c>
      <c r="DF481" s="2857"/>
      <c r="DG481" s="818">
        <f t="shared" si="867"/>
        <v>0</v>
      </c>
      <c r="DH481" s="2858"/>
      <c r="DI481" s="2850">
        <f t="shared" si="902"/>
        <v>0</v>
      </c>
      <c r="DJ481" s="2857"/>
      <c r="DK481" s="2856">
        <v>46007</v>
      </c>
      <c r="DL481" s="2857">
        <v>4263092</v>
      </c>
      <c r="DM481" s="2856">
        <f t="shared" si="915"/>
        <v>0</v>
      </c>
      <c r="DN481" s="2857"/>
      <c r="DO481" s="2855">
        <f t="shared" si="894"/>
        <v>0</v>
      </c>
      <c r="DP481" s="2858"/>
      <c r="DQ481" s="2855">
        <f t="shared" si="895"/>
        <v>0</v>
      </c>
      <c r="DR481" s="2857"/>
      <c r="DS481" s="2855">
        <f t="shared" si="896"/>
        <v>0</v>
      </c>
      <c r="DT481" s="2858"/>
      <c r="DU481" s="2855">
        <f t="shared" si="897"/>
        <v>0</v>
      </c>
      <c r="DV481" s="2857"/>
      <c r="DW481" s="4891">
        <v>46014</v>
      </c>
      <c r="DX481" s="372">
        <v>4263088</v>
      </c>
      <c r="DY481" s="4668">
        <f t="shared" si="916"/>
        <v>0</v>
      </c>
      <c r="DZ481" s="4682"/>
      <c r="EA481" s="4668">
        <v>45996</v>
      </c>
      <c r="EB481" s="4682">
        <v>4263066</v>
      </c>
      <c r="EC481" s="820">
        <v>45996</v>
      </c>
      <c r="ED481" s="4964">
        <v>4263067</v>
      </c>
      <c r="EE481" s="822">
        <v>45982</v>
      </c>
      <c r="EF481" s="4930">
        <v>4263065</v>
      </c>
      <c r="EG481" s="273"/>
      <c r="EH481" s="274"/>
      <c r="EI481" s="275"/>
      <c r="EJ481" s="276"/>
      <c r="EK481" s="275"/>
      <c r="EL481" s="277"/>
      <c r="EM481" s="829" t="str">
        <f t="shared" si="882"/>
        <v xml:space="preserve"> </v>
      </c>
      <c r="EN481" s="4892"/>
      <c r="EO481" s="4893">
        <f t="shared" si="898"/>
        <v>0</v>
      </c>
      <c r="EP481" s="4682"/>
      <c r="ER481" s="5940"/>
      <c r="ET481" s="2850" t="str">
        <f>IF($AE481=0,"　",VLOOKUP($AE481,ﾚｰｻﾞOP,60,0))</f>
        <v>-</v>
      </c>
      <c r="EU481" s="2857"/>
      <c r="EV481" s="2850" t="str">
        <f>IF($AE481=0,"　",VLOOKUP($AE481,ﾚｰｻﾞOP,60,0))</f>
        <v>-</v>
      </c>
      <c r="EW481" s="2857"/>
      <c r="EX481" s="2850"/>
      <c r="EY481" s="2851"/>
      <c r="EZ481" s="2850"/>
      <c r="FA481" s="2851"/>
      <c r="FB481" s="2850"/>
      <c r="FC481" s="2851"/>
      <c r="FD481" s="2850"/>
      <c r="FE481" s="2851"/>
      <c r="FF481" s="2855"/>
      <c r="FG481" s="2851"/>
      <c r="FH481" s="2850"/>
      <c r="FI481" s="2851"/>
      <c r="FJ481" s="154" t="str">
        <f t="shared" si="905"/>
        <v>-</v>
      </c>
      <c r="FK481" s="2857"/>
      <c r="FL481" s="155" t="str">
        <f t="shared" si="875"/>
        <v>-</v>
      </c>
      <c r="FM481" s="2846"/>
      <c r="FN481" s="2850"/>
      <c r="FO481" s="2851"/>
      <c r="FP481" s="2850"/>
      <c r="FQ481" s="2851"/>
      <c r="FS481" s="5782"/>
      <c r="FT481" s="5783"/>
    </row>
    <row r="482" spans="1:176" ht="18.600000000000001" customHeight="1">
      <c r="A482" s="228">
        <f t="shared" si="917"/>
        <v>472</v>
      </c>
      <c r="B482" s="343" t="str">
        <f t="shared" si="883"/>
        <v>4IE</v>
      </c>
      <c r="C482" s="5941">
        <v>46082</v>
      </c>
      <c r="D482" s="5942" t="s">
        <v>40</v>
      </c>
      <c r="E482" s="5943" t="s">
        <v>1324</v>
      </c>
      <c r="F482" s="3701" t="s">
        <v>1463</v>
      </c>
      <c r="G482" s="6554"/>
      <c r="H482" s="3281" t="s">
        <v>630</v>
      </c>
      <c r="I482" s="3337" t="s">
        <v>48</v>
      </c>
      <c r="J482" s="3337" t="s">
        <v>0</v>
      </c>
      <c r="K482" s="3338" t="s">
        <v>503</v>
      </c>
      <c r="L482" s="7993"/>
      <c r="M482" s="6477">
        <v>46031</v>
      </c>
      <c r="N482" s="353">
        <v>46029</v>
      </c>
      <c r="O482" s="354">
        <v>46032</v>
      </c>
      <c r="P482" s="353">
        <v>46031</v>
      </c>
      <c r="Q482" s="354">
        <v>46035</v>
      </c>
      <c r="R482" s="353">
        <v>46035</v>
      </c>
      <c r="S482" s="354">
        <v>46035</v>
      </c>
      <c r="T482" s="353">
        <v>46035</v>
      </c>
      <c r="U482" s="355">
        <v>46037</v>
      </c>
      <c r="V482" s="353">
        <v>46037</v>
      </c>
      <c r="W482" s="356">
        <v>46039</v>
      </c>
      <c r="X482" s="357">
        <v>46039</v>
      </c>
      <c r="Y482" s="359">
        <v>46049</v>
      </c>
      <c r="Z482" s="359">
        <v>46046</v>
      </c>
      <c r="AA482" s="5944"/>
      <c r="AB482" s="5945"/>
      <c r="AC482" s="251" t="s">
        <v>1085</v>
      </c>
      <c r="AD482" s="5946"/>
      <c r="AE482" s="5947">
        <v>2</v>
      </c>
      <c r="AF482" s="363" t="str">
        <f t="shared" si="886"/>
        <v>4IE</v>
      </c>
      <c r="AG482" s="5948">
        <v>1</v>
      </c>
      <c r="AH482" s="5948"/>
      <c r="AI482" s="5948"/>
      <c r="AJ482" s="5948"/>
      <c r="AK482" s="5948"/>
      <c r="AL482" s="5948"/>
      <c r="AM482" s="5948"/>
      <c r="AN482" s="5948"/>
      <c r="AO482" s="5948"/>
      <c r="AP482" s="5949">
        <v>1</v>
      </c>
      <c r="AQ482" s="5948">
        <v>1</v>
      </c>
      <c r="AR482" s="5948">
        <v>1</v>
      </c>
      <c r="AS482" s="5948"/>
      <c r="AT482" s="5948"/>
      <c r="AU482" s="2843">
        <f t="shared" si="887"/>
        <v>0</v>
      </c>
      <c r="AV482" s="4008">
        <f t="shared" si="900"/>
        <v>1</v>
      </c>
      <c r="AW482" s="590">
        <v>45997</v>
      </c>
      <c r="AX482" s="4598">
        <v>4263018</v>
      </c>
      <c r="AY482" s="154">
        <v>45997</v>
      </c>
      <c r="AZ482" s="4600">
        <v>4263019</v>
      </c>
      <c r="BA482" s="154">
        <v>45997</v>
      </c>
      <c r="BB482" s="4600">
        <v>4263020</v>
      </c>
      <c r="BC482" s="4597">
        <v>45997</v>
      </c>
      <c r="BD482" s="4598">
        <v>4263021</v>
      </c>
      <c r="BE482" s="4599">
        <v>45987</v>
      </c>
      <c r="BF482" s="4600">
        <v>4163358</v>
      </c>
      <c r="BG482" s="368">
        <v>46000</v>
      </c>
      <c r="BH482" s="4600">
        <v>4263023</v>
      </c>
      <c r="BI482" s="154">
        <v>45997</v>
      </c>
      <c r="BJ482" s="4600">
        <v>4263025</v>
      </c>
      <c r="BK482" s="4075" t="str">
        <f t="shared" si="920"/>
        <v>-</v>
      </c>
      <c r="BL482" s="4093"/>
      <c r="BM482" s="4075" t="str">
        <f t="shared" si="921"/>
        <v>-</v>
      </c>
      <c r="BN482" s="4093"/>
      <c r="BO482" s="4094" t="str">
        <f t="shared" si="868"/>
        <v>-</v>
      </c>
      <c r="BP482" s="4093"/>
      <c r="BQ482" s="4602" t="str">
        <f t="shared" si="919"/>
        <v>-</v>
      </c>
      <c r="BR482" s="4598"/>
      <c r="BS482" s="4602" t="str">
        <f t="shared" si="907"/>
        <v>-</v>
      </c>
      <c r="BT482" s="4598"/>
      <c r="BU482" s="4602" t="str">
        <f t="shared" si="908"/>
        <v>-</v>
      </c>
      <c r="BV482" s="4598"/>
      <c r="BW482" s="4602" t="str">
        <f t="shared" si="909"/>
        <v>-</v>
      </c>
      <c r="BX482" s="4600"/>
      <c r="BY482" s="4602" t="str">
        <f t="shared" si="910"/>
        <v>-</v>
      </c>
      <c r="BZ482" s="4598"/>
      <c r="CA482" s="4602" t="str">
        <f t="shared" si="911"/>
        <v>-</v>
      </c>
      <c r="CB482" s="4600"/>
      <c r="CC482" s="4602" t="str">
        <f t="shared" si="912"/>
        <v>-</v>
      </c>
      <c r="CD482" s="4600"/>
      <c r="CE482" s="2850" t="str">
        <f t="shared" si="876"/>
        <v>-</v>
      </c>
      <c r="CF482" s="2846"/>
      <c r="CG482" s="2855" t="str">
        <f t="shared" si="877"/>
        <v>-</v>
      </c>
      <c r="CH482" s="2851"/>
      <c r="CI482" s="2850" t="str">
        <f t="shared" si="888"/>
        <v>-</v>
      </c>
      <c r="CJ482" s="2846"/>
      <c r="CK482" s="2850" t="str">
        <f t="shared" si="889"/>
        <v>-</v>
      </c>
      <c r="CL482" s="2851"/>
      <c r="CM482" s="2850" t="str">
        <f t="shared" si="878"/>
        <v>-</v>
      </c>
      <c r="CN482" s="2851"/>
      <c r="CO482" s="2855" t="str">
        <f t="shared" si="890"/>
        <v>-</v>
      </c>
      <c r="CP482" s="2851"/>
      <c r="CQ482" s="2855" t="str">
        <f t="shared" si="891"/>
        <v>-</v>
      </c>
      <c r="CR482" s="2851"/>
      <c r="CS482" s="2850" t="str">
        <f t="shared" si="879"/>
        <v>-</v>
      </c>
      <c r="CT482" s="2851"/>
      <c r="CU482" s="2855"/>
      <c r="CV482" s="2851"/>
      <c r="CW482" s="2850" t="str">
        <f t="shared" si="880"/>
        <v>-</v>
      </c>
      <c r="CX482" s="2851"/>
      <c r="CY482" s="2855" t="str">
        <f t="shared" si="892"/>
        <v>-</v>
      </c>
      <c r="CZ482" s="2851"/>
      <c r="DA482" s="2850" t="str">
        <f t="shared" si="881"/>
        <v>-</v>
      </c>
      <c r="DB482" s="2846"/>
      <c r="DC482" s="2855" t="str">
        <f t="shared" si="893"/>
        <v>-</v>
      </c>
      <c r="DD482" s="2851"/>
      <c r="DE482" s="374">
        <v>45999</v>
      </c>
      <c r="DF482" s="5950">
        <v>4263111</v>
      </c>
      <c r="DG482" s="818">
        <f t="shared" si="867"/>
        <v>0</v>
      </c>
      <c r="DH482" s="5951"/>
      <c r="DI482" s="2850">
        <v>45854</v>
      </c>
      <c r="DJ482" s="2857">
        <v>4163259</v>
      </c>
      <c r="DK482" s="2856">
        <f t="shared" si="884"/>
        <v>0</v>
      </c>
      <c r="DL482" s="2857"/>
      <c r="DM482" s="2856">
        <f t="shared" si="915"/>
        <v>0</v>
      </c>
      <c r="DN482" s="2857"/>
      <c r="DO482" s="2855">
        <f t="shared" si="894"/>
        <v>0</v>
      </c>
      <c r="DP482" s="2858"/>
      <c r="DQ482" s="2855">
        <f t="shared" si="895"/>
        <v>0</v>
      </c>
      <c r="DR482" s="2857"/>
      <c r="DS482" s="2855">
        <f t="shared" si="896"/>
        <v>0</v>
      </c>
      <c r="DT482" s="2858"/>
      <c r="DU482" s="2855">
        <f t="shared" si="897"/>
        <v>0</v>
      </c>
      <c r="DV482" s="2857"/>
      <c r="DW482" s="4891">
        <f t="shared" si="906"/>
        <v>0</v>
      </c>
      <c r="DX482" s="4892"/>
      <c r="DY482" s="4668">
        <f t="shared" si="916"/>
        <v>0</v>
      </c>
      <c r="DZ482" s="4682"/>
      <c r="EA482" s="4668">
        <v>45996</v>
      </c>
      <c r="EB482" s="4682">
        <v>4263066</v>
      </c>
      <c r="EC482" s="820">
        <v>45996</v>
      </c>
      <c r="ED482" s="4964">
        <v>4263067</v>
      </c>
      <c r="EE482" s="822">
        <v>45982</v>
      </c>
      <c r="EF482" s="4930">
        <v>4263065</v>
      </c>
      <c r="EG482" s="273"/>
      <c r="EH482" s="274"/>
      <c r="EI482" s="275"/>
      <c r="EJ482" s="276"/>
      <c r="EK482" s="275"/>
      <c r="EL482" s="277"/>
      <c r="EM482" s="829" t="str">
        <f t="shared" si="882"/>
        <v xml:space="preserve"> </v>
      </c>
      <c r="EN482" s="4892"/>
      <c r="EO482" s="4893">
        <f t="shared" si="898"/>
        <v>0</v>
      </c>
      <c r="EP482" s="4682"/>
      <c r="ER482" s="5952"/>
      <c r="ET482" s="2850" t="str">
        <f>IF($AE482=0,"　",VLOOKUP($AE482,ﾚｰｻﾞOP,60,0))</f>
        <v>-</v>
      </c>
      <c r="EU482" s="2857"/>
      <c r="EV482" s="2850" t="str">
        <f>IF($AE482=0,"　",VLOOKUP($AE482,ﾚｰｻﾞOP,60,0))</f>
        <v>-</v>
      </c>
      <c r="EW482" s="2857"/>
      <c r="EX482" s="2850"/>
      <c r="EY482" s="2851"/>
      <c r="EZ482" s="2850"/>
      <c r="FA482" s="2851"/>
      <c r="FB482" s="2850"/>
      <c r="FC482" s="2851"/>
      <c r="FD482" s="2850"/>
      <c r="FE482" s="2851"/>
      <c r="FF482" s="2855"/>
      <c r="FG482" s="2851"/>
      <c r="FH482" s="2850"/>
      <c r="FI482" s="2851"/>
      <c r="FJ482" s="154" t="str">
        <f t="shared" si="905"/>
        <v>-</v>
      </c>
      <c r="FK482" s="2857"/>
      <c r="FL482" s="155" t="str">
        <f t="shared" si="875"/>
        <v>-</v>
      </c>
      <c r="FM482" s="2846"/>
      <c r="FN482" s="2850"/>
      <c r="FO482" s="2851"/>
      <c r="FP482" s="2850"/>
      <c r="FQ482" s="2851"/>
      <c r="FS482" s="5782"/>
      <c r="FT482" s="5783"/>
    </row>
    <row r="483" spans="1:176" ht="18.600000000000001" customHeight="1">
      <c r="A483" s="228">
        <f t="shared" si="917"/>
        <v>473</v>
      </c>
      <c r="B483" s="343" t="str">
        <f t="shared" si="883"/>
        <v>4IE</v>
      </c>
      <c r="C483" s="5737">
        <v>46054</v>
      </c>
      <c r="D483" s="5644" t="s">
        <v>1024</v>
      </c>
      <c r="E483" s="5719">
        <v>89610174</v>
      </c>
      <c r="F483" s="5720" t="s">
        <v>1592</v>
      </c>
      <c r="G483" s="6555"/>
      <c r="H483" s="3281" t="s">
        <v>630</v>
      </c>
      <c r="I483" s="4459" t="s">
        <v>1391</v>
      </c>
      <c r="J483" s="4459" t="s">
        <v>37</v>
      </c>
      <c r="K483" s="5107" t="s">
        <v>11</v>
      </c>
      <c r="L483" s="7994"/>
      <c r="M483" s="6493">
        <v>46032</v>
      </c>
      <c r="N483" s="5838"/>
      <c r="O483" s="5839">
        <v>46035</v>
      </c>
      <c r="P483" s="5838">
        <v>46031</v>
      </c>
      <c r="Q483" s="5953">
        <v>46036</v>
      </c>
      <c r="R483" s="5838">
        <v>46035</v>
      </c>
      <c r="S483" s="5953">
        <v>46036</v>
      </c>
      <c r="T483" s="5838">
        <v>46036</v>
      </c>
      <c r="U483" s="5954">
        <v>46038</v>
      </c>
      <c r="V483" s="5838">
        <v>46038</v>
      </c>
      <c r="W483" s="5955">
        <v>46042</v>
      </c>
      <c r="X483" s="5956">
        <v>46042</v>
      </c>
      <c r="Y483" s="359">
        <v>46045</v>
      </c>
      <c r="Z483" s="359">
        <v>46045</v>
      </c>
      <c r="AA483" s="5957"/>
      <c r="AB483" s="5958"/>
      <c r="AC483" s="251"/>
      <c r="AD483" s="5959"/>
      <c r="AE483" s="5960">
        <v>25</v>
      </c>
      <c r="AF483" s="363" t="str">
        <f t="shared" si="886"/>
        <v>4IE</v>
      </c>
      <c r="AG483" s="5961"/>
      <c r="AH483" s="5961"/>
      <c r="AI483" s="5961"/>
      <c r="AJ483" s="5961"/>
      <c r="AK483" s="5961"/>
      <c r="AL483" s="5961"/>
      <c r="AM483" s="5961"/>
      <c r="AN483" s="5961"/>
      <c r="AO483" s="5961"/>
      <c r="AP483" s="5962"/>
      <c r="AQ483" s="5961"/>
      <c r="AR483" s="5961"/>
      <c r="AS483" s="5961"/>
      <c r="AT483" s="5961"/>
      <c r="AU483" s="2843">
        <f t="shared" si="887"/>
        <v>0</v>
      </c>
      <c r="AV483" s="4008">
        <f t="shared" si="900"/>
        <v>0</v>
      </c>
      <c r="AW483" s="4597" t="str">
        <f>IF($AE483=0,"　",VLOOKUP($AE483,ﾚｰｻﾞOP,5,0))</f>
        <v>-</v>
      </c>
      <c r="AX483" s="4598"/>
      <c r="AY483" s="4602" t="str">
        <f>IF($AE483=0,"　",VLOOKUP($AE483,ﾚｰｻﾞOP,6,0))</f>
        <v>-</v>
      </c>
      <c r="AZ483" s="4600"/>
      <c r="BA483" s="4602" t="str">
        <f>IF($AE483=0,"　",VLOOKUP($AE483,ﾚｰｻﾞOP,7,0))</f>
        <v>-</v>
      </c>
      <c r="BB483" s="4600"/>
      <c r="BC483" s="4597" t="str">
        <f>IF($AE483=0,"　",VLOOKUP($AE483,ﾚｰｻﾞOP,8,0))</f>
        <v>-</v>
      </c>
      <c r="BD483" s="4598"/>
      <c r="BE483" s="4599" t="str">
        <f>IF($AE483=0,"　",VLOOKUP($AE483,ﾚｰｻﾞOP,9,0))</f>
        <v>-</v>
      </c>
      <c r="BF483" s="4600"/>
      <c r="BG483" s="4597" t="str">
        <f>IF($AE483=0,"　",VLOOKUP($AE483,ﾚｰｻﾞOP,10,0))</f>
        <v>-</v>
      </c>
      <c r="BH483" s="4600"/>
      <c r="BI483" s="4602" t="str">
        <f>IF($AE483=0,"　",VLOOKUP($AE483,ﾚｰｻﾞOP,11,0))</f>
        <v>-</v>
      </c>
      <c r="BJ483" s="4600"/>
      <c r="BK483" s="4075" t="str">
        <f t="shared" si="920"/>
        <v>-</v>
      </c>
      <c r="BL483" s="4093"/>
      <c r="BM483" s="4075" t="str">
        <f t="shared" si="921"/>
        <v>-</v>
      </c>
      <c r="BN483" s="4093"/>
      <c r="BO483" s="4094" t="str">
        <f t="shared" ref="BO483:BO514" si="922">IF($AE483=0,"　",VLOOKUP($AE483,ﾚｰｻﾞOP,59,0))</f>
        <v>-</v>
      </c>
      <c r="BP483" s="4093"/>
      <c r="BQ483" s="4602" t="str">
        <f t="shared" si="919"/>
        <v>-</v>
      </c>
      <c r="BR483" s="4598"/>
      <c r="BS483" s="4602" t="str">
        <f t="shared" si="907"/>
        <v>-</v>
      </c>
      <c r="BT483" s="4598"/>
      <c r="BU483" s="4602" t="str">
        <f t="shared" si="908"/>
        <v>-</v>
      </c>
      <c r="BV483" s="4598"/>
      <c r="BW483" s="4602" t="str">
        <f t="shared" si="909"/>
        <v>-</v>
      </c>
      <c r="BX483" s="4600"/>
      <c r="BY483" s="4602" t="str">
        <f t="shared" si="910"/>
        <v>-</v>
      </c>
      <c r="BZ483" s="4598"/>
      <c r="CA483" s="4602" t="str">
        <f t="shared" si="911"/>
        <v>-</v>
      </c>
      <c r="CB483" s="4600"/>
      <c r="CC483" s="4602" t="str">
        <f t="shared" si="912"/>
        <v>-</v>
      </c>
      <c r="CD483" s="4600"/>
      <c r="CE483" s="2850" t="str">
        <f t="shared" si="876"/>
        <v>-</v>
      </c>
      <c r="CF483" s="2846"/>
      <c r="CG483" s="2855" t="str">
        <f t="shared" si="877"/>
        <v>-</v>
      </c>
      <c r="CH483" s="2851"/>
      <c r="CI483" s="2850" t="str">
        <f t="shared" si="888"/>
        <v>-</v>
      </c>
      <c r="CJ483" s="2846"/>
      <c r="CK483" s="2850" t="str">
        <f t="shared" si="889"/>
        <v>-</v>
      </c>
      <c r="CL483" s="2851"/>
      <c r="CM483" s="2850" t="str">
        <f t="shared" si="878"/>
        <v>-</v>
      </c>
      <c r="CN483" s="2851"/>
      <c r="CO483" s="2855" t="str">
        <f t="shared" si="890"/>
        <v>-</v>
      </c>
      <c r="CP483" s="2851"/>
      <c r="CQ483" s="2855" t="str">
        <f t="shared" si="891"/>
        <v>-</v>
      </c>
      <c r="CR483" s="2851"/>
      <c r="CS483" s="2850" t="str">
        <f t="shared" si="879"/>
        <v>-</v>
      </c>
      <c r="CT483" s="2851"/>
      <c r="CU483" s="2855"/>
      <c r="CV483" s="2851"/>
      <c r="CW483" s="2850" t="str">
        <f t="shared" si="880"/>
        <v>-</v>
      </c>
      <c r="CX483" s="2851"/>
      <c r="CY483" s="2855" t="str">
        <f t="shared" si="892"/>
        <v>-</v>
      </c>
      <c r="CZ483" s="2851"/>
      <c r="DA483" s="2850" t="str">
        <f t="shared" si="881"/>
        <v>-</v>
      </c>
      <c r="DB483" s="2846"/>
      <c r="DC483" s="2855" t="str">
        <f t="shared" si="893"/>
        <v>-</v>
      </c>
      <c r="DD483" s="2851"/>
      <c r="DE483" s="374">
        <f t="shared" si="901"/>
        <v>0</v>
      </c>
      <c r="DF483" s="2857"/>
      <c r="DG483" s="818">
        <f t="shared" si="867"/>
        <v>0</v>
      </c>
      <c r="DH483" s="2858"/>
      <c r="DI483" s="2850">
        <f>IF(AG483=1,1,0)</f>
        <v>0</v>
      </c>
      <c r="DJ483" s="2857"/>
      <c r="DK483" s="2856">
        <f t="shared" si="884"/>
        <v>0</v>
      </c>
      <c r="DL483" s="2857"/>
      <c r="DM483" s="2856">
        <f t="shared" si="915"/>
        <v>0</v>
      </c>
      <c r="DN483" s="2857"/>
      <c r="DO483" s="2855">
        <f t="shared" si="894"/>
        <v>0</v>
      </c>
      <c r="DP483" s="2858"/>
      <c r="DQ483" s="2855">
        <f t="shared" si="895"/>
        <v>0</v>
      </c>
      <c r="DR483" s="2857"/>
      <c r="DS483" s="2855">
        <f t="shared" si="896"/>
        <v>0</v>
      </c>
      <c r="DT483" s="2858"/>
      <c r="DU483" s="2855">
        <f t="shared" si="897"/>
        <v>0</v>
      </c>
      <c r="DV483" s="2857"/>
      <c r="DW483" s="4891">
        <f t="shared" si="906"/>
        <v>0</v>
      </c>
      <c r="DX483" s="4892"/>
      <c r="DY483" s="4668">
        <f t="shared" si="916"/>
        <v>0</v>
      </c>
      <c r="DZ483" s="4682"/>
      <c r="EA483" s="4668">
        <f>IF(AP483=1,1,0)</f>
        <v>0</v>
      </c>
      <c r="EB483" s="4682"/>
      <c r="EC483" s="820">
        <f>IF(AQ483=1,1,0)</f>
        <v>0</v>
      </c>
      <c r="ED483" s="4964"/>
      <c r="EE483" s="822">
        <f t="shared" ref="EE483" si="923">IF(AV483=0,0,1)</f>
        <v>0</v>
      </c>
      <c r="EF483" s="4930"/>
      <c r="EG483" s="273"/>
      <c r="EH483" s="274"/>
      <c r="EI483" s="275"/>
      <c r="EJ483" s="276"/>
      <c r="EK483" s="275"/>
      <c r="EL483" s="277"/>
      <c r="EM483" s="829" t="str">
        <f t="shared" si="882"/>
        <v xml:space="preserve"> </v>
      </c>
      <c r="EN483" s="4892"/>
      <c r="EO483" s="4893">
        <f t="shared" si="898"/>
        <v>0</v>
      </c>
      <c r="EP483" s="4682"/>
      <c r="ER483" s="5963"/>
      <c r="ET483" s="2850">
        <v>45993</v>
      </c>
      <c r="EU483" s="2857">
        <v>4163361</v>
      </c>
      <c r="EV483" s="2850">
        <v>45995</v>
      </c>
      <c r="EW483" s="2857">
        <v>4163362</v>
      </c>
      <c r="EX483" s="2850"/>
      <c r="EY483" s="2851"/>
      <c r="EZ483" s="2850"/>
      <c r="FA483" s="2851"/>
      <c r="FB483" s="2850"/>
      <c r="FC483" s="2851"/>
      <c r="FD483" s="2850">
        <v>45916</v>
      </c>
      <c r="FE483" s="2851">
        <v>4163338</v>
      </c>
      <c r="FF483" s="2855"/>
      <c r="FG483" s="2851"/>
      <c r="FH483" s="2850"/>
      <c r="FI483" s="2851"/>
      <c r="FJ483" s="154">
        <v>45995</v>
      </c>
      <c r="FK483" s="2857">
        <v>4163363</v>
      </c>
      <c r="FL483" s="155">
        <f t="shared" si="875"/>
        <v>1</v>
      </c>
      <c r="FM483" s="2846"/>
      <c r="FN483" s="2850"/>
      <c r="FO483" s="2851"/>
      <c r="FP483" s="2850"/>
      <c r="FQ483" s="2851"/>
      <c r="FS483" s="5782"/>
      <c r="FT483" s="5783"/>
    </row>
    <row r="484" spans="1:176" ht="18.600000000000001" customHeight="1">
      <c r="A484" s="228">
        <f t="shared" si="917"/>
        <v>474</v>
      </c>
      <c r="B484" s="343" t="str">
        <f t="shared" si="883"/>
        <v>4IE</v>
      </c>
      <c r="C484" s="5941">
        <v>46082</v>
      </c>
      <c r="D484" s="5942" t="s">
        <v>40</v>
      </c>
      <c r="E484" s="5964" t="s">
        <v>1615</v>
      </c>
      <c r="F484" s="3701" t="s">
        <v>1616</v>
      </c>
      <c r="G484" s="6556"/>
      <c r="H484" s="3281" t="s">
        <v>630</v>
      </c>
      <c r="I484" s="3337" t="s">
        <v>48</v>
      </c>
      <c r="J484" s="3337" t="s">
        <v>0</v>
      </c>
      <c r="K484" s="3338" t="s">
        <v>503</v>
      </c>
      <c r="L484" s="7995"/>
      <c r="M484" s="6493">
        <v>46032</v>
      </c>
      <c r="N484" s="5838">
        <v>46031</v>
      </c>
      <c r="O484" s="5839">
        <v>46035</v>
      </c>
      <c r="P484" s="5838">
        <v>46032</v>
      </c>
      <c r="Q484" s="5953">
        <v>46036</v>
      </c>
      <c r="R484" s="5838">
        <v>46036</v>
      </c>
      <c r="S484" s="5953">
        <v>46036</v>
      </c>
      <c r="T484" s="5838">
        <v>46036</v>
      </c>
      <c r="U484" s="5954">
        <v>46038</v>
      </c>
      <c r="V484" s="5838">
        <v>46039</v>
      </c>
      <c r="W484" s="5955">
        <v>46042</v>
      </c>
      <c r="X484" s="5956">
        <v>46042</v>
      </c>
      <c r="Y484" s="359">
        <v>46049</v>
      </c>
      <c r="Z484" s="359">
        <v>46046</v>
      </c>
      <c r="AA484" s="5965"/>
      <c r="AB484" s="5966"/>
      <c r="AC484" s="251" t="s">
        <v>1085</v>
      </c>
      <c r="AD484" s="5967"/>
      <c r="AE484" s="5968">
        <v>2</v>
      </c>
      <c r="AF484" s="363" t="str">
        <f t="shared" si="886"/>
        <v>4IE</v>
      </c>
      <c r="AG484" s="5969">
        <v>1</v>
      </c>
      <c r="AH484" s="5969"/>
      <c r="AI484" s="5969"/>
      <c r="AJ484" s="5969"/>
      <c r="AK484" s="5969"/>
      <c r="AL484" s="5969"/>
      <c r="AM484" s="5969"/>
      <c r="AN484" s="5969"/>
      <c r="AO484" s="5969"/>
      <c r="AP484" s="5970">
        <v>1</v>
      </c>
      <c r="AQ484" s="5969">
        <v>1</v>
      </c>
      <c r="AR484" s="5969">
        <v>1</v>
      </c>
      <c r="AS484" s="5969"/>
      <c r="AT484" s="5969"/>
      <c r="AU484" s="2843">
        <f t="shared" si="887"/>
        <v>0</v>
      </c>
      <c r="AV484" s="4008">
        <f t="shared" si="900"/>
        <v>1</v>
      </c>
      <c r="AW484" s="590">
        <v>45997</v>
      </c>
      <c r="AX484" s="4598">
        <v>4263018</v>
      </c>
      <c r="AY484" s="4602">
        <v>45997</v>
      </c>
      <c r="AZ484" s="4600">
        <v>4263019</v>
      </c>
      <c r="BA484" s="154">
        <v>45997</v>
      </c>
      <c r="BB484" s="4600">
        <v>4263020</v>
      </c>
      <c r="BC484" s="4597">
        <v>45997</v>
      </c>
      <c r="BD484" s="4598">
        <v>4263021</v>
      </c>
      <c r="BE484" s="4599">
        <v>45987</v>
      </c>
      <c r="BF484" s="4600">
        <v>4163358</v>
      </c>
      <c r="BG484" s="368">
        <v>46000</v>
      </c>
      <c r="BH484" s="4600">
        <v>4263023</v>
      </c>
      <c r="BI484" s="4602">
        <v>45997</v>
      </c>
      <c r="BJ484" s="4600">
        <v>4263025</v>
      </c>
      <c r="BK484" s="4075" t="str">
        <f t="shared" si="920"/>
        <v>-</v>
      </c>
      <c r="BL484" s="4093"/>
      <c r="BM484" s="4075" t="str">
        <f t="shared" si="921"/>
        <v>-</v>
      </c>
      <c r="BN484" s="4093"/>
      <c r="BO484" s="4094" t="str">
        <f t="shared" si="922"/>
        <v>-</v>
      </c>
      <c r="BP484" s="4093"/>
      <c r="BQ484" s="4602" t="str">
        <f t="shared" si="919"/>
        <v>-</v>
      </c>
      <c r="BR484" s="4598"/>
      <c r="BS484" s="4602" t="str">
        <f t="shared" si="907"/>
        <v>-</v>
      </c>
      <c r="BT484" s="4598"/>
      <c r="BU484" s="4602" t="str">
        <f t="shared" si="908"/>
        <v>-</v>
      </c>
      <c r="BV484" s="4598"/>
      <c r="BW484" s="4602" t="str">
        <f t="shared" si="909"/>
        <v>-</v>
      </c>
      <c r="BX484" s="4600"/>
      <c r="BY484" s="4602" t="str">
        <f t="shared" si="910"/>
        <v>-</v>
      </c>
      <c r="BZ484" s="4598"/>
      <c r="CA484" s="4602" t="str">
        <f t="shared" si="911"/>
        <v>-</v>
      </c>
      <c r="CB484" s="4600"/>
      <c r="CC484" s="4602" t="str">
        <f t="shared" si="912"/>
        <v>-</v>
      </c>
      <c r="CD484" s="4600"/>
      <c r="CE484" s="2850" t="str">
        <f t="shared" si="876"/>
        <v>-</v>
      </c>
      <c r="CF484" s="2846"/>
      <c r="CG484" s="2855" t="str">
        <f t="shared" si="877"/>
        <v>-</v>
      </c>
      <c r="CH484" s="2851"/>
      <c r="CI484" s="2850" t="str">
        <f t="shared" si="888"/>
        <v>-</v>
      </c>
      <c r="CJ484" s="2846"/>
      <c r="CK484" s="2850" t="str">
        <f t="shared" si="889"/>
        <v>-</v>
      </c>
      <c r="CL484" s="2851"/>
      <c r="CM484" s="2850" t="str">
        <f t="shared" si="878"/>
        <v>-</v>
      </c>
      <c r="CN484" s="2851"/>
      <c r="CO484" s="2855" t="str">
        <f t="shared" si="890"/>
        <v>-</v>
      </c>
      <c r="CP484" s="2851"/>
      <c r="CQ484" s="2855" t="str">
        <f t="shared" si="891"/>
        <v>-</v>
      </c>
      <c r="CR484" s="2851"/>
      <c r="CS484" s="2850" t="str">
        <f t="shared" si="879"/>
        <v>-</v>
      </c>
      <c r="CT484" s="2851"/>
      <c r="CU484" s="2855"/>
      <c r="CV484" s="2851"/>
      <c r="CW484" s="2850" t="str">
        <f t="shared" si="880"/>
        <v>-</v>
      </c>
      <c r="CX484" s="2851"/>
      <c r="CY484" s="2855" t="str">
        <f t="shared" si="892"/>
        <v>-</v>
      </c>
      <c r="CZ484" s="2851"/>
      <c r="DA484" s="2850" t="str">
        <f t="shared" si="881"/>
        <v>-</v>
      </c>
      <c r="DB484" s="2846"/>
      <c r="DC484" s="2855" t="str">
        <f t="shared" si="893"/>
        <v>-</v>
      </c>
      <c r="DD484" s="2851"/>
      <c r="DE484" s="374">
        <v>45999</v>
      </c>
      <c r="DF484" s="5950">
        <v>4263111</v>
      </c>
      <c r="DG484" s="818">
        <f t="shared" si="867"/>
        <v>0</v>
      </c>
      <c r="DH484" s="5951"/>
      <c r="DI484" s="2850">
        <v>45854</v>
      </c>
      <c r="DJ484" s="2857">
        <v>4163259</v>
      </c>
      <c r="DK484" s="2856">
        <f t="shared" si="884"/>
        <v>0</v>
      </c>
      <c r="DL484" s="2857"/>
      <c r="DM484" s="2856">
        <f t="shared" si="915"/>
        <v>0</v>
      </c>
      <c r="DN484" s="2857"/>
      <c r="DO484" s="2855">
        <f t="shared" si="894"/>
        <v>0</v>
      </c>
      <c r="DP484" s="2858"/>
      <c r="DQ484" s="2855">
        <f t="shared" si="895"/>
        <v>0</v>
      </c>
      <c r="DR484" s="2857"/>
      <c r="DS484" s="2855">
        <f t="shared" si="896"/>
        <v>0</v>
      </c>
      <c r="DT484" s="2858"/>
      <c r="DU484" s="2855">
        <f t="shared" si="897"/>
        <v>0</v>
      </c>
      <c r="DV484" s="2857"/>
      <c r="DW484" s="4891">
        <f t="shared" si="906"/>
        <v>0</v>
      </c>
      <c r="DX484" s="4892"/>
      <c r="DY484" s="4668">
        <f t="shared" si="916"/>
        <v>0</v>
      </c>
      <c r="DZ484" s="4682"/>
      <c r="EA484" s="4668">
        <v>45996</v>
      </c>
      <c r="EB484" s="4682">
        <v>4263066</v>
      </c>
      <c r="EC484" s="820">
        <v>45996</v>
      </c>
      <c r="ED484" s="4964">
        <v>4263067</v>
      </c>
      <c r="EE484" s="822">
        <v>45982</v>
      </c>
      <c r="EF484" s="4930">
        <v>4263065</v>
      </c>
      <c r="EG484" s="273"/>
      <c r="EH484" s="274"/>
      <c r="EI484" s="275"/>
      <c r="EJ484" s="276"/>
      <c r="EK484" s="275"/>
      <c r="EL484" s="277"/>
      <c r="EM484" s="829" t="str">
        <f t="shared" si="882"/>
        <v xml:space="preserve"> </v>
      </c>
      <c r="EN484" s="4892"/>
      <c r="EO484" s="4893">
        <f t="shared" si="898"/>
        <v>0</v>
      </c>
      <c r="EP484" s="4682"/>
      <c r="ER484" s="5971"/>
      <c r="ET484" s="2850" t="str">
        <f>IF($AE484=0,"　",VLOOKUP($AE484,ﾚｰｻﾞOP,60,0))</f>
        <v>-</v>
      </c>
      <c r="EU484" s="2857"/>
      <c r="EV484" s="2850" t="str">
        <f>IF($AE484=0,"　",VLOOKUP($AE484,ﾚｰｻﾞOP,60,0))</f>
        <v>-</v>
      </c>
      <c r="EW484" s="2857"/>
      <c r="EX484" s="2850"/>
      <c r="EY484" s="2851"/>
      <c r="EZ484" s="2850"/>
      <c r="FA484" s="2851"/>
      <c r="FB484" s="2850"/>
      <c r="FC484" s="2851"/>
      <c r="FD484" s="2850"/>
      <c r="FE484" s="2851"/>
      <c r="FF484" s="2855"/>
      <c r="FG484" s="2851"/>
      <c r="FH484" s="2850"/>
      <c r="FI484" s="2851"/>
      <c r="FJ484" s="154" t="str">
        <f t="shared" si="905"/>
        <v>-</v>
      </c>
      <c r="FK484" s="2857"/>
      <c r="FL484" s="155" t="str">
        <f t="shared" si="875"/>
        <v>-</v>
      </c>
      <c r="FM484" s="2846"/>
      <c r="FN484" s="2850"/>
      <c r="FO484" s="2851"/>
      <c r="FP484" s="2850"/>
      <c r="FQ484" s="2851"/>
      <c r="FS484" s="5782"/>
      <c r="FT484" s="5783"/>
    </row>
    <row r="485" spans="1:176" ht="18.600000000000001" customHeight="1">
      <c r="A485" s="228">
        <f t="shared" si="917"/>
        <v>475</v>
      </c>
      <c r="B485" s="343" t="str">
        <f>AF485</f>
        <v>4IE</v>
      </c>
      <c r="C485" s="5737">
        <v>46056</v>
      </c>
      <c r="D485" s="981" t="s">
        <v>623</v>
      </c>
      <c r="E485" s="982">
        <v>62510070</v>
      </c>
      <c r="F485" s="1564"/>
      <c r="G485" s="6473" t="s">
        <v>1649</v>
      </c>
      <c r="H485" s="3281" t="s">
        <v>631</v>
      </c>
      <c r="I485" s="1264" t="s">
        <v>61</v>
      </c>
      <c r="J485" s="1264" t="s">
        <v>1367</v>
      </c>
      <c r="K485" s="599" t="s">
        <v>97</v>
      </c>
      <c r="L485" s="600"/>
      <c r="M485" s="6550">
        <v>46035</v>
      </c>
      <c r="N485" s="5982">
        <v>46031</v>
      </c>
      <c r="O485" s="5981">
        <v>46036</v>
      </c>
      <c r="P485" s="5982">
        <v>46032</v>
      </c>
      <c r="Q485" s="5981">
        <v>46037</v>
      </c>
      <c r="R485" s="5982">
        <v>46037</v>
      </c>
      <c r="S485" s="5981">
        <v>46037</v>
      </c>
      <c r="T485" s="5982">
        <v>46037</v>
      </c>
      <c r="U485" s="5638">
        <v>46039</v>
      </c>
      <c r="V485" s="5982">
        <v>46039</v>
      </c>
      <c r="W485" s="5639">
        <v>46043</v>
      </c>
      <c r="X485" s="5983">
        <v>46043</v>
      </c>
      <c r="Y485" s="358">
        <v>46046</v>
      </c>
      <c r="Z485" s="359"/>
      <c r="AA485" s="360">
        <v>46045</v>
      </c>
      <c r="AB485" s="358">
        <v>46046</v>
      </c>
      <c r="AC485" s="251" t="s">
        <v>1085</v>
      </c>
      <c r="AD485" s="361"/>
      <c r="AE485" s="362">
        <v>19</v>
      </c>
      <c r="AF485" s="363" t="str">
        <f>IF($AE485=0,"　",VLOOKUP($AE485,ﾚｰｻﾞOP,69,0))</f>
        <v>4IE</v>
      </c>
      <c r="AG485" s="364"/>
      <c r="AH485" s="364"/>
      <c r="AI485" s="364"/>
      <c r="AJ485" s="364"/>
      <c r="AK485" s="364"/>
      <c r="AL485" s="364"/>
      <c r="AM485" s="364"/>
      <c r="AN485" s="364">
        <v>1</v>
      </c>
      <c r="AO485" s="364"/>
      <c r="AP485" s="363">
        <v>1</v>
      </c>
      <c r="AQ485" s="255">
        <v>1</v>
      </c>
      <c r="AR485" s="255">
        <v>1</v>
      </c>
      <c r="AS485" s="255"/>
      <c r="AT485" s="255"/>
      <c r="AU485" s="2843">
        <f>IF(AI485="付属済",0,IF(AI485=1,AI485+AP485,0))</f>
        <v>0</v>
      </c>
      <c r="AV485" s="4008">
        <f>IF(AE485=0,0,(AR485*1)+(AS485*100))</f>
        <v>1</v>
      </c>
      <c r="AW485" s="590">
        <v>45997</v>
      </c>
      <c r="AX485" s="4598">
        <v>4263018</v>
      </c>
      <c r="AY485" s="154">
        <v>45997</v>
      </c>
      <c r="AZ485" s="4600">
        <v>4263019</v>
      </c>
      <c r="BA485" s="154">
        <v>45997</v>
      </c>
      <c r="BB485" s="4600">
        <v>4263020</v>
      </c>
      <c r="BC485" s="368" t="str">
        <f>IF($AE485=0,"　",VLOOKUP($AE485,ﾚｰｻﾞOP,8,0))</f>
        <v>-</v>
      </c>
      <c r="BD485" s="369"/>
      <c r="BE485" s="4599" t="str">
        <f>IF($AE485=0,"　",VLOOKUP($AE485,ﾚｰｻﾞOP,9,0))</f>
        <v>-</v>
      </c>
      <c r="BF485" s="367"/>
      <c r="BG485" s="368">
        <v>46000</v>
      </c>
      <c r="BH485" s="4600">
        <v>4263023</v>
      </c>
      <c r="BI485" s="154">
        <v>45997</v>
      </c>
      <c r="BJ485" s="4600">
        <v>4263025</v>
      </c>
      <c r="BK485" s="154">
        <v>45986</v>
      </c>
      <c r="BL485" s="367">
        <v>4263055</v>
      </c>
      <c r="BM485" s="154">
        <v>45986</v>
      </c>
      <c r="BN485" s="367">
        <v>4263056</v>
      </c>
      <c r="BO485" s="155" t="str">
        <f>IF($AE485=0,"　",VLOOKUP($AE485,ﾚｰｻﾞOP,59,0))</f>
        <v>-</v>
      </c>
      <c r="BP485" s="367"/>
      <c r="BQ485" s="154" t="str">
        <f>IF($AE485=0,"　",VLOOKUP($AE485,ﾚｰｻﾞOP,12,0))</f>
        <v>-</v>
      </c>
      <c r="BR485" s="369"/>
      <c r="BS485" s="154" t="str">
        <f>IF($AE485=0,"　",VLOOKUP($AE485,ﾚｰｻﾞOP,13,0))</f>
        <v>-</v>
      </c>
      <c r="BT485" s="369"/>
      <c r="BU485" s="154" t="str">
        <f>IF($AE485=0,"　",VLOOKUP($AE485,ﾚｰｻﾞOP,14,0))</f>
        <v>-</v>
      </c>
      <c r="BV485" s="369"/>
      <c r="BW485" s="154" t="str">
        <f>IF($AE485=0,"　",VLOOKUP($AE485,ﾚｰｻﾞOP,15,0))</f>
        <v>-</v>
      </c>
      <c r="BX485" s="367"/>
      <c r="BY485" s="154" t="str">
        <f>IF($AE485=0,"　",VLOOKUP($AE485,ﾚｰｻﾞOP,16,0))</f>
        <v>-</v>
      </c>
      <c r="BZ485" s="369"/>
      <c r="CA485" s="154" t="str">
        <f>IF($AE485=0,"　",VLOOKUP($AE485,ﾚｰｻﾞOP,17,0))</f>
        <v>-</v>
      </c>
      <c r="CB485" s="367"/>
      <c r="CC485" s="154" t="str">
        <f>IF($AE485=0,"　",VLOOKUP($AE485,ﾚｰｻﾞOP,18,0))</f>
        <v>-</v>
      </c>
      <c r="CD485" s="367"/>
      <c r="CE485" s="2850" t="str">
        <f>IF($AE485=0,"　",VLOOKUP($AE485,ﾚｰｻﾞOP,19,0))</f>
        <v>-</v>
      </c>
      <c r="CF485" s="2846"/>
      <c r="CG485" s="2855" t="str">
        <f>IF($AE485=0,"　",VLOOKUP($AE485,ﾚｰｻﾞOP,20,0))</f>
        <v>-</v>
      </c>
      <c r="CH485" s="2851"/>
      <c r="CI485" s="2850" t="str">
        <f>IF($AE485=0,"　",VLOOKUP($AE485,ﾚｰｻﾞOP,21,0))</f>
        <v>-</v>
      </c>
      <c r="CJ485" s="2846"/>
      <c r="CK485" s="2850" t="str">
        <f>IF($AE485=0,"　",VLOOKUP($AE485,ﾚｰｻﾞOP,22,0))</f>
        <v>-</v>
      </c>
      <c r="CL485" s="2851"/>
      <c r="CM485" s="2850" t="str">
        <f>IF($AE485=0,"　",VLOOKUP($AE485,ﾚｰｻﾞOP,23,0))</f>
        <v>-</v>
      </c>
      <c r="CN485" s="2851"/>
      <c r="CO485" s="2855" t="str">
        <f>IF($AE485=0,"　",VLOOKUP($AE485,ﾚｰｻﾞOP,24,0))</f>
        <v>-</v>
      </c>
      <c r="CP485" s="2851"/>
      <c r="CQ485" s="2855" t="str">
        <f>IF($AE485=0,"　",VLOOKUP($AE485,ﾚｰｻﾞOP,25,0))</f>
        <v>-</v>
      </c>
      <c r="CR485" s="2851"/>
      <c r="CS485" s="2850" t="str">
        <f>IF($AE485=0,"　",VLOOKUP($AE485,ﾚｰｻﾞOP,26,0))</f>
        <v>-</v>
      </c>
      <c r="CT485" s="2851"/>
      <c r="CU485" s="2855"/>
      <c r="CV485" s="2851"/>
      <c r="CW485" s="2850" t="str">
        <f>IF($AE485=0,"　",VLOOKUP($AE485,ﾚｰｻﾞOP,28,0))</f>
        <v>-</v>
      </c>
      <c r="CX485" s="2851"/>
      <c r="CY485" s="2855" t="str">
        <f>IF($AE485=0,"　",VLOOKUP($AE485,ﾚｰｻﾞOP,29,0))</f>
        <v>-</v>
      </c>
      <c r="CZ485" s="2851"/>
      <c r="DA485" s="154" t="str">
        <f>IF($AE485=0,"　",VLOOKUP($AE485,ﾚｰｻﾞOP,30,0))</f>
        <v>-</v>
      </c>
      <c r="DB485" s="369"/>
      <c r="DC485" s="155" t="str">
        <f>IF($AE485=0,"　",VLOOKUP($AE485,ﾚｰｻﾞOP,31,0))</f>
        <v>-</v>
      </c>
      <c r="DD485" s="367"/>
      <c r="DE485" s="374">
        <f>IF(AG485=1,1,0)</f>
        <v>0</v>
      </c>
      <c r="DF485" s="373"/>
      <c r="DG485" s="818">
        <f>IF(AH485=1,1,0)</f>
        <v>0</v>
      </c>
      <c r="DH485" s="372"/>
      <c r="DI485" s="267">
        <f>IF(AG485=1,1,0)</f>
        <v>0</v>
      </c>
      <c r="DJ485" s="373"/>
      <c r="DK485" s="374">
        <f>IF(AU485=2,1,0)</f>
        <v>0</v>
      </c>
      <c r="DL485" s="373"/>
      <c r="DM485" s="375">
        <f>IF(AU485=1,1,0)</f>
        <v>0</v>
      </c>
      <c r="DN485" s="373"/>
      <c r="DO485" s="155">
        <f>IF(AJ485=1,1,0)</f>
        <v>0</v>
      </c>
      <c r="DP485" s="372"/>
      <c r="DQ485" s="155">
        <f>IF(AK485=1,1,0)</f>
        <v>0</v>
      </c>
      <c r="DR485" s="373"/>
      <c r="DS485" s="155">
        <f>IF(AL485=1,1,0)</f>
        <v>0</v>
      </c>
      <c r="DT485" s="372"/>
      <c r="DU485" s="155">
        <f>IF(AM485=1,1,0)</f>
        <v>0</v>
      </c>
      <c r="DV485" s="373"/>
      <c r="DW485" s="4891">
        <v>46014</v>
      </c>
      <c r="DX485" s="372">
        <v>4263088</v>
      </c>
      <c r="DY485" s="154">
        <f>IF(AO485=1,1,0)</f>
        <v>0</v>
      </c>
      <c r="DZ485" s="373"/>
      <c r="EA485" s="154">
        <v>45996</v>
      </c>
      <c r="EB485" s="4682">
        <v>4263066</v>
      </c>
      <c r="EC485" s="269">
        <v>45996</v>
      </c>
      <c r="ED485" s="4964">
        <v>4263067</v>
      </c>
      <c r="EE485" s="822">
        <v>46032</v>
      </c>
      <c r="EF485" s="4930">
        <v>4263123</v>
      </c>
      <c r="EG485" s="273"/>
      <c r="EH485" s="274"/>
      <c r="EI485" s="275"/>
      <c r="EJ485" s="276"/>
      <c r="EK485" s="275"/>
      <c r="EL485" s="277"/>
      <c r="EM485" s="278" t="str">
        <f>IF(CE485="-"," ",IF(AR485=1,1," "))</f>
        <v xml:space="preserve"> </v>
      </c>
      <c r="EN485" s="372"/>
      <c r="EO485" s="155">
        <f>IF(AT485=1,1,0)</f>
        <v>0</v>
      </c>
      <c r="EP485" s="373"/>
      <c r="ER485" s="194"/>
      <c r="ET485" s="154" t="str">
        <f>IF($AE485=0,"　",VLOOKUP($AE485,ﾚｰｻﾞOP,60,0))</f>
        <v>-</v>
      </c>
      <c r="EU485" s="373"/>
      <c r="EV485" s="154" t="str">
        <f>IF($AE485=0,"　",VLOOKUP($AE485,ﾚｰｻﾞOP,60,0))</f>
        <v>-</v>
      </c>
      <c r="EW485" s="373"/>
      <c r="EX485" s="154"/>
      <c r="EY485" s="367"/>
      <c r="EZ485" s="154"/>
      <c r="FA485" s="367"/>
      <c r="FB485" s="154"/>
      <c r="FC485" s="367"/>
      <c r="FD485" s="154"/>
      <c r="FE485" s="367"/>
      <c r="FF485" s="155"/>
      <c r="FG485" s="367"/>
      <c r="FH485" s="154"/>
      <c r="FI485" s="367"/>
      <c r="FJ485" s="154" t="str">
        <f>IF($AE485=0,"　",VLOOKUP($AE485,ﾚｰｻﾞOP,67,0))</f>
        <v>-</v>
      </c>
      <c r="FK485" s="373"/>
      <c r="FL485" s="155" t="str">
        <f>IF($AE485=0,"　",VLOOKUP($AE485,ﾚｰｻﾞOP,68,0))</f>
        <v>-</v>
      </c>
      <c r="FM485" s="279"/>
      <c r="FN485" s="1184"/>
      <c r="FO485" s="280"/>
      <c r="FP485" s="281"/>
      <c r="FQ485" s="282"/>
      <c r="FS485" s="281"/>
      <c r="FT485" s="282"/>
    </row>
    <row r="486" spans="1:176" ht="18.600000000000001" customHeight="1">
      <c r="A486" s="228">
        <f t="shared" si="917"/>
        <v>476</v>
      </c>
      <c r="B486" s="343" t="str">
        <f t="shared" si="883"/>
        <v>4IE</v>
      </c>
      <c r="C486" s="5737">
        <v>46054</v>
      </c>
      <c r="D486" s="5644" t="s">
        <v>1024</v>
      </c>
      <c r="E486" s="5719">
        <v>89610173</v>
      </c>
      <c r="F486" s="5720" t="s">
        <v>1593</v>
      </c>
      <c r="G486" s="5721"/>
      <c r="H486" s="3281" t="s">
        <v>630</v>
      </c>
      <c r="I486" s="4459" t="s">
        <v>53</v>
      </c>
      <c r="J486" s="4459" t="s">
        <v>14</v>
      </c>
      <c r="K486" s="5107" t="s">
        <v>11</v>
      </c>
      <c r="L486" s="7996"/>
      <c r="M486" s="6550">
        <v>46035</v>
      </c>
      <c r="N486" s="5982"/>
      <c r="O486" s="5981">
        <v>46036</v>
      </c>
      <c r="P486" s="5982">
        <v>46032</v>
      </c>
      <c r="Q486" s="5981">
        <v>46037</v>
      </c>
      <c r="R486" s="5982">
        <v>46037</v>
      </c>
      <c r="S486" s="5981">
        <v>46037</v>
      </c>
      <c r="T486" s="5982">
        <v>46037</v>
      </c>
      <c r="U486" s="5638">
        <v>46039</v>
      </c>
      <c r="V486" s="5982">
        <v>46039</v>
      </c>
      <c r="W486" s="5639">
        <v>46043</v>
      </c>
      <c r="X486" s="5983">
        <v>46044</v>
      </c>
      <c r="Y486" s="359">
        <v>46046</v>
      </c>
      <c r="Z486" s="359">
        <v>46046</v>
      </c>
      <c r="AA486" s="5972"/>
      <c r="AB486" s="5973"/>
      <c r="AC486" s="251"/>
      <c r="AD486" s="5974"/>
      <c r="AE486" s="5975">
        <v>25</v>
      </c>
      <c r="AF486" s="363" t="str">
        <f t="shared" si="886"/>
        <v>4IE</v>
      </c>
      <c r="AG486" s="5976"/>
      <c r="AH486" s="5976"/>
      <c r="AI486" s="5976"/>
      <c r="AJ486" s="5976"/>
      <c r="AK486" s="5976"/>
      <c r="AL486" s="5976"/>
      <c r="AM486" s="5976"/>
      <c r="AN486" s="5976"/>
      <c r="AO486" s="5976"/>
      <c r="AP486" s="5977"/>
      <c r="AQ486" s="5976"/>
      <c r="AR486" s="5976"/>
      <c r="AS486" s="5976"/>
      <c r="AT486" s="5976"/>
      <c r="AU486" s="2843">
        <f t="shared" si="887"/>
        <v>0</v>
      </c>
      <c r="AV486" s="4008">
        <f t="shared" si="900"/>
        <v>0</v>
      </c>
      <c r="AW486" s="4597" t="str">
        <f>IF($AE486=0,"　",VLOOKUP($AE486,ﾚｰｻﾞOP,5,0))</f>
        <v>-</v>
      </c>
      <c r="AX486" s="4598"/>
      <c r="AY486" s="4602" t="str">
        <f>IF($AE486=0,"　",VLOOKUP($AE486,ﾚｰｻﾞOP,6,0))</f>
        <v>-</v>
      </c>
      <c r="AZ486" s="4600"/>
      <c r="BA486" s="4602" t="str">
        <f>IF($AE486=0,"　",VLOOKUP($AE486,ﾚｰｻﾞOP,7,0))</f>
        <v>-</v>
      </c>
      <c r="BB486" s="4600"/>
      <c r="BC486" s="4597" t="str">
        <f>IF($AE486=0,"　",VLOOKUP($AE486,ﾚｰｻﾞOP,8,0))</f>
        <v>-</v>
      </c>
      <c r="BD486" s="4598"/>
      <c r="BE486" s="4599" t="str">
        <f>IF($AE486=0,"　",VLOOKUP($AE486,ﾚｰｻﾞOP,9,0))</f>
        <v>-</v>
      </c>
      <c r="BF486" s="4600"/>
      <c r="BG486" s="4597" t="str">
        <f>IF($AE486=0,"　",VLOOKUP($AE486,ﾚｰｻﾞOP,10,0))</f>
        <v>-</v>
      </c>
      <c r="BH486" s="4600"/>
      <c r="BI486" s="4602" t="str">
        <f>IF($AE486=0,"　",VLOOKUP($AE486,ﾚｰｻﾞOP,11,0))</f>
        <v>-</v>
      </c>
      <c r="BJ486" s="4600"/>
      <c r="BK486" s="4075" t="str">
        <f t="shared" si="920"/>
        <v>-</v>
      </c>
      <c r="BL486" s="4093"/>
      <c r="BM486" s="4075" t="str">
        <f t="shared" si="921"/>
        <v>-</v>
      </c>
      <c r="BN486" s="4093"/>
      <c r="BO486" s="4094" t="str">
        <f t="shared" si="922"/>
        <v>-</v>
      </c>
      <c r="BP486" s="4093"/>
      <c r="BQ486" s="4602" t="str">
        <f t="shared" si="919"/>
        <v>-</v>
      </c>
      <c r="BR486" s="4598"/>
      <c r="BS486" s="4602" t="str">
        <f t="shared" si="907"/>
        <v>-</v>
      </c>
      <c r="BT486" s="4598"/>
      <c r="BU486" s="4602" t="str">
        <f t="shared" si="908"/>
        <v>-</v>
      </c>
      <c r="BV486" s="4598"/>
      <c r="BW486" s="4602" t="str">
        <f t="shared" si="909"/>
        <v>-</v>
      </c>
      <c r="BX486" s="4600"/>
      <c r="BY486" s="4602" t="str">
        <f t="shared" si="910"/>
        <v>-</v>
      </c>
      <c r="BZ486" s="4598"/>
      <c r="CA486" s="4602" t="str">
        <f t="shared" si="911"/>
        <v>-</v>
      </c>
      <c r="CB486" s="4600"/>
      <c r="CC486" s="4602" t="str">
        <f t="shared" si="912"/>
        <v>-</v>
      </c>
      <c r="CD486" s="4600"/>
      <c r="CE486" s="2850" t="str">
        <f t="shared" si="876"/>
        <v>-</v>
      </c>
      <c r="CF486" s="2846"/>
      <c r="CG486" s="2855" t="str">
        <f t="shared" si="877"/>
        <v>-</v>
      </c>
      <c r="CH486" s="2851"/>
      <c r="CI486" s="2850" t="str">
        <f t="shared" si="888"/>
        <v>-</v>
      </c>
      <c r="CJ486" s="2846"/>
      <c r="CK486" s="2850" t="str">
        <f t="shared" si="889"/>
        <v>-</v>
      </c>
      <c r="CL486" s="2851"/>
      <c r="CM486" s="2850" t="str">
        <f t="shared" si="878"/>
        <v>-</v>
      </c>
      <c r="CN486" s="2851"/>
      <c r="CO486" s="2855" t="str">
        <f t="shared" si="890"/>
        <v>-</v>
      </c>
      <c r="CP486" s="2851"/>
      <c r="CQ486" s="2855" t="str">
        <f t="shared" si="891"/>
        <v>-</v>
      </c>
      <c r="CR486" s="2851"/>
      <c r="CS486" s="2850" t="str">
        <f t="shared" si="879"/>
        <v>-</v>
      </c>
      <c r="CT486" s="2851"/>
      <c r="CU486" s="2855"/>
      <c r="CV486" s="2851"/>
      <c r="CW486" s="2850" t="str">
        <f t="shared" si="880"/>
        <v>-</v>
      </c>
      <c r="CX486" s="2851"/>
      <c r="CY486" s="2855" t="str">
        <f t="shared" si="892"/>
        <v>-</v>
      </c>
      <c r="CZ486" s="2851"/>
      <c r="DA486" s="2850" t="str">
        <f t="shared" si="881"/>
        <v>-</v>
      </c>
      <c r="DB486" s="2846"/>
      <c r="DC486" s="2855" t="str">
        <f t="shared" si="893"/>
        <v>-</v>
      </c>
      <c r="DD486" s="2851"/>
      <c r="DE486" s="374">
        <f t="shared" si="901"/>
        <v>0</v>
      </c>
      <c r="DF486" s="2857"/>
      <c r="DG486" s="818">
        <f t="shared" si="867"/>
        <v>0</v>
      </c>
      <c r="DH486" s="2858"/>
      <c r="DI486" s="2850">
        <f>IF(AG486=1,1,0)</f>
        <v>0</v>
      </c>
      <c r="DJ486" s="2857"/>
      <c r="DK486" s="2856">
        <f t="shared" si="884"/>
        <v>0</v>
      </c>
      <c r="DL486" s="2857"/>
      <c r="DM486" s="2856">
        <f t="shared" si="915"/>
        <v>0</v>
      </c>
      <c r="DN486" s="2857"/>
      <c r="DO486" s="2855">
        <f t="shared" si="894"/>
        <v>0</v>
      </c>
      <c r="DP486" s="2858"/>
      <c r="DQ486" s="2855">
        <f t="shared" si="895"/>
        <v>0</v>
      </c>
      <c r="DR486" s="2857"/>
      <c r="DS486" s="2855">
        <f t="shared" si="896"/>
        <v>0</v>
      </c>
      <c r="DT486" s="2858"/>
      <c r="DU486" s="2855">
        <f t="shared" si="897"/>
        <v>0</v>
      </c>
      <c r="DV486" s="2857"/>
      <c r="DW486" s="4891">
        <f t="shared" si="906"/>
        <v>0</v>
      </c>
      <c r="DX486" s="4892"/>
      <c r="DY486" s="4668">
        <f t="shared" si="916"/>
        <v>0</v>
      </c>
      <c r="DZ486" s="4682"/>
      <c r="EA486" s="4668">
        <f>IF(AP486=1,1,0)</f>
        <v>0</v>
      </c>
      <c r="EB486" s="4682"/>
      <c r="EC486" s="820">
        <f>IF(AQ486=1,1,0)</f>
        <v>0</v>
      </c>
      <c r="ED486" s="4964"/>
      <c r="EE486" s="822">
        <f t="shared" ref="EE486:EE487" si="924">IF(AV486=0,0,1)</f>
        <v>0</v>
      </c>
      <c r="EF486" s="4930"/>
      <c r="EG486" s="273"/>
      <c r="EH486" s="274"/>
      <c r="EI486" s="275"/>
      <c r="EJ486" s="276"/>
      <c r="EK486" s="275"/>
      <c r="EL486" s="277"/>
      <c r="EM486" s="829" t="str">
        <f t="shared" si="882"/>
        <v xml:space="preserve"> </v>
      </c>
      <c r="EN486" s="4892"/>
      <c r="EO486" s="4893">
        <f t="shared" si="898"/>
        <v>0</v>
      </c>
      <c r="EP486" s="4682"/>
      <c r="ER486" s="5978"/>
      <c r="ET486" s="2850">
        <v>45993</v>
      </c>
      <c r="EU486" s="2857">
        <v>4163361</v>
      </c>
      <c r="EV486" s="2850">
        <v>45995</v>
      </c>
      <c r="EW486" s="2857">
        <v>4163362</v>
      </c>
      <c r="EX486" s="2850">
        <v>45706</v>
      </c>
      <c r="EY486" s="2851">
        <v>4163111</v>
      </c>
      <c r="EZ486" s="2850"/>
      <c r="FA486" s="2851"/>
      <c r="FB486" s="2850"/>
      <c r="FC486" s="2851"/>
      <c r="FD486" s="2850">
        <v>45916</v>
      </c>
      <c r="FE486" s="2851">
        <v>4163338</v>
      </c>
      <c r="FF486" s="2855"/>
      <c r="FG486" s="2851"/>
      <c r="FH486" s="2850"/>
      <c r="FI486" s="2851"/>
      <c r="FJ486" s="154">
        <v>45995</v>
      </c>
      <c r="FK486" s="2857">
        <v>4163363</v>
      </c>
      <c r="FL486" s="155">
        <f t="shared" si="875"/>
        <v>1</v>
      </c>
      <c r="FM486" s="2846"/>
      <c r="FN486" s="2850"/>
      <c r="FO486" s="2851"/>
      <c r="FP486" s="2850"/>
      <c r="FQ486" s="2851"/>
      <c r="FS486" s="5782"/>
      <c r="FT486" s="5783"/>
    </row>
    <row r="487" spans="1:176" ht="18.600000000000001" customHeight="1">
      <c r="A487" s="228">
        <f t="shared" si="917"/>
        <v>477</v>
      </c>
      <c r="B487" s="343" t="str">
        <f t="shared" si="883"/>
        <v>4IE</v>
      </c>
      <c r="C487" s="5737">
        <v>46054</v>
      </c>
      <c r="D487" s="6540" t="s">
        <v>34</v>
      </c>
      <c r="E487" s="6541">
        <v>84511285</v>
      </c>
      <c r="F487" s="5979" t="s">
        <v>1618</v>
      </c>
      <c r="G487" s="5980"/>
      <c r="H487" s="3281" t="s">
        <v>631</v>
      </c>
      <c r="I487" s="4459" t="s">
        <v>61</v>
      </c>
      <c r="J487" s="4459" t="s">
        <v>65</v>
      </c>
      <c r="K487" s="5107" t="s">
        <v>11</v>
      </c>
      <c r="L487" s="7997"/>
      <c r="M487" s="6550">
        <v>46036</v>
      </c>
      <c r="N487" s="5982">
        <v>46035</v>
      </c>
      <c r="O487" s="5981">
        <v>46037</v>
      </c>
      <c r="P487" s="5982">
        <v>46036</v>
      </c>
      <c r="Q487" s="5981">
        <v>46038</v>
      </c>
      <c r="R487" s="5982">
        <v>46038</v>
      </c>
      <c r="S487" s="5981">
        <v>46038</v>
      </c>
      <c r="T487" s="5982">
        <v>46038</v>
      </c>
      <c r="U487" s="5638">
        <v>46042</v>
      </c>
      <c r="V487" s="5982">
        <v>46043</v>
      </c>
      <c r="W487" s="5639">
        <v>46044</v>
      </c>
      <c r="X487" s="5983">
        <v>46045</v>
      </c>
      <c r="Y487" s="359">
        <v>46046</v>
      </c>
      <c r="Z487" s="359">
        <v>46046</v>
      </c>
      <c r="AA487" s="5984"/>
      <c r="AB487" s="5985"/>
      <c r="AC487" s="251" t="s">
        <v>1085</v>
      </c>
      <c r="AD487" s="5986"/>
      <c r="AE487" s="5987">
        <v>3</v>
      </c>
      <c r="AF487" s="363" t="str">
        <f t="shared" si="886"/>
        <v>4IE</v>
      </c>
      <c r="AG487" s="5988"/>
      <c r="AH487" s="5988"/>
      <c r="AI487" s="5988">
        <v>1</v>
      </c>
      <c r="AJ487" s="5988"/>
      <c r="AK487" s="5988"/>
      <c r="AL487" s="5988"/>
      <c r="AM487" s="5988"/>
      <c r="AN487" s="5988">
        <v>1</v>
      </c>
      <c r="AO487" s="5988"/>
      <c r="AP487" s="5989"/>
      <c r="AQ487" s="5988"/>
      <c r="AR487" s="5988"/>
      <c r="AS487" s="5988"/>
      <c r="AT487" s="5988"/>
      <c r="AU487" s="2843">
        <f t="shared" si="887"/>
        <v>1</v>
      </c>
      <c r="AV487" s="4008">
        <f t="shared" si="900"/>
        <v>0</v>
      </c>
      <c r="AW487" s="590">
        <v>45997</v>
      </c>
      <c r="AX487" s="4598">
        <v>4263018</v>
      </c>
      <c r="AY487" s="154">
        <v>45997</v>
      </c>
      <c r="AZ487" s="4600">
        <v>4263019</v>
      </c>
      <c r="BA487" s="154">
        <v>45997</v>
      </c>
      <c r="BB487" s="4600">
        <v>4263020</v>
      </c>
      <c r="BC487" s="4597">
        <v>45997</v>
      </c>
      <c r="BD487" s="4598">
        <v>4263021</v>
      </c>
      <c r="BE487" s="4599">
        <v>46000</v>
      </c>
      <c r="BF487" s="4600">
        <v>4263022</v>
      </c>
      <c r="BG487" s="368">
        <v>46365</v>
      </c>
      <c r="BH487" s="4600">
        <v>4263023</v>
      </c>
      <c r="BI487" s="154">
        <v>45997</v>
      </c>
      <c r="BJ487" s="4600">
        <v>4263025</v>
      </c>
      <c r="BK487" s="4075" t="str">
        <f t="shared" si="920"/>
        <v>-</v>
      </c>
      <c r="BL487" s="4093"/>
      <c r="BM487" s="4075" t="str">
        <f t="shared" si="921"/>
        <v>-</v>
      </c>
      <c r="BN487" s="4093"/>
      <c r="BO487" s="4094" t="str">
        <f t="shared" si="922"/>
        <v>-</v>
      </c>
      <c r="BP487" s="4093"/>
      <c r="BQ487" s="4602" t="str">
        <f t="shared" si="919"/>
        <v>-</v>
      </c>
      <c r="BR487" s="4598"/>
      <c r="BS487" s="4602" t="str">
        <f t="shared" si="907"/>
        <v>-</v>
      </c>
      <c r="BT487" s="4598"/>
      <c r="BU487" s="4602" t="str">
        <f t="shared" si="908"/>
        <v>-</v>
      </c>
      <c r="BV487" s="4598"/>
      <c r="BW487" s="4602" t="str">
        <f t="shared" si="909"/>
        <v>-</v>
      </c>
      <c r="BX487" s="4600"/>
      <c r="BY487" s="4602" t="str">
        <f t="shared" si="910"/>
        <v>-</v>
      </c>
      <c r="BZ487" s="4598"/>
      <c r="CA487" s="4602" t="str">
        <f t="shared" si="911"/>
        <v>-</v>
      </c>
      <c r="CB487" s="4600"/>
      <c r="CC487" s="4602" t="str">
        <f t="shared" si="912"/>
        <v>-</v>
      </c>
      <c r="CD487" s="4600"/>
      <c r="CE487" s="2850" t="str">
        <f t="shared" si="876"/>
        <v>-</v>
      </c>
      <c r="CF487" s="2846"/>
      <c r="CG487" s="2855" t="str">
        <f t="shared" si="877"/>
        <v>-</v>
      </c>
      <c r="CH487" s="2851"/>
      <c r="CI487" s="2850" t="str">
        <f t="shared" si="888"/>
        <v>-</v>
      </c>
      <c r="CJ487" s="2846"/>
      <c r="CK487" s="2850" t="str">
        <f t="shared" si="889"/>
        <v>-</v>
      </c>
      <c r="CL487" s="2851"/>
      <c r="CM487" s="2850" t="str">
        <f t="shared" si="878"/>
        <v>-</v>
      </c>
      <c r="CN487" s="2851"/>
      <c r="CO487" s="2855" t="str">
        <f t="shared" si="890"/>
        <v>-</v>
      </c>
      <c r="CP487" s="2851"/>
      <c r="CQ487" s="2855" t="str">
        <f t="shared" si="891"/>
        <v>-</v>
      </c>
      <c r="CR487" s="2851"/>
      <c r="CS487" s="2850" t="str">
        <f t="shared" si="879"/>
        <v>-</v>
      </c>
      <c r="CT487" s="2851"/>
      <c r="CU487" s="2855"/>
      <c r="CV487" s="2851"/>
      <c r="CW487" s="2850" t="str">
        <f t="shared" si="880"/>
        <v>-</v>
      </c>
      <c r="CX487" s="2851"/>
      <c r="CY487" s="2855" t="str">
        <f t="shared" si="892"/>
        <v>-</v>
      </c>
      <c r="CZ487" s="2851"/>
      <c r="DA487" s="2850" t="str">
        <f t="shared" si="881"/>
        <v>-</v>
      </c>
      <c r="DB487" s="2846"/>
      <c r="DC487" s="2855" t="str">
        <f t="shared" si="893"/>
        <v>-</v>
      </c>
      <c r="DD487" s="2851"/>
      <c r="DE487" s="374">
        <f t="shared" si="901"/>
        <v>0</v>
      </c>
      <c r="DF487" s="2857"/>
      <c r="DG487" s="818">
        <f t="shared" si="867"/>
        <v>0</v>
      </c>
      <c r="DH487" s="2858"/>
      <c r="DI487" s="2850">
        <f>IF(AG487=1,1,0)</f>
        <v>0</v>
      </c>
      <c r="DJ487" s="2857"/>
      <c r="DK487" s="2856">
        <f t="shared" si="884"/>
        <v>0</v>
      </c>
      <c r="DL487" s="2857"/>
      <c r="DM487" s="2856">
        <v>45813</v>
      </c>
      <c r="DN487" s="2857">
        <v>4063250</v>
      </c>
      <c r="DO487" s="2855">
        <f t="shared" si="894"/>
        <v>0</v>
      </c>
      <c r="DP487" s="2858"/>
      <c r="DQ487" s="2855">
        <f t="shared" si="895"/>
        <v>0</v>
      </c>
      <c r="DR487" s="2857"/>
      <c r="DS487" s="2855">
        <f t="shared" si="896"/>
        <v>0</v>
      </c>
      <c r="DT487" s="2858"/>
      <c r="DU487" s="2855">
        <f t="shared" si="897"/>
        <v>0</v>
      </c>
      <c r="DV487" s="2857"/>
      <c r="DW487" s="4891">
        <v>46014</v>
      </c>
      <c r="DX487" s="372">
        <v>4263088</v>
      </c>
      <c r="DY487" s="4668">
        <f t="shared" si="916"/>
        <v>0</v>
      </c>
      <c r="DZ487" s="4682"/>
      <c r="EA487" s="4668">
        <f>IF(AP487=1,1,0)</f>
        <v>0</v>
      </c>
      <c r="EB487" s="4682"/>
      <c r="EC487" s="820">
        <f>IF(AQ487=1,1,0)</f>
        <v>0</v>
      </c>
      <c r="ED487" s="4964"/>
      <c r="EE487" s="822">
        <f t="shared" si="924"/>
        <v>0</v>
      </c>
      <c r="EF487" s="4930"/>
      <c r="EG487" s="273"/>
      <c r="EH487" s="274"/>
      <c r="EI487" s="275"/>
      <c r="EJ487" s="276"/>
      <c r="EK487" s="275"/>
      <c r="EL487" s="277"/>
      <c r="EM487" s="829" t="str">
        <f t="shared" si="882"/>
        <v xml:space="preserve"> </v>
      </c>
      <c r="EN487" s="4892"/>
      <c r="EO487" s="4893">
        <f t="shared" si="898"/>
        <v>0</v>
      </c>
      <c r="EP487" s="4682"/>
      <c r="ER487" s="5990"/>
      <c r="ET487" s="2850" t="str">
        <f t="shared" ref="ET487:ET493" si="925">IF($AE487=0,"　",VLOOKUP($AE487,ﾚｰｻﾞOP,60,0))</f>
        <v>-</v>
      </c>
      <c r="EU487" s="2857"/>
      <c r="EV487" s="2850" t="str">
        <f t="shared" ref="EV487:EV493" si="926">IF($AE487=0,"　",VLOOKUP($AE487,ﾚｰｻﾞOP,60,0))</f>
        <v>-</v>
      </c>
      <c r="EW487" s="2857"/>
      <c r="EX487" s="2850"/>
      <c r="EY487" s="2851"/>
      <c r="EZ487" s="2850"/>
      <c r="FA487" s="2851"/>
      <c r="FB487" s="2850"/>
      <c r="FC487" s="2851"/>
      <c r="FD487" s="2850"/>
      <c r="FE487" s="2851"/>
      <c r="FF487" s="2855"/>
      <c r="FG487" s="2851"/>
      <c r="FH487" s="2850"/>
      <c r="FI487" s="2851"/>
      <c r="FJ487" s="154" t="str">
        <f t="shared" si="905"/>
        <v>-</v>
      </c>
      <c r="FK487" s="2857"/>
      <c r="FL487" s="155" t="str">
        <f t="shared" si="875"/>
        <v>-</v>
      </c>
      <c r="FM487" s="2846"/>
      <c r="FN487" s="2850"/>
      <c r="FO487" s="2851"/>
      <c r="FP487" s="5991"/>
      <c r="FQ487" s="5992"/>
      <c r="FS487" s="5991"/>
      <c r="FT487" s="5992"/>
    </row>
    <row r="488" spans="1:176" ht="18.600000000000001" customHeight="1">
      <c r="A488" s="228">
        <f t="shared" si="917"/>
        <v>478</v>
      </c>
      <c r="B488" s="343" t="str">
        <f t="shared" si="883"/>
        <v>4IE</v>
      </c>
      <c r="C488" s="5737">
        <v>46054</v>
      </c>
      <c r="D488" s="6475" t="s">
        <v>62</v>
      </c>
      <c r="E488" s="6476">
        <v>72511105</v>
      </c>
      <c r="F488" s="5993" t="s">
        <v>1617</v>
      </c>
      <c r="G488" s="5994"/>
      <c r="H488" s="3281" t="s">
        <v>631</v>
      </c>
      <c r="I488" s="4459" t="s">
        <v>61</v>
      </c>
      <c r="J488" s="4459" t="s">
        <v>1553</v>
      </c>
      <c r="K488" s="5107" t="s">
        <v>11</v>
      </c>
      <c r="L488" s="7998"/>
      <c r="M488" s="6550">
        <v>46036</v>
      </c>
      <c r="N488" s="5982">
        <v>46035</v>
      </c>
      <c r="O488" s="5981">
        <v>46037</v>
      </c>
      <c r="P488" s="5982">
        <v>46036</v>
      </c>
      <c r="Q488" s="5981">
        <v>46038</v>
      </c>
      <c r="R488" s="5982">
        <v>46038</v>
      </c>
      <c r="S488" s="5981">
        <v>46038</v>
      </c>
      <c r="T488" s="5982">
        <v>46038</v>
      </c>
      <c r="U488" s="5638">
        <v>46042</v>
      </c>
      <c r="V488" s="5982">
        <v>46044</v>
      </c>
      <c r="W488" s="5639">
        <v>46044</v>
      </c>
      <c r="X488" s="5983">
        <v>46045</v>
      </c>
      <c r="Y488" s="979">
        <v>46049</v>
      </c>
      <c r="Z488" s="6602">
        <v>46046</v>
      </c>
      <c r="AA488" s="5995"/>
      <c r="AB488" s="5996"/>
      <c r="AC488" s="251" t="s">
        <v>1085</v>
      </c>
      <c r="AD488" s="5997"/>
      <c r="AE488" s="5998">
        <v>2</v>
      </c>
      <c r="AF488" s="363" t="str">
        <f t="shared" si="886"/>
        <v>4IE</v>
      </c>
      <c r="AG488" s="5999"/>
      <c r="AH488" s="5999"/>
      <c r="AI488" s="5999"/>
      <c r="AJ488" s="5999"/>
      <c r="AK488" s="5999"/>
      <c r="AL488" s="5999"/>
      <c r="AM488" s="5999"/>
      <c r="AN488" s="5999">
        <v>1</v>
      </c>
      <c r="AO488" s="5999"/>
      <c r="AP488" s="6000">
        <v>1</v>
      </c>
      <c r="AQ488" s="5999">
        <v>1</v>
      </c>
      <c r="AR488" s="5999">
        <v>1</v>
      </c>
      <c r="AS488" s="5999"/>
      <c r="AT488" s="5999"/>
      <c r="AU488" s="2843">
        <f t="shared" si="887"/>
        <v>0</v>
      </c>
      <c r="AV488" s="4008">
        <f t="shared" si="900"/>
        <v>1</v>
      </c>
      <c r="AW488" s="4597">
        <v>45997</v>
      </c>
      <c r="AX488" s="4598">
        <v>4263018</v>
      </c>
      <c r="AY488" s="4602">
        <v>45997</v>
      </c>
      <c r="AZ488" s="4600">
        <v>4263019</v>
      </c>
      <c r="BA488" s="4602">
        <v>45997</v>
      </c>
      <c r="BB488" s="4600">
        <v>4263020</v>
      </c>
      <c r="BC488" s="4597">
        <v>45997</v>
      </c>
      <c r="BD488" s="4598">
        <v>4263021</v>
      </c>
      <c r="BE488" s="4599">
        <v>46000</v>
      </c>
      <c r="BF488" s="4600">
        <v>4263022</v>
      </c>
      <c r="BG488" s="4597">
        <v>46365</v>
      </c>
      <c r="BH488" s="4600">
        <v>4263023</v>
      </c>
      <c r="BI488" s="4602">
        <v>45997</v>
      </c>
      <c r="BJ488" s="4600">
        <v>4263025</v>
      </c>
      <c r="BK488" s="4075" t="str">
        <f t="shared" si="920"/>
        <v>-</v>
      </c>
      <c r="BL488" s="4093"/>
      <c r="BM488" s="4075" t="str">
        <f t="shared" si="921"/>
        <v>-</v>
      </c>
      <c r="BN488" s="4093"/>
      <c r="BO488" s="4094" t="str">
        <f t="shared" si="922"/>
        <v>-</v>
      </c>
      <c r="BP488" s="4093"/>
      <c r="BQ488" s="4602" t="str">
        <f t="shared" si="919"/>
        <v>-</v>
      </c>
      <c r="BR488" s="4598"/>
      <c r="BS488" s="4602" t="str">
        <f t="shared" si="907"/>
        <v>-</v>
      </c>
      <c r="BT488" s="4598"/>
      <c r="BU488" s="4602" t="str">
        <f t="shared" si="908"/>
        <v>-</v>
      </c>
      <c r="BV488" s="4598"/>
      <c r="BW488" s="4602" t="str">
        <f t="shared" si="909"/>
        <v>-</v>
      </c>
      <c r="BX488" s="4600"/>
      <c r="BY488" s="4602" t="str">
        <f t="shared" si="910"/>
        <v>-</v>
      </c>
      <c r="BZ488" s="4598"/>
      <c r="CA488" s="4602" t="str">
        <f t="shared" si="911"/>
        <v>-</v>
      </c>
      <c r="CB488" s="4600"/>
      <c r="CC488" s="4602" t="str">
        <f t="shared" si="912"/>
        <v>-</v>
      </c>
      <c r="CD488" s="4600"/>
      <c r="CE488" s="2850" t="str">
        <f t="shared" si="876"/>
        <v>-</v>
      </c>
      <c r="CF488" s="2846"/>
      <c r="CG488" s="2855" t="str">
        <f t="shared" si="877"/>
        <v>-</v>
      </c>
      <c r="CH488" s="2851"/>
      <c r="CI488" s="2850" t="str">
        <f t="shared" si="888"/>
        <v>-</v>
      </c>
      <c r="CJ488" s="2846"/>
      <c r="CK488" s="2850" t="str">
        <f t="shared" si="889"/>
        <v>-</v>
      </c>
      <c r="CL488" s="2851"/>
      <c r="CM488" s="2850" t="str">
        <f t="shared" si="878"/>
        <v>-</v>
      </c>
      <c r="CN488" s="2851"/>
      <c r="CO488" s="2855" t="str">
        <f t="shared" si="890"/>
        <v>-</v>
      </c>
      <c r="CP488" s="2851"/>
      <c r="CQ488" s="2855" t="str">
        <f t="shared" si="891"/>
        <v>-</v>
      </c>
      <c r="CR488" s="2851"/>
      <c r="CS488" s="2850" t="str">
        <f t="shared" si="879"/>
        <v>-</v>
      </c>
      <c r="CT488" s="2851"/>
      <c r="CU488" s="2855"/>
      <c r="CV488" s="2851"/>
      <c r="CW488" s="2850" t="str">
        <f t="shared" si="880"/>
        <v>-</v>
      </c>
      <c r="CX488" s="2851"/>
      <c r="CY488" s="2855" t="str">
        <f t="shared" si="892"/>
        <v>-</v>
      </c>
      <c r="CZ488" s="2851"/>
      <c r="DA488" s="2850" t="str">
        <f t="shared" si="881"/>
        <v>-</v>
      </c>
      <c r="DB488" s="2846"/>
      <c r="DC488" s="2855" t="str">
        <f t="shared" si="893"/>
        <v>-</v>
      </c>
      <c r="DD488" s="2851"/>
      <c r="DE488" s="374">
        <f t="shared" si="901"/>
        <v>0</v>
      </c>
      <c r="DF488" s="2857"/>
      <c r="DG488" s="818">
        <f t="shared" si="867"/>
        <v>0</v>
      </c>
      <c r="DH488" s="2858"/>
      <c r="DI488" s="2850">
        <f>IF(AG488=1,1,0)</f>
        <v>0</v>
      </c>
      <c r="DJ488" s="2857"/>
      <c r="DK488" s="2856">
        <f t="shared" si="884"/>
        <v>0</v>
      </c>
      <c r="DL488" s="2857"/>
      <c r="DM488" s="2856">
        <f t="shared" si="915"/>
        <v>0</v>
      </c>
      <c r="DN488" s="2857"/>
      <c r="DO488" s="2855">
        <f t="shared" si="894"/>
        <v>0</v>
      </c>
      <c r="DP488" s="2858"/>
      <c r="DQ488" s="2855">
        <f t="shared" si="895"/>
        <v>0</v>
      </c>
      <c r="DR488" s="2857"/>
      <c r="DS488" s="2855">
        <f t="shared" si="896"/>
        <v>0</v>
      </c>
      <c r="DT488" s="2858"/>
      <c r="DU488" s="2855">
        <f t="shared" si="897"/>
        <v>0</v>
      </c>
      <c r="DV488" s="2857"/>
      <c r="DW488" s="4891">
        <v>46014</v>
      </c>
      <c r="DX488" s="372">
        <v>4263088</v>
      </c>
      <c r="DY488" s="4668">
        <f t="shared" si="916"/>
        <v>0</v>
      </c>
      <c r="DZ488" s="4682"/>
      <c r="EA488" s="4668">
        <v>45996</v>
      </c>
      <c r="EB488" s="4682">
        <v>4263066</v>
      </c>
      <c r="EC488" s="820">
        <v>45996</v>
      </c>
      <c r="ED488" s="4964">
        <v>4263067</v>
      </c>
      <c r="EE488" s="822">
        <v>46032</v>
      </c>
      <c r="EF488" s="4930">
        <v>4263123</v>
      </c>
      <c r="EG488" s="273"/>
      <c r="EH488" s="274"/>
      <c r="EI488" s="275"/>
      <c r="EJ488" s="276"/>
      <c r="EK488" s="275"/>
      <c r="EL488" s="277"/>
      <c r="EM488" s="829" t="str">
        <f t="shared" si="882"/>
        <v xml:space="preserve"> </v>
      </c>
      <c r="EN488" s="4892"/>
      <c r="EO488" s="4893">
        <f t="shared" si="898"/>
        <v>0</v>
      </c>
      <c r="EP488" s="4682"/>
      <c r="ER488" s="6001"/>
      <c r="ET488" s="2850" t="str">
        <f t="shared" si="925"/>
        <v>-</v>
      </c>
      <c r="EU488" s="2857"/>
      <c r="EV488" s="2850" t="str">
        <f t="shared" si="926"/>
        <v>-</v>
      </c>
      <c r="EW488" s="2857"/>
      <c r="EX488" s="2850"/>
      <c r="EY488" s="2851"/>
      <c r="EZ488" s="2850"/>
      <c r="FA488" s="2851"/>
      <c r="FB488" s="2850"/>
      <c r="FC488" s="2851"/>
      <c r="FD488" s="2850"/>
      <c r="FE488" s="2851"/>
      <c r="FF488" s="2855"/>
      <c r="FG488" s="2851"/>
      <c r="FH488" s="2850"/>
      <c r="FI488" s="2851"/>
      <c r="FJ488" s="154" t="str">
        <f t="shared" si="905"/>
        <v>-</v>
      </c>
      <c r="FK488" s="2857"/>
      <c r="FL488" s="155" t="str">
        <f t="shared" si="875"/>
        <v>-</v>
      </c>
      <c r="FM488" s="2846"/>
      <c r="FN488" s="2850"/>
      <c r="FO488" s="2851"/>
      <c r="FP488" s="2850"/>
      <c r="FQ488" s="2851"/>
      <c r="FS488" s="5782"/>
      <c r="FT488" s="5783"/>
    </row>
    <row r="489" spans="1:176" ht="18.600000000000001" customHeight="1">
      <c r="A489" s="228">
        <f t="shared" si="917"/>
        <v>479</v>
      </c>
      <c r="B489" s="343" t="str">
        <f t="shared" si="883"/>
        <v>4IE</v>
      </c>
      <c r="C489" s="5941">
        <v>46086</v>
      </c>
      <c r="D489" s="1043" t="s">
        <v>1443</v>
      </c>
      <c r="E489" s="1009" t="s">
        <v>1444</v>
      </c>
      <c r="F489" s="3701" t="s">
        <v>1628</v>
      </c>
      <c r="G489" s="1263"/>
      <c r="H489" s="3336" t="s">
        <v>630</v>
      </c>
      <c r="I489" s="3337" t="s">
        <v>48</v>
      </c>
      <c r="J489" s="3337" t="s">
        <v>0</v>
      </c>
      <c r="K489" s="599" t="s">
        <v>503</v>
      </c>
      <c r="L489" s="600"/>
      <c r="M489" s="6477">
        <v>46037</v>
      </c>
      <c r="N489" s="353">
        <v>46036</v>
      </c>
      <c r="O489" s="354">
        <v>46038</v>
      </c>
      <c r="P489" s="353">
        <v>46037</v>
      </c>
      <c r="Q489" s="354">
        <v>46039</v>
      </c>
      <c r="R489" s="353">
        <v>46039</v>
      </c>
      <c r="S489" s="354">
        <v>46039</v>
      </c>
      <c r="T489" s="353">
        <v>46039</v>
      </c>
      <c r="U489" s="355">
        <v>46043</v>
      </c>
      <c r="V489" s="353">
        <v>46044</v>
      </c>
      <c r="W489" s="356">
        <v>46045</v>
      </c>
      <c r="X489" s="357">
        <v>46045</v>
      </c>
      <c r="Y489" s="359">
        <v>46050</v>
      </c>
      <c r="Z489" s="359">
        <v>46050</v>
      </c>
      <c r="AA489" s="601"/>
      <c r="AB489" s="359"/>
      <c r="AC489" s="251" t="s">
        <v>1085</v>
      </c>
      <c r="AD489" s="361"/>
      <c r="AE489" s="362">
        <v>3</v>
      </c>
      <c r="AF489" s="363" t="str">
        <f t="shared" si="886"/>
        <v>4IE</v>
      </c>
      <c r="AG489" s="364">
        <v>1</v>
      </c>
      <c r="AH489" s="364"/>
      <c r="AI489" s="364"/>
      <c r="AJ489" s="364"/>
      <c r="AK489" s="364"/>
      <c r="AL489" s="364"/>
      <c r="AM489" s="364"/>
      <c r="AN489" s="364"/>
      <c r="AO489" s="364"/>
      <c r="AP489" s="363">
        <v>1</v>
      </c>
      <c r="AQ489" s="255">
        <v>1</v>
      </c>
      <c r="AR489" s="255">
        <v>1</v>
      </c>
      <c r="AS489" s="255"/>
      <c r="AT489" s="255"/>
      <c r="AU489" s="2843">
        <f t="shared" si="887"/>
        <v>0</v>
      </c>
      <c r="AV489" s="4008">
        <f t="shared" si="900"/>
        <v>1</v>
      </c>
      <c r="AW489" s="590">
        <v>45997</v>
      </c>
      <c r="AX489" s="4598">
        <v>4263018</v>
      </c>
      <c r="AY489" s="154">
        <v>45997</v>
      </c>
      <c r="AZ489" s="4600">
        <v>4263019</v>
      </c>
      <c r="BA489" s="154">
        <v>45997</v>
      </c>
      <c r="BB489" s="4600">
        <v>4263020</v>
      </c>
      <c r="BC489" s="368">
        <v>45997</v>
      </c>
      <c r="BD489" s="4598">
        <v>4263021</v>
      </c>
      <c r="BE489" s="4599">
        <v>46000</v>
      </c>
      <c r="BF489" s="4600">
        <v>4263022</v>
      </c>
      <c r="BG489" s="368">
        <v>46029</v>
      </c>
      <c r="BH489" s="4600">
        <v>4263077</v>
      </c>
      <c r="BI489" s="154">
        <v>45997</v>
      </c>
      <c r="BJ489" s="4600">
        <v>4263025</v>
      </c>
      <c r="BK489" s="154" t="str">
        <f t="shared" si="920"/>
        <v>-</v>
      </c>
      <c r="BL489" s="367"/>
      <c r="BM489" s="154" t="str">
        <f t="shared" si="921"/>
        <v>-</v>
      </c>
      <c r="BN489" s="367"/>
      <c r="BO489" s="155" t="str">
        <f t="shared" si="922"/>
        <v>-</v>
      </c>
      <c r="BP489" s="367"/>
      <c r="BQ489" s="154" t="str">
        <f t="shared" si="919"/>
        <v>-</v>
      </c>
      <c r="BR489" s="369"/>
      <c r="BS489" s="154" t="str">
        <f t="shared" si="907"/>
        <v>-</v>
      </c>
      <c r="BT489" s="369"/>
      <c r="BU489" s="154" t="str">
        <f t="shared" si="908"/>
        <v>-</v>
      </c>
      <c r="BV489" s="369"/>
      <c r="BW489" s="154" t="str">
        <f t="shared" si="909"/>
        <v>-</v>
      </c>
      <c r="BX489" s="367"/>
      <c r="BY489" s="154" t="str">
        <f t="shared" si="910"/>
        <v>-</v>
      </c>
      <c r="BZ489" s="369"/>
      <c r="CA489" s="154" t="str">
        <f t="shared" si="911"/>
        <v>-</v>
      </c>
      <c r="CB489" s="367"/>
      <c r="CC489" s="154" t="str">
        <f t="shared" si="912"/>
        <v>-</v>
      </c>
      <c r="CD489" s="367"/>
      <c r="CE489" s="2850" t="str">
        <f t="shared" si="876"/>
        <v>-</v>
      </c>
      <c r="CF489" s="2846"/>
      <c r="CG489" s="2855" t="str">
        <f t="shared" si="877"/>
        <v>-</v>
      </c>
      <c r="CH489" s="2851"/>
      <c r="CI489" s="2850" t="str">
        <f t="shared" si="888"/>
        <v>-</v>
      </c>
      <c r="CJ489" s="2846"/>
      <c r="CK489" s="2850" t="str">
        <f t="shared" si="889"/>
        <v>-</v>
      </c>
      <c r="CL489" s="2851"/>
      <c r="CM489" s="2850" t="str">
        <f t="shared" si="878"/>
        <v>-</v>
      </c>
      <c r="CN489" s="2851"/>
      <c r="CO489" s="2855" t="str">
        <f t="shared" si="890"/>
        <v>-</v>
      </c>
      <c r="CP489" s="2851"/>
      <c r="CQ489" s="2855" t="str">
        <f t="shared" si="891"/>
        <v>-</v>
      </c>
      <c r="CR489" s="2851"/>
      <c r="CS489" s="2850" t="str">
        <f t="shared" si="879"/>
        <v>-</v>
      </c>
      <c r="CT489" s="2851"/>
      <c r="CU489" s="2855"/>
      <c r="CV489" s="2851"/>
      <c r="CW489" s="2850" t="str">
        <f t="shared" si="880"/>
        <v>-</v>
      </c>
      <c r="CX489" s="2851"/>
      <c r="CY489" s="2855" t="str">
        <f t="shared" si="892"/>
        <v>-</v>
      </c>
      <c r="CZ489" s="2851"/>
      <c r="DA489" s="154" t="str">
        <f t="shared" si="881"/>
        <v>-</v>
      </c>
      <c r="DB489" s="369"/>
      <c r="DC489" s="155" t="str">
        <f t="shared" si="893"/>
        <v>-</v>
      </c>
      <c r="DD489" s="367"/>
      <c r="DE489" s="374">
        <v>45999</v>
      </c>
      <c r="DF489" s="373">
        <v>4263111</v>
      </c>
      <c r="DG489" s="818">
        <f t="shared" si="867"/>
        <v>0</v>
      </c>
      <c r="DH489" s="372"/>
      <c r="DI489" s="267">
        <v>45854</v>
      </c>
      <c r="DJ489" s="2857">
        <v>4163259</v>
      </c>
      <c r="DK489" s="374">
        <f t="shared" si="884"/>
        <v>0</v>
      </c>
      <c r="DL489" s="373"/>
      <c r="DM489" s="375">
        <f t="shared" si="915"/>
        <v>0</v>
      </c>
      <c r="DN489" s="373"/>
      <c r="DO489" s="155">
        <f t="shared" si="894"/>
        <v>0</v>
      </c>
      <c r="DP489" s="372"/>
      <c r="DQ489" s="155">
        <f t="shared" si="895"/>
        <v>0</v>
      </c>
      <c r="DR489" s="373"/>
      <c r="DS489" s="155">
        <f t="shared" si="896"/>
        <v>0</v>
      </c>
      <c r="DT489" s="372"/>
      <c r="DU489" s="155">
        <f t="shared" si="897"/>
        <v>0</v>
      </c>
      <c r="DV489" s="373"/>
      <c r="DW489" s="4891">
        <f t="shared" si="906"/>
        <v>0</v>
      </c>
      <c r="DX489" s="372"/>
      <c r="DY489" s="154">
        <f t="shared" si="916"/>
        <v>0</v>
      </c>
      <c r="DZ489" s="373"/>
      <c r="EA489" s="154">
        <v>45996</v>
      </c>
      <c r="EB489" s="4682">
        <v>4263066</v>
      </c>
      <c r="EC489" s="269">
        <v>45996</v>
      </c>
      <c r="ED489" s="4964">
        <v>4263067</v>
      </c>
      <c r="EE489" s="822">
        <v>46032</v>
      </c>
      <c r="EF489" s="4930">
        <v>4263123</v>
      </c>
      <c r="EG489" s="273"/>
      <c r="EH489" s="274"/>
      <c r="EI489" s="275"/>
      <c r="EJ489" s="276"/>
      <c r="EK489" s="275"/>
      <c r="EL489" s="277"/>
      <c r="EM489" s="278" t="str">
        <f t="shared" si="882"/>
        <v xml:space="preserve"> </v>
      </c>
      <c r="EN489" s="372"/>
      <c r="EO489" s="155">
        <f t="shared" si="898"/>
        <v>0</v>
      </c>
      <c r="EP489" s="373"/>
      <c r="ER489" s="194"/>
      <c r="ET489" s="154" t="str">
        <f t="shared" si="925"/>
        <v>-</v>
      </c>
      <c r="EU489" s="373"/>
      <c r="EV489" s="154" t="str">
        <f t="shared" si="926"/>
        <v>-</v>
      </c>
      <c r="EW489" s="373"/>
      <c r="EX489" s="154"/>
      <c r="EY489" s="367"/>
      <c r="EZ489" s="154"/>
      <c r="FA489" s="367"/>
      <c r="FB489" s="154"/>
      <c r="FC489" s="367"/>
      <c r="FD489" s="154"/>
      <c r="FE489" s="367"/>
      <c r="FF489" s="155"/>
      <c r="FG489" s="367"/>
      <c r="FH489" s="154"/>
      <c r="FI489" s="367"/>
      <c r="FJ489" s="154" t="str">
        <f t="shared" si="905"/>
        <v>-</v>
      </c>
      <c r="FK489" s="373"/>
      <c r="FL489" s="155" t="str">
        <f t="shared" si="875"/>
        <v>-</v>
      </c>
      <c r="FM489" s="279"/>
      <c r="FN489" s="1184"/>
      <c r="FO489" s="280"/>
      <c r="FP489" s="281"/>
      <c r="FQ489" s="282"/>
      <c r="FS489" s="281"/>
      <c r="FT489" s="282"/>
    </row>
    <row r="490" spans="1:176" ht="18.600000000000001" customHeight="1">
      <c r="A490" s="228">
        <f t="shared" si="917"/>
        <v>480</v>
      </c>
      <c r="B490" s="343" t="str">
        <f t="shared" si="883"/>
        <v>4IE</v>
      </c>
      <c r="C490" s="5941">
        <v>46087</v>
      </c>
      <c r="D490" s="1043" t="s">
        <v>1443</v>
      </c>
      <c r="E490" s="1009" t="s">
        <v>1445</v>
      </c>
      <c r="F490" s="3701" t="s">
        <v>1629</v>
      </c>
      <c r="G490" s="1263"/>
      <c r="H490" s="3336" t="s">
        <v>630</v>
      </c>
      <c r="I490" s="3337" t="s">
        <v>48</v>
      </c>
      <c r="J490" s="3337" t="s">
        <v>0</v>
      </c>
      <c r="K490" s="599" t="s">
        <v>503</v>
      </c>
      <c r="L490" s="600"/>
      <c r="M490" s="6477">
        <v>46037</v>
      </c>
      <c r="N490" s="353">
        <v>46036</v>
      </c>
      <c r="O490" s="354">
        <v>46038</v>
      </c>
      <c r="P490" s="353">
        <v>46037</v>
      </c>
      <c r="Q490" s="354">
        <v>46039</v>
      </c>
      <c r="R490" s="353">
        <v>46039</v>
      </c>
      <c r="S490" s="354">
        <v>46039</v>
      </c>
      <c r="T490" s="353">
        <v>46039</v>
      </c>
      <c r="U490" s="355">
        <v>46043</v>
      </c>
      <c r="V490" s="353">
        <v>46046</v>
      </c>
      <c r="W490" s="356">
        <v>46045</v>
      </c>
      <c r="X490" s="357">
        <v>46046</v>
      </c>
      <c r="Y490" s="359">
        <v>46050</v>
      </c>
      <c r="Z490" s="359">
        <v>46050</v>
      </c>
      <c r="AA490" s="601"/>
      <c r="AB490" s="359"/>
      <c r="AC490" s="251" t="s">
        <v>1085</v>
      </c>
      <c r="AD490" s="361"/>
      <c r="AE490" s="362">
        <v>3</v>
      </c>
      <c r="AF490" s="363" t="str">
        <f t="shared" si="886"/>
        <v>4IE</v>
      </c>
      <c r="AG490" s="364">
        <v>1</v>
      </c>
      <c r="AH490" s="364"/>
      <c r="AI490" s="364"/>
      <c r="AJ490" s="364"/>
      <c r="AK490" s="364"/>
      <c r="AL490" s="364"/>
      <c r="AM490" s="364"/>
      <c r="AN490" s="364"/>
      <c r="AO490" s="364"/>
      <c r="AP490" s="363">
        <v>1</v>
      </c>
      <c r="AQ490" s="255">
        <v>1</v>
      </c>
      <c r="AR490" s="255">
        <v>1</v>
      </c>
      <c r="AS490" s="255"/>
      <c r="AT490" s="255"/>
      <c r="AU490" s="2843">
        <f t="shared" si="887"/>
        <v>0</v>
      </c>
      <c r="AV490" s="4008">
        <f t="shared" si="900"/>
        <v>1</v>
      </c>
      <c r="AW490" s="590">
        <v>45664</v>
      </c>
      <c r="AX490" s="4598">
        <v>4263072</v>
      </c>
      <c r="AY490" s="154">
        <v>45997</v>
      </c>
      <c r="AZ490" s="4600">
        <v>4263019</v>
      </c>
      <c r="BA490" s="154">
        <v>45997</v>
      </c>
      <c r="BB490" s="4600">
        <v>4263020</v>
      </c>
      <c r="BC490" s="368">
        <v>45997</v>
      </c>
      <c r="BD490" s="4598">
        <v>4263021</v>
      </c>
      <c r="BE490" s="4599">
        <v>46000</v>
      </c>
      <c r="BF490" s="4600">
        <v>4263022</v>
      </c>
      <c r="BG490" s="368">
        <v>46029</v>
      </c>
      <c r="BH490" s="4600">
        <v>4263077</v>
      </c>
      <c r="BI490" s="154">
        <v>45997</v>
      </c>
      <c r="BJ490" s="4600">
        <v>4263025</v>
      </c>
      <c r="BK490" s="154" t="str">
        <f t="shared" si="920"/>
        <v>-</v>
      </c>
      <c r="BL490" s="367"/>
      <c r="BM490" s="154" t="str">
        <f t="shared" si="921"/>
        <v>-</v>
      </c>
      <c r="BN490" s="367"/>
      <c r="BO490" s="155" t="str">
        <f t="shared" si="922"/>
        <v>-</v>
      </c>
      <c r="BP490" s="367"/>
      <c r="BQ490" s="154" t="str">
        <f t="shared" si="919"/>
        <v>-</v>
      </c>
      <c r="BR490" s="369"/>
      <c r="BS490" s="154" t="str">
        <f t="shared" si="907"/>
        <v>-</v>
      </c>
      <c r="BT490" s="369"/>
      <c r="BU490" s="154" t="str">
        <f t="shared" si="908"/>
        <v>-</v>
      </c>
      <c r="BV490" s="369"/>
      <c r="BW490" s="154" t="str">
        <f t="shared" si="909"/>
        <v>-</v>
      </c>
      <c r="BX490" s="367"/>
      <c r="BY490" s="154" t="str">
        <f t="shared" si="910"/>
        <v>-</v>
      </c>
      <c r="BZ490" s="369"/>
      <c r="CA490" s="154" t="str">
        <f t="shared" si="911"/>
        <v>-</v>
      </c>
      <c r="CB490" s="367"/>
      <c r="CC490" s="154" t="str">
        <f t="shared" si="912"/>
        <v>-</v>
      </c>
      <c r="CD490" s="367"/>
      <c r="CE490" s="2850" t="str">
        <f t="shared" si="876"/>
        <v>-</v>
      </c>
      <c r="CF490" s="2846"/>
      <c r="CG490" s="2855" t="str">
        <f t="shared" si="877"/>
        <v>-</v>
      </c>
      <c r="CH490" s="2851"/>
      <c r="CI490" s="2850" t="str">
        <f t="shared" si="888"/>
        <v>-</v>
      </c>
      <c r="CJ490" s="2846"/>
      <c r="CK490" s="2850" t="str">
        <f t="shared" si="889"/>
        <v>-</v>
      </c>
      <c r="CL490" s="2851"/>
      <c r="CM490" s="2850" t="str">
        <f t="shared" si="878"/>
        <v>-</v>
      </c>
      <c r="CN490" s="2851"/>
      <c r="CO490" s="2855" t="str">
        <f t="shared" si="890"/>
        <v>-</v>
      </c>
      <c r="CP490" s="2851"/>
      <c r="CQ490" s="2855" t="str">
        <f t="shared" si="891"/>
        <v>-</v>
      </c>
      <c r="CR490" s="2851"/>
      <c r="CS490" s="2850" t="str">
        <f t="shared" si="879"/>
        <v>-</v>
      </c>
      <c r="CT490" s="2851"/>
      <c r="CU490" s="2855"/>
      <c r="CV490" s="2851"/>
      <c r="CW490" s="2850" t="str">
        <f t="shared" si="880"/>
        <v>-</v>
      </c>
      <c r="CX490" s="2851"/>
      <c r="CY490" s="2855" t="str">
        <f t="shared" si="892"/>
        <v>-</v>
      </c>
      <c r="CZ490" s="2851"/>
      <c r="DA490" s="154" t="str">
        <f t="shared" si="881"/>
        <v>-</v>
      </c>
      <c r="DB490" s="369"/>
      <c r="DC490" s="155" t="str">
        <f t="shared" si="893"/>
        <v>-</v>
      </c>
      <c r="DD490" s="367"/>
      <c r="DE490" s="374">
        <v>45999</v>
      </c>
      <c r="DF490" s="373">
        <v>4263111</v>
      </c>
      <c r="DG490" s="818">
        <f t="shared" si="867"/>
        <v>0</v>
      </c>
      <c r="DH490" s="372"/>
      <c r="DI490" s="267">
        <v>45854</v>
      </c>
      <c r="DJ490" s="2857">
        <v>4163259</v>
      </c>
      <c r="DK490" s="374">
        <f t="shared" si="884"/>
        <v>0</v>
      </c>
      <c r="DL490" s="373"/>
      <c r="DM490" s="375">
        <f t="shared" si="915"/>
        <v>0</v>
      </c>
      <c r="DN490" s="373"/>
      <c r="DO490" s="155">
        <f t="shared" si="894"/>
        <v>0</v>
      </c>
      <c r="DP490" s="372"/>
      <c r="DQ490" s="155">
        <f t="shared" si="895"/>
        <v>0</v>
      </c>
      <c r="DR490" s="373"/>
      <c r="DS490" s="155">
        <f t="shared" si="896"/>
        <v>0</v>
      </c>
      <c r="DT490" s="372"/>
      <c r="DU490" s="155">
        <f t="shared" si="897"/>
        <v>0</v>
      </c>
      <c r="DV490" s="373"/>
      <c r="DW490" s="4891">
        <f t="shared" si="906"/>
        <v>0</v>
      </c>
      <c r="DX490" s="372"/>
      <c r="DY490" s="154">
        <f t="shared" si="916"/>
        <v>0</v>
      </c>
      <c r="DZ490" s="373"/>
      <c r="EA490" s="154">
        <v>45996</v>
      </c>
      <c r="EB490" s="4682">
        <v>4263066</v>
      </c>
      <c r="EC490" s="269">
        <v>45996</v>
      </c>
      <c r="ED490" s="4964">
        <v>4263067</v>
      </c>
      <c r="EE490" s="822">
        <v>46032</v>
      </c>
      <c r="EF490" s="4930">
        <v>4263123</v>
      </c>
      <c r="EG490" s="273"/>
      <c r="EH490" s="274"/>
      <c r="EI490" s="275"/>
      <c r="EJ490" s="276"/>
      <c r="EK490" s="275"/>
      <c r="EL490" s="277"/>
      <c r="EM490" s="278" t="str">
        <f t="shared" si="882"/>
        <v xml:space="preserve"> </v>
      </c>
      <c r="EN490" s="372"/>
      <c r="EO490" s="155">
        <f t="shared" si="898"/>
        <v>0</v>
      </c>
      <c r="EP490" s="373"/>
      <c r="ER490" s="194"/>
      <c r="ET490" s="154" t="str">
        <f t="shared" si="925"/>
        <v>-</v>
      </c>
      <c r="EU490" s="373"/>
      <c r="EV490" s="154" t="str">
        <f t="shared" si="926"/>
        <v>-</v>
      </c>
      <c r="EW490" s="373"/>
      <c r="EX490" s="154"/>
      <c r="EY490" s="367"/>
      <c r="EZ490" s="154"/>
      <c r="FA490" s="367"/>
      <c r="FB490" s="154"/>
      <c r="FC490" s="367"/>
      <c r="FD490" s="154"/>
      <c r="FE490" s="367"/>
      <c r="FF490" s="155"/>
      <c r="FG490" s="367"/>
      <c r="FH490" s="154"/>
      <c r="FI490" s="367"/>
      <c r="FJ490" s="154" t="str">
        <f t="shared" si="905"/>
        <v>-</v>
      </c>
      <c r="FK490" s="373"/>
      <c r="FL490" s="155" t="str">
        <f t="shared" si="875"/>
        <v>-</v>
      </c>
      <c r="FM490" s="279"/>
      <c r="FN490" s="1184"/>
      <c r="FO490" s="280"/>
      <c r="FP490" s="281"/>
      <c r="FQ490" s="282"/>
      <c r="FS490" s="281"/>
      <c r="FT490" s="282"/>
    </row>
    <row r="491" spans="1:176" ht="18.600000000000001" customHeight="1">
      <c r="A491" s="228">
        <f t="shared" si="917"/>
        <v>481</v>
      </c>
      <c r="B491" s="343" t="str">
        <f t="shared" si="883"/>
        <v>4IE</v>
      </c>
      <c r="C491" s="5737">
        <v>46057</v>
      </c>
      <c r="D491" s="1581" t="s">
        <v>1321</v>
      </c>
      <c r="E491" s="1582">
        <v>72510113</v>
      </c>
      <c r="F491" s="1564"/>
      <c r="G491" s="6473" t="s">
        <v>1656</v>
      </c>
      <c r="H491" s="3281" t="s">
        <v>631</v>
      </c>
      <c r="I491" s="1264" t="s">
        <v>61</v>
      </c>
      <c r="J491" s="1264" t="s">
        <v>1367</v>
      </c>
      <c r="K491" s="599" t="s">
        <v>97</v>
      </c>
      <c r="L491" s="600"/>
      <c r="M491" s="6477">
        <v>46038</v>
      </c>
      <c r="N491" s="353">
        <v>46037</v>
      </c>
      <c r="O491" s="354">
        <v>46039</v>
      </c>
      <c r="P491" s="353">
        <v>46038</v>
      </c>
      <c r="Q491" s="354">
        <v>46042</v>
      </c>
      <c r="R491" s="353">
        <v>46043</v>
      </c>
      <c r="S491" s="354">
        <v>46042</v>
      </c>
      <c r="T491" s="353">
        <v>46042</v>
      </c>
      <c r="U491" s="355">
        <v>46044</v>
      </c>
      <c r="V491" s="353">
        <v>46046</v>
      </c>
      <c r="W491" s="356">
        <v>46046</v>
      </c>
      <c r="X491" s="357">
        <v>46049</v>
      </c>
      <c r="Y491" s="358">
        <v>46050</v>
      </c>
      <c r="Z491" s="359"/>
      <c r="AA491" s="360">
        <v>46050</v>
      </c>
      <c r="AB491" s="358">
        <v>46051</v>
      </c>
      <c r="AC491" s="251" t="s">
        <v>1085</v>
      </c>
      <c r="AD491" s="361"/>
      <c r="AE491" s="362">
        <v>20</v>
      </c>
      <c r="AF491" s="363" t="str">
        <f t="shared" si="886"/>
        <v>4IE</v>
      </c>
      <c r="AG491" s="364"/>
      <c r="AH491" s="364"/>
      <c r="AI491" s="364"/>
      <c r="AJ491" s="364"/>
      <c r="AK491" s="364"/>
      <c r="AL491" s="364"/>
      <c r="AM491" s="364"/>
      <c r="AN491" s="364">
        <v>1</v>
      </c>
      <c r="AO491" s="364"/>
      <c r="AP491" s="363">
        <v>1</v>
      </c>
      <c r="AQ491" s="255">
        <v>1</v>
      </c>
      <c r="AR491" s="255">
        <v>1</v>
      </c>
      <c r="AS491" s="255"/>
      <c r="AT491" s="255"/>
      <c r="AU491" s="2843">
        <f t="shared" si="887"/>
        <v>0</v>
      </c>
      <c r="AV491" s="4008">
        <f t="shared" si="900"/>
        <v>1</v>
      </c>
      <c r="AW491" s="590">
        <v>45664</v>
      </c>
      <c r="AX491" s="4598">
        <v>4263072</v>
      </c>
      <c r="AY491" s="154">
        <v>45997</v>
      </c>
      <c r="AZ491" s="4600">
        <v>4263019</v>
      </c>
      <c r="BA491" s="154">
        <v>45997</v>
      </c>
      <c r="BB491" s="4600">
        <v>4263020</v>
      </c>
      <c r="BC491" s="368" t="str">
        <f>IF($AE491=0,"　",VLOOKUP($AE491,ﾚｰｻﾞOP,8,0))</f>
        <v>-</v>
      </c>
      <c r="BD491" s="369"/>
      <c r="BE491" s="4599" t="str">
        <f>IF($AE491=0,"　",VLOOKUP($AE491,ﾚｰｻﾞOP,9,0))</f>
        <v>-</v>
      </c>
      <c r="BF491" s="367"/>
      <c r="BG491" s="368">
        <v>46029</v>
      </c>
      <c r="BH491" s="4600">
        <v>4263077</v>
      </c>
      <c r="BI491" s="154">
        <v>45997</v>
      </c>
      <c r="BJ491" s="4600">
        <v>4263025</v>
      </c>
      <c r="BK491" s="154">
        <v>46003</v>
      </c>
      <c r="BL491" s="367">
        <v>4263090</v>
      </c>
      <c r="BM491" s="154">
        <v>46003</v>
      </c>
      <c r="BN491" s="367">
        <v>4263091</v>
      </c>
      <c r="BO491" s="155" t="str">
        <f t="shared" si="922"/>
        <v>-</v>
      </c>
      <c r="BP491" s="367"/>
      <c r="BQ491" s="154" t="str">
        <f t="shared" si="919"/>
        <v>-</v>
      </c>
      <c r="BR491" s="369"/>
      <c r="BS491" s="154" t="str">
        <f t="shared" si="907"/>
        <v>-</v>
      </c>
      <c r="BT491" s="369"/>
      <c r="BU491" s="154" t="str">
        <f t="shared" si="908"/>
        <v>-</v>
      </c>
      <c r="BV491" s="369"/>
      <c r="BW491" s="154" t="str">
        <f t="shared" si="909"/>
        <v>-</v>
      </c>
      <c r="BX491" s="367"/>
      <c r="BY491" s="154" t="str">
        <f t="shared" si="910"/>
        <v>-</v>
      </c>
      <c r="BZ491" s="369"/>
      <c r="CA491" s="154" t="str">
        <f t="shared" si="911"/>
        <v>-</v>
      </c>
      <c r="CB491" s="367"/>
      <c r="CC491" s="154" t="str">
        <f t="shared" si="912"/>
        <v>-</v>
      </c>
      <c r="CD491" s="367"/>
      <c r="CE491" s="2850" t="str">
        <f t="shared" si="876"/>
        <v>-</v>
      </c>
      <c r="CF491" s="2846"/>
      <c r="CG491" s="2855" t="str">
        <f t="shared" si="877"/>
        <v>-</v>
      </c>
      <c r="CH491" s="2851"/>
      <c r="CI491" s="2850" t="str">
        <f t="shared" si="888"/>
        <v>-</v>
      </c>
      <c r="CJ491" s="2846"/>
      <c r="CK491" s="2850" t="str">
        <f t="shared" si="889"/>
        <v>-</v>
      </c>
      <c r="CL491" s="2851"/>
      <c r="CM491" s="2850" t="str">
        <f t="shared" si="878"/>
        <v>-</v>
      </c>
      <c r="CN491" s="2851"/>
      <c r="CO491" s="2855" t="str">
        <f t="shared" si="890"/>
        <v>-</v>
      </c>
      <c r="CP491" s="2851"/>
      <c r="CQ491" s="2855" t="str">
        <f t="shared" si="891"/>
        <v>-</v>
      </c>
      <c r="CR491" s="2851"/>
      <c r="CS491" s="2850" t="str">
        <f t="shared" si="879"/>
        <v>-</v>
      </c>
      <c r="CT491" s="2851"/>
      <c r="CU491" s="2855"/>
      <c r="CV491" s="2851"/>
      <c r="CW491" s="2850" t="str">
        <f t="shared" si="880"/>
        <v>-</v>
      </c>
      <c r="CX491" s="2851"/>
      <c r="CY491" s="2855" t="str">
        <f t="shared" si="892"/>
        <v>-</v>
      </c>
      <c r="CZ491" s="2851"/>
      <c r="DA491" s="154" t="str">
        <f t="shared" si="881"/>
        <v>-</v>
      </c>
      <c r="DB491" s="369"/>
      <c r="DC491" s="155" t="str">
        <f t="shared" si="893"/>
        <v>-</v>
      </c>
      <c r="DD491" s="367"/>
      <c r="DE491" s="374">
        <f t="shared" ref="DE491:DE512" si="927">IF(AG491=1,1,0)</f>
        <v>0</v>
      </c>
      <c r="DF491" s="373"/>
      <c r="DG491" s="818">
        <f t="shared" si="867"/>
        <v>0</v>
      </c>
      <c r="DH491" s="372"/>
      <c r="DI491" s="267">
        <f t="shared" ref="DI491:DI522" si="928">IF(AG491=1,1,0)</f>
        <v>0</v>
      </c>
      <c r="DJ491" s="373"/>
      <c r="DK491" s="374">
        <f t="shared" si="884"/>
        <v>0</v>
      </c>
      <c r="DL491" s="373"/>
      <c r="DM491" s="375">
        <f t="shared" si="915"/>
        <v>0</v>
      </c>
      <c r="DN491" s="373"/>
      <c r="DO491" s="155">
        <f t="shared" si="894"/>
        <v>0</v>
      </c>
      <c r="DP491" s="372"/>
      <c r="DQ491" s="155">
        <f t="shared" si="895"/>
        <v>0</v>
      </c>
      <c r="DR491" s="373"/>
      <c r="DS491" s="155">
        <f t="shared" si="896"/>
        <v>0</v>
      </c>
      <c r="DT491" s="372"/>
      <c r="DU491" s="155">
        <f t="shared" si="897"/>
        <v>0</v>
      </c>
      <c r="DV491" s="373"/>
      <c r="DW491" s="4891">
        <v>46014</v>
      </c>
      <c r="DX491" s="372">
        <v>4263088</v>
      </c>
      <c r="DY491" s="154">
        <f t="shared" si="916"/>
        <v>0</v>
      </c>
      <c r="DZ491" s="373"/>
      <c r="EA491" s="154">
        <v>45996</v>
      </c>
      <c r="EB491" s="4682">
        <v>4263066</v>
      </c>
      <c r="EC491" s="269">
        <v>45996</v>
      </c>
      <c r="ED491" s="4964">
        <v>4263067</v>
      </c>
      <c r="EE491" s="822">
        <v>46032</v>
      </c>
      <c r="EF491" s="4930">
        <v>4263123</v>
      </c>
      <c r="EG491" s="273"/>
      <c r="EH491" s="274"/>
      <c r="EI491" s="275"/>
      <c r="EJ491" s="276"/>
      <c r="EK491" s="275"/>
      <c r="EL491" s="277"/>
      <c r="EM491" s="278" t="str">
        <f t="shared" si="882"/>
        <v xml:space="preserve"> </v>
      </c>
      <c r="EN491" s="372"/>
      <c r="EO491" s="155">
        <f t="shared" si="898"/>
        <v>0</v>
      </c>
      <c r="EP491" s="373"/>
      <c r="ER491" s="194"/>
      <c r="ET491" s="154" t="str">
        <f t="shared" si="925"/>
        <v>-</v>
      </c>
      <c r="EU491" s="373"/>
      <c r="EV491" s="154" t="str">
        <f t="shared" si="926"/>
        <v>-</v>
      </c>
      <c r="EW491" s="373"/>
      <c r="EX491" s="154"/>
      <c r="EY491" s="367"/>
      <c r="EZ491" s="154"/>
      <c r="FA491" s="367"/>
      <c r="FB491" s="154"/>
      <c r="FC491" s="367"/>
      <c r="FD491" s="154"/>
      <c r="FE491" s="367"/>
      <c r="FF491" s="155"/>
      <c r="FG491" s="367"/>
      <c r="FH491" s="154"/>
      <c r="FI491" s="367"/>
      <c r="FJ491" s="154" t="str">
        <f t="shared" si="905"/>
        <v>-</v>
      </c>
      <c r="FK491" s="373"/>
      <c r="FL491" s="155" t="str">
        <f t="shared" si="875"/>
        <v>-</v>
      </c>
      <c r="FM491" s="279"/>
      <c r="FN491" s="1184"/>
      <c r="FO491" s="280"/>
      <c r="FP491" s="281"/>
      <c r="FQ491" s="282"/>
      <c r="FS491" s="281"/>
      <c r="FT491" s="282"/>
    </row>
    <row r="492" spans="1:176" ht="18.600000000000001" customHeight="1">
      <c r="A492" s="228">
        <f t="shared" si="917"/>
        <v>482</v>
      </c>
      <c r="B492" s="343" t="str">
        <f t="shared" si="883"/>
        <v>4IE</v>
      </c>
      <c r="C492" s="5737">
        <v>46054</v>
      </c>
      <c r="D492" s="6542" t="s">
        <v>1411</v>
      </c>
      <c r="E492" s="6543">
        <v>84421045</v>
      </c>
      <c r="F492" s="6002" t="s">
        <v>1638</v>
      </c>
      <c r="G492" s="6003"/>
      <c r="H492" s="6004" t="s">
        <v>1381</v>
      </c>
      <c r="I492" s="5036" t="s">
        <v>992</v>
      </c>
      <c r="J492" s="4459" t="s">
        <v>21</v>
      </c>
      <c r="K492" s="5107" t="s">
        <v>11</v>
      </c>
      <c r="L492" s="7999"/>
      <c r="M492" s="6477">
        <v>46038</v>
      </c>
      <c r="N492" s="353">
        <v>46037</v>
      </c>
      <c r="O492" s="354">
        <v>46039</v>
      </c>
      <c r="P492" s="353">
        <v>46038</v>
      </c>
      <c r="Q492" s="354">
        <v>46042</v>
      </c>
      <c r="R492" s="353">
        <v>46043</v>
      </c>
      <c r="S492" s="354">
        <v>46042</v>
      </c>
      <c r="T492" s="353">
        <v>46042</v>
      </c>
      <c r="U492" s="355">
        <v>46044</v>
      </c>
      <c r="V492" s="353">
        <v>46045</v>
      </c>
      <c r="W492" s="356">
        <v>46046</v>
      </c>
      <c r="X492" s="357">
        <v>46046</v>
      </c>
      <c r="Y492" s="979">
        <v>46050</v>
      </c>
      <c r="Z492" s="6602">
        <v>46049</v>
      </c>
      <c r="AA492" s="6005"/>
      <c r="AB492" s="6006"/>
      <c r="AC492" s="251" t="s">
        <v>1085</v>
      </c>
      <c r="AD492" s="6007"/>
      <c r="AE492" s="6008">
        <v>6</v>
      </c>
      <c r="AF492" s="363" t="str">
        <f t="shared" si="886"/>
        <v>4IE</v>
      </c>
      <c r="AG492" s="6009"/>
      <c r="AH492" s="6009">
        <v>1</v>
      </c>
      <c r="AI492" s="6009"/>
      <c r="AJ492" s="6009"/>
      <c r="AK492" s="6009"/>
      <c r="AL492" s="6009"/>
      <c r="AM492" s="6009"/>
      <c r="AN492" s="6009">
        <v>1</v>
      </c>
      <c r="AO492" s="6009"/>
      <c r="AP492" s="6010">
        <v>1</v>
      </c>
      <c r="AQ492" s="6009">
        <v>1</v>
      </c>
      <c r="AR492" s="6009">
        <v>1</v>
      </c>
      <c r="AS492" s="6009"/>
      <c r="AT492" s="6009"/>
      <c r="AU492" s="2843">
        <f t="shared" si="887"/>
        <v>0</v>
      </c>
      <c r="AV492" s="4008">
        <f t="shared" si="900"/>
        <v>1</v>
      </c>
      <c r="AW492" s="4597">
        <v>46029</v>
      </c>
      <c r="AX492" s="4598">
        <v>4263072</v>
      </c>
      <c r="AY492" s="4602">
        <v>46029</v>
      </c>
      <c r="AZ492" s="4600">
        <v>4263073</v>
      </c>
      <c r="BA492" s="4602">
        <v>46029</v>
      </c>
      <c r="BB492" s="4600">
        <v>4263074</v>
      </c>
      <c r="BC492" s="4597">
        <v>45997</v>
      </c>
      <c r="BD492" s="4598">
        <v>4263021</v>
      </c>
      <c r="BE492" s="4599">
        <v>46000</v>
      </c>
      <c r="BF492" s="4600">
        <v>4263022</v>
      </c>
      <c r="BG492" s="368">
        <v>46029</v>
      </c>
      <c r="BH492" s="4600">
        <v>4263077</v>
      </c>
      <c r="BI492" s="4602" t="str">
        <f>IF($AE492=0,"　",VLOOKUP($AE492,ﾚｰｻﾞOP,11,0))</f>
        <v>-</v>
      </c>
      <c r="BJ492" s="4600"/>
      <c r="BK492" s="4075" t="str">
        <f t="shared" ref="BK492:BK493" si="929">IF($AE492=0,"　",VLOOKUP($AE492,ﾚｰｻﾞOP,57,0))</f>
        <v>-</v>
      </c>
      <c r="BL492" s="4093"/>
      <c r="BM492" s="4075" t="str">
        <f t="shared" ref="BM492:BM493" si="930">IF($AE492=0,"　",VLOOKUP($AE492,ﾚｰｻﾞOP,58,0))</f>
        <v>-</v>
      </c>
      <c r="BN492" s="4093"/>
      <c r="BO492" s="4094" t="str">
        <f t="shared" si="922"/>
        <v>-</v>
      </c>
      <c r="BP492" s="4093"/>
      <c r="BQ492" s="4602">
        <v>45973</v>
      </c>
      <c r="BR492" s="4598">
        <v>4163360</v>
      </c>
      <c r="BS492" s="4602" t="str">
        <f t="shared" si="907"/>
        <v>-</v>
      </c>
      <c r="BT492" s="4598"/>
      <c r="BU492" s="4602" t="str">
        <f t="shared" si="908"/>
        <v>-</v>
      </c>
      <c r="BV492" s="4598"/>
      <c r="BW492" s="4602" t="str">
        <f t="shared" si="909"/>
        <v>-</v>
      </c>
      <c r="BX492" s="4600"/>
      <c r="BY492" s="4602" t="str">
        <f t="shared" si="910"/>
        <v>-</v>
      </c>
      <c r="BZ492" s="4598"/>
      <c r="CA492" s="4602" t="str">
        <f t="shared" si="911"/>
        <v>-</v>
      </c>
      <c r="CB492" s="4600"/>
      <c r="CC492" s="4602" t="str">
        <f t="shared" si="912"/>
        <v>-</v>
      </c>
      <c r="CD492" s="4600"/>
      <c r="CE492" s="2850" t="str">
        <f t="shared" si="876"/>
        <v>-</v>
      </c>
      <c r="CF492" s="2846"/>
      <c r="CG492" s="2855" t="str">
        <f t="shared" si="877"/>
        <v>-</v>
      </c>
      <c r="CH492" s="2851"/>
      <c r="CI492" s="2850" t="str">
        <f t="shared" si="888"/>
        <v>-</v>
      </c>
      <c r="CJ492" s="2846"/>
      <c r="CK492" s="2850" t="str">
        <f t="shared" si="889"/>
        <v>-</v>
      </c>
      <c r="CL492" s="2851"/>
      <c r="CM492" s="2850" t="str">
        <f t="shared" si="878"/>
        <v>-</v>
      </c>
      <c r="CN492" s="2851"/>
      <c r="CO492" s="2855" t="str">
        <f t="shared" si="890"/>
        <v>-</v>
      </c>
      <c r="CP492" s="2851"/>
      <c r="CQ492" s="2855" t="str">
        <f t="shared" si="891"/>
        <v>-</v>
      </c>
      <c r="CR492" s="2851"/>
      <c r="CS492" s="2850" t="str">
        <f t="shared" si="879"/>
        <v>-</v>
      </c>
      <c r="CT492" s="2851"/>
      <c r="CU492" s="2855"/>
      <c r="CV492" s="2851"/>
      <c r="CW492" s="2850" t="str">
        <f t="shared" si="880"/>
        <v>-</v>
      </c>
      <c r="CX492" s="2851"/>
      <c r="CY492" s="2855" t="str">
        <f t="shared" si="892"/>
        <v>-</v>
      </c>
      <c r="CZ492" s="2851"/>
      <c r="DA492" s="2850" t="str">
        <f t="shared" si="881"/>
        <v>-</v>
      </c>
      <c r="DB492" s="2846"/>
      <c r="DC492" s="2855" t="str">
        <f t="shared" si="893"/>
        <v>-</v>
      </c>
      <c r="DD492" s="2851"/>
      <c r="DE492" s="374">
        <f t="shared" si="927"/>
        <v>0</v>
      </c>
      <c r="DF492" s="2857"/>
      <c r="DG492" s="818">
        <v>46007</v>
      </c>
      <c r="DH492" s="2858">
        <v>4263116</v>
      </c>
      <c r="DI492" s="2850">
        <f t="shared" si="928"/>
        <v>0</v>
      </c>
      <c r="DJ492" s="2857"/>
      <c r="DK492" s="2856">
        <f t="shared" si="884"/>
        <v>0</v>
      </c>
      <c r="DL492" s="2857"/>
      <c r="DM492" s="2856">
        <f t="shared" si="915"/>
        <v>0</v>
      </c>
      <c r="DN492" s="2857"/>
      <c r="DO492" s="2855">
        <f t="shared" si="894"/>
        <v>0</v>
      </c>
      <c r="DP492" s="2858"/>
      <c r="DQ492" s="2855">
        <f t="shared" si="895"/>
        <v>0</v>
      </c>
      <c r="DR492" s="2857"/>
      <c r="DS492" s="2855">
        <f t="shared" si="896"/>
        <v>0</v>
      </c>
      <c r="DT492" s="2858"/>
      <c r="DU492" s="2855">
        <f t="shared" si="897"/>
        <v>0</v>
      </c>
      <c r="DV492" s="2857"/>
      <c r="DW492" s="4891">
        <v>46014</v>
      </c>
      <c r="DX492" s="372">
        <v>4263088</v>
      </c>
      <c r="DY492" s="4668">
        <f t="shared" si="916"/>
        <v>0</v>
      </c>
      <c r="DZ492" s="4682"/>
      <c r="EA492" s="4668">
        <v>45996</v>
      </c>
      <c r="EB492" s="4682">
        <v>4263066</v>
      </c>
      <c r="EC492" s="820">
        <v>45996</v>
      </c>
      <c r="ED492" s="4964">
        <v>4263067</v>
      </c>
      <c r="EE492" s="822">
        <v>46032</v>
      </c>
      <c r="EF492" s="4930">
        <v>4263123</v>
      </c>
      <c r="EG492" s="273"/>
      <c r="EH492" s="274"/>
      <c r="EI492" s="275"/>
      <c r="EJ492" s="276"/>
      <c r="EK492" s="275"/>
      <c r="EL492" s="277"/>
      <c r="EM492" s="829" t="str">
        <f t="shared" si="882"/>
        <v xml:space="preserve"> </v>
      </c>
      <c r="EN492" s="4892"/>
      <c r="EO492" s="4893">
        <f t="shared" si="898"/>
        <v>0</v>
      </c>
      <c r="EP492" s="4682"/>
      <c r="ER492" s="6011"/>
      <c r="ET492" s="2850" t="str">
        <f t="shared" si="925"/>
        <v>-</v>
      </c>
      <c r="EU492" s="2857"/>
      <c r="EV492" s="2850" t="str">
        <f t="shared" si="926"/>
        <v>-</v>
      </c>
      <c r="EW492" s="2857"/>
      <c r="EX492" s="2850"/>
      <c r="EY492" s="2851"/>
      <c r="EZ492" s="2850"/>
      <c r="FA492" s="2851"/>
      <c r="FB492" s="2850"/>
      <c r="FC492" s="2851"/>
      <c r="FD492" s="2850"/>
      <c r="FE492" s="2851"/>
      <c r="FF492" s="2855"/>
      <c r="FG492" s="2851"/>
      <c r="FH492" s="2850"/>
      <c r="FI492" s="2851"/>
      <c r="FJ492" s="154" t="str">
        <f t="shared" si="905"/>
        <v>-</v>
      </c>
      <c r="FK492" s="2857"/>
      <c r="FL492" s="155" t="str">
        <f t="shared" si="875"/>
        <v>-</v>
      </c>
      <c r="FM492" s="2846"/>
      <c r="FN492" s="2850"/>
      <c r="FO492" s="2851"/>
      <c r="FP492" s="6012"/>
      <c r="FQ492" s="6013"/>
      <c r="FS492" s="6012"/>
      <c r="FT492" s="6013"/>
    </row>
    <row r="493" spans="1:176" ht="18.600000000000001" customHeight="1">
      <c r="A493" s="228">
        <f t="shared" si="917"/>
        <v>483</v>
      </c>
      <c r="B493" s="343" t="str">
        <f t="shared" si="883"/>
        <v>4IE</v>
      </c>
      <c r="C493" s="5737">
        <v>46054</v>
      </c>
      <c r="D493" s="6544" t="s">
        <v>34</v>
      </c>
      <c r="E493" s="6476">
        <v>84511286</v>
      </c>
      <c r="F493" s="6014" t="s">
        <v>1636</v>
      </c>
      <c r="G493" s="6015"/>
      <c r="H493" s="3281" t="s">
        <v>631</v>
      </c>
      <c r="I493" s="4459" t="s">
        <v>61</v>
      </c>
      <c r="J493" s="4459" t="s">
        <v>1554</v>
      </c>
      <c r="K493" s="5107" t="s">
        <v>11</v>
      </c>
      <c r="L493" s="8000"/>
      <c r="M493" s="6477">
        <v>46039</v>
      </c>
      <c r="N493" s="353">
        <v>46039</v>
      </c>
      <c r="O493" s="354">
        <v>46042</v>
      </c>
      <c r="P493" s="353">
        <v>46042</v>
      </c>
      <c r="Q493" s="354">
        <v>46043</v>
      </c>
      <c r="R493" s="353">
        <v>46044</v>
      </c>
      <c r="S493" s="354">
        <v>46043</v>
      </c>
      <c r="T493" s="353">
        <v>46043</v>
      </c>
      <c r="U493" s="355">
        <v>46045</v>
      </c>
      <c r="V493" s="353">
        <v>46049</v>
      </c>
      <c r="W493" s="356">
        <v>46049</v>
      </c>
      <c r="X493" s="357">
        <v>46049</v>
      </c>
      <c r="Y493" s="979">
        <v>46051</v>
      </c>
      <c r="Z493" s="6602">
        <v>46050</v>
      </c>
      <c r="AA493" s="6016"/>
      <c r="AB493" s="6017"/>
      <c r="AC493" s="251" t="s">
        <v>1085</v>
      </c>
      <c r="AD493" s="6018"/>
      <c r="AE493" s="6019">
        <v>3</v>
      </c>
      <c r="AF493" s="363" t="str">
        <f t="shared" si="886"/>
        <v>4IE</v>
      </c>
      <c r="AG493" s="6020"/>
      <c r="AH493" s="6020"/>
      <c r="AI493" s="6020">
        <v>1</v>
      </c>
      <c r="AJ493" s="6020"/>
      <c r="AK493" s="6020"/>
      <c r="AL493" s="6020"/>
      <c r="AM493" s="6020"/>
      <c r="AN493" s="6020">
        <v>1</v>
      </c>
      <c r="AO493" s="6020"/>
      <c r="AP493" s="6021">
        <v>1</v>
      </c>
      <c r="AQ493" s="6020">
        <v>1</v>
      </c>
      <c r="AR493" s="6020">
        <v>1</v>
      </c>
      <c r="AS493" s="6020"/>
      <c r="AT493" s="6020"/>
      <c r="AU493" s="2843">
        <f t="shared" si="887"/>
        <v>2</v>
      </c>
      <c r="AV493" s="4008">
        <f t="shared" si="900"/>
        <v>1</v>
      </c>
      <c r="AW493" s="4597">
        <v>46029</v>
      </c>
      <c r="AX493" s="4598">
        <v>4263072</v>
      </c>
      <c r="AY493" s="154">
        <v>46029</v>
      </c>
      <c r="AZ493" s="4600">
        <v>4263073</v>
      </c>
      <c r="BA493" s="154">
        <v>46029</v>
      </c>
      <c r="BB493" s="4600">
        <v>4263074</v>
      </c>
      <c r="BC493" s="4597">
        <v>45997</v>
      </c>
      <c r="BD493" s="4598">
        <v>4263021</v>
      </c>
      <c r="BE493" s="4599">
        <v>46000</v>
      </c>
      <c r="BF493" s="4600">
        <v>4263022</v>
      </c>
      <c r="BG493" s="368">
        <v>46029</v>
      </c>
      <c r="BH493" s="4600">
        <v>4263077</v>
      </c>
      <c r="BI493" s="4602">
        <v>46029</v>
      </c>
      <c r="BJ493" s="4600">
        <v>4263078</v>
      </c>
      <c r="BK493" s="4075" t="str">
        <f t="shared" si="929"/>
        <v>-</v>
      </c>
      <c r="BL493" s="4093"/>
      <c r="BM493" s="4075" t="str">
        <f t="shared" si="930"/>
        <v>-</v>
      </c>
      <c r="BN493" s="4093"/>
      <c r="BO493" s="4094" t="str">
        <f t="shared" si="922"/>
        <v>-</v>
      </c>
      <c r="BP493" s="4093"/>
      <c r="BQ493" s="4602" t="str">
        <f t="shared" ref="BQ493:BQ496" si="931">IF($AE493=0,"　",VLOOKUP($AE493,ﾚｰｻﾞOP,12,0))</f>
        <v>-</v>
      </c>
      <c r="BR493" s="4598"/>
      <c r="BS493" s="4602" t="str">
        <f t="shared" si="907"/>
        <v>-</v>
      </c>
      <c r="BT493" s="4598"/>
      <c r="BU493" s="4602" t="str">
        <f t="shared" si="908"/>
        <v>-</v>
      </c>
      <c r="BV493" s="4598"/>
      <c r="BW493" s="4602" t="str">
        <f t="shared" si="909"/>
        <v>-</v>
      </c>
      <c r="BX493" s="4600"/>
      <c r="BY493" s="4602" t="str">
        <f t="shared" si="910"/>
        <v>-</v>
      </c>
      <c r="BZ493" s="4598"/>
      <c r="CA493" s="4602" t="str">
        <f t="shared" si="911"/>
        <v>-</v>
      </c>
      <c r="CB493" s="4600"/>
      <c r="CC493" s="4602" t="str">
        <f t="shared" si="912"/>
        <v>-</v>
      </c>
      <c r="CD493" s="4600"/>
      <c r="CE493" s="2850" t="str">
        <f t="shared" si="876"/>
        <v>-</v>
      </c>
      <c r="CF493" s="2846"/>
      <c r="CG493" s="2855" t="str">
        <f t="shared" si="877"/>
        <v>-</v>
      </c>
      <c r="CH493" s="2851"/>
      <c r="CI493" s="2850" t="str">
        <f t="shared" si="888"/>
        <v>-</v>
      </c>
      <c r="CJ493" s="2846"/>
      <c r="CK493" s="2850" t="str">
        <f t="shared" si="889"/>
        <v>-</v>
      </c>
      <c r="CL493" s="2851"/>
      <c r="CM493" s="2850" t="str">
        <f t="shared" si="878"/>
        <v>-</v>
      </c>
      <c r="CN493" s="2851"/>
      <c r="CO493" s="2855" t="str">
        <f t="shared" si="890"/>
        <v>-</v>
      </c>
      <c r="CP493" s="2851"/>
      <c r="CQ493" s="2855" t="str">
        <f t="shared" si="891"/>
        <v>-</v>
      </c>
      <c r="CR493" s="2851"/>
      <c r="CS493" s="2850" t="str">
        <f t="shared" si="879"/>
        <v>-</v>
      </c>
      <c r="CT493" s="2851"/>
      <c r="CU493" s="2855"/>
      <c r="CV493" s="2851"/>
      <c r="CW493" s="2850" t="str">
        <f t="shared" si="880"/>
        <v>-</v>
      </c>
      <c r="CX493" s="2851"/>
      <c r="CY493" s="2855" t="str">
        <f t="shared" si="892"/>
        <v>-</v>
      </c>
      <c r="CZ493" s="2851"/>
      <c r="DA493" s="2850" t="str">
        <f t="shared" si="881"/>
        <v>-</v>
      </c>
      <c r="DB493" s="2846"/>
      <c r="DC493" s="2855" t="str">
        <f t="shared" si="893"/>
        <v>-</v>
      </c>
      <c r="DD493" s="2851"/>
      <c r="DE493" s="374">
        <f t="shared" si="927"/>
        <v>0</v>
      </c>
      <c r="DF493" s="2857"/>
      <c r="DG493" s="818">
        <f t="shared" si="867"/>
        <v>0</v>
      </c>
      <c r="DH493" s="2858"/>
      <c r="DI493" s="2850">
        <f t="shared" si="928"/>
        <v>0</v>
      </c>
      <c r="DJ493" s="2857"/>
      <c r="DK493" s="2856">
        <v>46007</v>
      </c>
      <c r="DL493" s="2857">
        <v>4263092</v>
      </c>
      <c r="DM493" s="2856">
        <f t="shared" si="915"/>
        <v>0</v>
      </c>
      <c r="DN493" s="2857"/>
      <c r="DO493" s="2855">
        <f t="shared" si="894"/>
        <v>0</v>
      </c>
      <c r="DP493" s="2858"/>
      <c r="DQ493" s="2855">
        <f t="shared" si="895"/>
        <v>0</v>
      </c>
      <c r="DR493" s="2857"/>
      <c r="DS493" s="2855">
        <f t="shared" si="896"/>
        <v>0</v>
      </c>
      <c r="DT493" s="2858"/>
      <c r="DU493" s="2855">
        <f t="shared" si="897"/>
        <v>0</v>
      </c>
      <c r="DV493" s="2857"/>
      <c r="DW493" s="4891">
        <v>46014</v>
      </c>
      <c r="DX493" s="372">
        <v>4263088</v>
      </c>
      <c r="DY493" s="4668">
        <f t="shared" si="916"/>
        <v>0</v>
      </c>
      <c r="DZ493" s="4682"/>
      <c r="EA493" s="4668">
        <v>45996</v>
      </c>
      <c r="EB493" s="4682">
        <v>4263066</v>
      </c>
      <c r="EC493" s="820">
        <v>45996</v>
      </c>
      <c r="ED493" s="4964">
        <v>4263067</v>
      </c>
      <c r="EE493" s="822">
        <v>46032</v>
      </c>
      <c r="EF493" s="4930">
        <v>4263123</v>
      </c>
      <c r="EG493" s="273"/>
      <c r="EH493" s="274"/>
      <c r="EI493" s="275"/>
      <c r="EJ493" s="276"/>
      <c r="EK493" s="275"/>
      <c r="EL493" s="277"/>
      <c r="EM493" s="829" t="str">
        <f t="shared" si="882"/>
        <v xml:space="preserve"> </v>
      </c>
      <c r="EN493" s="4892"/>
      <c r="EO493" s="4893">
        <f t="shared" si="898"/>
        <v>0</v>
      </c>
      <c r="EP493" s="4682"/>
      <c r="ER493" s="6022"/>
      <c r="ET493" s="2850" t="str">
        <f t="shared" si="925"/>
        <v>-</v>
      </c>
      <c r="EU493" s="2857"/>
      <c r="EV493" s="2850" t="str">
        <f t="shared" si="926"/>
        <v>-</v>
      </c>
      <c r="EW493" s="2857"/>
      <c r="EX493" s="2850"/>
      <c r="EY493" s="2851"/>
      <c r="EZ493" s="2850"/>
      <c r="FA493" s="2851"/>
      <c r="FB493" s="2850"/>
      <c r="FC493" s="2851"/>
      <c r="FD493" s="2850"/>
      <c r="FE493" s="2851"/>
      <c r="FF493" s="2855"/>
      <c r="FG493" s="2851"/>
      <c r="FH493" s="2850"/>
      <c r="FI493" s="2851"/>
      <c r="FJ493" s="154" t="str">
        <f t="shared" si="905"/>
        <v>-</v>
      </c>
      <c r="FK493" s="2857"/>
      <c r="FL493" s="155" t="str">
        <f t="shared" si="875"/>
        <v>-</v>
      </c>
      <c r="FM493" s="2846"/>
      <c r="FN493" s="2850"/>
      <c r="FO493" s="2851"/>
      <c r="FP493" s="2850"/>
      <c r="FQ493" s="2851"/>
      <c r="FS493" s="5782"/>
      <c r="FT493" s="5783"/>
    </row>
    <row r="494" spans="1:176" ht="18.600000000000001" customHeight="1">
      <c r="A494" s="228">
        <f t="shared" si="917"/>
        <v>484</v>
      </c>
      <c r="B494" s="343" t="str">
        <f t="shared" si="883"/>
        <v>4IE</v>
      </c>
      <c r="C494" s="5737">
        <v>46054</v>
      </c>
      <c r="D494" s="5644" t="s">
        <v>1024</v>
      </c>
      <c r="E494" s="5719">
        <v>89610181</v>
      </c>
      <c r="F494" s="5720" t="s">
        <v>1460</v>
      </c>
      <c r="G494" s="5721"/>
      <c r="H494" s="3281" t="s">
        <v>630</v>
      </c>
      <c r="I494" s="4459" t="s">
        <v>64</v>
      </c>
      <c r="J494" s="4459" t="s">
        <v>20</v>
      </c>
      <c r="K494" s="5107" t="s">
        <v>11</v>
      </c>
      <c r="L494" s="8001"/>
      <c r="M494" s="6477">
        <v>46039</v>
      </c>
      <c r="N494" s="353"/>
      <c r="O494" s="354">
        <v>46042</v>
      </c>
      <c r="P494" s="353">
        <v>46039</v>
      </c>
      <c r="Q494" s="354">
        <v>46043</v>
      </c>
      <c r="R494" s="353">
        <v>46039</v>
      </c>
      <c r="S494" s="354">
        <v>46043</v>
      </c>
      <c r="T494" s="353">
        <v>46043</v>
      </c>
      <c r="U494" s="355">
        <v>46045</v>
      </c>
      <c r="V494" s="353">
        <v>46043</v>
      </c>
      <c r="W494" s="356">
        <v>46049</v>
      </c>
      <c r="X494" s="357">
        <v>46046</v>
      </c>
      <c r="Y494" s="359">
        <v>46052</v>
      </c>
      <c r="Z494" s="359">
        <v>46052</v>
      </c>
      <c r="AA494" s="6023"/>
      <c r="AB494" s="6024"/>
      <c r="AC494" s="251"/>
      <c r="AD494" s="6025"/>
      <c r="AE494" s="6026">
        <v>25</v>
      </c>
      <c r="AF494" s="363" t="str">
        <f t="shared" si="886"/>
        <v>4IE</v>
      </c>
      <c r="AG494" s="6027"/>
      <c r="AH494" s="6027"/>
      <c r="AI494" s="6027"/>
      <c r="AJ494" s="6027"/>
      <c r="AK494" s="6027"/>
      <c r="AL494" s="6027"/>
      <c r="AM494" s="6027"/>
      <c r="AN494" s="6027"/>
      <c r="AO494" s="6027"/>
      <c r="AP494" s="6028"/>
      <c r="AQ494" s="6027"/>
      <c r="AR494" s="6027"/>
      <c r="AS494" s="6027"/>
      <c r="AT494" s="6027"/>
      <c r="AU494" s="2843">
        <f t="shared" si="887"/>
        <v>0</v>
      </c>
      <c r="AV494" s="4008">
        <f t="shared" si="900"/>
        <v>0</v>
      </c>
      <c r="AW494" s="4597" t="str">
        <f t="shared" ref="AW494:AW496" si="932">IF($AE494=0,"　",VLOOKUP($AE494,ﾚｰｻﾞOP,5,0))</f>
        <v>-</v>
      </c>
      <c r="AX494" s="4598"/>
      <c r="AY494" s="4602" t="str">
        <f t="shared" ref="AY494:AY496" si="933">IF($AE494=0,"　",VLOOKUP($AE494,ﾚｰｻﾞOP,6,0))</f>
        <v>-</v>
      </c>
      <c r="AZ494" s="4600"/>
      <c r="BA494" s="4602" t="str">
        <f t="shared" ref="BA494:BA496" si="934">IF($AE494=0,"　",VLOOKUP($AE494,ﾚｰｻﾞOP,7,0))</f>
        <v>-</v>
      </c>
      <c r="BB494" s="4600"/>
      <c r="BC494" s="4597" t="str">
        <f t="shared" ref="BC494:BC496" si="935">IF($AE494=0,"　",VLOOKUP($AE494,ﾚｰｻﾞOP,8,0))</f>
        <v>-</v>
      </c>
      <c r="BD494" s="4598"/>
      <c r="BE494" s="4599" t="str">
        <f t="shared" ref="BE494:BE496" si="936">IF($AE494=0,"　",VLOOKUP($AE494,ﾚｰｻﾞOP,9,0))</f>
        <v>-</v>
      </c>
      <c r="BF494" s="4600"/>
      <c r="BG494" s="4597" t="str">
        <f t="shared" ref="BG494:BG496" si="937">IF($AE494=0,"　",VLOOKUP($AE494,ﾚｰｻﾞOP,10,0))</f>
        <v>-</v>
      </c>
      <c r="BH494" s="4600"/>
      <c r="BI494" s="4602" t="str">
        <f t="shared" ref="BI494:BI498" si="938">IF($AE494=0,"　",VLOOKUP($AE494,ﾚｰｻﾞOP,11,0))</f>
        <v>-</v>
      </c>
      <c r="BJ494" s="4600"/>
      <c r="BK494" s="4075" t="str">
        <f t="shared" ref="BK494:BK527" si="939">IF($AE494=0,"　",VLOOKUP($AE494,ﾚｰｻﾞOP,57,0))</f>
        <v>-</v>
      </c>
      <c r="BL494" s="4093"/>
      <c r="BM494" s="4075" t="str">
        <f t="shared" ref="BM494:BM527" si="940">IF($AE494=0,"　",VLOOKUP($AE494,ﾚｰｻﾞOP,58,0))</f>
        <v>-</v>
      </c>
      <c r="BN494" s="4093"/>
      <c r="BO494" s="4094" t="str">
        <f t="shared" si="922"/>
        <v>-</v>
      </c>
      <c r="BP494" s="4093"/>
      <c r="BQ494" s="4602" t="str">
        <f t="shared" si="931"/>
        <v>-</v>
      </c>
      <c r="BR494" s="4598"/>
      <c r="BS494" s="4602" t="str">
        <f t="shared" si="907"/>
        <v>-</v>
      </c>
      <c r="BT494" s="4598"/>
      <c r="BU494" s="4602" t="str">
        <f t="shared" si="908"/>
        <v>-</v>
      </c>
      <c r="BV494" s="4598"/>
      <c r="BW494" s="4602" t="str">
        <f t="shared" si="909"/>
        <v>-</v>
      </c>
      <c r="BX494" s="4600"/>
      <c r="BY494" s="4602" t="str">
        <f t="shared" si="910"/>
        <v>-</v>
      </c>
      <c r="BZ494" s="4598"/>
      <c r="CA494" s="4602" t="str">
        <f t="shared" si="911"/>
        <v>-</v>
      </c>
      <c r="CB494" s="4600"/>
      <c r="CC494" s="4602" t="str">
        <f t="shared" si="912"/>
        <v>-</v>
      </c>
      <c r="CD494" s="4600"/>
      <c r="CE494" s="2850" t="str">
        <f t="shared" si="876"/>
        <v>-</v>
      </c>
      <c r="CF494" s="2846"/>
      <c r="CG494" s="2855" t="str">
        <f t="shared" si="877"/>
        <v>-</v>
      </c>
      <c r="CH494" s="2851"/>
      <c r="CI494" s="2850" t="str">
        <f t="shared" si="888"/>
        <v>-</v>
      </c>
      <c r="CJ494" s="2846"/>
      <c r="CK494" s="2850" t="str">
        <f t="shared" si="889"/>
        <v>-</v>
      </c>
      <c r="CL494" s="2851"/>
      <c r="CM494" s="2850" t="str">
        <f t="shared" si="878"/>
        <v>-</v>
      </c>
      <c r="CN494" s="2851"/>
      <c r="CO494" s="2855" t="str">
        <f t="shared" si="890"/>
        <v>-</v>
      </c>
      <c r="CP494" s="2851"/>
      <c r="CQ494" s="2855" t="str">
        <f t="shared" si="891"/>
        <v>-</v>
      </c>
      <c r="CR494" s="2851"/>
      <c r="CS494" s="2850" t="str">
        <f t="shared" si="879"/>
        <v>-</v>
      </c>
      <c r="CT494" s="2851"/>
      <c r="CU494" s="2855"/>
      <c r="CV494" s="2851"/>
      <c r="CW494" s="2850" t="str">
        <f t="shared" si="880"/>
        <v>-</v>
      </c>
      <c r="CX494" s="2851"/>
      <c r="CY494" s="2855" t="str">
        <f t="shared" si="892"/>
        <v>-</v>
      </c>
      <c r="CZ494" s="2851"/>
      <c r="DA494" s="2850" t="str">
        <f t="shared" si="881"/>
        <v>-</v>
      </c>
      <c r="DB494" s="2846"/>
      <c r="DC494" s="2855" t="str">
        <f t="shared" si="893"/>
        <v>-</v>
      </c>
      <c r="DD494" s="2851"/>
      <c r="DE494" s="374">
        <f t="shared" si="927"/>
        <v>0</v>
      </c>
      <c r="DF494" s="2857"/>
      <c r="DG494" s="818">
        <f t="shared" si="867"/>
        <v>0</v>
      </c>
      <c r="DH494" s="2858"/>
      <c r="DI494" s="2850">
        <f t="shared" si="928"/>
        <v>0</v>
      </c>
      <c r="DJ494" s="2857"/>
      <c r="DK494" s="2856">
        <f t="shared" ref="DK494:DK522" si="941">IF(AU494=2,1,0)</f>
        <v>0</v>
      </c>
      <c r="DL494" s="2857"/>
      <c r="DM494" s="2856">
        <f t="shared" si="915"/>
        <v>0</v>
      </c>
      <c r="DN494" s="2857"/>
      <c r="DO494" s="2855">
        <f t="shared" si="894"/>
        <v>0</v>
      </c>
      <c r="DP494" s="2858"/>
      <c r="DQ494" s="2855">
        <f t="shared" si="895"/>
        <v>0</v>
      </c>
      <c r="DR494" s="2857"/>
      <c r="DS494" s="2855">
        <f t="shared" si="896"/>
        <v>0</v>
      </c>
      <c r="DT494" s="2858"/>
      <c r="DU494" s="2855">
        <f t="shared" si="897"/>
        <v>0</v>
      </c>
      <c r="DV494" s="2857"/>
      <c r="DW494" s="4891">
        <f t="shared" si="906"/>
        <v>0</v>
      </c>
      <c r="DX494" s="4892"/>
      <c r="DY494" s="4668">
        <f t="shared" si="916"/>
        <v>0</v>
      </c>
      <c r="DZ494" s="4682"/>
      <c r="EA494" s="4668">
        <f t="shared" ref="EA494:EA522" si="942">IF(AP494=1,1,0)</f>
        <v>0</v>
      </c>
      <c r="EB494" s="4682"/>
      <c r="EC494" s="820">
        <f t="shared" ref="EC494:EC522" si="943">IF(AQ494=1,1,0)</f>
        <v>0</v>
      </c>
      <c r="ED494" s="4964"/>
      <c r="EE494" s="822">
        <f t="shared" ref="EE494" si="944">IF(AV494=0,0,1)</f>
        <v>0</v>
      </c>
      <c r="EF494" s="4930"/>
      <c r="EG494" s="273"/>
      <c r="EH494" s="274"/>
      <c r="EI494" s="275"/>
      <c r="EJ494" s="276"/>
      <c r="EK494" s="275"/>
      <c r="EL494" s="277"/>
      <c r="EM494" s="829" t="str">
        <f t="shared" si="882"/>
        <v xml:space="preserve"> </v>
      </c>
      <c r="EN494" s="4892"/>
      <c r="EO494" s="4893">
        <f t="shared" si="898"/>
        <v>0</v>
      </c>
      <c r="EP494" s="4682"/>
      <c r="ER494" s="6029"/>
      <c r="ET494" s="2850">
        <v>45993</v>
      </c>
      <c r="EU494" s="2857">
        <v>4163361</v>
      </c>
      <c r="EV494" s="2850">
        <v>45995</v>
      </c>
      <c r="EW494" s="2857">
        <v>4163362</v>
      </c>
      <c r="EX494" s="2850"/>
      <c r="EY494" s="2851"/>
      <c r="EZ494" s="2850"/>
      <c r="FA494" s="2851"/>
      <c r="FB494" s="2850"/>
      <c r="FC494" s="2851"/>
      <c r="FD494" s="2850">
        <v>45916</v>
      </c>
      <c r="FE494" s="2851">
        <v>4163338</v>
      </c>
      <c r="FF494" s="2855"/>
      <c r="FG494" s="2851"/>
      <c r="FH494" s="2850">
        <v>45889</v>
      </c>
      <c r="FI494" s="2851">
        <v>4163313</v>
      </c>
      <c r="FJ494" s="154">
        <v>45995</v>
      </c>
      <c r="FK494" s="2857">
        <v>4163363</v>
      </c>
      <c r="FL494" s="155">
        <f t="shared" si="875"/>
        <v>1</v>
      </c>
      <c r="FM494" s="2846"/>
      <c r="FN494" s="2850"/>
      <c r="FO494" s="2851"/>
      <c r="FP494" s="2850"/>
      <c r="FQ494" s="2851"/>
      <c r="FS494" s="5782"/>
      <c r="FT494" s="5783"/>
    </row>
    <row r="495" spans="1:176" ht="18.600000000000001" customHeight="1">
      <c r="A495" s="228">
        <f t="shared" si="917"/>
        <v>485</v>
      </c>
      <c r="B495" s="343" t="str">
        <f>AF495</f>
        <v>4IE</v>
      </c>
      <c r="C495" s="5737">
        <v>46059</v>
      </c>
      <c r="D495" s="6489" t="s">
        <v>498</v>
      </c>
      <c r="E495" s="6490">
        <v>62511071</v>
      </c>
      <c r="F495" s="1564"/>
      <c r="G495" s="6473" t="s">
        <v>1660</v>
      </c>
      <c r="H495" s="3281" t="s">
        <v>631</v>
      </c>
      <c r="I495" s="1264" t="s">
        <v>61</v>
      </c>
      <c r="J495" s="1264" t="s">
        <v>1367</v>
      </c>
      <c r="K495" s="599" t="s">
        <v>97</v>
      </c>
      <c r="L495" s="600"/>
      <c r="M495" s="6477">
        <v>46043</v>
      </c>
      <c r="N495" s="353">
        <v>46042</v>
      </c>
      <c r="O495" s="354">
        <v>46044</v>
      </c>
      <c r="P495" s="353">
        <v>46043</v>
      </c>
      <c r="Q495" s="354">
        <v>46045</v>
      </c>
      <c r="R495" s="353">
        <v>46045</v>
      </c>
      <c r="S495" s="354">
        <v>46045</v>
      </c>
      <c r="T495" s="353">
        <v>46045</v>
      </c>
      <c r="U495" s="5898">
        <v>46049</v>
      </c>
      <c r="V495" s="353">
        <v>46050</v>
      </c>
      <c r="W495" s="356">
        <v>46051</v>
      </c>
      <c r="X495" s="357">
        <v>46051</v>
      </c>
      <c r="Y495" s="358">
        <v>46056</v>
      </c>
      <c r="Z495" s="359"/>
      <c r="AA495" s="360">
        <v>46052</v>
      </c>
      <c r="AB495" s="358">
        <v>46053</v>
      </c>
      <c r="AC495" s="251" t="s">
        <v>1085</v>
      </c>
      <c r="AD495" s="361"/>
      <c r="AE495" s="362">
        <v>1</v>
      </c>
      <c r="AF495" s="363" t="str">
        <f>IF($AE495=0,"　",VLOOKUP($AE495,ﾚｰｻﾞOP,69,0))</f>
        <v>4IE</v>
      </c>
      <c r="AG495" s="364"/>
      <c r="AH495" s="364"/>
      <c r="AI495" s="364"/>
      <c r="AJ495" s="364"/>
      <c r="AK495" s="364"/>
      <c r="AL495" s="364"/>
      <c r="AM495" s="364"/>
      <c r="AN495" s="6606">
        <v>1</v>
      </c>
      <c r="AO495" s="364"/>
      <c r="AP495" s="6607">
        <v>1</v>
      </c>
      <c r="AQ495" s="256">
        <v>1</v>
      </c>
      <c r="AR495" s="256">
        <v>1</v>
      </c>
      <c r="AS495" s="255"/>
      <c r="AT495" s="255"/>
      <c r="AU495" s="2843">
        <f>IF(AI495="付属済",0,IF(AI495=1,AI495+AP495,0))</f>
        <v>0</v>
      </c>
      <c r="AV495" s="4008">
        <f>IF(AE495=0,0,(AR495*1)+(AS495*100))</f>
        <v>1</v>
      </c>
      <c r="AW495" s="590">
        <v>46029</v>
      </c>
      <c r="AX495" s="4598">
        <v>4263072</v>
      </c>
      <c r="AY495" s="154">
        <v>46029</v>
      </c>
      <c r="AZ495" s="4600">
        <v>4263073</v>
      </c>
      <c r="BA495" s="154">
        <v>46029</v>
      </c>
      <c r="BB495" s="4600">
        <v>4263074</v>
      </c>
      <c r="BC495" s="368">
        <v>45997</v>
      </c>
      <c r="BD495" s="4598">
        <v>4263021</v>
      </c>
      <c r="BE495" s="4599">
        <v>46000</v>
      </c>
      <c r="BF495" s="4600">
        <v>4263022</v>
      </c>
      <c r="BG495" s="368">
        <v>46029</v>
      </c>
      <c r="BH495" s="4600">
        <v>4263077</v>
      </c>
      <c r="BI495" s="154">
        <v>46029</v>
      </c>
      <c r="BJ495" s="4600">
        <v>4263078</v>
      </c>
      <c r="BK495" s="154" t="str">
        <f>IF($AE495=0,"　",VLOOKUP($AE495,ﾚｰｻﾞOP,57,0))</f>
        <v>-</v>
      </c>
      <c r="BL495" s="367"/>
      <c r="BM495" s="154" t="str">
        <f>IF($AE495=0,"　",VLOOKUP($AE495,ﾚｰｻﾞOP,58,0))</f>
        <v>-</v>
      </c>
      <c r="BN495" s="367"/>
      <c r="BO495" s="155" t="str">
        <f>IF($AE495=0,"　",VLOOKUP($AE495,ﾚｰｻﾞOP,59,0))</f>
        <v>-</v>
      </c>
      <c r="BP495" s="367"/>
      <c r="BQ495" s="154" t="str">
        <f>IF($AE495=0,"　",VLOOKUP($AE495,ﾚｰｻﾞOP,12,0))</f>
        <v>-</v>
      </c>
      <c r="BR495" s="369"/>
      <c r="BS495" s="154" t="str">
        <f>IF($AE495=0,"　",VLOOKUP($AE495,ﾚｰｻﾞOP,13,0))</f>
        <v>-</v>
      </c>
      <c r="BT495" s="369"/>
      <c r="BU495" s="154" t="str">
        <f>IF($AE495=0,"　",VLOOKUP($AE495,ﾚｰｻﾞOP,14,0))</f>
        <v>-</v>
      </c>
      <c r="BV495" s="369"/>
      <c r="BW495" s="154" t="str">
        <f>IF($AE495=0,"　",VLOOKUP($AE495,ﾚｰｻﾞOP,15,0))</f>
        <v>-</v>
      </c>
      <c r="BX495" s="367"/>
      <c r="BY495" s="154" t="str">
        <f>IF($AE495=0,"　",VLOOKUP($AE495,ﾚｰｻﾞOP,16,0))</f>
        <v>-</v>
      </c>
      <c r="BZ495" s="369"/>
      <c r="CA495" s="154" t="str">
        <f>IF($AE495=0,"　",VLOOKUP($AE495,ﾚｰｻﾞOP,17,0))</f>
        <v>-</v>
      </c>
      <c r="CB495" s="367"/>
      <c r="CC495" s="154" t="str">
        <f>IF($AE495=0,"　",VLOOKUP($AE495,ﾚｰｻﾞOP,18,0))</f>
        <v>-</v>
      </c>
      <c r="CD495" s="367"/>
      <c r="CE495" s="2850" t="str">
        <f>IF($AE495=0,"　",VLOOKUP($AE495,ﾚｰｻﾞOP,19,0))</f>
        <v>-</v>
      </c>
      <c r="CF495" s="2846"/>
      <c r="CG495" s="2855" t="str">
        <f>IF($AE495=0,"　",VLOOKUP($AE495,ﾚｰｻﾞOP,20,0))</f>
        <v>-</v>
      </c>
      <c r="CH495" s="2851"/>
      <c r="CI495" s="2850" t="str">
        <f>IF($AE495=0,"　",VLOOKUP($AE495,ﾚｰｻﾞOP,21,0))</f>
        <v>-</v>
      </c>
      <c r="CJ495" s="2846"/>
      <c r="CK495" s="2850" t="str">
        <f>IF($AE495=0,"　",VLOOKUP($AE495,ﾚｰｻﾞOP,22,0))</f>
        <v>-</v>
      </c>
      <c r="CL495" s="2851"/>
      <c r="CM495" s="2850" t="str">
        <f>IF($AE495=0,"　",VLOOKUP($AE495,ﾚｰｻﾞOP,23,0))</f>
        <v>-</v>
      </c>
      <c r="CN495" s="2851"/>
      <c r="CO495" s="2855" t="str">
        <f>IF($AE495=0,"　",VLOOKUP($AE495,ﾚｰｻﾞOP,24,0))</f>
        <v>-</v>
      </c>
      <c r="CP495" s="2851"/>
      <c r="CQ495" s="2855" t="str">
        <f>IF($AE495=0,"　",VLOOKUP($AE495,ﾚｰｻﾞOP,25,0))</f>
        <v>-</v>
      </c>
      <c r="CR495" s="2851"/>
      <c r="CS495" s="2850" t="str">
        <f>IF($AE495=0,"　",VLOOKUP($AE495,ﾚｰｻﾞOP,26,0))</f>
        <v>-</v>
      </c>
      <c r="CT495" s="2851"/>
      <c r="CU495" s="2855"/>
      <c r="CV495" s="2851"/>
      <c r="CW495" s="2850" t="str">
        <f>IF($AE495=0,"　",VLOOKUP($AE495,ﾚｰｻﾞOP,28,0))</f>
        <v>-</v>
      </c>
      <c r="CX495" s="2851"/>
      <c r="CY495" s="2855" t="str">
        <f>IF($AE495=0,"　",VLOOKUP($AE495,ﾚｰｻﾞOP,29,0))</f>
        <v>-</v>
      </c>
      <c r="CZ495" s="2851"/>
      <c r="DA495" s="154" t="str">
        <f>IF($AE495=0,"　",VLOOKUP($AE495,ﾚｰｻﾞOP,30,0))</f>
        <v>-</v>
      </c>
      <c r="DB495" s="369"/>
      <c r="DC495" s="155" t="str">
        <f>IF($AE495=0,"　",VLOOKUP($AE495,ﾚｰｻﾞOP,31,0))</f>
        <v>-</v>
      </c>
      <c r="DD495" s="367"/>
      <c r="DE495" s="374">
        <f>IF(AG495=1,1,0)</f>
        <v>0</v>
      </c>
      <c r="DF495" s="373"/>
      <c r="DG495" s="818">
        <f>IF(AH495=1,1,0)</f>
        <v>0</v>
      </c>
      <c r="DH495" s="372"/>
      <c r="DI495" s="267">
        <f>IF(AG495=1,1,0)</f>
        <v>0</v>
      </c>
      <c r="DJ495" s="373"/>
      <c r="DK495" s="374">
        <f>IF(AU495=2,1,0)</f>
        <v>0</v>
      </c>
      <c r="DL495" s="373"/>
      <c r="DM495" s="375">
        <f>IF(AU495=1,1,0)</f>
        <v>0</v>
      </c>
      <c r="DN495" s="373"/>
      <c r="DO495" s="155">
        <f>IF(AJ495=1,1,0)</f>
        <v>0</v>
      </c>
      <c r="DP495" s="372"/>
      <c r="DQ495" s="155">
        <f>IF(AK495=1,1,0)</f>
        <v>0</v>
      </c>
      <c r="DR495" s="373"/>
      <c r="DS495" s="155">
        <f>IF(AL495=1,1,0)</f>
        <v>0</v>
      </c>
      <c r="DT495" s="372"/>
      <c r="DU495" s="155">
        <f>IF(AM495=1,1,0)</f>
        <v>0</v>
      </c>
      <c r="DV495" s="373"/>
      <c r="DW495" s="4891">
        <v>46014</v>
      </c>
      <c r="DX495" s="372">
        <v>4263088</v>
      </c>
      <c r="DY495" s="154">
        <f>IF(AO495=1,1,0)</f>
        <v>0</v>
      </c>
      <c r="DZ495" s="373"/>
      <c r="EA495" s="154">
        <v>46381</v>
      </c>
      <c r="EB495" s="4682">
        <v>4263066</v>
      </c>
      <c r="EC495" s="269">
        <v>45996</v>
      </c>
      <c r="ED495" s="4964">
        <v>4263067</v>
      </c>
      <c r="EE495" s="822">
        <v>46032</v>
      </c>
      <c r="EF495" s="4930">
        <v>4263123</v>
      </c>
      <c r="EG495" s="273"/>
      <c r="EH495" s="274"/>
      <c r="EI495" s="275"/>
      <c r="EJ495" s="276"/>
      <c r="EK495" s="275"/>
      <c r="EL495" s="277"/>
      <c r="EM495" s="278" t="str">
        <f>IF(CE495="-"," ",IF(AR495=1,1," "))</f>
        <v xml:space="preserve"> </v>
      </c>
      <c r="EN495" s="372"/>
      <c r="EO495" s="155">
        <f>IF(AT495=1,1,0)</f>
        <v>0</v>
      </c>
      <c r="EP495" s="373"/>
      <c r="ER495" s="194"/>
      <c r="ET495" s="154" t="str">
        <f>IF($AE495=0,"　",VLOOKUP($AE495,ﾚｰｻﾞOP,60,0))</f>
        <v>-</v>
      </c>
      <c r="EU495" s="373"/>
      <c r="EV495" s="154" t="str">
        <f>IF($AE495=0,"　",VLOOKUP($AE495,ﾚｰｻﾞOP,60,0))</f>
        <v>-</v>
      </c>
      <c r="EW495" s="373"/>
      <c r="EX495" s="154"/>
      <c r="EY495" s="367"/>
      <c r="EZ495" s="154"/>
      <c r="FA495" s="367"/>
      <c r="FB495" s="154"/>
      <c r="FC495" s="367"/>
      <c r="FD495" s="154"/>
      <c r="FE495" s="367"/>
      <c r="FF495" s="155"/>
      <c r="FG495" s="367"/>
      <c r="FH495" s="154"/>
      <c r="FI495" s="367"/>
      <c r="FJ495" s="154" t="str">
        <f>IF($AE495=0,"　",VLOOKUP($AE495,ﾚｰｻﾞOP,67,0))</f>
        <v>-</v>
      </c>
      <c r="FK495" s="373"/>
      <c r="FL495" s="155" t="str">
        <f>IF($AE495=0,"　",VLOOKUP($AE495,ﾚｰｻﾞOP,68,0))</f>
        <v>-</v>
      </c>
      <c r="FM495" s="279"/>
      <c r="FN495" s="1184"/>
      <c r="FO495" s="280"/>
      <c r="FP495" s="281"/>
      <c r="FQ495" s="282"/>
      <c r="FS495" s="281"/>
      <c r="FT495" s="282"/>
    </row>
    <row r="496" spans="1:176" ht="18.600000000000001" customHeight="1">
      <c r="A496" s="228">
        <f t="shared" si="917"/>
        <v>486</v>
      </c>
      <c r="B496" s="343" t="str">
        <f t="shared" si="883"/>
        <v>4IE</v>
      </c>
      <c r="C496" s="5737">
        <v>46054</v>
      </c>
      <c r="D496" s="5644" t="s">
        <v>1392</v>
      </c>
      <c r="E496" s="5719">
        <v>89610189</v>
      </c>
      <c r="F496" s="5720" t="s">
        <v>1459</v>
      </c>
      <c r="G496" s="5721"/>
      <c r="H496" s="3281" t="s">
        <v>1393</v>
      </c>
      <c r="I496" s="4459" t="s">
        <v>1394</v>
      </c>
      <c r="J496" s="4459" t="s">
        <v>21</v>
      </c>
      <c r="K496" s="5107" t="s">
        <v>11</v>
      </c>
      <c r="L496" s="8002"/>
      <c r="M496" s="6477">
        <v>46042</v>
      </c>
      <c r="N496" s="353"/>
      <c r="O496" s="354">
        <v>46043</v>
      </c>
      <c r="P496" s="353">
        <v>46039</v>
      </c>
      <c r="Q496" s="354">
        <v>46044</v>
      </c>
      <c r="R496" s="353">
        <v>46043</v>
      </c>
      <c r="S496" s="354">
        <v>46044</v>
      </c>
      <c r="T496" s="353">
        <v>46044</v>
      </c>
      <c r="U496" s="5898">
        <v>46046</v>
      </c>
      <c r="V496" s="353">
        <v>46045</v>
      </c>
      <c r="W496" s="356">
        <v>46050</v>
      </c>
      <c r="X496" s="357">
        <v>46049</v>
      </c>
      <c r="Y496" s="359">
        <v>46053</v>
      </c>
      <c r="Z496" s="359">
        <v>46053</v>
      </c>
      <c r="AA496" s="6030"/>
      <c r="AB496" s="6031"/>
      <c r="AC496" s="251"/>
      <c r="AD496" s="6032"/>
      <c r="AE496" s="5778">
        <v>25</v>
      </c>
      <c r="AF496" s="363" t="str">
        <f t="shared" si="886"/>
        <v>4IE</v>
      </c>
      <c r="AG496" s="6033"/>
      <c r="AH496" s="6033"/>
      <c r="AI496" s="6033"/>
      <c r="AJ496" s="6033"/>
      <c r="AK496" s="6033"/>
      <c r="AL496" s="6033"/>
      <c r="AM496" s="6033"/>
      <c r="AN496" s="6033"/>
      <c r="AO496" s="6033"/>
      <c r="AP496" s="6034"/>
      <c r="AQ496" s="6033"/>
      <c r="AR496" s="6033"/>
      <c r="AS496" s="6033"/>
      <c r="AT496" s="6033"/>
      <c r="AU496" s="2843">
        <f t="shared" si="887"/>
        <v>0</v>
      </c>
      <c r="AV496" s="4008">
        <f t="shared" si="900"/>
        <v>0</v>
      </c>
      <c r="AW496" s="4597" t="str">
        <f t="shared" si="932"/>
        <v>-</v>
      </c>
      <c r="AX496" s="4598"/>
      <c r="AY496" s="4602" t="str">
        <f t="shared" si="933"/>
        <v>-</v>
      </c>
      <c r="AZ496" s="4600"/>
      <c r="BA496" s="4602" t="str">
        <f t="shared" si="934"/>
        <v>-</v>
      </c>
      <c r="BB496" s="4600"/>
      <c r="BC496" s="4597" t="str">
        <f t="shared" si="935"/>
        <v>-</v>
      </c>
      <c r="BD496" s="4598"/>
      <c r="BE496" s="4599" t="str">
        <f t="shared" si="936"/>
        <v>-</v>
      </c>
      <c r="BF496" s="4600"/>
      <c r="BG496" s="4597" t="str">
        <f t="shared" si="937"/>
        <v>-</v>
      </c>
      <c r="BH496" s="4600"/>
      <c r="BI496" s="4602" t="str">
        <f t="shared" si="938"/>
        <v>-</v>
      </c>
      <c r="BJ496" s="4600"/>
      <c r="BK496" s="4075" t="str">
        <f t="shared" si="939"/>
        <v>-</v>
      </c>
      <c r="BL496" s="4093"/>
      <c r="BM496" s="4075" t="str">
        <f t="shared" si="940"/>
        <v>-</v>
      </c>
      <c r="BN496" s="4093"/>
      <c r="BO496" s="4094" t="str">
        <f t="shared" si="922"/>
        <v>-</v>
      </c>
      <c r="BP496" s="4093"/>
      <c r="BQ496" s="4602" t="str">
        <f t="shared" si="931"/>
        <v>-</v>
      </c>
      <c r="BR496" s="4598"/>
      <c r="BS496" s="4602" t="str">
        <f t="shared" si="907"/>
        <v>-</v>
      </c>
      <c r="BT496" s="4598"/>
      <c r="BU496" s="4602" t="str">
        <f t="shared" si="908"/>
        <v>-</v>
      </c>
      <c r="BV496" s="4598"/>
      <c r="BW496" s="4602" t="str">
        <f t="shared" si="909"/>
        <v>-</v>
      </c>
      <c r="BX496" s="4600"/>
      <c r="BY496" s="4602" t="str">
        <f t="shared" si="910"/>
        <v>-</v>
      </c>
      <c r="BZ496" s="4598"/>
      <c r="CA496" s="4602" t="str">
        <f t="shared" si="911"/>
        <v>-</v>
      </c>
      <c r="CB496" s="4600"/>
      <c r="CC496" s="4602" t="str">
        <f t="shared" si="912"/>
        <v>-</v>
      </c>
      <c r="CD496" s="4600"/>
      <c r="CE496" s="2850" t="str">
        <f t="shared" si="876"/>
        <v>-</v>
      </c>
      <c r="CF496" s="2846"/>
      <c r="CG496" s="2855" t="str">
        <f t="shared" si="877"/>
        <v>-</v>
      </c>
      <c r="CH496" s="2851"/>
      <c r="CI496" s="2850" t="str">
        <f t="shared" si="888"/>
        <v>-</v>
      </c>
      <c r="CJ496" s="2846"/>
      <c r="CK496" s="2850" t="str">
        <f t="shared" si="889"/>
        <v>-</v>
      </c>
      <c r="CL496" s="2851"/>
      <c r="CM496" s="2850" t="str">
        <f t="shared" si="878"/>
        <v>-</v>
      </c>
      <c r="CN496" s="2851"/>
      <c r="CO496" s="2855" t="str">
        <f t="shared" si="890"/>
        <v>-</v>
      </c>
      <c r="CP496" s="2851"/>
      <c r="CQ496" s="2855" t="str">
        <f t="shared" si="891"/>
        <v>-</v>
      </c>
      <c r="CR496" s="2851"/>
      <c r="CS496" s="2850" t="str">
        <f t="shared" si="879"/>
        <v>-</v>
      </c>
      <c r="CT496" s="2851"/>
      <c r="CU496" s="2855"/>
      <c r="CV496" s="2851"/>
      <c r="CW496" s="2850" t="str">
        <f t="shared" si="880"/>
        <v>-</v>
      </c>
      <c r="CX496" s="2851"/>
      <c r="CY496" s="2855" t="str">
        <f t="shared" si="892"/>
        <v>-</v>
      </c>
      <c r="CZ496" s="2851"/>
      <c r="DA496" s="2850" t="str">
        <f t="shared" si="881"/>
        <v>-</v>
      </c>
      <c r="DB496" s="2846"/>
      <c r="DC496" s="2855" t="str">
        <f t="shared" si="893"/>
        <v>-</v>
      </c>
      <c r="DD496" s="2851"/>
      <c r="DE496" s="374">
        <f t="shared" si="927"/>
        <v>0</v>
      </c>
      <c r="DF496" s="2857"/>
      <c r="DG496" s="818">
        <f t="shared" si="867"/>
        <v>0</v>
      </c>
      <c r="DH496" s="2858"/>
      <c r="DI496" s="2850">
        <f t="shared" si="928"/>
        <v>0</v>
      </c>
      <c r="DJ496" s="2857"/>
      <c r="DK496" s="2856">
        <f t="shared" si="941"/>
        <v>0</v>
      </c>
      <c r="DL496" s="2857"/>
      <c r="DM496" s="2856">
        <f t="shared" si="915"/>
        <v>0</v>
      </c>
      <c r="DN496" s="2857"/>
      <c r="DO496" s="2855">
        <f t="shared" si="894"/>
        <v>0</v>
      </c>
      <c r="DP496" s="2858"/>
      <c r="DQ496" s="2855">
        <f t="shared" si="895"/>
        <v>0</v>
      </c>
      <c r="DR496" s="2857"/>
      <c r="DS496" s="2855">
        <f t="shared" si="896"/>
        <v>0</v>
      </c>
      <c r="DT496" s="2858"/>
      <c r="DU496" s="2855">
        <f t="shared" si="897"/>
        <v>0</v>
      </c>
      <c r="DV496" s="2857"/>
      <c r="DW496" s="4891">
        <f t="shared" si="906"/>
        <v>0</v>
      </c>
      <c r="DX496" s="4892"/>
      <c r="DY496" s="4668">
        <f t="shared" si="916"/>
        <v>0</v>
      </c>
      <c r="DZ496" s="4682"/>
      <c r="EA496" s="4668">
        <f t="shared" si="942"/>
        <v>0</v>
      </c>
      <c r="EB496" s="4682"/>
      <c r="EC496" s="820">
        <f t="shared" si="943"/>
        <v>0</v>
      </c>
      <c r="ED496" s="4964"/>
      <c r="EE496" s="822">
        <f t="shared" ref="EE496" si="945">IF(AV496=0,0,1)</f>
        <v>0</v>
      </c>
      <c r="EF496" s="4930"/>
      <c r="EG496" s="273"/>
      <c r="EH496" s="274"/>
      <c r="EI496" s="275"/>
      <c r="EJ496" s="276"/>
      <c r="EK496" s="275"/>
      <c r="EL496" s="277"/>
      <c r="EM496" s="829" t="str">
        <f t="shared" si="882"/>
        <v xml:space="preserve"> </v>
      </c>
      <c r="EN496" s="4892"/>
      <c r="EO496" s="4893">
        <f t="shared" si="898"/>
        <v>0</v>
      </c>
      <c r="EP496" s="4682"/>
      <c r="ER496" s="6035"/>
      <c r="ET496" s="2850">
        <v>45993</v>
      </c>
      <c r="EU496" s="2857">
        <v>4163361</v>
      </c>
      <c r="EV496" s="2850">
        <v>46360</v>
      </c>
      <c r="EW496" s="2857">
        <v>4163362</v>
      </c>
      <c r="EX496" s="2850"/>
      <c r="EY496" s="2851"/>
      <c r="EZ496" s="2850">
        <v>45805</v>
      </c>
      <c r="FA496" s="4385">
        <v>4163184</v>
      </c>
      <c r="FB496" s="2850"/>
      <c r="FC496" s="2851"/>
      <c r="FD496" s="2850">
        <v>45916</v>
      </c>
      <c r="FE496" s="2851">
        <v>4163338</v>
      </c>
      <c r="FF496" s="2855"/>
      <c r="FG496" s="2851"/>
      <c r="FH496" s="2850"/>
      <c r="FI496" s="2851"/>
      <c r="FJ496" s="154">
        <v>45995</v>
      </c>
      <c r="FK496" s="2857">
        <v>4163363</v>
      </c>
      <c r="FL496" s="155">
        <f t="shared" si="875"/>
        <v>1</v>
      </c>
      <c r="FM496" s="2846"/>
      <c r="FN496" s="2850"/>
      <c r="FO496" s="2851"/>
      <c r="FP496" s="2850">
        <v>1</v>
      </c>
      <c r="FQ496" s="2851"/>
      <c r="FS496" s="5782"/>
      <c r="FT496" s="5783"/>
    </row>
    <row r="497" spans="1:176" ht="18.600000000000001" customHeight="1">
      <c r="A497" s="228">
        <f t="shared" si="917"/>
        <v>487</v>
      </c>
      <c r="B497" s="343" t="str">
        <f t="shared" si="883"/>
        <v>4IE</v>
      </c>
      <c r="C497" s="5941">
        <v>46087</v>
      </c>
      <c r="D497" s="3007" t="s">
        <v>495</v>
      </c>
      <c r="E497" s="1262">
        <v>72425024</v>
      </c>
      <c r="F497" s="1564" t="s">
        <v>1637</v>
      </c>
      <c r="G497" s="1263"/>
      <c r="H497" s="3556" t="s">
        <v>632</v>
      </c>
      <c r="I497" s="3010" t="s">
        <v>61</v>
      </c>
      <c r="J497" s="6036" t="s">
        <v>496</v>
      </c>
      <c r="K497" s="599" t="s">
        <v>11</v>
      </c>
      <c r="L497" s="600"/>
      <c r="M497" s="6477">
        <v>46042</v>
      </c>
      <c r="N497" s="353">
        <v>46039</v>
      </c>
      <c r="O497" s="354">
        <v>46043</v>
      </c>
      <c r="P497" s="353">
        <v>46042</v>
      </c>
      <c r="Q497" s="354">
        <v>46044</v>
      </c>
      <c r="R497" s="353">
        <v>46044</v>
      </c>
      <c r="S497" s="354">
        <v>46044</v>
      </c>
      <c r="T497" s="353">
        <v>46044</v>
      </c>
      <c r="U497" s="5898">
        <v>46046</v>
      </c>
      <c r="V497" s="353">
        <v>46050</v>
      </c>
      <c r="W497" s="356">
        <v>46050</v>
      </c>
      <c r="X497" s="357">
        <v>46051</v>
      </c>
      <c r="Y497" s="979">
        <v>46053</v>
      </c>
      <c r="Z497" s="6602">
        <v>46053</v>
      </c>
      <c r="AA497" s="601"/>
      <c r="AB497" s="359"/>
      <c r="AC497" s="251" t="s">
        <v>1085</v>
      </c>
      <c r="AD497" s="361"/>
      <c r="AE497" s="362">
        <v>5</v>
      </c>
      <c r="AF497" s="363" t="str">
        <f t="shared" si="886"/>
        <v>4IE</v>
      </c>
      <c r="AG497" s="364"/>
      <c r="AH497" s="364"/>
      <c r="AI497" s="364"/>
      <c r="AJ497" s="364"/>
      <c r="AK497" s="364"/>
      <c r="AL497" s="364"/>
      <c r="AM497" s="364"/>
      <c r="AN497" s="6606">
        <v>1</v>
      </c>
      <c r="AO497" s="364"/>
      <c r="AP497" s="6607">
        <v>1</v>
      </c>
      <c r="AQ497" s="256">
        <v>1</v>
      </c>
      <c r="AR497" s="256">
        <v>1</v>
      </c>
      <c r="AS497" s="255"/>
      <c r="AT497" s="255"/>
      <c r="AU497" s="2843">
        <f t="shared" si="887"/>
        <v>0</v>
      </c>
      <c r="AV497" s="4008">
        <f t="shared" si="900"/>
        <v>1</v>
      </c>
      <c r="AW497" s="590">
        <v>46029</v>
      </c>
      <c r="AX497" s="4598">
        <v>4263072</v>
      </c>
      <c r="AY497" s="154">
        <v>46029</v>
      </c>
      <c r="AZ497" s="4600">
        <v>4263073</v>
      </c>
      <c r="BA497" s="154">
        <v>46029</v>
      </c>
      <c r="BB497" s="4600">
        <v>4263074</v>
      </c>
      <c r="BC497" s="4597">
        <v>45997</v>
      </c>
      <c r="BD497" s="4598">
        <v>4263021</v>
      </c>
      <c r="BE497" s="4599">
        <v>46000</v>
      </c>
      <c r="BF497" s="4600">
        <v>4263022</v>
      </c>
      <c r="BG497" s="368">
        <v>46029</v>
      </c>
      <c r="BH497" s="4600">
        <v>4263077</v>
      </c>
      <c r="BI497" s="4602" t="str">
        <f t="shared" si="938"/>
        <v>-</v>
      </c>
      <c r="BJ497" s="367"/>
      <c r="BK497" s="154" t="str">
        <f t="shared" si="939"/>
        <v>-</v>
      </c>
      <c r="BL497" s="367"/>
      <c r="BM497" s="154" t="str">
        <f t="shared" si="940"/>
        <v>-</v>
      </c>
      <c r="BN497" s="367"/>
      <c r="BO497" s="155" t="str">
        <f t="shared" si="922"/>
        <v>-</v>
      </c>
      <c r="BP497" s="367"/>
      <c r="BQ497" s="4602">
        <v>46010</v>
      </c>
      <c r="BR497" s="4598">
        <v>4263060</v>
      </c>
      <c r="BS497" s="154" t="str">
        <f t="shared" si="907"/>
        <v>-</v>
      </c>
      <c r="BT497" s="369"/>
      <c r="BU497" s="154" t="str">
        <f t="shared" si="908"/>
        <v>-</v>
      </c>
      <c r="BV497" s="369"/>
      <c r="BW497" s="154" t="str">
        <f t="shared" si="909"/>
        <v>-</v>
      </c>
      <c r="BX497" s="367"/>
      <c r="BY497" s="154" t="str">
        <f t="shared" si="910"/>
        <v>-</v>
      </c>
      <c r="BZ497" s="369"/>
      <c r="CA497" s="154" t="str">
        <f t="shared" si="911"/>
        <v>-</v>
      </c>
      <c r="CB497" s="367"/>
      <c r="CC497" s="154" t="str">
        <f t="shared" si="912"/>
        <v>-</v>
      </c>
      <c r="CD497" s="367"/>
      <c r="CE497" s="154" t="str">
        <f t="shared" si="876"/>
        <v>-</v>
      </c>
      <c r="CF497" s="369"/>
      <c r="CG497" s="155" t="str">
        <f t="shared" si="877"/>
        <v>-</v>
      </c>
      <c r="CH497" s="367"/>
      <c r="CI497" s="154" t="str">
        <f t="shared" si="888"/>
        <v>-</v>
      </c>
      <c r="CJ497" s="369"/>
      <c r="CK497" s="154" t="str">
        <f t="shared" si="889"/>
        <v>-</v>
      </c>
      <c r="CL497" s="367"/>
      <c r="CM497" s="154" t="str">
        <f t="shared" si="878"/>
        <v>-</v>
      </c>
      <c r="CN497" s="367"/>
      <c r="CO497" s="155" t="str">
        <f t="shared" si="890"/>
        <v>-</v>
      </c>
      <c r="CP497" s="367"/>
      <c r="CQ497" s="155" t="str">
        <f t="shared" si="891"/>
        <v>-</v>
      </c>
      <c r="CR497" s="367"/>
      <c r="CS497" s="154" t="str">
        <f t="shared" si="879"/>
        <v>-</v>
      </c>
      <c r="CT497" s="367"/>
      <c r="CU497" s="155"/>
      <c r="CV497" s="367"/>
      <c r="CW497" s="154" t="str">
        <f t="shared" si="880"/>
        <v>-</v>
      </c>
      <c r="CX497" s="367"/>
      <c r="CY497" s="155" t="str">
        <f t="shared" si="892"/>
        <v>-</v>
      </c>
      <c r="CZ497" s="367"/>
      <c r="DA497" s="154" t="str">
        <f t="shared" si="881"/>
        <v>-</v>
      </c>
      <c r="DB497" s="369"/>
      <c r="DC497" s="155" t="str">
        <f t="shared" si="893"/>
        <v>-</v>
      </c>
      <c r="DD497" s="367"/>
      <c r="DE497" s="374">
        <f t="shared" si="927"/>
        <v>0</v>
      </c>
      <c r="DF497" s="373"/>
      <c r="DG497" s="818">
        <f t="shared" si="867"/>
        <v>0</v>
      </c>
      <c r="DH497" s="372"/>
      <c r="DI497" s="267">
        <f t="shared" si="928"/>
        <v>0</v>
      </c>
      <c r="DJ497" s="373"/>
      <c r="DK497" s="374">
        <f t="shared" si="941"/>
        <v>0</v>
      </c>
      <c r="DL497" s="373"/>
      <c r="DM497" s="375">
        <f t="shared" si="915"/>
        <v>0</v>
      </c>
      <c r="DN497" s="373"/>
      <c r="DO497" s="155">
        <f t="shared" si="894"/>
        <v>0</v>
      </c>
      <c r="DP497" s="372"/>
      <c r="DQ497" s="155">
        <f t="shared" si="895"/>
        <v>0</v>
      </c>
      <c r="DR497" s="373"/>
      <c r="DS497" s="155">
        <f t="shared" si="896"/>
        <v>0</v>
      </c>
      <c r="DT497" s="372"/>
      <c r="DU497" s="155">
        <f t="shared" si="897"/>
        <v>0</v>
      </c>
      <c r="DV497" s="373"/>
      <c r="DW497" s="4891">
        <v>46014</v>
      </c>
      <c r="DX497" s="372">
        <v>4263088</v>
      </c>
      <c r="DY497" s="154">
        <f t="shared" si="916"/>
        <v>0</v>
      </c>
      <c r="DZ497" s="373"/>
      <c r="EA497" s="154">
        <v>46038</v>
      </c>
      <c r="EB497" s="4682">
        <v>4263102</v>
      </c>
      <c r="EC497" s="269">
        <v>45996</v>
      </c>
      <c r="ED497" s="4964">
        <v>4263067</v>
      </c>
      <c r="EE497" s="822">
        <v>46032</v>
      </c>
      <c r="EF497" s="4930">
        <v>4263123</v>
      </c>
      <c r="EG497" s="273"/>
      <c r="EH497" s="274"/>
      <c r="EI497" s="275"/>
      <c r="EJ497" s="276"/>
      <c r="EK497" s="275"/>
      <c r="EL497" s="277"/>
      <c r="EM497" s="278" t="str">
        <f t="shared" si="882"/>
        <v xml:space="preserve"> </v>
      </c>
      <c r="EN497" s="372"/>
      <c r="EO497" s="155">
        <f t="shared" si="898"/>
        <v>0</v>
      </c>
      <c r="EP497" s="373"/>
      <c r="ER497" s="194"/>
      <c r="ET497" s="154" t="str">
        <f>IF($AE497=0,"　",VLOOKUP($AE497,ﾚｰｻﾞOP,60,0))</f>
        <v>-</v>
      </c>
      <c r="EU497" s="373"/>
      <c r="EV497" s="154" t="str">
        <f>IF($AE497=0,"　",VLOOKUP($AE497,ﾚｰｻﾞOP,60,0))</f>
        <v>-</v>
      </c>
      <c r="EW497" s="373"/>
      <c r="EX497" s="154"/>
      <c r="EY497" s="367"/>
      <c r="EZ497" s="154"/>
      <c r="FA497" s="367"/>
      <c r="FB497" s="154"/>
      <c r="FC497" s="367"/>
      <c r="FD497" s="154"/>
      <c r="FE497" s="367"/>
      <c r="FF497" s="155"/>
      <c r="FG497" s="367"/>
      <c r="FH497" s="154"/>
      <c r="FI497" s="367"/>
      <c r="FJ497" s="154" t="str">
        <f t="shared" si="905"/>
        <v>-</v>
      </c>
      <c r="FK497" s="373"/>
      <c r="FL497" s="155" t="str">
        <f t="shared" si="875"/>
        <v>-</v>
      </c>
      <c r="FM497" s="279"/>
      <c r="FN497" s="1184"/>
      <c r="FO497" s="280"/>
      <c r="FP497" s="281"/>
      <c r="FQ497" s="282"/>
      <c r="FS497" s="281"/>
      <c r="FT497" s="282"/>
    </row>
    <row r="498" spans="1:176" ht="18.600000000000001" customHeight="1">
      <c r="A498" s="228">
        <f t="shared" si="917"/>
        <v>488</v>
      </c>
      <c r="B498" s="343" t="str">
        <f t="shared" si="883"/>
        <v>4IE</v>
      </c>
      <c r="C498" s="5737">
        <v>46054</v>
      </c>
      <c r="D498" s="5644" t="s">
        <v>1024</v>
      </c>
      <c r="E498" s="5719">
        <v>89610182</v>
      </c>
      <c r="F498" s="5720" t="s">
        <v>1461</v>
      </c>
      <c r="G498" s="5721"/>
      <c r="H498" s="3281" t="s">
        <v>630</v>
      </c>
      <c r="I498" s="4459" t="s">
        <v>1659</v>
      </c>
      <c r="J498" s="4459" t="s">
        <v>20</v>
      </c>
      <c r="K498" s="5107" t="s">
        <v>11</v>
      </c>
      <c r="L498" s="8003"/>
      <c r="M498" s="6477">
        <v>46043</v>
      </c>
      <c r="N498" s="6045"/>
      <c r="O498" s="6044">
        <v>46044</v>
      </c>
      <c r="P498" s="6045">
        <v>46042</v>
      </c>
      <c r="Q498" s="6044">
        <v>46045</v>
      </c>
      <c r="R498" s="6045">
        <v>46045</v>
      </c>
      <c r="S498" s="6044">
        <v>46045</v>
      </c>
      <c r="T498" s="6045">
        <v>46045</v>
      </c>
      <c r="U498" s="6046">
        <v>46049</v>
      </c>
      <c r="V498" s="6045">
        <v>46049</v>
      </c>
      <c r="W498" s="5639">
        <v>46051</v>
      </c>
      <c r="X498" s="6047">
        <v>46050</v>
      </c>
      <c r="Y498" s="359">
        <v>46056</v>
      </c>
      <c r="Z498" s="359">
        <v>46056</v>
      </c>
      <c r="AA498" s="6037"/>
      <c r="AB498" s="6038"/>
      <c r="AC498" s="251"/>
      <c r="AD498" s="6039"/>
      <c r="AE498" s="6040">
        <v>25</v>
      </c>
      <c r="AF498" s="363" t="str">
        <f t="shared" si="886"/>
        <v>4IE</v>
      </c>
      <c r="AG498" s="6041"/>
      <c r="AH498" s="6041"/>
      <c r="AI498" s="6041"/>
      <c r="AJ498" s="6041"/>
      <c r="AK498" s="6041"/>
      <c r="AL498" s="6041"/>
      <c r="AM498" s="6041"/>
      <c r="AN498" s="6041"/>
      <c r="AO498" s="6041"/>
      <c r="AP498" s="6042"/>
      <c r="AQ498" s="6041"/>
      <c r="AR498" s="6041"/>
      <c r="AS498" s="6041"/>
      <c r="AT498" s="6041"/>
      <c r="AU498" s="2843">
        <f t="shared" si="887"/>
        <v>0</v>
      </c>
      <c r="AV498" s="4008">
        <f t="shared" si="900"/>
        <v>0</v>
      </c>
      <c r="AW498" s="4597" t="str">
        <f>IF($AE498=0,"　",VLOOKUP($AE498,ﾚｰｻﾞOP,5,0))</f>
        <v>-</v>
      </c>
      <c r="AX498" s="4598"/>
      <c r="AY498" s="4602" t="str">
        <f>IF($AE498=0,"　",VLOOKUP($AE498,ﾚｰｻﾞOP,6,0))</f>
        <v>-</v>
      </c>
      <c r="AZ498" s="4600"/>
      <c r="BA498" s="4602" t="str">
        <f>IF($AE498=0,"　",VLOOKUP($AE498,ﾚｰｻﾞOP,7,0))</f>
        <v>-</v>
      </c>
      <c r="BB498" s="4600"/>
      <c r="BC498" s="4597" t="str">
        <f>IF($AE498=0,"　",VLOOKUP($AE498,ﾚｰｻﾞOP,8,0))</f>
        <v>-</v>
      </c>
      <c r="BD498" s="4598"/>
      <c r="BE498" s="4599" t="str">
        <f>IF($AE498=0,"　",VLOOKUP($AE498,ﾚｰｻﾞOP,9,0))</f>
        <v>-</v>
      </c>
      <c r="BF498" s="4600"/>
      <c r="BG498" s="4597" t="str">
        <f>IF($AE498=0,"　",VLOOKUP($AE498,ﾚｰｻﾞOP,10,0))</f>
        <v>-</v>
      </c>
      <c r="BH498" s="4600"/>
      <c r="BI498" s="4602" t="str">
        <f t="shared" si="938"/>
        <v>-</v>
      </c>
      <c r="BJ498" s="4600"/>
      <c r="BK498" s="4075" t="str">
        <f t="shared" si="939"/>
        <v>-</v>
      </c>
      <c r="BL498" s="4093"/>
      <c r="BM498" s="4075" t="str">
        <f t="shared" si="940"/>
        <v>-</v>
      </c>
      <c r="BN498" s="4093"/>
      <c r="BO498" s="4094" t="str">
        <f t="shared" si="922"/>
        <v>-</v>
      </c>
      <c r="BP498" s="4093"/>
      <c r="BQ498" s="4602" t="str">
        <f t="shared" ref="BQ498:BQ510" si="946">IF($AE498=0,"　",VLOOKUP($AE498,ﾚｰｻﾞOP,12,0))</f>
        <v>-</v>
      </c>
      <c r="BR498" s="4598"/>
      <c r="BS498" s="4602" t="str">
        <f t="shared" si="907"/>
        <v>-</v>
      </c>
      <c r="BT498" s="4598"/>
      <c r="BU498" s="4602" t="str">
        <f t="shared" si="908"/>
        <v>-</v>
      </c>
      <c r="BV498" s="4598"/>
      <c r="BW498" s="4602" t="str">
        <f t="shared" si="909"/>
        <v>-</v>
      </c>
      <c r="BX498" s="4600"/>
      <c r="BY498" s="4602" t="str">
        <f t="shared" si="910"/>
        <v>-</v>
      </c>
      <c r="BZ498" s="4598"/>
      <c r="CA498" s="4602" t="str">
        <f t="shared" si="911"/>
        <v>-</v>
      </c>
      <c r="CB498" s="4600"/>
      <c r="CC498" s="4602" t="str">
        <f t="shared" si="912"/>
        <v>-</v>
      </c>
      <c r="CD498" s="4600"/>
      <c r="CE498" s="2850" t="str">
        <f t="shared" si="876"/>
        <v>-</v>
      </c>
      <c r="CF498" s="2846"/>
      <c r="CG498" s="2855" t="str">
        <f t="shared" si="877"/>
        <v>-</v>
      </c>
      <c r="CH498" s="2851"/>
      <c r="CI498" s="2850" t="str">
        <f t="shared" si="888"/>
        <v>-</v>
      </c>
      <c r="CJ498" s="2846"/>
      <c r="CK498" s="2850" t="str">
        <f t="shared" si="889"/>
        <v>-</v>
      </c>
      <c r="CL498" s="2851"/>
      <c r="CM498" s="2850" t="str">
        <f t="shared" si="878"/>
        <v>-</v>
      </c>
      <c r="CN498" s="2851"/>
      <c r="CO498" s="2855" t="str">
        <f t="shared" si="890"/>
        <v>-</v>
      </c>
      <c r="CP498" s="2851"/>
      <c r="CQ498" s="2855" t="str">
        <f t="shared" si="891"/>
        <v>-</v>
      </c>
      <c r="CR498" s="2851"/>
      <c r="CS498" s="2850" t="str">
        <f t="shared" si="879"/>
        <v>-</v>
      </c>
      <c r="CT498" s="2851"/>
      <c r="CU498" s="2855"/>
      <c r="CV498" s="2851"/>
      <c r="CW498" s="2850" t="str">
        <f t="shared" si="880"/>
        <v>-</v>
      </c>
      <c r="CX498" s="2851"/>
      <c r="CY498" s="2855" t="str">
        <f t="shared" si="892"/>
        <v>-</v>
      </c>
      <c r="CZ498" s="2851"/>
      <c r="DA498" s="2850" t="str">
        <f t="shared" si="881"/>
        <v>-</v>
      </c>
      <c r="DB498" s="2846"/>
      <c r="DC498" s="2855" t="str">
        <f t="shared" si="893"/>
        <v>-</v>
      </c>
      <c r="DD498" s="2851"/>
      <c r="DE498" s="374">
        <f t="shared" si="927"/>
        <v>0</v>
      </c>
      <c r="DF498" s="2857"/>
      <c r="DG498" s="818">
        <f t="shared" si="867"/>
        <v>0</v>
      </c>
      <c r="DH498" s="2858"/>
      <c r="DI498" s="2850">
        <f t="shared" si="928"/>
        <v>0</v>
      </c>
      <c r="DJ498" s="2857"/>
      <c r="DK498" s="2856">
        <f t="shared" si="941"/>
        <v>0</v>
      </c>
      <c r="DL498" s="2857"/>
      <c r="DM498" s="2856">
        <f t="shared" si="915"/>
        <v>0</v>
      </c>
      <c r="DN498" s="2857"/>
      <c r="DO498" s="2855">
        <f t="shared" si="894"/>
        <v>0</v>
      </c>
      <c r="DP498" s="2858"/>
      <c r="DQ498" s="2855">
        <f t="shared" si="895"/>
        <v>0</v>
      </c>
      <c r="DR498" s="2857"/>
      <c r="DS498" s="2855">
        <f t="shared" si="896"/>
        <v>0</v>
      </c>
      <c r="DT498" s="2858"/>
      <c r="DU498" s="2855">
        <f t="shared" si="897"/>
        <v>0</v>
      </c>
      <c r="DV498" s="2857"/>
      <c r="DW498" s="4891">
        <f t="shared" si="906"/>
        <v>0</v>
      </c>
      <c r="DX498" s="4892"/>
      <c r="DY498" s="4668">
        <f t="shared" si="916"/>
        <v>0</v>
      </c>
      <c r="DZ498" s="4682"/>
      <c r="EA498" s="4668">
        <f t="shared" si="942"/>
        <v>0</v>
      </c>
      <c r="EB498" s="4682"/>
      <c r="EC498" s="820">
        <f t="shared" si="943"/>
        <v>0</v>
      </c>
      <c r="ED498" s="4964"/>
      <c r="EE498" s="822">
        <f t="shared" ref="EE498" si="947">IF(AV498=0,0,1)</f>
        <v>0</v>
      </c>
      <c r="EF498" s="4930"/>
      <c r="EG498" s="273"/>
      <c r="EH498" s="274"/>
      <c r="EI498" s="275"/>
      <c r="EJ498" s="276"/>
      <c r="EK498" s="275"/>
      <c r="EL498" s="277"/>
      <c r="EM498" s="829" t="str">
        <f t="shared" si="882"/>
        <v xml:space="preserve"> </v>
      </c>
      <c r="EN498" s="4892"/>
      <c r="EO498" s="4893">
        <f t="shared" si="898"/>
        <v>0</v>
      </c>
      <c r="EP498" s="4682"/>
      <c r="ER498" s="6043"/>
      <c r="ET498" s="2850">
        <v>45993</v>
      </c>
      <c r="EU498" s="2857">
        <v>4163361</v>
      </c>
      <c r="EV498" s="2850">
        <v>45995</v>
      </c>
      <c r="EW498" s="2857">
        <v>4163362</v>
      </c>
      <c r="EX498" s="2850"/>
      <c r="EY498" s="2851"/>
      <c r="EZ498" s="2850"/>
      <c r="FA498" s="2851"/>
      <c r="FB498" s="2850"/>
      <c r="FC498" s="2851"/>
      <c r="FD498" s="2850">
        <v>46038</v>
      </c>
      <c r="FE498" s="2851">
        <v>4263099</v>
      </c>
      <c r="FF498" s="2855"/>
      <c r="FG498" s="2851"/>
      <c r="FH498" s="2850">
        <v>45889</v>
      </c>
      <c r="FI498" s="2851">
        <v>4163313</v>
      </c>
      <c r="FJ498" s="154">
        <v>45995</v>
      </c>
      <c r="FK498" s="2857">
        <v>4163363</v>
      </c>
      <c r="FL498" s="155">
        <f t="shared" si="875"/>
        <v>1</v>
      </c>
      <c r="FM498" s="2846"/>
      <c r="FN498" s="2850"/>
      <c r="FO498" s="2851"/>
      <c r="FP498" s="2850"/>
      <c r="FQ498" s="2851"/>
      <c r="FS498" s="5782"/>
      <c r="FT498" s="5783"/>
    </row>
    <row r="499" spans="1:176" ht="18.600000000000001" customHeight="1">
      <c r="A499" s="228">
        <f t="shared" si="917"/>
        <v>489</v>
      </c>
      <c r="B499" s="343" t="str">
        <f t="shared" si="883"/>
        <v>4IE</v>
      </c>
      <c r="C499" s="5737">
        <v>46054</v>
      </c>
      <c r="D499" s="1261" t="s">
        <v>62</v>
      </c>
      <c r="E499" s="1262">
        <v>72515099</v>
      </c>
      <c r="F499" s="1564" t="s">
        <v>1650</v>
      </c>
      <c r="G499" s="1263"/>
      <c r="H499" s="3281" t="s">
        <v>631</v>
      </c>
      <c r="I499" s="4459" t="s">
        <v>61</v>
      </c>
      <c r="J499" s="1264" t="s">
        <v>1322</v>
      </c>
      <c r="K499" s="5107" t="s">
        <v>11</v>
      </c>
      <c r="L499" s="600"/>
      <c r="M499" s="6477">
        <v>46044</v>
      </c>
      <c r="N499" s="6045">
        <v>46042</v>
      </c>
      <c r="O499" s="6044">
        <v>46045</v>
      </c>
      <c r="P499" s="6045">
        <v>46043</v>
      </c>
      <c r="Q499" s="6044">
        <v>46046</v>
      </c>
      <c r="R499" s="6045">
        <v>46049</v>
      </c>
      <c r="S499" s="6044">
        <v>46046</v>
      </c>
      <c r="T499" s="6045">
        <v>46046</v>
      </c>
      <c r="U499" s="6046">
        <v>46050</v>
      </c>
      <c r="V499" s="6045">
        <v>46051</v>
      </c>
      <c r="W499" s="5639">
        <v>46052</v>
      </c>
      <c r="X499" s="6047">
        <v>46053</v>
      </c>
      <c r="Y499" s="6604">
        <v>46057</v>
      </c>
      <c r="Z499" s="6602">
        <v>46056</v>
      </c>
      <c r="AA499" s="601"/>
      <c r="AB499" s="359"/>
      <c r="AC499" s="251" t="s">
        <v>1085</v>
      </c>
      <c r="AD499" s="361"/>
      <c r="AE499" s="362">
        <v>2</v>
      </c>
      <c r="AF499" s="363" t="str">
        <f t="shared" si="886"/>
        <v>4IE</v>
      </c>
      <c r="AG499" s="364"/>
      <c r="AH499" s="364"/>
      <c r="AI499" s="364">
        <v>1</v>
      </c>
      <c r="AJ499" s="364"/>
      <c r="AK499" s="364"/>
      <c r="AL499" s="364"/>
      <c r="AM499" s="364"/>
      <c r="AN499" s="364">
        <v>1</v>
      </c>
      <c r="AO499" s="364">
        <v>1</v>
      </c>
      <c r="AP499" s="363">
        <v>1</v>
      </c>
      <c r="AQ499" s="255">
        <v>1</v>
      </c>
      <c r="AR499" s="255">
        <v>1</v>
      </c>
      <c r="AS499" s="255"/>
      <c r="AT499" s="255"/>
      <c r="AU499" s="2843">
        <f t="shared" si="887"/>
        <v>2</v>
      </c>
      <c r="AV499" s="4008">
        <f t="shared" si="900"/>
        <v>1</v>
      </c>
      <c r="AW499" s="4597">
        <v>46029</v>
      </c>
      <c r="AX499" s="4598">
        <v>4263072</v>
      </c>
      <c r="AY499" s="154">
        <v>46029</v>
      </c>
      <c r="AZ499" s="4600">
        <v>4263073</v>
      </c>
      <c r="BA499" s="154">
        <v>46029</v>
      </c>
      <c r="BB499" s="4600">
        <v>4263074</v>
      </c>
      <c r="BC499" s="4597">
        <v>45997</v>
      </c>
      <c r="BD499" s="4598">
        <v>4263021</v>
      </c>
      <c r="BE499" s="4599">
        <v>46000</v>
      </c>
      <c r="BF499" s="4600">
        <v>4263022</v>
      </c>
      <c r="BG499" s="368">
        <v>46029</v>
      </c>
      <c r="BH499" s="4600">
        <v>4263077</v>
      </c>
      <c r="BI499" s="154">
        <v>46029</v>
      </c>
      <c r="BJ499" s="4600">
        <v>4263078</v>
      </c>
      <c r="BK499" s="4075" t="str">
        <f t="shared" si="939"/>
        <v>-</v>
      </c>
      <c r="BL499" s="4093"/>
      <c r="BM499" s="4075" t="str">
        <f t="shared" si="940"/>
        <v>-</v>
      </c>
      <c r="BN499" s="4093"/>
      <c r="BO499" s="4094" t="str">
        <f t="shared" si="922"/>
        <v>-</v>
      </c>
      <c r="BP499" s="4093"/>
      <c r="BQ499" s="4602" t="str">
        <f t="shared" si="946"/>
        <v>-</v>
      </c>
      <c r="BR499" s="4598"/>
      <c r="BS499" s="4602" t="str">
        <f t="shared" si="907"/>
        <v>-</v>
      </c>
      <c r="BT499" s="4598"/>
      <c r="BU499" s="4602" t="str">
        <f t="shared" si="908"/>
        <v>-</v>
      </c>
      <c r="BV499" s="4598"/>
      <c r="BW499" s="4602" t="str">
        <f t="shared" si="909"/>
        <v>-</v>
      </c>
      <c r="BX499" s="4600"/>
      <c r="BY499" s="4602" t="str">
        <f t="shared" si="910"/>
        <v>-</v>
      </c>
      <c r="BZ499" s="4598"/>
      <c r="CA499" s="4602" t="str">
        <f t="shared" si="911"/>
        <v>-</v>
      </c>
      <c r="CB499" s="4600"/>
      <c r="CC499" s="4602" t="str">
        <f t="shared" si="912"/>
        <v>-</v>
      </c>
      <c r="CD499" s="4600"/>
      <c r="CE499" s="2850" t="str">
        <f t="shared" si="876"/>
        <v>-</v>
      </c>
      <c r="CF499" s="2846"/>
      <c r="CG499" s="2855" t="str">
        <f t="shared" si="877"/>
        <v>-</v>
      </c>
      <c r="CH499" s="2851"/>
      <c r="CI499" s="2850" t="str">
        <f t="shared" si="888"/>
        <v>-</v>
      </c>
      <c r="CJ499" s="2846"/>
      <c r="CK499" s="2850" t="str">
        <f t="shared" si="889"/>
        <v>-</v>
      </c>
      <c r="CL499" s="2851"/>
      <c r="CM499" s="2850" t="str">
        <f t="shared" si="878"/>
        <v>-</v>
      </c>
      <c r="CN499" s="2851"/>
      <c r="CO499" s="2855" t="str">
        <f t="shared" si="890"/>
        <v>-</v>
      </c>
      <c r="CP499" s="2851"/>
      <c r="CQ499" s="2855" t="str">
        <f t="shared" si="891"/>
        <v>-</v>
      </c>
      <c r="CR499" s="2851"/>
      <c r="CS499" s="2850" t="str">
        <f t="shared" si="879"/>
        <v>-</v>
      </c>
      <c r="CT499" s="2851"/>
      <c r="CU499" s="2855"/>
      <c r="CV499" s="2851"/>
      <c r="CW499" s="2850" t="str">
        <f t="shared" si="880"/>
        <v>-</v>
      </c>
      <c r="CX499" s="2851"/>
      <c r="CY499" s="2855" t="str">
        <f t="shared" si="892"/>
        <v>-</v>
      </c>
      <c r="CZ499" s="2851"/>
      <c r="DA499" s="2850" t="str">
        <f t="shared" si="881"/>
        <v>-</v>
      </c>
      <c r="DB499" s="2846"/>
      <c r="DC499" s="2855" t="str">
        <f t="shared" si="893"/>
        <v>-</v>
      </c>
      <c r="DD499" s="2851"/>
      <c r="DE499" s="374">
        <f t="shared" si="927"/>
        <v>0</v>
      </c>
      <c r="DF499" s="2857"/>
      <c r="DG499" s="818">
        <f t="shared" si="867"/>
        <v>0</v>
      </c>
      <c r="DH499" s="2858"/>
      <c r="DI499" s="2850">
        <f t="shared" si="928"/>
        <v>0</v>
      </c>
      <c r="DJ499" s="2857"/>
      <c r="DK499" s="2856">
        <v>46372</v>
      </c>
      <c r="DL499" s="2857">
        <v>4263092</v>
      </c>
      <c r="DM499" s="2856">
        <f t="shared" si="915"/>
        <v>0</v>
      </c>
      <c r="DN499" s="2857"/>
      <c r="DO499" s="2855">
        <f t="shared" si="894"/>
        <v>0</v>
      </c>
      <c r="DP499" s="2858"/>
      <c r="DQ499" s="2855">
        <f t="shared" si="895"/>
        <v>0</v>
      </c>
      <c r="DR499" s="2857"/>
      <c r="DS499" s="2855">
        <f t="shared" si="896"/>
        <v>0</v>
      </c>
      <c r="DT499" s="2858"/>
      <c r="DU499" s="2855">
        <f t="shared" si="897"/>
        <v>0</v>
      </c>
      <c r="DV499" s="2857"/>
      <c r="DW499" s="4891">
        <v>46014</v>
      </c>
      <c r="DX499" s="372">
        <v>4263088</v>
      </c>
      <c r="DY499" s="4668">
        <v>45798</v>
      </c>
      <c r="DZ499" s="4682">
        <v>4163195</v>
      </c>
      <c r="EA499" s="4668">
        <v>46038</v>
      </c>
      <c r="EB499" s="4682">
        <v>4263102</v>
      </c>
      <c r="EC499" s="820">
        <v>45996</v>
      </c>
      <c r="ED499" s="4964">
        <v>4263067</v>
      </c>
      <c r="EE499" s="822">
        <v>46032</v>
      </c>
      <c r="EF499" s="4930">
        <v>4263123</v>
      </c>
      <c r="EG499" s="273"/>
      <c r="EH499" s="274"/>
      <c r="EI499" s="275"/>
      <c r="EJ499" s="276"/>
      <c r="EK499" s="275"/>
      <c r="EL499" s="277"/>
      <c r="EM499" s="829" t="str">
        <f t="shared" si="882"/>
        <v xml:space="preserve"> </v>
      </c>
      <c r="EN499" s="4892"/>
      <c r="EO499" s="4893">
        <f t="shared" si="898"/>
        <v>0</v>
      </c>
      <c r="EP499" s="4682"/>
      <c r="ER499" s="194"/>
      <c r="ET499" s="2850" t="str">
        <f>IF($AE499=0,"　",VLOOKUP($AE499,ﾚｰｻﾞOP,60,0))</f>
        <v>-</v>
      </c>
      <c r="EU499" s="2857"/>
      <c r="EV499" s="2850" t="str">
        <f>IF($AE499=0,"　",VLOOKUP($AE499,ﾚｰｻﾞOP,60,0))</f>
        <v>-</v>
      </c>
      <c r="EW499" s="2857"/>
      <c r="EX499" s="2850"/>
      <c r="EY499" s="2851"/>
      <c r="EZ499" s="2850"/>
      <c r="FA499" s="2851"/>
      <c r="FB499" s="2850"/>
      <c r="FC499" s="2851"/>
      <c r="FD499" s="2850"/>
      <c r="FE499" s="2851"/>
      <c r="FF499" s="2855"/>
      <c r="FG499" s="2851"/>
      <c r="FH499" s="2850"/>
      <c r="FI499" s="2851"/>
      <c r="FJ499" s="154" t="str">
        <f t="shared" ref="FJ499:FJ525" si="948">IF($AE499=0,"　",VLOOKUP($AE499,ﾚｰｻﾞOP,67,0))</f>
        <v>-</v>
      </c>
      <c r="FK499" s="2857"/>
      <c r="FL499" s="155" t="str">
        <f t="shared" si="875"/>
        <v>-</v>
      </c>
      <c r="FM499" s="2846"/>
      <c r="FN499" s="2850"/>
      <c r="FO499" s="2851"/>
      <c r="FP499" s="2850"/>
      <c r="FQ499" s="2851"/>
      <c r="FS499" s="5782"/>
      <c r="FT499" s="5783"/>
    </row>
    <row r="500" spans="1:176" ht="18.600000000000001" customHeight="1">
      <c r="A500" s="228">
        <f t="shared" si="917"/>
        <v>490</v>
      </c>
      <c r="B500" s="343" t="str">
        <f t="shared" si="883"/>
        <v>4IE</v>
      </c>
      <c r="C500" s="5737">
        <v>46054</v>
      </c>
      <c r="D500" s="5644" t="s">
        <v>1024</v>
      </c>
      <c r="E500" s="5719">
        <v>89610172</v>
      </c>
      <c r="F500" s="5720" t="s">
        <v>1652</v>
      </c>
      <c r="G500" s="5721"/>
      <c r="H500" s="3281" t="s">
        <v>630</v>
      </c>
      <c r="I500" s="4459" t="s">
        <v>1391</v>
      </c>
      <c r="J500" s="4459" t="s">
        <v>37</v>
      </c>
      <c r="K500" s="5107" t="s">
        <v>11</v>
      </c>
      <c r="L500" s="8004"/>
      <c r="M500" s="6557">
        <v>46044</v>
      </c>
      <c r="N500" s="6045"/>
      <c r="O500" s="6044">
        <v>46045</v>
      </c>
      <c r="P500" s="6045">
        <v>46045</v>
      </c>
      <c r="Q500" s="6044">
        <v>46046</v>
      </c>
      <c r="R500" s="6045">
        <v>46049</v>
      </c>
      <c r="S500" s="6044">
        <v>46046</v>
      </c>
      <c r="T500" s="6045">
        <v>46046</v>
      </c>
      <c r="U500" s="6046">
        <v>46050</v>
      </c>
      <c r="V500" s="6045">
        <v>46050</v>
      </c>
      <c r="W500" s="5639">
        <v>46052</v>
      </c>
      <c r="X500" s="6047">
        <v>46051</v>
      </c>
      <c r="Y500" s="359">
        <v>46058</v>
      </c>
      <c r="Z500" s="359">
        <v>46058</v>
      </c>
      <c r="AA500" s="6048"/>
      <c r="AB500" s="6049"/>
      <c r="AC500" s="251"/>
      <c r="AD500" s="6050"/>
      <c r="AE500" s="5778">
        <v>25</v>
      </c>
      <c r="AF500" s="363" t="str">
        <f t="shared" si="886"/>
        <v>4IE</v>
      </c>
      <c r="AG500" s="6051"/>
      <c r="AH500" s="6051"/>
      <c r="AI500" s="6051"/>
      <c r="AJ500" s="6051"/>
      <c r="AK500" s="6051"/>
      <c r="AL500" s="6051"/>
      <c r="AM500" s="6051"/>
      <c r="AN500" s="6051"/>
      <c r="AO500" s="6051"/>
      <c r="AP500" s="6052"/>
      <c r="AQ500" s="6051"/>
      <c r="AR500" s="6051"/>
      <c r="AS500" s="6051"/>
      <c r="AT500" s="6051"/>
      <c r="AU500" s="2843">
        <f t="shared" si="887"/>
        <v>0</v>
      </c>
      <c r="AV500" s="4008">
        <f t="shared" si="900"/>
        <v>0</v>
      </c>
      <c r="AW500" s="4597" t="str">
        <f t="shared" ref="AW500:AW508" si="949">IF($AE500=0,"　",VLOOKUP($AE500,ﾚｰｻﾞOP,5,0))</f>
        <v>-</v>
      </c>
      <c r="AX500" s="4598"/>
      <c r="AY500" s="4602" t="str">
        <f t="shared" ref="AY500:AY508" si="950">IF($AE500=0,"　",VLOOKUP($AE500,ﾚｰｻﾞOP,6,0))</f>
        <v>-</v>
      </c>
      <c r="AZ500" s="4600"/>
      <c r="BA500" s="4602" t="str">
        <f t="shared" ref="BA500:BA508" si="951">IF($AE500=0,"　",VLOOKUP($AE500,ﾚｰｻﾞOP,7,0))</f>
        <v>-</v>
      </c>
      <c r="BB500" s="4600"/>
      <c r="BC500" s="4597" t="str">
        <f t="shared" ref="BC500:BC508" si="952">IF($AE500=0,"　",VLOOKUP($AE500,ﾚｰｻﾞOP,8,0))</f>
        <v>-</v>
      </c>
      <c r="BD500" s="4598"/>
      <c r="BE500" s="4599" t="str">
        <f t="shared" ref="BE500:BE508" si="953">IF($AE500=0,"　",VLOOKUP($AE500,ﾚｰｻﾞOP,9,0))</f>
        <v>-</v>
      </c>
      <c r="BF500" s="4600"/>
      <c r="BG500" s="4597" t="str">
        <f t="shared" ref="BG500:BG508" si="954">IF($AE500=0,"　",VLOOKUP($AE500,ﾚｰｻﾞOP,10,0))</f>
        <v>-</v>
      </c>
      <c r="BH500" s="4600"/>
      <c r="BI500" s="4602" t="str">
        <f t="shared" ref="BI500:BI508" si="955">IF($AE500=0,"　",VLOOKUP($AE500,ﾚｰｻﾞOP,11,0))</f>
        <v>-</v>
      </c>
      <c r="BJ500" s="4600"/>
      <c r="BK500" s="4075" t="str">
        <f t="shared" si="939"/>
        <v>-</v>
      </c>
      <c r="BL500" s="4093"/>
      <c r="BM500" s="4075" t="str">
        <f t="shared" si="940"/>
        <v>-</v>
      </c>
      <c r="BN500" s="4093"/>
      <c r="BO500" s="4094" t="str">
        <f t="shared" si="922"/>
        <v>-</v>
      </c>
      <c r="BP500" s="4093"/>
      <c r="BQ500" s="4602" t="str">
        <f t="shared" si="946"/>
        <v>-</v>
      </c>
      <c r="BR500" s="4598"/>
      <c r="BS500" s="4602" t="str">
        <f t="shared" si="907"/>
        <v>-</v>
      </c>
      <c r="BT500" s="4598"/>
      <c r="BU500" s="4602" t="str">
        <f t="shared" si="908"/>
        <v>-</v>
      </c>
      <c r="BV500" s="4598"/>
      <c r="BW500" s="4602" t="str">
        <f t="shared" si="909"/>
        <v>-</v>
      </c>
      <c r="BX500" s="4600"/>
      <c r="BY500" s="4602" t="str">
        <f t="shared" si="910"/>
        <v>-</v>
      </c>
      <c r="BZ500" s="4598"/>
      <c r="CA500" s="4602" t="str">
        <f t="shared" si="911"/>
        <v>-</v>
      </c>
      <c r="CB500" s="4600"/>
      <c r="CC500" s="4602" t="str">
        <f t="shared" si="912"/>
        <v>-</v>
      </c>
      <c r="CD500" s="4600"/>
      <c r="CE500" s="2850" t="str">
        <f t="shared" si="876"/>
        <v>-</v>
      </c>
      <c r="CF500" s="2846"/>
      <c r="CG500" s="2855" t="str">
        <f t="shared" si="877"/>
        <v>-</v>
      </c>
      <c r="CH500" s="2851"/>
      <c r="CI500" s="2850" t="str">
        <f t="shared" si="888"/>
        <v>-</v>
      </c>
      <c r="CJ500" s="2846"/>
      <c r="CK500" s="2850" t="str">
        <f t="shared" si="889"/>
        <v>-</v>
      </c>
      <c r="CL500" s="2851"/>
      <c r="CM500" s="2850" t="str">
        <f t="shared" si="878"/>
        <v>-</v>
      </c>
      <c r="CN500" s="2851"/>
      <c r="CO500" s="2855" t="str">
        <f t="shared" si="890"/>
        <v>-</v>
      </c>
      <c r="CP500" s="2851"/>
      <c r="CQ500" s="2855" t="str">
        <f t="shared" si="891"/>
        <v>-</v>
      </c>
      <c r="CR500" s="2851"/>
      <c r="CS500" s="2850" t="str">
        <f t="shared" si="879"/>
        <v>-</v>
      </c>
      <c r="CT500" s="2851"/>
      <c r="CU500" s="2855"/>
      <c r="CV500" s="2851"/>
      <c r="CW500" s="2850" t="str">
        <f t="shared" si="880"/>
        <v>-</v>
      </c>
      <c r="CX500" s="2851"/>
      <c r="CY500" s="2855" t="str">
        <f t="shared" si="892"/>
        <v>-</v>
      </c>
      <c r="CZ500" s="2851"/>
      <c r="DA500" s="2850" t="str">
        <f t="shared" si="881"/>
        <v>-</v>
      </c>
      <c r="DB500" s="2846"/>
      <c r="DC500" s="2855" t="str">
        <f t="shared" si="893"/>
        <v>-</v>
      </c>
      <c r="DD500" s="2851"/>
      <c r="DE500" s="374">
        <f t="shared" si="927"/>
        <v>0</v>
      </c>
      <c r="DF500" s="2857"/>
      <c r="DG500" s="818">
        <f t="shared" si="867"/>
        <v>0</v>
      </c>
      <c r="DH500" s="2858"/>
      <c r="DI500" s="2850">
        <f t="shared" si="928"/>
        <v>0</v>
      </c>
      <c r="DJ500" s="2857"/>
      <c r="DK500" s="2856">
        <f t="shared" si="941"/>
        <v>0</v>
      </c>
      <c r="DL500" s="2857"/>
      <c r="DM500" s="2856">
        <f t="shared" ref="DM500:DM527" si="956">IF(AU500=1,1,0)</f>
        <v>0</v>
      </c>
      <c r="DN500" s="2857"/>
      <c r="DO500" s="2855">
        <f t="shared" si="894"/>
        <v>0</v>
      </c>
      <c r="DP500" s="2858"/>
      <c r="DQ500" s="2855">
        <f t="shared" si="895"/>
        <v>0</v>
      </c>
      <c r="DR500" s="2857"/>
      <c r="DS500" s="2855">
        <f t="shared" si="896"/>
        <v>0</v>
      </c>
      <c r="DT500" s="2858"/>
      <c r="DU500" s="2855">
        <f t="shared" si="897"/>
        <v>0</v>
      </c>
      <c r="DV500" s="2857"/>
      <c r="DW500" s="4891">
        <f t="shared" ref="DW500:DW527" si="957">IF(AN500=1,1,0)</f>
        <v>0</v>
      </c>
      <c r="DX500" s="4892"/>
      <c r="DY500" s="4668">
        <f t="shared" ref="DY500:DY527" si="958">IF(AO500=1,1,0)</f>
        <v>0</v>
      </c>
      <c r="DZ500" s="4682"/>
      <c r="EA500" s="4668">
        <f t="shared" si="942"/>
        <v>0</v>
      </c>
      <c r="EB500" s="4682"/>
      <c r="EC500" s="820">
        <f t="shared" si="943"/>
        <v>0</v>
      </c>
      <c r="ED500" s="4964"/>
      <c r="EE500" s="822">
        <f t="shared" ref="EE500:EE509" si="959">IF(AV500=0,0,1)</f>
        <v>0</v>
      </c>
      <c r="EF500" s="4930"/>
      <c r="EG500" s="273"/>
      <c r="EH500" s="274"/>
      <c r="EI500" s="275"/>
      <c r="EJ500" s="276"/>
      <c r="EK500" s="275"/>
      <c r="EL500" s="277"/>
      <c r="EM500" s="829" t="str">
        <f t="shared" si="882"/>
        <v xml:space="preserve"> </v>
      </c>
      <c r="EN500" s="4892"/>
      <c r="EO500" s="4893">
        <f t="shared" si="898"/>
        <v>0</v>
      </c>
      <c r="EP500" s="4682"/>
      <c r="ER500" s="6053"/>
      <c r="ET500" s="2850">
        <v>45993</v>
      </c>
      <c r="EU500" s="2857">
        <v>4163361</v>
      </c>
      <c r="EV500" s="2850">
        <v>45995</v>
      </c>
      <c r="EW500" s="2857">
        <v>4163362</v>
      </c>
      <c r="EX500" s="2850"/>
      <c r="EY500" s="2851"/>
      <c r="EZ500" s="2850"/>
      <c r="FA500" s="2851"/>
      <c r="FB500" s="2850"/>
      <c r="FC500" s="2851"/>
      <c r="FD500" s="2850">
        <v>46038</v>
      </c>
      <c r="FE500" s="2851">
        <v>4263099</v>
      </c>
      <c r="FF500" s="2855"/>
      <c r="FG500" s="2851"/>
      <c r="FH500" s="2850"/>
      <c r="FI500" s="2851"/>
      <c r="FJ500" s="154">
        <v>45995</v>
      </c>
      <c r="FK500" s="2857">
        <v>4163363</v>
      </c>
      <c r="FL500" s="155">
        <f t="shared" si="875"/>
        <v>1</v>
      </c>
      <c r="FM500" s="2846"/>
      <c r="FN500" s="2850"/>
      <c r="FO500" s="2851"/>
      <c r="FP500" s="2850"/>
      <c r="FQ500" s="2851"/>
      <c r="FS500" s="5782"/>
      <c r="FT500" s="5783"/>
    </row>
    <row r="501" spans="1:176" ht="18.600000000000001" customHeight="1">
      <c r="A501" s="228">
        <f t="shared" si="917"/>
        <v>491</v>
      </c>
      <c r="B501" s="343" t="str">
        <f>AF501</f>
        <v>　</v>
      </c>
      <c r="C501" s="5941">
        <v>46084</v>
      </c>
      <c r="D501" s="1045" t="s">
        <v>1406</v>
      </c>
      <c r="E501" s="1046" t="s">
        <v>1407</v>
      </c>
      <c r="F501" s="1564"/>
      <c r="G501" s="1263"/>
      <c r="H501" s="1330"/>
      <c r="I501" s="1264"/>
      <c r="J501" s="2866" t="s">
        <v>508</v>
      </c>
      <c r="K501" s="599" t="s">
        <v>508</v>
      </c>
      <c r="L501" s="600"/>
      <c r="M501" s="354"/>
      <c r="N501" s="353"/>
      <c r="O501" s="354"/>
      <c r="P501" s="353"/>
      <c r="Q501" s="354"/>
      <c r="R501" s="353"/>
      <c r="S501" s="354"/>
      <c r="T501" s="353"/>
      <c r="U501" s="355"/>
      <c r="V501" s="353"/>
      <c r="W501" s="356"/>
      <c r="X501" s="357"/>
      <c r="Y501" s="359">
        <v>46058</v>
      </c>
      <c r="Z501" s="359">
        <v>46058</v>
      </c>
      <c r="AA501" s="601"/>
      <c r="AB501" s="359"/>
      <c r="AC501" s="251"/>
      <c r="AD501" s="361"/>
      <c r="AE501" s="362"/>
      <c r="AF501" s="363" t="str">
        <f>IF($AE501=0,"　",VLOOKUP($AE501,ﾚｰｻﾞOP,69,0))</f>
        <v>　</v>
      </c>
      <c r="AG501" s="364"/>
      <c r="AH501" s="364"/>
      <c r="AI501" s="364"/>
      <c r="AJ501" s="364"/>
      <c r="AK501" s="364"/>
      <c r="AL501" s="364"/>
      <c r="AM501" s="364"/>
      <c r="AN501" s="364"/>
      <c r="AO501" s="364"/>
      <c r="AP501" s="363"/>
      <c r="AQ501" s="255"/>
      <c r="AR501" s="255"/>
      <c r="AS501" s="255"/>
      <c r="AT501" s="255"/>
      <c r="AU501" s="2843">
        <f>IF(AI501="付属済",0,IF(AI501=1,AI501+AP501,0))</f>
        <v>0</v>
      </c>
      <c r="AV501" s="4008">
        <f>IF(AE501=0,0,(AR501*1)+(AS501*100))</f>
        <v>0</v>
      </c>
      <c r="AW501" s="590" t="str">
        <f t="shared" si="949"/>
        <v>　</v>
      </c>
      <c r="AX501" s="369"/>
      <c r="AY501" s="154" t="str">
        <f t="shared" si="950"/>
        <v>　</v>
      </c>
      <c r="AZ501" s="367"/>
      <c r="BA501" s="154" t="str">
        <f t="shared" si="951"/>
        <v>　</v>
      </c>
      <c r="BB501" s="367"/>
      <c r="BC501" s="368" t="str">
        <f t="shared" si="952"/>
        <v>　</v>
      </c>
      <c r="BD501" s="369"/>
      <c r="BE501" s="4599" t="str">
        <f t="shared" si="953"/>
        <v>　</v>
      </c>
      <c r="BF501" s="367"/>
      <c r="BG501" s="4597" t="str">
        <f t="shared" si="954"/>
        <v>　</v>
      </c>
      <c r="BH501" s="367"/>
      <c r="BI501" s="4602" t="str">
        <f t="shared" si="955"/>
        <v>　</v>
      </c>
      <c r="BJ501" s="367"/>
      <c r="BK501" s="154" t="str">
        <f>IF($AE501=0,"　",VLOOKUP($AE501,ﾚｰｻﾞOP,57,0))</f>
        <v>　</v>
      </c>
      <c r="BL501" s="367"/>
      <c r="BM501" s="154" t="str">
        <f>IF($AE501=0,"　",VLOOKUP($AE501,ﾚｰｻﾞOP,58,0))</f>
        <v>　</v>
      </c>
      <c r="BN501" s="367"/>
      <c r="BO501" s="155" t="str">
        <f>IF($AE501=0,"　",VLOOKUP($AE501,ﾚｰｻﾞOP,59,0))</f>
        <v>　</v>
      </c>
      <c r="BP501" s="367"/>
      <c r="BQ501" s="154" t="str">
        <f>IF($AE501=0,"　",VLOOKUP($AE501,ﾚｰｻﾞOP,12,0))</f>
        <v>　</v>
      </c>
      <c r="BR501" s="369"/>
      <c r="BS501" s="154" t="str">
        <f>IF($AE501=0,"　",VLOOKUP($AE501,ﾚｰｻﾞOP,13,0))</f>
        <v>　</v>
      </c>
      <c r="BT501" s="369"/>
      <c r="BU501" s="154" t="str">
        <f>IF($AE501=0,"　",VLOOKUP($AE501,ﾚｰｻﾞOP,14,0))</f>
        <v>　</v>
      </c>
      <c r="BV501" s="369"/>
      <c r="BW501" s="154" t="str">
        <f>IF($AE501=0,"　",VLOOKUP($AE501,ﾚｰｻﾞOP,15,0))</f>
        <v>　</v>
      </c>
      <c r="BX501" s="367"/>
      <c r="BY501" s="154" t="str">
        <f>IF($AE501=0,"　",VLOOKUP($AE501,ﾚｰｻﾞOP,16,0))</f>
        <v>　</v>
      </c>
      <c r="BZ501" s="369"/>
      <c r="CA501" s="154" t="str">
        <f>IF($AE501=0,"　",VLOOKUP($AE501,ﾚｰｻﾞOP,17,0))</f>
        <v>　</v>
      </c>
      <c r="CB501" s="367"/>
      <c r="CC501" s="154" t="str">
        <f>IF($AE501=0,"　",VLOOKUP($AE501,ﾚｰｻﾞOP,18,0))</f>
        <v>　</v>
      </c>
      <c r="CD501" s="367"/>
      <c r="CE501" s="2850" t="str">
        <f>IF($AE501=0,"　",VLOOKUP($AE501,ﾚｰｻﾞOP,19,0))</f>
        <v>　</v>
      </c>
      <c r="CF501" s="2846"/>
      <c r="CG501" s="2855" t="str">
        <f>IF($AE501=0,"　",VLOOKUP($AE501,ﾚｰｻﾞOP,20,0))</f>
        <v>　</v>
      </c>
      <c r="CH501" s="2851"/>
      <c r="CI501" s="2850" t="str">
        <f>IF($AE501=0,"　",VLOOKUP($AE501,ﾚｰｻﾞOP,21,0))</f>
        <v>　</v>
      </c>
      <c r="CJ501" s="2846"/>
      <c r="CK501" s="2850" t="str">
        <f>IF($AE501=0,"　",VLOOKUP($AE501,ﾚｰｻﾞOP,22,0))</f>
        <v>　</v>
      </c>
      <c r="CL501" s="2851"/>
      <c r="CM501" s="2850" t="str">
        <f>IF($AE501=0,"　",VLOOKUP($AE501,ﾚｰｻﾞOP,23,0))</f>
        <v>　</v>
      </c>
      <c r="CN501" s="2851"/>
      <c r="CO501" s="2855" t="str">
        <f>IF($AE501=0,"　",VLOOKUP($AE501,ﾚｰｻﾞOP,24,0))</f>
        <v>　</v>
      </c>
      <c r="CP501" s="2851"/>
      <c r="CQ501" s="2855" t="str">
        <f>IF($AE501=0,"　",VLOOKUP($AE501,ﾚｰｻﾞOP,25,0))</f>
        <v>　</v>
      </c>
      <c r="CR501" s="2851"/>
      <c r="CS501" s="2850" t="str">
        <f>IF($AE501=0,"　",VLOOKUP($AE501,ﾚｰｻﾞOP,26,0))</f>
        <v>　</v>
      </c>
      <c r="CT501" s="2851"/>
      <c r="CU501" s="2855"/>
      <c r="CV501" s="2851"/>
      <c r="CW501" s="2850" t="str">
        <f>IF($AE501=0,"　",VLOOKUP($AE501,ﾚｰｻﾞOP,28,0))</f>
        <v>　</v>
      </c>
      <c r="CX501" s="2851"/>
      <c r="CY501" s="2855" t="str">
        <f>IF($AE501=0,"　",VLOOKUP($AE501,ﾚｰｻﾞOP,29,0))</f>
        <v>　</v>
      </c>
      <c r="CZ501" s="2851"/>
      <c r="DA501" s="154" t="str">
        <f>IF($AE501=0,"　",VLOOKUP($AE501,ﾚｰｻﾞOP,30,0))</f>
        <v>　</v>
      </c>
      <c r="DB501" s="369"/>
      <c r="DC501" s="155" t="str">
        <f>IF($AE501=0,"　",VLOOKUP($AE501,ﾚｰｻﾞOP,31,0))</f>
        <v>　</v>
      </c>
      <c r="DD501" s="367"/>
      <c r="DE501" s="374">
        <f t="shared" si="927"/>
        <v>0</v>
      </c>
      <c r="DF501" s="373"/>
      <c r="DG501" s="818">
        <f t="shared" si="867"/>
        <v>0</v>
      </c>
      <c r="DH501" s="372"/>
      <c r="DI501" s="267">
        <f>IF(AG501=1,1,0)</f>
        <v>0</v>
      </c>
      <c r="DJ501" s="373"/>
      <c r="DK501" s="374">
        <f>IF(AU501=2,1,0)</f>
        <v>0</v>
      </c>
      <c r="DL501" s="373"/>
      <c r="DM501" s="375">
        <f>IF(AU501=1,1,0)</f>
        <v>0</v>
      </c>
      <c r="DN501" s="373"/>
      <c r="DO501" s="155">
        <f>IF(AJ501=1,1,0)</f>
        <v>0</v>
      </c>
      <c r="DP501" s="372"/>
      <c r="DQ501" s="155">
        <f>IF(AK501=1,1,0)</f>
        <v>0</v>
      </c>
      <c r="DR501" s="373"/>
      <c r="DS501" s="155">
        <f>IF(AL501=1,1,0)</f>
        <v>0</v>
      </c>
      <c r="DT501" s="372"/>
      <c r="DU501" s="155">
        <f>IF(AM501=1,1,0)</f>
        <v>0</v>
      </c>
      <c r="DV501" s="373"/>
      <c r="DW501" s="4891">
        <f>IF(AN501=1,1,0)</f>
        <v>0</v>
      </c>
      <c r="DX501" s="372"/>
      <c r="DY501" s="154">
        <f>IF(AO501=1,1,0)</f>
        <v>0</v>
      </c>
      <c r="DZ501" s="373"/>
      <c r="EA501" s="154">
        <f>IF(AP501=1,1,0)</f>
        <v>0</v>
      </c>
      <c r="EB501" s="373"/>
      <c r="EC501" s="269">
        <f>IF(AQ501=1,1,0)</f>
        <v>0</v>
      </c>
      <c r="ED501" s="376"/>
      <c r="EE501" s="822">
        <f t="shared" si="959"/>
        <v>0</v>
      </c>
      <c r="EF501" s="377"/>
      <c r="EG501" s="273"/>
      <c r="EH501" s="274"/>
      <c r="EI501" s="275"/>
      <c r="EJ501" s="276"/>
      <c r="EK501" s="275"/>
      <c r="EL501" s="277"/>
      <c r="EM501" s="278" t="str">
        <f>IF(CE501="-"," ",IF(AR501=1,1," "))</f>
        <v xml:space="preserve"> </v>
      </c>
      <c r="EN501" s="372"/>
      <c r="EO501" s="155">
        <f>IF(AT501=1,1,0)</f>
        <v>0</v>
      </c>
      <c r="EP501" s="373"/>
      <c r="ER501" s="194"/>
      <c r="ET501" s="154" t="str">
        <f>IF($AE501=0,"　",VLOOKUP($AE501,ﾚｰｻﾞOP,60,0))</f>
        <v>　</v>
      </c>
      <c r="EU501" s="373"/>
      <c r="EV501" s="154" t="str">
        <f>IF($AE501=0,"　",VLOOKUP($AE501,ﾚｰｻﾞOP,60,0))</f>
        <v>　</v>
      </c>
      <c r="EW501" s="373"/>
      <c r="EX501" s="154"/>
      <c r="EY501" s="367"/>
      <c r="EZ501" s="154"/>
      <c r="FA501" s="367"/>
      <c r="FB501" s="154"/>
      <c r="FC501" s="367"/>
      <c r="FD501" s="154"/>
      <c r="FE501" s="367"/>
      <c r="FF501" s="155"/>
      <c r="FG501" s="367"/>
      <c r="FH501" s="154"/>
      <c r="FI501" s="367"/>
      <c r="FJ501" s="154" t="str">
        <f>IF($AE501=0,"　",VLOOKUP($AE501,ﾚｰｻﾞOP,67,0))</f>
        <v>　</v>
      </c>
      <c r="FK501" s="373"/>
      <c r="FL501" s="155" t="str">
        <f>IF($AE501=0,"　",VLOOKUP($AE501,ﾚｰｻﾞOP,68,0))</f>
        <v>　</v>
      </c>
      <c r="FM501" s="279"/>
      <c r="FN501" s="1184"/>
      <c r="FO501" s="280"/>
      <c r="FP501" s="281"/>
      <c r="FQ501" s="282"/>
      <c r="FS501" s="281"/>
      <c r="FT501" s="282"/>
    </row>
    <row r="502" spans="1:176" ht="18.600000000000001" customHeight="1">
      <c r="A502" s="228">
        <f t="shared" si="917"/>
        <v>492</v>
      </c>
      <c r="B502" s="343" t="str">
        <f>AF502</f>
        <v>　</v>
      </c>
      <c r="C502" s="5941">
        <v>46084</v>
      </c>
      <c r="D502" s="1045" t="s">
        <v>1406</v>
      </c>
      <c r="E502" s="1046" t="s">
        <v>1408</v>
      </c>
      <c r="F502" s="1564"/>
      <c r="G502" s="1263"/>
      <c r="H502" s="1330"/>
      <c r="I502" s="1264"/>
      <c r="J502" s="2866" t="s">
        <v>508</v>
      </c>
      <c r="K502" s="599" t="s">
        <v>508</v>
      </c>
      <c r="L502" s="600"/>
      <c r="M502" s="354"/>
      <c r="N502" s="353"/>
      <c r="O502" s="354"/>
      <c r="P502" s="353"/>
      <c r="Q502" s="354"/>
      <c r="R502" s="353"/>
      <c r="S502" s="354"/>
      <c r="T502" s="353"/>
      <c r="U502" s="5898"/>
      <c r="V502" s="353"/>
      <c r="W502" s="356"/>
      <c r="X502" s="357"/>
      <c r="Y502" s="359">
        <v>46058</v>
      </c>
      <c r="Z502" s="359">
        <v>46058</v>
      </c>
      <c r="AA502" s="601"/>
      <c r="AB502" s="359"/>
      <c r="AC502" s="251"/>
      <c r="AD502" s="361"/>
      <c r="AE502" s="362"/>
      <c r="AF502" s="363" t="str">
        <f>IF($AE502=0,"　",VLOOKUP($AE502,ﾚｰｻﾞOP,69,0))</f>
        <v>　</v>
      </c>
      <c r="AG502" s="364"/>
      <c r="AH502" s="364"/>
      <c r="AI502" s="364"/>
      <c r="AJ502" s="364"/>
      <c r="AK502" s="364"/>
      <c r="AL502" s="364"/>
      <c r="AM502" s="364"/>
      <c r="AN502" s="364"/>
      <c r="AO502" s="364"/>
      <c r="AP502" s="363"/>
      <c r="AQ502" s="255"/>
      <c r="AR502" s="255"/>
      <c r="AS502" s="255"/>
      <c r="AT502" s="255"/>
      <c r="AU502" s="2843">
        <f>IF(AI502="付属済",0,IF(AI502=1,AI502+AP502,0))</f>
        <v>0</v>
      </c>
      <c r="AV502" s="4008">
        <f>IF(AE502=0,0,(AR502*1)+(AS502*100))</f>
        <v>0</v>
      </c>
      <c r="AW502" s="590" t="str">
        <f t="shared" si="949"/>
        <v>　</v>
      </c>
      <c r="AX502" s="369"/>
      <c r="AY502" s="154" t="str">
        <f t="shared" si="950"/>
        <v>　</v>
      </c>
      <c r="AZ502" s="367"/>
      <c r="BA502" s="154" t="str">
        <f t="shared" si="951"/>
        <v>　</v>
      </c>
      <c r="BB502" s="367"/>
      <c r="BC502" s="368" t="str">
        <f t="shared" si="952"/>
        <v>　</v>
      </c>
      <c r="BD502" s="369"/>
      <c r="BE502" s="4599" t="str">
        <f t="shared" si="953"/>
        <v>　</v>
      </c>
      <c r="BF502" s="367"/>
      <c r="BG502" s="368" t="str">
        <f t="shared" si="954"/>
        <v>　</v>
      </c>
      <c r="BH502" s="367"/>
      <c r="BI502" s="154" t="str">
        <f t="shared" si="955"/>
        <v>　</v>
      </c>
      <c r="BJ502" s="367"/>
      <c r="BK502" s="154" t="str">
        <f>IF($AE502=0,"　",VLOOKUP($AE502,ﾚｰｻﾞOP,57,0))</f>
        <v>　</v>
      </c>
      <c r="BL502" s="367"/>
      <c r="BM502" s="154" t="str">
        <f>IF($AE502=0,"　",VLOOKUP($AE502,ﾚｰｻﾞOP,58,0))</f>
        <v>　</v>
      </c>
      <c r="BN502" s="367"/>
      <c r="BO502" s="155" t="str">
        <f>IF($AE502=0,"　",VLOOKUP($AE502,ﾚｰｻﾞOP,59,0))</f>
        <v>　</v>
      </c>
      <c r="BP502" s="367"/>
      <c r="BQ502" s="154" t="str">
        <f>IF($AE502=0,"　",VLOOKUP($AE502,ﾚｰｻﾞOP,12,0))</f>
        <v>　</v>
      </c>
      <c r="BR502" s="369"/>
      <c r="BS502" s="154" t="str">
        <f>IF($AE502=0,"　",VLOOKUP($AE502,ﾚｰｻﾞOP,13,0))</f>
        <v>　</v>
      </c>
      <c r="BT502" s="369"/>
      <c r="BU502" s="154" t="str">
        <f>IF($AE502=0,"　",VLOOKUP($AE502,ﾚｰｻﾞOP,14,0))</f>
        <v>　</v>
      </c>
      <c r="BV502" s="369"/>
      <c r="BW502" s="154" t="str">
        <f>IF($AE502=0,"　",VLOOKUP($AE502,ﾚｰｻﾞOP,15,0))</f>
        <v>　</v>
      </c>
      <c r="BX502" s="367"/>
      <c r="BY502" s="154" t="str">
        <f>IF($AE502=0,"　",VLOOKUP($AE502,ﾚｰｻﾞOP,16,0))</f>
        <v>　</v>
      </c>
      <c r="BZ502" s="369"/>
      <c r="CA502" s="154" t="str">
        <f>IF($AE502=0,"　",VLOOKUP($AE502,ﾚｰｻﾞOP,17,0))</f>
        <v>　</v>
      </c>
      <c r="CB502" s="367"/>
      <c r="CC502" s="154" t="str">
        <f>IF($AE502=0,"　",VLOOKUP($AE502,ﾚｰｻﾞOP,18,0))</f>
        <v>　</v>
      </c>
      <c r="CD502" s="367"/>
      <c r="CE502" s="2850" t="str">
        <f>IF($AE502=0,"　",VLOOKUP($AE502,ﾚｰｻﾞOP,19,0))</f>
        <v>　</v>
      </c>
      <c r="CF502" s="2846"/>
      <c r="CG502" s="2855" t="str">
        <f>IF($AE502=0,"　",VLOOKUP($AE502,ﾚｰｻﾞOP,20,0))</f>
        <v>　</v>
      </c>
      <c r="CH502" s="2851"/>
      <c r="CI502" s="2850" t="str">
        <f>IF($AE502=0,"　",VLOOKUP($AE502,ﾚｰｻﾞOP,21,0))</f>
        <v>　</v>
      </c>
      <c r="CJ502" s="2846"/>
      <c r="CK502" s="2850" t="str">
        <f>IF($AE502=0,"　",VLOOKUP($AE502,ﾚｰｻﾞOP,22,0))</f>
        <v>　</v>
      </c>
      <c r="CL502" s="2851"/>
      <c r="CM502" s="2850" t="str">
        <f>IF($AE502=0,"　",VLOOKUP($AE502,ﾚｰｻﾞOP,23,0))</f>
        <v>　</v>
      </c>
      <c r="CN502" s="2851"/>
      <c r="CO502" s="2855" t="str">
        <f>IF($AE502=0,"　",VLOOKUP($AE502,ﾚｰｻﾞOP,24,0))</f>
        <v>　</v>
      </c>
      <c r="CP502" s="2851"/>
      <c r="CQ502" s="2855" t="str">
        <f>IF($AE502=0,"　",VLOOKUP($AE502,ﾚｰｻﾞOP,25,0))</f>
        <v>　</v>
      </c>
      <c r="CR502" s="2851"/>
      <c r="CS502" s="2850" t="str">
        <f>IF($AE502=0,"　",VLOOKUP($AE502,ﾚｰｻﾞOP,26,0))</f>
        <v>　</v>
      </c>
      <c r="CT502" s="2851"/>
      <c r="CU502" s="2855"/>
      <c r="CV502" s="2851"/>
      <c r="CW502" s="2850" t="str">
        <f>IF($AE502=0,"　",VLOOKUP($AE502,ﾚｰｻﾞOP,28,0))</f>
        <v>　</v>
      </c>
      <c r="CX502" s="2851"/>
      <c r="CY502" s="2855" t="str">
        <f>IF($AE502=0,"　",VLOOKUP($AE502,ﾚｰｻﾞOP,29,0))</f>
        <v>　</v>
      </c>
      <c r="CZ502" s="2851"/>
      <c r="DA502" s="154" t="str">
        <f>IF($AE502=0,"　",VLOOKUP($AE502,ﾚｰｻﾞOP,30,0))</f>
        <v>　</v>
      </c>
      <c r="DB502" s="369"/>
      <c r="DC502" s="155" t="str">
        <f>IF($AE502=0,"　",VLOOKUP($AE502,ﾚｰｻﾞOP,31,0))</f>
        <v>　</v>
      </c>
      <c r="DD502" s="367"/>
      <c r="DE502" s="374">
        <f t="shared" si="927"/>
        <v>0</v>
      </c>
      <c r="DF502" s="373"/>
      <c r="DG502" s="818">
        <f t="shared" si="867"/>
        <v>0</v>
      </c>
      <c r="DH502" s="372"/>
      <c r="DI502" s="267">
        <f>IF(AG502=1,1,0)</f>
        <v>0</v>
      </c>
      <c r="DJ502" s="373"/>
      <c r="DK502" s="374">
        <f>IF(AU502=2,1,0)</f>
        <v>0</v>
      </c>
      <c r="DL502" s="373"/>
      <c r="DM502" s="375">
        <f>IF(AU502=1,1,0)</f>
        <v>0</v>
      </c>
      <c r="DN502" s="373"/>
      <c r="DO502" s="155">
        <f>IF(AJ502=1,1,0)</f>
        <v>0</v>
      </c>
      <c r="DP502" s="372"/>
      <c r="DQ502" s="155">
        <f>IF(AK502=1,1,0)</f>
        <v>0</v>
      </c>
      <c r="DR502" s="373"/>
      <c r="DS502" s="155">
        <f>IF(AL502=1,1,0)</f>
        <v>0</v>
      </c>
      <c r="DT502" s="372"/>
      <c r="DU502" s="155">
        <f>IF(AM502=1,1,0)</f>
        <v>0</v>
      </c>
      <c r="DV502" s="373"/>
      <c r="DW502" s="4891">
        <f>IF(AN502=1,1,0)</f>
        <v>0</v>
      </c>
      <c r="DX502" s="372"/>
      <c r="DY502" s="154">
        <f>IF(AO502=1,1,0)</f>
        <v>0</v>
      </c>
      <c r="DZ502" s="373"/>
      <c r="EA502" s="154">
        <f>IF(AP502=1,1,0)</f>
        <v>0</v>
      </c>
      <c r="EB502" s="373"/>
      <c r="EC502" s="269">
        <f>IF(AQ502=1,1,0)</f>
        <v>0</v>
      </c>
      <c r="ED502" s="376"/>
      <c r="EE502" s="822">
        <f t="shared" si="959"/>
        <v>0</v>
      </c>
      <c r="EF502" s="377"/>
      <c r="EG502" s="273"/>
      <c r="EH502" s="274"/>
      <c r="EI502" s="275"/>
      <c r="EJ502" s="276"/>
      <c r="EK502" s="275"/>
      <c r="EL502" s="277"/>
      <c r="EM502" s="278" t="str">
        <f>IF(CE502="-"," ",IF(AR502=1,1," "))</f>
        <v xml:space="preserve"> </v>
      </c>
      <c r="EN502" s="372"/>
      <c r="EO502" s="155">
        <f>IF(AT502=1,1,0)</f>
        <v>0</v>
      </c>
      <c r="EP502" s="373"/>
      <c r="ER502" s="194"/>
      <c r="ET502" s="154" t="str">
        <f>IF($AE502=0,"　",VLOOKUP($AE502,ﾚｰｻﾞOP,60,0))</f>
        <v>　</v>
      </c>
      <c r="EU502" s="373"/>
      <c r="EV502" s="154" t="str">
        <f>IF($AE502=0,"　",VLOOKUP($AE502,ﾚｰｻﾞOP,60,0))</f>
        <v>　</v>
      </c>
      <c r="EW502" s="373"/>
      <c r="EX502" s="154"/>
      <c r="EY502" s="367"/>
      <c r="EZ502" s="154"/>
      <c r="FA502" s="367"/>
      <c r="FB502" s="154"/>
      <c r="FC502" s="367"/>
      <c r="FD502" s="154"/>
      <c r="FE502" s="367"/>
      <c r="FF502" s="155"/>
      <c r="FG502" s="367"/>
      <c r="FH502" s="154"/>
      <c r="FI502" s="367"/>
      <c r="FJ502" s="154" t="str">
        <f>IF($AE502=0,"　",VLOOKUP($AE502,ﾚｰｻﾞOP,67,0))</f>
        <v>　</v>
      </c>
      <c r="FK502" s="373"/>
      <c r="FL502" s="155" t="str">
        <f>IF($AE502=0,"　",VLOOKUP($AE502,ﾚｰｻﾞOP,68,0))</f>
        <v>　</v>
      </c>
      <c r="FM502" s="279"/>
      <c r="FN502" s="1184"/>
      <c r="FO502" s="280"/>
      <c r="FP502" s="281"/>
      <c r="FQ502" s="282"/>
      <c r="FS502" s="281"/>
      <c r="FT502" s="282"/>
    </row>
    <row r="503" spans="1:176" ht="18.600000000000001" customHeight="1">
      <c r="A503" s="228">
        <f t="shared" si="917"/>
        <v>493</v>
      </c>
      <c r="B503" s="343" t="str">
        <f>AF503</f>
        <v>　</v>
      </c>
      <c r="C503" s="5941">
        <v>46085</v>
      </c>
      <c r="D503" s="1045" t="s">
        <v>1406</v>
      </c>
      <c r="E503" s="1046" t="s">
        <v>1410</v>
      </c>
      <c r="F503" s="1564"/>
      <c r="G503" s="1263"/>
      <c r="H503" s="1330"/>
      <c r="I503" s="1264"/>
      <c r="J503" s="2866" t="s">
        <v>508</v>
      </c>
      <c r="K503" s="599" t="s">
        <v>508</v>
      </c>
      <c r="L503" s="600"/>
      <c r="M503" s="354"/>
      <c r="N503" s="353"/>
      <c r="O503" s="354"/>
      <c r="P503" s="353"/>
      <c r="Q503" s="354"/>
      <c r="R503" s="353"/>
      <c r="S503" s="354"/>
      <c r="T503" s="353"/>
      <c r="U503" s="355"/>
      <c r="V503" s="353"/>
      <c r="W503" s="356"/>
      <c r="X503" s="357"/>
      <c r="Y503" s="359">
        <v>46059</v>
      </c>
      <c r="Z503" s="359">
        <v>46059</v>
      </c>
      <c r="AA503" s="601"/>
      <c r="AB503" s="359"/>
      <c r="AC503" s="251"/>
      <c r="AD503" s="361"/>
      <c r="AE503" s="362"/>
      <c r="AF503" s="363" t="str">
        <f>IF($AE503=0,"　",VLOOKUP($AE503,ﾚｰｻﾞOP,69,0))</f>
        <v>　</v>
      </c>
      <c r="AG503" s="364"/>
      <c r="AH503" s="364"/>
      <c r="AI503" s="364"/>
      <c r="AJ503" s="364"/>
      <c r="AK503" s="364"/>
      <c r="AL503" s="364"/>
      <c r="AM503" s="364"/>
      <c r="AN503" s="364"/>
      <c r="AO503" s="364"/>
      <c r="AP503" s="363"/>
      <c r="AQ503" s="255"/>
      <c r="AR503" s="255"/>
      <c r="AS503" s="255"/>
      <c r="AT503" s="255"/>
      <c r="AU503" s="2843">
        <f>IF(AI503="付属済",0,IF(AI503=1,AI503+AP503,0))</f>
        <v>0</v>
      </c>
      <c r="AV503" s="4008">
        <f>IF(AE503=0,0,(AR503*1)+(AS503*100))</f>
        <v>0</v>
      </c>
      <c r="AW503" s="590" t="str">
        <f t="shared" si="949"/>
        <v>　</v>
      </c>
      <c r="AX503" s="369"/>
      <c r="AY503" s="154" t="str">
        <f t="shared" si="950"/>
        <v>　</v>
      </c>
      <c r="AZ503" s="367"/>
      <c r="BA503" s="154" t="str">
        <f t="shared" si="951"/>
        <v>　</v>
      </c>
      <c r="BB503" s="367"/>
      <c r="BC503" s="368" t="str">
        <f t="shared" si="952"/>
        <v>　</v>
      </c>
      <c r="BD503" s="369"/>
      <c r="BE503" s="4599" t="str">
        <f t="shared" si="953"/>
        <v>　</v>
      </c>
      <c r="BF503" s="367"/>
      <c r="BG503" s="368" t="str">
        <f t="shared" si="954"/>
        <v>　</v>
      </c>
      <c r="BH503" s="367"/>
      <c r="BI503" s="4602" t="str">
        <f t="shared" si="955"/>
        <v>　</v>
      </c>
      <c r="BJ503" s="367"/>
      <c r="BK503" s="154" t="str">
        <f>IF($AE503=0,"　",VLOOKUP($AE503,ﾚｰｻﾞOP,57,0))</f>
        <v>　</v>
      </c>
      <c r="BL503" s="367"/>
      <c r="BM503" s="154" t="str">
        <f>IF($AE503=0,"　",VLOOKUP($AE503,ﾚｰｻﾞOP,58,0))</f>
        <v>　</v>
      </c>
      <c r="BN503" s="367"/>
      <c r="BO503" s="155" t="str">
        <f>IF($AE503=0,"　",VLOOKUP($AE503,ﾚｰｻﾞOP,59,0))</f>
        <v>　</v>
      </c>
      <c r="BP503" s="367"/>
      <c r="BQ503" s="4602" t="str">
        <f>IF($AE503=0,"　",VLOOKUP($AE503,ﾚｰｻﾞOP,12,0))</f>
        <v>　</v>
      </c>
      <c r="BR503" s="369"/>
      <c r="BS503" s="154" t="str">
        <f>IF($AE503=0,"　",VLOOKUP($AE503,ﾚｰｻﾞOP,13,0))</f>
        <v>　</v>
      </c>
      <c r="BT503" s="369"/>
      <c r="BU503" s="154" t="str">
        <f>IF($AE503=0,"　",VLOOKUP($AE503,ﾚｰｻﾞOP,14,0))</f>
        <v>　</v>
      </c>
      <c r="BV503" s="369"/>
      <c r="BW503" s="154" t="str">
        <f>IF($AE503=0,"　",VLOOKUP($AE503,ﾚｰｻﾞOP,15,0))</f>
        <v>　</v>
      </c>
      <c r="BX503" s="367"/>
      <c r="BY503" s="154" t="str">
        <f>IF($AE503=0,"　",VLOOKUP($AE503,ﾚｰｻﾞOP,16,0))</f>
        <v>　</v>
      </c>
      <c r="BZ503" s="369"/>
      <c r="CA503" s="154" t="str">
        <f>IF($AE503=0,"　",VLOOKUP($AE503,ﾚｰｻﾞOP,17,0))</f>
        <v>　</v>
      </c>
      <c r="CB503" s="367"/>
      <c r="CC503" s="154" t="str">
        <f>IF($AE503=0,"　",VLOOKUP($AE503,ﾚｰｻﾞOP,18,0))</f>
        <v>　</v>
      </c>
      <c r="CD503" s="367"/>
      <c r="CE503" s="2850" t="str">
        <f>IF($AE503=0,"　",VLOOKUP($AE503,ﾚｰｻﾞOP,19,0))</f>
        <v>　</v>
      </c>
      <c r="CF503" s="2846"/>
      <c r="CG503" s="2855" t="str">
        <f>IF($AE503=0,"　",VLOOKUP($AE503,ﾚｰｻﾞOP,20,0))</f>
        <v>　</v>
      </c>
      <c r="CH503" s="2851"/>
      <c r="CI503" s="2850" t="str">
        <f>IF($AE503=0,"　",VLOOKUP($AE503,ﾚｰｻﾞOP,21,0))</f>
        <v>　</v>
      </c>
      <c r="CJ503" s="2846"/>
      <c r="CK503" s="2850" t="str">
        <f>IF($AE503=0,"　",VLOOKUP($AE503,ﾚｰｻﾞOP,22,0))</f>
        <v>　</v>
      </c>
      <c r="CL503" s="2851"/>
      <c r="CM503" s="2850" t="str">
        <f>IF($AE503=0,"　",VLOOKUP($AE503,ﾚｰｻﾞOP,23,0))</f>
        <v>　</v>
      </c>
      <c r="CN503" s="2851"/>
      <c r="CO503" s="2855" t="str">
        <f>IF($AE503=0,"　",VLOOKUP($AE503,ﾚｰｻﾞOP,24,0))</f>
        <v>　</v>
      </c>
      <c r="CP503" s="2851"/>
      <c r="CQ503" s="2855" t="str">
        <f>IF($AE503=0,"　",VLOOKUP($AE503,ﾚｰｻﾞOP,25,0))</f>
        <v>　</v>
      </c>
      <c r="CR503" s="2851"/>
      <c r="CS503" s="2850" t="str">
        <f>IF($AE503=0,"　",VLOOKUP($AE503,ﾚｰｻﾞOP,26,0))</f>
        <v>　</v>
      </c>
      <c r="CT503" s="2851"/>
      <c r="CU503" s="2855"/>
      <c r="CV503" s="2851"/>
      <c r="CW503" s="2850" t="str">
        <f>IF($AE503=0,"　",VLOOKUP($AE503,ﾚｰｻﾞOP,28,0))</f>
        <v>　</v>
      </c>
      <c r="CX503" s="2851"/>
      <c r="CY503" s="2855" t="str">
        <f>IF($AE503=0,"　",VLOOKUP($AE503,ﾚｰｻﾞOP,29,0))</f>
        <v>　</v>
      </c>
      <c r="CZ503" s="2851"/>
      <c r="DA503" s="154" t="str">
        <f>IF($AE503=0,"　",VLOOKUP($AE503,ﾚｰｻﾞOP,30,0))</f>
        <v>　</v>
      </c>
      <c r="DB503" s="369"/>
      <c r="DC503" s="155" t="str">
        <f>IF($AE503=0,"　",VLOOKUP($AE503,ﾚｰｻﾞOP,31,0))</f>
        <v>　</v>
      </c>
      <c r="DD503" s="367"/>
      <c r="DE503" s="374">
        <f t="shared" si="927"/>
        <v>0</v>
      </c>
      <c r="DF503" s="373"/>
      <c r="DG503" s="818">
        <f t="shared" si="867"/>
        <v>0</v>
      </c>
      <c r="DH503" s="372"/>
      <c r="DI503" s="267">
        <f>IF(AG503=1,1,0)</f>
        <v>0</v>
      </c>
      <c r="DJ503" s="373"/>
      <c r="DK503" s="374">
        <f>IF(AU503=2,1,0)</f>
        <v>0</v>
      </c>
      <c r="DL503" s="373"/>
      <c r="DM503" s="375">
        <f>IF(AU503=1,1,0)</f>
        <v>0</v>
      </c>
      <c r="DN503" s="373"/>
      <c r="DO503" s="155">
        <f>IF(AJ503=1,1,0)</f>
        <v>0</v>
      </c>
      <c r="DP503" s="372"/>
      <c r="DQ503" s="155">
        <f>IF(AK503=1,1,0)</f>
        <v>0</v>
      </c>
      <c r="DR503" s="373"/>
      <c r="DS503" s="155">
        <f>IF(AL503=1,1,0)</f>
        <v>0</v>
      </c>
      <c r="DT503" s="372"/>
      <c r="DU503" s="155">
        <f>IF(AM503=1,1,0)</f>
        <v>0</v>
      </c>
      <c r="DV503" s="373"/>
      <c r="DW503" s="4891">
        <f>IF(AN503=1,1,0)</f>
        <v>0</v>
      </c>
      <c r="DX503" s="372"/>
      <c r="DY503" s="154">
        <f>IF(AO503=1,1,0)</f>
        <v>0</v>
      </c>
      <c r="DZ503" s="373"/>
      <c r="EA503" s="154">
        <f>IF(AP503=1,1,0)</f>
        <v>0</v>
      </c>
      <c r="EB503" s="373"/>
      <c r="EC503" s="269">
        <f>IF(AQ503=1,1,0)</f>
        <v>0</v>
      </c>
      <c r="ED503" s="376"/>
      <c r="EE503" s="822">
        <f t="shared" si="959"/>
        <v>0</v>
      </c>
      <c r="EF503" s="377"/>
      <c r="EG503" s="273"/>
      <c r="EH503" s="274"/>
      <c r="EI503" s="275"/>
      <c r="EJ503" s="276"/>
      <c r="EK503" s="275"/>
      <c r="EL503" s="277"/>
      <c r="EM503" s="278" t="str">
        <f>IF(CE503="-"," ",IF(AR503=1,1," "))</f>
        <v xml:space="preserve"> </v>
      </c>
      <c r="EN503" s="372"/>
      <c r="EO503" s="155">
        <f>IF(AT503=1,1,0)</f>
        <v>0</v>
      </c>
      <c r="EP503" s="373"/>
      <c r="ER503" s="194"/>
      <c r="ET503" s="154" t="str">
        <f>IF($AE503=0,"　",VLOOKUP($AE503,ﾚｰｻﾞOP,60,0))</f>
        <v>　</v>
      </c>
      <c r="EU503" s="373"/>
      <c r="EV503" s="154" t="str">
        <f>IF($AE503=0,"　",VLOOKUP($AE503,ﾚｰｻﾞOP,60,0))</f>
        <v>　</v>
      </c>
      <c r="EW503" s="373"/>
      <c r="EX503" s="154"/>
      <c r="EY503" s="367"/>
      <c r="EZ503" s="154"/>
      <c r="FA503" s="367"/>
      <c r="FB503" s="154"/>
      <c r="FC503" s="367"/>
      <c r="FD503" s="154"/>
      <c r="FE503" s="367"/>
      <c r="FF503" s="155"/>
      <c r="FG503" s="367"/>
      <c r="FH503" s="154"/>
      <c r="FI503" s="367"/>
      <c r="FJ503" s="154" t="str">
        <f>IF($AE503=0,"　",VLOOKUP($AE503,ﾚｰｻﾞOP,67,0))</f>
        <v>　</v>
      </c>
      <c r="FK503" s="373"/>
      <c r="FL503" s="155" t="str">
        <f>IF($AE503=0,"　",VLOOKUP($AE503,ﾚｰｻﾞOP,68,0))</f>
        <v>　</v>
      </c>
      <c r="FM503" s="279"/>
      <c r="FN503" s="1184"/>
      <c r="FO503" s="280"/>
      <c r="FP503" s="281"/>
      <c r="FQ503" s="282"/>
      <c r="FS503" s="281"/>
      <c r="FT503" s="282"/>
    </row>
    <row r="504" spans="1:176" ht="18.600000000000001" customHeight="1">
      <c r="A504" s="228">
        <f t="shared" si="917"/>
        <v>494</v>
      </c>
      <c r="B504" s="343" t="str">
        <f>AF504</f>
        <v>　</v>
      </c>
      <c r="C504" s="5941">
        <v>46085</v>
      </c>
      <c r="D504" s="1045" t="s">
        <v>1406</v>
      </c>
      <c r="E504" s="1046" t="s">
        <v>1409</v>
      </c>
      <c r="F504" s="1564"/>
      <c r="G504" s="1263"/>
      <c r="H504" s="1330"/>
      <c r="I504" s="1264"/>
      <c r="J504" s="2866" t="s">
        <v>508</v>
      </c>
      <c r="K504" s="599" t="s">
        <v>508</v>
      </c>
      <c r="L504" s="600"/>
      <c r="M504" s="354"/>
      <c r="N504" s="353"/>
      <c r="O504" s="354"/>
      <c r="P504" s="353"/>
      <c r="Q504" s="354"/>
      <c r="R504" s="353"/>
      <c r="S504" s="354"/>
      <c r="T504" s="353"/>
      <c r="U504" s="355"/>
      <c r="V504" s="353"/>
      <c r="W504" s="356"/>
      <c r="X504" s="357"/>
      <c r="Y504" s="359">
        <v>46059</v>
      </c>
      <c r="Z504" s="359">
        <v>46059</v>
      </c>
      <c r="AA504" s="601"/>
      <c r="AB504" s="359"/>
      <c r="AC504" s="251"/>
      <c r="AD504" s="361"/>
      <c r="AE504" s="362"/>
      <c r="AF504" s="363" t="str">
        <f>IF($AE504=0,"　",VLOOKUP($AE504,ﾚｰｻﾞOP,69,0))</f>
        <v>　</v>
      </c>
      <c r="AG504" s="364"/>
      <c r="AH504" s="364"/>
      <c r="AI504" s="364"/>
      <c r="AJ504" s="364"/>
      <c r="AK504" s="364"/>
      <c r="AL504" s="364"/>
      <c r="AM504" s="364"/>
      <c r="AN504" s="364"/>
      <c r="AO504" s="364"/>
      <c r="AP504" s="363"/>
      <c r="AQ504" s="255"/>
      <c r="AR504" s="255"/>
      <c r="AS504" s="255"/>
      <c r="AT504" s="255"/>
      <c r="AU504" s="2843">
        <f>IF(AI504="付属済",0,IF(AI504=1,AI504+AP504,0))</f>
        <v>0</v>
      </c>
      <c r="AV504" s="4008">
        <f>IF(AE504=0,0,(AR504*1)+(AS504*100))</f>
        <v>0</v>
      </c>
      <c r="AW504" s="590" t="str">
        <f t="shared" si="949"/>
        <v>　</v>
      </c>
      <c r="AX504" s="369"/>
      <c r="AY504" s="154" t="str">
        <f t="shared" si="950"/>
        <v>　</v>
      </c>
      <c r="AZ504" s="367"/>
      <c r="BA504" s="154" t="str">
        <f t="shared" si="951"/>
        <v>　</v>
      </c>
      <c r="BB504" s="367"/>
      <c r="BC504" s="368" t="str">
        <f t="shared" si="952"/>
        <v>　</v>
      </c>
      <c r="BD504" s="369"/>
      <c r="BE504" s="4599" t="str">
        <f t="shared" si="953"/>
        <v>　</v>
      </c>
      <c r="BF504" s="367"/>
      <c r="BG504" s="368" t="str">
        <f t="shared" si="954"/>
        <v>　</v>
      </c>
      <c r="BH504" s="367"/>
      <c r="BI504" s="4602" t="str">
        <f t="shared" si="955"/>
        <v>　</v>
      </c>
      <c r="BJ504" s="367"/>
      <c r="BK504" s="154" t="str">
        <f>IF($AE504=0,"　",VLOOKUP($AE504,ﾚｰｻﾞOP,57,0))</f>
        <v>　</v>
      </c>
      <c r="BL504" s="367"/>
      <c r="BM504" s="154" t="str">
        <f>IF($AE504=0,"　",VLOOKUP($AE504,ﾚｰｻﾞOP,58,0))</f>
        <v>　</v>
      </c>
      <c r="BN504" s="367"/>
      <c r="BO504" s="155" t="str">
        <f>IF($AE504=0,"　",VLOOKUP($AE504,ﾚｰｻﾞOP,59,0))</f>
        <v>　</v>
      </c>
      <c r="BP504" s="367"/>
      <c r="BQ504" s="4602" t="str">
        <f>IF($AE504=0,"　",VLOOKUP($AE504,ﾚｰｻﾞOP,12,0))</f>
        <v>　</v>
      </c>
      <c r="BR504" s="369"/>
      <c r="BS504" s="154" t="str">
        <f>IF($AE504=0,"　",VLOOKUP($AE504,ﾚｰｻﾞOP,13,0))</f>
        <v>　</v>
      </c>
      <c r="BT504" s="369"/>
      <c r="BU504" s="154" t="str">
        <f>IF($AE504=0,"　",VLOOKUP($AE504,ﾚｰｻﾞOP,14,0))</f>
        <v>　</v>
      </c>
      <c r="BV504" s="369"/>
      <c r="BW504" s="154" t="str">
        <f>IF($AE504=0,"　",VLOOKUP($AE504,ﾚｰｻﾞOP,15,0))</f>
        <v>　</v>
      </c>
      <c r="BX504" s="367"/>
      <c r="BY504" s="154" t="str">
        <f>IF($AE504=0,"　",VLOOKUP($AE504,ﾚｰｻﾞOP,16,0))</f>
        <v>　</v>
      </c>
      <c r="BZ504" s="369"/>
      <c r="CA504" s="154" t="str">
        <f>IF($AE504=0,"　",VLOOKUP($AE504,ﾚｰｻﾞOP,17,0))</f>
        <v>　</v>
      </c>
      <c r="CB504" s="367"/>
      <c r="CC504" s="154" t="str">
        <f>IF($AE504=0,"　",VLOOKUP($AE504,ﾚｰｻﾞOP,18,0))</f>
        <v>　</v>
      </c>
      <c r="CD504" s="367"/>
      <c r="CE504" s="2850" t="str">
        <f>IF($AE504=0,"　",VLOOKUP($AE504,ﾚｰｻﾞOP,19,0))</f>
        <v>　</v>
      </c>
      <c r="CF504" s="2846"/>
      <c r="CG504" s="2855" t="str">
        <f>IF($AE504=0,"　",VLOOKUP($AE504,ﾚｰｻﾞOP,20,0))</f>
        <v>　</v>
      </c>
      <c r="CH504" s="2851"/>
      <c r="CI504" s="2850" t="str">
        <f>IF($AE504=0,"　",VLOOKUP($AE504,ﾚｰｻﾞOP,21,0))</f>
        <v>　</v>
      </c>
      <c r="CJ504" s="2846"/>
      <c r="CK504" s="2850" t="str">
        <f>IF($AE504=0,"　",VLOOKUP($AE504,ﾚｰｻﾞOP,22,0))</f>
        <v>　</v>
      </c>
      <c r="CL504" s="2851"/>
      <c r="CM504" s="2850" t="str">
        <f>IF($AE504=0,"　",VLOOKUP($AE504,ﾚｰｻﾞOP,23,0))</f>
        <v>　</v>
      </c>
      <c r="CN504" s="2851"/>
      <c r="CO504" s="2855" t="str">
        <f>IF($AE504=0,"　",VLOOKUP($AE504,ﾚｰｻﾞOP,24,0))</f>
        <v>　</v>
      </c>
      <c r="CP504" s="2851"/>
      <c r="CQ504" s="2855" t="str">
        <f>IF($AE504=0,"　",VLOOKUP($AE504,ﾚｰｻﾞOP,25,0))</f>
        <v>　</v>
      </c>
      <c r="CR504" s="2851"/>
      <c r="CS504" s="2850" t="str">
        <f>IF($AE504=0,"　",VLOOKUP($AE504,ﾚｰｻﾞOP,26,0))</f>
        <v>　</v>
      </c>
      <c r="CT504" s="2851"/>
      <c r="CU504" s="2855"/>
      <c r="CV504" s="2851"/>
      <c r="CW504" s="2850" t="str">
        <f>IF($AE504=0,"　",VLOOKUP($AE504,ﾚｰｻﾞOP,28,0))</f>
        <v>　</v>
      </c>
      <c r="CX504" s="2851"/>
      <c r="CY504" s="2855" t="str">
        <f>IF($AE504=0,"　",VLOOKUP($AE504,ﾚｰｻﾞOP,29,0))</f>
        <v>　</v>
      </c>
      <c r="CZ504" s="2851"/>
      <c r="DA504" s="154" t="str">
        <f>IF($AE504=0,"　",VLOOKUP($AE504,ﾚｰｻﾞOP,30,0))</f>
        <v>　</v>
      </c>
      <c r="DB504" s="369"/>
      <c r="DC504" s="155" t="str">
        <f>IF($AE504=0,"　",VLOOKUP($AE504,ﾚｰｻﾞOP,31,0))</f>
        <v>　</v>
      </c>
      <c r="DD504" s="367"/>
      <c r="DE504" s="374">
        <f t="shared" si="927"/>
        <v>0</v>
      </c>
      <c r="DF504" s="373"/>
      <c r="DG504" s="818">
        <f t="shared" si="867"/>
        <v>0</v>
      </c>
      <c r="DH504" s="372"/>
      <c r="DI504" s="267">
        <f>IF(AG504=1,1,0)</f>
        <v>0</v>
      </c>
      <c r="DJ504" s="373"/>
      <c r="DK504" s="374">
        <f>IF(AU504=2,1,0)</f>
        <v>0</v>
      </c>
      <c r="DL504" s="373"/>
      <c r="DM504" s="375">
        <f>IF(AU504=1,1,0)</f>
        <v>0</v>
      </c>
      <c r="DN504" s="373"/>
      <c r="DO504" s="155">
        <f>IF(AJ504=1,1,0)</f>
        <v>0</v>
      </c>
      <c r="DP504" s="372"/>
      <c r="DQ504" s="155">
        <f>IF(AK504=1,1,0)</f>
        <v>0</v>
      </c>
      <c r="DR504" s="373"/>
      <c r="DS504" s="155">
        <f>IF(AL504=1,1,0)</f>
        <v>0</v>
      </c>
      <c r="DT504" s="372"/>
      <c r="DU504" s="155">
        <f>IF(AM504=1,1,0)</f>
        <v>0</v>
      </c>
      <c r="DV504" s="373"/>
      <c r="DW504" s="4891">
        <f>IF(AN504=1,1,0)</f>
        <v>0</v>
      </c>
      <c r="DX504" s="372"/>
      <c r="DY504" s="154">
        <f>IF(AO504=1,1,0)</f>
        <v>0</v>
      </c>
      <c r="DZ504" s="373"/>
      <c r="EA504" s="154">
        <f>IF(AP504=1,1,0)</f>
        <v>0</v>
      </c>
      <c r="EB504" s="373"/>
      <c r="EC504" s="269">
        <f>IF(AQ504=1,1,0)</f>
        <v>0</v>
      </c>
      <c r="ED504" s="376"/>
      <c r="EE504" s="822">
        <f t="shared" si="959"/>
        <v>0</v>
      </c>
      <c r="EF504" s="377"/>
      <c r="EG504" s="273"/>
      <c r="EH504" s="274"/>
      <c r="EI504" s="275"/>
      <c r="EJ504" s="276"/>
      <c r="EK504" s="275"/>
      <c r="EL504" s="277"/>
      <c r="EM504" s="278" t="str">
        <f>IF(CE504="-"," ",IF(AR504=1,1," "))</f>
        <v xml:space="preserve"> </v>
      </c>
      <c r="EN504" s="372"/>
      <c r="EO504" s="155">
        <f>IF(AT504=1,1,0)</f>
        <v>0</v>
      </c>
      <c r="EP504" s="373"/>
      <c r="ER504" s="194"/>
      <c r="ET504" s="154" t="str">
        <f>IF($AE504=0,"　",VLOOKUP($AE504,ﾚｰｻﾞOP,60,0))</f>
        <v>　</v>
      </c>
      <c r="EU504" s="373"/>
      <c r="EV504" s="154" t="str">
        <f>IF($AE504=0,"　",VLOOKUP($AE504,ﾚｰｻﾞOP,60,0))</f>
        <v>　</v>
      </c>
      <c r="EW504" s="373"/>
      <c r="EX504" s="154"/>
      <c r="EY504" s="367"/>
      <c r="EZ504" s="154"/>
      <c r="FA504" s="367"/>
      <c r="FB504" s="154"/>
      <c r="FC504" s="367"/>
      <c r="FD504" s="154"/>
      <c r="FE504" s="367"/>
      <c r="FF504" s="155"/>
      <c r="FG504" s="367"/>
      <c r="FH504" s="154"/>
      <c r="FI504" s="367"/>
      <c r="FJ504" s="154" t="str">
        <f>IF($AE504=0,"　",VLOOKUP($AE504,ﾚｰｻﾞOP,67,0))</f>
        <v>　</v>
      </c>
      <c r="FK504" s="373"/>
      <c r="FL504" s="155" t="str">
        <f>IF($AE504=0,"　",VLOOKUP($AE504,ﾚｰｻﾞOP,68,0))</f>
        <v>　</v>
      </c>
      <c r="FM504" s="279"/>
      <c r="FN504" s="1184"/>
      <c r="FO504" s="280"/>
      <c r="FP504" s="281"/>
      <c r="FQ504" s="282"/>
      <c r="FS504" s="281"/>
      <c r="FT504" s="282"/>
    </row>
    <row r="505" spans="1:176" ht="18.600000000000001" customHeight="1">
      <c r="A505" s="228">
        <f t="shared" ref="A505:A552" si="960">ROW()-10</f>
        <v>495</v>
      </c>
      <c r="B505" s="343" t="str">
        <f t="shared" si="883"/>
        <v>4IE</v>
      </c>
      <c r="C505" s="5737">
        <v>46054</v>
      </c>
      <c r="D505" s="5644" t="s">
        <v>1024</v>
      </c>
      <c r="E505" s="5719">
        <v>89610184</v>
      </c>
      <c r="F505" s="5720" t="s">
        <v>1653</v>
      </c>
      <c r="G505" s="5721"/>
      <c r="H505" s="3281" t="s">
        <v>630</v>
      </c>
      <c r="I505" s="4459" t="s">
        <v>64</v>
      </c>
      <c r="J505" s="4459" t="s">
        <v>20</v>
      </c>
      <c r="K505" s="5107" t="s">
        <v>11</v>
      </c>
      <c r="L505" s="8005"/>
      <c r="M505" s="6557">
        <v>46045</v>
      </c>
      <c r="N505" s="6070"/>
      <c r="O505" s="6044">
        <v>46046</v>
      </c>
      <c r="P505" s="6070">
        <v>46045</v>
      </c>
      <c r="Q505" s="6044">
        <v>46047</v>
      </c>
      <c r="R505" s="6070">
        <v>46049</v>
      </c>
      <c r="S505" s="6044">
        <v>46049</v>
      </c>
      <c r="T505" s="6070">
        <v>46049</v>
      </c>
      <c r="U505" s="6046">
        <v>46051</v>
      </c>
      <c r="V505" s="6070">
        <v>46051</v>
      </c>
      <c r="W505" s="5639">
        <v>46053</v>
      </c>
      <c r="X505" s="6071">
        <v>46056</v>
      </c>
      <c r="Y505" s="359">
        <v>46059</v>
      </c>
      <c r="Z505" s="359">
        <v>46059</v>
      </c>
      <c r="AA505" s="6054"/>
      <c r="AB505" s="6055"/>
      <c r="AC505" s="251"/>
      <c r="AD505" s="6056"/>
      <c r="AE505" s="6057">
        <v>25</v>
      </c>
      <c r="AF505" s="363" t="str">
        <f t="shared" si="886"/>
        <v>4IE</v>
      </c>
      <c r="AG505" s="6058"/>
      <c r="AH505" s="6058"/>
      <c r="AI505" s="6058"/>
      <c r="AJ505" s="6058"/>
      <c r="AK505" s="6058"/>
      <c r="AL505" s="6058"/>
      <c r="AM505" s="6058"/>
      <c r="AN505" s="6058"/>
      <c r="AO505" s="6058"/>
      <c r="AP505" s="6059"/>
      <c r="AQ505" s="6058"/>
      <c r="AR505" s="6058"/>
      <c r="AS505" s="6058"/>
      <c r="AT505" s="6058"/>
      <c r="AU505" s="2843">
        <f t="shared" si="887"/>
        <v>0</v>
      </c>
      <c r="AV505" s="4008">
        <f t="shared" si="900"/>
        <v>0</v>
      </c>
      <c r="AW505" s="4597" t="str">
        <f t="shared" si="949"/>
        <v>-</v>
      </c>
      <c r="AX505" s="4598"/>
      <c r="AY505" s="4602" t="str">
        <f t="shared" si="950"/>
        <v>-</v>
      </c>
      <c r="AZ505" s="4600"/>
      <c r="BA505" s="4602" t="str">
        <f t="shared" si="951"/>
        <v>-</v>
      </c>
      <c r="BB505" s="4600"/>
      <c r="BC505" s="4597" t="str">
        <f t="shared" si="952"/>
        <v>-</v>
      </c>
      <c r="BD505" s="4598"/>
      <c r="BE505" s="4599" t="str">
        <f t="shared" si="953"/>
        <v>-</v>
      </c>
      <c r="BF505" s="4600"/>
      <c r="BG505" s="4597" t="str">
        <f t="shared" si="954"/>
        <v>-</v>
      </c>
      <c r="BH505" s="4600"/>
      <c r="BI505" s="4602" t="str">
        <f t="shared" si="955"/>
        <v>-</v>
      </c>
      <c r="BJ505" s="4600"/>
      <c r="BK505" s="4075" t="str">
        <f t="shared" si="939"/>
        <v>-</v>
      </c>
      <c r="BL505" s="4093"/>
      <c r="BM505" s="4075" t="str">
        <f t="shared" si="940"/>
        <v>-</v>
      </c>
      <c r="BN505" s="4093"/>
      <c r="BO505" s="4094" t="str">
        <f t="shared" si="922"/>
        <v>-</v>
      </c>
      <c r="BP505" s="4093"/>
      <c r="BQ505" s="4602" t="str">
        <f t="shared" si="946"/>
        <v>-</v>
      </c>
      <c r="BR505" s="4598"/>
      <c r="BS505" s="4602" t="str">
        <f t="shared" si="907"/>
        <v>-</v>
      </c>
      <c r="BT505" s="4598"/>
      <c r="BU505" s="4602" t="str">
        <f t="shared" si="908"/>
        <v>-</v>
      </c>
      <c r="BV505" s="4598"/>
      <c r="BW505" s="4602" t="str">
        <f t="shared" si="909"/>
        <v>-</v>
      </c>
      <c r="BX505" s="4600"/>
      <c r="BY505" s="4602" t="str">
        <f t="shared" si="910"/>
        <v>-</v>
      </c>
      <c r="BZ505" s="4598"/>
      <c r="CA505" s="4602" t="str">
        <f t="shared" si="911"/>
        <v>-</v>
      </c>
      <c r="CB505" s="4600"/>
      <c r="CC505" s="4602" t="str">
        <f t="shared" si="912"/>
        <v>-</v>
      </c>
      <c r="CD505" s="4600"/>
      <c r="CE505" s="2850" t="str">
        <f t="shared" si="876"/>
        <v>-</v>
      </c>
      <c r="CF505" s="2846"/>
      <c r="CG505" s="2855" t="str">
        <f t="shared" si="877"/>
        <v>-</v>
      </c>
      <c r="CH505" s="2851"/>
      <c r="CI505" s="2850" t="str">
        <f t="shared" si="888"/>
        <v>-</v>
      </c>
      <c r="CJ505" s="2846"/>
      <c r="CK505" s="2850" t="str">
        <f t="shared" si="889"/>
        <v>-</v>
      </c>
      <c r="CL505" s="2851"/>
      <c r="CM505" s="2850" t="str">
        <f t="shared" si="878"/>
        <v>-</v>
      </c>
      <c r="CN505" s="2851"/>
      <c r="CO505" s="2855" t="str">
        <f t="shared" si="890"/>
        <v>-</v>
      </c>
      <c r="CP505" s="2851"/>
      <c r="CQ505" s="2855" t="str">
        <f t="shared" si="891"/>
        <v>-</v>
      </c>
      <c r="CR505" s="2851"/>
      <c r="CS505" s="2850" t="str">
        <f t="shared" si="879"/>
        <v>-</v>
      </c>
      <c r="CT505" s="2851"/>
      <c r="CU505" s="2855"/>
      <c r="CV505" s="2851"/>
      <c r="CW505" s="2850" t="str">
        <f t="shared" si="880"/>
        <v>-</v>
      </c>
      <c r="CX505" s="2851"/>
      <c r="CY505" s="2855" t="str">
        <f t="shared" si="892"/>
        <v>-</v>
      </c>
      <c r="CZ505" s="2851"/>
      <c r="DA505" s="2850" t="str">
        <f t="shared" si="881"/>
        <v>-</v>
      </c>
      <c r="DB505" s="2846"/>
      <c r="DC505" s="2855" t="str">
        <f t="shared" si="893"/>
        <v>-</v>
      </c>
      <c r="DD505" s="2851"/>
      <c r="DE505" s="374">
        <f t="shared" si="927"/>
        <v>0</v>
      </c>
      <c r="DF505" s="2857"/>
      <c r="DG505" s="818">
        <f t="shared" si="867"/>
        <v>0</v>
      </c>
      <c r="DH505" s="2858"/>
      <c r="DI505" s="2850">
        <f t="shared" si="928"/>
        <v>0</v>
      </c>
      <c r="DJ505" s="2857"/>
      <c r="DK505" s="2856">
        <f t="shared" si="941"/>
        <v>0</v>
      </c>
      <c r="DL505" s="2857"/>
      <c r="DM505" s="2856">
        <f t="shared" si="956"/>
        <v>0</v>
      </c>
      <c r="DN505" s="2857"/>
      <c r="DO505" s="2855">
        <f t="shared" si="894"/>
        <v>0</v>
      </c>
      <c r="DP505" s="2858"/>
      <c r="DQ505" s="2855">
        <f t="shared" si="895"/>
        <v>0</v>
      </c>
      <c r="DR505" s="2857"/>
      <c r="DS505" s="2855">
        <f t="shared" si="896"/>
        <v>0</v>
      </c>
      <c r="DT505" s="2858"/>
      <c r="DU505" s="2855">
        <f t="shared" si="897"/>
        <v>0</v>
      </c>
      <c r="DV505" s="2857"/>
      <c r="DW505" s="4891">
        <f t="shared" si="957"/>
        <v>0</v>
      </c>
      <c r="DX505" s="4892"/>
      <c r="DY505" s="4668">
        <f t="shared" si="958"/>
        <v>0</v>
      </c>
      <c r="DZ505" s="4682"/>
      <c r="EA505" s="4668">
        <f t="shared" si="942"/>
        <v>0</v>
      </c>
      <c r="EB505" s="4682"/>
      <c r="EC505" s="820">
        <f t="shared" si="943"/>
        <v>0</v>
      </c>
      <c r="ED505" s="4964"/>
      <c r="EE505" s="822">
        <f t="shared" si="959"/>
        <v>0</v>
      </c>
      <c r="EF505" s="4930"/>
      <c r="EG505" s="273"/>
      <c r="EH505" s="274"/>
      <c r="EI505" s="275"/>
      <c r="EJ505" s="276"/>
      <c r="EK505" s="275"/>
      <c r="EL505" s="277"/>
      <c r="EM505" s="829" t="str">
        <f t="shared" si="882"/>
        <v xml:space="preserve"> </v>
      </c>
      <c r="EN505" s="4892"/>
      <c r="EO505" s="4893">
        <f t="shared" si="898"/>
        <v>0</v>
      </c>
      <c r="EP505" s="4682"/>
      <c r="ER505" s="6060"/>
      <c r="ET505" s="2850">
        <v>45993</v>
      </c>
      <c r="EU505" s="2857">
        <v>4163361</v>
      </c>
      <c r="EV505" s="2850">
        <v>45995</v>
      </c>
      <c r="EW505" s="2857">
        <v>4163362</v>
      </c>
      <c r="EX505" s="2850"/>
      <c r="EY505" s="2851"/>
      <c r="EZ505" s="2850"/>
      <c r="FA505" s="2851"/>
      <c r="FB505" s="2850"/>
      <c r="FC505" s="2851"/>
      <c r="FD505" s="2850">
        <v>46038</v>
      </c>
      <c r="FE505" s="2851">
        <v>4263099</v>
      </c>
      <c r="FF505" s="2855"/>
      <c r="FG505" s="2851"/>
      <c r="FH505" s="2850">
        <v>45889</v>
      </c>
      <c r="FI505" s="2851">
        <v>4163313</v>
      </c>
      <c r="FJ505" s="154">
        <v>45995</v>
      </c>
      <c r="FK505" s="2857">
        <v>4163363</v>
      </c>
      <c r="FL505" s="155">
        <f t="shared" si="875"/>
        <v>1</v>
      </c>
      <c r="FM505" s="2846"/>
      <c r="FN505" s="2850"/>
      <c r="FO505" s="2851"/>
      <c r="FP505" s="2850"/>
      <c r="FQ505" s="2851"/>
      <c r="FS505" s="5782"/>
      <c r="FT505" s="5783"/>
    </row>
    <row r="506" spans="1:176" ht="18.600000000000001" customHeight="1">
      <c r="A506" s="228">
        <f t="shared" si="960"/>
        <v>496</v>
      </c>
      <c r="B506" s="343" t="str">
        <f>AF506</f>
        <v>4IE</v>
      </c>
      <c r="C506" s="5737">
        <v>46054</v>
      </c>
      <c r="D506" s="6544" t="s">
        <v>34</v>
      </c>
      <c r="E506" s="6476">
        <v>84511287</v>
      </c>
      <c r="F506" s="6061" t="s">
        <v>1651</v>
      </c>
      <c r="G506" s="6062"/>
      <c r="H506" s="3281" t="s">
        <v>631</v>
      </c>
      <c r="I506" s="4459" t="s">
        <v>61</v>
      </c>
      <c r="J506" s="4459" t="s">
        <v>65</v>
      </c>
      <c r="K506" s="5107" t="s">
        <v>11</v>
      </c>
      <c r="L506" s="8006"/>
      <c r="M506" s="6557">
        <v>46046</v>
      </c>
      <c r="N506" s="353">
        <v>46044</v>
      </c>
      <c r="O506" s="6044">
        <v>46049</v>
      </c>
      <c r="P506" s="353">
        <v>46045</v>
      </c>
      <c r="Q506" s="6044">
        <v>46050</v>
      </c>
      <c r="R506" s="353">
        <v>46050</v>
      </c>
      <c r="S506" s="6044">
        <v>46050</v>
      </c>
      <c r="T506" s="353">
        <v>46050</v>
      </c>
      <c r="U506" s="355">
        <v>46052</v>
      </c>
      <c r="V506" s="353">
        <v>46052</v>
      </c>
      <c r="W506" s="5639">
        <v>46056</v>
      </c>
      <c r="X506" s="357">
        <v>46056</v>
      </c>
      <c r="Y506" s="979">
        <v>46060</v>
      </c>
      <c r="Z506" s="6602">
        <v>46059</v>
      </c>
      <c r="AA506" s="6063"/>
      <c r="AB506" s="6064"/>
      <c r="AC506" s="251" t="s">
        <v>1085</v>
      </c>
      <c r="AD506" s="6065"/>
      <c r="AE506" s="6066">
        <v>3</v>
      </c>
      <c r="AF506" s="363" t="str">
        <f>IF($AE506=0,"　",VLOOKUP($AE506,ﾚｰｻﾞOP,69,0))</f>
        <v>4IE</v>
      </c>
      <c r="AG506" s="6067"/>
      <c r="AH506" s="6067"/>
      <c r="AI506" s="6067">
        <v>1</v>
      </c>
      <c r="AJ506" s="6067"/>
      <c r="AK506" s="6067"/>
      <c r="AL506" s="6067"/>
      <c r="AM506" s="6067"/>
      <c r="AN506" s="6067">
        <v>1</v>
      </c>
      <c r="AO506" s="6067"/>
      <c r="AP506" s="6068"/>
      <c r="AQ506" s="6067"/>
      <c r="AR506" s="6067"/>
      <c r="AS506" s="6067"/>
      <c r="AT506" s="6067"/>
      <c r="AU506" s="2843">
        <f>IF(AI506="付属済",0,IF(AI506=1,AI506+AP506,0))</f>
        <v>1</v>
      </c>
      <c r="AV506" s="4008">
        <f>IF(AE506=0,0,(AR506*1)+(AS506*100))</f>
        <v>0</v>
      </c>
      <c r="AW506" s="590">
        <v>46029</v>
      </c>
      <c r="AX506" s="4598">
        <v>4263072</v>
      </c>
      <c r="AY506" s="154">
        <v>46029</v>
      </c>
      <c r="AZ506" s="4600">
        <v>4263073</v>
      </c>
      <c r="BA506" s="154">
        <v>46029</v>
      </c>
      <c r="BB506" s="4600">
        <v>4263074</v>
      </c>
      <c r="BC506" s="4597">
        <v>45997</v>
      </c>
      <c r="BD506" s="4598">
        <v>4263021</v>
      </c>
      <c r="BE506" s="4599">
        <v>46000</v>
      </c>
      <c r="BF506" s="4600">
        <v>4263022</v>
      </c>
      <c r="BG506" s="368">
        <v>46029</v>
      </c>
      <c r="BH506" s="4600">
        <v>4263077</v>
      </c>
      <c r="BI506" s="154">
        <v>46029</v>
      </c>
      <c r="BJ506" s="4600">
        <v>4263078</v>
      </c>
      <c r="BK506" s="4075" t="str">
        <f>IF($AE506=0,"　",VLOOKUP($AE506,ﾚｰｻﾞOP,57,0))</f>
        <v>-</v>
      </c>
      <c r="BL506" s="4093"/>
      <c r="BM506" s="4075" t="str">
        <f>IF($AE506=0,"　",VLOOKUP($AE506,ﾚｰｻﾞOP,58,0))</f>
        <v>-</v>
      </c>
      <c r="BN506" s="4093"/>
      <c r="BO506" s="4094" t="str">
        <f>IF($AE506=0,"　",VLOOKUP($AE506,ﾚｰｻﾞOP,59,0))</f>
        <v>-</v>
      </c>
      <c r="BP506" s="4093"/>
      <c r="BQ506" s="4602" t="str">
        <f>IF($AE506=0,"　",VLOOKUP($AE506,ﾚｰｻﾞOP,12,0))</f>
        <v>-</v>
      </c>
      <c r="BR506" s="4598"/>
      <c r="BS506" s="4602" t="str">
        <f>IF($AE506=0,"　",VLOOKUP($AE506,ﾚｰｻﾞOP,13,0))</f>
        <v>-</v>
      </c>
      <c r="BT506" s="4598"/>
      <c r="BU506" s="4602" t="str">
        <f>IF($AE506=0,"　",VLOOKUP($AE506,ﾚｰｻﾞOP,14,0))</f>
        <v>-</v>
      </c>
      <c r="BV506" s="4598"/>
      <c r="BW506" s="4602" t="str">
        <f>IF($AE506=0,"　",VLOOKUP($AE506,ﾚｰｻﾞOP,15,0))</f>
        <v>-</v>
      </c>
      <c r="BX506" s="4600"/>
      <c r="BY506" s="4602" t="str">
        <f>IF($AE506=0,"　",VLOOKUP($AE506,ﾚｰｻﾞOP,16,0))</f>
        <v>-</v>
      </c>
      <c r="BZ506" s="4598"/>
      <c r="CA506" s="4602" t="str">
        <f>IF($AE506=0,"　",VLOOKUP($AE506,ﾚｰｻﾞOP,17,0))</f>
        <v>-</v>
      </c>
      <c r="CB506" s="4600"/>
      <c r="CC506" s="4602" t="str">
        <f>IF($AE506=0,"　",VLOOKUP($AE506,ﾚｰｻﾞOP,18,0))</f>
        <v>-</v>
      </c>
      <c r="CD506" s="4600"/>
      <c r="CE506" s="2850" t="str">
        <f>IF($AE506=0,"　",VLOOKUP($AE506,ﾚｰｻﾞOP,19,0))</f>
        <v>-</v>
      </c>
      <c r="CF506" s="2846"/>
      <c r="CG506" s="2855" t="str">
        <f>IF($AE506=0,"　",VLOOKUP($AE506,ﾚｰｻﾞOP,20,0))</f>
        <v>-</v>
      </c>
      <c r="CH506" s="2851"/>
      <c r="CI506" s="2850" t="str">
        <f>IF($AE506=0,"　",VLOOKUP($AE506,ﾚｰｻﾞOP,21,0))</f>
        <v>-</v>
      </c>
      <c r="CJ506" s="2846"/>
      <c r="CK506" s="2850" t="str">
        <f>IF($AE506=0,"　",VLOOKUP($AE506,ﾚｰｻﾞOP,22,0))</f>
        <v>-</v>
      </c>
      <c r="CL506" s="2851"/>
      <c r="CM506" s="2850" t="str">
        <f>IF($AE506=0,"　",VLOOKUP($AE506,ﾚｰｻﾞOP,23,0))</f>
        <v>-</v>
      </c>
      <c r="CN506" s="2851"/>
      <c r="CO506" s="2855" t="str">
        <f>IF($AE506=0,"　",VLOOKUP($AE506,ﾚｰｻﾞOP,24,0))</f>
        <v>-</v>
      </c>
      <c r="CP506" s="2851"/>
      <c r="CQ506" s="2855" t="str">
        <f>IF($AE506=0,"　",VLOOKUP($AE506,ﾚｰｻﾞOP,25,0))</f>
        <v>-</v>
      </c>
      <c r="CR506" s="2851"/>
      <c r="CS506" s="2850" t="str">
        <f>IF($AE506=0,"　",VLOOKUP($AE506,ﾚｰｻﾞOP,26,0))</f>
        <v>-</v>
      </c>
      <c r="CT506" s="2851"/>
      <c r="CU506" s="2855"/>
      <c r="CV506" s="2851"/>
      <c r="CW506" s="2850" t="str">
        <f>IF($AE506=0,"　",VLOOKUP($AE506,ﾚｰｻﾞOP,28,0))</f>
        <v>-</v>
      </c>
      <c r="CX506" s="2851"/>
      <c r="CY506" s="2855" t="str">
        <f>IF($AE506=0,"　",VLOOKUP($AE506,ﾚｰｻﾞOP,29,0))</f>
        <v>-</v>
      </c>
      <c r="CZ506" s="2851"/>
      <c r="DA506" s="2850" t="str">
        <f>IF($AE506=0,"　",VLOOKUP($AE506,ﾚｰｻﾞOP,30,0))</f>
        <v>-</v>
      </c>
      <c r="DB506" s="2846"/>
      <c r="DC506" s="2855" t="str">
        <f>IF($AE506=0,"　",VLOOKUP($AE506,ﾚｰｻﾞOP,31,0))</f>
        <v>-</v>
      </c>
      <c r="DD506" s="2851"/>
      <c r="DE506" s="374">
        <f>IF(AG506=1,1,0)</f>
        <v>0</v>
      </c>
      <c r="DF506" s="2857"/>
      <c r="DG506" s="818">
        <f>IF(AH506=1,1,0)</f>
        <v>0</v>
      </c>
      <c r="DH506" s="2858"/>
      <c r="DI506" s="2850">
        <f>IF(AG506=1,1,0)</f>
        <v>0</v>
      </c>
      <c r="DJ506" s="2857"/>
      <c r="DK506" s="2856">
        <f>IF(AU506=2,1,0)</f>
        <v>0</v>
      </c>
      <c r="DL506" s="2857"/>
      <c r="DM506" s="2856">
        <v>45813</v>
      </c>
      <c r="DN506" s="2857">
        <v>4063250</v>
      </c>
      <c r="DO506" s="2855">
        <f>IF(AJ506=1,1,0)</f>
        <v>0</v>
      </c>
      <c r="DP506" s="2858"/>
      <c r="DQ506" s="2855">
        <f>IF(AK506=1,1,0)</f>
        <v>0</v>
      </c>
      <c r="DR506" s="2857"/>
      <c r="DS506" s="2855">
        <f>IF(AL506=1,1,0)</f>
        <v>0</v>
      </c>
      <c r="DT506" s="2858"/>
      <c r="DU506" s="2855">
        <f>IF(AM506=1,1,0)</f>
        <v>0</v>
      </c>
      <c r="DV506" s="2857"/>
      <c r="DW506" s="4891">
        <v>46014</v>
      </c>
      <c r="DX506" s="372">
        <v>4263088</v>
      </c>
      <c r="DY506" s="4668">
        <f>IF(AO506=1,1,0)</f>
        <v>0</v>
      </c>
      <c r="DZ506" s="4682"/>
      <c r="EA506" s="4668">
        <f>IF(AP506=1,1,0)</f>
        <v>0</v>
      </c>
      <c r="EB506" s="4682"/>
      <c r="EC506" s="820">
        <f>IF(AQ506=1,1,0)</f>
        <v>0</v>
      </c>
      <c r="ED506" s="4964"/>
      <c r="EE506" s="822">
        <f t="shared" si="959"/>
        <v>0</v>
      </c>
      <c r="EF506" s="4930"/>
      <c r="EG506" s="273"/>
      <c r="EH506" s="274"/>
      <c r="EI506" s="275"/>
      <c r="EJ506" s="276"/>
      <c r="EK506" s="275"/>
      <c r="EL506" s="277"/>
      <c r="EM506" s="829" t="str">
        <f>IF(CE506="-"," ",IF(AR506=1,1," "))</f>
        <v xml:space="preserve"> </v>
      </c>
      <c r="EN506" s="4892"/>
      <c r="EO506" s="4893">
        <f>IF(AT506=1,1,0)</f>
        <v>0</v>
      </c>
      <c r="EP506" s="4682"/>
      <c r="ER506" s="6069"/>
      <c r="ET506" s="2850" t="str">
        <f>IF($AE506=0,"　",VLOOKUP($AE506,ﾚｰｻﾞOP,60,0))</f>
        <v>-</v>
      </c>
      <c r="EU506" s="2857"/>
      <c r="EV506" s="2850" t="str">
        <f>IF($AE506=0,"　",VLOOKUP($AE506,ﾚｰｻﾞOP,60,0))</f>
        <v>-</v>
      </c>
      <c r="EW506" s="2857"/>
      <c r="EX506" s="2850"/>
      <c r="EY506" s="2851"/>
      <c r="EZ506" s="2850"/>
      <c r="FA506" s="2851"/>
      <c r="FB506" s="2850"/>
      <c r="FC506" s="2851"/>
      <c r="FD506" s="2850"/>
      <c r="FE506" s="2851"/>
      <c r="FF506" s="2855"/>
      <c r="FG506" s="2851"/>
      <c r="FH506" s="2850"/>
      <c r="FI506" s="2851"/>
      <c r="FJ506" s="154" t="str">
        <f>IF($AE506=0,"　",VLOOKUP($AE506,ﾚｰｻﾞOP,67,0))</f>
        <v>-</v>
      </c>
      <c r="FK506" s="2857"/>
      <c r="FL506" s="155" t="str">
        <f>IF($AE506=0,"　",VLOOKUP($AE506,ﾚｰｻﾞOP,68,0))</f>
        <v>-</v>
      </c>
      <c r="FM506" s="2846"/>
      <c r="FN506" s="2850"/>
      <c r="FO506" s="2851"/>
      <c r="FP506" s="2850"/>
      <c r="FQ506" s="2851"/>
      <c r="FS506" s="5782"/>
      <c r="FT506" s="5783"/>
    </row>
    <row r="507" spans="1:176" ht="18.600000000000001" customHeight="1">
      <c r="A507" s="228">
        <f t="shared" si="917"/>
        <v>497</v>
      </c>
      <c r="B507" s="343" t="str">
        <f>AF507</f>
        <v>　</v>
      </c>
      <c r="C507" s="5941">
        <v>46084</v>
      </c>
      <c r="D507" s="1045" t="s">
        <v>1406</v>
      </c>
      <c r="E507" s="1046" t="s">
        <v>1523</v>
      </c>
      <c r="F507" s="1564"/>
      <c r="G507" s="1263"/>
      <c r="H507" s="1330"/>
      <c r="I507" s="1264"/>
      <c r="J507" s="2866" t="s">
        <v>508</v>
      </c>
      <c r="K507" s="599" t="s">
        <v>508</v>
      </c>
      <c r="L507" s="600"/>
      <c r="M507" s="354"/>
      <c r="N507" s="353"/>
      <c r="O507" s="354"/>
      <c r="P507" s="353"/>
      <c r="Q507" s="354"/>
      <c r="R507" s="353"/>
      <c r="S507" s="354"/>
      <c r="T507" s="353"/>
      <c r="U507" s="355"/>
      <c r="V507" s="353"/>
      <c r="W507" s="356"/>
      <c r="X507" s="357"/>
      <c r="Y507" s="359">
        <v>46060</v>
      </c>
      <c r="Z507" s="359">
        <v>46060</v>
      </c>
      <c r="AA507" s="601"/>
      <c r="AB507" s="359"/>
      <c r="AC507" s="251"/>
      <c r="AD507" s="361"/>
      <c r="AE507" s="362"/>
      <c r="AF507" s="363" t="str">
        <f>IF($AE507=0,"　",VLOOKUP($AE507,ﾚｰｻﾞOP,69,0))</f>
        <v>　</v>
      </c>
      <c r="AG507" s="364"/>
      <c r="AH507" s="364"/>
      <c r="AI507" s="364"/>
      <c r="AJ507" s="364"/>
      <c r="AK507" s="364"/>
      <c r="AL507" s="364"/>
      <c r="AM507" s="364"/>
      <c r="AN507" s="364"/>
      <c r="AO507" s="364"/>
      <c r="AP507" s="363"/>
      <c r="AQ507" s="255"/>
      <c r="AR507" s="255"/>
      <c r="AS507" s="255"/>
      <c r="AT507" s="255"/>
      <c r="AU507" s="2843">
        <f>IF(AI507="付属済",0,IF(AI507=1,AI507+AP507,0))</f>
        <v>0</v>
      </c>
      <c r="AV507" s="4008">
        <f>IF(AE507=0,0,(AR507*1)+(AS507*100))</f>
        <v>0</v>
      </c>
      <c r="AW507" s="590" t="str">
        <f t="shared" si="949"/>
        <v>　</v>
      </c>
      <c r="AX507" s="369"/>
      <c r="AY507" s="154" t="str">
        <f t="shared" si="950"/>
        <v>　</v>
      </c>
      <c r="AZ507" s="367"/>
      <c r="BA507" s="154" t="str">
        <f t="shared" si="951"/>
        <v>　</v>
      </c>
      <c r="BB507" s="367"/>
      <c r="BC507" s="368" t="str">
        <f t="shared" si="952"/>
        <v>　</v>
      </c>
      <c r="BD507" s="369"/>
      <c r="BE507" s="4599" t="str">
        <f t="shared" si="953"/>
        <v>　</v>
      </c>
      <c r="BF507" s="367"/>
      <c r="BG507" s="368" t="str">
        <f t="shared" si="954"/>
        <v>　</v>
      </c>
      <c r="BH507" s="367"/>
      <c r="BI507" s="154" t="str">
        <f t="shared" si="955"/>
        <v>　</v>
      </c>
      <c r="BJ507" s="367"/>
      <c r="BK507" s="154" t="str">
        <f>IF($AE507=0,"　",VLOOKUP($AE507,ﾚｰｻﾞOP,57,0))</f>
        <v>　</v>
      </c>
      <c r="BL507" s="367"/>
      <c r="BM507" s="154" t="str">
        <f>IF($AE507=0,"　",VLOOKUP($AE507,ﾚｰｻﾞOP,58,0))</f>
        <v>　</v>
      </c>
      <c r="BN507" s="367"/>
      <c r="BO507" s="155" t="str">
        <f>IF($AE507=0,"　",VLOOKUP($AE507,ﾚｰｻﾞOP,59,0))</f>
        <v>　</v>
      </c>
      <c r="BP507" s="367"/>
      <c r="BQ507" s="154" t="str">
        <f>IF($AE507=0,"　",VLOOKUP($AE507,ﾚｰｻﾞOP,12,0))</f>
        <v>　</v>
      </c>
      <c r="BR507" s="369"/>
      <c r="BS507" s="154" t="str">
        <f>IF($AE507=0,"　",VLOOKUP($AE507,ﾚｰｻﾞOP,13,0))</f>
        <v>　</v>
      </c>
      <c r="BT507" s="369"/>
      <c r="BU507" s="154" t="str">
        <f>IF($AE507=0,"　",VLOOKUP($AE507,ﾚｰｻﾞOP,14,0))</f>
        <v>　</v>
      </c>
      <c r="BV507" s="369"/>
      <c r="BW507" s="154" t="str">
        <f>IF($AE507=0,"　",VLOOKUP($AE507,ﾚｰｻﾞOP,15,0))</f>
        <v>　</v>
      </c>
      <c r="BX507" s="367"/>
      <c r="BY507" s="154" t="str">
        <f>IF($AE507=0,"　",VLOOKUP($AE507,ﾚｰｻﾞOP,16,0))</f>
        <v>　</v>
      </c>
      <c r="BZ507" s="369"/>
      <c r="CA507" s="154" t="str">
        <f>IF($AE507=0,"　",VLOOKUP($AE507,ﾚｰｻﾞOP,17,0))</f>
        <v>　</v>
      </c>
      <c r="CB507" s="367"/>
      <c r="CC507" s="154" t="str">
        <f>IF($AE507=0,"　",VLOOKUP($AE507,ﾚｰｻﾞOP,18,0))</f>
        <v>　</v>
      </c>
      <c r="CD507" s="367"/>
      <c r="CE507" s="2850" t="str">
        <f>IF($AE507=0,"　",VLOOKUP($AE507,ﾚｰｻﾞOP,19,0))</f>
        <v>　</v>
      </c>
      <c r="CF507" s="2846"/>
      <c r="CG507" s="2855" t="str">
        <f>IF($AE507=0,"　",VLOOKUP($AE507,ﾚｰｻﾞOP,20,0))</f>
        <v>　</v>
      </c>
      <c r="CH507" s="2851"/>
      <c r="CI507" s="2850" t="str">
        <f>IF($AE507=0,"　",VLOOKUP($AE507,ﾚｰｻﾞOP,21,0))</f>
        <v>　</v>
      </c>
      <c r="CJ507" s="2846"/>
      <c r="CK507" s="2850" t="str">
        <f>IF($AE507=0,"　",VLOOKUP($AE507,ﾚｰｻﾞOP,22,0))</f>
        <v>　</v>
      </c>
      <c r="CL507" s="2851"/>
      <c r="CM507" s="2850" t="str">
        <f>IF($AE507=0,"　",VLOOKUP($AE507,ﾚｰｻﾞOP,23,0))</f>
        <v>　</v>
      </c>
      <c r="CN507" s="2851"/>
      <c r="CO507" s="2855" t="str">
        <f>IF($AE507=0,"　",VLOOKUP($AE507,ﾚｰｻﾞOP,24,0))</f>
        <v>　</v>
      </c>
      <c r="CP507" s="2851"/>
      <c r="CQ507" s="2855" t="str">
        <f>IF($AE507=0,"　",VLOOKUP($AE507,ﾚｰｻﾞOP,25,0))</f>
        <v>　</v>
      </c>
      <c r="CR507" s="2851"/>
      <c r="CS507" s="2850" t="str">
        <f>IF($AE507=0,"　",VLOOKUP($AE507,ﾚｰｻﾞOP,26,0))</f>
        <v>　</v>
      </c>
      <c r="CT507" s="2851"/>
      <c r="CU507" s="2855"/>
      <c r="CV507" s="2851"/>
      <c r="CW507" s="2850" t="str">
        <f>IF($AE507=0,"　",VLOOKUP($AE507,ﾚｰｻﾞOP,28,0))</f>
        <v>　</v>
      </c>
      <c r="CX507" s="2851"/>
      <c r="CY507" s="2855" t="str">
        <f>IF($AE507=0,"　",VLOOKUP($AE507,ﾚｰｻﾞOP,29,0))</f>
        <v>　</v>
      </c>
      <c r="CZ507" s="2851"/>
      <c r="DA507" s="154" t="str">
        <f>IF($AE507=0,"　",VLOOKUP($AE507,ﾚｰｻﾞOP,30,0))</f>
        <v>　</v>
      </c>
      <c r="DB507" s="369"/>
      <c r="DC507" s="155" t="str">
        <f>IF($AE507=0,"　",VLOOKUP($AE507,ﾚｰｻﾞOP,31,0))</f>
        <v>　</v>
      </c>
      <c r="DD507" s="367"/>
      <c r="DE507" s="374">
        <f t="shared" si="927"/>
        <v>0</v>
      </c>
      <c r="DF507" s="373"/>
      <c r="DG507" s="818">
        <f t="shared" si="867"/>
        <v>0</v>
      </c>
      <c r="DH507" s="372"/>
      <c r="DI507" s="267">
        <f>IF(AG507=1,1,0)</f>
        <v>0</v>
      </c>
      <c r="DJ507" s="373"/>
      <c r="DK507" s="374">
        <f>IF(AU507=2,1,0)</f>
        <v>0</v>
      </c>
      <c r="DL507" s="373"/>
      <c r="DM507" s="375">
        <f>IF(AU507=1,1,0)</f>
        <v>0</v>
      </c>
      <c r="DN507" s="373"/>
      <c r="DO507" s="155">
        <f>IF(AJ507=1,1,0)</f>
        <v>0</v>
      </c>
      <c r="DP507" s="372"/>
      <c r="DQ507" s="155">
        <f>IF(AK507=1,1,0)</f>
        <v>0</v>
      </c>
      <c r="DR507" s="373"/>
      <c r="DS507" s="155">
        <f>IF(AL507=1,1,0)</f>
        <v>0</v>
      </c>
      <c r="DT507" s="372"/>
      <c r="DU507" s="155">
        <f>IF(AM507=1,1,0)</f>
        <v>0</v>
      </c>
      <c r="DV507" s="373"/>
      <c r="DW507" s="4891">
        <f>IF(AN507=1,1,0)</f>
        <v>0</v>
      </c>
      <c r="DX507" s="372"/>
      <c r="DY507" s="154">
        <f>IF(AO507=1,1,0)</f>
        <v>0</v>
      </c>
      <c r="DZ507" s="373"/>
      <c r="EA507" s="154">
        <f>IF(AP507=1,1,0)</f>
        <v>0</v>
      </c>
      <c r="EB507" s="373"/>
      <c r="EC507" s="269">
        <f>IF(AQ507=1,1,0)</f>
        <v>0</v>
      </c>
      <c r="ED507" s="376"/>
      <c r="EE507" s="822">
        <f t="shared" si="959"/>
        <v>0</v>
      </c>
      <c r="EF507" s="377"/>
      <c r="EG507" s="273"/>
      <c r="EH507" s="274"/>
      <c r="EI507" s="275"/>
      <c r="EJ507" s="276"/>
      <c r="EK507" s="275"/>
      <c r="EL507" s="277"/>
      <c r="EM507" s="278" t="str">
        <f>IF(CE507="-"," ",IF(AR507=1,1," "))</f>
        <v xml:space="preserve"> </v>
      </c>
      <c r="EN507" s="372"/>
      <c r="EO507" s="155">
        <f>IF(AT507=1,1,0)</f>
        <v>0</v>
      </c>
      <c r="EP507" s="373"/>
      <c r="ER507" s="194"/>
      <c r="ET507" s="154" t="str">
        <f>IF($AE507=0,"　",VLOOKUP($AE507,ﾚｰｻﾞOP,60,0))</f>
        <v>　</v>
      </c>
      <c r="EU507" s="373"/>
      <c r="EV507" s="154" t="str">
        <f>IF($AE507=0,"　",VLOOKUP($AE507,ﾚｰｻﾞOP,60,0))</f>
        <v>　</v>
      </c>
      <c r="EW507" s="373"/>
      <c r="EX507" s="154"/>
      <c r="EY507" s="367"/>
      <c r="EZ507" s="154"/>
      <c r="FA507" s="367"/>
      <c r="FB507" s="154"/>
      <c r="FC507" s="367"/>
      <c r="FD507" s="154"/>
      <c r="FE507" s="367"/>
      <c r="FF507" s="155"/>
      <c r="FG507" s="367"/>
      <c r="FH507" s="154"/>
      <c r="FI507" s="367"/>
      <c r="FJ507" s="154" t="str">
        <f>IF($AE507=0,"　",VLOOKUP($AE507,ﾚｰｻﾞOP,67,0))</f>
        <v>　</v>
      </c>
      <c r="FK507" s="373"/>
      <c r="FL507" s="155" t="str">
        <f>IF($AE507=0,"　",VLOOKUP($AE507,ﾚｰｻﾞOP,68,0))</f>
        <v>　</v>
      </c>
      <c r="FM507" s="279"/>
      <c r="FN507" s="1184"/>
      <c r="FO507" s="280"/>
      <c r="FP507" s="281"/>
      <c r="FQ507" s="282"/>
      <c r="FS507" s="281"/>
      <c r="FT507" s="282"/>
    </row>
    <row r="508" spans="1:176" ht="18.600000000000001" customHeight="1">
      <c r="A508" s="228">
        <f t="shared" si="917"/>
        <v>498</v>
      </c>
      <c r="B508" s="343" t="str">
        <f>AF508</f>
        <v>　</v>
      </c>
      <c r="C508" s="5941">
        <v>46085</v>
      </c>
      <c r="D508" s="1045" t="s">
        <v>1406</v>
      </c>
      <c r="E508" s="1046" t="s">
        <v>1562</v>
      </c>
      <c r="F508" s="1564"/>
      <c r="G508" s="1263"/>
      <c r="H508" s="1330"/>
      <c r="I508" s="1264"/>
      <c r="J508" s="2866" t="s">
        <v>508</v>
      </c>
      <c r="K508" s="599" t="s">
        <v>508</v>
      </c>
      <c r="L508" s="600"/>
      <c r="M508" s="354"/>
      <c r="N508" s="353"/>
      <c r="O508" s="354"/>
      <c r="P508" s="353"/>
      <c r="Q508" s="354"/>
      <c r="R508" s="353"/>
      <c r="S508" s="354"/>
      <c r="T508" s="353"/>
      <c r="U508" s="355"/>
      <c r="V508" s="353"/>
      <c r="W508" s="356"/>
      <c r="X508" s="357"/>
      <c r="Y508" s="359">
        <v>46060</v>
      </c>
      <c r="Z508" s="359">
        <v>46060</v>
      </c>
      <c r="AA508" s="601"/>
      <c r="AB508" s="359"/>
      <c r="AC508" s="251"/>
      <c r="AD508" s="361"/>
      <c r="AE508" s="362"/>
      <c r="AF508" s="363" t="str">
        <f>IF($AE508=0,"　",VLOOKUP($AE508,ﾚｰｻﾞOP,69,0))</f>
        <v>　</v>
      </c>
      <c r="AG508" s="364"/>
      <c r="AH508" s="364"/>
      <c r="AI508" s="364"/>
      <c r="AJ508" s="364"/>
      <c r="AK508" s="364"/>
      <c r="AL508" s="364"/>
      <c r="AM508" s="364"/>
      <c r="AN508" s="364"/>
      <c r="AO508" s="364"/>
      <c r="AP508" s="363"/>
      <c r="AQ508" s="255"/>
      <c r="AR508" s="255"/>
      <c r="AS508" s="255"/>
      <c r="AT508" s="255"/>
      <c r="AU508" s="2843">
        <f>IF(AI508="付属済",0,IF(AI508=1,AI508+AP508,0))</f>
        <v>0</v>
      </c>
      <c r="AV508" s="4008">
        <f>IF(AE508=0,0,(AR508*1)+(AS508*100))</f>
        <v>0</v>
      </c>
      <c r="AW508" s="590" t="str">
        <f t="shared" si="949"/>
        <v>　</v>
      </c>
      <c r="AX508" s="369"/>
      <c r="AY508" s="154" t="str">
        <f t="shared" si="950"/>
        <v>　</v>
      </c>
      <c r="AZ508" s="367"/>
      <c r="BA508" s="154" t="str">
        <f t="shared" si="951"/>
        <v>　</v>
      </c>
      <c r="BB508" s="367"/>
      <c r="BC508" s="368" t="str">
        <f t="shared" si="952"/>
        <v>　</v>
      </c>
      <c r="BD508" s="369"/>
      <c r="BE508" s="4599" t="str">
        <f t="shared" si="953"/>
        <v>　</v>
      </c>
      <c r="BF508" s="367"/>
      <c r="BG508" s="368" t="str">
        <f t="shared" si="954"/>
        <v>　</v>
      </c>
      <c r="BH508" s="367"/>
      <c r="BI508" s="154" t="str">
        <f t="shared" si="955"/>
        <v>　</v>
      </c>
      <c r="BJ508" s="367"/>
      <c r="BK508" s="154" t="str">
        <f>IF($AE508=0,"　",VLOOKUP($AE508,ﾚｰｻﾞOP,57,0))</f>
        <v>　</v>
      </c>
      <c r="BL508" s="367"/>
      <c r="BM508" s="154" t="str">
        <f>IF($AE508=0,"　",VLOOKUP($AE508,ﾚｰｻﾞOP,58,0))</f>
        <v>　</v>
      </c>
      <c r="BN508" s="367"/>
      <c r="BO508" s="155" t="str">
        <f>IF($AE508=0,"　",VLOOKUP($AE508,ﾚｰｻﾞOP,59,0))</f>
        <v>　</v>
      </c>
      <c r="BP508" s="367"/>
      <c r="BQ508" s="154" t="str">
        <f>IF($AE508=0,"　",VLOOKUP($AE508,ﾚｰｻﾞOP,12,0))</f>
        <v>　</v>
      </c>
      <c r="BR508" s="369"/>
      <c r="BS508" s="154" t="str">
        <f>IF($AE508=0,"　",VLOOKUP($AE508,ﾚｰｻﾞOP,13,0))</f>
        <v>　</v>
      </c>
      <c r="BT508" s="369"/>
      <c r="BU508" s="154" t="str">
        <f>IF($AE508=0,"　",VLOOKUP($AE508,ﾚｰｻﾞOP,14,0))</f>
        <v>　</v>
      </c>
      <c r="BV508" s="369"/>
      <c r="BW508" s="154" t="str">
        <f>IF($AE508=0,"　",VLOOKUP($AE508,ﾚｰｻﾞOP,15,0))</f>
        <v>　</v>
      </c>
      <c r="BX508" s="367"/>
      <c r="BY508" s="154" t="str">
        <f>IF($AE508=0,"　",VLOOKUP($AE508,ﾚｰｻﾞOP,16,0))</f>
        <v>　</v>
      </c>
      <c r="BZ508" s="369"/>
      <c r="CA508" s="154" t="str">
        <f>IF($AE508=0,"　",VLOOKUP($AE508,ﾚｰｻﾞOP,17,0))</f>
        <v>　</v>
      </c>
      <c r="CB508" s="367"/>
      <c r="CC508" s="154" t="str">
        <f>IF($AE508=0,"　",VLOOKUP($AE508,ﾚｰｻﾞOP,18,0))</f>
        <v>　</v>
      </c>
      <c r="CD508" s="367"/>
      <c r="CE508" s="2850" t="str">
        <f>IF($AE508=0,"　",VLOOKUP($AE508,ﾚｰｻﾞOP,19,0))</f>
        <v>　</v>
      </c>
      <c r="CF508" s="2846"/>
      <c r="CG508" s="2855" t="str">
        <f>IF($AE508=0,"　",VLOOKUP($AE508,ﾚｰｻﾞOP,20,0))</f>
        <v>　</v>
      </c>
      <c r="CH508" s="2851"/>
      <c r="CI508" s="2850" t="str">
        <f>IF($AE508=0,"　",VLOOKUP($AE508,ﾚｰｻﾞOP,21,0))</f>
        <v>　</v>
      </c>
      <c r="CJ508" s="2846"/>
      <c r="CK508" s="2850" t="str">
        <f>IF($AE508=0,"　",VLOOKUP($AE508,ﾚｰｻﾞOP,22,0))</f>
        <v>　</v>
      </c>
      <c r="CL508" s="2851"/>
      <c r="CM508" s="2850" t="str">
        <f>IF($AE508=0,"　",VLOOKUP($AE508,ﾚｰｻﾞOP,23,0))</f>
        <v>　</v>
      </c>
      <c r="CN508" s="2851"/>
      <c r="CO508" s="2855" t="str">
        <f>IF($AE508=0,"　",VLOOKUP($AE508,ﾚｰｻﾞOP,24,0))</f>
        <v>　</v>
      </c>
      <c r="CP508" s="2851"/>
      <c r="CQ508" s="2855" t="str">
        <f>IF($AE508=0,"　",VLOOKUP($AE508,ﾚｰｻﾞOP,25,0))</f>
        <v>　</v>
      </c>
      <c r="CR508" s="2851"/>
      <c r="CS508" s="2850" t="str">
        <f>IF($AE508=0,"　",VLOOKUP($AE508,ﾚｰｻﾞOP,26,0))</f>
        <v>　</v>
      </c>
      <c r="CT508" s="2851"/>
      <c r="CU508" s="2855"/>
      <c r="CV508" s="2851"/>
      <c r="CW508" s="2850" t="str">
        <f>IF($AE508=0,"　",VLOOKUP($AE508,ﾚｰｻﾞOP,28,0))</f>
        <v>　</v>
      </c>
      <c r="CX508" s="2851"/>
      <c r="CY508" s="2855" t="str">
        <f>IF($AE508=0,"　",VLOOKUP($AE508,ﾚｰｻﾞOP,29,0))</f>
        <v>　</v>
      </c>
      <c r="CZ508" s="2851"/>
      <c r="DA508" s="154" t="str">
        <f>IF($AE508=0,"　",VLOOKUP($AE508,ﾚｰｻﾞOP,30,0))</f>
        <v>　</v>
      </c>
      <c r="DB508" s="369"/>
      <c r="DC508" s="155" t="str">
        <f>IF($AE508=0,"　",VLOOKUP($AE508,ﾚｰｻﾞOP,31,0))</f>
        <v>　</v>
      </c>
      <c r="DD508" s="367"/>
      <c r="DE508" s="374">
        <f t="shared" si="927"/>
        <v>0</v>
      </c>
      <c r="DF508" s="373"/>
      <c r="DG508" s="818">
        <f t="shared" si="867"/>
        <v>0</v>
      </c>
      <c r="DH508" s="372"/>
      <c r="DI508" s="267">
        <f>IF(AG508=1,1,0)</f>
        <v>0</v>
      </c>
      <c r="DJ508" s="373"/>
      <c r="DK508" s="374">
        <f>IF(AU508=2,1,0)</f>
        <v>0</v>
      </c>
      <c r="DL508" s="373"/>
      <c r="DM508" s="375">
        <f>IF(AU508=1,1,0)</f>
        <v>0</v>
      </c>
      <c r="DN508" s="373"/>
      <c r="DO508" s="155">
        <f>IF(AJ508=1,1,0)</f>
        <v>0</v>
      </c>
      <c r="DP508" s="372"/>
      <c r="DQ508" s="155">
        <f>IF(AK508=1,1,0)</f>
        <v>0</v>
      </c>
      <c r="DR508" s="373"/>
      <c r="DS508" s="155">
        <f>IF(AL508=1,1,0)</f>
        <v>0</v>
      </c>
      <c r="DT508" s="372"/>
      <c r="DU508" s="155">
        <f>IF(AM508=1,1,0)</f>
        <v>0</v>
      </c>
      <c r="DV508" s="373"/>
      <c r="DW508" s="4891">
        <f>IF(AN508=1,1,0)</f>
        <v>0</v>
      </c>
      <c r="DX508" s="372"/>
      <c r="DY508" s="154">
        <f>IF(AO508=1,1,0)</f>
        <v>0</v>
      </c>
      <c r="DZ508" s="373"/>
      <c r="EA508" s="154">
        <f>IF(AP508=1,1,0)</f>
        <v>0</v>
      </c>
      <c r="EB508" s="373"/>
      <c r="EC508" s="269">
        <f>IF(AQ508=1,1,0)</f>
        <v>0</v>
      </c>
      <c r="ED508" s="376"/>
      <c r="EE508" s="822">
        <f t="shared" si="959"/>
        <v>0</v>
      </c>
      <c r="EF508" s="377"/>
      <c r="EG508" s="273"/>
      <c r="EH508" s="274"/>
      <c r="EI508" s="275"/>
      <c r="EJ508" s="276"/>
      <c r="EK508" s="275"/>
      <c r="EL508" s="277"/>
      <c r="EM508" s="278" t="str">
        <f>IF(CE508="-"," ",IF(AR508=1,1," "))</f>
        <v xml:space="preserve"> </v>
      </c>
      <c r="EN508" s="372"/>
      <c r="EO508" s="155">
        <f>IF(AT508=1,1,0)</f>
        <v>0</v>
      </c>
      <c r="EP508" s="373"/>
      <c r="ER508" s="194"/>
      <c r="ET508" s="154" t="str">
        <f>IF($AE508=0,"　",VLOOKUP($AE508,ﾚｰｻﾞOP,60,0))</f>
        <v>　</v>
      </c>
      <c r="EU508" s="373"/>
      <c r="EV508" s="154" t="str">
        <f>IF($AE508=0,"　",VLOOKUP($AE508,ﾚｰｻﾞOP,60,0))</f>
        <v>　</v>
      </c>
      <c r="EW508" s="373"/>
      <c r="EX508" s="154"/>
      <c r="EY508" s="367"/>
      <c r="EZ508" s="154"/>
      <c r="FA508" s="367"/>
      <c r="FB508" s="154"/>
      <c r="FC508" s="367"/>
      <c r="FD508" s="154"/>
      <c r="FE508" s="367"/>
      <c r="FF508" s="155"/>
      <c r="FG508" s="367"/>
      <c r="FH508" s="154"/>
      <c r="FI508" s="367"/>
      <c r="FJ508" s="154" t="str">
        <f>IF($AE508=0,"　",VLOOKUP($AE508,ﾚｰｻﾞOP,67,0))</f>
        <v>　</v>
      </c>
      <c r="FK508" s="373"/>
      <c r="FL508" s="155" t="str">
        <f>IF($AE508=0,"　",VLOOKUP($AE508,ﾚｰｻﾞOP,68,0))</f>
        <v>　</v>
      </c>
      <c r="FM508" s="279"/>
      <c r="FN508" s="1184"/>
      <c r="FO508" s="280"/>
      <c r="FP508" s="281"/>
      <c r="FQ508" s="282"/>
      <c r="FS508" s="281"/>
      <c r="FT508" s="282"/>
    </row>
    <row r="509" spans="1:176" ht="18.600000000000001" customHeight="1">
      <c r="A509" s="228">
        <f t="shared" si="960"/>
        <v>499</v>
      </c>
      <c r="B509" s="343" t="str">
        <f t="shared" si="883"/>
        <v>4IE</v>
      </c>
      <c r="C509" s="5737">
        <v>46054</v>
      </c>
      <c r="D509" s="5644" t="s">
        <v>1024</v>
      </c>
      <c r="E509" s="5719">
        <v>89610171</v>
      </c>
      <c r="F509" s="5720" t="s">
        <v>1654</v>
      </c>
      <c r="G509" s="5721"/>
      <c r="H509" s="3281" t="s">
        <v>630</v>
      </c>
      <c r="I509" s="4459" t="s">
        <v>1396</v>
      </c>
      <c r="J509" s="4459" t="s">
        <v>37</v>
      </c>
      <c r="K509" s="5107" t="s">
        <v>11</v>
      </c>
      <c r="L509" s="8007"/>
      <c r="M509" s="6557">
        <v>46049</v>
      </c>
      <c r="N509" s="6090"/>
      <c r="O509" s="6044">
        <v>46050</v>
      </c>
      <c r="P509" s="6090">
        <v>46050</v>
      </c>
      <c r="Q509" s="6044">
        <v>46051</v>
      </c>
      <c r="R509" s="6090">
        <v>46050</v>
      </c>
      <c r="S509" s="6044">
        <v>46051</v>
      </c>
      <c r="T509" s="6090">
        <v>46051</v>
      </c>
      <c r="U509" s="355">
        <v>46053</v>
      </c>
      <c r="V509" s="6090">
        <v>46053</v>
      </c>
      <c r="W509" s="5639">
        <v>46057</v>
      </c>
      <c r="X509" s="6091">
        <v>46057</v>
      </c>
      <c r="Y509" s="359">
        <v>46060</v>
      </c>
      <c r="Z509" s="359">
        <v>46060</v>
      </c>
      <c r="AA509" s="6072"/>
      <c r="AB509" s="6073"/>
      <c r="AC509" s="251"/>
      <c r="AD509" s="6074"/>
      <c r="AE509" s="6075">
        <v>25</v>
      </c>
      <c r="AF509" s="363" t="str">
        <f t="shared" si="886"/>
        <v>4IE</v>
      </c>
      <c r="AG509" s="6076"/>
      <c r="AH509" s="6076"/>
      <c r="AI509" s="6076"/>
      <c r="AJ509" s="6076"/>
      <c r="AK509" s="6076"/>
      <c r="AL509" s="6076"/>
      <c r="AM509" s="6076"/>
      <c r="AN509" s="6076"/>
      <c r="AO509" s="6076"/>
      <c r="AP509" s="6077"/>
      <c r="AQ509" s="6076"/>
      <c r="AR509" s="6076"/>
      <c r="AS509" s="6076"/>
      <c r="AT509" s="6076"/>
      <c r="AU509" s="2843">
        <f t="shared" si="887"/>
        <v>0</v>
      </c>
      <c r="AV509" s="4008">
        <f t="shared" si="900"/>
        <v>0</v>
      </c>
      <c r="AW509" s="4597" t="str">
        <f>IF($AE509=0,"　",VLOOKUP($AE509,ﾚｰｻﾞOP,5,0))</f>
        <v>-</v>
      </c>
      <c r="AX509" s="4598"/>
      <c r="AY509" s="4602" t="str">
        <f>IF($AE509=0,"　",VLOOKUP($AE509,ﾚｰｻﾞOP,6,0))</f>
        <v>-</v>
      </c>
      <c r="AZ509" s="4600"/>
      <c r="BA509" s="4602" t="str">
        <f>IF($AE509=0,"　",VLOOKUP($AE509,ﾚｰｻﾞOP,7,0))</f>
        <v>-</v>
      </c>
      <c r="BB509" s="4600"/>
      <c r="BC509" s="4597" t="str">
        <f>IF($AE509=0,"　",VLOOKUP($AE509,ﾚｰｻﾞOP,8,0))</f>
        <v>-</v>
      </c>
      <c r="BD509" s="4598"/>
      <c r="BE509" s="4599" t="str">
        <f>IF($AE509=0,"　",VLOOKUP($AE509,ﾚｰｻﾞOP,9,0))</f>
        <v>-</v>
      </c>
      <c r="BF509" s="4600"/>
      <c r="BG509" s="4597" t="str">
        <f>IF($AE509=0,"　",VLOOKUP($AE509,ﾚｰｻﾞOP,10,0))</f>
        <v>-</v>
      </c>
      <c r="BH509" s="4600"/>
      <c r="BI509" s="4602" t="str">
        <f>IF($AE509=0,"　",VLOOKUP($AE509,ﾚｰｻﾞOP,11,0))</f>
        <v>-</v>
      </c>
      <c r="BJ509" s="4600"/>
      <c r="BK509" s="4075" t="str">
        <f t="shared" si="939"/>
        <v>-</v>
      </c>
      <c r="BL509" s="4093"/>
      <c r="BM509" s="4075" t="str">
        <f t="shared" si="940"/>
        <v>-</v>
      </c>
      <c r="BN509" s="4093"/>
      <c r="BO509" s="4094" t="str">
        <f t="shared" si="922"/>
        <v>-</v>
      </c>
      <c r="BP509" s="4093"/>
      <c r="BQ509" s="4602" t="str">
        <f t="shared" si="946"/>
        <v>-</v>
      </c>
      <c r="BR509" s="4598"/>
      <c r="BS509" s="4602" t="str">
        <f t="shared" si="907"/>
        <v>-</v>
      </c>
      <c r="BT509" s="4598"/>
      <c r="BU509" s="4602" t="str">
        <f t="shared" si="908"/>
        <v>-</v>
      </c>
      <c r="BV509" s="4598"/>
      <c r="BW509" s="4602" t="str">
        <f t="shared" si="909"/>
        <v>-</v>
      </c>
      <c r="BX509" s="4600"/>
      <c r="BY509" s="4602" t="str">
        <f t="shared" si="910"/>
        <v>-</v>
      </c>
      <c r="BZ509" s="4598"/>
      <c r="CA509" s="4602" t="str">
        <f t="shared" si="911"/>
        <v>-</v>
      </c>
      <c r="CB509" s="4600"/>
      <c r="CC509" s="4602" t="str">
        <f t="shared" si="912"/>
        <v>-</v>
      </c>
      <c r="CD509" s="4600"/>
      <c r="CE509" s="2850" t="str">
        <f t="shared" si="876"/>
        <v>-</v>
      </c>
      <c r="CF509" s="2846"/>
      <c r="CG509" s="2855" t="str">
        <f t="shared" si="877"/>
        <v>-</v>
      </c>
      <c r="CH509" s="2851"/>
      <c r="CI509" s="2850" t="str">
        <f t="shared" si="888"/>
        <v>-</v>
      </c>
      <c r="CJ509" s="2846"/>
      <c r="CK509" s="2850" t="str">
        <f t="shared" si="889"/>
        <v>-</v>
      </c>
      <c r="CL509" s="2851"/>
      <c r="CM509" s="2850" t="str">
        <f t="shared" si="878"/>
        <v>-</v>
      </c>
      <c r="CN509" s="2851"/>
      <c r="CO509" s="2855" t="str">
        <f t="shared" si="890"/>
        <v>-</v>
      </c>
      <c r="CP509" s="2851"/>
      <c r="CQ509" s="2855" t="str">
        <f t="shared" si="891"/>
        <v>-</v>
      </c>
      <c r="CR509" s="2851"/>
      <c r="CS509" s="2850" t="str">
        <f t="shared" si="879"/>
        <v>-</v>
      </c>
      <c r="CT509" s="2851"/>
      <c r="CU509" s="2855"/>
      <c r="CV509" s="2851"/>
      <c r="CW509" s="2850" t="str">
        <f t="shared" si="880"/>
        <v>-</v>
      </c>
      <c r="CX509" s="2851"/>
      <c r="CY509" s="2855" t="str">
        <f t="shared" si="892"/>
        <v>-</v>
      </c>
      <c r="CZ509" s="2851"/>
      <c r="DA509" s="2850" t="str">
        <f t="shared" si="881"/>
        <v>-</v>
      </c>
      <c r="DB509" s="2846"/>
      <c r="DC509" s="2855" t="str">
        <f t="shared" si="893"/>
        <v>-</v>
      </c>
      <c r="DD509" s="2851"/>
      <c r="DE509" s="374">
        <f t="shared" si="927"/>
        <v>0</v>
      </c>
      <c r="DF509" s="2857"/>
      <c r="DG509" s="818">
        <f t="shared" si="867"/>
        <v>0</v>
      </c>
      <c r="DH509" s="2858"/>
      <c r="DI509" s="2850">
        <f t="shared" si="928"/>
        <v>0</v>
      </c>
      <c r="DJ509" s="2857"/>
      <c r="DK509" s="2856">
        <f t="shared" si="941"/>
        <v>0</v>
      </c>
      <c r="DL509" s="2857"/>
      <c r="DM509" s="2856">
        <f t="shared" si="956"/>
        <v>0</v>
      </c>
      <c r="DN509" s="2857"/>
      <c r="DO509" s="2855">
        <f t="shared" si="894"/>
        <v>0</v>
      </c>
      <c r="DP509" s="2858"/>
      <c r="DQ509" s="2855">
        <f t="shared" si="895"/>
        <v>0</v>
      </c>
      <c r="DR509" s="2857"/>
      <c r="DS509" s="2855">
        <f t="shared" si="896"/>
        <v>0</v>
      </c>
      <c r="DT509" s="2858"/>
      <c r="DU509" s="2855">
        <f t="shared" si="897"/>
        <v>0</v>
      </c>
      <c r="DV509" s="2857"/>
      <c r="DW509" s="4891">
        <f t="shared" si="957"/>
        <v>0</v>
      </c>
      <c r="DX509" s="4892"/>
      <c r="DY509" s="4668">
        <f t="shared" si="958"/>
        <v>0</v>
      </c>
      <c r="DZ509" s="4682"/>
      <c r="EA509" s="4668">
        <f t="shared" si="942"/>
        <v>0</v>
      </c>
      <c r="EB509" s="4682"/>
      <c r="EC509" s="820">
        <f t="shared" si="943"/>
        <v>0</v>
      </c>
      <c r="ED509" s="4964"/>
      <c r="EE509" s="822">
        <f t="shared" si="959"/>
        <v>0</v>
      </c>
      <c r="EF509" s="4930"/>
      <c r="EG509" s="273"/>
      <c r="EH509" s="274"/>
      <c r="EI509" s="275"/>
      <c r="EJ509" s="276"/>
      <c r="EK509" s="275"/>
      <c r="EL509" s="277"/>
      <c r="EM509" s="829" t="str">
        <f t="shared" si="882"/>
        <v xml:space="preserve"> </v>
      </c>
      <c r="EN509" s="4892"/>
      <c r="EO509" s="4893">
        <f t="shared" si="898"/>
        <v>0</v>
      </c>
      <c r="EP509" s="4682"/>
      <c r="ER509" s="6078"/>
      <c r="ET509" s="2850">
        <v>45993</v>
      </c>
      <c r="EU509" s="2857">
        <v>4163361</v>
      </c>
      <c r="EV509" s="2850">
        <v>45995</v>
      </c>
      <c r="EW509" s="2857">
        <v>4163362</v>
      </c>
      <c r="EX509" s="2850"/>
      <c r="EY509" s="2851"/>
      <c r="EZ509" s="2850"/>
      <c r="FA509" s="2851"/>
      <c r="FB509" s="2850"/>
      <c r="FC509" s="2851"/>
      <c r="FD509" s="2850">
        <v>46038</v>
      </c>
      <c r="FE509" s="2851">
        <v>4263099</v>
      </c>
      <c r="FF509" s="2855"/>
      <c r="FG509" s="2851"/>
      <c r="FH509" s="2850"/>
      <c r="FI509" s="2851"/>
      <c r="FJ509" s="154">
        <v>45995</v>
      </c>
      <c r="FK509" s="2857">
        <v>4163363</v>
      </c>
      <c r="FL509" s="155">
        <f t="shared" si="875"/>
        <v>1</v>
      </c>
      <c r="FM509" s="2846"/>
      <c r="FN509" s="2850"/>
      <c r="FO509" s="2851"/>
      <c r="FP509" s="2850"/>
      <c r="FQ509" s="2851"/>
      <c r="FS509" s="5782"/>
      <c r="FT509" s="5783"/>
    </row>
    <row r="510" spans="1:176" ht="18.600000000000001" customHeight="1">
      <c r="A510" s="228">
        <f t="shared" si="960"/>
        <v>500</v>
      </c>
      <c r="B510" s="343" t="str">
        <f t="shared" si="883"/>
        <v>4IE</v>
      </c>
      <c r="C510" s="5737">
        <v>46054</v>
      </c>
      <c r="D510" s="6534" t="s">
        <v>34</v>
      </c>
      <c r="E510" s="6535">
        <v>84511282</v>
      </c>
      <c r="F510" s="6079" t="s">
        <v>1638</v>
      </c>
      <c r="G510" s="6080"/>
      <c r="H510" s="3281" t="s">
        <v>631</v>
      </c>
      <c r="I510" s="4459" t="s">
        <v>61</v>
      </c>
      <c r="J510" s="4459" t="s">
        <v>1555</v>
      </c>
      <c r="K510" s="5107" t="s">
        <v>11</v>
      </c>
      <c r="L510" s="8008"/>
      <c r="M510" s="6557">
        <v>46050</v>
      </c>
      <c r="N510" s="6110">
        <v>46044</v>
      </c>
      <c r="O510" s="6044">
        <v>46051</v>
      </c>
      <c r="P510" s="6110">
        <v>46045</v>
      </c>
      <c r="Q510" s="6044">
        <v>46052</v>
      </c>
      <c r="R510" s="6110">
        <v>46051</v>
      </c>
      <c r="S510" s="6044">
        <v>46052</v>
      </c>
      <c r="T510" s="6110">
        <v>46052</v>
      </c>
      <c r="U510" s="355">
        <v>46056</v>
      </c>
      <c r="V510" s="6110">
        <v>46053</v>
      </c>
      <c r="W510" s="5639">
        <v>46058</v>
      </c>
      <c r="X510" s="6111">
        <v>46058</v>
      </c>
      <c r="Y510" s="6605">
        <v>46063</v>
      </c>
      <c r="Z510" s="6603">
        <v>46060</v>
      </c>
      <c r="AA510" s="6082"/>
      <c r="AB510" s="6081"/>
      <c r="AC510" s="251" t="s">
        <v>1085</v>
      </c>
      <c r="AD510" s="6083"/>
      <c r="AE510" s="6084">
        <v>3</v>
      </c>
      <c r="AF510" s="363" t="str">
        <f t="shared" si="886"/>
        <v>4IE</v>
      </c>
      <c r="AG510" s="6085"/>
      <c r="AH510" s="6085"/>
      <c r="AI510" s="6085"/>
      <c r="AJ510" s="6085"/>
      <c r="AK510" s="6085"/>
      <c r="AL510" s="6085"/>
      <c r="AM510" s="6085"/>
      <c r="AN510" s="6085">
        <v>1</v>
      </c>
      <c r="AO510" s="6085"/>
      <c r="AP510" s="6086"/>
      <c r="AQ510" s="6085"/>
      <c r="AR510" s="6085">
        <v>1</v>
      </c>
      <c r="AS510" s="6085"/>
      <c r="AT510" s="6085"/>
      <c r="AU510" s="2843">
        <f t="shared" si="887"/>
        <v>0</v>
      </c>
      <c r="AV510" s="4008">
        <f t="shared" si="900"/>
        <v>1</v>
      </c>
      <c r="AW510" s="4597">
        <v>46029</v>
      </c>
      <c r="AX510" s="4598">
        <v>4263072</v>
      </c>
      <c r="AY510" s="4602">
        <v>46029</v>
      </c>
      <c r="AZ510" s="4600">
        <v>4263073</v>
      </c>
      <c r="BA510" s="4602">
        <v>46029</v>
      </c>
      <c r="BB510" s="4600">
        <v>4263074</v>
      </c>
      <c r="BC510" s="4597">
        <v>46029</v>
      </c>
      <c r="BD510" s="4598">
        <v>4263075</v>
      </c>
      <c r="BE510" s="4599">
        <v>46000</v>
      </c>
      <c r="BF510" s="4600">
        <v>4263022</v>
      </c>
      <c r="BG510" s="4597">
        <v>46029</v>
      </c>
      <c r="BH510" s="4600">
        <v>4263077</v>
      </c>
      <c r="BI510" s="4602">
        <v>46029</v>
      </c>
      <c r="BJ510" s="4600">
        <v>4263078</v>
      </c>
      <c r="BK510" s="4075" t="str">
        <f t="shared" si="939"/>
        <v>-</v>
      </c>
      <c r="BL510" s="4093"/>
      <c r="BM510" s="4075" t="str">
        <f t="shared" si="940"/>
        <v>-</v>
      </c>
      <c r="BN510" s="4093"/>
      <c r="BO510" s="4094" t="str">
        <f t="shared" si="922"/>
        <v>-</v>
      </c>
      <c r="BP510" s="4093"/>
      <c r="BQ510" s="4602" t="str">
        <f t="shared" si="946"/>
        <v>-</v>
      </c>
      <c r="BR510" s="4598"/>
      <c r="BS510" s="4602" t="str">
        <f t="shared" si="907"/>
        <v>-</v>
      </c>
      <c r="BT510" s="4598"/>
      <c r="BU510" s="4602" t="str">
        <f t="shared" si="908"/>
        <v>-</v>
      </c>
      <c r="BV510" s="4598"/>
      <c r="BW510" s="4602" t="str">
        <f t="shared" si="909"/>
        <v>-</v>
      </c>
      <c r="BX510" s="4600"/>
      <c r="BY510" s="4602" t="str">
        <f t="shared" si="910"/>
        <v>-</v>
      </c>
      <c r="BZ510" s="4598"/>
      <c r="CA510" s="4602" t="str">
        <f t="shared" si="911"/>
        <v>-</v>
      </c>
      <c r="CB510" s="4600"/>
      <c r="CC510" s="4602" t="str">
        <f t="shared" si="912"/>
        <v>-</v>
      </c>
      <c r="CD510" s="4600"/>
      <c r="CE510" s="2850" t="str">
        <f t="shared" si="876"/>
        <v>-</v>
      </c>
      <c r="CF510" s="2846"/>
      <c r="CG510" s="2855" t="str">
        <f t="shared" si="877"/>
        <v>-</v>
      </c>
      <c r="CH510" s="2851"/>
      <c r="CI510" s="2850" t="str">
        <f t="shared" si="888"/>
        <v>-</v>
      </c>
      <c r="CJ510" s="2846"/>
      <c r="CK510" s="2850" t="str">
        <f t="shared" si="889"/>
        <v>-</v>
      </c>
      <c r="CL510" s="2851"/>
      <c r="CM510" s="2850" t="str">
        <f t="shared" si="878"/>
        <v>-</v>
      </c>
      <c r="CN510" s="2851"/>
      <c r="CO510" s="2855" t="str">
        <f t="shared" si="890"/>
        <v>-</v>
      </c>
      <c r="CP510" s="2851"/>
      <c r="CQ510" s="2855" t="str">
        <f t="shared" si="891"/>
        <v>-</v>
      </c>
      <c r="CR510" s="2851"/>
      <c r="CS510" s="2850" t="str">
        <f t="shared" si="879"/>
        <v>-</v>
      </c>
      <c r="CT510" s="2851"/>
      <c r="CU510" s="2855"/>
      <c r="CV510" s="2851"/>
      <c r="CW510" s="2850" t="str">
        <f t="shared" si="880"/>
        <v>-</v>
      </c>
      <c r="CX510" s="2851"/>
      <c r="CY510" s="2855" t="str">
        <f t="shared" si="892"/>
        <v>-</v>
      </c>
      <c r="CZ510" s="2851"/>
      <c r="DA510" s="2850" t="str">
        <f t="shared" si="881"/>
        <v>-</v>
      </c>
      <c r="DB510" s="2846"/>
      <c r="DC510" s="2855" t="str">
        <f t="shared" si="893"/>
        <v>-</v>
      </c>
      <c r="DD510" s="2851"/>
      <c r="DE510" s="374">
        <f t="shared" si="927"/>
        <v>0</v>
      </c>
      <c r="DF510" s="2857"/>
      <c r="DG510" s="818">
        <f t="shared" si="867"/>
        <v>0</v>
      </c>
      <c r="DH510" s="2858"/>
      <c r="DI510" s="2850">
        <f t="shared" si="928"/>
        <v>0</v>
      </c>
      <c r="DJ510" s="2857"/>
      <c r="DK510" s="2856">
        <f t="shared" si="941"/>
        <v>0</v>
      </c>
      <c r="DL510" s="2857"/>
      <c r="DM510" s="2856">
        <f t="shared" si="956"/>
        <v>0</v>
      </c>
      <c r="DN510" s="2857"/>
      <c r="DO510" s="2855">
        <f t="shared" si="894"/>
        <v>0</v>
      </c>
      <c r="DP510" s="2858"/>
      <c r="DQ510" s="2855">
        <f t="shared" si="895"/>
        <v>0</v>
      </c>
      <c r="DR510" s="2857"/>
      <c r="DS510" s="2855">
        <f t="shared" si="896"/>
        <v>0</v>
      </c>
      <c r="DT510" s="2858"/>
      <c r="DU510" s="2855">
        <f t="shared" si="897"/>
        <v>0</v>
      </c>
      <c r="DV510" s="2857"/>
      <c r="DW510" s="4891">
        <v>46014</v>
      </c>
      <c r="DX510" s="372">
        <v>4263088</v>
      </c>
      <c r="DY510" s="4668">
        <f t="shared" si="958"/>
        <v>0</v>
      </c>
      <c r="DZ510" s="4682"/>
      <c r="EA510" s="4668">
        <f t="shared" si="942"/>
        <v>0</v>
      </c>
      <c r="EB510" s="4682"/>
      <c r="EC510" s="820">
        <f t="shared" si="943"/>
        <v>0</v>
      </c>
      <c r="ED510" s="4964"/>
      <c r="EE510" s="822">
        <v>46032</v>
      </c>
      <c r="EF510" s="4930">
        <v>4263123</v>
      </c>
      <c r="EG510" s="273"/>
      <c r="EH510" s="274"/>
      <c r="EI510" s="275"/>
      <c r="EJ510" s="276"/>
      <c r="EK510" s="275"/>
      <c r="EL510" s="277"/>
      <c r="EM510" s="829" t="str">
        <f t="shared" si="882"/>
        <v xml:space="preserve"> </v>
      </c>
      <c r="EN510" s="4892"/>
      <c r="EO510" s="4893">
        <f t="shared" si="898"/>
        <v>0</v>
      </c>
      <c r="EP510" s="4682"/>
      <c r="ER510" s="6087"/>
      <c r="ET510" s="2850" t="str">
        <f>IF($AE510=0,"　",VLOOKUP($AE510,ﾚｰｻﾞOP,60,0))</f>
        <v>-</v>
      </c>
      <c r="EU510" s="2857"/>
      <c r="EV510" s="2850" t="str">
        <f>IF($AE510=0,"　",VLOOKUP($AE510,ﾚｰｻﾞOP,60,0))</f>
        <v>-</v>
      </c>
      <c r="EW510" s="2857"/>
      <c r="EX510" s="2850"/>
      <c r="EY510" s="2851"/>
      <c r="EZ510" s="2850"/>
      <c r="FA510" s="2851"/>
      <c r="FB510" s="2850"/>
      <c r="FC510" s="2851"/>
      <c r="FD510" s="2850"/>
      <c r="FE510" s="2851"/>
      <c r="FF510" s="2855"/>
      <c r="FG510" s="2851"/>
      <c r="FH510" s="2850"/>
      <c r="FI510" s="2851"/>
      <c r="FJ510" s="154" t="str">
        <f t="shared" si="948"/>
        <v>-</v>
      </c>
      <c r="FK510" s="2857"/>
      <c r="FL510" s="155" t="str">
        <f t="shared" si="875"/>
        <v>-</v>
      </c>
      <c r="FM510" s="2846"/>
      <c r="FN510" s="2850"/>
      <c r="FO510" s="2851"/>
      <c r="FP510" s="6088"/>
      <c r="FQ510" s="6089"/>
      <c r="FS510" s="6088"/>
      <c r="FT510" s="6089"/>
    </row>
    <row r="511" spans="1:176" ht="18.600000000000001" customHeight="1">
      <c r="A511" s="228">
        <f t="shared" ref="A511:A970" si="961">ROW()-10</f>
        <v>501</v>
      </c>
      <c r="B511" s="343" t="str">
        <f>AF511</f>
        <v>4IE</v>
      </c>
      <c r="C511" s="6194">
        <v>46084</v>
      </c>
      <c r="D511" s="981" t="s">
        <v>623</v>
      </c>
      <c r="E511" s="982">
        <v>62510073</v>
      </c>
      <c r="F511" s="1564"/>
      <c r="G511" s="1263"/>
      <c r="H511" s="1330" t="s">
        <v>631</v>
      </c>
      <c r="I511" s="1264" t="s">
        <v>61</v>
      </c>
      <c r="J511" s="1264" t="s">
        <v>1367</v>
      </c>
      <c r="K511" s="599" t="s">
        <v>97</v>
      </c>
      <c r="L511" s="600"/>
      <c r="M511" s="6557">
        <v>46051</v>
      </c>
      <c r="N511" s="6110">
        <v>46051</v>
      </c>
      <c r="O511" s="6044">
        <v>46052</v>
      </c>
      <c r="P511" s="6110"/>
      <c r="Q511" s="6044">
        <v>46053</v>
      </c>
      <c r="R511" s="6110">
        <v>46053</v>
      </c>
      <c r="S511" s="6044">
        <v>46053</v>
      </c>
      <c r="T511" s="6110">
        <v>46053</v>
      </c>
      <c r="U511" s="355">
        <v>46057</v>
      </c>
      <c r="V511" s="6110">
        <v>46056</v>
      </c>
      <c r="W511" s="5639">
        <v>46059</v>
      </c>
      <c r="X511" s="6111">
        <v>46058</v>
      </c>
      <c r="Y511" s="358">
        <v>46065</v>
      </c>
      <c r="Z511" s="359"/>
      <c r="AA511" s="360">
        <v>46062</v>
      </c>
      <c r="AB511" s="358">
        <v>46063</v>
      </c>
      <c r="AC511" s="251" t="s">
        <v>1085</v>
      </c>
      <c r="AD511" s="361"/>
      <c r="AE511" s="362">
        <v>19</v>
      </c>
      <c r="AF511" s="363" t="str">
        <f>IF($AE511=0,"　",VLOOKUP($AE511,ﾚｰｻﾞOP,69,0))</f>
        <v>4IE</v>
      </c>
      <c r="AG511" s="364"/>
      <c r="AH511" s="364"/>
      <c r="AI511" s="364"/>
      <c r="AJ511" s="364"/>
      <c r="AK511" s="364"/>
      <c r="AL511" s="364"/>
      <c r="AM511" s="364"/>
      <c r="AN511" s="6606">
        <v>1</v>
      </c>
      <c r="AO511" s="364"/>
      <c r="AP511" s="6607">
        <v>1</v>
      </c>
      <c r="AQ511" s="256">
        <v>1</v>
      </c>
      <c r="AR511" s="256">
        <v>1</v>
      </c>
      <c r="AS511" s="255"/>
      <c r="AT511" s="255"/>
      <c r="AU511" s="2843">
        <f>IF(AI511="付属済",0,IF(AI511=1,AI511+AP511,0))</f>
        <v>0</v>
      </c>
      <c r="AV511" s="4008">
        <f>IF(AE511=0,0,(AR511*1)+(AS511*100))</f>
        <v>1</v>
      </c>
      <c r="AW511" s="590">
        <v>46029</v>
      </c>
      <c r="AX511" s="369">
        <v>4263072</v>
      </c>
      <c r="AY511" s="154">
        <v>46029</v>
      </c>
      <c r="AZ511" s="367">
        <v>4263073</v>
      </c>
      <c r="BA511" s="154">
        <v>45664</v>
      </c>
      <c r="BB511" s="367">
        <v>4263074</v>
      </c>
      <c r="BC511" s="368" t="str">
        <f>IF($AE511=0,"　",VLOOKUP($AE511,ﾚｰｻﾞOP,8,0))</f>
        <v>-</v>
      </c>
      <c r="BD511" s="369"/>
      <c r="BE511" s="4599" t="str">
        <f>IF($AE511=0,"　",VLOOKUP($AE511,ﾚｰｻﾞOP,9,0))</f>
        <v>-</v>
      </c>
      <c r="BF511" s="367"/>
      <c r="BG511" s="368">
        <v>45664</v>
      </c>
      <c r="BH511" s="367">
        <v>4263077</v>
      </c>
      <c r="BI511" s="154">
        <v>45664</v>
      </c>
      <c r="BJ511" s="367">
        <v>4263078</v>
      </c>
      <c r="BK511" s="154">
        <v>46003</v>
      </c>
      <c r="BL511" s="367">
        <v>4263090</v>
      </c>
      <c r="BM511" s="154">
        <v>46003</v>
      </c>
      <c r="BN511" s="367">
        <v>4263091</v>
      </c>
      <c r="BO511" s="155" t="str">
        <f>IF($AE511=0,"　",VLOOKUP($AE511,ﾚｰｻﾞOP,59,0))</f>
        <v>-</v>
      </c>
      <c r="BP511" s="367"/>
      <c r="BQ511" s="154" t="str">
        <f>IF($AE511=0,"　",VLOOKUP($AE511,ﾚｰｻﾞOP,12,0))</f>
        <v>-</v>
      </c>
      <c r="BR511" s="369"/>
      <c r="BS511" s="154" t="str">
        <f>IF($AE511=0,"　",VLOOKUP($AE511,ﾚｰｻﾞOP,13,0))</f>
        <v>-</v>
      </c>
      <c r="BT511" s="369"/>
      <c r="BU511" s="154" t="str">
        <f>IF($AE511=0,"　",VLOOKUP($AE511,ﾚｰｻﾞOP,14,0))</f>
        <v>-</v>
      </c>
      <c r="BV511" s="369"/>
      <c r="BW511" s="154" t="str">
        <f>IF($AE511=0,"　",VLOOKUP($AE511,ﾚｰｻﾞOP,15,0))</f>
        <v>-</v>
      </c>
      <c r="BX511" s="367"/>
      <c r="BY511" s="154" t="str">
        <f>IF($AE511=0,"　",VLOOKUP($AE511,ﾚｰｻﾞOP,16,0))</f>
        <v>-</v>
      </c>
      <c r="BZ511" s="369"/>
      <c r="CA511" s="154" t="str">
        <f>IF($AE511=0,"　",VLOOKUP($AE511,ﾚｰｻﾞOP,17,0))</f>
        <v>-</v>
      </c>
      <c r="CB511" s="367"/>
      <c r="CC511" s="154" t="str">
        <f>IF($AE511=0,"　",VLOOKUP($AE511,ﾚｰｻﾞOP,18,0))</f>
        <v>-</v>
      </c>
      <c r="CD511" s="367"/>
      <c r="CE511" s="2850" t="str">
        <f>IF($AE511=0,"　",VLOOKUP($AE511,ﾚｰｻﾞOP,19,0))</f>
        <v>-</v>
      </c>
      <c r="CF511" s="2846"/>
      <c r="CG511" s="2855" t="str">
        <f>IF($AE511=0,"　",VLOOKUP($AE511,ﾚｰｻﾞOP,20,0))</f>
        <v>-</v>
      </c>
      <c r="CH511" s="2851"/>
      <c r="CI511" s="2850" t="str">
        <f>IF($AE511=0,"　",VLOOKUP($AE511,ﾚｰｻﾞOP,21,0))</f>
        <v>-</v>
      </c>
      <c r="CJ511" s="2846"/>
      <c r="CK511" s="2850" t="str">
        <f>IF($AE511=0,"　",VLOOKUP($AE511,ﾚｰｻﾞOP,22,0))</f>
        <v>-</v>
      </c>
      <c r="CL511" s="2851"/>
      <c r="CM511" s="2850" t="str">
        <f>IF($AE511=0,"　",VLOOKUP($AE511,ﾚｰｻﾞOP,23,0))</f>
        <v>-</v>
      </c>
      <c r="CN511" s="2851"/>
      <c r="CO511" s="2855" t="str">
        <f>IF($AE511=0,"　",VLOOKUP($AE511,ﾚｰｻﾞOP,24,0))</f>
        <v>-</v>
      </c>
      <c r="CP511" s="2851"/>
      <c r="CQ511" s="2855" t="str">
        <f>IF($AE511=0,"　",VLOOKUP($AE511,ﾚｰｻﾞOP,25,0))</f>
        <v>-</v>
      </c>
      <c r="CR511" s="2851"/>
      <c r="CS511" s="2850" t="str">
        <f>IF($AE511=0,"　",VLOOKUP($AE511,ﾚｰｻﾞOP,26,0))</f>
        <v>-</v>
      </c>
      <c r="CT511" s="2851"/>
      <c r="CU511" s="2855"/>
      <c r="CV511" s="2851"/>
      <c r="CW511" s="2850" t="str">
        <f>IF($AE511=0,"　",VLOOKUP($AE511,ﾚｰｻﾞOP,28,0))</f>
        <v>-</v>
      </c>
      <c r="CX511" s="2851"/>
      <c r="CY511" s="2855" t="str">
        <f>IF($AE511=0,"　",VLOOKUP($AE511,ﾚｰｻﾞOP,29,0))</f>
        <v>-</v>
      </c>
      <c r="CZ511" s="2851"/>
      <c r="DA511" s="154" t="str">
        <f>IF($AE511=0,"　",VLOOKUP($AE511,ﾚｰｻﾞOP,30,0))</f>
        <v>-</v>
      </c>
      <c r="DB511" s="369"/>
      <c r="DC511" s="155" t="str">
        <f>IF($AE511=0,"　",VLOOKUP($AE511,ﾚｰｻﾞOP,31,0))</f>
        <v>-</v>
      </c>
      <c r="DD511" s="367"/>
      <c r="DE511" s="374">
        <f>IF(AG511=1,1,0)</f>
        <v>0</v>
      </c>
      <c r="DF511" s="373"/>
      <c r="DG511" s="818">
        <f>IF(AH511=1,1,0)</f>
        <v>0</v>
      </c>
      <c r="DH511" s="372"/>
      <c r="DI511" s="267">
        <f>IF(AG511=1,1,0)</f>
        <v>0</v>
      </c>
      <c r="DJ511" s="373"/>
      <c r="DK511" s="374">
        <f>IF(AU511=2,1,0)</f>
        <v>0</v>
      </c>
      <c r="DL511" s="373"/>
      <c r="DM511" s="375">
        <f>IF(AU511=1,1,0)</f>
        <v>0</v>
      </c>
      <c r="DN511" s="373"/>
      <c r="DO511" s="155">
        <f>IF(AJ511=1,1,0)</f>
        <v>0</v>
      </c>
      <c r="DP511" s="372"/>
      <c r="DQ511" s="155">
        <f>IF(AK511=1,1,0)</f>
        <v>0</v>
      </c>
      <c r="DR511" s="373"/>
      <c r="DS511" s="155">
        <f>IF(AL511=1,1,0)</f>
        <v>0</v>
      </c>
      <c r="DT511" s="372"/>
      <c r="DU511" s="155">
        <f>IF(AM511=1,1,0)</f>
        <v>0</v>
      </c>
      <c r="DV511" s="373"/>
      <c r="DW511" s="4891">
        <v>46379</v>
      </c>
      <c r="DX511" s="372">
        <v>4263088</v>
      </c>
      <c r="DY511" s="154">
        <f>IF(AO511=1,1,0)</f>
        <v>0</v>
      </c>
      <c r="DZ511" s="373"/>
      <c r="EA511" s="154">
        <v>46038</v>
      </c>
      <c r="EB511" s="373">
        <v>4263102</v>
      </c>
      <c r="EC511" s="269">
        <v>45996</v>
      </c>
      <c r="ED511" s="4964">
        <v>4263067</v>
      </c>
      <c r="EE511" s="822">
        <v>46032</v>
      </c>
      <c r="EF511" s="377">
        <v>4263123</v>
      </c>
      <c r="EG511" s="273"/>
      <c r="EH511" s="274"/>
      <c r="EI511" s="275"/>
      <c r="EJ511" s="276"/>
      <c r="EK511" s="275"/>
      <c r="EL511" s="277"/>
      <c r="EM511" s="278" t="str">
        <f>IF(CE511="-"," ",IF(AR511=1,1," "))</f>
        <v xml:space="preserve"> </v>
      </c>
      <c r="EN511" s="372"/>
      <c r="EO511" s="155">
        <f>IF(AT511=1,1,0)</f>
        <v>0</v>
      </c>
      <c r="EP511" s="373"/>
      <c r="ER511" s="194"/>
      <c r="ET511" s="154" t="str">
        <f>IF($AE511=0,"　",VLOOKUP($AE511,ﾚｰｻﾞOP,60,0))</f>
        <v>-</v>
      </c>
      <c r="EU511" s="373"/>
      <c r="EV511" s="154" t="str">
        <f>IF($AE511=0,"　",VLOOKUP($AE511,ﾚｰｻﾞOP,60,0))</f>
        <v>-</v>
      </c>
      <c r="EW511" s="373"/>
      <c r="EX511" s="154"/>
      <c r="EY511" s="367"/>
      <c r="EZ511" s="154"/>
      <c r="FA511" s="367"/>
      <c r="FB511" s="154"/>
      <c r="FC511" s="367"/>
      <c r="FD511" s="154"/>
      <c r="FE511" s="367"/>
      <c r="FF511" s="155"/>
      <c r="FG511" s="367"/>
      <c r="FH511" s="154"/>
      <c r="FI511" s="367"/>
      <c r="FJ511" s="154" t="str">
        <f>IF($AE511=0,"　",VLOOKUP($AE511,ﾚｰｻﾞOP,67,0))</f>
        <v>-</v>
      </c>
      <c r="FK511" s="373"/>
      <c r="FL511" s="155" t="str">
        <f>IF($AE511=0,"　",VLOOKUP($AE511,ﾚｰｻﾞOP,68,0))</f>
        <v>-</v>
      </c>
      <c r="FM511" s="279"/>
      <c r="FN511" s="1184"/>
      <c r="FO511" s="280"/>
      <c r="FP511" s="281"/>
      <c r="FQ511" s="282"/>
      <c r="FS511" s="281"/>
      <c r="FT511" s="282"/>
    </row>
    <row r="512" spans="1:176" ht="18.600000000000001" customHeight="1">
      <c r="A512" s="228">
        <f t="shared" si="917"/>
        <v>502</v>
      </c>
      <c r="B512" s="343" t="str">
        <f>AF512</f>
        <v>　</v>
      </c>
      <c r="C512" s="5941">
        <v>46088</v>
      </c>
      <c r="D512" s="1045" t="s">
        <v>1477</v>
      </c>
      <c r="E512" s="485" t="s">
        <v>1478</v>
      </c>
      <c r="F512" s="1564"/>
      <c r="G512" s="1263"/>
      <c r="H512" s="1330"/>
      <c r="I512" s="1264"/>
      <c r="J512" s="2866" t="s">
        <v>508</v>
      </c>
      <c r="K512" s="599" t="s">
        <v>508</v>
      </c>
      <c r="L512" s="600"/>
      <c r="M512" s="354"/>
      <c r="N512" s="353"/>
      <c r="O512" s="354"/>
      <c r="P512" s="353"/>
      <c r="Q512" s="354"/>
      <c r="R512" s="353"/>
      <c r="S512" s="354"/>
      <c r="T512" s="353"/>
      <c r="U512" s="5898"/>
      <c r="V512" s="353"/>
      <c r="W512" s="356"/>
      <c r="X512" s="357"/>
      <c r="Y512" s="359">
        <v>46063</v>
      </c>
      <c r="Z512" s="359">
        <v>46063</v>
      </c>
      <c r="AA512" s="601"/>
      <c r="AB512" s="359"/>
      <c r="AC512" s="251"/>
      <c r="AD512" s="361"/>
      <c r="AE512" s="362"/>
      <c r="AF512" s="363" t="str">
        <f>IF($AE512=0,"　",VLOOKUP($AE512,ﾚｰｻﾞOP,69,0))</f>
        <v>　</v>
      </c>
      <c r="AG512" s="364"/>
      <c r="AH512" s="364"/>
      <c r="AI512" s="364"/>
      <c r="AJ512" s="364"/>
      <c r="AK512" s="364"/>
      <c r="AL512" s="364"/>
      <c r="AM512" s="364"/>
      <c r="AN512" s="364"/>
      <c r="AO512" s="364"/>
      <c r="AP512" s="363"/>
      <c r="AQ512" s="255"/>
      <c r="AR512" s="255"/>
      <c r="AS512" s="255"/>
      <c r="AT512" s="255"/>
      <c r="AU512" s="2843">
        <f>IF(AI512="付属済",0,IF(AI512=1,AI512+AP512,0))</f>
        <v>0</v>
      </c>
      <c r="AV512" s="4008">
        <f>IF(AE512=0,0,(AR512*1)+(AS512*100))</f>
        <v>0</v>
      </c>
      <c r="AW512" s="4597" t="str">
        <f>IF($AE512=0,"　",VLOOKUP($AE512,ﾚｰｻﾞOP,5,0))</f>
        <v>　</v>
      </c>
      <c r="AX512" s="369"/>
      <c r="AY512" s="154" t="str">
        <f>IF($AE512=0,"　",VLOOKUP($AE512,ﾚｰｻﾞOP,6,0))</f>
        <v>　</v>
      </c>
      <c r="AZ512" s="367"/>
      <c r="BA512" s="154" t="str">
        <f>IF($AE512=0,"　",VLOOKUP($AE512,ﾚｰｻﾞOP,7,0))</f>
        <v>　</v>
      </c>
      <c r="BB512" s="367"/>
      <c r="BC512" s="368" t="str">
        <f>IF($AE512=0,"　",VLOOKUP($AE512,ﾚｰｻﾞOP,8,0))</f>
        <v>　</v>
      </c>
      <c r="BD512" s="369"/>
      <c r="BE512" s="4599" t="str">
        <f>IF($AE512=0,"　",VLOOKUP($AE512,ﾚｰｻﾞOP,9,0))</f>
        <v>　</v>
      </c>
      <c r="BF512" s="367"/>
      <c r="BG512" s="368" t="str">
        <f>IF($AE512=0,"　",VLOOKUP($AE512,ﾚｰｻﾞOP,10,0))</f>
        <v>　</v>
      </c>
      <c r="BH512" s="367"/>
      <c r="BI512" s="154" t="str">
        <f>IF($AE512=0,"　",VLOOKUP($AE512,ﾚｰｻﾞOP,11,0))</f>
        <v>　</v>
      </c>
      <c r="BJ512" s="367"/>
      <c r="BK512" s="154" t="str">
        <f>IF($AE512=0,"　",VLOOKUP($AE512,ﾚｰｻﾞOP,57,0))</f>
        <v>　</v>
      </c>
      <c r="BL512" s="367"/>
      <c r="BM512" s="154" t="str">
        <f>IF($AE512=0,"　",VLOOKUP($AE512,ﾚｰｻﾞOP,58,0))</f>
        <v>　</v>
      </c>
      <c r="BN512" s="367"/>
      <c r="BO512" s="155" t="str">
        <f>IF($AE512=0,"　",VLOOKUP($AE512,ﾚｰｻﾞOP,59,0))</f>
        <v>　</v>
      </c>
      <c r="BP512" s="367"/>
      <c r="BQ512" s="154" t="str">
        <f>IF($AE512=0,"　",VLOOKUP($AE512,ﾚｰｻﾞOP,12,0))</f>
        <v>　</v>
      </c>
      <c r="BR512" s="369"/>
      <c r="BS512" s="154" t="str">
        <f>IF($AE512=0,"　",VLOOKUP($AE512,ﾚｰｻﾞOP,13,0))</f>
        <v>　</v>
      </c>
      <c r="BT512" s="369"/>
      <c r="BU512" s="154" t="str">
        <f>IF($AE512=0,"　",VLOOKUP($AE512,ﾚｰｻﾞOP,14,0))</f>
        <v>　</v>
      </c>
      <c r="BV512" s="369"/>
      <c r="BW512" s="154" t="str">
        <f>IF($AE512=0,"　",VLOOKUP($AE512,ﾚｰｻﾞOP,15,0))</f>
        <v>　</v>
      </c>
      <c r="BX512" s="367"/>
      <c r="BY512" s="154" t="str">
        <f>IF($AE512=0,"　",VLOOKUP($AE512,ﾚｰｻﾞOP,16,0))</f>
        <v>　</v>
      </c>
      <c r="BZ512" s="369"/>
      <c r="CA512" s="154" t="str">
        <f>IF($AE512=0,"　",VLOOKUP($AE512,ﾚｰｻﾞOP,17,0))</f>
        <v>　</v>
      </c>
      <c r="CB512" s="367"/>
      <c r="CC512" s="154" t="str">
        <f>IF($AE512=0,"　",VLOOKUP($AE512,ﾚｰｻﾞOP,18,0))</f>
        <v>　</v>
      </c>
      <c r="CD512" s="367"/>
      <c r="CE512" s="154" t="str">
        <f>IF($AE512=0,"　",VLOOKUP($AE512,ﾚｰｻﾞOP,19,0))</f>
        <v>　</v>
      </c>
      <c r="CF512" s="369"/>
      <c r="CG512" s="155" t="str">
        <f>IF($AE512=0,"　",VLOOKUP($AE512,ﾚｰｻﾞOP,20,0))</f>
        <v>　</v>
      </c>
      <c r="CH512" s="367"/>
      <c r="CI512" s="154" t="str">
        <f>IF($AE512=0,"　",VLOOKUP($AE512,ﾚｰｻﾞOP,21,0))</f>
        <v>　</v>
      </c>
      <c r="CJ512" s="369"/>
      <c r="CK512" s="154" t="str">
        <f>IF($AE512=0,"　",VLOOKUP($AE512,ﾚｰｻﾞOP,22,0))</f>
        <v>　</v>
      </c>
      <c r="CL512" s="367"/>
      <c r="CM512" s="154" t="str">
        <f>IF($AE512=0,"　",VLOOKUP($AE512,ﾚｰｻﾞOP,23,0))</f>
        <v>　</v>
      </c>
      <c r="CN512" s="367"/>
      <c r="CO512" s="155" t="str">
        <f>IF($AE512=0,"　",VLOOKUP($AE512,ﾚｰｻﾞOP,24,0))</f>
        <v>　</v>
      </c>
      <c r="CP512" s="367"/>
      <c r="CQ512" s="155" t="str">
        <f>IF($AE512=0,"　",VLOOKUP($AE512,ﾚｰｻﾞOP,25,0))</f>
        <v>　</v>
      </c>
      <c r="CR512" s="367"/>
      <c r="CS512" s="154" t="str">
        <f>IF($AE512=0,"　",VLOOKUP($AE512,ﾚｰｻﾞOP,26,0))</f>
        <v>　</v>
      </c>
      <c r="CT512" s="367"/>
      <c r="CU512" s="155"/>
      <c r="CV512" s="367"/>
      <c r="CW512" s="154" t="str">
        <f>IF($AE512=0,"　",VLOOKUP($AE512,ﾚｰｻﾞOP,28,0))</f>
        <v>　</v>
      </c>
      <c r="CX512" s="367"/>
      <c r="CY512" s="155" t="str">
        <f>IF($AE512=0,"　",VLOOKUP($AE512,ﾚｰｻﾞOP,29,0))</f>
        <v>　</v>
      </c>
      <c r="CZ512" s="367"/>
      <c r="DA512" s="154" t="str">
        <f>IF($AE512=0,"　",VLOOKUP($AE512,ﾚｰｻﾞOP,30,0))</f>
        <v>　</v>
      </c>
      <c r="DB512" s="369"/>
      <c r="DC512" s="155" t="str">
        <f>IF($AE512=0,"　",VLOOKUP($AE512,ﾚｰｻﾞOP,31,0))</f>
        <v>　</v>
      </c>
      <c r="DD512" s="367"/>
      <c r="DE512" s="374">
        <f t="shared" si="927"/>
        <v>0</v>
      </c>
      <c r="DF512" s="373"/>
      <c r="DG512" s="818">
        <f t="shared" si="867"/>
        <v>0</v>
      </c>
      <c r="DH512" s="372"/>
      <c r="DI512" s="267">
        <f>IF(AG512=1,1,0)</f>
        <v>0</v>
      </c>
      <c r="DJ512" s="373"/>
      <c r="DK512" s="374">
        <f>IF(AU512=2,1,0)</f>
        <v>0</v>
      </c>
      <c r="DL512" s="373"/>
      <c r="DM512" s="375">
        <f>IF(AU512=1,1,0)</f>
        <v>0</v>
      </c>
      <c r="DN512" s="373"/>
      <c r="DO512" s="155">
        <f>IF(AJ512=1,1,0)</f>
        <v>0</v>
      </c>
      <c r="DP512" s="372"/>
      <c r="DQ512" s="155">
        <f>IF(AK512=1,1,0)</f>
        <v>0</v>
      </c>
      <c r="DR512" s="373"/>
      <c r="DS512" s="155">
        <f>IF(AL512=1,1,0)</f>
        <v>0</v>
      </c>
      <c r="DT512" s="372"/>
      <c r="DU512" s="155">
        <f>IF(AM512=1,1,0)</f>
        <v>0</v>
      </c>
      <c r="DV512" s="373"/>
      <c r="DW512" s="4891">
        <f>IF(AN512=1,1,0)</f>
        <v>0</v>
      </c>
      <c r="DX512" s="372"/>
      <c r="DY512" s="154">
        <f>IF(AO512=1,1,0)</f>
        <v>0</v>
      </c>
      <c r="DZ512" s="373"/>
      <c r="EA512" s="154">
        <f>IF(AP512=1,1,0)</f>
        <v>0</v>
      </c>
      <c r="EB512" s="373"/>
      <c r="EC512" s="269">
        <f>IF(AQ512=1,1,0)</f>
        <v>0</v>
      </c>
      <c r="ED512" s="376"/>
      <c r="EE512" s="822">
        <f t="shared" ref="EE512" si="962">IF(AV512=0,0,1)</f>
        <v>0</v>
      </c>
      <c r="EF512" s="377"/>
      <c r="EG512" s="273"/>
      <c r="EH512" s="274"/>
      <c r="EI512" s="275"/>
      <c r="EJ512" s="276"/>
      <c r="EK512" s="275"/>
      <c r="EL512" s="277"/>
      <c r="EM512" s="278" t="str">
        <f>IF(CE512="-"," ",IF(AR512=1,1," "))</f>
        <v xml:space="preserve"> </v>
      </c>
      <c r="EN512" s="372"/>
      <c r="EO512" s="155">
        <f>IF(AT512=1,1,0)</f>
        <v>0</v>
      </c>
      <c r="EP512" s="373"/>
      <c r="ER512" s="194"/>
      <c r="ET512" s="154" t="str">
        <f>IF($AE512=0,"　",VLOOKUP($AE512,ﾚｰｻﾞOP,60,0))</f>
        <v>　</v>
      </c>
      <c r="EU512" s="373"/>
      <c r="EV512" s="154" t="str">
        <f>IF($AE512=0,"　",VLOOKUP($AE512,ﾚｰｻﾞOP,60,0))</f>
        <v>　</v>
      </c>
      <c r="EW512" s="373"/>
      <c r="EX512" s="154"/>
      <c r="EY512" s="367"/>
      <c r="EZ512" s="154"/>
      <c r="FA512" s="367"/>
      <c r="FB512" s="154"/>
      <c r="FC512" s="367"/>
      <c r="FD512" s="154"/>
      <c r="FE512" s="367"/>
      <c r="FF512" s="155"/>
      <c r="FG512" s="367"/>
      <c r="FH512" s="154"/>
      <c r="FI512" s="367"/>
      <c r="FJ512" s="154" t="str">
        <f>IF($AE512=0,"　",VLOOKUP($AE512,ﾚｰｻﾞOP,67,0))</f>
        <v>　</v>
      </c>
      <c r="FK512" s="373"/>
      <c r="FL512" s="155" t="str">
        <f>IF($AE512=0,"　",VLOOKUP($AE512,ﾚｰｻﾞOP,68,0))</f>
        <v>　</v>
      </c>
      <c r="FM512" s="279"/>
      <c r="FN512" s="1184"/>
      <c r="FO512" s="280"/>
      <c r="FP512" s="281"/>
      <c r="FQ512" s="282"/>
      <c r="FS512" s="281"/>
      <c r="FT512" s="282"/>
    </row>
    <row r="513" spans="1:176" ht="18.600000000000001" customHeight="1">
      <c r="A513" s="228">
        <f t="shared" si="960"/>
        <v>503</v>
      </c>
      <c r="B513" s="343" t="str">
        <f t="shared" si="883"/>
        <v>4IE</v>
      </c>
      <c r="C513" s="5941">
        <v>46082</v>
      </c>
      <c r="D513" s="5805" t="s">
        <v>39</v>
      </c>
      <c r="E513" s="1009" t="s">
        <v>1541</v>
      </c>
      <c r="F513" s="3701" t="s">
        <v>1662</v>
      </c>
      <c r="G513" s="6653" t="s">
        <v>1701</v>
      </c>
      <c r="H513" s="3336" t="s">
        <v>630</v>
      </c>
      <c r="I513" s="3337" t="s">
        <v>48</v>
      </c>
      <c r="J513" s="3337" t="s">
        <v>0</v>
      </c>
      <c r="K513" s="599" t="s">
        <v>503</v>
      </c>
      <c r="L513" s="600"/>
      <c r="M513" s="6557">
        <v>46052</v>
      </c>
      <c r="N513" s="6141">
        <v>46046</v>
      </c>
      <c r="O513" s="6044">
        <v>46053</v>
      </c>
      <c r="P513" s="6141">
        <v>46051</v>
      </c>
      <c r="Q513" s="6044">
        <v>46056</v>
      </c>
      <c r="R513" s="6141">
        <v>46052</v>
      </c>
      <c r="S513" s="6044">
        <v>46056</v>
      </c>
      <c r="T513" s="6141">
        <v>46056</v>
      </c>
      <c r="U513" s="355">
        <v>46058</v>
      </c>
      <c r="V513" s="6141">
        <v>46057</v>
      </c>
      <c r="W513" s="5639">
        <v>46060</v>
      </c>
      <c r="X513" s="6142">
        <v>46059</v>
      </c>
      <c r="Y513" s="359">
        <v>46065</v>
      </c>
      <c r="Z513" s="359">
        <v>46065</v>
      </c>
      <c r="AA513" s="601"/>
      <c r="AB513" s="359"/>
      <c r="AC513" s="251" t="s">
        <v>1085</v>
      </c>
      <c r="AD513" s="361"/>
      <c r="AE513" s="362">
        <v>5</v>
      </c>
      <c r="AF513" s="363" t="str">
        <f t="shared" si="886"/>
        <v>4IE</v>
      </c>
      <c r="AG513" s="364">
        <v>1</v>
      </c>
      <c r="AH513" s="364"/>
      <c r="AI513" s="364"/>
      <c r="AJ513" s="364"/>
      <c r="AK513" s="364"/>
      <c r="AL513" s="364"/>
      <c r="AM513" s="364"/>
      <c r="AN513" s="364"/>
      <c r="AO513" s="364"/>
      <c r="AP513" s="363">
        <v>1</v>
      </c>
      <c r="AQ513" s="255">
        <v>1</v>
      </c>
      <c r="AR513" s="255">
        <v>1</v>
      </c>
      <c r="AS513" s="255"/>
      <c r="AT513" s="255"/>
      <c r="AU513" s="2843">
        <f t="shared" si="887"/>
        <v>0</v>
      </c>
      <c r="AV513" s="4008">
        <f t="shared" si="900"/>
        <v>1</v>
      </c>
      <c r="AW513" s="590">
        <v>46029</v>
      </c>
      <c r="AX513" s="4598">
        <v>4263072</v>
      </c>
      <c r="AY513" s="154">
        <v>46029</v>
      </c>
      <c r="AZ513" s="4600">
        <v>4263073</v>
      </c>
      <c r="BA513" s="154">
        <v>46029</v>
      </c>
      <c r="BB513" s="4600">
        <v>4263074</v>
      </c>
      <c r="BC513" s="368">
        <v>46029</v>
      </c>
      <c r="BD513" s="4598">
        <v>4263075</v>
      </c>
      <c r="BE513" s="4599">
        <v>46000</v>
      </c>
      <c r="BF513" s="4600">
        <v>4263022</v>
      </c>
      <c r="BG513" s="368">
        <v>46029</v>
      </c>
      <c r="BH513" s="4600">
        <v>4263077</v>
      </c>
      <c r="BI513" s="154" t="str">
        <f t="shared" ref="BI513:BI519" si="963">IF($AE513=0,"　",VLOOKUP($AE513,ﾚｰｻﾞOP,11,0))</f>
        <v>-</v>
      </c>
      <c r="BJ513" s="367"/>
      <c r="BK513" s="154" t="str">
        <f t="shared" si="939"/>
        <v>-</v>
      </c>
      <c r="BL513" s="367"/>
      <c r="BM513" s="154" t="str">
        <f t="shared" si="940"/>
        <v>-</v>
      </c>
      <c r="BN513" s="367"/>
      <c r="BO513" s="155" t="str">
        <f t="shared" si="922"/>
        <v>-</v>
      </c>
      <c r="BP513" s="367"/>
      <c r="BQ513" s="154">
        <v>46010</v>
      </c>
      <c r="BR513" s="4598">
        <v>4263060</v>
      </c>
      <c r="BS513" s="154" t="str">
        <f t="shared" si="907"/>
        <v>-</v>
      </c>
      <c r="BT513" s="369"/>
      <c r="BU513" s="154" t="str">
        <f t="shared" si="908"/>
        <v>-</v>
      </c>
      <c r="BV513" s="369"/>
      <c r="BW513" s="154" t="str">
        <f t="shared" si="909"/>
        <v>-</v>
      </c>
      <c r="BX513" s="367"/>
      <c r="BY513" s="154" t="str">
        <f t="shared" si="910"/>
        <v>-</v>
      </c>
      <c r="BZ513" s="369"/>
      <c r="CA513" s="154" t="str">
        <f t="shared" si="911"/>
        <v>-</v>
      </c>
      <c r="CB513" s="367"/>
      <c r="CC513" s="154" t="str">
        <f t="shared" si="912"/>
        <v>-</v>
      </c>
      <c r="CD513" s="367"/>
      <c r="CE513" s="2850" t="str">
        <f t="shared" si="876"/>
        <v>-</v>
      </c>
      <c r="CF513" s="2846"/>
      <c r="CG513" s="2855" t="str">
        <f t="shared" si="877"/>
        <v>-</v>
      </c>
      <c r="CH513" s="2851"/>
      <c r="CI513" s="2850" t="str">
        <f t="shared" si="888"/>
        <v>-</v>
      </c>
      <c r="CJ513" s="2846"/>
      <c r="CK513" s="2850" t="str">
        <f t="shared" si="889"/>
        <v>-</v>
      </c>
      <c r="CL513" s="2851"/>
      <c r="CM513" s="2850" t="str">
        <f t="shared" si="878"/>
        <v>-</v>
      </c>
      <c r="CN513" s="2851"/>
      <c r="CO513" s="2855" t="str">
        <f t="shared" si="890"/>
        <v>-</v>
      </c>
      <c r="CP513" s="2851"/>
      <c r="CQ513" s="2855" t="str">
        <f t="shared" si="891"/>
        <v>-</v>
      </c>
      <c r="CR513" s="2851"/>
      <c r="CS513" s="2850" t="str">
        <f t="shared" si="879"/>
        <v>-</v>
      </c>
      <c r="CT513" s="2851"/>
      <c r="CU513" s="2855"/>
      <c r="CV513" s="2851"/>
      <c r="CW513" s="2850" t="str">
        <f t="shared" si="880"/>
        <v>-</v>
      </c>
      <c r="CX513" s="2851"/>
      <c r="CY513" s="2855" t="str">
        <f t="shared" si="892"/>
        <v>-</v>
      </c>
      <c r="CZ513" s="2851"/>
      <c r="DA513" s="154" t="str">
        <f t="shared" si="881"/>
        <v>-</v>
      </c>
      <c r="DB513" s="369"/>
      <c r="DC513" s="155" t="str">
        <f t="shared" si="893"/>
        <v>-</v>
      </c>
      <c r="DD513" s="367"/>
      <c r="DE513" s="374">
        <v>46039</v>
      </c>
      <c r="DF513" s="373">
        <v>4263164</v>
      </c>
      <c r="DG513" s="818">
        <f t="shared" si="867"/>
        <v>0</v>
      </c>
      <c r="DH513" s="372"/>
      <c r="DI513" s="267">
        <v>45854</v>
      </c>
      <c r="DJ513" s="2857">
        <v>4163259</v>
      </c>
      <c r="DK513" s="374">
        <f t="shared" si="941"/>
        <v>0</v>
      </c>
      <c r="DL513" s="373"/>
      <c r="DM513" s="375">
        <f t="shared" si="956"/>
        <v>0</v>
      </c>
      <c r="DN513" s="373"/>
      <c r="DO513" s="155">
        <f t="shared" si="894"/>
        <v>0</v>
      </c>
      <c r="DP513" s="372"/>
      <c r="DQ513" s="155">
        <f t="shared" si="895"/>
        <v>0</v>
      </c>
      <c r="DR513" s="373"/>
      <c r="DS513" s="155">
        <f t="shared" si="896"/>
        <v>0</v>
      </c>
      <c r="DT513" s="372"/>
      <c r="DU513" s="155">
        <f t="shared" si="897"/>
        <v>0</v>
      </c>
      <c r="DV513" s="373"/>
      <c r="DW513" s="4891">
        <f t="shared" si="957"/>
        <v>0</v>
      </c>
      <c r="DX513" s="372"/>
      <c r="DY513" s="154">
        <f t="shared" si="958"/>
        <v>0</v>
      </c>
      <c r="DZ513" s="373"/>
      <c r="EA513" s="154">
        <v>46038</v>
      </c>
      <c r="EB513" s="4682">
        <v>4263102</v>
      </c>
      <c r="EC513" s="269">
        <v>46361</v>
      </c>
      <c r="ED513" s="4964">
        <v>4263067</v>
      </c>
      <c r="EE513" s="822">
        <v>46032</v>
      </c>
      <c r="EF513" s="4930">
        <v>4263123</v>
      </c>
      <c r="EG513" s="273"/>
      <c r="EH513" s="274"/>
      <c r="EI513" s="275"/>
      <c r="EJ513" s="276"/>
      <c r="EK513" s="275"/>
      <c r="EL513" s="277"/>
      <c r="EM513" s="278" t="str">
        <f t="shared" si="882"/>
        <v xml:space="preserve"> </v>
      </c>
      <c r="EN513" s="372"/>
      <c r="EO513" s="155">
        <f t="shared" si="898"/>
        <v>0</v>
      </c>
      <c r="EP513" s="373"/>
      <c r="ER513" s="194"/>
      <c r="ET513" s="154" t="str">
        <f>IF($AE513=0,"　",VLOOKUP($AE513,ﾚｰｻﾞOP,60,0))</f>
        <v>-</v>
      </c>
      <c r="EU513" s="373"/>
      <c r="EV513" s="154" t="str">
        <f>IF($AE513=0,"　",VLOOKUP($AE513,ﾚｰｻﾞOP,60,0))</f>
        <v>-</v>
      </c>
      <c r="EW513" s="373"/>
      <c r="EX513" s="154"/>
      <c r="EY513" s="367"/>
      <c r="EZ513" s="154"/>
      <c r="FA513" s="367"/>
      <c r="FB513" s="154"/>
      <c r="FC513" s="367"/>
      <c r="FD513" s="154"/>
      <c r="FE513" s="367"/>
      <c r="FF513" s="155"/>
      <c r="FG513" s="367"/>
      <c r="FH513" s="154"/>
      <c r="FI513" s="367"/>
      <c r="FJ513" s="154" t="str">
        <f t="shared" si="948"/>
        <v>-</v>
      </c>
      <c r="FK513" s="373"/>
      <c r="FL513" s="155" t="str">
        <f t="shared" si="875"/>
        <v>-</v>
      </c>
      <c r="FM513" s="279"/>
      <c r="FN513" s="1184"/>
      <c r="FO513" s="280"/>
      <c r="FP513" s="281"/>
      <c r="FQ513" s="282"/>
      <c r="FS513" s="281"/>
      <c r="FT513" s="282"/>
    </row>
    <row r="514" spans="1:176" ht="18.600000000000001" customHeight="1">
      <c r="A514" s="228">
        <f t="shared" si="960"/>
        <v>504</v>
      </c>
      <c r="B514" s="343" t="str">
        <f t="shared" si="883"/>
        <v>4IE</v>
      </c>
      <c r="C514" s="5941">
        <v>46082</v>
      </c>
      <c r="D514" s="5805" t="s">
        <v>39</v>
      </c>
      <c r="E514" s="1009" t="s">
        <v>1548</v>
      </c>
      <c r="F514" s="1564" t="s">
        <v>1663</v>
      </c>
      <c r="G514" s="6653" t="s">
        <v>1490</v>
      </c>
      <c r="H514" s="3336" t="s">
        <v>630</v>
      </c>
      <c r="I514" s="3337" t="s">
        <v>48</v>
      </c>
      <c r="J514" s="3337" t="s">
        <v>0</v>
      </c>
      <c r="K514" s="599" t="s">
        <v>503</v>
      </c>
      <c r="L514" s="600"/>
      <c r="M514" s="6557">
        <v>46052</v>
      </c>
      <c r="N514" s="6141">
        <v>46046</v>
      </c>
      <c r="O514" s="6044">
        <v>46053</v>
      </c>
      <c r="P514" s="6141">
        <v>46051</v>
      </c>
      <c r="Q514" s="6044">
        <v>46056</v>
      </c>
      <c r="R514" s="6141">
        <v>46053</v>
      </c>
      <c r="S514" s="6044">
        <v>46056</v>
      </c>
      <c r="T514" s="6141">
        <v>46056</v>
      </c>
      <c r="U514" s="355">
        <v>46058</v>
      </c>
      <c r="V514" s="6141">
        <v>46058</v>
      </c>
      <c r="W514" s="5639">
        <v>46060</v>
      </c>
      <c r="X514" s="6142">
        <v>46059</v>
      </c>
      <c r="Y514" s="359">
        <v>46065</v>
      </c>
      <c r="Z514" s="359">
        <v>46065</v>
      </c>
      <c r="AA514" s="601"/>
      <c r="AB514" s="359"/>
      <c r="AC514" s="251" t="s">
        <v>1085</v>
      </c>
      <c r="AD514" s="361"/>
      <c r="AE514" s="362">
        <v>5</v>
      </c>
      <c r="AF514" s="363" t="str">
        <f t="shared" si="886"/>
        <v>4IE</v>
      </c>
      <c r="AG514" s="364">
        <v>1</v>
      </c>
      <c r="AH514" s="364"/>
      <c r="AI514" s="364"/>
      <c r="AJ514" s="364"/>
      <c r="AK514" s="364"/>
      <c r="AL514" s="364"/>
      <c r="AM514" s="364"/>
      <c r="AN514" s="364"/>
      <c r="AO514" s="364"/>
      <c r="AP514" s="363">
        <v>1</v>
      </c>
      <c r="AQ514" s="255">
        <v>1</v>
      </c>
      <c r="AR514" s="255">
        <v>1</v>
      </c>
      <c r="AS514" s="255"/>
      <c r="AT514" s="255"/>
      <c r="AU514" s="2843">
        <f t="shared" si="887"/>
        <v>0</v>
      </c>
      <c r="AV514" s="4008">
        <f t="shared" si="900"/>
        <v>1</v>
      </c>
      <c r="AW514" s="590">
        <v>46029</v>
      </c>
      <c r="AX514" s="4598">
        <v>4263072</v>
      </c>
      <c r="AY514" s="154">
        <v>46029</v>
      </c>
      <c r="AZ514" s="4600">
        <v>4263073</v>
      </c>
      <c r="BA514" s="154">
        <v>46029</v>
      </c>
      <c r="BB514" s="4600">
        <v>4263074</v>
      </c>
      <c r="BC514" s="368">
        <v>46029</v>
      </c>
      <c r="BD514" s="4598">
        <v>4263075</v>
      </c>
      <c r="BE514" s="4599">
        <v>46000</v>
      </c>
      <c r="BF514" s="4600">
        <v>4263022</v>
      </c>
      <c r="BG514" s="368">
        <v>46029</v>
      </c>
      <c r="BH514" s="4600">
        <v>4263077</v>
      </c>
      <c r="BI514" s="154" t="str">
        <f t="shared" si="963"/>
        <v>-</v>
      </c>
      <c r="BJ514" s="367"/>
      <c r="BK514" s="154" t="str">
        <f t="shared" si="939"/>
        <v>-</v>
      </c>
      <c r="BL514" s="367"/>
      <c r="BM514" s="154" t="str">
        <f t="shared" si="940"/>
        <v>-</v>
      </c>
      <c r="BN514" s="367"/>
      <c r="BO514" s="155" t="str">
        <f t="shared" si="922"/>
        <v>-</v>
      </c>
      <c r="BP514" s="367"/>
      <c r="BQ514" s="154">
        <v>46010</v>
      </c>
      <c r="BR514" s="4598">
        <v>4263060</v>
      </c>
      <c r="BS514" s="154" t="str">
        <f t="shared" si="907"/>
        <v>-</v>
      </c>
      <c r="BT514" s="369"/>
      <c r="BU514" s="154" t="str">
        <f t="shared" si="908"/>
        <v>-</v>
      </c>
      <c r="BV514" s="369"/>
      <c r="BW514" s="154" t="str">
        <f t="shared" si="909"/>
        <v>-</v>
      </c>
      <c r="BX514" s="367"/>
      <c r="BY514" s="154" t="str">
        <f t="shared" si="910"/>
        <v>-</v>
      </c>
      <c r="BZ514" s="369"/>
      <c r="CA514" s="154" t="str">
        <f t="shared" si="911"/>
        <v>-</v>
      </c>
      <c r="CB514" s="367"/>
      <c r="CC514" s="154" t="str">
        <f t="shared" si="912"/>
        <v>-</v>
      </c>
      <c r="CD514" s="367"/>
      <c r="CE514" s="2850" t="str">
        <f t="shared" si="876"/>
        <v>-</v>
      </c>
      <c r="CF514" s="2846"/>
      <c r="CG514" s="2855" t="str">
        <f t="shared" si="877"/>
        <v>-</v>
      </c>
      <c r="CH514" s="2851"/>
      <c r="CI514" s="2850" t="str">
        <f t="shared" si="888"/>
        <v>-</v>
      </c>
      <c r="CJ514" s="2846"/>
      <c r="CK514" s="2850" t="str">
        <f t="shared" si="889"/>
        <v>-</v>
      </c>
      <c r="CL514" s="2851"/>
      <c r="CM514" s="2850" t="str">
        <f t="shared" si="878"/>
        <v>-</v>
      </c>
      <c r="CN514" s="2851"/>
      <c r="CO514" s="2855" t="str">
        <f t="shared" si="890"/>
        <v>-</v>
      </c>
      <c r="CP514" s="2851"/>
      <c r="CQ514" s="2855" t="str">
        <f t="shared" si="891"/>
        <v>-</v>
      </c>
      <c r="CR514" s="2851"/>
      <c r="CS514" s="2850" t="str">
        <f t="shared" si="879"/>
        <v>-</v>
      </c>
      <c r="CT514" s="2851"/>
      <c r="CU514" s="2855"/>
      <c r="CV514" s="2851"/>
      <c r="CW514" s="2850" t="str">
        <f t="shared" si="880"/>
        <v>-</v>
      </c>
      <c r="CX514" s="2851"/>
      <c r="CY514" s="2855" t="str">
        <f t="shared" si="892"/>
        <v>-</v>
      </c>
      <c r="CZ514" s="2851"/>
      <c r="DA514" s="154" t="str">
        <f t="shared" si="881"/>
        <v>-</v>
      </c>
      <c r="DB514" s="369"/>
      <c r="DC514" s="155" t="str">
        <f t="shared" si="893"/>
        <v>-</v>
      </c>
      <c r="DD514" s="367"/>
      <c r="DE514" s="374">
        <v>46039</v>
      </c>
      <c r="DF514" s="373">
        <v>4263164</v>
      </c>
      <c r="DG514" s="818">
        <f t="shared" ref="DG514:DG517" si="964">IF(AH514=1,1,0)</f>
        <v>0</v>
      </c>
      <c r="DH514" s="372"/>
      <c r="DI514" s="267">
        <v>45854</v>
      </c>
      <c r="DJ514" s="2857">
        <v>4163259</v>
      </c>
      <c r="DK514" s="374">
        <f t="shared" si="941"/>
        <v>0</v>
      </c>
      <c r="DL514" s="373"/>
      <c r="DM514" s="375">
        <f t="shared" si="956"/>
        <v>0</v>
      </c>
      <c r="DN514" s="373"/>
      <c r="DO514" s="155">
        <f t="shared" si="894"/>
        <v>0</v>
      </c>
      <c r="DP514" s="372"/>
      <c r="DQ514" s="155">
        <f t="shared" si="895"/>
        <v>0</v>
      </c>
      <c r="DR514" s="373"/>
      <c r="DS514" s="155">
        <f t="shared" si="896"/>
        <v>0</v>
      </c>
      <c r="DT514" s="372"/>
      <c r="DU514" s="155">
        <f t="shared" si="897"/>
        <v>0</v>
      </c>
      <c r="DV514" s="373"/>
      <c r="DW514" s="4891">
        <f t="shared" si="957"/>
        <v>0</v>
      </c>
      <c r="DX514" s="372"/>
      <c r="DY514" s="154">
        <f t="shared" si="958"/>
        <v>0</v>
      </c>
      <c r="DZ514" s="373"/>
      <c r="EA514" s="154">
        <v>46038</v>
      </c>
      <c r="EB514" s="4682">
        <v>4263102</v>
      </c>
      <c r="EC514" s="269">
        <v>46361</v>
      </c>
      <c r="ED514" s="4964">
        <v>4263067</v>
      </c>
      <c r="EE514" s="822">
        <v>46032</v>
      </c>
      <c r="EF514" s="4930">
        <v>4263123</v>
      </c>
      <c r="EG514" s="273"/>
      <c r="EH514" s="274"/>
      <c r="EI514" s="275"/>
      <c r="EJ514" s="276"/>
      <c r="EK514" s="275"/>
      <c r="EL514" s="277"/>
      <c r="EM514" s="278" t="str">
        <f t="shared" si="882"/>
        <v xml:space="preserve"> </v>
      </c>
      <c r="EN514" s="372"/>
      <c r="EO514" s="155">
        <f t="shared" si="898"/>
        <v>0</v>
      </c>
      <c r="EP514" s="373"/>
      <c r="ER514" s="194"/>
      <c r="ET514" s="154" t="str">
        <f>IF($AE514=0,"　",VLOOKUP($AE514,ﾚｰｻﾞOP,60,0))</f>
        <v>-</v>
      </c>
      <c r="EU514" s="373"/>
      <c r="EV514" s="154" t="str">
        <f>IF($AE514=0,"　",VLOOKUP($AE514,ﾚｰｻﾞOP,60,0))</f>
        <v>-</v>
      </c>
      <c r="EW514" s="373"/>
      <c r="EX514" s="154"/>
      <c r="EY514" s="367"/>
      <c r="EZ514" s="154"/>
      <c r="FA514" s="367"/>
      <c r="FB514" s="154"/>
      <c r="FC514" s="367"/>
      <c r="FD514" s="154"/>
      <c r="FE514" s="367"/>
      <c r="FF514" s="155"/>
      <c r="FG514" s="367"/>
      <c r="FH514" s="154"/>
      <c r="FI514" s="367"/>
      <c r="FJ514" s="154" t="str">
        <f t="shared" si="948"/>
        <v>-</v>
      </c>
      <c r="FK514" s="373"/>
      <c r="FL514" s="155" t="str">
        <f t="shared" si="875"/>
        <v>-</v>
      </c>
      <c r="FM514" s="279"/>
      <c r="FN514" s="1184"/>
      <c r="FO514" s="280"/>
      <c r="FP514" s="281"/>
      <c r="FQ514" s="282"/>
      <c r="FS514" s="281"/>
      <c r="FT514" s="282"/>
    </row>
    <row r="515" spans="1:176" ht="18.600000000000001" customHeight="1">
      <c r="A515" s="228">
        <f t="shared" si="960"/>
        <v>505</v>
      </c>
      <c r="B515" s="343" t="str">
        <f t="shared" si="883"/>
        <v>4IE</v>
      </c>
      <c r="C515" s="5737">
        <v>46054</v>
      </c>
      <c r="D515" s="5644" t="s">
        <v>1024</v>
      </c>
      <c r="E515" s="5719">
        <v>89610183</v>
      </c>
      <c r="F515" s="5720" t="s">
        <v>1655</v>
      </c>
      <c r="G515" s="5721"/>
      <c r="H515" s="3281" t="s">
        <v>630</v>
      </c>
      <c r="I515" s="4459" t="s">
        <v>64</v>
      </c>
      <c r="J515" s="4459" t="s">
        <v>20</v>
      </c>
      <c r="K515" s="5107" t="s">
        <v>11</v>
      </c>
      <c r="L515" s="8009"/>
      <c r="M515" s="6477">
        <v>46053</v>
      </c>
      <c r="N515" s="353"/>
      <c r="O515" s="354">
        <v>46056</v>
      </c>
      <c r="P515" s="353">
        <v>46053</v>
      </c>
      <c r="Q515" s="354">
        <v>46057</v>
      </c>
      <c r="R515" s="353">
        <v>46057</v>
      </c>
      <c r="S515" s="354">
        <v>46057</v>
      </c>
      <c r="T515" s="353">
        <v>46057</v>
      </c>
      <c r="U515" s="355">
        <v>46059</v>
      </c>
      <c r="V515" s="353">
        <v>46058</v>
      </c>
      <c r="W515" s="356">
        <v>46062</v>
      </c>
      <c r="X515" s="357">
        <v>46060</v>
      </c>
      <c r="Y515" s="359">
        <v>46065</v>
      </c>
      <c r="Z515" s="359">
        <v>46065</v>
      </c>
      <c r="AA515" s="6092"/>
      <c r="AB515" s="6093"/>
      <c r="AC515" s="251"/>
      <c r="AD515" s="6094"/>
      <c r="AE515" s="6095">
        <v>25</v>
      </c>
      <c r="AF515" s="363" t="str">
        <f t="shared" si="886"/>
        <v>4IE</v>
      </c>
      <c r="AG515" s="6096"/>
      <c r="AH515" s="6096"/>
      <c r="AI515" s="6096"/>
      <c r="AJ515" s="6096"/>
      <c r="AK515" s="6096"/>
      <c r="AL515" s="6096"/>
      <c r="AM515" s="6096"/>
      <c r="AN515" s="6096"/>
      <c r="AO515" s="6096"/>
      <c r="AP515" s="6097"/>
      <c r="AQ515" s="6096"/>
      <c r="AR515" s="6096"/>
      <c r="AS515" s="6096"/>
      <c r="AT515" s="6096"/>
      <c r="AU515" s="2843">
        <f t="shared" si="887"/>
        <v>0</v>
      </c>
      <c r="AV515" s="4008">
        <f t="shared" si="900"/>
        <v>0</v>
      </c>
      <c r="AW515" s="4597" t="str">
        <f>IF($AE515=0,"　",VLOOKUP($AE515,ﾚｰｻﾞOP,5,0))</f>
        <v>-</v>
      </c>
      <c r="AX515" s="4598"/>
      <c r="AY515" s="4602" t="str">
        <f>IF($AE515=0,"　",VLOOKUP($AE515,ﾚｰｻﾞOP,6,0))</f>
        <v>-</v>
      </c>
      <c r="AZ515" s="4600"/>
      <c r="BA515" s="4602" t="str">
        <f>IF($AE515=0,"　",VLOOKUP($AE515,ﾚｰｻﾞOP,7,0))</f>
        <v>-</v>
      </c>
      <c r="BB515" s="4600"/>
      <c r="BC515" s="4597" t="str">
        <f>IF($AE515=0,"　",VLOOKUP($AE515,ﾚｰｻﾞOP,8,0))</f>
        <v>-</v>
      </c>
      <c r="BD515" s="4598"/>
      <c r="BE515" s="4599" t="str">
        <f>IF($AE515=0,"　",VLOOKUP($AE515,ﾚｰｻﾞOP,9,0))</f>
        <v>-</v>
      </c>
      <c r="BF515" s="4600"/>
      <c r="BG515" s="4597" t="str">
        <f>IF($AE515=0,"　",VLOOKUP($AE515,ﾚｰｻﾞOP,10,0))</f>
        <v>-</v>
      </c>
      <c r="BH515" s="4600"/>
      <c r="BI515" s="4602" t="str">
        <f t="shared" si="963"/>
        <v>-</v>
      </c>
      <c r="BJ515" s="4600"/>
      <c r="BK515" s="4075" t="str">
        <f t="shared" si="939"/>
        <v>-</v>
      </c>
      <c r="BL515" s="4093"/>
      <c r="BM515" s="4075" t="str">
        <f t="shared" si="940"/>
        <v>-</v>
      </c>
      <c r="BN515" s="4093"/>
      <c r="BO515" s="4094" t="str">
        <f t="shared" ref="BO515:BO556" si="965">IF($AE515=0,"　",VLOOKUP($AE515,ﾚｰｻﾞOP,59,0))</f>
        <v>-</v>
      </c>
      <c r="BP515" s="4093"/>
      <c r="BQ515" s="4602" t="str">
        <f>IF($AE515=0,"　",VLOOKUP($AE515,ﾚｰｻﾞOP,12,0))</f>
        <v>-</v>
      </c>
      <c r="BR515" s="4598"/>
      <c r="BS515" s="4602" t="str">
        <f t="shared" si="907"/>
        <v>-</v>
      </c>
      <c r="BT515" s="4598"/>
      <c r="BU515" s="4602" t="str">
        <f t="shared" si="908"/>
        <v>-</v>
      </c>
      <c r="BV515" s="4598"/>
      <c r="BW515" s="4602" t="str">
        <f t="shared" si="909"/>
        <v>-</v>
      </c>
      <c r="BX515" s="4600"/>
      <c r="BY515" s="4602" t="str">
        <f t="shared" si="910"/>
        <v>-</v>
      </c>
      <c r="BZ515" s="4598"/>
      <c r="CA515" s="4602" t="str">
        <f t="shared" si="911"/>
        <v>-</v>
      </c>
      <c r="CB515" s="4600"/>
      <c r="CC515" s="4602" t="str">
        <f t="shared" si="912"/>
        <v>-</v>
      </c>
      <c r="CD515" s="4600"/>
      <c r="CE515" s="2850" t="str">
        <f t="shared" si="876"/>
        <v>-</v>
      </c>
      <c r="CF515" s="2846"/>
      <c r="CG515" s="2855" t="str">
        <f t="shared" si="877"/>
        <v>-</v>
      </c>
      <c r="CH515" s="2851"/>
      <c r="CI515" s="2850" t="str">
        <f t="shared" si="888"/>
        <v>-</v>
      </c>
      <c r="CJ515" s="2846"/>
      <c r="CK515" s="2850" t="str">
        <f t="shared" si="889"/>
        <v>-</v>
      </c>
      <c r="CL515" s="2851"/>
      <c r="CM515" s="2850" t="str">
        <f t="shared" si="878"/>
        <v>-</v>
      </c>
      <c r="CN515" s="2851"/>
      <c r="CO515" s="2855" t="str">
        <f t="shared" si="890"/>
        <v>-</v>
      </c>
      <c r="CP515" s="2851"/>
      <c r="CQ515" s="2855" t="str">
        <f t="shared" si="891"/>
        <v>-</v>
      </c>
      <c r="CR515" s="2851"/>
      <c r="CS515" s="2850" t="str">
        <f t="shared" si="879"/>
        <v>-</v>
      </c>
      <c r="CT515" s="2851"/>
      <c r="CU515" s="2855"/>
      <c r="CV515" s="2851"/>
      <c r="CW515" s="2850" t="str">
        <f t="shared" si="880"/>
        <v>-</v>
      </c>
      <c r="CX515" s="2851"/>
      <c r="CY515" s="2855" t="str">
        <f t="shared" si="892"/>
        <v>-</v>
      </c>
      <c r="CZ515" s="2851"/>
      <c r="DA515" s="2850" t="str">
        <f t="shared" si="881"/>
        <v>-</v>
      </c>
      <c r="DB515" s="2846"/>
      <c r="DC515" s="2855" t="str">
        <f t="shared" si="893"/>
        <v>-</v>
      </c>
      <c r="DD515" s="2851"/>
      <c r="DE515" s="374">
        <f t="shared" ref="DE515:DE576" si="966">IF(AG515=1,1,0)</f>
        <v>0</v>
      </c>
      <c r="DF515" s="2857"/>
      <c r="DG515" s="818">
        <f t="shared" si="964"/>
        <v>0</v>
      </c>
      <c r="DH515" s="2858"/>
      <c r="DI515" s="2850">
        <f t="shared" si="928"/>
        <v>0</v>
      </c>
      <c r="DJ515" s="2857"/>
      <c r="DK515" s="2856">
        <f t="shared" si="941"/>
        <v>0</v>
      </c>
      <c r="DL515" s="2857"/>
      <c r="DM515" s="2856">
        <f t="shared" si="956"/>
        <v>0</v>
      </c>
      <c r="DN515" s="2857"/>
      <c r="DO515" s="2855">
        <f t="shared" si="894"/>
        <v>0</v>
      </c>
      <c r="DP515" s="2858"/>
      <c r="DQ515" s="2855">
        <f t="shared" si="895"/>
        <v>0</v>
      </c>
      <c r="DR515" s="2857"/>
      <c r="DS515" s="2855">
        <f t="shared" si="896"/>
        <v>0</v>
      </c>
      <c r="DT515" s="2858"/>
      <c r="DU515" s="2855">
        <f t="shared" si="897"/>
        <v>0</v>
      </c>
      <c r="DV515" s="2857"/>
      <c r="DW515" s="4891">
        <f t="shared" si="957"/>
        <v>0</v>
      </c>
      <c r="DX515" s="4892"/>
      <c r="DY515" s="4668">
        <f t="shared" si="958"/>
        <v>0</v>
      </c>
      <c r="DZ515" s="4682"/>
      <c r="EA515" s="4668">
        <f t="shared" si="942"/>
        <v>0</v>
      </c>
      <c r="EB515" s="4682"/>
      <c r="EC515" s="820">
        <f t="shared" si="943"/>
        <v>0</v>
      </c>
      <c r="ED515" s="4964"/>
      <c r="EE515" s="822">
        <f t="shared" ref="EE515" si="967">IF(AV515=0,0,1)</f>
        <v>0</v>
      </c>
      <c r="EF515" s="4930"/>
      <c r="EG515" s="273"/>
      <c r="EH515" s="274"/>
      <c r="EI515" s="275"/>
      <c r="EJ515" s="276"/>
      <c r="EK515" s="275"/>
      <c r="EL515" s="277"/>
      <c r="EM515" s="829" t="str">
        <f t="shared" si="882"/>
        <v xml:space="preserve"> </v>
      </c>
      <c r="EN515" s="4892"/>
      <c r="EO515" s="4893">
        <f t="shared" si="898"/>
        <v>0</v>
      </c>
      <c r="EP515" s="4682"/>
      <c r="ER515" s="6098"/>
      <c r="ET515" s="2850">
        <v>45993</v>
      </c>
      <c r="EU515" s="2857">
        <v>4163361</v>
      </c>
      <c r="EV515" s="2850">
        <v>45995</v>
      </c>
      <c r="EW515" s="2857">
        <v>4163362</v>
      </c>
      <c r="EX515" s="2850"/>
      <c r="EY515" s="2851"/>
      <c r="EZ515" s="2850"/>
      <c r="FA515" s="2851"/>
      <c r="FB515" s="2850"/>
      <c r="FC515" s="2851"/>
      <c r="FD515" s="2850">
        <v>46038</v>
      </c>
      <c r="FE515" s="2851">
        <v>4263099</v>
      </c>
      <c r="FF515" s="2855"/>
      <c r="FG515" s="2851"/>
      <c r="FH515" s="2850">
        <v>45889</v>
      </c>
      <c r="FI515" s="2851">
        <v>4163313</v>
      </c>
      <c r="FJ515" s="154">
        <v>45995</v>
      </c>
      <c r="FK515" s="2857">
        <v>4163363</v>
      </c>
      <c r="FL515" s="155">
        <f t="shared" si="875"/>
        <v>1</v>
      </c>
      <c r="FM515" s="2846"/>
      <c r="FN515" s="2850"/>
      <c r="FO515" s="2851"/>
      <c r="FP515" s="2850"/>
      <c r="FQ515" s="2851"/>
      <c r="FS515" s="5782"/>
      <c r="FT515" s="5783"/>
    </row>
    <row r="516" spans="1:176" ht="18.600000000000001" customHeight="1">
      <c r="A516" s="228">
        <f t="shared" si="960"/>
        <v>506</v>
      </c>
      <c r="B516" s="343" t="str">
        <f t="shared" si="883"/>
        <v>4IE</v>
      </c>
      <c r="C516" s="5941">
        <v>46082</v>
      </c>
      <c r="D516" s="2945" t="s">
        <v>35</v>
      </c>
      <c r="E516" s="2946">
        <v>92510038</v>
      </c>
      <c r="F516" s="6099" t="s">
        <v>1620</v>
      </c>
      <c r="G516" s="6100"/>
      <c r="H516" s="3281" t="s">
        <v>631</v>
      </c>
      <c r="I516" s="4459" t="s">
        <v>61</v>
      </c>
      <c r="J516" s="4459" t="s">
        <v>1595</v>
      </c>
      <c r="K516" s="5107" t="s">
        <v>11</v>
      </c>
      <c r="L516" s="8010"/>
      <c r="M516" s="6477">
        <v>46056</v>
      </c>
      <c r="N516" s="353">
        <v>46056</v>
      </c>
      <c r="O516" s="354">
        <v>46057</v>
      </c>
      <c r="P516" s="353">
        <v>46057</v>
      </c>
      <c r="Q516" s="354">
        <v>46058</v>
      </c>
      <c r="R516" s="353">
        <v>46058</v>
      </c>
      <c r="S516" s="354">
        <v>46058</v>
      </c>
      <c r="T516" s="353">
        <v>46058</v>
      </c>
      <c r="U516" s="355">
        <v>46060</v>
      </c>
      <c r="V516" s="353">
        <v>46060</v>
      </c>
      <c r="W516" s="356">
        <v>46063</v>
      </c>
      <c r="X516" s="357">
        <v>46063</v>
      </c>
      <c r="Y516" s="359">
        <v>46066</v>
      </c>
      <c r="Z516" s="359">
        <v>46066</v>
      </c>
      <c r="AA516" s="6101"/>
      <c r="AB516" s="6102"/>
      <c r="AC516" s="251" t="s">
        <v>1085</v>
      </c>
      <c r="AD516" s="6103"/>
      <c r="AE516" s="6104">
        <v>9</v>
      </c>
      <c r="AF516" s="363" t="str">
        <f t="shared" si="886"/>
        <v>4IE</v>
      </c>
      <c r="AG516" s="6105"/>
      <c r="AH516" s="6105"/>
      <c r="AI516" s="6105">
        <v>1</v>
      </c>
      <c r="AJ516" s="6105"/>
      <c r="AK516" s="6105"/>
      <c r="AL516" s="6105"/>
      <c r="AM516" s="6105"/>
      <c r="AN516" s="6105"/>
      <c r="AO516" s="6105"/>
      <c r="AP516" s="6106"/>
      <c r="AQ516" s="6105">
        <v>1</v>
      </c>
      <c r="AR516" s="6105">
        <v>1</v>
      </c>
      <c r="AS516" s="6105"/>
      <c r="AT516" s="6105"/>
      <c r="AU516" s="2843">
        <f t="shared" si="887"/>
        <v>1</v>
      </c>
      <c r="AV516" s="4008">
        <f t="shared" si="900"/>
        <v>1</v>
      </c>
      <c r="AW516" s="4597" t="str">
        <f>IF($AE516=0,"　",VLOOKUP($AE516,ﾚｰｻﾞOP,5,0))</f>
        <v>-</v>
      </c>
      <c r="AX516" s="4598"/>
      <c r="AY516" s="4602" t="str">
        <f>IF($AE516=0,"　",VLOOKUP($AE516,ﾚｰｻﾞOP,6,0))</f>
        <v>-</v>
      </c>
      <c r="AZ516" s="4600"/>
      <c r="BA516" s="4602" t="str">
        <f>IF($AE516=0,"　",VLOOKUP($AE516,ﾚｰｻﾞOP,7,0))</f>
        <v>-</v>
      </c>
      <c r="BB516" s="4600"/>
      <c r="BC516" s="4597" t="str">
        <f>IF($AE516=0,"　",VLOOKUP($AE516,ﾚｰｻﾞOP,8,0))</f>
        <v>-</v>
      </c>
      <c r="BD516" s="4598"/>
      <c r="BE516" s="4599" t="str">
        <f>IF($AE516=0,"　",VLOOKUP($AE516,ﾚｰｻﾞOP,9,0))</f>
        <v>-</v>
      </c>
      <c r="BF516" s="4600"/>
      <c r="BG516" s="4597" t="str">
        <f>IF($AE516=0,"　",VLOOKUP($AE516,ﾚｰｻﾞOP,10,0))</f>
        <v>-</v>
      </c>
      <c r="BH516" s="4600"/>
      <c r="BI516" s="4602" t="str">
        <f t="shared" si="963"/>
        <v>-</v>
      </c>
      <c r="BJ516" s="4600"/>
      <c r="BK516" s="4075" t="str">
        <f t="shared" si="939"/>
        <v>-</v>
      </c>
      <c r="BL516" s="4093"/>
      <c r="BM516" s="4075" t="str">
        <f t="shared" si="940"/>
        <v>-</v>
      </c>
      <c r="BN516" s="4093"/>
      <c r="BO516" s="4094" t="str">
        <f t="shared" si="965"/>
        <v>-</v>
      </c>
      <c r="BP516" s="4093"/>
      <c r="BQ516" s="4602" t="str">
        <f>IF($AE516=0,"　",VLOOKUP($AE516,ﾚｰｻﾞOP,12,0))</f>
        <v>-</v>
      </c>
      <c r="BR516" s="4598"/>
      <c r="BS516" s="2967">
        <v>45561</v>
      </c>
      <c r="BT516" s="2968">
        <v>4063385</v>
      </c>
      <c r="BU516" s="2967">
        <v>45561</v>
      </c>
      <c r="BV516" s="2968">
        <v>4063386</v>
      </c>
      <c r="BW516" s="2967">
        <v>45561</v>
      </c>
      <c r="BX516" s="2966">
        <v>4063387</v>
      </c>
      <c r="BY516" s="2967">
        <v>45561</v>
      </c>
      <c r="BZ516" s="2968">
        <v>4063388</v>
      </c>
      <c r="CA516" s="2967">
        <v>45995</v>
      </c>
      <c r="CB516" s="2966">
        <v>4263058</v>
      </c>
      <c r="CC516" s="2967">
        <v>45561</v>
      </c>
      <c r="CD516" s="2966">
        <v>4063390</v>
      </c>
      <c r="CE516" s="2850" t="str">
        <f t="shared" si="876"/>
        <v>-</v>
      </c>
      <c r="CF516" s="2846"/>
      <c r="CG516" s="2855" t="str">
        <f t="shared" si="877"/>
        <v>-</v>
      </c>
      <c r="CH516" s="2851"/>
      <c r="CI516" s="2850" t="str">
        <f t="shared" si="888"/>
        <v>-</v>
      </c>
      <c r="CJ516" s="2846"/>
      <c r="CK516" s="2850" t="str">
        <f t="shared" si="889"/>
        <v>-</v>
      </c>
      <c r="CL516" s="2851"/>
      <c r="CM516" s="2850" t="str">
        <f t="shared" si="878"/>
        <v>-</v>
      </c>
      <c r="CN516" s="2851"/>
      <c r="CO516" s="2855" t="str">
        <f t="shared" si="890"/>
        <v>-</v>
      </c>
      <c r="CP516" s="2851"/>
      <c r="CQ516" s="2855" t="str">
        <f t="shared" si="891"/>
        <v>-</v>
      </c>
      <c r="CR516" s="2851"/>
      <c r="CS516" s="2850" t="str">
        <f t="shared" si="879"/>
        <v>-</v>
      </c>
      <c r="CT516" s="2851"/>
      <c r="CU516" s="2855"/>
      <c r="CV516" s="2851"/>
      <c r="CW516" s="2850" t="str">
        <f t="shared" si="880"/>
        <v>-</v>
      </c>
      <c r="CX516" s="2851"/>
      <c r="CY516" s="2855" t="str">
        <f t="shared" si="892"/>
        <v>-</v>
      </c>
      <c r="CZ516" s="2851"/>
      <c r="DA516" s="2850" t="str">
        <f t="shared" si="881"/>
        <v>-</v>
      </c>
      <c r="DB516" s="2846"/>
      <c r="DC516" s="2855" t="str">
        <f t="shared" si="893"/>
        <v>-</v>
      </c>
      <c r="DD516" s="2851"/>
      <c r="DE516" s="374">
        <f t="shared" si="966"/>
        <v>0</v>
      </c>
      <c r="DF516" s="2857"/>
      <c r="DG516" s="818">
        <f t="shared" si="964"/>
        <v>0</v>
      </c>
      <c r="DH516" s="2858"/>
      <c r="DI516" s="2850">
        <f t="shared" si="928"/>
        <v>0</v>
      </c>
      <c r="DJ516" s="2857"/>
      <c r="DK516" s="2856">
        <f t="shared" si="941"/>
        <v>0</v>
      </c>
      <c r="DL516" s="2857"/>
      <c r="DM516" s="2856">
        <v>45813</v>
      </c>
      <c r="DN516" s="2857">
        <v>4063250</v>
      </c>
      <c r="DO516" s="2855">
        <f t="shared" si="894"/>
        <v>0</v>
      </c>
      <c r="DP516" s="2858"/>
      <c r="DQ516" s="2855">
        <f t="shared" si="895"/>
        <v>0</v>
      </c>
      <c r="DR516" s="2857"/>
      <c r="DS516" s="2855">
        <f t="shared" si="896"/>
        <v>0</v>
      </c>
      <c r="DT516" s="2858"/>
      <c r="DU516" s="2855">
        <f t="shared" si="897"/>
        <v>0</v>
      </c>
      <c r="DV516" s="2857"/>
      <c r="DW516" s="4891">
        <f t="shared" si="957"/>
        <v>0</v>
      </c>
      <c r="DX516" s="4892"/>
      <c r="DY516" s="4668">
        <f t="shared" si="958"/>
        <v>0</v>
      </c>
      <c r="DZ516" s="4682"/>
      <c r="EA516" s="4668">
        <f t="shared" si="942"/>
        <v>0</v>
      </c>
      <c r="EB516" s="4682"/>
      <c r="EC516" s="820">
        <v>45996</v>
      </c>
      <c r="ED516" s="4964">
        <v>4263067</v>
      </c>
      <c r="EE516" s="822">
        <v>46032</v>
      </c>
      <c r="EF516" s="4930">
        <v>4263123</v>
      </c>
      <c r="EG516" s="273"/>
      <c r="EH516" s="274"/>
      <c r="EI516" s="275"/>
      <c r="EJ516" s="276"/>
      <c r="EK516" s="275"/>
      <c r="EL516" s="277"/>
      <c r="EM516" s="829" t="str">
        <f t="shared" si="882"/>
        <v xml:space="preserve"> </v>
      </c>
      <c r="EN516" s="4892"/>
      <c r="EO516" s="4893">
        <f t="shared" si="898"/>
        <v>0</v>
      </c>
      <c r="EP516" s="4682"/>
      <c r="ER516" s="6107"/>
      <c r="ET516" s="2850" t="str">
        <f>IF($AE516=0,"　",VLOOKUP($AE516,ﾚｰｻﾞOP,60,0))</f>
        <v>-</v>
      </c>
      <c r="EU516" s="2857"/>
      <c r="EV516" s="2850" t="str">
        <f>IF($AE516=0,"　",VLOOKUP($AE516,ﾚｰｻﾞOP,60,0))</f>
        <v>-</v>
      </c>
      <c r="EW516" s="2857"/>
      <c r="EX516" s="2850"/>
      <c r="EY516" s="2851"/>
      <c r="EZ516" s="2850"/>
      <c r="FA516" s="2851"/>
      <c r="FB516" s="2850"/>
      <c r="FC516" s="2851"/>
      <c r="FD516" s="2850"/>
      <c r="FE516" s="2851"/>
      <c r="FF516" s="2855"/>
      <c r="FG516" s="2851"/>
      <c r="FH516" s="2850"/>
      <c r="FI516" s="2851"/>
      <c r="FJ516" s="154" t="str">
        <f t="shared" si="948"/>
        <v>-</v>
      </c>
      <c r="FK516" s="2857"/>
      <c r="FL516" s="155" t="str">
        <f t="shared" si="875"/>
        <v>-</v>
      </c>
      <c r="FM516" s="2846"/>
      <c r="FN516" s="2850"/>
      <c r="FO516" s="2851"/>
      <c r="FP516" s="6108"/>
      <c r="FQ516" s="6109"/>
      <c r="FS516" s="6108"/>
      <c r="FT516" s="6109"/>
    </row>
    <row r="517" spans="1:176" ht="18.600000000000001" customHeight="1">
      <c r="A517" s="228">
        <f t="shared" si="960"/>
        <v>507</v>
      </c>
      <c r="B517" s="343" t="str">
        <f t="shared" si="883"/>
        <v>4IE</v>
      </c>
      <c r="C517" s="5941">
        <v>46082</v>
      </c>
      <c r="D517" s="5644" t="s">
        <v>1399</v>
      </c>
      <c r="E517" s="5719">
        <v>89610176</v>
      </c>
      <c r="F517" s="5720" t="s">
        <v>1661</v>
      </c>
      <c r="G517" s="5721"/>
      <c r="H517" s="3281" t="s">
        <v>1400</v>
      </c>
      <c r="I517" s="4459" t="s">
        <v>1394</v>
      </c>
      <c r="J517" s="4459" t="s">
        <v>21</v>
      </c>
      <c r="K517" s="5107" t="s">
        <v>11</v>
      </c>
      <c r="L517" s="8011"/>
      <c r="M517" s="6601">
        <v>46056</v>
      </c>
      <c r="N517" s="6160"/>
      <c r="O517" s="6159">
        <v>46057</v>
      </c>
      <c r="P517" s="6160">
        <v>46057</v>
      </c>
      <c r="Q517" s="6159">
        <v>46058</v>
      </c>
      <c r="R517" s="6160">
        <v>46058</v>
      </c>
      <c r="S517" s="6159">
        <v>46058</v>
      </c>
      <c r="T517" s="6160">
        <v>46058</v>
      </c>
      <c r="U517" s="6161">
        <v>46060</v>
      </c>
      <c r="V517" s="6160">
        <v>46059</v>
      </c>
      <c r="W517" s="6162">
        <v>46063</v>
      </c>
      <c r="X517" s="6163">
        <v>46062</v>
      </c>
      <c r="Y517" s="359">
        <v>46070</v>
      </c>
      <c r="Z517" s="359">
        <v>46070</v>
      </c>
      <c r="AA517" s="6112"/>
      <c r="AB517" s="6113"/>
      <c r="AC517" s="251"/>
      <c r="AD517" s="6114"/>
      <c r="AE517" s="6115">
        <v>25</v>
      </c>
      <c r="AF517" s="363" t="str">
        <f t="shared" si="886"/>
        <v>4IE</v>
      </c>
      <c r="AG517" s="6116"/>
      <c r="AH517" s="6116"/>
      <c r="AI517" s="6116"/>
      <c r="AJ517" s="6116"/>
      <c r="AK517" s="6116"/>
      <c r="AL517" s="6116"/>
      <c r="AM517" s="6116"/>
      <c r="AN517" s="6116"/>
      <c r="AO517" s="6116"/>
      <c r="AP517" s="6117"/>
      <c r="AQ517" s="6116"/>
      <c r="AR517" s="6116"/>
      <c r="AS517" s="6116"/>
      <c r="AT517" s="6116"/>
      <c r="AU517" s="2843">
        <f t="shared" si="887"/>
        <v>0</v>
      </c>
      <c r="AV517" s="4008">
        <f t="shared" si="900"/>
        <v>0</v>
      </c>
      <c r="AW517" s="4597" t="str">
        <f>IF($AE517=0,"　",VLOOKUP($AE517,ﾚｰｻﾞOP,5,0))</f>
        <v>-</v>
      </c>
      <c r="AX517" s="4598"/>
      <c r="AY517" s="4602" t="str">
        <f>IF($AE517=0,"　",VLOOKUP($AE517,ﾚｰｻﾞOP,6,0))</f>
        <v>-</v>
      </c>
      <c r="AZ517" s="4600"/>
      <c r="BA517" s="4602" t="str">
        <f>IF($AE517=0,"　",VLOOKUP($AE517,ﾚｰｻﾞOP,7,0))</f>
        <v>-</v>
      </c>
      <c r="BB517" s="4600"/>
      <c r="BC517" s="4597" t="str">
        <f>IF($AE517=0,"　",VLOOKUP($AE517,ﾚｰｻﾞOP,8,0))</f>
        <v>-</v>
      </c>
      <c r="BD517" s="4598"/>
      <c r="BE517" s="4599" t="str">
        <f>IF($AE517=0,"　",VLOOKUP($AE517,ﾚｰｻﾞOP,9,0))</f>
        <v>-</v>
      </c>
      <c r="BF517" s="4600"/>
      <c r="BG517" s="4597" t="str">
        <f>IF($AE517=0,"　",VLOOKUP($AE517,ﾚｰｻﾞOP,10,0))</f>
        <v>-</v>
      </c>
      <c r="BH517" s="4600"/>
      <c r="BI517" s="4602" t="str">
        <f t="shared" si="963"/>
        <v>-</v>
      </c>
      <c r="BJ517" s="4600"/>
      <c r="BK517" s="4075" t="str">
        <f t="shared" si="939"/>
        <v>-</v>
      </c>
      <c r="BL517" s="4093"/>
      <c r="BM517" s="4075" t="str">
        <f t="shared" si="940"/>
        <v>-</v>
      </c>
      <c r="BN517" s="4093"/>
      <c r="BO517" s="4094" t="str">
        <f t="shared" si="965"/>
        <v>-</v>
      </c>
      <c r="BP517" s="4093"/>
      <c r="BQ517" s="4602" t="str">
        <f>IF($AE517=0,"　",VLOOKUP($AE517,ﾚｰｻﾞOP,12,0))</f>
        <v>-</v>
      </c>
      <c r="BR517" s="4598"/>
      <c r="BS517" s="4602" t="str">
        <f t="shared" ref="BS517:BS527" si="968">IF($AE517=0,"　",VLOOKUP($AE517,ﾚｰｻﾞOP,13,0))</f>
        <v>-</v>
      </c>
      <c r="BT517" s="4598"/>
      <c r="BU517" s="4602" t="str">
        <f t="shared" ref="BU517:BU527" si="969">IF($AE517=0,"　",VLOOKUP($AE517,ﾚｰｻﾞOP,14,0))</f>
        <v>-</v>
      </c>
      <c r="BV517" s="4598"/>
      <c r="BW517" s="4602" t="str">
        <f t="shared" ref="BW517:BW527" si="970">IF($AE517=0,"　",VLOOKUP($AE517,ﾚｰｻﾞOP,15,0))</f>
        <v>-</v>
      </c>
      <c r="BX517" s="4600"/>
      <c r="BY517" s="4602" t="str">
        <f t="shared" ref="BY517:BY527" si="971">IF($AE517=0,"　",VLOOKUP($AE517,ﾚｰｻﾞOP,16,0))</f>
        <v>-</v>
      </c>
      <c r="BZ517" s="4598"/>
      <c r="CA517" s="4602" t="str">
        <f t="shared" ref="CA517:CA527" si="972">IF($AE517=0,"　",VLOOKUP($AE517,ﾚｰｻﾞOP,17,0))</f>
        <v>-</v>
      </c>
      <c r="CB517" s="4600"/>
      <c r="CC517" s="4602" t="str">
        <f t="shared" ref="CC517:CC527" si="973">IF($AE517=0,"　",VLOOKUP($AE517,ﾚｰｻﾞOP,18,0))</f>
        <v>-</v>
      </c>
      <c r="CD517" s="4600"/>
      <c r="CE517" s="2850" t="str">
        <f t="shared" si="876"/>
        <v>-</v>
      </c>
      <c r="CF517" s="2846"/>
      <c r="CG517" s="2855" t="str">
        <f t="shared" si="877"/>
        <v>-</v>
      </c>
      <c r="CH517" s="2851"/>
      <c r="CI517" s="2850" t="str">
        <f t="shared" si="888"/>
        <v>-</v>
      </c>
      <c r="CJ517" s="2846"/>
      <c r="CK517" s="2850" t="str">
        <f t="shared" si="889"/>
        <v>-</v>
      </c>
      <c r="CL517" s="2851"/>
      <c r="CM517" s="2850" t="str">
        <f t="shared" si="878"/>
        <v>-</v>
      </c>
      <c r="CN517" s="2851"/>
      <c r="CO517" s="2855" t="str">
        <f t="shared" si="890"/>
        <v>-</v>
      </c>
      <c r="CP517" s="2851"/>
      <c r="CQ517" s="2855" t="str">
        <f t="shared" si="891"/>
        <v>-</v>
      </c>
      <c r="CR517" s="2851"/>
      <c r="CS517" s="2850" t="str">
        <f t="shared" si="879"/>
        <v>-</v>
      </c>
      <c r="CT517" s="2851"/>
      <c r="CU517" s="2855"/>
      <c r="CV517" s="2851"/>
      <c r="CW517" s="2850" t="str">
        <f t="shared" si="880"/>
        <v>-</v>
      </c>
      <c r="CX517" s="2851"/>
      <c r="CY517" s="2855" t="str">
        <f t="shared" si="892"/>
        <v>-</v>
      </c>
      <c r="CZ517" s="2851"/>
      <c r="DA517" s="2850" t="str">
        <f t="shared" si="881"/>
        <v>-</v>
      </c>
      <c r="DB517" s="2846"/>
      <c r="DC517" s="2855" t="str">
        <f t="shared" si="893"/>
        <v>-</v>
      </c>
      <c r="DD517" s="2851"/>
      <c r="DE517" s="374">
        <f t="shared" si="966"/>
        <v>0</v>
      </c>
      <c r="DF517" s="2857"/>
      <c r="DG517" s="818">
        <f t="shared" si="964"/>
        <v>0</v>
      </c>
      <c r="DH517" s="2858"/>
      <c r="DI517" s="2850">
        <f t="shared" si="928"/>
        <v>0</v>
      </c>
      <c r="DJ517" s="2857"/>
      <c r="DK517" s="2856">
        <f t="shared" si="941"/>
        <v>0</v>
      </c>
      <c r="DL517" s="2857"/>
      <c r="DM517" s="2856">
        <f t="shared" si="956"/>
        <v>0</v>
      </c>
      <c r="DN517" s="2857"/>
      <c r="DO517" s="2855">
        <f t="shared" si="894"/>
        <v>0</v>
      </c>
      <c r="DP517" s="2858"/>
      <c r="DQ517" s="2855">
        <f t="shared" si="895"/>
        <v>0</v>
      </c>
      <c r="DR517" s="2857"/>
      <c r="DS517" s="2855">
        <f t="shared" si="896"/>
        <v>0</v>
      </c>
      <c r="DT517" s="2858"/>
      <c r="DU517" s="2855">
        <f t="shared" si="897"/>
        <v>0</v>
      </c>
      <c r="DV517" s="2857"/>
      <c r="DW517" s="4891">
        <f t="shared" si="957"/>
        <v>0</v>
      </c>
      <c r="DX517" s="4892"/>
      <c r="DY517" s="4668">
        <f t="shared" si="958"/>
        <v>0</v>
      </c>
      <c r="DZ517" s="4682"/>
      <c r="EA517" s="4668">
        <f t="shared" si="942"/>
        <v>0</v>
      </c>
      <c r="EB517" s="4682"/>
      <c r="EC517" s="820">
        <f t="shared" si="943"/>
        <v>0</v>
      </c>
      <c r="ED517" s="4964"/>
      <c r="EE517" s="822">
        <f t="shared" ref="EE517" si="974">IF(AV517=0,0,1)</f>
        <v>0</v>
      </c>
      <c r="EF517" s="4930"/>
      <c r="EG517" s="273"/>
      <c r="EH517" s="274"/>
      <c r="EI517" s="275"/>
      <c r="EJ517" s="276"/>
      <c r="EK517" s="275"/>
      <c r="EL517" s="277"/>
      <c r="EM517" s="829" t="str">
        <f t="shared" si="882"/>
        <v xml:space="preserve"> </v>
      </c>
      <c r="EN517" s="4892"/>
      <c r="EO517" s="4893">
        <f t="shared" si="898"/>
        <v>0</v>
      </c>
      <c r="EP517" s="4682"/>
      <c r="ER517" s="6118"/>
      <c r="ET517" s="2850">
        <v>45993</v>
      </c>
      <c r="EU517" s="2857">
        <v>4163361</v>
      </c>
      <c r="EV517" s="2850">
        <v>45995</v>
      </c>
      <c r="EW517" s="2857">
        <v>4163362</v>
      </c>
      <c r="EX517" s="2850"/>
      <c r="EY517" s="2851"/>
      <c r="EZ517" s="2850">
        <v>45889</v>
      </c>
      <c r="FA517" s="2851">
        <v>4163310</v>
      </c>
      <c r="FB517" s="2850"/>
      <c r="FC517" s="2851"/>
      <c r="FD517" s="2850">
        <v>45673</v>
      </c>
      <c r="FE517" s="2851">
        <v>4263099</v>
      </c>
      <c r="FF517" s="2855"/>
      <c r="FG517" s="2851"/>
      <c r="FH517" s="2850"/>
      <c r="FI517" s="2851"/>
      <c r="FJ517" s="154">
        <v>45995</v>
      </c>
      <c r="FK517" s="2857">
        <v>4163363</v>
      </c>
      <c r="FL517" s="155">
        <f t="shared" si="875"/>
        <v>1</v>
      </c>
      <c r="FM517" s="2846"/>
      <c r="FN517" s="2850"/>
      <c r="FO517" s="2851"/>
      <c r="FP517" s="2850">
        <v>1</v>
      </c>
      <c r="FQ517" s="2851"/>
      <c r="FS517" s="5782"/>
      <c r="FT517" s="5783"/>
    </row>
    <row r="518" spans="1:176" ht="18.600000000000001" customHeight="1">
      <c r="A518" s="228">
        <f t="shared" si="960"/>
        <v>508</v>
      </c>
      <c r="B518" s="343" t="str">
        <f t="shared" si="883"/>
        <v>4IE</v>
      </c>
      <c r="C518" s="5941">
        <v>46082</v>
      </c>
      <c r="D518" s="6545" t="s">
        <v>1401</v>
      </c>
      <c r="E518" s="6546">
        <v>84421046</v>
      </c>
      <c r="F518" s="6119"/>
      <c r="G518" s="6654" t="s">
        <v>1695</v>
      </c>
      <c r="H518" s="3281" t="s">
        <v>629</v>
      </c>
      <c r="I518" s="5036" t="s">
        <v>992</v>
      </c>
      <c r="J518" s="4459" t="s">
        <v>21</v>
      </c>
      <c r="K518" s="5107" t="s">
        <v>11</v>
      </c>
      <c r="L518" s="8012"/>
      <c r="M518" s="6601">
        <v>46057</v>
      </c>
      <c r="N518" s="6160">
        <v>46051</v>
      </c>
      <c r="O518" s="6159">
        <v>46058</v>
      </c>
      <c r="P518" s="6160">
        <v>46052</v>
      </c>
      <c r="Q518" s="6159">
        <v>46059</v>
      </c>
      <c r="R518" s="6160">
        <v>46059</v>
      </c>
      <c r="S518" s="6159">
        <v>46059</v>
      </c>
      <c r="T518" s="6160">
        <v>46056</v>
      </c>
      <c r="U518" s="6161">
        <v>46062</v>
      </c>
      <c r="V518" s="6160">
        <v>46059</v>
      </c>
      <c r="W518" s="6162">
        <v>46065</v>
      </c>
      <c r="X518" s="6163">
        <v>46060</v>
      </c>
      <c r="Y518" s="6120">
        <v>46071</v>
      </c>
      <c r="Z518" s="6120">
        <v>46071</v>
      </c>
      <c r="AA518" s="6121"/>
      <c r="AB518" s="6120"/>
      <c r="AC518" s="251" t="s">
        <v>1085</v>
      </c>
      <c r="AD518" s="6122"/>
      <c r="AE518" s="6008">
        <v>6</v>
      </c>
      <c r="AF518" s="363" t="str">
        <f t="shared" si="886"/>
        <v>4IE</v>
      </c>
      <c r="AG518" s="6123"/>
      <c r="AH518" s="6123">
        <v>1</v>
      </c>
      <c r="AI518" s="6123"/>
      <c r="AJ518" s="6123"/>
      <c r="AK518" s="6123"/>
      <c r="AL518" s="6123"/>
      <c r="AM518" s="6123"/>
      <c r="AN518" s="6123">
        <v>1</v>
      </c>
      <c r="AO518" s="6123"/>
      <c r="AP518" s="6124">
        <v>1</v>
      </c>
      <c r="AQ518" s="6123">
        <v>1</v>
      </c>
      <c r="AR518" s="6123">
        <v>1</v>
      </c>
      <c r="AS518" s="6123"/>
      <c r="AT518" s="6123"/>
      <c r="AU518" s="2843">
        <f t="shared" si="887"/>
        <v>0</v>
      </c>
      <c r="AV518" s="4008">
        <f t="shared" si="900"/>
        <v>1</v>
      </c>
      <c r="AW518" s="590">
        <v>46029</v>
      </c>
      <c r="AX518" s="4598">
        <v>4263072</v>
      </c>
      <c r="AY518" s="154">
        <v>46029</v>
      </c>
      <c r="AZ518" s="4600">
        <v>4263073</v>
      </c>
      <c r="BA518" s="154">
        <v>46029</v>
      </c>
      <c r="BB518" s="4600">
        <v>4263074</v>
      </c>
      <c r="BC518" s="368">
        <v>46029</v>
      </c>
      <c r="BD518" s="4598">
        <v>4263075</v>
      </c>
      <c r="BE518" s="4599">
        <v>46000</v>
      </c>
      <c r="BF518" s="4600">
        <v>4263022</v>
      </c>
      <c r="BG518" s="368">
        <v>46029</v>
      </c>
      <c r="BH518" s="4600">
        <v>4263077</v>
      </c>
      <c r="BI518" s="4602" t="str">
        <f t="shared" si="963"/>
        <v>-</v>
      </c>
      <c r="BJ518" s="4600"/>
      <c r="BK518" s="4075" t="str">
        <f t="shared" si="939"/>
        <v>-</v>
      </c>
      <c r="BL518" s="4093"/>
      <c r="BM518" s="4075" t="str">
        <f t="shared" si="940"/>
        <v>-</v>
      </c>
      <c r="BN518" s="4093"/>
      <c r="BO518" s="4094" t="str">
        <f t="shared" si="965"/>
        <v>-</v>
      </c>
      <c r="BP518" s="4093"/>
      <c r="BQ518" s="4602">
        <v>46010</v>
      </c>
      <c r="BR518" s="4598">
        <v>4263060</v>
      </c>
      <c r="BS518" s="4602" t="str">
        <f t="shared" si="968"/>
        <v>-</v>
      </c>
      <c r="BT518" s="4598"/>
      <c r="BU518" s="4602" t="str">
        <f t="shared" si="969"/>
        <v>-</v>
      </c>
      <c r="BV518" s="4598"/>
      <c r="BW518" s="4602" t="str">
        <f t="shared" si="970"/>
        <v>-</v>
      </c>
      <c r="BX518" s="4600"/>
      <c r="BY518" s="4602" t="str">
        <f t="shared" si="971"/>
        <v>-</v>
      </c>
      <c r="BZ518" s="4598"/>
      <c r="CA518" s="4602" t="str">
        <f t="shared" si="972"/>
        <v>-</v>
      </c>
      <c r="CB518" s="4600"/>
      <c r="CC518" s="4602" t="str">
        <f t="shared" si="973"/>
        <v>-</v>
      </c>
      <c r="CD518" s="4600"/>
      <c r="CE518" s="2850" t="str">
        <f t="shared" si="876"/>
        <v>-</v>
      </c>
      <c r="CF518" s="2846"/>
      <c r="CG518" s="2855" t="str">
        <f t="shared" si="877"/>
        <v>-</v>
      </c>
      <c r="CH518" s="2851"/>
      <c r="CI518" s="2850" t="str">
        <f t="shared" si="888"/>
        <v>-</v>
      </c>
      <c r="CJ518" s="2846"/>
      <c r="CK518" s="2850" t="str">
        <f t="shared" si="889"/>
        <v>-</v>
      </c>
      <c r="CL518" s="2851"/>
      <c r="CM518" s="2850" t="str">
        <f t="shared" si="878"/>
        <v>-</v>
      </c>
      <c r="CN518" s="2851"/>
      <c r="CO518" s="2855" t="str">
        <f t="shared" si="890"/>
        <v>-</v>
      </c>
      <c r="CP518" s="2851"/>
      <c r="CQ518" s="2855" t="str">
        <f t="shared" si="891"/>
        <v>-</v>
      </c>
      <c r="CR518" s="2851"/>
      <c r="CS518" s="2850" t="str">
        <f t="shared" si="879"/>
        <v>-</v>
      </c>
      <c r="CT518" s="2851"/>
      <c r="CU518" s="2855"/>
      <c r="CV518" s="2851"/>
      <c r="CW518" s="2850" t="str">
        <f t="shared" si="880"/>
        <v>-</v>
      </c>
      <c r="CX518" s="2851"/>
      <c r="CY518" s="2855" t="str">
        <f t="shared" si="892"/>
        <v>-</v>
      </c>
      <c r="CZ518" s="2851"/>
      <c r="DA518" s="2850" t="str">
        <f t="shared" si="881"/>
        <v>-</v>
      </c>
      <c r="DB518" s="2846"/>
      <c r="DC518" s="2855" t="str">
        <f t="shared" si="893"/>
        <v>-</v>
      </c>
      <c r="DD518" s="2851"/>
      <c r="DE518" s="374">
        <f t="shared" si="966"/>
        <v>0</v>
      </c>
      <c r="DF518" s="2857"/>
      <c r="DG518" s="818">
        <v>46028</v>
      </c>
      <c r="DH518" s="2858">
        <v>4263140</v>
      </c>
      <c r="DI518" s="2850">
        <f t="shared" si="928"/>
        <v>0</v>
      </c>
      <c r="DJ518" s="2857"/>
      <c r="DK518" s="2856">
        <f t="shared" si="941"/>
        <v>0</v>
      </c>
      <c r="DL518" s="2857"/>
      <c r="DM518" s="2856">
        <f t="shared" si="956"/>
        <v>0</v>
      </c>
      <c r="DN518" s="2857"/>
      <c r="DO518" s="2855">
        <f t="shared" si="894"/>
        <v>0</v>
      </c>
      <c r="DP518" s="2858"/>
      <c r="DQ518" s="2855">
        <f t="shared" si="895"/>
        <v>0</v>
      </c>
      <c r="DR518" s="2857"/>
      <c r="DS518" s="2855">
        <f t="shared" si="896"/>
        <v>0</v>
      </c>
      <c r="DT518" s="2858"/>
      <c r="DU518" s="2855">
        <f t="shared" si="897"/>
        <v>0</v>
      </c>
      <c r="DV518" s="2857"/>
      <c r="DW518" s="4891">
        <v>46014</v>
      </c>
      <c r="DX518" s="4892">
        <v>4263088</v>
      </c>
      <c r="DY518" s="4668">
        <f t="shared" si="958"/>
        <v>0</v>
      </c>
      <c r="DZ518" s="4682"/>
      <c r="EA518" s="4668">
        <v>45673</v>
      </c>
      <c r="EB518" s="4682">
        <v>4263102</v>
      </c>
      <c r="EC518" s="820">
        <v>46059</v>
      </c>
      <c r="ED518" s="4964">
        <v>4263139</v>
      </c>
      <c r="EE518" s="822">
        <v>46032</v>
      </c>
      <c r="EF518" s="4930">
        <v>4263123</v>
      </c>
      <c r="EG518" s="273"/>
      <c r="EH518" s="274"/>
      <c r="EI518" s="275"/>
      <c r="EJ518" s="276"/>
      <c r="EK518" s="275"/>
      <c r="EL518" s="277"/>
      <c r="EM518" s="829" t="str">
        <f t="shared" si="882"/>
        <v xml:space="preserve"> </v>
      </c>
      <c r="EN518" s="4892"/>
      <c r="EO518" s="4893">
        <f t="shared" si="898"/>
        <v>0</v>
      </c>
      <c r="EP518" s="4682"/>
      <c r="ER518" s="6125"/>
      <c r="ET518" s="2850" t="str">
        <f>IF($AE518=0,"　",VLOOKUP($AE518,ﾚｰｻﾞOP,60,0))</f>
        <v>-</v>
      </c>
      <c r="EU518" s="2857"/>
      <c r="EV518" s="2850" t="str">
        <f>IF($AE518=0,"　",VLOOKUP($AE518,ﾚｰｻﾞOP,60,0))</f>
        <v>-</v>
      </c>
      <c r="EW518" s="2857"/>
      <c r="EX518" s="2850"/>
      <c r="EY518" s="2851"/>
      <c r="EZ518" s="2850"/>
      <c r="FA518" s="2851"/>
      <c r="FB518" s="2850"/>
      <c r="FC518" s="2851"/>
      <c r="FD518" s="2850"/>
      <c r="FE518" s="2851"/>
      <c r="FF518" s="2855"/>
      <c r="FG518" s="2851"/>
      <c r="FH518" s="2850"/>
      <c r="FI518" s="2851"/>
      <c r="FJ518" s="154" t="str">
        <f t="shared" si="948"/>
        <v>-</v>
      </c>
      <c r="FK518" s="2857"/>
      <c r="FL518" s="155" t="str">
        <f t="shared" si="875"/>
        <v>-</v>
      </c>
      <c r="FM518" s="2846"/>
      <c r="FN518" s="2850"/>
      <c r="FO518" s="2851"/>
      <c r="FP518" s="2850"/>
      <c r="FQ518" s="2851"/>
      <c r="FS518" s="6126"/>
      <c r="FT518" s="6127"/>
    </row>
    <row r="519" spans="1:176" ht="18.600000000000001" customHeight="1">
      <c r="A519" s="228">
        <f t="shared" si="960"/>
        <v>509</v>
      </c>
      <c r="B519" s="343" t="str">
        <f t="shared" si="883"/>
        <v>4IE</v>
      </c>
      <c r="C519" s="5941">
        <v>46082</v>
      </c>
      <c r="D519" s="5644" t="s">
        <v>1024</v>
      </c>
      <c r="E519" s="5719">
        <v>89610177</v>
      </c>
      <c r="F519" s="5720" t="s">
        <v>1465</v>
      </c>
      <c r="G519" s="5721"/>
      <c r="H519" s="3281" t="s">
        <v>630</v>
      </c>
      <c r="I519" s="4618" t="s">
        <v>1118</v>
      </c>
      <c r="J519" s="4459" t="s">
        <v>622</v>
      </c>
      <c r="K519" s="5107" t="s">
        <v>11</v>
      </c>
      <c r="L519" s="8013"/>
      <c r="M519" s="6477">
        <v>46057</v>
      </c>
      <c r="N519" s="353"/>
      <c r="O519" s="354">
        <v>46058</v>
      </c>
      <c r="P519" s="353">
        <v>46057</v>
      </c>
      <c r="Q519" s="354">
        <v>46059</v>
      </c>
      <c r="R519" s="353">
        <v>46059</v>
      </c>
      <c r="S519" s="354">
        <v>46059</v>
      </c>
      <c r="T519" s="353">
        <v>46059</v>
      </c>
      <c r="U519" s="355">
        <v>46062</v>
      </c>
      <c r="V519" s="353">
        <v>46062</v>
      </c>
      <c r="W519" s="356">
        <v>46065</v>
      </c>
      <c r="X519" s="357">
        <v>46063</v>
      </c>
      <c r="Y519" s="359">
        <v>46072</v>
      </c>
      <c r="Z519" s="359">
        <v>46072</v>
      </c>
      <c r="AA519" s="6128"/>
      <c r="AB519" s="6129"/>
      <c r="AC519" s="251"/>
      <c r="AD519" s="6130"/>
      <c r="AE519" s="5778">
        <v>25</v>
      </c>
      <c r="AF519" s="363" t="str">
        <f t="shared" si="886"/>
        <v>4IE</v>
      </c>
      <c r="AG519" s="6131"/>
      <c r="AH519" s="6131"/>
      <c r="AI519" s="6131"/>
      <c r="AJ519" s="6131"/>
      <c r="AK519" s="6131"/>
      <c r="AL519" s="6131"/>
      <c r="AM519" s="6131"/>
      <c r="AN519" s="6131"/>
      <c r="AO519" s="6131"/>
      <c r="AP519" s="6132"/>
      <c r="AQ519" s="6131"/>
      <c r="AR519" s="6131"/>
      <c r="AS519" s="6131"/>
      <c r="AT519" s="6131"/>
      <c r="AU519" s="2843">
        <f t="shared" si="887"/>
        <v>0</v>
      </c>
      <c r="AV519" s="4008">
        <f t="shared" si="900"/>
        <v>0</v>
      </c>
      <c r="AW519" s="4597" t="str">
        <f>IF($AE519=0,"　",VLOOKUP($AE519,ﾚｰｻﾞOP,5,0))</f>
        <v>-</v>
      </c>
      <c r="AX519" s="4598"/>
      <c r="AY519" s="4602" t="str">
        <f>IF($AE519=0,"　",VLOOKUP($AE519,ﾚｰｻﾞOP,6,0))</f>
        <v>-</v>
      </c>
      <c r="AZ519" s="4600"/>
      <c r="BA519" s="4602" t="str">
        <f>IF($AE519=0,"　",VLOOKUP($AE519,ﾚｰｻﾞOP,7,0))</f>
        <v>-</v>
      </c>
      <c r="BB519" s="4600"/>
      <c r="BC519" s="4597" t="str">
        <f>IF($AE519=0,"　",VLOOKUP($AE519,ﾚｰｻﾞOP,8,0))</f>
        <v>-</v>
      </c>
      <c r="BD519" s="4598"/>
      <c r="BE519" s="4599" t="str">
        <f>IF($AE519=0,"　",VLOOKUP($AE519,ﾚｰｻﾞOP,9,0))</f>
        <v>-</v>
      </c>
      <c r="BF519" s="4600"/>
      <c r="BG519" s="4597" t="str">
        <f>IF($AE519=0,"　",VLOOKUP($AE519,ﾚｰｻﾞOP,10,0))</f>
        <v>-</v>
      </c>
      <c r="BH519" s="4600"/>
      <c r="BI519" s="4602" t="str">
        <f t="shared" si="963"/>
        <v>-</v>
      </c>
      <c r="BJ519" s="4600"/>
      <c r="BK519" s="4075" t="str">
        <f t="shared" si="939"/>
        <v>-</v>
      </c>
      <c r="BL519" s="4093"/>
      <c r="BM519" s="4075" t="str">
        <f t="shared" si="940"/>
        <v>-</v>
      </c>
      <c r="BN519" s="4093"/>
      <c r="BO519" s="4094" t="str">
        <f t="shared" si="965"/>
        <v>-</v>
      </c>
      <c r="BP519" s="4093"/>
      <c r="BQ519" s="4602" t="str">
        <f t="shared" ref="BQ519:BQ549" si="975">IF($AE519=0,"　",VLOOKUP($AE519,ﾚｰｻﾞOP,12,0))</f>
        <v>-</v>
      </c>
      <c r="BR519" s="4598"/>
      <c r="BS519" s="4602" t="str">
        <f t="shared" si="968"/>
        <v>-</v>
      </c>
      <c r="BT519" s="4598"/>
      <c r="BU519" s="4602" t="str">
        <f t="shared" si="969"/>
        <v>-</v>
      </c>
      <c r="BV519" s="4598"/>
      <c r="BW519" s="4602" t="str">
        <f t="shared" si="970"/>
        <v>-</v>
      </c>
      <c r="BX519" s="4600"/>
      <c r="BY519" s="4602" t="str">
        <f t="shared" si="971"/>
        <v>-</v>
      </c>
      <c r="BZ519" s="4598"/>
      <c r="CA519" s="4602" t="str">
        <f t="shared" si="972"/>
        <v>-</v>
      </c>
      <c r="CB519" s="4600"/>
      <c r="CC519" s="4602" t="str">
        <f t="shared" si="973"/>
        <v>-</v>
      </c>
      <c r="CD519" s="4600"/>
      <c r="CE519" s="2850" t="str">
        <f t="shared" si="876"/>
        <v>-</v>
      </c>
      <c r="CF519" s="2846"/>
      <c r="CG519" s="2855" t="str">
        <f t="shared" si="877"/>
        <v>-</v>
      </c>
      <c r="CH519" s="2851"/>
      <c r="CI519" s="2850" t="str">
        <f t="shared" si="888"/>
        <v>-</v>
      </c>
      <c r="CJ519" s="2846"/>
      <c r="CK519" s="2850" t="str">
        <f t="shared" si="889"/>
        <v>-</v>
      </c>
      <c r="CL519" s="2851"/>
      <c r="CM519" s="2850" t="str">
        <f t="shared" si="878"/>
        <v>-</v>
      </c>
      <c r="CN519" s="2851"/>
      <c r="CO519" s="2855" t="str">
        <f t="shared" si="890"/>
        <v>-</v>
      </c>
      <c r="CP519" s="2851"/>
      <c r="CQ519" s="2855" t="str">
        <f t="shared" si="891"/>
        <v>-</v>
      </c>
      <c r="CR519" s="2851"/>
      <c r="CS519" s="2850" t="str">
        <f t="shared" si="879"/>
        <v>-</v>
      </c>
      <c r="CT519" s="2851"/>
      <c r="CU519" s="2855"/>
      <c r="CV519" s="2851"/>
      <c r="CW519" s="2850" t="str">
        <f t="shared" si="880"/>
        <v>-</v>
      </c>
      <c r="CX519" s="2851"/>
      <c r="CY519" s="2855" t="str">
        <f t="shared" si="892"/>
        <v>-</v>
      </c>
      <c r="CZ519" s="2851"/>
      <c r="DA519" s="2850" t="str">
        <f t="shared" si="881"/>
        <v>-</v>
      </c>
      <c r="DB519" s="2846"/>
      <c r="DC519" s="2855" t="str">
        <f t="shared" si="893"/>
        <v>-</v>
      </c>
      <c r="DD519" s="2851"/>
      <c r="DE519" s="374">
        <f t="shared" si="966"/>
        <v>0</v>
      </c>
      <c r="DF519" s="2857"/>
      <c r="DG519" s="818">
        <f t="shared" ref="DG519:DG576" si="976">IF(AH519=1,1,0)</f>
        <v>0</v>
      </c>
      <c r="DH519" s="2858"/>
      <c r="DI519" s="2850">
        <f t="shared" si="928"/>
        <v>0</v>
      </c>
      <c r="DJ519" s="2857"/>
      <c r="DK519" s="2856">
        <f t="shared" si="941"/>
        <v>0</v>
      </c>
      <c r="DL519" s="2857"/>
      <c r="DM519" s="2856">
        <f t="shared" si="956"/>
        <v>0</v>
      </c>
      <c r="DN519" s="2857"/>
      <c r="DO519" s="2855">
        <f t="shared" si="894"/>
        <v>0</v>
      </c>
      <c r="DP519" s="2858"/>
      <c r="DQ519" s="2855">
        <f t="shared" si="895"/>
        <v>0</v>
      </c>
      <c r="DR519" s="2857"/>
      <c r="DS519" s="2855">
        <f t="shared" si="896"/>
        <v>0</v>
      </c>
      <c r="DT519" s="2858"/>
      <c r="DU519" s="2855">
        <f t="shared" si="897"/>
        <v>0</v>
      </c>
      <c r="DV519" s="2857"/>
      <c r="DW519" s="4891">
        <f t="shared" si="957"/>
        <v>0</v>
      </c>
      <c r="DX519" s="4892"/>
      <c r="DY519" s="4668">
        <f t="shared" si="958"/>
        <v>0</v>
      </c>
      <c r="DZ519" s="4682"/>
      <c r="EA519" s="4668">
        <f t="shared" si="942"/>
        <v>0</v>
      </c>
      <c r="EB519" s="4682"/>
      <c r="EC519" s="820">
        <f t="shared" si="943"/>
        <v>0</v>
      </c>
      <c r="ED519" s="4964"/>
      <c r="EE519" s="822">
        <f t="shared" ref="EE519" si="977">IF(AV519=0,0,1)</f>
        <v>0</v>
      </c>
      <c r="EF519" s="4930"/>
      <c r="EG519" s="273"/>
      <c r="EH519" s="274"/>
      <c r="EI519" s="275"/>
      <c r="EJ519" s="276"/>
      <c r="EK519" s="275"/>
      <c r="EL519" s="277"/>
      <c r="EM519" s="829" t="str">
        <f t="shared" si="882"/>
        <v xml:space="preserve"> </v>
      </c>
      <c r="EN519" s="4892"/>
      <c r="EO519" s="4893">
        <f t="shared" si="898"/>
        <v>0</v>
      </c>
      <c r="EP519" s="4682"/>
      <c r="ER519" s="6133"/>
      <c r="ET519" s="2850">
        <v>45993</v>
      </c>
      <c r="EU519" s="2857">
        <v>4163361</v>
      </c>
      <c r="EV519" s="2850">
        <v>45995</v>
      </c>
      <c r="EW519" s="2857">
        <v>4163362</v>
      </c>
      <c r="EX519" s="2850"/>
      <c r="EY519" s="2851"/>
      <c r="EZ519" s="2850"/>
      <c r="FA519" s="2851"/>
      <c r="FB519" s="2850">
        <v>45889</v>
      </c>
      <c r="FC519" s="2851">
        <v>4163311</v>
      </c>
      <c r="FD519" s="2850"/>
      <c r="FE519" s="2851"/>
      <c r="FF519" s="2855"/>
      <c r="FG519" s="2851"/>
      <c r="FH519" s="2850"/>
      <c r="FI519" s="2851"/>
      <c r="FJ519" s="154">
        <v>45995</v>
      </c>
      <c r="FK519" s="2857">
        <v>4163363</v>
      </c>
      <c r="FL519" s="155">
        <f t="shared" ref="FL519:FL637" si="978">IF($AE519=0,"　",VLOOKUP($AE519,ﾚｰｻﾞOP,68,0))</f>
        <v>1</v>
      </c>
      <c r="FM519" s="2846"/>
      <c r="FN519" s="2850"/>
      <c r="FO519" s="2851"/>
      <c r="FP519" s="2850"/>
      <c r="FQ519" s="2851"/>
      <c r="FS519" s="5782"/>
      <c r="FT519" s="5783"/>
    </row>
    <row r="520" spans="1:176" ht="18.600000000000001" customHeight="1">
      <c r="A520" s="228">
        <f t="shared" si="961"/>
        <v>510</v>
      </c>
      <c r="B520" s="343" t="str">
        <f>AF520</f>
        <v>4IE</v>
      </c>
      <c r="C520" s="5941">
        <v>46087</v>
      </c>
      <c r="D520" s="981" t="s">
        <v>623</v>
      </c>
      <c r="E520" s="982">
        <v>62510074</v>
      </c>
      <c r="F520" s="1564"/>
      <c r="G520" s="6671" t="s">
        <v>1715</v>
      </c>
      <c r="H520" s="3281" t="s">
        <v>631</v>
      </c>
      <c r="I520" s="4459" t="s">
        <v>61</v>
      </c>
      <c r="J520" s="1264" t="s">
        <v>1367</v>
      </c>
      <c r="K520" s="599" t="s">
        <v>97</v>
      </c>
      <c r="L520" s="600"/>
      <c r="M520" s="6477">
        <v>46058</v>
      </c>
      <c r="N520" s="353">
        <v>46058</v>
      </c>
      <c r="O520" s="354">
        <v>46059</v>
      </c>
      <c r="P520" s="353">
        <v>46058</v>
      </c>
      <c r="Q520" s="354">
        <v>46060</v>
      </c>
      <c r="R520" s="353">
        <v>46060</v>
      </c>
      <c r="S520" s="354">
        <v>46060</v>
      </c>
      <c r="T520" s="353">
        <v>46059</v>
      </c>
      <c r="U520" s="355">
        <v>46063</v>
      </c>
      <c r="V520" s="353">
        <v>46062</v>
      </c>
      <c r="W520" s="356">
        <v>46066</v>
      </c>
      <c r="X520" s="357">
        <v>46066</v>
      </c>
      <c r="Y520" s="358">
        <v>46077</v>
      </c>
      <c r="Z520" s="359"/>
      <c r="AA520" s="360">
        <v>46073</v>
      </c>
      <c r="AB520" s="358">
        <v>46074</v>
      </c>
      <c r="AC520" s="251" t="s">
        <v>1085</v>
      </c>
      <c r="AD520" s="361"/>
      <c r="AE520" s="362">
        <v>19</v>
      </c>
      <c r="AF520" s="363" t="str">
        <f>IF($AE520=0,"　",VLOOKUP($AE520,ﾚｰｻﾞOP,69,0))</f>
        <v>4IE</v>
      </c>
      <c r="AG520" s="364"/>
      <c r="AH520" s="364"/>
      <c r="AI520" s="364"/>
      <c r="AJ520" s="364"/>
      <c r="AK520" s="364"/>
      <c r="AL520" s="364"/>
      <c r="AM520" s="364"/>
      <c r="AN520" s="364">
        <v>1</v>
      </c>
      <c r="AO520" s="364"/>
      <c r="AP520" s="363">
        <v>1</v>
      </c>
      <c r="AQ520" s="255">
        <v>1</v>
      </c>
      <c r="AR520" s="255">
        <v>1</v>
      </c>
      <c r="AS520" s="255"/>
      <c r="AT520" s="255"/>
      <c r="AU520" s="2843">
        <f>IF(AI520="付属済",0,IF(AI520=1,AI520+AP520,0))</f>
        <v>0</v>
      </c>
      <c r="AV520" s="4008">
        <f>IF(AE520=0,0,(AR520*1)+(AS520*100))</f>
        <v>1</v>
      </c>
      <c r="AW520" s="590">
        <v>46029</v>
      </c>
      <c r="AX520" s="369">
        <v>4263072</v>
      </c>
      <c r="AY520" s="154">
        <v>46029</v>
      </c>
      <c r="AZ520" s="367">
        <v>4263073</v>
      </c>
      <c r="BA520" s="154">
        <v>45664</v>
      </c>
      <c r="BB520" s="367">
        <v>4263074</v>
      </c>
      <c r="BC520" s="368" t="str">
        <f>IF($AE520=0,"　",VLOOKUP($AE520,ﾚｰｻﾞOP,8,0))</f>
        <v>-</v>
      </c>
      <c r="BD520" s="369"/>
      <c r="BE520" s="4599" t="str">
        <f>IF($AE520=0,"　",VLOOKUP($AE520,ﾚｰｻﾞOP,9,0))</f>
        <v>-</v>
      </c>
      <c r="BF520" s="367"/>
      <c r="BG520" s="368">
        <v>45664</v>
      </c>
      <c r="BH520" s="367">
        <v>4263077</v>
      </c>
      <c r="BI520" s="154">
        <v>45664</v>
      </c>
      <c r="BJ520" s="367">
        <v>4263078</v>
      </c>
      <c r="BK520" s="154">
        <v>46003</v>
      </c>
      <c r="BL520" s="367">
        <v>4263090</v>
      </c>
      <c r="BM520" s="154">
        <v>46003</v>
      </c>
      <c r="BN520" s="367">
        <v>4263091</v>
      </c>
      <c r="BO520" s="155" t="str">
        <f>IF($AE520=0,"　",VLOOKUP($AE520,ﾚｰｻﾞOP,59,0))</f>
        <v>-</v>
      </c>
      <c r="BP520" s="367"/>
      <c r="BQ520" s="154" t="str">
        <f>IF($AE520=0,"　",VLOOKUP($AE520,ﾚｰｻﾞOP,12,0))</f>
        <v>-</v>
      </c>
      <c r="BR520" s="369"/>
      <c r="BS520" s="154" t="str">
        <f>IF($AE520=0,"　",VLOOKUP($AE520,ﾚｰｻﾞOP,13,0))</f>
        <v>-</v>
      </c>
      <c r="BT520" s="369"/>
      <c r="BU520" s="154" t="str">
        <f>IF($AE520=0,"　",VLOOKUP($AE520,ﾚｰｻﾞOP,14,0))</f>
        <v>-</v>
      </c>
      <c r="BV520" s="369"/>
      <c r="BW520" s="154" t="str">
        <f>IF($AE520=0,"　",VLOOKUP($AE520,ﾚｰｻﾞOP,15,0))</f>
        <v>-</v>
      </c>
      <c r="BX520" s="367"/>
      <c r="BY520" s="154" t="str">
        <f>IF($AE520=0,"　",VLOOKUP($AE520,ﾚｰｻﾞOP,16,0))</f>
        <v>-</v>
      </c>
      <c r="BZ520" s="369"/>
      <c r="CA520" s="154" t="str">
        <f>IF($AE520=0,"　",VLOOKUP($AE520,ﾚｰｻﾞOP,17,0))</f>
        <v>-</v>
      </c>
      <c r="CB520" s="367"/>
      <c r="CC520" s="154" t="str">
        <f>IF($AE520=0,"　",VLOOKUP($AE520,ﾚｰｻﾞOP,18,0))</f>
        <v>-</v>
      </c>
      <c r="CD520" s="367"/>
      <c r="CE520" s="2850" t="str">
        <f>IF($AE520=0,"　",VLOOKUP($AE520,ﾚｰｻﾞOP,19,0))</f>
        <v>-</v>
      </c>
      <c r="CF520" s="2846"/>
      <c r="CG520" s="2855" t="str">
        <f>IF($AE520=0,"　",VLOOKUP($AE520,ﾚｰｻﾞOP,20,0))</f>
        <v>-</v>
      </c>
      <c r="CH520" s="2851"/>
      <c r="CI520" s="2850" t="str">
        <f>IF($AE520=0,"　",VLOOKUP($AE520,ﾚｰｻﾞOP,21,0))</f>
        <v>-</v>
      </c>
      <c r="CJ520" s="2846"/>
      <c r="CK520" s="2850" t="str">
        <f>IF($AE520=0,"　",VLOOKUP($AE520,ﾚｰｻﾞOP,22,0))</f>
        <v>-</v>
      </c>
      <c r="CL520" s="2851"/>
      <c r="CM520" s="2850" t="str">
        <f>IF($AE520=0,"　",VLOOKUP($AE520,ﾚｰｻﾞOP,23,0))</f>
        <v>-</v>
      </c>
      <c r="CN520" s="2851"/>
      <c r="CO520" s="2855" t="str">
        <f>IF($AE520=0,"　",VLOOKUP($AE520,ﾚｰｻﾞOP,24,0))</f>
        <v>-</v>
      </c>
      <c r="CP520" s="2851"/>
      <c r="CQ520" s="2855" t="str">
        <f>IF($AE520=0,"　",VLOOKUP($AE520,ﾚｰｻﾞOP,25,0))</f>
        <v>-</v>
      </c>
      <c r="CR520" s="2851"/>
      <c r="CS520" s="2850" t="str">
        <f>IF($AE520=0,"　",VLOOKUP($AE520,ﾚｰｻﾞOP,26,0))</f>
        <v>-</v>
      </c>
      <c r="CT520" s="2851"/>
      <c r="CU520" s="2855"/>
      <c r="CV520" s="2851"/>
      <c r="CW520" s="2850" t="str">
        <f>IF($AE520=0,"　",VLOOKUP($AE520,ﾚｰｻﾞOP,28,0))</f>
        <v>-</v>
      </c>
      <c r="CX520" s="2851"/>
      <c r="CY520" s="2855" t="str">
        <f>IF($AE520=0,"　",VLOOKUP($AE520,ﾚｰｻﾞOP,29,0))</f>
        <v>-</v>
      </c>
      <c r="CZ520" s="2851"/>
      <c r="DA520" s="154" t="str">
        <f>IF($AE520=0,"　",VLOOKUP($AE520,ﾚｰｻﾞOP,30,0))</f>
        <v>-</v>
      </c>
      <c r="DB520" s="369"/>
      <c r="DC520" s="155" t="str">
        <f>IF($AE520=0,"　",VLOOKUP($AE520,ﾚｰｻﾞOP,31,0))</f>
        <v>-</v>
      </c>
      <c r="DD520" s="367"/>
      <c r="DE520" s="374">
        <f>IF(AG520=1,1,0)</f>
        <v>0</v>
      </c>
      <c r="DF520" s="373"/>
      <c r="DG520" s="818">
        <f>IF(AH520=1,1,0)</f>
        <v>0</v>
      </c>
      <c r="DH520" s="372"/>
      <c r="DI520" s="267">
        <f>IF(AG520=1,1,0)</f>
        <v>0</v>
      </c>
      <c r="DJ520" s="373"/>
      <c r="DK520" s="374">
        <f>IF(AU520=2,1,0)</f>
        <v>0</v>
      </c>
      <c r="DL520" s="373"/>
      <c r="DM520" s="375">
        <f>IF(AU520=1,1,0)</f>
        <v>0</v>
      </c>
      <c r="DN520" s="373"/>
      <c r="DO520" s="155">
        <f>IF(AJ520=1,1,0)</f>
        <v>0</v>
      </c>
      <c r="DP520" s="372"/>
      <c r="DQ520" s="155">
        <f>IF(AK520=1,1,0)</f>
        <v>0</v>
      </c>
      <c r="DR520" s="373"/>
      <c r="DS520" s="155">
        <f>IF(AL520=1,1,0)</f>
        <v>0</v>
      </c>
      <c r="DT520" s="372"/>
      <c r="DU520" s="155">
        <f>IF(AM520=1,1,0)</f>
        <v>0</v>
      </c>
      <c r="DV520" s="373"/>
      <c r="DW520" s="4891">
        <v>46057</v>
      </c>
      <c r="DX520" s="372">
        <v>4263134</v>
      </c>
      <c r="DY520" s="154">
        <f>IF(AO520=1,1,0)</f>
        <v>0</v>
      </c>
      <c r="DZ520" s="373"/>
      <c r="EA520" s="154">
        <v>46038</v>
      </c>
      <c r="EB520" s="373">
        <v>4263102</v>
      </c>
      <c r="EC520" s="269">
        <v>46059</v>
      </c>
      <c r="ED520" s="4964">
        <v>4263139</v>
      </c>
      <c r="EE520" s="822">
        <v>46032</v>
      </c>
      <c r="EF520" s="377">
        <v>4263123</v>
      </c>
      <c r="EG520" s="273"/>
      <c r="EH520" s="274"/>
      <c r="EI520" s="275"/>
      <c r="EJ520" s="276"/>
      <c r="EK520" s="275"/>
      <c r="EL520" s="277"/>
      <c r="EM520" s="278" t="str">
        <f>IF(CE520="-"," ",IF(AR520=1,1," "))</f>
        <v xml:space="preserve"> </v>
      </c>
      <c r="EN520" s="372"/>
      <c r="EO520" s="155">
        <f>IF(AT520=1,1,0)</f>
        <v>0</v>
      </c>
      <c r="EP520" s="373"/>
      <c r="ER520" s="194"/>
      <c r="ET520" s="154" t="str">
        <f>IF($AE520=0,"　",VLOOKUP($AE520,ﾚｰｻﾞOP,60,0))</f>
        <v>-</v>
      </c>
      <c r="EU520" s="373"/>
      <c r="EV520" s="154" t="str">
        <f>IF($AE520=0,"　",VLOOKUP($AE520,ﾚｰｻﾞOP,60,0))</f>
        <v>-</v>
      </c>
      <c r="EW520" s="373"/>
      <c r="EX520" s="154"/>
      <c r="EY520" s="367"/>
      <c r="EZ520" s="154"/>
      <c r="FA520" s="367"/>
      <c r="FB520" s="154"/>
      <c r="FC520" s="367"/>
      <c r="FD520" s="154"/>
      <c r="FE520" s="367"/>
      <c r="FF520" s="155"/>
      <c r="FG520" s="367"/>
      <c r="FH520" s="154"/>
      <c r="FI520" s="367"/>
      <c r="FJ520" s="154" t="str">
        <f>IF($AE520=0,"　",VLOOKUP($AE520,ﾚｰｻﾞOP,67,0))</f>
        <v>-</v>
      </c>
      <c r="FK520" s="373"/>
      <c r="FL520" s="155" t="str">
        <f>IF($AE520=0,"　",VLOOKUP($AE520,ﾚｰｻﾞOP,68,0))</f>
        <v>-</v>
      </c>
      <c r="FM520" s="279"/>
      <c r="FN520" s="1184"/>
      <c r="FO520" s="280"/>
      <c r="FP520" s="281"/>
      <c r="FQ520" s="282"/>
      <c r="FS520" s="281"/>
      <c r="FT520" s="282"/>
    </row>
    <row r="521" spans="1:176" ht="18.600000000000001" customHeight="1">
      <c r="A521" s="228">
        <f t="shared" si="960"/>
        <v>511</v>
      </c>
      <c r="B521" s="343" t="str">
        <f t="shared" si="883"/>
        <v>4IE</v>
      </c>
      <c r="C521" s="5941">
        <v>46085</v>
      </c>
      <c r="D521" s="5657" t="s">
        <v>62</v>
      </c>
      <c r="E521" s="5658">
        <v>72511111</v>
      </c>
      <c r="F521" s="1564" t="s">
        <v>1658</v>
      </c>
      <c r="G521" s="1263"/>
      <c r="H521" s="3281" t="s">
        <v>631</v>
      </c>
      <c r="I521" s="4459" t="s">
        <v>61</v>
      </c>
      <c r="J521" s="1264" t="s">
        <v>1475</v>
      </c>
      <c r="K521" s="599" t="s">
        <v>11</v>
      </c>
      <c r="L521" s="600"/>
      <c r="M521" s="6477">
        <v>46058</v>
      </c>
      <c r="N521" s="353">
        <v>46058</v>
      </c>
      <c r="O521" s="354">
        <v>46059</v>
      </c>
      <c r="P521" s="353">
        <v>46058</v>
      </c>
      <c r="Q521" s="354">
        <v>46060</v>
      </c>
      <c r="R521" s="353">
        <v>46060</v>
      </c>
      <c r="S521" s="354">
        <v>46060</v>
      </c>
      <c r="T521" s="353">
        <v>46059</v>
      </c>
      <c r="U521" s="355">
        <v>46063</v>
      </c>
      <c r="V521" s="353">
        <v>46063</v>
      </c>
      <c r="W521" s="356">
        <v>46066</v>
      </c>
      <c r="X521" s="357">
        <v>46066</v>
      </c>
      <c r="Y521" s="359">
        <v>46073</v>
      </c>
      <c r="Z521" s="359">
        <v>46073</v>
      </c>
      <c r="AA521" s="601"/>
      <c r="AB521" s="359"/>
      <c r="AC521" s="251" t="s">
        <v>1085</v>
      </c>
      <c r="AD521" s="361"/>
      <c r="AE521" s="362">
        <v>2</v>
      </c>
      <c r="AF521" s="363" t="str">
        <f t="shared" si="886"/>
        <v>4IE</v>
      </c>
      <c r="AG521" s="364"/>
      <c r="AH521" s="364"/>
      <c r="AI521" s="364">
        <v>1</v>
      </c>
      <c r="AJ521" s="364"/>
      <c r="AK521" s="364"/>
      <c r="AL521" s="364"/>
      <c r="AM521" s="364"/>
      <c r="AN521" s="364">
        <v>1</v>
      </c>
      <c r="AO521" s="364">
        <v>1</v>
      </c>
      <c r="AP521" s="363">
        <v>1</v>
      </c>
      <c r="AQ521" s="255">
        <v>1</v>
      </c>
      <c r="AR521" s="255">
        <v>1</v>
      </c>
      <c r="AS521" s="255"/>
      <c r="AT521" s="255"/>
      <c r="AU521" s="2843">
        <f t="shared" si="887"/>
        <v>2</v>
      </c>
      <c r="AV521" s="4008">
        <f t="shared" si="900"/>
        <v>1</v>
      </c>
      <c r="AW521" s="590">
        <v>46029</v>
      </c>
      <c r="AX521" s="4598">
        <v>4263072</v>
      </c>
      <c r="AY521" s="154">
        <v>46029</v>
      </c>
      <c r="AZ521" s="4600">
        <v>4263073</v>
      </c>
      <c r="BA521" s="154">
        <v>46029</v>
      </c>
      <c r="BB521" s="4600">
        <v>4263074</v>
      </c>
      <c r="BC521" s="368">
        <v>46029</v>
      </c>
      <c r="BD521" s="4598">
        <v>4263075</v>
      </c>
      <c r="BE521" s="4599">
        <v>46000</v>
      </c>
      <c r="BF521" s="4600">
        <v>4263022</v>
      </c>
      <c r="BG521" s="368">
        <v>46029</v>
      </c>
      <c r="BH521" s="4600">
        <v>4263077</v>
      </c>
      <c r="BI521" s="154">
        <v>46029</v>
      </c>
      <c r="BJ521" s="4600">
        <v>4263078</v>
      </c>
      <c r="BK521" s="154" t="str">
        <f t="shared" si="939"/>
        <v>-</v>
      </c>
      <c r="BL521" s="367"/>
      <c r="BM521" s="154" t="str">
        <f t="shared" si="940"/>
        <v>-</v>
      </c>
      <c r="BN521" s="367"/>
      <c r="BO521" s="155" t="str">
        <f t="shared" si="965"/>
        <v>-</v>
      </c>
      <c r="BP521" s="367"/>
      <c r="BQ521" s="154" t="str">
        <f t="shared" si="975"/>
        <v>-</v>
      </c>
      <c r="BR521" s="369"/>
      <c r="BS521" s="154" t="str">
        <f t="shared" si="968"/>
        <v>-</v>
      </c>
      <c r="BT521" s="369"/>
      <c r="BU521" s="154" t="str">
        <f t="shared" si="969"/>
        <v>-</v>
      </c>
      <c r="BV521" s="369"/>
      <c r="BW521" s="154" t="str">
        <f t="shared" si="970"/>
        <v>-</v>
      </c>
      <c r="BX521" s="367"/>
      <c r="BY521" s="154" t="str">
        <f t="shared" si="971"/>
        <v>-</v>
      </c>
      <c r="BZ521" s="369"/>
      <c r="CA521" s="154" t="str">
        <f t="shared" si="972"/>
        <v>-</v>
      </c>
      <c r="CB521" s="367"/>
      <c r="CC521" s="154" t="str">
        <f t="shared" si="973"/>
        <v>-</v>
      </c>
      <c r="CD521" s="367"/>
      <c r="CE521" s="2850" t="str">
        <f t="shared" si="876"/>
        <v>-</v>
      </c>
      <c r="CF521" s="2846"/>
      <c r="CG521" s="2855" t="str">
        <f t="shared" si="877"/>
        <v>-</v>
      </c>
      <c r="CH521" s="2851"/>
      <c r="CI521" s="2850" t="str">
        <f t="shared" si="888"/>
        <v>-</v>
      </c>
      <c r="CJ521" s="2846"/>
      <c r="CK521" s="2850" t="str">
        <f t="shared" si="889"/>
        <v>-</v>
      </c>
      <c r="CL521" s="2851"/>
      <c r="CM521" s="2850" t="str">
        <f t="shared" si="878"/>
        <v>-</v>
      </c>
      <c r="CN521" s="2851"/>
      <c r="CO521" s="2855" t="str">
        <f t="shared" si="890"/>
        <v>-</v>
      </c>
      <c r="CP521" s="2851"/>
      <c r="CQ521" s="2855" t="str">
        <f t="shared" si="891"/>
        <v>-</v>
      </c>
      <c r="CR521" s="2851"/>
      <c r="CS521" s="2850" t="str">
        <f t="shared" si="879"/>
        <v>-</v>
      </c>
      <c r="CT521" s="2851"/>
      <c r="CU521" s="2855"/>
      <c r="CV521" s="2851"/>
      <c r="CW521" s="2850" t="str">
        <f t="shared" si="880"/>
        <v>-</v>
      </c>
      <c r="CX521" s="2851"/>
      <c r="CY521" s="2855" t="str">
        <f t="shared" si="892"/>
        <v>-</v>
      </c>
      <c r="CZ521" s="2851"/>
      <c r="DA521" s="154" t="str">
        <f t="shared" si="881"/>
        <v>-</v>
      </c>
      <c r="DB521" s="369"/>
      <c r="DC521" s="155" t="str">
        <f t="shared" si="893"/>
        <v>-</v>
      </c>
      <c r="DD521" s="367"/>
      <c r="DE521" s="374">
        <f t="shared" si="966"/>
        <v>0</v>
      </c>
      <c r="DF521" s="373"/>
      <c r="DG521" s="818">
        <f t="shared" si="976"/>
        <v>0</v>
      </c>
      <c r="DH521" s="372"/>
      <c r="DI521" s="267">
        <f t="shared" si="928"/>
        <v>0</v>
      </c>
      <c r="DJ521" s="373"/>
      <c r="DK521" s="374">
        <v>46007</v>
      </c>
      <c r="DL521" s="2857">
        <v>4263092</v>
      </c>
      <c r="DM521" s="375">
        <f t="shared" si="956"/>
        <v>0</v>
      </c>
      <c r="DN521" s="373"/>
      <c r="DO521" s="155">
        <f t="shared" si="894"/>
        <v>0</v>
      </c>
      <c r="DP521" s="372"/>
      <c r="DQ521" s="155">
        <f t="shared" si="895"/>
        <v>0</v>
      </c>
      <c r="DR521" s="373"/>
      <c r="DS521" s="155">
        <f t="shared" si="896"/>
        <v>0</v>
      </c>
      <c r="DT521" s="372"/>
      <c r="DU521" s="155">
        <f t="shared" si="897"/>
        <v>0</v>
      </c>
      <c r="DV521" s="373"/>
      <c r="DW521" s="4891">
        <v>46057</v>
      </c>
      <c r="DX521" s="372">
        <v>4263134</v>
      </c>
      <c r="DY521" s="154">
        <v>45833</v>
      </c>
      <c r="DZ521" s="4682">
        <v>4163233</v>
      </c>
      <c r="EA521" s="154">
        <v>45673</v>
      </c>
      <c r="EB521" s="4682">
        <v>4263102</v>
      </c>
      <c r="EC521" s="269">
        <v>46059</v>
      </c>
      <c r="ED521" s="4964">
        <v>4263139</v>
      </c>
      <c r="EE521" s="822">
        <v>46032</v>
      </c>
      <c r="EF521" s="4930">
        <v>4263123</v>
      </c>
      <c r="EG521" s="273"/>
      <c r="EH521" s="274"/>
      <c r="EI521" s="275"/>
      <c r="EJ521" s="276"/>
      <c r="EK521" s="275"/>
      <c r="EL521" s="277"/>
      <c r="EM521" s="278" t="str">
        <f t="shared" si="882"/>
        <v xml:space="preserve"> </v>
      </c>
      <c r="EN521" s="372"/>
      <c r="EO521" s="155">
        <f t="shared" si="898"/>
        <v>0</v>
      </c>
      <c r="EP521" s="373"/>
      <c r="ER521" s="194"/>
      <c r="ET521" s="154" t="str">
        <f>IF($AE521=0,"　",VLOOKUP($AE521,ﾚｰｻﾞOP,60,0))</f>
        <v>-</v>
      </c>
      <c r="EU521" s="373"/>
      <c r="EV521" s="154" t="str">
        <f t="shared" ref="EV521:EV556" si="979">IF($AE521=0,"　",VLOOKUP($AE521,ﾚｰｻﾞOP,60,0))</f>
        <v>-</v>
      </c>
      <c r="EW521" s="373"/>
      <c r="EX521" s="154"/>
      <c r="EY521" s="367"/>
      <c r="EZ521" s="154"/>
      <c r="FA521" s="367"/>
      <c r="FB521" s="154"/>
      <c r="FC521" s="367"/>
      <c r="FD521" s="154"/>
      <c r="FE521" s="367"/>
      <c r="FF521" s="155"/>
      <c r="FG521" s="367"/>
      <c r="FH521" s="154"/>
      <c r="FI521" s="367"/>
      <c r="FJ521" s="154" t="str">
        <f t="shared" si="948"/>
        <v>-</v>
      </c>
      <c r="FK521" s="373"/>
      <c r="FL521" s="155" t="str">
        <f t="shared" si="978"/>
        <v>-</v>
      </c>
      <c r="FM521" s="279"/>
      <c r="FN521" s="1184"/>
      <c r="FO521" s="280"/>
      <c r="FP521" s="281"/>
      <c r="FQ521" s="282"/>
      <c r="FS521" s="281"/>
      <c r="FT521" s="282"/>
    </row>
    <row r="522" spans="1:176" ht="18.600000000000001" customHeight="1">
      <c r="A522" s="228">
        <f t="shared" si="960"/>
        <v>512</v>
      </c>
      <c r="B522" s="343" t="str">
        <f t="shared" si="883"/>
        <v>4IE</v>
      </c>
      <c r="C522" s="5941">
        <v>46082</v>
      </c>
      <c r="D522" s="5644" t="s">
        <v>1024</v>
      </c>
      <c r="E522" s="5719">
        <v>89610188</v>
      </c>
      <c r="F522" s="5720" t="s">
        <v>1466</v>
      </c>
      <c r="G522" s="5721"/>
      <c r="H522" s="3281" t="s">
        <v>630</v>
      </c>
      <c r="I522" s="4459" t="s">
        <v>64</v>
      </c>
      <c r="J522" s="4459" t="s">
        <v>20</v>
      </c>
      <c r="K522" s="5107" t="s">
        <v>11</v>
      </c>
      <c r="L522" s="8014"/>
      <c r="M522" s="6477">
        <v>46059</v>
      </c>
      <c r="N522" s="353"/>
      <c r="O522" s="354">
        <v>46060</v>
      </c>
      <c r="P522" s="353">
        <v>46059</v>
      </c>
      <c r="Q522" s="354">
        <v>46062</v>
      </c>
      <c r="R522" s="353">
        <v>46060</v>
      </c>
      <c r="S522" s="354">
        <v>46062</v>
      </c>
      <c r="T522" s="353">
        <v>46062</v>
      </c>
      <c r="U522" s="355">
        <v>46065</v>
      </c>
      <c r="V522" s="353">
        <v>46063</v>
      </c>
      <c r="W522" s="356">
        <v>46067</v>
      </c>
      <c r="X522" s="357">
        <v>46067</v>
      </c>
      <c r="Y522" s="359">
        <v>46074</v>
      </c>
      <c r="Z522" s="359">
        <v>46074</v>
      </c>
      <c r="AA522" s="6134"/>
      <c r="AB522" s="6135"/>
      <c r="AC522" s="251"/>
      <c r="AD522" s="6136"/>
      <c r="AE522" s="6137">
        <v>25</v>
      </c>
      <c r="AF522" s="363" t="str">
        <f t="shared" si="886"/>
        <v>4IE</v>
      </c>
      <c r="AG522" s="6138"/>
      <c r="AH522" s="6138"/>
      <c r="AI522" s="6138"/>
      <c r="AJ522" s="6138"/>
      <c r="AK522" s="6138"/>
      <c r="AL522" s="6138"/>
      <c r="AM522" s="6138"/>
      <c r="AN522" s="6138"/>
      <c r="AO522" s="6138"/>
      <c r="AP522" s="6139"/>
      <c r="AQ522" s="6138"/>
      <c r="AR522" s="6138"/>
      <c r="AS522" s="6138"/>
      <c r="AT522" s="6138"/>
      <c r="AU522" s="2843">
        <f t="shared" si="887"/>
        <v>0</v>
      </c>
      <c r="AV522" s="4008">
        <f t="shared" si="900"/>
        <v>0</v>
      </c>
      <c r="AW522" s="4597" t="str">
        <f>IF($AE522=0,"　",VLOOKUP($AE522,ﾚｰｻﾞOP,5,0))</f>
        <v>-</v>
      </c>
      <c r="AX522" s="4598"/>
      <c r="AY522" s="4602" t="str">
        <f>IF($AE522=0,"　",VLOOKUP($AE522,ﾚｰｻﾞOP,6,0))</f>
        <v>-</v>
      </c>
      <c r="AZ522" s="4600"/>
      <c r="BA522" s="4602" t="str">
        <f>IF($AE522=0,"　",VLOOKUP($AE522,ﾚｰｻﾞOP,7,0))</f>
        <v>-</v>
      </c>
      <c r="BB522" s="4600"/>
      <c r="BC522" s="4597" t="str">
        <f>IF($AE522=0,"　",VLOOKUP($AE522,ﾚｰｻﾞOP,8,0))</f>
        <v>-</v>
      </c>
      <c r="BD522" s="4598"/>
      <c r="BE522" s="4599" t="str">
        <f>IF($AE522=0,"　",VLOOKUP($AE522,ﾚｰｻﾞOP,9,0))</f>
        <v>-</v>
      </c>
      <c r="BF522" s="4600"/>
      <c r="BG522" s="4597" t="str">
        <f>IF($AE522=0,"　",VLOOKUP($AE522,ﾚｰｻﾞOP,10,0))</f>
        <v>-</v>
      </c>
      <c r="BH522" s="4600"/>
      <c r="BI522" s="4602" t="str">
        <f>IF($AE522=0,"　",VLOOKUP($AE522,ﾚｰｻﾞOP,11,0))</f>
        <v>-</v>
      </c>
      <c r="BJ522" s="4600"/>
      <c r="BK522" s="4075" t="str">
        <f t="shared" si="939"/>
        <v>-</v>
      </c>
      <c r="BL522" s="4093"/>
      <c r="BM522" s="4075" t="str">
        <f t="shared" si="940"/>
        <v>-</v>
      </c>
      <c r="BN522" s="4093"/>
      <c r="BO522" s="4094" t="str">
        <f t="shared" si="965"/>
        <v>-</v>
      </c>
      <c r="BP522" s="4093"/>
      <c r="BQ522" s="4602" t="str">
        <f t="shared" si="975"/>
        <v>-</v>
      </c>
      <c r="BR522" s="4598"/>
      <c r="BS522" s="4602" t="str">
        <f t="shared" si="968"/>
        <v>-</v>
      </c>
      <c r="BT522" s="4598"/>
      <c r="BU522" s="4602" t="str">
        <f t="shared" si="969"/>
        <v>-</v>
      </c>
      <c r="BV522" s="4598"/>
      <c r="BW522" s="4602" t="str">
        <f t="shared" si="970"/>
        <v>-</v>
      </c>
      <c r="BX522" s="4600"/>
      <c r="BY522" s="4602" t="str">
        <f t="shared" si="971"/>
        <v>-</v>
      </c>
      <c r="BZ522" s="4598"/>
      <c r="CA522" s="4602" t="str">
        <f t="shared" si="972"/>
        <v>-</v>
      </c>
      <c r="CB522" s="4600"/>
      <c r="CC522" s="4602" t="str">
        <f t="shared" si="973"/>
        <v>-</v>
      </c>
      <c r="CD522" s="4600"/>
      <c r="CE522" s="2850" t="str">
        <f t="shared" ref="CE522:CE637" si="980">IF($AE522=0,"　",VLOOKUP($AE522,ﾚｰｻﾞOP,19,0))</f>
        <v>-</v>
      </c>
      <c r="CF522" s="2846"/>
      <c r="CG522" s="2855" t="str">
        <f t="shared" ref="CG522:CG637" si="981">IF($AE522=0,"　",VLOOKUP($AE522,ﾚｰｻﾞOP,20,0))</f>
        <v>-</v>
      </c>
      <c r="CH522" s="2851"/>
      <c r="CI522" s="2850" t="str">
        <f t="shared" si="888"/>
        <v>-</v>
      </c>
      <c r="CJ522" s="2846"/>
      <c r="CK522" s="2850" t="str">
        <f t="shared" si="889"/>
        <v>-</v>
      </c>
      <c r="CL522" s="2851"/>
      <c r="CM522" s="2850" t="str">
        <f t="shared" ref="CM522:CM637" si="982">IF($AE522=0,"　",VLOOKUP($AE522,ﾚｰｻﾞOP,23,0))</f>
        <v>-</v>
      </c>
      <c r="CN522" s="2851"/>
      <c r="CO522" s="2855" t="str">
        <f t="shared" si="890"/>
        <v>-</v>
      </c>
      <c r="CP522" s="2851"/>
      <c r="CQ522" s="2855" t="str">
        <f t="shared" si="891"/>
        <v>-</v>
      </c>
      <c r="CR522" s="2851"/>
      <c r="CS522" s="2850" t="str">
        <f t="shared" ref="CS522:CS637" si="983">IF($AE522=0,"　",VLOOKUP($AE522,ﾚｰｻﾞOP,26,0))</f>
        <v>-</v>
      </c>
      <c r="CT522" s="2851"/>
      <c r="CU522" s="2855"/>
      <c r="CV522" s="2851"/>
      <c r="CW522" s="2850" t="str">
        <f t="shared" ref="CW522:CW637" si="984">IF($AE522=0,"　",VLOOKUP($AE522,ﾚｰｻﾞOP,28,0))</f>
        <v>-</v>
      </c>
      <c r="CX522" s="2851"/>
      <c r="CY522" s="2855" t="str">
        <f t="shared" si="892"/>
        <v>-</v>
      </c>
      <c r="CZ522" s="2851"/>
      <c r="DA522" s="2850" t="str">
        <f t="shared" ref="DA522:DA637" si="985">IF($AE522=0,"　",VLOOKUP($AE522,ﾚｰｻﾞOP,30,0))</f>
        <v>-</v>
      </c>
      <c r="DB522" s="2846"/>
      <c r="DC522" s="2855" t="str">
        <f t="shared" si="893"/>
        <v>-</v>
      </c>
      <c r="DD522" s="2851"/>
      <c r="DE522" s="374">
        <f t="shared" si="966"/>
        <v>0</v>
      </c>
      <c r="DF522" s="2857"/>
      <c r="DG522" s="818">
        <f t="shared" si="976"/>
        <v>0</v>
      </c>
      <c r="DH522" s="2858"/>
      <c r="DI522" s="2850">
        <f t="shared" si="928"/>
        <v>0</v>
      </c>
      <c r="DJ522" s="2857"/>
      <c r="DK522" s="2856">
        <f t="shared" si="941"/>
        <v>0</v>
      </c>
      <c r="DL522" s="2857"/>
      <c r="DM522" s="2856">
        <f t="shared" si="956"/>
        <v>0</v>
      </c>
      <c r="DN522" s="2857"/>
      <c r="DO522" s="2855">
        <f t="shared" si="894"/>
        <v>0</v>
      </c>
      <c r="DP522" s="2858"/>
      <c r="DQ522" s="2855">
        <f t="shared" si="895"/>
        <v>0</v>
      </c>
      <c r="DR522" s="2857"/>
      <c r="DS522" s="2855">
        <f t="shared" si="896"/>
        <v>0</v>
      </c>
      <c r="DT522" s="2858"/>
      <c r="DU522" s="2855">
        <f t="shared" si="897"/>
        <v>0</v>
      </c>
      <c r="DV522" s="2857"/>
      <c r="DW522" s="4891">
        <f t="shared" si="957"/>
        <v>0</v>
      </c>
      <c r="DX522" s="4892"/>
      <c r="DY522" s="4668">
        <f t="shared" si="958"/>
        <v>0</v>
      </c>
      <c r="DZ522" s="4682"/>
      <c r="EA522" s="4668">
        <f t="shared" si="942"/>
        <v>0</v>
      </c>
      <c r="EB522" s="4682"/>
      <c r="EC522" s="820">
        <f t="shared" si="943"/>
        <v>0</v>
      </c>
      <c r="ED522" s="4964"/>
      <c r="EE522" s="822">
        <f t="shared" ref="EE522:EE523" si="986">IF(AV522=0,0,1)</f>
        <v>0</v>
      </c>
      <c r="EF522" s="4930"/>
      <c r="EG522" s="273"/>
      <c r="EH522" s="274"/>
      <c r="EI522" s="275"/>
      <c r="EJ522" s="276"/>
      <c r="EK522" s="275"/>
      <c r="EL522" s="277"/>
      <c r="EM522" s="829" t="str">
        <f t="shared" ref="EM522:EM556" si="987">IF(CE522="-"," ",IF(AR522=1,1," "))</f>
        <v xml:space="preserve"> </v>
      </c>
      <c r="EN522" s="4892"/>
      <c r="EO522" s="4893">
        <f t="shared" si="898"/>
        <v>0</v>
      </c>
      <c r="EP522" s="4682"/>
      <c r="ER522" s="6140"/>
      <c r="ET522" s="2850">
        <v>46029</v>
      </c>
      <c r="EU522" s="2857">
        <v>4263026</v>
      </c>
      <c r="EV522" s="2850">
        <f t="shared" si="979"/>
        <v>1</v>
      </c>
      <c r="EW522" s="2857"/>
      <c r="EX522" s="2850"/>
      <c r="EY522" s="2851"/>
      <c r="EZ522" s="2850"/>
      <c r="FA522" s="2851"/>
      <c r="FB522" s="2850"/>
      <c r="FC522" s="2851"/>
      <c r="FD522" s="2850">
        <v>45673</v>
      </c>
      <c r="FE522" s="2851">
        <v>4263099</v>
      </c>
      <c r="FF522" s="2855"/>
      <c r="FG522" s="2851"/>
      <c r="FH522" s="2850">
        <v>45889</v>
      </c>
      <c r="FI522" s="2851">
        <v>4163313</v>
      </c>
      <c r="FJ522" s="2850">
        <v>45995</v>
      </c>
      <c r="FK522" s="2857">
        <v>4163363</v>
      </c>
      <c r="FL522" s="155">
        <f t="shared" si="978"/>
        <v>1</v>
      </c>
      <c r="FM522" s="2846"/>
      <c r="FN522" s="2850"/>
      <c r="FO522" s="2851"/>
      <c r="FP522" s="2850"/>
      <c r="FQ522" s="2851"/>
      <c r="FS522" s="5782"/>
      <c r="FT522" s="5783"/>
    </row>
    <row r="523" spans="1:176" ht="18.600000000000001" customHeight="1">
      <c r="A523" s="228">
        <f t="shared" si="960"/>
        <v>513</v>
      </c>
      <c r="B523" s="343" t="str">
        <f>AF523</f>
        <v>4IE</v>
      </c>
      <c r="C523" s="5941">
        <v>46084</v>
      </c>
      <c r="D523" s="6192" t="s">
        <v>990</v>
      </c>
      <c r="E523" s="6193" t="s">
        <v>1434</v>
      </c>
      <c r="F523" s="1564" t="s">
        <v>1630</v>
      </c>
      <c r="G523" s="1263"/>
      <c r="H523" s="1330" t="s">
        <v>1397</v>
      </c>
      <c r="I523" s="1264" t="s">
        <v>992</v>
      </c>
      <c r="J523" s="1264" t="s">
        <v>21</v>
      </c>
      <c r="K523" s="599" t="s">
        <v>11</v>
      </c>
      <c r="L523" s="600"/>
      <c r="M523" s="6477">
        <v>46062</v>
      </c>
      <c r="N523" s="353"/>
      <c r="O523" s="354">
        <v>46063</v>
      </c>
      <c r="P523" s="353">
        <v>46060</v>
      </c>
      <c r="Q523" s="354">
        <v>46065</v>
      </c>
      <c r="R523" s="353">
        <v>46060</v>
      </c>
      <c r="S523" s="354">
        <v>46065</v>
      </c>
      <c r="T523" s="353">
        <v>46063</v>
      </c>
      <c r="U523" s="355">
        <v>46067</v>
      </c>
      <c r="V523" s="353">
        <v>46066</v>
      </c>
      <c r="W523" s="356">
        <v>46070</v>
      </c>
      <c r="X523" s="357">
        <v>46070</v>
      </c>
      <c r="Y523" s="359">
        <v>46077</v>
      </c>
      <c r="Z523" s="359">
        <v>46074</v>
      </c>
      <c r="AA523" s="601"/>
      <c r="AB523" s="359"/>
      <c r="AC523" s="251"/>
      <c r="AD523" s="361"/>
      <c r="AE523" s="362">
        <v>25</v>
      </c>
      <c r="AF523" s="363" t="str">
        <f>IF($AE523=0,"　",VLOOKUP($AE523,ﾚｰｻﾞOP,69,0))</f>
        <v>4IE</v>
      </c>
      <c r="AG523" s="364"/>
      <c r="AH523" s="364"/>
      <c r="AI523" s="364"/>
      <c r="AJ523" s="364"/>
      <c r="AK523" s="364"/>
      <c r="AL523" s="364"/>
      <c r="AM523" s="364"/>
      <c r="AN523" s="364"/>
      <c r="AO523" s="364"/>
      <c r="AP523" s="363"/>
      <c r="AQ523" s="255"/>
      <c r="AR523" s="255"/>
      <c r="AS523" s="255"/>
      <c r="AT523" s="255"/>
      <c r="AU523" s="2843">
        <f>IF(AI523="付属済",0,IF(AI523=1,AI523+AP523,0))</f>
        <v>0</v>
      </c>
      <c r="AV523" s="4008">
        <f>IF(AE523=0,0,(AR523*1)+(AS523*100))</f>
        <v>0</v>
      </c>
      <c r="AW523" s="590" t="str">
        <f>IF($AE523=0,"　",VLOOKUP($AE523,ﾚｰｻﾞOP,5,0))</f>
        <v>-</v>
      </c>
      <c r="AX523" s="369"/>
      <c r="AY523" s="154" t="str">
        <f>IF($AE523=0,"　",VLOOKUP($AE523,ﾚｰｻﾞOP,6,0))</f>
        <v>-</v>
      </c>
      <c r="AZ523" s="367"/>
      <c r="BA523" s="154" t="str">
        <f>IF($AE523=0,"　",VLOOKUP($AE523,ﾚｰｻﾞOP,7,0))</f>
        <v>-</v>
      </c>
      <c r="BB523" s="367"/>
      <c r="BC523" s="368" t="str">
        <f>IF($AE523=0,"　",VLOOKUP($AE523,ﾚｰｻﾞOP,8,0))</f>
        <v>-</v>
      </c>
      <c r="BD523" s="369"/>
      <c r="BE523" s="4599" t="str">
        <f>IF($AE523=0,"　",VLOOKUP($AE523,ﾚｰｻﾞOP,9,0))</f>
        <v>-</v>
      </c>
      <c r="BF523" s="367"/>
      <c r="BG523" s="368" t="str">
        <f>IF($AE523=0,"　",VLOOKUP($AE523,ﾚｰｻﾞOP,10,0))</f>
        <v>-</v>
      </c>
      <c r="BH523" s="367"/>
      <c r="BI523" s="154" t="str">
        <f>IF($AE523=0,"　",VLOOKUP($AE523,ﾚｰｻﾞOP,11,0))</f>
        <v>-</v>
      </c>
      <c r="BJ523" s="367"/>
      <c r="BK523" s="154" t="str">
        <f>IF($AE523=0,"　",VLOOKUP($AE523,ﾚｰｻﾞOP,57,0))</f>
        <v>-</v>
      </c>
      <c r="BL523" s="367"/>
      <c r="BM523" s="154" t="str">
        <f>IF($AE523=0,"　",VLOOKUP($AE523,ﾚｰｻﾞOP,58,0))</f>
        <v>-</v>
      </c>
      <c r="BN523" s="367"/>
      <c r="BO523" s="155" t="str">
        <f>IF($AE523=0,"　",VLOOKUP($AE523,ﾚｰｻﾞOP,59,0))</f>
        <v>-</v>
      </c>
      <c r="BP523" s="367"/>
      <c r="BQ523" s="154" t="str">
        <f>IF($AE523=0,"　",VLOOKUP($AE523,ﾚｰｻﾞOP,12,0))</f>
        <v>-</v>
      </c>
      <c r="BR523" s="369"/>
      <c r="BS523" s="154" t="str">
        <f>IF($AE523=0,"　",VLOOKUP($AE523,ﾚｰｻﾞOP,13,0))</f>
        <v>-</v>
      </c>
      <c r="BT523" s="369"/>
      <c r="BU523" s="154" t="str">
        <f>IF($AE523=0,"　",VLOOKUP($AE523,ﾚｰｻﾞOP,14,0))</f>
        <v>-</v>
      </c>
      <c r="BV523" s="369"/>
      <c r="BW523" s="154" t="str">
        <f>IF($AE523=0,"　",VLOOKUP($AE523,ﾚｰｻﾞOP,15,0))</f>
        <v>-</v>
      </c>
      <c r="BX523" s="367"/>
      <c r="BY523" s="154" t="str">
        <f>IF($AE523=0,"　",VLOOKUP($AE523,ﾚｰｻﾞOP,16,0))</f>
        <v>-</v>
      </c>
      <c r="BZ523" s="369"/>
      <c r="CA523" s="154" t="str">
        <f>IF($AE523=0,"　",VLOOKUP($AE523,ﾚｰｻﾞOP,17,0))</f>
        <v>-</v>
      </c>
      <c r="CB523" s="367"/>
      <c r="CC523" s="154" t="str">
        <f>IF($AE523=0,"　",VLOOKUP($AE523,ﾚｰｻﾞOP,18,0))</f>
        <v>-</v>
      </c>
      <c r="CD523" s="367"/>
      <c r="CE523" s="2850" t="str">
        <f>IF($AE523=0,"　",VLOOKUP($AE523,ﾚｰｻﾞOP,19,0))</f>
        <v>-</v>
      </c>
      <c r="CF523" s="2846"/>
      <c r="CG523" s="2855" t="str">
        <f>IF($AE523=0,"　",VLOOKUP($AE523,ﾚｰｻﾞOP,20,0))</f>
        <v>-</v>
      </c>
      <c r="CH523" s="2851"/>
      <c r="CI523" s="2850" t="str">
        <f>IF($AE523=0,"　",VLOOKUP($AE523,ﾚｰｻﾞOP,21,0))</f>
        <v>-</v>
      </c>
      <c r="CJ523" s="2846"/>
      <c r="CK523" s="2850" t="str">
        <f>IF($AE523=0,"　",VLOOKUP($AE523,ﾚｰｻﾞOP,22,0))</f>
        <v>-</v>
      </c>
      <c r="CL523" s="2851"/>
      <c r="CM523" s="2850" t="str">
        <f>IF($AE523=0,"　",VLOOKUP($AE523,ﾚｰｻﾞOP,23,0))</f>
        <v>-</v>
      </c>
      <c r="CN523" s="2851"/>
      <c r="CO523" s="2855" t="str">
        <f>IF($AE523=0,"　",VLOOKUP($AE523,ﾚｰｻﾞOP,24,0))</f>
        <v>-</v>
      </c>
      <c r="CP523" s="2851"/>
      <c r="CQ523" s="2855" t="str">
        <f>IF($AE523=0,"　",VLOOKUP($AE523,ﾚｰｻﾞOP,25,0))</f>
        <v>-</v>
      </c>
      <c r="CR523" s="2851"/>
      <c r="CS523" s="2850" t="str">
        <f>IF($AE523=0,"　",VLOOKUP($AE523,ﾚｰｻﾞOP,26,0))</f>
        <v>-</v>
      </c>
      <c r="CT523" s="2851"/>
      <c r="CU523" s="2855"/>
      <c r="CV523" s="2851"/>
      <c r="CW523" s="2850" t="str">
        <f>IF($AE523=0,"　",VLOOKUP($AE523,ﾚｰｻﾞOP,28,0))</f>
        <v>-</v>
      </c>
      <c r="CX523" s="2851"/>
      <c r="CY523" s="2855" t="str">
        <f>IF($AE523=0,"　",VLOOKUP($AE523,ﾚｰｻﾞOP,29,0))</f>
        <v>-</v>
      </c>
      <c r="CZ523" s="2851"/>
      <c r="DA523" s="154" t="str">
        <f>IF($AE523=0,"　",VLOOKUP($AE523,ﾚｰｻﾞOP,30,0))</f>
        <v>-</v>
      </c>
      <c r="DB523" s="369"/>
      <c r="DC523" s="155" t="str">
        <f>IF($AE523=0,"　",VLOOKUP($AE523,ﾚｰｻﾞOP,31,0))</f>
        <v>-</v>
      </c>
      <c r="DD523" s="367"/>
      <c r="DE523" s="374">
        <f t="shared" si="966"/>
        <v>0</v>
      </c>
      <c r="DF523" s="373"/>
      <c r="DG523" s="818">
        <f t="shared" si="976"/>
        <v>0</v>
      </c>
      <c r="DH523" s="372"/>
      <c r="DI523" s="267">
        <f>IF(AG523=1,1,0)</f>
        <v>0</v>
      </c>
      <c r="DJ523" s="373"/>
      <c r="DK523" s="374">
        <f>IF(AU523=2,1,0)</f>
        <v>0</v>
      </c>
      <c r="DL523" s="373"/>
      <c r="DM523" s="375">
        <f>IF(AU523=1,1,0)</f>
        <v>0</v>
      </c>
      <c r="DN523" s="373"/>
      <c r="DO523" s="155">
        <f>IF(AJ523=1,1,0)</f>
        <v>0</v>
      </c>
      <c r="DP523" s="372"/>
      <c r="DQ523" s="155">
        <f>IF(AK523=1,1,0)</f>
        <v>0</v>
      </c>
      <c r="DR523" s="373"/>
      <c r="DS523" s="155">
        <f>IF(AL523=1,1,0)</f>
        <v>0</v>
      </c>
      <c r="DT523" s="372"/>
      <c r="DU523" s="155">
        <f>IF(AM523=1,1,0)</f>
        <v>0</v>
      </c>
      <c r="DV523" s="373"/>
      <c r="DW523" s="4891">
        <f>IF(AN523=1,1,0)</f>
        <v>0</v>
      </c>
      <c r="DX523" s="372"/>
      <c r="DY523" s="154">
        <f>IF(AO523=1,1,0)</f>
        <v>0</v>
      </c>
      <c r="DZ523" s="373"/>
      <c r="EA523" s="154">
        <f>IF(AP523=1,1,0)</f>
        <v>0</v>
      </c>
      <c r="EB523" s="373"/>
      <c r="EC523" s="269">
        <f>IF(AQ523=1,1,0)</f>
        <v>0</v>
      </c>
      <c r="ED523" s="376"/>
      <c r="EE523" s="822">
        <f t="shared" si="986"/>
        <v>0</v>
      </c>
      <c r="EF523" s="377"/>
      <c r="EG523" s="273"/>
      <c r="EH523" s="274"/>
      <c r="EI523" s="275"/>
      <c r="EJ523" s="276"/>
      <c r="EK523" s="275"/>
      <c r="EL523" s="277"/>
      <c r="EM523" s="278" t="str">
        <f>IF(CE523="-"," ",IF(AR523=1,1," "))</f>
        <v xml:space="preserve"> </v>
      </c>
      <c r="EN523" s="372"/>
      <c r="EO523" s="155">
        <f>IF(AT523=1,1,0)</f>
        <v>0</v>
      </c>
      <c r="EP523" s="373"/>
      <c r="ER523" s="194"/>
      <c r="ET523" s="2850">
        <v>46029</v>
      </c>
      <c r="EU523" s="2857">
        <v>4263026</v>
      </c>
      <c r="EV523" s="154">
        <f>IF($AE523=0,"　",VLOOKUP($AE523,ﾚｰｻﾞOP,60,0))</f>
        <v>1</v>
      </c>
      <c r="EW523" s="373"/>
      <c r="EX523" s="154"/>
      <c r="EY523" s="367"/>
      <c r="EZ523" s="154">
        <v>45889</v>
      </c>
      <c r="FA523" s="367">
        <v>4163310</v>
      </c>
      <c r="FB523" s="154"/>
      <c r="FC523" s="367"/>
      <c r="FD523" s="154">
        <v>45673</v>
      </c>
      <c r="FE523" s="367">
        <v>4263099</v>
      </c>
      <c r="FF523" s="155"/>
      <c r="FG523" s="367"/>
      <c r="FH523" s="154"/>
      <c r="FI523" s="367"/>
      <c r="FJ523" s="2850">
        <v>46042</v>
      </c>
      <c r="FK523" s="2857">
        <v>4263115</v>
      </c>
      <c r="FL523" s="155">
        <f>IF($AE523=0,"　",VLOOKUP($AE523,ﾚｰｻﾞOP,68,0))</f>
        <v>1</v>
      </c>
      <c r="FM523" s="279"/>
      <c r="FN523" s="1184"/>
      <c r="FO523" s="280"/>
      <c r="FP523" s="281">
        <v>1</v>
      </c>
      <c r="FQ523" s="282"/>
      <c r="FS523" s="281"/>
      <c r="FT523" s="282"/>
    </row>
    <row r="524" spans="1:176" ht="18.600000000000001" customHeight="1">
      <c r="A524" s="228">
        <f t="shared" si="960"/>
        <v>514</v>
      </c>
      <c r="B524" s="343" t="str">
        <f t="shared" ref="B524:B556" si="988">AF524</f>
        <v>4IE</v>
      </c>
      <c r="C524" s="5941">
        <v>46082</v>
      </c>
      <c r="D524" s="6544" t="s">
        <v>34</v>
      </c>
      <c r="E524" s="6547">
        <v>84511290</v>
      </c>
      <c r="F524" s="6149"/>
      <c r="G524" s="6655" t="s">
        <v>1696</v>
      </c>
      <c r="H524" s="3281" t="s">
        <v>631</v>
      </c>
      <c r="I524" s="4459" t="s">
        <v>61</v>
      </c>
      <c r="J524" s="4459" t="s">
        <v>1509</v>
      </c>
      <c r="K524" s="5107" t="s">
        <v>11</v>
      </c>
      <c r="L524" s="8015"/>
      <c r="M524" s="6477">
        <v>46062</v>
      </c>
      <c r="N524" s="353">
        <v>46059</v>
      </c>
      <c r="O524" s="354">
        <v>46063</v>
      </c>
      <c r="P524" s="353">
        <v>46060</v>
      </c>
      <c r="Q524" s="354">
        <v>46065</v>
      </c>
      <c r="R524" s="353">
        <v>46065</v>
      </c>
      <c r="S524" s="354">
        <v>46065</v>
      </c>
      <c r="T524" s="353">
        <v>46062</v>
      </c>
      <c r="U524" s="355">
        <v>46067</v>
      </c>
      <c r="V524" s="353">
        <v>46066</v>
      </c>
      <c r="W524" s="356">
        <v>46070</v>
      </c>
      <c r="X524" s="357">
        <v>46069</v>
      </c>
      <c r="Y524" s="6150">
        <v>46078</v>
      </c>
      <c r="Z524" s="6150">
        <v>46078</v>
      </c>
      <c r="AA524" s="6151"/>
      <c r="AB524" s="6150"/>
      <c r="AC524" s="251" t="s">
        <v>1085</v>
      </c>
      <c r="AD524" s="6152"/>
      <c r="AE524" s="6153">
        <v>3</v>
      </c>
      <c r="AF524" s="363" t="str">
        <f t="shared" si="886"/>
        <v>4IE</v>
      </c>
      <c r="AG524" s="6154"/>
      <c r="AH524" s="6154"/>
      <c r="AI524" s="6154">
        <v>1</v>
      </c>
      <c r="AJ524" s="6154"/>
      <c r="AK524" s="6154"/>
      <c r="AL524" s="6154"/>
      <c r="AM524" s="6154"/>
      <c r="AN524" s="6154">
        <v>1</v>
      </c>
      <c r="AO524" s="6154"/>
      <c r="AP524" s="6155">
        <v>1</v>
      </c>
      <c r="AQ524" s="6154">
        <v>1</v>
      </c>
      <c r="AR524" s="6154">
        <v>1</v>
      </c>
      <c r="AS524" s="6154"/>
      <c r="AT524" s="6154"/>
      <c r="AU524" s="2843">
        <f t="shared" si="887"/>
        <v>2</v>
      </c>
      <c r="AV524" s="4008">
        <f t="shared" si="900"/>
        <v>1</v>
      </c>
      <c r="AW524" s="590">
        <v>46029</v>
      </c>
      <c r="AX524" s="4598">
        <v>4263072</v>
      </c>
      <c r="AY524" s="154">
        <v>46029</v>
      </c>
      <c r="AZ524" s="4600">
        <v>4263073</v>
      </c>
      <c r="BA524" s="154">
        <v>46029</v>
      </c>
      <c r="BB524" s="4600">
        <v>4263074</v>
      </c>
      <c r="BC524" s="368">
        <v>46029</v>
      </c>
      <c r="BD524" s="4598">
        <v>4263075</v>
      </c>
      <c r="BE524" s="4599">
        <v>46000</v>
      </c>
      <c r="BF524" s="4600">
        <v>4263022</v>
      </c>
      <c r="BG524" s="368">
        <v>46029</v>
      </c>
      <c r="BH524" s="4600">
        <v>4263077</v>
      </c>
      <c r="BI524" s="154">
        <v>46029</v>
      </c>
      <c r="BJ524" s="4600">
        <v>4263078</v>
      </c>
      <c r="BK524" s="4075" t="str">
        <f t="shared" si="939"/>
        <v>-</v>
      </c>
      <c r="BL524" s="4093"/>
      <c r="BM524" s="4075" t="str">
        <f t="shared" si="940"/>
        <v>-</v>
      </c>
      <c r="BN524" s="4093"/>
      <c r="BO524" s="4094" t="str">
        <f t="shared" si="965"/>
        <v>-</v>
      </c>
      <c r="BP524" s="4093"/>
      <c r="BQ524" s="4602" t="str">
        <f t="shared" si="975"/>
        <v>-</v>
      </c>
      <c r="BR524" s="4598"/>
      <c r="BS524" s="4602" t="str">
        <f t="shared" si="968"/>
        <v>-</v>
      </c>
      <c r="BT524" s="4598"/>
      <c r="BU524" s="4602" t="str">
        <f t="shared" si="969"/>
        <v>-</v>
      </c>
      <c r="BV524" s="4598"/>
      <c r="BW524" s="4602" t="str">
        <f t="shared" si="970"/>
        <v>-</v>
      </c>
      <c r="BX524" s="4600"/>
      <c r="BY524" s="4602" t="str">
        <f t="shared" si="971"/>
        <v>-</v>
      </c>
      <c r="BZ524" s="4598"/>
      <c r="CA524" s="4602" t="str">
        <f t="shared" si="972"/>
        <v>-</v>
      </c>
      <c r="CB524" s="4600"/>
      <c r="CC524" s="4602" t="str">
        <f t="shared" si="973"/>
        <v>-</v>
      </c>
      <c r="CD524" s="4600"/>
      <c r="CE524" s="2850" t="str">
        <f t="shared" si="980"/>
        <v>-</v>
      </c>
      <c r="CF524" s="2846"/>
      <c r="CG524" s="2855" t="str">
        <f t="shared" si="981"/>
        <v>-</v>
      </c>
      <c r="CH524" s="2851"/>
      <c r="CI524" s="2850" t="str">
        <f t="shared" si="888"/>
        <v>-</v>
      </c>
      <c r="CJ524" s="2846"/>
      <c r="CK524" s="2850" t="str">
        <f t="shared" si="889"/>
        <v>-</v>
      </c>
      <c r="CL524" s="2851"/>
      <c r="CM524" s="2850" t="str">
        <f t="shared" si="982"/>
        <v>-</v>
      </c>
      <c r="CN524" s="2851"/>
      <c r="CO524" s="2855" t="str">
        <f t="shared" si="890"/>
        <v>-</v>
      </c>
      <c r="CP524" s="2851"/>
      <c r="CQ524" s="2855" t="str">
        <f t="shared" si="891"/>
        <v>-</v>
      </c>
      <c r="CR524" s="2851"/>
      <c r="CS524" s="2850" t="str">
        <f t="shared" si="983"/>
        <v>-</v>
      </c>
      <c r="CT524" s="2851"/>
      <c r="CU524" s="2855"/>
      <c r="CV524" s="2851"/>
      <c r="CW524" s="2850" t="str">
        <f t="shared" si="984"/>
        <v>-</v>
      </c>
      <c r="CX524" s="2851"/>
      <c r="CY524" s="2855" t="str">
        <f t="shared" si="892"/>
        <v>-</v>
      </c>
      <c r="CZ524" s="2851"/>
      <c r="DA524" s="2850" t="str">
        <f t="shared" si="985"/>
        <v>-</v>
      </c>
      <c r="DB524" s="2846"/>
      <c r="DC524" s="2855" t="str">
        <f t="shared" si="893"/>
        <v>-</v>
      </c>
      <c r="DD524" s="2851"/>
      <c r="DE524" s="374">
        <f t="shared" si="966"/>
        <v>0</v>
      </c>
      <c r="DF524" s="2857"/>
      <c r="DG524" s="818">
        <f t="shared" si="976"/>
        <v>0</v>
      </c>
      <c r="DH524" s="2858"/>
      <c r="DI524" s="2850">
        <f t="shared" ref="DI524:DI556" si="989">IF(AG524=1,1,0)</f>
        <v>0</v>
      </c>
      <c r="DJ524" s="2857"/>
      <c r="DK524" s="2856">
        <v>46007</v>
      </c>
      <c r="DL524" s="2857">
        <v>4263092</v>
      </c>
      <c r="DM524" s="2856">
        <f t="shared" si="956"/>
        <v>0</v>
      </c>
      <c r="DN524" s="2857"/>
      <c r="DO524" s="2855">
        <f t="shared" si="894"/>
        <v>0</v>
      </c>
      <c r="DP524" s="2858"/>
      <c r="DQ524" s="2855">
        <f t="shared" si="895"/>
        <v>0</v>
      </c>
      <c r="DR524" s="2857"/>
      <c r="DS524" s="2855">
        <f t="shared" si="896"/>
        <v>0</v>
      </c>
      <c r="DT524" s="2858"/>
      <c r="DU524" s="2855">
        <f t="shared" si="897"/>
        <v>0</v>
      </c>
      <c r="DV524" s="2857"/>
      <c r="DW524" s="4891">
        <v>46057</v>
      </c>
      <c r="DX524" s="4892">
        <v>4263134</v>
      </c>
      <c r="DY524" s="4668">
        <f t="shared" si="958"/>
        <v>0</v>
      </c>
      <c r="DZ524" s="4682"/>
      <c r="EA524" s="4668">
        <v>45673</v>
      </c>
      <c r="EB524" s="4682">
        <v>4263102</v>
      </c>
      <c r="EC524" s="820">
        <v>46059</v>
      </c>
      <c r="ED524" s="4964">
        <v>4263139</v>
      </c>
      <c r="EE524" s="822">
        <v>46032</v>
      </c>
      <c r="EF524" s="4930">
        <v>4263123</v>
      </c>
      <c r="EG524" s="273"/>
      <c r="EH524" s="274"/>
      <c r="EI524" s="275"/>
      <c r="EJ524" s="276"/>
      <c r="EK524" s="275"/>
      <c r="EL524" s="277"/>
      <c r="EM524" s="829" t="str">
        <f t="shared" si="987"/>
        <v xml:space="preserve"> </v>
      </c>
      <c r="EN524" s="4892"/>
      <c r="EO524" s="4893">
        <f t="shared" si="898"/>
        <v>0</v>
      </c>
      <c r="EP524" s="4682"/>
      <c r="ER524" s="6156"/>
      <c r="ET524" s="2850" t="str">
        <f>IF($AE524=0,"　",VLOOKUP($AE524,ﾚｰｻﾞOP,60,0))</f>
        <v>-</v>
      </c>
      <c r="EU524" s="2857"/>
      <c r="EV524" s="2850" t="str">
        <f t="shared" si="979"/>
        <v>-</v>
      </c>
      <c r="EW524" s="2857"/>
      <c r="EX524" s="2850"/>
      <c r="EY524" s="2851"/>
      <c r="EZ524" s="2850"/>
      <c r="FA524" s="2851"/>
      <c r="FB524" s="2850"/>
      <c r="FC524" s="2851"/>
      <c r="FD524" s="2850"/>
      <c r="FE524" s="2851"/>
      <c r="FF524" s="2855"/>
      <c r="FG524" s="2851"/>
      <c r="FH524" s="2850"/>
      <c r="FI524" s="2851"/>
      <c r="FJ524" s="154" t="str">
        <f t="shared" si="948"/>
        <v>-</v>
      </c>
      <c r="FK524" s="2857"/>
      <c r="FL524" s="155" t="str">
        <f t="shared" si="978"/>
        <v>-</v>
      </c>
      <c r="FM524" s="2846"/>
      <c r="FN524" s="2850"/>
      <c r="FO524" s="2851"/>
      <c r="FP524" s="2850"/>
      <c r="FQ524" s="2851"/>
      <c r="FS524" s="6157"/>
      <c r="FT524" s="6158"/>
    </row>
    <row r="525" spans="1:176" ht="18.600000000000001" customHeight="1">
      <c r="A525" s="228">
        <f t="shared" si="960"/>
        <v>515</v>
      </c>
      <c r="B525" s="343" t="str">
        <f t="shared" si="988"/>
        <v>4IE</v>
      </c>
      <c r="C525" s="5941">
        <v>46083</v>
      </c>
      <c r="D525" s="6532" t="s">
        <v>31</v>
      </c>
      <c r="E525" s="1262">
        <v>84515295</v>
      </c>
      <c r="F525" s="1564" t="s">
        <v>1689</v>
      </c>
      <c r="G525" s="1263"/>
      <c r="H525" s="1330" t="s">
        <v>1397</v>
      </c>
      <c r="I525" s="5036" t="s">
        <v>992</v>
      </c>
      <c r="J525" s="6036" t="s">
        <v>21</v>
      </c>
      <c r="K525" s="599" t="s">
        <v>11</v>
      </c>
      <c r="L525" s="600"/>
      <c r="M525" s="6477">
        <v>46063</v>
      </c>
      <c r="N525" s="353">
        <v>46059</v>
      </c>
      <c r="O525" s="354">
        <v>46065</v>
      </c>
      <c r="P525" s="353">
        <v>46060</v>
      </c>
      <c r="Q525" s="354">
        <v>46066</v>
      </c>
      <c r="R525" s="353">
        <v>46065</v>
      </c>
      <c r="S525" s="354">
        <v>46066</v>
      </c>
      <c r="T525" s="353">
        <v>46063</v>
      </c>
      <c r="U525" s="355">
        <v>46069</v>
      </c>
      <c r="V525" s="353">
        <v>46066</v>
      </c>
      <c r="W525" s="356">
        <v>46071</v>
      </c>
      <c r="X525" s="357">
        <v>46070</v>
      </c>
      <c r="Y525" s="359">
        <v>46079</v>
      </c>
      <c r="Z525" s="359">
        <v>46078</v>
      </c>
      <c r="AA525" s="601"/>
      <c r="AB525" s="359"/>
      <c r="AC525" s="251" t="s">
        <v>1085</v>
      </c>
      <c r="AD525" s="361"/>
      <c r="AE525" s="362">
        <v>3</v>
      </c>
      <c r="AF525" s="363" t="str">
        <f t="shared" si="886"/>
        <v>4IE</v>
      </c>
      <c r="AG525" s="364"/>
      <c r="AH525" s="364">
        <v>1</v>
      </c>
      <c r="AI525" s="364"/>
      <c r="AJ525" s="364"/>
      <c r="AK525" s="364"/>
      <c r="AL525" s="364"/>
      <c r="AM525" s="364"/>
      <c r="AN525" s="364">
        <v>1</v>
      </c>
      <c r="AO525" s="364"/>
      <c r="AP525" s="363">
        <v>1</v>
      </c>
      <c r="AQ525" s="255">
        <v>1</v>
      </c>
      <c r="AR525" s="255">
        <v>1</v>
      </c>
      <c r="AS525" s="255"/>
      <c r="AT525" s="255"/>
      <c r="AU525" s="2843">
        <f t="shared" si="887"/>
        <v>0</v>
      </c>
      <c r="AV525" s="4008">
        <f t="shared" si="900"/>
        <v>1</v>
      </c>
      <c r="AW525" s="590">
        <v>46029</v>
      </c>
      <c r="AX525" s="4598">
        <v>4263072</v>
      </c>
      <c r="AY525" s="154">
        <v>46029</v>
      </c>
      <c r="AZ525" s="4600">
        <v>4263073</v>
      </c>
      <c r="BA525" s="154">
        <v>46029</v>
      </c>
      <c r="BB525" s="4600">
        <v>4263074</v>
      </c>
      <c r="BC525" s="368">
        <v>46029</v>
      </c>
      <c r="BD525" s="4598">
        <v>4263075</v>
      </c>
      <c r="BE525" s="4599">
        <v>46000</v>
      </c>
      <c r="BF525" s="4600">
        <v>4263022</v>
      </c>
      <c r="BG525" s="368">
        <v>46029</v>
      </c>
      <c r="BH525" s="4600">
        <v>4263077</v>
      </c>
      <c r="BI525" s="154">
        <v>46029</v>
      </c>
      <c r="BJ525" s="4600">
        <v>4263078</v>
      </c>
      <c r="BK525" s="154" t="str">
        <f t="shared" si="939"/>
        <v>-</v>
      </c>
      <c r="BL525" s="367"/>
      <c r="BM525" s="154" t="str">
        <f t="shared" si="940"/>
        <v>-</v>
      </c>
      <c r="BN525" s="367"/>
      <c r="BO525" s="155" t="str">
        <f t="shared" si="965"/>
        <v>-</v>
      </c>
      <c r="BP525" s="367"/>
      <c r="BQ525" s="154" t="str">
        <f t="shared" si="975"/>
        <v>-</v>
      </c>
      <c r="BR525" s="369"/>
      <c r="BS525" s="154" t="str">
        <f t="shared" si="968"/>
        <v>-</v>
      </c>
      <c r="BT525" s="369"/>
      <c r="BU525" s="154" t="str">
        <f t="shared" si="969"/>
        <v>-</v>
      </c>
      <c r="BV525" s="369"/>
      <c r="BW525" s="154" t="str">
        <f t="shared" si="970"/>
        <v>-</v>
      </c>
      <c r="BX525" s="367"/>
      <c r="BY525" s="154" t="str">
        <f t="shared" si="971"/>
        <v>-</v>
      </c>
      <c r="BZ525" s="369"/>
      <c r="CA525" s="154" t="str">
        <f t="shared" si="972"/>
        <v>-</v>
      </c>
      <c r="CB525" s="367"/>
      <c r="CC525" s="154" t="str">
        <f t="shared" si="973"/>
        <v>-</v>
      </c>
      <c r="CD525" s="367"/>
      <c r="CE525" s="2850" t="str">
        <f t="shared" si="980"/>
        <v>-</v>
      </c>
      <c r="CF525" s="2846"/>
      <c r="CG525" s="2855" t="str">
        <f t="shared" si="981"/>
        <v>-</v>
      </c>
      <c r="CH525" s="2851"/>
      <c r="CI525" s="2850" t="str">
        <f t="shared" si="888"/>
        <v>-</v>
      </c>
      <c r="CJ525" s="2846"/>
      <c r="CK525" s="2850" t="str">
        <f t="shared" si="889"/>
        <v>-</v>
      </c>
      <c r="CL525" s="2851"/>
      <c r="CM525" s="2850" t="str">
        <f t="shared" si="982"/>
        <v>-</v>
      </c>
      <c r="CN525" s="2851"/>
      <c r="CO525" s="2855" t="str">
        <f t="shared" si="890"/>
        <v>-</v>
      </c>
      <c r="CP525" s="2851"/>
      <c r="CQ525" s="2855" t="str">
        <f t="shared" si="891"/>
        <v>-</v>
      </c>
      <c r="CR525" s="2851"/>
      <c r="CS525" s="2850" t="str">
        <f t="shared" si="983"/>
        <v>-</v>
      </c>
      <c r="CT525" s="2851"/>
      <c r="CU525" s="2855"/>
      <c r="CV525" s="2851"/>
      <c r="CW525" s="2850" t="str">
        <f t="shared" si="984"/>
        <v>-</v>
      </c>
      <c r="CX525" s="2851"/>
      <c r="CY525" s="2855" t="str">
        <f t="shared" si="892"/>
        <v>-</v>
      </c>
      <c r="CZ525" s="2851"/>
      <c r="DA525" s="154" t="str">
        <f t="shared" si="985"/>
        <v>-</v>
      </c>
      <c r="DB525" s="369"/>
      <c r="DC525" s="155" t="str">
        <f t="shared" si="893"/>
        <v>-</v>
      </c>
      <c r="DD525" s="367"/>
      <c r="DE525" s="374">
        <f t="shared" si="966"/>
        <v>0</v>
      </c>
      <c r="DF525" s="373"/>
      <c r="DG525" s="818">
        <v>46028</v>
      </c>
      <c r="DH525" s="372">
        <v>4263140</v>
      </c>
      <c r="DI525" s="267">
        <f t="shared" si="989"/>
        <v>0</v>
      </c>
      <c r="DJ525" s="373"/>
      <c r="DK525" s="374">
        <f t="shared" ref="DK525:DK556" si="990">IF(AU525=2,1,0)</f>
        <v>0</v>
      </c>
      <c r="DL525" s="373"/>
      <c r="DM525" s="375">
        <f t="shared" si="956"/>
        <v>0</v>
      </c>
      <c r="DN525" s="373"/>
      <c r="DO525" s="155">
        <f t="shared" si="894"/>
        <v>0</v>
      </c>
      <c r="DP525" s="372"/>
      <c r="DQ525" s="155">
        <f t="shared" si="895"/>
        <v>0</v>
      </c>
      <c r="DR525" s="373"/>
      <c r="DS525" s="155">
        <f t="shared" si="896"/>
        <v>0</v>
      </c>
      <c r="DT525" s="372"/>
      <c r="DU525" s="155">
        <f t="shared" si="897"/>
        <v>0</v>
      </c>
      <c r="DV525" s="373"/>
      <c r="DW525" s="4891">
        <v>46057</v>
      </c>
      <c r="DX525" s="372">
        <v>4263134</v>
      </c>
      <c r="DY525" s="154">
        <f t="shared" si="958"/>
        <v>0</v>
      </c>
      <c r="DZ525" s="373"/>
      <c r="EA525" s="154">
        <v>45673</v>
      </c>
      <c r="EB525" s="4682">
        <v>4263102</v>
      </c>
      <c r="EC525" s="269">
        <v>46059</v>
      </c>
      <c r="ED525" s="376">
        <v>4263139</v>
      </c>
      <c r="EE525" s="822">
        <v>46032</v>
      </c>
      <c r="EF525" s="4930">
        <v>4263123</v>
      </c>
      <c r="EG525" s="273"/>
      <c r="EH525" s="274"/>
      <c r="EI525" s="275"/>
      <c r="EJ525" s="276"/>
      <c r="EK525" s="275"/>
      <c r="EL525" s="277"/>
      <c r="EM525" s="278" t="str">
        <f t="shared" si="987"/>
        <v xml:space="preserve"> </v>
      </c>
      <c r="EN525" s="372"/>
      <c r="EO525" s="155">
        <f t="shared" si="898"/>
        <v>0</v>
      </c>
      <c r="EP525" s="373"/>
      <c r="ER525" s="194"/>
      <c r="ET525" s="154" t="str">
        <f>IF($AE525=0,"　",VLOOKUP($AE525,ﾚｰｻﾞOP,60,0))</f>
        <v>-</v>
      </c>
      <c r="EU525" s="373"/>
      <c r="EV525" s="154" t="str">
        <f t="shared" si="979"/>
        <v>-</v>
      </c>
      <c r="EW525" s="373"/>
      <c r="EX525" s="154"/>
      <c r="EY525" s="367"/>
      <c r="EZ525" s="154"/>
      <c r="FA525" s="367"/>
      <c r="FB525" s="154"/>
      <c r="FC525" s="367"/>
      <c r="FD525" s="154"/>
      <c r="FE525" s="367"/>
      <c r="FF525" s="155"/>
      <c r="FG525" s="367"/>
      <c r="FH525" s="154"/>
      <c r="FI525" s="367"/>
      <c r="FJ525" s="154" t="str">
        <f t="shared" si="948"/>
        <v>-</v>
      </c>
      <c r="FK525" s="373"/>
      <c r="FL525" s="155" t="str">
        <f t="shared" si="978"/>
        <v>-</v>
      </c>
      <c r="FM525" s="279"/>
      <c r="FN525" s="1184"/>
      <c r="FO525" s="280"/>
      <c r="FP525" s="281"/>
      <c r="FQ525" s="282"/>
      <c r="FS525" s="281"/>
      <c r="FT525" s="282"/>
    </row>
    <row r="526" spans="1:176" s="176" customFormat="1" ht="18.600000000000001" customHeight="1" thickBot="1">
      <c r="A526" s="6517">
        <f t="shared" si="961"/>
        <v>516</v>
      </c>
      <c r="B526" s="6518" t="str">
        <f>AF526</f>
        <v>4IE</v>
      </c>
      <c r="C526" s="6680">
        <v>46082</v>
      </c>
      <c r="D526" s="6681" t="s">
        <v>498</v>
      </c>
      <c r="E526" s="6682">
        <v>62511075</v>
      </c>
      <c r="F526" s="6683"/>
      <c r="G526" s="6684"/>
      <c r="H526" s="6685" t="s">
        <v>631</v>
      </c>
      <c r="I526" s="6686" t="s">
        <v>61</v>
      </c>
      <c r="J526" s="6686" t="s">
        <v>1367</v>
      </c>
      <c r="K526" s="6687" t="s">
        <v>97</v>
      </c>
      <c r="L526" s="8016"/>
      <c r="M526" s="6724">
        <v>46063</v>
      </c>
      <c r="N526" s="6689">
        <v>46060</v>
      </c>
      <c r="O526" s="6688">
        <v>46065</v>
      </c>
      <c r="P526" s="6689">
        <v>46062</v>
      </c>
      <c r="Q526" s="6688">
        <v>46066</v>
      </c>
      <c r="R526" s="6689">
        <v>46066</v>
      </c>
      <c r="S526" s="6688">
        <v>46066</v>
      </c>
      <c r="T526" s="6689">
        <v>46065</v>
      </c>
      <c r="U526" s="6690">
        <v>46069</v>
      </c>
      <c r="V526" s="6689">
        <v>46067</v>
      </c>
      <c r="W526" s="6691">
        <v>46071</v>
      </c>
      <c r="X526" s="6692">
        <v>46070</v>
      </c>
      <c r="Y526" s="6693">
        <v>46086</v>
      </c>
      <c r="Z526" s="6694"/>
      <c r="AA526" s="6695">
        <v>46079</v>
      </c>
      <c r="AB526" s="6693">
        <v>46080</v>
      </c>
      <c r="AC526" s="6696" t="s">
        <v>1085</v>
      </c>
      <c r="AD526" s="6697"/>
      <c r="AE526" s="6698">
        <v>1</v>
      </c>
      <c r="AF526" s="6699" t="str">
        <f>IF($AE526=0,"　",VLOOKUP($AE526,ﾚｰｻﾞOP,69,0))</f>
        <v>4IE</v>
      </c>
      <c r="AG526" s="6700"/>
      <c r="AH526" s="6700"/>
      <c r="AI526" s="6700"/>
      <c r="AJ526" s="6700"/>
      <c r="AK526" s="6700"/>
      <c r="AL526" s="6700"/>
      <c r="AM526" s="6700"/>
      <c r="AN526" s="6700">
        <v>1</v>
      </c>
      <c r="AO526" s="6700"/>
      <c r="AP526" s="6699">
        <v>1</v>
      </c>
      <c r="AQ526" s="6700">
        <v>1</v>
      </c>
      <c r="AR526" s="6700">
        <v>1</v>
      </c>
      <c r="AS526" s="6700"/>
      <c r="AT526" s="6700"/>
      <c r="AU526" s="6701">
        <f>IF(AI526="付属済",0,IF(AI526=1,AI526+AP526,0))</f>
        <v>0</v>
      </c>
      <c r="AV526" s="6702">
        <f>IF(AE526=0,0,(AR526*1)+(AS526*100))</f>
        <v>1</v>
      </c>
      <c r="AW526" s="6703">
        <v>46029</v>
      </c>
      <c r="AX526" s="6704">
        <v>4263072</v>
      </c>
      <c r="AY526" s="6705">
        <v>46029</v>
      </c>
      <c r="AZ526" s="6706">
        <v>4263073</v>
      </c>
      <c r="BA526" s="6705">
        <v>46029</v>
      </c>
      <c r="BB526" s="6706">
        <v>4263074</v>
      </c>
      <c r="BC526" s="6703">
        <v>45664</v>
      </c>
      <c r="BD526" s="6704">
        <v>4263075</v>
      </c>
      <c r="BE526" s="6705">
        <v>45664</v>
      </c>
      <c r="BF526" s="6706">
        <v>4263076</v>
      </c>
      <c r="BG526" s="6703">
        <v>46029</v>
      </c>
      <c r="BH526" s="6706">
        <v>4263077</v>
      </c>
      <c r="BI526" s="6705">
        <v>45664</v>
      </c>
      <c r="BJ526" s="6706">
        <v>4263078</v>
      </c>
      <c r="BK526" s="6705" t="str">
        <f>IF($AE526=0,"　",VLOOKUP($AE526,ﾚｰｻﾞOP,57,0))</f>
        <v>-</v>
      </c>
      <c r="BL526" s="6706"/>
      <c r="BM526" s="6705" t="str">
        <f>IF($AE526=0,"　",VLOOKUP($AE526,ﾚｰｻﾞOP,58,0))</f>
        <v>-</v>
      </c>
      <c r="BN526" s="6706"/>
      <c r="BO526" s="6707" t="str">
        <f>IF($AE526=0,"　",VLOOKUP($AE526,ﾚｰｻﾞOP,59,0))</f>
        <v>-</v>
      </c>
      <c r="BP526" s="6706"/>
      <c r="BQ526" s="6705" t="str">
        <f>IF($AE526=0,"　",VLOOKUP($AE526,ﾚｰｻﾞOP,12,0))</f>
        <v>-</v>
      </c>
      <c r="BR526" s="6704"/>
      <c r="BS526" s="6705" t="str">
        <f>IF($AE526=0,"　",VLOOKUP($AE526,ﾚｰｻﾞOP,13,0))</f>
        <v>-</v>
      </c>
      <c r="BT526" s="6704"/>
      <c r="BU526" s="6705" t="str">
        <f>IF($AE526=0,"　",VLOOKUP($AE526,ﾚｰｻﾞOP,14,0))</f>
        <v>-</v>
      </c>
      <c r="BV526" s="6704"/>
      <c r="BW526" s="6705" t="str">
        <f>IF($AE526=0,"　",VLOOKUP($AE526,ﾚｰｻﾞOP,15,0))</f>
        <v>-</v>
      </c>
      <c r="BX526" s="6706"/>
      <c r="BY526" s="6705" t="str">
        <f>IF($AE526=0,"　",VLOOKUP($AE526,ﾚｰｻﾞOP,16,0))</f>
        <v>-</v>
      </c>
      <c r="BZ526" s="6704"/>
      <c r="CA526" s="6705" t="str">
        <f>IF($AE526=0,"　",VLOOKUP($AE526,ﾚｰｻﾞOP,17,0))</f>
        <v>-</v>
      </c>
      <c r="CB526" s="6706"/>
      <c r="CC526" s="6705" t="str">
        <f>IF($AE526=0,"　",VLOOKUP($AE526,ﾚｰｻﾞOP,18,0))</f>
        <v>-</v>
      </c>
      <c r="CD526" s="6706"/>
      <c r="CE526" s="6705" t="str">
        <f>IF($AE526=0,"　",VLOOKUP($AE526,ﾚｰｻﾞOP,19,0))</f>
        <v>-</v>
      </c>
      <c r="CF526" s="6704"/>
      <c r="CG526" s="6707" t="str">
        <f>IF($AE526=0,"　",VLOOKUP($AE526,ﾚｰｻﾞOP,20,0))</f>
        <v>-</v>
      </c>
      <c r="CH526" s="6706"/>
      <c r="CI526" s="6705" t="str">
        <f>IF($AE526=0,"　",VLOOKUP($AE526,ﾚｰｻﾞOP,21,0))</f>
        <v>-</v>
      </c>
      <c r="CJ526" s="6704"/>
      <c r="CK526" s="6705" t="str">
        <f>IF($AE526=0,"　",VLOOKUP($AE526,ﾚｰｻﾞOP,22,0))</f>
        <v>-</v>
      </c>
      <c r="CL526" s="6706"/>
      <c r="CM526" s="6705" t="str">
        <f>IF($AE526=0,"　",VLOOKUP($AE526,ﾚｰｻﾞOP,23,0))</f>
        <v>-</v>
      </c>
      <c r="CN526" s="6706"/>
      <c r="CO526" s="6707" t="str">
        <f>IF($AE526=0,"　",VLOOKUP($AE526,ﾚｰｻﾞOP,24,0))</f>
        <v>-</v>
      </c>
      <c r="CP526" s="6706"/>
      <c r="CQ526" s="6707" t="str">
        <f>IF($AE526=0,"　",VLOOKUP($AE526,ﾚｰｻﾞOP,25,0))</f>
        <v>-</v>
      </c>
      <c r="CR526" s="6706"/>
      <c r="CS526" s="6705" t="str">
        <f>IF($AE526=0,"　",VLOOKUP($AE526,ﾚｰｻﾞOP,26,0))</f>
        <v>-</v>
      </c>
      <c r="CT526" s="6706"/>
      <c r="CU526" s="6707"/>
      <c r="CV526" s="6706"/>
      <c r="CW526" s="6705" t="str">
        <f>IF($AE526=0,"　",VLOOKUP($AE526,ﾚｰｻﾞOP,28,0))</f>
        <v>-</v>
      </c>
      <c r="CX526" s="6706"/>
      <c r="CY526" s="6707" t="str">
        <f>IF($AE526=0,"　",VLOOKUP($AE526,ﾚｰｻﾞOP,29,0))</f>
        <v>-</v>
      </c>
      <c r="CZ526" s="6706"/>
      <c r="DA526" s="6705" t="str">
        <f>IF($AE526=0,"　",VLOOKUP($AE526,ﾚｰｻﾞOP,30,0))</f>
        <v>-</v>
      </c>
      <c r="DB526" s="6704"/>
      <c r="DC526" s="6707" t="str">
        <f>IF($AE526=0,"　",VLOOKUP($AE526,ﾚｰｻﾞOP,31,0))</f>
        <v>-</v>
      </c>
      <c r="DD526" s="6706"/>
      <c r="DE526" s="6708">
        <f>IF(AG526=1,1,0)</f>
        <v>0</v>
      </c>
      <c r="DF526" s="6709"/>
      <c r="DG526" s="6710">
        <f>IF(AH526=1,1,0)</f>
        <v>0</v>
      </c>
      <c r="DH526" s="6711"/>
      <c r="DI526" s="6705">
        <f>IF(AG526=1,1,0)</f>
        <v>0</v>
      </c>
      <c r="DJ526" s="6709"/>
      <c r="DK526" s="6708">
        <f>IF(AU526=2,1,0)</f>
        <v>0</v>
      </c>
      <c r="DL526" s="6709"/>
      <c r="DM526" s="6712">
        <f>IF(AU526=1,1,0)</f>
        <v>0</v>
      </c>
      <c r="DN526" s="6709"/>
      <c r="DO526" s="6707">
        <f>IF(AJ526=1,1,0)</f>
        <v>0</v>
      </c>
      <c r="DP526" s="6711"/>
      <c r="DQ526" s="6707">
        <f>IF(AK526=1,1,0)</f>
        <v>0</v>
      </c>
      <c r="DR526" s="6709"/>
      <c r="DS526" s="6707">
        <f>IF(AL526=1,1,0)</f>
        <v>0</v>
      </c>
      <c r="DT526" s="6711"/>
      <c r="DU526" s="6707">
        <f>IF(AM526=1,1,0)</f>
        <v>0</v>
      </c>
      <c r="DV526" s="6709"/>
      <c r="DW526" s="6703">
        <v>46057</v>
      </c>
      <c r="DX526" s="6711">
        <v>4263134</v>
      </c>
      <c r="DY526" s="6705">
        <f>IF(AO526=1,1,0)</f>
        <v>0</v>
      </c>
      <c r="DZ526" s="6709"/>
      <c r="EA526" s="6705">
        <v>46038</v>
      </c>
      <c r="EB526" s="6709">
        <v>4263102</v>
      </c>
      <c r="EC526" s="6713">
        <v>46059</v>
      </c>
      <c r="ED526" s="6714">
        <v>4263139</v>
      </c>
      <c r="EE526" s="6715">
        <v>46032</v>
      </c>
      <c r="EF526" s="6716">
        <v>4263123</v>
      </c>
      <c r="EG526" s="6717"/>
      <c r="EH526" s="6718"/>
      <c r="EI526" s="6719"/>
      <c r="EJ526" s="6720"/>
      <c r="EK526" s="6719"/>
      <c r="EL526" s="6721"/>
      <c r="EM526" s="6722" t="str">
        <f>IF(CE526="-"," ",IF(AR526=1,1," "))</f>
        <v xml:space="preserve"> </v>
      </c>
      <c r="EN526" s="6711"/>
      <c r="EO526" s="6707">
        <f>IF(AT526=1,1,0)</f>
        <v>0</v>
      </c>
      <c r="EP526" s="6709"/>
      <c r="ER526" s="6723"/>
      <c r="ET526" s="6705" t="str">
        <f>IF($AE526=0,"　",VLOOKUP($AE526,ﾚｰｻﾞOP,60,0))</f>
        <v>-</v>
      </c>
      <c r="EU526" s="6709"/>
      <c r="EV526" s="6705" t="str">
        <f>IF($AE526=0,"　",VLOOKUP($AE526,ﾚｰｻﾞOP,60,0))</f>
        <v>-</v>
      </c>
      <c r="EW526" s="6709"/>
      <c r="EX526" s="6705"/>
      <c r="EY526" s="6706"/>
      <c r="EZ526" s="6705"/>
      <c r="FA526" s="6706"/>
      <c r="FB526" s="6705"/>
      <c r="FC526" s="6706"/>
      <c r="FD526" s="6705"/>
      <c r="FE526" s="6706"/>
      <c r="FF526" s="6707"/>
      <c r="FG526" s="6706"/>
      <c r="FH526" s="6705"/>
      <c r="FI526" s="6706"/>
      <c r="FJ526" s="6705" t="str">
        <f>IF($AE526=0,"　",VLOOKUP($AE526,ﾚｰｻﾞOP,67,0))</f>
        <v>-</v>
      </c>
      <c r="FK526" s="6709"/>
      <c r="FL526" s="6707" t="str">
        <f>IF($AE526=0,"　",VLOOKUP($AE526,ﾚｰｻﾞOP,68,0))</f>
        <v>-</v>
      </c>
      <c r="FM526" s="6704"/>
      <c r="FN526" s="6705"/>
      <c r="FO526" s="6706"/>
      <c r="FP526" s="6705"/>
      <c r="FQ526" s="6706"/>
      <c r="FS526" s="6705"/>
      <c r="FT526" s="6706"/>
    </row>
    <row r="527" spans="1:176" ht="18.600000000000001" customHeight="1">
      <c r="A527" s="831">
        <f t="shared" si="960"/>
        <v>517</v>
      </c>
      <c r="B527" s="832" t="str">
        <f t="shared" si="988"/>
        <v>4IE</v>
      </c>
      <c r="C527" s="6672">
        <v>46082</v>
      </c>
      <c r="D527" s="6673" t="s">
        <v>1024</v>
      </c>
      <c r="E527" s="6674">
        <v>89610187</v>
      </c>
      <c r="F527" s="6675" t="s">
        <v>1697</v>
      </c>
      <c r="G527" s="6610"/>
      <c r="H527" s="6611" t="s">
        <v>630</v>
      </c>
      <c r="I527" s="6612" t="s">
        <v>64</v>
      </c>
      <c r="J527" s="6612" t="s">
        <v>20</v>
      </c>
      <c r="K527" s="970" t="s">
        <v>11</v>
      </c>
      <c r="L527" s="971"/>
      <c r="M527" s="6676">
        <v>46065</v>
      </c>
      <c r="N527" s="843">
        <v>46062</v>
      </c>
      <c r="O527" s="973">
        <v>46066</v>
      </c>
      <c r="P527" s="843">
        <v>46063</v>
      </c>
      <c r="Q527" s="973">
        <v>46067</v>
      </c>
      <c r="R527" s="843">
        <v>46067</v>
      </c>
      <c r="S527" s="973">
        <v>46069</v>
      </c>
      <c r="T527" s="843">
        <v>46066</v>
      </c>
      <c r="U527" s="6677">
        <v>46071</v>
      </c>
      <c r="V527" s="843">
        <v>46067</v>
      </c>
      <c r="W527" s="975">
        <v>46073</v>
      </c>
      <c r="X527" s="976">
        <v>46071</v>
      </c>
      <c r="Y527" s="977">
        <v>46080</v>
      </c>
      <c r="Z527" s="977">
        <v>46079</v>
      </c>
      <c r="AA527" s="6613"/>
      <c r="AB527" s="977"/>
      <c r="AC527" s="851"/>
      <c r="AD527" s="852"/>
      <c r="AE527" s="853">
        <v>25</v>
      </c>
      <c r="AF527" s="854" t="str">
        <f t="shared" si="886"/>
        <v>4IE</v>
      </c>
      <c r="AG527" s="6614"/>
      <c r="AH527" s="6614"/>
      <c r="AI527" s="6614"/>
      <c r="AJ527" s="6614"/>
      <c r="AK527" s="6614"/>
      <c r="AL527" s="6614"/>
      <c r="AM527" s="6614"/>
      <c r="AN527" s="6614"/>
      <c r="AO527" s="6614"/>
      <c r="AP527" s="854"/>
      <c r="AQ527" s="6614"/>
      <c r="AR527" s="6614"/>
      <c r="AS527" s="6614"/>
      <c r="AT527" s="6614"/>
      <c r="AU527" s="6615">
        <f t="shared" si="887"/>
        <v>0</v>
      </c>
      <c r="AV527" s="857">
        <f t="shared" si="900"/>
        <v>0</v>
      </c>
      <c r="AW527" s="861" t="str">
        <f>IF($AE527=0,"　",VLOOKUP($AE527,ﾚｰｻﾞOP,5,0))</f>
        <v>-</v>
      </c>
      <c r="AX527" s="862"/>
      <c r="AY527" s="820" t="str">
        <f>IF($AE527=0,"　",VLOOKUP($AE527,ﾚｰｻﾞOP,6,0))</f>
        <v>-</v>
      </c>
      <c r="AZ527" s="941"/>
      <c r="BA527" s="820" t="str">
        <f>IF($AE527=0,"　",VLOOKUP($AE527,ﾚｰｻﾞOP,7,0))</f>
        <v>-</v>
      </c>
      <c r="BB527" s="941"/>
      <c r="BC527" s="861" t="str">
        <f>IF($AE527=0,"　",VLOOKUP($AE527,ﾚｰｻﾞOP,8,0))</f>
        <v>-</v>
      </c>
      <c r="BD527" s="862"/>
      <c r="BE527" s="820" t="str">
        <f>IF($AE527=0,"　",VLOOKUP($AE527,ﾚｰｻﾞOP,9,0))</f>
        <v>-</v>
      </c>
      <c r="BF527" s="941"/>
      <c r="BG527" s="861" t="str">
        <f>IF($AE527=0,"　",VLOOKUP($AE527,ﾚｰｻﾞOP,10,0))</f>
        <v>-</v>
      </c>
      <c r="BH527" s="941"/>
      <c r="BI527" s="820" t="str">
        <f>IF($AE527=0,"　",VLOOKUP($AE527,ﾚｰｻﾞOP,11,0))</f>
        <v>-</v>
      </c>
      <c r="BJ527" s="941"/>
      <c r="BK527" s="820" t="str">
        <f t="shared" si="939"/>
        <v>-</v>
      </c>
      <c r="BL527" s="941"/>
      <c r="BM527" s="820" t="str">
        <f t="shared" si="940"/>
        <v>-</v>
      </c>
      <c r="BN527" s="941"/>
      <c r="BO527" s="863" t="str">
        <f t="shared" si="965"/>
        <v>-</v>
      </c>
      <c r="BP527" s="941"/>
      <c r="BQ527" s="820" t="str">
        <f t="shared" si="975"/>
        <v>-</v>
      </c>
      <c r="BR527" s="862"/>
      <c r="BS527" s="820" t="str">
        <f t="shared" si="968"/>
        <v>-</v>
      </c>
      <c r="BT527" s="862"/>
      <c r="BU527" s="820" t="str">
        <f t="shared" si="969"/>
        <v>-</v>
      </c>
      <c r="BV527" s="862"/>
      <c r="BW527" s="820" t="str">
        <f t="shared" si="970"/>
        <v>-</v>
      </c>
      <c r="BX527" s="941"/>
      <c r="BY527" s="820" t="str">
        <f t="shared" si="971"/>
        <v>-</v>
      </c>
      <c r="BZ527" s="862"/>
      <c r="CA527" s="820" t="str">
        <f t="shared" si="972"/>
        <v>-</v>
      </c>
      <c r="CB527" s="941"/>
      <c r="CC527" s="820" t="str">
        <f t="shared" si="973"/>
        <v>-</v>
      </c>
      <c r="CD527" s="941"/>
      <c r="CE527" s="820" t="str">
        <f t="shared" si="980"/>
        <v>-</v>
      </c>
      <c r="CF527" s="862"/>
      <c r="CG527" s="863" t="str">
        <f t="shared" si="981"/>
        <v>-</v>
      </c>
      <c r="CH527" s="941"/>
      <c r="CI527" s="820" t="str">
        <f t="shared" si="888"/>
        <v>-</v>
      </c>
      <c r="CJ527" s="862"/>
      <c r="CK527" s="820" t="str">
        <f t="shared" si="889"/>
        <v>-</v>
      </c>
      <c r="CL527" s="941"/>
      <c r="CM527" s="820" t="str">
        <f t="shared" si="982"/>
        <v>-</v>
      </c>
      <c r="CN527" s="941"/>
      <c r="CO527" s="863" t="str">
        <f t="shared" si="890"/>
        <v>-</v>
      </c>
      <c r="CP527" s="941"/>
      <c r="CQ527" s="863" t="str">
        <f t="shared" si="891"/>
        <v>-</v>
      </c>
      <c r="CR527" s="941"/>
      <c r="CS527" s="820" t="str">
        <f t="shared" si="983"/>
        <v>-</v>
      </c>
      <c r="CT527" s="941"/>
      <c r="CU527" s="863"/>
      <c r="CV527" s="941"/>
      <c r="CW527" s="820" t="str">
        <f t="shared" si="984"/>
        <v>-</v>
      </c>
      <c r="CX527" s="941"/>
      <c r="CY527" s="863" t="str">
        <f t="shared" si="892"/>
        <v>-</v>
      </c>
      <c r="CZ527" s="941"/>
      <c r="DA527" s="820" t="str">
        <f t="shared" si="985"/>
        <v>-</v>
      </c>
      <c r="DB527" s="862"/>
      <c r="DC527" s="863" t="str">
        <f t="shared" si="893"/>
        <v>-</v>
      </c>
      <c r="DD527" s="941"/>
      <c r="DE527" s="818">
        <f t="shared" si="966"/>
        <v>0</v>
      </c>
      <c r="DF527" s="6616"/>
      <c r="DG527" s="818">
        <f t="shared" si="976"/>
        <v>0</v>
      </c>
      <c r="DH527" s="865"/>
      <c r="DI527" s="820">
        <f t="shared" si="989"/>
        <v>0</v>
      </c>
      <c r="DJ527" s="6616"/>
      <c r="DK527" s="818">
        <f t="shared" si="990"/>
        <v>0</v>
      </c>
      <c r="DL527" s="6616"/>
      <c r="DM527" s="818">
        <f t="shared" si="956"/>
        <v>0</v>
      </c>
      <c r="DN527" s="6616"/>
      <c r="DO527" s="863">
        <f t="shared" si="894"/>
        <v>0</v>
      </c>
      <c r="DP527" s="865"/>
      <c r="DQ527" s="863">
        <f t="shared" si="895"/>
        <v>0</v>
      </c>
      <c r="DR527" s="6616"/>
      <c r="DS527" s="863">
        <f t="shared" si="896"/>
        <v>0</v>
      </c>
      <c r="DT527" s="865"/>
      <c r="DU527" s="863">
        <f t="shared" si="897"/>
        <v>0</v>
      </c>
      <c r="DV527" s="6616"/>
      <c r="DW527" s="861">
        <f t="shared" si="957"/>
        <v>0</v>
      </c>
      <c r="DX527" s="865"/>
      <c r="DY527" s="820">
        <f t="shared" si="958"/>
        <v>0</v>
      </c>
      <c r="DZ527" s="6616"/>
      <c r="EA527" s="820">
        <f t="shared" ref="EA527" si="991">IF(AP527=1,1,0)</f>
        <v>0</v>
      </c>
      <c r="EB527" s="6616"/>
      <c r="EC527" s="820">
        <f t="shared" ref="EC527" si="992">IF(AQ527=1,1,0)</f>
        <v>0</v>
      </c>
      <c r="ED527" s="6678"/>
      <c r="EE527" s="822">
        <f t="shared" ref="EE527" si="993">IF(AV527=0,0,1)</f>
        <v>0</v>
      </c>
      <c r="EF527" s="868"/>
      <c r="EG527" s="869"/>
      <c r="EH527" s="870"/>
      <c r="EI527" s="871"/>
      <c r="EJ527" s="872"/>
      <c r="EK527" s="871"/>
      <c r="EL527" s="873"/>
      <c r="EM527" s="829" t="str">
        <f t="shared" si="987"/>
        <v xml:space="preserve"> </v>
      </c>
      <c r="EN527" s="865"/>
      <c r="EO527" s="863">
        <f t="shared" si="898"/>
        <v>0</v>
      </c>
      <c r="EP527" s="6616"/>
      <c r="ER527" s="6679"/>
      <c r="ET527" s="820">
        <v>46029</v>
      </c>
      <c r="EU527" s="6616">
        <v>4263026</v>
      </c>
      <c r="EV527" s="820">
        <f t="shared" si="979"/>
        <v>1</v>
      </c>
      <c r="EW527" s="6616"/>
      <c r="EX527" s="820"/>
      <c r="EY527" s="941"/>
      <c r="EZ527" s="820"/>
      <c r="FA527" s="941"/>
      <c r="FB527" s="820"/>
      <c r="FC527" s="941"/>
      <c r="FD527" s="820">
        <v>45673</v>
      </c>
      <c r="FE527" s="941">
        <v>4263099</v>
      </c>
      <c r="FF527" s="863"/>
      <c r="FG527" s="941"/>
      <c r="FH527" s="820">
        <v>45889</v>
      </c>
      <c r="FI527" s="941">
        <v>4163313</v>
      </c>
      <c r="FJ527" s="820">
        <v>45677</v>
      </c>
      <c r="FK527" s="6616">
        <v>4263115</v>
      </c>
      <c r="FL527" s="863">
        <f t="shared" si="978"/>
        <v>1</v>
      </c>
      <c r="FM527" s="862"/>
      <c r="FN527" s="820"/>
      <c r="FO527" s="941"/>
      <c r="FP527" s="820"/>
      <c r="FQ527" s="941"/>
      <c r="FS527" s="820"/>
      <c r="FT527" s="941"/>
    </row>
    <row r="528" spans="1:176" ht="18.600000000000001" customHeight="1">
      <c r="A528" s="228">
        <f t="shared" si="960"/>
        <v>518</v>
      </c>
      <c r="B528" s="343" t="str">
        <f t="shared" ref="B528:B533" si="994">AF528</f>
        <v>4IE</v>
      </c>
      <c r="C528" s="5941">
        <v>46082</v>
      </c>
      <c r="D528" s="6544" t="s">
        <v>34</v>
      </c>
      <c r="E528" s="6476">
        <v>84511288</v>
      </c>
      <c r="F528" s="6165" t="s">
        <v>1710</v>
      </c>
      <c r="G528" s="6166"/>
      <c r="H528" s="3281" t="s">
        <v>631</v>
      </c>
      <c r="I528" s="4459" t="s">
        <v>61</v>
      </c>
      <c r="J528" s="4459" t="s">
        <v>1510</v>
      </c>
      <c r="K528" s="5107" t="s">
        <v>11</v>
      </c>
      <c r="L528" s="8017"/>
      <c r="M528" s="6477">
        <v>46065</v>
      </c>
      <c r="N528" s="353">
        <v>46060</v>
      </c>
      <c r="O528" s="354">
        <v>46066</v>
      </c>
      <c r="P528" s="353">
        <v>46062</v>
      </c>
      <c r="Q528" s="354">
        <v>46067</v>
      </c>
      <c r="R528" s="353">
        <v>46067</v>
      </c>
      <c r="S528" s="354">
        <v>46069</v>
      </c>
      <c r="T528" s="353">
        <v>46066</v>
      </c>
      <c r="U528" s="355">
        <v>46071</v>
      </c>
      <c r="V528" s="353">
        <v>46070</v>
      </c>
      <c r="W528" s="356">
        <v>46073</v>
      </c>
      <c r="X528" s="357">
        <v>46074</v>
      </c>
      <c r="Y528" s="359">
        <v>46081</v>
      </c>
      <c r="Z528" s="359">
        <v>46079</v>
      </c>
      <c r="AA528" s="6167"/>
      <c r="AB528" s="6168"/>
      <c r="AC528" s="251" t="s">
        <v>1085</v>
      </c>
      <c r="AD528" s="6169"/>
      <c r="AE528" s="6170">
        <v>3</v>
      </c>
      <c r="AF528" s="363" t="str">
        <f t="shared" ref="AF528:AF533" si="995">IF($AE528=0,"　",VLOOKUP($AE528,ﾚｰｻﾞOP,69,0))</f>
        <v>4IE</v>
      </c>
      <c r="AG528" s="6171"/>
      <c r="AH528" s="6171"/>
      <c r="AI528" s="6171">
        <v>1</v>
      </c>
      <c r="AJ528" s="6171"/>
      <c r="AK528" s="6171"/>
      <c r="AL528" s="6171"/>
      <c r="AM528" s="6171"/>
      <c r="AN528" s="6171">
        <v>1</v>
      </c>
      <c r="AO528" s="6171">
        <v>1</v>
      </c>
      <c r="AP528" s="6172">
        <v>1</v>
      </c>
      <c r="AQ528" s="6171">
        <v>1</v>
      </c>
      <c r="AR528" s="6171">
        <v>1</v>
      </c>
      <c r="AS528" s="6171"/>
      <c r="AT528" s="6171"/>
      <c r="AU528" s="2843">
        <f t="shared" ref="AU528:AU533" si="996">IF(AI528="付属済",0,IF(AI528=1,AI528+AP528,0))</f>
        <v>2</v>
      </c>
      <c r="AV528" s="4008">
        <f t="shared" ref="AV528:AV533" si="997">IF(AE528=0,0,(AR528*1)+(AS528*100))</f>
        <v>1</v>
      </c>
      <c r="AW528" s="590">
        <v>46029</v>
      </c>
      <c r="AX528" s="4598">
        <v>4263072</v>
      </c>
      <c r="AY528" s="154">
        <v>46029</v>
      </c>
      <c r="AZ528" s="4600">
        <v>4263073</v>
      </c>
      <c r="BA528" s="154">
        <v>46029</v>
      </c>
      <c r="BB528" s="4600">
        <v>4263074</v>
      </c>
      <c r="BC528" s="368">
        <v>46029</v>
      </c>
      <c r="BD528" s="4598">
        <v>4263075</v>
      </c>
      <c r="BE528" s="4599">
        <v>46000</v>
      </c>
      <c r="BF528" s="4600">
        <v>4263022</v>
      </c>
      <c r="BG528" s="368">
        <v>46029</v>
      </c>
      <c r="BH528" s="4600">
        <v>4263077</v>
      </c>
      <c r="BI528" s="154">
        <v>46029</v>
      </c>
      <c r="BJ528" s="4600">
        <v>4263078</v>
      </c>
      <c r="BK528" s="4075" t="str">
        <f t="shared" ref="BK528:BK533" si="998">IF($AE528=0,"　",VLOOKUP($AE528,ﾚｰｻﾞOP,57,0))</f>
        <v>-</v>
      </c>
      <c r="BL528" s="4093"/>
      <c r="BM528" s="4075" t="str">
        <f t="shared" ref="BM528:BM533" si="999">IF($AE528=0,"　",VLOOKUP($AE528,ﾚｰｻﾞOP,58,0))</f>
        <v>-</v>
      </c>
      <c r="BN528" s="4093"/>
      <c r="BO528" s="4094" t="str">
        <f t="shared" ref="BO528:BO533" si="1000">IF($AE528=0,"　",VLOOKUP($AE528,ﾚｰｻﾞOP,59,0))</f>
        <v>-</v>
      </c>
      <c r="BP528" s="4093"/>
      <c r="BQ528" s="4602" t="str">
        <f t="shared" ref="BQ528:BQ537" si="1001">IF($AE528=0,"　",VLOOKUP($AE528,ﾚｰｻﾞOP,12,0))</f>
        <v>-</v>
      </c>
      <c r="BR528" s="4598"/>
      <c r="BS528" s="4602" t="str">
        <f>IF($AE528=0,"　",VLOOKUP($AE528,ﾚｰｻﾞOP,13,0))</f>
        <v>-</v>
      </c>
      <c r="BT528" s="4598"/>
      <c r="BU528" s="4602" t="str">
        <f>IF($AE528=0,"　",VLOOKUP($AE528,ﾚｰｻﾞOP,14,0))</f>
        <v>-</v>
      </c>
      <c r="BV528" s="4598"/>
      <c r="BW528" s="4602" t="str">
        <f>IF($AE528=0,"　",VLOOKUP($AE528,ﾚｰｻﾞOP,15,0))</f>
        <v>-</v>
      </c>
      <c r="BX528" s="4600"/>
      <c r="BY528" s="4602" t="str">
        <f>IF($AE528=0,"　",VLOOKUP($AE528,ﾚｰｻﾞOP,16,0))</f>
        <v>-</v>
      </c>
      <c r="BZ528" s="4598"/>
      <c r="CA528" s="4602" t="str">
        <f>IF($AE528=0,"　",VLOOKUP($AE528,ﾚｰｻﾞOP,17,0))</f>
        <v>-</v>
      </c>
      <c r="CB528" s="4600"/>
      <c r="CC528" s="4602" t="str">
        <f>IF($AE528=0,"　",VLOOKUP($AE528,ﾚｰｻﾞOP,18,0))</f>
        <v>-</v>
      </c>
      <c r="CD528" s="4600"/>
      <c r="CE528" s="2850" t="str">
        <f t="shared" ref="CE528:CE533" si="1002">IF($AE528=0,"　",VLOOKUP($AE528,ﾚｰｻﾞOP,19,0))</f>
        <v>-</v>
      </c>
      <c r="CF528" s="2846"/>
      <c r="CG528" s="2855" t="str">
        <f t="shared" ref="CG528:CG533" si="1003">IF($AE528=0,"　",VLOOKUP($AE528,ﾚｰｻﾞOP,20,0))</f>
        <v>-</v>
      </c>
      <c r="CH528" s="2851"/>
      <c r="CI528" s="2850" t="str">
        <f t="shared" ref="CI528:CI533" si="1004">IF($AE528=0,"　",VLOOKUP($AE528,ﾚｰｻﾞOP,21,0))</f>
        <v>-</v>
      </c>
      <c r="CJ528" s="2846"/>
      <c r="CK528" s="2850" t="str">
        <f t="shared" ref="CK528:CK533" si="1005">IF($AE528=0,"　",VLOOKUP($AE528,ﾚｰｻﾞOP,22,0))</f>
        <v>-</v>
      </c>
      <c r="CL528" s="2851"/>
      <c r="CM528" s="2850" t="str">
        <f t="shared" ref="CM528:CM533" si="1006">IF($AE528=0,"　",VLOOKUP($AE528,ﾚｰｻﾞOP,23,0))</f>
        <v>-</v>
      </c>
      <c r="CN528" s="2851"/>
      <c r="CO528" s="2855" t="str">
        <f t="shared" ref="CO528:CO533" si="1007">IF($AE528=0,"　",VLOOKUP($AE528,ﾚｰｻﾞOP,24,0))</f>
        <v>-</v>
      </c>
      <c r="CP528" s="2851"/>
      <c r="CQ528" s="2855" t="str">
        <f t="shared" ref="CQ528:CQ533" si="1008">IF($AE528=0,"　",VLOOKUP($AE528,ﾚｰｻﾞOP,25,0))</f>
        <v>-</v>
      </c>
      <c r="CR528" s="2851"/>
      <c r="CS528" s="2850" t="str">
        <f t="shared" ref="CS528:CS533" si="1009">IF($AE528=0,"　",VLOOKUP($AE528,ﾚｰｻﾞOP,26,0))</f>
        <v>-</v>
      </c>
      <c r="CT528" s="2851"/>
      <c r="CU528" s="2855"/>
      <c r="CV528" s="2851"/>
      <c r="CW528" s="2850" t="str">
        <f t="shared" ref="CW528:CW533" si="1010">IF($AE528=0,"　",VLOOKUP($AE528,ﾚｰｻﾞOP,28,0))</f>
        <v>-</v>
      </c>
      <c r="CX528" s="2851"/>
      <c r="CY528" s="2855" t="str">
        <f t="shared" ref="CY528:CY533" si="1011">IF($AE528=0,"　",VLOOKUP($AE528,ﾚｰｻﾞOP,29,0))</f>
        <v>-</v>
      </c>
      <c r="CZ528" s="2851"/>
      <c r="DA528" s="2850" t="str">
        <f t="shared" ref="DA528:DA533" si="1012">IF($AE528=0,"　",VLOOKUP($AE528,ﾚｰｻﾞOP,30,0))</f>
        <v>-</v>
      </c>
      <c r="DB528" s="2846"/>
      <c r="DC528" s="2855" t="str">
        <f t="shared" ref="DC528:DC533" si="1013">IF($AE528=0,"　",VLOOKUP($AE528,ﾚｰｻﾞOP,31,0))</f>
        <v>-</v>
      </c>
      <c r="DD528" s="2851"/>
      <c r="DE528" s="374">
        <f t="shared" ref="DE528:DE533" si="1014">IF(AG528=1,1,0)</f>
        <v>0</v>
      </c>
      <c r="DF528" s="2857"/>
      <c r="DG528" s="818">
        <f t="shared" ref="DG528:DG533" si="1015">IF(AH528=1,1,0)</f>
        <v>0</v>
      </c>
      <c r="DH528" s="2858"/>
      <c r="DI528" s="2850">
        <f t="shared" ref="DI528:DI533" si="1016">IF(AG528=1,1,0)</f>
        <v>0</v>
      </c>
      <c r="DJ528" s="2857"/>
      <c r="DK528" s="2856">
        <v>46007</v>
      </c>
      <c r="DL528" s="2857">
        <v>4263092</v>
      </c>
      <c r="DM528" s="2856">
        <f t="shared" ref="DM528:DM533" si="1017">IF(AU528=1,1,0)</f>
        <v>0</v>
      </c>
      <c r="DN528" s="2857"/>
      <c r="DO528" s="2855">
        <f t="shared" ref="DO528:DO533" si="1018">IF(AJ528=1,1,0)</f>
        <v>0</v>
      </c>
      <c r="DP528" s="2858"/>
      <c r="DQ528" s="2855">
        <f t="shared" ref="DQ528:DQ533" si="1019">IF(AK528=1,1,0)</f>
        <v>0</v>
      </c>
      <c r="DR528" s="2857"/>
      <c r="DS528" s="2855">
        <f t="shared" ref="DS528:DS533" si="1020">IF(AL528=1,1,0)</f>
        <v>0</v>
      </c>
      <c r="DT528" s="2858"/>
      <c r="DU528" s="2855">
        <f t="shared" ref="DU528:DU533" si="1021">IF(AM528=1,1,0)</f>
        <v>0</v>
      </c>
      <c r="DV528" s="2857"/>
      <c r="DW528" s="4891">
        <v>46057</v>
      </c>
      <c r="DX528" s="4892">
        <v>4263134</v>
      </c>
      <c r="DY528" s="4668">
        <v>45833</v>
      </c>
      <c r="DZ528" s="4682">
        <v>4163233</v>
      </c>
      <c r="EA528" s="4668">
        <v>45673</v>
      </c>
      <c r="EB528" s="4682">
        <v>4263102</v>
      </c>
      <c r="EC528" s="820">
        <v>46059</v>
      </c>
      <c r="ED528" s="4964">
        <v>4263139</v>
      </c>
      <c r="EE528" s="822">
        <v>46032</v>
      </c>
      <c r="EF528" s="4930">
        <v>4263123</v>
      </c>
      <c r="EG528" s="273"/>
      <c r="EH528" s="274"/>
      <c r="EI528" s="275"/>
      <c r="EJ528" s="276"/>
      <c r="EK528" s="275"/>
      <c r="EL528" s="277"/>
      <c r="EM528" s="829" t="str">
        <f t="shared" ref="EM528:EM533" si="1022">IF(CE528="-"," ",IF(AR528=1,1," "))</f>
        <v xml:space="preserve"> </v>
      </c>
      <c r="EN528" s="4892"/>
      <c r="EO528" s="4893">
        <f t="shared" ref="EO528:EO533" si="1023">IF(AT528=1,1,0)</f>
        <v>0</v>
      </c>
      <c r="EP528" s="4682"/>
      <c r="ER528" s="6173"/>
      <c r="ET528" s="2850" t="str">
        <f>IF($AE528=0,"　",VLOOKUP($AE528,ﾚｰｻﾞOP,60,0))</f>
        <v>-</v>
      </c>
      <c r="EU528" s="2857"/>
      <c r="EV528" s="2850" t="str">
        <f t="shared" ref="EV528:EV533" si="1024">IF($AE528=0,"　",VLOOKUP($AE528,ﾚｰｻﾞOP,60,0))</f>
        <v>-</v>
      </c>
      <c r="EW528" s="2857"/>
      <c r="EX528" s="2850"/>
      <c r="EY528" s="2851"/>
      <c r="EZ528" s="2850"/>
      <c r="FA528" s="2851"/>
      <c r="FB528" s="2850"/>
      <c r="FC528" s="2851"/>
      <c r="FD528" s="2850"/>
      <c r="FE528" s="2851"/>
      <c r="FF528" s="2855"/>
      <c r="FG528" s="2851"/>
      <c r="FH528" s="2850"/>
      <c r="FI528" s="2851"/>
      <c r="FJ528" s="154" t="str">
        <f>IF($AE528=0,"　",VLOOKUP($AE528,ﾚｰｻﾞOP,67,0))</f>
        <v>-</v>
      </c>
      <c r="FK528" s="2857"/>
      <c r="FL528" s="155" t="str">
        <f t="shared" ref="FL528:FL533" si="1025">IF($AE528=0,"　",VLOOKUP($AE528,ﾚｰｻﾞOP,68,0))</f>
        <v>-</v>
      </c>
      <c r="FM528" s="2846"/>
      <c r="FN528" s="2850"/>
      <c r="FO528" s="2851"/>
      <c r="FP528" s="2850"/>
      <c r="FQ528" s="2851"/>
      <c r="FS528" s="5782"/>
      <c r="FT528" s="5783"/>
    </row>
    <row r="529" spans="1:176" ht="18.600000000000001" customHeight="1">
      <c r="A529" s="228">
        <f t="shared" si="960"/>
        <v>519</v>
      </c>
      <c r="B529" s="343" t="str">
        <f t="shared" si="994"/>
        <v>4IE</v>
      </c>
      <c r="C529" s="5941">
        <v>46082</v>
      </c>
      <c r="D529" s="1055" t="s">
        <v>1120</v>
      </c>
      <c r="E529" s="1056">
        <v>82510030</v>
      </c>
      <c r="F529" s="1564" t="s">
        <v>1709</v>
      </c>
      <c r="G529" s="1263"/>
      <c r="H529" s="3281" t="s">
        <v>631</v>
      </c>
      <c r="I529" s="1264" t="s">
        <v>61</v>
      </c>
      <c r="J529" s="1264" t="s">
        <v>1565</v>
      </c>
      <c r="K529" s="599" t="s">
        <v>11</v>
      </c>
      <c r="L529" s="600"/>
      <c r="M529" s="6477">
        <v>46066</v>
      </c>
      <c r="N529" s="6195">
        <v>46065</v>
      </c>
      <c r="O529" s="354">
        <v>46067</v>
      </c>
      <c r="P529" s="6195">
        <v>46065</v>
      </c>
      <c r="Q529" s="354">
        <v>46069</v>
      </c>
      <c r="R529" s="6195">
        <v>46069</v>
      </c>
      <c r="S529" s="6182">
        <v>46070</v>
      </c>
      <c r="T529" s="6195">
        <v>46067</v>
      </c>
      <c r="U529" s="355">
        <v>46072</v>
      </c>
      <c r="V529" s="6195">
        <v>46071</v>
      </c>
      <c r="W529" s="6184">
        <v>46074</v>
      </c>
      <c r="X529" s="6196">
        <v>46072</v>
      </c>
      <c r="Y529" s="359">
        <v>46084</v>
      </c>
      <c r="Z529" s="359">
        <v>46079</v>
      </c>
      <c r="AA529" s="601"/>
      <c r="AB529" s="359"/>
      <c r="AC529" s="251" t="s">
        <v>1085</v>
      </c>
      <c r="AD529" s="361"/>
      <c r="AE529" s="362">
        <v>7</v>
      </c>
      <c r="AF529" s="363" t="str">
        <f t="shared" si="995"/>
        <v>4IE</v>
      </c>
      <c r="AG529" s="364"/>
      <c r="AH529" s="364"/>
      <c r="AI529" s="364"/>
      <c r="AJ529" s="364"/>
      <c r="AK529" s="364"/>
      <c r="AL529" s="364"/>
      <c r="AM529" s="364"/>
      <c r="AN529" s="364"/>
      <c r="AO529" s="364"/>
      <c r="AP529" s="363">
        <v>1</v>
      </c>
      <c r="AQ529" s="255">
        <v>1</v>
      </c>
      <c r="AR529" s="255">
        <v>1</v>
      </c>
      <c r="AS529" s="255"/>
      <c r="AT529" s="255"/>
      <c r="AU529" s="2843">
        <f t="shared" si="996"/>
        <v>0</v>
      </c>
      <c r="AV529" s="4008">
        <f t="shared" si="997"/>
        <v>1</v>
      </c>
      <c r="AW529" s="590" t="str">
        <f>IF($AE529=0,"　",VLOOKUP($AE529,ﾚｰｻﾞOP,5,0))</f>
        <v>-</v>
      </c>
      <c r="AX529" s="369"/>
      <c r="AY529" s="154" t="str">
        <f>IF($AE529=0,"　",VLOOKUP($AE529,ﾚｰｻﾞOP,6,0))</f>
        <v>-</v>
      </c>
      <c r="AZ529" s="367"/>
      <c r="BA529" s="154" t="str">
        <f>IF($AE529=0,"　",VLOOKUP($AE529,ﾚｰｻﾞOP,7,0))</f>
        <v>-</v>
      </c>
      <c r="BB529" s="367"/>
      <c r="BC529" s="368" t="str">
        <f>IF($AE529=0,"　",VLOOKUP($AE529,ﾚｰｻﾞOP,8,0))</f>
        <v>-</v>
      </c>
      <c r="BD529" s="369"/>
      <c r="BE529" s="4599" t="str">
        <f>IF($AE529=0,"　",VLOOKUP($AE529,ﾚｰｻﾞOP,9,0))</f>
        <v>-</v>
      </c>
      <c r="BF529" s="367"/>
      <c r="BG529" s="368" t="str">
        <f>IF($AE529=0,"　",VLOOKUP($AE529,ﾚｰｻﾞOP,10,0))</f>
        <v>-</v>
      </c>
      <c r="BH529" s="367"/>
      <c r="BI529" s="154" t="str">
        <f>IF($AE529=0,"　",VLOOKUP($AE529,ﾚｰｻﾞOP,11,0))</f>
        <v>-</v>
      </c>
      <c r="BJ529" s="367"/>
      <c r="BK529" s="154" t="str">
        <f t="shared" si="998"/>
        <v>-</v>
      </c>
      <c r="BL529" s="367"/>
      <c r="BM529" s="154" t="str">
        <f t="shared" si="999"/>
        <v>-</v>
      </c>
      <c r="BN529" s="367"/>
      <c r="BO529" s="155" t="str">
        <f t="shared" si="1000"/>
        <v>-</v>
      </c>
      <c r="BP529" s="367"/>
      <c r="BQ529" s="154" t="str">
        <f t="shared" si="1001"/>
        <v>-</v>
      </c>
      <c r="BR529" s="369"/>
      <c r="BS529" s="154">
        <v>45926</v>
      </c>
      <c r="BT529" s="369">
        <v>4063385</v>
      </c>
      <c r="BU529" s="154">
        <v>45926</v>
      </c>
      <c r="BV529" s="369">
        <v>4063386</v>
      </c>
      <c r="BW529" s="154">
        <v>45926</v>
      </c>
      <c r="BX529" s="367">
        <v>4063387</v>
      </c>
      <c r="BY529" s="154">
        <v>45926</v>
      </c>
      <c r="BZ529" s="369">
        <v>4063388</v>
      </c>
      <c r="CA529" s="154">
        <v>45995</v>
      </c>
      <c r="CB529" s="367">
        <v>4263058</v>
      </c>
      <c r="CC529" s="154">
        <v>45926</v>
      </c>
      <c r="CD529" s="367">
        <v>4063390</v>
      </c>
      <c r="CE529" s="2850" t="str">
        <f t="shared" si="1002"/>
        <v>-</v>
      </c>
      <c r="CF529" s="2846"/>
      <c r="CG529" s="2855" t="str">
        <f t="shared" si="1003"/>
        <v>-</v>
      </c>
      <c r="CH529" s="2851"/>
      <c r="CI529" s="2850" t="str">
        <f t="shared" si="1004"/>
        <v>-</v>
      </c>
      <c r="CJ529" s="2846"/>
      <c r="CK529" s="2850" t="str">
        <f t="shared" si="1005"/>
        <v>-</v>
      </c>
      <c r="CL529" s="2851"/>
      <c r="CM529" s="2850" t="str">
        <f t="shared" si="1006"/>
        <v>-</v>
      </c>
      <c r="CN529" s="2851"/>
      <c r="CO529" s="2855" t="str">
        <f t="shared" si="1007"/>
        <v>-</v>
      </c>
      <c r="CP529" s="2851"/>
      <c r="CQ529" s="2855" t="str">
        <f t="shared" si="1008"/>
        <v>-</v>
      </c>
      <c r="CR529" s="2851"/>
      <c r="CS529" s="2850" t="str">
        <f t="shared" si="1009"/>
        <v>-</v>
      </c>
      <c r="CT529" s="2851"/>
      <c r="CU529" s="2855"/>
      <c r="CV529" s="2851"/>
      <c r="CW529" s="2850" t="str">
        <f t="shared" si="1010"/>
        <v>-</v>
      </c>
      <c r="CX529" s="2851"/>
      <c r="CY529" s="2855" t="str">
        <f t="shared" si="1011"/>
        <v>-</v>
      </c>
      <c r="CZ529" s="2851"/>
      <c r="DA529" s="154" t="str">
        <f t="shared" si="1012"/>
        <v>-</v>
      </c>
      <c r="DB529" s="369"/>
      <c r="DC529" s="155" t="str">
        <f t="shared" si="1013"/>
        <v>-</v>
      </c>
      <c r="DD529" s="367"/>
      <c r="DE529" s="374">
        <f t="shared" si="1014"/>
        <v>0</v>
      </c>
      <c r="DF529" s="373"/>
      <c r="DG529" s="818">
        <f t="shared" si="1015"/>
        <v>0</v>
      </c>
      <c r="DH529" s="372"/>
      <c r="DI529" s="267">
        <f t="shared" si="1016"/>
        <v>0</v>
      </c>
      <c r="DJ529" s="373"/>
      <c r="DK529" s="374">
        <f>IF(AU529=2,1,0)</f>
        <v>0</v>
      </c>
      <c r="DL529" s="373"/>
      <c r="DM529" s="375">
        <f t="shared" si="1017"/>
        <v>0</v>
      </c>
      <c r="DN529" s="373"/>
      <c r="DO529" s="155">
        <f t="shared" si="1018"/>
        <v>0</v>
      </c>
      <c r="DP529" s="372"/>
      <c r="DQ529" s="155">
        <f t="shared" si="1019"/>
        <v>0</v>
      </c>
      <c r="DR529" s="373"/>
      <c r="DS529" s="155">
        <f t="shared" si="1020"/>
        <v>0</v>
      </c>
      <c r="DT529" s="372"/>
      <c r="DU529" s="155">
        <f t="shared" si="1021"/>
        <v>0</v>
      </c>
      <c r="DV529" s="373"/>
      <c r="DW529" s="4891">
        <f>IF(AN529=1,1,0)</f>
        <v>0</v>
      </c>
      <c r="DX529" s="372"/>
      <c r="DY529" s="154">
        <f>IF(AO529=1,1,0)</f>
        <v>0</v>
      </c>
      <c r="DZ529" s="373"/>
      <c r="EA529" s="154">
        <v>45673</v>
      </c>
      <c r="EB529" s="4682">
        <v>4263102</v>
      </c>
      <c r="EC529" s="269">
        <v>46059</v>
      </c>
      <c r="ED529" s="376">
        <v>4263139</v>
      </c>
      <c r="EE529" s="822">
        <v>46032</v>
      </c>
      <c r="EF529" s="4930">
        <v>4263123</v>
      </c>
      <c r="EG529" s="273"/>
      <c r="EH529" s="274"/>
      <c r="EI529" s="275"/>
      <c r="EJ529" s="276"/>
      <c r="EK529" s="275"/>
      <c r="EL529" s="277"/>
      <c r="EM529" s="278" t="str">
        <f t="shared" si="1022"/>
        <v xml:space="preserve"> </v>
      </c>
      <c r="EN529" s="372"/>
      <c r="EO529" s="155">
        <f t="shared" si="1023"/>
        <v>0</v>
      </c>
      <c r="EP529" s="373"/>
      <c r="ER529" s="194"/>
      <c r="ET529" s="154" t="str">
        <f>IF($AE529=0,"　",VLOOKUP($AE529,ﾚｰｻﾞOP,60,0))</f>
        <v>-</v>
      </c>
      <c r="EU529" s="373"/>
      <c r="EV529" s="154" t="str">
        <f t="shared" si="1024"/>
        <v>-</v>
      </c>
      <c r="EW529" s="373"/>
      <c r="EX529" s="154"/>
      <c r="EY529" s="367"/>
      <c r="EZ529" s="154"/>
      <c r="FA529" s="367"/>
      <c r="FB529" s="154"/>
      <c r="FC529" s="367"/>
      <c r="FD529" s="154"/>
      <c r="FE529" s="367"/>
      <c r="FF529" s="155"/>
      <c r="FG529" s="367"/>
      <c r="FH529" s="154"/>
      <c r="FI529" s="367"/>
      <c r="FJ529" s="154" t="str">
        <f>IF($AE529=0,"　",VLOOKUP($AE529,ﾚｰｻﾞOP,67,0))</f>
        <v>-</v>
      </c>
      <c r="FK529" s="373"/>
      <c r="FL529" s="155" t="str">
        <f t="shared" si="1025"/>
        <v>-</v>
      </c>
      <c r="FM529" s="279"/>
      <c r="FN529" s="1184"/>
      <c r="FO529" s="280"/>
      <c r="FP529" s="281"/>
      <c r="FQ529" s="282"/>
      <c r="FS529" s="281"/>
      <c r="FT529" s="282"/>
    </row>
    <row r="530" spans="1:176" ht="18.600000000000001" customHeight="1">
      <c r="A530" s="228">
        <f t="shared" si="960"/>
        <v>520</v>
      </c>
      <c r="B530" s="343" t="str">
        <f t="shared" si="994"/>
        <v>4IE</v>
      </c>
      <c r="C530" s="5941">
        <v>46083</v>
      </c>
      <c r="D530" s="6192" t="s">
        <v>990</v>
      </c>
      <c r="E530" s="6193">
        <v>89610190</v>
      </c>
      <c r="F530" s="1564" t="s">
        <v>1698</v>
      </c>
      <c r="G530" s="1263"/>
      <c r="H530" s="1330" t="s">
        <v>1397</v>
      </c>
      <c r="I530" s="1264" t="s">
        <v>992</v>
      </c>
      <c r="J530" s="1264" t="s">
        <v>21</v>
      </c>
      <c r="K530" s="599" t="s">
        <v>11</v>
      </c>
      <c r="L530" s="600"/>
      <c r="M530" s="6477">
        <v>46066</v>
      </c>
      <c r="N530" s="6195">
        <v>46062</v>
      </c>
      <c r="O530" s="354">
        <v>46067</v>
      </c>
      <c r="P530" s="6195">
        <v>46066</v>
      </c>
      <c r="Q530" s="354">
        <v>46069</v>
      </c>
      <c r="R530" s="6195">
        <v>46069</v>
      </c>
      <c r="S530" s="6182">
        <v>46070</v>
      </c>
      <c r="T530" s="6195">
        <v>46069</v>
      </c>
      <c r="U530" s="355">
        <v>46072</v>
      </c>
      <c r="V530" s="6195">
        <v>46071</v>
      </c>
      <c r="W530" s="6184">
        <v>46074</v>
      </c>
      <c r="X530" s="6196">
        <v>46073</v>
      </c>
      <c r="Y530" s="359">
        <v>46084</v>
      </c>
      <c r="Z530" s="359">
        <v>46085</v>
      </c>
      <c r="AA530" s="601"/>
      <c r="AB530" s="359"/>
      <c r="AC530" s="251"/>
      <c r="AD530" s="361"/>
      <c r="AE530" s="362">
        <v>25</v>
      </c>
      <c r="AF530" s="363" t="str">
        <f t="shared" si="995"/>
        <v>4IE</v>
      </c>
      <c r="AG530" s="364"/>
      <c r="AH530" s="364"/>
      <c r="AI530" s="364"/>
      <c r="AJ530" s="364"/>
      <c r="AK530" s="364"/>
      <c r="AL530" s="364"/>
      <c r="AM530" s="364"/>
      <c r="AN530" s="364"/>
      <c r="AO530" s="364"/>
      <c r="AP530" s="363"/>
      <c r="AQ530" s="255"/>
      <c r="AR530" s="255"/>
      <c r="AS530" s="255"/>
      <c r="AT530" s="255"/>
      <c r="AU530" s="2843">
        <f t="shared" si="996"/>
        <v>0</v>
      </c>
      <c r="AV530" s="4008">
        <f t="shared" si="997"/>
        <v>0</v>
      </c>
      <c r="AW530" s="590" t="str">
        <f>IF($AE530=0,"　",VLOOKUP($AE530,ﾚｰｻﾞOP,5,0))</f>
        <v>-</v>
      </c>
      <c r="AX530" s="369"/>
      <c r="AY530" s="154" t="str">
        <f>IF($AE530=0,"　",VLOOKUP($AE530,ﾚｰｻﾞOP,6,0))</f>
        <v>-</v>
      </c>
      <c r="AZ530" s="367"/>
      <c r="BA530" s="154" t="str">
        <f>IF($AE530=0,"　",VLOOKUP($AE530,ﾚｰｻﾞOP,7,0))</f>
        <v>-</v>
      </c>
      <c r="BB530" s="367"/>
      <c r="BC530" s="368" t="str">
        <f>IF($AE530=0,"　",VLOOKUP($AE530,ﾚｰｻﾞOP,8,0))</f>
        <v>-</v>
      </c>
      <c r="BD530" s="369"/>
      <c r="BE530" s="4599" t="str">
        <f>IF($AE530=0,"　",VLOOKUP($AE530,ﾚｰｻﾞOP,9,0))</f>
        <v>-</v>
      </c>
      <c r="BF530" s="367"/>
      <c r="BG530" s="368" t="str">
        <f>IF($AE530=0,"　",VLOOKUP($AE530,ﾚｰｻﾞOP,10,0))</f>
        <v>-</v>
      </c>
      <c r="BH530" s="367"/>
      <c r="BI530" s="154" t="str">
        <f>IF($AE530=0,"　",VLOOKUP($AE530,ﾚｰｻﾞOP,11,0))</f>
        <v>-</v>
      </c>
      <c r="BJ530" s="367"/>
      <c r="BK530" s="154" t="str">
        <f t="shared" si="998"/>
        <v>-</v>
      </c>
      <c r="BL530" s="367"/>
      <c r="BM530" s="154" t="str">
        <f t="shared" si="999"/>
        <v>-</v>
      </c>
      <c r="BN530" s="367"/>
      <c r="BO530" s="155" t="str">
        <f t="shared" si="1000"/>
        <v>-</v>
      </c>
      <c r="BP530" s="367"/>
      <c r="BQ530" s="154" t="str">
        <f t="shared" si="1001"/>
        <v>-</v>
      </c>
      <c r="BR530" s="369"/>
      <c r="BS530" s="154" t="str">
        <f t="shared" ref="BS530:BS539" si="1026">IF($AE530=0,"　",VLOOKUP($AE530,ﾚｰｻﾞOP,13,0))</f>
        <v>-</v>
      </c>
      <c r="BT530" s="369"/>
      <c r="BU530" s="154" t="str">
        <f t="shared" ref="BU530:BU539" si="1027">IF($AE530=0,"　",VLOOKUP($AE530,ﾚｰｻﾞOP,14,0))</f>
        <v>-</v>
      </c>
      <c r="BV530" s="369"/>
      <c r="BW530" s="154" t="str">
        <f t="shared" ref="BW530:BW539" si="1028">IF($AE530=0,"　",VLOOKUP($AE530,ﾚｰｻﾞOP,15,0))</f>
        <v>-</v>
      </c>
      <c r="BX530" s="367"/>
      <c r="BY530" s="154" t="str">
        <f t="shared" ref="BY530:BY539" si="1029">IF($AE530=0,"　",VLOOKUP($AE530,ﾚｰｻﾞOP,16,0))</f>
        <v>-</v>
      </c>
      <c r="BZ530" s="369"/>
      <c r="CA530" s="154" t="str">
        <f t="shared" ref="CA530:CA539" si="1030">IF($AE530=0,"　",VLOOKUP($AE530,ﾚｰｻﾞOP,17,0))</f>
        <v>-</v>
      </c>
      <c r="CB530" s="367"/>
      <c r="CC530" s="154" t="str">
        <f t="shared" ref="CC530:CC539" si="1031">IF($AE530=0,"　",VLOOKUP($AE530,ﾚｰｻﾞOP,18,0))</f>
        <v>-</v>
      </c>
      <c r="CD530" s="367"/>
      <c r="CE530" s="2850" t="str">
        <f t="shared" si="1002"/>
        <v>-</v>
      </c>
      <c r="CF530" s="2846"/>
      <c r="CG530" s="2855" t="str">
        <f t="shared" si="1003"/>
        <v>-</v>
      </c>
      <c r="CH530" s="2851"/>
      <c r="CI530" s="2850" t="str">
        <f t="shared" si="1004"/>
        <v>-</v>
      </c>
      <c r="CJ530" s="2846"/>
      <c r="CK530" s="2850" t="str">
        <f t="shared" si="1005"/>
        <v>-</v>
      </c>
      <c r="CL530" s="2851"/>
      <c r="CM530" s="2850" t="str">
        <f t="shared" si="1006"/>
        <v>-</v>
      </c>
      <c r="CN530" s="2851"/>
      <c r="CO530" s="2855" t="str">
        <f t="shared" si="1007"/>
        <v>-</v>
      </c>
      <c r="CP530" s="2851"/>
      <c r="CQ530" s="2855" t="str">
        <f t="shared" si="1008"/>
        <v>-</v>
      </c>
      <c r="CR530" s="2851"/>
      <c r="CS530" s="2850" t="str">
        <f t="shared" si="1009"/>
        <v>-</v>
      </c>
      <c r="CT530" s="2851"/>
      <c r="CU530" s="2855"/>
      <c r="CV530" s="2851"/>
      <c r="CW530" s="2850" t="str">
        <f t="shared" si="1010"/>
        <v>-</v>
      </c>
      <c r="CX530" s="2851"/>
      <c r="CY530" s="2855" t="str">
        <f t="shared" si="1011"/>
        <v>-</v>
      </c>
      <c r="CZ530" s="2851"/>
      <c r="DA530" s="154" t="str">
        <f t="shared" si="1012"/>
        <v>-</v>
      </c>
      <c r="DB530" s="369"/>
      <c r="DC530" s="155" t="str">
        <f t="shared" si="1013"/>
        <v>-</v>
      </c>
      <c r="DD530" s="367"/>
      <c r="DE530" s="374">
        <f t="shared" si="1014"/>
        <v>0</v>
      </c>
      <c r="DF530" s="373"/>
      <c r="DG530" s="818">
        <f t="shared" si="1015"/>
        <v>0</v>
      </c>
      <c r="DH530" s="372"/>
      <c r="DI530" s="267">
        <f t="shared" si="1016"/>
        <v>0</v>
      </c>
      <c r="DJ530" s="373"/>
      <c r="DK530" s="374">
        <f>IF(AU530=2,1,0)</f>
        <v>0</v>
      </c>
      <c r="DL530" s="373"/>
      <c r="DM530" s="375">
        <f t="shared" si="1017"/>
        <v>0</v>
      </c>
      <c r="DN530" s="373"/>
      <c r="DO530" s="155">
        <f t="shared" si="1018"/>
        <v>0</v>
      </c>
      <c r="DP530" s="372"/>
      <c r="DQ530" s="155">
        <f t="shared" si="1019"/>
        <v>0</v>
      </c>
      <c r="DR530" s="373"/>
      <c r="DS530" s="155">
        <f t="shared" si="1020"/>
        <v>0</v>
      </c>
      <c r="DT530" s="372"/>
      <c r="DU530" s="155">
        <f t="shared" si="1021"/>
        <v>0</v>
      </c>
      <c r="DV530" s="373"/>
      <c r="DW530" s="4891">
        <f>IF(AN530=1,1,0)</f>
        <v>0</v>
      </c>
      <c r="DX530" s="372"/>
      <c r="DY530" s="154">
        <f>IF(AO530=1,1,0)</f>
        <v>0</v>
      </c>
      <c r="DZ530" s="373"/>
      <c r="EA530" s="154">
        <f>IF(AP530=1,1,0)</f>
        <v>0</v>
      </c>
      <c r="EB530" s="373"/>
      <c r="EC530" s="269">
        <f>IF(AQ530=1,1,0)</f>
        <v>0</v>
      </c>
      <c r="ED530" s="376"/>
      <c r="EE530" s="822">
        <f t="shared" ref="EE530:EE533" si="1032">IF(AV530=0,0,1)</f>
        <v>0</v>
      </c>
      <c r="EF530" s="377"/>
      <c r="EG530" s="273"/>
      <c r="EH530" s="274"/>
      <c r="EI530" s="275"/>
      <c r="EJ530" s="276"/>
      <c r="EK530" s="275"/>
      <c r="EL530" s="277"/>
      <c r="EM530" s="278" t="str">
        <f t="shared" si="1022"/>
        <v xml:space="preserve"> </v>
      </c>
      <c r="EN530" s="372"/>
      <c r="EO530" s="155">
        <f t="shared" si="1023"/>
        <v>0</v>
      </c>
      <c r="EP530" s="373"/>
      <c r="ER530" s="194"/>
      <c r="ET530" s="2850">
        <v>46029</v>
      </c>
      <c r="EU530" s="2857">
        <v>4263026</v>
      </c>
      <c r="EV530" s="154">
        <f t="shared" si="1024"/>
        <v>1</v>
      </c>
      <c r="EW530" s="373"/>
      <c r="EX530" s="154"/>
      <c r="EY530" s="367"/>
      <c r="EZ530" s="154">
        <v>45889</v>
      </c>
      <c r="FA530" s="367">
        <v>4163310</v>
      </c>
      <c r="FB530" s="154"/>
      <c r="FC530" s="367"/>
      <c r="FD530" s="154">
        <v>45673</v>
      </c>
      <c r="FE530" s="367">
        <v>4263099</v>
      </c>
      <c r="FF530" s="155"/>
      <c r="FG530" s="367"/>
      <c r="FH530" s="154"/>
      <c r="FI530" s="367"/>
      <c r="FJ530" s="2850">
        <v>45677</v>
      </c>
      <c r="FK530" s="2857">
        <v>4263115</v>
      </c>
      <c r="FL530" s="155">
        <f t="shared" si="1025"/>
        <v>1</v>
      </c>
      <c r="FM530" s="279"/>
      <c r="FN530" s="1184"/>
      <c r="FO530" s="280"/>
      <c r="FP530" s="281">
        <v>1</v>
      </c>
      <c r="FQ530" s="282"/>
      <c r="FS530" s="281"/>
      <c r="FT530" s="282"/>
    </row>
    <row r="531" spans="1:176" ht="18.600000000000001" customHeight="1">
      <c r="A531" s="228">
        <f t="shared" si="960"/>
        <v>521</v>
      </c>
      <c r="B531" s="343" t="str">
        <f t="shared" si="994"/>
        <v>4IE</v>
      </c>
      <c r="C531" s="5941">
        <v>46082</v>
      </c>
      <c r="D531" s="5644" t="s">
        <v>1024</v>
      </c>
      <c r="E531" s="5719">
        <v>89610186</v>
      </c>
      <c r="F531" s="5720" t="s">
        <v>1699</v>
      </c>
      <c r="G531" s="5721"/>
      <c r="H531" s="3281" t="s">
        <v>630</v>
      </c>
      <c r="I531" s="4459" t="s">
        <v>64</v>
      </c>
      <c r="J531" s="4459" t="s">
        <v>20</v>
      </c>
      <c r="K531" s="5107" t="s">
        <v>11</v>
      </c>
      <c r="L531" s="8018"/>
      <c r="M531" s="6477">
        <v>46067</v>
      </c>
      <c r="N531" s="353"/>
      <c r="O531" s="354">
        <v>46069</v>
      </c>
      <c r="P531" s="353">
        <v>46066</v>
      </c>
      <c r="Q531" s="354">
        <v>46070</v>
      </c>
      <c r="R531" s="353">
        <v>46070</v>
      </c>
      <c r="S531" s="6182">
        <v>46071</v>
      </c>
      <c r="T531" s="353">
        <v>46070</v>
      </c>
      <c r="U531" s="355">
        <v>46073</v>
      </c>
      <c r="V531" s="6195">
        <v>46073</v>
      </c>
      <c r="W531" s="6208">
        <v>46077</v>
      </c>
      <c r="X531" s="357">
        <v>46074</v>
      </c>
      <c r="Y531" s="359">
        <v>46085</v>
      </c>
      <c r="Z531" s="359">
        <v>46085</v>
      </c>
      <c r="AA531" s="6185"/>
      <c r="AB531" s="6186"/>
      <c r="AC531" s="251"/>
      <c r="AD531" s="6187"/>
      <c r="AE531" s="6188">
        <v>25</v>
      </c>
      <c r="AF531" s="363" t="str">
        <f t="shared" si="995"/>
        <v>4IE</v>
      </c>
      <c r="AG531" s="6189"/>
      <c r="AH531" s="6189"/>
      <c r="AI531" s="6189"/>
      <c r="AJ531" s="6189"/>
      <c r="AK531" s="6189"/>
      <c r="AL531" s="6189"/>
      <c r="AM531" s="6189"/>
      <c r="AN531" s="6189"/>
      <c r="AO531" s="6189"/>
      <c r="AP531" s="6190"/>
      <c r="AQ531" s="6189"/>
      <c r="AR531" s="6189"/>
      <c r="AS531" s="6189"/>
      <c r="AT531" s="6189"/>
      <c r="AU531" s="2843">
        <f t="shared" si="996"/>
        <v>0</v>
      </c>
      <c r="AV531" s="4008">
        <f t="shared" si="997"/>
        <v>0</v>
      </c>
      <c r="AW531" s="4597" t="str">
        <f>IF($AE531=0,"　",VLOOKUP($AE531,ﾚｰｻﾞOP,5,0))</f>
        <v>-</v>
      </c>
      <c r="AX531" s="4598"/>
      <c r="AY531" s="4602" t="str">
        <f>IF($AE531=0,"　",VLOOKUP($AE531,ﾚｰｻﾞOP,6,0))</f>
        <v>-</v>
      </c>
      <c r="AZ531" s="4600"/>
      <c r="BA531" s="4602" t="str">
        <f>IF($AE531=0,"　",VLOOKUP($AE531,ﾚｰｻﾞOP,7,0))</f>
        <v>-</v>
      </c>
      <c r="BB531" s="4600"/>
      <c r="BC531" s="4597" t="str">
        <f>IF($AE531=0,"　",VLOOKUP($AE531,ﾚｰｻﾞOP,8,0))</f>
        <v>-</v>
      </c>
      <c r="BD531" s="4598"/>
      <c r="BE531" s="4599" t="str">
        <f>IF($AE531=0,"　",VLOOKUP($AE531,ﾚｰｻﾞOP,9,0))</f>
        <v>-</v>
      </c>
      <c r="BF531" s="4600"/>
      <c r="BG531" s="4597" t="str">
        <f>IF($AE531=0,"　",VLOOKUP($AE531,ﾚｰｻﾞOP,10,0))</f>
        <v>-</v>
      </c>
      <c r="BH531" s="4600"/>
      <c r="BI531" s="4602" t="str">
        <f>IF($AE531=0,"　",VLOOKUP($AE531,ﾚｰｻﾞOP,11,0))</f>
        <v>-</v>
      </c>
      <c r="BJ531" s="4600"/>
      <c r="BK531" s="4075" t="str">
        <f t="shared" si="998"/>
        <v>-</v>
      </c>
      <c r="BL531" s="4093"/>
      <c r="BM531" s="4075" t="str">
        <f t="shared" si="999"/>
        <v>-</v>
      </c>
      <c r="BN531" s="4093"/>
      <c r="BO531" s="4094" t="str">
        <f t="shared" si="1000"/>
        <v>-</v>
      </c>
      <c r="BP531" s="4093"/>
      <c r="BQ531" s="4602" t="str">
        <f t="shared" si="1001"/>
        <v>-</v>
      </c>
      <c r="BR531" s="4598"/>
      <c r="BS531" s="4602" t="str">
        <f t="shared" si="1026"/>
        <v>-</v>
      </c>
      <c r="BT531" s="4598"/>
      <c r="BU531" s="4602" t="str">
        <f t="shared" si="1027"/>
        <v>-</v>
      </c>
      <c r="BV531" s="4598"/>
      <c r="BW531" s="4602" t="str">
        <f t="shared" si="1028"/>
        <v>-</v>
      </c>
      <c r="BX531" s="4600"/>
      <c r="BY531" s="4602" t="str">
        <f t="shared" si="1029"/>
        <v>-</v>
      </c>
      <c r="BZ531" s="4598"/>
      <c r="CA531" s="4602" t="str">
        <f t="shared" si="1030"/>
        <v>-</v>
      </c>
      <c r="CB531" s="4600"/>
      <c r="CC531" s="4602" t="str">
        <f t="shared" si="1031"/>
        <v>-</v>
      </c>
      <c r="CD531" s="4600"/>
      <c r="CE531" s="2850" t="str">
        <f t="shared" si="1002"/>
        <v>-</v>
      </c>
      <c r="CF531" s="2846"/>
      <c r="CG531" s="2855" t="str">
        <f t="shared" si="1003"/>
        <v>-</v>
      </c>
      <c r="CH531" s="2851"/>
      <c r="CI531" s="2850" t="str">
        <f t="shared" si="1004"/>
        <v>-</v>
      </c>
      <c r="CJ531" s="2846"/>
      <c r="CK531" s="2850" t="str">
        <f t="shared" si="1005"/>
        <v>-</v>
      </c>
      <c r="CL531" s="2851"/>
      <c r="CM531" s="2850" t="str">
        <f t="shared" si="1006"/>
        <v>-</v>
      </c>
      <c r="CN531" s="2851"/>
      <c r="CO531" s="2855" t="str">
        <f t="shared" si="1007"/>
        <v>-</v>
      </c>
      <c r="CP531" s="2851"/>
      <c r="CQ531" s="2855" t="str">
        <f t="shared" si="1008"/>
        <v>-</v>
      </c>
      <c r="CR531" s="2851"/>
      <c r="CS531" s="2850" t="str">
        <f t="shared" si="1009"/>
        <v>-</v>
      </c>
      <c r="CT531" s="2851"/>
      <c r="CU531" s="2855"/>
      <c r="CV531" s="2851"/>
      <c r="CW531" s="2850" t="str">
        <f t="shared" si="1010"/>
        <v>-</v>
      </c>
      <c r="CX531" s="2851"/>
      <c r="CY531" s="2855" t="str">
        <f t="shared" si="1011"/>
        <v>-</v>
      </c>
      <c r="CZ531" s="2851"/>
      <c r="DA531" s="2850" t="str">
        <f t="shared" si="1012"/>
        <v>-</v>
      </c>
      <c r="DB531" s="2846"/>
      <c r="DC531" s="2855" t="str">
        <f t="shared" si="1013"/>
        <v>-</v>
      </c>
      <c r="DD531" s="2851"/>
      <c r="DE531" s="374">
        <f t="shared" si="1014"/>
        <v>0</v>
      </c>
      <c r="DF531" s="2857"/>
      <c r="DG531" s="818">
        <f t="shared" si="1015"/>
        <v>0</v>
      </c>
      <c r="DH531" s="2858"/>
      <c r="DI531" s="2850">
        <f t="shared" si="1016"/>
        <v>0</v>
      </c>
      <c r="DJ531" s="2857"/>
      <c r="DK531" s="2856">
        <f>IF(AU531=2,1,0)</f>
        <v>0</v>
      </c>
      <c r="DL531" s="2857"/>
      <c r="DM531" s="2856">
        <f t="shared" si="1017"/>
        <v>0</v>
      </c>
      <c r="DN531" s="2857"/>
      <c r="DO531" s="2855">
        <f t="shared" si="1018"/>
        <v>0</v>
      </c>
      <c r="DP531" s="2858"/>
      <c r="DQ531" s="2855">
        <f t="shared" si="1019"/>
        <v>0</v>
      </c>
      <c r="DR531" s="2857"/>
      <c r="DS531" s="2855">
        <f t="shared" si="1020"/>
        <v>0</v>
      </c>
      <c r="DT531" s="2858"/>
      <c r="DU531" s="2855">
        <f t="shared" si="1021"/>
        <v>0</v>
      </c>
      <c r="DV531" s="2857"/>
      <c r="DW531" s="4891">
        <f>IF(AN531=1,1,0)</f>
        <v>0</v>
      </c>
      <c r="DX531" s="4892"/>
      <c r="DY531" s="4668">
        <f>IF(AO531=1,1,0)</f>
        <v>0</v>
      </c>
      <c r="DZ531" s="4682"/>
      <c r="EA531" s="4668">
        <f t="shared" ref="EA531" si="1033">IF(AP531=1,1,0)</f>
        <v>0</v>
      </c>
      <c r="EB531" s="4682"/>
      <c r="EC531" s="820">
        <f t="shared" ref="EC531" si="1034">IF(AQ531=1,1,0)</f>
        <v>0</v>
      </c>
      <c r="ED531" s="4964"/>
      <c r="EE531" s="822">
        <f t="shared" si="1032"/>
        <v>0</v>
      </c>
      <c r="EF531" s="4930"/>
      <c r="EG531" s="273"/>
      <c r="EH531" s="274"/>
      <c r="EI531" s="275"/>
      <c r="EJ531" s="276"/>
      <c r="EK531" s="275"/>
      <c r="EL531" s="277"/>
      <c r="EM531" s="829" t="str">
        <f t="shared" si="1022"/>
        <v xml:space="preserve"> </v>
      </c>
      <c r="EN531" s="4892"/>
      <c r="EO531" s="4893">
        <f t="shared" si="1023"/>
        <v>0</v>
      </c>
      <c r="EP531" s="4682"/>
      <c r="ER531" s="6191"/>
      <c r="ET531" s="2850">
        <v>46029</v>
      </c>
      <c r="EU531" s="2857">
        <v>4263026</v>
      </c>
      <c r="EV531" s="2850">
        <f t="shared" si="1024"/>
        <v>1</v>
      </c>
      <c r="EW531" s="2857"/>
      <c r="EX531" s="2850"/>
      <c r="EY531" s="2851"/>
      <c r="EZ531" s="2850"/>
      <c r="FA531" s="2851"/>
      <c r="FB531" s="2850"/>
      <c r="FC531" s="2851"/>
      <c r="FD531" s="2850">
        <v>45673</v>
      </c>
      <c r="FE531" s="2851">
        <v>4263099</v>
      </c>
      <c r="FF531" s="2855"/>
      <c r="FG531" s="2851"/>
      <c r="FH531" s="2850">
        <v>45889</v>
      </c>
      <c r="FI531" s="2851">
        <v>4163313</v>
      </c>
      <c r="FJ531" s="2850">
        <v>45677</v>
      </c>
      <c r="FK531" s="2857">
        <v>4263115</v>
      </c>
      <c r="FL531" s="155">
        <f t="shared" si="1025"/>
        <v>1</v>
      </c>
      <c r="FM531" s="2846"/>
      <c r="FN531" s="2850"/>
      <c r="FO531" s="2851"/>
      <c r="FP531" s="2850"/>
      <c r="FQ531" s="2851"/>
      <c r="FS531" s="5782"/>
      <c r="FT531" s="5783"/>
    </row>
    <row r="532" spans="1:176" ht="18.600000000000001" customHeight="1">
      <c r="A532" s="228">
        <f t="shared" si="960"/>
        <v>522</v>
      </c>
      <c r="B532" s="343" t="str">
        <f t="shared" si="994"/>
        <v>　</v>
      </c>
      <c r="C532" s="6164">
        <v>46117</v>
      </c>
      <c r="D532" s="1045" t="s">
        <v>55</v>
      </c>
      <c r="E532" s="1046" t="s">
        <v>1564</v>
      </c>
      <c r="F532" s="1564"/>
      <c r="G532" s="1263"/>
      <c r="H532" s="1330"/>
      <c r="I532" s="1264"/>
      <c r="J532" s="2866" t="s">
        <v>508</v>
      </c>
      <c r="K532" s="599" t="s">
        <v>508</v>
      </c>
      <c r="L532" s="6608" t="s">
        <v>1728</v>
      </c>
      <c r="M532" s="354"/>
      <c r="N532" s="353"/>
      <c r="O532" s="354"/>
      <c r="P532" s="353"/>
      <c r="Q532" s="354"/>
      <c r="R532" s="353"/>
      <c r="S532" s="354"/>
      <c r="T532" s="353"/>
      <c r="U532" s="355"/>
      <c r="V532" s="353"/>
      <c r="W532" s="6208"/>
      <c r="X532" s="357"/>
      <c r="Y532" s="359">
        <v>46086</v>
      </c>
      <c r="Z532" s="359">
        <v>46086</v>
      </c>
      <c r="AA532" s="601"/>
      <c r="AB532" s="359"/>
      <c r="AC532" s="251"/>
      <c r="AD532" s="361"/>
      <c r="AE532" s="362"/>
      <c r="AF532" s="363" t="str">
        <f t="shared" si="995"/>
        <v>　</v>
      </c>
      <c r="AG532" s="364"/>
      <c r="AH532" s="364"/>
      <c r="AI532" s="364"/>
      <c r="AJ532" s="364"/>
      <c r="AK532" s="364"/>
      <c r="AL532" s="364"/>
      <c r="AM532" s="364"/>
      <c r="AN532" s="364"/>
      <c r="AO532" s="364"/>
      <c r="AP532" s="363"/>
      <c r="AQ532" s="255"/>
      <c r="AR532" s="255"/>
      <c r="AS532" s="255"/>
      <c r="AT532" s="255"/>
      <c r="AU532" s="2843">
        <f t="shared" si="996"/>
        <v>0</v>
      </c>
      <c r="AV532" s="4008">
        <f t="shared" si="997"/>
        <v>0</v>
      </c>
      <c r="AW532" s="590" t="str">
        <f>IF($AE532=0,"　",VLOOKUP($AE532,ﾚｰｻﾞOP,5,0))</f>
        <v>　</v>
      </c>
      <c r="AX532" s="369"/>
      <c r="AY532" s="154" t="str">
        <f>IF($AE532=0,"　",VLOOKUP($AE532,ﾚｰｻﾞOP,6,0))</f>
        <v>　</v>
      </c>
      <c r="AZ532" s="367"/>
      <c r="BA532" s="154" t="str">
        <f>IF($AE532=0,"　",VLOOKUP($AE532,ﾚｰｻﾞOP,7,0))</f>
        <v>　</v>
      </c>
      <c r="BB532" s="367"/>
      <c r="BC532" s="368" t="str">
        <f>IF($AE532=0,"　",VLOOKUP($AE532,ﾚｰｻﾞOP,8,0))</f>
        <v>　</v>
      </c>
      <c r="BD532" s="369"/>
      <c r="BE532" s="4599" t="str">
        <f>IF($AE532=0,"　",VLOOKUP($AE532,ﾚｰｻﾞOP,9,0))</f>
        <v>　</v>
      </c>
      <c r="BF532" s="367"/>
      <c r="BG532" s="368" t="str">
        <f>IF($AE532=0,"　",VLOOKUP($AE532,ﾚｰｻﾞOP,10,0))</f>
        <v>　</v>
      </c>
      <c r="BH532" s="367"/>
      <c r="BI532" s="154" t="str">
        <f>IF($AE532=0,"　",VLOOKUP($AE532,ﾚｰｻﾞOP,11,0))</f>
        <v>　</v>
      </c>
      <c r="BJ532" s="367"/>
      <c r="BK532" s="154" t="str">
        <f t="shared" si="998"/>
        <v>　</v>
      </c>
      <c r="BL532" s="367"/>
      <c r="BM532" s="154" t="str">
        <f t="shared" si="999"/>
        <v>　</v>
      </c>
      <c r="BN532" s="367"/>
      <c r="BO532" s="155" t="str">
        <f t="shared" si="1000"/>
        <v>　</v>
      </c>
      <c r="BP532" s="367"/>
      <c r="BQ532" s="154" t="str">
        <f t="shared" si="1001"/>
        <v>　</v>
      </c>
      <c r="BR532" s="369"/>
      <c r="BS532" s="154" t="str">
        <f t="shared" si="1026"/>
        <v>　</v>
      </c>
      <c r="BT532" s="369"/>
      <c r="BU532" s="154" t="str">
        <f t="shared" si="1027"/>
        <v>　</v>
      </c>
      <c r="BV532" s="369"/>
      <c r="BW532" s="154" t="str">
        <f t="shared" si="1028"/>
        <v>　</v>
      </c>
      <c r="BX532" s="367"/>
      <c r="BY532" s="154" t="str">
        <f t="shared" si="1029"/>
        <v>　</v>
      </c>
      <c r="BZ532" s="369"/>
      <c r="CA532" s="154" t="str">
        <f t="shared" si="1030"/>
        <v>　</v>
      </c>
      <c r="CB532" s="367"/>
      <c r="CC532" s="154" t="str">
        <f t="shared" si="1031"/>
        <v>　</v>
      </c>
      <c r="CD532" s="367"/>
      <c r="CE532" s="2850" t="str">
        <f t="shared" si="1002"/>
        <v>　</v>
      </c>
      <c r="CF532" s="2846"/>
      <c r="CG532" s="2855" t="str">
        <f t="shared" si="1003"/>
        <v>　</v>
      </c>
      <c r="CH532" s="2851"/>
      <c r="CI532" s="2850" t="str">
        <f t="shared" si="1004"/>
        <v>　</v>
      </c>
      <c r="CJ532" s="2846"/>
      <c r="CK532" s="2850" t="str">
        <f t="shared" si="1005"/>
        <v>　</v>
      </c>
      <c r="CL532" s="2851"/>
      <c r="CM532" s="2850" t="str">
        <f t="shared" si="1006"/>
        <v>　</v>
      </c>
      <c r="CN532" s="2851"/>
      <c r="CO532" s="2855" t="str">
        <f t="shared" si="1007"/>
        <v>　</v>
      </c>
      <c r="CP532" s="2851"/>
      <c r="CQ532" s="2855" t="str">
        <f t="shared" si="1008"/>
        <v>　</v>
      </c>
      <c r="CR532" s="2851"/>
      <c r="CS532" s="2850" t="str">
        <f t="shared" si="1009"/>
        <v>　</v>
      </c>
      <c r="CT532" s="2851"/>
      <c r="CU532" s="2855"/>
      <c r="CV532" s="2851"/>
      <c r="CW532" s="2850" t="str">
        <f t="shared" si="1010"/>
        <v>　</v>
      </c>
      <c r="CX532" s="2851"/>
      <c r="CY532" s="2855" t="str">
        <f t="shared" si="1011"/>
        <v>　</v>
      </c>
      <c r="CZ532" s="2851"/>
      <c r="DA532" s="154" t="str">
        <f t="shared" si="1012"/>
        <v>　</v>
      </c>
      <c r="DB532" s="369"/>
      <c r="DC532" s="155" t="str">
        <f t="shared" si="1013"/>
        <v>　</v>
      </c>
      <c r="DD532" s="367"/>
      <c r="DE532" s="374">
        <f t="shared" si="1014"/>
        <v>0</v>
      </c>
      <c r="DF532" s="373"/>
      <c r="DG532" s="818">
        <f t="shared" si="1015"/>
        <v>0</v>
      </c>
      <c r="DH532" s="372"/>
      <c r="DI532" s="267">
        <f t="shared" si="1016"/>
        <v>0</v>
      </c>
      <c r="DJ532" s="373"/>
      <c r="DK532" s="374">
        <f>IF(AU532=2,1,0)</f>
        <v>0</v>
      </c>
      <c r="DL532" s="373"/>
      <c r="DM532" s="375">
        <f t="shared" si="1017"/>
        <v>0</v>
      </c>
      <c r="DN532" s="373"/>
      <c r="DO532" s="155">
        <f t="shared" si="1018"/>
        <v>0</v>
      </c>
      <c r="DP532" s="372"/>
      <c r="DQ532" s="155">
        <f t="shared" si="1019"/>
        <v>0</v>
      </c>
      <c r="DR532" s="373"/>
      <c r="DS532" s="155">
        <f t="shared" si="1020"/>
        <v>0</v>
      </c>
      <c r="DT532" s="372"/>
      <c r="DU532" s="155">
        <f t="shared" si="1021"/>
        <v>0</v>
      </c>
      <c r="DV532" s="373"/>
      <c r="DW532" s="4891">
        <f>IF(AN532=1,1,0)</f>
        <v>0</v>
      </c>
      <c r="DX532" s="372"/>
      <c r="DY532" s="154">
        <f>IF(AO532=1,1,0)</f>
        <v>0</v>
      </c>
      <c r="DZ532" s="373"/>
      <c r="EA532" s="154">
        <f>IF(AP532=1,1,0)</f>
        <v>0</v>
      </c>
      <c r="EB532" s="373"/>
      <c r="EC532" s="269">
        <f>IF(AQ532=1,1,0)</f>
        <v>0</v>
      </c>
      <c r="ED532" s="376"/>
      <c r="EE532" s="822">
        <f t="shared" si="1032"/>
        <v>0</v>
      </c>
      <c r="EF532" s="377"/>
      <c r="EG532" s="273"/>
      <c r="EH532" s="274"/>
      <c r="EI532" s="275"/>
      <c r="EJ532" s="276"/>
      <c r="EK532" s="275"/>
      <c r="EL532" s="277"/>
      <c r="EM532" s="278" t="str">
        <f t="shared" si="1022"/>
        <v xml:space="preserve"> </v>
      </c>
      <c r="EN532" s="372"/>
      <c r="EO532" s="155">
        <f t="shared" si="1023"/>
        <v>0</v>
      </c>
      <c r="EP532" s="373"/>
      <c r="ER532" s="194"/>
      <c r="ET532" s="154" t="str">
        <f>IF($AE532=0,"　",VLOOKUP($AE532,ﾚｰｻﾞOP,60,0))</f>
        <v>　</v>
      </c>
      <c r="EU532" s="373"/>
      <c r="EV532" s="154" t="str">
        <f t="shared" si="1024"/>
        <v>　</v>
      </c>
      <c r="EW532" s="373"/>
      <c r="EX532" s="154"/>
      <c r="EY532" s="367"/>
      <c r="EZ532" s="154"/>
      <c r="FA532" s="367"/>
      <c r="FB532" s="154"/>
      <c r="FC532" s="367"/>
      <c r="FD532" s="154"/>
      <c r="FE532" s="367"/>
      <c r="FF532" s="155"/>
      <c r="FG532" s="367"/>
      <c r="FH532" s="154"/>
      <c r="FI532" s="367"/>
      <c r="FJ532" s="154" t="str">
        <f>IF($AE532=0,"　",VLOOKUP($AE532,ﾚｰｻﾞOP,67,0))</f>
        <v>　</v>
      </c>
      <c r="FK532" s="373"/>
      <c r="FL532" s="155" t="str">
        <f t="shared" si="1025"/>
        <v>　</v>
      </c>
      <c r="FM532" s="279"/>
      <c r="FN532" s="1184"/>
      <c r="FO532" s="280"/>
      <c r="FP532" s="281"/>
      <c r="FQ532" s="282"/>
      <c r="FS532" s="281"/>
      <c r="FT532" s="282"/>
    </row>
    <row r="533" spans="1:176" ht="18.600000000000001" customHeight="1">
      <c r="A533" s="228">
        <f t="shared" si="960"/>
        <v>523</v>
      </c>
      <c r="B533" s="343" t="str">
        <f t="shared" si="994"/>
        <v>4IE</v>
      </c>
      <c r="C533" s="5941">
        <v>46082</v>
      </c>
      <c r="D533" s="5644" t="s">
        <v>1024</v>
      </c>
      <c r="E533" s="5719">
        <v>89610185</v>
      </c>
      <c r="F533" s="5720" t="s">
        <v>1700</v>
      </c>
      <c r="G533" s="5721"/>
      <c r="H533" s="3281" t="s">
        <v>630</v>
      </c>
      <c r="I533" s="4459" t="s">
        <v>64</v>
      </c>
      <c r="J533" s="4459" t="s">
        <v>20</v>
      </c>
      <c r="K533" s="5107" t="s">
        <v>11</v>
      </c>
      <c r="L533" s="8019"/>
      <c r="M533" s="6477">
        <v>46067</v>
      </c>
      <c r="N533" s="353"/>
      <c r="O533" s="354">
        <v>46069</v>
      </c>
      <c r="P533" s="353">
        <v>46066</v>
      </c>
      <c r="Q533" s="354">
        <v>46070</v>
      </c>
      <c r="R533" s="353">
        <v>46070</v>
      </c>
      <c r="S533" s="6182">
        <v>46071</v>
      </c>
      <c r="T533" s="353">
        <v>46072</v>
      </c>
      <c r="U533" s="355">
        <v>46073</v>
      </c>
      <c r="V533" s="353">
        <v>46074</v>
      </c>
      <c r="W533" s="6208">
        <v>46077</v>
      </c>
      <c r="X533" s="357">
        <v>46077</v>
      </c>
      <c r="Y533" s="359">
        <v>46086</v>
      </c>
      <c r="Z533" s="359">
        <v>46086</v>
      </c>
      <c r="AA533" s="6143"/>
      <c r="AB533" s="6144"/>
      <c r="AC533" s="251"/>
      <c r="AD533" s="6145"/>
      <c r="AE533" s="5778">
        <v>25</v>
      </c>
      <c r="AF533" s="363" t="str">
        <f t="shared" si="995"/>
        <v>4IE</v>
      </c>
      <c r="AG533" s="6146"/>
      <c r="AH533" s="6146"/>
      <c r="AI533" s="6146"/>
      <c r="AJ533" s="6146"/>
      <c r="AK533" s="6146"/>
      <c r="AL533" s="6146"/>
      <c r="AM533" s="6146"/>
      <c r="AN533" s="6146"/>
      <c r="AO533" s="6146"/>
      <c r="AP533" s="6147"/>
      <c r="AQ533" s="6146"/>
      <c r="AR533" s="6146"/>
      <c r="AS533" s="6146"/>
      <c r="AT533" s="6146"/>
      <c r="AU533" s="2843">
        <f t="shared" si="996"/>
        <v>0</v>
      </c>
      <c r="AV533" s="4008">
        <f t="shared" si="997"/>
        <v>0</v>
      </c>
      <c r="AW533" s="4597" t="str">
        <f>IF($AE533=0,"　",VLOOKUP($AE533,ﾚｰｻﾞOP,5,0))</f>
        <v>-</v>
      </c>
      <c r="AX533" s="4598"/>
      <c r="AY533" s="4602" t="str">
        <f>IF($AE533=0,"　",VLOOKUP($AE533,ﾚｰｻﾞOP,6,0))</f>
        <v>-</v>
      </c>
      <c r="AZ533" s="4600"/>
      <c r="BA533" s="4602" t="str">
        <f>IF($AE533=0,"　",VLOOKUP($AE533,ﾚｰｻﾞOP,7,0))</f>
        <v>-</v>
      </c>
      <c r="BB533" s="4600"/>
      <c r="BC533" s="4597" t="str">
        <f>IF($AE533=0,"　",VLOOKUP($AE533,ﾚｰｻﾞOP,8,0))</f>
        <v>-</v>
      </c>
      <c r="BD533" s="4598"/>
      <c r="BE533" s="4599" t="str">
        <f>IF($AE533=0,"　",VLOOKUP($AE533,ﾚｰｻﾞOP,9,0))</f>
        <v>-</v>
      </c>
      <c r="BF533" s="4600"/>
      <c r="BG533" s="4597" t="str">
        <f>IF($AE533=0,"　",VLOOKUP($AE533,ﾚｰｻﾞOP,10,0))</f>
        <v>-</v>
      </c>
      <c r="BH533" s="4600"/>
      <c r="BI533" s="4602" t="str">
        <f>IF($AE533=0,"　",VLOOKUP($AE533,ﾚｰｻﾞOP,11,0))</f>
        <v>-</v>
      </c>
      <c r="BJ533" s="4600"/>
      <c r="BK533" s="4075" t="str">
        <f t="shared" si="998"/>
        <v>-</v>
      </c>
      <c r="BL533" s="4093"/>
      <c r="BM533" s="4075" t="str">
        <f t="shared" si="999"/>
        <v>-</v>
      </c>
      <c r="BN533" s="4093"/>
      <c r="BO533" s="4094" t="str">
        <f t="shared" si="1000"/>
        <v>-</v>
      </c>
      <c r="BP533" s="4093"/>
      <c r="BQ533" s="4602" t="str">
        <f t="shared" si="1001"/>
        <v>-</v>
      </c>
      <c r="BR533" s="4598"/>
      <c r="BS533" s="4602" t="str">
        <f t="shared" si="1026"/>
        <v>-</v>
      </c>
      <c r="BT533" s="4598"/>
      <c r="BU533" s="4602" t="str">
        <f t="shared" si="1027"/>
        <v>-</v>
      </c>
      <c r="BV533" s="4598"/>
      <c r="BW533" s="4602" t="str">
        <f t="shared" si="1028"/>
        <v>-</v>
      </c>
      <c r="BX533" s="4600"/>
      <c r="BY533" s="4602" t="str">
        <f t="shared" si="1029"/>
        <v>-</v>
      </c>
      <c r="BZ533" s="4598"/>
      <c r="CA533" s="4602" t="str">
        <f t="shared" si="1030"/>
        <v>-</v>
      </c>
      <c r="CB533" s="4600"/>
      <c r="CC533" s="4602" t="str">
        <f t="shared" si="1031"/>
        <v>-</v>
      </c>
      <c r="CD533" s="4600"/>
      <c r="CE533" s="2850" t="str">
        <f t="shared" si="1002"/>
        <v>-</v>
      </c>
      <c r="CF533" s="2846"/>
      <c r="CG533" s="2855" t="str">
        <f t="shared" si="1003"/>
        <v>-</v>
      </c>
      <c r="CH533" s="2851"/>
      <c r="CI533" s="2850" t="str">
        <f t="shared" si="1004"/>
        <v>-</v>
      </c>
      <c r="CJ533" s="2846"/>
      <c r="CK533" s="2850" t="str">
        <f t="shared" si="1005"/>
        <v>-</v>
      </c>
      <c r="CL533" s="2851"/>
      <c r="CM533" s="2850" t="str">
        <f t="shared" si="1006"/>
        <v>-</v>
      </c>
      <c r="CN533" s="2851"/>
      <c r="CO533" s="2855" t="str">
        <f t="shared" si="1007"/>
        <v>-</v>
      </c>
      <c r="CP533" s="2851"/>
      <c r="CQ533" s="2855" t="str">
        <f t="shared" si="1008"/>
        <v>-</v>
      </c>
      <c r="CR533" s="2851"/>
      <c r="CS533" s="2850" t="str">
        <f t="shared" si="1009"/>
        <v>-</v>
      </c>
      <c r="CT533" s="2851"/>
      <c r="CU533" s="2855"/>
      <c r="CV533" s="2851"/>
      <c r="CW533" s="2850" t="str">
        <f t="shared" si="1010"/>
        <v>-</v>
      </c>
      <c r="CX533" s="2851"/>
      <c r="CY533" s="2855" t="str">
        <f t="shared" si="1011"/>
        <v>-</v>
      </c>
      <c r="CZ533" s="2851"/>
      <c r="DA533" s="2850" t="str">
        <f t="shared" si="1012"/>
        <v>-</v>
      </c>
      <c r="DB533" s="2846"/>
      <c r="DC533" s="2855" t="str">
        <f t="shared" si="1013"/>
        <v>-</v>
      </c>
      <c r="DD533" s="2851"/>
      <c r="DE533" s="374">
        <f t="shared" si="1014"/>
        <v>0</v>
      </c>
      <c r="DF533" s="2857"/>
      <c r="DG533" s="818">
        <f t="shared" si="1015"/>
        <v>0</v>
      </c>
      <c r="DH533" s="2858"/>
      <c r="DI533" s="2850">
        <f t="shared" si="1016"/>
        <v>0</v>
      </c>
      <c r="DJ533" s="2857"/>
      <c r="DK533" s="2856">
        <f>IF(AU533=2,1,0)</f>
        <v>0</v>
      </c>
      <c r="DL533" s="2857"/>
      <c r="DM533" s="2856">
        <f t="shared" si="1017"/>
        <v>0</v>
      </c>
      <c r="DN533" s="2857"/>
      <c r="DO533" s="2855">
        <f t="shared" si="1018"/>
        <v>0</v>
      </c>
      <c r="DP533" s="2858"/>
      <c r="DQ533" s="2855">
        <f t="shared" si="1019"/>
        <v>0</v>
      </c>
      <c r="DR533" s="2857"/>
      <c r="DS533" s="2855">
        <f t="shared" si="1020"/>
        <v>0</v>
      </c>
      <c r="DT533" s="2858"/>
      <c r="DU533" s="2855">
        <f t="shared" si="1021"/>
        <v>0</v>
      </c>
      <c r="DV533" s="2857"/>
      <c r="DW533" s="4891">
        <f>IF(AN533=1,1,0)</f>
        <v>0</v>
      </c>
      <c r="DX533" s="4892"/>
      <c r="DY533" s="4668">
        <f>IF(AO533=1,1,0)</f>
        <v>0</v>
      </c>
      <c r="DZ533" s="4682"/>
      <c r="EA533" s="4668">
        <f>IF(AP533=1,1,0)</f>
        <v>0</v>
      </c>
      <c r="EB533" s="4682"/>
      <c r="EC533" s="820">
        <f>IF(AQ533=1,1,0)</f>
        <v>0</v>
      </c>
      <c r="ED533" s="4964"/>
      <c r="EE533" s="822">
        <f t="shared" si="1032"/>
        <v>0</v>
      </c>
      <c r="EF533" s="4930"/>
      <c r="EG533" s="273"/>
      <c r="EH533" s="274"/>
      <c r="EI533" s="275"/>
      <c r="EJ533" s="276"/>
      <c r="EK533" s="275"/>
      <c r="EL533" s="277"/>
      <c r="EM533" s="829" t="str">
        <f t="shared" si="1022"/>
        <v xml:space="preserve"> </v>
      </c>
      <c r="EN533" s="4892"/>
      <c r="EO533" s="4893">
        <f t="shared" si="1023"/>
        <v>0</v>
      </c>
      <c r="EP533" s="4682"/>
      <c r="ER533" s="6148"/>
      <c r="ET533" s="2850">
        <v>46029</v>
      </c>
      <c r="EU533" s="2857">
        <v>4263026</v>
      </c>
      <c r="EV533" s="2850">
        <f t="shared" si="1024"/>
        <v>1</v>
      </c>
      <c r="EW533" s="2857"/>
      <c r="EX533" s="2850"/>
      <c r="EY533" s="2851"/>
      <c r="EZ533" s="2850"/>
      <c r="FA533" s="2851"/>
      <c r="FB533" s="2850"/>
      <c r="FC533" s="2851"/>
      <c r="FD533" s="2850">
        <v>45673</v>
      </c>
      <c r="FE533" s="2851">
        <v>4263099</v>
      </c>
      <c r="FF533" s="2855"/>
      <c r="FG533" s="2851"/>
      <c r="FH533" s="2850">
        <v>45889</v>
      </c>
      <c r="FI533" s="2851">
        <v>4163313</v>
      </c>
      <c r="FJ533" s="2850">
        <v>45677</v>
      </c>
      <c r="FK533" s="2857">
        <v>4263115</v>
      </c>
      <c r="FL533" s="155">
        <f t="shared" si="1025"/>
        <v>1</v>
      </c>
      <c r="FM533" s="2846"/>
      <c r="FN533" s="2850"/>
      <c r="FO533" s="2851"/>
      <c r="FP533" s="2850"/>
      <c r="FQ533" s="2851"/>
      <c r="FS533" s="5782"/>
      <c r="FT533" s="5783"/>
    </row>
    <row r="534" spans="1:176" ht="18.600000000000001" customHeight="1">
      <c r="A534" s="228">
        <f t="shared" ref="A534:A644" si="1035">ROW()-10</f>
        <v>524</v>
      </c>
      <c r="B534" s="343" t="str">
        <f t="shared" ref="B534:B548" si="1036">AF534</f>
        <v>4IE</v>
      </c>
      <c r="C534" s="6164">
        <v>46117</v>
      </c>
      <c r="D534" s="5942" t="s">
        <v>40</v>
      </c>
      <c r="E534" s="5943" t="s">
        <v>1569</v>
      </c>
      <c r="F534" s="1564" t="s">
        <v>1690</v>
      </c>
      <c r="G534" s="1263"/>
      <c r="H534" s="3336" t="s">
        <v>630</v>
      </c>
      <c r="I534" s="3337" t="s">
        <v>48</v>
      </c>
      <c r="J534" s="3337" t="s">
        <v>22</v>
      </c>
      <c r="K534" s="599" t="s">
        <v>503</v>
      </c>
      <c r="L534" s="600"/>
      <c r="M534" s="6477">
        <v>46069</v>
      </c>
      <c r="N534" s="353">
        <v>46062</v>
      </c>
      <c r="O534" s="354">
        <v>46070</v>
      </c>
      <c r="P534" s="353">
        <v>46065</v>
      </c>
      <c r="Q534" s="354">
        <v>46071</v>
      </c>
      <c r="R534" s="353">
        <v>46071</v>
      </c>
      <c r="S534" s="354">
        <v>46072</v>
      </c>
      <c r="T534" s="353">
        <v>46069</v>
      </c>
      <c r="U534" s="355">
        <v>46074</v>
      </c>
      <c r="V534" s="353">
        <v>46071</v>
      </c>
      <c r="W534" s="356">
        <v>46078</v>
      </c>
      <c r="X534" s="357">
        <v>46077</v>
      </c>
      <c r="Y534" s="359">
        <v>46086</v>
      </c>
      <c r="Z534" s="359">
        <v>46086</v>
      </c>
      <c r="AA534" s="601"/>
      <c r="AB534" s="359"/>
      <c r="AC534" s="251" t="s">
        <v>1085</v>
      </c>
      <c r="AD534" s="361"/>
      <c r="AE534" s="362">
        <v>2</v>
      </c>
      <c r="AF534" s="363" t="str">
        <f t="shared" ref="AF534:AF548" si="1037">IF($AE534=0,"　",VLOOKUP($AE534,ﾚｰｻﾞOP,69,0))</f>
        <v>4IE</v>
      </c>
      <c r="AG534" s="364">
        <v>1</v>
      </c>
      <c r="AH534" s="364"/>
      <c r="AI534" s="364"/>
      <c r="AJ534" s="364"/>
      <c r="AK534" s="364"/>
      <c r="AL534" s="364"/>
      <c r="AM534" s="364"/>
      <c r="AN534" s="364">
        <v>1</v>
      </c>
      <c r="AO534" s="364"/>
      <c r="AP534" s="363">
        <v>1</v>
      </c>
      <c r="AQ534" s="255">
        <v>1</v>
      </c>
      <c r="AR534" s="255">
        <v>1</v>
      </c>
      <c r="AS534" s="255"/>
      <c r="AT534" s="255"/>
      <c r="AU534" s="2843">
        <f t="shared" ref="AU534:AU548" si="1038">IF(AI534="付属済",0,IF(AI534=1,AI534+AP534,0))</f>
        <v>0</v>
      </c>
      <c r="AV534" s="4008">
        <f t="shared" ref="AV534:AV548" si="1039">IF(AE534=0,0,(AR534*1)+(AS534*100))</f>
        <v>1</v>
      </c>
      <c r="AW534" s="590">
        <v>46029</v>
      </c>
      <c r="AX534" s="369">
        <v>4263072</v>
      </c>
      <c r="AY534" s="154">
        <v>46029</v>
      </c>
      <c r="AZ534" s="4600">
        <v>4263073</v>
      </c>
      <c r="BA534" s="154">
        <v>46029</v>
      </c>
      <c r="BB534" s="4600">
        <v>4263074</v>
      </c>
      <c r="BC534" s="368">
        <v>46029</v>
      </c>
      <c r="BD534" s="4598">
        <v>4263075</v>
      </c>
      <c r="BE534" s="4599">
        <v>46000</v>
      </c>
      <c r="BF534" s="4600">
        <v>4263022</v>
      </c>
      <c r="BG534" s="368">
        <v>46029</v>
      </c>
      <c r="BH534" s="4600">
        <v>4263077</v>
      </c>
      <c r="BI534" s="154">
        <v>46029</v>
      </c>
      <c r="BJ534" s="4600">
        <v>4263078</v>
      </c>
      <c r="BK534" s="154" t="str">
        <f t="shared" ref="BK534:BK548" si="1040">IF($AE534=0,"　",VLOOKUP($AE534,ﾚｰｻﾞOP,57,0))</f>
        <v>-</v>
      </c>
      <c r="BL534" s="367"/>
      <c r="BM534" s="154" t="str">
        <f t="shared" ref="BM534:BM548" si="1041">IF($AE534=0,"　",VLOOKUP($AE534,ﾚｰｻﾞOP,58,0))</f>
        <v>-</v>
      </c>
      <c r="BN534" s="367"/>
      <c r="BO534" s="155" t="str">
        <f t="shared" ref="BO534:BO548" si="1042">IF($AE534=0,"　",VLOOKUP($AE534,ﾚｰｻﾞOP,59,0))</f>
        <v>-</v>
      </c>
      <c r="BP534" s="367"/>
      <c r="BQ534" s="154" t="str">
        <f t="shared" si="1001"/>
        <v>-</v>
      </c>
      <c r="BR534" s="369"/>
      <c r="BS534" s="154" t="str">
        <f t="shared" si="1026"/>
        <v>-</v>
      </c>
      <c r="BT534" s="369"/>
      <c r="BU534" s="154" t="str">
        <f t="shared" si="1027"/>
        <v>-</v>
      </c>
      <c r="BV534" s="369"/>
      <c r="BW534" s="154" t="str">
        <f t="shared" si="1028"/>
        <v>-</v>
      </c>
      <c r="BX534" s="367"/>
      <c r="BY534" s="154" t="str">
        <f t="shared" si="1029"/>
        <v>-</v>
      </c>
      <c r="BZ534" s="369"/>
      <c r="CA534" s="154" t="str">
        <f t="shared" si="1030"/>
        <v>-</v>
      </c>
      <c r="CB534" s="367"/>
      <c r="CC534" s="154" t="str">
        <f t="shared" si="1031"/>
        <v>-</v>
      </c>
      <c r="CD534" s="367"/>
      <c r="CE534" s="2850" t="str">
        <f t="shared" ref="CE534:CE548" si="1043">IF($AE534=0,"　",VLOOKUP($AE534,ﾚｰｻﾞOP,19,0))</f>
        <v>-</v>
      </c>
      <c r="CF534" s="2846"/>
      <c r="CG534" s="2855" t="str">
        <f t="shared" ref="CG534:CG548" si="1044">IF($AE534=0,"　",VLOOKUP($AE534,ﾚｰｻﾞOP,20,0))</f>
        <v>-</v>
      </c>
      <c r="CH534" s="2851"/>
      <c r="CI534" s="2850" t="str">
        <f t="shared" ref="CI534:CI548" si="1045">IF($AE534=0,"　",VLOOKUP($AE534,ﾚｰｻﾞOP,21,0))</f>
        <v>-</v>
      </c>
      <c r="CJ534" s="2846"/>
      <c r="CK534" s="2850" t="str">
        <f t="shared" ref="CK534:CK548" si="1046">IF($AE534=0,"　",VLOOKUP($AE534,ﾚｰｻﾞOP,22,0))</f>
        <v>-</v>
      </c>
      <c r="CL534" s="2851"/>
      <c r="CM534" s="2850" t="str">
        <f t="shared" ref="CM534:CM548" si="1047">IF($AE534=0,"　",VLOOKUP($AE534,ﾚｰｻﾞOP,23,0))</f>
        <v>-</v>
      </c>
      <c r="CN534" s="2851"/>
      <c r="CO534" s="2855" t="str">
        <f t="shared" ref="CO534:CO548" si="1048">IF($AE534=0,"　",VLOOKUP($AE534,ﾚｰｻﾞOP,24,0))</f>
        <v>-</v>
      </c>
      <c r="CP534" s="2851"/>
      <c r="CQ534" s="2855" t="str">
        <f t="shared" ref="CQ534:CQ548" si="1049">IF($AE534=0,"　",VLOOKUP($AE534,ﾚｰｻﾞOP,25,0))</f>
        <v>-</v>
      </c>
      <c r="CR534" s="2851"/>
      <c r="CS534" s="2850" t="str">
        <f t="shared" ref="CS534:CS548" si="1050">IF($AE534=0,"　",VLOOKUP($AE534,ﾚｰｻﾞOP,26,0))</f>
        <v>-</v>
      </c>
      <c r="CT534" s="2851"/>
      <c r="CU534" s="2855"/>
      <c r="CV534" s="2851"/>
      <c r="CW534" s="2850" t="str">
        <f t="shared" ref="CW534:CW548" si="1051">IF($AE534=0,"　",VLOOKUP($AE534,ﾚｰｻﾞOP,28,0))</f>
        <v>-</v>
      </c>
      <c r="CX534" s="2851"/>
      <c r="CY534" s="2855" t="str">
        <f t="shared" ref="CY534:CY548" si="1052">IF($AE534=0,"　",VLOOKUP($AE534,ﾚｰｻﾞOP,29,0))</f>
        <v>-</v>
      </c>
      <c r="CZ534" s="2851"/>
      <c r="DA534" s="154" t="str">
        <f t="shared" ref="DA534:DA548" si="1053">IF($AE534=0,"　",VLOOKUP($AE534,ﾚｰｻﾞOP,30,0))</f>
        <v>-</v>
      </c>
      <c r="DB534" s="369"/>
      <c r="DC534" s="155" t="str">
        <f t="shared" ref="DC534:DC548" si="1054">IF($AE534=0,"　",VLOOKUP($AE534,ﾚｰｻﾞOP,31,0))</f>
        <v>-</v>
      </c>
      <c r="DD534" s="367"/>
      <c r="DE534" s="374">
        <v>46042</v>
      </c>
      <c r="DF534" s="373">
        <v>4263166</v>
      </c>
      <c r="DG534" s="818">
        <f t="shared" si="976"/>
        <v>0</v>
      </c>
      <c r="DH534" s="372"/>
      <c r="DI534" s="267">
        <v>46219</v>
      </c>
      <c r="DJ534" s="2857">
        <v>4163259</v>
      </c>
      <c r="DK534" s="374">
        <f t="shared" ref="DK534:DK548" si="1055">IF(AU534=2,1,0)</f>
        <v>0</v>
      </c>
      <c r="DL534" s="373"/>
      <c r="DM534" s="375">
        <f t="shared" ref="DM534:DM548" si="1056">IF(AU534=1,1,0)</f>
        <v>0</v>
      </c>
      <c r="DN534" s="373"/>
      <c r="DO534" s="155">
        <f t="shared" ref="DO534:DO548" si="1057">IF(AJ534=1,1,0)</f>
        <v>0</v>
      </c>
      <c r="DP534" s="372"/>
      <c r="DQ534" s="155">
        <f t="shared" ref="DQ534:DQ548" si="1058">IF(AK534=1,1,0)</f>
        <v>0</v>
      </c>
      <c r="DR534" s="373"/>
      <c r="DS534" s="155">
        <f t="shared" ref="DS534:DS548" si="1059">IF(AL534=1,1,0)</f>
        <v>0</v>
      </c>
      <c r="DT534" s="372"/>
      <c r="DU534" s="155">
        <f t="shared" ref="DU534:DU548" si="1060">IF(AM534=1,1,0)</f>
        <v>0</v>
      </c>
      <c r="DV534" s="373"/>
      <c r="DW534" s="4891">
        <v>46057</v>
      </c>
      <c r="DX534" s="372">
        <v>4263134</v>
      </c>
      <c r="DY534" s="154">
        <f t="shared" ref="DY534:DY548" si="1061">IF(AO534=1,1,0)</f>
        <v>0</v>
      </c>
      <c r="DZ534" s="373"/>
      <c r="EA534" s="154">
        <v>46038</v>
      </c>
      <c r="EB534" s="4682">
        <v>4263102</v>
      </c>
      <c r="EC534" s="269">
        <v>46059</v>
      </c>
      <c r="ED534" s="376">
        <v>4263139</v>
      </c>
      <c r="EE534" s="822">
        <v>46056</v>
      </c>
      <c r="EF534" s="4930">
        <v>4263132</v>
      </c>
      <c r="EG534" s="273"/>
      <c r="EH534" s="274"/>
      <c r="EI534" s="275"/>
      <c r="EJ534" s="276"/>
      <c r="EK534" s="275"/>
      <c r="EL534" s="277"/>
      <c r="EM534" s="278" t="str">
        <f t="shared" ref="EM534:EM548" si="1062">IF(CE534="-"," ",IF(AR534=1,1," "))</f>
        <v xml:space="preserve"> </v>
      </c>
      <c r="EN534" s="372"/>
      <c r="EO534" s="155">
        <f t="shared" ref="EO534:EO548" si="1063">IF(AT534=1,1,0)</f>
        <v>0</v>
      </c>
      <c r="EP534" s="373"/>
      <c r="ER534" s="194"/>
      <c r="ET534" s="154" t="str">
        <f t="shared" ref="ET534:ET538" si="1064">IF($AE534=0,"　",VLOOKUP($AE534,ﾚｰｻﾞOP,60,0))</f>
        <v>-</v>
      </c>
      <c r="EU534" s="373"/>
      <c r="EV534" s="154" t="str">
        <f t="shared" ref="EV534:EV548" si="1065">IF($AE534=0,"　",VLOOKUP($AE534,ﾚｰｻﾞOP,60,0))</f>
        <v>-</v>
      </c>
      <c r="EW534" s="373"/>
      <c r="EX534" s="154"/>
      <c r="EY534" s="367"/>
      <c r="EZ534" s="154"/>
      <c r="FA534" s="367"/>
      <c r="FB534" s="154"/>
      <c r="FC534" s="367"/>
      <c r="FD534" s="154"/>
      <c r="FE534" s="367"/>
      <c r="FF534" s="155"/>
      <c r="FG534" s="367"/>
      <c r="FH534" s="154"/>
      <c r="FI534" s="367"/>
      <c r="FJ534" s="154" t="str">
        <f t="shared" ref="FJ534:FJ548" si="1066">IF($AE534=0,"　",VLOOKUP($AE534,ﾚｰｻﾞOP,67,0))</f>
        <v>-</v>
      </c>
      <c r="FK534" s="373"/>
      <c r="FL534" s="155" t="str">
        <f t="shared" ref="FL534:FL548" si="1067">IF($AE534=0,"　",VLOOKUP($AE534,ﾚｰｻﾞOP,68,0))</f>
        <v>-</v>
      </c>
      <c r="FM534" s="279"/>
      <c r="FN534" s="1184"/>
      <c r="FO534" s="280"/>
      <c r="FP534" s="281"/>
      <c r="FQ534" s="282"/>
      <c r="FS534" s="281"/>
      <c r="FT534" s="282"/>
    </row>
    <row r="535" spans="1:176" ht="18.600000000000001" customHeight="1">
      <c r="A535" s="228">
        <f t="shared" si="1035"/>
        <v>525</v>
      </c>
      <c r="B535" s="343" t="str">
        <f t="shared" si="1036"/>
        <v>4IE</v>
      </c>
      <c r="C535" s="6164">
        <v>46117</v>
      </c>
      <c r="D535" s="1043" t="s">
        <v>896</v>
      </c>
      <c r="E535" s="5943" t="s">
        <v>1570</v>
      </c>
      <c r="F535" s="1564" t="s">
        <v>1691</v>
      </c>
      <c r="G535" s="1263"/>
      <c r="H535" s="3336" t="s">
        <v>630</v>
      </c>
      <c r="I535" s="3337" t="s">
        <v>48</v>
      </c>
      <c r="J535" s="1264" t="s">
        <v>22</v>
      </c>
      <c r="K535" s="599" t="s">
        <v>503</v>
      </c>
      <c r="L535" s="600"/>
      <c r="M535" s="6477">
        <v>46069</v>
      </c>
      <c r="N535" s="353">
        <v>46062</v>
      </c>
      <c r="O535" s="354">
        <v>46070</v>
      </c>
      <c r="P535" s="353">
        <v>46065</v>
      </c>
      <c r="Q535" s="354">
        <v>46071</v>
      </c>
      <c r="R535" s="353">
        <v>46071</v>
      </c>
      <c r="S535" s="354">
        <v>46072</v>
      </c>
      <c r="T535" s="353">
        <v>46070</v>
      </c>
      <c r="U535" s="355">
        <v>46074</v>
      </c>
      <c r="V535" s="353">
        <v>46073</v>
      </c>
      <c r="W535" s="356">
        <v>46078</v>
      </c>
      <c r="X535" s="357">
        <v>46079</v>
      </c>
      <c r="Y535" s="359">
        <v>46086</v>
      </c>
      <c r="Z535" s="359">
        <v>46086</v>
      </c>
      <c r="AA535" s="601"/>
      <c r="AB535" s="359"/>
      <c r="AC535" s="251" t="s">
        <v>1085</v>
      </c>
      <c r="AD535" s="361"/>
      <c r="AE535" s="362">
        <v>2</v>
      </c>
      <c r="AF535" s="363" t="str">
        <f t="shared" si="1037"/>
        <v>4IE</v>
      </c>
      <c r="AG535" s="364">
        <v>1</v>
      </c>
      <c r="AH535" s="364"/>
      <c r="AI535" s="364"/>
      <c r="AJ535" s="364"/>
      <c r="AK535" s="364"/>
      <c r="AL535" s="364"/>
      <c r="AM535" s="364"/>
      <c r="AN535" s="364">
        <v>1</v>
      </c>
      <c r="AO535" s="364"/>
      <c r="AP535" s="363">
        <v>1</v>
      </c>
      <c r="AQ535" s="255">
        <v>1</v>
      </c>
      <c r="AR535" s="255">
        <v>1</v>
      </c>
      <c r="AS535" s="255"/>
      <c r="AT535" s="255"/>
      <c r="AU535" s="2843">
        <f t="shared" si="1038"/>
        <v>0</v>
      </c>
      <c r="AV535" s="4008">
        <f t="shared" si="1039"/>
        <v>1</v>
      </c>
      <c r="AW535" s="590">
        <v>46029</v>
      </c>
      <c r="AX535" s="369">
        <v>4263072</v>
      </c>
      <c r="AY535" s="154">
        <v>46029</v>
      </c>
      <c r="AZ535" s="4600">
        <v>4263073</v>
      </c>
      <c r="BA535" s="154">
        <v>46029</v>
      </c>
      <c r="BB535" s="4600">
        <v>4263074</v>
      </c>
      <c r="BC535" s="368">
        <v>46029</v>
      </c>
      <c r="BD535" s="4598">
        <v>4263075</v>
      </c>
      <c r="BE535" s="4599">
        <v>46000</v>
      </c>
      <c r="BF535" s="4600">
        <v>4263022</v>
      </c>
      <c r="BG535" s="368">
        <v>46029</v>
      </c>
      <c r="BH535" s="4600">
        <v>4263077</v>
      </c>
      <c r="BI535" s="154">
        <v>46029</v>
      </c>
      <c r="BJ535" s="4600">
        <v>4263078</v>
      </c>
      <c r="BK535" s="154" t="str">
        <f t="shared" si="1040"/>
        <v>-</v>
      </c>
      <c r="BL535" s="367"/>
      <c r="BM535" s="154" t="str">
        <f t="shared" si="1041"/>
        <v>-</v>
      </c>
      <c r="BN535" s="367"/>
      <c r="BO535" s="155" t="str">
        <f t="shared" si="1042"/>
        <v>-</v>
      </c>
      <c r="BP535" s="367"/>
      <c r="BQ535" s="154" t="str">
        <f t="shared" si="1001"/>
        <v>-</v>
      </c>
      <c r="BR535" s="369"/>
      <c r="BS535" s="154" t="str">
        <f t="shared" si="1026"/>
        <v>-</v>
      </c>
      <c r="BT535" s="369"/>
      <c r="BU535" s="154" t="str">
        <f t="shared" si="1027"/>
        <v>-</v>
      </c>
      <c r="BV535" s="369"/>
      <c r="BW535" s="154" t="str">
        <f t="shared" si="1028"/>
        <v>-</v>
      </c>
      <c r="BX535" s="367"/>
      <c r="BY535" s="154" t="str">
        <f t="shared" si="1029"/>
        <v>-</v>
      </c>
      <c r="BZ535" s="369"/>
      <c r="CA535" s="154" t="str">
        <f t="shared" si="1030"/>
        <v>-</v>
      </c>
      <c r="CB535" s="367"/>
      <c r="CC535" s="154" t="str">
        <f t="shared" si="1031"/>
        <v>-</v>
      </c>
      <c r="CD535" s="367"/>
      <c r="CE535" s="2850" t="str">
        <f t="shared" si="1043"/>
        <v>-</v>
      </c>
      <c r="CF535" s="2846"/>
      <c r="CG535" s="2855" t="str">
        <f t="shared" si="1044"/>
        <v>-</v>
      </c>
      <c r="CH535" s="2851"/>
      <c r="CI535" s="2850" t="str">
        <f t="shared" si="1045"/>
        <v>-</v>
      </c>
      <c r="CJ535" s="2846"/>
      <c r="CK535" s="2850" t="str">
        <f t="shared" si="1046"/>
        <v>-</v>
      </c>
      <c r="CL535" s="2851"/>
      <c r="CM535" s="2850" t="str">
        <f t="shared" si="1047"/>
        <v>-</v>
      </c>
      <c r="CN535" s="2851"/>
      <c r="CO535" s="2855" t="str">
        <f t="shared" si="1048"/>
        <v>-</v>
      </c>
      <c r="CP535" s="2851"/>
      <c r="CQ535" s="2855" t="str">
        <f t="shared" si="1049"/>
        <v>-</v>
      </c>
      <c r="CR535" s="2851"/>
      <c r="CS535" s="2850" t="str">
        <f t="shared" si="1050"/>
        <v>-</v>
      </c>
      <c r="CT535" s="2851"/>
      <c r="CU535" s="2855"/>
      <c r="CV535" s="2851"/>
      <c r="CW535" s="2850" t="str">
        <f t="shared" si="1051"/>
        <v>-</v>
      </c>
      <c r="CX535" s="2851"/>
      <c r="CY535" s="2855" t="str">
        <f t="shared" si="1052"/>
        <v>-</v>
      </c>
      <c r="CZ535" s="2851"/>
      <c r="DA535" s="154" t="str">
        <f t="shared" si="1053"/>
        <v>-</v>
      </c>
      <c r="DB535" s="369"/>
      <c r="DC535" s="155" t="str">
        <f t="shared" si="1054"/>
        <v>-</v>
      </c>
      <c r="DD535" s="367"/>
      <c r="DE535" s="374">
        <v>46042</v>
      </c>
      <c r="DF535" s="373">
        <v>4263166</v>
      </c>
      <c r="DG535" s="818">
        <f t="shared" si="976"/>
        <v>0</v>
      </c>
      <c r="DH535" s="372"/>
      <c r="DI535" s="267">
        <v>46219</v>
      </c>
      <c r="DJ535" s="2857">
        <v>4163259</v>
      </c>
      <c r="DK535" s="374">
        <f t="shared" si="1055"/>
        <v>0</v>
      </c>
      <c r="DL535" s="373"/>
      <c r="DM535" s="375">
        <f t="shared" si="1056"/>
        <v>0</v>
      </c>
      <c r="DN535" s="373"/>
      <c r="DO535" s="155">
        <f t="shared" si="1057"/>
        <v>0</v>
      </c>
      <c r="DP535" s="372"/>
      <c r="DQ535" s="155">
        <f t="shared" si="1058"/>
        <v>0</v>
      </c>
      <c r="DR535" s="373"/>
      <c r="DS535" s="155">
        <f t="shared" si="1059"/>
        <v>0</v>
      </c>
      <c r="DT535" s="372"/>
      <c r="DU535" s="155">
        <f t="shared" si="1060"/>
        <v>0</v>
      </c>
      <c r="DV535" s="373"/>
      <c r="DW535" s="4891">
        <v>46057</v>
      </c>
      <c r="DX535" s="4892">
        <v>4263134</v>
      </c>
      <c r="DY535" s="154">
        <f t="shared" si="1061"/>
        <v>0</v>
      </c>
      <c r="DZ535" s="373"/>
      <c r="EA535" s="154">
        <v>46038</v>
      </c>
      <c r="EB535" s="4682">
        <v>4263102</v>
      </c>
      <c r="EC535" s="269">
        <v>46059</v>
      </c>
      <c r="ED535" s="376">
        <v>4263139</v>
      </c>
      <c r="EE535" s="822">
        <v>46056</v>
      </c>
      <c r="EF535" s="4930">
        <v>4263132</v>
      </c>
      <c r="EG535" s="273"/>
      <c r="EH535" s="274"/>
      <c r="EI535" s="275"/>
      <c r="EJ535" s="276"/>
      <c r="EK535" s="275"/>
      <c r="EL535" s="277"/>
      <c r="EM535" s="278" t="str">
        <f t="shared" si="1062"/>
        <v xml:space="preserve"> </v>
      </c>
      <c r="EN535" s="372"/>
      <c r="EO535" s="155">
        <f t="shared" si="1063"/>
        <v>0</v>
      </c>
      <c r="EP535" s="373"/>
      <c r="ER535" s="194"/>
      <c r="ET535" s="154" t="str">
        <f t="shared" si="1064"/>
        <v>-</v>
      </c>
      <c r="EU535" s="373"/>
      <c r="EV535" s="154" t="str">
        <f t="shared" si="1065"/>
        <v>-</v>
      </c>
      <c r="EW535" s="373"/>
      <c r="EX535" s="154"/>
      <c r="EY535" s="367"/>
      <c r="EZ535" s="154"/>
      <c r="FA535" s="367"/>
      <c r="FB535" s="154"/>
      <c r="FC535" s="367"/>
      <c r="FD535" s="154"/>
      <c r="FE535" s="367"/>
      <c r="FF535" s="155"/>
      <c r="FG535" s="367"/>
      <c r="FH535" s="154"/>
      <c r="FI535" s="367"/>
      <c r="FJ535" s="154" t="str">
        <f t="shared" si="1066"/>
        <v>-</v>
      </c>
      <c r="FK535" s="373"/>
      <c r="FL535" s="155" t="str">
        <f t="shared" si="1067"/>
        <v>-</v>
      </c>
      <c r="FM535" s="279"/>
      <c r="FN535" s="1184"/>
      <c r="FO535" s="280"/>
      <c r="FP535" s="281"/>
      <c r="FQ535" s="282"/>
      <c r="FS535" s="281"/>
      <c r="FT535" s="282"/>
    </row>
    <row r="536" spans="1:176" ht="18.600000000000001" customHeight="1">
      <c r="A536" s="228">
        <f t="shared" si="960"/>
        <v>526</v>
      </c>
      <c r="B536" s="343" t="str">
        <f>AF536</f>
        <v>　</v>
      </c>
      <c r="C536" s="6164">
        <v>46116</v>
      </c>
      <c r="D536" s="1045" t="s">
        <v>55</v>
      </c>
      <c r="E536" s="1046" t="s">
        <v>1563</v>
      </c>
      <c r="F536" s="1564"/>
      <c r="G536" s="1263"/>
      <c r="H536" s="1330"/>
      <c r="I536" s="1264"/>
      <c r="J536" s="2866" t="s">
        <v>508</v>
      </c>
      <c r="K536" s="599" t="s">
        <v>508</v>
      </c>
      <c r="L536" s="6608" t="s">
        <v>1728</v>
      </c>
      <c r="M536" s="354"/>
      <c r="N536" s="353"/>
      <c r="O536" s="354"/>
      <c r="P536" s="353"/>
      <c r="Q536" s="354"/>
      <c r="R536" s="353"/>
      <c r="S536" s="354"/>
      <c r="T536" s="353"/>
      <c r="U536" s="355"/>
      <c r="V536" s="353"/>
      <c r="W536" s="6208"/>
      <c r="X536" s="357"/>
      <c r="Y536" s="359">
        <v>46086</v>
      </c>
      <c r="Z536" s="359">
        <v>46086</v>
      </c>
      <c r="AA536" s="601"/>
      <c r="AB536" s="359"/>
      <c r="AC536" s="251"/>
      <c r="AD536" s="361"/>
      <c r="AE536" s="362"/>
      <c r="AF536" s="363" t="str">
        <f>IF($AE536=0,"　",VLOOKUP($AE536,ﾚｰｻﾞOP,69,0))</f>
        <v>　</v>
      </c>
      <c r="AG536" s="364"/>
      <c r="AH536" s="364"/>
      <c r="AI536" s="364"/>
      <c r="AJ536" s="364"/>
      <c r="AK536" s="364"/>
      <c r="AL536" s="364"/>
      <c r="AM536" s="364"/>
      <c r="AN536" s="364"/>
      <c r="AO536" s="364"/>
      <c r="AP536" s="363"/>
      <c r="AQ536" s="255"/>
      <c r="AR536" s="255"/>
      <c r="AS536" s="255"/>
      <c r="AT536" s="255"/>
      <c r="AU536" s="2843">
        <f>IF(AI536="付属済",0,IF(AI536=1,AI536+AP536,0))</f>
        <v>0</v>
      </c>
      <c r="AV536" s="4008">
        <f>IF(AE536=0,0,(AR536*1)+(AS536*100))</f>
        <v>0</v>
      </c>
      <c r="AW536" s="590" t="str">
        <f>IF($AE536=0,"　",VLOOKUP($AE536,ﾚｰｻﾞOP,5,0))</f>
        <v>　</v>
      </c>
      <c r="AX536" s="369"/>
      <c r="AY536" s="154" t="str">
        <f>IF($AE536=0,"　",VLOOKUP($AE536,ﾚｰｻﾞOP,6,0))</f>
        <v>　</v>
      </c>
      <c r="AZ536" s="367"/>
      <c r="BA536" s="154" t="str">
        <f>IF($AE536=0,"　",VLOOKUP($AE536,ﾚｰｻﾞOP,7,0))</f>
        <v>　</v>
      </c>
      <c r="BB536" s="367"/>
      <c r="BC536" s="368" t="str">
        <f>IF($AE536=0,"　",VLOOKUP($AE536,ﾚｰｻﾞOP,8,0))</f>
        <v>　</v>
      </c>
      <c r="BD536" s="369"/>
      <c r="BE536" s="4599" t="str">
        <f>IF($AE536=0,"　",VLOOKUP($AE536,ﾚｰｻﾞOP,9,0))</f>
        <v>　</v>
      </c>
      <c r="BF536" s="367"/>
      <c r="BG536" s="368" t="str">
        <f>IF($AE536=0,"　",VLOOKUP($AE536,ﾚｰｻﾞOP,10,0))</f>
        <v>　</v>
      </c>
      <c r="BH536" s="367"/>
      <c r="BI536" s="154" t="str">
        <f>IF($AE536=0,"　",VLOOKUP($AE536,ﾚｰｻﾞOP,11,0))</f>
        <v>　</v>
      </c>
      <c r="BJ536" s="367"/>
      <c r="BK536" s="154" t="str">
        <f>IF($AE536=0,"　",VLOOKUP($AE536,ﾚｰｻﾞOP,57,0))</f>
        <v>　</v>
      </c>
      <c r="BL536" s="367"/>
      <c r="BM536" s="154" t="str">
        <f>IF($AE536=0,"　",VLOOKUP($AE536,ﾚｰｻﾞOP,58,0))</f>
        <v>　</v>
      </c>
      <c r="BN536" s="367"/>
      <c r="BO536" s="155" t="str">
        <f>IF($AE536=0,"　",VLOOKUP($AE536,ﾚｰｻﾞOP,59,0))</f>
        <v>　</v>
      </c>
      <c r="BP536" s="367"/>
      <c r="BQ536" s="154" t="str">
        <f>IF($AE536=0,"　",VLOOKUP($AE536,ﾚｰｻﾞOP,12,0))</f>
        <v>　</v>
      </c>
      <c r="BR536" s="369"/>
      <c r="BS536" s="154" t="str">
        <f>IF($AE536=0,"　",VLOOKUP($AE536,ﾚｰｻﾞOP,13,0))</f>
        <v>　</v>
      </c>
      <c r="BT536" s="369"/>
      <c r="BU536" s="154" t="str">
        <f>IF($AE536=0,"　",VLOOKUP($AE536,ﾚｰｻﾞOP,14,0))</f>
        <v>　</v>
      </c>
      <c r="BV536" s="369"/>
      <c r="BW536" s="154" t="str">
        <f>IF($AE536=0,"　",VLOOKUP($AE536,ﾚｰｻﾞOP,15,0))</f>
        <v>　</v>
      </c>
      <c r="BX536" s="367"/>
      <c r="BY536" s="154" t="str">
        <f>IF($AE536=0,"　",VLOOKUP($AE536,ﾚｰｻﾞOP,16,0))</f>
        <v>　</v>
      </c>
      <c r="BZ536" s="369"/>
      <c r="CA536" s="154" t="str">
        <f>IF($AE536=0,"　",VLOOKUP($AE536,ﾚｰｻﾞOP,17,0))</f>
        <v>　</v>
      </c>
      <c r="CB536" s="367"/>
      <c r="CC536" s="154" t="str">
        <f>IF($AE536=0,"　",VLOOKUP($AE536,ﾚｰｻﾞOP,18,0))</f>
        <v>　</v>
      </c>
      <c r="CD536" s="367"/>
      <c r="CE536" s="2850" t="str">
        <f>IF($AE536=0,"　",VLOOKUP($AE536,ﾚｰｻﾞOP,19,0))</f>
        <v>　</v>
      </c>
      <c r="CF536" s="2846"/>
      <c r="CG536" s="2855" t="str">
        <f>IF($AE536=0,"　",VLOOKUP($AE536,ﾚｰｻﾞOP,20,0))</f>
        <v>　</v>
      </c>
      <c r="CH536" s="2851"/>
      <c r="CI536" s="2850" t="str">
        <f>IF($AE536=0,"　",VLOOKUP($AE536,ﾚｰｻﾞOP,21,0))</f>
        <v>　</v>
      </c>
      <c r="CJ536" s="2846"/>
      <c r="CK536" s="2850" t="str">
        <f>IF($AE536=0,"　",VLOOKUP($AE536,ﾚｰｻﾞOP,22,0))</f>
        <v>　</v>
      </c>
      <c r="CL536" s="2851"/>
      <c r="CM536" s="2850" t="str">
        <f>IF($AE536=0,"　",VLOOKUP($AE536,ﾚｰｻﾞOP,23,0))</f>
        <v>　</v>
      </c>
      <c r="CN536" s="2851"/>
      <c r="CO536" s="2855" t="str">
        <f>IF($AE536=0,"　",VLOOKUP($AE536,ﾚｰｻﾞOP,24,0))</f>
        <v>　</v>
      </c>
      <c r="CP536" s="2851"/>
      <c r="CQ536" s="2855" t="str">
        <f>IF($AE536=0,"　",VLOOKUP($AE536,ﾚｰｻﾞOP,25,0))</f>
        <v>　</v>
      </c>
      <c r="CR536" s="2851"/>
      <c r="CS536" s="2850" t="str">
        <f>IF($AE536=0,"　",VLOOKUP($AE536,ﾚｰｻﾞOP,26,0))</f>
        <v>　</v>
      </c>
      <c r="CT536" s="2851"/>
      <c r="CU536" s="2855"/>
      <c r="CV536" s="2851"/>
      <c r="CW536" s="2850" t="str">
        <f>IF($AE536=0,"　",VLOOKUP($AE536,ﾚｰｻﾞOP,28,0))</f>
        <v>　</v>
      </c>
      <c r="CX536" s="2851"/>
      <c r="CY536" s="2855" t="str">
        <f>IF($AE536=0,"　",VLOOKUP($AE536,ﾚｰｻﾞOP,29,0))</f>
        <v>　</v>
      </c>
      <c r="CZ536" s="2851"/>
      <c r="DA536" s="154" t="str">
        <f>IF($AE536=0,"　",VLOOKUP($AE536,ﾚｰｻﾞOP,30,0))</f>
        <v>　</v>
      </c>
      <c r="DB536" s="369"/>
      <c r="DC536" s="155" t="str">
        <f>IF($AE536=0,"　",VLOOKUP($AE536,ﾚｰｻﾞOP,31,0))</f>
        <v>　</v>
      </c>
      <c r="DD536" s="367"/>
      <c r="DE536" s="374">
        <f>IF(AG536=1,1,0)</f>
        <v>0</v>
      </c>
      <c r="DF536" s="373"/>
      <c r="DG536" s="818">
        <f>IF(AH536=1,1,0)</f>
        <v>0</v>
      </c>
      <c r="DH536" s="372"/>
      <c r="DI536" s="267">
        <f>IF(AG536=1,1,0)</f>
        <v>0</v>
      </c>
      <c r="DJ536" s="373"/>
      <c r="DK536" s="374">
        <f>IF(AU536=2,1,0)</f>
        <v>0</v>
      </c>
      <c r="DL536" s="373"/>
      <c r="DM536" s="375">
        <f>IF(AU536=1,1,0)</f>
        <v>0</v>
      </c>
      <c r="DN536" s="373"/>
      <c r="DO536" s="155">
        <f>IF(AJ536=1,1,0)</f>
        <v>0</v>
      </c>
      <c r="DP536" s="372"/>
      <c r="DQ536" s="155">
        <f>IF(AK536=1,1,0)</f>
        <v>0</v>
      </c>
      <c r="DR536" s="373"/>
      <c r="DS536" s="155">
        <f>IF(AL536=1,1,0)</f>
        <v>0</v>
      </c>
      <c r="DT536" s="372"/>
      <c r="DU536" s="155">
        <f>IF(AM536=1,1,0)</f>
        <v>0</v>
      </c>
      <c r="DV536" s="373"/>
      <c r="DW536" s="4891">
        <f>IF(AN536=1,1,0)</f>
        <v>0</v>
      </c>
      <c r="DX536" s="372"/>
      <c r="DY536" s="154">
        <f>IF(AO536=1,1,0)</f>
        <v>0</v>
      </c>
      <c r="DZ536" s="373"/>
      <c r="EA536" s="154">
        <f>IF(AP536=1,1,0)</f>
        <v>0</v>
      </c>
      <c r="EB536" s="373"/>
      <c r="EC536" s="269">
        <f>IF(AQ536=1,1,0)</f>
        <v>0</v>
      </c>
      <c r="ED536" s="376"/>
      <c r="EE536" s="822">
        <f t="shared" ref="EE536" si="1068">IF(AV536=0,0,1)</f>
        <v>0</v>
      </c>
      <c r="EF536" s="377"/>
      <c r="EG536" s="273"/>
      <c r="EH536" s="274"/>
      <c r="EI536" s="275"/>
      <c r="EJ536" s="276"/>
      <c r="EK536" s="275"/>
      <c r="EL536" s="277"/>
      <c r="EM536" s="278" t="str">
        <f>IF(CE536="-"," ",IF(AR536=1,1," "))</f>
        <v xml:space="preserve"> </v>
      </c>
      <c r="EN536" s="372"/>
      <c r="EO536" s="155">
        <f>IF(AT536=1,1,0)</f>
        <v>0</v>
      </c>
      <c r="EP536" s="373"/>
      <c r="ER536" s="194"/>
      <c r="ET536" s="154" t="str">
        <f>IF($AE536=0,"　",VLOOKUP($AE536,ﾚｰｻﾞOP,60,0))</f>
        <v>　</v>
      </c>
      <c r="EU536" s="373"/>
      <c r="EV536" s="154" t="str">
        <f>IF($AE536=0,"　",VLOOKUP($AE536,ﾚｰｻﾞOP,60,0))</f>
        <v>　</v>
      </c>
      <c r="EW536" s="373"/>
      <c r="EX536" s="154"/>
      <c r="EY536" s="367"/>
      <c r="EZ536" s="154"/>
      <c r="FA536" s="367"/>
      <c r="FB536" s="154"/>
      <c r="FC536" s="367"/>
      <c r="FD536" s="154"/>
      <c r="FE536" s="367"/>
      <c r="FF536" s="155"/>
      <c r="FG536" s="367"/>
      <c r="FH536" s="154"/>
      <c r="FI536" s="367"/>
      <c r="FJ536" s="154" t="str">
        <f>IF($AE536=0,"　",VLOOKUP($AE536,ﾚｰｻﾞOP,67,0))</f>
        <v>　</v>
      </c>
      <c r="FK536" s="373"/>
      <c r="FL536" s="155" t="str">
        <f>IF($AE536=0,"　",VLOOKUP($AE536,ﾚｰｻﾞOP,68,0))</f>
        <v>　</v>
      </c>
      <c r="FM536" s="279"/>
      <c r="FN536" s="1184"/>
      <c r="FO536" s="280"/>
      <c r="FP536" s="281"/>
      <c r="FQ536" s="282"/>
      <c r="FS536" s="281"/>
      <c r="FT536" s="282"/>
    </row>
    <row r="537" spans="1:176" ht="18.600000000000001" customHeight="1">
      <c r="A537" s="228">
        <f t="shared" si="1035"/>
        <v>527</v>
      </c>
      <c r="B537" s="343" t="str">
        <f t="shared" si="1036"/>
        <v>4IE</v>
      </c>
      <c r="C537" s="6164">
        <v>46115</v>
      </c>
      <c r="D537" s="5942" t="s">
        <v>40</v>
      </c>
      <c r="E537" s="5943" t="s">
        <v>1542</v>
      </c>
      <c r="F537" s="3701" t="s">
        <v>1711</v>
      </c>
      <c r="G537" s="1263"/>
      <c r="H537" s="3336" t="s">
        <v>630</v>
      </c>
      <c r="I537" s="3337" t="s">
        <v>48</v>
      </c>
      <c r="J537" s="3337" t="s">
        <v>0</v>
      </c>
      <c r="K537" s="599" t="s">
        <v>503</v>
      </c>
      <c r="L537" s="600"/>
      <c r="M537" s="6477">
        <v>46070</v>
      </c>
      <c r="N537" s="353">
        <v>46065</v>
      </c>
      <c r="O537" s="354">
        <v>46071</v>
      </c>
      <c r="P537" s="353">
        <v>46067</v>
      </c>
      <c r="Q537" s="354">
        <v>46072</v>
      </c>
      <c r="R537" s="353">
        <v>46072</v>
      </c>
      <c r="S537" s="6182">
        <v>46073</v>
      </c>
      <c r="T537" s="353">
        <v>46071</v>
      </c>
      <c r="U537" s="6183">
        <v>46077</v>
      </c>
      <c r="V537" s="353">
        <v>46074</v>
      </c>
      <c r="W537" s="6184">
        <v>46079</v>
      </c>
      <c r="X537" s="357">
        <v>46078</v>
      </c>
      <c r="Y537" s="359">
        <v>46087</v>
      </c>
      <c r="Z537" s="359">
        <v>46087</v>
      </c>
      <c r="AA537" s="601"/>
      <c r="AB537" s="359"/>
      <c r="AC537" s="251" t="s">
        <v>1085</v>
      </c>
      <c r="AD537" s="361"/>
      <c r="AE537" s="362">
        <v>2</v>
      </c>
      <c r="AF537" s="363" t="str">
        <f t="shared" si="1037"/>
        <v>4IE</v>
      </c>
      <c r="AG537" s="364">
        <v>1</v>
      </c>
      <c r="AH537" s="364"/>
      <c r="AI537" s="364"/>
      <c r="AJ537" s="364"/>
      <c r="AK537" s="364"/>
      <c r="AL537" s="364"/>
      <c r="AM537" s="364"/>
      <c r="AN537" s="364"/>
      <c r="AO537" s="364"/>
      <c r="AP537" s="363">
        <v>1</v>
      </c>
      <c r="AQ537" s="255">
        <v>1</v>
      </c>
      <c r="AR537" s="255">
        <v>1</v>
      </c>
      <c r="AS537" s="255"/>
      <c r="AT537" s="255"/>
      <c r="AU537" s="2843">
        <f t="shared" si="1038"/>
        <v>0</v>
      </c>
      <c r="AV537" s="4008">
        <f t="shared" si="1039"/>
        <v>1</v>
      </c>
      <c r="AW537" s="590">
        <v>46029</v>
      </c>
      <c r="AX537" s="4598">
        <v>4263072</v>
      </c>
      <c r="AY537" s="154">
        <v>46029</v>
      </c>
      <c r="AZ537" s="4600">
        <v>4263073</v>
      </c>
      <c r="BA537" s="154">
        <v>45664</v>
      </c>
      <c r="BB537" s="4600">
        <v>4263074</v>
      </c>
      <c r="BC537" s="368">
        <v>46029</v>
      </c>
      <c r="BD537" s="4598">
        <v>4263075</v>
      </c>
      <c r="BE537" s="4599">
        <v>46029</v>
      </c>
      <c r="BF537" s="4600">
        <v>4263076</v>
      </c>
      <c r="BG537" s="368">
        <v>46029</v>
      </c>
      <c r="BH537" s="4600">
        <v>4263077</v>
      </c>
      <c r="BI537" s="154">
        <v>46029</v>
      </c>
      <c r="BJ537" s="4600">
        <v>4263078</v>
      </c>
      <c r="BK537" s="154" t="str">
        <f t="shared" si="1040"/>
        <v>-</v>
      </c>
      <c r="BL537" s="367"/>
      <c r="BM537" s="154" t="str">
        <f t="shared" si="1041"/>
        <v>-</v>
      </c>
      <c r="BN537" s="367"/>
      <c r="BO537" s="155" t="str">
        <f t="shared" si="1042"/>
        <v>-</v>
      </c>
      <c r="BP537" s="367"/>
      <c r="BQ537" s="154" t="str">
        <f t="shared" si="1001"/>
        <v>-</v>
      </c>
      <c r="BR537" s="369"/>
      <c r="BS537" s="154" t="str">
        <f t="shared" si="1026"/>
        <v>-</v>
      </c>
      <c r="BT537" s="369"/>
      <c r="BU537" s="154" t="str">
        <f t="shared" si="1027"/>
        <v>-</v>
      </c>
      <c r="BV537" s="369"/>
      <c r="BW537" s="154" t="str">
        <f t="shared" si="1028"/>
        <v>-</v>
      </c>
      <c r="BX537" s="367"/>
      <c r="BY537" s="154" t="str">
        <f t="shared" si="1029"/>
        <v>-</v>
      </c>
      <c r="BZ537" s="369"/>
      <c r="CA537" s="154" t="str">
        <f t="shared" si="1030"/>
        <v>-</v>
      </c>
      <c r="CB537" s="367"/>
      <c r="CC537" s="154" t="str">
        <f t="shared" si="1031"/>
        <v>-</v>
      </c>
      <c r="CD537" s="367"/>
      <c r="CE537" s="2850" t="str">
        <f t="shared" si="1043"/>
        <v>-</v>
      </c>
      <c r="CF537" s="2846"/>
      <c r="CG537" s="2855" t="str">
        <f t="shared" si="1044"/>
        <v>-</v>
      </c>
      <c r="CH537" s="2851"/>
      <c r="CI537" s="2850" t="str">
        <f t="shared" si="1045"/>
        <v>-</v>
      </c>
      <c r="CJ537" s="2846"/>
      <c r="CK537" s="2850" t="str">
        <f t="shared" si="1046"/>
        <v>-</v>
      </c>
      <c r="CL537" s="2851"/>
      <c r="CM537" s="2850" t="str">
        <f t="shared" si="1047"/>
        <v>-</v>
      </c>
      <c r="CN537" s="2851"/>
      <c r="CO537" s="2855" t="str">
        <f t="shared" si="1048"/>
        <v>-</v>
      </c>
      <c r="CP537" s="2851"/>
      <c r="CQ537" s="2855" t="str">
        <f t="shared" si="1049"/>
        <v>-</v>
      </c>
      <c r="CR537" s="2851"/>
      <c r="CS537" s="2850" t="str">
        <f t="shared" si="1050"/>
        <v>-</v>
      </c>
      <c r="CT537" s="2851"/>
      <c r="CU537" s="2855"/>
      <c r="CV537" s="2851"/>
      <c r="CW537" s="2850" t="str">
        <f t="shared" si="1051"/>
        <v>-</v>
      </c>
      <c r="CX537" s="2851"/>
      <c r="CY537" s="2855" t="str">
        <f t="shared" si="1052"/>
        <v>-</v>
      </c>
      <c r="CZ537" s="2851"/>
      <c r="DA537" s="154" t="str">
        <f t="shared" si="1053"/>
        <v>-</v>
      </c>
      <c r="DB537" s="369"/>
      <c r="DC537" s="155" t="str">
        <f t="shared" si="1054"/>
        <v>-</v>
      </c>
      <c r="DD537" s="367"/>
      <c r="DE537" s="374">
        <v>46042</v>
      </c>
      <c r="DF537" s="373">
        <v>4263166</v>
      </c>
      <c r="DG537" s="818">
        <f t="shared" si="976"/>
        <v>0</v>
      </c>
      <c r="DH537" s="372"/>
      <c r="DI537" s="267">
        <v>46219</v>
      </c>
      <c r="DJ537" s="2857">
        <v>4163259</v>
      </c>
      <c r="DK537" s="374">
        <f t="shared" si="1055"/>
        <v>0</v>
      </c>
      <c r="DL537" s="373"/>
      <c r="DM537" s="375">
        <f t="shared" si="1056"/>
        <v>0</v>
      </c>
      <c r="DN537" s="373"/>
      <c r="DO537" s="155">
        <f t="shared" si="1057"/>
        <v>0</v>
      </c>
      <c r="DP537" s="372"/>
      <c r="DQ537" s="155">
        <f t="shared" si="1058"/>
        <v>0</v>
      </c>
      <c r="DR537" s="373"/>
      <c r="DS537" s="155">
        <f t="shared" si="1059"/>
        <v>0</v>
      </c>
      <c r="DT537" s="372"/>
      <c r="DU537" s="155">
        <f t="shared" si="1060"/>
        <v>0</v>
      </c>
      <c r="DV537" s="373"/>
      <c r="DW537" s="4891">
        <f t="shared" ref="DW537:DW548" si="1069">IF(AN537=1,1,0)</f>
        <v>0</v>
      </c>
      <c r="DX537" s="372"/>
      <c r="DY537" s="154">
        <f t="shared" si="1061"/>
        <v>0</v>
      </c>
      <c r="DZ537" s="373"/>
      <c r="EA537" s="154">
        <v>46038</v>
      </c>
      <c r="EB537" s="4682">
        <v>4263102</v>
      </c>
      <c r="EC537" s="269">
        <v>46059</v>
      </c>
      <c r="ED537" s="376">
        <v>4263139</v>
      </c>
      <c r="EE537" s="822">
        <v>46056</v>
      </c>
      <c r="EF537" s="4930">
        <v>4263132</v>
      </c>
      <c r="EG537" s="273"/>
      <c r="EH537" s="274"/>
      <c r="EI537" s="275"/>
      <c r="EJ537" s="276"/>
      <c r="EK537" s="275"/>
      <c r="EL537" s="277"/>
      <c r="EM537" s="278" t="str">
        <f t="shared" si="1062"/>
        <v xml:space="preserve"> </v>
      </c>
      <c r="EN537" s="372"/>
      <c r="EO537" s="155">
        <f t="shared" si="1063"/>
        <v>0</v>
      </c>
      <c r="EP537" s="373"/>
      <c r="ER537" s="194"/>
      <c r="ET537" s="154" t="str">
        <f t="shared" si="1064"/>
        <v>-</v>
      </c>
      <c r="EU537" s="373"/>
      <c r="EV537" s="154" t="str">
        <f t="shared" si="1065"/>
        <v>-</v>
      </c>
      <c r="EW537" s="373"/>
      <c r="EX537" s="154"/>
      <c r="EY537" s="367"/>
      <c r="EZ537" s="154"/>
      <c r="FA537" s="367"/>
      <c r="FB537" s="154"/>
      <c r="FC537" s="367"/>
      <c r="FD537" s="154"/>
      <c r="FE537" s="367"/>
      <c r="FF537" s="155"/>
      <c r="FG537" s="367"/>
      <c r="FH537" s="154"/>
      <c r="FI537" s="367"/>
      <c r="FJ537" s="154" t="str">
        <f t="shared" si="1066"/>
        <v>-</v>
      </c>
      <c r="FK537" s="373"/>
      <c r="FL537" s="155" t="str">
        <f t="shared" si="1067"/>
        <v>-</v>
      </c>
      <c r="FM537" s="279"/>
      <c r="FN537" s="1184"/>
      <c r="FO537" s="280"/>
      <c r="FP537" s="281"/>
      <c r="FQ537" s="282"/>
      <c r="FS537" s="281"/>
      <c r="FT537" s="282"/>
    </row>
    <row r="538" spans="1:176" ht="18.600000000000001" customHeight="1">
      <c r="A538" s="228">
        <f t="shared" si="1035"/>
        <v>528</v>
      </c>
      <c r="B538" s="343" t="str">
        <f t="shared" si="1036"/>
        <v>4IE</v>
      </c>
      <c r="C538" s="6164">
        <v>46118</v>
      </c>
      <c r="D538" s="5805" t="s">
        <v>39</v>
      </c>
      <c r="E538" s="1009" t="s">
        <v>1544</v>
      </c>
      <c r="F538" s="3701" t="s">
        <v>1712</v>
      </c>
      <c r="G538" s="1263"/>
      <c r="H538" s="3336" t="s">
        <v>630</v>
      </c>
      <c r="I538" s="3337" t="s">
        <v>48</v>
      </c>
      <c r="J538" s="3337" t="s">
        <v>0</v>
      </c>
      <c r="K538" s="599" t="s">
        <v>503</v>
      </c>
      <c r="L538" s="600"/>
      <c r="M538" s="6477">
        <v>46070</v>
      </c>
      <c r="N538" s="353">
        <v>46065</v>
      </c>
      <c r="O538" s="354">
        <v>46071</v>
      </c>
      <c r="P538" s="353">
        <v>46067</v>
      </c>
      <c r="Q538" s="354">
        <v>46072</v>
      </c>
      <c r="R538" s="353">
        <v>46072</v>
      </c>
      <c r="S538" s="6182">
        <v>46073</v>
      </c>
      <c r="T538" s="353">
        <v>46072</v>
      </c>
      <c r="U538" s="6183">
        <v>46077</v>
      </c>
      <c r="V538" s="353">
        <v>46077</v>
      </c>
      <c r="W538" s="6184">
        <v>46079</v>
      </c>
      <c r="X538" s="357">
        <v>46079</v>
      </c>
      <c r="Y538" s="359">
        <v>46087</v>
      </c>
      <c r="Z538" s="359">
        <v>46087</v>
      </c>
      <c r="AA538" s="601"/>
      <c r="AB538" s="359"/>
      <c r="AC538" s="251" t="s">
        <v>1085</v>
      </c>
      <c r="AD538" s="361"/>
      <c r="AE538" s="362">
        <v>5</v>
      </c>
      <c r="AF538" s="363" t="str">
        <f t="shared" si="1037"/>
        <v>4IE</v>
      </c>
      <c r="AG538" s="364">
        <v>1</v>
      </c>
      <c r="AH538" s="364"/>
      <c r="AI538" s="364"/>
      <c r="AJ538" s="364"/>
      <c r="AK538" s="364"/>
      <c r="AL538" s="364"/>
      <c r="AM538" s="364"/>
      <c r="AN538" s="364"/>
      <c r="AO538" s="364"/>
      <c r="AP538" s="363">
        <v>1</v>
      </c>
      <c r="AQ538" s="255">
        <v>1</v>
      </c>
      <c r="AR538" s="255">
        <v>1</v>
      </c>
      <c r="AS538" s="255"/>
      <c r="AT538" s="255"/>
      <c r="AU538" s="2843">
        <f t="shared" si="1038"/>
        <v>0</v>
      </c>
      <c r="AV538" s="4008">
        <f t="shared" si="1039"/>
        <v>1</v>
      </c>
      <c r="AW538" s="590">
        <v>46029</v>
      </c>
      <c r="AX538" s="4598">
        <v>4263072</v>
      </c>
      <c r="AY538" s="154">
        <v>46029</v>
      </c>
      <c r="AZ538" s="4600">
        <v>4263073</v>
      </c>
      <c r="BA538" s="154">
        <v>45664</v>
      </c>
      <c r="BB538" s="4600">
        <v>4263074</v>
      </c>
      <c r="BC538" s="368">
        <v>46029</v>
      </c>
      <c r="BD538" s="4598">
        <v>4263075</v>
      </c>
      <c r="BE538" s="4599">
        <v>46029</v>
      </c>
      <c r="BF538" s="4600">
        <v>4263076</v>
      </c>
      <c r="BG538" s="368">
        <v>46056</v>
      </c>
      <c r="BH538" s="4600">
        <v>4263104</v>
      </c>
      <c r="BI538" s="154" t="str">
        <f t="shared" ref="BI538:BI546" si="1070">IF($AE538=0,"　",VLOOKUP($AE538,ﾚｰｻﾞOP,11,0))</f>
        <v>-</v>
      </c>
      <c r="BJ538" s="367"/>
      <c r="BK538" s="154" t="str">
        <f t="shared" si="1040"/>
        <v>-</v>
      </c>
      <c r="BL538" s="367"/>
      <c r="BM538" s="154" t="str">
        <f t="shared" si="1041"/>
        <v>-</v>
      </c>
      <c r="BN538" s="367"/>
      <c r="BO538" s="155" t="str">
        <f t="shared" si="1042"/>
        <v>-</v>
      </c>
      <c r="BP538" s="367"/>
      <c r="BQ538" s="154">
        <v>46010</v>
      </c>
      <c r="BR538" s="4598">
        <v>4263060</v>
      </c>
      <c r="BS538" s="154" t="str">
        <f t="shared" si="1026"/>
        <v>-</v>
      </c>
      <c r="BT538" s="369"/>
      <c r="BU538" s="154" t="str">
        <f t="shared" si="1027"/>
        <v>-</v>
      </c>
      <c r="BV538" s="369"/>
      <c r="BW538" s="154" t="str">
        <f t="shared" si="1028"/>
        <v>-</v>
      </c>
      <c r="BX538" s="367"/>
      <c r="BY538" s="154" t="str">
        <f t="shared" si="1029"/>
        <v>-</v>
      </c>
      <c r="BZ538" s="369"/>
      <c r="CA538" s="154" t="str">
        <f t="shared" si="1030"/>
        <v>-</v>
      </c>
      <c r="CB538" s="367"/>
      <c r="CC538" s="154" t="str">
        <f t="shared" si="1031"/>
        <v>-</v>
      </c>
      <c r="CD538" s="367"/>
      <c r="CE538" s="2850" t="str">
        <f t="shared" si="1043"/>
        <v>-</v>
      </c>
      <c r="CF538" s="2846"/>
      <c r="CG538" s="2855" t="str">
        <f t="shared" si="1044"/>
        <v>-</v>
      </c>
      <c r="CH538" s="2851"/>
      <c r="CI538" s="2850" t="str">
        <f t="shared" si="1045"/>
        <v>-</v>
      </c>
      <c r="CJ538" s="2846"/>
      <c r="CK538" s="2850" t="str">
        <f t="shared" si="1046"/>
        <v>-</v>
      </c>
      <c r="CL538" s="2851"/>
      <c r="CM538" s="2850" t="str">
        <f t="shared" si="1047"/>
        <v>-</v>
      </c>
      <c r="CN538" s="2851"/>
      <c r="CO538" s="2855" t="str">
        <f t="shared" si="1048"/>
        <v>-</v>
      </c>
      <c r="CP538" s="2851"/>
      <c r="CQ538" s="2855" t="str">
        <f t="shared" si="1049"/>
        <v>-</v>
      </c>
      <c r="CR538" s="2851"/>
      <c r="CS538" s="2850" t="str">
        <f t="shared" si="1050"/>
        <v>-</v>
      </c>
      <c r="CT538" s="2851"/>
      <c r="CU538" s="2855"/>
      <c r="CV538" s="2851"/>
      <c r="CW538" s="2850" t="str">
        <f t="shared" si="1051"/>
        <v>-</v>
      </c>
      <c r="CX538" s="2851"/>
      <c r="CY538" s="2855" t="str">
        <f t="shared" si="1052"/>
        <v>-</v>
      </c>
      <c r="CZ538" s="2851"/>
      <c r="DA538" s="154" t="str">
        <f t="shared" si="1053"/>
        <v>-</v>
      </c>
      <c r="DB538" s="369"/>
      <c r="DC538" s="155" t="str">
        <f t="shared" si="1054"/>
        <v>-</v>
      </c>
      <c r="DD538" s="367"/>
      <c r="DE538" s="374">
        <v>46042</v>
      </c>
      <c r="DF538" s="373">
        <v>4263166</v>
      </c>
      <c r="DG538" s="818">
        <f t="shared" si="976"/>
        <v>0</v>
      </c>
      <c r="DH538" s="372"/>
      <c r="DI538" s="267">
        <v>46066</v>
      </c>
      <c r="DJ538" s="373">
        <v>4263165</v>
      </c>
      <c r="DK538" s="374">
        <f t="shared" si="1055"/>
        <v>0</v>
      </c>
      <c r="DL538" s="373"/>
      <c r="DM538" s="375">
        <f t="shared" si="1056"/>
        <v>0</v>
      </c>
      <c r="DN538" s="373"/>
      <c r="DO538" s="155">
        <f t="shared" si="1057"/>
        <v>0</v>
      </c>
      <c r="DP538" s="372"/>
      <c r="DQ538" s="155">
        <f t="shared" si="1058"/>
        <v>0</v>
      </c>
      <c r="DR538" s="373"/>
      <c r="DS538" s="155">
        <f t="shared" si="1059"/>
        <v>0</v>
      </c>
      <c r="DT538" s="372"/>
      <c r="DU538" s="155">
        <f t="shared" si="1060"/>
        <v>0</v>
      </c>
      <c r="DV538" s="373"/>
      <c r="DW538" s="4891">
        <f t="shared" si="1069"/>
        <v>0</v>
      </c>
      <c r="DX538" s="372"/>
      <c r="DY538" s="154">
        <f t="shared" si="1061"/>
        <v>0</v>
      </c>
      <c r="DZ538" s="373"/>
      <c r="EA538" s="154">
        <v>46038</v>
      </c>
      <c r="EB538" s="4682">
        <v>4263102</v>
      </c>
      <c r="EC538" s="269">
        <v>46059</v>
      </c>
      <c r="ED538" s="376">
        <v>4263139</v>
      </c>
      <c r="EE538" s="822">
        <v>46056</v>
      </c>
      <c r="EF538" s="4930">
        <v>4263132</v>
      </c>
      <c r="EG538" s="273"/>
      <c r="EH538" s="274"/>
      <c r="EI538" s="275"/>
      <c r="EJ538" s="276"/>
      <c r="EK538" s="275"/>
      <c r="EL538" s="277"/>
      <c r="EM538" s="278" t="str">
        <f t="shared" si="1062"/>
        <v xml:space="preserve"> </v>
      </c>
      <c r="EN538" s="372"/>
      <c r="EO538" s="155">
        <f t="shared" si="1063"/>
        <v>0</v>
      </c>
      <c r="EP538" s="373"/>
      <c r="ER538" s="194"/>
      <c r="ET538" s="154" t="str">
        <f t="shared" si="1064"/>
        <v>-</v>
      </c>
      <c r="EU538" s="373"/>
      <c r="EV538" s="154" t="str">
        <f t="shared" si="1065"/>
        <v>-</v>
      </c>
      <c r="EW538" s="373"/>
      <c r="EX538" s="154"/>
      <c r="EY538" s="367"/>
      <c r="EZ538" s="154"/>
      <c r="FA538" s="367"/>
      <c r="FB538" s="154"/>
      <c r="FC538" s="367"/>
      <c r="FD538" s="154"/>
      <c r="FE538" s="367"/>
      <c r="FF538" s="155"/>
      <c r="FG538" s="367"/>
      <c r="FH538" s="154"/>
      <c r="FI538" s="367"/>
      <c r="FJ538" s="154" t="str">
        <f t="shared" si="1066"/>
        <v>-</v>
      </c>
      <c r="FK538" s="373"/>
      <c r="FL538" s="155" t="str">
        <f t="shared" si="1067"/>
        <v>-</v>
      </c>
      <c r="FM538" s="279"/>
      <c r="FN538" s="1184"/>
      <c r="FO538" s="280"/>
      <c r="FP538" s="281"/>
      <c r="FQ538" s="282"/>
      <c r="FS538" s="281"/>
      <c r="FT538" s="282"/>
    </row>
    <row r="539" spans="1:176" ht="18.600000000000001" customHeight="1">
      <c r="A539" s="228">
        <f t="shared" si="960"/>
        <v>529</v>
      </c>
      <c r="B539" s="343" t="str">
        <f>AF539</f>
        <v>4IE</v>
      </c>
      <c r="C539" s="6194">
        <v>46087</v>
      </c>
      <c r="D539" s="5657" t="s">
        <v>62</v>
      </c>
      <c r="E539" s="5658">
        <v>72511108</v>
      </c>
      <c r="F539" s="1564" t="s">
        <v>1490</v>
      </c>
      <c r="G539" s="6765" t="s">
        <v>1739</v>
      </c>
      <c r="H539" s="3281" t="s">
        <v>631</v>
      </c>
      <c r="I539" s="4459" t="s">
        <v>61</v>
      </c>
      <c r="J539" s="4459" t="s">
        <v>33</v>
      </c>
      <c r="K539" s="599" t="s">
        <v>11</v>
      </c>
      <c r="L539" s="600"/>
      <c r="M539" s="6477">
        <v>46071</v>
      </c>
      <c r="N539" s="353">
        <v>46069</v>
      </c>
      <c r="O539" s="354">
        <v>46072</v>
      </c>
      <c r="P539" s="353">
        <v>46070</v>
      </c>
      <c r="Q539" s="354">
        <v>46073</v>
      </c>
      <c r="R539" s="353">
        <v>46073</v>
      </c>
      <c r="S539" s="354">
        <v>46074</v>
      </c>
      <c r="T539" s="353">
        <v>46072</v>
      </c>
      <c r="U539" s="355">
        <v>46078</v>
      </c>
      <c r="V539" s="353">
        <v>46078</v>
      </c>
      <c r="W539" s="6208">
        <v>46084</v>
      </c>
      <c r="X539" s="357">
        <v>46085</v>
      </c>
      <c r="Y539" s="359">
        <v>46087</v>
      </c>
      <c r="Z539" s="359">
        <v>46087</v>
      </c>
      <c r="AA539" s="601"/>
      <c r="AB539" s="359"/>
      <c r="AC539" s="251" t="s">
        <v>1085</v>
      </c>
      <c r="AD539" s="361"/>
      <c r="AE539" s="362">
        <v>2</v>
      </c>
      <c r="AF539" s="363" t="str">
        <f>IF($AE539=0,"　",VLOOKUP($AE539,ﾚｰｻﾞOP,69,0))</f>
        <v>4IE</v>
      </c>
      <c r="AG539" s="364"/>
      <c r="AH539" s="364"/>
      <c r="AI539" s="364"/>
      <c r="AJ539" s="364"/>
      <c r="AK539" s="364"/>
      <c r="AL539" s="364"/>
      <c r="AM539" s="364"/>
      <c r="AN539" s="364">
        <v>1</v>
      </c>
      <c r="AO539" s="364"/>
      <c r="AP539" s="363">
        <v>1</v>
      </c>
      <c r="AQ539" s="255">
        <v>1</v>
      </c>
      <c r="AR539" s="255">
        <v>1</v>
      </c>
      <c r="AS539" s="255"/>
      <c r="AT539" s="255"/>
      <c r="AU539" s="2843">
        <f>IF(AI539="付属済",0,IF(AI539=1,AI539+AP539,0))</f>
        <v>0</v>
      </c>
      <c r="AV539" s="4008">
        <f>IF(AE539=0,0,(AR539*1)+(AS539*100))</f>
        <v>1</v>
      </c>
      <c r="AW539" s="590">
        <v>46029</v>
      </c>
      <c r="AX539" s="4598">
        <v>4263072</v>
      </c>
      <c r="AY539" s="154">
        <v>46029</v>
      </c>
      <c r="AZ539" s="4600">
        <v>4263073</v>
      </c>
      <c r="BA539" s="154">
        <v>46029</v>
      </c>
      <c r="BB539" s="4600">
        <v>4263074</v>
      </c>
      <c r="BC539" s="4597">
        <v>46029</v>
      </c>
      <c r="BD539" s="4598">
        <v>4263075</v>
      </c>
      <c r="BE539" s="4599">
        <v>46029</v>
      </c>
      <c r="BF539" s="4600">
        <v>4263076</v>
      </c>
      <c r="BG539" s="368">
        <v>46056</v>
      </c>
      <c r="BH539" s="4600">
        <v>4263104</v>
      </c>
      <c r="BI539" s="154">
        <v>46029</v>
      </c>
      <c r="BJ539" s="4600">
        <v>4263078</v>
      </c>
      <c r="BK539" s="154" t="str">
        <f>IF($AE539=0,"　",VLOOKUP($AE539,ﾚｰｻﾞOP,57,0))</f>
        <v>-</v>
      </c>
      <c r="BL539" s="367"/>
      <c r="BM539" s="154" t="str">
        <f>IF($AE539=0,"　",VLOOKUP($AE539,ﾚｰｻﾞOP,58,0))</f>
        <v>-</v>
      </c>
      <c r="BN539" s="367"/>
      <c r="BO539" s="155" t="str">
        <f>IF($AE539=0,"　",VLOOKUP($AE539,ﾚｰｻﾞOP,59,0))</f>
        <v>-</v>
      </c>
      <c r="BP539" s="367"/>
      <c r="BQ539" s="154" t="str">
        <f>IF($AE539=0,"　",VLOOKUP($AE539,ﾚｰｻﾞOP,12,0))</f>
        <v>-</v>
      </c>
      <c r="BR539" s="369"/>
      <c r="BS539" s="154" t="str">
        <f t="shared" si="1026"/>
        <v>-</v>
      </c>
      <c r="BT539" s="369"/>
      <c r="BU539" s="154" t="str">
        <f t="shared" si="1027"/>
        <v>-</v>
      </c>
      <c r="BV539" s="369"/>
      <c r="BW539" s="154" t="str">
        <f t="shared" si="1028"/>
        <v>-</v>
      </c>
      <c r="BX539" s="367"/>
      <c r="BY539" s="154" t="str">
        <f t="shared" si="1029"/>
        <v>-</v>
      </c>
      <c r="BZ539" s="369"/>
      <c r="CA539" s="154" t="str">
        <f t="shared" si="1030"/>
        <v>-</v>
      </c>
      <c r="CB539" s="367"/>
      <c r="CC539" s="154" t="str">
        <f t="shared" si="1031"/>
        <v>-</v>
      </c>
      <c r="CD539" s="367"/>
      <c r="CE539" s="2850" t="str">
        <f>IF($AE539=0,"　",VLOOKUP($AE539,ﾚｰｻﾞOP,19,0))</f>
        <v>-</v>
      </c>
      <c r="CF539" s="2846"/>
      <c r="CG539" s="2855" t="str">
        <f>IF($AE539=0,"　",VLOOKUP($AE539,ﾚｰｻﾞOP,20,0))</f>
        <v>-</v>
      </c>
      <c r="CH539" s="2851"/>
      <c r="CI539" s="2850" t="str">
        <f>IF($AE539=0,"　",VLOOKUP($AE539,ﾚｰｻﾞOP,21,0))</f>
        <v>-</v>
      </c>
      <c r="CJ539" s="2846"/>
      <c r="CK539" s="2850" t="str">
        <f>IF($AE539=0,"　",VLOOKUP($AE539,ﾚｰｻﾞOP,22,0))</f>
        <v>-</v>
      </c>
      <c r="CL539" s="2851"/>
      <c r="CM539" s="2850" t="str">
        <f>IF($AE539=0,"　",VLOOKUP($AE539,ﾚｰｻﾞOP,23,0))</f>
        <v>-</v>
      </c>
      <c r="CN539" s="2851"/>
      <c r="CO539" s="2855" t="str">
        <f>IF($AE539=0,"　",VLOOKUP($AE539,ﾚｰｻﾞOP,24,0))</f>
        <v>-</v>
      </c>
      <c r="CP539" s="2851"/>
      <c r="CQ539" s="2855" t="str">
        <f>IF($AE539=0,"　",VLOOKUP($AE539,ﾚｰｻﾞOP,25,0))</f>
        <v>-</v>
      </c>
      <c r="CR539" s="2851"/>
      <c r="CS539" s="2850" t="str">
        <f>IF($AE539=0,"　",VLOOKUP($AE539,ﾚｰｻﾞOP,26,0))</f>
        <v>-</v>
      </c>
      <c r="CT539" s="2851"/>
      <c r="CU539" s="2855"/>
      <c r="CV539" s="2851"/>
      <c r="CW539" s="2850" t="str">
        <f>IF($AE539=0,"　",VLOOKUP($AE539,ﾚｰｻﾞOP,28,0))</f>
        <v>-</v>
      </c>
      <c r="CX539" s="2851"/>
      <c r="CY539" s="2855" t="str">
        <f>IF($AE539=0,"　",VLOOKUP($AE539,ﾚｰｻﾞOP,29,0))</f>
        <v>-</v>
      </c>
      <c r="CZ539" s="2851"/>
      <c r="DA539" s="154" t="str">
        <f>IF($AE539=0,"　",VLOOKUP($AE539,ﾚｰｻﾞOP,30,0))</f>
        <v>-</v>
      </c>
      <c r="DB539" s="369"/>
      <c r="DC539" s="155" t="str">
        <f>IF($AE539=0,"　",VLOOKUP($AE539,ﾚｰｻﾞOP,31,0))</f>
        <v>-</v>
      </c>
      <c r="DD539" s="367"/>
      <c r="DE539" s="374">
        <f>IF(AG539=1,1,0)</f>
        <v>0</v>
      </c>
      <c r="DF539" s="373"/>
      <c r="DG539" s="818">
        <f>IF(AH539=1,1,0)</f>
        <v>0</v>
      </c>
      <c r="DH539" s="372"/>
      <c r="DI539" s="267">
        <f t="shared" ref="DI539" si="1071">IF(AG539=1,1,0)</f>
        <v>0</v>
      </c>
      <c r="DJ539" s="373"/>
      <c r="DK539" s="374">
        <f>IF(AU539=2,1,0)</f>
        <v>0</v>
      </c>
      <c r="DL539" s="373"/>
      <c r="DM539" s="375">
        <f>IF(AU539=1,1,0)</f>
        <v>0</v>
      </c>
      <c r="DN539" s="373"/>
      <c r="DO539" s="155">
        <f>IF(AJ539=1,1,0)</f>
        <v>0</v>
      </c>
      <c r="DP539" s="372"/>
      <c r="DQ539" s="155">
        <f>IF(AK539=1,1,0)</f>
        <v>0</v>
      </c>
      <c r="DR539" s="373"/>
      <c r="DS539" s="155">
        <f>IF(AL539=1,1,0)</f>
        <v>0</v>
      </c>
      <c r="DT539" s="372"/>
      <c r="DU539" s="155">
        <f>IF(AM539=1,1,0)</f>
        <v>0</v>
      </c>
      <c r="DV539" s="373"/>
      <c r="DW539" s="4891">
        <v>46057</v>
      </c>
      <c r="DX539" s="372">
        <v>4263134</v>
      </c>
      <c r="DY539" s="154">
        <f>IF(AO539=1,1,0)</f>
        <v>0</v>
      </c>
      <c r="DZ539" s="373"/>
      <c r="EA539" s="154">
        <v>45673</v>
      </c>
      <c r="EB539" s="4682">
        <v>4263102</v>
      </c>
      <c r="EC539" s="269">
        <v>46059</v>
      </c>
      <c r="ED539" s="376">
        <v>4263139</v>
      </c>
      <c r="EE539" s="822">
        <v>46056</v>
      </c>
      <c r="EF539" s="4930">
        <v>4263132</v>
      </c>
      <c r="EG539" s="273"/>
      <c r="EH539" s="274"/>
      <c r="EI539" s="275"/>
      <c r="EJ539" s="276"/>
      <c r="EK539" s="275"/>
      <c r="EL539" s="277"/>
      <c r="EM539" s="278" t="str">
        <f>IF(CE539="-"," ",IF(AR539=1,1," "))</f>
        <v xml:space="preserve"> </v>
      </c>
      <c r="EN539" s="372"/>
      <c r="EO539" s="155">
        <f>IF(AT539=1,1,0)</f>
        <v>0</v>
      </c>
      <c r="EP539" s="373"/>
      <c r="ER539" s="194"/>
      <c r="ET539" s="154" t="str">
        <f>IF($AE539=0,"　",VLOOKUP($AE539,ﾚｰｻﾞOP,60,0))</f>
        <v>-</v>
      </c>
      <c r="EU539" s="373"/>
      <c r="EV539" s="154" t="str">
        <f>IF($AE539=0,"　",VLOOKUP($AE539,ﾚｰｻﾞOP,60,0))</f>
        <v>-</v>
      </c>
      <c r="EW539" s="373"/>
      <c r="EX539" s="154"/>
      <c r="EY539" s="367"/>
      <c r="EZ539" s="154"/>
      <c r="FA539" s="367"/>
      <c r="FB539" s="154"/>
      <c r="FC539" s="367"/>
      <c r="FD539" s="154"/>
      <c r="FE539" s="367"/>
      <c r="FF539" s="155"/>
      <c r="FG539" s="367"/>
      <c r="FH539" s="154"/>
      <c r="FI539" s="367"/>
      <c r="FJ539" s="154" t="str">
        <f>IF($AE539=0,"　",VLOOKUP($AE539,ﾚｰｻﾞOP,67,0))</f>
        <v>-</v>
      </c>
      <c r="FK539" s="373"/>
      <c r="FL539" s="155" t="str">
        <f>IF($AE539=0,"　",VLOOKUP($AE539,ﾚｰｻﾞOP,68,0))</f>
        <v>-</v>
      </c>
      <c r="FM539" s="279"/>
      <c r="FN539" s="1184"/>
      <c r="FO539" s="280"/>
      <c r="FP539" s="281"/>
      <c r="FQ539" s="282"/>
      <c r="FS539" s="281"/>
      <c r="FT539" s="282"/>
    </row>
    <row r="540" spans="1:176" ht="18.600000000000001" customHeight="1">
      <c r="A540" s="228">
        <f t="shared" si="1035"/>
        <v>530</v>
      </c>
      <c r="B540" s="343" t="str">
        <f t="shared" si="1036"/>
        <v>4IE</v>
      </c>
      <c r="C540" s="6164">
        <v>46119</v>
      </c>
      <c r="D540" s="5805" t="s">
        <v>39</v>
      </c>
      <c r="E540" s="1009" t="s">
        <v>1545</v>
      </c>
      <c r="F540" s="3701" t="s">
        <v>1721</v>
      </c>
      <c r="G540" s="1263"/>
      <c r="H540" s="3336" t="s">
        <v>630</v>
      </c>
      <c r="I540" s="3337" t="s">
        <v>48</v>
      </c>
      <c r="J540" s="3337" t="s">
        <v>0</v>
      </c>
      <c r="K540" s="599" t="s">
        <v>503</v>
      </c>
      <c r="L540" s="600"/>
      <c r="M540" s="6477">
        <v>46071</v>
      </c>
      <c r="N540" s="353">
        <v>46069</v>
      </c>
      <c r="O540" s="354">
        <v>46072</v>
      </c>
      <c r="P540" s="353">
        <v>46070</v>
      </c>
      <c r="Q540" s="354">
        <v>46073</v>
      </c>
      <c r="R540" s="353">
        <v>46073</v>
      </c>
      <c r="S540" s="354">
        <v>46074</v>
      </c>
      <c r="T540" s="353">
        <v>46073</v>
      </c>
      <c r="U540" s="355">
        <v>46078</v>
      </c>
      <c r="V540" s="353">
        <v>46078</v>
      </c>
      <c r="W540" s="6208">
        <v>46084</v>
      </c>
      <c r="X540" s="357">
        <v>46085</v>
      </c>
      <c r="Y540" s="359">
        <v>46088</v>
      </c>
      <c r="Z540" s="359">
        <v>46088</v>
      </c>
      <c r="AA540" s="601"/>
      <c r="AB540" s="359"/>
      <c r="AC540" s="251" t="s">
        <v>1085</v>
      </c>
      <c r="AD540" s="361"/>
      <c r="AE540" s="362">
        <v>5</v>
      </c>
      <c r="AF540" s="363" t="str">
        <f t="shared" si="1037"/>
        <v>4IE</v>
      </c>
      <c r="AG540" s="364">
        <v>1</v>
      </c>
      <c r="AH540" s="364"/>
      <c r="AI540" s="364"/>
      <c r="AJ540" s="364"/>
      <c r="AK540" s="364"/>
      <c r="AL540" s="364"/>
      <c r="AM540" s="364"/>
      <c r="AN540" s="364"/>
      <c r="AO540" s="364"/>
      <c r="AP540" s="363">
        <v>1</v>
      </c>
      <c r="AQ540" s="255">
        <v>1</v>
      </c>
      <c r="AR540" s="255">
        <v>1</v>
      </c>
      <c r="AS540" s="255"/>
      <c r="AT540" s="255"/>
      <c r="AU540" s="2843">
        <f t="shared" si="1038"/>
        <v>0</v>
      </c>
      <c r="AV540" s="4008">
        <f t="shared" si="1039"/>
        <v>1</v>
      </c>
      <c r="AW540" s="590">
        <v>46029</v>
      </c>
      <c r="AX540" s="4598">
        <v>4263072</v>
      </c>
      <c r="AY540" s="154">
        <v>46029</v>
      </c>
      <c r="AZ540" s="4600">
        <v>4263073</v>
      </c>
      <c r="BA540" s="154">
        <v>45664</v>
      </c>
      <c r="BB540" s="4600">
        <v>4263074</v>
      </c>
      <c r="BC540" s="368">
        <v>46029</v>
      </c>
      <c r="BD540" s="4598">
        <v>4263075</v>
      </c>
      <c r="BE540" s="4599">
        <v>46029</v>
      </c>
      <c r="BF540" s="4600">
        <v>4263076</v>
      </c>
      <c r="BG540" s="368">
        <v>45691</v>
      </c>
      <c r="BH540" s="4600">
        <v>4263104</v>
      </c>
      <c r="BI540" s="154" t="str">
        <f t="shared" si="1070"/>
        <v>-</v>
      </c>
      <c r="BJ540" s="367"/>
      <c r="BK540" s="154" t="str">
        <f t="shared" si="1040"/>
        <v>-</v>
      </c>
      <c r="BL540" s="367"/>
      <c r="BM540" s="154" t="str">
        <f t="shared" si="1041"/>
        <v>-</v>
      </c>
      <c r="BN540" s="367"/>
      <c r="BO540" s="155" t="str">
        <f t="shared" si="1042"/>
        <v>-</v>
      </c>
      <c r="BP540" s="367"/>
      <c r="BQ540" s="154">
        <v>46050</v>
      </c>
      <c r="BR540" s="369">
        <v>4263103</v>
      </c>
      <c r="BS540" s="154" t="str">
        <f t="shared" ref="BS540:BS548" si="1072">IF($AE540=0,"　",VLOOKUP($AE540,ﾚｰｻﾞOP,13,0))</f>
        <v>-</v>
      </c>
      <c r="BT540" s="369"/>
      <c r="BU540" s="154" t="str">
        <f t="shared" ref="BU540:BU548" si="1073">IF($AE540=0,"　",VLOOKUP($AE540,ﾚｰｻﾞOP,14,0))</f>
        <v>-</v>
      </c>
      <c r="BV540" s="369"/>
      <c r="BW540" s="154" t="str">
        <f t="shared" ref="BW540:BW548" si="1074">IF($AE540=0,"　",VLOOKUP($AE540,ﾚｰｻﾞOP,15,0))</f>
        <v>-</v>
      </c>
      <c r="BX540" s="367"/>
      <c r="BY540" s="154" t="str">
        <f t="shared" ref="BY540:BY548" si="1075">IF($AE540=0,"　",VLOOKUP($AE540,ﾚｰｻﾞOP,16,0))</f>
        <v>-</v>
      </c>
      <c r="BZ540" s="369"/>
      <c r="CA540" s="154" t="str">
        <f t="shared" ref="CA540:CA548" si="1076">IF($AE540=0,"　",VLOOKUP($AE540,ﾚｰｻﾞOP,17,0))</f>
        <v>-</v>
      </c>
      <c r="CB540" s="367"/>
      <c r="CC540" s="154" t="str">
        <f t="shared" ref="CC540:CC548" si="1077">IF($AE540=0,"　",VLOOKUP($AE540,ﾚｰｻﾞOP,18,0))</f>
        <v>-</v>
      </c>
      <c r="CD540" s="367"/>
      <c r="CE540" s="2850" t="str">
        <f t="shared" si="1043"/>
        <v>-</v>
      </c>
      <c r="CF540" s="2846"/>
      <c r="CG540" s="2855" t="str">
        <f t="shared" si="1044"/>
        <v>-</v>
      </c>
      <c r="CH540" s="2851"/>
      <c r="CI540" s="2850" t="str">
        <f t="shared" si="1045"/>
        <v>-</v>
      </c>
      <c r="CJ540" s="2846"/>
      <c r="CK540" s="2850" t="str">
        <f t="shared" si="1046"/>
        <v>-</v>
      </c>
      <c r="CL540" s="2851"/>
      <c r="CM540" s="2850" t="str">
        <f t="shared" si="1047"/>
        <v>-</v>
      </c>
      <c r="CN540" s="2851"/>
      <c r="CO540" s="2855" t="str">
        <f t="shared" si="1048"/>
        <v>-</v>
      </c>
      <c r="CP540" s="2851"/>
      <c r="CQ540" s="2855" t="str">
        <f t="shared" si="1049"/>
        <v>-</v>
      </c>
      <c r="CR540" s="2851"/>
      <c r="CS540" s="2850" t="str">
        <f t="shared" si="1050"/>
        <v>-</v>
      </c>
      <c r="CT540" s="2851"/>
      <c r="CU540" s="2855"/>
      <c r="CV540" s="2851"/>
      <c r="CW540" s="2850" t="str">
        <f t="shared" si="1051"/>
        <v>-</v>
      </c>
      <c r="CX540" s="2851"/>
      <c r="CY540" s="2855" t="str">
        <f t="shared" si="1052"/>
        <v>-</v>
      </c>
      <c r="CZ540" s="2851"/>
      <c r="DA540" s="154" t="str">
        <f t="shared" si="1053"/>
        <v>-</v>
      </c>
      <c r="DB540" s="369"/>
      <c r="DC540" s="155" t="str">
        <f t="shared" si="1054"/>
        <v>-</v>
      </c>
      <c r="DD540" s="367"/>
      <c r="DE540" s="374">
        <v>46042</v>
      </c>
      <c r="DF540" s="373">
        <v>4263166</v>
      </c>
      <c r="DG540" s="818">
        <f t="shared" si="976"/>
        <v>0</v>
      </c>
      <c r="DH540" s="372"/>
      <c r="DI540" s="267">
        <v>46066</v>
      </c>
      <c r="DJ540" s="373">
        <v>4263165</v>
      </c>
      <c r="DK540" s="374">
        <f t="shared" si="1055"/>
        <v>0</v>
      </c>
      <c r="DL540" s="373"/>
      <c r="DM540" s="375">
        <f t="shared" si="1056"/>
        <v>0</v>
      </c>
      <c r="DN540" s="373"/>
      <c r="DO540" s="155">
        <f t="shared" si="1057"/>
        <v>0</v>
      </c>
      <c r="DP540" s="372"/>
      <c r="DQ540" s="155">
        <f t="shared" si="1058"/>
        <v>0</v>
      </c>
      <c r="DR540" s="373"/>
      <c r="DS540" s="155">
        <f t="shared" si="1059"/>
        <v>0</v>
      </c>
      <c r="DT540" s="372"/>
      <c r="DU540" s="155">
        <f t="shared" si="1060"/>
        <v>0</v>
      </c>
      <c r="DV540" s="373"/>
      <c r="DW540" s="4891">
        <f t="shared" si="1069"/>
        <v>0</v>
      </c>
      <c r="DX540" s="372"/>
      <c r="DY540" s="154">
        <f t="shared" si="1061"/>
        <v>0</v>
      </c>
      <c r="DZ540" s="373"/>
      <c r="EA540" s="154">
        <v>46038</v>
      </c>
      <c r="EB540" s="373">
        <v>4263102</v>
      </c>
      <c r="EC540" s="269">
        <v>46059</v>
      </c>
      <c r="ED540" s="376">
        <v>4263139</v>
      </c>
      <c r="EE540" s="822">
        <v>46056</v>
      </c>
      <c r="EF540" s="4930">
        <v>4263132</v>
      </c>
      <c r="EG540" s="273"/>
      <c r="EH540" s="274"/>
      <c r="EI540" s="275"/>
      <c r="EJ540" s="276"/>
      <c r="EK540" s="275"/>
      <c r="EL540" s="277"/>
      <c r="EM540" s="278" t="str">
        <f t="shared" si="1062"/>
        <v xml:space="preserve"> </v>
      </c>
      <c r="EN540" s="372"/>
      <c r="EO540" s="155">
        <f t="shared" si="1063"/>
        <v>0</v>
      </c>
      <c r="EP540" s="373"/>
      <c r="ER540" s="194"/>
      <c r="ET540" s="154" t="str">
        <f>IF($AE540=0,"　",VLOOKUP($AE540,ﾚｰｻﾞOP,60,0))</f>
        <v>-</v>
      </c>
      <c r="EU540" s="373"/>
      <c r="EV540" s="154" t="str">
        <f t="shared" si="1065"/>
        <v>-</v>
      </c>
      <c r="EW540" s="373"/>
      <c r="EX540" s="154"/>
      <c r="EY540" s="367"/>
      <c r="EZ540" s="154"/>
      <c r="FA540" s="367"/>
      <c r="FB540" s="154"/>
      <c r="FC540" s="367"/>
      <c r="FD540" s="154"/>
      <c r="FE540" s="367"/>
      <c r="FF540" s="155"/>
      <c r="FG540" s="367"/>
      <c r="FH540" s="154"/>
      <c r="FI540" s="367"/>
      <c r="FJ540" s="154" t="str">
        <f t="shared" si="1066"/>
        <v>-</v>
      </c>
      <c r="FK540" s="373"/>
      <c r="FL540" s="155" t="str">
        <f t="shared" si="1067"/>
        <v>-</v>
      </c>
      <c r="FM540" s="279"/>
      <c r="FN540" s="1184"/>
      <c r="FO540" s="280"/>
      <c r="FP540" s="281"/>
      <c r="FQ540" s="282"/>
      <c r="FS540" s="281"/>
      <c r="FT540" s="282"/>
    </row>
    <row r="541" spans="1:176" ht="18.600000000000001" customHeight="1">
      <c r="A541" s="228">
        <f t="shared" si="960"/>
        <v>531</v>
      </c>
      <c r="B541" s="343" t="str">
        <f>AF541</f>
        <v>4IE</v>
      </c>
      <c r="C541" s="6194">
        <v>46084</v>
      </c>
      <c r="D541" s="6544" t="s">
        <v>34</v>
      </c>
      <c r="E541" s="1262">
        <v>84511292</v>
      </c>
      <c r="F541" s="1564" t="s">
        <v>1717</v>
      </c>
      <c r="G541" s="1263"/>
      <c r="H541" s="3281" t="s">
        <v>631</v>
      </c>
      <c r="I541" s="4459" t="s">
        <v>61</v>
      </c>
      <c r="J541" s="4459" t="s">
        <v>1566</v>
      </c>
      <c r="K541" s="599" t="s">
        <v>11</v>
      </c>
      <c r="L541" s="600"/>
      <c r="M541" s="6477">
        <v>46072</v>
      </c>
      <c r="N541" s="353">
        <v>46070</v>
      </c>
      <c r="O541" s="354">
        <v>46073</v>
      </c>
      <c r="P541" s="353">
        <v>46071</v>
      </c>
      <c r="Q541" s="354">
        <v>46074</v>
      </c>
      <c r="R541" s="353">
        <v>46074</v>
      </c>
      <c r="S541" s="354">
        <v>46077</v>
      </c>
      <c r="T541" s="353">
        <v>46074</v>
      </c>
      <c r="U541" s="355">
        <v>46079</v>
      </c>
      <c r="V541" s="353">
        <v>46079</v>
      </c>
      <c r="W541" s="6208">
        <v>46085</v>
      </c>
      <c r="X541" s="357">
        <v>46080</v>
      </c>
      <c r="Y541" s="359">
        <v>46088</v>
      </c>
      <c r="Z541" s="359">
        <v>46088</v>
      </c>
      <c r="AA541" s="601"/>
      <c r="AB541" s="359"/>
      <c r="AC541" s="251" t="s">
        <v>1085</v>
      </c>
      <c r="AD541" s="361"/>
      <c r="AE541" s="362">
        <v>3</v>
      </c>
      <c r="AF541" s="363" t="str">
        <f>IF($AE541=0,"　",VLOOKUP($AE541,ﾚｰｻﾞOP,69,0))</f>
        <v>4IE</v>
      </c>
      <c r="AG541" s="364"/>
      <c r="AH541" s="364"/>
      <c r="AI541" s="364">
        <v>1</v>
      </c>
      <c r="AJ541" s="364"/>
      <c r="AK541" s="364"/>
      <c r="AL541" s="364"/>
      <c r="AM541" s="364"/>
      <c r="AN541" s="364">
        <v>1</v>
      </c>
      <c r="AO541" s="364"/>
      <c r="AP541" s="363">
        <v>1</v>
      </c>
      <c r="AQ541" s="255">
        <v>1</v>
      </c>
      <c r="AR541" s="255">
        <v>1</v>
      </c>
      <c r="AS541" s="255"/>
      <c r="AT541" s="255"/>
      <c r="AU541" s="2843">
        <f>IF(AI541="付属済",0,IF(AI541=1,AI541+AP541,0))</f>
        <v>2</v>
      </c>
      <c r="AV541" s="4008">
        <f>IF(AE541=0,0,(AR541*1)+(AS541*100))</f>
        <v>1</v>
      </c>
      <c r="AW541" s="590">
        <v>46056</v>
      </c>
      <c r="AX541" s="4598">
        <v>4263105</v>
      </c>
      <c r="AY541" s="154">
        <v>46056</v>
      </c>
      <c r="AZ541" s="4600">
        <v>4263106</v>
      </c>
      <c r="BA541" s="154">
        <v>46056</v>
      </c>
      <c r="BB541" s="4600">
        <v>4263107</v>
      </c>
      <c r="BC541" s="368">
        <v>46029</v>
      </c>
      <c r="BD541" s="4598">
        <v>4263075</v>
      </c>
      <c r="BE541" s="4599">
        <v>46029</v>
      </c>
      <c r="BF541" s="4600">
        <v>4263076</v>
      </c>
      <c r="BG541" s="368">
        <v>46056</v>
      </c>
      <c r="BH541" s="4600">
        <v>4263104</v>
      </c>
      <c r="BI541" s="154">
        <v>46029</v>
      </c>
      <c r="BJ541" s="4600">
        <v>4263078</v>
      </c>
      <c r="BK541" s="154" t="str">
        <f>IF($AE541=0,"　",VLOOKUP($AE541,ﾚｰｻﾞOP,57,0))</f>
        <v>-</v>
      </c>
      <c r="BL541" s="367"/>
      <c r="BM541" s="154" t="str">
        <f>IF($AE541=0,"　",VLOOKUP($AE541,ﾚｰｻﾞOP,58,0))</f>
        <v>-</v>
      </c>
      <c r="BN541" s="367"/>
      <c r="BO541" s="155" t="str">
        <f>IF($AE541=0,"　",VLOOKUP($AE541,ﾚｰｻﾞOP,59,0))</f>
        <v>-</v>
      </c>
      <c r="BP541" s="367"/>
      <c r="BQ541" s="154" t="str">
        <f>IF($AE541=0,"　",VLOOKUP($AE541,ﾚｰｻﾞOP,12,0))</f>
        <v>-</v>
      </c>
      <c r="BR541" s="369"/>
      <c r="BS541" s="154" t="str">
        <f>IF($AE541=0,"　",VLOOKUP($AE541,ﾚｰｻﾞOP,13,0))</f>
        <v>-</v>
      </c>
      <c r="BT541" s="369"/>
      <c r="BU541" s="154" t="str">
        <f>IF($AE541=0,"　",VLOOKUP($AE541,ﾚｰｻﾞOP,14,0))</f>
        <v>-</v>
      </c>
      <c r="BV541" s="369"/>
      <c r="BW541" s="154" t="str">
        <f>IF($AE541=0,"　",VLOOKUP($AE541,ﾚｰｻﾞOP,15,0))</f>
        <v>-</v>
      </c>
      <c r="BX541" s="367"/>
      <c r="BY541" s="154" t="str">
        <f>IF($AE541=0,"　",VLOOKUP($AE541,ﾚｰｻﾞOP,16,0))</f>
        <v>-</v>
      </c>
      <c r="BZ541" s="369"/>
      <c r="CA541" s="154" t="str">
        <f>IF($AE541=0,"　",VLOOKUP($AE541,ﾚｰｻﾞOP,17,0))</f>
        <v>-</v>
      </c>
      <c r="CB541" s="367"/>
      <c r="CC541" s="154" t="str">
        <f>IF($AE541=0,"　",VLOOKUP($AE541,ﾚｰｻﾞOP,18,0))</f>
        <v>-</v>
      </c>
      <c r="CD541" s="367"/>
      <c r="CE541" s="2850" t="str">
        <f>IF($AE541=0,"　",VLOOKUP($AE541,ﾚｰｻﾞOP,19,0))</f>
        <v>-</v>
      </c>
      <c r="CF541" s="2846"/>
      <c r="CG541" s="2855" t="str">
        <f>IF($AE541=0,"　",VLOOKUP($AE541,ﾚｰｻﾞOP,20,0))</f>
        <v>-</v>
      </c>
      <c r="CH541" s="2851"/>
      <c r="CI541" s="2850" t="str">
        <f>IF($AE541=0,"　",VLOOKUP($AE541,ﾚｰｻﾞOP,21,0))</f>
        <v>-</v>
      </c>
      <c r="CJ541" s="2846"/>
      <c r="CK541" s="2850" t="str">
        <f>IF($AE541=0,"　",VLOOKUP($AE541,ﾚｰｻﾞOP,22,0))</f>
        <v>-</v>
      </c>
      <c r="CL541" s="2851"/>
      <c r="CM541" s="2850" t="str">
        <f>IF($AE541=0,"　",VLOOKUP($AE541,ﾚｰｻﾞOP,23,0))</f>
        <v>-</v>
      </c>
      <c r="CN541" s="2851"/>
      <c r="CO541" s="2855" t="str">
        <f>IF($AE541=0,"　",VLOOKUP($AE541,ﾚｰｻﾞOP,24,0))</f>
        <v>-</v>
      </c>
      <c r="CP541" s="2851"/>
      <c r="CQ541" s="2855" t="str">
        <f>IF($AE541=0,"　",VLOOKUP($AE541,ﾚｰｻﾞOP,25,0))</f>
        <v>-</v>
      </c>
      <c r="CR541" s="2851"/>
      <c r="CS541" s="2850" t="str">
        <f>IF($AE541=0,"　",VLOOKUP($AE541,ﾚｰｻﾞOP,26,0))</f>
        <v>-</v>
      </c>
      <c r="CT541" s="2851"/>
      <c r="CU541" s="2855"/>
      <c r="CV541" s="2851"/>
      <c r="CW541" s="2850" t="str">
        <f>IF($AE541=0,"　",VLOOKUP($AE541,ﾚｰｻﾞOP,28,0))</f>
        <v>-</v>
      </c>
      <c r="CX541" s="2851"/>
      <c r="CY541" s="2855" t="str">
        <f>IF($AE541=0,"　",VLOOKUP($AE541,ﾚｰｻﾞOP,29,0))</f>
        <v>-</v>
      </c>
      <c r="CZ541" s="2851"/>
      <c r="DA541" s="154" t="str">
        <f>IF($AE541=0,"　",VLOOKUP($AE541,ﾚｰｻﾞOP,30,0))</f>
        <v>-</v>
      </c>
      <c r="DB541" s="369"/>
      <c r="DC541" s="155" t="str">
        <f>IF($AE541=0,"　",VLOOKUP($AE541,ﾚｰｻﾞOP,31,0))</f>
        <v>-</v>
      </c>
      <c r="DD541" s="367"/>
      <c r="DE541" s="374">
        <f>IF(AG541=1,1,0)</f>
        <v>0</v>
      </c>
      <c r="DF541" s="373"/>
      <c r="DG541" s="818">
        <f>IF(AH541=1,1,0)</f>
        <v>0</v>
      </c>
      <c r="DH541" s="372"/>
      <c r="DI541" s="267">
        <f>IF(AG541=1,1,0)</f>
        <v>0</v>
      </c>
      <c r="DJ541" s="373"/>
      <c r="DK541" s="374">
        <v>46007</v>
      </c>
      <c r="DL541" s="2857">
        <v>4263092</v>
      </c>
      <c r="DM541" s="375">
        <f>IF(AU541=1,1,0)</f>
        <v>0</v>
      </c>
      <c r="DN541" s="373"/>
      <c r="DO541" s="155">
        <f>IF(AJ541=1,1,0)</f>
        <v>0</v>
      </c>
      <c r="DP541" s="372"/>
      <c r="DQ541" s="155">
        <f>IF(AK541=1,1,0)</f>
        <v>0</v>
      </c>
      <c r="DR541" s="373"/>
      <c r="DS541" s="155">
        <f>IF(AL541=1,1,0)</f>
        <v>0</v>
      </c>
      <c r="DT541" s="372"/>
      <c r="DU541" s="155">
        <f>IF(AM541=1,1,0)</f>
        <v>0</v>
      </c>
      <c r="DV541" s="373"/>
      <c r="DW541" s="4891">
        <v>46057</v>
      </c>
      <c r="DX541" s="372">
        <v>4263134</v>
      </c>
      <c r="DY541" s="154">
        <f>IF(AO541=1,1,0)</f>
        <v>0</v>
      </c>
      <c r="DZ541" s="373"/>
      <c r="EA541" s="154">
        <v>45673</v>
      </c>
      <c r="EB541" s="4682">
        <v>4263102</v>
      </c>
      <c r="EC541" s="269">
        <v>46059</v>
      </c>
      <c r="ED541" s="376">
        <v>4263139</v>
      </c>
      <c r="EE541" s="822">
        <v>46056</v>
      </c>
      <c r="EF541" s="4930">
        <v>4263132</v>
      </c>
      <c r="EG541" s="273"/>
      <c r="EH541" s="274"/>
      <c r="EI541" s="275"/>
      <c r="EJ541" s="276"/>
      <c r="EK541" s="275"/>
      <c r="EL541" s="277"/>
      <c r="EM541" s="278" t="str">
        <f>IF(CE541="-"," ",IF(AR541=1,1," "))</f>
        <v xml:space="preserve"> </v>
      </c>
      <c r="EN541" s="372"/>
      <c r="EO541" s="155">
        <f>IF(AT541=1,1,0)</f>
        <v>0</v>
      </c>
      <c r="EP541" s="373"/>
      <c r="ER541" s="194"/>
      <c r="ET541" s="154" t="str">
        <f>IF($AE541=0,"　",VLOOKUP($AE541,ﾚｰｻﾞOP,60,0))</f>
        <v>-</v>
      </c>
      <c r="EU541" s="373"/>
      <c r="EV541" s="154" t="str">
        <f>IF($AE541=0,"　",VLOOKUP($AE541,ﾚｰｻﾞOP,60,0))</f>
        <v>-</v>
      </c>
      <c r="EW541" s="373"/>
      <c r="EX541" s="154"/>
      <c r="EY541" s="367"/>
      <c r="EZ541" s="154"/>
      <c r="FA541" s="367"/>
      <c r="FB541" s="154"/>
      <c r="FC541" s="367"/>
      <c r="FD541" s="154"/>
      <c r="FE541" s="367"/>
      <c r="FF541" s="155"/>
      <c r="FG541" s="367"/>
      <c r="FH541" s="154"/>
      <c r="FI541" s="367"/>
      <c r="FJ541" s="154" t="str">
        <f>IF($AE541=0,"　",VLOOKUP($AE541,ﾚｰｻﾞOP,67,0))</f>
        <v>-</v>
      </c>
      <c r="FK541" s="373"/>
      <c r="FL541" s="155" t="str">
        <f>IF($AE541=0,"　",VLOOKUP($AE541,ﾚｰｻﾞOP,68,0))</f>
        <v>-</v>
      </c>
      <c r="FM541" s="279"/>
      <c r="FN541" s="1184"/>
      <c r="FO541" s="280"/>
      <c r="FP541" s="281"/>
      <c r="FQ541" s="282"/>
      <c r="FS541" s="281"/>
      <c r="FT541" s="282"/>
    </row>
    <row r="542" spans="1:176" ht="18.600000000000001" customHeight="1">
      <c r="A542" s="228">
        <f t="shared" si="960"/>
        <v>532</v>
      </c>
      <c r="B542" s="343" t="str">
        <f>AF542</f>
        <v>4IE</v>
      </c>
      <c r="C542" s="5941">
        <v>46087</v>
      </c>
      <c r="D542" s="6544" t="s">
        <v>34</v>
      </c>
      <c r="E542" s="1262">
        <v>84511291</v>
      </c>
      <c r="F542" s="1564" t="s">
        <v>1740</v>
      </c>
      <c r="G542" s="1263"/>
      <c r="H542" s="3281" t="s">
        <v>631</v>
      </c>
      <c r="I542" s="4459" t="s">
        <v>61</v>
      </c>
      <c r="J542" s="4459" t="s">
        <v>1511</v>
      </c>
      <c r="K542" s="599" t="s">
        <v>11</v>
      </c>
      <c r="L542" s="600"/>
      <c r="M542" s="6477">
        <v>46072</v>
      </c>
      <c r="N542" s="353">
        <v>46070</v>
      </c>
      <c r="O542" s="354">
        <v>46073</v>
      </c>
      <c r="P542" s="353">
        <v>46071</v>
      </c>
      <c r="Q542" s="354">
        <v>46074</v>
      </c>
      <c r="R542" s="353">
        <v>46074</v>
      </c>
      <c r="S542" s="354">
        <v>46077</v>
      </c>
      <c r="T542" s="353">
        <v>46074</v>
      </c>
      <c r="U542" s="355">
        <v>46079</v>
      </c>
      <c r="V542" s="353">
        <v>46084</v>
      </c>
      <c r="W542" s="6208">
        <v>46085</v>
      </c>
      <c r="X542" s="357">
        <v>46085</v>
      </c>
      <c r="Y542" s="359">
        <v>46091</v>
      </c>
      <c r="Z542" s="359">
        <v>46091</v>
      </c>
      <c r="AA542" s="601"/>
      <c r="AB542" s="359"/>
      <c r="AC542" s="251" t="s">
        <v>1085</v>
      </c>
      <c r="AD542" s="361"/>
      <c r="AE542" s="362">
        <v>3</v>
      </c>
      <c r="AF542" s="363" t="str">
        <f>IF($AE542=0,"　",VLOOKUP($AE542,ﾚｰｻﾞOP,69,0))</f>
        <v>4IE</v>
      </c>
      <c r="AG542" s="364"/>
      <c r="AH542" s="364"/>
      <c r="AI542" s="364">
        <v>1</v>
      </c>
      <c r="AJ542" s="364"/>
      <c r="AK542" s="364"/>
      <c r="AL542" s="364"/>
      <c r="AM542" s="364"/>
      <c r="AN542" s="364">
        <v>1</v>
      </c>
      <c r="AO542" s="364"/>
      <c r="AP542" s="363">
        <v>1</v>
      </c>
      <c r="AQ542" s="255">
        <v>1</v>
      </c>
      <c r="AR542" s="255">
        <v>1</v>
      </c>
      <c r="AS542" s="255"/>
      <c r="AT542" s="255"/>
      <c r="AU542" s="2843">
        <f>IF(AI542="付属済",0,IF(AI542=1,AI542+AP542,0))</f>
        <v>2</v>
      </c>
      <c r="AV542" s="4008">
        <f>IF(AE542=0,0,(AR542*1)+(AS542*100))</f>
        <v>1</v>
      </c>
      <c r="AW542" s="590">
        <v>46056</v>
      </c>
      <c r="AX542" s="4598">
        <v>4263105</v>
      </c>
      <c r="AY542" s="154">
        <v>46056</v>
      </c>
      <c r="AZ542" s="4600">
        <v>4263106</v>
      </c>
      <c r="BA542" s="154">
        <v>46056</v>
      </c>
      <c r="BB542" s="4600">
        <v>4263107</v>
      </c>
      <c r="BC542" s="4597">
        <v>46029</v>
      </c>
      <c r="BD542" s="4598">
        <v>4263075</v>
      </c>
      <c r="BE542" s="4599">
        <v>46029</v>
      </c>
      <c r="BF542" s="4600">
        <v>4263076</v>
      </c>
      <c r="BG542" s="368">
        <v>46056</v>
      </c>
      <c r="BH542" s="4600">
        <v>4263104</v>
      </c>
      <c r="BI542" s="154">
        <v>46029</v>
      </c>
      <c r="BJ542" s="4600">
        <v>4263078</v>
      </c>
      <c r="BK542" s="154" t="str">
        <f>IF($AE542=0,"　",VLOOKUP($AE542,ﾚｰｻﾞOP,57,0))</f>
        <v>-</v>
      </c>
      <c r="BL542" s="367"/>
      <c r="BM542" s="154" t="str">
        <f>IF($AE542=0,"　",VLOOKUP($AE542,ﾚｰｻﾞOP,58,0))</f>
        <v>-</v>
      </c>
      <c r="BN542" s="367"/>
      <c r="BO542" s="155" t="str">
        <f>IF($AE542=0,"　",VLOOKUP($AE542,ﾚｰｻﾞOP,59,0))</f>
        <v>-</v>
      </c>
      <c r="BP542" s="367"/>
      <c r="BQ542" s="154" t="str">
        <f>IF($AE542=0,"　",VLOOKUP($AE542,ﾚｰｻﾞOP,12,0))</f>
        <v>-</v>
      </c>
      <c r="BR542" s="369"/>
      <c r="BS542" s="154" t="str">
        <f>IF($AE542=0,"　",VLOOKUP($AE542,ﾚｰｻﾞOP,13,0))</f>
        <v>-</v>
      </c>
      <c r="BT542" s="369"/>
      <c r="BU542" s="154" t="str">
        <f>IF($AE542=0,"　",VLOOKUP($AE542,ﾚｰｻﾞOP,14,0))</f>
        <v>-</v>
      </c>
      <c r="BV542" s="369"/>
      <c r="BW542" s="154" t="str">
        <f>IF($AE542=0,"　",VLOOKUP($AE542,ﾚｰｻﾞOP,15,0))</f>
        <v>-</v>
      </c>
      <c r="BX542" s="367"/>
      <c r="BY542" s="154" t="str">
        <f>IF($AE542=0,"　",VLOOKUP($AE542,ﾚｰｻﾞOP,16,0))</f>
        <v>-</v>
      </c>
      <c r="BZ542" s="369"/>
      <c r="CA542" s="154" t="str">
        <f>IF($AE542=0,"　",VLOOKUP($AE542,ﾚｰｻﾞOP,17,0))</f>
        <v>-</v>
      </c>
      <c r="CB542" s="367"/>
      <c r="CC542" s="154" t="str">
        <f>IF($AE542=0,"　",VLOOKUP($AE542,ﾚｰｻﾞOP,18,0))</f>
        <v>-</v>
      </c>
      <c r="CD542" s="367"/>
      <c r="CE542" s="2850" t="str">
        <f>IF($AE542=0,"　",VLOOKUP($AE542,ﾚｰｻﾞOP,19,0))</f>
        <v>-</v>
      </c>
      <c r="CF542" s="2846"/>
      <c r="CG542" s="2855" t="str">
        <f>IF($AE542=0,"　",VLOOKUP($AE542,ﾚｰｻﾞOP,20,0))</f>
        <v>-</v>
      </c>
      <c r="CH542" s="2851"/>
      <c r="CI542" s="2850" t="str">
        <f>IF($AE542=0,"　",VLOOKUP($AE542,ﾚｰｻﾞOP,21,0))</f>
        <v>-</v>
      </c>
      <c r="CJ542" s="2846"/>
      <c r="CK542" s="2850" t="str">
        <f>IF($AE542=0,"　",VLOOKUP($AE542,ﾚｰｻﾞOP,22,0))</f>
        <v>-</v>
      </c>
      <c r="CL542" s="2851"/>
      <c r="CM542" s="2850" t="str">
        <f>IF($AE542=0,"　",VLOOKUP($AE542,ﾚｰｻﾞOP,23,0))</f>
        <v>-</v>
      </c>
      <c r="CN542" s="2851"/>
      <c r="CO542" s="2855" t="str">
        <f>IF($AE542=0,"　",VLOOKUP($AE542,ﾚｰｻﾞOP,24,0))</f>
        <v>-</v>
      </c>
      <c r="CP542" s="2851"/>
      <c r="CQ542" s="2855" t="str">
        <f>IF($AE542=0,"　",VLOOKUP($AE542,ﾚｰｻﾞOP,25,0))</f>
        <v>-</v>
      </c>
      <c r="CR542" s="2851"/>
      <c r="CS542" s="2850" t="str">
        <f>IF($AE542=0,"　",VLOOKUP($AE542,ﾚｰｻﾞOP,26,0))</f>
        <v>-</v>
      </c>
      <c r="CT542" s="2851"/>
      <c r="CU542" s="2855"/>
      <c r="CV542" s="2851"/>
      <c r="CW542" s="2850" t="str">
        <f>IF($AE542=0,"　",VLOOKUP($AE542,ﾚｰｻﾞOP,28,0))</f>
        <v>-</v>
      </c>
      <c r="CX542" s="2851"/>
      <c r="CY542" s="2855" t="str">
        <f>IF($AE542=0,"　",VLOOKUP($AE542,ﾚｰｻﾞOP,29,0))</f>
        <v>-</v>
      </c>
      <c r="CZ542" s="2851"/>
      <c r="DA542" s="154" t="str">
        <f>IF($AE542=0,"　",VLOOKUP($AE542,ﾚｰｻﾞOP,30,0))</f>
        <v>-</v>
      </c>
      <c r="DB542" s="369"/>
      <c r="DC542" s="155" t="str">
        <f>IF($AE542=0,"　",VLOOKUP($AE542,ﾚｰｻﾞOP,31,0))</f>
        <v>-</v>
      </c>
      <c r="DD542" s="367"/>
      <c r="DE542" s="374">
        <f>IF(AG542=1,1,0)</f>
        <v>0</v>
      </c>
      <c r="DF542" s="373"/>
      <c r="DG542" s="818">
        <f>IF(AH542=1,1,0)</f>
        <v>0</v>
      </c>
      <c r="DH542" s="372"/>
      <c r="DI542" s="267">
        <f>IF(AG542=1,1,0)</f>
        <v>0</v>
      </c>
      <c r="DJ542" s="373"/>
      <c r="DK542" s="374">
        <v>46007</v>
      </c>
      <c r="DL542" s="2857">
        <v>4263092</v>
      </c>
      <c r="DM542" s="375">
        <f>IF(AU542=1,1,0)</f>
        <v>0</v>
      </c>
      <c r="DN542" s="373"/>
      <c r="DO542" s="155">
        <f>IF(AJ542=1,1,0)</f>
        <v>0</v>
      </c>
      <c r="DP542" s="372"/>
      <c r="DQ542" s="155">
        <f>IF(AK542=1,1,0)</f>
        <v>0</v>
      </c>
      <c r="DR542" s="373"/>
      <c r="DS542" s="155">
        <f>IF(AL542=1,1,0)</f>
        <v>0</v>
      </c>
      <c r="DT542" s="372"/>
      <c r="DU542" s="155">
        <f>IF(AM542=1,1,0)</f>
        <v>0</v>
      </c>
      <c r="DV542" s="373"/>
      <c r="DW542" s="4891">
        <v>46057</v>
      </c>
      <c r="DX542" s="372">
        <v>4263134</v>
      </c>
      <c r="DY542" s="154">
        <f>IF(AO542=1,1,0)</f>
        <v>0</v>
      </c>
      <c r="DZ542" s="373"/>
      <c r="EA542" s="154">
        <v>45673</v>
      </c>
      <c r="EB542" s="4682">
        <v>4263102</v>
      </c>
      <c r="EC542" s="269">
        <v>46069</v>
      </c>
      <c r="ED542" s="376">
        <v>4263171</v>
      </c>
      <c r="EE542" s="822">
        <v>45691</v>
      </c>
      <c r="EF542" s="4930">
        <v>4263132</v>
      </c>
      <c r="EG542" s="273"/>
      <c r="EH542" s="274"/>
      <c r="EI542" s="275"/>
      <c r="EJ542" s="276"/>
      <c r="EK542" s="275"/>
      <c r="EL542" s="277"/>
      <c r="EM542" s="278" t="str">
        <f>IF(CE542="-"," ",IF(AR542=1,1," "))</f>
        <v xml:space="preserve"> </v>
      </c>
      <c r="EN542" s="372"/>
      <c r="EO542" s="155">
        <f>IF(AT542=1,1,0)</f>
        <v>0</v>
      </c>
      <c r="EP542" s="373"/>
      <c r="ER542" s="194"/>
      <c r="ET542" s="154" t="str">
        <f>IF($AE542=0,"　",VLOOKUP($AE542,ﾚｰｻﾞOP,60,0))</f>
        <v>-</v>
      </c>
      <c r="EU542" s="373"/>
      <c r="EV542" s="154" t="str">
        <f>IF($AE542=0,"　",VLOOKUP($AE542,ﾚｰｻﾞOP,60,0))</f>
        <v>-</v>
      </c>
      <c r="EW542" s="373"/>
      <c r="EX542" s="154"/>
      <c r="EY542" s="367"/>
      <c r="EZ542" s="154"/>
      <c r="FA542" s="367"/>
      <c r="FB542" s="154"/>
      <c r="FC542" s="367"/>
      <c r="FD542" s="154"/>
      <c r="FE542" s="367"/>
      <c r="FF542" s="155"/>
      <c r="FG542" s="367"/>
      <c r="FH542" s="154"/>
      <c r="FI542" s="367"/>
      <c r="FJ542" s="154" t="str">
        <f>IF($AE542=0,"　",VLOOKUP($AE542,ﾚｰｻﾞOP,67,0))</f>
        <v>-</v>
      </c>
      <c r="FK542" s="373"/>
      <c r="FL542" s="155" t="str">
        <f>IF($AE542=0,"　",VLOOKUP($AE542,ﾚｰｻﾞOP,68,0))</f>
        <v>-</v>
      </c>
      <c r="FM542" s="279"/>
      <c r="FN542" s="1184"/>
      <c r="FO542" s="280"/>
      <c r="FP542" s="281"/>
      <c r="FQ542" s="282"/>
      <c r="FS542" s="281"/>
      <c r="FT542" s="282"/>
    </row>
    <row r="543" spans="1:176" ht="18.600000000000001" customHeight="1">
      <c r="A543" s="228">
        <f t="shared" si="960"/>
        <v>533</v>
      </c>
      <c r="B543" s="343" t="str">
        <f>AF543</f>
        <v>4IE</v>
      </c>
      <c r="C543" s="5941">
        <v>46082</v>
      </c>
      <c r="D543" s="5644" t="s">
        <v>1024</v>
      </c>
      <c r="E543" s="5719">
        <v>89610178</v>
      </c>
      <c r="F543" s="5720" t="s">
        <v>1713</v>
      </c>
      <c r="G543" s="5721"/>
      <c r="H543" s="3281" t="s">
        <v>630</v>
      </c>
      <c r="I543" s="4459" t="s">
        <v>1391</v>
      </c>
      <c r="J543" s="4459" t="s">
        <v>37</v>
      </c>
      <c r="K543" s="5107" t="s">
        <v>11</v>
      </c>
      <c r="L543" s="8020"/>
      <c r="M543" s="6477">
        <v>46073</v>
      </c>
      <c r="N543" s="353">
        <v>46070</v>
      </c>
      <c r="O543" s="354">
        <v>46074</v>
      </c>
      <c r="P543" s="353">
        <v>46072</v>
      </c>
      <c r="Q543" s="354">
        <v>46077</v>
      </c>
      <c r="R543" s="353">
        <v>46077</v>
      </c>
      <c r="S543" s="354">
        <v>46078</v>
      </c>
      <c r="T543" s="353">
        <v>46078</v>
      </c>
      <c r="U543" s="355">
        <v>46084</v>
      </c>
      <c r="V543" s="353">
        <v>46079</v>
      </c>
      <c r="W543" s="6208">
        <v>46086</v>
      </c>
      <c r="X543" s="357">
        <v>46081</v>
      </c>
      <c r="Y543" s="359">
        <v>46091</v>
      </c>
      <c r="Z543" s="359">
        <v>46091</v>
      </c>
      <c r="AA543" s="6175"/>
      <c r="AB543" s="6176"/>
      <c r="AC543" s="251"/>
      <c r="AD543" s="6177"/>
      <c r="AE543" s="6178">
        <v>25</v>
      </c>
      <c r="AF543" s="363" t="str">
        <f>IF($AE543=0,"　",VLOOKUP($AE543,ﾚｰｻﾞOP,69,0))</f>
        <v>4IE</v>
      </c>
      <c r="AG543" s="6179"/>
      <c r="AH543" s="6179"/>
      <c r="AI543" s="6179"/>
      <c r="AJ543" s="6179"/>
      <c r="AK543" s="6179"/>
      <c r="AL543" s="6179"/>
      <c r="AM543" s="6179"/>
      <c r="AN543" s="6179"/>
      <c r="AO543" s="6179"/>
      <c r="AP543" s="6180"/>
      <c r="AQ543" s="6179"/>
      <c r="AR543" s="6179"/>
      <c r="AS543" s="6179"/>
      <c r="AT543" s="6179"/>
      <c r="AU543" s="2843">
        <f>IF(AI543="付属済",0,IF(AI543=1,AI543+AP543,0))</f>
        <v>0</v>
      </c>
      <c r="AV543" s="4008">
        <f>IF(AE543=0,0,(AR543*1)+(AS543*100))</f>
        <v>0</v>
      </c>
      <c r="AW543" s="4597" t="str">
        <f>IF($AE543=0,"　",VLOOKUP($AE543,ﾚｰｻﾞOP,5,0))</f>
        <v>-</v>
      </c>
      <c r="AX543" s="4598"/>
      <c r="AY543" s="4602" t="str">
        <f>IF($AE543=0,"　",VLOOKUP($AE543,ﾚｰｻﾞOP,6,0))</f>
        <v>-</v>
      </c>
      <c r="AZ543" s="4600"/>
      <c r="BA543" s="4602" t="str">
        <f>IF($AE543=0,"　",VLOOKUP($AE543,ﾚｰｻﾞOP,7,0))</f>
        <v>-</v>
      </c>
      <c r="BB543" s="4600"/>
      <c r="BC543" s="4597" t="str">
        <f>IF($AE543=0,"　",VLOOKUP($AE543,ﾚｰｻﾞOP,8,0))</f>
        <v>-</v>
      </c>
      <c r="BD543" s="4598"/>
      <c r="BE543" s="4599" t="str">
        <f>IF($AE543=0,"　",VLOOKUP($AE543,ﾚｰｻﾞOP,9,0))</f>
        <v>-</v>
      </c>
      <c r="BF543" s="4600"/>
      <c r="BG543" s="4597" t="str">
        <f>IF($AE543=0,"　",VLOOKUP($AE543,ﾚｰｻﾞOP,10,0))</f>
        <v>-</v>
      </c>
      <c r="BH543" s="4600"/>
      <c r="BI543" s="4602" t="str">
        <f>IF($AE543=0,"　",VLOOKUP($AE543,ﾚｰｻﾞOP,11,0))</f>
        <v>-</v>
      </c>
      <c r="BJ543" s="4600"/>
      <c r="BK543" s="4075" t="str">
        <f>IF($AE543=0,"　",VLOOKUP($AE543,ﾚｰｻﾞOP,57,0))</f>
        <v>-</v>
      </c>
      <c r="BL543" s="4093"/>
      <c r="BM543" s="4075" t="str">
        <f>IF($AE543=0,"　",VLOOKUP($AE543,ﾚｰｻﾞOP,58,0))</f>
        <v>-</v>
      </c>
      <c r="BN543" s="4093"/>
      <c r="BO543" s="4094" t="str">
        <f>IF($AE543=0,"　",VLOOKUP($AE543,ﾚｰｻﾞOP,59,0))</f>
        <v>-</v>
      </c>
      <c r="BP543" s="4093"/>
      <c r="BQ543" s="4602" t="str">
        <f>IF($AE543=0,"　",VLOOKUP($AE543,ﾚｰｻﾞOP,12,0))</f>
        <v>-</v>
      </c>
      <c r="BR543" s="4598"/>
      <c r="BS543" s="4602" t="str">
        <f>IF($AE543=0,"　",VLOOKUP($AE543,ﾚｰｻﾞOP,13,0))</f>
        <v>-</v>
      </c>
      <c r="BT543" s="4598"/>
      <c r="BU543" s="4602" t="str">
        <f>IF($AE543=0,"　",VLOOKUP($AE543,ﾚｰｻﾞOP,14,0))</f>
        <v>-</v>
      </c>
      <c r="BV543" s="4598"/>
      <c r="BW543" s="4602" t="str">
        <f>IF($AE543=0,"　",VLOOKUP($AE543,ﾚｰｻﾞOP,15,0))</f>
        <v>-</v>
      </c>
      <c r="BX543" s="4600"/>
      <c r="BY543" s="4602" t="str">
        <f>IF($AE543=0,"　",VLOOKUP($AE543,ﾚｰｻﾞOP,16,0))</f>
        <v>-</v>
      </c>
      <c r="BZ543" s="4598"/>
      <c r="CA543" s="4602" t="str">
        <f>IF($AE543=0,"　",VLOOKUP($AE543,ﾚｰｻﾞOP,17,0))</f>
        <v>-</v>
      </c>
      <c r="CB543" s="4600"/>
      <c r="CC543" s="4602" t="str">
        <f>IF($AE543=0,"　",VLOOKUP($AE543,ﾚｰｻﾞOP,18,0))</f>
        <v>-</v>
      </c>
      <c r="CD543" s="4600"/>
      <c r="CE543" s="2850" t="str">
        <f>IF($AE543=0,"　",VLOOKUP($AE543,ﾚｰｻﾞOP,19,0))</f>
        <v>-</v>
      </c>
      <c r="CF543" s="2846"/>
      <c r="CG543" s="2855" t="str">
        <f>IF($AE543=0,"　",VLOOKUP($AE543,ﾚｰｻﾞOP,20,0))</f>
        <v>-</v>
      </c>
      <c r="CH543" s="2851"/>
      <c r="CI543" s="2850" t="str">
        <f>IF($AE543=0,"　",VLOOKUP($AE543,ﾚｰｻﾞOP,21,0))</f>
        <v>-</v>
      </c>
      <c r="CJ543" s="2846"/>
      <c r="CK543" s="2850" t="str">
        <f>IF($AE543=0,"　",VLOOKUP($AE543,ﾚｰｻﾞOP,22,0))</f>
        <v>-</v>
      </c>
      <c r="CL543" s="2851"/>
      <c r="CM543" s="2850" t="str">
        <f>IF($AE543=0,"　",VLOOKUP($AE543,ﾚｰｻﾞOP,23,0))</f>
        <v>-</v>
      </c>
      <c r="CN543" s="2851"/>
      <c r="CO543" s="2855" t="str">
        <f>IF($AE543=0,"　",VLOOKUP($AE543,ﾚｰｻﾞOP,24,0))</f>
        <v>-</v>
      </c>
      <c r="CP543" s="2851"/>
      <c r="CQ543" s="2855" t="str">
        <f>IF($AE543=0,"　",VLOOKUP($AE543,ﾚｰｻﾞOP,25,0))</f>
        <v>-</v>
      </c>
      <c r="CR543" s="2851"/>
      <c r="CS543" s="2850" t="str">
        <f>IF($AE543=0,"　",VLOOKUP($AE543,ﾚｰｻﾞOP,26,0))</f>
        <v>-</v>
      </c>
      <c r="CT543" s="2851"/>
      <c r="CU543" s="2855"/>
      <c r="CV543" s="2851"/>
      <c r="CW543" s="2850" t="str">
        <f>IF($AE543=0,"　",VLOOKUP($AE543,ﾚｰｻﾞOP,28,0))</f>
        <v>-</v>
      </c>
      <c r="CX543" s="2851"/>
      <c r="CY543" s="2855" t="str">
        <f>IF($AE543=0,"　",VLOOKUP($AE543,ﾚｰｻﾞOP,29,0))</f>
        <v>-</v>
      </c>
      <c r="CZ543" s="2851"/>
      <c r="DA543" s="2850" t="str">
        <f>IF($AE543=0,"　",VLOOKUP($AE543,ﾚｰｻﾞOP,30,0))</f>
        <v>-</v>
      </c>
      <c r="DB543" s="2846"/>
      <c r="DC543" s="2855" t="str">
        <f>IF($AE543=0,"　",VLOOKUP($AE543,ﾚｰｻﾞOP,31,0))</f>
        <v>-</v>
      </c>
      <c r="DD543" s="2851"/>
      <c r="DE543" s="374">
        <f>IF(AG543=1,1,0)</f>
        <v>0</v>
      </c>
      <c r="DF543" s="2857"/>
      <c r="DG543" s="818">
        <f>IF(AH543=1,1,0)</f>
        <v>0</v>
      </c>
      <c r="DH543" s="2858"/>
      <c r="DI543" s="2850">
        <f>IF(AG543=1,1,0)</f>
        <v>0</v>
      </c>
      <c r="DJ543" s="2857"/>
      <c r="DK543" s="2856">
        <f>IF(AU543=2,1,0)</f>
        <v>0</v>
      </c>
      <c r="DL543" s="2857"/>
      <c r="DM543" s="2856">
        <f>IF(AU543=1,1,0)</f>
        <v>0</v>
      </c>
      <c r="DN543" s="2857"/>
      <c r="DO543" s="2855">
        <f>IF(AJ543=1,1,0)</f>
        <v>0</v>
      </c>
      <c r="DP543" s="2858"/>
      <c r="DQ543" s="2855">
        <f>IF(AK543=1,1,0)</f>
        <v>0</v>
      </c>
      <c r="DR543" s="2857"/>
      <c r="DS543" s="2855">
        <f>IF(AL543=1,1,0)</f>
        <v>0</v>
      </c>
      <c r="DT543" s="2858"/>
      <c r="DU543" s="2855">
        <f>IF(AM543=1,1,0)</f>
        <v>0</v>
      </c>
      <c r="DV543" s="2857"/>
      <c r="DW543" s="4891">
        <f>IF(AN543=1,1,0)</f>
        <v>0</v>
      </c>
      <c r="DX543" s="4892"/>
      <c r="DY543" s="4668">
        <f>IF(AO543=1,1,0)</f>
        <v>0</v>
      </c>
      <c r="DZ543" s="4682"/>
      <c r="EA543" s="4668">
        <f>IF(AP543=1,1,0)</f>
        <v>0</v>
      </c>
      <c r="EB543" s="4682"/>
      <c r="EC543" s="820">
        <f>IF(AQ543=1,1,0)</f>
        <v>0</v>
      </c>
      <c r="ED543" s="4964"/>
      <c r="EE543" s="822">
        <f t="shared" ref="EE543:EE550" si="1078">IF(AV543=0,0,1)</f>
        <v>0</v>
      </c>
      <c r="EF543" s="4930"/>
      <c r="EG543" s="273"/>
      <c r="EH543" s="274"/>
      <c r="EI543" s="275"/>
      <c r="EJ543" s="276"/>
      <c r="EK543" s="275"/>
      <c r="EL543" s="277"/>
      <c r="EM543" s="829" t="str">
        <f>IF(CE543="-"," ",IF(AR543=1,1," "))</f>
        <v xml:space="preserve"> </v>
      </c>
      <c r="EN543" s="4892"/>
      <c r="EO543" s="4893">
        <f>IF(AT543=1,1,0)</f>
        <v>0</v>
      </c>
      <c r="EP543" s="4682"/>
      <c r="ER543" s="6181"/>
      <c r="ET543" s="2850">
        <v>46029</v>
      </c>
      <c r="EU543" s="2857">
        <v>4263026</v>
      </c>
      <c r="EV543" s="2850">
        <f>IF($AE543=0,"　",VLOOKUP($AE543,ﾚｰｻﾞOP,60,0))</f>
        <v>1</v>
      </c>
      <c r="EW543" s="2857"/>
      <c r="EX543" s="2850"/>
      <c r="EY543" s="2851"/>
      <c r="EZ543" s="2850"/>
      <c r="FA543" s="2851"/>
      <c r="FB543" s="2850"/>
      <c r="FC543" s="2851"/>
      <c r="FD543" s="2850">
        <v>45673</v>
      </c>
      <c r="FE543" s="2851">
        <v>4263099</v>
      </c>
      <c r="FF543" s="2855"/>
      <c r="FG543" s="2851"/>
      <c r="FH543" s="2850"/>
      <c r="FI543" s="2851"/>
      <c r="FJ543" s="2850">
        <v>45677</v>
      </c>
      <c r="FK543" s="2857">
        <v>4263115</v>
      </c>
      <c r="FL543" s="155">
        <f>IF($AE543=0,"　",VLOOKUP($AE543,ﾚｰｻﾞOP,68,0))</f>
        <v>1</v>
      </c>
      <c r="FM543" s="2846"/>
      <c r="FN543" s="2850"/>
      <c r="FO543" s="2851"/>
      <c r="FP543" s="2850"/>
      <c r="FQ543" s="2851"/>
      <c r="FS543" s="5782"/>
      <c r="FT543" s="5783"/>
    </row>
    <row r="544" spans="1:176" ht="18.600000000000001" customHeight="1">
      <c r="A544" s="228">
        <f t="shared" si="960"/>
        <v>534</v>
      </c>
      <c r="B544" s="343" t="str">
        <f>AF544</f>
        <v>4IE</v>
      </c>
      <c r="C544" s="5941">
        <v>46082</v>
      </c>
      <c r="D544" s="5644" t="s">
        <v>1024</v>
      </c>
      <c r="E544" s="5719">
        <v>89610179</v>
      </c>
      <c r="F544" s="5720" t="s">
        <v>1714</v>
      </c>
      <c r="G544" s="5721"/>
      <c r="H544" s="3281" t="s">
        <v>630</v>
      </c>
      <c r="I544" s="4459" t="s">
        <v>1391</v>
      </c>
      <c r="J544" s="4459" t="s">
        <v>37</v>
      </c>
      <c r="K544" s="5107" t="s">
        <v>11</v>
      </c>
      <c r="L544" s="8021"/>
      <c r="M544" s="6477">
        <v>46073</v>
      </c>
      <c r="N544" s="353">
        <v>46070</v>
      </c>
      <c r="O544" s="354">
        <v>46074</v>
      </c>
      <c r="P544" s="353">
        <v>46072</v>
      </c>
      <c r="Q544" s="354">
        <v>46077</v>
      </c>
      <c r="R544" s="353">
        <v>46077</v>
      </c>
      <c r="S544" s="354">
        <v>46078</v>
      </c>
      <c r="T544" s="353">
        <v>46078</v>
      </c>
      <c r="U544" s="355">
        <v>46084</v>
      </c>
      <c r="V544" s="353">
        <v>46085</v>
      </c>
      <c r="W544" s="6208">
        <v>46086</v>
      </c>
      <c r="X544" s="357">
        <v>46086</v>
      </c>
      <c r="Y544" s="359">
        <v>46092</v>
      </c>
      <c r="Z544" s="359">
        <v>46092</v>
      </c>
      <c r="AA544" s="6197"/>
      <c r="AB544" s="6198"/>
      <c r="AC544" s="251"/>
      <c r="AD544" s="6199"/>
      <c r="AE544" s="6200">
        <v>25</v>
      </c>
      <c r="AF544" s="363" t="str">
        <f>IF($AE544=0,"　",VLOOKUP($AE544,ﾚｰｻﾞOP,69,0))</f>
        <v>4IE</v>
      </c>
      <c r="AG544" s="6201"/>
      <c r="AH544" s="6201"/>
      <c r="AI544" s="6201"/>
      <c r="AJ544" s="6201"/>
      <c r="AK544" s="6201"/>
      <c r="AL544" s="6201"/>
      <c r="AM544" s="6201"/>
      <c r="AN544" s="6201"/>
      <c r="AO544" s="6201"/>
      <c r="AP544" s="6202"/>
      <c r="AQ544" s="6201"/>
      <c r="AR544" s="6201"/>
      <c r="AS544" s="6201"/>
      <c r="AT544" s="6201"/>
      <c r="AU544" s="2843">
        <f>IF(AI544="付属済",0,IF(AI544=1,AI544+AP544,0))</f>
        <v>0</v>
      </c>
      <c r="AV544" s="4008">
        <f>IF(AE544=0,0,(AR544*1)+(AS544*100))</f>
        <v>0</v>
      </c>
      <c r="AW544" s="4597" t="str">
        <f>IF($AE544=0,"　",VLOOKUP($AE544,ﾚｰｻﾞOP,5,0))</f>
        <v>-</v>
      </c>
      <c r="AX544" s="4598"/>
      <c r="AY544" s="4602" t="str">
        <f>IF($AE544=0,"　",VLOOKUP($AE544,ﾚｰｻﾞOP,6,0))</f>
        <v>-</v>
      </c>
      <c r="AZ544" s="4600"/>
      <c r="BA544" s="4602" t="str">
        <f>IF($AE544=0,"　",VLOOKUP($AE544,ﾚｰｻﾞOP,7,0))</f>
        <v>-</v>
      </c>
      <c r="BB544" s="4600"/>
      <c r="BC544" s="4597" t="str">
        <f>IF($AE544=0,"　",VLOOKUP($AE544,ﾚｰｻﾞOP,8,0))</f>
        <v>-</v>
      </c>
      <c r="BD544" s="4598"/>
      <c r="BE544" s="4599" t="str">
        <f>IF($AE544=0,"　",VLOOKUP($AE544,ﾚｰｻﾞOP,9,0))</f>
        <v>-</v>
      </c>
      <c r="BF544" s="4600"/>
      <c r="BG544" s="4597" t="str">
        <f>IF($AE544=0,"　",VLOOKUP($AE544,ﾚｰｻﾞOP,10,0))</f>
        <v>-</v>
      </c>
      <c r="BH544" s="4600"/>
      <c r="BI544" s="4602" t="str">
        <f>IF($AE544=0,"　",VLOOKUP($AE544,ﾚｰｻﾞOP,11,0))</f>
        <v>-</v>
      </c>
      <c r="BJ544" s="4600"/>
      <c r="BK544" s="4075" t="str">
        <f>IF($AE544=0,"　",VLOOKUP($AE544,ﾚｰｻﾞOP,57,0))</f>
        <v>-</v>
      </c>
      <c r="BL544" s="4093"/>
      <c r="BM544" s="4075" t="str">
        <f>IF($AE544=0,"　",VLOOKUP($AE544,ﾚｰｻﾞOP,58,0))</f>
        <v>-</v>
      </c>
      <c r="BN544" s="4093"/>
      <c r="BO544" s="4094" t="str">
        <f>IF($AE544=0,"　",VLOOKUP($AE544,ﾚｰｻﾞOP,59,0))</f>
        <v>-</v>
      </c>
      <c r="BP544" s="4093"/>
      <c r="BQ544" s="4602" t="str">
        <f>IF($AE544=0,"　",VLOOKUP($AE544,ﾚｰｻﾞOP,12,0))</f>
        <v>-</v>
      </c>
      <c r="BR544" s="4598"/>
      <c r="BS544" s="4602" t="str">
        <f>IF($AE544=0,"　",VLOOKUP($AE544,ﾚｰｻﾞOP,13,0))</f>
        <v>-</v>
      </c>
      <c r="BT544" s="4598"/>
      <c r="BU544" s="4602" t="str">
        <f>IF($AE544=0,"　",VLOOKUP($AE544,ﾚｰｻﾞOP,14,0))</f>
        <v>-</v>
      </c>
      <c r="BV544" s="4598"/>
      <c r="BW544" s="4602" t="str">
        <f>IF($AE544=0,"　",VLOOKUP($AE544,ﾚｰｻﾞOP,15,0))</f>
        <v>-</v>
      </c>
      <c r="BX544" s="4600"/>
      <c r="BY544" s="4602" t="str">
        <f>IF($AE544=0,"　",VLOOKUP($AE544,ﾚｰｻﾞOP,16,0))</f>
        <v>-</v>
      </c>
      <c r="BZ544" s="4598"/>
      <c r="CA544" s="4602" t="str">
        <f>IF($AE544=0,"　",VLOOKUP($AE544,ﾚｰｻﾞOP,17,0))</f>
        <v>-</v>
      </c>
      <c r="CB544" s="4600"/>
      <c r="CC544" s="4602" t="str">
        <f>IF($AE544=0,"　",VLOOKUP($AE544,ﾚｰｻﾞOP,18,0))</f>
        <v>-</v>
      </c>
      <c r="CD544" s="4600"/>
      <c r="CE544" s="2850" t="str">
        <f>IF($AE544=0,"　",VLOOKUP($AE544,ﾚｰｻﾞOP,19,0))</f>
        <v>-</v>
      </c>
      <c r="CF544" s="2846"/>
      <c r="CG544" s="2855" t="str">
        <f>IF($AE544=0,"　",VLOOKUP($AE544,ﾚｰｻﾞOP,20,0))</f>
        <v>-</v>
      </c>
      <c r="CH544" s="2851"/>
      <c r="CI544" s="2850" t="str">
        <f>IF($AE544=0,"　",VLOOKUP($AE544,ﾚｰｻﾞOP,21,0))</f>
        <v>-</v>
      </c>
      <c r="CJ544" s="2846"/>
      <c r="CK544" s="2850" t="str">
        <f>IF($AE544=0,"　",VLOOKUP($AE544,ﾚｰｻﾞOP,22,0))</f>
        <v>-</v>
      </c>
      <c r="CL544" s="2851"/>
      <c r="CM544" s="2850" t="str">
        <f>IF($AE544=0,"　",VLOOKUP($AE544,ﾚｰｻﾞOP,23,0))</f>
        <v>-</v>
      </c>
      <c r="CN544" s="2851"/>
      <c r="CO544" s="2855" t="str">
        <f>IF($AE544=0,"　",VLOOKUP($AE544,ﾚｰｻﾞOP,24,0))</f>
        <v>-</v>
      </c>
      <c r="CP544" s="2851"/>
      <c r="CQ544" s="2855" t="str">
        <f>IF($AE544=0,"　",VLOOKUP($AE544,ﾚｰｻﾞOP,25,0))</f>
        <v>-</v>
      </c>
      <c r="CR544" s="2851"/>
      <c r="CS544" s="2850" t="str">
        <f>IF($AE544=0,"　",VLOOKUP($AE544,ﾚｰｻﾞOP,26,0))</f>
        <v>-</v>
      </c>
      <c r="CT544" s="2851"/>
      <c r="CU544" s="2855"/>
      <c r="CV544" s="2851"/>
      <c r="CW544" s="2850" t="str">
        <f>IF($AE544=0,"　",VLOOKUP($AE544,ﾚｰｻﾞOP,28,0))</f>
        <v>-</v>
      </c>
      <c r="CX544" s="2851"/>
      <c r="CY544" s="2855" t="str">
        <f>IF($AE544=0,"　",VLOOKUP($AE544,ﾚｰｻﾞOP,29,0))</f>
        <v>-</v>
      </c>
      <c r="CZ544" s="2851"/>
      <c r="DA544" s="2850" t="str">
        <f>IF($AE544=0,"　",VLOOKUP($AE544,ﾚｰｻﾞOP,30,0))</f>
        <v>-</v>
      </c>
      <c r="DB544" s="2846"/>
      <c r="DC544" s="2855" t="str">
        <f>IF($AE544=0,"　",VLOOKUP($AE544,ﾚｰｻﾞOP,31,0))</f>
        <v>-</v>
      </c>
      <c r="DD544" s="2851"/>
      <c r="DE544" s="374">
        <f>IF(AG544=1,1,0)</f>
        <v>0</v>
      </c>
      <c r="DF544" s="2857"/>
      <c r="DG544" s="818">
        <f>IF(AH544=1,1,0)</f>
        <v>0</v>
      </c>
      <c r="DH544" s="2858"/>
      <c r="DI544" s="2850">
        <f>IF(AG544=1,1,0)</f>
        <v>0</v>
      </c>
      <c r="DJ544" s="2857"/>
      <c r="DK544" s="2856">
        <f>IF(AU544=2,1,0)</f>
        <v>0</v>
      </c>
      <c r="DL544" s="2857"/>
      <c r="DM544" s="2856">
        <f>IF(AU544=1,1,0)</f>
        <v>0</v>
      </c>
      <c r="DN544" s="2857"/>
      <c r="DO544" s="2855">
        <f>IF(AJ544=1,1,0)</f>
        <v>0</v>
      </c>
      <c r="DP544" s="2858"/>
      <c r="DQ544" s="2855">
        <f>IF(AK544=1,1,0)</f>
        <v>0</v>
      </c>
      <c r="DR544" s="2857"/>
      <c r="DS544" s="2855">
        <f>IF(AL544=1,1,0)</f>
        <v>0</v>
      </c>
      <c r="DT544" s="2858"/>
      <c r="DU544" s="2855">
        <f>IF(AM544=1,1,0)</f>
        <v>0</v>
      </c>
      <c r="DV544" s="2857"/>
      <c r="DW544" s="4891">
        <f>IF(AN544=1,1,0)</f>
        <v>0</v>
      </c>
      <c r="DX544" s="4892"/>
      <c r="DY544" s="4668">
        <f>IF(AO544=1,1,0)</f>
        <v>0</v>
      </c>
      <c r="DZ544" s="4682"/>
      <c r="EA544" s="4668">
        <f>IF(AP544=1,1,0)</f>
        <v>0</v>
      </c>
      <c r="EB544" s="4682"/>
      <c r="EC544" s="820">
        <f>IF(AQ544=1,1,0)</f>
        <v>0</v>
      </c>
      <c r="ED544" s="4964"/>
      <c r="EE544" s="822">
        <f t="shared" si="1078"/>
        <v>0</v>
      </c>
      <c r="EF544" s="4930"/>
      <c r="EG544" s="273"/>
      <c r="EH544" s="274"/>
      <c r="EI544" s="275"/>
      <c r="EJ544" s="276"/>
      <c r="EK544" s="275"/>
      <c r="EL544" s="277"/>
      <c r="EM544" s="829" t="str">
        <f>IF(CE544="-"," ",IF(AR544=1,1," "))</f>
        <v xml:space="preserve"> </v>
      </c>
      <c r="EN544" s="4892"/>
      <c r="EO544" s="4893">
        <f>IF(AT544=1,1,0)</f>
        <v>0</v>
      </c>
      <c r="EP544" s="4682"/>
      <c r="ER544" s="6203"/>
      <c r="ET544" s="2850">
        <v>46029</v>
      </c>
      <c r="EU544" s="2857">
        <v>4263026</v>
      </c>
      <c r="EV544" s="2850">
        <f>IF($AE544=0,"　",VLOOKUP($AE544,ﾚｰｻﾞOP,60,0))</f>
        <v>1</v>
      </c>
      <c r="EW544" s="2857"/>
      <c r="EX544" s="2850"/>
      <c r="EY544" s="2851"/>
      <c r="EZ544" s="2850"/>
      <c r="FA544" s="2851"/>
      <c r="FB544" s="2850"/>
      <c r="FC544" s="2851"/>
      <c r="FD544" s="2850">
        <v>45673</v>
      </c>
      <c r="FE544" s="2851">
        <v>4263099</v>
      </c>
      <c r="FF544" s="2855"/>
      <c r="FG544" s="2851"/>
      <c r="FH544" s="2850"/>
      <c r="FI544" s="2851"/>
      <c r="FJ544" s="2850">
        <v>45677</v>
      </c>
      <c r="FK544" s="2857">
        <v>4263115</v>
      </c>
      <c r="FL544" s="155">
        <f>IF($AE544=0,"　",VLOOKUP($AE544,ﾚｰｻﾞOP,68,0))</f>
        <v>1</v>
      </c>
      <c r="FM544" s="2846"/>
      <c r="FN544" s="2850"/>
      <c r="FO544" s="2851"/>
      <c r="FP544" s="2850"/>
      <c r="FQ544" s="2851"/>
      <c r="FS544" s="5782"/>
      <c r="FT544" s="5783"/>
    </row>
    <row r="545" spans="1:176" ht="18.600000000000001" customHeight="1">
      <c r="A545" s="228">
        <f t="shared" si="1035"/>
        <v>535</v>
      </c>
      <c r="B545" s="343" t="str">
        <f t="shared" si="1036"/>
        <v>4IE</v>
      </c>
      <c r="C545" s="6164">
        <v>46120</v>
      </c>
      <c r="D545" s="5805" t="s">
        <v>39</v>
      </c>
      <c r="E545" s="1009" t="s">
        <v>1546</v>
      </c>
      <c r="F545" s="3701" t="s">
        <v>1720</v>
      </c>
      <c r="G545" s="1263"/>
      <c r="H545" s="3336" t="s">
        <v>630</v>
      </c>
      <c r="I545" s="3337" t="s">
        <v>48</v>
      </c>
      <c r="J545" s="3337" t="s">
        <v>0</v>
      </c>
      <c r="K545" s="599" t="s">
        <v>503</v>
      </c>
      <c r="L545" s="600"/>
      <c r="M545" s="6477">
        <v>46074</v>
      </c>
      <c r="N545" s="6195">
        <v>46072</v>
      </c>
      <c r="O545" s="354">
        <v>46077</v>
      </c>
      <c r="P545" s="6195">
        <v>46073</v>
      </c>
      <c r="Q545" s="354">
        <v>46078</v>
      </c>
      <c r="R545" s="6195">
        <v>46077</v>
      </c>
      <c r="S545" s="6182">
        <v>46079</v>
      </c>
      <c r="T545" s="6195">
        <v>46077</v>
      </c>
      <c r="U545" s="355">
        <v>46085</v>
      </c>
      <c r="V545" s="6195">
        <v>46085</v>
      </c>
      <c r="W545" s="6184">
        <v>46087</v>
      </c>
      <c r="X545" s="6196">
        <v>46086</v>
      </c>
      <c r="Y545" s="359">
        <v>46092</v>
      </c>
      <c r="Z545" s="359">
        <v>46092</v>
      </c>
      <c r="AA545" s="601"/>
      <c r="AB545" s="359"/>
      <c r="AC545" s="251" t="s">
        <v>1085</v>
      </c>
      <c r="AD545" s="361"/>
      <c r="AE545" s="362">
        <v>5</v>
      </c>
      <c r="AF545" s="363" t="str">
        <f t="shared" si="1037"/>
        <v>4IE</v>
      </c>
      <c r="AG545" s="364">
        <v>1</v>
      </c>
      <c r="AH545" s="364"/>
      <c r="AI545" s="364"/>
      <c r="AJ545" s="364"/>
      <c r="AK545" s="364"/>
      <c r="AL545" s="364"/>
      <c r="AM545" s="364"/>
      <c r="AN545" s="364"/>
      <c r="AO545" s="364"/>
      <c r="AP545" s="363">
        <v>1</v>
      </c>
      <c r="AQ545" s="255">
        <v>1</v>
      </c>
      <c r="AR545" s="255">
        <v>1</v>
      </c>
      <c r="AS545" s="255"/>
      <c r="AT545" s="255"/>
      <c r="AU545" s="2843">
        <f t="shared" si="1038"/>
        <v>0</v>
      </c>
      <c r="AV545" s="4008">
        <f t="shared" si="1039"/>
        <v>1</v>
      </c>
      <c r="AW545" s="590">
        <v>46056</v>
      </c>
      <c r="AX545" s="4598">
        <v>4263105</v>
      </c>
      <c r="AY545" s="154">
        <v>46056</v>
      </c>
      <c r="AZ545" s="4600">
        <v>4263106</v>
      </c>
      <c r="BA545" s="154">
        <v>46056</v>
      </c>
      <c r="BB545" s="4600">
        <v>4263107</v>
      </c>
      <c r="BC545" s="368">
        <v>46029</v>
      </c>
      <c r="BD545" s="4598">
        <v>4263075</v>
      </c>
      <c r="BE545" s="4599">
        <v>46029</v>
      </c>
      <c r="BF545" s="4600">
        <v>4263076</v>
      </c>
      <c r="BG545" s="368">
        <v>45691</v>
      </c>
      <c r="BH545" s="4600">
        <v>4263104</v>
      </c>
      <c r="BI545" s="154" t="str">
        <f t="shared" si="1070"/>
        <v>-</v>
      </c>
      <c r="BJ545" s="367"/>
      <c r="BK545" s="154" t="str">
        <f t="shared" si="1040"/>
        <v>-</v>
      </c>
      <c r="BL545" s="367"/>
      <c r="BM545" s="154" t="str">
        <f t="shared" si="1041"/>
        <v>-</v>
      </c>
      <c r="BN545" s="367"/>
      <c r="BO545" s="155" t="str">
        <f t="shared" si="1042"/>
        <v>-</v>
      </c>
      <c r="BP545" s="367"/>
      <c r="BQ545" s="154">
        <v>46050</v>
      </c>
      <c r="BR545" s="369">
        <v>4263103</v>
      </c>
      <c r="BS545" s="154" t="str">
        <f t="shared" si="1072"/>
        <v>-</v>
      </c>
      <c r="BT545" s="369"/>
      <c r="BU545" s="154" t="str">
        <f t="shared" si="1073"/>
        <v>-</v>
      </c>
      <c r="BV545" s="369"/>
      <c r="BW545" s="154" t="str">
        <f t="shared" si="1074"/>
        <v>-</v>
      </c>
      <c r="BX545" s="367"/>
      <c r="BY545" s="154" t="str">
        <f t="shared" si="1075"/>
        <v>-</v>
      </c>
      <c r="BZ545" s="369"/>
      <c r="CA545" s="154" t="str">
        <f t="shared" si="1076"/>
        <v>-</v>
      </c>
      <c r="CB545" s="367"/>
      <c r="CC545" s="154" t="str">
        <f t="shared" si="1077"/>
        <v>-</v>
      </c>
      <c r="CD545" s="367"/>
      <c r="CE545" s="2850" t="str">
        <f t="shared" si="1043"/>
        <v>-</v>
      </c>
      <c r="CF545" s="2846"/>
      <c r="CG545" s="2855" t="str">
        <f t="shared" si="1044"/>
        <v>-</v>
      </c>
      <c r="CH545" s="2851"/>
      <c r="CI545" s="2850" t="str">
        <f t="shared" si="1045"/>
        <v>-</v>
      </c>
      <c r="CJ545" s="2846"/>
      <c r="CK545" s="2850" t="str">
        <f t="shared" si="1046"/>
        <v>-</v>
      </c>
      <c r="CL545" s="2851"/>
      <c r="CM545" s="2850" t="str">
        <f t="shared" si="1047"/>
        <v>-</v>
      </c>
      <c r="CN545" s="2851"/>
      <c r="CO545" s="2855" t="str">
        <f t="shared" si="1048"/>
        <v>-</v>
      </c>
      <c r="CP545" s="2851"/>
      <c r="CQ545" s="2855" t="str">
        <f t="shared" si="1049"/>
        <v>-</v>
      </c>
      <c r="CR545" s="2851"/>
      <c r="CS545" s="2850" t="str">
        <f t="shared" si="1050"/>
        <v>-</v>
      </c>
      <c r="CT545" s="2851"/>
      <c r="CU545" s="2855"/>
      <c r="CV545" s="2851"/>
      <c r="CW545" s="2850" t="str">
        <f t="shared" si="1051"/>
        <v>-</v>
      </c>
      <c r="CX545" s="2851"/>
      <c r="CY545" s="2855" t="str">
        <f t="shared" si="1052"/>
        <v>-</v>
      </c>
      <c r="CZ545" s="2851"/>
      <c r="DA545" s="154" t="str">
        <f t="shared" si="1053"/>
        <v>-</v>
      </c>
      <c r="DB545" s="369"/>
      <c r="DC545" s="155" t="str">
        <f t="shared" si="1054"/>
        <v>-</v>
      </c>
      <c r="DD545" s="367"/>
      <c r="DE545" s="374">
        <v>46042</v>
      </c>
      <c r="DF545" s="373">
        <v>4263166</v>
      </c>
      <c r="DG545" s="818">
        <f t="shared" si="976"/>
        <v>0</v>
      </c>
      <c r="DH545" s="372"/>
      <c r="DI545" s="267">
        <v>46066</v>
      </c>
      <c r="DJ545" s="373">
        <v>4263165</v>
      </c>
      <c r="DK545" s="374">
        <f t="shared" si="1055"/>
        <v>0</v>
      </c>
      <c r="DL545" s="373"/>
      <c r="DM545" s="375">
        <f t="shared" si="1056"/>
        <v>0</v>
      </c>
      <c r="DN545" s="373"/>
      <c r="DO545" s="155">
        <f t="shared" si="1057"/>
        <v>0</v>
      </c>
      <c r="DP545" s="372"/>
      <c r="DQ545" s="155">
        <f t="shared" si="1058"/>
        <v>0</v>
      </c>
      <c r="DR545" s="373"/>
      <c r="DS545" s="155">
        <f t="shared" si="1059"/>
        <v>0</v>
      </c>
      <c r="DT545" s="372"/>
      <c r="DU545" s="155">
        <f t="shared" si="1060"/>
        <v>0</v>
      </c>
      <c r="DV545" s="373"/>
      <c r="DW545" s="4891">
        <f t="shared" si="1069"/>
        <v>0</v>
      </c>
      <c r="DX545" s="372"/>
      <c r="DY545" s="154">
        <f t="shared" si="1061"/>
        <v>0</v>
      </c>
      <c r="DZ545" s="373"/>
      <c r="EA545" s="154">
        <v>46038</v>
      </c>
      <c r="EB545" s="373">
        <v>4263102</v>
      </c>
      <c r="EC545" s="269">
        <v>46069</v>
      </c>
      <c r="ED545" s="376">
        <v>4263171</v>
      </c>
      <c r="EE545" s="822">
        <v>46056</v>
      </c>
      <c r="EF545" s="4930">
        <v>4263132</v>
      </c>
      <c r="EG545" s="273"/>
      <c r="EH545" s="274"/>
      <c r="EI545" s="275"/>
      <c r="EJ545" s="276"/>
      <c r="EK545" s="275"/>
      <c r="EL545" s="277"/>
      <c r="EM545" s="278" t="str">
        <f t="shared" si="1062"/>
        <v xml:space="preserve"> </v>
      </c>
      <c r="EN545" s="372"/>
      <c r="EO545" s="155">
        <f t="shared" si="1063"/>
        <v>0</v>
      </c>
      <c r="EP545" s="373"/>
      <c r="ER545" s="194"/>
      <c r="ET545" s="154" t="str">
        <f>IF($AE545=0,"　",VLOOKUP($AE545,ﾚｰｻﾞOP,60,0))</f>
        <v>-</v>
      </c>
      <c r="EU545" s="373"/>
      <c r="EV545" s="154" t="str">
        <f t="shared" si="1065"/>
        <v>-</v>
      </c>
      <c r="EW545" s="373"/>
      <c r="EX545" s="154"/>
      <c r="EY545" s="367"/>
      <c r="EZ545" s="154"/>
      <c r="FA545" s="367"/>
      <c r="FB545" s="154"/>
      <c r="FC545" s="367"/>
      <c r="FD545" s="154"/>
      <c r="FE545" s="367"/>
      <c r="FF545" s="155"/>
      <c r="FG545" s="367"/>
      <c r="FH545" s="154"/>
      <c r="FI545" s="367"/>
      <c r="FJ545" s="154" t="str">
        <f t="shared" si="1066"/>
        <v>-</v>
      </c>
      <c r="FK545" s="373"/>
      <c r="FL545" s="155" t="str">
        <f t="shared" si="1067"/>
        <v>-</v>
      </c>
      <c r="FM545" s="279"/>
      <c r="FN545" s="1184"/>
      <c r="FO545" s="280"/>
      <c r="FP545" s="281"/>
      <c r="FQ545" s="282"/>
      <c r="FS545" s="281"/>
      <c r="FT545" s="282"/>
    </row>
    <row r="546" spans="1:176" ht="18.600000000000001" customHeight="1">
      <c r="A546" s="228">
        <f t="shared" si="1035"/>
        <v>536</v>
      </c>
      <c r="B546" s="343" t="str">
        <f t="shared" si="1036"/>
        <v>4IE</v>
      </c>
      <c r="C546" s="6164">
        <v>46121</v>
      </c>
      <c r="D546" s="5805" t="s">
        <v>39</v>
      </c>
      <c r="E546" s="1009" t="s">
        <v>1547</v>
      </c>
      <c r="F546" s="3701" t="s">
        <v>1664</v>
      </c>
      <c r="G546" s="1263"/>
      <c r="H546" s="3336" t="s">
        <v>630</v>
      </c>
      <c r="I546" s="3337" t="s">
        <v>48</v>
      </c>
      <c r="J546" s="3337" t="s">
        <v>0</v>
      </c>
      <c r="K546" s="599" t="s">
        <v>503</v>
      </c>
      <c r="L546" s="600"/>
      <c r="M546" s="6477">
        <v>46074</v>
      </c>
      <c r="N546" s="6195">
        <v>46072</v>
      </c>
      <c r="O546" s="354">
        <v>46077</v>
      </c>
      <c r="P546" s="6195">
        <v>46073</v>
      </c>
      <c r="Q546" s="354">
        <v>46078</v>
      </c>
      <c r="R546" s="6195">
        <v>46077</v>
      </c>
      <c r="S546" s="6182">
        <v>46079</v>
      </c>
      <c r="T546" s="6195">
        <v>46077</v>
      </c>
      <c r="U546" s="355">
        <v>46085</v>
      </c>
      <c r="V546" s="6195">
        <v>46085</v>
      </c>
      <c r="W546" s="6184">
        <v>46087</v>
      </c>
      <c r="X546" s="6196">
        <v>46087</v>
      </c>
      <c r="Y546" s="359">
        <v>46092</v>
      </c>
      <c r="Z546" s="359">
        <v>46092</v>
      </c>
      <c r="AA546" s="601"/>
      <c r="AB546" s="359"/>
      <c r="AC546" s="251" t="s">
        <v>1085</v>
      </c>
      <c r="AD546" s="361"/>
      <c r="AE546" s="362">
        <v>5</v>
      </c>
      <c r="AF546" s="363" t="str">
        <f t="shared" si="1037"/>
        <v>4IE</v>
      </c>
      <c r="AG546" s="364">
        <v>1</v>
      </c>
      <c r="AH546" s="364"/>
      <c r="AI546" s="364"/>
      <c r="AJ546" s="364"/>
      <c r="AK546" s="364"/>
      <c r="AL546" s="364"/>
      <c r="AM546" s="364"/>
      <c r="AN546" s="364"/>
      <c r="AO546" s="364"/>
      <c r="AP546" s="363">
        <v>1</v>
      </c>
      <c r="AQ546" s="255">
        <v>1</v>
      </c>
      <c r="AR546" s="255">
        <v>1</v>
      </c>
      <c r="AS546" s="255"/>
      <c r="AT546" s="255"/>
      <c r="AU546" s="2843">
        <f t="shared" si="1038"/>
        <v>0</v>
      </c>
      <c r="AV546" s="4008">
        <f t="shared" si="1039"/>
        <v>1</v>
      </c>
      <c r="AW546" s="590">
        <v>46056</v>
      </c>
      <c r="AX546" s="4598">
        <v>4263105</v>
      </c>
      <c r="AY546" s="154">
        <v>46056</v>
      </c>
      <c r="AZ546" s="4600">
        <v>4263106</v>
      </c>
      <c r="BA546" s="154">
        <v>46056</v>
      </c>
      <c r="BB546" s="4600">
        <v>4263107</v>
      </c>
      <c r="BC546" s="368">
        <v>46029</v>
      </c>
      <c r="BD546" s="4598">
        <v>4263075</v>
      </c>
      <c r="BE546" s="4599">
        <v>46029</v>
      </c>
      <c r="BF546" s="4600">
        <v>4263076</v>
      </c>
      <c r="BG546" s="368">
        <v>46056</v>
      </c>
      <c r="BH546" s="4600">
        <v>4263104</v>
      </c>
      <c r="BI546" s="154" t="str">
        <f t="shared" si="1070"/>
        <v>-</v>
      </c>
      <c r="BJ546" s="367"/>
      <c r="BK546" s="154" t="str">
        <f t="shared" si="1040"/>
        <v>-</v>
      </c>
      <c r="BL546" s="367"/>
      <c r="BM546" s="154" t="str">
        <f t="shared" si="1041"/>
        <v>-</v>
      </c>
      <c r="BN546" s="367"/>
      <c r="BO546" s="155" t="str">
        <f t="shared" si="1042"/>
        <v>-</v>
      </c>
      <c r="BP546" s="367"/>
      <c r="BQ546" s="154">
        <v>46050</v>
      </c>
      <c r="BR546" s="369">
        <v>4263103</v>
      </c>
      <c r="BS546" s="154" t="str">
        <f t="shared" si="1072"/>
        <v>-</v>
      </c>
      <c r="BT546" s="369"/>
      <c r="BU546" s="154" t="str">
        <f t="shared" si="1073"/>
        <v>-</v>
      </c>
      <c r="BV546" s="369"/>
      <c r="BW546" s="154" t="str">
        <f t="shared" si="1074"/>
        <v>-</v>
      </c>
      <c r="BX546" s="367"/>
      <c r="BY546" s="154" t="str">
        <f t="shared" si="1075"/>
        <v>-</v>
      </c>
      <c r="BZ546" s="369"/>
      <c r="CA546" s="154" t="str">
        <f t="shared" si="1076"/>
        <v>-</v>
      </c>
      <c r="CB546" s="367"/>
      <c r="CC546" s="154" t="str">
        <f t="shared" si="1077"/>
        <v>-</v>
      </c>
      <c r="CD546" s="367"/>
      <c r="CE546" s="2850" t="str">
        <f t="shared" si="1043"/>
        <v>-</v>
      </c>
      <c r="CF546" s="2846"/>
      <c r="CG546" s="2855" t="str">
        <f t="shared" si="1044"/>
        <v>-</v>
      </c>
      <c r="CH546" s="2851"/>
      <c r="CI546" s="2850" t="str">
        <f t="shared" si="1045"/>
        <v>-</v>
      </c>
      <c r="CJ546" s="2846"/>
      <c r="CK546" s="2850" t="str">
        <f t="shared" si="1046"/>
        <v>-</v>
      </c>
      <c r="CL546" s="2851"/>
      <c r="CM546" s="2850" t="str">
        <f t="shared" si="1047"/>
        <v>-</v>
      </c>
      <c r="CN546" s="2851"/>
      <c r="CO546" s="2855" t="str">
        <f t="shared" si="1048"/>
        <v>-</v>
      </c>
      <c r="CP546" s="2851"/>
      <c r="CQ546" s="2855" t="str">
        <f t="shared" si="1049"/>
        <v>-</v>
      </c>
      <c r="CR546" s="2851"/>
      <c r="CS546" s="2850" t="str">
        <f t="shared" si="1050"/>
        <v>-</v>
      </c>
      <c r="CT546" s="2851"/>
      <c r="CU546" s="2855"/>
      <c r="CV546" s="2851"/>
      <c r="CW546" s="2850" t="str">
        <f t="shared" si="1051"/>
        <v>-</v>
      </c>
      <c r="CX546" s="2851"/>
      <c r="CY546" s="2855" t="str">
        <f t="shared" si="1052"/>
        <v>-</v>
      </c>
      <c r="CZ546" s="2851"/>
      <c r="DA546" s="154" t="str">
        <f t="shared" si="1053"/>
        <v>-</v>
      </c>
      <c r="DB546" s="369"/>
      <c r="DC546" s="155" t="str">
        <f t="shared" si="1054"/>
        <v>-</v>
      </c>
      <c r="DD546" s="367"/>
      <c r="DE546" s="374">
        <v>46042</v>
      </c>
      <c r="DF546" s="373">
        <v>4263166</v>
      </c>
      <c r="DG546" s="818">
        <f t="shared" si="976"/>
        <v>0</v>
      </c>
      <c r="DH546" s="372"/>
      <c r="DI546" s="267">
        <v>46066</v>
      </c>
      <c r="DJ546" s="373">
        <v>4263165</v>
      </c>
      <c r="DK546" s="374">
        <f t="shared" si="1055"/>
        <v>0</v>
      </c>
      <c r="DL546" s="373"/>
      <c r="DM546" s="375">
        <f t="shared" si="1056"/>
        <v>0</v>
      </c>
      <c r="DN546" s="373"/>
      <c r="DO546" s="155">
        <f t="shared" si="1057"/>
        <v>0</v>
      </c>
      <c r="DP546" s="372"/>
      <c r="DQ546" s="155">
        <f t="shared" si="1058"/>
        <v>0</v>
      </c>
      <c r="DR546" s="373"/>
      <c r="DS546" s="155">
        <f t="shared" si="1059"/>
        <v>0</v>
      </c>
      <c r="DT546" s="372"/>
      <c r="DU546" s="155">
        <f t="shared" si="1060"/>
        <v>0</v>
      </c>
      <c r="DV546" s="373"/>
      <c r="DW546" s="4891">
        <f t="shared" si="1069"/>
        <v>0</v>
      </c>
      <c r="DX546" s="372"/>
      <c r="DY546" s="154">
        <f t="shared" si="1061"/>
        <v>0</v>
      </c>
      <c r="DZ546" s="373"/>
      <c r="EA546" s="154">
        <v>46038</v>
      </c>
      <c r="EB546" s="373">
        <v>4263102</v>
      </c>
      <c r="EC546" s="269">
        <v>46069</v>
      </c>
      <c r="ED546" s="376">
        <v>4263171</v>
      </c>
      <c r="EE546" s="822">
        <v>46056</v>
      </c>
      <c r="EF546" s="4930">
        <v>4263132</v>
      </c>
      <c r="EG546" s="273"/>
      <c r="EH546" s="274"/>
      <c r="EI546" s="275"/>
      <c r="EJ546" s="276"/>
      <c r="EK546" s="275"/>
      <c r="EL546" s="277"/>
      <c r="EM546" s="278" t="str">
        <f t="shared" si="1062"/>
        <v xml:space="preserve"> </v>
      </c>
      <c r="EN546" s="372"/>
      <c r="EO546" s="155">
        <f t="shared" si="1063"/>
        <v>0</v>
      </c>
      <c r="EP546" s="373"/>
      <c r="ER546" s="194"/>
      <c r="ET546" s="154" t="str">
        <f>IF($AE546=0,"　",VLOOKUP($AE546,ﾚｰｻﾞOP,60,0))</f>
        <v>-</v>
      </c>
      <c r="EU546" s="373"/>
      <c r="EV546" s="154" t="str">
        <f t="shared" si="1065"/>
        <v>-</v>
      </c>
      <c r="EW546" s="373"/>
      <c r="EX546" s="154"/>
      <c r="EY546" s="367"/>
      <c r="EZ546" s="154"/>
      <c r="FA546" s="367"/>
      <c r="FB546" s="154"/>
      <c r="FC546" s="367"/>
      <c r="FD546" s="154"/>
      <c r="FE546" s="367"/>
      <c r="FF546" s="155"/>
      <c r="FG546" s="367"/>
      <c r="FH546" s="154"/>
      <c r="FI546" s="367"/>
      <c r="FJ546" s="154" t="str">
        <f t="shared" si="1066"/>
        <v>-</v>
      </c>
      <c r="FK546" s="373"/>
      <c r="FL546" s="155" t="str">
        <f t="shared" si="1067"/>
        <v>-</v>
      </c>
      <c r="FM546" s="279"/>
      <c r="FN546" s="1184"/>
      <c r="FO546" s="280"/>
      <c r="FP546" s="281"/>
      <c r="FQ546" s="282"/>
      <c r="FS546" s="281"/>
      <c r="FT546" s="282"/>
    </row>
    <row r="547" spans="1:176" ht="18.600000000000001" customHeight="1">
      <c r="A547" s="228">
        <f t="shared" si="1035"/>
        <v>537</v>
      </c>
      <c r="B547" s="343" t="str">
        <f t="shared" si="1036"/>
        <v>4IE</v>
      </c>
      <c r="C547" s="6164">
        <v>46113</v>
      </c>
      <c r="D547" s="1043" t="s">
        <v>1316</v>
      </c>
      <c r="E547" s="1009" t="s">
        <v>1496</v>
      </c>
      <c r="F547" s="3701" t="s">
        <v>1719</v>
      </c>
      <c r="G547" s="1263"/>
      <c r="H547" s="3336" t="s">
        <v>630</v>
      </c>
      <c r="I547" s="3337" t="s">
        <v>48</v>
      </c>
      <c r="J547" s="3337" t="s">
        <v>0</v>
      </c>
      <c r="K547" s="599" t="s">
        <v>503</v>
      </c>
      <c r="L547" s="600"/>
      <c r="M547" s="6477">
        <v>46077</v>
      </c>
      <c r="N547" s="353">
        <v>46072</v>
      </c>
      <c r="O547" s="354">
        <v>46078</v>
      </c>
      <c r="P547" s="353">
        <v>46074</v>
      </c>
      <c r="Q547" s="354">
        <v>46079</v>
      </c>
      <c r="R547" s="353">
        <v>46079</v>
      </c>
      <c r="S547" s="6182">
        <v>46084</v>
      </c>
      <c r="T547" s="353">
        <v>46079</v>
      </c>
      <c r="U547" s="355">
        <v>46086</v>
      </c>
      <c r="V547" s="353">
        <v>46085</v>
      </c>
      <c r="W547" s="6208">
        <v>46088</v>
      </c>
      <c r="X547" s="357">
        <v>46087</v>
      </c>
      <c r="Y547" s="359">
        <v>46093</v>
      </c>
      <c r="Z547" s="359">
        <v>46093</v>
      </c>
      <c r="AA547" s="601"/>
      <c r="AB547" s="359"/>
      <c r="AC547" s="251" t="s">
        <v>1085</v>
      </c>
      <c r="AD547" s="361"/>
      <c r="AE547" s="362">
        <v>3</v>
      </c>
      <c r="AF547" s="363" t="str">
        <f t="shared" si="1037"/>
        <v>4IE</v>
      </c>
      <c r="AG547" s="364">
        <v>1</v>
      </c>
      <c r="AH547" s="364"/>
      <c r="AI547" s="364"/>
      <c r="AJ547" s="364"/>
      <c r="AK547" s="364"/>
      <c r="AL547" s="364"/>
      <c r="AM547" s="364"/>
      <c r="AN547" s="364"/>
      <c r="AO547" s="364"/>
      <c r="AP547" s="363">
        <v>1</v>
      </c>
      <c r="AQ547" s="255">
        <v>1</v>
      </c>
      <c r="AR547" s="255">
        <v>1</v>
      </c>
      <c r="AS547" s="255"/>
      <c r="AT547" s="255"/>
      <c r="AU547" s="2843">
        <f t="shared" si="1038"/>
        <v>0</v>
      </c>
      <c r="AV547" s="4008">
        <f t="shared" si="1039"/>
        <v>1</v>
      </c>
      <c r="AW547" s="590">
        <v>46056</v>
      </c>
      <c r="AX547" s="4598">
        <v>4263105</v>
      </c>
      <c r="AY547" s="154">
        <v>46056</v>
      </c>
      <c r="AZ547" s="4600">
        <v>4263106</v>
      </c>
      <c r="BA547" s="154">
        <v>46056</v>
      </c>
      <c r="BB547" s="4600">
        <v>4263107</v>
      </c>
      <c r="BC547" s="368">
        <v>46029</v>
      </c>
      <c r="BD547" s="4598">
        <v>4263075</v>
      </c>
      <c r="BE547" s="4599">
        <v>46029</v>
      </c>
      <c r="BF547" s="4600">
        <v>4263076</v>
      </c>
      <c r="BG547" s="368">
        <v>46056</v>
      </c>
      <c r="BH547" s="4600">
        <v>4263104</v>
      </c>
      <c r="BI547" s="154">
        <v>46056</v>
      </c>
      <c r="BJ547" s="367">
        <v>4263110</v>
      </c>
      <c r="BK547" s="154" t="str">
        <f t="shared" si="1040"/>
        <v>-</v>
      </c>
      <c r="BL547" s="367"/>
      <c r="BM547" s="154" t="str">
        <f t="shared" si="1041"/>
        <v>-</v>
      </c>
      <c r="BN547" s="367"/>
      <c r="BO547" s="155" t="str">
        <f t="shared" si="1042"/>
        <v>-</v>
      </c>
      <c r="BP547" s="367"/>
      <c r="BQ547" s="154" t="str">
        <f t="shared" ref="BQ547:BQ548" si="1079">IF($AE547=0,"　",VLOOKUP($AE547,ﾚｰｻﾞOP,12,0))</f>
        <v>-</v>
      </c>
      <c r="BR547" s="369"/>
      <c r="BS547" s="154" t="str">
        <f t="shared" si="1072"/>
        <v>-</v>
      </c>
      <c r="BT547" s="369"/>
      <c r="BU547" s="154" t="str">
        <f t="shared" si="1073"/>
        <v>-</v>
      </c>
      <c r="BV547" s="369"/>
      <c r="BW547" s="154" t="str">
        <f t="shared" si="1074"/>
        <v>-</v>
      </c>
      <c r="BX547" s="367"/>
      <c r="BY547" s="154" t="str">
        <f t="shared" si="1075"/>
        <v>-</v>
      </c>
      <c r="BZ547" s="369"/>
      <c r="CA547" s="154" t="str">
        <f t="shared" si="1076"/>
        <v>-</v>
      </c>
      <c r="CB547" s="367"/>
      <c r="CC547" s="154" t="str">
        <f t="shared" si="1077"/>
        <v>-</v>
      </c>
      <c r="CD547" s="367"/>
      <c r="CE547" s="2850" t="str">
        <f t="shared" si="1043"/>
        <v>-</v>
      </c>
      <c r="CF547" s="2846"/>
      <c r="CG547" s="2855" t="str">
        <f t="shared" si="1044"/>
        <v>-</v>
      </c>
      <c r="CH547" s="2851"/>
      <c r="CI547" s="2850" t="str">
        <f t="shared" si="1045"/>
        <v>-</v>
      </c>
      <c r="CJ547" s="2846"/>
      <c r="CK547" s="2850" t="str">
        <f t="shared" si="1046"/>
        <v>-</v>
      </c>
      <c r="CL547" s="2851"/>
      <c r="CM547" s="2850" t="str">
        <f t="shared" si="1047"/>
        <v>-</v>
      </c>
      <c r="CN547" s="2851"/>
      <c r="CO547" s="2855" t="str">
        <f t="shared" si="1048"/>
        <v>-</v>
      </c>
      <c r="CP547" s="2851"/>
      <c r="CQ547" s="2855" t="str">
        <f t="shared" si="1049"/>
        <v>-</v>
      </c>
      <c r="CR547" s="2851"/>
      <c r="CS547" s="2850" t="str">
        <f t="shared" si="1050"/>
        <v>-</v>
      </c>
      <c r="CT547" s="2851"/>
      <c r="CU547" s="2855"/>
      <c r="CV547" s="2851"/>
      <c r="CW547" s="2850" t="str">
        <f t="shared" si="1051"/>
        <v>-</v>
      </c>
      <c r="CX547" s="2851"/>
      <c r="CY547" s="2855" t="str">
        <f t="shared" si="1052"/>
        <v>-</v>
      </c>
      <c r="CZ547" s="2851"/>
      <c r="DA547" s="154" t="str">
        <f t="shared" si="1053"/>
        <v>-</v>
      </c>
      <c r="DB547" s="369"/>
      <c r="DC547" s="155" t="str">
        <f t="shared" si="1054"/>
        <v>-</v>
      </c>
      <c r="DD547" s="367"/>
      <c r="DE547" s="374">
        <v>46042</v>
      </c>
      <c r="DF547" s="373">
        <v>4263166</v>
      </c>
      <c r="DG547" s="818">
        <f t="shared" si="976"/>
        <v>0</v>
      </c>
      <c r="DH547" s="372"/>
      <c r="DI547" s="267">
        <v>46066</v>
      </c>
      <c r="DJ547" s="373">
        <v>4263165</v>
      </c>
      <c r="DK547" s="374">
        <f t="shared" si="1055"/>
        <v>0</v>
      </c>
      <c r="DL547" s="373"/>
      <c r="DM547" s="375">
        <f t="shared" si="1056"/>
        <v>0</v>
      </c>
      <c r="DN547" s="373"/>
      <c r="DO547" s="155">
        <f t="shared" si="1057"/>
        <v>0</v>
      </c>
      <c r="DP547" s="372"/>
      <c r="DQ547" s="155">
        <f t="shared" si="1058"/>
        <v>0</v>
      </c>
      <c r="DR547" s="373"/>
      <c r="DS547" s="155">
        <f t="shared" si="1059"/>
        <v>0</v>
      </c>
      <c r="DT547" s="372"/>
      <c r="DU547" s="155">
        <f t="shared" si="1060"/>
        <v>0</v>
      </c>
      <c r="DV547" s="373"/>
      <c r="DW547" s="4891">
        <f t="shared" si="1069"/>
        <v>0</v>
      </c>
      <c r="DX547" s="372"/>
      <c r="DY547" s="154">
        <f t="shared" si="1061"/>
        <v>0</v>
      </c>
      <c r="DZ547" s="373"/>
      <c r="EA547" s="154">
        <v>46038</v>
      </c>
      <c r="EB547" s="373">
        <v>4263102</v>
      </c>
      <c r="EC547" s="269">
        <v>46069</v>
      </c>
      <c r="ED547" s="376">
        <v>4263171</v>
      </c>
      <c r="EE547" s="822">
        <v>46056</v>
      </c>
      <c r="EF547" s="4930">
        <v>4263132</v>
      </c>
      <c r="EG547" s="273"/>
      <c r="EH547" s="274"/>
      <c r="EI547" s="275"/>
      <c r="EJ547" s="276"/>
      <c r="EK547" s="275"/>
      <c r="EL547" s="277"/>
      <c r="EM547" s="278" t="str">
        <f t="shared" si="1062"/>
        <v xml:space="preserve"> </v>
      </c>
      <c r="EN547" s="372"/>
      <c r="EO547" s="155">
        <f t="shared" si="1063"/>
        <v>0</v>
      </c>
      <c r="EP547" s="373"/>
      <c r="ER547" s="194"/>
      <c r="ET547" s="154" t="str">
        <f t="shared" ref="ET547:ET548" si="1080">IF($AE547=0,"　",VLOOKUP($AE547,ﾚｰｻﾞOP,60,0))</f>
        <v>-</v>
      </c>
      <c r="EU547" s="373"/>
      <c r="EV547" s="154" t="str">
        <f t="shared" si="1065"/>
        <v>-</v>
      </c>
      <c r="EW547" s="373"/>
      <c r="EX547" s="154"/>
      <c r="EY547" s="367"/>
      <c r="EZ547" s="154"/>
      <c r="FA547" s="367"/>
      <c r="FB547" s="154"/>
      <c r="FC547" s="367"/>
      <c r="FD547" s="154"/>
      <c r="FE547" s="367"/>
      <c r="FF547" s="155"/>
      <c r="FG547" s="367"/>
      <c r="FH547" s="154"/>
      <c r="FI547" s="367"/>
      <c r="FJ547" s="154" t="str">
        <f t="shared" si="1066"/>
        <v>-</v>
      </c>
      <c r="FK547" s="373"/>
      <c r="FL547" s="155" t="str">
        <f t="shared" si="1067"/>
        <v>-</v>
      </c>
      <c r="FM547" s="279"/>
      <c r="FN547" s="1184"/>
      <c r="FO547" s="280"/>
      <c r="FP547" s="281"/>
      <c r="FQ547" s="282"/>
      <c r="FS547" s="281"/>
      <c r="FT547" s="282"/>
    </row>
    <row r="548" spans="1:176" ht="18.600000000000001" customHeight="1">
      <c r="A548" s="228">
        <f t="shared" si="1035"/>
        <v>538</v>
      </c>
      <c r="B548" s="343" t="str">
        <f t="shared" si="1036"/>
        <v>4IE</v>
      </c>
      <c r="C548" s="6164">
        <v>46114</v>
      </c>
      <c r="D548" s="1043" t="s">
        <v>1316</v>
      </c>
      <c r="E548" s="1009" t="s">
        <v>1497</v>
      </c>
      <c r="F548" s="3701" t="s">
        <v>1718</v>
      </c>
      <c r="G548" s="1263"/>
      <c r="H548" s="3336" t="s">
        <v>630</v>
      </c>
      <c r="I548" s="3337" t="s">
        <v>48</v>
      </c>
      <c r="J548" s="3337" t="s">
        <v>0</v>
      </c>
      <c r="K548" s="599" t="s">
        <v>503</v>
      </c>
      <c r="L548" s="600"/>
      <c r="M548" s="6477">
        <v>46077</v>
      </c>
      <c r="N548" s="353">
        <v>46072</v>
      </c>
      <c r="O548" s="354">
        <v>46078</v>
      </c>
      <c r="P548" s="353">
        <v>46074</v>
      </c>
      <c r="Q548" s="354">
        <v>46079</v>
      </c>
      <c r="R548" s="353">
        <v>46079</v>
      </c>
      <c r="S548" s="6182">
        <v>46084</v>
      </c>
      <c r="T548" s="353">
        <v>46081</v>
      </c>
      <c r="U548" s="355">
        <v>46086</v>
      </c>
      <c r="V548" s="353">
        <v>46087</v>
      </c>
      <c r="W548" s="6208">
        <v>46088</v>
      </c>
      <c r="X548" s="357">
        <v>46087</v>
      </c>
      <c r="Y548" s="359">
        <v>46093</v>
      </c>
      <c r="Z548" s="359">
        <v>46093</v>
      </c>
      <c r="AA548" s="601"/>
      <c r="AB548" s="359"/>
      <c r="AC548" s="251" t="s">
        <v>1085</v>
      </c>
      <c r="AD548" s="361"/>
      <c r="AE548" s="362">
        <v>3</v>
      </c>
      <c r="AF548" s="363" t="str">
        <f t="shared" si="1037"/>
        <v>4IE</v>
      </c>
      <c r="AG548" s="364">
        <v>1</v>
      </c>
      <c r="AH548" s="364"/>
      <c r="AI548" s="364"/>
      <c r="AJ548" s="364"/>
      <c r="AK548" s="364"/>
      <c r="AL548" s="364"/>
      <c r="AM548" s="364"/>
      <c r="AN548" s="364"/>
      <c r="AO548" s="364"/>
      <c r="AP548" s="363">
        <v>1</v>
      </c>
      <c r="AQ548" s="255">
        <v>1</v>
      </c>
      <c r="AR548" s="255">
        <v>1</v>
      </c>
      <c r="AS548" s="255"/>
      <c r="AT548" s="255"/>
      <c r="AU548" s="2843">
        <f t="shared" si="1038"/>
        <v>0</v>
      </c>
      <c r="AV548" s="4008">
        <f t="shared" si="1039"/>
        <v>1</v>
      </c>
      <c r="AW548" s="590">
        <v>46056</v>
      </c>
      <c r="AX548" s="4598">
        <v>4263105</v>
      </c>
      <c r="AY548" s="154">
        <v>46056</v>
      </c>
      <c r="AZ548" s="4600">
        <v>4263106</v>
      </c>
      <c r="BA548" s="154">
        <v>46056</v>
      </c>
      <c r="BB548" s="4600">
        <v>4263107</v>
      </c>
      <c r="BC548" s="368">
        <v>46029</v>
      </c>
      <c r="BD548" s="4598">
        <v>4263075</v>
      </c>
      <c r="BE548" s="4599">
        <v>46029</v>
      </c>
      <c r="BF548" s="4600">
        <v>4263076</v>
      </c>
      <c r="BG548" s="368">
        <v>46056</v>
      </c>
      <c r="BH548" s="4600">
        <v>4263104</v>
      </c>
      <c r="BI548" s="154">
        <v>46056</v>
      </c>
      <c r="BJ548" s="367">
        <v>4263110</v>
      </c>
      <c r="BK548" s="154" t="str">
        <f t="shared" si="1040"/>
        <v>-</v>
      </c>
      <c r="BL548" s="367"/>
      <c r="BM548" s="154" t="str">
        <f t="shared" si="1041"/>
        <v>-</v>
      </c>
      <c r="BN548" s="367"/>
      <c r="BO548" s="155" t="str">
        <f t="shared" si="1042"/>
        <v>-</v>
      </c>
      <c r="BP548" s="367"/>
      <c r="BQ548" s="154" t="str">
        <f t="shared" si="1079"/>
        <v>-</v>
      </c>
      <c r="BR548" s="369"/>
      <c r="BS548" s="154" t="str">
        <f t="shared" si="1072"/>
        <v>-</v>
      </c>
      <c r="BT548" s="369"/>
      <c r="BU548" s="154" t="str">
        <f t="shared" si="1073"/>
        <v>-</v>
      </c>
      <c r="BV548" s="369"/>
      <c r="BW548" s="154" t="str">
        <f t="shared" si="1074"/>
        <v>-</v>
      </c>
      <c r="BX548" s="367"/>
      <c r="BY548" s="154" t="str">
        <f t="shared" si="1075"/>
        <v>-</v>
      </c>
      <c r="BZ548" s="369"/>
      <c r="CA548" s="154" t="str">
        <f t="shared" si="1076"/>
        <v>-</v>
      </c>
      <c r="CB548" s="367"/>
      <c r="CC548" s="154" t="str">
        <f t="shared" si="1077"/>
        <v>-</v>
      </c>
      <c r="CD548" s="367"/>
      <c r="CE548" s="2850" t="str">
        <f t="shared" si="1043"/>
        <v>-</v>
      </c>
      <c r="CF548" s="2846"/>
      <c r="CG548" s="2855" t="str">
        <f t="shared" si="1044"/>
        <v>-</v>
      </c>
      <c r="CH548" s="2851"/>
      <c r="CI548" s="2850" t="str">
        <f t="shared" si="1045"/>
        <v>-</v>
      </c>
      <c r="CJ548" s="2846"/>
      <c r="CK548" s="2850" t="str">
        <f t="shared" si="1046"/>
        <v>-</v>
      </c>
      <c r="CL548" s="2851"/>
      <c r="CM548" s="2850" t="str">
        <f t="shared" si="1047"/>
        <v>-</v>
      </c>
      <c r="CN548" s="2851"/>
      <c r="CO548" s="2855" t="str">
        <f t="shared" si="1048"/>
        <v>-</v>
      </c>
      <c r="CP548" s="2851"/>
      <c r="CQ548" s="2855" t="str">
        <f t="shared" si="1049"/>
        <v>-</v>
      </c>
      <c r="CR548" s="2851"/>
      <c r="CS548" s="2850" t="str">
        <f t="shared" si="1050"/>
        <v>-</v>
      </c>
      <c r="CT548" s="2851"/>
      <c r="CU548" s="2855"/>
      <c r="CV548" s="2851"/>
      <c r="CW548" s="2850" t="str">
        <f t="shared" si="1051"/>
        <v>-</v>
      </c>
      <c r="CX548" s="2851"/>
      <c r="CY548" s="2855" t="str">
        <f t="shared" si="1052"/>
        <v>-</v>
      </c>
      <c r="CZ548" s="2851"/>
      <c r="DA548" s="154" t="str">
        <f t="shared" si="1053"/>
        <v>-</v>
      </c>
      <c r="DB548" s="369"/>
      <c r="DC548" s="155" t="str">
        <f t="shared" si="1054"/>
        <v>-</v>
      </c>
      <c r="DD548" s="367"/>
      <c r="DE548" s="374">
        <v>46042</v>
      </c>
      <c r="DF548" s="373">
        <v>4263166</v>
      </c>
      <c r="DG548" s="818">
        <f t="shared" si="976"/>
        <v>0</v>
      </c>
      <c r="DH548" s="372"/>
      <c r="DI548" s="267">
        <v>46066</v>
      </c>
      <c r="DJ548" s="373">
        <v>4263165</v>
      </c>
      <c r="DK548" s="374">
        <f t="shared" si="1055"/>
        <v>0</v>
      </c>
      <c r="DL548" s="373"/>
      <c r="DM548" s="375">
        <f t="shared" si="1056"/>
        <v>0</v>
      </c>
      <c r="DN548" s="373"/>
      <c r="DO548" s="155">
        <f t="shared" si="1057"/>
        <v>0</v>
      </c>
      <c r="DP548" s="372"/>
      <c r="DQ548" s="155">
        <f t="shared" si="1058"/>
        <v>0</v>
      </c>
      <c r="DR548" s="373"/>
      <c r="DS548" s="155">
        <f t="shared" si="1059"/>
        <v>0</v>
      </c>
      <c r="DT548" s="372"/>
      <c r="DU548" s="155">
        <f t="shared" si="1060"/>
        <v>0</v>
      </c>
      <c r="DV548" s="373"/>
      <c r="DW548" s="4891">
        <f t="shared" si="1069"/>
        <v>0</v>
      </c>
      <c r="DX548" s="372"/>
      <c r="DY548" s="154">
        <f t="shared" si="1061"/>
        <v>0</v>
      </c>
      <c r="DZ548" s="373"/>
      <c r="EA548" s="154">
        <v>46038</v>
      </c>
      <c r="EB548" s="373">
        <v>4263102</v>
      </c>
      <c r="EC548" s="269">
        <v>46091</v>
      </c>
      <c r="ED548" s="4964">
        <v>4263154</v>
      </c>
      <c r="EE548" s="822">
        <v>46056</v>
      </c>
      <c r="EF548" s="4930">
        <v>4263132</v>
      </c>
      <c r="EG548" s="273"/>
      <c r="EH548" s="274"/>
      <c r="EI548" s="275"/>
      <c r="EJ548" s="276"/>
      <c r="EK548" s="275"/>
      <c r="EL548" s="277"/>
      <c r="EM548" s="278" t="str">
        <f t="shared" si="1062"/>
        <v xml:space="preserve"> </v>
      </c>
      <c r="EN548" s="372"/>
      <c r="EO548" s="155">
        <f t="shared" si="1063"/>
        <v>0</v>
      </c>
      <c r="EP548" s="373"/>
      <c r="ER548" s="194"/>
      <c r="ET548" s="154" t="str">
        <f t="shared" si="1080"/>
        <v>-</v>
      </c>
      <c r="EU548" s="373"/>
      <c r="EV548" s="154" t="str">
        <f t="shared" si="1065"/>
        <v>-</v>
      </c>
      <c r="EW548" s="373"/>
      <c r="EX548" s="154"/>
      <c r="EY548" s="367"/>
      <c r="EZ548" s="154"/>
      <c r="FA548" s="367"/>
      <c r="FB548" s="154"/>
      <c r="FC548" s="367"/>
      <c r="FD548" s="154"/>
      <c r="FE548" s="367"/>
      <c r="FF548" s="155"/>
      <c r="FG548" s="367"/>
      <c r="FH548" s="154"/>
      <c r="FI548" s="367"/>
      <c r="FJ548" s="154" t="str">
        <f t="shared" si="1066"/>
        <v>-</v>
      </c>
      <c r="FK548" s="373"/>
      <c r="FL548" s="155" t="str">
        <f t="shared" si="1067"/>
        <v>-</v>
      </c>
      <c r="FM548" s="279"/>
      <c r="FN548" s="1184"/>
      <c r="FO548" s="280"/>
      <c r="FP548" s="281"/>
      <c r="FQ548" s="282"/>
      <c r="FS548" s="281"/>
      <c r="FT548" s="282"/>
    </row>
    <row r="549" spans="1:176" ht="18.600000000000001" customHeight="1">
      <c r="A549" s="228">
        <f t="shared" si="960"/>
        <v>539</v>
      </c>
      <c r="B549" s="343" t="str">
        <f t="shared" si="988"/>
        <v>4IE</v>
      </c>
      <c r="C549" s="5941">
        <v>46082</v>
      </c>
      <c r="D549" s="6204" t="s">
        <v>1398</v>
      </c>
      <c r="E549" s="6205">
        <v>72511107</v>
      </c>
      <c r="F549" s="6206" t="s">
        <v>1724</v>
      </c>
      <c r="G549" s="6207"/>
      <c r="H549" s="3281" t="s">
        <v>631</v>
      </c>
      <c r="I549" s="4459" t="s">
        <v>61</v>
      </c>
      <c r="J549" s="4459" t="s">
        <v>1631</v>
      </c>
      <c r="K549" s="5107" t="s">
        <v>11</v>
      </c>
      <c r="L549" s="8022"/>
      <c r="M549" s="6477">
        <v>46078</v>
      </c>
      <c r="N549" s="353">
        <v>46073</v>
      </c>
      <c r="O549" s="354">
        <v>46079</v>
      </c>
      <c r="P549" s="353">
        <v>46077</v>
      </c>
      <c r="Q549" s="354">
        <v>46084</v>
      </c>
      <c r="R549" s="353">
        <v>46084</v>
      </c>
      <c r="S549" s="354">
        <v>46085</v>
      </c>
      <c r="T549" s="353">
        <v>46084</v>
      </c>
      <c r="U549" s="355">
        <v>46087</v>
      </c>
      <c r="V549" s="353">
        <v>46087</v>
      </c>
      <c r="W549" s="6208">
        <v>46091</v>
      </c>
      <c r="X549" s="357">
        <v>46088</v>
      </c>
      <c r="Y549" s="359">
        <v>46093</v>
      </c>
      <c r="Z549" s="359">
        <v>46093</v>
      </c>
      <c r="AA549" s="6209"/>
      <c r="AB549" s="6210"/>
      <c r="AC549" s="251" t="s">
        <v>1085</v>
      </c>
      <c r="AD549" s="6211"/>
      <c r="AE549" s="6212">
        <v>2</v>
      </c>
      <c r="AF549" s="363" t="str">
        <f t="shared" ref="AF549:AF1137" si="1081">IF($AE549=0,"　",VLOOKUP($AE549,ﾚｰｻﾞOP,69,0))</f>
        <v>4IE</v>
      </c>
      <c r="AG549" s="6213"/>
      <c r="AH549" s="6213"/>
      <c r="AI549" s="6213">
        <v>1</v>
      </c>
      <c r="AJ549" s="6213"/>
      <c r="AK549" s="6213"/>
      <c r="AL549" s="6213"/>
      <c r="AM549" s="6213"/>
      <c r="AN549" s="6213">
        <v>1</v>
      </c>
      <c r="AO549" s="6213">
        <v>1</v>
      </c>
      <c r="AP549" s="6214">
        <v>1</v>
      </c>
      <c r="AQ549" s="6213">
        <v>1</v>
      </c>
      <c r="AR549" s="6213">
        <v>1</v>
      </c>
      <c r="AS549" s="6213"/>
      <c r="AT549" s="6213"/>
      <c r="AU549" s="2843">
        <f t="shared" ref="AU549:AU1137" si="1082">IF(AI549="付属済",0,IF(AI549=1,AI549+AP549,0))</f>
        <v>2</v>
      </c>
      <c r="AV549" s="4008">
        <f t="shared" ref="AV549:AV1147" si="1083">IF(AE549=0,0,(AR549*1)+(AS549*100))</f>
        <v>1</v>
      </c>
      <c r="AW549" s="590">
        <v>46056</v>
      </c>
      <c r="AX549" s="4598">
        <v>4263105</v>
      </c>
      <c r="AY549" s="154">
        <v>46056</v>
      </c>
      <c r="AZ549" s="4600">
        <v>4263106</v>
      </c>
      <c r="BA549" s="154">
        <v>46056</v>
      </c>
      <c r="BB549" s="4600">
        <v>4263107</v>
      </c>
      <c r="BC549" s="368">
        <v>46029</v>
      </c>
      <c r="BD549" s="4598">
        <v>4263075</v>
      </c>
      <c r="BE549" s="4599">
        <v>46029</v>
      </c>
      <c r="BF549" s="4600">
        <v>4263076</v>
      </c>
      <c r="BG549" s="368">
        <v>46056</v>
      </c>
      <c r="BH549" s="4600">
        <v>4263104</v>
      </c>
      <c r="BI549" s="154">
        <v>45691</v>
      </c>
      <c r="BJ549" s="4600">
        <v>4263110</v>
      </c>
      <c r="BK549" s="4075" t="str">
        <f t="shared" ref="BK549:BK556" si="1084">IF($AE549=0,"　",VLOOKUP($AE549,ﾚｰｻﾞOP,57,0))</f>
        <v>-</v>
      </c>
      <c r="BL549" s="4093"/>
      <c r="BM549" s="4075" t="str">
        <f t="shared" ref="BM549:BM556" si="1085">IF($AE549=0,"　",VLOOKUP($AE549,ﾚｰｻﾞOP,58,0))</f>
        <v>-</v>
      </c>
      <c r="BN549" s="4093"/>
      <c r="BO549" s="4094" t="str">
        <f t="shared" si="965"/>
        <v>-</v>
      </c>
      <c r="BP549" s="4093"/>
      <c r="BQ549" s="4602" t="str">
        <f t="shared" si="975"/>
        <v>-</v>
      </c>
      <c r="BR549" s="4598"/>
      <c r="BS549" s="4602" t="str">
        <f t="shared" ref="BS549:BS556" si="1086">IF($AE549=0,"　",VLOOKUP($AE549,ﾚｰｻﾞOP,13,0))</f>
        <v>-</v>
      </c>
      <c r="BT549" s="4598"/>
      <c r="BU549" s="4602" t="str">
        <f t="shared" ref="BU549:BU556" si="1087">IF($AE549=0,"　",VLOOKUP($AE549,ﾚｰｻﾞOP,14,0))</f>
        <v>-</v>
      </c>
      <c r="BV549" s="4598"/>
      <c r="BW549" s="4602" t="str">
        <f t="shared" ref="BW549:BW556" si="1088">IF($AE549=0,"　",VLOOKUP($AE549,ﾚｰｻﾞOP,15,0))</f>
        <v>-</v>
      </c>
      <c r="BX549" s="4600"/>
      <c r="BY549" s="4602" t="str">
        <f t="shared" ref="BY549:BY556" si="1089">IF($AE549=0,"　",VLOOKUP($AE549,ﾚｰｻﾞOP,16,0))</f>
        <v>-</v>
      </c>
      <c r="BZ549" s="4598"/>
      <c r="CA549" s="4602" t="str">
        <f t="shared" ref="CA549:CA556" si="1090">IF($AE549=0,"　",VLOOKUP($AE549,ﾚｰｻﾞOP,17,0))</f>
        <v>-</v>
      </c>
      <c r="CB549" s="4600"/>
      <c r="CC549" s="4602" t="str">
        <f t="shared" ref="CC549:CC556" si="1091">IF($AE549=0,"　",VLOOKUP($AE549,ﾚｰｻﾞOP,18,0))</f>
        <v>-</v>
      </c>
      <c r="CD549" s="4600"/>
      <c r="CE549" s="2850" t="str">
        <f t="shared" si="980"/>
        <v>-</v>
      </c>
      <c r="CF549" s="2846"/>
      <c r="CG549" s="2855" t="str">
        <f t="shared" si="981"/>
        <v>-</v>
      </c>
      <c r="CH549" s="2851"/>
      <c r="CI549" s="2850" t="str">
        <f t="shared" ref="CI549:CI1137" si="1092">IF($AE549=0,"　",VLOOKUP($AE549,ﾚｰｻﾞOP,21,0))</f>
        <v>-</v>
      </c>
      <c r="CJ549" s="2846"/>
      <c r="CK549" s="2850" t="str">
        <f t="shared" ref="CK549:CK1137" si="1093">IF($AE549=0,"　",VLOOKUP($AE549,ﾚｰｻﾞOP,22,0))</f>
        <v>-</v>
      </c>
      <c r="CL549" s="2851"/>
      <c r="CM549" s="2850" t="str">
        <f t="shared" si="982"/>
        <v>-</v>
      </c>
      <c r="CN549" s="2851"/>
      <c r="CO549" s="2855" t="str">
        <f t="shared" ref="CO549:CO1137" si="1094">IF($AE549=0,"　",VLOOKUP($AE549,ﾚｰｻﾞOP,24,0))</f>
        <v>-</v>
      </c>
      <c r="CP549" s="2851"/>
      <c r="CQ549" s="2855" t="str">
        <f t="shared" ref="CQ549:CQ1137" si="1095">IF($AE549=0,"　",VLOOKUP($AE549,ﾚｰｻﾞOP,25,0))</f>
        <v>-</v>
      </c>
      <c r="CR549" s="2851"/>
      <c r="CS549" s="2850" t="str">
        <f t="shared" si="983"/>
        <v>-</v>
      </c>
      <c r="CT549" s="2851"/>
      <c r="CU549" s="2855"/>
      <c r="CV549" s="2851"/>
      <c r="CW549" s="2850" t="str">
        <f t="shared" si="984"/>
        <v>-</v>
      </c>
      <c r="CX549" s="2851"/>
      <c r="CY549" s="2855" t="str">
        <f t="shared" ref="CY549:CY1137" si="1096">IF($AE549=0,"　",VLOOKUP($AE549,ﾚｰｻﾞOP,29,0))</f>
        <v>-</v>
      </c>
      <c r="CZ549" s="2851"/>
      <c r="DA549" s="2850" t="str">
        <f t="shared" si="985"/>
        <v>-</v>
      </c>
      <c r="DB549" s="2846"/>
      <c r="DC549" s="2855" t="str">
        <f t="shared" ref="DC549:DC1137" si="1097">IF($AE549=0,"　",VLOOKUP($AE549,ﾚｰｻﾞOP,31,0))</f>
        <v>-</v>
      </c>
      <c r="DD549" s="2851"/>
      <c r="DE549" s="374">
        <f t="shared" si="966"/>
        <v>0</v>
      </c>
      <c r="DF549" s="2857"/>
      <c r="DG549" s="818">
        <f t="shared" si="976"/>
        <v>0</v>
      </c>
      <c r="DH549" s="2858"/>
      <c r="DI549" s="2850">
        <f t="shared" si="989"/>
        <v>0</v>
      </c>
      <c r="DJ549" s="2857"/>
      <c r="DK549" s="2856">
        <v>46069</v>
      </c>
      <c r="DL549" s="2857">
        <v>4263136</v>
      </c>
      <c r="DM549" s="2856">
        <f t="shared" ref="DM549:DM556" si="1098">IF(AU549=1,1,0)</f>
        <v>0</v>
      </c>
      <c r="DN549" s="2857"/>
      <c r="DO549" s="2855">
        <f t="shared" ref="DO549:DO1137" si="1099">IF(AJ549=1,1,0)</f>
        <v>0</v>
      </c>
      <c r="DP549" s="2858"/>
      <c r="DQ549" s="2855">
        <f t="shared" ref="DQ549:DQ1137" si="1100">IF(AK549=1,1,0)</f>
        <v>0</v>
      </c>
      <c r="DR549" s="2857"/>
      <c r="DS549" s="2855">
        <f t="shared" ref="DS549:DS1137" si="1101">IF(AL549=1,1,0)</f>
        <v>0</v>
      </c>
      <c r="DT549" s="2858"/>
      <c r="DU549" s="2855">
        <f t="shared" ref="DU549:DU1137" si="1102">IF(AM549=1,1,0)</f>
        <v>0</v>
      </c>
      <c r="DV549" s="2857"/>
      <c r="DW549" s="4891">
        <v>46057</v>
      </c>
      <c r="DX549" s="372">
        <v>4263134</v>
      </c>
      <c r="DY549" s="4668">
        <v>45833</v>
      </c>
      <c r="DZ549" s="4682">
        <v>4163233</v>
      </c>
      <c r="EA549" s="4668">
        <v>45673</v>
      </c>
      <c r="EB549" s="4682">
        <v>4263102</v>
      </c>
      <c r="EC549" s="820">
        <v>46091</v>
      </c>
      <c r="ED549" s="4964">
        <v>4263154</v>
      </c>
      <c r="EE549" s="822">
        <v>45691</v>
      </c>
      <c r="EF549" s="4930">
        <v>4263132</v>
      </c>
      <c r="EG549" s="273"/>
      <c r="EH549" s="274"/>
      <c r="EI549" s="275"/>
      <c r="EJ549" s="276"/>
      <c r="EK549" s="275"/>
      <c r="EL549" s="277"/>
      <c r="EM549" s="829" t="str">
        <f t="shared" si="987"/>
        <v xml:space="preserve"> </v>
      </c>
      <c r="EN549" s="4892"/>
      <c r="EO549" s="4893">
        <f t="shared" ref="EO549:EO1137" si="1103">IF(AT549=1,1,0)</f>
        <v>0</v>
      </c>
      <c r="EP549" s="4682"/>
      <c r="ER549" s="6215"/>
      <c r="ET549" s="2850" t="str">
        <f t="shared" ref="ET549:ET556" si="1104">IF($AE549=0,"　",VLOOKUP($AE549,ﾚｰｻﾞOP,60,0))</f>
        <v>-</v>
      </c>
      <c r="EU549" s="2857"/>
      <c r="EV549" s="2850" t="str">
        <f t="shared" si="979"/>
        <v>-</v>
      </c>
      <c r="EW549" s="2857"/>
      <c r="EX549" s="2850"/>
      <c r="EY549" s="2851"/>
      <c r="EZ549" s="2850"/>
      <c r="FA549" s="2851"/>
      <c r="FB549" s="2850"/>
      <c r="FC549" s="2851"/>
      <c r="FD549" s="2850"/>
      <c r="FE549" s="2851"/>
      <c r="FF549" s="2855"/>
      <c r="FG549" s="2851"/>
      <c r="FH549" s="2850"/>
      <c r="FI549" s="2851"/>
      <c r="FJ549" s="154" t="str">
        <f t="shared" ref="FJ549:FJ556" si="1105">IF($AE549=0,"　",VLOOKUP($AE549,ﾚｰｻﾞOP,67,0))</f>
        <v>-</v>
      </c>
      <c r="FK549" s="2857"/>
      <c r="FL549" s="155" t="str">
        <f t="shared" si="978"/>
        <v>-</v>
      </c>
      <c r="FM549" s="2846"/>
      <c r="FN549" s="2850"/>
      <c r="FO549" s="2851"/>
      <c r="FP549" s="6216"/>
      <c r="FQ549" s="6217"/>
      <c r="FS549" s="6216"/>
      <c r="FT549" s="6217"/>
    </row>
    <row r="550" spans="1:176" ht="18.600000000000001" customHeight="1">
      <c r="A550" s="228">
        <f t="shared" si="960"/>
        <v>540</v>
      </c>
      <c r="B550" s="343" t="str">
        <f t="shared" ref="B550:B555" si="1106">AF550</f>
        <v>4IE</v>
      </c>
      <c r="C550" s="6164">
        <v>46124</v>
      </c>
      <c r="D550" s="6548" t="s">
        <v>502</v>
      </c>
      <c r="E550" s="1262">
        <v>84421047</v>
      </c>
      <c r="F550" s="1564" t="s">
        <v>1723</v>
      </c>
      <c r="G550" s="1263"/>
      <c r="H550" s="1330" t="s">
        <v>630</v>
      </c>
      <c r="I550" s="1264" t="s">
        <v>63</v>
      </c>
      <c r="J550" s="1264" t="s">
        <v>1640</v>
      </c>
      <c r="K550" s="599" t="s">
        <v>11</v>
      </c>
      <c r="L550" s="600"/>
      <c r="M550" s="6477">
        <v>46078</v>
      </c>
      <c r="N550" s="353">
        <v>46073</v>
      </c>
      <c r="O550" s="354">
        <v>46079</v>
      </c>
      <c r="P550" s="353">
        <v>46077</v>
      </c>
      <c r="Q550" s="354">
        <v>46084</v>
      </c>
      <c r="R550" s="353">
        <v>46084</v>
      </c>
      <c r="S550" s="354">
        <v>46085</v>
      </c>
      <c r="T550" s="353">
        <v>46084</v>
      </c>
      <c r="U550" s="355">
        <v>46087</v>
      </c>
      <c r="V550" s="353">
        <v>46088</v>
      </c>
      <c r="W550" s="6208">
        <v>46091</v>
      </c>
      <c r="X550" s="357">
        <v>46091</v>
      </c>
      <c r="Y550" s="359">
        <v>46093</v>
      </c>
      <c r="Z550" s="359">
        <v>46093</v>
      </c>
      <c r="AA550" s="601"/>
      <c r="AB550" s="359"/>
      <c r="AC550" s="251" t="s">
        <v>1085</v>
      </c>
      <c r="AD550" s="361"/>
      <c r="AE550" s="362">
        <v>6</v>
      </c>
      <c r="AF550" s="363" t="str">
        <f t="shared" ref="AF550:AF555" si="1107">IF($AE550=0,"　",VLOOKUP($AE550,ﾚｰｻﾞOP,69,0))</f>
        <v>4IE</v>
      </c>
      <c r="AG550" s="364">
        <v>1</v>
      </c>
      <c r="AH550" s="364"/>
      <c r="AI550" s="364"/>
      <c r="AJ550" s="364"/>
      <c r="AK550" s="364"/>
      <c r="AL550" s="364"/>
      <c r="AM550" s="364"/>
      <c r="AN550" s="364">
        <v>1</v>
      </c>
      <c r="AO550" s="364"/>
      <c r="AP550" s="363"/>
      <c r="AQ550" s="255"/>
      <c r="AR550" s="255"/>
      <c r="AS550" s="255"/>
      <c r="AT550" s="255"/>
      <c r="AU550" s="2843">
        <f t="shared" ref="AU550:AU555" si="1108">IF(AI550="付属済",0,IF(AI550=1,AI550+AP550,0))</f>
        <v>0</v>
      </c>
      <c r="AV550" s="4008">
        <f t="shared" ref="AV550:AV555" si="1109">IF(AE550=0,0,(AR550*1)+(AS550*100))</f>
        <v>0</v>
      </c>
      <c r="AW550" s="590">
        <v>46056</v>
      </c>
      <c r="AX550" s="369">
        <v>4263105</v>
      </c>
      <c r="AY550" s="4602">
        <v>46056</v>
      </c>
      <c r="AZ550" s="367">
        <v>4263106</v>
      </c>
      <c r="BA550" s="154">
        <v>46056</v>
      </c>
      <c r="BB550" s="367">
        <v>4263107</v>
      </c>
      <c r="BC550" s="368">
        <v>46029</v>
      </c>
      <c r="BD550" s="369">
        <v>4263075</v>
      </c>
      <c r="BE550" s="4599">
        <v>46029</v>
      </c>
      <c r="BF550" s="367">
        <v>4263076</v>
      </c>
      <c r="BG550" s="368">
        <v>46056</v>
      </c>
      <c r="BH550" s="367">
        <v>4263104</v>
      </c>
      <c r="BI550" s="154" t="str">
        <f>IF($AE550=0,"　",VLOOKUP($AE550,ﾚｰｻﾞOP,11,0))</f>
        <v>-</v>
      </c>
      <c r="BJ550" s="367"/>
      <c r="BK550" s="154" t="str">
        <f t="shared" ref="BK550:BK555" si="1110">IF($AE550=0,"　",VLOOKUP($AE550,ﾚｰｻﾞOP,57,0))</f>
        <v>-</v>
      </c>
      <c r="BL550" s="367"/>
      <c r="BM550" s="154" t="str">
        <f t="shared" ref="BM550:BM555" si="1111">IF($AE550=0,"　",VLOOKUP($AE550,ﾚｰｻﾞOP,58,0))</f>
        <v>-</v>
      </c>
      <c r="BN550" s="367"/>
      <c r="BO550" s="155" t="str">
        <f t="shared" ref="BO550:BO555" si="1112">IF($AE550=0,"　",VLOOKUP($AE550,ﾚｰｻﾞOP,59,0))</f>
        <v>-</v>
      </c>
      <c r="BP550" s="367"/>
      <c r="BQ550" s="154">
        <v>46050</v>
      </c>
      <c r="BR550" s="369">
        <v>4263103</v>
      </c>
      <c r="BS550" s="154" t="str">
        <f>IF($AE550=0,"　",VLOOKUP($AE550,ﾚｰｻﾞOP,13,0))</f>
        <v>-</v>
      </c>
      <c r="BT550" s="369"/>
      <c r="BU550" s="154" t="str">
        <f>IF($AE550=0,"　",VLOOKUP($AE550,ﾚｰｻﾞOP,14,0))</f>
        <v>-</v>
      </c>
      <c r="BV550" s="369"/>
      <c r="BW550" s="154" t="str">
        <f>IF($AE550=0,"　",VLOOKUP($AE550,ﾚｰｻﾞOP,15,0))</f>
        <v>-</v>
      </c>
      <c r="BX550" s="367"/>
      <c r="BY550" s="154" t="str">
        <f>IF($AE550=0,"　",VLOOKUP($AE550,ﾚｰｻﾞOP,16,0))</f>
        <v>-</v>
      </c>
      <c r="BZ550" s="369"/>
      <c r="CA550" s="154" t="str">
        <f>IF($AE550=0,"　",VLOOKUP($AE550,ﾚｰｻﾞOP,17,0))</f>
        <v>-</v>
      </c>
      <c r="CB550" s="367"/>
      <c r="CC550" s="154" t="str">
        <f>IF($AE550=0,"　",VLOOKUP($AE550,ﾚｰｻﾞOP,18,0))</f>
        <v>-</v>
      </c>
      <c r="CD550" s="367"/>
      <c r="CE550" s="2850" t="str">
        <f t="shared" ref="CE550:CE555" si="1113">IF($AE550=0,"　",VLOOKUP($AE550,ﾚｰｻﾞOP,19,0))</f>
        <v>-</v>
      </c>
      <c r="CF550" s="2846"/>
      <c r="CG550" s="2855" t="str">
        <f t="shared" ref="CG550:CG555" si="1114">IF($AE550=0,"　",VLOOKUP($AE550,ﾚｰｻﾞOP,20,0))</f>
        <v>-</v>
      </c>
      <c r="CH550" s="2851"/>
      <c r="CI550" s="2850" t="str">
        <f t="shared" ref="CI550:CI555" si="1115">IF($AE550=0,"　",VLOOKUP($AE550,ﾚｰｻﾞOP,21,0))</f>
        <v>-</v>
      </c>
      <c r="CJ550" s="2846"/>
      <c r="CK550" s="2850" t="str">
        <f t="shared" ref="CK550:CK555" si="1116">IF($AE550=0,"　",VLOOKUP($AE550,ﾚｰｻﾞOP,22,0))</f>
        <v>-</v>
      </c>
      <c r="CL550" s="2851"/>
      <c r="CM550" s="2850" t="str">
        <f t="shared" ref="CM550:CM555" si="1117">IF($AE550=0,"　",VLOOKUP($AE550,ﾚｰｻﾞOP,23,0))</f>
        <v>-</v>
      </c>
      <c r="CN550" s="2851"/>
      <c r="CO550" s="2855" t="str">
        <f t="shared" ref="CO550:CO555" si="1118">IF($AE550=0,"　",VLOOKUP($AE550,ﾚｰｻﾞOP,24,0))</f>
        <v>-</v>
      </c>
      <c r="CP550" s="2851"/>
      <c r="CQ550" s="2855" t="str">
        <f t="shared" ref="CQ550:CQ555" si="1119">IF($AE550=0,"　",VLOOKUP($AE550,ﾚｰｻﾞOP,25,0))</f>
        <v>-</v>
      </c>
      <c r="CR550" s="2851"/>
      <c r="CS550" s="2850" t="str">
        <f t="shared" ref="CS550:CS555" si="1120">IF($AE550=0,"　",VLOOKUP($AE550,ﾚｰｻﾞOP,26,0))</f>
        <v>-</v>
      </c>
      <c r="CT550" s="2851"/>
      <c r="CU550" s="2855"/>
      <c r="CV550" s="2851"/>
      <c r="CW550" s="2850" t="str">
        <f t="shared" ref="CW550:CW555" si="1121">IF($AE550=0,"　",VLOOKUP($AE550,ﾚｰｻﾞOP,28,0))</f>
        <v>-</v>
      </c>
      <c r="CX550" s="2851"/>
      <c r="CY550" s="2855" t="str">
        <f t="shared" ref="CY550:CY555" si="1122">IF($AE550=0,"　",VLOOKUP($AE550,ﾚｰｻﾞOP,29,0))</f>
        <v>-</v>
      </c>
      <c r="CZ550" s="2851"/>
      <c r="DA550" s="154" t="str">
        <f t="shared" ref="DA550:DA555" si="1123">IF($AE550=0,"　",VLOOKUP($AE550,ﾚｰｻﾞOP,30,0))</f>
        <v>-</v>
      </c>
      <c r="DB550" s="369"/>
      <c r="DC550" s="155" t="str">
        <f t="shared" ref="DC550:DC555" si="1124">IF($AE550=0,"　",VLOOKUP($AE550,ﾚｰｻﾞOP,31,0))</f>
        <v>-</v>
      </c>
      <c r="DD550" s="367"/>
      <c r="DE550" s="374">
        <v>46042</v>
      </c>
      <c r="DF550" s="373">
        <v>4263166</v>
      </c>
      <c r="DG550" s="818">
        <f t="shared" si="976"/>
        <v>0</v>
      </c>
      <c r="DH550" s="372"/>
      <c r="DI550" s="267">
        <v>46066</v>
      </c>
      <c r="DJ550" s="373">
        <v>4263165</v>
      </c>
      <c r="DK550" s="374">
        <f>IF(AU550=2,1,0)</f>
        <v>0</v>
      </c>
      <c r="DL550" s="373"/>
      <c r="DM550" s="375">
        <f t="shared" ref="DM550:DM555" si="1125">IF(AU550=1,1,0)</f>
        <v>0</v>
      </c>
      <c r="DN550" s="373"/>
      <c r="DO550" s="155">
        <f t="shared" ref="DO550:DO555" si="1126">IF(AJ550=1,1,0)</f>
        <v>0</v>
      </c>
      <c r="DP550" s="372"/>
      <c r="DQ550" s="155">
        <f t="shared" ref="DQ550:DQ555" si="1127">IF(AK550=1,1,0)</f>
        <v>0</v>
      </c>
      <c r="DR550" s="373"/>
      <c r="DS550" s="155">
        <f t="shared" ref="DS550:DS555" si="1128">IF(AL550=1,1,0)</f>
        <v>0</v>
      </c>
      <c r="DT550" s="372"/>
      <c r="DU550" s="155">
        <f t="shared" ref="DU550:DU555" si="1129">IF(AM550=1,1,0)</f>
        <v>0</v>
      </c>
      <c r="DV550" s="373"/>
      <c r="DW550" s="4891">
        <v>46057</v>
      </c>
      <c r="DX550" s="372">
        <v>4263134</v>
      </c>
      <c r="DY550" s="154">
        <f>IF(AO550=1,1,0)</f>
        <v>0</v>
      </c>
      <c r="DZ550" s="373"/>
      <c r="EA550" s="154">
        <f>IF(AP550=1,1,0)</f>
        <v>0</v>
      </c>
      <c r="EB550" s="373"/>
      <c r="EC550" s="269">
        <f>IF(AQ550=1,1,0)</f>
        <v>0</v>
      </c>
      <c r="ED550" s="376"/>
      <c r="EE550" s="822">
        <f t="shared" si="1078"/>
        <v>0</v>
      </c>
      <c r="EF550" s="377"/>
      <c r="EG550" s="273"/>
      <c r="EH550" s="274"/>
      <c r="EI550" s="275"/>
      <c r="EJ550" s="276"/>
      <c r="EK550" s="275"/>
      <c r="EL550" s="277"/>
      <c r="EM550" s="278" t="str">
        <f t="shared" ref="EM550:EM555" si="1130">IF(CE550="-"," ",IF(AR550=1,1," "))</f>
        <v xml:space="preserve"> </v>
      </c>
      <c r="EN550" s="372"/>
      <c r="EO550" s="155">
        <f t="shared" ref="EO550:EO555" si="1131">IF(AT550=1,1,0)</f>
        <v>0</v>
      </c>
      <c r="EP550" s="373"/>
      <c r="ER550" s="194"/>
      <c r="ET550" s="154" t="str">
        <f t="shared" ref="ET550:ET554" si="1132">IF($AE550=0,"　",VLOOKUP($AE550,ﾚｰｻﾞOP,60,0))</f>
        <v>-</v>
      </c>
      <c r="EU550" s="373"/>
      <c r="EV550" s="154" t="str">
        <f t="shared" ref="EV550:EV555" si="1133">IF($AE550=0,"　",VLOOKUP($AE550,ﾚｰｻﾞOP,60,0))</f>
        <v>-</v>
      </c>
      <c r="EW550" s="373"/>
      <c r="EX550" s="154"/>
      <c r="EY550" s="367"/>
      <c r="EZ550" s="154"/>
      <c r="FA550" s="367"/>
      <c r="FB550" s="154"/>
      <c r="FC550" s="367"/>
      <c r="FD550" s="154"/>
      <c r="FE550" s="367"/>
      <c r="FF550" s="155"/>
      <c r="FG550" s="367"/>
      <c r="FH550" s="154"/>
      <c r="FI550" s="367"/>
      <c r="FJ550" s="154" t="str">
        <f t="shared" ref="FJ550:FJ554" si="1134">IF($AE550=0,"　",VLOOKUP($AE550,ﾚｰｻﾞOP,67,0))</f>
        <v>-</v>
      </c>
      <c r="FK550" s="373"/>
      <c r="FL550" s="155" t="str">
        <f t="shared" ref="FL550:FL555" si="1135">IF($AE550=0,"　",VLOOKUP($AE550,ﾚｰｻﾞOP,68,0))</f>
        <v>-</v>
      </c>
      <c r="FM550" s="279"/>
      <c r="FN550" s="1184"/>
      <c r="FO550" s="280"/>
      <c r="FP550" s="281"/>
      <c r="FQ550" s="282"/>
      <c r="FS550" s="281"/>
      <c r="FT550" s="282"/>
    </row>
    <row r="551" spans="1:176" ht="18.600000000000001" customHeight="1">
      <c r="A551" s="228">
        <f t="shared" si="961"/>
        <v>541</v>
      </c>
      <c r="B551" s="343" t="str">
        <f t="shared" si="1106"/>
        <v>4IE</v>
      </c>
      <c r="C551" s="6164">
        <v>46125</v>
      </c>
      <c r="D551" s="1261" t="s">
        <v>1722</v>
      </c>
      <c r="E551" s="1262">
        <v>72515117</v>
      </c>
      <c r="F551" s="1564"/>
      <c r="G551" s="6768" t="s">
        <v>1745</v>
      </c>
      <c r="H551" s="1330" t="s">
        <v>630</v>
      </c>
      <c r="I551" s="1264" t="s">
        <v>59</v>
      </c>
      <c r="J551" s="1264" t="s">
        <v>15</v>
      </c>
      <c r="K551" s="599" t="s">
        <v>11</v>
      </c>
      <c r="L551" s="600"/>
      <c r="M551" s="6477">
        <v>46079</v>
      </c>
      <c r="N551" s="353">
        <v>46073</v>
      </c>
      <c r="O551" s="354">
        <v>46084</v>
      </c>
      <c r="P551" s="353">
        <v>46078</v>
      </c>
      <c r="Q551" s="354">
        <v>46085</v>
      </c>
      <c r="R551" s="353">
        <v>46085</v>
      </c>
      <c r="S551" s="354">
        <v>46086</v>
      </c>
      <c r="T551" s="353">
        <v>46085</v>
      </c>
      <c r="U551" s="355">
        <v>46088</v>
      </c>
      <c r="V551" s="353">
        <v>46088</v>
      </c>
      <c r="W551" s="6208">
        <v>46092</v>
      </c>
      <c r="X551" s="357">
        <v>46092</v>
      </c>
      <c r="Y551" s="359">
        <v>46094</v>
      </c>
      <c r="Z551" s="359">
        <v>46094</v>
      </c>
      <c r="AA551" s="601"/>
      <c r="AB551" s="359"/>
      <c r="AC551" s="251" t="s">
        <v>1085</v>
      </c>
      <c r="AD551" s="361"/>
      <c r="AE551" s="362">
        <v>2</v>
      </c>
      <c r="AF551" s="363" t="str">
        <f>IF($AE551=0,"　",VLOOKUP($AE551,ﾚｰｻﾞOP,69,0))</f>
        <v>4IE</v>
      </c>
      <c r="AG551" s="364">
        <v>1</v>
      </c>
      <c r="AH551" s="364"/>
      <c r="AI551" s="364"/>
      <c r="AJ551" s="364"/>
      <c r="AK551" s="364"/>
      <c r="AL551" s="364"/>
      <c r="AM551" s="364"/>
      <c r="AN551" s="364">
        <v>1</v>
      </c>
      <c r="AO551" s="364">
        <v>1</v>
      </c>
      <c r="AP551" s="363">
        <v>1</v>
      </c>
      <c r="AQ551" s="255">
        <v>1</v>
      </c>
      <c r="AR551" s="255">
        <v>1</v>
      </c>
      <c r="AS551" s="255"/>
      <c r="AT551" s="255"/>
      <c r="AU551" s="2843">
        <f t="shared" si="1108"/>
        <v>0</v>
      </c>
      <c r="AV551" s="4008">
        <f t="shared" si="1109"/>
        <v>1</v>
      </c>
      <c r="AW551" s="590">
        <v>46056</v>
      </c>
      <c r="AX551" s="369">
        <v>4263105</v>
      </c>
      <c r="AY551" s="154">
        <v>46056</v>
      </c>
      <c r="AZ551" s="367">
        <v>4263106</v>
      </c>
      <c r="BA551" s="154">
        <v>46056</v>
      </c>
      <c r="BB551" s="367">
        <v>4263107</v>
      </c>
      <c r="BC551" s="368">
        <v>46029</v>
      </c>
      <c r="BD551" s="369">
        <v>4263075</v>
      </c>
      <c r="BE551" s="4599">
        <v>46029</v>
      </c>
      <c r="BF551" s="367">
        <v>4263076</v>
      </c>
      <c r="BG551" s="368">
        <v>46056</v>
      </c>
      <c r="BH551" s="367">
        <v>4263104</v>
      </c>
      <c r="BI551" s="154">
        <v>46056</v>
      </c>
      <c r="BJ551" s="367">
        <v>4263110</v>
      </c>
      <c r="BK551" s="154" t="str">
        <f>IF($AE551=0,"　",VLOOKUP($AE551,ﾚｰｻﾞOP,57,0))</f>
        <v>-</v>
      </c>
      <c r="BL551" s="367"/>
      <c r="BM551" s="154" t="str">
        <f>IF($AE551=0,"　",VLOOKUP($AE551,ﾚｰｻﾞOP,58,0))</f>
        <v>-</v>
      </c>
      <c r="BN551" s="367"/>
      <c r="BO551" s="155" t="str">
        <f>IF($AE551=0,"　",VLOOKUP($AE551,ﾚｰｻﾞOP,59,0))</f>
        <v>-</v>
      </c>
      <c r="BP551" s="367"/>
      <c r="BQ551" s="154" t="str">
        <f t="shared" ref="BQ551:BQ555" si="1136">IF($AE551=0,"　",VLOOKUP($AE551,ﾚｰｻﾞOP,12,0))</f>
        <v>-</v>
      </c>
      <c r="BR551" s="369"/>
      <c r="BS551" s="154" t="str">
        <f>IF($AE551=0,"　",VLOOKUP($AE551,ﾚｰｻﾞOP,13,0))</f>
        <v>-</v>
      </c>
      <c r="BT551" s="369"/>
      <c r="BU551" s="154" t="str">
        <f>IF($AE551=0,"　",VLOOKUP($AE551,ﾚｰｻﾞOP,14,0))</f>
        <v>-</v>
      </c>
      <c r="BV551" s="369"/>
      <c r="BW551" s="154" t="str">
        <f>IF($AE551=0,"　",VLOOKUP($AE551,ﾚｰｻﾞOP,15,0))</f>
        <v>-</v>
      </c>
      <c r="BX551" s="367"/>
      <c r="BY551" s="154" t="str">
        <f>IF($AE551=0,"　",VLOOKUP($AE551,ﾚｰｻﾞOP,16,0))</f>
        <v>-</v>
      </c>
      <c r="BZ551" s="369"/>
      <c r="CA551" s="154" t="str">
        <f>IF($AE551=0,"　",VLOOKUP($AE551,ﾚｰｻﾞOP,17,0))</f>
        <v>-</v>
      </c>
      <c r="CB551" s="367"/>
      <c r="CC551" s="154" t="str">
        <f>IF($AE551=0,"　",VLOOKUP($AE551,ﾚｰｻﾞOP,18,0))</f>
        <v>-</v>
      </c>
      <c r="CD551" s="367"/>
      <c r="CE551" s="2850" t="str">
        <f>IF($AE551=0,"　",VLOOKUP($AE551,ﾚｰｻﾞOP,19,0))</f>
        <v>-</v>
      </c>
      <c r="CF551" s="2846"/>
      <c r="CG551" s="2855" t="str">
        <f>IF($AE551=0,"　",VLOOKUP($AE551,ﾚｰｻﾞOP,20,0))</f>
        <v>-</v>
      </c>
      <c r="CH551" s="2851"/>
      <c r="CI551" s="2850" t="str">
        <f>IF($AE551=0,"　",VLOOKUP($AE551,ﾚｰｻﾞOP,21,0))</f>
        <v>-</v>
      </c>
      <c r="CJ551" s="2846"/>
      <c r="CK551" s="2850" t="str">
        <f>IF($AE551=0,"　",VLOOKUP($AE551,ﾚｰｻﾞOP,22,0))</f>
        <v>-</v>
      </c>
      <c r="CL551" s="2851"/>
      <c r="CM551" s="2850" t="str">
        <f>IF($AE551=0,"　",VLOOKUP($AE551,ﾚｰｻﾞOP,23,0))</f>
        <v>-</v>
      </c>
      <c r="CN551" s="2851"/>
      <c r="CO551" s="2855" t="str">
        <f>IF($AE551=0,"　",VLOOKUP($AE551,ﾚｰｻﾞOP,24,0))</f>
        <v>-</v>
      </c>
      <c r="CP551" s="2851"/>
      <c r="CQ551" s="2855" t="str">
        <f>IF($AE551=0,"　",VLOOKUP($AE551,ﾚｰｻﾞOP,25,0))</f>
        <v>-</v>
      </c>
      <c r="CR551" s="2851"/>
      <c r="CS551" s="2850" t="str">
        <f>IF($AE551=0,"　",VLOOKUP($AE551,ﾚｰｻﾞOP,26,0))</f>
        <v>-</v>
      </c>
      <c r="CT551" s="2851"/>
      <c r="CU551" s="2855"/>
      <c r="CV551" s="2851"/>
      <c r="CW551" s="2850" t="str">
        <f>IF($AE551=0,"　",VLOOKUP($AE551,ﾚｰｻﾞOP,28,0))</f>
        <v>-</v>
      </c>
      <c r="CX551" s="2851"/>
      <c r="CY551" s="2855" t="str">
        <f>IF($AE551=0,"　",VLOOKUP($AE551,ﾚｰｻﾞOP,29,0))</f>
        <v>-</v>
      </c>
      <c r="CZ551" s="2851"/>
      <c r="DA551" s="154" t="str">
        <f>IF($AE551=0,"　",VLOOKUP($AE551,ﾚｰｻﾞOP,30,0))</f>
        <v>-</v>
      </c>
      <c r="DB551" s="369"/>
      <c r="DC551" s="155" t="str">
        <f>IF($AE551=0,"　",VLOOKUP($AE551,ﾚｰｻﾞOP,31,0))</f>
        <v>-</v>
      </c>
      <c r="DD551" s="367"/>
      <c r="DE551" s="374">
        <v>46043</v>
      </c>
      <c r="DF551" s="2857">
        <v>4263167</v>
      </c>
      <c r="DG551" s="818">
        <f t="shared" si="976"/>
        <v>0</v>
      </c>
      <c r="DH551" s="372"/>
      <c r="DI551" s="267">
        <v>46066</v>
      </c>
      <c r="DJ551" s="373">
        <v>4263165</v>
      </c>
      <c r="DK551" s="374">
        <f>IF(AU551=2,1,0)</f>
        <v>0</v>
      </c>
      <c r="DL551" s="373"/>
      <c r="DM551" s="375">
        <f t="shared" si="1125"/>
        <v>0</v>
      </c>
      <c r="DN551" s="373"/>
      <c r="DO551" s="155">
        <f t="shared" si="1126"/>
        <v>0</v>
      </c>
      <c r="DP551" s="372"/>
      <c r="DQ551" s="155">
        <f t="shared" si="1127"/>
        <v>0</v>
      </c>
      <c r="DR551" s="373"/>
      <c r="DS551" s="155">
        <f t="shared" si="1128"/>
        <v>0</v>
      </c>
      <c r="DT551" s="372"/>
      <c r="DU551" s="155">
        <f t="shared" si="1129"/>
        <v>0</v>
      </c>
      <c r="DV551" s="373"/>
      <c r="DW551" s="4891">
        <v>46057</v>
      </c>
      <c r="DX551" s="372">
        <v>4263134</v>
      </c>
      <c r="DY551" s="154">
        <v>46198</v>
      </c>
      <c r="DZ551" s="4682">
        <v>4163233</v>
      </c>
      <c r="EA551" s="154">
        <v>46038</v>
      </c>
      <c r="EB551" s="4682">
        <v>4263102</v>
      </c>
      <c r="EC551" s="820">
        <v>46091</v>
      </c>
      <c r="ED551" s="4964">
        <v>4263154</v>
      </c>
      <c r="EE551" s="822">
        <v>46056</v>
      </c>
      <c r="EF551" s="4930">
        <v>4263132</v>
      </c>
      <c r="EG551" s="273"/>
      <c r="EH551" s="274"/>
      <c r="EI551" s="275"/>
      <c r="EJ551" s="276"/>
      <c r="EK551" s="275"/>
      <c r="EL551" s="277"/>
      <c r="EM551" s="278" t="str">
        <f t="shared" si="1130"/>
        <v xml:space="preserve"> </v>
      </c>
      <c r="EN551" s="372"/>
      <c r="EO551" s="155">
        <f t="shared" si="1131"/>
        <v>0</v>
      </c>
      <c r="EP551" s="373"/>
      <c r="ER551" s="194"/>
      <c r="ET551" s="154" t="str">
        <f>IF($AE551=0,"　",VLOOKUP($AE551,ﾚｰｻﾞOP,60,0))</f>
        <v>-</v>
      </c>
      <c r="EU551" s="373"/>
      <c r="EV551" s="154" t="str">
        <f>IF($AE551=0,"　",VLOOKUP($AE551,ﾚｰｻﾞOP,60,0))</f>
        <v>-</v>
      </c>
      <c r="EW551" s="373"/>
      <c r="EX551" s="154"/>
      <c r="EY551" s="367"/>
      <c r="EZ551" s="154"/>
      <c r="FA551" s="367"/>
      <c r="FB551" s="154"/>
      <c r="FC551" s="367"/>
      <c r="FD551" s="154"/>
      <c r="FE551" s="367"/>
      <c r="FF551" s="155"/>
      <c r="FG551" s="367"/>
      <c r="FH551" s="154"/>
      <c r="FI551" s="367"/>
      <c r="FJ551" s="154" t="str">
        <f>IF($AE551=0,"　",VLOOKUP($AE551,ﾚｰｻﾞOP,67,0))</f>
        <v>-</v>
      </c>
      <c r="FK551" s="373"/>
      <c r="FL551" s="155" t="str">
        <f>IF($AE551=0,"　",VLOOKUP($AE551,ﾚｰｻﾞOP,68,0))</f>
        <v>-</v>
      </c>
      <c r="FM551" s="279"/>
      <c r="FN551" s="1184"/>
      <c r="FO551" s="280"/>
      <c r="FP551" s="281"/>
      <c r="FQ551" s="282"/>
      <c r="FS551" s="281"/>
      <c r="FT551" s="282"/>
    </row>
    <row r="552" spans="1:176" ht="18.600000000000001" customHeight="1">
      <c r="A552" s="6619">
        <f t="shared" si="960"/>
        <v>542</v>
      </c>
      <c r="B552" s="6620" t="str">
        <f t="shared" si="1106"/>
        <v>4IE</v>
      </c>
      <c r="C552" s="6621">
        <v>46117</v>
      </c>
      <c r="D552" s="6622" t="s">
        <v>35</v>
      </c>
      <c r="E552" s="6623">
        <v>92510039</v>
      </c>
      <c r="F552" s="6624" t="s">
        <v>1621</v>
      </c>
      <c r="G552" s="6625"/>
      <c r="H552" s="6626" t="s">
        <v>631</v>
      </c>
      <c r="I552" s="6627" t="s">
        <v>61</v>
      </c>
      <c r="J552" s="6628" t="s">
        <v>1596</v>
      </c>
      <c r="K552" s="6629" t="s">
        <v>11</v>
      </c>
      <c r="L552" s="8023"/>
      <c r="M552" s="6725">
        <v>46084</v>
      </c>
      <c r="N552" s="6631">
        <v>46073</v>
      </c>
      <c r="O552" s="6630">
        <v>46085</v>
      </c>
      <c r="P552" s="6631">
        <v>46079</v>
      </c>
      <c r="Q552" s="6630">
        <v>46086</v>
      </c>
      <c r="R552" s="6631">
        <v>46086</v>
      </c>
      <c r="S552" s="6630">
        <v>46087</v>
      </c>
      <c r="T552" s="6631">
        <v>46086</v>
      </c>
      <c r="U552" s="6632">
        <v>46091</v>
      </c>
      <c r="V552" s="6631">
        <v>46091</v>
      </c>
      <c r="W552" s="6633">
        <v>46093</v>
      </c>
      <c r="X552" s="6634">
        <v>46093</v>
      </c>
      <c r="Y552" s="6635">
        <v>46095</v>
      </c>
      <c r="Z552" s="6635">
        <v>46095</v>
      </c>
      <c r="AA552" s="6636"/>
      <c r="AB552" s="6635"/>
      <c r="AC552" s="6637" t="s">
        <v>1085</v>
      </c>
      <c r="AD552" s="6638"/>
      <c r="AE552" s="6639">
        <v>9</v>
      </c>
      <c r="AF552" s="6640" t="str">
        <f t="shared" si="1107"/>
        <v>4IE</v>
      </c>
      <c r="AG552" s="6641"/>
      <c r="AH552" s="6641"/>
      <c r="AI552" s="6641">
        <v>1</v>
      </c>
      <c r="AJ552" s="6641"/>
      <c r="AK552" s="6641"/>
      <c r="AL552" s="6641"/>
      <c r="AM552" s="6641"/>
      <c r="AN552" s="6641"/>
      <c r="AO552" s="6641"/>
      <c r="AP552" s="6640">
        <v>1</v>
      </c>
      <c r="AQ552" s="6641">
        <v>1</v>
      </c>
      <c r="AR552" s="6641">
        <v>1</v>
      </c>
      <c r="AS552" s="6641"/>
      <c r="AT552" s="6641"/>
      <c r="AU552" s="6642">
        <f t="shared" si="1108"/>
        <v>2</v>
      </c>
      <c r="AV552" s="6643">
        <f t="shared" si="1109"/>
        <v>1</v>
      </c>
      <c r="AW552" s="6644" t="str">
        <f>IF($AE552=0,"　",VLOOKUP($AE552,ﾚｰｻﾞOP,5,0))</f>
        <v>-</v>
      </c>
      <c r="AX552" s="6645"/>
      <c r="AY552" s="6646" t="str">
        <f>IF($AE552=0,"　",VLOOKUP($AE552,ﾚｰｻﾞOP,6,0))</f>
        <v>-</v>
      </c>
      <c r="AZ552" s="6647"/>
      <c r="BA552" s="6646" t="str">
        <f>IF($AE552=0,"　",VLOOKUP($AE552,ﾚｰｻﾞOP,7,0))</f>
        <v>-</v>
      </c>
      <c r="BB552" s="6647"/>
      <c r="BC552" s="6644" t="str">
        <f>IF($AE552=0,"　",VLOOKUP($AE552,ﾚｰｻﾞOP,8,0))</f>
        <v>-</v>
      </c>
      <c r="BD552" s="6645"/>
      <c r="BE552" s="6646" t="str">
        <f>IF($AE552=0,"　",VLOOKUP($AE552,ﾚｰｻﾞOP,9,0))</f>
        <v>-</v>
      </c>
      <c r="BF552" s="6647"/>
      <c r="BG552" s="6644" t="str">
        <f>IF($AE552=0,"　",VLOOKUP($AE552,ﾚｰｻﾞOP,10,0))</f>
        <v>-</v>
      </c>
      <c r="BH552" s="6647"/>
      <c r="BI552" s="6646" t="str">
        <f>IF($AE552=0,"　",VLOOKUP($AE552,ﾚｰｻﾞOP,11,0))</f>
        <v>-</v>
      </c>
      <c r="BJ552" s="6647"/>
      <c r="BK552" s="6646" t="str">
        <f t="shared" si="1110"/>
        <v>-</v>
      </c>
      <c r="BL552" s="6647"/>
      <c r="BM552" s="6646" t="str">
        <f t="shared" si="1111"/>
        <v>-</v>
      </c>
      <c r="BN552" s="6647"/>
      <c r="BO552" s="6648" t="str">
        <f t="shared" si="1112"/>
        <v>-</v>
      </c>
      <c r="BP552" s="6647"/>
      <c r="BQ552" s="6646" t="str">
        <f t="shared" si="1136"/>
        <v>-</v>
      </c>
      <c r="BR552" s="6645"/>
      <c r="BS552" s="6646">
        <v>45561</v>
      </c>
      <c r="BT552" s="6645">
        <v>4063385</v>
      </c>
      <c r="BU552" s="6646">
        <v>45561</v>
      </c>
      <c r="BV552" s="6645">
        <v>4063386</v>
      </c>
      <c r="BW552" s="6646">
        <v>45561</v>
      </c>
      <c r="BX552" s="6647">
        <v>4063387</v>
      </c>
      <c r="BY552" s="6646">
        <v>45561</v>
      </c>
      <c r="BZ552" s="6645">
        <v>4063388</v>
      </c>
      <c r="CA552" s="6646">
        <v>45694</v>
      </c>
      <c r="CB552" s="6647">
        <v>4263126</v>
      </c>
      <c r="CC552" s="6646">
        <v>45561</v>
      </c>
      <c r="CD552" s="6647">
        <v>4063390</v>
      </c>
      <c r="CE552" s="6646" t="str">
        <f t="shared" si="1113"/>
        <v>-</v>
      </c>
      <c r="CF552" s="6645"/>
      <c r="CG552" s="6648" t="str">
        <f t="shared" si="1114"/>
        <v>-</v>
      </c>
      <c r="CH552" s="6647"/>
      <c r="CI552" s="6646" t="str">
        <f t="shared" si="1115"/>
        <v>-</v>
      </c>
      <c r="CJ552" s="6645"/>
      <c r="CK552" s="6646" t="str">
        <f t="shared" si="1116"/>
        <v>-</v>
      </c>
      <c r="CL552" s="6647"/>
      <c r="CM552" s="6646" t="str">
        <f t="shared" si="1117"/>
        <v>-</v>
      </c>
      <c r="CN552" s="6647"/>
      <c r="CO552" s="6648" t="str">
        <f t="shared" si="1118"/>
        <v>-</v>
      </c>
      <c r="CP552" s="6647"/>
      <c r="CQ552" s="6648" t="str">
        <f t="shared" si="1119"/>
        <v>-</v>
      </c>
      <c r="CR552" s="6647"/>
      <c r="CS552" s="6646" t="str">
        <f t="shared" si="1120"/>
        <v>-</v>
      </c>
      <c r="CT552" s="6647"/>
      <c r="CU552" s="6648"/>
      <c r="CV552" s="6647"/>
      <c r="CW552" s="6646" t="str">
        <f t="shared" si="1121"/>
        <v>-</v>
      </c>
      <c r="CX552" s="6647"/>
      <c r="CY552" s="6648" t="str">
        <f t="shared" si="1122"/>
        <v>-</v>
      </c>
      <c r="CZ552" s="6647"/>
      <c r="DA552" s="6646" t="str">
        <f t="shared" si="1123"/>
        <v>-</v>
      </c>
      <c r="DB552" s="6645"/>
      <c r="DC552" s="6648" t="str">
        <f t="shared" si="1124"/>
        <v>-</v>
      </c>
      <c r="DD552" s="6647"/>
      <c r="DE552" s="374">
        <f t="shared" si="966"/>
        <v>0</v>
      </c>
      <c r="DF552" s="6650"/>
      <c r="DG552" s="818">
        <f t="shared" si="976"/>
        <v>0</v>
      </c>
      <c r="DH552" s="6651"/>
      <c r="DI552" s="6646">
        <f>IF(AG552=1,1,0)</f>
        <v>0</v>
      </c>
      <c r="DJ552" s="6650"/>
      <c r="DK552" s="6649">
        <v>46069</v>
      </c>
      <c r="DL552" s="6650">
        <v>4263136</v>
      </c>
      <c r="DM552" s="6649">
        <f t="shared" si="1125"/>
        <v>0</v>
      </c>
      <c r="DN552" s="6650"/>
      <c r="DO552" s="6648">
        <f t="shared" si="1126"/>
        <v>0</v>
      </c>
      <c r="DP552" s="6651"/>
      <c r="DQ552" s="6648">
        <f t="shared" si="1127"/>
        <v>0</v>
      </c>
      <c r="DR552" s="6650"/>
      <c r="DS552" s="6648">
        <f t="shared" si="1128"/>
        <v>0</v>
      </c>
      <c r="DT552" s="6651"/>
      <c r="DU552" s="6648">
        <f t="shared" si="1129"/>
        <v>0</v>
      </c>
      <c r="DV552" s="6650"/>
      <c r="DW552" s="6644">
        <f>IF(AN552=1,1,0)</f>
        <v>0</v>
      </c>
      <c r="DX552" s="6651"/>
      <c r="DY552" s="6646">
        <f>IF(AO552=1,1,0)</f>
        <v>0</v>
      </c>
      <c r="DZ552" s="6650"/>
      <c r="EA552" s="6646">
        <v>46038</v>
      </c>
      <c r="EB552" s="4682">
        <v>4263102</v>
      </c>
      <c r="EC552" s="820">
        <v>46091</v>
      </c>
      <c r="ED552" s="4964">
        <v>4263154</v>
      </c>
      <c r="EE552" s="6618">
        <v>46056</v>
      </c>
      <c r="EF552" s="4930">
        <v>4263132</v>
      </c>
      <c r="EG552" s="824"/>
      <c r="EH552" s="825"/>
      <c r="EI552" s="826"/>
      <c r="EJ552" s="827"/>
      <c r="EK552" s="826"/>
      <c r="EL552" s="828"/>
      <c r="EM552" s="829" t="str">
        <f t="shared" si="1130"/>
        <v xml:space="preserve"> </v>
      </c>
      <c r="EN552" s="6651"/>
      <c r="EO552" s="6648">
        <f t="shared" si="1131"/>
        <v>0</v>
      </c>
      <c r="EP552" s="6650"/>
      <c r="ER552" s="6652"/>
      <c r="ET552" s="6646" t="str">
        <f t="shared" si="1132"/>
        <v>-</v>
      </c>
      <c r="EU552" s="6650"/>
      <c r="EV552" s="6646" t="str">
        <f t="shared" si="1133"/>
        <v>-</v>
      </c>
      <c r="EW552" s="6650"/>
      <c r="EX552" s="6646"/>
      <c r="EY552" s="6647"/>
      <c r="EZ552" s="6646"/>
      <c r="FA552" s="6647"/>
      <c r="FB552" s="6646"/>
      <c r="FC552" s="6647"/>
      <c r="FD552" s="6646"/>
      <c r="FE552" s="6647"/>
      <c r="FF552" s="6648"/>
      <c r="FG552" s="6647"/>
      <c r="FH552" s="6646"/>
      <c r="FI552" s="6647"/>
      <c r="FJ552" s="6646" t="str">
        <f t="shared" si="1134"/>
        <v>-</v>
      </c>
      <c r="FK552" s="6650"/>
      <c r="FL552" s="6648" t="str">
        <f t="shared" si="1135"/>
        <v>-</v>
      </c>
      <c r="FM552" s="6645"/>
      <c r="FN552" s="6646"/>
      <c r="FO552" s="6647"/>
      <c r="FP552" s="6646"/>
      <c r="FQ552" s="6647"/>
      <c r="FS552" s="6646"/>
      <c r="FT552" s="6647"/>
    </row>
    <row r="553" spans="1:176" ht="18.600000000000001" customHeight="1">
      <c r="A553" s="228">
        <f t="shared" si="961"/>
        <v>543</v>
      </c>
      <c r="B553" s="343" t="str">
        <f>AF553</f>
        <v>4IE</v>
      </c>
      <c r="C553" s="6164">
        <v>46127</v>
      </c>
      <c r="D553" s="6489" t="s">
        <v>1526</v>
      </c>
      <c r="E553" s="6490">
        <v>62511080</v>
      </c>
      <c r="F553" s="1564"/>
      <c r="G553" s="1263"/>
      <c r="H553" s="1330" t="s">
        <v>630</v>
      </c>
      <c r="I553" s="1264" t="s">
        <v>614</v>
      </c>
      <c r="J553" s="1264" t="s">
        <v>1371</v>
      </c>
      <c r="K553" s="599" t="s">
        <v>97</v>
      </c>
      <c r="L553" s="600"/>
      <c r="M553" s="6477">
        <v>46086</v>
      </c>
      <c r="N553" s="353">
        <v>46085</v>
      </c>
      <c r="O553" s="354">
        <v>46087</v>
      </c>
      <c r="P553" s="353">
        <v>46086</v>
      </c>
      <c r="Q553" s="354">
        <v>46088</v>
      </c>
      <c r="R553" s="353">
        <v>46088</v>
      </c>
      <c r="S553" s="354">
        <v>46091</v>
      </c>
      <c r="T553" s="353">
        <v>46087</v>
      </c>
      <c r="U553" s="355">
        <v>46093</v>
      </c>
      <c r="V553" s="353">
        <v>46092</v>
      </c>
      <c r="W553" s="356">
        <v>46095</v>
      </c>
      <c r="X553" s="357">
        <v>46094</v>
      </c>
      <c r="Y553" s="358">
        <v>46099</v>
      </c>
      <c r="Z553" s="359"/>
      <c r="AA553" s="360">
        <v>46097</v>
      </c>
      <c r="AB553" s="358">
        <v>46098</v>
      </c>
      <c r="AC553" s="602"/>
      <c r="AD553" s="361"/>
      <c r="AE553" s="362">
        <v>1</v>
      </c>
      <c r="AF553" s="363" t="str">
        <f>IF($AE553=0,"　",VLOOKUP($AE553,ﾚｰｻﾞOP,69,0))</f>
        <v>4IE</v>
      </c>
      <c r="AG553" s="364"/>
      <c r="AH553" s="364"/>
      <c r="AI553" s="364">
        <v>1</v>
      </c>
      <c r="AJ553" s="364"/>
      <c r="AK553" s="364"/>
      <c r="AL553" s="364"/>
      <c r="AM553" s="364"/>
      <c r="AN553" s="364">
        <v>1</v>
      </c>
      <c r="AO553" s="364"/>
      <c r="AP553" s="363">
        <v>1</v>
      </c>
      <c r="AQ553" s="255"/>
      <c r="AR553" s="255"/>
      <c r="AS553" s="255"/>
      <c r="AT553" s="255"/>
      <c r="AU553" s="2843">
        <f>IF(AI553="付属済",0,IF(AI553=1,AI553+AP553,0))</f>
        <v>2</v>
      </c>
      <c r="AV553" s="4008">
        <f>IF(AE553=0,0,(AR553*1)+(AS553*100))</f>
        <v>0</v>
      </c>
      <c r="AW553" s="590">
        <v>46056</v>
      </c>
      <c r="AX553" s="4598">
        <v>4263105</v>
      </c>
      <c r="AY553" s="154">
        <v>46056</v>
      </c>
      <c r="AZ553" s="4600">
        <v>4263106</v>
      </c>
      <c r="BA553" s="154">
        <v>46056</v>
      </c>
      <c r="BB553" s="4600">
        <v>4263107</v>
      </c>
      <c r="BC553" s="368">
        <v>46056</v>
      </c>
      <c r="BD553" s="4598">
        <v>4263108</v>
      </c>
      <c r="BE553" s="4599">
        <v>46029</v>
      </c>
      <c r="BF553" s="4600">
        <v>4263076</v>
      </c>
      <c r="BG553" s="368">
        <v>46056</v>
      </c>
      <c r="BH553" s="4600">
        <v>4263104</v>
      </c>
      <c r="BI553" s="154">
        <v>46056</v>
      </c>
      <c r="BJ553" s="4600">
        <v>4263110</v>
      </c>
      <c r="BK553" s="154" t="str">
        <f>IF($AE553=0,"　",VLOOKUP($AE553,ﾚｰｻﾞOP,57,0))</f>
        <v>-</v>
      </c>
      <c r="BL553" s="367"/>
      <c r="BM553" s="154" t="str">
        <f>IF($AE553=0,"　",VLOOKUP($AE553,ﾚｰｻﾞOP,58,0))</f>
        <v>-</v>
      </c>
      <c r="BN553" s="367"/>
      <c r="BO553" s="155" t="str">
        <f>IF($AE553=0,"　",VLOOKUP($AE553,ﾚｰｻﾞOP,59,0))</f>
        <v>-</v>
      </c>
      <c r="BP553" s="367"/>
      <c r="BQ553" s="154" t="str">
        <f>IF($AE553=0,"　",VLOOKUP($AE553,ﾚｰｻﾞOP,12,0))</f>
        <v>-</v>
      </c>
      <c r="BR553" s="369"/>
      <c r="BS553" s="154" t="str">
        <f>IF($AE553=0,"　",VLOOKUP($AE553,ﾚｰｻﾞOP,13,0))</f>
        <v>-</v>
      </c>
      <c r="BT553" s="369"/>
      <c r="BU553" s="154" t="str">
        <f>IF($AE553=0,"　",VLOOKUP($AE553,ﾚｰｻﾞOP,14,0))</f>
        <v>-</v>
      </c>
      <c r="BV553" s="369"/>
      <c r="BW553" s="154" t="str">
        <f>IF($AE553=0,"　",VLOOKUP($AE553,ﾚｰｻﾞOP,15,0))</f>
        <v>-</v>
      </c>
      <c r="BX553" s="367"/>
      <c r="BY553" s="154" t="str">
        <f>IF($AE553=0,"　",VLOOKUP($AE553,ﾚｰｻﾞOP,16,0))</f>
        <v>-</v>
      </c>
      <c r="BZ553" s="369"/>
      <c r="CA553" s="154" t="str">
        <f>IF($AE553=0,"　",VLOOKUP($AE553,ﾚｰｻﾞOP,17,0))</f>
        <v>-</v>
      </c>
      <c r="CB553" s="367"/>
      <c r="CC553" s="154" t="str">
        <f>IF($AE553=0,"　",VLOOKUP($AE553,ﾚｰｻﾞOP,18,0))</f>
        <v>-</v>
      </c>
      <c r="CD553" s="367"/>
      <c r="CE553" s="2850" t="str">
        <f>IF($AE553=0,"　",VLOOKUP($AE553,ﾚｰｻﾞOP,19,0))</f>
        <v>-</v>
      </c>
      <c r="CF553" s="2846"/>
      <c r="CG553" s="2855" t="str">
        <f>IF($AE553=0,"　",VLOOKUP($AE553,ﾚｰｻﾞOP,20,0))</f>
        <v>-</v>
      </c>
      <c r="CH553" s="2851"/>
      <c r="CI553" s="2850" t="str">
        <f>IF($AE553=0,"　",VLOOKUP($AE553,ﾚｰｻﾞOP,21,0))</f>
        <v>-</v>
      </c>
      <c r="CJ553" s="2846"/>
      <c r="CK553" s="2850" t="str">
        <f>IF($AE553=0,"　",VLOOKUP($AE553,ﾚｰｻﾞOP,22,0))</f>
        <v>-</v>
      </c>
      <c r="CL553" s="2851"/>
      <c r="CM553" s="2850" t="str">
        <f>IF($AE553=0,"　",VLOOKUP($AE553,ﾚｰｻﾞOP,23,0))</f>
        <v>-</v>
      </c>
      <c r="CN553" s="2851"/>
      <c r="CO553" s="2855" t="str">
        <f>IF($AE553=0,"　",VLOOKUP($AE553,ﾚｰｻﾞOP,24,0))</f>
        <v>-</v>
      </c>
      <c r="CP553" s="2851"/>
      <c r="CQ553" s="2855" t="str">
        <f>IF($AE553=0,"　",VLOOKUP($AE553,ﾚｰｻﾞOP,25,0))</f>
        <v>-</v>
      </c>
      <c r="CR553" s="2851"/>
      <c r="CS553" s="2850" t="str">
        <f>IF($AE553=0,"　",VLOOKUP($AE553,ﾚｰｻﾞOP,26,0))</f>
        <v>-</v>
      </c>
      <c r="CT553" s="2851"/>
      <c r="CU553" s="2855"/>
      <c r="CV553" s="2851"/>
      <c r="CW553" s="2850" t="str">
        <f>IF($AE553=0,"　",VLOOKUP($AE553,ﾚｰｻﾞOP,28,0))</f>
        <v>-</v>
      </c>
      <c r="CX553" s="2851"/>
      <c r="CY553" s="2855" t="str">
        <f>IF($AE553=0,"　",VLOOKUP($AE553,ﾚｰｻﾞOP,29,0))</f>
        <v>-</v>
      </c>
      <c r="CZ553" s="2851"/>
      <c r="DA553" s="154" t="str">
        <f>IF($AE553=0,"　",VLOOKUP($AE553,ﾚｰｻﾞOP,30,0))</f>
        <v>-</v>
      </c>
      <c r="DB553" s="369"/>
      <c r="DC553" s="155" t="str">
        <f>IF($AE553=0,"　",VLOOKUP($AE553,ﾚｰｻﾞOP,31,0))</f>
        <v>-</v>
      </c>
      <c r="DD553" s="367"/>
      <c r="DE553" s="374">
        <f>IF(AG553=1,1,0)</f>
        <v>0</v>
      </c>
      <c r="DF553" s="373"/>
      <c r="DG553" s="818">
        <f>IF(AH553=1,1,0)</f>
        <v>0</v>
      </c>
      <c r="DH553" s="372"/>
      <c r="DI553" s="267">
        <f>IF(AG553=1,1,0)</f>
        <v>0</v>
      </c>
      <c r="DJ553" s="373"/>
      <c r="DK553" s="2856">
        <v>46069</v>
      </c>
      <c r="DL553" s="2857">
        <v>4263136</v>
      </c>
      <c r="DM553" s="375">
        <f>IF(AU553=1,1,0)</f>
        <v>0</v>
      </c>
      <c r="DN553" s="373"/>
      <c r="DO553" s="155">
        <f>IF(AJ553=1,1,0)</f>
        <v>0</v>
      </c>
      <c r="DP553" s="372"/>
      <c r="DQ553" s="155">
        <f>IF(AK553=1,1,0)</f>
        <v>0</v>
      </c>
      <c r="DR553" s="373"/>
      <c r="DS553" s="155">
        <f>IF(AL553=1,1,0)</f>
        <v>0</v>
      </c>
      <c r="DT553" s="372"/>
      <c r="DU553" s="155">
        <f>IF(AM553=1,1,0)</f>
        <v>0</v>
      </c>
      <c r="DV553" s="373"/>
      <c r="DW553" s="4891">
        <v>46057</v>
      </c>
      <c r="DX553" s="372">
        <v>4263134</v>
      </c>
      <c r="DY553" s="154">
        <f>IF(AO553=1,1,0)</f>
        <v>0</v>
      </c>
      <c r="DZ553" s="373"/>
      <c r="EA553" s="154">
        <v>46038</v>
      </c>
      <c r="EB553" s="4682">
        <v>4263102</v>
      </c>
      <c r="EC553" s="269">
        <f>IF(AQ553=1,1,0)</f>
        <v>0</v>
      </c>
      <c r="ED553" s="376"/>
      <c r="EE553" s="822">
        <f>IF(AV553=0,0,1)</f>
        <v>0</v>
      </c>
      <c r="EF553" s="377"/>
      <c r="EG553" s="273"/>
      <c r="EH553" s="274"/>
      <c r="EI553" s="275"/>
      <c r="EJ553" s="276"/>
      <c r="EK553" s="275"/>
      <c r="EL553" s="277"/>
      <c r="EM553" s="278" t="str">
        <f>IF(CE553="-"," ",IF(AR553=1,1," "))</f>
        <v xml:space="preserve"> </v>
      </c>
      <c r="EN553" s="372"/>
      <c r="EO553" s="155">
        <f>IF(AT553=1,1,0)</f>
        <v>0</v>
      </c>
      <c r="EP553" s="373"/>
      <c r="ER553" s="194"/>
      <c r="ET553" s="154" t="str">
        <f>IF($AE553=0,"　",VLOOKUP($AE553,ﾚｰｻﾞOP,60,0))</f>
        <v>-</v>
      </c>
      <c r="EU553" s="373"/>
      <c r="EV553" s="154" t="str">
        <f>IF($AE553=0,"　",VLOOKUP($AE553,ﾚｰｻﾞOP,60,0))</f>
        <v>-</v>
      </c>
      <c r="EW553" s="373"/>
      <c r="EX553" s="154"/>
      <c r="EY553" s="367"/>
      <c r="EZ553" s="154"/>
      <c r="FA553" s="367"/>
      <c r="FB553" s="154"/>
      <c r="FC553" s="367"/>
      <c r="FD553" s="154"/>
      <c r="FE553" s="367"/>
      <c r="FF553" s="155"/>
      <c r="FG553" s="367"/>
      <c r="FH553" s="154"/>
      <c r="FI553" s="367"/>
      <c r="FJ553" s="154" t="str">
        <f>IF($AE553=0,"　",VLOOKUP($AE553,ﾚｰｻﾞOP,67,0))</f>
        <v>-</v>
      </c>
      <c r="FK553" s="373"/>
      <c r="FL553" s="155" t="str">
        <f>IF($AE553=0,"　",VLOOKUP($AE553,ﾚｰｻﾞOP,68,0))</f>
        <v>-</v>
      </c>
      <c r="FM553" s="279"/>
      <c r="FN553" s="1184"/>
      <c r="FO553" s="280"/>
      <c r="FP553" s="281"/>
      <c r="FQ553" s="282"/>
      <c r="FS553" s="281"/>
      <c r="FT553" s="282"/>
    </row>
    <row r="554" spans="1:176" ht="18.600000000000001" customHeight="1" thickBot="1">
      <c r="A554" s="6726">
        <f t="shared" si="1035"/>
        <v>544</v>
      </c>
      <c r="B554" s="6727" t="str">
        <f t="shared" si="1106"/>
        <v>4IE</v>
      </c>
      <c r="C554" s="6728">
        <v>46116</v>
      </c>
      <c r="D554" s="6729" t="s">
        <v>34</v>
      </c>
      <c r="E554" s="6730">
        <v>84511293</v>
      </c>
      <c r="F554" s="6731" t="s">
        <v>1725</v>
      </c>
      <c r="G554" s="6732"/>
      <c r="H554" s="6733" t="s">
        <v>631</v>
      </c>
      <c r="I554" s="6734" t="s">
        <v>61</v>
      </c>
      <c r="J554" s="6734" t="s">
        <v>33</v>
      </c>
      <c r="K554" s="6735" t="s">
        <v>11</v>
      </c>
      <c r="L554" s="8024"/>
      <c r="M554" s="6736">
        <v>46084</v>
      </c>
      <c r="N554" s="6737">
        <v>46073</v>
      </c>
      <c r="O554" s="6738">
        <v>46085</v>
      </c>
      <c r="P554" s="6737">
        <v>46078</v>
      </c>
      <c r="Q554" s="6738">
        <v>46086</v>
      </c>
      <c r="R554" s="6737">
        <v>46086</v>
      </c>
      <c r="S554" s="6738">
        <v>46087</v>
      </c>
      <c r="T554" s="6737">
        <v>46088</v>
      </c>
      <c r="U554" s="6739">
        <v>46091</v>
      </c>
      <c r="V554" s="6737">
        <v>46093</v>
      </c>
      <c r="W554" s="6740">
        <v>46093</v>
      </c>
      <c r="X554" s="6741">
        <v>46094</v>
      </c>
      <c r="Y554" s="6742">
        <v>46098</v>
      </c>
      <c r="Z554" s="6742">
        <v>46098</v>
      </c>
      <c r="AA554" s="6743"/>
      <c r="AB554" s="6742"/>
      <c r="AC554" s="6744" t="s">
        <v>1085</v>
      </c>
      <c r="AD554" s="6745"/>
      <c r="AE554" s="6746">
        <v>3</v>
      </c>
      <c r="AF554" s="6747" t="str">
        <f t="shared" si="1107"/>
        <v>4IE</v>
      </c>
      <c r="AG554" s="6614"/>
      <c r="AH554" s="6614"/>
      <c r="AI554" s="6614"/>
      <c r="AJ554" s="6614"/>
      <c r="AK554" s="6614"/>
      <c r="AL554" s="6614"/>
      <c r="AM554" s="6614"/>
      <c r="AN554" s="6614">
        <v>1</v>
      </c>
      <c r="AO554" s="6614"/>
      <c r="AP554" s="854">
        <v>1</v>
      </c>
      <c r="AQ554" s="6614">
        <v>1</v>
      </c>
      <c r="AR554" s="6614">
        <v>1</v>
      </c>
      <c r="AS554" s="6614"/>
      <c r="AT554" s="6614"/>
      <c r="AU554" s="6615">
        <f t="shared" si="1108"/>
        <v>0</v>
      </c>
      <c r="AV554" s="857">
        <f t="shared" si="1109"/>
        <v>1</v>
      </c>
      <c r="AW554" s="861">
        <v>46056</v>
      </c>
      <c r="AX554" s="862">
        <v>4263105</v>
      </c>
      <c r="AY554" s="820">
        <v>46056</v>
      </c>
      <c r="AZ554" s="941">
        <v>4263106</v>
      </c>
      <c r="BA554" s="820">
        <v>46056</v>
      </c>
      <c r="BB554" s="941">
        <v>4263107</v>
      </c>
      <c r="BC554" s="861">
        <v>46029</v>
      </c>
      <c r="BD554" s="369">
        <v>4263075</v>
      </c>
      <c r="BE554" s="820">
        <v>46029</v>
      </c>
      <c r="BF554" s="941">
        <v>4263076</v>
      </c>
      <c r="BG554" s="861">
        <v>46056</v>
      </c>
      <c r="BH554" s="941">
        <v>4263104</v>
      </c>
      <c r="BI554" s="820">
        <v>46056</v>
      </c>
      <c r="BJ554" s="941">
        <v>4263110</v>
      </c>
      <c r="BK554" s="820" t="str">
        <f t="shared" si="1110"/>
        <v>-</v>
      </c>
      <c r="BL554" s="941"/>
      <c r="BM554" s="820" t="str">
        <f t="shared" si="1111"/>
        <v>-</v>
      </c>
      <c r="BN554" s="941"/>
      <c r="BO554" s="863" t="str">
        <f t="shared" si="1112"/>
        <v>-</v>
      </c>
      <c r="BP554" s="941"/>
      <c r="BQ554" s="820" t="str">
        <f t="shared" si="1136"/>
        <v>-</v>
      </c>
      <c r="BR554" s="862"/>
      <c r="BS554" s="820" t="str">
        <f>IF($AE554=0,"　",VLOOKUP($AE554,ﾚｰｻﾞOP,13,0))</f>
        <v>-</v>
      </c>
      <c r="BT554" s="862"/>
      <c r="BU554" s="820" t="str">
        <f>IF($AE554=0,"　",VLOOKUP($AE554,ﾚｰｻﾞOP,14,0))</f>
        <v>-</v>
      </c>
      <c r="BV554" s="862"/>
      <c r="BW554" s="820" t="str">
        <f>IF($AE554=0,"　",VLOOKUP($AE554,ﾚｰｻﾞOP,15,0))</f>
        <v>-</v>
      </c>
      <c r="BX554" s="941"/>
      <c r="BY554" s="820" t="str">
        <f>IF($AE554=0,"　",VLOOKUP($AE554,ﾚｰｻﾞOP,16,0))</f>
        <v>-</v>
      </c>
      <c r="BZ554" s="862"/>
      <c r="CA554" s="820" t="str">
        <f>IF($AE554=0,"　",VLOOKUP($AE554,ﾚｰｻﾞOP,17,0))</f>
        <v>-</v>
      </c>
      <c r="CB554" s="941"/>
      <c r="CC554" s="820" t="str">
        <f>IF($AE554=0,"　",VLOOKUP($AE554,ﾚｰｻﾞOP,18,0))</f>
        <v>-</v>
      </c>
      <c r="CD554" s="941"/>
      <c r="CE554" s="820" t="str">
        <f t="shared" si="1113"/>
        <v>-</v>
      </c>
      <c r="CF554" s="862"/>
      <c r="CG554" s="863" t="str">
        <f t="shared" si="1114"/>
        <v>-</v>
      </c>
      <c r="CH554" s="941"/>
      <c r="CI554" s="820" t="str">
        <f t="shared" si="1115"/>
        <v>-</v>
      </c>
      <c r="CJ554" s="862"/>
      <c r="CK554" s="820" t="str">
        <f t="shared" si="1116"/>
        <v>-</v>
      </c>
      <c r="CL554" s="941"/>
      <c r="CM554" s="820" t="str">
        <f t="shared" si="1117"/>
        <v>-</v>
      </c>
      <c r="CN554" s="941"/>
      <c r="CO554" s="863" t="str">
        <f t="shared" si="1118"/>
        <v>-</v>
      </c>
      <c r="CP554" s="941"/>
      <c r="CQ554" s="863" t="str">
        <f t="shared" si="1119"/>
        <v>-</v>
      </c>
      <c r="CR554" s="941"/>
      <c r="CS554" s="820" t="str">
        <f t="shared" si="1120"/>
        <v>-</v>
      </c>
      <c r="CT554" s="941"/>
      <c r="CU554" s="863"/>
      <c r="CV554" s="941"/>
      <c r="CW554" s="820" t="str">
        <f t="shared" si="1121"/>
        <v>-</v>
      </c>
      <c r="CX554" s="941"/>
      <c r="CY554" s="863" t="str">
        <f t="shared" si="1122"/>
        <v>-</v>
      </c>
      <c r="CZ554" s="941"/>
      <c r="DA554" s="820" t="str">
        <f t="shared" si="1123"/>
        <v>-</v>
      </c>
      <c r="DB554" s="862"/>
      <c r="DC554" s="863" t="str">
        <f t="shared" si="1124"/>
        <v>-</v>
      </c>
      <c r="DD554" s="941"/>
      <c r="DE554" s="374">
        <f t="shared" si="966"/>
        <v>0</v>
      </c>
      <c r="DF554" s="6616"/>
      <c r="DG554" s="818">
        <f t="shared" si="976"/>
        <v>0</v>
      </c>
      <c r="DH554" s="865"/>
      <c r="DI554" s="820">
        <f>IF(AG554=1,1,0)</f>
        <v>0</v>
      </c>
      <c r="DJ554" s="6616"/>
      <c r="DK554" s="818">
        <f>IF(AU554=2,1,0)</f>
        <v>0</v>
      </c>
      <c r="DL554" s="6616"/>
      <c r="DM554" s="6617">
        <f t="shared" si="1125"/>
        <v>0</v>
      </c>
      <c r="DN554" s="6616"/>
      <c r="DO554" s="863">
        <f t="shared" si="1126"/>
        <v>0</v>
      </c>
      <c r="DP554" s="865"/>
      <c r="DQ554" s="863">
        <f t="shared" si="1127"/>
        <v>0</v>
      </c>
      <c r="DR554" s="6616"/>
      <c r="DS554" s="863">
        <f t="shared" si="1128"/>
        <v>0</v>
      </c>
      <c r="DT554" s="865"/>
      <c r="DU554" s="863">
        <f t="shared" si="1129"/>
        <v>0</v>
      </c>
      <c r="DV554" s="6616"/>
      <c r="DW554" s="861">
        <v>46057</v>
      </c>
      <c r="DX554" s="372">
        <v>4263134</v>
      </c>
      <c r="DY554" s="820">
        <f>IF(AO554=1,1,0)</f>
        <v>0</v>
      </c>
      <c r="DZ554" s="6616"/>
      <c r="EA554" s="820">
        <v>46038</v>
      </c>
      <c r="EB554" s="4682">
        <v>4263102</v>
      </c>
      <c r="EC554" s="820">
        <v>46091</v>
      </c>
      <c r="ED554" s="4964">
        <v>4263154</v>
      </c>
      <c r="EE554" s="867">
        <v>46056</v>
      </c>
      <c r="EF554" s="4930">
        <v>4263132</v>
      </c>
      <c r="EG554" s="869"/>
      <c r="EH554" s="870"/>
      <c r="EI554" s="871"/>
      <c r="EJ554" s="872"/>
      <c r="EK554" s="871"/>
      <c r="EL554" s="873"/>
      <c r="EM554" s="829" t="str">
        <f t="shared" si="1130"/>
        <v xml:space="preserve"> </v>
      </c>
      <c r="EN554" s="865"/>
      <c r="EO554" s="863">
        <f t="shared" si="1131"/>
        <v>0</v>
      </c>
      <c r="EP554" s="6616"/>
      <c r="ER554" s="874"/>
      <c r="ET554" s="820" t="str">
        <f t="shared" si="1132"/>
        <v>-</v>
      </c>
      <c r="EU554" s="6616"/>
      <c r="EV554" s="820" t="str">
        <f t="shared" si="1133"/>
        <v>-</v>
      </c>
      <c r="EW554" s="6616"/>
      <c r="EX554" s="820"/>
      <c r="EY554" s="941"/>
      <c r="EZ554" s="820"/>
      <c r="FA554" s="941"/>
      <c r="FB554" s="820"/>
      <c r="FC554" s="941"/>
      <c r="FD554" s="820"/>
      <c r="FE554" s="941"/>
      <c r="FF554" s="863"/>
      <c r="FG554" s="941"/>
      <c r="FH554" s="820"/>
      <c r="FI554" s="941"/>
      <c r="FJ554" s="820" t="str">
        <f t="shared" si="1134"/>
        <v>-</v>
      </c>
      <c r="FK554" s="6616"/>
      <c r="FL554" s="863" t="str">
        <f t="shared" si="1135"/>
        <v>-</v>
      </c>
      <c r="FM554" s="862"/>
      <c r="FN554" s="820"/>
      <c r="FO554" s="941"/>
      <c r="FP554" s="820"/>
      <c r="FQ554" s="941"/>
      <c r="FS554" s="820"/>
      <c r="FT554" s="941"/>
    </row>
    <row r="555" spans="1:176" ht="18.600000000000001" customHeight="1">
      <c r="A555" s="831">
        <f t="shared" si="961"/>
        <v>545</v>
      </c>
      <c r="B555" s="832" t="str">
        <f t="shared" si="1106"/>
        <v>4IE</v>
      </c>
      <c r="C555" s="6609">
        <v>46122</v>
      </c>
      <c r="D555" s="6673" t="s">
        <v>1024</v>
      </c>
      <c r="E555" s="6674">
        <v>89610198</v>
      </c>
      <c r="F555" s="6675"/>
      <c r="G555" s="6766" t="s">
        <v>1741</v>
      </c>
      <c r="H555" s="6611" t="s">
        <v>3</v>
      </c>
      <c r="I555" s="6612" t="s">
        <v>1118</v>
      </c>
      <c r="J555" s="6612" t="s">
        <v>622</v>
      </c>
      <c r="K555" s="970" t="s">
        <v>11</v>
      </c>
      <c r="L555" s="971"/>
      <c r="M555" s="6676">
        <v>46085</v>
      </c>
      <c r="N555" s="843">
        <v>46073</v>
      </c>
      <c r="O555" s="973">
        <v>46086</v>
      </c>
      <c r="P555" s="843">
        <v>46085</v>
      </c>
      <c r="Q555" s="973">
        <v>46087</v>
      </c>
      <c r="R555" s="843">
        <v>46087</v>
      </c>
      <c r="S555" s="973">
        <v>46088</v>
      </c>
      <c r="T555" s="843">
        <v>46087</v>
      </c>
      <c r="U555" s="6677">
        <v>46092</v>
      </c>
      <c r="V555" s="843">
        <v>46088</v>
      </c>
      <c r="W555" s="975">
        <v>46094</v>
      </c>
      <c r="X555" s="976">
        <v>46091</v>
      </c>
      <c r="Y555" s="977">
        <v>46098</v>
      </c>
      <c r="Z555" s="977">
        <v>46098</v>
      </c>
      <c r="AA555" s="6613"/>
      <c r="AB555" s="977"/>
      <c r="AC555" s="851"/>
      <c r="AD555" s="852"/>
      <c r="AE555" s="853">
        <v>25</v>
      </c>
      <c r="AF555" s="854" t="str">
        <f t="shared" si="1107"/>
        <v>4IE</v>
      </c>
      <c r="AG555" s="364"/>
      <c r="AH555" s="364"/>
      <c r="AI555" s="364"/>
      <c r="AJ555" s="364"/>
      <c r="AK555" s="364"/>
      <c r="AL555" s="364"/>
      <c r="AM555" s="364"/>
      <c r="AN555" s="364"/>
      <c r="AO555" s="364"/>
      <c r="AP555" s="363"/>
      <c r="AQ555" s="255"/>
      <c r="AR555" s="255"/>
      <c r="AS555" s="255"/>
      <c r="AT555" s="255"/>
      <c r="AU555" s="2843">
        <f t="shared" si="1108"/>
        <v>0</v>
      </c>
      <c r="AV555" s="4008">
        <f t="shared" si="1109"/>
        <v>0</v>
      </c>
      <c r="AW555" s="590" t="str">
        <f>IF($AE555=0,"　",VLOOKUP($AE555,ﾚｰｻﾞOP,5,0))</f>
        <v>-</v>
      </c>
      <c r="AX555" s="369"/>
      <c r="AY555" s="154" t="str">
        <f>IF($AE555=0,"　",VLOOKUP($AE555,ﾚｰｻﾞOP,6,0))</f>
        <v>-</v>
      </c>
      <c r="AZ555" s="367"/>
      <c r="BA555" s="154" t="str">
        <f>IF($AE555=0,"　",VLOOKUP($AE555,ﾚｰｻﾞOP,7,0))</f>
        <v>-</v>
      </c>
      <c r="BB555" s="367"/>
      <c r="BC555" s="368" t="str">
        <f>IF($AE555=0,"　",VLOOKUP($AE555,ﾚｰｻﾞOP,8,0))</f>
        <v>-</v>
      </c>
      <c r="BD555" s="369"/>
      <c r="BE555" s="4599" t="str">
        <f>IF($AE555=0,"　",VLOOKUP($AE555,ﾚｰｻﾞOP,9,0))</f>
        <v>-</v>
      </c>
      <c r="BF555" s="367"/>
      <c r="BG555" s="368" t="str">
        <f>IF($AE555=0,"　",VLOOKUP($AE555,ﾚｰｻﾞOP,10,0))</f>
        <v>-</v>
      </c>
      <c r="BH555" s="367"/>
      <c r="BI555" s="154" t="str">
        <f>IF($AE555=0,"　",VLOOKUP($AE555,ﾚｰｻﾞOP,11,0))</f>
        <v>-</v>
      </c>
      <c r="BJ555" s="367"/>
      <c r="BK555" s="154" t="str">
        <f t="shared" si="1110"/>
        <v>-</v>
      </c>
      <c r="BL555" s="367"/>
      <c r="BM555" s="154" t="str">
        <f t="shared" si="1111"/>
        <v>-</v>
      </c>
      <c r="BN555" s="367"/>
      <c r="BO555" s="155" t="str">
        <f t="shared" si="1112"/>
        <v>-</v>
      </c>
      <c r="BP555" s="367"/>
      <c r="BQ555" s="154" t="str">
        <f t="shared" si="1136"/>
        <v>-</v>
      </c>
      <c r="BR555" s="369"/>
      <c r="BS555" s="154" t="str">
        <f>IF($AE555=0,"　",VLOOKUP($AE555,ﾚｰｻﾞOP,13,0))</f>
        <v>-</v>
      </c>
      <c r="BT555" s="369"/>
      <c r="BU555" s="154" t="str">
        <f>IF($AE555=0,"　",VLOOKUP($AE555,ﾚｰｻﾞOP,14,0))</f>
        <v>-</v>
      </c>
      <c r="BV555" s="369"/>
      <c r="BW555" s="154" t="str">
        <f>IF($AE555=0,"　",VLOOKUP($AE555,ﾚｰｻﾞOP,15,0))</f>
        <v>-</v>
      </c>
      <c r="BX555" s="367"/>
      <c r="BY555" s="154" t="str">
        <f>IF($AE555=0,"　",VLOOKUP($AE555,ﾚｰｻﾞOP,16,0))</f>
        <v>-</v>
      </c>
      <c r="BZ555" s="369"/>
      <c r="CA555" s="154" t="str">
        <f>IF($AE555=0,"　",VLOOKUP($AE555,ﾚｰｻﾞOP,17,0))</f>
        <v>-</v>
      </c>
      <c r="CB555" s="367"/>
      <c r="CC555" s="154" t="str">
        <f>IF($AE555=0,"　",VLOOKUP($AE555,ﾚｰｻﾞOP,18,0))</f>
        <v>-</v>
      </c>
      <c r="CD555" s="367"/>
      <c r="CE555" s="2850" t="str">
        <f t="shared" si="1113"/>
        <v>-</v>
      </c>
      <c r="CF555" s="2846"/>
      <c r="CG555" s="2855" t="str">
        <f t="shared" si="1114"/>
        <v>-</v>
      </c>
      <c r="CH555" s="2851"/>
      <c r="CI555" s="2850" t="str">
        <f t="shared" si="1115"/>
        <v>-</v>
      </c>
      <c r="CJ555" s="2846"/>
      <c r="CK555" s="2850" t="str">
        <f t="shared" si="1116"/>
        <v>-</v>
      </c>
      <c r="CL555" s="2851"/>
      <c r="CM555" s="2850" t="str">
        <f t="shared" si="1117"/>
        <v>-</v>
      </c>
      <c r="CN555" s="2851"/>
      <c r="CO555" s="2855" t="str">
        <f t="shared" si="1118"/>
        <v>-</v>
      </c>
      <c r="CP555" s="2851"/>
      <c r="CQ555" s="2855" t="str">
        <f t="shared" si="1119"/>
        <v>-</v>
      </c>
      <c r="CR555" s="2851"/>
      <c r="CS555" s="2850" t="str">
        <f t="shared" si="1120"/>
        <v>-</v>
      </c>
      <c r="CT555" s="2851"/>
      <c r="CU555" s="2855"/>
      <c r="CV555" s="2851"/>
      <c r="CW555" s="2850" t="str">
        <f t="shared" si="1121"/>
        <v>-</v>
      </c>
      <c r="CX555" s="2851"/>
      <c r="CY555" s="2855" t="str">
        <f t="shared" si="1122"/>
        <v>-</v>
      </c>
      <c r="CZ555" s="2851"/>
      <c r="DA555" s="154" t="str">
        <f t="shared" si="1123"/>
        <v>-</v>
      </c>
      <c r="DB555" s="369"/>
      <c r="DC555" s="155" t="str">
        <f t="shared" si="1124"/>
        <v>-</v>
      </c>
      <c r="DD555" s="367"/>
      <c r="DE555" s="374">
        <f t="shared" si="966"/>
        <v>0</v>
      </c>
      <c r="DF555" s="373"/>
      <c r="DG555" s="818">
        <f t="shared" si="976"/>
        <v>0</v>
      </c>
      <c r="DH555" s="372"/>
      <c r="DI555" s="267">
        <f>IF(AG555=1,1,0)</f>
        <v>0</v>
      </c>
      <c r="DJ555" s="373"/>
      <c r="DK555" s="374">
        <f>IF(AU555=2,1,0)</f>
        <v>0</v>
      </c>
      <c r="DL555" s="373"/>
      <c r="DM555" s="375">
        <f t="shared" si="1125"/>
        <v>0</v>
      </c>
      <c r="DN555" s="373"/>
      <c r="DO555" s="155">
        <f t="shared" si="1126"/>
        <v>0</v>
      </c>
      <c r="DP555" s="372"/>
      <c r="DQ555" s="155">
        <f t="shared" si="1127"/>
        <v>0</v>
      </c>
      <c r="DR555" s="373"/>
      <c r="DS555" s="155">
        <f t="shared" si="1128"/>
        <v>0</v>
      </c>
      <c r="DT555" s="372"/>
      <c r="DU555" s="155">
        <f t="shared" si="1129"/>
        <v>0</v>
      </c>
      <c r="DV555" s="373"/>
      <c r="DW555" s="4891">
        <f>IF(AN555=1,1,0)</f>
        <v>0</v>
      </c>
      <c r="DX555" s="372"/>
      <c r="DY555" s="154">
        <f>IF(AO555=1,1,0)</f>
        <v>0</v>
      </c>
      <c r="DZ555" s="373"/>
      <c r="EA555" s="154">
        <f>IF(AP555=1,1,0)</f>
        <v>0</v>
      </c>
      <c r="EB555" s="373"/>
      <c r="EC555" s="269">
        <f t="shared" ref="EC555:EC565" si="1137">IF(AQ555=1,1,0)</f>
        <v>0</v>
      </c>
      <c r="ED555" s="376"/>
      <c r="EE555" s="822">
        <f t="shared" ref="EE555" si="1138">IF(AV555=0,0,1)</f>
        <v>0</v>
      </c>
      <c r="EF555" s="377"/>
      <c r="EG555" s="273"/>
      <c r="EH555" s="274"/>
      <c r="EI555" s="275"/>
      <c r="EJ555" s="276"/>
      <c r="EK555" s="275"/>
      <c r="EL555" s="277"/>
      <c r="EM555" s="278" t="str">
        <f t="shared" si="1130"/>
        <v xml:space="preserve"> </v>
      </c>
      <c r="EN555" s="372"/>
      <c r="EO555" s="155">
        <f t="shared" si="1131"/>
        <v>0</v>
      </c>
      <c r="EP555" s="373"/>
      <c r="ER555" s="194"/>
      <c r="ET555" s="154">
        <v>45664</v>
      </c>
      <c r="EU555" s="373">
        <v>4263026</v>
      </c>
      <c r="EV555" s="154">
        <f t="shared" si="1133"/>
        <v>1</v>
      </c>
      <c r="EW555" s="373"/>
      <c r="EX555" s="154"/>
      <c r="EY555" s="367"/>
      <c r="EZ555" s="154"/>
      <c r="FA555" s="367"/>
      <c r="FB555" s="154"/>
      <c r="FC555" s="367"/>
      <c r="FD555" s="154">
        <v>46038</v>
      </c>
      <c r="FE555" s="367">
        <v>4263099</v>
      </c>
      <c r="FF555" s="155"/>
      <c r="FG555" s="367"/>
      <c r="FH555" s="154"/>
      <c r="FI555" s="367"/>
      <c r="FJ555" s="2850">
        <v>45677</v>
      </c>
      <c r="FK555" s="2857">
        <v>4263115</v>
      </c>
      <c r="FL555" s="155">
        <f t="shared" si="1135"/>
        <v>1</v>
      </c>
      <c r="FM555" s="279"/>
      <c r="FN555" s="1184"/>
      <c r="FO555" s="280"/>
      <c r="FP555" s="281"/>
      <c r="FQ555" s="282"/>
      <c r="FS555" s="281"/>
      <c r="FT555" s="282"/>
    </row>
    <row r="556" spans="1:176" ht="18.600000000000001" customHeight="1">
      <c r="A556" s="228">
        <f t="shared" si="1035"/>
        <v>546</v>
      </c>
      <c r="B556" s="343" t="str">
        <f t="shared" si="988"/>
        <v>4IE</v>
      </c>
      <c r="C556" s="6164">
        <v>46117</v>
      </c>
      <c r="D556" s="6544" t="s">
        <v>34</v>
      </c>
      <c r="E556" s="1262">
        <v>84511294</v>
      </c>
      <c r="F556" s="3701" t="s">
        <v>1726</v>
      </c>
      <c r="G556" s="1263"/>
      <c r="H556" s="3281" t="s">
        <v>631</v>
      </c>
      <c r="I556" s="4459" t="s">
        <v>61</v>
      </c>
      <c r="J556" s="4459" t="s">
        <v>33</v>
      </c>
      <c r="K556" s="599" t="s">
        <v>11</v>
      </c>
      <c r="L556" s="600"/>
      <c r="M556" s="6477">
        <v>46087</v>
      </c>
      <c r="N556" s="353">
        <v>46085</v>
      </c>
      <c r="O556" s="354">
        <v>46088</v>
      </c>
      <c r="P556" s="353">
        <v>46086</v>
      </c>
      <c r="Q556" s="354">
        <v>46091</v>
      </c>
      <c r="R556" s="353">
        <v>46091</v>
      </c>
      <c r="S556" s="354">
        <v>46092</v>
      </c>
      <c r="T556" s="353">
        <v>46091</v>
      </c>
      <c r="U556" s="355">
        <v>46094</v>
      </c>
      <c r="V556" s="353">
        <v>46093</v>
      </c>
      <c r="W556" s="356">
        <v>46097</v>
      </c>
      <c r="X556" s="357">
        <v>46095</v>
      </c>
      <c r="Y556" s="359">
        <v>46099</v>
      </c>
      <c r="Z556" s="359">
        <v>46099</v>
      </c>
      <c r="AA556" s="601"/>
      <c r="AB556" s="359"/>
      <c r="AC556" s="251" t="s">
        <v>1085</v>
      </c>
      <c r="AD556" s="361"/>
      <c r="AE556" s="362">
        <v>3</v>
      </c>
      <c r="AF556" s="363" t="str">
        <f t="shared" si="1081"/>
        <v>4IE</v>
      </c>
      <c r="AG556" s="364"/>
      <c r="AH556" s="364"/>
      <c r="AI556" s="364"/>
      <c r="AJ556" s="364"/>
      <c r="AK556" s="364"/>
      <c r="AL556" s="364"/>
      <c r="AM556" s="364"/>
      <c r="AN556" s="364">
        <v>1</v>
      </c>
      <c r="AO556" s="364"/>
      <c r="AP556" s="363">
        <v>1</v>
      </c>
      <c r="AQ556" s="255">
        <v>1</v>
      </c>
      <c r="AR556" s="255">
        <v>1</v>
      </c>
      <c r="AS556" s="255"/>
      <c r="AT556" s="255"/>
      <c r="AU556" s="2843">
        <f t="shared" si="1082"/>
        <v>0</v>
      </c>
      <c r="AV556" s="4008">
        <f t="shared" si="1083"/>
        <v>1</v>
      </c>
      <c r="AW556" s="590">
        <v>46056</v>
      </c>
      <c r="AX556" s="4598">
        <v>4263105</v>
      </c>
      <c r="AY556" s="154">
        <v>46056</v>
      </c>
      <c r="AZ556" s="4600">
        <v>4263106</v>
      </c>
      <c r="BA556" s="154">
        <v>46056</v>
      </c>
      <c r="BB556" s="4600">
        <v>4263107</v>
      </c>
      <c r="BC556" s="368">
        <v>46056</v>
      </c>
      <c r="BD556" s="4598">
        <v>4263108</v>
      </c>
      <c r="BE556" s="4599">
        <v>46029</v>
      </c>
      <c r="BF556" s="4600">
        <v>4263076</v>
      </c>
      <c r="BG556" s="368">
        <v>46056</v>
      </c>
      <c r="BH556" s="4600">
        <v>4263104</v>
      </c>
      <c r="BI556" s="154">
        <v>46056</v>
      </c>
      <c r="BJ556" s="4600">
        <v>4263110</v>
      </c>
      <c r="BK556" s="154" t="str">
        <f t="shared" si="1084"/>
        <v>-</v>
      </c>
      <c r="BL556" s="367"/>
      <c r="BM556" s="154" t="str">
        <f t="shared" si="1085"/>
        <v>-</v>
      </c>
      <c r="BN556" s="367"/>
      <c r="BO556" s="155" t="str">
        <f t="shared" si="965"/>
        <v>-</v>
      </c>
      <c r="BP556" s="367"/>
      <c r="BQ556" s="154" t="str">
        <f t="shared" ref="BQ556:BQ637" si="1139">IF($AE556=0,"　",VLOOKUP($AE556,ﾚｰｻﾞOP,12,0))</f>
        <v>-</v>
      </c>
      <c r="BR556" s="369"/>
      <c r="BS556" s="154" t="str">
        <f t="shared" si="1086"/>
        <v>-</v>
      </c>
      <c r="BT556" s="369"/>
      <c r="BU556" s="154" t="str">
        <f t="shared" si="1087"/>
        <v>-</v>
      </c>
      <c r="BV556" s="369"/>
      <c r="BW556" s="154" t="str">
        <f t="shared" si="1088"/>
        <v>-</v>
      </c>
      <c r="BX556" s="367"/>
      <c r="BY556" s="154" t="str">
        <f t="shared" si="1089"/>
        <v>-</v>
      </c>
      <c r="BZ556" s="369"/>
      <c r="CA556" s="154" t="str">
        <f t="shared" si="1090"/>
        <v>-</v>
      </c>
      <c r="CB556" s="367"/>
      <c r="CC556" s="154" t="str">
        <f t="shared" si="1091"/>
        <v>-</v>
      </c>
      <c r="CD556" s="367"/>
      <c r="CE556" s="2850" t="str">
        <f t="shared" si="980"/>
        <v>-</v>
      </c>
      <c r="CF556" s="2846"/>
      <c r="CG556" s="2855" t="str">
        <f t="shared" si="981"/>
        <v>-</v>
      </c>
      <c r="CH556" s="2851"/>
      <c r="CI556" s="2850" t="str">
        <f t="shared" si="1092"/>
        <v>-</v>
      </c>
      <c r="CJ556" s="2846"/>
      <c r="CK556" s="2850" t="str">
        <f t="shared" si="1093"/>
        <v>-</v>
      </c>
      <c r="CL556" s="2851"/>
      <c r="CM556" s="2850" t="str">
        <f t="shared" si="982"/>
        <v>-</v>
      </c>
      <c r="CN556" s="2851"/>
      <c r="CO556" s="2855" t="str">
        <f t="shared" si="1094"/>
        <v>-</v>
      </c>
      <c r="CP556" s="2851"/>
      <c r="CQ556" s="2855" t="str">
        <f t="shared" si="1095"/>
        <v>-</v>
      </c>
      <c r="CR556" s="2851"/>
      <c r="CS556" s="2850" t="str">
        <f t="shared" si="983"/>
        <v>-</v>
      </c>
      <c r="CT556" s="2851"/>
      <c r="CU556" s="2855"/>
      <c r="CV556" s="2851"/>
      <c r="CW556" s="2850" t="str">
        <f t="shared" si="984"/>
        <v>-</v>
      </c>
      <c r="CX556" s="2851"/>
      <c r="CY556" s="2855" t="str">
        <f t="shared" si="1096"/>
        <v>-</v>
      </c>
      <c r="CZ556" s="2851"/>
      <c r="DA556" s="154" t="str">
        <f t="shared" si="985"/>
        <v>-</v>
      </c>
      <c r="DB556" s="369"/>
      <c r="DC556" s="155" t="str">
        <f t="shared" si="1097"/>
        <v>-</v>
      </c>
      <c r="DD556" s="367"/>
      <c r="DE556" s="374">
        <f t="shared" si="966"/>
        <v>0</v>
      </c>
      <c r="DF556" s="373"/>
      <c r="DG556" s="818">
        <f t="shared" si="976"/>
        <v>0</v>
      </c>
      <c r="DH556" s="372"/>
      <c r="DI556" s="267">
        <f t="shared" si="989"/>
        <v>0</v>
      </c>
      <c r="DJ556" s="373"/>
      <c r="DK556" s="374">
        <f t="shared" si="990"/>
        <v>0</v>
      </c>
      <c r="DL556" s="373"/>
      <c r="DM556" s="375">
        <f t="shared" si="1098"/>
        <v>0</v>
      </c>
      <c r="DN556" s="373"/>
      <c r="DO556" s="155">
        <f t="shared" si="1099"/>
        <v>0</v>
      </c>
      <c r="DP556" s="372"/>
      <c r="DQ556" s="155">
        <f t="shared" si="1100"/>
        <v>0</v>
      </c>
      <c r="DR556" s="373"/>
      <c r="DS556" s="155">
        <f t="shared" si="1101"/>
        <v>0</v>
      </c>
      <c r="DT556" s="372"/>
      <c r="DU556" s="155">
        <f t="shared" si="1102"/>
        <v>0</v>
      </c>
      <c r="DV556" s="373"/>
      <c r="DW556" s="4891">
        <v>46057</v>
      </c>
      <c r="DX556" s="372">
        <v>4263134</v>
      </c>
      <c r="DY556" s="154">
        <f t="shared" ref="DY556" si="1140">IF(AO556=1,1,0)</f>
        <v>0</v>
      </c>
      <c r="DZ556" s="373"/>
      <c r="EA556" s="154">
        <v>46038</v>
      </c>
      <c r="EB556" s="4682">
        <v>4263102</v>
      </c>
      <c r="EC556" s="269">
        <v>46091</v>
      </c>
      <c r="ED556" s="4964">
        <v>4263154</v>
      </c>
      <c r="EE556" s="822">
        <v>46056</v>
      </c>
      <c r="EF556" s="4930">
        <v>4263132</v>
      </c>
      <c r="EG556" s="273"/>
      <c r="EH556" s="274"/>
      <c r="EI556" s="275"/>
      <c r="EJ556" s="276"/>
      <c r="EK556" s="275"/>
      <c r="EL556" s="277"/>
      <c r="EM556" s="278" t="str">
        <f t="shared" si="987"/>
        <v xml:space="preserve"> </v>
      </c>
      <c r="EN556" s="372"/>
      <c r="EO556" s="155">
        <f t="shared" si="1103"/>
        <v>0</v>
      </c>
      <c r="EP556" s="373"/>
      <c r="ER556" s="194"/>
      <c r="ET556" s="154" t="str">
        <f t="shared" si="1104"/>
        <v>-</v>
      </c>
      <c r="EU556" s="373"/>
      <c r="EV556" s="154" t="str">
        <f t="shared" si="979"/>
        <v>-</v>
      </c>
      <c r="EW556" s="373"/>
      <c r="EX556" s="154"/>
      <c r="EY556" s="367"/>
      <c r="EZ556" s="154"/>
      <c r="FA556" s="367"/>
      <c r="FB556" s="154"/>
      <c r="FC556" s="367"/>
      <c r="FD556" s="154"/>
      <c r="FE556" s="367"/>
      <c r="FF556" s="155"/>
      <c r="FG556" s="367"/>
      <c r="FH556" s="154"/>
      <c r="FI556" s="367"/>
      <c r="FJ556" s="154" t="str">
        <f t="shared" si="1105"/>
        <v>-</v>
      </c>
      <c r="FK556" s="373"/>
      <c r="FL556" s="155" t="str">
        <f t="shared" si="978"/>
        <v>-</v>
      </c>
      <c r="FM556" s="279"/>
      <c r="FN556" s="1184"/>
      <c r="FO556" s="280"/>
      <c r="FP556" s="281"/>
      <c r="FQ556" s="282"/>
      <c r="FS556" s="281"/>
      <c r="FT556" s="282"/>
    </row>
    <row r="557" spans="1:176" ht="18.600000000000001" customHeight="1">
      <c r="A557" s="228">
        <f t="shared" si="1035"/>
        <v>547</v>
      </c>
      <c r="B557" s="343" t="str">
        <f t="shared" ref="B557:B569" si="1141">AF557</f>
        <v>4IE</v>
      </c>
      <c r="C557" s="6164">
        <v>46118</v>
      </c>
      <c r="D557" s="6545" t="s">
        <v>1401</v>
      </c>
      <c r="E557" s="6546">
        <v>84421048</v>
      </c>
      <c r="F557" s="1564" t="s">
        <v>1727</v>
      </c>
      <c r="G557" s="1263"/>
      <c r="H557" s="1330" t="s">
        <v>629</v>
      </c>
      <c r="I557" s="1264" t="s">
        <v>992</v>
      </c>
      <c r="J557" s="1264" t="s">
        <v>21</v>
      </c>
      <c r="K557" s="599" t="s">
        <v>11</v>
      </c>
      <c r="L557" s="600"/>
      <c r="M557" s="6477">
        <v>46087</v>
      </c>
      <c r="N557" s="353">
        <v>46087</v>
      </c>
      <c r="O557" s="354">
        <v>46088</v>
      </c>
      <c r="P557" s="353">
        <v>46088</v>
      </c>
      <c r="Q557" s="354">
        <v>46091</v>
      </c>
      <c r="R557" s="353">
        <v>46091</v>
      </c>
      <c r="S557" s="354">
        <v>46092</v>
      </c>
      <c r="T557" s="353">
        <v>46092</v>
      </c>
      <c r="U557" s="355">
        <v>46094</v>
      </c>
      <c r="V557" s="353">
        <v>46094</v>
      </c>
      <c r="W557" s="356">
        <v>46097</v>
      </c>
      <c r="X557" s="357">
        <v>46098</v>
      </c>
      <c r="Y557" s="359">
        <v>46100</v>
      </c>
      <c r="Z557" s="359">
        <v>46100</v>
      </c>
      <c r="AA557" s="601"/>
      <c r="AB557" s="359"/>
      <c r="AC557" s="251" t="s">
        <v>1085</v>
      </c>
      <c r="AD557" s="361"/>
      <c r="AE557" s="362">
        <v>6</v>
      </c>
      <c r="AF557" s="363" t="str">
        <f t="shared" ref="AF557:AF583" si="1142">IF($AE557=0,"　",VLOOKUP($AE557,ﾚｰｻﾞOP,69,0))</f>
        <v>4IE</v>
      </c>
      <c r="AG557" s="364"/>
      <c r="AH557" s="364">
        <v>1</v>
      </c>
      <c r="AI557" s="364"/>
      <c r="AJ557" s="364"/>
      <c r="AK557" s="364"/>
      <c r="AL557" s="364"/>
      <c r="AM557" s="364"/>
      <c r="AN557" s="364">
        <v>1</v>
      </c>
      <c r="AO557" s="364"/>
      <c r="AP557" s="363">
        <v>1</v>
      </c>
      <c r="AQ557" s="255">
        <v>1</v>
      </c>
      <c r="AR557" s="255">
        <v>1</v>
      </c>
      <c r="AS557" s="255"/>
      <c r="AT557" s="255"/>
      <c r="AU557" s="2843">
        <f t="shared" ref="AU557:AU569" si="1143">IF(AI557="付属済",0,IF(AI557=1,AI557+AP557,0))</f>
        <v>0</v>
      </c>
      <c r="AV557" s="4008">
        <f t="shared" ref="AV557:AV569" si="1144">IF(AE557=0,0,(AR557*1)+(AS557*100))</f>
        <v>1</v>
      </c>
      <c r="AW557" s="590">
        <v>46056</v>
      </c>
      <c r="AX557" s="4598">
        <v>4263105</v>
      </c>
      <c r="AY557" s="154">
        <v>46056</v>
      </c>
      <c r="AZ557" s="367">
        <v>4263106</v>
      </c>
      <c r="BA557" s="154">
        <v>46056</v>
      </c>
      <c r="BB557" s="367">
        <v>4263107</v>
      </c>
      <c r="BC557" s="368">
        <v>46056</v>
      </c>
      <c r="BD557" s="369">
        <v>4263108</v>
      </c>
      <c r="BE557" s="4599">
        <v>45664</v>
      </c>
      <c r="BF557" s="367">
        <v>4263076</v>
      </c>
      <c r="BG557" s="368">
        <v>46056</v>
      </c>
      <c r="BH557" s="367">
        <v>4263104</v>
      </c>
      <c r="BI557" s="154" t="str">
        <f>IF($AE557=0,"　",VLOOKUP($AE557,ﾚｰｻﾞOP,11,0))</f>
        <v>-</v>
      </c>
      <c r="BJ557" s="367"/>
      <c r="BK557" s="154" t="str">
        <f t="shared" ref="BK557:BK583" si="1145">IF($AE557=0,"　",VLOOKUP($AE557,ﾚｰｻﾞOP,57,0))</f>
        <v>-</v>
      </c>
      <c r="BL557" s="367"/>
      <c r="BM557" s="154" t="str">
        <f t="shared" ref="BM557:BM583" si="1146">IF($AE557=0,"　",VLOOKUP($AE557,ﾚｰｻﾞOP,58,0))</f>
        <v>-</v>
      </c>
      <c r="BN557" s="367"/>
      <c r="BO557" s="155" t="str">
        <f t="shared" ref="BO557:BO583" si="1147">IF($AE557=0,"　",VLOOKUP($AE557,ﾚｰｻﾞOP,59,0))</f>
        <v>-</v>
      </c>
      <c r="BP557" s="367"/>
      <c r="BQ557" s="154">
        <v>45685</v>
      </c>
      <c r="BR557" s="369">
        <v>4263103</v>
      </c>
      <c r="BS557" s="154" t="str">
        <f t="shared" ref="BS557:BS583" si="1148">IF($AE557=0,"　",VLOOKUP($AE557,ﾚｰｻﾞOP,13,0))</f>
        <v>-</v>
      </c>
      <c r="BT557" s="369"/>
      <c r="BU557" s="154" t="str">
        <f t="shared" ref="BU557:BU583" si="1149">IF($AE557=0,"　",VLOOKUP($AE557,ﾚｰｻﾞOP,14,0))</f>
        <v>-</v>
      </c>
      <c r="BV557" s="369"/>
      <c r="BW557" s="154" t="str">
        <f t="shared" ref="BW557:BW583" si="1150">IF($AE557=0,"　",VLOOKUP($AE557,ﾚｰｻﾞOP,15,0))</f>
        <v>-</v>
      </c>
      <c r="BX557" s="367"/>
      <c r="BY557" s="154" t="str">
        <f t="shared" ref="BY557:BY583" si="1151">IF($AE557=0,"　",VLOOKUP($AE557,ﾚｰｻﾞOP,16,0))</f>
        <v>-</v>
      </c>
      <c r="BZ557" s="369"/>
      <c r="CA557" s="154" t="str">
        <f t="shared" ref="CA557:CA583" si="1152">IF($AE557=0,"　",VLOOKUP($AE557,ﾚｰｻﾞOP,17,0))</f>
        <v>-</v>
      </c>
      <c r="CB557" s="367"/>
      <c r="CC557" s="154" t="str">
        <f t="shared" ref="CC557:CC583" si="1153">IF($AE557=0,"　",VLOOKUP($AE557,ﾚｰｻﾞOP,18,0))</f>
        <v>-</v>
      </c>
      <c r="CD557" s="367"/>
      <c r="CE557" s="2850" t="str">
        <f t="shared" ref="CE557:CE583" si="1154">IF($AE557=0,"　",VLOOKUP($AE557,ﾚｰｻﾞOP,19,0))</f>
        <v>-</v>
      </c>
      <c r="CF557" s="2846"/>
      <c r="CG557" s="2855" t="str">
        <f t="shared" ref="CG557:CG583" si="1155">IF($AE557=0,"　",VLOOKUP($AE557,ﾚｰｻﾞOP,20,0))</f>
        <v>-</v>
      </c>
      <c r="CH557" s="2851"/>
      <c r="CI557" s="2850" t="str">
        <f t="shared" ref="CI557:CI583" si="1156">IF($AE557=0,"　",VLOOKUP($AE557,ﾚｰｻﾞOP,21,0))</f>
        <v>-</v>
      </c>
      <c r="CJ557" s="2846"/>
      <c r="CK557" s="2850" t="str">
        <f t="shared" ref="CK557:CK583" si="1157">IF($AE557=0,"　",VLOOKUP($AE557,ﾚｰｻﾞOP,22,0))</f>
        <v>-</v>
      </c>
      <c r="CL557" s="2851"/>
      <c r="CM557" s="2850" t="str">
        <f t="shared" ref="CM557:CM583" si="1158">IF($AE557=0,"　",VLOOKUP($AE557,ﾚｰｻﾞOP,23,0))</f>
        <v>-</v>
      </c>
      <c r="CN557" s="2851"/>
      <c r="CO557" s="2855" t="str">
        <f t="shared" ref="CO557:CO583" si="1159">IF($AE557=0,"　",VLOOKUP($AE557,ﾚｰｻﾞOP,24,0))</f>
        <v>-</v>
      </c>
      <c r="CP557" s="2851"/>
      <c r="CQ557" s="2855" t="str">
        <f t="shared" ref="CQ557:CQ583" si="1160">IF($AE557=0,"　",VLOOKUP($AE557,ﾚｰｻﾞOP,25,0))</f>
        <v>-</v>
      </c>
      <c r="CR557" s="2851"/>
      <c r="CS557" s="2850" t="str">
        <f t="shared" ref="CS557:CS583" si="1161">IF($AE557=0,"　",VLOOKUP($AE557,ﾚｰｻﾞOP,26,0))</f>
        <v>-</v>
      </c>
      <c r="CT557" s="2851"/>
      <c r="CU557" s="2855"/>
      <c r="CV557" s="2851"/>
      <c r="CW557" s="2850" t="str">
        <f t="shared" ref="CW557:CW583" si="1162">IF($AE557=0,"　",VLOOKUP($AE557,ﾚｰｻﾞOP,28,0))</f>
        <v>-</v>
      </c>
      <c r="CX557" s="2851"/>
      <c r="CY557" s="2855" t="str">
        <f t="shared" ref="CY557:CY583" si="1163">IF($AE557=0,"　",VLOOKUP($AE557,ﾚｰｻﾞOP,29,0))</f>
        <v>-</v>
      </c>
      <c r="CZ557" s="2851"/>
      <c r="DA557" s="154" t="str">
        <f t="shared" ref="DA557:DA583" si="1164">IF($AE557=0,"　",VLOOKUP($AE557,ﾚｰｻﾞOP,30,0))</f>
        <v>-</v>
      </c>
      <c r="DB557" s="369"/>
      <c r="DC557" s="155" t="str">
        <f t="shared" ref="DC557:DC583" si="1165">IF($AE557=0,"　",VLOOKUP($AE557,ﾚｰｻﾞOP,31,0))</f>
        <v>-</v>
      </c>
      <c r="DD557" s="367"/>
      <c r="DE557" s="374">
        <f t="shared" si="966"/>
        <v>0</v>
      </c>
      <c r="DF557" s="373"/>
      <c r="DG557" s="818">
        <v>46060</v>
      </c>
      <c r="DH557" s="372">
        <v>4263216</v>
      </c>
      <c r="DI557" s="267">
        <f t="shared" ref="DI557:DI568" si="1166">IF(AG557=1,1,0)</f>
        <v>0</v>
      </c>
      <c r="DJ557" s="373"/>
      <c r="DK557" s="374">
        <f t="shared" ref="DK557:DK569" si="1167">IF(AU557=2,1,0)</f>
        <v>0</v>
      </c>
      <c r="DL557" s="373"/>
      <c r="DM557" s="375">
        <f t="shared" ref="DM557:DM583" si="1168">IF(AU557=1,1,0)</f>
        <v>0</v>
      </c>
      <c r="DN557" s="373"/>
      <c r="DO557" s="155">
        <f t="shared" ref="DO557:DO569" si="1169">IF(AJ557=1,1,0)</f>
        <v>0</v>
      </c>
      <c r="DP557" s="372"/>
      <c r="DQ557" s="155">
        <f t="shared" ref="DQ557:DQ569" si="1170">IF(AK557=1,1,0)</f>
        <v>0</v>
      </c>
      <c r="DR557" s="373"/>
      <c r="DS557" s="155">
        <f t="shared" ref="DS557:DS569" si="1171">IF(AL557=1,1,0)</f>
        <v>0</v>
      </c>
      <c r="DT557" s="372"/>
      <c r="DU557" s="155">
        <f t="shared" ref="DU557:DU569" si="1172">IF(AM557=1,1,0)</f>
        <v>0</v>
      </c>
      <c r="DV557" s="373"/>
      <c r="DW557" s="4891">
        <v>46057</v>
      </c>
      <c r="DX557" s="372">
        <v>4263134</v>
      </c>
      <c r="DY557" s="154">
        <f t="shared" ref="DY557:DY583" si="1173">IF(AO557=1,1,0)</f>
        <v>0</v>
      </c>
      <c r="DZ557" s="373"/>
      <c r="EA557" s="154">
        <v>46038</v>
      </c>
      <c r="EB557" s="4682">
        <v>4263102</v>
      </c>
      <c r="EC557" s="269">
        <v>46091</v>
      </c>
      <c r="ED557" s="4964">
        <v>4263154</v>
      </c>
      <c r="EE557" s="822">
        <v>46056</v>
      </c>
      <c r="EF557" s="4930">
        <v>4263132</v>
      </c>
      <c r="EG557" s="273"/>
      <c r="EH557" s="274"/>
      <c r="EI557" s="275"/>
      <c r="EJ557" s="276"/>
      <c r="EK557" s="275"/>
      <c r="EL557" s="277"/>
      <c r="EM557" s="278" t="str">
        <f t="shared" ref="EM557:EM569" si="1174">IF(CE557="-"," ",IF(AR557=1,1," "))</f>
        <v xml:space="preserve"> </v>
      </c>
      <c r="EN557" s="372"/>
      <c r="EO557" s="155">
        <f t="shared" ref="EO557:EO569" si="1175">IF(AT557=1,1,0)</f>
        <v>0</v>
      </c>
      <c r="EP557" s="373"/>
      <c r="ER557" s="194"/>
      <c r="ET557" s="154" t="str">
        <f t="shared" ref="ET557:ET583" si="1176">IF($AE557=0,"　",VLOOKUP($AE557,ﾚｰｻﾞOP,60,0))</f>
        <v>-</v>
      </c>
      <c r="EU557" s="373"/>
      <c r="EV557" s="154" t="str">
        <f t="shared" ref="EV557:EV583" si="1177">IF($AE557=0,"　",VLOOKUP($AE557,ﾚｰｻﾞOP,60,0))</f>
        <v>-</v>
      </c>
      <c r="EW557" s="373"/>
      <c r="EX557" s="154"/>
      <c r="EY557" s="367"/>
      <c r="EZ557" s="154"/>
      <c r="FA557" s="367"/>
      <c r="FB557" s="154"/>
      <c r="FC557" s="367"/>
      <c r="FD557" s="154"/>
      <c r="FE557" s="367"/>
      <c r="FF557" s="155"/>
      <c r="FG557" s="367"/>
      <c r="FH557" s="154"/>
      <c r="FI557" s="367"/>
      <c r="FJ557" s="154" t="str">
        <f t="shared" ref="FJ557:FJ583" si="1178">IF($AE557=0,"　",VLOOKUP($AE557,ﾚｰｻﾞOP,67,0))</f>
        <v>-</v>
      </c>
      <c r="FK557" s="373"/>
      <c r="FL557" s="155" t="str">
        <f t="shared" ref="FL557:FL583" si="1179">IF($AE557=0,"　",VLOOKUP($AE557,ﾚｰｻﾞOP,68,0))</f>
        <v>-</v>
      </c>
      <c r="FM557" s="279"/>
      <c r="FN557" s="1184"/>
      <c r="FO557" s="280"/>
      <c r="FP557" s="281"/>
      <c r="FQ557" s="282"/>
      <c r="FS557" s="281"/>
      <c r="FT557" s="282"/>
    </row>
    <row r="558" spans="1:176" ht="18.600000000000001" customHeight="1">
      <c r="A558" s="228">
        <f t="shared" si="961"/>
        <v>548</v>
      </c>
      <c r="B558" s="343" t="str">
        <f t="shared" si="1141"/>
        <v>4IE</v>
      </c>
      <c r="C558" s="6164">
        <v>46122</v>
      </c>
      <c r="D558" s="6192" t="s">
        <v>990</v>
      </c>
      <c r="E558" s="5719">
        <v>89610199</v>
      </c>
      <c r="F558" s="1564"/>
      <c r="G558" s="6767" t="s">
        <v>1744</v>
      </c>
      <c r="H558" s="1330" t="s">
        <v>629</v>
      </c>
      <c r="I558" s="1264" t="s">
        <v>992</v>
      </c>
      <c r="J558" s="1264" t="s">
        <v>21</v>
      </c>
      <c r="K558" s="599" t="s">
        <v>11</v>
      </c>
      <c r="L558" s="600"/>
      <c r="M558" s="6477">
        <v>46088</v>
      </c>
      <c r="N558" s="6229">
        <v>46073</v>
      </c>
      <c r="O558" s="354">
        <v>46091</v>
      </c>
      <c r="P558" s="6229">
        <v>46086</v>
      </c>
      <c r="Q558" s="354">
        <v>46092</v>
      </c>
      <c r="R558" s="6229">
        <v>46092</v>
      </c>
      <c r="S558" s="354">
        <v>46093</v>
      </c>
      <c r="T558" s="6229">
        <v>46087</v>
      </c>
      <c r="U558" s="355">
        <v>46095</v>
      </c>
      <c r="V558" s="6229">
        <v>46093</v>
      </c>
      <c r="W558" s="6231">
        <v>46098</v>
      </c>
      <c r="X558" s="6232">
        <v>46094</v>
      </c>
      <c r="Y558" s="359">
        <v>46100</v>
      </c>
      <c r="Z558" s="359">
        <v>46100</v>
      </c>
      <c r="AA558" s="601"/>
      <c r="AB558" s="359"/>
      <c r="AC558" s="251"/>
      <c r="AD558" s="361"/>
      <c r="AE558" s="362">
        <v>25</v>
      </c>
      <c r="AF558" s="363" t="str">
        <f t="shared" si="1142"/>
        <v>4IE</v>
      </c>
      <c r="AG558" s="364"/>
      <c r="AH558" s="364"/>
      <c r="AI558" s="364"/>
      <c r="AJ558" s="364"/>
      <c r="AK558" s="364"/>
      <c r="AL558" s="364"/>
      <c r="AM558" s="364"/>
      <c r="AN558" s="364"/>
      <c r="AO558" s="364"/>
      <c r="AP558" s="363"/>
      <c r="AQ558" s="255"/>
      <c r="AR558" s="255"/>
      <c r="AS558" s="255"/>
      <c r="AT558" s="255"/>
      <c r="AU558" s="2843">
        <f t="shared" si="1143"/>
        <v>0</v>
      </c>
      <c r="AV558" s="4008">
        <f t="shared" si="1144"/>
        <v>0</v>
      </c>
      <c r="AW558" s="590" t="str">
        <f>IF($AE558=0,"　",VLOOKUP($AE558,ﾚｰｻﾞOP,5,0))</f>
        <v>-</v>
      </c>
      <c r="AX558" s="369"/>
      <c r="AY558" s="154" t="str">
        <f>IF($AE558=0,"　",VLOOKUP($AE558,ﾚｰｻﾞOP,6,0))</f>
        <v>-</v>
      </c>
      <c r="AZ558" s="367"/>
      <c r="BA558" s="154" t="str">
        <f>IF($AE558=0,"　",VLOOKUP($AE558,ﾚｰｻﾞOP,7,0))</f>
        <v>-</v>
      </c>
      <c r="BB558" s="367"/>
      <c r="BC558" s="368" t="str">
        <f>IF($AE558=0,"　",VLOOKUP($AE558,ﾚｰｻﾞOP,8,0))</f>
        <v>-</v>
      </c>
      <c r="BD558" s="369"/>
      <c r="BE558" s="4599" t="str">
        <f>IF($AE558=0,"　",VLOOKUP($AE558,ﾚｰｻﾞOP,9,0))</f>
        <v>-</v>
      </c>
      <c r="BF558" s="367"/>
      <c r="BG558" s="368" t="str">
        <f>IF($AE558=0,"　",VLOOKUP($AE558,ﾚｰｻﾞOP,10,0))</f>
        <v>-</v>
      </c>
      <c r="BH558" s="367"/>
      <c r="BI558" s="154" t="str">
        <f>IF($AE558=0,"　",VLOOKUP($AE558,ﾚｰｻﾞOP,11,0))</f>
        <v>-</v>
      </c>
      <c r="BJ558" s="367"/>
      <c r="BK558" s="154" t="str">
        <f t="shared" si="1145"/>
        <v>-</v>
      </c>
      <c r="BL558" s="367"/>
      <c r="BM558" s="154" t="str">
        <f t="shared" si="1146"/>
        <v>-</v>
      </c>
      <c r="BN558" s="367"/>
      <c r="BO558" s="155" t="str">
        <f t="shared" si="1147"/>
        <v>-</v>
      </c>
      <c r="BP558" s="367"/>
      <c r="BQ558" s="154" t="str">
        <f t="shared" ref="BQ558:BQ583" si="1180">IF($AE558=0,"　",VLOOKUP($AE558,ﾚｰｻﾞOP,12,0))</f>
        <v>-</v>
      </c>
      <c r="BR558" s="369"/>
      <c r="BS558" s="154" t="str">
        <f t="shared" si="1148"/>
        <v>-</v>
      </c>
      <c r="BT558" s="369"/>
      <c r="BU558" s="154" t="str">
        <f t="shared" si="1149"/>
        <v>-</v>
      </c>
      <c r="BV558" s="369"/>
      <c r="BW558" s="154" t="str">
        <f t="shared" si="1150"/>
        <v>-</v>
      </c>
      <c r="BX558" s="367"/>
      <c r="BY558" s="154" t="str">
        <f t="shared" si="1151"/>
        <v>-</v>
      </c>
      <c r="BZ558" s="369"/>
      <c r="CA558" s="154" t="str">
        <f t="shared" si="1152"/>
        <v>-</v>
      </c>
      <c r="CB558" s="367"/>
      <c r="CC558" s="154" t="str">
        <f t="shared" si="1153"/>
        <v>-</v>
      </c>
      <c r="CD558" s="367"/>
      <c r="CE558" s="2850" t="str">
        <f t="shared" si="1154"/>
        <v>-</v>
      </c>
      <c r="CF558" s="2846"/>
      <c r="CG558" s="2855" t="str">
        <f t="shared" si="1155"/>
        <v>-</v>
      </c>
      <c r="CH558" s="2851"/>
      <c r="CI558" s="2850" t="str">
        <f t="shared" si="1156"/>
        <v>-</v>
      </c>
      <c r="CJ558" s="2846"/>
      <c r="CK558" s="2850" t="str">
        <f t="shared" si="1157"/>
        <v>-</v>
      </c>
      <c r="CL558" s="2851"/>
      <c r="CM558" s="2850" t="str">
        <f t="shared" si="1158"/>
        <v>-</v>
      </c>
      <c r="CN558" s="2851"/>
      <c r="CO558" s="2855" t="str">
        <f t="shared" si="1159"/>
        <v>-</v>
      </c>
      <c r="CP558" s="2851"/>
      <c r="CQ558" s="2855" t="str">
        <f t="shared" si="1160"/>
        <v>-</v>
      </c>
      <c r="CR558" s="2851"/>
      <c r="CS558" s="2850" t="str">
        <f t="shared" si="1161"/>
        <v>-</v>
      </c>
      <c r="CT558" s="2851"/>
      <c r="CU558" s="2855"/>
      <c r="CV558" s="2851"/>
      <c r="CW558" s="2850" t="str">
        <f t="shared" si="1162"/>
        <v>-</v>
      </c>
      <c r="CX558" s="2851"/>
      <c r="CY558" s="2855" t="str">
        <f t="shared" si="1163"/>
        <v>-</v>
      </c>
      <c r="CZ558" s="2851"/>
      <c r="DA558" s="154" t="str">
        <f t="shared" si="1164"/>
        <v>-</v>
      </c>
      <c r="DB558" s="369"/>
      <c r="DC558" s="155" t="str">
        <f t="shared" si="1165"/>
        <v>-</v>
      </c>
      <c r="DD558" s="367"/>
      <c r="DE558" s="374">
        <f t="shared" si="966"/>
        <v>0</v>
      </c>
      <c r="DF558" s="373"/>
      <c r="DG558" s="818">
        <f t="shared" si="976"/>
        <v>0</v>
      </c>
      <c r="DH558" s="372"/>
      <c r="DI558" s="267">
        <f t="shared" si="1166"/>
        <v>0</v>
      </c>
      <c r="DJ558" s="373"/>
      <c r="DK558" s="374">
        <f t="shared" si="1167"/>
        <v>0</v>
      </c>
      <c r="DL558" s="373"/>
      <c r="DM558" s="375">
        <f t="shared" si="1168"/>
        <v>0</v>
      </c>
      <c r="DN558" s="373"/>
      <c r="DO558" s="155">
        <f t="shared" si="1169"/>
        <v>0</v>
      </c>
      <c r="DP558" s="372"/>
      <c r="DQ558" s="155">
        <f t="shared" si="1170"/>
        <v>0</v>
      </c>
      <c r="DR558" s="373"/>
      <c r="DS558" s="155">
        <f t="shared" si="1171"/>
        <v>0</v>
      </c>
      <c r="DT558" s="372"/>
      <c r="DU558" s="155">
        <f t="shared" si="1172"/>
        <v>0</v>
      </c>
      <c r="DV558" s="373"/>
      <c r="DW558" s="4891">
        <f t="shared" ref="DW558:DW568" si="1181">IF(AN558=1,1,0)</f>
        <v>0</v>
      </c>
      <c r="DX558" s="372"/>
      <c r="DY558" s="154">
        <f t="shared" si="1173"/>
        <v>0</v>
      </c>
      <c r="DZ558" s="373"/>
      <c r="EA558" s="154">
        <f t="shared" ref="EA558:EA568" si="1182">IF(AP558=1,1,0)</f>
        <v>0</v>
      </c>
      <c r="EB558" s="373"/>
      <c r="EC558" s="269">
        <f t="shared" si="1137"/>
        <v>0</v>
      </c>
      <c r="ED558" s="376"/>
      <c r="EE558" s="822">
        <f t="shared" ref="EE558:EE559" si="1183">IF(AV558=0,0,1)</f>
        <v>0</v>
      </c>
      <c r="EF558" s="377"/>
      <c r="EG558" s="273"/>
      <c r="EH558" s="274"/>
      <c r="EI558" s="275"/>
      <c r="EJ558" s="276"/>
      <c r="EK558" s="275"/>
      <c r="EL558" s="277"/>
      <c r="EM558" s="278" t="str">
        <f t="shared" si="1174"/>
        <v xml:space="preserve"> </v>
      </c>
      <c r="EN558" s="372"/>
      <c r="EO558" s="155">
        <f t="shared" si="1175"/>
        <v>0</v>
      </c>
      <c r="EP558" s="373"/>
      <c r="ER558" s="194"/>
      <c r="ET558" s="154">
        <v>45664</v>
      </c>
      <c r="EU558" s="373">
        <v>4263026</v>
      </c>
      <c r="EV558" s="154">
        <f t="shared" si="1177"/>
        <v>1</v>
      </c>
      <c r="EW558" s="373"/>
      <c r="EX558" s="154"/>
      <c r="EY558" s="367"/>
      <c r="EZ558" s="154">
        <v>45889</v>
      </c>
      <c r="FA558" s="367">
        <v>4163310</v>
      </c>
      <c r="FB558" s="154"/>
      <c r="FC558" s="367"/>
      <c r="FD558" s="154">
        <v>46085</v>
      </c>
      <c r="FE558" s="367">
        <v>4263172</v>
      </c>
      <c r="FF558" s="155"/>
      <c r="FG558" s="367"/>
      <c r="FH558" s="154"/>
      <c r="FI558" s="367"/>
      <c r="FJ558" s="2850">
        <v>45677</v>
      </c>
      <c r="FK558" s="2857">
        <v>4263115</v>
      </c>
      <c r="FL558" s="155">
        <f t="shared" si="1179"/>
        <v>1</v>
      </c>
      <c r="FM558" s="279"/>
      <c r="FN558" s="1184"/>
      <c r="FO558" s="280"/>
      <c r="FP558" s="281">
        <v>1</v>
      </c>
      <c r="FQ558" s="282"/>
      <c r="FS558" s="281"/>
      <c r="FT558" s="282"/>
    </row>
    <row r="559" spans="1:176" ht="18.600000000000001" customHeight="1">
      <c r="A559" s="228">
        <f t="shared" si="961"/>
        <v>549</v>
      </c>
      <c r="B559" s="343" t="str">
        <f t="shared" si="1141"/>
        <v>4IE</v>
      </c>
      <c r="C559" s="6164">
        <v>46123</v>
      </c>
      <c r="D559" s="5644" t="s">
        <v>1024</v>
      </c>
      <c r="E559" s="5719">
        <v>89610193</v>
      </c>
      <c r="F559" s="1564"/>
      <c r="G559" s="6767" t="s">
        <v>1742</v>
      </c>
      <c r="H559" s="1330" t="s">
        <v>630</v>
      </c>
      <c r="I559" s="1264" t="s">
        <v>63</v>
      </c>
      <c r="J559" s="1264" t="s">
        <v>26</v>
      </c>
      <c r="K559" s="599" t="s">
        <v>11</v>
      </c>
      <c r="L559" s="600"/>
      <c r="M559" s="6477">
        <v>46088</v>
      </c>
      <c r="N559" s="6229">
        <v>46073</v>
      </c>
      <c r="O559" s="354">
        <v>46091</v>
      </c>
      <c r="P559" s="6229">
        <v>46086</v>
      </c>
      <c r="Q559" s="354">
        <v>46092</v>
      </c>
      <c r="R559" s="6229">
        <v>46092</v>
      </c>
      <c r="S559" s="354">
        <v>46093</v>
      </c>
      <c r="T559" s="6229">
        <v>46092</v>
      </c>
      <c r="U559" s="355">
        <v>46095</v>
      </c>
      <c r="V559" s="6229">
        <v>46094</v>
      </c>
      <c r="W559" s="6231">
        <v>46098</v>
      </c>
      <c r="X559" s="6232">
        <v>46097</v>
      </c>
      <c r="Y559" s="359">
        <v>46105</v>
      </c>
      <c r="Z559" s="359">
        <v>46105</v>
      </c>
      <c r="AA559" s="601"/>
      <c r="AB559" s="359"/>
      <c r="AC559" s="251"/>
      <c r="AD559" s="361"/>
      <c r="AE559" s="362">
        <v>25</v>
      </c>
      <c r="AF559" s="363" t="str">
        <f t="shared" si="1142"/>
        <v>4IE</v>
      </c>
      <c r="AG559" s="364"/>
      <c r="AH559" s="364"/>
      <c r="AI559" s="364"/>
      <c r="AJ559" s="364"/>
      <c r="AK559" s="364"/>
      <c r="AL559" s="364"/>
      <c r="AM559" s="364"/>
      <c r="AN559" s="364"/>
      <c r="AO559" s="364"/>
      <c r="AP559" s="363"/>
      <c r="AQ559" s="255"/>
      <c r="AR559" s="255"/>
      <c r="AS559" s="255"/>
      <c r="AT559" s="255"/>
      <c r="AU559" s="2843">
        <f t="shared" si="1143"/>
        <v>0</v>
      </c>
      <c r="AV559" s="4008">
        <f t="shared" si="1144"/>
        <v>0</v>
      </c>
      <c r="AW559" s="590" t="str">
        <f>IF($AE559=0,"　",VLOOKUP($AE559,ﾚｰｻﾞOP,5,0))</f>
        <v>-</v>
      </c>
      <c r="AX559" s="369"/>
      <c r="AY559" s="154" t="str">
        <f>IF($AE559=0,"　",VLOOKUP($AE559,ﾚｰｻﾞOP,6,0))</f>
        <v>-</v>
      </c>
      <c r="AZ559" s="367"/>
      <c r="BA559" s="154" t="str">
        <f>IF($AE559=0,"　",VLOOKUP($AE559,ﾚｰｻﾞOP,7,0))</f>
        <v>-</v>
      </c>
      <c r="BB559" s="367"/>
      <c r="BC559" s="368" t="str">
        <f>IF($AE559=0,"　",VLOOKUP($AE559,ﾚｰｻﾞOP,8,0))</f>
        <v>-</v>
      </c>
      <c r="BD559" s="369"/>
      <c r="BE559" s="4599" t="str">
        <f>IF($AE559=0,"　",VLOOKUP($AE559,ﾚｰｻﾞOP,9,0))</f>
        <v>-</v>
      </c>
      <c r="BF559" s="367"/>
      <c r="BG559" s="368" t="str">
        <f>IF($AE559=0,"　",VLOOKUP($AE559,ﾚｰｻﾞOP,10,0))</f>
        <v>-</v>
      </c>
      <c r="BH559" s="367"/>
      <c r="BI559" s="154" t="str">
        <f>IF($AE559=0,"　",VLOOKUP($AE559,ﾚｰｻﾞOP,11,0))</f>
        <v>-</v>
      </c>
      <c r="BJ559" s="367"/>
      <c r="BK559" s="154" t="str">
        <f t="shared" si="1145"/>
        <v>-</v>
      </c>
      <c r="BL559" s="367"/>
      <c r="BM559" s="154" t="str">
        <f t="shared" si="1146"/>
        <v>-</v>
      </c>
      <c r="BN559" s="367"/>
      <c r="BO559" s="155" t="str">
        <f t="shared" si="1147"/>
        <v>-</v>
      </c>
      <c r="BP559" s="367"/>
      <c r="BQ559" s="154" t="str">
        <f t="shared" si="1180"/>
        <v>-</v>
      </c>
      <c r="BR559" s="369"/>
      <c r="BS559" s="154" t="str">
        <f t="shared" si="1148"/>
        <v>-</v>
      </c>
      <c r="BT559" s="369"/>
      <c r="BU559" s="154" t="str">
        <f t="shared" si="1149"/>
        <v>-</v>
      </c>
      <c r="BV559" s="369"/>
      <c r="BW559" s="154" t="str">
        <f t="shared" si="1150"/>
        <v>-</v>
      </c>
      <c r="BX559" s="367"/>
      <c r="BY559" s="154" t="str">
        <f t="shared" si="1151"/>
        <v>-</v>
      </c>
      <c r="BZ559" s="369"/>
      <c r="CA559" s="154" t="str">
        <f t="shared" si="1152"/>
        <v>-</v>
      </c>
      <c r="CB559" s="367"/>
      <c r="CC559" s="154" t="str">
        <f t="shared" si="1153"/>
        <v>-</v>
      </c>
      <c r="CD559" s="367"/>
      <c r="CE559" s="2850" t="str">
        <f t="shared" si="1154"/>
        <v>-</v>
      </c>
      <c r="CF559" s="2846"/>
      <c r="CG559" s="2855" t="str">
        <f t="shared" si="1155"/>
        <v>-</v>
      </c>
      <c r="CH559" s="2851"/>
      <c r="CI559" s="2850" t="str">
        <f t="shared" si="1156"/>
        <v>-</v>
      </c>
      <c r="CJ559" s="2846"/>
      <c r="CK559" s="2850" t="str">
        <f t="shared" si="1157"/>
        <v>-</v>
      </c>
      <c r="CL559" s="2851"/>
      <c r="CM559" s="2850" t="str">
        <f t="shared" si="1158"/>
        <v>-</v>
      </c>
      <c r="CN559" s="2851"/>
      <c r="CO559" s="2855" t="str">
        <f t="shared" si="1159"/>
        <v>-</v>
      </c>
      <c r="CP559" s="2851"/>
      <c r="CQ559" s="2855" t="str">
        <f t="shared" si="1160"/>
        <v>-</v>
      </c>
      <c r="CR559" s="2851"/>
      <c r="CS559" s="2850" t="str">
        <f t="shared" si="1161"/>
        <v>-</v>
      </c>
      <c r="CT559" s="2851"/>
      <c r="CU559" s="2855"/>
      <c r="CV559" s="2851"/>
      <c r="CW559" s="2850" t="str">
        <f t="shared" si="1162"/>
        <v>-</v>
      </c>
      <c r="CX559" s="2851"/>
      <c r="CY559" s="2855" t="str">
        <f t="shared" si="1163"/>
        <v>-</v>
      </c>
      <c r="CZ559" s="2851"/>
      <c r="DA559" s="154" t="str">
        <f t="shared" si="1164"/>
        <v>-</v>
      </c>
      <c r="DB559" s="369"/>
      <c r="DC559" s="155" t="str">
        <f t="shared" si="1165"/>
        <v>-</v>
      </c>
      <c r="DD559" s="367"/>
      <c r="DE559" s="374">
        <f t="shared" si="966"/>
        <v>0</v>
      </c>
      <c r="DF559" s="373"/>
      <c r="DG559" s="818">
        <f t="shared" si="976"/>
        <v>0</v>
      </c>
      <c r="DH559" s="372"/>
      <c r="DI559" s="267">
        <f t="shared" si="1166"/>
        <v>0</v>
      </c>
      <c r="DJ559" s="373"/>
      <c r="DK559" s="374">
        <f t="shared" si="1167"/>
        <v>0</v>
      </c>
      <c r="DL559" s="373"/>
      <c r="DM559" s="375">
        <f t="shared" si="1168"/>
        <v>0</v>
      </c>
      <c r="DN559" s="373"/>
      <c r="DO559" s="155">
        <f t="shared" si="1169"/>
        <v>0</v>
      </c>
      <c r="DP559" s="372"/>
      <c r="DQ559" s="155">
        <f t="shared" si="1170"/>
        <v>0</v>
      </c>
      <c r="DR559" s="373"/>
      <c r="DS559" s="155">
        <f t="shared" si="1171"/>
        <v>0</v>
      </c>
      <c r="DT559" s="372"/>
      <c r="DU559" s="155">
        <f t="shared" si="1172"/>
        <v>0</v>
      </c>
      <c r="DV559" s="373"/>
      <c r="DW559" s="4891">
        <f t="shared" si="1181"/>
        <v>0</v>
      </c>
      <c r="DX559" s="372"/>
      <c r="DY559" s="154">
        <f t="shared" si="1173"/>
        <v>0</v>
      </c>
      <c r="DZ559" s="373"/>
      <c r="EA559" s="154">
        <f t="shared" si="1182"/>
        <v>0</v>
      </c>
      <c r="EB559" s="373"/>
      <c r="EC559" s="269">
        <f t="shared" si="1137"/>
        <v>0</v>
      </c>
      <c r="ED559" s="376"/>
      <c r="EE559" s="822">
        <f t="shared" si="1183"/>
        <v>0</v>
      </c>
      <c r="EF559" s="377"/>
      <c r="EG559" s="273"/>
      <c r="EH559" s="274"/>
      <c r="EI559" s="275"/>
      <c r="EJ559" s="276"/>
      <c r="EK559" s="275"/>
      <c r="EL559" s="277"/>
      <c r="EM559" s="278" t="str">
        <f t="shared" si="1174"/>
        <v xml:space="preserve"> </v>
      </c>
      <c r="EN559" s="372"/>
      <c r="EO559" s="155">
        <f t="shared" si="1175"/>
        <v>0</v>
      </c>
      <c r="EP559" s="373"/>
      <c r="ER559" s="194"/>
      <c r="ET559" s="154">
        <v>45664</v>
      </c>
      <c r="EU559" s="373">
        <v>4263026</v>
      </c>
      <c r="EV559" s="154">
        <f t="shared" si="1177"/>
        <v>1</v>
      </c>
      <c r="EW559" s="373"/>
      <c r="EX559" s="154">
        <v>45706</v>
      </c>
      <c r="EY559" s="367">
        <v>4163111</v>
      </c>
      <c r="EZ559" s="154"/>
      <c r="FA559" s="367"/>
      <c r="FB559" s="154"/>
      <c r="FC559" s="367"/>
      <c r="FD559" s="154">
        <v>46085</v>
      </c>
      <c r="FE559" s="367">
        <v>4263172</v>
      </c>
      <c r="FF559" s="155"/>
      <c r="FG559" s="367"/>
      <c r="FH559" s="154"/>
      <c r="FI559" s="367"/>
      <c r="FJ559" s="2850">
        <v>45677</v>
      </c>
      <c r="FK559" s="2857">
        <v>4263115</v>
      </c>
      <c r="FL559" s="155">
        <f t="shared" si="1179"/>
        <v>1</v>
      </c>
      <c r="FM559" s="279"/>
      <c r="FN559" s="1184"/>
      <c r="FO559" s="280"/>
      <c r="FP559" s="281"/>
      <c r="FQ559" s="282"/>
      <c r="FS559" s="281"/>
      <c r="FT559" s="282"/>
    </row>
    <row r="560" spans="1:176" ht="18.600000000000001" customHeight="1">
      <c r="A560" s="228">
        <f t="shared" si="1035"/>
        <v>550</v>
      </c>
      <c r="B560" s="343" t="str">
        <f t="shared" si="1141"/>
        <v>4IE</v>
      </c>
      <c r="C560" s="6164">
        <v>46117</v>
      </c>
      <c r="D560" s="2945" t="s">
        <v>742</v>
      </c>
      <c r="E560" s="1056">
        <v>92510040</v>
      </c>
      <c r="F560" s="1564" t="s">
        <v>1746</v>
      </c>
      <c r="G560" s="1263"/>
      <c r="H560" s="1330" t="s">
        <v>2</v>
      </c>
      <c r="I560" s="1264" t="s">
        <v>992</v>
      </c>
      <c r="J560" s="1264" t="s">
        <v>21</v>
      </c>
      <c r="K560" s="599" t="s">
        <v>11</v>
      </c>
      <c r="L560" s="600"/>
      <c r="M560" s="6477">
        <v>46092</v>
      </c>
      <c r="N560" s="6229">
        <v>46087</v>
      </c>
      <c r="O560" s="354">
        <v>46093</v>
      </c>
      <c r="P560" s="6229">
        <v>46091</v>
      </c>
      <c r="Q560" s="354">
        <v>46094</v>
      </c>
      <c r="R560" s="6229">
        <v>46094</v>
      </c>
      <c r="S560" s="354">
        <v>46095</v>
      </c>
      <c r="T560" s="6229">
        <v>46093</v>
      </c>
      <c r="U560" s="6230">
        <v>46098</v>
      </c>
      <c r="V560" s="6229">
        <v>46095</v>
      </c>
      <c r="W560" s="6231">
        <v>46100</v>
      </c>
      <c r="X560" s="6232">
        <v>46098</v>
      </c>
      <c r="Y560" s="359">
        <v>46105</v>
      </c>
      <c r="Z560" s="359">
        <v>46105</v>
      </c>
      <c r="AA560" s="601"/>
      <c r="AB560" s="359"/>
      <c r="AC560" s="251" t="s">
        <v>1085</v>
      </c>
      <c r="AD560" s="361"/>
      <c r="AE560" s="362">
        <v>10</v>
      </c>
      <c r="AF560" s="363" t="str">
        <f t="shared" si="1142"/>
        <v>4IE</v>
      </c>
      <c r="AG560" s="364"/>
      <c r="AH560" s="364">
        <v>1</v>
      </c>
      <c r="AI560" s="364"/>
      <c r="AJ560" s="364"/>
      <c r="AK560" s="364"/>
      <c r="AL560" s="364"/>
      <c r="AM560" s="364"/>
      <c r="AN560" s="364"/>
      <c r="AO560" s="364"/>
      <c r="AP560" s="363">
        <v>1</v>
      </c>
      <c r="AQ560" s="255">
        <v>1</v>
      </c>
      <c r="AR560" s="255">
        <v>1</v>
      </c>
      <c r="AS560" s="255"/>
      <c r="AT560" s="255"/>
      <c r="AU560" s="2843">
        <f t="shared" si="1143"/>
        <v>0</v>
      </c>
      <c r="AV560" s="4008">
        <f t="shared" si="1144"/>
        <v>1</v>
      </c>
      <c r="AW560" s="590" t="str">
        <f>IF($AE560=0,"　",VLOOKUP($AE560,ﾚｰｻﾞOP,5,0))</f>
        <v>-</v>
      </c>
      <c r="AX560" s="369"/>
      <c r="AY560" s="154" t="str">
        <f>IF($AE560=0,"　",VLOOKUP($AE560,ﾚｰｻﾞOP,6,0))</f>
        <v>-</v>
      </c>
      <c r="AZ560" s="367"/>
      <c r="BA560" s="154" t="str">
        <f>IF($AE560=0,"　",VLOOKUP($AE560,ﾚｰｻﾞOP,7,0))</f>
        <v>-</v>
      </c>
      <c r="BB560" s="367"/>
      <c r="BC560" s="368" t="str">
        <f>IF($AE560=0,"　",VLOOKUP($AE560,ﾚｰｻﾞOP,8,0))</f>
        <v>-</v>
      </c>
      <c r="BD560" s="369"/>
      <c r="BE560" s="4599" t="str">
        <f>IF($AE560=0,"　",VLOOKUP($AE560,ﾚｰｻﾞOP,9,0))</f>
        <v>-</v>
      </c>
      <c r="BF560" s="367"/>
      <c r="BG560" s="368" t="str">
        <f>IF($AE560=0,"　",VLOOKUP($AE560,ﾚｰｻﾞOP,10,0))</f>
        <v>-</v>
      </c>
      <c r="BH560" s="367"/>
      <c r="BI560" s="154" t="str">
        <f>IF($AE560=0,"　",VLOOKUP($AE560,ﾚｰｻﾞOP,11,0))</f>
        <v>-</v>
      </c>
      <c r="BJ560" s="367"/>
      <c r="BK560" s="154" t="str">
        <f t="shared" si="1145"/>
        <v>-</v>
      </c>
      <c r="BL560" s="367"/>
      <c r="BM560" s="154" t="str">
        <f t="shared" si="1146"/>
        <v>-</v>
      </c>
      <c r="BN560" s="367"/>
      <c r="BO560" s="155" t="str">
        <f t="shared" si="1147"/>
        <v>-</v>
      </c>
      <c r="BP560" s="367"/>
      <c r="BQ560" s="154" t="str">
        <f t="shared" si="1180"/>
        <v>-</v>
      </c>
      <c r="BR560" s="369"/>
      <c r="BS560" s="154">
        <v>45926</v>
      </c>
      <c r="BT560" s="2968">
        <v>4063385</v>
      </c>
      <c r="BU560" s="154">
        <v>45926</v>
      </c>
      <c r="BV560" s="369">
        <v>4063386</v>
      </c>
      <c r="BW560" s="154">
        <v>45926</v>
      </c>
      <c r="BX560" s="2966">
        <v>4063387</v>
      </c>
      <c r="BY560" s="154">
        <v>45926</v>
      </c>
      <c r="BZ560" s="369">
        <v>4063388</v>
      </c>
      <c r="CA560" s="154">
        <v>45694</v>
      </c>
      <c r="CB560" s="367">
        <v>4263126</v>
      </c>
      <c r="CC560" s="154">
        <v>45926</v>
      </c>
      <c r="CD560" s="367">
        <v>4063390</v>
      </c>
      <c r="CE560" s="2850" t="str">
        <f t="shared" si="1154"/>
        <v>-</v>
      </c>
      <c r="CF560" s="2846"/>
      <c r="CG560" s="2855" t="str">
        <f t="shared" si="1155"/>
        <v>-</v>
      </c>
      <c r="CH560" s="2851"/>
      <c r="CI560" s="2850" t="str">
        <f t="shared" si="1156"/>
        <v>-</v>
      </c>
      <c r="CJ560" s="2846"/>
      <c r="CK560" s="2850" t="str">
        <f t="shared" si="1157"/>
        <v>-</v>
      </c>
      <c r="CL560" s="2851"/>
      <c r="CM560" s="2850" t="str">
        <f t="shared" si="1158"/>
        <v>-</v>
      </c>
      <c r="CN560" s="2851"/>
      <c r="CO560" s="2855" t="str">
        <f t="shared" si="1159"/>
        <v>-</v>
      </c>
      <c r="CP560" s="2851"/>
      <c r="CQ560" s="2855" t="str">
        <f t="shared" si="1160"/>
        <v>-</v>
      </c>
      <c r="CR560" s="2851"/>
      <c r="CS560" s="2850" t="str">
        <f t="shared" si="1161"/>
        <v>-</v>
      </c>
      <c r="CT560" s="2851"/>
      <c r="CU560" s="2855"/>
      <c r="CV560" s="2851"/>
      <c r="CW560" s="2850" t="str">
        <f t="shared" si="1162"/>
        <v>-</v>
      </c>
      <c r="CX560" s="2851"/>
      <c r="CY560" s="2855" t="str">
        <f t="shared" si="1163"/>
        <v>-</v>
      </c>
      <c r="CZ560" s="2851"/>
      <c r="DA560" s="154" t="str">
        <f t="shared" si="1164"/>
        <v>-</v>
      </c>
      <c r="DB560" s="369"/>
      <c r="DC560" s="155" t="str">
        <f t="shared" si="1165"/>
        <v>-</v>
      </c>
      <c r="DD560" s="367"/>
      <c r="DE560" s="374">
        <f t="shared" si="966"/>
        <v>0</v>
      </c>
      <c r="DF560" s="373"/>
      <c r="DG560" s="818">
        <v>46060</v>
      </c>
      <c r="DH560" s="372">
        <v>4263216</v>
      </c>
      <c r="DI560" s="267">
        <f t="shared" si="1166"/>
        <v>0</v>
      </c>
      <c r="DJ560" s="373"/>
      <c r="DK560" s="374">
        <f t="shared" si="1167"/>
        <v>0</v>
      </c>
      <c r="DL560" s="373"/>
      <c r="DM560" s="375">
        <f t="shared" si="1168"/>
        <v>0</v>
      </c>
      <c r="DN560" s="373"/>
      <c r="DO560" s="155">
        <f t="shared" si="1169"/>
        <v>0</v>
      </c>
      <c r="DP560" s="372"/>
      <c r="DQ560" s="155">
        <f t="shared" si="1170"/>
        <v>0</v>
      </c>
      <c r="DR560" s="373"/>
      <c r="DS560" s="155">
        <f t="shared" si="1171"/>
        <v>0</v>
      </c>
      <c r="DT560" s="372"/>
      <c r="DU560" s="155">
        <f t="shared" si="1172"/>
        <v>0</v>
      </c>
      <c r="DV560" s="373"/>
      <c r="DW560" s="4891">
        <f t="shared" si="1181"/>
        <v>0</v>
      </c>
      <c r="DX560" s="372"/>
      <c r="DY560" s="154">
        <f t="shared" si="1173"/>
        <v>0</v>
      </c>
      <c r="DZ560" s="373"/>
      <c r="EA560" s="154">
        <v>46038</v>
      </c>
      <c r="EB560" s="4682">
        <v>4263102</v>
      </c>
      <c r="EC560" s="269">
        <v>46091</v>
      </c>
      <c r="ED560" s="4964">
        <v>4263154</v>
      </c>
      <c r="EE560" s="822">
        <v>46056</v>
      </c>
      <c r="EF560" s="4930">
        <v>4263132</v>
      </c>
      <c r="EG560" s="273"/>
      <c r="EH560" s="274"/>
      <c r="EI560" s="275"/>
      <c r="EJ560" s="276"/>
      <c r="EK560" s="275"/>
      <c r="EL560" s="277"/>
      <c r="EM560" s="278" t="str">
        <f t="shared" si="1174"/>
        <v xml:space="preserve"> </v>
      </c>
      <c r="EN560" s="372"/>
      <c r="EO560" s="155">
        <f t="shared" si="1175"/>
        <v>0</v>
      </c>
      <c r="EP560" s="373"/>
      <c r="ER560" s="194"/>
      <c r="ET560" s="154" t="str">
        <f t="shared" si="1176"/>
        <v>-</v>
      </c>
      <c r="EU560" s="373"/>
      <c r="EV560" s="154" t="str">
        <f t="shared" si="1177"/>
        <v>-</v>
      </c>
      <c r="EW560" s="373"/>
      <c r="EX560" s="154"/>
      <c r="EY560" s="367"/>
      <c r="EZ560" s="154"/>
      <c r="FA560" s="367"/>
      <c r="FB560" s="154"/>
      <c r="FC560" s="367"/>
      <c r="FD560" s="154"/>
      <c r="FE560" s="367"/>
      <c r="FF560" s="155"/>
      <c r="FG560" s="367"/>
      <c r="FH560" s="154"/>
      <c r="FI560" s="367"/>
      <c r="FJ560" s="154" t="str">
        <f t="shared" si="1178"/>
        <v>-</v>
      </c>
      <c r="FK560" s="373"/>
      <c r="FL560" s="155" t="str">
        <f t="shared" si="1179"/>
        <v>-</v>
      </c>
      <c r="FM560" s="279"/>
      <c r="FN560" s="1184"/>
      <c r="FO560" s="280"/>
      <c r="FP560" s="281"/>
      <c r="FQ560" s="282"/>
      <c r="FS560" s="281"/>
      <c r="FT560" s="282"/>
    </row>
    <row r="561" spans="1:176" ht="18.600000000000001" customHeight="1">
      <c r="A561" s="228">
        <f t="shared" si="1035"/>
        <v>551</v>
      </c>
      <c r="B561" s="343" t="str">
        <f t="shared" si="1141"/>
        <v>4IE</v>
      </c>
      <c r="C561" s="6164">
        <v>46114</v>
      </c>
      <c r="D561" s="6532" t="s">
        <v>31</v>
      </c>
      <c r="E561" s="1262">
        <v>84511296</v>
      </c>
      <c r="F561" s="1564" t="s">
        <v>1729</v>
      </c>
      <c r="G561" s="1263"/>
      <c r="H561" s="1330" t="s">
        <v>1494</v>
      </c>
      <c r="I561" s="1264" t="s">
        <v>992</v>
      </c>
      <c r="J561" s="1264" t="s">
        <v>1632</v>
      </c>
      <c r="K561" s="599" t="s">
        <v>11</v>
      </c>
      <c r="L561" s="600"/>
      <c r="M561" s="6477">
        <v>46092</v>
      </c>
      <c r="N561" s="6229">
        <v>46087</v>
      </c>
      <c r="O561" s="354">
        <v>46093</v>
      </c>
      <c r="P561" s="6229">
        <v>46088</v>
      </c>
      <c r="Q561" s="354">
        <v>46094</v>
      </c>
      <c r="R561" s="6229">
        <v>46094</v>
      </c>
      <c r="S561" s="354">
        <v>46095</v>
      </c>
      <c r="T561" s="6229">
        <v>46094</v>
      </c>
      <c r="U561" s="6230">
        <v>46098</v>
      </c>
      <c r="V561" s="6229">
        <v>46097</v>
      </c>
      <c r="W561" s="6231">
        <v>46100</v>
      </c>
      <c r="X561" s="6232">
        <v>46099</v>
      </c>
      <c r="Y561" s="359">
        <v>46106</v>
      </c>
      <c r="Z561" s="359">
        <v>46106</v>
      </c>
      <c r="AA561" s="601"/>
      <c r="AB561" s="359"/>
      <c r="AC561" s="251" t="s">
        <v>1085</v>
      </c>
      <c r="AD561" s="361"/>
      <c r="AE561" s="362">
        <v>3</v>
      </c>
      <c r="AF561" s="363" t="str">
        <f t="shared" si="1142"/>
        <v>4IE</v>
      </c>
      <c r="AG561" s="364"/>
      <c r="AH561" s="364">
        <v>1</v>
      </c>
      <c r="AI561" s="364"/>
      <c r="AJ561" s="364"/>
      <c r="AK561" s="364"/>
      <c r="AL561" s="364"/>
      <c r="AM561" s="364"/>
      <c r="AN561" s="364">
        <v>1</v>
      </c>
      <c r="AO561" s="364"/>
      <c r="AP561" s="363">
        <v>1</v>
      </c>
      <c r="AQ561" s="255"/>
      <c r="AR561" s="255"/>
      <c r="AS561" s="255"/>
      <c r="AT561" s="255"/>
      <c r="AU561" s="2843">
        <f t="shared" si="1143"/>
        <v>0</v>
      </c>
      <c r="AV561" s="4008">
        <f t="shared" si="1144"/>
        <v>0</v>
      </c>
      <c r="AW561" s="590">
        <v>46056</v>
      </c>
      <c r="AX561" s="4598">
        <v>4263105</v>
      </c>
      <c r="AY561" s="154">
        <v>46056</v>
      </c>
      <c r="AZ561" s="4600">
        <v>4263106</v>
      </c>
      <c r="BA561" s="154">
        <v>46056</v>
      </c>
      <c r="BB561" s="4600">
        <v>4263107</v>
      </c>
      <c r="BC561" s="368">
        <v>46056</v>
      </c>
      <c r="BD561" s="4598">
        <v>4263108</v>
      </c>
      <c r="BE561" s="4599">
        <v>46029</v>
      </c>
      <c r="BF561" s="4600">
        <v>4263076</v>
      </c>
      <c r="BG561" s="368">
        <v>46056</v>
      </c>
      <c r="BH561" s="4600">
        <v>4263104</v>
      </c>
      <c r="BI561" s="154">
        <v>46056</v>
      </c>
      <c r="BJ561" s="4600">
        <v>4263110</v>
      </c>
      <c r="BK561" s="154" t="str">
        <f t="shared" si="1145"/>
        <v>-</v>
      </c>
      <c r="BL561" s="367"/>
      <c r="BM561" s="154" t="str">
        <f t="shared" si="1146"/>
        <v>-</v>
      </c>
      <c r="BN561" s="367"/>
      <c r="BO561" s="155" t="str">
        <f t="shared" si="1147"/>
        <v>-</v>
      </c>
      <c r="BP561" s="367"/>
      <c r="BQ561" s="154" t="str">
        <f t="shared" si="1180"/>
        <v>-</v>
      </c>
      <c r="BR561" s="369"/>
      <c r="BS561" s="154" t="str">
        <f t="shared" si="1148"/>
        <v>-</v>
      </c>
      <c r="BT561" s="369"/>
      <c r="BU561" s="154" t="str">
        <f t="shared" si="1149"/>
        <v>-</v>
      </c>
      <c r="BV561" s="369"/>
      <c r="BW561" s="154" t="str">
        <f t="shared" si="1150"/>
        <v>-</v>
      </c>
      <c r="BX561" s="367"/>
      <c r="BY561" s="154" t="str">
        <f t="shared" si="1151"/>
        <v>-</v>
      </c>
      <c r="BZ561" s="369"/>
      <c r="CA561" s="154" t="str">
        <f t="shared" si="1152"/>
        <v>-</v>
      </c>
      <c r="CB561" s="367"/>
      <c r="CC561" s="154" t="str">
        <f t="shared" si="1153"/>
        <v>-</v>
      </c>
      <c r="CD561" s="367"/>
      <c r="CE561" s="2850" t="str">
        <f t="shared" si="1154"/>
        <v>-</v>
      </c>
      <c r="CF561" s="2846"/>
      <c r="CG561" s="2855" t="str">
        <f t="shared" si="1155"/>
        <v>-</v>
      </c>
      <c r="CH561" s="2851"/>
      <c r="CI561" s="2850" t="str">
        <f t="shared" si="1156"/>
        <v>-</v>
      </c>
      <c r="CJ561" s="2846"/>
      <c r="CK561" s="2850" t="str">
        <f t="shared" si="1157"/>
        <v>-</v>
      </c>
      <c r="CL561" s="2851"/>
      <c r="CM561" s="2850" t="str">
        <f t="shared" si="1158"/>
        <v>-</v>
      </c>
      <c r="CN561" s="2851"/>
      <c r="CO561" s="2855" t="str">
        <f t="shared" si="1159"/>
        <v>-</v>
      </c>
      <c r="CP561" s="2851"/>
      <c r="CQ561" s="2855" t="str">
        <f t="shared" si="1160"/>
        <v>-</v>
      </c>
      <c r="CR561" s="2851"/>
      <c r="CS561" s="2850" t="str">
        <f t="shared" si="1161"/>
        <v>-</v>
      </c>
      <c r="CT561" s="2851"/>
      <c r="CU561" s="2855"/>
      <c r="CV561" s="2851"/>
      <c r="CW561" s="2850" t="str">
        <f t="shared" si="1162"/>
        <v>-</v>
      </c>
      <c r="CX561" s="2851"/>
      <c r="CY561" s="2855" t="str">
        <f t="shared" si="1163"/>
        <v>-</v>
      </c>
      <c r="CZ561" s="2851"/>
      <c r="DA561" s="154" t="str">
        <f t="shared" si="1164"/>
        <v>-</v>
      </c>
      <c r="DB561" s="369"/>
      <c r="DC561" s="155" t="str">
        <f t="shared" si="1165"/>
        <v>-</v>
      </c>
      <c r="DD561" s="367"/>
      <c r="DE561" s="374">
        <f t="shared" si="966"/>
        <v>0</v>
      </c>
      <c r="DF561" s="373"/>
      <c r="DG561" s="818">
        <v>46060</v>
      </c>
      <c r="DH561" s="372">
        <v>4263216</v>
      </c>
      <c r="DI561" s="267">
        <f t="shared" si="1166"/>
        <v>0</v>
      </c>
      <c r="DJ561" s="373"/>
      <c r="DK561" s="374">
        <f t="shared" si="1167"/>
        <v>0</v>
      </c>
      <c r="DL561" s="373"/>
      <c r="DM561" s="375">
        <f t="shared" si="1168"/>
        <v>0</v>
      </c>
      <c r="DN561" s="373"/>
      <c r="DO561" s="155">
        <f t="shared" si="1169"/>
        <v>0</v>
      </c>
      <c r="DP561" s="372"/>
      <c r="DQ561" s="155">
        <f t="shared" si="1170"/>
        <v>0</v>
      </c>
      <c r="DR561" s="373"/>
      <c r="DS561" s="155">
        <f t="shared" si="1171"/>
        <v>0</v>
      </c>
      <c r="DT561" s="372"/>
      <c r="DU561" s="155">
        <f t="shared" si="1172"/>
        <v>0</v>
      </c>
      <c r="DV561" s="373"/>
      <c r="DW561" s="4891">
        <v>46057</v>
      </c>
      <c r="DX561" s="372">
        <v>4263134</v>
      </c>
      <c r="DY561" s="154">
        <f t="shared" si="1173"/>
        <v>0</v>
      </c>
      <c r="DZ561" s="373"/>
      <c r="EA561" s="154">
        <v>46038</v>
      </c>
      <c r="EB561" s="4682">
        <v>4263102</v>
      </c>
      <c r="EC561" s="269">
        <f t="shared" si="1137"/>
        <v>0</v>
      </c>
      <c r="ED561" s="376"/>
      <c r="EE561" s="822">
        <f t="shared" ref="EE561:EE562" si="1184">IF(AV561=0,0,1)</f>
        <v>0</v>
      </c>
      <c r="EF561" s="377"/>
      <c r="EG561" s="273"/>
      <c r="EH561" s="274"/>
      <c r="EI561" s="275"/>
      <c r="EJ561" s="276"/>
      <c r="EK561" s="275"/>
      <c r="EL561" s="277"/>
      <c r="EM561" s="278" t="str">
        <f t="shared" si="1174"/>
        <v xml:space="preserve"> </v>
      </c>
      <c r="EN561" s="372"/>
      <c r="EO561" s="155">
        <f t="shared" si="1175"/>
        <v>0</v>
      </c>
      <c r="EP561" s="373"/>
      <c r="ER561" s="194"/>
      <c r="ET561" s="154" t="str">
        <f t="shared" si="1176"/>
        <v>-</v>
      </c>
      <c r="EU561" s="373"/>
      <c r="EV561" s="154" t="str">
        <f t="shared" si="1177"/>
        <v>-</v>
      </c>
      <c r="EW561" s="373"/>
      <c r="EX561" s="154"/>
      <c r="EY561" s="367"/>
      <c r="EZ561" s="154"/>
      <c r="FA561" s="367"/>
      <c r="FB561" s="154"/>
      <c r="FC561" s="367"/>
      <c r="FD561" s="154"/>
      <c r="FE561" s="367"/>
      <c r="FF561" s="155"/>
      <c r="FG561" s="367"/>
      <c r="FH561" s="154"/>
      <c r="FI561" s="367"/>
      <c r="FJ561" s="154" t="str">
        <f t="shared" si="1178"/>
        <v>-</v>
      </c>
      <c r="FK561" s="373"/>
      <c r="FL561" s="155" t="str">
        <f t="shared" si="1179"/>
        <v>-</v>
      </c>
      <c r="FM561" s="279"/>
      <c r="FN561" s="1184"/>
      <c r="FO561" s="280"/>
      <c r="FP561" s="281"/>
      <c r="FQ561" s="282"/>
      <c r="FS561" s="281"/>
      <c r="FT561" s="282"/>
    </row>
    <row r="562" spans="1:176" ht="18.600000000000001" customHeight="1">
      <c r="A562" s="228">
        <f t="shared" si="961"/>
        <v>552</v>
      </c>
      <c r="B562" s="343" t="str">
        <f>AF562</f>
        <v>4IE</v>
      </c>
      <c r="C562" s="6164">
        <v>46129</v>
      </c>
      <c r="D562" s="6192" t="s">
        <v>990</v>
      </c>
      <c r="E562" s="5719">
        <v>89610200</v>
      </c>
      <c r="F562" s="1564"/>
      <c r="G562" s="6767" t="s">
        <v>1743</v>
      </c>
      <c r="H562" s="1330" t="s">
        <v>629</v>
      </c>
      <c r="I562" s="1264" t="s">
        <v>992</v>
      </c>
      <c r="J562" s="1264" t="s">
        <v>21</v>
      </c>
      <c r="K562" s="599" t="s">
        <v>11</v>
      </c>
      <c r="L562" s="600"/>
      <c r="M562" s="6477">
        <v>46093</v>
      </c>
      <c r="N562" s="353">
        <v>46073</v>
      </c>
      <c r="O562" s="354">
        <v>46094</v>
      </c>
      <c r="P562" s="353">
        <v>46091</v>
      </c>
      <c r="Q562" s="354">
        <v>46095</v>
      </c>
      <c r="R562" s="353">
        <v>46095</v>
      </c>
      <c r="S562" s="6228">
        <v>46097</v>
      </c>
      <c r="T562" s="353">
        <v>46094</v>
      </c>
      <c r="U562" s="6230">
        <v>46099</v>
      </c>
      <c r="V562" s="353">
        <v>46098</v>
      </c>
      <c r="W562" s="6231">
        <v>46102</v>
      </c>
      <c r="X562" s="357">
        <v>46099</v>
      </c>
      <c r="Y562" s="359">
        <v>46106</v>
      </c>
      <c r="Z562" s="359">
        <v>46106</v>
      </c>
      <c r="AA562" s="601"/>
      <c r="AB562" s="359"/>
      <c r="AC562" s="251"/>
      <c r="AD562" s="361"/>
      <c r="AE562" s="362">
        <v>25</v>
      </c>
      <c r="AF562" s="363" t="str">
        <f>IF($AE562=0,"　",VLOOKUP($AE562,ﾚｰｻﾞOP,69,0))</f>
        <v>4IE</v>
      </c>
      <c r="AG562" s="364"/>
      <c r="AH562" s="364"/>
      <c r="AI562" s="364"/>
      <c r="AJ562" s="364"/>
      <c r="AK562" s="364"/>
      <c r="AL562" s="364"/>
      <c r="AM562" s="364"/>
      <c r="AN562" s="364"/>
      <c r="AO562" s="364"/>
      <c r="AP562" s="363"/>
      <c r="AQ562" s="255"/>
      <c r="AR562" s="255"/>
      <c r="AS562" s="255"/>
      <c r="AT562" s="255"/>
      <c r="AU562" s="2843">
        <f>IF(AI562="付属済",0,IF(AI562=1,AI562+AP562,0))</f>
        <v>0</v>
      </c>
      <c r="AV562" s="4008">
        <f>IF(AE562=0,0,(AR562*1)+(AS562*100))</f>
        <v>0</v>
      </c>
      <c r="AW562" s="590" t="str">
        <f>IF($AE562=0,"　",VLOOKUP($AE562,ﾚｰｻﾞOP,5,0))</f>
        <v>-</v>
      </c>
      <c r="AX562" s="369"/>
      <c r="AY562" s="154" t="str">
        <f>IF($AE562=0,"　",VLOOKUP($AE562,ﾚｰｻﾞOP,6,0))</f>
        <v>-</v>
      </c>
      <c r="AZ562" s="367"/>
      <c r="BA562" s="154" t="str">
        <f>IF($AE562=0,"　",VLOOKUP($AE562,ﾚｰｻﾞOP,7,0))</f>
        <v>-</v>
      </c>
      <c r="BB562" s="367"/>
      <c r="BC562" s="368" t="str">
        <f>IF($AE562=0,"　",VLOOKUP($AE562,ﾚｰｻﾞOP,8,0))</f>
        <v>-</v>
      </c>
      <c r="BD562" s="369"/>
      <c r="BE562" s="4599" t="str">
        <f>IF($AE562=0,"　",VLOOKUP($AE562,ﾚｰｻﾞOP,9,0))</f>
        <v>-</v>
      </c>
      <c r="BF562" s="367"/>
      <c r="BG562" s="368" t="str">
        <f>IF($AE562=0,"　",VLOOKUP($AE562,ﾚｰｻﾞOP,10,0))</f>
        <v>-</v>
      </c>
      <c r="BH562" s="367"/>
      <c r="BI562" s="154" t="str">
        <f>IF($AE562=0,"　",VLOOKUP($AE562,ﾚｰｻﾞOP,11,0))</f>
        <v>-</v>
      </c>
      <c r="BJ562" s="367"/>
      <c r="BK562" s="154" t="str">
        <f>IF($AE562=0,"　",VLOOKUP($AE562,ﾚｰｻﾞOP,57,0))</f>
        <v>-</v>
      </c>
      <c r="BL562" s="367"/>
      <c r="BM562" s="154" t="str">
        <f>IF($AE562=0,"　",VLOOKUP($AE562,ﾚｰｻﾞOP,58,0))</f>
        <v>-</v>
      </c>
      <c r="BN562" s="367"/>
      <c r="BO562" s="155" t="str">
        <f>IF($AE562=0,"　",VLOOKUP($AE562,ﾚｰｻﾞOP,59,0))</f>
        <v>-</v>
      </c>
      <c r="BP562" s="367"/>
      <c r="BQ562" s="154" t="str">
        <f>IF($AE562=0,"　",VLOOKUP($AE562,ﾚｰｻﾞOP,12,0))</f>
        <v>-</v>
      </c>
      <c r="BR562" s="369"/>
      <c r="BS562" s="154" t="str">
        <f>IF($AE562=0,"　",VLOOKUP($AE562,ﾚｰｻﾞOP,13,0))</f>
        <v>-</v>
      </c>
      <c r="BT562" s="369"/>
      <c r="BU562" s="154" t="str">
        <f>IF($AE562=0,"　",VLOOKUP($AE562,ﾚｰｻﾞOP,14,0))</f>
        <v>-</v>
      </c>
      <c r="BV562" s="369"/>
      <c r="BW562" s="154" t="str">
        <f>IF($AE562=0,"　",VLOOKUP($AE562,ﾚｰｻﾞOP,15,0))</f>
        <v>-</v>
      </c>
      <c r="BX562" s="367"/>
      <c r="BY562" s="154" t="str">
        <f>IF($AE562=0,"　",VLOOKUP($AE562,ﾚｰｻﾞOP,16,0))</f>
        <v>-</v>
      </c>
      <c r="BZ562" s="369"/>
      <c r="CA562" s="154" t="str">
        <f>IF($AE562=0,"　",VLOOKUP($AE562,ﾚｰｻﾞOP,17,0))</f>
        <v>-</v>
      </c>
      <c r="CB562" s="367"/>
      <c r="CC562" s="154" t="str">
        <f>IF($AE562=0,"　",VLOOKUP($AE562,ﾚｰｻﾞOP,18,0))</f>
        <v>-</v>
      </c>
      <c r="CD562" s="367"/>
      <c r="CE562" s="2850" t="str">
        <f>IF($AE562=0,"　",VLOOKUP($AE562,ﾚｰｻﾞOP,19,0))</f>
        <v>-</v>
      </c>
      <c r="CF562" s="2846"/>
      <c r="CG562" s="2855" t="str">
        <f>IF($AE562=0,"　",VLOOKUP($AE562,ﾚｰｻﾞOP,20,0))</f>
        <v>-</v>
      </c>
      <c r="CH562" s="2851"/>
      <c r="CI562" s="2850" t="str">
        <f>IF($AE562=0,"　",VLOOKUP($AE562,ﾚｰｻﾞOP,21,0))</f>
        <v>-</v>
      </c>
      <c r="CJ562" s="2846"/>
      <c r="CK562" s="2850" t="str">
        <f>IF($AE562=0,"　",VLOOKUP($AE562,ﾚｰｻﾞOP,22,0))</f>
        <v>-</v>
      </c>
      <c r="CL562" s="2851"/>
      <c r="CM562" s="2850" t="str">
        <f>IF($AE562=0,"　",VLOOKUP($AE562,ﾚｰｻﾞOP,23,0))</f>
        <v>-</v>
      </c>
      <c r="CN562" s="2851"/>
      <c r="CO562" s="2855" t="str">
        <f>IF($AE562=0,"　",VLOOKUP($AE562,ﾚｰｻﾞOP,24,0))</f>
        <v>-</v>
      </c>
      <c r="CP562" s="2851"/>
      <c r="CQ562" s="2855" t="str">
        <f>IF($AE562=0,"　",VLOOKUP($AE562,ﾚｰｻﾞOP,25,0))</f>
        <v>-</v>
      </c>
      <c r="CR562" s="2851"/>
      <c r="CS562" s="2850" t="str">
        <f>IF($AE562=0,"　",VLOOKUP($AE562,ﾚｰｻﾞOP,26,0))</f>
        <v>-</v>
      </c>
      <c r="CT562" s="2851"/>
      <c r="CU562" s="2855"/>
      <c r="CV562" s="2851"/>
      <c r="CW562" s="2850" t="str">
        <f>IF($AE562=0,"　",VLOOKUP($AE562,ﾚｰｻﾞOP,28,0))</f>
        <v>-</v>
      </c>
      <c r="CX562" s="2851"/>
      <c r="CY562" s="2855" t="str">
        <f>IF($AE562=0,"　",VLOOKUP($AE562,ﾚｰｻﾞOP,29,0))</f>
        <v>-</v>
      </c>
      <c r="CZ562" s="2851"/>
      <c r="DA562" s="154" t="str">
        <f>IF($AE562=0,"　",VLOOKUP($AE562,ﾚｰｻﾞOP,30,0))</f>
        <v>-</v>
      </c>
      <c r="DB562" s="369"/>
      <c r="DC562" s="155" t="str">
        <f>IF($AE562=0,"　",VLOOKUP($AE562,ﾚｰｻﾞOP,31,0))</f>
        <v>-</v>
      </c>
      <c r="DD562" s="367"/>
      <c r="DE562" s="374">
        <f t="shared" si="966"/>
        <v>0</v>
      </c>
      <c r="DF562" s="373"/>
      <c r="DG562" s="818">
        <f t="shared" si="976"/>
        <v>0</v>
      </c>
      <c r="DH562" s="372"/>
      <c r="DI562" s="267">
        <f>IF(AG562=1,1,0)</f>
        <v>0</v>
      </c>
      <c r="DJ562" s="373"/>
      <c r="DK562" s="374">
        <f>IF(AU562=2,1,0)</f>
        <v>0</v>
      </c>
      <c r="DL562" s="373"/>
      <c r="DM562" s="375">
        <f>IF(AU562=1,1,0)</f>
        <v>0</v>
      </c>
      <c r="DN562" s="373"/>
      <c r="DO562" s="155">
        <f>IF(AJ562=1,1,0)</f>
        <v>0</v>
      </c>
      <c r="DP562" s="372"/>
      <c r="DQ562" s="155">
        <f>IF(AK562=1,1,0)</f>
        <v>0</v>
      </c>
      <c r="DR562" s="373"/>
      <c r="DS562" s="155">
        <f>IF(AL562=1,1,0)</f>
        <v>0</v>
      </c>
      <c r="DT562" s="372"/>
      <c r="DU562" s="155">
        <f>IF(AM562=1,1,0)</f>
        <v>0</v>
      </c>
      <c r="DV562" s="373"/>
      <c r="DW562" s="4891">
        <f>IF(AN562=1,1,0)</f>
        <v>0</v>
      </c>
      <c r="DX562" s="372"/>
      <c r="DY562" s="154">
        <f>IF(AO562=1,1,0)</f>
        <v>0</v>
      </c>
      <c r="DZ562" s="373"/>
      <c r="EA562" s="154">
        <f>IF(AP562=1,1,0)</f>
        <v>0</v>
      </c>
      <c r="EB562" s="373"/>
      <c r="EC562" s="269">
        <f t="shared" si="1137"/>
        <v>0</v>
      </c>
      <c r="ED562" s="376"/>
      <c r="EE562" s="822">
        <f t="shared" si="1184"/>
        <v>0</v>
      </c>
      <c r="EF562" s="377"/>
      <c r="EG562" s="273"/>
      <c r="EH562" s="274"/>
      <c r="EI562" s="275"/>
      <c r="EJ562" s="276"/>
      <c r="EK562" s="275"/>
      <c r="EL562" s="277"/>
      <c r="EM562" s="278" t="str">
        <f>IF(CE562="-"," ",IF(AR562=1,1," "))</f>
        <v xml:space="preserve"> </v>
      </c>
      <c r="EN562" s="372"/>
      <c r="EO562" s="155">
        <f>IF(AT562=1,1,0)</f>
        <v>0</v>
      </c>
      <c r="EP562" s="373"/>
      <c r="ER562" s="194"/>
      <c r="ET562" s="154">
        <v>45664</v>
      </c>
      <c r="EU562" s="373">
        <v>4263026</v>
      </c>
      <c r="EV562" s="154">
        <f>IF($AE562=0,"　",VLOOKUP($AE562,ﾚｰｻﾞOP,60,0))</f>
        <v>1</v>
      </c>
      <c r="EW562" s="373"/>
      <c r="EX562" s="154"/>
      <c r="EY562" s="367"/>
      <c r="EZ562" s="154">
        <v>45889</v>
      </c>
      <c r="FA562" s="367">
        <v>4163310</v>
      </c>
      <c r="FB562" s="154"/>
      <c r="FC562" s="367"/>
      <c r="FD562" s="154">
        <v>46085</v>
      </c>
      <c r="FE562" s="367">
        <v>4263172</v>
      </c>
      <c r="FF562" s="155"/>
      <c r="FG562" s="367"/>
      <c r="FH562" s="154"/>
      <c r="FI562" s="367"/>
      <c r="FJ562" s="2850">
        <v>45677</v>
      </c>
      <c r="FK562" s="2857">
        <v>4263115</v>
      </c>
      <c r="FL562" s="155">
        <f>IF($AE562=0,"　",VLOOKUP($AE562,ﾚｰｻﾞOP,68,0))</f>
        <v>1</v>
      </c>
      <c r="FM562" s="279"/>
      <c r="FN562" s="1184"/>
      <c r="FO562" s="280"/>
      <c r="FP562" s="281">
        <v>1</v>
      </c>
      <c r="FQ562" s="282"/>
      <c r="FS562" s="281"/>
      <c r="FT562" s="282"/>
    </row>
    <row r="563" spans="1:176" ht="18.600000000000001" customHeight="1">
      <c r="A563" s="228">
        <f t="shared" si="1035"/>
        <v>553</v>
      </c>
      <c r="B563" s="343" t="str">
        <f t="shared" si="1141"/>
        <v>4IE</v>
      </c>
      <c r="C563" s="6164">
        <v>46119</v>
      </c>
      <c r="D563" s="6544" t="s">
        <v>34</v>
      </c>
      <c r="E563" s="1262">
        <v>84511300</v>
      </c>
      <c r="F563" s="1564" t="s">
        <v>1731</v>
      </c>
      <c r="G563" s="1263"/>
      <c r="H563" s="1330" t="s">
        <v>631</v>
      </c>
      <c r="I563" s="1264" t="s">
        <v>61</v>
      </c>
      <c r="J563" s="1264" t="s">
        <v>33</v>
      </c>
      <c r="K563" s="599" t="s">
        <v>11</v>
      </c>
      <c r="L563" s="600"/>
      <c r="M563" s="6477">
        <v>46093</v>
      </c>
      <c r="N563" s="353">
        <v>46091</v>
      </c>
      <c r="O563" s="354">
        <v>46094</v>
      </c>
      <c r="P563" s="353">
        <v>46092</v>
      </c>
      <c r="Q563" s="354">
        <v>46095</v>
      </c>
      <c r="R563" s="353">
        <v>46095</v>
      </c>
      <c r="S563" s="6228">
        <v>46097</v>
      </c>
      <c r="T563" s="353">
        <v>46095</v>
      </c>
      <c r="U563" s="6230">
        <v>46099</v>
      </c>
      <c r="V563" s="353">
        <v>46098</v>
      </c>
      <c r="W563" s="6231">
        <v>46102</v>
      </c>
      <c r="X563" s="357">
        <v>46102</v>
      </c>
      <c r="Y563" s="359">
        <v>46107</v>
      </c>
      <c r="Z563" s="359">
        <v>46107</v>
      </c>
      <c r="AA563" s="601"/>
      <c r="AB563" s="359"/>
      <c r="AC563" s="251" t="s">
        <v>1085</v>
      </c>
      <c r="AD563" s="361"/>
      <c r="AE563" s="362">
        <v>3</v>
      </c>
      <c r="AF563" s="363" t="str">
        <f t="shared" si="1142"/>
        <v>4IE</v>
      </c>
      <c r="AG563" s="364"/>
      <c r="AH563" s="364"/>
      <c r="AI563" s="364"/>
      <c r="AJ563" s="364"/>
      <c r="AK563" s="364"/>
      <c r="AL563" s="364"/>
      <c r="AM563" s="364"/>
      <c r="AN563" s="364">
        <v>1</v>
      </c>
      <c r="AO563" s="364"/>
      <c r="AP563" s="363">
        <v>1</v>
      </c>
      <c r="AQ563" s="255">
        <v>1</v>
      </c>
      <c r="AR563" s="255">
        <v>1</v>
      </c>
      <c r="AS563" s="255"/>
      <c r="AT563" s="255"/>
      <c r="AU563" s="2843">
        <f t="shared" si="1143"/>
        <v>0</v>
      </c>
      <c r="AV563" s="4008">
        <f t="shared" si="1144"/>
        <v>1</v>
      </c>
      <c r="AW563" s="590">
        <v>46056</v>
      </c>
      <c r="AX563" s="4598">
        <v>4263105</v>
      </c>
      <c r="AY563" s="154">
        <v>46056</v>
      </c>
      <c r="AZ563" s="367">
        <v>4263106</v>
      </c>
      <c r="BA563" s="154">
        <v>46056</v>
      </c>
      <c r="BB563" s="367">
        <v>4263107</v>
      </c>
      <c r="BC563" s="368">
        <v>46056</v>
      </c>
      <c r="BD563" s="369">
        <v>4263108</v>
      </c>
      <c r="BE563" s="4599">
        <v>45664</v>
      </c>
      <c r="BF563" s="367">
        <v>4263076</v>
      </c>
      <c r="BG563" s="368">
        <v>46056</v>
      </c>
      <c r="BH563" s="367">
        <v>4263104</v>
      </c>
      <c r="BI563" s="154">
        <v>46056</v>
      </c>
      <c r="BJ563" s="367">
        <v>4263110</v>
      </c>
      <c r="BK563" s="154" t="str">
        <f t="shared" si="1145"/>
        <v>-</v>
      </c>
      <c r="BL563" s="367"/>
      <c r="BM563" s="154" t="str">
        <f t="shared" si="1146"/>
        <v>-</v>
      </c>
      <c r="BN563" s="367"/>
      <c r="BO563" s="155" t="str">
        <f t="shared" si="1147"/>
        <v>-</v>
      </c>
      <c r="BP563" s="367"/>
      <c r="BQ563" s="154" t="str">
        <f t="shared" si="1180"/>
        <v>-</v>
      </c>
      <c r="BR563" s="369"/>
      <c r="BS563" s="154" t="str">
        <f t="shared" si="1148"/>
        <v>-</v>
      </c>
      <c r="BT563" s="369"/>
      <c r="BU563" s="154" t="str">
        <f t="shared" si="1149"/>
        <v>-</v>
      </c>
      <c r="BV563" s="369"/>
      <c r="BW563" s="154" t="str">
        <f t="shared" si="1150"/>
        <v>-</v>
      </c>
      <c r="BX563" s="367"/>
      <c r="BY563" s="154" t="str">
        <f t="shared" si="1151"/>
        <v>-</v>
      </c>
      <c r="BZ563" s="369"/>
      <c r="CA563" s="154" t="str">
        <f t="shared" si="1152"/>
        <v>-</v>
      </c>
      <c r="CB563" s="367"/>
      <c r="CC563" s="154" t="str">
        <f t="shared" si="1153"/>
        <v>-</v>
      </c>
      <c r="CD563" s="367"/>
      <c r="CE563" s="2850" t="str">
        <f t="shared" si="1154"/>
        <v>-</v>
      </c>
      <c r="CF563" s="2846"/>
      <c r="CG563" s="2855" t="str">
        <f t="shared" si="1155"/>
        <v>-</v>
      </c>
      <c r="CH563" s="2851"/>
      <c r="CI563" s="2850" t="str">
        <f t="shared" si="1156"/>
        <v>-</v>
      </c>
      <c r="CJ563" s="2846"/>
      <c r="CK563" s="2850" t="str">
        <f t="shared" si="1157"/>
        <v>-</v>
      </c>
      <c r="CL563" s="2851"/>
      <c r="CM563" s="2850" t="str">
        <f t="shared" si="1158"/>
        <v>-</v>
      </c>
      <c r="CN563" s="2851"/>
      <c r="CO563" s="2855" t="str">
        <f t="shared" si="1159"/>
        <v>-</v>
      </c>
      <c r="CP563" s="2851"/>
      <c r="CQ563" s="2855" t="str">
        <f t="shared" si="1160"/>
        <v>-</v>
      </c>
      <c r="CR563" s="2851"/>
      <c r="CS563" s="2850" t="str">
        <f t="shared" si="1161"/>
        <v>-</v>
      </c>
      <c r="CT563" s="2851"/>
      <c r="CU563" s="2855"/>
      <c r="CV563" s="2851"/>
      <c r="CW563" s="2850" t="str">
        <f t="shared" si="1162"/>
        <v>-</v>
      </c>
      <c r="CX563" s="2851"/>
      <c r="CY563" s="2855" t="str">
        <f t="shared" si="1163"/>
        <v>-</v>
      </c>
      <c r="CZ563" s="2851"/>
      <c r="DA563" s="154" t="str">
        <f t="shared" si="1164"/>
        <v>-</v>
      </c>
      <c r="DB563" s="369"/>
      <c r="DC563" s="155" t="str">
        <f t="shared" si="1165"/>
        <v>-</v>
      </c>
      <c r="DD563" s="367"/>
      <c r="DE563" s="374">
        <f t="shared" si="966"/>
        <v>0</v>
      </c>
      <c r="DF563" s="373"/>
      <c r="DG563" s="818">
        <f t="shared" si="976"/>
        <v>0</v>
      </c>
      <c r="DH563" s="372"/>
      <c r="DI563" s="267">
        <f t="shared" si="1166"/>
        <v>0</v>
      </c>
      <c r="DJ563" s="373"/>
      <c r="DK563" s="374">
        <f t="shared" si="1167"/>
        <v>0</v>
      </c>
      <c r="DL563" s="373"/>
      <c r="DM563" s="375">
        <f t="shared" si="1168"/>
        <v>0</v>
      </c>
      <c r="DN563" s="373"/>
      <c r="DO563" s="155">
        <f t="shared" si="1169"/>
        <v>0</v>
      </c>
      <c r="DP563" s="372"/>
      <c r="DQ563" s="155">
        <f t="shared" si="1170"/>
        <v>0</v>
      </c>
      <c r="DR563" s="373"/>
      <c r="DS563" s="155">
        <f t="shared" si="1171"/>
        <v>0</v>
      </c>
      <c r="DT563" s="372"/>
      <c r="DU563" s="155">
        <f t="shared" si="1172"/>
        <v>0</v>
      </c>
      <c r="DV563" s="373"/>
      <c r="DW563" s="4891">
        <v>46057</v>
      </c>
      <c r="DX563" s="372">
        <v>4263134</v>
      </c>
      <c r="DY563" s="154">
        <f t="shared" si="1173"/>
        <v>0</v>
      </c>
      <c r="DZ563" s="373"/>
      <c r="EA563" s="154">
        <v>46038</v>
      </c>
      <c r="EB563" s="4682">
        <v>4263102</v>
      </c>
      <c r="EC563" s="269">
        <v>46091</v>
      </c>
      <c r="ED563" s="4964">
        <v>4263154</v>
      </c>
      <c r="EE563" s="822">
        <v>46056</v>
      </c>
      <c r="EF563" s="4930">
        <v>4263132</v>
      </c>
      <c r="EG563" s="273"/>
      <c r="EH563" s="274"/>
      <c r="EI563" s="275"/>
      <c r="EJ563" s="276"/>
      <c r="EK563" s="275"/>
      <c r="EL563" s="277"/>
      <c r="EM563" s="278" t="str">
        <f t="shared" si="1174"/>
        <v xml:space="preserve"> </v>
      </c>
      <c r="EN563" s="372"/>
      <c r="EO563" s="155">
        <f t="shared" si="1175"/>
        <v>0</v>
      </c>
      <c r="EP563" s="373"/>
      <c r="ER563" s="194"/>
      <c r="ET563" s="154" t="str">
        <f t="shared" si="1176"/>
        <v>-</v>
      </c>
      <c r="EU563" s="373"/>
      <c r="EV563" s="154" t="str">
        <f t="shared" si="1177"/>
        <v>-</v>
      </c>
      <c r="EW563" s="373"/>
      <c r="EX563" s="154"/>
      <c r="EY563" s="367"/>
      <c r="EZ563" s="154"/>
      <c r="FA563" s="367"/>
      <c r="FB563" s="154"/>
      <c r="FC563" s="367"/>
      <c r="FD563" s="154"/>
      <c r="FE563" s="367"/>
      <c r="FF563" s="155"/>
      <c r="FG563" s="367"/>
      <c r="FH563" s="154"/>
      <c r="FI563" s="367"/>
      <c r="FJ563" s="154" t="str">
        <f t="shared" si="1178"/>
        <v>-</v>
      </c>
      <c r="FK563" s="373"/>
      <c r="FL563" s="155" t="str">
        <f t="shared" si="1179"/>
        <v>-</v>
      </c>
      <c r="FM563" s="279"/>
      <c r="FN563" s="1184"/>
      <c r="FO563" s="280"/>
      <c r="FP563" s="281"/>
      <c r="FQ563" s="282"/>
      <c r="FS563" s="281"/>
      <c r="FT563" s="282"/>
    </row>
    <row r="564" spans="1:176" ht="18.600000000000001" customHeight="1">
      <c r="A564" s="228">
        <f t="shared" si="1035"/>
        <v>554</v>
      </c>
      <c r="B564" s="343" t="str">
        <f t="shared" si="1141"/>
        <v>4IE</v>
      </c>
      <c r="C564" s="6164">
        <v>46116</v>
      </c>
      <c r="D564" s="1261" t="s">
        <v>30</v>
      </c>
      <c r="E564" s="1262">
        <v>84511297</v>
      </c>
      <c r="F564" s="1564" t="s">
        <v>1730</v>
      </c>
      <c r="G564" s="1263"/>
      <c r="H564" s="1330" t="s">
        <v>630</v>
      </c>
      <c r="I564" s="1264" t="s">
        <v>1119</v>
      </c>
      <c r="J564" s="1264" t="s">
        <v>1633</v>
      </c>
      <c r="K564" s="599" t="s">
        <v>11</v>
      </c>
      <c r="L564" s="600"/>
      <c r="M564" s="6477">
        <v>46094</v>
      </c>
      <c r="N564" s="353">
        <v>46091</v>
      </c>
      <c r="O564" s="354">
        <v>46095</v>
      </c>
      <c r="P564" s="353">
        <v>46092</v>
      </c>
      <c r="Q564" s="354">
        <v>46097</v>
      </c>
      <c r="R564" s="353">
        <v>46097</v>
      </c>
      <c r="S564" s="354">
        <v>46098</v>
      </c>
      <c r="T564" s="353">
        <v>46097</v>
      </c>
      <c r="U564" s="355">
        <v>46100</v>
      </c>
      <c r="V564" s="353">
        <v>46099</v>
      </c>
      <c r="W564" s="356">
        <v>46105</v>
      </c>
      <c r="X564" s="357">
        <v>46100</v>
      </c>
      <c r="Y564" s="359">
        <v>46108</v>
      </c>
      <c r="Z564" s="359">
        <v>46108</v>
      </c>
      <c r="AA564" s="601"/>
      <c r="AB564" s="359"/>
      <c r="AC564" s="251" t="s">
        <v>1085</v>
      </c>
      <c r="AD564" s="361"/>
      <c r="AE564" s="362">
        <v>3</v>
      </c>
      <c r="AF564" s="363" t="str">
        <f t="shared" si="1142"/>
        <v>4IE</v>
      </c>
      <c r="AG564" s="364"/>
      <c r="AH564" s="364"/>
      <c r="AI564" s="364">
        <v>1</v>
      </c>
      <c r="AJ564" s="364"/>
      <c r="AK564" s="364"/>
      <c r="AL564" s="364"/>
      <c r="AM564" s="364"/>
      <c r="AN564" s="364">
        <v>1</v>
      </c>
      <c r="AO564" s="364"/>
      <c r="AP564" s="363">
        <v>1</v>
      </c>
      <c r="AQ564" s="255"/>
      <c r="AR564" s="255"/>
      <c r="AS564" s="255"/>
      <c r="AT564" s="255"/>
      <c r="AU564" s="2843">
        <f t="shared" si="1143"/>
        <v>2</v>
      </c>
      <c r="AV564" s="4008">
        <f t="shared" si="1144"/>
        <v>0</v>
      </c>
      <c r="AW564" s="590">
        <v>46056</v>
      </c>
      <c r="AX564" s="4598">
        <v>4263105</v>
      </c>
      <c r="AY564" s="154">
        <v>46056</v>
      </c>
      <c r="AZ564" s="4600">
        <v>4263106</v>
      </c>
      <c r="BA564" s="154">
        <v>46056</v>
      </c>
      <c r="BB564" s="4600">
        <v>4263107</v>
      </c>
      <c r="BC564" s="368">
        <v>46056</v>
      </c>
      <c r="BD564" s="4598">
        <v>4263108</v>
      </c>
      <c r="BE564" s="4599">
        <v>46029</v>
      </c>
      <c r="BF564" s="4600">
        <v>4263076</v>
      </c>
      <c r="BG564" s="368">
        <v>46056</v>
      </c>
      <c r="BH564" s="4600">
        <v>4263104</v>
      </c>
      <c r="BI564" s="154">
        <v>46056</v>
      </c>
      <c r="BJ564" s="4600">
        <v>4263110</v>
      </c>
      <c r="BK564" s="154" t="str">
        <f t="shared" si="1145"/>
        <v>-</v>
      </c>
      <c r="BL564" s="367"/>
      <c r="BM564" s="154" t="str">
        <f t="shared" si="1146"/>
        <v>-</v>
      </c>
      <c r="BN564" s="367"/>
      <c r="BO564" s="155" t="str">
        <f t="shared" si="1147"/>
        <v>-</v>
      </c>
      <c r="BP564" s="367"/>
      <c r="BQ564" s="154" t="str">
        <f t="shared" si="1180"/>
        <v>-</v>
      </c>
      <c r="BR564" s="369"/>
      <c r="BS564" s="154" t="str">
        <f t="shared" si="1148"/>
        <v>-</v>
      </c>
      <c r="BT564" s="369"/>
      <c r="BU564" s="154" t="str">
        <f t="shared" si="1149"/>
        <v>-</v>
      </c>
      <c r="BV564" s="369"/>
      <c r="BW564" s="154" t="str">
        <f t="shared" si="1150"/>
        <v>-</v>
      </c>
      <c r="BX564" s="367"/>
      <c r="BY564" s="154" t="str">
        <f t="shared" si="1151"/>
        <v>-</v>
      </c>
      <c r="BZ564" s="369"/>
      <c r="CA564" s="154" t="str">
        <f t="shared" si="1152"/>
        <v>-</v>
      </c>
      <c r="CB564" s="367"/>
      <c r="CC564" s="154" t="str">
        <f t="shared" si="1153"/>
        <v>-</v>
      </c>
      <c r="CD564" s="367"/>
      <c r="CE564" s="2850" t="str">
        <f t="shared" si="1154"/>
        <v>-</v>
      </c>
      <c r="CF564" s="2846"/>
      <c r="CG564" s="2855" t="str">
        <f t="shared" si="1155"/>
        <v>-</v>
      </c>
      <c r="CH564" s="2851"/>
      <c r="CI564" s="2850" t="str">
        <f t="shared" si="1156"/>
        <v>-</v>
      </c>
      <c r="CJ564" s="2846"/>
      <c r="CK564" s="2850" t="str">
        <f t="shared" si="1157"/>
        <v>-</v>
      </c>
      <c r="CL564" s="2851"/>
      <c r="CM564" s="2850" t="str">
        <f t="shared" si="1158"/>
        <v>-</v>
      </c>
      <c r="CN564" s="2851"/>
      <c r="CO564" s="2855" t="str">
        <f t="shared" si="1159"/>
        <v>-</v>
      </c>
      <c r="CP564" s="2851"/>
      <c r="CQ564" s="2855" t="str">
        <f t="shared" si="1160"/>
        <v>-</v>
      </c>
      <c r="CR564" s="2851"/>
      <c r="CS564" s="2850" t="str">
        <f t="shared" si="1161"/>
        <v>-</v>
      </c>
      <c r="CT564" s="2851"/>
      <c r="CU564" s="2855"/>
      <c r="CV564" s="2851"/>
      <c r="CW564" s="2850" t="str">
        <f t="shared" si="1162"/>
        <v>-</v>
      </c>
      <c r="CX564" s="2851"/>
      <c r="CY564" s="2855" t="str">
        <f t="shared" si="1163"/>
        <v>-</v>
      </c>
      <c r="CZ564" s="2851"/>
      <c r="DA564" s="154" t="str">
        <f t="shared" si="1164"/>
        <v>-</v>
      </c>
      <c r="DB564" s="369"/>
      <c r="DC564" s="155" t="str">
        <f t="shared" si="1165"/>
        <v>-</v>
      </c>
      <c r="DD564" s="367"/>
      <c r="DE564" s="374">
        <f t="shared" si="966"/>
        <v>0</v>
      </c>
      <c r="DF564" s="373"/>
      <c r="DG564" s="818">
        <f t="shared" si="976"/>
        <v>0</v>
      </c>
      <c r="DH564" s="372"/>
      <c r="DI564" s="267">
        <f t="shared" si="1166"/>
        <v>0</v>
      </c>
      <c r="DJ564" s="373"/>
      <c r="DK564" s="374">
        <v>46069</v>
      </c>
      <c r="DL564" s="2857">
        <v>4263136</v>
      </c>
      <c r="DM564" s="375">
        <f t="shared" si="1168"/>
        <v>0</v>
      </c>
      <c r="DN564" s="373"/>
      <c r="DO564" s="155">
        <f t="shared" si="1169"/>
        <v>0</v>
      </c>
      <c r="DP564" s="372"/>
      <c r="DQ564" s="155">
        <f t="shared" si="1170"/>
        <v>0</v>
      </c>
      <c r="DR564" s="373"/>
      <c r="DS564" s="155">
        <f t="shared" si="1171"/>
        <v>0</v>
      </c>
      <c r="DT564" s="372"/>
      <c r="DU564" s="155">
        <f t="shared" si="1172"/>
        <v>0</v>
      </c>
      <c r="DV564" s="373"/>
      <c r="DW564" s="4891">
        <v>46091</v>
      </c>
      <c r="DX564" s="372">
        <v>4263152</v>
      </c>
      <c r="DY564" s="154">
        <f t="shared" si="1173"/>
        <v>0</v>
      </c>
      <c r="DZ564" s="373"/>
      <c r="EA564" s="154">
        <v>46091</v>
      </c>
      <c r="EB564" s="4682">
        <v>4263153</v>
      </c>
      <c r="EC564" s="269">
        <f t="shared" si="1137"/>
        <v>0</v>
      </c>
      <c r="ED564" s="376"/>
      <c r="EE564" s="822">
        <f t="shared" ref="EE564:EE565" si="1185">IF(AV564=0,0,1)</f>
        <v>0</v>
      </c>
      <c r="EF564" s="377"/>
      <c r="EG564" s="273"/>
      <c r="EH564" s="274"/>
      <c r="EI564" s="275"/>
      <c r="EJ564" s="276"/>
      <c r="EK564" s="275"/>
      <c r="EL564" s="277"/>
      <c r="EM564" s="278" t="str">
        <f t="shared" si="1174"/>
        <v xml:space="preserve"> </v>
      </c>
      <c r="EN564" s="372"/>
      <c r="EO564" s="155">
        <f t="shared" si="1175"/>
        <v>0</v>
      </c>
      <c r="EP564" s="373"/>
      <c r="ER564" s="194"/>
      <c r="ET564" s="154" t="str">
        <f t="shared" si="1176"/>
        <v>-</v>
      </c>
      <c r="EU564" s="373"/>
      <c r="EV564" s="154" t="str">
        <f t="shared" si="1177"/>
        <v>-</v>
      </c>
      <c r="EW564" s="373"/>
      <c r="EX564" s="154"/>
      <c r="EY564" s="367"/>
      <c r="EZ564" s="154"/>
      <c r="FA564" s="367"/>
      <c r="FB564" s="154"/>
      <c r="FC564" s="367"/>
      <c r="FD564" s="154"/>
      <c r="FE564" s="367"/>
      <c r="FF564" s="155"/>
      <c r="FG564" s="367"/>
      <c r="FH564" s="154"/>
      <c r="FI564" s="367"/>
      <c r="FJ564" s="154" t="str">
        <f t="shared" si="1178"/>
        <v>-</v>
      </c>
      <c r="FK564" s="373"/>
      <c r="FL564" s="155" t="str">
        <f t="shared" si="1179"/>
        <v>-</v>
      </c>
      <c r="FM564" s="279"/>
      <c r="FN564" s="1184"/>
      <c r="FO564" s="280"/>
      <c r="FP564" s="281"/>
      <c r="FQ564" s="282"/>
      <c r="FS564" s="281"/>
      <c r="FT564" s="282"/>
    </row>
    <row r="565" spans="1:176" ht="18.600000000000001" customHeight="1">
      <c r="A565" s="228">
        <f t="shared" si="961"/>
        <v>555</v>
      </c>
      <c r="B565" s="343" t="str">
        <f t="shared" si="1141"/>
        <v>4IE</v>
      </c>
      <c r="C565" s="6164">
        <v>46125</v>
      </c>
      <c r="D565" s="5644" t="s">
        <v>1024</v>
      </c>
      <c r="E565" s="5719">
        <v>89610195</v>
      </c>
      <c r="F565" s="1564"/>
      <c r="G565" s="6767" t="s">
        <v>1769</v>
      </c>
      <c r="H565" s="1330" t="s">
        <v>630</v>
      </c>
      <c r="I565" s="1264" t="s">
        <v>63</v>
      </c>
      <c r="J565" s="1264" t="s">
        <v>37</v>
      </c>
      <c r="K565" s="599" t="s">
        <v>11</v>
      </c>
      <c r="L565" s="600"/>
      <c r="M565" s="6477">
        <v>46094</v>
      </c>
      <c r="N565" s="353">
        <v>46087</v>
      </c>
      <c r="O565" s="354">
        <v>46095</v>
      </c>
      <c r="P565" s="353">
        <v>46093</v>
      </c>
      <c r="Q565" s="354">
        <v>46097</v>
      </c>
      <c r="R565" s="353">
        <v>46097</v>
      </c>
      <c r="S565" s="354">
        <v>46098</v>
      </c>
      <c r="T565" s="353">
        <v>46095</v>
      </c>
      <c r="U565" s="355">
        <v>46100</v>
      </c>
      <c r="V565" s="353">
        <v>46100</v>
      </c>
      <c r="W565" s="356">
        <v>46105</v>
      </c>
      <c r="X565" s="357">
        <v>46102</v>
      </c>
      <c r="Y565" s="359">
        <v>46108</v>
      </c>
      <c r="Z565" s="359">
        <v>46108</v>
      </c>
      <c r="AA565" s="601"/>
      <c r="AB565" s="359"/>
      <c r="AC565" s="251"/>
      <c r="AD565" s="361"/>
      <c r="AE565" s="362">
        <v>25</v>
      </c>
      <c r="AF565" s="363" t="str">
        <f t="shared" si="1142"/>
        <v>4IE</v>
      </c>
      <c r="AG565" s="364"/>
      <c r="AH565" s="364"/>
      <c r="AI565" s="364"/>
      <c r="AJ565" s="364"/>
      <c r="AK565" s="364"/>
      <c r="AL565" s="364"/>
      <c r="AM565" s="364"/>
      <c r="AN565" s="364"/>
      <c r="AO565" s="364"/>
      <c r="AP565" s="363"/>
      <c r="AQ565" s="255"/>
      <c r="AR565" s="255"/>
      <c r="AS565" s="255"/>
      <c r="AT565" s="255"/>
      <c r="AU565" s="2843">
        <f t="shared" si="1143"/>
        <v>0</v>
      </c>
      <c r="AV565" s="4008">
        <f t="shared" si="1144"/>
        <v>0</v>
      </c>
      <c r="AW565" s="590" t="str">
        <f t="shared" ref="AW565:AW580" si="1186">IF($AE565=0,"　",VLOOKUP($AE565,ﾚｰｻﾞOP,5,0))</f>
        <v>-</v>
      </c>
      <c r="AX565" s="369"/>
      <c r="AY565" s="154" t="str">
        <f t="shared" ref="AY565:AY580" si="1187">IF($AE565=0,"　",VLOOKUP($AE565,ﾚｰｻﾞOP,6,0))</f>
        <v>-</v>
      </c>
      <c r="AZ565" s="367"/>
      <c r="BA565" s="154" t="str">
        <f t="shared" ref="BA565:BA580" si="1188">IF($AE565=0,"　",VLOOKUP($AE565,ﾚｰｻﾞOP,7,0))</f>
        <v>-</v>
      </c>
      <c r="BB565" s="367"/>
      <c r="BC565" s="368" t="str">
        <f t="shared" ref="BC565:BC580" si="1189">IF($AE565=0,"　",VLOOKUP($AE565,ﾚｰｻﾞOP,8,0))</f>
        <v>-</v>
      </c>
      <c r="BD565" s="369"/>
      <c r="BE565" s="4599" t="str">
        <f t="shared" ref="BE565:BE580" si="1190">IF($AE565=0,"　",VLOOKUP($AE565,ﾚｰｻﾞOP,9,0))</f>
        <v>-</v>
      </c>
      <c r="BF565" s="367"/>
      <c r="BG565" s="368" t="str">
        <f t="shared" ref="BG565:BG580" si="1191">IF($AE565=0,"　",VLOOKUP($AE565,ﾚｰｻﾞOP,10,0))</f>
        <v>-</v>
      </c>
      <c r="BH565" s="367"/>
      <c r="BI565" s="154" t="str">
        <f t="shared" ref="BI565:BI580" si="1192">IF($AE565=0,"　",VLOOKUP($AE565,ﾚｰｻﾞOP,11,0))</f>
        <v>-</v>
      </c>
      <c r="BJ565" s="367"/>
      <c r="BK565" s="154" t="str">
        <f t="shared" si="1145"/>
        <v>-</v>
      </c>
      <c r="BL565" s="367"/>
      <c r="BM565" s="154" t="str">
        <f t="shared" si="1146"/>
        <v>-</v>
      </c>
      <c r="BN565" s="367"/>
      <c r="BO565" s="155" t="str">
        <f t="shared" si="1147"/>
        <v>-</v>
      </c>
      <c r="BP565" s="367"/>
      <c r="BQ565" s="154" t="str">
        <f t="shared" si="1180"/>
        <v>-</v>
      </c>
      <c r="BR565" s="369"/>
      <c r="BS565" s="154" t="str">
        <f t="shared" si="1148"/>
        <v>-</v>
      </c>
      <c r="BT565" s="369"/>
      <c r="BU565" s="154" t="str">
        <f t="shared" si="1149"/>
        <v>-</v>
      </c>
      <c r="BV565" s="369"/>
      <c r="BW565" s="154" t="str">
        <f t="shared" si="1150"/>
        <v>-</v>
      </c>
      <c r="BX565" s="367"/>
      <c r="BY565" s="154" t="str">
        <f t="shared" si="1151"/>
        <v>-</v>
      </c>
      <c r="BZ565" s="369"/>
      <c r="CA565" s="154" t="str">
        <f t="shared" si="1152"/>
        <v>-</v>
      </c>
      <c r="CB565" s="367"/>
      <c r="CC565" s="154" t="str">
        <f t="shared" si="1153"/>
        <v>-</v>
      </c>
      <c r="CD565" s="367"/>
      <c r="CE565" s="2850" t="str">
        <f t="shared" si="1154"/>
        <v>-</v>
      </c>
      <c r="CF565" s="2846"/>
      <c r="CG565" s="2855" t="str">
        <f t="shared" si="1155"/>
        <v>-</v>
      </c>
      <c r="CH565" s="2851"/>
      <c r="CI565" s="2850" t="str">
        <f t="shared" si="1156"/>
        <v>-</v>
      </c>
      <c r="CJ565" s="2846"/>
      <c r="CK565" s="2850" t="str">
        <f t="shared" si="1157"/>
        <v>-</v>
      </c>
      <c r="CL565" s="2851"/>
      <c r="CM565" s="2850" t="str">
        <f t="shared" si="1158"/>
        <v>-</v>
      </c>
      <c r="CN565" s="2851"/>
      <c r="CO565" s="2855" t="str">
        <f t="shared" si="1159"/>
        <v>-</v>
      </c>
      <c r="CP565" s="2851"/>
      <c r="CQ565" s="2855" t="str">
        <f t="shared" si="1160"/>
        <v>-</v>
      </c>
      <c r="CR565" s="2851"/>
      <c r="CS565" s="2850" t="str">
        <f t="shared" si="1161"/>
        <v>-</v>
      </c>
      <c r="CT565" s="2851"/>
      <c r="CU565" s="2855"/>
      <c r="CV565" s="2851"/>
      <c r="CW565" s="2850" t="str">
        <f t="shared" si="1162"/>
        <v>-</v>
      </c>
      <c r="CX565" s="2851"/>
      <c r="CY565" s="2855" t="str">
        <f t="shared" si="1163"/>
        <v>-</v>
      </c>
      <c r="CZ565" s="2851"/>
      <c r="DA565" s="154" t="str">
        <f t="shared" si="1164"/>
        <v>-</v>
      </c>
      <c r="DB565" s="369"/>
      <c r="DC565" s="155" t="str">
        <f t="shared" si="1165"/>
        <v>-</v>
      </c>
      <c r="DD565" s="367"/>
      <c r="DE565" s="374">
        <f t="shared" si="966"/>
        <v>0</v>
      </c>
      <c r="DF565" s="373"/>
      <c r="DG565" s="818">
        <f t="shared" si="976"/>
        <v>0</v>
      </c>
      <c r="DH565" s="372"/>
      <c r="DI565" s="267">
        <f t="shared" si="1166"/>
        <v>0</v>
      </c>
      <c r="DJ565" s="373"/>
      <c r="DK565" s="374">
        <f t="shared" si="1167"/>
        <v>0</v>
      </c>
      <c r="DL565" s="373"/>
      <c r="DM565" s="375">
        <f t="shared" si="1168"/>
        <v>0</v>
      </c>
      <c r="DN565" s="373"/>
      <c r="DO565" s="155">
        <f t="shared" si="1169"/>
        <v>0</v>
      </c>
      <c r="DP565" s="372"/>
      <c r="DQ565" s="155">
        <f t="shared" si="1170"/>
        <v>0</v>
      </c>
      <c r="DR565" s="373"/>
      <c r="DS565" s="155">
        <f t="shared" si="1171"/>
        <v>0</v>
      </c>
      <c r="DT565" s="372"/>
      <c r="DU565" s="155">
        <f t="shared" si="1172"/>
        <v>0</v>
      </c>
      <c r="DV565" s="373"/>
      <c r="DW565" s="4891">
        <f t="shared" si="1181"/>
        <v>0</v>
      </c>
      <c r="DX565" s="372"/>
      <c r="DY565" s="154">
        <f t="shared" si="1173"/>
        <v>0</v>
      </c>
      <c r="DZ565" s="373"/>
      <c r="EA565" s="154">
        <f t="shared" si="1182"/>
        <v>0</v>
      </c>
      <c r="EB565" s="373"/>
      <c r="EC565" s="269">
        <f t="shared" si="1137"/>
        <v>0</v>
      </c>
      <c r="ED565" s="376"/>
      <c r="EE565" s="822">
        <f t="shared" si="1185"/>
        <v>0</v>
      </c>
      <c r="EF565" s="377"/>
      <c r="EG565" s="273"/>
      <c r="EH565" s="274"/>
      <c r="EI565" s="275"/>
      <c r="EJ565" s="276"/>
      <c r="EK565" s="275"/>
      <c r="EL565" s="277"/>
      <c r="EM565" s="278" t="str">
        <f t="shared" si="1174"/>
        <v xml:space="preserve"> </v>
      </c>
      <c r="EN565" s="372"/>
      <c r="EO565" s="155">
        <f t="shared" si="1175"/>
        <v>0</v>
      </c>
      <c r="EP565" s="373"/>
      <c r="ER565" s="194"/>
      <c r="ET565" s="154">
        <v>45664</v>
      </c>
      <c r="EU565" s="373">
        <v>4263026</v>
      </c>
      <c r="EV565" s="154">
        <f t="shared" si="1177"/>
        <v>1</v>
      </c>
      <c r="EW565" s="373"/>
      <c r="EX565" s="154"/>
      <c r="EY565" s="367"/>
      <c r="EZ565" s="154"/>
      <c r="FA565" s="367"/>
      <c r="FB565" s="154"/>
      <c r="FC565" s="367"/>
      <c r="FD565" s="154">
        <v>46085</v>
      </c>
      <c r="FE565" s="367">
        <v>4263172</v>
      </c>
      <c r="FF565" s="155"/>
      <c r="FG565" s="367"/>
      <c r="FH565" s="154"/>
      <c r="FI565" s="367"/>
      <c r="FJ565" s="2850">
        <v>45677</v>
      </c>
      <c r="FK565" s="2857">
        <v>4263115</v>
      </c>
      <c r="FL565" s="155">
        <f t="shared" si="1179"/>
        <v>1</v>
      </c>
      <c r="FM565" s="279"/>
      <c r="FN565" s="1184"/>
      <c r="FO565" s="280"/>
      <c r="FP565" s="281"/>
      <c r="FQ565" s="282"/>
      <c r="FS565" s="281"/>
      <c r="FT565" s="282"/>
    </row>
    <row r="566" spans="1:176" ht="18.600000000000001" customHeight="1">
      <c r="A566" s="228">
        <f t="shared" si="1035"/>
        <v>556</v>
      </c>
      <c r="B566" s="343" t="str">
        <f>AF566</f>
        <v>4IE</v>
      </c>
      <c r="C566" s="6218">
        <v>46147</v>
      </c>
      <c r="D566" s="3699" t="s">
        <v>40</v>
      </c>
      <c r="E566" s="3700" t="s">
        <v>1315</v>
      </c>
      <c r="F566" s="3701" t="s">
        <v>1767</v>
      </c>
      <c r="G566" s="5291"/>
      <c r="H566" s="3336" t="s">
        <v>630</v>
      </c>
      <c r="I566" s="3337" t="s">
        <v>48</v>
      </c>
      <c r="J566" s="3337" t="s">
        <v>1556</v>
      </c>
      <c r="K566" s="3338" t="s">
        <v>503</v>
      </c>
      <c r="L566" s="8025"/>
      <c r="M566" s="6477">
        <v>46095</v>
      </c>
      <c r="N566" s="353">
        <v>46093</v>
      </c>
      <c r="O566" s="354">
        <v>46097</v>
      </c>
      <c r="P566" s="353">
        <v>46094</v>
      </c>
      <c r="Q566" s="354">
        <v>46098</v>
      </c>
      <c r="R566" s="353">
        <v>46098</v>
      </c>
      <c r="S566" s="354">
        <v>46099</v>
      </c>
      <c r="T566" s="353">
        <v>46098</v>
      </c>
      <c r="U566" s="355">
        <v>46102</v>
      </c>
      <c r="V566" s="353">
        <v>46100</v>
      </c>
      <c r="W566" s="356">
        <v>46106</v>
      </c>
      <c r="X566" s="357">
        <v>46105</v>
      </c>
      <c r="Y566" s="6233">
        <v>46109</v>
      </c>
      <c r="Z566" s="6233">
        <v>46109</v>
      </c>
      <c r="AA566" s="6234"/>
      <c r="AB566" s="6233"/>
      <c r="AC566" s="251" t="s">
        <v>1085</v>
      </c>
      <c r="AD566" s="6235"/>
      <c r="AE566" s="6236">
        <v>2</v>
      </c>
      <c r="AF566" s="363" t="str">
        <f>IF($AE566=0,"　",VLOOKUP($AE566,ﾚｰｻﾞOP,69,0))</f>
        <v>4IE</v>
      </c>
      <c r="AG566" s="6237">
        <v>1</v>
      </c>
      <c r="AH566" s="6237"/>
      <c r="AI566" s="6237"/>
      <c r="AJ566" s="6237"/>
      <c r="AK566" s="6237"/>
      <c r="AL566" s="6237"/>
      <c r="AM566" s="6237"/>
      <c r="AN566" s="6237">
        <v>1</v>
      </c>
      <c r="AO566" s="6237"/>
      <c r="AP566" s="6238">
        <v>1</v>
      </c>
      <c r="AQ566" s="6237">
        <v>1</v>
      </c>
      <c r="AR566" s="6237">
        <v>1</v>
      </c>
      <c r="AS566" s="6237"/>
      <c r="AT566" s="6237"/>
      <c r="AU566" s="2843">
        <f>IF(AI566="付属済",0,IF(AI566=1,AI566+AP566,0))</f>
        <v>0</v>
      </c>
      <c r="AV566" s="4008">
        <f>IF(AE566=0,0,(AR566*1)+(AS566*100))</f>
        <v>1</v>
      </c>
      <c r="AW566" s="590">
        <v>46056</v>
      </c>
      <c r="AX566" s="4598">
        <v>4263105</v>
      </c>
      <c r="AY566" s="154">
        <v>46056</v>
      </c>
      <c r="AZ566" s="4600">
        <v>4263106</v>
      </c>
      <c r="BA566" s="154">
        <v>46056</v>
      </c>
      <c r="BB566" s="4600">
        <v>4263107</v>
      </c>
      <c r="BC566" s="4597">
        <v>46056</v>
      </c>
      <c r="BD566" s="4598">
        <v>4263108</v>
      </c>
      <c r="BE566" s="4599">
        <v>46029</v>
      </c>
      <c r="BF566" s="4600">
        <v>4263076</v>
      </c>
      <c r="BG566" s="368">
        <v>46056</v>
      </c>
      <c r="BH566" s="4600">
        <v>4263104</v>
      </c>
      <c r="BI566" s="154">
        <v>46056</v>
      </c>
      <c r="BJ566" s="367">
        <v>4263110</v>
      </c>
      <c r="BK566" s="4075" t="str">
        <f>IF($AE566=0,"　",VLOOKUP($AE566,ﾚｰｻﾞOP,57,0))</f>
        <v>-</v>
      </c>
      <c r="BL566" s="4093"/>
      <c r="BM566" s="4075" t="str">
        <f>IF($AE566=0,"　",VLOOKUP($AE566,ﾚｰｻﾞOP,58,0))</f>
        <v>-</v>
      </c>
      <c r="BN566" s="4093"/>
      <c r="BO566" s="4094" t="str">
        <f>IF($AE566=0,"　",VLOOKUP($AE566,ﾚｰｻﾞOP,59,0))</f>
        <v>-</v>
      </c>
      <c r="BP566" s="4093"/>
      <c r="BQ566" s="4602" t="str">
        <f>IF($AE566=0,"　",VLOOKUP($AE566,ﾚｰｻﾞOP,12,0))</f>
        <v>-</v>
      </c>
      <c r="BR566" s="4598"/>
      <c r="BS566" s="4602" t="str">
        <f>IF($AE566=0,"　",VLOOKUP($AE566,ﾚｰｻﾞOP,13,0))</f>
        <v>-</v>
      </c>
      <c r="BT566" s="4598"/>
      <c r="BU566" s="4602" t="str">
        <f>IF($AE566=0,"　",VLOOKUP($AE566,ﾚｰｻﾞOP,14,0))</f>
        <v>-</v>
      </c>
      <c r="BV566" s="4598"/>
      <c r="BW566" s="4602" t="str">
        <f>IF($AE566=0,"　",VLOOKUP($AE566,ﾚｰｻﾞOP,15,0))</f>
        <v>-</v>
      </c>
      <c r="BX566" s="4600"/>
      <c r="BY566" s="4602" t="str">
        <f>IF($AE566=0,"　",VLOOKUP($AE566,ﾚｰｻﾞOP,16,0))</f>
        <v>-</v>
      </c>
      <c r="BZ566" s="4598"/>
      <c r="CA566" s="4602" t="str">
        <f>IF($AE566=0,"　",VLOOKUP($AE566,ﾚｰｻﾞOP,17,0))</f>
        <v>-</v>
      </c>
      <c r="CB566" s="4600"/>
      <c r="CC566" s="4602" t="str">
        <f>IF($AE566=0,"　",VLOOKUP($AE566,ﾚｰｻﾞOP,18,0))</f>
        <v>-</v>
      </c>
      <c r="CD566" s="4600"/>
      <c r="CE566" s="2850" t="str">
        <f>IF($AE566=0,"　",VLOOKUP($AE566,ﾚｰｻﾞOP,19,0))</f>
        <v>-</v>
      </c>
      <c r="CF566" s="2846"/>
      <c r="CG566" s="2855" t="str">
        <f>IF($AE566=0,"　",VLOOKUP($AE566,ﾚｰｻﾞOP,20,0))</f>
        <v>-</v>
      </c>
      <c r="CH566" s="2851"/>
      <c r="CI566" s="2850" t="str">
        <f>IF($AE566=0,"　",VLOOKUP($AE566,ﾚｰｻﾞOP,21,0))</f>
        <v>-</v>
      </c>
      <c r="CJ566" s="2846"/>
      <c r="CK566" s="2850" t="str">
        <f>IF($AE566=0,"　",VLOOKUP($AE566,ﾚｰｻﾞOP,22,0))</f>
        <v>-</v>
      </c>
      <c r="CL566" s="2851"/>
      <c r="CM566" s="2850" t="str">
        <f>IF($AE566=0,"　",VLOOKUP($AE566,ﾚｰｻﾞOP,23,0))</f>
        <v>-</v>
      </c>
      <c r="CN566" s="2851"/>
      <c r="CO566" s="2855" t="str">
        <f>IF($AE566=0,"　",VLOOKUP($AE566,ﾚｰｻﾞOP,24,0))</f>
        <v>-</v>
      </c>
      <c r="CP566" s="2851"/>
      <c r="CQ566" s="2855" t="str">
        <f>IF($AE566=0,"　",VLOOKUP($AE566,ﾚｰｻﾞOP,25,0))</f>
        <v>-</v>
      </c>
      <c r="CR566" s="2851"/>
      <c r="CS566" s="2850" t="str">
        <f>IF($AE566=0,"　",VLOOKUP($AE566,ﾚｰｻﾞOP,26,0))</f>
        <v>-</v>
      </c>
      <c r="CT566" s="2851"/>
      <c r="CU566" s="2855"/>
      <c r="CV566" s="2851"/>
      <c r="CW566" s="2850" t="str">
        <f>IF($AE566=0,"　",VLOOKUP($AE566,ﾚｰｻﾞOP,28,0))</f>
        <v>-</v>
      </c>
      <c r="CX566" s="2851"/>
      <c r="CY566" s="2855" t="str">
        <f>IF($AE566=0,"　",VLOOKUP($AE566,ﾚｰｻﾞOP,29,0))</f>
        <v>-</v>
      </c>
      <c r="CZ566" s="2851"/>
      <c r="DA566" s="2850" t="str">
        <f>IF($AE566=0,"　",VLOOKUP($AE566,ﾚｰｻﾞOP,30,0))</f>
        <v>-</v>
      </c>
      <c r="DB566" s="2846"/>
      <c r="DC566" s="2855" t="str">
        <f>IF($AE566=0,"　",VLOOKUP($AE566,ﾚｰｻﾞOP,31,0))</f>
        <v>-</v>
      </c>
      <c r="DD566" s="2851"/>
      <c r="DE566" s="374">
        <v>46043</v>
      </c>
      <c r="DF566" s="2857">
        <v>4263167</v>
      </c>
      <c r="DG566" s="818">
        <f>IF(AH566=1,1,0)</f>
        <v>0</v>
      </c>
      <c r="DH566" s="2858"/>
      <c r="DI566" s="267">
        <v>46066</v>
      </c>
      <c r="DJ566" s="373">
        <v>4263165</v>
      </c>
      <c r="DK566" s="2856">
        <f>IF(AU566=2,1,0)</f>
        <v>0</v>
      </c>
      <c r="DL566" s="2857"/>
      <c r="DM566" s="2856">
        <f>IF(AU566=1,1,0)</f>
        <v>0</v>
      </c>
      <c r="DN566" s="2857"/>
      <c r="DO566" s="2855">
        <f>IF(AJ566=1,1,0)</f>
        <v>0</v>
      </c>
      <c r="DP566" s="2858"/>
      <c r="DQ566" s="2855">
        <f>IF(AK566=1,1,0)</f>
        <v>0</v>
      </c>
      <c r="DR566" s="2857"/>
      <c r="DS566" s="2855">
        <f>IF(AL566=1,1,0)</f>
        <v>0</v>
      </c>
      <c r="DT566" s="2858"/>
      <c r="DU566" s="2855">
        <f>IF(AM566=1,1,0)</f>
        <v>0</v>
      </c>
      <c r="DV566" s="2857"/>
      <c r="DW566" s="4891">
        <v>46091</v>
      </c>
      <c r="DX566" s="4892">
        <v>4263152</v>
      </c>
      <c r="DY566" s="4668">
        <f>IF(AO566=1,1,0)</f>
        <v>0</v>
      </c>
      <c r="DZ566" s="4682"/>
      <c r="EA566" s="4668">
        <v>46091</v>
      </c>
      <c r="EB566" s="4682">
        <v>4263153</v>
      </c>
      <c r="EC566" s="820">
        <v>46091</v>
      </c>
      <c r="ED566" s="4964">
        <v>4263154</v>
      </c>
      <c r="EE566" s="822">
        <v>46056</v>
      </c>
      <c r="EF566" s="4930">
        <v>4263132</v>
      </c>
      <c r="EG566" s="273"/>
      <c r="EH566" s="274"/>
      <c r="EI566" s="275"/>
      <c r="EJ566" s="276"/>
      <c r="EK566" s="275"/>
      <c r="EL566" s="277"/>
      <c r="EM566" s="829" t="str">
        <f>IF(CE566="-"," ",IF(AR566=1,1," "))</f>
        <v xml:space="preserve"> </v>
      </c>
      <c r="EN566" s="4892"/>
      <c r="EO566" s="4893">
        <f>IF(AT566=1,1,0)</f>
        <v>0</v>
      </c>
      <c r="EP566" s="4682"/>
      <c r="ER566" s="6239"/>
      <c r="ET566" s="2850" t="str">
        <f>IF($AE566=0,"　",VLOOKUP($AE566,ﾚｰｻﾞOP,60,0))</f>
        <v>-</v>
      </c>
      <c r="EU566" s="2857"/>
      <c r="EV566" s="2850" t="str">
        <f>IF($AE566=0,"　",VLOOKUP($AE566,ﾚｰｻﾞOP,60,0))</f>
        <v>-</v>
      </c>
      <c r="EW566" s="2857"/>
      <c r="EX566" s="2850"/>
      <c r="EY566" s="2851"/>
      <c r="EZ566" s="2850"/>
      <c r="FA566" s="2851"/>
      <c r="FB566" s="2850"/>
      <c r="FC566" s="2851"/>
      <c r="FD566" s="2850"/>
      <c r="FE566" s="2851"/>
      <c r="FF566" s="2855"/>
      <c r="FG566" s="2851"/>
      <c r="FH566" s="2850"/>
      <c r="FI566" s="2851"/>
      <c r="FJ566" s="154" t="str">
        <f>IF($AE566=0,"　",VLOOKUP($AE566,ﾚｰｻﾞOP,67,0))</f>
        <v>-</v>
      </c>
      <c r="FK566" s="2857"/>
      <c r="FL566" s="155" t="str">
        <f>IF($AE566=0,"　",VLOOKUP($AE566,ﾚｰｻﾞOP,68,0))</f>
        <v>-</v>
      </c>
      <c r="FM566" s="2846"/>
      <c r="FN566" s="2850"/>
      <c r="FO566" s="2851"/>
      <c r="FP566" s="2850"/>
      <c r="FQ566" s="2851"/>
      <c r="FS566" s="6240"/>
      <c r="FT566" s="6241"/>
    </row>
    <row r="567" spans="1:176" ht="18.600000000000001" customHeight="1">
      <c r="A567" s="228">
        <f t="shared" si="1035"/>
        <v>557</v>
      </c>
      <c r="B567" s="343" t="str">
        <f>AF567</f>
        <v>4IE</v>
      </c>
      <c r="C567" s="6218">
        <v>46147</v>
      </c>
      <c r="D567" s="3699" t="s">
        <v>40</v>
      </c>
      <c r="E567" s="3700" t="s">
        <v>1314</v>
      </c>
      <c r="F567" s="3701" t="s">
        <v>1752</v>
      </c>
      <c r="G567" s="5291"/>
      <c r="H567" s="3336" t="s">
        <v>630</v>
      </c>
      <c r="I567" s="3337" t="s">
        <v>48</v>
      </c>
      <c r="J567" s="3337" t="s">
        <v>1556</v>
      </c>
      <c r="K567" s="3338" t="s">
        <v>503</v>
      </c>
      <c r="L567" s="8026"/>
      <c r="M567" s="6477">
        <v>46095</v>
      </c>
      <c r="N567" s="353">
        <v>46093</v>
      </c>
      <c r="O567" s="354">
        <v>46097</v>
      </c>
      <c r="P567" s="353">
        <v>46094</v>
      </c>
      <c r="Q567" s="354">
        <v>46098</v>
      </c>
      <c r="R567" s="353">
        <v>46098</v>
      </c>
      <c r="S567" s="354">
        <v>46099</v>
      </c>
      <c r="T567" s="353">
        <v>46098</v>
      </c>
      <c r="U567" s="355">
        <v>46102</v>
      </c>
      <c r="V567" s="353">
        <v>46102</v>
      </c>
      <c r="W567" s="356">
        <v>46106</v>
      </c>
      <c r="X567" s="357">
        <v>46105</v>
      </c>
      <c r="Y567" s="6219">
        <v>46112</v>
      </c>
      <c r="Z567" s="6219">
        <v>46112</v>
      </c>
      <c r="AA567" s="6220"/>
      <c r="AB567" s="6219"/>
      <c r="AC567" s="251" t="s">
        <v>1085</v>
      </c>
      <c r="AD567" s="6221"/>
      <c r="AE567" s="6222">
        <v>2</v>
      </c>
      <c r="AF567" s="363" t="str">
        <f>IF($AE567=0,"　",VLOOKUP($AE567,ﾚｰｻﾞOP,69,0))</f>
        <v>4IE</v>
      </c>
      <c r="AG567" s="6223">
        <v>1</v>
      </c>
      <c r="AH567" s="6223"/>
      <c r="AI567" s="6223"/>
      <c r="AJ567" s="6223"/>
      <c r="AK567" s="6223"/>
      <c r="AL567" s="6223"/>
      <c r="AM567" s="6223"/>
      <c r="AN567" s="6223">
        <v>1</v>
      </c>
      <c r="AO567" s="6223"/>
      <c r="AP567" s="6224">
        <v>1</v>
      </c>
      <c r="AQ567" s="6223">
        <v>1</v>
      </c>
      <c r="AR567" s="6223">
        <v>1</v>
      </c>
      <c r="AS567" s="6223"/>
      <c r="AT567" s="6223"/>
      <c r="AU567" s="2843">
        <f>IF(AI567="付属済",0,IF(AI567=1,AI567+AP567,0))</f>
        <v>0</v>
      </c>
      <c r="AV567" s="4008">
        <f>IF(AE567=0,0,(AR567*1)+(AS567*100))</f>
        <v>1</v>
      </c>
      <c r="AW567" s="590">
        <v>46056</v>
      </c>
      <c r="AX567" s="4598">
        <v>4263105</v>
      </c>
      <c r="AY567" s="154">
        <v>46056</v>
      </c>
      <c r="AZ567" s="4600">
        <v>4263106</v>
      </c>
      <c r="BA567" s="154">
        <v>46056</v>
      </c>
      <c r="BB567" s="4600">
        <v>4263107</v>
      </c>
      <c r="BC567" s="4597">
        <v>46056</v>
      </c>
      <c r="BD567" s="4598">
        <v>4263108</v>
      </c>
      <c r="BE567" s="4599">
        <v>46029</v>
      </c>
      <c r="BF567" s="4600">
        <v>4263076</v>
      </c>
      <c r="BG567" s="368">
        <v>46056</v>
      </c>
      <c r="BH567" s="4600">
        <v>4263104</v>
      </c>
      <c r="BI567" s="154">
        <v>46056</v>
      </c>
      <c r="BJ567" s="367">
        <v>4263110</v>
      </c>
      <c r="BK567" s="4075" t="str">
        <f>IF($AE567=0,"　",VLOOKUP($AE567,ﾚｰｻﾞOP,57,0))</f>
        <v>-</v>
      </c>
      <c r="BL567" s="4093"/>
      <c r="BM567" s="4075" t="str">
        <f>IF($AE567=0,"　",VLOOKUP($AE567,ﾚｰｻﾞOP,58,0))</f>
        <v>-</v>
      </c>
      <c r="BN567" s="4093"/>
      <c r="BO567" s="4094" t="str">
        <f>IF($AE567=0,"　",VLOOKUP($AE567,ﾚｰｻﾞOP,59,0))</f>
        <v>-</v>
      </c>
      <c r="BP567" s="4093"/>
      <c r="BQ567" s="4602" t="str">
        <f>IF($AE567=0,"　",VLOOKUP($AE567,ﾚｰｻﾞOP,12,0))</f>
        <v>-</v>
      </c>
      <c r="BR567" s="4598"/>
      <c r="BS567" s="4602" t="str">
        <f>IF($AE567=0,"　",VLOOKUP($AE567,ﾚｰｻﾞOP,13,0))</f>
        <v>-</v>
      </c>
      <c r="BT567" s="4598"/>
      <c r="BU567" s="4602" t="str">
        <f>IF($AE567=0,"　",VLOOKUP($AE567,ﾚｰｻﾞOP,14,0))</f>
        <v>-</v>
      </c>
      <c r="BV567" s="4598"/>
      <c r="BW567" s="4602" t="str">
        <f>IF($AE567=0,"　",VLOOKUP($AE567,ﾚｰｻﾞOP,15,0))</f>
        <v>-</v>
      </c>
      <c r="BX567" s="4600"/>
      <c r="BY567" s="4602" t="str">
        <f>IF($AE567=0,"　",VLOOKUP($AE567,ﾚｰｻﾞOP,16,0))</f>
        <v>-</v>
      </c>
      <c r="BZ567" s="4598"/>
      <c r="CA567" s="4602" t="str">
        <f>IF($AE567=0,"　",VLOOKUP($AE567,ﾚｰｻﾞOP,17,0))</f>
        <v>-</v>
      </c>
      <c r="CB567" s="4600"/>
      <c r="CC567" s="4602" t="str">
        <f>IF($AE567=0,"　",VLOOKUP($AE567,ﾚｰｻﾞOP,18,0))</f>
        <v>-</v>
      </c>
      <c r="CD567" s="4600"/>
      <c r="CE567" s="2850" t="str">
        <f>IF($AE567=0,"　",VLOOKUP($AE567,ﾚｰｻﾞOP,19,0))</f>
        <v>-</v>
      </c>
      <c r="CF567" s="2846"/>
      <c r="CG567" s="2855" t="str">
        <f>IF($AE567=0,"　",VLOOKUP($AE567,ﾚｰｻﾞOP,20,0))</f>
        <v>-</v>
      </c>
      <c r="CH567" s="2851"/>
      <c r="CI567" s="2850" t="str">
        <f>IF($AE567=0,"　",VLOOKUP($AE567,ﾚｰｻﾞOP,21,0))</f>
        <v>-</v>
      </c>
      <c r="CJ567" s="2846"/>
      <c r="CK567" s="2850" t="str">
        <f>IF($AE567=0,"　",VLOOKUP($AE567,ﾚｰｻﾞOP,22,0))</f>
        <v>-</v>
      </c>
      <c r="CL567" s="2851"/>
      <c r="CM567" s="2850" t="str">
        <f>IF($AE567=0,"　",VLOOKUP($AE567,ﾚｰｻﾞOP,23,0))</f>
        <v>-</v>
      </c>
      <c r="CN567" s="2851"/>
      <c r="CO567" s="2855" t="str">
        <f>IF($AE567=0,"　",VLOOKUP($AE567,ﾚｰｻﾞOP,24,0))</f>
        <v>-</v>
      </c>
      <c r="CP567" s="2851"/>
      <c r="CQ567" s="2855" t="str">
        <f>IF($AE567=0,"　",VLOOKUP($AE567,ﾚｰｻﾞOP,25,0))</f>
        <v>-</v>
      </c>
      <c r="CR567" s="2851"/>
      <c r="CS567" s="2850" t="str">
        <f>IF($AE567=0,"　",VLOOKUP($AE567,ﾚｰｻﾞOP,26,0))</f>
        <v>-</v>
      </c>
      <c r="CT567" s="2851"/>
      <c r="CU567" s="2855"/>
      <c r="CV567" s="2851"/>
      <c r="CW567" s="2850" t="str">
        <f>IF($AE567=0,"　",VLOOKUP($AE567,ﾚｰｻﾞOP,28,0))</f>
        <v>-</v>
      </c>
      <c r="CX567" s="2851"/>
      <c r="CY567" s="2855" t="str">
        <f>IF($AE567=0,"　",VLOOKUP($AE567,ﾚｰｻﾞOP,29,0))</f>
        <v>-</v>
      </c>
      <c r="CZ567" s="2851"/>
      <c r="DA567" s="2850" t="str">
        <f>IF($AE567=0,"　",VLOOKUP($AE567,ﾚｰｻﾞOP,30,0))</f>
        <v>-</v>
      </c>
      <c r="DB567" s="2846"/>
      <c r="DC567" s="2855" t="str">
        <f>IF($AE567=0,"　",VLOOKUP($AE567,ﾚｰｻﾞOP,31,0))</f>
        <v>-</v>
      </c>
      <c r="DD567" s="2851"/>
      <c r="DE567" s="374">
        <v>46043</v>
      </c>
      <c r="DF567" s="2857">
        <v>4263167</v>
      </c>
      <c r="DG567" s="818">
        <f t="shared" si="976"/>
        <v>0</v>
      </c>
      <c r="DH567" s="2858"/>
      <c r="DI567" s="267">
        <v>46066</v>
      </c>
      <c r="DJ567" s="373">
        <v>4263165</v>
      </c>
      <c r="DK567" s="2856">
        <f>IF(AU567=2,1,0)</f>
        <v>0</v>
      </c>
      <c r="DL567" s="2857"/>
      <c r="DM567" s="2856">
        <f>IF(AU567=1,1,0)</f>
        <v>0</v>
      </c>
      <c r="DN567" s="2857"/>
      <c r="DO567" s="2855">
        <f>IF(AJ567=1,1,0)</f>
        <v>0</v>
      </c>
      <c r="DP567" s="2858"/>
      <c r="DQ567" s="2855">
        <f>IF(AK567=1,1,0)</f>
        <v>0</v>
      </c>
      <c r="DR567" s="2857"/>
      <c r="DS567" s="2855">
        <f>IF(AL567=1,1,0)</f>
        <v>0</v>
      </c>
      <c r="DT567" s="2858"/>
      <c r="DU567" s="2855">
        <f>IF(AM567=1,1,0)</f>
        <v>0</v>
      </c>
      <c r="DV567" s="2857"/>
      <c r="DW567" s="4891">
        <v>46091</v>
      </c>
      <c r="DX567" s="372">
        <v>4263152</v>
      </c>
      <c r="DY567" s="4668">
        <f>IF(AO567=1,1,0)</f>
        <v>0</v>
      </c>
      <c r="DZ567" s="4682"/>
      <c r="EA567" s="4668">
        <v>46091</v>
      </c>
      <c r="EB567" s="4682">
        <v>4263153</v>
      </c>
      <c r="EC567" s="820">
        <v>46091</v>
      </c>
      <c r="ED567" s="4964">
        <v>4263154</v>
      </c>
      <c r="EE567" s="822">
        <v>46056</v>
      </c>
      <c r="EF567" s="4930">
        <v>4263132</v>
      </c>
      <c r="EG567" s="273"/>
      <c r="EH567" s="274"/>
      <c r="EI567" s="275"/>
      <c r="EJ567" s="276"/>
      <c r="EK567" s="275"/>
      <c r="EL567" s="277"/>
      <c r="EM567" s="829" t="str">
        <f>IF(CE567="-"," ",IF(AR567=1,1," "))</f>
        <v xml:space="preserve"> </v>
      </c>
      <c r="EN567" s="4892"/>
      <c r="EO567" s="4893">
        <f>IF(AT567=1,1,0)</f>
        <v>0</v>
      </c>
      <c r="EP567" s="4682"/>
      <c r="ER567" s="6225"/>
      <c r="ET567" s="2850" t="str">
        <f>IF($AE567=0,"　",VLOOKUP($AE567,ﾚｰｻﾞOP,60,0))</f>
        <v>-</v>
      </c>
      <c r="EU567" s="2857"/>
      <c r="EV567" s="2850" t="str">
        <f>IF($AE567=0,"　",VLOOKUP($AE567,ﾚｰｻﾞOP,60,0))</f>
        <v>-</v>
      </c>
      <c r="EW567" s="2857"/>
      <c r="EX567" s="2850"/>
      <c r="EY567" s="2851"/>
      <c r="EZ567" s="2850"/>
      <c r="FA567" s="2851"/>
      <c r="FB567" s="2850"/>
      <c r="FC567" s="2851"/>
      <c r="FD567" s="2850"/>
      <c r="FE567" s="2851"/>
      <c r="FF567" s="2855"/>
      <c r="FG567" s="2851"/>
      <c r="FH567" s="2850"/>
      <c r="FI567" s="2851"/>
      <c r="FJ567" s="154" t="str">
        <f>IF($AE567=0,"　",VLOOKUP($AE567,ﾚｰｻﾞOP,67,0))</f>
        <v>-</v>
      </c>
      <c r="FK567" s="2857"/>
      <c r="FL567" s="155" t="str">
        <f>IF($AE567=0,"　",VLOOKUP($AE567,ﾚｰｻﾞOP,68,0))</f>
        <v>-</v>
      </c>
      <c r="FM567" s="2846"/>
      <c r="FN567" s="2850"/>
      <c r="FO567" s="2851"/>
      <c r="FP567" s="2850"/>
      <c r="FQ567" s="2851"/>
      <c r="FS567" s="6226"/>
      <c r="FT567" s="6227"/>
    </row>
    <row r="568" spans="1:176" ht="18.600000000000001" customHeight="1">
      <c r="A568" s="228">
        <f t="shared" si="961"/>
        <v>558</v>
      </c>
      <c r="B568" s="343" t="str">
        <f t="shared" si="1141"/>
        <v>4IE</v>
      </c>
      <c r="C568" s="6164">
        <v>46126</v>
      </c>
      <c r="D568" s="5644" t="s">
        <v>1601</v>
      </c>
      <c r="E568" s="5719">
        <v>89610197</v>
      </c>
      <c r="F568" s="1564"/>
      <c r="G568" s="6767" t="s">
        <v>1757</v>
      </c>
      <c r="H568" s="1330" t="s">
        <v>630</v>
      </c>
      <c r="I568" s="1264" t="s">
        <v>1118</v>
      </c>
      <c r="J568" s="1264" t="s">
        <v>38</v>
      </c>
      <c r="K568" s="599" t="s">
        <v>11</v>
      </c>
      <c r="L568" s="600"/>
      <c r="M568" s="6477">
        <v>46097</v>
      </c>
      <c r="N568" s="353">
        <v>46087</v>
      </c>
      <c r="O568" s="354">
        <v>46098</v>
      </c>
      <c r="P568" s="353">
        <v>46095</v>
      </c>
      <c r="Q568" s="354">
        <v>46099</v>
      </c>
      <c r="R568" s="353">
        <v>46099</v>
      </c>
      <c r="S568" s="354">
        <v>46100</v>
      </c>
      <c r="T568" s="353">
        <v>46097</v>
      </c>
      <c r="U568" s="355">
        <v>46105</v>
      </c>
      <c r="V568" s="353">
        <v>46105</v>
      </c>
      <c r="W568" s="356">
        <v>46107</v>
      </c>
      <c r="X568" s="6232">
        <v>46107</v>
      </c>
      <c r="Y568" s="359">
        <v>46112</v>
      </c>
      <c r="Z568" s="359">
        <v>46112</v>
      </c>
      <c r="AA568" s="601"/>
      <c r="AB568" s="359"/>
      <c r="AC568" s="251"/>
      <c r="AD568" s="361"/>
      <c r="AE568" s="362">
        <v>25</v>
      </c>
      <c r="AF568" s="363" t="str">
        <f t="shared" si="1142"/>
        <v>4IE</v>
      </c>
      <c r="AG568" s="364"/>
      <c r="AH568" s="364"/>
      <c r="AI568" s="364"/>
      <c r="AJ568" s="364"/>
      <c r="AK568" s="364"/>
      <c r="AL568" s="364"/>
      <c r="AM568" s="364"/>
      <c r="AN568" s="364"/>
      <c r="AO568" s="364"/>
      <c r="AP568" s="363"/>
      <c r="AQ568" s="255"/>
      <c r="AR568" s="255"/>
      <c r="AS568" s="255"/>
      <c r="AT568" s="255"/>
      <c r="AU568" s="2843">
        <f t="shared" si="1143"/>
        <v>0</v>
      </c>
      <c r="AV568" s="4008">
        <f t="shared" si="1144"/>
        <v>0</v>
      </c>
      <c r="AW568" s="590" t="str">
        <f t="shared" si="1186"/>
        <v>-</v>
      </c>
      <c r="AX568" s="369"/>
      <c r="AY568" s="154" t="str">
        <f t="shared" si="1187"/>
        <v>-</v>
      </c>
      <c r="AZ568" s="367"/>
      <c r="BA568" s="154" t="str">
        <f t="shared" si="1188"/>
        <v>-</v>
      </c>
      <c r="BB568" s="367"/>
      <c r="BC568" s="368" t="str">
        <f t="shared" si="1189"/>
        <v>-</v>
      </c>
      <c r="BD568" s="369"/>
      <c r="BE568" s="4599" t="str">
        <f t="shared" si="1190"/>
        <v>-</v>
      </c>
      <c r="BF568" s="367"/>
      <c r="BG568" s="368" t="str">
        <f t="shared" si="1191"/>
        <v>-</v>
      </c>
      <c r="BH568" s="367"/>
      <c r="BI568" s="154" t="str">
        <f t="shared" si="1192"/>
        <v>-</v>
      </c>
      <c r="BJ568" s="367"/>
      <c r="BK568" s="154" t="str">
        <f t="shared" si="1145"/>
        <v>-</v>
      </c>
      <c r="BL568" s="367"/>
      <c r="BM568" s="154" t="str">
        <f t="shared" si="1146"/>
        <v>-</v>
      </c>
      <c r="BN568" s="367"/>
      <c r="BO568" s="155" t="str">
        <f t="shared" si="1147"/>
        <v>-</v>
      </c>
      <c r="BP568" s="367"/>
      <c r="BQ568" s="154" t="str">
        <f t="shared" si="1180"/>
        <v>-</v>
      </c>
      <c r="BR568" s="369"/>
      <c r="BS568" s="154" t="str">
        <f t="shared" si="1148"/>
        <v>-</v>
      </c>
      <c r="BT568" s="369"/>
      <c r="BU568" s="154" t="str">
        <f t="shared" si="1149"/>
        <v>-</v>
      </c>
      <c r="BV568" s="369"/>
      <c r="BW568" s="154" t="str">
        <f t="shared" si="1150"/>
        <v>-</v>
      </c>
      <c r="BX568" s="367"/>
      <c r="BY568" s="154" t="str">
        <f t="shared" si="1151"/>
        <v>-</v>
      </c>
      <c r="BZ568" s="369"/>
      <c r="CA568" s="154" t="str">
        <f t="shared" si="1152"/>
        <v>-</v>
      </c>
      <c r="CB568" s="367"/>
      <c r="CC568" s="154" t="str">
        <f t="shared" si="1153"/>
        <v>-</v>
      </c>
      <c r="CD568" s="367"/>
      <c r="CE568" s="2850" t="str">
        <f t="shared" si="1154"/>
        <v>-</v>
      </c>
      <c r="CF568" s="2846"/>
      <c r="CG568" s="2855" t="str">
        <f t="shared" si="1155"/>
        <v>-</v>
      </c>
      <c r="CH568" s="2851"/>
      <c r="CI568" s="2850" t="str">
        <f t="shared" si="1156"/>
        <v>-</v>
      </c>
      <c r="CJ568" s="2846"/>
      <c r="CK568" s="2850" t="str">
        <f t="shared" si="1157"/>
        <v>-</v>
      </c>
      <c r="CL568" s="2851"/>
      <c r="CM568" s="2850" t="str">
        <f t="shared" si="1158"/>
        <v>-</v>
      </c>
      <c r="CN568" s="2851"/>
      <c r="CO568" s="2855" t="str">
        <f t="shared" si="1159"/>
        <v>-</v>
      </c>
      <c r="CP568" s="2851"/>
      <c r="CQ568" s="2855" t="str">
        <f t="shared" si="1160"/>
        <v>-</v>
      </c>
      <c r="CR568" s="2851"/>
      <c r="CS568" s="2850" t="str">
        <f t="shared" si="1161"/>
        <v>-</v>
      </c>
      <c r="CT568" s="2851"/>
      <c r="CU568" s="2855"/>
      <c r="CV568" s="2851"/>
      <c r="CW568" s="2850" t="str">
        <f t="shared" si="1162"/>
        <v>-</v>
      </c>
      <c r="CX568" s="2851"/>
      <c r="CY568" s="2855" t="str">
        <f t="shared" si="1163"/>
        <v>-</v>
      </c>
      <c r="CZ568" s="2851"/>
      <c r="DA568" s="154" t="str">
        <f t="shared" si="1164"/>
        <v>-</v>
      </c>
      <c r="DB568" s="369"/>
      <c r="DC568" s="155" t="str">
        <f t="shared" si="1165"/>
        <v>-</v>
      </c>
      <c r="DD568" s="367"/>
      <c r="DE568" s="374">
        <f t="shared" si="966"/>
        <v>0</v>
      </c>
      <c r="DF568" s="373"/>
      <c r="DG568" s="818">
        <f t="shared" si="976"/>
        <v>0</v>
      </c>
      <c r="DH568" s="372"/>
      <c r="DI568" s="267">
        <f t="shared" si="1166"/>
        <v>0</v>
      </c>
      <c r="DJ568" s="373"/>
      <c r="DK568" s="374">
        <f t="shared" si="1167"/>
        <v>0</v>
      </c>
      <c r="DL568" s="373"/>
      <c r="DM568" s="375">
        <f t="shared" si="1168"/>
        <v>0</v>
      </c>
      <c r="DN568" s="373"/>
      <c r="DO568" s="155">
        <f t="shared" si="1169"/>
        <v>0</v>
      </c>
      <c r="DP568" s="372"/>
      <c r="DQ568" s="155">
        <f t="shared" si="1170"/>
        <v>0</v>
      </c>
      <c r="DR568" s="373"/>
      <c r="DS568" s="155">
        <f t="shared" si="1171"/>
        <v>0</v>
      </c>
      <c r="DT568" s="372"/>
      <c r="DU568" s="155">
        <f t="shared" si="1172"/>
        <v>0</v>
      </c>
      <c r="DV568" s="373"/>
      <c r="DW568" s="4891">
        <f t="shared" si="1181"/>
        <v>0</v>
      </c>
      <c r="DX568" s="372"/>
      <c r="DY568" s="154">
        <f t="shared" si="1173"/>
        <v>0</v>
      </c>
      <c r="DZ568" s="373"/>
      <c r="EA568" s="154">
        <f t="shared" si="1182"/>
        <v>0</v>
      </c>
      <c r="EB568" s="373"/>
      <c r="EC568" s="269">
        <f t="shared" ref="EC568" si="1193">IF(AQ568=1,1,0)</f>
        <v>0</v>
      </c>
      <c r="ED568" s="376"/>
      <c r="EE568" s="822">
        <f t="shared" ref="EE568" si="1194">IF(AV568=0,0,1)</f>
        <v>0</v>
      </c>
      <c r="EF568" s="377"/>
      <c r="EG568" s="273"/>
      <c r="EH568" s="274"/>
      <c r="EI568" s="275"/>
      <c r="EJ568" s="276"/>
      <c r="EK568" s="275"/>
      <c r="EL568" s="277"/>
      <c r="EM568" s="278" t="str">
        <f t="shared" si="1174"/>
        <v xml:space="preserve"> </v>
      </c>
      <c r="EN568" s="372"/>
      <c r="EO568" s="155">
        <f t="shared" si="1175"/>
        <v>0</v>
      </c>
      <c r="EP568" s="373"/>
      <c r="ER568" s="194"/>
      <c r="ET568" s="154">
        <v>45664</v>
      </c>
      <c r="EU568" s="373">
        <v>4263026</v>
      </c>
      <c r="EV568" s="154">
        <f t="shared" si="1177"/>
        <v>1</v>
      </c>
      <c r="EW568" s="373"/>
      <c r="EX568" s="154"/>
      <c r="EY568" s="367"/>
      <c r="EZ568" s="154"/>
      <c r="FA568" s="367"/>
      <c r="FB568" s="154"/>
      <c r="FC568" s="367"/>
      <c r="FD568" s="154">
        <v>46085</v>
      </c>
      <c r="FE568" s="367">
        <v>4263172</v>
      </c>
      <c r="FF568" s="155"/>
      <c r="FG568" s="367"/>
      <c r="FH568" s="154"/>
      <c r="FI568" s="367"/>
      <c r="FJ568" s="2850">
        <v>45677</v>
      </c>
      <c r="FK568" s="2857">
        <v>4263115</v>
      </c>
      <c r="FL568" s="155">
        <f t="shared" si="1179"/>
        <v>1</v>
      </c>
      <c r="FM568" s="279"/>
      <c r="FN568" s="1184"/>
      <c r="FO568" s="280"/>
      <c r="FP568" s="281"/>
      <c r="FQ568" s="282"/>
      <c r="FS568" s="281"/>
      <c r="FT568" s="282"/>
    </row>
    <row r="569" spans="1:176" ht="18.600000000000001" customHeight="1">
      <c r="A569" s="228">
        <f t="shared" si="1035"/>
        <v>559</v>
      </c>
      <c r="B569" s="343" t="str">
        <f t="shared" si="1141"/>
        <v>4IE</v>
      </c>
      <c r="C569" s="6164">
        <v>46120</v>
      </c>
      <c r="D569" s="1261" t="s">
        <v>36</v>
      </c>
      <c r="E569" s="1262">
        <v>72515119</v>
      </c>
      <c r="F569" s="1564" t="s">
        <v>1759</v>
      </c>
      <c r="G569" s="1263"/>
      <c r="H569" s="3336" t="s">
        <v>630</v>
      </c>
      <c r="I569" s="1264" t="s">
        <v>59</v>
      </c>
      <c r="J569" s="1264" t="s">
        <v>15</v>
      </c>
      <c r="K569" s="599" t="s">
        <v>11</v>
      </c>
      <c r="L569" s="600"/>
      <c r="M569" s="6477">
        <v>46097</v>
      </c>
      <c r="N569" s="353">
        <v>46095</v>
      </c>
      <c r="O569" s="354">
        <v>46098</v>
      </c>
      <c r="P569" s="353">
        <v>46098</v>
      </c>
      <c r="Q569" s="354">
        <v>46099</v>
      </c>
      <c r="R569" s="353">
        <v>46099</v>
      </c>
      <c r="S569" s="354">
        <v>46100</v>
      </c>
      <c r="T569" s="353">
        <v>46099</v>
      </c>
      <c r="U569" s="355">
        <v>46105</v>
      </c>
      <c r="V569" s="353">
        <v>46102</v>
      </c>
      <c r="W569" s="356">
        <v>46107</v>
      </c>
      <c r="X569" s="6232">
        <v>46106</v>
      </c>
      <c r="Y569" s="359">
        <v>46112</v>
      </c>
      <c r="Z569" s="359">
        <v>46112</v>
      </c>
      <c r="AA569" s="601"/>
      <c r="AB569" s="359"/>
      <c r="AC569" s="251" t="s">
        <v>1085</v>
      </c>
      <c r="AD569" s="361"/>
      <c r="AE569" s="362">
        <v>2</v>
      </c>
      <c r="AF569" s="363" t="str">
        <f t="shared" si="1142"/>
        <v>4IE</v>
      </c>
      <c r="AG569" s="364">
        <v>1</v>
      </c>
      <c r="AH569" s="364"/>
      <c r="AI569" s="364"/>
      <c r="AJ569" s="364"/>
      <c r="AK569" s="364"/>
      <c r="AL569" s="364"/>
      <c r="AM569" s="364"/>
      <c r="AN569" s="364">
        <v>1</v>
      </c>
      <c r="AO569" s="364">
        <v>1</v>
      </c>
      <c r="AP569" s="363">
        <v>1</v>
      </c>
      <c r="AQ569" s="255">
        <v>1</v>
      </c>
      <c r="AR569" s="255">
        <v>1</v>
      </c>
      <c r="AS569" s="255"/>
      <c r="AT569" s="255"/>
      <c r="AU569" s="2843">
        <f t="shared" si="1143"/>
        <v>0</v>
      </c>
      <c r="AV569" s="4008">
        <f t="shared" si="1144"/>
        <v>1</v>
      </c>
      <c r="AW569" s="590">
        <v>46056</v>
      </c>
      <c r="AX569" s="4598">
        <v>4263105</v>
      </c>
      <c r="AY569" s="154">
        <v>46056</v>
      </c>
      <c r="AZ569" s="367">
        <v>4263106</v>
      </c>
      <c r="BA569" s="154">
        <v>46056</v>
      </c>
      <c r="BB569" s="4600">
        <v>4263107</v>
      </c>
      <c r="BC569" s="368">
        <v>46056</v>
      </c>
      <c r="BD569" s="369">
        <v>4263108</v>
      </c>
      <c r="BE569" s="4599">
        <v>46029</v>
      </c>
      <c r="BF569" s="4600">
        <v>4263076</v>
      </c>
      <c r="BG569" s="368">
        <v>46056</v>
      </c>
      <c r="BH569" s="367">
        <v>4263104</v>
      </c>
      <c r="BI569" s="154">
        <v>46056</v>
      </c>
      <c r="BJ569" s="367">
        <v>4263110</v>
      </c>
      <c r="BK569" s="154" t="str">
        <f t="shared" si="1145"/>
        <v>-</v>
      </c>
      <c r="BL569" s="367"/>
      <c r="BM569" s="154" t="str">
        <f t="shared" si="1146"/>
        <v>-</v>
      </c>
      <c r="BN569" s="367"/>
      <c r="BO569" s="155" t="str">
        <f t="shared" si="1147"/>
        <v>-</v>
      </c>
      <c r="BP569" s="367"/>
      <c r="BQ569" s="154" t="str">
        <f t="shared" si="1180"/>
        <v>-</v>
      </c>
      <c r="BR569" s="369"/>
      <c r="BS569" s="154" t="str">
        <f t="shared" si="1148"/>
        <v>-</v>
      </c>
      <c r="BT569" s="369"/>
      <c r="BU569" s="154" t="str">
        <f t="shared" si="1149"/>
        <v>-</v>
      </c>
      <c r="BV569" s="369"/>
      <c r="BW569" s="154" t="str">
        <f t="shared" si="1150"/>
        <v>-</v>
      </c>
      <c r="BX569" s="367"/>
      <c r="BY569" s="154" t="str">
        <f t="shared" si="1151"/>
        <v>-</v>
      </c>
      <c r="BZ569" s="369"/>
      <c r="CA569" s="154" t="str">
        <f t="shared" si="1152"/>
        <v>-</v>
      </c>
      <c r="CB569" s="367"/>
      <c r="CC569" s="154" t="str">
        <f t="shared" si="1153"/>
        <v>-</v>
      </c>
      <c r="CD569" s="367"/>
      <c r="CE569" s="2850" t="str">
        <f t="shared" si="1154"/>
        <v>-</v>
      </c>
      <c r="CF569" s="2846"/>
      <c r="CG569" s="2855" t="str">
        <f t="shared" si="1155"/>
        <v>-</v>
      </c>
      <c r="CH569" s="2851"/>
      <c r="CI569" s="2850" t="str">
        <f t="shared" si="1156"/>
        <v>-</v>
      </c>
      <c r="CJ569" s="2846"/>
      <c r="CK569" s="2850" t="str">
        <f t="shared" si="1157"/>
        <v>-</v>
      </c>
      <c r="CL569" s="2851"/>
      <c r="CM569" s="2850" t="str">
        <f t="shared" si="1158"/>
        <v>-</v>
      </c>
      <c r="CN569" s="2851"/>
      <c r="CO569" s="2855" t="str">
        <f t="shared" si="1159"/>
        <v>-</v>
      </c>
      <c r="CP569" s="2851"/>
      <c r="CQ569" s="2855" t="str">
        <f t="shared" si="1160"/>
        <v>-</v>
      </c>
      <c r="CR569" s="2851"/>
      <c r="CS569" s="2850" t="str">
        <f t="shared" si="1161"/>
        <v>-</v>
      </c>
      <c r="CT569" s="2851"/>
      <c r="CU569" s="2855"/>
      <c r="CV569" s="2851"/>
      <c r="CW569" s="2850" t="str">
        <f t="shared" si="1162"/>
        <v>-</v>
      </c>
      <c r="CX569" s="2851"/>
      <c r="CY569" s="2855" t="str">
        <f t="shared" si="1163"/>
        <v>-</v>
      </c>
      <c r="CZ569" s="2851"/>
      <c r="DA569" s="154" t="str">
        <f t="shared" si="1164"/>
        <v>-</v>
      </c>
      <c r="DB569" s="369"/>
      <c r="DC569" s="155" t="str">
        <f t="shared" si="1165"/>
        <v>-</v>
      </c>
      <c r="DD569" s="367"/>
      <c r="DE569" s="374">
        <v>46043</v>
      </c>
      <c r="DF569" s="2857">
        <v>4263167</v>
      </c>
      <c r="DG569" s="818">
        <f t="shared" si="976"/>
        <v>0</v>
      </c>
      <c r="DH569" s="372"/>
      <c r="DI569" s="267">
        <v>46066</v>
      </c>
      <c r="DJ569" s="373">
        <v>4263165</v>
      </c>
      <c r="DK569" s="374">
        <f t="shared" si="1167"/>
        <v>0</v>
      </c>
      <c r="DL569" s="373"/>
      <c r="DM569" s="375">
        <f t="shared" si="1168"/>
        <v>0</v>
      </c>
      <c r="DN569" s="373"/>
      <c r="DO569" s="155">
        <f t="shared" si="1169"/>
        <v>0</v>
      </c>
      <c r="DP569" s="372"/>
      <c r="DQ569" s="155">
        <f t="shared" si="1170"/>
        <v>0</v>
      </c>
      <c r="DR569" s="373"/>
      <c r="DS569" s="155">
        <f t="shared" si="1171"/>
        <v>0</v>
      </c>
      <c r="DT569" s="372"/>
      <c r="DU569" s="155">
        <f t="shared" si="1172"/>
        <v>0</v>
      </c>
      <c r="DV569" s="373"/>
      <c r="DW569" s="4891">
        <v>46091</v>
      </c>
      <c r="DX569" s="372">
        <v>4263152</v>
      </c>
      <c r="DY569" s="154">
        <v>46120</v>
      </c>
      <c r="DZ569" s="4682">
        <v>4263202</v>
      </c>
      <c r="EA569" s="154">
        <v>46091</v>
      </c>
      <c r="EB569" s="373">
        <v>4263153</v>
      </c>
      <c r="EC569" s="269">
        <v>46091</v>
      </c>
      <c r="ED569" s="4964">
        <v>4263154</v>
      </c>
      <c r="EE569" s="822">
        <v>46056</v>
      </c>
      <c r="EF569" s="4930">
        <v>4263132</v>
      </c>
      <c r="EG569" s="273"/>
      <c r="EH569" s="274"/>
      <c r="EI569" s="275"/>
      <c r="EJ569" s="276"/>
      <c r="EK569" s="275"/>
      <c r="EL569" s="277"/>
      <c r="EM569" s="278" t="str">
        <f t="shared" si="1174"/>
        <v xml:space="preserve"> </v>
      </c>
      <c r="EN569" s="372"/>
      <c r="EO569" s="155">
        <f t="shared" si="1175"/>
        <v>0</v>
      </c>
      <c r="EP569" s="373"/>
      <c r="ER569" s="194"/>
      <c r="ET569" s="154" t="str">
        <f t="shared" si="1176"/>
        <v>-</v>
      </c>
      <c r="EU569" s="373"/>
      <c r="EV569" s="154" t="str">
        <f t="shared" si="1177"/>
        <v>-</v>
      </c>
      <c r="EW569" s="373"/>
      <c r="EX569" s="154"/>
      <c r="EY569" s="367"/>
      <c r="EZ569" s="154"/>
      <c r="FA569" s="367"/>
      <c r="FB569" s="154"/>
      <c r="FC569" s="367"/>
      <c r="FD569" s="154"/>
      <c r="FE569" s="367"/>
      <c r="FF569" s="155"/>
      <c r="FG569" s="367"/>
      <c r="FH569" s="154"/>
      <c r="FI569" s="367"/>
      <c r="FJ569" s="154" t="str">
        <f t="shared" si="1178"/>
        <v>-</v>
      </c>
      <c r="FK569" s="373"/>
      <c r="FL569" s="155" t="str">
        <f t="shared" si="1179"/>
        <v>-</v>
      </c>
      <c r="FM569" s="279"/>
      <c r="FN569" s="1184"/>
      <c r="FO569" s="280"/>
      <c r="FP569" s="281"/>
      <c r="FQ569" s="282"/>
      <c r="FS569" s="281"/>
      <c r="FT569" s="282"/>
    </row>
    <row r="570" spans="1:176" ht="18.600000000000001" customHeight="1">
      <c r="A570" s="228">
        <f t="shared" si="1035"/>
        <v>560</v>
      </c>
      <c r="B570" s="343" t="str">
        <f>AF570</f>
        <v>4IE</v>
      </c>
      <c r="C570" s="6218">
        <v>46153</v>
      </c>
      <c r="D570" s="5942" t="s">
        <v>40</v>
      </c>
      <c r="E570" s="5943" t="s">
        <v>1557</v>
      </c>
      <c r="F570" s="1564" t="s">
        <v>1758</v>
      </c>
      <c r="G570" s="1263"/>
      <c r="H570" s="3336" t="s">
        <v>630</v>
      </c>
      <c r="I570" s="3337" t="s">
        <v>48</v>
      </c>
      <c r="J570" s="3337" t="s">
        <v>0</v>
      </c>
      <c r="K570" s="599" t="s">
        <v>503</v>
      </c>
      <c r="L570" s="600"/>
      <c r="M570" s="6477">
        <v>46098</v>
      </c>
      <c r="N570" s="353">
        <v>46095</v>
      </c>
      <c r="O570" s="354">
        <v>46099</v>
      </c>
      <c r="P570" s="353">
        <v>46098</v>
      </c>
      <c r="Q570" s="354">
        <v>46100</v>
      </c>
      <c r="R570" s="353">
        <v>46100</v>
      </c>
      <c r="S570" s="354">
        <v>46102</v>
      </c>
      <c r="T570" s="353">
        <v>46100</v>
      </c>
      <c r="U570" s="355">
        <v>46106</v>
      </c>
      <c r="V570" s="353">
        <v>46105</v>
      </c>
      <c r="W570" s="356">
        <v>46108</v>
      </c>
      <c r="X570" s="6232">
        <v>46107</v>
      </c>
      <c r="Y570" s="359">
        <v>46112</v>
      </c>
      <c r="Z570" s="359">
        <v>46112</v>
      </c>
      <c r="AA570" s="601"/>
      <c r="AB570" s="359"/>
      <c r="AC570" s="251" t="s">
        <v>1085</v>
      </c>
      <c r="AD570" s="361"/>
      <c r="AE570" s="362">
        <v>2</v>
      </c>
      <c r="AF570" s="363" t="str">
        <f>IF($AE570=0,"　",VLOOKUP($AE570,ﾚｰｻﾞOP,69,0))</f>
        <v>4IE</v>
      </c>
      <c r="AG570" s="364">
        <v>1</v>
      </c>
      <c r="AH570" s="364"/>
      <c r="AI570" s="364"/>
      <c r="AJ570" s="364"/>
      <c r="AK570" s="364"/>
      <c r="AL570" s="364"/>
      <c r="AM570" s="364"/>
      <c r="AN570" s="364"/>
      <c r="AO570" s="364"/>
      <c r="AP570" s="363">
        <v>1</v>
      </c>
      <c r="AQ570" s="255">
        <v>1</v>
      </c>
      <c r="AR570" s="255">
        <v>1</v>
      </c>
      <c r="AS570" s="255"/>
      <c r="AT570" s="255"/>
      <c r="AU570" s="2843">
        <f>IF(AI570="付属済",0,IF(AI570=1,AI570+AP570,0))</f>
        <v>0</v>
      </c>
      <c r="AV570" s="4008">
        <f>IF(AE570=0,0,(AR570*1)+(AS570*100))</f>
        <v>1</v>
      </c>
      <c r="AW570" s="590">
        <v>46056</v>
      </c>
      <c r="AX570" s="4598">
        <v>4263105</v>
      </c>
      <c r="AY570" s="154">
        <v>46056</v>
      </c>
      <c r="AZ570" s="4600">
        <v>4263106</v>
      </c>
      <c r="BA570" s="154">
        <v>46056</v>
      </c>
      <c r="BB570" s="4600">
        <v>4263107</v>
      </c>
      <c r="BC570" s="368">
        <v>46056</v>
      </c>
      <c r="BD570" s="4598">
        <v>4263108</v>
      </c>
      <c r="BE570" s="4567">
        <v>46029</v>
      </c>
      <c r="BF570" s="4600">
        <v>4263076</v>
      </c>
      <c r="BG570" s="368">
        <v>46056</v>
      </c>
      <c r="BH570" s="367">
        <v>4263104</v>
      </c>
      <c r="BI570" s="154">
        <v>46056</v>
      </c>
      <c r="BJ570" s="367">
        <v>4263110</v>
      </c>
      <c r="BK570" s="154" t="str">
        <f>IF($AE570=0,"　",VLOOKUP($AE570,ﾚｰｻﾞOP,57,0))</f>
        <v>-</v>
      </c>
      <c r="BL570" s="367"/>
      <c r="BM570" s="154" t="str">
        <f>IF($AE570=0,"　",VLOOKUP($AE570,ﾚｰｻﾞOP,58,0))</f>
        <v>-</v>
      </c>
      <c r="BN570" s="367"/>
      <c r="BO570" s="155" t="str">
        <f>IF($AE570=0,"　",VLOOKUP($AE570,ﾚｰｻﾞOP,59,0))</f>
        <v>-</v>
      </c>
      <c r="BP570" s="367"/>
      <c r="BQ570" s="154" t="str">
        <f>IF($AE570=0,"　",VLOOKUP($AE570,ﾚｰｻﾞOP,12,0))</f>
        <v>-</v>
      </c>
      <c r="BR570" s="369"/>
      <c r="BS570" s="154" t="str">
        <f>IF($AE570=0,"　",VLOOKUP($AE570,ﾚｰｻﾞOP,13,0))</f>
        <v>-</v>
      </c>
      <c r="BT570" s="369"/>
      <c r="BU570" s="154" t="str">
        <f>IF($AE570=0,"　",VLOOKUP($AE570,ﾚｰｻﾞOP,14,0))</f>
        <v>-</v>
      </c>
      <c r="BV570" s="369"/>
      <c r="BW570" s="154" t="str">
        <f>IF($AE570=0,"　",VLOOKUP($AE570,ﾚｰｻﾞOP,15,0))</f>
        <v>-</v>
      </c>
      <c r="BX570" s="367"/>
      <c r="BY570" s="154" t="str">
        <f>IF($AE570=0,"　",VLOOKUP($AE570,ﾚｰｻﾞOP,16,0))</f>
        <v>-</v>
      </c>
      <c r="BZ570" s="369"/>
      <c r="CA570" s="154" t="str">
        <f>IF($AE570=0,"　",VLOOKUP($AE570,ﾚｰｻﾞOP,17,0))</f>
        <v>-</v>
      </c>
      <c r="CB570" s="367"/>
      <c r="CC570" s="154" t="str">
        <f>IF($AE570=0,"　",VLOOKUP($AE570,ﾚｰｻﾞOP,18,0))</f>
        <v>-</v>
      </c>
      <c r="CD570" s="367"/>
      <c r="CE570" s="2850" t="str">
        <f>IF($AE570=0,"　",VLOOKUP($AE570,ﾚｰｻﾞOP,19,0))</f>
        <v>-</v>
      </c>
      <c r="CF570" s="2846"/>
      <c r="CG570" s="2855" t="str">
        <f>IF($AE570=0,"　",VLOOKUP($AE570,ﾚｰｻﾞOP,20,0))</f>
        <v>-</v>
      </c>
      <c r="CH570" s="2851"/>
      <c r="CI570" s="2850" t="str">
        <f>IF($AE570=0,"　",VLOOKUP($AE570,ﾚｰｻﾞOP,21,0))</f>
        <v>-</v>
      </c>
      <c r="CJ570" s="2846"/>
      <c r="CK570" s="2850" t="str">
        <f>IF($AE570=0,"　",VLOOKUP($AE570,ﾚｰｻﾞOP,22,0))</f>
        <v>-</v>
      </c>
      <c r="CL570" s="2851"/>
      <c r="CM570" s="2850" t="str">
        <f>IF($AE570=0,"　",VLOOKUP($AE570,ﾚｰｻﾞOP,23,0))</f>
        <v>-</v>
      </c>
      <c r="CN570" s="2851"/>
      <c r="CO570" s="2855" t="str">
        <f>IF($AE570=0,"　",VLOOKUP($AE570,ﾚｰｻﾞOP,24,0))</f>
        <v>-</v>
      </c>
      <c r="CP570" s="2851"/>
      <c r="CQ570" s="2855" t="str">
        <f>IF($AE570=0,"　",VLOOKUP($AE570,ﾚｰｻﾞOP,25,0))</f>
        <v>-</v>
      </c>
      <c r="CR570" s="2851"/>
      <c r="CS570" s="2850" t="str">
        <f>IF($AE570=0,"　",VLOOKUP($AE570,ﾚｰｻﾞOP,26,0))</f>
        <v>-</v>
      </c>
      <c r="CT570" s="2851"/>
      <c r="CU570" s="2855"/>
      <c r="CV570" s="2851"/>
      <c r="CW570" s="2850" t="str">
        <f>IF($AE570=0,"　",VLOOKUP($AE570,ﾚｰｻﾞOP,28,0))</f>
        <v>-</v>
      </c>
      <c r="CX570" s="2851"/>
      <c r="CY570" s="2855" t="str">
        <f>IF($AE570=0,"　",VLOOKUP($AE570,ﾚｰｻﾞOP,29,0))</f>
        <v>-</v>
      </c>
      <c r="CZ570" s="2851"/>
      <c r="DA570" s="154" t="str">
        <f>IF($AE570=0,"　",VLOOKUP($AE570,ﾚｰｻﾞOP,30,0))</f>
        <v>-</v>
      </c>
      <c r="DB570" s="369"/>
      <c r="DC570" s="155" t="str">
        <f>IF($AE570=0,"　",VLOOKUP($AE570,ﾚｰｻﾞOP,31,0))</f>
        <v>-</v>
      </c>
      <c r="DD570" s="367"/>
      <c r="DE570" s="374">
        <v>46043</v>
      </c>
      <c r="DF570" s="2857">
        <v>4263167</v>
      </c>
      <c r="DG570" s="818">
        <f t="shared" si="976"/>
        <v>0</v>
      </c>
      <c r="DH570" s="372"/>
      <c r="DI570" s="267">
        <v>46066</v>
      </c>
      <c r="DJ570" s="373">
        <v>4263165</v>
      </c>
      <c r="DK570" s="374">
        <f>IF(AU570=2,1,0)</f>
        <v>0</v>
      </c>
      <c r="DL570" s="373"/>
      <c r="DM570" s="375">
        <f>IF(AU570=1,1,0)</f>
        <v>0</v>
      </c>
      <c r="DN570" s="373"/>
      <c r="DO570" s="155">
        <f>IF(AJ570=1,1,0)</f>
        <v>0</v>
      </c>
      <c r="DP570" s="372"/>
      <c r="DQ570" s="155">
        <f>IF(AK570=1,1,0)</f>
        <v>0</v>
      </c>
      <c r="DR570" s="373"/>
      <c r="DS570" s="155">
        <f>IF(AL570=1,1,0)</f>
        <v>0</v>
      </c>
      <c r="DT570" s="372"/>
      <c r="DU570" s="155">
        <f>IF(AM570=1,1,0)</f>
        <v>0</v>
      </c>
      <c r="DV570" s="373"/>
      <c r="DW570" s="4891">
        <f>IF(AN570=1,1,0)</f>
        <v>0</v>
      </c>
      <c r="DX570" s="372"/>
      <c r="DY570" s="154">
        <f>IF(AO570=1,1,0)</f>
        <v>0</v>
      </c>
      <c r="DZ570" s="373"/>
      <c r="EA570" s="154">
        <v>46091</v>
      </c>
      <c r="EB570" s="4682">
        <v>4263153</v>
      </c>
      <c r="EC570" s="269">
        <v>46091</v>
      </c>
      <c r="ED570" s="4964">
        <v>4263154</v>
      </c>
      <c r="EE570" s="822">
        <v>46056</v>
      </c>
      <c r="EF570" s="4930">
        <v>4263132</v>
      </c>
      <c r="EG570" s="273"/>
      <c r="EH570" s="274"/>
      <c r="EI570" s="275"/>
      <c r="EJ570" s="276"/>
      <c r="EK570" s="275"/>
      <c r="EL570" s="277"/>
      <c r="EM570" s="278" t="str">
        <f>IF(CE570="-"," ",IF(AR570=1,1," "))</f>
        <v xml:space="preserve"> </v>
      </c>
      <c r="EN570" s="372"/>
      <c r="EO570" s="155">
        <f>IF(AT570=1,1,0)</f>
        <v>0</v>
      </c>
      <c r="EP570" s="373"/>
      <c r="ER570" s="194"/>
      <c r="ET570" s="154" t="str">
        <f>IF($AE570=0,"　",VLOOKUP($AE570,ﾚｰｻﾞOP,60,0))</f>
        <v>-</v>
      </c>
      <c r="EU570" s="373"/>
      <c r="EV570" s="154" t="str">
        <f>IF($AE570=0,"　",VLOOKUP($AE570,ﾚｰｻﾞOP,60,0))</f>
        <v>-</v>
      </c>
      <c r="EW570" s="373"/>
      <c r="EX570" s="154"/>
      <c r="EY570" s="367"/>
      <c r="EZ570" s="154"/>
      <c r="FA570" s="367"/>
      <c r="FB570" s="154"/>
      <c r="FC570" s="367"/>
      <c r="FD570" s="154"/>
      <c r="FE570" s="367"/>
      <c r="FF570" s="155"/>
      <c r="FG570" s="367"/>
      <c r="FH570" s="154"/>
      <c r="FI570" s="367"/>
      <c r="FJ570" s="154" t="str">
        <f>IF($AE570=0,"　",VLOOKUP($AE570,ﾚｰｻﾞOP,67,0))</f>
        <v>-</v>
      </c>
      <c r="FK570" s="373"/>
      <c r="FL570" s="155" t="str">
        <f>IF($AE570=0,"　",VLOOKUP($AE570,ﾚｰｻﾞOP,68,0))</f>
        <v>-</v>
      </c>
      <c r="FM570" s="279"/>
      <c r="FN570" s="1184"/>
      <c r="FO570" s="280"/>
      <c r="FP570" s="281"/>
      <c r="FQ570" s="282"/>
      <c r="FS570" s="281"/>
      <c r="FT570" s="282"/>
    </row>
    <row r="571" spans="1:176" ht="18.600000000000001" customHeight="1">
      <c r="A571" s="228">
        <f t="shared" si="961"/>
        <v>561</v>
      </c>
      <c r="B571" s="343" t="str">
        <f>AF571</f>
        <v>4IE</v>
      </c>
      <c r="C571" s="6164">
        <v>46124</v>
      </c>
      <c r="D571" s="981" t="s">
        <v>623</v>
      </c>
      <c r="E571" s="982">
        <v>62510078</v>
      </c>
      <c r="F571" s="1564"/>
      <c r="G571" s="6671" t="s">
        <v>1798</v>
      </c>
      <c r="H571" s="1330" t="s">
        <v>631</v>
      </c>
      <c r="I571" s="1264" t="s">
        <v>61</v>
      </c>
      <c r="J571" s="1264" t="s">
        <v>1367</v>
      </c>
      <c r="K571" s="599" t="s">
        <v>97</v>
      </c>
      <c r="L571" s="600"/>
      <c r="M571" s="6477">
        <v>46099</v>
      </c>
      <c r="N571" s="353">
        <v>46097</v>
      </c>
      <c r="O571" s="354">
        <v>46100</v>
      </c>
      <c r="P571" s="353">
        <v>46099</v>
      </c>
      <c r="Q571" s="354">
        <v>46102</v>
      </c>
      <c r="R571" s="353">
        <v>46102</v>
      </c>
      <c r="S571" s="354">
        <v>46105</v>
      </c>
      <c r="T571" s="353">
        <v>46102</v>
      </c>
      <c r="U571" s="355">
        <v>46107</v>
      </c>
      <c r="V571" s="353">
        <v>46105</v>
      </c>
      <c r="W571" s="356">
        <v>46109</v>
      </c>
      <c r="X571" s="357">
        <v>46107</v>
      </c>
      <c r="Y571" s="358">
        <v>46113</v>
      </c>
      <c r="Z571" s="359"/>
      <c r="AA571" s="360">
        <v>46112</v>
      </c>
      <c r="AB571" s="358">
        <v>46113</v>
      </c>
      <c r="AC571" s="602"/>
      <c r="AD571" s="361"/>
      <c r="AE571" s="362">
        <v>19</v>
      </c>
      <c r="AF571" s="363" t="str">
        <f>IF($AE571=0,"　",VLOOKUP($AE571,ﾚｰｻﾞOP,69,0))</f>
        <v>4IE</v>
      </c>
      <c r="AG571" s="364"/>
      <c r="AH571" s="364"/>
      <c r="AI571" s="364"/>
      <c r="AJ571" s="364"/>
      <c r="AK571" s="364"/>
      <c r="AL571" s="364"/>
      <c r="AM571" s="364"/>
      <c r="AN571" s="364">
        <v>1</v>
      </c>
      <c r="AO571" s="364"/>
      <c r="AP571" s="363">
        <v>1</v>
      </c>
      <c r="AQ571" s="255">
        <v>1</v>
      </c>
      <c r="AR571" s="255">
        <v>1</v>
      </c>
      <c r="AS571" s="255"/>
      <c r="AT571" s="255"/>
      <c r="AU571" s="2843">
        <f>IF(AI571="付属済",0,IF(AI571=1,AI571+AP571,0))</f>
        <v>0</v>
      </c>
      <c r="AV571" s="4008">
        <f>IF(AE571=0,0,(AR571*1)+(AS571*100))</f>
        <v>1</v>
      </c>
      <c r="AW571" s="590">
        <v>46056</v>
      </c>
      <c r="AX571" s="369">
        <v>4263105</v>
      </c>
      <c r="AY571" s="154">
        <v>46056</v>
      </c>
      <c r="AZ571" s="367">
        <v>4263106</v>
      </c>
      <c r="BA571" s="154">
        <v>46056</v>
      </c>
      <c r="BB571" s="367">
        <v>4263107</v>
      </c>
      <c r="BC571" s="368" t="str">
        <f>IF($AE571=0,"　",VLOOKUP($AE571,ﾚｰｻﾞOP,8,0))</f>
        <v>-</v>
      </c>
      <c r="BD571" s="369"/>
      <c r="BE571" s="4599" t="str">
        <f>IF($AE571=0,"　",VLOOKUP($AE571,ﾚｰｻﾞOP,9,0))</f>
        <v>-</v>
      </c>
      <c r="BF571" s="367"/>
      <c r="BG571" s="368">
        <v>46056</v>
      </c>
      <c r="BH571" s="367">
        <v>4263104</v>
      </c>
      <c r="BI571" s="154">
        <v>46056</v>
      </c>
      <c r="BJ571" s="367">
        <v>4263110</v>
      </c>
      <c r="BK571" s="154">
        <v>46368</v>
      </c>
      <c r="BL571" s="367">
        <v>4263090</v>
      </c>
      <c r="BM571" s="154">
        <v>46368</v>
      </c>
      <c r="BN571" s="367">
        <v>4263091</v>
      </c>
      <c r="BO571" s="155" t="str">
        <f>IF($AE571=0,"　",VLOOKUP($AE571,ﾚｰｻﾞOP,59,0))</f>
        <v>-</v>
      </c>
      <c r="BP571" s="367"/>
      <c r="BQ571" s="154" t="str">
        <f>IF($AE571=0,"　",VLOOKUP($AE571,ﾚｰｻﾞOP,12,0))</f>
        <v>-</v>
      </c>
      <c r="BR571" s="369"/>
      <c r="BS571" s="154" t="str">
        <f>IF($AE571=0,"　",VLOOKUP($AE571,ﾚｰｻﾞOP,13,0))</f>
        <v>-</v>
      </c>
      <c r="BT571" s="369"/>
      <c r="BU571" s="154" t="str">
        <f>IF($AE571=0,"　",VLOOKUP($AE571,ﾚｰｻﾞOP,14,0))</f>
        <v>-</v>
      </c>
      <c r="BV571" s="369"/>
      <c r="BW571" s="154" t="str">
        <f>IF($AE571=0,"　",VLOOKUP($AE571,ﾚｰｻﾞOP,15,0))</f>
        <v>-</v>
      </c>
      <c r="BX571" s="367"/>
      <c r="BY571" s="154" t="str">
        <f>IF($AE571=0,"　",VLOOKUP($AE571,ﾚｰｻﾞOP,16,0))</f>
        <v>-</v>
      </c>
      <c r="BZ571" s="369"/>
      <c r="CA571" s="154" t="str">
        <f>IF($AE571=0,"　",VLOOKUP($AE571,ﾚｰｻﾞOP,17,0))</f>
        <v>-</v>
      </c>
      <c r="CB571" s="367"/>
      <c r="CC571" s="154" t="str">
        <f>IF($AE571=0,"　",VLOOKUP($AE571,ﾚｰｻﾞOP,18,0))</f>
        <v>-</v>
      </c>
      <c r="CD571" s="367"/>
      <c r="CE571" s="2850" t="str">
        <f>IF($AE571=0,"　",VLOOKUP($AE571,ﾚｰｻﾞOP,19,0))</f>
        <v>-</v>
      </c>
      <c r="CF571" s="2846"/>
      <c r="CG571" s="2855" t="str">
        <f>IF($AE571=0,"　",VLOOKUP($AE571,ﾚｰｻﾞOP,20,0))</f>
        <v>-</v>
      </c>
      <c r="CH571" s="2851"/>
      <c r="CI571" s="2850" t="str">
        <f>IF($AE571=0,"　",VLOOKUP($AE571,ﾚｰｻﾞOP,21,0))</f>
        <v>-</v>
      </c>
      <c r="CJ571" s="2846"/>
      <c r="CK571" s="2850" t="str">
        <f>IF($AE571=0,"　",VLOOKUP($AE571,ﾚｰｻﾞOP,22,0))</f>
        <v>-</v>
      </c>
      <c r="CL571" s="2851"/>
      <c r="CM571" s="2850" t="str">
        <f>IF($AE571=0,"　",VLOOKUP($AE571,ﾚｰｻﾞOP,23,0))</f>
        <v>-</v>
      </c>
      <c r="CN571" s="2851"/>
      <c r="CO571" s="2855" t="str">
        <f>IF($AE571=0,"　",VLOOKUP($AE571,ﾚｰｻﾞOP,24,0))</f>
        <v>-</v>
      </c>
      <c r="CP571" s="2851"/>
      <c r="CQ571" s="2855" t="str">
        <f>IF($AE571=0,"　",VLOOKUP($AE571,ﾚｰｻﾞOP,25,0))</f>
        <v>-</v>
      </c>
      <c r="CR571" s="2851"/>
      <c r="CS571" s="2850" t="str">
        <f>IF($AE571=0,"　",VLOOKUP($AE571,ﾚｰｻﾞOP,26,0))</f>
        <v>-</v>
      </c>
      <c r="CT571" s="2851"/>
      <c r="CU571" s="2855"/>
      <c r="CV571" s="2851"/>
      <c r="CW571" s="2850" t="str">
        <f>IF($AE571=0,"　",VLOOKUP($AE571,ﾚｰｻﾞOP,28,0))</f>
        <v>-</v>
      </c>
      <c r="CX571" s="2851"/>
      <c r="CY571" s="2855" t="str">
        <f>IF($AE571=0,"　",VLOOKUP($AE571,ﾚｰｻﾞOP,29,0))</f>
        <v>-</v>
      </c>
      <c r="CZ571" s="2851"/>
      <c r="DA571" s="154" t="str">
        <f>IF($AE571=0,"　",VLOOKUP($AE571,ﾚｰｻﾞOP,30,0))</f>
        <v>-</v>
      </c>
      <c r="DB571" s="369"/>
      <c r="DC571" s="155" t="str">
        <f>IF($AE571=0,"　",VLOOKUP($AE571,ﾚｰｻﾞOP,31,0))</f>
        <v>-</v>
      </c>
      <c r="DD571" s="367"/>
      <c r="DE571" s="374">
        <f>IF(AG571=1,1,0)</f>
        <v>0</v>
      </c>
      <c r="DF571" s="373"/>
      <c r="DG571" s="818">
        <f>IF(AH571=1,1,0)</f>
        <v>0</v>
      </c>
      <c r="DH571" s="372"/>
      <c r="DI571" s="267">
        <f>IF(AG571=1,1,0)</f>
        <v>0</v>
      </c>
      <c r="DJ571" s="373"/>
      <c r="DK571" s="374">
        <f>IF(AU571=2,1,0)</f>
        <v>0</v>
      </c>
      <c r="DL571" s="373"/>
      <c r="DM571" s="375">
        <f>IF(AU571=1,1,0)</f>
        <v>0</v>
      </c>
      <c r="DN571" s="373"/>
      <c r="DO571" s="155">
        <f>IF(AJ571=1,1,0)</f>
        <v>0</v>
      </c>
      <c r="DP571" s="372"/>
      <c r="DQ571" s="155">
        <f>IF(AK571=1,1,0)</f>
        <v>0</v>
      </c>
      <c r="DR571" s="373"/>
      <c r="DS571" s="155">
        <f>IF(AL571=1,1,0)</f>
        <v>0</v>
      </c>
      <c r="DT571" s="372"/>
      <c r="DU571" s="155">
        <f>IF(AM571=1,1,0)</f>
        <v>0</v>
      </c>
      <c r="DV571" s="373"/>
      <c r="DW571" s="4891">
        <v>46091</v>
      </c>
      <c r="DX571" s="372">
        <v>4263152</v>
      </c>
      <c r="DY571" s="154">
        <f>IF(AO571=1,1,0)</f>
        <v>0</v>
      </c>
      <c r="DZ571" s="373"/>
      <c r="EA571" s="154">
        <v>46091</v>
      </c>
      <c r="EB571" s="4682">
        <v>4263153</v>
      </c>
      <c r="EC571" s="269">
        <v>46091</v>
      </c>
      <c r="ED571" s="4964">
        <v>4263154</v>
      </c>
      <c r="EE571" s="822">
        <v>46056</v>
      </c>
      <c r="EF571" s="4930">
        <v>4263132</v>
      </c>
      <c r="EG571" s="273"/>
      <c r="EH571" s="274"/>
      <c r="EI571" s="275"/>
      <c r="EJ571" s="276"/>
      <c r="EK571" s="275"/>
      <c r="EL571" s="277"/>
      <c r="EM571" s="278" t="str">
        <f>IF(CE571="-"," ",IF(AR571=1,1," "))</f>
        <v xml:space="preserve"> </v>
      </c>
      <c r="EN571" s="372"/>
      <c r="EO571" s="155">
        <f>IF(AT571=1,1,0)</f>
        <v>0</v>
      </c>
      <c r="EP571" s="373"/>
      <c r="ER571" s="194"/>
      <c r="ET571" s="154" t="str">
        <f>IF($AE571=0,"　",VLOOKUP($AE571,ﾚｰｻﾞOP,60,0))</f>
        <v>-</v>
      </c>
      <c r="EU571" s="373"/>
      <c r="EV571" s="154" t="str">
        <f>IF($AE571=0,"　",VLOOKUP($AE571,ﾚｰｻﾞOP,60,0))</f>
        <v>-</v>
      </c>
      <c r="EW571" s="373"/>
      <c r="EX571" s="154"/>
      <c r="EY571" s="367"/>
      <c r="EZ571" s="154"/>
      <c r="FA571" s="367"/>
      <c r="FB571" s="154"/>
      <c r="FC571" s="367"/>
      <c r="FD571" s="154"/>
      <c r="FE571" s="367"/>
      <c r="FF571" s="155"/>
      <c r="FG571" s="367"/>
      <c r="FH571" s="154"/>
      <c r="FI571" s="367"/>
      <c r="FJ571" s="154" t="str">
        <f>IF($AE571=0,"　",VLOOKUP($AE571,ﾚｰｻﾞOP,67,0))</f>
        <v>-</v>
      </c>
      <c r="FK571" s="373"/>
      <c r="FL571" s="155" t="str">
        <f>IF($AE571=0,"　",VLOOKUP($AE571,ﾚｰｻﾞOP,68,0))</f>
        <v>-</v>
      </c>
      <c r="FM571" s="279"/>
      <c r="FN571" s="1184"/>
      <c r="FO571" s="280"/>
      <c r="FP571" s="281"/>
      <c r="FQ571" s="282"/>
      <c r="FS571" s="281"/>
      <c r="FT571" s="282"/>
    </row>
    <row r="572" spans="1:176" ht="18.600000000000001" customHeight="1">
      <c r="A572" s="228">
        <f t="shared" si="1035"/>
        <v>562</v>
      </c>
      <c r="B572" s="343" t="str">
        <f t="shared" ref="B572:B583" si="1195">AF572</f>
        <v>4IE</v>
      </c>
      <c r="C572" s="6164">
        <v>46121</v>
      </c>
      <c r="D572" s="1261" t="s">
        <v>30</v>
      </c>
      <c r="E572" s="1262">
        <v>84515299</v>
      </c>
      <c r="F572" s="1564" t="s">
        <v>1760</v>
      </c>
      <c r="G572" s="1263"/>
      <c r="H572" s="3336" t="s">
        <v>630</v>
      </c>
      <c r="I572" s="1264" t="s">
        <v>64</v>
      </c>
      <c r="J572" s="1264" t="s">
        <v>20</v>
      </c>
      <c r="K572" s="599" t="s">
        <v>11</v>
      </c>
      <c r="L572" s="600"/>
      <c r="M572" s="6477">
        <v>46099</v>
      </c>
      <c r="N572" s="353">
        <v>46097</v>
      </c>
      <c r="O572" s="354">
        <v>46100</v>
      </c>
      <c r="P572" s="353">
        <v>46099</v>
      </c>
      <c r="Q572" s="354">
        <v>46102</v>
      </c>
      <c r="R572" s="353">
        <v>46102</v>
      </c>
      <c r="S572" s="354">
        <v>46105</v>
      </c>
      <c r="T572" s="353">
        <v>46102</v>
      </c>
      <c r="U572" s="355">
        <v>46107</v>
      </c>
      <c r="V572" s="353">
        <v>46106</v>
      </c>
      <c r="W572" s="356">
        <v>46109</v>
      </c>
      <c r="X572" s="357">
        <v>46108</v>
      </c>
      <c r="Y572" s="359">
        <v>46113</v>
      </c>
      <c r="Z572" s="359">
        <v>46113</v>
      </c>
      <c r="AA572" s="601"/>
      <c r="AB572" s="359"/>
      <c r="AC572" s="251" t="s">
        <v>1085</v>
      </c>
      <c r="AD572" s="361"/>
      <c r="AE572" s="362">
        <v>3</v>
      </c>
      <c r="AF572" s="363" t="str">
        <f t="shared" si="1142"/>
        <v>4IE</v>
      </c>
      <c r="AG572" s="364">
        <v>1</v>
      </c>
      <c r="AH572" s="364"/>
      <c r="AI572" s="364"/>
      <c r="AJ572" s="364"/>
      <c r="AK572" s="364"/>
      <c r="AL572" s="364"/>
      <c r="AM572" s="364"/>
      <c r="AN572" s="364">
        <v>1</v>
      </c>
      <c r="AO572" s="364"/>
      <c r="AP572" s="363">
        <v>1</v>
      </c>
      <c r="AQ572" s="255">
        <v>1</v>
      </c>
      <c r="AR572" s="255">
        <v>1</v>
      </c>
      <c r="AS572" s="255"/>
      <c r="AT572" s="255"/>
      <c r="AU572" s="2843">
        <f t="shared" ref="AU572:AU583" si="1196">IF(AI572="付属済",0,IF(AI572=1,AI572+AP572,0))</f>
        <v>0</v>
      </c>
      <c r="AV572" s="4008">
        <f t="shared" ref="AV572:AV583" si="1197">IF(AE572=0,0,(AR572*1)+(AS572*100))</f>
        <v>1</v>
      </c>
      <c r="AW572" s="590">
        <v>46056</v>
      </c>
      <c r="AX572" s="4598">
        <v>4263105</v>
      </c>
      <c r="AY572" s="154">
        <v>46056</v>
      </c>
      <c r="AZ572" s="4600">
        <v>4263106</v>
      </c>
      <c r="BA572" s="154">
        <v>46056</v>
      </c>
      <c r="BB572" s="4600">
        <v>4263107</v>
      </c>
      <c r="BC572" s="368">
        <v>46056</v>
      </c>
      <c r="BD572" s="369">
        <v>4263108</v>
      </c>
      <c r="BE572" s="4599">
        <v>46056</v>
      </c>
      <c r="BF572" s="4600">
        <v>4263109</v>
      </c>
      <c r="BG572" s="368">
        <v>46056</v>
      </c>
      <c r="BH572" s="4600">
        <v>4263104</v>
      </c>
      <c r="BI572" s="154">
        <v>46056</v>
      </c>
      <c r="BJ572" s="367">
        <v>4263110</v>
      </c>
      <c r="BK572" s="154" t="str">
        <f t="shared" si="1145"/>
        <v>-</v>
      </c>
      <c r="BL572" s="367"/>
      <c r="BM572" s="154" t="str">
        <f t="shared" si="1146"/>
        <v>-</v>
      </c>
      <c r="BN572" s="367"/>
      <c r="BO572" s="155" t="str">
        <f t="shared" si="1147"/>
        <v>-</v>
      </c>
      <c r="BP572" s="367"/>
      <c r="BQ572" s="154" t="str">
        <f t="shared" si="1180"/>
        <v>-</v>
      </c>
      <c r="BR572" s="369"/>
      <c r="BS572" s="154" t="str">
        <f t="shared" si="1148"/>
        <v>-</v>
      </c>
      <c r="BT572" s="369"/>
      <c r="BU572" s="154" t="str">
        <f t="shared" si="1149"/>
        <v>-</v>
      </c>
      <c r="BV572" s="369"/>
      <c r="BW572" s="154" t="str">
        <f t="shared" si="1150"/>
        <v>-</v>
      </c>
      <c r="BX572" s="367"/>
      <c r="BY572" s="154" t="str">
        <f t="shared" si="1151"/>
        <v>-</v>
      </c>
      <c r="BZ572" s="369"/>
      <c r="CA572" s="154" t="str">
        <f t="shared" si="1152"/>
        <v>-</v>
      </c>
      <c r="CB572" s="367"/>
      <c r="CC572" s="154" t="str">
        <f t="shared" si="1153"/>
        <v>-</v>
      </c>
      <c r="CD572" s="367"/>
      <c r="CE572" s="2850" t="str">
        <f t="shared" si="1154"/>
        <v>-</v>
      </c>
      <c r="CF572" s="2846"/>
      <c r="CG572" s="2855" t="str">
        <f t="shared" si="1155"/>
        <v>-</v>
      </c>
      <c r="CH572" s="2851"/>
      <c r="CI572" s="2850" t="str">
        <f t="shared" si="1156"/>
        <v>-</v>
      </c>
      <c r="CJ572" s="2846"/>
      <c r="CK572" s="2850" t="str">
        <f t="shared" si="1157"/>
        <v>-</v>
      </c>
      <c r="CL572" s="2851"/>
      <c r="CM572" s="2850" t="str">
        <f t="shared" si="1158"/>
        <v>-</v>
      </c>
      <c r="CN572" s="2851"/>
      <c r="CO572" s="2855" t="str">
        <f t="shared" si="1159"/>
        <v>-</v>
      </c>
      <c r="CP572" s="2851"/>
      <c r="CQ572" s="2855" t="str">
        <f t="shared" si="1160"/>
        <v>-</v>
      </c>
      <c r="CR572" s="2851"/>
      <c r="CS572" s="2850" t="str">
        <f t="shared" si="1161"/>
        <v>-</v>
      </c>
      <c r="CT572" s="2851"/>
      <c r="CU572" s="2855"/>
      <c r="CV572" s="2851"/>
      <c r="CW572" s="2850" t="str">
        <f t="shared" si="1162"/>
        <v>-</v>
      </c>
      <c r="CX572" s="2851"/>
      <c r="CY572" s="2855" t="str">
        <f t="shared" si="1163"/>
        <v>-</v>
      </c>
      <c r="CZ572" s="2851"/>
      <c r="DA572" s="154" t="str">
        <f t="shared" si="1164"/>
        <v>-</v>
      </c>
      <c r="DB572" s="369"/>
      <c r="DC572" s="155" t="str">
        <f t="shared" si="1165"/>
        <v>-</v>
      </c>
      <c r="DD572" s="367"/>
      <c r="DE572" s="374">
        <v>46043</v>
      </c>
      <c r="DF572" s="2857">
        <v>4263167</v>
      </c>
      <c r="DG572" s="818">
        <f t="shared" si="976"/>
        <v>0</v>
      </c>
      <c r="DH572" s="372"/>
      <c r="DI572" s="267">
        <v>46066</v>
      </c>
      <c r="DJ572" s="373">
        <v>4263165</v>
      </c>
      <c r="DK572" s="374">
        <f t="shared" ref="DK572:DK583" si="1198">IF(AU572=2,1,0)</f>
        <v>0</v>
      </c>
      <c r="DL572" s="373"/>
      <c r="DM572" s="375">
        <f t="shared" si="1168"/>
        <v>0</v>
      </c>
      <c r="DN572" s="373"/>
      <c r="DO572" s="155">
        <f t="shared" ref="DO572:DO583" si="1199">IF(AJ572=1,1,0)</f>
        <v>0</v>
      </c>
      <c r="DP572" s="372"/>
      <c r="DQ572" s="155">
        <f t="shared" ref="DQ572:DQ583" si="1200">IF(AK572=1,1,0)</f>
        <v>0</v>
      </c>
      <c r="DR572" s="373"/>
      <c r="DS572" s="155">
        <f t="shared" ref="DS572:DS583" si="1201">IF(AL572=1,1,0)</f>
        <v>0</v>
      </c>
      <c r="DT572" s="372"/>
      <c r="DU572" s="155">
        <f t="shared" ref="DU572:DU583" si="1202">IF(AM572=1,1,0)</f>
        <v>0</v>
      </c>
      <c r="DV572" s="373"/>
      <c r="DW572" s="4891">
        <v>46091</v>
      </c>
      <c r="DX572" s="372">
        <v>4263152</v>
      </c>
      <c r="DY572" s="154">
        <f t="shared" si="1173"/>
        <v>0</v>
      </c>
      <c r="DZ572" s="373"/>
      <c r="EA572" s="154">
        <v>46091</v>
      </c>
      <c r="EB572" s="373">
        <v>4263153</v>
      </c>
      <c r="EC572" s="269">
        <v>46091</v>
      </c>
      <c r="ED572" s="4964">
        <v>4263154</v>
      </c>
      <c r="EE572" s="822">
        <v>46056</v>
      </c>
      <c r="EF572" s="4930">
        <v>4263132</v>
      </c>
      <c r="EG572" s="273"/>
      <c r="EH572" s="274"/>
      <c r="EI572" s="275"/>
      <c r="EJ572" s="276"/>
      <c r="EK572" s="275"/>
      <c r="EL572" s="277"/>
      <c r="EM572" s="278" t="str">
        <f t="shared" ref="EM572:EM583" si="1203">IF(CE572="-"," ",IF(AR572=1,1," "))</f>
        <v xml:space="preserve"> </v>
      </c>
      <c r="EN572" s="372"/>
      <c r="EO572" s="155">
        <f t="shared" ref="EO572:EO583" si="1204">IF(AT572=1,1,0)</f>
        <v>0</v>
      </c>
      <c r="EP572" s="373"/>
      <c r="ER572" s="194"/>
      <c r="ET572" s="154" t="str">
        <f t="shared" si="1176"/>
        <v>-</v>
      </c>
      <c r="EU572" s="373"/>
      <c r="EV572" s="154" t="str">
        <f t="shared" si="1177"/>
        <v>-</v>
      </c>
      <c r="EW572" s="373"/>
      <c r="EX572" s="154"/>
      <c r="EY572" s="367"/>
      <c r="EZ572" s="154"/>
      <c r="FA572" s="367"/>
      <c r="FB572" s="154"/>
      <c r="FC572" s="367"/>
      <c r="FD572" s="154"/>
      <c r="FE572" s="367"/>
      <c r="FF572" s="155"/>
      <c r="FG572" s="367"/>
      <c r="FH572" s="154"/>
      <c r="FI572" s="367"/>
      <c r="FJ572" s="154" t="str">
        <f t="shared" si="1178"/>
        <v>-</v>
      </c>
      <c r="FK572" s="373"/>
      <c r="FL572" s="155" t="str">
        <f t="shared" si="1179"/>
        <v>-</v>
      </c>
      <c r="FM572" s="279"/>
      <c r="FN572" s="1184"/>
      <c r="FO572" s="280"/>
      <c r="FP572" s="281"/>
      <c r="FQ572" s="282"/>
      <c r="FS572" s="281"/>
      <c r="FT572" s="282"/>
    </row>
    <row r="573" spans="1:176" ht="18.600000000000001" customHeight="1">
      <c r="A573" s="228">
        <f t="shared" si="1035"/>
        <v>563</v>
      </c>
      <c r="B573" s="343" t="str">
        <f>AF573</f>
        <v>4IE</v>
      </c>
      <c r="C573" s="6218">
        <v>46154</v>
      </c>
      <c r="D573" s="5942" t="s">
        <v>40</v>
      </c>
      <c r="E573" s="5943" t="s">
        <v>1762</v>
      </c>
      <c r="F573" s="1564" t="s">
        <v>1763</v>
      </c>
      <c r="G573" s="1263"/>
      <c r="H573" s="3336" t="s">
        <v>630</v>
      </c>
      <c r="I573" s="3337" t="s">
        <v>48</v>
      </c>
      <c r="J573" s="3337" t="s">
        <v>0</v>
      </c>
      <c r="K573" s="599" t="s">
        <v>503</v>
      </c>
      <c r="L573" s="600"/>
      <c r="M573" s="6477">
        <v>46100</v>
      </c>
      <c r="N573" s="353">
        <v>46099</v>
      </c>
      <c r="O573" s="354">
        <v>46102</v>
      </c>
      <c r="P573" s="353">
        <v>46100</v>
      </c>
      <c r="Q573" s="354">
        <v>46105</v>
      </c>
      <c r="R573" s="353">
        <v>46105</v>
      </c>
      <c r="S573" s="354">
        <v>46106</v>
      </c>
      <c r="T573" s="353">
        <v>46105</v>
      </c>
      <c r="U573" s="355">
        <v>46108</v>
      </c>
      <c r="V573" s="353">
        <v>46107</v>
      </c>
      <c r="W573" s="356">
        <v>46112</v>
      </c>
      <c r="X573" s="357">
        <v>46109</v>
      </c>
      <c r="Y573" s="359">
        <v>46113</v>
      </c>
      <c r="Z573" s="359">
        <v>46113</v>
      </c>
      <c r="AA573" s="601"/>
      <c r="AB573" s="359"/>
      <c r="AC573" s="251" t="s">
        <v>1085</v>
      </c>
      <c r="AD573" s="361"/>
      <c r="AE573" s="362">
        <v>2</v>
      </c>
      <c r="AF573" s="363" t="str">
        <f>IF($AE573=0,"　",VLOOKUP($AE573,ﾚｰｻﾞOP,69,0))</f>
        <v>4IE</v>
      </c>
      <c r="AG573" s="364">
        <v>1</v>
      </c>
      <c r="AH573" s="364"/>
      <c r="AI573" s="364"/>
      <c r="AJ573" s="364"/>
      <c r="AK573" s="364"/>
      <c r="AL573" s="364"/>
      <c r="AM573" s="364"/>
      <c r="AN573" s="364"/>
      <c r="AO573" s="364"/>
      <c r="AP573" s="363">
        <v>1</v>
      </c>
      <c r="AQ573" s="255">
        <v>1</v>
      </c>
      <c r="AR573" s="255">
        <v>1</v>
      </c>
      <c r="AS573" s="255"/>
      <c r="AT573" s="255"/>
      <c r="AU573" s="2843">
        <f>IF(AI573="付属済",0,IF(AI573=1,AI573+AP573,0))</f>
        <v>0</v>
      </c>
      <c r="AV573" s="4008">
        <f>IF(AE573=0,0,(AR573*1)+(AS573*100))</f>
        <v>1</v>
      </c>
      <c r="AW573" s="590">
        <v>46056</v>
      </c>
      <c r="AX573" s="4598">
        <v>4263105</v>
      </c>
      <c r="AY573" s="154">
        <v>46056</v>
      </c>
      <c r="AZ573" s="4600">
        <v>4263106</v>
      </c>
      <c r="BA573" s="154">
        <v>46056</v>
      </c>
      <c r="BB573" s="4600">
        <v>4263107</v>
      </c>
      <c r="BC573" s="368">
        <v>46056</v>
      </c>
      <c r="BD573" s="4598">
        <v>4263108</v>
      </c>
      <c r="BE573" s="4599">
        <v>46056</v>
      </c>
      <c r="BF573" s="4600">
        <v>4263109</v>
      </c>
      <c r="BG573" s="368">
        <v>46087</v>
      </c>
      <c r="BH573" s="367">
        <v>4263149</v>
      </c>
      <c r="BI573" s="154">
        <v>46056</v>
      </c>
      <c r="BJ573" s="367">
        <v>4263110</v>
      </c>
      <c r="BK573" s="154" t="str">
        <f>IF($AE573=0,"　",VLOOKUP($AE573,ﾚｰｻﾞOP,57,0))</f>
        <v>-</v>
      </c>
      <c r="BL573" s="367"/>
      <c r="BM573" s="154" t="str">
        <f>IF($AE573=0,"　",VLOOKUP($AE573,ﾚｰｻﾞOP,58,0))</f>
        <v>-</v>
      </c>
      <c r="BN573" s="367"/>
      <c r="BO573" s="155" t="str">
        <f>IF($AE573=0,"　",VLOOKUP($AE573,ﾚｰｻﾞOP,59,0))</f>
        <v>-</v>
      </c>
      <c r="BP573" s="367"/>
      <c r="BQ573" s="154" t="str">
        <f>IF($AE573=0,"　",VLOOKUP($AE573,ﾚｰｻﾞOP,12,0))</f>
        <v>-</v>
      </c>
      <c r="BR573" s="369"/>
      <c r="BS573" s="154" t="str">
        <f>IF($AE573=0,"　",VLOOKUP($AE573,ﾚｰｻﾞOP,13,0))</f>
        <v>-</v>
      </c>
      <c r="BT573" s="369"/>
      <c r="BU573" s="154" t="str">
        <f>IF($AE573=0,"　",VLOOKUP($AE573,ﾚｰｻﾞOP,14,0))</f>
        <v>-</v>
      </c>
      <c r="BV573" s="369"/>
      <c r="BW573" s="154" t="str">
        <f>IF($AE573=0,"　",VLOOKUP($AE573,ﾚｰｻﾞOP,15,0))</f>
        <v>-</v>
      </c>
      <c r="BX573" s="367"/>
      <c r="BY573" s="154" t="str">
        <f>IF($AE573=0,"　",VLOOKUP($AE573,ﾚｰｻﾞOP,16,0))</f>
        <v>-</v>
      </c>
      <c r="BZ573" s="369"/>
      <c r="CA573" s="154" t="str">
        <f>IF($AE573=0,"　",VLOOKUP($AE573,ﾚｰｻﾞOP,17,0))</f>
        <v>-</v>
      </c>
      <c r="CB573" s="367"/>
      <c r="CC573" s="154" t="str">
        <f>IF($AE573=0,"　",VLOOKUP($AE573,ﾚｰｻﾞOP,18,0))</f>
        <v>-</v>
      </c>
      <c r="CD573" s="367"/>
      <c r="CE573" s="2850" t="str">
        <f>IF($AE573=0,"　",VLOOKUP($AE573,ﾚｰｻﾞOP,19,0))</f>
        <v>-</v>
      </c>
      <c r="CF573" s="2846"/>
      <c r="CG573" s="2855" t="str">
        <f>IF($AE573=0,"　",VLOOKUP($AE573,ﾚｰｻﾞOP,20,0))</f>
        <v>-</v>
      </c>
      <c r="CH573" s="2851"/>
      <c r="CI573" s="2850" t="str">
        <f>IF($AE573=0,"　",VLOOKUP($AE573,ﾚｰｻﾞOP,21,0))</f>
        <v>-</v>
      </c>
      <c r="CJ573" s="2846"/>
      <c r="CK573" s="2850" t="str">
        <f>IF($AE573=0,"　",VLOOKUP($AE573,ﾚｰｻﾞOP,22,0))</f>
        <v>-</v>
      </c>
      <c r="CL573" s="2851"/>
      <c r="CM573" s="2850" t="str">
        <f>IF($AE573=0,"　",VLOOKUP($AE573,ﾚｰｻﾞOP,23,0))</f>
        <v>-</v>
      </c>
      <c r="CN573" s="2851"/>
      <c r="CO573" s="2855" t="str">
        <f>IF($AE573=0,"　",VLOOKUP($AE573,ﾚｰｻﾞOP,24,0))</f>
        <v>-</v>
      </c>
      <c r="CP573" s="2851"/>
      <c r="CQ573" s="2855" t="str">
        <f>IF($AE573=0,"　",VLOOKUP($AE573,ﾚｰｻﾞOP,25,0))</f>
        <v>-</v>
      </c>
      <c r="CR573" s="2851"/>
      <c r="CS573" s="2850" t="str">
        <f>IF($AE573=0,"　",VLOOKUP($AE573,ﾚｰｻﾞOP,26,0))</f>
        <v>-</v>
      </c>
      <c r="CT573" s="2851"/>
      <c r="CU573" s="2855"/>
      <c r="CV573" s="2851"/>
      <c r="CW573" s="2850" t="str">
        <f>IF($AE573=0,"　",VLOOKUP($AE573,ﾚｰｻﾞOP,28,0))</f>
        <v>-</v>
      </c>
      <c r="CX573" s="2851"/>
      <c r="CY573" s="2855" t="str">
        <f>IF($AE573=0,"　",VLOOKUP($AE573,ﾚｰｻﾞOP,29,0))</f>
        <v>-</v>
      </c>
      <c r="CZ573" s="2851"/>
      <c r="DA573" s="154" t="str">
        <f>IF($AE573=0,"　",VLOOKUP($AE573,ﾚｰｻﾞOP,30,0))</f>
        <v>-</v>
      </c>
      <c r="DB573" s="369"/>
      <c r="DC573" s="155" t="str">
        <f>IF($AE573=0,"　",VLOOKUP($AE573,ﾚｰｻﾞOP,31,0))</f>
        <v>-</v>
      </c>
      <c r="DD573" s="367"/>
      <c r="DE573" s="374">
        <v>46043</v>
      </c>
      <c r="DF573" s="2857">
        <v>4263167</v>
      </c>
      <c r="DG573" s="818">
        <f t="shared" si="976"/>
        <v>0</v>
      </c>
      <c r="DH573" s="372"/>
      <c r="DI573" s="267">
        <v>46066</v>
      </c>
      <c r="DJ573" s="373">
        <v>4263165</v>
      </c>
      <c r="DK573" s="374">
        <f>IF(AU573=2,1,0)</f>
        <v>0</v>
      </c>
      <c r="DL573" s="373"/>
      <c r="DM573" s="375">
        <f>IF(AU573=1,1,0)</f>
        <v>0</v>
      </c>
      <c r="DN573" s="373"/>
      <c r="DO573" s="155">
        <f>IF(AJ573=1,1,0)</f>
        <v>0</v>
      </c>
      <c r="DP573" s="372"/>
      <c r="DQ573" s="155">
        <f>IF(AK573=1,1,0)</f>
        <v>0</v>
      </c>
      <c r="DR573" s="373"/>
      <c r="DS573" s="155">
        <f>IF(AL573=1,1,0)</f>
        <v>0</v>
      </c>
      <c r="DT573" s="372"/>
      <c r="DU573" s="155">
        <f>IF(AM573=1,1,0)</f>
        <v>0</v>
      </c>
      <c r="DV573" s="373"/>
      <c r="DW573" s="4891">
        <f>IF(AN573=1,1,0)</f>
        <v>0</v>
      </c>
      <c r="DX573" s="372"/>
      <c r="DY573" s="154">
        <f>IF(AO573=1,1,0)</f>
        <v>0</v>
      </c>
      <c r="DZ573" s="373"/>
      <c r="EA573" s="154">
        <v>46091</v>
      </c>
      <c r="EB573" s="4682">
        <v>4263153</v>
      </c>
      <c r="EC573" s="269">
        <v>46091</v>
      </c>
      <c r="ED573" s="4964">
        <v>4263154</v>
      </c>
      <c r="EE573" s="822">
        <v>46056</v>
      </c>
      <c r="EF573" s="4930">
        <v>4263132</v>
      </c>
      <c r="EG573" s="273"/>
      <c r="EH573" s="274"/>
      <c r="EI573" s="275"/>
      <c r="EJ573" s="276"/>
      <c r="EK573" s="275"/>
      <c r="EL573" s="277"/>
      <c r="EM573" s="278" t="str">
        <f>IF(CE573="-"," ",IF(AR573=1,1," "))</f>
        <v xml:space="preserve"> </v>
      </c>
      <c r="EN573" s="372"/>
      <c r="EO573" s="155">
        <f>IF(AT573=1,1,0)</f>
        <v>0</v>
      </c>
      <c r="EP573" s="373"/>
      <c r="ER573" s="194"/>
      <c r="ET573" s="154" t="str">
        <f>IF($AE573=0,"　",VLOOKUP($AE573,ﾚｰｻﾞOP,60,0))</f>
        <v>-</v>
      </c>
      <c r="EU573" s="373"/>
      <c r="EV573" s="154" t="str">
        <f>IF($AE573=0,"　",VLOOKUP($AE573,ﾚｰｻﾞOP,60,0))</f>
        <v>-</v>
      </c>
      <c r="EW573" s="373"/>
      <c r="EX573" s="154"/>
      <c r="EY573" s="367"/>
      <c r="EZ573" s="154"/>
      <c r="FA573" s="367"/>
      <c r="FB573" s="154"/>
      <c r="FC573" s="367"/>
      <c r="FD573" s="154"/>
      <c r="FE573" s="367"/>
      <c r="FF573" s="155"/>
      <c r="FG573" s="367"/>
      <c r="FH573" s="154"/>
      <c r="FI573" s="367"/>
      <c r="FJ573" s="154" t="str">
        <f>IF($AE573=0,"　",VLOOKUP($AE573,ﾚｰｻﾞOP,67,0))</f>
        <v>-</v>
      </c>
      <c r="FK573" s="373"/>
      <c r="FL573" s="155" t="str">
        <f>IF($AE573=0,"　",VLOOKUP($AE573,ﾚｰｻﾞOP,68,0))</f>
        <v>-</v>
      </c>
      <c r="FM573" s="279"/>
      <c r="FN573" s="1184"/>
      <c r="FO573" s="280"/>
      <c r="FP573" s="281"/>
      <c r="FQ573" s="282"/>
      <c r="FS573" s="281"/>
      <c r="FT573" s="282"/>
    </row>
    <row r="574" spans="1:176" ht="18.600000000000001" customHeight="1">
      <c r="A574" s="228">
        <f t="shared" si="961"/>
        <v>564</v>
      </c>
      <c r="B574" s="343" t="str">
        <f t="shared" si="1195"/>
        <v>4IE</v>
      </c>
      <c r="C574" s="6164">
        <v>46123</v>
      </c>
      <c r="D574" s="1261" t="s">
        <v>36</v>
      </c>
      <c r="E574" s="1262">
        <v>72515118</v>
      </c>
      <c r="F574" s="1564" t="s">
        <v>1764</v>
      </c>
      <c r="G574" s="1263"/>
      <c r="H574" s="3336" t="s">
        <v>630</v>
      </c>
      <c r="I574" s="1264" t="s">
        <v>64</v>
      </c>
      <c r="J574" s="1264" t="s">
        <v>20</v>
      </c>
      <c r="K574" s="599" t="s">
        <v>11</v>
      </c>
      <c r="L574" s="600"/>
      <c r="M574" s="6477">
        <v>46102</v>
      </c>
      <c r="N574" s="353">
        <v>46099</v>
      </c>
      <c r="O574" s="354">
        <v>46105</v>
      </c>
      <c r="P574" s="353">
        <v>46100</v>
      </c>
      <c r="Q574" s="354">
        <v>46106</v>
      </c>
      <c r="R574" s="353">
        <v>46106</v>
      </c>
      <c r="S574" s="354">
        <v>46107</v>
      </c>
      <c r="T574" s="353">
        <v>46105</v>
      </c>
      <c r="U574" s="355">
        <v>46109</v>
      </c>
      <c r="V574" s="353">
        <v>46108</v>
      </c>
      <c r="W574" s="356">
        <v>46113</v>
      </c>
      <c r="X574" s="357">
        <v>46109</v>
      </c>
      <c r="Y574" s="359">
        <v>46114</v>
      </c>
      <c r="Z574" s="359">
        <v>46114</v>
      </c>
      <c r="AA574" s="601"/>
      <c r="AB574" s="359"/>
      <c r="AC574" s="251" t="s">
        <v>1085</v>
      </c>
      <c r="AD574" s="361"/>
      <c r="AE574" s="362">
        <v>2</v>
      </c>
      <c r="AF574" s="363" t="str">
        <f t="shared" si="1081"/>
        <v>4IE</v>
      </c>
      <c r="AG574" s="364">
        <v>1</v>
      </c>
      <c r="AH574" s="364"/>
      <c r="AI574" s="364"/>
      <c r="AJ574" s="364"/>
      <c r="AK574" s="364"/>
      <c r="AL574" s="364"/>
      <c r="AM574" s="364"/>
      <c r="AN574" s="364">
        <v>1</v>
      </c>
      <c r="AO574" s="364"/>
      <c r="AP574" s="363">
        <v>1</v>
      </c>
      <c r="AQ574" s="255">
        <v>1</v>
      </c>
      <c r="AR574" s="255">
        <v>1</v>
      </c>
      <c r="AS574" s="255"/>
      <c r="AT574" s="255"/>
      <c r="AU574" s="2843">
        <f t="shared" si="1196"/>
        <v>0</v>
      </c>
      <c r="AV574" s="4008">
        <f t="shared" si="1197"/>
        <v>1</v>
      </c>
      <c r="AW574" s="590">
        <v>46056</v>
      </c>
      <c r="AX574" s="4598">
        <v>4263105</v>
      </c>
      <c r="AY574" s="154">
        <v>46056</v>
      </c>
      <c r="AZ574" s="4600">
        <v>4263106</v>
      </c>
      <c r="BA574" s="154">
        <v>46056</v>
      </c>
      <c r="BB574" s="4600">
        <v>4263107</v>
      </c>
      <c r="BC574" s="368">
        <v>45691</v>
      </c>
      <c r="BD574" s="369">
        <v>4263108</v>
      </c>
      <c r="BE574" s="4599">
        <v>46056</v>
      </c>
      <c r="BF574" s="367">
        <v>4263109</v>
      </c>
      <c r="BG574" s="368">
        <v>46087</v>
      </c>
      <c r="BH574" s="367">
        <v>4263149</v>
      </c>
      <c r="BI574" s="154">
        <v>46056</v>
      </c>
      <c r="BJ574" s="367">
        <v>4263110</v>
      </c>
      <c r="BK574" s="154" t="str">
        <f t="shared" si="1145"/>
        <v>-</v>
      </c>
      <c r="BL574" s="367"/>
      <c r="BM574" s="154" t="str">
        <f t="shared" si="1146"/>
        <v>-</v>
      </c>
      <c r="BN574" s="367"/>
      <c r="BO574" s="155" t="str">
        <f t="shared" si="1147"/>
        <v>-</v>
      </c>
      <c r="BP574" s="367"/>
      <c r="BQ574" s="154" t="str">
        <f t="shared" si="1139"/>
        <v>-</v>
      </c>
      <c r="BR574" s="369"/>
      <c r="BS574" s="154" t="str">
        <f t="shared" si="1148"/>
        <v>-</v>
      </c>
      <c r="BT574" s="369"/>
      <c r="BU574" s="154" t="str">
        <f t="shared" si="1149"/>
        <v>-</v>
      </c>
      <c r="BV574" s="369"/>
      <c r="BW574" s="154" t="str">
        <f t="shared" si="1150"/>
        <v>-</v>
      </c>
      <c r="BX574" s="367"/>
      <c r="BY574" s="154" t="str">
        <f t="shared" si="1151"/>
        <v>-</v>
      </c>
      <c r="BZ574" s="369"/>
      <c r="CA574" s="154" t="str">
        <f t="shared" si="1152"/>
        <v>-</v>
      </c>
      <c r="CB574" s="367"/>
      <c r="CC574" s="154" t="str">
        <f t="shared" si="1153"/>
        <v>-</v>
      </c>
      <c r="CD574" s="367"/>
      <c r="CE574" s="2850" t="str">
        <f t="shared" si="980"/>
        <v>-</v>
      </c>
      <c r="CF574" s="2846"/>
      <c r="CG574" s="2855" t="str">
        <f t="shared" si="981"/>
        <v>-</v>
      </c>
      <c r="CH574" s="2851"/>
      <c r="CI574" s="2850" t="str">
        <f t="shared" si="1092"/>
        <v>-</v>
      </c>
      <c r="CJ574" s="2846"/>
      <c r="CK574" s="2850" t="str">
        <f t="shared" si="1093"/>
        <v>-</v>
      </c>
      <c r="CL574" s="2851"/>
      <c r="CM574" s="2850" t="str">
        <f t="shared" si="982"/>
        <v>-</v>
      </c>
      <c r="CN574" s="2851"/>
      <c r="CO574" s="2855" t="str">
        <f t="shared" si="1094"/>
        <v>-</v>
      </c>
      <c r="CP574" s="2851"/>
      <c r="CQ574" s="2855" t="str">
        <f t="shared" si="1095"/>
        <v>-</v>
      </c>
      <c r="CR574" s="2851"/>
      <c r="CS574" s="2850" t="str">
        <f t="shared" si="983"/>
        <v>-</v>
      </c>
      <c r="CT574" s="2851"/>
      <c r="CU574" s="2855"/>
      <c r="CV574" s="2851"/>
      <c r="CW574" s="2850" t="str">
        <f t="shared" si="984"/>
        <v>-</v>
      </c>
      <c r="CX574" s="2851"/>
      <c r="CY574" s="2855" t="str">
        <f t="shared" si="1096"/>
        <v>-</v>
      </c>
      <c r="CZ574" s="2851"/>
      <c r="DA574" s="154" t="str">
        <f t="shared" si="985"/>
        <v>-</v>
      </c>
      <c r="DB574" s="369"/>
      <c r="DC574" s="155" t="str">
        <f t="shared" si="1097"/>
        <v>-</v>
      </c>
      <c r="DD574" s="367"/>
      <c r="DE574" s="374">
        <v>46043</v>
      </c>
      <c r="DF574" s="373">
        <v>4263167</v>
      </c>
      <c r="DG574" s="818">
        <f t="shared" si="976"/>
        <v>0</v>
      </c>
      <c r="DH574" s="372"/>
      <c r="DI574" s="267">
        <v>46066</v>
      </c>
      <c r="DJ574" s="373">
        <v>4263165</v>
      </c>
      <c r="DK574" s="374">
        <f t="shared" si="1198"/>
        <v>0</v>
      </c>
      <c r="DL574" s="373"/>
      <c r="DM574" s="375">
        <f t="shared" si="1168"/>
        <v>0</v>
      </c>
      <c r="DN574" s="373"/>
      <c r="DO574" s="155">
        <f t="shared" si="1199"/>
        <v>0</v>
      </c>
      <c r="DP574" s="372"/>
      <c r="DQ574" s="155">
        <f t="shared" si="1200"/>
        <v>0</v>
      </c>
      <c r="DR574" s="373"/>
      <c r="DS574" s="155">
        <f t="shared" si="1201"/>
        <v>0</v>
      </c>
      <c r="DT574" s="372"/>
      <c r="DU574" s="155">
        <f t="shared" si="1202"/>
        <v>0</v>
      </c>
      <c r="DV574" s="373"/>
      <c r="DW574" s="4891">
        <v>46091</v>
      </c>
      <c r="DX574" s="372">
        <v>4263152</v>
      </c>
      <c r="DY574" s="154">
        <f t="shared" si="1173"/>
        <v>0</v>
      </c>
      <c r="DZ574" s="373"/>
      <c r="EA574" s="154">
        <v>46091</v>
      </c>
      <c r="EB574" s="4682">
        <v>4263153</v>
      </c>
      <c r="EC574" s="269">
        <v>46091</v>
      </c>
      <c r="ED574" s="4964">
        <v>4263154</v>
      </c>
      <c r="EE574" s="822">
        <v>46056</v>
      </c>
      <c r="EF574" s="4930">
        <v>4263132</v>
      </c>
      <c r="EG574" s="273"/>
      <c r="EH574" s="274"/>
      <c r="EI574" s="275"/>
      <c r="EJ574" s="276"/>
      <c r="EK574" s="275"/>
      <c r="EL574" s="277"/>
      <c r="EM574" s="278" t="str">
        <f t="shared" si="1203"/>
        <v xml:space="preserve"> </v>
      </c>
      <c r="EN574" s="372"/>
      <c r="EO574" s="155">
        <f t="shared" si="1204"/>
        <v>0</v>
      </c>
      <c r="EP574" s="373"/>
      <c r="ER574" s="194"/>
      <c r="ET574" s="154" t="str">
        <f t="shared" si="1176"/>
        <v>-</v>
      </c>
      <c r="EU574" s="373"/>
      <c r="EV574" s="154" t="str">
        <f t="shared" si="1177"/>
        <v>-</v>
      </c>
      <c r="EW574" s="373"/>
      <c r="EX574" s="154"/>
      <c r="EY574" s="367"/>
      <c r="EZ574" s="154"/>
      <c r="FA574" s="367"/>
      <c r="FB574" s="154"/>
      <c r="FC574" s="367"/>
      <c r="FD574" s="154"/>
      <c r="FE574" s="367"/>
      <c r="FF574" s="155"/>
      <c r="FG574" s="367"/>
      <c r="FH574" s="154"/>
      <c r="FI574" s="367"/>
      <c r="FJ574" s="154" t="str">
        <f t="shared" si="1178"/>
        <v>-</v>
      </c>
      <c r="FK574" s="373"/>
      <c r="FL574" s="155" t="str">
        <f t="shared" si="978"/>
        <v>-</v>
      </c>
      <c r="FM574" s="279"/>
      <c r="FN574" s="1184"/>
      <c r="FO574" s="280"/>
      <c r="FP574" s="281"/>
      <c r="FQ574" s="282"/>
      <c r="FS574" s="281"/>
      <c r="FT574" s="282"/>
    </row>
    <row r="575" spans="1:176" ht="18.600000000000001" customHeight="1">
      <c r="A575" s="228">
        <f t="shared" si="1035"/>
        <v>565</v>
      </c>
      <c r="B575" s="343" t="str">
        <f>AF575</f>
        <v>4IE</v>
      </c>
      <c r="C575" s="6218">
        <v>46149</v>
      </c>
      <c r="D575" s="1043" t="s">
        <v>1316</v>
      </c>
      <c r="E575" s="5943" t="s">
        <v>1558</v>
      </c>
      <c r="F575" s="1564" t="s">
        <v>1765</v>
      </c>
      <c r="G575" s="1263"/>
      <c r="H575" s="3336" t="s">
        <v>630</v>
      </c>
      <c r="I575" s="3337" t="s">
        <v>48</v>
      </c>
      <c r="J575" s="3337" t="s">
        <v>0</v>
      </c>
      <c r="K575" s="599" t="s">
        <v>503</v>
      </c>
      <c r="L575" s="600"/>
      <c r="M575" s="6477">
        <v>46102</v>
      </c>
      <c r="N575" s="353">
        <v>46102</v>
      </c>
      <c r="O575" s="354">
        <v>46105</v>
      </c>
      <c r="P575" s="353">
        <v>46105</v>
      </c>
      <c r="Q575" s="354">
        <v>46106</v>
      </c>
      <c r="R575" s="353">
        <v>46106</v>
      </c>
      <c r="S575" s="354">
        <v>46107</v>
      </c>
      <c r="T575" s="353">
        <v>46106</v>
      </c>
      <c r="U575" s="355">
        <v>46109</v>
      </c>
      <c r="V575" s="353">
        <v>46109</v>
      </c>
      <c r="W575" s="356">
        <v>46113</v>
      </c>
      <c r="X575" s="357">
        <v>46112</v>
      </c>
      <c r="Y575" s="359">
        <v>46114</v>
      </c>
      <c r="Z575" s="359">
        <v>46114</v>
      </c>
      <c r="AA575" s="601"/>
      <c r="AB575" s="359"/>
      <c r="AC575" s="251" t="s">
        <v>1085</v>
      </c>
      <c r="AD575" s="361"/>
      <c r="AE575" s="362">
        <v>3</v>
      </c>
      <c r="AF575" s="363" t="str">
        <f>IF($AE575=0,"　",VLOOKUP($AE575,ﾚｰｻﾞOP,69,0))</f>
        <v>4IE</v>
      </c>
      <c r="AG575" s="364">
        <v>1</v>
      </c>
      <c r="AH575" s="364"/>
      <c r="AI575" s="364"/>
      <c r="AJ575" s="364"/>
      <c r="AK575" s="364"/>
      <c r="AL575" s="364"/>
      <c r="AM575" s="364"/>
      <c r="AN575" s="364"/>
      <c r="AO575" s="364"/>
      <c r="AP575" s="363">
        <v>1</v>
      </c>
      <c r="AQ575" s="255">
        <v>1</v>
      </c>
      <c r="AR575" s="255">
        <v>1</v>
      </c>
      <c r="AS575" s="255"/>
      <c r="AT575" s="255"/>
      <c r="AU575" s="2843">
        <f>IF(AI575="付属済",0,IF(AI575=1,AI575+AP575,0))</f>
        <v>0</v>
      </c>
      <c r="AV575" s="4008">
        <f>IF(AE575=0,0,(AR575*1)+(AS575*100))</f>
        <v>1</v>
      </c>
      <c r="AW575" s="590">
        <v>46056</v>
      </c>
      <c r="AX575" s="369">
        <v>4263105</v>
      </c>
      <c r="AY575" s="154">
        <v>46056</v>
      </c>
      <c r="AZ575" s="367">
        <v>4263106</v>
      </c>
      <c r="BA575" s="154">
        <v>46056</v>
      </c>
      <c r="BB575" s="367">
        <v>4263107</v>
      </c>
      <c r="BC575" s="368">
        <v>46056</v>
      </c>
      <c r="BD575" s="369">
        <v>4263108</v>
      </c>
      <c r="BE575" s="4599">
        <v>46056</v>
      </c>
      <c r="BF575" s="4600">
        <v>4263109</v>
      </c>
      <c r="BG575" s="368">
        <v>46087</v>
      </c>
      <c r="BH575" s="367">
        <v>4263149</v>
      </c>
      <c r="BI575" s="154">
        <v>46056</v>
      </c>
      <c r="BJ575" s="367">
        <v>4263110</v>
      </c>
      <c r="BK575" s="154" t="str">
        <f>IF($AE575=0,"　",VLOOKUP($AE575,ﾚｰｻﾞOP,57,0))</f>
        <v>-</v>
      </c>
      <c r="BL575" s="367"/>
      <c r="BM575" s="154" t="str">
        <f>IF($AE575=0,"　",VLOOKUP($AE575,ﾚｰｻﾞOP,58,0))</f>
        <v>-</v>
      </c>
      <c r="BN575" s="367"/>
      <c r="BO575" s="155" t="str">
        <f>IF($AE575=0,"　",VLOOKUP($AE575,ﾚｰｻﾞOP,59,0))</f>
        <v>-</v>
      </c>
      <c r="BP575" s="367"/>
      <c r="BQ575" s="154" t="str">
        <f>IF($AE575=0,"　",VLOOKUP($AE575,ﾚｰｻﾞOP,12,0))</f>
        <v>-</v>
      </c>
      <c r="BR575" s="369"/>
      <c r="BS575" s="154" t="str">
        <f>IF($AE575=0,"　",VLOOKUP($AE575,ﾚｰｻﾞOP,13,0))</f>
        <v>-</v>
      </c>
      <c r="BT575" s="369"/>
      <c r="BU575" s="154" t="str">
        <f>IF($AE575=0,"　",VLOOKUP($AE575,ﾚｰｻﾞOP,14,0))</f>
        <v>-</v>
      </c>
      <c r="BV575" s="369"/>
      <c r="BW575" s="154" t="str">
        <f>IF($AE575=0,"　",VLOOKUP($AE575,ﾚｰｻﾞOP,15,0))</f>
        <v>-</v>
      </c>
      <c r="BX575" s="367"/>
      <c r="BY575" s="154" t="str">
        <f>IF($AE575=0,"　",VLOOKUP($AE575,ﾚｰｻﾞOP,16,0))</f>
        <v>-</v>
      </c>
      <c r="BZ575" s="369"/>
      <c r="CA575" s="154" t="str">
        <f>IF($AE575=0,"　",VLOOKUP($AE575,ﾚｰｻﾞOP,17,0))</f>
        <v>-</v>
      </c>
      <c r="CB575" s="367"/>
      <c r="CC575" s="154" t="str">
        <f>IF($AE575=0,"　",VLOOKUP($AE575,ﾚｰｻﾞOP,18,0))</f>
        <v>-</v>
      </c>
      <c r="CD575" s="367"/>
      <c r="CE575" s="2850" t="str">
        <f>IF($AE575=0,"　",VLOOKUP($AE575,ﾚｰｻﾞOP,19,0))</f>
        <v>-</v>
      </c>
      <c r="CF575" s="2846"/>
      <c r="CG575" s="2855" t="str">
        <f>IF($AE575=0,"　",VLOOKUP($AE575,ﾚｰｻﾞOP,20,0))</f>
        <v>-</v>
      </c>
      <c r="CH575" s="2851"/>
      <c r="CI575" s="2850" t="str">
        <f>IF($AE575=0,"　",VLOOKUP($AE575,ﾚｰｻﾞOP,21,0))</f>
        <v>-</v>
      </c>
      <c r="CJ575" s="2846"/>
      <c r="CK575" s="2850" t="str">
        <f>IF($AE575=0,"　",VLOOKUP($AE575,ﾚｰｻﾞOP,22,0))</f>
        <v>-</v>
      </c>
      <c r="CL575" s="2851"/>
      <c r="CM575" s="2850" t="str">
        <f>IF($AE575=0,"　",VLOOKUP($AE575,ﾚｰｻﾞOP,23,0))</f>
        <v>-</v>
      </c>
      <c r="CN575" s="2851"/>
      <c r="CO575" s="2855" t="str">
        <f>IF($AE575=0,"　",VLOOKUP($AE575,ﾚｰｻﾞOP,24,0))</f>
        <v>-</v>
      </c>
      <c r="CP575" s="2851"/>
      <c r="CQ575" s="2855" t="str">
        <f>IF($AE575=0,"　",VLOOKUP($AE575,ﾚｰｻﾞOP,25,0))</f>
        <v>-</v>
      </c>
      <c r="CR575" s="2851"/>
      <c r="CS575" s="2850" t="str">
        <f>IF($AE575=0,"　",VLOOKUP($AE575,ﾚｰｻﾞOP,26,0))</f>
        <v>-</v>
      </c>
      <c r="CT575" s="2851"/>
      <c r="CU575" s="2855"/>
      <c r="CV575" s="2851"/>
      <c r="CW575" s="2850" t="str">
        <f>IF($AE575=0,"　",VLOOKUP($AE575,ﾚｰｻﾞOP,28,0))</f>
        <v>-</v>
      </c>
      <c r="CX575" s="2851"/>
      <c r="CY575" s="2855" t="str">
        <f>IF($AE575=0,"　",VLOOKUP($AE575,ﾚｰｻﾞOP,29,0))</f>
        <v>-</v>
      </c>
      <c r="CZ575" s="2851"/>
      <c r="DA575" s="154" t="str">
        <f>IF($AE575=0,"　",VLOOKUP($AE575,ﾚｰｻﾞOP,30,0))</f>
        <v>-</v>
      </c>
      <c r="DB575" s="369"/>
      <c r="DC575" s="155" t="str">
        <f>IF($AE575=0,"　",VLOOKUP($AE575,ﾚｰｻﾞOP,31,0))</f>
        <v>-</v>
      </c>
      <c r="DD575" s="367"/>
      <c r="DE575" s="374">
        <v>46043</v>
      </c>
      <c r="DF575" s="2857">
        <v>4263167</v>
      </c>
      <c r="DG575" s="818">
        <f t="shared" si="976"/>
        <v>0</v>
      </c>
      <c r="DH575" s="372"/>
      <c r="DI575" s="267">
        <v>46066</v>
      </c>
      <c r="DJ575" s="373">
        <v>4263165</v>
      </c>
      <c r="DK575" s="374">
        <f>IF(AU575=2,1,0)</f>
        <v>0</v>
      </c>
      <c r="DL575" s="373"/>
      <c r="DM575" s="375">
        <f>IF(AU575=1,1,0)</f>
        <v>0</v>
      </c>
      <c r="DN575" s="373"/>
      <c r="DO575" s="155">
        <f>IF(AJ575=1,1,0)</f>
        <v>0</v>
      </c>
      <c r="DP575" s="372"/>
      <c r="DQ575" s="155">
        <f>IF(AK575=1,1,0)</f>
        <v>0</v>
      </c>
      <c r="DR575" s="373"/>
      <c r="DS575" s="155">
        <f>IF(AL575=1,1,0)</f>
        <v>0</v>
      </c>
      <c r="DT575" s="372"/>
      <c r="DU575" s="155">
        <f>IF(AM575=1,1,0)</f>
        <v>0</v>
      </c>
      <c r="DV575" s="373"/>
      <c r="DW575" s="4891">
        <f>IF(AN575=1,1,0)</f>
        <v>0</v>
      </c>
      <c r="DX575" s="372"/>
      <c r="DY575" s="154">
        <f>IF(AO575=1,1,0)</f>
        <v>0</v>
      </c>
      <c r="DZ575" s="373"/>
      <c r="EA575" s="154">
        <v>46091</v>
      </c>
      <c r="EB575" s="4682">
        <v>4263153</v>
      </c>
      <c r="EC575" s="269">
        <v>46091</v>
      </c>
      <c r="ED575" s="4964">
        <v>4263154</v>
      </c>
      <c r="EE575" s="822">
        <v>46056</v>
      </c>
      <c r="EF575" s="4930">
        <v>4263132</v>
      </c>
      <c r="EG575" s="273"/>
      <c r="EH575" s="274"/>
      <c r="EI575" s="275"/>
      <c r="EJ575" s="276"/>
      <c r="EK575" s="275"/>
      <c r="EL575" s="277"/>
      <c r="EM575" s="278" t="str">
        <f>IF(CE575="-"," ",IF(AR575=1,1," "))</f>
        <v xml:space="preserve"> </v>
      </c>
      <c r="EN575" s="372"/>
      <c r="EO575" s="155">
        <f>IF(AT575=1,1,0)</f>
        <v>0</v>
      </c>
      <c r="EP575" s="373"/>
      <c r="ER575" s="194"/>
      <c r="ET575" s="154" t="str">
        <f>IF($AE575=0,"　",VLOOKUP($AE575,ﾚｰｻﾞOP,60,0))</f>
        <v>-</v>
      </c>
      <c r="EU575" s="373"/>
      <c r="EV575" s="154" t="str">
        <f>IF($AE575=0,"　",VLOOKUP($AE575,ﾚｰｻﾞOP,60,0))</f>
        <v>-</v>
      </c>
      <c r="EW575" s="373"/>
      <c r="EX575" s="154"/>
      <c r="EY575" s="367"/>
      <c r="EZ575" s="154"/>
      <c r="FA575" s="367"/>
      <c r="FB575" s="154"/>
      <c r="FC575" s="367"/>
      <c r="FD575" s="154"/>
      <c r="FE575" s="367"/>
      <c r="FF575" s="155"/>
      <c r="FG575" s="367"/>
      <c r="FH575" s="154"/>
      <c r="FI575" s="367"/>
      <c r="FJ575" s="154" t="str">
        <f>IF($AE575=0,"　",VLOOKUP($AE575,ﾚｰｻﾞOP,67,0))</f>
        <v>-</v>
      </c>
      <c r="FK575" s="373"/>
      <c r="FL575" s="155" t="str">
        <f>IF($AE575=0,"　",VLOOKUP($AE575,ﾚｰｻﾞOP,68,0))</f>
        <v>-</v>
      </c>
      <c r="FM575" s="279"/>
      <c r="FN575" s="1184"/>
      <c r="FO575" s="280"/>
      <c r="FP575" s="281"/>
      <c r="FQ575" s="282"/>
      <c r="FS575" s="281"/>
      <c r="FT575" s="282"/>
    </row>
    <row r="576" spans="1:176" ht="18.600000000000001" customHeight="1">
      <c r="A576" s="228">
        <f t="shared" si="961"/>
        <v>566</v>
      </c>
      <c r="B576" s="343" t="str">
        <f t="shared" si="1195"/>
        <v>4IE</v>
      </c>
      <c r="C576" s="6164">
        <v>46127</v>
      </c>
      <c r="D576" s="6192" t="s">
        <v>990</v>
      </c>
      <c r="E576" s="5719">
        <v>89610201</v>
      </c>
      <c r="F576" s="1564"/>
      <c r="G576" s="6767" t="s">
        <v>1755</v>
      </c>
      <c r="H576" s="1330" t="s">
        <v>629</v>
      </c>
      <c r="I576" s="1264" t="s">
        <v>992</v>
      </c>
      <c r="J576" s="1264" t="s">
        <v>21</v>
      </c>
      <c r="K576" s="599" t="s">
        <v>11</v>
      </c>
      <c r="L576" s="600"/>
      <c r="M576" s="6477">
        <v>46105</v>
      </c>
      <c r="N576" s="353">
        <v>46094</v>
      </c>
      <c r="O576" s="354">
        <v>46106</v>
      </c>
      <c r="P576" s="353">
        <v>46102</v>
      </c>
      <c r="Q576" s="354">
        <v>46107</v>
      </c>
      <c r="R576" s="353">
        <v>46107</v>
      </c>
      <c r="S576" s="354">
        <v>46108</v>
      </c>
      <c r="T576" s="353">
        <v>46107</v>
      </c>
      <c r="U576" s="355">
        <v>46112</v>
      </c>
      <c r="V576" s="353">
        <v>46109</v>
      </c>
      <c r="W576" s="356">
        <v>46114</v>
      </c>
      <c r="X576" s="357">
        <v>46113</v>
      </c>
      <c r="Y576" s="359">
        <v>46115</v>
      </c>
      <c r="Z576" s="359">
        <v>46115</v>
      </c>
      <c r="AA576" s="601"/>
      <c r="AB576" s="359"/>
      <c r="AC576" s="251"/>
      <c r="AD576" s="361"/>
      <c r="AE576" s="362">
        <v>25</v>
      </c>
      <c r="AF576" s="363" t="str">
        <f t="shared" si="1142"/>
        <v>4IE</v>
      </c>
      <c r="AG576" s="364"/>
      <c r="AH576" s="364"/>
      <c r="AI576" s="364"/>
      <c r="AJ576" s="364"/>
      <c r="AK576" s="364"/>
      <c r="AL576" s="364"/>
      <c r="AM576" s="364"/>
      <c r="AN576" s="364"/>
      <c r="AO576" s="364"/>
      <c r="AP576" s="363"/>
      <c r="AQ576" s="255"/>
      <c r="AR576" s="255"/>
      <c r="AS576" s="255"/>
      <c r="AT576" s="255"/>
      <c r="AU576" s="2843">
        <f t="shared" si="1196"/>
        <v>0</v>
      </c>
      <c r="AV576" s="4008">
        <f t="shared" si="1197"/>
        <v>0</v>
      </c>
      <c r="AW576" s="590" t="str">
        <f t="shared" si="1186"/>
        <v>-</v>
      </c>
      <c r="AX576" s="369"/>
      <c r="AY576" s="154" t="str">
        <f t="shared" si="1187"/>
        <v>-</v>
      </c>
      <c r="AZ576" s="367"/>
      <c r="BA576" s="154" t="str">
        <f t="shared" si="1188"/>
        <v>-</v>
      </c>
      <c r="BB576" s="367"/>
      <c r="BC576" s="368" t="str">
        <f t="shared" si="1189"/>
        <v>-</v>
      </c>
      <c r="BD576" s="369"/>
      <c r="BE576" s="4599" t="str">
        <f t="shared" si="1190"/>
        <v>-</v>
      </c>
      <c r="BF576" s="367"/>
      <c r="BG576" s="368" t="str">
        <f t="shared" si="1191"/>
        <v>-</v>
      </c>
      <c r="BH576" s="367"/>
      <c r="BI576" s="154" t="str">
        <f t="shared" si="1192"/>
        <v>-</v>
      </c>
      <c r="BJ576" s="367"/>
      <c r="BK576" s="154" t="str">
        <f t="shared" si="1145"/>
        <v>-</v>
      </c>
      <c r="BL576" s="367"/>
      <c r="BM576" s="154" t="str">
        <f t="shared" si="1146"/>
        <v>-</v>
      </c>
      <c r="BN576" s="367"/>
      <c r="BO576" s="155" t="str">
        <f t="shared" si="1147"/>
        <v>-</v>
      </c>
      <c r="BP576" s="367"/>
      <c r="BQ576" s="154" t="str">
        <f t="shared" si="1180"/>
        <v>-</v>
      </c>
      <c r="BR576" s="369"/>
      <c r="BS576" s="154" t="str">
        <f t="shared" si="1148"/>
        <v>-</v>
      </c>
      <c r="BT576" s="369"/>
      <c r="BU576" s="154" t="str">
        <f t="shared" si="1149"/>
        <v>-</v>
      </c>
      <c r="BV576" s="369"/>
      <c r="BW576" s="154" t="str">
        <f t="shared" si="1150"/>
        <v>-</v>
      </c>
      <c r="BX576" s="367"/>
      <c r="BY576" s="154" t="str">
        <f t="shared" si="1151"/>
        <v>-</v>
      </c>
      <c r="BZ576" s="369"/>
      <c r="CA576" s="154" t="str">
        <f t="shared" si="1152"/>
        <v>-</v>
      </c>
      <c r="CB576" s="367"/>
      <c r="CC576" s="154" t="str">
        <f t="shared" si="1153"/>
        <v>-</v>
      </c>
      <c r="CD576" s="367"/>
      <c r="CE576" s="2850" t="str">
        <f t="shared" si="1154"/>
        <v>-</v>
      </c>
      <c r="CF576" s="2846"/>
      <c r="CG576" s="2855" t="str">
        <f t="shared" si="1155"/>
        <v>-</v>
      </c>
      <c r="CH576" s="2851"/>
      <c r="CI576" s="2850" t="str">
        <f t="shared" si="1156"/>
        <v>-</v>
      </c>
      <c r="CJ576" s="2846"/>
      <c r="CK576" s="2850" t="str">
        <f t="shared" si="1157"/>
        <v>-</v>
      </c>
      <c r="CL576" s="2851"/>
      <c r="CM576" s="2850" t="str">
        <f t="shared" si="1158"/>
        <v>-</v>
      </c>
      <c r="CN576" s="2851"/>
      <c r="CO576" s="2855" t="str">
        <f t="shared" si="1159"/>
        <v>-</v>
      </c>
      <c r="CP576" s="2851"/>
      <c r="CQ576" s="2855" t="str">
        <f t="shared" si="1160"/>
        <v>-</v>
      </c>
      <c r="CR576" s="2851"/>
      <c r="CS576" s="2850" t="str">
        <f t="shared" si="1161"/>
        <v>-</v>
      </c>
      <c r="CT576" s="2851"/>
      <c r="CU576" s="2855"/>
      <c r="CV576" s="2851"/>
      <c r="CW576" s="2850" t="str">
        <f t="shared" si="1162"/>
        <v>-</v>
      </c>
      <c r="CX576" s="2851"/>
      <c r="CY576" s="2855" t="str">
        <f t="shared" si="1163"/>
        <v>-</v>
      </c>
      <c r="CZ576" s="2851"/>
      <c r="DA576" s="154" t="str">
        <f t="shared" si="1164"/>
        <v>-</v>
      </c>
      <c r="DB576" s="369"/>
      <c r="DC576" s="155" t="str">
        <f t="shared" si="1165"/>
        <v>-</v>
      </c>
      <c r="DD576" s="367"/>
      <c r="DE576" s="374">
        <f t="shared" si="966"/>
        <v>0</v>
      </c>
      <c r="DF576" s="373"/>
      <c r="DG576" s="818">
        <f t="shared" si="976"/>
        <v>0</v>
      </c>
      <c r="DH576" s="372"/>
      <c r="DI576" s="267">
        <f t="shared" ref="DI576:DI583" si="1205">IF(AG576=1,1,0)</f>
        <v>0</v>
      </c>
      <c r="DJ576" s="373"/>
      <c r="DK576" s="374">
        <f t="shared" si="1198"/>
        <v>0</v>
      </c>
      <c r="DL576" s="373"/>
      <c r="DM576" s="375">
        <f t="shared" si="1168"/>
        <v>0</v>
      </c>
      <c r="DN576" s="373"/>
      <c r="DO576" s="155">
        <f t="shared" si="1199"/>
        <v>0</v>
      </c>
      <c r="DP576" s="372"/>
      <c r="DQ576" s="155">
        <f t="shared" si="1200"/>
        <v>0</v>
      </c>
      <c r="DR576" s="373"/>
      <c r="DS576" s="155">
        <f t="shared" si="1201"/>
        <v>0</v>
      </c>
      <c r="DT576" s="372"/>
      <c r="DU576" s="155">
        <f t="shared" si="1202"/>
        <v>0</v>
      </c>
      <c r="DV576" s="373"/>
      <c r="DW576" s="4891">
        <f t="shared" ref="DW576:DW580" si="1206">IF(AN576=1,1,0)</f>
        <v>0</v>
      </c>
      <c r="DX576" s="372"/>
      <c r="DY576" s="154">
        <f t="shared" si="1173"/>
        <v>0</v>
      </c>
      <c r="DZ576" s="373"/>
      <c r="EA576" s="154">
        <f t="shared" ref="EA576:EA580" si="1207">IF(AP576=1,1,0)</f>
        <v>0</v>
      </c>
      <c r="EB576" s="373"/>
      <c r="EC576" s="269">
        <f t="shared" ref="EC576:EC580" si="1208">IF(AQ576=1,1,0)</f>
        <v>0</v>
      </c>
      <c r="ED576" s="376"/>
      <c r="EE576" s="822">
        <f t="shared" ref="EE576" si="1209">IF(AV576=0,0,1)</f>
        <v>0</v>
      </c>
      <c r="EF576" s="377"/>
      <c r="EG576" s="273"/>
      <c r="EH576" s="274"/>
      <c r="EI576" s="275"/>
      <c r="EJ576" s="276"/>
      <c r="EK576" s="275"/>
      <c r="EL576" s="277"/>
      <c r="EM576" s="278" t="str">
        <f t="shared" si="1203"/>
        <v xml:space="preserve"> </v>
      </c>
      <c r="EN576" s="372"/>
      <c r="EO576" s="155">
        <f t="shared" si="1204"/>
        <v>0</v>
      </c>
      <c r="EP576" s="373"/>
      <c r="ER576" s="194"/>
      <c r="ET576" s="154">
        <v>45664</v>
      </c>
      <c r="EU576" s="373">
        <v>4263026</v>
      </c>
      <c r="EV576" s="154">
        <f t="shared" si="1177"/>
        <v>1</v>
      </c>
      <c r="EW576" s="373"/>
      <c r="EX576" s="154"/>
      <c r="EY576" s="367"/>
      <c r="EZ576" s="154">
        <v>45889</v>
      </c>
      <c r="FA576" s="367">
        <v>4163310</v>
      </c>
      <c r="FB576" s="154"/>
      <c r="FC576" s="367"/>
      <c r="FD576" s="154">
        <v>46085</v>
      </c>
      <c r="FE576" s="367">
        <v>4263172</v>
      </c>
      <c r="FF576" s="155"/>
      <c r="FG576" s="367"/>
      <c r="FH576" s="154"/>
      <c r="FI576" s="367"/>
      <c r="FJ576" s="2850">
        <v>45677</v>
      </c>
      <c r="FK576" s="2857">
        <v>4263115</v>
      </c>
      <c r="FL576" s="155">
        <f t="shared" si="1179"/>
        <v>1</v>
      </c>
      <c r="FM576" s="279"/>
      <c r="FN576" s="1184"/>
      <c r="FO576" s="280"/>
      <c r="FP576" s="281"/>
      <c r="FQ576" s="282"/>
      <c r="FS576" s="281"/>
      <c r="FT576" s="282"/>
    </row>
    <row r="577" spans="1:176" ht="18.600000000000001" customHeight="1">
      <c r="A577" s="228">
        <f t="shared" si="1035"/>
        <v>567</v>
      </c>
      <c r="B577" s="343" t="str">
        <f>AF577</f>
        <v>4IE</v>
      </c>
      <c r="C577" s="6218">
        <v>46150</v>
      </c>
      <c r="D577" s="1043" t="s">
        <v>1316</v>
      </c>
      <c r="E577" s="5943" t="s">
        <v>1559</v>
      </c>
      <c r="F577" s="1564"/>
      <c r="G577" s="6775" t="s">
        <v>1831</v>
      </c>
      <c r="H577" s="3336" t="s">
        <v>630</v>
      </c>
      <c r="I577" s="3337" t="s">
        <v>48</v>
      </c>
      <c r="J577" s="3337" t="s">
        <v>0</v>
      </c>
      <c r="K577" s="599" t="s">
        <v>503</v>
      </c>
      <c r="L577" s="600"/>
      <c r="M577" s="6477">
        <v>46105</v>
      </c>
      <c r="N577" s="353">
        <v>46102</v>
      </c>
      <c r="O577" s="354">
        <v>46106</v>
      </c>
      <c r="P577" s="353">
        <v>46105</v>
      </c>
      <c r="Q577" s="354">
        <v>46107</v>
      </c>
      <c r="R577" s="353">
        <v>46107</v>
      </c>
      <c r="S577" s="354">
        <v>46108</v>
      </c>
      <c r="T577" s="353">
        <v>46106</v>
      </c>
      <c r="U577" s="355">
        <v>46112</v>
      </c>
      <c r="V577" s="353">
        <v>46112</v>
      </c>
      <c r="W577" s="356">
        <v>46114</v>
      </c>
      <c r="X577" s="357">
        <v>46113</v>
      </c>
      <c r="Y577" s="359">
        <v>46115</v>
      </c>
      <c r="Z577" s="359">
        <v>46115</v>
      </c>
      <c r="AA577" s="601"/>
      <c r="AB577" s="359"/>
      <c r="AC577" s="251" t="s">
        <v>1085</v>
      </c>
      <c r="AD577" s="361"/>
      <c r="AE577" s="362">
        <v>3</v>
      </c>
      <c r="AF577" s="363" t="str">
        <f>IF($AE577=0,"　",VLOOKUP($AE577,ﾚｰｻﾞOP,69,0))</f>
        <v>4IE</v>
      </c>
      <c r="AG577" s="364">
        <v>1</v>
      </c>
      <c r="AH577" s="364"/>
      <c r="AI577" s="364"/>
      <c r="AJ577" s="364"/>
      <c r="AK577" s="364"/>
      <c r="AL577" s="364"/>
      <c r="AM577" s="364"/>
      <c r="AN577" s="364"/>
      <c r="AO577" s="364"/>
      <c r="AP577" s="363">
        <v>1</v>
      </c>
      <c r="AQ577" s="255">
        <v>1</v>
      </c>
      <c r="AR577" s="255">
        <v>1</v>
      </c>
      <c r="AS577" s="255"/>
      <c r="AT577" s="255"/>
      <c r="AU577" s="2843">
        <f>IF(AI577="付属済",0,IF(AI577=1,AI577+AP577,0))</f>
        <v>0</v>
      </c>
      <c r="AV577" s="4008">
        <f>IF(AE577=0,0,(AR577*1)+(AS577*100))</f>
        <v>1</v>
      </c>
      <c r="AW577" s="590">
        <v>46087</v>
      </c>
      <c r="AX577" s="369">
        <v>4263144</v>
      </c>
      <c r="AY577" s="154">
        <v>46087</v>
      </c>
      <c r="AZ577" s="367">
        <v>4263145</v>
      </c>
      <c r="BA577" s="154">
        <v>46087</v>
      </c>
      <c r="BB577" s="367">
        <v>4263146</v>
      </c>
      <c r="BC577" s="368">
        <v>46056</v>
      </c>
      <c r="BD577" s="369">
        <v>4263108</v>
      </c>
      <c r="BE577" s="4599">
        <v>46056</v>
      </c>
      <c r="BF577" s="4600">
        <v>4263109</v>
      </c>
      <c r="BG577" s="368">
        <v>46087</v>
      </c>
      <c r="BH577" s="367">
        <v>4263149</v>
      </c>
      <c r="BI577" s="154">
        <v>46056</v>
      </c>
      <c r="BJ577" s="367">
        <v>4263110</v>
      </c>
      <c r="BK577" s="154" t="str">
        <f>IF($AE577=0,"　",VLOOKUP($AE577,ﾚｰｻﾞOP,57,0))</f>
        <v>-</v>
      </c>
      <c r="BL577" s="367"/>
      <c r="BM577" s="154" t="str">
        <f>IF($AE577=0,"　",VLOOKUP($AE577,ﾚｰｻﾞOP,58,0))</f>
        <v>-</v>
      </c>
      <c r="BN577" s="367"/>
      <c r="BO577" s="155" t="str">
        <f>IF($AE577=0,"　",VLOOKUP($AE577,ﾚｰｻﾞOP,59,0))</f>
        <v>-</v>
      </c>
      <c r="BP577" s="367"/>
      <c r="BQ577" s="154" t="str">
        <f>IF($AE577=0,"　",VLOOKUP($AE577,ﾚｰｻﾞOP,12,0))</f>
        <v>-</v>
      </c>
      <c r="BR577" s="369"/>
      <c r="BS577" s="154" t="str">
        <f>IF($AE577=0,"　",VLOOKUP($AE577,ﾚｰｻﾞOP,13,0))</f>
        <v>-</v>
      </c>
      <c r="BT577" s="369"/>
      <c r="BU577" s="154" t="str">
        <f>IF($AE577=0,"　",VLOOKUP($AE577,ﾚｰｻﾞOP,14,0))</f>
        <v>-</v>
      </c>
      <c r="BV577" s="369"/>
      <c r="BW577" s="154" t="str">
        <f>IF($AE577=0,"　",VLOOKUP($AE577,ﾚｰｻﾞOP,15,0))</f>
        <v>-</v>
      </c>
      <c r="BX577" s="367"/>
      <c r="BY577" s="154" t="str">
        <f>IF($AE577=0,"　",VLOOKUP($AE577,ﾚｰｻﾞOP,16,0))</f>
        <v>-</v>
      </c>
      <c r="BZ577" s="369"/>
      <c r="CA577" s="154" t="str">
        <f>IF($AE577=0,"　",VLOOKUP($AE577,ﾚｰｻﾞOP,17,0))</f>
        <v>-</v>
      </c>
      <c r="CB577" s="367"/>
      <c r="CC577" s="154" t="str">
        <f>IF($AE577=0,"　",VLOOKUP($AE577,ﾚｰｻﾞOP,18,0))</f>
        <v>-</v>
      </c>
      <c r="CD577" s="367"/>
      <c r="CE577" s="2850" t="str">
        <f>IF($AE577=0,"　",VLOOKUP($AE577,ﾚｰｻﾞOP,19,0))</f>
        <v>-</v>
      </c>
      <c r="CF577" s="2846"/>
      <c r="CG577" s="2855" t="str">
        <f>IF($AE577=0,"　",VLOOKUP($AE577,ﾚｰｻﾞOP,20,0))</f>
        <v>-</v>
      </c>
      <c r="CH577" s="2851"/>
      <c r="CI577" s="2850" t="str">
        <f>IF($AE577=0,"　",VLOOKUP($AE577,ﾚｰｻﾞOP,21,0))</f>
        <v>-</v>
      </c>
      <c r="CJ577" s="2846"/>
      <c r="CK577" s="2850" t="str">
        <f>IF($AE577=0,"　",VLOOKUP($AE577,ﾚｰｻﾞOP,22,0))</f>
        <v>-</v>
      </c>
      <c r="CL577" s="2851"/>
      <c r="CM577" s="2850" t="str">
        <f>IF($AE577=0,"　",VLOOKUP($AE577,ﾚｰｻﾞOP,23,0))</f>
        <v>-</v>
      </c>
      <c r="CN577" s="2851"/>
      <c r="CO577" s="2855" t="str">
        <f>IF($AE577=0,"　",VLOOKUP($AE577,ﾚｰｻﾞOP,24,0))</f>
        <v>-</v>
      </c>
      <c r="CP577" s="2851"/>
      <c r="CQ577" s="2855" t="str">
        <f>IF($AE577=0,"　",VLOOKUP($AE577,ﾚｰｻﾞOP,25,0))</f>
        <v>-</v>
      </c>
      <c r="CR577" s="2851"/>
      <c r="CS577" s="2850" t="str">
        <f>IF($AE577=0,"　",VLOOKUP($AE577,ﾚｰｻﾞOP,26,0))</f>
        <v>-</v>
      </c>
      <c r="CT577" s="2851"/>
      <c r="CU577" s="2855"/>
      <c r="CV577" s="2851"/>
      <c r="CW577" s="2850" t="str">
        <f>IF($AE577=0,"　",VLOOKUP($AE577,ﾚｰｻﾞOP,28,0))</f>
        <v>-</v>
      </c>
      <c r="CX577" s="2851"/>
      <c r="CY577" s="2855" t="str">
        <f>IF($AE577=0,"　",VLOOKUP($AE577,ﾚｰｻﾞOP,29,0))</f>
        <v>-</v>
      </c>
      <c r="CZ577" s="2851"/>
      <c r="DA577" s="154" t="str">
        <f>IF($AE577=0,"　",VLOOKUP($AE577,ﾚｰｻﾞOP,30,0))</f>
        <v>-</v>
      </c>
      <c r="DB577" s="369"/>
      <c r="DC577" s="155" t="str">
        <f>IF($AE577=0,"　",VLOOKUP($AE577,ﾚｰｻﾞOP,31,0))</f>
        <v>-</v>
      </c>
      <c r="DD577" s="367"/>
      <c r="DE577" s="374">
        <v>46043</v>
      </c>
      <c r="DF577" s="2857">
        <v>4263167</v>
      </c>
      <c r="DG577" s="818">
        <f t="shared" ref="DG577:DG637" si="1210">IF(AH577=1,1,0)</f>
        <v>0</v>
      </c>
      <c r="DH577" s="372"/>
      <c r="DI577" s="267">
        <v>46066</v>
      </c>
      <c r="DJ577" s="373">
        <v>4263165</v>
      </c>
      <c r="DK577" s="374">
        <f>IF(AU577=2,1,0)</f>
        <v>0</v>
      </c>
      <c r="DL577" s="373"/>
      <c r="DM577" s="375">
        <f>IF(AU577=1,1,0)</f>
        <v>0</v>
      </c>
      <c r="DN577" s="373"/>
      <c r="DO577" s="155">
        <f>IF(AJ577=1,1,0)</f>
        <v>0</v>
      </c>
      <c r="DP577" s="372"/>
      <c r="DQ577" s="155">
        <f>IF(AK577=1,1,0)</f>
        <v>0</v>
      </c>
      <c r="DR577" s="373"/>
      <c r="DS577" s="155">
        <f>IF(AL577=1,1,0)</f>
        <v>0</v>
      </c>
      <c r="DT577" s="372"/>
      <c r="DU577" s="155">
        <f>IF(AM577=1,1,0)</f>
        <v>0</v>
      </c>
      <c r="DV577" s="373"/>
      <c r="DW577" s="4891">
        <f>IF(AN577=1,1,0)</f>
        <v>0</v>
      </c>
      <c r="DX577" s="372"/>
      <c r="DY577" s="154">
        <f>IF(AO577=1,1,0)</f>
        <v>0</v>
      </c>
      <c r="DZ577" s="373"/>
      <c r="EA577" s="154">
        <v>46091</v>
      </c>
      <c r="EB577" s="4682">
        <v>4263153</v>
      </c>
      <c r="EC577" s="269">
        <v>46091</v>
      </c>
      <c r="ED577" s="4964">
        <v>4263154</v>
      </c>
      <c r="EE577" s="822">
        <v>46056</v>
      </c>
      <c r="EF577" s="4930">
        <v>4263132</v>
      </c>
      <c r="EG577" s="273"/>
      <c r="EH577" s="274"/>
      <c r="EI577" s="275"/>
      <c r="EJ577" s="276"/>
      <c r="EK577" s="275"/>
      <c r="EL577" s="277"/>
      <c r="EM577" s="278" t="str">
        <f>IF(CE577="-"," ",IF(AR577=1,1," "))</f>
        <v xml:space="preserve"> </v>
      </c>
      <c r="EN577" s="372"/>
      <c r="EO577" s="155">
        <f>IF(AT577=1,1,0)</f>
        <v>0</v>
      </c>
      <c r="EP577" s="373"/>
      <c r="ER577" s="194"/>
      <c r="ET577" s="154" t="str">
        <f>IF($AE577=0,"　",VLOOKUP($AE577,ﾚｰｻﾞOP,60,0))</f>
        <v>-</v>
      </c>
      <c r="EU577" s="373"/>
      <c r="EV577" s="154" t="str">
        <f>IF($AE577=0,"　",VLOOKUP($AE577,ﾚｰｻﾞOP,60,0))</f>
        <v>-</v>
      </c>
      <c r="EW577" s="373"/>
      <c r="EX577" s="154"/>
      <c r="EY577" s="367"/>
      <c r="EZ577" s="154"/>
      <c r="FA577" s="367"/>
      <c r="FB577" s="154"/>
      <c r="FC577" s="367"/>
      <c r="FD577" s="154"/>
      <c r="FE577" s="367"/>
      <c r="FF577" s="155"/>
      <c r="FG577" s="367"/>
      <c r="FH577" s="154"/>
      <c r="FI577" s="367"/>
      <c r="FJ577" s="154" t="str">
        <f>IF($AE577=0,"　",VLOOKUP($AE577,ﾚｰｻﾞOP,67,0))</f>
        <v>-</v>
      </c>
      <c r="FK577" s="373"/>
      <c r="FL577" s="155" t="str">
        <f>IF($AE577=0,"　",VLOOKUP($AE577,ﾚｰｻﾞOP,68,0))</f>
        <v>-</v>
      </c>
      <c r="FM577" s="279"/>
      <c r="FN577" s="1184"/>
      <c r="FO577" s="280"/>
      <c r="FP577" s="281"/>
      <c r="FQ577" s="282"/>
      <c r="FS577" s="281"/>
      <c r="FT577" s="282"/>
    </row>
    <row r="578" spans="1:176" ht="18.600000000000001" customHeight="1">
      <c r="A578" s="228">
        <f t="shared" si="1035"/>
        <v>568</v>
      </c>
      <c r="B578" s="343" t="str">
        <f t="shared" si="1195"/>
        <v>4IE</v>
      </c>
      <c r="C578" s="6164">
        <v>46124</v>
      </c>
      <c r="D578" s="1261" t="s">
        <v>30</v>
      </c>
      <c r="E578" s="1262">
        <v>84511301</v>
      </c>
      <c r="F578" s="1564" t="s">
        <v>1797</v>
      </c>
      <c r="G578" s="1263"/>
      <c r="H578" s="3336" t="s">
        <v>630</v>
      </c>
      <c r="I578" s="1264" t="s">
        <v>63</v>
      </c>
      <c r="J578" s="1264" t="s">
        <v>899</v>
      </c>
      <c r="K578" s="599" t="s">
        <v>11</v>
      </c>
      <c r="L578" s="600"/>
      <c r="M578" s="6477">
        <v>46106</v>
      </c>
      <c r="N578" s="353">
        <v>46105</v>
      </c>
      <c r="O578" s="354">
        <v>46107</v>
      </c>
      <c r="P578" s="353">
        <v>46106</v>
      </c>
      <c r="Q578" s="354">
        <v>46108</v>
      </c>
      <c r="R578" s="353">
        <v>46108</v>
      </c>
      <c r="S578" s="354">
        <v>46109</v>
      </c>
      <c r="T578" s="353">
        <v>46107</v>
      </c>
      <c r="U578" s="355">
        <v>46113</v>
      </c>
      <c r="V578" s="353">
        <v>46113</v>
      </c>
      <c r="W578" s="356">
        <v>46115</v>
      </c>
      <c r="X578" s="357">
        <v>46114</v>
      </c>
      <c r="Y578" s="359">
        <v>46116</v>
      </c>
      <c r="Z578" s="359">
        <v>46116</v>
      </c>
      <c r="AA578" s="601"/>
      <c r="AB578" s="359"/>
      <c r="AC578" s="251" t="s">
        <v>1085</v>
      </c>
      <c r="AD578" s="361"/>
      <c r="AE578" s="362">
        <v>3</v>
      </c>
      <c r="AF578" s="363" t="str">
        <f t="shared" si="1142"/>
        <v>4IE</v>
      </c>
      <c r="AG578" s="364"/>
      <c r="AH578" s="364"/>
      <c r="AI578" s="364">
        <v>1</v>
      </c>
      <c r="AJ578" s="364"/>
      <c r="AK578" s="364"/>
      <c r="AL578" s="364"/>
      <c r="AM578" s="364"/>
      <c r="AN578" s="364">
        <v>1</v>
      </c>
      <c r="AO578" s="364"/>
      <c r="AP578" s="363">
        <v>1</v>
      </c>
      <c r="AQ578" s="255">
        <v>1</v>
      </c>
      <c r="AR578" s="255">
        <v>1</v>
      </c>
      <c r="AS578" s="255"/>
      <c r="AT578" s="255"/>
      <c r="AU578" s="2843">
        <f t="shared" si="1196"/>
        <v>2</v>
      </c>
      <c r="AV578" s="4008">
        <f t="shared" si="1197"/>
        <v>1</v>
      </c>
      <c r="AW578" s="590">
        <v>46087</v>
      </c>
      <c r="AX578" s="369">
        <v>4263144</v>
      </c>
      <c r="AY578" s="154">
        <v>46087</v>
      </c>
      <c r="AZ578" s="367">
        <v>4263145</v>
      </c>
      <c r="BA578" s="154">
        <v>46087</v>
      </c>
      <c r="BB578" s="367">
        <v>4263146</v>
      </c>
      <c r="BC578" s="368">
        <v>46056</v>
      </c>
      <c r="BD578" s="369">
        <v>4263108</v>
      </c>
      <c r="BE578" s="4599">
        <v>46056</v>
      </c>
      <c r="BF578" s="367">
        <v>4263109</v>
      </c>
      <c r="BG578" s="368">
        <v>46087</v>
      </c>
      <c r="BH578" s="367">
        <v>4263149</v>
      </c>
      <c r="BI578" s="154">
        <v>46087</v>
      </c>
      <c r="BJ578" s="367">
        <v>4263150</v>
      </c>
      <c r="BK578" s="154" t="str">
        <f t="shared" si="1145"/>
        <v>-</v>
      </c>
      <c r="BL578" s="367"/>
      <c r="BM578" s="154" t="str">
        <f t="shared" si="1146"/>
        <v>-</v>
      </c>
      <c r="BN578" s="367"/>
      <c r="BO578" s="155" t="str">
        <f t="shared" si="1147"/>
        <v>-</v>
      </c>
      <c r="BP578" s="367"/>
      <c r="BQ578" s="154" t="str">
        <f t="shared" si="1180"/>
        <v>-</v>
      </c>
      <c r="BR578" s="369"/>
      <c r="BS578" s="154" t="str">
        <f t="shared" si="1148"/>
        <v>-</v>
      </c>
      <c r="BT578" s="369"/>
      <c r="BU578" s="154" t="str">
        <f t="shared" si="1149"/>
        <v>-</v>
      </c>
      <c r="BV578" s="369"/>
      <c r="BW578" s="154" t="str">
        <f t="shared" si="1150"/>
        <v>-</v>
      </c>
      <c r="BX578" s="367"/>
      <c r="BY578" s="154" t="str">
        <f t="shared" si="1151"/>
        <v>-</v>
      </c>
      <c r="BZ578" s="369"/>
      <c r="CA578" s="154" t="str">
        <f t="shared" si="1152"/>
        <v>-</v>
      </c>
      <c r="CB578" s="367"/>
      <c r="CC578" s="154" t="str">
        <f t="shared" si="1153"/>
        <v>-</v>
      </c>
      <c r="CD578" s="367"/>
      <c r="CE578" s="2850" t="str">
        <f t="shared" si="1154"/>
        <v>-</v>
      </c>
      <c r="CF578" s="2846"/>
      <c r="CG578" s="2855" t="str">
        <f t="shared" si="1155"/>
        <v>-</v>
      </c>
      <c r="CH578" s="2851"/>
      <c r="CI578" s="2850" t="str">
        <f t="shared" si="1156"/>
        <v>-</v>
      </c>
      <c r="CJ578" s="2846"/>
      <c r="CK578" s="2850" t="str">
        <f t="shared" si="1157"/>
        <v>-</v>
      </c>
      <c r="CL578" s="2851"/>
      <c r="CM578" s="2850" t="str">
        <f t="shared" si="1158"/>
        <v>-</v>
      </c>
      <c r="CN578" s="2851"/>
      <c r="CO578" s="2855" t="str">
        <f t="shared" si="1159"/>
        <v>-</v>
      </c>
      <c r="CP578" s="2851"/>
      <c r="CQ578" s="2855" t="str">
        <f t="shared" si="1160"/>
        <v>-</v>
      </c>
      <c r="CR578" s="2851"/>
      <c r="CS578" s="2850" t="str">
        <f t="shared" si="1161"/>
        <v>-</v>
      </c>
      <c r="CT578" s="2851"/>
      <c r="CU578" s="2855"/>
      <c r="CV578" s="2851"/>
      <c r="CW578" s="2850" t="str">
        <f t="shared" si="1162"/>
        <v>-</v>
      </c>
      <c r="CX578" s="2851"/>
      <c r="CY578" s="2855" t="str">
        <f t="shared" si="1163"/>
        <v>-</v>
      </c>
      <c r="CZ578" s="2851"/>
      <c r="DA578" s="154" t="str">
        <f t="shared" si="1164"/>
        <v>-</v>
      </c>
      <c r="DB578" s="369"/>
      <c r="DC578" s="155" t="str">
        <f t="shared" si="1165"/>
        <v>-</v>
      </c>
      <c r="DD578" s="367"/>
      <c r="DE578" s="374">
        <f t="shared" ref="DE578:DE580" si="1211">IF(AG578=1,1,0)</f>
        <v>0</v>
      </c>
      <c r="DF578" s="373"/>
      <c r="DG578" s="818">
        <f t="shared" si="1210"/>
        <v>0</v>
      </c>
      <c r="DH578" s="372"/>
      <c r="DI578" s="267">
        <f t="shared" si="1205"/>
        <v>0</v>
      </c>
      <c r="DJ578" s="373"/>
      <c r="DK578" s="374">
        <v>46069</v>
      </c>
      <c r="DL578" s="2857">
        <v>4263136</v>
      </c>
      <c r="DM578" s="375">
        <f t="shared" si="1168"/>
        <v>0</v>
      </c>
      <c r="DN578" s="373"/>
      <c r="DO578" s="155">
        <f t="shared" si="1199"/>
        <v>0</v>
      </c>
      <c r="DP578" s="372"/>
      <c r="DQ578" s="155">
        <f t="shared" si="1200"/>
        <v>0</v>
      </c>
      <c r="DR578" s="373"/>
      <c r="DS578" s="155">
        <f t="shared" si="1201"/>
        <v>0</v>
      </c>
      <c r="DT578" s="372"/>
      <c r="DU578" s="155">
        <f t="shared" si="1202"/>
        <v>0</v>
      </c>
      <c r="DV578" s="373"/>
      <c r="DW578" s="4891">
        <v>46091</v>
      </c>
      <c r="DX578" s="372">
        <v>4263152</v>
      </c>
      <c r="DY578" s="154">
        <f t="shared" si="1173"/>
        <v>0</v>
      </c>
      <c r="DZ578" s="373"/>
      <c r="EA578" s="154">
        <v>46091</v>
      </c>
      <c r="EB578" s="4682">
        <v>4263153</v>
      </c>
      <c r="EC578" s="269">
        <v>46091</v>
      </c>
      <c r="ED578" s="4964">
        <v>4263154</v>
      </c>
      <c r="EE578" s="822">
        <v>46086</v>
      </c>
      <c r="EF578" s="377">
        <v>4263177</v>
      </c>
      <c r="EG578" s="273"/>
      <c r="EH578" s="274"/>
      <c r="EI578" s="275"/>
      <c r="EJ578" s="276"/>
      <c r="EK578" s="275"/>
      <c r="EL578" s="277"/>
      <c r="EM578" s="278" t="str">
        <f t="shared" si="1203"/>
        <v xml:space="preserve"> </v>
      </c>
      <c r="EN578" s="372"/>
      <c r="EO578" s="155">
        <f t="shared" si="1204"/>
        <v>0</v>
      </c>
      <c r="EP578" s="373"/>
      <c r="ER578" s="194"/>
      <c r="ET578" s="154" t="str">
        <f t="shared" si="1176"/>
        <v>-</v>
      </c>
      <c r="EU578" s="373"/>
      <c r="EV578" s="154" t="str">
        <f t="shared" si="1177"/>
        <v>-</v>
      </c>
      <c r="EW578" s="373"/>
      <c r="EX578" s="154"/>
      <c r="EY578" s="367"/>
      <c r="EZ578" s="154"/>
      <c r="FA578" s="367"/>
      <c r="FB578" s="154"/>
      <c r="FC578" s="367"/>
      <c r="FD578" s="154"/>
      <c r="FE578" s="367"/>
      <c r="FF578" s="155"/>
      <c r="FG578" s="367"/>
      <c r="FH578" s="154"/>
      <c r="FI578" s="367"/>
      <c r="FJ578" s="154" t="str">
        <f t="shared" si="1178"/>
        <v>-</v>
      </c>
      <c r="FK578" s="373"/>
      <c r="FL578" s="155" t="str">
        <f t="shared" si="1179"/>
        <v>-</v>
      </c>
      <c r="FM578" s="279"/>
      <c r="FN578" s="1184"/>
      <c r="FO578" s="280"/>
      <c r="FP578" s="281"/>
      <c r="FQ578" s="282"/>
      <c r="FS578" s="281"/>
      <c r="FT578" s="282"/>
    </row>
    <row r="579" spans="1:176" ht="18.600000000000001" customHeight="1">
      <c r="A579" s="228">
        <f t="shared" si="1035"/>
        <v>569</v>
      </c>
      <c r="B579" s="343" t="str">
        <f>AF579</f>
        <v>4IE</v>
      </c>
      <c r="C579" s="6218">
        <v>46151</v>
      </c>
      <c r="D579" s="1043" t="s">
        <v>1316</v>
      </c>
      <c r="E579" s="5943" t="s">
        <v>1560</v>
      </c>
      <c r="F579" s="1564"/>
      <c r="G579" s="6775" t="s">
        <v>1832</v>
      </c>
      <c r="H579" s="3336" t="s">
        <v>630</v>
      </c>
      <c r="I579" s="3337" t="s">
        <v>48</v>
      </c>
      <c r="J579" s="3337" t="s">
        <v>0</v>
      </c>
      <c r="K579" s="599" t="s">
        <v>503</v>
      </c>
      <c r="L579" s="600"/>
      <c r="M579" s="6477">
        <v>46106</v>
      </c>
      <c r="N579" s="353">
        <v>46105</v>
      </c>
      <c r="O579" s="354">
        <v>46107</v>
      </c>
      <c r="P579" s="353">
        <v>46106</v>
      </c>
      <c r="Q579" s="354">
        <v>46108</v>
      </c>
      <c r="R579" s="353">
        <v>46108</v>
      </c>
      <c r="S579" s="354">
        <v>46109</v>
      </c>
      <c r="T579" s="353">
        <v>46107</v>
      </c>
      <c r="U579" s="355">
        <v>46113</v>
      </c>
      <c r="V579" s="353">
        <v>46114</v>
      </c>
      <c r="W579" s="356">
        <v>46115</v>
      </c>
      <c r="X579" s="357">
        <v>46115</v>
      </c>
      <c r="Y579" s="359">
        <v>46116</v>
      </c>
      <c r="Z579" s="359">
        <v>46116</v>
      </c>
      <c r="AA579" s="601"/>
      <c r="AB579" s="359"/>
      <c r="AC579" s="251" t="s">
        <v>1085</v>
      </c>
      <c r="AD579" s="361"/>
      <c r="AE579" s="362">
        <v>3</v>
      </c>
      <c r="AF579" s="363" t="str">
        <f>IF($AE579=0,"　",VLOOKUP($AE579,ﾚｰｻﾞOP,69,0))</f>
        <v>4IE</v>
      </c>
      <c r="AG579" s="364">
        <v>1</v>
      </c>
      <c r="AH579" s="364"/>
      <c r="AI579" s="364"/>
      <c r="AJ579" s="364"/>
      <c r="AK579" s="364"/>
      <c r="AL579" s="364"/>
      <c r="AM579" s="364"/>
      <c r="AN579" s="364"/>
      <c r="AO579" s="364"/>
      <c r="AP579" s="363">
        <v>1</v>
      </c>
      <c r="AQ579" s="255">
        <v>1</v>
      </c>
      <c r="AR579" s="255">
        <v>1</v>
      </c>
      <c r="AS579" s="255"/>
      <c r="AT579" s="255"/>
      <c r="AU579" s="2843">
        <f>IF(AI579="付属済",0,IF(AI579=1,AI579+AP579,0))</f>
        <v>0</v>
      </c>
      <c r="AV579" s="4008">
        <f>IF(AE579=0,0,(AR579*1)+(AS579*100))</f>
        <v>1</v>
      </c>
      <c r="AW579" s="590">
        <v>46087</v>
      </c>
      <c r="AX579" s="369">
        <v>4263144</v>
      </c>
      <c r="AY579" s="154">
        <v>46087</v>
      </c>
      <c r="AZ579" s="367">
        <v>4263145</v>
      </c>
      <c r="BA579" s="154">
        <v>46087</v>
      </c>
      <c r="BB579" s="367">
        <v>4263146</v>
      </c>
      <c r="BC579" s="368">
        <v>46056</v>
      </c>
      <c r="BD579" s="369">
        <v>4263108</v>
      </c>
      <c r="BE579" s="4599">
        <v>46056</v>
      </c>
      <c r="BF579" s="4600">
        <v>4263109</v>
      </c>
      <c r="BG579" s="368">
        <v>46087</v>
      </c>
      <c r="BH579" s="367">
        <v>4263149</v>
      </c>
      <c r="BI579" s="154">
        <v>46087</v>
      </c>
      <c r="BJ579" s="367">
        <v>4263150</v>
      </c>
      <c r="BK579" s="154" t="str">
        <f>IF($AE579=0,"　",VLOOKUP($AE579,ﾚｰｻﾞOP,57,0))</f>
        <v>-</v>
      </c>
      <c r="BL579" s="367"/>
      <c r="BM579" s="154" t="str">
        <f>IF($AE579=0,"　",VLOOKUP($AE579,ﾚｰｻﾞOP,58,0))</f>
        <v>-</v>
      </c>
      <c r="BN579" s="367"/>
      <c r="BO579" s="155" t="str">
        <f>IF($AE579=0,"　",VLOOKUP($AE579,ﾚｰｻﾞOP,59,0))</f>
        <v>-</v>
      </c>
      <c r="BP579" s="367"/>
      <c r="BQ579" s="154" t="str">
        <f>IF($AE579=0,"　",VLOOKUP($AE579,ﾚｰｻﾞOP,12,0))</f>
        <v>-</v>
      </c>
      <c r="BR579" s="369"/>
      <c r="BS579" s="154" t="str">
        <f>IF($AE579=0,"　",VLOOKUP($AE579,ﾚｰｻﾞOP,13,0))</f>
        <v>-</v>
      </c>
      <c r="BT579" s="369"/>
      <c r="BU579" s="154" t="str">
        <f>IF($AE579=0,"　",VLOOKUP($AE579,ﾚｰｻﾞOP,14,0))</f>
        <v>-</v>
      </c>
      <c r="BV579" s="369"/>
      <c r="BW579" s="154" t="str">
        <f>IF($AE579=0,"　",VLOOKUP($AE579,ﾚｰｻﾞOP,15,0))</f>
        <v>-</v>
      </c>
      <c r="BX579" s="367"/>
      <c r="BY579" s="154" t="str">
        <f>IF($AE579=0,"　",VLOOKUP($AE579,ﾚｰｻﾞOP,16,0))</f>
        <v>-</v>
      </c>
      <c r="BZ579" s="369"/>
      <c r="CA579" s="154" t="str">
        <f>IF($AE579=0,"　",VLOOKUP($AE579,ﾚｰｻﾞOP,17,0))</f>
        <v>-</v>
      </c>
      <c r="CB579" s="367"/>
      <c r="CC579" s="154" t="str">
        <f>IF($AE579=0,"　",VLOOKUP($AE579,ﾚｰｻﾞOP,18,0))</f>
        <v>-</v>
      </c>
      <c r="CD579" s="367"/>
      <c r="CE579" s="2850" t="str">
        <f>IF($AE579=0,"　",VLOOKUP($AE579,ﾚｰｻﾞOP,19,0))</f>
        <v>-</v>
      </c>
      <c r="CF579" s="2846"/>
      <c r="CG579" s="2855" t="str">
        <f>IF($AE579=0,"　",VLOOKUP($AE579,ﾚｰｻﾞOP,20,0))</f>
        <v>-</v>
      </c>
      <c r="CH579" s="2851"/>
      <c r="CI579" s="2850" t="str">
        <f>IF($AE579=0,"　",VLOOKUP($AE579,ﾚｰｻﾞOP,21,0))</f>
        <v>-</v>
      </c>
      <c r="CJ579" s="2846"/>
      <c r="CK579" s="2850" t="str">
        <f>IF($AE579=0,"　",VLOOKUP($AE579,ﾚｰｻﾞOP,22,0))</f>
        <v>-</v>
      </c>
      <c r="CL579" s="2851"/>
      <c r="CM579" s="2850" t="str">
        <f>IF($AE579=0,"　",VLOOKUP($AE579,ﾚｰｻﾞOP,23,0))</f>
        <v>-</v>
      </c>
      <c r="CN579" s="2851"/>
      <c r="CO579" s="2855" t="str">
        <f>IF($AE579=0,"　",VLOOKUP($AE579,ﾚｰｻﾞOP,24,0))</f>
        <v>-</v>
      </c>
      <c r="CP579" s="2851"/>
      <c r="CQ579" s="2855" t="str">
        <f>IF($AE579=0,"　",VLOOKUP($AE579,ﾚｰｻﾞOP,25,0))</f>
        <v>-</v>
      </c>
      <c r="CR579" s="2851"/>
      <c r="CS579" s="2850" t="str">
        <f>IF($AE579=0,"　",VLOOKUP($AE579,ﾚｰｻﾞOP,26,0))</f>
        <v>-</v>
      </c>
      <c r="CT579" s="2851"/>
      <c r="CU579" s="2855"/>
      <c r="CV579" s="2851"/>
      <c r="CW579" s="2850" t="str">
        <f>IF($AE579=0,"　",VLOOKUP($AE579,ﾚｰｻﾞOP,28,0))</f>
        <v>-</v>
      </c>
      <c r="CX579" s="2851"/>
      <c r="CY579" s="2855" t="str">
        <f>IF($AE579=0,"　",VLOOKUP($AE579,ﾚｰｻﾞOP,29,0))</f>
        <v>-</v>
      </c>
      <c r="CZ579" s="2851"/>
      <c r="DA579" s="154" t="str">
        <f>IF($AE579=0,"　",VLOOKUP($AE579,ﾚｰｻﾞOP,30,0))</f>
        <v>-</v>
      </c>
      <c r="DB579" s="369"/>
      <c r="DC579" s="155" t="str">
        <f>IF($AE579=0,"　",VLOOKUP($AE579,ﾚｰｻﾞOP,31,0))</f>
        <v>-</v>
      </c>
      <c r="DD579" s="367"/>
      <c r="DE579" s="374">
        <v>46069</v>
      </c>
      <c r="DF579" s="2857">
        <v>4263220</v>
      </c>
      <c r="DG579" s="818">
        <f t="shared" si="1210"/>
        <v>0</v>
      </c>
      <c r="DH579" s="372"/>
      <c r="DI579" s="267">
        <v>46066</v>
      </c>
      <c r="DJ579" s="373">
        <v>4263165</v>
      </c>
      <c r="DK579" s="374">
        <f>IF(AU579=2,1,0)</f>
        <v>0</v>
      </c>
      <c r="DL579" s="373"/>
      <c r="DM579" s="375">
        <f>IF(AU579=1,1,0)</f>
        <v>0</v>
      </c>
      <c r="DN579" s="373"/>
      <c r="DO579" s="155">
        <f>IF(AJ579=1,1,0)</f>
        <v>0</v>
      </c>
      <c r="DP579" s="372"/>
      <c r="DQ579" s="155">
        <f>IF(AK579=1,1,0)</f>
        <v>0</v>
      </c>
      <c r="DR579" s="373"/>
      <c r="DS579" s="155">
        <f>IF(AL579=1,1,0)</f>
        <v>0</v>
      </c>
      <c r="DT579" s="372"/>
      <c r="DU579" s="155">
        <f>IF(AM579=1,1,0)</f>
        <v>0</v>
      </c>
      <c r="DV579" s="373"/>
      <c r="DW579" s="4891">
        <f>IF(AN579=1,1,0)</f>
        <v>0</v>
      </c>
      <c r="DX579" s="372"/>
      <c r="DY579" s="154">
        <f>IF(AO579=1,1,0)</f>
        <v>0</v>
      </c>
      <c r="DZ579" s="373"/>
      <c r="EA579" s="154">
        <v>46091</v>
      </c>
      <c r="EB579" s="4682">
        <v>4263153</v>
      </c>
      <c r="EC579" s="269">
        <v>46091</v>
      </c>
      <c r="ED579" s="4964">
        <v>4263174</v>
      </c>
      <c r="EE579" s="822">
        <v>46086</v>
      </c>
      <c r="EF579" s="377">
        <v>4263177</v>
      </c>
      <c r="EG579" s="273"/>
      <c r="EH579" s="274"/>
      <c r="EI579" s="275"/>
      <c r="EJ579" s="276"/>
      <c r="EK579" s="275"/>
      <c r="EL579" s="277"/>
      <c r="EM579" s="278" t="str">
        <f>IF(CE579="-"," ",IF(AR579=1,1," "))</f>
        <v xml:space="preserve"> </v>
      </c>
      <c r="EN579" s="372"/>
      <c r="EO579" s="155">
        <f>IF(AT579=1,1,0)</f>
        <v>0</v>
      </c>
      <c r="EP579" s="373"/>
      <c r="ER579" s="194"/>
      <c r="ET579" s="154" t="str">
        <f>IF($AE579=0,"　",VLOOKUP($AE579,ﾚｰｻﾞOP,60,0))</f>
        <v>-</v>
      </c>
      <c r="EU579" s="373"/>
      <c r="EV579" s="154" t="str">
        <f>IF($AE579=0,"　",VLOOKUP($AE579,ﾚｰｻﾞOP,60,0))</f>
        <v>-</v>
      </c>
      <c r="EW579" s="373"/>
      <c r="EX579" s="154"/>
      <c r="EY579" s="367"/>
      <c r="EZ579" s="154"/>
      <c r="FA579" s="367"/>
      <c r="FB579" s="154"/>
      <c r="FC579" s="367"/>
      <c r="FD579" s="154"/>
      <c r="FE579" s="367"/>
      <c r="FF579" s="155"/>
      <c r="FG579" s="367"/>
      <c r="FH579" s="154"/>
      <c r="FI579" s="367"/>
      <c r="FJ579" s="154" t="str">
        <f>IF($AE579=0,"　",VLOOKUP($AE579,ﾚｰｻﾞOP,67,0))</f>
        <v>-</v>
      </c>
      <c r="FK579" s="373"/>
      <c r="FL579" s="155" t="str">
        <f>IF($AE579=0,"　",VLOOKUP($AE579,ﾚｰｻﾞOP,68,0))</f>
        <v>-</v>
      </c>
      <c r="FM579" s="279"/>
      <c r="FN579" s="1184"/>
      <c r="FO579" s="280"/>
      <c r="FP579" s="281"/>
      <c r="FQ579" s="282"/>
      <c r="FS579" s="281"/>
      <c r="FT579" s="282"/>
    </row>
    <row r="580" spans="1:176" ht="18.600000000000001" customHeight="1">
      <c r="A580" s="228">
        <f t="shared" si="961"/>
        <v>570</v>
      </c>
      <c r="B580" s="343" t="str">
        <f t="shared" si="1195"/>
        <v>4IE</v>
      </c>
      <c r="C580" s="6164">
        <v>46128</v>
      </c>
      <c r="D580" s="5644" t="s">
        <v>1601</v>
      </c>
      <c r="E580" s="5719">
        <v>89610194</v>
      </c>
      <c r="F580" s="1564"/>
      <c r="G580" s="6767" t="s">
        <v>1756</v>
      </c>
      <c r="H580" s="1330" t="s">
        <v>630</v>
      </c>
      <c r="I580" s="1264" t="s">
        <v>63</v>
      </c>
      <c r="J580" s="1264" t="s">
        <v>37</v>
      </c>
      <c r="K580" s="599" t="s">
        <v>11</v>
      </c>
      <c r="L580" s="600"/>
      <c r="M580" s="6477">
        <v>46107</v>
      </c>
      <c r="N580" s="353">
        <v>46094</v>
      </c>
      <c r="O580" s="354">
        <v>46108</v>
      </c>
      <c r="P580" s="353">
        <v>46102</v>
      </c>
      <c r="Q580" s="354">
        <v>46109</v>
      </c>
      <c r="R580" s="353">
        <v>46109</v>
      </c>
      <c r="S580" s="354">
        <v>46112</v>
      </c>
      <c r="T580" s="353">
        <v>46109</v>
      </c>
      <c r="U580" s="355">
        <v>46114</v>
      </c>
      <c r="V580" s="353">
        <v>46114</v>
      </c>
      <c r="W580" s="356">
        <v>46116</v>
      </c>
      <c r="X580" s="357">
        <v>46115</v>
      </c>
      <c r="Y580" s="359">
        <v>46119</v>
      </c>
      <c r="Z580" s="359">
        <v>46119</v>
      </c>
      <c r="AA580" s="601"/>
      <c r="AB580" s="359"/>
      <c r="AC580" s="251"/>
      <c r="AD580" s="361"/>
      <c r="AE580" s="362">
        <v>25</v>
      </c>
      <c r="AF580" s="363" t="str">
        <f t="shared" si="1142"/>
        <v>4IE</v>
      </c>
      <c r="AG580" s="364"/>
      <c r="AH580" s="364"/>
      <c r="AI580" s="364"/>
      <c r="AJ580" s="364"/>
      <c r="AK580" s="364"/>
      <c r="AL580" s="364"/>
      <c r="AM580" s="364"/>
      <c r="AN580" s="364"/>
      <c r="AO580" s="364"/>
      <c r="AP580" s="363"/>
      <c r="AQ580" s="255"/>
      <c r="AR580" s="255"/>
      <c r="AS580" s="255"/>
      <c r="AT580" s="255"/>
      <c r="AU580" s="2843">
        <f t="shared" si="1196"/>
        <v>0</v>
      </c>
      <c r="AV580" s="4008">
        <f t="shared" si="1197"/>
        <v>0</v>
      </c>
      <c r="AW580" s="590" t="str">
        <f t="shared" si="1186"/>
        <v>-</v>
      </c>
      <c r="AX580" s="369"/>
      <c r="AY580" s="154" t="str">
        <f t="shared" si="1187"/>
        <v>-</v>
      </c>
      <c r="AZ580" s="367"/>
      <c r="BA580" s="154" t="str">
        <f t="shared" si="1188"/>
        <v>-</v>
      </c>
      <c r="BB580" s="367"/>
      <c r="BC580" s="368" t="str">
        <f t="shared" si="1189"/>
        <v>-</v>
      </c>
      <c r="BD580" s="369"/>
      <c r="BE580" s="4599" t="str">
        <f t="shared" si="1190"/>
        <v>-</v>
      </c>
      <c r="BF580" s="367"/>
      <c r="BG580" s="368" t="str">
        <f t="shared" si="1191"/>
        <v>-</v>
      </c>
      <c r="BH580" s="367"/>
      <c r="BI580" s="154" t="str">
        <f t="shared" si="1192"/>
        <v>-</v>
      </c>
      <c r="BJ580" s="367"/>
      <c r="BK580" s="154" t="str">
        <f t="shared" si="1145"/>
        <v>-</v>
      </c>
      <c r="BL580" s="367"/>
      <c r="BM580" s="154" t="str">
        <f t="shared" si="1146"/>
        <v>-</v>
      </c>
      <c r="BN580" s="367"/>
      <c r="BO580" s="155" t="str">
        <f t="shared" si="1147"/>
        <v>-</v>
      </c>
      <c r="BP580" s="367"/>
      <c r="BQ580" s="154" t="str">
        <f t="shared" si="1180"/>
        <v>-</v>
      </c>
      <c r="BR580" s="369"/>
      <c r="BS580" s="154" t="str">
        <f t="shared" si="1148"/>
        <v>-</v>
      </c>
      <c r="BT580" s="369"/>
      <c r="BU580" s="154" t="str">
        <f t="shared" si="1149"/>
        <v>-</v>
      </c>
      <c r="BV580" s="369"/>
      <c r="BW580" s="154" t="str">
        <f t="shared" si="1150"/>
        <v>-</v>
      </c>
      <c r="BX580" s="367"/>
      <c r="BY580" s="154" t="str">
        <f t="shared" si="1151"/>
        <v>-</v>
      </c>
      <c r="BZ580" s="369"/>
      <c r="CA580" s="154" t="str">
        <f t="shared" si="1152"/>
        <v>-</v>
      </c>
      <c r="CB580" s="367"/>
      <c r="CC580" s="154" t="str">
        <f t="shared" si="1153"/>
        <v>-</v>
      </c>
      <c r="CD580" s="367"/>
      <c r="CE580" s="2850" t="str">
        <f t="shared" si="1154"/>
        <v>-</v>
      </c>
      <c r="CF580" s="2846"/>
      <c r="CG580" s="2855" t="str">
        <f t="shared" si="1155"/>
        <v>-</v>
      </c>
      <c r="CH580" s="2851"/>
      <c r="CI580" s="2850" t="str">
        <f t="shared" si="1156"/>
        <v>-</v>
      </c>
      <c r="CJ580" s="2846"/>
      <c r="CK580" s="2850" t="str">
        <f t="shared" si="1157"/>
        <v>-</v>
      </c>
      <c r="CL580" s="2851"/>
      <c r="CM580" s="2850" t="str">
        <f t="shared" si="1158"/>
        <v>-</v>
      </c>
      <c r="CN580" s="2851"/>
      <c r="CO580" s="2855" t="str">
        <f t="shared" si="1159"/>
        <v>-</v>
      </c>
      <c r="CP580" s="2851"/>
      <c r="CQ580" s="2855" t="str">
        <f t="shared" si="1160"/>
        <v>-</v>
      </c>
      <c r="CR580" s="2851"/>
      <c r="CS580" s="2850" t="str">
        <f t="shared" si="1161"/>
        <v>-</v>
      </c>
      <c r="CT580" s="2851"/>
      <c r="CU580" s="2855"/>
      <c r="CV580" s="2851"/>
      <c r="CW580" s="2850" t="str">
        <f t="shared" si="1162"/>
        <v>-</v>
      </c>
      <c r="CX580" s="2851"/>
      <c r="CY580" s="2855" t="str">
        <f t="shared" si="1163"/>
        <v>-</v>
      </c>
      <c r="CZ580" s="2851"/>
      <c r="DA580" s="154" t="str">
        <f t="shared" si="1164"/>
        <v>-</v>
      </c>
      <c r="DB580" s="369"/>
      <c r="DC580" s="155" t="str">
        <f t="shared" si="1165"/>
        <v>-</v>
      </c>
      <c r="DD580" s="367"/>
      <c r="DE580" s="374">
        <f t="shared" si="1211"/>
        <v>0</v>
      </c>
      <c r="DF580" s="373"/>
      <c r="DG580" s="818">
        <f t="shared" si="1210"/>
        <v>0</v>
      </c>
      <c r="DH580" s="372"/>
      <c r="DI580" s="267">
        <f t="shared" si="1205"/>
        <v>0</v>
      </c>
      <c r="DJ580" s="373"/>
      <c r="DK580" s="374">
        <f t="shared" si="1198"/>
        <v>0</v>
      </c>
      <c r="DL580" s="373"/>
      <c r="DM580" s="375">
        <f t="shared" si="1168"/>
        <v>0</v>
      </c>
      <c r="DN580" s="373"/>
      <c r="DO580" s="155">
        <f t="shared" si="1199"/>
        <v>0</v>
      </c>
      <c r="DP580" s="372"/>
      <c r="DQ580" s="155">
        <f t="shared" si="1200"/>
        <v>0</v>
      </c>
      <c r="DR580" s="373"/>
      <c r="DS580" s="155">
        <f t="shared" si="1201"/>
        <v>0</v>
      </c>
      <c r="DT580" s="372"/>
      <c r="DU580" s="155">
        <f t="shared" si="1202"/>
        <v>0</v>
      </c>
      <c r="DV580" s="373"/>
      <c r="DW580" s="4891">
        <f t="shared" si="1206"/>
        <v>0</v>
      </c>
      <c r="DX580" s="372"/>
      <c r="DY580" s="154">
        <f t="shared" si="1173"/>
        <v>0</v>
      </c>
      <c r="DZ580" s="373"/>
      <c r="EA580" s="154">
        <f t="shared" si="1207"/>
        <v>0</v>
      </c>
      <c r="EB580" s="373"/>
      <c r="EC580" s="269">
        <f t="shared" si="1208"/>
        <v>0</v>
      </c>
      <c r="ED580" s="376"/>
      <c r="EE580" s="822">
        <f t="shared" ref="EE580" si="1212">IF(AV580=0,0,1)</f>
        <v>0</v>
      </c>
      <c r="EF580" s="377"/>
      <c r="EG580" s="273"/>
      <c r="EH580" s="274"/>
      <c r="EI580" s="275"/>
      <c r="EJ580" s="276"/>
      <c r="EK580" s="275"/>
      <c r="EL580" s="277"/>
      <c r="EM580" s="278" t="str">
        <f t="shared" si="1203"/>
        <v xml:space="preserve"> </v>
      </c>
      <c r="EN580" s="372"/>
      <c r="EO580" s="155">
        <f t="shared" si="1204"/>
        <v>0</v>
      </c>
      <c r="EP580" s="373"/>
      <c r="ER580" s="194"/>
      <c r="ET580" s="154">
        <v>45664</v>
      </c>
      <c r="EU580" s="373">
        <v>4263026</v>
      </c>
      <c r="EV580" s="154">
        <f t="shared" si="1177"/>
        <v>1</v>
      </c>
      <c r="EW580" s="373"/>
      <c r="EX580" s="154"/>
      <c r="EY580" s="367"/>
      <c r="EZ580" s="154"/>
      <c r="FA580" s="367"/>
      <c r="FB580" s="154"/>
      <c r="FC580" s="367"/>
      <c r="FD580" s="154">
        <v>46085</v>
      </c>
      <c r="FE580" s="367">
        <v>4263172</v>
      </c>
      <c r="FF580" s="155"/>
      <c r="FG580" s="367"/>
      <c r="FH580" s="154"/>
      <c r="FI580" s="367"/>
      <c r="FJ580" s="2850">
        <v>46042</v>
      </c>
      <c r="FK580" s="2857">
        <v>4263115</v>
      </c>
      <c r="FL580" s="155">
        <f t="shared" si="1179"/>
        <v>1</v>
      </c>
      <c r="FM580" s="279"/>
      <c r="FN580" s="1184"/>
      <c r="FO580" s="280"/>
      <c r="FP580" s="281"/>
      <c r="FQ580" s="282"/>
      <c r="FS580" s="281"/>
      <c r="FT580" s="282"/>
    </row>
    <row r="581" spans="1:176" ht="18.600000000000001" customHeight="1">
      <c r="A581" s="228">
        <f t="shared" si="1035"/>
        <v>571</v>
      </c>
      <c r="B581" s="343" t="str">
        <f>AF581</f>
        <v>4IE</v>
      </c>
      <c r="C581" s="6218">
        <v>46152</v>
      </c>
      <c r="D581" s="1043" t="s">
        <v>1316</v>
      </c>
      <c r="E581" s="5943" t="s">
        <v>1561</v>
      </c>
      <c r="F581" s="1564"/>
      <c r="G581" s="1263"/>
      <c r="H581" s="3336" t="s">
        <v>630</v>
      </c>
      <c r="I581" s="3337" t="s">
        <v>48</v>
      </c>
      <c r="J581" s="3337" t="s">
        <v>0</v>
      </c>
      <c r="K581" s="599" t="s">
        <v>503</v>
      </c>
      <c r="L581" s="600"/>
      <c r="M581" s="6477">
        <v>46107</v>
      </c>
      <c r="N581" s="353">
        <v>46106</v>
      </c>
      <c r="O581" s="354">
        <v>46108</v>
      </c>
      <c r="P581" s="353">
        <v>46107</v>
      </c>
      <c r="Q581" s="354">
        <v>46109</v>
      </c>
      <c r="R581" s="353">
        <v>46109</v>
      </c>
      <c r="S581" s="354">
        <v>46112</v>
      </c>
      <c r="T581" s="353">
        <v>46108</v>
      </c>
      <c r="U581" s="355">
        <v>46114</v>
      </c>
      <c r="V581" s="353">
        <v>46114</v>
      </c>
      <c r="W581" s="356">
        <v>46116</v>
      </c>
      <c r="X581" s="357">
        <v>46116</v>
      </c>
      <c r="Y581" s="359">
        <v>46119</v>
      </c>
      <c r="Z581" s="359">
        <v>46119</v>
      </c>
      <c r="AA581" s="601"/>
      <c r="AB581" s="359"/>
      <c r="AC581" s="251" t="s">
        <v>1085</v>
      </c>
      <c r="AD581" s="361"/>
      <c r="AE581" s="362">
        <v>3</v>
      </c>
      <c r="AF581" s="363" t="str">
        <f>IF($AE581=0,"　",VLOOKUP($AE581,ﾚｰｻﾞOP,69,0))</f>
        <v>4IE</v>
      </c>
      <c r="AG581" s="364">
        <v>1</v>
      </c>
      <c r="AH581" s="364"/>
      <c r="AI581" s="364"/>
      <c r="AJ581" s="364"/>
      <c r="AK581" s="364"/>
      <c r="AL581" s="364"/>
      <c r="AM581" s="364"/>
      <c r="AN581" s="364"/>
      <c r="AO581" s="364"/>
      <c r="AP581" s="363">
        <v>1</v>
      </c>
      <c r="AQ581" s="255">
        <v>1</v>
      </c>
      <c r="AR581" s="255">
        <v>1</v>
      </c>
      <c r="AS581" s="255"/>
      <c r="AT581" s="255"/>
      <c r="AU581" s="2843">
        <f>IF(AI581="付属済",0,IF(AI581=1,AI581+AP581,0))</f>
        <v>0</v>
      </c>
      <c r="AV581" s="4008">
        <f>IF(AE581=0,0,(AR581*1)+(AS581*100))</f>
        <v>1</v>
      </c>
      <c r="AW581" s="590">
        <v>46087</v>
      </c>
      <c r="AX581" s="369">
        <v>4263144</v>
      </c>
      <c r="AY581" s="154">
        <v>46087</v>
      </c>
      <c r="AZ581" s="367">
        <v>4263145</v>
      </c>
      <c r="BA581" s="154">
        <v>46087</v>
      </c>
      <c r="BB581" s="367">
        <v>4263146</v>
      </c>
      <c r="BC581" s="368">
        <v>46056</v>
      </c>
      <c r="BD581" s="369">
        <v>4263108</v>
      </c>
      <c r="BE581" s="4599">
        <v>46056</v>
      </c>
      <c r="BF581" s="4600">
        <v>4263109</v>
      </c>
      <c r="BG581" s="368">
        <v>46087</v>
      </c>
      <c r="BH581" s="367">
        <v>4263149</v>
      </c>
      <c r="BI581" s="154">
        <v>46087</v>
      </c>
      <c r="BJ581" s="367">
        <v>4263150</v>
      </c>
      <c r="BK581" s="154" t="str">
        <f>IF($AE581=0,"　",VLOOKUP($AE581,ﾚｰｻﾞOP,57,0))</f>
        <v>-</v>
      </c>
      <c r="BL581" s="367"/>
      <c r="BM581" s="154" t="str">
        <f>IF($AE581=0,"　",VLOOKUP($AE581,ﾚｰｻﾞOP,58,0))</f>
        <v>-</v>
      </c>
      <c r="BN581" s="367"/>
      <c r="BO581" s="155" t="str">
        <f>IF($AE581=0,"　",VLOOKUP($AE581,ﾚｰｻﾞOP,59,0))</f>
        <v>-</v>
      </c>
      <c r="BP581" s="367"/>
      <c r="BQ581" s="154" t="str">
        <f>IF($AE581=0,"　",VLOOKUP($AE581,ﾚｰｻﾞOP,12,0))</f>
        <v>-</v>
      </c>
      <c r="BR581" s="369"/>
      <c r="BS581" s="154" t="str">
        <f>IF($AE581=0,"　",VLOOKUP($AE581,ﾚｰｻﾞOP,13,0))</f>
        <v>-</v>
      </c>
      <c r="BT581" s="369"/>
      <c r="BU581" s="154" t="str">
        <f>IF($AE581=0,"　",VLOOKUP($AE581,ﾚｰｻﾞOP,14,0))</f>
        <v>-</v>
      </c>
      <c r="BV581" s="369"/>
      <c r="BW581" s="154" t="str">
        <f>IF($AE581=0,"　",VLOOKUP($AE581,ﾚｰｻﾞOP,15,0))</f>
        <v>-</v>
      </c>
      <c r="BX581" s="367"/>
      <c r="BY581" s="154" t="str">
        <f>IF($AE581=0,"　",VLOOKUP($AE581,ﾚｰｻﾞOP,16,0))</f>
        <v>-</v>
      </c>
      <c r="BZ581" s="369"/>
      <c r="CA581" s="154" t="str">
        <f>IF($AE581=0,"　",VLOOKUP($AE581,ﾚｰｻﾞOP,17,0))</f>
        <v>-</v>
      </c>
      <c r="CB581" s="367"/>
      <c r="CC581" s="154" t="str">
        <f>IF($AE581=0,"　",VLOOKUP($AE581,ﾚｰｻﾞOP,18,0))</f>
        <v>-</v>
      </c>
      <c r="CD581" s="367"/>
      <c r="CE581" s="2850" t="str">
        <f>IF($AE581=0,"　",VLOOKUP($AE581,ﾚｰｻﾞOP,19,0))</f>
        <v>-</v>
      </c>
      <c r="CF581" s="2846"/>
      <c r="CG581" s="2855" t="str">
        <f>IF($AE581=0,"　",VLOOKUP($AE581,ﾚｰｻﾞOP,20,0))</f>
        <v>-</v>
      </c>
      <c r="CH581" s="2851"/>
      <c r="CI581" s="2850" t="str">
        <f>IF($AE581=0,"　",VLOOKUP($AE581,ﾚｰｻﾞOP,21,0))</f>
        <v>-</v>
      </c>
      <c r="CJ581" s="2846"/>
      <c r="CK581" s="2850" t="str">
        <f>IF($AE581=0,"　",VLOOKUP($AE581,ﾚｰｻﾞOP,22,0))</f>
        <v>-</v>
      </c>
      <c r="CL581" s="2851"/>
      <c r="CM581" s="2850" t="str">
        <f>IF($AE581=0,"　",VLOOKUP($AE581,ﾚｰｻﾞOP,23,0))</f>
        <v>-</v>
      </c>
      <c r="CN581" s="2851"/>
      <c r="CO581" s="2855" t="str">
        <f>IF($AE581=0,"　",VLOOKUP($AE581,ﾚｰｻﾞOP,24,0))</f>
        <v>-</v>
      </c>
      <c r="CP581" s="2851"/>
      <c r="CQ581" s="2855" t="str">
        <f>IF($AE581=0,"　",VLOOKUP($AE581,ﾚｰｻﾞOP,25,0))</f>
        <v>-</v>
      </c>
      <c r="CR581" s="2851"/>
      <c r="CS581" s="2850" t="str">
        <f>IF($AE581=0,"　",VLOOKUP($AE581,ﾚｰｻﾞOP,26,0))</f>
        <v>-</v>
      </c>
      <c r="CT581" s="2851"/>
      <c r="CU581" s="2855"/>
      <c r="CV581" s="2851"/>
      <c r="CW581" s="2850" t="str">
        <f>IF($AE581=0,"　",VLOOKUP($AE581,ﾚｰｻﾞOP,28,0))</f>
        <v>-</v>
      </c>
      <c r="CX581" s="2851"/>
      <c r="CY581" s="2855" t="str">
        <f>IF($AE581=0,"　",VLOOKUP($AE581,ﾚｰｻﾞOP,29,0))</f>
        <v>-</v>
      </c>
      <c r="CZ581" s="2851"/>
      <c r="DA581" s="154" t="str">
        <f>IF($AE581=0,"　",VLOOKUP($AE581,ﾚｰｻﾞOP,30,0))</f>
        <v>-</v>
      </c>
      <c r="DB581" s="369"/>
      <c r="DC581" s="155" t="str">
        <f>IF($AE581=0,"　",VLOOKUP($AE581,ﾚｰｻﾞOP,31,0))</f>
        <v>-</v>
      </c>
      <c r="DD581" s="367"/>
      <c r="DE581" s="374">
        <v>46069</v>
      </c>
      <c r="DF581" s="2857">
        <v>4263220</v>
      </c>
      <c r="DG581" s="818">
        <f t="shared" si="1210"/>
        <v>0</v>
      </c>
      <c r="DH581" s="372"/>
      <c r="DI581" s="267">
        <v>46066</v>
      </c>
      <c r="DJ581" s="373">
        <v>4263165</v>
      </c>
      <c r="DK581" s="374">
        <f>IF(AU581=2,1,0)</f>
        <v>0</v>
      </c>
      <c r="DL581" s="373"/>
      <c r="DM581" s="375">
        <f>IF(AU581=1,1,0)</f>
        <v>0</v>
      </c>
      <c r="DN581" s="373"/>
      <c r="DO581" s="155">
        <f>IF(AJ581=1,1,0)</f>
        <v>0</v>
      </c>
      <c r="DP581" s="372"/>
      <c r="DQ581" s="155">
        <f>IF(AK581=1,1,0)</f>
        <v>0</v>
      </c>
      <c r="DR581" s="373"/>
      <c r="DS581" s="155">
        <f>IF(AL581=1,1,0)</f>
        <v>0</v>
      </c>
      <c r="DT581" s="372"/>
      <c r="DU581" s="155">
        <f>IF(AM581=1,1,0)</f>
        <v>0</v>
      </c>
      <c r="DV581" s="373"/>
      <c r="DW581" s="4891">
        <f>IF(AN581=1,1,0)</f>
        <v>0</v>
      </c>
      <c r="DX581" s="372"/>
      <c r="DY581" s="154">
        <f>IF(AO581=1,1,0)</f>
        <v>0</v>
      </c>
      <c r="DZ581" s="373"/>
      <c r="EA581" s="154">
        <v>46091</v>
      </c>
      <c r="EB581" s="4682">
        <v>4263153</v>
      </c>
      <c r="EC581" s="269">
        <v>46091</v>
      </c>
      <c r="ED581" s="4964">
        <v>4263174</v>
      </c>
      <c r="EE581" s="822">
        <v>46086</v>
      </c>
      <c r="EF581" s="377">
        <v>4263177</v>
      </c>
      <c r="EG581" s="273"/>
      <c r="EH581" s="274"/>
      <c r="EI581" s="275"/>
      <c r="EJ581" s="276"/>
      <c r="EK581" s="275"/>
      <c r="EL581" s="277"/>
      <c r="EM581" s="278" t="str">
        <f>IF(CE581="-"," ",IF(AR581=1,1," "))</f>
        <v xml:space="preserve"> </v>
      </c>
      <c r="EN581" s="372"/>
      <c r="EO581" s="155">
        <f>IF(AT581=1,1,0)</f>
        <v>0</v>
      </c>
      <c r="EP581" s="373"/>
      <c r="ER581" s="194"/>
      <c r="ET581" s="154" t="str">
        <f>IF($AE581=0,"　",VLOOKUP($AE581,ﾚｰｻﾞOP,60,0))</f>
        <v>-</v>
      </c>
      <c r="EU581" s="373"/>
      <c r="EV581" s="154" t="str">
        <f>IF($AE581=0,"　",VLOOKUP($AE581,ﾚｰｻﾞOP,60,0))</f>
        <v>-</v>
      </c>
      <c r="EW581" s="373"/>
      <c r="EX581" s="154"/>
      <c r="EY581" s="367"/>
      <c r="EZ581" s="154"/>
      <c r="FA581" s="367"/>
      <c r="FB581" s="154"/>
      <c r="FC581" s="367"/>
      <c r="FD581" s="154"/>
      <c r="FE581" s="367"/>
      <c r="FF581" s="155"/>
      <c r="FG581" s="367"/>
      <c r="FH581" s="154"/>
      <c r="FI581" s="367"/>
      <c r="FJ581" s="154" t="str">
        <f>IF($AE581=0,"　",VLOOKUP($AE581,ﾚｰｻﾞOP,67,0))</f>
        <v>-</v>
      </c>
      <c r="FK581" s="373"/>
      <c r="FL581" s="155" t="str">
        <f>IF($AE581=0,"　",VLOOKUP($AE581,ﾚｰｻﾞOP,68,0))</f>
        <v>-</v>
      </c>
      <c r="FM581" s="279"/>
      <c r="FN581" s="1184"/>
      <c r="FO581" s="280"/>
      <c r="FP581" s="281"/>
      <c r="FQ581" s="282"/>
      <c r="FS581" s="281"/>
      <c r="FT581" s="282"/>
    </row>
    <row r="582" spans="1:176" ht="18.600000000000001" customHeight="1">
      <c r="A582" s="228">
        <f t="shared" si="1035"/>
        <v>572</v>
      </c>
      <c r="B582" s="343" t="str">
        <f>AF582</f>
        <v>　</v>
      </c>
      <c r="C582" s="6218">
        <v>46147</v>
      </c>
      <c r="D582" s="1045" t="s">
        <v>1406</v>
      </c>
      <c r="E582" s="1046" t="s">
        <v>1641</v>
      </c>
      <c r="F582" s="3701"/>
      <c r="G582" s="1263"/>
      <c r="H582" s="1330"/>
      <c r="I582" s="1264"/>
      <c r="J582" s="2866" t="s">
        <v>508</v>
      </c>
      <c r="K582" s="599" t="s">
        <v>508</v>
      </c>
      <c r="L582" s="6608" t="s">
        <v>1728</v>
      </c>
      <c r="M582" s="354"/>
      <c r="N582" s="353"/>
      <c r="O582" s="354"/>
      <c r="P582" s="353"/>
      <c r="Q582" s="354"/>
      <c r="R582" s="353"/>
      <c r="S582" s="354"/>
      <c r="T582" s="353"/>
      <c r="U582" s="355"/>
      <c r="V582" s="353"/>
      <c r="W582" s="356"/>
      <c r="X582" s="357"/>
      <c r="Y582" s="359">
        <v>46120</v>
      </c>
      <c r="Z582" s="359">
        <v>46120</v>
      </c>
      <c r="AA582" s="601"/>
      <c r="AB582" s="359"/>
      <c r="AC582" s="251"/>
      <c r="AD582" s="361"/>
      <c r="AE582" s="362"/>
      <c r="AF582" s="363" t="str">
        <f>IF($AE582=0,"　",VLOOKUP($AE582,ﾚｰｻﾞOP,69,0))</f>
        <v>　</v>
      </c>
      <c r="AG582" s="364"/>
      <c r="AH582" s="364"/>
      <c r="AI582" s="364"/>
      <c r="AJ582" s="364"/>
      <c r="AK582" s="364"/>
      <c r="AL582" s="364"/>
      <c r="AM582" s="364"/>
      <c r="AN582" s="364"/>
      <c r="AO582" s="364"/>
      <c r="AP582" s="363"/>
      <c r="AQ582" s="255"/>
      <c r="AR582" s="255"/>
      <c r="AS582" s="255"/>
      <c r="AT582" s="255"/>
      <c r="AU582" s="2843">
        <f>IF(AI582="付属済",0,IF(AI582=1,AI582+AP582,0))</f>
        <v>0</v>
      </c>
      <c r="AV582" s="4008">
        <f>IF(AE582=0,0,(AR582*1)+(AS582*100))</f>
        <v>0</v>
      </c>
      <c r="AW582" s="590" t="str">
        <f>IF($AE582=0,"　",VLOOKUP($AE582,ﾚｰｻﾞOP,5,0))</f>
        <v>　</v>
      </c>
      <c r="AX582" s="369"/>
      <c r="AY582" s="154" t="str">
        <f>IF($AE582=0,"　",VLOOKUP($AE582,ﾚｰｻﾞOP,6,0))</f>
        <v>　</v>
      </c>
      <c r="AZ582" s="367"/>
      <c r="BA582" s="154" t="str">
        <f>IF($AE582=0,"　",VLOOKUP($AE582,ﾚｰｻﾞOP,7,0))</f>
        <v>　</v>
      </c>
      <c r="BB582" s="367"/>
      <c r="BC582" s="368" t="str">
        <f>IF($AE582=0,"　",VLOOKUP($AE582,ﾚｰｻﾞOP,8,0))</f>
        <v>　</v>
      </c>
      <c r="BD582" s="369"/>
      <c r="BE582" s="4599" t="str">
        <f>IF($AE582=0,"　",VLOOKUP($AE582,ﾚｰｻﾞOP,9,0))</f>
        <v>　</v>
      </c>
      <c r="BF582" s="367"/>
      <c r="BG582" s="368" t="str">
        <f>IF($AE582=0,"　",VLOOKUP($AE582,ﾚｰｻﾞOP,10,0))</f>
        <v>　</v>
      </c>
      <c r="BH582" s="367"/>
      <c r="BI582" s="154" t="str">
        <f>IF($AE582=0,"　",VLOOKUP($AE582,ﾚｰｻﾞOP,11,0))</f>
        <v>　</v>
      </c>
      <c r="BJ582" s="367"/>
      <c r="BK582" s="154" t="str">
        <f>IF($AE582=0,"　",VLOOKUP($AE582,ﾚｰｻﾞOP,57,0))</f>
        <v>　</v>
      </c>
      <c r="BL582" s="367"/>
      <c r="BM582" s="154" t="str">
        <f>IF($AE582=0,"　",VLOOKUP($AE582,ﾚｰｻﾞOP,58,0))</f>
        <v>　</v>
      </c>
      <c r="BN582" s="367"/>
      <c r="BO582" s="155" t="str">
        <f>IF($AE582=0,"　",VLOOKUP($AE582,ﾚｰｻﾞOP,59,0))</f>
        <v>　</v>
      </c>
      <c r="BP582" s="367"/>
      <c r="BQ582" s="154" t="str">
        <f>IF($AE582=0,"　",VLOOKUP($AE582,ﾚｰｻﾞOP,12,0))</f>
        <v>　</v>
      </c>
      <c r="BR582" s="369"/>
      <c r="BS582" s="154" t="str">
        <f>IF($AE582=0,"　",VLOOKUP($AE582,ﾚｰｻﾞOP,13,0))</f>
        <v>　</v>
      </c>
      <c r="BT582" s="369"/>
      <c r="BU582" s="154" t="str">
        <f>IF($AE582=0,"　",VLOOKUP($AE582,ﾚｰｻﾞOP,14,0))</f>
        <v>　</v>
      </c>
      <c r="BV582" s="369"/>
      <c r="BW582" s="154" t="str">
        <f>IF($AE582=0,"　",VLOOKUP($AE582,ﾚｰｻﾞOP,15,0))</f>
        <v>　</v>
      </c>
      <c r="BX582" s="367"/>
      <c r="BY582" s="154" t="str">
        <f>IF($AE582=0,"　",VLOOKUP($AE582,ﾚｰｻﾞOP,16,0))</f>
        <v>　</v>
      </c>
      <c r="BZ582" s="369"/>
      <c r="CA582" s="154" t="str">
        <f>IF($AE582=0,"　",VLOOKUP($AE582,ﾚｰｻﾞOP,17,0))</f>
        <v>　</v>
      </c>
      <c r="CB582" s="367"/>
      <c r="CC582" s="154" t="str">
        <f>IF($AE582=0,"　",VLOOKUP($AE582,ﾚｰｻﾞOP,18,0))</f>
        <v>　</v>
      </c>
      <c r="CD582" s="367"/>
      <c r="CE582" s="2850" t="str">
        <f>IF($AE582=0,"　",VLOOKUP($AE582,ﾚｰｻﾞOP,19,0))</f>
        <v>　</v>
      </c>
      <c r="CF582" s="2846"/>
      <c r="CG582" s="2855" t="str">
        <f>IF($AE582=0,"　",VLOOKUP($AE582,ﾚｰｻﾞOP,20,0))</f>
        <v>　</v>
      </c>
      <c r="CH582" s="2851"/>
      <c r="CI582" s="2850" t="str">
        <f>IF($AE582=0,"　",VLOOKUP($AE582,ﾚｰｻﾞOP,21,0))</f>
        <v>　</v>
      </c>
      <c r="CJ582" s="2846"/>
      <c r="CK582" s="2850" t="str">
        <f>IF($AE582=0,"　",VLOOKUP($AE582,ﾚｰｻﾞOP,22,0))</f>
        <v>　</v>
      </c>
      <c r="CL582" s="2851"/>
      <c r="CM582" s="2850" t="str">
        <f>IF($AE582=0,"　",VLOOKUP($AE582,ﾚｰｻﾞOP,23,0))</f>
        <v>　</v>
      </c>
      <c r="CN582" s="2851"/>
      <c r="CO582" s="2855" t="str">
        <f>IF($AE582=0,"　",VLOOKUP($AE582,ﾚｰｻﾞOP,24,0))</f>
        <v>　</v>
      </c>
      <c r="CP582" s="2851"/>
      <c r="CQ582" s="2855" t="str">
        <f>IF($AE582=0,"　",VLOOKUP($AE582,ﾚｰｻﾞOP,25,0))</f>
        <v>　</v>
      </c>
      <c r="CR582" s="2851"/>
      <c r="CS582" s="2850" t="str">
        <f>IF($AE582=0,"　",VLOOKUP($AE582,ﾚｰｻﾞOP,26,0))</f>
        <v>　</v>
      </c>
      <c r="CT582" s="2851"/>
      <c r="CU582" s="2855"/>
      <c r="CV582" s="2851"/>
      <c r="CW582" s="2850" t="str">
        <f>IF($AE582=0,"　",VLOOKUP($AE582,ﾚｰｻﾞOP,28,0))</f>
        <v>　</v>
      </c>
      <c r="CX582" s="2851"/>
      <c r="CY582" s="2855" t="str">
        <f>IF($AE582=0,"　",VLOOKUP($AE582,ﾚｰｻﾞOP,29,0))</f>
        <v>　</v>
      </c>
      <c r="CZ582" s="2851"/>
      <c r="DA582" s="154" t="str">
        <f>IF($AE582=0,"　",VLOOKUP($AE582,ﾚｰｻﾞOP,30,0))</f>
        <v>　</v>
      </c>
      <c r="DB582" s="369"/>
      <c r="DC582" s="155" t="str">
        <f>IF($AE582=0,"　",VLOOKUP($AE582,ﾚｰｻﾞOP,31,0))</f>
        <v>　</v>
      </c>
      <c r="DD582" s="367"/>
      <c r="DE582" s="374">
        <f t="shared" ref="DE582:DE608" si="1213">IF(AG582=1,1,0)</f>
        <v>0</v>
      </c>
      <c r="DF582" s="373"/>
      <c r="DG582" s="818">
        <f t="shared" si="1210"/>
        <v>0</v>
      </c>
      <c r="DH582" s="372"/>
      <c r="DI582" s="267">
        <f>IF(AG582=1,1,0)</f>
        <v>0</v>
      </c>
      <c r="DJ582" s="373"/>
      <c r="DK582" s="374">
        <f>IF(AU582=2,1,0)</f>
        <v>0</v>
      </c>
      <c r="DL582" s="373"/>
      <c r="DM582" s="375">
        <f>IF(AU582=1,1,0)</f>
        <v>0</v>
      </c>
      <c r="DN582" s="373"/>
      <c r="DO582" s="155">
        <f>IF(AJ582=1,1,0)</f>
        <v>0</v>
      </c>
      <c r="DP582" s="372"/>
      <c r="DQ582" s="155">
        <f>IF(AK582=1,1,0)</f>
        <v>0</v>
      </c>
      <c r="DR582" s="373"/>
      <c r="DS582" s="155">
        <f>IF(AL582=1,1,0)</f>
        <v>0</v>
      </c>
      <c r="DT582" s="372"/>
      <c r="DU582" s="155">
        <f>IF(AM582=1,1,0)</f>
        <v>0</v>
      </c>
      <c r="DV582" s="373"/>
      <c r="DW582" s="4891">
        <f>IF(AN582=1,1,0)</f>
        <v>0</v>
      </c>
      <c r="DX582" s="372"/>
      <c r="DY582" s="154">
        <f>IF(AO582=1,1,0)</f>
        <v>0</v>
      </c>
      <c r="DZ582" s="373"/>
      <c r="EA582" s="154">
        <f>IF(AP582=1,1,0)</f>
        <v>0</v>
      </c>
      <c r="EB582" s="373"/>
      <c r="EC582" s="269">
        <f>IF(AQ582=1,1,0)</f>
        <v>0</v>
      </c>
      <c r="ED582" s="376"/>
      <c r="EE582" s="822">
        <f t="shared" ref="EE582" si="1214">IF(AV582=0,0,1)</f>
        <v>0</v>
      </c>
      <c r="EF582" s="377"/>
      <c r="EG582" s="273"/>
      <c r="EH582" s="274"/>
      <c r="EI582" s="275"/>
      <c r="EJ582" s="276"/>
      <c r="EK582" s="275"/>
      <c r="EL582" s="277"/>
      <c r="EM582" s="278" t="str">
        <f>IF(CE582="-"," ",IF(AR582=1,1," "))</f>
        <v xml:space="preserve"> </v>
      </c>
      <c r="EN582" s="372"/>
      <c r="EO582" s="155">
        <f>IF(AT582=1,1,0)</f>
        <v>0</v>
      </c>
      <c r="EP582" s="373"/>
      <c r="ER582" s="194"/>
      <c r="ET582" s="154" t="str">
        <f>IF($AE582=0,"　",VLOOKUP($AE582,ﾚｰｻﾞOP,60,0))</f>
        <v>　</v>
      </c>
      <c r="EU582" s="373"/>
      <c r="EV582" s="154" t="str">
        <f>IF($AE582=0,"　",VLOOKUP($AE582,ﾚｰｻﾞOP,60,0))</f>
        <v>　</v>
      </c>
      <c r="EW582" s="373"/>
      <c r="EX582" s="154"/>
      <c r="EY582" s="367"/>
      <c r="EZ582" s="154"/>
      <c r="FA582" s="367"/>
      <c r="FB582" s="154"/>
      <c r="FC582" s="367"/>
      <c r="FD582" s="154"/>
      <c r="FE582" s="367"/>
      <c r="FF582" s="155"/>
      <c r="FG582" s="367"/>
      <c r="FH582" s="154"/>
      <c r="FI582" s="367"/>
      <c r="FJ582" s="154" t="str">
        <f>IF($AE582=0,"　",VLOOKUP($AE582,ﾚｰｻﾞOP,67,0))</f>
        <v>　</v>
      </c>
      <c r="FK582" s="373"/>
      <c r="FL582" s="155" t="str">
        <f>IF($AE582=0,"　",VLOOKUP($AE582,ﾚｰｻﾞOP,68,0))</f>
        <v>　</v>
      </c>
      <c r="FM582" s="279"/>
      <c r="FN582" s="1184"/>
      <c r="FO582" s="280"/>
      <c r="FP582" s="281"/>
      <c r="FQ582" s="282"/>
      <c r="FS582" s="281"/>
      <c r="FT582" s="282"/>
    </row>
    <row r="583" spans="1:176" ht="18.600000000000001" customHeight="1">
      <c r="A583" s="228">
        <f t="shared" si="1035"/>
        <v>573</v>
      </c>
      <c r="B583" s="343" t="str">
        <f t="shared" si="1195"/>
        <v>4IE</v>
      </c>
      <c r="C583" s="6164">
        <v>46125</v>
      </c>
      <c r="D583" s="6544" t="s">
        <v>34</v>
      </c>
      <c r="E583" s="1262">
        <v>84511298</v>
      </c>
      <c r="F583" s="1564" t="s">
        <v>1800</v>
      </c>
      <c r="G583" s="1263"/>
      <c r="H583" s="1330" t="s">
        <v>631</v>
      </c>
      <c r="I583" s="1264" t="s">
        <v>61</v>
      </c>
      <c r="J583" s="1264" t="s">
        <v>1598</v>
      </c>
      <c r="K583" s="599" t="s">
        <v>11</v>
      </c>
      <c r="L583" s="600"/>
      <c r="M583" s="6477">
        <v>46108</v>
      </c>
      <c r="N583" s="353">
        <v>46106</v>
      </c>
      <c r="O583" s="354">
        <v>46109</v>
      </c>
      <c r="P583" s="353">
        <v>46107</v>
      </c>
      <c r="Q583" s="354">
        <v>46112</v>
      </c>
      <c r="R583" s="353">
        <v>46112</v>
      </c>
      <c r="S583" s="354">
        <v>46113</v>
      </c>
      <c r="T583" s="353">
        <v>46109</v>
      </c>
      <c r="U583" s="355">
        <v>46115</v>
      </c>
      <c r="V583" s="353">
        <v>46115</v>
      </c>
      <c r="W583" s="356">
        <v>46119</v>
      </c>
      <c r="X583" s="357">
        <v>46116</v>
      </c>
      <c r="Y583" s="359">
        <v>46120</v>
      </c>
      <c r="Z583" s="359">
        <v>46120</v>
      </c>
      <c r="AA583" s="601"/>
      <c r="AB583" s="359"/>
      <c r="AC583" s="251" t="s">
        <v>1085</v>
      </c>
      <c r="AD583" s="361"/>
      <c r="AE583" s="362">
        <v>3</v>
      </c>
      <c r="AF583" s="363" t="str">
        <f t="shared" si="1142"/>
        <v>4IE</v>
      </c>
      <c r="AG583" s="364"/>
      <c r="AH583" s="364"/>
      <c r="AI583" s="364"/>
      <c r="AJ583" s="364"/>
      <c r="AK583" s="364"/>
      <c r="AL583" s="364"/>
      <c r="AM583" s="364"/>
      <c r="AN583" s="364">
        <v>1</v>
      </c>
      <c r="AO583" s="364"/>
      <c r="AP583" s="363">
        <v>1</v>
      </c>
      <c r="AQ583" s="255">
        <v>1</v>
      </c>
      <c r="AR583" s="255">
        <v>1</v>
      </c>
      <c r="AS583" s="255"/>
      <c r="AT583" s="255"/>
      <c r="AU583" s="2843">
        <f t="shared" si="1196"/>
        <v>0</v>
      </c>
      <c r="AV583" s="4008">
        <f t="shared" si="1197"/>
        <v>1</v>
      </c>
      <c r="AW583" s="590">
        <v>46087</v>
      </c>
      <c r="AX583" s="369">
        <v>4263144</v>
      </c>
      <c r="AY583" s="154">
        <v>46087</v>
      </c>
      <c r="AZ583" s="367">
        <v>4263145</v>
      </c>
      <c r="BA583" s="154">
        <v>46087</v>
      </c>
      <c r="BB583" s="367">
        <v>4263146</v>
      </c>
      <c r="BC583" s="368">
        <v>46056</v>
      </c>
      <c r="BD583" s="369">
        <v>4263108</v>
      </c>
      <c r="BE583" s="4599">
        <v>46056</v>
      </c>
      <c r="BF583" s="367">
        <v>4263109</v>
      </c>
      <c r="BG583" s="368">
        <v>46087</v>
      </c>
      <c r="BH583" s="367">
        <v>4263149</v>
      </c>
      <c r="BI583" s="154">
        <v>46087</v>
      </c>
      <c r="BJ583" s="367">
        <v>4263150</v>
      </c>
      <c r="BK583" s="154" t="str">
        <f t="shared" si="1145"/>
        <v>-</v>
      </c>
      <c r="BL583" s="367"/>
      <c r="BM583" s="154" t="str">
        <f t="shared" si="1146"/>
        <v>-</v>
      </c>
      <c r="BN583" s="367"/>
      <c r="BO583" s="155" t="str">
        <f t="shared" si="1147"/>
        <v>-</v>
      </c>
      <c r="BP583" s="367"/>
      <c r="BQ583" s="154" t="str">
        <f t="shared" si="1180"/>
        <v>-</v>
      </c>
      <c r="BR583" s="369"/>
      <c r="BS583" s="154" t="str">
        <f t="shared" si="1148"/>
        <v>-</v>
      </c>
      <c r="BT583" s="369"/>
      <c r="BU583" s="154" t="str">
        <f t="shared" si="1149"/>
        <v>-</v>
      </c>
      <c r="BV583" s="369"/>
      <c r="BW583" s="154" t="str">
        <f t="shared" si="1150"/>
        <v>-</v>
      </c>
      <c r="BX583" s="367"/>
      <c r="BY583" s="154" t="str">
        <f t="shared" si="1151"/>
        <v>-</v>
      </c>
      <c r="BZ583" s="369"/>
      <c r="CA583" s="154" t="str">
        <f t="shared" si="1152"/>
        <v>-</v>
      </c>
      <c r="CB583" s="367"/>
      <c r="CC583" s="154" t="str">
        <f t="shared" si="1153"/>
        <v>-</v>
      </c>
      <c r="CD583" s="367"/>
      <c r="CE583" s="2850" t="str">
        <f t="shared" si="1154"/>
        <v>-</v>
      </c>
      <c r="CF583" s="2846"/>
      <c r="CG583" s="2855" t="str">
        <f t="shared" si="1155"/>
        <v>-</v>
      </c>
      <c r="CH583" s="2851"/>
      <c r="CI583" s="2850" t="str">
        <f t="shared" si="1156"/>
        <v>-</v>
      </c>
      <c r="CJ583" s="2846"/>
      <c r="CK583" s="2850" t="str">
        <f t="shared" si="1157"/>
        <v>-</v>
      </c>
      <c r="CL583" s="2851"/>
      <c r="CM583" s="2850" t="str">
        <f t="shared" si="1158"/>
        <v>-</v>
      </c>
      <c r="CN583" s="2851"/>
      <c r="CO583" s="2855" t="str">
        <f t="shared" si="1159"/>
        <v>-</v>
      </c>
      <c r="CP583" s="2851"/>
      <c r="CQ583" s="2855" t="str">
        <f t="shared" si="1160"/>
        <v>-</v>
      </c>
      <c r="CR583" s="2851"/>
      <c r="CS583" s="2850" t="str">
        <f t="shared" si="1161"/>
        <v>-</v>
      </c>
      <c r="CT583" s="2851"/>
      <c r="CU583" s="2855"/>
      <c r="CV583" s="2851"/>
      <c r="CW583" s="2850" t="str">
        <f t="shared" si="1162"/>
        <v>-</v>
      </c>
      <c r="CX583" s="2851"/>
      <c r="CY583" s="2855" t="str">
        <f t="shared" si="1163"/>
        <v>-</v>
      </c>
      <c r="CZ583" s="2851"/>
      <c r="DA583" s="154" t="str">
        <f t="shared" si="1164"/>
        <v>-</v>
      </c>
      <c r="DB583" s="369"/>
      <c r="DC583" s="155" t="str">
        <f t="shared" si="1165"/>
        <v>-</v>
      </c>
      <c r="DD583" s="367"/>
      <c r="DE583" s="374">
        <f t="shared" si="1213"/>
        <v>0</v>
      </c>
      <c r="DF583" s="373"/>
      <c r="DG583" s="818">
        <f t="shared" si="1210"/>
        <v>0</v>
      </c>
      <c r="DH583" s="372"/>
      <c r="DI583" s="267">
        <f t="shared" si="1205"/>
        <v>0</v>
      </c>
      <c r="DJ583" s="373"/>
      <c r="DK583" s="374">
        <f t="shared" si="1198"/>
        <v>0</v>
      </c>
      <c r="DL583" s="373"/>
      <c r="DM583" s="375">
        <f t="shared" si="1168"/>
        <v>0</v>
      </c>
      <c r="DN583" s="373"/>
      <c r="DO583" s="155">
        <f t="shared" si="1199"/>
        <v>0</v>
      </c>
      <c r="DP583" s="372"/>
      <c r="DQ583" s="155">
        <f t="shared" si="1200"/>
        <v>0</v>
      </c>
      <c r="DR583" s="373"/>
      <c r="DS583" s="155">
        <f t="shared" si="1201"/>
        <v>0</v>
      </c>
      <c r="DT583" s="372"/>
      <c r="DU583" s="155">
        <f t="shared" si="1202"/>
        <v>0</v>
      </c>
      <c r="DV583" s="373"/>
      <c r="DW583" s="4891">
        <v>46091</v>
      </c>
      <c r="DX583" s="372">
        <v>4263152</v>
      </c>
      <c r="DY583" s="154">
        <f t="shared" si="1173"/>
        <v>0</v>
      </c>
      <c r="DZ583" s="373"/>
      <c r="EA583" s="154">
        <v>46091</v>
      </c>
      <c r="EB583" s="4682">
        <v>4263153</v>
      </c>
      <c r="EC583" s="269">
        <v>46091</v>
      </c>
      <c r="ED583" s="4964">
        <v>4263174</v>
      </c>
      <c r="EE583" s="822">
        <v>46086</v>
      </c>
      <c r="EF583" s="377">
        <v>4263177</v>
      </c>
      <c r="EG583" s="273"/>
      <c r="EH583" s="274"/>
      <c r="EI583" s="275"/>
      <c r="EJ583" s="276"/>
      <c r="EK583" s="275"/>
      <c r="EL583" s="277"/>
      <c r="EM583" s="278" t="str">
        <f t="shared" si="1203"/>
        <v xml:space="preserve"> </v>
      </c>
      <c r="EN583" s="372"/>
      <c r="EO583" s="155">
        <f t="shared" si="1204"/>
        <v>0</v>
      </c>
      <c r="EP583" s="373"/>
      <c r="ER583" s="194"/>
      <c r="ET583" s="154" t="str">
        <f t="shared" si="1176"/>
        <v>-</v>
      </c>
      <c r="EU583" s="373"/>
      <c r="EV583" s="154" t="str">
        <f t="shared" si="1177"/>
        <v>-</v>
      </c>
      <c r="EW583" s="373"/>
      <c r="EX583" s="154"/>
      <c r="EY583" s="367"/>
      <c r="EZ583" s="154"/>
      <c r="FA583" s="367"/>
      <c r="FB583" s="154"/>
      <c r="FC583" s="367"/>
      <c r="FD583" s="154"/>
      <c r="FE583" s="367"/>
      <c r="FF583" s="155"/>
      <c r="FG583" s="367"/>
      <c r="FH583" s="154"/>
      <c r="FI583" s="367"/>
      <c r="FJ583" s="154" t="str">
        <f t="shared" si="1178"/>
        <v>-</v>
      </c>
      <c r="FK583" s="373"/>
      <c r="FL583" s="155" t="str">
        <f t="shared" si="1179"/>
        <v>-</v>
      </c>
      <c r="FM583" s="279"/>
      <c r="FN583" s="1184"/>
      <c r="FO583" s="280"/>
      <c r="FP583" s="281"/>
      <c r="FQ583" s="282"/>
      <c r="FS583" s="281"/>
      <c r="FT583" s="282"/>
    </row>
    <row r="584" spans="1:176" ht="18.600000000000001" customHeight="1">
      <c r="A584" s="228">
        <f t="shared" si="961"/>
        <v>574</v>
      </c>
      <c r="B584" s="343" t="str">
        <f t="shared" ref="B584:B588" si="1215">AF584</f>
        <v>4IE</v>
      </c>
      <c r="C584" s="6164">
        <v>46124</v>
      </c>
      <c r="D584" s="5644" t="s">
        <v>1024</v>
      </c>
      <c r="E584" s="5719">
        <v>89610196</v>
      </c>
      <c r="F584" s="1564"/>
      <c r="G584" s="6767" t="s">
        <v>1769</v>
      </c>
      <c r="H584" s="1330" t="s">
        <v>630</v>
      </c>
      <c r="I584" s="1264" t="s">
        <v>59</v>
      </c>
      <c r="J584" s="1264" t="s">
        <v>15</v>
      </c>
      <c r="K584" s="599" t="s">
        <v>11</v>
      </c>
      <c r="L584" s="600"/>
      <c r="M584" s="6477">
        <v>46108</v>
      </c>
      <c r="N584" s="353">
        <v>46097</v>
      </c>
      <c r="O584" s="354">
        <v>46109</v>
      </c>
      <c r="P584" s="353">
        <v>46107</v>
      </c>
      <c r="Q584" s="354">
        <v>46112</v>
      </c>
      <c r="R584" s="353">
        <v>46112</v>
      </c>
      <c r="S584" s="354">
        <v>46113</v>
      </c>
      <c r="T584" s="353">
        <v>46112</v>
      </c>
      <c r="U584" s="355">
        <v>46115</v>
      </c>
      <c r="V584" s="353">
        <v>46116</v>
      </c>
      <c r="W584" s="356">
        <v>46119</v>
      </c>
      <c r="X584" s="357">
        <v>46119</v>
      </c>
      <c r="Y584" s="359">
        <v>46121</v>
      </c>
      <c r="Z584" s="359">
        <v>46121</v>
      </c>
      <c r="AA584" s="601"/>
      <c r="AB584" s="359"/>
      <c r="AC584" s="251"/>
      <c r="AD584" s="361"/>
      <c r="AE584" s="362">
        <v>25</v>
      </c>
      <c r="AF584" s="363" t="str">
        <f t="shared" ref="AF584:AF590" si="1216">IF($AE584=0,"　",VLOOKUP($AE584,ﾚｰｻﾞOP,69,0))</f>
        <v>4IE</v>
      </c>
      <c r="AG584" s="364"/>
      <c r="AH584" s="364"/>
      <c r="AI584" s="364"/>
      <c r="AJ584" s="364"/>
      <c r="AK584" s="364"/>
      <c r="AL584" s="364"/>
      <c r="AM584" s="364"/>
      <c r="AN584" s="364"/>
      <c r="AO584" s="364"/>
      <c r="AP584" s="363"/>
      <c r="AQ584" s="255"/>
      <c r="AR584" s="255"/>
      <c r="AS584" s="255"/>
      <c r="AT584" s="255"/>
      <c r="AU584" s="2843">
        <f t="shared" ref="AU584:AU588" si="1217">IF(AI584="付属済",0,IF(AI584=1,AI584+AP584,0))</f>
        <v>0</v>
      </c>
      <c r="AV584" s="4008">
        <f t="shared" ref="AV584:AV588" si="1218">IF(AE584=0,0,(AR584*1)+(AS584*100))</f>
        <v>0</v>
      </c>
      <c r="AW584" s="590" t="str">
        <f>IF($AE584=0,"　",VLOOKUP($AE584,ﾚｰｻﾞOP,5,0))</f>
        <v>-</v>
      </c>
      <c r="AX584" s="369"/>
      <c r="AY584" s="154" t="str">
        <f>IF($AE584=0,"　",VLOOKUP($AE584,ﾚｰｻﾞOP,6,0))</f>
        <v>-</v>
      </c>
      <c r="AZ584" s="367"/>
      <c r="BA584" s="154" t="str">
        <f>IF($AE584=0,"　",VLOOKUP($AE584,ﾚｰｻﾞOP,7,0))</f>
        <v>-</v>
      </c>
      <c r="BB584" s="367"/>
      <c r="BC584" s="368" t="str">
        <f>IF($AE584=0,"　",VLOOKUP($AE584,ﾚｰｻﾞOP,8,0))</f>
        <v>-</v>
      </c>
      <c r="BD584" s="369"/>
      <c r="BE584" s="4599" t="str">
        <f>IF($AE584=0,"　",VLOOKUP($AE584,ﾚｰｻﾞOP,9,0))</f>
        <v>-</v>
      </c>
      <c r="BF584" s="367"/>
      <c r="BG584" s="368" t="str">
        <f>IF($AE584=0,"　",VLOOKUP($AE584,ﾚｰｻﾞOP,10,0))</f>
        <v>-</v>
      </c>
      <c r="BH584" s="367"/>
      <c r="BI584" s="154" t="str">
        <f t="shared" ref="BI584:BI590" si="1219">IF($AE584=0,"　",VLOOKUP($AE584,ﾚｰｻﾞOP,11,0))</f>
        <v>-</v>
      </c>
      <c r="BJ584" s="367"/>
      <c r="BK584" s="154" t="str">
        <f t="shared" ref="BK584:BK590" si="1220">IF($AE584=0,"　",VLOOKUP($AE584,ﾚｰｻﾞOP,57,0))</f>
        <v>-</v>
      </c>
      <c r="BL584" s="367"/>
      <c r="BM584" s="154" t="str">
        <f t="shared" ref="BM584:BM590" si="1221">IF($AE584=0,"　",VLOOKUP($AE584,ﾚｰｻﾞOP,58,0))</f>
        <v>-</v>
      </c>
      <c r="BN584" s="367"/>
      <c r="BO584" s="155" t="str">
        <f t="shared" ref="BO584:BO590" si="1222">IF($AE584=0,"　",VLOOKUP($AE584,ﾚｰｻﾞOP,59,0))</f>
        <v>-</v>
      </c>
      <c r="BP584" s="367"/>
      <c r="BQ584" s="154" t="str">
        <f>IF($AE584=0,"　",VLOOKUP($AE584,ﾚｰｻﾞOP,12,0))</f>
        <v>-</v>
      </c>
      <c r="BR584" s="369"/>
      <c r="BS584" s="154" t="str">
        <f t="shared" ref="BS584:BS590" si="1223">IF($AE584=0,"　",VLOOKUP($AE584,ﾚｰｻﾞOP,13,0))</f>
        <v>-</v>
      </c>
      <c r="BT584" s="369"/>
      <c r="BU584" s="154" t="str">
        <f t="shared" ref="BU584:BU590" si="1224">IF($AE584=0,"　",VLOOKUP($AE584,ﾚｰｻﾞOP,14,0))</f>
        <v>-</v>
      </c>
      <c r="BV584" s="369"/>
      <c r="BW584" s="154" t="str">
        <f t="shared" ref="BW584:BW590" si="1225">IF($AE584=0,"　",VLOOKUP($AE584,ﾚｰｻﾞOP,15,0))</f>
        <v>-</v>
      </c>
      <c r="BX584" s="367"/>
      <c r="BY584" s="154" t="str">
        <f t="shared" ref="BY584:BY590" si="1226">IF($AE584=0,"　",VLOOKUP($AE584,ﾚｰｻﾞOP,16,0))</f>
        <v>-</v>
      </c>
      <c r="BZ584" s="369"/>
      <c r="CA584" s="154" t="str">
        <f t="shared" ref="CA584:CA590" si="1227">IF($AE584=0,"　",VLOOKUP($AE584,ﾚｰｻﾞOP,17,0))</f>
        <v>-</v>
      </c>
      <c r="CB584" s="367"/>
      <c r="CC584" s="154" t="str">
        <f t="shared" ref="CC584:CC590" si="1228">IF($AE584=0,"　",VLOOKUP($AE584,ﾚｰｻﾞOP,18,0))</f>
        <v>-</v>
      </c>
      <c r="CD584" s="367"/>
      <c r="CE584" s="2850" t="str">
        <f t="shared" ref="CE584:CE590" si="1229">IF($AE584=0,"　",VLOOKUP($AE584,ﾚｰｻﾞOP,19,0))</f>
        <v>-</v>
      </c>
      <c r="CF584" s="2846"/>
      <c r="CG584" s="2855" t="str">
        <f t="shared" ref="CG584:CG590" si="1230">IF($AE584=0,"　",VLOOKUP($AE584,ﾚｰｻﾞOP,20,0))</f>
        <v>-</v>
      </c>
      <c r="CH584" s="2851"/>
      <c r="CI584" s="2850" t="str">
        <f t="shared" ref="CI584:CI590" si="1231">IF($AE584=0,"　",VLOOKUP($AE584,ﾚｰｻﾞOP,21,0))</f>
        <v>-</v>
      </c>
      <c r="CJ584" s="2846"/>
      <c r="CK584" s="2850" t="str">
        <f t="shared" ref="CK584:CK590" si="1232">IF($AE584=0,"　",VLOOKUP($AE584,ﾚｰｻﾞOP,22,0))</f>
        <v>-</v>
      </c>
      <c r="CL584" s="2851"/>
      <c r="CM584" s="2850" t="str">
        <f t="shared" ref="CM584:CM590" si="1233">IF($AE584=0,"　",VLOOKUP($AE584,ﾚｰｻﾞOP,23,0))</f>
        <v>-</v>
      </c>
      <c r="CN584" s="2851"/>
      <c r="CO584" s="2855" t="str">
        <f t="shared" ref="CO584:CO590" si="1234">IF($AE584=0,"　",VLOOKUP($AE584,ﾚｰｻﾞOP,24,0))</f>
        <v>-</v>
      </c>
      <c r="CP584" s="2851"/>
      <c r="CQ584" s="2855" t="str">
        <f t="shared" ref="CQ584:CQ590" si="1235">IF($AE584=0,"　",VLOOKUP($AE584,ﾚｰｻﾞOP,25,0))</f>
        <v>-</v>
      </c>
      <c r="CR584" s="2851"/>
      <c r="CS584" s="2850" t="str">
        <f t="shared" ref="CS584:CS590" si="1236">IF($AE584=0,"　",VLOOKUP($AE584,ﾚｰｻﾞOP,26,0))</f>
        <v>-</v>
      </c>
      <c r="CT584" s="2851"/>
      <c r="CU584" s="2855"/>
      <c r="CV584" s="2851"/>
      <c r="CW584" s="2850" t="str">
        <f t="shared" ref="CW584:CW590" si="1237">IF($AE584=0,"　",VLOOKUP($AE584,ﾚｰｻﾞOP,28,0))</f>
        <v>-</v>
      </c>
      <c r="CX584" s="2851"/>
      <c r="CY584" s="2855" t="str">
        <f t="shared" ref="CY584:CY590" si="1238">IF($AE584=0,"　",VLOOKUP($AE584,ﾚｰｻﾞOP,29,0))</f>
        <v>-</v>
      </c>
      <c r="CZ584" s="2851"/>
      <c r="DA584" s="154" t="str">
        <f t="shared" ref="DA584:DA590" si="1239">IF($AE584=0,"　",VLOOKUP($AE584,ﾚｰｻﾞOP,30,0))</f>
        <v>-</v>
      </c>
      <c r="DB584" s="369"/>
      <c r="DC584" s="155" t="str">
        <f t="shared" ref="DC584:DC590" si="1240">IF($AE584=0,"　",VLOOKUP($AE584,ﾚｰｻﾞOP,31,0))</f>
        <v>-</v>
      </c>
      <c r="DD584" s="367"/>
      <c r="DE584" s="374">
        <f t="shared" si="1213"/>
        <v>0</v>
      </c>
      <c r="DF584" s="373"/>
      <c r="DG584" s="818">
        <f t="shared" si="1210"/>
        <v>0</v>
      </c>
      <c r="DH584" s="372"/>
      <c r="DI584" s="267">
        <f>IF(AG584=1,1,0)</f>
        <v>0</v>
      </c>
      <c r="DJ584" s="373"/>
      <c r="DK584" s="374">
        <f t="shared" ref="DK584:DK588" si="1241">IF(AU584=2,1,0)</f>
        <v>0</v>
      </c>
      <c r="DL584" s="373"/>
      <c r="DM584" s="375">
        <f t="shared" ref="DM584:DM590" si="1242">IF(AU584=1,1,0)</f>
        <v>0</v>
      </c>
      <c r="DN584" s="373"/>
      <c r="DO584" s="155">
        <f t="shared" ref="DO584:DO588" si="1243">IF(AJ584=1,1,0)</f>
        <v>0</v>
      </c>
      <c r="DP584" s="372"/>
      <c r="DQ584" s="155">
        <f t="shared" ref="DQ584:DQ588" si="1244">IF(AK584=1,1,0)</f>
        <v>0</v>
      </c>
      <c r="DR584" s="373"/>
      <c r="DS584" s="155">
        <f t="shared" ref="DS584:DS588" si="1245">IF(AL584=1,1,0)</f>
        <v>0</v>
      </c>
      <c r="DT584" s="372"/>
      <c r="DU584" s="155">
        <f t="shared" ref="DU584:DU588" si="1246">IF(AM584=1,1,0)</f>
        <v>0</v>
      </c>
      <c r="DV584" s="373"/>
      <c r="DW584" s="4891">
        <f>IF(AN584=1,1,0)</f>
        <v>0</v>
      </c>
      <c r="DX584" s="372"/>
      <c r="DY584" s="154">
        <f t="shared" ref="DY584:DY590" si="1247">IF(AO584=1,1,0)</f>
        <v>0</v>
      </c>
      <c r="DZ584" s="373"/>
      <c r="EA584" s="154">
        <f>IF(AP584=1,1,0)</f>
        <v>0</v>
      </c>
      <c r="EB584" s="373"/>
      <c r="EC584" s="269">
        <f>IF(AQ584=1,1,0)</f>
        <v>0</v>
      </c>
      <c r="ED584" s="376"/>
      <c r="EE584" s="822">
        <f t="shared" ref="EE584:EE605" si="1248">IF(AV584=0,0,1)</f>
        <v>0</v>
      </c>
      <c r="EF584" s="377"/>
      <c r="EG584" s="273"/>
      <c r="EH584" s="274"/>
      <c r="EI584" s="275"/>
      <c r="EJ584" s="276"/>
      <c r="EK584" s="275"/>
      <c r="EL584" s="277"/>
      <c r="EM584" s="278" t="str">
        <f t="shared" ref="EM584:EM588" si="1249">IF(CE584="-"," ",IF(AR584=1,1," "))</f>
        <v xml:space="preserve"> </v>
      </c>
      <c r="EN584" s="372"/>
      <c r="EO584" s="155">
        <f t="shared" ref="EO584:EO588" si="1250">IF(AT584=1,1,0)</f>
        <v>0</v>
      </c>
      <c r="EP584" s="373"/>
      <c r="ER584" s="194"/>
      <c r="ET584" s="154">
        <v>45664</v>
      </c>
      <c r="EU584" s="373">
        <v>4263026</v>
      </c>
      <c r="EV584" s="154">
        <f t="shared" ref="EV584:EV590" si="1251">IF($AE584=0,"　",VLOOKUP($AE584,ﾚｰｻﾞOP,60,0))</f>
        <v>1</v>
      </c>
      <c r="EW584" s="373"/>
      <c r="EX584" s="154"/>
      <c r="EY584" s="367"/>
      <c r="EZ584" s="154"/>
      <c r="FA584" s="367"/>
      <c r="FB584" s="154"/>
      <c r="FC584" s="367"/>
      <c r="FD584" s="154">
        <v>46085</v>
      </c>
      <c r="FE584" s="367">
        <v>4263172</v>
      </c>
      <c r="FF584" s="155"/>
      <c r="FG584" s="367"/>
      <c r="FH584" s="154"/>
      <c r="FI584" s="367"/>
      <c r="FJ584" s="2850">
        <v>46087</v>
      </c>
      <c r="FK584" s="2857">
        <v>4263151</v>
      </c>
      <c r="FL584" s="155">
        <f t="shared" ref="FL584:FL590" si="1252">IF($AE584=0,"　",VLOOKUP($AE584,ﾚｰｻﾞOP,68,0))</f>
        <v>1</v>
      </c>
      <c r="FM584" s="279"/>
      <c r="FN584" s="1184"/>
      <c r="FO584" s="280"/>
      <c r="FP584" s="281"/>
      <c r="FQ584" s="282"/>
      <c r="FS584" s="281"/>
      <c r="FT584" s="282"/>
    </row>
    <row r="585" spans="1:176" ht="18.600000000000001" customHeight="1">
      <c r="A585" s="228">
        <f t="shared" si="961"/>
        <v>575</v>
      </c>
      <c r="B585" s="343" t="str">
        <f>AF585</f>
        <v>4IE</v>
      </c>
      <c r="C585" s="6218">
        <v>46163</v>
      </c>
      <c r="D585" s="6489" t="s">
        <v>1526</v>
      </c>
      <c r="E585" s="6490">
        <v>62511081</v>
      </c>
      <c r="F585" s="1564" t="s">
        <v>1834</v>
      </c>
      <c r="G585" s="1263"/>
      <c r="H585" s="1330" t="s">
        <v>630</v>
      </c>
      <c r="I585" s="1264" t="s">
        <v>63</v>
      </c>
      <c r="J585" s="1264" t="s">
        <v>1747</v>
      </c>
      <c r="K585" s="599" t="s">
        <v>97</v>
      </c>
      <c r="L585" s="600"/>
      <c r="M585" s="6477">
        <v>46109</v>
      </c>
      <c r="N585" s="353">
        <v>46107</v>
      </c>
      <c r="O585" s="354">
        <v>46112</v>
      </c>
      <c r="P585" s="353">
        <v>46108</v>
      </c>
      <c r="Q585" s="354">
        <v>46113</v>
      </c>
      <c r="R585" s="353">
        <v>46113</v>
      </c>
      <c r="S585" s="354">
        <v>46114</v>
      </c>
      <c r="T585" s="353">
        <v>46112</v>
      </c>
      <c r="U585" s="355">
        <v>46116</v>
      </c>
      <c r="V585" s="353">
        <v>46116</v>
      </c>
      <c r="W585" s="356">
        <v>46120</v>
      </c>
      <c r="X585" s="357">
        <v>46119</v>
      </c>
      <c r="Y585" s="358">
        <v>46126</v>
      </c>
      <c r="Z585" s="359"/>
      <c r="AA585" s="360">
        <v>46121</v>
      </c>
      <c r="AB585" s="358">
        <v>46122</v>
      </c>
      <c r="AC585" s="251" t="s">
        <v>627</v>
      </c>
      <c r="AD585" s="361"/>
      <c r="AE585" s="362">
        <v>1</v>
      </c>
      <c r="AF585" s="363" t="str">
        <f>IF($AE585=0,"　",VLOOKUP($AE585,ﾚｰｻﾞOP,69,0))</f>
        <v>4IE</v>
      </c>
      <c r="AG585" s="364"/>
      <c r="AH585" s="364"/>
      <c r="AI585" s="364">
        <v>1</v>
      </c>
      <c r="AJ585" s="364"/>
      <c r="AK585" s="364"/>
      <c r="AL585" s="364"/>
      <c r="AM585" s="364"/>
      <c r="AN585" s="364">
        <v>1</v>
      </c>
      <c r="AO585" s="364"/>
      <c r="AP585" s="363">
        <v>1</v>
      </c>
      <c r="AQ585" s="255">
        <v>1</v>
      </c>
      <c r="AR585" s="255">
        <v>1</v>
      </c>
      <c r="AS585" s="255"/>
      <c r="AT585" s="255"/>
      <c r="AU585" s="2843">
        <f>IF(AI585="付属済",0,IF(AI585=1,AI585+AP585,0))</f>
        <v>2</v>
      </c>
      <c r="AV585" s="4008">
        <f>IF(AE585=0,0,(AR585*1)+(AS585*100))</f>
        <v>1</v>
      </c>
      <c r="AW585" s="590">
        <v>46087</v>
      </c>
      <c r="AX585" s="369">
        <v>4263144</v>
      </c>
      <c r="AY585" s="154">
        <v>46087</v>
      </c>
      <c r="AZ585" s="367">
        <v>4263145</v>
      </c>
      <c r="BA585" s="154">
        <v>46087</v>
      </c>
      <c r="BB585" s="367">
        <v>4263146</v>
      </c>
      <c r="BC585" s="368">
        <v>46056</v>
      </c>
      <c r="BD585" s="369">
        <v>4263108</v>
      </c>
      <c r="BE585" s="4599">
        <v>46056</v>
      </c>
      <c r="BF585" s="367">
        <v>4263109</v>
      </c>
      <c r="BG585" s="368">
        <v>46087</v>
      </c>
      <c r="BH585" s="367">
        <v>4263149</v>
      </c>
      <c r="BI585" s="154">
        <v>46087</v>
      </c>
      <c r="BJ585" s="367">
        <v>4263150</v>
      </c>
      <c r="BK585" s="154" t="str">
        <f>IF($AE585=0,"　",VLOOKUP($AE585,ﾚｰｻﾞOP,57,0))</f>
        <v>-</v>
      </c>
      <c r="BL585" s="367"/>
      <c r="BM585" s="154" t="str">
        <f>IF($AE585=0,"　",VLOOKUP($AE585,ﾚｰｻﾞOP,58,0))</f>
        <v>-</v>
      </c>
      <c r="BN585" s="367"/>
      <c r="BO585" s="155" t="str">
        <f>IF($AE585=0,"　",VLOOKUP($AE585,ﾚｰｻﾞOP,59,0))</f>
        <v>-</v>
      </c>
      <c r="BP585" s="367"/>
      <c r="BQ585" s="154" t="str">
        <f>IF($AE585=0,"　",VLOOKUP($AE585,ﾚｰｻﾞOP,12,0))</f>
        <v>-</v>
      </c>
      <c r="BR585" s="369"/>
      <c r="BS585" s="154" t="str">
        <f>IF($AE585=0,"　",VLOOKUP($AE585,ﾚｰｻﾞOP,13,0))</f>
        <v>-</v>
      </c>
      <c r="BT585" s="369"/>
      <c r="BU585" s="154" t="str">
        <f>IF($AE585=0,"　",VLOOKUP($AE585,ﾚｰｻﾞOP,14,0))</f>
        <v>-</v>
      </c>
      <c r="BV585" s="369"/>
      <c r="BW585" s="154" t="str">
        <f>IF($AE585=0,"　",VLOOKUP($AE585,ﾚｰｻﾞOP,15,0))</f>
        <v>-</v>
      </c>
      <c r="BX585" s="367"/>
      <c r="BY585" s="154" t="str">
        <f>IF($AE585=0,"　",VLOOKUP($AE585,ﾚｰｻﾞOP,16,0))</f>
        <v>-</v>
      </c>
      <c r="BZ585" s="369"/>
      <c r="CA585" s="154" t="str">
        <f>IF($AE585=0,"　",VLOOKUP($AE585,ﾚｰｻﾞOP,17,0))</f>
        <v>-</v>
      </c>
      <c r="CB585" s="367"/>
      <c r="CC585" s="154" t="str">
        <f>IF($AE585=0,"　",VLOOKUP($AE585,ﾚｰｻﾞOP,18,0))</f>
        <v>-</v>
      </c>
      <c r="CD585" s="367"/>
      <c r="CE585" s="2850" t="str">
        <f>IF($AE585=0,"　",VLOOKUP($AE585,ﾚｰｻﾞOP,19,0))</f>
        <v>-</v>
      </c>
      <c r="CF585" s="2846"/>
      <c r="CG585" s="2855" t="str">
        <f>IF($AE585=0,"　",VLOOKUP($AE585,ﾚｰｻﾞOP,20,0))</f>
        <v>-</v>
      </c>
      <c r="CH585" s="2851"/>
      <c r="CI585" s="2850" t="str">
        <f>IF($AE585=0,"　",VLOOKUP($AE585,ﾚｰｻﾞOP,21,0))</f>
        <v>-</v>
      </c>
      <c r="CJ585" s="2846"/>
      <c r="CK585" s="2850" t="str">
        <f>IF($AE585=0,"　",VLOOKUP($AE585,ﾚｰｻﾞOP,22,0))</f>
        <v>-</v>
      </c>
      <c r="CL585" s="2851"/>
      <c r="CM585" s="2850" t="str">
        <f>IF($AE585=0,"　",VLOOKUP($AE585,ﾚｰｻﾞOP,23,0))</f>
        <v>-</v>
      </c>
      <c r="CN585" s="2851"/>
      <c r="CO585" s="2855" t="str">
        <f>IF($AE585=0,"　",VLOOKUP($AE585,ﾚｰｻﾞOP,24,0))</f>
        <v>-</v>
      </c>
      <c r="CP585" s="2851"/>
      <c r="CQ585" s="2855" t="str">
        <f>IF($AE585=0,"　",VLOOKUP($AE585,ﾚｰｻﾞOP,25,0))</f>
        <v>-</v>
      </c>
      <c r="CR585" s="2851"/>
      <c r="CS585" s="2850" t="str">
        <f>IF($AE585=0,"　",VLOOKUP($AE585,ﾚｰｻﾞOP,26,0))</f>
        <v>-</v>
      </c>
      <c r="CT585" s="2851"/>
      <c r="CU585" s="2855"/>
      <c r="CV585" s="2851"/>
      <c r="CW585" s="2850" t="str">
        <f>IF($AE585=0,"　",VLOOKUP($AE585,ﾚｰｻﾞOP,28,0))</f>
        <v>-</v>
      </c>
      <c r="CX585" s="2851"/>
      <c r="CY585" s="2855" t="str">
        <f>IF($AE585=0,"　",VLOOKUP($AE585,ﾚｰｻﾞOP,29,0))</f>
        <v>-</v>
      </c>
      <c r="CZ585" s="2851"/>
      <c r="DA585" s="154" t="str">
        <f>IF($AE585=0,"　",VLOOKUP($AE585,ﾚｰｻﾞOP,30,0))</f>
        <v>-</v>
      </c>
      <c r="DB585" s="369"/>
      <c r="DC585" s="155" t="str">
        <f>IF($AE585=0,"　",VLOOKUP($AE585,ﾚｰｻﾞOP,31,0))</f>
        <v>-</v>
      </c>
      <c r="DD585" s="367"/>
      <c r="DE585" s="374">
        <f>IF(AG585=1,1,0)</f>
        <v>0</v>
      </c>
      <c r="DF585" s="373"/>
      <c r="DG585" s="818">
        <f>IF(AH585=1,1,0)</f>
        <v>0</v>
      </c>
      <c r="DH585" s="372"/>
      <c r="DI585" s="267">
        <f>IF(AG585=1,1,0)</f>
        <v>0</v>
      </c>
      <c r="DJ585" s="373"/>
      <c r="DK585" s="374">
        <v>46069</v>
      </c>
      <c r="DL585" s="2857">
        <v>4263136</v>
      </c>
      <c r="DM585" s="375">
        <f>IF(AU585=1,1,0)</f>
        <v>0</v>
      </c>
      <c r="DN585" s="373"/>
      <c r="DO585" s="155">
        <f>IF(AJ585=1,1,0)</f>
        <v>0</v>
      </c>
      <c r="DP585" s="372"/>
      <c r="DQ585" s="155">
        <f>IF(AK585=1,1,0)</f>
        <v>0</v>
      </c>
      <c r="DR585" s="373"/>
      <c r="DS585" s="155">
        <f>IF(AL585=1,1,0)</f>
        <v>0</v>
      </c>
      <c r="DT585" s="372"/>
      <c r="DU585" s="155">
        <f>IF(AM585=1,1,0)</f>
        <v>0</v>
      </c>
      <c r="DV585" s="373"/>
      <c r="DW585" s="4891">
        <v>46091</v>
      </c>
      <c r="DX585" s="372">
        <v>4263175</v>
      </c>
      <c r="DY585" s="154">
        <f>IF(AO585=1,1,0)</f>
        <v>0</v>
      </c>
      <c r="DZ585" s="373"/>
      <c r="EA585" s="154">
        <v>46091</v>
      </c>
      <c r="EB585" s="373">
        <v>4263153</v>
      </c>
      <c r="EC585" s="269">
        <v>46091</v>
      </c>
      <c r="ED585" s="4964">
        <v>4263174</v>
      </c>
      <c r="EE585" s="822">
        <v>46086</v>
      </c>
      <c r="EF585" s="377">
        <v>4263177</v>
      </c>
      <c r="EG585" s="273"/>
      <c r="EH585" s="274"/>
      <c r="EI585" s="275"/>
      <c r="EJ585" s="276"/>
      <c r="EK585" s="275"/>
      <c r="EL585" s="277"/>
      <c r="EM585" s="278" t="str">
        <f>IF(CE585="-"," ",IF(AR585=1,1," "))</f>
        <v xml:space="preserve"> </v>
      </c>
      <c r="EN585" s="372"/>
      <c r="EO585" s="155">
        <f>IF(AT585=1,1,0)</f>
        <v>0</v>
      </c>
      <c r="EP585" s="373"/>
      <c r="ER585" s="194"/>
      <c r="ET585" s="154" t="str">
        <f>IF($AE585=0,"　",VLOOKUP($AE585,ﾚｰｻﾞOP,60,0))</f>
        <v>-</v>
      </c>
      <c r="EU585" s="373"/>
      <c r="EV585" s="154" t="str">
        <f>IF($AE585=0,"　",VLOOKUP($AE585,ﾚｰｻﾞOP,60,0))</f>
        <v>-</v>
      </c>
      <c r="EW585" s="373"/>
      <c r="EX585" s="154"/>
      <c r="EY585" s="367"/>
      <c r="EZ585" s="154"/>
      <c r="FA585" s="367"/>
      <c r="FB585" s="154"/>
      <c r="FC585" s="367"/>
      <c r="FD585" s="154"/>
      <c r="FE585" s="367"/>
      <c r="FF585" s="155"/>
      <c r="FG585" s="367"/>
      <c r="FH585" s="154"/>
      <c r="FI585" s="367"/>
      <c r="FJ585" s="154" t="str">
        <f>IF($AE585=0,"　",VLOOKUP($AE585,ﾚｰｻﾞOP,67,0))</f>
        <v>-</v>
      </c>
      <c r="FK585" s="373"/>
      <c r="FL585" s="155" t="str">
        <f>IF($AE585=0,"　",VLOOKUP($AE585,ﾚｰｻﾞOP,68,0))</f>
        <v>-</v>
      </c>
      <c r="FM585" s="279"/>
      <c r="FN585" s="1184"/>
      <c r="FO585" s="280"/>
      <c r="FP585" s="281"/>
      <c r="FQ585" s="282"/>
      <c r="FS585" s="281"/>
      <c r="FT585" s="282"/>
    </row>
    <row r="586" spans="1:176" ht="18.600000000000001" customHeight="1">
      <c r="A586" s="228">
        <f t="shared" si="1035"/>
        <v>576</v>
      </c>
      <c r="B586" s="343" t="str">
        <f t="shared" si="1215"/>
        <v>　</v>
      </c>
      <c r="C586" s="6218">
        <v>46148</v>
      </c>
      <c r="D586" s="1045" t="s">
        <v>1406</v>
      </c>
      <c r="E586" s="1046" t="s">
        <v>1642</v>
      </c>
      <c r="F586" s="1564"/>
      <c r="G586" s="1263"/>
      <c r="H586" s="3336"/>
      <c r="I586" s="3337"/>
      <c r="J586" s="2866" t="s">
        <v>508</v>
      </c>
      <c r="K586" s="599" t="s">
        <v>508</v>
      </c>
      <c r="L586" s="6608" t="s">
        <v>1842</v>
      </c>
      <c r="M586" s="354"/>
      <c r="N586" s="353"/>
      <c r="O586" s="354"/>
      <c r="P586" s="353"/>
      <c r="Q586" s="354"/>
      <c r="R586" s="353"/>
      <c r="S586" s="354"/>
      <c r="T586" s="353"/>
      <c r="U586" s="355"/>
      <c r="V586" s="353"/>
      <c r="W586" s="356"/>
      <c r="X586" s="357"/>
      <c r="Y586" s="359">
        <v>46121</v>
      </c>
      <c r="Z586" s="359">
        <v>46121</v>
      </c>
      <c r="AA586" s="601"/>
      <c r="AB586" s="359"/>
      <c r="AC586" s="251"/>
      <c r="AD586" s="361"/>
      <c r="AE586" s="362"/>
      <c r="AF586" s="363" t="str">
        <f t="shared" si="1216"/>
        <v>　</v>
      </c>
      <c r="AG586" s="364"/>
      <c r="AH586" s="364"/>
      <c r="AI586" s="364"/>
      <c r="AJ586" s="364"/>
      <c r="AK586" s="364"/>
      <c r="AL586" s="364"/>
      <c r="AM586" s="364"/>
      <c r="AN586" s="364"/>
      <c r="AO586" s="364"/>
      <c r="AP586" s="363"/>
      <c r="AQ586" s="255"/>
      <c r="AR586" s="255"/>
      <c r="AS586" s="255"/>
      <c r="AT586" s="255"/>
      <c r="AU586" s="2843">
        <f t="shared" si="1217"/>
        <v>0</v>
      </c>
      <c r="AV586" s="4008">
        <f t="shared" si="1218"/>
        <v>0</v>
      </c>
      <c r="AW586" s="590" t="str">
        <f>IF($AE586=0,"　",VLOOKUP($AE586,ﾚｰｻﾞOP,5,0))</f>
        <v>　</v>
      </c>
      <c r="AX586" s="369"/>
      <c r="AY586" s="154" t="str">
        <f>IF($AE586=0,"　",VLOOKUP($AE586,ﾚｰｻﾞOP,6,0))</f>
        <v>　</v>
      </c>
      <c r="AZ586" s="367"/>
      <c r="BA586" s="154" t="str">
        <f>IF($AE586=0,"　",VLOOKUP($AE586,ﾚｰｻﾞOP,7,0))</f>
        <v>　</v>
      </c>
      <c r="BB586" s="367"/>
      <c r="BC586" s="368" t="str">
        <f>IF($AE586=0,"　",VLOOKUP($AE586,ﾚｰｻﾞOP,8,0))</f>
        <v>　</v>
      </c>
      <c r="BD586" s="369"/>
      <c r="BE586" s="4599" t="str">
        <f>IF($AE586=0,"　",VLOOKUP($AE586,ﾚｰｻﾞOP,9,0))</f>
        <v>　</v>
      </c>
      <c r="BF586" s="367"/>
      <c r="BG586" s="368" t="str">
        <f>IF($AE586=0,"　",VLOOKUP($AE586,ﾚｰｻﾞOP,10,0))</f>
        <v>　</v>
      </c>
      <c r="BH586" s="367"/>
      <c r="BI586" s="154" t="str">
        <f t="shared" si="1219"/>
        <v>　</v>
      </c>
      <c r="BJ586" s="367"/>
      <c r="BK586" s="154" t="str">
        <f t="shared" si="1220"/>
        <v>　</v>
      </c>
      <c r="BL586" s="367"/>
      <c r="BM586" s="154" t="str">
        <f t="shared" si="1221"/>
        <v>　</v>
      </c>
      <c r="BN586" s="367"/>
      <c r="BO586" s="155" t="str">
        <f t="shared" si="1222"/>
        <v>　</v>
      </c>
      <c r="BP586" s="367"/>
      <c r="BQ586" s="154" t="str">
        <f>IF($AE586=0,"　",VLOOKUP($AE586,ﾚｰｻﾞOP,12,0))</f>
        <v>　</v>
      </c>
      <c r="BR586" s="369"/>
      <c r="BS586" s="154" t="str">
        <f t="shared" si="1223"/>
        <v>　</v>
      </c>
      <c r="BT586" s="369"/>
      <c r="BU586" s="154" t="str">
        <f t="shared" si="1224"/>
        <v>　</v>
      </c>
      <c r="BV586" s="369"/>
      <c r="BW586" s="154" t="str">
        <f t="shared" si="1225"/>
        <v>　</v>
      </c>
      <c r="BX586" s="367"/>
      <c r="BY586" s="154" t="str">
        <f t="shared" si="1226"/>
        <v>　</v>
      </c>
      <c r="BZ586" s="369"/>
      <c r="CA586" s="154" t="str">
        <f t="shared" si="1227"/>
        <v>　</v>
      </c>
      <c r="CB586" s="367"/>
      <c r="CC586" s="154" t="str">
        <f t="shared" si="1228"/>
        <v>　</v>
      </c>
      <c r="CD586" s="367"/>
      <c r="CE586" s="2850" t="str">
        <f t="shared" si="1229"/>
        <v>　</v>
      </c>
      <c r="CF586" s="2846"/>
      <c r="CG586" s="2855" t="str">
        <f t="shared" si="1230"/>
        <v>　</v>
      </c>
      <c r="CH586" s="2851"/>
      <c r="CI586" s="2850" t="str">
        <f t="shared" si="1231"/>
        <v>　</v>
      </c>
      <c r="CJ586" s="2846"/>
      <c r="CK586" s="2850" t="str">
        <f t="shared" si="1232"/>
        <v>　</v>
      </c>
      <c r="CL586" s="2851"/>
      <c r="CM586" s="2850" t="str">
        <f t="shared" si="1233"/>
        <v>　</v>
      </c>
      <c r="CN586" s="2851"/>
      <c r="CO586" s="2855" t="str">
        <f t="shared" si="1234"/>
        <v>　</v>
      </c>
      <c r="CP586" s="2851"/>
      <c r="CQ586" s="2855" t="str">
        <f t="shared" si="1235"/>
        <v>　</v>
      </c>
      <c r="CR586" s="2851"/>
      <c r="CS586" s="2850" t="str">
        <f t="shared" si="1236"/>
        <v>　</v>
      </c>
      <c r="CT586" s="2851"/>
      <c r="CU586" s="2855"/>
      <c r="CV586" s="2851"/>
      <c r="CW586" s="2850" t="str">
        <f t="shared" si="1237"/>
        <v>　</v>
      </c>
      <c r="CX586" s="2851"/>
      <c r="CY586" s="2855" t="str">
        <f t="shared" si="1238"/>
        <v>　</v>
      </c>
      <c r="CZ586" s="2851"/>
      <c r="DA586" s="154" t="str">
        <f t="shared" si="1239"/>
        <v>　</v>
      </c>
      <c r="DB586" s="369"/>
      <c r="DC586" s="155" t="str">
        <f t="shared" si="1240"/>
        <v>　</v>
      </c>
      <c r="DD586" s="367"/>
      <c r="DE586" s="374">
        <f t="shared" si="1213"/>
        <v>0</v>
      </c>
      <c r="DF586" s="373"/>
      <c r="DG586" s="818">
        <f t="shared" si="1210"/>
        <v>0</v>
      </c>
      <c r="DH586" s="372"/>
      <c r="DI586" s="267">
        <f>IF(AG586=1,1,0)</f>
        <v>0</v>
      </c>
      <c r="DJ586" s="373"/>
      <c r="DK586" s="374">
        <f t="shared" si="1241"/>
        <v>0</v>
      </c>
      <c r="DL586" s="373"/>
      <c r="DM586" s="375">
        <f t="shared" si="1242"/>
        <v>0</v>
      </c>
      <c r="DN586" s="373"/>
      <c r="DO586" s="155">
        <f t="shared" si="1243"/>
        <v>0</v>
      </c>
      <c r="DP586" s="372"/>
      <c r="DQ586" s="155">
        <f t="shared" si="1244"/>
        <v>0</v>
      </c>
      <c r="DR586" s="373"/>
      <c r="DS586" s="155">
        <f t="shared" si="1245"/>
        <v>0</v>
      </c>
      <c r="DT586" s="372"/>
      <c r="DU586" s="155">
        <f t="shared" si="1246"/>
        <v>0</v>
      </c>
      <c r="DV586" s="373"/>
      <c r="DW586" s="4891">
        <f>IF(AN586=1,1,0)</f>
        <v>0</v>
      </c>
      <c r="DX586" s="372"/>
      <c r="DY586" s="154">
        <f t="shared" si="1247"/>
        <v>0</v>
      </c>
      <c r="DZ586" s="373"/>
      <c r="EA586" s="154">
        <f>IF(AP586=1,1,0)</f>
        <v>0</v>
      </c>
      <c r="EB586" s="373"/>
      <c r="EC586" s="269">
        <f>IF(AQ586=1,1,0)</f>
        <v>0</v>
      </c>
      <c r="ED586" s="376"/>
      <c r="EE586" s="822">
        <f t="shared" si="1248"/>
        <v>0</v>
      </c>
      <c r="EF586" s="377"/>
      <c r="EG586" s="273"/>
      <c r="EH586" s="274"/>
      <c r="EI586" s="275"/>
      <c r="EJ586" s="276"/>
      <c r="EK586" s="275"/>
      <c r="EL586" s="277"/>
      <c r="EM586" s="278" t="str">
        <f t="shared" si="1249"/>
        <v xml:space="preserve"> </v>
      </c>
      <c r="EN586" s="372"/>
      <c r="EO586" s="155">
        <f t="shared" si="1250"/>
        <v>0</v>
      </c>
      <c r="EP586" s="373"/>
      <c r="ER586" s="194"/>
      <c r="ET586" s="154" t="str">
        <f t="shared" ref="ET586:ET589" si="1253">IF($AE586=0,"　",VLOOKUP($AE586,ﾚｰｻﾞOP,60,0))</f>
        <v>　</v>
      </c>
      <c r="EU586" s="373"/>
      <c r="EV586" s="154" t="str">
        <f t="shared" si="1251"/>
        <v>　</v>
      </c>
      <c r="EW586" s="373"/>
      <c r="EX586" s="154"/>
      <c r="EY586" s="367"/>
      <c r="EZ586" s="154"/>
      <c r="FA586" s="367"/>
      <c r="FB586" s="154"/>
      <c r="FC586" s="367"/>
      <c r="FD586" s="154"/>
      <c r="FE586" s="367"/>
      <c r="FF586" s="155"/>
      <c r="FG586" s="367"/>
      <c r="FH586" s="154"/>
      <c r="FI586" s="367"/>
      <c r="FJ586" s="154" t="str">
        <f t="shared" ref="FJ586:FJ589" si="1254">IF($AE586=0,"　",VLOOKUP($AE586,ﾚｰｻﾞOP,67,0))</f>
        <v>　</v>
      </c>
      <c r="FK586" s="373"/>
      <c r="FL586" s="155" t="str">
        <f t="shared" si="1252"/>
        <v>　</v>
      </c>
      <c r="FM586" s="279"/>
      <c r="FN586" s="1184"/>
      <c r="FO586" s="280"/>
      <c r="FP586" s="281"/>
      <c r="FQ586" s="282"/>
      <c r="FS586" s="281"/>
      <c r="FT586" s="282"/>
    </row>
    <row r="587" spans="1:176" ht="18.600000000000001" customHeight="1">
      <c r="A587" s="228">
        <f t="shared" si="1035"/>
        <v>577</v>
      </c>
      <c r="B587" s="343" t="str">
        <f t="shared" si="1215"/>
        <v>　</v>
      </c>
      <c r="C587" s="6218">
        <v>46148</v>
      </c>
      <c r="D587" s="1045" t="s">
        <v>1406</v>
      </c>
      <c r="E587" s="1046" t="s">
        <v>1643</v>
      </c>
      <c r="F587" s="1564"/>
      <c r="G587" s="1263"/>
      <c r="H587" s="3336"/>
      <c r="I587" s="3337"/>
      <c r="J587" s="2866" t="s">
        <v>508</v>
      </c>
      <c r="K587" s="599" t="s">
        <v>508</v>
      </c>
      <c r="L587" s="6608" t="s">
        <v>1843</v>
      </c>
      <c r="M587" s="354"/>
      <c r="N587" s="353"/>
      <c r="O587" s="354"/>
      <c r="P587" s="353"/>
      <c r="Q587" s="354"/>
      <c r="R587" s="353"/>
      <c r="S587" s="354"/>
      <c r="T587" s="353"/>
      <c r="U587" s="355"/>
      <c r="V587" s="353"/>
      <c r="W587" s="356"/>
      <c r="X587" s="357"/>
      <c r="Y587" s="359">
        <v>46122</v>
      </c>
      <c r="Z587" s="359">
        <v>46122</v>
      </c>
      <c r="AA587" s="601"/>
      <c r="AB587" s="359"/>
      <c r="AC587" s="251"/>
      <c r="AD587" s="361"/>
      <c r="AE587" s="362"/>
      <c r="AF587" s="363" t="str">
        <f t="shared" si="1216"/>
        <v>　</v>
      </c>
      <c r="AG587" s="364"/>
      <c r="AH587" s="364"/>
      <c r="AI587" s="364"/>
      <c r="AJ587" s="364"/>
      <c r="AK587" s="364"/>
      <c r="AL587" s="364"/>
      <c r="AM587" s="364"/>
      <c r="AN587" s="364"/>
      <c r="AO587" s="364"/>
      <c r="AP587" s="363"/>
      <c r="AQ587" s="255"/>
      <c r="AR587" s="255"/>
      <c r="AS587" s="255"/>
      <c r="AT587" s="255"/>
      <c r="AU587" s="2843">
        <f t="shared" si="1217"/>
        <v>0</v>
      </c>
      <c r="AV587" s="4008">
        <f t="shared" si="1218"/>
        <v>0</v>
      </c>
      <c r="AW587" s="590" t="str">
        <f>IF($AE587=0,"　",VLOOKUP($AE587,ﾚｰｻﾞOP,5,0))</f>
        <v>　</v>
      </c>
      <c r="AX587" s="369"/>
      <c r="AY587" s="154" t="str">
        <f>IF($AE587=0,"　",VLOOKUP($AE587,ﾚｰｻﾞOP,6,0))</f>
        <v>　</v>
      </c>
      <c r="AZ587" s="367"/>
      <c r="BA587" s="154" t="str">
        <f>IF($AE587=0,"　",VLOOKUP($AE587,ﾚｰｻﾞOP,7,0))</f>
        <v>　</v>
      </c>
      <c r="BB587" s="367"/>
      <c r="BC587" s="368" t="str">
        <f>IF($AE587=0,"　",VLOOKUP($AE587,ﾚｰｻﾞOP,8,0))</f>
        <v>　</v>
      </c>
      <c r="BD587" s="369"/>
      <c r="BE587" s="4599" t="str">
        <f>IF($AE587=0,"　",VLOOKUP($AE587,ﾚｰｻﾞOP,9,0))</f>
        <v>　</v>
      </c>
      <c r="BF587" s="367"/>
      <c r="BG587" s="368" t="str">
        <f>IF($AE587=0,"　",VLOOKUP($AE587,ﾚｰｻﾞOP,10,0))</f>
        <v>　</v>
      </c>
      <c r="BH587" s="367"/>
      <c r="BI587" s="154" t="str">
        <f t="shared" si="1219"/>
        <v>　</v>
      </c>
      <c r="BJ587" s="367"/>
      <c r="BK587" s="154" t="str">
        <f t="shared" si="1220"/>
        <v>　</v>
      </c>
      <c r="BL587" s="367"/>
      <c r="BM587" s="154" t="str">
        <f t="shared" si="1221"/>
        <v>　</v>
      </c>
      <c r="BN587" s="367"/>
      <c r="BO587" s="155" t="str">
        <f t="shared" si="1222"/>
        <v>　</v>
      </c>
      <c r="BP587" s="367"/>
      <c r="BQ587" s="154" t="str">
        <f>IF($AE587=0,"　",VLOOKUP($AE587,ﾚｰｻﾞOP,12,0))</f>
        <v>　</v>
      </c>
      <c r="BR587" s="369"/>
      <c r="BS587" s="154" t="str">
        <f t="shared" si="1223"/>
        <v>　</v>
      </c>
      <c r="BT587" s="369"/>
      <c r="BU587" s="154" t="str">
        <f t="shared" si="1224"/>
        <v>　</v>
      </c>
      <c r="BV587" s="369"/>
      <c r="BW587" s="154" t="str">
        <f t="shared" si="1225"/>
        <v>　</v>
      </c>
      <c r="BX587" s="367"/>
      <c r="BY587" s="154" t="str">
        <f t="shared" si="1226"/>
        <v>　</v>
      </c>
      <c r="BZ587" s="369"/>
      <c r="CA587" s="154" t="str">
        <f t="shared" si="1227"/>
        <v>　</v>
      </c>
      <c r="CB587" s="367"/>
      <c r="CC587" s="154" t="str">
        <f t="shared" si="1228"/>
        <v>　</v>
      </c>
      <c r="CD587" s="367"/>
      <c r="CE587" s="2850" t="str">
        <f t="shared" si="1229"/>
        <v>　</v>
      </c>
      <c r="CF587" s="2846"/>
      <c r="CG587" s="2855" t="str">
        <f t="shared" si="1230"/>
        <v>　</v>
      </c>
      <c r="CH587" s="2851"/>
      <c r="CI587" s="2850" t="str">
        <f t="shared" si="1231"/>
        <v>　</v>
      </c>
      <c r="CJ587" s="2846"/>
      <c r="CK587" s="2850" t="str">
        <f t="shared" si="1232"/>
        <v>　</v>
      </c>
      <c r="CL587" s="2851"/>
      <c r="CM587" s="2850" t="str">
        <f t="shared" si="1233"/>
        <v>　</v>
      </c>
      <c r="CN587" s="2851"/>
      <c r="CO587" s="2855" t="str">
        <f t="shared" si="1234"/>
        <v>　</v>
      </c>
      <c r="CP587" s="2851"/>
      <c r="CQ587" s="2855" t="str">
        <f t="shared" si="1235"/>
        <v>　</v>
      </c>
      <c r="CR587" s="2851"/>
      <c r="CS587" s="2850" t="str">
        <f t="shared" si="1236"/>
        <v>　</v>
      </c>
      <c r="CT587" s="2851"/>
      <c r="CU587" s="2855"/>
      <c r="CV587" s="2851"/>
      <c r="CW587" s="2850" t="str">
        <f t="shared" si="1237"/>
        <v>　</v>
      </c>
      <c r="CX587" s="2851"/>
      <c r="CY587" s="2855" t="str">
        <f t="shared" si="1238"/>
        <v>　</v>
      </c>
      <c r="CZ587" s="2851"/>
      <c r="DA587" s="154" t="str">
        <f t="shared" si="1239"/>
        <v>　</v>
      </c>
      <c r="DB587" s="369"/>
      <c r="DC587" s="155" t="str">
        <f t="shared" si="1240"/>
        <v>　</v>
      </c>
      <c r="DD587" s="367"/>
      <c r="DE587" s="374">
        <f t="shared" si="1213"/>
        <v>0</v>
      </c>
      <c r="DF587" s="373"/>
      <c r="DG587" s="818">
        <f t="shared" si="1210"/>
        <v>0</v>
      </c>
      <c r="DH587" s="372"/>
      <c r="DI587" s="267">
        <f>IF(AG587=1,1,0)</f>
        <v>0</v>
      </c>
      <c r="DJ587" s="373"/>
      <c r="DK587" s="374">
        <f t="shared" si="1241"/>
        <v>0</v>
      </c>
      <c r="DL587" s="373"/>
      <c r="DM587" s="375">
        <f t="shared" si="1242"/>
        <v>0</v>
      </c>
      <c r="DN587" s="373"/>
      <c r="DO587" s="155">
        <f t="shared" si="1243"/>
        <v>0</v>
      </c>
      <c r="DP587" s="372"/>
      <c r="DQ587" s="155">
        <f t="shared" si="1244"/>
        <v>0</v>
      </c>
      <c r="DR587" s="373"/>
      <c r="DS587" s="155">
        <f t="shared" si="1245"/>
        <v>0</v>
      </c>
      <c r="DT587" s="372"/>
      <c r="DU587" s="155">
        <f t="shared" si="1246"/>
        <v>0</v>
      </c>
      <c r="DV587" s="373"/>
      <c r="DW587" s="4891">
        <f>IF(AN587=1,1,0)</f>
        <v>0</v>
      </c>
      <c r="DX587" s="372"/>
      <c r="DY587" s="154">
        <f t="shared" si="1247"/>
        <v>0</v>
      </c>
      <c r="DZ587" s="373"/>
      <c r="EA587" s="154">
        <f>IF(AP587=1,1,0)</f>
        <v>0</v>
      </c>
      <c r="EB587" s="373"/>
      <c r="EC587" s="269">
        <f>IF(AQ587=1,1,0)</f>
        <v>0</v>
      </c>
      <c r="ED587" s="376"/>
      <c r="EE587" s="822">
        <f t="shared" si="1248"/>
        <v>0</v>
      </c>
      <c r="EF587" s="377"/>
      <c r="EG587" s="273"/>
      <c r="EH587" s="274"/>
      <c r="EI587" s="275"/>
      <c r="EJ587" s="276"/>
      <c r="EK587" s="275"/>
      <c r="EL587" s="277"/>
      <c r="EM587" s="278" t="str">
        <f t="shared" si="1249"/>
        <v xml:space="preserve"> </v>
      </c>
      <c r="EN587" s="372"/>
      <c r="EO587" s="155">
        <f t="shared" si="1250"/>
        <v>0</v>
      </c>
      <c r="EP587" s="373"/>
      <c r="ER587" s="194"/>
      <c r="ET587" s="154" t="str">
        <f t="shared" si="1253"/>
        <v>　</v>
      </c>
      <c r="EU587" s="373"/>
      <c r="EV587" s="154" t="str">
        <f t="shared" si="1251"/>
        <v>　</v>
      </c>
      <c r="EW587" s="373"/>
      <c r="EX587" s="154"/>
      <c r="EY587" s="367"/>
      <c r="EZ587" s="154"/>
      <c r="FA587" s="367"/>
      <c r="FB587" s="154"/>
      <c r="FC587" s="367"/>
      <c r="FD587" s="154"/>
      <c r="FE587" s="367"/>
      <c r="FF587" s="155"/>
      <c r="FG587" s="367"/>
      <c r="FH587" s="154"/>
      <c r="FI587" s="367"/>
      <c r="FJ587" s="154" t="str">
        <f t="shared" si="1254"/>
        <v>　</v>
      </c>
      <c r="FK587" s="373"/>
      <c r="FL587" s="155" t="str">
        <f t="shared" si="1252"/>
        <v>　</v>
      </c>
      <c r="FM587" s="279"/>
      <c r="FN587" s="1184"/>
      <c r="FO587" s="280"/>
      <c r="FP587" s="281"/>
      <c r="FQ587" s="282"/>
      <c r="FS587" s="281"/>
      <c r="FT587" s="282"/>
    </row>
    <row r="588" spans="1:176" ht="18.600000000000001" customHeight="1">
      <c r="A588" s="228">
        <f t="shared" si="1035"/>
        <v>578</v>
      </c>
      <c r="B588" s="343" t="str">
        <f t="shared" si="1215"/>
        <v>4IE</v>
      </c>
      <c r="C588" s="6218">
        <v>46156</v>
      </c>
      <c r="D588" s="6545" t="s">
        <v>1401</v>
      </c>
      <c r="E588" s="6546">
        <v>84421049</v>
      </c>
      <c r="F588" s="1564"/>
      <c r="G588" s="1263"/>
      <c r="H588" s="1330" t="s">
        <v>629</v>
      </c>
      <c r="I588" s="1264" t="s">
        <v>992</v>
      </c>
      <c r="J588" s="1264" t="s">
        <v>1692</v>
      </c>
      <c r="K588" s="599" t="s">
        <v>11</v>
      </c>
      <c r="L588" s="600"/>
      <c r="M588" s="6477">
        <v>46109</v>
      </c>
      <c r="N588" s="353">
        <v>46107</v>
      </c>
      <c r="O588" s="354">
        <v>46112</v>
      </c>
      <c r="P588" s="353">
        <v>46108</v>
      </c>
      <c r="Q588" s="354">
        <v>46113</v>
      </c>
      <c r="R588" s="353">
        <v>46113</v>
      </c>
      <c r="S588" s="354">
        <v>46114</v>
      </c>
      <c r="T588" s="353">
        <v>46113</v>
      </c>
      <c r="U588" s="355">
        <v>46116</v>
      </c>
      <c r="V588" s="353">
        <v>46116</v>
      </c>
      <c r="W588" s="356">
        <v>46120</v>
      </c>
      <c r="X588" s="357">
        <v>46120</v>
      </c>
      <c r="Y588" s="359">
        <v>46122</v>
      </c>
      <c r="Z588" s="359">
        <v>46122</v>
      </c>
      <c r="AA588" s="601"/>
      <c r="AB588" s="359"/>
      <c r="AC588" s="251" t="s">
        <v>627</v>
      </c>
      <c r="AD588" s="361"/>
      <c r="AE588" s="362">
        <v>6</v>
      </c>
      <c r="AF588" s="363" t="str">
        <f>IF($AE588=0,"　",VLOOKUP($AE588,ﾚｰｻﾞOP,69,0))</f>
        <v>4IE</v>
      </c>
      <c r="AG588" s="364"/>
      <c r="AH588" s="364">
        <v>1</v>
      </c>
      <c r="AI588" s="364"/>
      <c r="AJ588" s="364"/>
      <c r="AK588" s="364"/>
      <c r="AL588" s="364"/>
      <c r="AM588" s="364"/>
      <c r="AN588" s="364">
        <v>1</v>
      </c>
      <c r="AO588" s="364"/>
      <c r="AP588" s="363">
        <v>1</v>
      </c>
      <c r="AQ588" s="255">
        <v>1</v>
      </c>
      <c r="AR588" s="255">
        <v>1</v>
      </c>
      <c r="AS588" s="255"/>
      <c r="AT588" s="255"/>
      <c r="AU588" s="2843">
        <f t="shared" si="1217"/>
        <v>0</v>
      </c>
      <c r="AV588" s="4008">
        <f t="shared" si="1218"/>
        <v>1</v>
      </c>
      <c r="AW588" s="590">
        <v>46087</v>
      </c>
      <c r="AX588" s="369">
        <v>4263144</v>
      </c>
      <c r="AY588" s="154">
        <v>46087</v>
      </c>
      <c r="AZ588" s="367">
        <v>4263145</v>
      </c>
      <c r="BA588" s="154">
        <v>46087</v>
      </c>
      <c r="BB588" s="367">
        <v>4263146</v>
      </c>
      <c r="BC588" s="368">
        <v>46056</v>
      </c>
      <c r="BD588" s="369">
        <v>4263108</v>
      </c>
      <c r="BE588" s="4599">
        <v>46056</v>
      </c>
      <c r="BF588" s="367">
        <v>4263109</v>
      </c>
      <c r="BG588" s="368">
        <v>46087</v>
      </c>
      <c r="BH588" s="367">
        <v>4263149</v>
      </c>
      <c r="BI588" s="154" t="str">
        <f t="shared" si="1219"/>
        <v>-</v>
      </c>
      <c r="BJ588" s="367"/>
      <c r="BK588" s="154" t="str">
        <f>IF($AE588=0,"　",VLOOKUP($AE588,ﾚｰｻﾞOP,57,0))</f>
        <v>-</v>
      </c>
      <c r="BL588" s="367"/>
      <c r="BM588" s="154" t="str">
        <f>IF($AE588=0,"　",VLOOKUP($AE588,ﾚｰｻﾞOP,58,0))</f>
        <v>-</v>
      </c>
      <c r="BN588" s="367"/>
      <c r="BO588" s="155" t="str">
        <f>IF($AE588=0,"　",VLOOKUP($AE588,ﾚｰｻﾞOP,59,0))</f>
        <v>-</v>
      </c>
      <c r="BP588" s="367"/>
      <c r="BQ588" s="154">
        <v>46050</v>
      </c>
      <c r="BR588" s="369">
        <v>4263103</v>
      </c>
      <c r="BS588" s="154" t="str">
        <f>IF($AE588=0,"　",VLOOKUP($AE588,ﾚｰｻﾞOP,13,0))</f>
        <v>-</v>
      </c>
      <c r="BT588" s="369"/>
      <c r="BU588" s="154" t="str">
        <f>IF($AE588=0,"　",VLOOKUP($AE588,ﾚｰｻﾞOP,14,0))</f>
        <v>-</v>
      </c>
      <c r="BV588" s="369"/>
      <c r="BW588" s="154" t="str">
        <f>IF($AE588=0,"　",VLOOKUP($AE588,ﾚｰｻﾞOP,15,0))</f>
        <v>-</v>
      </c>
      <c r="BX588" s="367"/>
      <c r="BY588" s="154" t="str">
        <f>IF($AE588=0,"　",VLOOKUP($AE588,ﾚｰｻﾞOP,16,0))</f>
        <v>-</v>
      </c>
      <c r="BZ588" s="369"/>
      <c r="CA588" s="154" t="str">
        <f>IF($AE588=0,"　",VLOOKUP($AE588,ﾚｰｻﾞOP,17,0))</f>
        <v>-</v>
      </c>
      <c r="CB588" s="367"/>
      <c r="CC588" s="154" t="str">
        <f>IF($AE588=0,"　",VLOOKUP($AE588,ﾚｰｻﾞOP,18,0))</f>
        <v>-</v>
      </c>
      <c r="CD588" s="367"/>
      <c r="CE588" s="2850" t="str">
        <f>IF($AE588=0,"　",VLOOKUP($AE588,ﾚｰｻﾞOP,19,0))</f>
        <v>-</v>
      </c>
      <c r="CF588" s="2846"/>
      <c r="CG588" s="2855" t="str">
        <f>IF($AE588=0,"　",VLOOKUP($AE588,ﾚｰｻﾞOP,20,0))</f>
        <v>-</v>
      </c>
      <c r="CH588" s="2851"/>
      <c r="CI588" s="2850" t="str">
        <f>IF($AE588=0,"　",VLOOKUP($AE588,ﾚｰｻﾞOP,21,0))</f>
        <v>-</v>
      </c>
      <c r="CJ588" s="2846"/>
      <c r="CK588" s="2850" t="str">
        <f>IF($AE588=0,"　",VLOOKUP($AE588,ﾚｰｻﾞOP,22,0))</f>
        <v>-</v>
      </c>
      <c r="CL588" s="2851"/>
      <c r="CM588" s="2850" t="str">
        <f>IF($AE588=0,"　",VLOOKUP($AE588,ﾚｰｻﾞOP,23,0))</f>
        <v>-</v>
      </c>
      <c r="CN588" s="2851"/>
      <c r="CO588" s="2855" t="str">
        <f>IF($AE588=0,"　",VLOOKUP($AE588,ﾚｰｻﾞOP,24,0))</f>
        <v>-</v>
      </c>
      <c r="CP588" s="2851"/>
      <c r="CQ588" s="2855" t="str">
        <f>IF($AE588=0,"　",VLOOKUP($AE588,ﾚｰｻﾞOP,25,0))</f>
        <v>-</v>
      </c>
      <c r="CR588" s="2851"/>
      <c r="CS588" s="2850" t="str">
        <f>IF($AE588=0,"　",VLOOKUP($AE588,ﾚｰｻﾞOP,26,0))</f>
        <v>-</v>
      </c>
      <c r="CT588" s="2851"/>
      <c r="CU588" s="2855"/>
      <c r="CV588" s="2851"/>
      <c r="CW588" s="2850" t="str">
        <f>IF($AE588=0,"　",VLOOKUP($AE588,ﾚｰｻﾞOP,28,0))</f>
        <v>-</v>
      </c>
      <c r="CX588" s="2851"/>
      <c r="CY588" s="2855" t="str">
        <f>IF($AE588=0,"　",VLOOKUP($AE588,ﾚｰｻﾞOP,29,0))</f>
        <v>-</v>
      </c>
      <c r="CZ588" s="2851"/>
      <c r="DA588" s="154" t="str">
        <f>IF($AE588=0,"　",VLOOKUP($AE588,ﾚｰｻﾞOP,30,0))</f>
        <v>-</v>
      </c>
      <c r="DB588" s="369"/>
      <c r="DC588" s="155" t="str">
        <f>IF($AE588=0,"　",VLOOKUP($AE588,ﾚｰｻﾞOP,31,0))</f>
        <v>-</v>
      </c>
      <c r="DD588" s="367"/>
      <c r="DE588" s="374">
        <f>IF(AG588=1,1,0)</f>
        <v>0</v>
      </c>
      <c r="DF588" s="373"/>
      <c r="DG588" s="818">
        <v>46088</v>
      </c>
      <c r="DH588" s="372">
        <v>4263266</v>
      </c>
      <c r="DI588" s="267">
        <f>IF(AG588=1,1,0)</f>
        <v>0</v>
      </c>
      <c r="DJ588" s="373"/>
      <c r="DK588" s="374">
        <f t="shared" si="1241"/>
        <v>0</v>
      </c>
      <c r="DL588" s="373"/>
      <c r="DM588" s="375">
        <f>IF(AU588=1,1,0)</f>
        <v>0</v>
      </c>
      <c r="DN588" s="373"/>
      <c r="DO588" s="155">
        <f t="shared" si="1243"/>
        <v>0</v>
      </c>
      <c r="DP588" s="372"/>
      <c r="DQ588" s="155">
        <f t="shared" si="1244"/>
        <v>0</v>
      </c>
      <c r="DR588" s="373"/>
      <c r="DS588" s="155">
        <f t="shared" si="1245"/>
        <v>0</v>
      </c>
      <c r="DT588" s="372"/>
      <c r="DU588" s="155">
        <f t="shared" si="1246"/>
        <v>0</v>
      </c>
      <c r="DV588" s="373"/>
      <c r="DW588" s="4891">
        <v>46091</v>
      </c>
      <c r="DX588" s="372">
        <v>4263152</v>
      </c>
      <c r="DY588" s="154">
        <f>IF(AO588=1,1,0)</f>
        <v>0</v>
      </c>
      <c r="DZ588" s="373"/>
      <c r="EA588" s="154">
        <v>46091</v>
      </c>
      <c r="EB588" s="4682">
        <v>4263153</v>
      </c>
      <c r="EC588" s="269">
        <v>46091</v>
      </c>
      <c r="ED588" s="4964">
        <v>4263174</v>
      </c>
      <c r="EE588" s="822">
        <v>46086</v>
      </c>
      <c r="EF588" s="377">
        <v>4263177</v>
      </c>
      <c r="EG588" s="273"/>
      <c r="EH588" s="274"/>
      <c r="EI588" s="275"/>
      <c r="EJ588" s="276"/>
      <c r="EK588" s="275"/>
      <c r="EL588" s="277"/>
      <c r="EM588" s="278" t="str">
        <f t="shared" si="1249"/>
        <v xml:space="preserve"> </v>
      </c>
      <c r="EN588" s="372"/>
      <c r="EO588" s="155">
        <f t="shared" si="1250"/>
        <v>0</v>
      </c>
      <c r="EP588" s="373"/>
      <c r="ER588" s="194"/>
      <c r="ET588" s="154" t="str">
        <f t="shared" si="1253"/>
        <v>-</v>
      </c>
      <c r="EU588" s="373"/>
      <c r="EV588" s="154" t="str">
        <f>IF($AE588=0,"　",VLOOKUP($AE588,ﾚｰｻﾞOP,60,0))</f>
        <v>-</v>
      </c>
      <c r="EW588" s="373"/>
      <c r="EX588" s="154"/>
      <c r="EY588" s="367"/>
      <c r="EZ588" s="154"/>
      <c r="FA588" s="367"/>
      <c r="FB588" s="154"/>
      <c r="FC588" s="367"/>
      <c r="FD588" s="154"/>
      <c r="FE588" s="367"/>
      <c r="FF588" s="155"/>
      <c r="FG588" s="367"/>
      <c r="FH588" s="154"/>
      <c r="FI588" s="367"/>
      <c r="FJ588" s="154" t="str">
        <f t="shared" si="1254"/>
        <v>-</v>
      </c>
      <c r="FK588" s="373"/>
      <c r="FL588" s="155" t="str">
        <f>IF($AE588=0,"　",VLOOKUP($AE588,ﾚｰｻﾞOP,68,0))</f>
        <v>-</v>
      </c>
      <c r="FM588" s="279"/>
      <c r="FN588" s="1184"/>
      <c r="FO588" s="280"/>
      <c r="FP588" s="281"/>
      <c r="FQ588" s="282"/>
      <c r="FS588" s="281"/>
      <c r="FT588" s="282"/>
    </row>
    <row r="589" spans="1:176" ht="18.600000000000001" customHeight="1">
      <c r="A589" s="228">
        <f t="shared" si="1035"/>
        <v>579</v>
      </c>
      <c r="B589" s="343" t="str">
        <f t="shared" ref="B589" si="1255">AF589</f>
        <v>　</v>
      </c>
      <c r="C589" s="6218">
        <v>46148</v>
      </c>
      <c r="D589" s="1045" t="s">
        <v>1406</v>
      </c>
      <c r="E589" s="1046" t="s">
        <v>1644</v>
      </c>
      <c r="F589" s="1564"/>
      <c r="G589" s="1263"/>
      <c r="H589" s="3336"/>
      <c r="I589" s="3337"/>
      <c r="J589" s="2866" t="s">
        <v>508</v>
      </c>
      <c r="K589" s="599" t="s">
        <v>508</v>
      </c>
      <c r="L589" s="6608" t="s">
        <v>1843</v>
      </c>
      <c r="M589" s="354"/>
      <c r="N589" s="353"/>
      <c r="O589" s="354"/>
      <c r="P589" s="353"/>
      <c r="Q589" s="354"/>
      <c r="R589" s="353"/>
      <c r="S589" s="354"/>
      <c r="T589" s="353"/>
      <c r="U589" s="355"/>
      <c r="V589" s="353"/>
      <c r="W589" s="356"/>
      <c r="X589" s="357"/>
      <c r="Y589" s="359">
        <v>46123</v>
      </c>
      <c r="Z589" s="359">
        <v>46123</v>
      </c>
      <c r="AA589" s="601"/>
      <c r="AB589" s="359"/>
      <c r="AC589" s="251"/>
      <c r="AD589" s="361"/>
      <c r="AE589" s="362"/>
      <c r="AF589" s="363" t="str">
        <f t="shared" si="1216"/>
        <v>　</v>
      </c>
      <c r="AG589" s="364"/>
      <c r="AH589" s="364"/>
      <c r="AI589" s="364"/>
      <c r="AJ589" s="364"/>
      <c r="AK589" s="364"/>
      <c r="AL589" s="364"/>
      <c r="AM589" s="364"/>
      <c r="AN589" s="364"/>
      <c r="AO589" s="364"/>
      <c r="AP589" s="363"/>
      <c r="AQ589" s="255"/>
      <c r="AR589" s="255"/>
      <c r="AS589" s="255"/>
      <c r="AT589" s="255"/>
      <c r="AU589" s="2843">
        <f t="shared" ref="AU589" si="1256">IF(AI589="付属済",0,IF(AI589=1,AI589+AP589,0))</f>
        <v>0</v>
      </c>
      <c r="AV589" s="4008">
        <f t="shared" ref="AV589" si="1257">IF(AE589=0,0,(AR589*1)+(AS589*100))</f>
        <v>0</v>
      </c>
      <c r="AW589" s="590" t="str">
        <f>IF($AE589=0,"　",VLOOKUP($AE589,ﾚｰｻﾞOP,5,0))</f>
        <v>　</v>
      </c>
      <c r="AX589" s="369"/>
      <c r="AY589" s="154" t="str">
        <f>IF($AE589=0,"　",VLOOKUP($AE589,ﾚｰｻﾞOP,6,0))</f>
        <v>　</v>
      </c>
      <c r="AZ589" s="367"/>
      <c r="BA589" s="154" t="str">
        <f>IF($AE589=0,"　",VLOOKUP($AE589,ﾚｰｻﾞOP,7,0))</f>
        <v>　</v>
      </c>
      <c r="BB589" s="367"/>
      <c r="BC589" s="368" t="str">
        <f>IF($AE589=0,"　",VLOOKUP($AE589,ﾚｰｻﾞOP,8,0))</f>
        <v>　</v>
      </c>
      <c r="BD589" s="369"/>
      <c r="BE589" s="4599" t="str">
        <f>IF($AE589=0,"　",VLOOKUP($AE589,ﾚｰｻﾞOP,9,0))</f>
        <v>　</v>
      </c>
      <c r="BF589" s="367"/>
      <c r="BG589" s="368" t="str">
        <f>IF($AE589=0,"　",VLOOKUP($AE589,ﾚｰｻﾞOP,10,0))</f>
        <v>　</v>
      </c>
      <c r="BH589" s="367"/>
      <c r="BI589" s="154" t="str">
        <f t="shared" si="1219"/>
        <v>　</v>
      </c>
      <c r="BJ589" s="367"/>
      <c r="BK589" s="154" t="str">
        <f t="shared" si="1220"/>
        <v>　</v>
      </c>
      <c r="BL589" s="367"/>
      <c r="BM589" s="154" t="str">
        <f t="shared" si="1221"/>
        <v>　</v>
      </c>
      <c r="BN589" s="367"/>
      <c r="BO589" s="155" t="str">
        <f t="shared" si="1222"/>
        <v>　</v>
      </c>
      <c r="BP589" s="367"/>
      <c r="BQ589" s="154" t="str">
        <f>IF($AE589=0,"　",VLOOKUP($AE589,ﾚｰｻﾞOP,12,0))</f>
        <v>　</v>
      </c>
      <c r="BR589" s="369"/>
      <c r="BS589" s="154" t="str">
        <f t="shared" si="1223"/>
        <v>　</v>
      </c>
      <c r="BT589" s="369"/>
      <c r="BU589" s="154" t="str">
        <f t="shared" si="1224"/>
        <v>　</v>
      </c>
      <c r="BV589" s="369"/>
      <c r="BW589" s="154" t="str">
        <f t="shared" si="1225"/>
        <v>　</v>
      </c>
      <c r="BX589" s="367"/>
      <c r="BY589" s="154" t="str">
        <f t="shared" si="1226"/>
        <v>　</v>
      </c>
      <c r="BZ589" s="369"/>
      <c r="CA589" s="154" t="str">
        <f t="shared" si="1227"/>
        <v>　</v>
      </c>
      <c r="CB589" s="367"/>
      <c r="CC589" s="154" t="str">
        <f t="shared" si="1228"/>
        <v>　</v>
      </c>
      <c r="CD589" s="367"/>
      <c r="CE589" s="2850" t="str">
        <f t="shared" si="1229"/>
        <v>　</v>
      </c>
      <c r="CF589" s="2846"/>
      <c r="CG589" s="2855" t="str">
        <f t="shared" si="1230"/>
        <v>　</v>
      </c>
      <c r="CH589" s="2851"/>
      <c r="CI589" s="2850" t="str">
        <f t="shared" si="1231"/>
        <v>　</v>
      </c>
      <c r="CJ589" s="2846"/>
      <c r="CK589" s="2850" t="str">
        <f t="shared" si="1232"/>
        <v>　</v>
      </c>
      <c r="CL589" s="2851"/>
      <c r="CM589" s="2850" t="str">
        <f t="shared" si="1233"/>
        <v>　</v>
      </c>
      <c r="CN589" s="2851"/>
      <c r="CO589" s="2855" t="str">
        <f t="shared" si="1234"/>
        <v>　</v>
      </c>
      <c r="CP589" s="2851"/>
      <c r="CQ589" s="2855" t="str">
        <f t="shared" si="1235"/>
        <v>　</v>
      </c>
      <c r="CR589" s="2851"/>
      <c r="CS589" s="2850" t="str">
        <f t="shared" si="1236"/>
        <v>　</v>
      </c>
      <c r="CT589" s="2851"/>
      <c r="CU589" s="2855"/>
      <c r="CV589" s="2851"/>
      <c r="CW589" s="2850" t="str">
        <f t="shared" si="1237"/>
        <v>　</v>
      </c>
      <c r="CX589" s="2851"/>
      <c r="CY589" s="2855" t="str">
        <f t="shared" si="1238"/>
        <v>　</v>
      </c>
      <c r="CZ589" s="2851"/>
      <c r="DA589" s="154" t="str">
        <f t="shared" si="1239"/>
        <v>　</v>
      </c>
      <c r="DB589" s="369"/>
      <c r="DC589" s="155" t="str">
        <f t="shared" si="1240"/>
        <v>　</v>
      </c>
      <c r="DD589" s="367"/>
      <c r="DE589" s="374">
        <f t="shared" si="1213"/>
        <v>0</v>
      </c>
      <c r="DF589" s="373"/>
      <c r="DG589" s="818">
        <f t="shared" si="1210"/>
        <v>0</v>
      </c>
      <c r="DH589" s="372"/>
      <c r="DI589" s="267">
        <f t="shared" ref="DI589" si="1258">IF(AG589=1,1,0)</f>
        <v>0</v>
      </c>
      <c r="DJ589" s="373"/>
      <c r="DK589" s="374">
        <f t="shared" ref="DK589" si="1259">IF(AU589=2,1,0)</f>
        <v>0</v>
      </c>
      <c r="DL589" s="373"/>
      <c r="DM589" s="375">
        <f t="shared" si="1242"/>
        <v>0</v>
      </c>
      <c r="DN589" s="373"/>
      <c r="DO589" s="155">
        <f t="shared" ref="DO589" si="1260">IF(AJ589=1,1,0)</f>
        <v>0</v>
      </c>
      <c r="DP589" s="372"/>
      <c r="DQ589" s="155">
        <f t="shared" ref="DQ589" si="1261">IF(AK589=1,1,0)</f>
        <v>0</v>
      </c>
      <c r="DR589" s="373"/>
      <c r="DS589" s="155">
        <f t="shared" ref="DS589" si="1262">IF(AL589=1,1,0)</f>
        <v>0</v>
      </c>
      <c r="DT589" s="372"/>
      <c r="DU589" s="155">
        <f t="shared" ref="DU589" si="1263">IF(AM589=1,1,0)</f>
        <v>0</v>
      </c>
      <c r="DV589" s="373"/>
      <c r="DW589" s="4891">
        <f t="shared" ref="DW589" si="1264">IF(AN589=1,1,0)</f>
        <v>0</v>
      </c>
      <c r="DX589" s="372"/>
      <c r="DY589" s="154">
        <f t="shared" si="1247"/>
        <v>0</v>
      </c>
      <c r="DZ589" s="373"/>
      <c r="EA589" s="154">
        <f t="shared" ref="EA589" si="1265">IF(AP589=1,1,0)</f>
        <v>0</v>
      </c>
      <c r="EB589" s="373"/>
      <c r="EC589" s="269">
        <f t="shared" ref="EC589:EC590" si="1266">IF(AQ589=1,1,0)</f>
        <v>0</v>
      </c>
      <c r="ED589" s="376"/>
      <c r="EE589" s="822">
        <f t="shared" si="1248"/>
        <v>0</v>
      </c>
      <c r="EF589" s="377"/>
      <c r="EG589" s="273"/>
      <c r="EH589" s="274"/>
      <c r="EI589" s="275"/>
      <c r="EJ589" s="276"/>
      <c r="EK589" s="275"/>
      <c r="EL589" s="277"/>
      <c r="EM589" s="278" t="str">
        <f t="shared" ref="EM589" si="1267">IF(CE589="-"," ",IF(AR589=1,1," "))</f>
        <v xml:space="preserve"> </v>
      </c>
      <c r="EN589" s="372"/>
      <c r="EO589" s="155">
        <f t="shared" ref="EO589" si="1268">IF(AT589=1,1,0)</f>
        <v>0</v>
      </c>
      <c r="EP589" s="373"/>
      <c r="ER589" s="194"/>
      <c r="ET589" s="154" t="str">
        <f t="shared" si="1253"/>
        <v>　</v>
      </c>
      <c r="EU589" s="373"/>
      <c r="EV589" s="154" t="str">
        <f t="shared" si="1251"/>
        <v>　</v>
      </c>
      <c r="EW589" s="373"/>
      <c r="EX589" s="154"/>
      <c r="EY589" s="367"/>
      <c r="EZ589" s="154"/>
      <c r="FA589" s="367"/>
      <c r="FB589" s="154"/>
      <c r="FC589" s="367"/>
      <c r="FD589" s="154"/>
      <c r="FE589" s="367"/>
      <c r="FF589" s="155"/>
      <c r="FG589" s="367"/>
      <c r="FH589" s="154"/>
      <c r="FI589" s="367"/>
      <c r="FJ589" s="154" t="str">
        <f t="shared" si="1254"/>
        <v>　</v>
      </c>
      <c r="FK589" s="373"/>
      <c r="FL589" s="155" t="str">
        <f t="shared" si="1252"/>
        <v>　</v>
      </c>
      <c r="FM589" s="279"/>
      <c r="FN589" s="1184"/>
      <c r="FO589" s="280"/>
      <c r="FP589" s="281"/>
      <c r="FQ589" s="282"/>
      <c r="FS589" s="281"/>
      <c r="FT589" s="282"/>
    </row>
    <row r="590" spans="1:176" ht="18.600000000000001" customHeight="1">
      <c r="A590" s="228">
        <f t="shared" si="961"/>
        <v>580</v>
      </c>
      <c r="B590" s="343" t="str">
        <f>AF590</f>
        <v>4IE</v>
      </c>
      <c r="C590" s="6218">
        <v>46162</v>
      </c>
      <c r="D590" s="5644" t="s">
        <v>1602</v>
      </c>
      <c r="E590" s="5719">
        <v>89610206</v>
      </c>
      <c r="F590" s="1564"/>
      <c r="G590" s="6767" t="s">
        <v>1799</v>
      </c>
      <c r="H590" s="1330" t="s">
        <v>629</v>
      </c>
      <c r="I590" s="1264" t="s">
        <v>992</v>
      </c>
      <c r="J590" s="1264" t="s">
        <v>21</v>
      </c>
      <c r="K590" s="599" t="s">
        <v>11</v>
      </c>
      <c r="L590" s="600"/>
      <c r="M590" s="6477">
        <v>46112</v>
      </c>
      <c r="N590" s="353">
        <v>46097</v>
      </c>
      <c r="O590" s="354">
        <v>46113</v>
      </c>
      <c r="P590" s="353">
        <v>46112</v>
      </c>
      <c r="Q590" s="354">
        <v>46114</v>
      </c>
      <c r="R590" s="353">
        <v>46114</v>
      </c>
      <c r="S590" s="354">
        <v>46115</v>
      </c>
      <c r="T590" s="353">
        <v>46113</v>
      </c>
      <c r="U590" s="355">
        <v>46119</v>
      </c>
      <c r="V590" s="353">
        <v>46116</v>
      </c>
      <c r="W590" s="356">
        <v>46121</v>
      </c>
      <c r="X590" s="6773">
        <v>46120</v>
      </c>
      <c r="Y590" s="359">
        <v>46123</v>
      </c>
      <c r="Z590" s="359">
        <v>46123</v>
      </c>
      <c r="AA590" s="601"/>
      <c r="AB590" s="359"/>
      <c r="AC590" s="251"/>
      <c r="AD590" s="361"/>
      <c r="AE590" s="362">
        <v>25</v>
      </c>
      <c r="AF590" s="363" t="str">
        <f t="shared" si="1216"/>
        <v>4IE</v>
      </c>
      <c r="AG590" s="364"/>
      <c r="AH590" s="364"/>
      <c r="AI590" s="364"/>
      <c r="AJ590" s="364"/>
      <c r="AK590" s="364"/>
      <c r="AL590" s="364"/>
      <c r="AM590" s="364"/>
      <c r="AN590" s="364"/>
      <c r="AO590" s="364"/>
      <c r="AP590" s="363"/>
      <c r="AQ590" s="255"/>
      <c r="AR590" s="255"/>
      <c r="AS590" s="255"/>
      <c r="AT590" s="255"/>
      <c r="AU590" s="2843">
        <f>IF(AI590="付属済",0,IF(AI590=1,AI590+AP590,0))</f>
        <v>0</v>
      </c>
      <c r="AV590" s="4008">
        <f>IF(AE590=0,0,(AR590*1)+(AS590*100))</f>
        <v>0</v>
      </c>
      <c r="AW590" s="590" t="str">
        <f>IF($AE590=0,"　",VLOOKUP($AE590,ﾚｰｻﾞOP,5,0))</f>
        <v>-</v>
      </c>
      <c r="AX590" s="369"/>
      <c r="AY590" s="154" t="str">
        <f>IF($AE590=0,"　",VLOOKUP($AE590,ﾚｰｻﾞOP,6,0))</f>
        <v>-</v>
      </c>
      <c r="AZ590" s="367"/>
      <c r="BA590" s="154" t="str">
        <f>IF($AE590=0,"　",VLOOKUP($AE590,ﾚｰｻﾞOP,7,0))</f>
        <v>-</v>
      </c>
      <c r="BB590" s="367"/>
      <c r="BC590" s="368" t="str">
        <f>IF($AE590=0,"　",VLOOKUP($AE590,ﾚｰｻﾞOP,8,0))</f>
        <v>-</v>
      </c>
      <c r="BD590" s="369"/>
      <c r="BE590" s="4599" t="str">
        <f>IF($AE590=0,"　",VLOOKUP($AE590,ﾚｰｻﾞOP,9,0))</f>
        <v>-</v>
      </c>
      <c r="BF590" s="367"/>
      <c r="BG590" s="368" t="str">
        <f>IF($AE590=0,"　",VLOOKUP($AE590,ﾚｰｻﾞOP,10,0))</f>
        <v>-</v>
      </c>
      <c r="BH590" s="367"/>
      <c r="BI590" s="154" t="str">
        <f t="shared" si="1219"/>
        <v>-</v>
      </c>
      <c r="BJ590" s="367"/>
      <c r="BK590" s="154" t="str">
        <f t="shared" si="1220"/>
        <v>-</v>
      </c>
      <c r="BL590" s="367"/>
      <c r="BM590" s="154" t="str">
        <f t="shared" si="1221"/>
        <v>-</v>
      </c>
      <c r="BN590" s="367"/>
      <c r="BO590" s="155" t="str">
        <f t="shared" si="1222"/>
        <v>-</v>
      </c>
      <c r="BP590" s="367"/>
      <c r="BQ590" s="154" t="str">
        <f>IF($AE590=0,"　",VLOOKUP($AE590,ﾚｰｻﾞOP,12,0))</f>
        <v>-</v>
      </c>
      <c r="BR590" s="369"/>
      <c r="BS590" s="154" t="str">
        <f t="shared" si="1223"/>
        <v>-</v>
      </c>
      <c r="BT590" s="369"/>
      <c r="BU590" s="154" t="str">
        <f t="shared" si="1224"/>
        <v>-</v>
      </c>
      <c r="BV590" s="369"/>
      <c r="BW590" s="154" t="str">
        <f t="shared" si="1225"/>
        <v>-</v>
      </c>
      <c r="BX590" s="367"/>
      <c r="BY590" s="154" t="str">
        <f t="shared" si="1226"/>
        <v>-</v>
      </c>
      <c r="BZ590" s="369"/>
      <c r="CA590" s="154" t="str">
        <f t="shared" si="1227"/>
        <v>-</v>
      </c>
      <c r="CB590" s="367"/>
      <c r="CC590" s="154" t="str">
        <f t="shared" si="1228"/>
        <v>-</v>
      </c>
      <c r="CD590" s="367"/>
      <c r="CE590" s="2850" t="str">
        <f t="shared" si="1229"/>
        <v>-</v>
      </c>
      <c r="CF590" s="2846"/>
      <c r="CG590" s="2855" t="str">
        <f t="shared" si="1230"/>
        <v>-</v>
      </c>
      <c r="CH590" s="2851"/>
      <c r="CI590" s="2850" t="str">
        <f t="shared" si="1231"/>
        <v>-</v>
      </c>
      <c r="CJ590" s="2846"/>
      <c r="CK590" s="2850" t="str">
        <f t="shared" si="1232"/>
        <v>-</v>
      </c>
      <c r="CL590" s="2851"/>
      <c r="CM590" s="2850" t="str">
        <f t="shared" si="1233"/>
        <v>-</v>
      </c>
      <c r="CN590" s="2851"/>
      <c r="CO590" s="2855" t="str">
        <f t="shared" si="1234"/>
        <v>-</v>
      </c>
      <c r="CP590" s="2851"/>
      <c r="CQ590" s="2855" t="str">
        <f t="shared" si="1235"/>
        <v>-</v>
      </c>
      <c r="CR590" s="2851"/>
      <c r="CS590" s="2850" t="str">
        <f t="shared" si="1236"/>
        <v>-</v>
      </c>
      <c r="CT590" s="2851"/>
      <c r="CU590" s="2855"/>
      <c r="CV590" s="2851"/>
      <c r="CW590" s="2850" t="str">
        <f t="shared" si="1237"/>
        <v>-</v>
      </c>
      <c r="CX590" s="2851"/>
      <c r="CY590" s="2855" t="str">
        <f t="shared" si="1238"/>
        <v>-</v>
      </c>
      <c r="CZ590" s="2851"/>
      <c r="DA590" s="154" t="str">
        <f t="shared" si="1239"/>
        <v>-</v>
      </c>
      <c r="DB590" s="369"/>
      <c r="DC590" s="155" t="str">
        <f t="shared" si="1240"/>
        <v>-</v>
      </c>
      <c r="DD590" s="367"/>
      <c r="DE590" s="374">
        <f t="shared" si="1213"/>
        <v>0</v>
      </c>
      <c r="DF590" s="373"/>
      <c r="DG590" s="818">
        <f t="shared" si="1210"/>
        <v>0</v>
      </c>
      <c r="DH590" s="372"/>
      <c r="DI590" s="267">
        <f>IF(AG590=1,1,0)</f>
        <v>0</v>
      </c>
      <c r="DJ590" s="373"/>
      <c r="DK590" s="374">
        <f>IF(AU590=2,1,0)</f>
        <v>0</v>
      </c>
      <c r="DL590" s="373"/>
      <c r="DM590" s="375">
        <f t="shared" si="1242"/>
        <v>0</v>
      </c>
      <c r="DN590" s="373"/>
      <c r="DO590" s="155">
        <f>IF(AJ590=1,1,0)</f>
        <v>0</v>
      </c>
      <c r="DP590" s="372"/>
      <c r="DQ590" s="155">
        <f>IF(AK590=1,1,0)</f>
        <v>0</v>
      </c>
      <c r="DR590" s="373"/>
      <c r="DS590" s="155">
        <f>IF(AL590=1,1,0)</f>
        <v>0</v>
      </c>
      <c r="DT590" s="372"/>
      <c r="DU590" s="155">
        <f>IF(AM590=1,1,0)</f>
        <v>0</v>
      </c>
      <c r="DV590" s="373"/>
      <c r="DW590" s="4891">
        <f>IF(AN590=1,1,0)</f>
        <v>0</v>
      </c>
      <c r="DX590" s="372"/>
      <c r="DY590" s="154">
        <f t="shared" si="1247"/>
        <v>0</v>
      </c>
      <c r="DZ590" s="373"/>
      <c r="EA590" s="154">
        <f>IF(AP590=1,1,0)</f>
        <v>0</v>
      </c>
      <c r="EB590" s="373"/>
      <c r="EC590" s="269">
        <f t="shared" si="1266"/>
        <v>0</v>
      </c>
      <c r="ED590" s="376"/>
      <c r="EE590" s="822">
        <f t="shared" si="1248"/>
        <v>0</v>
      </c>
      <c r="EF590" s="377"/>
      <c r="EG590" s="273"/>
      <c r="EH590" s="274"/>
      <c r="EI590" s="275"/>
      <c r="EJ590" s="276"/>
      <c r="EK590" s="275"/>
      <c r="EL590" s="277"/>
      <c r="EM590" s="278" t="str">
        <f>IF(CE590="-"," ",IF(AR590=1,1," "))</f>
        <v xml:space="preserve"> </v>
      </c>
      <c r="EN590" s="372"/>
      <c r="EO590" s="155">
        <f>IF(AT590=1,1,0)</f>
        <v>0</v>
      </c>
      <c r="EP590" s="373"/>
      <c r="ER590" s="194"/>
      <c r="ET590" s="154">
        <v>46029</v>
      </c>
      <c r="EU590" s="373">
        <v>4263026</v>
      </c>
      <c r="EV590" s="154">
        <f t="shared" si="1251"/>
        <v>1</v>
      </c>
      <c r="EW590" s="373"/>
      <c r="EX590" s="154"/>
      <c r="EY590" s="367"/>
      <c r="EZ590" s="154">
        <v>45889</v>
      </c>
      <c r="FA590" s="367">
        <v>4163310</v>
      </c>
      <c r="FB590" s="154"/>
      <c r="FC590" s="367"/>
      <c r="FD590" s="154">
        <v>46085</v>
      </c>
      <c r="FE590" s="367">
        <v>4263172</v>
      </c>
      <c r="FF590" s="155"/>
      <c r="FG590" s="367"/>
      <c r="FH590" s="154"/>
      <c r="FI590" s="367"/>
      <c r="FJ590" s="2850">
        <v>46087</v>
      </c>
      <c r="FK590" s="373">
        <v>4263151</v>
      </c>
      <c r="FL590" s="155">
        <f t="shared" si="1252"/>
        <v>1</v>
      </c>
      <c r="FM590" s="279"/>
      <c r="FN590" s="1184"/>
      <c r="FO590" s="280"/>
      <c r="FP590" s="281">
        <v>1</v>
      </c>
      <c r="FQ590" s="282"/>
      <c r="FS590" s="281"/>
      <c r="FT590" s="282"/>
    </row>
    <row r="591" spans="1:176" ht="18.600000000000001" customHeight="1">
      <c r="A591" s="228">
        <f t="shared" si="961"/>
        <v>581</v>
      </c>
      <c r="B591" s="343" t="str">
        <f>AF591</f>
        <v>4IE</v>
      </c>
      <c r="C591" s="6218">
        <v>46160</v>
      </c>
      <c r="D591" s="981" t="s">
        <v>623</v>
      </c>
      <c r="E591" s="982">
        <v>62510079</v>
      </c>
      <c r="F591" s="1564" t="s">
        <v>1835</v>
      </c>
      <c r="G591" s="1263"/>
      <c r="H591" s="1330" t="s">
        <v>631</v>
      </c>
      <c r="I591" s="4459" t="s">
        <v>61</v>
      </c>
      <c r="J591" s="1264" t="s">
        <v>1367</v>
      </c>
      <c r="K591" s="599" t="s">
        <v>97</v>
      </c>
      <c r="L591" s="600"/>
      <c r="M591" s="6477">
        <v>46113</v>
      </c>
      <c r="N591" s="353">
        <v>46108</v>
      </c>
      <c r="O591" s="354">
        <v>46114</v>
      </c>
      <c r="P591" s="353">
        <v>46109</v>
      </c>
      <c r="Q591" s="354">
        <v>46115</v>
      </c>
      <c r="R591" s="353">
        <v>46115</v>
      </c>
      <c r="S591" s="354">
        <v>46116</v>
      </c>
      <c r="T591" s="353">
        <v>46114</v>
      </c>
      <c r="U591" s="355">
        <v>46120</v>
      </c>
      <c r="V591" s="353">
        <v>46119</v>
      </c>
      <c r="W591" s="356">
        <v>46122</v>
      </c>
      <c r="X591" s="357">
        <v>46121</v>
      </c>
      <c r="Y591" s="358">
        <v>46129</v>
      </c>
      <c r="Z591" s="359"/>
      <c r="AA591" s="360">
        <v>46126</v>
      </c>
      <c r="AB591" s="358">
        <v>46127</v>
      </c>
      <c r="AC591" s="251" t="s">
        <v>627</v>
      </c>
      <c r="AD591" s="361"/>
      <c r="AE591" s="362">
        <v>19</v>
      </c>
      <c r="AF591" s="363" t="str">
        <f>IF($AE591=0,"　",VLOOKUP($AE591,ﾚｰｻﾞOP,69,0))</f>
        <v>4IE</v>
      </c>
      <c r="AG591" s="364"/>
      <c r="AH591" s="364"/>
      <c r="AI591" s="364"/>
      <c r="AJ591" s="364"/>
      <c r="AK591" s="364"/>
      <c r="AL591" s="364"/>
      <c r="AM591" s="364"/>
      <c r="AN591" s="364">
        <v>1</v>
      </c>
      <c r="AO591" s="364"/>
      <c r="AP591" s="363">
        <v>1</v>
      </c>
      <c r="AQ591" s="255">
        <v>1</v>
      </c>
      <c r="AR591" s="255">
        <v>1</v>
      </c>
      <c r="AS591" s="255"/>
      <c r="AT591" s="255"/>
      <c r="AU591" s="2843">
        <f>IF(AI591="付属済",0,IF(AI591=1,AI591+AP591,0))</f>
        <v>0</v>
      </c>
      <c r="AV591" s="4008">
        <f>IF(AE591=0,0,(AR591*1)+(AS591*100))</f>
        <v>1</v>
      </c>
      <c r="AW591" s="590">
        <v>46087</v>
      </c>
      <c r="AX591" s="369">
        <v>4263144</v>
      </c>
      <c r="AY591" s="154">
        <v>46087</v>
      </c>
      <c r="AZ591" s="367">
        <v>4263145</v>
      </c>
      <c r="BA591" s="154">
        <v>46087</v>
      </c>
      <c r="BB591" s="367">
        <v>4263146</v>
      </c>
      <c r="BC591" s="368" t="str">
        <f>IF($AE591=0,"　",VLOOKUP($AE591,ﾚｰｻﾞOP,8,0))</f>
        <v>-</v>
      </c>
      <c r="BD591" s="369"/>
      <c r="BE591" s="4599" t="str">
        <f>IF($AE591=0,"　",VLOOKUP($AE591,ﾚｰｻﾞOP,9,0))</f>
        <v>-</v>
      </c>
      <c r="BF591" s="367"/>
      <c r="BG591" s="368">
        <v>46087</v>
      </c>
      <c r="BH591" s="367">
        <v>4263149</v>
      </c>
      <c r="BI591" s="154">
        <v>46087</v>
      </c>
      <c r="BJ591" s="367">
        <v>4263150</v>
      </c>
      <c r="BK591" s="154">
        <v>46368</v>
      </c>
      <c r="BL591" s="367">
        <v>4263090</v>
      </c>
      <c r="BM591" s="154">
        <v>46368</v>
      </c>
      <c r="BN591" s="367">
        <v>4263091</v>
      </c>
      <c r="BO591" s="155" t="str">
        <f>IF($AE591=0,"　",VLOOKUP($AE591,ﾚｰｻﾞOP,59,0))</f>
        <v>-</v>
      </c>
      <c r="BP591" s="367"/>
      <c r="BQ591" s="154" t="str">
        <f>IF($AE591=0,"　",VLOOKUP($AE591,ﾚｰｻﾞOP,12,0))</f>
        <v>-</v>
      </c>
      <c r="BR591" s="369"/>
      <c r="BS591" s="154" t="str">
        <f>IF($AE591=0,"　",VLOOKUP($AE591,ﾚｰｻﾞOP,13,0))</f>
        <v>-</v>
      </c>
      <c r="BT591" s="369"/>
      <c r="BU591" s="154" t="str">
        <f>IF($AE591=0,"　",VLOOKUP($AE591,ﾚｰｻﾞOP,14,0))</f>
        <v>-</v>
      </c>
      <c r="BV591" s="369"/>
      <c r="BW591" s="154" t="str">
        <f>IF($AE591=0,"　",VLOOKUP($AE591,ﾚｰｻﾞOP,15,0))</f>
        <v>-</v>
      </c>
      <c r="BX591" s="367"/>
      <c r="BY591" s="154" t="str">
        <f>IF($AE591=0,"　",VLOOKUP($AE591,ﾚｰｻﾞOP,16,0))</f>
        <v>-</v>
      </c>
      <c r="BZ591" s="369"/>
      <c r="CA591" s="154" t="str">
        <f>IF($AE591=0,"　",VLOOKUP($AE591,ﾚｰｻﾞOP,17,0))</f>
        <v>-</v>
      </c>
      <c r="CB591" s="367"/>
      <c r="CC591" s="154" t="str">
        <f>IF($AE591=0,"　",VLOOKUP($AE591,ﾚｰｻﾞOP,18,0))</f>
        <v>-</v>
      </c>
      <c r="CD591" s="367"/>
      <c r="CE591" s="2850" t="str">
        <f>IF($AE591=0,"　",VLOOKUP($AE591,ﾚｰｻﾞOP,19,0))</f>
        <v>-</v>
      </c>
      <c r="CF591" s="2846"/>
      <c r="CG591" s="2855" t="str">
        <f>IF($AE591=0,"　",VLOOKUP($AE591,ﾚｰｻﾞOP,20,0))</f>
        <v>-</v>
      </c>
      <c r="CH591" s="2851"/>
      <c r="CI591" s="2850" t="str">
        <f>IF($AE591=0,"　",VLOOKUP($AE591,ﾚｰｻﾞOP,21,0))</f>
        <v>-</v>
      </c>
      <c r="CJ591" s="2846"/>
      <c r="CK591" s="2850" t="str">
        <f>IF($AE591=0,"　",VLOOKUP($AE591,ﾚｰｻﾞOP,22,0))</f>
        <v>-</v>
      </c>
      <c r="CL591" s="2851"/>
      <c r="CM591" s="2850" t="str">
        <f>IF($AE591=0,"　",VLOOKUP($AE591,ﾚｰｻﾞOP,23,0))</f>
        <v>-</v>
      </c>
      <c r="CN591" s="2851"/>
      <c r="CO591" s="2855" t="str">
        <f>IF($AE591=0,"　",VLOOKUP($AE591,ﾚｰｻﾞOP,24,0))</f>
        <v>-</v>
      </c>
      <c r="CP591" s="2851"/>
      <c r="CQ591" s="2855" t="str">
        <f>IF($AE591=0,"　",VLOOKUP($AE591,ﾚｰｻﾞOP,25,0))</f>
        <v>-</v>
      </c>
      <c r="CR591" s="2851"/>
      <c r="CS591" s="2850" t="str">
        <f>IF($AE591=0,"　",VLOOKUP($AE591,ﾚｰｻﾞOP,26,0))</f>
        <v>-</v>
      </c>
      <c r="CT591" s="2851"/>
      <c r="CU591" s="2855"/>
      <c r="CV591" s="2851"/>
      <c r="CW591" s="2850" t="str">
        <f>IF($AE591=0,"　",VLOOKUP($AE591,ﾚｰｻﾞOP,28,0))</f>
        <v>-</v>
      </c>
      <c r="CX591" s="2851"/>
      <c r="CY591" s="2855" t="str">
        <f>IF($AE591=0,"　",VLOOKUP($AE591,ﾚｰｻﾞOP,29,0))</f>
        <v>-</v>
      </c>
      <c r="CZ591" s="2851"/>
      <c r="DA591" s="154" t="str">
        <f>IF($AE591=0,"　",VLOOKUP($AE591,ﾚｰｻﾞOP,30,0))</f>
        <v>-</v>
      </c>
      <c r="DB591" s="369"/>
      <c r="DC591" s="155" t="str">
        <f>IF($AE591=0,"　",VLOOKUP($AE591,ﾚｰｻﾞOP,31,0))</f>
        <v>-</v>
      </c>
      <c r="DD591" s="367"/>
      <c r="DE591" s="374">
        <f>IF(AG591=1,1,0)</f>
        <v>0</v>
      </c>
      <c r="DF591" s="373"/>
      <c r="DG591" s="818">
        <f>IF(AH591=1,1,0)</f>
        <v>0</v>
      </c>
      <c r="DH591" s="372"/>
      <c r="DI591" s="267">
        <f>IF(AG591=1,1,0)</f>
        <v>0</v>
      </c>
      <c r="DJ591" s="373"/>
      <c r="DK591" s="374">
        <f>IF(AU591=2,1,0)</f>
        <v>0</v>
      </c>
      <c r="DL591" s="373"/>
      <c r="DM591" s="375">
        <f>IF(AU591=1,1,0)</f>
        <v>0</v>
      </c>
      <c r="DN591" s="373"/>
      <c r="DO591" s="155">
        <f>IF(AJ591=1,1,0)</f>
        <v>0</v>
      </c>
      <c r="DP591" s="372"/>
      <c r="DQ591" s="155">
        <f>IF(AK591=1,1,0)</f>
        <v>0</v>
      </c>
      <c r="DR591" s="373"/>
      <c r="DS591" s="155">
        <f>IF(AL591=1,1,0)</f>
        <v>0</v>
      </c>
      <c r="DT591" s="372"/>
      <c r="DU591" s="155">
        <f>IF(AM591=1,1,0)</f>
        <v>0</v>
      </c>
      <c r="DV591" s="373"/>
      <c r="DW591" s="4891">
        <v>46091</v>
      </c>
      <c r="DX591" s="372">
        <v>4263175</v>
      </c>
      <c r="DY591" s="154">
        <f>IF(AO591=1,1,0)</f>
        <v>0</v>
      </c>
      <c r="DZ591" s="373"/>
      <c r="EA591" s="154">
        <v>46091</v>
      </c>
      <c r="EB591" s="4682">
        <v>4263176</v>
      </c>
      <c r="EC591" s="269">
        <v>46091</v>
      </c>
      <c r="ED591" s="4964">
        <v>4263174</v>
      </c>
      <c r="EE591" s="822">
        <v>46086</v>
      </c>
      <c r="EF591" s="377">
        <v>4263177</v>
      </c>
      <c r="EG591" s="273"/>
      <c r="EH591" s="274"/>
      <c r="EI591" s="275"/>
      <c r="EJ591" s="276"/>
      <c r="EK591" s="275"/>
      <c r="EL591" s="277"/>
      <c r="EM591" s="278" t="str">
        <f>IF(CE591="-"," ",IF(AR591=1,1," "))</f>
        <v xml:space="preserve"> </v>
      </c>
      <c r="EN591" s="372"/>
      <c r="EO591" s="155">
        <f>IF(AT591=1,1,0)</f>
        <v>0</v>
      </c>
      <c r="EP591" s="373"/>
      <c r="ER591" s="194"/>
      <c r="ET591" s="154" t="str">
        <f>IF($AE591=0,"　",VLOOKUP($AE591,ﾚｰｻﾞOP,60,0))</f>
        <v>-</v>
      </c>
      <c r="EU591" s="373"/>
      <c r="EV591" s="154" t="str">
        <f>IF($AE591=0,"　",VLOOKUP($AE591,ﾚｰｻﾞOP,60,0))</f>
        <v>-</v>
      </c>
      <c r="EW591" s="373"/>
      <c r="EX591" s="154"/>
      <c r="EY591" s="367"/>
      <c r="EZ591" s="154"/>
      <c r="FA591" s="367"/>
      <c r="FB591" s="154"/>
      <c r="FC591" s="367"/>
      <c r="FD591" s="154"/>
      <c r="FE591" s="367"/>
      <c r="FF591" s="155"/>
      <c r="FG591" s="367"/>
      <c r="FH591" s="154"/>
      <c r="FI591" s="367"/>
      <c r="FJ591" s="154" t="str">
        <f>IF($AE591=0,"　",VLOOKUP($AE591,ﾚｰｻﾞOP,67,0))</f>
        <v>-</v>
      </c>
      <c r="FK591" s="373"/>
      <c r="FL591" s="155" t="str">
        <f>IF($AE591=0,"　",VLOOKUP($AE591,ﾚｰｻﾞOP,68,0))</f>
        <v>-</v>
      </c>
      <c r="FM591" s="279"/>
      <c r="FN591" s="1184"/>
      <c r="FO591" s="280"/>
      <c r="FP591" s="281"/>
      <c r="FQ591" s="282"/>
      <c r="FS591" s="281"/>
      <c r="FT591" s="282"/>
    </row>
    <row r="592" spans="1:176" ht="18.600000000000001" customHeight="1">
      <c r="A592" s="228">
        <f t="shared" si="1035"/>
        <v>582</v>
      </c>
      <c r="B592" s="343" t="str">
        <f t="shared" ref="B592:B594" si="1269">AF592</f>
        <v>4IE</v>
      </c>
      <c r="C592" s="6218">
        <v>46149</v>
      </c>
      <c r="D592" s="1261" t="s">
        <v>30</v>
      </c>
      <c r="E592" s="1262">
        <v>84511309</v>
      </c>
      <c r="F592" s="1564"/>
      <c r="G592" s="6767" t="s">
        <v>1837</v>
      </c>
      <c r="H592" s="3336" t="s">
        <v>630</v>
      </c>
      <c r="I592" s="1264" t="s">
        <v>614</v>
      </c>
      <c r="J592" s="1264" t="s">
        <v>14</v>
      </c>
      <c r="K592" s="599" t="s">
        <v>11</v>
      </c>
      <c r="L592" s="600"/>
      <c r="M592" s="6477">
        <v>46114</v>
      </c>
      <c r="N592" s="353">
        <v>46108</v>
      </c>
      <c r="O592" s="354">
        <v>46115</v>
      </c>
      <c r="P592" s="353">
        <v>46109</v>
      </c>
      <c r="Q592" s="354">
        <v>46116</v>
      </c>
      <c r="R592" s="353">
        <v>46116</v>
      </c>
      <c r="S592" s="354">
        <v>46119</v>
      </c>
      <c r="T592" s="353">
        <v>46115</v>
      </c>
      <c r="U592" s="355">
        <v>46121</v>
      </c>
      <c r="V592" s="353">
        <v>46120</v>
      </c>
      <c r="W592" s="356">
        <v>46123</v>
      </c>
      <c r="X592" s="357">
        <v>46124</v>
      </c>
      <c r="Y592" s="359">
        <v>46126</v>
      </c>
      <c r="Z592" s="359">
        <v>46126</v>
      </c>
      <c r="AA592" s="601"/>
      <c r="AB592" s="359"/>
      <c r="AC592" s="251" t="s">
        <v>627</v>
      </c>
      <c r="AD592" s="361"/>
      <c r="AE592" s="362">
        <v>3</v>
      </c>
      <c r="AF592" s="363" t="str">
        <f t="shared" ref="AF592:AF594" si="1270">IF($AE592=0,"　",VLOOKUP($AE592,ﾚｰｻﾞOP,69,0))</f>
        <v>4IE</v>
      </c>
      <c r="AG592" s="364"/>
      <c r="AH592" s="364"/>
      <c r="AI592" s="364">
        <v>1</v>
      </c>
      <c r="AJ592" s="364"/>
      <c r="AK592" s="364"/>
      <c r="AL592" s="364"/>
      <c r="AM592" s="364"/>
      <c r="AN592" s="364">
        <v>1</v>
      </c>
      <c r="AO592" s="364"/>
      <c r="AP592" s="363">
        <v>1</v>
      </c>
      <c r="AQ592" s="255">
        <v>1</v>
      </c>
      <c r="AR592" s="255"/>
      <c r="AS592" s="255"/>
      <c r="AT592" s="255"/>
      <c r="AU592" s="2843">
        <f t="shared" ref="AU592:AU594" si="1271">IF(AI592="付属済",0,IF(AI592=1,AI592+AP592,0))</f>
        <v>2</v>
      </c>
      <c r="AV592" s="4008">
        <f t="shared" ref="AV592:AV594" si="1272">IF(AE592=0,0,(AR592*1)+(AS592*100))</f>
        <v>0</v>
      </c>
      <c r="AW592" s="590">
        <v>46087</v>
      </c>
      <c r="AX592" s="369">
        <v>4263144</v>
      </c>
      <c r="AY592" s="154">
        <v>46087</v>
      </c>
      <c r="AZ592" s="367">
        <v>4263145</v>
      </c>
      <c r="BA592" s="154">
        <v>46087</v>
      </c>
      <c r="BB592" s="367">
        <v>4263146</v>
      </c>
      <c r="BC592" s="368">
        <v>46056</v>
      </c>
      <c r="BD592" s="369">
        <v>4263108</v>
      </c>
      <c r="BE592" s="4599">
        <v>46056</v>
      </c>
      <c r="BF592" s="367">
        <v>4263109</v>
      </c>
      <c r="BG592" s="368">
        <v>46087</v>
      </c>
      <c r="BH592" s="367">
        <v>4263149</v>
      </c>
      <c r="BI592" s="154">
        <v>46087</v>
      </c>
      <c r="BJ592" s="367">
        <v>4263150</v>
      </c>
      <c r="BK592" s="154" t="str">
        <f t="shared" ref="BK592:BK594" si="1273">IF($AE592=0,"　",VLOOKUP($AE592,ﾚｰｻﾞOP,57,0))</f>
        <v>-</v>
      </c>
      <c r="BL592" s="367"/>
      <c r="BM592" s="154" t="str">
        <f t="shared" ref="BM592:BM594" si="1274">IF($AE592=0,"　",VLOOKUP($AE592,ﾚｰｻﾞOP,58,0))</f>
        <v>-</v>
      </c>
      <c r="BN592" s="367"/>
      <c r="BO592" s="155" t="str">
        <f t="shared" ref="BO592:BO594" si="1275">IF($AE592=0,"　",VLOOKUP($AE592,ﾚｰｻﾞOP,59,0))</f>
        <v>-</v>
      </c>
      <c r="BP592" s="367"/>
      <c r="BQ592" s="154" t="str">
        <f t="shared" ref="BQ592:BQ594" si="1276">IF($AE592=0,"　",VLOOKUP($AE592,ﾚｰｻﾞOP,12,0))</f>
        <v>-</v>
      </c>
      <c r="BR592" s="369"/>
      <c r="BS592" s="154" t="str">
        <f t="shared" ref="BS592:BS594" si="1277">IF($AE592=0,"　",VLOOKUP($AE592,ﾚｰｻﾞOP,13,0))</f>
        <v>-</v>
      </c>
      <c r="BT592" s="369"/>
      <c r="BU592" s="154" t="str">
        <f t="shared" ref="BU592:BU594" si="1278">IF($AE592=0,"　",VLOOKUP($AE592,ﾚｰｻﾞOP,14,0))</f>
        <v>-</v>
      </c>
      <c r="BV592" s="369"/>
      <c r="BW592" s="154" t="str">
        <f t="shared" ref="BW592:BW594" si="1279">IF($AE592=0,"　",VLOOKUP($AE592,ﾚｰｻﾞOP,15,0))</f>
        <v>-</v>
      </c>
      <c r="BX592" s="367"/>
      <c r="BY592" s="154" t="str">
        <f t="shared" ref="BY592:BY594" si="1280">IF($AE592=0,"　",VLOOKUP($AE592,ﾚｰｻﾞOP,16,0))</f>
        <v>-</v>
      </c>
      <c r="BZ592" s="369"/>
      <c r="CA592" s="154" t="str">
        <f t="shared" ref="CA592:CA594" si="1281">IF($AE592=0,"　",VLOOKUP($AE592,ﾚｰｻﾞOP,17,0))</f>
        <v>-</v>
      </c>
      <c r="CB592" s="367"/>
      <c r="CC592" s="154" t="str">
        <f t="shared" ref="CC592:CC594" si="1282">IF($AE592=0,"　",VLOOKUP($AE592,ﾚｰｻﾞOP,18,0))</f>
        <v>-</v>
      </c>
      <c r="CD592" s="367"/>
      <c r="CE592" s="2850" t="str">
        <f t="shared" ref="CE592:CE594" si="1283">IF($AE592=0,"　",VLOOKUP($AE592,ﾚｰｻﾞOP,19,0))</f>
        <v>-</v>
      </c>
      <c r="CF592" s="2846"/>
      <c r="CG592" s="2855" t="str">
        <f t="shared" ref="CG592:CG594" si="1284">IF($AE592=0,"　",VLOOKUP($AE592,ﾚｰｻﾞOP,20,0))</f>
        <v>-</v>
      </c>
      <c r="CH592" s="2851"/>
      <c r="CI592" s="2850" t="str">
        <f t="shared" ref="CI592:CI594" si="1285">IF($AE592=0,"　",VLOOKUP($AE592,ﾚｰｻﾞOP,21,0))</f>
        <v>-</v>
      </c>
      <c r="CJ592" s="2846"/>
      <c r="CK592" s="2850" t="str">
        <f t="shared" ref="CK592:CK594" si="1286">IF($AE592=0,"　",VLOOKUP($AE592,ﾚｰｻﾞOP,22,0))</f>
        <v>-</v>
      </c>
      <c r="CL592" s="2851"/>
      <c r="CM592" s="2850" t="str">
        <f t="shared" ref="CM592:CM594" si="1287">IF($AE592=0,"　",VLOOKUP($AE592,ﾚｰｻﾞOP,23,0))</f>
        <v>-</v>
      </c>
      <c r="CN592" s="2851"/>
      <c r="CO592" s="2855" t="str">
        <f t="shared" ref="CO592:CO594" si="1288">IF($AE592=0,"　",VLOOKUP($AE592,ﾚｰｻﾞOP,24,0))</f>
        <v>-</v>
      </c>
      <c r="CP592" s="2851"/>
      <c r="CQ592" s="2855" t="str">
        <f t="shared" ref="CQ592:CQ594" si="1289">IF($AE592=0,"　",VLOOKUP($AE592,ﾚｰｻﾞOP,25,0))</f>
        <v>-</v>
      </c>
      <c r="CR592" s="2851"/>
      <c r="CS592" s="2850" t="str">
        <f t="shared" ref="CS592:CS594" si="1290">IF($AE592=0,"　",VLOOKUP($AE592,ﾚｰｻﾞOP,26,0))</f>
        <v>-</v>
      </c>
      <c r="CT592" s="2851"/>
      <c r="CU592" s="2855"/>
      <c r="CV592" s="2851"/>
      <c r="CW592" s="2850" t="str">
        <f t="shared" ref="CW592:CW594" si="1291">IF($AE592=0,"　",VLOOKUP($AE592,ﾚｰｻﾞOP,28,0))</f>
        <v>-</v>
      </c>
      <c r="CX592" s="2851"/>
      <c r="CY592" s="2855" t="str">
        <f t="shared" ref="CY592:CY594" si="1292">IF($AE592=0,"　",VLOOKUP($AE592,ﾚｰｻﾞOP,29,0))</f>
        <v>-</v>
      </c>
      <c r="CZ592" s="2851"/>
      <c r="DA592" s="154" t="str">
        <f t="shared" ref="DA592:DA594" si="1293">IF($AE592=0,"　",VLOOKUP($AE592,ﾚｰｻﾞOP,30,0))</f>
        <v>-</v>
      </c>
      <c r="DB592" s="369"/>
      <c r="DC592" s="155" t="str">
        <f t="shared" ref="DC592:DC594" si="1294">IF($AE592=0,"　",VLOOKUP($AE592,ﾚｰｻﾞOP,31,0))</f>
        <v>-</v>
      </c>
      <c r="DD592" s="367"/>
      <c r="DE592" s="374">
        <f t="shared" si="1213"/>
        <v>0</v>
      </c>
      <c r="DF592" s="373"/>
      <c r="DG592" s="818">
        <f t="shared" si="1210"/>
        <v>0</v>
      </c>
      <c r="DH592" s="372"/>
      <c r="DI592" s="267">
        <f t="shared" ref="DI592:DI594" si="1295">IF(AG592=1,1,0)</f>
        <v>0</v>
      </c>
      <c r="DJ592" s="373"/>
      <c r="DK592" s="374">
        <v>46069</v>
      </c>
      <c r="DL592" s="2857">
        <v>4263136</v>
      </c>
      <c r="DM592" s="375">
        <f t="shared" ref="DM592:DM594" si="1296">IF(AU592=1,1,0)</f>
        <v>0</v>
      </c>
      <c r="DN592" s="373"/>
      <c r="DO592" s="155">
        <f t="shared" ref="DO592:DO594" si="1297">IF(AJ592=1,1,0)</f>
        <v>0</v>
      </c>
      <c r="DP592" s="372"/>
      <c r="DQ592" s="155">
        <f t="shared" ref="DQ592:DQ594" si="1298">IF(AK592=1,1,0)</f>
        <v>0</v>
      </c>
      <c r="DR592" s="373"/>
      <c r="DS592" s="155">
        <f t="shared" ref="DS592:DS594" si="1299">IF(AL592=1,1,0)</f>
        <v>0</v>
      </c>
      <c r="DT592" s="372"/>
      <c r="DU592" s="155">
        <f t="shared" ref="DU592:DU594" si="1300">IF(AM592=1,1,0)</f>
        <v>0</v>
      </c>
      <c r="DV592" s="373"/>
      <c r="DW592" s="4891">
        <v>46091</v>
      </c>
      <c r="DX592" s="372">
        <v>4263175</v>
      </c>
      <c r="DY592" s="154">
        <f t="shared" ref="DY592:DY594" si="1301">IF(AO592=1,1,0)</f>
        <v>0</v>
      </c>
      <c r="DZ592" s="373"/>
      <c r="EA592" s="154">
        <v>46091</v>
      </c>
      <c r="EB592" s="373">
        <v>4263153</v>
      </c>
      <c r="EC592" s="269">
        <v>46091</v>
      </c>
      <c r="ED592" s="4964">
        <v>4263174</v>
      </c>
      <c r="EE592" s="822">
        <f t="shared" si="1248"/>
        <v>0</v>
      </c>
      <c r="EF592" s="377"/>
      <c r="EG592" s="273"/>
      <c r="EH592" s="274"/>
      <c r="EI592" s="275"/>
      <c r="EJ592" s="276"/>
      <c r="EK592" s="275"/>
      <c r="EL592" s="277"/>
      <c r="EM592" s="278" t="str">
        <f t="shared" ref="EM592:EM594" si="1302">IF(CE592="-"," ",IF(AR592=1,1," "))</f>
        <v xml:space="preserve"> </v>
      </c>
      <c r="EN592" s="372"/>
      <c r="EO592" s="155">
        <f t="shared" ref="EO592:EO594" si="1303">IF(AT592=1,1,0)</f>
        <v>0</v>
      </c>
      <c r="EP592" s="373"/>
      <c r="ER592" s="194"/>
      <c r="ET592" s="154" t="str">
        <f t="shared" ref="ET592:ET594" si="1304">IF($AE592=0,"　",VLOOKUP($AE592,ﾚｰｻﾞOP,60,0))</f>
        <v>-</v>
      </c>
      <c r="EU592" s="373"/>
      <c r="EV592" s="154" t="str">
        <f t="shared" ref="EV592:EV594" si="1305">IF($AE592=0,"　",VLOOKUP($AE592,ﾚｰｻﾞOP,60,0))</f>
        <v>-</v>
      </c>
      <c r="EW592" s="373"/>
      <c r="EX592" s="154"/>
      <c r="EY592" s="367"/>
      <c r="EZ592" s="154"/>
      <c r="FA592" s="367"/>
      <c r="FB592" s="154"/>
      <c r="FC592" s="367"/>
      <c r="FD592" s="154"/>
      <c r="FE592" s="367"/>
      <c r="FF592" s="155"/>
      <c r="FG592" s="367"/>
      <c r="FH592" s="154"/>
      <c r="FI592" s="367"/>
      <c r="FJ592" s="154" t="str">
        <f t="shared" ref="FJ592:FJ594" si="1306">IF($AE592=0,"　",VLOOKUP($AE592,ﾚｰｻﾞOP,67,0))</f>
        <v>-</v>
      </c>
      <c r="FK592" s="373"/>
      <c r="FL592" s="155" t="str">
        <f t="shared" ref="FL592:FL594" si="1307">IF($AE592=0,"　",VLOOKUP($AE592,ﾚｰｻﾞOP,68,0))</f>
        <v>-</v>
      </c>
      <c r="FM592" s="279"/>
      <c r="FN592" s="1184"/>
      <c r="FO592" s="280"/>
      <c r="FP592" s="281"/>
      <c r="FQ592" s="282"/>
      <c r="FS592" s="281"/>
      <c r="FT592" s="282"/>
    </row>
    <row r="593" spans="1:176" ht="18.600000000000001" customHeight="1">
      <c r="A593" s="228">
        <f t="shared" si="961"/>
        <v>583</v>
      </c>
      <c r="B593" s="343" t="str">
        <f>AF593</f>
        <v>4IE</v>
      </c>
      <c r="C593" s="6218">
        <v>46159</v>
      </c>
      <c r="D593" s="5644" t="s">
        <v>1602</v>
      </c>
      <c r="E593" s="5719">
        <v>89610210</v>
      </c>
      <c r="F593" s="1564" t="s">
        <v>1768</v>
      </c>
      <c r="G593" s="6767"/>
      <c r="H593" s="1330" t="s">
        <v>629</v>
      </c>
      <c r="I593" s="1264" t="s">
        <v>992</v>
      </c>
      <c r="J593" s="1264" t="s">
        <v>21</v>
      </c>
      <c r="K593" s="599" t="s">
        <v>11</v>
      </c>
      <c r="L593" s="600"/>
      <c r="M593" s="6477">
        <v>46114</v>
      </c>
      <c r="N593" s="353">
        <v>46108</v>
      </c>
      <c r="O593" s="354">
        <v>46115</v>
      </c>
      <c r="P593" s="353">
        <v>46113</v>
      </c>
      <c r="Q593" s="354">
        <v>46116</v>
      </c>
      <c r="R593" s="353">
        <v>46116</v>
      </c>
      <c r="S593" s="354">
        <v>46119</v>
      </c>
      <c r="T593" s="353">
        <v>46115</v>
      </c>
      <c r="U593" s="355">
        <v>46121</v>
      </c>
      <c r="V593" s="353">
        <v>46120</v>
      </c>
      <c r="W593" s="356">
        <v>46123</v>
      </c>
      <c r="X593" s="357">
        <v>46122</v>
      </c>
      <c r="Y593" s="359">
        <v>46127</v>
      </c>
      <c r="Z593" s="359">
        <v>46127</v>
      </c>
      <c r="AA593" s="601"/>
      <c r="AB593" s="359"/>
      <c r="AC593" s="251"/>
      <c r="AD593" s="361"/>
      <c r="AE593" s="362">
        <v>25</v>
      </c>
      <c r="AF593" s="363" t="str">
        <f>IF($AE593=0,"　",VLOOKUP($AE593,ﾚｰｻﾞOP,69,0))</f>
        <v>4IE</v>
      </c>
      <c r="AG593" s="364"/>
      <c r="AH593" s="364"/>
      <c r="AI593" s="364"/>
      <c r="AJ593" s="364"/>
      <c r="AK593" s="364"/>
      <c r="AL593" s="364"/>
      <c r="AM593" s="364"/>
      <c r="AN593" s="364"/>
      <c r="AO593" s="364"/>
      <c r="AP593" s="363"/>
      <c r="AQ593" s="255"/>
      <c r="AR593" s="255"/>
      <c r="AS593" s="255"/>
      <c r="AT593" s="255"/>
      <c r="AU593" s="2843">
        <f>IF(AI593="付属済",0,IF(AI593=1,AI593+AP593,0))</f>
        <v>0</v>
      </c>
      <c r="AV593" s="4008">
        <f>IF(AE593=0,0,(AR593*1)+(AS593*100))</f>
        <v>0</v>
      </c>
      <c r="AW593" s="590" t="str">
        <f>IF($AE593=0,"　",VLOOKUP($AE593,ﾚｰｻﾞOP,5,0))</f>
        <v>-</v>
      </c>
      <c r="AX593" s="369"/>
      <c r="AY593" s="154" t="str">
        <f>IF($AE593=0,"　",VLOOKUP($AE593,ﾚｰｻﾞOP,6,0))</f>
        <v>-</v>
      </c>
      <c r="AZ593" s="367"/>
      <c r="BA593" s="154" t="str">
        <f>IF($AE593=0,"　",VLOOKUP($AE593,ﾚｰｻﾞOP,7,0))</f>
        <v>-</v>
      </c>
      <c r="BB593" s="367"/>
      <c r="BC593" s="368" t="str">
        <f>IF($AE593=0,"　",VLOOKUP($AE593,ﾚｰｻﾞOP,8,0))</f>
        <v>-</v>
      </c>
      <c r="BD593" s="369"/>
      <c r="BE593" s="4599" t="str">
        <f>IF($AE593=0,"　",VLOOKUP($AE593,ﾚｰｻﾞOP,9,0))</f>
        <v>-</v>
      </c>
      <c r="BF593" s="367"/>
      <c r="BG593" s="368" t="str">
        <f>IF($AE593=0,"　",VLOOKUP($AE593,ﾚｰｻﾞOP,10,0))</f>
        <v>-</v>
      </c>
      <c r="BH593" s="367"/>
      <c r="BI593" s="154" t="str">
        <f>IF($AE593=0,"　",VLOOKUP($AE593,ﾚｰｻﾞOP,11,0))</f>
        <v>-</v>
      </c>
      <c r="BJ593" s="367"/>
      <c r="BK593" s="154" t="str">
        <f>IF($AE593=0,"　",VLOOKUP($AE593,ﾚｰｻﾞOP,57,0))</f>
        <v>-</v>
      </c>
      <c r="BL593" s="367"/>
      <c r="BM593" s="154" t="str">
        <f>IF($AE593=0,"　",VLOOKUP($AE593,ﾚｰｻﾞOP,58,0))</f>
        <v>-</v>
      </c>
      <c r="BN593" s="367"/>
      <c r="BO593" s="155" t="str">
        <f>IF($AE593=0,"　",VLOOKUP($AE593,ﾚｰｻﾞOP,59,0))</f>
        <v>-</v>
      </c>
      <c r="BP593" s="367"/>
      <c r="BQ593" s="154" t="str">
        <f>IF($AE593=0,"　",VLOOKUP($AE593,ﾚｰｻﾞOP,12,0))</f>
        <v>-</v>
      </c>
      <c r="BR593" s="369"/>
      <c r="BS593" s="154" t="str">
        <f>IF($AE593=0,"　",VLOOKUP($AE593,ﾚｰｻﾞOP,13,0))</f>
        <v>-</v>
      </c>
      <c r="BT593" s="369"/>
      <c r="BU593" s="154" t="str">
        <f>IF($AE593=0,"　",VLOOKUP($AE593,ﾚｰｻﾞOP,14,0))</f>
        <v>-</v>
      </c>
      <c r="BV593" s="369"/>
      <c r="BW593" s="154" t="str">
        <f>IF($AE593=0,"　",VLOOKUP($AE593,ﾚｰｻﾞOP,15,0))</f>
        <v>-</v>
      </c>
      <c r="BX593" s="367"/>
      <c r="BY593" s="154" t="str">
        <f>IF($AE593=0,"　",VLOOKUP($AE593,ﾚｰｻﾞOP,16,0))</f>
        <v>-</v>
      </c>
      <c r="BZ593" s="369"/>
      <c r="CA593" s="154" t="str">
        <f>IF($AE593=0,"　",VLOOKUP($AE593,ﾚｰｻﾞOP,17,0))</f>
        <v>-</v>
      </c>
      <c r="CB593" s="367"/>
      <c r="CC593" s="154" t="str">
        <f>IF($AE593=0,"　",VLOOKUP($AE593,ﾚｰｻﾞOP,18,0))</f>
        <v>-</v>
      </c>
      <c r="CD593" s="367"/>
      <c r="CE593" s="2850" t="str">
        <f>IF($AE593=0,"　",VLOOKUP($AE593,ﾚｰｻﾞOP,19,0))</f>
        <v>-</v>
      </c>
      <c r="CF593" s="2846"/>
      <c r="CG593" s="2855" t="str">
        <f>IF($AE593=0,"　",VLOOKUP($AE593,ﾚｰｻﾞOP,20,0))</f>
        <v>-</v>
      </c>
      <c r="CH593" s="2851"/>
      <c r="CI593" s="2850" t="str">
        <f>IF($AE593=0,"　",VLOOKUP($AE593,ﾚｰｻﾞOP,21,0))</f>
        <v>-</v>
      </c>
      <c r="CJ593" s="2846"/>
      <c r="CK593" s="2850" t="str">
        <f>IF($AE593=0,"　",VLOOKUP($AE593,ﾚｰｻﾞOP,22,0))</f>
        <v>-</v>
      </c>
      <c r="CL593" s="2851"/>
      <c r="CM593" s="2850" t="str">
        <f>IF($AE593=0,"　",VLOOKUP($AE593,ﾚｰｻﾞOP,23,0))</f>
        <v>-</v>
      </c>
      <c r="CN593" s="2851"/>
      <c r="CO593" s="2855" t="str">
        <f>IF($AE593=0,"　",VLOOKUP($AE593,ﾚｰｻﾞOP,24,0))</f>
        <v>-</v>
      </c>
      <c r="CP593" s="2851"/>
      <c r="CQ593" s="2855" t="str">
        <f>IF($AE593=0,"　",VLOOKUP($AE593,ﾚｰｻﾞOP,25,0))</f>
        <v>-</v>
      </c>
      <c r="CR593" s="2851"/>
      <c r="CS593" s="2850" t="str">
        <f>IF($AE593=0,"　",VLOOKUP($AE593,ﾚｰｻﾞOP,26,0))</f>
        <v>-</v>
      </c>
      <c r="CT593" s="2851"/>
      <c r="CU593" s="2855"/>
      <c r="CV593" s="2851"/>
      <c r="CW593" s="2850" t="str">
        <f>IF($AE593=0,"　",VLOOKUP($AE593,ﾚｰｻﾞOP,28,0))</f>
        <v>-</v>
      </c>
      <c r="CX593" s="2851"/>
      <c r="CY593" s="2855" t="str">
        <f>IF($AE593=0,"　",VLOOKUP($AE593,ﾚｰｻﾞOP,29,0))</f>
        <v>-</v>
      </c>
      <c r="CZ593" s="2851"/>
      <c r="DA593" s="154" t="str">
        <f>IF($AE593=0,"　",VLOOKUP($AE593,ﾚｰｻﾞOP,30,0))</f>
        <v>-</v>
      </c>
      <c r="DB593" s="369"/>
      <c r="DC593" s="155" t="str">
        <f>IF($AE593=0,"　",VLOOKUP($AE593,ﾚｰｻﾞOP,31,0))</f>
        <v>-</v>
      </c>
      <c r="DD593" s="367"/>
      <c r="DE593" s="374">
        <f>IF(AG593=1,1,0)</f>
        <v>0</v>
      </c>
      <c r="DF593" s="373"/>
      <c r="DG593" s="818">
        <f>IF(AH593=1,1,0)</f>
        <v>0</v>
      </c>
      <c r="DH593" s="372"/>
      <c r="DI593" s="267">
        <f>IF(AG593=1,1,0)</f>
        <v>0</v>
      </c>
      <c r="DJ593" s="373"/>
      <c r="DK593" s="374">
        <f>IF(AU593=2,1,0)</f>
        <v>0</v>
      </c>
      <c r="DL593" s="373"/>
      <c r="DM593" s="375">
        <f>IF(AU593=1,1,0)</f>
        <v>0</v>
      </c>
      <c r="DN593" s="373"/>
      <c r="DO593" s="155">
        <f>IF(AJ593=1,1,0)</f>
        <v>0</v>
      </c>
      <c r="DP593" s="372"/>
      <c r="DQ593" s="155">
        <f>IF(AK593=1,1,0)</f>
        <v>0</v>
      </c>
      <c r="DR593" s="373"/>
      <c r="DS593" s="155">
        <f>IF(AL593=1,1,0)</f>
        <v>0</v>
      </c>
      <c r="DT593" s="372"/>
      <c r="DU593" s="155">
        <f>IF(AM593=1,1,0)</f>
        <v>0</v>
      </c>
      <c r="DV593" s="373"/>
      <c r="DW593" s="4891">
        <f>IF(AN593=1,1,0)</f>
        <v>0</v>
      </c>
      <c r="DX593" s="372"/>
      <c r="DY593" s="154">
        <f>IF(AO593=1,1,0)</f>
        <v>0</v>
      </c>
      <c r="DZ593" s="373"/>
      <c r="EA593" s="154">
        <f>IF(AP593=1,1,0)</f>
        <v>0</v>
      </c>
      <c r="EB593" s="373"/>
      <c r="EC593" s="269">
        <f>IF(AQ593=1,1,0)</f>
        <v>0</v>
      </c>
      <c r="ED593" s="376"/>
      <c r="EE593" s="822">
        <f t="shared" si="1248"/>
        <v>0</v>
      </c>
      <c r="EF593" s="377"/>
      <c r="EG593" s="273"/>
      <c r="EH593" s="274"/>
      <c r="EI593" s="275"/>
      <c r="EJ593" s="276"/>
      <c r="EK593" s="275"/>
      <c r="EL593" s="277"/>
      <c r="EM593" s="278" t="str">
        <f>IF(CE593="-"," ",IF(AR593=1,1," "))</f>
        <v xml:space="preserve"> </v>
      </c>
      <c r="EN593" s="372"/>
      <c r="EO593" s="155">
        <f>IF(AT593=1,1,0)</f>
        <v>0</v>
      </c>
      <c r="EP593" s="373"/>
      <c r="ER593" s="194"/>
      <c r="ET593" s="154">
        <v>45664</v>
      </c>
      <c r="EU593" s="373">
        <v>4263026</v>
      </c>
      <c r="EV593" s="154">
        <f>IF($AE593=0,"　",VLOOKUP($AE593,ﾚｰｻﾞOP,60,0))</f>
        <v>1</v>
      </c>
      <c r="EW593" s="373"/>
      <c r="EX593" s="154"/>
      <c r="EY593" s="367"/>
      <c r="EZ593" s="154">
        <v>45889</v>
      </c>
      <c r="FA593" s="367">
        <v>4163310</v>
      </c>
      <c r="FB593" s="154"/>
      <c r="FC593" s="367"/>
      <c r="FD593" s="154">
        <v>46085</v>
      </c>
      <c r="FE593" s="367">
        <v>4263172</v>
      </c>
      <c r="FF593" s="155"/>
      <c r="FG593" s="367"/>
      <c r="FH593" s="154"/>
      <c r="FI593" s="367"/>
      <c r="FJ593" s="2850">
        <v>46087</v>
      </c>
      <c r="FK593" s="373">
        <v>4263151</v>
      </c>
      <c r="FL593" s="155">
        <f>IF($AE593=0,"　",VLOOKUP($AE593,ﾚｰｻﾞOP,68,0))</f>
        <v>1</v>
      </c>
      <c r="FM593" s="279"/>
      <c r="FN593" s="1184"/>
      <c r="FO593" s="280"/>
      <c r="FP593" s="281">
        <v>1</v>
      </c>
      <c r="FQ593" s="282"/>
      <c r="FS593" s="281"/>
      <c r="FT593" s="282"/>
    </row>
    <row r="594" spans="1:176" ht="18.600000000000001" customHeight="1">
      <c r="A594" s="228">
        <f t="shared" si="1035"/>
        <v>584</v>
      </c>
      <c r="B594" s="343" t="str">
        <f t="shared" si="1269"/>
        <v>4IE</v>
      </c>
      <c r="C594" s="6218">
        <v>46151</v>
      </c>
      <c r="D594" s="1261" t="s">
        <v>30</v>
      </c>
      <c r="E594" s="1262">
        <v>84511307</v>
      </c>
      <c r="F594" s="1564"/>
      <c r="G594" s="6767" t="s">
        <v>1838</v>
      </c>
      <c r="H594" s="3336" t="s">
        <v>630</v>
      </c>
      <c r="I594" s="1264" t="s">
        <v>63</v>
      </c>
      <c r="J594" s="1264" t="s">
        <v>37</v>
      </c>
      <c r="K594" s="599" t="s">
        <v>11</v>
      </c>
      <c r="L594" s="600"/>
      <c r="M594" s="6477">
        <v>46115</v>
      </c>
      <c r="N594" s="353">
        <v>46109</v>
      </c>
      <c r="O594" s="354">
        <v>46116</v>
      </c>
      <c r="P594" s="353">
        <v>46114</v>
      </c>
      <c r="Q594" s="354">
        <v>46119</v>
      </c>
      <c r="R594" s="353">
        <v>46119</v>
      </c>
      <c r="S594" s="354">
        <v>46120</v>
      </c>
      <c r="T594" s="353">
        <v>46116</v>
      </c>
      <c r="U594" s="355">
        <v>46122</v>
      </c>
      <c r="V594" s="353">
        <v>46121</v>
      </c>
      <c r="W594" s="356">
        <v>46126</v>
      </c>
      <c r="X594" s="357">
        <v>46127</v>
      </c>
      <c r="Y594" s="359">
        <v>46128</v>
      </c>
      <c r="Z594" s="359">
        <v>46128</v>
      </c>
      <c r="AA594" s="601"/>
      <c r="AB594" s="359"/>
      <c r="AC594" s="251" t="s">
        <v>627</v>
      </c>
      <c r="AD594" s="361"/>
      <c r="AE594" s="362">
        <v>3</v>
      </c>
      <c r="AF594" s="363" t="str">
        <f t="shared" si="1270"/>
        <v>4IE</v>
      </c>
      <c r="AG594" s="364"/>
      <c r="AH594" s="364"/>
      <c r="AI594" s="364"/>
      <c r="AJ594" s="364"/>
      <c r="AK594" s="364"/>
      <c r="AL594" s="364"/>
      <c r="AM594" s="364"/>
      <c r="AN594" s="364">
        <v>1</v>
      </c>
      <c r="AO594" s="364"/>
      <c r="AP594" s="363">
        <v>1</v>
      </c>
      <c r="AQ594" s="255">
        <v>1</v>
      </c>
      <c r="AR594" s="255"/>
      <c r="AS594" s="255"/>
      <c r="AT594" s="255"/>
      <c r="AU594" s="2843">
        <f t="shared" si="1271"/>
        <v>0</v>
      </c>
      <c r="AV594" s="4008">
        <f t="shared" si="1272"/>
        <v>0</v>
      </c>
      <c r="AW594" s="590">
        <v>46087</v>
      </c>
      <c r="AX594" s="369">
        <v>4263144</v>
      </c>
      <c r="AY594" s="154">
        <v>46087</v>
      </c>
      <c r="AZ594" s="367">
        <v>4263145</v>
      </c>
      <c r="BA594" s="154">
        <v>46087</v>
      </c>
      <c r="BB594" s="367">
        <v>4263146</v>
      </c>
      <c r="BC594" s="368">
        <v>46056</v>
      </c>
      <c r="BD594" s="369">
        <v>4263108</v>
      </c>
      <c r="BE594" s="4599">
        <v>46056</v>
      </c>
      <c r="BF594" s="367">
        <v>4263109</v>
      </c>
      <c r="BG594" s="368">
        <v>46087</v>
      </c>
      <c r="BH594" s="367">
        <v>4263149</v>
      </c>
      <c r="BI594" s="154">
        <v>46087</v>
      </c>
      <c r="BJ594" s="367">
        <v>4263150</v>
      </c>
      <c r="BK594" s="154" t="str">
        <f t="shared" si="1273"/>
        <v>-</v>
      </c>
      <c r="BL594" s="367"/>
      <c r="BM594" s="154" t="str">
        <f t="shared" si="1274"/>
        <v>-</v>
      </c>
      <c r="BN594" s="367"/>
      <c r="BO594" s="155" t="str">
        <f t="shared" si="1275"/>
        <v>-</v>
      </c>
      <c r="BP594" s="367"/>
      <c r="BQ594" s="154" t="str">
        <f t="shared" si="1276"/>
        <v>-</v>
      </c>
      <c r="BR594" s="369"/>
      <c r="BS594" s="154" t="str">
        <f t="shared" si="1277"/>
        <v>-</v>
      </c>
      <c r="BT594" s="369"/>
      <c r="BU594" s="154" t="str">
        <f t="shared" si="1278"/>
        <v>-</v>
      </c>
      <c r="BV594" s="369"/>
      <c r="BW594" s="154" t="str">
        <f t="shared" si="1279"/>
        <v>-</v>
      </c>
      <c r="BX594" s="367"/>
      <c r="BY594" s="154" t="str">
        <f t="shared" si="1280"/>
        <v>-</v>
      </c>
      <c r="BZ594" s="369"/>
      <c r="CA594" s="154" t="str">
        <f t="shared" si="1281"/>
        <v>-</v>
      </c>
      <c r="CB594" s="367"/>
      <c r="CC594" s="154" t="str">
        <f t="shared" si="1282"/>
        <v>-</v>
      </c>
      <c r="CD594" s="367"/>
      <c r="CE594" s="2850" t="str">
        <f t="shared" si="1283"/>
        <v>-</v>
      </c>
      <c r="CF594" s="2846"/>
      <c r="CG594" s="2855" t="str">
        <f t="shared" si="1284"/>
        <v>-</v>
      </c>
      <c r="CH594" s="2851"/>
      <c r="CI594" s="2850" t="str">
        <f t="shared" si="1285"/>
        <v>-</v>
      </c>
      <c r="CJ594" s="2846"/>
      <c r="CK594" s="2850" t="str">
        <f t="shared" si="1286"/>
        <v>-</v>
      </c>
      <c r="CL594" s="2851"/>
      <c r="CM594" s="2850" t="str">
        <f t="shared" si="1287"/>
        <v>-</v>
      </c>
      <c r="CN594" s="2851"/>
      <c r="CO594" s="2855" t="str">
        <f t="shared" si="1288"/>
        <v>-</v>
      </c>
      <c r="CP594" s="2851"/>
      <c r="CQ594" s="2855" t="str">
        <f t="shared" si="1289"/>
        <v>-</v>
      </c>
      <c r="CR594" s="2851"/>
      <c r="CS594" s="2850" t="str">
        <f t="shared" si="1290"/>
        <v>-</v>
      </c>
      <c r="CT594" s="2851"/>
      <c r="CU594" s="2855"/>
      <c r="CV594" s="2851"/>
      <c r="CW594" s="2850" t="str">
        <f t="shared" si="1291"/>
        <v>-</v>
      </c>
      <c r="CX594" s="2851"/>
      <c r="CY594" s="2855" t="str">
        <f t="shared" si="1292"/>
        <v>-</v>
      </c>
      <c r="CZ594" s="2851"/>
      <c r="DA594" s="154" t="str">
        <f t="shared" si="1293"/>
        <v>-</v>
      </c>
      <c r="DB594" s="369"/>
      <c r="DC594" s="155" t="str">
        <f t="shared" si="1294"/>
        <v>-</v>
      </c>
      <c r="DD594" s="367"/>
      <c r="DE594" s="374">
        <f t="shared" si="1213"/>
        <v>0</v>
      </c>
      <c r="DF594" s="373"/>
      <c r="DG594" s="818">
        <f t="shared" si="1210"/>
        <v>0</v>
      </c>
      <c r="DH594" s="372"/>
      <c r="DI594" s="267">
        <f t="shared" si="1295"/>
        <v>0</v>
      </c>
      <c r="DJ594" s="373"/>
      <c r="DK594" s="374">
        <f t="shared" ref="DK594" si="1308">IF(AU594=2,1,0)</f>
        <v>0</v>
      </c>
      <c r="DL594" s="373"/>
      <c r="DM594" s="375">
        <f t="shared" si="1296"/>
        <v>0</v>
      </c>
      <c r="DN594" s="373"/>
      <c r="DO594" s="155">
        <f t="shared" si="1297"/>
        <v>0</v>
      </c>
      <c r="DP594" s="372"/>
      <c r="DQ594" s="155">
        <f t="shared" si="1298"/>
        <v>0</v>
      </c>
      <c r="DR594" s="373"/>
      <c r="DS594" s="155">
        <f t="shared" si="1299"/>
        <v>0</v>
      </c>
      <c r="DT594" s="372"/>
      <c r="DU594" s="155">
        <f t="shared" si="1300"/>
        <v>0</v>
      </c>
      <c r="DV594" s="373"/>
      <c r="DW594" s="4891">
        <v>46091</v>
      </c>
      <c r="DX594" s="372">
        <v>4263175</v>
      </c>
      <c r="DY594" s="154">
        <f t="shared" si="1301"/>
        <v>0</v>
      </c>
      <c r="DZ594" s="373"/>
      <c r="EA594" s="154">
        <v>46091</v>
      </c>
      <c r="EB594" s="4682">
        <v>4263176</v>
      </c>
      <c r="EC594" s="269">
        <v>46091</v>
      </c>
      <c r="ED594" s="4964">
        <v>4263174</v>
      </c>
      <c r="EE594" s="822">
        <f t="shared" si="1248"/>
        <v>0</v>
      </c>
      <c r="EF594" s="377"/>
      <c r="EG594" s="273"/>
      <c r="EH594" s="274"/>
      <c r="EI594" s="275"/>
      <c r="EJ594" s="276"/>
      <c r="EK594" s="275"/>
      <c r="EL594" s="277"/>
      <c r="EM594" s="278" t="str">
        <f t="shared" si="1302"/>
        <v xml:space="preserve"> </v>
      </c>
      <c r="EN594" s="372"/>
      <c r="EO594" s="155">
        <f t="shared" si="1303"/>
        <v>0</v>
      </c>
      <c r="EP594" s="373"/>
      <c r="ER594" s="194"/>
      <c r="ET594" s="154" t="str">
        <f t="shared" si="1304"/>
        <v>-</v>
      </c>
      <c r="EU594" s="373"/>
      <c r="EV594" s="154" t="str">
        <f t="shared" si="1305"/>
        <v>-</v>
      </c>
      <c r="EW594" s="373"/>
      <c r="EX594" s="154"/>
      <c r="EY594" s="367"/>
      <c r="EZ594" s="154"/>
      <c r="FA594" s="367"/>
      <c r="FB594" s="154"/>
      <c r="FC594" s="367"/>
      <c r="FD594" s="154"/>
      <c r="FE594" s="367"/>
      <c r="FF594" s="155"/>
      <c r="FG594" s="367"/>
      <c r="FH594" s="154"/>
      <c r="FI594" s="367"/>
      <c r="FJ594" s="154" t="str">
        <f t="shared" si="1306"/>
        <v>-</v>
      </c>
      <c r="FK594" s="373"/>
      <c r="FL594" s="155" t="str">
        <f t="shared" si="1307"/>
        <v>-</v>
      </c>
      <c r="FM594" s="279"/>
      <c r="FN594" s="1184"/>
      <c r="FO594" s="280"/>
      <c r="FP594" s="281"/>
      <c r="FQ594" s="282"/>
      <c r="FS594" s="281"/>
      <c r="FT594" s="282"/>
    </row>
    <row r="595" spans="1:176" ht="18.600000000000001" customHeight="1">
      <c r="A595" s="228">
        <f t="shared" si="961"/>
        <v>585</v>
      </c>
      <c r="B595" s="343" t="str">
        <f>AF595</f>
        <v>4IE</v>
      </c>
      <c r="C595" s="6218">
        <v>46147</v>
      </c>
      <c r="D595" s="6174" t="s">
        <v>35</v>
      </c>
      <c r="E595" s="1056">
        <v>92510041</v>
      </c>
      <c r="F595" s="1564" t="s">
        <v>1836</v>
      </c>
      <c r="G595" s="1263"/>
      <c r="H595" s="1330" t="s">
        <v>631</v>
      </c>
      <c r="I595" s="1264" t="s">
        <v>61</v>
      </c>
      <c r="J595" s="1264" t="s">
        <v>1753</v>
      </c>
      <c r="K595" s="599" t="s">
        <v>11</v>
      </c>
      <c r="L595" s="600"/>
      <c r="M595" s="6477">
        <v>46116</v>
      </c>
      <c r="N595" s="353">
        <v>46113</v>
      </c>
      <c r="O595" s="354">
        <v>46119</v>
      </c>
      <c r="P595" s="353">
        <v>46115</v>
      </c>
      <c r="Q595" s="354">
        <v>46120</v>
      </c>
      <c r="R595" s="353">
        <v>46120</v>
      </c>
      <c r="S595" s="354">
        <v>46121</v>
      </c>
      <c r="T595" s="353">
        <v>46119</v>
      </c>
      <c r="U595" s="355">
        <v>46123</v>
      </c>
      <c r="V595" s="353">
        <v>46122</v>
      </c>
      <c r="W595" s="356">
        <v>46127</v>
      </c>
      <c r="X595" s="357">
        <v>46126</v>
      </c>
      <c r="Y595" s="359">
        <v>46129</v>
      </c>
      <c r="Z595" s="359">
        <v>46129</v>
      </c>
      <c r="AA595" s="601"/>
      <c r="AB595" s="359"/>
      <c r="AC595" s="251" t="s">
        <v>627</v>
      </c>
      <c r="AD595" s="361"/>
      <c r="AE595" s="362">
        <v>9</v>
      </c>
      <c r="AF595" s="363" t="str">
        <f t="shared" ref="AF595:AF604" si="1309">IF($AE595=0,"　",VLOOKUP($AE595,ﾚｰｻﾞOP,69,0))</f>
        <v>4IE</v>
      </c>
      <c r="AG595" s="364"/>
      <c r="AH595" s="364"/>
      <c r="AI595" s="364"/>
      <c r="AJ595" s="364"/>
      <c r="AK595" s="364"/>
      <c r="AL595" s="364"/>
      <c r="AM595" s="364"/>
      <c r="AN595" s="364"/>
      <c r="AO595" s="364"/>
      <c r="AP595" s="363">
        <v>1</v>
      </c>
      <c r="AQ595" s="255">
        <v>1</v>
      </c>
      <c r="AR595" s="255">
        <v>1</v>
      </c>
      <c r="AS595" s="255"/>
      <c r="AT595" s="255"/>
      <c r="AU595" s="2843">
        <f>IF(AI595="付属済",0,IF(AI595=1,AI595+AP595,0))</f>
        <v>0</v>
      </c>
      <c r="AV595" s="4008">
        <f>IF(AE595=0,0,(AR595*1)+(AS595*100))</f>
        <v>1</v>
      </c>
      <c r="AW595" s="590" t="str">
        <f t="shared" ref="AW595" si="1310">IF($AE595=0,"　",VLOOKUP($AE595,ﾚｰｻﾞOP,5,0))</f>
        <v>-</v>
      </c>
      <c r="AX595" s="369"/>
      <c r="AY595" s="154" t="str">
        <f>IF($AE595=0,"　",VLOOKUP($AE595,ﾚｰｻﾞOP,6,0))</f>
        <v>-</v>
      </c>
      <c r="AZ595" s="367"/>
      <c r="BA595" s="154" t="str">
        <f>IF($AE595=0,"　",VLOOKUP($AE595,ﾚｰｻﾞOP,7,0))</f>
        <v>-</v>
      </c>
      <c r="BB595" s="367"/>
      <c r="BC595" s="368" t="str">
        <f>IF($AE595=0,"　",VLOOKUP($AE595,ﾚｰｻﾞOP,8,0))</f>
        <v>-</v>
      </c>
      <c r="BD595" s="369"/>
      <c r="BE595" s="4599" t="str">
        <f>IF($AE595=0,"　",VLOOKUP($AE595,ﾚｰｻﾞOP,9,0))</f>
        <v>-</v>
      </c>
      <c r="BF595" s="367"/>
      <c r="BG595" s="368" t="str">
        <f>IF($AE595=0,"　",VLOOKUP($AE595,ﾚｰｻﾞOP,10,0))</f>
        <v>-</v>
      </c>
      <c r="BH595" s="367"/>
      <c r="BI595" s="154" t="str">
        <f>IF($AE595=0,"　",VLOOKUP($AE595,ﾚｰｻﾞOP,11,0))</f>
        <v>-</v>
      </c>
      <c r="BJ595" s="367"/>
      <c r="BK595" s="154" t="str">
        <f t="shared" ref="BK595:BK604" si="1311">IF($AE595=0,"　",VLOOKUP($AE595,ﾚｰｻﾞOP,57,0))</f>
        <v>-</v>
      </c>
      <c r="BL595" s="367"/>
      <c r="BM595" s="154" t="str">
        <f t="shared" ref="BM595:BM604" si="1312">IF($AE595=0,"　",VLOOKUP($AE595,ﾚｰｻﾞOP,58,0))</f>
        <v>-</v>
      </c>
      <c r="BN595" s="367"/>
      <c r="BO595" s="155" t="str">
        <f t="shared" ref="BO595:BO604" si="1313">IF($AE595=0,"　",VLOOKUP($AE595,ﾚｰｻﾞOP,59,0))</f>
        <v>-</v>
      </c>
      <c r="BP595" s="367"/>
      <c r="BQ595" s="154" t="str">
        <f t="shared" ref="BQ595:BQ604" si="1314">IF($AE595=0,"　",VLOOKUP($AE595,ﾚｰｻﾞOP,12,0))</f>
        <v>-</v>
      </c>
      <c r="BR595" s="369"/>
      <c r="BS595" s="154">
        <v>45926</v>
      </c>
      <c r="BT595" s="369">
        <v>4063385</v>
      </c>
      <c r="BU595" s="154">
        <v>45926</v>
      </c>
      <c r="BV595" s="369">
        <v>4063386</v>
      </c>
      <c r="BW595" s="154">
        <v>45926</v>
      </c>
      <c r="BX595" s="367">
        <v>4063387</v>
      </c>
      <c r="BY595" s="154">
        <v>45926</v>
      </c>
      <c r="BZ595" s="369">
        <v>4063388</v>
      </c>
      <c r="CA595" s="154">
        <v>45694</v>
      </c>
      <c r="CB595" s="367">
        <v>4263126</v>
      </c>
      <c r="CC595" s="154">
        <v>45834</v>
      </c>
      <c r="CD595" s="367">
        <v>4063390</v>
      </c>
      <c r="CE595" s="2850" t="str">
        <f t="shared" ref="CE595:CE604" si="1315">IF($AE595=0,"　",VLOOKUP($AE595,ﾚｰｻﾞOP,19,0))</f>
        <v>-</v>
      </c>
      <c r="CF595" s="2846"/>
      <c r="CG595" s="2855" t="str">
        <f t="shared" ref="CG595:CG604" si="1316">IF($AE595=0,"　",VLOOKUP($AE595,ﾚｰｻﾞOP,20,0))</f>
        <v>-</v>
      </c>
      <c r="CH595" s="2851"/>
      <c r="CI595" s="2850" t="str">
        <f t="shared" ref="CI595:CI604" si="1317">IF($AE595=0,"　",VLOOKUP($AE595,ﾚｰｻﾞOP,21,0))</f>
        <v>-</v>
      </c>
      <c r="CJ595" s="2846"/>
      <c r="CK595" s="2850" t="str">
        <f t="shared" ref="CK595:CK604" si="1318">IF($AE595=0,"　",VLOOKUP($AE595,ﾚｰｻﾞOP,22,0))</f>
        <v>-</v>
      </c>
      <c r="CL595" s="2851"/>
      <c r="CM595" s="2850" t="str">
        <f t="shared" ref="CM595:CM604" si="1319">IF($AE595=0,"　",VLOOKUP($AE595,ﾚｰｻﾞOP,23,0))</f>
        <v>-</v>
      </c>
      <c r="CN595" s="2851"/>
      <c r="CO595" s="2855" t="str">
        <f t="shared" ref="CO595:CO604" si="1320">IF($AE595=0,"　",VLOOKUP($AE595,ﾚｰｻﾞOP,24,0))</f>
        <v>-</v>
      </c>
      <c r="CP595" s="2851"/>
      <c r="CQ595" s="2855" t="str">
        <f t="shared" ref="CQ595:CQ604" si="1321">IF($AE595=0,"　",VLOOKUP($AE595,ﾚｰｻﾞOP,25,0))</f>
        <v>-</v>
      </c>
      <c r="CR595" s="2851"/>
      <c r="CS595" s="2850" t="str">
        <f t="shared" ref="CS595:CS604" si="1322">IF($AE595=0,"　",VLOOKUP($AE595,ﾚｰｻﾞOP,26,0))</f>
        <v>-</v>
      </c>
      <c r="CT595" s="2851"/>
      <c r="CU595" s="2855"/>
      <c r="CV595" s="2851"/>
      <c r="CW595" s="2850" t="str">
        <f t="shared" ref="CW595:CW604" si="1323">IF($AE595=0,"　",VLOOKUP($AE595,ﾚｰｻﾞOP,28,0))</f>
        <v>-</v>
      </c>
      <c r="CX595" s="2851"/>
      <c r="CY595" s="2855" t="str">
        <f t="shared" ref="CY595:CY604" si="1324">IF($AE595=0,"　",VLOOKUP($AE595,ﾚｰｻﾞOP,29,0))</f>
        <v>-</v>
      </c>
      <c r="CZ595" s="2851"/>
      <c r="DA595" s="154" t="str">
        <f t="shared" ref="DA595:DA604" si="1325">IF($AE595=0,"　",VLOOKUP($AE595,ﾚｰｻﾞOP,30,0))</f>
        <v>-</v>
      </c>
      <c r="DB595" s="369"/>
      <c r="DC595" s="155" t="str">
        <f t="shared" ref="DC595:DC604" si="1326">IF($AE595=0,"　",VLOOKUP($AE595,ﾚｰｻﾞOP,31,0))</f>
        <v>-</v>
      </c>
      <c r="DD595" s="367"/>
      <c r="DE595" s="374">
        <f t="shared" si="1213"/>
        <v>0</v>
      </c>
      <c r="DF595" s="373"/>
      <c r="DG595" s="818">
        <f t="shared" si="1210"/>
        <v>0</v>
      </c>
      <c r="DH595" s="372"/>
      <c r="DI595" s="267">
        <f>IF(AG595=1,1,0)</f>
        <v>0</v>
      </c>
      <c r="DJ595" s="373"/>
      <c r="DK595" s="374">
        <f>IF(AU595=2,1,0)</f>
        <v>0</v>
      </c>
      <c r="DL595" s="373"/>
      <c r="DM595" s="375">
        <f>IF(AU595=1,1,0)</f>
        <v>0</v>
      </c>
      <c r="DN595" s="373"/>
      <c r="DO595" s="155">
        <f>IF(AJ595=1,1,0)</f>
        <v>0</v>
      </c>
      <c r="DP595" s="372"/>
      <c r="DQ595" s="155">
        <f>IF(AK595=1,1,0)</f>
        <v>0</v>
      </c>
      <c r="DR595" s="373"/>
      <c r="DS595" s="155">
        <f>IF(AL595=1,1,0)</f>
        <v>0</v>
      </c>
      <c r="DT595" s="372"/>
      <c r="DU595" s="155">
        <f>IF(AM595=1,1,0)</f>
        <v>0</v>
      </c>
      <c r="DV595" s="373"/>
      <c r="DW595" s="4891">
        <f>IF(AN595=1,1,0)</f>
        <v>0</v>
      </c>
      <c r="DX595" s="372"/>
      <c r="DY595" s="154">
        <f>IF(AO595=1,1,0)</f>
        <v>0</v>
      </c>
      <c r="DZ595" s="373"/>
      <c r="EA595" s="154">
        <v>46091</v>
      </c>
      <c r="EB595" s="4682">
        <v>4263176</v>
      </c>
      <c r="EC595" s="269">
        <v>46091</v>
      </c>
      <c r="ED595" s="4964">
        <v>4263174</v>
      </c>
      <c r="EE595" s="822">
        <v>46086</v>
      </c>
      <c r="EF595" s="377">
        <v>4263177</v>
      </c>
      <c r="EG595" s="273"/>
      <c r="EH595" s="274"/>
      <c r="EI595" s="275"/>
      <c r="EJ595" s="276"/>
      <c r="EK595" s="275"/>
      <c r="EL595" s="277"/>
      <c r="EM595" s="278" t="str">
        <f>IF(CE595="-"," ",IF(AR595=1,1," "))</f>
        <v xml:space="preserve"> </v>
      </c>
      <c r="EN595" s="372"/>
      <c r="EO595" s="155">
        <f>IF(AT595=1,1,0)</f>
        <v>0</v>
      </c>
      <c r="EP595" s="373"/>
      <c r="ER595" s="194"/>
      <c r="ET595" s="154" t="str">
        <f>IF($AE595=0,"　",VLOOKUP($AE595,ﾚｰｻﾞOP,60,0))</f>
        <v>-</v>
      </c>
      <c r="EU595" s="373"/>
      <c r="EV595" s="154" t="str">
        <f t="shared" ref="EV595:EV604" si="1327">IF($AE595=0,"　",VLOOKUP($AE595,ﾚｰｻﾞOP,60,0))</f>
        <v>-</v>
      </c>
      <c r="EW595" s="373"/>
      <c r="EX595" s="154"/>
      <c r="EY595" s="367"/>
      <c r="EZ595" s="154"/>
      <c r="FA595" s="367"/>
      <c r="FB595" s="154"/>
      <c r="FC595" s="367"/>
      <c r="FD595" s="154"/>
      <c r="FE595" s="367"/>
      <c r="FF595" s="155"/>
      <c r="FG595" s="367"/>
      <c r="FH595" s="154"/>
      <c r="FI595" s="367"/>
      <c r="FJ595" s="154" t="str">
        <f>IF($AE595=0,"　",VLOOKUP($AE595,ﾚｰｻﾞOP,67,0))</f>
        <v>-</v>
      </c>
      <c r="FK595" s="373"/>
      <c r="FL595" s="155" t="str">
        <f t="shared" ref="FL595:FL604" si="1328">IF($AE595=0,"　",VLOOKUP($AE595,ﾚｰｻﾞOP,68,0))</f>
        <v>-</v>
      </c>
      <c r="FM595" s="279"/>
      <c r="FN595" s="1184"/>
      <c r="FO595" s="280"/>
      <c r="FP595" s="281"/>
      <c r="FQ595" s="282"/>
      <c r="FS595" s="281"/>
      <c r="FT595" s="282"/>
    </row>
    <row r="596" spans="1:176" ht="18.600000000000001" customHeight="1">
      <c r="A596" s="228">
        <f t="shared" si="961"/>
        <v>586</v>
      </c>
      <c r="B596" s="343" t="str">
        <f>AF596</f>
        <v>4IE</v>
      </c>
      <c r="C596" s="6218">
        <v>46160</v>
      </c>
      <c r="D596" s="5644" t="s">
        <v>1601</v>
      </c>
      <c r="E596" s="5719">
        <v>89610204</v>
      </c>
      <c r="F596" s="1564" t="s">
        <v>1771</v>
      </c>
      <c r="G596" s="1263"/>
      <c r="H596" s="1330" t="s">
        <v>630</v>
      </c>
      <c r="I596" s="1264" t="s">
        <v>1118</v>
      </c>
      <c r="J596" s="1264" t="s">
        <v>622</v>
      </c>
      <c r="K596" s="599" t="s">
        <v>11</v>
      </c>
      <c r="L596" s="600"/>
      <c r="M596" s="6477">
        <v>46119</v>
      </c>
      <c r="N596" s="353">
        <v>46108</v>
      </c>
      <c r="O596" s="354">
        <v>46120</v>
      </c>
      <c r="P596" s="353">
        <v>46113</v>
      </c>
      <c r="Q596" s="354">
        <v>46121</v>
      </c>
      <c r="R596" s="353">
        <v>46121</v>
      </c>
      <c r="S596" s="354">
        <v>46122</v>
      </c>
      <c r="T596" s="353">
        <v>46120</v>
      </c>
      <c r="U596" s="355">
        <v>46126</v>
      </c>
      <c r="V596" s="353">
        <v>46122</v>
      </c>
      <c r="W596" s="356">
        <v>46128</v>
      </c>
      <c r="X596" s="357">
        <v>46126</v>
      </c>
      <c r="Y596" s="359">
        <v>46129</v>
      </c>
      <c r="Z596" s="359">
        <v>46129</v>
      </c>
      <c r="AA596" s="601"/>
      <c r="AB596" s="359"/>
      <c r="AC596" s="251"/>
      <c r="AD596" s="361"/>
      <c r="AE596" s="362">
        <v>25</v>
      </c>
      <c r="AF596" s="363" t="str">
        <f t="shared" si="1309"/>
        <v>4IE</v>
      </c>
      <c r="AG596" s="364"/>
      <c r="AH596" s="364"/>
      <c r="AI596" s="364"/>
      <c r="AJ596" s="364"/>
      <c r="AK596" s="364"/>
      <c r="AL596" s="364"/>
      <c r="AM596" s="364"/>
      <c r="AN596" s="364"/>
      <c r="AO596" s="364"/>
      <c r="AP596" s="363"/>
      <c r="AQ596" s="255"/>
      <c r="AR596" s="255"/>
      <c r="AS596" s="255"/>
      <c r="AT596" s="255"/>
      <c r="AU596" s="2843">
        <f>IF(AI596="付属済",0,IF(AI596=1,AI596+AP596,0))</f>
        <v>0</v>
      </c>
      <c r="AV596" s="4008">
        <f>IF(AE596=0,0,(AR596*1)+(AS596*100))</f>
        <v>0</v>
      </c>
      <c r="AW596" s="590" t="str">
        <f>IF($AE596=0,"　",VLOOKUP($AE596,ﾚｰｻﾞOP,5,0))</f>
        <v>-</v>
      </c>
      <c r="AX596" s="369"/>
      <c r="AY596" s="154" t="str">
        <f>IF($AE596=0,"　",VLOOKUP($AE596,ﾚｰｻﾞOP,6,0))</f>
        <v>-</v>
      </c>
      <c r="AZ596" s="367"/>
      <c r="BA596" s="154" t="str">
        <f>IF($AE596=0,"　",VLOOKUP($AE596,ﾚｰｻﾞOP,7,0))</f>
        <v>-</v>
      </c>
      <c r="BB596" s="367"/>
      <c r="BC596" s="368" t="str">
        <f>IF($AE596=0,"　",VLOOKUP($AE596,ﾚｰｻﾞOP,8,0))</f>
        <v>-</v>
      </c>
      <c r="BD596" s="369"/>
      <c r="BE596" s="4599" t="str">
        <f t="shared" ref="BE596:BE598" si="1329">IF($AE596=0,"　",VLOOKUP($AE596,ﾚｰｻﾞOP,9,0))</f>
        <v>-</v>
      </c>
      <c r="BF596" s="367"/>
      <c r="BG596" s="368" t="str">
        <f>IF($AE596=0,"　",VLOOKUP($AE596,ﾚｰｻﾞOP,10,0))</f>
        <v>-</v>
      </c>
      <c r="BH596" s="367"/>
      <c r="BI596" s="154" t="str">
        <f>IF($AE596=0,"　",VLOOKUP($AE596,ﾚｰｻﾞOP,11,0))</f>
        <v>-</v>
      </c>
      <c r="BJ596" s="367"/>
      <c r="BK596" s="154" t="str">
        <f t="shared" si="1311"/>
        <v>-</v>
      </c>
      <c r="BL596" s="367"/>
      <c r="BM596" s="154" t="str">
        <f t="shared" si="1312"/>
        <v>-</v>
      </c>
      <c r="BN596" s="367"/>
      <c r="BO596" s="155" t="str">
        <f t="shared" si="1313"/>
        <v>-</v>
      </c>
      <c r="BP596" s="367"/>
      <c r="BQ596" s="154" t="str">
        <f t="shared" si="1314"/>
        <v>-</v>
      </c>
      <c r="BR596" s="369"/>
      <c r="BS596" s="154" t="str">
        <f t="shared" ref="BS596:BS604" si="1330">IF($AE596=0,"　",VLOOKUP($AE596,ﾚｰｻﾞOP,13,0))</f>
        <v>-</v>
      </c>
      <c r="BT596" s="369"/>
      <c r="BU596" s="154" t="str">
        <f t="shared" ref="BU596:BU604" si="1331">IF($AE596=0,"　",VLOOKUP($AE596,ﾚｰｻﾞOP,14,0))</f>
        <v>-</v>
      </c>
      <c r="BV596" s="369"/>
      <c r="BW596" s="154" t="str">
        <f t="shared" ref="BW596:BW604" si="1332">IF($AE596=0,"　",VLOOKUP($AE596,ﾚｰｻﾞOP,15,0))</f>
        <v>-</v>
      </c>
      <c r="BX596" s="367"/>
      <c r="BY596" s="154" t="str">
        <f t="shared" ref="BY596:BY604" si="1333">IF($AE596=0,"　",VLOOKUP($AE596,ﾚｰｻﾞOP,16,0))</f>
        <v>-</v>
      </c>
      <c r="BZ596" s="369"/>
      <c r="CA596" s="154" t="str">
        <f t="shared" ref="CA596:CA604" si="1334">IF($AE596=0,"　",VLOOKUP($AE596,ﾚｰｻﾞOP,17,0))</f>
        <v>-</v>
      </c>
      <c r="CB596" s="367"/>
      <c r="CC596" s="154" t="str">
        <f t="shared" ref="CC596:CC604" si="1335">IF($AE596=0,"　",VLOOKUP($AE596,ﾚｰｻﾞOP,18,0))</f>
        <v>-</v>
      </c>
      <c r="CD596" s="367"/>
      <c r="CE596" s="2850" t="str">
        <f t="shared" si="1315"/>
        <v>-</v>
      </c>
      <c r="CF596" s="2846"/>
      <c r="CG596" s="2855" t="str">
        <f t="shared" si="1316"/>
        <v>-</v>
      </c>
      <c r="CH596" s="2851"/>
      <c r="CI596" s="2850" t="str">
        <f t="shared" si="1317"/>
        <v>-</v>
      </c>
      <c r="CJ596" s="2846"/>
      <c r="CK596" s="2850" t="str">
        <f t="shared" si="1318"/>
        <v>-</v>
      </c>
      <c r="CL596" s="2851"/>
      <c r="CM596" s="2850" t="str">
        <f t="shared" si="1319"/>
        <v>-</v>
      </c>
      <c r="CN596" s="2851"/>
      <c r="CO596" s="2855" t="str">
        <f t="shared" si="1320"/>
        <v>-</v>
      </c>
      <c r="CP596" s="2851"/>
      <c r="CQ596" s="2855" t="str">
        <f t="shared" si="1321"/>
        <v>-</v>
      </c>
      <c r="CR596" s="2851"/>
      <c r="CS596" s="2850" t="str">
        <f t="shared" si="1322"/>
        <v>-</v>
      </c>
      <c r="CT596" s="2851"/>
      <c r="CU596" s="2855"/>
      <c r="CV596" s="2851"/>
      <c r="CW596" s="2850" t="str">
        <f t="shared" si="1323"/>
        <v>-</v>
      </c>
      <c r="CX596" s="2851"/>
      <c r="CY596" s="2855" t="str">
        <f t="shared" si="1324"/>
        <v>-</v>
      </c>
      <c r="CZ596" s="2851"/>
      <c r="DA596" s="154" t="str">
        <f t="shared" si="1325"/>
        <v>-</v>
      </c>
      <c r="DB596" s="369"/>
      <c r="DC596" s="155" t="str">
        <f t="shared" si="1326"/>
        <v>-</v>
      </c>
      <c r="DD596" s="367"/>
      <c r="DE596" s="374">
        <f t="shared" si="1213"/>
        <v>0</v>
      </c>
      <c r="DF596" s="373"/>
      <c r="DG596" s="818">
        <f t="shared" si="1210"/>
        <v>0</v>
      </c>
      <c r="DH596" s="372"/>
      <c r="DI596" s="267">
        <f>IF(AG596=1,1,0)</f>
        <v>0</v>
      </c>
      <c r="DJ596" s="373"/>
      <c r="DK596" s="374">
        <f>IF(AU596=2,1,0)</f>
        <v>0</v>
      </c>
      <c r="DL596" s="373"/>
      <c r="DM596" s="375">
        <f>IF(AU596=1,1,0)</f>
        <v>0</v>
      </c>
      <c r="DN596" s="373"/>
      <c r="DO596" s="155">
        <f>IF(AJ596=1,1,0)</f>
        <v>0</v>
      </c>
      <c r="DP596" s="372"/>
      <c r="DQ596" s="155">
        <f>IF(AK596=1,1,0)</f>
        <v>0</v>
      </c>
      <c r="DR596" s="373"/>
      <c r="DS596" s="155">
        <f>IF(AL596=1,1,0)</f>
        <v>0</v>
      </c>
      <c r="DT596" s="372"/>
      <c r="DU596" s="155">
        <f>IF(AM596=1,1,0)</f>
        <v>0</v>
      </c>
      <c r="DV596" s="373"/>
      <c r="DW596" s="4891">
        <f>IF(AN596=1,1,0)</f>
        <v>0</v>
      </c>
      <c r="DX596" s="372"/>
      <c r="DY596" s="154">
        <f>IF(AO596=1,1,0)</f>
        <v>0</v>
      </c>
      <c r="DZ596" s="373"/>
      <c r="EA596" s="154">
        <f>IF(AP596=1,1,0)</f>
        <v>0</v>
      </c>
      <c r="EB596" s="373"/>
      <c r="EC596" s="269">
        <f>IF(AQ596=1,1,0)</f>
        <v>0</v>
      </c>
      <c r="ED596" s="376"/>
      <c r="EE596" s="822">
        <f t="shared" si="1248"/>
        <v>0</v>
      </c>
      <c r="EF596" s="377"/>
      <c r="EG596" s="273"/>
      <c r="EH596" s="274"/>
      <c r="EI596" s="275"/>
      <c r="EJ596" s="276"/>
      <c r="EK596" s="275"/>
      <c r="EL596" s="277"/>
      <c r="EM596" s="278" t="str">
        <f>IF(CE596="-"," ",IF(AR596=1,1," "))</f>
        <v xml:space="preserve"> </v>
      </c>
      <c r="EN596" s="372"/>
      <c r="EO596" s="155">
        <f>IF(AT596=1,1,0)</f>
        <v>0</v>
      </c>
      <c r="EP596" s="373"/>
      <c r="ER596" s="194"/>
      <c r="ET596" s="154">
        <v>45664</v>
      </c>
      <c r="EU596" s="373">
        <v>4263026</v>
      </c>
      <c r="EV596" s="154">
        <f t="shared" si="1327"/>
        <v>1</v>
      </c>
      <c r="EW596" s="373"/>
      <c r="EX596" s="154"/>
      <c r="EY596" s="367"/>
      <c r="EZ596" s="154"/>
      <c r="FA596" s="367"/>
      <c r="FB596" s="154"/>
      <c r="FC596" s="367"/>
      <c r="FD596" s="154">
        <v>46085</v>
      </c>
      <c r="FE596" s="367">
        <v>4263172</v>
      </c>
      <c r="FF596" s="154">
        <v>45706</v>
      </c>
      <c r="FG596" s="367">
        <v>4163115</v>
      </c>
      <c r="FH596" s="154"/>
      <c r="FI596" s="367"/>
      <c r="FJ596" s="2850">
        <v>46087</v>
      </c>
      <c r="FK596" s="373">
        <v>4263151</v>
      </c>
      <c r="FL596" s="155">
        <f t="shared" si="1328"/>
        <v>1</v>
      </c>
      <c r="FM596" s="279"/>
      <c r="FN596" s="1184"/>
      <c r="FO596" s="280"/>
      <c r="FP596" s="281"/>
      <c r="FQ596" s="282"/>
      <c r="FS596" s="281"/>
      <c r="FT596" s="282"/>
    </row>
    <row r="597" spans="1:176" ht="18.600000000000001" customHeight="1">
      <c r="A597" s="228">
        <f t="shared" si="1035"/>
        <v>587</v>
      </c>
      <c r="B597" s="343" t="str">
        <f>AF597</f>
        <v>4IE</v>
      </c>
      <c r="C597" s="6218">
        <v>46152</v>
      </c>
      <c r="D597" s="6532" t="s">
        <v>31</v>
      </c>
      <c r="E597" s="1262">
        <v>84515306</v>
      </c>
      <c r="F597" s="1564"/>
      <c r="G597" s="6767" t="s">
        <v>1839</v>
      </c>
      <c r="H597" s="1330" t="s">
        <v>629</v>
      </c>
      <c r="I597" s="1264" t="s">
        <v>992</v>
      </c>
      <c r="J597" s="1264" t="s">
        <v>21</v>
      </c>
      <c r="K597" s="599" t="s">
        <v>11</v>
      </c>
      <c r="L597" s="600"/>
      <c r="M597" s="6477">
        <v>46120</v>
      </c>
      <c r="N597" s="353">
        <v>46109</v>
      </c>
      <c r="O597" s="354">
        <v>46121</v>
      </c>
      <c r="P597" s="353">
        <v>46114</v>
      </c>
      <c r="Q597" s="354">
        <v>46122</v>
      </c>
      <c r="R597" s="353">
        <v>46122</v>
      </c>
      <c r="S597" s="354">
        <v>46123</v>
      </c>
      <c r="T597" s="353">
        <v>46116</v>
      </c>
      <c r="U597" s="355">
        <v>46127</v>
      </c>
      <c r="V597" s="353">
        <v>46123</v>
      </c>
      <c r="W597" s="356">
        <v>46129</v>
      </c>
      <c r="X597" s="357">
        <v>46127</v>
      </c>
      <c r="Y597" s="359">
        <v>46130</v>
      </c>
      <c r="Z597" s="359">
        <v>46130</v>
      </c>
      <c r="AA597" s="601"/>
      <c r="AB597" s="359"/>
      <c r="AC597" s="251" t="s">
        <v>627</v>
      </c>
      <c r="AD597" s="361"/>
      <c r="AE597" s="362">
        <v>3</v>
      </c>
      <c r="AF597" s="363" t="str">
        <f>IF($AE597=0,"　",VLOOKUP($AE597,ﾚｰｻﾞOP,69,0))</f>
        <v>4IE</v>
      </c>
      <c r="AG597" s="364"/>
      <c r="AH597" s="364">
        <v>1</v>
      </c>
      <c r="AI597" s="364"/>
      <c r="AJ597" s="364"/>
      <c r="AK597" s="364"/>
      <c r="AL597" s="364"/>
      <c r="AM597" s="364"/>
      <c r="AN597" s="364">
        <v>1</v>
      </c>
      <c r="AO597" s="364"/>
      <c r="AP597" s="363">
        <v>1</v>
      </c>
      <c r="AQ597" s="255">
        <v>1</v>
      </c>
      <c r="AR597" s="255">
        <v>1</v>
      </c>
      <c r="AS597" s="255"/>
      <c r="AT597" s="255"/>
      <c r="AU597" s="2843">
        <f>IF(AI597="付属済",0,IF(AI597=1,AI597+AP597,0))</f>
        <v>0</v>
      </c>
      <c r="AV597" s="4008">
        <f>IF(AE597=0,0,(AR597*1)+(AS597*100))</f>
        <v>1</v>
      </c>
      <c r="AW597" s="590">
        <v>46087</v>
      </c>
      <c r="AX597" s="369">
        <v>4263144</v>
      </c>
      <c r="AY597" s="154">
        <v>46087</v>
      </c>
      <c r="AZ597" s="367">
        <v>4263145</v>
      </c>
      <c r="BA597" s="154">
        <v>46087</v>
      </c>
      <c r="BB597" s="367">
        <v>4263146</v>
      </c>
      <c r="BC597" s="368">
        <v>46056</v>
      </c>
      <c r="BD597" s="369">
        <v>4263108</v>
      </c>
      <c r="BE597" s="4599">
        <v>46056</v>
      </c>
      <c r="BF597" s="367">
        <v>4263109</v>
      </c>
      <c r="BG597" s="368">
        <v>46114</v>
      </c>
      <c r="BH597" s="367">
        <v>4263188</v>
      </c>
      <c r="BI597" s="154">
        <v>46087</v>
      </c>
      <c r="BJ597" s="367">
        <v>4263150</v>
      </c>
      <c r="BK597" s="154" t="str">
        <f>IF($AE597=0,"　",VLOOKUP($AE597,ﾚｰｻﾞOP,57,0))</f>
        <v>-</v>
      </c>
      <c r="BL597" s="367"/>
      <c r="BM597" s="154" t="str">
        <f>IF($AE597=0,"　",VLOOKUP($AE597,ﾚｰｻﾞOP,58,0))</f>
        <v>-</v>
      </c>
      <c r="BN597" s="367"/>
      <c r="BO597" s="155" t="str">
        <f>IF($AE597=0,"　",VLOOKUP($AE597,ﾚｰｻﾞOP,59,0))</f>
        <v>-</v>
      </c>
      <c r="BP597" s="367"/>
      <c r="BQ597" s="154" t="str">
        <f>IF($AE597=0,"　",VLOOKUP($AE597,ﾚｰｻﾞOP,12,0))</f>
        <v>-</v>
      </c>
      <c r="BR597" s="369"/>
      <c r="BS597" s="154" t="str">
        <f>IF($AE597=0,"　",VLOOKUP($AE597,ﾚｰｻﾞOP,13,0))</f>
        <v>-</v>
      </c>
      <c r="BT597" s="369"/>
      <c r="BU597" s="154" t="str">
        <f>IF($AE597=0,"　",VLOOKUP($AE597,ﾚｰｻﾞOP,14,0))</f>
        <v>-</v>
      </c>
      <c r="BV597" s="369"/>
      <c r="BW597" s="154" t="str">
        <f>IF($AE597=0,"　",VLOOKUP($AE597,ﾚｰｻﾞOP,15,0))</f>
        <v>-</v>
      </c>
      <c r="BX597" s="367"/>
      <c r="BY597" s="154" t="str">
        <f>IF($AE597=0,"　",VLOOKUP($AE597,ﾚｰｻﾞOP,16,0))</f>
        <v>-</v>
      </c>
      <c r="BZ597" s="369"/>
      <c r="CA597" s="154" t="str">
        <f>IF($AE597=0,"　",VLOOKUP($AE597,ﾚｰｻﾞOP,17,0))</f>
        <v>-</v>
      </c>
      <c r="CB597" s="367"/>
      <c r="CC597" s="154" t="str">
        <f>IF($AE597=0,"　",VLOOKUP($AE597,ﾚｰｻﾞOP,18,0))</f>
        <v>-</v>
      </c>
      <c r="CD597" s="367"/>
      <c r="CE597" s="2850" t="str">
        <f>IF($AE597=0,"　",VLOOKUP($AE597,ﾚｰｻﾞOP,19,0))</f>
        <v>-</v>
      </c>
      <c r="CF597" s="2846"/>
      <c r="CG597" s="2855" t="str">
        <f>IF($AE597=0,"　",VLOOKUP($AE597,ﾚｰｻﾞOP,20,0))</f>
        <v>-</v>
      </c>
      <c r="CH597" s="2851"/>
      <c r="CI597" s="2850" t="str">
        <f>IF($AE597=0,"　",VLOOKUP($AE597,ﾚｰｻﾞOP,21,0))</f>
        <v>-</v>
      </c>
      <c r="CJ597" s="2846"/>
      <c r="CK597" s="2850" t="str">
        <f>IF($AE597=0,"　",VLOOKUP($AE597,ﾚｰｻﾞOP,22,0))</f>
        <v>-</v>
      </c>
      <c r="CL597" s="2851"/>
      <c r="CM597" s="2850" t="str">
        <f>IF($AE597=0,"　",VLOOKUP($AE597,ﾚｰｻﾞOP,23,0))</f>
        <v>-</v>
      </c>
      <c r="CN597" s="2851"/>
      <c r="CO597" s="2855" t="str">
        <f>IF($AE597=0,"　",VLOOKUP($AE597,ﾚｰｻﾞOP,24,0))</f>
        <v>-</v>
      </c>
      <c r="CP597" s="2851"/>
      <c r="CQ597" s="2855" t="str">
        <f>IF($AE597=0,"　",VLOOKUP($AE597,ﾚｰｻﾞOP,25,0))</f>
        <v>-</v>
      </c>
      <c r="CR597" s="2851"/>
      <c r="CS597" s="2850" t="str">
        <f>IF($AE597=0,"　",VLOOKUP($AE597,ﾚｰｻﾞOP,26,0))</f>
        <v>-</v>
      </c>
      <c r="CT597" s="2851"/>
      <c r="CU597" s="2855"/>
      <c r="CV597" s="2851"/>
      <c r="CW597" s="2850" t="str">
        <f>IF($AE597=0,"　",VLOOKUP($AE597,ﾚｰｻﾞOP,28,0))</f>
        <v>-</v>
      </c>
      <c r="CX597" s="2851"/>
      <c r="CY597" s="2855" t="str">
        <f>IF($AE597=0,"　",VLOOKUP($AE597,ﾚｰｻﾞOP,29,0))</f>
        <v>-</v>
      </c>
      <c r="CZ597" s="2851"/>
      <c r="DA597" s="154" t="str">
        <f>IF($AE597=0,"　",VLOOKUP($AE597,ﾚｰｻﾞOP,30,0))</f>
        <v>-</v>
      </c>
      <c r="DB597" s="369"/>
      <c r="DC597" s="155" t="str">
        <f>IF($AE597=0,"　",VLOOKUP($AE597,ﾚｰｻﾞOP,31,0))</f>
        <v>-</v>
      </c>
      <c r="DD597" s="367"/>
      <c r="DE597" s="374">
        <f>IF(AG597=1,1,0)</f>
        <v>0</v>
      </c>
      <c r="DF597" s="373"/>
      <c r="DG597" s="818">
        <v>46088</v>
      </c>
      <c r="DH597" s="372">
        <v>4263266</v>
      </c>
      <c r="DI597" s="267">
        <f>IF(AG597=1,1,0)</f>
        <v>0</v>
      </c>
      <c r="DJ597" s="373"/>
      <c r="DK597" s="374">
        <f>IF(AU597=2,1,0)</f>
        <v>0</v>
      </c>
      <c r="DL597" s="373"/>
      <c r="DM597" s="375">
        <f>IF(AU597=1,1,0)</f>
        <v>0</v>
      </c>
      <c r="DN597" s="373"/>
      <c r="DO597" s="155">
        <f>IF(AJ597=1,1,0)</f>
        <v>0</v>
      </c>
      <c r="DP597" s="372"/>
      <c r="DQ597" s="155">
        <f>IF(AK597=1,1,0)</f>
        <v>0</v>
      </c>
      <c r="DR597" s="373"/>
      <c r="DS597" s="155">
        <f>IF(AL597=1,1,0)</f>
        <v>0</v>
      </c>
      <c r="DT597" s="372"/>
      <c r="DU597" s="155">
        <f>IF(AM597=1,1,0)</f>
        <v>0</v>
      </c>
      <c r="DV597" s="373"/>
      <c r="DW597" s="4891">
        <v>46091</v>
      </c>
      <c r="DX597" s="372">
        <v>4263175</v>
      </c>
      <c r="DY597" s="154">
        <f>IF(AO597=1,1,0)</f>
        <v>0</v>
      </c>
      <c r="DZ597" s="373"/>
      <c r="EA597" s="154">
        <v>46091</v>
      </c>
      <c r="EB597" s="4682">
        <v>4263176</v>
      </c>
      <c r="EC597" s="269">
        <v>46091</v>
      </c>
      <c r="ED597" s="4964">
        <v>4263174</v>
      </c>
      <c r="EE597" s="822">
        <v>46086</v>
      </c>
      <c r="EF597" s="377">
        <v>4263177</v>
      </c>
      <c r="EG597" s="273"/>
      <c r="EH597" s="274"/>
      <c r="EI597" s="275"/>
      <c r="EJ597" s="276"/>
      <c r="EK597" s="275"/>
      <c r="EL597" s="277"/>
      <c r="EM597" s="278" t="str">
        <f>IF(CE597="-"," ",IF(AR597=1,1," "))</f>
        <v xml:space="preserve"> </v>
      </c>
      <c r="EN597" s="372"/>
      <c r="EO597" s="155">
        <f>IF(AT597=1,1,0)</f>
        <v>0</v>
      </c>
      <c r="EP597" s="373"/>
      <c r="ER597" s="194"/>
      <c r="ET597" s="154" t="str">
        <f>IF($AE597=0,"　",VLOOKUP($AE597,ﾚｰｻﾞOP,60,0))</f>
        <v>-</v>
      </c>
      <c r="EU597" s="373"/>
      <c r="EV597" s="154" t="str">
        <f>IF($AE597=0,"　",VLOOKUP($AE597,ﾚｰｻﾞOP,60,0))</f>
        <v>-</v>
      </c>
      <c r="EW597" s="373"/>
      <c r="EX597" s="154"/>
      <c r="EY597" s="367"/>
      <c r="EZ597" s="154"/>
      <c r="FA597" s="367"/>
      <c r="FB597" s="154"/>
      <c r="FC597" s="367"/>
      <c r="FD597" s="154"/>
      <c r="FE597" s="367"/>
      <c r="FF597" s="155"/>
      <c r="FG597" s="367"/>
      <c r="FH597" s="154"/>
      <c r="FI597" s="367"/>
      <c r="FJ597" s="154" t="str">
        <f>IF($AE597=0,"　",VLOOKUP($AE597,ﾚｰｻﾞOP,67,0))</f>
        <v>-</v>
      </c>
      <c r="FK597" s="373"/>
      <c r="FL597" s="155" t="str">
        <f>IF($AE597=0,"　",VLOOKUP($AE597,ﾚｰｻﾞOP,68,0))</f>
        <v>-</v>
      </c>
      <c r="FM597" s="279"/>
      <c r="FN597" s="1184"/>
      <c r="FO597" s="280"/>
      <c r="FP597" s="281"/>
      <c r="FQ597" s="282"/>
      <c r="FS597" s="281"/>
      <c r="FT597" s="282"/>
    </row>
    <row r="598" spans="1:176" ht="18.600000000000001" customHeight="1">
      <c r="A598" s="228">
        <f t="shared" si="961"/>
        <v>588</v>
      </c>
      <c r="B598" s="343" t="str">
        <f t="shared" ref="B598" si="1336">AF598</f>
        <v>4IE</v>
      </c>
      <c r="C598" s="6218">
        <v>46161</v>
      </c>
      <c r="D598" s="5644" t="s">
        <v>1602</v>
      </c>
      <c r="E598" s="5719">
        <v>89610207</v>
      </c>
      <c r="F598" s="1564" t="s">
        <v>1772</v>
      </c>
      <c r="G598" s="1263"/>
      <c r="H598" s="1330" t="s">
        <v>629</v>
      </c>
      <c r="I598" s="1264" t="s">
        <v>992</v>
      </c>
      <c r="J598" s="1264" t="s">
        <v>21</v>
      </c>
      <c r="K598" s="599" t="s">
        <v>11</v>
      </c>
      <c r="L598" s="600"/>
      <c r="M598" s="6477">
        <v>46120</v>
      </c>
      <c r="N598" s="353">
        <v>46114</v>
      </c>
      <c r="O598" s="354">
        <v>46121</v>
      </c>
      <c r="P598" s="353">
        <v>46121</v>
      </c>
      <c r="Q598" s="354">
        <v>46122</v>
      </c>
      <c r="R598" s="353">
        <v>46122</v>
      </c>
      <c r="S598" s="354">
        <v>46123</v>
      </c>
      <c r="T598" s="353">
        <v>46121</v>
      </c>
      <c r="U598" s="355">
        <v>46127</v>
      </c>
      <c r="V598" s="353">
        <v>46128</v>
      </c>
      <c r="W598" s="356">
        <v>46129</v>
      </c>
      <c r="X598" s="357">
        <v>46130</v>
      </c>
      <c r="Y598" s="359">
        <v>46133</v>
      </c>
      <c r="Z598" s="359">
        <v>46133</v>
      </c>
      <c r="AA598" s="601"/>
      <c r="AB598" s="359"/>
      <c r="AC598" s="251"/>
      <c r="AD598" s="361"/>
      <c r="AE598" s="362">
        <v>25</v>
      </c>
      <c r="AF598" s="363" t="str">
        <f t="shared" si="1309"/>
        <v>4IE</v>
      </c>
      <c r="AG598" s="364"/>
      <c r="AH598" s="364"/>
      <c r="AI598" s="364"/>
      <c r="AJ598" s="364"/>
      <c r="AK598" s="364"/>
      <c r="AL598" s="364"/>
      <c r="AM598" s="364"/>
      <c r="AN598" s="364"/>
      <c r="AO598" s="364"/>
      <c r="AP598" s="363"/>
      <c r="AQ598" s="255"/>
      <c r="AR598" s="255"/>
      <c r="AS598" s="255"/>
      <c r="AT598" s="255"/>
      <c r="AU598" s="2843">
        <f t="shared" ref="AU598" si="1337">IF(AI598="付属済",0,IF(AI598=1,AI598+AP598,0))</f>
        <v>0</v>
      </c>
      <c r="AV598" s="4008">
        <f t="shared" ref="AV598" si="1338">IF(AE598=0,0,(AR598*1)+(AS598*100))</f>
        <v>0</v>
      </c>
      <c r="AW598" s="590" t="str">
        <f>IF($AE598=0,"　",VLOOKUP($AE598,ﾚｰｻﾞOP,5,0))</f>
        <v>-</v>
      </c>
      <c r="AX598" s="369"/>
      <c r="AY598" s="154" t="str">
        <f>IF($AE598=0,"　",VLOOKUP($AE598,ﾚｰｻﾞOP,6,0))</f>
        <v>-</v>
      </c>
      <c r="AZ598" s="367"/>
      <c r="BA598" s="154" t="str">
        <f>IF($AE598=0,"　",VLOOKUP($AE598,ﾚｰｻﾞOP,7,0))</f>
        <v>-</v>
      </c>
      <c r="BB598" s="367"/>
      <c r="BC598" s="368" t="str">
        <f>IF($AE598=0,"　",VLOOKUP($AE598,ﾚｰｻﾞOP,8,0))</f>
        <v>-</v>
      </c>
      <c r="BD598" s="369"/>
      <c r="BE598" s="4599" t="str">
        <f t="shared" si="1329"/>
        <v>-</v>
      </c>
      <c r="BF598" s="367"/>
      <c r="BG598" s="368" t="str">
        <f t="shared" ref="BG598:BG631" si="1339">IF($AE598=0,"　",VLOOKUP($AE598,ﾚｰｻﾞOP,10,0))</f>
        <v>-</v>
      </c>
      <c r="BH598" s="367"/>
      <c r="BI598" s="154" t="str">
        <f>IF($AE598=0,"　",VLOOKUP($AE598,ﾚｰｻﾞOP,11,0))</f>
        <v>-</v>
      </c>
      <c r="BJ598" s="367"/>
      <c r="BK598" s="154" t="str">
        <f t="shared" si="1311"/>
        <v>-</v>
      </c>
      <c r="BL598" s="367"/>
      <c r="BM598" s="154" t="str">
        <f t="shared" si="1312"/>
        <v>-</v>
      </c>
      <c r="BN598" s="367"/>
      <c r="BO598" s="155" t="str">
        <f t="shared" si="1313"/>
        <v>-</v>
      </c>
      <c r="BP598" s="367"/>
      <c r="BQ598" s="154" t="str">
        <f t="shared" si="1314"/>
        <v>-</v>
      </c>
      <c r="BR598" s="369"/>
      <c r="BS598" s="154" t="str">
        <f t="shared" si="1330"/>
        <v>-</v>
      </c>
      <c r="BT598" s="369"/>
      <c r="BU598" s="154" t="str">
        <f t="shared" si="1331"/>
        <v>-</v>
      </c>
      <c r="BV598" s="369"/>
      <c r="BW598" s="154" t="str">
        <f t="shared" si="1332"/>
        <v>-</v>
      </c>
      <c r="BX598" s="367"/>
      <c r="BY598" s="154" t="str">
        <f t="shared" si="1333"/>
        <v>-</v>
      </c>
      <c r="BZ598" s="369"/>
      <c r="CA598" s="154" t="str">
        <f t="shared" si="1334"/>
        <v>-</v>
      </c>
      <c r="CB598" s="367"/>
      <c r="CC598" s="154" t="str">
        <f t="shared" si="1335"/>
        <v>-</v>
      </c>
      <c r="CD598" s="367"/>
      <c r="CE598" s="2850" t="str">
        <f t="shared" si="1315"/>
        <v>-</v>
      </c>
      <c r="CF598" s="2846"/>
      <c r="CG598" s="2855" t="str">
        <f t="shared" si="1316"/>
        <v>-</v>
      </c>
      <c r="CH598" s="2851"/>
      <c r="CI598" s="2850" t="str">
        <f t="shared" si="1317"/>
        <v>-</v>
      </c>
      <c r="CJ598" s="2846"/>
      <c r="CK598" s="2850" t="str">
        <f t="shared" si="1318"/>
        <v>-</v>
      </c>
      <c r="CL598" s="2851"/>
      <c r="CM598" s="2850" t="str">
        <f t="shared" si="1319"/>
        <v>-</v>
      </c>
      <c r="CN598" s="2851"/>
      <c r="CO598" s="2855" t="str">
        <f t="shared" si="1320"/>
        <v>-</v>
      </c>
      <c r="CP598" s="2851"/>
      <c r="CQ598" s="2855" t="str">
        <f t="shared" si="1321"/>
        <v>-</v>
      </c>
      <c r="CR598" s="2851"/>
      <c r="CS598" s="2850" t="str">
        <f t="shared" si="1322"/>
        <v>-</v>
      </c>
      <c r="CT598" s="2851"/>
      <c r="CU598" s="2855"/>
      <c r="CV598" s="2851"/>
      <c r="CW598" s="2850" t="str">
        <f t="shared" si="1323"/>
        <v>-</v>
      </c>
      <c r="CX598" s="2851"/>
      <c r="CY598" s="2855" t="str">
        <f t="shared" si="1324"/>
        <v>-</v>
      </c>
      <c r="CZ598" s="2851"/>
      <c r="DA598" s="154" t="str">
        <f t="shared" si="1325"/>
        <v>-</v>
      </c>
      <c r="DB598" s="369"/>
      <c r="DC598" s="155" t="str">
        <f t="shared" si="1326"/>
        <v>-</v>
      </c>
      <c r="DD598" s="367"/>
      <c r="DE598" s="374">
        <f t="shared" si="1213"/>
        <v>0</v>
      </c>
      <c r="DF598" s="373"/>
      <c r="DG598" s="818">
        <f t="shared" si="1210"/>
        <v>0</v>
      </c>
      <c r="DH598" s="372"/>
      <c r="DI598" s="267">
        <f t="shared" ref="DI598" si="1340">IF(AG598=1,1,0)</f>
        <v>0</v>
      </c>
      <c r="DJ598" s="373"/>
      <c r="DK598" s="374">
        <f t="shared" ref="DK598" si="1341">IF(AU598=2,1,0)</f>
        <v>0</v>
      </c>
      <c r="DL598" s="373"/>
      <c r="DM598" s="375">
        <f t="shared" ref="DM598" si="1342">IF(AU598=1,1,0)</f>
        <v>0</v>
      </c>
      <c r="DN598" s="373"/>
      <c r="DO598" s="155">
        <f t="shared" ref="DO598" si="1343">IF(AJ598=1,1,0)</f>
        <v>0</v>
      </c>
      <c r="DP598" s="372"/>
      <c r="DQ598" s="155">
        <f t="shared" ref="DQ598" si="1344">IF(AK598=1,1,0)</f>
        <v>0</v>
      </c>
      <c r="DR598" s="373"/>
      <c r="DS598" s="155">
        <f t="shared" ref="DS598" si="1345">IF(AL598=1,1,0)</f>
        <v>0</v>
      </c>
      <c r="DT598" s="372"/>
      <c r="DU598" s="155">
        <f t="shared" ref="DU598" si="1346">IF(AM598=1,1,0)</f>
        <v>0</v>
      </c>
      <c r="DV598" s="373"/>
      <c r="DW598" s="4891">
        <f t="shared" ref="DW598" si="1347">IF(AN598=1,1,0)</f>
        <v>0</v>
      </c>
      <c r="DX598" s="372"/>
      <c r="DY598" s="154">
        <f t="shared" ref="DY598" si="1348">IF(AO598=1,1,0)</f>
        <v>0</v>
      </c>
      <c r="DZ598" s="373"/>
      <c r="EA598" s="154">
        <f t="shared" ref="EA598" si="1349">IF(AP598=1,1,0)</f>
        <v>0</v>
      </c>
      <c r="EB598" s="373"/>
      <c r="EC598" s="269">
        <f t="shared" ref="EC598" si="1350">IF(AQ598=1,1,0)</f>
        <v>0</v>
      </c>
      <c r="ED598" s="376"/>
      <c r="EE598" s="822">
        <f t="shared" si="1248"/>
        <v>0</v>
      </c>
      <c r="EF598" s="377"/>
      <c r="EG598" s="273"/>
      <c r="EH598" s="274"/>
      <c r="EI598" s="275"/>
      <c r="EJ598" s="276"/>
      <c r="EK598" s="275"/>
      <c r="EL598" s="277"/>
      <c r="EM598" s="278" t="str">
        <f t="shared" ref="EM598" si="1351">IF(CE598="-"," ",IF(AR598=1,1," "))</f>
        <v xml:space="preserve"> </v>
      </c>
      <c r="EN598" s="372"/>
      <c r="EO598" s="155">
        <f t="shared" ref="EO598" si="1352">IF(AT598=1,1,0)</f>
        <v>0</v>
      </c>
      <c r="EP598" s="373"/>
      <c r="ER598" s="194"/>
      <c r="ET598" s="154">
        <v>46060</v>
      </c>
      <c r="EU598" s="373">
        <v>4263127</v>
      </c>
      <c r="EV598" s="154">
        <f t="shared" si="1327"/>
        <v>1</v>
      </c>
      <c r="EW598" s="373"/>
      <c r="EX598" s="154"/>
      <c r="EY598" s="367"/>
      <c r="EZ598" s="154">
        <v>45889</v>
      </c>
      <c r="FA598" s="367">
        <v>4163310</v>
      </c>
      <c r="FB598" s="154"/>
      <c r="FC598" s="367"/>
      <c r="FD598" s="154">
        <v>46085</v>
      </c>
      <c r="FE598" s="367">
        <v>4263172</v>
      </c>
      <c r="FF598" s="155"/>
      <c r="FG598" s="367"/>
      <c r="FH598" s="154"/>
      <c r="FI598" s="367"/>
      <c r="FJ598" s="2850">
        <v>46087</v>
      </c>
      <c r="FK598" s="373">
        <v>4263151</v>
      </c>
      <c r="FL598" s="155">
        <f t="shared" si="1328"/>
        <v>1</v>
      </c>
      <c r="FM598" s="279"/>
      <c r="FN598" s="1184"/>
      <c r="FO598" s="280"/>
      <c r="FP598" s="281">
        <v>1</v>
      </c>
      <c r="FQ598" s="282"/>
      <c r="FS598" s="281"/>
      <c r="FT598" s="282"/>
    </row>
    <row r="599" spans="1:176" ht="18.600000000000001" customHeight="1">
      <c r="A599" s="228">
        <f t="shared" si="1035"/>
        <v>589</v>
      </c>
      <c r="B599" s="343" t="str">
        <f>AF599</f>
        <v>4IE</v>
      </c>
      <c r="C599" s="6218">
        <v>46157</v>
      </c>
      <c r="D599" s="6204" t="s">
        <v>1212</v>
      </c>
      <c r="E599" s="5658">
        <v>72511120</v>
      </c>
      <c r="F599" s="1564"/>
      <c r="G599" s="6767" t="s">
        <v>1841</v>
      </c>
      <c r="H599" s="1330" t="s">
        <v>631</v>
      </c>
      <c r="I599" s="1264" t="s">
        <v>61</v>
      </c>
      <c r="J599" s="1264" t="s">
        <v>1634</v>
      </c>
      <c r="K599" s="599" t="s">
        <v>11</v>
      </c>
      <c r="L599" s="600"/>
      <c r="M599" s="6477">
        <v>46121</v>
      </c>
      <c r="N599" s="353">
        <v>46115</v>
      </c>
      <c r="O599" s="354">
        <v>46122</v>
      </c>
      <c r="P599" s="353">
        <v>46119</v>
      </c>
      <c r="Q599" s="354">
        <v>46123</v>
      </c>
      <c r="R599" s="353">
        <v>46123</v>
      </c>
      <c r="S599" s="354">
        <v>46126</v>
      </c>
      <c r="T599" s="353">
        <v>46120</v>
      </c>
      <c r="U599" s="355">
        <v>46128</v>
      </c>
      <c r="V599" s="353">
        <v>46126</v>
      </c>
      <c r="W599" s="356">
        <v>46130</v>
      </c>
      <c r="X599" s="357">
        <v>46128</v>
      </c>
      <c r="Y599" s="359">
        <v>46134</v>
      </c>
      <c r="Z599" s="359">
        <v>46134</v>
      </c>
      <c r="AA599" s="601"/>
      <c r="AB599" s="359"/>
      <c r="AC599" s="251" t="s">
        <v>627</v>
      </c>
      <c r="AD599" s="361"/>
      <c r="AE599" s="362">
        <v>2</v>
      </c>
      <c r="AF599" s="363" t="str">
        <f>IF($AE599=0,"　",VLOOKUP($AE599,ﾚｰｻﾞOP,69,0))</f>
        <v>4IE</v>
      </c>
      <c r="AG599" s="364"/>
      <c r="AH599" s="364"/>
      <c r="AI599" s="364">
        <v>1</v>
      </c>
      <c r="AJ599" s="364"/>
      <c r="AK599" s="364"/>
      <c r="AL599" s="364"/>
      <c r="AM599" s="364"/>
      <c r="AN599" s="364">
        <v>1</v>
      </c>
      <c r="AO599" s="364"/>
      <c r="AP599" s="363">
        <v>1</v>
      </c>
      <c r="AQ599" s="255">
        <v>1</v>
      </c>
      <c r="AR599" s="255">
        <v>1</v>
      </c>
      <c r="AS599" s="255"/>
      <c r="AT599" s="255"/>
      <c r="AU599" s="2843">
        <f>IF(AI599="付属済",0,IF(AI599=1,AI599+AP599,0))</f>
        <v>2</v>
      </c>
      <c r="AV599" s="4008">
        <f>IF(AE599=0,0,(AR599*1)+(AS599*100))</f>
        <v>1</v>
      </c>
      <c r="AW599" s="590">
        <v>46087</v>
      </c>
      <c r="AX599" s="369">
        <v>4263144</v>
      </c>
      <c r="AY599" s="154">
        <v>46087</v>
      </c>
      <c r="AZ599" s="367">
        <v>4263145</v>
      </c>
      <c r="BA599" s="154">
        <v>46087</v>
      </c>
      <c r="BB599" s="367">
        <v>4263146</v>
      </c>
      <c r="BC599" s="368">
        <v>46056</v>
      </c>
      <c r="BD599" s="369">
        <v>4263108</v>
      </c>
      <c r="BE599" s="4599">
        <v>46056</v>
      </c>
      <c r="BF599" s="367">
        <v>4263109</v>
      </c>
      <c r="BG599" s="368">
        <v>46114</v>
      </c>
      <c r="BH599" s="367">
        <v>4263188</v>
      </c>
      <c r="BI599" s="154">
        <v>46087</v>
      </c>
      <c r="BJ599" s="367">
        <v>4263150</v>
      </c>
      <c r="BK599" s="154" t="str">
        <f>IF($AE599=0,"　",VLOOKUP($AE599,ﾚｰｻﾞOP,57,0))</f>
        <v>-</v>
      </c>
      <c r="BL599" s="367"/>
      <c r="BM599" s="154" t="str">
        <f>IF($AE599=0,"　",VLOOKUP($AE599,ﾚｰｻﾞOP,58,0))</f>
        <v>-</v>
      </c>
      <c r="BN599" s="367"/>
      <c r="BO599" s="155" t="str">
        <f>IF($AE599=0,"　",VLOOKUP($AE599,ﾚｰｻﾞOP,59,0))</f>
        <v>-</v>
      </c>
      <c r="BP599" s="367"/>
      <c r="BQ599" s="154" t="str">
        <f>IF($AE599=0,"　",VLOOKUP($AE599,ﾚｰｻﾞOP,12,0))</f>
        <v>-</v>
      </c>
      <c r="BR599" s="369"/>
      <c r="BS599" s="154" t="str">
        <f>IF($AE599=0,"　",VLOOKUP($AE599,ﾚｰｻﾞOP,13,0))</f>
        <v>-</v>
      </c>
      <c r="BT599" s="369"/>
      <c r="BU599" s="154" t="str">
        <f>IF($AE599=0,"　",VLOOKUP($AE599,ﾚｰｻﾞOP,14,0))</f>
        <v>-</v>
      </c>
      <c r="BV599" s="369"/>
      <c r="BW599" s="154" t="str">
        <f>IF($AE599=0,"　",VLOOKUP($AE599,ﾚｰｻﾞOP,15,0))</f>
        <v>-</v>
      </c>
      <c r="BX599" s="367"/>
      <c r="BY599" s="154" t="str">
        <f>IF($AE599=0,"　",VLOOKUP($AE599,ﾚｰｻﾞOP,16,0))</f>
        <v>-</v>
      </c>
      <c r="BZ599" s="369"/>
      <c r="CA599" s="154" t="str">
        <f>IF($AE599=0,"　",VLOOKUP($AE599,ﾚｰｻﾞOP,17,0))</f>
        <v>-</v>
      </c>
      <c r="CB599" s="367"/>
      <c r="CC599" s="154" t="str">
        <f>IF($AE599=0,"　",VLOOKUP($AE599,ﾚｰｻﾞOP,18,0))</f>
        <v>-</v>
      </c>
      <c r="CD599" s="367"/>
      <c r="CE599" s="2850" t="str">
        <f>IF($AE599=0,"　",VLOOKUP($AE599,ﾚｰｻﾞOP,19,0))</f>
        <v>-</v>
      </c>
      <c r="CF599" s="2846"/>
      <c r="CG599" s="2855" t="str">
        <f>IF($AE599=0,"　",VLOOKUP($AE599,ﾚｰｻﾞOP,20,0))</f>
        <v>-</v>
      </c>
      <c r="CH599" s="2851"/>
      <c r="CI599" s="2850" t="str">
        <f>IF($AE599=0,"　",VLOOKUP($AE599,ﾚｰｻﾞOP,21,0))</f>
        <v>-</v>
      </c>
      <c r="CJ599" s="2846"/>
      <c r="CK599" s="2850" t="str">
        <f>IF($AE599=0,"　",VLOOKUP($AE599,ﾚｰｻﾞOP,22,0))</f>
        <v>-</v>
      </c>
      <c r="CL599" s="2851"/>
      <c r="CM599" s="2850" t="str">
        <f>IF($AE599=0,"　",VLOOKUP($AE599,ﾚｰｻﾞOP,23,0))</f>
        <v>-</v>
      </c>
      <c r="CN599" s="2851"/>
      <c r="CO599" s="2855" t="str">
        <f>IF($AE599=0,"　",VLOOKUP($AE599,ﾚｰｻﾞOP,24,0))</f>
        <v>-</v>
      </c>
      <c r="CP599" s="2851"/>
      <c r="CQ599" s="2855" t="str">
        <f>IF($AE599=0,"　",VLOOKUP($AE599,ﾚｰｻﾞOP,25,0))</f>
        <v>-</v>
      </c>
      <c r="CR599" s="2851"/>
      <c r="CS599" s="2850" t="str">
        <f>IF($AE599=0,"　",VLOOKUP($AE599,ﾚｰｻﾞOP,26,0))</f>
        <v>-</v>
      </c>
      <c r="CT599" s="2851"/>
      <c r="CU599" s="2855"/>
      <c r="CV599" s="2851"/>
      <c r="CW599" s="2850" t="str">
        <f>IF($AE599=0,"　",VLOOKUP($AE599,ﾚｰｻﾞOP,28,0))</f>
        <v>-</v>
      </c>
      <c r="CX599" s="2851"/>
      <c r="CY599" s="2855" t="str">
        <f>IF($AE599=0,"　",VLOOKUP($AE599,ﾚｰｻﾞOP,29,0))</f>
        <v>-</v>
      </c>
      <c r="CZ599" s="2851"/>
      <c r="DA599" s="154" t="str">
        <f>IF($AE599=0,"　",VLOOKUP($AE599,ﾚｰｻﾞOP,30,0))</f>
        <v>-</v>
      </c>
      <c r="DB599" s="369"/>
      <c r="DC599" s="155" t="str">
        <f>IF($AE599=0,"　",VLOOKUP($AE599,ﾚｰｻﾞOP,31,0))</f>
        <v>-</v>
      </c>
      <c r="DD599" s="367"/>
      <c r="DE599" s="374">
        <f>IF(AG599=1,1,0)</f>
        <v>0</v>
      </c>
      <c r="DF599" s="373"/>
      <c r="DG599" s="818">
        <f>IF(AH599=1,1,0)</f>
        <v>0</v>
      </c>
      <c r="DH599" s="372"/>
      <c r="DI599" s="267">
        <f>IF(AG599=1,1,0)</f>
        <v>0</v>
      </c>
      <c r="DJ599" s="373"/>
      <c r="DK599" s="374">
        <v>46069</v>
      </c>
      <c r="DL599" s="2857">
        <v>4263136</v>
      </c>
      <c r="DM599" s="375">
        <f>IF(AU599=1,1,0)</f>
        <v>0</v>
      </c>
      <c r="DN599" s="373"/>
      <c r="DO599" s="155">
        <f>IF(AJ599=1,1,0)</f>
        <v>0</v>
      </c>
      <c r="DP599" s="372"/>
      <c r="DQ599" s="155">
        <f>IF(AK599=1,1,0)</f>
        <v>0</v>
      </c>
      <c r="DR599" s="373"/>
      <c r="DS599" s="155">
        <f>IF(AL599=1,1,0)</f>
        <v>0</v>
      </c>
      <c r="DT599" s="372"/>
      <c r="DU599" s="155">
        <f>IF(AM599=1,1,0)</f>
        <v>0</v>
      </c>
      <c r="DV599" s="373"/>
      <c r="DW599" s="4891">
        <v>46091</v>
      </c>
      <c r="DX599" s="372">
        <v>4263175</v>
      </c>
      <c r="DY599" s="154">
        <f>IF(AO599=1,1,0)</f>
        <v>0</v>
      </c>
      <c r="DZ599" s="373"/>
      <c r="EA599" s="154">
        <v>46091</v>
      </c>
      <c r="EB599" s="4682">
        <v>4263176</v>
      </c>
      <c r="EC599" s="269">
        <v>46114</v>
      </c>
      <c r="ED599" s="4964">
        <v>4263204</v>
      </c>
      <c r="EE599" s="822">
        <v>46086</v>
      </c>
      <c r="EF599" s="377">
        <v>4263177</v>
      </c>
      <c r="EG599" s="273"/>
      <c r="EH599" s="274"/>
      <c r="EI599" s="275"/>
      <c r="EJ599" s="276"/>
      <c r="EK599" s="275"/>
      <c r="EL599" s="277"/>
      <c r="EM599" s="278" t="str">
        <f>IF(CE599="-"," ",IF(AR599=1,1," "))</f>
        <v xml:space="preserve"> </v>
      </c>
      <c r="EN599" s="372"/>
      <c r="EO599" s="155">
        <f>IF(AT599=1,1,0)</f>
        <v>0</v>
      </c>
      <c r="EP599" s="373"/>
      <c r="ER599" s="194"/>
      <c r="ET599" s="154" t="str">
        <f>IF($AE599=0,"　",VLOOKUP($AE599,ﾚｰｻﾞOP,60,0))</f>
        <v>-</v>
      </c>
      <c r="EU599" s="373"/>
      <c r="EV599" s="154" t="str">
        <f>IF($AE599=0,"　",VLOOKUP($AE599,ﾚｰｻﾞOP,60,0))</f>
        <v>-</v>
      </c>
      <c r="EW599" s="373"/>
      <c r="EX599" s="154"/>
      <c r="EY599" s="367"/>
      <c r="EZ599" s="154"/>
      <c r="FA599" s="367"/>
      <c r="FB599" s="154"/>
      <c r="FC599" s="367"/>
      <c r="FD599" s="154"/>
      <c r="FE599" s="367"/>
      <c r="FF599" s="155"/>
      <c r="FG599" s="367"/>
      <c r="FH599" s="154"/>
      <c r="FI599" s="367"/>
      <c r="FJ599" s="154" t="str">
        <f>IF($AE599=0,"　",VLOOKUP($AE599,ﾚｰｻﾞOP,67,0))</f>
        <v>-</v>
      </c>
      <c r="FK599" s="373"/>
      <c r="FL599" s="155" t="str">
        <f>IF($AE599=0,"　",VLOOKUP($AE599,ﾚｰｻﾞOP,68,0))</f>
        <v>-</v>
      </c>
      <c r="FM599" s="279"/>
      <c r="FN599" s="1184"/>
      <c r="FO599" s="280"/>
      <c r="FP599" s="281"/>
      <c r="FQ599" s="282"/>
      <c r="FS599" s="281"/>
      <c r="FT599" s="282"/>
    </row>
    <row r="600" spans="1:176" ht="18.600000000000001" customHeight="1">
      <c r="A600" s="6825">
        <f t="shared" si="961"/>
        <v>590</v>
      </c>
      <c r="B600" s="343" t="str">
        <f t="shared" ref="B600" si="1353">AF600</f>
        <v>4IE</v>
      </c>
      <c r="C600" s="6826">
        <v>46054</v>
      </c>
      <c r="D600" s="6827" t="s">
        <v>1862</v>
      </c>
      <c r="E600" s="6802" t="s">
        <v>1861</v>
      </c>
      <c r="F600" s="6828"/>
      <c r="G600" s="6767" t="s">
        <v>1863</v>
      </c>
      <c r="H600" s="6829"/>
      <c r="I600" s="6830" t="s">
        <v>1869</v>
      </c>
      <c r="J600" s="6831" t="s">
        <v>1864</v>
      </c>
      <c r="K600" s="599" t="s">
        <v>508</v>
      </c>
      <c r="L600" s="600" t="s">
        <v>1870</v>
      </c>
      <c r="M600" s="6803">
        <v>46127</v>
      </c>
      <c r="N600" s="6804"/>
      <c r="O600" s="6803">
        <v>46128</v>
      </c>
      <c r="P600" s="6804">
        <v>46128</v>
      </c>
      <c r="Q600" s="6803">
        <v>46128</v>
      </c>
      <c r="R600" s="6804">
        <v>46128</v>
      </c>
      <c r="S600" s="6803">
        <v>46129</v>
      </c>
      <c r="T600" s="6804">
        <v>46128</v>
      </c>
      <c r="U600" s="355">
        <v>46130</v>
      </c>
      <c r="V600" s="6804">
        <v>46129</v>
      </c>
      <c r="W600" s="356">
        <v>46133</v>
      </c>
      <c r="X600" s="6805">
        <v>46130</v>
      </c>
      <c r="Y600" s="944">
        <v>46134</v>
      </c>
      <c r="Z600" s="944">
        <v>46134</v>
      </c>
      <c r="AA600" s="601"/>
      <c r="AB600" s="359"/>
      <c r="AC600" s="602"/>
      <c r="AD600" s="361"/>
      <c r="AE600" s="362">
        <v>5</v>
      </c>
      <c r="AF600" s="363" t="str">
        <f t="shared" si="1081"/>
        <v>4IE</v>
      </c>
      <c r="AG600" s="364"/>
      <c r="AH600" s="364"/>
      <c r="AI600" s="364"/>
      <c r="AJ600" s="364"/>
      <c r="AK600" s="364"/>
      <c r="AL600" s="364"/>
      <c r="AM600" s="364"/>
      <c r="AN600" s="364"/>
      <c r="AO600" s="364"/>
      <c r="AP600" s="363"/>
      <c r="AQ600" s="255"/>
      <c r="AR600" s="255"/>
      <c r="AS600" s="255"/>
      <c r="AT600" s="255"/>
      <c r="AU600" s="2843">
        <f t="shared" ref="AU600" si="1354">IF(AI600="付属済",0,IF(AI600=1,AI600+AP600,0))</f>
        <v>0</v>
      </c>
      <c r="AV600" s="4008">
        <f t="shared" ref="AV600" si="1355">IF(AE600=0,0,(AR600*1)+(AS600*100))</f>
        <v>0</v>
      </c>
      <c r="AW600" s="6756">
        <v>46087</v>
      </c>
      <c r="AX600" s="6757">
        <v>4263144</v>
      </c>
      <c r="AY600" s="6758">
        <v>46087</v>
      </c>
      <c r="AZ600" s="6759">
        <v>4263145</v>
      </c>
      <c r="BA600" s="6758">
        <v>46087</v>
      </c>
      <c r="BB600" s="6759">
        <v>4263146</v>
      </c>
      <c r="BC600" s="5717">
        <v>46087</v>
      </c>
      <c r="BD600" s="6757">
        <v>4263147</v>
      </c>
      <c r="BE600" s="6760">
        <v>46056</v>
      </c>
      <c r="BF600" s="6759">
        <v>4263109</v>
      </c>
      <c r="BG600" s="5717">
        <v>46114</v>
      </c>
      <c r="BH600" s="6759">
        <v>4263188</v>
      </c>
      <c r="BI600" s="6758" t="str">
        <f t="shared" ref="BI600" si="1356">IF($AE600=0,"　",VLOOKUP($AE600,ﾚｰｻﾞOP,11,0))</f>
        <v>-</v>
      </c>
      <c r="BJ600" s="6759"/>
      <c r="BK600" s="6758" t="str">
        <f t="shared" ref="BK600" si="1357">IF($AE600=0,"　",VLOOKUP($AE600,ﾚｰｻﾞOP,57,0))</f>
        <v>-</v>
      </c>
      <c r="BL600" s="6759"/>
      <c r="BM600" s="6758" t="str">
        <f t="shared" ref="BM600" si="1358">IF($AE600=0,"　",VLOOKUP($AE600,ﾚｰｻﾞOP,58,0))</f>
        <v>-</v>
      </c>
      <c r="BN600" s="6759"/>
      <c r="BO600" s="6806" t="str">
        <f t="shared" ref="BO600" si="1359">IF($AE600=0,"　",VLOOKUP($AE600,ﾚｰｻﾞOP,59,0))</f>
        <v>-</v>
      </c>
      <c r="BP600" s="6759"/>
      <c r="BQ600" s="6758">
        <v>46050</v>
      </c>
      <c r="BR600" s="369">
        <v>4263103</v>
      </c>
      <c r="BS600" s="154" t="str">
        <f t="shared" ref="BS600" si="1360">IF($AE600=0,"　",VLOOKUP($AE600,ﾚｰｻﾞOP,13,0))</f>
        <v>-</v>
      </c>
      <c r="BT600" s="369"/>
      <c r="BU600" s="154" t="str">
        <f t="shared" ref="BU600" si="1361">IF($AE600=0,"　",VLOOKUP($AE600,ﾚｰｻﾞOP,14,0))</f>
        <v>-</v>
      </c>
      <c r="BV600" s="369"/>
      <c r="BW600" s="154" t="str">
        <f t="shared" ref="BW600" si="1362">IF($AE600=0,"　",VLOOKUP($AE600,ﾚｰｻﾞOP,15,0))</f>
        <v>-</v>
      </c>
      <c r="BX600" s="367"/>
      <c r="BY600" s="154" t="str">
        <f t="shared" ref="BY600" si="1363">IF($AE600=0,"　",VLOOKUP($AE600,ﾚｰｻﾞOP,16,0))</f>
        <v>-</v>
      </c>
      <c r="BZ600" s="369"/>
      <c r="CA600" s="154" t="str">
        <f t="shared" ref="CA600" si="1364">IF($AE600=0,"　",VLOOKUP($AE600,ﾚｰｻﾞOP,17,0))</f>
        <v>-</v>
      </c>
      <c r="CB600" s="367"/>
      <c r="CC600" s="154" t="str">
        <f t="shared" ref="CC600" si="1365">IF($AE600=0,"　",VLOOKUP($AE600,ﾚｰｻﾞOP,18,0))</f>
        <v>-</v>
      </c>
      <c r="CD600" s="367"/>
      <c r="CE600" s="2850" t="str">
        <f t="shared" si="980"/>
        <v>-</v>
      </c>
      <c r="CF600" s="2846"/>
      <c r="CG600" s="2855" t="str">
        <f t="shared" si="981"/>
        <v>-</v>
      </c>
      <c r="CH600" s="2851"/>
      <c r="CI600" s="2850" t="str">
        <f t="shared" si="1092"/>
        <v>-</v>
      </c>
      <c r="CJ600" s="2846"/>
      <c r="CK600" s="2850" t="str">
        <f t="shared" si="1093"/>
        <v>-</v>
      </c>
      <c r="CL600" s="2851"/>
      <c r="CM600" s="2850" t="str">
        <f t="shared" si="982"/>
        <v>-</v>
      </c>
      <c r="CN600" s="2851"/>
      <c r="CO600" s="2855" t="str">
        <f t="shared" si="1094"/>
        <v>-</v>
      </c>
      <c r="CP600" s="2851"/>
      <c r="CQ600" s="2855" t="str">
        <f t="shared" si="1095"/>
        <v>-</v>
      </c>
      <c r="CR600" s="2851"/>
      <c r="CS600" s="2850" t="str">
        <f t="shared" si="983"/>
        <v>-</v>
      </c>
      <c r="CT600" s="2851"/>
      <c r="CU600" s="2855"/>
      <c r="CV600" s="2851"/>
      <c r="CW600" s="2850" t="str">
        <f t="shared" si="984"/>
        <v>-</v>
      </c>
      <c r="CX600" s="2851"/>
      <c r="CY600" s="2855" t="str">
        <f t="shared" si="1096"/>
        <v>-</v>
      </c>
      <c r="CZ600" s="2851"/>
      <c r="DA600" s="154" t="str">
        <f t="shared" si="985"/>
        <v>-</v>
      </c>
      <c r="DB600" s="369"/>
      <c r="DC600" s="155" t="str">
        <f t="shared" si="1097"/>
        <v>-</v>
      </c>
      <c r="DD600" s="367"/>
      <c r="DE600" s="374">
        <f t="shared" ref="DE600" si="1366">IF(AG600=1,1,0)</f>
        <v>0</v>
      </c>
      <c r="DF600" s="373"/>
      <c r="DG600" s="818">
        <f t="shared" ref="DG600" si="1367">IF(AH600=1,1,0)</f>
        <v>0</v>
      </c>
      <c r="DH600" s="372"/>
      <c r="DI600" s="267">
        <f t="shared" ref="DI600" si="1368">IF(AG600=1,1,0)</f>
        <v>0</v>
      </c>
      <c r="DJ600" s="373"/>
      <c r="DK600" s="374">
        <f t="shared" ref="DK600" si="1369">IF(AU600=2,1,0)</f>
        <v>0</v>
      </c>
      <c r="DL600" s="373"/>
      <c r="DM600" s="375">
        <f t="shared" ref="DM600" si="1370">IF(AU600=1,1,0)</f>
        <v>0</v>
      </c>
      <c r="DN600" s="373"/>
      <c r="DO600" s="155">
        <f t="shared" ref="DO600" si="1371">IF(AJ600=1,1,0)</f>
        <v>0</v>
      </c>
      <c r="DP600" s="372"/>
      <c r="DQ600" s="155">
        <f t="shared" ref="DQ600" si="1372">IF(AK600=1,1,0)</f>
        <v>0</v>
      </c>
      <c r="DR600" s="373"/>
      <c r="DS600" s="155">
        <f t="shared" ref="DS600" si="1373">IF(AL600=1,1,0)</f>
        <v>0</v>
      </c>
      <c r="DT600" s="372"/>
      <c r="DU600" s="155">
        <f t="shared" ref="DU600" si="1374">IF(AM600=1,1,0)</f>
        <v>0</v>
      </c>
      <c r="DV600" s="373"/>
      <c r="DW600" s="4891">
        <f t="shared" ref="DW600" si="1375">IF(AN600=1,1,0)</f>
        <v>0</v>
      </c>
      <c r="DX600" s="372"/>
      <c r="DY600" s="154">
        <f t="shared" ref="DY600" si="1376">IF(AO600=1,1,0)</f>
        <v>0</v>
      </c>
      <c r="DZ600" s="373"/>
      <c r="EA600" s="154">
        <f t="shared" ref="EA600" si="1377">IF(AP600=1,1,0)</f>
        <v>0</v>
      </c>
      <c r="EB600" s="373"/>
      <c r="EC600" s="269">
        <f t="shared" ref="EC600" si="1378">IF(AQ600=1,1,0)</f>
        <v>0</v>
      </c>
      <c r="ED600" s="376"/>
      <c r="EE600" s="822">
        <f t="shared" ref="EE600" si="1379">IF(AV600=0,0,1)</f>
        <v>0</v>
      </c>
      <c r="EF600" s="377"/>
      <c r="EG600" s="273"/>
      <c r="EH600" s="274"/>
      <c r="EI600" s="275"/>
      <c r="EJ600" s="276"/>
      <c r="EK600" s="275"/>
      <c r="EL600" s="277"/>
      <c r="EM600" s="278" t="str">
        <f t="shared" ref="EM600" si="1380">IF(CE600="-"," ",IF(AR600=1,1," "))</f>
        <v xml:space="preserve"> </v>
      </c>
      <c r="EN600" s="372"/>
      <c r="EO600" s="155">
        <f t="shared" ref="EO600" si="1381">IF(AT600=1,1,0)</f>
        <v>0</v>
      </c>
      <c r="EP600" s="373"/>
      <c r="ER600" s="194"/>
      <c r="ET600" s="154" t="str">
        <f t="shared" ref="ET600" si="1382">IF($AE600=0,"　",VLOOKUP($AE600,ﾚｰｻﾞOP,60,0))</f>
        <v>-</v>
      </c>
      <c r="EU600" s="373"/>
      <c r="EV600" s="154" t="str">
        <f t="shared" ref="EV600" si="1383">IF($AE600=0,"　",VLOOKUP($AE600,ﾚｰｻﾞOP,60,0))</f>
        <v>-</v>
      </c>
      <c r="EW600" s="373"/>
      <c r="EX600" s="154"/>
      <c r="EY600" s="367"/>
      <c r="EZ600" s="154"/>
      <c r="FA600" s="367"/>
      <c r="FB600" s="154"/>
      <c r="FC600" s="367"/>
      <c r="FD600" s="154"/>
      <c r="FE600" s="367"/>
      <c r="FF600" s="155"/>
      <c r="FG600" s="367"/>
      <c r="FH600" s="154"/>
      <c r="FI600" s="367"/>
      <c r="FJ600" s="154" t="str">
        <f t="shared" ref="FJ600" si="1384">IF($AE600=0,"　",VLOOKUP($AE600,ﾚｰｻﾞOP,67,0))</f>
        <v>-</v>
      </c>
      <c r="FK600" s="373"/>
      <c r="FL600" s="155" t="str">
        <f t="shared" si="978"/>
        <v>-</v>
      </c>
      <c r="FM600" s="279"/>
      <c r="FN600" s="1184"/>
      <c r="FO600" s="280"/>
      <c r="FP600" s="281"/>
      <c r="FQ600" s="282"/>
      <c r="FS600" s="281"/>
      <c r="FT600" s="282"/>
    </row>
    <row r="601" spans="1:176" ht="18.600000000000001" customHeight="1">
      <c r="A601" s="228">
        <f t="shared" si="961"/>
        <v>591</v>
      </c>
      <c r="B601" s="343" t="str">
        <f>AF601</f>
        <v>4IE</v>
      </c>
      <c r="C601" s="6218">
        <v>46158</v>
      </c>
      <c r="D601" s="5644" t="s">
        <v>1601</v>
      </c>
      <c r="E601" s="5719">
        <v>89610202</v>
      </c>
      <c r="F601" s="1564" t="s">
        <v>1773</v>
      </c>
      <c r="G601" s="1263"/>
      <c r="H601" s="1330" t="s">
        <v>630</v>
      </c>
      <c r="I601" s="1264" t="s">
        <v>63</v>
      </c>
      <c r="J601" s="1264" t="s">
        <v>899</v>
      </c>
      <c r="K601" s="599" t="s">
        <v>11</v>
      </c>
      <c r="L601" s="600"/>
      <c r="M601" s="6477">
        <v>46122</v>
      </c>
      <c r="N601" s="353">
        <v>46114</v>
      </c>
      <c r="O601" s="354">
        <v>46123</v>
      </c>
      <c r="P601" s="353">
        <v>46121</v>
      </c>
      <c r="Q601" s="354">
        <v>46126</v>
      </c>
      <c r="R601" s="353">
        <v>46126</v>
      </c>
      <c r="S601" s="354">
        <v>46127</v>
      </c>
      <c r="T601" s="353">
        <v>46122</v>
      </c>
      <c r="U601" s="355">
        <v>46129</v>
      </c>
      <c r="V601" s="353">
        <v>46128</v>
      </c>
      <c r="W601" s="356">
        <v>46133</v>
      </c>
      <c r="X601" s="357">
        <v>46133</v>
      </c>
      <c r="Y601" s="359">
        <v>46135</v>
      </c>
      <c r="Z601" s="359">
        <v>46135</v>
      </c>
      <c r="AA601" s="601"/>
      <c r="AB601" s="359"/>
      <c r="AC601" s="251"/>
      <c r="AD601" s="361"/>
      <c r="AE601" s="362">
        <v>25</v>
      </c>
      <c r="AF601" s="363" t="str">
        <f>IF($AE601=0,"　",VLOOKUP($AE601,ﾚｰｻﾞOP,69,0))</f>
        <v>4IE</v>
      </c>
      <c r="AG601" s="364"/>
      <c r="AH601" s="364"/>
      <c r="AI601" s="364"/>
      <c r="AJ601" s="364"/>
      <c r="AK601" s="364"/>
      <c r="AL601" s="364"/>
      <c r="AM601" s="364"/>
      <c r="AN601" s="364"/>
      <c r="AO601" s="364"/>
      <c r="AP601" s="363"/>
      <c r="AQ601" s="255"/>
      <c r="AR601" s="255"/>
      <c r="AS601" s="255"/>
      <c r="AT601" s="255"/>
      <c r="AU601" s="2843">
        <f>IF(AI601="付属済",0,IF(AI601=1,AI601+AP601,0))</f>
        <v>0</v>
      </c>
      <c r="AV601" s="4008">
        <f>IF(AE601=0,0,(AR601*1)+(AS601*100))</f>
        <v>0</v>
      </c>
      <c r="AW601" s="590" t="str">
        <f>IF($AE601=0,"　",VLOOKUP($AE601,ﾚｰｻﾞOP,5,0))</f>
        <v>-</v>
      </c>
      <c r="AX601" s="369"/>
      <c r="AY601" s="154" t="str">
        <f>IF($AE601=0,"　",VLOOKUP($AE601,ﾚｰｻﾞOP,6,0))</f>
        <v>-</v>
      </c>
      <c r="AZ601" s="367"/>
      <c r="BA601" s="154" t="str">
        <f>IF($AE601=0,"　",VLOOKUP($AE601,ﾚｰｻﾞOP,7,0))</f>
        <v>-</v>
      </c>
      <c r="BB601" s="367"/>
      <c r="BC601" s="368" t="str">
        <f>IF($AE601=0,"　",VLOOKUP($AE601,ﾚｰｻﾞOP,8,0))</f>
        <v>-</v>
      </c>
      <c r="BD601" s="369"/>
      <c r="BE601" s="4599" t="str">
        <f>IF($AE601=0,"　",VLOOKUP($AE601,ﾚｰｻﾞOP,9,0))</f>
        <v>-</v>
      </c>
      <c r="BF601" s="367"/>
      <c r="BG601" s="368" t="str">
        <f>IF($AE601=0,"　",VLOOKUP($AE601,ﾚｰｻﾞOP,10,0))</f>
        <v>-</v>
      </c>
      <c r="BH601" s="367"/>
      <c r="BI601" s="154" t="str">
        <f>IF($AE601=0,"　",VLOOKUP($AE601,ﾚｰｻﾞOP,11,0))</f>
        <v>-</v>
      </c>
      <c r="BJ601" s="367"/>
      <c r="BK601" s="154" t="str">
        <f>IF($AE601=0,"　",VLOOKUP($AE601,ﾚｰｻﾞOP,57,0))</f>
        <v>-</v>
      </c>
      <c r="BL601" s="367"/>
      <c r="BM601" s="154" t="str">
        <f>IF($AE601=0,"　",VLOOKUP($AE601,ﾚｰｻﾞOP,58,0))</f>
        <v>-</v>
      </c>
      <c r="BN601" s="367"/>
      <c r="BO601" s="155" t="str">
        <f>IF($AE601=0,"　",VLOOKUP($AE601,ﾚｰｻﾞOP,59,0))</f>
        <v>-</v>
      </c>
      <c r="BP601" s="367"/>
      <c r="BQ601" s="154" t="str">
        <f>IF($AE601=0,"　",VLOOKUP($AE601,ﾚｰｻﾞOP,12,0))</f>
        <v>-</v>
      </c>
      <c r="BR601" s="369"/>
      <c r="BS601" s="154" t="str">
        <f>IF($AE601=0,"　",VLOOKUP($AE601,ﾚｰｻﾞOP,13,0))</f>
        <v>-</v>
      </c>
      <c r="BT601" s="369"/>
      <c r="BU601" s="154" t="str">
        <f>IF($AE601=0,"　",VLOOKUP($AE601,ﾚｰｻﾞOP,14,0))</f>
        <v>-</v>
      </c>
      <c r="BV601" s="369"/>
      <c r="BW601" s="154" t="str">
        <f>IF($AE601=0,"　",VLOOKUP($AE601,ﾚｰｻﾞOP,15,0))</f>
        <v>-</v>
      </c>
      <c r="BX601" s="367"/>
      <c r="BY601" s="154" t="str">
        <f>IF($AE601=0,"　",VLOOKUP($AE601,ﾚｰｻﾞOP,16,0))</f>
        <v>-</v>
      </c>
      <c r="BZ601" s="369"/>
      <c r="CA601" s="154" t="str">
        <f>IF($AE601=0,"　",VLOOKUP($AE601,ﾚｰｻﾞOP,17,0))</f>
        <v>-</v>
      </c>
      <c r="CB601" s="367"/>
      <c r="CC601" s="154" t="str">
        <f>IF($AE601=0,"　",VLOOKUP($AE601,ﾚｰｻﾞOP,18,0))</f>
        <v>-</v>
      </c>
      <c r="CD601" s="367"/>
      <c r="CE601" s="2850" t="str">
        <f>IF($AE601=0,"　",VLOOKUP($AE601,ﾚｰｻﾞOP,19,0))</f>
        <v>-</v>
      </c>
      <c r="CF601" s="2846"/>
      <c r="CG601" s="2855" t="str">
        <f>IF($AE601=0,"　",VLOOKUP($AE601,ﾚｰｻﾞOP,20,0))</f>
        <v>-</v>
      </c>
      <c r="CH601" s="2851"/>
      <c r="CI601" s="2850" t="str">
        <f>IF($AE601=0,"　",VLOOKUP($AE601,ﾚｰｻﾞOP,21,0))</f>
        <v>-</v>
      </c>
      <c r="CJ601" s="2846"/>
      <c r="CK601" s="2850" t="str">
        <f>IF($AE601=0,"　",VLOOKUP($AE601,ﾚｰｻﾞOP,22,0))</f>
        <v>-</v>
      </c>
      <c r="CL601" s="2851"/>
      <c r="CM601" s="2850" t="str">
        <f>IF($AE601=0,"　",VLOOKUP($AE601,ﾚｰｻﾞOP,23,0))</f>
        <v>-</v>
      </c>
      <c r="CN601" s="2851"/>
      <c r="CO601" s="2855" t="str">
        <f>IF($AE601=0,"　",VLOOKUP($AE601,ﾚｰｻﾞOP,24,0))</f>
        <v>-</v>
      </c>
      <c r="CP601" s="2851"/>
      <c r="CQ601" s="2855" t="str">
        <f>IF($AE601=0,"　",VLOOKUP($AE601,ﾚｰｻﾞOP,25,0))</f>
        <v>-</v>
      </c>
      <c r="CR601" s="2851"/>
      <c r="CS601" s="2850" t="str">
        <f>IF($AE601=0,"　",VLOOKUP($AE601,ﾚｰｻﾞOP,26,0))</f>
        <v>-</v>
      </c>
      <c r="CT601" s="2851"/>
      <c r="CU601" s="2855"/>
      <c r="CV601" s="2851"/>
      <c r="CW601" s="2850" t="str">
        <f>IF($AE601=0,"　",VLOOKUP($AE601,ﾚｰｻﾞOP,28,0))</f>
        <v>-</v>
      </c>
      <c r="CX601" s="2851"/>
      <c r="CY601" s="2855" t="str">
        <f>IF($AE601=0,"　",VLOOKUP($AE601,ﾚｰｻﾞOP,29,0))</f>
        <v>-</v>
      </c>
      <c r="CZ601" s="2851"/>
      <c r="DA601" s="154" t="str">
        <f>IF($AE601=0,"　",VLOOKUP($AE601,ﾚｰｻﾞOP,30,0))</f>
        <v>-</v>
      </c>
      <c r="DB601" s="369"/>
      <c r="DC601" s="155" t="str">
        <f>IF($AE601=0,"　",VLOOKUP($AE601,ﾚｰｻﾞOP,31,0))</f>
        <v>-</v>
      </c>
      <c r="DD601" s="367"/>
      <c r="DE601" s="374">
        <f>IF(AG601=1,1,0)</f>
        <v>0</v>
      </c>
      <c r="DF601" s="373"/>
      <c r="DG601" s="818">
        <f>IF(AH601=1,1,0)</f>
        <v>0</v>
      </c>
      <c r="DH601" s="372"/>
      <c r="DI601" s="267">
        <f>IF(AG601=1,1,0)</f>
        <v>0</v>
      </c>
      <c r="DJ601" s="373"/>
      <c r="DK601" s="374">
        <f>IF(AU601=2,1,0)</f>
        <v>0</v>
      </c>
      <c r="DL601" s="373"/>
      <c r="DM601" s="375">
        <f>IF(AU601=1,1,0)</f>
        <v>0</v>
      </c>
      <c r="DN601" s="373"/>
      <c r="DO601" s="155">
        <f>IF(AJ601=1,1,0)</f>
        <v>0</v>
      </c>
      <c r="DP601" s="372"/>
      <c r="DQ601" s="155">
        <f>IF(AK601=1,1,0)</f>
        <v>0</v>
      </c>
      <c r="DR601" s="373"/>
      <c r="DS601" s="155">
        <f>IF(AL601=1,1,0)</f>
        <v>0</v>
      </c>
      <c r="DT601" s="372"/>
      <c r="DU601" s="155">
        <f>IF(AM601=1,1,0)</f>
        <v>0</v>
      </c>
      <c r="DV601" s="373"/>
      <c r="DW601" s="4891">
        <f>IF(AN601=1,1,0)</f>
        <v>0</v>
      </c>
      <c r="DX601" s="372"/>
      <c r="DY601" s="154">
        <f>IF(AO601=1,1,0)</f>
        <v>0</v>
      </c>
      <c r="DZ601" s="373"/>
      <c r="EA601" s="154">
        <f>IF(AP601=1,1,0)</f>
        <v>0</v>
      </c>
      <c r="EB601" s="373"/>
      <c r="EC601" s="269">
        <f>IF(AQ601=1,1,0)</f>
        <v>0</v>
      </c>
      <c r="ED601" s="376"/>
      <c r="EE601" s="822">
        <f t="shared" si="1248"/>
        <v>0</v>
      </c>
      <c r="EF601" s="377"/>
      <c r="EG601" s="273"/>
      <c r="EH601" s="274"/>
      <c r="EI601" s="275"/>
      <c r="EJ601" s="276"/>
      <c r="EK601" s="275"/>
      <c r="EL601" s="277"/>
      <c r="EM601" s="278" t="str">
        <f>IF(CE601="-"," ",IF(AR601=1,1," "))</f>
        <v xml:space="preserve"> </v>
      </c>
      <c r="EN601" s="372"/>
      <c r="EO601" s="155">
        <f>IF(AT601=1,1,0)</f>
        <v>0</v>
      </c>
      <c r="EP601" s="373"/>
      <c r="ER601" s="194"/>
      <c r="ET601" s="154">
        <v>46060</v>
      </c>
      <c r="EU601" s="373">
        <v>4263127</v>
      </c>
      <c r="EV601" s="154">
        <f>IF($AE601=0,"　",VLOOKUP($AE601,ﾚｰｻﾞOP,60,0))</f>
        <v>1</v>
      </c>
      <c r="EW601" s="373"/>
      <c r="EX601" s="154"/>
      <c r="EY601" s="367"/>
      <c r="EZ601" s="154"/>
      <c r="FA601" s="367"/>
      <c r="FB601" s="154"/>
      <c r="FC601" s="367"/>
      <c r="FD601" s="154">
        <v>46085</v>
      </c>
      <c r="FE601" s="367">
        <v>4263172</v>
      </c>
      <c r="FF601" s="155"/>
      <c r="FG601" s="367"/>
      <c r="FH601" s="154"/>
      <c r="FI601" s="367"/>
      <c r="FJ601" s="2850">
        <v>46087</v>
      </c>
      <c r="FK601" s="373">
        <v>4263151</v>
      </c>
      <c r="FL601" s="155">
        <f>IF($AE601=0,"　",VLOOKUP($AE601,ﾚｰｻﾞOP,68,0))</f>
        <v>1</v>
      </c>
      <c r="FM601" s="279"/>
      <c r="FN601" s="1184"/>
      <c r="FO601" s="280"/>
      <c r="FP601" s="281"/>
      <c r="FQ601" s="282"/>
      <c r="FS601" s="281"/>
      <c r="FT601" s="282"/>
    </row>
    <row r="602" spans="1:176" ht="18.600000000000001" customHeight="1">
      <c r="A602" s="228">
        <f t="shared" si="1035"/>
        <v>592</v>
      </c>
      <c r="B602" s="343" t="str">
        <f t="shared" ref="B602" si="1385">AF602</f>
        <v>4IE</v>
      </c>
      <c r="C602" s="6218">
        <v>46153</v>
      </c>
      <c r="D602" s="6485" t="s">
        <v>1588</v>
      </c>
      <c r="E602" s="1262">
        <v>72515121</v>
      </c>
      <c r="F602" s="1564" t="s">
        <v>1666</v>
      </c>
      <c r="G602" s="1263"/>
      <c r="H602" s="3336" t="s">
        <v>630</v>
      </c>
      <c r="I602" s="1264" t="s">
        <v>64</v>
      </c>
      <c r="J602" s="1264" t="s">
        <v>20</v>
      </c>
      <c r="K602" s="599" t="s">
        <v>11</v>
      </c>
      <c r="L602" s="600"/>
      <c r="M602" s="6477">
        <v>46122</v>
      </c>
      <c r="N602" s="353">
        <v>46115</v>
      </c>
      <c r="O602" s="354">
        <v>46123</v>
      </c>
      <c r="P602" s="353">
        <v>46119</v>
      </c>
      <c r="Q602" s="354">
        <v>46126</v>
      </c>
      <c r="R602" s="353">
        <v>46126</v>
      </c>
      <c r="S602" s="354">
        <v>46127</v>
      </c>
      <c r="T602" s="353">
        <v>46121</v>
      </c>
      <c r="U602" s="355">
        <v>46129</v>
      </c>
      <c r="V602" s="353">
        <v>46128</v>
      </c>
      <c r="W602" s="356">
        <v>46133</v>
      </c>
      <c r="X602" s="357">
        <v>46133</v>
      </c>
      <c r="Y602" s="359">
        <v>46136</v>
      </c>
      <c r="Z602" s="359">
        <v>46136</v>
      </c>
      <c r="AA602" s="601"/>
      <c r="AB602" s="359"/>
      <c r="AC602" s="251" t="s">
        <v>627</v>
      </c>
      <c r="AD602" s="361"/>
      <c r="AE602" s="362">
        <v>2</v>
      </c>
      <c r="AF602" s="363" t="str">
        <f t="shared" si="1309"/>
        <v>4IE</v>
      </c>
      <c r="AG602" s="364">
        <v>1</v>
      </c>
      <c r="AH602" s="364"/>
      <c r="AI602" s="364"/>
      <c r="AJ602" s="364"/>
      <c r="AK602" s="364"/>
      <c r="AL602" s="364"/>
      <c r="AM602" s="364"/>
      <c r="AN602" s="364">
        <v>1</v>
      </c>
      <c r="AO602" s="364"/>
      <c r="AP602" s="363">
        <v>1</v>
      </c>
      <c r="AQ602" s="255">
        <v>1</v>
      </c>
      <c r="AR602" s="255">
        <v>1</v>
      </c>
      <c r="AS602" s="255"/>
      <c r="AT602" s="255"/>
      <c r="AU602" s="2843">
        <f t="shared" ref="AU602" si="1386">IF(AI602="付属済",0,IF(AI602=1,AI602+AP602,0))</f>
        <v>0</v>
      </c>
      <c r="AV602" s="4008">
        <f t="shared" ref="AV602" si="1387">IF(AE602=0,0,(AR602*1)+(AS602*100))</f>
        <v>1</v>
      </c>
      <c r="AW602" s="590">
        <v>46087</v>
      </c>
      <c r="AX602" s="369">
        <v>4263144</v>
      </c>
      <c r="AY602" s="154">
        <v>46087</v>
      </c>
      <c r="AZ602" s="367">
        <v>4263145</v>
      </c>
      <c r="BA602" s="154">
        <v>46087</v>
      </c>
      <c r="BB602" s="367">
        <v>4263146</v>
      </c>
      <c r="BC602" s="368">
        <v>46087</v>
      </c>
      <c r="BD602" s="369">
        <v>4263147</v>
      </c>
      <c r="BE602" s="4599">
        <v>46056</v>
      </c>
      <c r="BF602" s="367">
        <v>4263109</v>
      </c>
      <c r="BG602" s="368">
        <v>46114</v>
      </c>
      <c r="BH602" s="367">
        <v>4263188</v>
      </c>
      <c r="BI602" s="154">
        <v>46087</v>
      </c>
      <c r="BJ602" s="367">
        <v>4263150</v>
      </c>
      <c r="BK602" s="154" t="str">
        <f t="shared" si="1311"/>
        <v>-</v>
      </c>
      <c r="BL602" s="367"/>
      <c r="BM602" s="154" t="str">
        <f t="shared" si="1312"/>
        <v>-</v>
      </c>
      <c r="BN602" s="367"/>
      <c r="BO602" s="155" t="str">
        <f t="shared" si="1313"/>
        <v>-</v>
      </c>
      <c r="BP602" s="367"/>
      <c r="BQ602" s="154" t="str">
        <f t="shared" si="1314"/>
        <v>-</v>
      </c>
      <c r="BR602" s="369"/>
      <c r="BS602" s="154" t="str">
        <f t="shared" si="1330"/>
        <v>-</v>
      </c>
      <c r="BT602" s="369"/>
      <c r="BU602" s="154" t="str">
        <f t="shared" si="1331"/>
        <v>-</v>
      </c>
      <c r="BV602" s="369"/>
      <c r="BW602" s="154" t="str">
        <f t="shared" si="1332"/>
        <v>-</v>
      </c>
      <c r="BX602" s="367"/>
      <c r="BY602" s="154" t="str">
        <f t="shared" si="1333"/>
        <v>-</v>
      </c>
      <c r="BZ602" s="369"/>
      <c r="CA602" s="154" t="str">
        <f t="shared" si="1334"/>
        <v>-</v>
      </c>
      <c r="CB602" s="367"/>
      <c r="CC602" s="154" t="str">
        <f t="shared" si="1335"/>
        <v>-</v>
      </c>
      <c r="CD602" s="367"/>
      <c r="CE602" s="2850" t="str">
        <f t="shared" si="1315"/>
        <v>-</v>
      </c>
      <c r="CF602" s="2846"/>
      <c r="CG602" s="2855" t="str">
        <f t="shared" si="1316"/>
        <v>-</v>
      </c>
      <c r="CH602" s="2851"/>
      <c r="CI602" s="2850" t="str">
        <f t="shared" si="1317"/>
        <v>-</v>
      </c>
      <c r="CJ602" s="2846"/>
      <c r="CK602" s="2850" t="str">
        <f t="shared" si="1318"/>
        <v>-</v>
      </c>
      <c r="CL602" s="2851"/>
      <c r="CM602" s="2850" t="str">
        <f t="shared" si="1319"/>
        <v>-</v>
      </c>
      <c r="CN602" s="2851"/>
      <c r="CO602" s="2855" t="str">
        <f t="shared" si="1320"/>
        <v>-</v>
      </c>
      <c r="CP602" s="2851"/>
      <c r="CQ602" s="2855" t="str">
        <f t="shared" si="1321"/>
        <v>-</v>
      </c>
      <c r="CR602" s="2851"/>
      <c r="CS602" s="2850" t="str">
        <f t="shared" si="1322"/>
        <v>-</v>
      </c>
      <c r="CT602" s="2851"/>
      <c r="CU602" s="2855"/>
      <c r="CV602" s="2851"/>
      <c r="CW602" s="2850" t="str">
        <f t="shared" si="1323"/>
        <v>-</v>
      </c>
      <c r="CX602" s="2851"/>
      <c r="CY602" s="2855" t="str">
        <f t="shared" si="1324"/>
        <v>-</v>
      </c>
      <c r="CZ602" s="2851"/>
      <c r="DA602" s="154" t="str">
        <f t="shared" si="1325"/>
        <v>-</v>
      </c>
      <c r="DB602" s="369"/>
      <c r="DC602" s="155" t="str">
        <f t="shared" si="1326"/>
        <v>-</v>
      </c>
      <c r="DD602" s="367"/>
      <c r="DE602" s="374">
        <v>46069</v>
      </c>
      <c r="DF602" s="2857">
        <v>4263220</v>
      </c>
      <c r="DG602" s="818">
        <f t="shared" si="1210"/>
        <v>0</v>
      </c>
      <c r="DH602" s="372"/>
      <c r="DI602" s="267">
        <v>46066</v>
      </c>
      <c r="DJ602" s="373">
        <v>4263165</v>
      </c>
      <c r="DK602" s="374">
        <f t="shared" ref="DK602" si="1388">IF(AU602=2,1,0)</f>
        <v>0</v>
      </c>
      <c r="DL602" s="373"/>
      <c r="DM602" s="375">
        <f t="shared" ref="DM602" si="1389">IF(AU602=1,1,0)</f>
        <v>0</v>
      </c>
      <c r="DN602" s="373"/>
      <c r="DO602" s="155">
        <f t="shared" ref="DO602" si="1390">IF(AJ602=1,1,0)</f>
        <v>0</v>
      </c>
      <c r="DP602" s="372"/>
      <c r="DQ602" s="155">
        <f t="shared" ref="DQ602" si="1391">IF(AK602=1,1,0)</f>
        <v>0</v>
      </c>
      <c r="DR602" s="373"/>
      <c r="DS602" s="155">
        <f t="shared" ref="DS602" si="1392">IF(AL602=1,1,0)</f>
        <v>0</v>
      </c>
      <c r="DT602" s="372"/>
      <c r="DU602" s="155">
        <f t="shared" ref="DU602" si="1393">IF(AM602=1,1,0)</f>
        <v>0</v>
      </c>
      <c r="DV602" s="373"/>
      <c r="DW602" s="4891">
        <v>46091</v>
      </c>
      <c r="DX602" s="372">
        <v>4263175</v>
      </c>
      <c r="DY602" s="154">
        <f t="shared" ref="DY602" si="1394">IF(AO602=1,1,0)</f>
        <v>0</v>
      </c>
      <c r="DZ602" s="373"/>
      <c r="EA602" s="154">
        <v>46091</v>
      </c>
      <c r="EB602" s="4682">
        <v>4263176</v>
      </c>
      <c r="EC602" s="269">
        <v>46114</v>
      </c>
      <c r="ED602" s="4964">
        <v>4263204</v>
      </c>
      <c r="EE602" s="822">
        <v>46086</v>
      </c>
      <c r="EF602" s="377">
        <v>4263177</v>
      </c>
      <c r="EG602" s="273"/>
      <c r="EH602" s="274"/>
      <c r="EI602" s="275"/>
      <c r="EJ602" s="276"/>
      <c r="EK602" s="275"/>
      <c r="EL602" s="277"/>
      <c r="EM602" s="278" t="str">
        <f t="shared" ref="EM602" si="1395">IF(CE602="-"," ",IF(AR602=1,1," "))</f>
        <v xml:space="preserve"> </v>
      </c>
      <c r="EN602" s="372"/>
      <c r="EO602" s="155">
        <f t="shared" ref="EO602" si="1396">IF(AT602=1,1,0)</f>
        <v>0</v>
      </c>
      <c r="EP602" s="373"/>
      <c r="ER602" s="194"/>
      <c r="ET602" s="154" t="str">
        <f>IF($AE602=0,"　",VLOOKUP($AE602,ﾚｰｻﾞOP,60,0))</f>
        <v>-</v>
      </c>
      <c r="EU602" s="373"/>
      <c r="EV602" s="154" t="str">
        <f t="shared" si="1327"/>
        <v>-</v>
      </c>
      <c r="EW602" s="373"/>
      <c r="EX602" s="154"/>
      <c r="EY602" s="367"/>
      <c r="EZ602" s="154"/>
      <c r="FA602" s="367"/>
      <c r="FB602" s="154"/>
      <c r="FC602" s="367"/>
      <c r="FD602" s="154"/>
      <c r="FE602" s="367"/>
      <c r="FF602" s="155"/>
      <c r="FG602" s="367"/>
      <c r="FH602" s="154"/>
      <c r="FI602" s="367"/>
      <c r="FJ602" s="154" t="str">
        <f>IF($AE602=0,"　",VLOOKUP($AE602,ﾚｰｻﾞOP,67,0))</f>
        <v>-</v>
      </c>
      <c r="FK602" s="373"/>
      <c r="FL602" s="155" t="str">
        <f t="shared" si="1328"/>
        <v>-</v>
      </c>
      <c r="FM602" s="279"/>
      <c r="FN602" s="1184"/>
      <c r="FO602" s="280"/>
      <c r="FP602" s="281"/>
      <c r="FQ602" s="282"/>
      <c r="FS602" s="281"/>
      <c r="FT602" s="282"/>
    </row>
    <row r="603" spans="1:176" ht="18.600000000000001" customHeight="1">
      <c r="A603" s="228">
        <f t="shared" si="961"/>
        <v>593</v>
      </c>
      <c r="B603" s="343" t="str">
        <f t="shared" ref="B603:B605" si="1397">AF603</f>
        <v>4IE</v>
      </c>
      <c r="C603" s="6218">
        <v>46160</v>
      </c>
      <c r="D603" s="5644" t="s">
        <v>1601</v>
      </c>
      <c r="E603" s="5719">
        <v>89610205</v>
      </c>
      <c r="F603" s="1564" t="s">
        <v>1774</v>
      </c>
      <c r="G603" s="1263"/>
      <c r="H603" s="1330" t="s">
        <v>630</v>
      </c>
      <c r="I603" s="1264" t="s">
        <v>1119</v>
      </c>
      <c r="J603" s="1264" t="s">
        <v>1089</v>
      </c>
      <c r="K603" s="599" t="s">
        <v>11</v>
      </c>
      <c r="L603" s="600"/>
      <c r="M603" s="6477">
        <v>46123</v>
      </c>
      <c r="N603" s="353">
        <v>46121</v>
      </c>
      <c r="O603" s="354">
        <v>46126</v>
      </c>
      <c r="P603" s="353">
        <v>46121</v>
      </c>
      <c r="Q603" s="354">
        <v>46127</v>
      </c>
      <c r="R603" s="353">
        <v>46127</v>
      </c>
      <c r="S603" s="354">
        <v>46128</v>
      </c>
      <c r="T603" s="353">
        <v>46126</v>
      </c>
      <c r="U603" s="355">
        <v>46130</v>
      </c>
      <c r="V603" s="353">
        <v>46130</v>
      </c>
      <c r="W603" s="356">
        <v>46134</v>
      </c>
      <c r="X603" s="357">
        <v>46135</v>
      </c>
      <c r="Y603" s="359">
        <v>46137</v>
      </c>
      <c r="Z603" s="359">
        <v>46137</v>
      </c>
      <c r="AA603" s="601"/>
      <c r="AB603" s="359"/>
      <c r="AC603" s="251"/>
      <c r="AD603" s="361"/>
      <c r="AE603" s="362">
        <v>25</v>
      </c>
      <c r="AF603" s="363" t="str">
        <f>IF($AE603=0,"　",VLOOKUP($AE603,ﾚｰｻﾞOP,69,0))</f>
        <v>4IE</v>
      </c>
      <c r="AG603" s="364"/>
      <c r="AH603" s="364"/>
      <c r="AI603" s="364"/>
      <c r="AJ603" s="364"/>
      <c r="AK603" s="364"/>
      <c r="AL603" s="364"/>
      <c r="AM603" s="364"/>
      <c r="AN603" s="364"/>
      <c r="AO603" s="364"/>
      <c r="AP603" s="363"/>
      <c r="AQ603" s="255"/>
      <c r="AR603" s="255"/>
      <c r="AS603" s="255"/>
      <c r="AT603" s="255"/>
      <c r="AU603" s="2843">
        <f t="shared" ref="AU603:AU605" si="1398">IF(AI603="付属済",0,IF(AI603=1,AI603+AP603,0))</f>
        <v>0</v>
      </c>
      <c r="AV603" s="4008">
        <f t="shared" ref="AV603:AV605" si="1399">IF(AE603=0,0,(AR603*1)+(AS603*100))</f>
        <v>0</v>
      </c>
      <c r="AW603" s="590" t="str">
        <f>IF($AE603=0,"　",VLOOKUP($AE603,ﾚｰｻﾞOP,5,0))</f>
        <v>-</v>
      </c>
      <c r="AX603" s="369"/>
      <c r="AY603" s="154" t="str">
        <f>IF($AE603=0,"　",VLOOKUP($AE603,ﾚｰｻﾞOP,6,0))</f>
        <v>-</v>
      </c>
      <c r="AZ603" s="367"/>
      <c r="BA603" s="154" t="str">
        <f>IF($AE603=0,"　",VLOOKUP($AE603,ﾚｰｻﾞOP,7,0))</f>
        <v>-</v>
      </c>
      <c r="BB603" s="367"/>
      <c r="BC603" s="368" t="str">
        <f>IF($AE603=0,"　",VLOOKUP($AE603,ﾚｰｻﾞOP,8,0))</f>
        <v>-</v>
      </c>
      <c r="BD603" s="369"/>
      <c r="BE603" s="4599" t="str">
        <f>IF($AE603=0,"　",VLOOKUP($AE603,ﾚｰｻﾞOP,9,0))</f>
        <v>-</v>
      </c>
      <c r="BF603" s="367"/>
      <c r="BG603" s="368" t="str">
        <f>IF($AE603=0,"　",VLOOKUP($AE603,ﾚｰｻﾞOP,10,0))</f>
        <v>-</v>
      </c>
      <c r="BH603" s="367"/>
      <c r="BI603" s="154" t="str">
        <f>IF($AE603=0,"　",VLOOKUP($AE603,ﾚｰｻﾞOP,11,0))</f>
        <v>-</v>
      </c>
      <c r="BJ603" s="367"/>
      <c r="BK603" s="154" t="str">
        <f>IF($AE603=0,"　",VLOOKUP($AE603,ﾚｰｻﾞOP,57,0))</f>
        <v>-</v>
      </c>
      <c r="BL603" s="367"/>
      <c r="BM603" s="154" t="str">
        <f>IF($AE603=0,"　",VLOOKUP($AE603,ﾚｰｻﾞOP,58,0))</f>
        <v>-</v>
      </c>
      <c r="BN603" s="367"/>
      <c r="BO603" s="155" t="str">
        <f>IF($AE603=0,"　",VLOOKUP($AE603,ﾚｰｻﾞOP,59,0))</f>
        <v>-</v>
      </c>
      <c r="BP603" s="367"/>
      <c r="BQ603" s="154" t="str">
        <f>IF($AE603=0,"　",VLOOKUP($AE603,ﾚｰｻﾞOP,12,0))</f>
        <v>-</v>
      </c>
      <c r="BR603" s="369"/>
      <c r="BS603" s="154" t="str">
        <f>IF($AE603=0,"　",VLOOKUP($AE603,ﾚｰｻﾞOP,13,0))</f>
        <v>-</v>
      </c>
      <c r="BT603" s="369"/>
      <c r="BU603" s="154" t="str">
        <f>IF($AE603=0,"　",VLOOKUP($AE603,ﾚｰｻﾞOP,14,0))</f>
        <v>-</v>
      </c>
      <c r="BV603" s="369"/>
      <c r="BW603" s="154" t="str">
        <f>IF($AE603=0,"　",VLOOKUP($AE603,ﾚｰｻﾞOP,15,0))</f>
        <v>-</v>
      </c>
      <c r="BX603" s="367"/>
      <c r="BY603" s="154" t="str">
        <f>IF($AE603=0,"　",VLOOKUP($AE603,ﾚｰｻﾞOP,16,0))</f>
        <v>-</v>
      </c>
      <c r="BZ603" s="369"/>
      <c r="CA603" s="154" t="str">
        <f>IF($AE603=0,"　",VLOOKUP($AE603,ﾚｰｻﾞOP,17,0))</f>
        <v>-</v>
      </c>
      <c r="CB603" s="367"/>
      <c r="CC603" s="154" t="str">
        <f>IF($AE603=0,"　",VLOOKUP($AE603,ﾚｰｻﾞOP,18,0))</f>
        <v>-</v>
      </c>
      <c r="CD603" s="367"/>
      <c r="CE603" s="2850" t="str">
        <f>IF($AE603=0,"　",VLOOKUP($AE603,ﾚｰｻﾞOP,19,0))</f>
        <v>-</v>
      </c>
      <c r="CF603" s="2846"/>
      <c r="CG603" s="2855" t="str">
        <f>IF($AE603=0,"　",VLOOKUP($AE603,ﾚｰｻﾞOP,20,0))</f>
        <v>-</v>
      </c>
      <c r="CH603" s="2851"/>
      <c r="CI603" s="2850" t="str">
        <f>IF($AE603=0,"　",VLOOKUP($AE603,ﾚｰｻﾞOP,21,0))</f>
        <v>-</v>
      </c>
      <c r="CJ603" s="2846"/>
      <c r="CK603" s="2850" t="str">
        <f>IF($AE603=0,"　",VLOOKUP($AE603,ﾚｰｻﾞOP,22,0))</f>
        <v>-</v>
      </c>
      <c r="CL603" s="2851"/>
      <c r="CM603" s="2850" t="str">
        <f>IF($AE603=0,"　",VLOOKUP($AE603,ﾚｰｻﾞOP,23,0))</f>
        <v>-</v>
      </c>
      <c r="CN603" s="2851"/>
      <c r="CO603" s="2855" t="str">
        <f>IF($AE603=0,"　",VLOOKUP($AE603,ﾚｰｻﾞOP,24,0))</f>
        <v>-</v>
      </c>
      <c r="CP603" s="2851"/>
      <c r="CQ603" s="2855" t="str">
        <f>IF($AE603=0,"　",VLOOKUP($AE603,ﾚｰｻﾞOP,25,0))</f>
        <v>-</v>
      </c>
      <c r="CR603" s="2851"/>
      <c r="CS603" s="2850" t="str">
        <f>IF($AE603=0,"　",VLOOKUP($AE603,ﾚｰｻﾞOP,26,0))</f>
        <v>-</v>
      </c>
      <c r="CT603" s="2851"/>
      <c r="CU603" s="2855"/>
      <c r="CV603" s="2851"/>
      <c r="CW603" s="2850" t="str">
        <f>IF($AE603=0,"　",VLOOKUP($AE603,ﾚｰｻﾞOP,28,0))</f>
        <v>-</v>
      </c>
      <c r="CX603" s="2851"/>
      <c r="CY603" s="2855" t="str">
        <f>IF($AE603=0,"　",VLOOKUP($AE603,ﾚｰｻﾞOP,29,0))</f>
        <v>-</v>
      </c>
      <c r="CZ603" s="2851"/>
      <c r="DA603" s="154" t="str">
        <f>IF($AE603=0,"　",VLOOKUP($AE603,ﾚｰｻﾞOP,30,0))</f>
        <v>-</v>
      </c>
      <c r="DB603" s="369"/>
      <c r="DC603" s="155" t="str">
        <f>IF($AE603=0,"　",VLOOKUP($AE603,ﾚｰｻﾞOP,31,0))</f>
        <v>-</v>
      </c>
      <c r="DD603" s="367"/>
      <c r="DE603" s="374">
        <f>IF(AG603=1,1,0)</f>
        <v>0</v>
      </c>
      <c r="DF603" s="373"/>
      <c r="DG603" s="818">
        <f>IF(AH603=1,1,0)</f>
        <v>0</v>
      </c>
      <c r="DH603" s="372"/>
      <c r="DI603" s="267">
        <f t="shared" ref="DI603:DI605" si="1400">IF(AG603=1,1,0)</f>
        <v>0</v>
      </c>
      <c r="DJ603" s="373"/>
      <c r="DK603" s="374">
        <f t="shared" ref="DK603:DK605" si="1401">IF(AU603=2,1,0)</f>
        <v>0</v>
      </c>
      <c r="DL603" s="373"/>
      <c r="DM603" s="375">
        <f t="shared" ref="DM603:DM605" si="1402">IF(AU603=1,1,0)</f>
        <v>0</v>
      </c>
      <c r="DN603" s="373"/>
      <c r="DO603" s="155">
        <f t="shared" ref="DO603:DO605" si="1403">IF(AJ603=1,1,0)</f>
        <v>0</v>
      </c>
      <c r="DP603" s="372"/>
      <c r="DQ603" s="155">
        <f t="shared" ref="DQ603:DQ605" si="1404">IF(AK603=1,1,0)</f>
        <v>0</v>
      </c>
      <c r="DR603" s="373"/>
      <c r="DS603" s="155">
        <f t="shared" ref="DS603:DS605" si="1405">IF(AL603=1,1,0)</f>
        <v>0</v>
      </c>
      <c r="DT603" s="372"/>
      <c r="DU603" s="155">
        <f t="shared" ref="DU603:DU605" si="1406">IF(AM603=1,1,0)</f>
        <v>0</v>
      </c>
      <c r="DV603" s="373"/>
      <c r="DW603" s="4891">
        <f t="shared" ref="DW603:DW605" si="1407">IF(AN603=1,1,0)</f>
        <v>0</v>
      </c>
      <c r="DX603" s="372"/>
      <c r="DY603" s="154">
        <f t="shared" ref="DY603:DY605" si="1408">IF(AO603=1,1,0)</f>
        <v>0</v>
      </c>
      <c r="DZ603" s="373"/>
      <c r="EA603" s="154">
        <f t="shared" ref="EA603:EA605" si="1409">IF(AP603=1,1,0)</f>
        <v>0</v>
      </c>
      <c r="EB603" s="373"/>
      <c r="EC603" s="269">
        <f t="shared" ref="EC603:EC605" si="1410">IF(AQ603=1,1,0)</f>
        <v>0</v>
      </c>
      <c r="ED603" s="376"/>
      <c r="EE603" s="822">
        <f t="shared" si="1248"/>
        <v>0</v>
      </c>
      <c r="EF603" s="377"/>
      <c r="EG603" s="273"/>
      <c r="EH603" s="274"/>
      <c r="EI603" s="275"/>
      <c r="EJ603" s="276"/>
      <c r="EK603" s="275"/>
      <c r="EL603" s="277"/>
      <c r="EM603" s="278" t="str">
        <f t="shared" ref="EM603:EM605" si="1411">IF(CE603="-"," ",IF(AR603=1,1," "))</f>
        <v xml:space="preserve"> </v>
      </c>
      <c r="EN603" s="372"/>
      <c r="EO603" s="155">
        <f t="shared" ref="EO603:EO605" si="1412">IF(AT603=1,1,0)</f>
        <v>0</v>
      </c>
      <c r="EP603" s="373"/>
      <c r="ER603" s="194"/>
      <c r="ET603" s="154">
        <v>45695</v>
      </c>
      <c r="EU603" s="373">
        <v>4263127</v>
      </c>
      <c r="EV603" s="154">
        <f>IF($AE603=0,"　",VLOOKUP($AE603,ﾚｰｻﾞOP,60,0))</f>
        <v>1</v>
      </c>
      <c r="EW603" s="373"/>
      <c r="EX603" s="154"/>
      <c r="EY603" s="367"/>
      <c r="EZ603" s="154"/>
      <c r="FA603" s="367"/>
      <c r="FB603" s="154"/>
      <c r="FC603" s="367"/>
      <c r="FD603" s="154">
        <v>46085</v>
      </c>
      <c r="FE603" s="367">
        <v>4263172</v>
      </c>
      <c r="FF603" s="155"/>
      <c r="FG603" s="367"/>
      <c r="FH603" s="154"/>
      <c r="FI603" s="367"/>
      <c r="FJ603" s="2850">
        <v>46087</v>
      </c>
      <c r="FK603" s="373">
        <v>4263151</v>
      </c>
      <c r="FL603" s="155">
        <f>IF($AE603=0,"　",VLOOKUP($AE603,ﾚｰｻﾞOP,68,0))</f>
        <v>1</v>
      </c>
      <c r="FM603" s="279"/>
      <c r="FN603" s="1184"/>
      <c r="FO603" s="280"/>
      <c r="FP603" s="281"/>
      <c r="FQ603" s="282"/>
      <c r="FS603" s="281"/>
      <c r="FT603" s="282"/>
    </row>
    <row r="604" spans="1:176" ht="18.600000000000001" customHeight="1">
      <c r="A604" s="228">
        <f t="shared" si="1035"/>
        <v>594</v>
      </c>
      <c r="B604" s="343" t="str">
        <f t="shared" si="1397"/>
        <v>4IE</v>
      </c>
      <c r="C604" s="6218">
        <v>46155</v>
      </c>
      <c r="D604" s="1261" t="s">
        <v>30</v>
      </c>
      <c r="E604" s="1262">
        <v>84511308</v>
      </c>
      <c r="F604" s="1564"/>
      <c r="G604" s="6767" t="s">
        <v>1840</v>
      </c>
      <c r="H604" s="3336" t="s">
        <v>630</v>
      </c>
      <c r="I604" s="1264" t="s">
        <v>59</v>
      </c>
      <c r="J604" s="1264" t="s">
        <v>15</v>
      </c>
      <c r="K604" s="599" t="s">
        <v>11</v>
      </c>
      <c r="L604" s="600"/>
      <c r="M604" s="6477">
        <v>46123</v>
      </c>
      <c r="N604" s="353">
        <v>46120</v>
      </c>
      <c r="O604" s="354">
        <v>46126</v>
      </c>
      <c r="P604" s="353">
        <v>46122</v>
      </c>
      <c r="Q604" s="354">
        <v>46127</v>
      </c>
      <c r="R604" s="353">
        <v>46127</v>
      </c>
      <c r="S604" s="354">
        <v>46128</v>
      </c>
      <c r="T604" s="353">
        <v>46122</v>
      </c>
      <c r="U604" s="355">
        <v>46130</v>
      </c>
      <c r="V604" s="353">
        <v>46128</v>
      </c>
      <c r="W604" s="356">
        <v>46134</v>
      </c>
      <c r="X604" s="357">
        <v>46134</v>
      </c>
      <c r="Y604" s="359">
        <v>46142</v>
      </c>
      <c r="Z604" s="359">
        <v>46142</v>
      </c>
      <c r="AA604" s="601"/>
      <c r="AB604" s="359"/>
      <c r="AC604" s="251" t="s">
        <v>627</v>
      </c>
      <c r="AD604" s="361"/>
      <c r="AE604" s="362">
        <v>3</v>
      </c>
      <c r="AF604" s="363" t="str">
        <f t="shared" si="1309"/>
        <v>4IE</v>
      </c>
      <c r="AG604" s="364">
        <v>1</v>
      </c>
      <c r="AH604" s="364"/>
      <c r="AI604" s="364"/>
      <c r="AJ604" s="364"/>
      <c r="AK604" s="364"/>
      <c r="AL604" s="364"/>
      <c r="AM604" s="364"/>
      <c r="AN604" s="364">
        <v>1</v>
      </c>
      <c r="AO604" s="364">
        <v>1</v>
      </c>
      <c r="AP604" s="363">
        <v>1</v>
      </c>
      <c r="AQ604" s="255">
        <v>1</v>
      </c>
      <c r="AR604" s="255">
        <v>1</v>
      </c>
      <c r="AS604" s="255"/>
      <c r="AT604" s="255"/>
      <c r="AU604" s="2843">
        <f t="shared" si="1398"/>
        <v>0</v>
      </c>
      <c r="AV604" s="4008">
        <f t="shared" si="1399"/>
        <v>1</v>
      </c>
      <c r="AW604" s="590">
        <v>46087</v>
      </c>
      <c r="AX604" s="369">
        <v>4263144</v>
      </c>
      <c r="AY604" s="154">
        <v>46087</v>
      </c>
      <c r="AZ604" s="367">
        <v>4263145</v>
      </c>
      <c r="BA604" s="154">
        <v>46087</v>
      </c>
      <c r="BB604" s="367">
        <v>4263146</v>
      </c>
      <c r="BC604" s="368">
        <v>46087</v>
      </c>
      <c r="BD604" s="369">
        <v>4263147</v>
      </c>
      <c r="BE604" s="4599">
        <v>46056</v>
      </c>
      <c r="BF604" s="367">
        <v>4263109</v>
      </c>
      <c r="BG604" s="368">
        <v>46114</v>
      </c>
      <c r="BH604" s="367">
        <v>4263188</v>
      </c>
      <c r="BI604" s="154">
        <v>46087</v>
      </c>
      <c r="BJ604" s="367">
        <v>4263150</v>
      </c>
      <c r="BK604" s="154" t="str">
        <f t="shared" si="1311"/>
        <v>-</v>
      </c>
      <c r="BL604" s="367"/>
      <c r="BM604" s="154" t="str">
        <f t="shared" si="1312"/>
        <v>-</v>
      </c>
      <c r="BN604" s="367"/>
      <c r="BO604" s="155" t="str">
        <f t="shared" si="1313"/>
        <v>-</v>
      </c>
      <c r="BP604" s="367"/>
      <c r="BQ604" s="154" t="str">
        <f t="shared" si="1314"/>
        <v>-</v>
      </c>
      <c r="BR604" s="369"/>
      <c r="BS604" s="154" t="str">
        <f t="shared" si="1330"/>
        <v>-</v>
      </c>
      <c r="BT604" s="369"/>
      <c r="BU604" s="154" t="str">
        <f t="shared" si="1331"/>
        <v>-</v>
      </c>
      <c r="BV604" s="369"/>
      <c r="BW604" s="154" t="str">
        <f t="shared" si="1332"/>
        <v>-</v>
      </c>
      <c r="BX604" s="367"/>
      <c r="BY604" s="154" t="str">
        <f t="shared" si="1333"/>
        <v>-</v>
      </c>
      <c r="BZ604" s="369"/>
      <c r="CA604" s="154" t="str">
        <f t="shared" si="1334"/>
        <v>-</v>
      </c>
      <c r="CB604" s="367"/>
      <c r="CC604" s="154" t="str">
        <f t="shared" si="1335"/>
        <v>-</v>
      </c>
      <c r="CD604" s="367"/>
      <c r="CE604" s="2850" t="str">
        <f t="shared" si="1315"/>
        <v>-</v>
      </c>
      <c r="CF604" s="2846"/>
      <c r="CG604" s="2855" t="str">
        <f t="shared" si="1316"/>
        <v>-</v>
      </c>
      <c r="CH604" s="2851"/>
      <c r="CI604" s="2850" t="str">
        <f t="shared" si="1317"/>
        <v>-</v>
      </c>
      <c r="CJ604" s="2846"/>
      <c r="CK604" s="2850" t="str">
        <f t="shared" si="1318"/>
        <v>-</v>
      </c>
      <c r="CL604" s="2851"/>
      <c r="CM604" s="2850" t="str">
        <f t="shared" si="1319"/>
        <v>-</v>
      </c>
      <c r="CN604" s="2851"/>
      <c r="CO604" s="2855" t="str">
        <f t="shared" si="1320"/>
        <v>-</v>
      </c>
      <c r="CP604" s="2851"/>
      <c r="CQ604" s="2855" t="str">
        <f t="shared" si="1321"/>
        <v>-</v>
      </c>
      <c r="CR604" s="2851"/>
      <c r="CS604" s="2850" t="str">
        <f t="shared" si="1322"/>
        <v>-</v>
      </c>
      <c r="CT604" s="2851"/>
      <c r="CU604" s="2855"/>
      <c r="CV604" s="2851"/>
      <c r="CW604" s="2850" t="str">
        <f t="shared" si="1323"/>
        <v>-</v>
      </c>
      <c r="CX604" s="2851"/>
      <c r="CY604" s="2855" t="str">
        <f t="shared" si="1324"/>
        <v>-</v>
      </c>
      <c r="CZ604" s="2851"/>
      <c r="DA604" s="154" t="str">
        <f t="shared" si="1325"/>
        <v>-</v>
      </c>
      <c r="DB604" s="369"/>
      <c r="DC604" s="155" t="str">
        <f t="shared" si="1326"/>
        <v>-</v>
      </c>
      <c r="DD604" s="367"/>
      <c r="DE604" s="374">
        <v>46069</v>
      </c>
      <c r="DF604" s="2857">
        <v>4263220</v>
      </c>
      <c r="DG604" s="818">
        <f t="shared" si="1210"/>
        <v>0</v>
      </c>
      <c r="DH604" s="372"/>
      <c r="DI604" s="267">
        <v>46120</v>
      </c>
      <c r="DJ604" s="373">
        <v>4263199</v>
      </c>
      <c r="DK604" s="374">
        <f t="shared" si="1401"/>
        <v>0</v>
      </c>
      <c r="DL604" s="373"/>
      <c r="DM604" s="375">
        <f t="shared" si="1402"/>
        <v>0</v>
      </c>
      <c r="DN604" s="373"/>
      <c r="DO604" s="155">
        <f t="shared" si="1403"/>
        <v>0</v>
      </c>
      <c r="DP604" s="372"/>
      <c r="DQ604" s="155">
        <f t="shared" si="1404"/>
        <v>0</v>
      </c>
      <c r="DR604" s="373"/>
      <c r="DS604" s="155">
        <f t="shared" si="1405"/>
        <v>0</v>
      </c>
      <c r="DT604" s="372"/>
      <c r="DU604" s="155">
        <f t="shared" si="1406"/>
        <v>0</v>
      </c>
      <c r="DV604" s="373"/>
      <c r="DW604" s="4891">
        <v>46091</v>
      </c>
      <c r="DX604" s="372">
        <v>4263175</v>
      </c>
      <c r="DY604" s="154">
        <v>46120</v>
      </c>
      <c r="DZ604" s="4682">
        <v>4263202</v>
      </c>
      <c r="EA604" s="154">
        <v>46091</v>
      </c>
      <c r="EB604" s="4682">
        <v>4263176</v>
      </c>
      <c r="EC604" s="269">
        <v>46114</v>
      </c>
      <c r="ED604" s="4964">
        <v>4263204</v>
      </c>
      <c r="EE604" s="822">
        <v>46086</v>
      </c>
      <c r="EF604" s="377">
        <v>4263177</v>
      </c>
      <c r="EG604" s="273"/>
      <c r="EH604" s="274"/>
      <c r="EI604" s="275"/>
      <c r="EJ604" s="276"/>
      <c r="EK604" s="275"/>
      <c r="EL604" s="277"/>
      <c r="EM604" s="278" t="str">
        <f t="shared" si="1411"/>
        <v xml:space="preserve"> </v>
      </c>
      <c r="EN604" s="372"/>
      <c r="EO604" s="155">
        <f t="shared" si="1412"/>
        <v>0</v>
      </c>
      <c r="EP604" s="373"/>
      <c r="ER604" s="194"/>
      <c r="ET604" s="154" t="str">
        <f>IF($AE604=0,"　",VLOOKUP($AE604,ﾚｰｻﾞOP,60,0))</f>
        <v>-</v>
      </c>
      <c r="EU604" s="373"/>
      <c r="EV604" s="154" t="str">
        <f t="shared" si="1327"/>
        <v>-</v>
      </c>
      <c r="EW604" s="373"/>
      <c r="EX604" s="154"/>
      <c r="EY604" s="367"/>
      <c r="EZ604" s="154"/>
      <c r="FA604" s="367"/>
      <c r="FB604" s="154"/>
      <c r="FC604" s="367"/>
      <c r="FD604" s="154"/>
      <c r="FE604" s="367"/>
      <c r="FF604" s="155"/>
      <c r="FG604" s="367"/>
      <c r="FH604" s="154"/>
      <c r="FI604" s="367"/>
      <c r="FJ604" s="154" t="str">
        <f>IF($AE604=0,"　",VLOOKUP($AE604,ﾚｰｻﾞOP,67,0))</f>
        <v>-</v>
      </c>
      <c r="FK604" s="373"/>
      <c r="FL604" s="155" t="str">
        <f t="shared" si="1328"/>
        <v>-</v>
      </c>
      <c r="FM604" s="279"/>
      <c r="FN604" s="1184"/>
      <c r="FO604" s="280"/>
      <c r="FP604" s="281"/>
      <c r="FQ604" s="282"/>
      <c r="FS604" s="281"/>
      <c r="FT604" s="282"/>
    </row>
    <row r="605" spans="1:176" ht="18.600000000000001" customHeight="1">
      <c r="A605" s="228">
        <f t="shared" si="961"/>
        <v>595</v>
      </c>
      <c r="B605" s="343" t="str">
        <f t="shared" si="1397"/>
        <v>4IE</v>
      </c>
      <c r="C605" s="6218">
        <v>46162</v>
      </c>
      <c r="D605" s="5644" t="s">
        <v>1602</v>
      </c>
      <c r="E605" s="5719">
        <v>89610208</v>
      </c>
      <c r="F605" s="1564" t="s">
        <v>1775</v>
      </c>
      <c r="G605" s="1263"/>
      <c r="H605" s="1330" t="s">
        <v>629</v>
      </c>
      <c r="I605" s="1264" t="s">
        <v>992</v>
      </c>
      <c r="J605" s="1264" t="s">
        <v>21</v>
      </c>
      <c r="K605" s="599" t="s">
        <v>11</v>
      </c>
      <c r="L605" s="600"/>
      <c r="M605" s="6477">
        <v>46126</v>
      </c>
      <c r="N605" s="353">
        <v>46121</v>
      </c>
      <c r="O605" s="354">
        <v>46127</v>
      </c>
      <c r="P605" s="353">
        <v>46126</v>
      </c>
      <c r="Q605" s="354">
        <v>46128</v>
      </c>
      <c r="R605" s="353">
        <v>46128</v>
      </c>
      <c r="S605" s="354">
        <v>46129</v>
      </c>
      <c r="T605" s="353">
        <v>46128</v>
      </c>
      <c r="U605" s="355">
        <v>46133</v>
      </c>
      <c r="V605" s="353">
        <v>46133</v>
      </c>
      <c r="W605" s="356">
        <v>46135</v>
      </c>
      <c r="X605" s="357">
        <v>46139</v>
      </c>
      <c r="Y605" s="359">
        <v>46143</v>
      </c>
      <c r="Z605" s="359">
        <v>46143</v>
      </c>
      <c r="AA605" s="601"/>
      <c r="AB605" s="359"/>
      <c r="AC605" s="251"/>
      <c r="AD605" s="361"/>
      <c r="AE605" s="362">
        <v>25</v>
      </c>
      <c r="AF605" s="363" t="str">
        <f>IF($AE605=0,"　",VLOOKUP($AE605,ﾚｰｻﾞOP,69,0))</f>
        <v>4IE</v>
      </c>
      <c r="AG605" s="364"/>
      <c r="AH605" s="364"/>
      <c r="AI605" s="364"/>
      <c r="AJ605" s="364"/>
      <c r="AK605" s="364"/>
      <c r="AL605" s="364"/>
      <c r="AM605" s="364"/>
      <c r="AN605" s="364"/>
      <c r="AO605" s="364"/>
      <c r="AP605" s="363"/>
      <c r="AQ605" s="255"/>
      <c r="AR605" s="255"/>
      <c r="AS605" s="255"/>
      <c r="AT605" s="255"/>
      <c r="AU605" s="2843">
        <f t="shared" si="1398"/>
        <v>0</v>
      </c>
      <c r="AV605" s="4008">
        <f t="shared" si="1399"/>
        <v>0</v>
      </c>
      <c r="AW605" s="590" t="str">
        <f>IF($AE605=0,"　",VLOOKUP($AE605,ﾚｰｻﾞOP,5,0))</f>
        <v>-</v>
      </c>
      <c r="AX605" s="369"/>
      <c r="AY605" s="154" t="str">
        <f>IF($AE605=0,"　",VLOOKUP($AE605,ﾚｰｻﾞOP,6,0))</f>
        <v>-</v>
      </c>
      <c r="AZ605" s="367"/>
      <c r="BA605" s="154" t="str">
        <f t="shared" ref="BA605" si="1413">IF($AE605=0,"　",VLOOKUP($AE605,ﾚｰｻﾞOP,7,0))</f>
        <v>-</v>
      </c>
      <c r="BB605" s="367"/>
      <c r="BC605" s="368" t="str">
        <f>IF($AE605=0,"　",VLOOKUP($AE605,ﾚｰｻﾞOP,8,0))</f>
        <v>-</v>
      </c>
      <c r="BD605" s="369"/>
      <c r="BE605" s="4599" t="str">
        <f>IF($AE605=0,"　",VLOOKUP($AE605,ﾚｰｻﾞOP,9,0))</f>
        <v>-</v>
      </c>
      <c r="BF605" s="367"/>
      <c r="BG605" s="368" t="str">
        <f>IF($AE605=0,"　",VLOOKUP($AE605,ﾚｰｻﾞOP,10,0))</f>
        <v>-</v>
      </c>
      <c r="BH605" s="367"/>
      <c r="BI605" s="154" t="str">
        <f>IF($AE605=0,"　",VLOOKUP($AE605,ﾚｰｻﾞOP,11,0))</f>
        <v>-</v>
      </c>
      <c r="BJ605" s="367"/>
      <c r="BK605" s="154" t="str">
        <f>IF($AE605=0,"　",VLOOKUP($AE605,ﾚｰｻﾞOP,57,0))</f>
        <v>-</v>
      </c>
      <c r="BL605" s="367"/>
      <c r="BM605" s="154" t="str">
        <f>IF($AE605=0,"　",VLOOKUP($AE605,ﾚｰｻﾞOP,58,0))</f>
        <v>-</v>
      </c>
      <c r="BN605" s="367"/>
      <c r="BO605" s="155" t="str">
        <f>IF($AE605=0,"　",VLOOKUP($AE605,ﾚｰｻﾞOP,59,0))</f>
        <v>-</v>
      </c>
      <c r="BP605" s="367"/>
      <c r="BQ605" s="154" t="str">
        <f>IF($AE605=0,"　",VLOOKUP($AE605,ﾚｰｻﾞOP,12,0))</f>
        <v>-</v>
      </c>
      <c r="BR605" s="369"/>
      <c r="BS605" s="154" t="str">
        <f>IF($AE605=0,"　",VLOOKUP($AE605,ﾚｰｻﾞOP,13,0))</f>
        <v>-</v>
      </c>
      <c r="BT605" s="369"/>
      <c r="BU605" s="154" t="str">
        <f>IF($AE605=0,"　",VLOOKUP($AE605,ﾚｰｻﾞOP,14,0))</f>
        <v>-</v>
      </c>
      <c r="BV605" s="369"/>
      <c r="BW605" s="154" t="str">
        <f>IF($AE605=0,"　",VLOOKUP($AE605,ﾚｰｻﾞOP,15,0))</f>
        <v>-</v>
      </c>
      <c r="BX605" s="367"/>
      <c r="BY605" s="154" t="str">
        <f>IF($AE605=0,"　",VLOOKUP($AE605,ﾚｰｻﾞOP,16,0))</f>
        <v>-</v>
      </c>
      <c r="BZ605" s="369"/>
      <c r="CA605" s="154" t="str">
        <f>IF($AE605=0,"　",VLOOKUP($AE605,ﾚｰｻﾞOP,17,0))</f>
        <v>-</v>
      </c>
      <c r="CB605" s="367"/>
      <c r="CC605" s="154" t="str">
        <f>IF($AE605=0,"　",VLOOKUP($AE605,ﾚｰｻﾞOP,18,0))</f>
        <v>-</v>
      </c>
      <c r="CD605" s="367"/>
      <c r="CE605" s="2850" t="str">
        <f>IF($AE605=0,"　",VLOOKUP($AE605,ﾚｰｻﾞOP,19,0))</f>
        <v>-</v>
      </c>
      <c r="CF605" s="2846"/>
      <c r="CG605" s="2855" t="str">
        <f>IF($AE605=0,"　",VLOOKUP($AE605,ﾚｰｻﾞOP,20,0))</f>
        <v>-</v>
      </c>
      <c r="CH605" s="2851"/>
      <c r="CI605" s="2850" t="str">
        <f>IF($AE605=0,"　",VLOOKUP($AE605,ﾚｰｻﾞOP,21,0))</f>
        <v>-</v>
      </c>
      <c r="CJ605" s="2846"/>
      <c r="CK605" s="2850" t="str">
        <f>IF($AE605=0,"　",VLOOKUP($AE605,ﾚｰｻﾞOP,22,0))</f>
        <v>-</v>
      </c>
      <c r="CL605" s="2851"/>
      <c r="CM605" s="2850" t="str">
        <f>IF($AE605=0,"　",VLOOKUP($AE605,ﾚｰｻﾞOP,23,0))</f>
        <v>-</v>
      </c>
      <c r="CN605" s="2851"/>
      <c r="CO605" s="2855" t="str">
        <f>IF($AE605=0,"　",VLOOKUP($AE605,ﾚｰｻﾞOP,24,0))</f>
        <v>-</v>
      </c>
      <c r="CP605" s="2851"/>
      <c r="CQ605" s="2855" t="str">
        <f>IF($AE605=0,"　",VLOOKUP($AE605,ﾚｰｻﾞOP,25,0))</f>
        <v>-</v>
      </c>
      <c r="CR605" s="2851"/>
      <c r="CS605" s="2850" t="str">
        <f>IF($AE605=0,"　",VLOOKUP($AE605,ﾚｰｻﾞOP,26,0))</f>
        <v>-</v>
      </c>
      <c r="CT605" s="2851"/>
      <c r="CU605" s="2855"/>
      <c r="CV605" s="2851"/>
      <c r="CW605" s="2850" t="str">
        <f>IF($AE605=0,"　",VLOOKUP($AE605,ﾚｰｻﾞOP,28,0))</f>
        <v>-</v>
      </c>
      <c r="CX605" s="2851"/>
      <c r="CY605" s="2855" t="str">
        <f>IF($AE605=0,"　",VLOOKUP($AE605,ﾚｰｻﾞOP,29,0))</f>
        <v>-</v>
      </c>
      <c r="CZ605" s="2851"/>
      <c r="DA605" s="154" t="str">
        <f>IF($AE605=0,"　",VLOOKUP($AE605,ﾚｰｻﾞOP,30,0))</f>
        <v>-</v>
      </c>
      <c r="DB605" s="369"/>
      <c r="DC605" s="155" t="str">
        <f>IF($AE605=0,"　",VLOOKUP($AE605,ﾚｰｻﾞOP,31,0))</f>
        <v>-</v>
      </c>
      <c r="DD605" s="367"/>
      <c r="DE605" s="374">
        <f>IF(AG605=1,1,0)</f>
        <v>0</v>
      </c>
      <c r="DF605" s="373"/>
      <c r="DG605" s="818">
        <f>IF(AH605=1,1,0)</f>
        <v>0</v>
      </c>
      <c r="DH605" s="372"/>
      <c r="DI605" s="267">
        <f t="shared" si="1400"/>
        <v>0</v>
      </c>
      <c r="DJ605" s="373"/>
      <c r="DK605" s="374">
        <f t="shared" si="1401"/>
        <v>0</v>
      </c>
      <c r="DL605" s="373"/>
      <c r="DM605" s="375">
        <f t="shared" si="1402"/>
        <v>0</v>
      </c>
      <c r="DN605" s="373"/>
      <c r="DO605" s="155">
        <f t="shared" si="1403"/>
        <v>0</v>
      </c>
      <c r="DP605" s="372"/>
      <c r="DQ605" s="155">
        <f t="shared" si="1404"/>
        <v>0</v>
      </c>
      <c r="DR605" s="373"/>
      <c r="DS605" s="155">
        <f t="shared" si="1405"/>
        <v>0</v>
      </c>
      <c r="DT605" s="372"/>
      <c r="DU605" s="155">
        <f t="shared" si="1406"/>
        <v>0</v>
      </c>
      <c r="DV605" s="373"/>
      <c r="DW605" s="4891">
        <f t="shared" si="1407"/>
        <v>0</v>
      </c>
      <c r="DX605" s="372"/>
      <c r="DY605" s="154">
        <f t="shared" si="1408"/>
        <v>0</v>
      </c>
      <c r="DZ605" s="373"/>
      <c r="EA605" s="154">
        <f t="shared" si="1409"/>
        <v>0</v>
      </c>
      <c r="EB605" s="373"/>
      <c r="EC605" s="269">
        <f t="shared" si="1410"/>
        <v>0</v>
      </c>
      <c r="ED605" s="376"/>
      <c r="EE605" s="822">
        <f t="shared" si="1248"/>
        <v>0</v>
      </c>
      <c r="EF605" s="377"/>
      <c r="EG605" s="273"/>
      <c r="EH605" s="274"/>
      <c r="EI605" s="275"/>
      <c r="EJ605" s="276"/>
      <c r="EK605" s="275"/>
      <c r="EL605" s="277"/>
      <c r="EM605" s="278" t="str">
        <f t="shared" si="1411"/>
        <v xml:space="preserve"> </v>
      </c>
      <c r="EN605" s="372"/>
      <c r="EO605" s="155">
        <f t="shared" si="1412"/>
        <v>0</v>
      </c>
      <c r="EP605" s="373"/>
      <c r="ER605" s="194"/>
      <c r="ET605" s="154">
        <v>45695</v>
      </c>
      <c r="EU605" s="373">
        <v>4263127</v>
      </c>
      <c r="EV605" s="154">
        <f>IF($AE605=0,"　",VLOOKUP($AE605,ﾚｰｻﾞOP,60,0))</f>
        <v>1</v>
      </c>
      <c r="EW605" s="373"/>
      <c r="EX605" s="154"/>
      <c r="EY605" s="367"/>
      <c r="EZ605" s="154">
        <v>45889</v>
      </c>
      <c r="FA605" s="367">
        <v>4163310</v>
      </c>
      <c r="FB605" s="154"/>
      <c r="FC605" s="367"/>
      <c r="FD605" s="154">
        <v>46085</v>
      </c>
      <c r="FE605" s="367">
        <v>4263172</v>
      </c>
      <c r="FF605" s="155"/>
      <c r="FG605" s="367"/>
      <c r="FH605" s="154"/>
      <c r="FI605" s="367"/>
      <c r="FJ605" s="2850">
        <v>46087</v>
      </c>
      <c r="FK605" s="373">
        <v>4263151</v>
      </c>
      <c r="FL605" s="155">
        <f>IF($AE605=0,"　",VLOOKUP($AE605,ﾚｰｻﾞOP,68,0))</f>
        <v>1</v>
      </c>
      <c r="FM605" s="279"/>
      <c r="FN605" s="1184"/>
      <c r="FO605" s="280"/>
      <c r="FP605" s="281">
        <v>1</v>
      </c>
      <c r="FQ605" s="282"/>
      <c r="FS605" s="281"/>
      <c r="FT605" s="282"/>
    </row>
    <row r="606" spans="1:176" ht="18.600000000000001" customHeight="1">
      <c r="A606" s="228">
        <f t="shared" si="961"/>
        <v>596</v>
      </c>
      <c r="B606" s="343" t="str">
        <f>AF606</f>
        <v>4IE</v>
      </c>
      <c r="C606" s="6526">
        <v>46203</v>
      </c>
      <c r="D606" s="5942" t="s">
        <v>40</v>
      </c>
      <c r="E606" s="5943" t="s">
        <v>1609</v>
      </c>
      <c r="F606" s="1564" t="s">
        <v>1776</v>
      </c>
      <c r="G606" s="1263"/>
      <c r="H606" s="1330" t="s">
        <v>630</v>
      </c>
      <c r="I606" s="1264" t="s">
        <v>64</v>
      </c>
      <c r="J606" s="3337" t="s">
        <v>0</v>
      </c>
      <c r="K606" s="599" t="s">
        <v>503</v>
      </c>
      <c r="L606" s="600"/>
      <c r="M606" s="6477">
        <v>46126</v>
      </c>
      <c r="N606" s="353">
        <v>46120</v>
      </c>
      <c r="O606" s="354">
        <v>46127</v>
      </c>
      <c r="P606" s="353">
        <v>46122</v>
      </c>
      <c r="Q606" s="354">
        <v>46128</v>
      </c>
      <c r="R606" s="353">
        <v>46128</v>
      </c>
      <c r="S606" s="354">
        <v>46129</v>
      </c>
      <c r="T606" s="353">
        <v>46123</v>
      </c>
      <c r="U606" s="355">
        <v>46133</v>
      </c>
      <c r="V606" s="353">
        <v>46129</v>
      </c>
      <c r="W606" s="356">
        <v>46135</v>
      </c>
      <c r="X606" s="357">
        <v>46135</v>
      </c>
      <c r="Y606" s="359">
        <v>46143</v>
      </c>
      <c r="Z606" s="359">
        <v>46143</v>
      </c>
      <c r="AA606" s="601"/>
      <c r="AB606" s="359"/>
      <c r="AC606" s="251" t="s">
        <v>627</v>
      </c>
      <c r="AD606" s="361"/>
      <c r="AE606" s="362">
        <v>2</v>
      </c>
      <c r="AF606" s="363" t="str">
        <f>IF($AE606=0,"　",VLOOKUP($AE606,ﾚｰｻﾞOP,69,0))</f>
        <v>4IE</v>
      </c>
      <c r="AG606" s="364">
        <v>1</v>
      </c>
      <c r="AH606" s="364"/>
      <c r="AI606" s="364"/>
      <c r="AJ606" s="364"/>
      <c r="AK606" s="364"/>
      <c r="AL606" s="364"/>
      <c r="AM606" s="364"/>
      <c r="AN606" s="364"/>
      <c r="AO606" s="364"/>
      <c r="AP606" s="363">
        <v>1</v>
      </c>
      <c r="AQ606" s="255">
        <v>1</v>
      </c>
      <c r="AR606" s="255">
        <v>1</v>
      </c>
      <c r="AS606" s="255"/>
      <c r="AT606" s="255"/>
      <c r="AU606" s="2843">
        <f>IF(AI606="付属済",0,IF(AI606=1,AI606+AP606,0))</f>
        <v>0</v>
      </c>
      <c r="AV606" s="4008">
        <f>IF(AE606=0,0,(AR606*1)+(AS606*100))</f>
        <v>1</v>
      </c>
      <c r="AW606" s="590">
        <v>46087</v>
      </c>
      <c r="AX606" s="369">
        <v>4263144</v>
      </c>
      <c r="AY606" s="154">
        <v>46087</v>
      </c>
      <c r="AZ606" s="367">
        <v>4263145</v>
      </c>
      <c r="BA606" s="154">
        <v>46087</v>
      </c>
      <c r="BB606" s="367">
        <v>4263146</v>
      </c>
      <c r="BC606" s="368">
        <v>46087</v>
      </c>
      <c r="BD606" s="369">
        <v>4263147</v>
      </c>
      <c r="BE606" s="4599">
        <v>46056</v>
      </c>
      <c r="BF606" s="367">
        <v>4263109</v>
      </c>
      <c r="BG606" s="368">
        <v>46114</v>
      </c>
      <c r="BH606" s="367">
        <v>4263188</v>
      </c>
      <c r="BI606" s="154">
        <v>46087</v>
      </c>
      <c r="BJ606" s="367">
        <v>4263150</v>
      </c>
      <c r="BK606" s="154" t="str">
        <f>IF($AE606=0,"　",VLOOKUP($AE606,ﾚｰｻﾞOP,57,0))</f>
        <v>-</v>
      </c>
      <c r="BL606" s="367"/>
      <c r="BM606" s="154" t="str">
        <f>IF($AE606=0,"　",VLOOKUP($AE606,ﾚｰｻﾞOP,58,0))</f>
        <v>-</v>
      </c>
      <c r="BN606" s="367"/>
      <c r="BO606" s="155" t="str">
        <f>IF($AE606=0,"　",VLOOKUP($AE606,ﾚｰｻﾞOP,59,0))</f>
        <v>-</v>
      </c>
      <c r="BP606" s="367"/>
      <c r="BQ606" s="154" t="str">
        <f>IF($AE606=0,"　",VLOOKUP($AE606,ﾚｰｻﾞOP,12,0))</f>
        <v>-</v>
      </c>
      <c r="BR606" s="369"/>
      <c r="BS606" s="154" t="str">
        <f>IF($AE606=0,"　",VLOOKUP($AE606,ﾚｰｻﾞOP,13,0))</f>
        <v>-</v>
      </c>
      <c r="BT606" s="369"/>
      <c r="BU606" s="154" t="str">
        <f>IF($AE606=0,"　",VLOOKUP($AE606,ﾚｰｻﾞOP,14,0))</f>
        <v>-</v>
      </c>
      <c r="BV606" s="369"/>
      <c r="BW606" s="154" t="str">
        <f>IF($AE606=0,"　",VLOOKUP($AE606,ﾚｰｻﾞOP,15,0))</f>
        <v>-</v>
      </c>
      <c r="BX606" s="367"/>
      <c r="BY606" s="154" t="str">
        <f>IF($AE606=0,"　",VLOOKUP($AE606,ﾚｰｻﾞOP,16,0))</f>
        <v>-</v>
      </c>
      <c r="BZ606" s="369"/>
      <c r="CA606" s="154" t="str">
        <f>IF($AE606=0,"　",VLOOKUP($AE606,ﾚｰｻﾞOP,17,0))</f>
        <v>-</v>
      </c>
      <c r="CB606" s="367"/>
      <c r="CC606" s="154" t="str">
        <f>IF($AE606=0,"　",VLOOKUP($AE606,ﾚｰｻﾞOP,18,0))</f>
        <v>-</v>
      </c>
      <c r="CD606" s="367"/>
      <c r="CE606" s="2850" t="str">
        <f>IF($AE606=0,"　",VLOOKUP($AE606,ﾚｰｻﾞOP,19,0))</f>
        <v>-</v>
      </c>
      <c r="CF606" s="2846"/>
      <c r="CG606" s="2855" t="str">
        <f>IF($AE606=0,"　",VLOOKUP($AE606,ﾚｰｻﾞOP,20,0))</f>
        <v>-</v>
      </c>
      <c r="CH606" s="2851"/>
      <c r="CI606" s="2850" t="str">
        <f>IF($AE606=0,"　",VLOOKUP($AE606,ﾚｰｻﾞOP,21,0))</f>
        <v>-</v>
      </c>
      <c r="CJ606" s="2846"/>
      <c r="CK606" s="2850" t="str">
        <f>IF($AE606=0,"　",VLOOKUP($AE606,ﾚｰｻﾞOP,22,0))</f>
        <v>-</v>
      </c>
      <c r="CL606" s="2851"/>
      <c r="CM606" s="2850" t="str">
        <f>IF($AE606=0,"　",VLOOKUP($AE606,ﾚｰｻﾞOP,23,0))</f>
        <v>-</v>
      </c>
      <c r="CN606" s="2851"/>
      <c r="CO606" s="2855" t="str">
        <f>IF($AE606=0,"　",VLOOKUP($AE606,ﾚｰｻﾞOP,24,0))</f>
        <v>-</v>
      </c>
      <c r="CP606" s="2851"/>
      <c r="CQ606" s="2855" t="str">
        <f>IF($AE606=0,"　",VLOOKUP($AE606,ﾚｰｻﾞOP,25,0))</f>
        <v>-</v>
      </c>
      <c r="CR606" s="2851"/>
      <c r="CS606" s="2850" t="str">
        <f>IF($AE606=0,"　",VLOOKUP($AE606,ﾚｰｻﾞOP,26,0))</f>
        <v>-</v>
      </c>
      <c r="CT606" s="2851"/>
      <c r="CU606" s="2855"/>
      <c r="CV606" s="2851"/>
      <c r="CW606" s="2850" t="str">
        <f>IF($AE606=0,"　",VLOOKUP($AE606,ﾚｰｻﾞOP,28,0))</f>
        <v>-</v>
      </c>
      <c r="CX606" s="2851"/>
      <c r="CY606" s="2855" t="str">
        <f>IF($AE606=0,"　",VLOOKUP($AE606,ﾚｰｻﾞOP,29,0))</f>
        <v>-</v>
      </c>
      <c r="CZ606" s="2851"/>
      <c r="DA606" s="154" t="str">
        <f>IF($AE606=0,"　",VLOOKUP($AE606,ﾚｰｻﾞOP,30,0))</f>
        <v>-</v>
      </c>
      <c r="DB606" s="369"/>
      <c r="DC606" s="155" t="str">
        <f>IF($AE606=0,"　",VLOOKUP($AE606,ﾚｰｻﾞOP,31,0))</f>
        <v>-</v>
      </c>
      <c r="DD606" s="367"/>
      <c r="DE606" s="374">
        <v>46088</v>
      </c>
      <c r="DF606" s="373">
        <v>4263265</v>
      </c>
      <c r="DG606" s="818">
        <f>IF(AH606=1,1,0)</f>
        <v>0</v>
      </c>
      <c r="DH606" s="372"/>
      <c r="DI606" s="267">
        <v>46120</v>
      </c>
      <c r="DJ606" s="373">
        <v>4263199</v>
      </c>
      <c r="DK606" s="374">
        <f>IF(AU606=2,1,0)</f>
        <v>0</v>
      </c>
      <c r="DL606" s="373"/>
      <c r="DM606" s="375">
        <f>IF(AU606=1,1,0)</f>
        <v>0</v>
      </c>
      <c r="DN606" s="373"/>
      <c r="DO606" s="155">
        <f>IF(AJ606=1,1,0)</f>
        <v>0</v>
      </c>
      <c r="DP606" s="372"/>
      <c r="DQ606" s="155">
        <f>IF(AK606=1,1,0)</f>
        <v>0</v>
      </c>
      <c r="DR606" s="373"/>
      <c r="DS606" s="155">
        <f>IF(AL606=1,1,0)</f>
        <v>0</v>
      </c>
      <c r="DT606" s="372"/>
      <c r="DU606" s="155">
        <f>IF(AM606=1,1,0)</f>
        <v>0</v>
      </c>
      <c r="DV606" s="373"/>
      <c r="DW606" s="4891">
        <f>IF(AN606=1,1,0)</f>
        <v>0</v>
      </c>
      <c r="DX606" s="372"/>
      <c r="DY606" s="154">
        <f>IF(AO606=1,1,0)</f>
        <v>0</v>
      </c>
      <c r="DZ606" s="373"/>
      <c r="EA606" s="154">
        <v>46091</v>
      </c>
      <c r="EB606" s="373">
        <v>4263176</v>
      </c>
      <c r="EC606" s="269">
        <v>46114</v>
      </c>
      <c r="ED606" s="4964">
        <v>4263204</v>
      </c>
      <c r="EE606" s="822">
        <v>46086</v>
      </c>
      <c r="EF606" s="377">
        <v>4263177</v>
      </c>
      <c r="EG606" s="273"/>
      <c r="EH606" s="274"/>
      <c r="EI606" s="275"/>
      <c r="EJ606" s="276"/>
      <c r="EK606" s="275"/>
      <c r="EL606" s="277"/>
      <c r="EM606" s="278" t="str">
        <f>IF(CE606="-"," ",IF(AR606=1,1," "))</f>
        <v xml:space="preserve"> </v>
      </c>
      <c r="EN606" s="372"/>
      <c r="EO606" s="155">
        <f>IF(AT606=1,1,0)</f>
        <v>0</v>
      </c>
      <c r="EP606" s="373"/>
      <c r="ER606" s="194"/>
      <c r="ET606" s="154" t="str">
        <f>IF($AE606=0,"　",VLOOKUP($AE606,ﾚｰｻﾞOP,60,0))</f>
        <v>-</v>
      </c>
      <c r="EU606" s="373"/>
      <c r="EV606" s="154" t="str">
        <f>IF($AE606=0,"　",VLOOKUP($AE606,ﾚｰｻﾞOP,60,0))</f>
        <v>-</v>
      </c>
      <c r="EW606" s="373"/>
      <c r="EX606" s="154"/>
      <c r="EY606" s="367"/>
      <c r="EZ606" s="154"/>
      <c r="FA606" s="367"/>
      <c r="FB606" s="154"/>
      <c r="FC606" s="367"/>
      <c r="FD606" s="154"/>
      <c r="FE606" s="367"/>
      <c r="FF606" s="155"/>
      <c r="FG606" s="367"/>
      <c r="FH606" s="154"/>
      <c r="FI606" s="367"/>
      <c r="FJ606" s="154" t="str">
        <f>IF($AE606=0,"　",VLOOKUP($AE606,ﾚｰｻﾞOP,67,0))</f>
        <v>-</v>
      </c>
      <c r="FK606" s="373"/>
      <c r="FL606" s="155" t="str">
        <f>IF($AE606=0,"　",VLOOKUP($AE606,ﾚｰｻﾞOP,68,0))</f>
        <v>-</v>
      </c>
      <c r="FM606" s="279"/>
      <c r="FN606" s="1184"/>
      <c r="FO606" s="280"/>
      <c r="FP606" s="281"/>
      <c r="FQ606" s="282"/>
      <c r="FS606" s="281"/>
      <c r="FT606" s="282"/>
    </row>
    <row r="607" spans="1:176" ht="18.600000000000001" customHeight="1">
      <c r="A607" s="228">
        <f t="shared" si="961"/>
        <v>597</v>
      </c>
      <c r="B607" s="343" t="str">
        <f>AF607</f>
        <v>4IE</v>
      </c>
      <c r="C607" s="6526">
        <v>46203</v>
      </c>
      <c r="D607" s="5942" t="s">
        <v>40</v>
      </c>
      <c r="E607" s="5943" t="s">
        <v>1610</v>
      </c>
      <c r="F607" s="1564" t="s">
        <v>1777</v>
      </c>
      <c r="G607" s="1263"/>
      <c r="H607" s="1330" t="s">
        <v>630</v>
      </c>
      <c r="I607" s="1264" t="s">
        <v>64</v>
      </c>
      <c r="J607" s="3337" t="s">
        <v>0</v>
      </c>
      <c r="K607" s="599" t="s">
        <v>503</v>
      </c>
      <c r="L607" s="600"/>
      <c r="M607" s="6477">
        <v>46127</v>
      </c>
      <c r="N607" s="353">
        <v>46121</v>
      </c>
      <c r="O607" s="354">
        <v>46128</v>
      </c>
      <c r="P607" s="353">
        <v>46123</v>
      </c>
      <c r="Q607" s="354">
        <v>46129</v>
      </c>
      <c r="R607" s="353">
        <v>46129</v>
      </c>
      <c r="S607" s="354">
        <v>46130</v>
      </c>
      <c r="T607" s="353">
        <v>46126</v>
      </c>
      <c r="U607" s="355">
        <v>46134</v>
      </c>
      <c r="V607" s="353">
        <v>46130</v>
      </c>
      <c r="W607" s="356">
        <v>46136</v>
      </c>
      <c r="X607" s="357">
        <v>46136</v>
      </c>
      <c r="Y607" s="359">
        <v>46143</v>
      </c>
      <c r="Z607" s="359">
        <v>46143</v>
      </c>
      <c r="AA607" s="601"/>
      <c r="AB607" s="359"/>
      <c r="AC607" s="251" t="s">
        <v>627</v>
      </c>
      <c r="AD607" s="361"/>
      <c r="AE607" s="362">
        <v>2</v>
      </c>
      <c r="AF607" s="363" t="str">
        <f>IF($AE607=0,"　",VLOOKUP($AE607,ﾚｰｻﾞOP,69,0))</f>
        <v>4IE</v>
      </c>
      <c r="AG607" s="364">
        <v>1</v>
      </c>
      <c r="AH607" s="364"/>
      <c r="AI607" s="364"/>
      <c r="AJ607" s="364"/>
      <c r="AK607" s="364"/>
      <c r="AL607" s="364"/>
      <c r="AM607" s="364"/>
      <c r="AN607" s="364"/>
      <c r="AO607" s="364"/>
      <c r="AP607" s="363">
        <v>1</v>
      </c>
      <c r="AQ607" s="255">
        <v>1</v>
      </c>
      <c r="AR607" s="255">
        <v>1</v>
      </c>
      <c r="AS607" s="255"/>
      <c r="AT607" s="255"/>
      <c r="AU607" s="2843">
        <f>IF(AI607="付属済",0,IF(AI607=1,AI607+AP607,0))</f>
        <v>0</v>
      </c>
      <c r="AV607" s="4008">
        <f>IF(AE607=0,0,(AR607*1)+(AS607*100))</f>
        <v>1</v>
      </c>
      <c r="AW607" s="590">
        <v>46087</v>
      </c>
      <c r="AX607" s="369">
        <v>4263144</v>
      </c>
      <c r="AY607" s="154">
        <v>46087</v>
      </c>
      <c r="AZ607" s="367">
        <v>4263145</v>
      </c>
      <c r="BA607" s="154">
        <v>46087</v>
      </c>
      <c r="BB607" s="367">
        <v>4263146</v>
      </c>
      <c r="BC607" s="368">
        <v>46087</v>
      </c>
      <c r="BD607" s="369">
        <v>4263147</v>
      </c>
      <c r="BE607" s="4599">
        <v>46056</v>
      </c>
      <c r="BF607" s="367">
        <v>4263109</v>
      </c>
      <c r="BG607" s="368">
        <v>46114</v>
      </c>
      <c r="BH607" s="367">
        <v>4263188</v>
      </c>
      <c r="BI607" s="154">
        <v>46087</v>
      </c>
      <c r="BJ607" s="367">
        <v>4263150</v>
      </c>
      <c r="BK607" s="154" t="str">
        <f>IF($AE607=0,"　",VLOOKUP($AE607,ﾚｰｻﾞOP,57,0))</f>
        <v>-</v>
      </c>
      <c r="BL607" s="367"/>
      <c r="BM607" s="154" t="str">
        <f>IF($AE607=0,"　",VLOOKUP($AE607,ﾚｰｻﾞOP,58,0))</f>
        <v>-</v>
      </c>
      <c r="BN607" s="367"/>
      <c r="BO607" s="155" t="str">
        <f>IF($AE607=0,"　",VLOOKUP($AE607,ﾚｰｻﾞOP,59,0))</f>
        <v>-</v>
      </c>
      <c r="BP607" s="367"/>
      <c r="BQ607" s="154" t="str">
        <f>IF($AE607=0,"　",VLOOKUP($AE607,ﾚｰｻﾞOP,12,0))</f>
        <v>-</v>
      </c>
      <c r="BR607" s="369"/>
      <c r="BS607" s="154" t="str">
        <f>IF($AE607=0,"　",VLOOKUP($AE607,ﾚｰｻﾞOP,13,0))</f>
        <v>-</v>
      </c>
      <c r="BT607" s="369"/>
      <c r="BU607" s="154" t="str">
        <f>IF($AE607=0,"　",VLOOKUP($AE607,ﾚｰｻﾞOP,14,0))</f>
        <v>-</v>
      </c>
      <c r="BV607" s="369"/>
      <c r="BW607" s="154" t="str">
        <f>IF($AE607=0,"　",VLOOKUP($AE607,ﾚｰｻﾞOP,15,0))</f>
        <v>-</v>
      </c>
      <c r="BX607" s="367"/>
      <c r="BY607" s="154" t="str">
        <f>IF($AE607=0,"　",VLOOKUP($AE607,ﾚｰｻﾞOP,16,0))</f>
        <v>-</v>
      </c>
      <c r="BZ607" s="369"/>
      <c r="CA607" s="154" t="str">
        <f>IF($AE607=0,"　",VLOOKUP($AE607,ﾚｰｻﾞOP,17,0))</f>
        <v>-</v>
      </c>
      <c r="CB607" s="367"/>
      <c r="CC607" s="154" t="str">
        <f>IF($AE607=0,"　",VLOOKUP($AE607,ﾚｰｻﾞOP,18,0))</f>
        <v>-</v>
      </c>
      <c r="CD607" s="367"/>
      <c r="CE607" s="2850" t="str">
        <f>IF($AE607=0,"　",VLOOKUP($AE607,ﾚｰｻﾞOP,19,0))</f>
        <v>-</v>
      </c>
      <c r="CF607" s="2846"/>
      <c r="CG607" s="2855" t="str">
        <f>IF($AE607=0,"　",VLOOKUP($AE607,ﾚｰｻﾞOP,20,0))</f>
        <v>-</v>
      </c>
      <c r="CH607" s="2851"/>
      <c r="CI607" s="2850" t="str">
        <f>IF($AE607=0,"　",VLOOKUP($AE607,ﾚｰｻﾞOP,21,0))</f>
        <v>-</v>
      </c>
      <c r="CJ607" s="2846"/>
      <c r="CK607" s="2850" t="str">
        <f>IF($AE607=0,"　",VLOOKUP($AE607,ﾚｰｻﾞOP,22,0))</f>
        <v>-</v>
      </c>
      <c r="CL607" s="2851"/>
      <c r="CM607" s="2850" t="str">
        <f>IF($AE607=0,"　",VLOOKUP($AE607,ﾚｰｻﾞOP,23,0))</f>
        <v>-</v>
      </c>
      <c r="CN607" s="2851"/>
      <c r="CO607" s="2855" t="str">
        <f>IF($AE607=0,"　",VLOOKUP($AE607,ﾚｰｻﾞOP,24,0))</f>
        <v>-</v>
      </c>
      <c r="CP607" s="2851"/>
      <c r="CQ607" s="2855" t="str">
        <f>IF($AE607=0,"　",VLOOKUP($AE607,ﾚｰｻﾞOP,25,0))</f>
        <v>-</v>
      </c>
      <c r="CR607" s="2851"/>
      <c r="CS607" s="2850" t="str">
        <f>IF($AE607=0,"　",VLOOKUP($AE607,ﾚｰｻﾞOP,26,0))</f>
        <v>-</v>
      </c>
      <c r="CT607" s="2851"/>
      <c r="CU607" s="2855"/>
      <c r="CV607" s="2851"/>
      <c r="CW607" s="2850" t="str">
        <f>IF($AE607=0,"　",VLOOKUP($AE607,ﾚｰｻﾞOP,28,0))</f>
        <v>-</v>
      </c>
      <c r="CX607" s="2851"/>
      <c r="CY607" s="2855" t="str">
        <f>IF($AE607=0,"　",VLOOKUP($AE607,ﾚｰｻﾞOP,29,0))</f>
        <v>-</v>
      </c>
      <c r="CZ607" s="2851"/>
      <c r="DA607" s="154" t="str">
        <f>IF($AE607=0,"　",VLOOKUP($AE607,ﾚｰｻﾞOP,30,0))</f>
        <v>-</v>
      </c>
      <c r="DB607" s="369"/>
      <c r="DC607" s="155" t="str">
        <f>IF($AE607=0,"　",VLOOKUP($AE607,ﾚｰｻﾞOP,31,0))</f>
        <v>-</v>
      </c>
      <c r="DD607" s="367"/>
      <c r="DE607" s="374">
        <v>46088</v>
      </c>
      <c r="DF607" s="373">
        <v>4263265</v>
      </c>
      <c r="DG607" s="818">
        <f>IF(AH607=1,1,0)</f>
        <v>0</v>
      </c>
      <c r="DH607" s="372"/>
      <c r="DI607" s="267">
        <v>46120</v>
      </c>
      <c r="DJ607" s="373">
        <v>4263199</v>
      </c>
      <c r="DK607" s="374">
        <f>IF(AU607=2,1,0)</f>
        <v>0</v>
      </c>
      <c r="DL607" s="373"/>
      <c r="DM607" s="375">
        <f>IF(AU607=1,1,0)</f>
        <v>0</v>
      </c>
      <c r="DN607" s="373"/>
      <c r="DO607" s="155">
        <f>IF(AJ607=1,1,0)</f>
        <v>0</v>
      </c>
      <c r="DP607" s="372"/>
      <c r="DQ607" s="155">
        <f>IF(AK607=1,1,0)</f>
        <v>0</v>
      </c>
      <c r="DR607" s="373"/>
      <c r="DS607" s="155">
        <f>IF(AL607=1,1,0)</f>
        <v>0</v>
      </c>
      <c r="DT607" s="372"/>
      <c r="DU607" s="155">
        <f>IF(AM607=1,1,0)</f>
        <v>0</v>
      </c>
      <c r="DV607" s="373"/>
      <c r="DW607" s="4891">
        <f>IF(AN607=1,1,0)</f>
        <v>0</v>
      </c>
      <c r="DX607" s="372"/>
      <c r="DY607" s="154">
        <f>IF(AO607=1,1,0)</f>
        <v>0</v>
      </c>
      <c r="DZ607" s="373"/>
      <c r="EA607" s="154">
        <v>46091</v>
      </c>
      <c r="EB607" s="373">
        <v>4263176</v>
      </c>
      <c r="EC607" s="269">
        <v>46114</v>
      </c>
      <c r="ED607" s="4964">
        <v>4263204</v>
      </c>
      <c r="EE607" s="822">
        <v>46086</v>
      </c>
      <c r="EF607" s="377">
        <v>4263177</v>
      </c>
      <c r="EG607" s="273"/>
      <c r="EH607" s="274"/>
      <c r="EI607" s="275"/>
      <c r="EJ607" s="276"/>
      <c r="EK607" s="275"/>
      <c r="EL607" s="277"/>
      <c r="EM607" s="278" t="str">
        <f>IF(CE607="-"," ",IF(AR607=1,1," "))</f>
        <v xml:space="preserve"> </v>
      </c>
      <c r="EN607" s="372"/>
      <c r="EO607" s="155">
        <f>IF(AT607=1,1,0)</f>
        <v>0</v>
      </c>
      <c r="EP607" s="373"/>
      <c r="ER607" s="194"/>
      <c r="ET607" s="154" t="str">
        <f>IF($AE607=0,"　",VLOOKUP($AE607,ﾚｰｻﾞOP,60,0))</f>
        <v>-</v>
      </c>
      <c r="EU607" s="373"/>
      <c r="EV607" s="154" t="str">
        <f>IF($AE607=0,"　",VLOOKUP($AE607,ﾚｰｻﾞOP,60,0))</f>
        <v>-</v>
      </c>
      <c r="EW607" s="373"/>
      <c r="EX607" s="154"/>
      <c r="EY607" s="367"/>
      <c r="EZ607" s="154"/>
      <c r="FA607" s="367"/>
      <c r="FB607" s="154"/>
      <c r="FC607" s="367"/>
      <c r="FD607" s="154"/>
      <c r="FE607" s="367"/>
      <c r="FF607" s="155"/>
      <c r="FG607" s="367"/>
      <c r="FH607" s="154"/>
      <c r="FI607" s="367"/>
      <c r="FJ607" s="154" t="str">
        <f>IF($AE607=0,"　",VLOOKUP($AE607,ﾚｰｻﾞOP,67,0))</f>
        <v>-</v>
      </c>
      <c r="FK607" s="373"/>
      <c r="FL607" s="155" t="str">
        <f>IF($AE607=0,"　",VLOOKUP($AE607,ﾚｰｻﾞOP,68,0))</f>
        <v>-</v>
      </c>
      <c r="FM607" s="279"/>
      <c r="FN607" s="1184"/>
      <c r="FO607" s="280"/>
      <c r="FP607" s="281"/>
      <c r="FQ607" s="282"/>
      <c r="FS607" s="281"/>
      <c r="FT607" s="282"/>
    </row>
    <row r="608" spans="1:176" ht="18.600000000000001" customHeight="1">
      <c r="A608" s="228">
        <f t="shared" si="961"/>
        <v>598</v>
      </c>
      <c r="B608" s="343" t="str">
        <f t="shared" ref="B608" si="1414">AF608</f>
        <v>4IE</v>
      </c>
      <c r="C608" s="6218">
        <v>46161</v>
      </c>
      <c r="D608" s="1261" t="s">
        <v>34</v>
      </c>
      <c r="E608" s="1262">
        <v>84511304</v>
      </c>
      <c r="F608" s="1564"/>
      <c r="G608" s="6767" t="s">
        <v>1856</v>
      </c>
      <c r="H608" s="1330" t="s">
        <v>631</v>
      </c>
      <c r="I608" s="1264" t="s">
        <v>61</v>
      </c>
      <c r="J608" s="1264" t="s">
        <v>1748</v>
      </c>
      <c r="K608" s="599" t="s">
        <v>11</v>
      </c>
      <c r="L608" s="600"/>
      <c r="M608" s="6477">
        <v>46127</v>
      </c>
      <c r="N608" s="353">
        <v>46121</v>
      </c>
      <c r="O608" s="354">
        <v>46128</v>
      </c>
      <c r="P608" s="353">
        <v>46123</v>
      </c>
      <c r="Q608" s="354">
        <v>46129</v>
      </c>
      <c r="R608" s="353">
        <v>46129</v>
      </c>
      <c r="S608" s="354">
        <v>46130</v>
      </c>
      <c r="T608" s="353">
        <v>46127</v>
      </c>
      <c r="U608" s="355">
        <v>46134</v>
      </c>
      <c r="V608" s="353">
        <v>46130</v>
      </c>
      <c r="W608" s="356">
        <v>46136</v>
      </c>
      <c r="X608" s="357">
        <v>46140</v>
      </c>
      <c r="Y608" s="359">
        <v>46144</v>
      </c>
      <c r="Z608" s="359">
        <v>46144</v>
      </c>
      <c r="AA608" s="601"/>
      <c r="AB608" s="359"/>
      <c r="AC608" s="251" t="s">
        <v>627</v>
      </c>
      <c r="AD608" s="361"/>
      <c r="AE608" s="362">
        <v>3</v>
      </c>
      <c r="AF608" s="363" t="str">
        <f t="shared" si="1081"/>
        <v>4IE</v>
      </c>
      <c r="AG608" s="364"/>
      <c r="AH608" s="364"/>
      <c r="AI608" s="364">
        <v>1</v>
      </c>
      <c r="AJ608" s="364"/>
      <c r="AK608" s="364"/>
      <c r="AL608" s="364"/>
      <c r="AM608" s="364"/>
      <c r="AN608" s="364">
        <v>1</v>
      </c>
      <c r="AO608" s="364">
        <v>1</v>
      </c>
      <c r="AP608" s="363">
        <v>1</v>
      </c>
      <c r="AQ608" s="255">
        <v>1</v>
      </c>
      <c r="AR608" s="255">
        <v>1</v>
      </c>
      <c r="AS608" s="255"/>
      <c r="AT608" s="255"/>
      <c r="AU608" s="2843">
        <f t="shared" ref="AU608" si="1415">IF(AI608="付属済",0,IF(AI608=1,AI608+AP608,0))</f>
        <v>2</v>
      </c>
      <c r="AV608" s="4008">
        <f t="shared" ref="AV608" si="1416">IF(AE608=0,0,(AR608*1)+(AS608*100))</f>
        <v>1</v>
      </c>
      <c r="AW608" s="590">
        <v>46087</v>
      </c>
      <c r="AX608" s="369">
        <v>4263144</v>
      </c>
      <c r="AY608" s="154">
        <v>46087</v>
      </c>
      <c r="AZ608" s="367">
        <v>4263145</v>
      </c>
      <c r="BA608" s="154">
        <v>46087</v>
      </c>
      <c r="BB608" s="367">
        <v>4263146</v>
      </c>
      <c r="BC608" s="368">
        <v>46087</v>
      </c>
      <c r="BD608" s="369">
        <v>4263147</v>
      </c>
      <c r="BE608" s="4599">
        <v>46056</v>
      </c>
      <c r="BF608" s="367">
        <v>4263109</v>
      </c>
      <c r="BG608" s="368">
        <v>46114</v>
      </c>
      <c r="BH608" s="367">
        <v>4263188</v>
      </c>
      <c r="BI608" s="154">
        <v>46087</v>
      </c>
      <c r="BJ608" s="367">
        <v>4263150</v>
      </c>
      <c r="BK608" s="154" t="str">
        <f t="shared" ref="BK608:BK1141" si="1417">IF($AE608=0,"　",VLOOKUP($AE608,ﾚｰｻﾞOP,57,0))</f>
        <v>-</v>
      </c>
      <c r="BL608" s="367"/>
      <c r="BM608" s="154" t="str">
        <f t="shared" ref="BM608:BM1141" si="1418">IF($AE608=0,"　",VLOOKUP($AE608,ﾚｰｻﾞOP,58,0))</f>
        <v>-</v>
      </c>
      <c r="BN608" s="367"/>
      <c r="BO608" s="155" t="str">
        <f t="shared" ref="BO608:BO637" si="1419">IF($AE608=0,"　",VLOOKUP($AE608,ﾚｰｻﾞOP,59,0))</f>
        <v>-</v>
      </c>
      <c r="BP608" s="367"/>
      <c r="BQ608" s="154" t="str">
        <f t="shared" si="1139"/>
        <v>-</v>
      </c>
      <c r="BR608" s="369"/>
      <c r="BS608" s="154" t="str">
        <f t="shared" ref="BS608:BS1141" si="1420">IF($AE608=0,"　",VLOOKUP($AE608,ﾚｰｻﾞOP,13,0))</f>
        <v>-</v>
      </c>
      <c r="BT608" s="369"/>
      <c r="BU608" s="154" t="str">
        <f t="shared" ref="BU608:BU1141" si="1421">IF($AE608=0,"　",VLOOKUP($AE608,ﾚｰｻﾞOP,14,0))</f>
        <v>-</v>
      </c>
      <c r="BV608" s="369"/>
      <c r="BW608" s="154" t="str">
        <f t="shared" ref="BW608:BW1141" si="1422">IF($AE608=0,"　",VLOOKUP($AE608,ﾚｰｻﾞOP,15,0))</f>
        <v>-</v>
      </c>
      <c r="BX608" s="367"/>
      <c r="BY608" s="154" t="str">
        <f t="shared" ref="BY608:BY1141" si="1423">IF($AE608=0,"　",VLOOKUP($AE608,ﾚｰｻﾞOP,16,0))</f>
        <v>-</v>
      </c>
      <c r="BZ608" s="369"/>
      <c r="CA608" s="154" t="str">
        <f t="shared" ref="CA608:CA1141" si="1424">IF($AE608=0,"　",VLOOKUP($AE608,ﾚｰｻﾞOP,17,0))</f>
        <v>-</v>
      </c>
      <c r="CB608" s="367"/>
      <c r="CC608" s="154" t="str">
        <f t="shared" ref="CC608:CC1141" si="1425">IF($AE608=0,"　",VLOOKUP($AE608,ﾚｰｻﾞOP,18,0))</f>
        <v>-</v>
      </c>
      <c r="CD608" s="367"/>
      <c r="CE608" s="2850" t="str">
        <f t="shared" si="980"/>
        <v>-</v>
      </c>
      <c r="CF608" s="2846"/>
      <c r="CG608" s="2855" t="str">
        <f t="shared" si="981"/>
        <v>-</v>
      </c>
      <c r="CH608" s="2851"/>
      <c r="CI608" s="2850" t="str">
        <f t="shared" si="1092"/>
        <v>-</v>
      </c>
      <c r="CJ608" s="2846"/>
      <c r="CK608" s="2850" t="str">
        <f t="shared" si="1093"/>
        <v>-</v>
      </c>
      <c r="CL608" s="2851"/>
      <c r="CM608" s="2850" t="str">
        <f t="shared" si="982"/>
        <v>-</v>
      </c>
      <c r="CN608" s="2851"/>
      <c r="CO608" s="2855" t="str">
        <f t="shared" si="1094"/>
        <v>-</v>
      </c>
      <c r="CP608" s="2851"/>
      <c r="CQ608" s="2855" t="str">
        <f t="shared" si="1095"/>
        <v>-</v>
      </c>
      <c r="CR608" s="2851"/>
      <c r="CS608" s="2850" t="str">
        <f t="shared" si="983"/>
        <v>-</v>
      </c>
      <c r="CT608" s="2851"/>
      <c r="CU608" s="2855"/>
      <c r="CV608" s="2851"/>
      <c r="CW608" s="2850" t="str">
        <f t="shared" si="984"/>
        <v>-</v>
      </c>
      <c r="CX608" s="2851"/>
      <c r="CY608" s="2855" t="str">
        <f t="shared" si="1096"/>
        <v>-</v>
      </c>
      <c r="CZ608" s="2851"/>
      <c r="DA608" s="154" t="str">
        <f t="shared" si="985"/>
        <v>-</v>
      </c>
      <c r="DB608" s="369"/>
      <c r="DC608" s="155" t="str">
        <f t="shared" si="1097"/>
        <v>-</v>
      </c>
      <c r="DD608" s="367"/>
      <c r="DE608" s="374">
        <f t="shared" si="1213"/>
        <v>0</v>
      </c>
      <c r="DF608" s="373"/>
      <c r="DG608" s="818">
        <f t="shared" si="1210"/>
        <v>0</v>
      </c>
      <c r="DH608" s="372"/>
      <c r="DI608" s="267">
        <f t="shared" ref="DI608" si="1426">IF(AG608=1,1,0)</f>
        <v>0</v>
      </c>
      <c r="DJ608" s="373"/>
      <c r="DK608" s="374">
        <v>46069</v>
      </c>
      <c r="DL608" s="2857">
        <v>4263136</v>
      </c>
      <c r="DM608" s="375">
        <f t="shared" ref="DM608" si="1427">IF(AU608=1,1,0)</f>
        <v>0</v>
      </c>
      <c r="DN608" s="373"/>
      <c r="DO608" s="155">
        <f t="shared" ref="DO608" si="1428">IF(AJ608=1,1,0)</f>
        <v>0</v>
      </c>
      <c r="DP608" s="372"/>
      <c r="DQ608" s="155">
        <f t="shared" ref="DQ608" si="1429">IF(AK608=1,1,0)</f>
        <v>0</v>
      </c>
      <c r="DR608" s="373"/>
      <c r="DS608" s="155">
        <f t="shared" ref="DS608" si="1430">IF(AL608=1,1,0)</f>
        <v>0</v>
      </c>
      <c r="DT608" s="372"/>
      <c r="DU608" s="155">
        <f t="shared" ref="DU608" si="1431">IF(AM608=1,1,0)</f>
        <v>0</v>
      </c>
      <c r="DV608" s="373"/>
      <c r="DW608" s="4891">
        <v>46091</v>
      </c>
      <c r="DX608" s="372">
        <v>4263175</v>
      </c>
      <c r="DY608" s="154">
        <v>46120</v>
      </c>
      <c r="DZ608" s="4682">
        <v>4263202</v>
      </c>
      <c r="EA608" s="154">
        <v>46091</v>
      </c>
      <c r="EB608" s="4682">
        <v>4263176</v>
      </c>
      <c r="EC608" s="269">
        <v>46114</v>
      </c>
      <c r="ED608" s="4964">
        <v>4263204</v>
      </c>
      <c r="EE608" s="822">
        <v>46086</v>
      </c>
      <c r="EF608" s="377">
        <v>4263177</v>
      </c>
      <c r="EG608" s="273"/>
      <c r="EH608" s="274"/>
      <c r="EI608" s="275"/>
      <c r="EJ608" s="276"/>
      <c r="EK608" s="275"/>
      <c r="EL608" s="277"/>
      <c r="EM608" s="278" t="str">
        <f t="shared" ref="EM608" si="1432">IF(CE608="-"," ",IF(AR608=1,1," "))</f>
        <v xml:space="preserve"> </v>
      </c>
      <c r="EN608" s="372"/>
      <c r="EO608" s="155">
        <f t="shared" ref="EO608" si="1433">IF(AT608=1,1,0)</f>
        <v>0</v>
      </c>
      <c r="EP608" s="373"/>
      <c r="ER608" s="194"/>
      <c r="ET608" s="154" t="str">
        <f t="shared" ref="ET608:ET637" si="1434">IF($AE608=0,"　",VLOOKUP($AE608,ﾚｰｻﾞOP,60,0))</f>
        <v>-</v>
      </c>
      <c r="EU608" s="373"/>
      <c r="EV608" s="154" t="str">
        <f t="shared" ref="EV608:EV637" si="1435">IF($AE608=0,"　",VLOOKUP($AE608,ﾚｰｻﾞOP,60,0))</f>
        <v>-</v>
      </c>
      <c r="EW608" s="373"/>
      <c r="EX608" s="154"/>
      <c r="EY608" s="367"/>
      <c r="EZ608" s="154"/>
      <c r="FA608" s="367"/>
      <c r="FB608" s="154"/>
      <c r="FC608" s="367"/>
      <c r="FD608" s="154"/>
      <c r="FE608" s="367"/>
      <c r="FF608" s="155"/>
      <c r="FG608" s="367"/>
      <c r="FH608" s="154"/>
      <c r="FI608" s="367"/>
      <c r="FJ608" s="154" t="str">
        <f t="shared" ref="FJ608" si="1436">IF($AE608=0,"　",VLOOKUP($AE608,ﾚｰｻﾞOP,67,0))</f>
        <v>-</v>
      </c>
      <c r="FK608" s="373"/>
      <c r="FL608" s="155" t="str">
        <f t="shared" si="978"/>
        <v>-</v>
      </c>
      <c r="FM608" s="279"/>
      <c r="FN608" s="1184"/>
      <c r="FO608" s="280"/>
      <c r="FP608" s="281"/>
      <c r="FQ608" s="282"/>
      <c r="FS608" s="281"/>
      <c r="FT608" s="282"/>
    </row>
    <row r="609" spans="1:176" ht="18.600000000000001" customHeight="1">
      <c r="A609" s="228">
        <f t="shared" si="961"/>
        <v>599</v>
      </c>
      <c r="B609" s="343" t="str">
        <f t="shared" ref="B609:B614" si="1437">AF609</f>
        <v>4IE</v>
      </c>
      <c r="C609" s="6526">
        <v>46203</v>
      </c>
      <c r="D609" s="5805" t="s">
        <v>39</v>
      </c>
      <c r="E609" s="1009" t="s">
        <v>1605</v>
      </c>
      <c r="F609" s="1564" t="s">
        <v>1778</v>
      </c>
      <c r="G609" s="1263"/>
      <c r="H609" s="1330" t="s">
        <v>630</v>
      </c>
      <c r="I609" s="1264" t="s">
        <v>64</v>
      </c>
      <c r="J609" s="3337" t="s">
        <v>0</v>
      </c>
      <c r="K609" s="599" t="s">
        <v>503</v>
      </c>
      <c r="L609" s="600"/>
      <c r="M609" s="6477">
        <v>46128</v>
      </c>
      <c r="N609" s="353">
        <v>46122</v>
      </c>
      <c r="O609" s="354">
        <v>46129</v>
      </c>
      <c r="P609" s="353">
        <v>46126</v>
      </c>
      <c r="Q609" s="354">
        <v>46130</v>
      </c>
      <c r="R609" s="353">
        <v>46130</v>
      </c>
      <c r="S609" s="354">
        <v>46133</v>
      </c>
      <c r="T609" s="353">
        <v>46128</v>
      </c>
      <c r="U609" s="355">
        <v>46135</v>
      </c>
      <c r="V609" s="353">
        <v>46133</v>
      </c>
      <c r="W609" s="356">
        <v>46137</v>
      </c>
      <c r="X609" s="357">
        <v>46136</v>
      </c>
      <c r="Y609" s="359">
        <v>46144</v>
      </c>
      <c r="Z609" s="359">
        <v>46144</v>
      </c>
      <c r="AA609" s="601"/>
      <c r="AB609" s="359"/>
      <c r="AC609" s="251" t="s">
        <v>627</v>
      </c>
      <c r="AD609" s="361"/>
      <c r="AE609" s="362">
        <v>5</v>
      </c>
      <c r="AF609" s="363" t="str">
        <f t="shared" ref="AF609:AF625" si="1438">IF($AE609=0,"　",VLOOKUP($AE609,ﾚｰｻﾞOP,69,0))</f>
        <v>4IE</v>
      </c>
      <c r="AG609" s="364">
        <v>1</v>
      </c>
      <c r="AH609" s="364"/>
      <c r="AI609" s="364"/>
      <c r="AJ609" s="364"/>
      <c r="AK609" s="364"/>
      <c r="AL609" s="364"/>
      <c r="AM609" s="364"/>
      <c r="AN609" s="364"/>
      <c r="AO609" s="364"/>
      <c r="AP609" s="363">
        <v>1</v>
      </c>
      <c r="AQ609" s="255">
        <v>1</v>
      </c>
      <c r="AR609" s="255">
        <v>1</v>
      </c>
      <c r="AS609" s="255"/>
      <c r="AT609" s="255"/>
      <c r="AU609" s="2843">
        <f t="shared" ref="AU609:AU614" si="1439">IF(AI609="付属済",0,IF(AI609=1,AI609+AP609,0))</f>
        <v>0</v>
      </c>
      <c r="AV609" s="4008">
        <f t="shared" ref="AV609:AV614" si="1440">IF(AE609=0,0,(AR609*1)+(AS609*100))</f>
        <v>1</v>
      </c>
      <c r="AW609" s="590">
        <v>46087</v>
      </c>
      <c r="AX609" s="369">
        <v>4263144</v>
      </c>
      <c r="AY609" s="154">
        <v>46087</v>
      </c>
      <c r="AZ609" s="367">
        <v>4263145</v>
      </c>
      <c r="BA609" s="154">
        <v>46087</v>
      </c>
      <c r="BB609" s="367">
        <v>4263146</v>
      </c>
      <c r="BC609" s="368">
        <v>46087</v>
      </c>
      <c r="BD609" s="369">
        <v>4263147</v>
      </c>
      <c r="BE609" s="4599">
        <v>46056</v>
      </c>
      <c r="BF609" s="367">
        <v>4263109</v>
      </c>
      <c r="BG609" s="368">
        <v>46114</v>
      </c>
      <c r="BH609" s="367">
        <v>4263188</v>
      </c>
      <c r="BI609" s="154" t="str">
        <f>IF($AE609=0,"　",VLOOKUP($AE609,ﾚｰｻﾞOP,11,0))</f>
        <v>-</v>
      </c>
      <c r="BJ609" s="367"/>
      <c r="BK609" s="154" t="str">
        <f t="shared" ref="BK609:BK625" si="1441">IF($AE609=0,"　",VLOOKUP($AE609,ﾚｰｻﾞOP,57,0))</f>
        <v>-</v>
      </c>
      <c r="BL609" s="367"/>
      <c r="BM609" s="154" t="str">
        <f t="shared" ref="BM609:BM625" si="1442">IF($AE609=0,"　",VLOOKUP($AE609,ﾚｰｻﾞOP,58,0))</f>
        <v>-</v>
      </c>
      <c r="BN609" s="367"/>
      <c r="BO609" s="155" t="str">
        <f t="shared" ref="BO609:BO625" si="1443">IF($AE609=0,"　",VLOOKUP($AE609,ﾚｰｻﾞOP,59,0))</f>
        <v>-</v>
      </c>
      <c r="BP609" s="367"/>
      <c r="BQ609" s="154">
        <v>46050</v>
      </c>
      <c r="BR609" s="369">
        <v>4263103</v>
      </c>
      <c r="BS609" s="154" t="str">
        <f t="shared" ref="BS609:BS625" si="1444">IF($AE609=0,"　",VLOOKUP($AE609,ﾚｰｻﾞOP,13,0))</f>
        <v>-</v>
      </c>
      <c r="BT609" s="369"/>
      <c r="BU609" s="154" t="str">
        <f t="shared" ref="BU609:BU625" si="1445">IF($AE609=0,"　",VLOOKUP($AE609,ﾚｰｻﾞOP,14,0))</f>
        <v>-</v>
      </c>
      <c r="BV609" s="369"/>
      <c r="BW609" s="154" t="str">
        <f t="shared" ref="BW609:BW625" si="1446">IF($AE609=0,"　",VLOOKUP($AE609,ﾚｰｻﾞOP,15,0))</f>
        <v>-</v>
      </c>
      <c r="BX609" s="367"/>
      <c r="BY609" s="154" t="str">
        <f t="shared" ref="BY609:BY625" si="1447">IF($AE609=0,"　",VLOOKUP($AE609,ﾚｰｻﾞOP,16,0))</f>
        <v>-</v>
      </c>
      <c r="BZ609" s="369"/>
      <c r="CA609" s="154" t="str">
        <f t="shared" ref="CA609:CA625" si="1448">IF($AE609=0,"　",VLOOKUP($AE609,ﾚｰｻﾞOP,17,0))</f>
        <v>-</v>
      </c>
      <c r="CB609" s="367"/>
      <c r="CC609" s="154" t="str">
        <f t="shared" ref="CC609:CC625" si="1449">IF($AE609=0,"　",VLOOKUP($AE609,ﾚｰｻﾞOP,18,0))</f>
        <v>-</v>
      </c>
      <c r="CD609" s="367"/>
      <c r="CE609" s="2850" t="str">
        <f t="shared" ref="CE609:CE625" si="1450">IF($AE609=0,"　",VLOOKUP($AE609,ﾚｰｻﾞOP,19,0))</f>
        <v>-</v>
      </c>
      <c r="CF609" s="2846"/>
      <c r="CG609" s="2855" t="str">
        <f t="shared" ref="CG609:CG625" si="1451">IF($AE609=0,"　",VLOOKUP($AE609,ﾚｰｻﾞOP,20,0))</f>
        <v>-</v>
      </c>
      <c r="CH609" s="2851"/>
      <c r="CI609" s="2850" t="str">
        <f t="shared" ref="CI609:CI625" si="1452">IF($AE609=0,"　",VLOOKUP($AE609,ﾚｰｻﾞOP,21,0))</f>
        <v>-</v>
      </c>
      <c r="CJ609" s="2846"/>
      <c r="CK609" s="2850" t="str">
        <f t="shared" ref="CK609:CK625" si="1453">IF($AE609=0,"　",VLOOKUP($AE609,ﾚｰｻﾞOP,22,0))</f>
        <v>-</v>
      </c>
      <c r="CL609" s="2851"/>
      <c r="CM609" s="2850" t="str">
        <f t="shared" ref="CM609:CM625" si="1454">IF($AE609=0,"　",VLOOKUP($AE609,ﾚｰｻﾞOP,23,0))</f>
        <v>-</v>
      </c>
      <c r="CN609" s="2851"/>
      <c r="CO609" s="2855" t="str">
        <f t="shared" ref="CO609:CO625" si="1455">IF($AE609=0,"　",VLOOKUP($AE609,ﾚｰｻﾞOP,24,0))</f>
        <v>-</v>
      </c>
      <c r="CP609" s="2851"/>
      <c r="CQ609" s="2855" t="str">
        <f t="shared" ref="CQ609:CQ625" si="1456">IF($AE609=0,"　",VLOOKUP($AE609,ﾚｰｻﾞOP,25,0))</f>
        <v>-</v>
      </c>
      <c r="CR609" s="2851"/>
      <c r="CS609" s="2850" t="str">
        <f t="shared" ref="CS609:CS625" si="1457">IF($AE609=0,"　",VLOOKUP($AE609,ﾚｰｻﾞOP,26,0))</f>
        <v>-</v>
      </c>
      <c r="CT609" s="2851"/>
      <c r="CU609" s="2855"/>
      <c r="CV609" s="2851"/>
      <c r="CW609" s="2850" t="str">
        <f t="shared" ref="CW609:CW625" si="1458">IF($AE609=0,"　",VLOOKUP($AE609,ﾚｰｻﾞOP,28,0))</f>
        <v>-</v>
      </c>
      <c r="CX609" s="2851"/>
      <c r="CY609" s="2855" t="str">
        <f t="shared" ref="CY609:CY625" si="1459">IF($AE609=0,"　",VLOOKUP($AE609,ﾚｰｻﾞOP,29,0))</f>
        <v>-</v>
      </c>
      <c r="CZ609" s="2851"/>
      <c r="DA609" s="154" t="str">
        <f t="shared" ref="DA609:DA625" si="1460">IF($AE609=0,"　",VLOOKUP($AE609,ﾚｰｻﾞOP,30,0))</f>
        <v>-</v>
      </c>
      <c r="DB609" s="369"/>
      <c r="DC609" s="155" t="str">
        <f t="shared" ref="DC609:DC625" si="1461">IF($AE609=0,"　",VLOOKUP($AE609,ﾚｰｻﾞOP,31,0))</f>
        <v>-</v>
      </c>
      <c r="DD609" s="367"/>
      <c r="DE609" s="374">
        <v>46088</v>
      </c>
      <c r="DF609" s="373">
        <v>4263265</v>
      </c>
      <c r="DG609" s="818">
        <f t="shared" ref="DG609:DG625" si="1462">IF(AH609=1,1,0)</f>
        <v>0</v>
      </c>
      <c r="DH609" s="372"/>
      <c r="DI609" s="267">
        <v>46120</v>
      </c>
      <c r="DJ609" s="373">
        <v>4263199</v>
      </c>
      <c r="DK609" s="374">
        <f t="shared" ref="DK609:DK614" si="1463">IF(AU609=2,1,0)</f>
        <v>0</v>
      </c>
      <c r="DL609" s="373"/>
      <c r="DM609" s="375">
        <f t="shared" ref="DM609:DM614" si="1464">IF(AU609=1,1,0)</f>
        <v>0</v>
      </c>
      <c r="DN609" s="373"/>
      <c r="DO609" s="155">
        <f t="shared" ref="DO609:DO614" si="1465">IF(AJ609=1,1,0)</f>
        <v>0</v>
      </c>
      <c r="DP609" s="372"/>
      <c r="DQ609" s="155">
        <f t="shared" ref="DQ609:DQ614" si="1466">IF(AK609=1,1,0)</f>
        <v>0</v>
      </c>
      <c r="DR609" s="373"/>
      <c r="DS609" s="155">
        <f t="shared" ref="DS609:DS614" si="1467">IF(AL609=1,1,0)</f>
        <v>0</v>
      </c>
      <c r="DT609" s="372"/>
      <c r="DU609" s="155">
        <f t="shared" ref="DU609:DU614" si="1468">IF(AM609=1,1,0)</f>
        <v>0</v>
      </c>
      <c r="DV609" s="373"/>
      <c r="DW609" s="4891">
        <f t="shared" ref="DW609:DW614" si="1469">IF(AN609=1,1,0)</f>
        <v>0</v>
      </c>
      <c r="DX609" s="372"/>
      <c r="DY609" s="154">
        <f t="shared" ref="DY609:DY614" si="1470">IF(AO609=1,1,0)</f>
        <v>0</v>
      </c>
      <c r="DZ609" s="373"/>
      <c r="EA609" s="154">
        <v>46091</v>
      </c>
      <c r="EB609" s="4682">
        <v>4263153</v>
      </c>
      <c r="EC609" s="269">
        <v>46114</v>
      </c>
      <c r="ED609" s="4964">
        <v>4263204</v>
      </c>
      <c r="EE609" s="822">
        <v>46086</v>
      </c>
      <c r="EF609" s="377">
        <v>4263177</v>
      </c>
      <c r="EG609" s="273"/>
      <c r="EH609" s="274"/>
      <c r="EI609" s="275"/>
      <c r="EJ609" s="276"/>
      <c r="EK609" s="275"/>
      <c r="EL609" s="277"/>
      <c r="EM609" s="278" t="str">
        <f t="shared" ref="EM609:EM614" si="1471">IF(CE609="-"," ",IF(AR609=1,1," "))</f>
        <v xml:space="preserve"> </v>
      </c>
      <c r="EN609" s="372"/>
      <c r="EO609" s="155">
        <f t="shared" ref="EO609:EO614" si="1472">IF(AT609=1,1,0)</f>
        <v>0</v>
      </c>
      <c r="EP609" s="373"/>
      <c r="ER609" s="194"/>
      <c r="ET609" s="154" t="str">
        <f>IF($AE609=0,"　",VLOOKUP($AE609,ﾚｰｻﾞOP,60,0))</f>
        <v>-</v>
      </c>
      <c r="EU609" s="373"/>
      <c r="EV609" s="154" t="str">
        <f t="shared" ref="EV609:EV625" si="1473">IF($AE609=0,"　",VLOOKUP($AE609,ﾚｰｻﾞOP,60,0))</f>
        <v>-</v>
      </c>
      <c r="EW609" s="373"/>
      <c r="EX609" s="154"/>
      <c r="EY609" s="367"/>
      <c r="EZ609" s="154"/>
      <c r="FA609" s="367"/>
      <c r="FB609" s="154"/>
      <c r="FC609" s="367"/>
      <c r="FD609" s="154"/>
      <c r="FE609" s="367"/>
      <c r="FF609" s="155"/>
      <c r="FG609" s="367"/>
      <c r="FH609" s="154"/>
      <c r="FI609" s="367"/>
      <c r="FJ609" s="154" t="str">
        <f>IF($AE609=0,"　",VLOOKUP($AE609,ﾚｰｻﾞOP,67,0))</f>
        <v>-</v>
      </c>
      <c r="FK609" s="373"/>
      <c r="FL609" s="155" t="str">
        <f t="shared" ref="FL609:FL625" si="1474">IF($AE609=0,"　",VLOOKUP($AE609,ﾚｰｻﾞOP,68,0))</f>
        <v>-</v>
      </c>
      <c r="FM609" s="279"/>
      <c r="FN609" s="1184"/>
      <c r="FO609" s="280"/>
      <c r="FP609" s="281"/>
      <c r="FQ609" s="282"/>
      <c r="FS609" s="281"/>
      <c r="FT609" s="282"/>
    </row>
    <row r="610" spans="1:176" ht="18.600000000000001" customHeight="1">
      <c r="A610" s="228">
        <f t="shared" si="961"/>
        <v>600</v>
      </c>
      <c r="B610" s="343" t="str">
        <f t="shared" si="1437"/>
        <v>4IE</v>
      </c>
      <c r="C610" s="6526">
        <v>46203</v>
      </c>
      <c r="D610" s="5805" t="s">
        <v>39</v>
      </c>
      <c r="E610" s="1009" t="s">
        <v>1606</v>
      </c>
      <c r="F610" s="1564" t="s">
        <v>1779</v>
      </c>
      <c r="G610" s="1263"/>
      <c r="H610" s="1330" t="s">
        <v>630</v>
      </c>
      <c r="I610" s="1264" t="s">
        <v>64</v>
      </c>
      <c r="J610" s="3337" t="s">
        <v>0</v>
      </c>
      <c r="K610" s="599" t="s">
        <v>503</v>
      </c>
      <c r="L610" s="600"/>
      <c r="M610" s="6477">
        <v>46128</v>
      </c>
      <c r="N610" s="353">
        <v>46122</v>
      </c>
      <c r="O610" s="354">
        <v>46129</v>
      </c>
      <c r="P610" s="353">
        <v>46126</v>
      </c>
      <c r="Q610" s="354">
        <v>46130</v>
      </c>
      <c r="R610" s="353">
        <v>46130</v>
      </c>
      <c r="S610" s="354">
        <v>46133</v>
      </c>
      <c r="T610" s="353">
        <v>46129</v>
      </c>
      <c r="U610" s="355">
        <v>46135</v>
      </c>
      <c r="V610" s="353">
        <v>46134</v>
      </c>
      <c r="W610" s="356">
        <v>46137</v>
      </c>
      <c r="X610" s="357">
        <v>46139</v>
      </c>
      <c r="Y610" s="359">
        <v>46144</v>
      </c>
      <c r="Z610" s="359">
        <v>46144</v>
      </c>
      <c r="AA610" s="601"/>
      <c r="AB610" s="359"/>
      <c r="AC610" s="251" t="s">
        <v>627</v>
      </c>
      <c r="AD610" s="361"/>
      <c r="AE610" s="362">
        <v>5</v>
      </c>
      <c r="AF610" s="363" t="str">
        <f t="shared" si="1438"/>
        <v>4IE</v>
      </c>
      <c r="AG610" s="364">
        <v>1</v>
      </c>
      <c r="AH610" s="364"/>
      <c r="AI610" s="364"/>
      <c r="AJ610" s="364"/>
      <c r="AK610" s="364"/>
      <c r="AL610" s="364"/>
      <c r="AM610" s="364"/>
      <c r="AN610" s="364"/>
      <c r="AO610" s="364"/>
      <c r="AP610" s="363">
        <v>1</v>
      </c>
      <c r="AQ610" s="255">
        <v>1</v>
      </c>
      <c r="AR610" s="255">
        <v>1</v>
      </c>
      <c r="AS610" s="255"/>
      <c r="AT610" s="255"/>
      <c r="AU610" s="2843">
        <f t="shared" si="1439"/>
        <v>0</v>
      </c>
      <c r="AV610" s="4008">
        <f t="shared" si="1440"/>
        <v>1</v>
      </c>
      <c r="AW610" s="590">
        <v>46087</v>
      </c>
      <c r="AX610" s="369">
        <v>4263144</v>
      </c>
      <c r="AY610" s="154">
        <v>46087</v>
      </c>
      <c r="AZ610" s="367">
        <v>4263145</v>
      </c>
      <c r="BA610" s="154">
        <v>46087</v>
      </c>
      <c r="BB610" s="367">
        <v>4263146</v>
      </c>
      <c r="BC610" s="368">
        <v>46087</v>
      </c>
      <c r="BD610" s="369">
        <v>4263147</v>
      </c>
      <c r="BE610" s="4599">
        <v>46056</v>
      </c>
      <c r="BF610" s="367">
        <v>4263109</v>
      </c>
      <c r="BG610" s="368">
        <v>46114</v>
      </c>
      <c r="BH610" s="367">
        <v>4263188</v>
      </c>
      <c r="BI610" s="154" t="str">
        <f>IF($AE610=0,"　",VLOOKUP($AE610,ﾚｰｻﾞOP,11,0))</f>
        <v>-</v>
      </c>
      <c r="BJ610" s="367"/>
      <c r="BK610" s="154" t="str">
        <f t="shared" si="1441"/>
        <v>-</v>
      </c>
      <c r="BL610" s="367"/>
      <c r="BM610" s="154" t="str">
        <f t="shared" si="1442"/>
        <v>-</v>
      </c>
      <c r="BN610" s="367"/>
      <c r="BO610" s="155" t="str">
        <f t="shared" si="1443"/>
        <v>-</v>
      </c>
      <c r="BP610" s="367"/>
      <c r="BQ610" s="154">
        <v>46050</v>
      </c>
      <c r="BR610" s="369">
        <v>4263103</v>
      </c>
      <c r="BS610" s="154" t="str">
        <f t="shared" si="1444"/>
        <v>-</v>
      </c>
      <c r="BT610" s="369"/>
      <c r="BU610" s="154" t="str">
        <f t="shared" si="1445"/>
        <v>-</v>
      </c>
      <c r="BV610" s="369"/>
      <c r="BW610" s="154" t="str">
        <f t="shared" si="1446"/>
        <v>-</v>
      </c>
      <c r="BX610" s="367"/>
      <c r="BY610" s="154" t="str">
        <f t="shared" si="1447"/>
        <v>-</v>
      </c>
      <c r="BZ610" s="369"/>
      <c r="CA610" s="154" t="str">
        <f t="shared" si="1448"/>
        <v>-</v>
      </c>
      <c r="CB610" s="367"/>
      <c r="CC610" s="154" t="str">
        <f t="shared" si="1449"/>
        <v>-</v>
      </c>
      <c r="CD610" s="367"/>
      <c r="CE610" s="2850" t="str">
        <f t="shared" si="1450"/>
        <v>-</v>
      </c>
      <c r="CF610" s="2846"/>
      <c r="CG610" s="2855" t="str">
        <f t="shared" si="1451"/>
        <v>-</v>
      </c>
      <c r="CH610" s="2851"/>
      <c r="CI610" s="2850" t="str">
        <f t="shared" si="1452"/>
        <v>-</v>
      </c>
      <c r="CJ610" s="2846"/>
      <c r="CK610" s="2850" t="str">
        <f t="shared" si="1453"/>
        <v>-</v>
      </c>
      <c r="CL610" s="2851"/>
      <c r="CM610" s="2850" t="str">
        <f t="shared" si="1454"/>
        <v>-</v>
      </c>
      <c r="CN610" s="2851"/>
      <c r="CO610" s="2855" t="str">
        <f t="shared" si="1455"/>
        <v>-</v>
      </c>
      <c r="CP610" s="2851"/>
      <c r="CQ610" s="2855" t="str">
        <f t="shared" si="1456"/>
        <v>-</v>
      </c>
      <c r="CR610" s="2851"/>
      <c r="CS610" s="2850" t="str">
        <f t="shared" si="1457"/>
        <v>-</v>
      </c>
      <c r="CT610" s="2851"/>
      <c r="CU610" s="2855"/>
      <c r="CV610" s="2851"/>
      <c r="CW610" s="2850" t="str">
        <f t="shared" si="1458"/>
        <v>-</v>
      </c>
      <c r="CX610" s="2851"/>
      <c r="CY610" s="2855" t="str">
        <f t="shared" si="1459"/>
        <v>-</v>
      </c>
      <c r="CZ610" s="2851"/>
      <c r="DA610" s="154" t="str">
        <f t="shared" si="1460"/>
        <v>-</v>
      </c>
      <c r="DB610" s="369"/>
      <c r="DC610" s="155" t="str">
        <f t="shared" si="1461"/>
        <v>-</v>
      </c>
      <c r="DD610" s="367"/>
      <c r="DE610" s="374">
        <v>46088</v>
      </c>
      <c r="DF610" s="373">
        <v>4263265</v>
      </c>
      <c r="DG610" s="818">
        <f t="shared" si="1462"/>
        <v>0</v>
      </c>
      <c r="DH610" s="372"/>
      <c r="DI610" s="267">
        <v>46120</v>
      </c>
      <c r="DJ610" s="373">
        <v>4263199</v>
      </c>
      <c r="DK610" s="374">
        <f t="shared" si="1463"/>
        <v>0</v>
      </c>
      <c r="DL610" s="373"/>
      <c r="DM610" s="375">
        <f t="shared" si="1464"/>
        <v>0</v>
      </c>
      <c r="DN610" s="373"/>
      <c r="DO610" s="155">
        <f t="shared" si="1465"/>
        <v>0</v>
      </c>
      <c r="DP610" s="372"/>
      <c r="DQ610" s="155">
        <f t="shared" si="1466"/>
        <v>0</v>
      </c>
      <c r="DR610" s="373"/>
      <c r="DS610" s="155">
        <f t="shared" si="1467"/>
        <v>0</v>
      </c>
      <c r="DT610" s="372"/>
      <c r="DU610" s="155">
        <f t="shared" si="1468"/>
        <v>0</v>
      </c>
      <c r="DV610" s="373"/>
      <c r="DW610" s="4891">
        <f t="shared" si="1469"/>
        <v>0</v>
      </c>
      <c r="DX610" s="372"/>
      <c r="DY610" s="154">
        <f t="shared" si="1470"/>
        <v>0</v>
      </c>
      <c r="DZ610" s="373"/>
      <c r="EA610" s="154">
        <v>46091</v>
      </c>
      <c r="EB610" s="4682">
        <v>4263153</v>
      </c>
      <c r="EC610" s="269">
        <v>46114</v>
      </c>
      <c r="ED610" s="4964">
        <v>4263204</v>
      </c>
      <c r="EE610" s="822">
        <v>46086</v>
      </c>
      <c r="EF610" s="377">
        <v>4263177</v>
      </c>
      <c r="EG610" s="273"/>
      <c r="EH610" s="274"/>
      <c r="EI610" s="275"/>
      <c r="EJ610" s="276"/>
      <c r="EK610" s="275"/>
      <c r="EL610" s="277"/>
      <c r="EM610" s="278" t="str">
        <f t="shared" si="1471"/>
        <v xml:space="preserve"> </v>
      </c>
      <c r="EN610" s="372"/>
      <c r="EO610" s="155">
        <f t="shared" si="1472"/>
        <v>0</v>
      </c>
      <c r="EP610" s="373"/>
      <c r="ER610" s="194"/>
      <c r="ET610" s="154" t="str">
        <f>IF($AE610=0,"　",VLOOKUP($AE610,ﾚｰｻﾞOP,60,0))</f>
        <v>-</v>
      </c>
      <c r="EU610" s="373"/>
      <c r="EV610" s="154" t="str">
        <f t="shared" si="1473"/>
        <v>-</v>
      </c>
      <c r="EW610" s="373"/>
      <c r="EX610" s="154"/>
      <c r="EY610" s="367"/>
      <c r="EZ610" s="154"/>
      <c r="FA610" s="367"/>
      <c r="FB610" s="154"/>
      <c r="FC610" s="367"/>
      <c r="FD610" s="154"/>
      <c r="FE610" s="367"/>
      <c r="FF610" s="155"/>
      <c r="FG610" s="367"/>
      <c r="FH610" s="154"/>
      <c r="FI610" s="367"/>
      <c r="FJ610" s="154" t="str">
        <f>IF($AE610=0,"　",VLOOKUP($AE610,ﾚｰｻﾞOP,67,0))</f>
        <v>-</v>
      </c>
      <c r="FK610" s="373"/>
      <c r="FL610" s="155" t="str">
        <f t="shared" si="1474"/>
        <v>-</v>
      </c>
      <c r="FM610" s="279"/>
      <c r="FN610" s="1184"/>
      <c r="FO610" s="280"/>
      <c r="FP610" s="281"/>
      <c r="FQ610" s="282"/>
      <c r="FS610" s="281"/>
      <c r="FT610" s="282"/>
    </row>
    <row r="611" spans="1:176" ht="18.600000000000001" customHeight="1">
      <c r="A611" s="228">
        <f t="shared" si="961"/>
        <v>601</v>
      </c>
      <c r="B611" s="343" t="str">
        <f t="shared" si="1437"/>
        <v>4IE</v>
      </c>
      <c r="C611" s="6218">
        <v>46162</v>
      </c>
      <c r="D611" s="5644" t="s">
        <v>1602</v>
      </c>
      <c r="E611" s="5719">
        <v>89610209</v>
      </c>
      <c r="F611" s="1564" t="s">
        <v>1780</v>
      </c>
      <c r="G611" s="1263"/>
      <c r="H611" s="1330" t="s">
        <v>629</v>
      </c>
      <c r="I611" s="1264" t="s">
        <v>992</v>
      </c>
      <c r="J611" s="1264" t="s">
        <v>21</v>
      </c>
      <c r="K611" s="599" t="s">
        <v>11</v>
      </c>
      <c r="L611" s="600"/>
      <c r="M611" s="6477">
        <v>46129</v>
      </c>
      <c r="N611" s="353">
        <v>46123</v>
      </c>
      <c r="O611" s="354">
        <v>46130</v>
      </c>
      <c r="P611" s="353">
        <v>46127</v>
      </c>
      <c r="Q611" s="354">
        <v>46133</v>
      </c>
      <c r="R611" s="353">
        <v>46133</v>
      </c>
      <c r="S611" s="354">
        <v>46134</v>
      </c>
      <c r="T611" s="353">
        <v>46133</v>
      </c>
      <c r="U611" s="355">
        <v>46136</v>
      </c>
      <c r="V611" s="353">
        <v>46134</v>
      </c>
      <c r="W611" s="356">
        <v>46139</v>
      </c>
      <c r="X611" s="357">
        <v>46140</v>
      </c>
      <c r="Y611" s="359">
        <v>46149</v>
      </c>
      <c r="Z611" s="359">
        <v>46149</v>
      </c>
      <c r="AA611" s="601"/>
      <c r="AB611" s="359"/>
      <c r="AC611" s="251"/>
      <c r="AD611" s="361"/>
      <c r="AE611" s="362">
        <v>25</v>
      </c>
      <c r="AF611" s="363" t="str">
        <f t="shared" si="1438"/>
        <v>4IE</v>
      </c>
      <c r="AG611" s="364"/>
      <c r="AH611" s="364"/>
      <c r="AI611" s="364"/>
      <c r="AJ611" s="364"/>
      <c r="AK611" s="364"/>
      <c r="AL611" s="364"/>
      <c r="AM611" s="364"/>
      <c r="AN611" s="364"/>
      <c r="AO611" s="364"/>
      <c r="AP611" s="363"/>
      <c r="AQ611" s="255"/>
      <c r="AR611" s="255"/>
      <c r="AS611" s="255"/>
      <c r="AT611" s="255"/>
      <c r="AU611" s="2843">
        <f t="shared" si="1439"/>
        <v>0</v>
      </c>
      <c r="AV611" s="4008">
        <f t="shared" si="1440"/>
        <v>0</v>
      </c>
      <c r="AW611" s="590" t="str">
        <f>IF($AE611=0,"　",VLOOKUP($AE611,ﾚｰｻﾞOP,5,0))</f>
        <v>-</v>
      </c>
      <c r="AX611" s="369"/>
      <c r="AY611" s="154" t="str">
        <f>IF($AE611=0,"　",VLOOKUP($AE611,ﾚｰｻﾞOP,6,0))</f>
        <v>-</v>
      </c>
      <c r="AZ611" s="367"/>
      <c r="BA611" s="154" t="str">
        <f>IF($AE611=0,"　",VLOOKUP($AE611,ﾚｰｻﾞOP,7,0))</f>
        <v>-</v>
      </c>
      <c r="BB611" s="367"/>
      <c r="BC611" s="368" t="str">
        <f>IF($AE611=0,"　",VLOOKUP($AE611,ﾚｰｻﾞOP,8,0))</f>
        <v>-</v>
      </c>
      <c r="BD611" s="369"/>
      <c r="BE611" s="4599" t="str">
        <f>IF($AE611=0,"　",VLOOKUP($AE611,ﾚｰｻﾞOP,9,0))</f>
        <v>-</v>
      </c>
      <c r="BF611" s="367"/>
      <c r="BG611" s="368" t="str">
        <f>IF($AE611=0,"　",VLOOKUP($AE611,ﾚｰｻﾞOP,10,0))</f>
        <v>-</v>
      </c>
      <c r="BH611" s="367"/>
      <c r="BI611" s="154" t="str">
        <f>IF($AE611=0,"　",VLOOKUP($AE611,ﾚｰｻﾞOP,11,0))</f>
        <v>-</v>
      </c>
      <c r="BJ611" s="367"/>
      <c r="BK611" s="154" t="str">
        <f t="shared" si="1441"/>
        <v>-</v>
      </c>
      <c r="BL611" s="367"/>
      <c r="BM611" s="154" t="str">
        <f t="shared" si="1442"/>
        <v>-</v>
      </c>
      <c r="BN611" s="367"/>
      <c r="BO611" s="155" t="str">
        <f t="shared" si="1443"/>
        <v>-</v>
      </c>
      <c r="BP611" s="367"/>
      <c r="BQ611" s="154" t="str">
        <f>IF($AE611=0,"　",VLOOKUP($AE611,ﾚｰｻﾞOP,12,0))</f>
        <v>-</v>
      </c>
      <c r="BR611" s="369"/>
      <c r="BS611" s="154" t="str">
        <f t="shared" si="1444"/>
        <v>-</v>
      </c>
      <c r="BT611" s="369"/>
      <c r="BU611" s="154" t="str">
        <f t="shared" si="1445"/>
        <v>-</v>
      </c>
      <c r="BV611" s="369"/>
      <c r="BW611" s="154" t="str">
        <f t="shared" si="1446"/>
        <v>-</v>
      </c>
      <c r="BX611" s="367"/>
      <c r="BY611" s="154" t="str">
        <f t="shared" si="1447"/>
        <v>-</v>
      </c>
      <c r="BZ611" s="369"/>
      <c r="CA611" s="154" t="str">
        <f t="shared" si="1448"/>
        <v>-</v>
      </c>
      <c r="CB611" s="367"/>
      <c r="CC611" s="154" t="str">
        <f t="shared" si="1449"/>
        <v>-</v>
      </c>
      <c r="CD611" s="367"/>
      <c r="CE611" s="2850" t="str">
        <f t="shared" si="1450"/>
        <v>-</v>
      </c>
      <c r="CF611" s="2846"/>
      <c r="CG611" s="2855" t="str">
        <f t="shared" si="1451"/>
        <v>-</v>
      </c>
      <c r="CH611" s="2851"/>
      <c r="CI611" s="2850" t="str">
        <f t="shared" si="1452"/>
        <v>-</v>
      </c>
      <c r="CJ611" s="2846"/>
      <c r="CK611" s="2850" t="str">
        <f t="shared" si="1453"/>
        <v>-</v>
      </c>
      <c r="CL611" s="2851"/>
      <c r="CM611" s="2850" t="str">
        <f t="shared" si="1454"/>
        <v>-</v>
      </c>
      <c r="CN611" s="2851"/>
      <c r="CO611" s="2855" t="str">
        <f t="shared" si="1455"/>
        <v>-</v>
      </c>
      <c r="CP611" s="2851"/>
      <c r="CQ611" s="2855" t="str">
        <f t="shared" si="1456"/>
        <v>-</v>
      </c>
      <c r="CR611" s="2851"/>
      <c r="CS611" s="2850" t="str">
        <f t="shared" si="1457"/>
        <v>-</v>
      </c>
      <c r="CT611" s="2851"/>
      <c r="CU611" s="2855"/>
      <c r="CV611" s="2851"/>
      <c r="CW611" s="2850" t="str">
        <f t="shared" si="1458"/>
        <v>-</v>
      </c>
      <c r="CX611" s="2851"/>
      <c r="CY611" s="2855" t="str">
        <f t="shared" si="1459"/>
        <v>-</v>
      </c>
      <c r="CZ611" s="2851"/>
      <c r="DA611" s="154" t="str">
        <f t="shared" si="1460"/>
        <v>-</v>
      </c>
      <c r="DB611" s="369"/>
      <c r="DC611" s="155" t="str">
        <f t="shared" si="1461"/>
        <v>-</v>
      </c>
      <c r="DD611" s="367"/>
      <c r="DE611" s="374">
        <f t="shared" ref="DE611:DE617" si="1475">IF(AG611=1,1,0)</f>
        <v>0</v>
      </c>
      <c r="DF611" s="373"/>
      <c r="DG611" s="818">
        <f t="shared" si="1462"/>
        <v>0</v>
      </c>
      <c r="DH611" s="372"/>
      <c r="DI611" s="267">
        <f t="shared" ref="DI611" si="1476">IF(AG611=1,1,0)</f>
        <v>0</v>
      </c>
      <c r="DJ611" s="373"/>
      <c r="DK611" s="374">
        <f t="shared" si="1463"/>
        <v>0</v>
      </c>
      <c r="DL611" s="373"/>
      <c r="DM611" s="375">
        <f t="shared" si="1464"/>
        <v>0</v>
      </c>
      <c r="DN611" s="373"/>
      <c r="DO611" s="155">
        <f t="shared" si="1465"/>
        <v>0</v>
      </c>
      <c r="DP611" s="372"/>
      <c r="DQ611" s="155">
        <f t="shared" si="1466"/>
        <v>0</v>
      </c>
      <c r="DR611" s="373"/>
      <c r="DS611" s="155">
        <f t="shared" si="1467"/>
        <v>0</v>
      </c>
      <c r="DT611" s="372"/>
      <c r="DU611" s="155">
        <f t="shared" si="1468"/>
        <v>0</v>
      </c>
      <c r="DV611" s="373"/>
      <c r="DW611" s="4891">
        <f t="shared" si="1469"/>
        <v>0</v>
      </c>
      <c r="DX611" s="372"/>
      <c r="DY611" s="154">
        <f t="shared" si="1470"/>
        <v>0</v>
      </c>
      <c r="DZ611" s="373"/>
      <c r="EA611" s="154">
        <f t="shared" ref="EA611" si="1477">IF(AP611=1,1,0)</f>
        <v>0</v>
      </c>
      <c r="EB611" s="373"/>
      <c r="EC611" s="269">
        <f t="shared" ref="EC611" si="1478">IF(AQ611=1,1,0)</f>
        <v>0</v>
      </c>
      <c r="ED611" s="376"/>
      <c r="EE611" s="822">
        <f t="shared" ref="EE611" si="1479">IF(AV611=0,0,1)</f>
        <v>0</v>
      </c>
      <c r="EF611" s="377"/>
      <c r="EG611" s="273"/>
      <c r="EH611" s="274"/>
      <c r="EI611" s="275"/>
      <c r="EJ611" s="276"/>
      <c r="EK611" s="275"/>
      <c r="EL611" s="277"/>
      <c r="EM611" s="278" t="str">
        <f t="shared" si="1471"/>
        <v xml:space="preserve"> </v>
      </c>
      <c r="EN611" s="372"/>
      <c r="EO611" s="155">
        <f t="shared" si="1472"/>
        <v>0</v>
      </c>
      <c r="EP611" s="373"/>
      <c r="ER611" s="194"/>
      <c r="ET611" s="154">
        <v>45695</v>
      </c>
      <c r="EU611" s="373">
        <v>4263127</v>
      </c>
      <c r="EV611" s="154">
        <f t="shared" si="1473"/>
        <v>1</v>
      </c>
      <c r="EW611" s="373"/>
      <c r="EX611" s="154"/>
      <c r="EY611" s="367"/>
      <c r="EZ611" s="154">
        <v>46122</v>
      </c>
      <c r="FA611" s="367">
        <v>4263268</v>
      </c>
      <c r="FB611" s="154"/>
      <c r="FC611" s="367"/>
      <c r="FD611" s="154">
        <v>46120</v>
      </c>
      <c r="FE611" s="367">
        <v>4263207</v>
      </c>
      <c r="FF611" s="155"/>
      <c r="FG611" s="367"/>
      <c r="FH611" s="154"/>
      <c r="FI611" s="367"/>
      <c r="FJ611" s="2850">
        <v>46087</v>
      </c>
      <c r="FK611" s="373">
        <v>4263151</v>
      </c>
      <c r="FL611" s="155">
        <f t="shared" si="1474"/>
        <v>1</v>
      </c>
      <c r="FM611" s="279"/>
      <c r="FN611" s="1184"/>
      <c r="FO611" s="280"/>
      <c r="FP611" s="281">
        <v>1</v>
      </c>
      <c r="FQ611" s="282"/>
      <c r="FS611" s="281"/>
      <c r="FT611" s="282"/>
    </row>
    <row r="612" spans="1:176" ht="18.600000000000001" customHeight="1">
      <c r="A612" s="228">
        <f t="shared" si="961"/>
        <v>602</v>
      </c>
      <c r="B612" s="343" t="str">
        <f t="shared" si="1437"/>
        <v>4IE</v>
      </c>
      <c r="C612" s="6526">
        <v>46203</v>
      </c>
      <c r="D612" s="5805" t="s">
        <v>39</v>
      </c>
      <c r="E612" s="1009" t="s">
        <v>1607</v>
      </c>
      <c r="F612" s="1564" t="s">
        <v>1781</v>
      </c>
      <c r="G612" s="1263"/>
      <c r="H612" s="1330" t="s">
        <v>630</v>
      </c>
      <c r="I612" s="1264" t="s">
        <v>64</v>
      </c>
      <c r="J612" s="3337" t="s">
        <v>0</v>
      </c>
      <c r="K612" s="599" t="s">
        <v>503</v>
      </c>
      <c r="L612" s="600"/>
      <c r="M612" s="6477">
        <v>46129</v>
      </c>
      <c r="N612" s="353">
        <v>46126</v>
      </c>
      <c r="O612" s="354">
        <v>46130</v>
      </c>
      <c r="P612" s="353">
        <v>46127</v>
      </c>
      <c r="Q612" s="354">
        <v>46133</v>
      </c>
      <c r="R612" s="353">
        <v>46133</v>
      </c>
      <c r="S612" s="354">
        <v>46134</v>
      </c>
      <c r="T612" s="353">
        <v>46130</v>
      </c>
      <c r="U612" s="355">
        <v>46136</v>
      </c>
      <c r="V612" s="353">
        <v>46134</v>
      </c>
      <c r="W612" s="356">
        <v>46139</v>
      </c>
      <c r="X612" s="357">
        <v>46139</v>
      </c>
      <c r="Y612" s="359">
        <v>46149</v>
      </c>
      <c r="Z612" s="359">
        <v>46149</v>
      </c>
      <c r="AA612" s="601"/>
      <c r="AB612" s="359"/>
      <c r="AC612" s="251" t="s">
        <v>627</v>
      </c>
      <c r="AD612" s="361"/>
      <c r="AE612" s="362">
        <v>5</v>
      </c>
      <c r="AF612" s="363" t="str">
        <f t="shared" si="1438"/>
        <v>4IE</v>
      </c>
      <c r="AG612" s="364">
        <v>1</v>
      </c>
      <c r="AH612" s="364"/>
      <c r="AI612" s="364"/>
      <c r="AJ612" s="364"/>
      <c r="AK612" s="364"/>
      <c r="AL612" s="364"/>
      <c r="AM612" s="364"/>
      <c r="AN612" s="364"/>
      <c r="AO612" s="364"/>
      <c r="AP612" s="363">
        <v>1</v>
      </c>
      <c r="AQ612" s="255">
        <v>1</v>
      </c>
      <c r="AR612" s="255">
        <v>1</v>
      </c>
      <c r="AS612" s="255"/>
      <c r="AT612" s="255"/>
      <c r="AU612" s="2843">
        <f t="shared" si="1439"/>
        <v>0</v>
      </c>
      <c r="AV612" s="4008">
        <f t="shared" si="1440"/>
        <v>1</v>
      </c>
      <c r="AW612" s="590">
        <v>46114</v>
      </c>
      <c r="AX612" s="369">
        <v>4263183</v>
      </c>
      <c r="AY612" s="154">
        <v>46114</v>
      </c>
      <c r="AZ612" s="367">
        <v>4263184</v>
      </c>
      <c r="BA612" s="154">
        <v>46114</v>
      </c>
      <c r="BB612" s="367">
        <v>4263185</v>
      </c>
      <c r="BC612" s="368">
        <v>46087</v>
      </c>
      <c r="BD612" s="369">
        <v>4263147</v>
      </c>
      <c r="BE612" s="4599">
        <v>46056</v>
      </c>
      <c r="BF612" s="367">
        <v>4263109</v>
      </c>
      <c r="BG612" s="368">
        <v>46114</v>
      </c>
      <c r="BH612" s="367">
        <v>4263188</v>
      </c>
      <c r="BI612" s="154" t="str">
        <f t="shared" ref="BI612:BI616" si="1480">IF($AE612=0,"　",VLOOKUP($AE612,ﾚｰｻﾞOP,11,0))</f>
        <v>-</v>
      </c>
      <c r="BJ612" s="367"/>
      <c r="BK612" s="154" t="str">
        <f t="shared" si="1441"/>
        <v>-</v>
      </c>
      <c r="BL612" s="367"/>
      <c r="BM612" s="154" t="str">
        <f t="shared" si="1442"/>
        <v>-</v>
      </c>
      <c r="BN612" s="367"/>
      <c r="BO612" s="155" t="str">
        <f t="shared" si="1443"/>
        <v>-</v>
      </c>
      <c r="BP612" s="367"/>
      <c r="BQ612" s="154">
        <v>46050</v>
      </c>
      <c r="BR612" s="369">
        <v>4263103</v>
      </c>
      <c r="BS612" s="154" t="str">
        <f t="shared" si="1444"/>
        <v>-</v>
      </c>
      <c r="BT612" s="369"/>
      <c r="BU612" s="154" t="str">
        <f t="shared" si="1445"/>
        <v>-</v>
      </c>
      <c r="BV612" s="369"/>
      <c r="BW612" s="154" t="str">
        <f t="shared" si="1446"/>
        <v>-</v>
      </c>
      <c r="BX612" s="367"/>
      <c r="BY612" s="154" t="str">
        <f t="shared" si="1447"/>
        <v>-</v>
      </c>
      <c r="BZ612" s="369"/>
      <c r="CA612" s="154" t="str">
        <f t="shared" si="1448"/>
        <v>-</v>
      </c>
      <c r="CB612" s="367"/>
      <c r="CC612" s="154" t="str">
        <f t="shared" si="1449"/>
        <v>-</v>
      </c>
      <c r="CD612" s="367"/>
      <c r="CE612" s="2850" t="str">
        <f t="shared" si="1450"/>
        <v>-</v>
      </c>
      <c r="CF612" s="2846"/>
      <c r="CG612" s="2855" t="str">
        <f t="shared" si="1451"/>
        <v>-</v>
      </c>
      <c r="CH612" s="2851"/>
      <c r="CI612" s="2850" t="str">
        <f t="shared" si="1452"/>
        <v>-</v>
      </c>
      <c r="CJ612" s="2846"/>
      <c r="CK612" s="2850" t="str">
        <f t="shared" si="1453"/>
        <v>-</v>
      </c>
      <c r="CL612" s="2851"/>
      <c r="CM612" s="2850" t="str">
        <f t="shared" si="1454"/>
        <v>-</v>
      </c>
      <c r="CN612" s="2851"/>
      <c r="CO612" s="2855" t="str">
        <f t="shared" si="1455"/>
        <v>-</v>
      </c>
      <c r="CP612" s="2851"/>
      <c r="CQ612" s="2855" t="str">
        <f t="shared" si="1456"/>
        <v>-</v>
      </c>
      <c r="CR612" s="2851"/>
      <c r="CS612" s="2850" t="str">
        <f t="shared" si="1457"/>
        <v>-</v>
      </c>
      <c r="CT612" s="2851"/>
      <c r="CU612" s="2855"/>
      <c r="CV612" s="2851"/>
      <c r="CW612" s="2850" t="str">
        <f t="shared" si="1458"/>
        <v>-</v>
      </c>
      <c r="CX612" s="2851"/>
      <c r="CY612" s="2855" t="str">
        <f t="shared" si="1459"/>
        <v>-</v>
      </c>
      <c r="CZ612" s="2851"/>
      <c r="DA612" s="154" t="str">
        <f t="shared" si="1460"/>
        <v>-</v>
      </c>
      <c r="DB612" s="369"/>
      <c r="DC612" s="155" t="str">
        <f t="shared" si="1461"/>
        <v>-</v>
      </c>
      <c r="DD612" s="367"/>
      <c r="DE612" s="374">
        <v>46088</v>
      </c>
      <c r="DF612" s="373">
        <v>4263265</v>
      </c>
      <c r="DG612" s="818">
        <f t="shared" si="1462"/>
        <v>0</v>
      </c>
      <c r="DH612" s="372"/>
      <c r="DI612" s="267">
        <v>46120</v>
      </c>
      <c r="DJ612" s="373">
        <v>4263199</v>
      </c>
      <c r="DK612" s="374">
        <f t="shared" si="1463"/>
        <v>0</v>
      </c>
      <c r="DL612" s="373"/>
      <c r="DM612" s="375">
        <f t="shared" si="1464"/>
        <v>0</v>
      </c>
      <c r="DN612" s="373"/>
      <c r="DO612" s="155">
        <f t="shared" si="1465"/>
        <v>0</v>
      </c>
      <c r="DP612" s="372"/>
      <c r="DQ612" s="155">
        <f t="shared" si="1466"/>
        <v>0</v>
      </c>
      <c r="DR612" s="373"/>
      <c r="DS612" s="155">
        <f t="shared" si="1467"/>
        <v>0</v>
      </c>
      <c r="DT612" s="372"/>
      <c r="DU612" s="155">
        <f t="shared" si="1468"/>
        <v>0</v>
      </c>
      <c r="DV612" s="373"/>
      <c r="DW612" s="4891">
        <f t="shared" si="1469"/>
        <v>0</v>
      </c>
      <c r="DX612" s="372"/>
      <c r="DY612" s="154">
        <f t="shared" si="1470"/>
        <v>0</v>
      </c>
      <c r="DZ612" s="373"/>
      <c r="EA612" s="154">
        <v>46120</v>
      </c>
      <c r="EB612" s="4682">
        <v>4263203</v>
      </c>
      <c r="EC612" s="269">
        <v>46114</v>
      </c>
      <c r="ED612" s="4964">
        <v>4263204</v>
      </c>
      <c r="EE612" s="822">
        <v>46086</v>
      </c>
      <c r="EF612" s="377">
        <v>4263177</v>
      </c>
      <c r="EG612" s="273"/>
      <c r="EH612" s="274"/>
      <c r="EI612" s="275"/>
      <c r="EJ612" s="276"/>
      <c r="EK612" s="275"/>
      <c r="EL612" s="277"/>
      <c r="EM612" s="278" t="str">
        <f t="shared" si="1471"/>
        <v xml:space="preserve"> </v>
      </c>
      <c r="EN612" s="372"/>
      <c r="EO612" s="155">
        <f t="shared" si="1472"/>
        <v>0</v>
      </c>
      <c r="EP612" s="373"/>
      <c r="ER612" s="194"/>
      <c r="ET612" s="154" t="str">
        <f t="shared" ref="ET612:ET625" si="1481">IF($AE612=0,"　",VLOOKUP($AE612,ﾚｰｻﾞOP,60,0))</f>
        <v>-</v>
      </c>
      <c r="EU612" s="373"/>
      <c r="EV612" s="154" t="str">
        <f t="shared" si="1473"/>
        <v>-</v>
      </c>
      <c r="EW612" s="373"/>
      <c r="EX612" s="154"/>
      <c r="EY612" s="367"/>
      <c r="EZ612" s="154"/>
      <c r="FA612" s="367"/>
      <c r="FB612" s="154"/>
      <c r="FC612" s="367"/>
      <c r="FD612" s="154"/>
      <c r="FE612" s="367"/>
      <c r="FF612" s="155"/>
      <c r="FG612" s="367"/>
      <c r="FH612" s="154"/>
      <c r="FI612" s="367"/>
      <c r="FJ612" s="154" t="str">
        <f t="shared" ref="FJ612:FJ625" si="1482">IF($AE612=0,"　",VLOOKUP($AE612,ﾚｰｻﾞOP,67,0))</f>
        <v>-</v>
      </c>
      <c r="FK612" s="373"/>
      <c r="FL612" s="155" t="str">
        <f t="shared" si="1474"/>
        <v>-</v>
      </c>
      <c r="FM612" s="279"/>
      <c r="FN612" s="1184"/>
      <c r="FO612" s="280"/>
      <c r="FP612" s="281"/>
      <c r="FQ612" s="282"/>
      <c r="FS612" s="281"/>
      <c r="FT612" s="282"/>
    </row>
    <row r="613" spans="1:176" ht="18.600000000000001" customHeight="1">
      <c r="A613" s="228">
        <f t="shared" si="1035"/>
        <v>603</v>
      </c>
      <c r="B613" s="343" t="str">
        <f>AF613</f>
        <v>4IE</v>
      </c>
      <c r="C613" s="6526">
        <v>46180</v>
      </c>
      <c r="D613" s="5805" t="s">
        <v>39</v>
      </c>
      <c r="E613" s="1009" t="s">
        <v>1567</v>
      </c>
      <c r="F613" s="3701" t="s">
        <v>1770</v>
      </c>
      <c r="G613" s="1263"/>
      <c r="H613" s="3336" t="s">
        <v>630</v>
      </c>
      <c r="I613" s="3337" t="s">
        <v>48</v>
      </c>
      <c r="J613" s="3337" t="s">
        <v>1556</v>
      </c>
      <c r="K613" s="599" t="s">
        <v>503</v>
      </c>
      <c r="L613" s="600"/>
      <c r="M613" s="6477">
        <v>46133</v>
      </c>
      <c r="N613" s="353">
        <v>46128</v>
      </c>
      <c r="O613" s="354">
        <v>46134</v>
      </c>
      <c r="P613" s="353">
        <v>46129</v>
      </c>
      <c r="Q613" s="354">
        <v>46135</v>
      </c>
      <c r="R613" s="353">
        <v>46135</v>
      </c>
      <c r="S613" s="354">
        <v>46136</v>
      </c>
      <c r="T613" s="353">
        <v>46133</v>
      </c>
      <c r="U613" s="355">
        <v>46139</v>
      </c>
      <c r="V613" s="353">
        <v>46135</v>
      </c>
      <c r="W613" s="356">
        <v>46142</v>
      </c>
      <c r="X613" s="1566">
        <v>46142</v>
      </c>
      <c r="Y613" s="359">
        <v>46149</v>
      </c>
      <c r="Z613" s="359">
        <v>46149</v>
      </c>
      <c r="AA613" s="601"/>
      <c r="AB613" s="359"/>
      <c r="AC613" s="251" t="s">
        <v>627</v>
      </c>
      <c r="AD613" s="361"/>
      <c r="AE613" s="362">
        <v>5</v>
      </c>
      <c r="AF613" s="363" t="str">
        <f>IF($AE613=0,"　",VLOOKUP($AE613,ﾚｰｻﾞOP,69,0))</f>
        <v>4IE</v>
      </c>
      <c r="AG613" s="364">
        <v>1</v>
      </c>
      <c r="AH613" s="364"/>
      <c r="AI613" s="364"/>
      <c r="AJ613" s="364"/>
      <c r="AK613" s="364"/>
      <c r="AL613" s="364"/>
      <c r="AM613" s="364"/>
      <c r="AN613" s="364">
        <v>1</v>
      </c>
      <c r="AO613" s="364"/>
      <c r="AP613" s="363">
        <v>1</v>
      </c>
      <c r="AQ613" s="255">
        <v>1</v>
      </c>
      <c r="AR613" s="255">
        <v>1</v>
      </c>
      <c r="AS613" s="255"/>
      <c r="AT613" s="255"/>
      <c r="AU613" s="2843">
        <f>IF(AI613="付属済",0,IF(AI613=1,AI613+AP613,0))</f>
        <v>0</v>
      </c>
      <c r="AV613" s="4008">
        <f>IF(AE613=0,0,(AR613*1)+(AS613*100))</f>
        <v>1</v>
      </c>
      <c r="AW613" s="590">
        <v>46114</v>
      </c>
      <c r="AX613" s="369">
        <v>4263183</v>
      </c>
      <c r="AY613" s="154">
        <v>46114</v>
      </c>
      <c r="AZ613" s="367">
        <v>4263184</v>
      </c>
      <c r="BA613" s="154">
        <v>46114</v>
      </c>
      <c r="BB613" s="367">
        <v>4263185</v>
      </c>
      <c r="BC613" s="368">
        <v>46114</v>
      </c>
      <c r="BD613" s="369">
        <v>4263186</v>
      </c>
      <c r="BE613" s="4599">
        <v>46087</v>
      </c>
      <c r="BF613" s="367">
        <v>4263148</v>
      </c>
      <c r="BG613" s="368">
        <v>46087</v>
      </c>
      <c r="BH613" s="367">
        <v>4263149</v>
      </c>
      <c r="BI613" s="154" t="str">
        <f>IF($AE613=0,"　",VLOOKUP($AE613,ﾚｰｻﾞOP,11,0))</f>
        <v>-</v>
      </c>
      <c r="BJ613" s="367"/>
      <c r="BK613" s="154" t="str">
        <f>IF($AE613=0,"　",VLOOKUP($AE613,ﾚｰｻﾞOP,57,0))</f>
        <v>-</v>
      </c>
      <c r="BL613" s="367"/>
      <c r="BM613" s="154" t="str">
        <f>IF($AE613=0,"　",VLOOKUP($AE613,ﾚｰｻﾞOP,58,0))</f>
        <v>-</v>
      </c>
      <c r="BN613" s="367"/>
      <c r="BO613" s="155" t="str">
        <f>IF($AE613=0,"　",VLOOKUP($AE613,ﾚｰｻﾞOP,59,0))</f>
        <v>-</v>
      </c>
      <c r="BP613" s="367"/>
      <c r="BQ613" s="154">
        <v>46120</v>
      </c>
      <c r="BR613" s="369">
        <v>4263192</v>
      </c>
      <c r="BS613" s="154" t="str">
        <f>IF($AE613=0,"　",VLOOKUP($AE613,ﾚｰｻﾞOP,13,0))</f>
        <v>-</v>
      </c>
      <c r="BT613" s="369"/>
      <c r="BU613" s="154" t="str">
        <f>IF($AE613=0,"　",VLOOKUP($AE613,ﾚｰｻﾞOP,14,0))</f>
        <v>-</v>
      </c>
      <c r="BV613" s="369"/>
      <c r="BW613" s="154" t="str">
        <f>IF($AE613=0,"　",VLOOKUP($AE613,ﾚｰｻﾞOP,15,0))</f>
        <v>-</v>
      </c>
      <c r="BX613" s="367"/>
      <c r="BY613" s="154" t="str">
        <f>IF($AE613=0,"　",VLOOKUP($AE613,ﾚｰｻﾞOP,16,0))</f>
        <v>-</v>
      </c>
      <c r="BZ613" s="369"/>
      <c r="CA613" s="154" t="str">
        <f>IF($AE613=0,"　",VLOOKUP($AE613,ﾚｰｻﾞOP,17,0))</f>
        <v>-</v>
      </c>
      <c r="CB613" s="367"/>
      <c r="CC613" s="154" t="str">
        <f>IF($AE613=0,"　",VLOOKUP($AE613,ﾚｰｻﾞOP,18,0))</f>
        <v>-</v>
      </c>
      <c r="CD613" s="367"/>
      <c r="CE613" s="2850" t="str">
        <f>IF($AE613=0,"　",VLOOKUP($AE613,ﾚｰｻﾞOP,19,0))</f>
        <v>-</v>
      </c>
      <c r="CF613" s="2846"/>
      <c r="CG613" s="2855" t="str">
        <f>IF($AE613=0,"　",VLOOKUP($AE613,ﾚｰｻﾞOP,20,0))</f>
        <v>-</v>
      </c>
      <c r="CH613" s="2851"/>
      <c r="CI613" s="2850" t="str">
        <f>IF($AE613=0,"　",VLOOKUP($AE613,ﾚｰｻﾞOP,21,0))</f>
        <v>-</v>
      </c>
      <c r="CJ613" s="2846"/>
      <c r="CK613" s="2850" t="str">
        <f>IF($AE613=0,"　",VLOOKUP($AE613,ﾚｰｻﾞOP,22,0))</f>
        <v>-</v>
      </c>
      <c r="CL613" s="2851"/>
      <c r="CM613" s="2850" t="str">
        <f>IF($AE613=0,"　",VLOOKUP($AE613,ﾚｰｻﾞOP,23,0))</f>
        <v>-</v>
      </c>
      <c r="CN613" s="2851"/>
      <c r="CO613" s="2855" t="str">
        <f>IF($AE613=0,"　",VLOOKUP($AE613,ﾚｰｻﾞOP,24,0))</f>
        <v>-</v>
      </c>
      <c r="CP613" s="2851"/>
      <c r="CQ613" s="2855" t="str">
        <f>IF($AE613=0,"　",VLOOKUP($AE613,ﾚｰｻﾞOP,25,0))</f>
        <v>-</v>
      </c>
      <c r="CR613" s="2851"/>
      <c r="CS613" s="2850" t="str">
        <f>IF($AE613=0,"　",VLOOKUP($AE613,ﾚｰｻﾞOP,26,0))</f>
        <v>-</v>
      </c>
      <c r="CT613" s="2851"/>
      <c r="CU613" s="2855"/>
      <c r="CV613" s="2851"/>
      <c r="CW613" s="2850" t="str">
        <f>IF($AE613=0,"　",VLOOKUP($AE613,ﾚｰｻﾞOP,28,0))</f>
        <v>-</v>
      </c>
      <c r="CX613" s="2851"/>
      <c r="CY613" s="2855" t="str">
        <f>IF($AE613=0,"　",VLOOKUP($AE613,ﾚｰｻﾞOP,29,0))</f>
        <v>-</v>
      </c>
      <c r="CZ613" s="2851"/>
      <c r="DA613" s="154" t="str">
        <f>IF($AE613=0,"　",VLOOKUP($AE613,ﾚｰｻﾞOP,30,0))</f>
        <v>-</v>
      </c>
      <c r="DB613" s="369"/>
      <c r="DC613" s="155" t="str">
        <f>IF($AE613=0,"　",VLOOKUP($AE613,ﾚｰｻﾞOP,31,0))</f>
        <v>-</v>
      </c>
      <c r="DD613" s="367"/>
      <c r="DE613" s="374">
        <v>46088</v>
      </c>
      <c r="DF613" s="373">
        <v>4263265</v>
      </c>
      <c r="DG613" s="818">
        <f>IF(AH613=1,1,0)</f>
        <v>0</v>
      </c>
      <c r="DH613" s="372"/>
      <c r="DI613" s="267">
        <v>46120</v>
      </c>
      <c r="DJ613" s="373">
        <v>4263199</v>
      </c>
      <c r="DK613" s="374">
        <f>IF(AU613=2,1,0)</f>
        <v>0</v>
      </c>
      <c r="DL613" s="373"/>
      <c r="DM613" s="375">
        <f>IF(AU613=1,1,0)</f>
        <v>0</v>
      </c>
      <c r="DN613" s="373"/>
      <c r="DO613" s="155">
        <f>IF(AJ613=1,1,0)</f>
        <v>0</v>
      </c>
      <c r="DP613" s="372"/>
      <c r="DQ613" s="155">
        <f>IF(AK613=1,1,0)</f>
        <v>0</v>
      </c>
      <c r="DR613" s="373"/>
      <c r="DS613" s="155">
        <f>IF(AL613=1,1,0)</f>
        <v>0</v>
      </c>
      <c r="DT613" s="372"/>
      <c r="DU613" s="155">
        <f>IF(AM613=1,1,0)</f>
        <v>0</v>
      </c>
      <c r="DV613" s="373"/>
      <c r="DW613" s="4891">
        <v>46091</v>
      </c>
      <c r="DX613" s="372">
        <v>4263175</v>
      </c>
      <c r="DY613" s="154">
        <f>IF(AO613=1,1,0)</f>
        <v>0</v>
      </c>
      <c r="DZ613" s="373"/>
      <c r="EA613" s="154">
        <v>46120</v>
      </c>
      <c r="EB613" s="4682">
        <v>4263203</v>
      </c>
      <c r="EC613" s="269">
        <v>46114</v>
      </c>
      <c r="ED613" s="4964">
        <v>4263204</v>
      </c>
      <c r="EE613" s="822">
        <v>46086</v>
      </c>
      <c r="EF613" s="377">
        <v>4263177</v>
      </c>
      <c r="EG613" s="273"/>
      <c r="EH613" s="274"/>
      <c r="EI613" s="275"/>
      <c r="EJ613" s="276"/>
      <c r="EK613" s="275"/>
      <c r="EL613" s="277"/>
      <c r="EM613" s="278" t="str">
        <f>IF(CE613="-"," ",IF(AR613=1,1," "))</f>
        <v xml:space="preserve"> </v>
      </c>
      <c r="EN613" s="372"/>
      <c r="EO613" s="155">
        <f>IF(AT613=1,1,0)</f>
        <v>0</v>
      </c>
      <c r="EP613" s="373"/>
      <c r="ER613" s="194"/>
      <c r="ET613" s="154" t="str">
        <f>IF($AE613=0,"　",VLOOKUP($AE613,ﾚｰｻﾞOP,60,0))</f>
        <v>-</v>
      </c>
      <c r="EU613" s="373"/>
      <c r="EV613" s="154" t="str">
        <f>IF($AE613=0,"　",VLOOKUP($AE613,ﾚｰｻﾞOP,60,0))</f>
        <v>-</v>
      </c>
      <c r="EW613" s="373"/>
      <c r="EX613" s="154"/>
      <c r="EY613" s="367"/>
      <c r="EZ613" s="154"/>
      <c r="FA613" s="367"/>
      <c r="FB613" s="154"/>
      <c r="FC613" s="367"/>
      <c r="FD613" s="154"/>
      <c r="FE613" s="367"/>
      <c r="FF613" s="155"/>
      <c r="FG613" s="367"/>
      <c r="FH613" s="154"/>
      <c r="FI613" s="367"/>
      <c r="FJ613" s="154" t="str">
        <f>IF($AE613=0,"　",VLOOKUP($AE613,ﾚｰｻﾞOP,67,0))</f>
        <v>-</v>
      </c>
      <c r="FK613" s="373"/>
      <c r="FL613" s="155" t="str">
        <f>IF($AE613=0,"　",VLOOKUP($AE613,ﾚｰｻﾞOP,68,0))</f>
        <v>-</v>
      </c>
      <c r="FM613" s="279"/>
      <c r="FN613" s="1184"/>
      <c r="FO613" s="280"/>
      <c r="FP613" s="281"/>
      <c r="FQ613" s="282"/>
      <c r="FS613" s="281"/>
      <c r="FT613" s="282"/>
    </row>
    <row r="614" spans="1:176" ht="18.600000000000001" customHeight="1">
      <c r="A614" s="228">
        <f t="shared" si="961"/>
        <v>604</v>
      </c>
      <c r="B614" s="343" t="str">
        <f t="shared" si="1437"/>
        <v>4IE</v>
      </c>
      <c r="C614" s="6526">
        <v>46203</v>
      </c>
      <c r="D614" s="5805" t="s">
        <v>39</v>
      </c>
      <c r="E614" s="1009" t="s">
        <v>1608</v>
      </c>
      <c r="F614" s="1564" t="s">
        <v>1782</v>
      </c>
      <c r="G614" s="1263"/>
      <c r="H614" s="1330" t="s">
        <v>630</v>
      </c>
      <c r="I614" s="1264" t="s">
        <v>64</v>
      </c>
      <c r="J614" s="3337" t="s">
        <v>0</v>
      </c>
      <c r="K614" s="599" t="s">
        <v>503</v>
      </c>
      <c r="L614" s="600"/>
      <c r="M614" s="6477">
        <v>46130</v>
      </c>
      <c r="N614" s="353">
        <v>46126</v>
      </c>
      <c r="O614" s="354">
        <v>46133</v>
      </c>
      <c r="P614" s="353">
        <v>46127</v>
      </c>
      <c r="Q614" s="354">
        <v>46134</v>
      </c>
      <c r="R614" s="353">
        <v>46134</v>
      </c>
      <c r="S614" s="354">
        <v>46135</v>
      </c>
      <c r="T614" s="353">
        <v>46130</v>
      </c>
      <c r="U614" s="355">
        <v>46137</v>
      </c>
      <c r="V614" s="353">
        <v>46136</v>
      </c>
      <c r="W614" s="356">
        <v>46140</v>
      </c>
      <c r="X614" s="357">
        <v>46142</v>
      </c>
      <c r="Y614" s="359">
        <v>46150</v>
      </c>
      <c r="Z614" s="359">
        <v>46150</v>
      </c>
      <c r="AA614" s="601"/>
      <c r="AB614" s="359"/>
      <c r="AC614" s="251" t="s">
        <v>627</v>
      </c>
      <c r="AD614" s="361"/>
      <c r="AE614" s="362">
        <v>5</v>
      </c>
      <c r="AF614" s="363" t="str">
        <f t="shared" si="1438"/>
        <v>4IE</v>
      </c>
      <c r="AG614" s="364">
        <v>1</v>
      </c>
      <c r="AH614" s="364"/>
      <c r="AI614" s="364"/>
      <c r="AJ614" s="364"/>
      <c r="AK614" s="364"/>
      <c r="AL614" s="364"/>
      <c r="AM614" s="364"/>
      <c r="AN614" s="364"/>
      <c r="AO614" s="364"/>
      <c r="AP614" s="363">
        <v>1</v>
      </c>
      <c r="AQ614" s="255">
        <v>1</v>
      </c>
      <c r="AR614" s="255">
        <v>1</v>
      </c>
      <c r="AS614" s="255"/>
      <c r="AT614" s="255"/>
      <c r="AU614" s="2843">
        <f t="shared" si="1439"/>
        <v>0</v>
      </c>
      <c r="AV614" s="4008">
        <f t="shared" si="1440"/>
        <v>1</v>
      </c>
      <c r="AW614" s="590">
        <v>46114</v>
      </c>
      <c r="AX614" s="369">
        <v>4263183</v>
      </c>
      <c r="AY614" s="154">
        <v>46114</v>
      </c>
      <c r="AZ614" s="367">
        <v>4263184</v>
      </c>
      <c r="BA614" s="154">
        <v>46114</v>
      </c>
      <c r="BB614" s="367">
        <v>4263185</v>
      </c>
      <c r="BC614" s="368">
        <v>46087</v>
      </c>
      <c r="BD614" s="369">
        <v>4263147</v>
      </c>
      <c r="BE614" s="4599">
        <v>46056</v>
      </c>
      <c r="BF614" s="367">
        <v>4263109</v>
      </c>
      <c r="BG614" s="368">
        <v>46114</v>
      </c>
      <c r="BH614" s="367">
        <v>4263188</v>
      </c>
      <c r="BI614" s="154" t="str">
        <f t="shared" si="1480"/>
        <v>-</v>
      </c>
      <c r="BJ614" s="367"/>
      <c r="BK614" s="154" t="str">
        <f t="shared" si="1441"/>
        <v>-</v>
      </c>
      <c r="BL614" s="367"/>
      <c r="BM614" s="154" t="str">
        <f t="shared" si="1442"/>
        <v>-</v>
      </c>
      <c r="BN614" s="367"/>
      <c r="BO614" s="155" t="str">
        <f t="shared" si="1443"/>
        <v>-</v>
      </c>
      <c r="BP614" s="367"/>
      <c r="BQ614" s="154">
        <v>46120</v>
      </c>
      <c r="BR614" s="369">
        <v>4263192</v>
      </c>
      <c r="BS614" s="154" t="str">
        <f t="shared" si="1444"/>
        <v>-</v>
      </c>
      <c r="BT614" s="369"/>
      <c r="BU614" s="154" t="str">
        <f t="shared" si="1445"/>
        <v>-</v>
      </c>
      <c r="BV614" s="369"/>
      <c r="BW614" s="154" t="str">
        <f t="shared" si="1446"/>
        <v>-</v>
      </c>
      <c r="BX614" s="367"/>
      <c r="BY614" s="154" t="str">
        <f t="shared" si="1447"/>
        <v>-</v>
      </c>
      <c r="BZ614" s="369"/>
      <c r="CA614" s="154" t="str">
        <f t="shared" si="1448"/>
        <v>-</v>
      </c>
      <c r="CB614" s="367"/>
      <c r="CC614" s="154" t="str">
        <f t="shared" si="1449"/>
        <v>-</v>
      </c>
      <c r="CD614" s="367"/>
      <c r="CE614" s="2850" t="str">
        <f t="shared" si="1450"/>
        <v>-</v>
      </c>
      <c r="CF614" s="2846"/>
      <c r="CG614" s="2855" t="str">
        <f t="shared" si="1451"/>
        <v>-</v>
      </c>
      <c r="CH614" s="2851"/>
      <c r="CI614" s="2850" t="str">
        <f t="shared" si="1452"/>
        <v>-</v>
      </c>
      <c r="CJ614" s="2846"/>
      <c r="CK614" s="2850" t="str">
        <f t="shared" si="1453"/>
        <v>-</v>
      </c>
      <c r="CL614" s="2851"/>
      <c r="CM614" s="2850" t="str">
        <f t="shared" si="1454"/>
        <v>-</v>
      </c>
      <c r="CN614" s="2851"/>
      <c r="CO614" s="2855" t="str">
        <f t="shared" si="1455"/>
        <v>-</v>
      </c>
      <c r="CP614" s="2851"/>
      <c r="CQ614" s="2855" t="str">
        <f t="shared" si="1456"/>
        <v>-</v>
      </c>
      <c r="CR614" s="2851"/>
      <c r="CS614" s="2850" t="str">
        <f t="shared" si="1457"/>
        <v>-</v>
      </c>
      <c r="CT614" s="2851"/>
      <c r="CU614" s="2855"/>
      <c r="CV614" s="2851"/>
      <c r="CW614" s="2850" t="str">
        <f t="shared" si="1458"/>
        <v>-</v>
      </c>
      <c r="CX614" s="2851"/>
      <c r="CY614" s="2855" t="str">
        <f t="shared" si="1459"/>
        <v>-</v>
      </c>
      <c r="CZ614" s="2851"/>
      <c r="DA614" s="154" t="str">
        <f t="shared" si="1460"/>
        <v>-</v>
      </c>
      <c r="DB614" s="369"/>
      <c r="DC614" s="155" t="str">
        <f t="shared" si="1461"/>
        <v>-</v>
      </c>
      <c r="DD614" s="367"/>
      <c r="DE614" s="374">
        <v>46088</v>
      </c>
      <c r="DF614" s="373">
        <v>4263265</v>
      </c>
      <c r="DG614" s="818">
        <f t="shared" si="1462"/>
        <v>0</v>
      </c>
      <c r="DH614" s="372"/>
      <c r="DI614" s="267">
        <v>46120</v>
      </c>
      <c r="DJ614" s="373">
        <v>4263199</v>
      </c>
      <c r="DK614" s="374">
        <f t="shared" si="1463"/>
        <v>0</v>
      </c>
      <c r="DL614" s="373"/>
      <c r="DM614" s="375">
        <f t="shared" si="1464"/>
        <v>0</v>
      </c>
      <c r="DN614" s="373"/>
      <c r="DO614" s="155">
        <f t="shared" si="1465"/>
        <v>0</v>
      </c>
      <c r="DP614" s="372"/>
      <c r="DQ614" s="155">
        <f t="shared" si="1466"/>
        <v>0</v>
      </c>
      <c r="DR614" s="373"/>
      <c r="DS614" s="155">
        <f t="shared" si="1467"/>
        <v>0</v>
      </c>
      <c r="DT614" s="372"/>
      <c r="DU614" s="155">
        <f t="shared" si="1468"/>
        <v>0</v>
      </c>
      <c r="DV614" s="373"/>
      <c r="DW614" s="4891">
        <f t="shared" si="1469"/>
        <v>0</v>
      </c>
      <c r="DX614" s="372"/>
      <c r="DY614" s="154">
        <f t="shared" si="1470"/>
        <v>0</v>
      </c>
      <c r="DZ614" s="373"/>
      <c r="EA614" s="154">
        <v>46120</v>
      </c>
      <c r="EB614" s="4682">
        <v>4263203</v>
      </c>
      <c r="EC614" s="269">
        <v>46114</v>
      </c>
      <c r="ED614" s="4964">
        <v>4263204</v>
      </c>
      <c r="EE614" s="822">
        <v>46086</v>
      </c>
      <c r="EF614" s="377">
        <v>4263177</v>
      </c>
      <c r="EG614" s="273"/>
      <c r="EH614" s="274"/>
      <c r="EI614" s="275"/>
      <c r="EJ614" s="276"/>
      <c r="EK614" s="275"/>
      <c r="EL614" s="277"/>
      <c r="EM614" s="278" t="str">
        <f t="shared" si="1471"/>
        <v xml:space="preserve"> </v>
      </c>
      <c r="EN614" s="372"/>
      <c r="EO614" s="155">
        <f t="shared" si="1472"/>
        <v>0</v>
      </c>
      <c r="EP614" s="373"/>
      <c r="ER614" s="194"/>
      <c r="ET614" s="154" t="str">
        <f t="shared" si="1481"/>
        <v>-</v>
      </c>
      <c r="EU614" s="373"/>
      <c r="EV614" s="154" t="str">
        <f t="shared" si="1473"/>
        <v>-</v>
      </c>
      <c r="EW614" s="373"/>
      <c r="EX614" s="154"/>
      <c r="EY614" s="367"/>
      <c r="EZ614" s="154"/>
      <c r="FA614" s="367"/>
      <c r="FB614" s="154"/>
      <c r="FC614" s="367"/>
      <c r="FD614" s="154"/>
      <c r="FE614" s="367"/>
      <c r="FF614" s="155"/>
      <c r="FG614" s="367"/>
      <c r="FH614" s="154"/>
      <c r="FI614" s="367"/>
      <c r="FJ614" s="154" t="str">
        <f t="shared" si="1482"/>
        <v>-</v>
      </c>
      <c r="FK614" s="373"/>
      <c r="FL614" s="155" t="str">
        <f t="shared" si="1474"/>
        <v>-</v>
      </c>
      <c r="FM614" s="279"/>
      <c r="FN614" s="1184"/>
      <c r="FO614" s="280"/>
      <c r="FP614" s="281"/>
      <c r="FQ614" s="282"/>
      <c r="FS614" s="281"/>
      <c r="FT614" s="282"/>
    </row>
    <row r="615" spans="1:176" ht="18.600000000000001" customHeight="1">
      <c r="A615" s="228">
        <f t="shared" si="961"/>
        <v>605</v>
      </c>
      <c r="B615" s="343" t="str">
        <f t="shared" ref="B615:B621" si="1483">AF615</f>
        <v>4IE</v>
      </c>
      <c r="C615" s="6769">
        <v>46203</v>
      </c>
      <c r="D615" s="6770" t="s">
        <v>1751</v>
      </c>
      <c r="E615" s="1009" t="s">
        <v>1749</v>
      </c>
      <c r="F615" s="1564" t="s">
        <v>1857</v>
      </c>
      <c r="G615" s="1263"/>
      <c r="H615" s="1330" t="s">
        <v>630</v>
      </c>
      <c r="I615" s="1264" t="s">
        <v>64</v>
      </c>
      <c r="J615" s="1264" t="s">
        <v>0</v>
      </c>
      <c r="K615" s="599" t="s">
        <v>503</v>
      </c>
      <c r="L615" s="600"/>
      <c r="M615" s="6477">
        <v>46130</v>
      </c>
      <c r="N615" s="353">
        <v>46123</v>
      </c>
      <c r="O615" s="354">
        <v>46133</v>
      </c>
      <c r="P615" s="353">
        <v>46130</v>
      </c>
      <c r="Q615" s="354">
        <v>46134</v>
      </c>
      <c r="R615" s="353">
        <v>46134</v>
      </c>
      <c r="S615" s="354">
        <v>46135</v>
      </c>
      <c r="T615" s="353">
        <v>46134</v>
      </c>
      <c r="U615" s="355">
        <v>46137</v>
      </c>
      <c r="V615" s="353">
        <v>46137</v>
      </c>
      <c r="W615" s="356">
        <v>46140</v>
      </c>
      <c r="X615" s="6773">
        <v>46143</v>
      </c>
      <c r="Y615" s="359">
        <v>46151</v>
      </c>
      <c r="Z615" s="359">
        <v>46151</v>
      </c>
      <c r="AA615" s="601"/>
      <c r="AB615" s="359"/>
      <c r="AC615" s="251"/>
      <c r="AD615" s="361"/>
      <c r="AE615" s="362">
        <v>25</v>
      </c>
      <c r="AF615" s="363" t="str">
        <f>IF($AE615=0,"　",VLOOKUP($AE615,ﾚｰｻﾞOP,69,0))</f>
        <v>4IE</v>
      </c>
      <c r="AG615" s="364"/>
      <c r="AH615" s="364"/>
      <c r="AI615" s="364"/>
      <c r="AJ615" s="364"/>
      <c r="AK615" s="364"/>
      <c r="AL615" s="364"/>
      <c r="AM615" s="364"/>
      <c r="AN615" s="364"/>
      <c r="AO615" s="364"/>
      <c r="AP615" s="363"/>
      <c r="AQ615" s="255"/>
      <c r="AR615" s="255"/>
      <c r="AS615" s="255"/>
      <c r="AT615" s="255"/>
      <c r="AU615" s="2843">
        <f t="shared" ref="AU615:AU621" si="1484">IF(AI615="付属済",0,IF(AI615=1,AI615+AP615,0))</f>
        <v>0</v>
      </c>
      <c r="AV615" s="4008">
        <f t="shared" ref="AV615:AV621" si="1485">IF(AE615=0,0,(AR615*1)+(AS615*100))</f>
        <v>0</v>
      </c>
      <c r="AW615" s="590" t="str">
        <f>IF($AE615=0,"　",VLOOKUP($AE615,ﾚｰｻﾞOP,5,0))</f>
        <v>-</v>
      </c>
      <c r="AX615" s="369"/>
      <c r="AY615" s="154" t="str">
        <f>IF($AE615=0,"　",VLOOKUP($AE615,ﾚｰｻﾞOP,6,0))</f>
        <v>-</v>
      </c>
      <c r="AZ615" s="367"/>
      <c r="BA615" s="154" t="str">
        <f>IF($AE615=0,"　",VLOOKUP($AE615,ﾚｰｻﾞOP,7,0))</f>
        <v>-</v>
      </c>
      <c r="BB615" s="367"/>
      <c r="BC615" s="368" t="str">
        <f>IF($AE615=0,"　",VLOOKUP($AE615,ﾚｰｻﾞOP,8,0))</f>
        <v>-</v>
      </c>
      <c r="BD615" s="369"/>
      <c r="BE615" s="4599" t="str">
        <f>IF($AE615=0,"　",VLOOKUP($AE615,ﾚｰｻﾞOP,9,0))</f>
        <v>-</v>
      </c>
      <c r="BF615" s="367"/>
      <c r="BG615" s="368" t="str">
        <f>IF($AE615=0,"　",VLOOKUP($AE615,ﾚｰｻﾞOP,10,0))</f>
        <v>-</v>
      </c>
      <c r="BH615" s="367"/>
      <c r="BI615" s="154" t="str">
        <f t="shared" si="1480"/>
        <v>-</v>
      </c>
      <c r="BJ615" s="367"/>
      <c r="BK615" s="154" t="str">
        <f>IF($AE615=0,"　",VLOOKUP($AE615,ﾚｰｻﾞOP,57,0))</f>
        <v>-</v>
      </c>
      <c r="BL615" s="367"/>
      <c r="BM615" s="154" t="str">
        <f>IF($AE615=0,"　",VLOOKUP($AE615,ﾚｰｻﾞOP,58,0))</f>
        <v>-</v>
      </c>
      <c r="BN615" s="367"/>
      <c r="BO615" s="155" t="str">
        <f>IF($AE615=0,"　",VLOOKUP($AE615,ﾚｰｻﾞOP,59,0))</f>
        <v>-</v>
      </c>
      <c r="BP615" s="367"/>
      <c r="BQ615" s="154" t="str">
        <f t="shared" ref="BQ615:BQ625" si="1486">IF($AE615=0,"　",VLOOKUP($AE615,ﾚｰｻﾞOP,12,0))</f>
        <v>-</v>
      </c>
      <c r="BR615" s="369"/>
      <c r="BS615" s="154" t="str">
        <f>IF($AE615=0,"　",VLOOKUP($AE615,ﾚｰｻﾞOP,13,0))</f>
        <v>-</v>
      </c>
      <c r="BT615" s="369"/>
      <c r="BU615" s="154" t="str">
        <f>IF($AE615=0,"　",VLOOKUP($AE615,ﾚｰｻﾞOP,14,0))</f>
        <v>-</v>
      </c>
      <c r="BV615" s="369"/>
      <c r="BW615" s="154" t="str">
        <f>IF($AE615=0,"　",VLOOKUP($AE615,ﾚｰｻﾞOP,15,0))</f>
        <v>-</v>
      </c>
      <c r="BX615" s="367"/>
      <c r="BY615" s="154" t="str">
        <f>IF($AE615=0,"　",VLOOKUP($AE615,ﾚｰｻﾞOP,16,0))</f>
        <v>-</v>
      </c>
      <c r="BZ615" s="369"/>
      <c r="CA615" s="154" t="str">
        <f>IF($AE615=0,"　",VLOOKUP($AE615,ﾚｰｻﾞOP,17,0))</f>
        <v>-</v>
      </c>
      <c r="CB615" s="367"/>
      <c r="CC615" s="154" t="str">
        <f>IF($AE615=0,"　",VLOOKUP($AE615,ﾚｰｻﾞOP,18,0))</f>
        <v>-</v>
      </c>
      <c r="CD615" s="367"/>
      <c r="CE615" s="2850" t="str">
        <f>IF($AE615=0,"　",VLOOKUP($AE615,ﾚｰｻﾞOP,19,0))</f>
        <v>-</v>
      </c>
      <c r="CF615" s="2846"/>
      <c r="CG615" s="2855" t="str">
        <f>IF($AE615=0,"　",VLOOKUP($AE615,ﾚｰｻﾞOP,20,0))</f>
        <v>-</v>
      </c>
      <c r="CH615" s="2851"/>
      <c r="CI615" s="2850" t="str">
        <f>IF($AE615=0,"　",VLOOKUP($AE615,ﾚｰｻﾞOP,21,0))</f>
        <v>-</v>
      </c>
      <c r="CJ615" s="2846"/>
      <c r="CK615" s="2850" t="str">
        <f>IF($AE615=0,"　",VLOOKUP($AE615,ﾚｰｻﾞOP,22,0))</f>
        <v>-</v>
      </c>
      <c r="CL615" s="2851"/>
      <c r="CM615" s="2850" t="str">
        <f>IF($AE615=0,"　",VLOOKUP($AE615,ﾚｰｻﾞOP,23,0))</f>
        <v>-</v>
      </c>
      <c r="CN615" s="2851"/>
      <c r="CO615" s="2855" t="str">
        <f>IF($AE615=0,"　",VLOOKUP($AE615,ﾚｰｻﾞOP,24,0))</f>
        <v>-</v>
      </c>
      <c r="CP615" s="2851"/>
      <c r="CQ615" s="2855" t="str">
        <f>IF($AE615=0,"　",VLOOKUP($AE615,ﾚｰｻﾞOP,25,0))</f>
        <v>-</v>
      </c>
      <c r="CR615" s="2851"/>
      <c r="CS615" s="2850" t="str">
        <f>IF($AE615=0,"　",VLOOKUP($AE615,ﾚｰｻﾞOP,26,0))</f>
        <v>-</v>
      </c>
      <c r="CT615" s="2851"/>
      <c r="CU615" s="2855"/>
      <c r="CV615" s="2851"/>
      <c r="CW615" s="2850" t="str">
        <f>IF($AE615=0,"　",VLOOKUP($AE615,ﾚｰｻﾞOP,28,0))</f>
        <v>-</v>
      </c>
      <c r="CX615" s="2851"/>
      <c r="CY615" s="2855" t="str">
        <f>IF($AE615=0,"　",VLOOKUP($AE615,ﾚｰｻﾞOP,29,0))</f>
        <v>-</v>
      </c>
      <c r="CZ615" s="2851"/>
      <c r="DA615" s="154" t="str">
        <f>IF($AE615=0,"　",VLOOKUP($AE615,ﾚｰｻﾞOP,30,0))</f>
        <v>-</v>
      </c>
      <c r="DB615" s="369"/>
      <c r="DC615" s="155" t="str">
        <f>IF($AE615=0,"　",VLOOKUP($AE615,ﾚｰｻﾞOP,31,0))</f>
        <v>-</v>
      </c>
      <c r="DD615" s="367"/>
      <c r="DE615" s="374">
        <f>IF(AG615=1,1,0)</f>
        <v>0</v>
      </c>
      <c r="DF615" s="373"/>
      <c r="DG615" s="818">
        <f>IF(AH615=1,1,0)</f>
        <v>0</v>
      </c>
      <c r="DH615" s="372"/>
      <c r="DI615" s="267">
        <f>IF(AG615=1,1,0)</f>
        <v>0</v>
      </c>
      <c r="DJ615" s="373"/>
      <c r="DK615" s="374">
        <f>IF(AU615=2,1,0)</f>
        <v>0</v>
      </c>
      <c r="DL615" s="373"/>
      <c r="DM615" s="375">
        <f t="shared" ref="DM615:DM621" si="1487">IF(AU615=1,1,0)</f>
        <v>0</v>
      </c>
      <c r="DN615" s="373"/>
      <c r="DO615" s="155">
        <f t="shared" ref="DO615:DO621" si="1488">IF(AJ615=1,1,0)</f>
        <v>0</v>
      </c>
      <c r="DP615" s="372"/>
      <c r="DQ615" s="155">
        <f t="shared" ref="DQ615:DQ621" si="1489">IF(AK615=1,1,0)</f>
        <v>0</v>
      </c>
      <c r="DR615" s="373"/>
      <c r="DS615" s="155">
        <f t="shared" ref="DS615:DS621" si="1490">IF(AL615=1,1,0)</f>
        <v>0</v>
      </c>
      <c r="DT615" s="372"/>
      <c r="DU615" s="155">
        <f t="shared" ref="DU615:DU621" si="1491">IF(AM615=1,1,0)</f>
        <v>0</v>
      </c>
      <c r="DV615" s="373"/>
      <c r="DW615" s="4891">
        <f>IF(AN615=1,1,0)</f>
        <v>0</v>
      </c>
      <c r="DX615" s="372"/>
      <c r="DY615" s="154">
        <f t="shared" ref="DY615:DY621" si="1492">IF(AO615=1,1,0)</f>
        <v>0</v>
      </c>
      <c r="DZ615" s="373"/>
      <c r="EA615" s="154">
        <f>IF(AP615=1,1,0)</f>
        <v>0</v>
      </c>
      <c r="EB615" s="373"/>
      <c r="EC615" s="269">
        <f>IF(AQ615=1,1,0)</f>
        <v>0</v>
      </c>
      <c r="ED615" s="376"/>
      <c r="EE615" s="822">
        <f>IF(AV615=0,0,1)</f>
        <v>0</v>
      </c>
      <c r="EF615" s="377"/>
      <c r="EG615" s="273"/>
      <c r="EH615" s="274"/>
      <c r="EI615" s="275"/>
      <c r="EJ615" s="276"/>
      <c r="EK615" s="275"/>
      <c r="EL615" s="277"/>
      <c r="EM615" s="278" t="str">
        <f t="shared" ref="EM615:EM621" si="1493">IF(CE615="-"," ",IF(AR615=1,1," "))</f>
        <v xml:space="preserve"> </v>
      </c>
      <c r="EN615" s="372"/>
      <c r="EO615" s="155">
        <f t="shared" ref="EO615:EO621" si="1494">IF(AT615=1,1,0)</f>
        <v>0</v>
      </c>
      <c r="EP615" s="373"/>
      <c r="ER615" s="194"/>
      <c r="ET615" s="154">
        <v>46060</v>
      </c>
      <c r="EU615" s="373">
        <v>4263127</v>
      </c>
      <c r="EV615" s="154">
        <f>IF($AE615=0,"　",VLOOKUP($AE615,ﾚｰｻﾞOP,60,0))</f>
        <v>1</v>
      </c>
      <c r="EW615" s="373"/>
      <c r="EX615" s="154"/>
      <c r="EY615" s="367"/>
      <c r="EZ615" s="154"/>
      <c r="FA615" s="367"/>
      <c r="FB615" s="154"/>
      <c r="FC615" s="367"/>
      <c r="FD615" s="154">
        <v>46120</v>
      </c>
      <c r="FE615" s="367">
        <v>4263207</v>
      </c>
      <c r="FF615" s="155"/>
      <c r="FG615" s="367"/>
      <c r="FH615" s="2850">
        <v>45889</v>
      </c>
      <c r="FI615" s="2851">
        <v>4163313</v>
      </c>
      <c r="FJ615" s="154">
        <v>46087</v>
      </c>
      <c r="FK615" s="373">
        <v>4263151</v>
      </c>
      <c r="FL615" s="155">
        <f>IF($AE615=0,"　",VLOOKUP($AE615,ﾚｰｻﾞOP,68,0))</f>
        <v>1</v>
      </c>
      <c r="FM615" s="279"/>
      <c r="FN615" s="1184"/>
      <c r="FO615" s="280"/>
      <c r="FP615" s="281"/>
      <c r="FQ615" s="282"/>
      <c r="FS615" s="281"/>
      <c r="FT615" s="282"/>
    </row>
    <row r="616" spans="1:176" ht="18.600000000000001" customHeight="1">
      <c r="A616" s="228">
        <f t="shared" si="961"/>
        <v>606</v>
      </c>
      <c r="B616" s="343" t="str">
        <f t="shared" si="1483"/>
        <v>4IE</v>
      </c>
      <c r="C616" s="6769">
        <v>46203</v>
      </c>
      <c r="D616" s="6770" t="s">
        <v>1751</v>
      </c>
      <c r="E616" s="1009" t="s">
        <v>1750</v>
      </c>
      <c r="F616" s="1564" t="s">
        <v>1858</v>
      </c>
      <c r="G616" s="1263"/>
      <c r="H616" s="1330" t="s">
        <v>630</v>
      </c>
      <c r="I616" s="1264" t="s">
        <v>64</v>
      </c>
      <c r="J616" s="1264" t="s">
        <v>0</v>
      </c>
      <c r="K616" s="599" t="s">
        <v>503</v>
      </c>
      <c r="L616" s="600"/>
      <c r="M616" s="6477">
        <v>46133</v>
      </c>
      <c r="N616" s="353">
        <v>46129</v>
      </c>
      <c r="O616" s="354">
        <v>46134</v>
      </c>
      <c r="P616" s="353">
        <v>46130</v>
      </c>
      <c r="Q616" s="354">
        <v>46135</v>
      </c>
      <c r="R616" s="353">
        <v>46135</v>
      </c>
      <c r="S616" s="354">
        <v>46136</v>
      </c>
      <c r="T616" s="353">
        <v>46135</v>
      </c>
      <c r="U616" s="355">
        <v>46139</v>
      </c>
      <c r="V616" s="353">
        <v>46137</v>
      </c>
      <c r="W616" s="356">
        <v>46142</v>
      </c>
      <c r="X616" s="357">
        <v>46143</v>
      </c>
      <c r="Y616" s="359">
        <v>46151</v>
      </c>
      <c r="Z616" s="359">
        <v>46151</v>
      </c>
      <c r="AA616" s="601"/>
      <c r="AB616" s="359"/>
      <c r="AC616" s="251"/>
      <c r="AD616" s="361"/>
      <c r="AE616" s="362">
        <v>25</v>
      </c>
      <c r="AF616" s="363" t="str">
        <f>IF($AE616=0,"　",VLOOKUP($AE616,ﾚｰｻﾞOP,69,0))</f>
        <v>4IE</v>
      </c>
      <c r="AG616" s="364"/>
      <c r="AH616" s="364"/>
      <c r="AI616" s="364"/>
      <c r="AJ616" s="364"/>
      <c r="AK616" s="364"/>
      <c r="AL616" s="364"/>
      <c r="AM616" s="364"/>
      <c r="AN616" s="364"/>
      <c r="AO616" s="364"/>
      <c r="AP616" s="363"/>
      <c r="AQ616" s="255"/>
      <c r="AR616" s="255"/>
      <c r="AS616" s="255"/>
      <c r="AT616" s="255"/>
      <c r="AU616" s="2843">
        <f t="shared" si="1484"/>
        <v>0</v>
      </c>
      <c r="AV616" s="4008">
        <f t="shared" si="1485"/>
        <v>0</v>
      </c>
      <c r="AW616" s="590" t="str">
        <f>IF($AE616=0,"　",VLOOKUP($AE616,ﾚｰｻﾞOP,5,0))</f>
        <v>-</v>
      </c>
      <c r="AX616" s="369"/>
      <c r="AY616" s="154" t="str">
        <f>IF($AE616=0,"　",VLOOKUP($AE616,ﾚｰｻﾞOP,6,0))</f>
        <v>-</v>
      </c>
      <c r="AZ616" s="367"/>
      <c r="BA616" s="154" t="str">
        <f>IF($AE616=0,"　",VLOOKUP($AE616,ﾚｰｻﾞOP,7,0))</f>
        <v>-</v>
      </c>
      <c r="BB616" s="367"/>
      <c r="BC616" s="368" t="str">
        <f>IF($AE616=0,"　",VLOOKUP($AE616,ﾚｰｻﾞOP,8,0))</f>
        <v>-</v>
      </c>
      <c r="BD616" s="369"/>
      <c r="BE616" s="4599" t="str">
        <f>IF($AE616=0,"　",VLOOKUP($AE616,ﾚｰｻﾞOP,9,0))</f>
        <v>-</v>
      </c>
      <c r="BF616" s="367"/>
      <c r="BG616" s="368" t="str">
        <f>IF($AE616=0,"　",VLOOKUP($AE616,ﾚｰｻﾞOP,10,0))</f>
        <v>-</v>
      </c>
      <c r="BH616" s="367"/>
      <c r="BI616" s="154" t="str">
        <f t="shared" si="1480"/>
        <v>-</v>
      </c>
      <c r="BJ616" s="367"/>
      <c r="BK616" s="154" t="str">
        <f>IF($AE616=0,"　",VLOOKUP($AE616,ﾚｰｻﾞOP,57,0))</f>
        <v>-</v>
      </c>
      <c r="BL616" s="367"/>
      <c r="BM616" s="154" t="str">
        <f>IF($AE616=0,"　",VLOOKUP($AE616,ﾚｰｻﾞOP,58,0))</f>
        <v>-</v>
      </c>
      <c r="BN616" s="367"/>
      <c r="BO616" s="155" t="str">
        <f>IF($AE616=0,"　",VLOOKUP($AE616,ﾚｰｻﾞOP,59,0))</f>
        <v>-</v>
      </c>
      <c r="BP616" s="367"/>
      <c r="BQ616" s="154" t="str">
        <f t="shared" si="1486"/>
        <v>-</v>
      </c>
      <c r="BR616" s="369"/>
      <c r="BS616" s="154" t="str">
        <f>IF($AE616=0,"　",VLOOKUP($AE616,ﾚｰｻﾞOP,13,0))</f>
        <v>-</v>
      </c>
      <c r="BT616" s="369"/>
      <c r="BU616" s="154" t="str">
        <f>IF($AE616=0,"　",VLOOKUP($AE616,ﾚｰｻﾞOP,14,0))</f>
        <v>-</v>
      </c>
      <c r="BV616" s="369"/>
      <c r="BW616" s="154" t="str">
        <f>IF($AE616=0,"　",VLOOKUP($AE616,ﾚｰｻﾞOP,15,0))</f>
        <v>-</v>
      </c>
      <c r="BX616" s="367"/>
      <c r="BY616" s="154" t="str">
        <f>IF($AE616=0,"　",VLOOKUP($AE616,ﾚｰｻﾞOP,16,0))</f>
        <v>-</v>
      </c>
      <c r="BZ616" s="369"/>
      <c r="CA616" s="154" t="str">
        <f>IF($AE616=0,"　",VLOOKUP($AE616,ﾚｰｻﾞOP,17,0))</f>
        <v>-</v>
      </c>
      <c r="CB616" s="367"/>
      <c r="CC616" s="154" t="str">
        <f>IF($AE616=0,"　",VLOOKUP($AE616,ﾚｰｻﾞOP,18,0))</f>
        <v>-</v>
      </c>
      <c r="CD616" s="367"/>
      <c r="CE616" s="2850" t="str">
        <f>IF($AE616=0,"　",VLOOKUP($AE616,ﾚｰｻﾞOP,19,0))</f>
        <v>-</v>
      </c>
      <c r="CF616" s="2846"/>
      <c r="CG616" s="2855" t="str">
        <f>IF($AE616=0,"　",VLOOKUP($AE616,ﾚｰｻﾞOP,20,0))</f>
        <v>-</v>
      </c>
      <c r="CH616" s="2851"/>
      <c r="CI616" s="2850" t="str">
        <f>IF($AE616=0,"　",VLOOKUP($AE616,ﾚｰｻﾞOP,21,0))</f>
        <v>-</v>
      </c>
      <c r="CJ616" s="2846"/>
      <c r="CK616" s="2850" t="str">
        <f>IF($AE616=0,"　",VLOOKUP($AE616,ﾚｰｻﾞOP,22,0))</f>
        <v>-</v>
      </c>
      <c r="CL616" s="2851"/>
      <c r="CM616" s="2850" t="str">
        <f>IF($AE616=0,"　",VLOOKUP($AE616,ﾚｰｻﾞOP,23,0))</f>
        <v>-</v>
      </c>
      <c r="CN616" s="2851"/>
      <c r="CO616" s="2855" t="str">
        <f>IF($AE616=0,"　",VLOOKUP($AE616,ﾚｰｻﾞOP,24,0))</f>
        <v>-</v>
      </c>
      <c r="CP616" s="2851"/>
      <c r="CQ616" s="2855" t="str">
        <f>IF($AE616=0,"　",VLOOKUP($AE616,ﾚｰｻﾞOP,25,0))</f>
        <v>-</v>
      </c>
      <c r="CR616" s="2851"/>
      <c r="CS616" s="2850" t="str">
        <f>IF($AE616=0,"　",VLOOKUP($AE616,ﾚｰｻﾞOP,26,0))</f>
        <v>-</v>
      </c>
      <c r="CT616" s="2851"/>
      <c r="CU616" s="2855"/>
      <c r="CV616" s="2851"/>
      <c r="CW616" s="2850" t="str">
        <f>IF($AE616=0,"　",VLOOKUP($AE616,ﾚｰｻﾞOP,28,0))</f>
        <v>-</v>
      </c>
      <c r="CX616" s="2851"/>
      <c r="CY616" s="2855" t="str">
        <f>IF($AE616=0,"　",VLOOKUP($AE616,ﾚｰｻﾞOP,29,0))</f>
        <v>-</v>
      </c>
      <c r="CZ616" s="2851"/>
      <c r="DA616" s="154" t="str">
        <f>IF($AE616=0,"　",VLOOKUP($AE616,ﾚｰｻﾞOP,30,0))</f>
        <v>-</v>
      </c>
      <c r="DB616" s="369"/>
      <c r="DC616" s="155" t="str">
        <f>IF($AE616=0,"　",VLOOKUP($AE616,ﾚｰｻﾞOP,31,0))</f>
        <v>-</v>
      </c>
      <c r="DD616" s="367"/>
      <c r="DE616" s="374">
        <f>IF(AG616=1,1,0)</f>
        <v>0</v>
      </c>
      <c r="DF616" s="373"/>
      <c r="DG616" s="818">
        <f>IF(AH616=1,1,0)</f>
        <v>0</v>
      </c>
      <c r="DH616" s="372"/>
      <c r="DI616" s="267">
        <f>IF(AG616=1,1,0)</f>
        <v>0</v>
      </c>
      <c r="DJ616" s="373"/>
      <c r="DK616" s="374">
        <f>IF(AU616=2,1,0)</f>
        <v>0</v>
      </c>
      <c r="DL616" s="373"/>
      <c r="DM616" s="375">
        <f t="shared" si="1487"/>
        <v>0</v>
      </c>
      <c r="DN616" s="373"/>
      <c r="DO616" s="155">
        <f t="shared" si="1488"/>
        <v>0</v>
      </c>
      <c r="DP616" s="372"/>
      <c r="DQ616" s="155">
        <f t="shared" si="1489"/>
        <v>0</v>
      </c>
      <c r="DR616" s="373"/>
      <c r="DS616" s="155">
        <f t="shared" si="1490"/>
        <v>0</v>
      </c>
      <c r="DT616" s="372"/>
      <c r="DU616" s="155">
        <f t="shared" si="1491"/>
        <v>0</v>
      </c>
      <c r="DV616" s="373"/>
      <c r="DW616" s="4891">
        <f>IF(AN616=1,1,0)</f>
        <v>0</v>
      </c>
      <c r="DX616" s="372"/>
      <c r="DY616" s="154">
        <f t="shared" si="1492"/>
        <v>0</v>
      </c>
      <c r="DZ616" s="373"/>
      <c r="EA616" s="154">
        <f>IF(AP616=1,1,0)</f>
        <v>0</v>
      </c>
      <c r="EB616" s="373"/>
      <c r="EC616" s="269">
        <f>IF(AQ616=1,1,0)</f>
        <v>0</v>
      </c>
      <c r="ED616" s="376"/>
      <c r="EE616" s="822">
        <f>IF(AV616=0,0,1)</f>
        <v>0</v>
      </c>
      <c r="EF616" s="377"/>
      <c r="EG616" s="273"/>
      <c r="EH616" s="274"/>
      <c r="EI616" s="275"/>
      <c r="EJ616" s="276"/>
      <c r="EK616" s="275"/>
      <c r="EL616" s="277"/>
      <c r="EM616" s="278" t="str">
        <f t="shared" si="1493"/>
        <v xml:space="preserve"> </v>
      </c>
      <c r="EN616" s="372"/>
      <c r="EO616" s="155">
        <f t="shared" si="1494"/>
        <v>0</v>
      </c>
      <c r="EP616" s="373"/>
      <c r="ER616" s="194"/>
      <c r="ET616" s="154">
        <v>46060</v>
      </c>
      <c r="EU616" s="373">
        <v>4263127</v>
      </c>
      <c r="EV616" s="154">
        <f>IF($AE616=0,"　",VLOOKUP($AE616,ﾚｰｻﾞOP,60,0))</f>
        <v>1</v>
      </c>
      <c r="EW616" s="373"/>
      <c r="EX616" s="154"/>
      <c r="EY616" s="367"/>
      <c r="EZ616" s="154"/>
      <c r="FA616" s="367"/>
      <c r="FB616" s="154"/>
      <c r="FC616" s="367"/>
      <c r="FD616" s="154">
        <v>46120</v>
      </c>
      <c r="FE616" s="367">
        <v>4263207</v>
      </c>
      <c r="FF616" s="155"/>
      <c r="FG616" s="367"/>
      <c r="FH616" s="2850">
        <v>45889</v>
      </c>
      <c r="FI616" s="2851">
        <v>4163313</v>
      </c>
      <c r="FJ616" s="154">
        <v>46114</v>
      </c>
      <c r="FK616" s="373">
        <v>4263208</v>
      </c>
      <c r="FL616" s="155">
        <f>IF($AE616=0,"　",VLOOKUP($AE616,ﾚｰｻﾞOP,68,0))</f>
        <v>1</v>
      </c>
      <c r="FM616" s="279"/>
      <c r="FN616" s="1184"/>
      <c r="FO616" s="280"/>
      <c r="FP616" s="281"/>
      <c r="FQ616" s="282"/>
      <c r="FS616" s="281"/>
      <c r="FT616" s="282"/>
    </row>
    <row r="617" spans="1:176" ht="18.600000000000001" customHeight="1">
      <c r="A617" s="228">
        <f t="shared" si="1035"/>
        <v>607</v>
      </c>
      <c r="B617" s="343" t="str">
        <f t="shared" si="1483"/>
        <v>4IE</v>
      </c>
      <c r="C617" s="6218">
        <v>46148</v>
      </c>
      <c r="D617" s="6204" t="s">
        <v>1212</v>
      </c>
      <c r="E617" s="5658">
        <v>72515116</v>
      </c>
      <c r="F617" s="1564" t="s">
        <v>1665</v>
      </c>
      <c r="G617" s="1263"/>
      <c r="H617" s="3281" t="s">
        <v>631</v>
      </c>
      <c r="I617" s="1264" t="s">
        <v>61</v>
      </c>
      <c r="J617" s="1264" t="s">
        <v>1622</v>
      </c>
      <c r="K617" s="599" t="s">
        <v>11</v>
      </c>
      <c r="L617" s="600"/>
      <c r="M617" s="6477">
        <v>46134</v>
      </c>
      <c r="N617" s="353">
        <v>46128</v>
      </c>
      <c r="O617" s="354">
        <v>46135</v>
      </c>
      <c r="P617" s="353">
        <v>46129</v>
      </c>
      <c r="Q617" s="354">
        <v>46136</v>
      </c>
      <c r="R617" s="353">
        <v>46136</v>
      </c>
      <c r="S617" s="354">
        <v>46137</v>
      </c>
      <c r="T617" s="353">
        <v>46134</v>
      </c>
      <c r="U617" s="355">
        <v>46140</v>
      </c>
      <c r="V617" s="353">
        <v>46136</v>
      </c>
      <c r="W617" s="356">
        <v>46143</v>
      </c>
      <c r="X617" s="357">
        <v>46144</v>
      </c>
      <c r="Y617" s="359">
        <v>46150</v>
      </c>
      <c r="Z617" s="359">
        <v>46150</v>
      </c>
      <c r="AA617" s="601"/>
      <c r="AB617" s="359"/>
      <c r="AC617" s="251" t="s">
        <v>627</v>
      </c>
      <c r="AD617" s="361"/>
      <c r="AE617" s="362">
        <v>2</v>
      </c>
      <c r="AF617" s="363" t="str">
        <f t="shared" si="1438"/>
        <v>4IE</v>
      </c>
      <c r="AG617" s="364"/>
      <c r="AH617" s="364"/>
      <c r="AI617" s="364">
        <v>1</v>
      </c>
      <c r="AJ617" s="364"/>
      <c r="AK617" s="364"/>
      <c r="AL617" s="364"/>
      <c r="AM617" s="364"/>
      <c r="AN617" s="364"/>
      <c r="AO617" s="364"/>
      <c r="AP617" s="363">
        <v>1</v>
      </c>
      <c r="AQ617" s="255"/>
      <c r="AR617" s="255"/>
      <c r="AS617" s="255"/>
      <c r="AT617" s="255"/>
      <c r="AU617" s="2843">
        <f t="shared" si="1484"/>
        <v>2</v>
      </c>
      <c r="AV617" s="4008">
        <f t="shared" si="1485"/>
        <v>0</v>
      </c>
      <c r="AW617" s="590">
        <v>46114</v>
      </c>
      <c r="AX617" s="369">
        <v>4263183</v>
      </c>
      <c r="AY617" s="154">
        <v>46114</v>
      </c>
      <c r="AZ617" s="367">
        <v>4263184</v>
      </c>
      <c r="BA617" s="154">
        <v>46114</v>
      </c>
      <c r="BB617" s="367">
        <v>4263185</v>
      </c>
      <c r="BC617" s="368">
        <v>46114</v>
      </c>
      <c r="BD617" s="369">
        <v>4263186</v>
      </c>
      <c r="BE617" s="4599">
        <v>46087</v>
      </c>
      <c r="BF617" s="367">
        <v>4263148</v>
      </c>
      <c r="BG617" s="368">
        <v>46087</v>
      </c>
      <c r="BH617" s="367">
        <v>4263149</v>
      </c>
      <c r="BI617" s="154">
        <v>46114</v>
      </c>
      <c r="BJ617" s="367">
        <v>4263189</v>
      </c>
      <c r="BK617" s="154" t="str">
        <f t="shared" si="1441"/>
        <v>-</v>
      </c>
      <c r="BL617" s="367"/>
      <c r="BM617" s="154" t="str">
        <f t="shared" si="1442"/>
        <v>-</v>
      </c>
      <c r="BN617" s="367"/>
      <c r="BO617" s="155" t="str">
        <f t="shared" si="1443"/>
        <v>-</v>
      </c>
      <c r="BP617" s="367"/>
      <c r="BQ617" s="154" t="str">
        <f t="shared" si="1486"/>
        <v>-</v>
      </c>
      <c r="BR617" s="369"/>
      <c r="BS617" s="154" t="str">
        <f t="shared" si="1444"/>
        <v>-</v>
      </c>
      <c r="BT617" s="369"/>
      <c r="BU617" s="154" t="str">
        <f t="shared" si="1445"/>
        <v>-</v>
      </c>
      <c r="BV617" s="369"/>
      <c r="BW617" s="154" t="str">
        <f t="shared" si="1446"/>
        <v>-</v>
      </c>
      <c r="BX617" s="367"/>
      <c r="BY617" s="154" t="str">
        <f t="shared" si="1447"/>
        <v>-</v>
      </c>
      <c r="BZ617" s="369"/>
      <c r="CA617" s="154" t="str">
        <f t="shared" si="1448"/>
        <v>-</v>
      </c>
      <c r="CB617" s="367"/>
      <c r="CC617" s="154" t="str">
        <f t="shared" si="1449"/>
        <v>-</v>
      </c>
      <c r="CD617" s="367"/>
      <c r="CE617" s="2850" t="str">
        <f t="shared" si="1450"/>
        <v>-</v>
      </c>
      <c r="CF617" s="2846"/>
      <c r="CG617" s="2855" t="str">
        <f t="shared" si="1451"/>
        <v>-</v>
      </c>
      <c r="CH617" s="2851"/>
      <c r="CI617" s="2850" t="str">
        <f t="shared" si="1452"/>
        <v>-</v>
      </c>
      <c r="CJ617" s="2846"/>
      <c r="CK617" s="2850" t="str">
        <f t="shared" si="1453"/>
        <v>-</v>
      </c>
      <c r="CL617" s="2851"/>
      <c r="CM617" s="2850" t="str">
        <f t="shared" si="1454"/>
        <v>-</v>
      </c>
      <c r="CN617" s="2851"/>
      <c r="CO617" s="2855" t="str">
        <f t="shared" si="1455"/>
        <v>-</v>
      </c>
      <c r="CP617" s="2851"/>
      <c r="CQ617" s="2855" t="str">
        <f t="shared" si="1456"/>
        <v>-</v>
      </c>
      <c r="CR617" s="2851"/>
      <c r="CS617" s="2850" t="str">
        <f t="shared" si="1457"/>
        <v>-</v>
      </c>
      <c r="CT617" s="2851"/>
      <c r="CU617" s="2855"/>
      <c r="CV617" s="2851"/>
      <c r="CW617" s="2850" t="str">
        <f t="shared" si="1458"/>
        <v>-</v>
      </c>
      <c r="CX617" s="2851"/>
      <c r="CY617" s="2855" t="str">
        <f t="shared" si="1459"/>
        <v>-</v>
      </c>
      <c r="CZ617" s="2851"/>
      <c r="DA617" s="154" t="str">
        <f t="shared" si="1460"/>
        <v>-</v>
      </c>
      <c r="DB617" s="369"/>
      <c r="DC617" s="155" t="str">
        <f t="shared" si="1461"/>
        <v>-</v>
      </c>
      <c r="DD617" s="367"/>
      <c r="DE617" s="374">
        <f t="shared" si="1475"/>
        <v>0</v>
      </c>
      <c r="DF617" s="373"/>
      <c r="DG617" s="818">
        <f t="shared" si="1462"/>
        <v>0</v>
      </c>
      <c r="DH617" s="372"/>
      <c r="DI617" s="267">
        <f>IF(AG617=1,1,0)</f>
        <v>0</v>
      </c>
      <c r="DJ617" s="373"/>
      <c r="DK617" s="374">
        <v>46069</v>
      </c>
      <c r="DL617" s="2857">
        <v>4263136</v>
      </c>
      <c r="DM617" s="375">
        <f t="shared" si="1487"/>
        <v>0</v>
      </c>
      <c r="DN617" s="373"/>
      <c r="DO617" s="155">
        <f t="shared" si="1488"/>
        <v>0</v>
      </c>
      <c r="DP617" s="372"/>
      <c r="DQ617" s="155">
        <f t="shared" si="1489"/>
        <v>0</v>
      </c>
      <c r="DR617" s="373"/>
      <c r="DS617" s="155">
        <f t="shared" si="1490"/>
        <v>0</v>
      </c>
      <c r="DT617" s="372"/>
      <c r="DU617" s="155">
        <f t="shared" si="1491"/>
        <v>0</v>
      </c>
      <c r="DV617" s="373"/>
      <c r="DW617" s="4891">
        <f>IF(AN617=1,1,0)</f>
        <v>0</v>
      </c>
      <c r="DX617" s="372"/>
      <c r="DY617" s="154">
        <f t="shared" si="1492"/>
        <v>0</v>
      </c>
      <c r="DZ617" s="373"/>
      <c r="EA617" s="154">
        <v>46120</v>
      </c>
      <c r="EB617" s="4682">
        <v>4263203</v>
      </c>
      <c r="EC617" s="269">
        <f>IF(AQ617=1,1,0)</f>
        <v>0</v>
      </c>
      <c r="ED617" s="376"/>
      <c r="EE617" s="822">
        <f t="shared" ref="EE617:EE645" si="1495">IF(AV617=0,0,1)</f>
        <v>0</v>
      </c>
      <c r="EF617" s="377"/>
      <c r="EG617" s="273"/>
      <c r="EH617" s="274"/>
      <c r="EI617" s="275"/>
      <c r="EJ617" s="276"/>
      <c r="EK617" s="275"/>
      <c r="EL617" s="277"/>
      <c r="EM617" s="278" t="str">
        <f t="shared" si="1493"/>
        <v xml:space="preserve"> </v>
      </c>
      <c r="EN617" s="372"/>
      <c r="EO617" s="155">
        <f t="shared" si="1494"/>
        <v>0</v>
      </c>
      <c r="EP617" s="373"/>
      <c r="ER617" s="194"/>
      <c r="ET617" s="154" t="str">
        <f t="shared" si="1481"/>
        <v>-</v>
      </c>
      <c r="EU617" s="373"/>
      <c r="EV617" s="154" t="str">
        <f t="shared" si="1473"/>
        <v>-</v>
      </c>
      <c r="EW617" s="373"/>
      <c r="EX617" s="154"/>
      <c r="EY617" s="367"/>
      <c r="EZ617" s="154"/>
      <c r="FA617" s="367"/>
      <c r="FB617" s="154"/>
      <c r="FC617" s="367"/>
      <c r="FD617" s="154"/>
      <c r="FE617" s="367"/>
      <c r="FF617" s="155"/>
      <c r="FG617" s="367"/>
      <c r="FH617" s="154"/>
      <c r="FI617" s="367"/>
      <c r="FJ617" s="154" t="str">
        <f t="shared" si="1482"/>
        <v>-</v>
      </c>
      <c r="FK617" s="373"/>
      <c r="FL617" s="155" t="str">
        <f t="shared" si="1474"/>
        <v>-</v>
      </c>
      <c r="FM617" s="279"/>
      <c r="FN617" s="1184"/>
      <c r="FO617" s="280"/>
      <c r="FP617" s="281"/>
      <c r="FQ617" s="282"/>
      <c r="FS617" s="281"/>
      <c r="FT617" s="282"/>
    </row>
    <row r="618" spans="1:176" ht="18.600000000000001" customHeight="1">
      <c r="A618" s="228">
        <f t="shared" si="1035"/>
        <v>608</v>
      </c>
      <c r="B618" s="343" t="str">
        <f t="shared" si="1483"/>
        <v>4IE</v>
      </c>
      <c r="C618" s="6526">
        <v>46179</v>
      </c>
      <c r="D618" s="5805" t="s">
        <v>39</v>
      </c>
      <c r="E618" s="1009" t="s">
        <v>1568</v>
      </c>
      <c r="F618" s="3701" t="s">
        <v>1801</v>
      </c>
      <c r="G618" s="1263"/>
      <c r="H618" s="3336" t="s">
        <v>630</v>
      </c>
      <c r="I618" s="3337" t="s">
        <v>48</v>
      </c>
      <c r="J618" s="3337" t="s">
        <v>1556</v>
      </c>
      <c r="K618" s="599" t="s">
        <v>503</v>
      </c>
      <c r="L618" s="600"/>
      <c r="M618" s="6477">
        <v>46134</v>
      </c>
      <c r="N618" s="353">
        <v>46129</v>
      </c>
      <c r="O618" s="354">
        <v>46135</v>
      </c>
      <c r="P618" s="353">
        <v>46133</v>
      </c>
      <c r="Q618" s="354">
        <v>46136</v>
      </c>
      <c r="R618" s="353">
        <v>46136</v>
      </c>
      <c r="S618" s="354">
        <v>46137</v>
      </c>
      <c r="T618" s="353">
        <v>46134</v>
      </c>
      <c r="U618" s="355">
        <v>46140</v>
      </c>
      <c r="V618" s="353" t="s">
        <v>1928</v>
      </c>
      <c r="W618" s="356">
        <v>46143</v>
      </c>
      <c r="X618" s="357">
        <v>46144</v>
      </c>
      <c r="Y618" s="359">
        <v>46150</v>
      </c>
      <c r="Z618" s="359">
        <v>46150</v>
      </c>
      <c r="AA618" s="601"/>
      <c r="AB618" s="359"/>
      <c r="AC618" s="251" t="s">
        <v>1085</v>
      </c>
      <c r="AD618" s="361"/>
      <c r="AE618" s="362">
        <v>5</v>
      </c>
      <c r="AF618" s="363" t="str">
        <f t="shared" ref="AF618:AF623" si="1496">IF($AE618=0,"　",VLOOKUP($AE618,ﾚｰｻﾞOP,69,0))</f>
        <v>4IE</v>
      </c>
      <c r="AG618" s="364">
        <v>1</v>
      </c>
      <c r="AH618" s="364"/>
      <c r="AI618" s="364"/>
      <c r="AJ618" s="364"/>
      <c r="AK618" s="364"/>
      <c r="AL618" s="364"/>
      <c r="AM618" s="364"/>
      <c r="AN618" s="364">
        <v>1</v>
      </c>
      <c r="AO618" s="364"/>
      <c r="AP618" s="363">
        <v>1</v>
      </c>
      <c r="AQ618" s="255">
        <v>1</v>
      </c>
      <c r="AR618" s="255">
        <v>1</v>
      </c>
      <c r="AS618" s="255"/>
      <c r="AT618" s="255"/>
      <c r="AU618" s="2843">
        <f t="shared" si="1484"/>
        <v>0</v>
      </c>
      <c r="AV618" s="4008">
        <f t="shared" si="1485"/>
        <v>1</v>
      </c>
      <c r="AW618" s="590">
        <v>46114</v>
      </c>
      <c r="AX618" s="369">
        <v>4263183</v>
      </c>
      <c r="AY618" s="154">
        <v>46114</v>
      </c>
      <c r="AZ618" s="367">
        <v>4263184</v>
      </c>
      <c r="BA618" s="154">
        <v>46114</v>
      </c>
      <c r="BB618" s="367">
        <v>4263185</v>
      </c>
      <c r="BC618" s="368">
        <v>46114</v>
      </c>
      <c r="BD618" s="369">
        <v>4263186</v>
      </c>
      <c r="BE618" s="4599">
        <v>46087</v>
      </c>
      <c r="BF618" s="367">
        <v>4263148</v>
      </c>
      <c r="BG618" s="368">
        <v>46114</v>
      </c>
      <c r="BH618" s="367">
        <v>4263188</v>
      </c>
      <c r="BI618" s="154" t="str">
        <f>IF($AE618=0,"　",VLOOKUP($AE618,ﾚｰｻﾞOP,11,0))</f>
        <v>-</v>
      </c>
      <c r="BJ618" s="367"/>
      <c r="BK618" s="154" t="str">
        <f t="shared" ref="BK618:BK623" si="1497">IF($AE618=0,"　",VLOOKUP($AE618,ﾚｰｻﾞOP,57,0))</f>
        <v>-</v>
      </c>
      <c r="BL618" s="367"/>
      <c r="BM618" s="154" t="str">
        <f t="shared" ref="BM618:BM623" si="1498">IF($AE618=0,"　",VLOOKUP($AE618,ﾚｰｻﾞOP,58,0))</f>
        <v>-</v>
      </c>
      <c r="BN618" s="367"/>
      <c r="BO618" s="155" t="str">
        <f t="shared" ref="BO618:BO623" si="1499">IF($AE618=0,"　",VLOOKUP($AE618,ﾚｰｻﾞOP,59,0))</f>
        <v>-</v>
      </c>
      <c r="BP618" s="367"/>
      <c r="BQ618" s="154">
        <v>46120</v>
      </c>
      <c r="BR618" s="369">
        <v>4263192</v>
      </c>
      <c r="BS618" s="154" t="str">
        <f>IF($AE618=0,"　",VLOOKUP($AE618,ﾚｰｻﾞOP,13,0))</f>
        <v>-</v>
      </c>
      <c r="BT618" s="369"/>
      <c r="BU618" s="154" t="str">
        <f>IF($AE618=0,"　",VLOOKUP($AE618,ﾚｰｻﾞOP,14,0))</f>
        <v>-</v>
      </c>
      <c r="BV618" s="369"/>
      <c r="BW618" s="154" t="str">
        <f>IF($AE618=0,"　",VLOOKUP($AE618,ﾚｰｻﾞOP,15,0))</f>
        <v>-</v>
      </c>
      <c r="BX618" s="367"/>
      <c r="BY618" s="154" t="str">
        <f>IF($AE618=0,"　",VLOOKUP($AE618,ﾚｰｻﾞOP,16,0))</f>
        <v>-</v>
      </c>
      <c r="BZ618" s="369"/>
      <c r="CA618" s="154" t="str">
        <f>IF($AE618=0,"　",VLOOKUP($AE618,ﾚｰｻﾞOP,17,0))</f>
        <v>-</v>
      </c>
      <c r="CB618" s="367"/>
      <c r="CC618" s="154" t="str">
        <f>IF($AE618=0,"　",VLOOKUP($AE618,ﾚｰｻﾞOP,18,0))</f>
        <v>-</v>
      </c>
      <c r="CD618" s="367"/>
      <c r="CE618" s="2850" t="str">
        <f t="shared" ref="CE618:CE623" si="1500">IF($AE618=0,"　",VLOOKUP($AE618,ﾚｰｻﾞOP,19,0))</f>
        <v>-</v>
      </c>
      <c r="CF618" s="2846"/>
      <c r="CG618" s="2855" t="str">
        <f t="shared" ref="CG618:CG623" si="1501">IF($AE618=0,"　",VLOOKUP($AE618,ﾚｰｻﾞOP,20,0))</f>
        <v>-</v>
      </c>
      <c r="CH618" s="2851"/>
      <c r="CI618" s="2850" t="str">
        <f t="shared" ref="CI618:CI623" si="1502">IF($AE618=0,"　",VLOOKUP($AE618,ﾚｰｻﾞOP,21,0))</f>
        <v>-</v>
      </c>
      <c r="CJ618" s="2846"/>
      <c r="CK618" s="2850" t="str">
        <f t="shared" ref="CK618:CK623" si="1503">IF($AE618=0,"　",VLOOKUP($AE618,ﾚｰｻﾞOP,22,0))</f>
        <v>-</v>
      </c>
      <c r="CL618" s="2851"/>
      <c r="CM618" s="2850" t="str">
        <f t="shared" ref="CM618:CM623" si="1504">IF($AE618=0,"　",VLOOKUP($AE618,ﾚｰｻﾞOP,23,0))</f>
        <v>-</v>
      </c>
      <c r="CN618" s="2851"/>
      <c r="CO618" s="2855" t="str">
        <f t="shared" ref="CO618:CO623" si="1505">IF($AE618=0,"　",VLOOKUP($AE618,ﾚｰｻﾞOP,24,0))</f>
        <v>-</v>
      </c>
      <c r="CP618" s="2851"/>
      <c r="CQ618" s="2855" t="str">
        <f t="shared" ref="CQ618:CQ623" si="1506">IF($AE618=0,"　",VLOOKUP($AE618,ﾚｰｻﾞOP,25,0))</f>
        <v>-</v>
      </c>
      <c r="CR618" s="2851"/>
      <c r="CS618" s="2850" t="str">
        <f t="shared" ref="CS618:CS623" si="1507">IF($AE618=0,"　",VLOOKUP($AE618,ﾚｰｻﾞOP,26,0))</f>
        <v>-</v>
      </c>
      <c r="CT618" s="2851"/>
      <c r="CU618" s="2855"/>
      <c r="CV618" s="2851"/>
      <c r="CW618" s="2850" t="str">
        <f t="shared" ref="CW618:CW623" si="1508">IF($AE618=0,"　",VLOOKUP($AE618,ﾚｰｻﾞOP,28,0))</f>
        <v>-</v>
      </c>
      <c r="CX618" s="2851"/>
      <c r="CY618" s="2855" t="str">
        <f t="shared" ref="CY618:CY623" si="1509">IF($AE618=0,"　",VLOOKUP($AE618,ﾚｰｻﾞOP,29,0))</f>
        <v>-</v>
      </c>
      <c r="CZ618" s="2851"/>
      <c r="DA618" s="154" t="str">
        <f t="shared" ref="DA618:DA623" si="1510">IF($AE618=0,"　",VLOOKUP($AE618,ﾚｰｻﾞOP,30,0))</f>
        <v>-</v>
      </c>
      <c r="DB618" s="369"/>
      <c r="DC618" s="155" t="str">
        <f t="shared" ref="DC618:DC623" si="1511">IF($AE618=0,"　",VLOOKUP($AE618,ﾚｰｻﾞOP,31,0))</f>
        <v>-</v>
      </c>
      <c r="DD618" s="367"/>
      <c r="DE618" s="374">
        <v>46088</v>
      </c>
      <c r="DF618" s="373">
        <v>4263265</v>
      </c>
      <c r="DG618" s="818">
        <f t="shared" ref="DG618:DG623" si="1512">IF(AH618=1,1,0)</f>
        <v>0</v>
      </c>
      <c r="DH618" s="372"/>
      <c r="DI618" s="267">
        <v>46120</v>
      </c>
      <c r="DJ618" s="373">
        <v>4263199</v>
      </c>
      <c r="DK618" s="374">
        <f>IF(AU618=2,1,0)</f>
        <v>0</v>
      </c>
      <c r="DL618" s="373"/>
      <c r="DM618" s="375">
        <f t="shared" si="1487"/>
        <v>0</v>
      </c>
      <c r="DN618" s="373"/>
      <c r="DO618" s="155">
        <f t="shared" si="1488"/>
        <v>0</v>
      </c>
      <c r="DP618" s="372"/>
      <c r="DQ618" s="155">
        <f t="shared" si="1489"/>
        <v>0</v>
      </c>
      <c r="DR618" s="373"/>
      <c r="DS618" s="155">
        <f t="shared" si="1490"/>
        <v>0</v>
      </c>
      <c r="DT618" s="372"/>
      <c r="DU618" s="155">
        <f t="shared" si="1491"/>
        <v>0</v>
      </c>
      <c r="DV618" s="373"/>
      <c r="DW618" s="4891">
        <v>46114</v>
      </c>
      <c r="DX618" s="372">
        <v>4263201</v>
      </c>
      <c r="DY618" s="154">
        <f t="shared" si="1492"/>
        <v>0</v>
      </c>
      <c r="DZ618" s="373"/>
      <c r="EA618" s="154">
        <v>46120</v>
      </c>
      <c r="EB618" s="4682">
        <v>4263203</v>
      </c>
      <c r="EC618" s="269">
        <v>46114</v>
      </c>
      <c r="ED618" s="4964">
        <v>4263204</v>
      </c>
      <c r="EE618" s="822">
        <v>46086</v>
      </c>
      <c r="EF618" s="377">
        <v>4263177</v>
      </c>
      <c r="EG618" s="273"/>
      <c r="EH618" s="274"/>
      <c r="EI618" s="275"/>
      <c r="EJ618" s="276"/>
      <c r="EK618" s="275"/>
      <c r="EL618" s="277"/>
      <c r="EM618" s="278" t="str">
        <f t="shared" si="1493"/>
        <v xml:space="preserve"> </v>
      </c>
      <c r="EN618" s="372"/>
      <c r="EO618" s="155">
        <f t="shared" si="1494"/>
        <v>0</v>
      </c>
      <c r="EP618" s="373"/>
      <c r="ER618" s="194"/>
      <c r="ET618" s="154" t="str">
        <f>IF($AE618=0,"　",VLOOKUP($AE618,ﾚｰｻﾞOP,60,0))</f>
        <v>-</v>
      </c>
      <c r="EU618" s="373"/>
      <c r="EV618" s="154" t="str">
        <f t="shared" ref="EV618:EV623" si="1513">IF($AE618=0,"　",VLOOKUP($AE618,ﾚｰｻﾞOP,60,0))</f>
        <v>-</v>
      </c>
      <c r="EW618" s="373"/>
      <c r="EX618" s="154"/>
      <c r="EY618" s="367"/>
      <c r="EZ618" s="154"/>
      <c r="FA618" s="367"/>
      <c r="FB618" s="154"/>
      <c r="FC618" s="367"/>
      <c r="FD618" s="154"/>
      <c r="FE618" s="367"/>
      <c r="FF618" s="155"/>
      <c r="FG618" s="367"/>
      <c r="FH618" s="154"/>
      <c r="FI618" s="367"/>
      <c r="FJ618" s="154" t="str">
        <f>IF($AE618=0,"　",VLOOKUP($AE618,ﾚｰｻﾞOP,67,0))</f>
        <v>-</v>
      </c>
      <c r="FK618" s="373"/>
      <c r="FL618" s="155" t="str">
        <f t="shared" ref="FL618:FL623" si="1514">IF($AE618=0,"　",VLOOKUP($AE618,ﾚｰｻﾞOP,68,0))</f>
        <v>-</v>
      </c>
      <c r="FM618" s="279"/>
      <c r="FN618" s="1184"/>
      <c r="FO618" s="280"/>
      <c r="FP618" s="281"/>
      <c r="FQ618" s="282"/>
      <c r="FS618" s="281"/>
      <c r="FT618" s="282"/>
    </row>
    <row r="619" spans="1:176" ht="18.600000000000001" customHeight="1">
      <c r="A619" s="228">
        <f t="shared" si="961"/>
        <v>609</v>
      </c>
      <c r="B619" s="343" t="str">
        <f t="shared" si="1483"/>
        <v>4IE</v>
      </c>
      <c r="C619" s="6526">
        <v>46203</v>
      </c>
      <c r="D619" s="1043" t="s">
        <v>1316</v>
      </c>
      <c r="E619" s="1009" t="s">
        <v>1603</v>
      </c>
      <c r="F619" s="1564"/>
      <c r="G619" s="6767" t="s">
        <v>1866</v>
      </c>
      <c r="H619" s="1330" t="s">
        <v>630</v>
      </c>
      <c r="I619" s="1264" t="s">
        <v>64</v>
      </c>
      <c r="J619" s="3337" t="s">
        <v>0</v>
      </c>
      <c r="K619" s="599" t="s">
        <v>503</v>
      </c>
      <c r="L619" s="600"/>
      <c r="M619" s="6477">
        <v>46135</v>
      </c>
      <c r="N619" s="353">
        <v>46129</v>
      </c>
      <c r="O619" s="354">
        <v>46136</v>
      </c>
      <c r="P619" s="353">
        <v>46133</v>
      </c>
      <c r="Q619" s="354">
        <v>46137</v>
      </c>
      <c r="R619" s="353">
        <v>46137</v>
      </c>
      <c r="S619" s="354">
        <v>46139</v>
      </c>
      <c r="T619" s="353">
        <v>46135</v>
      </c>
      <c r="U619" s="355">
        <v>46142</v>
      </c>
      <c r="V619" s="353">
        <v>46139</v>
      </c>
      <c r="W619" s="356">
        <v>46144</v>
      </c>
      <c r="X619" s="6752">
        <v>46149</v>
      </c>
      <c r="Y619" s="359">
        <v>46154</v>
      </c>
      <c r="Z619" s="359">
        <v>46154</v>
      </c>
      <c r="AA619" s="601"/>
      <c r="AB619" s="359"/>
      <c r="AC619" s="251" t="s">
        <v>627</v>
      </c>
      <c r="AD619" s="361"/>
      <c r="AE619" s="362">
        <v>3</v>
      </c>
      <c r="AF619" s="363" t="str">
        <f t="shared" si="1496"/>
        <v>4IE</v>
      </c>
      <c r="AG619" s="364">
        <v>1</v>
      </c>
      <c r="AH619" s="364"/>
      <c r="AI619" s="364"/>
      <c r="AJ619" s="364"/>
      <c r="AK619" s="364"/>
      <c r="AL619" s="364"/>
      <c r="AM619" s="364"/>
      <c r="AN619" s="364"/>
      <c r="AO619" s="364"/>
      <c r="AP619" s="363">
        <v>1</v>
      </c>
      <c r="AQ619" s="255">
        <v>1</v>
      </c>
      <c r="AR619" s="255">
        <v>1</v>
      </c>
      <c r="AS619" s="255"/>
      <c r="AT619" s="255"/>
      <c r="AU619" s="2843">
        <f t="shared" si="1484"/>
        <v>0</v>
      </c>
      <c r="AV619" s="4008">
        <f t="shared" si="1485"/>
        <v>1</v>
      </c>
      <c r="AW619" s="590">
        <v>46114</v>
      </c>
      <c r="AX619" s="369">
        <v>4263183</v>
      </c>
      <c r="AY619" s="154">
        <v>46114</v>
      </c>
      <c r="AZ619" s="367">
        <v>4263184</v>
      </c>
      <c r="BA619" s="154">
        <v>46114</v>
      </c>
      <c r="BB619" s="367">
        <v>4263185</v>
      </c>
      <c r="BC619" s="368">
        <v>46114</v>
      </c>
      <c r="BD619" s="369">
        <v>4263186</v>
      </c>
      <c r="BE619" s="4599">
        <v>46087</v>
      </c>
      <c r="BF619" s="367">
        <v>4263148</v>
      </c>
      <c r="BG619" s="368">
        <v>46114</v>
      </c>
      <c r="BH619" s="367">
        <v>4263188</v>
      </c>
      <c r="BI619" s="154">
        <v>46114</v>
      </c>
      <c r="BJ619" s="367">
        <v>4263189</v>
      </c>
      <c r="BK619" s="154" t="str">
        <f t="shared" si="1497"/>
        <v>-</v>
      </c>
      <c r="BL619" s="367"/>
      <c r="BM619" s="154" t="str">
        <f t="shared" si="1498"/>
        <v>-</v>
      </c>
      <c r="BN619" s="367"/>
      <c r="BO619" s="155" t="str">
        <f t="shared" si="1499"/>
        <v>-</v>
      </c>
      <c r="BP619" s="367"/>
      <c r="BQ619" s="154" t="str">
        <f t="shared" ref="BQ619:BQ624" si="1515">IF($AE619=0,"　",VLOOKUP($AE619,ﾚｰｻﾞOP,12,0))</f>
        <v>-</v>
      </c>
      <c r="BR619" s="369"/>
      <c r="BS619" s="154" t="str">
        <f>IF($AE619=0,"　",VLOOKUP($AE619,ﾚｰｻﾞOP,13,0))</f>
        <v>-</v>
      </c>
      <c r="BT619" s="369"/>
      <c r="BU619" s="154" t="str">
        <f>IF($AE619=0,"　",VLOOKUP($AE619,ﾚｰｻﾞOP,14,0))</f>
        <v>-</v>
      </c>
      <c r="BV619" s="369"/>
      <c r="BW619" s="154" t="str">
        <f>IF($AE619=0,"　",VLOOKUP($AE619,ﾚｰｻﾞOP,15,0))</f>
        <v>-</v>
      </c>
      <c r="BX619" s="367"/>
      <c r="BY619" s="154" t="str">
        <f>IF($AE619=0,"　",VLOOKUP($AE619,ﾚｰｻﾞOP,16,0))</f>
        <v>-</v>
      </c>
      <c r="BZ619" s="369"/>
      <c r="CA619" s="154" t="str">
        <f>IF($AE619=0,"　",VLOOKUP($AE619,ﾚｰｻﾞOP,17,0))</f>
        <v>-</v>
      </c>
      <c r="CB619" s="367"/>
      <c r="CC619" s="154" t="str">
        <f>IF($AE619=0,"　",VLOOKUP($AE619,ﾚｰｻﾞOP,18,0))</f>
        <v>-</v>
      </c>
      <c r="CD619" s="367"/>
      <c r="CE619" s="2850" t="str">
        <f t="shared" si="1500"/>
        <v>-</v>
      </c>
      <c r="CF619" s="2846"/>
      <c r="CG619" s="2855" t="str">
        <f t="shared" si="1501"/>
        <v>-</v>
      </c>
      <c r="CH619" s="2851"/>
      <c r="CI619" s="2850" t="str">
        <f t="shared" si="1502"/>
        <v>-</v>
      </c>
      <c r="CJ619" s="2846"/>
      <c r="CK619" s="2850" t="str">
        <f t="shared" si="1503"/>
        <v>-</v>
      </c>
      <c r="CL619" s="2851"/>
      <c r="CM619" s="2850" t="str">
        <f t="shared" si="1504"/>
        <v>-</v>
      </c>
      <c r="CN619" s="2851"/>
      <c r="CO619" s="2855" t="str">
        <f t="shared" si="1505"/>
        <v>-</v>
      </c>
      <c r="CP619" s="2851"/>
      <c r="CQ619" s="2855" t="str">
        <f t="shared" si="1506"/>
        <v>-</v>
      </c>
      <c r="CR619" s="2851"/>
      <c r="CS619" s="2850" t="str">
        <f t="shared" si="1507"/>
        <v>-</v>
      </c>
      <c r="CT619" s="2851"/>
      <c r="CU619" s="2855"/>
      <c r="CV619" s="2851"/>
      <c r="CW619" s="2850" t="str">
        <f t="shared" si="1508"/>
        <v>-</v>
      </c>
      <c r="CX619" s="2851"/>
      <c r="CY619" s="2855" t="str">
        <f t="shared" si="1509"/>
        <v>-</v>
      </c>
      <c r="CZ619" s="2851"/>
      <c r="DA619" s="154" t="str">
        <f t="shared" si="1510"/>
        <v>-</v>
      </c>
      <c r="DB619" s="369"/>
      <c r="DC619" s="155" t="str">
        <f t="shared" si="1511"/>
        <v>-</v>
      </c>
      <c r="DD619" s="367"/>
      <c r="DE619" s="374">
        <v>46088</v>
      </c>
      <c r="DF619" s="373">
        <v>4263265</v>
      </c>
      <c r="DG619" s="818">
        <f t="shared" si="1512"/>
        <v>0</v>
      </c>
      <c r="DH619" s="372"/>
      <c r="DI619" s="267">
        <v>46120</v>
      </c>
      <c r="DJ619" s="373">
        <v>4263199</v>
      </c>
      <c r="DK619" s="374">
        <f>IF(AU619=2,1,0)</f>
        <v>0</v>
      </c>
      <c r="DL619" s="373"/>
      <c r="DM619" s="375">
        <f t="shared" si="1487"/>
        <v>0</v>
      </c>
      <c r="DN619" s="373"/>
      <c r="DO619" s="155">
        <f t="shared" si="1488"/>
        <v>0</v>
      </c>
      <c r="DP619" s="372"/>
      <c r="DQ619" s="155">
        <f t="shared" si="1489"/>
        <v>0</v>
      </c>
      <c r="DR619" s="373"/>
      <c r="DS619" s="155">
        <f t="shared" si="1490"/>
        <v>0</v>
      </c>
      <c r="DT619" s="372"/>
      <c r="DU619" s="155">
        <f t="shared" si="1491"/>
        <v>0</v>
      </c>
      <c r="DV619" s="373"/>
      <c r="DW619" s="4891">
        <f>IF(AN619=1,1,0)</f>
        <v>0</v>
      </c>
      <c r="DX619" s="372"/>
      <c r="DY619" s="154">
        <f t="shared" si="1492"/>
        <v>0</v>
      </c>
      <c r="DZ619" s="373"/>
      <c r="EA619" s="154">
        <v>46120</v>
      </c>
      <c r="EB619" s="4682">
        <v>4263203</v>
      </c>
      <c r="EC619" s="269">
        <v>46114</v>
      </c>
      <c r="ED619" s="4964">
        <v>4263204</v>
      </c>
      <c r="EE619" s="822">
        <v>46086</v>
      </c>
      <c r="EF619" s="377">
        <v>4263177</v>
      </c>
      <c r="EG619" s="273"/>
      <c r="EH619" s="274"/>
      <c r="EI619" s="275"/>
      <c r="EJ619" s="276"/>
      <c r="EK619" s="275"/>
      <c r="EL619" s="277"/>
      <c r="EM619" s="278" t="str">
        <f t="shared" si="1493"/>
        <v xml:space="preserve"> </v>
      </c>
      <c r="EN619" s="372"/>
      <c r="EO619" s="155">
        <f t="shared" si="1494"/>
        <v>0</v>
      </c>
      <c r="EP619" s="373"/>
      <c r="ER619" s="194"/>
      <c r="ET619" s="154" t="str">
        <f>IF($AE619=0,"　",VLOOKUP($AE619,ﾚｰｻﾞOP,60,0))</f>
        <v>-</v>
      </c>
      <c r="EU619" s="373"/>
      <c r="EV619" s="154" t="str">
        <f t="shared" si="1513"/>
        <v>-</v>
      </c>
      <c r="EW619" s="373"/>
      <c r="EX619" s="154"/>
      <c r="EY619" s="367"/>
      <c r="EZ619" s="154"/>
      <c r="FA619" s="367"/>
      <c r="FB619" s="154"/>
      <c r="FC619" s="367"/>
      <c r="FD619" s="154"/>
      <c r="FE619" s="367"/>
      <c r="FF619" s="155"/>
      <c r="FG619" s="367"/>
      <c r="FH619" s="154"/>
      <c r="FI619" s="367"/>
      <c r="FJ619" s="154" t="str">
        <f>IF($AE619=0,"　",VLOOKUP($AE619,ﾚｰｻﾞOP,67,0))</f>
        <v>-</v>
      </c>
      <c r="FK619" s="373"/>
      <c r="FL619" s="155" t="str">
        <f t="shared" si="1514"/>
        <v>-</v>
      </c>
      <c r="FM619" s="279"/>
      <c r="FN619" s="1184"/>
      <c r="FO619" s="280"/>
      <c r="FP619" s="281"/>
      <c r="FQ619" s="282"/>
      <c r="FS619" s="281"/>
      <c r="FT619" s="282"/>
    </row>
    <row r="620" spans="1:176" ht="18.600000000000001" customHeight="1">
      <c r="A620" s="228">
        <f t="shared" si="961"/>
        <v>610</v>
      </c>
      <c r="B620" s="343" t="str">
        <f t="shared" si="1483"/>
        <v>4IE</v>
      </c>
      <c r="C620" s="6526">
        <v>46203</v>
      </c>
      <c r="D620" s="1043" t="s">
        <v>1316</v>
      </c>
      <c r="E620" s="1009" t="s">
        <v>1604</v>
      </c>
      <c r="F620" s="1564"/>
      <c r="G620" s="6767" t="s">
        <v>1867</v>
      </c>
      <c r="H620" s="1330" t="s">
        <v>630</v>
      </c>
      <c r="I620" s="1264" t="s">
        <v>64</v>
      </c>
      <c r="J620" s="3337" t="s">
        <v>0</v>
      </c>
      <c r="K620" s="599" t="s">
        <v>503</v>
      </c>
      <c r="L620" s="600"/>
      <c r="M620" s="6477">
        <v>46135</v>
      </c>
      <c r="N620" s="353">
        <v>46133</v>
      </c>
      <c r="O620" s="354">
        <v>46136</v>
      </c>
      <c r="P620" s="353">
        <v>46134</v>
      </c>
      <c r="Q620" s="354">
        <v>46137</v>
      </c>
      <c r="R620" s="353">
        <v>46137</v>
      </c>
      <c r="S620" s="354">
        <v>46139</v>
      </c>
      <c r="T620" s="353">
        <v>46135</v>
      </c>
      <c r="U620" s="355">
        <v>46142</v>
      </c>
      <c r="V620" s="353">
        <v>46139</v>
      </c>
      <c r="W620" s="356">
        <v>46144</v>
      </c>
      <c r="X620" s="6752">
        <v>46149</v>
      </c>
      <c r="Y620" s="359">
        <v>46154</v>
      </c>
      <c r="Z620" s="359">
        <v>46154</v>
      </c>
      <c r="AA620" s="601"/>
      <c r="AB620" s="359"/>
      <c r="AC620" s="251" t="s">
        <v>627</v>
      </c>
      <c r="AD620" s="361"/>
      <c r="AE620" s="362">
        <v>3</v>
      </c>
      <c r="AF620" s="363" t="str">
        <f t="shared" si="1496"/>
        <v>4IE</v>
      </c>
      <c r="AG620" s="364">
        <v>1</v>
      </c>
      <c r="AH620" s="364"/>
      <c r="AI620" s="364"/>
      <c r="AJ620" s="364"/>
      <c r="AK620" s="364"/>
      <c r="AL620" s="364"/>
      <c r="AM620" s="364"/>
      <c r="AN620" s="364"/>
      <c r="AO620" s="364"/>
      <c r="AP620" s="363">
        <v>1</v>
      </c>
      <c r="AQ620" s="255">
        <v>1</v>
      </c>
      <c r="AR620" s="255">
        <v>1</v>
      </c>
      <c r="AS620" s="255"/>
      <c r="AT620" s="255"/>
      <c r="AU620" s="2843">
        <f t="shared" si="1484"/>
        <v>0</v>
      </c>
      <c r="AV620" s="4008">
        <f t="shared" si="1485"/>
        <v>1</v>
      </c>
      <c r="AW620" s="590">
        <v>46114</v>
      </c>
      <c r="AX620" s="369">
        <v>4263183</v>
      </c>
      <c r="AY620" s="154">
        <v>46114</v>
      </c>
      <c r="AZ620" s="367">
        <v>4263184</v>
      </c>
      <c r="BA620" s="154">
        <v>46114</v>
      </c>
      <c r="BB620" s="367">
        <v>4263185</v>
      </c>
      <c r="BC620" s="368">
        <v>46114</v>
      </c>
      <c r="BD620" s="369">
        <v>4263186</v>
      </c>
      <c r="BE620" s="4599">
        <v>46087</v>
      </c>
      <c r="BF620" s="367">
        <v>4263148</v>
      </c>
      <c r="BG620" s="368">
        <v>46114</v>
      </c>
      <c r="BH620" s="367">
        <v>4263188</v>
      </c>
      <c r="BI620" s="154">
        <v>46114</v>
      </c>
      <c r="BJ620" s="367">
        <v>4263189</v>
      </c>
      <c r="BK620" s="154" t="str">
        <f t="shared" si="1497"/>
        <v>-</v>
      </c>
      <c r="BL620" s="367"/>
      <c r="BM620" s="154" t="str">
        <f t="shared" si="1498"/>
        <v>-</v>
      </c>
      <c r="BN620" s="367"/>
      <c r="BO620" s="155" t="str">
        <f t="shared" si="1499"/>
        <v>-</v>
      </c>
      <c r="BP620" s="367"/>
      <c r="BQ620" s="154" t="str">
        <f t="shared" si="1515"/>
        <v>-</v>
      </c>
      <c r="BR620" s="369"/>
      <c r="BS620" s="154" t="str">
        <f>IF($AE620=0,"　",VLOOKUP($AE620,ﾚｰｻﾞOP,13,0))</f>
        <v>-</v>
      </c>
      <c r="BT620" s="369"/>
      <c r="BU620" s="154" t="str">
        <f>IF($AE620=0,"　",VLOOKUP($AE620,ﾚｰｻﾞOP,14,0))</f>
        <v>-</v>
      </c>
      <c r="BV620" s="369"/>
      <c r="BW620" s="154" t="str">
        <f>IF($AE620=0,"　",VLOOKUP($AE620,ﾚｰｻﾞOP,15,0))</f>
        <v>-</v>
      </c>
      <c r="BX620" s="367"/>
      <c r="BY620" s="154" t="str">
        <f>IF($AE620=0,"　",VLOOKUP($AE620,ﾚｰｻﾞOP,16,0))</f>
        <v>-</v>
      </c>
      <c r="BZ620" s="369"/>
      <c r="CA620" s="154" t="str">
        <f>IF($AE620=0,"　",VLOOKUP($AE620,ﾚｰｻﾞOP,17,0))</f>
        <v>-</v>
      </c>
      <c r="CB620" s="367"/>
      <c r="CC620" s="154" t="str">
        <f>IF($AE620=0,"　",VLOOKUP($AE620,ﾚｰｻﾞOP,18,0))</f>
        <v>-</v>
      </c>
      <c r="CD620" s="367"/>
      <c r="CE620" s="2850" t="str">
        <f t="shared" si="1500"/>
        <v>-</v>
      </c>
      <c r="CF620" s="2846"/>
      <c r="CG620" s="2855" t="str">
        <f t="shared" si="1501"/>
        <v>-</v>
      </c>
      <c r="CH620" s="2851"/>
      <c r="CI620" s="2850" t="str">
        <f t="shared" si="1502"/>
        <v>-</v>
      </c>
      <c r="CJ620" s="2846"/>
      <c r="CK620" s="2850" t="str">
        <f t="shared" si="1503"/>
        <v>-</v>
      </c>
      <c r="CL620" s="2851"/>
      <c r="CM620" s="2850" t="str">
        <f t="shared" si="1504"/>
        <v>-</v>
      </c>
      <c r="CN620" s="2851"/>
      <c r="CO620" s="2855" t="str">
        <f t="shared" si="1505"/>
        <v>-</v>
      </c>
      <c r="CP620" s="2851"/>
      <c r="CQ620" s="2855" t="str">
        <f t="shared" si="1506"/>
        <v>-</v>
      </c>
      <c r="CR620" s="2851"/>
      <c r="CS620" s="2850" t="str">
        <f t="shared" si="1507"/>
        <v>-</v>
      </c>
      <c r="CT620" s="2851"/>
      <c r="CU620" s="2855"/>
      <c r="CV620" s="2851"/>
      <c r="CW620" s="2850" t="str">
        <f t="shared" si="1508"/>
        <v>-</v>
      </c>
      <c r="CX620" s="2851"/>
      <c r="CY620" s="2855" t="str">
        <f t="shared" si="1509"/>
        <v>-</v>
      </c>
      <c r="CZ620" s="2851"/>
      <c r="DA620" s="154" t="str">
        <f t="shared" si="1510"/>
        <v>-</v>
      </c>
      <c r="DB620" s="369"/>
      <c r="DC620" s="155" t="str">
        <f t="shared" si="1511"/>
        <v>-</v>
      </c>
      <c r="DD620" s="367"/>
      <c r="DE620" s="374">
        <v>46088</v>
      </c>
      <c r="DF620" s="373">
        <v>4263265</v>
      </c>
      <c r="DG620" s="818">
        <f t="shared" si="1512"/>
        <v>0</v>
      </c>
      <c r="DH620" s="372"/>
      <c r="DI620" s="267">
        <v>46120</v>
      </c>
      <c r="DJ620" s="373">
        <v>4263199</v>
      </c>
      <c r="DK620" s="374">
        <f>IF(AU620=2,1,0)</f>
        <v>0</v>
      </c>
      <c r="DL620" s="373"/>
      <c r="DM620" s="375">
        <f t="shared" si="1487"/>
        <v>0</v>
      </c>
      <c r="DN620" s="373"/>
      <c r="DO620" s="155">
        <f t="shared" si="1488"/>
        <v>0</v>
      </c>
      <c r="DP620" s="372"/>
      <c r="DQ620" s="155">
        <f t="shared" si="1489"/>
        <v>0</v>
      </c>
      <c r="DR620" s="373"/>
      <c r="DS620" s="155">
        <f t="shared" si="1490"/>
        <v>0</v>
      </c>
      <c r="DT620" s="372"/>
      <c r="DU620" s="155">
        <f t="shared" si="1491"/>
        <v>0</v>
      </c>
      <c r="DV620" s="373"/>
      <c r="DW620" s="4891">
        <f>IF(AN620=1,1,0)</f>
        <v>0</v>
      </c>
      <c r="DX620" s="372"/>
      <c r="DY620" s="154">
        <f t="shared" si="1492"/>
        <v>0</v>
      </c>
      <c r="DZ620" s="373"/>
      <c r="EA620" s="154">
        <v>46120</v>
      </c>
      <c r="EB620" s="4682">
        <v>4263203</v>
      </c>
      <c r="EC620" s="269">
        <v>46114</v>
      </c>
      <c r="ED620" s="4964">
        <v>4263204</v>
      </c>
      <c r="EE620" s="822">
        <v>46086</v>
      </c>
      <c r="EF620" s="377">
        <v>4263177</v>
      </c>
      <c r="EG620" s="273"/>
      <c r="EH620" s="274"/>
      <c r="EI620" s="275"/>
      <c r="EJ620" s="276"/>
      <c r="EK620" s="275"/>
      <c r="EL620" s="277"/>
      <c r="EM620" s="278" t="str">
        <f t="shared" si="1493"/>
        <v xml:space="preserve"> </v>
      </c>
      <c r="EN620" s="372"/>
      <c r="EO620" s="155">
        <f t="shared" si="1494"/>
        <v>0</v>
      </c>
      <c r="EP620" s="373"/>
      <c r="ER620" s="194"/>
      <c r="ET620" s="154" t="str">
        <f>IF($AE620=0,"　",VLOOKUP($AE620,ﾚｰｻﾞOP,60,0))</f>
        <v>-</v>
      </c>
      <c r="EU620" s="373"/>
      <c r="EV620" s="154" t="str">
        <f t="shared" si="1513"/>
        <v>-</v>
      </c>
      <c r="EW620" s="373"/>
      <c r="EX620" s="154"/>
      <c r="EY620" s="367"/>
      <c r="EZ620" s="154"/>
      <c r="FA620" s="367"/>
      <c r="FB620" s="154"/>
      <c r="FC620" s="367"/>
      <c r="FD620" s="154"/>
      <c r="FE620" s="367"/>
      <c r="FF620" s="155"/>
      <c r="FG620" s="367"/>
      <c r="FH620" s="154"/>
      <c r="FI620" s="367"/>
      <c r="FJ620" s="154" t="str">
        <f>IF($AE620=0,"　",VLOOKUP($AE620,ﾚｰｻﾞOP,67,0))</f>
        <v>-</v>
      </c>
      <c r="FK620" s="373"/>
      <c r="FL620" s="155" t="str">
        <f t="shared" si="1514"/>
        <v>-</v>
      </c>
      <c r="FM620" s="279"/>
      <c r="FN620" s="1184"/>
      <c r="FO620" s="280"/>
      <c r="FP620" s="281"/>
      <c r="FQ620" s="282"/>
      <c r="FS620" s="281"/>
      <c r="FT620" s="282"/>
    </row>
    <row r="621" spans="1:176" ht="18.600000000000001" customHeight="1">
      <c r="A621" s="228">
        <f t="shared" si="1035"/>
        <v>611</v>
      </c>
      <c r="B621" s="343" t="str">
        <f t="shared" si="1483"/>
        <v>4IE</v>
      </c>
      <c r="C621" s="6218">
        <v>46158</v>
      </c>
      <c r="D621" s="6544" t="s">
        <v>34</v>
      </c>
      <c r="E621" s="1262">
        <v>84511305</v>
      </c>
      <c r="F621" s="1564"/>
      <c r="G621" s="6767" t="s">
        <v>1868</v>
      </c>
      <c r="H621" s="1330" t="s">
        <v>631</v>
      </c>
      <c r="I621" s="1264" t="s">
        <v>61</v>
      </c>
      <c r="J621" s="1264" t="s">
        <v>33</v>
      </c>
      <c r="K621" s="599" t="s">
        <v>11</v>
      </c>
      <c r="L621" s="600"/>
      <c r="M621" s="6801">
        <v>46136</v>
      </c>
      <c r="N621" s="6749">
        <v>46133</v>
      </c>
      <c r="O621" s="6748">
        <v>46137</v>
      </c>
      <c r="P621" s="6749">
        <v>46134</v>
      </c>
      <c r="Q621" s="6748">
        <v>46139</v>
      </c>
      <c r="R621" s="6749">
        <v>46139</v>
      </c>
      <c r="S621" s="6748">
        <v>46140</v>
      </c>
      <c r="T621" s="6749">
        <v>46135</v>
      </c>
      <c r="U621" s="6750">
        <v>46143</v>
      </c>
      <c r="V621" s="6749">
        <v>46143</v>
      </c>
      <c r="W621" s="6751">
        <v>46149</v>
      </c>
      <c r="X621" s="6752">
        <v>46150</v>
      </c>
      <c r="Y621" s="359">
        <v>46154</v>
      </c>
      <c r="Z621" s="359">
        <v>46154</v>
      </c>
      <c r="AA621" s="601"/>
      <c r="AB621" s="359"/>
      <c r="AC621" s="251" t="s">
        <v>627</v>
      </c>
      <c r="AD621" s="361"/>
      <c r="AE621" s="362">
        <v>3</v>
      </c>
      <c r="AF621" s="363" t="str">
        <f t="shared" si="1496"/>
        <v>4IE</v>
      </c>
      <c r="AG621" s="364"/>
      <c r="AH621" s="364"/>
      <c r="AI621" s="364">
        <v>1</v>
      </c>
      <c r="AJ621" s="364"/>
      <c r="AK621" s="364"/>
      <c r="AL621" s="364"/>
      <c r="AM621" s="364"/>
      <c r="AN621" s="364">
        <v>1</v>
      </c>
      <c r="AO621" s="364"/>
      <c r="AP621" s="363">
        <v>1</v>
      </c>
      <c r="AQ621" s="255">
        <v>1</v>
      </c>
      <c r="AR621" s="255"/>
      <c r="AS621" s="255"/>
      <c r="AT621" s="255"/>
      <c r="AU621" s="2843">
        <f t="shared" si="1484"/>
        <v>2</v>
      </c>
      <c r="AV621" s="4008">
        <f t="shared" si="1485"/>
        <v>0</v>
      </c>
      <c r="AW621" s="590">
        <v>46114</v>
      </c>
      <c r="AX621" s="369">
        <v>4263183</v>
      </c>
      <c r="AY621" s="154">
        <v>46114</v>
      </c>
      <c r="AZ621" s="367">
        <v>4263184</v>
      </c>
      <c r="BA621" s="154">
        <v>46114</v>
      </c>
      <c r="BB621" s="367">
        <v>4263185</v>
      </c>
      <c r="BC621" s="368">
        <v>46114</v>
      </c>
      <c r="BD621" s="369">
        <v>4263186</v>
      </c>
      <c r="BE621" s="4599">
        <v>46114</v>
      </c>
      <c r="BF621" s="367">
        <v>4263187</v>
      </c>
      <c r="BG621" s="368">
        <v>46114</v>
      </c>
      <c r="BH621" s="367">
        <v>4263188</v>
      </c>
      <c r="BI621" s="154">
        <v>46114</v>
      </c>
      <c r="BJ621" s="367">
        <v>4263189</v>
      </c>
      <c r="BK621" s="154" t="str">
        <f t="shared" si="1497"/>
        <v>-</v>
      </c>
      <c r="BL621" s="367"/>
      <c r="BM621" s="154" t="str">
        <f t="shared" si="1498"/>
        <v>-</v>
      </c>
      <c r="BN621" s="367"/>
      <c r="BO621" s="155" t="str">
        <f t="shared" si="1499"/>
        <v>-</v>
      </c>
      <c r="BP621" s="367"/>
      <c r="BQ621" s="154" t="str">
        <f t="shared" si="1515"/>
        <v>-</v>
      </c>
      <c r="BR621" s="369"/>
      <c r="BS621" s="154" t="str">
        <f>IF($AE621=0,"　",VLOOKUP($AE621,ﾚｰｻﾞOP,13,0))</f>
        <v>-</v>
      </c>
      <c r="BT621" s="369"/>
      <c r="BU621" s="154" t="str">
        <f>IF($AE621=0,"　",VLOOKUP($AE621,ﾚｰｻﾞOP,14,0))</f>
        <v>-</v>
      </c>
      <c r="BV621" s="369"/>
      <c r="BW621" s="154" t="str">
        <f>IF($AE621=0,"　",VLOOKUP($AE621,ﾚｰｻﾞOP,15,0))</f>
        <v>-</v>
      </c>
      <c r="BX621" s="367"/>
      <c r="BY621" s="154" t="str">
        <f>IF($AE621=0,"　",VLOOKUP($AE621,ﾚｰｻﾞOP,16,0))</f>
        <v>-</v>
      </c>
      <c r="BZ621" s="369"/>
      <c r="CA621" s="154" t="str">
        <f>IF($AE621=0,"　",VLOOKUP($AE621,ﾚｰｻﾞOP,17,0))</f>
        <v>-</v>
      </c>
      <c r="CB621" s="367"/>
      <c r="CC621" s="154" t="str">
        <f>IF($AE621=0,"　",VLOOKUP($AE621,ﾚｰｻﾞOP,18,0))</f>
        <v>-</v>
      </c>
      <c r="CD621" s="367"/>
      <c r="CE621" s="2850" t="str">
        <f t="shared" si="1500"/>
        <v>-</v>
      </c>
      <c r="CF621" s="2846"/>
      <c r="CG621" s="2855" t="str">
        <f t="shared" si="1501"/>
        <v>-</v>
      </c>
      <c r="CH621" s="2851"/>
      <c r="CI621" s="2850" t="str">
        <f t="shared" si="1502"/>
        <v>-</v>
      </c>
      <c r="CJ621" s="2846"/>
      <c r="CK621" s="2850" t="str">
        <f t="shared" si="1503"/>
        <v>-</v>
      </c>
      <c r="CL621" s="2851"/>
      <c r="CM621" s="2850" t="str">
        <f t="shared" si="1504"/>
        <v>-</v>
      </c>
      <c r="CN621" s="2851"/>
      <c r="CO621" s="2855" t="str">
        <f t="shared" si="1505"/>
        <v>-</v>
      </c>
      <c r="CP621" s="2851"/>
      <c r="CQ621" s="2855" t="str">
        <f t="shared" si="1506"/>
        <v>-</v>
      </c>
      <c r="CR621" s="2851"/>
      <c r="CS621" s="2850" t="str">
        <f t="shared" si="1507"/>
        <v>-</v>
      </c>
      <c r="CT621" s="2851"/>
      <c r="CU621" s="2855"/>
      <c r="CV621" s="2851"/>
      <c r="CW621" s="2850" t="str">
        <f t="shared" si="1508"/>
        <v>-</v>
      </c>
      <c r="CX621" s="2851"/>
      <c r="CY621" s="2855" t="str">
        <f t="shared" si="1509"/>
        <v>-</v>
      </c>
      <c r="CZ621" s="2851"/>
      <c r="DA621" s="154" t="str">
        <f t="shared" si="1510"/>
        <v>-</v>
      </c>
      <c r="DB621" s="369"/>
      <c r="DC621" s="155" t="str">
        <f t="shared" si="1511"/>
        <v>-</v>
      </c>
      <c r="DD621" s="367"/>
      <c r="DE621" s="374">
        <f>IF(AG621=1,1,0)</f>
        <v>0</v>
      </c>
      <c r="DF621" s="373"/>
      <c r="DG621" s="818">
        <f t="shared" si="1512"/>
        <v>0</v>
      </c>
      <c r="DH621" s="372"/>
      <c r="DI621" s="267">
        <f>IF(AG621=1,1,0)</f>
        <v>0</v>
      </c>
      <c r="DJ621" s="373"/>
      <c r="DK621" s="374">
        <v>46120</v>
      </c>
      <c r="DL621" s="2857">
        <v>4263200</v>
      </c>
      <c r="DM621" s="375">
        <f t="shared" si="1487"/>
        <v>0</v>
      </c>
      <c r="DN621" s="373"/>
      <c r="DO621" s="155">
        <f t="shared" si="1488"/>
        <v>0</v>
      </c>
      <c r="DP621" s="372"/>
      <c r="DQ621" s="155">
        <f t="shared" si="1489"/>
        <v>0</v>
      </c>
      <c r="DR621" s="373"/>
      <c r="DS621" s="155">
        <f t="shared" si="1490"/>
        <v>0</v>
      </c>
      <c r="DT621" s="372"/>
      <c r="DU621" s="155">
        <f t="shared" si="1491"/>
        <v>0</v>
      </c>
      <c r="DV621" s="373"/>
      <c r="DW621" s="4891">
        <v>46114</v>
      </c>
      <c r="DX621" s="372">
        <v>4263201</v>
      </c>
      <c r="DY621" s="154">
        <f t="shared" si="1492"/>
        <v>0</v>
      </c>
      <c r="DZ621" s="373"/>
      <c r="EA621" s="154">
        <v>46120</v>
      </c>
      <c r="EB621" s="373">
        <v>4263203</v>
      </c>
      <c r="EC621" s="269">
        <v>46114</v>
      </c>
      <c r="ED621" s="4964">
        <v>4263204</v>
      </c>
      <c r="EE621" s="822">
        <f>IF(AV621=0,0,1)</f>
        <v>0</v>
      </c>
      <c r="EF621" s="377"/>
      <c r="EG621" s="273"/>
      <c r="EH621" s="274"/>
      <c r="EI621" s="275"/>
      <c r="EJ621" s="276"/>
      <c r="EK621" s="275"/>
      <c r="EL621" s="277"/>
      <c r="EM621" s="278" t="str">
        <f t="shared" si="1493"/>
        <v xml:space="preserve"> </v>
      </c>
      <c r="EN621" s="372"/>
      <c r="EO621" s="155">
        <f t="shared" si="1494"/>
        <v>0</v>
      </c>
      <c r="EP621" s="373"/>
      <c r="ER621" s="194"/>
      <c r="ET621" s="154" t="str">
        <f>IF($AE621=0,"　",VLOOKUP($AE621,ﾚｰｻﾞOP,60,0))</f>
        <v>-</v>
      </c>
      <c r="EU621" s="373"/>
      <c r="EV621" s="154" t="str">
        <f t="shared" si="1513"/>
        <v>-</v>
      </c>
      <c r="EW621" s="373"/>
      <c r="EX621" s="154"/>
      <c r="EY621" s="367"/>
      <c r="EZ621" s="154"/>
      <c r="FA621" s="367"/>
      <c r="FB621" s="154"/>
      <c r="FC621" s="367"/>
      <c r="FD621" s="154"/>
      <c r="FE621" s="367"/>
      <c r="FF621" s="155"/>
      <c r="FG621" s="367"/>
      <c r="FH621" s="154"/>
      <c r="FI621" s="367"/>
      <c r="FJ621" s="154" t="str">
        <f>IF($AE621=0,"　",VLOOKUP($AE621,ﾚｰｻﾞOP,67,0))</f>
        <v>-</v>
      </c>
      <c r="FK621" s="373"/>
      <c r="FL621" s="155" t="str">
        <f t="shared" si="1514"/>
        <v>-</v>
      </c>
      <c r="FM621" s="279"/>
      <c r="FN621" s="1184"/>
      <c r="FO621" s="280"/>
      <c r="FP621" s="281"/>
      <c r="FQ621" s="282"/>
      <c r="FS621" s="281"/>
      <c r="FT621" s="282"/>
    </row>
    <row r="622" spans="1:176" ht="18.600000000000001" customHeight="1">
      <c r="A622" s="228">
        <f t="shared" si="1035"/>
        <v>612</v>
      </c>
      <c r="B622" s="343" t="str">
        <f t="shared" ref="B622" si="1516">AF622</f>
        <v>4IE</v>
      </c>
      <c r="C622" s="6526">
        <v>46181</v>
      </c>
      <c r="D622" s="2945" t="s">
        <v>742</v>
      </c>
      <c r="E622" s="1056">
        <v>92510042</v>
      </c>
      <c r="F622" s="1564"/>
      <c r="G622" s="6767" t="s">
        <v>1891</v>
      </c>
      <c r="H622" s="1330" t="s">
        <v>629</v>
      </c>
      <c r="I622" s="1264" t="s">
        <v>992</v>
      </c>
      <c r="J622" s="1264" t="s">
        <v>21</v>
      </c>
      <c r="K622" s="599" t="s">
        <v>11</v>
      </c>
      <c r="L622" s="600"/>
      <c r="M622" s="6801">
        <v>46136</v>
      </c>
      <c r="N622" s="6749">
        <v>46135</v>
      </c>
      <c r="O622" s="6748">
        <v>46137</v>
      </c>
      <c r="P622" s="6749">
        <v>46135</v>
      </c>
      <c r="Q622" s="6748">
        <v>46139</v>
      </c>
      <c r="R622" s="6749">
        <v>46139</v>
      </c>
      <c r="S622" s="6748">
        <v>46140</v>
      </c>
      <c r="T622" s="6749">
        <v>46137</v>
      </c>
      <c r="U622" s="6750">
        <v>46143</v>
      </c>
      <c r="V622" s="6749">
        <v>46144</v>
      </c>
      <c r="W622" s="6751">
        <v>46149</v>
      </c>
      <c r="X622" s="6752">
        <v>46149</v>
      </c>
      <c r="Y622" s="359">
        <v>46154</v>
      </c>
      <c r="Z622" s="359">
        <v>46154</v>
      </c>
      <c r="AA622" s="601"/>
      <c r="AB622" s="359"/>
      <c r="AC622" s="251" t="s">
        <v>627</v>
      </c>
      <c r="AD622" s="361"/>
      <c r="AE622" s="362">
        <v>10</v>
      </c>
      <c r="AF622" s="363" t="str">
        <f t="shared" si="1496"/>
        <v>4IE</v>
      </c>
      <c r="AG622" s="364"/>
      <c r="AH622" s="364">
        <v>1</v>
      </c>
      <c r="AI622" s="364"/>
      <c r="AJ622" s="364"/>
      <c r="AK622" s="364"/>
      <c r="AL622" s="364"/>
      <c r="AM622" s="364"/>
      <c r="AN622" s="364"/>
      <c r="AO622" s="364"/>
      <c r="AP622" s="363">
        <v>1</v>
      </c>
      <c r="AQ622" s="255">
        <v>1</v>
      </c>
      <c r="AR622" s="255">
        <v>1</v>
      </c>
      <c r="AS622" s="255"/>
      <c r="AT622" s="255"/>
      <c r="AU622" s="2843">
        <f t="shared" ref="AU622" si="1517">IF(AI622="付属済",0,IF(AI622=1,AI622+AP622,0))</f>
        <v>0</v>
      </c>
      <c r="AV622" s="4008">
        <f t="shared" ref="AV622" si="1518">IF(AE622=0,0,(AR622*1)+(AS622*100))</f>
        <v>1</v>
      </c>
      <c r="AW622" s="590" t="str">
        <f>IF($AE622=0,"　",VLOOKUP($AE622,ﾚｰｻﾞOP,5,0))</f>
        <v>-</v>
      </c>
      <c r="AX622" s="369"/>
      <c r="AY622" s="154" t="str">
        <f>IF($AE622=0,"　",VLOOKUP($AE622,ﾚｰｻﾞOP,6,0))</f>
        <v>-</v>
      </c>
      <c r="AZ622" s="367"/>
      <c r="BA622" s="154" t="str">
        <f>IF($AE622=0,"　",VLOOKUP($AE622,ﾚｰｻﾞOP,7,0))</f>
        <v>-</v>
      </c>
      <c r="BB622" s="367"/>
      <c r="BC622" s="368" t="str">
        <f>IF($AE622=0,"　",VLOOKUP($AE622,ﾚｰｻﾞOP,8,0))</f>
        <v>-</v>
      </c>
      <c r="BD622" s="369"/>
      <c r="BE622" s="4599" t="str">
        <f>IF($AE622=0,"　",VLOOKUP($AE622,ﾚｰｻﾞOP,9,0))</f>
        <v>-</v>
      </c>
      <c r="BF622" s="367"/>
      <c r="BG622" s="368" t="str">
        <f>IF($AE622=0,"　",VLOOKUP($AE622,ﾚｰｻﾞOP,10,0))</f>
        <v>-</v>
      </c>
      <c r="BH622" s="367"/>
      <c r="BI622" s="154" t="str">
        <f>IF($AE622=0,"　",VLOOKUP($AE622,ﾚｰｻﾞOP,11,0))</f>
        <v>-</v>
      </c>
      <c r="BJ622" s="367"/>
      <c r="BK622" s="154" t="str">
        <f t="shared" si="1497"/>
        <v>-</v>
      </c>
      <c r="BL622" s="367"/>
      <c r="BM622" s="154" t="str">
        <f t="shared" si="1498"/>
        <v>-</v>
      </c>
      <c r="BN622" s="367"/>
      <c r="BO622" s="155" t="str">
        <f t="shared" si="1499"/>
        <v>-</v>
      </c>
      <c r="BP622" s="367"/>
      <c r="BQ622" s="154" t="str">
        <f t="shared" si="1515"/>
        <v>-</v>
      </c>
      <c r="BR622" s="369"/>
      <c r="BS622" s="154">
        <v>46120</v>
      </c>
      <c r="BT622" s="369">
        <v>4263193</v>
      </c>
      <c r="BU622" s="154">
        <v>45926</v>
      </c>
      <c r="BV622" s="369">
        <v>4063386</v>
      </c>
      <c r="BW622" s="154">
        <v>45926</v>
      </c>
      <c r="BX622" s="367">
        <v>4063387</v>
      </c>
      <c r="BY622" s="154">
        <v>45926</v>
      </c>
      <c r="BZ622" s="369">
        <v>4063388</v>
      </c>
      <c r="CA622" s="154">
        <v>45694</v>
      </c>
      <c r="CB622" s="367">
        <v>4263126</v>
      </c>
      <c r="CC622" s="154">
        <v>45926</v>
      </c>
      <c r="CD622" s="367">
        <v>4063390</v>
      </c>
      <c r="CE622" s="2850" t="str">
        <f t="shared" si="1500"/>
        <v>-</v>
      </c>
      <c r="CF622" s="2846"/>
      <c r="CG622" s="2855" t="str">
        <f t="shared" si="1501"/>
        <v>-</v>
      </c>
      <c r="CH622" s="2851"/>
      <c r="CI622" s="2850" t="str">
        <f t="shared" si="1502"/>
        <v>-</v>
      </c>
      <c r="CJ622" s="2846"/>
      <c r="CK622" s="2850" t="str">
        <f t="shared" si="1503"/>
        <v>-</v>
      </c>
      <c r="CL622" s="2851"/>
      <c r="CM622" s="2850" t="str">
        <f t="shared" si="1504"/>
        <v>-</v>
      </c>
      <c r="CN622" s="2851"/>
      <c r="CO622" s="2855" t="str">
        <f t="shared" si="1505"/>
        <v>-</v>
      </c>
      <c r="CP622" s="2851"/>
      <c r="CQ622" s="2855" t="str">
        <f t="shared" si="1506"/>
        <v>-</v>
      </c>
      <c r="CR622" s="2851"/>
      <c r="CS622" s="2850" t="str">
        <f t="shared" si="1507"/>
        <v>-</v>
      </c>
      <c r="CT622" s="2851"/>
      <c r="CU622" s="2855"/>
      <c r="CV622" s="2851"/>
      <c r="CW622" s="2850" t="str">
        <f t="shared" si="1508"/>
        <v>-</v>
      </c>
      <c r="CX622" s="2851"/>
      <c r="CY622" s="2855" t="str">
        <f t="shared" si="1509"/>
        <v>-</v>
      </c>
      <c r="CZ622" s="2851"/>
      <c r="DA622" s="154" t="str">
        <f t="shared" si="1510"/>
        <v>-</v>
      </c>
      <c r="DB622" s="369"/>
      <c r="DC622" s="155" t="str">
        <f t="shared" si="1511"/>
        <v>-</v>
      </c>
      <c r="DD622" s="367"/>
      <c r="DE622" s="374">
        <f t="shared" ref="DE622:DE633" si="1519">IF(AG622=1,1,0)</f>
        <v>0</v>
      </c>
      <c r="DF622" s="373"/>
      <c r="DG622" s="818">
        <v>46129</v>
      </c>
      <c r="DH622" s="372">
        <v>4263317</v>
      </c>
      <c r="DI622" s="267">
        <f t="shared" ref="DI622" si="1520">IF(AG622=1,1,0)</f>
        <v>0</v>
      </c>
      <c r="DJ622" s="373"/>
      <c r="DK622" s="374">
        <f t="shared" ref="DK622" si="1521">IF(AU622=2,1,0)</f>
        <v>0</v>
      </c>
      <c r="DL622" s="373"/>
      <c r="DM622" s="375">
        <f t="shared" ref="DM622" si="1522">IF(AU622=1,1,0)</f>
        <v>0</v>
      </c>
      <c r="DN622" s="373"/>
      <c r="DO622" s="155">
        <f t="shared" ref="DO622" si="1523">IF(AJ622=1,1,0)</f>
        <v>0</v>
      </c>
      <c r="DP622" s="372"/>
      <c r="DQ622" s="155">
        <f t="shared" ref="DQ622" si="1524">IF(AK622=1,1,0)</f>
        <v>0</v>
      </c>
      <c r="DR622" s="373"/>
      <c r="DS622" s="155">
        <f t="shared" ref="DS622" si="1525">IF(AL622=1,1,0)</f>
        <v>0</v>
      </c>
      <c r="DT622" s="372"/>
      <c r="DU622" s="155">
        <f t="shared" ref="DU622" si="1526">IF(AM622=1,1,0)</f>
        <v>0</v>
      </c>
      <c r="DV622" s="373"/>
      <c r="DW622" s="4891">
        <f t="shared" ref="DW622" si="1527">IF(AN622=1,1,0)</f>
        <v>0</v>
      </c>
      <c r="DX622" s="372"/>
      <c r="DY622" s="154">
        <f t="shared" ref="DY622" si="1528">IF(AO622=1,1,0)</f>
        <v>0</v>
      </c>
      <c r="DZ622" s="373"/>
      <c r="EA622" s="154">
        <v>46120</v>
      </c>
      <c r="EB622" s="373">
        <v>4263203</v>
      </c>
      <c r="EC622" s="269">
        <v>46114</v>
      </c>
      <c r="ED622" s="4964">
        <v>4263204</v>
      </c>
      <c r="EE622" s="822">
        <v>46086</v>
      </c>
      <c r="EF622" s="377">
        <v>4263177</v>
      </c>
      <c r="EG622" s="273"/>
      <c r="EH622" s="274"/>
      <c r="EI622" s="275"/>
      <c r="EJ622" s="276"/>
      <c r="EK622" s="275"/>
      <c r="EL622" s="277"/>
      <c r="EM622" s="278" t="str">
        <f t="shared" ref="EM622" si="1529">IF(CE622="-"," ",IF(AR622=1,1," "))</f>
        <v xml:space="preserve"> </v>
      </c>
      <c r="EN622" s="372"/>
      <c r="EO622" s="155">
        <f t="shared" ref="EO622" si="1530">IF(AT622=1,1,0)</f>
        <v>0</v>
      </c>
      <c r="EP622" s="373"/>
      <c r="ER622" s="194"/>
      <c r="ET622" s="154" t="str">
        <f>IF($AE622=0,"　",VLOOKUP($AE622,ﾚｰｻﾞOP,60,0))</f>
        <v>-</v>
      </c>
      <c r="EU622" s="373"/>
      <c r="EV622" s="154" t="str">
        <f t="shared" si="1513"/>
        <v>-</v>
      </c>
      <c r="EW622" s="373"/>
      <c r="EX622" s="154"/>
      <c r="EY622" s="367"/>
      <c r="EZ622" s="154"/>
      <c r="FA622" s="367"/>
      <c r="FB622" s="154"/>
      <c r="FC622" s="367"/>
      <c r="FD622" s="154"/>
      <c r="FE622" s="367"/>
      <c r="FF622" s="155"/>
      <c r="FG622" s="367"/>
      <c r="FH622" s="154"/>
      <c r="FI622" s="367"/>
      <c r="FJ622" s="154" t="str">
        <f>IF($AE622=0,"　",VLOOKUP($AE622,ﾚｰｻﾞOP,67,0))</f>
        <v>-</v>
      </c>
      <c r="FK622" s="373"/>
      <c r="FL622" s="155" t="str">
        <f t="shared" si="1514"/>
        <v>-</v>
      </c>
      <c r="FM622" s="279"/>
      <c r="FN622" s="1184"/>
      <c r="FO622" s="280"/>
      <c r="FP622" s="281"/>
      <c r="FQ622" s="282"/>
      <c r="FS622" s="281"/>
      <c r="FT622" s="282"/>
    </row>
    <row r="623" spans="1:176" ht="18.600000000000001" customHeight="1">
      <c r="A623" s="228">
        <f t="shared" si="961"/>
        <v>613</v>
      </c>
      <c r="B623" s="343" t="str">
        <f>AF623</f>
        <v>4IE</v>
      </c>
      <c r="C623" s="6218">
        <v>46160</v>
      </c>
      <c r="D623" s="5644" t="s">
        <v>1601</v>
      </c>
      <c r="E623" s="5719">
        <v>89610203</v>
      </c>
      <c r="F623" s="1564" t="s">
        <v>1785</v>
      </c>
      <c r="G623" s="1263"/>
      <c r="H623" s="1330" t="s">
        <v>630</v>
      </c>
      <c r="I623" s="1264" t="s">
        <v>59</v>
      </c>
      <c r="J623" s="1264" t="s">
        <v>15</v>
      </c>
      <c r="K623" s="599" t="s">
        <v>11</v>
      </c>
      <c r="L623" s="600"/>
      <c r="M623" s="6801">
        <v>46137</v>
      </c>
      <c r="N623" s="6749">
        <v>46129</v>
      </c>
      <c r="O623" s="6748">
        <v>46139</v>
      </c>
      <c r="P623" s="6749">
        <v>46135</v>
      </c>
      <c r="Q623" s="6748">
        <v>46140</v>
      </c>
      <c r="R623" s="6749">
        <v>46140</v>
      </c>
      <c r="S623" s="6748">
        <v>46142</v>
      </c>
      <c r="T623" s="6749">
        <v>46139</v>
      </c>
      <c r="U623" s="6750">
        <v>46144</v>
      </c>
      <c r="V623" s="6749">
        <v>46142</v>
      </c>
      <c r="W623" s="6751">
        <v>46150</v>
      </c>
      <c r="X623" s="6752">
        <v>46150</v>
      </c>
      <c r="Y623" s="359">
        <v>46154</v>
      </c>
      <c r="Z623" s="359">
        <v>46154</v>
      </c>
      <c r="AA623" s="601"/>
      <c r="AB623" s="359"/>
      <c r="AC623" s="251"/>
      <c r="AD623" s="361"/>
      <c r="AE623" s="362">
        <v>25</v>
      </c>
      <c r="AF623" s="363" t="str">
        <f t="shared" si="1496"/>
        <v>4IE</v>
      </c>
      <c r="AG623" s="364"/>
      <c r="AH623" s="364"/>
      <c r="AI623" s="364"/>
      <c r="AJ623" s="364"/>
      <c r="AK623" s="364"/>
      <c r="AL623" s="364"/>
      <c r="AM623" s="364"/>
      <c r="AN623" s="364"/>
      <c r="AO623" s="364"/>
      <c r="AP623" s="363"/>
      <c r="AQ623" s="255"/>
      <c r="AR623" s="255"/>
      <c r="AS623" s="255"/>
      <c r="AT623" s="255"/>
      <c r="AU623" s="2843">
        <f>IF(AI623="付属済",0,IF(AI623=1,AI623+AP623,0))</f>
        <v>0</v>
      </c>
      <c r="AV623" s="4008">
        <f>IF(AE623=0,0,(AR623*1)+(AS623*100))</f>
        <v>0</v>
      </c>
      <c r="AW623" s="590" t="str">
        <f>IF($AE623=0,"　",VLOOKUP($AE623,ﾚｰｻﾞOP,5,0))</f>
        <v>-</v>
      </c>
      <c r="AX623" s="369"/>
      <c r="AY623" s="154" t="str">
        <f>IF($AE623=0,"　",VLOOKUP($AE623,ﾚｰｻﾞOP,6,0))</f>
        <v>-</v>
      </c>
      <c r="AZ623" s="367"/>
      <c r="BA623" s="154" t="str">
        <f>IF($AE623=0,"　",VLOOKUP($AE623,ﾚｰｻﾞOP,7,0))</f>
        <v>-</v>
      </c>
      <c r="BB623" s="367"/>
      <c r="BC623" s="368" t="str">
        <f>IF($AE623=0,"　",VLOOKUP($AE623,ﾚｰｻﾞOP,8,0))</f>
        <v>-</v>
      </c>
      <c r="BD623" s="369"/>
      <c r="BE623" s="4599" t="str">
        <f>IF($AE623=0,"　",VLOOKUP($AE623,ﾚｰｻﾞOP,9,0))</f>
        <v>-</v>
      </c>
      <c r="BF623" s="367"/>
      <c r="BG623" s="368" t="str">
        <f>IF($AE623=0,"　",VLOOKUP($AE623,ﾚｰｻﾞOP,10,0))</f>
        <v>-</v>
      </c>
      <c r="BH623" s="367"/>
      <c r="BI623" s="154" t="str">
        <f>IF($AE623=0,"　",VLOOKUP($AE623,ﾚｰｻﾞOP,11,0))</f>
        <v>-</v>
      </c>
      <c r="BJ623" s="367"/>
      <c r="BK623" s="154" t="str">
        <f t="shared" si="1497"/>
        <v>-</v>
      </c>
      <c r="BL623" s="367"/>
      <c r="BM623" s="154" t="str">
        <f t="shared" si="1498"/>
        <v>-</v>
      </c>
      <c r="BN623" s="367"/>
      <c r="BO623" s="155" t="str">
        <f t="shared" si="1499"/>
        <v>-</v>
      </c>
      <c r="BP623" s="367"/>
      <c r="BQ623" s="154" t="str">
        <f t="shared" si="1515"/>
        <v>-</v>
      </c>
      <c r="BR623" s="369"/>
      <c r="BS623" s="154" t="str">
        <f>IF($AE623=0,"　",VLOOKUP($AE623,ﾚｰｻﾞOP,13,0))</f>
        <v>-</v>
      </c>
      <c r="BT623" s="369"/>
      <c r="BU623" s="154" t="str">
        <f>IF($AE623=0,"　",VLOOKUP($AE623,ﾚｰｻﾞOP,14,0))</f>
        <v>-</v>
      </c>
      <c r="BV623" s="369"/>
      <c r="BW623" s="154" t="str">
        <f>IF($AE623=0,"　",VLOOKUP($AE623,ﾚｰｻﾞOP,15,0))</f>
        <v>-</v>
      </c>
      <c r="BX623" s="367"/>
      <c r="BY623" s="154" t="str">
        <f>IF($AE623=0,"　",VLOOKUP($AE623,ﾚｰｻﾞOP,16,0))</f>
        <v>-</v>
      </c>
      <c r="BZ623" s="369"/>
      <c r="CA623" s="154" t="str">
        <f>IF($AE623=0,"　",VLOOKUP($AE623,ﾚｰｻﾞOP,17,0))</f>
        <v>-</v>
      </c>
      <c r="CB623" s="367"/>
      <c r="CC623" s="154" t="str">
        <f>IF($AE623=0,"　",VLOOKUP($AE623,ﾚｰｻﾞOP,18,0))</f>
        <v>-</v>
      </c>
      <c r="CD623" s="367"/>
      <c r="CE623" s="2850" t="str">
        <f t="shared" si="1500"/>
        <v>-</v>
      </c>
      <c r="CF623" s="2846"/>
      <c r="CG623" s="2855" t="str">
        <f t="shared" si="1501"/>
        <v>-</v>
      </c>
      <c r="CH623" s="2851"/>
      <c r="CI623" s="2850" t="str">
        <f t="shared" si="1502"/>
        <v>-</v>
      </c>
      <c r="CJ623" s="2846"/>
      <c r="CK623" s="2850" t="str">
        <f t="shared" si="1503"/>
        <v>-</v>
      </c>
      <c r="CL623" s="2851"/>
      <c r="CM623" s="2850" t="str">
        <f t="shared" si="1504"/>
        <v>-</v>
      </c>
      <c r="CN623" s="2851"/>
      <c r="CO623" s="2855" t="str">
        <f t="shared" si="1505"/>
        <v>-</v>
      </c>
      <c r="CP623" s="2851"/>
      <c r="CQ623" s="2855" t="str">
        <f t="shared" si="1506"/>
        <v>-</v>
      </c>
      <c r="CR623" s="2851"/>
      <c r="CS623" s="2850" t="str">
        <f t="shared" si="1507"/>
        <v>-</v>
      </c>
      <c r="CT623" s="2851"/>
      <c r="CU623" s="2855"/>
      <c r="CV623" s="2851"/>
      <c r="CW623" s="2850" t="str">
        <f t="shared" si="1508"/>
        <v>-</v>
      </c>
      <c r="CX623" s="2851"/>
      <c r="CY623" s="2855" t="str">
        <f t="shared" si="1509"/>
        <v>-</v>
      </c>
      <c r="CZ623" s="2851"/>
      <c r="DA623" s="154" t="str">
        <f t="shared" si="1510"/>
        <v>-</v>
      </c>
      <c r="DB623" s="369"/>
      <c r="DC623" s="155" t="str">
        <f t="shared" si="1511"/>
        <v>-</v>
      </c>
      <c r="DD623" s="367"/>
      <c r="DE623" s="374">
        <f t="shared" si="1519"/>
        <v>0</v>
      </c>
      <c r="DF623" s="373"/>
      <c r="DG623" s="818">
        <f t="shared" si="1512"/>
        <v>0</v>
      </c>
      <c r="DH623" s="372"/>
      <c r="DI623" s="267">
        <f>IF(AG623=1,1,0)</f>
        <v>0</v>
      </c>
      <c r="DJ623" s="373"/>
      <c r="DK623" s="374">
        <f>IF(AU623=2,1,0)</f>
        <v>0</v>
      </c>
      <c r="DL623" s="373"/>
      <c r="DM623" s="375">
        <f>IF(AU623=1,1,0)</f>
        <v>0</v>
      </c>
      <c r="DN623" s="373"/>
      <c r="DO623" s="155">
        <f>IF(AJ623=1,1,0)</f>
        <v>0</v>
      </c>
      <c r="DP623" s="372"/>
      <c r="DQ623" s="155">
        <f>IF(AK623=1,1,0)</f>
        <v>0</v>
      </c>
      <c r="DR623" s="373"/>
      <c r="DS623" s="155">
        <f>IF(AL623=1,1,0)</f>
        <v>0</v>
      </c>
      <c r="DT623" s="372"/>
      <c r="DU623" s="155">
        <f>IF(AM623=1,1,0)</f>
        <v>0</v>
      </c>
      <c r="DV623" s="373"/>
      <c r="DW623" s="4891">
        <f>IF(AN623=1,1,0)</f>
        <v>0</v>
      </c>
      <c r="DX623" s="372"/>
      <c r="DY623" s="154">
        <f>IF(AO623=1,1,0)</f>
        <v>0</v>
      </c>
      <c r="DZ623" s="373"/>
      <c r="EA623" s="154">
        <f>IF(AP623=1,1,0)</f>
        <v>0</v>
      </c>
      <c r="EB623" s="373"/>
      <c r="EC623" s="269">
        <f>IF(AQ623=1,1,0)</f>
        <v>0</v>
      </c>
      <c r="ED623" s="376"/>
      <c r="EE623" s="822">
        <f>IF(AV623=0,0,1)</f>
        <v>0</v>
      </c>
      <c r="EF623" s="377"/>
      <c r="EG623" s="273"/>
      <c r="EH623" s="274"/>
      <c r="EI623" s="275"/>
      <c r="EJ623" s="276"/>
      <c r="EK623" s="275"/>
      <c r="EL623" s="277"/>
      <c r="EM623" s="278" t="str">
        <f>IF(CE623="-"," ",IF(AR623=1,1," "))</f>
        <v xml:space="preserve"> </v>
      </c>
      <c r="EN623" s="372"/>
      <c r="EO623" s="155">
        <f>IF(AT623=1,1,0)</f>
        <v>0</v>
      </c>
      <c r="EP623" s="373"/>
      <c r="ER623" s="194"/>
      <c r="ET623" s="154">
        <v>45695</v>
      </c>
      <c r="EU623" s="373">
        <v>4263127</v>
      </c>
      <c r="EV623" s="154">
        <f t="shared" si="1513"/>
        <v>1</v>
      </c>
      <c r="EW623" s="373"/>
      <c r="EX623" s="154"/>
      <c r="EY623" s="367"/>
      <c r="EZ623" s="154"/>
      <c r="FA623" s="367"/>
      <c r="FB623" s="2850">
        <v>45889</v>
      </c>
      <c r="FC623" s="2851">
        <v>4163311</v>
      </c>
      <c r="FD623" s="154"/>
      <c r="FE623" s="367"/>
      <c r="FF623" s="155"/>
      <c r="FG623" s="367"/>
      <c r="FH623" s="154"/>
      <c r="FI623" s="367"/>
      <c r="FJ623" s="2850">
        <v>46114</v>
      </c>
      <c r="FK623" s="373">
        <v>4263208</v>
      </c>
      <c r="FL623" s="155">
        <f t="shared" si="1514"/>
        <v>1</v>
      </c>
      <c r="FM623" s="279"/>
      <c r="FN623" s="1184"/>
      <c r="FO623" s="280"/>
      <c r="FP623" s="281"/>
      <c r="FQ623" s="282"/>
      <c r="FS623" s="281"/>
      <c r="FT623" s="282"/>
    </row>
    <row r="624" spans="1:176" ht="18.600000000000001" customHeight="1">
      <c r="A624" s="228">
        <f t="shared" si="961"/>
        <v>614</v>
      </c>
      <c r="B624" s="343" t="str">
        <f>AF624</f>
        <v>4IE</v>
      </c>
      <c r="C624" s="6218">
        <v>46160</v>
      </c>
      <c r="D624" s="6754" t="s">
        <v>1321</v>
      </c>
      <c r="E624" s="6755">
        <v>72510116</v>
      </c>
      <c r="F624" s="1564" t="s">
        <v>1830</v>
      </c>
      <c r="G624" s="1263"/>
      <c r="H624" s="1330" t="s">
        <v>631</v>
      </c>
      <c r="I624" s="1264" t="s">
        <v>61</v>
      </c>
      <c r="J624" s="1264" t="s">
        <v>1657</v>
      </c>
      <c r="K624" s="599" t="s">
        <v>97</v>
      </c>
      <c r="L624" s="6608" t="s">
        <v>1694</v>
      </c>
      <c r="M624" s="6801">
        <v>46137</v>
      </c>
      <c r="N624" s="6749"/>
      <c r="O624" s="6748">
        <v>46139</v>
      </c>
      <c r="P624" s="6749">
        <v>46140</v>
      </c>
      <c r="Q624" s="6748">
        <v>46140</v>
      </c>
      <c r="R624" s="6749">
        <v>46140</v>
      </c>
      <c r="S624" s="6748">
        <v>46142</v>
      </c>
      <c r="T624" s="6749">
        <v>46140</v>
      </c>
      <c r="U624" s="6750">
        <v>46144</v>
      </c>
      <c r="V624" s="6749">
        <v>46149</v>
      </c>
      <c r="W624" s="6751">
        <v>46150</v>
      </c>
      <c r="X624" s="6752">
        <v>46151</v>
      </c>
      <c r="Y624" s="358">
        <v>46155</v>
      </c>
      <c r="Z624" s="359"/>
      <c r="AA624" s="360">
        <v>46154</v>
      </c>
      <c r="AB624" s="358">
        <v>46155</v>
      </c>
      <c r="AC624" s="251" t="s">
        <v>627</v>
      </c>
      <c r="AD624" s="361"/>
      <c r="AE624" s="362">
        <v>20</v>
      </c>
      <c r="AF624" s="363" t="str">
        <f>IF($AE624=0,"　",VLOOKUP($AE624,ﾚｰｻﾞOP,69,0))</f>
        <v>4IE</v>
      </c>
      <c r="AG624" s="364"/>
      <c r="AH624" s="364"/>
      <c r="AI624" s="364"/>
      <c r="AJ624" s="364"/>
      <c r="AK624" s="364"/>
      <c r="AL624" s="364"/>
      <c r="AM624" s="364"/>
      <c r="AN624" s="364">
        <v>1</v>
      </c>
      <c r="AO624" s="364"/>
      <c r="AP624" s="363">
        <v>1</v>
      </c>
      <c r="AQ624" s="255">
        <v>1</v>
      </c>
      <c r="AR624" s="255">
        <v>1</v>
      </c>
      <c r="AS624" s="255"/>
      <c r="AT624" s="255"/>
      <c r="AU624" s="2843">
        <f>IF(AI624="付属済",0,IF(AI624=1,AI624+AP624,0))</f>
        <v>0</v>
      </c>
      <c r="AV624" s="4008">
        <f>IF(AE624=0,0,(AR624*1)+(AS624*100))</f>
        <v>1</v>
      </c>
      <c r="AW624" s="6756">
        <v>46133</v>
      </c>
      <c r="AX624" s="6757">
        <v>4263226</v>
      </c>
      <c r="AY624" s="6758">
        <v>46133</v>
      </c>
      <c r="AZ624" s="6759">
        <v>4263226</v>
      </c>
      <c r="BA624" s="6758">
        <v>46133</v>
      </c>
      <c r="BB624" s="6759">
        <v>4263226</v>
      </c>
      <c r="BC624" s="5717">
        <v>46133</v>
      </c>
      <c r="BD624" s="6757">
        <v>4263226</v>
      </c>
      <c r="BE624" s="6760">
        <v>46133</v>
      </c>
      <c r="BF624" s="6759">
        <v>4263226</v>
      </c>
      <c r="BG624" s="368">
        <v>46114</v>
      </c>
      <c r="BH624" s="367">
        <v>4263188</v>
      </c>
      <c r="BI624" s="154">
        <v>46114</v>
      </c>
      <c r="BJ624" s="367">
        <v>4263189</v>
      </c>
      <c r="BK624" s="154">
        <v>46368</v>
      </c>
      <c r="BL624" s="367">
        <v>4263090</v>
      </c>
      <c r="BM624" s="154">
        <v>46368</v>
      </c>
      <c r="BN624" s="367">
        <v>4263091</v>
      </c>
      <c r="BO624" s="155" t="str">
        <f>IF($AE624=0,"　",VLOOKUP($AE624,ﾚｰｻﾞOP,59,0))</f>
        <v>-</v>
      </c>
      <c r="BP624" s="367"/>
      <c r="BQ624" s="154" t="str">
        <f t="shared" si="1515"/>
        <v>-</v>
      </c>
      <c r="BR624" s="369"/>
      <c r="BS624" s="154" t="str">
        <f>IF($AE624=0,"　",VLOOKUP($AE624,ﾚｰｻﾞOP,13,0))</f>
        <v>-</v>
      </c>
      <c r="BT624" s="369"/>
      <c r="BU624" s="154" t="str">
        <f>IF($AE624=0,"　",VLOOKUP($AE624,ﾚｰｻﾞOP,14,0))</f>
        <v>-</v>
      </c>
      <c r="BV624" s="369"/>
      <c r="BW624" s="154" t="str">
        <f>IF($AE624=0,"　",VLOOKUP($AE624,ﾚｰｻﾞOP,15,0))</f>
        <v>-</v>
      </c>
      <c r="BX624" s="367"/>
      <c r="BY624" s="154" t="str">
        <f>IF($AE624=0,"　",VLOOKUP($AE624,ﾚｰｻﾞOP,16,0))</f>
        <v>-</v>
      </c>
      <c r="BZ624" s="369"/>
      <c r="CA624" s="154" t="str">
        <f>IF($AE624=0,"　",VLOOKUP($AE624,ﾚｰｻﾞOP,17,0))</f>
        <v>-</v>
      </c>
      <c r="CB624" s="367"/>
      <c r="CC624" s="154" t="str">
        <f>IF($AE624=0,"　",VLOOKUP($AE624,ﾚｰｻﾞOP,18,0))</f>
        <v>-</v>
      </c>
      <c r="CD624" s="367"/>
      <c r="CE624" s="2850" t="str">
        <f>IF($AE624=0,"　",VLOOKUP($AE624,ﾚｰｻﾞOP,19,0))</f>
        <v>-</v>
      </c>
      <c r="CF624" s="2846"/>
      <c r="CG624" s="2855" t="str">
        <f>IF($AE624=0,"　",VLOOKUP($AE624,ﾚｰｻﾞOP,20,0))</f>
        <v>-</v>
      </c>
      <c r="CH624" s="2851"/>
      <c r="CI624" s="2850" t="str">
        <f>IF($AE624=0,"　",VLOOKUP($AE624,ﾚｰｻﾞOP,21,0))</f>
        <v>-</v>
      </c>
      <c r="CJ624" s="2846"/>
      <c r="CK624" s="2850" t="str">
        <f>IF($AE624=0,"　",VLOOKUP($AE624,ﾚｰｻﾞOP,22,0))</f>
        <v>-</v>
      </c>
      <c r="CL624" s="2851"/>
      <c r="CM624" s="2850" t="str">
        <f>IF($AE624=0,"　",VLOOKUP($AE624,ﾚｰｻﾞOP,23,0))</f>
        <v>-</v>
      </c>
      <c r="CN624" s="2851"/>
      <c r="CO624" s="2855" t="str">
        <f>IF($AE624=0,"　",VLOOKUP($AE624,ﾚｰｻﾞOP,24,0))</f>
        <v>-</v>
      </c>
      <c r="CP624" s="2851"/>
      <c r="CQ624" s="2855" t="str">
        <f>IF($AE624=0,"　",VLOOKUP($AE624,ﾚｰｻﾞOP,25,0))</f>
        <v>-</v>
      </c>
      <c r="CR624" s="2851"/>
      <c r="CS624" s="2850" t="str">
        <f>IF($AE624=0,"　",VLOOKUP($AE624,ﾚｰｻﾞOP,26,0))</f>
        <v>-</v>
      </c>
      <c r="CT624" s="2851"/>
      <c r="CU624" s="2855"/>
      <c r="CV624" s="2851"/>
      <c r="CW624" s="2850" t="str">
        <f>IF($AE624=0,"　",VLOOKUP($AE624,ﾚｰｻﾞOP,28,0))</f>
        <v>-</v>
      </c>
      <c r="CX624" s="2851"/>
      <c r="CY624" s="2855" t="str">
        <f>IF($AE624=0,"　",VLOOKUP($AE624,ﾚｰｻﾞOP,29,0))</f>
        <v>-</v>
      </c>
      <c r="CZ624" s="2851"/>
      <c r="DA624" s="154" t="str">
        <f>IF($AE624=0,"　",VLOOKUP($AE624,ﾚｰｻﾞOP,30,0))</f>
        <v>-</v>
      </c>
      <c r="DB624" s="369"/>
      <c r="DC624" s="155" t="str">
        <f>IF($AE624=0,"　",VLOOKUP($AE624,ﾚｰｻﾞOP,31,0))</f>
        <v>-</v>
      </c>
      <c r="DD624" s="367"/>
      <c r="DE624" s="374">
        <f>IF(AG624=1,1,0)</f>
        <v>0</v>
      </c>
      <c r="DF624" s="373"/>
      <c r="DG624" s="818">
        <f>IF(AH624=1,1,0)</f>
        <v>0</v>
      </c>
      <c r="DH624" s="372"/>
      <c r="DI624" s="267">
        <f>IF(AG624=1,1,0)</f>
        <v>0</v>
      </c>
      <c r="DJ624" s="373"/>
      <c r="DK624" s="374">
        <f>IF(AU624=2,1,0)</f>
        <v>0</v>
      </c>
      <c r="DL624" s="373"/>
      <c r="DM624" s="375">
        <f>IF(AU624=1,1,0)</f>
        <v>0</v>
      </c>
      <c r="DN624" s="373"/>
      <c r="DO624" s="155">
        <f>IF(AJ624=1,1,0)</f>
        <v>0</v>
      </c>
      <c r="DP624" s="372"/>
      <c r="DQ624" s="155">
        <f>IF(AK624=1,1,0)</f>
        <v>0</v>
      </c>
      <c r="DR624" s="373"/>
      <c r="DS624" s="155">
        <f>IF(AL624=1,1,0)</f>
        <v>0</v>
      </c>
      <c r="DT624" s="372"/>
      <c r="DU624" s="155">
        <f>IF(AM624=1,1,0)</f>
        <v>0</v>
      </c>
      <c r="DV624" s="373"/>
      <c r="DW624" s="5640">
        <v>46133</v>
      </c>
      <c r="DX624" s="5641">
        <v>4263227</v>
      </c>
      <c r="DY624" s="154">
        <f>IF(AO624=1,1,0)</f>
        <v>0</v>
      </c>
      <c r="DZ624" s="373"/>
      <c r="EA624" s="154">
        <v>46120</v>
      </c>
      <c r="EB624" s="373">
        <v>4263203</v>
      </c>
      <c r="EC624" s="6761">
        <v>46133</v>
      </c>
      <c r="ED624" s="6762">
        <v>4263226</v>
      </c>
      <c r="EE624" s="6763">
        <v>46133</v>
      </c>
      <c r="EF624" s="6764">
        <v>4263228</v>
      </c>
      <c r="EG624" s="273"/>
      <c r="EH624" s="274"/>
      <c r="EI624" s="275"/>
      <c r="EJ624" s="276"/>
      <c r="EK624" s="275"/>
      <c r="EL624" s="277"/>
      <c r="EM624" s="278" t="str">
        <f>IF(CE624="-"," ",IF(AR624=1,1," "))</f>
        <v xml:space="preserve"> </v>
      </c>
      <c r="EN624" s="372"/>
      <c r="EO624" s="155">
        <f>IF(AT624=1,1,0)</f>
        <v>0</v>
      </c>
      <c r="EP624" s="373"/>
      <c r="ER624" s="194"/>
      <c r="ET624" s="154" t="str">
        <f>IF($AE624=0,"　",VLOOKUP($AE624,ﾚｰｻﾞOP,60,0))</f>
        <v>-</v>
      </c>
      <c r="EU624" s="373"/>
      <c r="EV624" s="154" t="str">
        <f>IF($AE624=0,"　",VLOOKUP($AE624,ﾚｰｻﾞOP,60,0))</f>
        <v>-</v>
      </c>
      <c r="EW624" s="373"/>
      <c r="EX624" s="154"/>
      <c r="EY624" s="367"/>
      <c r="EZ624" s="154"/>
      <c r="FA624" s="367"/>
      <c r="FB624" s="154"/>
      <c r="FC624" s="367"/>
      <c r="FD624" s="154"/>
      <c r="FE624" s="367"/>
      <c r="FF624" s="155"/>
      <c r="FG624" s="367"/>
      <c r="FH624" s="154"/>
      <c r="FI624" s="367"/>
      <c r="FJ624" s="154" t="str">
        <f>IF($AE624=0,"　",VLOOKUP($AE624,ﾚｰｻﾞOP,67,0))</f>
        <v>-</v>
      </c>
      <c r="FK624" s="373"/>
      <c r="FL624" s="155" t="str">
        <f>IF($AE624=0,"　",VLOOKUP($AE624,ﾚｰｻﾞOP,68,0))</f>
        <v>-</v>
      </c>
      <c r="FM624" s="279"/>
      <c r="FN624" s="1184"/>
      <c r="FO624" s="280"/>
      <c r="FP624" s="281"/>
      <c r="FQ624" s="282"/>
      <c r="FS624" s="281"/>
      <c r="FT624" s="282"/>
    </row>
    <row r="625" spans="1:176" ht="18.600000000000001" customHeight="1">
      <c r="A625" s="228">
        <f t="shared" si="961"/>
        <v>615</v>
      </c>
      <c r="B625" s="343" t="str">
        <f>AF625</f>
        <v>　</v>
      </c>
      <c r="C625" s="6526">
        <v>46203</v>
      </c>
      <c r="D625" s="1045" t="s">
        <v>1406</v>
      </c>
      <c r="E625" s="6656" t="s">
        <v>1704</v>
      </c>
      <c r="F625" s="1564"/>
      <c r="G625" s="1263"/>
      <c r="H625" s="1330"/>
      <c r="I625" s="1264"/>
      <c r="J625" s="1264" t="s">
        <v>497</v>
      </c>
      <c r="K625" s="599" t="s">
        <v>508</v>
      </c>
      <c r="L625" s="6776" t="s">
        <v>1855</v>
      </c>
      <c r="M625" s="6748"/>
      <c r="N625" s="6749"/>
      <c r="O625" s="6748"/>
      <c r="P625" s="6749"/>
      <c r="Q625" s="6748"/>
      <c r="R625" s="6749"/>
      <c r="S625" s="6748"/>
      <c r="T625" s="6749"/>
      <c r="U625" s="6750"/>
      <c r="V625" s="6749"/>
      <c r="W625" s="6751"/>
      <c r="X625" s="6752"/>
      <c r="Y625" s="359">
        <v>46155</v>
      </c>
      <c r="Z625" s="359">
        <v>46155</v>
      </c>
      <c r="AA625" s="601"/>
      <c r="AB625" s="359"/>
      <c r="AC625" s="251"/>
      <c r="AD625" s="361"/>
      <c r="AE625" s="362"/>
      <c r="AF625" s="363" t="str">
        <f t="shared" si="1438"/>
        <v>　</v>
      </c>
      <c r="AG625" s="364"/>
      <c r="AH625" s="364"/>
      <c r="AI625" s="364"/>
      <c r="AJ625" s="364"/>
      <c r="AK625" s="364"/>
      <c r="AL625" s="364"/>
      <c r="AM625" s="364"/>
      <c r="AN625" s="364"/>
      <c r="AO625" s="364"/>
      <c r="AP625" s="363"/>
      <c r="AQ625" s="255"/>
      <c r="AR625" s="255"/>
      <c r="AS625" s="255"/>
      <c r="AT625" s="255"/>
      <c r="AU625" s="2843">
        <f>IF(AI625="付属済",0,IF(AI625=1,AI625+AP625,0))</f>
        <v>0</v>
      </c>
      <c r="AV625" s="4008">
        <f>IF(AE625=0,0,(AR625*1)+(AS625*100))</f>
        <v>0</v>
      </c>
      <c r="AW625" s="590" t="str">
        <f>IF($AE625=0,"　",VLOOKUP($AE625,ﾚｰｻﾞOP,5,0))</f>
        <v>　</v>
      </c>
      <c r="AX625" s="369"/>
      <c r="AY625" s="154" t="str">
        <f>IF($AE625=0,"　",VLOOKUP($AE625,ﾚｰｻﾞOP,6,0))</f>
        <v>　</v>
      </c>
      <c r="AZ625" s="367"/>
      <c r="BA625" s="154" t="str">
        <f>IF($AE625=0,"　",VLOOKUP($AE625,ﾚｰｻﾞOP,7,0))</f>
        <v>　</v>
      </c>
      <c r="BB625" s="367"/>
      <c r="BC625" s="368" t="str">
        <f>IF($AE625=0,"　",VLOOKUP($AE625,ﾚｰｻﾞOP,8,0))</f>
        <v>　</v>
      </c>
      <c r="BD625" s="369"/>
      <c r="BE625" s="4599" t="str">
        <f>IF($AE625=0,"　",VLOOKUP($AE625,ﾚｰｻﾞOP,9,0))</f>
        <v>　</v>
      </c>
      <c r="BF625" s="367"/>
      <c r="BG625" s="368" t="str">
        <f>IF($AE625=0,"　",VLOOKUP($AE625,ﾚｰｻﾞOP,10,0))</f>
        <v>　</v>
      </c>
      <c r="BH625" s="367"/>
      <c r="BI625" s="154" t="str">
        <f>IF($AE625=0,"　",VLOOKUP($AE625,ﾚｰｻﾞOP,11,0))</f>
        <v>　</v>
      </c>
      <c r="BJ625" s="367"/>
      <c r="BK625" s="154" t="str">
        <f t="shared" si="1441"/>
        <v>　</v>
      </c>
      <c r="BL625" s="367"/>
      <c r="BM625" s="154" t="str">
        <f t="shared" si="1442"/>
        <v>　</v>
      </c>
      <c r="BN625" s="367"/>
      <c r="BO625" s="155" t="str">
        <f t="shared" si="1443"/>
        <v>　</v>
      </c>
      <c r="BP625" s="367"/>
      <c r="BQ625" s="154" t="str">
        <f t="shared" si="1486"/>
        <v>　</v>
      </c>
      <c r="BR625" s="369"/>
      <c r="BS625" s="154" t="str">
        <f t="shared" si="1444"/>
        <v>　</v>
      </c>
      <c r="BT625" s="369"/>
      <c r="BU625" s="154" t="str">
        <f t="shared" si="1445"/>
        <v>　</v>
      </c>
      <c r="BV625" s="369"/>
      <c r="BW625" s="154" t="str">
        <f t="shared" si="1446"/>
        <v>　</v>
      </c>
      <c r="BX625" s="367"/>
      <c r="BY625" s="154" t="str">
        <f t="shared" si="1447"/>
        <v>　</v>
      </c>
      <c r="BZ625" s="369"/>
      <c r="CA625" s="154" t="str">
        <f t="shared" si="1448"/>
        <v>　</v>
      </c>
      <c r="CB625" s="367"/>
      <c r="CC625" s="154" t="str">
        <f t="shared" si="1449"/>
        <v>　</v>
      </c>
      <c r="CD625" s="367"/>
      <c r="CE625" s="2850" t="str">
        <f t="shared" si="1450"/>
        <v>　</v>
      </c>
      <c r="CF625" s="2846"/>
      <c r="CG625" s="2855" t="str">
        <f t="shared" si="1451"/>
        <v>　</v>
      </c>
      <c r="CH625" s="2851"/>
      <c r="CI625" s="2850" t="str">
        <f t="shared" si="1452"/>
        <v>　</v>
      </c>
      <c r="CJ625" s="2846"/>
      <c r="CK625" s="2850" t="str">
        <f t="shared" si="1453"/>
        <v>　</v>
      </c>
      <c r="CL625" s="2851"/>
      <c r="CM625" s="2850" t="str">
        <f t="shared" si="1454"/>
        <v>　</v>
      </c>
      <c r="CN625" s="2851"/>
      <c r="CO625" s="2855" t="str">
        <f t="shared" si="1455"/>
        <v>　</v>
      </c>
      <c r="CP625" s="2851"/>
      <c r="CQ625" s="2855" t="str">
        <f t="shared" si="1456"/>
        <v>　</v>
      </c>
      <c r="CR625" s="2851"/>
      <c r="CS625" s="2850" t="str">
        <f t="shared" si="1457"/>
        <v>　</v>
      </c>
      <c r="CT625" s="2851"/>
      <c r="CU625" s="2855"/>
      <c r="CV625" s="2851"/>
      <c r="CW625" s="2850" t="str">
        <f t="shared" si="1458"/>
        <v>　</v>
      </c>
      <c r="CX625" s="2851"/>
      <c r="CY625" s="2855" t="str">
        <f t="shared" si="1459"/>
        <v>　</v>
      </c>
      <c r="CZ625" s="2851"/>
      <c r="DA625" s="154" t="str">
        <f t="shared" si="1460"/>
        <v>　</v>
      </c>
      <c r="DB625" s="369"/>
      <c r="DC625" s="155" t="str">
        <f t="shared" si="1461"/>
        <v>　</v>
      </c>
      <c r="DD625" s="367"/>
      <c r="DE625" s="374">
        <f t="shared" si="1519"/>
        <v>0</v>
      </c>
      <c r="DF625" s="373"/>
      <c r="DG625" s="818">
        <f t="shared" si="1462"/>
        <v>0</v>
      </c>
      <c r="DH625" s="372"/>
      <c r="DI625" s="267">
        <f>IF(AG625=1,1,0)</f>
        <v>0</v>
      </c>
      <c r="DJ625" s="373"/>
      <c r="DK625" s="374">
        <f>IF(AU625=2,1,0)</f>
        <v>0</v>
      </c>
      <c r="DL625" s="373"/>
      <c r="DM625" s="375">
        <f>IF(AU625=1,1,0)</f>
        <v>0</v>
      </c>
      <c r="DN625" s="373"/>
      <c r="DO625" s="155">
        <f>IF(AJ625=1,1,0)</f>
        <v>0</v>
      </c>
      <c r="DP625" s="372"/>
      <c r="DQ625" s="155">
        <f>IF(AK625=1,1,0)</f>
        <v>0</v>
      </c>
      <c r="DR625" s="373"/>
      <c r="DS625" s="155">
        <f>IF(AL625=1,1,0)</f>
        <v>0</v>
      </c>
      <c r="DT625" s="372"/>
      <c r="DU625" s="155">
        <f>IF(AM625=1,1,0)</f>
        <v>0</v>
      </c>
      <c r="DV625" s="373"/>
      <c r="DW625" s="4891">
        <f>IF(AN625=1,1,0)</f>
        <v>0</v>
      </c>
      <c r="DX625" s="372"/>
      <c r="DY625" s="154">
        <f>IF(AO625=1,1,0)</f>
        <v>0</v>
      </c>
      <c r="DZ625" s="373"/>
      <c r="EA625" s="154">
        <f>IF(AP625=1,1,0)</f>
        <v>0</v>
      </c>
      <c r="EB625" s="373"/>
      <c r="EC625" s="269">
        <f>IF(AQ625=1,1,0)</f>
        <v>0</v>
      </c>
      <c r="ED625" s="376"/>
      <c r="EE625" s="822">
        <f t="shared" si="1495"/>
        <v>0</v>
      </c>
      <c r="EF625" s="377"/>
      <c r="EG625" s="273"/>
      <c r="EH625" s="274"/>
      <c r="EI625" s="275"/>
      <c r="EJ625" s="276"/>
      <c r="EK625" s="275"/>
      <c r="EL625" s="277"/>
      <c r="EM625" s="278" t="str">
        <f>IF(CE625="-"," ",IF(AR625=1,1," "))</f>
        <v xml:space="preserve"> </v>
      </c>
      <c r="EN625" s="372"/>
      <c r="EO625" s="155">
        <f>IF(AT625=1,1,0)</f>
        <v>0</v>
      </c>
      <c r="EP625" s="373"/>
      <c r="ER625" s="194"/>
      <c r="ET625" s="154" t="str">
        <f t="shared" si="1481"/>
        <v>　</v>
      </c>
      <c r="EU625" s="373"/>
      <c r="EV625" s="154" t="str">
        <f t="shared" si="1473"/>
        <v>　</v>
      </c>
      <c r="EW625" s="373"/>
      <c r="EX625" s="154"/>
      <c r="EY625" s="367"/>
      <c r="EZ625" s="154"/>
      <c r="FA625" s="367"/>
      <c r="FB625" s="154"/>
      <c r="FC625" s="367"/>
      <c r="FD625" s="154"/>
      <c r="FE625" s="367"/>
      <c r="FF625" s="155"/>
      <c r="FG625" s="367"/>
      <c r="FH625" s="154"/>
      <c r="FI625" s="367"/>
      <c r="FJ625" s="154" t="str">
        <f t="shared" si="1482"/>
        <v>　</v>
      </c>
      <c r="FK625" s="373"/>
      <c r="FL625" s="155" t="str">
        <f t="shared" si="1474"/>
        <v>　</v>
      </c>
      <c r="FM625" s="279"/>
      <c r="FN625" s="1184"/>
      <c r="FO625" s="280"/>
      <c r="FP625" s="281"/>
      <c r="FQ625" s="282"/>
      <c r="FS625" s="281"/>
      <c r="FT625" s="282"/>
    </row>
    <row r="626" spans="1:176" ht="18.600000000000001" customHeight="1">
      <c r="A626" s="228">
        <f t="shared" si="961"/>
        <v>616</v>
      </c>
      <c r="B626" s="343" t="str">
        <f t="shared" ref="B626" si="1531">AF626</f>
        <v>　</v>
      </c>
      <c r="C626" s="6526">
        <v>46203</v>
      </c>
      <c r="D626" s="1045" t="s">
        <v>1406</v>
      </c>
      <c r="E626" s="6656" t="s">
        <v>1707</v>
      </c>
      <c r="F626" s="1564"/>
      <c r="G626" s="1263"/>
      <c r="H626" s="1330"/>
      <c r="I626" s="1264"/>
      <c r="J626" s="1264" t="s">
        <v>497</v>
      </c>
      <c r="K626" s="599" t="s">
        <v>508</v>
      </c>
      <c r="L626" s="6608" t="s">
        <v>1842</v>
      </c>
      <c r="M626" s="6748"/>
      <c r="N626" s="6749"/>
      <c r="O626" s="6748"/>
      <c r="P626" s="6749"/>
      <c r="Q626" s="6748"/>
      <c r="R626" s="6749"/>
      <c r="S626" s="6748"/>
      <c r="T626" s="6749"/>
      <c r="U626" s="6750"/>
      <c r="V626" s="6749"/>
      <c r="W626" s="6751"/>
      <c r="X626" s="6752"/>
      <c r="Y626" s="359">
        <v>46155</v>
      </c>
      <c r="Z626" s="359">
        <v>46155</v>
      </c>
      <c r="AA626" s="601"/>
      <c r="AB626" s="359"/>
      <c r="AC626" s="251"/>
      <c r="AD626" s="361"/>
      <c r="AE626" s="362"/>
      <c r="AF626" s="363" t="str">
        <f>IF($AE626=0,"　",VLOOKUP($AE626,ﾚｰｻﾞOP,69,0))</f>
        <v>　</v>
      </c>
      <c r="AG626" s="364"/>
      <c r="AH626" s="364"/>
      <c r="AI626" s="364"/>
      <c r="AJ626" s="364"/>
      <c r="AK626" s="364"/>
      <c r="AL626" s="364"/>
      <c r="AM626" s="364"/>
      <c r="AN626" s="364"/>
      <c r="AO626" s="364"/>
      <c r="AP626" s="363"/>
      <c r="AQ626" s="255"/>
      <c r="AR626" s="255"/>
      <c r="AS626" s="255"/>
      <c r="AT626" s="255"/>
      <c r="AU626" s="2843">
        <f t="shared" ref="AU626" si="1532">IF(AI626="付属済",0,IF(AI626=1,AI626+AP626,0))</f>
        <v>0</v>
      </c>
      <c r="AV626" s="4008">
        <f t="shared" ref="AV626" si="1533">IF(AE626=0,0,(AR626*1)+(AS626*100))</f>
        <v>0</v>
      </c>
      <c r="AW626" s="590" t="str">
        <f>IF($AE626=0,"　",VLOOKUP($AE626,ﾚｰｻﾞOP,5,0))</f>
        <v>　</v>
      </c>
      <c r="AX626" s="369"/>
      <c r="AY626" s="154" t="str">
        <f>IF($AE626=0,"　",VLOOKUP($AE626,ﾚｰｻﾞOP,6,0))</f>
        <v>　</v>
      </c>
      <c r="AZ626" s="367"/>
      <c r="BA626" s="154" t="str">
        <f>IF($AE626=0,"　",VLOOKUP($AE626,ﾚｰｻﾞOP,7,0))</f>
        <v>　</v>
      </c>
      <c r="BB626" s="367"/>
      <c r="BC626" s="368" t="str">
        <f>IF($AE626=0,"　",VLOOKUP($AE626,ﾚｰｻﾞOP,8,0))</f>
        <v>　</v>
      </c>
      <c r="BD626" s="369"/>
      <c r="BE626" s="4599" t="str">
        <f>IF($AE626=0,"　",VLOOKUP($AE626,ﾚｰｻﾞOP,9,0))</f>
        <v>　</v>
      </c>
      <c r="BF626" s="367"/>
      <c r="BG626" s="368" t="str">
        <f>IF($AE626=0,"　",VLOOKUP($AE626,ﾚｰｻﾞOP,10,0))</f>
        <v>　</v>
      </c>
      <c r="BH626" s="367"/>
      <c r="BI626" s="154" t="str">
        <f>IF($AE626=0,"　",VLOOKUP($AE626,ﾚｰｻﾞOP,11,0))</f>
        <v>　</v>
      </c>
      <c r="BJ626" s="367"/>
      <c r="BK626" s="154" t="str">
        <f>IF($AE626=0,"　",VLOOKUP($AE626,ﾚｰｻﾞOP,57,0))</f>
        <v>　</v>
      </c>
      <c r="BL626" s="367"/>
      <c r="BM626" s="154" t="str">
        <f>IF($AE626=0,"　",VLOOKUP($AE626,ﾚｰｻﾞOP,58,0))</f>
        <v>　</v>
      </c>
      <c r="BN626" s="367"/>
      <c r="BO626" s="155" t="str">
        <f>IF($AE626=0,"　",VLOOKUP($AE626,ﾚｰｻﾞOP,59,0))</f>
        <v>　</v>
      </c>
      <c r="BP626" s="367"/>
      <c r="BQ626" s="154" t="str">
        <f>IF($AE626=0,"　",VLOOKUP($AE626,ﾚｰｻﾞOP,12,0))</f>
        <v>　</v>
      </c>
      <c r="BR626" s="369"/>
      <c r="BS626" s="154" t="str">
        <f>IF($AE626=0,"　",VLOOKUP($AE626,ﾚｰｻﾞOP,13,0))</f>
        <v>　</v>
      </c>
      <c r="BT626" s="369"/>
      <c r="BU626" s="154" t="str">
        <f>IF($AE626=0,"　",VLOOKUP($AE626,ﾚｰｻﾞOP,14,0))</f>
        <v>　</v>
      </c>
      <c r="BV626" s="369"/>
      <c r="BW626" s="154" t="str">
        <f>IF($AE626=0,"　",VLOOKUP($AE626,ﾚｰｻﾞOP,15,0))</f>
        <v>　</v>
      </c>
      <c r="BX626" s="367"/>
      <c r="BY626" s="154" t="str">
        <f>IF($AE626=0,"　",VLOOKUP($AE626,ﾚｰｻﾞOP,16,0))</f>
        <v>　</v>
      </c>
      <c r="BZ626" s="369"/>
      <c r="CA626" s="154" t="str">
        <f>IF($AE626=0,"　",VLOOKUP($AE626,ﾚｰｻﾞOP,17,0))</f>
        <v>　</v>
      </c>
      <c r="CB626" s="367"/>
      <c r="CC626" s="154" t="str">
        <f>IF($AE626=0,"　",VLOOKUP($AE626,ﾚｰｻﾞOP,18,0))</f>
        <v>　</v>
      </c>
      <c r="CD626" s="367"/>
      <c r="CE626" s="2850" t="str">
        <f>IF($AE626=0,"　",VLOOKUP($AE626,ﾚｰｻﾞOP,19,0))</f>
        <v>　</v>
      </c>
      <c r="CF626" s="2846"/>
      <c r="CG626" s="2855" t="str">
        <f>IF($AE626=0,"　",VLOOKUP($AE626,ﾚｰｻﾞOP,20,0))</f>
        <v>　</v>
      </c>
      <c r="CH626" s="2851"/>
      <c r="CI626" s="2850" t="str">
        <f>IF($AE626=0,"　",VLOOKUP($AE626,ﾚｰｻﾞOP,21,0))</f>
        <v>　</v>
      </c>
      <c r="CJ626" s="2846"/>
      <c r="CK626" s="2850" t="str">
        <f>IF($AE626=0,"　",VLOOKUP($AE626,ﾚｰｻﾞOP,22,0))</f>
        <v>　</v>
      </c>
      <c r="CL626" s="2851"/>
      <c r="CM626" s="2850" t="str">
        <f>IF($AE626=0,"　",VLOOKUP($AE626,ﾚｰｻﾞOP,23,0))</f>
        <v>　</v>
      </c>
      <c r="CN626" s="2851"/>
      <c r="CO626" s="2855" t="str">
        <f>IF($AE626=0,"　",VLOOKUP($AE626,ﾚｰｻﾞOP,24,0))</f>
        <v>　</v>
      </c>
      <c r="CP626" s="2851"/>
      <c r="CQ626" s="2855" t="str">
        <f>IF($AE626=0,"　",VLOOKUP($AE626,ﾚｰｻﾞOP,25,0))</f>
        <v>　</v>
      </c>
      <c r="CR626" s="2851"/>
      <c r="CS626" s="2850" t="str">
        <f>IF($AE626=0,"　",VLOOKUP($AE626,ﾚｰｻﾞOP,26,0))</f>
        <v>　</v>
      </c>
      <c r="CT626" s="2851"/>
      <c r="CU626" s="2855"/>
      <c r="CV626" s="2851"/>
      <c r="CW626" s="2850" t="str">
        <f>IF($AE626=0,"　",VLOOKUP($AE626,ﾚｰｻﾞOP,28,0))</f>
        <v>　</v>
      </c>
      <c r="CX626" s="2851"/>
      <c r="CY626" s="2855" t="str">
        <f>IF($AE626=0,"　",VLOOKUP($AE626,ﾚｰｻﾞOP,29,0))</f>
        <v>　</v>
      </c>
      <c r="CZ626" s="2851"/>
      <c r="DA626" s="154" t="str">
        <f>IF($AE626=0,"　",VLOOKUP($AE626,ﾚｰｻﾞOP,30,0))</f>
        <v>　</v>
      </c>
      <c r="DB626" s="369"/>
      <c r="DC626" s="155" t="str">
        <f>IF($AE626=0,"　",VLOOKUP($AE626,ﾚｰｻﾞOP,31,0))</f>
        <v>　</v>
      </c>
      <c r="DD626" s="367"/>
      <c r="DE626" s="374">
        <f t="shared" si="1519"/>
        <v>0</v>
      </c>
      <c r="DF626" s="373"/>
      <c r="DG626" s="818">
        <f>IF(AH626=1,1,0)</f>
        <v>0</v>
      </c>
      <c r="DH626" s="372"/>
      <c r="DI626" s="267">
        <f t="shared" ref="DI626" si="1534">IF(AG626=1,1,0)</f>
        <v>0</v>
      </c>
      <c r="DJ626" s="373"/>
      <c r="DK626" s="374">
        <f t="shared" ref="DK626" si="1535">IF(AU626=2,1,0)</f>
        <v>0</v>
      </c>
      <c r="DL626" s="373"/>
      <c r="DM626" s="375">
        <f t="shared" ref="DM626" si="1536">IF(AU626=1,1,0)</f>
        <v>0</v>
      </c>
      <c r="DN626" s="373"/>
      <c r="DO626" s="155">
        <f t="shared" ref="DO626" si="1537">IF(AJ626=1,1,0)</f>
        <v>0</v>
      </c>
      <c r="DP626" s="372"/>
      <c r="DQ626" s="155">
        <f t="shared" ref="DQ626" si="1538">IF(AK626=1,1,0)</f>
        <v>0</v>
      </c>
      <c r="DR626" s="373"/>
      <c r="DS626" s="155">
        <f t="shared" ref="DS626" si="1539">IF(AL626=1,1,0)</f>
        <v>0</v>
      </c>
      <c r="DT626" s="372"/>
      <c r="DU626" s="155">
        <f t="shared" ref="DU626" si="1540">IF(AM626=1,1,0)</f>
        <v>0</v>
      </c>
      <c r="DV626" s="373"/>
      <c r="DW626" s="4891">
        <f t="shared" ref="DW626" si="1541">IF(AN626=1,1,0)</f>
        <v>0</v>
      </c>
      <c r="DX626" s="372"/>
      <c r="DY626" s="154">
        <f t="shared" ref="DY626" si="1542">IF(AO626=1,1,0)</f>
        <v>0</v>
      </c>
      <c r="DZ626" s="373"/>
      <c r="EA626" s="154">
        <f t="shared" ref="EA626" si="1543">IF(AP626=1,1,0)</f>
        <v>0</v>
      </c>
      <c r="EB626" s="373"/>
      <c r="EC626" s="269">
        <f t="shared" ref="EC626" si="1544">IF(AQ626=1,1,0)</f>
        <v>0</v>
      </c>
      <c r="ED626" s="376"/>
      <c r="EE626" s="822">
        <f>IF(AV626=0,0,1)</f>
        <v>0</v>
      </c>
      <c r="EF626" s="377"/>
      <c r="EG626" s="273"/>
      <c r="EH626" s="274"/>
      <c r="EI626" s="275"/>
      <c r="EJ626" s="276"/>
      <c r="EK626" s="275"/>
      <c r="EL626" s="277"/>
      <c r="EM626" s="278" t="str">
        <f t="shared" ref="EM626" si="1545">IF(CE626="-"," ",IF(AR626=1,1," "))</f>
        <v xml:space="preserve"> </v>
      </c>
      <c r="EN626" s="372"/>
      <c r="EO626" s="155">
        <f t="shared" ref="EO626" si="1546">IF(AT626=1,1,0)</f>
        <v>0</v>
      </c>
      <c r="EP626" s="373"/>
      <c r="ER626" s="194"/>
      <c r="ET626" s="154" t="str">
        <f>IF($AE626=0,"　",VLOOKUP($AE626,ﾚｰｻﾞOP,60,0))</f>
        <v>　</v>
      </c>
      <c r="EU626" s="373"/>
      <c r="EV626" s="154" t="str">
        <f>IF($AE626=0,"　",VLOOKUP($AE626,ﾚｰｻﾞOP,60,0))</f>
        <v>　</v>
      </c>
      <c r="EW626" s="373"/>
      <c r="EX626" s="154"/>
      <c r="EY626" s="367"/>
      <c r="EZ626" s="154"/>
      <c r="FA626" s="367"/>
      <c r="FB626" s="154"/>
      <c r="FC626" s="367"/>
      <c r="FD626" s="154"/>
      <c r="FE626" s="367"/>
      <c r="FF626" s="155"/>
      <c r="FG626" s="367"/>
      <c r="FH626" s="154"/>
      <c r="FI626" s="367"/>
      <c r="FJ626" s="154" t="str">
        <f>IF($AE626=0,"　",VLOOKUP($AE626,ﾚｰｻﾞOP,67,0))</f>
        <v>　</v>
      </c>
      <c r="FK626" s="373"/>
      <c r="FL626" s="155" t="str">
        <f>IF($AE626=0,"　",VLOOKUP($AE626,ﾚｰｻﾞOP,68,0))</f>
        <v>　</v>
      </c>
      <c r="FM626" s="279"/>
      <c r="FN626" s="1184"/>
      <c r="FO626" s="280"/>
      <c r="FP626" s="281"/>
      <c r="FQ626" s="282"/>
      <c r="FS626" s="281"/>
      <c r="FT626" s="282"/>
    </row>
    <row r="627" spans="1:176" ht="18.600000000000001" customHeight="1">
      <c r="A627" s="228">
        <f t="shared" si="961"/>
        <v>617</v>
      </c>
      <c r="B627" s="343" t="str">
        <f>AF627</f>
        <v>　</v>
      </c>
      <c r="C627" s="6526">
        <v>46203</v>
      </c>
      <c r="D627" s="1045" t="s">
        <v>1406</v>
      </c>
      <c r="E627" s="6656" t="s">
        <v>1705</v>
      </c>
      <c r="F627" s="1564"/>
      <c r="G627" s="1263"/>
      <c r="H627" s="1330"/>
      <c r="I627" s="1264"/>
      <c r="J627" s="1264" t="s">
        <v>497</v>
      </c>
      <c r="K627" s="599" t="s">
        <v>508</v>
      </c>
      <c r="L627" s="6776" t="s">
        <v>1855</v>
      </c>
      <c r="M627" s="6748"/>
      <c r="N627" s="6749"/>
      <c r="O627" s="6748"/>
      <c r="P627" s="6749"/>
      <c r="Q627" s="6748"/>
      <c r="R627" s="6749"/>
      <c r="S627" s="6748"/>
      <c r="T627" s="6749"/>
      <c r="U627" s="6750"/>
      <c r="V627" s="6749"/>
      <c r="W627" s="6751"/>
      <c r="X627" s="357"/>
      <c r="Y627" s="359">
        <v>46156</v>
      </c>
      <c r="Z627" s="359">
        <v>46156</v>
      </c>
      <c r="AA627" s="601"/>
      <c r="AB627" s="359"/>
      <c r="AC627" s="251"/>
      <c r="AD627" s="361"/>
      <c r="AE627" s="362"/>
      <c r="AF627" s="363" t="str">
        <f t="shared" ref="AF627:AF628" si="1547">IF($AE627=0,"　",VLOOKUP($AE627,ﾚｰｻﾞOP,69,0))</f>
        <v>　</v>
      </c>
      <c r="AG627" s="364"/>
      <c r="AH627" s="364"/>
      <c r="AI627" s="364"/>
      <c r="AJ627" s="364"/>
      <c r="AK627" s="364"/>
      <c r="AL627" s="364"/>
      <c r="AM627" s="364"/>
      <c r="AN627" s="364"/>
      <c r="AO627" s="364"/>
      <c r="AP627" s="363"/>
      <c r="AQ627" s="255"/>
      <c r="AR627" s="255"/>
      <c r="AS627" s="255"/>
      <c r="AT627" s="255"/>
      <c r="AU627" s="2843">
        <f>IF(AI627="付属済",0,IF(AI627=1,AI627+AP627,0))</f>
        <v>0</v>
      </c>
      <c r="AV627" s="4008">
        <f>IF(AE627=0,0,(AR627*1)+(AS627*100))</f>
        <v>0</v>
      </c>
      <c r="AW627" s="590" t="str">
        <f>IF($AE627=0,"　",VLOOKUP($AE627,ﾚｰｻﾞOP,5,0))</f>
        <v>　</v>
      </c>
      <c r="AX627" s="369"/>
      <c r="AY627" s="154" t="str">
        <f>IF($AE627=0,"　",VLOOKUP($AE627,ﾚｰｻﾞOP,6,0))</f>
        <v>　</v>
      </c>
      <c r="AZ627" s="367"/>
      <c r="BA627" s="154" t="str">
        <f>IF($AE627=0,"　",VLOOKUP($AE627,ﾚｰｻﾞOP,7,0))</f>
        <v>　</v>
      </c>
      <c r="BB627" s="367"/>
      <c r="BC627" s="368" t="str">
        <f>IF($AE627=0,"　",VLOOKUP($AE627,ﾚｰｻﾞOP,8,0))</f>
        <v>　</v>
      </c>
      <c r="BD627" s="369"/>
      <c r="BE627" s="4599" t="str">
        <f>IF($AE627=0,"　",VLOOKUP($AE627,ﾚｰｻﾞOP,9,0))</f>
        <v>　</v>
      </c>
      <c r="BF627" s="367"/>
      <c r="BG627" s="368" t="str">
        <f>IF($AE627=0,"　",VLOOKUP($AE627,ﾚｰｻﾞOP,10,0))</f>
        <v>　</v>
      </c>
      <c r="BH627" s="367"/>
      <c r="BI627" s="154" t="str">
        <f>IF($AE627=0,"　",VLOOKUP($AE627,ﾚｰｻﾞOP,11,0))</f>
        <v>　</v>
      </c>
      <c r="BJ627" s="367"/>
      <c r="BK627" s="154" t="str">
        <f>IF($AE627=0,"　",VLOOKUP($AE627,ﾚｰｻﾞOP,57,0))</f>
        <v>　</v>
      </c>
      <c r="BL627" s="367"/>
      <c r="BM627" s="154" t="str">
        <f>IF($AE627=0,"　",VLOOKUP($AE627,ﾚｰｻﾞOP,58,0))</f>
        <v>　</v>
      </c>
      <c r="BN627" s="367"/>
      <c r="BO627" s="155" t="str">
        <f t="shared" ref="BO627:BO628" si="1548">IF($AE627=0,"　",VLOOKUP($AE627,ﾚｰｻﾞOP,59,0))</f>
        <v>　</v>
      </c>
      <c r="BP627" s="367"/>
      <c r="BQ627" s="154" t="str">
        <f t="shared" ref="BQ627" si="1549">IF($AE627=0,"　",VLOOKUP($AE627,ﾚｰｻﾞOP,12,0))</f>
        <v>　</v>
      </c>
      <c r="BR627" s="369"/>
      <c r="BS627" s="154" t="str">
        <f>IF($AE627=0,"　",VLOOKUP($AE627,ﾚｰｻﾞOP,13,0))</f>
        <v>　</v>
      </c>
      <c r="BT627" s="369"/>
      <c r="BU627" s="154" t="str">
        <f>IF($AE627=0,"　",VLOOKUP($AE627,ﾚｰｻﾞOP,14,0))</f>
        <v>　</v>
      </c>
      <c r="BV627" s="369"/>
      <c r="BW627" s="154" t="str">
        <f>IF($AE627=0,"　",VLOOKUP($AE627,ﾚｰｻﾞOP,15,0))</f>
        <v>　</v>
      </c>
      <c r="BX627" s="367"/>
      <c r="BY627" s="154" t="str">
        <f>IF($AE627=0,"　",VLOOKUP($AE627,ﾚｰｻﾞOP,16,0))</f>
        <v>　</v>
      </c>
      <c r="BZ627" s="369"/>
      <c r="CA627" s="154" t="str">
        <f>IF($AE627=0,"　",VLOOKUP($AE627,ﾚｰｻﾞOP,17,0))</f>
        <v>　</v>
      </c>
      <c r="CB627" s="367"/>
      <c r="CC627" s="154" t="str">
        <f>IF($AE627=0,"　",VLOOKUP($AE627,ﾚｰｻﾞOP,18,0))</f>
        <v>　</v>
      </c>
      <c r="CD627" s="367"/>
      <c r="CE627" s="2850" t="str">
        <f t="shared" ref="CE627:CE628" si="1550">IF($AE627=0,"　",VLOOKUP($AE627,ﾚｰｻﾞOP,19,0))</f>
        <v>　</v>
      </c>
      <c r="CF627" s="2846"/>
      <c r="CG627" s="2855" t="str">
        <f t="shared" ref="CG627:CG628" si="1551">IF($AE627=0,"　",VLOOKUP($AE627,ﾚｰｻﾞOP,20,0))</f>
        <v>　</v>
      </c>
      <c r="CH627" s="2851"/>
      <c r="CI627" s="2850" t="str">
        <f t="shared" ref="CI627:CI628" si="1552">IF($AE627=0,"　",VLOOKUP($AE627,ﾚｰｻﾞOP,21,0))</f>
        <v>　</v>
      </c>
      <c r="CJ627" s="2846"/>
      <c r="CK627" s="2850" t="str">
        <f t="shared" ref="CK627:CK628" si="1553">IF($AE627=0,"　",VLOOKUP($AE627,ﾚｰｻﾞOP,22,0))</f>
        <v>　</v>
      </c>
      <c r="CL627" s="2851"/>
      <c r="CM627" s="2850" t="str">
        <f t="shared" ref="CM627:CM628" si="1554">IF($AE627=0,"　",VLOOKUP($AE627,ﾚｰｻﾞOP,23,0))</f>
        <v>　</v>
      </c>
      <c r="CN627" s="2851"/>
      <c r="CO627" s="2855" t="str">
        <f t="shared" ref="CO627:CO628" si="1555">IF($AE627=0,"　",VLOOKUP($AE627,ﾚｰｻﾞOP,24,0))</f>
        <v>　</v>
      </c>
      <c r="CP627" s="2851"/>
      <c r="CQ627" s="2855" t="str">
        <f t="shared" ref="CQ627:CQ628" si="1556">IF($AE627=0,"　",VLOOKUP($AE627,ﾚｰｻﾞOP,25,0))</f>
        <v>　</v>
      </c>
      <c r="CR627" s="2851"/>
      <c r="CS627" s="2850" t="str">
        <f t="shared" ref="CS627:CS628" si="1557">IF($AE627=0,"　",VLOOKUP($AE627,ﾚｰｻﾞOP,26,0))</f>
        <v>　</v>
      </c>
      <c r="CT627" s="2851"/>
      <c r="CU627" s="2855"/>
      <c r="CV627" s="2851"/>
      <c r="CW627" s="2850" t="str">
        <f t="shared" ref="CW627:CW628" si="1558">IF($AE627=0,"　",VLOOKUP($AE627,ﾚｰｻﾞOP,28,0))</f>
        <v>　</v>
      </c>
      <c r="CX627" s="2851"/>
      <c r="CY627" s="2855" t="str">
        <f t="shared" ref="CY627:CY628" si="1559">IF($AE627=0,"　",VLOOKUP($AE627,ﾚｰｻﾞOP,29,0))</f>
        <v>　</v>
      </c>
      <c r="CZ627" s="2851"/>
      <c r="DA627" s="154" t="str">
        <f t="shared" ref="DA627:DA628" si="1560">IF($AE627=0,"　",VLOOKUP($AE627,ﾚｰｻﾞOP,30,0))</f>
        <v>　</v>
      </c>
      <c r="DB627" s="369"/>
      <c r="DC627" s="155" t="str">
        <f t="shared" ref="DC627:DC628" si="1561">IF($AE627=0,"　",VLOOKUP($AE627,ﾚｰｻﾞOP,31,0))</f>
        <v>　</v>
      </c>
      <c r="DD627" s="367"/>
      <c r="DE627" s="374">
        <f t="shared" si="1519"/>
        <v>0</v>
      </c>
      <c r="DF627" s="373"/>
      <c r="DG627" s="818">
        <f>IF(AH627=1,1,0)</f>
        <v>0</v>
      </c>
      <c r="DH627" s="372"/>
      <c r="DI627" s="267">
        <f>IF(AG627=1,1,0)</f>
        <v>0</v>
      </c>
      <c r="DJ627" s="373"/>
      <c r="DK627" s="374">
        <f>IF(AU627=2,1,0)</f>
        <v>0</v>
      </c>
      <c r="DL627" s="373"/>
      <c r="DM627" s="375">
        <f>IF(AU627=1,1,0)</f>
        <v>0</v>
      </c>
      <c r="DN627" s="373"/>
      <c r="DO627" s="155">
        <f>IF(AJ627=1,1,0)</f>
        <v>0</v>
      </c>
      <c r="DP627" s="372"/>
      <c r="DQ627" s="155">
        <f>IF(AK627=1,1,0)</f>
        <v>0</v>
      </c>
      <c r="DR627" s="373"/>
      <c r="DS627" s="155">
        <f>IF(AL627=1,1,0)</f>
        <v>0</v>
      </c>
      <c r="DT627" s="372"/>
      <c r="DU627" s="155">
        <f>IF(AM627=1,1,0)</f>
        <v>0</v>
      </c>
      <c r="DV627" s="373"/>
      <c r="DW627" s="4891">
        <f>IF(AN627=1,1,0)</f>
        <v>0</v>
      </c>
      <c r="DX627" s="372"/>
      <c r="DY627" s="154">
        <f>IF(AO627=1,1,0)</f>
        <v>0</v>
      </c>
      <c r="DZ627" s="373"/>
      <c r="EA627" s="154">
        <f>IF(AP627=1,1,0)</f>
        <v>0</v>
      </c>
      <c r="EB627" s="373"/>
      <c r="EC627" s="269">
        <f>IF(AQ627=1,1,0)</f>
        <v>0</v>
      </c>
      <c r="ED627" s="376"/>
      <c r="EE627" s="822">
        <f t="shared" si="1495"/>
        <v>0</v>
      </c>
      <c r="EF627" s="377"/>
      <c r="EG627" s="273"/>
      <c r="EH627" s="274"/>
      <c r="EI627" s="275"/>
      <c r="EJ627" s="276"/>
      <c r="EK627" s="275"/>
      <c r="EL627" s="277"/>
      <c r="EM627" s="278" t="str">
        <f>IF(CE627="-"," ",IF(AR627=1,1," "))</f>
        <v xml:space="preserve"> </v>
      </c>
      <c r="EN627" s="372"/>
      <c r="EO627" s="155">
        <f>IF(AT627=1,1,0)</f>
        <v>0</v>
      </c>
      <c r="EP627" s="373"/>
      <c r="ER627" s="194"/>
      <c r="ET627" s="154" t="str">
        <f>IF($AE627=0,"　",VLOOKUP($AE627,ﾚｰｻﾞOP,60,0))</f>
        <v>　</v>
      </c>
      <c r="EU627" s="373"/>
      <c r="EV627" s="154" t="str">
        <f t="shared" ref="EV627:EV628" si="1562">IF($AE627=0,"　",VLOOKUP($AE627,ﾚｰｻﾞOP,60,0))</f>
        <v>　</v>
      </c>
      <c r="EW627" s="373"/>
      <c r="EX627" s="154"/>
      <c r="EY627" s="367"/>
      <c r="EZ627" s="154"/>
      <c r="FA627" s="367"/>
      <c r="FB627" s="154"/>
      <c r="FC627" s="367"/>
      <c r="FD627" s="154"/>
      <c r="FE627" s="367"/>
      <c r="FF627" s="155"/>
      <c r="FG627" s="367"/>
      <c r="FH627" s="154"/>
      <c r="FI627" s="367"/>
      <c r="FJ627" s="154" t="str">
        <f>IF($AE627=0,"　",VLOOKUP($AE627,ﾚｰｻﾞOP,67,0))</f>
        <v>　</v>
      </c>
      <c r="FK627" s="373"/>
      <c r="FL627" s="155" t="str">
        <f t="shared" ref="FL627:FL628" si="1563">IF($AE627=0,"　",VLOOKUP($AE627,ﾚｰｻﾞOP,68,0))</f>
        <v>　</v>
      </c>
      <c r="FM627" s="279"/>
      <c r="FN627" s="1184"/>
      <c r="FO627" s="280"/>
      <c r="FP627" s="281"/>
      <c r="FQ627" s="282"/>
      <c r="FS627" s="281"/>
      <c r="FT627" s="282"/>
    </row>
    <row r="628" spans="1:176" ht="18.600000000000001" customHeight="1">
      <c r="A628" s="228">
        <f t="shared" si="1035"/>
        <v>618</v>
      </c>
      <c r="B628" s="343" t="str">
        <f>AF628</f>
        <v>4IE</v>
      </c>
      <c r="C628" s="6526">
        <v>46191</v>
      </c>
      <c r="D628" s="6545" t="s">
        <v>1401</v>
      </c>
      <c r="E628" s="6546">
        <v>84421050</v>
      </c>
      <c r="F628" s="1564"/>
      <c r="G628" s="6767" t="s">
        <v>1902</v>
      </c>
      <c r="H628" s="1330" t="s">
        <v>629</v>
      </c>
      <c r="I628" s="1264" t="s">
        <v>992</v>
      </c>
      <c r="J628" s="1264" t="s">
        <v>21</v>
      </c>
      <c r="K628" s="599" t="s">
        <v>11</v>
      </c>
      <c r="L628" s="6608"/>
      <c r="M628" s="6801">
        <v>46139</v>
      </c>
      <c r="N628" s="6749">
        <v>46136</v>
      </c>
      <c r="O628" s="6748">
        <v>46140</v>
      </c>
      <c r="P628" s="6749">
        <v>46137</v>
      </c>
      <c r="Q628" s="6748">
        <v>46142</v>
      </c>
      <c r="R628" s="6749">
        <v>46142</v>
      </c>
      <c r="S628" s="6748">
        <v>46143</v>
      </c>
      <c r="T628" s="6749">
        <v>46142</v>
      </c>
      <c r="U628" s="6750">
        <v>46149</v>
      </c>
      <c r="V628" s="6749">
        <v>46149</v>
      </c>
      <c r="W628" s="6751">
        <v>46151</v>
      </c>
      <c r="X628" s="6752">
        <v>46153</v>
      </c>
      <c r="Y628" s="359">
        <v>46156</v>
      </c>
      <c r="Z628" s="359">
        <v>46156</v>
      </c>
      <c r="AA628" s="601"/>
      <c r="AB628" s="359"/>
      <c r="AC628" s="251" t="s">
        <v>627</v>
      </c>
      <c r="AD628" s="361"/>
      <c r="AE628" s="362">
        <v>6</v>
      </c>
      <c r="AF628" s="363" t="str">
        <f t="shared" si="1547"/>
        <v>4IE</v>
      </c>
      <c r="AG628" s="364"/>
      <c r="AH628" s="364">
        <v>1</v>
      </c>
      <c r="AI628" s="364"/>
      <c r="AJ628" s="364"/>
      <c r="AK628" s="364"/>
      <c r="AL628" s="364"/>
      <c r="AM628" s="364"/>
      <c r="AN628" s="364">
        <v>1</v>
      </c>
      <c r="AO628" s="364"/>
      <c r="AP628" s="363">
        <v>1</v>
      </c>
      <c r="AQ628" s="255"/>
      <c r="AR628" s="255"/>
      <c r="AS628" s="255"/>
      <c r="AT628" s="255"/>
      <c r="AU628" s="2843">
        <f>IF(AI628="付属済",0,IF(AI628=1,AI628+AP628,0))</f>
        <v>0</v>
      </c>
      <c r="AV628" s="4008">
        <f>IF(AE628=0,0,(AR628*1)+(AS628*100))</f>
        <v>0</v>
      </c>
      <c r="AW628" s="590">
        <v>46114</v>
      </c>
      <c r="AX628" s="369">
        <v>4263183</v>
      </c>
      <c r="AY628" s="154">
        <v>46114</v>
      </c>
      <c r="AZ628" s="367">
        <v>4263184</v>
      </c>
      <c r="BA628" s="154">
        <v>46114</v>
      </c>
      <c r="BB628" s="367">
        <v>4263185</v>
      </c>
      <c r="BC628" s="368">
        <v>46114</v>
      </c>
      <c r="BD628" s="369">
        <v>4263186</v>
      </c>
      <c r="BE628" s="4599">
        <v>46114</v>
      </c>
      <c r="BF628" s="367">
        <v>4263187</v>
      </c>
      <c r="BG628" s="368">
        <v>46114</v>
      </c>
      <c r="BH628" s="367">
        <v>4263188</v>
      </c>
      <c r="BI628" s="154" t="str">
        <f>IF($AE628=0,"　",VLOOKUP($AE628,ﾚｰｻﾞOP,11,0))</f>
        <v>-</v>
      </c>
      <c r="BJ628" s="367"/>
      <c r="BK628" s="154" t="str">
        <f>IF($AE628=0,"　",VLOOKUP($AE628,ﾚｰｻﾞOP,57,0))</f>
        <v>-</v>
      </c>
      <c r="BL628" s="367"/>
      <c r="BM628" s="154" t="str">
        <f>IF($AE628=0,"　",VLOOKUP($AE628,ﾚｰｻﾞOP,58,0))</f>
        <v>-</v>
      </c>
      <c r="BN628" s="367"/>
      <c r="BO628" s="155" t="str">
        <f t="shared" si="1548"/>
        <v>-</v>
      </c>
      <c r="BP628" s="367"/>
      <c r="BQ628" s="154">
        <v>46120</v>
      </c>
      <c r="BR628" s="369">
        <v>4263192</v>
      </c>
      <c r="BS628" s="154" t="str">
        <f>IF($AE628=0,"　",VLOOKUP($AE628,ﾚｰｻﾞOP,13,0))</f>
        <v>-</v>
      </c>
      <c r="BT628" s="369"/>
      <c r="BU628" s="154" t="str">
        <f>IF($AE628=0,"　",VLOOKUP($AE628,ﾚｰｻﾞOP,14,0))</f>
        <v>-</v>
      </c>
      <c r="BV628" s="369"/>
      <c r="BW628" s="154" t="str">
        <f>IF($AE628=0,"　",VLOOKUP($AE628,ﾚｰｻﾞOP,15,0))</f>
        <v>-</v>
      </c>
      <c r="BX628" s="367"/>
      <c r="BY628" s="154" t="str">
        <f>IF($AE628=0,"　",VLOOKUP($AE628,ﾚｰｻﾞOP,16,0))</f>
        <v>-</v>
      </c>
      <c r="BZ628" s="369"/>
      <c r="CA628" s="154" t="str">
        <f>IF($AE628=0,"　",VLOOKUP($AE628,ﾚｰｻﾞOP,17,0))</f>
        <v>-</v>
      </c>
      <c r="CB628" s="367"/>
      <c r="CC628" s="154" t="str">
        <f>IF($AE628=0,"　",VLOOKUP($AE628,ﾚｰｻﾞOP,18,0))</f>
        <v>-</v>
      </c>
      <c r="CD628" s="367"/>
      <c r="CE628" s="2850" t="str">
        <f t="shared" si="1550"/>
        <v>-</v>
      </c>
      <c r="CF628" s="2846"/>
      <c r="CG628" s="2855" t="str">
        <f t="shared" si="1551"/>
        <v>-</v>
      </c>
      <c r="CH628" s="2851"/>
      <c r="CI628" s="2850" t="str">
        <f t="shared" si="1552"/>
        <v>-</v>
      </c>
      <c r="CJ628" s="2846"/>
      <c r="CK628" s="2850" t="str">
        <f t="shared" si="1553"/>
        <v>-</v>
      </c>
      <c r="CL628" s="2851"/>
      <c r="CM628" s="2850" t="str">
        <f t="shared" si="1554"/>
        <v>-</v>
      </c>
      <c r="CN628" s="2851"/>
      <c r="CO628" s="2855" t="str">
        <f t="shared" si="1555"/>
        <v>-</v>
      </c>
      <c r="CP628" s="2851"/>
      <c r="CQ628" s="2855" t="str">
        <f t="shared" si="1556"/>
        <v>-</v>
      </c>
      <c r="CR628" s="2851"/>
      <c r="CS628" s="2850" t="str">
        <f t="shared" si="1557"/>
        <v>-</v>
      </c>
      <c r="CT628" s="2851"/>
      <c r="CU628" s="2855"/>
      <c r="CV628" s="2851"/>
      <c r="CW628" s="2850" t="str">
        <f t="shared" si="1558"/>
        <v>-</v>
      </c>
      <c r="CX628" s="2851"/>
      <c r="CY628" s="2855" t="str">
        <f t="shared" si="1559"/>
        <v>-</v>
      </c>
      <c r="CZ628" s="2851"/>
      <c r="DA628" s="154" t="str">
        <f t="shared" si="1560"/>
        <v>-</v>
      </c>
      <c r="DB628" s="369"/>
      <c r="DC628" s="155" t="str">
        <f t="shared" si="1561"/>
        <v>-</v>
      </c>
      <c r="DD628" s="367"/>
      <c r="DE628" s="374">
        <f t="shared" si="1519"/>
        <v>0</v>
      </c>
      <c r="DF628" s="373"/>
      <c r="DG628" s="818">
        <v>46129</v>
      </c>
      <c r="DH628" s="372">
        <v>4263317</v>
      </c>
      <c r="DI628" s="267">
        <f>IF(AG628=1,1,0)</f>
        <v>0</v>
      </c>
      <c r="DJ628" s="373"/>
      <c r="DK628" s="374">
        <f>IF(AU628=2,1,0)</f>
        <v>0</v>
      </c>
      <c r="DL628" s="373"/>
      <c r="DM628" s="375">
        <f>IF(AU628=1,1,0)</f>
        <v>0</v>
      </c>
      <c r="DN628" s="373"/>
      <c r="DO628" s="155">
        <f>IF(AJ628=1,1,0)</f>
        <v>0</v>
      </c>
      <c r="DP628" s="372"/>
      <c r="DQ628" s="155">
        <f>IF(AK628=1,1,0)</f>
        <v>0</v>
      </c>
      <c r="DR628" s="373"/>
      <c r="DS628" s="155">
        <f>IF(AL628=1,1,0)</f>
        <v>0</v>
      </c>
      <c r="DT628" s="372"/>
      <c r="DU628" s="155">
        <f>IF(AM628=1,1,0)</f>
        <v>0</v>
      </c>
      <c r="DV628" s="373"/>
      <c r="DW628" s="4891">
        <v>46114</v>
      </c>
      <c r="DX628" s="372">
        <v>4263201</v>
      </c>
      <c r="DY628" s="154">
        <f>IF(AO628=1,1,0)</f>
        <v>0</v>
      </c>
      <c r="DZ628" s="373"/>
      <c r="EA628" s="154">
        <v>46120</v>
      </c>
      <c r="EB628" s="373">
        <v>4263203</v>
      </c>
      <c r="EC628" s="269">
        <f>IF(AQ628=1,1,0)</f>
        <v>0</v>
      </c>
      <c r="ED628" s="376"/>
      <c r="EE628" s="822">
        <f t="shared" si="1495"/>
        <v>0</v>
      </c>
      <c r="EF628" s="377"/>
      <c r="EG628" s="273"/>
      <c r="EH628" s="274"/>
      <c r="EI628" s="275"/>
      <c r="EJ628" s="276"/>
      <c r="EK628" s="275"/>
      <c r="EL628" s="277"/>
      <c r="EM628" s="278" t="str">
        <f>IF(CE628="-"," ",IF(AR628=1,1," "))</f>
        <v xml:space="preserve"> </v>
      </c>
      <c r="EN628" s="372"/>
      <c r="EO628" s="155">
        <f>IF(AT628=1,1,0)</f>
        <v>0</v>
      </c>
      <c r="EP628" s="373"/>
      <c r="ER628" s="194"/>
      <c r="ET628" s="154" t="str">
        <f>IF($AE628=0,"　",VLOOKUP($AE628,ﾚｰｻﾞOP,60,0))</f>
        <v>-</v>
      </c>
      <c r="EU628" s="373"/>
      <c r="EV628" s="154" t="str">
        <f t="shared" si="1562"/>
        <v>-</v>
      </c>
      <c r="EW628" s="373"/>
      <c r="EX628" s="154"/>
      <c r="EY628" s="367"/>
      <c r="EZ628" s="154"/>
      <c r="FA628" s="367"/>
      <c r="FB628" s="154"/>
      <c r="FC628" s="367"/>
      <c r="FD628" s="154"/>
      <c r="FE628" s="367"/>
      <c r="FF628" s="155"/>
      <c r="FG628" s="367"/>
      <c r="FH628" s="154"/>
      <c r="FI628" s="367"/>
      <c r="FJ628" s="154" t="str">
        <f>IF($AE628=0,"　",VLOOKUP($AE628,ﾚｰｻﾞOP,67,0))</f>
        <v>-</v>
      </c>
      <c r="FK628" s="373"/>
      <c r="FL628" s="155" t="str">
        <f t="shared" si="1563"/>
        <v>-</v>
      </c>
      <c r="FM628" s="279"/>
      <c r="FN628" s="1184"/>
      <c r="FO628" s="280"/>
      <c r="FP628" s="281"/>
      <c r="FQ628" s="282"/>
      <c r="FS628" s="281"/>
      <c r="FT628" s="282"/>
    </row>
    <row r="629" spans="1:176" ht="18.600000000000001" customHeight="1">
      <c r="A629" s="228">
        <f t="shared" si="961"/>
        <v>619</v>
      </c>
      <c r="B629" s="343" t="str">
        <f>AF629</f>
        <v>4IE</v>
      </c>
      <c r="C629" s="6526">
        <v>46203</v>
      </c>
      <c r="D629" s="1581" t="s">
        <v>1321</v>
      </c>
      <c r="E629" s="1582">
        <v>72510117</v>
      </c>
      <c r="F629" s="1564"/>
      <c r="G629" s="6671" t="s">
        <v>1927</v>
      </c>
      <c r="H629" s="1330" t="s">
        <v>631</v>
      </c>
      <c r="I629" s="4459" t="s">
        <v>61</v>
      </c>
      <c r="J629" s="1264" t="s">
        <v>1116</v>
      </c>
      <c r="K629" s="599" t="s">
        <v>97</v>
      </c>
      <c r="L629" s="600"/>
      <c r="M629" s="6801">
        <v>46140</v>
      </c>
      <c r="N629" s="6749">
        <v>46140</v>
      </c>
      <c r="O629" s="6748">
        <v>46142</v>
      </c>
      <c r="P629" s="6749">
        <v>46142</v>
      </c>
      <c r="Q629" s="6748">
        <v>46143</v>
      </c>
      <c r="R629" s="6749">
        <v>46143</v>
      </c>
      <c r="S629" s="6748">
        <v>46144</v>
      </c>
      <c r="T629" s="6749">
        <v>46143</v>
      </c>
      <c r="U629" s="6750">
        <v>46150</v>
      </c>
      <c r="V629" s="6749">
        <v>46149</v>
      </c>
      <c r="W629" s="6751">
        <v>46153</v>
      </c>
      <c r="X629" s="6752">
        <v>46154</v>
      </c>
      <c r="Y629" s="358">
        <v>46161</v>
      </c>
      <c r="Z629" s="359"/>
      <c r="AA629" s="360">
        <v>46156</v>
      </c>
      <c r="AB629" s="358">
        <v>46157</v>
      </c>
      <c r="AC629" s="251" t="s">
        <v>627</v>
      </c>
      <c r="AD629" s="361"/>
      <c r="AE629" s="362">
        <v>20</v>
      </c>
      <c r="AF629" s="363" t="str">
        <f>IF($AE629=0,"　",VLOOKUP($AE629,ﾚｰｻﾞOP,69,0))</f>
        <v>4IE</v>
      </c>
      <c r="AG629" s="364"/>
      <c r="AH629" s="364"/>
      <c r="AI629" s="364"/>
      <c r="AJ629" s="364"/>
      <c r="AK629" s="364"/>
      <c r="AL629" s="364"/>
      <c r="AM629" s="364"/>
      <c r="AN629" s="364">
        <v>1</v>
      </c>
      <c r="AO629" s="364"/>
      <c r="AP629" s="363">
        <v>1</v>
      </c>
      <c r="AQ629" s="255">
        <v>1</v>
      </c>
      <c r="AR629" s="255">
        <v>1</v>
      </c>
      <c r="AS629" s="255"/>
      <c r="AT629" s="255"/>
      <c r="AU629" s="2843">
        <f>IF(AI629="付属済",0,IF(AI629=1,AI629+AP629,0))</f>
        <v>0</v>
      </c>
      <c r="AV629" s="4008">
        <f>IF(AE629=0,0,(AR629*1)+(AS629*100))</f>
        <v>1</v>
      </c>
      <c r="AW629" s="590">
        <v>46114</v>
      </c>
      <c r="AX629" s="369">
        <v>4263183</v>
      </c>
      <c r="AY629" s="154">
        <v>46114</v>
      </c>
      <c r="AZ629" s="367">
        <v>4263184</v>
      </c>
      <c r="BA629" s="154">
        <v>46114</v>
      </c>
      <c r="BB629" s="367">
        <v>4263185</v>
      </c>
      <c r="BC629" s="368" t="str">
        <f>IF($AE629=0,"　",VLOOKUP($AE629,ﾚｰｻﾞOP,8,0))</f>
        <v>-</v>
      </c>
      <c r="BD629" s="369"/>
      <c r="BE629" s="4599" t="str">
        <f>IF($AE629=0,"　",VLOOKUP($AE629,ﾚｰｻﾞOP,9,0))</f>
        <v>-</v>
      </c>
      <c r="BF629" s="367"/>
      <c r="BG629" s="368">
        <v>46114</v>
      </c>
      <c r="BH629" s="367">
        <v>4263188</v>
      </c>
      <c r="BI629" s="154">
        <v>46114</v>
      </c>
      <c r="BJ629" s="367">
        <v>4263189</v>
      </c>
      <c r="BK629" s="154">
        <v>46368</v>
      </c>
      <c r="BL629" s="367">
        <v>4263090</v>
      </c>
      <c r="BM629" s="154">
        <v>46368</v>
      </c>
      <c r="BN629" s="367">
        <v>4263091</v>
      </c>
      <c r="BO629" s="155" t="str">
        <f>IF($AE629=0,"　",VLOOKUP($AE629,ﾚｰｻﾞOP,59,0))</f>
        <v>-</v>
      </c>
      <c r="BP629" s="367"/>
      <c r="BQ629" s="154" t="str">
        <f>IF($AE629=0,"　",VLOOKUP($AE629,ﾚｰｻﾞOP,12,0))</f>
        <v>-</v>
      </c>
      <c r="BR629" s="369"/>
      <c r="BS629" s="154" t="str">
        <f>IF($AE629=0,"　",VLOOKUP($AE629,ﾚｰｻﾞOP,13,0))</f>
        <v>-</v>
      </c>
      <c r="BT629" s="369"/>
      <c r="BU629" s="154" t="str">
        <f>IF($AE629=0,"　",VLOOKUP($AE629,ﾚｰｻﾞOP,14,0))</f>
        <v>-</v>
      </c>
      <c r="BV629" s="369"/>
      <c r="BW629" s="154" t="str">
        <f>IF($AE629=0,"　",VLOOKUP($AE629,ﾚｰｻﾞOP,15,0))</f>
        <v>-</v>
      </c>
      <c r="BX629" s="367"/>
      <c r="BY629" s="154" t="str">
        <f>IF($AE629=0,"　",VLOOKUP($AE629,ﾚｰｻﾞOP,16,0))</f>
        <v>-</v>
      </c>
      <c r="BZ629" s="369"/>
      <c r="CA629" s="154" t="str">
        <f>IF($AE629=0,"　",VLOOKUP($AE629,ﾚｰｻﾞOP,17,0))</f>
        <v>-</v>
      </c>
      <c r="CB629" s="367"/>
      <c r="CC629" s="154" t="str">
        <f>IF($AE629=0,"　",VLOOKUP($AE629,ﾚｰｻﾞOP,18,0))</f>
        <v>-</v>
      </c>
      <c r="CD629" s="367"/>
      <c r="CE629" s="2850" t="str">
        <f>IF($AE629=0,"　",VLOOKUP($AE629,ﾚｰｻﾞOP,19,0))</f>
        <v>-</v>
      </c>
      <c r="CF629" s="2846"/>
      <c r="CG629" s="2855" t="str">
        <f>IF($AE629=0,"　",VLOOKUP($AE629,ﾚｰｻﾞOP,20,0))</f>
        <v>-</v>
      </c>
      <c r="CH629" s="2851"/>
      <c r="CI629" s="2850" t="str">
        <f>IF($AE629=0,"　",VLOOKUP($AE629,ﾚｰｻﾞOP,21,0))</f>
        <v>-</v>
      </c>
      <c r="CJ629" s="2846"/>
      <c r="CK629" s="2850" t="str">
        <f>IF($AE629=0,"　",VLOOKUP($AE629,ﾚｰｻﾞOP,22,0))</f>
        <v>-</v>
      </c>
      <c r="CL629" s="2851"/>
      <c r="CM629" s="2850" t="str">
        <f>IF($AE629=0,"　",VLOOKUP($AE629,ﾚｰｻﾞOP,23,0))</f>
        <v>-</v>
      </c>
      <c r="CN629" s="2851"/>
      <c r="CO629" s="2855" t="str">
        <f>IF($AE629=0,"　",VLOOKUP($AE629,ﾚｰｻﾞOP,24,0))</f>
        <v>-</v>
      </c>
      <c r="CP629" s="2851"/>
      <c r="CQ629" s="2855" t="str">
        <f>IF($AE629=0,"　",VLOOKUP($AE629,ﾚｰｻﾞOP,25,0))</f>
        <v>-</v>
      </c>
      <c r="CR629" s="2851"/>
      <c r="CS629" s="2850" t="str">
        <f>IF($AE629=0,"　",VLOOKUP($AE629,ﾚｰｻﾞOP,26,0))</f>
        <v>-</v>
      </c>
      <c r="CT629" s="2851"/>
      <c r="CU629" s="2855"/>
      <c r="CV629" s="2851"/>
      <c r="CW629" s="2850" t="str">
        <f>IF($AE629=0,"　",VLOOKUP($AE629,ﾚｰｻﾞOP,28,0))</f>
        <v>-</v>
      </c>
      <c r="CX629" s="2851"/>
      <c r="CY629" s="2855" t="str">
        <f>IF($AE629=0,"　",VLOOKUP($AE629,ﾚｰｻﾞOP,29,0))</f>
        <v>-</v>
      </c>
      <c r="CZ629" s="2851"/>
      <c r="DA629" s="154" t="str">
        <f>IF($AE629=0,"　",VLOOKUP($AE629,ﾚｰｻﾞOP,30,0))</f>
        <v>-</v>
      </c>
      <c r="DB629" s="369"/>
      <c r="DC629" s="155" t="str">
        <f>IF($AE629=0,"　",VLOOKUP($AE629,ﾚｰｻﾞOP,31,0))</f>
        <v>-</v>
      </c>
      <c r="DD629" s="367"/>
      <c r="DE629" s="374">
        <f>IF(AG629=1,1,0)</f>
        <v>0</v>
      </c>
      <c r="DF629" s="373"/>
      <c r="DG629" s="818">
        <f>IF(AH629=1,1,0)</f>
        <v>0</v>
      </c>
      <c r="DH629" s="372"/>
      <c r="DI629" s="267">
        <f>IF(AG629=1,1,0)</f>
        <v>0</v>
      </c>
      <c r="DJ629" s="373"/>
      <c r="DK629" s="374">
        <f>IF(AU629=2,1,0)</f>
        <v>0</v>
      </c>
      <c r="DL629" s="373"/>
      <c r="DM629" s="375">
        <f>IF(AU629=1,1,0)</f>
        <v>0</v>
      </c>
      <c r="DN629" s="373"/>
      <c r="DO629" s="155">
        <f>IF(AJ629=1,1,0)</f>
        <v>0</v>
      </c>
      <c r="DP629" s="372"/>
      <c r="DQ629" s="155">
        <f>IF(AK629=1,1,0)</f>
        <v>0</v>
      </c>
      <c r="DR629" s="373"/>
      <c r="DS629" s="155">
        <f>IF(AL629=1,1,0)</f>
        <v>0</v>
      </c>
      <c r="DT629" s="372"/>
      <c r="DU629" s="155">
        <f>IF(AM629=1,1,0)</f>
        <v>0</v>
      </c>
      <c r="DV629" s="373"/>
      <c r="DW629" s="4891">
        <v>46114</v>
      </c>
      <c r="DX629" s="372">
        <v>4263201</v>
      </c>
      <c r="DY629" s="154">
        <f>IF(AO629=1,1,0)</f>
        <v>0</v>
      </c>
      <c r="DZ629" s="373"/>
      <c r="EA629" s="154">
        <v>46120</v>
      </c>
      <c r="EB629" s="373">
        <v>4263203</v>
      </c>
      <c r="EC629" s="269">
        <v>46114</v>
      </c>
      <c r="ED629" s="4964">
        <v>4263204</v>
      </c>
      <c r="EE629" s="822">
        <v>46086</v>
      </c>
      <c r="EF629" s="377">
        <v>4263177</v>
      </c>
      <c r="EG629" s="273"/>
      <c r="EH629" s="274"/>
      <c r="EI629" s="275"/>
      <c r="EJ629" s="276"/>
      <c r="EK629" s="275"/>
      <c r="EL629" s="277"/>
      <c r="EM629" s="278" t="str">
        <f>IF(CE629="-"," ",IF(AR629=1,1," "))</f>
        <v xml:space="preserve"> </v>
      </c>
      <c r="EN629" s="372"/>
      <c r="EO629" s="155">
        <f>IF(AT629=1,1,0)</f>
        <v>0</v>
      </c>
      <c r="EP629" s="373"/>
      <c r="ER629" s="194"/>
      <c r="ET629" s="154" t="str">
        <f>IF($AE629=0,"　",VLOOKUP($AE629,ﾚｰｻﾞOP,60,0))</f>
        <v>-</v>
      </c>
      <c r="EU629" s="373"/>
      <c r="EV629" s="154" t="str">
        <f>IF($AE629=0,"　",VLOOKUP($AE629,ﾚｰｻﾞOP,60,0))</f>
        <v>-</v>
      </c>
      <c r="EW629" s="373"/>
      <c r="EX629" s="154"/>
      <c r="EY629" s="367"/>
      <c r="EZ629" s="154"/>
      <c r="FA629" s="367"/>
      <c r="FB629" s="154"/>
      <c r="FC629" s="367"/>
      <c r="FD629" s="154"/>
      <c r="FE629" s="367"/>
      <c r="FF629" s="155"/>
      <c r="FG629" s="367"/>
      <c r="FH629" s="154"/>
      <c r="FI629" s="367"/>
      <c r="FJ629" s="154" t="str">
        <f>IF($AE629=0,"　",VLOOKUP($AE629,ﾚｰｻﾞOP,67,0))</f>
        <v>-</v>
      </c>
      <c r="FK629" s="373"/>
      <c r="FL629" s="155" t="str">
        <f>IF($AE629=0,"　",VLOOKUP($AE629,ﾚｰｻﾞOP,68,0))</f>
        <v>-</v>
      </c>
      <c r="FM629" s="279"/>
      <c r="FN629" s="1184"/>
      <c r="FO629" s="280"/>
      <c r="FP629" s="281"/>
      <c r="FQ629" s="282"/>
      <c r="FS629" s="281"/>
      <c r="FT629" s="282"/>
    </row>
    <row r="630" spans="1:176" ht="18.600000000000001" customHeight="1">
      <c r="A630" s="228">
        <f t="shared" si="961"/>
        <v>620</v>
      </c>
      <c r="B630" s="343" t="str">
        <f>AF630</f>
        <v>　</v>
      </c>
      <c r="C630" s="6526">
        <v>46203</v>
      </c>
      <c r="D630" s="1045" t="s">
        <v>1406</v>
      </c>
      <c r="E630" s="6656" t="s">
        <v>1706</v>
      </c>
      <c r="F630" s="1564"/>
      <c r="G630" s="1263"/>
      <c r="H630" s="1330"/>
      <c r="I630" s="1264"/>
      <c r="J630" s="1264" t="s">
        <v>497</v>
      </c>
      <c r="K630" s="599" t="s">
        <v>508</v>
      </c>
      <c r="L630" s="6776" t="s">
        <v>1855</v>
      </c>
      <c r="M630" s="6801"/>
      <c r="N630" s="6749"/>
      <c r="O630" s="6748"/>
      <c r="P630" s="6749"/>
      <c r="Q630" s="6748"/>
      <c r="R630" s="6749"/>
      <c r="S630" s="6748"/>
      <c r="T630" s="6749"/>
      <c r="U630" s="6750"/>
      <c r="V630" s="6749"/>
      <c r="W630" s="6751"/>
      <c r="X630" s="6752"/>
      <c r="Y630" s="359">
        <v>46157</v>
      </c>
      <c r="Z630" s="359">
        <v>46157</v>
      </c>
      <c r="AA630" s="601"/>
      <c r="AB630" s="359"/>
      <c r="AC630" s="251"/>
      <c r="AD630" s="361"/>
      <c r="AE630" s="362"/>
      <c r="AF630" s="363" t="str">
        <f>IF($AE630=0,"　",VLOOKUP($AE630,ﾚｰｻﾞOP,69,0))</f>
        <v>　</v>
      </c>
      <c r="AG630" s="364"/>
      <c r="AH630" s="364"/>
      <c r="AI630" s="364"/>
      <c r="AJ630" s="364"/>
      <c r="AK630" s="364"/>
      <c r="AL630" s="364"/>
      <c r="AM630" s="364"/>
      <c r="AN630" s="364"/>
      <c r="AO630" s="364"/>
      <c r="AP630" s="363"/>
      <c r="AQ630" s="255"/>
      <c r="AR630" s="255"/>
      <c r="AS630" s="255"/>
      <c r="AT630" s="255"/>
      <c r="AU630" s="2843">
        <f>IF(AI630="付属済",0,IF(AI630=1,AI630+AP630,0))</f>
        <v>0</v>
      </c>
      <c r="AV630" s="4008">
        <f>IF(AE630=0,0,(AR630*1)+(AS630*100))</f>
        <v>0</v>
      </c>
      <c r="AW630" s="590" t="str">
        <f>IF($AE630=0,"　",VLOOKUP($AE630,ﾚｰｻﾞOP,5,0))</f>
        <v>　</v>
      </c>
      <c r="AX630" s="369"/>
      <c r="AY630" s="154" t="str">
        <f>IF($AE630=0,"　",VLOOKUP($AE630,ﾚｰｻﾞOP,6,0))</f>
        <v>　</v>
      </c>
      <c r="AZ630" s="367"/>
      <c r="BA630" s="154" t="str">
        <f>IF($AE630=0,"　",VLOOKUP($AE630,ﾚｰｻﾞOP,7,0))</f>
        <v>　</v>
      </c>
      <c r="BB630" s="367"/>
      <c r="BC630" s="368" t="str">
        <f>IF($AE630=0,"　",VLOOKUP($AE630,ﾚｰｻﾞOP,8,0))</f>
        <v>　</v>
      </c>
      <c r="BD630" s="369"/>
      <c r="BE630" s="4599" t="str">
        <f>IF($AE630=0,"　",VLOOKUP($AE630,ﾚｰｻﾞOP,9,0))</f>
        <v>　</v>
      </c>
      <c r="BF630" s="367"/>
      <c r="BG630" s="368" t="str">
        <f>IF($AE630=0,"　",VLOOKUP($AE630,ﾚｰｻﾞOP,10,0))</f>
        <v>　</v>
      </c>
      <c r="BH630" s="367"/>
      <c r="BI630" s="154" t="str">
        <f>IF($AE630=0,"　",VLOOKUP($AE630,ﾚｰｻﾞOP,11,0))</f>
        <v>　</v>
      </c>
      <c r="BJ630" s="367"/>
      <c r="BK630" s="154" t="str">
        <f>IF($AE630=0,"　",VLOOKUP($AE630,ﾚｰｻﾞOP,57,0))</f>
        <v>　</v>
      </c>
      <c r="BL630" s="367"/>
      <c r="BM630" s="154" t="str">
        <f>IF($AE630=0,"　",VLOOKUP($AE630,ﾚｰｻﾞOP,58,0))</f>
        <v>　</v>
      </c>
      <c r="BN630" s="367"/>
      <c r="BO630" s="155" t="str">
        <f>IF($AE630=0,"　",VLOOKUP($AE630,ﾚｰｻﾞOP,59,0))</f>
        <v>　</v>
      </c>
      <c r="BP630" s="367"/>
      <c r="BQ630" s="154" t="str">
        <f>IF($AE630=0,"　",VLOOKUP($AE630,ﾚｰｻﾞOP,12,0))</f>
        <v>　</v>
      </c>
      <c r="BR630" s="369"/>
      <c r="BS630" s="154" t="str">
        <f>IF($AE630=0,"　",VLOOKUP($AE630,ﾚｰｻﾞOP,13,0))</f>
        <v>　</v>
      </c>
      <c r="BT630" s="369"/>
      <c r="BU630" s="154" t="str">
        <f>IF($AE630=0,"　",VLOOKUP($AE630,ﾚｰｻﾞOP,14,0))</f>
        <v>　</v>
      </c>
      <c r="BV630" s="369"/>
      <c r="BW630" s="154" t="str">
        <f>IF($AE630=0,"　",VLOOKUP($AE630,ﾚｰｻﾞOP,15,0))</f>
        <v>　</v>
      </c>
      <c r="BX630" s="367"/>
      <c r="BY630" s="154" t="str">
        <f>IF($AE630=0,"　",VLOOKUP($AE630,ﾚｰｻﾞOP,16,0))</f>
        <v>　</v>
      </c>
      <c r="BZ630" s="369"/>
      <c r="CA630" s="154" t="str">
        <f>IF($AE630=0,"　",VLOOKUP($AE630,ﾚｰｻﾞOP,17,0))</f>
        <v>　</v>
      </c>
      <c r="CB630" s="367"/>
      <c r="CC630" s="154" t="str">
        <f>IF($AE630=0,"　",VLOOKUP($AE630,ﾚｰｻﾞOP,18,0))</f>
        <v>　</v>
      </c>
      <c r="CD630" s="367"/>
      <c r="CE630" s="2850" t="str">
        <f>IF($AE630=0,"　",VLOOKUP($AE630,ﾚｰｻﾞOP,19,0))</f>
        <v>　</v>
      </c>
      <c r="CF630" s="2846"/>
      <c r="CG630" s="2855" t="str">
        <f>IF($AE630=0,"　",VLOOKUP($AE630,ﾚｰｻﾞOP,20,0))</f>
        <v>　</v>
      </c>
      <c r="CH630" s="2851"/>
      <c r="CI630" s="2850" t="str">
        <f>IF($AE630=0,"　",VLOOKUP($AE630,ﾚｰｻﾞOP,21,0))</f>
        <v>　</v>
      </c>
      <c r="CJ630" s="2846"/>
      <c r="CK630" s="2850" t="str">
        <f>IF($AE630=0,"　",VLOOKUP($AE630,ﾚｰｻﾞOP,22,0))</f>
        <v>　</v>
      </c>
      <c r="CL630" s="2851"/>
      <c r="CM630" s="2850" t="str">
        <f>IF($AE630=0,"　",VLOOKUP($AE630,ﾚｰｻﾞOP,23,0))</f>
        <v>　</v>
      </c>
      <c r="CN630" s="2851"/>
      <c r="CO630" s="2855" t="str">
        <f>IF($AE630=0,"　",VLOOKUP($AE630,ﾚｰｻﾞOP,24,0))</f>
        <v>　</v>
      </c>
      <c r="CP630" s="2851"/>
      <c r="CQ630" s="2855" t="str">
        <f>IF($AE630=0,"　",VLOOKUP($AE630,ﾚｰｻﾞOP,25,0))</f>
        <v>　</v>
      </c>
      <c r="CR630" s="2851"/>
      <c r="CS630" s="2850" t="str">
        <f>IF($AE630=0,"　",VLOOKUP($AE630,ﾚｰｻﾞOP,26,0))</f>
        <v>　</v>
      </c>
      <c r="CT630" s="2851"/>
      <c r="CU630" s="2855"/>
      <c r="CV630" s="2851"/>
      <c r="CW630" s="2850" t="str">
        <f>IF($AE630=0,"　",VLOOKUP($AE630,ﾚｰｻﾞOP,28,0))</f>
        <v>　</v>
      </c>
      <c r="CX630" s="2851"/>
      <c r="CY630" s="2855" t="str">
        <f>IF($AE630=0,"　",VLOOKUP($AE630,ﾚｰｻﾞOP,29,0))</f>
        <v>　</v>
      </c>
      <c r="CZ630" s="2851"/>
      <c r="DA630" s="154" t="str">
        <f>IF($AE630=0,"　",VLOOKUP($AE630,ﾚｰｻﾞOP,30,0))</f>
        <v>　</v>
      </c>
      <c r="DB630" s="369"/>
      <c r="DC630" s="155" t="str">
        <f>IF($AE630=0,"　",VLOOKUP($AE630,ﾚｰｻﾞOP,31,0))</f>
        <v>　</v>
      </c>
      <c r="DD630" s="367"/>
      <c r="DE630" s="374">
        <f>IF(AG630=1,1,0)</f>
        <v>0</v>
      </c>
      <c r="DF630" s="373"/>
      <c r="DG630" s="818">
        <f>IF(AH630=1,1,0)</f>
        <v>0</v>
      </c>
      <c r="DH630" s="372"/>
      <c r="DI630" s="267">
        <f>IF(AG630=1,1,0)</f>
        <v>0</v>
      </c>
      <c r="DJ630" s="373"/>
      <c r="DK630" s="374">
        <f>IF(AU630=2,1,0)</f>
        <v>0</v>
      </c>
      <c r="DL630" s="373"/>
      <c r="DM630" s="375">
        <f>IF(AU630=1,1,0)</f>
        <v>0</v>
      </c>
      <c r="DN630" s="373"/>
      <c r="DO630" s="155">
        <f>IF(AJ630=1,1,0)</f>
        <v>0</v>
      </c>
      <c r="DP630" s="372"/>
      <c r="DQ630" s="155">
        <f>IF(AK630=1,1,0)</f>
        <v>0</v>
      </c>
      <c r="DR630" s="373"/>
      <c r="DS630" s="155">
        <f>IF(AL630=1,1,0)</f>
        <v>0</v>
      </c>
      <c r="DT630" s="372"/>
      <c r="DU630" s="155">
        <f>IF(AM630=1,1,0)</f>
        <v>0</v>
      </c>
      <c r="DV630" s="373"/>
      <c r="DW630" s="4891">
        <f>IF(AN630=1,1,0)</f>
        <v>0</v>
      </c>
      <c r="DX630" s="372"/>
      <c r="DY630" s="154">
        <f>IF(AO630=1,1,0)</f>
        <v>0</v>
      </c>
      <c r="DZ630" s="373"/>
      <c r="EA630" s="154">
        <f>IF(AP630=1,1,0)</f>
        <v>0</v>
      </c>
      <c r="EB630" s="373"/>
      <c r="EC630" s="269">
        <f>IF(AQ630=1,1,0)</f>
        <v>0</v>
      </c>
      <c r="ED630" s="376"/>
      <c r="EE630" s="822">
        <f>IF(AV630=0,0,1)</f>
        <v>0</v>
      </c>
      <c r="EF630" s="377"/>
      <c r="EG630" s="273"/>
      <c r="EH630" s="274"/>
      <c r="EI630" s="275"/>
      <c r="EJ630" s="276"/>
      <c r="EK630" s="275"/>
      <c r="EL630" s="277"/>
      <c r="EM630" s="278" t="str">
        <f>IF(CE630="-"," ",IF(AR630=1,1," "))</f>
        <v xml:space="preserve"> </v>
      </c>
      <c r="EN630" s="372"/>
      <c r="EO630" s="155">
        <f>IF(AT630=1,1,0)</f>
        <v>0</v>
      </c>
      <c r="EP630" s="373"/>
      <c r="ER630" s="194"/>
      <c r="ET630" s="154" t="str">
        <f>IF($AE630=0,"　",VLOOKUP($AE630,ﾚｰｻﾞOP,60,0))</f>
        <v>　</v>
      </c>
      <c r="EU630" s="373"/>
      <c r="EV630" s="154" t="str">
        <f>IF($AE630=0,"　",VLOOKUP($AE630,ﾚｰｻﾞOP,60,0))</f>
        <v>　</v>
      </c>
      <c r="EW630" s="373"/>
      <c r="EX630" s="154"/>
      <c r="EY630" s="367"/>
      <c r="EZ630" s="154"/>
      <c r="FA630" s="367"/>
      <c r="FB630" s="154"/>
      <c r="FC630" s="367"/>
      <c r="FD630" s="154"/>
      <c r="FE630" s="367"/>
      <c r="FF630" s="155"/>
      <c r="FG630" s="367"/>
      <c r="FH630" s="154"/>
      <c r="FI630" s="367"/>
      <c r="FJ630" s="154" t="str">
        <f>IF($AE630=0,"　",VLOOKUP($AE630,ﾚｰｻﾞOP,67,0))</f>
        <v>　</v>
      </c>
      <c r="FK630" s="373"/>
      <c r="FL630" s="155" t="str">
        <f>IF($AE630=0,"　",VLOOKUP($AE630,ﾚｰｻﾞOP,68,0))</f>
        <v>　</v>
      </c>
      <c r="FM630" s="279"/>
      <c r="FN630" s="1184"/>
      <c r="FO630" s="280"/>
      <c r="FP630" s="281"/>
      <c r="FQ630" s="282"/>
      <c r="FS630" s="281"/>
      <c r="FT630" s="282"/>
    </row>
    <row r="631" spans="1:176" ht="18.600000000000001" customHeight="1">
      <c r="A631" s="228">
        <f t="shared" si="961"/>
        <v>621</v>
      </c>
      <c r="B631" s="343" t="str">
        <f t="shared" ref="B631" si="1564">AF631</f>
        <v>4IE</v>
      </c>
      <c r="C631" s="6526">
        <v>46201</v>
      </c>
      <c r="D631" s="5644" t="s">
        <v>1602</v>
      </c>
      <c r="E631" s="5719">
        <v>89610216</v>
      </c>
      <c r="F631" s="1564" t="s">
        <v>1786</v>
      </c>
      <c r="G631" s="1263"/>
      <c r="H631" s="1330" t="s">
        <v>629</v>
      </c>
      <c r="I631" s="1264" t="s">
        <v>992</v>
      </c>
      <c r="J631" s="1264" t="s">
        <v>21</v>
      </c>
      <c r="K631" s="599" t="s">
        <v>11</v>
      </c>
      <c r="L631" s="600"/>
      <c r="M631" s="6801">
        <v>46142</v>
      </c>
      <c r="N631" s="6749">
        <v>46140</v>
      </c>
      <c r="O631" s="6748">
        <v>46143</v>
      </c>
      <c r="P631" s="6749">
        <v>46137</v>
      </c>
      <c r="Q631" s="6748">
        <v>46144</v>
      </c>
      <c r="R631" s="6749">
        <v>46144</v>
      </c>
      <c r="S631" s="6748">
        <v>46149</v>
      </c>
      <c r="T631" s="6749">
        <v>46140</v>
      </c>
      <c r="U631" s="6750">
        <v>46151</v>
      </c>
      <c r="V631" s="6749">
        <v>46149</v>
      </c>
      <c r="W631" s="6751">
        <v>46154</v>
      </c>
      <c r="X631" s="357">
        <v>46154</v>
      </c>
      <c r="Y631" s="359">
        <v>46157</v>
      </c>
      <c r="Z631" s="359">
        <v>46157</v>
      </c>
      <c r="AA631" s="601"/>
      <c r="AB631" s="359"/>
      <c r="AC631" s="251"/>
      <c r="AD631" s="361"/>
      <c r="AE631" s="362">
        <v>25</v>
      </c>
      <c r="AF631" s="363" t="str">
        <f t="shared" ref="AF631" si="1565">IF($AE631=0,"　",VLOOKUP($AE631,ﾚｰｻﾞOP,69,0))</f>
        <v>4IE</v>
      </c>
      <c r="AG631" s="364"/>
      <c r="AH631" s="364"/>
      <c r="AI631" s="364"/>
      <c r="AJ631" s="364"/>
      <c r="AK631" s="364"/>
      <c r="AL631" s="364"/>
      <c r="AM631" s="364"/>
      <c r="AN631" s="364"/>
      <c r="AO631" s="364"/>
      <c r="AP631" s="363"/>
      <c r="AQ631" s="255"/>
      <c r="AR631" s="255"/>
      <c r="AS631" s="255"/>
      <c r="AT631" s="255"/>
      <c r="AU631" s="2843">
        <f t="shared" ref="AU631" si="1566">IF(AI631="付属済",0,IF(AI631=1,AI631+AP631,0))</f>
        <v>0</v>
      </c>
      <c r="AV631" s="4008">
        <f t="shared" ref="AV631" si="1567">IF(AE631=0,0,(AR631*1)+(AS631*100))</f>
        <v>0</v>
      </c>
      <c r="AW631" s="590" t="str">
        <f t="shared" ref="AW631" si="1568">IF($AE631=0,"　",VLOOKUP($AE631,ﾚｰｻﾞOP,5,0))</f>
        <v>-</v>
      </c>
      <c r="AX631" s="369"/>
      <c r="AY631" s="154" t="str">
        <f t="shared" ref="AY631" si="1569">IF($AE631=0,"　",VLOOKUP($AE631,ﾚｰｻﾞOP,6,0))</f>
        <v>-</v>
      </c>
      <c r="AZ631" s="367"/>
      <c r="BA631" s="154" t="str">
        <f t="shared" ref="BA631" si="1570">IF($AE631=0,"　",VLOOKUP($AE631,ﾚｰｻﾞOP,7,0))</f>
        <v>-</v>
      </c>
      <c r="BB631" s="367"/>
      <c r="BC631" s="368" t="str">
        <f>IF($AE631=0,"　",VLOOKUP($AE631,ﾚｰｻﾞOP,8,0))</f>
        <v>-</v>
      </c>
      <c r="BD631" s="369"/>
      <c r="BE631" s="4599" t="str">
        <f>IF($AE631=0,"　",VLOOKUP($AE631,ﾚｰｻﾞOP,9,0))</f>
        <v>-</v>
      </c>
      <c r="BF631" s="367"/>
      <c r="BG631" s="368" t="str">
        <f t="shared" si="1339"/>
        <v>-</v>
      </c>
      <c r="BH631" s="367"/>
      <c r="BI631" s="154" t="str">
        <f t="shared" ref="BI631" si="1571">IF($AE631=0,"　",VLOOKUP($AE631,ﾚｰｻﾞOP,11,0))</f>
        <v>-</v>
      </c>
      <c r="BJ631" s="367"/>
      <c r="BK631" s="154" t="str">
        <f t="shared" ref="BK631" si="1572">IF($AE631=0,"　",VLOOKUP($AE631,ﾚｰｻﾞOP,57,0))</f>
        <v>-</v>
      </c>
      <c r="BL631" s="367"/>
      <c r="BM631" s="154" t="str">
        <f t="shared" ref="BM631" si="1573">IF($AE631=0,"　",VLOOKUP($AE631,ﾚｰｻﾞOP,58,0))</f>
        <v>-</v>
      </c>
      <c r="BN631" s="367"/>
      <c r="BO631" s="155" t="str">
        <f t="shared" ref="BO631" si="1574">IF($AE631=0,"　",VLOOKUP($AE631,ﾚｰｻﾞOP,59,0))</f>
        <v>-</v>
      </c>
      <c r="BP631" s="367"/>
      <c r="BQ631" s="154" t="str">
        <f t="shared" ref="BQ631" si="1575">IF($AE631=0,"　",VLOOKUP($AE631,ﾚｰｻﾞOP,12,0))</f>
        <v>-</v>
      </c>
      <c r="BR631" s="369"/>
      <c r="BS631" s="154" t="str">
        <f t="shared" ref="BS631" si="1576">IF($AE631=0,"　",VLOOKUP($AE631,ﾚｰｻﾞOP,13,0))</f>
        <v>-</v>
      </c>
      <c r="BT631" s="369"/>
      <c r="BU631" s="154" t="str">
        <f t="shared" ref="BU631" si="1577">IF($AE631=0,"　",VLOOKUP($AE631,ﾚｰｻﾞOP,14,0))</f>
        <v>-</v>
      </c>
      <c r="BV631" s="369"/>
      <c r="BW631" s="154" t="str">
        <f t="shared" ref="BW631" si="1578">IF($AE631=0,"　",VLOOKUP($AE631,ﾚｰｻﾞOP,15,0))</f>
        <v>-</v>
      </c>
      <c r="BX631" s="367"/>
      <c r="BY631" s="154" t="str">
        <f t="shared" ref="BY631" si="1579">IF($AE631=0,"　",VLOOKUP($AE631,ﾚｰｻﾞOP,16,0))</f>
        <v>-</v>
      </c>
      <c r="BZ631" s="369"/>
      <c r="CA631" s="154" t="str">
        <f t="shared" ref="CA631" si="1580">IF($AE631=0,"　",VLOOKUP($AE631,ﾚｰｻﾞOP,17,0))</f>
        <v>-</v>
      </c>
      <c r="CB631" s="367"/>
      <c r="CC631" s="154" t="str">
        <f t="shared" ref="CC631" si="1581">IF($AE631=0,"　",VLOOKUP($AE631,ﾚｰｻﾞOP,18,0))</f>
        <v>-</v>
      </c>
      <c r="CD631" s="367"/>
      <c r="CE631" s="2850" t="str">
        <f t="shared" ref="CE631" si="1582">IF($AE631=0,"　",VLOOKUP($AE631,ﾚｰｻﾞOP,19,0))</f>
        <v>-</v>
      </c>
      <c r="CF631" s="2846"/>
      <c r="CG631" s="2855" t="str">
        <f t="shared" ref="CG631" si="1583">IF($AE631=0,"　",VLOOKUP($AE631,ﾚｰｻﾞOP,20,0))</f>
        <v>-</v>
      </c>
      <c r="CH631" s="2851"/>
      <c r="CI631" s="2850" t="str">
        <f t="shared" ref="CI631" si="1584">IF($AE631=0,"　",VLOOKUP($AE631,ﾚｰｻﾞOP,21,0))</f>
        <v>-</v>
      </c>
      <c r="CJ631" s="2846"/>
      <c r="CK631" s="2850" t="str">
        <f t="shared" ref="CK631" si="1585">IF($AE631=0,"　",VLOOKUP($AE631,ﾚｰｻﾞOP,22,0))</f>
        <v>-</v>
      </c>
      <c r="CL631" s="2851"/>
      <c r="CM631" s="2850" t="str">
        <f t="shared" ref="CM631" si="1586">IF($AE631=0,"　",VLOOKUP($AE631,ﾚｰｻﾞOP,23,0))</f>
        <v>-</v>
      </c>
      <c r="CN631" s="2851"/>
      <c r="CO631" s="2855" t="str">
        <f t="shared" ref="CO631" si="1587">IF($AE631=0,"　",VLOOKUP($AE631,ﾚｰｻﾞOP,24,0))</f>
        <v>-</v>
      </c>
      <c r="CP631" s="2851"/>
      <c r="CQ631" s="2855" t="str">
        <f t="shared" ref="CQ631" si="1588">IF($AE631=0,"　",VLOOKUP($AE631,ﾚｰｻﾞOP,25,0))</f>
        <v>-</v>
      </c>
      <c r="CR631" s="2851"/>
      <c r="CS631" s="2850" t="str">
        <f t="shared" ref="CS631" si="1589">IF($AE631=0,"　",VLOOKUP($AE631,ﾚｰｻﾞOP,26,0))</f>
        <v>-</v>
      </c>
      <c r="CT631" s="2851"/>
      <c r="CU631" s="2855"/>
      <c r="CV631" s="2851"/>
      <c r="CW631" s="2850" t="str">
        <f t="shared" ref="CW631" si="1590">IF($AE631=0,"　",VLOOKUP($AE631,ﾚｰｻﾞOP,28,0))</f>
        <v>-</v>
      </c>
      <c r="CX631" s="2851"/>
      <c r="CY631" s="2855" t="str">
        <f t="shared" ref="CY631" si="1591">IF($AE631=0,"　",VLOOKUP($AE631,ﾚｰｻﾞOP,29,0))</f>
        <v>-</v>
      </c>
      <c r="CZ631" s="2851"/>
      <c r="DA631" s="154" t="str">
        <f t="shared" ref="DA631" si="1592">IF($AE631=0,"　",VLOOKUP($AE631,ﾚｰｻﾞOP,30,0))</f>
        <v>-</v>
      </c>
      <c r="DB631" s="369"/>
      <c r="DC631" s="155" t="str">
        <f t="shared" ref="DC631" si="1593">IF($AE631=0,"　",VLOOKUP($AE631,ﾚｰｻﾞOP,31,0))</f>
        <v>-</v>
      </c>
      <c r="DD631" s="367"/>
      <c r="DE631" s="374">
        <f t="shared" si="1519"/>
        <v>0</v>
      </c>
      <c r="DF631" s="373"/>
      <c r="DG631" s="818">
        <f t="shared" si="1210"/>
        <v>0</v>
      </c>
      <c r="DH631" s="372"/>
      <c r="DI631" s="267">
        <f t="shared" ref="DI631" si="1594">IF(AG631=1,1,0)</f>
        <v>0</v>
      </c>
      <c r="DJ631" s="373"/>
      <c r="DK631" s="374">
        <f t="shared" ref="DK631" si="1595">IF(AU631=2,1,0)</f>
        <v>0</v>
      </c>
      <c r="DL631" s="373"/>
      <c r="DM631" s="375">
        <f t="shared" ref="DM631" si="1596">IF(AU631=1,1,0)</f>
        <v>0</v>
      </c>
      <c r="DN631" s="373"/>
      <c r="DO631" s="155">
        <f t="shared" ref="DO631" si="1597">IF(AJ631=1,1,0)</f>
        <v>0</v>
      </c>
      <c r="DP631" s="372"/>
      <c r="DQ631" s="155">
        <f t="shared" ref="DQ631" si="1598">IF(AK631=1,1,0)</f>
        <v>0</v>
      </c>
      <c r="DR631" s="373"/>
      <c r="DS631" s="155">
        <f t="shared" ref="DS631" si="1599">IF(AL631=1,1,0)</f>
        <v>0</v>
      </c>
      <c r="DT631" s="372"/>
      <c r="DU631" s="155">
        <f t="shared" ref="DU631" si="1600">IF(AM631=1,1,0)</f>
        <v>0</v>
      </c>
      <c r="DV631" s="373"/>
      <c r="DW631" s="4891">
        <f t="shared" ref="DW631" si="1601">IF(AN631=1,1,0)</f>
        <v>0</v>
      </c>
      <c r="DX631" s="372"/>
      <c r="DY631" s="154">
        <f t="shared" ref="DY631" si="1602">IF(AO631=1,1,0)</f>
        <v>0</v>
      </c>
      <c r="DZ631" s="373"/>
      <c r="EA631" s="154">
        <f t="shared" ref="EA631" si="1603">IF(AP631=1,1,0)</f>
        <v>0</v>
      </c>
      <c r="EB631" s="373"/>
      <c r="EC631" s="269">
        <f t="shared" ref="EC631" si="1604">IF(AQ631=1,1,0)</f>
        <v>0</v>
      </c>
      <c r="ED631" s="376"/>
      <c r="EE631" s="822">
        <f t="shared" si="1495"/>
        <v>0</v>
      </c>
      <c r="EF631" s="377"/>
      <c r="EG631" s="273"/>
      <c r="EH631" s="274"/>
      <c r="EI631" s="275"/>
      <c r="EJ631" s="276"/>
      <c r="EK631" s="275"/>
      <c r="EL631" s="277"/>
      <c r="EM631" s="278" t="str">
        <f t="shared" ref="EM631" si="1605">IF(CE631="-"," ",IF(AR631=1,1," "))</f>
        <v xml:space="preserve"> </v>
      </c>
      <c r="EN631" s="372"/>
      <c r="EO631" s="155">
        <f t="shared" ref="EO631" si="1606">IF(AT631=1,1,0)</f>
        <v>0</v>
      </c>
      <c r="EP631" s="373"/>
      <c r="ER631" s="194"/>
      <c r="ET631" s="154">
        <v>45695</v>
      </c>
      <c r="EU631" s="373">
        <v>4263127</v>
      </c>
      <c r="EV631" s="154">
        <f t="shared" ref="EV631" si="1607">IF($AE631=0,"　",VLOOKUP($AE631,ﾚｰｻﾞOP,60,0))</f>
        <v>1</v>
      </c>
      <c r="EW631" s="373"/>
      <c r="EX631" s="154"/>
      <c r="EY631" s="367"/>
      <c r="EZ631" s="154">
        <v>46122</v>
      </c>
      <c r="FA631" s="367">
        <v>4263268</v>
      </c>
      <c r="FB631" s="154"/>
      <c r="FC631" s="367"/>
      <c r="FD631" s="154">
        <v>46120</v>
      </c>
      <c r="FE631" s="367">
        <v>4263207</v>
      </c>
      <c r="FF631" s="155"/>
      <c r="FG631" s="367"/>
      <c r="FH631" s="154"/>
      <c r="FI631" s="367"/>
      <c r="FJ631" s="154">
        <v>46114</v>
      </c>
      <c r="FK631" s="373">
        <v>4263208</v>
      </c>
      <c r="FL631" s="155">
        <f t="shared" ref="FL631" si="1608">IF($AE631=0,"　",VLOOKUP($AE631,ﾚｰｻﾞOP,68,0))</f>
        <v>1</v>
      </c>
      <c r="FM631" s="279"/>
      <c r="FN631" s="1184"/>
      <c r="FO631" s="280"/>
      <c r="FP631" s="281">
        <v>1</v>
      </c>
      <c r="FQ631" s="282"/>
      <c r="FS631" s="281"/>
      <c r="FT631" s="282"/>
    </row>
    <row r="632" spans="1:176" ht="18.600000000000001" customHeight="1">
      <c r="A632" s="228">
        <f t="shared" si="961"/>
        <v>622</v>
      </c>
      <c r="B632" s="343" t="str">
        <f>AF632</f>
        <v>4IE</v>
      </c>
      <c r="C632" s="6526">
        <v>46200</v>
      </c>
      <c r="D632" s="1261" t="s">
        <v>30</v>
      </c>
      <c r="E632" s="1262">
        <v>84511318</v>
      </c>
      <c r="F632" s="1564"/>
      <c r="G632" s="6767" t="s">
        <v>1903</v>
      </c>
      <c r="H632" s="1330" t="s">
        <v>630</v>
      </c>
      <c r="I632" s="1264" t="s">
        <v>614</v>
      </c>
      <c r="J632" s="1264" t="s">
        <v>14</v>
      </c>
      <c r="K632" s="599" t="s">
        <v>11</v>
      </c>
      <c r="L632" s="600"/>
      <c r="M632" s="6801">
        <v>46142</v>
      </c>
      <c r="N632" s="6749">
        <v>46136</v>
      </c>
      <c r="O632" s="6748">
        <v>46143</v>
      </c>
      <c r="P632" s="6749">
        <v>46137</v>
      </c>
      <c r="Q632" s="6748">
        <v>46144</v>
      </c>
      <c r="R632" s="6749">
        <v>46144</v>
      </c>
      <c r="S632" s="6748">
        <v>46149</v>
      </c>
      <c r="T632" s="6749">
        <v>46143</v>
      </c>
      <c r="U632" s="6750">
        <v>46151</v>
      </c>
      <c r="V632" s="6749">
        <v>46150</v>
      </c>
      <c r="W632" s="6751">
        <v>46154</v>
      </c>
      <c r="X632" s="357">
        <v>46154</v>
      </c>
      <c r="Y632" s="359">
        <v>46157</v>
      </c>
      <c r="Z632" s="359">
        <v>46157</v>
      </c>
      <c r="AA632" s="601"/>
      <c r="AB632" s="359"/>
      <c r="AC632" s="251" t="s">
        <v>627</v>
      </c>
      <c r="AD632" s="361"/>
      <c r="AE632" s="362">
        <v>3</v>
      </c>
      <c r="AF632" s="363" t="str">
        <f>IF($AE632=0,"　",VLOOKUP($AE632,ﾚｰｻﾞOP,69,0))</f>
        <v>4IE</v>
      </c>
      <c r="AG632" s="364"/>
      <c r="AH632" s="364"/>
      <c r="AI632" s="364">
        <v>1</v>
      </c>
      <c r="AJ632" s="364"/>
      <c r="AK632" s="364"/>
      <c r="AL632" s="364"/>
      <c r="AM632" s="364"/>
      <c r="AN632" s="364">
        <v>1</v>
      </c>
      <c r="AO632" s="364"/>
      <c r="AP632" s="363">
        <v>1</v>
      </c>
      <c r="AQ632" s="255">
        <v>1</v>
      </c>
      <c r="AR632" s="255"/>
      <c r="AS632" s="255"/>
      <c r="AT632" s="255"/>
      <c r="AU632" s="2843">
        <f>IF(AI632="付属済",0,IF(AI632=1,AI632+AP632,0))</f>
        <v>2</v>
      </c>
      <c r="AV632" s="4008">
        <f>IF(AE632=0,0,(AR632*1)+(AS632*100))</f>
        <v>0</v>
      </c>
      <c r="AW632" s="590">
        <v>46114</v>
      </c>
      <c r="AX632" s="369">
        <v>4263183</v>
      </c>
      <c r="AY632" s="154">
        <v>46114</v>
      </c>
      <c r="AZ632" s="367">
        <v>4263184</v>
      </c>
      <c r="BA632" s="154">
        <v>46114</v>
      </c>
      <c r="BB632" s="367">
        <v>4263185</v>
      </c>
      <c r="BC632" s="368">
        <v>46114</v>
      </c>
      <c r="BD632" s="369">
        <v>4263186</v>
      </c>
      <c r="BE632" s="4599">
        <v>46114</v>
      </c>
      <c r="BF632" s="367">
        <v>4263187</v>
      </c>
      <c r="BG632" s="368">
        <v>46114</v>
      </c>
      <c r="BH632" s="367">
        <v>4263188</v>
      </c>
      <c r="BI632" s="154">
        <v>46114</v>
      </c>
      <c r="BJ632" s="367">
        <v>4263189</v>
      </c>
      <c r="BK632" s="154" t="str">
        <f>IF($AE632=0,"　",VLOOKUP($AE632,ﾚｰｻﾞOP,57,0))</f>
        <v>-</v>
      </c>
      <c r="BL632" s="367"/>
      <c r="BM632" s="154" t="str">
        <f>IF($AE632=0,"　",VLOOKUP($AE632,ﾚｰｻﾞOP,58,0))</f>
        <v>-</v>
      </c>
      <c r="BN632" s="367"/>
      <c r="BO632" s="155" t="str">
        <f>IF($AE632=0,"　",VLOOKUP($AE632,ﾚｰｻﾞOP,59,0))</f>
        <v>-</v>
      </c>
      <c r="BP632" s="367"/>
      <c r="BQ632" s="154" t="str">
        <f t="shared" ref="BQ632:BQ635" si="1609">IF($AE632=0,"　",VLOOKUP($AE632,ﾚｰｻﾞOP,12,0))</f>
        <v>-</v>
      </c>
      <c r="BR632" s="369"/>
      <c r="BS632" s="154" t="str">
        <f>IF($AE632=0,"　",VLOOKUP($AE632,ﾚｰｻﾞOP,13,0))</f>
        <v>-</v>
      </c>
      <c r="BT632" s="369"/>
      <c r="BU632" s="154" t="str">
        <f>IF($AE632=0,"　",VLOOKUP($AE632,ﾚｰｻﾞOP,14,0))</f>
        <v>-</v>
      </c>
      <c r="BV632" s="369"/>
      <c r="BW632" s="154" t="str">
        <f>IF($AE632=0,"　",VLOOKUP($AE632,ﾚｰｻﾞOP,15,0))</f>
        <v>-</v>
      </c>
      <c r="BX632" s="367"/>
      <c r="BY632" s="154" t="str">
        <f>IF($AE632=0,"　",VLOOKUP($AE632,ﾚｰｻﾞOP,16,0))</f>
        <v>-</v>
      </c>
      <c r="BZ632" s="369"/>
      <c r="CA632" s="154" t="str">
        <f>IF($AE632=0,"　",VLOOKUP($AE632,ﾚｰｻﾞOP,17,0))</f>
        <v>-</v>
      </c>
      <c r="CB632" s="367"/>
      <c r="CC632" s="154" t="str">
        <f>IF($AE632=0,"　",VLOOKUP($AE632,ﾚｰｻﾞOP,18,0))</f>
        <v>-</v>
      </c>
      <c r="CD632" s="367"/>
      <c r="CE632" s="2850" t="str">
        <f>IF($AE632=0,"　",VLOOKUP($AE632,ﾚｰｻﾞOP,19,0))</f>
        <v>-</v>
      </c>
      <c r="CF632" s="2846"/>
      <c r="CG632" s="2855" t="str">
        <f>IF($AE632=0,"　",VLOOKUP($AE632,ﾚｰｻﾞOP,20,0))</f>
        <v>-</v>
      </c>
      <c r="CH632" s="2851"/>
      <c r="CI632" s="2850" t="str">
        <f>IF($AE632=0,"　",VLOOKUP($AE632,ﾚｰｻﾞOP,21,0))</f>
        <v>-</v>
      </c>
      <c r="CJ632" s="2846"/>
      <c r="CK632" s="2850" t="str">
        <f>IF($AE632=0,"　",VLOOKUP($AE632,ﾚｰｻﾞOP,22,0))</f>
        <v>-</v>
      </c>
      <c r="CL632" s="2851"/>
      <c r="CM632" s="2850" t="str">
        <f>IF($AE632=0,"　",VLOOKUP($AE632,ﾚｰｻﾞOP,23,0))</f>
        <v>-</v>
      </c>
      <c r="CN632" s="2851"/>
      <c r="CO632" s="2855" t="str">
        <f>IF($AE632=0,"　",VLOOKUP($AE632,ﾚｰｻﾞOP,24,0))</f>
        <v>-</v>
      </c>
      <c r="CP632" s="2851"/>
      <c r="CQ632" s="2855" t="str">
        <f>IF($AE632=0,"　",VLOOKUP($AE632,ﾚｰｻﾞOP,25,0))</f>
        <v>-</v>
      </c>
      <c r="CR632" s="2851"/>
      <c r="CS632" s="2850" t="str">
        <f>IF($AE632=0,"　",VLOOKUP($AE632,ﾚｰｻﾞOP,26,0))</f>
        <v>-</v>
      </c>
      <c r="CT632" s="2851"/>
      <c r="CU632" s="2855"/>
      <c r="CV632" s="2851"/>
      <c r="CW632" s="2850" t="str">
        <f>IF($AE632=0,"　",VLOOKUP($AE632,ﾚｰｻﾞOP,28,0))</f>
        <v>-</v>
      </c>
      <c r="CX632" s="2851"/>
      <c r="CY632" s="2855" t="str">
        <f>IF($AE632=0,"　",VLOOKUP($AE632,ﾚｰｻﾞOP,29,0))</f>
        <v>-</v>
      </c>
      <c r="CZ632" s="2851"/>
      <c r="DA632" s="154" t="str">
        <f>IF($AE632=0,"　",VLOOKUP($AE632,ﾚｰｻﾞOP,30,0))</f>
        <v>-</v>
      </c>
      <c r="DB632" s="369"/>
      <c r="DC632" s="155" t="str">
        <f>IF($AE632=0,"　",VLOOKUP($AE632,ﾚｰｻﾞOP,31,0))</f>
        <v>-</v>
      </c>
      <c r="DD632" s="367"/>
      <c r="DE632" s="374">
        <f t="shared" si="1519"/>
        <v>0</v>
      </c>
      <c r="DF632" s="373"/>
      <c r="DG632" s="818">
        <f>IF(AH632=1,1,0)</f>
        <v>0</v>
      </c>
      <c r="DH632" s="372"/>
      <c r="DI632" s="267">
        <f>IF(AG632=1,1,0)</f>
        <v>0</v>
      </c>
      <c r="DJ632" s="373"/>
      <c r="DK632" s="374">
        <v>46120</v>
      </c>
      <c r="DL632" s="2857">
        <v>4263200</v>
      </c>
      <c r="DM632" s="375">
        <f>IF(AU632=1,1,0)</f>
        <v>0</v>
      </c>
      <c r="DN632" s="373"/>
      <c r="DO632" s="155">
        <f>IF(AJ632=1,1,0)</f>
        <v>0</v>
      </c>
      <c r="DP632" s="372"/>
      <c r="DQ632" s="155">
        <f>IF(AK632=1,1,0)</f>
        <v>0</v>
      </c>
      <c r="DR632" s="373"/>
      <c r="DS632" s="155">
        <f>IF(AL632=1,1,0)</f>
        <v>0</v>
      </c>
      <c r="DT632" s="372"/>
      <c r="DU632" s="155">
        <f>IF(AM632=1,1,0)</f>
        <v>0</v>
      </c>
      <c r="DV632" s="373"/>
      <c r="DW632" s="4891">
        <v>46114</v>
      </c>
      <c r="DX632" s="372">
        <v>4263201</v>
      </c>
      <c r="DY632" s="154">
        <f>IF(AO632=1,1,0)</f>
        <v>0</v>
      </c>
      <c r="DZ632" s="373"/>
      <c r="EA632" s="154">
        <v>46120</v>
      </c>
      <c r="EB632" s="373">
        <v>4263203</v>
      </c>
      <c r="EC632" s="269">
        <v>46114</v>
      </c>
      <c r="ED632" s="4964">
        <v>4263204</v>
      </c>
      <c r="EE632" s="822">
        <f t="shared" si="1495"/>
        <v>0</v>
      </c>
      <c r="EF632" s="377"/>
      <c r="EG632" s="273"/>
      <c r="EH632" s="274"/>
      <c r="EI632" s="275"/>
      <c r="EJ632" s="276"/>
      <c r="EK632" s="275"/>
      <c r="EL632" s="277"/>
      <c r="EM632" s="278" t="str">
        <f>IF(CE632="-"," ",IF(AR632=1,1," "))</f>
        <v xml:space="preserve"> </v>
      </c>
      <c r="EN632" s="372"/>
      <c r="EO632" s="155">
        <f>IF(AT632=1,1,0)</f>
        <v>0</v>
      </c>
      <c r="EP632" s="373"/>
      <c r="ER632" s="194"/>
      <c r="ET632" s="154" t="str">
        <f t="shared" ref="ET632:ET635" si="1610">IF($AE632=0,"　",VLOOKUP($AE632,ﾚｰｻﾞOP,60,0))</f>
        <v>-</v>
      </c>
      <c r="EU632" s="373"/>
      <c r="EV632" s="154" t="str">
        <f>IF($AE632=0,"　",VLOOKUP($AE632,ﾚｰｻﾞOP,60,0))</f>
        <v>-</v>
      </c>
      <c r="EW632" s="373"/>
      <c r="EX632" s="154"/>
      <c r="EY632" s="367"/>
      <c r="EZ632" s="154"/>
      <c r="FA632" s="367"/>
      <c r="FB632" s="154"/>
      <c r="FC632" s="367"/>
      <c r="FD632" s="154"/>
      <c r="FE632" s="367"/>
      <c r="FF632" s="155"/>
      <c r="FG632" s="367"/>
      <c r="FH632" s="154"/>
      <c r="FI632" s="367"/>
      <c r="FJ632" s="154" t="str">
        <f t="shared" ref="FJ632:FJ635" si="1611">IF($AE632=0,"　",VLOOKUP($AE632,ﾚｰｻﾞOP,67,0))</f>
        <v>-</v>
      </c>
      <c r="FK632" s="373"/>
      <c r="FL632" s="155" t="str">
        <f>IF($AE632=0,"　",VLOOKUP($AE632,ﾚｰｻﾞOP,68,0))</f>
        <v>-</v>
      </c>
      <c r="FM632" s="279"/>
      <c r="FN632" s="1184"/>
      <c r="FO632" s="280"/>
      <c r="FP632" s="281"/>
      <c r="FQ632" s="282"/>
      <c r="FS632" s="281"/>
      <c r="FT632" s="282"/>
    </row>
    <row r="633" spans="1:176" ht="18.600000000000001" customHeight="1">
      <c r="A633" s="228">
        <f t="shared" si="1035"/>
        <v>623</v>
      </c>
      <c r="B633" s="343" t="str">
        <f>AF633</f>
        <v>4IE</v>
      </c>
      <c r="C633" s="6526">
        <v>46193</v>
      </c>
      <c r="D633" s="6532" t="s">
        <v>31</v>
      </c>
      <c r="E633" s="1262">
        <v>84515316</v>
      </c>
      <c r="F633" s="1564"/>
      <c r="G633" s="6767" t="s">
        <v>1904</v>
      </c>
      <c r="H633" s="1330" t="s">
        <v>629</v>
      </c>
      <c r="I633" s="1264" t="s">
        <v>992</v>
      </c>
      <c r="J633" s="1264" t="s">
        <v>21</v>
      </c>
      <c r="K633" s="599" t="s">
        <v>11</v>
      </c>
      <c r="L633" s="600"/>
      <c r="M633" s="6801">
        <v>46143</v>
      </c>
      <c r="N633" s="6749">
        <v>46140</v>
      </c>
      <c r="O633" s="6748">
        <v>46144</v>
      </c>
      <c r="P633" s="6749">
        <v>46142</v>
      </c>
      <c r="Q633" s="6748">
        <v>46149</v>
      </c>
      <c r="R633" s="6749">
        <v>46149</v>
      </c>
      <c r="S633" s="6748">
        <v>46150</v>
      </c>
      <c r="T633" s="6749">
        <v>46144</v>
      </c>
      <c r="U633" s="6750">
        <v>46153</v>
      </c>
      <c r="V633" s="6749">
        <v>46153</v>
      </c>
      <c r="W633" s="6751">
        <v>46155</v>
      </c>
      <c r="X633" s="6752">
        <v>46155</v>
      </c>
      <c r="Y633" s="359">
        <v>46161</v>
      </c>
      <c r="Z633" s="359">
        <v>46161</v>
      </c>
      <c r="AA633" s="601"/>
      <c r="AB633" s="359"/>
      <c r="AC633" s="251" t="s">
        <v>627</v>
      </c>
      <c r="AD633" s="361"/>
      <c r="AE633" s="362">
        <v>3</v>
      </c>
      <c r="AF633" s="363" t="str">
        <f>IF($AE633=0,"　",VLOOKUP($AE633,ﾚｰｻﾞOP,69,0))</f>
        <v>4IE</v>
      </c>
      <c r="AG633" s="364"/>
      <c r="AH633" s="364">
        <v>1</v>
      </c>
      <c r="AI633" s="364"/>
      <c r="AJ633" s="364"/>
      <c r="AK633" s="364"/>
      <c r="AL633" s="364"/>
      <c r="AM633" s="364"/>
      <c r="AN633" s="364">
        <v>1</v>
      </c>
      <c r="AO633" s="364"/>
      <c r="AP633" s="363">
        <v>1</v>
      </c>
      <c r="AQ633" s="255">
        <v>1</v>
      </c>
      <c r="AR633" s="255">
        <v>1</v>
      </c>
      <c r="AS633" s="255"/>
      <c r="AT633" s="255"/>
      <c r="AU633" s="2843">
        <f>IF(AI633="付属済",0,IF(AI633=1,AI633+AP633,0))</f>
        <v>0</v>
      </c>
      <c r="AV633" s="4008">
        <f>IF(AE633=0,0,(AR633*1)+(AS633*100))</f>
        <v>1</v>
      </c>
      <c r="AW633" s="590">
        <v>46114</v>
      </c>
      <c r="AX633" s="369">
        <v>4263183</v>
      </c>
      <c r="AY633" s="154">
        <v>46114</v>
      </c>
      <c r="AZ633" s="367">
        <v>4263184</v>
      </c>
      <c r="BA633" s="154">
        <v>46114</v>
      </c>
      <c r="BB633" s="367">
        <v>4263185</v>
      </c>
      <c r="BC633" s="368">
        <v>46114</v>
      </c>
      <c r="BD633" s="369">
        <v>4263186</v>
      </c>
      <c r="BE633" s="4599">
        <v>46114</v>
      </c>
      <c r="BF633" s="367">
        <v>4263187</v>
      </c>
      <c r="BG633" s="368">
        <v>46114</v>
      </c>
      <c r="BH633" s="367">
        <v>4263188</v>
      </c>
      <c r="BI633" s="154">
        <v>46114</v>
      </c>
      <c r="BJ633" s="367">
        <v>4263189</v>
      </c>
      <c r="BK633" s="154" t="str">
        <f>IF($AE633=0,"　",VLOOKUP($AE633,ﾚｰｻﾞOP,57,0))</f>
        <v>-</v>
      </c>
      <c r="BL633" s="367"/>
      <c r="BM633" s="154" t="str">
        <f>IF($AE633=0,"　",VLOOKUP($AE633,ﾚｰｻﾞOP,58,0))</f>
        <v>-</v>
      </c>
      <c r="BN633" s="367"/>
      <c r="BO633" s="155" t="str">
        <f>IF($AE633=0,"　",VLOOKUP($AE633,ﾚｰｻﾞOP,59,0))</f>
        <v>-</v>
      </c>
      <c r="BP633" s="367"/>
      <c r="BQ633" s="154" t="str">
        <f t="shared" si="1609"/>
        <v>-</v>
      </c>
      <c r="BR633" s="369"/>
      <c r="BS633" s="154" t="str">
        <f>IF($AE633=0,"　",VLOOKUP($AE633,ﾚｰｻﾞOP,13,0))</f>
        <v>-</v>
      </c>
      <c r="BT633" s="369"/>
      <c r="BU633" s="154" t="str">
        <f>IF($AE633=0,"　",VLOOKUP($AE633,ﾚｰｻﾞOP,14,0))</f>
        <v>-</v>
      </c>
      <c r="BV633" s="369"/>
      <c r="BW633" s="154" t="str">
        <f>IF($AE633=0,"　",VLOOKUP($AE633,ﾚｰｻﾞOP,15,0))</f>
        <v>-</v>
      </c>
      <c r="BX633" s="367"/>
      <c r="BY633" s="154" t="str">
        <f>IF($AE633=0,"　",VLOOKUP($AE633,ﾚｰｻﾞOP,16,0))</f>
        <v>-</v>
      </c>
      <c r="BZ633" s="369"/>
      <c r="CA633" s="154" t="str">
        <f>IF($AE633=0,"　",VLOOKUP($AE633,ﾚｰｻﾞOP,17,0))</f>
        <v>-</v>
      </c>
      <c r="CB633" s="367"/>
      <c r="CC633" s="154" t="str">
        <f>IF($AE633=0,"　",VLOOKUP($AE633,ﾚｰｻﾞOP,18,0))</f>
        <v>-</v>
      </c>
      <c r="CD633" s="367"/>
      <c r="CE633" s="2850" t="str">
        <f>IF($AE633=0,"　",VLOOKUP($AE633,ﾚｰｻﾞOP,19,0))</f>
        <v>-</v>
      </c>
      <c r="CF633" s="2846"/>
      <c r="CG633" s="2855" t="str">
        <f>IF($AE633=0,"　",VLOOKUP($AE633,ﾚｰｻﾞOP,20,0))</f>
        <v>-</v>
      </c>
      <c r="CH633" s="2851"/>
      <c r="CI633" s="2850" t="str">
        <f>IF($AE633=0,"　",VLOOKUP($AE633,ﾚｰｻﾞOP,21,0))</f>
        <v>-</v>
      </c>
      <c r="CJ633" s="2846"/>
      <c r="CK633" s="2850" t="str">
        <f>IF($AE633=0,"　",VLOOKUP($AE633,ﾚｰｻﾞOP,22,0))</f>
        <v>-</v>
      </c>
      <c r="CL633" s="2851"/>
      <c r="CM633" s="2850" t="str">
        <f>IF($AE633=0,"　",VLOOKUP($AE633,ﾚｰｻﾞOP,23,0))</f>
        <v>-</v>
      </c>
      <c r="CN633" s="2851"/>
      <c r="CO633" s="2855" t="str">
        <f>IF($AE633=0,"　",VLOOKUP($AE633,ﾚｰｻﾞOP,24,0))</f>
        <v>-</v>
      </c>
      <c r="CP633" s="2851"/>
      <c r="CQ633" s="2855" t="str">
        <f>IF($AE633=0,"　",VLOOKUP($AE633,ﾚｰｻﾞOP,25,0))</f>
        <v>-</v>
      </c>
      <c r="CR633" s="2851"/>
      <c r="CS633" s="2850" t="str">
        <f>IF($AE633=0,"　",VLOOKUP($AE633,ﾚｰｻﾞOP,26,0))</f>
        <v>-</v>
      </c>
      <c r="CT633" s="2851"/>
      <c r="CU633" s="2855"/>
      <c r="CV633" s="2851"/>
      <c r="CW633" s="2850" t="str">
        <f>IF($AE633=0,"　",VLOOKUP($AE633,ﾚｰｻﾞOP,28,0))</f>
        <v>-</v>
      </c>
      <c r="CX633" s="2851"/>
      <c r="CY633" s="2855" t="str">
        <f>IF($AE633=0,"　",VLOOKUP($AE633,ﾚｰｻﾞOP,29,0))</f>
        <v>-</v>
      </c>
      <c r="CZ633" s="2851"/>
      <c r="DA633" s="154" t="str">
        <f>IF($AE633=0,"　",VLOOKUP($AE633,ﾚｰｻﾞOP,30,0))</f>
        <v>-</v>
      </c>
      <c r="DB633" s="369"/>
      <c r="DC633" s="155" t="str">
        <f>IF($AE633=0,"　",VLOOKUP($AE633,ﾚｰｻﾞOP,31,0))</f>
        <v>-</v>
      </c>
      <c r="DD633" s="367"/>
      <c r="DE633" s="374">
        <f t="shared" si="1519"/>
        <v>0</v>
      </c>
      <c r="DF633" s="373"/>
      <c r="DG633" s="818">
        <v>46129</v>
      </c>
      <c r="DH633" s="372">
        <v>4263317</v>
      </c>
      <c r="DI633" s="267">
        <f>IF(AG633=1,1,0)</f>
        <v>0</v>
      </c>
      <c r="DJ633" s="373"/>
      <c r="DK633" s="374">
        <f>IF(AU633=2,1,0)</f>
        <v>0</v>
      </c>
      <c r="DL633" s="373"/>
      <c r="DM633" s="375">
        <f>IF(AU633=1,1,0)</f>
        <v>0</v>
      </c>
      <c r="DN633" s="373"/>
      <c r="DO633" s="155">
        <f>IF(AJ633=1,1,0)</f>
        <v>0</v>
      </c>
      <c r="DP633" s="372"/>
      <c r="DQ633" s="155">
        <f>IF(AK633=1,1,0)</f>
        <v>0</v>
      </c>
      <c r="DR633" s="373"/>
      <c r="DS633" s="155">
        <f>IF(AL633=1,1,0)</f>
        <v>0</v>
      </c>
      <c r="DT633" s="372"/>
      <c r="DU633" s="155">
        <f>IF(AM633=1,1,0)</f>
        <v>0</v>
      </c>
      <c r="DV633" s="373"/>
      <c r="DW633" s="4891">
        <v>46114</v>
      </c>
      <c r="DX633" s="372">
        <v>4263201</v>
      </c>
      <c r="DY633" s="154">
        <f>IF(AO633=1,1,0)</f>
        <v>0</v>
      </c>
      <c r="DZ633" s="373"/>
      <c r="EA633" s="154">
        <v>46120</v>
      </c>
      <c r="EB633" s="373">
        <v>4263203</v>
      </c>
      <c r="EC633" s="269">
        <v>46114</v>
      </c>
      <c r="ED633" s="4964">
        <v>4263204</v>
      </c>
      <c r="EE633" s="822">
        <v>46086</v>
      </c>
      <c r="EF633" s="377">
        <v>4263177</v>
      </c>
      <c r="EG633" s="273"/>
      <c r="EH633" s="274"/>
      <c r="EI633" s="275"/>
      <c r="EJ633" s="276"/>
      <c r="EK633" s="275"/>
      <c r="EL633" s="277"/>
      <c r="EM633" s="278" t="str">
        <f>IF(CE633="-"," ",IF(AR633=1,1," "))</f>
        <v xml:space="preserve"> </v>
      </c>
      <c r="EN633" s="372"/>
      <c r="EO633" s="155">
        <f>IF(AT633=1,1,0)</f>
        <v>0</v>
      </c>
      <c r="EP633" s="373"/>
      <c r="ER633" s="194"/>
      <c r="ET633" s="154" t="str">
        <f t="shared" si="1610"/>
        <v>-</v>
      </c>
      <c r="EU633" s="373"/>
      <c r="EV633" s="154" t="str">
        <f>IF($AE633=0,"　",VLOOKUP($AE633,ﾚｰｻﾞOP,60,0))</f>
        <v>-</v>
      </c>
      <c r="EW633" s="373"/>
      <c r="EX633" s="154"/>
      <c r="EY633" s="367"/>
      <c r="EZ633" s="154"/>
      <c r="FA633" s="367"/>
      <c r="FB633" s="154"/>
      <c r="FC633" s="367"/>
      <c r="FD633" s="154"/>
      <c r="FE633" s="367"/>
      <c r="FF633" s="155"/>
      <c r="FG633" s="367"/>
      <c r="FH633" s="154"/>
      <c r="FI633" s="367"/>
      <c r="FJ633" s="154" t="str">
        <f t="shared" si="1611"/>
        <v>-</v>
      </c>
      <c r="FK633" s="373"/>
      <c r="FL633" s="155" t="str">
        <f>IF($AE633=0,"　",VLOOKUP($AE633,ﾚｰｻﾞOP,68,0))</f>
        <v>-</v>
      </c>
      <c r="FM633" s="279"/>
      <c r="FN633" s="1184"/>
      <c r="FO633" s="280"/>
      <c r="FP633" s="281"/>
      <c r="FQ633" s="282"/>
      <c r="FS633" s="281"/>
      <c r="FT633" s="282"/>
    </row>
    <row r="634" spans="1:176" ht="18.600000000000001" customHeight="1">
      <c r="A634" s="228">
        <f t="shared" si="961"/>
        <v>624</v>
      </c>
      <c r="B634" s="343" t="str">
        <f>AF634</f>
        <v>4IE</v>
      </c>
      <c r="C634" s="6526">
        <v>46202</v>
      </c>
      <c r="D634" s="5644" t="s">
        <v>1601</v>
      </c>
      <c r="E634" s="5719">
        <v>89610212</v>
      </c>
      <c r="F634" s="1564" t="s">
        <v>1787</v>
      </c>
      <c r="G634" s="1263"/>
      <c r="H634" s="1330" t="s">
        <v>630</v>
      </c>
      <c r="I634" s="1264" t="s">
        <v>63</v>
      </c>
      <c r="J634" s="1264" t="s">
        <v>37</v>
      </c>
      <c r="K634" s="599" t="s">
        <v>11</v>
      </c>
      <c r="L634" s="600"/>
      <c r="M634" s="6477">
        <v>46143</v>
      </c>
      <c r="N634" s="353">
        <v>46140</v>
      </c>
      <c r="O634" s="354">
        <v>46144</v>
      </c>
      <c r="P634" s="353">
        <v>46143</v>
      </c>
      <c r="Q634" s="354">
        <v>46149</v>
      </c>
      <c r="R634" s="353">
        <v>46149</v>
      </c>
      <c r="S634" s="354">
        <v>46150</v>
      </c>
      <c r="T634" s="353">
        <v>46142</v>
      </c>
      <c r="U634" s="355">
        <v>46153</v>
      </c>
      <c r="V634" s="353">
        <v>46151</v>
      </c>
      <c r="W634" s="356">
        <v>46155</v>
      </c>
      <c r="X634" s="357">
        <v>46156</v>
      </c>
      <c r="Y634" s="359">
        <v>46161</v>
      </c>
      <c r="Z634" s="359">
        <v>46161</v>
      </c>
      <c r="AA634" s="601"/>
      <c r="AB634" s="359"/>
      <c r="AC634" s="251"/>
      <c r="AD634" s="361"/>
      <c r="AE634" s="362">
        <v>25</v>
      </c>
      <c r="AF634" s="363" t="str">
        <f>IF($AE634=0,"　",VLOOKUP($AE634,ﾚｰｻﾞOP,69,0))</f>
        <v>4IE</v>
      </c>
      <c r="AG634" s="364"/>
      <c r="AH634" s="364"/>
      <c r="AI634" s="364"/>
      <c r="AJ634" s="364"/>
      <c r="AK634" s="364"/>
      <c r="AL634" s="364"/>
      <c r="AM634" s="364"/>
      <c r="AN634" s="364"/>
      <c r="AO634" s="364"/>
      <c r="AP634" s="363"/>
      <c r="AQ634" s="255"/>
      <c r="AR634" s="255"/>
      <c r="AS634" s="255"/>
      <c r="AT634" s="255"/>
      <c r="AU634" s="2843">
        <f>IF(AI634="付属済",0,IF(AI634=1,AI634+AP634,0))</f>
        <v>0</v>
      </c>
      <c r="AV634" s="4008">
        <f>IF(AE634=0,0,(AR634*1)+(AS634*100))</f>
        <v>0</v>
      </c>
      <c r="AW634" s="590" t="str">
        <f>IF($AE634=0,"　",VLOOKUP($AE634,ﾚｰｻﾞOP,5,0))</f>
        <v>-</v>
      </c>
      <c r="AX634" s="369"/>
      <c r="AY634" s="154" t="str">
        <f>IF($AE634=0,"　",VLOOKUP($AE634,ﾚｰｻﾞOP,6,0))</f>
        <v>-</v>
      </c>
      <c r="AZ634" s="367"/>
      <c r="BA634" s="154" t="str">
        <f>IF($AE634=0,"　",VLOOKUP($AE634,ﾚｰｻﾞOP,7,0))</f>
        <v>-</v>
      </c>
      <c r="BB634" s="367"/>
      <c r="BC634" s="368" t="str">
        <f>IF($AE634=0,"　",VLOOKUP($AE634,ﾚｰｻﾞOP,8,0))</f>
        <v>-</v>
      </c>
      <c r="BD634" s="369"/>
      <c r="BE634" s="4599" t="str">
        <f>IF($AE634=0,"　",VLOOKUP($AE634,ﾚｰｻﾞOP,9,0))</f>
        <v>-</v>
      </c>
      <c r="BF634" s="367"/>
      <c r="BG634" s="368" t="str">
        <f>IF($AE634=0,"　",VLOOKUP($AE634,ﾚｰｻﾞOP,10,0))</f>
        <v>-</v>
      </c>
      <c r="BH634" s="367"/>
      <c r="BI634" s="154" t="str">
        <f>IF($AE634=0,"　",VLOOKUP($AE634,ﾚｰｻﾞOP,11,0))</f>
        <v>-</v>
      </c>
      <c r="BJ634" s="367"/>
      <c r="BK634" s="154" t="str">
        <f>IF($AE634=0,"　",VLOOKUP($AE634,ﾚｰｻﾞOP,57,0))</f>
        <v>-</v>
      </c>
      <c r="BL634" s="367"/>
      <c r="BM634" s="154" t="str">
        <f>IF($AE634=0,"　",VLOOKUP($AE634,ﾚｰｻﾞOP,58,0))</f>
        <v>-</v>
      </c>
      <c r="BN634" s="367"/>
      <c r="BO634" s="155" t="str">
        <f>IF($AE634=0,"　",VLOOKUP($AE634,ﾚｰｻﾞOP,59,0))</f>
        <v>-</v>
      </c>
      <c r="BP634" s="367"/>
      <c r="BQ634" s="154" t="str">
        <f>IF($AE634=0,"　",VLOOKUP($AE634,ﾚｰｻﾞOP,12,0))</f>
        <v>-</v>
      </c>
      <c r="BR634" s="369"/>
      <c r="BS634" s="154" t="str">
        <f>IF($AE634=0,"　",VLOOKUP($AE634,ﾚｰｻﾞOP,13,0))</f>
        <v>-</v>
      </c>
      <c r="BT634" s="369"/>
      <c r="BU634" s="154" t="str">
        <f>IF($AE634=0,"　",VLOOKUP($AE634,ﾚｰｻﾞOP,14,0))</f>
        <v>-</v>
      </c>
      <c r="BV634" s="369"/>
      <c r="BW634" s="154" t="str">
        <f>IF($AE634=0,"　",VLOOKUP($AE634,ﾚｰｻﾞOP,15,0))</f>
        <v>-</v>
      </c>
      <c r="BX634" s="367"/>
      <c r="BY634" s="154" t="str">
        <f>IF($AE634=0,"　",VLOOKUP($AE634,ﾚｰｻﾞOP,16,0))</f>
        <v>-</v>
      </c>
      <c r="BZ634" s="369"/>
      <c r="CA634" s="154" t="str">
        <f>IF($AE634=0,"　",VLOOKUP($AE634,ﾚｰｻﾞOP,17,0))</f>
        <v>-</v>
      </c>
      <c r="CB634" s="367"/>
      <c r="CC634" s="154" t="str">
        <f>IF($AE634=0,"　",VLOOKUP($AE634,ﾚｰｻﾞOP,18,0))</f>
        <v>-</v>
      </c>
      <c r="CD634" s="367"/>
      <c r="CE634" s="2850" t="str">
        <f>IF($AE634=0,"　",VLOOKUP($AE634,ﾚｰｻﾞOP,19,0))</f>
        <v>-</v>
      </c>
      <c r="CF634" s="2846"/>
      <c r="CG634" s="2855" t="str">
        <f>IF($AE634=0,"　",VLOOKUP($AE634,ﾚｰｻﾞOP,20,0))</f>
        <v>-</v>
      </c>
      <c r="CH634" s="2851"/>
      <c r="CI634" s="2850" t="str">
        <f>IF($AE634=0,"　",VLOOKUP($AE634,ﾚｰｻﾞOP,21,0))</f>
        <v>-</v>
      </c>
      <c r="CJ634" s="2846"/>
      <c r="CK634" s="2850" t="str">
        <f>IF($AE634=0,"　",VLOOKUP($AE634,ﾚｰｻﾞOP,22,0))</f>
        <v>-</v>
      </c>
      <c r="CL634" s="2851"/>
      <c r="CM634" s="2850" t="str">
        <f>IF($AE634=0,"　",VLOOKUP($AE634,ﾚｰｻﾞOP,23,0))</f>
        <v>-</v>
      </c>
      <c r="CN634" s="2851"/>
      <c r="CO634" s="2855" t="str">
        <f>IF($AE634=0,"　",VLOOKUP($AE634,ﾚｰｻﾞOP,24,0))</f>
        <v>-</v>
      </c>
      <c r="CP634" s="2851"/>
      <c r="CQ634" s="2855" t="str">
        <f>IF($AE634=0,"　",VLOOKUP($AE634,ﾚｰｻﾞOP,25,0))</f>
        <v>-</v>
      </c>
      <c r="CR634" s="2851"/>
      <c r="CS634" s="2850" t="str">
        <f>IF($AE634=0,"　",VLOOKUP($AE634,ﾚｰｻﾞOP,26,0))</f>
        <v>-</v>
      </c>
      <c r="CT634" s="2851"/>
      <c r="CU634" s="2855"/>
      <c r="CV634" s="2851"/>
      <c r="CW634" s="2850" t="str">
        <f>IF($AE634=0,"　",VLOOKUP($AE634,ﾚｰｻﾞOP,28,0))</f>
        <v>-</v>
      </c>
      <c r="CX634" s="2851"/>
      <c r="CY634" s="2855" t="str">
        <f>IF($AE634=0,"　",VLOOKUP($AE634,ﾚｰｻﾞOP,29,0))</f>
        <v>-</v>
      </c>
      <c r="CZ634" s="2851"/>
      <c r="DA634" s="154" t="str">
        <f>IF($AE634=0,"　",VLOOKUP($AE634,ﾚｰｻﾞOP,30,0))</f>
        <v>-</v>
      </c>
      <c r="DB634" s="369"/>
      <c r="DC634" s="155" t="str">
        <f>IF($AE634=0,"　",VLOOKUP($AE634,ﾚｰｻﾞOP,31,0))</f>
        <v>-</v>
      </c>
      <c r="DD634" s="367"/>
      <c r="DE634" s="374">
        <f>IF(AG634=1,1,0)</f>
        <v>0</v>
      </c>
      <c r="DF634" s="373"/>
      <c r="DG634" s="818">
        <f>IF(AH634=1,1,0)</f>
        <v>0</v>
      </c>
      <c r="DH634" s="372"/>
      <c r="DI634" s="267">
        <f>IF(AG634=1,1,0)</f>
        <v>0</v>
      </c>
      <c r="DJ634" s="373"/>
      <c r="DK634" s="374">
        <f>IF(AU634=2,1,0)</f>
        <v>0</v>
      </c>
      <c r="DL634" s="373"/>
      <c r="DM634" s="375">
        <f>IF(AU634=1,1,0)</f>
        <v>0</v>
      </c>
      <c r="DN634" s="373"/>
      <c r="DO634" s="155">
        <f>IF(AJ634=1,1,0)</f>
        <v>0</v>
      </c>
      <c r="DP634" s="372"/>
      <c r="DQ634" s="155">
        <f>IF(AK634=1,1,0)</f>
        <v>0</v>
      </c>
      <c r="DR634" s="373"/>
      <c r="DS634" s="155">
        <f>IF(AL634=1,1,0)</f>
        <v>0</v>
      </c>
      <c r="DT634" s="372"/>
      <c r="DU634" s="155">
        <f>IF(AM634=1,1,0)</f>
        <v>0</v>
      </c>
      <c r="DV634" s="373"/>
      <c r="DW634" s="4891">
        <f>IF(AN634=1,1,0)</f>
        <v>0</v>
      </c>
      <c r="DX634" s="372"/>
      <c r="DY634" s="154">
        <f>IF(AO634=1,1,0)</f>
        <v>0</v>
      </c>
      <c r="DZ634" s="373"/>
      <c r="EA634" s="154">
        <f>IF(AP634=1,1,0)</f>
        <v>0</v>
      </c>
      <c r="EB634" s="373"/>
      <c r="EC634" s="269">
        <f>IF(AQ634=1,1,0)</f>
        <v>0</v>
      </c>
      <c r="ED634" s="376"/>
      <c r="EE634" s="822">
        <f>IF(AV634=0,0,1)</f>
        <v>0</v>
      </c>
      <c r="EF634" s="377"/>
      <c r="EG634" s="273"/>
      <c r="EH634" s="274"/>
      <c r="EI634" s="275"/>
      <c r="EJ634" s="276"/>
      <c r="EK634" s="275"/>
      <c r="EL634" s="277"/>
      <c r="EM634" s="278" t="str">
        <f>IF(CE634="-"," ",IF(AR634=1,1," "))</f>
        <v xml:space="preserve"> </v>
      </c>
      <c r="EN634" s="372"/>
      <c r="EO634" s="155">
        <f>IF(AT634=1,1,0)</f>
        <v>0</v>
      </c>
      <c r="EP634" s="373"/>
      <c r="ER634" s="194"/>
      <c r="ET634" s="154">
        <v>45695</v>
      </c>
      <c r="EU634" s="373">
        <v>4263127</v>
      </c>
      <c r="EV634" s="154">
        <f>IF($AE634=0,"　",VLOOKUP($AE634,ﾚｰｻﾞOP,60,0))</f>
        <v>1</v>
      </c>
      <c r="EW634" s="373"/>
      <c r="EX634" s="154"/>
      <c r="EY634" s="367"/>
      <c r="EZ634" s="154"/>
      <c r="FA634" s="367"/>
      <c r="FB634" s="154"/>
      <c r="FC634" s="367"/>
      <c r="FD634" s="154">
        <v>46120</v>
      </c>
      <c r="FE634" s="367">
        <v>4263207</v>
      </c>
      <c r="FF634" s="155"/>
      <c r="FG634" s="367"/>
      <c r="FH634" s="154"/>
      <c r="FI634" s="367"/>
      <c r="FJ634" s="154">
        <v>46114</v>
      </c>
      <c r="FK634" s="373">
        <v>4263208</v>
      </c>
      <c r="FL634" s="155">
        <f>IF($AE634=0,"　",VLOOKUP($AE634,ﾚｰｻﾞOP,68,0))</f>
        <v>1</v>
      </c>
      <c r="FM634" s="279"/>
      <c r="FN634" s="1184"/>
      <c r="FO634" s="280"/>
      <c r="FP634" s="281"/>
      <c r="FQ634" s="282"/>
      <c r="FS634" s="281"/>
      <c r="FT634" s="282"/>
    </row>
    <row r="635" spans="1:176" ht="18.600000000000001" customHeight="1">
      <c r="A635" s="228">
        <f t="shared" si="1035"/>
        <v>625</v>
      </c>
      <c r="B635" s="343" t="str">
        <f t="shared" ref="B635" si="1612">AF635</f>
        <v>4IE</v>
      </c>
      <c r="C635" s="6526">
        <v>46192</v>
      </c>
      <c r="D635" s="6485" t="s">
        <v>1588</v>
      </c>
      <c r="E635" s="1262">
        <v>72515124</v>
      </c>
      <c r="F635" s="1564" t="s">
        <v>1788</v>
      </c>
      <c r="G635" s="1263"/>
      <c r="H635" s="3336" t="s">
        <v>1599</v>
      </c>
      <c r="I635" s="1264" t="s">
        <v>59</v>
      </c>
      <c r="J635" s="1264" t="s">
        <v>20</v>
      </c>
      <c r="K635" s="599" t="s">
        <v>11</v>
      </c>
      <c r="L635" s="600"/>
      <c r="M635" s="6801">
        <v>46144</v>
      </c>
      <c r="N635" s="6749">
        <v>46142</v>
      </c>
      <c r="O635" s="6748">
        <v>46149</v>
      </c>
      <c r="P635" s="6749">
        <v>46144</v>
      </c>
      <c r="Q635" s="6748">
        <v>46150</v>
      </c>
      <c r="R635" s="6749">
        <v>46150</v>
      </c>
      <c r="S635" s="6748">
        <v>46151</v>
      </c>
      <c r="T635" s="6749">
        <v>46149</v>
      </c>
      <c r="U635" s="6750">
        <v>46154</v>
      </c>
      <c r="V635" s="6749">
        <v>46153</v>
      </c>
      <c r="W635" s="6751">
        <v>46156</v>
      </c>
      <c r="X635" s="6752">
        <v>46156</v>
      </c>
      <c r="Y635" s="359">
        <v>46162</v>
      </c>
      <c r="Z635" s="359">
        <v>46162</v>
      </c>
      <c r="AA635" s="601"/>
      <c r="AB635" s="359"/>
      <c r="AC635" s="251" t="s">
        <v>627</v>
      </c>
      <c r="AD635" s="361"/>
      <c r="AE635" s="362">
        <v>2</v>
      </c>
      <c r="AF635" s="363" t="str">
        <f t="shared" ref="AF635" si="1613">IF($AE635=0,"　",VLOOKUP($AE635,ﾚｰｻﾞOP,69,0))</f>
        <v>4IE</v>
      </c>
      <c r="AG635" s="364">
        <v>1</v>
      </c>
      <c r="AH635" s="364"/>
      <c r="AI635" s="364"/>
      <c r="AJ635" s="364"/>
      <c r="AK635" s="364"/>
      <c r="AL635" s="364"/>
      <c r="AM635" s="364"/>
      <c r="AN635" s="364">
        <v>1</v>
      </c>
      <c r="AO635" s="364"/>
      <c r="AP635" s="363">
        <v>1</v>
      </c>
      <c r="AQ635" s="255">
        <v>1</v>
      </c>
      <c r="AR635" s="255">
        <v>1</v>
      </c>
      <c r="AS635" s="255"/>
      <c r="AT635" s="255"/>
      <c r="AU635" s="2843">
        <f t="shared" ref="AU635" si="1614">IF(AI635="付属済",0,IF(AI635=1,AI635+AP635,0))</f>
        <v>0</v>
      </c>
      <c r="AV635" s="4008">
        <f t="shared" ref="AV635" si="1615">IF(AE635=0,0,(AR635*1)+(AS635*100))</f>
        <v>1</v>
      </c>
      <c r="AW635" s="590">
        <v>46114</v>
      </c>
      <c r="AX635" s="369">
        <v>4263183</v>
      </c>
      <c r="AY635" s="154">
        <v>46114</v>
      </c>
      <c r="AZ635" s="367">
        <v>4263184</v>
      </c>
      <c r="BA635" s="154">
        <v>46114</v>
      </c>
      <c r="BB635" s="367">
        <v>4263185</v>
      </c>
      <c r="BC635" s="368">
        <v>46114</v>
      </c>
      <c r="BD635" s="369">
        <v>4263186</v>
      </c>
      <c r="BE635" s="4599">
        <v>46114</v>
      </c>
      <c r="BF635" s="367">
        <v>4263187</v>
      </c>
      <c r="BG635" s="368">
        <v>46114</v>
      </c>
      <c r="BH635" s="367">
        <v>4263188</v>
      </c>
      <c r="BI635" s="154">
        <v>46114</v>
      </c>
      <c r="BJ635" s="367">
        <v>4263189</v>
      </c>
      <c r="BK635" s="154" t="str">
        <f t="shared" ref="BK635" si="1616">IF($AE635=0,"　",VLOOKUP($AE635,ﾚｰｻﾞOP,57,0))</f>
        <v>-</v>
      </c>
      <c r="BL635" s="367"/>
      <c r="BM635" s="154" t="str">
        <f t="shared" ref="BM635" si="1617">IF($AE635=0,"　",VLOOKUP($AE635,ﾚｰｻﾞOP,58,0))</f>
        <v>-</v>
      </c>
      <c r="BN635" s="367"/>
      <c r="BO635" s="155" t="str">
        <f t="shared" ref="BO635" si="1618">IF($AE635=0,"　",VLOOKUP($AE635,ﾚｰｻﾞOP,59,0))</f>
        <v>-</v>
      </c>
      <c r="BP635" s="367"/>
      <c r="BQ635" s="154" t="str">
        <f t="shared" si="1609"/>
        <v>-</v>
      </c>
      <c r="BR635" s="369"/>
      <c r="BS635" s="154" t="str">
        <f t="shared" ref="BS635" si="1619">IF($AE635=0,"　",VLOOKUP($AE635,ﾚｰｻﾞOP,13,0))</f>
        <v>-</v>
      </c>
      <c r="BT635" s="369"/>
      <c r="BU635" s="154" t="str">
        <f t="shared" ref="BU635" si="1620">IF($AE635=0,"　",VLOOKUP($AE635,ﾚｰｻﾞOP,14,0))</f>
        <v>-</v>
      </c>
      <c r="BV635" s="369"/>
      <c r="BW635" s="154" t="str">
        <f t="shared" ref="BW635" si="1621">IF($AE635=0,"　",VLOOKUP($AE635,ﾚｰｻﾞOP,15,0))</f>
        <v>-</v>
      </c>
      <c r="BX635" s="367"/>
      <c r="BY635" s="154" t="str">
        <f t="shared" ref="BY635" si="1622">IF($AE635=0,"　",VLOOKUP($AE635,ﾚｰｻﾞOP,16,0))</f>
        <v>-</v>
      </c>
      <c r="BZ635" s="369"/>
      <c r="CA635" s="154" t="str">
        <f t="shared" ref="CA635" si="1623">IF($AE635=0,"　",VLOOKUP($AE635,ﾚｰｻﾞOP,17,0))</f>
        <v>-</v>
      </c>
      <c r="CB635" s="367"/>
      <c r="CC635" s="154" t="str">
        <f t="shared" ref="CC635" si="1624">IF($AE635=0,"　",VLOOKUP($AE635,ﾚｰｻﾞOP,18,0))</f>
        <v>-</v>
      </c>
      <c r="CD635" s="367"/>
      <c r="CE635" s="2850" t="str">
        <f t="shared" ref="CE635" si="1625">IF($AE635=0,"　",VLOOKUP($AE635,ﾚｰｻﾞOP,19,0))</f>
        <v>-</v>
      </c>
      <c r="CF635" s="2846"/>
      <c r="CG635" s="2855" t="str">
        <f t="shared" ref="CG635" si="1626">IF($AE635=0,"　",VLOOKUP($AE635,ﾚｰｻﾞOP,20,0))</f>
        <v>-</v>
      </c>
      <c r="CH635" s="2851"/>
      <c r="CI635" s="2850" t="str">
        <f t="shared" ref="CI635" si="1627">IF($AE635=0,"　",VLOOKUP($AE635,ﾚｰｻﾞOP,21,0))</f>
        <v>-</v>
      </c>
      <c r="CJ635" s="2846"/>
      <c r="CK635" s="2850" t="str">
        <f t="shared" ref="CK635" si="1628">IF($AE635=0,"　",VLOOKUP($AE635,ﾚｰｻﾞOP,22,0))</f>
        <v>-</v>
      </c>
      <c r="CL635" s="2851"/>
      <c r="CM635" s="2850" t="str">
        <f t="shared" ref="CM635" si="1629">IF($AE635=0,"　",VLOOKUP($AE635,ﾚｰｻﾞOP,23,0))</f>
        <v>-</v>
      </c>
      <c r="CN635" s="2851"/>
      <c r="CO635" s="2855" t="str">
        <f t="shared" ref="CO635" si="1630">IF($AE635=0,"　",VLOOKUP($AE635,ﾚｰｻﾞOP,24,0))</f>
        <v>-</v>
      </c>
      <c r="CP635" s="2851"/>
      <c r="CQ635" s="2855" t="str">
        <f t="shared" ref="CQ635" si="1631">IF($AE635=0,"　",VLOOKUP($AE635,ﾚｰｻﾞOP,25,0))</f>
        <v>-</v>
      </c>
      <c r="CR635" s="2851"/>
      <c r="CS635" s="2850" t="str">
        <f t="shared" ref="CS635" si="1632">IF($AE635=0,"　",VLOOKUP($AE635,ﾚｰｻﾞOP,26,0))</f>
        <v>-</v>
      </c>
      <c r="CT635" s="2851"/>
      <c r="CU635" s="2855"/>
      <c r="CV635" s="2851"/>
      <c r="CW635" s="2850" t="str">
        <f t="shared" ref="CW635" si="1633">IF($AE635=0,"　",VLOOKUP($AE635,ﾚｰｻﾞOP,28,0))</f>
        <v>-</v>
      </c>
      <c r="CX635" s="2851"/>
      <c r="CY635" s="2855" t="str">
        <f t="shared" ref="CY635" si="1634">IF($AE635=0,"　",VLOOKUP($AE635,ﾚｰｻﾞOP,29,0))</f>
        <v>-</v>
      </c>
      <c r="CZ635" s="2851"/>
      <c r="DA635" s="154" t="str">
        <f t="shared" ref="DA635" si="1635">IF($AE635=0,"　",VLOOKUP($AE635,ﾚｰｻﾞOP,30,0))</f>
        <v>-</v>
      </c>
      <c r="DB635" s="369"/>
      <c r="DC635" s="155" t="str">
        <f t="shared" ref="DC635" si="1636">IF($AE635=0,"　",VLOOKUP($AE635,ﾚｰｻﾞOP,31,0))</f>
        <v>-</v>
      </c>
      <c r="DD635" s="367"/>
      <c r="DE635" s="374">
        <v>46088</v>
      </c>
      <c r="DF635" s="373">
        <v>4263265</v>
      </c>
      <c r="DG635" s="818">
        <f t="shared" si="1210"/>
        <v>0</v>
      </c>
      <c r="DH635" s="372"/>
      <c r="DI635" s="267">
        <v>46120</v>
      </c>
      <c r="DJ635" s="373">
        <v>4263199</v>
      </c>
      <c r="DK635" s="374">
        <f t="shared" ref="DK635" si="1637">IF(AU635=2,1,0)</f>
        <v>0</v>
      </c>
      <c r="DL635" s="373"/>
      <c r="DM635" s="375">
        <f t="shared" ref="DM635" si="1638">IF(AU635=1,1,0)</f>
        <v>0</v>
      </c>
      <c r="DN635" s="373"/>
      <c r="DO635" s="155">
        <f t="shared" ref="DO635" si="1639">IF(AJ635=1,1,0)</f>
        <v>0</v>
      </c>
      <c r="DP635" s="372"/>
      <c r="DQ635" s="155">
        <f t="shared" ref="DQ635" si="1640">IF(AK635=1,1,0)</f>
        <v>0</v>
      </c>
      <c r="DR635" s="373"/>
      <c r="DS635" s="155">
        <f t="shared" ref="DS635" si="1641">IF(AL635=1,1,0)</f>
        <v>0</v>
      </c>
      <c r="DT635" s="372"/>
      <c r="DU635" s="155">
        <f t="shared" ref="DU635" si="1642">IF(AM635=1,1,0)</f>
        <v>0</v>
      </c>
      <c r="DV635" s="373"/>
      <c r="DW635" s="4891">
        <v>46114</v>
      </c>
      <c r="DX635" s="372">
        <v>4263201</v>
      </c>
      <c r="DY635" s="154">
        <f t="shared" ref="DY635" si="1643">IF(AO635=1,1,0)</f>
        <v>0</v>
      </c>
      <c r="DZ635" s="373"/>
      <c r="EA635" s="154">
        <v>46120</v>
      </c>
      <c r="EB635" s="373">
        <v>4263203</v>
      </c>
      <c r="EC635" s="269">
        <v>46114</v>
      </c>
      <c r="ED635" s="4964">
        <v>4263204</v>
      </c>
      <c r="EE635" s="822">
        <v>46086</v>
      </c>
      <c r="EF635" s="377">
        <v>4263177</v>
      </c>
      <c r="EG635" s="273"/>
      <c r="EH635" s="274"/>
      <c r="EI635" s="275"/>
      <c r="EJ635" s="276"/>
      <c r="EK635" s="275"/>
      <c r="EL635" s="277"/>
      <c r="EM635" s="278" t="str">
        <f t="shared" ref="EM635" si="1644">IF(CE635="-"," ",IF(AR635=1,1," "))</f>
        <v xml:space="preserve"> </v>
      </c>
      <c r="EN635" s="372"/>
      <c r="EO635" s="155">
        <f t="shared" ref="EO635" si="1645">IF(AT635=1,1,0)</f>
        <v>0</v>
      </c>
      <c r="EP635" s="373"/>
      <c r="ER635" s="194"/>
      <c r="ET635" s="154" t="str">
        <f t="shared" si="1610"/>
        <v>-</v>
      </c>
      <c r="EU635" s="373"/>
      <c r="EV635" s="154" t="str">
        <f t="shared" ref="EV635" si="1646">IF($AE635=0,"　",VLOOKUP($AE635,ﾚｰｻﾞOP,60,0))</f>
        <v>-</v>
      </c>
      <c r="EW635" s="373"/>
      <c r="EX635" s="154"/>
      <c r="EY635" s="367"/>
      <c r="EZ635" s="154"/>
      <c r="FA635" s="367"/>
      <c r="FB635" s="154"/>
      <c r="FC635" s="367"/>
      <c r="FD635" s="154"/>
      <c r="FE635" s="367"/>
      <c r="FF635" s="155"/>
      <c r="FG635" s="367"/>
      <c r="FH635" s="154"/>
      <c r="FI635" s="367"/>
      <c r="FJ635" s="154" t="str">
        <f t="shared" si="1611"/>
        <v>-</v>
      </c>
      <c r="FK635" s="373"/>
      <c r="FL635" s="155" t="str">
        <f t="shared" ref="FL635" si="1647">IF($AE635=0,"　",VLOOKUP($AE635,ﾚｰｻﾞOP,68,0))</f>
        <v>-</v>
      </c>
      <c r="FM635" s="279"/>
      <c r="FN635" s="1184"/>
      <c r="FO635" s="280"/>
      <c r="FP635" s="281"/>
      <c r="FQ635" s="282"/>
      <c r="FS635" s="281"/>
      <c r="FT635" s="282"/>
    </row>
    <row r="636" spans="1:176" ht="18.600000000000001" customHeight="1">
      <c r="A636" s="228">
        <f t="shared" si="961"/>
        <v>626</v>
      </c>
      <c r="B636" s="343" t="str">
        <f>AF636</f>
        <v>4IE</v>
      </c>
      <c r="C636" s="6526">
        <v>46203</v>
      </c>
      <c r="D636" s="5644" t="s">
        <v>1392</v>
      </c>
      <c r="E636" s="5719">
        <v>89610218</v>
      </c>
      <c r="F636" s="1564"/>
      <c r="G636" s="6767" t="s">
        <v>1576</v>
      </c>
      <c r="H636" s="1330" t="s">
        <v>629</v>
      </c>
      <c r="I636" s="1264" t="s">
        <v>992</v>
      </c>
      <c r="J636" s="1264" t="s">
        <v>21</v>
      </c>
      <c r="K636" s="599" t="s">
        <v>11</v>
      </c>
      <c r="L636" s="600"/>
      <c r="M636" s="6801">
        <v>46149</v>
      </c>
      <c r="N636" s="6749">
        <v>46142</v>
      </c>
      <c r="O636" s="6748">
        <v>46150</v>
      </c>
      <c r="P636" s="6749">
        <v>46143</v>
      </c>
      <c r="Q636" s="6748">
        <v>46151</v>
      </c>
      <c r="R636" s="6749">
        <v>46151</v>
      </c>
      <c r="S636" s="6748">
        <v>46153</v>
      </c>
      <c r="T636" s="6749">
        <v>46144</v>
      </c>
      <c r="U636" s="6750">
        <v>46155</v>
      </c>
      <c r="V636" s="6749">
        <v>46153</v>
      </c>
      <c r="W636" s="6751">
        <v>46157</v>
      </c>
      <c r="X636" s="6752">
        <v>46157</v>
      </c>
      <c r="Y636" s="359">
        <v>46163</v>
      </c>
      <c r="Z636" s="359">
        <v>46163</v>
      </c>
      <c r="AA636" s="601"/>
      <c r="AB636" s="359"/>
      <c r="AC636" s="251"/>
      <c r="AD636" s="361"/>
      <c r="AE636" s="362">
        <v>25</v>
      </c>
      <c r="AF636" s="363" t="str">
        <f>IF($AE636=0,"　",VLOOKUP($AE636,ﾚｰｻﾞOP,69,0))</f>
        <v>4IE</v>
      </c>
      <c r="AG636" s="364"/>
      <c r="AH636" s="364"/>
      <c r="AI636" s="364"/>
      <c r="AJ636" s="364"/>
      <c r="AK636" s="364"/>
      <c r="AL636" s="364"/>
      <c r="AM636" s="364"/>
      <c r="AN636" s="364"/>
      <c r="AO636" s="364"/>
      <c r="AP636" s="363"/>
      <c r="AQ636" s="255"/>
      <c r="AR636" s="255"/>
      <c r="AS636" s="255"/>
      <c r="AT636" s="255"/>
      <c r="AU636" s="2843">
        <f>IF(AI636="付属済",0,IF(AI636=1,AI636+AP636,0))</f>
        <v>0</v>
      </c>
      <c r="AV636" s="4008">
        <f>IF(AE636=0,0,(AR636*1)+(AS636*100))</f>
        <v>0</v>
      </c>
      <c r="AW636" s="590" t="str">
        <f>IF($AE636=0,"　",VLOOKUP($AE636,ﾚｰｻﾞOP,5,0))</f>
        <v>-</v>
      </c>
      <c r="AX636" s="369"/>
      <c r="AY636" s="154" t="str">
        <f>IF($AE636=0,"　",VLOOKUP($AE636,ﾚｰｻﾞOP,6,0))</f>
        <v>-</v>
      </c>
      <c r="AZ636" s="367"/>
      <c r="BA636" s="154" t="str">
        <f>IF($AE636=0,"　",VLOOKUP($AE636,ﾚｰｻﾞOP,7,0))</f>
        <v>-</v>
      </c>
      <c r="BB636" s="367"/>
      <c r="BC636" s="368" t="str">
        <f>IF($AE636=0,"　",VLOOKUP($AE636,ﾚｰｻﾞOP,8,0))</f>
        <v>-</v>
      </c>
      <c r="BD636" s="369"/>
      <c r="BE636" s="4599" t="str">
        <f>IF($AE636=0,"　",VLOOKUP($AE636,ﾚｰｻﾞOP,9,0))</f>
        <v>-</v>
      </c>
      <c r="BF636" s="367"/>
      <c r="BG636" s="368" t="str">
        <f>IF($AE636=0,"　",VLOOKUP($AE636,ﾚｰｻﾞOP,10,0))</f>
        <v>-</v>
      </c>
      <c r="BH636" s="367"/>
      <c r="BI636" s="154" t="str">
        <f>IF($AE636=0,"　",VLOOKUP($AE636,ﾚｰｻﾞOP,11,0))</f>
        <v>-</v>
      </c>
      <c r="BJ636" s="367"/>
      <c r="BK636" s="154" t="str">
        <f>IF($AE636=0,"　",VLOOKUP($AE636,ﾚｰｻﾞOP,57,0))</f>
        <v>-</v>
      </c>
      <c r="BL636" s="367"/>
      <c r="BM636" s="154" t="str">
        <f>IF($AE636=0,"　",VLOOKUP($AE636,ﾚｰｻﾞOP,58,0))</f>
        <v>-</v>
      </c>
      <c r="BN636" s="367"/>
      <c r="BO636" s="155" t="str">
        <f>IF($AE636=0,"　",VLOOKUP($AE636,ﾚｰｻﾞOP,59,0))</f>
        <v>-</v>
      </c>
      <c r="BP636" s="367"/>
      <c r="BQ636" s="154" t="str">
        <f>IF($AE636=0,"　",VLOOKUP($AE636,ﾚｰｻﾞOP,12,0))</f>
        <v>-</v>
      </c>
      <c r="BR636" s="369"/>
      <c r="BS636" s="154" t="str">
        <f>IF($AE636=0,"　",VLOOKUP($AE636,ﾚｰｻﾞOP,13,0))</f>
        <v>-</v>
      </c>
      <c r="BT636" s="369"/>
      <c r="BU636" s="154" t="str">
        <f>IF($AE636=0,"　",VLOOKUP($AE636,ﾚｰｻﾞOP,14,0))</f>
        <v>-</v>
      </c>
      <c r="BV636" s="369"/>
      <c r="BW636" s="154" t="str">
        <f>IF($AE636=0,"　",VLOOKUP($AE636,ﾚｰｻﾞOP,15,0))</f>
        <v>-</v>
      </c>
      <c r="BX636" s="367"/>
      <c r="BY636" s="154" t="str">
        <f>IF($AE636=0,"　",VLOOKUP($AE636,ﾚｰｻﾞOP,16,0))</f>
        <v>-</v>
      </c>
      <c r="BZ636" s="369"/>
      <c r="CA636" s="154" t="str">
        <f>IF($AE636=0,"　",VLOOKUP($AE636,ﾚｰｻﾞOP,17,0))</f>
        <v>-</v>
      </c>
      <c r="CB636" s="367"/>
      <c r="CC636" s="154" t="str">
        <f>IF($AE636=0,"　",VLOOKUP($AE636,ﾚｰｻﾞOP,18,0))</f>
        <v>-</v>
      </c>
      <c r="CD636" s="367"/>
      <c r="CE636" s="2850" t="str">
        <f>IF($AE636=0,"　",VLOOKUP($AE636,ﾚｰｻﾞOP,19,0))</f>
        <v>-</v>
      </c>
      <c r="CF636" s="2846"/>
      <c r="CG636" s="2855" t="str">
        <f>IF($AE636=0,"　",VLOOKUP($AE636,ﾚｰｻﾞOP,20,0))</f>
        <v>-</v>
      </c>
      <c r="CH636" s="2851"/>
      <c r="CI636" s="2850" t="str">
        <f>IF($AE636=0,"　",VLOOKUP($AE636,ﾚｰｻﾞOP,21,0))</f>
        <v>-</v>
      </c>
      <c r="CJ636" s="2846"/>
      <c r="CK636" s="2850" t="str">
        <f>IF($AE636=0,"　",VLOOKUP($AE636,ﾚｰｻﾞOP,22,0))</f>
        <v>-</v>
      </c>
      <c r="CL636" s="2851"/>
      <c r="CM636" s="2850" t="str">
        <f>IF($AE636=0,"　",VLOOKUP($AE636,ﾚｰｻﾞOP,23,0))</f>
        <v>-</v>
      </c>
      <c r="CN636" s="2851"/>
      <c r="CO636" s="2855" t="str">
        <f>IF($AE636=0,"　",VLOOKUP($AE636,ﾚｰｻﾞOP,24,0))</f>
        <v>-</v>
      </c>
      <c r="CP636" s="2851"/>
      <c r="CQ636" s="2855" t="str">
        <f>IF($AE636=0,"　",VLOOKUP($AE636,ﾚｰｻﾞOP,25,0))</f>
        <v>-</v>
      </c>
      <c r="CR636" s="2851"/>
      <c r="CS636" s="2850" t="str">
        <f>IF($AE636=0,"　",VLOOKUP($AE636,ﾚｰｻﾞOP,26,0))</f>
        <v>-</v>
      </c>
      <c r="CT636" s="2851"/>
      <c r="CU636" s="2855"/>
      <c r="CV636" s="2851"/>
      <c r="CW636" s="2850" t="str">
        <f>IF($AE636=0,"　",VLOOKUP($AE636,ﾚｰｻﾞOP,28,0))</f>
        <v>-</v>
      </c>
      <c r="CX636" s="2851"/>
      <c r="CY636" s="2855" t="str">
        <f>IF($AE636=0,"　",VLOOKUP($AE636,ﾚｰｻﾞOP,29,0))</f>
        <v>-</v>
      </c>
      <c r="CZ636" s="2851"/>
      <c r="DA636" s="154" t="str">
        <f>IF($AE636=0,"　",VLOOKUP($AE636,ﾚｰｻﾞOP,30,0))</f>
        <v>-</v>
      </c>
      <c r="DB636" s="369"/>
      <c r="DC636" s="155" t="str">
        <f>IF($AE636=0,"　",VLOOKUP($AE636,ﾚｰｻﾞOP,31,0))</f>
        <v>-</v>
      </c>
      <c r="DD636" s="367"/>
      <c r="DE636" s="374">
        <f>IF(AG636=1,1,0)</f>
        <v>0</v>
      </c>
      <c r="DF636" s="373"/>
      <c r="DG636" s="818">
        <f>IF(AH636=1,1,0)</f>
        <v>0</v>
      </c>
      <c r="DH636" s="372"/>
      <c r="DI636" s="267">
        <f>IF(AG636=1,1,0)</f>
        <v>0</v>
      </c>
      <c r="DJ636" s="373"/>
      <c r="DK636" s="374">
        <f>IF(AU636=2,1,0)</f>
        <v>0</v>
      </c>
      <c r="DL636" s="373"/>
      <c r="DM636" s="375">
        <f>IF(AU636=1,1,0)</f>
        <v>0</v>
      </c>
      <c r="DN636" s="373"/>
      <c r="DO636" s="155">
        <f>IF(AJ636=1,1,0)</f>
        <v>0</v>
      </c>
      <c r="DP636" s="372"/>
      <c r="DQ636" s="155">
        <f>IF(AK636=1,1,0)</f>
        <v>0</v>
      </c>
      <c r="DR636" s="373"/>
      <c r="DS636" s="155">
        <f>IF(AL636=1,1,0)</f>
        <v>0</v>
      </c>
      <c r="DT636" s="372"/>
      <c r="DU636" s="155">
        <f>IF(AM636=1,1,0)</f>
        <v>0</v>
      </c>
      <c r="DV636" s="373"/>
      <c r="DW636" s="4891">
        <f>IF(AN636=1,1,0)</f>
        <v>0</v>
      </c>
      <c r="DX636" s="372"/>
      <c r="DY636" s="154">
        <f>IF(AO636=1,1,0)</f>
        <v>0</v>
      </c>
      <c r="DZ636" s="373"/>
      <c r="EA636" s="154">
        <f>IF(AP636=1,1,0)</f>
        <v>0</v>
      </c>
      <c r="EB636" s="373"/>
      <c r="EC636" s="269">
        <f>IF(AQ636=1,1,0)</f>
        <v>0</v>
      </c>
      <c r="ED636" s="376"/>
      <c r="EE636" s="822">
        <f t="shared" si="1495"/>
        <v>0</v>
      </c>
      <c r="EF636" s="377"/>
      <c r="EG636" s="273"/>
      <c r="EH636" s="274"/>
      <c r="EI636" s="275"/>
      <c r="EJ636" s="276"/>
      <c r="EK636" s="275"/>
      <c r="EL636" s="277"/>
      <c r="EM636" s="278" t="str">
        <f>IF(CE636="-"," ",IF(AR636=1,1," "))</f>
        <v xml:space="preserve"> </v>
      </c>
      <c r="EN636" s="372"/>
      <c r="EO636" s="155">
        <f>IF(AT636=1,1,0)</f>
        <v>0</v>
      </c>
      <c r="EP636" s="373"/>
      <c r="ER636" s="194"/>
      <c r="ET636" s="154">
        <v>45695</v>
      </c>
      <c r="EU636" s="373">
        <v>4263127</v>
      </c>
      <c r="EV636" s="154">
        <f>IF($AE636=0,"　",VLOOKUP($AE636,ﾚｰｻﾞOP,60,0))</f>
        <v>1</v>
      </c>
      <c r="EW636" s="373"/>
      <c r="EX636" s="154"/>
      <c r="EY636" s="367"/>
      <c r="EZ636" s="154">
        <v>46122</v>
      </c>
      <c r="FA636" s="367">
        <v>4263268</v>
      </c>
      <c r="FB636" s="154"/>
      <c r="FC636" s="367"/>
      <c r="FD636" s="154">
        <v>46120</v>
      </c>
      <c r="FE636" s="367">
        <v>4263207</v>
      </c>
      <c r="FF636" s="155"/>
      <c r="FG636" s="367"/>
      <c r="FH636" s="154"/>
      <c r="FI636" s="367"/>
      <c r="FJ636" s="154">
        <v>46114</v>
      </c>
      <c r="FK636" s="373">
        <v>4263208</v>
      </c>
      <c r="FL636" s="155">
        <f>IF($AE636=0,"　",VLOOKUP($AE636,ﾚｰｻﾞOP,68,0))</f>
        <v>1</v>
      </c>
      <c r="FM636" s="279"/>
      <c r="FN636" s="1184"/>
      <c r="FO636" s="280"/>
      <c r="FP636" s="281">
        <v>1</v>
      </c>
      <c r="FQ636" s="282"/>
      <c r="FS636" s="281"/>
      <c r="FT636" s="282"/>
    </row>
    <row r="637" spans="1:176" ht="18.600000000000001" customHeight="1">
      <c r="A637" s="228">
        <f t="shared" si="961"/>
        <v>627</v>
      </c>
      <c r="B637" s="343" t="str">
        <f t="shared" ref="B637" si="1648">AF637</f>
        <v>4IE</v>
      </c>
      <c r="C637" s="6526">
        <v>46195</v>
      </c>
      <c r="D637" s="1261" t="s">
        <v>30</v>
      </c>
      <c r="E637" s="1262">
        <v>84515317</v>
      </c>
      <c r="F637" s="1564"/>
      <c r="G637" s="6767" t="s">
        <v>1905</v>
      </c>
      <c r="H637" s="1330" t="s">
        <v>630</v>
      </c>
      <c r="I637" s="1264" t="s">
        <v>63</v>
      </c>
      <c r="J637" s="1264" t="s">
        <v>37</v>
      </c>
      <c r="K637" s="599" t="s">
        <v>11</v>
      </c>
      <c r="L637" s="600"/>
      <c r="M637" s="6801">
        <v>46150</v>
      </c>
      <c r="N637" s="6749">
        <v>46142</v>
      </c>
      <c r="O637" s="6748">
        <v>46151</v>
      </c>
      <c r="P637" s="6749">
        <v>46144</v>
      </c>
      <c r="Q637" s="6748">
        <v>46153</v>
      </c>
      <c r="R637" s="6749">
        <v>46153</v>
      </c>
      <c r="S637" s="6748">
        <v>46154</v>
      </c>
      <c r="T637" s="6749">
        <v>46150</v>
      </c>
      <c r="U637" s="6750">
        <v>46156</v>
      </c>
      <c r="V637" s="6749">
        <v>46155</v>
      </c>
      <c r="W637" s="6751">
        <v>46158</v>
      </c>
      <c r="X637" s="6752">
        <v>46156</v>
      </c>
      <c r="Y637" s="359">
        <v>46164</v>
      </c>
      <c r="Z637" s="359">
        <v>46164</v>
      </c>
      <c r="AA637" s="601"/>
      <c r="AB637" s="359"/>
      <c r="AC637" s="251" t="s">
        <v>627</v>
      </c>
      <c r="AD637" s="361"/>
      <c r="AE637" s="362">
        <v>3</v>
      </c>
      <c r="AF637" s="363" t="str">
        <f t="shared" si="1081"/>
        <v>4IE</v>
      </c>
      <c r="AG637" s="364"/>
      <c r="AH637" s="364"/>
      <c r="AI637" s="364"/>
      <c r="AJ637" s="364"/>
      <c r="AK637" s="364"/>
      <c r="AL637" s="364"/>
      <c r="AM637" s="364"/>
      <c r="AN637" s="364">
        <v>1</v>
      </c>
      <c r="AO637" s="364"/>
      <c r="AP637" s="363">
        <v>1</v>
      </c>
      <c r="AQ637" s="255">
        <v>1</v>
      </c>
      <c r="AR637" s="255"/>
      <c r="AS637" s="255"/>
      <c r="AT637" s="255"/>
      <c r="AU637" s="2843">
        <f t="shared" ref="AU637" si="1649">IF(AI637="付属済",0,IF(AI637=1,AI637+AP637,0))</f>
        <v>0</v>
      </c>
      <c r="AV637" s="4008">
        <f t="shared" ref="AV637" si="1650">IF(AE637=0,0,(AR637*1)+(AS637*100))</f>
        <v>0</v>
      </c>
      <c r="AW637" s="590">
        <v>46114</v>
      </c>
      <c r="AX637" s="369">
        <v>4263183</v>
      </c>
      <c r="AY637" s="154">
        <v>46114</v>
      </c>
      <c r="AZ637" s="367">
        <v>4263184</v>
      </c>
      <c r="BA637" s="154">
        <v>46114</v>
      </c>
      <c r="BB637" s="367">
        <v>4263185</v>
      </c>
      <c r="BC637" s="368">
        <v>46114</v>
      </c>
      <c r="BD637" s="369">
        <v>4263186</v>
      </c>
      <c r="BE637" s="4599">
        <v>46114</v>
      </c>
      <c r="BF637" s="367">
        <v>4263187</v>
      </c>
      <c r="BG637" s="368">
        <v>46114</v>
      </c>
      <c r="BH637" s="367">
        <v>4263188</v>
      </c>
      <c r="BI637" s="154">
        <v>46114</v>
      </c>
      <c r="BJ637" s="367">
        <v>4263189</v>
      </c>
      <c r="BK637" s="154" t="str">
        <f t="shared" si="1417"/>
        <v>-</v>
      </c>
      <c r="BL637" s="367"/>
      <c r="BM637" s="154" t="str">
        <f t="shared" si="1418"/>
        <v>-</v>
      </c>
      <c r="BN637" s="367"/>
      <c r="BO637" s="155" t="str">
        <f t="shared" si="1419"/>
        <v>-</v>
      </c>
      <c r="BP637" s="367"/>
      <c r="BQ637" s="154" t="str">
        <f t="shared" si="1139"/>
        <v>-</v>
      </c>
      <c r="BR637" s="369"/>
      <c r="BS637" s="154" t="str">
        <f t="shared" si="1420"/>
        <v>-</v>
      </c>
      <c r="BT637" s="369"/>
      <c r="BU637" s="154" t="str">
        <f t="shared" si="1421"/>
        <v>-</v>
      </c>
      <c r="BV637" s="369"/>
      <c r="BW637" s="154" t="str">
        <f t="shared" si="1422"/>
        <v>-</v>
      </c>
      <c r="BX637" s="367"/>
      <c r="BY637" s="154" t="str">
        <f t="shared" si="1423"/>
        <v>-</v>
      </c>
      <c r="BZ637" s="369"/>
      <c r="CA637" s="154" t="str">
        <f t="shared" si="1424"/>
        <v>-</v>
      </c>
      <c r="CB637" s="367"/>
      <c r="CC637" s="154" t="str">
        <f t="shared" si="1425"/>
        <v>-</v>
      </c>
      <c r="CD637" s="367"/>
      <c r="CE637" s="2850" t="str">
        <f t="shared" si="980"/>
        <v>-</v>
      </c>
      <c r="CF637" s="2846"/>
      <c r="CG637" s="2855" t="str">
        <f t="shared" si="981"/>
        <v>-</v>
      </c>
      <c r="CH637" s="2851"/>
      <c r="CI637" s="2850" t="str">
        <f t="shared" si="1092"/>
        <v>-</v>
      </c>
      <c r="CJ637" s="2846"/>
      <c r="CK637" s="2850" t="str">
        <f t="shared" si="1093"/>
        <v>-</v>
      </c>
      <c r="CL637" s="2851"/>
      <c r="CM637" s="2850" t="str">
        <f t="shared" si="982"/>
        <v>-</v>
      </c>
      <c r="CN637" s="2851"/>
      <c r="CO637" s="2855" t="str">
        <f t="shared" si="1094"/>
        <v>-</v>
      </c>
      <c r="CP637" s="2851"/>
      <c r="CQ637" s="2855" t="str">
        <f t="shared" si="1095"/>
        <v>-</v>
      </c>
      <c r="CR637" s="2851"/>
      <c r="CS637" s="2850" t="str">
        <f t="shared" si="983"/>
        <v>-</v>
      </c>
      <c r="CT637" s="2851"/>
      <c r="CU637" s="2855"/>
      <c r="CV637" s="2851"/>
      <c r="CW637" s="2850" t="str">
        <f t="shared" si="984"/>
        <v>-</v>
      </c>
      <c r="CX637" s="2851"/>
      <c r="CY637" s="2855" t="str">
        <f t="shared" si="1096"/>
        <v>-</v>
      </c>
      <c r="CZ637" s="2851"/>
      <c r="DA637" s="154" t="str">
        <f t="shared" si="985"/>
        <v>-</v>
      </c>
      <c r="DB637" s="369"/>
      <c r="DC637" s="155" t="str">
        <f t="shared" si="1097"/>
        <v>-</v>
      </c>
      <c r="DD637" s="367"/>
      <c r="DE637" s="374">
        <f t="shared" ref="DE637:DE642" si="1651">IF(AG637=1,1,0)</f>
        <v>0</v>
      </c>
      <c r="DF637" s="373"/>
      <c r="DG637" s="818">
        <f t="shared" si="1210"/>
        <v>0</v>
      </c>
      <c r="DH637" s="372"/>
      <c r="DI637" s="267">
        <f t="shared" ref="DI637" si="1652">IF(AG637=1,1,0)</f>
        <v>0</v>
      </c>
      <c r="DJ637" s="373"/>
      <c r="DK637" s="374">
        <f t="shared" ref="DK637" si="1653">IF(AU637=2,1,0)</f>
        <v>0</v>
      </c>
      <c r="DL637" s="373"/>
      <c r="DM637" s="375">
        <f t="shared" ref="DM637" si="1654">IF(AU637=1,1,0)</f>
        <v>0</v>
      </c>
      <c r="DN637" s="373"/>
      <c r="DO637" s="155">
        <f t="shared" ref="DO637" si="1655">IF(AJ637=1,1,0)</f>
        <v>0</v>
      </c>
      <c r="DP637" s="372"/>
      <c r="DQ637" s="155">
        <f t="shared" ref="DQ637" si="1656">IF(AK637=1,1,0)</f>
        <v>0</v>
      </c>
      <c r="DR637" s="373"/>
      <c r="DS637" s="155">
        <f t="shared" ref="DS637" si="1657">IF(AL637=1,1,0)</f>
        <v>0</v>
      </c>
      <c r="DT637" s="372"/>
      <c r="DU637" s="155">
        <f t="shared" ref="DU637" si="1658">IF(AM637=1,1,0)</f>
        <v>0</v>
      </c>
      <c r="DV637" s="373"/>
      <c r="DW637" s="4891">
        <v>46114</v>
      </c>
      <c r="DX637" s="372">
        <v>4263201</v>
      </c>
      <c r="DY637" s="154">
        <f t="shared" ref="DY637" si="1659">IF(AO637=1,1,0)</f>
        <v>0</v>
      </c>
      <c r="DZ637" s="373"/>
      <c r="EA637" s="154">
        <v>46120</v>
      </c>
      <c r="EB637" s="373">
        <v>4263203</v>
      </c>
      <c r="EC637" s="269">
        <v>46114</v>
      </c>
      <c r="ED637" s="4964">
        <v>4263204</v>
      </c>
      <c r="EE637" s="822">
        <f t="shared" si="1495"/>
        <v>0</v>
      </c>
      <c r="EF637" s="377"/>
      <c r="EG637" s="273"/>
      <c r="EH637" s="274"/>
      <c r="EI637" s="275"/>
      <c r="EJ637" s="276"/>
      <c r="EK637" s="275"/>
      <c r="EL637" s="277"/>
      <c r="EM637" s="278" t="str">
        <f t="shared" ref="EM637" si="1660">IF(CE637="-"," ",IF(AR637=1,1," "))</f>
        <v xml:space="preserve"> </v>
      </c>
      <c r="EN637" s="372"/>
      <c r="EO637" s="155">
        <f t="shared" ref="EO637" si="1661">IF(AT637=1,1,0)</f>
        <v>0</v>
      </c>
      <c r="EP637" s="373"/>
      <c r="ER637" s="194"/>
      <c r="ET637" s="154" t="str">
        <f t="shared" si="1434"/>
        <v>-</v>
      </c>
      <c r="EU637" s="373"/>
      <c r="EV637" s="154" t="str">
        <f t="shared" si="1435"/>
        <v>-</v>
      </c>
      <c r="EW637" s="373"/>
      <c r="EX637" s="154"/>
      <c r="EY637" s="367"/>
      <c r="EZ637" s="154"/>
      <c r="FA637" s="367"/>
      <c r="FB637" s="154"/>
      <c r="FC637" s="367"/>
      <c r="FD637" s="154"/>
      <c r="FE637" s="367"/>
      <c r="FF637" s="155"/>
      <c r="FG637" s="367"/>
      <c r="FH637" s="154"/>
      <c r="FI637" s="367"/>
      <c r="FJ637" s="154" t="str">
        <f t="shared" ref="FJ637:FJ1147" si="1662">IF($AE637=0,"　",VLOOKUP($AE637,ﾚｰｻﾞOP,67,0))</f>
        <v>-</v>
      </c>
      <c r="FK637" s="373"/>
      <c r="FL637" s="155" t="str">
        <f t="shared" si="978"/>
        <v>-</v>
      </c>
      <c r="FM637" s="279"/>
      <c r="FN637" s="1184"/>
      <c r="FO637" s="280"/>
      <c r="FP637" s="281"/>
      <c r="FQ637" s="282"/>
      <c r="FS637" s="281"/>
      <c r="FT637" s="282"/>
    </row>
    <row r="638" spans="1:176" ht="18.600000000000001" customHeight="1">
      <c r="A638" s="228">
        <f t="shared" si="961"/>
        <v>628</v>
      </c>
      <c r="B638" s="343" t="str">
        <f>AF638</f>
        <v>4IE</v>
      </c>
      <c r="C638" s="6526">
        <v>46201</v>
      </c>
      <c r="D638" s="5644" t="s">
        <v>1602</v>
      </c>
      <c r="E638" s="5719">
        <v>89610217</v>
      </c>
      <c r="F638" s="1564" t="s">
        <v>1789</v>
      </c>
      <c r="G638" s="1263"/>
      <c r="H638" s="1330" t="s">
        <v>630</v>
      </c>
      <c r="I638" s="1264" t="s">
        <v>992</v>
      </c>
      <c r="J638" s="1264" t="s">
        <v>21</v>
      </c>
      <c r="K638" s="599" t="s">
        <v>11</v>
      </c>
      <c r="L638" s="600"/>
      <c r="M638" s="6801">
        <v>46150</v>
      </c>
      <c r="N638" s="6749">
        <v>46142</v>
      </c>
      <c r="O638" s="6748">
        <v>46151</v>
      </c>
      <c r="P638" s="6749">
        <v>46143</v>
      </c>
      <c r="Q638" s="6748">
        <v>46153</v>
      </c>
      <c r="R638" s="6749">
        <v>46153</v>
      </c>
      <c r="S638" s="6748">
        <v>46154</v>
      </c>
      <c r="T638" s="6749">
        <v>46149</v>
      </c>
      <c r="U638" s="6750">
        <v>46156</v>
      </c>
      <c r="V638" s="6749">
        <v>46154</v>
      </c>
      <c r="W638" s="6751">
        <v>46158</v>
      </c>
      <c r="X638" s="6752">
        <v>46157</v>
      </c>
      <c r="Y638" s="359">
        <v>46165</v>
      </c>
      <c r="Z638" s="359">
        <v>46165</v>
      </c>
      <c r="AA638" s="601"/>
      <c r="AB638" s="359"/>
      <c r="AC638" s="251"/>
      <c r="AD638" s="361"/>
      <c r="AE638" s="362">
        <v>25</v>
      </c>
      <c r="AF638" s="363" t="str">
        <f>IF($AE638=0,"　",VLOOKUP($AE638,ﾚｰｻﾞOP,69,0))</f>
        <v>4IE</v>
      </c>
      <c r="AG638" s="364"/>
      <c r="AH638" s="364"/>
      <c r="AI638" s="364"/>
      <c r="AJ638" s="364"/>
      <c r="AK638" s="364"/>
      <c r="AL638" s="364"/>
      <c r="AM638" s="364"/>
      <c r="AN638" s="364"/>
      <c r="AO638" s="364"/>
      <c r="AP638" s="363"/>
      <c r="AQ638" s="255"/>
      <c r="AR638" s="255"/>
      <c r="AS638" s="255"/>
      <c r="AT638" s="255"/>
      <c r="AU638" s="2843">
        <f>IF(AI638="付属済",0,IF(AI638=1,AI638+AP638,0))</f>
        <v>0</v>
      </c>
      <c r="AV638" s="4008">
        <f>IF(AE638=0,0,(AR638*1)+(AS638*100))</f>
        <v>0</v>
      </c>
      <c r="AW638" s="590" t="str">
        <f>IF($AE638=0,"　",VLOOKUP($AE638,ﾚｰｻﾞOP,5,0))</f>
        <v>-</v>
      </c>
      <c r="AX638" s="369"/>
      <c r="AY638" s="154" t="str">
        <f>IF($AE638=0,"　",VLOOKUP($AE638,ﾚｰｻﾞOP,6,0))</f>
        <v>-</v>
      </c>
      <c r="AZ638" s="367"/>
      <c r="BA638" s="154" t="str">
        <f>IF($AE638=0,"　",VLOOKUP($AE638,ﾚｰｻﾞOP,7,0))</f>
        <v>-</v>
      </c>
      <c r="BB638" s="367"/>
      <c r="BC638" s="368" t="str">
        <f>IF($AE638=0,"　",VLOOKUP($AE638,ﾚｰｻﾞOP,8,0))</f>
        <v>-</v>
      </c>
      <c r="BD638" s="369"/>
      <c r="BE638" s="4599" t="str">
        <f>IF($AE638=0,"　",VLOOKUP($AE638,ﾚｰｻﾞOP,9,0))</f>
        <v>-</v>
      </c>
      <c r="BF638" s="367"/>
      <c r="BG638" s="368" t="str">
        <f>IF($AE638=0,"　",VLOOKUP($AE638,ﾚｰｻﾞOP,10,0))</f>
        <v>-</v>
      </c>
      <c r="BH638" s="367"/>
      <c r="BI638" s="154" t="str">
        <f>IF($AE638=0,"　",VLOOKUP($AE638,ﾚｰｻﾞOP,11,0))</f>
        <v>-</v>
      </c>
      <c r="BJ638" s="367"/>
      <c r="BK638" s="154" t="str">
        <f>IF($AE638=0,"　",VLOOKUP($AE638,ﾚｰｻﾞOP,57,0))</f>
        <v>-</v>
      </c>
      <c r="BL638" s="367"/>
      <c r="BM638" s="154" t="str">
        <f>IF($AE638=0,"　",VLOOKUP($AE638,ﾚｰｻﾞOP,58,0))</f>
        <v>-</v>
      </c>
      <c r="BN638" s="367"/>
      <c r="BO638" s="155" t="str">
        <f>IF($AE638=0,"　",VLOOKUP($AE638,ﾚｰｻﾞOP,59,0))</f>
        <v>-</v>
      </c>
      <c r="BP638" s="367"/>
      <c r="BQ638" s="154" t="str">
        <f>IF($AE638=0,"　",VLOOKUP($AE638,ﾚｰｻﾞOP,12,0))</f>
        <v>-</v>
      </c>
      <c r="BR638" s="369"/>
      <c r="BS638" s="154" t="str">
        <f>IF($AE638=0,"　",VLOOKUP($AE638,ﾚｰｻﾞOP,13,0))</f>
        <v>-</v>
      </c>
      <c r="BT638" s="369"/>
      <c r="BU638" s="154" t="str">
        <f>IF($AE638=0,"　",VLOOKUP($AE638,ﾚｰｻﾞOP,14,0))</f>
        <v>-</v>
      </c>
      <c r="BV638" s="369"/>
      <c r="BW638" s="154" t="str">
        <f>IF($AE638=0,"　",VLOOKUP($AE638,ﾚｰｻﾞOP,15,0))</f>
        <v>-</v>
      </c>
      <c r="BX638" s="367"/>
      <c r="BY638" s="154" t="str">
        <f>IF($AE638=0,"　",VLOOKUP($AE638,ﾚｰｻﾞOP,16,0))</f>
        <v>-</v>
      </c>
      <c r="BZ638" s="369"/>
      <c r="CA638" s="154" t="str">
        <f>IF($AE638=0,"　",VLOOKUP($AE638,ﾚｰｻﾞOP,17,0))</f>
        <v>-</v>
      </c>
      <c r="CB638" s="367"/>
      <c r="CC638" s="154" t="str">
        <f>IF($AE638=0,"　",VLOOKUP($AE638,ﾚｰｻﾞOP,18,0))</f>
        <v>-</v>
      </c>
      <c r="CD638" s="367"/>
      <c r="CE638" s="2850" t="str">
        <f>IF($AE638=0,"　",VLOOKUP($AE638,ﾚｰｻﾞOP,19,0))</f>
        <v>-</v>
      </c>
      <c r="CF638" s="2846"/>
      <c r="CG638" s="2855" t="str">
        <f>IF($AE638=0,"　",VLOOKUP($AE638,ﾚｰｻﾞOP,20,0))</f>
        <v>-</v>
      </c>
      <c r="CH638" s="2851"/>
      <c r="CI638" s="2850" t="str">
        <f>IF($AE638=0,"　",VLOOKUP($AE638,ﾚｰｻﾞOP,21,0))</f>
        <v>-</v>
      </c>
      <c r="CJ638" s="2846"/>
      <c r="CK638" s="2850" t="str">
        <f>IF($AE638=0,"　",VLOOKUP($AE638,ﾚｰｻﾞOP,22,0))</f>
        <v>-</v>
      </c>
      <c r="CL638" s="2851"/>
      <c r="CM638" s="2850" t="str">
        <f>IF($AE638=0,"　",VLOOKUP($AE638,ﾚｰｻﾞOP,23,0))</f>
        <v>-</v>
      </c>
      <c r="CN638" s="2851"/>
      <c r="CO638" s="2855" t="str">
        <f>IF($AE638=0,"　",VLOOKUP($AE638,ﾚｰｻﾞOP,24,0))</f>
        <v>-</v>
      </c>
      <c r="CP638" s="2851"/>
      <c r="CQ638" s="2855" t="str">
        <f>IF($AE638=0,"　",VLOOKUP($AE638,ﾚｰｻﾞOP,25,0))</f>
        <v>-</v>
      </c>
      <c r="CR638" s="2851"/>
      <c r="CS638" s="2850" t="str">
        <f>IF($AE638=0,"　",VLOOKUP($AE638,ﾚｰｻﾞOP,26,0))</f>
        <v>-</v>
      </c>
      <c r="CT638" s="2851"/>
      <c r="CU638" s="2855"/>
      <c r="CV638" s="2851"/>
      <c r="CW638" s="2850" t="str">
        <f>IF($AE638=0,"　",VLOOKUP($AE638,ﾚｰｻﾞOP,28,0))</f>
        <v>-</v>
      </c>
      <c r="CX638" s="2851"/>
      <c r="CY638" s="2855" t="str">
        <f>IF($AE638=0,"　",VLOOKUP($AE638,ﾚｰｻﾞOP,29,0))</f>
        <v>-</v>
      </c>
      <c r="CZ638" s="2851"/>
      <c r="DA638" s="154" t="str">
        <f>IF($AE638=0,"　",VLOOKUP($AE638,ﾚｰｻﾞOP,30,0))</f>
        <v>-</v>
      </c>
      <c r="DB638" s="369"/>
      <c r="DC638" s="155" t="str">
        <f>IF($AE638=0,"　",VLOOKUP($AE638,ﾚｰｻﾞOP,31,0))</f>
        <v>-</v>
      </c>
      <c r="DD638" s="367"/>
      <c r="DE638" s="374">
        <f t="shared" si="1651"/>
        <v>0</v>
      </c>
      <c r="DF638" s="373"/>
      <c r="DG638" s="818">
        <f>IF(AH638=1,1,0)</f>
        <v>0</v>
      </c>
      <c r="DH638" s="372"/>
      <c r="DI638" s="267">
        <f>IF(AG638=1,1,0)</f>
        <v>0</v>
      </c>
      <c r="DJ638" s="373"/>
      <c r="DK638" s="374">
        <f>IF(AU638=2,1,0)</f>
        <v>0</v>
      </c>
      <c r="DL638" s="373"/>
      <c r="DM638" s="375">
        <f>IF(AU638=1,1,0)</f>
        <v>0</v>
      </c>
      <c r="DN638" s="373"/>
      <c r="DO638" s="155">
        <f>IF(AJ638=1,1,0)</f>
        <v>0</v>
      </c>
      <c r="DP638" s="372"/>
      <c r="DQ638" s="155">
        <f>IF(AK638=1,1,0)</f>
        <v>0</v>
      </c>
      <c r="DR638" s="373"/>
      <c r="DS638" s="155">
        <f>IF(AL638=1,1,0)</f>
        <v>0</v>
      </c>
      <c r="DT638" s="372"/>
      <c r="DU638" s="155">
        <f>IF(AM638=1,1,0)</f>
        <v>0</v>
      </c>
      <c r="DV638" s="373"/>
      <c r="DW638" s="4891">
        <f>IF(AN638=1,1,0)</f>
        <v>0</v>
      </c>
      <c r="DX638" s="372"/>
      <c r="DY638" s="154">
        <f>IF(AO638=1,1,0)</f>
        <v>0</v>
      </c>
      <c r="DZ638" s="373"/>
      <c r="EA638" s="154">
        <f>IF(AP638=1,1,0)</f>
        <v>0</v>
      </c>
      <c r="EB638" s="373"/>
      <c r="EC638" s="269">
        <f>IF(AQ638=1,1,0)</f>
        <v>0</v>
      </c>
      <c r="ED638" s="376"/>
      <c r="EE638" s="822">
        <f>IF(AV638=0,0,1)</f>
        <v>0</v>
      </c>
      <c r="EF638" s="377"/>
      <c r="EG638" s="273"/>
      <c r="EH638" s="274"/>
      <c r="EI638" s="275"/>
      <c r="EJ638" s="276"/>
      <c r="EK638" s="275"/>
      <c r="EL638" s="277"/>
      <c r="EM638" s="278" t="str">
        <f>IF(CE638="-"," ",IF(AR638=1,1," "))</f>
        <v xml:space="preserve"> </v>
      </c>
      <c r="EN638" s="372"/>
      <c r="EO638" s="155">
        <f>IF(AT638=1,1,0)</f>
        <v>0</v>
      </c>
      <c r="EP638" s="373"/>
      <c r="ER638" s="194"/>
      <c r="ET638" s="154">
        <v>45695</v>
      </c>
      <c r="EU638" s="373">
        <v>4263127</v>
      </c>
      <c r="EV638" s="154">
        <f>IF($AE638=0,"　",VLOOKUP($AE638,ﾚｰｻﾞOP,60,0))</f>
        <v>1</v>
      </c>
      <c r="EW638" s="373"/>
      <c r="EX638" s="154"/>
      <c r="EY638" s="367"/>
      <c r="EZ638" s="154">
        <v>46150</v>
      </c>
      <c r="FA638" s="367">
        <v>4263262</v>
      </c>
      <c r="FB638" s="154"/>
      <c r="FC638" s="367"/>
      <c r="FD638" s="154">
        <v>46120</v>
      </c>
      <c r="FE638" s="367">
        <v>4263207</v>
      </c>
      <c r="FF638" s="155"/>
      <c r="FG638" s="367"/>
      <c r="FH638" s="154"/>
      <c r="FI638" s="367"/>
      <c r="FJ638" s="154">
        <v>46114</v>
      </c>
      <c r="FK638" s="373">
        <v>4263208</v>
      </c>
      <c r="FL638" s="155">
        <f>IF($AE638=0,"　",VLOOKUP($AE638,ﾚｰｻﾞOP,68,0))</f>
        <v>1</v>
      </c>
      <c r="FM638" s="279"/>
      <c r="FN638" s="1184"/>
      <c r="FO638" s="280"/>
      <c r="FP638" s="281">
        <v>1</v>
      </c>
      <c r="FQ638" s="282"/>
      <c r="FS638" s="281"/>
      <c r="FT638" s="282"/>
    </row>
    <row r="639" spans="1:176" ht="18.600000000000001" customHeight="1">
      <c r="A639" s="228">
        <f t="shared" si="1035"/>
        <v>629</v>
      </c>
      <c r="B639" s="343" t="str">
        <f t="shared" ref="B639" si="1663">AF639</f>
        <v>4IE</v>
      </c>
      <c r="C639" s="6526">
        <v>46190</v>
      </c>
      <c r="D639" s="6204" t="s">
        <v>1212</v>
      </c>
      <c r="E639" s="5658">
        <v>72511122</v>
      </c>
      <c r="F639" s="6828" t="s">
        <v>1931</v>
      </c>
      <c r="G639" s="1263"/>
      <c r="H639" s="1330" t="s">
        <v>631</v>
      </c>
      <c r="I639" s="1264" t="s">
        <v>61</v>
      </c>
      <c r="J639" s="1264" t="s">
        <v>1635</v>
      </c>
      <c r="K639" s="599" t="s">
        <v>11</v>
      </c>
      <c r="L639" s="600"/>
      <c r="M639" s="6477">
        <v>46151</v>
      </c>
      <c r="N639" s="353">
        <v>46144</v>
      </c>
      <c r="O639" s="354">
        <v>46153</v>
      </c>
      <c r="P639" s="353">
        <v>46149</v>
      </c>
      <c r="Q639" s="354">
        <v>46154</v>
      </c>
      <c r="R639" s="353">
        <v>46154</v>
      </c>
      <c r="S639" s="354">
        <v>46155</v>
      </c>
      <c r="T639" s="353">
        <v>46151</v>
      </c>
      <c r="U639" s="355">
        <v>46157</v>
      </c>
      <c r="V639" s="353">
        <v>46155</v>
      </c>
      <c r="W639" s="356">
        <v>46161</v>
      </c>
      <c r="X639" s="357">
        <v>46162</v>
      </c>
      <c r="Y639" s="359">
        <v>46168</v>
      </c>
      <c r="Z639" s="359">
        <v>46168</v>
      </c>
      <c r="AA639" s="601"/>
      <c r="AB639" s="359"/>
      <c r="AC639" s="251" t="s">
        <v>627</v>
      </c>
      <c r="AD639" s="361"/>
      <c r="AE639" s="362">
        <v>2</v>
      </c>
      <c r="AF639" s="363" t="str">
        <f>IF($AE639=0,"　",VLOOKUP($AE639,ﾚｰｻﾞOP,69,0))</f>
        <v>4IE</v>
      </c>
      <c r="AG639" s="364"/>
      <c r="AH639" s="364"/>
      <c r="AI639" s="364">
        <v>1</v>
      </c>
      <c r="AJ639" s="364"/>
      <c r="AK639" s="364"/>
      <c r="AL639" s="364"/>
      <c r="AM639" s="364"/>
      <c r="AN639" s="364">
        <v>1</v>
      </c>
      <c r="AO639" s="364"/>
      <c r="AP639" s="363">
        <v>1</v>
      </c>
      <c r="AQ639" s="255">
        <v>1</v>
      </c>
      <c r="AR639" s="255">
        <v>1</v>
      </c>
      <c r="AS639" s="255"/>
      <c r="AT639" s="255"/>
      <c r="AU639" s="2843">
        <f t="shared" ref="AU639" si="1664">IF(AI639="付属済",0,IF(AI639=1,AI639+AP639,0))</f>
        <v>2</v>
      </c>
      <c r="AV639" s="4008">
        <f t="shared" ref="AV639" si="1665">IF(AE639=0,0,(AR639*1)+(AS639*100))</f>
        <v>1</v>
      </c>
      <c r="AW639" s="590">
        <v>46114</v>
      </c>
      <c r="AX639" s="369">
        <v>4263183</v>
      </c>
      <c r="AY639" s="154">
        <v>46114</v>
      </c>
      <c r="AZ639" s="367">
        <v>4263184</v>
      </c>
      <c r="BA639" s="154">
        <v>46114</v>
      </c>
      <c r="BB639" s="367">
        <v>4263185</v>
      </c>
      <c r="BC639" s="368">
        <v>46114</v>
      </c>
      <c r="BD639" s="369">
        <v>4263186</v>
      </c>
      <c r="BE639" s="4599">
        <v>46114</v>
      </c>
      <c r="BF639" s="367">
        <v>4263187</v>
      </c>
      <c r="BG639" s="368">
        <v>46114</v>
      </c>
      <c r="BH639" s="367">
        <v>4263188</v>
      </c>
      <c r="BI639" s="154">
        <v>46114</v>
      </c>
      <c r="BJ639" s="367">
        <v>4263189</v>
      </c>
      <c r="BK639" s="154" t="str">
        <f>IF($AE639=0,"　",VLOOKUP($AE639,ﾚｰｻﾞOP,57,0))</f>
        <v>-</v>
      </c>
      <c r="BL639" s="367"/>
      <c r="BM639" s="154" t="str">
        <f>IF($AE639=0,"　",VLOOKUP($AE639,ﾚｰｻﾞOP,58,0))</f>
        <v>-</v>
      </c>
      <c r="BN639" s="367"/>
      <c r="BO639" s="155" t="str">
        <f>IF($AE639=0,"　",VLOOKUP($AE639,ﾚｰｻﾞOP,59,0))</f>
        <v>-</v>
      </c>
      <c r="BP639" s="367"/>
      <c r="BQ639" s="154" t="str">
        <f>IF($AE639=0,"　",VLOOKUP($AE639,ﾚｰｻﾞOP,12,0))</f>
        <v>-</v>
      </c>
      <c r="BR639" s="369"/>
      <c r="BS639" s="154" t="str">
        <f>IF($AE639=0,"　",VLOOKUP($AE639,ﾚｰｻﾞOP,13,0))</f>
        <v>-</v>
      </c>
      <c r="BT639" s="369"/>
      <c r="BU639" s="154" t="str">
        <f>IF($AE639=0,"　",VLOOKUP($AE639,ﾚｰｻﾞOP,14,0))</f>
        <v>-</v>
      </c>
      <c r="BV639" s="369"/>
      <c r="BW639" s="154" t="str">
        <f>IF($AE639=0,"　",VLOOKUP($AE639,ﾚｰｻﾞOP,15,0))</f>
        <v>-</v>
      </c>
      <c r="BX639" s="367"/>
      <c r="BY639" s="154" t="str">
        <f>IF($AE639=0,"　",VLOOKUP($AE639,ﾚｰｻﾞOP,16,0))</f>
        <v>-</v>
      </c>
      <c r="BZ639" s="369"/>
      <c r="CA639" s="154" t="str">
        <f>IF($AE639=0,"　",VLOOKUP($AE639,ﾚｰｻﾞOP,17,0))</f>
        <v>-</v>
      </c>
      <c r="CB639" s="367"/>
      <c r="CC639" s="154" t="str">
        <f>IF($AE639=0,"　",VLOOKUP($AE639,ﾚｰｻﾞOP,18,0))</f>
        <v>-</v>
      </c>
      <c r="CD639" s="367"/>
      <c r="CE639" s="2850" t="str">
        <f>IF($AE639=0,"　",VLOOKUP($AE639,ﾚｰｻﾞOP,19,0))</f>
        <v>-</v>
      </c>
      <c r="CF639" s="2846"/>
      <c r="CG639" s="2855" t="str">
        <f>IF($AE639=0,"　",VLOOKUP($AE639,ﾚｰｻﾞOP,20,0))</f>
        <v>-</v>
      </c>
      <c r="CH639" s="2851"/>
      <c r="CI639" s="2850" t="str">
        <f>IF($AE639=0,"　",VLOOKUP($AE639,ﾚｰｻﾞOP,21,0))</f>
        <v>-</v>
      </c>
      <c r="CJ639" s="2846"/>
      <c r="CK639" s="2850" t="str">
        <f>IF($AE639=0,"　",VLOOKUP($AE639,ﾚｰｻﾞOP,22,0))</f>
        <v>-</v>
      </c>
      <c r="CL639" s="2851"/>
      <c r="CM639" s="2850" t="str">
        <f>IF($AE639=0,"　",VLOOKUP($AE639,ﾚｰｻﾞOP,23,0))</f>
        <v>-</v>
      </c>
      <c r="CN639" s="2851"/>
      <c r="CO639" s="2855" t="str">
        <f>IF($AE639=0,"　",VLOOKUP($AE639,ﾚｰｻﾞOP,24,0))</f>
        <v>-</v>
      </c>
      <c r="CP639" s="2851"/>
      <c r="CQ639" s="2855" t="str">
        <f>IF($AE639=0,"　",VLOOKUP($AE639,ﾚｰｻﾞOP,25,0))</f>
        <v>-</v>
      </c>
      <c r="CR639" s="2851"/>
      <c r="CS639" s="2850" t="str">
        <f>IF($AE639=0,"　",VLOOKUP($AE639,ﾚｰｻﾞOP,26,0))</f>
        <v>-</v>
      </c>
      <c r="CT639" s="2851"/>
      <c r="CU639" s="2855"/>
      <c r="CV639" s="2851"/>
      <c r="CW639" s="2850" t="str">
        <f>IF($AE639=0,"　",VLOOKUP($AE639,ﾚｰｻﾞOP,28,0))</f>
        <v>-</v>
      </c>
      <c r="CX639" s="2851"/>
      <c r="CY639" s="2855" t="str">
        <f>IF($AE639=0,"　",VLOOKUP($AE639,ﾚｰｻﾞOP,29,0))</f>
        <v>-</v>
      </c>
      <c r="CZ639" s="2851"/>
      <c r="DA639" s="154" t="str">
        <f>IF($AE639=0,"　",VLOOKUP($AE639,ﾚｰｻﾞOP,30,0))</f>
        <v>-</v>
      </c>
      <c r="DB639" s="369"/>
      <c r="DC639" s="155" t="str">
        <f>IF($AE639=0,"　",VLOOKUP($AE639,ﾚｰｻﾞOP,31,0))</f>
        <v>-</v>
      </c>
      <c r="DD639" s="367"/>
      <c r="DE639" s="374">
        <f t="shared" si="1651"/>
        <v>0</v>
      </c>
      <c r="DF639" s="373"/>
      <c r="DG639" s="818">
        <f>IF(AH639=1,1,0)</f>
        <v>0</v>
      </c>
      <c r="DH639" s="372"/>
      <c r="DI639" s="267">
        <f t="shared" ref="DI639" si="1666">IF(AG639=1,1,0)</f>
        <v>0</v>
      </c>
      <c r="DJ639" s="373"/>
      <c r="DK639" s="374">
        <v>46120</v>
      </c>
      <c r="DL639" s="2857">
        <v>4263200</v>
      </c>
      <c r="DM639" s="375">
        <f t="shared" ref="DM639" si="1667">IF(AU639=1,1,0)</f>
        <v>0</v>
      </c>
      <c r="DN639" s="373"/>
      <c r="DO639" s="155">
        <f t="shared" ref="DO639" si="1668">IF(AJ639=1,1,0)</f>
        <v>0</v>
      </c>
      <c r="DP639" s="372"/>
      <c r="DQ639" s="155">
        <f t="shared" ref="DQ639" si="1669">IF(AK639=1,1,0)</f>
        <v>0</v>
      </c>
      <c r="DR639" s="373"/>
      <c r="DS639" s="155">
        <f t="shared" ref="DS639" si="1670">IF(AL639=1,1,0)</f>
        <v>0</v>
      </c>
      <c r="DT639" s="372"/>
      <c r="DU639" s="155">
        <f t="shared" ref="DU639" si="1671">IF(AM639=1,1,0)</f>
        <v>0</v>
      </c>
      <c r="DV639" s="373"/>
      <c r="DW639" s="4891">
        <v>46114</v>
      </c>
      <c r="DX639" s="372">
        <v>4263201</v>
      </c>
      <c r="DY639" s="154">
        <f t="shared" ref="DY639" si="1672">IF(AO639=1,1,0)</f>
        <v>0</v>
      </c>
      <c r="DZ639" s="373"/>
      <c r="EA639" s="154">
        <v>46120</v>
      </c>
      <c r="EB639" s="373">
        <v>4263203</v>
      </c>
      <c r="EC639" s="269">
        <v>46114</v>
      </c>
      <c r="ED639" s="4964">
        <v>4263204</v>
      </c>
      <c r="EE639" s="822">
        <v>46086</v>
      </c>
      <c r="EF639" s="377">
        <v>4263177</v>
      </c>
      <c r="EG639" s="273"/>
      <c r="EH639" s="274"/>
      <c r="EI639" s="275"/>
      <c r="EJ639" s="276"/>
      <c r="EK639" s="275"/>
      <c r="EL639" s="277"/>
      <c r="EM639" s="278" t="str">
        <f t="shared" ref="EM639" si="1673">IF(CE639="-"," ",IF(AR639=1,1," "))</f>
        <v xml:space="preserve"> </v>
      </c>
      <c r="EN639" s="372"/>
      <c r="EO639" s="155">
        <f t="shared" ref="EO639" si="1674">IF(AT639=1,1,0)</f>
        <v>0</v>
      </c>
      <c r="EP639" s="373"/>
      <c r="ER639" s="194"/>
      <c r="ET639" s="154" t="str">
        <f>IF($AE639=0,"　",VLOOKUP($AE639,ﾚｰｻﾞOP,60,0))</f>
        <v>-</v>
      </c>
      <c r="EU639" s="373"/>
      <c r="EV639" s="154" t="str">
        <f>IF($AE639=0,"　",VLOOKUP($AE639,ﾚｰｻﾞOP,60,0))</f>
        <v>-</v>
      </c>
      <c r="EW639" s="373"/>
      <c r="EX639" s="154"/>
      <c r="EY639" s="367"/>
      <c r="EZ639" s="154"/>
      <c r="FA639" s="367"/>
      <c r="FB639" s="154"/>
      <c r="FC639" s="367"/>
      <c r="FD639" s="154"/>
      <c r="FE639" s="367"/>
      <c r="FF639" s="155"/>
      <c r="FG639" s="367"/>
      <c r="FH639" s="154"/>
      <c r="FI639" s="367"/>
      <c r="FJ639" s="154" t="str">
        <f>IF($AE639=0,"　",VLOOKUP($AE639,ﾚｰｻﾞOP,67,0))</f>
        <v>-</v>
      </c>
      <c r="FK639" s="373"/>
      <c r="FL639" s="155" t="str">
        <f>IF($AE639=0,"　",VLOOKUP($AE639,ﾚｰｻﾞOP,68,0))</f>
        <v>-</v>
      </c>
      <c r="FM639" s="279"/>
      <c r="FN639" s="1184"/>
      <c r="FO639" s="280"/>
      <c r="FP639" s="281"/>
      <c r="FQ639" s="282"/>
      <c r="FS639" s="281"/>
      <c r="FT639" s="282"/>
    </row>
    <row r="640" spans="1:176" ht="18.600000000000001" customHeight="1">
      <c r="A640" s="228">
        <f t="shared" si="961"/>
        <v>630</v>
      </c>
      <c r="B640" s="343" t="str">
        <f>AF640</f>
        <v>4IE</v>
      </c>
      <c r="C640" s="6526">
        <v>46190</v>
      </c>
      <c r="D640" s="5644" t="s">
        <v>1672</v>
      </c>
      <c r="E640" s="5719" t="s">
        <v>1671</v>
      </c>
      <c r="F640" s="1564" t="s">
        <v>1790</v>
      </c>
      <c r="G640" s="1263"/>
      <c r="H640" s="1330" t="s">
        <v>630</v>
      </c>
      <c r="I640" s="1264" t="s">
        <v>64</v>
      </c>
      <c r="J640" s="1264" t="s">
        <v>20</v>
      </c>
      <c r="K640" s="599" t="s">
        <v>11</v>
      </c>
      <c r="L640" s="600"/>
      <c r="M640" s="6477">
        <v>46151</v>
      </c>
      <c r="N640" s="6873">
        <v>46143</v>
      </c>
      <c r="O640" s="354">
        <v>46153</v>
      </c>
      <c r="P640" s="353">
        <v>46151</v>
      </c>
      <c r="Q640" s="354">
        <v>46154</v>
      </c>
      <c r="R640" s="353">
        <v>46154</v>
      </c>
      <c r="S640" s="354">
        <v>46155</v>
      </c>
      <c r="T640" s="353">
        <v>46151</v>
      </c>
      <c r="U640" s="355">
        <v>46157</v>
      </c>
      <c r="V640" s="353">
        <v>46155</v>
      </c>
      <c r="W640" s="356">
        <v>46161</v>
      </c>
      <c r="X640" s="357">
        <v>46161</v>
      </c>
      <c r="Y640" s="359">
        <v>46169</v>
      </c>
      <c r="Z640" s="359">
        <v>46169</v>
      </c>
      <c r="AA640" s="601"/>
      <c r="AB640" s="359"/>
      <c r="AC640" s="251"/>
      <c r="AD640" s="361"/>
      <c r="AE640" s="362">
        <v>25</v>
      </c>
      <c r="AF640" s="363" t="str">
        <f>IF($AE640=0,"　",VLOOKUP($AE640,ﾚｰｻﾞOP,69,0))</f>
        <v>4IE</v>
      </c>
      <c r="AG640" s="364"/>
      <c r="AH640" s="364"/>
      <c r="AI640" s="364"/>
      <c r="AJ640" s="364"/>
      <c r="AK640" s="364"/>
      <c r="AL640" s="364"/>
      <c r="AM640" s="364"/>
      <c r="AN640" s="364"/>
      <c r="AO640" s="364"/>
      <c r="AP640" s="363"/>
      <c r="AQ640" s="255"/>
      <c r="AR640" s="255"/>
      <c r="AS640" s="255"/>
      <c r="AT640" s="255"/>
      <c r="AU640" s="2843">
        <f>IF(AI640="付属済",0,IF(AI640=1,AI640+AP640,0))</f>
        <v>0</v>
      </c>
      <c r="AV640" s="4008">
        <f>IF(AE640=0,0,(AR640*1)+(AS640*100))</f>
        <v>0</v>
      </c>
      <c r="AW640" s="590" t="str">
        <f>IF($AE640=0,"　",VLOOKUP($AE640,ﾚｰｻﾞOP,5,0))</f>
        <v>-</v>
      </c>
      <c r="AX640" s="369"/>
      <c r="AY640" s="154" t="str">
        <f>IF($AE640=0,"　",VLOOKUP($AE640,ﾚｰｻﾞOP,6,0))</f>
        <v>-</v>
      </c>
      <c r="AZ640" s="367"/>
      <c r="BA640" s="154" t="str">
        <f>IF($AE640=0,"　",VLOOKUP($AE640,ﾚｰｻﾞOP,7,0))</f>
        <v>-</v>
      </c>
      <c r="BB640" s="367"/>
      <c r="BC640" s="368" t="str">
        <f>IF($AE640=0,"　",VLOOKUP($AE640,ﾚｰｻﾞOP,8,0))</f>
        <v>-</v>
      </c>
      <c r="BD640" s="369"/>
      <c r="BE640" s="4599" t="str">
        <f>IF($AE640=0,"　",VLOOKUP($AE640,ﾚｰｻﾞOP,9,0))</f>
        <v>-</v>
      </c>
      <c r="BF640" s="367"/>
      <c r="BG640" s="368" t="str">
        <f>IF($AE640=0,"　",VLOOKUP($AE640,ﾚｰｻﾞOP,10,0))</f>
        <v>-</v>
      </c>
      <c r="BH640" s="367"/>
      <c r="BI640" s="154" t="str">
        <f>IF($AE640=0,"　",VLOOKUP($AE640,ﾚｰｻﾞOP,11,0))</f>
        <v>-</v>
      </c>
      <c r="BJ640" s="367"/>
      <c r="BK640" s="154" t="str">
        <f>IF($AE640=0,"　",VLOOKUP($AE640,ﾚｰｻﾞOP,57,0))</f>
        <v>-</v>
      </c>
      <c r="BL640" s="367"/>
      <c r="BM640" s="154" t="str">
        <f>IF($AE640=0,"　",VLOOKUP($AE640,ﾚｰｻﾞOP,58,0))</f>
        <v>-</v>
      </c>
      <c r="BN640" s="367"/>
      <c r="BO640" s="155" t="str">
        <f>IF($AE640=0,"　",VLOOKUP($AE640,ﾚｰｻﾞOP,59,0))</f>
        <v>-</v>
      </c>
      <c r="BP640" s="367"/>
      <c r="BQ640" s="154" t="str">
        <f>IF($AE640=0,"　",VLOOKUP($AE640,ﾚｰｻﾞOP,12,0))</f>
        <v>-</v>
      </c>
      <c r="BR640" s="369"/>
      <c r="BS640" s="154" t="str">
        <f>IF($AE640=0,"　",VLOOKUP($AE640,ﾚｰｻﾞOP,13,0))</f>
        <v>-</v>
      </c>
      <c r="BT640" s="369"/>
      <c r="BU640" s="154" t="str">
        <f>IF($AE640=0,"　",VLOOKUP($AE640,ﾚｰｻﾞOP,14,0))</f>
        <v>-</v>
      </c>
      <c r="BV640" s="369"/>
      <c r="BW640" s="154" t="str">
        <f>IF($AE640=0,"　",VLOOKUP($AE640,ﾚｰｻﾞOP,15,0))</f>
        <v>-</v>
      </c>
      <c r="BX640" s="367"/>
      <c r="BY640" s="154" t="str">
        <f>IF($AE640=0,"　",VLOOKUP($AE640,ﾚｰｻﾞOP,16,0))</f>
        <v>-</v>
      </c>
      <c r="BZ640" s="369"/>
      <c r="CA640" s="154" t="str">
        <f>IF($AE640=0,"　",VLOOKUP($AE640,ﾚｰｻﾞOP,17,0))</f>
        <v>-</v>
      </c>
      <c r="CB640" s="367"/>
      <c r="CC640" s="154" t="str">
        <f>IF($AE640=0,"　",VLOOKUP($AE640,ﾚｰｻﾞOP,18,0))</f>
        <v>-</v>
      </c>
      <c r="CD640" s="367"/>
      <c r="CE640" s="2850" t="str">
        <f>IF($AE640=0,"　",VLOOKUP($AE640,ﾚｰｻﾞOP,19,0))</f>
        <v>-</v>
      </c>
      <c r="CF640" s="2846"/>
      <c r="CG640" s="2855" t="str">
        <f>IF($AE640=0,"　",VLOOKUP($AE640,ﾚｰｻﾞOP,20,0))</f>
        <v>-</v>
      </c>
      <c r="CH640" s="2851"/>
      <c r="CI640" s="2850" t="str">
        <f>IF($AE640=0,"　",VLOOKUP($AE640,ﾚｰｻﾞOP,21,0))</f>
        <v>-</v>
      </c>
      <c r="CJ640" s="2846"/>
      <c r="CK640" s="2850" t="str">
        <f>IF($AE640=0,"　",VLOOKUP($AE640,ﾚｰｻﾞOP,22,0))</f>
        <v>-</v>
      </c>
      <c r="CL640" s="2851"/>
      <c r="CM640" s="2850" t="str">
        <f>IF($AE640=0,"　",VLOOKUP($AE640,ﾚｰｻﾞOP,23,0))</f>
        <v>-</v>
      </c>
      <c r="CN640" s="2851"/>
      <c r="CO640" s="2855" t="str">
        <f>IF($AE640=0,"　",VLOOKUP($AE640,ﾚｰｻﾞOP,24,0))</f>
        <v>-</v>
      </c>
      <c r="CP640" s="2851"/>
      <c r="CQ640" s="2855" t="str">
        <f>IF($AE640=0,"　",VLOOKUP($AE640,ﾚｰｻﾞOP,25,0))</f>
        <v>-</v>
      </c>
      <c r="CR640" s="2851"/>
      <c r="CS640" s="2850" t="str">
        <f>IF($AE640=0,"　",VLOOKUP($AE640,ﾚｰｻﾞOP,26,0))</f>
        <v>-</v>
      </c>
      <c r="CT640" s="2851"/>
      <c r="CU640" s="2855"/>
      <c r="CV640" s="2851"/>
      <c r="CW640" s="2850" t="str">
        <f>IF($AE640=0,"　",VLOOKUP($AE640,ﾚｰｻﾞOP,28,0))</f>
        <v>-</v>
      </c>
      <c r="CX640" s="2851"/>
      <c r="CY640" s="2855" t="str">
        <f>IF($AE640=0,"　",VLOOKUP($AE640,ﾚｰｻﾞOP,29,0))</f>
        <v>-</v>
      </c>
      <c r="CZ640" s="2851"/>
      <c r="DA640" s="154" t="str">
        <f>IF($AE640=0,"　",VLOOKUP($AE640,ﾚｰｻﾞOP,30,0))</f>
        <v>-</v>
      </c>
      <c r="DB640" s="369"/>
      <c r="DC640" s="155" t="str">
        <f>IF($AE640=0,"　",VLOOKUP($AE640,ﾚｰｻﾞOP,31,0))</f>
        <v>-</v>
      </c>
      <c r="DD640" s="367"/>
      <c r="DE640" s="374">
        <f t="shared" si="1651"/>
        <v>0</v>
      </c>
      <c r="DF640" s="373"/>
      <c r="DG640" s="818">
        <f>IF(AH640=1,1,0)</f>
        <v>0</v>
      </c>
      <c r="DH640" s="372"/>
      <c r="DI640" s="267">
        <f>IF(AG640=1,1,0)</f>
        <v>0</v>
      </c>
      <c r="DJ640" s="373"/>
      <c r="DK640" s="374">
        <f>IF(AU640=2,1,0)</f>
        <v>0</v>
      </c>
      <c r="DL640" s="373"/>
      <c r="DM640" s="375">
        <f>IF(AU640=1,1,0)</f>
        <v>0</v>
      </c>
      <c r="DN640" s="373"/>
      <c r="DO640" s="155">
        <f>IF(AJ640=1,1,0)</f>
        <v>0</v>
      </c>
      <c r="DP640" s="372"/>
      <c r="DQ640" s="155">
        <f>IF(AK640=1,1,0)</f>
        <v>0</v>
      </c>
      <c r="DR640" s="373"/>
      <c r="DS640" s="155">
        <f>IF(AL640=1,1,0)</f>
        <v>0</v>
      </c>
      <c r="DT640" s="372"/>
      <c r="DU640" s="155">
        <f>IF(AM640=1,1,0)</f>
        <v>0</v>
      </c>
      <c r="DV640" s="373"/>
      <c r="DW640" s="4891">
        <f>IF(AN640=1,1,0)</f>
        <v>0</v>
      </c>
      <c r="DX640" s="372"/>
      <c r="DY640" s="154">
        <f>IF(AO640=1,1,0)</f>
        <v>0</v>
      </c>
      <c r="DZ640" s="373"/>
      <c r="EA640" s="154">
        <f>IF(AP640=1,1,0)</f>
        <v>0</v>
      </c>
      <c r="EB640" s="373"/>
      <c r="EC640" s="269">
        <f>IF(AQ640=1,1,0)</f>
        <v>0</v>
      </c>
      <c r="ED640" s="376"/>
      <c r="EE640" s="822">
        <f>IF(AV640=0,0,1)</f>
        <v>0</v>
      </c>
      <c r="EF640" s="377"/>
      <c r="EG640" s="273"/>
      <c r="EH640" s="274"/>
      <c r="EI640" s="275"/>
      <c r="EJ640" s="276"/>
      <c r="EK640" s="275"/>
      <c r="EL640" s="277"/>
      <c r="EM640" s="278" t="str">
        <f>IF(CE640="-"," ",IF(AR640=1,1," "))</f>
        <v xml:space="preserve"> </v>
      </c>
      <c r="EN640" s="372"/>
      <c r="EO640" s="155">
        <f>IF(AT640=1,1,0)</f>
        <v>0</v>
      </c>
      <c r="EP640" s="373"/>
      <c r="ER640" s="194"/>
      <c r="ET640" s="154">
        <v>46060</v>
      </c>
      <c r="EU640" s="373">
        <v>4263127</v>
      </c>
      <c r="EV640" s="154">
        <f>IF($AE640=0,"　",VLOOKUP($AE640,ﾚｰｻﾞOP,60,0))</f>
        <v>1</v>
      </c>
      <c r="EW640" s="373"/>
      <c r="EX640" s="154"/>
      <c r="EY640" s="367"/>
      <c r="EZ640" s="154"/>
      <c r="FA640" s="367"/>
      <c r="FB640" s="154"/>
      <c r="FC640" s="367"/>
      <c r="FD640" s="154">
        <v>46120</v>
      </c>
      <c r="FE640" s="367">
        <v>4263207</v>
      </c>
      <c r="FF640" s="155"/>
      <c r="FG640" s="367"/>
      <c r="FH640" s="154">
        <v>46063</v>
      </c>
      <c r="FI640" s="367">
        <v>4263138</v>
      </c>
      <c r="FJ640" s="154">
        <v>46114</v>
      </c>
      <c r="FK640" s="373">
        <v>4263208</v>
      </c>
      <c r="FL640" s="155">
        <f>IF($AE640=0,"　",VLOOKUP($AE640,ﾚｰｻﾞOP,68,0))</f>
        <v>1</v>
      </c>
      <c r="FM640" s="279"/>
      <c r="FN640" s="1184"/>
      <c r="FO640" s="280"/>
      <c r="FP640" s="281"/>
      <c r="FQ640" s="282"/>
      <c r="FS640" s="281"/>
      <c r="FT640" s="282"/>
    </row>
    <row r="641" spans="1:176" ht="18.600000000000001" customHeight="1">
      <c r="A641" s="228">
        <f t="shared" si="1035"/>
        <v>631</v>
      </c>
      <c r="B641" s="343" t="str">
        <f t="shared" ref="B641" si="1675">AF641</f>
        <v>4IE</v>
      </c>
      <c r="C641" s="6526">
        <v>46201</v>
      </c>
      <c r="D641" s="6544" t="s">
        <v>34</v>
      </c>
      <c r="E641" s="1262">
        <v>84511302</v>
      </c>
      <c r="F641" s="1564" t="s">
        <v>1906</v>
      </c>
      <c r="G641" s="6876" t="s">
        <v>1938</v>
      </c>
      <c r="H641" s="1330" t="s">
        <v>631</v>
      </c>
      <c r="I641" s="1264" t="s">
        <v>61</v>
      </c>
      <c r="J641" s="1264" t="s">
        <v>33</v>
      </c>
      <c r="K641" s="599" t="s">
        <v>11</v>
      </c>
      <c r="L641" s="600"/>
      <c r="M641" s="6477">
        <v>46153</v>
      </c>
      <c r="N641" s="353">
        <v>46144</v>
      </c>
      <c r="O641" s="354">
        <v>46154</v>
      </c>
      <c r="P641" s="353">
        <v>46149</v>
      </c>
      <c r="Q641" s="354">
        <v>46155</v>
      </c>
      <c r="R641" s="353">
        <v>46155</v>
      </c>
      <c r="S641" s="354">
        <v>46156</v>
      </c>
      <c r="T641" s="353">
        <v>46151</v>
      </c>
      <c r="U641" s="355">
        <v>46158</v>
      </c>
      <c r="V641" s="353">
        <v>46156</v>
      </c>
      <c r="W641" s="356">
        <v>46162</v>
      </c>
      <c r="X641" s="357">
        <v>46163</v>
      </c>
      <c r="Y641" s="359">
        <v>46170</v>
      </c>
      <c r="Z641" s="359">
        <v>46170</v>
      </c>
      <c r="AA641" s="601"/>
      <c r="AB641" s="359"/>
      <c r="AC641" s="251" t="s">
        <v>627</v>
      </c>
      <c r="AD641" s="361"/>
      <c r="AE641" s="362">
        <v>3</v>
      </c>
      <c r="AF641" s="363" t="str">
        <f t="shared" ref="AF641:AF645" si="1676">IF($AE641=0,"　",VLOOKUP($AE641,ﾚｰｻﾞOP,69,0))</f>
        <v>4IE</v>
      </c>
      <c r="AG641" s="364"/>
      <c r="AH641" s="364"/>
      <c r="AI641" s="364"/>
      <c r="AJ641" s="364"/>
      <c r="AK641" s="364"/>
      <c r="AL641" s="364"/>
      <c r="AM641" s="364"/>
      <c r="AN641" s="364">
        <v>1</v>
      </c>
      <c r="AO641" s="364"/>
      <c r="AP641" s="363">
        <v>1</v>
      </c>
      <c r="AQ641" s="255">
        <v>1</v>
      </c>
      <c r="AR641" s="255">
        <v>1</v>
      </c>
      <c r="AS641" s="255"/>
      <c r="AT641" s="255"/>
      <c r="AU641" s="2843">
        <f t="shared" ref="AU641" si="1677">IF(AI641="付属済",0,IF(AI641=1,AI641+AP641,0))</f>
        <v>0</v>
      </c>
      <c r="AV641" s="4008">
        <f t="shared" ref="AV641" si="1678">IF(AE641=0,0,(AR641*1)+(AS641*100))</f>
        <v>1</v>
      </c>
      <c r="AW641" s="590">
        <v>46114</v>
      </c>
      <c r="AX641" s="369">
        <v>4263183</v>
      </c>
      <c r="AY641" s="154">
        <v>46114</v>
      </c>
      <c r="AZ641" s="367">
        <v>4263184</v>
      </c>
      <c r="BA641" s="154">
        <v>46114</v>
      </c>
      <c r="BB641" s="367">
        <v>4263185</v>
      </c>
      <c r="BC641" s="368">
        <v>46114</v>
      </c>
      <c r="BD641" s="369">
        <v>4263186</v>
      </c>
      <c r="BE641" s="4599">
        <v>46114</v>
      </c>
      <c r="BF641" s="367">
        <v>4263187</v>
      </c>
      <c r="BG641" s="368">
        <v>46114</v>
      </c>
      <c r="BH641" s="367">
        <v>4263188</v>
      </c>
      <c r="BI641" s="154">
        <v>46114</v>
      </c>
      <c r="BJ641" s="367">
        <v>4263189</v>
      </c>
      <c r="BK641" s="154" t="str">
        <f t="shared" ref="BK641:BK645" si="1679">IF($AE641=0,"　",VLOOKUP($AE641,ﾚｰｻﾞOP,57,0))</f>
        <v>-</v>
      </c>
      <c r="BL641" s="367"/>
      <c r="BM641" s="154" t="str">
        <f t="shared" ref="BM641:BM645" si="1680">IF($AE641=0,"　",VLOOKUP($AE641,ﾚｰｻﾞOP,58,0))</f>
        <v>-</v>
      </c>
      <c r="BN641" s="367"/>
      <c r="BO641" s="155" t="str">
        <f t="shared" ref="BO641:BO645" si="1681">IF($AE641=0,"　",VLOOKUP($AE641,ﾚｰｻﾞOP,59,0))</f>
        <v>-</v>
      </c>
      <c r="BP641" s="367"/>
      <c r="BQ641" s="154" t="str">
        <f t="shared" ref="BQ641:BQ645" si="1682">IF($AE641=0,"　",VLOOKUP($AE641,ﾚｰｻﾞOP,12,0))</f>
        <v>-</v>
      </c>
      <c r="BR641" s="369"/>
      <c r="BS641" s="154" t="str">
        <f>IF($AE641=0,"　",VLOOKUP($AE641,ﾚｰｻﾞOP,13,0))</f>
        <v>-</v>
      </c>
      <c r="BT641" s="369"/>
      <c r="BU641" s="154" t="str">
        <f>IF($AE641=0,"　",VLOOKUP($AE641,ﾚｰｻﾞOP,14,0))</f>
        <v>-</v>
      </c>
      <c r="BV641" s="369"/>
      <c r="BW641" s="154" t="str">
        <f>IF($AE641=0,"　",VLOOKUP($AE641,ﾚｰｻﾞOP,15,0))</f>
        <v>-</v>
      </c>
      <c r="BX641" s="367"/>
      <c r="BY641" s="154" t="str">
        <f>IF($AE641=0,"　",VLOOKUP($AE641,ﾚｰｻﾞOP,16,0))</f>
        <v>-</v>
      </c>
      <c r="BZ641" s="369"/>
      <c r="CA641" s="154" t="str">
        <f>IF($AE641=0,"　",VLOOKUP($AE641,ﾚｰｻﾞOP,17,0))</f>
        <v>-</v>
      </c>
      <c r="CB641" s="367"/>
      <c r="CC641" s="154" t="str">
        <f>IF($AE641=0,"　",VLOOKUP($AE641,ﾚｰｻﾞOP,18,0))</f>
        <v>-</v>
      </c>
      <c r="CD641" s="367"/>
      <c r="CE641" s="2850" t="str">
        <f t="shared" ref="CE641:CE645" si="1683">IF($AE641=0,"　",VLOOKUP($AE641,ﾚｰｻﾞOP,19,0))</f>
        <v>-</v>
      </c>
      <c r="CF641" s="2846"/>
      <c r="CG641" s="2855" t="str">
        <f t="shared" ref="CG641:CG645" si="1684">IF($AE641=0,"　",VLOOKUP($AE641,ﾚｰｻﾞOP,20,0))</f>
        <v>-</v>
      </c>
      <c r="CH641" s="2851"/>
      <c r="CI641" s="2850" t="str">
        <f t="shared" ref="CI641:CI645" si="1685">IF($AE641=0,"　",VLOOKUP($AE641,ﾚｰｻﾞOP,21,0))</f>
        <v>-</v>
      </c>
      <c r="CJ641" s="2846"/>
      <c r="CK641" s="2850" t="str">
        <f t="shared" ref="CK641:CK645" si="1686">IF($AE641=0,"　",VLOOKUP($AE641,ﾚｰｻﾞOP,22,0))</f>
        <v>-</v>
      </c>
      <c r="CL641" s="2851"/>
      <c r="CM641" s="2850" t="str">
        <f t="shared" ref="CM641:CM645" si="1687">IF($AE641=0,"　",VLOOKUP($AE641,ﾚｰｻﾞOP,23,0))</f>
        <v>-</v>
      </c>
      <c r="CN641" s="2851"/>
      <c r="CO641" s="2855" t="str">
        <f t="shared" ref="CO641:CO645" si="1688">IF($AE641=0,"　",VLOOKUP($AE641,ﾚｰｻﾞOP,24,0))</f>
        <v>-</v>
      </c>
      <c r="CP641" s="2851"/>
      <c r="CQ641" s="2855" t="str">
        <f t="shared" ref="CQ641:CQ645" si="1689">IF($AE641=0,"　",VLOOKUP($AE641,ﾚｰｻﾞOP,25,0))</f>
        <v>-</v>
      </c>
      <c r="CR641" s="2851"/>
      <c r="CS641" s="2850" t="str">
        <f t="shared" ref="CS641:CS645" si="1690">IF($AE641=0,"　",VLOOKUP($AE641,ﾚｰｻﾞOP,26,0))</f>
        <v>-</v>
      </c>
      <c r="CT641" s="2851"/>
      <c r="CU641" s="2855"/>
      <c r="CV641" s="2851"/>
      <c r="CW641" s="2850" t="str">
        <f t="shared" ref="CW641:CW645" si="1691">IF($AE641=0,"　",VLOOKUP($AE641,ﾚｰｻﾞOP,28,0))</f>
        <v>-</v>
      </c>
      <c r="CX641" s="2851"/>
      <c r="CY641" s="2855" t="str">
        <f t="shared" ref="CY641:CY645" si="1692">IF($AE641=0,"　",VLOOKUP($AE641,ﾚｰｻﾞOP,29,0))</f>
        <v>-</v>
      </c>
      <c r="CZ641" s="2851"/>
      <c r="DA641" s="154" t="str">
        <f t="shared" ref="DA641:DA645" si="1693">IF($AE641=0,"　",VLOOKUP($AE641,ﾚｰｻﾞOP,30,0))</f>
        <v>-</v>
      </c>
      <c r="DB641" s="369"/>
      <c r="DC641" s="155" t="str">
        <f t="shared" ref="DC641:DC645" si="1694">IF($AE641=0,"　",VLOOKUP($AE641,ﾚｰｻﾞOP,31,0))</f>
        <v>-</v>
      </c>
      <c r="DD641" s="367"/>
      <c r="DE641" s="374">
        <f t="shared" si="1651"/>
        <v>0</v>
      </c>
      <c r="DF641" s="373"/>
      <c r="DG641" s="818">
        <f t="shared" ref="DG641:DG645" si="1695">IF(AH641=1,1,0)</f>
        <v>0</v>
      </c>
      <c r="DH641" s="372"/>
      <c r="DI641" s="267">
        <f t="shared" ref="DI641" si="1696">IF(AG641=1,1,0)</f>
        <v>0</v>
      </c>
      <c r="DJ641" s="373"/>
      <c r="DK641" s="374">
        <f t="shared" ref="DK641" si="1697">IF(AU641=2,1,0)</f>
        <v>0</v>
      </c>
      <c r="DL641" s="373"/>
      <c r="DM641" s="375">
        <f t="shared" ref="DM641" si="1698">IF(AU641=1,1,0)</f>
        <v>0</v>
      </c>
      <c r="DN641" s="373"/>
      <c r="DO641" s="155">
        <f t="shared" ref="DO641" si="1699">IF(AJ641=1,1,0)</f>
        <v>0</v>
      </c>
      <c r="DP641" s="372"/>
      <c r="DQ641" s="155">
        <f t="shared" ref="DQ641" si="1700">IF(AK641=1,1,0)</f>
        <v>0</v>
      </c>
      <c r="DR641" s="373"/>
      <c r="DS641" s="155">
        <f t="shared" ref="DS641" si="1701">IF(AL641=1,1,0)</f>
        <v>0</v>
      </c>
      <c r="DT641" s="372"/>
      <c r="DU641" s="155">
        <f t="shared" ref="DU641" si="1702">IF(AM641=1,1,0)</f>
        <v>0</v>
      </c>
      <c r="DV641" s="373"/>
      <c r="DW641" s="4891">
        <v>46114</v>
      </c>
      <c r="DX641" s="372">
        <v>4263201</v>
      </c>
      <c r="DY641" s="154">
        <f t="shared" ref="DY641" si="1703">IF(AO641=1,1,0)</f>
        <v>0</v>
      </c>
      <c r="DZ641" s="373"/>
      <c r="EA641" s="154">
        <v>46120</v>
      </c>
      <c r="EB641" s="373">
        <v>4263203</v>
      </c>
      <c r="EC641" s="269">
        <v>46114</v>
      </c>
      <c r="ED641" s="4964">
        <v>4263204</v>
      </c>
      <c r="EE641" s="822">
        <v>46086</v>
      </c>
      <c r="EF641" s="377">
        <v>4263177</v>
      </c>
      <c r="EG641" s="273"/>
      <c r="EH641" s="274"/>
      <c r="EI641" s="275"/>
      <c r="EJ641" s="276"/>
      <c r="EK641" s="275"/>
      <c r="EL641" s="277"/>
      <c r="EM641" s="278" t="str">
        <f t="shared" ref="EM641" si="1704">IF(CE641="-"," ",IF(AR641=1,1," "))</f>
        <v xml:space="preserve"> </v>
      </c>
      <c r="EN641" s="372"/>
      <c r="EO641" s="155">
        <f t="shared" ref="EO641" si="1705">IF(AT641=1,1,0)</f>
        <v>0</v>
      </c>
      <c r="EP641" s="373"/>
      <c r="ER641" s="194"/>
      <c r="ET641" s="154" t="str">
        <f>IF($AE641=0,"　",VLOOKUP($AE641,ﾚｰｻﾞOP,60,0))</f>
        <v>-</v>
      </c>
      <c r="EU641" s="373"/>
      <c r="EV641" s="154" t="str">
        <f t="shared" ref="EV641:EV645" si="1706">IF($AE641=0,"　",VLOOKUP($AE641,ﾚｰｻﾞOP,60,0))</f>
        <v>-</v>
      </c>
      <c r="EW641" s="373"/>
      <c r="EX641" s="154"/>
      <c r="EY641" s="367"/>
      <c r="EZ641" s="154"/>
      <c r="FA641" s="367"/>
      <c r="FB641" s="154"/>
      <c r="FC641" s="367"/>
      <c r="FD641" s="154"/>
      <c r="FE641" s="367"/>
      <c r="FF641" s="155"/>
      <c r="FG641" s="367"/>
      <c r="FH641" s="154"/>
      <c r="FI641" s="367"/>
      <c r="FJ641" s="154" t="str">
        <f>IF($AE641=0,"　",VLOOKUP($AE641,ﾚｰｻﾞOP,67,0))</f>
        <v>-</v>
      </c>
      <c r="FK641" s="373"/>
      <c r="FL641" s="155" t="str">
        <f t="shared" ref="FL641:FL645" si="1707">IF($AE641=0,"　",VLOOKUP($AE641,ﾚｰｻﾞOP,68,0))</f>
        <v>-</v>
      </c>
      <c r="FM641" s="279"/>
      <c r="FN641" s="1184"/>
      <c r="FO641" s="280"/>
      <c r="FP641" s="281"/>
      <c r="FQ641" s="282"/>
      <c r="FS641" s="281"/>
      <c r="FT641" s="282"/>
    </row>
    <row r="642" spans="1:176" ht="18.600000000000001" customHeight="1">
      <c r="A642" s="228">
        <f t="shared" si="1035"/>
        <v>632</v>
      </c>
      <c r="B642" s="343" t="str">
        <f t="shared" ref="B642" si="1708">AF642</f>
        <v>4IE</v>
      </c>
      <c r="C642" s="6526">
        <v>46203</v>
      </c>
      <c r="D642" s="1055" t="s">
        <v>1120</v>
      </c>
      <c r="E642" s="1056">
        <v>82510031</v>
      </c>
      <c r="F642" s="1564" t="s">
        <v>1791</v>
      </c>
      <c r="G642" s="1263"/>
      <c r="H642" s="3281" t="s">
        <v>631</v>
      </c>
      <c r="I642" s="1264" t="s">
        <v>61</v>
      </c>
      <c r="J642" s="1264" t="s">
        <v>33</v>
      </c>
      <c r="K642" s="599" t="s">
        <v>11</v>
      </c>
      <c r="L642" s="600"/>
      <c r="M642" s="6477">
        <v>46153</v>
      </c>
      <c r="N642" s="353">
        <v>46150</v>
      </c>
      <c r="O642" s="354">
        <v>46154</v>
      </c>
      <c r="P642" s="353">
        <v>46151</v>
      </c>
      <c r="Q642" s="354">
        <v>46155</v>
      </c>
      <c r="R642" s="353">
        <v>46155</v>
      </c>
      <c r="S642" s="354">
        <v>46156</v>
      </c>
      <c r="T642" s="353">
        <v>46153</v>
      </c>
      <c r="U642" s="355">
        <v>46158</v>
      </c>
      <c r="V642" s="353">
        <v>46157</v>
      </c>
      <c r="W642" s="356">
        <v>46162</v>
      </c>
      <c r="X642" s="357">
        <v>46165</v>
      </c>
      <c r="Y642" s="359">
        <v>46170</v>
      </c>
      <c r="Z642" s="359">
        <v>46170</v>
      </c>
      <c r="AA642" s="601"/>
      <c r="AB642" s="359"/>
      <c r="AC642" s="251" t="s">
        <v>627</v>
      </c>
      <c r="AD642" s="361"/>
      <c r="AE642" s="362">
        <v>7</v>
      </c>
      <c r="AF642" s="363" t="str">
        <f>IF($AE642=0,"　",VLOOKUP($AE642,ﾚｰｻﾞOP,69,0))</f>
        <v>4IE</v>
      </c>
      <c r="AG642" s="364"/>
      <c r="AH642" s="364"/>
      <c r="AI642" s="364"/>
      <c r="AJ642" s="364"/>
      <c r="AK642" s="364"/>
      <c r="AL642" s="364"/>
      <c r="AM642" s="364"/>
      <c r="AN642" s="364"/>
      <c r="AO642" s="364"/>
      <c r="AP642" s="363">
        <v>1</v>
      </c>
      <c r="AQ642" s="255">
        <v>1</v>
      </c>
      <c r="AR642" s="255">
        <v>1</v>
      </c>
      <c r="AS642" s="255"/>
      <c r="AT642" s="255"/>
      <c r="AU642" s="2843">
        <f t="shared" ref="AU642" si="1709">IF(AI642="付属済",0,IF(AI642=1,AI642+AP642,0))</f>
        <v>0</v>
      </c>
      <c r="AV642" s="4008">
        <f t="shared" ref="AV642" si="1710">IF(AE642=0,0,(AR642*1)+(AS642*100))</f>
        <v>1</v>
      </c>
      <c r="AW642" s="590" t="str">
        <f>IF($AE642=0,"　",VLOOKUP($AE642,ﾚｰｻﾞOP,5,0))</f>
        <v>-</v>
      </c>
      <c r="AX642" s="369"/>
      <c r="AY642" s="154" t="str">
        <f>IF($AE642=0,"　",VLOOKUP($AE642,ﾚｰｻﾞOP,6,0))</f>
        <v>-</v>
      </c>
      <c r="AZ642" s="367"/>
      <c r="BA642" s="154" t="str">
        <f>IF($AE642=0,"　",VLOOKUP($AE642,ﾚｰｻﾞOP,7,0))</f>
        <v>-</v>
      </c>
      <c r="BB642" s="367"/>
      <c r="BC642" s="368" t="str">
        <f>IF($AE642=0,"　",VLOOKUP($AE642,ﾚｰｻﾞOP,8,0))</f>
        <v>-</v>
      </c>
      <c r="BD642" s="369"/>
      <c r="BE642" s="4599" t="str">
        <f>IF($AE642=0,"　",VLOOKUP($AE642,ﾚｰｻﾞOP,9,0))</f>
        <v>-</v>
      </c>
      <c r="BF642" s="367"/>
      <c r="BG642" s="368" t="str">
        <f>IF($AE642=0,"　",VLOOKUP($AE642,ﾚｰｻﾞOP,10,0))</f>
        <v>-</v>
      </c>
      <c r="BH642" s="367"/>
      <c r="BI642" s="154" t="str">
        <f>IF($AE642=0,"　",VLOOKUP($AE642,ﾚｰｻﾞOP,11,0))</f>
        <v>-</v>
      </c>
      <c r="BJ642" s="367"/>
      <c r="BK642" s="154" t="str">
        <f>IF($AE642=0,"　",VLOOKUP($AE642,ﾚｰｻﾞOP,57,0))</f>
        <v>-</v>
      </c>
      <c r="BL642" s="367"/>
      <c r="BM642" s="154" t="str">
        <f>IF($AE642=0,"　",VLOOKUP($AE642,ﾚｰｻﾞOP,58,0))</f>
        <v>-</v>
      </c>
      <c r="BN642" s="367"/>
      <c r="BO642" s="155" t="str">
        <f>IF($AE642=0,"　",VLOOKUP($AE642,ﾚｰｻﾞOP,59,0))</f>
        <v>-</v>
      </c>
      <c r="BP642" s="367"/>
      <c r="BQ642" s="154" t="str">
        <f>IF($AE642=0,"　",VLOOKUP($AE642,ﾚｰｻﾞOP,12,0))</f>
        <v>-</v>
      </c>
      <c r="BR642" s="369"/>
      <c r="BS642" s="154">
        <v>46120</v>
      </c>
      <c r="BT642" s="369">
        <v>4263193</v>
      </c>
      <c r="BU642" s="154">
        <v>45926</v>
      </c>
      <c r="BV642" s="369">
        <v>4063386</v>
      </c>
      <c r="BW642" s="154">
        <v>45926</v>
      </c>
      <c r="BX642" s="2966">
        <v>4063387</v>
      </c>
      <c r="BY642" s="154">
        <v>45926</v>
      </c>
      <c r="BZ642" s="369">
        <v>4063388</v>
      </c>
      <c r="CA642" s="154">
        <v>45694</v>
      </c>
      <c r="CB642" s="367">
        <v>4263126</v>
      </c>
      <c r="CC642" s="154">
        <v>45926</v>
      </c>
      <c r="CD642" s="367">
        <v>4063390</v>
      </c>
      <c r="CE642" s="2850" t="str">
        <f>IF($AE642=0,"　",VLOOKUP($AE642,ﾚｰｻﾞOP,19,0))</f>
        <v>-</v>
      </c>
      <c r="CF642" s="2846"/>
      <c r="CG642" s="2855" t="str">
        <f>IF($AE642=0,"　",VLOOKUP($AE642,ﾚｰｻﾞOP,20,0))</f>
        <v>-</v>
      </c>
      <c r="CH642" s="2851"/>
      <c r="CI642" s="2850" t="str">
        <f>IF($AE642=0,"　",VLOOKUP($AE642,ﾚｰｻﾞOP,21,0))</f>
        <v>-</v>
      </c>
      <c r="CJ642" s="2846"/>
      <c r="CK642" s="2850" t="str">
        <f>IF($AE642=0,"　",VLOOKUP($AE642,ﾚｰｻﾞOP,22,0))</f>
        <v>-</v>
      </c>
      <c r="CL642" s="2851"/>
      <c r="CM642" s="2850" t="str">
        <f>IF($AE642=0,"　",VLOOKUP($AE642,ﾚｰｻﾞOP,23,0))</f>
        <v>-</v>
      </c>
      <c r="CN642" s="2851"/>
      <c r="CO642" s="2855" t="str">
        <f>IF($AE642=0,"　",VLOOKUP($AE642,ﾚｰｻﾞOP,24,0))</f>
        <v>-</v>
      </c>
      <c r="CP642" s="2851"/>
      <c r="CQ642" s="2855" t="str">
        <f>IF($AE642=0,"　",VLOOKUP($AE642,ﾚｰｻﾞOP,25,0))</f>
        <v>-</v>
      </c>
      <c r="CR642" s="2851"/>
      <c r="CS642" s="2850" t="str">
        <f>IF($AE642=0,"　",VLOOKUP($AE642,ﾚｰｻﾞOP,26,0))</f>
        <v>-</v>
      </c>
      <c r="CT642" s="2851"/>
      <c r="CU642" s="2855"/>
      <c r="CV642" s="2851"/>
      <c r="CW642" s="2850" t="str">
        <f>IF($AE642=0,"　",VLOOKUP($AE642,ﾚｰｻﾞOP,28,0))</f>
        <v>-</v>
      </c>
      <c r="CX642" s="2851"/>
      <c r="CY642" s="2855" t="str">
        <f>IF($AE642=0,"　",VLOOKUP($AE642,ﾚｰｻﾞOP,29,0))</f>
        <v>-</v>
      </c>
      <c r="CZ642" s="2851"/>
      <c r="DA642" s="154" t="str">
        <f>IF($AE642=0,"　",VLOOKUP($AE642,ﾚｰｻﾞOP,30,0))</f>
        <v>-</v>
      </c>
      <c r="DB642" s="369"/>
      <c r="DC642" s="155" t="str">
        <f>IF($AE642=0,"　",VLOOKUP($AE642,ﾚｰｻﾞOP,31,0))</f>
        <v>-</v>
      </c>
      <c r="DD642" s="367"/>
      <c r="DE642" s="374">
        <f t="shared" si="1651"/>
        <v>0</v>
      </c>
      <c r="DF642" s="373"/>
      <c r="DG642" s="818">
        <f>IF(AH642=1,1,0)</f>
        <v>0</v>
      </c>
      <c r="DH642" s="372"/>
      <c r="DI642" s="267">
        <f t="shared" ref="DI642" si="1711">IF(AG642=1,1,0)</f>
        <v>0</v>
      </c>
      <c r="DJ642" s="373"/>
      <c r="DK642" s="374">
        <f t="shared" ref="DK642" si="1712">IF(AU642=2,1,0)</f>
        <v>0</v>
      </c>
      <c r="DL642" s="373"/>
      <c r="DM642" s="375">
        <f t="shared" ref="DM642" si="1713">IF(AU642=1,1,0)</f>
        <v>0</v>
      </c>
      <c r="DN642" s="373"/>
      <c r="DO642" s="155">
        <f t="shared" ref="DO642" si="1714">IF(AJ642=1,1,0)</f>
        <v>0</v>
      </c>
      <c r="DP642" s="372"/>
      <c r="DQ642" s="155">
        <f t="shared" ref="DQ642" si="1715">IF(AK642=1,1,0)</f>
        <v>0</v>
      </c>
      <c r="DR642" s="373"/>
      <c r="DS642" s="155">
        <f t="shared" ref="DS642" si="1716">IF(AL642=1,1,0)</f>
        <v>0</v>
      </c>
      <c r="DT642" s="372"/>
      <c r="DU642" s="155">
        <f t="shared" ref="DU642" si="1717">IF(AM642=1,1,0)</f>
        <v>0</v>
      </c>
      <c r="DV642" s="373"/>
      <c r="DW642" s="4891">
        <f t="shared" ref="DW642" si="1718">IF(AN642=1,1,0)</f>
        <v>0</v>
      </c>
      <c r="DX642" s="372"/>
      <c r="DY642" s="154">
        <f t="shared" ref="DY642" si="1719">IF(AO642=1,1,0)</f>
        <v>0</v>
      </c>
      <c r="DZ642" s="373"/>
      <c r="EA642" s="154">
        <v>46120</v>
      </c>
      <c r="EB642" s="373">
        <v>4263203</v>
      </c>
      <c r="EC642" s="269">
        <v>46114</v>
      </c>
      <c r="ED642" s="4964">
        <v>4263204</v>
      </c>
      <c r="EE642" s="822">
        <v>46086</v>
      </c>
      <c r="EF642" s="377">
        <v>4263177</v>
      </c>
      <c r="EG642" s="273"/>
      <c r="EH642" s="274"/>
      <c r="EI642" s="275"/>
      <c r="EJ642" s="276"/>
      <c r="EK642" s="275"/>
      <c r="EL642" s="277"/>
      <c r="EM642" s="278" t="str">
        <f t="shared" ref="EM642" si="1720">IF(CE642="-"," ",IF(AR642=1,1," "))</f>
        <v xml:space="preserve"> </v>
      </c>
      <c r="EN642" s="372"/>
      <c r="EO642" s="155">
        <f t="shared" ref="EO642" si="1721">IF(AT642=1,1,0)</f>
        <v>0</v>
      </c>
      <c r="EP642" s="373"/>
      <c r="ER642" s="194"/>
      <c r="ET642" s="154" t="str">
        <f>IF($AE642=0,"　",VLOOKUP($AE642,ﾚｰｻﾞOP,60,0))</f>
        <v>-</v>
      </c>
      <c r="EU642" s="373"/>
      <c r="EV642" s="154" t="str">
        <f>IF($AE642=0,"　",VLOOKUP($AE642,ﾚｰｻﾞOP,60,0))</f>
        <v>-</v>
      </c>
      <c r="EW642" s="373"/>
      <c r="EX642" s="154"/>
      <c r="EY642" s="367"/>
      <c r="EZ642" s="154"/>
      <c r="FA642" s="367"/>
      <c r="FB642" s="154"/>
      <c r="FC642" s="367"/>
      <c r="FD642" s="154"/>
      <c r="FE642" s="367"/>
      <c r="FF642" s="155"/>
      <c r="FG642" s="367"/>
      <c r="FH642" s="154"/>
      <c r="FI642" s="367"/>
      <c r="FJ642" s="154" t="str">
        <f>IF($AE642=0,"　",VLOOKUP($AE642,ﾚｰｻﾞOP,67,0))</f>
        <v>-</v>
      </c>
      <c r="FK642" s="373"/>
      <c r="FL642" s="155" t="str">
        <f>IF($AE642=0,"　",VLOOKUP($AE642,ﾚｰｻﾞOP,68,0))</f>
        <v>-</v>
      </c>
      <c r="FM642" s="279"/>
      <c r="FN642" s="1184"/>
      <c r="FO642" s="280"/>
      <c r="FP642" s="281"/>
      <c r="FQ642" s="282"/>
      <c r="FS642" s="281"/>
      <c r="FT642" s="282"/>
    </row>
    <row r="643" spans="1:176" ht="18.600000000000001" customHeight="1">
      <c r="A643" s="228">
        <f t="shared" si="961"/>
        <v>633</v>
      </c>
      <c r="B643" s="343" t="str">
        <f>AF643</f>
        <v>4IE</v>
      </c>
      <c r="C643" s="6526">
        <v>46203</v>
      </c>
      <c r="D643" s="6489" t="s">
        <v>498</v>
      </c>
      <c r="E643" s="6490">
        <v>62511077</v>
      </c>
      <c r="F643" s="1564"/>
      <c r="G643" s="1263" t="s">
        <v>1932</v>
      </c>
      <c r="H643" s="1330" t="s">
        <v>631</v>
      </c>
      <c r="I643" s="1264" t="s">
        <v>61</v>
      </c>
      <c r="J643" s="1264" t="s">
        <v>1367</v>
      </c>
      <c r="K643" s="599" t="s">
        <v>97</v>
      </c>
      <c r="L643" s="600"/>
      <c r="M643" s="354">
        <v>46154</v>
      </c>
      <c r="N643" s="353">
        <v>46151</v>
      </c>
      <c r="O643" s="354">
        <v>46155</v>
      </c>
      <c r="P643" s="353">
        <v>46153</v>
      </c>
      <c r="Q643" s="354">
        <v>46156</v>
      </c>
      <c r="R643" s="353">
        <v>46156</v>
      </c>
      <c r="S643" s="354">
        <v>46157</v>
      </c>
      <c r="T643" s="353">
        <v>46154</v>
      </c>
      <c r="U643" s="355">
        <v>46161</v>
      </c>
      <c r="V643" s="353">
        <v>46158</v>
      </c>
      <c r="W643" s="356">
        <v>46163</v>
      </c>
      <c r="X643" s="357">
        <v>46164</v>
      </c>
      <c r="Y643" s="358">
        <v>46172</v>
      </c>
      <c r="Z643" s="359"/>
      <c r="AA643" s="360">
        <v>46170</v>
      </c>
      <c r="AB643" s="358">
        <v>46171</v>
      </c>
      <c r="AC643" s="602"/>
      <c r="AD643" s="361"/>
      <c r="AE643" s="362">
        <v>1</v>
      </c>
      <c r="AF643" s="363" t="str">
        <f>IF($AE643=0,"　",VLOOKUP($AE643,ﾚｰｻﾞOP,69,0))</f>
        <v>4IE</v>
      </c>
      <c r="AG643" s="364"/>
      <c r="AH643" s="364"/>
      <c r="AI643" s="364"/>
      <c r="AJ643" s="364"/>
      <c r="AK643" s="364"/>
      <c r="AL643" s="364"/>
      <c r="AM643" s="364"/>
      <c r="AN643" s="364">
        <v>1</v>
      </c>
      <c r="AO643" s="364"/>
      <c r="AP643" s="363">
        <v>1</v>
      </c>
      <c r="AQ643" s="255">
        <v>1</v>
      </c>
      <c r="AR643" s="255">
        <v>1</v>
      </c>
      <c r="AS643" s="255"/>
      <c r="AT643" s="255"/>
      <c r="AU643" s="2843">
        <f>IF(AI643="付属済",0,IF(AI643=1,AI643+AP643,0))</f>
        <v>0</v>
      </c>
      <c r="AV643" s="4008">
        <f>IF(AE643=0,0,(AR643*1)+(AS643*100))</f>
        <v>1</v>
      </c>
      <c r="AW643" s="590">
        <v>46114</v>
      </c>
      <c r="AX643" s="369">
        <v>4263183</v>
      </c>
      <c r="AY643" s="154">
        <v>46114</v>
      </c>
      <c r="AZ643" s="367">
        <v>4263184</v>
      </c>
      <c r="BA643" s="154">
        <v>46114</v>
      </c>
      <c r="BB643" s="367">
        <v>4263185</v>
      </c>
      <c r="BC643" s="368">
        <v>46114</v>
      </c>
      <c r="BD643" s="369">
        <v>4263186</v>
      </c>
      <c r="BE643" s="4599">
        <v>46114</v>
      </c>
      <c r="BF643" s="367">
        <v>4263187</v>
      </c>
      <c r="BG643" s="368">
        <v>46114</v>
      </c>
      <c r="BH643" s="367">
        <v>4263188</v>
      </c>
      <c r="BI643" s="154">
        <v>46114</v>
      </c>
      <c r="BJ643" s="367">
        <v>4263189</v>
      </c>
      <c r="BK643" s="154" t="str">
        <f>IF($AE643=0,"　",VLOOKUP($AE643,ﾚｰｻﾞOP,57,0))</f>
        <v>-</v>
      </c>
      <c r="BL643" s="367"/>
      <c r="BM643" s="154" t="str">
        <f>IF($AE643=0,"　",VLOOKUP($AE643,ﾚｰｻﾞOP,58,0))</f>
        <v>-</v>
      </c>
      <c r="BN643" s="367"/>
      <c r="BO643" s="155" t="str">
        <f>IF($AE643=0,"　",VLOOKUP($AE643,ﾚｰｻﾞOP,59,0))</f>
        <v>-</v>
      </c>
      <c r="BP643" s="367"/>
      <c r="BQ643" s="154" t="str">
        <f>IF($AE643=0,"　",VLOOKUP($AE643,ﾚｰｻﾞOP,12,0))</f>
        <v>-</v>
      </c>
      <c r="BR643" s="369"/>
      <c r="BS643" s="154" t="str">
        <f>IF($AE643=0,"　",VLOOKUP($AE643,ﾚｰｻﾞOP,13,0))</f>
        <v>-</v>
      </c>
      <c r="BT643" s="369"/>
      <c r="BU643" s="154" t="str">
        <f>IF($AE643=0,"　",VLOOKUP($AE643,ﾚｰｻﾞOP,14,0))</f>
        <v>-</v>
      </c>
      <c r="BV643" s="369"/>
      <c r="BW643" s="154" t="str">
        <f>IF($AE643=0,"　",VLOOKUP($AE643,ﾚｰｻﾞOP,15,0))</f>
        <v>-</v>
      </c>
      <c r="BX643" s="367"/>
      <c r="BY643" s="154" t="str">
        <f>IF($AE643=0,"　",VLOOKUP($AE643,ﾚｰｻﾞOP,16,0))</f>
        <v>-</v>
      </c>
      <c r="BZ643" s="369"/>
      <c r="CA643" s="154" t="str">
        <f>IF($AE643=0,"　",VLOOKUP($AE643,ﾚｰｻﾞOP,17,0))</f>
        <v>-</v>
      </c>
      <c r="CB643" s="367"/>
      <c r="CC643" s="154" t="str">
        <f>IF($AE643=0,"　",VLOOKUP($AE643,ﾚｰｻﾞOP,18,0))</f>
        <v>-</v>
      </c>
      <c r="CD643" s="367"/>
      <c r="CE643" s="2850" t="str">
        <f>IF($AE643=0,"　",VLOOKUP($AE643,ﾚｰｻﾞOP,19,0))</f>
        <v>-</v>
      </c>
      <c r="CF643" s="2846"/>
      <c r="CG643" s="2855" t="str">
        <f>IF($AE643=0,"　",VLOOKUP($AE643,ﾚｰｻﾞOP,20,0))</f>
        <v>-</v>
      </c>
      <c r="CH643" s="2851"/>
      <c r="CI643" s="2850" t="str">
        <f>IF($AE643=0,"　",VLOOKUP($AE643,ﾚｰｻﾞOP,21,0))</f>
        <v>-</v>
      </c>
      <c r="CJ643" s="2846"/>
      <c r="CK643" s="2850" t="str">
        <f>IF($AE643=0,"　",VLOOKUP($AE643,ﾚｰｻﾞOP,22,0))</f>
        <v>-</v>
      </c>
      <c r="CL643" s="2851"/>
      <c r="CM643" s="2850" t="str">
        <f>IF($AE643=0,"　",VLOOKUP($AE643,ﾚｰｻﾞOP,23,0))</f>
        <v>-</v>
      </c>
      <c r="CN643" s="2851"/>
      <c r="CO643" s="2855" t="str">
        <f>IF($AE643=0,"　",VLOOKUP($AE643,ﾚｰｻﾞOP,24,0))</f>
        <v>-</v>
      </c>
      <c r="CP643" s="2851"/>
      <c r="CQ643" s="2855" t="str">
        <f>IF($AE643=0,"　",VLOOKUP($AE643,ﾚｰｻﾞOP,25,0))</f>
        <v>-</v>
      </c>
      <c r="CR643" s="2851"/>
      <c r="CS643" s="2850" t="str">
        <f>IF($AE643=0,"　",VLOOKUP($AE643,ﾚｰｻﾞOP,26,0))</f>
        <v>-</v>
      </c>
      <c r="CT643" s="2851"/>
      <c r="CU643" s="2855"/>
      <c r="CV643" s="2851"/>
      <c r="CW643" s="2850" t="str">
        <f>IF($AE643=0,"　",VLOOKUP($AE643,ﾚｰｻﾞOP,28,0))</f>
        <v>-</v>
      </c>
      <c r="CX643" s="2851"/>
      <c r="CY643" s="2855" t="str">
        <f>IF($AE643=0,"　",VLOOKUP($AE643,ﾚｰｻﾞOP,29,0))</f>
        <v>-</v>
      </c>
      <c r="CZ643" s="2851"/>
      <c r="DA643" s="154" t="str">
        <f>IF($AE643=0,"　",VLOOKUP($AE643,ﾚｰｻﾞOP,30,0))</f>
        <v>-</v>
      </c>
      <c r="DB643" s="369"/>
      <c r="DC643" s="155" t="str">
        <f>IF($AE643=0,"　",VLOOKUP($AE643,ﾚｰｻﾞOP,31,0))</f>
        <v>-</v>
      </c>
      <c r="DD643" s="367"/>
      <c r="DE643" s="374">
        <f>IF(AG643=1,1,0)</f>
        <v>0</v>
      </c>
      <c r="DF643" s="373"/>
      <c r="DG643" s="818">
        <f>IF(AH643=1,1,0)</f>
        <v>0</v>
      </c>
      <c r="DH643" s="372"/>
      <c r="DI643" s="267">
        <f t="shared" ref="DI643" si="1722">IF(AG643=1,1,0)</f>
        <v>0</v>
      </c>
      <c r="DJ643" s="373"/>
      <c r="DK643" s="374">
        <f>IF(AU643=2,1,0)</f>
        <v>0</v>
      </c>
      <c r="DL643" s="373"/>
      <c r="DM643" s="375">
        <f>IF(AU643=1,1,0)</f>
        <v>0</v>
      </c>
      <c r="DN643" s="373"/>
      <c r="DO643" s="155">
        <f>IF(AJ643=1,1,0)</f>
        <v>0</v>
      </c>
      <c r="DP643" s="372"/>
      <c r="DQ643" s="155">
        <f>IF(AK643=1,1,0)</f>
        <v>0</v>
      </c>
      <c r="DR643" s="373"/>
      <c r="DS643" s="155">
        <f>IF(AL643=1,1,0)</f>
        <v>0</v>
      </c>
      <c r="DT643" s="372"/>
      <c r="DU643" s="155">
        <f>IF(AM643=1,1,0)</f>
        <v>0</v>
      </c>
      <c r="DV643" s="373"/>
      <c r="DW643" s="4891">
        <v>46114</v>
      </c>
      <c r="DX643" s="372">
        <v>4263201</v>
      </c>
      <c r="DY643" s="154">
        <f>IF(AO643=1,1,0)</f>
        <v>0</v>
      </c>
      <c r="DZ643" s="373"/>
      <c r="EA643" s="154">
        <v>46120</v>
      </c>
      <c r="EB643" s="373">
        <v>4263203</v>
      </c>
      <c r="EC643" s="269">
        <v>46114</v>
      </c>
      <c r="ED643" s="4964">
        <v>4263204</v>
      </c>
      <c r="EE643" s="822">
        <v>46086</v>
      </c>
      <c r="EF643" s="377">
        <v>4263177</v>
      </c>
      <c r="EG643" s="273"/>
      <c r="EH643" s="274"/>
      <c r="EI643" s="275"/>
      <c r="EJ643" s="276"/>
      <c r="EK643" s="275"/>
      <c r="EL643" s="277"/>
      <c r="EM643" s="278" t="str">
        <f>IF(CE643="-"," ",IF(AR643=1,1," "))</f>
        <v xml:space="preserve"> </v>
      </c>
      <c r="EN643" s="372"/>
      <c r="EO643" s="155">
        <f>IF(AT643=1,1,0)</f>
        <v>0</v>
      </c>
      <c r="EP643" s="373"/>
      <c r="ER643" s="194"/>
      <c r="ET643" s="154" t="str">
        <f>IF($AE643=0,"　",VLOOKUP($AE643,ﾚｰｻﾞOP,60,0))</f>
        <v>-</v>
      </c>
      <c r="EU643" s="373"/>
      <c r="EV643" s="154" t="str">
        <f>IF($AE643=0,"　",VLOOKUP($AE643,ﾚｰｻﾞOP,60,0))</f>
        <v>-</v>
      </c>
      <c r="EW643" s="373"/>
      <c r="EX643" s="154"/>
      <c r="EY643" s="367"/>
      <c r="EZ643" s="154"/>
      <c r="FA643" s="367"/>
      <c r="FB643" s="154"/>
      <c r="FC643" s="367"/>
      <c r="FD643" s="154"/>
      <c r="FE643" s="367"/>
      <c r="FF643" s="155"/>
      <c r="FG643" s="367"/>
      <c r="FH643" s="154"/>
      <c r="FI643" s="367"/>
      <c r="FJ643" s="154" t="str">
        <f>IF($AE643=0,"　",VLOOKUP($AE643,ﾚｰｻﾞOP,67,0))</f>
        <v>-</v>
      </c>
      <c r="FK643" s="373"/>
      <c r="FL643" s="155" t="str">
        <f>IF($AE643=0,"　",VLOOKUP($AE643,ﾚｰｻﾞOP,68,0))</f>
        <v>-</v>
      </c>
      <c r="FM643" s="279"/>
      <c r="FN643" s="1184"/>
      <c r="FO643" s="280"/>
      <c r="FP643" s="281"/>
      <c r="FQ643" s="282"/>
      <c r="FS643" s="281"/>
      <c r="FT643" s="282"/>
    </row>
    <row r="644" spans="1:176" ht="18.600000000000001" customHeight="1">
      <c r="A644" s="228">
        <f t="shared" si="1035"/>
        <v>634</v>
      </c>
      <c r="B644" s="343" t="str">
        <f>AF644</f>
        <v>4IE</v>
      </c>
      <c r="C644" s="6526">
        <v>46203</v>
      </c>
      <c r="D644" s="6544" t="s">
        <v>34</v>
      </c>
      <c r="E644" s="1262">
        <v>84511303</v>
      </c>
      <c r="F644" s="1564" t="s">
        <v>1907</v>
      </c>
      <c r="G644" s="6876" t="s">
        <v>1933</v>
      </c>
      <c r="H644" s="1330" t="s">
        <v>631</v>
      </c>
      <c r="I644" s="1264" t="s">
        <v>61</v>
      </c>
      <c r="J644" s="1264" t="s">
        <v>33</v>
      </c>
      <c r="K644" s="599" t="s">
        <v>11</v>
      </c>
      <c r="L644" s="600"/>
      <c r="M644" s="6477">
        <v>46154</v>
      </c>
      <c r="N644" s="353">
        <v>46151</v>
      </c>
      <c r="O644" s="354">
        <v>46155</v>
      </c>
      <c r="P644" s="353">
        <v>46153</v>
      </c>
      <c r="Q644" s="354">
        <v>46156</v>
      </c>
      <c r="R644" s="353">
        <v>46156</v>
      </c>
      <c r="S644" s="354">
        <v>46157</v>
      </c>
      <c r="T644" s="353">
        <v>46155</v>
      </c>
      <c r="U644" s="355">
        <v>46161</v>
      </c>
      <c r="V644" s="353">
        <v>46161</v>
      </c>
      <c r="W644" s="356">
        <v>46163</v>
      </c>
      <c r="X644" s="357">
        <v>46164</v>
      </c>
      <c r="Y644" s="359">
        <v>46171</v>
      </c>
      <c r="Z644" s="359">
        <v>46171</v>
      </c>
      <c r="AA644" s="601"/>
      <c r="AB644" s="359"/>
      <c r="AC644" s="251" t="s">
        <v>627</v>
      </c>
      <c r="AD644" s="361"/>
      <c r="AE644" s="362">
        <v>3</v>
      </c>
      <c r="AF644" s="363" t="str">
        <f t="shared" si="1676"/>
        <v>4IE</v>
      </c>
      <c r="AG644" s="364"/>
      <c r="AH644" s="364"/>
      <c r="AI644" s="364"/>
      <c r="AJ644" s="364"/>
      <c r="AK644" s="364"/>
      <c r="AL644" s="364"/>
      <c r="AM644" s="364"/>
      <c r="AN644" s="364">
        <v>1</v>
      </c>
      <c r="AO644" s="364"/>
      <c r="AP644" s="363">
        <v>1</v>
      </c>
      <c r="AQ644" s="255">
        <v>1</v>
      </c>
      <c r="AR644" s="255">
        <v>1</v>
      </c>
      <c r="AS644" s="255"/>
      <c r="AT644" s="255"/>
      <c r="AU644" s="2843">
        <f>IF(AI644="付属済",0,IF(AI644=1,AI644+AP644,0))</f>
        <v>0</v>
      </c>
      <c r="AV644" s="4008">
        <f>IF(AE644=0,0,(AR644*1)+(AS644*100))</f>
        <v>1</v>
      </c>
      <c r="AW644" s="590">
        <v>46114</v>
      </c>
      <c r="AX644" s="369">
        <v>4263183</v>
      </c>
      <c r="AY644" s="154">
        <v>46114</v>
      </c>
      <c r="AZ644" s="367">
        <v>4263184</v>
      </c>
      <c r="BA644" s="154">
        <v>46114</v>
      </c>
      <c r="BB644" s="367">
        <v>4263185</v>
      </c>
      <c r="BC644" s="368">
        <v>46114</v>
      </c>
      <c r="BD644" s="369">
        <v>4263186</v>
      </c>
      <c r="BE644" s="4599">
        <v>46114</v>
      </c>
      <c r="BF644" s="367">
        <v>4263187</v>
      </c>
      <c r="BG644" s="368">
        <v>46114</v>
      </c>
      <c r="BH644" s="367">
        <v>4263188</v>
      </c>
      <c r="BI644" s="154">
        <v>46114</v>
      </c>
      <c r="BJ644" s="367">
        <v>4263189</v>
      </c>
      <c r="BK644" s="154" t="str">
        <f t="shared" si="1679"/>
        <v>-</v>
      </c>
      <c r="BL644" s="367"/>
      <c r="BM644" s="154" t="str">
        <f t="shared" si="1680"/>
        <v>-</v>
      </c>
      <c r="BN644" s="367"/>
      <c r="BO644" s="155" t="str">
        <f t="shared" si="1681"/>
        <v>-</v>
      </c>
      <c r="BP644" s="367"/>
      <c r="BQ644" s="154" t="str">
        <f t="shared" si="1682"/>
        <v>-</v>
      </c>
      <c r="BR644" s="369"/>
      <c r="BS644" s="154" t="str">
        <f t="shared" ref="BS644:BS649" si="1723">IF($AE644=0,"　",VLOOKUP($AE644,ﾚｰｻﾞOP,13,0))</f>
        <v>-</v>
      </c>
      <c r="BT644" s="369"/>
      <c r="BU644" s="154" t="str">
        <f t="shared" ref="BU644:BU649" si="1724">IF($AE644=0,"　",VLOOKUP($AE644,ﾚｰｻﾞOP,14,0))</f>
        <v>-</v>
      </c>
      <c r="BV644" s="369"/>
      <c r="BW644" s="154" t="str">
        <f t="shared" ref="BW644:BW649" si="1725">IF($AE644=0,"　",VLOOKUP($AE644,ﾚｰｻﾞOP,15,0))</f>
        <v>-</v>
      </c>
      <c r="BX644" s="367"/>
      <c r="BY644" s="154" t="str">
        <f t="shared" ref="BY644:BY649" si="1726">IF($AE644=0,"　",VLOOKUP($AE644,ﾚｰｻﾞOP,16,0))</f>
        <v>-</v>
      </c>
      <c r="BZ644" s="369"/>
      <c r="CA644" s="154" t="str">
        <f t="shared" ref="CA644:CA649" si="1727">IF($AE644=0,"　",VLOOKUP($AE644,ﾚｰｻﾞOP,17,0))</f>
        <v>-</v>
      </c>
      <c r="CB644" s="367"/>
      <c r="CC644" s="154" t="str">
        <f t="shared" ref="CC644:CC649" si="1728">IF($AE644=0,"　",VLOOKUP($AE644,ﾚｰｻﾞOP,18,0))</f>
        <v>-</v>
      </c>
      <c r="CD644" s="367"/>
      <c r="CE644" s="2850" t="str">
        <f t="shared" si="1683"/>
        <v>-</v>
      </c>
      <c r="CF644" s="2846"/>
      <c r="CG644" s="2855" t="str">
        <f t="shared" si="1684"/>
        <v>-</v>
      </c>
      <c r="CH644" s="2851"/>
      <c r="CI644" s="2850" t="str">
        <f t="shared" si="1685"/>
        <v>-</v>
      </c>
      <c r="CJ644" s="2846"/>
      <c r="CK644" s="2850" t="str">
        <f t="shared" si="1686"/>
        <v>-</v>
      </c>
      <c r="CL644" s="2851"/>
      <c r="CM644" s="2850" t="str">
        <f t="shared" si="1687"/>
        <v>-</v>
      </c>
      <c r="CN644" s="2851"/>
      <c r="CO644" s="2855" t="str">
        <f t="shared" si="1688"/>
        <v>-</v>
      </c>
      <c r="CP644" s="2851"/>
      <c r="CQ644" s="2855" t="str">
        <f t="shared" si="1689"/>
        <v>-</v>
      </c>
      <c r="CR644" s="2851"/>
      <c r="CS644" s="2850" t="str">
        <f t="shared" si="1690"/>
        <v>-</v>
      </c>
      <c r="CT644" s="2851"/>
      <c r="CU644" s="2855"/>
      <c r="CV644" s="2851"/>
      <c r="CW644" s="2850" t="str">
        <f t="shared" si="1691"/>
        <v>-</v>
      </c>
      <c r="CX644" s="2851"/>
      <c r="CY644" s="2855" t="str">
        <f t="shared" si="1692"/>
        <v>-</v>
      </c>
      <c r="CZ644" s="2851"/>
      <c r="DA644" s="154" t="str">
        <f t="shared" si="1693"/>
        <v>-</v>
      </c>
      <c r="DB644" s="369"/>
      <c r="DC644" s="155" t="str">
        <f t="shared" si="1694"/>
        <v>-</v>
      </c>
      <c r="DD644" s="367"/>
      <c r="DE644" s="374">
        <f t="shared" ref="DE644:DE645" si="1729">IF(AG644=1,1,0)</f>
        <v>0</v>
      </c>
      <c r="DF644" s="373"/>
      <c r="DG644" s="818">
        <f t="shared" si="1695"/>
        <v>0</v>
      </c>
      <c r="DH644" s="372"/>
      <c r="DI644" s="267">
        <f>IF(AG644=1,1,0)</f>
        <v>0</v>
      </c>
      <c r="DJ644" s="373"/>
      <c r="DK644" s="374">
        <f>IF(AU644=2,1,0)</f>
        <v>0</v>
      </c>
      <c r="DL644" s="373"/>
      <c r="DM644" s="375">
        <f>IF(AU644=1,1,0)</f>
        <v>0</v>
      </c>
      <c r="DN644" s="373"/>
      <c r="DO644" s="155">
        <f>IF(AJ644=1,1,0)</f>
        <v>0</v>
      </c>
      <c r="DP644" s="372"/>
      <c r="DQ644" s="155">
        <f>IF(AK644=1,1,0)</f>
        <v>0</v>
      </c>
      <c r="DR644" s="373"/>
      <c r="DS644" s="155">
        <f>IF(AL644=1,1,0)</f>
        <v>0</v>
      </c>
      <c r="DT644" s="372"/>
      <c r="DU644" s="155">
        <f>IF(AM644=1,1,0)</f>
        <v>0</v>
      </c>
      <c r="DV644" s="373"/>
      <c r="DW644" s="4891">
        <v>46114</v>
      </c>
      <c r="DX644" s="372">
        <v>4263201</v>
      </c>
      <c r="DY644" s="154">
        <f>IF(AO644=1,1,0)</f>
        <v>0</v>
      </c>
      <c r="DZ644" s="373"/>
      <c r="EA644" s="154">
        <v>46120</v>
      </c>
      <c r="EB644" s="373">
        <v>4263203</v>
      </c>
      <c r="EC644" s="269">
        <v>46114</v>
      </c>
      <c r="ED644" s="4964">
        <v>4263204</v>
      </c>
      <c r="EE644" s="822">
        <v>46086</v>
      </c>
      <c r="EF644" s="377">
        <v>4263177</v>
      </c>
      <c r="EG644" s="273"/>
      <c r="EH644" s="274"/>
      <c r="EI644" s="275"/>
      <c r="EJ644" s="276"/>
      <c r="EK644" s="275"/>
      <c r="EL644" s="277"/>
      <c r="EM644" s="278" t="str">
        <f>IF(CE644="-"," ",IF(AR644=1,1," "))</f>
        <v xml:space="preserve"> </v>
      </c>
      <c r="EN644" s="372"/>
      <c r="EO644" s="155">
        <f>IF(AT644=1,1,0)</f>
        <v>0</v>
      </c>
      <c r="EP644" s="373"/>
      <c r="ER644" s="194"/>
      <c r="ET644" s="154" t="str">
        <f>IF($AE644=0,"　",VLOOKUP($AE644,ﾚｰｻﾞOP,60,0))</f>
        <v>-</v>
      </c>
      <c r="EU644" s="373"/>
      <c r="EV644" s="154" t="str">
        <f t="shared" si="1706"/>
        <v>-</v>
      </c>
      <c r="EW644" s="373"/>
      <c r="EX644" s="154"/>
      <c r="EY644" s="367"/>
      <c r="EZ644" s="154"/>
      <c r="FA644" s="367"/>
      <c r="FB644" s="154"/>
      <c r="FC644" s="367"/>
      <c r="FD644" s="154"/>
      <c r="FE644" s="367"/>
      <c r="FF644" s="155"/>
      <c r="FG644" s="367"/>
      <c r="FH644" s="154"/>
      <c r="FI644" s="367"/>
      <c r="FJ644" s="154" t="str">
        <f>IF($AE644=0,"　",VLOOKUP($AE644,ﾚｰｻﾞOP,67,0))</f>
        <v>-</v>
      </c>
      <c r="FK644" s="373"/>
      <c r="FL644" s="155" t="str">
        <f t="shared" si="1707"/>
        <v>-</v>
      </c>
      <c r="FM644" s="279"/>
      <c r="FN644" s="1184"/>
      <c r="FO644" s="280"/>
      <c r="FP644" s="281"/>
      <c r="FQ644" s="282"/>
      <c r="FS644" s="281"/>
      <c r="FT644" s="282"/>
    </row>
    <row r="645" spans="1:176" ht="18.600000000000001" customHeight="1">
      <c r="A645" s="228">
        <f t="shared" si="961"/>
        <v>635</v>
      </c>
      <c r="B645" s="343" t="str">
        <f>AF645</f>
        <v>4IE</v>
      </c>
      <c r="C645" s="6526">
        <v>46203</v>
      </c>
      <c r="D645" s="5644" t="s">
        <v>1601</v>
      </c>
      <c r="E645" s="5719">
        <v>89610211</v>
      </c>
      <c r="F645" s="1564" t="s">
        <v>1792</v>
      </c>
      <c r="G645" s="1263"/>
      <c r="H645" s="1330" t="s">
        <v>630</v>
      </c>
      <c r="I645" s="1264" t="s">
        <v>1118</v>
      </c>
      <c r="J645" s="1264" t="s">
        <v>622</v>
      </c>
      <c r="K645" s="599" t="s">
        <v>11</v>
      </c>
      <c r="L645" s="600"/>
      <c r="M645" s="6477">
        <v>46155</v>
      </c>
      <c r="N645" s="6873">
        <v>46143</v>
      </c>
      <c r="O645" s="354">
        <v>46156</v>
      </c>
      <c r="P645" s="353">
        <v>46155</v>
      </c>
      <c r="Q645" s="354">
        <v>46157</v>
      </c>
      <c r="R645" s="353">
        <v>46157</v>
      </c>
      <c r="S645" s="354">
        <v>46158</v>
      </c>
      <c r="T645" s="353">
        <v>46154</v>
      </c>
      <c r="U645" s="355">
        <v>46162</v>
      </c>
      <c r="V645" s="353">
        <v>46158</v>
      </c>
      <c r="W645" s="356">
        <v>46164</v>
      </c>
      <c r="X645" s="357">
        <v>46162</v>
      </c>
      <c r="Y645" s="359">
        <v>46171</v>
      </c>
      <c r="Z645" s="359">
        <v>46171</v>
      </c>
      <c r="AA645" s="601"/>
      <c r="AB645" s="359"/>
      <c r="AC645" s="251"/>
      <c r="AD645" s="361"/>
      <c r="AE645" s="362">
        <v>25</v>
      </c>
      <c r="AF645" s="363" t="str">
        <f t="shared" si="1676"/>
        <v>4IE</v>
      </c>
      <c r="AG645" s="364"/>
      <c r="AH645" s="364"/>
      <c r="AI645" s="364"/>
      <c r="AJ645" s="364"/>
      <c r="AK645" s="364"/>
      <c r="AL645" s="364"/>
      <c r="AM645" s="364"/>
      <c r="AN645" s="364"/>
      <c r="AO645" s="364"/>
      <c r="AP645" s="363"/>
      <c r="AQ645" s="255"/>
      <c r="AR645" s="255"/>
      <c r="AS645" s="255"/>
      <c r="AT645" s="255"/>
      <c r="AU645" s="2843">
        <f>IF(AI645="付属済",0,IF(AI645=1,AI645+AP645,0))</f>
        <v>0</v>
      </c>
      <c r="AV645" s="4008">
        <f>IF(AE645=0,0,(AR645*1)+(AS645*100))</f>
        <v>0</v>
      </c>
      <c r="AW645" s="590" t="str">
        <f>IF($AE645=0,"　",VLOOKUP($AE645,ﾚｰｻﾞOP,5,0))</f>
        <v>-</v>
      </c>
      <c r="AX645" s="369"/>
      <c r="AY645" s="154" t="str">
        <f t="shared" ref="AY645" si="1730">IF($AE645=0,"　",VLOOKUP($AE645,ﾚｰｻﾞOP,6,0))</f>
        <v>-</v>
      </c>
      <c r="AZ645" s="367"/>
      <c r="BA645" s="154" t="str">
        <f>IF($AE645=0,"　",VLOOKUP($AE645,ﾚｰｻﾞOP,7,0))</f>
        <v>-</v>
      </c>
      <c r="BB645" s="367"/>
      <c r="BC645" s="368" t="str">
        <f>IF($AE645=0,"　",VLOOKUP($AE645,ﾚｰｻﾞOP,8,0))</f>
        <v>-</v>
      </c>
      <c r="BD645" s="369"/>
      <c r="BE645" s="4599" t="str">
        <f>IF($AE645=0,"　",VLOOKUP($AE645,ﾚｰｻﾞOP,9,0))</f>
        <v>-</v>
      </c>
      <c r="BF645" s="367"/>
      <c r="BG645" s="368" t="str">
        <f>IF($AE645=0,"　",VLOOKUP($AE645,ﾚｰｻﾞOP,10,0))</f>
        <v>-</v>
      </c>
      <c r="BH645" s="367"/>
      <c r="BI645" s="154" t="str">
        <f>IF($AE645=0,"　",VLOOKUP($AE645,ﾚｰｻﾞOP,11,0))</f>
        <v>-</v>
      </c>
      <c r="BJ645" s="367"/>
      <c r="BK645" s="154" t="str">
        <f t="shared" si="1679"/>
        <v>-</v>
      </c>
      <c r="BL645" s="367"/>
      <c r="BM645" s="154" t="str">
        <f t="shared" si="1680"/>
        <v>-</v>
      </c>
      <c r="BN645" s="367"/>
      <c r="BO645" s="155" t="str">
        <f t="shared" si="1681"/>
        <v>-</v>
      </c>
      <c r="BP645" s="367"/>
      <c r="BQ645" s="154" t="str">
        <f t="shared" si="1682"/>
        <v>-</v>
      </c>
      <c r="BR645" s="369"/>
      <c r="BS645" s="154" t="str">
        <f t="shared" si="1723"/>
        <v>-</v>
      </c>
      <c r="BT645" s="369"/>
      <c r="BU645" s="154" t="str">
        <f t="shared" si="1724"/>
        <v>-</v>
      </c>
      <c r="BV645" s="369"/>
      <c r="BW645" s="154" t="str">
        <f t="shared" si="1725"/>
        <v>-</v>
      </c>
      <c r="BX645" s="367"/>
      <c r="BY645" s="154" t="str">
        <f t="shared" si="1726"/>
        <v>-</v>
      </c>
      <c r="BZ645" s="369"/>
      <c r="CA645" s="154" t="str">
        <f t="shared" si="1727"/>
        <v>-</v>
      </c>
      <c r="CB645" s="367"/>
      <c r="CC645" s="154" t="str">
        <f t="shared" si="1728"/>
        <v>-</v>
      </c>
      <c r="CD645" s="367"/>
      <c r="CE645" s="2850" t="str">
        <f t="shared" si="1683"/>
        <v>-</v>
      </c>
      <c r="CF645" s="2846"/>
      <c r="CG645" s="2855" t="str">
        <f t="shared" si="1684"/>
        <v>-</v>
      </c>
      <c r="CH645" s="2851"/>
      <c r="CI645" s="2850" t="str">
        <f t="shared" si="1685"/>
        <v>-</v>
      </c>
      <c r="CJ645" s="2846"/>
      <c r="CK645" s="2850" t="str">
        <f t="shared" si="1686"/>
        <v>-</v>
      </c>
      <c r="CL645" s="2851"/>
      <c r="CM645" s="2850" t="str">
        <f t="shared" si="1687"/>
        <v>-</v>
      </c>
      <c r="CN645" s="2851"/>
      <c r="CO645" s="2855" t="str">
        <f t="shared" si="1688"/>
        <v>-</v>
      </c>
      <c r="CP645" s="2851"/>
      <c r="CQ645" s="2855" t="str">
        <f t="shared" si="1689"/>
        <v>-</v>
      </c>
      <c r="CR645" s="2851"/>
      <c r="CS645" s="2850" t="str">
        <f t="shared" si="1690"/>
        <v>-</v>
      </c>
      <c r="CT645" s="2851"/>
      <c r="CU645" s="2855"/>
      <c r="CV645" s="2851"/>
      <c r="CW645" s="2850" t="str">
        <f t="shared" si="1691"/>
        <v>-</v>
      </c>
      <c r="CX645" s="2851"/>
      <c r="CY645" s="2855" t="str">
        <f t="shared" si="1692"/>
        <v>-</v>
      </c>
      <c r="CZ645" s="2851"/>
      <c r="DA645" s="154" t="str">
        <f t="shared" si="1693"/>
        <v>-</v>
      </c>
      <c r="DB645" s="369"/>
      <c r="DC645" s="155" t="str">
        <f t="shared" si="1694"/>
        <v>-</v>
      </c>
      <c r="DD645" s="367"/>
      <c r="DE645" s="374">
        <f t="shared" si="1729"/>
        <v>0</v>
      </c>
      <c r="DF645" s="373"/>
      <c r="DG645" s="818">
        <f t="shared" si="1695"/>
        <v>0</v>
      </c>
      <c r="DH645" s="372"/>
      <c r="DI645" s="267">
        <f>IF(AG645=1,1,0)</f>
        <v>0</v>
      </c>
      <c r="DJ645" s="373"/>
      <c r="DK645" s="374">
        <f>IF(AU645=2,1,0)</f>
        <v>0</v>
      </c>
      <c r="DL645" s="373"/>
      <c r="DM645" s="375">
        <f>IF(AU645=1,1,0)</f>
        <v>0</v>
      </c>
      <c r="DN645" s="373"/>
      <c r="DO645" s="155">
        <f>IF(AJ645=1,1,0)</f>
        <v>0</v>
      </c>
      <c r="DP645" s="372"/>
      <c r="DQ645" s="155">
        <f>IF(AK645=1,1,0)</f>
        <v>0</v>
      </c>
      <c r="DR645" s="373"/>
      <c r="DS645" s="155">
        <f>IF(AL645=1,1,0)</f>
        <v>0</v>
      </c>
      <c r="DT645" s="372"/>
      <c r="DU645" s="155">
        <f>IF(AM645=1,1,0)</f>
        <v>0</v>
      </c>
      <c r="DV645" s="373"/>
      <c r="DW645" s="4891">
        <f>IF(AN645=1,1,0)</f>
        <v>0</v>
      </c>
      <c r="DX645" s="372"/>
      <c r="DY645" s="154">
        <f>IF(AO645=1,1,0)</f>
        <v>0</v>
      </c>
      <c r="DZ645" s="373"/>
      <c r="EA645" s="154">
        <f>IF(AP645=1,1,0)</f>
        <v>0</v>
      </c>
      <c r="EB645" s="373"/>
      <c r="EC645" s="269">
        <f>IF(AQ645=1,1,0)</f>
        <v>0</v>
      </c>
      <c r="ED645" s="376"/>
      <c r="EE645" s="822">
        <f t="shared" si="1495"/>
        <v>0</v>
      </c>
      <c r="EF645" s="377"/>
      <c r="EG645" s="273"/>
      <c r="EH645" s="274"/>
      <c r="EI645" s="275"/>
      <c r="EJ645" s="276"/>
      <c r="EK645" s="275"/>
      <c r="EL645" s="277"/>
      <c r="EM645" s="278" t="str">
        <f>IF(CE645="-"," ",IF(AR645=1,1," "))</f>
        <v xml:space="preserve"> </v>
      </c>
      <c r="EN645" s="372"/>
      <c r="EO645" s="155">
        <f>IF(AT645=1,1,0)</f>
        <v>0</v>
      </c>
      <c r="EP645" s="373"/>
      <c r="ER645" s="194"/>
      <c r="ET645" s="154">
        <v>45695</v>
      </c>
      <c r="EU645" s="373">
        <v>4263127</v>
      </c>
      <c r="EV645" s="154">
        <f t="shared" si="1706"/>
        <v>1</v>
      </c>
      <c r="EW645" s="373"/>
      <c r="EX645" s="154"/>
      <c r="EY645" s="367"/>
      <c r="EZ645" s="154"/>
      <c r="FA645" s="367"/>
      <c r="FB645" s="154"/>
      <c r="FC645" s="367"/>
      <c r="FD645" s="154">
        <v>46120</v>
      </c>
      <c r="FE645" s="367">
        <v>4263207</v>
      </c>
      <c r="FF645" s="155"/>
      <c r="FG645" s="367"/>
      <c r="FH645" s="154"/>
      <c r="FI645" s="367"/>
      <c r="FJ645" s="154">
        <v>46114</v>
      </c>
      <c r="FK645" s="373">
        <v>4263208</v>
      </c>
      <c r="FL645" s="155">
        <f t="shared" si="1707"/>
        <v>1</v>
      </c>
      <c r="FM645" s="279"/>
      <c r="FN645" s="1184"/>
      <c r="FO645" s="280"/>
      <c r="FP645" s="281"/>
      <c r="FQ645" s="282"/>
      <c r="FS645" s="281"/>
      <c r="FT645" s="282"/>
    </row>
    <row r="646" spans="1:176" ht="18.600000000000001" customHeight="1">
      <c r="A646" s="228">
        <f t="shared" si="961"/>
        <v>636</v>
      </c>
      <c r="B646" s="1563" t="str">
        <f t="shared" ref="B646" si="1731">AF646</f>
        <v>4IE</v>
      </c>
      <c r="C646" s="6600">
        <v>46228</v>
      </c>
      <c r="D646" s="5805" t="s">
        <v>40</v>
      </c>
      <c r="E646" s="1009" t="s">
        <v>1686</v>
      </c>
      <c r="F646" s="1564" t="s">
        <v>1908</v>
      </c>
      <c r="G646" s="1263"/>
      <c r="H646" s="1330" t="s">
        <v>630</v>
      </c>
      <c r="I646" s="1264" t="s">
        <v>64</v>
      </c>
      <c r="J646" s="3337" t="s">
        <v>0</v>
      </c>
      <c r="K646" s="599" t="s">
        <v>503</v>
      </c>
      <c r="L646" s="600"/>
      <c r="M646" s="6477">
        <v>46155</v>
      </c>
      <c r="N646" s="353">
        <v>46153</v>
      </c>
      <c r="O646" s="354">
        <v>46156</v>
      </c>
      <c r="P646" s="353">
        <v>2</v>
      </c>
      <c r="Q646" s="354">
        <v>46157</v>
      </c>
      <c r="R646" s="353">
        <v>46157</v>
      </c>
      <c r="S646" s="354">
        <v>46158</v>
      </c>
      <c r="T646" s="353">
        <v>46155</v>
      </c>
      <c r="U646" s="355">
        <v>46162</v>
      </c>
      <c r="V646" s="353">
        <v>46161</v>
      </c>
      <c r="W646" s="356">
        <v>46164</v>
      </c>
      <c r="X646" s="357">
        <v>46165</v>
      </c>
      <c r="Y646" s="359">
        <v>46171</v>
      </c>
      <c r="Z646" s="359">
        <v>46171</v>
      </c>
      <c r="AA646" s="601"/>
      <c r="AB646" s="359"/>
      <c r="AC646" s="251" t="s">
        <v>627</v>
      </c>
      <c r="AD646" s="361"/>
      <c r="AE646" s="362">
        <v>2</v>
      </c>
      <c r="AF646" s="363" t="str">
        <f t="shared" ref="AF646:AF649" si="1732">IF($AE646=0,"　",VLOOKUP($AE646,ﾚｰｻﾞOP,69,0))</f>
        <v>4IE</v>
      </c>
      <c r="AG646" s="364">
        <v>1</v>
      </c>
      <c r="AH646" s="364"/>
      <c r="AI646" s="364"/>
      <c r="AJ646" s="364"/>
      <c r="AK646" s="364"/>
      <c r="AL646" s="364"/>
      <c r="AM646" s="364"/>
      <c r="AN646" s="364"/>
      <c r="AO646" s="364"/>
      <c r="AP646" s="363">
        <v>1</v>
      </c>
      <c r="AQ646" s="255">
        <v>1</v>
      </c>
      <c r="AR646" s="255">
        <v>1</v>
      </c>
      <c r="AS646" s="255"/>
      <c r="AT646" s="255"/>
      <c r="AU646" s="2843">
        <f t="shared" ref="AU646" si="1733">IF(AI646="付属済",0,IF(AI646=1,AI646+AP646,0))</f>
        <v>0</v>
      </c>
      <c r="AV646" s="4008">
        <f t="shared" ref="AV646" si="1734">IF(AE646=0,0,(AR646*1)+(AS646*100))</f>
        <v>1</v>
      </c>
      <c r="AW646" s="590">
        <v>46114</v>
      </c>
      <c r="AX646" s="369">
        <v>4263183</v>
      </c>
      <c r="AY646" s="154">
        <v>46114</v>
      </c>
      <c r="AZ646" s="367">
        <v>4263184</v>
      </c>
      <c r="BA646" s="154">
        <v>46114</v>
      </c>
      <c r="BB646" s="367">
        <v>4263185</v>
      </c>
      <c r="BC646" s="368">
        <v>46114</v>
      </c>
      <c r="BD646" s="369">
        <v>4263186</v>
      </c>
      <c r="BE646" s="4599">
        <v>46114</v>
      </c>
      <c r="BF646" s="367">
        <v>4263187</v>
      </c>
      <c r="BG646" s="368">
        <v>46114</v>
      </c>
      <c r="BH646" s="367">
        <v>4263188</v>
      </c>
      <c r="BI646" s="154">
        <v>46114</v>
      </c>
      <c r="BJ646" s="367">
        <v>4263189</v>
      </c>
      <c r="BK646" s="154" t="str">
        <f t="shared" ref="BK646:BK649" si="1735">IF($AE646=0,"　",VLOOKUP($AE646,ﾚｰｻﾞOP,57,0))</f>
        <v>-</v>
      </c>
      <c r="BL646" s="367"/>
      <c r="BM646" s="154" t="str">
        <f t="shared" ref="BM646:BM649" si="1736">IF($AE646=0,"　",VLOOKUP($AE646,ﾚｰｻﾞOP,58,0))</f>
        <v>-</v>
      </c>
      <c r="BN646" s="367"/>
      <c r="BO646" s="155" t="str">
        <f t="shared" ref="BO646:BO649" si="1737">IF($AE646=0,"　",VLOOKUP($AE646,ﾚｰｻﾞOP,59,0))</f>
        <v>-</v>
      </c>
      <c r="BP646" s="367"/>
      <c r="BQ646" s="154" t="str">
        <f t="shared" ref="BQ646:BQ649" si="1738">IF($AE646=0,"　",VLOOKUP($AE646,ﾚｰｻﾞOP,12,0))</f>
        <v>-</v>
      </c>
      <c r="BR646" s="369"/>
      <c r="BS646" s="154" t="str">
        <f t="shared" si="1723"/>
        <v>-</v>
      </c>
      <c r="BT646" s="369"/>
      <c r="BU646" s="154" t="str">
        <f t="shared" si="1724"/>
        <v>-</v>
      </c>
      <c r="BV646" s="369"/>
      <c r="BW646" s="154" t="str">
        <f t="shared" si="1725"/>
        <v>-</v>
      </c>
      <c r="BX646" s="367"/>
      <c r="BY646" s="154" t="str">
        <f t="shared" si="1726"/>
        <v>-</v>
      </c>
      <c r="BZ646" s="369"/>
      <c r="CA646" s="154" t="str">
        <f t="shared" si="1727"/>
        <v>-</v>
      </c>
      <c r="CB646" s="367"/>
      <c r="CC646" s="154" t="str">
        <f t="shared" si="1728"/>
        <v>-</v>
      </c>
      <c r="CD646" s="367"/>
      <c r="CE646" s="2850" t="str">
        <f t="shared" ref="CE646:CE649" si="1739">IF($AE646=0,"　",VLOOKUP($AE646,ﾚｰｻﾞOP,19,0))</f>
        <v>-</v>
      </c>
      <c r="CF646" s="2846"/>
      <c r="CG646" s="2855" t="str">
        <f t="shared" ref="CG646:CG649" si="1740">IF($AE646=0,"　",VLOOKUP($AE646,ﾚｰｻﾞOP,20,0))</f>
        <v>-</v>
      </c>
      <c r="CH646" s="2851"/>
      <c r="CI646" s="2850" t="str">
        <f t="shared" ref="CI646:CI649" si="1741">IF($AE646=0,"　",VLOOKUP($AE646,ﾚｰｻﾞOP,21,0))</f>
        <v>-</v>
      </c>
      <c r="CJ646" s="2846"/>
      <c r="CK646" s="2850" t="str">
        <f t="shared" ref="CK646:CK649" si="1742">IF($AE646=0,"　",VLOOKUP($AE646,ﾚｰｻﾞOP,22,0))</f>
        <v>-</v>
      </c>
      <c r="CL646" s="2851"/>
      <c r="CM646" s="2850" t="str">
        <f t="shared" ref="CM646:CM649" si="1743">IF($AE646=0,"　",VLOOKUP($AE646,ﾚｰｻﾞOP,23,0))</f>
        <v>-</v>
      </c>
      <c r="CN646" s="2851"/>
      <c r="CO646" s="2855" t="str">
        <f t="shared" ref="CO646:CO649" si="1744">IF($AE646=0,"　",VLOOKUP($AE646,ﾚｰｻﾞOP,24,0))</f>
        <v>-</v>
      </c>
      <c r="CP646" s="2851"/>
      <c r="CQ646" s="2855" t="str">
        <f t="shared" ref="CQ646:CQ649" si="1745">IF($AE646=0,"　",VLOOKUP($AE646,ﾚｰｻﾞOP,25,0))</f>
        <v>-</v>
      </c>
      <c r="CR646" s="2851"/>
      <c r="CS646" s="2850" t="str">
        <f t="shared" ref="CS646:CS649" si="1746">IF($AE646=0,"　",VLOOKUP($AE646,ﾚｰｻﾞOP,26,0))</f>
        <v>-</v>
      </c>
      <c r="CT646" s="2851"/>
      <c r="CU646" s="2855"/>
      <c r="CV646" s="2851"/>
      <c r="CW646" s="2850" t="str">
        <f t="shared" ref="CW646:CW649" si="1747">IF($AE646=0,"　",VLOOKUP($AE646,ﾚｰｻﾞOP,28,0))</f>
        <v>-</v>
      </c>
      <c r="CX646" s="2851"/>
      <c r="CY646" s="2855" t="str">
        <f t="shared" ref="CY646:CY649" si="1748">IF($AE646=0,"　",VLOOKUP($AE646,ﾚｰｻﾞOP,29,0))</f>
        <v>-</v>
      </c>
      <c r="CZ646" s="2851"/>
      <c r="DA646" s="154" t="str">
        <f t="shared" ref="DA646:DA649" si="1749">IF($AE646=0,"　",VLOOKUP($AE646,ﾚｰｻﾞOP,30,0))</f>
        <v>-</v>
      </c>
      <c r="DB646" s="369"/>
      <c r="DC646" s="155" t="str">
        <f t="shared" ref="DC646:DC649" si="1750">IF($AE646=0,"　",VLOOKUP($AE646,ﾚｰｻﾞOP,31,0))</f>
        <v>-</v>
      </c>
      <c r="DD646" s="367"/>
      <c r="DE646" s="374">
        <v>46088</v>
      </c>
      <c r="DF646" s="373">
        <v>4263265</v>
      </c>
      <c r="DG646" s="818">
        <f t="shared" ref="DG646" si="1751">IF(AH646=1,1,0)</f>
        <v>0</v>
      </c>
      <c r="DH646" s="372"/>
      <c r="DI646" s="267">
        <v>46120</v>
      </c>
      <c r="DJ646" s="373">
        <v>4263199</v>
      </c>
      <c r="DK646" s="374">
        <f t="shared" ref="DK646" si="1752">IF(AU646=2,1,0)</f>
        <v>0</v>
      </c>
      <c r="DL646" s="373"/>
      <c r="DM646" s="375">
        <f t="shared" ref="DM646" si="1753">IF(AU646=1,1,0)</f>
        <v>0</v>
      </c>
      <c r="DN646" s="373"/>
      <c r="DO646" s="155">
        <f t="shared" ref="DO646" si="1754">IF(AJ646=1,1,0)</f>
        <v>0</v>
      </c>
      <c r="DP646" s="372"/>
      <c r="DQ646" s="155">
        <f t="shared" ref="DQ646" si="1755">IF(AK646=1,1,0)</f>
        <v>0</v>
      </c>
      <c r="DR646" s="373"/>
      <c r="DS646" s="155">
        <f t="shared" ref="DS646" si="1756">IF(AL646=1,1,0)</f>
        <v>0</v>
      </c>
      <c r="DT646" s="372"/>
      <c r="DU646" s="155">
        <f t="shared" ref="DU646" si="1757">IF(AM646=1,1,0)</f>
        <v>0</v>
      </c>
      <c r="DV646" s="373"/>
      <c r="DW646" s="4891">
        <f t="shared" ref="DW646" si="1758">IF(AN646=1,1,0)</f>
        <v>0</v>
      </c>
      <c r="DX646" s="372"/>
      <c r="DY646" s="154">
        <f t="shared" ref="DY646" si="1759">IF(AO646=1,1,0)</f>
        <v>0</v>
      </c>
      <c r="DZ646" s="373"/>
      <c r="EA646" s="154">
        <v>46120</v>
      </c>
      <c r="EB646" s="373">
        <v>4263203</v>
      </c>
      <c r="EC646" s="269">
        <v>46114</v>
      </c>
      <c r="ED646" s="4964">
        <v>4263204</v>
      </c>
      <c r="EE646" s="822">
        <v>46086</v>
      </c>
      <c r="EF646" s="377">
        <v>4263177</v>
      </c>
      <c r="EG646" s="273"/>
      <c r="EH646" s="274"/>
      <c r="EI646" s="275"/>
      <c r="EJ646" s="276"/>
      <c r="EK646" s="275"/>
      <c r="EL646" s="277"/>
      <c r="EM646" s="278" t="str">
        <f t="shared" ref="EM646" si="1760">IF(CE646="-"," ",IF(AR646=1,1," "))</f>
        <v xml:space="preserve"> </v>
      </c>
      <c r="EN646" s="372"/>
      <c r="EO646" s="155">
        <f t="shared" ref="EO646" si="1761">IF(AT646=1,1,0)</f>
        <v>0</v>
      </c>
      <c r="EP646" s="373"/>
      <c r="ER646" s="194"/>
      <c r="ET646" s="154" t="str">
        <f t="shared" ref="ET646:ET649" si="1762">IF($AE646=0,"　",VLOOKUP($AE646,ﾚｰｻﾞOP,60,0))</f>
        <v>-</v>
      </c>
      <c r="EU646" s="373"/>
      <c r="EV646" s="154" t="str">
        <f t="shared" ref="EV646:EV649" si="1763">IF($AE646=0,"　",VLOOKUP($AE646,ﾚｰｻﾞOP,60,0))</f>
        <v>-</v>
      </c>
      <c r="EW646" s="373"/>
      <c r="EX646" s="154"/>
      <c r="EY646" s="367"/>
      <c r="EZ646" s="154"/>
      <c r="FA646" s="367"/>
      <c r="FB646" s="154"/>
      <c r="FC646" s="367"/>
      <c r="FD646" s="154"/>
      <c r="FE646" s="367"/>
      <c r="FF646" s="155"/>
      <c r="FG646" s="367"/>
      <c r="FH646" s="154"/>
      <c r="FI646" s="367"/>
      <c r="FJ646" s="154" t="str">
        <f t="shared" ref="FJ646:FJ649" si="1764">IF($AE646=0,"　",VLOOKUP($AE646,ﾚｰｻﾞOP,67,0))</f>
        <v>-</v>
      </c>
      <c r="FK646" s="373"/>
      <c r="FL646" s="155" t="str">
        <f t="shared" ref="FL646:FL649" si="1765">IF($AE646=0,"　",VLOOKUP($AE646,ﾚｰｻﾞOP,68,0))</f>
        <v>-</v>
      </c>
      <c r="FM646" s="279"/>
      <c r="FN646" s="1184"/>
      <c r="FO646" s="280"/>
      <c r="FP646" s="281"/>
      <c r="FQ646" s="282"/>
      <c r="FS646" s="281"/>
      <c r="FT646" s="282"/>
    </row>
    <row r="647" spans="1:176" ht="18.600000000000001" customHeight="1">
      <c r="A647" s="228">
        <f t="shared" si="961"/>
        <v>637</v>
      </c>
      <c r="B647" s="1563" t="str">
        <f t="shared" ref="B647:B649" si="1766">AF647</f>
        <v>4IE</v>
      </c>
      <c r="C647" s="6600">
        <v>46227</v>
      </c>
      <c r="D647" s="5805" t="s">
        <v>40</v>
      </c>
      <c r="E647" s="1009" t="s">
        <v>1685</v>
      </c>
      <c r="F647" s="1564" t="s">
        <v>1909</v>
      </c>
      <c r="G647" s="1263"/>
      <c r="H647" s="1330" t="s">
        <v>630</v>
      </c>
      <c r="I647" s="1264" t="s">
        <v>64</v>
      </c>
      <c r="J647" s="3337" t="s">
        <v>0</v>
      </c>
      <c r="K647" s="599" t="s">
        <v>503</v>
      </c>
      <c r="L647" s="600"/>
      <c r="M647" s="6477">
        <v>46156</v>
      </c>
      <c r="N647" s="353">
        <v>46153</v>
      </c>
      <c r="O647" s="354">
        <v>46157</v>
      </c>
      <c r="P647" s="353">
        <v>46154</v>
      </c>
      <c r="Q647" s="354">
        <v>46158</v>
      </c>
      <c r="R647" s="353">
        <v>46158</v>
      </c>
      <c r="S647" s="354">
        <v>46161</v>
      </c>
      <c r="T647" s="353">
        <v>46156</v>
      </c>
      <c r="U647" s="355">
        <v>46163</v>
      </c>
      <c r="V647" s="353">
        <v>46162</v>
      </c>
      <c r="W647" s="356">
        <v>46165</v>
      </c>
      <c r="X647" s="357">
        <v>46168</v>
      </c>
      <c r="Y647" s="359">
        <v>46171</v>
      </c>
      <c r="Z647" s="359">
        <v>46171</v>
      </c>
      <c r="AA647" s="601"/>
      <c r="AB647" s="359"/>
      <c r="AC647" s="251" t="s">
        <v>627</v>
      </c>
      <c r="AD647" s="361"/>
      <c r="AE647" s="362">
        <v>2</v>
      </c>
      <c r="AF647" s="363" t="str">
        <f t="shared" si="1732"/>
        <v>4IE</v>
      </c>
      <c r="AG647" s="364">
        <v>1</v>
      </c>
      <c r="AH647" s="364"/>
      <c r="AI647" s="364"/>
      <c r="AJ647" s="364"/>
      <c r="AK647" s="364"/>
      <c r="AL647" s="364"/>
      <c r="AM647" s="364"/>
      <c r="AN647" s="364"/>
      <c r="AO647" s="364"/>
      <c r="AP647" s="363">
        <v>1</v>
      </c>
      <c r="AQ647" s="255">
        <v>1</v>
      </c>
      <c r="AR647" s="255">
        <v>1</v>
      </c>
      <c r="AS647" s="255"/>
      <c r="AT647" s="255"/>
      <c r="AU647" s="2843">
        <f t="shared" ref="AU647:AU649" si="1767">IF(AI647="付属済",0,IF(AI647=1,AI647+AP647,0))</f>
        <v>0</v>
      </c>
      <c r="AV647" s="4008">
        <f t="shared" ref="AV647:AV649" si="1768">IF(AE647=0,0,(AR647*1)+(AS647*100))</f>
        <v>1</v>
      </c>
      <c r="AW647" s="590">
        <v>46114</v>
      </c>
      <c r="AX647" s="369">
        <v>4263183</v>
      </c>
      <c r="AY647" s="154">
        <v>46114</v>
      </c>
      <c r="AZ647" s="367">
        <v>4263184</v>
      </c>
      <c r="BA647" s="154">
        <v>46114</v>
      </c>
      <c r="BB647" s="367">
        <v>4263185</v>
      </c>
      <c r="BC647" s="368">
        <v>46114</v>
      </c>
      <c r="BD647" s="369">
        <v>4263186</v>
      </c>
      <c r="BE647" s="4599">
        <v>46114</v>
      </c>
      <c r="BF647" s="367">
        <v>4263187</v>
      </c>
      <c r="BG647" s="368">
        <v>46114</v>
      </c>
      <c r="BH647" s="367">
        <v>4263188</v>
      </c>
      <c r="BI647" s="154">
        <v>46114</v>
      </c>
      <c r="BJ647" s="367">
        <v>4263189</v>
      </c>
      <c r="BK647" s="154" t="str">
        <f t="shared" si="1735"/>
        <v>-</v>
      </c>
      <c r="BL647" s="367"/>
      <c r="BM647" s="154" t="str">
        <f t="shared" si="1736"/>
        <v>-</v>
      </c>
      <c r="BN647" s="367"/>
      <c r="BO647" s="155" t="str">
        <f t="shared" si="1737"/>
        <v>-</v>
      </c>
      <c r="BP647" s="367"/>
      <c r="BQ647" s="154" t="str">
        <f t="shared" si="1738"/>
        <v>-</v>
      </c>
      <c r="BR647" s="369"/>
      <c r="BS647" s="154" t="str">
        <f t="shared" si="1723"/>
        <v>-</v>
      </c>
      <c r="BT647" s="369"/>
      <c r="BU647" s="154" t="str">
        <f t="shared" si="1724"/>
        <v>-</v>
      </c>
      <c r="BV647" s="369"/>
      <c r="BW647" s="154" t="str">
        <f t="shared" si="1725"/>
        <v>-</v>
      </c>
      <c r="BX647" s="367"/>
      <c r="BY647" s="154" t="str">
        <f t="shared" si="1726"/>
        <v>-</v>
      </c>
      <c r="BZ647" s="369"/>
      <c r="CA647" s="154" t="str">
        <f t="shared" si="1727"/>
        <v>-</v>
      </c>
      <c r="CB647" s="367"/>
      <c r="CC647" s="154" t="str">
        <f t="shared" si="1728"/>
        <v>-</v>
      </c>
      <c r="CD647" s="367"/>
      <c r="CE647" s="2850" t="str">
        <f t="shared" si="1739"/>
        <v>-</v>
      </c>
      <c r="CF647" s="2846"/>
      <c r="CG647" s="2855" t="str">
        <f t="shared" si="1740"/>
        <v>-</v>
      </c>
      <c r="CH647" s="2851"/>
      <c r="CI647" s="2850" t="str">
        <f t="shared" si="1741"/>
        <v>-</v>
      </c>
      <c r="CJ647" s="2846"/>
      <c r="CK647" s="2850" t="str">
        <f t="shared" si="1742"/>
        <v>-</v>
      </c>
      <c r="CL647" s="2851"/>
      <c r="CM647" s="2850" t="str">
        <f t="shared" si="1743"/>
        <v>-</v>
      </c>
      <c r="CN647" s="2851"/>
      <c r="CO647" s="2855" t="str">
        <f t="shared" si="1744"/>
        <v>-</v>
      </c>
      <c r="CP647" s="2851"/>
      <c r="CQ647" s="2855" t="str">
        <f t="shared" si="1745"/>
        <v>-</v>
      </c>
      <c r="CR647" s="2851"/>
      <c r="CS647" s="2850" t="str">
        <f t="shared" si="1746"/>
        <v>-</v>
      </c>
      <c r="CT647" s="2851"/>
      <c r="CU647" s="2855"/>
      <c r="CV647" s="2851"/>
      <c r="CW647" s="2850" t="str">
        <f t="shared" si="1747"/>
        <v>-</v>
      </c>
      <c r="CX647" s="2851"/>
      <c r="CY647" s="2855" t="str">
        <f t="shared" si="1748"/>
        <v>-</v>
      </c>
      <c r="CZ647" s="2851"/>
      <c r="DA647" s="154" t="str">
        <f t="shared" si="1749"/>
        <v>-</v>
      </c>
      <c r="DB647" s="369"/>
      <c r="DC647" s="155" t="str">
        <f t="shared" si="1750"/>
        <v>-</v>
      </c>
      <c r="DD647" s="367"/>
      <c r="DE647" s="374">
        <v>46137</v>
      </c>
      <c r="DF647" s="373">
        <v>4263318</v>
      </c>
      <c r="DG647" s="818">
        <f t="shared" ref="DG647:DG649" si="1769">IF(AH647=1,1,0)</f>
        <v>0</v>
      </c>
      <c r="DH647" s="372"/>
      <c r="DI647" s="267">
        <v>46120</v>
      </c>
      <c r="DJ647" s="373">
        <v>4263199</v>
      </c>
      <c r="DK647" s="374">
        <f>IF(AU647=2,1,0)</f>
        <v>0</v>
      </c>
      <c r="DL647" s="373"/>
      <c r="DM647" s="375">
        <f t="shared" ref="DM647:DM649" si="1770">IF(AU647=1,1,0)</f>
        <v>0</v>
      </c>
      <c r="DN647" s="373"/>
      <c r="DO647" s="155">
        <f t="shared" ref="DO647:DO649" si="1771">IF(AJ647=1,1,0)</f>
        <v>0</v>
      </c>
      <c r="DP647" s="372"/>
      <c r="DQ647" s="155">
        <f t="shared" ref="DQ647:DQ649" si="1772">IF(AK647=1,1,0)</f>
        <v>0</v>
      </c>
      <c r="DR647" s="373"/>
      <c r="DS647" s="155">
        <f t="shared" ref="DS647:DS649" si="1773">IF(AL647=1,1,0)</f>
        <v>0</v>
      </c>
      <c r="DT647" s="372"/>
      <c r="DU647" s="155">
        <f t="shared" ref="DU647:DU649" si="1774">IF(AM647=1,1,0)</f>
        <v>0</v>
      </c>
      <c r="DV647" s="373"/>
      <c r="DW647" s="4891">
        <f>IF(AN647=1,1,0)</f>
        <v>0</v>
      </c>
      <c r="DX647" s="372"/>
      <c r="DY647" s="154">
        <f t="shared" ref="DY647:DY649" si="1775">IF(AO647=1,1,0)</f>
        <v>0</v>
      </c>
      <c r="DZ647" s="373"/>
      <c r="EA647" s="154">
        <v>46120</v>
      </c>
      <c r="EB647" s="373">
        <v>4263203</v>
      </c>
      <c r="EC647" s="269">
        <v>46114</v>
      </c>
      <c r="ED647" s="4964">
        <v>4263204</v>
      </c>
      <c r="EE647" s="822">
        <v>46086</v>
      </c>
      <c r="EF647" s="377">
        <v>4263177</v>
      </c>
      <c r="EG647" s="273"/>
      <c r="EH647" s="274"/>
      <c r="EI647" s="275"/>
      <c r="EJ647" s="276"/>
      <c r="EK647" s="275"/>
      <c r="EL647" s="277"/>
      <c r="EM647" s="278" t="str">
        <f t="shared" ref="EM647:EM649" si="1776">IF(CE647="-"," ",IF(AR647=1,1," "))</f>
        <v xml:space="preserve"> </v>
      </c>
      <c r="EN647" s="372"/>
      <c r="EO647" s="155">
        <f t="shared" ref="EO647:EO649" si="1777">IF(AT647=1,1,0)</f>
        <v>0</v>
      </c>
      <c r="EP647" s="373"/>
      <c r="ER647" s="194"/>
      <c r="ET647" s="154" t="str">
        <f t="shared" si="1762"/>
        <v>-</v>
      </c>
      <c r="EU647" s="373"/>
      <c r="EV647" s="154" t="str">
        <f t="shared" si="1763"/>
        <v>-</v>
      </c>
      <c r="EW647" s="373"/>
      <c r="EX647" s="154"/>
      <c r="EY647" s="367"/>
      <c r="EZ647" s="154"/>
      <c r="FA647" s="367"/>
      <c r="FB647" s="154"/>
      <c r="FC647" s="367"/>
      <c r="FD647" s="154"/>
      <c r="FE647" s="367"/>
      <c r="FF647" s="155"/>
      <c r="FG647" s="367"/>
      <c r="FH647" s="154"/>
      <c r="FI647" s="367"/>
      <c r="FJ647" s="154" t="str">
        <f t="shared" si="1764"/>
        <v>-</v>
      </c>
      <c r="FK647" s="373"/>
      <c r="FL647" s="155" t="str">
        <f t="shared" si="1765"/>
        <v>-</v>
      </c>
      <c r="FM647" s="279"/>
      <c r="FN647" s="1184"/>
      <c r="FO647" s="280"/>
      <c r="FP647" s="281"/>
      <c r="FQ647" s="282"/>
      <c r="FS647" s="281"/>
      <c r="FT647" s="282"/>
    </row>
    <row r="648" spans="1:176" ht="18.600000000000001" customHeight="1">
      <c r="A648" s="228">
        <f t="shared" si="961"/>
        <v>638</v>
      </c>
      <c r="B648" s="343" t="str">
        <f t="shared" si="1766"/>
        <v>4IE</v>
      </c>
      <c r="C648" s="6600">
        <v>46225</v>
      </c>
      <c r="D648" s="5805" t="s">
        <v>40</v>
      </c>
      <c r="E648" s="1009" t="s">
        <v>1683</v>
      </c>
      <c r="F648" s="1564" t="s">
        <v>1796</v>
      </c>
      <c r="G648" s="1263"/>
      <c r="H648" s="1330" t="s">
        <v>630</v>
      </c>
      <c r="I648" s="1264" t="s">
        <v>64</v>
      </c>
      <c r="J648" s="3337" t="s">
        <v>0</v>
      </c>
      <c r="K648" s="599" t="s">
        <v>503</v>
      </c>
      <c r="L648" s="600"/>
      <c r="M648" s="6477">
        <v>46156</v>
      </c>
      <c r="N648" s="353">
        <v>46155</v>
      </c>
      <c r="O648" s="354">
        <v>46157</v>
      </c>
      <c r="P648" s="353">
        <v>46157</v>
      </c>
      <c r="Q648" s="354">
        <v>46158</v>
      </c>
      <c r="R648" s="353">
        <v>46158</v>
      </c>
      <c r="S648" s="354">
        <v>46161</v>
      </c>
      <c r="T648" s="353">
        <v>46157</v>
      </c>
      <c r="U648" s="355">
        <v>46163</v>
      </c>
      <c r="V648" s="353">
        <v>46163</v>
      </c>
      <c r="W648" s="356">
        <v>46165</v>
      </c>
      <c r="X648" s="357">
        <v>46168</v>
      </c>
      <c r="Y648" s="359">
        <v>46172</v>
      </c>
      <c r="Z648" s="359">
        <v>46172</v>
      </c>
      <c r="AA648" s="601"/>
      <c r="AB648" s="359"/>
      <c r="AC648" s="251" t="s">
        <v>627</v>
      </c>
      <c r="AD648" s="361"/>
      <c r="AE648" s="362">
        <v>2</v>
      </c>
      <c r="AF648" s="363" t="str">
        <f t="shared" si="1732"/>
        <v>4IE</v>
      </c>
      <c r="AG648" s="364">
        <v>1</v>
      </c>
      <c r="AH648" s="364"/>
      <c r="AI648" s="364"/>
      <c r="AJ648" s="364"/>
      <c r="AK648" s="364"/>
      <c r="AL648" s="364"/>
      <c r="AM648" s="364"/>
      <c r="AN648" s="364">
        <v>1</v>
      </c>
      <c r="AO648" s="364"/>
      <c r="AP648" s="363">
        <v>1</v>
      </c>
      <c r="AQ648" s="255">
        <v>1</v>
      </c>
      <c r="AR648" s="255">
        <v>1</v>
      </c>
      <c r="AS648" s="255"/>
      <c r="AT648" s="255"/>
      <c r="AU648" s="2843">
        <f t="shared" si="1767"/>
        <v>0</v>
      </c>
      <c r="AV648" s="4008">
        <f t="shared" si="1768"/>
        <v>1</v>
      </c>
      <c r="AW648" s="590">
        <v>46127</v>
      </c>
      <c r="AX648" s="369">
        <v>4263210</v>
      </c>
      <c r="AY648" s="154">
        <v>46127</v>
      </c>
      <c r="AZ648" s="367">
        <v>4263211</v>
      </c>
      <c r="BA648" s="154">
        <v>46127</v>
      </c>
      <c r="BB648" s="367">
        <v>4263212</v>
      </c>
      <c r="BC648" s="368">
        <v>46114</v>
      </c>
      <c r="BD648" s="369">
        <v>4263186</v>
      </c>
      <c r="BE648" s="4599">
        <v>46114</v>
      </c>
      <c r="BF648" s="367">
        <v>4263187</v>
      </c>
      <c r="BG648" s="368">
        <v>46114</v>
      </c>
      <c r="BH648" s="367">
        <v>4263188</v>
      </c>
      <c r="BI648" s="154">
        <v>46114</v>
      </c>
      <c r="BJ648" s="367">
        <v>4263189</v>
      </c>
      <c r="BK648" s="154" t="str">
        <f t="shared" si="1735"/>
        <v>-</v>
      </c>
      <c r="BL648" s="367"/>
      <c r="BM648" s="154" t="str">
        <f t="shared" si="1736"/>
        <v>-</v>
      </c>
      <c r="BN648" s="367"/>
      <c r="BO648" s="155" t="str">
        <f t="shared" si="1737"/>
        <v>-</v>
      </c>
      <c r="BP648" s="367"/>
      <c r="BQ648" s="154" t="str">
        <f t="shared" si="1738"/>
        <v>-</v>
      </c>
      <c r="BR648" s="369"/>
      <c r="BS648" s="154" t="str">
        <f t="shared" si="1723"/>
        <v>-</v>
      </c>
      <c r="BT648" s="369"/>
      <c r="BU648" s="154" t="str">
        <f t="shared" si="1724"/>
        <v>-</v>
      </c>
      <c r="BV648" s="369"/>
      <c r="BW648" s="154" t="str">
        <f t="shared" si="1725"/>
        <v>-</v>
      </c>
      <c r="BX648" s="367"/>
      <c r="BY648" s="154" t="str">
        <f t="shared" si="1726"/>
        <v>-</v>
      </c>
      <c r="BZ648" s="369"/>
      <c r="CA648" s="154" t="str">
        <f t="shared" si="1727"/>
        <v>-</v>
      </c>
      <c r="CB648" s="367"/>
      <c r="CC648" s="154" t="str">
        <f t="shared" si="1728"/>
        <v>-</v>
      </c>
      <c r="CD648" s="367"/>
      <c r="CE648" s="2850" t="str">
        <f t="shared" si="1739"/>
        <v>-</v>
      </c>
      <c r="CF648" s="2846"/>
      <c r="CG648" s="2855" t="str">
        <f t="shared" si="1740"/>
        <v>-</v>
      </c>
      <c r="CH648" s="2851"/>
      <c r="CI648" s="2850" t="str">
        <f t="shared" si="1741"/>
        <v>-</v>
      </c>
      <c r="CJ648" s="2846"/>
      <c r="CK648" s="2850" t="str">
        <f t="shared" si="1742"/>
        <v>-</v>
      </c>
      <c r="CL648" s="2851"/>
      <c r="CM648" s="2850" t="str">
        <f t="shared" si="1743"/>
        <v>-</v>
      </c>
      <c r="CN648" s="2851"/>
      <c r="CO648" s="2855" t="str">
        <f t="shared" si="1744"/>
        <v>-</v>
      </c>
      <c r="CP648" s="2851"/>
      <c r="CQ648" s="2855" t="str">
        <f t="shared" si="1745"/>
        <v>-</v>
      </c>
      <c r="CR648" s="2851"/>
      <c r="CS648" s="2850" t="str">
        <f t="shared" si="1746"/>
        <v>-</v>
      </c>
      <c r="CT648" s="2851"/>
      <c r="CU648" s="2855"/>
      <c r="CV648" s="2851"/>
      <c r="CW648" s="2850" t="str">
        <f t="shared" si="1747"/>
        <v>-</v>
      </c>
      <c r="CX648" s="2851"/>
      <c r="CY648" s="2855" t="str">
        <f t="shared" si="1748"/>
        <v>-</v>
      </c>
      <c r="CZ648" s="2851"/>
      <c r="DA648" s="154" t="str">
        <f t="shared" si="1749"/>
        <v>-</v>
      </c>
      <c r="DB648" s="369"/>
      <c r="DC648" s="155" t="str">
        <f t="shared" si="1750"/>
        <v>-</v>
      </c>
      <c r="DD648" s="367"/>
      <c r="DE648" s="374">
        <v>46137</v>
      </c>
      <c r="DF648" s="373">
        <v>4263318</v>
      </c>
      <c r="DG648" s="818">
        <f t="shared" si="1769"/>
        <v>0</v>
      </c>
      <c r="DH648" s="372"/>
      <c r="DI648" s="267">
        <v>46120</v>
      </c>
      <c r="DJ648" s="373">
        <v>4263199</v>
      </c>
      <c r="DK648" s="374">
        <f>IF(AU648=2,1,0)</f>
        <v>0</v>
      </c>
      <c r="DL648" s="373"/>
      <c r="DM648" s="375">
        <f t="shared" si="1770"/>
        <v>0</v>
      </c>
      <c r="DN648" s="373"/>
      <c r="DO648" s="155">
        <f t="shared" si="1771"/>
        <v>0</v>
      </c>
      <c r="DP648" s="372"/>
      <c r="DQ648" s="155">
        <f t="shared" si="1772"/>
        <v>0</v>
      </c>
      <c r="DR648" s="373"/>
      <c r="DS648" s="155">
        <f t="shared" si="1773"/>
        <v>0</v>
      </c>
      <c r="DT648" s="372"/>
      <c r="DU648" s="155">
        <f t="shared" si="1774"/>
        <v>0</v>
      </c>
      <c r="DV648" s="373"/>
      <c r="DW648" s="4891">
        <v>46114</v>
      </c>
      <c r="DX648" s="372">
        <v>4263201</v>
      </c>
      <c r="DY648" s="154">
        <f t="shared" si="1775"/>
        <v>0</v>
      </c>
      <c r="DZ648" s="373"/>
      <c r="EA648" s="154">
        <v>46120</v>
      </c>
      <c r="EB648" s="373">
        <v>4263203</v>
      </c>
      <c r="EC648" s="269">
        <v>46114</v>
      </c>
      <c r="ED648" s="4964">
        <v>4263204</v>
      </c>
      <c r="EE648" s="822">
        <v>46086</v>
      </c>
      <c r="EF648" s="377">
        <v>4263177</v>
      </c>
      <c r="EG648" s="273"/>
      <c r="EH648" s="274"/>
      <c r="EI648" s="275"/>
      <c r="EJ648" s="276"/>
      <c r="EK648" s="275"/>
      <c r="EL648" s="277"/>
      <c r="EM648" s="278" t="str">
        <f t="shared" si="1776"/>
        <v xml:space="preserve"> </v>
      </c>
      <c r="EN648" s="372"/>
      <c r="EO648" s="155">
        <f t="shared" si="1777"/>
        <v>0</v>
      </c>
      <c r="EP648" s="373"/>
      <c r="ER648" s="194"/>
      <c r="ET648" s="154" t="str">
        <f t="shared" si="1762"/>
        <v>-</v>
      </c>
      <c r="EU648" s="373"/>
      <c r="EV648" s="154" t="str">
        <f t="shared" si="1763"/>
        <v>-</v>
      </c>
      <c r="EW648" s="373"/>
      <c r="EX648" s="154"/>
      <c r="EY648" s="367"/>
      <c r="EZ648" s="154"/>
      <c r="FA648" s="367"/>
      <c r="FB648" s="154"/>
      <c r="FC648" s="367"/>
      <c r="FD648" s="154"/>
      <c r="FE648" s="367"/>
      <c r="FF648" s="155"/>
      <c r="FG648" s="367"/>
      <c r="FH648" s="154"/>
      <c r="FI648" s="367"/>
      <c r="FJ648" s="154" t="str">
        <f t="shared" si="1764"/>
        <v>-</v>
      </c>
      <c r="FK648" s="373"/>
      <c r="FL648" s="155" t="str">
        <f t="shared" si="1765"/>
        <v>-</v>
      </c>
      <c r="FM648" s="279"/>
      <c r="FN648" s="1184"/>
      <c r="FO648" s="280"/>
      <c r="FP648" s="281"/>
      <c r="FQ648" s="282"/>
      <c r="FS648" s="281"/>
      <c r="FT648" s="282"/>
    </row>
    <row r="649" spans="1:176" ht="18.600000000000001" customHeight="1">
      <c r="A649" s="228">
        <f t="shared" si="961"/>
        <v>639</v>
      </c>
      <c r="B649" s="343" t="str">
        <f t="shared" si="1766"/>
        <v>4IE</v>
      </c>
      <c r="C649" s="6600">
        <v>46226</v>
      </c>
      <c r="D649" s="5805" t="s">
        <v>40</v>
      </c>
      <c r="E649" s="1009" t="s">
        <v>1684</v>
      </c>
      <c r="F649" s="6875" t="s">
        <v>1910</v>
      </c>
      <c r="G649" s="1263"/>
      <c r="H649" s="1330" t="s">
        <v>630</v>
      </c>
      <c r="I649" s="1264" t="s">
        <v>64</v>
      </c>
      <c r="J649" s="3337" t="s">
        <v>0</v>
      </c>
      <c r="K649" s="599" t="s">
        <v>503</v>
      </c>
      <c r="L649" s="600"/>
      <c r="M649" s="6477">
        <v>46157</v>
      </c>
      <c r="N649" s="353">
        <v>46155</v>
      </c>
      <c r="O649" s="354">
        <v>46158</v>
      </c>
      <c r="P649" s="353">
        <v>46157</v>
      </c>
      <c r="Q649" s="354">
        <v>46161</v>
      </c>
      <c r="R649" s="353">
        <v>46161</v>
      </c>
      <c r="S649" s="354">
        <v>46162</v>
      </c>
      <c r="T649" s="353">
        <v>46158</v>
      </c>
      <c r="U649" s="355">
        <v>46164</v>
      </c>
      <c r="V649" s="353">
        <v>46164</v>
      </c>
      <c r="W649" s="356">
        <v>46168</v>
      </c>
      <c r="X649" s="357">
        <v>46169</v>
      </c>
      <c r="Y649" s="359">
        <v>46172</v>
      </c>
      <c r="Z649" s="359">
        <v>46172</v>
      </c>
      <c r="AA649" s="601"/>
      <c r="AB649" s="359"/>
      <c r="AC649" s="251" t="s">
        <v>627</v>
      </c>
      <c r="AD649" s="361"/>
      <c r="AE649" s="362">
        <v>2</v>
      </c>
      <c r="AF649" s="363" t="str">
        <f t="shared" si="1732"/>
        <v>4IE</v>
      </c>
      <c r="AG649" s="364">
        <v>1</v>
      </c>
      <c r="AH649" s="364"/>
      <c r="AI649" s="364"/>
      <c r="AJ649" s="364"/>
      <c r="AK649" s="364"/>
      <c r="AL649" s="364"/>
      <c r="AM649" s="364"/>
      <c r="AN649" s="364">
        <v>1</v>
      </c>
      <c r="AO649" s="364"/>
      <c r="AP649" s="363">
        <v>1</v>
      </c>
      <c r="AQ649" s="255">
        <v>1</v>
      </c>
      <c r="AR649" s="255">
        <v>1</v>
      </c>
      <c r="AS649" s="255"/>
      <c r="AT649" s="255"/>
      <c r="AU649" s="2843">
        <f t="shared" si="1767"/>
        <v>0</v>
      </c>
      <c r="AV649" s="4008">
        <f t="shared" si="1768"/>
        <v>1</v>
      </c>
      <c r="AW649" s="590">
        <v>46127</v>
      </c>
      <c r="AX649" s="369">
        <v>4263210</v>
      </c>
      <c r="AY649" s="154">
        <v>46127</v>
      </c>
      <c r="AZ649" s="367">
        <v>4263211</v>
      </c>
      <c r="BA649" s="154">
        <v>46127</v>
      </c>
      <c r="BB649" s="367">
        <v>4263212</v>
      </c>
      <c r="BC649" s="368">
        <v>46114</v>
      </c>
      <c r="BD649" s="369">
        <v>4263186</v>
      </c>
      <c r="BE649" s="4599">
        <v>46114</v>
      </c>
      <c r="BF649" s="367">
        <v>4263187</v>
      </c>
      <c r="BG649" s="368">
        <v>46114</v>
      </c>
      <c r="BH649" s="367">
        <v>4263188</v>
      </c>
      <c r="BI649" s="154">
        <v>46114</v>
      </c>
      <c r="BJ649" s="367">
        <v>4263189</v>
      </c>
      <c r="BK649" s="154" t="str">
        <f t="shared" si="1735"/>
        <v>-</v>
      </c>
      <c r="BL649" s="367"/>
      <c r="BM649" s="154" t="str">
        <f t="shared" si="1736"/>
        <v>-</v>
      </c>
      <c r="BN649" s="367"/>
      <c r="BO649" s="155" t="str">
        <f t="shared" si="1737"/>
        <v>-</v>
      </c>
      <c r="BP649" s="367"/>
      <c r="BQ649" s="154" t="str">
        <f t="shared" si="1738"/>
        <v>-</v>
      </c>
      <c r="BR649" s="369"/>
      <c r="BS649" s="154" t="str">
        <f t="shared" si="1723"/>
        <v>-</v>
      </c>
      <c r="BT649" s="369"/>
      <c r="BU649" s="154" t="str">
        <f t="shared" si="1724"/>
        <v>-</v>
      </c>
      <c r="BV649" s="369"/>
      <c r="BW649" s="154" t="str">
        <f t="shared" si="1725"/>
        <v>-</v>
      </c>
      <c r="BX649" s="367"/>
      <c r="BY649" s="154" t="str">
        <f t="shared" si="1726"/>
        <v>-</v>
      </c>
      <c r="BZ649" s="369"/>
      <c r="CA649" s="154" t="str">
        <f t="shared" si="1727"/>
        <v>-</v>
      </c>
      <c r="CB649" s="367"/>
      <c r="CC649" s="154" t="str">
        <f t="shared" si="1728"/>
        <v>-</v>
      </c>
      <c r="CD649" s="367"/>
      <c r="CE649" s="2850" t="str">
        <f t="shared" si="1739"/>
        <v>-</v>
      </c>
      <c r="CF649" s="2846"/>
      <c r="CG649" s="2855" t="str">
        <f t="shared" si="1740"/>
        <v>-</v>
      </c>
      <c r="CH649" s="2851"/>
      <c r="CI649" s="2850" t="str">
        <f t="shared" si="1741"/>
        <v>-</v>
      </c>
      <c r="CJ649" s="2846"/>
      <c r="CK649" s="2850" t="str">
        <f t="shared" si="1742"/>
        <v>-</v>
      </c>
      <c r="CL649" s="2851"/>
      <c r="CM649" s="2850" t="str">
        <f t="shared" si="1743"/>
        <v>-</v>
      </c>
      <c r="CN649" s="2851"/>
      <c r="CO649" s="2855" t="str">
        <f t="shared" si="1744"/>
        <v>-</v>
      </c>
      <c r="CP649" s="2851"/>
      <c r="CQ649" s="2855" t="str">
        <f t="shared" si="1745"/>
        <v>-</v>
      </c>
      <c r="CR649" s="2851"/>
      <c r="CS649" s="2850" t="str">
        <f t="shared" si="1746"/>
        <v>-</v>
      </c>
      <c r="CT649" s="2851"/>
      <c r="CU649" s="2855"/>
      <c r="CV649" s="2851"/>
      <c r="CW649" s="2850" t="str">
        <f t="shared" si="1747"/>
        <v>-</v>
      </c>
      <c r="CX649" s="2851"/>
      <c r="CY649" s="2855" t="str">
        <f t="shared" si="1748"/>
        <v>-</v>
      </c>
      <c r="CZ649" s="2851"/>
      <c r="DA649" s="154" t="str">
        <f t="shared" si="1749"/>
        <v>-</v>
      </c>
      <c r="DB649" s="369"/>
      <c r="DC649" s="155" t="str">
        <f t="shared" si="1750"/>
        <v>-</v>
      </c>
      <c r="DD649" s="367"/>
      <c r="DE649" s="374">
        <v>46137</v>
      </c>
      <c r="DF649" s="373">
        <v>4263318</v>
      </c>
      <c r="DG649" s="818">
        <f t="shared" si="1769"/>
        <v>0</v>
      </c>
      <c r="DH649" s="372"/>
      <c r="DI649" s="267">
        <v>46120</v>
      </c>
      <c r="DJ649" s="373">
        <v>4263199</v>
      </c>
      <c r="DK649" s="374">
        <f>IF(AU649=2,1,0)</f>
        <v>0</v>
      </c>
      <c r="DL649" s="373"/>
      <c r="DM649" s="375">
        <f t="shared" si="1770"/>
        <v>0</v>
      </c>
      <c r="DN649" s="373"/>
      <c r="DO649" s="155">
        <f t="shared" si="1771"/>
        <v>0</v>
      </c>
      <c r="DP649" s="372"/>
      <c r="DQ649" s="155">
        <f t="shared" si="1772"/>
        <v>0</v>
      </c>
      <c r="DR649" s="373"/>
      <c r="DS649" s="155">
        <f t="shared" si="1773"/>
        <v>0</v>
      </c>
      <c r="DT649" s="372"/>
      <c r="DU649" s="155">
        <f t="shared" si="1774"/>
        <v>0</v>
      </c>
      <c r="DV649" s="373"/>
      <c r="DW649" s="4891">
        <v>46114</v>
      </c>
      <c r="DX649" s="372">
        <v>4263201</v>
      </c>
      <c r="DY649" s="154">
        <f t="shared" si="1775"/>
        <v>0</v>
      </c>
      <c r="DZ649" s="373"/>
      <c r="EA649" s="154">
        <v>46120</v>
      </c>
      <c r="EB649" s="373">
        <v>4263203</v>
      </c>
      <c r="EC649" s="269">
        <v>46114</v>
      </c>
      <c r="ED649" s="376">
        <v>4263204</v>
      </c>
      <c r="EE649" s="822">
        <v>46120</v>
      </c>
      <c r="EF649" s="377">
        <v>4263205</v>
      </c>
      <c r="EG649" s="273"/>
      <c r="EH649" s="274"/>
      <c r="EI649" s="275"/>
      <c r="EJ649" s="276"/>
      <c r="EK649" s="275"/>
      <c r="EL649" s="277"/>
      <c r="EM649" s="278" t="str">
        <f t="shared" si="1776"/>
        <v xml:space="preserve"> </v>
      </c>
      <c r="EN649" s="372"/>
      <c r="EO649" s="155">
        <f t="shared" si="1777"/>
        <v>0</v>
      </c>
      <c r="EP649" s="373"/>
      <c r="ER649" s="194"/>
      <c r="ET649" s="154" t="str">
        <f t="shared" si="1762"/>
        <v>-</v>
      </c>
      <c r="EU649" s="373"/>
      <c r="EV649" s="154" t="str">
        <f t="shared" si="1763"/>
        <v>-</v>
      </c>
      <c r="EW649" s="373"/>
      <c r="EX649" s="154"/>
      <c r="EY649" s="367"/>
      <c r="EZ649" s="154"/>
      <c r="FA649" s="367"/>
      <c r="FB649" s="154"/>
      <c r="FC649" s="367"/>
      <c r="FD649" s="154"/>
      <c r="FE649" s="367"/>
      <c r="FF649" s="155"/>
      <c r="FG649" s="367"/>
      <c r="FH649" s="154"/>
      <c r="FI649" s="367"/>
      <c r="FJ649" s="154" t="str">
        <f t="shared" si="1764"/>
        <v>-</v>
      </c>
      <c r="FK649" s="373"/>
      <c r="FL649" s="155" t="str">
        <f t="shared" si="1765"/>
        <v>-</v>
      </c>
      <c r="FM649" s="279"/>
      <c r="FN649" s="1184"/>
      <c r="FO649" s="280"/>
      <c r="FP649" s="281"/>
      <c r="FQ649" s="282"/>
      <c r="FS649" s="281"/>
      <c r="FT649" s="282"/>
    </row>
    <row r="650" spans="1:176" ht="18.600000000000001" customHeight="1">
      <c r="A650" s="228">
        <f>ROW()-10</f>
        <v>640</v>
      </c>
      <c r="B650" s="343" t="str">
        <f>AF650</f>
        <v>4IE</v>
      </c>
      <c r="C650" s="6526">
        <v>46196</v>
      </c>
      <c r="D650" s="6544" t="s">
        <v>34</v>
      </c>
      <c r="E650" s="1262">
        <v>84511313</v>
      </c>
      <c r="F650" s="6875" t="s">
        <v>1911</v>
      </c>
      <c r="G650" s="6876" t="s">
        <v>1939</v>
      </c>
      <c r="H650" s="1330" t="s">
        <v>631</v>
      </c>
      <c r="I650" s="1264" t="s">
        <v>61</v>
      </c>
      <c r="J650" s="1264" t="s">
        <v>33</v>
      </c>
      <c r="K650" s="599" t="s">
        <v>11</v>
      </c>
      <c r="L650" s="600"/>
      <c r="M650" s="6477">
        <v>46157</v>
      </c>
      <c r="N650" s="353">
        <v>46157</v>
      </c>
      <c r="O650" s="354">
        <v>46158</v>
      </c>
      <c r="P650" s="353">
        <v>46158</v>
      </c>
      <c r="Q650" s="354">
        <v>46161</v>
      </c>
      <c r="R650" s="353">
        <v>46161</v>
      </c>
      <c r="S650" s="354">
        <v>46162</v>
      </c>
      <c r="T650" s="353">
        <v>46161</v>
      </c>
      <c r="U650" s="355">
        <v>46164</v>
      </c>
      <c r="V650" s="353">
        <v>46164</v>
      </c>
      <c r="W650" s="356">
        <v>46168</v>
      </c>
      <c r="X650" s="357">
        <v>46169</v>
      </c>
      <c r="Y650" s="359">
        <v>46175</v>
      </c>
      <c r="Z650" s="359">
        <v>46175</v>
      </c>
      <c r="AA650" s="601"/>
      <c r="AB650" s="359"/>
      <c r="AC650" s="251" t="s">
        <v>627</v>
      </c>
      <c r="AD650" s="361"/>
      <c r="AE650" s="362">
        <v>3</v>
      </c>
      <c r="AF650" s="363" t="str">
        <f t="shared" ref="AF650:AF681" si="1778">IF($AE650=0,"　",VLOOKUP($AE650,ﾚｰｻﾞOP,69,0))</f>
        <v>4IE</v>
      </c>
      <c r="AG650" s="364"/>
      <c r="AH650" s="364"/>
      <c r="AI650" s="364">
        <v>1</v>
      </c>
      <c r="AJ650" s="364"/>
      <c r="AK650" s="364"/>
      <c r="AL650" s="364"/>
      <c r="AM650" s="364"/>
      <c r="AN650" s="364">
        <v>1</v>
      </c>
      <c r="AO650" s="364"/>
      <c r="AP650" s="363">
        <v>1</v>
      </c>
      <c r="AQ650" s="255">
        <v>1</v>
      </c>
      <c r="AR650" s="255">
        <v>1</v>
      </c>
      <c r="AS650" s="255"/>
      <c r="AT650" s="255"/>
      <c r="AU650" s="2843">
        <f>IF(AI650="付属済",0,IF(AI650=1,AI650+AP650,0))</f>
        <v>2</v>
      </c>
      <c r="AV650" s="4008">
        <f>IF(AE650=0,0,(AR650*1)+(AS650*100))</f>
        <v>1</v>
      </c>
      <c r="AW650" s="590">
        <v>46127</v>
      </c>
      <c r="AX650" s="369">
        <v>4263210</v>
      </c>
      <c r="AY650" s="154">
        <v>46127</v>
      </c>
      <c r="AZ650" s="367">
        <v>4263211</v>
      </c>
      <c r="BA650" s="154">
        <v>46127</v>
      </c>
      <c r="BB650" s="367">
        <v>4263212</v>
      </c>
      <c r="BC650" s="368">
        <v>46114</v>
      </c>
      <c r="BD650" s="369">
        <v>4263186</v>
      </c>
      <c r="BE650" s="4599">
        <v>46114</v>
      </c>
      <c r="BF650" s="367">
        <v>4263187</v>
      </c>
      <c r="BG650" s="368">
        <v>46114</v>
      </c>
      <c r="BH650" s="367">
        <v>4263188</v>
      </c>
      <c r="BI650" s="154">
        <v>46114</v>
      </c>
      <c r="BJ650" s="367">
        <v>4263189</v>
      </c>
      <c r="BK650" s="154" t="str">
        <f t="shared" ref="BK650:BK681" si="1779">IF($AE650=0,"　",VLOOKUP($AE650,ﾚｰｻﾞOP,57,0))</f>
        <v>-</v>
      </c>
      <c r="BL650" s="367"/>
      <c r="BM650" s="154" t="str">
        <f t="shared" ref="BM650:BM681" si="1780">IF($AE650=0,"　",VLOOKUP($AE650,ﾚｰｻﾞOP,58,0))</f>
        <v>-</v>
      </c>
      <c r="BN650" s="367"/>
      <c r="BO650" s="155" t="str">
        <f t="shared" ref="BO650:BO681" si="1781">IF($AE650=0,"　",VLOOKUP($AE650,ﾚｰｻﾞOP,59,0))</f>
        <v>-</v>
      </c>
      <c r="BP650" s="367"/>
      <c r="BQ650" s="154" t="str">
        <f>IF($AE650=0,"　",VLOOKUP($AE650,ﾚｰｻﾞOP,12,0))</f>
        <v>-</v>
      </c>
      <c r="BR650" s="369"/>
      <c r="BS650" s="154" t="str">
        <f t="shared" ref="BS650:BS681" si="1782">IF($AE650=0,"　",VLOOKUP($AE650,ﾚｰｻﾞOP,13,0))</f>
        <v>-</v>
      </c>
      <c r="BT650" s="369"/>
      <c r="BU650" s="154" t="str">
        <f t="shared" ref="BU650:BU681" si="1783">IF($AE650=0,"　",VLOOKUP($AE650,ﾚｰｻﾞOP,14,0))</f>
        <v>-</v>
      </c>
      <c r="BV650" s="369"/>
      <c r="BW650" s="154" t="str">
        <f t="shared" ref="BW650:BW681" si="1784">IF($AE650=0,"　",VLOOKUP($AE650,ﾚｰｻﾞOP,15,0))</f>
        <v>-</v>
      </c>
      <c r="BX650" s="367"/>
      <c r="BY650" s="154" t="str">
        <f t="shared" ref="BY650:BY681" si="1785">IF($AE650=0,"　",VLOOKUP($AE650,ﾚｰｻﾞOP,16,0))</f>
        <v>-</v>
      </c>
      <c r="BZ650" s="369"/>
      <c r="CA650" s="154" t="str">
        <f t="shared" ref="CA650:CA681" si="1786">IF($AE650=0,"　",VLOOKUP($AE650,ﾚｰｻﾞOP,17,0))</f>
        <v>-</v>
      </c>
      <c r="CB650" s="367"/>
      <c r="CC650" s="154" t="str">
        <f t="shared" ref="CC650:CC681" si="1787">IF($AE650=0,"　",VLOOKUP($AE650,ﾚｰｻﾞOP,18,0))</f>
        <v>-</v>
      </c>
      <c r="CD650" s="367"/>
      <c r="CE650" s="2850" t="str">
        <f t="shared" ref="CE650:CE681" si="1788">IF($AE650=0,"　",VLOOKUP($AE650,ﾚｰｻﾞOP,19,0))</f>
        <v>-</v>
      </c>
      <c r="CF650" s="2846"/>
      <c r="CG650" s="2855" t="str">
        <f t="shared" ref="CG650:CG681" si="1789">IF($AE650=0,"　",VLOOKUP($AE650,ﾚｰｻﾞOP,20,0))</f>
        <v>-</v>
      </c>
      <c r="CH650" s="2851"/>
      <c r="CI650" s="2850" t="str">
        <f t="shared" ref="CI650:CI681" si="1790">IF($AE650=0,"　",VLOOKUP($AE650,ﾚｰｻﾞOP,21,0))</f>
        <v>-</v>
      </c>
      <c r="CJ650" s="2846"/>
      <c r="CK650" s="2850" t="str">
        <f t="shared" ref="CK650:CK681" si="1791">IF($AE650=0,"　",VLOOKUP($AE650,ﾚｰｻﾞOP,22,0))</f>
        <v>-</v>
      </c>
      <c r="CL650" s="2851"/>
      <c r="CM650" s="2850" t="str">
        <f t="shared" ref="CM650:CM681" si="1792">IF($AE650=0,"　",VLOOKUP($AE650,ﾚｰｻﾞOP,23,0))</f>
        <v>-</v>
      </c>
      <c r="CN650" s="2851"/>
      <c r="CO650" s="2855" t="str">
        <f t="shared" ref="CO650:CO681" si="1793">IF($AE650=0,"　",VLOOKUP($AE650,ﾚｰｻﾞOP,24,0))</f>
        <v>-</v>
      </c>
      <c r="CP650" s="2851"/>
      <c r="CQ650" s="2855" t="str">
        <f t="shared" ref="CQ650:CQ681" si="1794">IF($AE650=0,"　",VLOOKUP($AE650,ﾚｰｻﾞOP,25,0))</f>
        <v>-</v>
      </c>
      <c r="CR650" s="2851"/>
      <c r="CS650" s="2850" t="str">
        <f t="shared" ref="CS650:CS681" si="1795">IF($AE650=0,"　",VLOOKUP($AE650,ﾚｰｻﾞOP,26,0))</f>
        <v>-</v>
      </c>
      <c r="CT650" s="2851"/>
      <c r="CU650" s="2855"/>
      <c r="CV650" s="2851"/>
      <c r="CW650" s="2850" t="str">
        <f t="shared" ref="CW650:CW681" si="1796">IF($AE650=0,"　",VLOOKUP($AE650,ﾚｰｻﾞOP,28,0))</f>
        <v>-</v>
      </c>
      <c r="CX650" s="2851"/>
      <c r="CY650" s="2855" t="str">
        <f t="shared" ref="CY650:CY681" si="1797">IF($AE650=0,"　",VLOOKUP($AE650,ﾚｰｻﾞOP,29,0))</f>
        <v>-</v>
      </c>
      <c r="CZ650" s="2851"/>
      <c r="DA650" s="154" t="str">
        <f t="shared" ref="DA650:DA681" si="1798">IF($AE650=0,"　",VLOOKUP($AE650,ﾚｰｻﾞOP,30,0))</f>
        <v>-</v>
      </c>
      <c r="DB650" s="369"/>
      <c r="DC650" s="155" t="str">
        <f t="shared" ref="DC650:DC681" si="1799">IF($AE650=0,"　",VLOOKUP($AE650,ﾚｰｻﾞOP,31,0))</f>
        <v>-</v>
      </c>
      <c r="DD650" s="367"/>
      <c r="DE650" s="374">
        <f>IF(AG650=1,1,0)</f>
        <v>0</v>
      </c>
      <c r="DF650" s="373"/>
      <c r="DG650" s="818">
        <f t="shared" ref="DG650:DG681" si="1800">IF(AH650=1,1,0)</f>
        <v>0</v>
      </c>
      <c r="DH650" s="372"/>
      <c r="DI650" s="267">
        <f>IF(AG650=1,1,0)</f>
        <v>0</v>
      </c>
      <c r="DJ650" s="373"/>
      <c r="DK650" s="374">
        <v>46120</v>
      </c>
      <c r="DL650" s="2857">
        <v>4263200</v>
      </c>
      <c r="DM650" s="375">
        <f>IF(AU650=1,1,0)</f>
        <v>0</v>
      </c>
      <c r="DN650" s="373"/>
      <c r="DO650" s="155">
        <f>IF(AJ650=1,1,0)</f>
        <v>0</v>
      </c>
      <c r="DP650" s="372"/>
      <c r="DQ650" s="155">
        <f>IF(AK650=1,1,0)</f>
        <v>0</v>
      </c>
      <c r="DR650" s="373"/>
      <c r="DS650" s="155">
        <f>IF(AL650=1,1,0)</f>
        <v>0</v>
      </c>
      <c r="DT650" s="372"/>
      <c r="DU650" s="155">
        <f>IF(AM650=1,1,0)</f>
        <v>0</v>
      </c>
      <c r="DV650" s="373"/>
      <c r="DW650" s="4891">
        <v>46114</v>
      </c>
      <c r="DX650" s="372">
        <v>4263201</v>
      </c>
      <c r="DY650" s="154">
        <f>IF(AO650=1,1,0)</f>
        <v>0</v>
      </c>
      <c r="DZ650" s="373"/>
      <c r="EA650" s="154">
        <v>46120</v>
      </c>
      <c r="EB650" s="373">
        <v>4263203</v>
      </c>
      <c r="EC650" s="269">
        <v>46114</v>
      </c>
      <c r="ED650" s="4964">
        <v>4263204</v>
      </c>
      <c r="EE650" s="822">
        <v>46120</v>
      </c>
      <c r="EF650" s="377">
        <v>4263205</v>
      </c>
      <c r="EG650" s="273"/>
      <c r="EH650" s="274"/>
      <c r="EI650" s="275"/>
      <c r="EJ650" s="276"/>
      <c r="EK650" s="275"/>
      <c r="EL650" s="277"/>
      <c r="EM650" s="278" t="str">
        <f>IF(CE650="-"," ",IF(AR650=1,1," "))</f>
        <v xml:space="preserve"> </v>
      </c>
      <c r="EN650" s="372"/>
      <c r="EO650" s="155">
        <f>IF(AT650=1,1,0)</f>
        <v>0</v>
      </c>
      <c r="EP650" s="373"/>
      <c r="ER650" s="194"/>
      <c r="ET650" s="154" t="str">
        <f>IF($AE650=0,"　",VLOOKUP($AE650,ﾚｰｻﾞOP,60,0))</f>
        <v>-</v>
      </c>
      <c r="EU650" s="373"/>
      <c r="EV650" s="154" t="str">
        <f t="shared" ref="EV650:EV681" si="1801">IF($AE650=0,"　",VLOOKUP($AE650,ﾚｰｻﾞOP,60,0))</f>
        <v>-</v>
      </c>
      <c r="EW650" s="373"/>
      <c r="EX650" s="154"/>
      <c r="EY650" s="367"/>
      <c r="EZ650" s="154"/>
      <c r="FA650" s="367"/>
      <c r="FB650" s="154"/>
      <c r="FC650" s="367"/>
      <c r="FD650" s="154"/>
      <c r="FE650" s="367"/>
      <c r="FF650" s="155"/>
      <c r="FG650" s="367"/>
      <c r="FH650" s="154"/>
      <c r="FI650" s="367"/>
      <c r="FJ650" s="154" t="str">
        <f>IF($AE650=0,"　",VLOOKUP($AE650,ﾚｰｻﾞOP,67,0))</f>
        <v>-</v>
      </c>
      <c r="FK650" s="373"/>
      <c r="FL650" s="155" t="str">
        <f t="shared" ref="FL650:FL681" si="1802">IF($AE650=0,"　",VLOOKUP($AE650,ﾚｰｻﾞOP,68,0))</f>
        <v>-</v>
      </c>
      <c r="FM650" s="279"/>
      <c r="FN650" s="1184"/>
      <c r="FO650" s="280"/>
      <c r="FP650" s="281"/>
      <c r="FQ650" s="282"/>
      <c r="FS650" s="281"/>
      <c r="FT650" s="282"/>
    </row>
    <row r="651" spans="1:176" ht="18.600000000000001" customHeight="1">
      <c r="A651" s="228">
        <f>ROW()-10</f>
        <v>641</v>
      </c>
      <c r="B651" s="343" t="str">
        <f>AF651</f>
        <v>4IE</v>
      </c>
      <c r="C651" s="6526">
        <v>46203</v>
      </c>
      <c r="D651" s="5644" t="s">
        <v>1601</v>
      </c>
      <c r="E651" s="5719">
        <v>89610215</v>
      </c>
      <c r="F651" s="1564" t="s">
        <v>1793</v>
      </c>
      <c r="G651" s="1263"/>
      <c r="H651" s="1330" t="s">
        <v>630</v>
      </c>
      <c r="I651" s="1264" t="s">
        <v>66</v>
      </c>
      <c r="J651" s="1264" t="s">
        <v>38</v>
      </c>
      <c r="K651" s="599" t="s">
        <v>11</v>
      </c>
      <c r="L651" s="600"/>
      <c r="M651" s="6477">
        <v>46158</v>
      </c>
      <c r="N651" s="6873">
        <v>46153</v>
      </c>
      <c r="O651" s="354">
        <v>46161</v>
      </c>
      <c r="P651" s="353">
        <v>46164</v>
      </c>
      <c r="Q651" s="354">
        <v>46162</v>
      </c>
      <c r="R651" s="353">
        <v>46162</v>
      </c>
      <c r="S651" s="354">
        <v>46163</v>
      </c>
      <c r="T651" s="353">
        <v>46157</v>
      </c>
      <c r="U651" s="355">
        <v>46165</v>
      </c>
      <c r="V651" s="353">
        <v>46162</v>
      </c>
      <c r="W651" s="356">
        <v>46169</v>
      </c>
      <c r="X651" s="357">
        <v>46169</v>
      </c>
      <c r="Y651" s="359">
        <v>46175</v>
      </c>
      <c r="Z651" s="359">
        <v>46175</v>
      </c>
      <c r="AA651" s="601"/>
      <c r="AB651" s="359"/>
      <c r="AC651" s="251"/>
      <c r="AD651" s="361"/>
      <c r="AE651" s="362">
        <v>25</v>
      </c>
      <c r="AF651" s="363" t="str">
        <f t="shared" si="1778"/>
        <v>4IE</v>
      </c>
      <c r="AG651" s="364"/>
      <c r="AH651" s="364"/>
      <c r="AI651" s="364"/>
      <c r="AJ651" s="364"/>
      <c r="AK651" s="364"/>
      <c r="AL651" s="364"/>
      <c r="AM651" s="364"/>
      <c r="AN651" s="364"/>
      <c r="AO651" s="364"/>
      <c r="AP651" s="363"/>
      <c r="AQ651" s="255"/>
      <c r="AR651" s="255"/>
      <c r="AS651" s="255"/>
      <c r="AT651" s="255"/>
      <c r="AU651" s="2843">
        <f>IF(AI651="付属済",0,IF(AI651=1,AI651+AP651,0))</f>
        <v>0</v>
      </c>
      <c r="AV651" s="4008">
        <f>IF(AE651=0,0,(AR651*1)+(AS651*100))</f>
        <v>0</v>
      </c>
      <c r="AW651" s="590" t="str">
        <f>IF($AE651=0,"　",VLOOKUP($AE651,ﾚｰｻﾞOP,5,0))</f>
        <v>-</v>
      </c>
      <c r="AX651" s="369"/>
      <c r="AY651" s="154" t="str">
        <f>IF($AE651=0,"　",VLOOKUP($AE651,ﾚｰｻﾞOP,6,0))</f>
        <v>-</v>
      </c>
      <c r="AZ651" s="367"/>
      <c r="BA651" s="154" t="str">
        <f>IF($AE651=0,"　",VLOOKUP($AE651,ﾚｰｻﾞOP,7,0))</f>
        <v>-</v>
      </c>
      <c r="BB651" s="367"/>
      <c r="BC651" s="368" t="str">
        <f>IF($AE651=0,"　",VLOOKUP($AE651,ﾚｰｻﾞOP,8,0))</f>
        <v>-</v>
      </c>
      <c r="BD651" s="369"/>
      <c r="BE651" s="4599" t="str">
        <f>IF($AE651=0,"　",VLOOKUP($AE651,ﾚｰｻﾞOP,9,0))</f>
        <v>-</v>
      </c>
      <c r="BF651" s="367"/>
      <c r="BG651" s="368" t="str">
        <f>IF($AE651=0,"　",VLOOKUP($AE651,ﾚｰｻﾞOP,10,0))</f>
        <v>-</v>
      </c>
      <c r="BH651" s="367"/>
      <c r="BI651" s="154" t="str">
        <f>IF($AE651=0,"　",VLOOKUP($AE651,ﾚｰｻﾞOP,11,0))</f>
        <v>-</v>
      </c>
      <c r="BJ651" s="367"/>
      <c r="BK651" s="154" t="str">
        <f t="shared" si="1779"/>
        <v>-</v>
      </c>
      <c r="BL651" s="367"/>
      <c r="BM651" s="154" t="str">
        <f t="shared" si="1780"/>
        <v>-</v>
      </c>
      <c r="BN651" s="367"/>
      <c r="BO651" s="155" t="str">
        <f t="shared" si="1781"/>
        <v>-</v>
      </c>
      <c r="BP651" s="367"/>
      <c r="BQ651" s="154" t="str">
        <f>IF($AE651=0,"　",VLOOKUP($AE651,ﾚｰｻﾞOP,12,0))</f>
        <v>-</v>
      </c>
      <c r="BR651" s="369"/>
      <c r="BS651" s="154" t="str">
        <f t="shared" si="1782"/>
        <v>-</v>
      </c>
      <c r="BT651" s="369"/>
      <c r="BU651" s="154" t="str">
        <f t="shared" si="1783"/>
        <v>-</v>
      </c>
      <c r="BV651" s="369"/>
      <c r="BW651" s="154" t="str">
        <f t="shared" si="1784"/>
        <v>-</v>
      </c>
      <c r="BX651" s="367"/>
      <c r="BY651" s="154" t="str">
        <f t="shared" si="1785"/>
        <v>-</v>
      </c>
      <c r="BZ651" s="369"/>
      <c r="CA651" s="154" t="str">
        <f t="shared" si="1786"/>
        <v>-</v>
      </c>
      <c r="CB651" s="367"/>
      <c r="CC651" s="154" t="str">
        <f t="shared" si="1787"/>
        <v>-</v>
      </c>
      <c r="CD651" s="367"/>
      <c r="CE651" s="2850" t="str">
        <f t="shared" si="1788"/>
        <v>-</v>
      </c>
      <c r="CF651" s="2846"/>
      <c r="CG651" s="2855" t="str">
        <f t="shared" si="1789"/>
        <v>-</v>
      </c>
      <c r="CH651" s="2851"/>
      <c r="CI651" s="2850" t="str">
        <f t="shared" si="1790"/>
        <v>-</v>
      </c>
      <c r="CJ651" s="2846"/>
      <c r="CK651" s="2850" t="str">
        <f t="shared" si="1791"/>
        <v>-</v>
      </c>
      <c r="CL651" s="2851"/>
      <c r="CM651" s="2850" t="str">
        <f t="shared" si="1792"/>
        <v>-</v>
      </c>
      <c r="CN651" s="2851"/>
      <c r="CO651" s="2855" t="str">
        <f t="shared" si="1793"/>
        <v>-</v>
      </c>
      <c r="CP651" s="2851"/>
      <c r="CQ651" s="2855" t="str">
        <f t="shared" si="1794"/>
        <v>-</v>
      </c>
      <c r="CR651" s="2851"/>
      <c r="CS651" s="2850" t="str">
        <f t="shared" si="1795"/>
        <v>-</v>
      </c>
      <c r="CT651" s="2851"/>
      <c r="CU651" s="2855"/>
      <c r="CV651" s="2851"/>
      <c r="CW651" s="2850" t="str">
        <f t="shared" si="1796"/>
        <v>-</v>
      </c>
      <c r="CX651" s="2851"/>
      <c r="CY651" s="2855" t="str">
        <f t="shared" si="1797"/>
        <v>-</v>
      </c>
      <c r="CZ651" s="2851"/>
      <c r="DA651" s="154" t="str">
        <f t="shared" si="1798"/>
        <v>-</v>
      </c>
      <c r="DB651" s="369"/>
      <c r="DC651" s="155" t="str">
        <f t="shared" si="1799"/>
        <v>-</v>
      </c>
      <c r="DD651" s="367"/>
      <c r="DE651" s="374">
        <f>IF(AG651=1,1,0)</f>
        <v>0</v>
      </c>
      <c r="DF651" s="373"/>
      <c r="DG651" s="818">
        <f t="shared" si="1800"/>
        <v>0</v>
      </c>
      <c r="DH651" s="372"/>
      <c r="DI651" s="267">
        <f>IF(AG651=1,1,0)</f>
        <v>0</v>
      </c>
      <c r="DJ651" s="373"/>
      <c r="DK651" s="374">
        <f>IF(AU651=2,1,0)</f>
        <v>0</v>
      </c>
      <c r="DL651" s="373"/>
      <c r="DM651" s="375">
        <f>IF(AU651=1,1,0)</f>
        <v>0</v>
      </c>
      <c r="DN651" s="373"/>
      <c r="DO651" s="155">
        <f>IF(AJ651=1,1,0)</f>
        <v>0</v>
      </c>
      <c r="DP651" s="372"/>
      <c r="DQ651" s="155">
        <f>IF(AK651=1,1,0)</f>
        <v>0</v>
      </c>
      <c r="DR651" s="373"/>
      <c r="DS651" s="155">
        <f>IF(AL651=1,1,0)</f>
        <v>0</v>
      </c>
      <c r="DT651" s="372"/>
      <c r="DU651" s="155">
        <f>IF(AM651=1,1,0)</f>
        <v>0</v>
      </c>
      <c r="DV651" s="373"/>
      <c r="DW651" s="4891">
        <f>IF(AN651=1,1,0)</f>
        <v>0</v>
      </c>
      <c r="DX651" s="372"/>
      <c r="DY651" s="154">
        <f>IF(AO651=1,1,0)</f>
        <v>0</v>
      </c>
      <c r="DZ651" s="373"/>
      <c r="EA651" s="154">
        <f>IF(AP651=1,1,0)</f>
        <v>0</v>
      </c>
      <c r="EB651" s="373"/>
      <c r="EC651" s="269">
        <f t="shared" ref="EC651:EC665" si="1803">IF(AQ651=1,1,0)</f>
        <v>0</v>
      </c>
      <c r="ED651" s="376"/>
      <c r="EE651" s="822">
        <f>IF(AV651=0,0,1)</f>
        <v>0</v>
      </c>
      <c r="EF651" s="377"/>
      <c r="EG651" s="273"/>
      <c r="EH651" s="274"/>
      <c r="EI651" s="275"/>
      <c r="EJ651" s="276"/>
      <c r="EK651" s="275"/>
      <c r="EL651" s="277"/>
      <c r="EM651" s="278" t="str">
        <f>IF(CE651="-"," ",IF(AR651=1,1," "))</f>
        <v xml:space="preserve"> </v>
      </c>
      <c r="EN651" s="372"/>
      <c r="EO651" s="155">
        <f>IF(AT651=1,1,0)</f>
        <v>0</v>
      </c>
      <c r="EP651" s="373"/>
      <c r="ER651" s="194"/>
      <c r="ET651" s="154">
        <v>45695</v>
      </c>
      <c r="EU651" s="373">
        <v>4263127</v>
      </c>
      <c r="EV651" s="154">
        <f t="shared" si="1801"/>
        <v>1</v>
      </c>
      <c r="EW651" s="373"/>
      <c r="EX651" s="154"/>
      <c r="EY651" s="367"/>
      <c r="EZ651" s="154"/>
      <c r="FA651" s="367"/>
      <c r="FB651" s="154"/>
      <c r="FC651" s="367"/>
      <c r="FD651" s="154">
        <v>46120</v>
      </c>
      <c r="FE651" s="367">
        <v>4263207</v>
      </c>
      <c r="FF651" s="155"/>
      <c r="FG651" s="367"/>
      <c r="FH651" s="154"/>
      <c r="FI651" s="367"/>
      <c r="FJ651" s="154">
        <v>46114</v>
      </c>
      <c r="FK651" s="373">
        <v>4263208</v>
      </c>
      <c r="FL651" s="155">
        <f t="shared" si="1802"/>
        <v>1</v>
      </c>
      <c r="FM651" s="279"/>
      <c r="FN651" s="1184"/>
      <c r="FO651" s="280"/>
      <c r="FP651" s="281"/>
      <c r="FQ651" s="282"/>
      <c r="FS651" s="281"/>
      <c r="FT651" s="282"/>
    </row>
    <row r="652" spans="1:176" ht="18.600000000000001" customHeight="1">
      <c r="A652" s="228">
        <f>ROW()-10</f>
        <v>642</v>
      </c>
      <c r="B652" s="1563" t="str">
        <f>AF652</f>
        <v>4IE</v>
      </c>
      <c r="C652" s="6600">
        <v>46229</v>
      </c>
      <c r="D652" s="1043" t="s">
        <v>39</v>
      </c>
      <c r="E652" s="1009" t="s">
        <v>1679</v>
      </c>
      <c r="F652" s="1564" t="s">
        <v>1912</v>
      </c>
      <c r="G652" s="1263"/>
      <c r="H652" s="1330" t="s">
        <v>630</v>
      </c>
      <c r="I652" s="1264" t="s">
        <v>64</v>
      </c>
      <c r="J652" s="1264" t="s">
        <v>0</v>
      </c>
      <c r="K652" s="599" t="s">
        <v>503</v>
      </c>
      <c r="L652" s="6807"/>
      <c r="M652" s="6477">
        <v>46158</v>
      </c>
      <c r="N652" s="353">
        <v>46157</v>
      </c>
      <c r="O652" s="354">
        <v>46161</v>
      </c>
      <c r="P652" s="353">
        <v>46158</v>
      </c>
      <c r="Q652" s="354">
        <v>46162</v>
      </c>
      <c r="R652" s="353">
        <v>46162</v>
      </c>
      <c r="S652" s="354">
        <v>46163</v>
      </c>
      <c r="T652" s="353">
        <v>46161</v>
      </c>
      <c r="U652" s="355">
        <v>46165</v>
      </c>
      <c r="V652" s="353">
        <v>46165</v>
      </c>
      <c r="W652" s="356">
        <v>46169</v>
      </c>
      <c r="X652" s="357">
        <v>46170</v>
      </c>
      <c r="Y652" s="359">
        <v>46175</v>
      </c>
      <c r="Z652" s="359">
        <v>46175</v>
      </c>
      <c r="AA652" s="601"/>
      <c r="AB652" s="359"/>
      <c r="AC652" s="251" t="s">
        <v>627</v>
      </c>
      <c r="AD652" s="361"/>
      <c r="AE652" s="362">
        <v>5</v>
      </c>
      <c r="AF652" s="363" t="str">
        <f t="shared" si="1778"/>
        <v>4IE</v>
      </c>
      <c r="AG652" s="364">
        <v>1</v>
      </c>
      <c r="AH652" s="364"/>
      <c r="AI652" s="364"/>
      <c r="AJ652" s="364"/>
      <c r="AK652" s="364"/>
      <c r="AL652" s="364"/>
      <c r="AM652" s="364"/>
      <c r="AN652" s="364"/>
      <c r="AO652" s="364"/>
      <c r="AP652" s="363">
        <v>1</v>
      </c>
      <c r="AQ652" s="255">
        <v>1</v>
      </c>
      <c r="AR652" s="255">
        <v>1</v>
      </c>
      <c r="AS652" s="255"/>
      <c r="AT652" s="255"/>
      <c r="AU652" s="2843">
        <f>IF(AI652="付属済",0,IF(AI652=1,AI652+AP652,0))</f>
        <v>0</v>
      </c>
      <c r="AV652" s="4008">
        <f>IF(AE652=0,0,(AR652*1)+(AS652*100))</f>
        <v>1</v>
      </c>
      <c r="AW652" s="590">
        <v>46127</v>
      </c>
      <c r="AX652" s="369">
        <v>4263210</v>
      </c>
      <c r="AY652" s="154">
        <v>46127</v>
      </c>
      <c r="AZ652" s="367">
        <v>4263211</v>
      </c>
      <c r="BA652" s="154">
        <v>46127</v>
      </c>
      <c r="BB652" s="367">
        <v>4263212</v>
      </c>
      <c r="BC652" s="368">
        <v>46127</v>
      </c>
      <c r="BD652" s="369">
        <v>4263213</v>
      </c>
      <c r="BE652" s="4599">
        <v>46114</v>
      </c>
      <c r="BF652" s="367">
        <v>4263187</v>
      </c>
      <c r="BG652" s="368">
        <v>46114</v>
      </c>
      <c r="BH652" s="367">
        <v>4263188</v>
      </c>
      <c r="BI652" s="154" t="str">
        <f>IF($AE652=0,"　",VLOOKUP($AE652,ﾚｰｻﾞOP,11,0))</f>
        <v>-</v>
      </c>
      <c r="BJ652" s="367"/>
      <c r="BK652" s="154" t="str">
        <f t="shared" si="1779"/>
        <v>-</v>
      </c>
      <c r="BL652" s="367"/>
      <c r="BM652" s="154" t="str">
        <f t="shared" si="1780"/>
        <v>-</v>
      </c>
      <c r="BN652" s="367"/>
      <c r="BO652" s="155" t="str">
        <f t="shared" si="1781"/>
        <v>-</v>
      </c>
      <c r="BP652" s="367"/>
      <c r="BQ652" s="154">
        <v>46120</v>
      </c>
      <c r="BR652" s="369">
        <v>4263192</v>
      </c>
      <c r="BS652" s="154" t="str">
        <f t="shared" si="1782"/>
        <v>-</v>
      </c>
      <c r="BT652" s="369"/>
      <c r="BU652" s="154" t="str">
        <f t="shared" si="1783"/>
        <v>-</v>
      </c>
      <c r="BV652" s="369"/>
      <c r="BW652" s="154" t="str">
        <f t="shared" si="1784"/>
        <v>-</v>
      </c>
      <c r="BX652" s="367"/>
      <c r="BY652" s="154" t="str">
        <f t="shared" si="1785"/>
        <v>-</v>
      </c>
      <c r="BZ652" s="369"/>
      <c r="CA652" s="154" t="str">
        <f t="shared" si="1786"/>
        <v>-</v>
      </c>
      <c r="CB652" s="367"/>
      <c r="CC652" s="154" t="str">
        <f t="shared" si="1787"/>
        <v>-</v>
      </c>
      <c r="CD652" s="367"/>
      <c r="CE652" s="2850" t="str">
        <f t="shared" si="1788"/>
        <v>-</v>
      </c>
      <c r="CF652" s="2846"/>
      <c r="CG652" s="2855" t="str">
        <f t="shared" si="1789"/>
        <v>-</v>
      </c>
      <c r="CH652" s="2851"/>
      <c r="CI652" s="2850" t="str">
        <f t="shared" si="1790"/>
        <v>-</v>
      </c>
      <c r="CJ652" s="2846"/>
      <c r="CK652" s="2850" t="str">
        <f t="shared" si="1791"/>
        <v>-</v>
      </c>
      <c r="CL652" s="2851"/>
      <c r="CM652" s="2850" t="str">
        <f t="shared" si="1792"/>
        <v>-</v>
      </c>
      <c r="CN652" s="2851"/>
      <c r="CO652" s="2855" t="str">
        <f t="shared" si="1793"/>
        <v>-</v>
      </c>
      <c r="CP652" s="2851"/>
      <c r="CQ652" s="2855" t="str">
        <f t="shared" si="1794"/>
        <v>-</v>
      </c>
      <c r="CR652" s="2851"/>
      <c r="CS652" s="2850" t="str">
        <f t="shared" si="1795"/>
        <v>-</v>
      </c>
      <c r="CT652" s="2851"/>
      <c r="CU652" s="2855"/>
      <c r="CV652" s="2851"/>
      <c r="CW652" s="2850" t="str">
        <f t="shared" si="1796"/>
        <v>-</v>
      </c>
      <c r="CX652" s="2851"/>
      <c r="CY652" s="2855" t="str">
        <f t="shared" si="1797"/>
        <v>-</v>
      </c>
      <c r="CZ652" s="2851"/>
      <c r="DA652" s="154" t="str">
        <f t="shared" si="1798"/>
        <v>-</v>
      </c>
      <c r="DB652" s="369"/>
      <c r="DC652" s="155" t="str">
        <f t="shared" si="1799"/>
        <v>-</v>
      </c>
      <c r="DD652" s="367"/>
      <c r="DE652" s="374">
        <v>46137</v>
      </c>
      <c r="DF652" s="373">
        <v>4263318</v>
      </c>
      <c r="DG652" s="818">
        <f t="shared" si="1800"/>
        <v>0</v>
      </c>
      <c r="DH652" s="372"/>
      <c r="DI652" s="267">
        <v>46120</v>
      </c>
      <c r="DJ652" s="373">
        <v>4263199</v>
      </c>
      <c r="DK652" s="374">
        <f>IF(AU652=2,1,0)</f>
        <v>0</v>
      </c>
      <c r="DL652" s="373"/>
      <c r="DM652" s="375">
        <f>IF(AU652=1,1,0)</f>
        <v>0</v>
      </c>
      <c r="DN652" s="373"/>
      <c r="DO652" s="155">
        <f>IF(AJ652=1,1,0)</f>
        <v>0</v>
      </c>
      <c r="DP652" s="372"/>
      <c r="DQ652" s="155">
        <f>IF(AK652=1,1,0)</f>
        <v>0</v>
      </c>
      <c r="DR652" s="373"/>
      <c r="DS652" s="155">
        <f>IF(AL652=1,1,0)</f>
        <v>0</v>
      </c>
      <c r="DT652" s="372"/>
      <c r="DU652" s="155">
        <f>IF(AM652=1,1,0)</f>
        <v>0</v>
      </c>
      <c r="DV652" s="373"/>
      <c r="DW652" s="4891">
        <f>IF(AN652=1,1,0)</f>
        <v>0</v>
      </c>
      <c r="DX652" s="372"/>
      <c r="DY652" s="154">
        <f>IF(AO652=1,1,0)</f>
        <v>0</v>
      </c>
      <c r="DZ652" s="373"/>
      <c r="EA652" s="154">
        <v>46120</v>
      </c>
      <c r="EB652" s="373">
        <v>4263203</v>
      </c>
      <c r="EC652" s="269">
        <v>46114</v>
      </c>
      <c r="ED652" s="376">
        <v>4263204</v>
      </c>
      <c r="EE652" s="822">
        <v>46120</v>
      </c>
      <c r="EF652" s="377">
        <v>4263205</v>
      </c>
      <c r="EG652" s="273"/>
      <c r="EH652" s="274"/>
      <c r="EI652" s="275"/>
      <c r="EJ652" s="276"/>
      <c r="EK652" s="275"/>
      <c r="EL652" s="277"/>
      <c r="EM652" s="278" t="str">
        <f>IF(CE652="-"," ",IF(AR652=1,1," "))</f>
        <v xml:space="preserve"> </v>
      </c>
      <c r="EN652" s="372"/>
      <c r="EO652" s="155">
        <f>IF(AT652=1,1,0)</f>
        <v>0</v>
      </c>
      <c r="EP652" s="373"/>
      <c r="ER652" s="194"/>
      <c r="ET652" s="154" t="str">
        <f t="shared" ref="ET652:ET658" si="1804">IF($AE652=0,"　",VLOOKUP($AE652,ﾚｰｻﾞOP,60,0))</f>
        <v>-</v>
      </c>
      <c r="EU652" s="373"/>
      <c r="EV652" s="154" t="str">
        <f t="shared" si="1801"/>
        <v>-</v>
      </c>
      <c r="EW652" s="373"/>
      <c r="EX652" s="154"/>
      <c r="EY652" s="367"/>
      <c r="EZ652" s="154"/>
      <c r="FA652" s="367"/>
      <c r="FB652" s="154"/>
      <c r="FC652" s="367"/>
      <c r="FD652" s="154"/>
      <c r="FE652" s="367"/>
      <c r="FF652" s="155"/>
      <c r="FG652" s="367"/>
      <c r="FH652" s="154"/>
      <c r="FI652" s="367"/>
      <c r="FJ652" s="154" t="str">
        <f t="shared" ref="FJ652:FJ658" si="1805">IF($AE652=0,"　",VLOOKUP($AE652,ﾚｰｻﾞOP,67,0))</f>
        <v>-</v>
      </c>
      <c r="FK652" s="373"/>
      <c r="FL652" s="155" t="str">
        <f t="shared" si="1802"/>
        <v>-</v>
      </c>
      <c r="FM652" s="279"/>
      <c r="FN652" s="1184"/>
      <c r="FO652" s="280"/>
      <c r="FP652" s="281"/>
      <c r="FQ652" s="282"/>
      <c r="FS652" s="281"/>
      <c r="FT652" s="282"/>
    </row>
    <row r="653" spans="1:176" ht="18.600000000000001" customHeight="1">
      <c r="A653" s="228">
        <f>ROW()-10</f>
        <v>643</v>
      </c>
      <c r="B653" s="343" t="str">
        <f>AF653</f>
        <v>4IE</v>
      </c>
      <c r="C653" s="6600">
        <v>46230</v>
      </c>
      <c r="D653" s="1043" t="s">
        <v>39</v>
      </c>
      <c r="E653" s="1009" t="s">
        <v>1680</v>
      </c>
      <c r="F653" s="6875" t="s">
        <v>1913</v>
      </c>
      <c r="G653" s="1263"/>
      <c r="H653" s="1330" t="s">
        <v>630</v>
      </c>
      <c r="I653" s="1264" t="s">
        <v>64</v>
      </c>
      <c r="J653" s="1264" t="s">
        <v>0</v>
      </c>
      <c r="K653" s="599" t="s">
        <v>503</v>
      </c>
      <c r="L653" s="6807"/>
      <c r="M653" s="6477">
        <v>46161</v>
      </c>
      <c r="N653" s="353">
        <v>46158</v>
      </c>
      <c r="O653" s="354">
        <v>46162</v>
      </c>
      <c r="P653" s="353">
        <v>46161</v>
      </c>
      <c r="Q653" s="354">
        <v>46163</v>
      </c>
      <c r="R653" s="353">
        <v>46163</v>
      </c>
      <c r="S653" s="354">
        <v>46164</v>
      </c>
      <c r="T653" s="353">
        <v>46162</v>
      </c>
      <c r="U653" s="355">
        <v>46168</v>
      </c>
      <c r="V653" s="353">
        <v>46169</v>
      </c>
      <c r="W653" s="356">
        <v>46170</v>
      </c>
      <c r="X653" s="357">
        <v>46170</v>
      </c>
      <c r="Y653" s="359">
        <v>46175</v>
      </c>
      <c r="Z653" s="359">
        <v>46175</v>
      </c>
      <c r="AA653" s="601"/>
      <c r="AB653" s="359"/>
      <c r="AC653" s="251" t="s">
        <v>627</v>
      </c>
      <c r="AD653" s="361"/>
      <c r="AE653" s="362">
        <v>5</v>
      </c>
      <c r="AF653" s="363" t="str">
        <f t="shared" si="1778"/>
        <v>4IE</v>
      </c>
      <c r="AG653" s="364">
        <v>1</v>
      </c>
      <c r="AH653" s="364"/>
      <c r="AI653" s="364"/>
      <c r="AJ653" s="364"/>
      <c r="AK653" s="364"/>
      <c r="AL653" s="364"/>
      <c r="AM653" s="364"/>
      <c r="AN653" s="364"/>
      <c r="AO653" s="364"/>
      <c r="AP653" s="363">
        <v>1</v>
      </c>
      <c r="AQ653" s="255">
        <v>1</v>
      </c>
      <c r="AR653" s="255">
        <v>1</v>
      </c>
      <c r="AS653" s="255"/>
      <c r="AT653" s="255"/>
      <c r="AU653" s="2843">
        <f>IF(AI653="付属済",0,IF(AI653=1,AI653+AP653,0))</f>
        <v>0</v>
      </c>
      <c r="AV653" s="4008">
        <f>IF(AE653=0,0,(AR653*1)+(AS653*100))</f>
        <v>1</v>
      </c>
      <c r="AW653" s="590">
        <v>46127</v>
      </c>
      <c r="AX653" s="369">
        <v>4263210</v>
      </c>
      <c r="AY653" s="154">
        <v>46127</v>
      </c>
      <c r="AZ653" s="367">
        <v>4263211</v>
      </c>
      <c r="BA653" s="154">
        <v>46127</v>
      </c>
      <c r="BB653" s="367">
        <v>4263212</v>
      </c>
      <c r="BC653" s="368">
        <v>46127</v>
      </c>
      <c r="BD653" s="369">
        <v>4263213</v>
      </c>
      <c r="BE653" s="4599">
        <v>46114</v>
      </c>
      <c r="BF653" s="367">
        <v>4263187</v>
      </c>
      <c r="BG653" s="368">
        <v>46150</v>
      </c>
      <c r="BH653" s="367">
        <v>4263239</v>
      </c>
      <c r="BI653" s="154" t="str">
        <f>IF($AE653=0,"　",VLOOKUP($AE653,ﾚｰｻﾞOP,11,0))</f>
        <v>-</v>
      </c>
      <c r="BJ653" s="367"/>
      <c r="BK653" s="154" t="str">
        <f t="shared" si="1779"/>
        <v>-</v>
      </c>
      <c r="BL653" s="367"/>
      <c r="BM653" s="154" t="str">
        <f t="shared" si="1780"/>
        <v>-</v>
      </c>
      <c r="BN653" s="367"/>
      <c r="BO653" s="155" t="str">
        <f t="shared" si="1781"/>
        <v>-</v>
      </c>
      <c r="BP653" s="367"/>
      <c r="BQ653" s="154">
        <v>46120</v>
      </c>
      <c r="BR653" s="369">
        <v>4263192</v>
      </c>
      <c r="BS653" s="154" t="str">
        <f t="shared" si="1782"/>
        <v>-</v>
      </c>
      <c r="BT653" s="369"/>
      <c r="BU653" s="154" t="str">
        <f t="shared" si="1783"/>
        <v>-</v>
      </c>
      <c r="BV653" s="369"/>
      <c r="BW653" s="154" t="str">
        <f t="shared" si="1784"/>
        <v>-</v>
      </c>
      <c r="BX653" s="367"/>
      <c r="BY653" s="154" t="str">
        <f t="shared" si="1785"/>
        <v>-</v>
      </c>
      <c r="BZ653" s="369"/>
      <c r="CA653" s="154" t="str">
        <f t="shared" si="1786"/>
        <v>-</v>
      </c>
      <c r="CB653" s="367"/>
      <c r="CC653" s="154" t="str">
        <f t="shared" si="1787"/>
        <v>-</v>
      </c>
      <c r="CD653" s="367"/>
      <c r="CE653" s="2850" t="str">
        <f t="shared" si="1788"/>
        <v>-</v>
      </c>
      <c r="CF653" s="2846"/>
      <c r="CG653" s="2855" t="str">
        <f t="shared" si="1789"/>
        <v>-</v>
      </c>
      <c r="CH653" s="2851"/>
      <c r="CI653" s="2850" t="str">
        <f t="shared" si="1790"/>
        <v>-</v>
      </c>
      <c r="CJ653" s="2846"/>
      <c r="CK653" s="2850" t="str">
        <f t="shared" si="1791"/>
        <v>-</v>
      </c>
      <c r="CL653" s="2851"/>
      <c r="CM653" s="2850" t="str">
        <f t="shared" si="1792"/>
        <v>-</v>
      </c>
      <c r="CN653" s="2851"/>
      <c r="CO653" s="2855" t="str">
        <f t="shared" si="1793"/>
        <v>-</v>
      </c>
      <c r="CP653" s="2851"/>
      <c r="CQ653" s="2855" t="str">
        <f t="shared" si="1794"/>
        <v>-</v>
      </c>
      <c r="CR653" s="2851"/>
      <c r="CS653" s="2850" t="str">
        <f t="shared" si="1795"/>
        <v>-</v>
      </c>
      <c r="CT653" s="2851"/>
      <c r="CU653" s="2855"/>
      <c r="CV653" s="2851"/>
      <c r="CW653" s="2850" t="str">
        <f t="shared" si="1796"/>
        <v>-</v>
      </c>
      <c r="CX653" s="2851"/>
      <c r="CY653" s="2855" t="str">
        <f t="shared" si="1797"/>
        <v>-</v>
      </c>
      <c r="CZ653" s="2851"/>
      <c r="DA653" s="154" t="str">
        <f t="shared" si="1798"/>
        <v>-</v>
      </c>
      <c r="DB653" s="369"/>
      <c r="DC653" s="155" t="str">
        <f t="shared" si="1799"/>
        <v>-</v>
      </c>
      <c r="DD653" s="367"/>
      <c r="DE653" s="374">
        <v>46137</v>
      </c>
      <c r="DF653" s="373">
        <v>4263318</v>
      </c>
      <c r="DG653" s="818">
        <f t="shared" si="1800"/>
        <v>0</v>
      </c>
      <c r="DH653" s="372"/>
      <c r="DI653" s="267">
        <v>46120</v>
      </c>
      <c r="DJ653" s="373">
        <v>4263199</v>
      </c>
      <c r="DK653" s="374">
        <f>IF(AU653=2,1,0)</f>
        <v>0</v>
      </c>
      <c r="DL653" s="373"/>
      <c r="DM653" s="375">
        <f>IF(AU653=1,1,0)</f>
        <v>0</v>
      </c>
      <c r="DN653" s="373"/>
      <c r="DO653" s="155">
        <f>IF(AJ653=1,1,0)</f>
        <v>0</v>
      </c>
      <c r="DP653" s="372"/>
      <c r="DQ653" s="155">
        <f>IF(AK653=1,1,0)</f>
        <v>0</v>
      </c>
      <c r="DR653" s="373"/>
      <c r="DS653" s="155">
        <f>IF(AL653=1,1,0)</f>
        <v>0</v>
      </c>
      <c r="DT653" s="372"/>
      <c r="DU653" s="155">
        <f>IF(AM653=1,1,0)</f>
        <v>0</v>
      </c>
      <c r="DV653" s="373"/>
      <c r="DW653" s="4891">
        <f>IF(AN653=1,1,0)</f>
        <v>0</v>
      </c>
      <c r="DX653" s="372"/>
      <c r="DY653" s="154">
        <f>IF(AO653=1,1,0)</f>
        <v>0</v>
      </c>
      <c r="DZ653" s="373"/>
      <c r="EA653" s="154">
        <v>46120</v>
      </c>
      <c r="EB653" s="373">
        <v>4263203</v>
      </c>
      <c r="EC653" s="269">
        <v>46114</v>
      </c>
      <c r="ED653" s="376">
        <v>4263204</v>
      </c>
      <c r="EE653" s="822">
        <v>46120</v>
      </c>
      <c r="EF653" s="377">
        <v>4263205</v>
      </c>
      <c r="EG653" s="273"/>
      <c r="EH653" s="274"/>
      <c r="EI653" s="275"/>
      <c r="EJ653" s="276"/>
      <c r="EK653" s="275"/>
      <c r="EL653" s="277"/>
      <c r="EM653" s="278" t="str">
        <f>IF(CE653="-"," ",IF(AR653=1,1," "))</f>
        <v xml:space="preserve"> </v>
      </c>
      <c r="EN653" s="372"/>
      <c r="EO653" s="155">
        <f>IF(AT653=1,1,0)</f>
        <v>0</v>
      </c>
      <c r="EP653" s="373"/>
      <c r="ER653" s="194"/>
      <c r="ET653" s="154" t="str">
        <f t="shared" si="1804"/>
        <v>-</v>
      </c>
      <c r="EU653" s="373"/>
      <c r="EV653" s="154" t="str">
        <f t="shared" si="1801"/>
        <v>-</v>
      </c>
      <c r="EW653" s="373"/>
      <c r="EX653" s="154"/>
      <c r="EY653" s="367"/>
      <c r="EZ653" s="154"/>
      <c r="FA653" s="367"/>
      <c r="FB653" s="154"/>
      <c r="FC653" s="367"/>
      <c r="FD653" s="154"/>
      <c r="FE653" s="367"/>
      <c r="FF653" s="155"/>
      <c r="FG653" s="367"/>
      <c r="FH653" s="154"/>
      <c r="FI653" s="367"/>
      <c r="FJ653" s="154" t="str">
        <f t="shared" si="1805"/>
        <v>-</v>
      </c>
      <c r="FK653" s="373"/>
      <c r="FL653" s="155" t="str">
        <f t="shared" si="1802"/>
        <v>-</v>
      </c>
      <c r="FM653" s="279"/>
      <c r="FN653" s="1184"/>
      <c r="FO653" s="280"/>
      <c r="FP653" s="281"/>
      <c r="FQ653" s="282"/>
      <c r="FS653" s="281"/>
      <c r="FT653" s="282"/>
    </row>
    <row r="654" spans="1:176" ht="18.600000000000001" customHeight="1">
      <c r="A654" s="228">
        <f t="shared" si="961"/>
        <v>644</v>
      </c>
      <c r="B654" s="343" t="str">
        <f>AF654</f>
        <v>4IE</v>
      </c>
      <c r="C654" s="6600">
        <v>46233</v>
      </c>
      <c r="D654" s="5805" t="s">
        <v>39</v>
      </c>
      <c r="E654" s="1009" t="s">
        <v>1611</v>
      </c>
      <c r="F654" s="1564" t="s">
        <v>1783</v>
      </c>
      <c r="G654" s="1263"/>
      <c r="H654" s="1330" t="s">
        <v>630</v>
      </c>
      <c r="I654" s="1264" t="s">
        <v>64</v>
      </c>
      <c r="J654" s="3337" t="s">
        <v>0</v>
      </c>
      <c r="K654" s="599" t="s">
        <v>503</v>
      </c>
      <c r="L654" s="600"/>
      <c r="M654" s="6477">
        <v>46161</v>
      </c>
      <c r="N654" s="353">
        <v>46158</v>
      </c>
      <c r="O654" s="354">
        <v>46162</v>
      </c>
      <c r="P654" s="353">
        <v>46161</v>
      </c>
      <c r="Q654" s="354">
        <v>46163</v>
      </c>
      <c r="R654" s="353">
        <v>46163</v>
      </c>
      <c r="S654" s="354">
        <v>46164</v>
      </c>
      <c r="T654" s="353">
        <v>46162</v>
      </c>
      <c r="U654" s="355">
        <v>46168</v>
      </c>
      <c r="V654" s="353">
        <v>46169</v>
      </c>
      <c r="W654" s="356">
        <v>46170</v>
      </c>
      <c r="X654" s="357">
        <v>46171</v>
      </c>
      <c r="Y654" s="359">
        <v>46176</v>
      </c>
      <c r="Z654" s="359">
        <v>46176</v>
      </c>
      <c r="AA654" s="601"/>
      <c r="AB654" s="359"/>
      <c r="AC654" s="251" t="s">
        <v>627</v>
      </c>
      <c r="AD654" s="361"/>
      <c r="AE654" s="362">
        <v>5</v>
      </c>
      <c r="AF654" s="363" t="str">
        <f t="shared" si="1778"/>
        <v>4IE</v>
      </c>
      <c r="AG654" s="364">
        <v>1</v>
      </c>
      <c r="AH654" s="364"/>
      <c r="AI654" s="364"/>
      <c r="AJ654" s="364"/>
      <c r="AK654" s="364"/>
      <c r="AL654" s="364"/>
      <c r="AM654" s="364"/>
      <c r="AN654" s="364">
        <v>1</v>
      </c>
      <c r="AO654" s="364"/>
      <c r="AP654" s="363">
        <v>1</v>
      </c>
      <c r="AQ654" s="255">
        <v>1</v>
      </c>
      <c r="AR654" s="255">
        <v>1</v>
      </c>
      <c r="AS654" s="255"/>
      <c r="AT654" s="255"/>
      <c r="AU654" s="2843">
        <f>IF(AI654="付属済",0,IF(AI654=1,AI654+AP654,0))</f>
        <v>0</v>
      </c>
      <c r="AV654" s="4008">
        <f>IF(AE654=0,0,(AR654*1)+(AS654*100))</f>
        <v>1</v>
      </c>
      <c r="AW654" s="590">
        <v>46127</v>
      </c>
      <c r="AX654" s="369">
        <v>4263210</v>
      </c>
      <c r="AY654" s="154">
        <v>46127</v>
      </c>
      <c r="AZ654" s="367">
        <v>4263211</v>
      </c>
      <c r="BA654" s="154">
        <v>46127</v>
      </c>
      <c r="BB654" s="367">
        <v>4263212</v>
      </c>
      <c r="BC654" s="368">
        <v>46127</v>
      </c>
      <c r="BD654" s="369">
        <v>4263213</v>
      </c>
      <c r="BE654" s="4599">
        <v>46114</v>
      </c>
      <c r="BF654" s="367">
        <v>4263187</v>
      </c>
      <c r="BG654" s="368">
        <v>46114</v>
      </c>
      <c r="BH654" s="367">
        <v>4263188</v>
      </c>
      <c r="BI654" s="154" t="str">
        <f>IF($AE654=0,"　",VLOOKUP($AE654,ﾚｰｻﾞOP,11,0))</f>
        <v>-</v>
      </c>
      <c r="BJ654" s="367"/>
      <c r="BK654" s="154" t="str">
        <f t="shared" si="1779"/>
        <v>-</v>
      </c>
      <c r="BL654" s="367"/>
      <c r="BM654" s="154" t="str">
        <f t="shared" si="1780"/>
        <v>-</v>
      </c>
      <c r="BN654" s="367"/>
      <c r="BO654" s="155" t="str">
        <f t="shared" si="1781"/>
        <v>-</v>
      </c>
      <c r="BP654" s="367"/>
      <c r="BQ654" s="154">
        <v>46120</v>
      </c>
      <c r="BR654" s="369">
        <v>4263192</v>
      </c>
      <c r="BS654" s="154" t="str">
        <f t="shared" si="1782"/>
        <v>-</v>
      </c>
      <c r="BT654" s="369"/>
      <c r="BU654" s="154" t="str">
        <f t="shared" si="1783"/>
        <v>-</v>
      </c>
      <c r="BV654" s="369"/>
      <c r="BW654" s="154" t="str">
        <f t="shared" si="1784"/>
        <v>-</v>
      </c>
      <c r="BX654" s="367"/>
      <c r="BY654" s="154" t="str">
        <f t="shared" si="1785"/>
        <v>-</v>
      </c>
      <c r="BZ654" s="369"/>
      <c r="CA654" s="154" t="str">
        <f t="shared" si="1786"/>
        <v>-</v>
      </c>
      <c r="CB654" s="367"/>
      <c r="CC654" s="154" t="str">
        <f t="shared" si="1787"/>
        <v>-</v>
      </c>
      <c r="CD654" s="367"/>
      <c r="CE654" s="2850" t="str">
        <f t="shared" si="1788"/>
        <v>-</v>
      </c>
      <c r="CF654" s="2846"/>
      <c r="CG654" s="2855" t="str">
        <f t="shared" si="1789"/>
        <v>-</v>
      </c>
      <c r="CH654" s="2851"/>
      <c r="CI654" s="2850" t="str">
        <f t="shared" si="1790"/>
        <v>-</v>
      </c>
      <c r="CJ654" s="2846"/>
      <c r="CK654" s="2850" t="str">
        <f t="shared" si="1791"/>
        <v>-</v>
      </c>
      <c r="CL654" s="2851"/>
      <c r="CM654" s="2850" t="str">
        <f t="shared" si="1792"/>
        <v>-</v>
      </c>
      <c r="CN654" s="2851"/>
      <c r="CO654" s="2855" t="str">
        <f t="shared" si="1793"/>
        <v>-</v>
      </c>
      <c r="CP654" s="2851"/>
      <c r="CQ654" s="2855" t="str">
        <f t="shared" si="1794"/>
        <v>-</v>
      </c>
      <c r="CR654" s="2851"/>
      <c r="CS654" s="2850" t="str">
        <f t="shared" si="1795"/>
        <v>-</v>
      </c>
      <c r="CT654" s="2851"/>
      <c r="CU654" s="2855"/>
      <c r="CV654" s="2851"/>
      <c r="CW654" s="2850" t="str">
        <f t="shared" si="1796"/>
        <v>-</v>
      </c>
      <c r="CX654" s="2851"/>
      <c r="CY654" s="2855" t="str">
        <f t="shared" si="1797"/>
        <v>-</v>
      </c>
      <c r="CZ654" s="2851"/>
      <c r="DA654" s="154" t="str">
        <f t="shared" si="1798"/>
        <v>-</v>
      </c>
      <c r="DB654" s="369"/>
      <c r="DC654" s="155" t="str">
        <f t="shared" si="1799"/>
        <v>-</v>
      </c>
      <c r="DD654" s="367"/>
      <c r="DE654" s="374">
        <v>46137</v>
      </c>
      <c r="DF654" s="373">
        <v>4263318</v>
      </c>
      <c r="DG654" s="818">
        <f t="shared" si="1800"/>
        <v>0</v>
      </c>
      <c r="DH654" s="372"/>
      <c r="DI654" s="267">
        <v>46150</v>
      </c>
      <c r="DJ654" s="373">
        <v>4263255</v>
      </c>
      <c r="DK654" s="374">
        <f>IF(AU654=2,1,0)</f>
        <v>0</v>
      </c>
      <c r="DL654" s="373"/>
      <c r="DM654" s="375">
        <f>IF(AU654=1,1,0)</f>
        <v>0</v>
      </c>
      <c r="DN654" s="373"/>
      <c r="DO654" s="155">
        <f>IF(AJ654=1,1,0)</f>
        <v>0</v>
      </c>
      <c r="DP654" s="372"/>
      <c r="DQ654" s="155">
        <f>IF(AK654=1,1,0)</f>
        <v>0</v>
      </c>
      <c r="DR654" s="373"/>
      <c r="DS654" s="155">
        <f>IF(AL654=1,1,0)</f>
        <v>0</v>
      </c>
      <c r="DT654" s="372"/>
      <c r="DU654" s="155">
        <f>IF(AM654=1,1,0)</f>
        <v>0</v>
      </c>
      <c r="DV654" s="373"/>
      <c r="DW654" s="4891">
        <v>46114</v>
      </c>
      <c r="DX654" s="372">
        <v>4263201</v>
      </c>
      <c r="DY654" s="154">
        <f>IF(AO654=1,1,0)</f>
        <v>0</v>
      </c>
      <c r="DZ654" s="373"/>
      <c r="EA654" s="154">
        <v>46120</v>
      </c>
      <c r="EB654" s="4682">
        <v>4263203</v>
      </c>
      <c r="EC654" s="269">
        <v>46114</v>
      </c>
      <c r="ED654" s="4964">
        <v>4263204</v>
      </c>
      <c r="EE654" s="822">
        <v>46120</v>
      </c>
      <c r="EF654" s="377">
        <v>4263205</v>
      </c>
      <c r="EG654" s="273"/>
      <c r="EH654" s="274"/>
      <c r="EI654" s="275"/>
      <c r="EJ654" s="276"/>
      <c r="EK654" s="275"/>
      <c r="EL654" s="277"/>
      <c r="EM654" s="278" t="str">
        <f>IF(CE654="-"," ",IF(AR654=1,1," "))</f>
        <v xml:space="preserve"> </v>
      </c>
      <c r="EN654" s="372"/>
      <c r="EO654" s="155">
        <f>IF(AT654=1,1,0)</f>
        <v>0</v>
      </c>
      <c r="EP654" s="373"/>
      <c r="ER654" s="194"/>
      <c r="ET654" s="154" t="str">
        <f t="shared" si="1804"/>
        <v>-</v>
      </c>
      <c r="EU654" s="373"/>
      <c r="EV654" s="154" t="str">
        <f t="shared" si="1801"/>
        <v>-</v>
      </c>
      <c r="EW654" s="373"/>
      <c r="EX654" s="154"/>
      <c r="EY654" s="367"/>
      <c r="EZ654" s="154"/>
      <c r="FA654" s="367"/>
      <c r="FB654" s="154"/>
      <c r="FC654" s="367"/>
      <c r="FD654" s="154"/>
      <c r="FE654" s="367"/>
      <c r="FF654" s="155"/>
      <c r="FG654" s="367"/>
      <c r="FH654" s="154"/>
      <c r="FI654" s="367"/>
      <c r="FJ654" s="154" t="str">
        <f t="shared" si="1805"/>
        <v>-</v>
      </c>
      <c r="FK654" s="373"/>
      <c r="FL654" s="155" t="str">
        <f t="shared" si="1802"/>
        <v>-</v>
      </c>
      <c r="FM654" s="279"/>
      <c r="FN654" s="1184"/>
      <c r="FO654" s="280"/>
      <c r="FP654" s="281"/>
      <c r="FQ654" s="282"/>
      <c r="FS654" s="281"/>
      <c r="FT654" s="282"/>
    </row>
    <row r="655" spans="1:176" ht="18.600000000000001" customHeight="1">
      <c r="A655" s="228">
        <f t="shared" si="961"/>
        <v>645</v>
      </c>
      <c r="B655" s="343" t="str">
        <f t="shared" ref="B655" si="1806">AF655</f>
        <v>4IE</v>
      </c>
      <c r="C655" s="6600">
        <v>46233</v>
      </c>
      <c r="D655" s="5805" t="s">
        <v>39</v>
      </c>
      <c r="E655" s="1009" t="s">
        <v>1612</v>
      </c>
      <c r="F655" s="1564" t="s">
        <v>1784</v>
      </c>
      <c r="G655" s="1263"/>
      <c r="H655" s="1330" t="s">
        <v>630</v>
      </c>
      <c r="I655" s="1264" t="s">
        <v>64</v>
      </c>
      <c r="J655" s="3337" t="s">
        <v>0</v>
      </c>
      <c r="K655" s="599" t="s">
        <v>503</v>
      </c>
      <c r="L655" s="600"/>
      <c r="M655" s="6477">
        <v>46162</v>
      </c>
      <c r="N655" s="353">
        <v>46158</v>
      </c>
      <c r="O655" s="354">
        <v>46163</v>
      </c>
      <c r="P655" s="353">
        <v>46162</v>
      </c>
      <c r="Q655" s="354">
        <v>46164</v>
      </c>
      <c r="R655" s="353">
        <v>46164</v>
      </c>
      <c r="S655" s="354">
        <v>46165</v>
      </c>
      <c r="T655" s="353">
        <v>46163</v>
      </c>
      <c r="U655" s="355">
        <v>46169</v>
      </c>
      <c r="V655" s="353">
        <v>46169</v>
      </c>
      <c r="W655" s="356">
        <v>46171</v>
      </c>
      <c r="X655" s="357">
        <v>46171</v>
      </c>
      <c r="Y655" s="359">
        <v>46176</v>
      </c>
      <c r="Z655" s="359">
        <v>46176</v>
      </c>
      <c r="AA655" s="601"/>
      <c r="AB655" s="359"/>
      <c r="AC655" s="251" t="s">
        <v>627</v>
      </c>
      <c r="AD655" s="361"/>
      <c r="AE655" s="362">
        <v>5</v>
      </c>
      <c r="AF655" s="363" t="str">
        <f t="shared" si="1778"/>
        <v>4IE</v>
      </c>
      <c r="AG655" s="364">
        <v>1</v>
      </c>
      <c r="AH655" s="364"/>
      <c r="AI655" s="364"/>
      <c r="AJ655" s="364"/>
      <c r="AK655" s="364"/>
      <c r="AL655" s="364"/>
      <c r="AM655" s="364"/>
      <c r="AN655" s="364">
        <v>1</v>
      </c>
      <c r="AO655" s="364"/>
      <c r="AP655" s="363">
        <v>1</v>
      </c>
      <c r="AQ655" s="255">
        <v>1</v>
      </c>
      <c r="AR655" s="255">
        <v>1</v>
      </c>
      <c r="AS655" s="255"/>
      <c r="AT655" s="255"/>
      <c r="AU655" s="2843">
        <f t="shared" ref="AU655" si="1807">IF(AI655="付属済",0,IF(AI655=1,AI655+AP655,0))</f>
        <v>0</v>
      </c>
      <c r="AV655" s="4008">
        <f t="shared" ref="AV655" si="1808">IF(AE655=0,0,(AR655*1)+(AS655*100))</f>
        <v>1</v>
      </c>
      <c r="AW655" s="590">
        <v>46127</v>
      </c>
      <c r="AX655" s="369">
        <v>4263210</v>
      </c>
      <c r="AY655" s="154">
        <v>46127</v>
      </c>
      <c r="AZ655" s="367">
        <v>4263211</v>
      </c>
      <c r="BA655" s="154">
        <v>46127</v>
      </c>
      <c r="BB655" s="367">
        <v>4263212</v>
      </c>
      <c r="BC655" s="368">
        <v>46127</v>
      </c>
      <c r="BD655" s="369">
        <v>4263213</v>
      </c>
      <c r="BE655" s="4599">
        <v>46114</v>
      </c>
      <c r="BF655" s="367">
        <v>4263187</v>
      </c>
      <c r="BG655" s="368">
        <v>46114</v>
      </c>
      <c r="BH655" s="367">
        <v>4263188</v>
      </c>
      <c r="BI655" s="154" t="str">
        <f>IF($AE655=0,"　",VLOOKUP($AE655,ﾚｰｻﾞOP,11,0))</f>
        <v>-</v>
      </c>
      <c r="BJ655" s="367"/>
      <c r="BK655" s="154" t="str">
        <f t="shared" si="1779"/>
        <v>-</v>
      </c>
      <c r="BL655" s="367"/>
      <c r="BM655" s="154" t="str">
        <f t="shared" si="1780"/>
        <v>-</v>
      </c>
      <c r="BN655" s="367"/>
      <c r="BO655" s="155" t="str">
        <f t="shared" si="1781"/>
        <v>-</v>
      </c>
      <c r="BP655" s="367"/>
      <c r="BQ655" s="154">
        <v>46120</v>
      </c>
      <c r="BR655" s="369">
        <v>4263192</v>
      </c>
      <c r="BS655" s="154" t="str">
        <f t="shared" si="1782"/>
        <v>-</v>
      </c>
      <c r="BT655" s="369"/>
      <c r="BU655" s="154" t="str">
        <f t="shared" si="1783"/>
        <v>-</v>
      </c>
      <c r="BV655" s="369"/>
      <c r="BW655" s="154" t="str">
        <f t="shared" si="1784"/>
        <v>-</v>
      </c>
      <c r="BX655" s="367"/>
      <c r="BY655" s="154" t="str">
        <f t="shared" si="1785"/>
        <v>-</v>
      </c>
      <c r="BZ655" s="369"/>
      <c r="CA655" s="154" t="str">
        <f t="shared" si="1786"/>
        <v>-</v>
      </c>
      <c r="CB655" s="367"/>
      <c r="CC655" s="154" t="str">
        <f t="shared" si="1787"/>
        <v>-</v>
      </c>
      <c r="CD655" s="367"/>
      <c r="CE655" s="2850" t="str">
        <f t="shared" si="1788"/>
        <v>-</v>
      </c>
      <c r="CF655" s="2846"/>
      <c r="CG655" s="2855" t="str">
        <f t="shared" si="1789"/>
        <v>-</v>
      </c>
      <c r="CH655" s="2851"/>
      <c r="CI655" s="2850" t="str">
        <f t="shared" si="1790"/>
        <v>-</v>
      </c>
      <c r="CJ655" s="2846"/>
      <c r="CK655" s="2850" t="str">
        <f t="shared" si="1791"/>
        <v>-</v>
      </c>
      <c r="CL655" s="2851"/>
      <c r="CM655" s="2850" t="str">
        <f t="shared" si="1792"/>
        <v>-</v>
      </c>
      <c r="CN655" s="2851"/>
      <c r="CO655" s="2855" t="str">
        <f t="shared" si="1793"/>
        <v>-</v>
      </c>
      <c r="CP655" s="2851"/>
      <c r="CQ655" s="2855" t="str">
        <f t="shared" si="1794"/>
        <v>-</v>
      </c>
      <c r="CR655" s="2851"/>
      <c r="CS655" s="2850" t="str">
        <f t="shared" si="1795"/>
        <v>-</v>
      </c>
      <c r="CT655" s="2851"/>
      <c r="CU655" s="2855"/>
      <c r="CV655" s="2851"/>
      <c r="CW655" s="2850" t="str">
        <f t="shared" si="1796"/>
        <v>-</v>
      </c>
      <c r="CX655" s="2851"/>
      <c r="CY655" s="2855" t="str">
        <f t="shared" si="1797"/>
        <v>-</v>
      </c>
      <c r="CZ655" s="2851"/>
      <c r="DA655" s="154" t="str">
        <f t="shared" si="1798"/>
        <v>-</v>
      </c>
      <c r="DB655" s="369"/>
      <c r="DC655" s="155" t="str">
        <f t="shared" si="1799"/>
        <v>-</v>
      </c>
      <c r="DD655" s="367"/>
      <c r="DE655" s="374">
        <v>46137</v>
      </c>
      <c r="DF655" s="373">
        <v>4263318</v>
      </c>
      <c r="DG655" s="818">
        <f t="shared" si="1800"/>
        <v>0</v>
      </c>
      <c r="DH655" s="372"/>
      <c r="DI655" s="267">
        <v>46150</v>
      </c>
      <c r="DJ655" s="373">
        <v>4263255</v>
      </c>
      <c r="DK655" s="374">
        <f t="shared" ref="DK655" si="1809">IF(AU655=2,1,0)</f>
        <v>0</v>
      </c>
      <c r="DL655" s="373"/>
      <c r="DM655" s="375">
        <f t="shared" ref="DM655" si="1810">IF(AU655=1,1,0)</f>
        <v>0</v>
      </c>
      <c r="DN655" s="373"/>
      <c r="DO655" s="155">
        <f t="shared" ref="DO655" si="1811">IF(AJ655=1,1,0)</f>
        <v>0</v>
      </c>
      <c r="DP655" s="372"/>
      <c r="DQ655" s="155">
        <f t="shared" ref="DQ655" si="1812">IF(AK655=1,1,0)</f>
        <v>0</v>
      </c>
      <c r="DR655" s="373"/>
      <c r="DS655" s="155">
        <f t="shared" ref="DS655" si="1813">IF(AL655=1,1,0)</f>
        <v>0</v>
      </c>
      <c r="DT655" s="372"/>
      <c r="DU655" s="155">
        <f t="shared" ref="DU655" si="1814">IF(AM655=1,1,0)</f>
        <v>0</v>
      </c>
      <c r="DV655" s="373"/>
      <c r="DW655" s="4891">
        <v>46114</v>
      </c>
      <c r="DX655" s="372">
        <v>4263201</v>
      </c>
      <c r="DY655" s="154">
        <f t="shared" ref="DY655" si="1815">IF(AO655=1,1,0)</f>
        <v>0</v>
      </c>
      <c r="DZ655" s="373"/>
      <c r="EA655" s="154">
        <v>46120</v>
      </c>
      <c r="EB655" s="4682">
        <v>4263203</v>
      </c>
      <c r="EC655" s="269">
        <v>46114</v>
      </c>
      <c r="ED655" s="4964">
        <v>4263204</v>
      </c>
      <c r="EE655" s="822">
        <v>46120</v>
      </c>
      <c r="EF655" s="377">
        <v>4263205</v>
      </c>
      <c r="EG655" s="273"/>
      <c r="EH655" s="274"/>
      <c r="EI655" s="275"/>
      <c r="EJ655" s="276"/>
      <c r="EK655" s="275"/>
      <c r="EL655" s="277"/>
      <c r="EM655" s="278" t="str">
        <f t="shared" ref="EM655" si="1816">IF(CE655="-"," ",IF(AR655=1,1," "))</f>
        <v xml:space="preserve"> </v>
      </c>
      <c r="EN655" s="372"/>
      <c r="EO655" s="155">
        <f t="shared" ref="EO655" si="1817">IF(AT655=1,1,0)</f>
        <v>0</v>
      </c>
      <c r="EP655" s="373"/>
      <c r="ER655" s="194"/>
      <c r="ET655" s="154" t="str">
        <f t="shared" si="1804"/>
        <v>-</v>
      </c>
      <c r="EU655" s="373"/>
      <c r="EV655" s="154" t="str">
        <f t="shared" si="1801"/>
        <v>-</v>
      </c>
      <c r="EW655" s="373"/>
      <c r="EX655" s="154"/>
      <c r="EY655" s="367"/>
      <c r="EZ655" s="154"/>
      <c r="FA655" s="367"/>
      <c r="FB655" s="154"/>
      <c r="FC655" s="367"/>
      <c r="FD655" s="154"/>
      <c r="FE655" s="367"/>
      <c r="FF655" s="155"/>
      <c r="FG655" s="367"/>
      <c r="FH655" s="154"/>
      <c r="FI655" s="367"/>
      <c r="FJ655" s="154" t="str">
        <f t="shared" si="1805"/>
        <v>-</v>
      </c>
      <c r="FK655" s="373"/>
      <c r="FL655" s="155" t="str">
        <f t="shared" si="1802"/>
        <v>-</v>
      </c>
      <c r="FM655" s="279"/>
      <c r="FN655" s="1184"/>
      <c r="FO655" s="280"/>
      <c r="FP655" s="281"/>
      <c r="FQ655" s="282"/>
      <c r="FS655" s="281"/>
      <c r="FT655" s="282"/>
    </row>
    <row r="656" spans="1:176" ht="18.600000000000001" customHeight="1">
      <c r="A656" s="228">
        <f t="shared" ref="A656:A681" si="1818">ROW()-10</f>
        <v>646</v>
      </c>
      <c r="B656" s="1563" t="str">
        <f t="shared" ref="B656:B681" si="1819">AF656</f>
        <v>4IE</v>
      </c>
      <c r="C656" s="6600">
        <v>46223</v>
      </c>
      <c r="D656" s="5805" t="s">
        <v>615</v>
      </c>
      <c r="E656" s="1009" t="s">
        <v>1687</v>
      </c>
      <c r="F656" s="1564" t="s">
        <v>1914</v>
      </c>
      <c r="G656" s="6876" t="s">
        <v>1940</v>
      </c>
      <c r="H656" s="1330" t="s">
        <v>630</v>
      </c>
      <c r="I656" s="1264" t="s">
        <v>64</v>
      </c>
      <c r="J656" s="3337" t="s">
        <v>0</v>
      </c>
      <c r="K656" s="599" t="s">
        <v>503</v>
      </c>
      <c r="L656" s="600"/>
      <c r="M656" s="6477">
        <v>46162</v>
      </c>
      <c r="N656" s="353">
        <v>46158</v>
      </c>
      <c r="O656" s="354">
        <v>46163</v>
      </c>
      <c r="P656" s="353">
        <v>46162</v>
      </c>
      <c r="Q656" s="354">
        <v>46164</v>
      </c>
      <c r="R656" s="353">
        <v>46164</v>
      </c>
      <c r="S656" s="354">
        <v>46165</v>
      </c>
      <c r="T656" s="353">
        <v>46163</v>
      </c>
      <c r="U656" s="355">
        <v>46169</v>
      </c>
      <c r="V656" s="353">
        <v>46170</v>
      </c>
      <c r="W656" s="356">
        <v>46171</v>
      </c>
      <c r="X656" s="357">
        <v>46175</v>
      </c>
      <c r="Y656" s="359">
        <v>46177</v>
      </c>
      <c r="Z656" s="359">
        <v>46177</v>
      </c>
      <c r="AA656" s="601"/>
      <c r="AB656" s="359"/>
      <c r="AC656" s="251" t="s">
        <v>627</v>
      </c>
      <c r="AD656" s="361"/>
      <c r="AE656" s="362">
        <v>3</v>
      </c>
      <c r="AF656" s="363" t="str">
        <f t="shared" si="1778"/>
        <v>4IE</v>
      </c>
      <c r="AG656" s="364">
        <v>1</v>
      </c>
      <c r="AH656" s="364"/>
      <c r="AI656" s="364"/>
      <c r="AJ656" s="364"/>
      <c r="AK656" s="364"/>
      <c r="AL656" s="364"/>
      <c r="AM656" s="364"/>
      <c r="AN656" s="364"/>
      <c r="AO656" s="364"/>
      <c r="AP656" s="363">
        <v>1</v>
      </c>
      <c r="AQ656" s="255">
        <v>1</v>
      </c>
      <c r="AR656" s="255">
        <v>1</v>
      </c>
      <c r="AS656" s="255"/>
      <c r="AT656" s="255"/>
      <c r="AU656" s="2843">
        <f t="shared" ref="AU656:AU681" si="1820">IF(AI656="付属済",0,IF(AI656=1,AI656+AP656,0))</f>
        <v>0</v>
      </c>
      <c r="AV656" s="4008">
        <f t="shared" ref="AV656:AV681" si="1821">IF(AE656=0,0,(AR656*1)+(AS656*100))</f>
        <v>1</v>
      </c>
      <c r="AW656" s="590">
        <v>46127</v>
      </c>
      <c r="AX656" s="369">
        <v>4263210</v>
      </c>
      <c r="AY656" s="154">
        <v>46127</v>
      </c>
      <c r="AZ656" s="367">
        <v>4263211</v>
      </c>
      <c r="BA656" s="154">
        <v>46127</v>
      </c>
      <c r="BB656" s="367">
        <v>4263212</v>
      </c>
      <c r="BC656" s="368">
        <v>46127</v>
      </c>
      <c r="BD656" s="369">
        <v>4263213</v>
      </c>
      <c r="BE656" s="4599">
        <v>46114</v>
      </c>
      <c r="BF656" s="367">
        <v>4263187</v>
      </c>
      <c r="BG656" s="368">
        <v>46150</v>
      </c>
      <c r="BH656" s="367">
        <v>4263239</v>
      </c>
      <c r="BI656" s="154">
        <v>46114</v>
      </c>
      <c r="BJ656" s="367">
        <v>4263189</v>
      </c>
      <c r="BK656" s="154" t="str">
        <f t="shared" si="1779"/>
        <v>-</v>
      </c>
      <c r="BL656" s="367"/>
      <c r="BM656" s="154" t="str">
        <f t="shared" si="1780"/>
        <v>-</v>
      </c>
      <c r="BN656" s="367"/>
      <c r="BO656" s="155" t="str">
        <f t="shared" si="1781"/>
        <v>-</v>
      </c>
      <c r="BP656" s="367"/>
      <c r="BQ656" s="154" t="str">
        <f t="shared" ref="BQ656:BQ673" si="1822">IF($AE656=0,"　",VLOOKUP($AE656,ﾚｰｻﾞOP,12,0))</f>
        <v>-</v>
      </c>
      <c r="BR656" s="369"/>
      <c r="BS656" s="154" t="str">
        <f t="shared" si="1782"/>
        <v>-</v>
      </c>
      <c r="BT656" s="369"/>
      <c r="BU656" s="154" t="str">
        <f t="shared" si="1783"/>
        <v>-</v>
      </c>
      <c r="BV656" s="369"/>
      <c r="BW656" s="154" t="str">
        <f t="shared" si="1784"/>
        <v>-</v>
      </c>
      <c r="BX656" s="367"/>
      <c r="BY656" s="154" t="str">
        <f t="shared" si="1785"/>
        <v>-</v>
      </c>
      <c r="BZ656" s="369"/>
      <c r="CA656" s="154" t="str">
        <f t="shared" si="1786"/>
        <v>-</v>
      </c>
      <c r="CB656" s="367"/>
      <c r="CC656" s="154" t="str">
        <f t="shared" si="1787"/>
        <v>-</v>
      </c>
      <c r="CD656" s="367"/>
      <c r="CE656" s="2850" t="str">
        <f t="shared" si="1788"/>
        <v>-</v>
      </c>
      <c r="CF656" s="2846"/>
      <c r="CG656" s="2855" t="str">
        <f t="shared" si="1789"/>
        <v>-</v>
      </c>
      <c r="CH656" s="2851"/>
      <c r="CI656" s="2850" t="str">
        <f t="shared" si="1790"/>
        <v>-</v>
      </c>
      <c r="CJ656" s="2846"/>
      <c r="CK656" s="2850" t="str">
        <f t="shared" si="1791"/>
        <v>-</v>
      </c>
      <c r="CL656" s="2851"/>
      <c r="CM656" s="2850" t="str">
        <f t="shared" si="1792"/>
        <v>-</v>
      </c>
      <c r="CN656" s="2851"/>
      <c r="CO656" s="2855" t="str">
        <f t="shared" si="1793"/>
        <v>-</v>
      </c>
      <c r="CP656" s="2851"/>
      <c r="CQ656" s="2855" t="str">
        <f t="shared" si="1794"/>
        <v>-</v>
      </c>
      <c r="CR656" s="2851"/>
      <c r="CS656" s="2850" t="str">
        <f t="shared" si="1795"/>
        <v>-</v>
      </c>
      <c r="CT656" s="2851"/>
      <c r="CU656" s="2855"/>
      <c r="CV656" s="2851"/>
      <c r="CW656" s="2850" t="str">
        <f t="shared" si="1796"/>
        <v>-</v>
      </c>
      <c r="CX656" s="2851"/>
      <c r="CY656" s="2855" t="str">
        <f t="shared" si="1797"/>
        <v>-</v>
      </c>
      <c r="CZ656" s="2851"/>
      <c r="DA656" s="154" t="str">
        <f t="shared" si="1798"/>
        <v>-</v>
      </c>
      <c r="DB656" s="369"/>
      <c r="DC656" s="155" t="str">
        <f t="shared" si="1799"/>
        <v>-</v>
      </c>
      <c r="DD656" s="367"/>
      <c r="DE656" s="374">
        <v>46137</v>
      </c>
      <c r="DF656" s="373">
        <v>4263318</v>
      </c>
      <c r="DG656" s="818">
        <f t="shared" si="1800"/>
        <v>0</v>
      </c>
      <c r="DH656" s="372"/>
      <c r="DI656" s="267">
        <v>46150</v>
      </c>
      <c r="DJ656" s="373">
        <v>4263255</v>
      </c>
      <c r="DK656" s="374">
        <f t="shared" ref="DK656:DK665" si="1823">IF(AU656=2,1,0)</f>
        <v>0</v>
      </c>
      <c r="DL656" s="373"/>
      <c r="DM656" s="375">
        <f t="shared" ref="DM656:DM681" si="1824">IF(AU656=1,1,0)</f>
        <v>0</v>
      </c>
      <c r="DN656" s="373"/>
      <c r="DO656" s="155">
        <f t="shared" ref="DO656:DO681" si="1825">IF(AJ656=1,1,0)</f>
        <v>0</v>
      </c>
      <c r="DP656" s="372"/>
      <c r="DQ656" s="155">
        <f t="shared" ref="DQ656:DQ681" si="1826">IF(AK656=1,1,0)</f>
        <v>0</v>
      </c>
      <c r="DR656" s="373"/>
      <c r="DS656" s="155">
        <f t="shared" ref="DS656:DS681" si="1827">IF(AL656=1,1,0)</f>
        <v>0</v>
      </c>
      <c r="DT656" s="372"/>
      <c r="DU656" s="155">
        <f t="shared" ref="DU656:DU681" si="1828">IF(AM656=1,1,0)</f>
        <v>0</v>
      </c>
      <c r="DV656" s="373"/>
      <c r="DW656" s="4891">
        <f>IF(AN656=1,1,0)</f>
        <v>0</v>
      </c>
      <c r="DX656" s="372"/>
      <c r="DY656" s="154">
        <f t="shared" ref="DY656:DY681" si="1829">IF(AO656=1,1,0)</f>
        <v>0</v>
      </c>
      <c r="DZ656" s="373"/>
      <c r="EA656" s="154">
        <v>46120</v>
      </c>
      <c r="EB656" s="373">
        <v>4263203</v>
      </c>
      <c r="EC656" s="269">
        <v>46150</v>
      </c>
      <c r="ED656" s="376">
        <v>4263259</v>
      </c>
      <c r="EE656" s="822">
        <v>46120</v>
      </c>
      <c r="EF656" s="377">
        <v>4263205</v>
      </c>
      <c r="EG656" s="273"/>
      <c r="EH656" s="274"/>
      <c r="EI656" s="275"/>
      <c r="EJ656" s="276"/>
      <c r="EK656" s="275"/>
      <c r="EL656" s="277"/>
      <c r="EM656" s="278" t="str">
        <f t="shared" ref="EM656:EM681" si="1830">IF(CE656="-"," ",IF(AR656=1,1," "))</f>
        <v xml:space="preserve"> </v>
      </c>
      <c r="EN656" s="372"/>
      <c r="EO656" s="155">
        <f t="shared" ref="EO656:EO681" si="1831">IF(AT656=1,1,0)</f>
        <v>0</v>
      </c>
      <c r="EP656" s="373"/>
      <c r="ER656" s="194"/>
      <c r="ET656" s="154" t="str">
        <f t="shared" si="1804"/>
        <v>-</v>
      </c>
      <c r="EU656" s="373"/>
      <c r="EV656" s="154" t="str">
        <f t="shared" si="1801"/>
        <v>-</v>
      </c>
      <c r="EW656" s="373"/>
      <c r="EX656" s="154"/>
      <c r="EY656" s="367"/>
      <c r="EZ656" s="154"/>
      <c r="FA656" s="367"/>
      <c r="FB656" s="154"/>
      <c r="FC656" s="367"/>
      <c r="FD656" s="154"/>
      <c r="FE656" s="367"/>
      <c r="FF656" s="155"/>
      <c r="FG656" s="367"/>
      <c r="FH656" s="154"/>
      <c r="FI656" s="367"/>
      <c r="FJ656" s="154" t="str">
        <f t="shared" si="1805"/>
        <v>-</v>
      </c>
      <c r="FK656" s="373"/>
      <c r="FL656" s="155" t="str">
        <f t="shared" si="1802"/>
        <v>-</v>
      </c>
      <c r="FM656" s="279"/>
      <c r="FN656" s="1184"/>
      <c r="FO656" s="280"/>
      <c r="FP656" s="281"/>
      <c r="FQ656" s="282"/>
      <c r="FS656" s="281"/>
      <c r="FT656" s="282"/>
    </row>
    <row r="657" spans="1:176" ht="18.600000000000001" customHeight="1">
      <c r="A657" s="228">
        <f t="shared" si="1818"/>
        <v>647</v>
      </c>
      <c r="B657" s="343" t="str">
        <f t="shared" si="1819"/>
        <v>4IE</v>
      </c>
      <c r="C657" s="6600">
        <v>46224</v>
      </c>
      <c r="D657" s="5805" t="s">
        <v>615</v>
      </c>
      <c r="E657" s="1009" t="s">
        <v>1688</v>
      </c>
      <c r="F657" s="1564" t="s">
        <v>1915</v>
      </c>
      <c r="G657" s="6876" t="s">
        <v>1941</v>
      </c>
      <c r="H657" s="1330" t="s">
        <v>630</v>
      </c>
      <c r="I657" s="1264" t="s">
        <v>64</v>
      </c>
      <c r="J657" s="3337" t="s">
        <v>0</v>
      </c>
      <c r="K657" s="599" t="s">
        <v>503</v>
      </c>
      <c r="L657" s="600"/>
      <c r="M657" s="6477">
        <v>46163</v>
      </c>
      <c r="N657" s="353">
        <v>46162</v>
      </c>
      <c r="O657" s="354">
        <v>46164</v>
      </c>
      <c r="P657" s="353">
        <v>46163</v>
      </c>
      <c r="Q657" s="354">
        <v>46165</v>
      </c>
      <c r="R657" s="353">
        <v>46165</v>
      </c>
      <c r="S657" s="354">
        <v>46168</v>
      </c>
      <c r="T657" s="353">
        <v>46164</v>
      </c>
      <c r="U657" s="355">
        <v>46170</v>
      </c>
      <c r="V657" s="353">
        <v>46170</v>
      </c>
      <c r="W657" s="356">
        <v>46175</v>
      </c>
      <c r="X657" s="357">
        <v>46177</v>
      </c>
      <c r="Y657" s="359">
        <v>46177</v>
      </c>
      <c r="Z657" s="359">
        <v>46177</v>
      </c>
      <c r="AA657" s="601"/>
      <c r="AB657" s="359"/>
      <c r="AC657" s="251" t="s">
        <v>627</v>
      </c>
      <c r="AD657" s="361"/>
      <c r="AE657" s="362">
        <v>3</v>
      </c>
      <c r="AF657" s="363" t="str">
        <f t="shared" si="1778"/>
        <v>4IE</v>
      </c>
      <c r="AG657" s="364">
        <v>1</v>
      </c>
      <c r="AH657" s="364"/>
      <c r="AI657" s="364"/>
      <c r="AJ657" s="364"/>
      <c r="AK657" s="364"/>
      <c r="AL657" s="364"/>
      <c r="AM657" s="364"/>
      <c r="AN657" s="364"/>
      <c r="AO657" s="364"/>
      <c r="AP657" s="363">
        <v>1</v>
      </c>
      <c r="AQ657" s="255">
        <v>1</v>
      </c>
      <c r="AR657" s="255">
        <v>1</v>
      </c>
      <c r="AS657" s="255"/>
      <c r="AT657" s="255"/>
      <c r="AU657" s="2843">
        <f t="shared" si="1820"/>
        <v>0</v>
      </c>
      <c r="AV657" s="4008">
        <f t="shared" si="1821"/>
        <v>1</v>
      </c>
      <c r="AW657" s="590">
        <v>46127</v>
      </c>
      <c r="AX657" s="369">
        <v>4263210</v>
      </c>
      <c r="AY657" s="154">
        <v>46127</v>
      </c>
      <c r="AZ657" s="367">
        <v>4263211</v>
      </c>
      <c r="BA657" s="154">
        <v>46127</v>
      </c>
      <c r="BB657" s="367">
        <v>4263212</v>
      </c>
      <c r="BC657" s="368">
        <v>46127</v>
      </c>
      <c r="BD657" s="369">
        <v>4263213</v>
      </c>
      <c r="BE657" s="4599">
        <v>46127</v>
      </c>
      <c r="BF657" s="367">
        <v>4263214</v>
      </c>
      <c r="BG657" s="368">
        <v>46150</v>
      </c>
      <c r="BH657" s="367">
        <v>4263239</v>
      </c>
      <c r="BI657" s="154">
        <v>46114</v>
      </c>
      <c r="BJ657" s="367">
        <v>4263189</v>
      </c>
      <c r="BK657" s="154" t="str">
        <f t="shared" si="1779"/>
        <v>-</v>
      </c>
      <c r="BL657" s="367"/>
      <c r="BM657" s="154" t="str">
        <f t="shared" si="1780"/>
        <v>-</v>
      </c>
      <c r="BN657" s="367"/>
      <c r="BO657" s="155" t="str">
        <f t="shared" si="1781"/>
        <v>-</v>
      </c>
      <c r="BP657" s="367"/>
      <c r="BQ657" s="154" t="str">
        <f t="shared" si="1822"/>
        <v>-</v>
      </c>
      <c r="BR657" s="369"/>
      <c r="BS657" s="154" t="str">
        <f t="shared" si="1782"/>
        <v>-</v>
      </c>
      <c r="BT657" s="369"/>
      <c r="BU657" s="154" t="str">
        <f t="shared" si="1783"/>
        <v>-</v>
      </c>
      <c r="BV657" s="369"/>
      <c r="BW657" s="154" t="str">
        <f t="shared" si="1784"/>
        <v>-</v>
      </c>
      <c r="BX657" s="367"/>
      <c r="BY657" s="154" t="str">
        <f t="shared" si="1785"/>
        <v>-</v>
      </c>
      <c r="BZ657" s="369"/>
      <c r="CA657" s="154" t="str">
        <f t="shared" si="1786"/>
        <v>-</v>
      </c>
      <c r="CB657" s="367"/>
      <c r="CC657" s="154" t="str">
        <f t="shared" si="1787"/>
        <v>-</v>
      </c>
      <c r="CD657" s="367"/>
      <c r="CE657" s="2850" t="str">
        <f t="shared" si="1788"/>
        <v>-</v>
      </c>
      <c r="CF657" s="2846"/>
      <c r="CG657" s="2855" t="str">
        <f t="shared" si="1789"/>
        <v>-</v>
      </c>
      <c r="CH657" s="2851"/>
      <c r="CI657" s="2850" t="str">
        <f t="shared" si="1790"/>
        <v>-</v>
      </c>
      <c r="CJ657" s="2846"/>
      <c r="CK657" s="2850" t="str">
        <f t="shared" si="1791"/>
        <v>-</v>
      </c>
      <c r="CL657" s="2851"/>
      <c r="CM657" s="2850" t="str">
        <f t="shared" si="1792"/>
        <v>-</v>
      </c>
      <c r="CN657" s="2851"/>
      <c r="CO657" s="2855" t="str">
        <f t="shared" si="1793"/>
        <v>-</v>
      </c>
      <c r="CP657" s="2851"/>
      <c r="CQ657" s="2855" t="str">
        <f t="shared" si="1794"/>
        <v>-</v>
      </c>
      <c r="CR657" s="2851"/>
      <c r="CS657" s="2850" t="str">
        <f t="shared" si="1795"/>
        <v>-</v>
      </c>
      <c r="CT657" s="2851"/>
      <c r="CU657" s="2855"/>
      <c r="CV657" s="2851"/>
      <c r="CW657" s="2850" t="str">
        <f t="shared" si="1796"/>
        <v>-</v>
      </c>
      <c r="CX657" s="2851"/>
      <c r="CY657" s="2855" t="str">
        <f t="shared" si="1797"/>
        <v>-</v>
      </c>
      <c r="CZ657" s="2851"/>
      <c r="DA657" s="154" t="str">
        <f t="shared" si="1798"/>
        <v>-</v>
      </c>
      <c r="DB657" s="369"/>
      <c r="DC657" s="155" t="str">
        <f t="shared" si="1799"/>
        <v>-</v>
      </c>
      <c r="DD657" s="367"/>
      <c r="DE657" s="374">
        <v>46137</v>
      </c>
      <c r="DF657" s="373">
        <v>4263318</v>
      </c>
      <c r="DG657" s="818">
        <f t="shared" si="1800"/>
        <v>0</v>
      </c>
      <c r="DH657" s="372"/>
      <c r="DI657" s="267">
        <v>46150</v>
      </c>
      <c r="DJ657" s="373">
        <v>4263255</v>
      </c>
      <c r="DK657" s="374">
        <f t="shared" si="1823"/>
        <v>0</v>
      </c>
      <c r="DL657" s="373"/>
      <c r="DM657" s="375">
        <f t="shared" si="1824"/>
        <v>0</v>
      </c>
      <c r="DN657" s="373"/>
      <c r="DO657" s="155">
        <f t="shared" si="1825"/>
        <v>0</v>
      </c>
      <c r="DP657" s="372"/>
      <c r="DQ657" s="155">
        <f t="shared" si="1826"/>
        <v>0</v>
      </c>
      <c r="DR657" s="373"/>
      <c r="DS657" s="155">
        <f t="shared" si="1827"/>
        <v>0</v>
      </c>
      <c r="DT657" s="372"/>
      <c r="DU657" s="155">
        <f t="shared" si="1828"/>
        <v>0</v>
      </c>
      <c r="DV657" s="373"/>
      <c r="DW657" s="4891">
        <f>IF(AN657=1,1,0)</f>
        <v>0</v>
      </c>
      <c r="DX657" s="372"/>
      <c r="DY657" s="154">
        <f t="shared" si="1829"/>
        <v>0</v>
      </c>
      <c r="DZ657" s="373"/>
      <c r="EA657" s="154">
        <v>46120</v>
      </c>
      <c r="EB657" s="373">
        <v>4263203</v>
      </c>
      <c r="EC657" s="269">
        <v>46150</v>
      </c>
      <c r="ED657" s="376">
        <v>4263259</v>
      </c>
      <c r="EE657" s="822">
        <v>46120</v>
      </c>
      <c r="EF657" s="377">
        <v>4263205</v>
      </c>
      <c r="EG657" s="273"/>
      <c r="EH657" s="274"/>
      <c r="EI657" s="275"/>
      <c r="EJ657" s="276"/>
      <c r="EK657" s="275"/>
      <c r="EL657" s="277"/>
      <c r="EM657" s="278" t="str">
        <f t="shared" si="1830"/>
        <v xml:space="preserve"> </v>
      </c>
      <c r="EN657" s="372"/>
      <c r="EO657" s="155">
        <f t="shared" si="1831"/>
        <v>0</v>
      </c>
      <c r="EP657" s="373"/>
      <c r="ER657" s="194"/>
      <c r="ET657" s="154" t="str">
        <f t="shared" si="1804"/>
        <v>-</v>
      </c>
      <c r="EU657" s="373"/>
      <c r="EV657" s="154" t="str">
        <f t="shared" si="1801"/>
        <v>-</v>
      </c>
      <c r="EW657" s="373"/>
      <c r="EX657" s="154"/>
      <c r="EY657" s="367"/>
      <c r="EZ657" s="154"/>
      <c r="FA657" s="367"/>
      <c r="FB657" s="154"/>
      <c r="FC657" s="367"/>
      <c r="FD657" s="154"/>
      <c r="FE657" s="367"/>
      <c r="FF657" s="155"/>
      <c r="FG657" s="367"/>
      <c r="FH657" s="154"/>
      <c r="FI657" s="367"/>
      <c r="FJ657" s="154" t="str">
        <f t="shared" si="1805"/>
        <v>-</v>
      </c>
      <c r="FK657" s="373"/>
      <c r="FL657" s="155" t="str">
        <f t="shared" si="1802"/>
        <v>-</v>
      </c>
      <c r="FM657" s="279"/>
      <c r="FN657" s="1184"/>
      <c r="FO657" s="280"/>
      <c r="FP657" s="281"/>
      <c r="FQ657" s="282"/>
      <c r="FS657" s="281"/>
      <c r="FT657" s="282"/>
    </row>
    <row r="658" spans="1:176" ht="18.600000000000001" customHeight="1">
      <c r="A658" s="228">
        <f t="shared" si="1818"/>
        <v>648</v>
      </c>
      <c r="B658" s="343" t="str">
        <f t="shared" si="1819"/>
        <v>4IE</v>
      </c>
      <c r="C658" s="6526">
        <v>46197</v>
      </c>
      <c r="D658" s="6780" t="s">
        <v>34</v>
      </c>
      <c r="E658" s="1262">
        <v>84511314</v>
      </c>
      <c r="F658" s="1564" t="s">
        <v>1916</v>
      </c>
      <c r="G658" s="6876" t="s">
        <v>1942</v>
      </c>
      <c r="H658" s="1330" t="s">
        <v>631</v>
      </c>
      <c r="I658" s="1264" t="s">
        <v>61</v>
      </c>
      <c r="J658" s="3337" t="s">
        <v>1754</v>
      </c>
      <c r="K658" s="599" t="s">
        <v>11</v>
      </c>
      <c r="L658" s="600"/>
      <c r="M658" s="6477">
        <v>46163</v>
      </c>
      <c r="N658" s="353">
        <v>46162</v>
      </c>
      <c r="O658" s="354">
        <v>46164</v>
      </c>
      <c r="P658" s="353">
        <v>46163</v>
      </c>
      <c r="Q658" s="354">
        <v>46165</v>
      </c>
      <c r="R658" s="353">
        <v>46165</v>
      </c>
      <c r="S658" s="354">
        <v>46168</v>
      </c>
      <c r="T658" s="353">
        <v>46164</v>
      </c>
      <c r="U658" s="355">
        <v>46170</v>
      </c>
      <c r="V658" s="353">
        <v>46171</v>
      </c>
      <c r="W658" s="356">
        <v>46175</v>
      </c>
      <c r="X658" s="357">
        <v>46176</v>
      </c>
      <c r="Y658" s="359">
        <v>46177</v>
      </c>
      <c r="Z658" s="359">
        <v>46177</v>
      </c>
      <c r="AA658" s="601"/>
      <c r="AB658" s="359"/>
      <c r="AC658" s="251" t="s">
        <v>627</v>
      </c>
      <c r="AD658" s="361"/>
      <c r="AE658" s="362">
        <v>3</v>
      </c>
      <c r="AF658" s="363" t="str">
        <f t="shared" si="1778"/>
        <v>4IE</v>
      </c>
      <c r="AG658" s="364"/>
      <c r="AH658" s="364"/>
      <c r="AI658" s="364">
        <v>1</v>
      </c>
      <c r="AJ658" s="364"/>
      <c r="AK658" s="364"/>
      <c r="AL658" s="364"/>
      <c r="AM658" s="364"/>
      <c r="AN658" s="364">
        <v>1</v>
      </c>
      <c r="AO658" s="364"/>
      <c r="AP658" s="363">
        <v>1</v>
      </c>
      <c r="AQ658" s="255">
        <v>1</v>
      </c>
      <c r="AR658" s="255">
        <v>1</v>
      </c>
      <c r="AS658" s="255"/>
      <c r="AT658" s="255"/>
      <c r="AU658" s="2843">
        <f t="shared" si="1820"/>
        <v>2</v>
      </c>
      <c r="AV658" s="4008">
        <f t="shared" si="1821"/>
        <v>1</v>
      </c>
      <c r="AW658" s="590">
        <v>46127</v>
      </c>
      <c r="AX658" s="369">
        <v>4263210</v>
      </c>
      <c r="AY658" s="154">
        <v>46127</v>
      </c>
      <c r="AZ658" s="367">
        <v>4263211</v>
      </c>
      <c r="BA658" s="154">
        <v>46127</v>
      </c>
      <c r="BB658" s="367">
        <v>4263212</v>
      </c>
      <c r="BC658" s="368">
        <v>46127</v>
      </c>
      <c r="BD658" s="369">
        <v>4263213</v>
      </c>
      <c r="BE658" s="4599">
        <v>46127</v>
      </c>
      <c r="BF658" s="367">
        <v>4263214</v>
      </c>
      <c r="BG658" s="368">
        <v>46150</v>
      </c>
      <c r="BH658" s="367">
        <v>4263239</v>
      </c>
      <c r="BI658" s="154">
        <v>46114</v>
      </c>
      <c r="BJ658" s="367">
        <v>4263189</v>
      </c>
      <c r="BK658" s="154" t="str">
        <f t="shared" si="1779"/>
        <v>-</v>
      </c>
      <c r="BL658" s="367"/>
      <c r="BM658" s="154" t="str">
        <f t="shared" si="1780"/>
        <v>-</v>
      </c>
      <c r="BN658" s="367"/>
      <c r="BO658" s="155" t="str">
        <f t="shared" si="1781"/>
        <v>-</v>
      </c>
      <c r="BP658" s="367"/>
      <c r="BQ658" s="154" t="str">
        <f t="shared" si="1822"/>
        <v>-</v>
      </c>
      <c r="BR658" s="369"/>
      <c r="BS658" s="154" t="str">
        <f t="shared" si="1782"/>
        <v>-</v>
      </c>
      <c r="BT658" s="369"/>
      <c r="BU658" s="154" t="str">
        <f t="shared" si="1783"/>
        <v>-</v>
      </c>
      <c r="BV658" s="369"/>
      <c r="BW658" s="154" t="str">
        <f t="shared" si="1784"/>
        <v>-</v>
      </c>
      <c r="BX658" s="367"/>
      <c r="BY658" s="154" t="str">
        <f t="shared" si="1785"/>
        <v>-</v>
      </c>
      <c r="BZ658" s="369"/>
      <c r="CA658" s="154" t="str">
        <f t="shared" si="1786"/>
        <v>-</v>
      </c>
      <c r="CB658" s="367"/>
      <c r="CC658" s="154" t="str">
        <f t="shared" si="1787"/>
        <v>-</v>
      </c>
      <c r="CD658" s="367"/>
      <c r="CE658" s="2850" t="str">
        <f t="shared" si="1788"/>
        <v>-</v>
      </c>
      <c r="CF658" s="2846"/>
      <c r="CG658" s="2855" t="str">
        <f t="shared" si="1789"/>
        <v>-</v>
      </c>
      <c r="CH658" s="2851"/>
      <c r="CI658" s="2850" t="str">
        <f t="shared" si="1790"/>
        <v>-</v>
      </c>
      <c r="CJ658" s="2846"/>
      <c r="CK658" s="2850" t="str">
        <f t="shared" si="1791"/>
        <v>-</v>
      </c>
      <c r="CL658" s="2851"/>
      <c r="CM658" s="2850" t="str">
        <f t="shared" si="1792"/>
        <v>-</v>
      </c>
      <c r="CN658" s="2851"/>
      <c r="CO658" s="2855" t="str">
        <f t="shared" si="1793"/>
        <v>-</v>
      </c>
      <c r="CP658" s="2851"/>
      <c r="CQ658" s="2855" t="str">
        <f t="shared" si="1794"/>
        <v>-</v>
      </c>
      <c r="CR658" s="2851"/>
      <c r="CS658" s="2850" t="str">
        <f t="shared" si="1795"/>
        <v>-</v>
      </c>
      <c r="CT658" s="2851"/>
      <c r="CU658" s="2855"/>
      <c r="CV658" s="2851"/>
      <c r="CW658" s="2850" t="str">
        <f t="shared" si="1796"/>
        <v>-</v>
      </c>
      <c r="CX658" s="2851"/>
      <c r="CY658" s="2855" t="str">
        <f t="shared" si="1797"/>
        <v>-</v>
      </c>
      <c r="CZ658" s="2851"/>
      <c r="DA658" s="154" t="str">
        <f t="shared" si="1798"/>
        <v>-</v>
      </c>
      <c r="DB658" s="369"/>
      <c r="DC658" s="155" t="str">
        <f t="shared" si="1799"/>
        <v>-</v>
      </c>
      <c r="DD658" s="367"/>
      <c r="DE658" s="374">
        <f t="shared" ref="DE658:DE681" si="1832">IF(AG658=1,1,0)</f>
        <v>0</v>
      </c>
      <c r="DF658" s="373"/>
      <c r="DG658" s="818">
        <f t="shared" si="1800"/>
        <v>0</v>
      </c>
      <c r="DH658" s="372"/>
      <c r="DI658" s="267">
        <f t="shared" ref="DI658:DI681" si="1833">IF(AG658=1,1,0)</f>
        <v>0</v>
      </c>
      <c r="DJ658" s="373"/>
      <c r="DK658" s="374">
        <v>46120</v>
      </c>
      <c r="DL658" s="2857">
        <v>4263200</v>
      </c>
      <c r="DM658" s="375">
        <f t="shared" si="1824"/>
        <v>0</v>
      </c>
      <c r="DN658" s="373"/>
      <c r="DO658" s="155">
        <f t="shared" si="1825"/>
        <v>0</v>
      </c>
      <c r="DP658" s="372"/>
      <c r="DQ658" s="155">
        <f t="shared" si="1826"/>
        <v>0</v>
      </c>
      <c r="DR658" s="373"/>
      <c r="DS658" s="155">
        <f t="shared" si="1827"/>
        <v>0</v>
      </c>
      <c r="DT658" s="372"/>
      <c r="DU658" s="155">
        <f t="shared" si="1828"/>
        <v>0</v>
      </c>
      <c r="DV658" s="373"/>
      <c r="DW658" s="4891">
        <v>46114</v>
      </c>
      <c r="DX658" s="372">
        <v>4263201</v>
      </c>
      <c r="DY658" s="154">
        <f t="shared" si="1829"/>
        <v>0</v>
      </c>
      <c r="DZ658" s="373"/>
      <c r="EA658" s="154">
        <v>46120</v>
      </c>
      <c r="EB658" s="373">
        <v>4263203</v>
      </c>
      <c r="EC658" s="269">
        <v>46150</v>
      </c>
      <c r="ED658" s="376">
        <v>4263259</v>
      </c>
      <c r="EE658" s="822">
        <v>46120</v>
      </c>
      <c r="EF658" s="377">
        <v>4263205</v>
      </c>
      <c r="EG658" s="273"/>
      <c r="EH658" s="274"/>
      <c r="EI658" s="275"/>
      <c r="EJ658" s="276"/>
      <c r="EK658" s="275"/>
      <c r="EL658" s="277"/>
      <c r="EM658" s="278" t="str">
        <f t="shared" si="1830"/>
        <v xml:space="preserve"> </v>
      </c>
      <c r="EN658" s="372"/>
      <c r="EO658" s="155">
        <f t="shared" si="1831"/>
        <v>0</v>
      </c>
      <c r="EP658" s="373"/>
      <c r="ER658" s="194"/>
      <c r="ET658" s="154" t="str">
        <f t="shared" si="1804"/>
        <v>-</v>
      </c>
      <c r="EU658" s="373"/>
      <c r="EV658" s="154" t="str">
        <f t="shared" si="1801"/>
        <v>-</v>
      </c>
      <c r="EW658" s="373"/>
      <c r="EX658" s="154"/>
      <c r="EY658" s="367"/>
      <c r="EZ658" s="154"/>
      <c r="FA658" s="367"/>
      <c r="FB658" s="154"/>
      <c r="FC658" s="367"/>
      <c r="FD658" s="154"/>
      <c r="FE658" s="367"/>
      <c r="FF658" s="155"/>
      <c r="FG658" s="367"/>
      <c r="FH658" s="154"/>
      <c r="FI658" s="367"/>
      <c r="FJ658" s="154" t="str">
        <f t="shared" si="1805"/>
        <v>-</v>
      </c>
      <c r="FK658" s="373"/>
      <c r="FL658" s="155" t="str">
        <f t="shared" si="1802"/>
        <v>-</v>
      </c>
      <c r="FM658" s="279"/>
      <c r="FN658" s="1184"/>
      <c r="FO658" s="280"/>
      <c r="FP658" s="281"/>
      <c r="FQ658" s="282"/>
      <c r="FS658" s="281"/>
      <c r="FT658" s="282"/>
    </row>
    <row r="659" spans="1:176" ht="18.600000000000001" customHeight="1">
      <c r="A659" s="228">
        <f t="shared" si="1818"/>
        <v>649</v>
      </c>
      <c r="B659" s="343" t="str">
        <f t="shared" si="1819"/>
        <v>4IE</v>
      </c>
      <c r="C659" s="6526">
        <v>46203</v>
      </c>
      <c r="D659" s="6192" t="s">
        <v>1601</v>
      </c>
      <c r="E659" s="6874">
        <v>89610213</v>
      </c>
      <c r="F659" s="1564" t="s">
        <v>1934</v>
      </c>
      <c r="G659" s="1263"/>
      <c r="H659" s="1330" t="s">
        <v>630</v>
      </c>
      <c r="I659" s="1264" t="s">
        <v>63</v>
      </c>
      <c r="J659" s="1264" t="s">
        <v>37</v>
      </c>
      <c r="K659" s="599" t="s">
        <v>11</v>
      </c>
      <c r="L659" s="6807"/>
      <c r="M659" s="6477">
        <v>46164</v>
      </c>
      <c r="N659" s="6873">
        <v>46153</v>
      </c>
      <c r="O659" s="354">
        <v>46165</v>
      </c>
      <c r="P659" s="353">
        <v>46164</v>
      </c>
      <c r="Q659" s="354">
        <v>46168</v>
      </c>
      <c r="R659" s="353">
        <v>46168</v>
      </c>
      <c r="S659" s="354">
        <v>46169</v>
      </c>
      <c r="T659" s="353">
        <v>46162</v>
      </c>
      <c r="U659" s="355">
        <v>46171</v>
      </c>
      <c r="V659" s="353">
        <v>46165</v>
      </c>
      <c r="W659" s="356">
        <v>46176</v>
      </c>
      <c r="X659" s="357">
        <v>46172</v>
      </c>
      <c r="Y659" s="359">
        <v>46177</v>
      </c>
      <c r="Z659" s="359">
        <v>46177</v>
      </c>
      <c r="AA659" s="601"/>
      <c r="AB659" s="359"/>
      <c r="AC659" s="251"/>
      <c r="AD659" s="361"/>
      <c r="AE659" s="362">
        <v>25</v>
      </c>
      <c r="AF659" s="363" t="str">
        <f t="shared" si="1778"/>
        <v>4IE</v>
      </c>
      <c r="AG659" s="364"/>
      <c r="AH659" s="364"/>
      <c r="AI659" s="364"/>
      <c r="AJ659" s="364"/>
      <c r="AK659" s="364"/>
      <c r="AL659" s="364"/>
      <c r="AM659" s="364"/>
      <c r="AN659" s="364"/>
      <c r="AO659" s="364"/>
      <c r="AP659" s="363"/>
      <c r="AQ659" s="255"/>
      <c r="AR659" s="255"/>
      <c r="AS659" s="255"/>
      <c r="AT659" s="255"/>
      <c r="AU659" s="2843">
        <f t="shared" si="1820"/>
        <v>0</v>
      </c>
      <c r="AV659" s="4008">
        <f t="shared" si="1821"/>
        <v>0</v>
      </c>
      <c r="AW659" s="590" t="str">
        <f>IF($AE659=0,"　",VLOOKUP($AE659,ﾚｰｻﾞOP,5,0))</f>
        <v>-</v>
      </c>
      <c r="AX659" s="369"/>
      <c r="AY659" s="154" t="str">
        <f>IF($AE659=0,"　",VLOOKUP($AE659,ﾚｰｻﾞOP,6,0))</f>
        <v>-</v>
      </c>
      <c r="AZ659" s="367"/>
      <c r="BA659" s="154" t="str">
        <f>IF($AE659=0,"　",VLOOKUP($AE659,ﾚｰｻﾞOP,7,0))</f>
        <v>-</v>
      </c>
      <c r="BB659" s="367"/>
      <c r="BC659" s="368" t="str">
        <f>IF($AE659=0,"　",VLOOKUP($AE659,ﾚｰｻﾞOP,8,0))</f>
        <v>-</v>
      </c>
      <c r="BD659" s="369"/>
      <c r="BE659" s="4599" t="str">
        <f>IF($AE659=0,"　",VLOOKUP($AE659,ﾚｰｻﾞOP,9,0))</f>
        <v>-</v>
      </c>
      <c r="BF659" s="367"/>
      <c r="BG659" s="368" t="str">
        <f>IF($AE659=0,"　",VLOOKUP($AE659,ﾚｰｻﾞOP,10,0))</f>
        <v>-</v>
      </c>
      <c r="BH659" s="367"/>
      <c r="BI659" s="154" t="str">
        <f>IF($AE659=0,"　",VLOOKUP($AE659,ﾚｰｻﾞOP,11,0))</f>
        <v>-</v>
      </c>
      <c r="BJ659" s="367"/>
      <c r="BK659" s="154" t="str">
        <f t="shared" si="1779"/>
        <v>-</v>
      </c>
      <c r="BL659" s="367"/>
      <c r="BM659" s="154" t="str">
        <f t="shared" si="1780"/>
        <v>-</v>
      </c>
      <c r="BN659" s="367"/>
      <c r="BO659" s="155" t="str">
        <f t="shared" si="1781"/>
        <v>-</v>
      </c>
      <c r="BP659" s="367"/>
      <c r="BQ659" s="154" t="str">
        <f t="shared" si="1822"/>
        <v>-</v>
      </c>
      <c r="BR659" s="369"/>
      <c r="BS659" s="154" t="str">
        <f t="shared" si="1782"/>
        <v>-</v>
      </c>
      <c r="BT659" s="369"/>
      <c r="BU659" s="154" t="str">
        <f t="shared" si="1783"/>
        <v>-</v>
      </c>
      <c r="BV659" s="369"/>
      <c r="BW659" s="154" t="str">
        <f t="shared" si="1784"/>
        <v>-</v>
      </c>
      <c r="BX659" s="367"/>
      <c r="BY659" s="154" t="str">
        <f t="shared" si="1785"/>
        <v>-</v>
      </c>
      <c r="BZ659" s="369"/>
      <c r="CA659" s="154" t="str">
        <f t="shared" si="1786"/>
        <v>-</v>
      </c>
      <c r="CB659" s="367"/>
      <c r="CC659" s="154" t="str">
        <f t="shared" si="1787"/>
        <v>-</v>
      </c>
      <c r="CD659" s="367"/>
      <c r="CE659" s="2850" t="str">
        <f t="shared" si="1788"/>
        <v>-</v>
      </c>
      <c r="CF659" s="2846"/>
      <c r="CG659" s="2855" t="str">
        <f t="shared" si="1789"/>
        <v>-</v>
      </c>
      <c r="CH659" s="2851"/>
      <c r="CI659" s="2850" t="str">
        <f t="shared" si="1790"/>
        <v>-</v>
      </c>
      <c r="CJ659" s="2846"/>
      <c r="CK659" s="2850" t="str">
        <f t="shared" si="1791"/>
        <v>-</v>
      </c>
      <c r="CL659" s="2851"/>
      <c r="CM659" s="2850" t="str">
        <f t="shared" si="1792"/>
        <v>-</v>
      </c>
      <c r="CN659" s="2851"/>
      <c r="CO659" s="2855" t="str">
        <f t="shared" si="1793"/>
        <v>-</v>
      </c>
      <c r="CP659" s="2851"/>
      <c r="CQ659" s="2855" t="str">
        <f t="shared" si="1794"/>
        <v>-</v>
      </c>
      <c r="CR659" s="2851"/>
      <c r="CS659" s="2850" t="str">
        <f t="shared" si="1795"/>
        <v>-</v>
      </c>
      <c r="CT659" s="2851"/>
      <c r="CU659" s="2855"/>
      <c r="CV659" s="2851"/>
      <c r="CW659" s="2850" t="str">
        <f t="shared" si="1796"/>
        <v>-</v>
      </c>
      <c r="CX659" s="2851"/>
      <c r="CY659" s="2855" t="str">
        <f t="shared" si="1797"/>
        <v>-</v>
      </c>
      <c r="CZ659" s="2851"/>
      <c r="DA659" s="154" t="str">
        <f t="shared" si="1798"/>
        <v>-</v>
      </c>
      <c r="DB659" s="369"/>
      <c r="DC659" s="155" t="str">
        <f t="shared" si="1799"/>
        <v>-</v>
      </c>
      <c r="DD659" s="367"/>
      <c r="DE659" s="374">
        <f t="shared" si="1832"/>
        <v>0</v>
      </c>
      <c r="DF659" s="373"/>
      <c r="DG659" s="818">
        <f t="shared" si="1800"/>
        <v>0</v>
      </c>
      <c r="DH659" s="372"/>
      <c r="DI659" s="267">
        <f t="shared" si="1833"/>
        <v>0</v>
      </c>
      <c r="DJ659" s="373"/>
      <c r="DK659" s="374">
        <f t="shared" si="1823"/>
        <v>0</v>
      </c>
      <c r="DL659" s="373"/>
      <c r="DM659" s="375">
        <f t="shared" si="1824"/>
        <v>0</v>
      </c>
      <c r="DN659" s="373"/>
      <c r="DO659" s="155">
        <f t="shared" si="1825"/>
        <v>0</v>
      </c>
      <c r="DP659" s="372"/>
      <c r="DQ659" s="155">
        <f t="shared" si="1826"/>
        <v>0</v>
      </c>
      <c r="DR659" s="373"/>
      <c r="DS659" s="155">
        <f t="shared" si="1827"/>
        <v>0</v>
      </c>
      <c r="DT659" s="372"/>
      <c r="DU659" s="155">
        <f t="shared" si="1828"/>
        <v>0</v>
      </c>
      <c r="DV659" s="373"/>
      <c r="DW659" s="4891">
        <f>IF(AN659=1,1,0)</f>
        <v>0</v>
      </c>
      <c r="DX659" s="372"/>
      <c r="DY659" s="154">
        <f t="shared" si="1829"/>
        <v>0</v>
      </c>
      <c r="DZ659" s="373"/>
      <c r="EA659" s="154">
        <f>IF(AP659=1,1,0)</f>
        <v>0</v>
      </c>
      <c r="EB659" s="373"/>
      <c r="EC659" s="269">
        <f t="shared" si="1803"/>
        <v>0</v>
      </c>
      <c r="ED659" s="376"/>
      <c r="EE659" s="822">
        <f>IF(AV659=0,0,1)</f>
        <v>0</v>
      </c>
      <c r="EF659" s="377"/>
      <c r="EG659" s="273"/>
      <c r="EH659" s="274"/>
      <c r="EI659" s="275"/>
      <c r="EJ659" s="276"/>
      <c r="EK659" s="275"/>
      <c r="EL659" s="277"/>
      <c r="EM659" s="278" t="str">
        <f t="shared" si="1830"/>
        <v xml:space="preserve"> </v>
      </c>
      <c r="EN659" s="372"/>
      <c r="EO659" s="155">
        <f t="shared" si="1831"/>
        <v>0</v>
      </c>
      <c r="EP659" s="373"/>
      <c r="ER659" s="194"/>
      <c r="ET659" s="154">
        <v>46120</v>
      </c>
      <c r="EU659" s="373">
        <v>4263206</v>
      </c>
      <c r="EV659" s="154">
        <f t="shared" si="1801"/>
        <v>1</v>
      </c>
      <c r="EW659" s="373"/>
      <c r="EX659" s="154"/>
      <c r="EY659" s="367"/>
      <c r="EZ659" s="154"/>
      <c r="FA659" s="367"/>
      <c r="FB659" s="154"/>
      <c r="FC659" s="367"/>
      <c r="FD659" s="154">
        <v>46120</v>
      </c>
      <c r="FE659" s="367">
        <v>4263207</v>
      </c>
      <c r="FF659" s="155"/>
      <c r="FG659" s="367"/>
      <c r="FH659" s="154"/>
      <c r="FI659" s="367"/>
      <c r="FJ659" s="154">
        <v>46114</v>
      </c>
      <c r="FK659" s="373">
        <v>4263208</v>
      </c>
      <c r="FL659" s="155">
        <f t="shared" si="1802"/>
        <v>1</v>
      </c>
      <c r="FM659" s="279"/>
      <c r="FN659" s="1184"/>
      <c r="FO659" s="280"/>
      <c r="FP659" s="281"/>
      <c r="FQ659" s="282"/>
      <c r="FS659" s="281"/>
      <c r="FT659" s="282"/>
    </row>
    <row r="660" spans="1:176" ht="18.600000000000001" customHeight="1">
      <c r="A660" s="228">
        <f t="shared" si="1818"/>
        <v>650</v>
      </c>
      <c r="B660" s="343" t="str">
        <f t="shared" si="1819"/>
        <v>　</v>
      </c>
      <c r="C660" s="6600">
        <v>46231</v>
      </c>
      <c r="D660" s="6782" t="s">
        <v>1406</v>
      </c>
      <c r="E660" s="1046" t="s">
        <v>1820</v>
      </c>
      <c r="F660" s="1564"/>
      <c r="G660" s="1263"/>
      <c r="H660" s="1330"/>
      <c r="I660" s="1264"/>
      <c r="J660" s="3337" t="s">
        <v>497</v>
      </c>
      <c r="K660" s="599" t="s">
        <v>508</v>
      </c>
      <c r="L660" s="6608" t="s">
        <v>1930</v>
      </c>
      <c r="M660" s="6477"/>
      <c r="N660" s="353"/>
      <c r="O660" s="354"/>
      <c r="P660" s="353"/>
      <c r="Q660" s="354"/>
      <c r="R660" s="353"/>
      <c r="S660" s="354"/>
      <c r="T660" s="353"/>
      <c r="U660" s="355"/>
      <c r="V660" s="353"/>
      <c r="W660" s="356"/>
      <c r="X660" s="357"/>
      <c r="Y660" s="359">
        <v>46178</v>
      </c>
      <c r="Z660" s="359">
        <v>46178</v>
      </c>
      <c r="AA660" s="601"/>
      <c r="AB660" s="359"/>
      <c r="AC660" s="251"/>
      <c r="AD660" s="361"/>
      <c r="AE660" s="362"/>
      <c r="AF660" s="363" t="str">
        <f t="shared" si="1778"/>
        <v>　</v>
      </c>
      <c r="AG660" s="364"/>
      <c r="AH660" s="364"/>
      <c r="AI660" s="364"/>
      <c r="AJ660" s="364"/>
      <c r="AK660" s="364"/>
      <c r="AL660" s="364"/>
      <c r="AM660" s="364"/>
      <c r="AN660" s="364"/>
      <c r="AO660" s="364"/>
      <c r="AP660" s="363"/>
      <c r="AQ660" s="255"/>
      <c r="AR660" s="255"/>
      <c r="AS660" s="255"/>
      <c r="AT660" s="255"/>
      <c r="AU660" s="2843">
        <f t="shared" si="1820"/>
        <v>0</v>
      </c>
      <c r="AV660" s="4008">
        <f t="shared" si="1821"/>
        <v>0</v>
      </c>
      <c r="AW660" s="590" t="str">
        <f>IF($AE660=0,"　",VLOOKUP($AE660,ﾚｰｻﾞOP,5,0))</f>
        <v>　</v>
      </c>
      <c r="AX660" s="369"/>
      <c r="AY660" s="154" t="str">
        <f>IF($AE660=0,"　",VLOOKUP($AE660,ﾚｰｻﾞOP,6,0))</f>
        <v>　</v>
      </c>
      <c r="AZ660" s="367"/>
      <c r="BA660" s="154" t="str">
        <f>IF($AE660=0,"　",VLOOKUP($AE660,ﾚｰｻﾞOP,7,0))</f>
        <v>　</v>
      </c>
      <c r="BB660" s="367"/>
      <c r="BC660" s="368" t="str">
        <f>IF($AE660=0,"　",VLOOKUP($AE660,ﾚｰｻﾞOP,8,0))</f>
        <v>　</v>
      </c>
      <c r="BD660" s="369"/>
      <c r="BE660" s="4599" t="str">
        <f>IF($AE660=0,"　",VLOOKUP($AE660,ﾚｰｻﾞOP,9,0))</f>
        <v>　</v>
      </c>
      <c r="BF660" s="367"/>
      <c r="BG660" s="368" t="str">
        <f>IF($AE660=0,"　",VLOOKUP($AE660,ﾚｰｻﾞOP,10,0))</f>
        <v>　</v>
      </c>
      <c r="BH660" s="367"/>
      <c r="BI660" s="154" t="str">
        <f>IF($AE660=0,"　",VLOOKUP($AE660,ﾚｰｻﾞOP,11,0))</f>
        <v>　</v>
      </c>
      <c r="BJ660" s="367"/>
      <c r="BK660" s="154" t="str">
        <f t="shared" si="1779"/>
        <v>　</v>
      </c>
      <c r="BL660" s="367"/>
      <c r="BM660" s="154" t="str">
        <f t="shared" si="1780"/>
        <v>　</v>
      </c>
      <c r="BN660" s="367"/>
      <c r="BO660" s="155" t="str">
        <f t="shared" si="1781"/>
        <v>　</v>
      </c>
      <c r="BP660" s="367"/>
      <c r="BQ660" s="154" t="str">
        <f t="shared" si="1822"/>
        <v>　</v>
      </c>
      <c r="BR660" s="369"/>
      <c r="BS660" s="154" t="str">
        <f t="shared" si="1782"/>
        <v>　</v>
      </c>
      <c r="BT660" s="369"/>
      <c r="BU660" s="154" t="str">
        <f t="shared" si="1783"/>
        <v>　</v>
      </c>
      <c r="BV660" s="369"/>
      <c r="BW660" s="154" t="str">
        <f t="shared" si="1784"/>
        <v>　</v>
      </c>
      <c r="BX660" s="367"/>
      <c r="BY660" s="154" t="str">
        <f t="shared" si="1785"/>
        <v>　</v>
      </c>
      <c r="BZ660" s="369"/>
      <c r="CA660" s="154" t="str">
        <f t="shared" si="1786"/>
        <v>　</v>
      </c>
      <c r="CB660" s="367"/>
      <c r="CC660" s="154" t="str">
        <f t="shared" si="1787"/>
        <v>　</v>
      </c>
      <c r="CD660" s="367"/>
      <c r="CE660" s="2850" t="str">
        <f t="shared" si="1788"/>
        <v>　</v>
      </c>
      <c r="CF660" s="2846"/>
      <c r="CG660" s="2855" t="str">
        <f t="shared" si="1789"/>
        <v>　</v>
      </c>
      <c r="CH660" s="2851"/>
      <c r="CI660" s="2850" t="str">
        <f t="shared" si="1790"/>
        <v>　</v>
      </c>
      <c r="CJ660" s="2846"/>
      <c r="CK660" s="2850" t="str">
        <f t="shared" si="1791"/>
        <v>　</v>
      </c>
      <c r="CL660" s="2851"/>
      <c r="CM660" s="2850" t="str">
        <f t="shared" si="1792"/>
        <v>　</v>
      </c>
      <c r="CN660" s="2851"/>
      <c r="CO660" s="2855" t="str">
        <f t="shared" si="1793"/>
        <v>　</v>
      </c>
      <c r="CP660" s="2851"/>
      <c r="CQ660" s="2855" t="str">
        <f t="shared" si="1794"/>
        <v>　</v>
      </c>
      <c r="CR660" s="2851"/>
      <c r="CS660" s="2850" t="str">
        <f t="shared" si="1795"/>
        <v>　</v>
      </c>
      <c r="CT660" s="2851"/>
      <c r="CU660" s="2855"/>
      <c r="CV660" s="2851"/>
      <c r="CW660" s="2850" t="str">
        <f t="shared" si="1796"/>
        <v>　</v>
      </c>
      <c r="CX660" s="2851"/>
      <c r="CY660" s="2855" t="str">
        <f t="shared" si="1797"/>
        <v>　</v>
      </c>
      <c r="CZ660" s="2851"/>
      <c r="DA660" s="154" t="str">
        <f t="shared" si="1798"/>
        <v>　</v>
      </c>
      <c r="DB660" s="369"/>
      <c r="DC660" s="155" t="str">
        <f t="shared" si="1799"/>
        <v>　</v>
      </c>
      <c r="DD660" s="367"/>
      <c r="DE660" s="374">
        <f t="shared" si="1832"/>
        <v>0</v>
      </c>
      <c r="DF660" s="373"/>
      <c r="DG660" s="818">
        <f t="shared" si="1800"/>
        <v>0</v>
      </c>
      <c r="DH660" s="372"/>
      <c r="DI660" s="267">
        <f t="shared" si="1833"/>
        <v>0</v>
      </c>
      <c r="DJ660" s="373"/>
      <c r="DK660" s="374">
        <f t="shared" si="1823"/>
        <v>0</v>
      </c>
      <c r="DL660" s="373"/>
      <c r="DM660" s="375">
        <f t="shared" si="1824"/>
        <v>0</v>
      </c>
      <c r="DN660" s="373"/>
      <c r="DO660" s="155">
        <f t="shared" si="1825"/>
        <v>0</v>
      </c>
      <c r="DP660" s="372"/>
      <c r="DQ660" s="155">
        <f t="shared" si="1826"/>
        <v>0</v>
      </c>
      <c r="DR660" s="373"/>
      <c r="DS660" s="155">
        <f t="shared" si="1827"/>
        <v>0</v>
      </c>
      <c r="DT660" s="372"/>
      <c r="DU660" s="155">
        <f t="shared" si="1828"/>
        <v>0</v>
      </c>
      <c r="DV660" s="373"/>
      <c r="DW660" s="4891">
        <f>IF(AN660=1,1,0)</f>
        <v>0</v>
      </c>
      <c r="DX660" s="372"/>
      <c r="DY660" s="154">
        <f t="shared" si="1829"/>
        <v>0</v>
      </c>
      <c r="DZ660" s="373"/>
      <c r="EA660" s="154">
        <f>IF(AP660=1,1,0)</f>
        <v>0</v>
      </c>
      <c r="EB660" s="373"/>
      <c r="EC660" s="269">
        <f t="shared" si="1803"/>
        <v>0</v>
      </c>
      <c r="ED660" s="376"/>
      <c r="EE660" s="822">
        <f>IF(AV660=0,0,1)</f>
        <v>0</v>
      </c>
      <c r="EF660" s="377"/>
      <c r="EG660" s="273"/>
      <c r="EH660" s="274"/>
      <c r="EI660" s="275"/>
      <c r="EJ660" s="276"/>
      <c r="EK660" s="275"/>
      <c r="EL660" s="277"/>
      <c r="EM660" s="278" t="str">
        <f t="shared" si="1830"/>
        <v xml:space="preserve"> </v>
      </c>
      <c r="EN660" s="372"/>
      <c r="EO660" s="155">
        <f t="shared" si="1831"/>
        <v>0</v>
      </c>
      <c r="EP660" s="373"/>
      <c r="ER660" s="194"/>
      <c r="ET660" s="154" t="str">
        <f>IF($AE660=0,"　",VLOOKUP($AE660,ﾚｰｻﾞOP,60,0))</f>
        <v>　</v>
      </c>
      <c r="EU660" s="373"/>
      <c r="EV660" s="154" t="str">
        <f t="shared" si="1801"/>
        <v>　</v>
      </c>
      <c r="EW660" s="373"/>
      <c r="EX660" s="154"/>
      <c r="EY660" s="367"/>
      <c r="EZ660" s="154"/>
      <c r="FA660" s="367"/>
      <c r="FB660" s="154"/>
      <c r="FC660" s="367"/>
      <c r="FD660" s="154"/>
      <c r="FE660" s="367"/>
      <c r="FF660" s="155"/>
      <c r="FG660" s="367"/>
      <c r="FH660" s="154"/>
      <c r="FI660" s="367"/>
      <c r="FJ660" s="154" t="str">
        <f>IF($AE660=0,"　",VLOOKUP($AE660,ﾚｰｻﾞOP,67,0))</f>
        <v>　</v>
      </c>
      <c r="FK660" s="373"/>
      <c r="FL660" s="155" t="str">
        <f t="shared" si="1802"/>
        <v>　</v>
      </c>
      <c r="FM660" s="279"/>
      <c r="FN660" s="1184"/>
      <c r="FO660" s="280"/>
      <c r="FP660" s="281"/>
      <c r="FQ660" s="282"/>
      <c r="FS660" s="281"/>
      <c r="FT660" s="282"/>
    </row>
    <row r="661" spans="1:176" ht="18.600000000000001" customHeight="1">
      <c r="A661" s="228">
        <f t="shared" si="1818"/>
        <v>651</v>
      </c>
      <c r="B661" s="343" t="str">
        <f t="shared" si="1819"/>
        <v>　</v>
      </c>
      <c r="C661" s="6600">
        <v>46232</v>
      </c>
      <c r="D661" s="1045" t="s">
        <v>1406</v>
      </c>
      <c r="E661" s="1046" t="s">
        <v>1821</v>
      </c>
      <c r="F661" s="1564"/>
      <c r="G661" s="1263"/>
      <c r="H661" s="1330"/>
      <c r="I661" s="1264"/>
      <c r="J661" s="1264" t="s">
        <v>497</v>
      </c>
      <c r="K661" s="599" t="s">
        <v>508</v>
      </c>
      <c r="L661" s="6608" t="s">
        <v>1930</v>
      </c>
      <c r="M661" s="354"/>
      <c r="N661" s="353"/>
      <c r="O661" s="354"/>
      <c r="P661" s="353"/>
      <c r="Q661" s="354"/>
      <c r="R661" s="353"/>
      <c r="S661" s="354"/>
      <c r="T661" s="353"/>
      <c r="U661" s="355"/>
      <c r="V661" s="353"/>
      <c r="W661" s="356"/>
      <c r="X661" s="357"/>
      <c r="Y661" s="359">
        <v>46178</v>
      </c>
      <c r="Z661" s="359">
        <v>46178</v>
      </c>
      <c r="AA661" s="601"/>
      <c r="AB661" s="359"/>
      <c r="AC661" s="251"/>
      <c r="AD661" s="361"/>
      <c r="AE661" s="362"/>
      <c r="AF661" s="363" t="str">
        <f t="shared" si="1778"/>
        <v>　</v>
      </c>
      <c r="AG661" s="364"/>
      <c r="AH661" s="364"/>
      <c r="AI661" s="364"/>
      <c r="AJ661" s="364"/>
      <c r="AK661" s="364"/>
      <c r="AL661" s="364"/>
      <c r="AM661" s="364"/>
      <c r="AN661" s="364"/>
      <c r="AO661" s="364"/>
      <c r="AP661" s="363"/>
      <c r="AQ661" s="255"/>
      <c r="AR661" s="255"/>
      <c r="AS661" s="255"/>
      <c r="AT661" s="255"/>
      <c r="AU661" s="2843">
        <f t="shared" si="1820"/>
        <v>0</v>
      </c>
      <c r="AV661" s="4008">
        <f t="shared" si="1821"/>
        <v>0</v>
      </c>
      <c r="AW661" s="590" t="str">
        <f>IF($AE661=0,"　",VLOOKUP($AE661,ﾚｰｻﾞOP,5,0))</f>
        <v>　</v>
      </c>
      <c r="AX661" s="369"/>
      <c r="AY661" s="154" t="str">
        <f>IF($AE661=0,"　",VLOOKUP($AE661,ﾚｰｻﾞOP,6,0))</f>
        <v>　</v>
      </c>
      <c r="AZ661" s="367"/>
      <c r="BA661" s="154" t="str">
        <f>IF($AE661=0,"　",VLOOKUP($AE661,ﾚｰｻﾞOP,7,0))</f>
        <v>　</v>
      </c>
      <c r="BB661" s="367"/>
      <c r="BC661" s="368" t="str">
        <f>IF($AE661=0,"　",VLOOKUP($AE661,ﾚｰｻﾞOP,8,0))</f>
        <v>　</v>
      </c>
      <c r="BD661" s="369"/>
      <c r="BE661" s="4599" t="str">
        <f>IF($AE661=0,"　",VLOOKUP($AE661,ﾚｰｻﾞOP,9,0))</f>
        <v>　</v>
      </c>
      <c r="BF661" s="367"/>
      <c r="BG661" s="368" t="str">
        <f>IF($AE661=0,"　",VLOOKUP($AE661,ﾚｰｻﾞOP,10,0))</f>
        <v>　</v>
      </c>
      <c r="BH661" s="367"/>
      <c r="BI661" s="154" t="str">
        <f>IF($AE661=0,"　",VLOOKUP($AE661,ﾚｰｻﾞOP,11,0))</f>
        <v>　</v>
      </c>
      <c r="BJ661" s="367"/>
      <c r="BK661" s="154" t="str">
        <f t="shared" si="1779"/>
        <v>　</v>
      </c>
      <c r="BL661" s="367"/>
      <c r="BM661" s="154" t="str">
        <f t="shared" si="1780"/>
        <v>　</v>
      </c>
      <c r="BN661" s="367"/>
      <c r="BO661" s="155" t="str">
        <f t="shared" si="1781"/>
        <v>　</v>
      </c>
      <c r="BP661" s="367"/>
      <c r="BQ661" s="154" t="str">
        <f t="shared" si="1822"/>
        <v>　</v>
      </c>
      <c r="BR661" s="369"/>
      <c r="BS661" s="154" t="str">
        <f t="shared" si="1782"/>
        <v>　</v>
      </c>
      <c r="BT661" s="369"/>
      <c r="BU661" s="154" t="str">
        <f t="shared" si="1783"/>
        <v>　</v>
      </c>
      <c r="BV661" s="369"/>
      <c r="BW661" s="154" t="str">
        <f t="shared" si="1784"/>
        <v>　</v>
      </c>
      <c r="BX661" s="367"/>
      <c r="BY661" s="154" t="str">
        <f t="shared" si="1785"/>
        <v>　</v>
      </c>
      <c r="BZ661" s="369"/>
      <c r="CA661" s="154" t="str">
        <f t="shared" si="1786"/>
        <v>　</v>
      </c>
      <c r="CB661" s="367"/>
      <c r="CC661" s="154" t="str">
        <f t="shared" si="1787"/>
        <v>　</v>
      </c>
      <c r="CD661" s="367"/>
      <c r="CE661" s="2850" t="str">
        <f t="shared" si="1788"/>
        <v>　</v>
      </c>
      <c r="CF661" s="2846"/>
      <c r="CG661" s="2855" t="str">
        <f t="shared" si="1789"/>
        <v>　</v>
      </c>
      <c r="CH661" s="2851"/>
      <c r="CI661" s="2850" t="str">
        <f t="shared" si="1790"/>
        <v>　</v>
      </c>
      <c r="CJ661" s="2846"/>
      <c r="CK661" s="2850" t="str">
        <f t="shared" si="1791"/>
        <v>　</v>
      </c>
      <c r="CL661" s="2851"/>
      <c r="CM661" s="2850" t="str">
        <f t="shared" si="1792"/>
        <v>　</v>
      </c>
      <c r="CN661" s="2851"/>
      <c r="CO661" s="2855" t="str">
        <f t="shared" si="1793"/>
        <v>　</v>
      </c>
      <c r="CP661" s="2851"/>
      <c r="CQ661" s="2855" t="str">
        <f t="shared" si="1794"/>
        <v>　</v>
      </c>
      <c r="CR661" s="2851"/>
      <c r="CS661" s="2850" t="str">
        <f t="shared" si="1795"/>
        <v>　</v>
      </c>
      <c r="CT661" s="2851"/>
      <c r="CU661" s="2855"/>
      <c r="CV661" s="2851"/>
      <c r="CW661" s="2850" t="str">
        <f t="shared" si="1796"/>
        <v>　</v>
      </c>
      <c r="CX661" s="2851"/>
      <c r="CY661" s="2855" t="str">
        <f t="shared" si="1797"/>
        <v>　</v>
      </c>
      <c r="CZ661" s="2851"/>
      <c r="DA661" s="154" t="str">
        <f t="shared" si="1798"/>
        <v>　</v>
      </c>
      <c r="DB661" s="369"/>
      <c r="DC661" s="155" t="str">
        <f t="shared" si="1799"/>
        <v>　</v>
      </c>
      <c r="DD661" s="367"/>
      <c r="DE661" s="374">
        <f t="shared" si="1832"/>
        <v>0</v>
      </c>
      <c r="DF661" s="373"/>
      <c r="DG661" s="818">
        <f t="shared" si="1800"/>
        <v>0</v>
      </c>
      <c r="DH661" s="372"/>
      <c r="DI661" s="267">
        <f t="shared" si="1833"/>
        <v>0</v>
      </c>
      <c r="DJ661" s="373"/>
      <c r="DK661" s="374">
        <f t="shared" si="1823"/>
        <v>0</v>
      </c>
      <c r="DL661" s="373"/>
      <c r="DM661" s="375">
        <f t="shared" si="1824"/>
        <v>0</v>
      </c>
      <c r="DN661" s="373"/>
      <c r="DO661" s="155">
        <f t="shared" si="1825"/>
        <v>0</v>
      </c>
      <c r="DP661" s="372"/>
      <c r="DQ661" s="155">
        <f t="shared" si="1826"/>
        <v>0</v>
      </c>
      <c r="DR661" s="373"/>
      <c r="DS661" s="155">
        <f t="shared" si="1827"/>
        <v>0</v>
      </c>
      <c r="DT661" s="372"/>
      <c r="DU661" s="155">
        <f t="shared" si="1828"/>
        <v>0</v>
      </c>
      <c r="DV661" s="373"/>
      <c r="DW661" s="4891">
        <f>IF(AN661=1,1,0)</f>
        <v>0</v>
      </c>
      <c r="DX661" s="372"/>
      <c r="DY661" s="154">
        <f t="shared" si="1829"/>
        <v>0</v>
      </c>
      <c r="DZ661" s="373"/>
      <c r="EA661" s="154">
        <f>IF(AP661=1,1,0)</f>
        <v>0</v>
      </c>
      <c r="EB661" s="373"/>
      <c r="EC661" s="269">
        <f t="shared" si="1803"/>
        <v>0</v>
      </c>
      <c r="ED661" s="376"/>
      <c r="EE661" s="822">
        <f>IF(AV661=0,0,1)</f>
        <v>0</v>
      </c>
      <c r="EF661" s="377"/>
      <c r="EG661" s="273"/>
      <c r="EH661" s="274"/>
      <c r="EI661" s="275"/>
      <c r="EJ661" s="276"/>
      <c r="EK661" s="275"/>
      <c r="EL661" s="277"/>
      <c r="EM661" s="278" t="str">
        <f t="shared" si="1830"/>
        <v xml:space="preserve"> </v>
      </c>
      <c r="EN661" s="372"/>
      <c r="EO661" s="155">
        <f t="shared" si="1831"/>
        <v>0</v>
      </c>
      <c r="EP661" s="373"/>
      <c r="ER661" s="194"/>
      <c r="ET661" s="154" t="str">
        <f>IF($AE661=0,"　",VLOOKUP($AE661,ﾚｰｻﾞOP,60,0))</f>
        <v>　</v>
      </c>
      <c r="EU661" s="373"/>
      <c r="EV661" s="154" t="str">
        <f t="shared" si="1801"/>
        <v>　</v>
      </c>
      <c r="EW661" s="373"/>
      <c r="EX661" s="154"/>
      <c r="EY661" s="367"/>
      <c r="EZ661" s="154"/>
      <c r="FA661" s="367"/>
      <c r="FB661" s="154"/>
      <c r="FC661" s="367"/>
      <c r="FD661" s="154"/>
      <c r="FE661" s="367"/>
      <c r="FF661" s="155"/>
      <c r="FG661" s="367"/>
      <c r="FH661" s="154"/>
      <c r="FI661" s="367"/>
      <c r="FJ661" s="154" t="str">
        <f>IF($AE661=0,"　",VLOOKUP($AE661,ﾚｰｻﾞOP,67,0))</f>
        <v>　</v>
      </c>
      <c r="FK661" s="373"/>
      <c r="FL661" s="155" t="str">
        <f t="shared" si="1802"/>
        <v>　</v>
      </c>
      <c r="FM661" s="279"/>
      <c r="FN661" s="1184"/>
      <c r="FO661" s="280"/>
      <c r="FP661" s="281"/>
      <c r="FQ661" s="282"/>
      <c r="FS661" s="281"/>
      <c r="FT661" s="282"/>
    </row>
    <row r="662" spans="1:176" ht="18.600000000000001" customHeight="1">
      <c r="A662" s="228">
        <f t="shared" si="1818"/>
        <v>652</v>
      </c>
      <c r="B662" s="343" t="str">
        <f t="shared" si="1819"/>
        <v>　</v>
      </c>
      <c r="C662" s="6600">
        <v>46233</v>
      </c>
      <c r="D662" s="6822" t="s">
        <v>1406</v>
      </c>
      <c r="E662" s="1046" t="s">
        <v>1822</v>
      </c>
      <c r="F662" s="1564"/>
      <c r="G662" s="1263"/>
      <c r="H662" s="1330"/>
      <c r="I662" s="1264"/>
      <c r="J662" s="1264" t="s">
        <v>497</v>
      </c>
      <c r="K662" s="599" t="s">
        <v>508</v>
      </c>
      <c r="L662" s="6608" t="s">
        <v>1930</v>
      </c>
      <c r="M662" s="354"/>
      <c r="N662" s="353"/>
      <c r="O662" s="354"/>
      <c r="P662" s="353"/>
      <c r="Q662" s="354"/>
      <c r="R662" s="353"/>
      <c r="S662" s="354"/>
      <c r="T662" s="353"/>
      <c r="U662" s="355"/>
      <c r="V662" s="353"/>
      <c r="W662" s="356"/>
      <c r="X662" s="357"/>
      <c r="Y662" s="359">
        <v>46179</v>
      </c>
      <c r="Z662" s="359">
        <v>46179</v>
      </c>
      <c r="AA662" s="601"/>
      <c r="AB662" s="359"/>
      <c r="AC662" s="251"/>
      <c r="AD662" s="361"/>
      <c r="AE662" s="362"/>
      <c r="AF662" s="363" t="str">
        <f t="shared" si="1778"/>
        <v>　</v>
      </c>
      <c r="AG662" s="364"/>
      <c r="AH662" s="364"/>
      <c r="AI662" s="364"/>
      <c r="AJ662" s="364"/>
      <c r="AK662" s="364"/>
      <c r="AL662" s="364"/>
      <c r="AM662" s="364"/>
      <c r="AN662" s="364"/>
      <c r="AO662" s="364"/>
      <c r="AP662" s="363"/>
      <c r="AQ662" s="255"/>
      <c r="AR662" s="255"/>
      <c r="AS662" s="255"/>
      <c r="AT662" s="255"/>
      <c r="AU662" s="2843">
        <f t="shared" si="1820"/>
        <v>0</v>
      </c>
      <c r="AV662" s="4008">
        <f t="shared" si="1821"/>
        <v>0</v>
      </c>
      <c r="AW662" s="590" t="str">
        <f>IF($AE662=0,"　",VLOOKUP($AE662,ﾚｰｻﾞOP,5,0))</f>
        <v>　</v>
      </c>
      <c r="AX662" s="369"/>
      <c r="AY662" s="154" t="str">
        <f>IF($AE662=0,"　",VLOOKUP($AE662,ﾚｰｻﾞOP,6,0))</f>
        <v>　</v>
      </c>
      <c r="AZ662" s="367"/>
      <c r="BA662" s="154" t="str">
        <f>IF($AE662=0,"　",VLOOKUP($AE662,ﾚｰｻﾞOP,7,0))</f>
        <v>　</v>
      </c>
      <c r="BB662" s="367"/>
      <c r="BC662" s="368" t="str">
        <f>IF($AE662=0,"　",VLOOKUP($AE662,ﾚｰｻﾞOP,8,0))</f>
        <v>　</v>
      </c>
      <c r="BD662" s="369"/>
      <c r="BE662" s="4599" t="str">
        <f>IF($AE662=0,"　",VLOOKUP($AE662,ﾚｰｻﾞOP,9,0))</f>
        <v>　</v>
      </c>
      <c r="BF662" s="367"/>
      <c r="BG662" s="368" t="str">
        <f>IF($AE662=0,"　",VLOOKUP($AE662,ﾚｰｻﾞOP,10,0))</f>
        <v>　</v>
      </c>
      <c r="BH662" s="367"/>
      <c r="BI662" s="154" t="str">
        <f>IF($AE662=0,"　",VLOOKUP($AE662,ﾚｰｻﾞOP,11,0))</f>
        <v>　</v>
      </c>
      <c r="BJ662" s="367"/>
      <c r="BK662" s="154" t="str">
        <f t="shared" si="1779"/>
        <v>　</v>
      </c>
      <c r="BL662" s="367"/>
      <c r="BM662" s="154" t="str">
        <f t="shared" si="1780"/>
        <v>　</v>
      </c>
      <c r="BN662" s="367"/>
      <c r="BO662" s="155" t="str">
        <f t="shared" si="1781"/>
        <v>　</v>
      </c>
      <c r="BP662" s="367"/>
      <c r="BQ662" s="154" t="str">
        <f t="shared" si="1822"/>
        <v>　</v>
      </c>
      <c r="BR662" s="369"/>
      <c r="BS662" s="154" t="str">
        <f t="shared" si="1782"/>
        <v>　</v>
      </c>
      <c r="BT662" s="369"/>
      <c r="BU662" s="154" t="str">
        <f t="shared" si="1783"/>
        <v>　</v>
      </c>
      <c r="BV662" s="369"/>
      <c r="BW662" s="154" t="str">
        <f t="shared" si="1784"/>
        <v>　</v>
      </c>
      <c r="BX662" s="367"/>
      <c r="BY662" s="154" t="str">
        <f t="shared" si="1785"/>
        <v>　</v>
      </c>
      <c r="BZ662" s="369"/>
      <c r="CA662" s="154" t="str">
        <f t="shared" si="1786"/>
        <v>　</v>
      </c>
      <c r="CB662" s="367"/>
      <c r="CC662" s="154" t="str">
        <f t="shared" si="1787"/>
        <v>　</v>
      </c>
      <c r="CD662" s="367"/>
      <c r="CE662" s="2850" t="str">
        <f t="shared" si="1788"/>
        <v>　</v>
      </c>
      <c r="CF662" s="2846"/>
      <c r="CG662" s="2855" t="str">
        <f t="shared" si="1789"/>
        <v>　</v>
      </c>
      <c r="CH662" s="2851"/>
      <c r="CI662" s="2850" t="str">
        <f t="shared" si="1790"/>
        <v>　</v>
      </c>
      <c r="CJ662" s="2846"/>
      <c r="CK662" s="2850" t="str">
        <f t="shared" si="1791"/>
        <v>　</v>
      </c>
      <c r="CL662" s="2851"/>
      <c r="CM662" s="2850" t="str">
        <f t="shared" si="1792"/>
        <v>　</v>
      </c>
      <c r="CN662" s="2851"/>
      <c r="CO662" s="2855" t="str">
        <f t="shared" si="1793"/>
        <v>　</v>
      </c>
      <c r="CP662" s="2851"/>
      <c r="CQ662" s="2855" t="str">
        <f t="shared" si="1794"/>
        <v>　</v>
      </c>
      <c r="CR662" s="2851"/>
      <c r="CS662" s="2850" t="str">
        <f t="shared" si="1795"/>
        <v>　</v>
      </c>
      <c r="CT662" s="2851"/>
      <c r="CU662" s="2855"/>
      <c r="CV662" s="2851"/>
      <c r="CW662" s="2850" t="str">
        <f t="shared" si="1796"/>
        <v>　</v>
      </c>
      <c r="CX662" s="2851"/>
      <c r="CY662" s="2855" t="str">
        <f t="shared" si="1797"/>
        <v>　</v>
      </c>
      <c r="CZ662" s="2851"/>
      <c r="DA662" s="154" t="str">
        <f t="shared" si="1798"/>
        <v>　</v>
      </c>
      <c r="DB662" s="369"/>
      <c r="DC662" s="155" t="str">
        <f t="shared" si="1799"/>
        <v>　</v>
      </c>
      <c r="DD662" s="367"/>
      <c r="DE662" s="374">
        <f t="shared" si="1832"/>
        <v>0</v>
      </c>
      <c r="DF662" s="373"/>
      <c r="DG662" s="818">
        <f t="shared" si="1800"/>
        <v>0</v>
      </c>
      <c r="DH662" s="372"/>
      <c r="DI662" s="267">
        <f t="shared" si="1833"/>
        <v>0</v>
      </c>
      <c r="DJ662" s="373"/>
      <c r="DK662" s="374">
        <f t="shared" si="1823"/>
        <v>0</v>
      </c>
      <c r="DL662" s="373"/>
      <c r="DM662" s="375">
        <f t="shared" si="1824"/>
        <v>0</v>
      </c>
      <c r="DN662" s="373"/>
      <c r="DO662" s="155">
        <f t="shared" si="1825"/>
        <v>0</v>
      </c>
      <c r="DP662" s="372"/>
      <c r="DQ662" s="155">
        <f t="shared" si="1826"/>
        <v>0</v>
      </c>
      <c r="DR662" s="373"/>
      <c r="DS662" s="155">
        <f t="shared" si="1827"/>
        <v>0</v>
      </c>
      <c r="DT662" s="372"/>
      <c r="DU662" s="155">
        <f t="shared" si="1828"/>
        <v>0</v>
      </c>
      <c r="DV662" s="373"/>
      <c r="DW662" s="4891">
        <f>IF(AN662=1,1,0)</f>
        <v>0</v>
      </c>
      <c r="DX662" s="372"/>
      <c r="DY662" s="154">
        <f t="shared" si="1829"/>
        <v>0</v>
      </c>
      <c r="DZ662" s="373"/>
      <c r="EA662" s="154">
        <f>IF(AP662=1,1,0)</f>
        <v>0</v>
      </c>
      <c r="EB662" s="373"/>
      <c r="EC662" s="269">
        <f t="shared" si="1803"/>
        <v>0</v>
      </c>
      <c r="ED662" s="4964"/>
      <c r="EE662" s="822">
        <f>IF(AV662=0,0,1)</f>
        <v>0</v>
      </c>
      <c r="EF662" s="377"/>
      <c r="EG662" s="273"/>
      <c r="EH662" s="274"/>
      <c r="EI662" s="275"/>
      <c r="EJ662" s="276"/>
      <c r="EK662" s="275"/>
      <c r="EL662" s="277"/>
      <c r="EM662" s="278" t="str">
        <f t="shared" si="1830"/>
        <v xml:space="preserve"> </v>
      </c>
      <c r="EN662" s="372"/>
      <c r="EO662" s="155">
        <f t="shared" si="1831"/>
        <v>0</v>
      </c>
      <c r="EP662" s="373"/>
      <c r="ER662" s="194"/>
      <c r="ET662" s="154" t="str">
        <f>IF($AE662=0,"　",VLOOKUP($AE662,ﾚｰｻﾞOP,60,0))</f>
        <v>　</v>
      </c>
      <c r="EU662" s="373"/>
      <c r="EV662" s="154" t="str">
        <f t="shared" si="1801"/>
        <v>　</v>
      </c>
      <c r="EW662" s="373"/>
      <c r="EX662" s="154"/>
      <c r="EY662" s="367"/>
      <c r="EZ662" s="154"/>
      <c r="FA662" s="367"/>
      <c r="FB662" s="154"/>
      <c r="FC662" s="367"/>
      <c r="FD662" s="154"/>
      <c r="FE662" s="367"/>
      <c r="FF662" s="155"/>
      <c r="FG662" s="367"/>
      <c r="FH662" s="154"/>
      <c r="FI662" s="367"/>
      <c r="FJ662" s="154" t="str">
        <f>IF($AE662=0,"　",VLOOKUP($AE662,ﾚｰｻﾞOP,67,0))</f>
        <v>　</v>
      </c>
      <c r="FK662" s="373"/>
      <c r="FL662" s="155" t="str">
        <f t="shared" si="1802"/>
        <v>　</v>
      </c>
      <c r="FM662" s="279"/>
      <c r="FN662" s="1184"/>
      <c r="FO662" s="280"/>
      <c r="FP662" s="281"/>
      <c r="FQ662" s="282"/>
      <c r="FS662" s="281"/>
      <c r="FT662" s="282"/>
    </row>
    <row r="663" spans="1:176" ht="18.600000000000001" customHeight="1">
      <c r="A663" s="228">
        <f t="shared" si="1818"/>
        <v>653</v>
      </c>
      <c r="B663" s="343" t="str">
        <f t="shared" si="1819"/>
        <v>　</v>
      </c>
      <c r="C663" s="6600">
        <v>46234</v>
      </c>
      <c r="D663" s="6786" t="s">
        <v>1406</v>
      </c>
      <c r="E663" s="6796" t="s">
        <v>1823</v>
      </c>
      <c r="F663" s="1564"/>
      <c r="G663" s="1263"/>
      <c r="H663" s="1330"/>
      <c r="I663" s="1264"/>
      <c r="J663" s="1264" t="s">
        <v>497</v>
      </c>
      <c r="K663" s="599" t="s">
        <v>508</v>
      </c>
      <c r="L663" s="6608" t="s">
        <v>1930</v>
      </c>
      <c r="M663" s="6748"/>
      <c r="N663" s="6749"/>
      <c r="O663" s="6748"/>
      <c r="P663" s="6749"/>
      <c r="Q663" s="6748"/>
      <c r="R663" s="6749"/>
      <c r="S663" s="6748"/>
      <c r="T663" s="6749"/>
      <c r="U663" s="6750"/>
      <c r="V663" s="6749"/>
      <c r="W663" s="6751"/>
      <c r="X663" s="357"/>
      <c r="Y663" s="359">
        <v>46179</v>
      </c>
      <c r="Z663" s="359">
        <v>46179</v>
      </c>
      <c r="AA663" s="601"/>
      <c r="AB663" s="359"/>
      <c r="AC663" s="251"/>
      <c r="AD663" s="361"/>
      <c r="AE663" s="362"/>
      <c r="AF663" s="363" t="str">
        <f t="shared" si="1778"/>
        <v>　</v>
      </c>
      <c r="AG663" s="364"/>
      <c r="AH663" s="364"/>
      <c r="AI663" s="364"/>
      <c r="AJ663" s="364"/>
      <c r="AK663" s="364"/>
      <c r="AL663" s="364"/>
      <c r="AM663" s="364"/>
      <c r="AN663" s="364"/>
      <c r="AO663" s="364"/>
      <c r="AP663" s="363"/>
      <c r="AQ663" s="255"/>
      <c r="AR663" s="255"/>
      <c r="AS663" s="255"/>
      <c r="AT663" s="255"/>
      <c r="AU663" s="2843">
        <f t="shared" si="1820"/>
        <v>0</v>
      </c>
      <c r="AV663" s="4008">
        <f t="shared" si="1821"/>
        <v>0</v>
      </c>
      <c r="AW663" s="590" t="str">
        <f>IF($AE663=0,"　",VLOOKUP($AE663,ﾚｰｻﾞOP,5,0))</f>
        <v>　</v>
      </c>
      <c r="AX663" s="369"/>
      <c r="AY663" s="154" t="str">
        <f>IF($AE663=0,"　",VLOOKUP($AE663,ﾚｰｻﾞOP,6,0))</f>
        <v>　</v>
      </c>
      <c r="AZ663" s="367"/>
      <c r="BA663" s="154" t="str">
        <f>IF($AE663=0,"　",VLOOKUP($AE663,ﾚｰｻﾞOP,7,0))</f>
        <v>　</v>
      </c>
      <c r="BB663" s="367"/>
      <c r="BC663" s="368" t="str">
        <f>IF($AE663=0,"　",VLOOKUP($AE663,ﾚｰｻﾞOP,8,0))</f>
        <v>　</v>
      </c>
      <c r="BD663" s="369"/>
      <c r="BE663" s="4599" t="str">
        <f>IF($AE663=0,"　",VLOOKUP($AE663,ﾚｰｻﾞOP,9,0))</f>
        <v>　</v>
      </c>
      <c r="BF663" s="367"/>
      <c r="BG663" s="368" t="str">
        <f>IF($AE663=0,"　",VLOOKUP($AE663,ﾚｰｻﾞOP,10,0))</f>
        <v>　</v>
      </c>
      <c r="BH663" s="367"/>
      <c r="BI663" s="154" t="str">
        <f>IF($AE663=0,"　",VLOOKUP($AE663,ﾚｰｻﾞOP,11,0))</f>
        <v>　</v>
      </c>
      <c r="BJ663" s="367"/>
      <c r="BK663" s="154" t="str">
        <f t="shared" si="1779"/>
        <v>　</v>
      </c>
      <c r="BL663" s="367"/>
      <c r="BM663" s="154" t="str">
        <f t="shared" si="1780"/>
        <v>　</v>
      </c>
      <c r="BN663" s="367"/>
      <c r="BO663" s="155" t="str">
        <f t="shared" si="1781"/>
        <v>　</v>
      </c>
      <c r="BP663" s="367"/>
      <c r="BQ663" s="154" t="str">
        <f t="shared" si="1822"/>
        <v>　</v>
      </c>
      <c r="BR663" s="369"/>
      <c r="BS663" s="154" t="str">
        <f t="shared" si="1782"/>
        <v>　</v>
      </c>
      <c r="BT663" s="369"/>
      <c r="BU663" s="154" t="str">
        <f t="shared" si="1783"/>
        <v>　</v>
      </c>
      <c r="BV663" s="369"/>
      <c r="BW663" s="154" t="str">
        <f t="shared" si="1784"/>
        <v>　</v>
      </c>
      <c r="BX663" s="367"/>
      <c r="BY663" s="154" t="str">
        <f t="shared" si="1785"/>
        <v>　</v>
      </c>
      <c r="BZ663" s="369"/>
      <c r="CA663" s="154" t="str">
        <f t="shared" si="1786"/>
        <v>　</v>
      </c>
      <c r="CB663" s="367"/>
      <c r="CC663" s="154" t="str">
        <f t="shared" si="1787"/>
        <v>　</v>
      </c>
      <c r="CD663" s="367"/>
      <c r="CE663" s="2850" t="str">
        <f t="shared" si="1788"/>
        <v>　</v>
      </c>
      <c r="CF663" s="2846"/>
      <c r="CG663" s="2855" t="str">
        <f t="shared" si="1789"/>
        <v>　</v>
      </c>
      <c r="CH663" s="2851"/>
      <c r="CI663" s="2850" t="str">
        <f t="shared" si="1790"/>
        <v>　</v>
      </c>
      <c r="CJ663" s="2846"/>
      <c r="CK663" s="2850" t="str">
        <f t="shared" si="1791"/>
        <v>　</v>
      </c>
      <c r="CL663" s="2851"/>
      <c r="CM663" s="2850" t="str">
        <f t="shared" si="1792"/>
        <v>　</v>
      </c>
      <c r="CN663" s="2851"/>
      <c r="CO663" s="2855" t="str">
        <f t="shared" si="1793"/>
        <v>　</v>
      </c>
      <c r="CP663" s="2851"/>
      <c r="CQ663" s="2855" t="str">
        <f t="shared" si="1794"/>
        <v>　</v>
      </c>
      <c r="CR663" s="2851"/>
      <c r="CS663" s="2850" t="str">
        <f t="shared" si="1795"/>
        <v>　</v>
      </c>
      <c r="CT663" s="2851"/>
      <c r="CU663" s="2855"/>
      <c r="CV663" s="2851"/>
      <c r="CW663" s="2850" t="str">
        <f t="shared" si="1796"/>
        <v>　</v>
      </c>
      <c r="CX663" s="2851"/>
      <c r="CY663" s="2855" t="str">
        <f t="shared" si="1797"/>
        <v>　</v>
      </c>
      <c r="CZ663" s="2851"/>
      <c r="DA663" s="154" t="str">
        <f t="shared" si="1798"/>
        <v>　</v>
      </c>
      <c r="DB663" s="369"/>
      <c r="DC663" s="155" t="str">
        <f t="shared" si="1799"/>
        <v>　</v>
      </c>
      <c r="DD663" s="367"/>
      <c r="DE663" s="374">
        <f t="shared" si="1832"/>
        <v>0</v>
      </c>
      <c r="DF663" s="373"/>
      <c r="DG663" s="818">
        <f t="shared" si="1800"/>
        <v>0</v>
      </c>
      <c r="DH663" s="372"/>
      <c r="DI663" s="267">
        <f t="shared" si="1833"/>
        <v>0</v>
      </c>
      <c r="DJ663" s="373"/>
      <c r="DK663" s="374">
        <f t="shared" si="1823"/>
        <v>0</v>
      </c>
      <c r="DL663" s="373"/>
      <c r="DM663" s="375">
        <f t="shared" si="1824"/>
        <v>0</v>
      </c>
      <c r="DN663" s="373"/>
      <c r="DO663" s="155">
        <f t="shared" si="1825"/>
        <v>0</v>
      </c>
      <c r="DP663" s="372"/>
      <c r="DQ663" s="155">
        <f t="shared" si="1826"/>
        <v>0</v>
      </c>
      <c r="DR663" s="373"/>
      <c r="DS663" s="155">
        <f t="shared" si="1827"/>
        <v>0</v>
      </c>
      <c r="DT663" s="372"/>
      <c r="DU663" s="155">
        <f t="shared" si="1828"/>
        <v>0</v>
      </c>
      <c r="DV663" s="373"/>
      <c r="DW663" s="4891">
        <f>IF(AN663=1,1,0)</f>
        <v>0</v>
      </c>
      <c r="DX663" s="372"/>
      <c r="DY663" s="154">
        <f t="shared" si="1829"/>
        <v>0</v>
      </c>
      <c r="DZ663" s="373"/>
      <c r="EA663" s="154">
        <f>IF(AP663=1,1,0)</f>
        <v>0</v>
      </c>
      <c r="EB663" s="373"/>
      <c r="EC663" s="269">
        <f t="shared" si="1803"/>
        <v>0</v>
      </c>
      <c r="ED663" s="376"/>
      <c r="EE663" s="822">
        <f>IF(AV663=0,0,1)</f>
        <v>0</v>
      </c>
      <c r="EF663" s="377"/>
      <c r="EG663" s="273"/>
      <c r="EH663" s="274"/>
      <c r="EI663" s="275"/>
      <c r="EJ663" s="276"/>
      <c r="EK663" s="275"/>
      <c r="EL663" s="277"/>
      <c r="EM663" s="278" t="str">
        <f t="shared" si="1830"/>
        <v xml:space="preserve"> </v>
      </c>
      <c r="EN663" s="372"/>
      <c r="EO663" s="155">
        <f t="shared" si="1831"/>
        <v>0</v>
      </c>
      <c r="EP663" s="373"/>
      <c r="ER663" s="194"/>
      <c r="ET663" s="154" t="str">
        <f>IF($AE663=0,"　",VLOOKUP($AE663,ﾚｰｻﾞOP,60,0))</f>
        <v>　</v>
      </c>
      <c r="EU663" s="373"/>
      <c r="EV663" s="154" t="str">
        <f t="shared" si="1801"/>
        <v>　</v>
      </c>
      <c r="EW663" s="373"/>
      <c r="EX663" s="154"/>
      <c r="EY663" s="367"/>
      <c r="EZ663" s="154"/>
      <c r="FA663" s="367"/>
      <c r="FB663" s="154"/>
      <c r="FC663" s="367"/>
      <c r="FD663" s="154"/>
      <c r="FE663" s="367"/>
      <c r="FF663" s="155"/>
      <c r="FG663" s="367"/>
      <c r="FH663" s="154"/>
      <c r="FI663" s="367"/>
      <c r="FJ663" s="154" t="str">
        <f>IF($AE663=0,"　",VLOOKUP($AE663,ﾚｰｻﾞOP,67,0))</f>
        <v>　</v>
      </c>
      <c r="FK663" s="373"/>
      <c r="FL663" s="155" t="str">
        <f t="shared" si="1802"/>
        <v>　</v>
      </c>
      <c r="FM663" s="279"/>
      <c r="FN663" s="1184"/>
      <c r="FO663" s="280"/>
      <c r="FP663" s="281"/>
      <c r="FQ663" s="282"/>
      <c r="FS663" s="281"/>
      <c r="FT663" s="282"/>
    </row>
    <row r="664" spans="1:176" ht="18.600000000000001" customHeight="1">
      <c r="A664" s="228">
        <f t="shared" si="1818"/>
        <v>654</v>
      </c>
      <c r="B664" s="343" t="str">
        <f t="shared" si="1819"/>
        <v>4IE</v>
      </c>
      <c r="C664" s="6526">
        <v>46197</v>
      </c>
      <c r="D664" s="6544" t="s">
        <v>34</v>
      </c>
      <c r="E664" s="1262">
        <v>84511315</v>
      </c>
      <c r="F664" s="1564" t="s">
        <v>1917</v>
      </c>
      <c r="G664" s="6876" t="s">
        <v>1943</v>
      </c>
      <c r="H664" s="1330" t="s">
        <v>631</v>
      </c>
      <c r="I664" s="1264" t="s">
        <v>61</v>
      </c>
      <c r="J664" s="1264" t="s">
        <v>33</v>
      </c>
      <c r="K664" s="599" t="s">
        <v>11</v>
      </c>
      <c r="L664" s="600"/>
      <c r="M664" s="6477">
        <v>46164</v>
      </c>
      <c r="N664" s="353">
        <v>46163</v>
      </c>
      <c r="O664" s="354">
        <v>46165</v>
      </c>
      <c r="P664" s="353">
        <v>46164</v>
      </c>
      <c r="Q664" s="354">
        <v>46168</v>
      </c>
      <c r="R664" s="353">
        <v>46168</v>
      </c>
      <c r="S664" s="354">
        <v>46169</v>
      </c>
      <c r="T664" s="353">
        <v>46165</v>
      </c>
      <c r="U664" s="355">
        <v>46171</v>
      </c>
      <c r="V664" s="353">
        <v>46171</v>
      </c>
      <c r="W664" s="356">
        <v>46176</v>
      </c>
      <c r="X664" s="357">
        <v>46176</v>
      </c>
      <c r="Y664" s="359">
        <v>46179</v>
      </c>
      <c r="Z664" s="359">
        <v>46179</v>
      </c>
      <c r="AA664" s="601"/>
      <c r="AB664" s="359"/>
      <c r="AC664" s="251" t="s">
        <v>627</v>
      </c>
      <c r="AD664" s="361"/>
      <c r="AE664" s="362">
        <v>3</v>
      </c>
      <c r="AF664" s="363" t="str">
        <f t="shared" si="1778"/>
        <v>4IE</v>
      </c>
      <c r="AG664" s="364"/>
      <c r="AH664" s="364"/>
      <c r="AI664" s="364"/>
      <c r="AJ664" s="364"/>
      <c r="AK664" s="364"/>
      <c r="AL664" s="364"/>
      <c r="AM664" s="364"/>
      <c r="AN664" s="364">
        <v>1</v>
      </c>
      <c r="AO664" s="364"/>
      <c r="AP664" s="363">
        <v>1</v>
      </c>
      <c r="AQ664" s="255">
        <v>1</v>
      </c>
      <c r="AR664" s="255">
        <v>1</v>
      </c>
      <c r="AS664" s="255"/>
      <c r="AT664" s="255"/>
      <c r="AU664" s="2843">
        <f t="shared" si="1820"/>
        <v>0</v>
      </c>
      <c r="AV664" s="4008">
        <f t="shared" si="1821"/>
        <v>1</v>
      </c>
      <c r="AW664" s="590">
        <v>46144</v>
      </c>
      <c r="AX664" s="369">
        <v>4263234</v>
      </c>
      <c r="AY664" s="154">
        <v>46144</v>
      </c>
      <c r="AZ664" s="367">
        <v>4263235</v>
      </c>
      <c r="BA664" s="154">
        <v>46144</v>
      </c>
      <c r="BB664" s="367">
        <v>4263236</v>
      </c>
      <c r="BC664" s="368">
        <v>46127</v>
      </c>
      <c r="BD664" s="369">
        <v>4263213</v>
      </c>
      <c r="BE664" s="4599">
        <v>46127</v>
      </c>
      <c r="BF664" s="367">
        <v>4263214</v>
      </c>
      <c r="BG664" s="368">
        <v>46150</v>
      </c>
      <c r="BH664" s="367">
        <v>4263239</v>
      </c>
      <c r="BI664" s="154">
        <v>46114</v>
      </c>
      <c r="BJ664" s="367">
        <v>4263189</v>
      </c>
      <c r="BK664" s="154" t="str">
        <f t="shared" si="1779"/>
        <v>-</v>
      </c>
      <c r="BL664" s="367"/>
      <c r="BM664" s="154" t="str">
        <f t="shared" si="1780"/>
        <v>-</v>
      </c>
      <c r="BN664" s="367"/>
      <c r="BO664" s="155" t="str">
        <f t="shared" si="1781"/>
        <v>-</v>
      </c>
      <c r="BP664" s="367"/>
      <c r="BQ664" s="154" t="str">
        <f t="shared" si="1822"/>
        <v>-</v>
      </c>
      <c r="BR664" s="369"/>
      <c r="BS664" s="154" t="str">
        <f t="shared" si="1782"/>
        <v>-</v>
      </c>
      <c r="BT664" s="369"/>
      <c r="BU664" s="154" t="str">
        <f t="shared" si="1783"/>
        <v>-</v>
      </c>
      <c r="BV664" s="369"/>
      <c r="BW664" s="154" t="str">
        <f t="shared" si="1784"/>
        <v>-</v>
      </c>
      <c r="BX664" s="367"/>
      <c r="BY664" s="154" t="str">
        <f t="shared" si="1785"/>
        <v>-</v>
      </c>
      <c r="BZ664" s="369"/>
      <c r="CA664" s="154" t="str">
        <f t="shared" si="1786"/>
        <v>-</v>
      </c>
      <c r="CB664" s="367"/>
      <c r="CC664" s="154" t="str">
        <f t="shared" si="1787"/>
        <v>-</v>
      </c>
      <c r="CD664" s="367"/>
      <c r="CE664" s="2850" t="str">
        <f t="shared" si="1788"/>
        <v>-</v>
      </c>
      <c r="CF664" s="2846"/>
      <c r="CG664" s="2855" t="str">
        <f t="shared" si="1789"/>
        <v>-</v>
      </c>
      <c r="CH664" s="2851"/>
      <c r="CI664" s="2850" t="str">
        <f t="shared" si="1790"/>
        <v>-</v>
      </c>
      <c r="CJ664" s="2846"/>
      <c r="CK664" s="2850" t="str">
        <f t="shared" si="1791"/>
        <v>-</v>
      </c>
      <c r="CL664" s="2851"/>
      <c r="CM664" s="2850" t="str">
        <f t="shared" si="1792"/>
        <v>-</v>
      </c>
      <c r="CN664" s="2851"/>
      <c r="CO664" s="2855" t="str">
        <f t="shared" si="1793"/>
        <v>-</v>
      </c>
      <c r="CP664" s="2851"/>
      <c r="CQ664" s="2855" t="str">
        <f t="shared" si="1794"/>
        <v>-</v>
      </c>
      <c r="CR664" s="2851"/>
      <c r="CS664" s="2850" t="str">
        <f t="shared" si="1795"/>
        <v>-</v>
      </c>
      <c r="CT664" s="2851"/>
      <c r="CU664" s="2855"/>
      <c r="CV664" s="2851"/>
      <c r="CW664" s="2850" t="str">
        <f t="shared" si="1796"/>
        <v>-</v>
      </c>
      <c r="CX664" s="2851"/>
      <c r="CY664" s="2855" t="str">
        <f t="shared" si="1797"/>
        <v>-</v>
      </c>
      <c r="CZ664" s="2851"/>
      <c r="DA664" s="154" t="str">
        <f t="shared" si="1798"/>
        <v>-</v>
      </c>
      <c r="DB664" s="369"/>
      <c r="DC664" s="155" t="str">
        <f t="shared" si="1799"/>
        <v>-</v>
      </c>
      <c r="DD664" s="367"/>
      <c r="DE664" s="374">
        <f t="shared" si="1832"/>
        <v>0</v>
      </c>
      <c r="DF664" s="373"/>
      <c r="DG664" s="818">
        <f t="shared" si="1800"/>
        <v>0</v>
      </c>
      <c r="DH664" s="372"/>
      <c r="DI664" s="267">
        <f t="shared" si="1833"/>
        <v>0</v>
      </c>
      <c r="DJ664" s="373"/>
      <c r="DK664" s="374">
        <f t="shared" si="1823"/>
        <v>0</v>
      </c>
      <c r="DL664" s="2857"/>
      <c r="DM664" s="375">
        <f t="shared" si="1824"/>
        <v>0</v>
      </c>
      <c r="DN664" s="373"/>
      <c r="DO664" s="155">
        <f t="shared" si="1825"/>
        <v>0</v>
      </c>
      <c r="DP664" s="372"/>
      <c r="DQ664" s="155">
        <f t="shared" si="1826"/>
        <v>0</v>
      </c>
      <c r="DR664" s="373"/>
      <c r="DS664" s="155">
        <f t="shared" si="1827"/>
        <v>0</v>
      </c>
      <c r="DT664" s="372"/>
      <c r="DU664" s="155">
        <f t="shared" si="1828"/>
        <v>0</v>
      </c>
      <c r="DV664" s="373"/>
      <c r="DW664" s="4891">
        <v>46114</v>
      </c>
      <c r="DX664" s="372">
        <v>4263201</v>
      </c>
      <c r="DY664" s="154">
        <f t="shared" si="1829"/>
        <v>0</v>
      </c>
      <c r="DZ664" s="373"/>
      <c r="EA664" s="154">
        <v>46120</v>
      </c>
      <c r="EB664" s="373">
        <v>4263203</v>
      </c>
      <c r="EC664" s="269">
        <v>46150</v>
      </c>
      <c r="ED664" s="4964">
        <v>4263259</v>
      </c>
      <c r="EE664" s="822">
        <v>46120</v>
      </c>
      <c r="EF664" s="377">
        <v>4263205</v>
      </c>
      <c r="EG664" s="273"/>
      <c r="EH664" s="274"/>
      <c r="EI664" s="275"/>
      <c r="EJ664" s="276"/>
      <c r="EK664" s="275"/>
      <c r="EL664" s="277"/>
      <c r="EM664" s="278" t="str">
        <f t="shared" si="1830"/>
        <v xml:space="preserve"> </v>
      </c>
      <c r="EN664" s="372"/>
      <c r="EO664" s="155">
        <f t="shared" si="1831"/>
        <v>0</v>
      </c>
      <c r="EP664" s="373"/>
      <c r="ER664" s="194"/>
      <c r="ET664" s="154" t="str">
        <f>IF($AE664=0,"　",VLOOKUP($AE664,ﾚｰｻﾞOP,60,0))</f>
        <v>-</v>
      </c>
      <c r="EU664" s="373"/>
      <c r="EV664" s="154" t="str">
        <f t="shared" si="1801"/>
        <v>-</v>
      </c>
      <c r="EW664" s="373"/>
      <c r="EX664" s="154"/>
      <c r="EY664" s="367"/>
      <c r="EZ664" s="154"/>
      <c r="FA664" s="367"/>
      <c r="FB664" s="154"/>
      <c r="FC664" s="367"/>
      <c r="FD664" s="154"/>
      <c r="FE664" s="367"/>
      <c r="FF664" s="155"/>
      <c r="FG664" s="367"/>
      <c r="FH664" s="154"/>
      <c r="FI664" s="367"/>
      <c r="FJ664" s="154" t="str">
        <f>IF($AE664=0,"　",VLOOKUP($AE664,ﾚｰｻﾞOP,67,0))</f>
        <v>-</v>
      </c>
      <c r="FK664" s="373"/>
      <c r="FL664" s="155" t="str">
        <f t="shared" si="1802"/>
        <v>-</v>
      </c>
      <c r="FM664" s="279"/>
      <c r="FN664" s="1184"/>
      <c r="FO664" s="280"/>
      <c r="FP664" s="281"/>
      <c r="FQ664" s="282"/>
      <c r="FS664" s="281"/>
      <c r="FT664" s="282"/>
    </row>
    <row r="665" spans="1:176" ht="18.600000000000001" customHeight="1">
      <c r="A665" s="228">
        <f t="shared" si="1818"/>
        <v>655</v>
      </c>
      <c r="B665" s="343" t="str">
        <f t="shared" si="1819"/>
        <v>4IE</v>
      </c>
      <c r="C665" s="6526">
        <v>46203</v>
      </c>
      <c r="D665" s="5644" t="s">
        <v>1601</v>
      </c>
      <c r="E665" s="5719">
        <v>89610214</v>
      </c>
      <c r="F665" s="1564"/>
      <c r="G665" s="1263" t="s">
        <v>1935</v>
      </c>
      <c r="H665" s="1330" t="s">
        <v>630</v>
      </c>
      <c r="I665" s="1264" t="s">
        <v>66</v>
      </c>
      <c r="J665" s="1264" t="s">
        <v>38</v>
      </c>
      <c r="K665" s="599" t="s">
        <v>11</v>
      </c>
      <c r="L665" s="600"/>
      <c r="M665" s="6477">
        <v>46165</v>
      </c>
      <c r="N665" s="6873">
        <v>46161</v>
      </c>
      <c r="O665" s="354">
        <v>46168</v>
      </c>
      <c r="P665" s="353">
        <v>46168</v>
      </c>
      <c r="Q665" s="354">
        <v>46169</v>
      </c>
      <c r="R665" s="353">
        <v>46169</v>
      </c>
      <c r="S665" s="354">
        <v>46170</v>
      </c>
      <c r="T665" s="353">
        <v>46164</v>
      </c>
      <c r="U665" s="355">
        <v>46175</v>
      </c>
      <c r="V665" s="353">
        <v>46175</v>
      </c>
      <c r="W665" s="356">
        <v>46177</v>
      </c>
      <c r="X665" s="357">
        <v>46176</v>
      </c>
      <c r="Y665" s="359">
        <v>46179</v>
      </c>
      <c r="Z665" s="359">
        <v>46179</v>
      </c>
      <c r="AA665" s="601"/>
      <c r="AB665" s="359"/>
      <c r="AC665" s="251"/>
      <c r="AD665" s="361"/>
      <c r="AE665" s="362">
        <v>25</v>
      </c>
      <c r="AF665" s="363" t="str">
        <f t="shared" si="1778"/>
        <v>4IE</v>
      </c>
      <c r="AG665" s="364"/>
      <c r="AH665" s="364"/>
      <c r="AI665" s="364"/>
      <c r="AJ665" s="364"/>
      <c r="AK665" s="364"/>
      <c r="AL665" s="364"/>
      <c r="AM665" s="364"/>
      <c r="AN665" s="364"/>
      <c r="AO665" s="364"/>
      <c r="AP665" s="363"/>
      <c r="AQ665" s="255"/>
      <c r="AR665" s="255"/>
      <c r="AS665" s="255"/>
      <c r="AT665" s="255"/>
      <c r="AU665" s="2843">
        <f t="shared" si="1820"/>
        <v>0</v>
      </c>
      <c r="AV665" s="4008">
        <f t="shared" si="1821"/>
        <v>0</v>
      </c>
      <c r="AW665" s="590" t="str">
        <f>IF($AE665=0,"　",VLOOKUP($AE665,ﾚｰｻﾞOP,5,0))</f>
        <v>-</v>
      </c>
      <c r="AX665" s="369"/>
      <c r="AY665" s="154" t="str">
        <f>IF($AE665=0,"　",VLOOKUP($AE665,ﾚｰｻﾞOP,6,0))</f>
        <v>-</v>
      </c>
      <c r="AZ665" s="367"/>
      <c r="BA665" s="154" t="str">
        <f>IF($AE665=0,"　",VLOOKUP($AE665,ﾚｰｻﾞOP,7,0))</f>
        <v>-</v>
      </c>
      <c r="BB665" s="367"/>
      <c r="BC665" s="368" t="str">
        <f>IF($AE665=0,"　",VLOOKUP($AE665,ﾚｰｻﾞOP,8,0))</f>
        <v>-</v>
      </c>
      <c r="BD665" s="369"/>
      <c r="BE665" s="4599" t="str">
        <f>IF($AE665=0,"　",VLOOKUP($AE665,ﾚｰｻﾞOP,9,0))</f>
        <v>-</v>
      </c>
      <c r="BF665" s="367"/>
      <c r="BG665" s="368" t="str">
        <f>IF($AE665=0,"　",VLOOKUP($AE665,ﾚｰｻﾞOP,10,0))</f>
        <v>-</v>
      </c>
      <c r="BH665" s="367"/>
      <c r="BI665" s="154" t="str">
        <f>IF($AE665=0,"　",VLOOKUP($AE665,ﾚｰｻﾞOP,11,0))</f>
        <v>-</v>
      </c>
      <c r="BJ665" s="367"/>
      <c r="BK665" s="154" t="str">
        <f t="shared" si="1779"/>
        <v>-</v>
      </c>
      <c r="BL665" s="367"/>
      <c r="BM665" s="154" t="str">
        <f t="shared" si="1780"/>
        <v>-</v>
      </c>
      <c r="BN665" s="367"/>
      <c r="BO665" s="155" t="str">
        <f t="shared" si="1781"/>
        <v>-</v>
      </c>
      <c r="BP665" s="367"/>
      <c r="BQ665" s="154" t="str">
        <f t="shared" si="1822"/>
        <v>-</v>
      </c>
      <c r="BR665" s="369"/>
      <c r="BS665" s="154" t="str">
        <f t="shared" si="1782"/>
        <v>-</v>
      </c>
      <c r="BT665" s="369"/>
      <c r="BU665" s="154" t="str">
        <f t="shared" si="1783"/>
        <v>-</v>
      </c>
      <c r="BV665" s="369"/>
      <c r="BW665" s="154" t="str">
        <f t="shared" si="1784"/>
        <v>-</v>
      </c>
      <c r="BX665" s="367"/>
      <c r="BY665" s="154" t="str">
        <f t="shared" si="1785"/>
        <v>-</v>
      </c>
      <c r="BZ665" s="369"/>
      <c r="CA665" s="154" t="str">
        <f t="shared" si="1786"/>
        <v>-</v>
      </c>
      <c r="CB665" s="367"/>
      <c r="CC665" s="154" t="str">
        <f t="shared" si="1787"/>
        <v>-</v>
      </c>
      <c r="CD665" s="367"/>
      <c r="CE665" s="2850" t="str">
        <f t="shared" si="1788"/>
        <v>-</v>
      </c>
      <c r="CF665" s="2846"/>
      <c r="CG665" s="2855" t="str">
        <f t="shared" si="1789"/>
        <v>-</v>
      </c>
      <c r="CH665" s="2851"/>
      <c r="CI665" s="2850" t="str">
        <f t="shared" si="1790"/>
        <v>-</v>
      </c>
      <c r="CJ665" s="2846"/>
      <c r="CK665" s="2850" t="str">
        <f t="shared" si="1791"/>
        <v>-</v>
      </c>
      <c r="CL665" s="2851"/>
      <c r="CM665" s="2850" t="str">
        <f t="shared" si="1792"/>
        <v>-</v>
      </c>
      <c r="CN665" s="2851"/>
      <c r="CO665" s="2855" t="str">
        <f t="shared" si="1793"/>
        <v>-</v>
      </c>
      <c r="CP665" s="2851"/>
      <c r="CQ665" s="2855" t="str">
        <f t="shared" si="1794"/>
        <v>-</v>
      </c>
      <c r="CR665" s="2851"/>
      <c r="CS665" s="2850" t="str">
        <f t="shared" si="1795"/>
        <v>-</v>
      </c>
      <c r="CT665" s="2851"/>
      <c r="CU665" s="2855"/>
      <c r="CV665" s="2851"/>
      <c r="CW665" s="2850" t="str">
        <f t="shared" si="1796"/>
        <v>-</v>
      </c>
      <c r="CX665" s="2851"/>
      <c r="CY665" s="2855" t="str">
        <f t="shared" si="1797"/>
        <v>-</v>
      </c>
      <c r="CZ665" s="2851"/>
      <c r="DA665" s="154" t="str">
        <f t="shared" si="1798"/>
        <v>-</v>
      </c>
      <c r="DB665" s="369"/>
      <c r="DC665" s="155" t="str">
        <f t="shared" si="1799"/>
        <v>-</v>
      </c>
      <c r="DD665" s="367"/>
      <c r="DE665" s="374">
        <f t="shared" si="1832"/>
        <v>0</v>
      </c>
      <c r="DF665" s="373"/>
      <c r="DG665" s="818">
        <f t="shared" si="1800"/>
        <v>0</v>
      </c>
      <c r="DH665" s="372"/>
      <c r="DI665" s="267">
        <f t="shared" si="1833"/>
        <v>0</v>
      </c>
      <c r="DJ665" s="373"/>
      <c r="DK665" s="374">
        <f t="shared" si="1823"/>
        <v>0</v>
      </c>
      <c r="DL665" s="373"/>
      <c r="DM665" s="375">
        <f t="shared" si="1824"/>
        <v>0</v>
      </c>
      <c r="DN665" s="373"/>
      <c r="DO665" s="155">
        <f t="shared" si="1825"/>
        <v>0</v>
      </c>
      <c r="DP665" s="372"/>
      <c r="DQ665" s="155">
        <f t="shared" si="1826"/>
        <v>0</v>
      </c>
      <c r="DR665" s="373"/>
      <c r="DS665" s="155">
        <f t="shared" si="1827"/>
        <v>0</v>
      </c>
      <c r="DT665" s="372"/>
      <c r="DU665" s="155">
        <f t="shared" si="1828"/>
        <v>0</v>
      </c>
      <c r="DV665" s="373"/>
      <c r="DW665" s="4891">
        <f>IF(AN665=1,1,0)</f>
        <v>0</v>
      </c>
      <c r="DX665" s="372"/>
      <c r="DY665" s="154">
        <f t="shared" si="1829"/>
        <v>0</v>
      </c>
      <c r="DZ665" s="373"/>
      <c r="EA665" s="154">
        <f>IF(AP665=1,1,0)</f>
        <v>0</v>
      </c>
      <c r="EB665" s="373"/>
      <c r="EC665" s="269">
        <f t="shared" si="1803"/>
        <v>0</v>
      </c>
      <c r="ED665" s="376"/>
      <c r="EE665" s="822">
        <f>IF(AV665=0,0,1)</f>
        <v>0</v>
      </c>
      <c r="EF665" s="377"/>
      <c r="EG665" s="273"/>
      <c r="EH665" s="274"/>
      <c r="EI665" s="275"/>
      <c r="EJ665" s="276"/>
      <c r="EK665" s="275"/>
      <c r="EL665" s="277"/>
      <c r="EM665" s="278" t="str">
        <f t="shared" si="1830"/>
        <v xml:space="preserve"> </v>
      </c>
      <c r="EN665" s="372"/>
      <c r="EO665" s="155">
        <f t="shared" si="1831"/>
        <v>0</v>
      </c>
      <c r="EP665" s="373"/>
      <c r="ER665" s="194"/>
      <c r="ET665" s="154">
        <v>46120</v>
      </c>
      <c r="EU665" s="373">
        <v>4263206</v>
      </c>
      <c r="EV665" s="154">
        <f t="shared" si="1801"/>
        <v>1</v>
      </c>
      <c r="EW665" s="373"/>
      <c r="EX665" s="154"/>
      <c r="EY665" s="367"/>
      <c r="EZ665" s="154"/>
      <c r="FA665" s="367"/>
      <c r="FB665" s="154"/>
      <c r="FC665" s="367"/>
      <c r="FD665" s="154">
        <v>46120</v>
      </c>
      <c r="FE665" s="367">
        <v>4263207</v>
      </c>
      <c r="FF665" s="155"/>
      <c r="FG665" s="367"/>
      <c r="FH665" s="154"/>
      <c r="FI665" s="367"/>
      <c r="FJ665" s="154">
        <v>46114</v>
      </c>
      <c r="FK665" s="373">
        <v>4263208</v>
      </c>
      <c r="FL665" s="155">
        <f t="shared" si="1802"/>
        <v>1</v>
      </c>
      <c r="FM665" s="279"/>
      <c r="FN665" s="1184"/>
      <c r="FO665" s="280"/>
      <c r="FP665" s="281"/>
      <c r="FQ665" s="282"/>
      <c r="FS665" s="281"/>
      <c r="FT665" s="282"/>
    </row>
    <row r="666" spans="1:176" ht="18.600000000000001" customHeight="1">
      <c r="A666" s="228">
        <f t="shared" si="1818"/>
        <v>656</v>
      </c>
      <c r="B666" s="343" t="str">
        <f t="shared" si="1819"/>
        <v>4IE</v>
      </c>
      <c r="C666" s="6526">
        <v>46198</v>
      </c>
      <c r="D666" s="6204" t="s">
        <v>1212</v>
      </c>
      <c r="E666" s="5658">
        <v>72511123</v>
      </c>
      <c r="F666" s="1564" t="s">
        <v>1794</v>
      </c>
      <c r="G666" s="1263"/>
      <c r="H666" s="1330" t="s">
        <v>631</v>
      </c>
      <c r="I666" s="1264" t="s">
        <v>61</v>
      </c>
      <c r="J666" s="1264" t="s">
        <v>1732</v>
      </c>
      <c r="K666" s="599" t="s">
        <v>11</v>
      </c>
      <c r="L666" s="600"/>
      <c r="M666" s="6477">
        <v>46168</v>
      </c>
      <c r="N666" s="353">
        <v>46163</v>
      </c>
      <c r="O666" s="354">
        <v>46169</v>
      </c>
      <c r="P666" s="353">
        <v>46164</v>
      </c>
      <c r="Q666" s="354">
        <v>46170</v>
      </c>
      <c r="R666" s="353">
        <v>46170</v>
      </c>
      <c r="S666" s="354">
        <v>46171</v>
      </c>
      <c r="T666" s="353">
        <v>46168</v>
      </c>
      <c r="U666" s="355">
        <v>46176</v>
      </c>
      <c r="V666" s="353">
        <v>46175</v>
      </c>
      <c r="W666" s="356">
        <v>46178</v>
      </c>
      <c r="X666" s="357">
        <v>46178</v>
      </c>
      <c r="Y666" s="359">
        <v>46183</v>
      </c>
      <c r="Z666" s="359">
        <v>46183</v>
      </c>
      <c r="AA666" s="601"/>
      <c r="AB666" s="359"/>
      <c r="AC666" s="251" t="s">
        <v>627</v>
      </c>
      <c r="AD666" s="361"/>
      <c r="AE666" s="362">
        <v>2</v>
      </c>
      <c r="AF666" s="363" t="str">
        <f t="shared" si="1778"/>
        <v>4IE</v>
      </c>
      <c r="AG666" s="364"/>
      <c r="AH666" s="364"/>
      <c r="AI666" s="364">
        <v>1</v>
      </c>
      <c r="AJ666" s="364"/>
      <c r="AK666" s="364"/>
      <c r="AL666" s="364"/>
      <c r="AM666" s="364"/>
      <c r="AN666" s="364">
        <v>1</v>
      </c>
      <c r="AO666" s="364"/>
      <c r="AP666" s="363">
        <v>1</v>
      </c>
      <c r="AQ666" s="255">
        <v>1</v>
      </c>
      <c r="AR666" s="255">
        <v>1</v>
      </c>
      <c r="AS666" s="255"/>
      <c r="AT666" s="255"/>
      <c r="AU666" s="2843">
        <f t="shared" si="1820"/>
        <v>2</v>
      </c>
      <c r="AV666" s="4008">
        <f t="shared" si="1821"/>
        <v>1</v>
      </c>
      <c r="AW666" s="590">
        <v>46144</v>
      </c>
      <c r="AX666" s="369">
        <v>4263234</v>
      </c>
      <c r="AY666" s="154">
        <v>46144</v>
      </c>
      <c r="AZ666" s="367">
        <v>4263235</v>
      </c>
      <c r="BA666" s="154">
        <v>46144</v>
      </c>
      <c r="BB666" s="367">
        <v>4263236</v>
      </c>
      <c r="BC666" s="368">
        <v>46127</v>
      </c>
      <c r="BD666" s="369">
        <v>4263213</v>
      </c>
      <c r="BE666" s="4599">
        <v>46127</v>
      </c>
      <c r="BF666" s="367">
        <v>4263214</v>
      </c>
      <c r="BG666" s="368">
        <v>46150</v>
      </c>
      <c r="BH666" s="367">
        <v>4263239</v>
      </c>
      <c r="BI666" s="154">
        <v>46114</v>
      </c>
      <c r="BJ666" s="367">
        <v>4263189</v>
      </c>
      <c r="BK666" s="154" t="str">
        <f t="shared" si="1779"/>
        <v>-</v>
      </c>
      <c r="BL666" s="367"/>
      <c r="BM666" s="154" t="str">
        <f t="shared" si="1780"/>
        <v>-</v>
      </c>
      <c r="BN666" s="367"/>
      <c r="BO666" s="155" t="str">
        <f t="shared" si="1781"/>
        <v>-</v>
      </c>
      <c r="BP666" s="367"/>
      <c r="BQ666" s="154" t="str">
        <f t="shared" si="1822"/>
        <v>-</v>
      </c>
      <c r="BR666" s="369"/>
      <c r="BS666" s="154" t="str">
        <f t="shared" si="1782"/>
        <v>-</v>
      </c>
      <c r="BT666" s="369"/>
      <c r="BU666" s="154" t="str">
        <f t="shared" si="1783"/>
        <v>-</v>
      </c>
      <c r="BV666" s="369"/>
      <c r="BW666" s="154" t="str">
        <f t="shared" si="1784"/>
        <v>-</v>
      </c>
      <c r="BX666" s="367"/>
      <c r="BY666" s="154" t="str">
        <f t="shared" si="1785"/>
        <v>-</v>
      </c>
      <c r="BZ666" s="369"/>
      <c r="CA666" s="154" t="str">
        <f t="shared" si="1786"/>
        <v>-</v>
      </c>
      <c r="CB666" s="367"/>
      <c r="CC666" s="154" t="str">
        <f t="shared" si="1787"/>
        <v>-</v>
      </c>
      <c r="CD666" s="367"/>
      <c r="CE666" s="2850" t="str">
        <f t="shared" si="1788"/>
        <v>-</v>
      </c>
      <c r="CF666" s="2846"/>
      <c r="CG666" s="2855" t="str">
        <f t="shared" si="1789"/>
        <v>-</v>
      </c>
      <c r="CH666" s="2851"/>
      <c r="CI666" s="2850" t="str">
        <f t="shared" si="1790"/>
        <v>-</v>
      </c>
      <c r="CJ666" s="2846"/>
      <c r="CK666" s="2850" t="str">
        <f t="shared" si="1791"/>
        <v>-</v>
      </c>
      <c r="CL666" s="2851"/>
      <c r="CM666" s="2850" t="str">
        <f t="shared" si="1792"/>
        <v>-</v>
      </c>
      <c r="CN666" s="2851"/>
      <c r="CO666" s="2855" t="str">
        <f t="shared" si="1793"/>
        <v>-</v>
      </c>
      <c r="CP666" s="2851"/>
      <c r="CQ666" s="2855" t="str">
        <f t="shared" si="1794"/>
        <v>-</v>
      </c>
      <c r="CR666" s="2851"/>
      <c r="CS666" s="2850" t="str">
        <f t="shared" si="1795"/>
        <v>-</v>
      </c>
      <c r="CT666" s="2851"/>
      <c r="CU666" s="2855"/>
      <c r="CV666" s="2851"/>
      <c r="CW666" s="2850" t="str">
        <f t="shared" si="1796"/>
        <v>-</v>
      </c>
      <c r="CX666" s="2851"/>
      <c r="CY666" s="2855" t="str">
        <f t="shared" si="1797"/>
        <v>-</v>
      </c>
      <c r="CZ666" s="2851"/>
      <c r="DA666" s="154" t="str">
        <f t="shared" si="1798"/>
        <v>-</v>
      </c>
      <c r="DB666" s="369"/>
      <c r="DC666" s="155" t="str">
        <f t="shared" si="1799"/>
        <v>-</v>
      </c>
      <c r="DD666" s="367"/>
      <c r="DE666" s="374">
        <f t="shared" si="1832"/>
        <v>0</v>
      </c>
      <c r="DF666" s="373"/>
      <c r="DG666" s="818">
        <f t="shared" si="1800"/>
        <v>0</v>
      </c>
      <c r="DH666" s="372"/>
      <c r="DI666" s="267">
        <f t="shared" si="1833"/>
        <v>0</v>
      </c>
      <c r="DJ666" s="373"/>
      <c r="DK666" s="374">
        <v>46120</v>
      </c>
      <c r="DL666" s="2857">
        <v>4263200</v>
      </c>
      <c r="DM666" s="375">
        <f t="shared" si="1824"/>
        <v>0</v>
      </c>
      <c r="DN666" s="373"/>
      <c r="DO666" s="155">
        <f t="shared" si="1825"/>
        <v>0</v>
      </c>
      <c r="DP666" s="372"/>
      <c r="DQ666" s="155">
        <f t="shared" si="1826"/>
        <v>0</v>
      </c>
      <c r="DR666" s="373"/>
      <c r="DS666" s="155">
        <f t="shared" si="1827"/>
        <v>0</v>
      </c>
      <c r="DT666" s="372"/>
      <c r="DU666" s="155">
        <f t="shared" si="1828"/>
        <v>0</v>
      </c>
      <c r="DV666" s="373"/>
      <c r="DY666" s="154">
        <f t="shared" si="1829"/>
        <v>0</v>
      </c>
      <c r="DZ666" s="373"/>
      <c r="EA666" s="154">
        <v>46120</v>
      </c>
      <c r="EB666" s="373">
        <v>4263203</v>
      </c>
      <c r="EC666" s="269">
        <v>46150</v>
      </c>
      <c r="ED666" s="4964">
        <v>4263259</v>
      </c>
      <c r="EE666" s="822">
        <v>46120</v>
      </c>
      <c r="EF666" s="377">
        <v>4263205</v>
      </c>
      <c r="EG666" s="273"/>
      <c r="EH666" s="274"/>
      <c r="EI666" s="275"/>
      <c r="EJ666" s="276"/>
      <c r="EK666" s="275"/>
      <c r="EL666" s="277"/>
      <c r="EM666" s="278" t="str">
        <f t="shared" si="1830"/>
        <v xml:space="preserve"> </v>
      </c>
      <c r="EN666" s="372"/>
      <c r="EO666" s="155">
        <f t="shared" si="1831"/>
        <v>0</v>
      </c>
      <c r="EP666" s="373"/>
      <c r="ER666" s="194"/>
      <c r="ET666" s="154" t="str">
        <f>IF($AE666=0,"　",VLOOKUP($AE666,ﾚｰｻﾞOP,60,0))</f>
        <v>-</v>
      </c>
      <c r="EU666" s="373"/>
      <c r="EV666" s="154" t="str">
        <f t="shared" si="1801"/>
        <v>-</v>
      </c>
      <c r="EW666" s="373"/>
      <c r="EX666" s="154"/>
      <c r="EY666" s="367"/>
      <c r="EZ666" s="154"/>
      <c r="FA666" s="367"/>
      <c r="FB666" s="154"/>
      <c r="FC666" s="367"/>
      <c r="FD666" s="154"/>
      <c r="FE666" s="367"/>
      <c r="FF666" s="155"/>
      <c r="FG666" s="367"/>
      <c r="FH666" s="154"/>
      <c r="FI666" s="367"/>
      <c r="FJ666" s="154" t="str">
        <f>IF($AE666=0,"　",VLOOKUP($AE666,ﾚｰｻﾞOP,67,0))</f>
        <v>-</v>
      </c>
      <c r="FK666" s="373"/>
      <c r="FL666" s="155" t="str">
        <f t="shared" si="1802"/>
        <v>-</v>
      </c>
      <c r="FM666" s="279"/>
      <c r="FN666" s="1184"/>
      <c r="FO666" s="280"/>
      <c r="FP666" s="281"/>
      <c r="FQ666" s="282"/>
      <c r="FS666" s="281"/>
      <c r="FT666" s="282"/>
    </row>
    <row r="667" spans="1:176" ht="18.600000000000001" customHeight="1">
      <c r="A667" s="228">
        <f t="shared" si="1818"/>
        <v>657</v>
      </c>
      <c r="B667" s="1563" t="str">
        <f t="shared" si="1819"/>
        <v>4IE</v>
      </c>
      <c r="C667" s="6526">
        <v>46203</v>
      </c>
      <c r="D667" s="5644" t="s">
        <v>1392</v>
      </c>
      <c r="E667" s="5719">
        <v>89610228</v>
      </c>
      <c r="F667" s="1564" t="s">
        <v>1918</v>
      </c>
      <c r="G667" s="1263"/>
      <c r="H667" s="1330" t="s">
        <v>629</v>
      </c>
      <c r="I667" s="1264" t="s">
        <v>992</v>
      </c>
      <c r="J667" s="1264" t="s">
        <v>21</v>
      </c>
      <c r="K667" s="599" t="s">
        <v>11</v>
      </c>
      <c r="L667" s="600"/>
      <c r="M667" s="6477">
        <v>46168</v>
      </c>
      <c r="N667" s="6873">
        <v>46161</v>
      </c>
      <c r="O667" s="354">
        <v>46169</v>
      </c>
      <c r="P667" s="353">
        <v>46168</v>
      </c>
      <c r="Q667" s="354">
        <v>46170</v>
      </c>
      <c r="R667" s="353">
        <v>46170</v>
      </c>
      <c r="S667" s="354">
        <v>46171</v>
      </c>
      <c r="T667" s="353">
        <v>46165</v>
      </c>
      <c r="U667" s="355">
        <v>46176</v>
      </c>
      <c r="V667" s="353">
        <v>46175</v>
      </c>
      <c r="W667" s="356">
        <v>46178</v>
      </c>
      <c r="X667" s="357">
        <v>46177</v>
      </c>
      <c r="Y667" s="359">
        <v>46183</v>
      </c>
      <c r="Z667" s="359">
        <v>46183</v>
      </c>
      <c r="AA667" s="601"/>
      <c r="AB667" s="359"/>
      <c r="AC667" s="251"/>
      <c r="AD667" s="361"/>
      <c r="AE667" s="362">
        <v>25</v>
      </c>
      <c r="AF667" s="363" t="str">
        <f t="shared" si="1778"/>
        <v>4IE</v>
      </c>
      <c r="AG667" s="364"/>
      <c r="AH667" s="364"/>
      <c r="AI667" s="364"/>
      <c r="AJ667" s="364"/>
      <c r="AK667" s="364"/>
      <c r="AL667" s="364"/>
      <c r="AM667" s="364"/>
      <c r="AN667" s="364"/>
      <c r="AO667" s="364"/>
      <c r="AP667" s="363"/>
      <c r="AQ667" s="255"/>
      <c r="AR667" s="255"/>
      <c r="AS667" s="255"/>
      <c r="AT667" s="255"/>
      <c r="AU667" s="2843">
        <f t="shared" si="1820"/>
        <v>0</v>
      </c>
      <c r="AV667" s="4008">
        <f t="shared" si="1821"/>
        <v>0</v>
      </c>
      <c r="AW667" s="590" t="str">
        <f>IF($AE667=0,"　",VLOOKUP($AE667,ﾚｰｻﾞOP,5,0))</f>
        <v>-</v>
      </c>
      <c r="AX667" s="369"/>
      <c r="AY667" s="154" t="str">
        <f>IF($AE667=0,"　",VLOOKUP($AE667,ﾚｰｻﾞOP,6,0))</f>
        <v>-</v>
      </c>
      <c r="AZ667" s="367"/>
      <c r="BA667" s="154" t="str">
        <f>IF($AE667=0,"　",VLOOKUP($AE667,ﾚｰｻﾞOP,7,0))</f>
        <v>-</v>
      </c>
      <c r="BB667" s="367"/>
      <c r="BC667" s="368" t="str">
        <f>IF($AE667=0,"　",VLOOKUP($AE667,ﾚｰｻﾞOP,8,0))</f>
        <v>-</v>
      </c>
      <c r="BD667" s="369"/>
      <c r="BE667" s="4599" t="str">
        <f>IF($AE667=0,"　",VLOOKUP($AE667,ﾚｰｻﾞOP,9,0))</f>
        <v>-</v>
      </c>
      <c r="BF667" s="367"/>
      <c r="BG667" s="368" t="str">
        <f>IF($AE667=0,"　",VLOOKUP($AE667,ﾚｰｻﾞOP,10,0))</f>
        <v>-</v>
      </c>
      <c r="BH667" s="367"/>
      <c r="BI667" s="154" t="str">
        <f>IF($AE667=0,"　",VLOOKUP($AE667,ﾚｰｻﾞOP,11,0))</f>
        <v>-</v>
      </c>
      <c r="BJ667" s="367"/>
      <c r="BK667" s="154" t="str">
        <f t="shared" si="1779"/>
        <v>-</v>
      </c>
      <c r="BL667" s="367"/>
      <c r="BM667" s="154" t="str">
        <f t="shared" si="1780"/>
        <v>-</v>
      </c>
      <c r="BN667" s="367"/>
      <c r="BO667" s="155" t="str">
        <f t="shared" si="1781"/>
        <v>-</v>
      </c>
      <c r="BP667" s="367"/>
      <c r="BQ667" s="154" t="str">
        <f t="shared" si="1822"/>
        <v>-</v>
      </c>
      <c r="BR667" s="369"/>
      <c r="BS667" s="154" t="str">
        <f t="shared" si="1782"/>
        <v>-</v>
      </c>
      <c r="BT667" s="369"/>
      <c r="BU667" s="154" t="str">
        <f t="shared" si="1783"/>
        <v>-</v>
      </c>
      <c r="BV667" s="369"/>
      <c r="BW667" s="154" t="str">
        <f t="shared" si="1784"/>
        <v>-</v>
      </c>
      <c r="BX667" s="367"/>
      <c r="BY667" s="154" t="str">
        <f t="shared" si="1785"/>
        <v>-</v>
      </c>
      <c r="BZ667" s="369"/>
      <c r="CA667" s="154" t="str">
        <f t="shared" si="1786"/>
        <v>-</v>
      </c>
      <c r="CB667" s="367"/>
      <c r="CC667" s="154" t="str">
        <f t="shared" si="1787"/>
        <v>-</v>
      </c>
      <c r="CD667" s="367"/>
      <c r="CE667" s="2850" t="str">
        <f t="shared" si="1788"/>
        <v>-</v>
      </c>
      <c r="CF667" s="2846"/>
      <c r="CG667" s="2855" t="str">
        <f t="shared" si="1789"/>
        <v>-</v>
      </c>
      <c r="CH667" s="2851"/>
      <c r="CI667" s="2850" t="str">
        <f t="shared" si="1790"/>
        <v>-</v>
      </c>
      <c r="CJ667" s="2846"/>
      <c r="CK667" s="2850" t="str">
        <f t="shared" si="1791"/>
        <v>-</v>
      </c>
      <c r="CL667" s="2851"/>
      <c r="CM667" s="2850" t="str">
        <f t="shared" si="1792"/>
        <v>-</v>
      </c>
      <c r="CN667" s="2851"/>
      <c r="CO667" s="2855" t="str">
        <f t="shared" si="1793"/>
        <v>-</v>
      </c>
      <c r="CP667" s="2851"/>
      <c r="CQ667" s="2855" t="str">
        <f t="shared" si="1794"/>
        <v>-</v>
      </c>
      <c r="CR667" s="2851"/>
      <c r="CS667" s="2850" t="str">
        <f t="shared" si="1795"/>
        <v>-</v>
      </c>
      <c r="CT667" s="2851"/>
      <c r="CU667" s="2855"/>
      <c r="CV667" s="2851"/>
      <c r="CW667" s="2850" t="str">
        <f t="shared" si="1796"/>
        <v>-</v>
      </c>
      <c r="CX667" s="2851"/>
      <c r="CY667" s="2855" t="str">
        <f t="shared" si="1797"/>
        <v>-</v>
      </c>
      <c r="CZ667" s="2851"/>
      <c r="DA667" s="154" t="str">
        <f t="shared" si="1798"/>
        <v>-</v>
      </c>
      <c r="DB667" s="369"/>
      <c r="DC667" s="155" t="str">
        <f t="shared" si="1799"/>
        <v>-</v>
      </c>
      <c r="DD667" s="367"/>
      <c r="DE667" s="374">
        <f t="shared" si="1832"/>
        <v>0</v>
      </c>
      <c r="DF667" s="373"/>
      <c r="DG667" s="818">
        <f t="shared" si="1800"/>
        <v>0</v>
      </c>
      <c r="DH667" s="372"/>
      <c r="DI667" s="267">
        <f t="shared" si="1833"/>
        <v>0</v>
      </c>
      <c r="DJ667" s="373"/>
      <c r="DK667" s="374">
        <f t="shared" ref="DK667:DK681" si="1834">IF(AU667=2,1,0)</f>
        <v>0</v>
      </c>
      <c r="DL667" s="373"/>
      <c r="DM667" s="375">
        <f t="shared" si="1824"/>
        <v>0</v>
      </c>
      <c r="DN667" s="373"/>
      <c r="DO667" s="155">
        <f t="shared" si="1825"/>
        <v>0</v>
      </c>
      <c r="DP667" s="372"/>
      <c r="DQ667" s="155">
        <f t="shared" si="1826"/>
        <v>0</v>
      </c>
      <c r="DR667" s="373"/>
      <c r="DS667" s="155">
        <f t="shared" si="1827"/>
        <v>0</v>
      </c>
      <c r="DT667" s="372"/>
      <c r="DU667" s="155">
        <f t="shared" si="1828"/>
        <v>0</v>
      </c>
      <c r="DV667" s="373"/>
      <c r="DW667" s="4891">
        <f t="shared" ref="DW667:DW681" si="1835">IF(AN667=1,1,0)</f>
        <v>0</v>
      </c>
      <c r="DX667" s="372"/>
      <c r="DY667" s="154">
        <f t="shared" si="1829"/>
        <v>0</v>
      </c>
      <c r="DZ667" s="373"/>
      <c r="EA667" s="154">
        <f t="shared" ref="EA667:EA681" si="1836">IF(AP667=1,1,0)</f>
        <v>0</v>
      </c>
      <c r="EB667" s="373"/>
      <c r="EC667" s="269">
        <f t="shared" ref="EC667:EC681" si="1837">IF(AQ667=1,1,0)</f>
        <v>0</v>
      </c>
      <c r="ED667" s="376"/>
      <c r="EE667" s="822">
        <f t="shared" ref="EE667:EE681" si="1838">IF(AV667=0,0,1)</f>
        <v>0</v>
      </c>
      <c r="EF667" s="377"/>
      <c r="EG667" s="273"/>
      <c r="EH667" s="274"/>
      <c r="EI667" s="275"/>
      <c r="EJ667" s="276"/>
      <c r="EK667" s="275"/>
      <c r="EL667" s="277"/>
      <c r="EM667" s="278" t="str">
        <f t="shared" si="1830"/>
        <v xml:space="preserve"> </v>
      </c>
      <c r="EN667" s="372"/>
      <c r="EO667" s="155">
        <f t="shared" si="1831"/>
        <v>0</v>
      </c>
      <c r="EP667" s="373"/>
      <c r="ER667" s="194"/>
      <c r="ET667" s="154">
        <v>46120</v>
      </c>
      <c r="EU667" s="373">
        <v>4263206</v>
      </c>
      <c r="EV667" s="154">
        <f t="shared" si="1801"/>
        <v>1</v>
      </c>
      <c r="EW667" s="373"/>
      <c r="EX667" s="154"/>
      <c r="EY667" s="367"/>
      <c r="EZ667" s="154">
        <v>46150</v>
      </c>
      <c r="FA667" s="367">
        <v>4263262</v>
      </c>
      <c r="FB667" s="154"/>
      <c r="FC667" s="367"/>
      <c r="FD667" s="154">
        <v>46120</v>
      </c>
      <c r="FE667" s="367">
        <v>4263207</v>
      </c>
      <c r="FF667" s="155"/>
      <c r="FG667" s="367"/>
      <c r="FH667" s="154"/>
      <c r="FI667" s="367"/>
      <c r="FJ667" s="154">
        <v>46114</v>
      </c>
      <c r="FK667" s="373">
        <v>4263208</v>
      </c>
      <c r="FL667" s="155">
        <f t="shared" si="1802"/>
        <v>1</v>
      </c>
      <c r="FM667" s="279"/>
      <c r="FN667" s="1184"/>
      <c r="FO667" s="280"/>
      <c r="FP667" s="281">
        <v>1</v>
      </c>
      <c r="FQ667" s="282"/>
      <c r="FS667" s="281"/>
      <c r="FT667" s="282"/>
    </row>
    <row r="668" spans="1:176" ht="18.600000000000001" customHeight="1">
      <c r="A668" s="228">
        <f t="shared" si="1818"/>
        <v>658</v>
      </c>
      <c r="B668" s="343" t="str">
        <f t="shared" si="1819"/>
        <v>4IE</v>
      </c>
      <c r="C668" s="6600">
        <v>46234</v>
      </c>
      <c r="D668" s="6777" t="s">
        <v>36</v>
      </c>
      <c r="E668" s="1262">
        <v>72511127</v>
      </c>
      <c r="F668" s="1564" t="s">
        <v>1919</v>
      </c>
      <c r="G668" s="1263"/>
      <c r="H668" s="1330" t="s">
        <v>630</v>
      </c>
      <c r="I668" s="1264" t="s">
        <v>63</v>
      </c>
      <c r="J668" s="1264" t="s">
        <v>1833</v>
      </c>
      <c r="K668" s="599" t="s">
        <v>11</v>
      </c>
      <c r="L668" s="600"/>
      <c r="M668" s="6477">
        <v>46169</v>
      </c>
      <c r="N668" s="353">
        <v>46163</v>
      </c>
      <c r="O668" s="354">
        <v>46170</v>
      </c>
      <c r="P668" s="353">
        <v>46165</v>
      </c>
      <c r="Q668" s="354">
        <v>46171</v>
      </c>
      <c r="R668" s="353">
        <v>46170</v>
      </c>
      <c r="S668" s="354">
        <v>46175</v>
      </c>
      <c r="T668" s="353">
        <v>46168</v>
      </c>
      <c r="U668" s="355">
        <v>46177</v>
      </c>
      <c r="V668" s="353">
        <v>46176</v>
      </c>
      <c r="W668" s="356">
        <v>46179</v>
      </c>
      <c r="X668" s="357">
        <v>46178</v>
      </c>
      <c r="Y668" s="359">
        <v>46185</v>
      </c>
      <c r="Z668" s="359">
        <v>46185</v>
      </c>
      <c r="AA668" s="601"/>
      <c r="AB668" s="359"/>
      <c r="AC668" s="602" t="s">
        <v>627</v>
      </c>
      <c r="AD668" s="361"/>
      <c r="AE668" s="362">
        <v>2</v>
      </c>
      <c r="AF668" s="363" t="str">
        <f t="shared" si="1778"/>
        <v>4IE</v>
      </c>
      <c r="AG668" s="364"/>
      <c r="AH668" s="364"/>
      <c r="AI668" s="364">
        <v>1</v>
      </c>
      <c r="AJ668" s="364"/>
      <c r="AK668" s="364"/>
      <c r="AL668" s="364"/>
      <c r="AM668" s="364"/>
      <c r="AN668" s="364">
        <v>1</v>
      </c>
      <c r="AO668" s="364"/>
      <c r="AP668" s="363">
        <v>1</v>
      </c>
      <c r="AQ668" s="255">
        <v>1</v>
      </c>
      <c r="AR668" s="255"/>
      <c r="AS668" s="255"/>
      <c r="AT668" s="255"/>
      <c r="AU668" s="2843">
        <f t="shared" si="1820"/>
        <v>2</v>
      </c>
      <c r="AV668" s="4008">
        <f t="shared" si="1821"/>
        <v>0</v>
      </c>
      <c r="AW668" s="590">
        <v>46144</v>
      </c>
      <c r="AX668" s="369">
        <v>4263234</v>
      </c>
      <c r="AY668" s="154">
        <v>46144</v>
      </c>
      <c r="AZ668" s="367">
        <v>4263235</v>
      </c>
      <c r="BA668" s="154">
        <v>46144</v>
      </c>
      <c r="BB668" s="367">
        <v>4263236</v>
      </c>
      <c r="BC668" s="368">
        <v>46127</v>
      </c>
      <c r="BD668" s="369">
        <v>4263213</v>
      </c>
      <c r="BE668" s="4599">
        <v>46127</v>
      </c>
      <c r="BF668" s="367">
        <v>4263214</v>
      </c>
      <c r="BG668" s="368">
        <v>46150</v>
      </c>
      <c r="BH668" s="367">
        <v>4263239</v>
      </c>
      <c r="BI668" s="154">
        <v>46114</v>
      </c>
      <c r="BJ668" s="367">
        <v>4263189</v>
      </c>
      <c r="BK668" s="154" t="str">
        <f t="shared" si="1779"/>
        <v>-</v>
      </c>
      <c r="BL668" s="367"/>
      <c r="BM668" s="154" t="str">
        <f t="shared" si="1780"/>
        <v>-</v>
      </c>
      <c r="BN668" s="367"/>
      <c r="BO668" s="155" t="str">
        <f t="shared" si="1781"/>
        <v>-</v>
      </c>
      <c r="BP668" s="367"/>
      <c r="BQ668" s="154" t="str">
        <f t="shared" si="1822"/>
        <v>-</v>
      </c>
      <c r="BR668" s="369"/>
      <c r="BS668" s="154" t="str">
        <f t="shared" si="1782"/>
        <v>-</v>
      </c>
      <c r="BT668" s="2968"/>
      <c r="BU668" s="154" t="str">
        <f t="shared" si="1783"/>
        <v>-</v>
      </c>
      <c r="BV668" s="369"/>
      <c r="BW668" s="154" t="str">
        <f t="shared" si="1784"/>
        <v>-</v>
      </c>
      <c r="BX668" s="2966"/>
      <c r="BY668" s="154" t="str">
        <f t="shared" si="1785"/>
        <v>-</v>
      </c>
      <c r="BZ668" s="369"/>
      <c r="CA668" s="154" t="str">
        <f t="shared" si="1786"/>
        <v>-</v>
      </c>
      <c r="CB668" s="367"/>
      <c r="CC668" s="154" t="str">
        <f t="shared" si="1787"/>
        <v>-</v>
      </c>
      <c r="CD668" s="367"/>
      <c r="CE668" s="2850" t="str">
        <f t="shared" si="1788"/>
        <v>-</v>
      </c>
      <c r="CF668" s="2846"/>
      <c r="CG668" s="2855" t="str">
        <f t="shared" si="1789"/>
        <v>-</v>
      </c>
      <c r="CH668" s="2851"/>
      <c r="CI668" s="2850" t="str">
        <f t="shared" si="1790"/>
        <v>-</v>
      </c>
      <c r="CJ668" s="2846"/>
      <c r="CK668" s="2850" t="str">
        <f t="shared" si="1791"/>
        <v>-</v>
      </c>
      <c r="CL668" s="2851"/>
      <c r="CM668" s="2850" t="str">
        <f t="shared" si="1792"/>
        <v>-</v>
      </c>
      <c r="CN668" s="2851"/>
      <c r="CO668" s="2855" t="str">
        <f t="shared" si="1793"/>
        <v>-</v>
      </c>
      <c r="CP668" s="2851"/>
      <c r="CQ668" s="2855" t="str">
        <f t="shared" si="1794"/>
        <v>-</v>
      </c>
      <c r="CR668" s="2851"/>
      <c r="CS668" s="2850" t="str">
        <f t="shared" si="1795"/>
        <v>-</v>
      </c>
      <c r="CT668" s="2851"/>
      <c r="CU668" s="2855"/>
      <c r="CV668" s="2851"/>
      <c r="CW668" s="2850" t="str">
        <f t="shared" si="1796"/>
        <v>-</v>
      </c>
      <c r="CX668" s="2851"/>
      <c r="CY668" s="2855" t="str">
        <f t="shared" si="1797"/>
        <v>-</v>
      </c>
      <c r="CZ668" s="2851"/>
      <c r="DA668" s="154" t="str">
        <f t="shared" si="1798"/>
        <v>-</v>
      </c>
      <c r="DB668" s="369"/>
      <c r="DC668" s="155" t="str">
        <f t="shared" si="1799"/>
        <v>-</v>
      </c>
      <c r="DD668" s="367"/>
      <c r="DE668" s="374">
        <f t="shared" si="1832"/>
        <v>0</v>
      </c>
      <c r="DF668" s="373"/>
      <c r="DG668" s="818">
        <f t="shared" si="1800"/>
        <v>0</v>
      </c>
      <c r="DH668" s="372"/>
      <c r="DI668" s="267">
        <f t="shared" si="1833"/>
        <v>0</v>
      </c>
      <c r="DJ668" s="373"/>
      <c r="DK668" s="374">
        <v>46120</v>
      </c>
      <c r="DL668" s="373">
        <v>4263200</v>
      </c>
      <c r="DM668" s="375">
        <f t="shared" si="1824"/>
        <v>0</v>
      </c>
      <c r="DN668" s="373"/>
      <c r="DO668" s="155">
        <f t="shared" si="1825"/>
        <v>0</v>
      </c>
      <c r="DP668" s="372"/>
      <c r="DQ668" s="155">
        <f t="shared" si="1826"/>
        <v>0</v>
      </c>
      <c r="DR668" s="373"/>
      <c r="DS668" s="155">
        <f t="shared" si="1827"/>
        <v>0</v>
      </c>
      <c r="DT668" s="372"/>
      <c r="DU668" s="155">
        <f t="shared" si="1828"/>
        <v>0</v>
      </c>
      <c r="DV668" s="373"/>
      <c r="DW668" s="4891">
        <v>46114</v>
      </c>
      <c r="DX668" s="372">
        <v>4263201</v>
      </c>
      <c r="DY668" s="154">
        <f t="shared" si="1829"/>
        <v>0</v>
      </c>
      <c r="DZ668" s="373"/>
      <c r="EA668" s="154">
        <v>46150</v>
      </c>
      <c r="EB668" s="373">
        <v>4263258</v>
      </c>
      <c r="EC668" s="269">
        <v>46150</v>
      </c>
      <c r="ED668" s="376">
        <v>4263259</v>
      </c>
      <c r="EE668" s="822">
        <f t="shared" si="1838"/>
        <v>0</v>
      </c>
      <c r="EF668" s="377"/>
      <c r="EG668" s="273"/>
      <c r="EH668" s="274"/>
      <c r="EI668" s="275"/>
      <c r="EJ668" s="276"/>
      <c r="EK668" s="275"/>
      <c r="EL668" s="277"/>
      <c r="EM668" s="278" t="str">
        <f t="shared" si="1830"/>
        <v xml:space="preserve"> </v>
      </c>
      <c r="EN668" s="372"/>
      <c r="EO668" s="155">
        <f t="shared" si="1831"/>
        <v>0</v>
      </c>
      <c r="EP668" s="373"/>
      <c r="ER668" s="194"/>
      <c r="ET668" s="154" t="str">
        <f>IF($AE668=0,"　",VLOOKUP($AE668,ﾚｰｻﾞOP,60,0))</f>
        <v>-</v>
      </c>
      <c r="EU668" s="373"/>
      <c r="EV668" s="154" t="str">
        <f t="shared" si="1801"/>
        <v>-</v>
      </c>
      <c r="EW668" s="373"/>
      <c r="EX668" s="154"/>
      <c r="EY668" s="367"/>
      <c r="EZ668" s="154"/>
      <c r="FA668" s="367"/>
      <c r="FB668" s="154"/>
      <c r="FC668" s="367"/>
      <c r="FD668" s="154"/>
      <c r="FE668" s="367"/>
      <c r="FF668" s="155"/>
      <c r="FG668" s="367"/>
      <c r="FH668" s="154"/>
      <c r="FI668" s="367"/>
      <c r="FJ668" s="154" t="str">
        <f>IF($AE668=0,"　",VLOOKUP($AE668,ﾚｰｻﾞOP,67,0))</f>
        <v>-</v>
      </c>
      <c r="FK668" s="373"/>
      <c r="FL668" s="155" t="str">
        <f t="shared" si="1802"/>
        <v>-</v>
      </c>
      <c r="FM668" s="279"/>
      <c r="FN668" s="1184"/>
      <c r="FO668" s="280"/>
      <c r="FP668" s="281"/>
      <c r="FQ668" s="282"/>
      <c r="FS668" s="281"/>
      <c r="FT668" s="282"/>
    </row>
    <row r="669" spans="1:176" ht="18.600000000000001" customHeight="1">
      <c r="A669" s="228">
        <f t="shared" si="1818"/>
        <v>659</v>
      </c>
      <c r="B669" s="1563" t="str">
        <f t="shared" si="1819"/>
        <v>4IE</v>
      </c>
      <c r="C669" s="6600">
        <v>46234</v>
      </c>
      <c r="D669" s="5644" t="s">
        <v>1601</v>
      </c>
      <c r="E669" s="5719">
        <v>89610229</v>
      </c>
      <c r="F669" s="1564"/>
      <c r="G669" s="6876" t="s">
        <v>2000</v>
      </c>
      <c r="H669" s="1330" t="s">
        <v>630</v>
      </c>
      <c r="I669" s="1264" t="s">
        <v>1118</v>
      </c>
      <c r="J669" s="1264" t="s">
        <v>622</v>
      </c>
      <c r="K669" s="599" t="s">
        <v>11</v>
      </c>
      <c r="L669" s="600"/>
      <c r="M669" s="6477">
        <v>46169</v>
      </c>
      <c r="N669" s="6873">
        <v>46162</v>
      </c>
      <c r="O669" s="354">
        <v>46170</v>
      </c>
      <c r="P669" s="353">
        <v>46165</v>
      </c>
      <c r="Q669" s="354">
        <v>46171</v>
      </c>
      <c r="R669" s="353">
        <v>46170</v>
      </c>
      <c r="S669" s="354">
        <v>46175</v>
      </c>
      <c r="T669" s="353">
        <v>46169</v>
      </c>
      <c r="U669" s="355">
        <v>46177</v>
      </c>
      <c r="V669" s="353">
        <v>46177</v>
      </c>
      <c r="W669" s="356">
        <v>46179</v>
      </c>
      <c r="X669" s="357">
        <v>46179</v>
      </c>
      <c r="Y669" s="359">
        <v>46186</v>
      </c>
      <c r="Z669" s="359">
        <v>46186</v>
      </c>
      <c r="AA669" s="601"/>
      <c r="AB669" s="359"/>
      <c r="AC669" s="251"/>
      <c r="AD669" s="361"/>
      <c r="AE669" s="362">
        <v>25</v>
      </c>
      <c r="AF669" s="363" t="str">
        <f t="shared" si="1778"/>
        <v>4IE</v>
      </c>
      <c r="AG669" s="364"/>
      <c r="AH669" s="364"/>
      <c r="AI669" s="364"/>
      <c r="AJ669" s="364"/>
      <c r="AK669" s="364"/>
      <c r="AL669" s="364"/>
      <c r="AM669" s="364"/>
      <c r="AN669" s="364"/>
      <c r="AO669" s="364"/>
      <c r="AP669" s="363"/>
      <c r="AQ669" s="255"/>
      <c r="AR669" s="255"/>
      <c r="AS669" s="255"/>
      <c r="AT669" s="255"/>
      <c r="AU669" s="2843">
        <f t="shared" si="1820"/>
        <v>0</v>
      </c>
      <c r="AV669" s="4008">
        <f t="shared" si="1821"/>
        <v>0</v>
      </c>
      <c r="AW669" s="590" t="str">
        <f>IF($AE669=0,"　",VLOOKUP($AE669,ﾚｰｻﾞOP,5,0))</f>
        <v>-</v>
      </c>
      <c r="AX669" s="369"/>
      <c r="AY669" s="154" t="str">
        <f>IF($AE669=0,"　",VLOOKUP($AE669,ﾚｰｻﾞOP,6,0))</f>
        <v>-</v>
      </c>
      <c r="AZ669" s="367"/>
      <c r="BA669" s="154" t="str">
        <f>IF($AE669=0,"　",VLOOKUP($AE669,ﾚｰｻﾞOP,7,0))</f>
        <v>-</v>
      </c>
      <c r="BB669" s="367"/>
      <c r="BC669" s="368" t="str">
        <f>IF($AE669=0,"　",VLOOKUP($AE669,ﾚｰｻﾞOP,8,0))</f>
        <v>-</v>
      </c>
      <c r="BD669" s="369"/>
      <c r="BE669" s="4599" t="str">
        <f>IF($AE669=0,"　",VLOOKUP($AE669,ﾚｰｻﾞOP,9,0))</f>
        <v>-</v>
      </c>
      <c r="BF669" s="367"/>
      <c r="BG669" s="368" t="str">
        <f>IF($AE669=0,"　",VLOOKUP($AE669,ﾚｰｻﾞOP,10,0))</f>
        <v>-</v>
      </c>
      <c r="BH669" s="367"/>
      <c r="BI669" s="154" t="str">
        <f>IF($AE669=0,"　",VLOOKUP($AE669,ﾚｰｻﾞOP,11,0))</f>
        <v>-</v>
      </c>
      <c r="BJ669" s="367"/>
      <c r="BK669" s="154" t="str">
        <f t="shared" si="1779"/>
        <v>-</v>
      </c>
      <c r="BL669" s="367"/>
      <c r="BM669" s="154" t="str">
        <f t="shared" si="1780"/>
        <v>-</v>
      </c>
      <c r="BN669" s="367"/>
      <c r="BO669" s="155" t="str">
        <f t="shared" si="1781"/>
        <v>-</v>
      </c>
      <c r="BP669" s="367"/>
      <c r="BQ669" s="154" t="str">
        <f t="shared" si="1822"/>
        <v>-</v>
      </c>
      <c r="BR669" s="369"/>
      <c r="BS669" s="154" t="str">
        <f t="shared" si="1782"/>
        <v>-</v>
      </c>
      <c r="BT669" s="369"/>
      <c r="BU669" s="154" t="str">
        <f t="shared" si="1783"/>
        <v>-</v>
      </c>
      <c r="BV669" s="369"/>
      <c r="BW669" s="154" t="str">
        <f t="shared" si="1784"/>
        <v>-</v>
      </c>
      <c r="BX669" s="367"/>
      <c r="BY669" s="154" t="str">
        <f t="shared" si="1785"/>
        <v>-</v>
      </c>
      <c r="BZ669" s="369"/>
      <c r="CA669" s="154" t="str">
        <f t="shared" si="1786"/>
        <v>-</v>
      </c>
      <c r="CB669" s="367"/>
      <c r="CC669" s="154" t="str">
        <f t="shared" si="1787"/>
        <v>-</v>
      </c>
      <c r="CD669" s="367"/>
      <c r="CE669" s="2850" t="str">
        <f t="shared" si="1788"/>
        <v>-</v>
      </c>
      <c r="CF669" s="2846"/>
      <c r="CG669" s="2855" t="str">
        <f t="shared" si="1789"/>
        <v>-</v>
      </c>
      <c r="CH669" s="2851"/>
      <c r="CI669" s="2850" t="str">
        <f t="shared" si="1790"/>
        <v>-</v>
      </c>
      <c r="CJ669" s="2846"/>
      <c r="CK669" s="2850" t="str">
        <f t="shared" si="1791"/>
        <v>-</v>
      </c>
      <c r="CL669" s="2851"/>
      <c r="CM669" s="2850" t="str">
        <f t="shared" si="1792"/>
        <v>-</v>
      </c>
      <c r="CN669" s="2851"/>
      <c r="CO669" s="2855" t="str">
        <f t="shared" si="1793"/>
        <v>-</v>
      </c>
      <c r="CP669" s="2851"/>
      <c r="CQ669" s="2855" t="str">
        <f t="shared" si="1794"/>
        <v>-</v>
      </c>
      <c r="CR669" s="2851"/>
      <c r="CS669" s="2850" t="str">
        <f t="shared" si="1795"/>
        <v>-</v>
      </c>
      <c r="CT669" s="2851"/>
      <c r="CU669" s="2855"/>
      <c r="CV669" s="2851"/>
      <c r="CW669" s="2850" t="str">
        <f t="shared" si="1796"/>
        <v>-</v>
      </c>
      <c r="CX669" s="2851"/>
      <c r="CY669" s="2855" t="str">
        <f t="shared" si="1797"/>
        <v>-</v>
      </c>
      <c r="CZ669" s="2851"/>
      <c r="DA669" s="154" t="str">
        <f t="shared" si="1798"/>
        <v>-</v>
      </c>
      <c r="DB669" s="369"/>
      <c r="DC669" s="155" t="str">
        <f t="shared" si="1799"/>
        <v>-</v>
      </c>
      <c r="DD669" s="367"/>
      <c r="DE669" s="374">
        <f t="shared" si="1832"/>
        <v>0</v>
      </c>
      <c r="DF669" s="373"/>
      <c r="DG669" s="818">
        <f t="shared" si="1800"/>
        <v>0</v>
      </c>
      <c r="DH669" s="372"/>
      <c r="DI669" s="267">
        <f t="shared" si="1833"/>
        <v>0</v>
      </c>
      <c r="DJ669" s="373"/>
      <c r="DK669" s="374">
        <f t="shared" si="1834"/>
        <v>0</v>
      </c>
      <c r="DL669" s="373"/>
      <c r="DM669" s="375">
        <f t="shared" si="1824"/>
        <v>0</v>
      </c>
      <c r="DN669" s="373"/>
      <c r="DO669" s="155">
        <f t="shared" si="1825"/>
        <v>0</v>
      </c>
      <c r="DP669" s="372"/>
      <c r="DQ669" s="155">
        <f t="shared" si="1826"/>
        <v>0</v>
      </c>
      <c r="DR669" s="373"/>
      <c r="DS669" s="155">
        <f t="shared" si="1827"/>
        <v>0</v>
      </c>
      <c r="DT669" s="372"/>
      <c r="DU669" s="155">
        <f t="shared" si="1828"/>
        <v>0</v>
      </c>
      <c r="DV669" s="373"/>
      <c r="DW669" s="4891">
        <f t="shared" si="1835"/>
        <v>0</v>
      </c>
      <c r="DX669" s="372"/>
      <c r="DY669" s="154">
        <f t="shared" si="1829"/>
        <v>0</v>
      </c>
      <c r="DZ669" s="373"/>
      <c r="EA669" s="154">
        <f t="shared" si="1836"/>
        <v>0</v>
      </c>
      <c r="EB669" s="373"/>
      <c r="EC669" s="269">
        <f t="shared" si="1837"/>
        <v>0</v>
      </c>
      <c r="ED669" s="376"/>
      <c r="EE669" s="822">
        <f t="shared" si="1838"/>
        <v>0</v>
      </c>
      <c r="EF669" s="377"/>
      <c r="EG669" s="273"/>
      <c r="EH669" s="274"/>
      <c r="EI669" s="275"/>
      <c r="EJ669" s="276"/>
      <c r="EK669" s="275"/>
      <c r="EL669" s="277"/>
      <c r="EM669" s="278" t="str">
        <f t="shared" si="1830"/>
        <v xml:space="preserve"> </v>
      </c>
      <c r="EN669" s="372"/>
      <c r="EO669" s="155">
        <f t="shared" si="1831"/>
        <v>0</v>
      </c>
      <c r="EP669" s="373"/>
      <c r="ER669" s="194"/>
      <c r="ET669" s="154">
        <v>46120</v>
      </c>
      <c r="EU669" s="373">
        <v>4263206</v>
      </c>
      <c r="EV669" s="154">
        <f t="shared" si="1801"/>
        <v>1</v>
      </c>
      <c r="EW669" s="373"/>
      <c r="EX669" s="154"/>
      <c r="EY669" s="367"/>
      <c r="EZ669" s="154"/>
      <c r="FA669" s="367"/>
      <c r="FB669" s="154">
        <v>45889</v>
      </c>
      <c r="FC669" s="367">
        <v>4163311</v>
      </c>
      <c r="FD669" s="154"/>
      <c r="FE669" s="367"/>
      <c r="FF669" s="155"/>
      <c r="FG669" s="367"/>
      <c r="FH669" s="154"/>
      <c r="FI669" s="367"/>
      <c r="FJ669" s="154">
        <v>46114</v>
      </c>
      <c r="FK669" s="373">
        <v>4263208</v>
      </c>
      <c r="FL669" s="155">
        <f t="shared" si="1802"/>
        <v>1</v>
      </c>
      <c r="FM669" s="279"/>
      <c r="FN669" s="1184"/>
      <c r="FO669" s="280"/>
      <c r="FP669" s="281"/>
      <c r="FQ669" s="282"/>
      <c r="FS669" s="281"/>
      <c r="FT669" s="282"/>
    </row>
    <row r="670" spans="1:176" ht="18.600000000000001" customHeight="1">
      <c r="A670" s="228">
        <f t="shared" si="1818"/>
        <v>660</v>
      </c>
      <c r="B670" s="343" t="str">
        <f t="shared" si="1819"/>
        <v>4IE</v>
      </c>
      <c r="C670" s="6600">
        <v>46208</v>
      </c>
      <c r="D670" s="1261" t="s">
        <v>30</v>
      </c>
      <c r="E670" s="1262" t="s">
        <v>1668</v>
      </c>
      <c r="F670" s="1564" t="s">
        <v>1920</v>
      </c>
      <c r="G670" s="6876" t="s">
        <v>1944</v>
      </c>
      <c r="H670" s="1330" t="s">
        <v>630</v>
      </c>
      <c r="I670" s="1264" t="s">
        <v>1118</v>
      </c>
      <c r="J670" s="1264" t="s">
        <v>1846</v>
      </c>
      <c r="K670" s="599" t="s">
        <v>11</v>
      </c>
      <c r="L670" s="600"/>
      <c r="M670" s="6477">
        <v>46170</v>
      </c>
      <c r="N670" s="353">
        <v>46163</v>
      </c>
      <c r="O670" s="354">
        <v>46171</v>
      </c>
      <c r="P670" s="353">
        <v>46165</v>
      </c>
      <c r="Q670" s="354">
        <v>46175</v>
      </c>
      <c r="R670" s="353">
        <v>46170</v>
      </c>
      <c r="S670" s="354">
        <v>46176</v>
      </c>
      <c r="T670" s="353">
        <v>46169</v>
      </c>
      <c r="U670" s="355">
        <v>46178</v>
      </c>
      <c r="V670" s="353">
        <v>46176</v>
      </c>
      <c r="W670" s="356">
        <v>46182</v>
      </c>
      <c r="X670" s="357">
        <v>46182</v>
      </c>
      <c r="Y670" s="359">
        <v>46186</v>
      </c>
      <c r="Z670" s="359">
        <v>46186</v>
      </c>
      <c r="AA670" s="601"/>
      <c r="AB670" s="359"/>
      <c r="AC670" s="251" t="s">
        <v>627</v>
      </c>
      <c r="AD670" s="361"/>
      <c r="AE670" s="362">
        <v>3</v>
      </c>
      <c r="AF670" s="363" t="str">
        <f t="shared" si="1778"/>
        <v>4IE</v>
      </c>
      <c r="AG670" s="364"/>
      <c r="AH670" s="364"/>
      <c r="AI670" s="364">
        <v>1</v>
      </c>
      <c r="AJ670" s="364"/>
      <c r="AK670" s="364"/>
      <c r="AL670" s="364"/>
      <c r="AM670" s="364"/>
      <c r="AN670" s="364">
        <v>1</v>
      </c>
      <c r="AO670" s="364"/>
      <c r="AP670" s="363"/>
      <c r="AQ670" s="255">
        <v>1</v>
      </c>
      <c r="AR670" s="255"/>
      <c r="AS670" s="255"/>
      <c r="AT670" s="255"/>
      <c r="AU670" s="2843">
        <f t="shared" si="1820"/>
        <v>1</v>
      </c>
      <c r="AV670" s="4008">
        <f t="shared" si="1821"/>
        <v>0</v>
      </c>
      <c r="AW670" s="590">
        <v>46144</v>
      </c>
      <c r="AX670" s="369">
        <v>4263234</v>
      </c>
      <c r="AY670" s="154">
        <v>46144</v>
      </c>
      <c r="AZ670" s="367">
        <v>4263235</v>
      </c>
      <c r="BA670" s="154">
        <v>46144</v>
      </c>
      <c r="BB670" s="367">
        <v>4263236</v>
      </c>
      <c r="BC670" s="368">
        <v>46144</v>
      </c>
      <c r="BD670" s="369">
        <v>4263237</v>
      </c>
      <c r="BE670" s="4599">
        <v>46127</v>
      </c>
      <c r="BF670" s="367">
        <v>4263214</v>
      </c>
      <c r="BG670" s="368">
        <v>46150</v>
      </c>
      <c r="BH670" s="367">
        <v>4263239</v>
      </c>
      <c r="BI670" s="154">
        <v>46114</v>
      </c>
      <c r="BJ670" s="367">
        <v>4263189</v>
      </c>
      <c r="BK670" s="154" t="str">
        <f t="shared" si="1779"/>
        <v>-</v>
      </c>
      <c r="BL670" s="367"/>
      <c r="BM670" s="154" t="str">
        <f t="shared" si="1780"/>
        <v>-</v>
      </c>
      <c r="BN670" s="367"/>
      <c r="BO670" s="155" t="str">
        <f t="shared" si="1781"/>
        <v>-</v>
      </c>
      <c r="BP670" s="367"/>
      <c r="BQ670" s="154" t="str">
        <f t="shared" si="1822"/>
        <v>-</v>
      </c>
      <c r="BR670" s="369"/>
      <c r="BS670" s="154" t="str">
        <f t="shared" si="1782"/>
        <v>-</v>
      </c>
      <c r="BT670" s="369"/>
      <c r="BU670" s="154" t="str">
        <f t="shared" si="1783"/>
        <v>-</v>
      </c>
      <c r="BV670" s="369"/>
      <c r="BW670" s="154" t="str">
        <f t="shared" si="1784"/>
        <v>-</v>
      </c>
      <c r="BX670" s="367"/>
      <c r="BY670" s="154" t="str">
        <f t="shared" si="1785"/>
        <v>-</v>
      </c>
      <c r="BZ670" s="369"/>
      <c r="CA670" s="154" t="str">
        <f t="shared" si="1786"/>
        <v>-</v>
      </c>
      <c r="CB670" s="367"/>
      <c r="CC670" s="154" t="str">
        <f t="shared" si="1787"/>
        <v>-</v>
      </c>
      <c r="CD670" s="367"/>
      <c r="CE670" s="2850" t="str">
        <f t="shared" si="1788"/>
        <v>-</v>
      </c>
      <c r="CF670" s="2846"/>
      <c r="CG670" s="2855" t="str">
        <f t="shared" si="1789"/>
        <v>-</v>
      </c>
      <c r="CH670" s="2851"/>
      <c r="CI670" s="2850" t="str">
        <f t="shared" si="1790"/>
        <v>-</v>
      </c>
      <c r="CJ670" s="2846"/>
      <c r="CK670" s="2850" t="str">
        <f t="shared" si="1791"/>
        <v>-</v>
      </c>
      <c r="CL670" s="2851"/>
      <c r="CM670" s="2850" t="str">
        <f t="shared" si="1792"/>
        <v>-</v>
      </c>
      <c r="CN670" s="2851"/>
      <c r="CO670" s="2855" t="str">
        <f t="shared" si="1793"/>
        <v>-</v>
      </c>
      <c r="CP670" s="2851"/>
      <c r="CQ670" s="2855" t="str">
        <f t="shared" si="1794"/>
        <v>-</v>
      </c>
      <c r="CR670" s="2851"/>
      <c r="CS670" s="2850" t="str">
        <f t="shared" si="1795"/>
        <v>-</v>
      </c>
      <c r="CT670" s="2851"/>
      <c r="CU670" s="2855"/>
      <c r="CV670" s="2851"/>
      <c r="CW670" s="2850" t="str">
        <f t="shared" si="1796"/>
        <v>-</v>
      </c>
      <c r="CX670" s="2851"/>
      <c r="CY670" s="2855" t="str">
        <f t="shared" si="1797"/>
        <v>-</v>
      </c>
      <c r="CZ670" s="2851"/>
      <c r="DA670" s="154" t="str">
        <f t="shared" si="1798"/>
        <v>-</v>
      </c>
      <c r="DB670" s="369"/>
      <c r="DC670" s="155" t="str">
        <f t="shared" si="1799"/>
        <v>-</v>
      </c>
      <c r="DD670" s="367"/>
      <c r="DE670" s="374">
        <f t="shared" si="1832"/>
        <v>0</v>
      </c>
      <c r="DF670" s="373"/>
      <c r="DG670" s="818">
        <f t="shared" si="1800"/>
        <v>0</v>
      </c>
      <c r="DH670" s="372"/>
      <c r="DI670" s="267">
        <f t="shared" si="1833"/>
        <v>0</v>
      </c>
      <c r="DJ670" s="373"/>
      <c r="DK670" s="374">
        <f t="shared" si="1834"/>
        <v>0</v>
      </c>
      <c r="DL670" s="373"/>
      <c r="DM670" s="2856">
        <v>45813</v>
      </c>
      <c r="DN670" s="373">
        <v>4063250</v>
      </c>
      <c r="DO670" s="155">
        <f t="shared" si="1825"/>
        <v>0</v>
      </c>
      <c r="DP670" s="372"/>
      <c r="DQ670" s="155">
        <f t="shared" si="1826"/>
        <v>0</v>
      </c>
      <c r="DR670" s="373"/>
      <c r="DS670" s="155">
        <f t="shared" si="1827"/>
        <v>0</v>
      </c>
      <c r="DT670" s="372"/>
      <c r="DU670" s="155">
        <f t="shared" si="1828"/>
        <v>0</v>
      </c>
      <c r="DV670" s="373"/>
      <c r="DW670" s="4891">
        <v>46114</v>
      </c>
      <c r="DX670" s="372">
        <v>4263201</v>
      </c>
      <c r="DY670" s="154">
        <f t="shared" si="1829"/>
        <v>0</v>
      </c>
      <c r="DZ670" s="373"/>
      <c r="EA670" s="154">
        <f t="shared" si="1836"/>
        <v>0</v>
      </c>
      <c r="EB670" s="373"/>
      <c r="EC670" s="269">
        <v>46150</v>
      </c>
      <c r="ED670" s="376">
        <v>4263259</v>
      </c>
      <c r="EE670" s="822"/>
      <c r="EF670" s="377"/>
      <c r="EG670" s="273"/>
      <c r="EH670" s="274"/>
      <c r="EI670" s="275"/>
      <c r="EJ670" s="276"/>
      <c r="EK670" s="275"/>
      <c r="EL670" s="277"/>
      <c r="EM670" s="278" t="str">
        <f t="shared" si="1830"/>
        <v xml:space="preserve"> </v>
      </c>
      <c r="EN670" s="372"/>
      <c r="EO670" s="155">
        <f t="shared" si="1831"/>
        <v>0</v>
      </c>
      <c r="EP670" s="373"/>
      <c r="ER670" s="194"/>
      <c r="ET670" s="154" t="str">
        <f>IF($AE670=0,"　",VLOOKUP($AE670,ﾚｰｻﾞOP,60,0))</f>
        <v>-</v>
      </c>
      <c r="EU670" s="373"/>
      <c r="EV670" s="154" t="str">
        <f t="shared" si="1801"/>
        <v>-</v>
      </c>
      <c r="EW670" s="373"/>
      <c r="EX670" s="154"/>
      <c r="EY670" s="367"/>
      <c r="EZ670" s="154"/>
      <c r="FA670" s="367"/>
      <c r="FB670" s="154"/>
      <c r="FC670" s="367"/>
      <c r="FD670" s="154"/>
      <c r="FE670" s="367"/>
      <c r="FF670" s="155"/>
      <c r="FG670" s="367"/>
      <c r="FH670" s="154"/>
      <c r="FI670" s="367"/>
      <c r="FJ670" s="154" t="str">
        <f>IF($AE670=0,"　",VLOOKUP($AE670,ﾚｰｻﾞOP,67,0))</f>
        <v>-</v>
      </c>
      <c r="FK670" s="373"/>
      <c r="FL670" s="155" t="str">
        <f t="shared" si="1802"/>
        <v>-</v>
      </c>
      <c r="FM670" s="279"/>
      <c r="FN670" s="1184"/>
      <c r="FO670" s="280"/>
      <c r="FP670" s="281"/>
      <c r="FQ670" s="282"/>
      <c r="FS670" s="281"/>
      <c r="FT670" s="282"/>
    </row>
    <row r="671" spans="1:176" ht="18.600000000000001" customHeight="1">
      <c r="A671" s="228">
        <f t="shared" si="1818"/>
        <v>661</v>
      </c>
      <c r="B671" s="343" t="str">
        <f t="shared" si="1819"/>
        <v>4IE</v>
      </c>
      <c r="C671" s="6600">
        <v>46229</v>
      </c>
      <c r="D671" s="5644" t="s">
        <v>1601</v>
      </c>
      <c r="E671" s="5719">
        <v>89610235</v>
      </c>
      <c r="F671" s="1564" t="s">
        <v>1921</v>
      </c>
      <c r="G671" s="1263"/>
      <c r="H671" s="1330" t="s">
        <v>630</v>
      </c>
      <c r="I671" s="1264" t="s">
        <v>63</v>
      </c>
      <c r="J671" s="1264" t="s">
        <v>899</v>
      </c>
      <c r="K671" s="599" t="s">
        <v>11</v>
      </c>
      <c r="L671" s="600"/>
      <c r="M671" s="6477">
        <v>46170</v>
      </c>
      <c r="N671" s="6873">
        <v>46162</v>
      </c>
      <c r="O671" s="354">
        <v>46171</v>
      </c>
      <c r="P671" s="353">
        <v>46171</v>
      </c>
      <c r="Q671" s="354">
        <v>46175</v>
      </c>
      <c r="R671" s="353">
        <v>46170</v>
      </c>
      <c r="S671" s="354">
        <v>46176</v>
      </c>
      <c r="T671" s="353">
        <v>46171</v>
      </c>
      <c r="U671" s="355">
        <v>46178</v>
      </c>
      <c r="V671" s="353">
        <v>46178</v>
      </c>
      <c r="W671" s="356">
        <v>46182</v>
      </c>
      <c r="X671" s="357">
        <v>46179</v>
      </c>
      <c r="Y671" s="359">
        <v>46189</v>
      </c>
      <c r="Z671" s="359">
        <v>46189</v>
      </c>
      <c r="AA671" s="601"/>
      <c r="AB671" s="359"/>
      <c r="AC671" s="251"/>
      <c r="AD671" s="361"/>
      <c r="AE671" s="362">
        <v>25</v>
      </c>
      <c r="AF671" s="363" t="str">
        <f t="shared" si="1778"/>
        <v>4IE</v>
      </c>
      <c r="AG671" s="364"/>
      <c r="AH671" s="364"/>
      <c r="AI671" s="364"/>
      <c r="AJ671" s="364"/>
      <c r="AK671" s="364"/>
      <c r="AL671" s="364"/>
      <c r="AM671" s="364"/>
      <c r="AN671" s="364"/>
      <c r="AO671" s="364"/>
      <c r="AP671" s="363"/>
      <c r="AQ671" s="255"/>
      <c r="AR671" s="255"/>
      <c r="AS671" s="255"/>
      <c r="AT671" s="255"/>
      <c r="AU671" s="2843">
        <f t="shared" si="1820"/>
        <v>0</v>
      </c>
      <c r="AV671" s="4008">
        <f t="shared" si="1821"/>
        <v>0</v>
      </c>
      <c r="AW671" s="590" t="str">
        <f>IF($AE671=0,"　",VLOOKUP($AE671,ﾚｰｻﾞOP,5,0))</f>
        <v>-</v>
      </c>
      <c r="AX671" s="369"/>
      <c r="AY671" s="154" t="str">
        <f>IF($AE671=0,"　",VLOOKUP($AE671,ﾚｰｻﾞOP,6,0))</f>
        <v>-</v>
      </c>
      <c r="AZ671" s="367"/>
      <c r="BA671" s="154" t="str">
        <f>IF($AE671=0,"　",VLOOKUP($AE671,ﾚｰｻﾞOP,7,0))</f>
        <v>-</v>
      </c>
      <c r="BB671" s="367"/>
      <c r="BC671" s="368" t="str">
        <f>IF($AE671=0,"　",VLOOKUP($AE671,ﾚｰｻﾞOP,8,0))</f>
        <v>-</v>
      </c>
      <c r="BD671" s="369"/>
      <c r="BE671" s="4599" t="str">
        <f>IF($AE671=0,"　",VLOOKUP($AE671,ﾚｰｻﾞOP,9,0))</f>
        <v>-</v>
      </c>
      <c r="BF671" s="367"/>
      <c r="BG671" s="368" t="str">
        <f>IF($AE671=0,"　",VLOOKUP($AE671,ﾚｰｻﾞOP,10,0))</f>
        <v>-</v>
      </c>
      <c r="BH671" s="367"/>
      <c r="BI671" s="154" t="str">
        <f>IF($AE671=0,"　",VLOOKUP($AE671,ﾚｰｻﾞOP,11,0))</f>
        <v>-</v>
      </c>
      <c r="BJ671" s="367"/>
      <c r="BK671" s="154" t="str">
        <f t="shared" si="1779"/>
        <v>-</v>
      </c>
      <c r="BL671" s="367"/>
      <c r="BM671" s="154" t="str">
        <f t="shared" si="1780"/>
        <v>-</v>
      </c>
      <c r="BN671" s="367"/>
      <c r="BO671" s="155" t="str">
        <f t="shared" si="1781"/>
        <v>-</v>
      </c>
      <c r="BP671" s="367"/>
      <c r="BQ671" s="154" t="str">
        <f t="shared" si="1822"/>
        <v>-</v>
      </c>
      <c r="BR671" s="369"/>
      <c r="BS671" s="154" t="str">
        <f t="shared" si="1782"/>
        <v>-</v>
      </c>
      <c r="BT671" s="369"/>
      <c r="BU671" s="154" t="str">
        <f t="shared" si="1783"/>
        <v>-</v>
      </c>
      <c r="BV671" s="369"/>
      <c r="BW671" s="154" t="str">
        <f t="shared" si="1784"/>
        <v>-</v>
      </c>
      <c r="BX671" s="367"/>
      <c r="BY671" s="154" t="str">
        <f t="shared" si="1785"/>
        <v>-</v>
      </c>
      <c r="BZ671" s="369"/>
      <c r="CA671" s="154" t="str">
        <f t="shared" si="1786"/>
        <v>-</v>
      </c>
      <c r="CB671" s="367"/>
      <c r="CC671" s="154" t="str">
        <f t="shared" si="1787"/>
        <v>-</v>
      </c>
      <c r="CD671" s="367"/>
      <c r="CE671" s="2850" t="str">
        <f t="shared" si="1788"/>
        <v>-</v>
      </c>
      <c r="CF671" s="2846"/>
      <c r="CG671" s="2855" t="str">
        <f t="shared" si="1789"/>
        <v>-</v>
      </c>
      <c r="CH671" s="2851"/>
      <c r="CI671" s="2850" t="str">
        <f t="shared" si="1790"/>
        <v>-</v>
      </c>
      <c r="CJ671" s="2846"/>
      <c r="CK671" s="2850" t="str">
        <f t="shared" si="1791"/>
        <v>-</v>
      </c>
      <c r="CL671" s="2851"/>
      <c r="CM671" s="2850" t="str">
        <f t="shared" si="1792"/>
        <v>-</v>
      </c>
      <c r="CN671" s="2851"/>
      <c r="CO671" s="2855" t="str">
        <f t="shared" si="1793"/>
        <v>-</v>
      </c>
      <c r="CP671" s="2851"/>
      <c r="CQ671" s="2855" t="str">
        <f t="shared" si="1794"/>
        <v>-</v>
      </c>
      <c r="CR671" s="2851"/>
      <c r="CS671" s="2850" t="str">
        <f t="shared" si="1795"/>
        <v>-</v>
      </c>
      <c r="CT671" s="2851"/>
      <c r="CU671" s="2855"/>
      <c r="CV671" s="2851"/>
      <c r="CW671" s="2850" t="str">
        <f t="shared" si="1796"/>
        <v>-</v>
      </c>
      <c r="CX671" s="2851"/>
      <c r="CY671" s="2855" t="str">
        <f t="shared" si="1797"/>
        <v>-</v>
      </c>
      <c r="CZ671" s="2851"/>
      <c r="DA671" s="154" t="str">
        <f t="shared" si="1798"/>
        <v>-</v>
      </c>
      <c r="DB671" s="369"/>
      <c r="DC671" s="155" t="str">
        <f t="shared" si="1799"/>
        <v>-</v>
      </c>
      <c r="DD671" s="367"/>
      <c r="DE671" s="374">
        <f t="shared" si="1832"/>
        <v>0</v>
      </c>
      <c r="DF671" s="373"/>
      <c r="DG671" s="818">
        <f t="shared" si="1800"/>
        <v>0</v>
      </c>
      <c r="DH671" s="372"/>
      <c r="DI671" s="267">
        <f t="shared" si="1833"/>
        <v>0</v>
      </c>
      <c r="DJ671" s="373"/>
      <c r="DK671" s="374">
        <f t="shared" si="1834"/>
        <v>0</v>
      </c>
      <c r="DL671" s="373"/>
      <c r="DM671" s="375">
        <f t="shared" si="1824"/>
        <v>0</v>
      </c>
      <c r="DN671" s="373"/>
      <c r="DO671" s="155">
        <f t="shared" si="1825"/>
        <v>0</v>
      </c>
      <c r="DP671" s="372"/>
      <c r="DQ671" s="155">
        <f t="shared" si="1826"/>
        <v>0</v>
      </c>
      <c r="DR671" s="373"/>
      <c r="DS671" s="155">
        <f t="shared" si="1827"/>
        <v>0</v>
      </c>
      <c r="DT671" s="372"/>
      <c r="DU671" s="155">
        <f t="shared" si="1828"/>
        <v>0</v>
      </c>
      <c r="DV671" s="373"/>
      <c r="DW671" s="4891">
        <f t="shared" si="1835"/>
        <v>0</v>
      </c>
      <c r="DX671" s="372"/>
      <c r="DY671" s="154">
        <f t="shared" si="1829"/>
        <v>0</v>
      </c>
      <c r="DZ671" s="373"/>
      <c r="EA671" s="154">
        <f t="shared" si="1836"/>
        <v>0</v>
      </c>
      <c r="EB671" s="373"/>
      <c r="EC671" s="269">
        <f t="shared" si="1837"/>
        <v>0</v>
      </c>
      <c r="ED671" s="376"/>
      <c r="EE671" s="822">
        <f t="shared" si="1838"/>
        <v>0</v>
      </c>
      <c r="EF671" s="377"/>
      <c r="EG671" s="273"/>
      <c r="EH671" s="274"/>
      <c r="EI671" s="275"/>
      <c r="EJ671" s="276"/>
      <c r="EK671" s="275"/>
      <c r="EL671" s="277"/>
      <c r="EM671" s="278" t="str">
        <f t="shared" si="1830"/>
        <v xml:space="preserve"> </v>
      </c>
      <c r="EN671" s="372"/>
      <c r="EO671" s="155">
        <f t="shared" si="1831"/>
        <v>0</v>
      </c>
      <c r="EP671" s="373"/>
      <c r="ER671" s="194"/>
      <c r="ET671" s="154">
        <v>46120</v>
      </c>
      <c r="EU671" s="373">
        <v>4263206</v>
      </c>
      <c r="EV671" s="154">
        <f t="shared" si="1801"/>
        <v>1</v>
      </c>
      <c r="EW671" s="373"/>
      <c r="EX671" s="154"/>
      <c r="EY671" s="367"/>
      <c r="EZ671" s="154"/>
      <c r="FA671" s="367"/>
      <c r="FB671" s="154"/>
      <c r="FC671" s="367"/>
      <c r="FD671" s="154">
        <v>46120</v>
      </c>
      <c r="FE671" s="367">
        <v>4263207</v>
      </c>
      <c r="FF671" s="155"/>
      <c r="FG671" s="367"/>
      <c r="FH671" s="154"/>
      <c r="FI671" s="367"/>
      <c r="FJ671" s="154">
        <v>46114</v>
      </c>
      <c r="FK671" s="373">
        <v>4263208</v>
      </c>
      <c r="FL671" s="155">
        <f t="shared" si="1802"/>
        <v>1</v>
      </c>
      <c r="FM671" s="279"/>
      <c r="FN671" s="1184"/>
      <c r="FO671" s="280"/>
      <c r="FP671" s="281"/>
      <c r="FQ671" s="282"/>
      <c r="FS671" s="281"/>
      <c r="FT671" s="282"/>
    </row>
    <row r="672" spans="1:176" ht="18.600000000000001" customHeight="1">
      <c r="A672" s="228">
        <f t="shared" si="1818"/>
        <v>662</v>
      </c>
      <c r="B672" s="343" t="str">
        <f t="shared" si="1819"/>
        <v>4IE</v>
      </c>
      <c r="C672" s="6600">
        <v>46234</v>
      </c>
      <c r="D672" s="6595" t="s">
        <v>30</v>
      </c>
      <c r="E672" s="6596">
        <v>84511328</v>
      </c>
      <c r="F672" s="6597" t="s">
        <v>1922</v>
      </c>
      <c r="G672" s="6876" t="s">
        <v>1945</v>
      </c>
      <c r="H672" s="1330" t="s">
        <v>630</v>
      </c>
      <c r="I672" s="6579" t="s">
        <v>614</v>
      </c>
      <c r="J672" s="6579" t="s">
        <v>14</v>
      </c>
      <c r="K672" s="6580" t="s">
        <v>11</v>
      </c>
      <c r="L672" s="600"/>
      <c r="M672" s="6477">
        <v>46172</v>
      </c>
      <c r="N672" s="353">
        <v>46164</v>
      </c>
      <c r="O672" s="354">
        <v>46175</v>
      </c>
      <c r="P672" s="353">
        <v>46168</v>
      </c>
      <c r="Q672" s="354">
        <v>46176</v>
      </c>
      <c r="R672" s="353">
        <v>46170</v>
      </c>
      <c r="S672" s="354">
        <v>46177</v>
      </c>
      <c r="T672" s="353">
        <v>46169</v>
      </c>
      <c r="U672" s="355">
        <v>46179</v>
      </c>
      <c r="V672" s="353">
        <v>46177</v>
      </c>
      <c r="W672" s="356">
        <v>46183</v>
      </c>
      <c r="X672" s="357">
        <v>46182</v>
      </c>
      <c r="Y672" s="6581">
        <v>46189</v>
      </c>
      <c r="Z672" s="6581">
        <v>46189</v>
      </c>
      <c r="AA672" s="601"/>
      <c r="AB672" s="359"/>
      <c r="AC672" s="251" t="s">
        <v>627</v>
      </c>
      <c r="AD672" s="361"/>
      <c r="AE672" s="362">
        <v>3</v>
      </c>
      <c r="AF672" s="363" t="str">
        <f t="shared" si="1778"/>
        <v>4IE</v>
      </c>
      <c r="AG672" s="364"/>
      <c r="AH672" s="364"/>
      <c r="AI672" s="364">
        <v>1</v>
      </c>
      <c r="AJ672" s="364"/>
      <c r="AK672" s="364"/>
      <c r="AL672" s="364"/>
      <c r="AM672" s="364"/>
      <c r="AN672" s="364">
        <v>1</v>
      </c>
      <c r="AO672" s="364"/>
      <c r="AP672" s="363">
        <v>1</v>
      </c>
      <c r="AQ672" s="255">
        <v>1</v>
      </c>
      <c r="AR672" s="255"/>
      <c r="AS672" s="255"/>
      <c r="AT672" s="255"/>
      <c r="AU672" s="2843">
        <f t="shared" si="1820"/>
        <v>2</v>
      </c>
      <c r="AV672" s="4008">
        <f t="shared" si="1821"/>
        <v>0</v>
      </c>
      <c r="AW672" s="590">
        <v>46144</v>
      </c>
      <c r="AX672" s="369">
        <v>4263234</v>
      </c>
      <c r="AY672" s="154">
        <v>46144</v>
      </c>
      <c r="AZ672" s="367">
        <v>4263235</v>
      </c>
      <c r="BA672" s="154">
        <v>46144</v>
      </c>
      <c r="BB672" s="367">
        <v>4263236</v>
      </c>
      <c r="BC672" s="368">
        <v>46144</v>
      </c>
      <c r="BD672" s="369">
        <v>4263237</v>
      </c>
      <c r="BE672" s="4599">
        <v>46127</v>
      </c>
      <c r="BF672" s="367">
        <v>4263214</v>
      </c>
      <c r="BG672" s="368">
        <v>46150</v>
      </c>
      <c r="BH672" s="367">
        <v>4263239</v>
      </c>
      <c r="BI672" s="154">
        <v>46114</v>
      </c>
      <c r="BJ672" s="367">
        <v>4263189</v>
      </c>
      <c r="BK672" s="154" t="str">
        <f t="shared" si="1779"/>
        <v>-</v>
      </c>
      <c r="BL672" s="367"/>
      <c r="BM672" s="154" t="str">
        <f t="shared" si="1780"/>
        <v>-</v>
      </c>
      <c r="BN672" s="367"/>
      <c r="BO672" s="155" t="str">
        <f t="shared" si="1781"/>
        <v>-</v>
      </c>
      <c r="BP672" s="367"/>
      <c r="BQ672" s="154" t="str">
        <f t="shared" si="1822"/>
        <v>-</v>
      </c>
      <c r="BR672" s="369"/>
      <c r="BS672" s="154" t="str">
        <f t="shared" si="1782"/>
        <v>-</v>
      </c>
      <c r="BT672" s="369"/>
      <c r="BU672" s="154" t="str">
        <f t="shared" si="1783"/>
        <v>-</v>
      </c>
      <c r="BV672" s="369"/>
      <c r="BW672" s="154" t="str">
        <f t="shared" si="1784"/>
        <v>-</v>
      </c>
      <c r="BX672" s="367"/>
      <c r="BY672" s="154" t="str">
        <f t="shared" si="1785"/>
        <v>-</v>
      </c>
      <c r="BZ672" s="369"/>
      <c r="CA672" s="154" t="str">
        <f t="shared" si="1786"/>
        <v>-</v>
      </c>
      <c r="CB672" s="367"/>
      <c r="CC672" s="154" t="str">
        <f t="shared" si="1787"/>
        <v>-</v>
      </c>
      <c r="CD672" s="367"/>
      <c r="CE672" s="2850" t="str">
        <f t="shared" si="1788"/>
        <v>-</v>
      </c>
      <c r="CF672" s="2846"/>
      <c r="CG672" s="2855" t="str">
        <f t="shared" si="1789"/>
        <v>-</v>
      </c>
      <c r="CH672" s="2851"/>
      <c r="CI672" s="2850" t="str">
        <f t="shared" si="1790"/>
        <v>-</v>
      </c>
      <c r="CJ672" s="2846"/>
      <c r="CK672" s="2850" t="str">
        <f t="shared" si="1791"/>
        <v>-</v>
      </c>
      <c r="CL672" s="2851"/>
      <c r="CM672" s="2850" t="str">
        <f t="shared" si="1792"/>
        <v>-</v>
      </c>
      <c r="CN672" s="2851"/>
      <c r="CO672" s="2855" t="str">
        <f t="shared" si="1793"/>
        <v>-</v>
      </c>
      <c r="CP672" s="2851"/>
      <c r="CQ672" s="2855" t="str">
        <f t="shared" si="1794"/>
        <v>-</v>
      </c>
      <c r="CR672" s="2851"/>
      <c r="CS672" s="2850" t="str">
        <f t="shared" si="1795"/>
        <v>-</v>
      </c>
      <c r="CT672" s="2851"/>
      <c r="CU672" s="2855"/>
      <c r="CV672" s="2851"/>
      <c r="CW672" s="2850" t="str">
        <f t="shared" si="1796"/>
        <v>-</v>
      </c>
      <c r="CX672" s="2851"/>
      <c r="CY672" s="2855" t="str">
        <f t="shared" si="1797"/>
        <v>-</v>
      </c>
      <c r="CZ672" s="2851"/>
      <c r="DA672" s="154" t="str">
        <f t="shared" si="1798"/>
        <v>-</v>
      </c>
      <c r="DB672" s="369"/>
      <c r="DC672" s="155" t="str">
        <f t="shared" si="1799"/>
        <v>-</v>
      </c>
      <c r="DD672" s="367"/>
      <c r="DE672" s="374">
        <f t="shared" si="1832"/>
        <v>0</v>
      </c>
      <c r="DF672" s="373"/>
      <c r="DG672" s="818">
        <f t="shared" si="1800"/>
        <v>0</v>
      </c>
      <c r="DH672" s="372"/>
      <c r="DI672" s="267">
        <f t="shared" si="1833"/>
        <v>0</v>
      </c>
      <c r="DJ672" s="373"/>
      <c r="DK672" s="374">
        <v>46120</v>
      </c>
      <c r="DL672" s="373">
        <v>4263200</v>
      </c>
      <c r="DM672" s="375">
        <f t="shared" si="1824"/>
        <v>0</v>
      </c>
      <c r="DN672" s="373"/>
      <c r="DO672" s="155">
        <f t="shared" si="1825"/>
        <v>0</v>
      </c>
      <c r="DP672" s="372"/>
      <c r="DQ672" s="155">
        <f t="shared" si="1826"/>
        <v>0</v>
      </c>
      <c r="DR672" s="373"/>
      <c r="DS672" s="155">
        <f t="shared" si="1827"/>
        <v>0</v>
      </c>
      <c r="DT672" s="372"/>
      <c r="DU672" s="155">
        <f t="shared" si="1828"/>
        <v>0</v>
      </c>
      <c r="DV672" s="373"/>
      <c r="DW672" s="4891">
        <v>46114</v>
      </c>
      <c r="DX672" s="372">
        <v>4263201</v>
      </c>
      <c r="DY672" s="154">
        <f t="shared" si="1829"/>
        <v>0</v>
      </c>
      <c r="DZ672" s="373"/>
      <c r="EA672" s="154">
        <v>46150</v>
      </c>
      <c r="EB672" s="373">
        <v>4263258</v>
      </c>
      <c r="EC672" s="269">
        <v>46150</v>
      </c>
      <c r="ED672" s="376">
        <v>4263259</v>
      </c>
      <c r="EE672" s="822">
        <f t="shared" si="1838"/>
        <v>0</v>
      </c>
      <c r="EF672" s="377"/>
      <c r="EG672" s="273"/>
      <c r="EH672" s="274"/>
      <c r="EI672" s="275"/>
      <c r="EJ672" s="276"/>
      <c r="EK672" s="275"/>
      <c r="EL672" s="277"/>
      <c r="EM672" s="278" t="str">
        <f t="shared" si="1830"/>
        <v xml:space="preserve"> </v>
      </c>
      <c r="EN672" s="372"/>
      <c r="EO672" s="155">
        <f t="shared" si="1831"/>
        <v>0</v>
      </c>
      <c r="EP672" s="373"/>
      <c r="ER672" s="194"/>
      <c r="ET672" s="154" t="str">
        <f>IF($AE672=0,"　",VLOOKUP($AE672,ﾚｰｻﾞOP,60,0))</f>
        <v>-</v>
      </c>
      <c r="EU672" s="373"/>
      <c r="EV672" s="154" t="str">
        <f t="shared" si="1801"/>
        <v>-</v>
      </c>
      <c r="EW672" s="373"/>
      <c r="EX672" s="154"/>
      <c r="EY672" s="367"/>
      <c r="EZ672" s="154"/>
      <c r="FA672" s="367"/>
      <c r="FB672" s="154"/>
      <c r="FC672" s="367"/>
      <c r="FD672" s="154"/>
      <c r="FE672" s="367"/>
      <c r="FF672" s="155"/>
      <c r="FG672" s="367"/>
      <c r="FH672" s="154"/>
      <c r="FI672" s="367"/>
      <c r="FJ672" s="154" t="str">
        <f>IF($AE672=0,"　",VLOOKUP($AE672,ﾚｰｻﾞOP,67,0))</f>
        <v>-</v>
      </c>
      <c r="FK672" s="373"/>
      <c r="FL672" s="155" t="str">
        <f t="shared" si="1802"/>
        <v>-</v>
      </c>
      <c r="FM672" s="279"/>
      <c r="FN672" s="1184"/>
      <c r="FO672" s="280"/>
      <c r="FP672" s="281"/>
      <c r="FQ672" s="282"/>
      <c r="FS672" s="281"/>
      <c r="FT672" s="282"/>
    </row>
    <row r="673" spans="1:176" ht="18.600000000000001" customHeight="1" thickBot="1">
      <c r="A673" s="6836">
        <f t="shared" si="1818"/>
        <v>663</v>
      </c>
      <c r="B673" s="6837" t="str">
        <f t="shared" si="1819"/>
        <v>4IE</v>
      </c>
      <c r="C673" s="6838">
        <v>46219</v>
      </c>
      <c r="D673" s="6839" t="s">
        <v>1024</v>
      </c>
      <c r="E673" s="6840" t="s">
        <v>1675</v>
      </c>
      <c r="F673" s="6841" t="s">
        <v>1923</v>
      </c>
      <c r="G673" s="6842"/>
      <c r="H673" s="6843" t="s">
        <v>630</v>
      </c>
      <c r="I673" s="6844" t="s">
        <v>63</v>
      </c>
      <c r="J673" s="6844" t="s">
        <v>37</v>
      </c>
      <c r="K673" s="6845" t="s">
        <v>11</v>
      </c>
      <c r="L673" s="6846"/>
      <c r="M673" s="6880">
        <v>46172</v>
      </c>
      <c r="N673" s="6930">
        <v>46165</v>
      </c>
      <c r="O673" s="6847">
        <v>46175</v>
      </c>
      <c r="P673" s="6848">
        <v>46171</v>
      </c>
      <c r="Q673" s="6847">
        <v>46176</v>
      </c>
      <c r="R673" s="6848">
        <v>46170</v>
      </c>
      <c r="S673" s="6847">
        <v>46177</v>
      </c>
      <c r="T673" s="6848">
        <v>46175</v>
      </c>
      <c r="U673" s="6849">
        <v>46179</v>
      </c>
      <c r="V673" s="6848">
        <v>46179</v>
      </c>
      <c r="W673" s="6850">
        <v>46183</v>
      </c>
      <c r="X673" s="6851">
        <v>46185</v>
      </c>
      <c r="Y673" s="6852">
        <v>46190</v>
      </c>
      <c r="Z673" s="6852">
        <v>46190</v>
      </c>
      <c r="AA673" s="6853"/>
      <c r="AB673" s="6852"/>
      <c r="AC673" s="6854"/>
      <c r="AD673" s="6855"/>
      <c r="AE673" s="6856">
        <v>25</v>
      </c>
      <c r="AF673" s="6857" t="str">
        <f t="shared" si="1778"/>
        <v>4IE</v>
      </c>
      <c r="AG673" s="6858"/>
      <c r="AH673" s="6858"/>
      <c r="AI673" s="6858"/>
      <c r="AJ673" s="6858"/>
      <c r="AK673" s="6858"/>
      <c r="AL673" s="6858"/>
      <c r="AM673" s="6858"/>
      <c r="AN673" s="6858"/>
      <c r="AO673" s="6858"/>
      <c r="AP673" s="6857"/>
      <c r="AQ673" s="6858"/>
      <c r="AR673" s="6858"/>
      <c r="AS673" s="6858"/>
      <c r="AT673" s="6858"/>
      <c r="AU673" s="6859">
        <f t="shared" si="1820"/>
        <v>0</v>
      </c>
      <c r="AV673" s="6860">
        <f t="shared" si="1821"/>
        <v>0</v>
      </c>
      <c r="AW673" s="6861" t="str">
        <f>IF($AE673=0,"　",VLOOKUP($AE673,ﾚｰｻﾞOP,5,0))</f>
        <v>-</v>
      </c>
      <c r="AX673" s="6862"/>
      <c r="AY673" s="6863" t="str">
        <f>IF($AE673=0,"　",VLOOKUP($AE673,ﾚｰｻﾞOP,6,0))</f>
        <v>-</v>
      </c>
      <c r="AZ673" s="6864"/>
      <c r="BA673" s="6863" t="str">
        <f>IF($AE673=0,"　",VLOOKUP($AE673,ﾚｰｻﾞOP,7,0))</f>
        <v>-</v>
      </c>
      <c r="BB673" s="6864"/>
      <c r="BC673" s="6861" t="str">
        <f>IF($AE673=0,"　",VLOOKUP($AE673,ﾚｰｻﾞOP,8,0))</f>
        <v>-</v>
      </c>
      <c r="BD673" s="6862"/>
      <c r="BE673" s="6863" t="str">
        <f>IF($AE673=0,"　",VLOOKUP($AE673,ﾚｰｻﾞOP,9,0))</f>
        <v>-</v>
      </c>
      <c r="BF673" s="6864"/>
      <c r="BG673" s="6861" t="str">
        <f>IF($AE673=0,"　",VLOOKUP($AE673,ﾚｰｻﾞOP,10,0))</f>
        <v>-</v>
      </c>
      <c r="BH673" s="6864"/>
      <c r="BI673" s="6863" t="str">
        <f>IF($AE673=0,"　",VLOOKUP($AE673,ﾚｰｻﾞOP,11,0))</f>
        <v>-</v>
      </c>
      <c r="BJ673" s="6864"/>
      <c r="BK673" s="6863" t="str">
        <f t="shared" si="1779"/>
        <v>-</v>
      </c>
      <c r="BL673" s="6864"/>
      <c r="BM673" s="6863" t="str">
        <f t="shared" si="1780"/>
        <v>-</v>
      </c>
      <c r="BN673" s="6864"/>
      <c r="BO673" s="6865" t="str">
        <f t="shared" si="1781"/>
        <v>-</v>
      </c>
      <c r="BP673" s="6864"/>
      <c r="BQ673" s="6863" t="str">
        <f t="shared" si="1822"/>
        <v>-</v>
      </c>
      <c r="BR673" s="6862"/>
      <c r="BS673" s="6863" t="str">
        <f t="shared" si="1782"/>
        <v>-</v>
      </c>
      <c r="BT673" s="6862"/>
      <c r="BU673" s="6863" t="str">
        <f t="shared" si="1783"/>
        <v>-</v>
      </c>
      <c r="BV673" s="6862"/>
      <c r="BW673" s="6863" t="str">
        <f t="shared" si="1784"/>
        <v>-</v>
      </c>
      <c r="BX673" s="6864"/>
      <c r="BY673" s="6863" t="str">
        <f t="shared" si="1785"/>
        <v>-</v>
      </c>
      <c r="BZ673" s="6862"/>
      <c r="CA673" s="6863" t="str">
        <f t="shared" si="1786"/>
        <v>-</v>
      </c>
      <c r="CB673" s="6864"/>
      <c r="CC673" s="6863" t="str">
        <f t="shared" si="1787"/>
        <v>-</v>
      </c>
      <c r="CD673" s="6864"/>
      <c r="CE673" s="6863" t="str">
        <f t="shared" si="1788"/>
        <v>-</v>
      </c>
      <c r="CF673" s="6862"/>
      <c r="CG673" s="6865" t="str">
        <f t="shared" si="1789"/>
        <v>-</v>
      </c>
      <c r="CH673" s="6864"/>
      <c r="CI673" s="6863" t="str">
        <f t="shared" si="1790"/>
        <v>-</v>
      </c>
      <c r="CJ673" s="6862"/>
      <c r="CK673" s="6863" t="str">
        <f t="shared" si="1791"/>
        <v>-</v>
      </c>
      <c r="CL673" s="6864"/>
      <c r="CM673" s="6863" t="str">
        <f t="shared" si="1792"/>
        <v>-</v>
      </c>
      <c r="CN673" s="6864"/>
      <c r="CO673" s="6865" t="str">
        <f t="shared" si="1793"/>
        <v>-</v>
      </c>
      <c r="CP673" s="6864"/>
      <c r="CQ673" s="6865" t="str">
        <f t="shared" si="1794"/>
        <v>-</v>
      </c>
      <c r="CR673" s="6864"/>
      <c r="CS673" s="6863" t="str">
        <f t="shared" si="1795"/>
        <v>-</v>
      </c>
      <c r="CT673" s="6864"/>
      <c r="CU673" s="6865"/>
      <c r="CV673" s="6864"/>
      <c r="CW673" s="6863" t="str">
        <f t="shared" si="1796"/>
        <v>-</v>
      </c>
      <c r="CX673" s="6864"/>
      <c r="CY673" s="6865" t="str">
        <f t="shared" si="1797"/>
        <v>-</v>
      </c>
      <c r="CZ673" s="6864"/>
      <c r="DA673" s="6863" t="str">
        <f t="shared" si="1798"/>
        <v>-</v>
      </c>
      <c r="DB673" s="6862"/>
      <c r="DC673" s="6865" t="str">
        <f t="shared" si="1799"/>
        <v>-</v>
      </c>
      <c r="DD673" s="6864"/>
      <c r="DE673" s="6866">
        <f t="shared" si="1832"/>
        <v>0</v>
      </c>
      <c r="DF673" s="6867"/>
      <c r="DG673" s="6710">
        <f t="shared" si="1800"/>
        <v>0</v>
      </c>
      <c r="DH673" s="6868"/>
      <c r="DI673" s="6863">
        <f t="shared" si="1833"/>
        <v>0</v>
      </c>
      <c r="DJ673" s="6867"/>
      <c r="DK673" s="6866">
        <f t="shared" si="1834"/>
        <v>0</v>
      </c>
      <c r="DL673" s="6867"/>
      <c r="DM673" s="6869">
        <f t="shared" si="1824"/>
        <v>0</v>
      </c>
      <c r="DN673" s="6867"/>
      <c r="DO673" s="6865">
        <f t="shared" si="1825"/>
        <v>0</v>
      </c>
      <c r="DP673" s="6868"/>
      <c r="DQ673" s="6865">
        <f t="shared" si="1826"/>
        <v>0</v>
      </c>
      <c r="DR673" s="6867"/>
      <c r="DS673" s="6865">
        <f t="shared" si="1827"/>
        <v>0</v>
      </c>
      <c r="DT673" s="6868"/>
      <c r="DU673" s="6865">
        <f t="shared" si="1828"/>
        <v>0</v>
      </c>
      <c r="DV673" s="6867"/>
      <c r="DW673" s="6861">
        <f t="shared" si="1835"/>
        <v>0</v>
      </c>
      <c r="DX673" s="6868"/>
      <c r="DY673" s="6863">
        <f t="shared" si="1829"/>
        <v>0</v>
      </c>
      <c r="DZ673" s="6867"/>
      <c r="EA673" s="6863">
        <f t="shared" si="1836"/>
        <v>0</v>
      </c>
      <c r="EB673" s="6867"/>
      <c r="EC673" s="6713">
        <f t="shared" si="1837"/>
        <v>0</v>
      </c>
      <c r="ED673" s="6870"/>
      <c r="EE673" s="6715">
        <f t="shared" si="1838"/>
        <v>0</v>
      </c>
      <c r="EF673" s="6871"/>
      <c r="EG673" s="6717"/>
      <c r="EH673" s="6718"/>
      <c r="EI673" s="6719"/>
      <c r="EJ673" s="6720"/>
      <c r="EK673" s="6719"/>
      <c r="EL673" s="6721"/>
      <c r="EM673" s="6722" t="str">
        <f t="shared" si="1830"/>
        <v xml:space="preserve"> </v>
      </c>
      <c r="EN673" s="6868"/>
      <c r="EO673" s="6865">
        <f t="shared" si="1831"/>
        <v>0</v>
      </c>
      <c r="EP673" s="6867"/>
      <c r="EQ673" s="176"/>
      <c r="ER673" s="6872"/>
      <c r="ES673" s="176"/>
      <c r="ET673" s="6863">
        <v>46120</v>
      </c>
      <c r="EU673" s="6867">
        <v>4263206</v>
      </c>
      <c r="EV673" s="6863">
        <f t="shared" si="1801"/>
        <v>1</v>
      </c>
      <c r="EW673" s="6867"/>
      <c r="EX673" s="6863"/>
      <c r="EY673" s="6864"/>
      <c r="EZ673" s="6863"/>
      <c r="FA673" s="6864"/>
      <c r="FB673" s="6863"/>
      <c r="FC673" s="6864"/>
      <c r="FD673" s="6863">
        <v>46120</v>
      </c>
      <c r="FE673" s="6864">
        <v>4263207</v>
      </c>
      <c r="FF673" s="6865"/>
      <c r="FG673" s="6864"/>
      <c r="FH673" s="6863"/>
      <c r="FI673" s="6864"/>
      <c r="FJ673" s="6863">
        <v>46114</v>
      </c>
      <c r="FK673" s="6867">
        <v>4263208</v>
      </c>
      <c r="FL673" s="6865">
        <f t="shared" si="1802"/>
        <v>1</v>
      </c>
      <c r="FM673" s="6862"/>
      <c r="FN673" s="6863"/>
      <c r="FO673" s="6864"/>
      <c r="FP673" s="6863"/>
      <c r="FQ673" s="6864"/>
      <c r="FS673" s="281"/>
      <c r="FT673" s="282"/>
    </row>
    <row r="674" spans="1:176" ht="18.600000000000001" customHeight="1">
      <c r="A674" s="831">
        <f t="shared" si="1818"/>
        <v>664</v>
      </c>
      <c r="B674" s="832" t="str">
        <f t="shared" si="1819"/>
        <v>4IE</v>
      </c>
      <c r="C674" s="6833">
        <v>46234</v>
      </c>
      <c r="D674" s="6834" t="s">
        <v>1804</v>
      </c>
      <c r="E674" s="6835">
        <v>84421052</v>
      </c>
      <c r="F674" s="6675" t="s">
        <v>1993</v>
      </c>
      <c r="G674" s="6876" t="s">
        <v>941</v>
      </c>
      <c r="H674" s="6611" t="s">
        <v>629</v>
      </c>
      <c r="I674" s="6612" t="s">
        <v>992</v>
      </c>
      <c r="J674" s="6612" t="s">
        <v>21</v>
      </c>
      <c r="K674" s="970" t="s">
        <v>11</v>
      </c>
      <c r="L674" s="971"/>
      <c r="M674" s="6676">
        <v>46175</v>
      </c>
      <c r="N674" s="843">
        <v>46164</v>
      </c>
      <c r="O674" s="973">
        <v>46176</v>
      </c>
      <c r="P674" s="843">
        <v>46168</v>
      </c>
      <c r="Q674" s="973">
        <v>46177</v>
      </c>
      <c r="R674" s="843">
        <v>46170</v>
      </c>
      <c r="S674" s="973">
        <v>46178</v>
      </c>
      <c r="T674" s="843">
        <v>46169</v>
      </c>
      <c r="U674" s="6677">
        <v>46182</v>
      </c>
      <c r="V674" s="843">
        <v>46178</v>
      </c>
      <c r="W674" s="975">
        <v>46184</v>
      </c>
      <c r="X674" s="976">
        <v>46184</v>
      </c>
      <c r="Y674" s="977">
        <v>46190</v>
      </c>
      <c r="Z674" s="977">
        <v>46190</v>
      </c>
      <c r="AA674" s="6613"/>
      <c r="AB674" s="977"/>
      <c r="AC674" s="851" t="s">
        <v>627</v>
      </c>
      <c r="AD674" s="852"/>
      <c r="AE674" s="853">
        <v>6</v>
      </c>
      <c r="AF674" s="854" t="str">
        <f t="shared" si="1778"/>
        <v>4IE</v>
      </c>
      <c r="AG674" s="6614"/>
      <c r="AH674" s="6614">
        <v>1</v>
      </c>
      <c r="AI674" s="6614"/>
      <c r="AJ674" s="6614"/>
      <c r="AK674" s="6614"/>
      <c r="AL674" s="6614"/>
      <c r="AM674" s="6614"/>
      <c r="AN674" s="6614">
        <v>1</v>
      </c>
      <c r="AO674" s="6614"/>
      <c r="AP674" s="854">
        <v>1</v>
      </c>
      <c r="AQ674" s="6614">
        <v>1</v>
      </c>
      <c r="AR674" s="6614">
        <v>1</v>
      </c>
      <c r="AS674" s="6614"/>
      <c r="AT674" s="6614"/>
      <c r="AU674" s="6615">
        <f t="shared" si="1820"/>
        <v>0</v>
      </c>
      <c r="AV674" s="857">
        <f t="shared" si="1821"/>
        <v>1</v>
      </c>
      <c r="AW674" s="861">
        <v>46144</v>
      </c>
      <c r="AX674" s="862">
        <v>4263234</v>
      </c>
      <c r="AY674" s="820">
        <v>46144</v>
      </c>
      <c r="AZ674" s="941">
        <v>4263235</v>
      </c>
      <c r="BA674" s="820">
        <v>46144</v>
      </c>
      <c r="BB674" s="941">
        <v>4263236</v>
      </c>
      <c r="BC674" s="861">
        <v>46144</v>
      </c>
      <c r="BD674" s="862">
        <v>4263237</v>
      </c>
      <c r="BE674" s="820">
        <v>46127</v>
      </c>
      <c r="BF674" s="941">
        <v>4263214</v>
      </c>
      <c r="BG674" s="861">
        <v>46150</v>
      </c>
      <c r="BH674" s="941">
        <v>4263239</v>
      </c>
      <c r="BI674" s="820" t="str">
        <f>IF($AE674=0,"　",VLOOKUP($AE674,ﾚｰｻﾞOP,11,0))</f>
        <v>-</v>
      </c>
      <c r="BJ674" s="941"/>
      <c r="BK674" s="820" t="str">
        <f t="shared" si="1779"/>
        <v>-</v>
      </c>
      <c r="BL674" s="941"/>
      <c r="BM674" s="820" t="str">
        <f t="shared" si="1780"/>
        <v>-</v>
      </c>
      <c r="BN674" s="941"/>
      <c r="BO674" s="863" t="str">
        <f t="shared" si="1781"/>
        <v>-</v>
      </c>
      <c r="BP674" s="941"/>
      <c r="BQ674" s="820">
        <v>46120</v>
      </c>
      <c r="BR674" s="862">
        <v>4263192</v>
      </c>
      <c r="BS674" s="820" t="str">
        <f t="shared" si="1782"/>
        <v>-</v>
      </c>
      <c r="BT674" s="862"/>
      <c r="BU674" s="820" t="str">
        <f t="shared" si="1783"/>
        <v>-</v>
      </c>
      <c r="BV674" s="862"/>
      <c r="BW674" s="820" t="str">
        <f t="shared" si="1784"/>
        <v>-</v>
      </c>
      <c r="BX674" s="941"/>
      <c r="BY674" s="820" t="str">
        <f t="shared" si="1785"/>
        <v>-</v>
      </c>
      <c r="BZ674" s="862"/>
      <c r="CA674" s="820" t="str">
        <f t="shared" si="1786"/>
        <v>-</v>
      </c>
      <c r="CB674" s="941"/>
      <c r="CC674" s="820" t="str">
        <f t="shared" si="1787"/>
        <v>-</v>
      </c>
      <c r="CD674" s="941"/>
      <c r="CE674" s="820" t="str">
        <f t="shared" si="1788"/>
        <v>-</v>
      </c>
      <c r="CF674" s="862"/>
      <c r="CG674" s="863" t="str">
        <f t="shared" si="1789"/>
        <v>-</v>
      </c>
      <c r="CH674" s="941"/>
      <c r="CI674" s="820" t="str">
        <f t="shared" si="1790"/>
        <v>-</v>
      </c>
      <c r="CJ674" s="862"/>
      <c r="CK674" s="820" t="str">
        <f t="shared" si="1791"/>
        <v>-</v>
      </c>
      <c r="CL674" s="941"/>
      <c r="CM674" s="820" t="str">
        <f t="shared" si="1792"/>
        <v>-</v>
      </c>
      <c r="CN674" s="941"/>
      <c r="CO674" s="863" t="str">
        <f t="shared" si="1793"/>
        <v>-</v>
      </c>
      <c r="CP674" s="941"/>
      <c r="CQ674" s="863" t="str">
        <f t="shared" si="1794"/>
        <v>-</v>
      </c>
      <c r="CR674" s="941"/>
      <c r="CS674" s="820" t="str">
        <f t="shared" si="1795"/>
        <v>-</v>
      </c>
      <c r="CT674" s="941"/>
      <c r="CU674" s="863"/>
      <c r="CV674" s="941"/>
      <c r="CW674" s="820" t="str">
        <f t="shared" si="1796"/>
        <v>-</v>
      </c>
      <c r="CX674" s="941"/>
      <c r="CY674" s="863" t="str">
        <f t="shared" si="1797"/>
        <v>-</v>
      </c>
      <c r="CZ674" s="941"/>
      <c r="DA674" s="820" t="str">
        <f t="shared" si="1798"/>
        <v>-</v>
      </c>
      <c r="DB674" s="862"/>
      <c r="DC674" s="863" t="str">
        <f t="shared" si="1799"/>
        <v>-</v>
      </c>
      <c r="DD674" s="941"/>
      <c r="DE674" s="818">
        <f t="shared" si="1832"/>
        <v>0</v>
      </c>
      <c r="DF674" s="6616"/>
      <c r="DG674" s="818">
        <v>46154</v>
      </c>
      <c r="DH674" s="865">
        <v>4263353</v>
      </c>
      <c r="DI674" s="820">
        <f t="shared" si="1833"/>
        <v>0</v>
      </c>
      <c r="DJ674" s="6616"/>
      <c r="DK674" s="818">
        <f t="shared" si="1834"/>
        <v>0</v>
      </c>
      <c r="DL674" s="6616"/>
      <c r="DM674" s="6617">
        <f t="shared" si="1824"/>
        <v>0</v>
      </c>
      <c r="DN674" s="6616"/>
      <c r="DO674" s="863">
        <f t="shared" si="1825"/>
        <v>0</v>
      </c>
      <c r="DP674" s="865"/>
      <c r="DQ674" s="863">
        <f t="shared" si="1826"/>
        <v>0</v>
      </c>
      <c r="DR674" s="6616"/>
      <c r="DS674" s="863">
        <f t="shared" si="1827"/>
        <v>0</v>
      </c>
      <c r="DT674" s="865"/>
      <c r="DU674" s="863">
        <f t="shared" si="1828"/>
        <v>0</v>
      </c>
      <c r="DV674" s="6616"/>
      <c r="DW674" s="861">
        <v>46114</v>
      </c>
      <c r="DX674" s="865">
        <v>4263201</v>
      </c>
      <c r="DY674" s="820">
        <f t="shared" si="1829"/>
        <v>0</v>
      </c>
      <c r="DZ674" s="6616"/>
      <c r="EA674" s="820">
        <v>46150</v>
      </c>
      <c r="EB674" s="6616">
        <v>4263258</v>
      </c>
      <c r="EC674" s="820">
        <v>46150</v>
      </c>
      <c r="ED674" s="6678">
        <v>4263259</v>
      </c>
      <c r="EE674" s="867">
        <v>46120</v>
      </c>
      <c r="EF674" s="868">
        <v>4263205</v>
      </c>
      <c r="EG674" s="869"/>
      <c r="EH674" s="870"/>
      <c r="EI674" s="871"/>
      <c r="EJ674" s="872"/>
      <c r="EK674" s="871"/>
      <c r="EL674" s="873"/>
      <c r="EM674" s="829" t="str">
        <f t="shared" si="1830"/>
        <v xml:space="preserve"> </v>
      </c>
      <c r="EN674" s="865"/>
      <c r="EO674" s="863">
        <f t="shared" si="1831"/>
        <v>0</v>
      </c>
      <c r="EP674" s="6616"/>
      <c r="ER674" s="6679"/>
      <c r="ET674" s="820" t="str">
        <f>IF($AE674=0,"　",VLOOKUP($AE674,ﾚｰｻﾞOP,60,0))</f>
        <v>-</v>
      </c>
      <c r="EU674" s="6616"/>
      <c r="EV674" s="820" t="str">
        <f t="shared" si="1801"/>
        <v>-</v>
      </c>
      <c r="EW674" s="6616"/>
      <c r="EX674" s="820"/>
      <c r="EY674" s="941"/>
      <c r="EZ674" s="820"/>
      <c r="FA674" s="941"/>
      <c r="FB674" s="820"/>
      <c r="FC674" s="941"/>
      <c r="FD674" s="820"/>
      <c r="FE674" s="941"/>
      <c r="FF674" s="863"/>
      <c r="FG674" s="941"/>
      <c r="FH674" s="820"/>
      <c r="FI674" s="941"/>
      <c r="FJ674" s="820" t="str">
        <f>IF($AE674=0,"　",VLOOKUP($AE674,ﾚｰｻﾞOP,67,0))</f>
        <v>-</v>
      </c>
      <c r="FK674" s="6616"/>
      <c r="FL674" s="863" t="str">
        <f t="shared" si="1802"/>
        <v>-</v>
      </c>
      <c r="FM674" s="862"/>
      <c r="FN674" s="820"/>
      <c r="FO674" s="941"/>
      <c r="FP674" s="820"/>
      <c r="FQ674" s="941"/>
      <c r="FS674" s="281"/>
      <c r="FT674" s="282"/>
    </row>
    <row r="675" spans="1:176" ht="18.600000000000001" customHeight="1">
      <c r="A675" s="228">
        <f t="shared" ref="A675:A676" si="1839">ROW()-10</f>
        <v>665</v>
      </c>
      <c r="B675" s="343" t="str">
        <f>AF675</f>
        <v>4IE</v>
      </c>
      <c r="C675" s="6600">
        <v>46234</v>
      </c>
      <c r="D675" s="6823" t="s">
        <v>623</v>
      </c>
      <c r="E675" s="982">
        <v>62510082</v>
      </c>
      <c r="F675" s="1564"/>
      <c r="G675" s="6881" t="s">
        <v>1995</v>
      </c>
      <c r="H675" s="1330" t="s">
        <v>631</v>
      </c>
      <c r="I675" s="1264"/>
      <c r="J675" s="1264" t="s">
        <v>1844</v>
      </c>
      <c r="K675" s="599" t="s">
        <v>97</v>
      </c>
      <c r="L675" s="600"/>
      <c r="M675" s="6477">
        <v>46176</v>
      </c>
      <c r="N675" s="353">
        <v>46165</v>
      </c>
      <c r="O675" s="354">
        <v>46177</v>
      </c>
      <c r="P675" s="353">
        <v>46170</v>
      </c>
      <c r="Q675" s="354">
        <v>46178</v>
      </c>
      <c r="R675" s="353">
        <v>46170</v>
      </c>
      <c r="S675" s="354">
        <v>46179</v>
      </c>
      <c r="T675" s="353">
        <v>46170</v>
      </c>
      <c r="U675" s="355">
        <v>46183</v>
      </c>
      <c r="V675" s="353">
        <v>46179</v>
      </c>
      <c r="W675" s="356">
        <v>46185</v>
      </c>
      <c r="X675" s="357">
        <v>46184</v>
      </c>
      <c r="Y675" s="358">
        <v>46190</v>
      </c>
      <c r="Z675" s="359"/>
      <c r="AA675" s="360">
        <v>46189</v>
      </c>
      <c r="AB675" s="358">
        <v>46190</v>
      </c>
      <c r="AC675" s="602"/>
      <c r="AD675" s="361"/>
      <c r="AE675" s="362">
        <v>19</v>
      </c>
      <c r="AF675" s="363" t="str">
        <f>IF($AE675=0,"　",VLOOKUP($AE675,ﾚｰｻﾞOP,69,0))</f>
        <v>4IE</v>
      </c>
      <c r="AG675" s="364"/>
      <c r="AH675" s="364"/>
      <c r="AI675" s="364"/>
      <c r="AJ675" s="364"/>
      <c r="AK675" s="364"/>
      <c r="AL675" s="364"/>
      <c r="AM675" s="364"/>
      <c r="AN675" s="364">
        <v>1</v>
      </c>
      <c r="AO675" s="364"/>
      <c r="AP675" s="363">
        <v>1</v>
      </c>
      <c r="AQ675" s="255">
        <v>1</v>
      </c>
      <c r="AR675" s="255"/>
      <c r="AS675" s="255">
        <v>1</v>
      </c>
      <c r="AT675" s="255"/>
      <c r="AU675" s="2843">
        <f>IF(AI675="付属済",0,IF(AI675=1,AI675+AP675,0))</f>
        <v>0</v>
      </c>
      <c r="AV675" s="4008">
        <f>IF(AE675=0,0,(AR675*1)+(AS675*100))</f>
        <v>100</v>
      </c>
      <c r="AW675" s="590">
        <v>46144</v>
      </c>
      <c r="AX675" s="369">
        <v>4263234</v>
      </c>
      <c r="AY675" s="154">
        <v>46144</v>
      </c>
      <c r="AZ675" s="367">
        <v>4263235</v>
      </c>
      <c r="BA675" s="154">
        <v>46144</v>
      </c>
      <c r="BB675" s="367">
        <v>4263236</v>
      </c>
      <c r="BC675" s="368" t="str">
        <f>IF($AE675=0,"　",VLOOKUP($AE675,ﾚｰｻﾞOP,8,0))</f>
        <v>-</v>
      </c>
      <c r="BD675" s="369"/>
      <c r="BE675" s="4599" t="str">
        <f>IF($AE675=0,"　",VLOOKUP($AE675,ﾚｰｻﾞOP,9,0))</f>
        <v>-</v>
      </c>
      <c r="BF675" s="367"/>
      <c r="BG675" s="368">
        <v>46150</v>
      </c>
      <c r="BH675" s="367">
        <v>4263239</v>
      </c>
      <c r="BI675" s="154">
        <v>46114</v>
      </c>
      <c r="BJ675" s="367">
        <v>4263189</v>
      </c>
      <c r="BK675" s="154">
        <v>46069</v>
      </c>
      <c r="BL675" s="367">
        <v>4263133</v>
      </c>
      <c r="BM675" s="154">
        <v>46069</v>
      </c>
      <c r="BN675" s="367">
        <v>4263135</v>
      </c>
      <c r="BO675" s="155" t="str">
        <f>IF($AE675=0,"　",VLOOKUP($AE675,ﾚｰｻﾞOP,59,0))</f>
        <v>-</v>
      </c>
      <c r="BP675" s="367"/>
      <c r="BQ675" s="154" t="str">
        <f>IF($AE675=0,"　",VLOOKUP($AE675,ﾚｰｻﾞOP,12,0))</f>
        <v>-</v>
      </c>
      <c r="BR675" s="369"/>
      <c r="BS675" s="154" t="str">
        <f>IF($AE675=0,"　",VLOOKUP($AE675,ﾚｰｻﾞOP,13,0))</f>
        <v>-</v>
      </c>
      <c r="BT675" s="369"/>
      <c r="BU675" s="154" t="str">
        <f>IF($AE675=0,"　",VLOOKUP($AE675,ﾚｰｻﾞOP,14,0))</f>
        <v>-</v>
      </c>
      <c r="BV675" s="369"/>
      <c r="BW675" s="154" t="str">
        <f>IF($AE675=0,"　",VLOOKUP($AE675,ﾚｰｻﾞOP,15,0))</f>
        <v>-</v>
      </c>
      <c r="BX675" s="367"/>
      <c r="BY675" s="154" t="str">
        <f>IF($AE675=0,"　",VLOOKUP($AE675,ﾚｰｻﾞOP,16,0))</f>
        <v>-</v>
      </c>
      <c r="BZ675" s="369"/>
      <c r="CA675" s="154" t="str">
        <f>IF($AE675=0,"　",VLOOKUP($AE675,ﾚｰｻﾞOP,17,0))</f>
        <v>-</v>
      </c>
      <c r="CB675" s="367"/>
      <c r="CC675" s="154" t="str">
        <f>IF($AE675=0,"　",VLOOKUP($AE675,ﾚｰｻﾞOP,18,0))</f>
        <v>-</v>
      </c>
      <c r="CD675" s="367"/>
      <c r="CE675" s="2850" t="str">
        <f>IF($AE675=0,"　",VLOOKUP($AE675,ﾚｰｻﾞOP,19,0))</f>
        <v>-</v>
      </c>
      <c r="CF675" s="2846"/>
      <c r="CG675" s="2855" t="str">
        <f>IF($AE675=0,"　",VLOOKUP($AE675,ﾚｰｻﾞOP,20,0))</f>
        <v>-</v>
      </c>
      <c r="CH675" s="2851"/>
      <c r="CI675" s="2850" t="str">
        <f>IF($AE675=0,"　",VLOOKUP($AE675,ﾚｰｻﾞOP,21,0))</f>
        <v>-</v>
      </c>
      <c r="CJ675" s="2846"/>
      <c r="CK675" s="2850" t="str">
        <f>IF($AE675=0,"　",VLOOKUP($AE675,ﾚｰｻﾞOP,22,0))</f>
        <v>-</v>
      </c>
      <c r="CL675" s="2851"/>
      <c r="CM675" s="2850" t="str">
        <f>IF($AE675=0,"　",VLOOKUP($AE675,ﾚｰｻﾞOP,23,0))</f>
        <v>-</v>
      </c>
      <c r="CN675" s="2851"/>
      <c r="CO675" s="2855" t="str">
        <f>IF($AE675=0,"　",VLOOKUP($AE675,ﾚｰｻﾞOP,24,0))</f>
        <v>-</v>
      </c>
      <c r="CP675" s="2851"/>
      <c r="CQ675" s="2855" t="str">
        <f>IF($AE675=0,"　",VLOOKUP($AE675,ﾚｰｻﾞOP,25,0))</f>
        <v>-</v>
      </c>
      <c r="CR675" s="2851"/>
      <c r="CS675" s="2850" t="str">
        <f>IF($AE675=0,"　",VLOOKUP($AE675,ﾚｰｻﾞOP,26,0))</f>
        <v>-</v>
      </c>
      <c r="CT675" s="2851"/>
      <c r="CU675" s="2855"/>
      <c r="CV675" s="2851"/>
      <c r="CW675" s="2850" t="str">
        <f>IF($AE675=0,"　",VLOOKUP($AE675,ﾚｰｻﾞOP,28,0))</f>
        <v>-</v>
      </c>
      <c r="CX675" s="2851"/>
      <c r="CY675" s="2855" t="str">
        <f>IF($AE675=0,"　",VLOOKUP($AE675,ﾚｰｻﾞOP,29,0))</f>
        <v>-</v>
      </c>
      <c r="CZ675" s="2851"/>
      <c r="DA675" s="154" t="str">
        <f>IF($AE675=0,"　",VLOOKUP($AE675,ﾚｰｻﾞOP,30,0))</f>
        <v>-</v>
      </c>
      <c r="DB675" s="369"/>
      <c r="DC675" s="155" t="str">
        <f>IF($AE675=0,"　",VLOOKUP($AE675,ﾚｰｻﾞOP,31,0))</f>
        <v>-</v>
      </c>
      <c r="DD675" s="367"/>
      <c r="DE675" s="374">
        <f>IF(AG675=1,1,0)</f>
        <v>0</v>
      </c>
      <c r="DF675" s="373"/>
      <c r="DG675" s="818">
        <f>IF(AH675=1,1,0)</f>
        <v>0</v>
      </c>
      <c r="DH675" s="372"/>
      <c r="DI675" s="267">
        <f>IF(AG675=1,1,0)</f>
        <v>0</v>
      </c>
      <c r="DJ675" s="373"/>
      <c r="DK675" s="374">
        <f>IF(AU675=2,1,0)</f>
        <v>0</v>
      </c>
      <c r="DL675" s="373"/>
      <c r="DM675" s="375">
        <f>IF(AU675=1,1,0)</f>
        <v>0</v>
      </c>
      <c r="DN675" s="373"/>
      <c r="DO675" s="155">
        <f>IF(AJ675=1,1,0)</f>
        <v>0</v>
      </c>
      <c r="DP675" s="372"/>
      <c r="DQ675" s="155">
        <f>IF(AK675=1,1,0)</f>
        <v>0</v>
      </c>
      <c r="DR675" s="373"/>
      <c r="DS675" s="155">
        <f>IF(AL675=1,1,0)</f>
        <v>0</v>
      </c>
      <c r="DT675" s="372"/>
      <c r="DU675" s="155">
        <f>IF(AM675=1,1,0)</f>
        <v>0</v>
      </c>
      <c r="DV675" s="373"/>
      <c r="DW675" s="4891">
        <v>46114</v>
      </c>
      <c r="DX675" s="372">
        <v>4263201</v>
      </c>
      <c r="DY675" s="154">
        <f>IF(AO675=1,1,0)</f>
        <v>0</v>
      </c>
      <c r="DZ675" s="373"/>
      <c r="EA675" s="154">
        <v>46150</v>
      </c>
      <c r="EB675" s="373">
        <v>4263258</v>
      </c>
      <c r="EC675" s="269">
        <v>46150</v>
      </c>
      <c r="ED675" s="4964">
        <v>4263259</v>
      </c>
      <c r="EE675" s="822">
        <v>46120</v>
      </c>
      <c r="EF675" s="377">
        <v>4263205</v>
      </c>
      <c r="EG675" s="273"/>
      <c r="EH675" s="274"/>
      <c r="EI675" s="275"/>
      <c r="EJ675" s="276"/>
      <c r="EK675" s="275"/>
      <c r="EL675" s="277"/>
      <c r="EM675" s="278" t="str">
        <f>IF(CE675="-"," ",IF(AR675=1,1," "))</f>
        <v xml:space="preserve"> </v>
      </c>
      <c r="EN675" s="372"/>
      <c r="EO675" s="155">
        <f>IF(AT675=1,1,0)</f>
        <v>0</v>
      </c>
      <c r="EP675" s="373"/>
      <c r="ER675" s="194"/>
      <c r="ET675" s="154" t="str">
        <f>IF($AE675=0,"　",VLOOKUP($AE675,ﾚｰｻﾞOP,60,0))</f>
        <v>-</v>
      </c>
      <c r="EU675" s="373"/>
      <c r="EV675" s="154" t="str">
        <f>IF($AE675=0,"　",VLOOKUP($AE675,ﾚｰｻﾞOP,60,0))</f>
        <v>-</v>
      </c>
      <c r="EW675" s="373"/>
      <c r="EX675" s="154"/>
      <c r="EY675" s="367"/>
      <c r="EZ675" s="154"/>
      <c r="FA675" s="367"/>
      <c r="FB675" s="154"/>
      <c r="FC675" s="367"/>
      <c r="FD675" s="154"/>
      <c r="FE675" s="367"/>
      <c r="FF675" s="155"/>
      <c r="FG675" s="367"/>
      <c r="FH675" s="154"/>
      <c r="FI675" s="367"/>
      <c r="FJ675" s="154" t="str">
        <f>IF($AE675=0,"　",VLOOKUP($AE675,ﾚｰｻﾞOP,67,0))</f>
        <v>-</v>
      </c>
      <c r="FK675" s="373"/>
      <c r="FL675" s="155" t="str">
        <f>IF($AE675=0,"　",VLOOKUP($AE675,ﾚｰｻﾞOP,68,0))</f>
        <v>-</v>
      </c>
      <c r="FM675" s="279"/>
      <c r="FN675" s="1184"/>
      <c r="FO675" s="280"/>
      <c r="FP675" s="281"/>
      <c r="FQ675" s="282"/>
      <c r="FS675" s="281"/>
      <c r="FT675" s="282"/>
    </row>
    <row r="676" spans="1:176" ht="18.600000000000001" customHeight="1">
      <c r="A676" s="228">
        <f t="shared" si="1839"/>
        <v>666</v>
      </c>
      <c r="B676" s="343" t="str">
        <f t="shared" si="1819"/>
        <v>4IE</v>
      </c>
      <c r="C676" s="6600">
        <v>46218</v>
      </c>
      <c r="D676" s="6192" t="s">
        <v>1024</v>
      </c>
      <c r="E676" s="6193" t="s">
        <v>1674</v>
      </c>
      <c r="F676" s="1564" t="s">
        <v>1924</v>
      </c>
      <c r="G676" s="1263"/>
      <c r="H676" s="1330" t="s">
        <v>630</v>
      </c>
      <c r="I676" s="1264" t="s">
        <v>66</v>
      </c>
      <c r="J676" s="1264" t="s">
        <v>38</v>
      </c>
      <c r="K676" s="599" t="s">
        <v>11</v>
      </c>
      <c r="L676" s="600"/>
      <c r="M676" s="6477">
        <v>46176</v>
      </c>
      <c r="N676" s="6873">
        <v>46165</v>
      </c>
      <c r="O676" s="354">
        <v>46177</v>
      </c>
      <c r="P676" s="353">
        <v>46171</v>
      </c>
      <c r="Q676" s="354">
        <v>46178</v>
      </c>
      <c r="R676" s="353">
        <v>46170</v>
      </c>
      <c r="S676" s="354">
        <v>46179</v>
      </c>
      <c r="T676" s="353">
        <v>46176</v>
      </c>
      <c r="U676" s="355">
        <v>46183</v>
      </c>
      <c r="V676" s="353">
        <v>46183</v>
      </c>
      <c r="W676" s="356">
        <v>46185</v>
      </c>
      <c r="X676" s="357">
        <v>46186</v>
      </c>
      <c r="Y676" s="359">
        <v>46191</v>
      </c>
      <c r="Z676" s="359">
        <v>46191</v>
      </c>
      <c r="AA676" s="601"/>
      <c r="AB676" s="359"/>
      <c r="AC676" s="251"/>
      <c r="AD676" s="361"/>
      <c r="AE676" s="362">
        <v>25</v>
      </c>
      <c r="AF676" s="363" t="str">
        <f t="shared" si="1778"/>
        <v>4IE</v>
      </c>
      <c r="AG676" s="364"/>
      <c r="AH676" s="364"/>
      <c r="AI676" s="364"/>
      <c r="AJ676" s="364"/>
      <c r="AK676" s="364"/>
      <c r="AL676" s="364"/>
      <c r="AM676" s="364"/>
      <c r="AN676" s="364"/>
      <c r="AO676" s="364"/>
      <c r="AP676" s="363"/>
      <c r="AQ676" s="255"/>
      <c r="AR676" s="255"/>
      <c r="AS676" s="255"/>
      <c r="AT676" s="255"/>
      <c r="AU676" s="2843">
        <f t="shared" si="1820"/>
        <v>0</v>
      </c>
      <c r="AV676" s="4008">
        <f t="shared" si="1821"/>
        <v>0</v>
      </c>
      <c r="AW676" s="590" t="str">
        <f>IF($AE676=0,"　",VLOOKUP($AE676,ﾚｰｻﾞOP,5,0))</f>
        <v>-</v>
      </c>
      <c r="AX676" s="369"/>
      <c r="AY676" s="154" t="str">
        <f>IF($AE676=0,"　",VLOOKUP($AE676,ﾚｰｻﾞOP,6,0))</f>
        <v>-</v>
      </c>
      <c r="AZ676" s="367"/>
      <c r="BA676" s="154" t="str">
        <f>IF($AE676=0,"　",VLOOKUP($AE676,ﾚｰｻﾞOP,7,0))</f>
        <v>-</v>
      </c>
      <c r="BB676" s="367"/>
      <c r="BC676" s="368" t="str">
        <f>IF($AE676=0,"　",VLOOKUP($AE676,ﾚｰｻﾞOP,8,0))</f>
        <v>-</v>
      </c>
      <c r="BD676" s="369"/>
      <c r="BE676" s="4599" t="str">
        <f>IF($AE676=0,"　",VLOOKUP($AE676,ﾚｰｻﾞOP,9,0))</f>
        <v>-</v>
      </c>
      <c r="BF676" s="367"/>
      <c r="BG676" s="368" t="str">
        <f>IF($AE676=0,"　",VLOOKUP($AE676,ﾚｰｻﾞOP,10,0))</f>
        <v>-</v>
      </c>
      <c r="BH676" s="367"/>
      <c r="BI676" s="154" t="str">
        <f>IF($AE676=0,"　",VLOOKUP($AE676,ﾚｰｻﾞOP,11,0))</f>
        <v>-</v>
      </c>
      <c r="BJ676" s="367"/>
      <c r="BK676" s="154" t="str">
        <f t="shared" si="1779"/>
        <v>-</v>
      </c>
      <c r="BL676" s="367"/>
      <c r="BM676" s="154" t="str">
        <f t="shared" si="1780"/>
        <v>-</v>
      </c>
      <c r="BN676" s="367"/>
      <c r="BO676" s="155" t="str">
        <f t="shared" si="1781"/>
        <v>-</v>
      </c>
      <c r="BP676" s="367"/>
      <c r="BQ676" s="154" t="str">
        <f>IF($AE676=0,"　",VLOOKUP($AE676,ﾚｰｻﾞOP,12,0))</f>
        <v>-</v>
      </c>
      <c r="BR676" s="369"/>
      <c r="BS676" s="154" t="str">
        <f t="shared" si="1782"/>
        <v>-</v>
      </c>
      <c r="BT676" s="369"/>
      <c r="BU676" s="154" t="str">
        <f t="shared" si="1783"/>
        <v>-</v>
      </c>
      <c r="BV676" s="369"/>
      <c r="BW676" s="154" t="str">
        <f t="shared" si="1784"/>
        <v>-</v>
      </c>
      <c r="BX676" s="367"/>
      <c r="BY676" s="154" t="str">
        <f t="shared" si="1785"/>
        <v>-</v>
      </c>
      <c r="BZ676" s="369"/>
      <c r="CA676" s="154" t="str">
        <f t="shared" si="1786"/>
        <v>-</v>
      </c>
      <c r="CB676" s="367"/>
      <c r="CC676" s="154" t="str">
        <f t="shared" si="1787"/>
        <v>-</v>
      </c>
      <c r="CD676" s="367"/>
      <c r="CE676" s="2850" t="str">
        <f t="shared" si="1788"/>
        <v>-</v>
      </c>
      <c r="CF676" s="2846"/>
      <c r="CG676" s="2855" t="str">
        <f t="shared" si="1789"/>
        <v>-</v>
      </c>
      <c r="CH676" s="2851"/>
      <c r="CI676" s="2850" t="str">
        <f t="shared" si="1790"/>
        <v>-</v>
      </c>
      <c r="CJ676" s="2846"/>
      <c r="CK676" s="2850" t="str">
        <f t="shared" si="1791"/>
        <v>-</v>
      </c>
      <c r="CL676" s="2851"/>
      <c r="CM676" s="2850" t="str">
        <f t="shared" si="1792"/>
        <v>-</v>
      </c>
      <c r="CN676" s="2851"/>
      <c r="CO676" s="2855" t="str">
        <f t="shared" si="1793"/>
        <v>-</v>
      </c>
      <c r="CP676" s="2851"/>
      <c r="CQ676" s="2855" t="str">
        <f t="shared" si="1794"/>
        <v>-</v>
      </c>
      <c r="CR676" s="2851"/>
      <c r="CS676" s="2850" t="str">
        <f t="shared" si="1795"/>
        <v>-</v>
      </c>
      <c r="CT676" s="2851"/>
      <c r="CU676" s="2855"/>
      <c r="CV676" s="2851"/>
      <c r="CW676" s="2850" t="str">
        <f t="shared" si="1796"/>
        <v>-</v>
      </c>
      <c r="CX676" s="2851"/>
      <c r="CY676" s="2855" t="str">
        <f t="shared" si="1797"/>
        <v>-</v>
      </c>
      <c r="CZ676" s="2851"/>
      <c r="DA676" s="154" t="str">
        <f t="shared" si="1798"/>
        <v>-</v>
      </c>
      <c r="DB676" s="369"/>
      <c r="DC676" s="155" t="str">
        <f t="shared" si="1799"/>
        <v>-</v>
      </c>
      <c r="DD676" s="367"/>
      <c r="DE676" s="374">
        <f t="shared" si="1832"/>
        <v>0</v>
      </c>
      <c r="DF676" s="373"/>
      <c r="DG676" s="818">
        <f t="shared" si="1800"/>
        <v>0</v>
      </c>
      <c r="DH676" s="372"/>
      <c r="DI676" s="267">
        <f t="shared" si="1833"/>
        <v>0</v>
      </c>
      <c r="DJ676" s="373"/>
      <c r="DK676" s="374">
        <f t="shared" si="1834"/>
        <v>0</v>
      </c>
      <c r="DL676" s="373"/>
      <c r="DM676" s="375">
        <f t="shared" si="1824"/>
        <v>0</v>
      </c>
      <c r="DN676" s="373"/>
      <c r="DO676" s="155">
        <f t="shared" si="1825"/>
        <v>0</v>
      </c>
      <c r="DP676" s="372"/>
      <c r="DQ676" s="155">
        <f t="shared" si="1826"/>
        <v>0</v>
      </c>
      <c r="DR676" s="373"/>
      <c r="DS676" s="155">
        <f t="shared" si="1827"/>
        <v>0</v>
      </c>
      <c r="DT676" s="372"/>
      <c r="DU676" s="155">
        <f t="shared" si="1828"/>
        <v>0</v>
      </c>
      <c r="DV676" s="373"/>
      <c r="DW676" s="4891">
        <f t="shared" si="1835"/>
        <v>0</v>
      </c>
      <c r="DX676" s="372"/>
      <c r="DY676" s="154">
        <f t="shared" si="1829"/>
        <v>0</v>
      </c>
      <c r="DZ676" s="373"/>
      <c r="EA676" s="154">
        <f t="shared" si="1836"/>
        <v>0</v>
      </c>
      <c r="EB676" s="373"/>
      <c r="EC676" s="269">
        <f t="shared" si="1837"/>
        <v>0</v>
      </c>
      <c r="ED676" s="376"/>
      <c r="EE676" s="822">
        <f t="shared" si="1838"/>
        <v>0</v>
      </c>
      <c r="EF676" s="377"/>
      <c r="EG676" s="273"/>
      <c r="EH676" s="274"/>
      <c r="EI676" s="275"/>
      <c r="EJ676" s="276"/>
      <c r="EK676" s="275"/>
      <c r="EL676" s="277"/>
      <c r="EM676" s="278" t="str">
        <f t="shared" si="1830"/>
        <v xml:space="preserve"> </v>
      </c>
      <c r="EN676" s="372"/>
      <c r="EO676" s="155">
        <f t="shared" si="1831"/>
        <v>0</v>
      </c>
      <c r="EP676" s="373"/>
      <c r="ER676" s="194"/>
      <c r="ET676" s="154">
        <v>46120</v>
      </c>
      <c r="EU676" s="373">
        <v>4263206</v>
      </c>
      <c r="EV676" s="154">
        <f t="shared" si="1801"/>
        <v>1</v>
      </c>
      <c r="EW676" s="373"/>
      <c r="EX676" s="154"/>
      <c r="EY676" s="367"/>
      <c r="EZ676" s="154"/>
      <c r="FA676" s="367"/>
      <c r="FB676" s="154"/>
      <c r="FC676" s="367"/>
      <c r="FD676" s="154">
        <v>46150</v>
      </c>
      <c r="FE676" s="367">
        <v>4263263</v>
      </c>
      <c r="FF676" s="155"/>
      <c r="FG676" s="367"/>
      <c r="FH676" s="154"/>
      <c r="FI676" s="367"/>
      <c r="FJ676" s="154">
        <v>46114</v>
      </c>
      <c r="FK676" s="373">
        <v>4263208</v>
      </c>
      <c r="FL676" s="155">
        <f t="shared" si="1802"/>
        <v>1</v>
      </c>
      <c r="FM676" s="279"/>
      <c r="FN676" s="1184"/>
      <c r="FO676" s="280"/>
      <c r="FP676" s="281"/>
      <c r="FQ676" s="282"/>
      <c r="FS676" s="281"/>
      <c r="FT676" s="282"/>
    </row>
    <row r="677" spans="1:176" ht="18.600000000000001" customHeight="1" thickBot="1">
      <c r="A677" s="6882">
        <f t="shared" si="1818"/>
        <v>667</v>
      </c>
      <c r="B677" s="6883" t="str">
        <f t="shared" si="1819"/>
        <v>4IE</v>
      </c>
      <c r="C677" s="6884">
        <v>46207</v>
      </c>
      <c r="D677" s="6885" t="s">
        <v>36</v>
      </c>
      <c r="E677" s="6886">
        <v>72511126</v>
      </c>
      <c r="F677" s="6887" t="s">
        <v>1994</v>
      </c>
      <c r="G677" s="6888"/>
      <c r="H677" s="6889" t="s">
        <v>630</v>
      </c>
      <c r="I677" s="6890" t="s">
        <v>59</v>
      </c>
      <c r="J677" s="6890" t="s">
        <v>15</v>
      </c>
      <c r="K677" s="6891" t="s">
        <v>11</v>
      </c>
      <c r="L677" s="6892"/>
      <c r="M677" s="6932">
        <v>46177</v>
      </c>
      <c r="N677" s="6929">
        <v>46165</v>
      </c>
      <c r="O677" s="6893">
        <v>46178</v>
      </c>
      <c r="P677" s="6894">
        <v>46170</v>
      </c>
      <c r="Q677" s="6893">
        <v>46179</v>
      </c>
      <c r="R677" s="6894">
        <v>46170</v>
      </c>
      <c r="S677" s="6893">
        <v>46182</v>
      </c>
      <c r="T677" s="6894">
        <v>46170</v>
      </c>
      <c r="U677" s="6895">
        <v>46184</v>
      </c>
      <c r="V677" s="6894">
        <v>46182</v>
      </c>
      <c r="W677" s="6896">
        <v>46186</v>
      </c>
      <c r="X677" s="6897">
        <v>46184</v>
      </c>
      <c r="Y677" s="6898">
        <v>46192</v>
      </c>
      <c r="Z677" s="6898">
        <v>46192</v>
      </c>
      <c r="AA677" s="6899"/>
      <c r="AB677" s="6898"/>
      <c r="AC677" s="6900" t="s">
        <v>627</v>
      </c>
      <c r="AD677" s="6901"/>
      <c r="AE677" s="6902">
        <v>2</v>
      </c>
      <c r="AF677" s="6903" t="str">
        <f t="shared" si="1778"/>
        <v>4IE</v>
      </c>
      <c r="AG677" s="6904">
        <v>1</v>
      </c>
      <c r="AH677" s="6904"/>
      <c r="AI677" s="6904"/>
      <c r="AJ677" s="6904"/>
      <c r="AK677" s="6904"/>
      <c r="AL677" s="6904"/>
      <c r="AM677" s="6904"/>
      <c r="AN677" s="6904">
        <v>1</v>
      </c>
      <c r="AO677" s="6904"/>
      <c r="AP677" s="6903">
        <v>1</v>
      </c>
      <c r="AQ677" s="6904">
        <v>1</v>
      </c>
      <c r="AR677" s="6904">
        <v>1</v>
      </c>
      <c r="AS677" s="6904"/>
      <c r="AT677" s="6904"/>
      <c r="AU677" s="6905">
        <f t="shared" si="1820"/>
        <v>0</v>
      </c>
      <c r="AV677" s="6906">
        <f t="shared" si="1821"/>
        <v>1</v>
      </c>
      <c r="AW677" s="6907">
        <v>46144</v>
      </c>
      <c r="AX677" s="6908">
        <v>4263234</v>
      </c>
      <c r="AY677" s="6909">
        <v>46144</v>
      </c>
      <c r="AZ677" s="6910">
        <v>4263235</v>
      </c>
      <c r="BA677" s="6909">
        <v>46144</v>
      </c>
      <c r="BB677" s="6910">
        <v>4263236</v>
      </c>
      <c r="BC677" s="6907">
        <v>46144</v>
      </c>
      <c r="BD677" s="6908">
        <v>4263237</v>
      </c>
      <c r="BE677" s="6909">
        <v>46127</v>
      </c>
      <c r="BF677" s="6910">
        <v>4263214</v>
      </c>
      <c r="BG677" s="6907">
        <v>46150</v>
      </c>
      <c r="BH677" s="6910">
        <v>4263239</v>
      </c>
      <c r="BI677" s="6909">
        <v>46114</v>
      </c>
      <c r="BJ677" s="6910">
        <v>4263189</v>
      </c>
      <c r="BK677" s="6909" t="str">
        <f t="shared" si="1779"/>
        <v>-</v>
      </c>
      <c r="BL677" s="6910"/>
      <c r="BM677" s="6909" t="str">
        <f t="shared" si="1780"/>
        <v>-</v>
      </c>
      <c r="BN677" s="6910"/>
      <c r="BO677" s="6911" t="str">
        <f t="shared" si="1781"/>
        <v>-</v>
      </c>
      <c r="BP677" s="6910"/>
      <c r="BQ677" s="6909" t="str">
        <f>IF($AE677=0,"　",VLOOKUP($AE677,ﾚｰｻﾞOP,12,0))</f>
        <v>-</v>
      </c>
      <c r="BR677" s="6908"/>
      <c r="BS677" s="6909" t="str">
        <f t="shared" si="1782"/>
        <v>-</v>
      </c>
      <c r="BT677" s="6908"/>
      <c r="BU677" s="6909" t="str">
        <f t="shared" si="1783"/>
        <v>-</v>
      </c>
      <c r="BV677" s="6908"/>
      <c r="BW677" s="6909" t="str">
        <f t="shared" si="1784"/>
        <v>-</v>
      </c>
      <c r="BX677" s="6910"/>
      <c r="BY677" s="6909" t="str">
        <f t="shared" si="1785"/>
        <v>-</v>
      </c>
      <c r="BZ677" s="6908"/>
      <c r="CA677" s="6909" t="str">
        <f t="shared" si="1786"/>
        <v>-</v>
      </c>
      <c r="CB677" s="6910"/>
      <c r="CC677" s="6909" t="str">
        <f t="shared" si="1787"/>
        <v>-</v>
      </c>
      <c r="CD677" s="6910"/>
      <c r="CE677" s="6909" t="str">
        <f t="shared" si="1788"/>
        <v>-</v>
      </c>
      <c r="CF677" s="6908"/>
      <c r="CG677" s="6911" t="str">
        <f t="shared" si="1789"/>
        <v>-</v>
      </c>
      <c r="CH677" s="6910"/>
      <c r="CI677" s="6909" t="str">
        <f t="shared" si="1790"/>
        <v>-</v>
      </c>
      <c r="CJ677" s="6908"/>
      <c r="CK677" s="6909" t="str">
        <f t="shared" si="1791"/>
        <v>-</v>
      </c>
      <c r="CL677" s="6910"/>
      <c r="CM677" s="6909" t="str">
        <f t="shared" si="1792"/>
        <v>-</v>
      </c>
      <c r="CN677" s="6910"/>
      <c r="CO677" s="6911" t="str">
        <f t="shared" si="1793"/>
        <v>-</v>
      </c>
      <c r="CP677" s="6910"/>
      <c r="CQ677" s="6911" t="str">
        <f t="shared" si="1794"/>
        <v>-</v>
      </c>
      <c r="CR677" s="6910"/>
      <c r="CS677" s="6909" t="str">
        <f t="shared" si="1795"/>
        <v>-</v>
      </c>
      <c r="CT677" s="6910"/>
      <c r="CU677" s="6911"/>
      <c r="CV677" s="6910"/>
      <c r="CW677" s="6909" t="str">
        <f t="shared" si="1796"/>
        <v>-</v>
      </c>
      <c r="CX677" s="6910"/>
      <c r="CY677" s="6911" t="str">
        <f t="shared" si="1797"/>
        <v>-</v>
      </c>
      <c r="CZ677" s="6910"/>
      <c r="DA677" s="6909" t="str">
        <f t="shared" si="1798"/>
        <v>-</v>
      </c>
      <c r="DB677" s="6908"/>
      <c r="DC677" s="6911" t="str">
        <f t="shared" si="1799"/>
        <v>-</v>
      </c>
      <c r="DD677" s="6910"/>
      <c r="DE677" s="6912">
        <v>46154</v>
      </c>
      <c r="DF677" s="6913">
        <v>4263354</v>
      </c>
      <c r="DG677" s="6914">
        <f t="shared" si="1800"/>
        <v>0</v>
      </c>
      <c r="DH677" s="6915"/>
      <c r="DI677" s="6909">
        <v>46150</v>
      </c>
      <c r="DJ677" s="6913">
        <v>4263255</v>
      </c>
      <c r="DK677" s="6912">
        <f t="shared" si="1834"/>
        <v>0</v>
      </c>
      <c r="DL677" s="6913"/>
      <c r="DM677" s="6916">
        <f t="shared" si="1824"/>
        <v>0</v>
      </c>
      <c r="DN677" s="6913"/>
      <c r="DO677" s="6911">
        <f t="shared" si="1825"/>
        <v>0</v>
      </c>
      <c r="DP677" s="6915"/>
      <c r="DQ677" s="6911">
        <f t="shared" si="1826"/>
        <v>0</v>
      </c>
      <c r="DR677" s="6913"/>
      <c r="DS677" s="6911">
        <f t="shared" si="1827"/>
        <v>0</v>
      </c>
      <c r="DT677" s="6915"/>
      <c r="DU677" s="6911">
        <f t="shared" si="1828"/>
        <v>0</v>
      </c>
      <c r="DV677" s="6913"/>
      <c r="DW677" s="6907">
        <v>46114</v>
      </c>
      <c r="DX677" s="6915">
        <v>4263201</v>
      </c>
      <c r="DY677" s="6909">
        <f t="shared" si="1829"/>
        <v>0</v>
      </c>
      <c r="DZ677" s="6913"/>
      <c r="EA677" s="6909">
        <v>46150</v>
      </c>
      <c r="EB677" s="6913">
        <v>4263258</v>
      </c>
      <c r="EC677" s="6917">
        <v>46150</v>
      </c>
      <c r="ED677" s="6918">
        <v>4263259</v>
      </c>
      <c r="EE677" s="6919">
        <v>46120</v>
      </c>
      <c r="EF677" s="6920">
        <v>4263205</v>
      </c>
      <c r="EG677" s="6921"/>
      <c r="EH677" s="6922"/>
      <c r="EI677" s="6923"/>
      <c r="EJ677" s="6924"/>
      <c r="EK677" s="6923"/>
      <c r="EL677" s="6925"/>
      <c r="EM677" s="6926" t="str">
        <f t="shared" si="1830"/>
        <v xml:space="preserve"> </v>
      </c>
      <c r="EN677" s="6915"/>
      <c r="EO677" s="6911">
        <f t="shared" si="1831"/>
        <v>0</v>
      </c>
      <c r="EP677" s="6913"/>
      <c r="EQ677" s="6927"/>
      <c r="ER677" s="6928"/>
      <c r="ES677" s="6927"/>
      <c r="ET677" s="6909" t="str">
        <f>IF($AE677=0,"　",VLOOKUP($AE677,ﾚｰｻﾞOP,60,0))</f>
        <v>-</v>
      </c>
      <c r="EU677" s="6913"/>
      <c r="EV677" s="6909" t="str">
        <f t="shared" si="1801"/>
        <v>-</v>
      </c>
      <c r="EW677" s="6913"/>
      <c r="EX677" s="6909"/>
      <c r="EY677" s="6910"/>
      <c r="EZ677" s="6909"/>
      <c r="FA677" s="6910"/>
      <c r="FB677" s="6909"/>
      <c r="FC677" s="6910"/>
      <c r="FD677" s="6909"/>
      <c r="FE677" s="6910"/>
      <c r="FF677" s="6911"/>
      <c r="FG677" s="6910"/>
      <c r="FH677" s="6909"/>
      <c r="FI677" s="6910"/>
      <c r="FJ677" s="6909" t="str">
        <f>IF($AE677=0,"　",VLOOKUP($AE677,ﾚｰｻﾞOP,67,0))</f>
        <v>-</v>
      </c>
      <c r="FK677" s="6913"/>
      <c r="FL677" s="6911" t="str">
        <f t="shared" si="1802"/>
        <v>-</v>
      </c>
      <c r="FM677" s="6908"/>
      <c r="FN677" s="6909"/>
      <c r="FO677" s="6910"/>
      <c r="FP677" s="6909"/>
      <c r="FQ677" s="6910"/>
      <c r="FS677" s="281"/>
      <c r="FT677" s="282"/>
    </row>
    <row r="678" spans="1:176" ht="18.600000000000001" customHeight="1" thickTop="1">
      <c r="A678" s="831">
        <f t="shared" si="1818"/>
        <v>668</v>
      </c>
      <c r="B678" s="832" t="str">
        <f t="shared" si="1819"/>
        <v>4IE</v>
      </c>
      <c r="C678" s="6833">
        <v>46234</v>
      </c>
      <c r="D678" s="6673" t="s">
        <v>1601</v>
      </c>
      <c r="E678" s="6674">
        <v>89610233</v>
      </c>
      <c r="F678" s="6675" t="s">
        <v>1996</v>
      </c>
      <c r="G678" s="6610"/>
      <c r="H678" s="6611" t="s">
        <v>630</v>
      </c>
      <c r="I678" s="6612" t="s">
        <v>1118</v>
      </c>
      <c r="J678" s="6612" t="s">
        <v>622</v>
      </c>
      <c r="K678" s="970" t="s">
        <v>11</v>
      </c>
      <c r="L678" s="971"/>
      <c r="M678" s="6676">
        <v>46177</v>
      </c>
      <c r="N678" s="6935">
        <v>46176</v>
      </c>
      <c r="O678" s="973">
        <v>46178</v>
      </c>
      <c r="P678" s="843">
        <v>46178</v>
      </c>
      <c r="Q678" s="973">
        <v>46179</v>
      </c>
      <c r="R678" s="843">
        <v>46177</v>
      </c>
      <c r="S678" s="973">
        <v>46182</v>
      </c>
      <c r="T678" s="843">
        <v>46177</v>
      </c>
      <c r="U678" s="6677">
        <v>46184</v>
      </c>
      <c r="V678" s="843">
        <v>46183</v>
      </c>
      <c r="W678" s="975">
        <v>46186</v>
      </c>
      <c r="X678" s="976">
        <v>46186</v>
      </c>
      <c r="Y678" s="977">
        <v>46193</v>
      </c>
      <c r="Z678" s="977">
        <v>46193</v>
      </c>
      <c r="AA678" s="6613"/>
      <c r="AB678" s="977"/>
      <c r="AC678" s="851"/>
      <c r="AD678" s="852"/>
      <c r="AE678" s="853">
        <v>25</v>
      </c>
      <c r="AF678" s="854" t="str">
        <f t="shared" si="1778"/>
        <v>4IE</v>
      </c>
      <c r="AG678" s="6614"/>
      <c r="AH678" s="6614"/>
      <c r="AI678" s="6614"/>
      <c r="AJ678" s="6614"/>
      <c r="AK678" s="6614"/>
      <c r="AL678" s="6614"/>
      <c r="AM678" s="6614"/>
      <c r="AN678" s="6614"/>
      <c r="AO678" s="6614"/>
      <c r="AP678" s="854"/>
      <c r="AQ678" s="6614"/>
      <c r="AR678" s="6614"/>
      <c r="AS678" s="6614"/>
      <c r="AT678" s="6614"/>
      <c r="AU678" s="6615">
        <f t="shared" si="1820"/>
        <v>0</v>
      </c>
      <c r="AV678" s="857">
        <f t="shared" si="1821"/>
        <v>0</v>
      </c>
      <c r="AW678" s="861" t="str">
        <f>IF($AE678=0,"　",VLOOKUP($AE678,ﾚｰｻﾞOP,5,0))</f>
        <v>-</v>
      </c>
      <c r="AX678" s="862"/>
      <c r="AY678" s="820" t="str">
        <f>IF($AE678=0,"　",VLOOKUP($AE678,ﾚｰｻﾞOP,6,0))</f>
        <v>-</v>
      </c>
      <c r="AZ678" s="941"/>
      <c r="BA678" s="820" t="str">
        <f>IF($AE678=0,"　",VLOOKUP($AE678,ﾚｰｻﾞOP,7,0))</f>
        <v>-</v>
      </c>
      <c r="BB678" s="941"/>
      <c r="BC678" s="861" t="str">
        <f>IF($AE678=0,"　",VLOOKUP($AE678,ﾚｰｻﾞOP,8,0))</f>
        <v>-</v>
      </c>
      <c r="BD678" s="862"/>
      <c r="BE678" s="820" t="str">
        <f>IF($AE678=0,"　",VLOOKUP($AE678,ﾚｰｻﾞOP,9,0))</f>
        <v>-</v>
      </c>
      <c r="BF678" s="941"/>
      <c r="BG678" s="861" t="str">
        <f>IF($AE678=0,"　",VLOOKUP($AE678,ﾚｰｻﾞOP,10,0))</f>
        <v>-</v>
      </c>
      <c r="BH678" s="941"/>
      <c r="BI678" s="820" t="str">
        <f>IF($AE678=0,"　",VLOOKUP($AE678,ﾚｰｻﾞOP,11,0))</f>
        <v>-</v>
      </c>
      <c r="BJ678" s="941"/>
      <c r="BK678" s="820" t="str">
        <f t="shared" si="1779"/>
        <v>-</v>
      </c>
      <c r="BL678" s="941"/>
      <c r="BM678" s="820" t="str">
        <f t="shared" si="1780"/>
        <v>-</v>
      </c>
      <c r="BN678" s="941"/>
      <c r="BO678" s="863" t="str">
        <f t="shared" si="1781"/>
        <v>-</v>
      </c>
      <c r="BP678" s="941"/>
      <c r="BQ678" s="820" t="str">
        <f>IF($AE678=0,"　",VLOOKUP($AE678,ﾚｰｻﾞOP,12,0))</f>
        <v>-</v>
      </c>
      <c r="BR678" s="862"/>
      <c r="BS678" s="820" t="str">
        <f t="shared" si="1782"/>
        <v>-</v>
      </c>
      <c r="BT678" s="862"/>
      <c r="BU678" s="820" t="str">
        <f t="shared" si="1783"/>
        <v>-</v>
      </c>
      <c r="BV678" s="862"/>
      <c r="BW678" s="820" t="str">
        <f t="shared" si="1784"/>
        <v>-</v>
      </c>
      <c r="BX678" s="941"/>
      <c r="BY678" s="820" t="str">
        <f t="shared" si="1785"/>
        <v>-</v>
      </c>
      <c r="BZ678" s="862"/>
      <c r="CA678" s="820" t="str">
        <f t="shared" si="1786"/>
        <v>-</v>
      </c>
      <c r="CB678" s="941"/>
      <c r="CC678" s="820" t="str">
        <f t="shared" si="1787"/>
        <v>-</v>
      </c>
      <c r="CD678" s="941"/>
      <c r="CE678" s="820" t="str">
        <f t="shared" si="1788"/>
        <v>-</v>
      </c>
      <c r="CF678" s="862"/>
      <c r="CG678" s="863" t="str">
        <f t="shared" si="1789"/>
        <v>-</v>
      </c>
      <c r="CH678" s="941"/>
      <c r="CI678" s="820" t="str">
        <f t="shared" si="1790"/>
        <v>-</v>
      </c>
      <c r="CJ678" s="862"/>
      <c r="CK678" s="820" t="str">
        <f t="shared" si="1791"/>
        <v>-</v>
      </c>
      <c r="CL678" s="941"/>
      <c r="CM678" s="820" t="str">
        <f t="shared" si="1792"/>
        <v>-</v>
      </c>
      <c r="CN678" s="941"/>
      <c r="CO678" s="863" t="str">
        <f t="shared" si="1793"/>
        <v>-</v>
      </c>
      <c r="CP678" s="941"/>
      <c r="CQ678" s="863" t="str">
        <f t="shared" si="1794"/>
        <v>-</v>
      </c>
      <c r="CR678" s="941"/>
      <c r="CS678" s="820" t="str">
        <f t="shared" si="1795"/>
        <v>-</v>
      </c>
      <c r="CT678" s="941"/>
      <c r="CU678" s="863"/>
      <c r="CV678" s="941"/>
      <c r="CW678" s="820" t="str">
        <f t="shared" si="1796"/>
        <v>-</v>
      </c>
      <c r="CX678" s="941"/>
      <c r="CY678" s="863" t="str">
        <f t="shared" si="1797"/>
        <v>-</v>
      </c>
      <c r="CZ678" s="941"/>
      <c r="DA678" s="820" t="str">
        <f t="shared" si="1798"/>
        <v>-</v>
      </c>
      <c r="DB678" s="862"/>
      <c r="DC678" s="863" t="str">
        <f t="shared" si="1799"/>
        <v>-</v>
      </c>
      <c r="DD678" s="941"/>
      <c r="DE678" s="818">
        <f t="shared" si="1832"/>
        <v>0</v>
      </c>
      <c r="DF678" s="6616"/>
      <c r="DG678" s="818">
        <f t="shared" si="1800"/>
        <v>0</v>
      </c>
      <c r="DH678" s="865"/>
      <c r="DI678" s="820">
        <f t="shared" si="1833"/>
        <v>0</v>
      </c>
      <c r="DJ678" s="6616"/>
      <c r="DK678" s="818">
        <f t="shared" si="1834"/>
        <v>0</v>
      </c>
      <c r="DL678" s="6616"/>
      <c r="DM678" s="6617">
        <f t="shared" si="1824"/>
        <v>0</v>
      </c>
      <c r="DN678" s="6616"/>
      <c r="DO678" s="863">
        <f t="shared" si="1825"/>
        <v>0</v>
      </c>
      <c r="DP678" s="865"/>
      <c r="DQ678" s="863">
        <f t="shared" si="1826"/>
        <v>0</v>
      </c>
      <c r="DR678" s="6616"/>
      <c r="DS678" s="863">
        <f t="shared" si="1827"/>
        <v>0</v>
      </c>
      <c r="DT678" s="865"/>
      <c r="DU678" s="863">
        <f t="shared" si="1828"/>
        <v>0</v>
      </c>
      <c r="DV678" s="6616"/>
      <c r="DW678" s="861">
        <f t="shared" si="1835"/>
        <v>0</v>
      </c>
      <c r="DX678" s="865"/>
      <c r="DY678" s="820">
        <f t="shared" si="1829"/>
        <v>0</v>
      </c>
      <c r="DZ678" s="6616"/>
      <c r="EA678" s="820">
        <f t="shared" si="1836"/>
        <v>0</v>
      </c>
      <c r="EB678" s="6616"/>
      <c r="EC678" s="820">
        <f t="shared" si="1837"/>
        <v>0</v>
      </c>
      <c r="ED678" s="6678"/>
      <c r="EE678" s="867">
        <f t="shared" si="1838"/>
        <v>0</v>
      </c>
      <c r="EF678" s="868"/>
      <c r="EG678" s="869"/>
      <c r="EH678" s="870"/>
      <c r="EI678" s="871"/>
      <c r="EJ678" s="872"/>
      <c r="EK678" s="871"/>
      <c r="EL678" s="873"/>
      <c r="EM678" s="829" t="str">
        <f t="shared" si="1830"/>
        <v xml:space="preserve"> </v>
      </c>
      <c r="EN678" s="865"/>
      <c r="EO678" s="863">
        <f t="shared" si="1831"/>
        <v>0</v>
      </c>
      <c r="EP678" s="6616"/>
      <c r="ER678" s="6679"/>
      <c r="ET678" s="820">
        <v>46120</v>
      </c>
      <c r="EU678" s="6616">
        <v>4263206</v>
      </c>
      <c r="EV678" s="820">
        <f t="shared" si="1801"/>
        <v>1</v>
      </c>
      <c r="EW678" s="6616"/>
      <c r="EX678" s="820"/>
      <c r="EY678" s="941"/>
      <c r="EZ678" s="820"/>
      <c r="FA678" s="941"/>
      <c r="FB678" s="820"/>
      <c r="FC678" s="941"/>
      <c r="FD678" s="820">
        <v>46150</v>
      </c>
      <c r="FE678" s="941">
        <v>4263263</v>
      </c>
      <c r="FF678" s="863"/>
      <c r="FG678" s="941"/>
      <c r="FH678" s="820"/>
      <c r="FI678" s="941"/>
      <c r="FJ678" s="820">
        <v>46114</v>
      </c>
      <c r="FK678" s="6616">
        <v>4263208</v>
      </c>
      <c r="FL678" s="863">
        <f t="shared" si="1802"/>
        <v>1</v>
      </c>
      <c r="FM678" s="862"/>
      <c r="FN678" s="820"/>
      <c r="FO678" s="941"/>
      <c r="FP678" s="820"/>
      <c r="FQ678" s="941"/>
      <c r="FS678" s="281"/>
      <c r="FT678" s="282"/>
    </row>
    <row r="679" spans="1:176" ht="18.600000000000001" customHeight="1">
      <c r="A679" s="228">
        <f t="shared" si="1818"/>
        <v>669</v>
      </c>
      <c r="B679" s="343" t="str">
        <f t="shared" si="1819"/>
        <v>4IE</v>
      </c>
      <c r="C679" s="6600">
        <v>46220</v>
      </c>
      <c r="D679" s="5644" t="s">
        <v>1024</v>
      </c>
      <c r="E679" s="5719">
        <v>89610225</v>
      </c>
      <c r="F679" s="1564" t="s">
        <v>1997</v>
      </c>
      <c r="G679" s="1263"/>
      <c r="H679" s="1330" t="s">
        <v>630</v>
      </c>
      <c r="I679" s="1264" t="s">
        <v>63</v>
      </c>
      <c r="J679" s="1264" t="s">
        <v>37</v>
      </c>
      <c r="K679" s="599" t="s">
        <v>11</v>
      </c>
      <c r="L679" s="600"/>
      <c r="M679" s="6477">
        <v>46178</v>
      </c>
      <c r="N679" s="6873">
        <v>46176</v>
      </c>
      <c r="O679" s="354">
        <v>46179</v>
      </c>
      <c r="P679" s="353">
        <v>46178</v>
      </c>
      <c r="Q679" s="354">
        <v>46182</v>
      </c>
      <c r="R679" s="353">
        <v>46177</v>
      </c>
      <c r="S679" s="354">
        <v>46183</v>
      </c>
      <c r="T679" s="353">
        <v>46178</v>
      </c>
      <c r="U679" s="355">
        <v>46185</v>
      </c>
      <c r="V679" s="353">
        <v>46185</v>
      </c>
      <c r="W679" s="356">
        <v>46189</v>
      </c>
      <c r="X679" s="357">
        <v>46189</v>
      </c>
      <c r="Y679" s="359">
        <v>46196</v>
      </c>
      <c r="Z679" s="359">
        <v>46196</v>
      </c>
      <c r="AA679" s="601"/>
      <c r="AB679" s="359"/>
      <c r="AC679" s="251"/>
      <c r="AD679" s="361"/>
      <c r="AE679" s="362">
        <v>25</v>
      </c>
      <c r="AF679" s="363" t="str">
        <f t="shared" si="1778"/>
        <v>4IE</v>
      </c>
      <c r="AG679" s="364"/>
      <c r="AH679" s="364"/>
      <c r="AI679" s="364"/>
      <c r="AJ679" s="364"/>
      <c r="AK679" s="364"/>
      <c r="AL679" s="364"/>
      <c r="AM679" s="364"/>
      <c r="AN679" s="364"/>
      <c r="AO679" s="364"/>
      <c r="AP679" s="363"/>
      <c r="AQ679" s="255"/>
      <c r="AR679" s="255"/>
      <c r="AS679" s="255"/>
      <c r="AT679" s="255"/>
      <c r="AU679" s="2843">
        <f t="shared" si="1820"/>
        <v>0</v>
      </c>
      <c r="AV679" s="4008">
        <f t="shared" si="1821"/>
        <v>0</v>
      </c>
      <c r="AW679" s="590" t="str">
        <f>IF($AE679=0,"　",VLOOKUP($AE679,ﾚｰｻﾞOP,5,0))</f>
        <v>-</v>
      </c>
      <c r="AX679" s="369"/>
      <c r="AY679" s="154" t="str">
        <f>IF($AE679=0,"　",VLOOKUP($AE679,ﾚｰｻﾞOP,6,0))</f>
        <v>-</v>
      </c>
      <c r="AZ679" s="367"/>
      <c r="BA679" s="154" t="str">
        <f>IF($AE679=0,"　",VLOOKUP($AE679,ﾚｰｻﾞOP,7,0))</f>
        <v>-</v>
      </c>
      <c r="BB679" s="367"/>
      <c r="BC679" s="368" t="str">
        <f>IF($AE679=0,"　",VLOOKUP($AE679,ﾚｰｻﾞOP,8,0))</f>
        <v>-</v>
      </c>
      <c r="BD679" s="369"/>
      <c r="BE679" s="4599" t="str">
        <f>IF($AE679=0,"　",VLOOKUP($AE679,ﾚｰｻﾞOP,9,0))</f>
        <v>-</v>
      </c>
      <c r="BF679" s="367"/>
      <c r="BG679" s="368" t="str">
        <f>IF($AE679=0,"　",VLOOKUP($AE679,ﾚｰｻﾞOP,10,0))</f>
        <v>-</v>
      </c>
      <c r="BH679" s="367"/>
      <c r="BI679" s="154" t="str">
        <f>IF($AE679=0,"　",VLOOKUP($AE679,ﾚｰｻﾞOP,11,0))</f>
        <v>-</v>
      </c>
      <c r="BJ679" s="367"/>
      <c r="BK679" s="154" t="str">
        <f t="shared" si="1779"/>
        <v>-</v>
      </c>
      <c r="BL679" s="367"/>
      <c r="BM679" s="154" t="str">
        <f t="shared" si="1780"/>
        <v>-</v>
      </c>
      <c r="BN679" s="367"/>
      <c r="BO679" s="155" t="str">
        <f t="shared" si="1781"/>
        <v>-</v>
      </c>
      <c r="BP679" s="367"/>
      <c r="BQ679" s="154" t="str">
        <f t="shared" ref="BQ679:BQ681" si="1840">IF($AE679=0,"　",VLOOKUP($AE679,ﾚｰｻﾞOP,12,0))</f>
        <v>-</v>
      </c>
      <c r="BR679" s="369"/>
      <c r="BS679" s="154" t="str">
        <f t="shared" si="1782"/>
        <v>-</v>
      </c>
      <c r="BT679" s="369"/>
      <c r="BU679" s="154" t="str">
        <f t="shared" si="1783"/>
        <v>-</v>
      </c>
      <c r="BV679" s="369"/>
      <c r="BW679" s="154" t="str">
        <f t="shared" si="1784"/>
        <v>-</v>
      </c>
      <c r="BX679" s="367"/>
      <c r="BY679" s="154" t="str">
        <f t="shared" si="1785"/>
        <v>-</v>
      </c>
      <c r="BZ679" s="369"/>
      <c r="CA679" s="154" t="str">
        <f t="shared" si="1786"/>
        <v>-</v>
      </c>
      <c r="CB679" s="367"/>
      <c r="CC679" s="154" t="str">
        <f t="shared" si="1787"/>
        <v>-</v>
      </c>
      <c r="CD679" s="367"/>
      <c r="CE679" s="2850" t="str">
        <f t="shared" si="1788"/>
        <v>-</v>
      </c>
      <c r="CF679" s="2846"/>
      <c r="CG679" s="2855" t="str">
        <f t="shared" si="1789"/>
        <v>-</v>
      </c>
      <c r="CH679" s="2851"/>
      <c r="CI679" s="2850" t="str">
        <f t="shared" si="1790"/>
        <v>-</v>
      </c>
      <c r="CJ679" s="2846"/>
      <c r="CK679" s="2850" t="str">
        <f t="shared" si="1791"/>
        <v>-</v>
      </c>
      <c r="CL679" s="2851"/>
      <c r="CM679" s="2850" t="str">
        <f t="shared" si="1792"/>
        <v>-</v>
      </c>
      <c r="CN679" s="2851"/>
      <c r="CO679" s="2855" t="str">
        <f t="shared" si="1793"/>
        <v>-</v>
      </c>
      <c r="CP679" s="2851"/>
      <c r="CQ679" s="2855" t="str">
        <f t="shared" si="1794"/>
        <v>-</v>
      </c>
      <c r="CR679" s="2851"/>
      <c r="CS679" s="2850" t="str">
        <f t="shared" si="1795"/>
        <v>-</v>
      </c>
      <c r="CT679" s="2851"/>
      <c r="CU679" s="2855"/>
      <c r="CV679" s="2851"/>
      <c r="CW679" s="2850" t="str">
        <f t="shared" si="1796"/>
        <v>-</v>
      </c>
      <c r="CX679" s="2851"/>
      <c r="CY679" s="2855" t="str">
        <f t="shared" si="1797"/>
        <v>-</v>
      </c>
      <c r="CZ679" s="2851"/>
      <c r="DA679" s="154" t="str">
        <f t="shared" si="1798"/>
        <v>-</v>
      </c>
      <c r="DB679" s="369"/>
      <c r="DC679" s="155" t="str">
        <f t="shared" si="1799"/>
        <v>-</v>
      </c>
      <c r="DD679" s="367"/>
      <c r="DE679" s="374">
        <f t="shared" si="1832"/>
        <v>0</v>
      </c>
      <c r="DF679" s="373"/>
      <c r="DG679" s="818">
        <f t="shared" si="1800"/>
        <v>0</v>
      </c>
      <c r="DH679" s="372"/>
      <c r="DI679" s="267">
        <f t="shared" si="1833"/>
        <v>0</v>
      </c>
      <c r="DJ679" s="373"/>
      <c r="DK679" s="374">
        <f t="shared" si="1834"/>
        <v>0</v>
      </c>
      <c r="DL679" s="373"/>
      <c r="DM679" s="375">
        <f t="shared" si="1824"/>
        <v>0</v>
      </c>
      <c r="DN679" s="373"/>
      <c r="DO679" s="155">
        <f t="shared" si="1825"/>
        <v>0</v>
      </c>
      <c r="DP679" s="372"/>
      <c r="DQ679" s="155">
        <f t="shared" si="1826"/>
        <v>0</v>
      </c>
      <c r="DR679" s="373"/>
      <c r="DS679" s="155">
        <f t="shared" si="1827"/>
        <v>0</v>
      </c>
      <c r="DT679" s="372"/>
      <c r="DU679" s="155">
        <f t="shared" si="1828"/>
        <v>0</v>
      </c>
      <c r="DV679" s="373"/>
      <c r="DW679" s="4891">
        <f t="shared" si="1835"/>
        <v>0</v>
      </c>
      <c r="DX679" s="372"/>
      <c r="DY679" s="154">
        <f t="shared" si="1829"/>
        <v>0</v>
      </c>
      <c r="DZ679" s="373"/>
      <c r="EA679" s="154">
        <f t="shared" si="1836"/>
        <v>0</v>
      </c>
      <c r="EB679" s="373"/>
      <c r="EC679" s="269">
        <f t="shared" si="1837"/>
        <v>0</v>
      </c>
      <c r="ED679" s="376"/>
      <c r="EE679" s="822">
        <f t="shared" si="1838"/>
        <v>0</v>
      </c>
      <c r="EF679" s="377"/>
      <c r="EG679" s="273"/>
      <c r="EH679" s="274"/>
      <c r="EI679" s="275"/>
      <c r="EJ679" s="276"/>
      <c r="EK679" s="275"/>
      <c r="EL679" s="277"/>
      <c r="EM679" s="278" t="str">
        <f t="shared" si="1830"/>
        <v xml:space="preserve"> </v>
      </c>
      <c r="EN679" s="372"/>
      <c r="EO679" s="155">
        <f t="shared" si="1831"/>
        <v>0</v>
      </c>
      <c r="EP679" s="373"/>
      <c r="ER679" s="194"/>
      <c r="ET679" s="154">
        <v>46120</v>
      </c>
      <c r="EU679" s="373">
        <v>4263206</v>
      </c>
      <c r="EV679" s="154">
        <f t="shared" si="1801"/>
        <v>1</v>
      </c>
      <c r="EW679" s="373"/>
      <c r="EX679" s="154"/>
      <c r="EY679" s="367"/>
      <c r="EZ679" s="154"/>
      <c r="FA679" s="367"/>
      <c r="FB679" s="154"/>
      <c r="FC679" s="367"/>
      <c r="FD679" s="154">
        <v>46150</v>
      </c>
      <c r="FE679" s="367">
        <v>4263263</v>
      </c>
      <c r="FF679" s="155"/>
      <c r="FG679" s="367"/>
      <c r="FH679" s="154"/>
      <c r="FI679" s="367"/>
      <c r="FJ679" s="154">
        <v>46114</v>
      </c>
      <c r="FK679" s="373">
        <v>4263208</v>
      </c>
      <c r="FL679" s="155">
        <f t="shared" si="1802"/>
        <v>1</v>
      </c>
      <c r="FM679" s="279"/>
      <c r="FN679" s="1184"/>
      <c r="FO679" s="280"/>
      <c r="FP679" s="281"/>
      <c r="FQ679" s="282"/>
      <c r="FS679" s="281"/>
      <c r="FT679" s="282"/>
    </row>
    <row r="680" spans="1:176" ht="18.600000000000001" customHeight="1">
      <c r="A680" s="228">
        <f t="shared" si="1818"/>
        <v>670</v>
      </c>
      <c r="B680" s="343" t="str">
        <f t="shared" si="1819"/>
        <v>4IE</v>
      </c>
      <c r="C680" s="6600">
        <v>46234</v>
      </c>
      <c r="D680" s="1261" t="s">
        <v>30</v>
      </c>
      <c r="E680" s="1262">
        <v>84511329</v>
      </c>
      <c r="F680" s="1564" t="s">
        <v>1926</v>
      </c>
      <c r="G680" s="6876" t="s">
        <v>1937</v>
      </c>
      <c r="H680" s="1330" t="s">
        <v>630</v>
      </c>
      <c r="I680" s="1264" t="s">
        <v>59</v>
      </c>
      <c r="J680" s="1264" t="s">
        <v>15</v>
      </c>
      <c r="K680" s="599" t="s">
        <v>11</v>
      </c>
      <c r="L680" s="600"/>
      <c r="M680" s="6477">
        <v>46179</v>
      </c>
      <c r="N680" s="353">
        <v>46176</v>
      </c>
      <c r="O680" s="354">
        <v>46182</v>
      </c>
      <c r="P680" s="353">
        <v>46177</v>
      </c>
      <c r="Q680" s="354">
        <v>46183</v>
      </c>
      <c r="R680" s="353">
        <v>46177</v>
      </c>
      <c r="S680" s="354">
        <v>46184</v>
      </c>
      <c r="T680" s="353">
        <v>46179</v>
      </c>
      <c r="U680" s="355">
        <v>46186</v>
      </c>
      <c r="V680" s="353">
        <v>46184</v>
      </c>
      <c r="W680" s="356">
        <v>46190</v>
      </c>
      <c r="X680" s="357">
        <v>46185</v>
      </c>
      <c r="Y680" s="359">
        <v>46196</v>
      </c>
      <c r="Z680" s="359">
        <v>46196</v>
      </c>
      <c r="AA680" s="601"/>
      <c r="AB680" s="359"/>
      <c r="AC680" s="602" t="s">
        <v>627</v>
      </c>
      <c r="AD680" s="361"/>
      <c r="AE680" s="362">
        <v>3</v>
      </c>
      <c r="AF680" s="363" t="str">
        <f t="shared" si="1778"/>
        <v>4IE</v>
      </c>
      <c r="AG680" s="364">
        <v>1</v>
      </c>
      <c r="AH680" s="364"/>
      <c r="AI680" s="364"/>
      <c r="AJ680" s="364"/>
      <c r="AK680" s="364"/>
      <c r="AL680" s="364"/>
      <c r="AM680" s="364"/>
      <c r="AN680" s="364">
        <v>1</v>
      </c>
      <c r="AO680" s="364">
        <v>1</v>
      </c>
      <c r="AP680" s="363">
        <v>1</v>
      </c>
      <c r="AQ680" s="255">
        <v>1</v>
      </c>
      <c r="AR680" s="255">
        <v>1</v>
      </c>
      <c r="AS680" s="255"/>
      <c r="AT680" s="255"/>
      <c r="AU680" s="2843">
        <f t="shared" si="1820"/>
        <v>0</v>
      </c>
      <c r="AV680" s="4008">
        <f t="shared" si="1821"/>
        <v>1</v>
      </c>
      <c r="AW680" s="590">
        <v>46144</v>
      </c>
      <c r="AX680" s="369">
        <v>4263234</v>
      </c>
      <c r="AY680" s="154">
        <v>46144</v>
      </c>
      <c r="AZ680" s="367">
        <v>4263235</v>
      </c>
      <c r="BA680" s="154">
        <v>46144</v>
      </c>
      <c r="BB680" s="367">
        <v>4263236</v>
      </c>
      <c r="BC680" s="368">
        <v>46144</v>
      </c>
      <c r="BD680" s="369">
        <v>4263237</v>
      </c>
      <c r="BE680" s="4599">
        <v>46127</v>
      </c>
      <c r="BF680" s="367">
        <v>4263214</v>
      </c>
      <c r="BG680" s="368">
        <v>46150</v>
      </c>
      <c r="BH680" s="367">
        <v>4263239</v>
      </c>
      <c r="BI680" s="154">
        <v>46114</v>
      </c>
      <c r="BJ680" s="367">
        <v>4263189</v>
      </c>
      <c r="BK680" s="154" t="str">
        <f t="shared" si="1779"/>
        <v>-</v>
      </c>
      <c r="BL680" s="367"/>
      <c r="BM680" s="154" t="str">
        <f t="shared" si="1780"/>
        <v>-</v>
      </c>
      <c r="BN680" s="367"/>
      <c r="BO680" s="155" t="str">
        <f t="shared" si="1781"/>
        <v>-</v>
      </c>
      <c r="BP680" s="367"/>
      <c r="BQ680" s="154" t="str">
        <f t="shared" si="1840"/>
        <v>-</v>
      </c>
      <c r="BR680" s="369"/>
      <c r="BS680" s="154" t="str">
        <f t="shared" si="1782"/>
        <v>-</v>
      </c>
      <c r="BT680" s="369"/>
      <c r="BU680" s="154" t="str">
        <f t="shared" si="1783"/>
        <v>-</v>
      </c>
      <c r="BV680" s="369"/>
      <c r="BW680" s="154" t="str">
        <f t="shared" si="1784"/>
        <v>-</v>
      </c>
      <c r="BX680" s="367"/>
      <c r="BY680" s="154" t="str">
        <f t="shared" si="1785"/>
        <v>-</v>
      </c>
      <c r="BZ680" s="369"/>
      <c r="CA680" s="154" t="str">
        <f t="shared" si="1786"/>
        <v>-</v>
      </c>
      <c r="CB680" s="367"/>
      <c r="CC680" s="154" t="str">
        <f t="shared" si="1787"/>
        <v>-</v>
      </c>
      <c r="CD680" s="367"/>
      <c r="CE680" s="2850" t="str">
        <f t="shared" si="1788"/>
        <v>-</v>
      </c>
      <c r="CF680" s="2846"/>
      <c r="CG680" s="2855" t="str">
        <f t="shared" si="1789"/>
        <v>-</v>
      </c>
      <c r="CH680" s="2851"/>
      <c r="CI680" s="2850" t="str">
        <f t="shared" si="1790"/>
        <v>-</v>
      </c>
      <c r="CJ680" s="2846"/>
      <c r="CK680" s="2850" t="str">
        <f t="shared" si="1791"/>
        <v>-</v>
      </c>
      <c r="CL680" s="2851"/>
      <c r="CM680" s="2850" t="str">
        <f t="shared" si="1792"/>
        <v>-</v>
      </c>
      <c r="CN680" s="2851"/>
      <c r="CO680" s="2855" t="str">
        <f t="shared" si="1793"/>
        <v>-</v>
      </c>
      <c r="CP680" s="2851"/>
      <c r="CQ680" s="2855" t="str">
        <f t="shared" si="1794"/>
        <v>-</v>
      </c>
      <c r="CR680" s="2851"/>
      <c r="CS680" s="2850" t="str">
        <f t="shared" si="1795"/>
        <v>-</v>
      </c>
      <c r="CT680" s="2851"/>
      <c r="CU680" s="2855"/>
      <c r="CV680" s="2851"/>
      <c r="CW680" s="2850" t="str">
        <f t="shared" si="1796"/>
        <v>-</v>
      </c>
      <c r="CX680" s="2851"/>
      <c r="CY680" s="2855" t="str">
        <f t="shared" si="1797"/>
        <v>-</v>
      </c>
      <c r="CZ680" s="2851"/>
      <c r="DA680" s="154" t="str">
        <f t="shared" si="1798"/>
        <v>-</v>
      </c>
      <c r="DB680" s="369"/>
      <c r="DC680" s="155" t="str">
        <f t="shared" si="1799"/>
        <v>-</v>
      </c>
      <c r="DD680" s="367"/>
      <c r="DE680" s="374">
        <v>46154</v>
      </c>
      <c r="DF680" s="373">
        <v>4263354</v>
      </c>
      <c r="DG680" s="818">
        <f t="shared" si="1800"/>
        <v>0</v>
      </c>
      <c r="DH680" s="372"/>
      <c r="DI680" s="267">
        <v>46150</v>
      </c>
      <c r="DJ680" s="373">
        <v>4263255</v>
      </c>
      <c r="DK680" s="374">
        <f t="shared" si="1834"/>
        <v>0</v>
      </c>
      <c r="DL680" s="373"/>
      <c r="DM680" s="375">
        <f t="shared" si="1824"/>
        <v>0</v>
      </c>
      <c r="DN680" s="373"/>
      <c r="DO680" s="155">
        <f t="shared" si="1825"/>
        <v>0</v>
      </c>
      <c r="DP680" s="372"/>
      <c r="DQ680" s="155">
        <f t="shared" si="1826"/>
        <v>0</v>
      </c>
      <c r="DR680" s="373"/>
      <c r="DS680" s="155">
        <f t="shared" si="1827"/>
        <v>0</v>
      </c>
      <c r="DT680" s="372"/>
      <c r="DU680" s="155">
        <f t="shared" si="1828"/>
        <v>0</v>
      </c>
      <c r="DV680" s="373"/>
      <c r="DW680" s="4891">
        <v>46114</v>
      </c>
      <c r="DX680" s="372">
        <v>4263201</v>
      </c>
      <c r="DY680" s="154">
        <v>46120</v>
      </c>
      <c r="DZ680" s="373">
        <v>4263202</v>
      </c>
      <c r="EA680" s="154">
        <v>46150</v>
      </c>
      <c r="EB680" s="373">
        <v>4263258</v>
      </c>
      <c r="EC680" s="269">
        <v>46150</v>
      </c>
      <c r="ED680" s="376">
        <v>4263259</v>
      </c>
      <c r="EE680" s="822">
        <v>46120</v>
      </c>
      <c r="EF680" s="377">
        <v>4263205</v>
      </c>
      <c r="EG680" s="273"/>
      <c r="EH680" s="274"/>
      <c r="EI680" s="275"/>
      <c r="EJ680" s="276"/>
      <c r="EK680" s="275"/>
      <c r="EL680" s="277"/>
      <c r="EM680" s="278" t="str">
        <f t="shared" si="1830"/>
        <v xml:space="preserve"> </v>
      </c>
      <c r="EN680" s="372"/>
      <c r="EO680" s="155">
        <f t="shared" si="1831"/>
        <v>0</v>
      </c>
      <c r="EP680" s="373"/>
      <c r="ER680" s="194"/>
      <c r="ET680" s="154" t="str">
        <f>IF($AE680=0,"　",VLOOKUP($AE680,ﾚｰｻﾞOP,60,0))</f>
        <v>-</v>
      </c>
      <c r="EU680" s="373"/>
      <c r="EV680" s="154" t="str">
        <f t="shared" si="1801"/>
        <v>-</v>
      </c>
      <c r="EW680" s="373"/>
      <c r="EX680" s="154"/>
      <c r="EY680" s="367"/>
      <c r="EZ680" s="154"/>
      <c r="FA680" s="367"/>
      <c r="FB680" s="154"/>
      <c r="FC680" s="367"/>
      <c r="FD680" s="154"/>
      <c r="FE680" s="367"/>
      <c r="FF680" s="155"/>
      <c r="FG680" s="367"/>
      <c r="FH680" s="154"/>
      <c r="FI680" s="367"/>
      <c r="FJ680" s="154" t="str">
        <f>IF($AE680=0,"　",VLOOKUP($AE680,ﾚｰｻﾞOP,67,0))</f>
        <v>-</v>
      </c>
      <c r="FK680" s="373"/>
      <c r="FL680" s="155" t="str">
        <f t="shared" si="1802"/>
        <v>-</v>
      </c>
      <c r="FM680" s="279"/>
      <c r="FN680" s="1184"/>
      <c r="FO680" s="280"/>
      <c r="FP680" s="281"/>
      <c r="FQ680" s="282"/>
      <c r="FS680" s="281"/>
      <c r="FT680" s="282"/>
    </row>
    <row r="681" spans="1:176" ht="18.600000000000001" customHeight="1">
      <c r="A681" s="228">
        <f t="shared" si="1818"/>
        <v>671</v>
      </c>
      <c r="B681" s="343" t="str">
        <f t="shared" si="1819"/>
        <v>4IE</v>
      </c>
      <c r="C681" s="6600">
        <v>46222</v>
      </c>
      <c r="D681" s="5644" t="s">
        <v>1676</v>
      </c>
      <c r="E681" s="5719">
        <v>89610227</v>
      </c>
      <c r="F681" s="1564" t="s">
        <v>1998</v>
      </c>
      <c r="G681" s="1263"/>
      <c r="H681" s="1330" t="s">
        <v>630</v>
      </c>
      <c r="I681" s="1264" t="s">
        <v>992</v>
      </c>
      <c r="J681" s="1264" t="s">
        <v>21</v>
      </c>
      <c r="K681" s="599" t="s">
        <v>11</v>
      </c>
      <c r="L681" s="600"/>
      <c r="M681" s="6477">
        <v>46179</v>
      </c>
      <c r="N681" s="6873">
        <v>46177</v>
      </c>
      <c r="O681" s="354">
        <v>46182</v>
      </c>
      <c r="P681" s="353">
        <v>46182</v>
      </c>
      <c r="Q681" s="354">
        <v>46183</v>
      </c>
      <c r="R681" s="353">
        <v>46178</v>
      </c>
      <c r="S681" s="354">
        <v>46184</v>
      </c>
      <c r="T681" s="353">
        <v>46179</v>
      </c>
      <c r="U681" s="355">
        <v>46186</v>
      </c>
      <c r="V681" s="353">
        <v>46189</v>
      </c>
      <c r="W681" s="356">
        <v>46190</v>
      </c>
      <c r="X681" s="357">
        <v>46190</v>
      </c>
      <c r="Y681" s="359">
        <v>46197</v>
      </c>
      <c r="Z681" s="359">
        <v>46197</v>
      </c>
      <c r="AA681" s="601"/>
      <c r="AB681" s="359"/>
      <c r="AC681" s="251"/>
      <c r="AD681" s="361"/>
      <c r="AE681" s="362">
        <v>25</v>
      </c>
      <c r="AF681" s="363" t="str">
        <f t="shared" si="1778"/>
        <v>4IE</v>
      </c>
      <c r="AG681" s="364"/>
      <c r="AH681" s="364"/>
      <c r="AI681" s="364"/>
      <c r="AJ681" s="364"/>
      <c r="AK681" s="364"/>
      <c r="AL681" s="364"/>
      <c r="AM681" s="364"/>
      <c r="AN681" s="364"/>
      <c r="AO681" s="364"/>
      <c r="AP681" s="363"/>
      <c r="AQ681" s="255"/>
      <c r="AR681" s="255"/>
      <c r="AS681" s="255"/>
      <c r="AT681" s="255"/>
      <c r="AU681" s="2843">
        <f t="shared" si="1820"/>
        <v>0</v>
      </c>
      <c r="AV681" s="4008">
        <f t="shared" si="1821"/>
        <v>0</v>
      </c>
      <c r="AW681" s="590" t="str">
        <f>IF($AE681=0,"　",VLOOKUP($AE681,ﾚｰｻﾞOP,5,0))</f>
        <v>-</v>
      </c>
      <c r="AX681" s="369"/>
      <c r="AY681" s="154" t="str">
        <f>IF($AE681=0,"　",VLOOKUP($AE681,ﾚｰｻﾞOP,6,0))</f>
        <v>-</v>
      </c>
      <c r="AZ681" s="367"/>
      <c r="BA681" s="154" t="str">
        <f>IF($AE681=0,"　",VLOOKUP($AE681,ﾚｰｻﾞOP,7,0))</f>
        <v>-</v>
      </c>
      <c r="BB681" s="367"/>
      <c r="BC681" s="368" t="str">
        <f>IF($AE681=0,"　",VLOOKUP($AE681,ﾚｰｻﾞOP,8,0))</f>
        <v>-</v>
      </c>
      <c r="BD681" s="369"/>
      <c r="BE681" s="4599" t="str">
        <f>IF($AE681=0,"　",VLOOKUP($AE681,ﾚｰｻﾞOP,9,0))</f>
        <v>-</v>
      </c>
      <c r="BF681" s="367"/>
      <c r="BG681" s="368" t="str">
        <f>IF($AE681=0,"　",VLOOKUP($AE681,ﾚｰｻﾞOP,10,0))</f>
        <v>-</v>
      </c>
      <c r="BH681" s="367"/>
      <c r="BI681" s="154" t="str">
        <f>IF($AE681=0,"　",VLOOKUP($AE681,ﾚｰｻﾞOP,11,0))</f>
        <v>-</v>
      </c>
      <c r="BJ681" s="367"/>
      <c r="BK681" s="154" t="str">
        <f t="shared" si="1779"/>
        <v>-</v>
      </c>
      <c r="BL681" s="367"/>
      <c r="BM681" s="154" t="str">
        <f t="shared" si="1780"/>
        <v>-</v>
      </c>
      <c r="BN681" s="367"/>
      <c r="BO681" s="155" t="str">
        <f t="shared" si="1781"/>
        <v>-</v>
      </c>
      <c r="BP681" s="367"/>
      <c r="BQ681" s="154" t="str">
        <f t="shared" si="1840"/>
        <v>-</v>
      </c>
      <c r="BR681" s="369"/>
      <c r="BS681" s="154" t="str">
        <f t="shared" si="1782"/>
        <v>-</v>
      </c>
      <c r="BT681" s="369"/>
      <c r="BU681" s="154" t="str">
        <f t="shared" si="1783"/>
        <v>-</v>
      </c>
      <c r="BV681" s="369"/>
      <c r="BW681" s="154" t="str">
        <f t="shared" si="1784"/>
        <v>-</v>
      </c>
      <c r="BX681" s="367"/>
      <c r="BY681" s="154" t="str">
        <f t="shared" si="1785"/>
        <v>-</v>
      </c>
      <c r="BZ681" s="369"/>
      <c r="CA681" s="154" t="str">
        <f t="shared" si="1786"/>
        <v>-</v>
      </c>
      <c r="CB681" s="367"/>
      <c r="CC681" s="154" t="str">
        <f t="shared" si="1787"/>
        <v>-</v>
      </c>
      <c r="CD681" s="367"/>
      <c r="CE681" s="2850" t="str">
        <f t="shared" si="1788"/>
        <v>-</v>
      </c>
      <c r="CF681" s="2846"/>
      <c r="CG681" s="2855" t="str">
        <f t="shared" si="1789"/>
        <v>-</v>
      </c>
      <c r="CH681" s="2851"/>
      <c r="CI681" s="2850" t="str">
        <f t="shared" si="1790"/>
        <v>-</v>
      </c>
      <c r="CJ681" s="2846"/>
      <c r="CK681" s="2850" t="str">
        <f t="shared" si="1791"/>
        <v>-</v>
      </c>
      <c r="CL681" s="2851"/>
      <c r="CM681" s="2850" t="str">
        <f t="shared" si="1792"/>
        <v>-</v>
      </c>
      <c r="CN681" s="2851"/>
      <c r="CO681" s="2855" t="str">
        <f t="shared" si="1793"/>
        <v>-</v>
      </c>
      <c r="CP681" s="2851"/>
      <c r="CQ681" s="2855" t="str">
        <f t="shared" si="1794"/>
        <v>-</v>
      </c>
      <c r="CR681" s="2851"/>
      <c r="CS681" s="2850" t="str">
        <f t="shared" si="1795"/>
        <v>-</v>
      </c>
      <c r="CT681" s="2851"/>
      <c r="CU681" s="2855"/>
      <c r="CV681" s="2851"/>
      <c r="CW681" s="2850" t="str">
        <f t="shared" si="1796"/>
        <v>-</v>
      </c>
      <c r="CX681" s="2851"/>
      <c r="CY681" s="2855" t="str">
        <f t="shared" si="1797"/>
        <v>-</v>
      </c>
      <c r="CZ681" s="2851"/>
      <c r="DA681" s="154" t="str">
        <f t="shared" si="1798"/>
        <v>-</v>
      </c>
      <c r="DB681" s="369"/>
      <c r="DC681" s="155" t="str">
        <f t="shared" si="1799"/>
        <v>-</v>
      </c>
      <c r="DD681" s="367"/>
      <c r="DE681" s="374">
        <f t="shared" si="1832"/>
        <v>0</v>
      </c>
      <c r="DF681" s="373"/>
      <c r="DG681" s="818">
        <f t="shared" si="1800"/>
        <v>0</v>
      </c>
      <c r="DH681" s="372"/>
      <c r="DI681" s="267">
        <f t="shared" si="1833"/>
        <v>0</v>
      </c>
      <c r="DJ681" s="373"/>
      <c r="DK681" s="374">
        <f t="shared" si="1834"/>
        <v>0</v>
      </c>
      <c r="DL681" s="373"/>
      <c r="DM681" s="375">
        <f t="shared" si="1824"/>
        <v>0</v>
      </c>
      <c r="DN681" s="373"/>
      <c r="DO681" s="155">
        <f t="shared" si="1825"/>
        <v>0</v>
      </c>
      <c r="DP681" s="372"/>
      <c r="DQ681" s="155">
        <f t="shared" si="1826"/>
        <v>0</v>
      </c>
      <c r="DR681" s="373"/>
      <c r="DS681" s="155">
        <f t="shared" si="1827"/>
        <v>0</v>
      </c>
      <c r="DT681" s="372"/>
      <c r="DU681" s="155">
        <f t="shared" si="1828"/>
        <v>0</v>
      </c>
      <c r="DV681" s="373"/>
      <c r="DW681" s="4891">
        <f t="shared" si="1835"/>
        <v>0</v>
      </c>
      <c r="DX681" s="372"/>
      <c r="DY681" s="154">
        <f t="shared" si="1829"/>
        <v>0</v>
      </c>
      <c r="DZ681" s="373"/>
      <c r="EA681" s="154">
        <f t="shared" si="1836"/>
        <v>0</v>
      </c>
      <c r="EB681" s="373"/>
      <c r="EC681" s="269">
        <f t="shared" si="1837"/>
        <v>0</v>
      </c>
      <c r="ED681" s="376"/>
      <c r="EE681" s="822">
        <f t="shared" si="1838"/>
        <v>0</v>
      </c>
      <c r="EF681" s="377"/>
      <c r="EG681" s="273"/>
      <c r="EH681" s="274"/>
      <c r="EI681" s="275"/>
      <c r="EJ681" s="276"/>
      <c r="EK681" s="275"/>
      <c r="EL681" s="277"/>
      <c r="EM681" s="278" t="str">
        <f t="shared" si="1830"/>
        <v xml:space="preserve"> </v>
      </c>
      <c r="EN681" s="372"/>
      <c r="EO681" s="155">
        <f t="shared" si="1831"/>
        <v>0</v>
      </c>
      <c r="EP681" s="373"/>
      <c r="ER681" s="194"/>
      <c r="ET681" s="154">
        <v>46120</v>
      </c>
      <c r="EU681" s="373">
        <v>4263206</v>
      </c>
      <c r="EV681" s="154">
        <f t="shared" si="1801"/>
        <v>1</v>
      </c>
      <c r="EW681" s="373"/>
      <c r="EX681" s="154"/>
      <c r="EY681" s="367"/>
      <c r="EZ681" s="154">
        <v>46150</v>
      </c>
      <c r="FA681" s="367">
        <v>4263262</v>
      </c>
      <c r="FB681" s="154"/>
      <c r="FC681" s="367"/>
      <c r="FD681" s="154">
        <v>46150</v>
      </c>
      <c r="FE681" s="367">
        <v>4263263</v>
      </c>
      <c r="FF681" s="155"/>
      <c r="FG681" s="367"/>
      <c r="FH681" s="154"/>
      <c r="FI681" s="367"/>
      <c r="FJ681" s="154">
        <v>46114</v>
      </c>
      <c r="FK681" s="373">
        <v>4263208</v>
      </c>
      <c r="FL681" s="155">
        <f t="shared" si="1802"/>
        <v>1</v>
      </c>
      <c r="FM681" s="279"/>
      <c r="FN681" s="1184"/>
      <c r="FO681" s="280"/>
      <c r="FP681" s="281">
        <v>1</v>
      </c>
      <c r="FQ681" s="282"/>
      <c r="FS681" s="281"/>
      <c r="FT681" s="282"/>
    </row>
    <row r="682" spans="1:176" ht="18.600000000000001" customHeight="1">
      <c r="A682" s="228">
        <f t="shared" ref="A682:A745" si="1841">ROW()-10</f>
        <v>672</v>
      </c>
      <c r="B682" s="343" t="str">
        <f t="shared" ref="B682:B745" si="1842">AF682</f>
        <v>4IE</v>
      </c>
      <c r="C682" s="6600">
        <v>46234</v>
      </c>
      <c r="D682" s="2945" t="s">
        <v>742</v>
      </c>
      <c r="E682" s="1056">
        <v>92510043</v>
      </c>
      <c r="F682" s="1564" t="s">
        <v>2003</v>
      </c>
      <c r="G682" s="1263"/>
      <c r="H682" s="1330" t="s">
        <v>1803</v>
      </c>
      <c r="I682" s="1264" t="s">
        <v>52</v>
      </c>
      <c r="J682" s="1264" t="s">
        <v>21</v>
      </c>
      <c r="K682" s="599" t="s">
        <v>11</v>
      </c>
      <c r="L682" s="600"/>
      <c r="M682" s="6477">
        <v>46182</v>
      </c>
      <c r="N682" s="353">
        <v>46177</v>
      </c>
      <c r="O682" s="354">
        <v>46183</v>
      </c>
      <c r="P682" s="353">
        <v>46178</v>
      </c>
      <c r="Q682" s="354">
        <v>46184</v>
      </c>
      <c r="R682" s="353">
        <v>46178</v>
      </c>
      <c r="S682" s="354">
        <v>46185</v>
      </c>
      <c r="T682" s="353">
        <v>46182</v>
      </c>
      <c r="U682" s="355">
        <v>46189</v>
      </c>
      <c r="V682" s="353">
        <v>46184</v>
      </c>
      <c r="W682" s="356">
        <v>46191</v>
      </c>
      <c r="X682" s="357">
        <v>46189</v>
      </c>
      <c r="Y682" s="359">
        <v>46197</v>
      </c>
      <c r="Z682" s="359">
        <v>46197</v>
      </c>
      <c r="AA682" s="601"/>
      <c r="AB682" s="359"/>
      <c r="AC682" s="602"/>
      <c r="AD682" s="361"/>
      <c r="AE682" s="362">
        <v>10</v>
      </c>
      <c r="AF682" s="363" t="str">
        <f t="shared" ref="AF682:AF745" si="1843">IF($AE682=0,"　",VLOOKUP($AE682,ﾚｰｻﾞOP,69,0))</f>
        <v>4IE</v>
      </c>
      <c r="AG682" s="364"/>
      <c r="AH682" s="364">
        <v>1</v>
      </c>
      <c r="AI682" s="364"/>
      <c r="AJ682" s="364"/>
      <c r="AK682" s="364"/>
      <c r="AL682" s="364"/>
      <c r="AM682" s="364"/>
      <c r="AN682" s="364"/>
      <c r="AO682" s="364"/>
      <c r="AP682" s="363">
        <v>1</v>
      </c>
      <c r="AQ682" s="255">
        <v>1</v>
      </c>
      <c r="AR682" s="255">
        <v>1</v>
      </c>
      <c r="AS682" s="255"/>
      <c r="AT682" s="255"/>
      <c r="AU682" s="2843">
        <f t="shared" ref="AU682:AU745" si="1844">IF(AI682="付属済",0,IF(AI682=1,AI682+AP682,0))</f>
        <v>0</v>
      </c>
      <c r="AV682" s="4008">
        <f t="shared" ref="AV682:AV745" si="1845">IF(AE682=0,0,(AR682*1)+(AS682*100))</f>
        <v>1</v>
      </c>
      <c r="AW682" s="590" t="str">
        <f>IF($AE682=0,"　",VLOOKUP($AE682,ﾚｰｻﾞOP,5,0))</f>
        <v>-</v>
      </c>
      <c r="AX682" s="369"/>
      <c r="AY682" s="154" t="str">
        <f>IF($AE682=0,"　",VLOOKUP($AE682,ﾚｰｻﾞOP,6,0))</f>
        <v>-</v>
      </c>
      <c r="AZ682" s="367"/>
      <c r="BA682" s="154" t="str">
        <f>IF($AE682=0,"　",VLOOKUP($AE682,ﾚｰｻﾞOP,7,0))</f>
        <v>-</v>
      </c>
      <c r="BB682" s="367"/>
      <c r="BC682" s="368" t="str">
        <f>IF($AE682=0,"　",VLOOKUP($AE682,ﾚｰｻﾞOP,8,0))</f>
        <v>-</v>
      </c>
      <c r="BD682" s="369"/>
      <c r="BE682" s="4599" t="str">
        <f>IF($AE682=0,"　",VLOOKUP($AE682,ﾚｰｻﾞOP,9,0))</f>
        <v>-</v>
      </c>
      <c r="BF682" s="367"/>
      <c r="BG682" s="368" t="str">
        <f>IF($AE682=0,"　",VLOOKUP($AE682,ﾚｰｻﾞOP,10,0))</f>
        <v>-</v>
      </c>
      <c r="BH682" s="367"/>
      <c r="BI682" s="154" t="str">
        <f>IF($AE682=0,"　",VLOOKUP($AE682,ﾚｰｻﾞOP,11,0))</f>
        <v>-</v>
      </c>
      <c r="BJ682" s="367"/>
      <c r="BK682" s="154" t="str">
        <f t="shared" ref="BK682:BK689" si="1846">IF($AE682=0,"　",VLOOKUP($AE682,ﾚｰｻﾞOP,57,0))</f>
        <v>-</v>
      </c>
      <c r="BL682" s="367"/>
      <c r="BM682" s="154" t="str">
        <f t="shared" ref="BM682:BM689" si="1847">IF($AE682=0,"　",VLOOKUP($AE682,ﾚｰｻﾞOP,58,0))</f>
        <v>-</v>
      </c>
      <c r="BN682" s="367"/>
      <c r="BO682" s="155" t="str">
        <f t="shared" ref="BO682:BO745" si="1848">IF($AE682=0,"　",VLOOKUP($AE682,ﾚｰｻﾞOP,59,0))</f>
        <v>-</v>
      </c>
      <c r="BP682" s="367"/>
      <c r="BQ682" s="154" t="str">
        <f>IF($AE682=0,"　",VLOOKUP($AE682,ﾚｰｻﾞOP,12,0))</f>
        <v>-</v>
      </c>
      <c r="BR682" s="369"/>
      <c r="BS682" s="154">
        <v>46120</v>
      </c>
      <c r="BT682" s="369">
        <v>4263193</v>
      </c>
      <c r="BU682" s="154">
        <v>45926</v>
      </c>
      <c r="BV682" s="369">
        <v>4063386</v>
      </c>
      <c r="BW682" s="154">
        <v>45926</v>
      </c>
      <c r="BX682" s="2966">
        <v>4063387</v>
      </c>
      <c r="BY682" s="154">
        <v>45926</v>
      </c>
      <c r="BZ682" s="369">
        <v>4063388</v>
      </c>
      <c r="CA682" s="154">
        <v>45694</v>
      </c>
      <c r="CB682" s="367">
        <v>4263126</v>
      </c>
      <c r="CC682" s="154">
        <v>45926</v>
      </c>
      <c r="CD682" s="367">
        <v>4063390</v>
      </c>
      <c r="CE682" s="2850" t="str">
        <f t="shared" ref="CE682:CE745" si="1849">IF($AE682=0,"　",VLOOKUP($AE682,ﾚｰｻﾞOP,19,0))</f>
        <v>-</v>
      </c>
      <c r="CF682" s="2846"/>
      <c r="CG682" s="2855" t="str">
        <f t="shared" ref="CG682:CG745" si="1850">IF($AE682=0,"　",VLOOKUP($AE682,ﾚｰｻﾞOP,20,0))</f>
        <v>-</v>
      </c>
      <c r="CH682" s="2851"/>
      <c r="CI682" s="2850" t="str">
        <f t="shared" ref="CI682:CI745" si="1851">IF($AE682=0,"　",VLOOKUP($AE682,ﾚｰｻﾞOP,21,0))</f>
        <v>-</v>
      </c>
      <c r="CJ682" s="2846"/>
      <c r="CK682" s="2850" t="str">
        <f t="shared" ref="CK682:CK745" si="1852">IF($AE682=0,"　",VLOOKUP($AE682,ﾚｰｻﾞOP,22,0))</f>
        <v>-</v>
      </c>
      <c r="CL682" s="2851"/>
      <c r="CM682" s="2850" t="str">
        <f t="shared" ref="CM682:CM745" si="1853">IF($AE682=0,"　",VLOOKUP($AE682,ﾚｰｻﾞOP,23,0))</f>
        <v>-</v>
      </c>
      <c r="CN682" s="2851"/>
      <c r="CO682" s="2855" t="str">
        <f t="shared" ref="CO682:CO745" si="1854">IF($AE682=0,"　",VLOOKUP($AE682,ﾚｰｻﾞOP,24,0))</f>
        <v>-</v>
      </c>
      <c r="CP682" s="2851"/>
      <c r="CQ682" s="2855" t="str">
        <f t="shared" ref="CQ682:CQ745" si="1855">IF($AE682=0,"　",VLOOKUP($AE682,ﾚｰｻﾞOP,25,0))</f>
        <v>-</v>
      </c>
      <c r="CR682" s="2851"/>
      <c r="CS682" s="2850" t="str">
        <f t="shared" ref="CS682:CS745" si="1856">IF($AE682=0,"　",VLOOKUP($AE682,ﾚｰｻﾞOP,26,0))</f>
        <v>-</v>
      </c>
      <c r="CT682" s="2851"/>
      <c r="CU682" s="2855"/>
      <c r="CV682" s="2851"/>
      <c r="CW682" s="2850" t="str">
        <f t="shared" ref="CW682:CW745" si="1857">IF($AE682=0,"　",VLOOKUP($AE682,ﾚｰｻﾞOP,28,0))</f>
        <v>-</v>
      </c>
      <c r="CX682" s="2851"/>
      <c r="CY682" s="2855" t="str">
        <f t="shared" ref="CY682:CY745" si="1858">IF($AE682=0,"　",VLOOKUP($AE682,ﾚｰｻﾞOP,29,0))</f>
        <v>-</v>
      </c>
      <c r="CZ682" s="2851"/>
      <c r="DA682" s="154" t="str">
        <f t="shared" ref="DA682:DA745" si="1859">IF($AE682=0,"　",VLOOKUP($AE682,ﾚｰｻﾞOP,30,0))</f>
        <v>-</v>
      </c>
      <c r="DB682" s="369"/>
      <c r="DC682" s="155" t="str">
        <f t="shared" ref="DC682:DC745" si="1860">IF($AE682=0,"　",VLOOKUP($AE682,ﾚｰｻﾞOP,31,0))</f>
        <v>-</v>
      </c>
      <c r="DD682" s="367"/>
      <c r="DE682" s="374">
        <f t="shared" ref="DE682:DE692" si="1861">IF(AG682=1,1,0)</f>
        <v>0</v>
      </c>
      <c r="DF682" s="373"/>
      <c r="DG682" s="818">
        <v>46154</v>
      </c>
      <c r="DH682" s="372">
        <v>4263353</v>
      </c>
      <c r="DI682" s="267">
        <f t="shared" ref="DI682:DI692" si="1862">IF(AG682=1,1,0)</f>
        <v>0</v>
      </c>
      <c r="DJ682" s="373"/>
      <c r="DK682" s="374">
        <f>IF(AU682=2,1,0)</f>
        <v>0</v>
      </c>
      <c r="DL682" s="373"/>
      <c r="DM682" s="375">
        <f t="shared" ref="DM682:DM745" si="1863">IF(AU682=1,1,0)</f>
        <v>0</v>
      </c>
      <c r="DN682" s="373"/>
      <c r="DO682" s="155">
        <f t="shared" ref="DO682:DO745" si="1864">IF(AJ682=1,1,0)</f>
        <v>0</v>
      </c>
      <c r="DP682" s="372"/>
      <c r="DQ682" s="155">
        <f t="shared" ref="DQ682:DQ745" si="1865">IF(AK682=1,1,0)</f>
        <v>0</v>
      </c>
      <c r="DR682" s="373"/>
      <c r="DS682" s="155">
        <f t="shared" ref="DS682:DS745" si="1866">IF(AL682=1,1,0)</f>
        <v>0</v>
      </c>
      <c r="DT682" s="372"/>
      <c r="DU682" s="155">
        <f t="shared" ref="DU682:DU745" si="1867">IF(AM682=1,1,0)</f>
        <v>0</v>
      </c>
      <c r="DV682" s="373"/>
      <c r="DW682" s="4891">
        <f>IF(AN682=1,1,0)</f>
        <v>0</v>
      </c>
      <c r="DX682" s="372"/>
      <c r="DY682" s="154">
        <f t="shared" ref="DY682:DY691" si="1868">IF(AO682=1,1,0)</f>
        <v>0</v>
      </c>
      <c r="DZ682" s="373"/>
      <c r="EA682" s="154">
        <v>46150</v>
      </c>
      <c r="EB682" s="373">
        <v>4263258</v>
      </c>
      <c r="EC682" s="269">
        <v>46150</v>
      </c>
      <c r="ED682" s="376">
        <v>4263259</v>
      </c>
      <c r="EE682" s="822">
        <v>46120</v>
      </c>
      <c r="EF682" s="377">
        <v>4263205</v>
      </c>
      <c r="EG682" s="273"/>
      <c r="EH682" s="274"/>
      <c r="EI682" s="275"/>
      <c r="EJ682" s="276"/>
      <c r="EK682" s="275"/>
      <c r="EL682" s="277"/>
      <c r="EM682" s="278" t="str">
        <f t="shared" ref="EM682:EM745" si="1869">IF(CE682="-"," ",IF(AR682=1,1," "))</f>
        <v xml:space="preserve"> </v>
      </c>
      <c r="EN682" s="372"/>
      <c r="EO682" s="155">
        <f t="shared" ref="EO682:EO745" si="1870">IF(AT682=1,1,0)</f>
        <v>0</v>
      </c>
      <c r="EP682" s="373"/>
      <c r="ER682" s="194"/>
      <c r="ET682" s="154" t="str">
        <f>IF($AE682=0,"　",VLOOKUP($AE682,ﾚｰｻﾞOP,60,0))</f>
        <v>-</v>
      </c>
      <c r="EU682" s="373"/>
      <c r="EV682" s="154" t="str">
        <f t="shared" ref="EV682:EV745" si="1871">IF($AE682=0,"　",VLOOKUP($AE682,ﾚｰｻﾞOP,60,0))</f>
        <v>-</v>
      </c>
      <c r="EW682" s="373"/>
      <c r="EX682" s="154"/>
      <c r="EY682" s="367"/>
      <c r="EZ682" s="154"/>
      <c r="FA682" s="367"/>
      <c r="FB682" s="154"/>
      <c r="FC682" s="367"/>
      <c r="FD682" s="154"/>
      <c r="FE682" s="367"/>
      <c r="FF682" s="155"/>
      <c r="FG682" s="367"/>
      <c r="FH682" s="154"/>
      <c r="FI682" s="367"/>
      <c r="FJ682" s="154" t="str">
        <f>IF($AE682=0,"　",VLOOKUP($AE682,ﾚｰｻﾞOP,67,0))</f>
        <v>-</v>
      </c>
      <c r="FK682" s="373"/>
      <c r="FL682" s="155" t="str">
        <f t="shared" ref="FL682:FL745" si="1872">IF($AE682=0,"　",VLOOKUP($AE682,ﾚｰｻﾞOP,68,0))</f>
        <v>-</v>
      </c>
      <c r="FM682" s="279"/>
      <c r="FN682" s="1184"/>
      <c r="FO682" s="280"/>
      <c r="FP682" s="281"/>
      <c r="FQ682" s="282"/>
      <c r="FS682" s="281"/>
      <c r="FT682" s="282"/>
    </row>
    <row r="683" spans="1:176" ht="18.600000000000001" customHeight="1">
      <c r="A683" s="228">
        <f t="shared" si="1841"/>
        <v>673</v>
      </c>
      <c r="B683" s="343" t="str">
        <f t="shared" si="1842"/>
        <v>4IE</v>
      </c>
      <c r="C683" s="6600">
        <v>46214</v>
      </c>
      <c r="D683" s="5644" t="s">
        <v>1024</v>
      </c>
      <c r="E683" s="5719">
        <v>89610219</v>
      </c>
      <c r="F683" s="1564" t="s">
        <v>2008</v>
      </c>
      <c r="G683" s="1263"/>
      <c r="H683" s="1330" t="s">
        <v>630</v>
      </c>
      <c r="I683" s="1264" t="s">
        <v>48</v>
      </c>
      <c r="J683" s="1264" t="s">
        <v>20</v>
      </c>
      <c r="K683" s="599" t="s">
        <v>11</v>
      </c>
      <c r="L683" s="600"/>
      <c r="M683" s="6477">
        <v>46182</v>
      </c>
      <c r="N683" s="6873">
        <v>46177</v>
      </c>
      <c r="O683" s="354">
        <v>46183</v>
      </c>
      <c r="P683" s="353">
        <v>46183</v>
      </c>
      <c r="Q683" s="354">
        <v>46184</v>
      </c>
      <c r="R683" s="353">
        <v>46178</v>
      </c>
      <c r="S683" s="354">
        <v>46185</v>
      </c>
      <c r="T683" s="353">
        <v>46183</v>
      </c>
      <c r="U683" s="355">
        <v>46189</v>
      </c>
      <c r="V683" s="353">
        <v>46190</v>
      </c>
      <c r="W683" s="356">
        <v>46191</v>
      </c>
      <c r="X683" s="357">
        <v>46191</v>
      </c>
      <c r="Y683" s="359">
        <v>46198</v>
      </c>
      <c r="Z683" s="359">
        <v>46198</v>
      </c>
      <c r="AA683" s="601"/>
      <c r="AB683" s="359"/>
      <c r="AC683" s="251"/>
      <c r="AD683" s="361"/>
      <c r="AE683" s="362">
        <v>25</v>
      </c>
      <c r="AF683" s="363" t="str">
        <f t="shared" si="1843"/>
        <v>4IE</v>
      </c>
      <c r="AG683" s="364"/>
      <c r="AH683" s="364"/>
      <c r="AI683" s="364"/>
      <c r="AJ683" s="364"/>
      <c r="AK683" s="364"/>
      <c r="AL683" s="364"/>
      <c r="AM683" s="364"/>
      <c r="AN683" s="364"/>
      <c r="AO683" s="364"/>
      <c r="AP683" s="363"/>
      <c r="AQ683" s="255"/>
      <c r="AR683" s="255"/>
      <c r="AS683" s="255"/>
      <c r="AT683" s="255"/>
      <c r="AU683" s="2843">
        <f t="shared" si="1844"/>
        <v>0</v>
      </c>
      <c r="AV683" s="4008">
        <f t="shared" si="1845"/>
        <v>0</v>
      </c>
      <c r="AW683" s="590" t="str">
        <f>IF($AE683=0,"　",VLOOKUP($AE683,ﾚｰｻﾞOP,5,0))</f>
        <v>-</v>
      </c>
      <c r="AX683" s="369"/>
      <c r="AY683" s="154" t="str">
        <f>IF($AE683=0,"　",VLOOKUP($AE683,ﾚｰｻﾞOP,6,0))</f>
        <v>-</v>
      </c>
      <c r="AZ683" s="367"/>
      <c r="BA683" s="154" t="str">
        <f>IF($AE683=0,"　",VLOOKUP($AE683,ﾚｰｻﾞOP,7,0))</f>
        <v>-</v>
      </c>
      <c r="BB683" s="367"/>
      <c r="BC683" s="368" t="str">
        <f>IF($AE683=0,"　",VLOOKUP($AE683,ﾚｰｻﾞOP,8,0))</f>
        <v>-</v>
      </c>
      <c r="BD683" s="369"/>
      <c r="BE683" s="4599" t="str">
        <f>IF($AE683=0,"　",VLOOKUP($AE683,ﾚｰｻﾞOP,9,0))</f>
        <v>-</v>
      </c>
      <c r="BF683" s="367"/>
      <c r="BG683" s="368" t="str">
        <f>IF($AE683=0,"　",VLOOKUP($AE683,ﾚｰｻﾞOP,10,0))</f>
        <v>-</v>
      </c>
      <c r="BH683" s="367"/>
      <c r="BI683" s="154" t="str">
        <f>IF($AE683=0,"　",VLOOKUP($AE683,ﾚｰｻﾞOP,11,0))</f>
        <v>-</v>
      </c>
      <c r="BJ683" s="367"/>
      <c r="BK683" s="154" t="str">
        <f t="shared" si="1846"/>
        <v>-</v>
      </c>
      <c r="BL683" s="367"/>
      <c r="BM683" s="154" t="str">
        <f t="shared" si="1847"/>
        <v>-</v>
      </c>
      <c r="BN683" s="367"/>
      <c r="BO683" s="155" t="str">
        <f t="shared" si="1848"/>
        <v>-</v>
      </c>
      <c r="BP683" s="367"/>
      <c r="BQ683" s="154" t="str">
        <f>IF($AE683=0,"　",VLOOKUP($AE683,ﾚｰｻﾞOP,12,0))</f>
        <v>-</v>
      </c>
      <c r="BR683" s="369"/>
      <c r="BS683" s="154" t="str">
        <f t="shared" ref="BS683:BS714" si="1873">IF($AE683=0,"　",VLOOKUP($AE683,ﾚｰｻﾞOP,13,0))</f>
        <v>-</v>
      </c>
      <c r="BT683" s="369"/>
      <c r="BU683" s="154" t="str">
        <f t="shared" ref="BU683:BU714" si="1874">IF($AE683=0,"　",VLOOKUP($AE683,ﾚｰｻﾞOP,14,0))</f>
        <v>-</v>
      </c>
      <c r="BV683" s="369"/>
      <c r="BW683" s="154" t="str">
        <f t="shared" ref="BW683:BW714" si="1875">IF($AE683=0,"　",VLOOKUP($AE683,ﾚｰｻﾞOP,15,0))</f>
        <v>-</v>
      </c>
      <c r="BX683" s="367"/>
      <c r="BY683" s="154" t="str">
        <f t="shared" ref="BY683:BY714" si="1876">IF($AE683=0,"　",VLOOKUP($AE683,ﾚｰｻﾞOP,16,0))</f>
        <v>-</v>
      </c>
      <c r="BZ683" s="369"/>
      <c r="CA683" s="154" t="str">
        <f t="shared" ref="CA683:CA714" si="1877">IF($AE683=0,"　",VLOOKUP($AE683,ﾚｰｻﾞOP,17,0))</f>
        <v>-</v>
      </c>
      <c r="CB683" s="367"/>
      <c r="CC683" s="154" t="str">
        <f t="shared" ref="CC683:CC714" si="1878">IF($AE683=0,"　",VLOOKUP($AE683,ﾚｰｻﾞOP,18,0))</f>
        <v>-</v>
      </c>
      <c r="CD683" s="367"/>
      <c r="CE683" s="2850" t="str">
        <f t="shared" si="1849"/>
        <v>-</v>
      </c>
      <c r="CF683" s="2846"/>
      <c r="CG683" s="2855" t="str">
        <f t="shared" si="1850"/>
        <v>-</v>
      </c>
      <c r="CH683" s="2851"/>
      <c r="CI683" s="2850" t="str">
        <f t="shared" si="1851"/>
        <v>-</v>
      </c>
      <c r="CJ683" s="2846"/>
      <c r="CK683" s="2850" t="str">
        <f t="shared" si="1852"/>
        <v>-</v>
      </c>
      <c r="CL683" s="2851"/>
      <c r="CM683" s="2850" t="str">
        <f t="shared" si="1853"/>
        <v>-</v>
      </c>
      <c r="CN683" s="2851"/>
      <c r="CO683" s="2855" t="str">
        <f t="shared" si="1854"/>
        <v>-</v>
      </c>
      <c r="CP683" s="2851"/>
      <c r="CQ683" s="2855" t="str">
        <f t="shared" si="1855"/>
        <v>-</v>
      </c>
      <c r="CR683" s="2851"/>
      <c r="CS683" s="2850" t="str">
        <f t="shared" si="1856"/>
        <v>-</v>
      </c>
      <c r="CT683" s="2851"/>
      <c r="CU683" s="2855"/>
      <c r="CV683" s="2851"/>
      <c r="CW683" s="2850" t="str">
        <f t="shared" si="1857"/>
        <v>-</v>
      </c>
      <c r="CX683" s="2851"/>
      <c r="CY683" s="2855" t="str">
        <f t="shared" si="1858"/>
        <v>-</v>
      </c>
      <c r="CZ683" s="2851"/>
      <c r="DA683" s="154" t="str">
        <f t="shared" si="1859"/>
        <v>-</v>
      </c>
      <c r="DB683" s="369"/>
      <c r="DC683" s="155" t="str">
        <f t="shared" si="1860"/>
        <v>-</v>
      </c>
      <c r="DD683" s="367"/>
      <c r="DE683" s="374">
        <f t="shared" si="1861"/>
        <v>0</v>
      </c>
      <c r="DF683" s="373"/>
      <c r="DG683" s="818">
        <f>IF(AH683=1,1,0)</f>
        <v>0</v>
      </c>
      <c r="DH683" s="372"/>
      <c r="DI683" s="267">
        <f t="shared" si="1862"/>
        <v>0</v>
      </c>
      <c r="DJ683" s="373"/>
      <c r="DK683" s="374">
        <f>IF(AU683=2,1,0)</f>
        <v>0</v>
      </c>
      <c r="DL683" s="373"/>
      <c r="DM683" s="375">
        <f t="shared" si="1863"/>
        <v>0</v>
      </c>
      <c r="DN683" s="373"/>
      <c r="DO683" s="155">
        <f t="shared" si="1864"/>
        <v>0</v>
      </c>
      <c r="DP683" s="372"/>
      <c r="DQ683" s="155">
        <f t="shared" si="1865"/>
        <v>0</v>
      </c>
      <c r="DR683" s="373"/>
      <c r="DS683" s="155">
        <f t="shared" si="1866"/>
        <v>0</v>
      </c>
      <c r="DT683" s="372"/>
      <c r="DU683" s="155">
        <f t="shared" si="1867"/>
        <v>0</v>
      </c>
      <c r="DV683" s="373"/>
      <c r="DW683" s="4891">
        <f>IF(AN683=1,1,0)</f>
        <v>0</v>
      </c>
      <c r="DX683" s="372"/>
      <c r="DY683" s="154">
        <f t="shared" si="1868"/>
        <v>0</v>
      </c>
      <c r="DZ683" s="373"/>
      <c r="EA683" s="154">
        <f>IF(AP683=1,1,0)</f>
        <v>0</v>
      </c>
      <c r="EB683" s="373"/>
      <c r="EC683" s="269">
        <f>IF(AQ683=1,1,0)</f>
        <v>0</v>
      </c>
      <c r="ED683" s="376"/>
      <c r="EE683" s="822">
        <f>IF(AV683=0,0,1)</f>
        <v>0</v>
      </c>
      <c r="EF683" s="377"/>
      <c r="EG683" s="273"/>
      <c r="EH683" s="274"/>
      <c r="EI683" s="275"/>
      <c r="EJ683" s="276"/>
      <c r="EK683" s="275"/>
      <c r="EL683" s="277"/>
      <c r="EM683" s="278" t="str">
        <f t="shared" si="1869"/>
        <v xml:space="preserve"> </v>
      </c>
      <c r="EN683" s="372"/>
      <c r="EO683" s="155">
        <f t="shared" si="1870"/>
        <v>0</v>
      </c>
      <c r="EP683" s="373"/>
      <c r="ER683" s="194"/>
      <c r="ET683" s="154">
        <v>46120</v>
      </c>
      <c r="EU683" s="373">
        <v>4263206</v>
      </c>
      <c r="EV683" s="154">
        <f t="shared" si="1871"/>
        <v>1</v>
      </c>
      <c r="EW683" s="373"/>
      <c r="EX683" s="154"/>
      <c r="EY683" s="367"/>
      <c r="EZ683" s="154"/>
      <c r="FA683" s="367"/>
      <c r="FB683" s="154"/>
      <c r="FC683" s="367"/>
      <c r="FD683" s="154">
        <v>46150</v>
      </c>
      <c r="FE683" s="367">
        <v>4263263</v>
      </c>
      <c r="FF683" s="155"/>
      <c r="FG683" s="367"/>
      <c r="FH683" s="154">
        <v>46063</v>
      </c>
      <c r="FI683" s="367">
        <v>4263138</v>
      </c>
      <c r="FJ683" s="154">
        <v>46114</v>
      </c>
      <c r="FK683" s="373">
        <v>4263208</v>
      </c>
      <c r="FL683" s="155">
        <f t="shared" si="1872"/>
        <v>1</v>
      </c>
      <c r="FM683" s="279"/>
      <c r="FN683" s="1184"/>
      <c r="FO683" s="280"/>
      <c r="FP683" s="281"/>
      <c r="FQ683" s="282"/>
      <c r="FS683" s="281"/>
      <c r="FT683" s="282"/>
    </row>
    <row r="684" spans="1:176" ht="18.600000000000001" customHeight="1">
      <c r="A684" s="228">
        <f t="shared" si="1841"/>
        <v>674</v>
      </c>
      <c r="B684" s="343" t="str">
        <f t="shared" si="1842"/>
        <v>4IE</v>
      </c>
      <c r="C684" s="6600">
        <v>46205</v>
      </c>
      <c r="D684" s="6592" t="s">
        <v>1681</v>
      </c>
      <c r="E684" s="6593">
        <v>84421051</v>
      </c>
      <c r="F684" s="6594" t="s">
        <v>2006</v>
      </c>
      <c r="G684" s="6574"/>
      <c r="H684" s="6575" t="s">
        <v>631</v>
      </c>
      <c r="I684" s="6576" t="s">
        <v>2001</v>
      </c>
      <c r="J684" s="6576" t="s">
        <v>1693</v>
      </c>
      <c r="K684" s="6577" t="s">
        <v>11</v>
      </c>
      <c r="L684" s="600"/>
      <c r="M684" s="6477">
        <v>46184</v>
      </c>
      <c r="N684" s="353">
        <v>46183</v>
      </c>
      <c r="O684" s="354">
        <v>46185</v>
      </c>
      <c r="P684" s="353">
        <v>46184</v>
      </c>
      <c r="Q684" s="354">
        <v>46186</v>
      </c>
      <c r="R684" s="353">
        <v>46184</v>
      </c>
      <c r="S684" s="354">
        <v>46189</v>
      </c>
      <c r="T684" s="353">
        <v>46184</v>
      </c>
      <c r="U684" s="355">
        <v>46191</v>
      </c>
      <c r="V684" s="353">
        <v>46186</v>
      </c>
      <c r="W684" s="356">
        <v>46193</v>
      </c>
      <c r="X684" s="357">
        <v>46196</v>
      </c>
      <c r="Y684" s="6578">
        <v>46198</v>
      </c>
      <c r="Z684" s="359">
        <v>46198</v>
      </c>
      <c r="AA684" s="601"/>
      <c r="AB684" s="359"/>
      <c r="AC684" s="251" t="s">
        <v>627</v>
      </c>
      <c r="AD684" s="361"/>
      <c r="AE684" s="362">
        <v>6</v>
      </c>
      <c r="AF684" s="363" t="str">
        <f t="shared" si="1843"/>
        <v>4IE</v>
      </c>
      <c r="AG684" s="364"/>
      <c r="AH684" s="364"/>
      <c r="AI684" s="364">
        <v>1</v>
      </c>
      <c r="AJ684" s="364"/>
      <c r="AK684" s="364"/>
      <c r="AL684" s="364"/>
      <c r="AM684" s="364"/>
      <c r="AN684" s="364">
        <v>1</v>
      </c>
      <c r="AO684" s="364"/>
      <c r="AP684" s="363">
        <v>1</v>
      </c>
      <c r="AQ684" s="255">
        <v>1</v>
      </c>
      <c r="AR684" s="255">
        <v>1</v>
      </c>
      <c r="AS684" s="255"/>
      <c r="AT684" s="255"/>
      <c r="AU684" s="2843">
        <f t="shared" si="1844"/>
        <v>2</v>
      </c>
      <c r="AV684" s="4008">
        <f t="shared" si="1845"/>
        <v>1</v>
      </c>
      <c r="AW684" s="590">
        <v>46144</v>
      </c>
      <c r="AX684" s="369">
        <v>4263234</v>
      </c>
      <c r="AY684" s="154">
        <v>46144</v>
      </c>
      <c r="AZ684" s="367">
        <v>4263235</v>
      </c>
      <c r="BA684" s="154">
        <v>46144</v>
      </c>
      <c r="BB684" s="367">
        <v>4263236</v>
      </c>
      <c r="BC684" s="368">
        <v>46144</v>
      </c>
      <c r="BD684" s="369">
        <v>4263237</v>
      </c>
      <c r="BE684" s="4599">
        <v>46144</v>
      </c>
      <c r="BF684" s="367">
        <v>4263238</v>
      </c>
      <c r="BG684" s="368">
        <v>46150</v>
      </c>
      <c r="BH684" s="367">
        <v>4263239</v>
      </c>
      <c r="BI684" s="154" t="str">
        <f>IF($AE684=0,"　",VLOOKUP($AE684,ﾚｰｻﾞOP,11,0))</f>
        <v>-</v>
      </c>
      <c r="BJ684" s="367"/>
      <c r="BK684" s="154" t="str">
        <f t="shared" si="1846"/>
        <v>-</v>
      </c>
      <c r="BL684" s="367"/>
      <c r="BM684" s="154" t="str">
        <f t="shared" si="1847"/>
        <v>-</v>
      </c>
      <c r="BN684" s="367"/>
      <c r="BO684" s="155" t="str">
        <f t="shared" si="1848"/>
        <v>-</v>
      </c>
      <c r="BP684" s="367"/>
      <c r="BQ684" s="154">
        <v>46150</v>
      </c>
      <c r="BR684" s="369">
        <v>4263248</v>
      </c>
      <c r="BS684" s="154" t="str">
        <f t="shared" si="1873"/>
        <v>-</v>
      </c>
      <c r="BT684" s="369"/>
      <c r="BU684" s="154" t="str">
        <f t="shared" si="1874"/>
        <v>-</v>
      </c>
      <c r="BV684" s="369"/>
      <c r="BW684" s="154" t="str">
        <f t="shared" si="1875"/>
        <v>-</v>
      </c>
      <c r="BX684" s="367"/>
      <c r="BY684" s="154" t="str">
        <f t="shared" si="1876"/>
        <v>-</v>
      </c>
      <c r="BZ684" s="369"/>
      <c r="CA684" s="154" t="str">
        <f t="shared" si="1877"/>
        <v>-</v>
      </c>
      <c r="CB684" s="367"/>
      <c r="CC684" s="154" t="str">
        <f t="shared" si="1878"/>
        <v>-</v>
      </c>
      <c r="CD684" s="367"/>
      <c r="CE684" s="2850" t="str">
        <f t="shared" si="1849"/>
        <v>-</v>
      </c>
      <c r="CF684" s="2846"/>
      <c r="CG684" s="2855" t="str">
        <f t="shared" si="1850"/>
        <v>-</v>
      </c>
      <c r="CH684" s="2851"/>
      <c r="CI684" s="2850" t="str">
        <f t="shared" si="1851"/>
        <v>-</v>
      </c>
      <c r="CJ684" s="2846"/>
      <c r="CK684" s="2850" t="str">
        <f t="shared" si="1852"/>
        <v>-</v>
      </c>
      <c r="CL684" s="2851"/>
      <c r="CM684" s="2850" t="str">
        <f t="shared" si="1853"/>
        <v>-</v>
      </c>
      <c r="CN684" s="2851"/>
      <c r="CO684" s="2855" t="str">
        <f t="shared" si="1854"/>
        <v>-</v>
      </c>
      <c r="CP684" s="2851"/>
      <c r="CQ684" s="2855" t="str">
        <f t="shared" si="1855"/>
        <v>-</v>
      </c>
      <c r="CR684" s="2851"/>
      <c r="CS684" s="2850" t="str">
        <f t="shared" si="1856"/>
        <v>-</v>
      </c>
      <c r="CT684" s="2851"/>
      <c r="CU684" s="2855"/>
      <c r="CV684" s="2851"/>
      <c r="CW684" s="2850" t="str">
        <f t="shared" si="1857"/>
        <v>-</v>
      </c>
      <c r="CX684" s="2851"/>
      <c r="CY684" s="2855" t="str">
        <f t="shared" si="1858"/>
        <v>-</v>
      </c>
      <c r="CZ684" s="2851"/>
      <c r="DA684" s="154" t="str">
        <f t="shared" si="1859"/>
        <v>-</v>
      </c>
      <c r="DB684" s="369"/>
      <c r="DC684" s="155" t="str">
        <f t="shared" si="1860"/>
        <v>-</v>
      </c>
      <c r="DD684" s="367"/>
      <c r="DE684" s="374">
        <f t="shared" si="1861"/>
        <v>0</v>
      </c>
      <c r="DF684" s="373"/>
      <c r="DG684" s="818">
        <f>IF(AH684=1,1,0)</f>
        <v>0</v>
      </c>
      <c r="DH684" s="372"/>
      <c r="DI684" s="267">
        <f t="shared" si="1862"/>
        <v>0</v>
      </c>
      <c r="DJ684" s="373"/>
      <c r="DK684" s="374">
        <v>46120</v>
      </c>
      <c r="DL684" s="373">
        <v>4263200</v>
      </c>
      <c r="DM684" s="375">
        <f t="shared" si="1863"/>
        <v>0</v>
      </c>
      <c r="DN684" s="373"/>
      <c r="DO684" s="155">
        <f t="shared" si="1864"/>
        <v>0</v>
      </c>
      <c r="DP684" s="372"/>
      <c r="DQ684" s="155">
        <f t="shared" si="1865"/>
        <v>0</v>
      </c>
      <c r="DR684" s="373"/>
      <c r="DS684" s="155">
        <f t="shared" si="1866"/>
        <v>0</v>
      </c>
      <c r="DT684" s="372"/>
      <c r="DU684" s="155">
        <f t="shared" si="1867"/>
        <v>0</v>
      </c>
      <c r="DV684" s="373"/>
      <c r="DW684" s="4891">
        <v>46114</v>
      </c>
      <c r="DX684" s="372">
        <v>4263201</v>
      </c>
      <c r="DY684" s="154">
        <f t="shared" si="1868"/>
        <v>0</v>
      </c>
      <c r="DZ684" s="373"/>
      <c r="EA684" s="154">
        <v>46150</v>
      </c>
      <c r="EB684" s="373">
        <v>4263258</v>
      </c>
      <c r="EC684" s="269">
        <v>46150</v>
      </c>
      <c r="ED684" s="376">
        <v>4263259</v>
      </c>
      <c r="EE684" s="822">
        <v>46120</v>
      </c>
      <c r="EF684" s="377">
        <v>4263205</v>
      </c>
      <c r="EG684" s="273"/>
      <c r="EH684" s="274"/>
      <c r="EI684" s="275"/>
      <c r="EJ684" s="276"/>
      <c r="EK684" s="275"/>
      <c r="EL684" s="277"/>
      <c r="EM684" s="278" t="str">
        <f t="shared" si="1869"/>
        <v xml:space="preserve"> </v>
      </c>
      <c r="EN684" s="372"/>
      <c r="EO684" s="155">
        <f t="shared" si="1870"/>
        <v>0</v>
      </c>
      <c r="EP684" s="373"/>
      <c r="ER684" s="194"/>
      <c r="ET684" s="154" t="str">
        <f>IF($AE684=0,"　",VLOOKUP($AE684,ﾚｰｻﾞOP,60,0))</f>
        <v>-</v>
      </c>
      <c r="EU684" s="373"/>
      <c r="EV684" s="154" t="str">
        <f t="shared" si="1871"/>
        <v>-</v>
      </c>
      <c r="EW684" s="373"/>
      <c r="EX684" s="154"/>
      <c r="EY684" s="367"/>
      <c r="EZ684" s="154"/>
      <c r="FA684" s="367"/>
      <c r="FB684" s="154"/>
      <c r="FC684" s="367"/>
      <c r="FD684" s="154"/>
      <c r="FE684" s="367"/>
      <c r="FF684" s="155"/>
      <c r="FG684" s="367"/>
      <c r="FH684" s="154"/>
      <c r="FI684" s="367"/>
      <c r="FJ684" s="154" t="str">
        <f>IF($AE684=0,"　",VLOOKUP($AE684,ﾚｰｻﾞOP,67,0))</f>
        <v>-</v>
      </c>
      <c r="FK684" s="373"/>
      <c r="FL684" s="155" t="str">
        <f t="shared" si="1872"/>
        <v>-</v>
      </c>
      <c r="FM684" s="279"/>
      <c r="FN684" s="1184"/>
      <c r="FO684" s="280"/>
      <c r="FP684" s="281"/>
      <c r="FQ684" s="282"/>
      <c r="FS684" s="281"/>
      <c r="FT684" s="282"/>
    </row>
    <row r="685" spans="1:176" ht="18.600000000000001" customHeight="1">
      <c r="A685" s="228">
        <f t="shared" si="1841"/>
        <v>675</v>
      </c>
      <c r="B685" s="343" t="str">
        <f t="shared" si="1842"/>
        <v>4IE</v>
      </c>
      <c r="C685" s="6600">
        <v>46234</v>
      </c>
      <c r="D685" s="6778" t="s">
        <v>29</v>
      </c>
      <c r="E685" s="6791">
        <v>84421054</v>
      </c>
      <c r="F685" s="1564" t="s">
        <v>2004</v>
      </c>
      <c r="G685" s="1263"/>
      <c r="H685" s="1330" t="s">
        <v>629</v>
      </c>
      <c r="I685" s="1264" t="s">
        <v>52</v>
      </c>
      <c r="J685" s="1264" t="s">
        <v>21</v>
      </c>
      <c r="K685" s="599" t="s">
        <v>11</v>
      </c>
      <c r="L685" s="600"/>
      <c r="M685" s="6477">
        <v>46183</v>
      </c>
      <c r="N685" s="353">
        <v>46177</v>
      </c>
      <c r="O685" s="354">
        <v>46184</v>
      </c>
      <c r="P685" s="353">
        <v>46179</v>
      </c>
      <c r="Q685" s="354">
        <v>46185</v>
      </c>
      <c r="R685" s="353">
        <v>46179</v>
      </c>
      <c r="S685" s="354">
        <v>46186</v>
      </c>
      <c r="T685" s="353">
        <v>46183</v>
      </c>
      <c r="U685" s="355">
        <v>46190</v>
      </c>
      <c r="V685" s="353">
        <v>46185</v>
      </c>
      <c r="W685" s="356">
        <v>46192</v>
      </c>
      <c r="X685" s="357">
        <v>46192</v>
      </c>
      <c r="Y685" s="944">
        <v>46193</v>
      </c>
      <c r="Z685" s="944">
        <v>46193</v>
      </c>
      <c r="AA685" s="601"/>
      <c r="AB685" s="359"/>
      <c r="AC685" s="251"/>
      <c r="AD685" s="361"/>
      <c r="AE685" s="362">
        <v>6</v>
      </c>
      <c r="AF685" s="363" t="str">
        <f t="shared" si="1843"/>
        <v>4IE</v>
      </c>
      <c r="AG685" s="364"/>
      <c r="AH685" s="364">
        <v>1</v>
      </c>
      <c r="AI685" s="364"/>
      <c r="AJ685" s="364"/>
      <c r="AK685" s="364"/>
      <c r="AL685" s="364"/>
      <c r="AM685" s="364"/>
      <c r="AN685" s="364">
        <v>1</v>
      </c>
      <c r="AO685" s="364"/>
      <c r="AP685" s="363">
        <v>1</v>
      </c>
      <c r="AQ685" s="255">
        <v>1</v>
      </c>
      <c r="AR685" s="255">
        <v>1</v>
      </c>
      <c r="AS685" s="255"/>
      <c r="AT685" s="255"/>
      <c r="AU685" s="2843">
        <f t="shared" si="1844"/>
        <v>0</v>
      </c>
      <c r="AV685" s="4008">
        <f t="shared" si="1845"/>
        <v>1</v>
      </c>
      <c r="AW685" s="590">
        <v>46144</v>
      </c>
      <c r="AX685" s="369">
        <v>4263234</v>
      </c>
      <c r="AY685" s="154">
        <v>46144</v>
      </c>
      <c r="AZ685" s="367">
        <v>4263235</v>
      </c>
      <c r="BA685" s="154">
        <v>46144</v>
      </c>
      <c r="BB685" s="367">
        <v>4263236</v>
      </c>
      <c r="BC685" s="368">
        <v>46144</v>
      </c>
      <c r="BD685" s="369">
        <v>4263237</v>
      </c>
      <c r="BE685" s="4599">
        <v>46144</v>
      </c>
      <c r="BF685" s="367">
        <v>4263238</v>
      </c>
      <c r="BG685" s="368">
        <v>46150</v>
      </c>
      <c r="BH685" s="367">
        <v>4263239</v>
      </c>
      <c r="BI685" s="154" t="str">
        <f>IF($AE685=0,"　",VLOOKUP($AE685,ﾚｰｻﾞOP,11,0))</f>
        <v>-</v>
      </c>
      <c r="BJ685" s="367"/>
      <c r="BK685" s="154" t="str">
        <f t="shared" si="1846"/>
        <v>-</v>
      </c>
      <c r="BL685" s="367"/>
      <c r="BM685" s="154" t="str">
        <f t="shared" si="1847"/>
        <v>-</v>
      </c>
      <c r="BN685" s="367"/>
      <c r="BO685" s="155" t="str">
        <f t="shared" si="1848"/>
        <v>-</v>
      </c>
      <c r="BP685" s="367"/>
      <c r="BQ685" s="154">
        <v>46150</v>
      </c>
      <c r="BR685" s="369">
        <v>4263248</v>
      </c>
      <c r="BS685" s="154" t="str">
        <f t="shared" si="1873"/>
        <v>-</v>
      </c>
      <c r="BT685" s="369"/>
      <c r="BU685" s="154" t="str">
        <f t="shared" si="1874"/>
        <v>-</v>
      </c>
      <c r="BV685" s="369"/>
      <c r="BW685" s="154" t="str">
        <f t="shared" si="1875"/>
        <v>-</v>
      </c>
      <c r="BX685" s="367"/>
      <c r="BY685" s="154" t="str">
        <f t="shared" si="1876"/>
        <v>-</v>
      </c>
      <c r="BZ685" s="369"/>
      <c r="CA685" s="154" t="str">
        <f t="shared" si="1877"/>
        <v>-</v>
      </c>
      <c r="CB685" s="367"/>
      <c r="CC685" s="154" t="str">
        <f t="shared" si="1878"/>
        <v>-</v>
      </c>
      <c r="CD685" s="367"/>
      <c r="CE685" s="2850" t="str">
        <f t="shared" si="1849"/>
        <v>-</v>
      </c>
      <c r="CF685" s="2846"/>
      <c r="CG685" s="2855" t="str">
        <f t="shared" si="1850"/>
        <v>-</v>
      </c>
      <c r="CH685" s="2851"/>
      <c r="CI685" s="2850" t="str">
        <f t="shared" si="1851"/>
        <v>-</v>
      </c>
      <c r="CJ685" s="2846"/>
      <c r="CK685" s="2850" t="str">
        <f t="shared" si="1852"/>
        <v>-</v>
      </c>
      <c r="CL685" s="2851"/>
      <c r="CM685" s="2850" t="str">
        <f t="shared" si="1853"/>
        <v>-</v>
      </c>
      <c r="CN685" s="2851"/>
      <c r="CO685" s="2855" t="str">
        <f t="shared" si="1854"/>
        <v>-</v>
      </c>
      <c r="CP685" s="2851"/>
      <c r="CQ685" s="2855" t="str">
        <f t="shared" si="1855"/>
        <v>-</v>
      </c>
      <c r="CR685" s="2851"/>
      <c r="CS685" s="2850" t="str">
        <f t="shared" si="1856"/>
        <v>-</v>
      </c>
      <c r="CT685" s="2851"/>
      <c r="CU685" s="2855"/>
      <c r="CV685" s="2851"/>
      <c r="CW685" s="2850" t="str">
        <f t="shared" si="1857"/>
        <v>-</v>
      </c>
      <c r="CX685" s="2851"/>
      <c r="CY685" s="2855" t="str">
        <f t="shared" si="1858"/>
        <v>-</v>
      </c>
      <c r="CZ685" s="2851"/>
      <c r="DA685" s="154" t="str">
        <f t="shared" si="1859"/>
        <v>-</v>
      </c>
      <c r="DB685" s="369"/>
      <c r="DC685" s="155" t="str">
        <f t="shared" si="1860"/>
        <v>-</v>
      </c>
      <c r="DD685" s="367"/>
      <c r="DE685" s="374">
        <f t="shared" si="1861"/>
        <v>0</v>
      </c>
      <c r="DF685" s="373"/>
      <c r="DG685" s="818">
        <v>46154</v>
      </c>
      <c r="DH685" s="372">
        <v>4263353</v>
      </c>
      <c r="DI685" s="267">
        <f t="shared" si="1862"/>
        <v>0</v>
      </c>
      <c r="DJ685" s="373"/>
      <c r="DK685" s="374">
        <f>IF(AU685=2,1,0)</f>
        <v>0</v>
      </c>
      <c r="DL685" s="373"/>
      <c r="DM685" s="375">
        <f t="shared" si="1863"/>
        <v>0</v>
      </c>
      <c r="DN685" s="373"/>
      <c r="DO685" s="155">
        <f t="shared" si="1864"/>
        <v>0</v>
      </c>
      <c r="DP685" s="372"/>
      <c r="DQ685" s="155">
        <f t="shared" si="1865"/>
        <v>0</v>
      </c>
      <c r="DR685" s="373"/>
      <c r="DS685" s="155">
        <f t="shared" si="1866"/>
        <v>0</v>
      </c>
      <c r="DT685" s="372"/>
      <c r="DU685" s="155">
        <f t="shared" si="1867"/>
        <v>0</v>
      </c>
      <c r="DV685" s="373"/>
      <c r="DW685" s="4891">
        <v>46114</v>
      </c>
      <c r="DX685" s="372">
        <v>4263201</v>
      </c>
      <c r="DY685" s="154">
        <f t="shared" si="1868"/>
        <v>0</v>
      </c>
      <c r="DZ685" s="373"/>
      <c r="EA685" s="154">
        <v>46150</v>
      </c>
      <c r="EB685" s="373">
        <v>4263258</v>
      </c>
      <c r="EC685" s="269">
        <v>46150</v>
      </c>
      <c r="ED685" s="376">
        <v>4263259</v>
      </c>
      <c r="EE685" s="822">
        <v>46120</v>
      </c>
      <c r="EF685" s="377">
        <v>4263205</v>
      </c>
      <c r="EG685" s="273"/>
      <c r="EH685" s="274"/>
      <c r="EI685" s="275"/>
      <c r="EJ685" s="276"/>
      <c r="EK685" s="275"/>
      <c r="EL685" s="277"/>
      <c r="EM685" s="278" t="str">
        <f t="shared" si="1869"/>
        <v xml:space="preserve"> </v>
      </c>
      <c r="EN685" s="372"/>
      <c r="EO685" s="155">
        <f t="shared" si="1870"/>
        <v>0</v>
      </c>
      <c r="EP685" s="373"/>
      <c r="ER685" s="194"/>
      <c r="ET685" s="154" t="str">
        <f>IF($AE685=0,"　",VLOOKUP($AE685,ﾚｰｻﾞOP,60,0))</f>
        <v>-</v>
      </c>
      <c r="EU685" s="373"/>
      <c r="EV685" s="154" t="str">
        <f t="shared" si="1871"/>
        <v>-</v>
      </c>
      <c r="EW685" s="373"/>
      <c r="EX685" s="154"/>
      <c r="EY685" s="367"/>
      <c r="EZ685" s="154"/>
      <c r="FA685" s="367"/>
      <c r="FB685" s="154"/>
      <c r="FC685" s="367"/>
      <c r="FD685" s="154"/>
      <c r="FE685" s="367"/>
      <c r="FF685" s="155"/>
      <c r="FG685" s="367"/>
      <c r="FH685" s="154"/>
      <c r="FI685" s="367"/>
      <c r="FJ685" s="154" t="str">
        <f>IF($AE685=0,"　",VLOOKUP($AE685,ﾚｰｻﾞOP,67,0))</f>
        <v>-</v>
      </c>
      <c r="FK685" s="373"/>
      <c r="FL685" s="155" t="str">
        <f t="shared" si="1872"/>
        <v>-</v>
      </c>
      <c r="FM685" s="279"/>
      <c r="FN685" s="1184"/>
      <c r="FO685" s="280"/>
      <c r="FP685" s="281"/>
      <c r="FQ685" s="282"/>
      <c r="FS685" s="281"/>
      <c r="FT685" s="282"/>
    </row>
    <row r="686" spans="1:176" ht="18.600000000000001" customHeight="1">
      <c r="A686" s="228">
        <f>ROW()-10</f>
        <v>676</v>
      </c>
      <c r="B686" s="343" t="str">
        <f t="shared" si="1842"/>
        <v>4IE</v>
      </c>
      <c r="C686" s="6600">
        <v>46209</v>
      </c>
      <c r="D686" s="1261" t="s">
        <v>30</v>
      </c>
      <c r="E686" s="1262">
        <v>84511320</v>
      </c>
      <c r="F686" s="1564" t="s">
        <v>2005</v>
      </c>
      <c r="G686" s="1263"/>
      <c r="H686" s="1330" t="s">
        <v>631</v>
      </c>
      <c r="I686" s="1264" t="s">
        <v>614</v>
      </c>
      <c r="J686" s="1264" t="s">
        <v>14</v>
      </c>
      <c r="K686" s="599" t="s">
        <v>11</v>
      </c>
      <c r="L686" s="600"/>
      <c r="M686" s="6477">
        <v>46183</v>
      </c>
      <c r="N686" s="353">
        <v>46177</v>
      </c>
      <c r="O686" s="354">
        <v>46184</v>
      </c>
      <c r="P686" s="353">
        <v>46179</v>
      </c>
      <c r="Q686" s="354">
        <v>46185</v>
      </c>
      <c r="R686" s="353">
        <v>46179</v>
      </c>
      <c r="S686" s="354">
        <v>46186</v>
      </c>
      <c r="T686" s="353">
        <v>46183</v>
      </c>
      <c r="U686" s="355">
        <v>46190</v>
      </c>
      <c r="V686" s="353">
        <v>46186</v>
      </c>
      <c r="W686" s="356">
        <v>46192</v>
      </c>
      <c r="X686" s="357">
        <v>46192</v>
      </c>
      <c r="Y686" s="359">
        <v>46199</v>
      </c>
      <c r="Z686" s="359">
        <v>46199</v>
      </c>
      <c r="AA686" s="601"/>
      <c r="AB686" s="359"/>
      <c r="AC686" s="602" t="s">
        <v>627</v>
      </c>
      <c r="AD686" s="361"/>
      <c r="AE686" s="362">
        <v>3</v>
      </c>
      <c r="AF686" s="363" t="str">
        <f t="shared" si="1843"/>
        <v>4IE</v>
      </c>
      <c r="AG686" s="364"/>
      <c r="AH686" s="364"/>
      <c r="AI686" s="364">
        <v>1</v>
      </c>
      <c r="AJ686" s="364"/>
      <c r="AK686" s="364"/>
      <c r="AL686" s="364"/>
      <c r="AM686" s="364"/>
      <c r="AN686" s="364">
        <v>1</v>
      </c>
      <c r="AO686" s="364"/>
      <c r="AP686" s="363">
        <v>1</v>
      </c>
      <c r="AQ686" s="255">
        <v>1</v>
      </c>
      <c r="AR686" s="255"/>
      <c r="AS686" s="255"/>
      <c r="AT686" s="255"/>
      <c r="AU686" s="2843">
        <f t="shared" si="1844"/>
        <v>2</v>
      </c>
      <c r="AV686" s="4008">
        <f t="shared" si="1845"/>
        <v>0</v>
      </c>
      <c r="AW686" s="590">
        <v>46144</v>
      </c>
      <c r="AX686" s="369">
        <v>4263234</v>
      </c>
      <c r="AY686" s="154">
        <v>46144</v>
      </c>
      <c r="AZ686" s="367">
        <v>4263235</v>
      </c>
      <c r="BA686" s="154">
        <v>46144</v>
      </c>
      <c r="BB686" s="367">
        <v>4263236</v>
      </c>
      <c r="BC686" s="368">
        <v>46144</v>
      </c>
      <c r="BD686" s="369">
        <v>4263237</v>
      </c>
      <c r="BE686" s="4599">
        <v>46144</v>
      </c>
      <c r="BF686" s="367">
        <v>4263238</v>
      </c>
      <c r="BG686" s="368">
        <v>46150</v>
      </c>
      <c r="BH686" s="367">
        <v>4263239</v>
      </c>
      <c r="BI686" s="154">
        <v>46150</v>
      </c>
      <c r="BJ686" s="367">
        <v>4263240</v>
      </c>
      <c r="BK686" s="154" t="str">
        <f t="shared" si="1846"/>
        <v>-</v>
      </c>
      <c r="BL686" s="367"/>
      <c r="BM686" s="154" t="str">
        <f t="shared" si="1847"/>
        <v>-</v>
      </c>
      <c r="BN686" s="367"/>
      <c r="BO686" s="155" t="str">
        <f t="shared" si="1848"/>
        <v>-</v>
      </c>
      <c r="BP686" s="367"/>
      <c r="BQ686" s="154" t="str">
        <f>IF($AE686=0,"　",VLOOKUP($AE686,ﾚｰｻﾞOP,12,0))</f>
        <v>-</v>
      </c>
      <c r="BR686" s="369"/>
      <c r="BS686" s="154" t="str">
        <f t="shared" si="1873"/>
        <v>-</v>
      </c>
      <c r="BT686" s="369"/>
      <c r="BU686" s="154" t="str">
        <f t="shared" si="1874"/>
        <v>-</v>
      </c>
      <c r="BV686" s="369"/>
      <c r="BW686" s="154" t="str">
        <f t="shared" si="1875"/>
        <v>-</v>
      </c>
      <c r="BX686" s="367"/>
      <c r="BY686" s="154" t="str">
        <f t="shared" si="1876"/>
        <v>-</v>
      </c>
      <c r="BZ686" s="369"/>
      <c r="CA686" s="154" t="str">
        <f t="shared" si="1877"/>
        <v>-</v>
      </c>
      <c r="CB686" s="367"/>
      <c r="CC686" s="154" t="str">
        <f t="shared" si="1878"/>
        <v>-</v>
      </c>
      <c r="CD686" s="367"/>
      <c r="CE686" s="2850" t="str">
        <f t="shared" si="1849"/>
        <v>-</v>
      </c>
      <c r="CF686" s="2846"/>
      <c r="CG686" s="2855" t="str">
        <f t="shared" si="1850"/>
        <v>-</v>
      </c>
      <c r="CH686" s="2851"/>
      <c r="CI686" s="2850" t="str">
        <f t="shared" si="1851"/>
        <v>-</v>
      </c>
      <c r="CJ686" s="2846"/>
      <c r="CK686" s="2850" t="str">
        <f t="shared" si="1852"/>
        <v>-</v>
      </c>
      <c r="CL686" s="2851"/>
      <c r="CM686" s="2850" t="str">
        <f t="shared" si="1853"/>
        <v>-</v>
      </c>
      <c r="CN686" s="2851"/>
      <c r="CO686" s="2855" t="str">
        <f t="shared" si="1854"/>
        <v>-</v>
      </c>
      <c r="CP686" s="2851"/>
      <c r="CQ686" s="2855" t="str">
        <f t="shared" si="1855"/>
        <v>-</v>
      </c>
      <c r="CR686" s="2851"/>
      <c r="CS686" s="2850" t="str">
        <f t="shared" si="1856"/>
        <v>-</v>
      </c>
      <c r="CT686" s="2851"/>
      <c r="CU686" s="2855"/>
      <c r="CV686" s="2851"/>
      <c r="CW686" s="2850" t="str">
        <f t="shared" si="1857"/>
        <v>-</v>
      </c>
      <c r="CX686" s="2851"/>
      <c r="CY686" s="2855" t="str">
        <f t="shared" si="1858"/>
        <v>-</v>
      </c>
      <c r="CZ686" s="2851"/>
      <c r="DA686" s="154" t="str">
        <f t="shared" si="1859"/>
        <v>-</v>
      </c>
      <c r="DB686" s="369"/>
      <c r="DC686" s="155" t="str">
        <f t="shared" si="1860"/>
        <v>-</v>
      </c>
      <c r="DD686" s="367"/>
      <c r="DE686" s="374">
        <f t="shared" si="1861"/>
        <v>0</v>
      </c>
      <c r="DF686" s="373"/>
      <c r="DG686" s="818">
        <f t="shared" ref="DG686:DG714" si="1879">IF(AH686=1,1,0)</f>
        <v>0</v>
      </c>
      <c r="DH686" s="372"/>
      <c r="DI686" s="267">
        <f t="shared" si="1862"/>
        <v>0</v>
      </c>
      <c r="DJ686" s="373"/>
      <c r="DK686" s="374">
        <v>46120</v>
      </c>
      <c r="DL686" s="373">
        <v>4263200</v>
      </c>
      <c r="DM686" s="375">
        <f t="shared" si="1863"/>
        <v>0</v>
      </c>
      <c r="DN686" s="373"/>
      <c r="DO686" s="155">
        <f t="shared" si="1864"/>
        <v>0</v>
      </c>
      <c r="DP686" s="372"/>
      <c r="DQ686" s="155">
        <f t="shared" si="1865"/>
        <v>0</v>
      </c>
      <c r="DR686" s="373"/>
      <c r="DS686" s="155">
        <f t="shared" si="1866"/>
        <v>0</v>
      </c>
      <c r="DT686" s="372"/>
      <c r="DU686" s="155">
        <f t="shared" si="1867"/>
        <v>0</v>
      </c>
      <c r="DV686" s="373"/>
      <c r="DW686" s="4891">
        <v>46114</v>
      </c>
      <c r="DX686" s="372">
        <v>4263201</v>
      </c>
      <c r="DY686" s="154">
        <f t="shared" si="1868"/>
        <v>0</v>
      </c>
      <c r="DZ686" s="373"/>
      <c r="EA686" s="154">
        <v>46150</v>
      </c>
      <c r="EB686" s="373">
        <v>4263258</v>
      </c>
      <c r="EC686" s="269">
        <v>46150</v>
      </c>
      <c r="ED686" s="376">
        <v>4263259</v>
      </c>
      <c r="EE686" s="822">
        <f>IF(AV686=0,0,1)</f>
        <v>0</v>
      </c>
      <c r="EF686" s="377"/>
      <c r="EG686" s="273"/>
      <c r="EH686" s="274"/>
      <c r="EI686" s="275"/>
      <c r="EJ686" s="276"/>
      <c r="EK686" s="275"/>
      <c r="EL686" s="277"/>
      <c r="EM686" s="278" t="str">
        <f t="shared" si="1869"/>
        <v xml:space="preserve"> </v>
      </c>
      <c r="EN686" s="372"/>
      <c r="EO686" s="155">
        <f t="shared" si="1870"/>
        <v>0</v>
      </c>
      <c r="EP686" s="373"/>
      <c r="ER686" s="194"/>
      <c r="ET686" s="154" t="str">
        <f>IF($AE686=0,"　",VLOOKUP($AE686,ﾚｰｻﾞOP,60,0))</f>
        <v>-</v>
      </c>
      <c r="EU686" s="373"/>
      <c r="EV686" s="154" t="str">
        <f t="shared" si="1871"/>
        <v>-</v>
      </c>
      <c r="EW686" s="373"/>
      <c r="EX686" s="154"/>
      <c r="EY686" s="367"/>
      <c r="EZ686" s="154"/>
      <c r="FA686" s="367"/>
      <c r="FB686" s="154"/>
      <c r="FC686" s="367"/>
      <c r="FD686" s="154"/>
      <c r="FE686" s="367"/>
      <c r="FF686" s="155"/>
      <c r="FG686" s="367"/>
      <c r="FH686" s="154"/>
      <c r="FI686" s="367"/>
      <c r="FJ686" s="154" t="str">
        <f>IF($AE686=0,"　",VLOOKUP($AE686,ﾚｰｻﾞOP,67,0))</f>
        <v>-</v>
      </c>
      <c r="FK686" s="373"/>
      <c r="FL686" s="155" t="str">
        <f t="shared" si="1872"/>
        <v>-</v>
      </c>
      <c r="FM686" s="279"/>
      <c r="FN686" s="1184"/>
      <c r="FO686" s="280"/>
      <c r="FP686" s="281"/>
      <c r="FQ686" s="282"/>
      <c r="FS686" s="281"/>
      <c r="FT686" s="282"/>
    </row>
    <row r="687" spans="1:176" ht="18.600000000000001" customHeight="1">
      <c r="A687" s="228">
        <f t="shared" si="1841"/>
        <v>677</v>
      </c>
      <c r="B687" s="1563" t="str">
        <f t="shared" si="1842"/>
        <v>4IE</v>
      </c>
      <c r="C687" s="6600">
        <v>46234</v>
      </c>
      <c r="D687" s="5644" t="s">
        <v>1392</v>
      </c>
      <c r="E687" s="5719">
        <v>89610230</v>
      </c>
      <c r="F687" s="1564" t="s">
        <v>2009</v>
      </c>
      <c r="G687" s="1263"/>
      <c r="H687" s="1330" t="s">
        <v>629</v>
      </c>
      <c r="I687" s="1264" t="s">
        <v>52</v>
      </c>
      <c r="J687" s="1264" t="s">
        <v>21</v>
      </c>
      <c r="K687" s="599" t="s">
        <v>11</v>
      </c>
      <c r="L687" s="600"/>
      <c r="M687" s="6477">
        <v>46184</v>
      </c>
      <c r="N687" s="6873">
        <v>46178</v>
      </c>
      <c r="O687" s="354">
        <v>46185</v>
      </c>
      <c r="P687" s="353">
        <v>46185</v>
      </c>
      <c r="Q687" s="354">
        <v>46186</v>
      </c>
      <c r="R687" s="353">
        <v>46182</v>
      </c>
      <c r="S687" s="354">
        <v>46189</v>
      </c>
      <c r="T687" s="353">
        <v>46185</v>
      </c>
      <c r="U687" s="355">
        <v>46191</v>
      </c>
      <c r="V687" s="353">
        <v>46192</v>
      </c>
      <c r="W687" s="356">
        <v>46193</v>
      </c>
      <c r="X687" s="357">
        <v>46196</v>
      </c>
      <c r="Y687" s="359">
        <v>46200</v>
      </c>
      <c r="Z687" s="359">
        <v>46199</v>
      </c>
      <c r="AA687" s="601"/>
      <c r="AB687" s="359"/>
      <c r="AC687" s="251"/>
      <c r="AD687" s="361"/>
      <c r="AE687" s="362">
        <v>25</v>
      </c>
      <c r="AF687" s="363" t="str">
        <f t="shared" si="1843"/>
        <v>4IE</v>
      </c>
      <c r="AG687" s="364"/>
      <c r="AH687" s="364"/>
      <c r="AI687" s="364"/>
      <c r="AJ687" s="364"/>
      <c r="AK687" s="364"/>
      <c r="AL687" s="364"/>
      <c r="AM687" s="364"/>
      <c r="AN687" s="364"/>
      <c r="AO687" s="364"/>
      <c r="AP687" s="363"/>
      <c r="AQ687" s="255"/>
      <c r="AR687" s="255"/>
      <c r="AS687" s="255"/>
      <c r="AT687" s="255"/>
      <c r="AU687" s="2843">
        <f t="shared" si="1844"/>
        <v>0</v>
      </c>
      <c r="AV687" s="4008">
        <f t="shared" si="1845"/>
        <v>0</v>
      </c>
      <c r="AW687" s="590" t="str">
        <f>IF($AE687=0,"　",VLOOKUP($AE687,ﾚｰｻﾞOP,5,0))</f>
        <v>-</v>
      </c>
      <c r="AX687" s="369"/>
      <c r="AY687" s="154" t="str">
        <f>IF($AE687=0,"　",VLOOKUP($AE687,ﾚｰｻﾞOP,6,0))</f>
        <v>-</v>
      </c>
      <c r="AZ687" s="367"/>
      <c r="BA687" s="154" t="str">
        <f>IF($AE687=0,"　",VLOOKUP($AE687,ﾚｰｻﾞOP,7,0))</f>
        <v>-</v>
      </c>
      <c r="BB687" s="367"/>
      <c r="BC687" s="368" t="str">
        <f>IF($AE687=0,"　",VLOOKUP($AE687,ﾚｰｻﾞOP,8,0))</f>
        <v>-</v>
      </c>
      <c r="BD687" s="369"/>
      <c r="BE687" s="4599" t="str">
        <f>IF($AE687=0,"　",VLOOKUP($AE687,ﾚｰｻﾞOP,9,0))</f>
        <v>-</v>
      </c>
      <c r="BF687" s="367"/>
      <c r="BG687" s="368" t="str">
        <f>IF($AE687=0,"　",VLOOKUP($AE687,ﾚｰｻﾞOP,10,0))</f>
        <v>-</v>
      </c>
      <c r="BH687" s="367"/>
      <c r="BI687" s="154" t="str">
        <f>IF($AE687=0,"　",VLOOKUP($AE687,ﾚｰｻﾞOP,11,0))</f>
        <v>-</v>
      </c>
      <c r="BJ687" s="367"/>
      <c r="BK687" s="154" t="str">
        <f t="shared" si="1846"/>
        <v>-</v>
      </c>
      <c r="BL687" s="367"/>
      <c r="BM687" s="154" t="str">
        <f t="shared" si="1847"/>
        <v>-</v>
      </c>
      <c r="BN687" s="367"/>
      <c r="BO687" s="155" t="str">
        <f t="shared" si="1848"/>
        <v>-</v>
      </c>
      <c r="BP687" s="367"/>
      <c r="BQ687" s="154" t="str">
        <f>IF($AE687=0,"　",VLOOKUP($AE687,ﾚｰｻﾞOP,12,0))</f>
        <v>-</v>
      </c>
      <c r="BR687" s="369"/>
      <c r="BS687" s="154" t="str">
        <f t="shared" si="1873"/>
        <v>-</v>
      </c>
      <c r="BT687" s="369"/>
      <c r="BU687" s="154" t="str">
        <f t="shared" si="1874"/>
        <v>-</v>
      </c>
      <c r="BV687" s="369"/>
      <c r="BW687" s="154" t="str">
        <f t="shared" si="1875"/>
        <v>-</v>
      </c>
      <c r="BX687" s="367"/>
      <c r="BY687" s="154" t="str">
        <f t="shared" si="1876"/>
        <v>-</v>
      </c>
      <c r="BZ687" s="369"/>
      <c r="CA687" s="154" t="str">
        <f t="shared" si="1877"/>
        <v>-</v>
      </c>
      <c r="CB687" s="367"/>
      <c r="CC687" s="154" t="str">
        <f t="shared" si="1878"/>
        <v>-</v>
      </c>
      <c r="CD687" s="367"/>
      <c r="CE687" s="2850" t="str">
        <f t="shared" si="1849"/>
        <v>-</v>
      </c>
      <c r="CF687" s="2846"/>
      <c r="CG687" s="2855" t="str">
        <f t="shared" si="1850"/>
        <v>-</v>
      </c>
      <c r="CH687" s="2851"/>
      <c r="CI687" s="2850" t="str">
        <f t="shared" si="1851"/>
        <v>-</v>
      </c>
      <c r="CJ687" s="2846"/>
      <c r="CK687" s="2850" t="str">
        <f t="shared" si="1852"/>
        <v>-</v>
      </c>
      <c r="CL687" s="2851"/>
      <c r="CM687" s="2850" t="str">
        <f t="shared" si="1853"/>
        <v>-</v>
      </c>
      <c r="CN687" s="2851"/>
      <c r="CO687" s="2855" t="str">
        <f t="shared" si="1854"/>
        <v>-</v>
      </c>
      <c r="CP687" s="2851"/>
      <c r="CQ687" s="2855" t="str">
        <f t="shared" si="1855"/>
        <v>-</v>
      </c>
      <c r="CR687" s="2851"/>
      <c r="CS687" s="2850" t="str">
        <f t="shared" si="1856"/>
        <v>-</v>
      </c>
      <c r="CT687" s="2851"/>
      <c r="CU687" s="2855"/>
      <c r="CV687" s="2851"/>
      <c r="CW687" s="2850" t="str">
        <f t="shared" si="1857"/>
        <v>-</v>
      </c>
      <c r="CX687" s="2851"/>
      <c r="CY687" s="2855" t="str">
        <f t="shared" si="1858"/>
        <v>-</v>
      </c>
      <c r="CZ687" s="2851"/>
      <c r="DA687" s="154" t="str">
        <f t="shared" si="1859"/>
        <v>-</v>
      </c>
      <c r="DB687" s="369"/>
      <c r="DC687" s="155" t="str">
        <f t="shared" si="1860"/>
        <v>-</v>
      </c>
      <c r="DD687" s="367"/>
      <c r="DE687" s="374">
        <f t="shared" si="1861"/>
        <v>0</v>
      </c>
      <c r="DF687" s="373"/>
      <c r="DG687" s="818">
        <f t="shared" si="1879"/>
        <v>0</v>
      </c>
      <c r="DH687" s="372"/>
      <c r="DI687" s="267">
        <f t="shared" si="1862"/>
        <v>0</v>
      </c>
      <c r="DJ687" s="373"/>
      <c r="DK687" s="374">
        <f>IF(AU687=2,1,0)</f>
        <v>0</v>
      </c>
      <c r="DL687" s="373"/>
      <c r="DM687" s="375">
        <f t="shared" si="1863"/>
        <v>0</v>
      </c>
      <c r="DN687" s="373"/>
      <c r="DO687" s="155">
        <f t="shared" si="1864"/>
        <v>0</v>
      </c>
      <c r="DP687" s="372"/>
      <c r="DQ687" s="155">
        <f t="shared" si="1865"/>
        <v>0</v>
      </c>
      <c r="DR687" s="373"/>
      <c r="DS687" s="155">
        <f t="shared" si="1866"/>
        <v>0</v>
      </c>
      <c r="DT687" s="372"/>
      <c r="DU687" s="155">
        <f t="shared" si="1867"/>
        <v>0</v>
      </c>
      <c r="DV687" s="373"/>
      <c r="DW687" s="4891">
        <f>IF(AN687=1,1,0)</f>
        <v>0</v>
      </c>
      <c r="DX687" s="372"/>
      <c r="DY687" s="154">
        <f t="shared" si="1868"/>
        <v>0</v>
      </c>
      <c r="DZ687" s="373"/>
      <c r="EA687" s="154">
        <f>IF(AP687=1,1,0)</f>
        <v>0</v>
      </c>
      <c r="EB687" s="373"/>
      <c r="EC687" s="269">
        <f>IF(AQ687=1,1,0)</f>
        <v>0</v>
      </c>
      <c r="ED687" s="376"/>
      <c r="EE687" s="822">
        <f>IF(AV687=0,0,1)</f>
        <v>0</v>
      </c>
      <c r="EF687" s="377"/>
      <c r="EG687" s="273"/>
      <c r="EH687" s="274"/>
      <c r="EI687" s="275"/>
      <c r="EJ687" s="276"/>
      <c r="EK687" s="275"/>
      <c r="EL687" s="277"/>
      <c r="EM687" s="278" t="str">
        <f t="shared" si="1869"/>
        <v xml:space="preserve"> </v>
      </c>
      <c r="EN687" s="372"/>
      <c r="EO687" s="155">
        <f t="shared" si="1870"/>
        <v>0</v>
      </c>
      <c r="EP687" s="373"/>
      <c r="ER687" s="194"/>
      <c r="ET687" s="154">
        <v>46120</v>
      </c>
      <c r="EU687" s="373">
        <v>4263206</v>
      </c>
      <c r="EV687" s="154">
        <f t="shared" si="1871"/>
        <v>1</v>
      </c>
      <c r="EW687" s="373"/>
      <c r="EX687" s="154"/>
      <c r="EY687" s="367"/>
      <c r="EZ687" s="154">
        <v>46150</v>
      </c>
      <c r="FA687" s="367">
        <v>4263262</v>
      </c>
      <c r="FB687" s="154"/>
      <c r="FC687" s="367"/>
      <c r="FD687" s="154">
        <v>46150</v>
      </c>
      <c r="FE687" s="367">
        <v>4263263</v>
      </c>
      <c r="FF687" s="155"/>
      <c r="FG687" s="367"/>
      <c r="FH687" s="154"/>
      <c r="FI687" s="367"/>
      <c r="FJ687" s="154">
        <v>46114</v>
      </c>
      <c r="FK687" s="373">
        <v>4263208</v>
      </c>
      <c r="FL687" s="155">
        <f t="shared" si="1872"/>
        <v>1</v>
      </c>
      <c r="FM687" s="279"/>
      <c r="FN687" s="1184"/>
      <c r="FO687" s="280"/>
      <c r="FP687" s="281">
        <v>1</v>
      </c>
      <c r="FQ687" s="282"/>
      <c r="FS687" s="281"/>
      <c r="FT687" s="282"/>
    </row>
    <row r="688" spans="1:176" ht="18.600000000000001" customHeight="1">
      <c r="A688" s="228">
        <f t="shared" si="1841"/>
        <v>678</v>
      </c>
      <c r="B688" s="1563" t="str">
        <f t="shared" si="1842"/>
        <v>4IE</v>
      </c>
      <c r="C688" s="6600">
        <v>46204</v>
      </c>
      <c r="D688" s="6778" t="s">
        <v>1678</v>
      </c>
      <c r="E688" s="6791">
        <v>72421025</v>
      </c>
      <c r="F688" s="1564" t="s">
        <v>1795</v>
      </c>
      <c r="G688" s="1263"/>
      <c r="H688" s="1330" t="s">
        <v>631</v>
      </c>
      <c r="I688" s="1264" t="s">
        <v>2001</v>
      </c>
      <c r="J688" s="1264" t="s">
        <v>1888</v>
      </c>
      <c r="K688" s="599" t="s">
        <v>11</v>
      </c>
      <c r="L688" s="600"/>
      <c r="M688" s="6477">
        <v>46190</v>
      </c>
      <c r="N688" s="353">
        <v>46183</v>
      </c>
      <c r="O688" s="354">
        <v>46191</v>
      </c>
      <c r="P688" s="353">
        <v>46185</v>
      </c>
      <c r="Q688" s="354">
        <v>46192</v>
      </c>
      <c r="R688" s="353">
        <v>46184</v>
      </c>
      <c r="S688" s="354">
        <v>46193</v>
      </c>
      <c r="T688" s="353">
        <v>46185</v>
      </c>
      <c r="U688" s="355">
        <v>46197</v>
      </c>
      <c r="V688" s="353">
        <v>46189</v>
      </c>
      <c r="W688" s="356">
        <v>46199</v>
      </c>
      <c r="X688" s="357">
        <v>46190</v>
      </c>
      <c r="Y688" s="359">
        <v>46200</v>
      </c>
      <c r="Z688" s="359">
        <v>46200</v>
      </c>
      <c r="AA688" s="601"/>
      <c r="AB688" s="359"/>
      <c r="AC688" s="251" t="s">
        <v>627</v>
      </c>
      <c r="AD688" s="361"/>
      <c r="AE688" s="362">
        <v>5</v>
      </c>
      <c r="AF688" s="363" t="str">
        <f t="shared" si="1843"/>
        <v>4IE</v>
      </c>
      <c r="AG688" s="364"/>
      <c r="AH688" s="364"/>
      <c r="AI688" s="364">
        <v>1</v>
      </c>
      <c r="AJ688" s="364"/>
      <c r="AK688" s="364"/>
      <c r="AL688" s="364"/>
      <c r="AM688" s="364"/>
      <c r="AN688" s="364">
        <v>1</v>
      </c>
      <c r="AO688" s="364"/>
      <c r="AP688" s="363">
        <v>1</v>
      </c>
      <c r="AQ688" s="255">
        <v>1</v>
      </c>
      <c r="AR688" s="255">
        <v>1</v>
      </c>
      <c r="AS688" s="255"/>
      <c r="AT688" s="255"/>
      <c r="AU688" s="2843">
        <f t="shared" si="1844"/>
        <v>2</v>
      </c>
      <c r="AV688" s="4008">
        <f t="shared" si="1845"/>
        <v>1</v>
      </c>
      <c r="AW688" s="590">
        <v>46161</v>
      </c>
      <c r="AX688" s="369">
        <v>4263241</v>
      </c>
      <c r="AY688" s="154">
        <v>46161</v>
      </c>
      <c r="AZ688" s="367">
        <v>4263242</v>
      </c>
      <c r="BA688" s="154">
        <v>46144</v>
      </c>
      <c r="BB688" s="367">
        <v>4263236</v>
      </c>
      <c r="BC688" s="368">
        <v>46144</v>
      </c>
      <c r="BD688" s="369">
        <v>4263237</v>
      </c>
      <c r="BE688" s="4599">
        <v>46144</v>
      </c>
      <c r="BF688" s="367">
        <v>4263238</v>
      </c>
      <c r="BG688" s="368">
        <v>46150</v>
      </c>
      <c r="BH688" s="367">
        <v>4263239</v>
      </c>
      <c r="BI688" s="154" t="str">
        <f>IF($AE688=0,"　",VLOOKUP($AE688,ﾚｰｻﾞOP,11,0))</f>
        <v>-</v>
      </c>
      <c r="BJ688" s="367"/>
      <c r="BK688" s="154" t="str">
        <f t="shared" si="1846"/>
        <v>-</v>
      </c>
      <c r="BL688" s="367"/>
      <c r="BM688" s="154" t="str">
        <f t="shared" si="1847"/>
        <v>-</v>
      </c>
      <c r="BN688" s="367"/>
      <c r="BO688" s="155" t="str">
        <f t="shared" si="1848"/>
        <v>-</v>
      </c>
      <c r="BP688" s="367"/>
      <c r="BQ688" s="154">
        <v>46150</v>
      </c>
      <c r="BR688" s="369">
        <v>4263248</v>
      </c>
      <c r="BS688" s="154" t="str">
        <f t="shared" si="1873"/>
        <v>-</v>
      </c>
      <c r="BT688" s="369"/>
      <c r="BU688" s="154" t="str">
        <f t="shared" si="1874"/>
        <v>-</v>
      </c>
      <c r="BV688" s="369"/>
      <c r="BW688" s="154" t="str">
        <f t="shared" si="1875"/>
        <v>-</v>
      </c>
      <c r="BX688" s="367"/>
      <c r="BY688" s="154" t="str">
        <f t="shared" si="1876"/>
        <v>-</v>
      </c>
      <c r="BZ688" s="369"/>
      <c r="CA688" s="154" t="str">
        <f t="shared" si="1877"/>
        <v>-</v>
      </c>
      <c r="CB688" s="367"/>
      <c r="CC688" s="154" t="str">
        <f t="shared" si="1878"/>
        <v>-</v>
      </c>
      <c r="CD688" s="367"/>
      <c r="CE688" s="2850" t="str">
        <f t="shared" si="1849"/>
        <v>-</v>
      </c>
      <c r="CF688" s="2846"/>
      <c r="CG688" s="2855" t="str">
        <f t="shared" si="1850"/>
        <v>-</v>
      </c>
      <c r="CH688" s="2851"/>
      <c r="CI688" s="2850" t="str">
        <f t="shared" si="1851"/>
        <v>-</v>
      </c>
      <c r="CJ688" s="2846"/>
      <c r="CK688" s="2850" t="str">
        <f t="shared" si="1852"/>
        <v>-</v>
      </c>
      <c r="CL688" s="2851"/>
      <c r="CM688" s="2850" t="str">
        <f t="shared" si="1853"/>
        <v>-</v>
      </c>
      <c r="CN688" s="2851"/>
      <c r="CO688" s="2855" t="str">
        <f t="shared" si="1854"/>
        <v>-</v>
      </c>
      <c r="CP688" s="2851"/>
      <c r="CQ688" s="2855" t="str">
        <f t="shared" si="1855"/>
        <v>-</v>
      </c>
      <c r="CR688" s="2851"/>
      <c r="CS688" s="2850" t="str">
        <f t="shared" si="1856"/>
        <v>-</v>
      </c>
      <c r="CT688" s="2851"/>
      <c r="CU688" s="2855"/>
      <c r="CV688" s="2851"/>
      <c r="CW688" s="2850" t="str">
        <f t="shared" si="1857"/>
        <v>-</v>
      </c>
      <c r="CX688" s="2851"/>
      <c r="CY688" s="2855" t="str">
        <f t="shared" si="1858"/>
        <v>-</v>
      </c>
      <c r="CZ688" s="2851"/>
      <c r="DA688" s="154" t="str">
        <f t="shared" si="1859"/>
        <v>-</v>
      </c>
      <c r="DB688" s="369"/>
      <c r="DC688" s="155" t="str">
        <f t="shared" si="1860"/>
        <v>-</v>
      </c>
      <c r="DD688" s="367"/>
      <c r="DE688" s="374">
        <f t="shared" si="1861"/>
        <v>0</v>
      </c>
      <c r="DF688" s="373"/>
      <c r="DG688" s="818">
        <f t="shared" si="1879"/>
        <v>0</v>
      </c>
      <c r="DH688" s="372"/>
      <c r="DI688" s="267">
        <f t="shared" si="1862"/>
        <v>0</v>
      </c>
      <c r="DJ688" s="373"/>
      <c r="DK688" s="374">
        <v>46120</v>
      </c>
      <c r="DL688" s="373">
        <v>4263200</v>
      </c>
      <c r="DM688" s="375">
        <f t="shared" si="1863"/>
        <v>0</v>
      </c>
      <c r="DN688" s="373"/>
      <c r="DO688" s="155">
        <f t="shared" si="1864"/>
        <v>0</v>
      </c>
      <c r="DP688" s="372"/>
      <c r="DQ688" s="155">
        <f t="shared" si="1865"/>
        <v>0</v>
      </c>
      <c r="DR688" s="373"/>
      <c r="DS688" s="155">
        <f t="shared" si="1866"/>
        <v>0</v>
      </c>
      <c r="DT688" s="372"/>
      <c r="DU688" s="155">
        <f t="shared" si="1867"/>
        <v>0</v>
      </c>
      <c r="DV688" s="373"/>
      <c r="DW688" s="4891">
        <v>46114</v>
      </c>
      <c r="DX688" s="372">
        <v>4263201</v>
      </c>
      <c r="DY688" s="154">
        <f t="shared" si="1868"/>
        <v>0</v>
      </c>
      <c r="DZ688" s="373"/>
      <c r="EA688" s="154">
        <v>46150</v>
      </c>
      <c r="EB688" s="373">
        <v>4263258</v>
      </c>
      <c r="EC688" s="269">
        <v>46150</v>
      </c>
      <c r="ED688" s="376">
        <v>4263259</v>
      </c>
      <c r="EE688" s="822">
        <v>46120</v>
      </c>
      <c r="EF688" s="377">
        <v>4263205</v>
      </c>
      <c r="EG688" s="273"/>
      <c r="EH688" s="274"/>
      <c r="EI688" s="275"/>
      <c r="EJ688" s="276"/>
      <c r="EK688" s="275"/>
      <c r="EL688" s="277"/>
      <c r="EM688" s="278" t="str">
        <f t="shared" si="1869"/>
        <v xml:space="preserve"> </v>
      </c>
      <c r="EN688" s="372"/>
      <c r="EO688" s="155">
        <f t="shared" si="1870"/>
        <v>0</v>
      </c>
      <c r="EP688" s="373"/>
      <c r="ER688" s="194"/>
      <c r="ET688" s="154" t="str">
        <f>IF($AE688=0,"　",VLOOKUP($AE688,ﾚｰｻﾞOP,60,0))</f>
        <v>-</v>
      </c>
      <c r="EU688" s="373"/>
      <c r="EV688" s="154" t="str">
        <f t="shared" si="1871"/>
        <v>-</v>
      </c>
      <c r="EW688" s="373"/>
      <c r="EX688" s="154"/>
      <c r="EY688" s="367"/>
      <c r="EZ688" s="154"/>
      <c r="FA688" s="367"/>
      <c r="FB688" s="154"/>
      <c r="FC688" s="367"/>
      <c r="FD688" s="154"/>
      <c r="FE688" s="367"/>
      <c r="FF688" s="155"/>
      <c r="FG688" s="367"/>
      <c r="FH688" s="154"/>
      <c r="FI688" s="367"/>
      <c r="FJ688" s="154" t="str">
        <f>IF($AE688=0,"　",VLOOKUP($AE688,ﾚｰｻﾞOP,67,0))</f>
        <v>-</v>
      </c>
      <c r="FK688" s="373"/>
      <c r="FL688" s="155" t="str">
        <f t="shared" si="1872"/>
        <v>-</v>
      </c>
      <c r="FM688" s="279"/>
      <c r="FN688" s="1184"/>
      <c r="FO688" s="280"/>
      <c r="FP688" s="281"/>
      <c r="FQ688" s="282"/>
      <c r="FS688" s="281"/>
      <c r="FT688" s="282"/>
    </row>
    <row r="689" spans="1:176" ht="18.600000000000001" customHeight="1">
      <c r="A689" s="228">
        <f t="shared" si="1841"/>
        <v>679</v>
      </c>
      <c r="B689" s="343" t="str">
        <f t="shared" si="1842"/>
        <v>4IE</v>
      </c>
      <c r="C689" s="6600">
        <v>46215</v>
      </c>
      <c r="D689" s="6788" t="s">
        <v>1024</v>
      </c>
      <c r="E689" s="6798">
        <v>89610220</v>
      </c>
      <c r="F689" s="6598" t="s">
        <v>2010</v>
      </c>
      <c r="G689" s="6582"/>
      <c r="H689" s="6583" t="s">
        <v>630</v>
      </c>
      <c r="I689" s="6584" t="s">
        <v>2002</v>
      </c>
      <c r="J689" s="6584" t="s">
        <v>20</v>
      </c>
      <c r="K689" s="6585" t="s">
        <v>11</v>
      </c>
      <c r="L689" s="600"/>
      <c r="M689" s="6477">
        <v>46185</v>
      </c>
      <c r="N689" s="6873">
        <v>46178</v>
      </c>
      <c r="O689" s="354">
        <v>46186</v>
      </c>
      <c r="P689" s="353">
        <v>46185</v>
      </c>
      <c r="Q689" s="354">
        <v>46189</v>
      </c>
      <c r="R689" s="353">
        <v>46182</v>
      </c>
      <c r="S689" s="354">
        <v>46190</v>
      </c>
      <c r="T689" s="353">
        <v>46186</v>
      </c>
      <c r="U689" s="355">
        <v>46192</v>
      </c>
      <c r="V689" s="353">
        <v>46193</v>
      </c>
      <c r="W689" s="356">
        <v>46196</v>
      </c>
      <c r="X689" s="357">
        <v>46197</v>
      </c>
      <c r="Y689" s="6586">
        <v>46203</v>
      </c>
      <c r="Z689" s="6586">
        <v>46203</v>
      </c>
      <c r="AA689" s="601"/>
      <c r="AB689" s="359"/>
      <c r="AC689" s="251"/>
      <c r="AD689" s="361"/>
      <c r="AE689" s="362">
        <v>25</v>
      </c>
      <c r="AF689" s="363" t="str">
        <f t="shared" si="1843"/>
        <v>4IE</v>
      </c>
      <c r="AG689" s="364"/>
      <c r="AH689" s="364"/>
      <c r="AI689" s="364"/>
      <c r="AJ689" s="364"/>
      <c r="AK689" s="364"/>
      <c r="AL689" s="364"/>
      <c r="AM689" s="364"/>
      <c r="AN689" s="364"/>
      <c r="AO689" s="364"/>
      <c r="AP689" s="363"/>
      <c r="AQ689" s="255"/>
      <c r="AR689" s="255"/>
      <c r="AS689" s="255"/>
      <c r="AT689" s="255"/>
      <c r="AU689" s="2843">
        <f t="shared" si="1844"/>
        <v>0</v>
      </c>
      <c r="AV689" s="4008">
        <f t="shared" si="1845"/>
        <v>0</v>
      </c>
      <c r="AW689" s="590" t="str">
        <f>IF($AE689=0,"　",VLOOKUP($AE689,ﾚｰｻﾞOP,5,0))</f>
        <v>-</v>
      </c>
      <c r="AX689" s="369"/>
      <c r="AY689" s="154" t="str">
        <f>IF($AE689=0,"　",VLOOKUP($AE689,ﾚｰｻﾞOP,6,0))</f>
        <v>-</v>
      </c>
      <c r="AZ689" s="367"/>
      <c r="BA689" s="154" t="str">
        <f>IF($AE689=0,"　",VLOOKUP($AE689,ﾚｰｻﾞOP,7,0))</f>
        <v>-</v>
      </c>
      <c r="BB689" s="367"/>
      <c r="BC689" s="368" t="str">
        <f>IF($AE689=0,"　",VLOOKUP($AE689,ﾚｰｻﾞOP,8,0))</f>
        <v>-</v>
      </c>
      <c r="BD689" s="369"/>
      <c r="BE689" s="4599" t="str">
        <f>IF($AE689=0,"　",VLOOKUP($AE689,ﾚｰｻﾞOP,9,0))</f>
        <v>-</v>
      </c>
      <c r="BF689" s="367"/>
      <c r="BG689" s="368" t="str">
        <f>IF($AE689=0,"　",VLOOKUP($AE689,ﾚｰｻﾞOP,10,0))</f>
        <v>-</v>
      </c>
      <c r="BH689" s="367"/>
      <c r="BI689" s="154" t="str">
        <f>IF($AE689=0,"　",VLOOKUP($AE689,ﾚｰｻﾞOP,11,0))</f>
        <v>-</v>
      </c>
      <c r="BJ689" s="367"/>
      <c r="BK689" s="154" t="str">
        <f t="shared" si="1846"/>
        <v>-</v>
      </c>
      <c r="BL689" s="367"/>
      <c r="BM689" s="154" t="str">
        <f t="shared" si="1847"/>
        <v>-</v>
      </c>
      <c r="BN689" s="367"/>
      <c r="BO689" s="155" t="str">
        <f t="shared" si="1848"/>
        <v>-</v>
      </c>
      <c r="BP689" s="367"/>
      <c r="BQ689" s="154" t="str">
        <f t="shared" ref="BQ689:BQ700" si="1880">IF($AE689=0,"　",VLOOKUP($AE689,ﾚｰｻﾞOP,12,0))</f>
        <v>-</v>
      </c>
      <c r="BR689" s="369"/>
      <c r="BS689" s="154" t="str">
        <f t="shared" si="1873"/>
        <v>-</v>
      </c>
      <c r="BT689" s="369"/>
      <c r="BU689" s="154" t="str">
        <f t="shared" si="1874"/>
        <v>-</v>
      </c>
      <c r="BV689" s="369"/>
      <c r="BW689" s="154" t="str">
        <f t="shared" si="1875"/>
        <v>-</v>
      </c>
      <c r="BX689" s="367"/>
      <c r="BY689" s="154" t="str">
        <f t="shared" si="1876"/>
        <v>-</v>
      </c>
      <c r="BZ689" s="369"/>
      <c r="CA689" s="154" t="str">
        <f t="shared" si="1877"/>
        <v>-</v>
      </c>
      <c r="CB689" s="367"/>
      <c r="CC689" s="154" t="str">
        <f t="shared" si="1878"/>
        <v>-</v>
      </c>
      <c r="CD689" s="367"/>
      <c r="CE689" s="2850" t="str">
        <f t="shared" si="1849"/>
        <v>-</v>
      </c>
      <c r="CF689" s="2846"/>
      <c r="CG689" s="2855" t="str">
        <f t="shared" si="1850"/>
        <v>-</v>
      </c>
      <c r="CH689" s="2851"/>
      <c r="CI689" s="2850" t="str">
        <f t="shared" si="1851"/>
        <v>-</v>
      </c>
      <c r="CJ689" s="2846"/>
      <c r="CK689" s="2850" t="str">
        <f t="shared" si="1852"/>
        <v>-</v>
      </c>
      <c r="CL689" s="2851"/>
      <c r="CM689" s="2850" t="str">
        <f t="shared" si="1853"/>
        <v>-</v>
      </c>
      <c r="CN689" s="2851"/>
      <c r="CO689" s="2855" t="str">
        <f t="shared" si="1854"/>
        <v>-</v>
      </c>
      <c r="CP689" s="2851"/>
      <c r="CQ689" s="2855" t="str">
        <f t="shared" si="1855"/>
        <v>-</v>
      </c>
      <c r="CR689" s="2851"/>
      <c r="CS689" s="2850" t="str">
        <f t="shared" si="1856"/>
        <v>-</v>
      </c>
      <c r="CT689" s="2851"/>
      <c r="CU689" s="2855"/>
      <c r="CV689" s="2851"/>
      <c r="CW689" s="2850" t="str">
        <f t="shared" si="1857"/>
        <v>-</v>
      </c>
      <c r="CX689" s="2851"/>
      <c r="CY689" s="2855" t="str">
        <f t="shared" si="1858"/>
        <v>-</v>
      </c>
      <c r="CZ689" s="2851"/>
      <c r="DA689" s="154" t="str">
        <f t="shared" si="1859"/>
        <v>-</v>
      </c>
      <c r="DB689" s="369"/>
      <c r="DC689" s="155" t="str">
        <f t="shared" si="1860"/>
        <v>-</v>
      </c>
      <c r="DD689" s="367"/>
      <c r="DE689" s="374">
        <f t="shared" si="1861"/>
        <v>0</v>
      </c>
      <c r="DF689" s="373"/>
      <c r="DG689" s="818">
        <f t="shared" si="1879"/>
        <v>0</v>
      </c>
      <c r="DH689" s="372"/>
      <c r="DI689" s="267">
        <f t="shared" si="1862"/>
        <v>0</v>
      </c>
      <c r="DJ689" s="373"/>
      <c r="DK689" s="374">
        <f>IF(AU689=2,1,0)</f>
        <v>0</v>
      </c>
      <c r="DL689" s="373"/>
      <c r="DM689" s="375">
        <f t="shared" si="1863"/>
        <v>0</v>
      </c>
      <c r="DN689" s="373"/>
      <c r="DO689" s="155">
        <f t="shared" si="1864"/>
        <v>0</v>
      </c>
      <c r="DP689" s="372"/>
      <c r="DQ689" s="155">
        <f t="shared" si="1865"/>
        <v>0</v>
      </c>
      <c r="DR689" s="373"/>
      <c r="DS689" s="155">
        <f t="shared" si="1866"/>
        <v>0</v>
      </c>
      <c r="DT689" s="372"/>
      <c r="DU689" s="155">
        <f t="shared" si="1867"/>
        <v>0</v>
      </c>
      <c r="DV689" s="373"/>
      <c r="DW689" s="4891">
        <f>IF(AN689=1,1,0)</f>
        <v>0</v>
      </c>
      <c r="DX689" s="372"/>
      <c r="DY689" s="154">
        <f t="shared" si="1868"/>
        <v>0</v>
      </c>
      <c r="DZ689" s="373"/>
      <c r="EA689" s="154">
        <f>IF(AP689=1,1,0)</f>
        <v>0</v>
      </c>
      <c r="EB689" s="373"/>
      <c r="EC689" s="269">
        <f>IF(AQ689=1,1,0)</f>
        <v>0</v>
      </c>
      <c r="ED689" s="376"/>
      <c r="EE689" s="822">
        <f>IF(AV689=0,0,1)</f>
        <v>0</v>
      </c>
      <c r="EF689" s="377"/>
      <c r="EG689" s="273"/>
      <c r="EH689" s="274"/>
      <c r="EI689" s="275"/>
      <c r="EJ689" s="276"/>
      <c r="EK689" s="275"/>
      <c r="EL689" s="277"/>
      <c r="EM689" s="278" t="str">
        <f t="shared" si="1869"/>
        <v xml:space="preserve"> </v>
      </c>
      <c r="EN689" s="372"/>
      <c r="EO689" s="155">
        <f t="shared" si="1870"/>
        <v>0</v>
      </c>
      <c r="EP689" s="373"/>
      <c r="ER689" s="194"/>
      <c r="ET689" s="154">
        <v>46120</v>
      </c>
      <c r="EU689" s="373">
        <v>4263206</v>
      </c>
      <c r="EV689" s="154">
        <f t="shared" si="1871"/>
        <v>1</v>
      </c>
      <c r="EW689" s="373"/>
      <c r="EX689" s="154"/>
      <c r="EY689" s="367"/>
      <c r="EZ689" s="154"/>
      <c r="FA689" s="367"/>
      <c r="FB689" s="154"/>
      <c r="FC689" s="367"/>
      <c r="FD689" s="154">
        <v>46150</v>
      </c>
      <c r="FE689" s="367">
        <v>4263263</v>
      </c>
      <c r="FF689" s="155"/>
      <c r="FG689" s="367"/>
      <c r="FH689" s="154">
        <v>46063</v>
      </c>
      <c r="FI689" s="367">
        <v>4263138</v>
      </c>
      <c r="FJ689" s="154">
        <v>46114</v>
      </c>
      <c r="FK689" s="373">
        <v>4263208</v>
      </c>
      <c r="FL689" s="155">
        <f t="shared" si="1872"/>
        <v>1</v>
      </c>
      <c r="FM689" s="279"/>
      <c r="FN689" s="1184"/>
      <c r="FO689" s="280"/>
      <c r="FP689" s="281"/>
      <c r="FQ689" s="282"/>
      <c r="FS689" s="281"/>
      <c r="FT689" s="282"/>
    </row>
    <row r="690" spans="1:176" ht="18.600000000000001" customHeight="1">
      <c r="A690" s="228">
        <f t="shared" si="1841"/>
        <v>680</v>
      </c>
      <c r="B690" s="343" t="str">
        <f t="shared" si="1842"/>
        <v>4IE</v>
      </c>
      <c r="C690" s="6600">
        <v>46234</v>
      </c>
      <c r="D690" s="6823" t="s">
        <v>623</v>
      </c>
      <c r="E690" s="982">
        <v>62510085</v>
      </c>
      <c r="F690" s="1564"/>
      <c r="G690" s="6881" t="s">
        <v>2012</v>
      </c>
      <c r="H690" s="1330" t="s">
        <v>631</v>
      </c>
      <c r="I690" s="1264" t="s">
        <v>2001</v>
      </c>
      <c r="J690" s="1264" t="s">
        <v>1845</v>
      </c>
      <c r="K690" s="599" t="s">
        <v>97</v>
      </c>
      <c r="L690" s="600"/>
      <c r="M690" s="6477">
        <v>46185</v>
      </c>
      <c r="N690" s="353">
        <v>46185</v>
      </c>
      <c r="O690" s="354">
        <v>46186</v>
      </c>
      <c r="P690" s="353">
        <v>46185</v>
      </c>
      <c r="Q690" s="354">
        <v>46189</v>
      </c>
      <c r="R690" s="353">
        <v>46185</v>
      </c>
      <c r="S690" s="354">
        <v>46190</v>
      </c>
      <c r="T690" s="353">
        <v>46189</v>
      </c>
      <c r="U690" s="355">
        <v>46192</v>
      </c>
      <c r="V690" s="353">
        <v>46190</v>
      </c>
      <c r="W690" s="356">
        <v>46196</v>
      </c>
      <c r="X690" s="357">
        <v>46192</v>
      </c>
      <c r="Y690" s="358">
        <v>46204</v>
      </c>
      <c r="Z690" s="359"/>
      <c r="AA690" s="360">
        <v>46203</v>
      </c>
      <c r="AB690" s="358">
        <v>46204</v>
      </c>
      <c r="AC690" s="602"/>
      <c r="AD690" s="361"/>
      <c r="AE690" s="362">
        <v>19</v>
      </c>
      <c r="AF690" s="363" t="str">
        <f t="shared" si="1843"/>
        <v>4IE</v>
      </c>
      <c r="AG690" s="364"/>
      <c r="AH690" s="364"/>
      <c r="AI690" s="364"/>
      <c r="AJ690" s="364"/>
      <c r="AK690" s="364"/>
      <c r="AL690" s="364"/>
      <c r="AM690" s="364"/>
      <c r="AN690" s="364">
        <v>1</v>
      </c>
      <c r="AO690" s="364"/>
      <c r="AP690" s="363"/>
      <c r="AQ690" s="255">
        <v>1</v>
      </c>
      <c r="AR690" s="255"/>
      <c r="AS690" s="255"/>
      <c r="AT690" s="255"/>
      <c r="AU690" s="2843">
        <f t="shared" si="1844"/>
        <v>0</v>
      </c>
      <c r="AV690" s="4008">
        <f t="shared" si="1845"/>
        <v>0</v>
      </c>
      <c r="AW690" s="590">
        <v>46144</v>
      </c>
      <c r="AX690" s="369">
        <v>4263234</v>
      </c>
      <c r="AY690" s="154">
        <v>46144</v>
      </c>
      <c r="AZ690" s="367">
        <v>4263235</v>
      </c>
      <c r="BA690" s="154">
        <v>46144</v>
      </c>
      <c r="BB690" s="367">
        <v>4263236</v>
      </c>
      <c r="BC690" s="368" t="str">
        <f>IF($AE690=0,"　",VLOOKUP($AE690,ﾚｰｻﾞOP,8,0))</f>
        <v>-</v>
      </c>
      <c r="BD690" s="369"/>
      <c r="BE690" s="4599" t="str">
        <f>IF($AE690=0,"　",VLOOKUP($AE690,ﾚｰｻﾞOP,9,0))</f>
        <v>-</v>
      </c>
      <c r="BF690" s="367"/>
      <c r="BG690" s="368">
        <v>46150</v>
      </c>
      <c r="BH690" s="367">
        <v>4263239</v>
      </c>
      <c r="BI690" s="154">
        <v>46150</v>
      </c>
      <c r="BJ690" s="367">
        <v>4263240</v>
      </c>
      <c r="BK690" s="154">
        <v>46069</v>
      </c>
      <c r="BL690" s="367">
        <v>4263133</v>
      </c>
      <c r="BM690" s="154">
        <v>46069</v>
      </c>
      <c r="BN690" s="367">
        <v>4263135</v>
      </c>
      <c r="BO690" s="155" t="str">
        <f t="shared" si="1848"/>
        <v>-</v>
      </c>
      <c r="BP690" s="367"/>
      <c r="BQ690" s="154" t="str">
        <f t="shared" si="1880"/>
        <v>-</v>
      </c>
      <c r="BR690" s="369"/>
      <c r="BS690" s="154" t="str">
        <f t="shared" si="1873"/>
        <v>-</v>
      </c>
      <c r="BT690" s="369"/>
      <c r="BU690" s="154" t="str">
        <f t="shared" si="1874"/>
        <v>-</v>
      </c>
      <c r="BV690" s="369"/>
      <c r="BW690" s="154" t="str">
        <f t="shared" si="1875"/>
        <v>-</v>
      </c>
      <c r="BX690" s="367"/>
      <c r="BY690" s="154" t="str">
        <f t="shared" si="1876"/>
        <v>-</v>
      </c>
      <c r="BZ690" s="369"/>
      <c r="CA690" s="154" t="str">
        <f t="shared" si="1877"/>
        <v>-</v>
      </c>
      <c r="CB690" s="367"/>
      <c r="CC690" s="154" t="str">
        <f t="shared" si="1878"/>
        <v>-</v>
      </c>
      <c r="CD690" s="367"/>
      <c r="CE690" s="2850" t="str">
        <f t="shared" si="1849"/>
        <v>-</v>
      </c>
      <c r="CF690" s="2846"/>
      <c r="CG690" s="2855" t="str">
        <f t="shared" si="1850"/>
        <v>-</v>
      </c>
      <c r="CH690" s="2851"/>
      <c r="CI690" s="2850" t="str">
        <f t="shared" si="1851"/>
        <v>-</v>
      </c>
      <c r="CJ690" s="2846"/>
      <c r="CK690" s="2850" t="str">
        <f t="shared" si="1852"/>
        <v>-</v>
      </c>
      <c r="CL690" s="2851"/>
      <c r="CM690" s="2850" t="str">
        <f t="shared" si="1853"/>
        <v>-</v>
      </c>
      <c r="CN690" s="2851"/>
      <c r="CO690" s="2855" t="str">
        <f t="shared" si="1854"/>
        <v>-</v>
      </c>
      <c r="CP690" s="2851"/>
      <c r="CQ690" s="2855" t="str">
        <f t="shared" si="1855"/>
        <v>-</v>
      </c>
      <c r="CR690" s="2851"/>
      <c r="CS690" s="2850" t="str">
        <f t="shared" si="1856"/>
        <v>-</v>
      </c>
      <c r="CT690" s="2851"/>
      <c r="CU690" s="2855"/>
      <c r="CV690" s="2851"/>
      <c r="CW690" s="2850" t="str">
        <f t="shared" si="1857"/>
        <v>-</v>
      </c>
      <c r="CX690" s="2851"/>
      <c r="CY690" s="2855" t="str">
        <f t="shared" si="1858"/>
        <v>-</v>
      </c>
      <c r="CZ690" s="2851"/>
      <c r="DA690" s="154" t="str">
        <f t="shared" si="1859"/>
        <v>-</v>
      </c>
      <c r="DB690" s="369"/>
      <c r="DC690" s="155" t="str">
        <f t="shared" si="1860"/>
        <v>-</v>
      </c>
      <c r="DD690" s="367"/>
      <c r="DE690" s="374">
        <f t="shared" si="1861"/>
        <v>0</v>
      </c>
      <c r="DF690" s="373"/>
      <c r="DG690" s="818">
        <f t="shared" si="1879"/>
        <v>0</v>
      </c>
      <c r="DH690" s="372"/>
      <c r="DI690" s="267">
        <f t="shared" si="1862"/>
        <v>0</v>
      </c>
      <c r="DJ690" s="373"/>
      <c r="DK690" s="374">
        <f>IF(AU690=2,1,0)</f>
        <v>0</v>
      </c>
      <c r="DL690" s="373"/>
      <c r="DM690" s="375">
        <f t="shared" si="1863"/>
        <v>0</v>
      </c>
      <c r="DN690" s="373"/>
      <c r="DO690" s="155">
        <f t="shared" si="1864"/>
        <v>0</v>
      </c>
      <c r="DP690" s="372"/>
      <c r="DQ690" s="155">
        <f t="shared" si="1865"/>
        <v>0</v>
      </c>
      <c r="DR690" s="373"/>
      <c r="DS690" s="155">
        <f t="shared" si="1866"/>
        <v>0</v>
      </c>
      <c r="DT690" s="372"/>
      <c r="DU690" s="155">
        <f t="shared" si="1867"/>
        <v>0</v>
      </c>
      <c r="DV690" s="373"/>
      <c r="DW690" s="4891">
        <v>46150</v>
      </c>
      <c r="DX690" s="372">
        <v>4263257</v>
      </c>
      <c r="DY690" s="154">
        <f t="shared" si="1868"/>
        <v>0</v>
      </c>
      <c r="DZ690" s="373"/>
      <c r="EA690" s="154">
        <f>IF(AP690=1,1,0)</f>
        <v>0</v>
      </c>
      <c r="EB690" s="373"/>
      <c r="EC690" s="269">
        <v>46150</v>
      </c>
      <c r="ED690" s="4964">
        <v>4263259</v>
      </c>
      <c r="EE690" s="822">
        <f>IF(AV690=0,0,1)</f>
        <v>0</v>
      </c>
      <c r="EF690" s="377"/>
      <c r="EG690" s="273"/>
      <c r="EH690" s="274"/>
      <c r="EI690" s="275"/>
      <c r="EJ690" s="276"/>
      <c r="EK690" s="275"/>
      <c r="EL690" s="277"/>
      <c r="EM690" s="278" t="str">
        <f t="shared" si="1869"/>
        <v xml:space="preserve"> </v>
      </c>
      <c r="EN690" s="372"/>
      <c r="EO690" s="155">
        <f t="shared" si="1870"/>
        <v>0</v>
      </c>
      <c r="EP690" s="373"/>
      <c r="ER690" s="194"/>
      <c r="ET690" s="154" t="str">
        <f>IF($AE690=0,"　",VLOOKUP($AE690,ﾚｰｻﾞOP,60,0))</f>
        <v>-</v>
      </c>
      <c r="EU690" s="373"/>
      <c r="EV690" s="154" t="str">
        <f t="shared" si="1871"/>
        <v>-</v>
      </c>
      <c r="EW690" s="373"/>
      <c r="EX690" s="154"/>
      <c r="EY690" s="367"/>
      <c r="EZ690" s="154"/>
      <c r="FA690" s="367"/>
      <c r="FB690" s="154"/>
      <c r="FC690" s="367"/>
      <c r="FD690" s="154"/>
      <c r="FE690" s="367"/>
      <c r="FF690" s="155"/>
      <c r="FG690" s="367"/>
      <c r="FH690" s="154"/>
      <c r="FI690" s="367"/>
      <c r="FJ690" s="154" t="str">
        <f>IF($AE690=0,"　",VLOOKUP($AE690,ﾚｰｻﾞOP,67,0))</f>
        <v>-</v>
      </c>
      <c r="FK690" s="373"/>
      <c r="FL690" s="155" t="str">
        <f t="shared" si="1872"/>
        <v>-</v>
      </c>
      <c r="FM690" s="279"/>
      <c r="FN690" s="1184"/>
      <c r="FO690" s="280"/>
      <c r="FP690" s="281"/>
      <c r="FQ690" s="282"/>
      <c r="FS690" s="281"/>
      <c r="FT690" s="282"/>
    </row>
    <row r="691" spans="1:176" ht="18.600000000000001" customHeight="1">
      <c r="A691" s="228">
        <f t="shared" si="1841"/>
        <v>681</v>
      </c>
      <c r="B691" s="343" t="str">
        <f t="shared" si="1842"/>
        <v>4IE</v>
      </c>
      <c r="C691" s="6600">
        <v>46230</v>
      </c>
      <c r="D691" s="5644" t="s">
        <v>1392</v>
      </c>
      <c r="E691" s="5719">
        <v>89610236</v>
      </c>
      <c r="F691" s="1564" t="s">
        <v>2011</v>
      </c>
      <c r="G691" s="1263"/>
      <c r="H691" s="1330" t="s">
        <v>630</v>
      </c>
      <c r="I691" s="1264" t="s">
        <v>52</v>
      </c>
      <c r="J691" s="1264" t="s">
        <v>21</v>
      </c>
      <c r="K691" s="599" t="s">
        <v>11</v>
      </c>
      <c r="L691" s="600"/>
      <c r="M691" s="6477">
        <v>46186</v>
      </c>
      <c r="N691" s="6873">
        <v>46186</v>
      </c>
      <c r="O691" s="354">
        <v>46189</v>
      </c>
      <c r="P691" s="353">
        <v>46186</v>
      </c>
      <c r="Q691" s="354">
        <v>46190</v>
      </c>
      <c r="R691" s="353">
        <v>46186</v>
      </c>
      <c r="S691" s="354">
        <v>46191</v>
      </c>
      <c r="T691" s="353">
        <v>46190</v>
      </c>
      <c r="U691" s="355">
        <v>46193</v>
      </c>
      <c r="V691" s="353">
        <v>46193</v>
      </c>
      <c r="W691" s="356">
        <v>46197</v>
      </c>
      <c r="X691" s="357">
        <v>46198</v>
      </c>
      <c r="Y691" s="359">
        <v>46204</v>
      </c>
      <c r="Z691" s="359">
        <v>46204</v>
      </c>
      <c r="AA691" s="601"/>
      <c r="AB691" s="359"/>
      <c r="AC691" s="251"/>
      <c r="AD691" s="361"/>
      <c r="AE691" s="362">
        <v>25</v>
      </c>
      <c r="AF691" s="363" t="str">
        <f t="shared" si="1843"/>
        <v>4IE</v>
      </c>
      <c r="AG691" s="364"/>
      <c r="AH691" s="364"/>
      <c r="AI691" s="364"/>
      <c r="AJ691" s="364"/>
      <c r="AK691" s="364"/>
      <c r="AL691" s="364"/>
      <c r="AM691" s="364"/>
      <c r="AN691" s="364"/>
      <c r="AO691" s="364"/>
      <c r="AP691" s="363"/>
      <c r="AQ691" s="255"/>
      <c r="AR691" s="255"/>
      <c r="AS691" s="255"/>
      <c r="AT691" s="255"/>
      <c r="AU691" s="2843">
        <f t="shared" si="1844"/>
        <v>0</v>
      </c>
      <c r="AV691" s="4008">
        <f t="shared" si="1845"/>
        <v>0</v>
      </c>
      <c r="AW691" s="590" t="str">
        <f>IF($AE691=0,"　",VLOOKUP($AE691,ﾚｰｻﾞOP,5,0))</f>
        <v>-</v>
      </c>
      <c r="AX691" s="369"/>
      <c r="AY691" s="154" t="str">
        <f>IF($AE691=0,"　",VLOOKUP($AE691,ﾚｰｻﾞOP,6,0))</f>
        <v>-</v>
      </c>
      <c r="AZ691" s="367"/>
      <c r="BA691" s="154" t="str">
        <f>IF($AE691=0,"　",VLOOKUP($AE691,ﾚｰｻﾞOP,7,0))</f>
        <v>-</v>
      </c>
      <c r="BB691" s="367"/>
      <c r="BC691" s="368" t="str">
        <f>IF($AE691=0,"　",VLOOKUP($AE691,ﾚｰｻﾞOP,8,0))</f>
        <v>-</v>
      </c>
      <c r="BD691" s="369"/>
      <c r="BE691" s="4599" t="str">
        <f>IF($AE691=0,"　",VLOOKUP($AE691,ﾚｰｻﾞOP,9,0))</f>
        <v>-</v>
      </c>
      <c r="BF691" s="367"/>
      <c r="BG691" s="368" t="str">
        <f>IF($AE691=0,"　",VLOOKUP($AE691,ﾚｰｻﾞOP,10,0))</f>
        <v>-</v>
      </c>
      <c r="BH691" s="367"/>
      <c r="BI691" s="154" t="str">
        <f>IF($AE691=0,"　",VLOOKUP($AE691,ﾚｰｻﾞOP,11,0))</f>
        <v>-</v>
      </c>
      <c r="BJ691" s="367"/>
      <c r="BK691" s="154" t="str">
        <f t="shared" ref="BK691:BK729" si="1881">IF($AE691=0,"　",VLOOKUP($AE691,ﾚｰｻﾞOP,57,0))</f>
        <v>-</v>
      </c>
      <c r="BL691" s="367"/>
      <c r="BM691" s="154" t="str">
        <f t="shared" ref="BM691:BM729" si="1882">IF($AE691=0,"　",VLOOKUP($AE691,ﾚｰｻﾞOP,58,0))</f>
        <v>-</v>
      </c>
      <c r="BN691" s="367"/>
      <c r="BO691" s="155" t="str">
        <f t="shared" si="1848"/>
        <v>-</v>
      </c>
      <c r="BP691" s="367"/>
      <c r="BQ691" s="154" t="str">
        <f t="shared" si="1880"/>
        <v>-</v>
      </c>
      <c r="BR691" s="369"/>
      <c r="BS691" s="154" t="str">
        <f t="shared" si="1873"/>
        <v>-</v>
      </c>
      <c r="BT691" s="369"/>
      <c r="BU691" s="154" t="str">
        <f t="shared" si="1874"/>
        <v>-</v>
      </c>
      <c r="BV691" s="369"/>
      <c r="BW691" s="154" t="str">
        <f t="shared" si="1875"/>
        <v>-</v>
      </c>
      <c r="BX691" s="367"/>
      <c r="BY691" s="154" t="str">
        <f t="shared" si="1876"/>
        <v>-</v>
      </c>
      <c r="BZ691" s="369"/>
      <c r="CA691" s="154" t="str">
        <f t="shared" si="1877"/>
        <v>-</v>
      </c>
      <c r="CB691" s="367"/>
      <c r="CC691" s="154" t="str">
        <f t="shared" si="1878"/>
        <v>-</v>
      </c>
      <c r="CD691" s="367"/>
      <c r="CE691" s="2850" t="str">
        <f t="shared" si="1849"/>
        <v>-</v>
      </c>
      <c r="CF691" s="2846"/>
      <c r="CG691" s="2855" t="str">
        <f t="shared" si="1850"/>
        <v>-</v>
      </c>
      <c r="CH691" s="2851"/>
      <c r="CI691" s="2850" t="str">
        <f t="shared" si="1851"/>
        <v>-</v>
      </c>
      <c r="CJ691" s="2846"/>
      <c r="CK691" s="2850" t="str">
        <f t="shared" si="1852"/>
        <v>-</v>
      </c>
      <c r="CL691" s="2851"/>
      <c r="CM691" s="2850" t="str">
        <f t="shared" si="1853"/>
        <v>-</v>
      </c>
      <c r="CN691" s="2851"/>
      <c r="CO691" s="2855" t="str">
        <f t="shared" si="1854"/>
        <v>-</v>
      </c>
      <c r="CP691" s="2851"/>
      <c r="CQ691" s="2855" t="str">
        <f t="shared" si="1855"/>
        <v>-</v>
      </c>
      <c r="CR691" s="2851"/>
      <c r="CS691" s="2850" t="str">
        <f t="shared" si="1856"/>
        <v>-</v>
      </c>
      <c r="CT691" s="2851"/>
      <c r="CU691" s="2855"/>
      <c r="CV691" s="2851"/>
      <c r="CW691" s="2850" t="str">
        <f t="shared" si="1857"/>
        <v>-</v>
      </c>
      <c r="CX691" s="2851"/>
      <c r="CY691" s="2855" t="str">
        <f t="shared" si="1858"/>
        <v>-</v>
      </c>
      <c r="CZ691" s="2851"/>
      <c r="DA691" s="154" t="str">
        <f t="shared" si="1859"/>
        <v>-</v>
      </c>
      <c r="DB691" s="369"/>
      <c r="DC691" s="155" t="str">
        <f t="shared" si="1860"/>
        <v>-</v>
      </c>
      <c r="DD691" s="367"/>
      <c r="DE691" s="374">
        <f t="shared" si="1861"/>
        <v>0</v>
      </c>
      <c r="DF691" s="373"/>
      <c r="DG691" s="818">
        <f t="shared" si="1879"/>
        <v>0</v>
      </c>
      <c r="DH691" s="372"/>
      <c r="DI691" s="267">
        <f t="shared" si="1862"/>
        <v>0</v>
      </c>
      <c r="DJ691" s="373"/>
      <c r="DK691" s="374">
        <f>IF(AU691=2,1,0)</f>
        <v>0</v>
      </c>
      <c r="DL691" s="373"/>
      <c r="DM691" s="375">
        <f t="shared" si="1863"/>
        <v>0</v>
      </c>
      <c r="DN691" s="373"/>
      <c r="DO691" s="155">
        <f t="shared" si="1864"/>
        <v>0</v>
      </c>
      <c r="DP691" s="372"/>
      <c r="DQ691" s="155">
        <f t="shared" si="1865"/>
        <v>0</v>
      </c>
      <c r="DR691" s="373"/>
      <c r="DS691" s="155">
        <f t="shared" si="1866"/>
        <v>0</v>
      </c>
      <c r="DT691" s="372"/>
      <c r="DU691" s="155">
        <f t="shared" si="1867"/>
        <v>0</v>
      </c>
      <c r="DV691" s="373"/>
      <c r="DW691" s="4891">
        <f>IF(AN691=1,1,0)</f>
        <v>0</v>
      </c>
      <c r="DX691" s="372"/>
      <c r="DY691" s="154">
        <f t="shared" si="1868"/>
        <v>0</v>
      </c>
      <c r="DZ691" s="373"/>
      <c r="EA691" s="154">
        <f>IF(AP691=1,1,0)</f>
        <v>0</v>
      </c>
      <c r="EB691" s="373"/>
      <c r="EC691" s="269">
        <f>IF(AQ691=1,1,0)</f>
        <v>0</v>
      </c>
      <c r="ED691" s="376"/>
      <c r="EE691" s="822">
        <f>IF(AV691=0,0,1)</f>
        <v>0</v>
      </c>
      <c r="EF691" s="377"/>
      <c r="EG691" s="273"/>
      <c r="EH691" s="274"/>
      <c r="EI691" s="275"/>
      <c r="EJ691" s="276"/>
      <c r="EK691" s="275"/>
      <c r="EL691" s="277"/>
      <c r="EM691" s="278" t="str">
        <f t="shared" si="1869"/>
        <v xml:space="preserve"> </v>
      </c>
      <c r="EN691" s="372"/>
      <c r="EO691" s="155">
        <f t="shared" si="1870"/>
        <v>0</v>
      </c>
      <c r="EP691" s="373"/>
      <c r="ER691" s="194"/>
      <c r="ET691" s="154">
        <v>46120</v>
      </c>
      <c r="EU691" s="373">
        <v>4263206</v>
      </c>
      <c r="EV691" s="154">
        <f t="shared" si="1871"/>
        <v>1</v>
      </c>
      <c r="EW691" s="373"/>
      <c r="EX691" s="154"/>
      <c r="EY691" s="367"/>
      <c r="EZ691" s="154">
        <v>46150</v>
      </c>
      <c r="FA691" s="367">
        <v>4263262</v>
      </c>
      <c r="FB691" s="154"/>
      <c r="FC691" s="367"/>
      <c r="FD691" s="154">
        <v>46150</v>
      </c>
      <c r="FE691" s="367">
        <v>4263263</v>
      </c>
      <c r="FF691" s="155"/>
      <c r="FG691" s="367"/>
      <c r="FH691" s="154"/>
      <c r="FI691" s="367"/>
      <c r="FJ691" s="154">
        <v>46114</v>
      </c>
      <c r="FK691" s="373">
        <v>4263208</v>
      </c>
      <c r="FL691" s="155">
        <f t="shared" si="1872"/>
        <v>1</v>
      </c>
      <c r="FM691" s="279"/>
      <c r="FN691" s="1184"/>
      <c r="FO691" s="280"/>
      <c r="FP691" s="281">
        <v>1</v>
      </c>
      <c r="FQ691" s="282"/>
      <c r="FS691" s="281"/>
      <c r="FT691" s="282"/>
    </row>
    <row r="692" spans="1:176" ht="18.600000000000001" customHeight="1">
      <c r="A692" s="228">
        <f t="shared" si="1841"/>
        <v>682</v>
      </c>
      <c r="B692" s="343" t="str">
        <f t="shared" si="1842"/>
        <v>4IE</v>
      </c>
      <c r="C692" s="6600">
        <v>46206</v>
      </c>
      <c r="D692" s="6588" t="s">
        <v>1682</v>
      </c>
      <c r="E692" s="6589">
        <v>72511125</v>
      </c>
      <c r="F692" s="6590" t="s">
        <v>2007</v>
      </c>
      <c r="G692" s="6564"/>
      <c r="H692" s="6565" t="s">
        <v>631</v>
      </c>
      <c r="I692" s="6566" t="s">
        <v>2001</v>
      </c>
      <c r="J692" s="6566" t="s">
        <v>1805</v>
      </c>
      <c r="K692" s="6567" t="s">
        <v>11</v>
      </c>
      <c r="L692" s="600"/>
      <c r="M692" s="6477">
        <v>46186</v>
      </c>
      <c r="N692" s="353">
        <v>46185</v>
      </c>
      <c r="O692" s="354">
        <v>46189</v>
      </c>
      <c r="P692" s="353">
        <v>46186</v>
      </c>
      <c r="Q692" s="354">
        <v>46190</v>
      </c>
      <c r="R692" s="353">
        <v>46185</v>
      </c>
      <c r="S692" s="354">
        <v>46191</v>
      </c>
      <c r="T692" s="353">
        <v>46189</v>
      </c>
      <c r="U692" s="355">
        <v>46193</v>
      </c>
      <c r="V692" s="353">
        <v>46192</v>
      </c>
      <c r="W692" s="356">
        <v>46197</v>
      </c>
      <c r="X692" s="357">
        <v>46198</v>
      </c>
      <c r="Y692" s="6568">
        <v>46204</v>
      </c>
      <c r="Z692" s="6568">
        <v>46204</v>
      </c>
      <c r="AA692" s="601"/>
      <c r="AB692" s="359"/>
      <c r="AC692" s="251" t="s">
        <v>627</v>
      </c>
      <c r="AD692" s="361"/>
      <c r="AE692" s="362">
        <v>2</v>
      </c>
      <c r="AF692" s="363" t="str">
        <f t="shared" si="1843"/>
        <v>4IE</v>
      </c>
      <c r="AG692" s="364"/>
      <c r="AH692" s="364"/>
      <c r="AI692" s="364">
        <v>1</v>
      </c>
      <c r="AJ692" s="364"/>
      <c r="AK692" s="364"/>
      <c r="AL692" s="364"/>
      <c r="AM692" s="364"/>
      <c r="AN692" s="364">
        <v>1</v>
      </c>
      <c r="AO692" s="364">
        <v>1</v>
      </c>
      <c r="AP692" s="363">
        <v>1</v>
      </c>
      <c r="AQ692" s="255">
        <v>1</v>
      </c>
      <c r="AR692" s="255">
        <v>1</v>
      </c>
      <c r="AS692" s="255"/>
      <c r="AT692" s="255"/>
      <c r="AU692" s="2843">
        <f t="shared" si="1844"/>
        <v>2</v>
      </c>
      <c r="AV692" s="4008">
        <f t="shared" si="1845"/>
        <v>1</v>
      </c>
      <c r="AW692" s="590">
        <v>46144</v>
      </c>
      <c r="AX692" s="369">
        <v>4263234</v>
      </c>
      <c r="AY692" s="154">
        <v>46144</v>
      </c>
      <c r="AZ692" s="367">
        <v>4263235</v>
      </c>
      <c r="BA692" s="154">
        <v>46144</v>
      </c>
      <c r="BB692" s="367">
        <v>4263236</v>
      </c>
      <c r="BC692" s="368">
        <v>46144</v>
      </c>
      <c r="BD692" s="369">
        <v>4263237</v>
      </c>
      <c r="BE692" s="4599">
        <v>46144</v>
      </c>
      <c r="BF692" s="367">
        <v>4263238</v>
      </c>
      <c r="BG692" s="368">
        <v>46150</v>
      </c>
      <c r="BH692" s="367">
        <v>4263239</v>
      </c>
      <c r="BI692" s="154">
        <v>46150</v>
      </c>
      <c r="BJ692" s="367">
        <v>4263240</v>
      </c>
      <c r="BK692" s="154" t="str">
        <f t="shared" si="1881"/>
        <v>-</v>
      </c>
      <c r="BL692" s="367"/>
      <c r="BM692" s="154" t="str">
        <f t="shared" si="1882"/>
        <v>-</v>
      </c>
      <c r="BN692" s="367"/>
      <c r="BO692" s="155" t="str">
        <f t="shared" si="1848"/>
        <v>-</v>
      </c>
      <c r="BP692" s="367"/>
      <c r="BQ692" s="154" t="str">
        <f t="shared" si="1880"/>
        <v>-</v>
      </c>
      <c r="BR692" s="369"/>
      <c r="BS692" s="154" t="str">
        <f t="shared" si="1873"/>
        <v>-</v>
      </c>
      <c r="BT692" s="369"/>
      <c r="BU692" s="154" t="str">
        <f t="shared" si="1874"/>
        <v>-</v>
      </c>
      <c r="BV692" s="369"/>
      <c r="BW692" s="154" t="str">
        <f t="shared" si="1875"/>
        <v>-</v>
      </c>
      <c r="BX692" s="367"/>
      <c r="BY692" s="154" t="str">
        <f t="shared" si="1876"/>
        <v>-</v>
      </c>
      <c r="BZ692" s="369"/>
      <c r="CA692" s="154" t="str">
        <f t="shared" si="1877"/>
        <v>-</v>
      </c>
      <c r="CB692" s="367"/>
      <c r="CC692" s="154" t="str">
        <f t="shared" si="1878"/>
        <v>-</v>
      </c>
      <c r="CD692" s="367"/>
      <c r="CE692" s="2850" t="str">
        <f t="shared" si="1849"/>
        <v>-</v>
      </c>
      <c r="CF692" s="2846"/>
      <c r="CG692" s="2855" t="str">
        <f t="shared" si="1850"/>
        <v>-</v>
      </c>
      <c r="CH692" s="2851"/>
      <c r="CI692" s="2850" t="str">
        <f t="shared" si="1851"/>
        <v>-</v>
      </c>
      <c r="CJ692" s="2846"/>
      <c r="CK692" s="2850" t="str">
        <f t="shared" si="1852"/>
        <v>-</v>
      </c>
      <c r="CL692" s="2851"/>
      <c r="CM692" s="2850" t="str">
        <f t="shared" si="1853"/>
        <v>-</v>
      </c>
      <c r="CN692" s="2851"/>
      <c r="CO692" s="2855" t="str">
        <f t="shared" si="1854"/>
        <v>-</v>
      </c>
      <c r="CP692" s="2851"/>
      <c r="CQ692" s="2855" t="str">
        <f t="shared" si="1855"/>
        <v>-</v>
      </c>
      <c r="CR692" s="2851"/>
      <c r="CS692" s="2850" t="str">
        <f t="shared" si="1856"/>
        <v>-</v>
      </c>
      <c r="CT692" s="2851"/>
      <c r="CU692" s="2855"/>
      <c r="CV692" s="2851"/>
      <c r="CW692" s="2850" t="str">
        <f t="shared" si="1857"/>
        <v>-</v>
      </c>
      <c r="CX692" s="2851"/>
      <c r="CY692" s="2855" t="str">
        <f t="shared" si="1858"/>
        <v>-</v>
      </c>
      <c r="CZ692" s="2851"/>
      <c r="DA692" s="154" t="str">
        <f t="shared" si="1859"/>
        <v>-</v>
      </c>
      <c r="DB692" s="369"/>
      <c r="DC692" s="155" t="str">
        <f t="shared" si="1860"/>
        <v>-</v>
      </c>
      <c r="DD692" s="367"/>
      <c r="DE692" s="374">
        <f t="shared" si="1861"/>
        <v>0</v>
      </c>
      <c r="DF692" s="373"/>
      <c r="DG692" s="818">
        <f t="shared" si="1879"/>
        <v>0</v>
      </c>
      <c r="DH692" s="372"/>
      <c r="DI692" s="267">
        <f t="shared" si="1862"/>
        <v>0</v>
      </c>
      <c r="DJ692" s="373"/>
      <c r="DK692" s="374">
        <v>46120</v>
      </c>
      <c r="DL692" s="373">
        <v>4263200</v>
      </c>
      <c r="DM692" s="375">
        <f t="shared" si="1863"/>
        <v>0</v>
      </c>
      <c r="DN692" s="373"/>
      <c r="DO692" s="155">
        <f t="shared" si="1864"/>
        <v>0</v>
      </c>
      <c r="DP692" s="372"/>
      <c r="DQ692" s="155">
        <f t="shared" si="1865"/>
        <v>0</v>
      </c>
      <c r="DR692" s="373"/>
      <c r="DS692" s="155">
        <f t="shared" si="1866"/>
        <v>0</v>
      </c>
      <c r="DT692" s="372"/>
      <c r="DU692" s="155">
        <f t="shared" si="1867"/>
        <v>0</v>
      </c>
      <c r="DV692" s="373"/>
      <c r="DW692" s="4891">
        <v>46150</v>
      </c>
      <c r="DX692" s="372">
        <v>4263257</v>
      </c>
      <c r="DY692" s="154">
        <v>46120</v>
      </c>
      <c r="DZ692" s="373">
        <v>4263202</v>
      </c>
      <c r="EA692" s="154">
        <v>46150</v>
      </c>
      <c r="EB692" s="373">
        <v>4263258</v>
      </c>
      <c r="EC692" s="269">
        <v>46150</v>
      </c>
      <c r="ED692" s="376">
        <v>4263259</v>
      </c>
      <c r="EE692" s="822">
        <v>46120</v>
      </c>
      <c r="EF692" s="377">
        <v>4263205</v>
      </c>
      <c r="EG692" s="273"/>
      <c r="EH692" s="274"/>
      <c r="EI692" s="275"/>
      <c r="EJ692" s="276"/>
      <c r="EK692" s="275"/>
      <c r="EL692" s="277"/>
      <c r="EM692" s="278" t="str">
        <f t="shared" si="1869"/>
        <v xml:space="preserve"> </v>
      </c>
      <c r="EN692" s="372"/>
      <c r="EO692" s="155">
        <f t="shared" si="1870"/>
        <v>0</v>
      </c>
      <c r="EP692" s="373"/>
      <c r="ER692" s="194"/>
      <c r="ET692" s="154" t="str">
        <f>IF($AE692=0,"　",VLOOKUP($AE692,ﾚｰｻﾞOP,60,0))</f>
        <v>-</v>
      </c>
      <c r="EU692" s="373"/>
      <c r="EV692" s="154" t="str">
        <f t="shared" si="1871"/>
        <v>-</v>
      </c>
      <c r="EW692" s="373"/>
      <c r="EX692" s="154"/>
      <c r="EY692" s="367"/>
      <c r="EZ692" s="154"/>
      <c r="FA692" s="367"/>
      <c r="FB692" s="154"/>
      <c r="FC692" s="367"/>
      <c r="FD692" s="154"/>
      <c r="FE692" s="367"/>
      <c r="FF692" s="155"/>
      <c r="FG692" s="367"/>
      <c r="FH692" s="154"/>
      <c r="FI692" s="367"/>
      <c r="FJ692" s="154" t="str">
        <f>IF($AE692=0,"　",VLOOKUP($AE692,ﾚｰｻﾞOP,67,0))</f>
        <v>-</v>
      </c>
      <c r="FK692" s="373"/>
      <c r="FL692" s="155" t="str">
        <f t="shared" si="1872"/>
        <v>-</v>
      </c>
      <c r="FM692" s="279"/>
      <c r="FN692" s="1184"/>
      <c r="FO692" s="280"/>
      <c r="FP692" s="281"/>
      <c r="FQ692" s="282"/>
      <c r="FS692" s="281"/>
      <c r="FT692" s="282"/>
    </row>
    <row r="693" spans="1:176" ht="18.600000000000001" customHeight="1">
      <c r="A693" s="228">
        <f t="shared" si="1841"/>
        <v>683</v>
      </c>
      <c r="B693" s="343" t="str">
        <f t="shared" si="1842"/>
        <v>4IE</v>
      </c>
      <c r="C693" s="6753">
        <v>46265</v>
      </c>
      <c r="D693" s="1043" t="s">
        <v>40</v>
      </c>
      <c r="E693" s="1009" t="s">
        <v>1810</v>
      </c>
      <c r="F693" s="1564" t="s">
        <v>1948</v>
      </c>
      <c r="G693" s="1263"/>
      <c r="H693" s="1330" t="s">
        <v>630</v>
      </c>
      <c r="I693" s="1264" t="s">
        <v>48</v>
      </c>
      <c r="J693" s="1264" t="s">
        <v>0</v>
      </c>
      <c r="K693" s="599" t="s">
        <v>503</v>
      </c>
      <c r="L693" s="600"/>
      <c r="M693" s="6477">
        <v>46189</v>
      </c>
      <c r="N693" s="353">
        <v>46186</v>
      </c>
      <c r="O693" s="354">
        <v>46190</v>
      </c>
      <c r="P693" s="353">
        <v>46189</v>
      </c>
      <c r="Q693" s="354">
        <v>46191</v>
      </c>
      <c r="R693" s="353">
        <v>46186</v>
      </c>
      <c r="S693" s="354">
        <v>46192</v>
      </c>
      <c r="T693" s="353">
        <v>46189</v>
      </c>
      <c r="U693" s="355">
        <v>46196</v>
      </c>
      <c r="V693" s="353">
        <v>46193</v>
      </c>
      <c r="W693" s="356">
        <v>46198</v>
      </c>
      <c r="X693" s="357">
        <v>46198</v>
      </c>
      <c r="Y693" s="359">
        <v>46205</v>
      </c>
      <c r="Z693" s="359">
        <v>46205</v>
      </c>
      <c r="AA693" s="601"/>
      <c r="AB693" s="359"/>
      <c r="AC693" s="251" t="s">
        <v>627</v>
      </c>
      <c r="AD693" s="361"/>
      <c r="AE693" s="362">
        <v>2</v>
      </c>
      <c r="AF693" s="363" t="str">
        <f t="shared" si="1843"/>
        <v>4IE</v>
      </c>
      <c r="AG693" s="364">
        <v>1</v>
      </c>
      <c r="AH693" s="364"/>
      <c r="AI693" s="364"/>
      <c r="AJ693" s="364"/>
      <c r="AK693" s="364"/>
      <c r="AL693" s="364"/>
      <c r="AM693" s="364"/>
      <c r="AN693" s="364"/>
      <c r="AO693" s="364"/>
      <c r="AP693" s="363">
        <v>1</v>
      </c>
      <c r="AQ693" s="255">
        <v>1</v>
      </c>
      <c r="AR693" s="255">
        <v>1</v>
      </c>
      <c r="AS693" s="255"/>
      <c r="AT693" s="255"/>
      <c r="AU693" s="2843">
        <f t="shared" si="1844"/>
        <v>0</v>
      </c>
      <c r="AV693" s="4008">
        <f t="shared" si="1845"/>
        <v>1</v>
      </c>
      <c r="AW693" s="590">
        <v>46144</v>
      </c>
      <c r="AX693" s="369">
        <v>4263234</v>
      </c>
      <c r="AY693" s="154">
        <v>46144</v>
      </c>
      <c r="AZ693" s="367">
        <v>4263235</v>
      </c>
      <c r="BA693" s="154">
        <v>46161</v>
      </c>
      <c r="BB693" s="367">
        <v>4263243</v>
      </c>
      <c r="BC693" s="368">
        <v>46144</v>
      </c>
      <c r="BD693" s="369">
        <v>4263237</v>
      </c>
      <c r="BE693" s="4599">
        <v>46144</v>
      </c>
      <c r="BF693" s="367">
        <v>4263238</v>
      </c>
      <c r="BG693" s="368">
        <v>46150</v>
      </c>
      <c r="BH693" s="367">
        <v>4263239</v>
      </c>
      <c r="BI693" s="154">
        <v>46150</v>
      </c>
      <c r="BJ693" s="367">
        <v>4263240</v>
      </c>
      <c r="BK693" s="154" t="str">
        <f t="shared" si="1881"/>
        <v>-</v>
      </c>
      <c r="BL693" s="367"/>
      <c r="BM693" s="154" t="str">
        <f t="shared" si="1882"/>
        <v>-</v>
      </c>
      <c r="BN693" s="367"/>
      <c r="BO693" s="155" t="str">
        <f t="shared" si="1848"/>
        <v>-</v>
      </c>
      <c r="BP693" s="367"/>
      <c r="BQ693" s="154" t="str">
        <f t="shared" si="1880"/>
        <v>-</v>
      </c>
      <c r="BR693" s="369"/>
      <c r="BS693" s="154" t="str">
        <f t="shared" si="1873"/>
        <v>-</v>
      </c>
      <c r="BT693" s="369"/>
      <c r="BU693" s="154" t="str">
        <f t="shared" si="1874"/>
        <v>-</v>
      </c>
      <c r="BV693" s="369"/>
      <c r="BW693" s="154" t="str">
        <f t="shared" si="1875"/>
        <v>-</v>
      </c>
      <c r="BX693" s="367"/>
      <c r="BY693" s="154" t="str">
        <f t="shared" si="1876"/>
        <v>-</v>
      </c>
      <c r="BZ693" s="369"/>
      <c r="CA693" s="154" t="str">
        <f t="shared" si="1877"/>
        <v>-</v>
      </c>
      <c r="CB693" s="367"/>
      <c r="CC693" s="154" t="str">
        <f t="shared" si="1878"/>
        <v>-</v>
      </c>
      <c r="CD693" s="367"/>
      <c r="CE693" s="2850" t="str">
        <f t="shared" si="1849"/>
        <v>-</v>
      </c>
      <c r="CF693" s="2846"/>
      <c r="CG693" s="2855" t="str">
        <f t="shared" si="1850"/>
        <v>-</v>
      </c>
      <c r="CH693" s="2851"/>
      <c r="CI693" s="2850" t="str">
        <f t="shared" si="1851"/>
        <v>-</v>
      </c>
      <c r="CJ693" s="2846"/>
      <c r="CK693" s="2850" t="str">
        <f t="shared" si="1852"/>
        <v>-</v>
      </c>
      <c r="CL693" s="2851"/>
      <c r="CM693" s="2850" t="str">
        <f t="shared" si="1853"/>
        <v>-</v>
      </c>
      <c r="CN693" s="2851"/>
      <c r="CO693" s="2855" t="str">
        <f t="shared" si="1854"/>
        <v>-</v>
      </c>
      <c r="CP693" s="2851"/>
      <c r="CQ693" s="2855" t="str">
        <f t="shared" si="1855"/>
        <v>-</v>
      </c>
      <c r="CR693" s="2851"/>
      <c r="CS693" s="2850" t="str">
        <f t="shared" si="1856"/>
        <v>-</v>
      </c>
      <c r="CT693" s="2851"/>
      <c r="CU693" s="2855"/>
      <c r="CV693" s="2851"/>
      <c r="CW693" s="2850" t="str">
        <f t="shared" si="1857"/>
        <v>-</v>
      </c>
      <c r="CX693" s="2851"/>
      <c r="CY693" s="2855" t="str">
        <f t="shared" si="1858"/>
        <v>-</v>
      </c>
      <c r="CZ693" s="2851"/>
      <c r="DA693" s="154" t="str">
        <f t="shared" si="1859"/>
        <v>-</v>
      </c>
      <c r="DB693" s="369"/>
      <c r="DC693" s="155" t="str">
        <f t="shared" si="1860"/>
        <v>-</v>
      </c>
      <c r="DD693" s="367"/>
      <c r="DE693" s="374">
        <v>46154</v>
      </c>
      <c r="DF693" s="373">
        <v>4263354</v>
      </c>
      <c r="DG693" s="818">
        <f t="shared" si="1879"/>
        <v>0</v>
      </c>
      <c r="DH693" s="372"/>
      <c r="DI693" s="267">
        <v>46150</v>
      </c>
      <c r="DJ693" s="373">
        <v>4263255</v>
      </c>
      <c r="DK693" s="374">
        <f t="shared" ref="DK693:DK702" si="1883">IF(AU693=2,1,0)</f>
        <v>0</v>
      </c>
      <c r="DL693" s="373"/>
      <c r="DM693" s="375">
        <f t="shared" si="1863"/>
        <v>0</v>
      </c>
      <c r="DN693" s="373"/>
      <c r="DO693" s="155">
        <f t="shared" si="1864"/>
        <v>0</v>
      </c>
      <c r="DP693" s="372"/>
      <c r="DQ693" s="155">
        <f t="shared" si="1865"/>
        <v>0</v>
      </c>
      <c r="DR693" s="373"/>
      <c r="DS693" s="155">
        <f t="shared" si="1866"/>
        <v>0</v>
      </c>
      <c r="DT693" s="372"/>
      <c r="DU693" s="155">
        <f t="shared" si="1867"/>
        <v>0</v>
      </c>
      <c r="DV693" s="373"/>
      <c r="DW693" s="4891">
        <f>IF(AN693=1,1,0)</f>
        <v>0</v>
      </c>
      <c r="DX693" s="372"/>
      <c r="DY693" s="154">
        <f t="shared" ref="DY693:DY727" si="1884">IF(AO693=1,1,0)</f>
        <v>0</v>
      </c>
      <c r="DZ693" s="373"/>
      <c r="EA693" s="154">
        <v>46150</v>
      </c>
      <c r="EB693" s="373">
        <v>4263258</v>
      </c>
      <c r="EC693" s="269">
        <v>46150</v>
      </c>
      <c r="ED693" s="376">
        <v>4263259</v>
      </c>
      <c r="EE693" s="822">
        <v>46120</v>
      </c>
      <c r="EF693" s="377">
        <v>4263205</v>
      </c>
      <c r="EG693" s="273"/>
      <c r="EH693" s="274"/>
      <c r="EI693" s="275"/>
      <c r="EJ693" s="276"/>
      <c r="EK693" s="275"/>
      <c r="EL693" s="277"/>
      <c r="EM693" s="278" t="str">
        <f t="shared" si="1869"/>
        <v xml:space="preserve"> </v>
      </c>
      <c r="EN693" s="372"/>
      <c r="EO693" s="155">
        <f t="shared" si="1870"/>
        <v>0</v>
      </c>
      <c r="EP693" s="373"/>
      <c r="ER693" s="194"/>
      <c r="ET693" s="154" t="str">
        <f>IF($AE693=0,"　",VLOOKUP($AE693,ﾚｰｻﾞOP,60,0))</f>
        <v>-</v>
      </c>
      <c r="EU693" s="373"/>
      <c r="EV693" s="154" t="str">
        <f t="shared" si="1871"/>
        <v>-</v>
      </c>
      <c r="EW693" s="373"/>
      <c r="EX693" s="154"/>
      <c r="EY693" s="367"/>
      <c r="EZ693" s="154"/>
      <c r="FA693" s="367"/>
      <c r="FB693" s="154"/>
      <c r="FC693" s="367"/>
      <c r="FD693" s="154"/>
      <c r="FE693" s="367"/>
      <c r="FF693" s="155"/>
      <c r="FG693" s="367"/>
      <c r="FH693" s="154"/>
      <c r="FI693" s="367"/>
      <c r="FJ693" s="154" t="str">
        <f>IF($AE693=0,"　",VLOOKUP($AE693,ﾚｰｻﾞOP,67,0))</f>
        <v>-</v>
      </c>
      <c r="FK693" s="373"/>
      <c r="FL693" s="155" t="str">
        <f t="shared" si="1872"/>
        <v>-</v>
      </c>
      <c r="FM693" s="279"/>
      <c r="FN693" s="1184"/>
      <c r="FO693" s="280"/>
      <c r="FP693" s="281"/>
      <c r="FQ693" s="282"/>
      <c r="FS693" s="281"/>
      <c r="FT693" s="282"/>
    </row>
    <row r="694" spans="1:176" ht="18.600000000000001" customHeight="1">
      <c r="A694" s="228">
        <f t="shared" si="1841"/>
        <v>684</v>
      </c>
      <c r="B694" s="343" t="str">
        <f t="shared" si="1842"/>
        <v>4IE</v>
      </c>
      <c r="C694" s="6753">
        <v>46265</v>
      </c>
      <c r="D694" s="1043" t="s">
        <v>40</v>
      </c>
      <c r="E694" s="1009" t="s">
        <v>1811</v>
      </c>
      <c r="F694" s="1564" t="s">
        <v>1949</v>
      </c>
      <c r="G694" s="1263"/>
      <c r="H694" s="1330" t="s">
        <v>630</v>
      </c>
      <c r="I694" s="1264" t="s">
        <v>48</v>
      </c>
      <c r="J694" s="1264" t="s">
        <v>0</v>
      </c>
      <c r="K694" s="599" t="s">
        <v>503</v>
      </c>
      <c r="L694" s="600"/>
      <c r="M694" s="6477">
        <v>46189</v>
      </c>
      <c r="N694" s="353">
        <v>46186</v>
      </c>
      <c r="O694" s="354">
        <v>46190</v>
      </c>
      <c r="P694" s="353">
        <v>46189</v>
      </c>
      <c r="Q694" s="354">
        <v>46191</v>
      </c>
      <c r="R694" s="353">
        <v>46186</v>
      </c>
      <c r="S694" s="354">
        <v>46192</v>
      </c>
      <c r="T694" s="353">
        <v>46190</v>
      </c>
      <c r="U694" s="355">
        <v>46196</v>
      </c>
      <c r="V694" s="353">
        <v>46196</v>
      </c>
      <c r="W694" s="356">
        <v>46198</v>
      </c>
      <c r="X694" s="357">
        <v>46199</v>
      </c>
      <c r="Y694" s="359">
        <v>46205</v>
      </c>
      <c r="Z694" s="359">
        <v>46205</v>
      </c>
      <c r="AA694" s="601"/>
      <c r="AB694" s="359"/>
      <c r="AC694" s="602" t="s">
        <v>627</v>
      </c>
      <c r="AD694" s="361"/>
      <c r="AE694" s="362">
        <v>2</v>
      </c>
      <c r="AF694" s="363" t="str">
        <f t="shared" si="1843"/>
        <v>4IE</v>
      </c>
      <c r="AG694" s="364">
        <v>1</v>
      </c>
      <c r="AH694" s="364"/>
      <c r="AI694" s="364"/>
      <c r="AJ694" s="364"/>
      <c r="AK694" s="364"/>
      <c r="AL694" s="364"/>
      <c r="AM694" s="364"/>
      <c r="AN694" s="364"/>
      <c r="AO694" s="364"/>
      <c r="AP694" s="363">
        <v>1</v>
      </c>
      <c r="AQ694" s="255">
        <v>1</v>
      </c>
      <c r="AR694" s="255">
        <v>1</v>
      </c>
      <c r="AS694" s="255"/>
      <c r="AT694" s="255"/>
      <c r="AU694" s="2843">
        <f t="shared" si="1844"/>
        <v>0</v>
      </c>
      <c r="AV694" s="4008">
        <f t="shared" si="1845"/>
        <v>1</v>
      </c>
      <c r="AW694" s="590">
        <v>46161</v>
      </c>
      <c r="AX694" s="369">
        <v>4263241</v>
      </c>
      <c r="AY694" s="154">
        <v>46161</v>
      </c>
      <c r="AZ694" s="367">
        <v>4263242</v>
      </c>
      <c r="BA694" s="154">
        <v>46161</v>
      </c>
      <c r="BB694" s="367">
        <v>4263243</v>
      </c>
      <c r="BC694" s="368">
        <v>46144</v>
      </c>
      <c r="BD694" s="369">
        <v>4263237</v>
      </c>
      <c r="BE694" s="4599">
        <v>46144</v>
      </c>
      <c r="BF694" s="367">
        <v>4263238</v>
      </c>
      <c r="BG694" s="368">
        <v>46150</v>
      </c>
      <c r="BH694" s="367">
        <v>4263239</v>
      </c>
      <c r="BI694" s="154">
        <v>46150</v>
      </c>
      <c r="BJ694" s="367">
        <v>4263240</v>
      </c>
      <c r="BK694" s="154" t="str">
        <f t="shared" si="1881"/>
        <v>-</v>
      </c>
      <c r="BL694" s="367"/>
      <c r="BM694" s="154" t="str">
        <f t="shared" si="1882"/>
        <v>-</v>
      </c>
      <c r="BN694" s="367"/>
      <c r="BO694" s="155" t="str">
        <f t="shared" si="1848"/>
        <v>-</v>
      </c>
      <c r="BP694" s="367"/>
      <c r="BQ694" s="154" t="str">
        <f t="shared" si="1880"/>
        <v>-</v>
      </c>
      <c r="BR694" s="369"/>
      <c r="BS694" s="154" t="str">
        <f t="shared" si="1873"/>
        <v>-</v>
      </c>
      <c r="BT694" s="369"/>
      <c r="BU694" s="154" t="str">
        <f t="shared" si="1874"/>
        <v>-</v>
      </c>
      <c r="BV694" s="369"/>
      <c r="BW694" s="154" t="str">
        <f t="shared" si="1875"/>
        <v>-</v>
      </c>
      <c r="BX694" s="367"/>
      <c r="BY694" s="154" t="str">
        <f t="shared" si="1876"/>
        <v>-</v>
      </c>
      <c r="BZ694" s="369"/>
      <c r="CA694" s="154" t="str">
        <f t="shared" si="1877"/>
        <v>-</v>
      </c>
      <c r="CB694" s="367"/>
      <c r="CC694" s="154" t="str">
        <f t="shared" si="1878"/>
        <v>-</v>
      </c>
      <c r="CD694" s="367"/>
      <c r="CE694" s="2850" t="str">
        <f t="shared" si="1849"/>
        <v>-</v>
      </c>
      <c r="CF694" s="2846"/>
      <c r="CG694" s="2855" t="str">
        <f t="shared" si="1850"/>
        <v>-</v>
      </c>
      <c r="CH694" s="2851"/>
      <c r="CI694" s="2850" t="str">
        <f t="shared" si="1851"/>
        <v>-</v>
      </c>
      <c r="CJ694" s="2846"/>
      <c r="CK694" s="2850" t="str">
        <f t="shared" si="1852"/>
        <v>-</v>
      </c>
      <c r="CL694" s="2851"/>
      <c r="CM694" s="2850" t="str">
        <f t="shared" si="1853"/>
        <v>-</v>
      </c>
      <c r="CN694" s="2851"/>
      <c r="CO694" s="2855" t="str">
        <f t="shared" si="1854"/>
        <v>-</v>
      </c>
      <c r="CP694" s="2851"/>
      <c r="CQ694" s="2855" t="str">
        <f t="shared" si="1855"/>
        <v>-</v>
      </c>
      <c r="CR694" s="2851"/>
      <c r="CS694" s="2850" t="str">
        <f t="shared" si="1856"/>
        <v>-</v>
      </c>
      <c r="CT694" s="2851"/>
      <c r="CU694" s="2855"/>
      <c r="CV694" s="2851"/>
      <c r="CW694" s="2850" t="str">
        <f t="shared" si="1857"/>
        <v>-</v>
      </c>
      <c r="CX694" s="2851"/>
      <c r="CY694" s="2855" t="str">
        <f t="shared" si="1858"/>
        <v>-</v>
      </c>
      <c r="CZ694" s="2851"/>
      <c r="DA694" s="154" t="str">
        <f t="shared" si="1859"/>
        <v>-</v>
      </c>
      <c r="DB694" s="369"/>
      <c r="DC694" s="155" t="str">
        <f t="shared" si="1860"/>
        <v>-</v>
      </c>
      <c r="DD694" s="367"/>
      <c r="DE694" s="374">
        <v>46154</v>
      </c>
      <c r="DF694" s="373">
        <v>4263354</v>
      </c>
      <c r="DG694" s="818">
        <f t="shared" si="1879"/>
        <v>0</v>
      </c>
      <c r="DH694" s="372"/>
      <c r="DI694" s="267">
        <v>46150</v>
      </c>
      <c r="DJ694" s="373">
        <v>4263255</v>
      </c>
      <c r="DK694" s="374">
        <f t="shared" si="1883"/>
        <v>0</v>
      </c>
      <c r="DL694" s="373"/>
      <c r="DM694" s="375">
        <f t="shared" si="1863"/>
        <v>0</v>
      </c>
      <c r="DN694" s="373"/>
      <c r="DO694" s="155">
        <f t="shared" si="1864"/>
        <v>0</v>
      </c>
      <c r="DP694" s="372"/>
      <c r="DQ694" s="155">
        <f t="shared" si="1865"/>
        <v>0</v>
      </c>
      <c r="DR694" s="373"/>
      <c r="DS694" s="155">
        <f t="shared" si="1866"/>
        <v>0</v>
      </c>
      <c r="DT694" s="372"/>
      <c r="DU694" s="155">
        <f t="shared" si="1867"/>
        <v>0</v>
      </c>
      <c r="DV694" s="373"/>
      <c r="DW694" s="4891">
        <f>IF(AN694=1,1,0)</f>
        <v>0</v>
      </c>
      <c r="DX694" s="372"/>
      <c r="DY694" s="154">
        <f t="shared" si="1884"/>
        <v>0</v>
      </c>
      <c r="DZ694" s="373"/>
      <c r="EA694" s="154">
        <v>46150</v>
      </c>
      <c r="EB694" s="373">
        <v>4263258</v>
      </c>
      <c r="EC694" s="269">
        <v>46150</v>
      </c>
      <c r="ED694" s="376">
        <v>4263259</v>
      </c>
      <c r="EE694" s="822">
        <v>46120</v>
      </c>
      <c r="EF694" s="377">
        <v>4263205</v>
      </c>
      <c r="EG694" s="273"/>
      <c r="EH694" s="274"/>
      <c r="EI694" s="275"/>
      <c r="EJ694" s="276"/>
      <c r="EK694" s="275"/>
      <c r="EL694" s="277"/>
      <c r="EM694" s="278" t="str">
        <f t="shared" si="1869"/>
        <v xml:space="preserve"> </v>
      </c>
      <c r="EN694" s="372"/>
      <c r="EO694" s="155">
        <f t="shared" si="1870"/>
        <v>0</v>
      </c>
      <c r="EP694" s="373"/>
      <c r="ER694" s="194"/>
      <c r="ET694" s="154" t="str">
        <f>IF($AE694=0,"　",VLOOKUP($AE694,ﾚｰｻﾞOP,60,0))</f>
        <v>-</v>
      </c>
      <c r="EU694" s="373"/>
      <c r="EV694" s="154" t="str">
        <f t="shared" si="1871"/>
        <v>-</v>
      </c>
      <c r="EW694" s="373"/>
      <c r="EX694" s="154"/>
      <c r="EY694" s="367"/>
      <c r="EZ694" s="154"/>
      <c r="FA694" s="367"/>
      <c r="FB694" s="154"/>
      <c r="FC694" s="367"/>
      <c r="FD694" s="154"/>
      <c r="FE694" s="367"/>
      <c r="FF694" s="155"/>
      <c r="FG694" s="367"/>
      <c r="FH694" s="154"/>
      <c r="FI694" s="367"/>
      <c r="FJ694" s="154" t="str">
        <f>IF($AE694=0,"　",VLOOKUP($AE694,ﾚｰｻﾞOP,67,0))</f>
        <v>-</v>
      </c>
      <c r="FK694" s="373"/>
      <c r="FL694" s="155" t="str">
        <f t="shared" si="1872"/>
        <v>-</v>
      </c>
      <c r="FM694" s="279"/>
      <c r="FN694" s="1184"/>
      <c r="FO694" s="280"/>
      <c r="FP694" s="281"/>
      <c r="FQ694" s="282"/>
      <c r="FS694" s="281"/>
      <c r="FT694" s="282"/>
    </row>
    <row r="695" spans="1:176" ht="18.600000000000001" customHeight="1">
      <c r="A695" s="228">
        <f t="shared" si="1841"/>
        <v>685</v>
      </c>
      <c r="B695" s="1563" t="str">
        <f t="shared" si="1842"/>
        <v>4IE</v>
      </c>
      <c r="C695" s="6600">
        <v>46234</v>
      </c>
      <c r="D695" s="6192" t="s">
        <v>1392</v>
      </c>
      <c r="E695" s="6193">
        <v>89610231</v>
      </c>
      <c r="F695" s="1564" t="s">
        <v>1950</v>
      </c>
      <c r="G695" s="1263"/>
      <c r="H695" s="1330" t="s">
        <v>629</v>
      </c>
      <c r="I695" s="1264" t="s">
        <v>52</v>
      </c>
      <c r="J695" s="1264" t="s">
        <v>21</v>
      </c>
      <c r="K695" s="599" t="s">
        <v>11</v>
      </c>
      <c r="L695" s="600"/>
      <c r="M695" s="6477">
        <v>46190</v>
      </c>
      <c r="N695" s="6873">
        <v>46186</v>
      </c>
      <c r="O695" s="354">
        <v>46191</v>
      </c>
      <c r="P695" s="353">
        <v>46190</v>
      </c>
      <c r="Q695" s="354">
        <v>46192</v>
      </c>
      <c r="R695" s="353">
        <v>46186</v>
      </c>
      <c r="S695" s="354">
        <v>46193</v>
      </c>
      <c r="T695" s="353">
        <v>46191</v>
      </c>
      <c r="U695" s="355">
        <v>46197</v>
      </c>
      <c r="V695" s="353">
        <v>46197</v>
      </c>
      <c r="W695" s="356">
        <v>46199</v>
      </c>
      <c r="X695" s="357">
        <v>46199</v>
      </c>
      <c r="Y695" s="359">
        <v>46205</v>
      </c>
      <c r="Z695" s="359">
        <v>46205</v>
      </c>
      <c r="AA695" s="601"/>
      <c r="AB695" s="359"/>
      <c r="AC695" s="602"/>
      <c r="AD695" s="361"/>
      <c r="AE695" s="362">
        <v>25</v>
      </c>
      <c r="AF695" s="363" t="str">
        <f t="shared" si="1843"/>
        <v>4IE</v>
      </c>
      <c r="AG695" s="364"/>
      <c r="AH695" s="364"/>
      <c r="AI695" s="364"/>
      <c r="AJ695" s="364"/>
      <c r="AK695" s="364"/>
      <c r="AL695" s="364"/>
      <c r="AM695" s="364"/>
      <c r="AN695" s="364"/>
      <c r="AO695" s="364"/>
      <c r="AP695" s="363"/>
      <c r="AQ695" s="255"/>
      <c r="AR695" s="255"/>
      <c r="AS695" s="255"/>
      <c r="AT695" s="255"/>
      <c r="AU695" s="2843">
        <f t="shared" si="1844"/>
        <v>0</v>
      </c>
      <c r="AV695" s="4008">
        <f t="shared" si="1845"/>
        <v>0</v>
      </c>
      <c r="AW695" s="590" t="str">
        <f>IF($AE695=0,"　",VLOOKUP($AE695,ﾚｰｻﾞOP,5,0))</f>
        <v>-</v>
      </c>
      <c r="AX695" s="369"/>
      <c r="AY695" s="154" t="str">
        <f>IF($AE695=0,"　",VLOOKUP($AE695,ﾚｰｻﾞOP,6,0))</f>
        <v>-</v>
      </c>
      <c r="AZ695" s="367"/>
      <c r="BA695" s="154" t="str">
        <f>IF($AE695=0,"　",VLOOKUP($AE695,ﾚｰｻﾞOP,7,0))</f>
        <v>-</v>
      </c>
      <c r="BB695" s="367"/>
      <c r="BC695" s="368" t="str">
        <f>IF($AE695=0,"　",VLOOKUP($AE695,ﾚｰｻﾞOP,8,0))</f>
        <v>-</v>
      </c>
      <c r="BD695" s="369"/>
      <c r="BE695" s="4599" t="str">
        <f>IF($AE695=0,"　",VLOOKUP($AE695,ﾚｰｻﾞOP,9,0))</f>
        <v>-</v>
      </c>
      <c r="BF695" s="367"/>
      <c r="BG695" s="368" t="str">
        <f>IF($AE695=0,"　",VLOOKUP($AE695,ﾚｰｻﾞOP,10,0))</f>
        <v>-</v>
      </c>
      <c r="BH695" s="367"/>
      <c r="BI695" s="154" t="str">
        <f>IF($AE695=0,"　",VLOOKUP($AE695,ﾚｰｻﾞOP,11,0))</f>
        <v>-</v>
      </c>
      <c r="BJ695" s="367"/>
      <c r="BK695" s="154" t="str">
        <f t="shared" si="1881"/>
        <v>-</v>
      </c>
      <c r="BL695" s="367"/>
      <c r="BM695" s="154" t="str">
        <f t="shared" si="1882"/>
        <v>-</v>
      </c>
      <c r="BN695" s="367"/>
      <c r="BO695" s="155" t="str">
        <f t="shared" si="1848"/>
        <v>-</v>
      </c>
      <c r="BP695" s="367"/>
      <c r="BQ695" s="154" t="str">
        <f t="shared" si="1880"/>
        <v>-</v>
      </c>
      <c r="BR695" s="369"/>
      <c r="BS695" s="154" t="str">
        <f t="shared" si="1873"/>
        <v>-</v>
      </c>
      <c r="BT695" s="369"/>
      <c r="BU695" s="154" t="str">
        <f t="shared" si="1874"/>
        <v>-</v>
      </c>
      <c r="BV695" s="369"/>
      <c r="BW695" s="154" t="str">
        <f t="shared" si="1875"/>
        <v>-</v>
      </c>
      <c r="BX695" s="367"/>
      <c r="BY695" s="154" t="str">
        <f t="shared" si="1876"/>
        <v>-</v>
      </c>
      <c r="BZ695" s="369"/>
      <c r="CA695" s="154" t="str">
        <f t="shared" si="1877"/>
        <v>-</v>
      </c>
      <c r="CB695" s="367"/>
      <c r="CC695" s="154" t="str">
        <f t="shared" si="1878"/>
        <v>-</v>
      </c>
      <c r="CD695" s="367"/>
      <c r="CE695" s="2850" t="str">
        <f t="shared" si="1849"/>
        <v>-</v>
      </c>
      <c r="CF695" s="2846"/>
      <c r="CG695" s="2855" t="str">
        <f t="shared" si="1850"/>
        <v>-</v>
      </c>
      <c r="CH695" s="2851"/>
      <c r="CI695" s="2850" t="str">
        <f t="shared" si="1851"/>
        <v>-</v>
      </c>
      <c r="CJ695" s="2846"/>
      <c r="CK695" s="2850" t="str">
        <f t="shared" si="1852"/>
        <v>-</v>
      </c>
      <c r="CL695" s="2851"/>
      <c r="CM695" s="2850" t="str">
        <f t="shared" si="1853"/>
        <v>-</v>
      </c>
      <c r="CN695" s="2851"/>
      <c r="CO695" s="2855" t="str">
        <f t="shared" si="1854"/>
        <v>-</v>
      </c>
      <c r="CP695" s="2851"/>
      <c r="CQ695" s="2855" t="str">
        <f t="shared" si="1855"/>
        <v>-</v>
      </c>
      <c r="CR695" s="2851"/>
      <c r="CS695" s="2850" t="str">
        <f t="shared" si="1856"/>
        <v>-</v>
      </c>
      <c r="CT695" s="2851"/>
      <c r="CU695" s="2855"/>
      <c r="CV695" s="2851"/>
      <c r="CW695" s="2850" t="str">
        <f t="shared" si="1857"/>
        <v>-</v>
      </c>
      <c r="CX695" s="2851"/>
      <c r="CY695" s="2855" t="str">
        <f t="shared" si="1858"/>
        <v>-</v>
      </c>
      <c r="CZ695" s="2851"/>
      <c r="DA695" s="154" t="str">
        <f t="shared" si="1859"/>
        <v>-</v>
      </c>
      <c r="DB695" s="369"/>
      <c r="DC695" s="155" t="str">
        <f t="shared" si="1860"/>
        <v>-</v>
      </c>
      <c r="DD695" s="367"/>
      <c r="DE695" s="374">
        <f>IF(AG695=1,1,0)</f>
        <v>0</v>
      </c>
      <c r="DF695" s="373"/>
      <c r="DG695" s="818">
        <f t="shared" si="1879"/>
        <v>0</v>
      </c>
      <c r="DH695" s="372"/>
      <c r="DI695" s="267">
        <f>IF(AG695=1,1,0)</f>
        <v>0</v>
      </c>
      <c r="DJ695" s="373"/>
      <c r="DK695" s="374">
        <f t="shared" si="1883"/>
        <v>0</v>
      </c>
      <c r="DL695" s="373"/>
      <c r="DM695" s="375">
        <f t="shared" si="1863"/>
        <v>0</v>
      </c>
      <c r="DN695" s="373"/>
      <c r="DO695" s="155">
        <f t="shared" si="1864"/>
        <v>0</v>
      </c>
      <c r="DP695" s="372"/>
      <c r="DQ695" s="155">
        <f t="shared" si="1865"/>
        <v>0</v>
      </c>
      <c r="DR695" s="373"/>
      <c r="DS695" s="155">
        <f t="shared" si="1866"/>
        <v>0</v>
      </c>
      <c r="DT695" s="372"/>
      <c r="DU695" s="155">
        <f t="shared" si="1867"/>
        <v>0</v>
      </c>
      <c r="DV695" s="373"/>
      <c r="DW695" s="4891">
        <f>IF(AN695=1,1,0)</f>
        <v>0</v>
      </c>
      <c r="DX695" s="372"/>
      <c r="DY695" s="154">
        <f t="shared" si="1884"/>
        <v>0</v>
      </c>
      <c r="DZ695" s="373"/>
      <c r="EA695" s="154">
        <f>IF(AP695=1,1,0)</f>
        <v>0</v>
      </c>
      <c r="EB695" s="373"/>
      <c r="EC695" s="269">
        <f>IF(AQ695=1,1,0)</f>
        <v>0</v>
      </c>
      <c r="ED695" s="376"/>
      <c r="EE695" s="822">
        <f>IF(AV695=0,0,1)</f>
        <v>0</v>
      </c>
      <c r="EF695" s="377"/>
      <c r="EG695" s="273"/>
      <c r="EH695" s="274"/>
      <c r="EI695" s="275"/>
      <c r="EJ695" s="276"/>
      <c r="EK695" s="275"/>
      <c r="EL695" s="277"/>
      <c r="EM695" s="278" t="str">
        <f t="shared" si="1869"/>
        <v xml:space="preserve"> </v>
      </c>
      <c r="EN695" s="372"/>
      <c r="EO695" s="155">
        <f t="shared" si="1870"/>
        <v>0</v>
      </c>
      <c r="EP695" s="373"/>
      <c r="ER695" s="194"/>
      <c r="ET695" s="154">
        <v>46120</v>
      </c>
      <c r="EU695" s="373">
        <v>4263206</v>
      </c>
      <c r="EV695" s="154">
        <f t="shared" si="1871"/>
        <v>1</v>
      </c>
      <c r="EW695" s="373"/>
      <c r="EX695" s="154"/>
      <c r="EY695" s="367"/>
      <c r="EZ695" s="154">
        <v>46182</v>
      </c>
      <c r="FA695" s="367">
        <v>4263309</v>
      </c>
      <c r="FB695" s="154"/>
      <c r="FC695" s="367"/>
      <c r="FD695" s="154">
        <v>46150</v>
      </c>
      <c r="FE695" s="367">
        <v>4263263</v>
      </c>
      <c r="FF695" s="155"/>
      <c r="FG695" s="367"/>
      <c r="FH695" s="154"/>
      <c r="FI695" s="367"/>
      <c r="FJ695" s="154">
        <v>46114</v>
      </c>
      <c r="FK695" s="373">
        <v>4263208</v>
      </c>
      <c r="FL695" s="155">
        <f t="shared" si="1872"/>
        <v>1</v>
      </c>
      <c r="FM695" s="279"/>
      <c r="FN695" s="1184"/>
      <c r="FO695" s="280"/>
      <c r="FP695" s="281">
        <v>1</v>
      </c>
      <c r="FQ695" s="282"/>
      <c r="FS695" s="281"/>
      <c r="FT695" s="282"/>
    </row>
    <row r="696" spans="1:176" ht="18.600000000000001" customHeight="1">
      <c r="A696" s="228">
        <f t="shared" si="1841"/>
        <v>686</v>
      </c>
      <c r="B696" s="343" t="str">
        <f t="shared" si="1842"/>
        <v>4IE</v>
      </c>
      <c r="C696" s="6600">
        <v>46205</v>
      </c>
      <c r="D696" s="6592" t="s">
        <v>1681</v>
      </c>
      <c r="E696" s="6593">
        <v>84421071</v>
      </c>
      <c r="F696" s="1564"/>
      <c r="G696" s="1263" t="s">
        <v>2103</v>
      </c>
      <c r="H696" s="1330" t="s">
        <v>631</v>
      </c>
      <c r="I696" s="1264" t="s">
        <v>61</v>
      </c>
      <c r="J696" s="1264"/>
      <c r="K696" s="599" t="s">
        <v>11</v>
      </c>
      <c r="L696" s="600"/>
      <c r="M696" s="6477">
        <v>46190</v>
      </c>
      <c r="N696" s="353">
        <v>46190</v>
      </c>
      <c r="O696" s="354">
        <v>46191</v>
      </c>
      <c r="P696" s="353">
        <v>46191</v>
      </c>
      <c r="Q696" s="354">
        <v>46192</v>
      </c>
      <c r="R696" s="353">
        <v>46191</v>
      </c>
      <c r="S696" s="354">
        <v>46193</v>
      </c>
      <c r="T696" s="353">
        <v>46192</v>
      </c>
      <c r="U696" s="355">
        <v>46197</v>
      </c>
      <c r="V696" s="353">
        <v>46197</v>
      </c>
      <c r="W696" s="356">
        <v>46199</v>
      </c>
      <c r="X696" s="357">
        <v>46199</v>
      </c>
      <c r="Y696" s="359">
        <v>46205</v>
      </c>
      <c r="Z696" s="359">
        <v>46205</v>
      </c>
      <c r="AA696" s="601"/>
      <c r="AB696" s="359"/>
      <c r="AC696" s="602"/>
      <c r="AD696" s="361"/>
      <c r="AE696" s="362">
        <v>6</v>
      </c>
      <c r="AF696" s="363" t="str">
        <f t="shared" si="1843"/>
        <v>4IE</v>
      </c>
      <c r="AG696" s="364"/>
      <c r="AH696" s="364"/>
      <c r="AI696" s="364">
        <v>1</v>
      </c>
      <c r="AJ696" s="364"/>
      <c r="AK696" s="364"/>
      <c r="AL696" s="364"/>
      <c r="AM696" s="364"/>
      <c r="AN696" s="364">
        <v>1</v>
      </c>
      <c r="AO696" s="364"/>
      <c r="AP696" s="363">
        <v>1</v>
      </c>
      <c r="AQ696" s="255">
        <v>1</v>
      </c>
      <c r="AR696" s="255">
        <v>1</v>
      </c>
      <c r="AS696" s="255"/>
      <c r="AT696" s="255"/>
      <c r="AU696" s="2843">
        <f t="shared" si="1844"/>
        <v>2</v>
      </c>
      <c r="AV696" s="4008">
        <f t="shared" si="1845"/>
        <v>1</v>
      </c>
      <c r="AW696" s="590">
        <v>46161</v>
      </c>
      <c r="AX696" s="369">
        <v>4263241</v>
      </c>
      <c r="AY696" s="154">
        <v>46161</v>
      </c>
      <c r="AZ696" s="367">
        <v>4263242</v>
      </c>
      <c r="BA696" s="154">
        <v>46161</v>
      </c>
      <c r="BB696" s="367">
        <v>4263243</v>
      </c>
      <c r="BC696" s="368">
        <v>46144</v>
      </c>
      <c r="BD696" s="369">
        <v>4263237</v>
      </c>
      <c r="BE696" s="4599">
        <v>46144</v>
      </c>
      <c r="BF696" s="367">
        <v>4263238</v>
      </c>
      <c r="BG696" s="368">
        <v>46150</v>
      </c>
      <c r="BH696" s="367">
        <v>4263239</v>
      </c>
      <c r="BI696" s="154" t="str">
        <f>IF($AE696=0,"　",VLOOKUP($AE696,ﾚｰｻﾞOP,11,0))</f>
        <v>-</v>
      </c>
      <c r="BJ696" s="367"/>
      <c r="BK696" s="154" t="str">
        <f t="shared" si="1881"/>
        <v>-</v>
      </c>
      <c r="BL696" s="367"/>
      <c r="BM696" s="154" t="str">
        <f t="shared" si="1882"/>
        <v>-</v>
      </c>
      <c r="BN696" s="367"/>
      <c r="BO696" s="155" t="str">
        <f t="shared" si="1848"/>
        <v>-</v>
      </c>
      <c r="BP696" s="367"/>
      <c r="BQ696" s="154">
        <v>46150</v>
      </c>
      <c r="BR696" s="369">
        <v>4263248</v>
      </c>
      <c r="BS696" s="154" t="str">
        <f t="shared" si="1873"/>
        <v>-</v>
      </c>
      <c r="BT696" s="369"/>
      <c r="BU696" s="154" t="str">
        <f t="shared" si="1874"/>
        <v>-</v>
      </c>
      <c r="BV696" s="369"/>
      <c r="BW696" s="154" t="str">
        <f t="shared" si="1875"/>
        <v>-</v>
      </c>
      <c r="BX696" s="367"/>
      <c r="BY696" s="154" t="str">
        <f t="shared" si="1876"/>
        <v>-</v>
      </c>
      <c r="BZ696" s="369"/>
      <c r="CA696" s="154" t="str">
        <f t="shared" si="1877"/>
        <v>-</v>
      </c>
      <c r="CB696" s="367"/>
      <c r="CC696" s="154" t="str">
        <f t="shared" si="1878"/>
        <v>-</v>
      </c>
      <c r="CD696" s="367"/>
      <c r="CE696" s="2850" t="str">
        <f t="shared" si="1849"/>
        <v>-</v>
      </c>
      <c r="CF696" s="2846"/>
      <c r="CG696" s="2855" t="str">
        <f t="shared" si="1850"/>
        <v>-</v>
      </c>
      <c r="CH696" s="2851"/>
      <c r="CI696" s="2850" t="str">
        <f t="shared" si="1851"/>
        <v>-</v>
      </c>
      <c r="CJ696" s="2846"/>
      <c r="CK696" s="2850" t="str">
        <f t="shared" si="1852"/>
        <v>-</v>
      </c>
      <c r="CL696" s="2851"/>
      <c r="CM696" s="2850" t="str">
        <f t="shared" si="1853"/>
        <v>-</v>
      </c>
      <c r="CN696" s="2851"/>
      <c r="CO696" s="2855" t="str">
        <f t="shared" si="1854"/>
        <v>-</v>
      </c>
      <c r="CP696" s="2851"/>
      <c r="CQ696" s="2855" t="str">
        <f t="shared" si="1855"/>
        <v>-</v>
      </c>
      <c r="CR696" s="2851"/>
      <c r="CS696" s="2850" t="str">
        <f t="shared" si="1856"/>
        <v>-</v>
      </c>
      <c r="CT696" s="2851"/>
      <c r="CU696" s="2855"/>
      <c r="CV696" s="2851"/>
      <c r="CW696" s="2850" t="str">
        <f t="shared" si="1857"/>
        <v>-</v>
      </c>
      <c r="CX696" s="2851"/>
      <c r="CY696" s="2855" t="str">
        <f t="shared" si="1858"/>
        <v>-</v>
      </c>
      <c r="CZ696" s="2851"/>
      <c r="DA696" s="154" t="str">
        <f t="shared" si="1859"/>
        <v>-</v>
      </c>
      <c r="DB696" s="369"/>
      <c r="DC696" s="155" t="str">
        <f t="shared" si="1860"/>
        <v>-</v>
      </c>
      <c r="DD696" s="367"/>
      <c r="DE696" s="374">
        <f>IF(AG696=1,1,0)</f>
        <v>0</v>
      </c>
      <c r="DF696" s="373"/>
      <c r="DG696" s="818">
        <f t="shared" si="1879"/>
        <v>0</v>
      </c>
      <c r="DH696" s="372"/>
      <c r="DI696" s="267">
        <f>IF(AG696=1,1,0)</f>
        <v>0</v>
      </c>
      <c r="DJ696" s="373"/>
      <c r="DK696" s="374">
        <v>46120</v>
      </c>
      <c r="DL696" s="373">
        <v>4263200</v>
      </c>
      <c r="DM696" s="375">
        <f t="shared" si="1863"/>
        <v>0</v>
      </c>
      <c r="DN696" s="373"/>
      <c r="DO696" s="155">
        <f t="shared" si="1864"/>
        <v>0</v>
      </c>
      <c r="DP696" s="372"/>
      <c r="DQ696" s="155">
        <f t="shared" si="1865"/>
        <v>0</v>
      </c>
      <c r="DR696" s="373"/>
      <c r="DS696" s="155">
        <f t="shared" si="1866"/>
        <v>0</v>
      </c>
      <c r="DT696" s="372"/>
      <c r="DU696" s="155">
        <f t="shared" si="1867"/>
        <v>0</v>
      </c>
      <c r="DV696" s="373"/>
      <c r="DW696" s="4891">
        <v>46150</v>
      </c>
      <c r="DX696" s="372">
        <v>4263257</v>
      </c>
      <c r="DY696" s="154">
        <f t="shared" si="1884"/>
        <v>0</v>
      </c>
      <c r="DZ696" s="373"/>
      <c r="EA696" s="154">
        <v>46150</v>
      </c>
      <c r="EB696" s="373">
        <v>4263258</v>
      </c>
      <c r="EC696" s="269">
        <v>46150</v>
      </c>
      <c r="ED696" s="376">
        <v>4263259</v>
      </c>
      <c r="EE696" s="822">
        <v>46120</v>
      </c>
      <c r="EF696" s="377">
        <v>4263205</v>
      </c>
      <c r="EG696" s="273"/>
      <c r="EH696" s="274"/>
      <c r="EI696" s="275"/>
      <c r="EJ696" s="276"/>
      <c r="EK696" s="275"/>
      <c r="EL696" s="277"/>
      <c r="EM696" s="278" t="str">
        <f t="shared" si="1869"/>
        <v xml:space="preserve"> </v>
      </c>
      <c r="EN696" s="372"/>
      <c r="EO696" s="155">
        <f t="shared" si="1870"/>
        <v>0</v>
      </c>
      <c r="EP696" s="373"/>
      <c r="ER696" s="194"/>
      <c r="ET696" s="154" t="str">
        <f>IF($AE696=0,"　",VLOOKUP($AE696,ﾚｰｻﾞOP,60,0))</f>
        <v>-</v>
      </c>
      <c r="EU696" s="373"/>
      <c r="EV696" s="154" t="str">
        <f t="shared" si="1871"/>
        <v>-</v>
      </c>
      <c r="EW696" s="373"/>
      <c r="EX696" s="154"/>
      <c r="EY696" s="367"/>
      <c r="EZ696" s="154"/>
      <c r="FA696" s="367"/>
      <c r="FB696" s="154"/>
      <c r="FC696" s="367"/>
      <c r="FD696" s="154"/>
      <c r="FE696" s="367"/>
      <c r="FF696" s="155"/>
      <c r="FG696" s="367"/>
      <c r="FH696" s="154"/>
      <c r="FI696" s="367"/>
      <c r="FJ696" s="154" t="str">
        <f>IF($AE696=0,"　",VLOOKUP($AE696,ﾚｰｻﾞOP,67,0))</f>
        <v>-</v>
      </c>
      <c r="FK696" s="373"/>
      <c r="FL696" s="155" t="str">
        <f t="shared" si="1872"/>
        <v>-</v>
      </c>
      <c r="FM696" s="279"/>
      <c r="FN696" s="1184"/>
      <c r="FO696" s="280"/>
      <c r="FP696" s="281"/>
      <c r="FQ696" s="282"/>
      <c r="FS696" s="281"/>
      <c r="FT696" s="282"/>
    </row>
    <row r="697" spans="1:176" ht="18.600000000000001" customHeight="1">
      <c r="A697" s="228">
        <f t="shared" si="1841"/>
        <v>687</v>
      </c>
      <c r="B697" s="343" t="str">
        <f t="shared" si="1842"/>
        <v>4IE</v>
      </c>
      <c r="C697" s="6753">
        <v>46265</v>
      </c>
      <c r="D697" s="1043" t="s">
        <v>40</v>
      </c>
      <c r="E697" s="1009" t="s">
        <v>1812</v>
      </c>
      <c r="F697" s="1564" t="s">
        <v>1951</v>
      </c>
      <c r="G697" s="1263"/>
      <c r="H697" s="1330" t="s">
        <v>630</v>
      </c>
      <c r="I697" s="1264" t="s">
        <v>2002</v>
      </c>
      <c r="J697" s="1264" t="s">
        <v>0</v>
      </c>
      <c r="K697" s="599" t="s">
        <v>503</v>
      </c>
      <c r="L697" s="600"/>
      <c r="M697" s="6477">
        <v>46191</v>
      </c>
      <c r="N697" s="353">
        <v>46190</v>
      </c>
      <c r="O697" s="354">
        <v>46192</v>
      </c>
      <c r="P697" s="353">
        <v>46191</v>
      </c>
      <c r="Q697" s="354">
        <v>46193</v>
      </c>
      <c r="R697" s="353">
        <v>46190</v>
      </c>
      <c r="S697" s="354">
        <v>46196</v>
      </c>
      <c r="T697" s="353">
        <v>46191</v>
      </c>
      <c r="U697" s="355">
        <v>46198</v>
      </c>
      <c r="V697" s="353">
        <v>46197</v>
      </c>
      <c r="W697" s="356">
        <v>46200</v>
      </c>
      <c r="X697" s="357">
        <v>46200</v>
      </c>
      <c r="Y697" s="359">
        <v>46206</v>
      </c>
      <c r="Z697" s="359">
        <v>46206</v>
      </c>
      <c r="AA697" s="601"/>
      <c r="AB697" s="359"/>
      <c r="AC697" s="602" t="s">
        <v>627</v>
      </c>
      <c r="AD697" s="361"/>
      <c r="AE697" s="362">
        <v>2</v>
      </c>
      <c r="AF697" s="363" t="str">
        <f t="shared" si="1843"/>
        <v>4IE</v>
      </c>
      <c r="AG697" s="364">
        <v>1</v>
      </c>
      <c r="AH697" s="364"/>
      <c r="AI697" s="364"/>
      <c r="AJ697" s="364"/>
      <c r="AK697" s="364"/>
      <c r="AL697" s="364"/>
      <c r="AM697" s="364"/>
      <c r="AN697" s="364">
        <v>1</v>
      </c>
      <c r="AO697" s="364"/>
      <c r="AP697" s="363">
        <v>1</v>
      </c>
      <c r="AQ697" s="255">
        <v>1</v>
      </c>
      <c r="AR697" s="255">
        <v>1</v>
      </c>
      <c r="AS697" s="255"/>
      <c r="AT697" s="255"/>
      <c r="AU697" s="2843">
        <f t="shared" si="1844"/>
        <v>0</v>
      </c>
      <c r="AV697" s="4008">
        <f t="shared" si="1845"/>
        <v>1</v>
      </c>
      <c r="AW697" s="590">
        <v>46161</v>
      </c>
      <c r="AX697" s="369">
        <v>4263241</v>
      </c>
      <c r="AY697" s="154">
        <v>46161</v>
      </c>
      <c r="AZ697" s="367">
        <v>4263242</v>
      </c>
      <c r="BA697" s="154">
        <v>46161</v>
      </c>
      <c r="BB697" s="367">
        <v>4263243</v>
      </c>
      <c r="BC697" s="368">
        <v>46144</v>
      </c>
      <c r="BD697" s="369">
        <v>4263237</v>
      </c>
      <c r="BE697" s="4599">
        <v>46144</v>
      </c>
      <c r="BF697" s="367">
        <v>4263238</v>
      </c>
      <c r="BG697" s="368">
        <v>46150</v>
      </c>
      <c r="BH697" s="367">
        <v>4263239</v>
      </c>
      <c r="BI697" s="154">
        <v>46150</v>
      </c>
      <c r="BJ697" s="367">
        <v>4263240</v>
      </c>
      <c r="BK697" s="154" t="str">
        <f t="shared" si="1881"/>
        <v>-</v>
      </c>
      <c r="BL697" s="367"/>
      <c r="BM697" s="154" t="str">
        <f t="shared" si="1882"/>
        <v>-</v>
      </c>
      <c r="BN697" s="367"/>
      <c r="BO697" s="155" t="str">
        <f t="shared" si="1848"/>
        <v>-</v>
      </c>
      <c r="BP697" s="367"/>
      <c r="BQ697" s="154" t="str">
        <f t="shared" si="1880"/>
        <v>-</v>
      </c>
      <c r="BR697" s="369"/>
      <c r="BS697" s="154" t="str">
        <f t="shared" si="1873"/>
        <v>-</v>
      </c>
      <c r="BT697" s="369"/>
      <c r="BU697" s="154" t="str">
        <f t="shared" si="1874"/>
        <v>-</v>
      </c>
      <c r="BV697" s="369"/>
      <c r="BW697" s="154" t="str">
        <f t="shared" si="1875"/>
        <v>-</v>
      </c>
      <c r="BX697" s="367"/>
      <c r="BY697" s="154" t="str">
        <f t="shared" si="1876"/>
        <v>-</v>
      </c>
      <c r="BZ697" s="369"/>
      <c r="CA697" s="154" t="str">
        <f t="shared" si="1877"/>
        <v>-</v>
      </c>
      <c r="CB697" s="367"/>
      <c r="CC697" s="154" t="str">
        <f t="shared" si="1878"/>
        <v>-</v>
      </c>
      <c r="CD697" s="367"/>
      <c r="CE697" s="2850" t="str">
        <f t="shared" si="1849"/>
        <v>-</v>
      </c>
      <c r="CF697" s="2846"/>
      <c r="CG697" s="2855" t="str">
        <f t="shared" si="1850"/>
        <v>-</v>
      </c>
      <c r="CH697" s="2851"/>
      <c r="CI697" s="2850" t="str">
        <f t="shared" si="1851"/>
        <v>-</v>
      </c>
      <c r="CJ697" s="2846"/>
      <c r="CK697" s="2850" t="str">
        <f t="shared" si="1852"/>
        <v>-</v>
      </c>
      <c r="CL697" s="2851"/>
      <c r="CM697" s="2850" t="str">
        <f t="shared" si="1853"/>
        <v>-</v>
      </c>
      <c r="CN697" s="2851"/>
      <c r="CO697" s="2855" t="str">
        <f t="shared" si="1854"/>
        <v>-</v>
      </c>
      <c r="CP697" s="2851"/>
      <c r="CQ697" s="2855" t="str">
        <f t="shared" si="1855"/>
        <v>-</v>
      </c>
      <c r="CR697" s="2851"/>
      <c r="CS697" s="2850" t="str">
        <f t="shared" si="1856"/>
        <v>-</v>
      </c>
      <c r="CT697" s="2851"/>
      <c r="CU697" s="2855"/>
      <c r="CV697" s="2851"/>
      <c r="CW697" s="2850" t="str">
        <f t="shared" si="1857"/>
        <v>-</v>
      </c>
      <c r="CX697" s="2851"/>
      <c r="CY697" s="2855" t="str">
        <f t="shared" si="1858"/>
        <v>-</v>
      </c>
      <c r="CZ697" s="2851"/>
      <c r="DA697" s="154" t="str">
        <f t="shared" si="1859"/>
        <v>-</v>
      </c>
      <c r="DB697" s="369"/>
      <c r="DC697" s="155" t="str">
        <f t="shared" si="1860"/>
        <v>-</v>
      </c>
      <c r="DD697" s="367"/>
      <c r="DE697" s="374">
        <v>46154</v>
      </c>
      <c r="DF697" s="373">
        <v>4263354</v>
      </c>
      <c r="DG697" s="818">
        <f t="shared" si="1879"/>
        <v>0</v>
      </c>
      <c r="DH697" s="372"/>
      <c r="DI697" s="267">
        <v>46150</v>
      </c>
      <c r="DJ697" s="373">
        <v>4263255</v>
      </c>
      <c r="DK697" s="374">
        <f t="shared" si="1883"/>
        <v>0</v>
      </c>
      <c r="DL697" s="373"/>
      <c r="DM697" s="375">
        <f t="shared" si="1863"/>
        <v>0</v>
      </c>
      <c r="DN697" s="373"/>
      <c r="DO697" s="155">
        <f t="shared" si="1864"/>
        <v>0</v>
      </c>
      <c r="DP697" s="372"/>
      <c r="DQ697" s="155">
        <f t="shared" si="1865"/>
        <v>0</v>
      </c>
      <c r="DR697" s="373"/>
      <c r="DS697" s="155">
        <f t="shared" si="1866"/>
        <v>0</v>
      </c>
      <c r="DT697" s="372"/>
      <c r="DU697" s="155">
        <f t="shared" si="1867"/>
        <v>0</v>
      </c>
      <c r="DV697" s="373"/>
      <c r="DW697" s="4891">
        <v>46150</v>
      </c>
      <c r="DX697" s="372">
        <v>4263257</v>
      </c>
      <c r="DY697" s="154">
        <f t="shared" si="1884"/>
        <v>0</v>
      </c>
      <c r="DZ697" s="373"/>
      <c r="EA697" s="154">
        <v>46150</v>
      </c>
      <c r="EB697" s="373">
        <v>4263258</v>
      </c>
      <c r="EC697" s="269">
        <v>46150</v>
      </c>
      <c r="ED697" s="376">
        <v>4263259</v>
      </c>
      <c r="EE697" s="822">
        <v>46120</v>
      </c>
      <c r="EF697" s="377">
        <v>4263205</v>
      </c>
      <c r="EG697" s="273"/>
      <c r="EH697" s="274"/>
      <c r="EI697" s="275"/>
      <c r="EJ697" s="276"/>
      <c r="EK697" s="275"/>
      <c r="EL697" s="277"/>
      <c r="EM697" s="278" t="str">
        <f t="shared" si="1869"/>
        <v xml:space="preserve"> </v>
      </c>
      <c r="EN697" s="372"/>
      <c r="EO697" s="155">
        <f t="shared" si="1870"/>
        <v>0</v>
      </c>
      <c r="EP697" s="373"/>
      <c r="ER697" s="194"/>
      <c r="ET697" s="154" t="str">
        <f>IF($AE697=0,"　",VLOOKUP($AE697,ﾚｰｻﾞOP,60,0))</f>
        <v>-</v>
      </c>
      <c r="EU697" s="373"/>
      <c r="EV697" s="154" t="str">
        <f t="shared" si="1871"/>
        <v>-</v>
      </c>
      <c r="EW697" s="373"/>
      <c r="EX697" s="154"/>
      <c r="EY697" s="367"/>
      <c r="EZ697" s="154"/>
      <c r="FA697" s="367"/>
      <c r="FB697" s="154"/>
      <c r="FC697" s="367"/>
      <c r="FD697" s="154"/>
      <c r="FE697" s="367"/>
      <c r="FF697" s="155"/>
      <c r="FG697" s="367"/>
      <c r="FH697" s="154"/>
      <c r="FI697" s="367"/>
      <c r="FJ697" s="154" t="str">
        <f>IF($AE697=0,"　",VLOOKUP($AE697,ﾚｰｻﾞOP,67,0))</f>
        <v>-</v>
      </c>
      <c r="FK697" s="373"/>
      <c r="FL697" s="155" t="str">
        <f t="shared" si="1872"/>
        <v>-</v>
      </c>
      <c r="FM697" s="279"/>
      <c r="FN697" s="1184"/>
      <c r="FO697" s="280"/>
      <c r="FP697" s="281"/>
      <c r="FQ697" s="282"/>
      <c r="FS697" s="281"/>
      <c r="FT697" s="282"/>
    </row>
    <row r="698" spans="1:176" ht="18.600000000000001" customHeight="1">
      <c r="A698" s="228">
        <f t="shared" si="1841"/>
        <v>688</v>
      </c>
      <c r="B698" s="343" t="str">
        <f t="shared" si="1842"/>
        <v>4IE</v>
      </c>
      <c r="C698" s="6753">
        <v>46265</v>
      </c>
      <c r="D698" s="1043" t="s">
        <v>40</v>
      </c>
      <c r="E698" s="1009" t="s">
        <v>1813</v>
      </c>
      <c r="F698" s="1564" t="s">
        <v>1952</v>
      </c>
      <c r="G698" s="1263"/>
      <c r="H698" s="1330" t="s">
        <v>630</v>
      </c>
      <c r="I698" s="1264" t="s">
        <v>48</v>
      </c>
      <c r="J698" s="1264" t="s">
        <v>0</v>
      </c>
      <c r="K698" s="599" t="s">
        <v>503</v>
      </c>
      <c r="L698" s="600"/>
      <c r="M698" s="6477">
        <v>46191</v>
      </c>
      <c r="N698" s="353">
        <v>46190</v>
      </c>
      <c r="O698" s="354">
        <v>46192</v>
      </c>
      <c r="P698" s="353">
        <v>46191</v>
      </c>
      <c r="Q698" s="354">
        <v>46193</v>
      </c>
      <c r="R698" s="353">
        <v>46190</v>
      </c>
      <c r="S698" s="354">
        <v>46196</v>
      </c>
      <c r="T698" s="353">
        <v>46192</v>
      </c>
      <c r="U698" s="355">
        <v>46198</v>
      </c>
      <c r="V698" s="353">
        <v>46198</v>
      </c>
      <c r="W698" s="356">
        <v>46200</v>
      </c>
      <c r="X698" s="357">
        <v>46203</v>
      </c>
      <c r="Y698" s="359">
        <v>46206</v>
      </c>
      <c r="Z698" s="359">
        <v>46206</v>
      </c>
      <c r="AA698" s="601"/>
      <c r="AB698" s="359"/>
      <c r="AC698" s="602" t="s">
        <v>627</v>
      </c>
      <c r="AD698" s="361"/>
      <c r="AE698" s="362">
        <v>2</v>
      </c>
      <c r="AF698" s="363" t="str">
        <f t="shared" si="1843"/>
        <v>4IE</v>
      </c>
      <c r="AG698" s="364">
        <v>1</v>
      </c>
      <c r="AH698" s="364"/>
      <c r="AI698" s="364"/>
      <c r="AJ698" s="364"/>
      <c r="AK698" s="364"/>
      <c r="AL698" s="364"/>
      <c r="AM698" s="364"/>
      <c r="AN698" s="364">
        <v>1</v>
      </c>
      <c r="AO698" s="364"/>
      <c r="AP698" s="363">
        <v>1</v>
      </c>
      <c r="AQ698" s="255">
        <v>1</v>
      </c>
      <c r="AR698" s="255">
        <v>1</v>
      </c>
      <c r="AS698" s="255"/>
      <c r="AT698" s="255"/>
      <c r="AU698" s="2843">
        <f t="shared" si="1844"/>
        <v>0</v>
      </c>
      <c r="AV698" s="4008">
        <f t="shared" si="1845"/>
        <v>1</v>
      </c>
      <c r="AW698" s="590">
        <v>46161</v>
      </c>
      <c r="AX698" s="369">
        <v>4263241</v>
      </c>
      <c r="AY698" s="154">
        <v>46161</v>
      </c>
      <c r="AZ698" s="367">
        <v>4263242</v>
      </c>
      <c r="BA698" s="154">
        <v>46161</v>
      </c>
      <c r="BB698" s="367">
        <v>4263243</v>
      </c>
      <c r="BC698" s="368">
        <v>46144</v>
      </c>
      <c r="BD698" s="369">
        <v>4263237</v>
      </c>
      <c r="BE698" s="4599">
        <v>46144</v>
      </c>
      <c r="BF698" s="367">
        <v>4263238</v>
      </c>
      <c r="BG698" s="368">
        <v>46150</v>
      </c>
      <c r="BH698" s="367">
        <v>4263239</v>
      </c>
      <c r="BI698" s="154">
        <v>46150</v>
      </c>
      <c r="BJ698" s="367">
        <v>4263240</v>
      </c>
      <c r="BK698" s="154" t="str">
        <f t="shared" si="1881"/>
        <v>-</v>
      </c>
      <c r="BL698" s="367"/>
      <c r="BM698" s="154" t="str">
        <f t="shared" si="1882"/>
        <v>-</v>
      </c>
      <c r="BN698" s="367"/>
      <c r="BO698" s="155" t="str">
        <f t="shared" si="1848"/>
        <v>-</v>
      </c>
      <c r="BP698" s="367"/>
      <c r="BQ698" s="154" t="str">
        <f t="shared" si="1880"/>
        <v>-</v>
      </c>
      <c r="BR698" s="369"/>
      <c r="BS698" s="154" t="str">
        <f t="shared" si="1873"/>
        <v>-</v>
      </c>
      <c r="BT698" s="369"/>
      <c r="BU698" s="154" t="str">
        <f t="shared" si="1874"/>
        <v>-</v>
      </c>
      <c r="BV698" s="369"/>
      <c r="BW698" s="154" t="str">
        <f t="shared" si="1875"/>
        <v>-</v>
      </c>
      <c r="BX698" s="367"/>
      <c r="BY698" s="154" t="str">
        <f t="shared" si="1876"/>
        <v>-</v>
      </c>
      <c r="BZ698" s="369"/>
      <c r="CA698" s="154" t="str">
        <f t="shared" si="1877"/>
        <v>-</v>
      </c>
      <c r="CB698" s="367"/>
      <c r="CC698" s="154" t="str">
        <f t="shared" si="1878"/>
        <v>-</v>
      </c>
      <c r="CD698" s="367"/>
      <c r="CE698" s="2850" t="str">
        <f t="shared" si="1849"/>
        <v>-</v>
      </c>
      <c r="CF698" s="2846"/>
      <c r="CG698" s="2855" t="str">
        <f t="shared" si="1850"/>
        <v>-</v>
      </c>
      <c r="CH698" s="2851"/>
      <c r="CI698" s="2850" t="str">
        <f t="shared" si="1851"/>
        <v>-</v>
      </c>
      <c r="CJ698" s="2846"/>
      <c r="CK698" s="2850" t="str">
        <f t="shared" si="1852"/>
        <v>-</v>
      </c>
      <c r="CL698" s="2851"/>
      <c r="CM698" s="2850" t="str">
        <f t="shared" si="1853"/>
        <v>-</v>
      </c>
      <c r="CN698" s="2851"/>
      <c r="CO698" s="2855" t="str">
        <f t="shared" si="1854"/>
        <v>-</v>
      </c>
      <c r="CP698" s="2851"/>
      <c r="CQ698" s="2855" t="str">
        <f t="shared" si="1855"/>
        <v>-</v>
      </c>
      <c r="CR698" s="2851"/>
      <c r="CS698" s="2850" t="str">
        <f t="shared" si="1856"/>
        <v>-</v>
      </c>
      <c r="CT698" s="2851"/>
      <c r="CU698" s="2855"/>
      <c r="CV698" s="2851"/>
      <c r="CW698" s="2850" t="str">
        <f t="shared" si="1857"/>
        <v>-</v>
      </c>
      <c r="CX698" s="2851"/>
      <c r="CY698" s="2855" t="str">
        <f t="shared" si="1858"/>
        <v>-</v>
      </c>
      <c r="CZ698" s="2851"/>
      <c r="DA698" s="154" t="str">
        <f t="shared" si="1859"/>
        <v>-</v>
      </c>
      <c r="DB698" s="369"/>
      <c r="DC698" s="155" t="str">
        <f t="shared" si="1860"/>
        <v>-</v>
      </c>
      <c r="DD698" s="367"/>
      <c r="DE698" s="374">
        <v>46154</v>
      </c>
      <c r="DF698" s="373">
        <v>4263354</v>
      </c>
      <c r="DG698" s="818">
        <f t="shared" si="1879"/>
        <v>0</v>
      </c>
      <c r="DH698" s="372"/>
      <c r="DI698" s="267">
        <v>46150</v>
      </c>
      <c r="DJ698" s="373">
        <v>4263255</v>
      </c>
      <c r="DK698" s="374">
        <f t="shared" si="1883"/>
        <v>0</v>
      </c>
      <c r="DL698" s="373"/>
      <c r="DM698" s="375">
        <f t="shared" si="1863"/>
        <v>0</v>
      </c>
      <c r="DN698" s="373"/>
      <c r="DO698" s="155">
        <f t="shared" si="1864"/>
        <v>0</v>
      </c>
      <c r="DP698" s="372"/>
      <c r="DQ698" s="155">
        <f t="shared" si="1865"/>
        <v>0</v>
      </c>
      <c r="DR698" s="373"/>
      <c r="DS698" s="155">
        <f t="shared" si="1866"/>
        <v>0</v>
      </c>
      <c r="DT698" s="372"/>
      <c r="DU698" s="155">
        <f t="shared" si="1867"/>
        <v>0</v>
      </c>
      <c r="DV698" s="373"/>
      <c r="DW698" s="4891">
        <v>46150</v>
      </c>
      <c r="DX698" s="372">
        <v>4263257</v>
      </c>
      <c r="DY698" s="154">
        <f t="shared" si="1884"/>
        <v>0</v>
      </c>
      <c r="DZ698" s="373"/>
      <c r="EA698" s="154">
        <v>46150</v>
      </c>
      <c r="EB698" s="373">
        <v>4263258</v>
      </c>
      <c r="EC698" s="269">
        <v>46150</v>
      </c>
      <c r="ED698" s="376">
        <v>4263259</v>
      </c>
      <c r="EE698" s="822">
        <v>46120</v>
      </c>
      <c r="EF698" s="377">
        <v>4263205</v>
      </c>
      <c r="EG698" s="273"/>
      <c r="EH698" s="274"/>
      <c r="EI698" s="275"/>
      <c r="EJ698" s="276"/>
      <c r="EK698" s="275"/>
      <c r="EL698" s="277"/>
      <c r="EM698" s="278" t="str">
        <f t="shared" si="1869"/>
        <v xml:space="preserve"> </v>
      </c>
      <c r="EN698" s="372"/>
      <c r="EO698" s="155">
        <f t="shared" si="1870"/>
        <v>0</v>
      </c>
      <c r="EP698" s="373"/>
      <c r="ER698" s="194"/>
      <c r="ET698" s="154" t="str">
        <f>IF($AE698=0,"　",VLOOKUP($AE698,ﾚｰｻﾞOP,60,0))</f>
        <v>-</v>
      </c>
      <c r="EU698" s="373"/>
      <c r="EV698" s="154" t="str">
        <f t="shared" si="1871"/>
        <v>-</v>
      </c>
      <c r="EW698" s="373"/>
      <c r="EX698" s="154"/>
      <c r="EY698" s="367"/>
      <c r="EZ698" s="154"/>
      <c r="FA698" s="367"/>
      <c r="FB698" s="154"/>
      <c r="FC698" s="367"/>
      <c r="FD698" s="154"/>
      <c r="FE698" s="367"/>
      <c r="FF698" s="155"/>
      <c r="FG698" s="367"/>
      <c r="FH698" s="154"/>
      <c r="FI698" s="367"/>
      <c r="FJ698" s="154" t="str">
        <f>IF($AE698=0,"　",VLOOKUP($AE698,ﾚｰｻﾞOP,67,0))</f>
        <v>-</v>
      </c>
      <c r="FK698" s="373"/>
      <c r="FL698" s="155" t="str">
        <f t="shared" si="1872"/>
        <v>-</v>
      </c>
      <c r="FM698" s="279"/>
      <c r="FN698" s="1184"/>
      <c r="FO698" s="280"/>
      <c r="FP698" s="281"/>
      <c r="FQ698" s="282"/>
      <c r="FS698" s="281"/>
      <c r="FT698" s="282"/>
    </row>
    <row r="699" spans="1:176" ht="18.600000000000001" customHeight="1">
      <c r="A699" s="228">
        <f t="shared" si="1841"/>
        <v>689</v>
      </c>
      <c r="B699" s="343" t="str">
        <f t="shared" si="1842"/>
        <v>4IE</v>
      </c>
      <c r="C699" s="6600">
        <v>46225</v>
      </c>
      <c r="D699" s="6780" t="s">
        <v>34</v>
      </c>
      <c r="E699" s="1262">
        <v>84511310</v>
      </c>
      <c r="F699" s="1564" t="s">
        <v>1953</v>
      </c>
      <c r="G699" s="1263"/>
      <c r="H699" s="1330" t="s">
        <v>631</v>
      </c>
      <c r="I699" s="1264" t="s">
        <v>2001</v>
      </c>
      <c r="J699" s="3337" t="s">
        <v>33</v>
      </c>
      <c r="K699" s="599" t="s">
        <v>11</v>
      </c>
      <c r="L699" s="600"/>
      <c r="M699" s="6477">
        <v>46192</v>
      </c>
      <c r="N699" s="353">
        <v>46190</v>
      </c>
      <c r="O699" s="354">
        <v>46193</v>
      </c>
      <c r="P699" s="353">
        <v>46191</v>
      </c>
      <c r="Q699" s="354">
        <v>46196</v>
      </c>
      <c r="R699" s="353">
        <v>46191</v>
      </c>
      <c r="S699" s="354">
        <v>46197</v>
      </c>
      <c r="T699" s="353">
        <v>46193</v>
      </c>
      <c r="U699" s="355">
        <v>46199</v>
      </c>
      <c r="V699" s="353">
        <v>46199</v>
      </c>
      <c r="W699" s="356">
        <v>46203</v>
      </c>
      <c r="X699" s="357">
        <v>46205</v>
      </c>
      <c r="Y699" s="359">
        <v>46206</v>
      </c>
      <c r="Z699" s="359">
        <v>46206</v>
      </c>
      <c r="AA699" s="601"/>
      <c r="AB699" s="359"/>
      <c r="AC699" s="251" t="s">
        <v>627</v>
      </c>
      <c r="AD699" s="361"/>
      <c r="AE699" s="362">
        <v>3</v>
      </c>
      <c r="AF699" s="363" t="str">
        <f t="shared" si="1843"/>
        <v>4IE</v>
      </c>
      <c r="AG699" s="364"/>
      <c r="AH699" s="364"/>
      <c r="AI699" s="364"/>
      <c r="AJ699" s="364"/>
      <c r="AK699" s="364"/>
      <c r="AL699" s="364"/>
      <c r="AM699" s="364"/>
      <c r="AN699" s="364">
        <v>1</v>
      </c>
      <c r="AO699" s="364"/>
      <c r="AP699" s="363">
        <v>1</v>
      </c>
      <c r="AQ699" s="255">
        <v>1</v>
      </c>
      <c r="AR699" s="255">
        <v>1</v>
      </c>
      <c r="AS699" s="255"/>
      <c r="AT699" s="255"/>
      <c r="AU699" s="2843">
        <f t="shared" si="1844"/>
        <v>0</v>
      </c>
      <c r="AV699" s="4008">
        <f t="shared" si="1845"/>
        <v>1</v>
      </c>
      <c r="AW699" s="590">
        <v>46161</v>
      </c>
      <c r="AX699" s="369">
        <v>4263241</v>
      </c>
      <c r="AY699" s="154">
        <v>46161</v>
      </c>
      <c r="AZ699" s="367">
        <v>4263242</v>
      </c>
      <c r="BA699" s="154">
        <v>46161</v>
      </c>
      <c r="BB699" s="367">
        <v>4263243</v>
      </c>
      <c r="BC699" s="368">
        <v>46161</v>
      </c>
      <c r="BD699" s="369">
        <v>4263244</v>
      </c>
      <c r="BE699" s="4599">
        <v>46144</v>
      </c>
      <c r="BF699" s="367">
        <v>4263238</v>
      </c>
      <c r="BG699" s="368">
        <v>46150</v>
      </c>
      <c r="BH699" s="367">
        <v>4263239</v>
      </c>
      <c r="BI699" s="154">
        <v>46150</v>
      </c>
      <c r="BJ699" s="367">
        <v>4263240</v>
      </c>
      <c r="BK699" s="154" t="str">
        <f t="shared" si="1881"/>
        <v>-</v>
      </c>
      <c r="BL699" s="367"/>
      <c r="BM699" s="154" t="str">
        <f t="shared" si="1882"/>
        <v>-</v>
      </c>
      <c r="BN699" s="367"/>
      <c r="BO699" s="155" t="str">
        <f t="shared" si="1848"/>
        <v>-</v>
      </c>
      <c r="BP699" s="367"/>
      <c r="BQ699" s="154" t="str">
        <f t="shared" si="1880"/>
        <v>-</v>
      </c>
      <c r="BR699" s="369"/>
      <c r="BS699" s="154" t="str">
        <f t="shared" si="1873"/>
        <v>-</v>
      </c>
      <c r="BT699" s="369"/>
      <c r="BU699" s="154" t="str">
        <f t="shared" si="1874"/>
        <v>-</v>
      </c>
      <c r="BV699" s="369"/>
      <c r="BW699" s="154" t="str">
        <f t="shared" si="1875"/>
        <v>-</v>
      </c>
      <c r="BX699" s="367"/>
      <c r="BY699" s="154" t="str">
        <f t="shared" si="1876"/>
        <v>-</v>
      </c>
      <c r="BZ699" s="369"/>
      <c r="CA699" s="154" t="str">
        <f t="shared" si="1877"/>
        <v>-</v>
      </c>
      <c r="CB699" s="367"/>
      <c r="CC699" s="154" t="str">
        <f t="shared" si="1878"/>
        <v>-</v>
      </c>
      <c r="CD699" s="367"/>
      <c r="CE699" s="2850" t="str">
        <f t="shared" si="1849"/>
        <v>-</v>
      </c>
      <c r="CF699" s="2846"/>
      <c r="CG699" s="2855" t="str">
        <f t="shared" si="1850"/>
        <v>-</v>
      </c>
      <c r="CH699" s="2851"/>
      <c r="CI699" s="2850" t="str">
        <f t="shared" si="1851"/>
        <v>-</v>
      </c>
      <c r="CJ699" s="2846"/>
      <c r="CK699" s="2850" t="str">
        <f t="shared" si="1852"/>
        <v>-</v>
      </c>
      <c r="CL699" s="2851"/>
      <c r="CM699" s="2850" t="str">
        <f t="shared" si="1853"/>
        <v>-</v>
      </c>
      <c r="CN699" s="2851"/>
      <c r="CO699" s="2855" t="str">
        <f t="shared" si="1854"/>
        <v>-</v>
      </c>
      <c r="CP699" s="2851"/>
      <c r="CQ699" s="2855" t="str">
        <f t="shared" si="1855"/>
        <v>-</v>
      </c>
      <c r="CR699" s="2851"/>
      <c r="CS699" s="2850" t="str">
        <f t="shared" si="1856"/>
        <v>-</v>
      </c>
      <c r="CT699" s="2851"/>
      <c r="CU699" s="2855"/>
      <c r="CV699" s="2851"/>
      <c r="CW699" s="2850" t="str">
        <f t="shared" si="1857"/>
        <v>-</v>
      </c>
      <c r="CX699" s="2851"/>
      <c r="CY699" s="2855" t="str">
        <f t="shared" si="1858"/>
        <v>-</v>
      </c>
      <c r="CZ699" s="2851"/>
      <c r="DA699" s="154" t="str">
        <f t="shared" si="1859"/>
        <v>-</v>
      </c>
      <c r="DB699" s="369"/>
      <c r="DC699" s="155" t="str">
        <f t="shared" si="1860"/>
        <v>-</v>
      </c>
      <c r="DD699" s="367"/>
      <c r="DE699" s="374">
        <f>IF(AG699=1,1,0)</f>
        <v>0</v>
      </c>
      <c r="DF699" s="373"/>
      <c r="DG699" s="818">
        <f t="shared" si="1879"/>
        <v>0</v>
      </c>
      <c r="DH699" s="372"/>
      <c r="DI699" s="267">
        <f>IF(AG699=1,1,0)</f>
        <v>0</v>
      </c>
      <c r="DJ699" s="373"/>
      <c r="DK699" s="374">
        <f t="shared" si="1883"/>
        <v>0</v>
      </c>
      <c r="DL699" s="373"/>
      <c r="DM699" s="375">
        <f t="shared" si="1863"/>
        <v>0</v>
      </c>
      <c r="DN699" s="373"/>
      <c r="DO699" s="155">
        <f t="shared" si="1864"/>
        <v>0</v>
      </c>
      <c r="DP699" s="372"/>
      <c r="DQ699" s="155">
        <f t="shared" si="1865"/>
        <v>0</v>
      </c>
      <c r="DR699" s="373"/>
      <c r="DS699" s="155">
        <f t="shared" si="1866"/>
        <v>0</v>
      </c>
      <c r="DT699" s="372"/>
      <c r="DU699" s="155">
        <f t="shared" si="1867"/>
        <v>0</v>
      </c>
      <c r="DV699" s="373"/>
      <c r="DW699" s="4891">
        <v>46150</v>
      </c>
      <c r="DX699" s="372">
        <v>4263257</v>
      </c>
      <c r="DY699" s="154">
        <f t="shared" si="1884"/>
        <v>0</v>
      </c>
      <c r="DZ699" s="373"/>
      <c r="EA699" s="154">
        <v>46150</v>
      </c>
      <c r="EB699" s="373">
        <v>4263258</v>
      </c>
      <c r="EC699" s="269">
        <v>46150</v>
      </c>
      <c r="ED699" s="376">
        <v>4263259</v>
      </c>
      <c r="EE699" s="822">
        <v>46120</v>
      </c>
      <c r="EF699" s="377">
        <v>4263205</v>
      </c>
      <c r="EG699" s="273"/>
      <c r="EH699" s="274"/>
      <c r="EI699" s="275"/>
      <c r="EJ699" s="276"/>
      <c r="EK699" s="275"/>
      <c r="EL699" s="277"/>
      <c r="EM699" s="278" t="str">
        <f t="shared" si="1869"/>
        <v xml:space="preserve"> </v>
      </c>
      <c r="EN699" s="372"/>
      <c r="EO699" s="155">
        <f t="shared" si="1870"/>
        <v>0</v>
      </c>
      <c r="EP699" s="373"/>
      <c r="ER699" s="194"/>
      <c r="ET699" s="154" t="str">
        <f>IF($AE699=0,"　",VLOOKUP($AE699,ﾚｰｻﾞOP,60,0))</f>
        <v>-</v>
      </c>
      <c r="EU699" s="373"/>
      <c r="EV699" s="154" t="str">
        <f t="shared" si="1871"/>
        <v>-</v>
      </c>
      <c r="EW699" s="373"/>
      <c r="EX699" s="154"/>
      <c r="EY699" s="367"/>
      <c r="EZ699" s="154"/>
      <c r="FA699" s="367"/>
      <c r="FB699" s="154"/>
      <c r="FC699" s="367"/>
      <c r="FD699" s="154"/>
      <c r="FE699" s="367"/>
      <c r="FF699" s="155"/>
      <c r="FG699" s="367"/>
      <c r="FH699" s="154"/>
      <c r="FI699" s="367"/>
      <c r="FJ699" s="154" t="str">
        <f>IF($AE699=0,"　",VLOOKUP($AE699,ﾚｰｻﾞOP,67,0))</f>
        <v>-</v>
      </c>
      <c r="FK699" s="373"/>
      <c r="FL699" s="155" t="str">
        <f t="shared" si="1872"/>
        <v>-</v>
      </c>
      <c r="FM699" s="279"/>
      <c r="FN699" s="1184"/>
      <c r="FO699" s="280"/>
      <c r="FP699" s="281"/>
      <c r="FQ699" s="282"/>
      <c r="FS699" s="281"/>
      <c r="FT699" s="282"/>
    </row>
    <row r="700" spans="1:176" ht="18.600000000000001" customHeight="1">
      <c r="A700" s="228">
        <f t="shared" si="1841"/>
        <v>690</v>
      </c>
      <c r="B700" s="343" t="str">
        <f t="shared" si="1842"/>
        <v>4IE</v>
      </c>
      <c r="C700" s="6600">
        <v>46216</v>
      </c>
      <c r="D700" s="6784" t="s">
        <v>1024</v>
      </c>
      <c r="E700" s="6193" t="s">
        <v>1673</v>
      </c>
      <c r="F700" s="1564" t="s">
        <v>1954</v>
      </c>
      <c r="G700" s="1263"/>
      <c r="H700" s="1330" t="s">
        <v>630</v>
      </c>
      <c r="I700" s="1264" t="s">
        <v>48</v>
      </c>
      <c r="J700" s="3337" t="s">
        <v>20</v>
      </c>
      <c r="K700" s="599" t="s">
        <v>11</v>
      </c>
      <c r="L700" s="600"/>
      <c r="M700" s="6477">
        <v>46192</v>
      </c>
      <c r="N700" s="6873">
        <v>46192</v>
      </c>
      <c r="O700" s="354">
        <v>46193</v>
      </c>
      <c r="P700" s="353">
        <v>46196</v>
      </c>
      <c r="Q700" s="354">
        <v>46196</v>
      </c>
      <c r="R700" s="353">
        <v>46192</v>
      </c>
      <c r="S700" s="354">
        <v>46197</v>
      </c>
      <c r="T700" s="353">
        <v>46196</v>
      </c>
      <c r="U700" s="355">
        <v>46199</v>
      </c>
      <c r="V700" s="353">
        <v>46199</v>
      </c>
      <c r="W700" s="356">
        <v>46203</v>
      </c>
      <c r="X700" s="357">
        <v>46204</v>
      </c>
      <c r="Y700" s="359">
        <v>46207</v>
      </c>
      <c r="Z700" s="359">
        <v>46207</v>
      </c>
      <c r="AA700" s="601"/>
      <c r="AB700" s="359"/>
      <c r="AC700" s="251"/>
      <c r="AD700" s="361"/>
      <c r="AE700" s="362">
        <v>25</v>
      </c>
      <c r="AF700" s="363" t="str">
        <f t="shared" si="1843"/>
        <v>4IE</v>
      </c>
      <c r="AG700" s="364"/>
      <c r="AH700" s="364"/>
      <c r="AI700" s="364"/>
      <c r="AJ700" s="364"/>
      <c r="AK700" s="364"/>
      <c r="AL700" s="364"/>
      <c r="AM700" s="364"/>
      <c r="AN700" s="364"/>
      <c r="AO700" s="364"/>
      <c r="AP700" s="363"/>
      <c r="AQ700" s="255"/>
      <c r="AR700" s="255"/>
      <c r="AS700" s="255"/>
      <c r="AT700" s="255"/>
      <c r="AU700" s="2843">
        <f t="shared" si="1844"/>
        <v>0</v>
      </c>
      <c r="AV700" s="4008">
        <f t="shared" si="1845"/>
        <v>0</v>
      </c>
      <c r="AW700" s="590" t="str">
        <f>IF($AE700=0,"　",VLOOKUP($AE700,ﾚｰｻﾞOP,5,0))</f>
        <v>-</v>
      </c>
      <c r="AX700" s="369"/>
      <c r="AY700" s="154" t="str">
        <f>IF($AE700=0,"　",VLOOKUP($AE700,ﾚｰｻﾞOP,6,0))</f>
        <v>-</v>
      </c>
      <c r="AZ700" s="367"/>
      <c r="BA700" s="154" t="str">
        <f>IF($AE700=0,"　",VLOOKUP($AE700,ﾚｰｻﾞOP,7,0))</f>
        <v>-</v>
      </c>
      <c r="BB700" s="367"/>
      <c r="BC700" s="368" t="str">
        <f>IF($AE700=0,"　",VLOOKUP($AE700,ﾚｰｻﾞOP,8,0))</f>
        <v>-</v>
      </c>
      <c r="BD700" s="369"/>
      <c r="BE700" s="4599" t="str">
        <f>IF($AE700=0,"　",VLOOKUP($AE700,ﾚｰｻﾞOP,9,0))</f>
        <v>-</v>
      </c>
      <c r="BF700" s="367"/>
      <c r="BG700" s="368" t="str">
        <f>IF($AE700=0,"　",VLOOKUP($AE700,ﾚｰｻﾞOP,10,0))</f>
        <v>-</v>
      </c>
      <c r="BH700" s="367"/>
      <c r="BI700" s="154" t="str">
        <f>IF($AE700=0,"　",VLOOKUP($AE700,ﾚｰｻﾞOP,11,0))</f>
        <v>-</v>
      </c>
      <c r="BJ700" s="367"/>
      <c r="BK700" s="154" t="str">
        <f t="shared" si="1881"/>
        <v>-</v>
      </c>
      <c r="BL700" s="367"/>
      <c r="BM700" s="154" t="str">
        <f t="shared" si="1882"/>
        <v>-</v>
      </c>
      <c r="BN700" s="367"/>
      <c r="BO700" s="155" t="str">
        <f t="shared" si="1848"/>
        <v>-</v>
      </c>
      <c r="BP700" s="367"/>
      <c r="BQ700" s="154" t="str">
        <f t="shared" si="1880"/>
        <v>-</v>
      </c>
      <c r="BR700" s="369"/>
      <c r="BS700" s="154" t="str">
        <f t="shared" si="1873"/>
        <v>-</v>
      </c>
      <c r="BT700" s="369"/>
      <c r="BU700" s="154" t="str">
        <f t="shared" si="1874"/>
        <v>-</v>
      </c>
      <c r="BV700" s="369"/>
      <c r="BW700" s="154" t="str">
        <f t="shared" si="1875"/>
        <v>-</v>
      </c>
      <c r="BX700" s="367"/>
      <c r="BY700" s="154" t="str">
        <f t="shared" si="1876"/>
        <v>-</v>
      </c>
      <c r="BZ700" s="369"/>
      <c r="CA700" s="154" t="str">
        <f t="shared" si="1877"/>
        <v>-</v>
      </c>
      <c r="CB700" s="367"/>
      <c r="CC700" s="154" t="str">
        <f t="shared" si="1878"/>
        <v>-</v>
      </c>
      <c r="CD700" s="367"/>
      <c r="CE700" s="2850" t="str">
        <f t="shared" si="1849"/>
        <v>-</v>
      </c>
      <c r="CF700" s="2846"/>
      <c r="CG700" s="2855" t="str">
        <f t="shared" si="1850"/>
        <v>-</v>
      </c>
      <c r="CH700" s="2851"/>
      <c r="CI700" s="2850" t="str">
        <f t="shared" si="1851"/>
        <v>-</v>
      </c>
      <c r="CJ700" s="2846"/>
      <c r="CK700" s="2850" t="str">
        <f t="shared" si="1852"/>
        <v>-</v>
      </c>
      <c r="CL700" s="2851"/>
      <c r="CM700" s="2850" t="str">
        <f t="shared" si="1853"/>
        <v>-</v>
      </c>
      <c r="CN700" s="2851"/>
      <c r="CO700" s="2855" t="str">
        <f t="shared" si="1854"/>
        <v>-</v>
      </c>
      <c r="CP700" s="2851"/>
      <c r="CQ700" s="2855" t="str">
        <f t="shared" si="1855"/>
        <v>-</v>
      </c>
      <c r="CR700" s="2851"/>
      <c r="CS700" s="2850" t="str">
        <f t="shared" si="1856"/>
        <v>-</v>
      </c>
      <c r="CT700" s="2851"/>
      <c r="CU700" s="2855"/>
      <c r="CV700" s="2851"/>
      <c r="CW700" s="2850" t="str">
        <f t="shared" si="1857"/>
        <v>-</v>
      </c>
      <c r="CX700" s="2851"/>
      <c r="CY700" s="2855" t="str">
        <f t="shared" si="1858"/>
        <v>-</v>
      </c>
      <c r="CZ700" s="2851"/>
      <c r="DA700" s="154" t="str">
        <f t="shared" si="1859"/>
        <v>-</v>
      </c>
      <c r="DB700" s="369"/>
      <c r="DC700" s="155" t="str">
        <f t="shared" si="1860"/>
        <v>-</v>
      </c>
      <c r="DD700" s="367"/>
      <c r="DE700" s="374">
        <f>IF(AG700=1,1,0)</f>
        <v>0</v>
      </c>
      <c r="DF700" s="373"/>
      <c r="DG700" s="818">
        <f t="shared" si="1879"/>
        <v>0</v>
      </c>
      <c r="DH700" s="372"/>
      <c r="DI700" s="267">
        <f>IF(AG700=1,1,0)</f>
        <v>0</v>
      </c>
      <c r="DJ700" s="373"/>
      <c r="DK700" s="374">
        <f t="shared" si="1883"/>
        <v>0</v>
      </c>
      <c r="DL700" s="373"/>
      <c r="DM700" s="375">
        <f t="shared" si="1863"/>
        <v>0</v>
      </c>
      <c r="DN700" s="373"/>
      <c r="DO700" s="155">
        <f t="shared" si="1864"/>
        <v>0</v>
      </c>
      <c r="DP700" s="372"/>
      <c r="DQ700" s="155">
        <f t="shared" si="1865"/>
        <v>0</v>
      </c>
      <c r="DR700" s="373"/>
      <c r="DS700" s="155">
        <f t="shared" si="1866"/>
        <v>0</v>
      </c>
      <c r="DT700" s="372"/>
      <c r="DU700" s="155">
        <f t="shared" si="1867"/>
        <v>0</v>
      </c>
      <c r="DV700" s="373"/>
      <c r="DW700" s="4891">
        <f>IF(AN700=1,1,0)</f>
        <v>0</v>
      </c>
      <c r="DX700" s="372"/>
      <c r="DY700" s="154">
        <f t="shared" si="1884"/>
        <v>0</v>
      </c>
      <c r="DZ700" s="373"/>
      <c r="EA700" s="154">
        <f>IF(AP700=1,1,0)</f>
        <v>0</v>
      </c>
      <c r="EB700" s="373"/>
      <c r="EC700" s="269">
        <f>IF(AQ700=1,1,0)</f>
        <v>0</v>
      </c>
      <c r="ED700" s="376"/>
      <c r="EE700" s="822">
        <f>IF(AV700=0,0,1)</f>
        <v>0</v>
      </c>
      <c r="EF700" s="377"/>
      <c r="EG700" s="273"/>
      <c r="EH700" s="274"/>
      <c r="EI700" s="275"/>
      <c r="EJ700" s="276"/>
      <c r="EK700" s="275"/>
      <c r="EL700" s="277"/>
      <c r="EM700" s="278" t="str">
        <f t="shared" si="1869"/>
        <v xml:space="preserve"> </v>
      </c>
      <c r="EN700" s="372"/>
      <c r="EO700" s="155">
        <f t="shared" si="1870"/>
        <v>0</v>
      </c>
      <c r="EP700" s="373"/>
      <c r="ER700" s="194"/>
      <c r="ET700" s="154">
        <v>46150</v>
      </c>
      <c r="EU700" s="373">
        <v>4263261</v>
      </c>
      <c r="EV700" s="154">
        <f t="shared" si="1871"/>
        <v>1</v>
      </c>
      <c r="EW700" s="373"/>
      <c r="EX700" s="154"/>
      <c r="EY700" s="367"/>
      <c r="EZ700" s="154"/>
      <c r="FA700" s="367"/>
      <c r="FB700" s="154"/>
      <c r="FC700" s="367"/>
      <c r="FD700" s="154">
        <v>46150</v>
      </c>
      <c r="FE700" s="367">
        <v>4263263</v>
      </c>
      <c r="FF700" s="155"/>
      <c r="FG700" s="367"/>
      <c r="FH700" s="154">
        <v>46063</v>
      </c>
      <c r="FI700" s="367">
        <v>4263138</v>
      </c>
      <c r="FJ700" s="154">
        <v>46114</v>
      </c>
      <c r="FK700" s="373">
        <v>4263208</v>
      </c>
      <c r="FL700" s="155">
        <f t="shared" si="1872"/>
        <v>1</v>
      </c>
      <c r="FM700" s="279"/>
      <c r="FN700" s="1184"/>
      <c r="FO700" s="280"/>
      <c r="FP700" s="281"/>
      <c r="FQ700" s="282"/>
      <c r="FS700" s="281"/>
      <c r="FT700" s="282"/>
    </row>
    <row r="701" spans="1:176" ht="18.600000000000001" customHeight="1">
      <c r="A701" s="228">
        <f t="shared" si="1841"/>
        <v>691</v>
      </c>
      <c r="B701" s="343" t="str">
        <f t="shared" si="1842"/>
        <v>4IE</v>
      </c>
      <c r="C701" s="6753">
        <v>46265</v>
      </c>
      <c r="D701" s="6783" t="s">
        <v>39</v>
      </c>
      <c r="E701" s="6794" t="s">
        <v>1734</v>
      </c>
      <c r="F701" s="6591" t="s">
        <v>1956</v>
      </c>
      <c r="G701" s="6569"/>
      <c r="H701" s="6570" t="s">
        <v>630</v>
      </c>
      <c r="I701" s="6571" t="s">
        <v>2002</v>
      </c>
      <c r="J701" s="6571" t="s">
        <v>0</v>
      </c>
      <c r="K701" s="6572" t="s">
        <v>503</v>
      </c>
      <c r="L701" s="600"/>
      <c r="M701" s="6477">
        <v>46193</v>
      </c>
      <c r="N701" s="353">
        <v>46192</v>
      </c>
      <c r="O701" s="354">
        <v>46196</v>
      </c>
      <c r="P701" s="353">
        <v>46193</v>
      </c>
      <c r="Q701" s="354">
        <v>46197</v>
      </c>
      <c r="R701" s="353">
        <v>46193</v>
      </c>
      <c r="S701" s="354">
        <v>46198</v>
      </c>
      <c r="T701" s="353">
        <v>46196</v>
      </c>
      <c r="U701" s="355">
        <v>46200</v>
      </c>
      <c r="V701" s="353">
        <v>46200</v>
      </c>
      <c r="W701" s="356">
        <v>46204</v>
      </c>
      <c r="X701" s="357">
        <v>46205</v>
      </c>
      <c r="Y701" s="6573">
        <v>46207</v>
      </c>
      <c r="Z701" s="359">
        <v>46207</v>
      </c>
      <c r="AA701" s="601"/>
      <c r="AB701" s="359"/>
      <c r="AC701" s="251" t="s">
        <v>627</v>
      </c>
      <c r="AD701" s="361"/>
      <c r="AE701" s="362">
        <v>5</v>
      </c>
      <c r="AF701" s="363" t="str">
        <f t="shared" si="1843"/>
        <v>4IE</v>
      </c>
      <c r="AG701" s="364">
        <v>1</v>
      </c>
      <c r="AH701" s="364"/>
      <c r="AI701" s="364"/>
      <c r="AJ701" s="364"/>
      <c r="AK701" s="364"/>
      <c r="AL701" s="364"/>
      <c r="AM701" s="364"/>
      <c r="AN701" s="364"/>
      <c r="AO701" s="364"/>
      <c r="AP701" s="363">
        <v>1</v>
      </c>
      <c r="AQ701" s="255">
        <v>1</v>
      </c>
      <c r="AR701" s="255">
        <v>1</v>
      </c>
      <c r="AS701" s="255"/>
      <c r="AT701" s="255"/>
      <c r="AU701" s="2843">
        <f t="shared" si="1844"/>
        <v>0</v>
      </c>
      <c r="AV701" s="4008">
        <f t="shared" si="1845"/>
        <v>1</v>
      </c>
      <c r="AW701" s="590">
        <v>46161</v>
      </c>
      <c r="AX701" s="369">
        <v>4263241</v>
      </c>
      <c r="AY701" s="154">
        <v>46161</v>
      </c>
      <c r="AZ701" s="367">
        <v>4263242</v>
      </c>
      <c r="BA701" s="154">
        <v>46161</v>
      </c>
      <c r="BB701" s="367">
        <v>4263243</v>
      </c>
      <c r="BC701" s="368">
        <v>46161</v>
      </c>
      <c r="BD701" s="369">
        <v>4263244</v>
      </c>
      <c r="BE701" s="4599">
        <v>46144</v>
      </c>
      <c r="BF701" s="367">
        <v>4263238</v>
      </c>
      <c r="BG701" s="368">
        <v>46150</v>
      </c>
      <c r="BH701" s="367">
        <v>4263239</v>
      </c>
      <c r="BI701" s="154" t="str">
        <f>IF($AE701=0,"　",VLOOKUP($AE701,ﾚｰｻﾞOP,11,0))</f>
        <v>-</v>
      </c>
      <c r="BJ701" s="367"/>
      <c r="BK701" s="154" t="str">
        <f t="shared" si="1881"/>
        <v>-</v>
      </c>
      <c r="BL701" s="367"/>
      <c r="BM701" s="154" t="str">
        <f t="shared" si="1882"/>
        <v>-</v>
      </c>
      <c r="BN701" s="367"/>
      <c r="BO701" s="155" t="str">
        <f t="shared" si="1848"/>
        <v>-</v>
      </c>
      <c r="BP701" s="367"/>
      <c r="BQ701" s="154">
        <v>46150</v>
      </c>
      <c r="BR701" s="369">
        <v>4263248</v>
      </c>
      <c r="BS701" s="154" t="str">
        <f t="shared" si="1873"/>
        <v>-</v>
      </c>
      <c r="BT701" s="369"/>
      <c r="BU701" s="154" t="str">
        <f t="shared" si="1874"/>
        <v>-</v>
      </c>
      <c r="BV701" s="369"/>
      <c r="BW701" s="154" t="str">
        <f t="shared" si="1875"/>
        <v>-</v>
      </c>
      <c r="BX701" s="367"/>
      <c r="BY701" s="154" t="str">
        <f t="shared" si="1876"/>
        <v>-</v>
      </c>
      <c r="BZ701" s="369"/>
      <c r="CA701" s="154" t="str">
        <f t="shared" si="1877"/>
        <v>-</v>
      </c>
      <c r="CB701" s="367"/>
      <c r="CC701" s="154" t="str">
        <f t="shared" si="1878"/>
        <v>-</v>
      </c>
      <c r="CD701" s="367"/>
      <c r="CE701" s="2850" t="str">
        <f t="shared" si="1849"/>
        <v>-</v>
      </c>
      <c r="CF701" s="2846"/>
      <c r="CG701" s="2855" t="str">
        <f t="shared" si="1850"/>
        <v>-</v>
      </c>
      <c r="CH701" s="2851"/>
      <c r="CI701" s="2850" t="str">
        <f t="shared" si="1851"/>
        <v>-</v>
      </c>
      <c r="CJ701" s="2846"/>
      <c r="CK701" s="2850" t="str">
        <f t="shared" si="1852"/>
        <v>-</v>
      </c>
      <c r="CL701" s="2851"/>
      <c r="CM701" s="2850" t="str">
        <f t="shared" si="1853"/>
        <v>-</v>
      </c>
      <c r="CN701" s="2851"/>
      <c r="CO701" s="2855" t="str">
        <f t="shared" si="1854"/>
        <v>-</v>
      </c>
      <c r="CP701" s="2851"/>
      <c r="CQ701" s="2855" t="str">
        <f t="shared" si="1855"/>
        <v>-</v>
      </c>
      <c r="CR701" s="2851"/>
      <c r="CS701" s="2850" t="str">
        <f t="shared" si="1856"/>
        <v>-</v>
      </c>
      <c r="CT701" s="2851"/>
      <c r="CU701" s="2855"/>
      <c r="CV701" s="2851"/>
      <c r="CW701" s="2850" t="str">
        <f t="shared" si="1857"/>
        <v>-</v>
      </c>
      <c r="CX701" s="2851"/>
      <c r="CY701" s="2855" t="str">
        <f t="shared" si="1858"/>
        <v>-</v>
      </c>
      <c r="CZ701" s="2851"/>
      <c r="DA701" s="154" t="str">
        <f t="shared" si="1859"/>
        <v>-</v>
      </c>
      <c r="DB701" s="369"/>
      <c r="DC701" s="155" t="str">
        <f t="shared" si="1860"/>
        <v>-</v>
      </c>
      <c r="DD701" s="367"/>
      <c r="DE701" s="374">
        <v>46154</v>
      </c>
      <c r="DF701" s="373">
        <v>4263354</v>
      </c>
      <c r="DG701" s="818">
        <f t="shared" si="1879"/>
        <v>0</v>
      </c>
      <c r="DH701" s="372"/>
      <c r="DI701" s="267">
        <v>46150</v>
      </c>
      <c r="DJ701" s="373">
        <v>4263255</v>
      </c>
      <c r="DK701" s="374">
        <f t="shared" si="1883"/>
        <v>0</v>
      </c>
      <c r="DL701" s="373"/>
      <c r="DM701" s="375">
        <f t="shared" si="1863"/>
        <v>0</v>
      </c>
      <c r="DN701" s="373"/>
      <c r="DO701" s="155">
        <f t="shared" si="1864"/>
        <v>0</v>
      </c>
      <c r="DP701" s="372"/>
      <c r="DQ701" s="155">
        <f t="shared" si="1865"/>
        <v>0</v>
      </c>
      <c r="DR701" s="373"/>
      <c r="DS701" s="155">
        <f t="shared" si="1866"/>
        <v>0</v>
      </c>
      <c r="DT701" s="372"/>
      <c r="DU701" s="155">
        <f t="shared" si="1867"/>
        <v>0</v>
      </c>
      <c r="DV701" s="373"/>
      <c r="DW701" s="4891">
        <f>IF(AN701=1,1,0)</f>
        <v>0</v>
      </c>
      <c r="DX701" s="372"/>
      <c r="DY701" s="154">
        <f t="shared" si="1884"/>
        <v>0</v>
      </c>
      <c r="DZ701" s="373"/>
      <c r="EA701" s="154">
        <v>46150</v>
      </c>
      <c r="EB701" s="373">
        <v>4263258</v>
      </c>
      <c r="EC701" s="269">
        <v>46150</v>
      </c>
      <c r="ED701" s="376">
        <v>4263259</v>
      </c>
      <c r="EE701" s="822">
        <v>46120</v>
      </c>
      <c r="EF701" s="377">
        <v>4263205</v>
      </c>
      <c r="EG701" s="273"/>
      <c r="EH701" s="274"/>
      <c r="EI701" s="275"/>
      <c r="EJ701" s="276"/>
      <c r="EK701" s="275"/>
      <c r="EL701" s="277"/>
      <c r="EM701" s="278" t="str">
        <f t="shared" si="1869"/>
        <v xml:space="preserve"> </v>
      </c>
      <c r="EN701" s="372"/>
      <c r="EO701" s="155">
        <f t="shared" si="1870"/>
        <v>0</v>
      </c>
      <c r="EP701" s="373"/>
      <c r="ER701" s="194"/>
      <c r="ET701" s="154" t="str">
        <f>IF($AE701=0,"　",VLOOKUP($AE701,ﾚｰｻﾞOP,60,0))</f>
        <v>-</v>
      </c>
      <c r="EU701" s="373"/>
      <c r="EV701" s="154" t="str">
        <f t="shared" si="1871"/>
        <v>-</v>
      </c>
      <c r="EW701" s="373"/>
      <c r="EX701" s="154"/>
      <c r="EY701" s="367"/>
      <c r="EZ701" s="154"/>
      <c r="FA701" s="367"/>
      <c r="FB701" s="154"/>
      <c r="FC701" s="367"/>
      <c r="FD701" s="154"/>
      <c r="FE701" s="367"/>
      <c r="FF701" s="155"/>
      <c r="FG701" s="367"/>
      <c r="FH701" s="154"/>
      <c r="FI701" s="367"/>
      <c r="FJ701" s="154" t="str">
        <f>IF($AE701=0,"　",VLOOKUP($AE701,ﾚｰｻﾞOP,67,0))</f>
        <v>-</v>
      </c>
      <c r="FK701" s="373"/>
      <c r="FL701" s="155" t="str">
        <f t="shared" si="1872"/>
        <v>-</v>
      </c>
      <c r="FM701" s="279"/>
      <c r="FN701" s="1184"/>
      <c r="FO701" s="280"/>
      <c r="FP701" s="281"/>
      <c r="FQ701" s="282"/>
      <c r="FS701" s="281"/>
      <c r="FT701" s="282"/>
    </row>
    <row r="702" spans="1:176" ht="18.600000000000001" customHeight="1">
      <c r="A702" s="228">
        <f t="shared" si="1841"/>
        <v>692</v>
      </c>
      <c r="B702" s="343" t="str">
        <f t="shared" si="1842"/>
        <v>4IE</v>
      </c>
      <c r="C702" s="6600">
        <v>46234</v>
      </c>
      <c r="D702" s="6784" t="s">
        <v>990</v>
      </c>
      <c r="E702" s="6193">
        <v>89610232</v>
      </c>
      <c r="F702" s="1564" t="s">
        <v>1959</v>
      </c>
      <c r="G702" s="1263"/>
      <c r="H702" s="1330" t="s">
        <v>629</v>
      </c>
      <c r="I702" s="1264" t="s">
        <v>52</v>
      </c>
      <c r="J702" s="3337" t="s">
        <v>21</v>
      </c>
      <c r="K702" s="599" t="s">
        <v>11</v>
      </c>
      <c r="L702" s="600"/>
      <c r="M702" s="6477">
        <v>46193</v>
      </c>
      <c r="N702" s="6873">
        <v>46192</v>
      </c>
      <c r="O702" s="354">
        <v>46196</v>
      </c>
      <c r="P702" s="353">
        <v>46196</v>
      </c>
      <c r="Q702" s="354">
        <v>46197</v>
      </c>
      <c r="R702" s="353">
        <v>46192</v>
      </c>
      <c r="S702" s="354">
        <v>46198</v>
      </c>
      <c r="T702" s="353">
        <v>46197</v>
      </c>
      <c r="U702" s="355">
        <v>46200</v>
      </c>
      <c r="V702" s="353">
        <v>46200</v>
      </c>
      <c r="W702" s="356">
        <v>46204</v>
      </c>
      <c r="X702" s="357">
        <v>46205</v>
      </c>
      <c r="Y702" s="359">
        <v>46210</v>
      </c>
      <c r="Z702" s="359">
        <v>46210</v>
      </c>
      <c r="AA702" s="601"/>
      <c r="AB702" s="359"/>
      <c r="AC702" s="251"/>
      <c r="AD702" s="361"/>
      <c r="AE702" s="362">
        <v>25</v>
      </c>
      <c r="AF702" s="363" t="str">
        <f t="shared" si="1843"/>
        <v>4IE</v>
      </c>
      <c r="AG702" s="364"/>
      <c r="AH702" s="364"/>
      <c r="AI702" s="364"/>
      <c r="AJ702" s="364"/>
      <c r="AK702" s="364"/>
      <c r="AL702" s="364"/>
      <c r="AM702" s="364"/>
      <c r="AN702" s="364"/>
      <c r="AO702" s="364"/>
      <c r="AP702" s="363"/>
      <c r="AQ702" s="255"/>
      <c r="AR702" s="255"/>
      <c r="AS702" s="255"/>
      <c r="AT702" s="255"/>
      <c r="AU702" s="2843">
        <f t="shared" si="1844"/>
        <v>0</v>
      </c>
      <c r="AV702" s="4008">
        <f t="shared" si="1845"/>
        <v>0</v>
      </c>
      <c r="AW702" s="590" t="str">
        <f>IF($AE702=0,"　",VLOOKUP($AE702,ﾚｰｻﾞOP,5,0))</f>
        <v>-</v>
      </c>
      <c r="AX702" s="369"/>
      <c r="AY702" s="154" t="str">
        <f>IF($AE702=0,"　",VLOOKUP($AE702,ﾚｰｻﾞOP,6,0))</f>
        <v>-</v>
      </c>
      <c r="AZ702" s="367"/>
      <c r="BA702" s="154" t="str">
        <f>IF($AE702=0,"　",VLOOKUP($AE702,ﾚｰｻﾞOP,7,0))</f>
        <v>-</v>
      </c>
      <c r="BB702" s="367"/>
      <c r="BC702" s="368" t="str">
        <f>IF($AE702=0,"　",VLOOKUP($AE702,ﾚｰｻﾞOP,8,0))</f>
        <v>-</v>
      </c>
      <c r="BD702" s="369"/>
      <c r="BE702" s="4599" t="str">
        <f>IF($AE702=0,"　",VLOOKUP($AE702,ﾚｰｻﾞOP,9,0))</f>
        <v>-</v>
      </c>
      <c r="BF702" s="367"/>
      <c r="BG702" s="368" t="str">
        <f>IF($AE702=0,"　",VLOOKUP($AE702,ﾚｰｻﾞOP,10,0))</f>
        <v>-</v>
      </c>
      <c r="BH702" s="367"/>
      <c r="BI702" s="154" t="str">
        <f>IF($AE702=0,"　",VLOOKUP($AE702,ﾚｰｻﾞOP,11,0))</f>
        <v>-</v>
      </c>
      <c r="BJ702" s="367"/>
      <c r="BK702" s="154" t="str">
        <f t="shared" si="1881"/>
        <v>-</v>
      </c>
      <c r="BL702" s="367"/>
      <c r="BM702" s="154" t="str">
        <f t="shared" si="1882"/>
        <v>-</v>
      </c>
      <c r="BN702" s="367"/>
      <c r="BO702" s="155" t="str">
        <f t="shared" si="1848"/>
        <v>-</v>
      </c>
      <c r="BP702" s="367"/>
      <c r="BQ702" s="154" t="str">
        <f>IF($AE702=0,"　",VLOOKUP($AE702,ﾚｰｻﾞOP,12,0))</f>
        <v>-</v>
      </c>
      <c r="BR702" s="369"/>
      <c r="BS702" s="154" t="str">
        <f t="shared" si="1873"/>
        <v>-</v>
      </c>
      <c r="BT702" s="369"/>
      <c r="BU702" s="154" t="str">
        <f t="shared" si="1874"/>
        <v>-</v>
      </c>
      <c r="BV702" s="369"/>
      <c r="BW702" s="154" t="str">
        <f t="shared" si="1875"/>
        <v>-</v>
      </c>
      <c r="BX702" s="367"/>
      <c r="BY702" s="154" t="str">
        <f t="shared" si="1876"/>
        <v>-</v>
      </c>
      <c r="BZ702" s="369"/>
      <c r="CA702" s="154" t="str">
        <f t="shared" si="1877"/>
        <v>-</v>
      </c>
      <c r="CB702" s="367"/>
      <c r="CC702" s="154" t="str">
        <f t="shared" si="1878"/>
        <v>-</v>
      </c>
      <c r="CD702" s="367"/>
      <c r="CE702" s="2850" t="str">
        <f t="shared" si="1849"/>
        <v>-</v>
      </c>
      <c r="CF702" s="2846"/>
      <c r="CG702" s="2855" t="str">
        <f t="shared" si="1850"/>
        <v>-</v>
      </c>
      <c r="CH702" s="2851"/>
      <c r="CI702" s="2850" t="str">
        <f t="shared" si="1851"/>
        <v>-</v>
      </c>
      <c r="CJ702" s="2846"/>
      <c r="CK702" s="2850" t="str">
        <f t="shared" si="1852"/>
        <v>-</v>
      </c>
      <c r="CL702" s="2851"/>
      <c r="CM702" s="2850" t="str">
        <f t="shared" si="1853"/>
        <v>-</v>
      </c>
      <c r="CN702" s="2851"/>
      <c r="CO702" s="2855" t="str">
        <f t="shared" si="1854"/>
        <v>-</v>
      </c>
      <c r="CP702" s="2851"/>
      <c r="CQ702" s="2855" t="str">
        <f t="shared" si="1855"/>
        <v>-</v>
      </c>
      <c r="CR702" s="2851"/>
      <c r="CS702" s="2850" t="str">
        <f t="shared" si="1856"/>
        <v>-</v>
      </c>
      <c r="CT702" s="2851"/>
      <c r="CU702" s="2855"/>
      <c r="CV702" s="2851"/>
      <c r="CW702" s="2850" t="str">
        <f t="shared" si="1857"/>
        <v>-</v>
      </c>
      <c r="CX702" s="2851"/>
      <c r="CY702" s="2855" t="str">
        <f t="shared" si="1858"/>
        <v>-</v>
      </c>
      <c r="CZ702" s="2851"/>
      <c r="DA702" s="154" t="str">
        <f t="shared" si="1859"/>
        <v>-</v>
      </c>
      <c r="DB702" s="369"/>
      <c r="DC702" s="155" t="str">
        <f t="shared" si="1860"/>
        <v>-</v>
      </c>
      <c r="DD702" s="367"/>
      <c r="DE702" s="374">
        <f>IF(AG702=1,1,0)</f>
        <v>0</v>
      </c>
      <c r="DF702" s="373"/>
      <c r="DG702" s="818">
        <f t="shared" si="1879"/>
        <v>0</v>
      </c>
      <c r="DH702" s="372"/>
      <c r="DI702" s="267">
        <f>IF(AG702=1,1,0)</f>
        <v>0</v>
      </c>
      <c r="DJ702" s="373"/>
      <c r="DK702" s="374">
        <f t="shared" si="1883"/>
        <v>0</v>
      </c>
      <c r="DL702" s="373"/>
      <c r="DM702" s="375">
        <f t="shared" si="1863"/>
        <v>0</v>
      </c>
      <c r="DN702" s="373"/>
      <c r="DO702" s="155">
        <f t="shared" si="1864"/>
        <v>0</v>
      </c>
      <c r="DP702" s="372"/>
      <c r="DQ702" s="155">
        <f t="shared" si="1865"/>
        <v>0</v>
      </c>
      <c r="DR702" s="373"/>
      <c r="DS702" s="155">
        <f t="shared" si="1866"/>
        <v>0</v>
      </c>
      <c r="DT702" s="372"/>
      <c r="DU702" s="155">
        <f t="shared" si="1867"/>
        <v>0</v>
      </c>
      <c r="DV702" s="373"/>
      <c r="DW702" s="4891">
        <f>IF(AN702=1,1,0)</f>
        <v>0</v>
      </c>
      <c r="DX702" s="372"/>
      <c r="DY702" s="154">
        <f t="shared" si="1884"/>
        <v>0</v>
      </c>
      <c r="DZ702" s="373"/>
      <c r="EA702" s="154">
        <f>IF(AP702=1,1,0)</f>
        <v>0</v>
      </c>
      <c r="EB702" s="373"/>
      <c r="EC702" s="269">
        <f>IF(AQ702=1,1,0)</f>
        <v>0</v>
      </c>
      <c r="ED702" s="376"/>
      <c r="EE702" s="822">
        <f>IF(AV702=0,0,1)</f>
        <v>0</v>
      </c>
      <c r="EF702" s="377"/>
      <c r="EG702" s="273"/>
      <c r="EH702" s="274"/>
      <c r="EI702" s="275"/>
      <c r="EJ702" s="276"/>
      <c r="EK702" s="275"/>
      <c r="EL702" s="277"/>
      <c r="EM702" s="278" t="str">
        <f t="shared" si="1869"/>
        <v xml:space="preserve"> </v>
      </c>
      <c r="EN702" s="372"/>
      <c r="EO702" s="155">
        <f t="shared" si="1870"/>
        <v>0</v>
      </c>
      <c r="EP702" s="373"/>
      <c r="ER702" s="194"/>
      <c r="ET702" s="154">
        <v>46150</v>
      </c>
      <c r="EU702" s="373">
        <v>4263261</v>
      </c>
      <c r="EV702" s="154">
        <f t="shared" si="1871"/>
        <v>1</v>
      </c>
      <c r="EW702" s="373"/>
      <c r="EX702" s="154"/>
      <c r="EY702" s="367"/>
      <c r="EZ702" s="154">
        <v>46182</v>
      </c>
      <c r="FA702" s="367">
        <v>4263309</v>
      </c>
      <c r="FB702" s="154"/>
      <c r="FC702" s="367"/>
      <c r="FD702" s="154">
        <v>46150</v>
      </c>
      <c r="FE702" s="367">
        <v>4263263</v>
      </c>
      <c r="FF702" s="155"/>
      <c r="FG702" s="367"/>
      <c r="FH702" s="154"/>
      <c r="FI702" s="367"/>
      <c r="FJ702" s="154">
        <v>46150</v>
      </c>
      <c r="FK702" s="373">
        <v>4263264</v>
      </c>
      <c r="FL702" s="155">
        <f t="shared" si="1872"/>
        <v>1</v>
      </c>
      <c r="FM702" s="279"/>
      <c r="FN702" s="1184"/>
      <c r="FO702" s="280"/>
      <c r="FP702" s="281">
        <v>1</v>
      </c>
      <c r="FQ702" s="282"/>
      <c r="FS702" s="281"/>
      <c r="FT702" s="282"/>
    </row>
    <row r="703" spans="1:176" ht="18.600000000000001" customHeight="1">
      <c r="A703" s="228">
        <f t="shared" si="1841"/>
        <v>693</v>
      </c>
      <c r="B703" s="343" t="str">
        <f t="shared" si="1842"/>
        <v>4IE</v>
      </c>
      <c r="C703" s="6600">
        <v>46234</v>
      </c>
      <c r="D703" s="6780" t="s">
        <v>30</v>
      </c>
      <c r="E703" s="1262">
        <v>84511343</v>
      </c>
      <c r="F703" s="1564" t="s">
        <v>1960</v>
      </c>
      <c r="G703" s="1263"/>
      <c r="H703" s="1330" t="s">
        <v>630</v>
      </c>
      <c r="I703" s="1264" t="s">
        <v>614</v>
      </c>
      <c r="J703" s="3337" t="s">
        <v>14</v>
      </c>
      <c r="K703" s="599" t="s">
        <v>11</v>
      </c>
      <c r="L703" s="600"/>
      <c r="M703" s="6477">
        <v>46196</v>
      </c>
      <c r="N703" s="353">
        <v>46192</v>
      </c>
      <c r="O703" s="354">
        <v>46197</v>
      </c>
      <c r="P703" s="353">
        <v>46193</v>
      </c>
      <c r="Q703" s="354">
        <v>46198</v>
      </c>
      <c r="R703" s="353">
        <v>46193</v>
      </c>
      <c r="S703" s="354">
        <v>46199</v>
      </c>
      <c r="T703" s="353">
        <v>46197</v>
      </c>
      <c r="U703" s="355">
        <v>46203</v>
      </c>
      <c r="V703" s="353">
        <v>46203</v>
      </c>
      <c r="W703" s="356">
        <v>46205</v>
      </c>
      <c r="X703" s="357">
        <v>46206</v>
      </c>
      <c r="Y703" s="359">
        <v>46210</v>
      </c>
      <c r="Z703" s="359">
        <v>46210</v>
      </c>
      <c r="AA703" s="601"/>
      <c r="AB703" s="359"/>
      <c r="AC703" s="251"/>
      <c r="AD703" s="361"/>
      <c r="AE703" s="362">
        <v>2</v>
      </c>
      <c r="AF703" s="363" t="str">
        <f t="shared" si="1843"/>
        <v>4IE</v>
      </c>
      <c r="AG703" s="364"/>
      <c r="AH703" s="364"/>
      <c r="AI703" s="364">
        <v>1</v>
      </c>
      <c r="AJ703" s="364"/>
      <c r="AK703" s="364"/>
      <c r="AL703" s="364"/>
      <c r="AM703" s="364"/>
      <c r="AN703" s="364">
        <v>1</v>
      </c>
      <c r="AO703" s="364"/>
      <c r="AP703" s="363">
        <v>1</v>
      </c>
      <c r="AQ703" s="255">
        <v>1</v>
      </c>
      <c r="AR703" s="255"/>
      <c r="AS703" s="255"/>
      <c r="AT703" s="255"/>
      <c r="AU703" s="2843">
        <f t="shared" si="1844"/>
        <v>2</v>
      </c>
      <c r="AV703" s="4008">
        <f t="shared" si="1845"/>
        <v>0</v>
      </c>
      <c r="AW703" s="590">
        <v>46161</v>
      </c>
      <c r="AX703" s="369">
        <v>4263241</v>
      </c>
      <c r="AY703" s="154">
        <v>46161</v>
      </c>
      <c r="AZ703" s="367">
        <v>4263242</v>
      </c>
      <c r="BA703" s="154">
        <v>46161</v>
      </c>
      <c r="BB703" s="367">
        <v>4263243</v>
      </c>
      <c r="BC703" s="368">
        <v>46161</v>
      </c>
      <c r="BD703" s="369">
        <v>4263244</v>
      </c>
      <c r="BE703" s="4599">
        <v>46144</v>
      </c>
      <c r="BF703" s="367">
        <v>4263238</v>
      </c>
      <c r="BG703" s="368">
        <v>46150</v>
      </c>
      <c r="BH703" s="367">
        <v>4263239</v>
      </c>
      <c r="BI703" s="154">
        <v>46150</v>
      </c>
      <c r="BJ703" s="367">
        <v>4263240</v>
      </c>
      <c r="BK703" s="154" t="str">
        <f t="shared" si="1881"/>
        <v>-</v>
      </c>
      <c r="BL703" s="367"/>
      <c r="BM703" s="154" t="str">
        <f t="shared" si="1882"/>
        <v>-</v>
      </c>
      <c r="BN703" s="367"/>
      <c r="BO703" s="155" t="str">
        <f t="shared" si="1848"/>
        <v>-</v>
      </c>
      <c r="BP703" s="367"/>
      <c r="BQ703" s="154" t="str">
        <f>IF($AE703=0,"　",VLOOKUP($AE703,ﾚｰｻﾞOP,12,0))</f>
        <v>-</v>
      </c>
      <c r="BR703" s="369"/>
      <c r="BS703" s="154" t="str">
        <f t="shared" si="1873"/>
        <v>-</v>
      </c>
      <c r="BT703" s="369"/>
      <c r="BU703" s="154" t="str">
        <f t="shared" si="1874"/>
        <v>-</v>
      </c>
      <c r="BV703" s="369"/>
      <c r="BW703" s="154" t="str">
        <f t="shared" si="1875"/>
        <v>-</v>
      </c>
      <c r="BX703" s="367"/>
      <c r="BY703" s="154" t="str">
        <f t="shared" si="1876"/>
        <v>-</v>
      </c>
      <c r="BZ703" s="369"/>
      <c r="CA703" s="154" t="str">
        <f t="shared" si="1877"/>
        <v>-</v>
      </c>
      <c r="CB703" s="367"/>
      <c r="CC703" s="154" t="str">
        <f t="shared" si="1878"/>
        <v>-</v>
      </c>
      <c r="CD703" s="367"/>
      <c r="CE703" s="2850" t="str">
        <f t="shared" si="1849"/>
        <v>-</v>
      </c>
      <c r="CF703" s="2846"/>
      <c r="CG703" s="2855" t="str">
        <f t="shared" si="1850"/>
        <v>-</v>
      </c>
      <c r="CH703" s="2851"/>
      <c r="CI703" s="2850" t="str">
        <f t="shared" si="1851"/>
        <v>-</v>
      </c>
      <c r="CJ703" s="2846"/>
      <c r="CK703" s="2850" t="str">
        <f t="shared" si="1852"/>
        <v>-</v>
      </c>
      <c r="CL703" s="2851"/>
      <c r="CM703" s="2850" t="str">
        <f t="shared" si="1853"/>
        <v>-</v>
      </c>
      <c r="CN703" s="2851"/>
      <c r="CO703" s="2855" t="str">
        <f t="shared" si="1854"/>
        <v>-</v>
      </c>
      <c r="CP703" s="2851"/>
      <c r="CQ703" s="2855" t="str">
        <f t="shared" si="1855"/>
        <v>-</v>
      </c>
      <c r="CR703" s="2851"/>
      <c r="CS703" s="2850" t="str">
        <f t="shared" si="1856"/>
        <v>-</v>
      </c>
      <c r="CT703" s="2851"/>
      <c r="CU703" s="2855"/>
      <c r="CV703" s="2851"/>
      <c r="CW703" s="2850" t="str">
        <f t="shared" si="1857"/>
        <v>-</v>
      </c>
      <c r="CX703" s="2851"/>
      <c r="CY703" s="2855" t="str">
        <f t="shared" si="1858"/>
        <v>-</v>
      </c>
      <c r="CZ703" s="2851"/>
      <c r="DA703" s="154" t="str">
        <f t="shared" si="1859"/>
        <v>-</v>
      </c>
      <c r="DB703" s="369"/>
      <c r="DC703" s="155" t="str">
        <f t="shared" si="1860"/>
        <v>-</v>
      </c>
      <c r="DD703" s="367"/>
      <c r="DE703" s="374">
        <f>IF(AG703=1,1,0)</f>
        <v>0</v>
      </c>
      <c r="DF703" s="373"/>
      <c r="DG703" s="818">
        <f t="shared" si="1879"/>
        <v>0</v>
      </c>
      <c r="DH703" s="372"/>
      <c r="DI703" s="267">
        <f>IF(AG703=1,1,0)</f>
        <v>0</v>
      </c>
      <c r="DJ703" s="373"/>
      <c r="DK703" s="374">
        <v>46120</v>
      </c>
      <c r="DL703" s="373">
        <v>4263200</v>
      </c>
      <c r="DM703" s="375">
        <f t="shared" si="1863"/>
        <v>0</v>
      </c>
      <c r="DN703" s="373"/>
      <c r="DO703" s="155">
        <f t="shared" si="1864"/>
        <v>0</v>
      </c>
      <c r="DP703" s="372"/>
      <c r="DQ703" s="155">
        <f t="shared" si="1865"/>
        <v>0</v>
      </c>
      <c r="DR703" s="373"/>
      <c r="DS703" s="155">
        <f t="shared" si="1866"/>
        <v>0</v>
      </c>
      <c r="DT703" s="372"/>
      <c r="DU703" s="155">
        <f t="shared" si="1867"/>
        <v>0</v>
      </c>
      <c r="DV703" s="373"/>
      <c r="DW703" s="4891">
        <v>46150</v>
      </c>
      <c r="DX703" s="372">
        <v>4263257</v>
      </c>
      <c r="DY703" s="154">
        <f t="shared" si="1884"/>
        <v>0</v>
      </c>
      <c r="DZ703" s="373"/>
      <c r="EA703" s="154">
        <v>46150</v>
      </c>
      <c r="EB703" s="373">
        <v>4263258</v>
      </c>
      <c r="EC703" s="269">
        <v>46150</v>
      </c>
      <c r="ED703" s="376">
        <v>4263259</v>
      </c>
      <c r="EE703" s="822">
        <f>IF(AV703=0,0,1)</f>
        <v>0</v>
      </c>
      <c r="EF703" s="377"/>
      <c r="EG703" s="273"/>
      <c r="EH703" s="274"/>
      <c r="EI703" s="275"/>
      <c r="EJ703" s="276"/>
      <c r="EK703" s="275"/>
      <c r="EL703" s="277"/>
      <c r="EM703" s="278" t="str">
        <f t="shared" si="1869"/>
        <v xml:space="preserve"> </v>
      </c>
      <c r="EN703" s="372"/>
      <c r="EO703" s="155">
        <f t="shared" si="1870"/>
        <v>0</v>
      </c>
      <c r="EP703" s="373"/>
      <c r="ER703" s="194"/>
      <c r="ET703" s="154" t="str">
        <f>IF($AE703=0,"　",VLOOKUP($AE703,ﾚｰｻﾞOP,60,0))</f>
        <v>-</v>
      </c>
      <c r="EU703" s="373"/>
      <c r="EV703" s="154" t="str">
        <f t="shared" si="1871"/>
        <v>-</v>
      </c>
      <c r="EW703" s="373"/>
      <c r="EX703" s="154"/>
      <c r="EY703" s="367"/>
      <c r="EZ703" s="154"/>
      <c r="FA703" s="367"/>
      <c r="FB703" s="154"/>
      <c r="FC703" s="367"/>
      <c r="FD703" s="154"/>
      <c r="FE703" s="367"/>
      <c r="FF703" s="155"/>
      <c r="FG703" s="367"/>
      <c r="FH703" s="154"/>
      <c r="FI703" s="367"/>
      <c r="FJ703" s="154" t="str">
        <f>IF($AE703=0,"　",VLOOKUP($AE703,ﾚｰｻﾞOP,67,0))</f>
        <v>-</v>
      </c>
      <c r="FK703" s="373"/>
      <c r="FL703" s="155" t="str">
        <f t="shared" si="1872"/>
        <v>-</v>
      </c>
      <c r="FM703" s="279"/>
      <c r="FN703" s="1184"/>
      <c r="FO703" s="280"/>
      <c r="FP703" s="281"/>
      <c r="FQ703" s="282"/>
      <c r="FS703" s="281"/>
      <c r="FT703" s="282"/>
    </row>
    <row r="704" spans="1:176" ht="18.600000000000001" customHeight="1">
      <c r="A704" s="228">
        <f t="shared" si="1841"/>
        <v>694</v>
      </c>
      <c r="B704" s="343" t="str">
        <f t="shared" si="1842"/>
        <v>4IE</v>
      </c>
      <c r="C704" s="6753">
        <v>46265</v>
      </c>
      <c r="D704" s="6781" t="s">
        <v>39</v>
      </c>
      <c r="E704" s="6793" t="s">
        <v>1735</v>
      </c>
      <c r="F704" s="6587" t="s">
        <v>1955</v>
      </c>
      <c r="G704" s="6559"/>
      <c r="H704" s="6560" t="s">
        <v>630</v>
      </c>
      <c r="I704" s="1264" t="s">
        <v>48</v>
      </c>
      <c r="J704" s="6561" t="s">
        <v>0</v>
      </c>
      <c r="K704" s="6562" t="s">
        <v>503</v>
      </c>
      <c r="L704" s="600"/>
      <c r="M704" s="6477">
        <v>46196</v>
      </c>
      <c r="N704" s="353">
        <v>46193</v>
      </c>
      <c r="O704" s="354">
        <v>46197</v>
      </c>
      <c r="P704" s="353">
        <v>46196</v>
      </c>
      <c r="Q704" s="354">
        <v>46198</v>
      </c>
      <c r="R704" s="353">
        <v>46196</v>
      </c>
      <c r="S704" s="354">
        <v>46199</v>
      </c>
      <c r="T704" s="353">
        <v>46198</v>
      </c>
      <c r="U704" s="355">
        <v>46203</v>
      </c>
      <c r="V704" s="353">
        <v>46204</v>
      </c>
      <c r="W704" s="356">
        <v>46205</v>
      </c>
      <c r="X704" s="357">
        <v>46207</v>
      </c>
      <c r="Y704" s="6563">
        <v>46211</v>
      </c>
      <c r="Z704" s="6563">
        <v>46211</v>
      </c>
      <c r="AA704" s="601"/>
      <c r="AB704" s="359"/>
      <c r="AC704" s="251" t="s">
        <v>627</v>
      </c>
      <c r="AD704" s="361"/>
      <c r="AE704" s="362">
        <v>5</v>
      </c>
      <c r="AF704" s="363" t="str">
        <f t="shared" si="1843"/>
        <v>4IE</v>
      </c>
      <c r="AG704" s="364">
        <v>1</v>
      </c>
      <c r="AH704" s="364"/>
      <c r="AI704" s="364"/>
      <c r="AJ704" s="364"/>
      <c r="AK704" s="364"/>
      <c r="AL704" s="364"/>
      <c r="AM704" s="364"/>
      <c r="AN704" s="364"/>
      <c r="AO704" s="364"/>
      <c r="AP704" s="363">
        <v>1</v>
      </c>
      <c r="AQ704" s="255">
        <v>1</v>
      </c>
      <c r="AR704" s="255">
        <v>1</v>
      </c>
      <c r="AS704" s="255"/>
      <c r="AT704" s="255"/>
      <c r="AU704" s="2843">
        <f t="shared" si="1844"/>
        <v>0</v>
      </c>
      <c r="AV704" s="4008">
        <f t="shared" si="1845"/>
        <v>1</v>
      </c>
      <c r="AW704" s="590">
        <v>46161</v>
      </c>
      <c r="AX704" s="369">
        <v>4263241</v>
      </c>
      <c r="AY704" s="154">
        <v>46161</v>
      </c>
      <c r="AZ704" s="367">
        <v>4263242</v>
      </c>
      <c r="BA704" s="154">
        <v>46161</v>
      </c>
      <c r="BB704" s="367">
        <v>4263243</v>
      </c>
      <c r="BC704" s="368">
        <v>46161</v>
      </c>
      <c r="BD704" s="369">
        <v>4263244</v>
      </c>
      <c r="BE704" s="4599">
        <v>46144</v>
      </c>
      <c r="BF704" s="367">
        <v>4263238</v>
      </c>
      <c r="BG704" s="368">
        <v>46150</v>
      </c>
      <c r="BH704" s="367">
        <v>4263239</v>
      </c>
      <c r="BI704" s="154" t="str">
        <f>IF($AE704=0,"　",VLOOKUP($AE704,ﾚｰｻﾞOP,11,0))</f>
        <v>-</v>
      </c>
      <c r="BJ704" s="367"/>
      <c r="BK704" s="154" t="str">
        <f t="shared" si="1881"/>
        <v>-</v>
      </c>
      <c r="BL704" s="367"/>
      <c r="BM704" s="154" t="str">
        <f t="shared" si="1882"/>
        <v>-</v>
      </c>
      <c r="BN704" s="367"/>
      <c r="BO704" s="155" t="str">
        <f t="shared" si="1848"/>
        <v>-</v>
      </c>
      <c r="BP704" s="367"/>
      <c r="BQ704" s="154">
        <v>46150</v>
      </c>
      <c r="BR704" s="369">
        <v>4263248</v>
      </c>
      <c r="BS704" s="154" t="str">
        <f t="shared" si="1873"/>
        <v>-</v>
      </c>
      <c r="BT704" s="369"/>
      <c r="BU704" s="154" t="str">
        <f t="shared" si="1874"/>
        <v>-</v>
      </c>
      <c r="BV704" s="369"/>
      <c r="BW704" s="154" t="str">
        <f t="shared" si="1875"/>
        <v>-</v>
      </c>
      <c r="BX704" s="367"/>
      <c r="BY704" s="154" t="str">
        <f t="shared" si="1876"/>
        <v>-</v>
      </c>
      <c r="BZ704" s="369"/>
      <c r="CA704" s="154" t="str">
        <f t="shared" si="1877"/>
        <v>-</v>
      </c>
      <c r="CB704" s="367"/>
      <c r="CC704" s="154" t="str">
        <f t="shared" si="1878"/>
        <v>-</v>
      </c>
      <c r="CD704" s="367"/>
      <c r="CE704" s="2850" t="str">
        <f t="shared" si="1849"/>
        <v>-</v>
      </c>
      <c r="CF704" s="2846"/>
      <c r="CG704" s="2855" t="str">
        <f t="shared" si="1850"/>
        <v>-</v>
      </c>
      <c r="CH704" s="2851"/>
      <c r="CI704" s="2850" t="str">
        <f t="shared" si="1851"/>
        <v>-</v>
      </c>
      <c r="CJ704" s="2846"/>
      <c r="CK704" s="2850" t="str">
        <f t="shared" si="1852"/>
        <v>-</v>
      </c>
      <c r="CL704" s="2851"/>
      <c r="CM704" s="2850" t="str">
        <f t="shared" si="1853"/>
        <v>-</v>
      </c>
      <c r="CN704" s="2851"/>
      <c r="CO704" s="2855" t="str">
        <f t="shared" si="1854"/>
        <v>-</v>
      </c>
      <c r="CP704" s="2851"/>
      <c r="CQ704" s="2855" t="str">
        <f t="shared" si="1855"/>
        <v>-</v>
      </c>
      <c r="CR704" s="2851"/>
      <c r="CS704" s="2850" t="str">
        <f t="shared" si="1856"/>
        <v>-</v>
      </c>
      <c r="CT704" s="2851"/>
      <c r="CU704" s="2855"/>
      <c r="CV704" s="2851"/>
      <c r="CW704" s="2850" t="str">
        <f t="shared" si="1857"/>
        <v>-</v>
      </c>
      <c r="CX704" s="2851"/>
      <c r="CY704" s="2855" t="str">
        <f t="shared" si="1858"/>
        <v>-</v>
      </c>
      <c r="CZ704" s="2851"/>
      <c r="DA704" s="154" t="str">
        <f t="shared" si="1859"/>
        <v>-</v>
      </c>
      <c r="DB704" s="369"/>
      <c r="DC704" s="155" t="str">
        <f t="shared" si="1860"/>
        <v>-</v>
      </c>
      <c r="DD704" s="367"/>
      <c r="DE704" s="374">
        <v>46154</v>
      </c>
      <c r="DF704" s="373">
        <v>4263354</v>
      </c>
      <c r="DG704" s="818">
        <f t="shared" si="1879"/>
        <v>0</v>
      </c>
      <c r="DH704" s="372"/>
      <c r="DI704" s="267">
        <v>46150</v>
      </c>
      <c r="DJ704" s="373">
        <v>4263255</v>
      </c>
      <c r="DK704" s="374">
        <f t="shared" ref="DK704:DK709" si="1885">IF(AU704=2,1,0)</f>
        <v>0</v>
      </c>
      <c r="DL704" s="373"/>
      <c r="DM704" s="375">
        <f t="shared" si="1863"/>
        <v>0</v>
      </c>
      <c r="DN704" s="373"/>
      <c r="DO704" s="155">
        <f t="shared" si="1864"/>
        <v>0</v>
      </c>
      <c r="DP704" s="372"/>
      <c r="DQ704" s="155">
        <f t="shared" si="1865"/>
        <v>0</v>
      </c>
      <c r="DR704" s="373"/>
      <c r="DS704" s="155">
        <f t="shared" si="1866"/>
        <v>0</v>
      </c>
      <c r="DT704" s="372"/>
      <c r="DU704" s="155">
        <f t="shared" si="1867"/>
        <v>0</v>
      </c>
      <c r="DV704" s="373"/>
      <c r="DW704" s="4891">
        <f>IF(AN704=1,1,0)</f>
        <v>0</v>
      </c>
      <c r="DX704" s="372"/>
      <c r="DY704" s="154">
        <f t="shared" si="1884"/>
        <v>0</v>
      </c>
      <c r="DZ704" s="373"/>
      <c r="EA704" s="154">
        <v>46150</v>
      </c>
      <c r="EB704" s="373">
        <v>4263258</v>
      </c>
      <c r="EC704" s="269">
        <v>46150</v>
      </c>
      <c r="ED704" s="376">
        <v>4263259</v>
      </c>
      <c r="EE704" s="822">
        <v>46120</v>
      </c>
      <c r="EF704" s="377">
        <v>4263205</v>
      </c>
      <c r="EG704" s="273"/>
      <c r="EH704" s="274"/>
      <c r="EI704" s="275"/>
      <c r="EJ704" s="276"/>
      <c r="EK704" s="275"/>
      <c r="EL704" s="277"/>
      <c r="EM704" s="278" t="str">
        <f t="shared" si="1869"/>
        <v xml:space="preserve"> </v>
      </c>
      <c r="EN704" s="372"/>
      <c r="EO704" s="155">
        <f t="shared" si="1870"/>
        <v>0</v>
      </c>
      <c r="EP704" s="373"/>
      <c r="ER704" s="194"/>
      <c r="ET704" s="154" t="str">
        <f>IF($AE704=0,"　",VLOOKUP($AE704,ﾚｰｻﾞOP,60,0))</f>
        <v>-</v>
      </c>
      <c r="EU704" s="373"/>
      <c r="EV704" s="154" t="str">
        <f t="shared" si="1871"/>
        <v>-</v>
      </c>
      <c r="EW704" s="373"/>
      <c r="EX704" s="154"/>
      <c r="EY704" s="367"/>
      <c r="EZ704" s="154"/>
      <c r="FA704" s="367"/>
      <c r="FB704" s="154"/>
      <c r="FC704" s="367"/>
      <c r="FD704" s="154"/>
      <c r="FE704" s="367"/>
      <c r="FF704" s="155"/>
      <c r="FG704" s="367"/>
      <c r="FH704" s="154"/>
      <c r="FI704" s="367"/>
      <c r="FJ704" s="154" t="str">
        <f>IF($AE704=0,"　",VLOOKUP($AE704,ﾚｰｻﾞOP,67,0))</f>
        <v>-</v>
      </c>
      <c r="FK704" s="373"/>
      <c r="FL704" s="155" t="str">
        <f t="shared" si="1872"/>
        <v>-</v>
      </c>
      <c r="FM704" s="279"/>
      <c r="FN704" s="1184"/>
      <c r="FO704" s="280"/>
      <c r="FP704" s="281"/>
      <c r="FQ704" s="282"/>
      <c r="FS704" s="281"/>
      <c r="FT704" s="282"/>
    </row>
    <row r="705" spans="1:176" ht="18.600000000000001" customHeight="1">
      <c r="A705" s="228">
        <f t="shared" si="1841"/>
        <v>695</v>
      </c>
      <c r="B705" s="343" t="str">
        <f t="shared" si="1842"/>
        <v>4IE</v>
      </c>
      <c r="C705" s="6600">
        <v>46221</v>
      </c>
      <c r="D705" s="5644" t="s">
        <v>1024</v>
      </c>
      <c r="E705" s="5719" t="s">
        <v>1677</v>
      </c>
      <c r="F705" s="1564" t="s">
        <v>1961</v>
      </c>
      <c r="G705" s="1263"/>
      <c r="H705" s="1330" t="s">
        <v>630</v>
      </c>
      <c r="I705" s="1264" t="s">
        <v>68</v>
      </c>
      <c r="J705" s="1264" t="s">
        <v>15</v>
      </c>
      <c r="K705" s="599" t="s">
        <v>11</v>
      </c>
      <c r="L705" s="600"/>
      <c r="M705" s="6477">
        <v>46197</v>
      </c>
      <c r="N705" s="6873">
        <v>46197</v>
      </c>
      <c r="O705" s="354">
        <v>46198</v>
      </c>
      <c r="P705" s="353">
        <v>46197</v>
      </c>
      <c r="Q705" s="354">
        <v>46199</v>
      </c>
      <c r="R705" s="353">
        <v>46197</v>
      </c>
      <c r="S705" s="354">
        <v>46200</v>
      </c>
      <c r="T705" s="353">
        <v>46199</v>
      </c>
      <c r="U705" s="355">
        <v>46204</v>
      </c>
      <c r="V705" s="353">
        <v>46204</v>
      </c>
      <c r="W705" s="356">
        <v>46206</v>
      </c>
      <c r="X705" s="357">
        <v>46207</v>
      </c>
      <c r="Y705" s="359">
        <v>46211</v>
      </c>
      <c r="Z705" s="359">
        <v>46211</v>
      </c>
      <c r="AA705" s="601"/>
      <c r="AB705" s="359"/>
      <c r="AC705" s="251"/>
      <c r="AD705" s="361"/>
      <c r="AE705" s="362">
        <v>25</v>
      </c>
      <c r="AF705" s="363" t="str">
        <f t="shared" si="1843"/>
        <v>4IE</v>
      </c>
      <c r="AG705" s="364"/>
      <c r="AH705" s="364"/>
      <c r="AI705" s="364"/>
      <c r="AJ705" s="364"/>
      <c r="AK705" s="364"/>
      <c r="AL705" s="364"/>
      <c r="AM705" s="364"/>
      <c r="AN705" s="364"/>
      <c r="AO705" s="364"/>
      <c r="AP705" s="363"/>
      <c r="AQ705" s="255"/>
      <c r="AR705" s="255"/>
      <c r="AS705" s="255"/>
      <c r="AT705" s="255"/>
      <c r="AU705" s="2843">
        <f t="shared" si="1844"/>
        <v>0</v>
      </c>
      <c r="AV705" s="4008">
        <f t="shared" si="1845"/>
        <v>0</v>
      </c>
      <c r="AW705" s="590" t="str">
        <f>IF($AE705=0,"　",VLOOKUP($AE705,ﾚｰｻﾞOP,5,0))</f>
        <v>-</v>
      </c>
      <c r="AX705" s="369"/>
      <c r="AY705" s="154" t="str">
        <f>IF($AE705=0,"　",VLOOKUP($AE705,ﾚｰｻﾞOP,6,0))</f>
        <v>-</v>
      </c>
      <c r="AZ705" s="367"/>
      <c r="BA705" s="154" t="str">
        <f>IF($AE705=0,"　",VLOOKUP($AE705,ﾚｰｻﾞOP,7,0))</f>
        <v>-</v>
      </c>
      <c r="BB705" s="367"/>
      <c r="BC705" s="368" t="str">
        <f>IF($AE705=0,"　",VLOOKUP($AE705,ﾚｰｻﾞOP,8,0))</f>
        <v>-</v>
      </c>
      <c r="BD705" s="369"/>
      <c r="BE705" s="4599" t="str">
        <f>IF($AE705=0,"　",VLOOKUP($AE705,ﾚｰｻﾞOP,9,0))</f>
        <v>-</v>
      </c>
      <c r="BF705" s="367"/>
      <c r="BG705" s="368" t="str">
        <f>IF($AE705=0,"　",VLOOKUP($AE705,ﾚｰｻﾞOP,10,0))</f>
        <v>-</v>
      </c>
      <c r="BH705" s="367"/>
      <c r="BI705" s="154" t="str">
        <f>IF($AE705=0,"　",VLOOKUP($AE705,ﾚｰｻﾞOP,11,0))</f>
        <v>-</v>
      </c>
      <c r="BJ705" s="367"/>
      <c r="BK705" s="154" t="str">
        <f t="shared" si="1881"/>
        <v>-</v>
      </c>
      <c r="BL705" s="367"/>
      <c r="BM705" s="154" t="str">
        <f t="shared" si="1882"/>
        <v>-</v>
      </c>
      <c r="BN705" s="367"/>
      <c r="BO705" s="155" t="str">
        <f t="shared" si="1848"/>
        <v>-</v>
      </c>
      <c r="BP705" s="367"/>
      <c r="BQ705" s="154" t="str">
        <f>IF($AE705=0,"　",VLOOKUP($AE705,ﾚｰｻﾞOP,12,0))</f>
        <v>-</v>
      </c>
      <c r="BR705" s="369"/>
      <c r="BS705" s="154" t="str">
        <f t="shared" si="1873"/>
        <v>-</v>
      </c>
      <c r="BT705" s="369"/>
      <c r="BU705" s="154" t="str">
        <f t="shared" si="1874"/>
        <v>-</v>
      </c>
      <c r="BV705" s="369"/>
      <c r="BW705" s="154" t="str">
        <f t="shared" si="1875"/>
        <v>-</v>
      </c>
      <c r="BX705" s="367"/>
      <c r="BY705" s="154" t="str">
        <f t="shared" si="1876"/>
        <v>-</v>
      </c>
      <c r="BZ705" s="369"/>
      <c r="CA705" s="154" t="str">
        <f t="shared" si="1877"/>
        <v>-</v>
      </c>
      <c r="CB705" s="367"/>
      <c r="CC705" s="154" t="str">
        <f t="shared" si="1878"/>
        <v>-</v>
      </c>
      <c r="CD705" s="367"/>
      <c r="CE705" s="2850" t="str">
        <f t="shared" si="1849"/>
        <v>-</v>
      </c>
      <c r="CF705" s="2846"/>
      <c r="CG705" s="2855" t="str">
        <f t="shared" si="1850"/>
        <v>-</v>
      </c>
      <c r="CH705" s="2851"/>
      <c r="CI705" s="2850" t="str">
        <f t="shared" si="1851"/>
        <v>-</v>
      </c>
      <c r="CJ705" s="2846"/>
      <c r="CK705" s="2850" t="str">
        <f t="shared" si="1852"/>
        <v>-</v>
      </c>
      <c r="CL705" s="2851"/>
      <c r="CM705" s="2850" t="str">
        <f t="shared" si="1853"/>
        <v>-</v>
      </c>
      <c r="CN705" s="2851"/>
      <c r="CO705" s="2855" t="str">
        <f t="shared" si="1854"/>
        <v>-</v>
      </c>
      <c r="CP705" s="2851"/>
      <c r="CQ705" s="2855" t="str">
        <f t="shared" si="1855"/>
        <v>-</v>
      </c>
      <c r="CR705" s="2851"/>
      <c r="CS705" s="2850" t="str">
        <f t="shared" si="1856"/>
        <v>-</v>
      </c>
      <c r="CT705" s="2851"/>
      <c r="CU705" s="2855"/>
      <c r="CV705" s="2851"/>
      <c r="CW705" s="2850" t="str">
        <f t="shared" si="1857"/>
        <v>-</v>
      </c>
      <c r="CX705" s="2851"/>
      <c r="CY705" s="2855" t="str">
        <f t="shared" si="1858"/>
        <v>-</v>
      </c>
      <c r="CZ705" s="2851"/>
      <c r="DA705" s="154" t="str">
        <f t="shared" si="1859"/>
        <v>-</v>
      </c>
      <c r="DB705" s="369"/>
      <c r="DC705" s="155" t="str">
        <f t="shared" si="1860"/>
        <v>-</v>
      </c>
      <c r="DD705" s="367"/>
      <c r="DE705" s="374">
        <f>IF(AG705=1,1,0)</f>
        <v>0</v>
      </c>
      <c r="DF705" s="373"/>
      <c r="DG705" s="818">
        <f t="shared" si="1879"/>
        <v>0</v>
      </c>
      <c r="DH705" s="372"/>
      <c r="DI705" s="267">
        <f>IF(AG705=1,1,0)</f>
        <v>0</v>
      </c>
      <c r="DJ705" s="373"/>
      <c r="DK705" s="374">
        <f t="shared" si="1885"/>
        <v>0</v>
      </c>
      <c r="DL705" s="373"/>
      <c r="DM705" s="375">
        <f t="shared" si="1863"/>
        <v>0</v>
      </c>
      <c r="DN705" s="373"/>
      <c r="DO705" s="155">
        <f t="shared" si="1864"/>
        <v>0</v>
      </c>
      <c r="DP705" s="372"/>
      <c r="DQ705" s="155">
        <f t="shared" si="1865"/>
        <v>0</v>
      </c>
      <c r="DR705" s="373"/>
      <c r="DS705" s="155">
        <f t="shared" si="1866"/>
        <v>0</v>
      </c>
      <c r="DT705" s="372"/>
      <c r="DU705" s="155">
        <f t="shared" si="1867"/>
        <v>0</v>
      </c>
      <c r="DV705" s="373"/>
      <c r="DW705" s="4891">
        <f>IF(AN705=1,1,0)</f>
        <v>0</v>
      </c>
      <c r="DX705" s="372"/>
      <c r="DY705" s="154">
        <f t="shared" si="1884"/>
        <v>0</v>
      </c>
      <c r="DZ705" s="373"/>
      <c r="EA705" s="154">
        <f>IF(AP705=1,1,0)</f>
        <v>0</v>
      </c>
      <c r="EB705" s="373"/>
      <c r="EC705" s="269">
        <f>IF(AQ705=1,1,0)</f>
        <v>0</v>
      </c>
      <c r="ED705" s="376"/>
      <c r="EE705" s="822">
        <f>IF(AV705=0,0,1)</f>
        <v>0</v>
      </c>
      <c r="EF705" s="377"/>
      <c r="EG705" s="273"/>
      <c r="EH705" s="274"/>
      <c r="EI705" s="275"/>
      <c r="EJ705" s="276"/>
      <c r="EK705" s="275"/>
      <c r="EL705" s="277"/>
      <c r="EM705" s="278" t="str">
        <f t="shared" si="1869"/>
        <v xml:space="preserve"> </v>
      </c>
      <c r="EN705" s="372"/>
      <c r="EO705" s="155">
        <f t="shared" si="1870"/>
        <v>0</v>
      </c>
      <c r="EP705" s="373"/>
      <c r="ER705" s="194"/>
      <c r="ET705" s="154">
        <v>46150</v>
      </c>
      <c r="EU705" s="373">
        <v>4263261</v>
      </c>
      <c r="EV705" s="154">
        <f t="shared" si="1871"/>
        <v>1</v>
      </c>
      <c r="EW705" s="373"/>
      <c r="EX705" s="154"/>
      <c r="EY705" s="367"/>
      <c r="EZ705" s="154"/>
      <c r="FA705" s="367"/>
      <c r="FB705" s="154"/>
      <c r="FC705" s="367"/>
      <c r="FD705" s="154">
        <v>46150</v>
      </c>
      <c r="FE705" s="367">
        <v>4263263</v>
      </c>
      <c r="FF705" s="155"/>
      <c r="FG705" s="367"/>
      <c r="FH705" s="154"/>
      <c r="FI705" s="367"/>
      <c r="FJ705" s="154">
        <v>46150</v>
      </c>
      <c r="FK705" s="373">
        <v>4263264</v>
      </c>
      <c r="FL705" s="155">
        <f t="shared" si="1872"/>
        <v>1</v>
      </c>
      <c r="FM705" s="279"/>
      <c r="FN705" s="1184"/>
      <c r="FO705" s="280"/>
      <c r="FP705" s="281"/>
      <c r="FQ705" s="282"/>
      <c r="FS705" s="281"/>
      <c r="FT705" s="282"/>
    </row>
    <row r="706" spans="1:176" ht="18.600000000000001" customHeight="1">
      <c r="A706" s="228">
        <f t="shared" si="1841"/>
        <v>696</v>
      </c>
      <c r="B706" s="343" t="str">
        <f t="shared" si="1842"/>
        <v>4IE</v>
      </c>
      <c r="C706" s="6600">
        <v>46234</v>
      </c>
      <c r="D706" s="6777" t="s">
        <v>30</v>
      </c>
      <c r="E706" s="6824">
        <v>84511344</v>
      </c>
      <c r="F706" s="1564" t="s">
        <v>1964</v>
      </c>
      <c r="G706" s="1263"/>
      <c r="H706" s="1330" t="s">
        <v>630</v>
      </c>
      <c r="I706" s="1264" t="s">
        <v>48</v>
      </c>
      <c r="J706" s="1264" t="s">
        <v>20</v>
      </c>
      <c r="K706" s="599" t="s">
        <v>11</v>
      </c>
      <c r="L706" s="600"/>
      <c r="M706" s="6477">
        <v>46197</v>
      </c>
      <c r="N706" s="353">
        <v>46193</v>
      </c>
      <c r="O706" s="354">
        <v>46198</v>
      </c>
      <c r="P706" s="353">
        <v>46196</v>
      </c>
      <c r="Q706" s="354">
        <v>46199</v>
      </c>
      <c r="R706" s="353">
        <v>46196</v>
      </c>
      <c r="S706" s="354">
        <v>46200</v>
      </c>
      <c r="T706" s="353">
        <v>46199</v>
      </c>
      <c r="U706" s="355">
        <v>46204</v>
      </c>
      <c r="V706" s="353">
        <v>46205</v>
      </c>
      <c r="W706" s="356">
        <v>46206</v>
      </c>
      <c r="X706" s="357">
        <v>46207</v>
      </c>
      <c r="Y706" s="359">
        <v>46211</v>
      </c>
      <c r="Z706" s="359">
        <v>46211</v>
      </c>
      <c r="AA706" s="601"/>
      <c r="AB706" s="359"/>
      <c r="AC706" s="251"/>
      <c r="AD706" s="361"/>
      <c r="AE706" s="362">
        <v>2</v>
      </c>
      <c r="AF706" s="363" t="str">
        <f t="shared" si="1843"/>
        <v>4IE</v>
      </c>
      <c r="AG706" s="364">
        <v>1</v>
      </c>
      <c r="AH706" s="364"/>
      <c r="AI706" s="364"/>
      <c r="AJ706" s="364"/>
      <c r="AK706" s="364"/>
      <c r="AL706" s="364"/>
      <c r="AM706" s="364"/>
      <c r="AN706" s="364">
        <v>1</v>
      </c>
      <c r="AO706" s="364"/>
      <c r="AP706" s="363">
        <v>1</v>
      </c>
      <c r="AQ706" s="255">
        <v>1</v>
      </c>
      <c r="AR706" s="255">
        <v>1</v>
      </c>
      <c r="AS706" s="255"/>
      <c r="AT706" s="255"/>
      <c r="AU706" s="2843">
        <f t="shared" si="1844"/>
        <v>0</v>
      </c>
      <c r="AV706" s="4008">
        <f t="shared" si="1845"/>
        <v>1</v>
      </c>
      <c r="AW706" s="590">
        <v>46161</v>
      </c>
      <c r="AX706" s="369">
        <v>4263241</v>
      </c>
      <c r="AY706" s="154">
        <v>46161</v>
      </c>
      <c r="AZ706" s="367">
        <v>4263242</v>
      </c>
      <c r="BA706" s="154">
        <v>46161</v>
      </c>
      <c r="BB706" s="367">
        <v>4263243</v>
      </c>
      <c r="BC706" s="368">
        <v>46161</v>
      </c>
      <c r="BD706" s="369">
        <v>4263244</v>
      </c>
      <c r="BE706" s="4599">
        <v>46144</v>
      </c>
      <c r="BF706" s="367">
        <v>4263238</v>
      </c>
      <c r="BG706" s="368">
        <v>46150</v>
      </c>
      <c r="BH706" s="367">
        <v>4263239</v>
      </c>
      <c r="BI706" s="154">
        <v>46150</v>
      </c>
      <c r="BJ706" s="367">
        <v>4263240</v>
      </c>
      <c r="BK706" s="154" t="str">
        <f t="shared" si="1881"/>
        <v>-</v>
      </c>
      <c r="BL706" s="367"/>
      <c r="BM706" s="154" t="str">
        <f t="shared" si="1882"/>
        <v>-</v>
      </c>
      <c r="BN706" s="367"/>
      <c r="BO706" s="155" t="str">
        <f t="shared" si="1848"/>
        <v>-</v>
      </c>
      <c r="BP706" s="367"/>
      <c r="BQ706" s="154" t="str">
        <f>IF($AE706=0,"　",VLOOKUP($AE706,ﾚｰｻﾞOP,12,0))</f>
        <v>-</v>
      </c>
      <c r="BR706" s="369"/>
      <c r="BS706" s="154" t="str">
        <f t="shared" si="1873"/>
        <v>-</v>
      </c>
      <c r="BT706" s="2968"/>
      <c r="BU706" s="154" t="str">
        <f t="shared" si="1874"/>
        <v>-</v>
      </c>
      <c r="BV706" s="369"/>
      <c r="BW706" s="154" t="str">
        <f t="shared" si="1875"/>
        <v>-</v>
      </c>
      <c r="BX706" s="2966"/>
      <c r="BY706" s="154" t="str">
        <f t="shared" si="1876"/>
        <v>-</v>
      </c>
      <c r="BZ706" s="369"/>
      <c r="CA706" s="154" t="str">
        <f t="shared" si="1877"/>
        <v>-</v>
      </c>
      <c r="CB706" s="367"/>
      <c r="CC706" s="154" t="str">
        <f t="shared" si="1878"/>
        <v>-</v>
      </c>
      <c r="CD706" s="367"/>
      <c r="CE706" s="2850" t="str">
        <f t="shared" si="1849"/>
        <v>-</v>
      </c>
      <c r="CF706" s="2846"/>
      <c r="CG706" s="2855" t="str">
        <f t="shared" si="1850"/>
        <v>-</v>
      </c>
      <c r="CH706" s="2851"/>
      <c r="CI706" s="2850" t="str">
        <f t="shared" si="1851"/>
        <v>-</v>
      </c>
      <c r="CJ706" s="2846"/>
      <c r="CK706" s="2850" t="str">
        <f t="shared" si="1852"/>
        <v>-</v>
      </c>
      <c r="CL706" s="2851"/>
      <c r="CM706" s="2850" t="str">
        <f t="shared" si="1853"/>
        <v>-</v>
      </c>
      <c r="CN706" s="2851"/>
      <c r="CO706" s="2855" t="str">
        <f t="shared" si="1854"/>
        <v>-</v>
      </c>
      <c r="CP706" s="2851"/>
      <c r="CQ706" s="2855" t="str">
        <f t="shared" si="1855"/>
        <v>-</v>
      </c>
      <c r="CR706" s="2851"/>
      <c r="CS706" s="2850" t="str">
        <f t="shared" si="1856"/>
        <v>-</v>
      </c>
      <c r="CT706" s="2851"/>
      <c r="CU706" s="2855"/>
      <c r="CV706" s="2851"/>
      <c r="CW706" s="2850" t="str">
        <f t="shared" si="1857"/>
        <v>-</v>
      </c>
      <c r="CX706" s="2851"/>
      <c r="CY706" s="2855" t="str">
        <f t="shared" si="1858"/>
        <v>-</v>
      </c>
      <c r="CZ706" s="2851"/>
      <c r="DA706" s="154" t="str">
        <f t="shared" si="1859"/>
        <v>-</v>
      </c>
      <c r="DB706" s="369"/>
      <c r="DC706" s="155" t="str">
        <f t="shared" si="1860"/>
        <v>-</v>
      </c>
      <c r="DD706" s="367"/>
      <c r="DE706" s="374">
        <v>46154</v>
      </c>
      <c r="DF706" s="373">
        <v>4263354</v>
      </c>
      <c r="DG706" s="818">
        <f t="shared" si="1879"/>
        <v>0</v>
      </c>
      <c r="DH706" s="372"/>
      <c r="DI706" s="267">
        <v>46150</v>
      </c>
      <c r="DJ706" s="373">
        <v>4263255</v>
      </c>
      <c r="DK706" s="374">
        <f t="shared" si="1885"/>
        <v>0</v>
      </c>
      <c r="DL706" s="373"/>
      <c r="DM706" s="375">
        <f t="shared" si="1863"/>
        <v>0</v>
      </c>
      <c r="DN706" s="373"/>
      <c r="DO706" s="155">
        <f t="shared" si="1864"/>
        <v>0</v>
      </c>
      <c r="DP706" s="372"/>
      <c r="DQ706" s="155">
        <f t="shared" si="1865"/>
        <v>0</v>
      </c>
      <c r="DR706" s="373"/>
      <c r="DS706" s="155">
        <f t="shared" si="1866"/>
        <v>0</v>
      </c>
      <c r="DT706" s="372"/>
      <c r="DU706" s="155">
        <f t="shared" si="1867"/>
        <v>0</v>
      </c>
      <c r="DV706" s="373"/>
      <c r="DW706" s="4891">
        <v>46150</v>
      </c>
      <c r="DX706" s="372">
        <v>4263257</v>
      </c>
      <c r="DY706" s="154">
        <f t="shared" si="1884"/>
        <v>0</v>
      </c>
      <c r="DZ706" s="373"/>
      <c r="EA706" s="154">
        <v>46150</v>
      </c>
      <c r="EB706" s="373">
        <v>4263258</v>
      </c>
      <c r="EC706" s="269">
        <v>46150</v>
      </c>
      <c r="ED706" s="376">
        <v>4263259</v>
      </c>
      <c r="EE706" s="822">
        <v>46120</v>
      </c>
      <c r="EF706" s="377">
        <v>4263205</v>
      </c>
      <c r="EG706" s="273"/>
      <c r="EH706" s="274"/>
      <c r="EI706" s="275"/>
      <c r="EJ706" s="276"/>
      <c r="EK706" s="275"/>
      <c r="EL706" s="277"/>
      <c r="EM706" s="278" t="str">
        <f t="shared" si="1869"/>
        <v xml:space="preserve"> </v>
      </c>
      <c r="EN706" s="372"/>
      <c r="EO706" s="155">
        <f t="shared" si="1870"/>
        <v>0</v>
      </c>
      <c r="EP706" s="373"/>
      <c r="ER706" s="194"/>
      <c r="ET706" s="154" t="str">
        <f>IF($AE706=0,"　",VLOOKUP($AE706,ﾚｰｻﾞOP,60,0))</f>
        <v>-</v>
      </c>
      <c r="EU706" s="373"/>
      <c r="EV706" s="154" t="str">
        <f t="shared" si="1871"/>
        <v>-</v>
      </c>
      <c r="EW706" s="373"/>
      <c r="EX706" s="154"/>
      <c r="EY706" s="367"/>
      <c r="EZ706" s="154"/>
      <c r="FA706" s="367"/>
      <c r="FB706" s="154"/>
      <c r="FC706" s="367"/>
      <c r="FD706" s="154"/>
      <c r="FE706" s="367"/>
      <c r="FF706" s="155"/>
      <c r="FG706" s="367"/>
      <c r="FH706" s="154"/>
      <c r="FI706" s="367"/>
      <c r="FJ706" s="154" t="str">
        <f>IF($AE706=0,"　",VLOOKUP($AE706,ﾚｰｻﾞOP,67,0))</f>
        <v>-</v>
      </c>
      <c r="FK706" s="373"/>
      <c r="FL706" s="155" t="str">
        <f t="shared" si="1872"/>
        <v>-</v>
      </c>
      <c r="FM706" s="279"/>
      <c r="FN706" s="1184"/>
      <c r="FO706" s="280"/>
      <c r="FP706" s="281"/>
      <c r="FQ706" s="282"/>
      <c r="FS706" s="281"/>
      <c r="FT706" s="282"/>
    </row>
    <row r="707" spans="1:176" ht="18.600000000000001" customHeight="1">
      <c r="A707" s="228">
        <f t="shared" si="1841"/>
        <v>697</v>
      </c>
      <c r="B707" s="343" t="str">
        <f t="shared" si="1842"/>
        <v>4IE</v>
      </c>
      <c r="C707" s="6753">
        <v>46265</v>
      </c>
      <c r="D707" s="5805" t="s">
        <v>39</v>
      </c>
      <c r="E707" s="1009" t="s">
        <v>1736</v>
      </c>
      <c r="F707" s="1564" t="s">
        <v>1957</v>
      </c>
      <c r="G707" s="1263"/>
      <c r="H707" s="1330" t="s">
        <v>630</v>
      </c>
      <c r="I707" s="1264" t="s">
        <v>2002</v>
      </c>
      <c r="J707" s="3337" t="s">
        <v>0</v>
      </c>
      <c r="K707" s="599" t="s">
        <v>503</v>
      </c>
      <c r="L707" s="600"/>
      <c r="M707" s="6477">
        <v>46198</v>
      </c>
      <c r="N707" s="353">
        <v>46196</v>
      </c>
      <c r="O707" s="354">
        <v>46199</v>
      </c>
      <c r="P707" s="353">
        <v>46197</v>
      </c>
      <c r="Q707" s="354">
        <v>46200</v>
      </c>
      <c r="R707" s="353">
        <v>46198</v>
      </c>
      <c r="S707" s="354">
        <v>46203</v>
      </c>
      <c r="T707" s="353">
        <v>46199</v>
      </c>
      <c r="U707" s="355">
        <v>46205</v>
      </c>
      <c r="V707" s="353">
        <v>46206</v>
      </c>
      <c r="W707" s="356">
        <v>46207</v>
      </c>
      <c r="X707" s="357">
        <v>46210</v>
      </c>
      <c r="Y707" s="359">
        <v>46212</v>
      </c>
      <c r="Z707" s="359">
        <v>46212</v>
      </c>
      <c r="AA707" s="601"/>
      <c r="AB707" s="359"/>
      <c r="AC707" s="251" t="s">
        <v>627</v>
      </c>
      <c r="AD707" s="361"/>
      <c r="AE707" s="362">
        <v>5</v>
      </c>
      <c r="AF707" s="363" t="str">
        <f t="shared" si="1843"/>
        <v>4IE</v>
      </c>
      <c r="AG707" s="364">
        <v>1</v>
      </c>
      <c r="AH707" s="364"/>
      <c r="AI707" s="364"/>
      <c r="AJ707" s="364"/>
      <c r="AK707" s="364"/>
      <c r="AL707" s="364"/>
      <c r="AM707" s="364"/>
      <c r="AN707" s="364">
        <v>1</v>
      </c>
      <c r="AO707" s="364"/>
      <c r="AP707" s="363">
        <v>1</v>
      </c>
      <c r="AQ707" s="255">
        <v>1</v>
      </c>
      <c r="AR707" s="255">
        <v>1</v>
      </c>
      <c r="AS707" s="255"/>
      <c r="AT707" s="255"/>
      <c r="AU707" s="2843">
        <f t="shared" si="1844"/>
        <v>0</v>
      </c>
      <c r="AV707" s="4008">
        <f t="shared" si="1845"/>
        <v>1</v>
      </c>
      <c r="AW707" s="590">
        <v>46177</v>
      </c>
      <c r="AX707" s="369">
        <v>4263282</v>
      </c>
      <c r="AY707" s="154">
        <v>46177</v>
      </c>
      <c r="AZ707" s="367">
        <v>4263283</v>
      </c>
      <c r="BA707" s="154">
        <v>46177</v>
      </c>
      <c r="BB707" s="367">
        <v>4263284</v>
      </c>
      <c r="BC707" s="368">
        <v>46161</v>
      </c>
      <c r="BD707" s="369">
        <v>4263244</v>
      </c>
      <c r="BE707" s="4599">
        <v>46161</v>
      </c>
      <c r="BF707" s="367">
        <v>4263245</v>
      </c>
      <c r="BG707" s="368">
        <v>46150</v>
      </c>
      <c r="BH707" s="367">
        <v>4263239</v>
      </c>
      <c r="BI707" s="154" t="str">
        <f>IF($AE707=0,"　",VLOOKUP($AE707,ﾚｰｻﾞOP,11,0))</f>
        <v>-</v>
      </c>
      <c r="BJ707" s="367"/>
      <c r="BK707" s="154" t="str">
        <f t="shared" si="1881"/>
        <v>-</v>
      </c>
      <c r="BL707" s="367"/>
      <c r="BM707" s="154" t="str">
        <f t="shared" si="1882"/>
        <v>-</v>
      </c>
      <c r="BN707" s="367"/>
      <c r="BO707" s="155" t="str">
        <f t="shared" si="1848"/>
        <v>-</v>
      </c>
      <c r="BP707" s="367"/>
      <c r="BQ707" s="154">
        <v>46150</v>
      </c>
      <c r="BR707" s="369">
        <v>4263248</v>
      </c>
      <c r="BS707" s="154" t="str">
        <f t="shared" si="1873"/>
        <v>-</v>
      </c>
      <c r="BT707" s="369"/>
      <c r="BU707" s="154" t="str">
        <f t="shared" si="1874"/>
        <v>-</v>
      </c>
      <c r="BV707" s="369"/>
      <c r="BW707" s="154" t="str">
        <f t="shared" si="1875"/>
        <v>-</v>
      </c>
      <c r="BX707" s="367"/>
      <c r="BY707" s="154" t="str">
        <f t="shared" si="1876"/>
        <v>-</v>
      </c>
      <c r="BZ707" s="369"/>
      <c r="CA707" s="154" t="str">
        <f t="shared" si="1877"/>
        <v>-</v>
      </c>
      <c r="CB707" s="367"/>
      <c r="CC707" s="154" t="str">
        <f t="shared" si="1878"/>
        <v>-</v>
      </c>
      <c r="CD707" s="367"/>
      <c r="CE707" s="2850" t="str">
        <f t="shared" si="1849"/>
        <v>-</v>
      </c>
      <c r="CF707" s="2846"/>
      <c r="CG707" s="2855" t="str">
        <f t="shared" si="1850"/>
        <v>-</v>
      </c>
      <c r="CH707" s="2851"/>
      <c r="CI707" s="2850" t="str">
        <f t="shared" si="1851"/>
        <v>-</v>
      </c>
      <c r="CJ707" s="2846"/>
      <c r="CK707" s="2850" t="str">
        <f t="shared" si="1852"/>
        <v>-</v>
      </c>
      <c r="CL707" s="2851"/>
      <c r="CM707" s="2850" t="str">
        <f t="shared" si="1853"/>
        <v>-</v>
      </c>
      <c r="CN707" s="2851"/>
      <c r="CO707" s="2855" t="str">
        <f t="shared" si="1854"/>
        <v>-</v>
      </c>
      <c r="CP707" s="2851"/>
      <c r="CQ707" s="2855" t="str">
        <f t="shared" si="1855"/>
        <v>-</v>
      </c>
      <c r="CR707" s="2851"/>
      <c r="CS707" s="2850" t="str">
        <f t="shared" si="1856"/>
        <v>-</v>
      </c>
      <c r="CT707" s="2851"/>
      <c r="CU707" s="2855"/>
      <c r="CV707" s="2851"/>
      <c r="CW707" s="2850" t="str">
        <f t="shared" si="1857"/>
        <v>-</v>
      </c>
      <c r="CX707" s="2851"/>
      <c r="CY707" s="2855" t="str">
        <f t="shared" si="1858"/>
        <v>-</v>
      </c>
      <c r="CZ707" s="2851"/>
      <c r="DA707" s="154" t="str">
        <f t="shared" si="1859"/>
        <v>-</v>
      </c>
      <c r="DB707" s="369"/>
      <c r="DC707" s="155" t="str">
        <f t="shared" si="1860"/>
        <v>-</v>
      </c>
      <c r="DD707" s="367"/>
      <c r="DE707" s="374">
        <v>46154</v>
      </c>
      <c r="DF707" s="373">
        <v>4263354</v>
      </c>
      <c r="DG707" s="818">
        <f t="shared" si="1879"/>
        <v>0</v>
      </c>
      <c r="DH707" s="372"/>
      <c r="DI707" s="267">
        <v>46150</v>
      </c>
      <c r="DJ707" s="373">
        <v>4263255</v>
      </c>
      <c r="DK707" s="374">
        <f t="shared" si="1885"/>
        <v>0</v>
      </c>
      <c r="DL707" s="373"/>
      <c r="DM707" s="375">
        <f t="shared" si="1863"/>
        <v>0</v>
      </c>
      <c r="DN707" s="373"/>
      <c r="DO707" s="155">
        <f t="shared" si="1864"/>
        <v>0</v>
      </c>
      <c r="DP707" s="372"/>
      <c r="DQ707" s="155">
        <f t="shared" si="1865"/>
        <v>0</v>
      </c>
      <c r="DR707" s="373"/>
      <c r="DS707" s="155">
        <f t="shared" si="1866"/>
        <v>0</v>
      </c>
      <c r="DT707" s="372"/>
      <c r="DU707" s="155">
        <f t="shared" si="1867"/>
        <v>0</v>
      </c>
      <c r="DV707" s="373"/>
      <c r="DW707" s="4891">
        <v>46150</v>
      </c>
      <c r="DX707" s="372">
        <v>4263257</v>
      </c>
      <c r="DY707" s="154">
        <f t="shared" si="1884"/>
        <v>0</v>
      </c>
      <c r="DZ707" s="373"/>
      <c r="EA707" s="154">
        <v>46150</v>
      </c>
      <c r="EB707" s="373">
        <v>4263258</v>
      </c>
      <c r="EC707" s="269">
        <v>46178</v>
      </c>
      <c r="ED707" s="376">
        <v>4263306</v>
      </c>
      <c r="EE707" s="822">
        <v>46120</v>
      </c>
      <c r="EF707" s="377">
        <v>4263205</v>
      </c>
      <c r="EG707" s="273"/>
      <c r="EH707" s="274"/>
      <c r="EI707" s="275"/>
      <c r="EJ707" s="276"/>
      <c r="EK707" s="275"/>
      <c r="EL707" s="277"/>
      <c r="EM707" s="278" t="str">
        <f t="shared" si="1869"/>
        <v xml:space="preserve"> </v>
      </c>
      <c r="EN707" s="372"/>
      <c r="EO707" s="155">
        <f t="shared" si="1870"/>
        <v>0</v>
      </c>
      <c r="EP707" s="373"/>
      <c r="ER707" s="194"/>
      <c r="ET707" s="154" t="str">
        <f>IF($AE707=0,"　",VLOOKUP($AE707,ﾚｰｻﾞOP,60,0))</f>
        <v>-</v>
      </c>
      <c r="EU707" s="373"/>
      <c r="EV707" s="154" t="str">
        <f t="shared" si="1871"/>
        <v>-</v>
      </c>
      <c r="EW707" s="373"/>
      <c r="EX707" s="154"/>
      <c r="EY707" s="367"/>
      <c r="EZ707" s="154"/>
      <c r="FA707" s="367"/>
      <c r="FB707" s="154"/>
      <c r="FC707" s="367"/>
      <c r="FD707" s="154"/>
      <c r="FE707" s="367"/>
      <c r="FF707" s="155"/>
      <c r="FG707" s="367"/>
      <c r="FH707" s="154"/>
      <c r="FI707" s="367"/>
      <c r="FJ707" s="154" t="str">
        <f>IF($AE707=0,"　",VLOOKUP($AE707,ﾚｰｻﾞOP,67,0))</f>
        <v>-</v>
      </c>
      <c r="FK707" s="373"/>
      <c r="FL707" s="155" t="str">
        <f t="shared" si="1872"/>
        <v>-</v>
      </c>
      <c r="FM707" s="279"/>
      <c r="FN707" s="1184"/>
      <c r="FO707" s="280"/>
      <c r="FP707" s="281"/>
      <c r="FQ707" s="282"/>
      <c r="FS707" s="281"/>
      <c r="FT707" s="282"/>
    </row>
    <row r="708" spans="1:176" ht="18.600000000000001" customHeight="1">
      <c r="A708" s="228">
        <f t="shared" si="1841"/>
        <v>698</v>
      </c>
      <c r="B708" s="343" t="str">
        <f t="shared" si="1842"/>
        <v>4IE</v>
      </c>
      <c r="C708" s="6753">
        <v>46265</v>
      </c>
      <c r="D708" s="5805" t="s">
        <v>39</v>
      </c>
      <c r="E708" s="1009" t="s">
        <v>1737</v>
      </c>
      <c r="F708" s="1564" t="s">
        <v>1958</v>
      </c>
      <c r="G708" s="1263"/>
      <c r="H708" s="1330" t="s">
        <v>630</v>
      </c>
      <c r="I708" s="1264" t="s">
        <v>2002</v>
      </c>
      <c r="J708" s="3337" t="s">
        <v>0</v>
      </c>
      <c r="K708" s="599" t="s">
        <v>503</v>
      </c>
      <c r="L708" s="600"/>
      <c r="M708" s="6477">
        <v>46198</v>
      </c>
      <c r="N708" s="353">
        <v>46196</v>
      </c>
      <c r="O708" s="354">
        <v>46199</v>
      </c>
      <c r="P708" s="353">
        <v>46197</v>
      </c>
      <c r="Q708" s="354">
        <v>46200</v>
      </c>
      <c r="R708" s="353">
        <v>46198</v>
      </c>
      <c r="S708" s="354">
        <v>46203</v>
      </c>
      <c r="T708" s="353">
        <v>46200</v>
      </c>
      <c r="U708" s="355">
        <v>46205</v>
      </c>
      <c r="V708" s="353">
        <v>46206</v>
      </c>
      <c r="W708" s="356">
        <v>46207</v>
      </c>
      <c r="X708" s="357">
        <v>46210</v>
      </c>
      <c r="Y708" s="359">
        <v>46212</v>
      </c>
      <c r="Z708" s="359">
        <v>46212</v>
      </c>
      <c r="AA708" s="601"/>
      <c r="AB708" s="359"/>
      <c r="AC708" s="251" t="s">
        <v>627</v>
      </c>
      <c r="AD708" s="361"/>
      <c r="AE708" s="362">
        <v>5</v>
      </c>
      <c r="AF708" s="363" t="str">
        <f t="shared" si="1843"/>
        <v>4IE</v>
      </c>
      <c r="AG708" s="364">
        <v>1</v>
      </c>
      <c r="AH708" s="364"/>
      <c r="AI708" s="364"/>
      <c r="AJ708" s="364"/>
      <c r="AK708" s="364"/>
      <c r="AL708" s="364"/>
      <c r="AM708" s="364"/>
      <c r="AN708" s="364">
        <v>1</v>
      </c>
      <c r="AO708" s="364"/>
      <c r="AP708" s="363">
        <v>1</v>
      </c>
      <c r="AQ708" s="255">
        <v>1</v>
      </c>
      <c r="AR708" s="255">
        <v>1</v>
      </c>
      <c r="AS708" s="255"/>
      <c r="AT708" s="255"/>
      <c r="AU708" s="2843">
        <f t="shared" si="1844"/>
        <v>0</v>
      </c>
      <c r="AV708" s="4008">
        <f t="shared" si="1845"/>
        <v>1</v>
      </c>
      <c r="AW708" s="590">
        <v>46177</v>
      </c>
      <c r="AX708" s="369">
        <v>4263282</v>
      </c>
      <c r="AY708" s="154">
        <v>46177</v>
      </c>
      <c r="AZ708" s="367">
        <v>4263283</v>
      </c>
      <c r="BA708" s="154">
        <v>46177</v>
      </c>
      <c r="BB708" s="367">
        <v>4263284</v>
      </c>
      <c r="BC708" s="368">
        <v>46161</v>
      </c>
      <c r="BD708" s="369">
        <v>4263244</v>
      </c>
      <c r="BE708" s="4599">
        <v>46161</v>
      </c>
      <c r="BF708" s="367">
        <v>4263245</v>
      </c>
      <c r="BG708" s="368">
        <v>46150</v>
      </c>
      <c r="BH708" s="367">
        <v>4263239</v>
      </c>
      <c r="BI708" s="154" t="str">
        <f>IF($AE708=0,"　",VLOOKUP($AE708,ﾚｰｻﾞOP,11,0))</f>
        <v>-</v>
      </c>
      <c r="BJ708" s="367"/>
      <c r="BK708" s="154" t="str">
        <f t="shared" si="1881"/>
        <v>-</v>
      </c>
      <c r="BL708" s="367"/>
      <c r="BM708" s="154" t="str">
        <f t="shared" si="1882"/>
        <v>-</v>
      </c>
      <c r="BN708" s="367"/>
      <c r="BO708" s="155" t="str">
        <f t="shared" si="1848"/>
        <v>-</v>
      </c>
      <c r="BP708" s="367"/>
      <c r="BQ708" s="154">
        <v>46150</v>
      </c>
      <c r="BR708" s="369">
        <v>4263248</v>
      </c>
      <c r="BS708" s="154" t="str">
        <f t="shared" si="1873"/>
        <v>-</v>
      </c>
      <c r="BT708" s="369"/>
      <c r="BU708" s="154" t="str">
        <f t="shared" si="1874"/>
        <v>-</v>
      </c>
      <c r="BV708" s="369"/>
      <c r="BW708" s="154" t="str">
        <f t="shared" si="1875"/>
        <v>-</v>
      </c>
      <c r="BX708" s="367"/>
      <c r="BY708" s="154" t="str">
        <f t="shared" si="1876"/>
        <v>-</v>
      </c>
      <c r="BZ708" s="369"/>
      <c r="CA708" s="154" t="str">
        <f t="shared" si="1877"/>
        <v>-</v>
      </c>
      <c r="CB708" s="367"/>
      <c r="CC708" s="154" t="str">
        <f t="shared" si="1878"/>
        <v>-</v>
      </c>
      <c r="CD708" s="367"/>
      <c r="CE708" s="2850" t="str">
        <f t="shared" si="1849"/>
        <v>-</v>
      </c>
      <c r="CF708" s="2846"/>
      <c r="CG708" s="2855" t="str">
        <f t="shared" si="1850"/>
        <v>-</v>
      </c>
      <c r="CH708" s="2851"/>
      <c r="CI708" s="2850" t="str">
        <f t="shared" si="1851"/>
        <v>-</v>
      </c>
      <c r="CJ708" s="2846"/>
      <c r="CK708" s="2850" t="str">
        <f t="shared" si="1852"/>
        <v>-</v>
      </c>
      <c r="CL708" s="2851"/>
      <c r="CM708" s="2850" t="str">
        <f t="shared" si="1853"/>
        <v>-</v>
      </c>
      <c r="CN708" s="2851"/>
      <c r="CO708" s="2855" t="str">
        <f t="shared" si="1854"/>
        <v>-</v>
      </c>
      <c r="CP708" s="2851"/>
      <c r="CQ708" s="2855" t="str">
        <f t="shared" si="1855"/>
        <v>-</v>
      </c>
      <c r="CR708" s="2851"/>
      <c r="CS708" s="2850" t="str">
        <f t="shared" si="1856"/>
        <v>-</v>
      </c>
      <c r="CT708" s="2851"/>
      <c r="CU708" s="2855"/>
      <c r="CV708" s="2851"/>
      <c r="CW708" s="2850" t="str">
        <f t="shared" si="1857"/>
        <v>-</v>
      </c>
      <c r="CX708" s="2851"/>
      <c r="CY708" s="2855" t="str">
        <f t="shared" si="1858"/>
        <v>-</v>
      </c>
      <c r="CZ708" s="2851"/>
      <c r="DA708" s="154" t="str">
        <f t="shared" si="1859"/>
        <v>-</v>
      </c>
      <c r="DB708" s="369"/>
      <c r="DC708" s="155" t="str">
        <f t="shared" si="1860"/>
        <v>-</v>
      </c>
      <c r="DD708" s="367"/>
      <c r="DE708" s="374">
        <v>46154</v>
      </c>
      <c r="DF708" s="373">
        <v>4263354</v>
      </c>
      <c r="DG708" s="818">
        <f t="shared" si="1879"/>
        <v>0</v>
      </c>
      <c r="DH708" s="372"/>
      <c r="DI708" s="267">
        <v>46150</v>
      </c>
      <c r="DJ708" s="373">
        <v>4263255</v>
      </c>
      <c r="DK708" s="374">
        <f t="shared" si="1885"/>
        <v>0</v>
      </c>
      <c r="DL708" s="373"/>
      <c r="DM708" s="375">
        <f t="shared" si="1863"/>
        <v>0</v>
      </c>
      <c r="DN708" s="373"/>
      <c r="DO708" s="155">
        <f t="shared" si="1864"/>
        <v>0</v>
      </c>
      <c r="DP708" s="372"/>
      <c r="DQ708" s="155">
        <f t="shared" si="1865"/>
        <v>0</v>
      </c>
      <c r="DR708" s="373"/>
      <c r="DS708" s="155">
        <f t="shared" si="1866"/>
        <v>0</v>
      </c>
      <c r="DT708" s="372"/>
      <c r="DU708" s="155">
        <f t="shared" si="1867"/>
        <v>0</v>
      </c>
      <c r="DV708" s="373"/>
      <c r="DW708" s="4891">
        <v>46150</v>
      </c>
      <c r="DX708" s="372">
        <v>4263257</v>
      </c>
      <c r="DY708" s="154">
        <f t="shared" si="1884"/>
        <v>0</v>
      </c>
      <c r="DZ708" s="373"/>
      <c r="EA708" s="154">
        <v>46150</v>
      </c>
      <c r="EB708" s="373">
        <v>4263258</v>
      </c>
      <c r="EC708" s="269">
        <v>46178</v>
      </c>
      <c r="ED708" s="376">
        <v>4263306</v>
      </c>
      <c r="EE708" s="822">
        <v>46120</v>
      </c>
      <c r="EF708" s="377">
        <v>4263205</v>
      </c>
      <c r="EG708" s="273"/>
      <c r="EH708" s="274"/>
      <c r="EI708" s="275"/>
      <c r="EJ708" s="276"/>
      <c r="EK708" s="275"/>
      <c r="EL708" s="277"/>
      <c r="EM708" s="278" t="str">
        <f t="shared" si="1869"/>
        <v xml:space="preserve"> </v>
      </c>
      <c r="EN708" s="372"/>
      <c r="EO708" s="155">
        <f t="shared" si="1870"/>
        <v>0</v>
      </c>
      <c r="EP708" s="373"/>
      <c r="ER708" s="194"/>
      <c r="ET708" s="154" t="str">
        <f>IF($AE708=0,"　",VLOOKUP($AE708,ﾚｰｻﾞOP,60,0))</f>
        <v>-</v>
      </c>
      <c r="EU708" s="373"/>
      <c r="EV708" s="154" t="str">
        <f t="shared" si="1871"/>
        <v>-</v>
      </c>
      <c r="EW708" s="373"/>
      <c r="EX708" s="154"/>
      <c r="EY708" s="367"/>
      <c r="EZ708" s="154"/>
      <c r="FA708" s="367"/>
      <c r="FB708" s="154"/>
      <c r="FC708" s="367"/>
      <c r="FD708" s="154"/>
      <c r="FE708" s="367"/>
      <c r="FF708" s="155"/>
      <c r="FG708" s="367"/>
      <c r="FH708" s="154"/>
      <c r="FI708" s="367"/>
      <c r="FJ708" s="154" t="str">
        <f>IF($AE708=0,"　",VLOOKUP($AE708,ﾚｰｻﾞOP,67,0))</f>
        <v>-</v>
      </c>
      <c r="FK708" s="373"/>
      <c r="FL708" s="155" t="str">
        <f t="shared" si="1872"/>
        <v>-</v>
      </c>
      <c r="FM708" s="279"/>
      <c r="FN708" s="1184"/>
      <c r="FO708" s="280"/>
      <c r="FP708" s="281"/>
      <c r="FQ708" s="282"/>
      <c r="FS708" s="281"/>
      <c r="FT708" s="282"/>
    </row>
    <row r="709" spans="1:176" ht="18.600000000000001" customHeight="1">
      <c r="A709" s="228">
        <f t="shared" si="1841"/>
        <v>699</v>
      </c>
      <c r="B709" s="343" t="str">
        <f t="shared" si="1842"/>
        <v>4IE</v>
      </c>
      <c r="C709" s="6600">
        <v>46234</v>
      </c>
      <c r="D709" s="6192" t="s">
        <v>1392</v>
      </c>
      <c r="E709" s="6193">
        <v>89610234</v>
      </c>
      <c r="F709" s="1564" t="s">
        <v>1965</v>
      </c>
      <c r="G709" s="1263"/>
      <c r="H709" s="1330" t="s">
        <v>630</v>
      </c>
      <c r="I709" s="1264" t="s">
        <v>52</v>
      </c>
      <c r="J709" s="1264" t="s">
        <v>21</v>
      </c>
      <c r="K709" s="599" t="s">
        <v>11</v>
      </c>
      <c r="L709" s="600"/>
      <c r="M709" s="6477">
        <v>46199</v>
      </c>
      <c r="N709" s="6873">
        <v>46197</v>
      </c>
      <c r="O709" s="354">
        <v>46200</v>
      </c>
      <c r="P709" s="353">
        <v>46198</v>
      </c>
      <c r="Q709" s="354">
        <v>46203</v>
      </c>
      <c r="R709" s="353">
        <v>46197</v>
      </c>
      <c r="S709" s="354">
        <v>46204</v>
      </c>
      <c r="T709" s="353">
        <v>46203</v>
      </c>
      <c r="U709" s="355">
        <v>46206</v>
      </c>
      <c r="V709" s="353">
        <v>46206</v>
      </c>
      <c r="W709" s="356">
        <v>46210</v>
      </c>
      <c r="X709" s="357">
        <v>46210</v>
      </c>
      <c r="Y709" s="359">
        <v>46212</v>
      </c>
      <c r="Z709" s="359">
        <v>46212</v>
      </c>
      <c r="AA709" s="601"/>
      <c r="AB709" s="359"/>
      <c r="AC709" s="602"/>
      <c r="AD709" s="361"/>
      <c r="AE709" s="362">
        <v>25</v>
      </c>
      <c r="AF709" s="363" t="str">
        <f t="shared" si="1843"/>
        <v>4IE</v>
      </c>
      <c r="AG709" s="364"/>
      <c r="AH709" s="364"/>
      <c r="AI709" s="364"/>
      <c r="AJ709" s="364"/>
      <c r="AK709" s="364"/>
      <c r="AL709" s="364"/>
      <c r="AM709" s="364"/>
      <c r="AN709" s="364"/>
      <c r="AO709" s="364"/>
      <c r="AP709" s="363"/>
      <c r="AQ709" s="255"/>
      <c r="AR709" s="255"/>
      <c r="AS709" s="255"/>
      <c r="AT709" s="255"/>
      <c r="AU709" s="2843">
        <f t="shared" si="1844"/>
        <v>0</v>
      </c>
      <c r="AV709" s="4008">
        <f t="shared" si="1845"/>
        <v>0</v>
      </c>
      <c r="AW709" s="590" t="str">
        <f>IF($AE709=0,"　",VLOOKUP($AE709,ﾚｰｻﾞOP,5,0))</f>
        <v>-</v>
      </c>
      <c r="AX709" s="369"/>
      <c r="AY709" s="154" t="str">
        <f>IF($AE709=0,"　",VLOOKUP($AE709,ﾚｰｻﾞOP,6,0))</f>
        <v>-</v>
      </c>
      <c r="AZ709" s="367"/>
      <c r="BA709" s="154" t="str">
        <f>IF($AE709=0,"　",VLOOKUP($AE709,ﾚｰｻﾞOP,7,0))</f>
        <v>-</v>
      </c>
      <c r="BB709" s="367"/>
      <c r="BC709" s="368" t="str">
        <f>IF($AE709=0,"　",VLOOKUP($AE709,ﾚｰｻﾞOP,8,0))</f>
        <v>-</v>
      </c>
      <c r="BD709" s="369"/>
      <c r="BE709" s="4599" t="str">
        <f>IF($AE709=0,"　",VLOOKUP($AE709,ﾚｰｻﾞOP,9,0))</f>
        <v>-</v>
      </c>
      <c r="BF709" s="367"/>
      <c r="BG709" s="368" t="str">
        <f>IF($AE709=0,"　",VLOOKUP($AE709,ﾚｰｻﾞOP,10,0))</f>
        <v>-</v>
      </c>
      <c r="BH709" s="367"/>
      <c r="BI709" s="154" t="str">
        <f>IF($AE709=0,"　",VLOOKUP($AE709,ﾚｰｻﾞOP,11,0))</f>
        <v>-</v>
      </c>
      <c r="BJ709" s="367"/>
      <c r="BK709" s="154" t="str">
        <f t="shared" si="1881"/>
        <v>-</v>
      </c>
      <c r="BL709" s="367"/>
      <c r="BM709" s="154" t="str">
        <f t="shared" si="1882"/>
        <v>-</v>
      </c>
      <c r="BN709" s="367"/>
      <c r="BO709" s="155" t="str">
        <f t="shared" si="1848"/>
        <v>-</v>
      </c>
      <c r="BP709" s="367"/>
      <c r="BQ709" s="154" t="str">
        <f t="shared" ref="BQ709:BQ716" si="1886">IF($AE709=0,"　",VLOOKUP($AE709,ﾚｰｻﾞOP,12,0))</f>
        <v>-</v>
      </c>
      <c r="BR709" s="369"/>
      <c r="BS709" s="154" t="str">
        <f t="shared" si="1873"/>
        <v>-</v>
      </c>
      <c r="BT709" s="369"/>
      <c r="BU709" s="154" t="str">
        <f t="shared" si="1874"/>
        <v>-</v>
      </c>
      <c r="BV709" s="369"/>
      <c r="BW709" s="154" t="str">
        <f t="shared" si="1875"/>
        <v>-</v>
      </c>
      <c r="BX709" s="367"/>
      <c r="BY709" s="154" t="str">
        <f t="shared" si="1876"/>
        <v>-</v>
      </c>
      <c r="BZ709" s="369"/>
      <c r="CA709" s="154" t="str">
        <f t="shared" si="1877"/>
        <v>-</v>
      </c>
      <c r="CB709" s="367"/>
      <c r="CC709" s="154" t="str">
        <f t="shared" si="1878"/>
        <v>-</v>
      </c>
      <c r="CD709" s="367"/>
      <c r="CE709" s="2850" t="str">
        <f t="shared" si="1849"/>
        <v>-</v>
      </c>
      <c r="CF709" s="2846"/>
      <c r="CG709" s="2855" t="str">
        <f t="shared" si="1850"/>
        <v>-</v>
      </c>
      <c r="CH709" s="2851"/>
      <c r="CI709" s="2850" t="str">
        <f t="shared" si="1851"/>
        <v>-</v>
      </c>
      <c r="CJ709" s="2846"/>
      <c r="CK709" s="2850" t="str">
        <f t="shared" si="1852"/>
        <v>-</v>
      </c>
      <c r="CL709" s="2851"/>
      <c r="CM709" s="2850" t="str">
        <f t="shared" si="1853"/>
        <v>-</v>
      </c>
      <c r="CN709" s="2851"/>
      <c r="CO709" s="2855" t="str">
        <f t="shared" si="1854"/>
        <v>-</v>
      </c>
      <c r="CP709" s="2851"/>
      <c r="CQ709" s="2855" t="str">
        <f t="shared" si="1855"/>
        <v>-</v>
      </c>
      <c r="CR709" s="2851"/>
      <c r="CS709" s="2850" t="str">
        <f t="shared" si="1856"/>
        <v>-</v>
      </c>
      <c r="CT709" s="2851"/>
      <c r="CU709" s="2855"/>
      <c r="CV709" s="2851"/>
      <c r="CW709" s="2850" t="str">
        <f t="shared" si="1857"/>
        <v>-</v>
      </c>
      <c r="CX709" s="2851"/>
      <c r="CY709" s="2855" t="str">
        <f t="shared" si="1858"/>
        <v>-</v>
      </c>
      <c r="CZ709" s="2851"/>
      <c r="DA709" s="154" t="str">
        <f t="shared" si="1859"/>
        <v>-</v>
      </c>
      <c r="DB709" s="369"/>
      <c r="DC709" s="155" t="str">
        <f t="shared" si="1860"/>
        <v>-</v>
      </c>
      <c r="DD709" s="367"/>
      <c r="DE709" s="374">
        <f>IF(AG709=1,1,0)</f>
        <v>0</v>
      </c>
      <c r="DF709" s="373"/>
      <c r="DG709" s="818">
        <f t="shared" si="1879"/>
        <v>0</v>
      </c>
      <c r="DH709" s="372"/>
      <c r="DI709" s="267">
        <f>IF(AG709=1,1,0)</f>
        <v>0</v>
      </c>
      <c r="DJ709" s="373"/>
      <c r="DK709" s="374">
        <f t="shared" si="1885"/>
        <v>0</v>
      </c>
      <c r="DL709" s="373"/>
      <c r="DM709" s="375">
        <f t="shared" si="1863"/>
        <v>0</v>
      </c>
      <c r="DN709" s="373"/>
      <c r="DO709" s="155">
        <f t="shared" si="1864"/>
        <v>0</v>
      </c>
      <c r="DP709" s="372"/>
      <c r="DQ709" s="155">
        <f t="shared" si="1865"/>
        <v>0</v>
      </c>
      <c r="DR709" s="373"/>
      <c r="DS709" s="155">
        <f t="shared" si="1866"/>
        <v>0</v>
      </c>
      <c r="DT709" s="372"/>
      <c r="DU709" s="155">
        <f t="shared" si="1867"/>
        <v>0</v>
      </c>
      <c r="DV709" s="373"/>
      <c r="DW709" s="4891">
        <f>IF(AN709=1,1,0)</f>
        <v>0</v>
      </c>
      <c r="DX709" s="372"/>
      <c r="DY709" s="154">
        <f t="shared" si="1884"/>
        <v>0</v>
      </c>
      <c r="DZ709" s="373"/>
      <c r="EA709" s="154">
        <f>IF(AP709=1,1,0)</f>
        <v>0</v>
      </c>
      <c r="EB709" s="373"/>
      <c r="EC709" s="269">
        <f>IF(AQ709=1,1,0)</f>
        <v>0</v>
      </c>
      <c r="ED709" s="376"/>
      <c r="EE709" s="822">
        <f>IF(AV709=0,0,1)</f>
        <v>0</v>
      </c>
      <c r="EF709" s="377"/>
      <c r="EG709" s="273"/>
      <c r="EH709" s="274"/>
      <c r="EI709" s="275"/>
      <c r="EJ709" s="276"/>
      <c r="EK709" s="275"/>
      <c r="EL709" s="277"/>
      <c r="EM709" s="278" t="str">
        <f t="shared" si="1869"/>
        <v xml:space="preserve"> </v>
      </c>
      <c r="EN709" s="372"/>
      <c r="EO709" s="155">
        <f t="shared" si="1870"/>
        <v>0</v>
      </c>
      <c r="EP709" s="373"/>
      <c r="ER709" s="194"/>
      <c r="ET709" s="154">
        <v>46150</v>
      </c>
      <c r="EU709" s="373">
        <v>4263261</v>
      </c>
      <c r="EV709" s="154">
        <f t="shared" si="1871"/>
        <v>1</v>
      </c>
      <c r="EW709" s="373"/>
      <c r="EX709" s="154"/>
      <c r="EY709" s="367"/>
      <c r="EZ709" s="154">
        <v>46182</v>
      </c>
      <c r="FA709" s="367">
        <v>4263309</v>
      </c>
      <c r="FB709" s="154"/>
      <c r="FC709" s="367"/>
      <c r="FD709" s="154">
        <v>46150</v>
      </c>
      <c r="FE709" s="367">
        <v>4263263</v>
      </c>
      <c r="FF709" s="155"/>
      <c r="FG709" s="367"/>
      <c r="FH709" s="154"/>
      <c r="FI709" s="367"/>
      <c r="FJ709" s="154">
        <v>46150</v>
      </c>
      <c r="FK709" s="373">
        <v>4263264</v>
      </c>
      <c r="FL709" s="155">
        <f t="shared" si="1872"/>
        <v>1</v>
      </c>
      <c r="FM709" s="279"/>
      <c r="FN709" s="1184"/>
      <c r="FO709" s="280"/>
      <c r="FP709" s="281">
        <v>1</v>
      </c>
      <c r="FQ709" s="282"/>
      <c r="FS709" s="281"/>
      <c r="FT709" s="282"/>
    </row>
    <row r="710" spans="1:176" ht="18.600000000000001" customHeight="1">
      <c r="A710" s="228">
        <f t="shared" si="1841"/>
        <v>700</v>
      </c>
      <c r="B710" s="343" t="str">
        <f t="shared" si="1842"/>
        <v>4IE</v>
      </c>
      <c r="C710" s="6600">
        <v>46234</v>
      </c>
      <c r="D710" s="6780" t="s">
        <v>30</v>
      </c>
      <c r="E710" s="1262">
        <v>84511338</v>
      </c>
      <c r="F710" s="1564" t="s">
        <v>1966</v>
      </c>
      <c r="G710" s="1263"/>
      <c r="H710" s="1330" t="s">
        <v>630</v>
      </c>
      <c r="I710" s="1264" t="s">
        <v>614</v>
      </c>
      <c r="J710" s="3337" t="s">
        <v>14</v>
      </c>
      <c r="K710" s="599" t="s">
        <v>11</v>
      </c>
      <c r="L710" s="600"/>
      <c r="M710" s="6477">
        <v>46199</v>
      </c>
      <c r="N710" s="353">
        <v>46198</v>
      </c>
      <c r="O710" s="354">
        <v>46200</v>
      </c>
      <c r="P710" s="353">
        <v>46199</v>
      </c>
      <c r="Q710" s="354">
        <v>46203</v>
      </c>
      <c r="R710" s="353">
        <v>46199</v>
      </c>
      <c r="S710" s="354">
        <v>46204</v>
      </c>
      <c r="T710" s="353">
        <v>46203</v>
      </c>
      <c r="U710" s="355">
        <v>46206</v>
      </c>
      <c r="V710" s="353">
        <v>46207</v>
      </c>
      <c r="W710" s="356">
        <v>46210</v>
      </c>
      <c r="X710" s="357">
        <v>46211</v>
      </c>
      <c r="Y710" s="359">
        <v>46212</v>
      </c>
      <c r="Z710" s="359">
        <v>46212</v>
      </c>
      <c r="AA710" s="601"/>
      <c r="AB710" s="359"/>
      <c r="AC710" s="251"/>
      <c r="AD710" s="361"/>
      <c r="AE710" s="362">
        <v>3</v>
      </c>
      <c r="AF710" s="363" t="str">
        <f t="shared" si="1843"/>
        <v>4IE</v>
      </c>
      <c r="AG710" s="364"/>
      <c r="AH710" s="364"/>
      <c r="AI710" s="364">
        <v>1</v>
      </c>
      <c r="AJ710" s="364"/>
      <c r="AK710" s="364"/>
      <c r="AL710" s="364"/>
      <c r="AM710" s="364"/>
      <c r="AN710" s="364">
        <v>1</v>
      </c>
      <c r="AO710" s="364"/>
      <c r="AP710" s="363">
        <v>1</v>
      </c>
      <c r="AQ710" s="255">
        <v>1</v>
      </c>
      <c r="AR710" s="255"/>
      <c r="AS710" s="255"/>
      <c r="AT710" s="255"/>
      <c r="AU710" s="2843">
        <f t="shared" si="1844"/>
        <v>2</v>
      </c>
      <c r="AV710" s="4008">
        <f t="shared" si="1845"/>
        <v>0</v>
      </c>
      <c r="AW710" s="590">
        <v>46177</v>
      </c>
      <c r="AX710" s="369">
        <v>4263282</v>
      </c>
      <c r="AY710" s="154">
        <v>46177</v>
      </c>
      <c r="AZ710" s="367">
        <v>4263283</v>
      </c>
      <c r="BA710" s="154">
        <v>46177</v>
      </c>
      <c r="BB710" s="367">
        <v>4263284</v>
      </c>
      <c r="BC710" s="368">
        <v>46161</v>
      </c>
      <c r="BD710" s="369">
        <v>4263244</v>
      </c>
      <c r="BE710" s="4599">
        <v>46161</v>
      </c>
      <c r="BF710" s="367">
        <v>4263245</v>
      </c>
      <c r="BG710" s="368">
        <v>46150</v>
      </c>
      <c r="BH710" s="367">
        <v>4263239</v>
      </c>
      <c r="BI710" s="154">
        <v>46150</v>
      </c>
      <c r="BJ710" s="367">
        <v>4263240</v>
      </c>
      <c r="BK710" s="154" t="str">
        <f t="shared" si="1881"/>
        <v>-</v>
      </c>
      <c r="BL710" s="367"/>
      <c r="BM710" s="154" t="str">
        <f t="shared" si="1882"/>
        <v>-</v>
      </c>
      <c r="BN710" s="367"/>
      <c r="BO710" s="155" t="str">
        <f t="shared" si="1848"/>
        <v>-</v>
      </c>
      <c r="BP710" s="367"/>
      <c r="BQ710" s="154" t="str">
        <f t="shared" si="1886"/>
        <v>-</v>
      </c>
      <c r="BR710" s="369"/>
      <c r="BS710" s="154" t="str">
        <f t="shared" si="1873"/>
        <v>-</v>
      </c>
      <c r="BT710" s="369"/>
      <c r="BU710" s="154" t="str">
        <f t="shared" si="1874"/>
        <v>-</v>
      </c>
      <c r="BV710" s="369"/>
      <c r="BW710" s="154" t="str">
        <f t="shared" si="1875"/>
        <v>-</v>
      </c>
      <c r="BX710" s="367"/>
      <c r="BY710" s="154" t="str">
        <f t="shared" si="1876"/>
        <v>-</v>
      </c>
      <c r="BZ710" s="369"/>
      <c r="CA710" s="154" t="str">
        <f t="shared" si="1877"/>
        <v>-</v>
      </c>
      <c r="CB710" s="367"/>
      <c r="CC710" s="154" t="str">
        <f t="shared" si="1878"/>
        <v>-</v>
      </c>
      <c r="CD710" s="367"/>
      <c r="CE710" s="2850" t="str">
        <f t="shared" si="1849"/>
        <v>-</v>
      </c>
      <c r="CF710" s="2846"/>
      <c r="CG710" s="2855" t="str">
        <f t="shared" si="1850"/>
        <v>-</v>
      </c>
      <c r="CH710" s="2851"/>
      <c r="CI710" s="2850" t="str">
        <f t="shared" si="1851"/>
        <v>-</v>
      </c>
      <c r="CJ710" s="2846"/>
      <c r="CK710" s="2850" t="str">
        <f t="shared" si="1852"/>
        <v>-</v>
      </c>
      <c r="CL710" s="2851"/>
      <c r="CM710" s="2850" t="str">
        <f t="shared" si="1853"/>
        <v>-</v>
      </c>
      <c r="CN710" s="2851"/>
      <c r="CO710" s="2855" t="str">
        <f t="shared" si="1854"/>
        <v>-</v>
      </c>
      <c r="CP710" s="2851"/>
      <c r="CQ710" s="2855" t="str">
        <f t="shared" si="1855"/>
        <v>-</v>
      </c>
      <c r="CR710" s="2851"/>
      <c r="CS710" s="2850" t="str">
        <f t="shared" si="1856"/>
        <v>-</v>
      </c>
      <c r="CT710" s="2851"/>
      <c r="CU710" s="2855"/>
      <c r="CV710" s="2851"/>
      <c r="CW710" s="2850" t="str">
        <f t="shared" si="1857"/>
        <v>-</v>
      </c>
      <c r="CX710" s="2851"/>
      <c r="CY710" s="2855" t="str">
        <f t="shared" si="1858"/>
        <v>-</v>
      </c>
      <c r="CZ710" s="2851"/>
      <c r="DA710" s="154" t="str">
        <f t="shared" si="1859"/>
        <v>-</v>
      </c>
      <c r="DB710" s="369"/>
      <c r="DC710" s="155" t="str">
        <f t="shared" si="1860"/>
        <v>-</v>
      </c>
      <c r="DD710" s="367"/>
      <c r="DE710" s="374">
        <f>IF(AG710=1,1,0)</f>
        <v>0</v>
      </c>
      <c r="DF710" s="373"/>
      <c r="DG710" s="818">
        <f t="shared" si="1879"/>
        <v>0</v>
      </c>
      <c r="DH710" s="372"/>
      <c r="DI710" s="267">
        <f>IF(AG710=1,1,0)</f>
        <v>0</v>
      </c>
      <c r="DJ710" s="373"/>
      <c r="DK710" s="374">
        <v>46120</v>
      </c>
      <c r="DL710" s="373">
        <v>4263200</v>
      </c>
      <c r="DM710" s="375">
        <f t="shared" si="1863"/>
        <v>0</v>
      </c>
      <c r="DN710" s="373"/>
      <c r="DO710" s="155">
        <f t="shared" si="1864"/>
        <v>0</v>
      </c>
      <c r="DP710" s="372"/>
      <c r="DQ710" s="155">
        <f t="shared" si="1865"/>
        <v>0</v>
      </c>
      <c r="DR710" s="373"/>
      <c r="DS710" s="155">
        <f t="shared" si="1866"/>
        <v>0</v>
      </c>
      <c r="DT710" s="372"/>
      <c r="DU710" s="155">
        <f t="shared" si="1867"/>
        <v>0</v>
      </c>
      <c r="DV710" s="373"/>
      <c r="DW710" s="4891">
        <v>46150</v>
      </c>
      <c r="DX710" s="372">
        <v>4263257</v>
      </c>
      <c r="DY710" s="154">
        <f t="shared" si="1884"/>
        <v>0</v>
      </c>
      <c r="DZ710" s="373"/>
      <c r="EA710" s="154">
        <v>46150</v>
      </c>
      <c r="EB710" s="373">
        <v>4263258</v>
      </c>
      <c r="EC710" s="269">
        <v>46178</v>
      </c>
      <c r="ED710" s="376">
        <v>4263306</v>
      </c>
      <c r="EE710" s="822">
        <f>IF(AV710=0,0,1)</f>
        <v>0</v>
      </c>
      <c r="EF710" s="377"/>
      <c r="EG710" s="273"/>
      <c r="EH710" s="274"/>
      <c r="EI710" s="275"/>
      <c r="EJ710" s="276"/>
      <c r="EK710" s="275"/>
      <c r="EL710" s="277"/>
      <c r="EM710" s="278" t="str">
        <f t="shared" si="1869"/>
        <v xml:space="preserve"> </v>
      </c>
      <c r="EN710" s="372"/>
      <c r="EO710" s="155">
        <f t="shared" si="1870"/>
        <v>0</v>
      </c>
      <c r="EP710" s="373"/>
      <c r="ER710" s="194"/>
      <c r="ET710" s="154" t="str">
        <f t="shared" ref="ET710:ET715" si="1887">IF($AE710=0,"　",VLOOKUP($AE710,ﾚｰｻﾞOP,60,0))</f>
        <v>-</v>
      </c>
      <c r="EU710" s="373"/>
      <c r="EV710" s="154" t="str">
        <f t="shared" si="1871"/>
        <v>-</v>
      </c>
      <c r="EW710" s="373"/>
      <c r="EX710" s="154"/>
      <c r="EY710" s="367"/>
      <c r="EZ710" s="154"/>
      <c r="FA710" s="367"/>
      <c r="FB710" s="154"/>
      <c r="FC710" s="367"/>
      <c r="FD710" s="154"/>
      <c r="FE710" s="367"/>
      <c r="FF710" s="155"/>
      <c r="FG710" s="367"/>
      <c r="FH710" s="154"/>
      <c r="FI710" s="367"/>
      <c r="FJ710" s="154" t="str">
        <f t="shared" ref="FJ710:FJ715" si="1888">IF($AE710=0,"　",VLOOKUP($AE710,ﾚｰｻﾞOP,67,0))</f>
        <v>-</v>
      </c>
      <c r="FK710" s="373"/>
      <c r="FL710" s="155" t="str">
        <f t="shared" si="1872"/>
        <v>-</v>
      </c>
      <c r="FM710" s="279"/>
      <c r="FN710" s="1184"/>
      <c r="FO710" s="280"/>
      <c r="FP710" s="281"/>
      <c r="FQ710" s="282"/>
      <c r="FS710" s="281"/>
      <c r="FT710" s="282"/>
    </row>
    <row r="711" spans="1:176" ht="18.600000000000001" customHeight="1">
      <c r="A711" s="228">
        <f t="shared" si="1841"/>
        <v>701</v>
      </c>
      <c r="B711" s="343" t="str">
        <f t="shared" si="1842"/>
        <v>　</v>
      </c>
      <c r="C711" s="6753">
        <v>46265</v>
      </c>
      <c r="D711" s="6782" t="s">
        <v>1406</v>
      </c>
      <c r="E711" s="1046" t="s">
        <v>1824</v>
      </c>
      <c r="F711" s="1564"/>
      <c r="G711" s="1263"/>
      <c r="H711" s="1330"/>
      <c r="I711" s="1264"/>
      <c r="J711" s="3337" t="s">
        <v>1738</v>
      </c>
      <c r="K711" s="599" t="s">
        <v>508</v>
      </c>
      <c r="L711" s="6776" t="s">
        <v>1855</v>
      </c>
      <c r="M711" s="354"/>
      <c r="N711" s="353"/>
      <c r="O711" s="354"/>
      <c r="P711" s="353"/>
      <c r="Q711" s="354"/>
      <c r="R711" s="353"/>
      <c r="S711" s="354"/>
      <c r="T711" s="353"/>
      <c r="U711" s="355"/>
      <c r="V711" s="353"/>
      <c r="W711" s="356"/>
      <c r="X711" s="357"/>
      <c r="Y711" s="359">
        <v>46213</v>
      </c>
      <c r="Z711" s="359">
        <v>46213</v>
      </c>
      <c r="AA711" s="601"/>
      <c r="AB711" s="359"/>
      <c r="AC711" s="251"/>
      <c r="AD711" s="361"/>
      <c r="AE711" s="362"/>
      <c r="AF711" s="363" t="str">
        <f t="shared" si="1843"/>
        <v>　</v>
      </c>
      <c r="AG711" s="364"/>
      <c r="AH711" s="364"/>
      <c r="AI711" s="364"/>
      <c r="AJ711" s="364"/>
      <c r="AK711" s="364"/>
      <c r="AL711" s="364"/>
      <c r="AM711" s="364"/>
      <c r="AN711" s="364"/>
      <c r="AO711" s="364"/>
      <c r="AP711" s="363"/>
      <c r="AQ711" s="255"/>
      <c r="AR711" s="255"/>
      <c r="AS711" s="255"/>
      <c r="AT711" s="255"/>
      <c r="AU711" s="2843">
        <f t="shared" si="1844"/>
        <v>0</v>
      </c>
      <c r="AV711" s="4008">
        <f t="shared" si="1845"/>
        <v>0</v>
      </c>
      <c r="AW711" s="590" t="str">
        <f>IF($AE711=0,"　",VLOOKUP($AE711,ﾚｰｻﾞOP,5,0))</f>
        <v>　</v>
      </c>
      <c r="AX711" s="369"/>
      <c r="AY711" s="154" t="str">
        <f>IF($AE711=0,"　",VLOOKUP($AE711,ﾚｰｻﾞOP,6,0))</f>
        <v>　</v>
      </c>
      <c r="AZ711" s="367"/>
      <c r="BA711" s="154" t="str">
        <f>IF($AE711=0,"　",VLOOKUP($AE711,ﾚｰｻﾞOP,7,0))</f>
        <v>　</v>
      </c>
      <c r="BB711" s="367"/>
      <c r="BC711" s="368" t="str">
        <f>IF($AE711=0,"　",VLOOKUP($AE711,ﾚｰｻﾞOP,8,0))</f>
        <v>　</v>
      </c>
      <c r="BD711" s="369"/>
      <c r="BE711" s="4599" t="str">
        <f>IF($AE711=0,"　",VLOOKUP($AE711,ﾚｰｻﾞOP,9,0))</f>
        <v>　</v>
      </c>
      <c r="BF711" s="367"/>
      <c r="BG711" s="368" t="str">
        <f>IF($AE711=0,"　",VLOOKUP($AE711,ﾚｰｻﾞOP,10,0))</f>
        <v>　</v>
      </c>
      <c r="BH711" s="367"/>
      <c r="BI711" s="154" t="str">
        <f>IF($AE711=0,"　",VLOOKUP($AE711,ﾚｰｻﾞOP,11,0))</f>
        <v>　</v>
      </c>
      <c r="BJ711" s="367"/>
      <c r="BK711" s="154" t="str">
        <f t="shared" si="1881"/>
        <v>　</v>
      </c>
      <c r="BL711" s="367"/>
      <c r="BM711" s="154" t="str">
        <f t="shared" si="1882"/>
        <v>　</v>
      </c>
      <c r="BN711" s="367"/>
      <c r="BO711" s="155" t="str">
        <f t="shared" si="1848"/>
        <v>　</v>
      </c>
      <c r="BP711" s="367"/>
      <c r="BQ711" s="154" t="str">
        <f t="shared" si="1886"/>
        <v>　</v>
      </c>
      <c r="BR711" s="369"/>
      <c r="BS711" s="154" t="str">
        <f t="shared" si="1873"/>
        <v>　</v>
      </c>
      <c r="BT711" s="369"/>
      <c r="BU711" s="154" t="str">
        <f t="shared" si="1874"/>
        <v>　</v>
      </c>
      <c r="BV711" s="369"/>
      <c r="BW711" s="154" t="str">
        <f t="shared" si="1875"/>
        <v>　</v>
      </c>
      <c r="BX711" s="367"/>
      <c r="BY711" s="154" t="str">
        <f t="shared" si="1876"/>
        <v>　</v>
      </c>
      <c r="BZ711" s="369"/>
      <c r="CA711" s="154" t="str">
        <f t="shared" si="1877"/>
        <v>　</v>
      </c>
      <c r="CB711" s="367"/>
      <c r="CC711" s="154" t="str">
        <f t="shared" si="1878"/>
        <v>　</v>
      </c>
      <c r="CD711" s="367"/>
      <c r="CE711" s="2850" t="str">
        <f t="shared" si="1849"/>
        <v>　</v>
      </c>
      <c r="CF711" s="2846"/>
      <c r="CG711" s="2855" t="str">
        <f t="shared" si="1850"/>
        <v>　</v>
      </c>
      <c r="CH711" s="2851"/>
      <c r="CI711" s="2850" t="str">
        <f t="shared" si="1851"/>
        <v>　</v>
      </c>
      <c r="CJ711" s="2846"/>
      <c r="CK711" s="2850" t="str">
        <f t="shared" si="1852"/>
        <v>　</v>
      </c>
      <c r="CL711" s="2851"/>
      <c r="CM711" s="2850" t="str">
        <f t="shared" si="1853"/>
        <v>　</v>
      </c>
      <c r="CN711" s="2851"/>
      <c r="CO711" s="2855" t="str">
        <f t="shared" si="1854"/>
        <v>　</v>
      </c>
      <c r="CP711" s="2851"/>
      <c r="CQ711" s="2855" t="str">
        <f t="shared" si="1855"/>
        <v>　</v>
      </c>
      <c r="CR711" s="2851"/>
      <c r="CS711" s="2850" t="str">
        <f t="shared" si="1856"/>
        <v>　</v>
      </c>
      <c r="CT711" s="2851"/>
      <c r="CU711" s="2855"/>
      <c r="CV711" s="2851"/>
      <c r="CW711" s="2850" t="str">
        <f t="shared" si="1857"/>
        <v>　</v>
      </c>
      <c r="CX711" s="2851"/>
      <c r="CY711" s="2855" t="str">
        <f t="shared" si="1858"/>
        <v>　</v>
      </c>
      <c r="CZ711" s="2851"/>
      <c r="DA711" s="154" t="str">
        <f t="shared" si="1859"/>
        <v>　</v>
      </c>
      <c r="DB711" s="369"/>
      <c r="DC711" s="155" t="str">
        <f t="shared" si="1860"/>
        <v>　</v>
      </c>
      <c r="DD711" s="367"/>
      <c r="DE711" s="374">
        <f>IF(AG711=1,1,0)</f>
        <v>0</v>
      </c>
      <c r="DF711" s="373"/>
      <c r="DG711" s="818">
        <f t="shared" si="1879"/>
        <v>0</v>
      </c>
      <c r="DH711" s="372"/>
      <c r="DI711" s="267">
        <f>IF(AG711=1,1,0)</f>
        <v>0</v>
      </c>
      <c r="DJ711" s="373"/>
      <c r="DK711" s="374">
        <f t="shared" ref="DK711:DK727" si="1889">IF(AU711=2,1,0)</f>
        <v>0</v>
      </c>
      <c r="DL711" s="373"/>
      <c r="DM711" s="375">
        <f t="shared" si="1863"/>
        <v>0</v>
      </c>
      <c r="DN711" s="373"/>
      <c r="DO711" s="155">
        <f t="shared" si="1864"/>
        <v>0</v>
      </c>
      <c r="DP711" s="372"/>
      <c r="DQ711" s="155">
        <f t="shared" si="1865"/>
        <v>0</v>
      </c>
      <c r="DR711" s="373"/>
      <c r="DS711" s="155">
        <f t="shared" si="1866"/>
        <v>0</v>
      </c>
      <c r="DT711" s="372"/>
      <c r="DU711" s="155">
        <f t="shared" si="1867"/>
        <v>0</v>
      </c>
      <c r="DV711" s="373"/>
      <c r="DW711" s="4891">
        <f t="shared" ref="DW711:DW716" si="1890">IF(AN711=1,1,0)</f>
        <v>0</v>
      </c>
      <c r="DX711" s="372"/>
      <c r="DY711" s="154">
        <f t="shared" si="1884"/>
        <v>0</v>
      </c>
      <c r="DZ711" s="373"/>
      <c r="EA711" s="154">
        <f>IF(AP711=1,1,0)</f>
        <v>0</v>
      </c>
      <c r="EB711" s="373"/>
      <c r="EC711" s="269">
        <f>IF(AQ711=1,1,0)</f>
        <v>0</v>
      </c>
      <c r="ED711" s="376"/>
      <c r="EE711" s="822">
        <f>IF(AV711=0,0,1)</f>
        <v>0</v>
      </c>
      <c r="EF711" s="377"/>
      <c r="EG711" s="273"/>
      <c r="EH711" s="274"/>
      <c r="EI711" s="275"/>
      <c r="EJ711" s="276"/>
      <c r="EK711" s="275"/>
      <c r="EL711" s="277"/>
      <c r="EM711" s="278" t="str">
        <f t="shared" si="1869"/>
        <v xml:space="preserve"> </v>
      </c>
      <c r="EN711" s="372"/>
      <c r="EO711" s="155">
        <f t="shared" si="1870"/>
        <v>0</v>
      </c>
      <c r="EP711" s="373"/>
      <c r="ER711" s="194"/>
      <c r="ET711" s="154" t="str">
        <f t="shared" si="1887"/>
        <v>　</v>
      </c>
      <c r="EU711" s="373"/>
      <c r="EV711" s="154" t="str">
        <f t="shared" si="1871"/>
        <v>　</v>
      </c>
      <c r="EW711" s="373"/>
      <c r="EX711" s="154"/>
      <c r="EY711" s="367"/>
      <c r="EZ711" s="154"/>
      <c r="FA711" s="367"/>
      <c r="FB711" s="154"/>
      <c r="FC711" s="367"/>
      <c r="FD711" s="154"/>
      <c r="FE711" s="367"/>
      <c r="FF711" s="155"/>
      <c r="FG711" s="367"/>
      <c r="FH711" s="154"/>
      <c r="FI711" s="367"/>
      <c r="FJ711" s="154" t="str">
        <f t="shared" si="1888"/>
        <v>　</v>
      </c>
      <c r="FK711" s="373"/>
      <c r="FL711" s="155" t="str">
        <f t="shared" si="1872"/>
        <v>　</v>
      </c>
      <c r="FM711" s="279"/>
      <c r="FN711" s="1184"/>
      <c r="FO711" s="280"/>
      <c r="FP711" s="281"/>
      <c r="FQ711" s="282"/>
      <c r="FS711" s="281"/>
      <c r="FT711" s="282"/>
    </row>
    <row r="712" spans="1:176" ht="18.600000000000001" customHeight="1">
      <c r="A712" s="228">
        <f t="shared" si="1841"/>
        <v>702</v>
      </c>
      <c r="B712" s="343" t="str">
        <f t="shared" si="1842"/>
        <v>　</v>
      </c>
      <c r="C712" s="6753">
        <v>46265</v>
      </c>
      <c r="D712" s="6786" t="s">
        <v>1406</v>
      </c>
      <c r="E712" s="6796" t="s">
        <v>1825</v>
      </c>
      <c r="F712" s="1564"/>
      <c r="G712" s="1263"/>
      <c r="H712" s="1330"/>
      <c r="I712" s="1264"/>
      <c r="J712" s="1264" t="s">
        <v>1738</v>
      </c>
      <c r="K712" s="599" t="s">
        <v>508</v>
      </c>
      <c r="L712" s="6776" t="s">
        <v>1855</v>
      </c>
      <c r="M712" s="354"/>
      <c r="N712" s="353"/>
      <c r="O712" s="354"/>
      <c r="P712" s="353"/>
      <c r="Q712" s="354"/>
      <c r="R712" s="353"/>
      <c r="S712" s="354"/>
      <c r="T712" s="353"/>
      <c r="U712" s="355"/>
      <c r="V712" s="353"/>
      <c r="W712" s="356"/>
      <c r="X712" s="357"/>
      <c r="Y712" s="359">
        <v>46213</v>
      </c>
      <c r="Z712" s="359">
        <v>46213</v>
      </c>
      <c r="AA712" s="601"/>
      <c r="AB712" s="359"/>
      <c r="AC712" s="251"/>
      <c r="AD712" s="361"/>
      <c r="AE712" s="362"/>
      <c r="AF712" s="363" t="str">
        <f t="shared" si="1843"/>
        <v>　</v>
      </c>
      <c r="AG712" s="364"/>
      <c r="AH712" s="364"/>
      <c r="AI712" s="364"/>
      <c r="AJ712" s="364"/>
      <c r="AK712" s="364"/>
      <c r="AL712" s="364"/>
      <c r="AM712" s="364"/>
      <c r="AN712" s="364"/>
      <c r="AO712" s="364"/>
      <c r="AP712" s="363"/>
      <c r="AQ712" s="255"/>
      <c r="AR712" s="255"/>
      <c r="AS712" s="255"/>
      <c r="AT712" s="255"/>
      <c r="AU712" s="2843">
        <f t="shared" si="1844"/>
        <v>0</v>
      </c>
      <c r="AV712" s="4008">
        <f t="shared" si="1845"/>
        <v>0</v>
      </c>
      <c r="AW712" s="590" t="str">
        <f>IF($AE712=0,"　",VLOOKUP($AE712,ﾚｰｻﾞOP,5,0))</f>
        <v>　</v>
      </c>
      <c r="AX712" s="369"/>
      <c r="AY712" s="154" t="str">
        <f>IF($AE712=0,"　",VLOOKUP($AE712,ﾚｰｻﾞOP,6,0))</f>
        <v>　</v>
      </c>
      <c r="AZ712" s="367"/>
      <c r="BA712" s="154" t="str">
        <f>IF($AE712=0,"　",VLOOKUP($AE712,ﾚｰｻﾞOP,7,0))</f>
        <v>　</v>
      </c>
      <c r="BB712" s="367"/>
      <c r="BC712" s="368" t="str">
        <f>IF($AE712=0,"　",VLOOKUP($AE712,ﾚｰｻﾞOP,8,0))</f>
        <v>　</v>
      </c>
      <c r="BD712" s="369"/>
      <c r="BE712" s="4599" t="str">
        <f>IF($AE712=0,"　",VLOOKUP($AE712,ﾚｰｻﾞOP,9,0))</f>
        <v>　</v>
      </c>
      <c r="BF712" s="367"/>
      <c r="BG712" s="368" t="str">
        <f>IF($AE712=0,"　",VLOOKUP($AE712,ﾚｰｻﾞOP,10,0))</f>
        <v>　</v>
      </c>
      <c r="BH712" s="367"/>
      <c r="BI712" s="154" t="str">
        <f>IF($AE712=0,"　",VLOOKUP($AE712,ﾚｰｻﾞOP,11,0))</f>
        <v>　</v>
      </c>
      <c r="BJ712" s="367"/>
      <c r="BK712" s="154" t="str">
        <f t="shared" si="1881"/>
        <v>　</v>
      </c>
      <c r="BL712" s="367"/>
      <c r="BM712" s="154" t="str">
        <f t="shared" si="1882"/>
        <v>　</v>
      </c>
      <c r="BN712" s="367"/>
      <c r="BO712" s="155" t="str">
        <f t="shared" si="1848"/>
        <v>　</v>
      </c>
      <c r="BP712" s="367"/>
      <c r="BQ712" s="154" t="str">
        <f t="shared" si="1886"/>
        <v>　</v>
      </c>
      <c r="BR712" s="369"/>
      <c r="BS712" s="154" t="str">
        <f t="shared" si="1873"/>
        <v>　</v>
      </c>
      <c r="BT712" s="369"/>
      <c r="BU712" s="154" t="str">
        <f t="shared" si="1874"/>
        <v>　</v>
      </c>
      <c r="BV712" s="369"/>
      <c r="BW712" s="154" t="str">
        <f t="shared" si="1875"/>
        <v>　</v>
      </c>
      <c r="BX712" s="367"/>
      <c r="BY712" s="154" t="str">
        <f t="shared" si="1876"/>
        <v>　</v>
      </c>
      <c r="BZ712" s="369"/>
      <c r="CA712" s="154" t="str">
        <f t="shared" si="1877"/>
        <v>　</v>
      </c>
      <c r="CB712" s="367"/>
      <c r="CC712" s="154" t="str">
        <f t="shared" si="1878"/>
        <v>　</v>
      </c>
      <c r="CD712" s="367"/>
      <c r="CE712" s="2850" t="str">
        <f t="shared" si="1849"/>
        <v>　</v>
      </c>
      <c r="CF712" s="2846"/>
      <c r="CG712" s="2855" t="str">
        <f t="shared" si="1850"/>
        <v>　</v>
      </c>
      <c r="CH712" s="2851"/>
      <c r="CI712" s="2850" t="str">
        <f t="shared" si="1851"/>
        <v>　</v>
      </c>
      <c r="CJ712" s="2846"/>
      <c r="CK712" s="2850" t="str">
        <f t="shared" si="1852"/>
        <v>　</v>
      </c>
      <c r="CL712" s="2851"/>
      <c r="CM712" s="2850" t="str">
        <f t="shared" si="1853"/>
        <v>　</v>
      </c>
      <c r="CN712" s="2851"/>
      <c r="CO712" s="2855" t="str">
        <f t="shared" si="1854"/>
        <v>　</v>
      </c>
      <c r="CP712" s="2851"/>
      <c r="CQ712" s="2855" t="str">
        <f t="shared" si="1855"/>
        <v>　</v>
      </c>
      <c r="CR712" s="2851"/>
      <c r="CS712" s="2850" t="str">
        <f t="shared" si="1856"/>
        <v>　</v>
      </c>
      <c r="CT712" s="2851"/>
      <c r="CU712" s="2855"/>
      <c r="CV712" s="2851"/>
      <c r="CW712" s="2850" t="str">
        <f t="shared" si="1857"/>
        <v>　</v>
      </c>
      <c r="CX712" s="2851"/>
      <c r="CY712" s="2855" t="str">
        <f t="shared" si="1858"/>
        <v>　</v>
      </c>
      <c r="CZ712" s="2851"/>
      <c r="DA712" s="154" t="str">
        <f t="shared" si="1859"/>
        <v>　</v>
      </c>
      <c r="DB712" s="369"/>
      <c r="DC712" s="155" t="str">
        <f t="shared" si="1860"/>
        <v>　</v>
      </c>
      <c r="DD712" s="367"/>
      <c r="DE712" s="374">
        <f>IF(AG712=1,1,0)</f>
        <v>0</v>
      </c>
      <c r="DF712" s="373"/>
      <c r="DG712" s="818">
        <f t="shared" si="1879"/>
        <v>0</v>
      </c>
      <c r="DH712" s="372"/>
      <c r="DI712" s="267">
        <f>IF(AG712=1,1,0)</f>
        <v>0</v>
      </c>
      <c r="DJ712" s="373"/>
      <c r="DK712" s="374">
        <f t="shared" si="1889"/>
        <v>0</v>
      </c>
      <c r="DL712" s="373"/>
      <c r="DM712" s="375">
        <f t="shared" si="1863"/>
        <v>0</v>
      </c>
      <c r="DN712" s="373"/>
      <c r="DO712" s="155">
        <f t="shared" si="1864"/>
        <v>0</v>
      </c>
      <c r="DP712" s="372"/>
      <c r="DQ712" s="155">
        <f t="shared" si="1865"/>
        <v>0</v>
      </c>
      <c r="DR712" s="373"/>
      <c r="DS712" s="155">
        <f t="shared" si="1866"/>
        <v>0</v>
      </c>
      <c r="DT712" s="372"/>
      <c r="DU712" s="155">
        <f t="shared" si="1867"/>
        <v>0</v>
      </c>
      <c r="DV712" s="373"/>
      <c r="DW712" s="4891">
        <f t="shared" si="1890"/>
        <v>0</v>
      </c>
      <c r="DX712" s="372"/>
      <c r="DY712" s="154">
        <f t="shared" si="1884"/>
        <v>0</v>
      </c>
      <c r="DZ712" s="373"/>
      <c r="EA712" s="154">
        <f>IF(AP712=1,1,0)</f>
        <v>0</v>
      </c>
      <c r="EB712" s="373"/>
      <c r="EC712" s="269">
        <f>IF(AQ712=1,1,0)</f>
        <v>0</v>
      </c>
      <c r="ED712" s="376"/>
      <c r="EE712" s="822">
        <f>IF(AV712=0,0,1)</f>
        <v>0</v>
      </c>
      <c r="EF712" s="377"/>
      <c r="EG712" s="273"/>
      <c r="EH712" s="274"/>
      <c r="EI712" s="275"/>
      <c r="EJ712" s="276"/>
      <c r="EK712" s="275"/>
      <c r="EL712" s="277"/>
      <c r="EM712" s="278" t="str">
        <f t="shared" si="1869"/>
        <v xml:space="preserve"> </v>
      </c>
      <c r="EN712" s="372"/>
      <c r="EO712" s="155">
        <f t="shared" si="1870"/>
        <v>0</v>
      </c>
      <c r="EP712" s="373"/>
      <c r="ER712" s="194"/>
      <c r="ET712" s="154" t="str">
        <f t="shared" si="1887"/>
        <v>　</v>
      </c>
      <c r="EU712" s="373"/>
      <c r="EV712" s="154" t="str">
        <f t="shared" si="1871"/>
        <v>　</v>
      </c>
      <c r="EW712" s="373"/>
      <c r="EX712" s="154"/>
      <c r="EY712" s="367"/>
      <c r="EZ712" s="154"/>
      <c r="FA712" s="367"/>
      <c r="FB712" s="154"/>
      <c r="FC712" s="367"/>
      <c r="FD712" s="154"/>
      <c r="FE712" s="367"/>
      <c r="FF712" s="155"/>
      <c r="FG712" s="367"/>
      <c r="FH712" s="154"/>
      <c r="FI712" s="367"/>
      <c r="FJ712" s="154" t="str">
        <f t="shared" si="1888"/>
        <v>　</v>
      </c>
      <c r="FK712" s="373"/>
      <c r="FL712" s="155" t="str">
        <f t="shared" si="1872"/>
        <v>　</v>
      </c>
      <c r="FM712" s="279"/>
      <c r="FN712" s="1184"/>
      <c r="FO712" s="280"/>
      <c r="FP712" s="281"/>
      <c r="FQ712" s="282"/>
      <c r="FS712" s="281"/>
      <c r="FT712" s="282"/>
    </row>
    <row r="713" spans="1:176" ht="18.600000000000001" customHeight="1">
      <c r="A713" s="228">
        <f t="shared" si="1841"/>
        <v>703</v>
      </c>
      <c r="B713" s="343" t="str">
        <f t="shared" si="1842"/>
        <v>4IE</v>
      </c>
      <c r="C713" s="6753">
        <v>46265</v>
      </c>
      <c r="D713" s="6779" t="s">
        <v>615</v>
      </c>
      <c r="E713" s="6792" t="s">
        <v>1814</v>
      </c>
      <c r="F713" s="1564" t="s">
        <v>1962</v>
      </c>
      <c r="G713" s="1263"/>
      <c r="H713" s="1330" t="s">
        <v>630</v>
      </c>
      <c r="I713" s="1264" t="s">
        <v>48</v>
      </c>
      <c r="J713" s="1264" t="s">
        <v>0</v>
      </c>
      <c r="K713" s="599" t="s">
        <v>503</v>
      </c>
      <c r="L713" s="600"/>
      <c r="M713" s="6477">
        <v>46199</v>
      </c>
      <c r="N713" s="353">
        <v>46198</v>
      </c>
      <c r="O713" s="354">
        <v>46203</v>
      </c>
      <c r="P713" s="353">
        <v>46199</v>
      </c>
      <c r="Q713" s="354">
        <v>46204</v>
      </c>
      <c r="R713" s="353">
        <v>46199</v>
      </c>
      <c r="S713" s="354">
        <v>46205</v>
      </c>
      <c r="T713" s="353">
        <v>46203</v>
      </c>
      <c r="U713" s="355">
        <v>46210</v>
      </c>
      <c r="V713" s="6773">
        <v>46211</v>
      </c>
      <c r="W713" s="356">
        <v>46211</v>
      </c>
      <c r="X713" s="357">
        <v>46211</v>
      </c>
      <c r="Y713" s="359">
        <v>46214</v>
      </c>
      <c r="Z713" s="359">
        <v>46214</v>
      </c>
      <c r="AA713" s="601"/>
      <c r="AB713" s="359"/>
      <c r="AC713" s="251" t="s">
        <v>627</v>
      </c>
      <c r="AD713" s="361"/>
      <c r="AE713" s="362">
        <v>3</v>
      </c>
      <c r="AF713" s="363" t="str">
        <f t="shared" si="1843"/>
        <v>4IE</v>
      </c>
      <c r="AG713" s="364">
        <v>1</v>
      </c>
      <c r="AH713" s="364"/>
      <c r="AI713" s="364"/>
      <c r="AJ713" s="364"/>
      <c r="AK713" s="364"/>
      <c r="AL713" s="364"/>
      <c r="AM713" s="364"/>
      <c r="AN713" s="364"/>
      <c r="AO713" s="364"/>
      <c r="AP713" s="363">
        <v>1</v>
      </c>
      <c r="AQ713" s="255">
        <v>1</v>
      </c>
      <c r="AR713" s="255">
        <v>1</v>
      </c>
      <c r="AS713" s="255"/>
      <c r="AT713" s="255"/>
      <c r="AU713" s="2843">
        <f t="shared" si="1844"/>
        <v>0</v>
      </c>
      <c r="AV713" s="4008">
        <f t="shared" si="1845"/>
        <v>1</v>
      </c>
      <c r="AW713" s="590">
        <v>46177</v>
      </c>
      <c r="AX713" s="369">
        <v>4263282</v>
      </c>
      <c r="AY713" s="154">
        <v>46177</v>
      </c>
      <c r="AZ713" s="367">
        <v>4263283</v>
      </c>
      <c r="BA713" s="154">
        <v>46177</v>
      </c>
      <c r="BB713" s="367">
        <v>4263284</v>
      </c>
      <c r="BC713" s="368">
        <v>46161</v>
      </c>
      <c r="BD713" s="369">
        <v>4263244</v>
      </c>
      <c r="BE713" s="4599">
        <v>46161</v>
      </c>
      <c r="BF713" s="367">
        <v>4263245</v>
      </c>
      <c r="BG713" s="368">
        <v>46150</v>
      </c>
      <c r="BH713" s="367">
        <v>4263239</v>
      </c>
      <c r="BI713" s="154">
        <v>46150</v>
      </c>
      <c r="BJ713" s="367">
        <v>4263240</v>
      </c>
      <c r="BK713" s="154" t="str">
        <f t="shared" si="1881"/>
        <v>-</v>
      </c>
      <c r="BL713" s="367"/>
      <c r="BM713" s="154" t="str">
        <f t="shared" si="1882"/>
        <v>-</v>
      </c>
      <c r="BN713" s="367"/>
      <c r="BO713" s="155" t="str">
        <f t="shared" si="1848"/>
        <v>-</v>
      </c>
      <c r="BP713" s="367"/>
      <c r="BQ713" s="154" t="str">
        <f t="shared" si="1886"/>
        <v>-</v>
      </c>
      <c r="BR713" s="369"/>
      <c r="BS713" s="154" t="str">
        <f t="shared" si="1873"/>
        <v>-</v>
      </c>
      <c r="BT713" s="369"/>
      <c r="BU713" s="154" t="str">
        <f t="shared" si="1874"/>
        <v>-</v>
      </c>
      <c r="BV713" s="369"/>
      <c r="BW713" s="154" t="str">
        <f t="shared" si="1875"/>
        <v>-</v>
      </c>
      <c r="BX713" s="367"/>
      <c r="BY713" s="154" t="str">
        <f t="shared" si="1876"/>
        <v>-</v>
      </c>
      <c r="BZ713" s="369"/>
      <c r="CA713" s="154" t="str">
        <f t="shared" si="1877"/>
        <v>-</v>
      </c>
      <c r="CB713" s="367"/>
      <c r="CC713" s="154" t="str">
        <f t="shared" si="1878"/>
        <v>-</v>
      </c>
      <c r="CD713" s="367"/>
      <c r="CE713" s="2850" t="str">
        <f t="shared" si="1849"/>
        <v>-</v>
      </c>
      <c r="CF713" s="2846"/>
      <c r="CG713" s="2855" t="str">
        <f t="shared" si="1850"/>
        <v>-</v>
      </c>
      <c r="CH713" s="2851"/>
      <c r="CI713" s="2850" t="str">
        <f t="shared" si="1851"/>
        <v>-</v>
      </c>
      <c r="CJ713" s="2846"/>
      <c r="CK713" s="2850" t="str">
        <f t="shared" si="1852"/>
        <v>-</v>
      </c>
      <c r="CL713" s="2851"/>
      <c r="CM713" s="2850" t="str">
        <f t="shared" si="1853"/>
        <v>-</v>
      </c>
      <c r="CN713" s="2851"/>
      <c r="CO713" s="2855" t="str">
        <f t="shared" si="1854"/>
        <v>-</v>
      </c>
      <c r="CP713" s="2851"/>
      <c r="CQ713" s="2855" t="str">
        <f t="shared" si="1855"/>
        <v>-</v>
      </c>
      <c r="CR713" s="2851"/>
      <c r="CS713" s="2850" t="str">
        <f t="shared" si="1856"/>
        <v>-</v>
      </c>
      <c r="CT713" s="2851"/>
      <c r="CU713" s="2855"/>
      <c r="CV713" s="2851"/>
      <c r="CW713" s="2850" t="str">
        <f t="shared" si="1857"/>
        <v>-</v>
      </c>
      <c r="CX713" s="2851"/>
      <c r="CY713" s="2855" t="str">
        <f t="shared" si="1858"/>
        <v>-</v>
      </c>
      <c r="CZ713" s="2851"/>
      <c r="DA713" s="154" t="str">
        <f t="shared" si="1859"/>
        <v>-</v>
      </c>
      <c r="DB713" s="369"/>
      <c r="DC713" s="155" t="str">
        <f t="shared" si="1860"/>
        <v>-</v>
      </c>
      <c r="DD713" s="367"/>
      <c r="DE713" s="374">
        <v>46154</v>
      </c>
      <c r="DF713" s="373">
        <v>4263354</v>
      </c>
      <c r="DG713" s="818">
        <f t="shared" si="1879"/>
        <v>0</v>
      </c>
      <c r="DH713" s="372"/>
      <c r="DI713" s="267">
        <v>46150</v>
      </c>
      <c r="DJ713" s="373">
        <v>4263255</v>
      </c>
      <c r="DK713" s="374">
        <f t="shared" si="1889"/>
        <v>0</v>
      </c>
      <c r="DL713" s="373"/>
      <c r="DM713" s="375">
        <f t="shared" si="1863"/>
        <v>0</v>
      </c>
      <c r="DN713" s="373"/>
      <c r="DO713" s="155">
        <f t="shared" si="1864"/>
        <v>0</v>
      </c>
      <c r="DP713" s="372"/>
      <c r="DQ713" s="155">
        <f t="shared" si="1865"/>
        <v>0</v>
      </c>
      <c r="DR713" s="373"/>
      <c r="DS713" s="155">
        <f t="shared" si="1866"/>
        <v>0</v>
      </c>
      <c r="DT713" s="372"/>
      <c r="DU713" s="155">
        <f t="shared" si="1867"/>
        <v>0</v>
      </c>
      <c r="DV713" s="373"/>
      <c r="DW713" s="4891">
        <f t="shared" si="1890"/>
        <v>0</v>
      </c>
      <c r="DX713" s="372"/>
      <c r="DY713" s="154">
        <f t="shared" si="1884"/>
        <v>0</v>
      </c>
      <c r="DZ713" s="373"/>
      <c r="EA713" s="154">
        <v>46150</v>
      </c>
      <c r="EB713" s="373">
        <v>4263258</v>
      </c>
      <c r="EC713" s="269">
        <v>46178</v>
      </c>
      <c r="ED713" s="376">
        <v>4263306</v>
      </c>
      <c r="EE713" s="822">
        <v>46120</v>
      </c>
      <c r="EF713" s="377">
        <v>4263205</v>
      </c>
      <c r="EG713" s="273"/>
      <c r="EH713" s="274"/>
      <c r="EI713" s="275"/>
      <c r="EJ713" s="276"/>
      <c r="EK713" s="275"/>
      <c r="EL713" s="277"/>
      <c r="EM713" s="278" t="str">
        <f t="shared" si="1869"/>
        <v xml:space="preserve"> </v>
      </c>
      <c r="EN713" s="372"/>
      <c r="EO713" s="155">
        <f t="shared" si="1870"/>
        <v>0</v>
      </c>
      <c r="EP713" s="373"/>
      <c r="ER713" s="194"/>
      <c r="ET713" s="154" t="str">
        <f t="shared" si="1887"/>
        <v>-</v>
      </c>
      <c r="EU713" s="373"/>
      <c r="EV713" s="154" t="str">
        <f t="shared" si="1871"/>
        <v>-</v>
      </c>
      <c r="EW713" s="373"/>
      <c r="EX713" s="154"/>
      <c r="EY713" s="367"/>
      <c r="EZ713" s="154"/>
      <c r="FA713" s="367"/>
      <c r="FB713" s="154"/>
      <c r="FC713" s="367"/>
      <c r="FD713" s="154"/>
      <c r="FE713" s="367"/>
      <c r="FF713" s="155"/>
      <c r="FG713" s="367"/>
      <c r="FH713" s="154"/>
      <c r="FI713" s="367"/>
      <c r="FJ713" s="154" t="str">
        <f t="shared" si="1888"/>
        <v>-</v>
      </c>
      <c r="FK713" s="373"/>
      <c r="FL713" s="155" t="str">
        <f t="shared" si="1872"/>
        <v>-</v>
      </c>
      <c r="FM713" s="279"/>
      <c r="FN713" s="1184"/>
      <c r="FO713" s="280"/>
      <c r="FP713" s="281"/>
      <c r="FQ713" s="282"/>
      <c r="FS713" s="281"/>
      <c r="FT713" s="282"/>
    </row>
    <row r="714" spans="1:176" ht="18.600000000000001" customHeight="1">
      <c r="A714" s="228">
        <f t="shared" si="1841"/>
        <v>704</v>
      </c>
      <c r="B714" s="343" t="str">
        <f t="shared" si="1842"/>
        <v>4IE</v>
      </c>
      <c r="C714" s="6753">
        <v>46265</v>
      </c>
      <c r="D714" s="6933" t="s">
        <v>615</v>
      </c>
      <c r="E714" s="1009" t="s">
        <v>1815</v>
      </c>
      <c r="F714" s="1564" t="s">
        <v>1963</v>
      </c>
      <c r="G714" s="1263"/>
      <c r="H714" s="1330" t="s">
        <v>630</v>
      </c>
      <c r="I714" s="1264" t="s">
        <v>48</v>
      </c>
      <c r="J714" s="1264" t="s">
        <v>0</v>
      </c>
      <c r="K714" s="599" t="s">
        <v>503</v>
      </c>
      <c r="L714" s="600"/>
      <c r="M714" s="6477">
        <v>46203</v>
      </c>
      <c r="N714" s="353">
        <v>46200</v>
      </c>
      <c r="O714" s="354">
        <v>46204</v>
      </c>
      <c r="P714" s="353">
        <v>46203</v>
      </c>
      <c r="Q714" s="354">
        <v>46205</v>
      </c>
      <c r="R714" s="353">
        <v>46203</v>
      </c>
      <c r="S714" s="354">
        <v>46206</v>
      </c>
      <c r="T714" s="353">
        <v>46204</v>
      </c>
      <c r="U714" s="355">
        <v>46211</v>
      </c>
      <c r="V714" s="6773">
        <v>46211</v>
      </c>
      <c r="W714" s="356">
        <v>46212</v>
      </c>
      <c r="X714" s="357">
        <v>46212</v>
      </c>
      <c r="Y714" s="359">
        <v>46214</v>
      </c>
      <c r="Z714" s="359">
        <v>46214</v>
      </c>
      <c r="AA714" s="601"/>
      <c r="AB714" s="359"/>
      <c r="AC714" s="251" t="s">
        <v>627</v>
      </c>
      <c r="AD714" s="361"/>
      <c r="AE714" s="362">
        <v>3</v>
      </c>
      <c r="AF714" s="363" t="str">
        <f t="shared" si="1843"/>
        <v>4IE</v>
      </c>
      <c r="AG714" s="364">
        <v>1</v>
      </c>
      <c r="AH714" s="364"/>
      <c r="AI714" s="364"/>
      <c r="AJ714" s="364"/>
      <c r="AK714" s="364"/>
      <c r="AL714" s="364"/>
      <c r="AM714" s="364"/>
      <c r="AN714" s="364"/>
      <c r="AO714" s="364"/>
      <c r="AP714" s="363">
        <v>1</v>
      </c>
      <c r="AQ714" s="255">
        <v>1</v>
      </c>
      <c r="AR714" s="255">
        <v>1</v>
      </c>
      <c r="AS714" s="255"/>
      <c r="AT714" s="255"/>
      <c r="AU714" s="2843">
        <f t="shared" si="1844"/>
        <v>0</v>
      </c>
      <c r="AV714" s="4008">
        <f t="shared" si="1845"/>
        <v>1</v>
      </c>
      <c r="AW714" s="590">
        <v>46177</v>
      </c>
      <c r="AX714" s="369">
        <v>4263282</v>
      </c>
      <c r="AY714" s="154">
        <v>46177</v>
      </c>
      <c r="AZ714" s="367">
        <v>4263283</v>
      </c>
      <c r="BA714" s="154">
        <v>46177</v>
      </c>
      <c r="BB714" s="367">
        <v>4263284</v>
      </c>
      <c r="BC714" s="368">
        <v>46161</v>
      </c>
      <c r="BD714" s="369">
        <v>4263244</v>
      </c>
      <c r="BE714" s="4599">
        <v>46161</v>
      </c>
      <c r="BF714" s="367">
        <v>4263245</v>
      </c>
      <c r="BG714" s="368">
        <v>46150</v>
      </c>
      <c r="BH714" s="367">
        <v>4263239</v>
      </c>
      <c r="BI714" s="154">
        <v>46150</v>
      </c>
      <c r="BJ714" s="367">
        <v>4263240</v>
      </c>
      <c r="BK714" s="154" t="str">
        <f t="shared" si="1881"/>
        <v>-</v>
      </c>
      <c r="BL714" s="367"/>
      <c r="BM714" s="154" t="str">
        <f t="shared" si="1882"/>
        <v>-</v>
      </c>
      <c r="BN714" s="367"/>
      <c r="BO714" s="155" t="str">
        <f t="shared" si="1848"/>
        <v>-</v>
      </c>
      <c r="BP714" s="367"/>
      <c r="BQ714" s="154" t="str">
        <f t="shared" si="1886"/>
        <v>-</v>
      </c>
      <c r="BR714" s="369"/>
      <c r="BS714" s="154" t="str">
        <f t="shared" si="1873"/>
        <v>-</v>
      </c>
      <c r="BT714" s="369"/>
      <c r="BU714" s="154" t="str">
        <f t="shared" si="1874"/>
        <v>-</v>
      </c>
      <c r="BV714" s="369"/>
      <c r="BW714" s="154" t="str">
        <f t="shared" si="1875"/>
        <v>-</v>
      </c>
      <c r="BX714" s="367"/>
      <c r="BY714" s="154" t="str">
        <f t="shared" si="1876"/>
        <v>-</v>
      </c>
      <c r="BZ714" s="369"/>
      <c r="CA714" s="154" t="str">
        <f t="shared" si="1877"/>
        <v>-</v>
      </c>
      <c r="CB714" s="367"/>
      <c r="CC714" s="154" t="str">
        <f t="shared" si="1878"/>
        <v>-</v>
      </c>
      <c r="CD714" s="367"/>
      <c r="CE714" s="2850" t="str">
        <f t="shared" si="1849"/>
        <v>-</v>
      </c>
      <c r="CF714" s="2846"/>
      <c r="CG714" s="2855" t="str">
        <f t="shared" si="1850"/>
        <v>-</v>
      </c>
      <c r="CH714" s="2851"/>
      <c r="CI714" s="2850" t="str">
        <f t="shared" si="1851"/>
        <v>-</v>
      </c>
      <c r="CJ714" s="2846"/>
      <c r="CK714" s="2850" t="str">
        <f t="shared" si="1852"/>
        <v>-</v>
      </c>
      <c r="CL714" s="2851"/>
      <c r="CM714" s="2850" t="str">
        <f t="shared" si="1853"/>
        <v>-</v>
      </c>
      <c r="CN714" s="2851"/>
      <c r="CO714" s="2855" t="str">
        <f t="shared" si="1854"/>
        <v>-</v>
      </c>
      <c r="CP714" s="2851"/>
      <c r="CQ714" s="2855" t="str">
        <f t="shared" si="1855"/>
        <v>-</v>
      </c>
      <c r="CR714" s="2851"/>
      <c r="CS714" s="2850" t="str">
        <f t="shared" si="1856"/>
        <v>-</v>
      </c>
      <c r="CT714" s="2851"/>
      <c r="CU714" s="2855"/>
      <c r="CV714" s="2851"/>
      <c r="CW714" s="2850" t="str">
        <f t="shared" si="1857"/>
        <v>-</v>
      </c>
      <c r="CX714" s="2851"/>
      <c r="CY714" s="2855" t="str">
        <f t="shared" si="1858"/>
        <v>-</v>
      </c>
      <c r="CZ714" s="2851"/>
      <c r="DA714" s="154" t="str">
        <f t="shared" si="1859"/>
        <v>-</v>
      </c>
      <c r="DB714" s="369"/>
      <c r="DC714" s="155" t="str">
        <f t="shared" si="1860"/>
        <v>-</v>
      </c>
      <c r="DD714" s="367"/>
      <c r="DE714" s="374">
        <v>46154</v>
      </c>
      <c r="DF714" s="373">
        <v>4263354</v>
      </c>
      <c r="DG714" s="818">
        <f t="shared" si="1879"/>
        <v>0</v>
      </c>
      <c r="DH714" s="372"/>
      <c r="DI714" s="267">
        <v>46150</v>
      </c>
      <c r="DJ714" s="373">
        <v>4263255</v>
      </c>
      <c r="DK714" s="374">
        <f t="shared" si="1889"/>
        <v>0</v>
      </c>
      <c r="DL714" s="373"/>
      <c r="DM714" s="375">
        <f t="shared" si="1863"/>
        <v>0</v>
      </c>
      <c r="DN714" s="373"/>
      <c r="DO714" s="155">
        <f t="shared" si="1864"/>
        <v>0</v>
      </c>
      <c r="DP714" s="372"/>
      <c r="DQ714" s="155">
        <f t="shared" si="1865"/>
        <v>0</v>
      </c>
      <c r="DR714" s="373"/>
      <c r="DS714" s="155">
        <f t="shared" si="1866"/>
        <v>0</v>
      </c>
      <c r="DT714" s="372"/>
      <c r="DU714" s="155">
        <f t="shared" si="1867"/>
        <v>0</v>
      </c>
      <c r="DV714" s="373"/>
      <c r="DW714" s="4891">
        <f t="shared" si="1890"/>
        <v>0</v>
      </c>
      <c r="DX714" s="372"/>
      <c r="DY714" s="154">
        <f t="shared" si="1884"/>
        <v>0</v>
      </c>
      <c r="DZ714" s="373"/>
      <c r="EA714" s="154">
        <v>46150</v>
      </c>
      <c r="EB714" s="373">
        <v>4263258</v>
      </c>
      <c r="EC714" s="269">
        <v>46178</v>
      </c>
      <c r="ED714" s="376">
        <v>4263306</v>
      </c>
      <c r="EE714" s="822">
        <v>46120</v>
      </c>
      <c r="EF714" s="377">
        <v>4263205</v>
      </c>
      <c r="EG714" s="273"/>
      <c r="EH714" s="274"/>
      <c r="EI714" s="275"/>
      <c r="EJ714" s="276"/>
      <c r="EK714" s="275"/>
      <c r="EL714" s="277"/>
      <c r="EM714" s="278" t="str">
        <f t="shared" si="1869"/>
        <v xml:space="preserve"> </v>
      </c>
      <c r="EN714" s="372"/>
      <c r="EO714" s="155">
        <f t="shared" si="1870"/>
        <v>0</v>
      </c>
      <c r="EP714" s="373"/>
      <c r="ER714" s="194"/>
      <c r="ET714" s="154" t="str">
        <f t="shared" si="1887"/>
        <v>-</v>
      </c>
      <c r="EU714" s="373"/>
      <c r="EV714" s="154" t="str">
        <f t="shared" si="1871"/>
        <v>-</v>
      </c>
      <c r="EW714" s="373"/>
      <c r="EX714" s="154"/>
      <c r="EY714" s="367"/>
      <c r="EZ714" s="154"/>
      <c r="FA714" s="367"/>
      <c r="FB714" s="154"/>
      <c r="FC714" s="367"/>
      <c r="FD714" s="154"/>
      <c r="FE714" s="367"/>
      <c r="FF714" s="155"/>
      <c r="FG714" s="367"/>
      <c r="FH714" s="154"/>
      <c r="FI714" s="367"/>
      <c r="FJ714" s="154" t="str">
        <f t="shared" si="1888"/>
        <v>-</v>
      </c>
      <c r="FK714" s="373"/>
      <c r="FL714" s="155" t="str">
        <f t="shared" si="1872"/>
        <v>-</v>
      </c>
      <c r="FM714" s="279"/>
      <c r="FN714" s="1184"/>
      <c r="FO714" s="280"/>
      <c r="FP714" s="281"/>
      <c r="FQ714" s="282"/>
      <c r="FS714" s="281"/>
      <c r="FT714" s="282"/>
    </row>
    <row r="715" spans="1:176" ht="18.600000000000001" customHeight="1">
      <c r="A715" s="228">
        <f t="shared" si="1841"/>
        <v>705</v>
      </c>
      <c r="B715" s="343" t="str">
        <f t="shared" si="1842"/>
        <v>4IE</v>
      </c>
      <c r="C715" s="6753">
        <v>46265</v>
      </c>
      <c r="D715" s="1055" t="s">
        <v>742</v>
      </c>
      <c r="E715" s="1056">
        <v>92510045</v>
      </c>
      <c r="F715" s="1564"/>
      <c r="G715" s="6767" t="s">
        <v>1619</v>
      </c>
      <c r="H715" s="1330" t="s">
        <v>1803</v>
      </c>
      <c r="I715" s="1264" t="s">
        <v>52</v>
      </c>
      <c r="J715" s="1264" t="s">
        <v>21</v>
      </c>
      <c r="K715" s="599" t="s">
        <v>11</v>
      </c>
      <c r="L715" s="600"/>
      <c r="M715" s="6477">
        <v>46203</v>
      </c>
      <c r="N715" s="353">
        <v>46203</v>
      </c>
      <c r="O715" s="354">
        <v>46204</v>
      </c>
      <c r="P715" s="353">
        <v>46204</v>
      </c>
      <c r="Q715" s="354">
        <v>46205</v>
      </c>
      <c r="R715" s="353">
        <v>46204</v>
      </c>
      <c r="S715" s="354">
        <v>46206</v>
      </c>
      <c r="T715" s="353">
        <v>46205</v>
      </c>
      <c r="U715" s="355">
        <v>46210</v>
      </c>
      <c r="V715" s="6773">
        <v>46211</v>
      </c>
      <c r="W715" s="356">
        <v>46212</v>
      </c>
      <c r="X715" s="357">
        <v>46213</v>
      </c>
      <c r="Y715" s="359">
        <v>46214</v>
      </c>
      <c r="Z715" s="359">
        <v>46214</v>
      </c>
      <c r="AA715" s="601"/>
      <c r="AB715" s="359"/>
      <c r="AC715" s="251" t="s">
        <v>627</v>
      </c>
      <c r="AD715" s="361"/>
      <c r="AE715" s="362">
        <v>10</v>
      </c>
      <c r="AF715" s="363" t="str">
        <f t="shared" si="1843"/>
        <v>4IE</v>
      </c>
      <c r="AG715" s="364"/>
      <c r="AH715" s="364">
        <v>1</v>
      </c>
      <c r="AI715" s="364"/>
      <c r="AJ715" s="364"/>
      <c r="AK715" s="364"/>
      <c r="AL715" s="364"/>
      <c r="AM715" s="364"/>
      <c r="AN715" s="364"/>
      <c r="AO715" s="364"/>
      <c r="AP715" s="363">
        <v>1</v>
      </c>
      <c r="AQ715" s="255">
        <v>1</v>
      </c>
      <c r="AR715" s="255">
        <v>1</v>
      </c>
      <c r="AS715" s="255"/>
      <c r="AT715" s="255"/>
      <c r="AU715" s="2843">
        <f t="shared" si="1844"/>
        <v>0</v>
      </c>
      <c r="AV715" s="4008">
        <f t="shared" si="1845"/>
        <v>1</v>
      </c>
      <c r="AW715" s="590" t="str">
        <f>IF($AE715=0,"　",VLOOKUP($AE715,ﾚｰｻﾞOP,5,0))</f>
        <v>-</v>
      </c>
      <c r="AX715" s="369"/>
      <c r="AY715" s="154" t="str">
        <f>IF($AE715=0,"　",VLOOKUP($AE715,ﾚｰｻﾞOP,6,0))</f>
        <v>-</v>
      </c>
      <c r="AZ715" s="367"/>
      <c r="BA715" s="154" t="str">
        <f>IF($AE715=0,"　",VLOOKUP($AE715,ﾚｰｻﾞOP,7,0))</f>
        <v>-</v>
      </c>
      <c r="BB715" s="367"/>
      <c r="BC715" s="368" t="str">
        <f>IF($AE715=0,"　",VLOOKUP($AE715,ﾚｰｻﾞOP,8,0))</f>
        <v>-</v>
      </c>
      <c r="BD715" s="369"/>
      <c r="BE715" s="4599" t="str">
        <f>IF($AE715=0,"　",VLOOKUP($AE715,ﾚｰｻﾞOP,9,0))</f>
        <v>-</v>
      </c>
      <c r="BF715" s="367"/>
      <c r="BG715" s="368" t="str">
        <f>IF($AE715=0,"　",VLOOKUP($AE715,ﾚｰｻﾞOP,10,0))</f>
        <v>-</v>
      </c>
      <c r="BH715" s="367"/>
      <c r="BI715" s="154" t="str">
        <f t="shared" ref="BI715:BI723" si="1891">IF($AE715=0,"　",VLOOKUP($AE715,ﾚｰｻﾞOP,11,0))</f>
        <v>-</v>
      </c>
      <c r="BJ715" s="367"/>
      <c r="BK715" s="154" t="str">
        <f t="shared" si="1881"/>
        <v>-</v>
      </c>
      <c r="BL715" s="367"/>
      <c r="BM715" s="154" t="str">
        <f t="shared" si="1882"/>
        <v>-</v>
      </c>
      <c r="BN715" s="367"/>
      <c r="BO715" s="155" t="str">
        <f t="shared" si="1848"/>
        <v>-</v>
      </c>
      <c r="BP715" s="367"/>
      <c r="BQ715" s="154" t="str">
        <f t="shared" si="1886"/>
        <v>-</v>
      </c>
      <c r="BR715" s="369"/>
      <c r="BS715" s="154">
        <v>46120</v>
      </c>
      <c r="BT715" s="369">
        <v>4263193</v>
      </c>
      <c r="BU715" s="154">
        <v>45926</v>
      </c>
      <c r="BV715" s="369">
        <v>4063386</v>
      </c>
      <c r="BW715" s="154">
        <v>45926</v>
      </c>
      <c r="BX715" s="367">
        <v>4063387</v>
      </c>
      <c r="BY715" s="154">
        <v>45926</v>
      </c>
      <c r="BZ715" s="369">
        <v>4063388</v>
      </c>
      <c r="CA715" s="154">
        <v>45694</v>
      </c>
      <c r="CB715" s="367">
        <v>4263126</v>
      </c>
      <c r="CC715" s="154">
        <v>45926</v>
      </c>
      <c r="CD715" s="367">
        <v>4063390</v>
      </c>
      <c r="CE715" s="2850" t="str">
        <f t="shared" si="1849"/>
        <v>-</v>
      </c>
      <c r="CF715" s="2846"/>
      <c r="CG715" s="2855" t="str">
        <f t="shared" si="1850"/>
        <v>-</v>
      </c>
      <c r="CH715" s="2851"/>
      <c r="CI715" s="2850" t="str">
        <f t="shared" si="1851"/>
        <v>-</v>
      </c>
      <c r="CJ715" s="2846"/>
      <c r="CK715" s="2850" t="str">
        <f t="shared" si="1852"/>
        <v>-</v>
      </c>
      <c r="CL715" s="2851"/>
      <c r="CM715" s="2850" t="str">
        <f t="shared" si="1853"/>
        <v>-</v>
      </c>
      <c r="CN715" s="2851"/>
      <c r="CO715" s="2855" t="str">
        <f t="shared" si="1854"/>
        <v>-</v>
      </c>
      <c r="CP715" s="2851"/>
      <c r="CQ715" s="2855" t="str">
        <f t="shared" si="1855"/>
        <v>-</v>
      </c>
      <c r="CR715" s="2851"/>
      <c r="CS715" s="2850" t="str">
        <f t="shared" si="1856"/>
        <v>-</v>
      </c>
      <c r="CT715" s="2851"/>
      <c r="CU715" s="2855"/>
      <c r="CV715" s="2851"/>
      <c r="CW715" s="2850" t="str">
        <f t="shared" si="1857"/>
        <v>-</v>
      </c>
      <c r="CX715" s="2851"/>
      <c r="CY715" s="2855" t="str">
        <f t="shared" si="1858"/>
        <v>-</v>
      </c>
      <c r="CZ715" s="2851"/>
      <c r="DA715" s="154" t="str">
        <f t="shared" si="1859"/>
        <v>-</v>
      </c>
      <c r="DB715" s="369"/>
      <c r="DC715" s="155" t="str">
        <f t="shared" si="1860"/>
        <v>-</v>
      </c>
      <c r="DD715" s="367"/>
      <c r="DE715" s="374">
        <f t="shared" ref="DE715:DE746" si="1892">IF(AG715=1,1,0)</f>
        <v>0</v>
      </c>
      <c r="DF715" s="373"/>
      <c r="DG715" s="818">
        <v>46154</v>
      </c>
      <c r="DH715" s="372">
        <v>4263353</v>
      </c>
      <c r="DI715" s="267">
        <f t="shared" ref="DI715:DI746" si="1893">IF(AG715=1,1,0)</f>
        <v>0</v>
      </c>
      <c r="DJ715" s="373"/>
      <c r="DK715" s="374">
        <f t="shared" si="1889"/>
        <v>0</v>
      </c>
      <c r="DL715" s="373"/>
      <c r="DM715" s="375">
        <f t="shared" si="1863"/>
        <v>0</v>
      </c>
      <c r="DN715" s="373"/>
      <c r="DO715" s="155">
        <f t="shared" si="1864"/>
        <v>0</v>
      </c>
      <c r="DP715" s="372"/>
      <c r="DQ715" s="155">
        <f t="shared" si="1865"/>
        <v>0</v>
      </c>
      <c r="DR715" s="373"/>
      <c r="DS715" s="155">
        <f t="shared" si="1866"/>
        <v>0</v>
      </c>
      <c r="DT715" s="372"/>
      <c r="DU715" s="155">
        <f t="shared" si="1867"/>
        <v>0</v>
      </c>
      <c r="DV715" s="373"/>
      <c r="DW715" s="4891">
        <f t="shared" si="1890"/>
        <v>0</v>
      </c>
      <c r="DX715" s="372"/>
      <c r="DY715" s="154">
        <f t="shared" si="1884"/>
        <v>0</v>
      </c>
      <c r="DZ715" s="373"/>
      <c r="EA715" s="154">
        <v>46150</v>
      </c>
      <c r="EB715" s="373">
        <v>4263258</v>
      </c>
      <c r="EC715" s="269">
        <v>46178</v>
      </c>
      <c r="ED715" s="376">
        <v>4263306</v>
      </c>
      <c r="EE715" s="822">
        <v>46120</v>
      </c>
      <c r="EF715" s="377">
        <v>4263205</v>
      </c>
      <c r="EG715" s="273"/>
      <c r="EH715" s="274"/>
      <c r="EI715" s="275"/>
      <c r="EJ715" s="276"/>
      <c r="EK715" s="275"/>
      <c r="EL715" s="277"/>
      <c r="EM715" s="278" t="str">
        <f t="shared" si="1869"/>
        <v xml:space="preserve"> </v>
      </c>
      <c r="EN715" s="372"/>
      <c r="EO715" s="155">
        <f t="shared" si="1870"/>
        <v>0</v>
      </c>
      <c r="EP715" s="373"/>
      <c r="ER715" s="194"/>
      <c r="ET715" s="154" t="str">
        <f t="shared" si="1887"/>
        <v>-</v>
      </c>
      <c r="EU715" s="373"/>
      <c r="EV715" s="154" t="str">
        <f t="shared" si="1871"/>
        <v>-</v>
      </c>
      <c r="EW715" s="373"/>
      <c r="EX715" s="154"/>
      <c r="EY715" s="367"/>
      <c r="EZ715" s="154"/>
      <c r="FA715" s="367"/>
      <c r="FB715" s="154"/>
      <c r="FC715" s="367"/>
      <c r="FD715" s="154"/>
      <c r="FE715" s="367"/>
      <c r="FF715" s="155"/>
      <c r="FG715" s="367"/>
      <c r="FH715" s="154"/>
      <c r="FI715" s="367"/>
      <c r="FJ715" s="154" t="str">
        <f t="shared" si="1888"/>
        <v>-</v>
      </c>
      <c r="FK715" s="373"/>
      <c r="FL715" s="155" t="str">
        <f t="shared" si="1872"/>
        <v>-</v>
      </c>
      <c r="FM715" s="279"/>
      <c r="FN715" s="1184"/>
      <c r="FO715" s="280"/>
      <c r="FP715" s="281"/>
      <c r="FQ715" s="282"/>
      <c r="FS715" s="281"/>
      <c r="FT715" s="282"/>
    </row>
    <row r="716" spans="1:176" ht="18.600000000000001" customHeight="1">
      <c r="A716" s="228">
        <f t="shared" si="1841"/>
        <v>706</v>
      </c>
      <c r="B716" s="1563" t="str">
        <f t="shared" si="1842"/>
        <v>4IE</v>
      </c>
      <c r="C716" s="6753">
        <v>46265</v>
      </c>
      <c r="D716" s="6784" t="s">
        <v>1601</v>
      </c>
      <c r="E716" s="6193">
        <v>89610245</v>
      </c>
      <c r="F716" s="1564" t="s">
        <v>1967</v>
      </c>
      <c r="G716" s="6767" t="s">
        <v>2281</v>
      </c>
      <c r="H716" s="1330" t="s">
        <v>630</v>
      </c>
      <c r="I716" s="1264" t="s">
        <v>505</v>
      </c>
      <c r="J716" s="3337" t="s">
        <v>26</v>
      </c>
      <c r="K716" s="599" t="s">
        <v>11</v>
      </c>
      <c r="L716" s="6807"/>
      <c r="M716" s="6477">
        <v>46204</v>
      </c>
      <c r="N716" s="6873">
        <v>46203</v>
      </c>
      <c r="O716" s="354">
        <v>46205</v>
      </c>
      <c r="P716" s="353">
        <v>46205</v>
      </c>
      <c r="Q716" s="354">
        <v>46206</v>
      </c>
      <c r="R716" s="353">
        <v>46204</v>
      </c>
      <c r="S716" s="354">
        <v>46207</v>
      </c>
      <c r="T716" s="353">
        <v>46206</v>
      </c>
      <c r="U716" s="355">
        <v>46211</v>
      </c>
      <c r="V716" s="353">
        <v>46210</v>
      </c>
      <c r="W716" s="356">
        <v>46213</v>
      </c>
      <c r="X716" s="357">
        <v>46212</v>
      </c>
      <c r="Y716" s="359">
        <v>46214</v>
      </c>
      <c r="Z716" s="359">
        <v>46214</v>
      </c>
      <c r="AA716" s="601"/>
      <c r="AB716" s="359"/>
      <c r="AC716" s="251"/>
      <c r="AD716" s="361"/>
      <c r="AE716" s="362">
        <v>25</v>
      </c>
      <c r="AF716" s="363" t="str">
        <f t="shared" si="1843"/>
        <v>4IE</v>
      </c>
      <c r="AG716" s="364"/>
      <c r="AH716" s="364"/>
      <c r="AI716" s="364"/>
      <c r="AJ716" s="364"/>
      <c r="AK716" s="364"/>
      <c r="AL716" s="364"/>
      <c r="AM716" s="364"/>
      <c r="AN716" s="364"/>
      <c r="AO716" s="364"/>
      <c r="AP716" s="363"/>
      <c r="AQ716" s="255"/>
      <c r="AR716" s="255"/>
      <c r="AS716" s="255"/>
      <c r="AT716" s="255"/>
      <c r="AU716" s="2843">
        <f t="shared" si="1844"/>
        <v>0</v>
      </c>
      <c r="AV716" s="4008">
        <f t="shared" si="1845"/>
        <v>0</v>
      </c>
      <c r="AW716" s="590" t="str">
        <f>IF($AE716=0,"　",VLOOKUP($AE716,ﾚｰｻﾞOP,5,0))</f>
        <v>-</v>
      </c>
      <c r="AX716" s="369"/>
      <c r="AY716" s="154" t="str">
        <f>IF($AE716=0,"　",VLOOKUP($AE716,ﾚｰｻﾞOP,6,0))</f>
        <v>-</v>
      </c>
      <c r="AZ716" s="367"/>
      <c r="BA716" s="154" t="str">
        <f>IF($AE716=0,"　",VLOOKUP($AE716,ﾚｰｻﾞOP,7,0))</f>
        <v>-</v>
      </c>
      <c r="BB716" s="367"/>
      <c r="BC716" s="368" t="str">
        <f>IF($AE716=0,"　",VLOOKUP($AE716,ﾚｰｻﾞOP,8,0))</f>
        <v>-</v>
      </c>
      <c r="BD716" s="369"/>
      <c r="BE716" s="4599" t="str">
        <f>IF($AE716=0,"　",VLOOKUP($AE716,ﾚｰｻﾞOP,9,0))</f>
        <v>-</v>
      </c>
      <c r="BF716" s="367"/>
      <c r="BG716" s="368" t="str">
        <f>IF($AE716=0,"　",VLOOKUP($AE716,ﾚｰｻﾞOP,10,0))</f>
        <v>-</v>
      </c>
      <c r="BH716" s="367"/>
      <c r="BI716" s="154" t="str">
        <f t="shared" si="1891"/>
        <v>-</v>
      </c>
      <c r="BJ716" s="367"/>
      <c r="BK716" s="154" t="str">
        <f t="shared" si="1881"/>
        <v>-</v>
      </c>
      <c r="BL716" s="367"/>
      <c r="BM716" s="154" t="str">
        <f t="shared" si="1882"/>
        <v>-</v>
      </c>
      <c r="BN716" s="367"/>
      <c r="BO716" s="155" t="str">
        <f t="shared" si="1848"/>
        <v>-</v>
      </c>
      <c r="BP716" s="367"/>
      <c r="BQ716" s="154" t="str">
        <f t="shared" si="1886"/>
        <v>-</v>
      </c>
      <c r="BR716" s="369"/>
      <c r="BS716" s="154" t="str">
        <f t="shared" ref="BS716:BS736" si="1894">IF($AE716=0,"　",VLOOKUP($AE716,ﾚｰｻﾞOP,13,0))</f>
        <v>-</v>
      </c>
      <c r="BT716" s="369"/>
      <c r="BU716" s="154" t="str">
        <f t="shared" ref="BU716:BU736" si="1895">IF($AE716=0,"　",VLOOKUP($AE716,ﾚｰｻﾞOP,14,0))</f>
        <v>-</v>
      </c>
      <c r="BV716" s="369"/>
      <c r="BW716" s="154" t="str">
        <f t="shared" ref="BW716:BW736" si="1896">IF($AE716=0,"　",VLOOKUP($AE716,ﾚｰｻﾞOP,15,0))</f>
        <v>-</v>
      </c>
      <c r="BX716" s="367"/>
      <c r="BY716" s="154" t="str">
        <f t="shared" ref="BY716:BY736" si="1897">IF($AE716=0,"　",VLOOKUP($AE716,ﾚｰｻﾞOP,16,0))</f>
        <v>-</v>
      </c>
      <c r="BZ716" s="369"/>
      <c r="CA716" s="154" t="str">
        <f t="shared" ref="CA716:CA736" si="1898">IF($AE716=0,"　",VLOOKUP($AE716,ﾚｰｻﾞOP,17,0))</f>
        <v>-</v>
      </c>
      <c r="CB716" s="367"/>
      <c r="CC716" s="154" t="str">
        <f t="shared" ref="CC716:CC736" si="1899">IF($AE716=0,"　",VLOOKUP($AE716,ﾚｰｻﾞOP,18,0))</f>
        <v>-</v>
      </c>
      <c r="CD716" s="367"/>
      <c r="CE716" s="2850" t="str">
        <f t="shared" si="1849"/>
        <v>-</v>
      </c>
      <c r="CF716" s="2846"/>
      <c r="CG716" s="2855" t="str">
        <f t="shared" si="1850"/>
        <v>-</v>
      </c>
      <c r="CH716" s="2851"/>
      <c r="CI716" s="2850" t="str">
        <f t="shared" si="1851"/>
        <v>-</v>
      </c>
      <c r="CJ716" s="2846"/>
      <c r="CK716" s="2850" t="str">
        <f t="shared" si="1852"/>
        <v>-</v>
      </c>
      <c r="CL716" s="2851"/>
      <c r="CM716" s="2850" t="str">
        <f t="shared" si="1853"/>
        <v>-</v>
      </c>
      <c r="CN716" s="2851"/>
      <c r="CO716" s="2855" t="str">
        <f t="shared" si="1854"/>
        <v>-</v>
      </c>
      <c r="CP716" s="2851"/>
      <c r="CQ716" s="2855" t="str">
        <f t="shared" si="1855"/>
        <v>-</v>
      </c>
      <c r="CR716" s="2851"/>
      <c r="CS716" s="2850" t="str">
        <f t="shared" si="1856"/>
        <v>-</v>
      </c>
      <c r="CT716" s="2851"/>
      <c r="CU716" s="2855"/>
      <c r="CV716" s="2851"/>
      <c r="CW716" s="2850" t="str">
        <f t="shared" si="1857"/>
        <v>-</v>
      </c>
      <c r="CX716" s="2851"/>
      <c r="CY716" s="2855" t="str">
        <f t="shared" si="1858"/>
        <v>-</v>
      </c>
      <c r="CZ716" s="2851"/>
      <c r="DA716" s="154" t="str">
        <f t="shared" si="1859"/>
        <v>-</v>
      </c>
      <c r="DB716" s="369"/>
      <c r="DC716" s="155" t="str">
        <f t="shared" si="1860"/>
        <v>-</v>
      </c>
      <c r="DD716" s="367"/>
      <c r="DE716" s="374">
        <f t="shared" si="1892"/>
        <v>0</v>
      </c>
      <c r="DF716" s="373"/>
      <c r="DG716" s="818">
        <f>IF(AH716=1,1,0)</f>
        <v>0</v>
      </c>
      <c r="DH716" s="372"/>
      <c r="DI716" s="267">
        <f t="shared" si="1893"/>
        <v>0</v>
      </c>
      <c r="DJ716" s="373"/>
      <c r="DK716" s="374">
        <f t="shared" si="1889"/>
        <v>0</v>
      </c>
      <c r="DL716" s="373"/>
      <c r="DM716" s="375">
        <f t="shared" si="1863"/>
        <v>0</v>
      </c>
      <c r="DN716" s="373"/>
      <c r="DO716" s="155">
        <f t="shared" si="1864"/>
        <v>0</v>
      </c>
      <c r="DP716" s="372"/>
      <c r="DQ716" s="155">
        <f t="shared" si="1865"/>
        <v>0</v>
      </c>
      <c r="DR716" s="373"/>
      <c r="DS716" s="155">
        <f t="shared" si="1866"/>
        <v>0</v>
      </c>
      <c r="DT716" s="372"/>
      <c r="DU716" s="155">
        <f t="shared" si="1867"/>
        <v>0</v>
      </c>
      <c r="DV716" s="373"/>
      <c r="DW716" s="4891">
        <f t="shared" si="1890"/>
        <v>0</v>
      </c>
      <c r="DX716" s="372"/>
      <c r="DY716" s="154">
        <f t="shared" si="1884"/>
        <v>0</v>
      </c>
      <c r="DZ716" s="373"/>
      <c r="EA716" s="154">
        <f>IF(AP716=1,1,0)</f>
        <v>0</v>
      </c>
      <c r="EB716" s="373"/>
      <c r="EC716" s="269">
        <f t="shared" ref="EC716:EC723" si="1900">IF(AQ716=1,1,0)</f>
        <v>0</v>
      </c>
      <c r="ED716" s="376"/>
      <c r="EE716" s="822">
        <f t="shared" ref="EE716:EE723" si="1901">IF(AV716=0,0,1)</f>
        <v>0</v>
      </c>
      <c r="EF716" s="377"/>
      <c r="EG716" s="273"/>
      <c r="EH716" s="274"/>
      <c r="EI716" s="275"/>
      <c r="EJ716" s="276"/>
      <c r="EK716" s="275"/>
      <c r="EL716" s="277"/>
      <c r="EM716" s="278" t="str">
        <f t="shared" si="1869"/>
        <v xml:space="preserve"> </v>
      </c>
      <c r="EN716" s="372"/>
      <c r="EO716" s="155">
        <f t="shared" si="1870"/>
        <v>0</v>
      </c>
      <c r="EP716" s="373"/>
      <c r="ER716" s="194"/>
      <c r="ET716" s="154">
        <v>46150</v>
      </c>
      <c r="EU716" s="373">
        <v>4263261</v>
      </c>
      <c r="EV716" s="154">
        <f t="shared" si="1871"/>
        <v>1</v>
      </c>
      <c r="EW716" s="373"/>
      <c r="EX716" s="154"/>
      <c r="EY716" s="367"/>
      <c r="EZ716" s="154"/>
      <c r="FA716" s="367"/>
      <c r="FB716" s="154"/>
      <c r="FC716" s="367"/>
      <c r="FD716" s="154">
        <v>46150</v>
      </c>
      <c r="FE716" s="367">
        <v>4263263</v>
      </c>
      <c r="FF716" s="155"/>
      <c r="FG716" s="367"/>
      <c r="FH716" s="154"/>
      <c r="FI716" s="367"/>
      <c r="FJ716" s="154">
        <v>46150</v>
      </c>
      <c r="FK716" s="373">
        <v>4263264</v>
      </c>
      <c r="FL716" s="155">
        <f t="shared" si="1872"/>
        <v>1</v>
      </c>
      <c r="FM716" s="279"/>
      <c r="FN716" s="1184"/>
      <c r="FO716" s="280"/>
      <c r="FP716" s="281"/>
      <c r="FQ716" s="282"/>
      <c r="FS716" s="281"/>
      <c r="FT716" s="282"/>
    </row>
    <row r="717" spans="1:176" ht="18.600000000000001" customHeight="1">
      <c r="A717" s="228">
        <f t="shared" si="1841"/>
        <v>707</v>
      </c>
      <c r="B717" s="343" t="str">
        <f t="shared" si="1842"/>
        <v>4IE</v>
      </c>
      <c r="C717" s="6753">
        <v>46265</v>
      </c>
      <c r="D717" s="6780" t="s">
        <v>29</v>
      </c>
      <c r="E717" s="1262">
        <v>84421056</v>
      </c>
      <c r="F717" s="1564" t="s">
        <v>1968</v>
      </c>
      <c r="G717" s="1263"/>
      <c r="H717" s="1330" t="s">
        <v>629</v>
      </c>
      <c r="I717" s="1264" t="s">
        <v>52</v>
      </c>
      <c r="J717" s="3337" t="s">
        <v>21</v>
      </c>
      <c r="K717" s="599" t="s">
        <v>11</v>
      </c>
      <c r="L717" s="6807"/>
      <c r="M717" s="6477">
        <v>46204</v>
      </c>
      <c r="N717" s="353">
        <v>46200</v>
      </c>
      <c r="O717" s="354">
        <v>46205</v>
      </c>
      <c r="P717" s="353">
        <v>46203</v>
      </c>
      <c r="Q717" s="354">
        <v>46206</v>
      </c>
      <c r="R717" s="353">
        <v>46203</v>
      </c>
      <c r="S717" s="354">
        <v>46207</v>
      </c>
      <c r="T717" s="353">
        <v>46205</v>
      </c>
      <c r="U717" s="355">
        <v>46211</v>
      </c>
      <c r="V717" s="7562">
        <v>46212</v>
      </c>
      <c r="W717" s="356">
        <v>46213</v>
      </c>
      <c r="X717" s="357">
        <v>46213</v>
      </c>
      <c r="Y717" s="359">
        <v>46217</v>
      </c>
      <c r="Z717" s="359">
        <v>46217</v>
      </c>
      <c r="AA717" s="601"/>
      <c r="AB717" s="359"/>
      <c r="AC717" s="251" t="s">
        <v>627</v>
      </c>
      <c r="AD717" s="361"/>
      <c r="AE717" s="362">
        <v>6</v>
      </c>
      <c r="AF717" s="363" t="str">
        <f t="shared" si="1843"/>
        <v>4IE</v>
      </c>
      <c r="AG717" s="364"/>
      <c r="AH717" s="364">
        <v>1</v>
      </c>
      <c r="AI717" s="364"/>
      <c r="AJ717" s="364"/>
      <c r="AK717" s="364"/>
      <c r="AL717" s="364"/>
      <c r="AM717" s="364"/>
      <c r="AN717" s="364">
        <v>1</v>
      </c>
      <c r="AO717" s="364"/>
      <c r="AP717" s="363">
        <v>1</v>
      </c>
      <c r="AQ717" s="255"/>
      <c r="AR717" s="255"/>
      <c r="AS717" s="255"/>
      <c r="AT717" s="255"/>
      <c r="AU717" s="2843">
        <f t="shared" si="1844"/>
        <v>0</v>
      </c>
      <c r="AV717" s="4008">
        <f t="shared" si="1845"/>
        <v>0</v>
      </c>
      <c r="AW717" s="590">
        <v>46177</v>
      </c>
      <c r="AX717" s="369">
        <v>4263282</v>
      </c>
      <c r="AY717" s="154">
        <v>46177</v>
      </c>
      <c r="AZ717" s="367">
        <v>4263283</v>
      </c>
      <c r="BA717" s="154">
        <v>46177</v>
      </c>
      <c r="BB717" s="367">
        <v>4263284</v>
      </c>
      <c r="BC717" s="368">
        <v>46177</v>
      </c>
      <c r="BD717" s="369">
        <v>4263285</v>
      </c>
      <c r="BE717" s="4599">
        <v>46161</v>
      </c>
      <c r="BF717" s="367">
        <v>4263245</v>
      </c>
      <c r="BG717" s="368">
        <v>46150</v>
      </c>
      <c r="BH717" s="367">
        <v>4263239</v>
      </c>
      <c r="BI717" s="154" t="str">
        <f t="shared" si="1891"/>
        <v>-</v>
      </c>
      <c r="BJ717" s="367"/>
      <c r="BK717" s="154" t="str">
        <f t="shared" si="1881"/>
        <v>-</v>
      </c>
      <c r="BL717" s="367"/>
      <c r="BM717" s="154" t="str">
        <f t="shared" si="1882"/>
        <v>-</v>
      </c>
      <c r="BN717" s="367"/>
      <c r="BO717" s="155" t="str">
        <f t="shared" si="1848"/>
        <v>-</v>
      </c>
      <c r="BP717" s="367"/>
      <c r="BQ717" s="154">
        <v>46150</v>
      </c>
      <c r="BR717" s="369">
        <v>4263248</v>
      </c>
      <c r="BS717" s="154" t="str">
        <f t="shared" si="1894"/>
        <v>-</v>
      </c>
      <c r="BT717" s="369"/>
      <c r="BU717" s="154" t="str">
        <f t="shared" si="1895"/>
        <v>-</v>
      </c>
      <c r="BV717" s="369"/>
      <c r="BW717" s="154" t="str">
        <f t="shared" si="1896"/>
        <v>-</v>
      </c>
      <c r="BX717" s="367"/>
      <c r="BY717" s="154" t="str">
        <f t="shared" si="1897"/>
        <v>-</v>
      </c>
      <c r="BZ717" s="369"/>
      <c r="CA717" s="154" t="str">
        <f t="shared" si="1898"/>
        <v>-</v>
      </c>
      <c r="CB717" s="367"/>
      <c r="CC717" s="154" t="str">
        <f t="shared" si="1899"/>
        <v>-</v>
      </c>
      <c r="CD717" s="367"/>
      <c r="CE717" s="2850" t="str">
        <f t="shared" si="1849"/>
        <v>-</v>
      </c>
      <c r="CF717" s="2846"/>
      <c r="CG717" s="2855" t="str">
        <f t="shared" si="1850"/>
        <v>-</v>
      </c>
      <c r="CH717" s="2851"/>
      <c r="CI717" s="2850" t="str">
        <f t="shared" si="1851"/>
        <v>-</v>
      </c>
      <c r="CJ717" s="2846"/>
      <c r="CK717" s="2850" t="str">
        <f t="shared" si="1852"/>
        <v>-</v>
      </c>
      <c r="CL717" s="2851"/>
      <c r="CM717" s="2850" t="str">
        <f t="shared" si="1853"/>
        <v>-</v>
      </c>
      <c r="CN717" s="2851"/>
      <c r="CO717" s="2855" t="str">
        <f t="shared" si="1854"/>
        <v>-</v>
      </c>
      <c r="CP717" s="2851"/>
      <c r="CQ717" s="2855" t="str">
        <f t="shared" si="1855"/>
        <v>-</v>
      </c>
      <c r="CR717" s="2851"/>
      <c r="CS717" s="2850" t="str">
        <f t="shared" si="1856"/>
        <v>-</v>
      </c>
      <c r="CT717" s="2851"/>
      <c r="CU717" s="2855"/>
      <c r="CV717" s="2851"/>
      <c r="CW717" s="2850" t="str">
        <f t="shared" si="1857"/>
        <v>-</v>
      </c>
      <c r="CX717" s="2851"/>
      <c r="CY717" s="2855" t="str">
        <f t="shared" si="1858"/>
        <v>-</v>
      </c>
      <c r="CZ717" s="2851"/>
      <c r="DA717" s="154" t="str">
        <f t="shared" si="1859"/>
        <v>-</v>
      </c>
      <c r="DB717" s="369"/>
      <c r="DC717" s="155" t="str">
        <f t="shared" si="1860"/>
        <v>-</v>
      </c>
      <c r="DD717" s="367"/>
      <c r="DE717" s="374">
        <f t="shared" si="1892"/>
        <v>0</v>
      </c>
      <c r="DF717" s="373"/>
      <c r="DG717" s="818">
        <v>46183</v>
      </c>
      <c r="DH717" s="372">
        <v>4263398</v>
      </c>
      <c r="DI717" s="267">
        <f t="shared" si="1893"/>
        <v>0</v>
      </c>
      <c r="DJ717" s="373"/>
      <c r="DK717" s="374">
        <f t="shared" si="1889"/>
        <v>0</v>
      </c>
      <c r="DL717" s="373"/>
      <c r="DM717" s="375">
        <f t="shared" si="1863"/>
        <v>0</v>
      </c>
      <c r="DN717" s="373"/>
      <c r="DO717" s="155">
        <f t="shared" si="1864"/>
        <v>0</v>
      </c>
      <c r="DP717" s="372"/>
      <c r="DQ717" s="155">
        <f t="shared" si="1865"/>
        <v>0</v>
      </c>
      <c r="DR717" s="373"/>
      <c r="DS717" s="155">
        <f t="shared" si="1866"/>
        <v>0</v>
      </c>
      <c r="DT717" s="372"/>
      <c r="DU717" s="155">
        <f t="shared" si="1867"/>
        <v>0</v>
      </c>
      <c r="DV717" s="373"/>
      <c r="DW717" s="4891">
        <v>46150</v>
      </c>
      <c r="DX717" s="372">
        <v>4263257</v>
      </c>
      <c r="DY717" s="154">
        <f t="shared" si="1884"/>
        <v>0</v>
      </c>
      <c r="DZ717" s="373"/>
      <c r="EA717" s="154">
        <v>46150</v>
      </c>
      <c r="EB717" s="373">
        <v>4263258</v>
      </c>
      <c r="EC717" s="269">
        <f t="shared" si="1900"/>
        <v>0</v>
      </c>
      <c r="ED717" s="376"/>
      <c r="EE717" s="822">
        <f t="shared" si="1901"/>
        <v>0</v>
      </c>
      <c r="EF717" s="377"/>
      <c r="EG717" s="273"/>
      <c r="EH717" s="274"/>
      <c r="EI717" s="275"/>
      <c r="EJ717" s="276"/>
      <c r="EK717" s="275"/>
      <c r="EL717" s="277"/>
      <c r="EM717" s="278" t="str">
        <f t="shared" si="1869"/>
        <v xml:space="preserve"> </v>
      </c>
      <c r="EN717" s="372"/>
      <c r="EO717" s="155">
        <f t="shared" si="1870"/>
        <v>0</v>
      </c>
      <c r="EP717" s="373"/>
      <c r="ER717" s="194"/>
      <c r="ET717" s="154" t="str">
        <f>IF($AE717=0,"　",VLOOKUP($AE717,ﾚｰｻﾞOP,60,0))</f>
        <v>-</v>
      </c>
      <c r="EU717" s="373"/>
      <c r="EV717" s="154" t="str">
        <f t="shared" si="1871"/>
        <v>-</v>
      </c>
      <c r="EW717" s="373"/>
      <c r="EX717" s="154"/>
      <c r="EY717" s="367"/>
      <c r="EZ717" s="154"/>
      <c r="FA717" s="367"/>
      <c r="FB717" s="154"/>
      <c r="FC717" s="367"/>
      <c r="FD717" s="154"/>
      <c r="FE717" s="367"/>
      <c r="FF717" s="155"/>
      <c r="FG717" s="367"/>
      <c r="FH717" s="154"/>
      <c r="FI717" s="367"/>
      <c r="FJ717" s="154" t="str">
        <f>IF($AE717=0,"　",VLOOKUP($AE717,ﾚｰｻﾞOP,67,0))</f>
        <v>-</v>
      </c>
      <c r="FK717" s="373"/>
      <c r="FL717" s="155" t="str">
        <f t="shared" si="1872"/>
        <v>-</v>
      </c>
      <c r="FM717" s="279"/>
      <c r="FN717" s="1184"/>
      <c r="FO717" s="280"/>
      <c r="FP717" s="281"/>
      <c r="FQ717" s="282"/>
      <c r="FS717" s="281"/>
      <c r="FT717" s="282"/>
    </row>
    <row r="718" spans="1:176" ht="18.600000000000001" customHeight="1">
      <c r="A718" s="228">
        <f t="shared" si="1841"/>
        <v>708</v>
      </c>
      <c r="B718" s="343" t="str">
        <f t="shared" si="1842"/>
        <v>　</v>
      </c>
      <c r="C718" s="6753">
        <v>46265</v>
      </c>
      <c r="D718" s="6786" t="s">
        <v>1406</v>
      </c>
      <c r="E718" s="6796" t="s">
        <v>1826</v>
      </c>
      <c r="F718" s="1564"/>
      <c r="G718" s="1263"/>
      <c r="H718" s="1330"/>
      <c r="I718" s="1264"/>
      <c r="J718" s="1264" t="s">
        <v>1738</v>
      </c>
      <c r="K718" s="599" t="s">
        <v>508</v>
      </c>
      <c r="L718" s="6776" t="s">
        <v>1855</v>
      </c>
      <c r="M718" s="354"/>
      <c r="N718" s="353"/>
      <c r="O718" s="354"/>
      <c r="P718" s="353"/>
      <c r="Q718" s="354"/>
      <c r="R718" s="353"/>
      <c r="S718" s="354"/>
      <c r="T718" s="353"/>
      <c r="U718" s="355"/>
      <c r="V718" s="353"/>
      <c r="W718" s="356"/>
      <c r="X718" s="357"/>
      <c r="Y718" s="359">
        <v>46217</v>
      </c>
      <c r="Z718" s="359">
        <v>46217</v>
      </c>
      <c r="AA718" s="601"/>
      <c r="AB718" s="359"/>
      <c r="AC718" s="251"/>
      <c r="AD718" s="361"/>
      <c r="AE718" s="362"/>
      <c r="AF718" s="363" t="str">
        <f t="shared" si="1843"/>
        <v>　</v>
      </c>
      <c r="AG718" s="364"/>
      <c r="AH718" s="364"/>
      <c r="AI718" s="364"/>
      <c r="AJ718" s="364"/>
      <c r="AK718" s="364"/>
      <c r="AL718" s="364"/>
      <c r="AM718" s="364"/>
      <c r="AN718" s="364"/>
      <c r="AO718" s="364"/>
      <c r="AP718" s="363"/>
      <c r="AQ718" s="255"/>
      <c r="AR718" s="255"/>
      <c r="AS718" s="255"/>
      <c r="AT718" s="255"/>
      <c r="AU718" s="2843">
        <f t="shared" si="1844"/>
        <v>0</v>
      </c>
      <c r="AV718" s="4008">
        <f t="shared" si="1845"/>
        <v>0</v>
      </c>
      <c r="AW718" s="590" t="str">
        <f t="shared" ref="AW718:AW723" si="1902">IF($AE718=0,"　",VLOOKUP($AE718,ﾚｰｻﾞOP,5,0))</f>
        <v>　</v>
      </c>
      <c r="AX718" s="369"/>
      <c r="AY718" s="154" t="str">
        <f t="shared" ref="AY718:AY723" si="1903">IF($AE718=0,"　",VLOOKUP($AE718,ﾚｰｻﾞOP,6,0))</f>
        <v>　</v>
      </c>
      <c r="AZ718" s="367"/>
      <c r="BA718" s="154" t="str">
        <f t="shared" ref="BA718:BA723" si="1904">IF($AE718=0,"　",VLOOKUP($AE718,ﾚｰｻﾞOP,7,0))</f>
        <v>　</v>
      </c>
      <c r="BB718" s="367"/>
      <c r="BC718" s="368" t="str">
        <f t="shared" ref="BC718:BC723" si="1905">IF($AE718=0,"　",VLOOKUP($AE718,ﾚｰｻﾞOP,8,0))</f>
        <v>　</v>
      </c>
      <c r="BD718" s="369"/>
      <c r="BE718" s="4599" t="str">
        <f t="shared" ref="BE718:BE723" si="1906">IF($AE718=0,"　",VLOOKUP($AE718,ﾚｰｻﾞOP,9,0))</f>
        <v>　</v>
      </c>
      <c r="BF718" s="367"/>
      <c r="BG718" s="368" t="str">
        <f t="shared" ref="BG718:BG723" si="1907">IF($AE718=0,"　",VLOOKUP($AE718,ﾚｰｻﾞOP,10,0))</f>
        <v>　</v>
      </c>
      <c r="BH718" s="367"/>
      <c r="BI718" s="154" t="str">
        <f t="shared" si="1891"/>
        <v>　</v>
      </c>
      <c r="BJ718" s="367"/>
      <c r="BK718" s="154" t="str">
        <f t="shared" si="1881"/>
        <v>　</v>
      </c>
      <c r="BL718" s="367"/>
      <c r="BM718" s="154" t="str">
        <f t="shared" si="1882"/>
        <v>　</v>
      </c>
      <c r="BN718" s="367"/>
      <c r="BO718" s="155" t="str">
        <f t="shared" si="1848"/>
        <v>　</v>
      </c>
      <c r="BP718" s="367"/>
      <c r="BQ718" s="154" t="str">
        <f t="shared" ref="BQ718:BQ727" si="1908">IF($AE718=0,"　",VLOOKUP($AE718,ﾚｰｻﾞOP,12,0))</f>
        <v>　</v>
      </c>
      <c r="BR718" s="369"/>
      <c r="BS718" s="154" t="str">
        <f t="shared" si="1894"/>
        <v>　</v>
      </c>
      <c r="BT718" s="369"/>
      <c r="BU718" s="154" t="str">
        <f t="shared" si="1895"/>
        <v>　</v>
      </c>
      <c r="BV718" s="369"/>
      <c r="BW718" s="154" t="str">
        <f t="shared" si="1896"/>
        <v>　</v>
      </c>
      <c r="BX718" s="367"/>
      <c r="BY718" s="154" t="str">
        <f t="shared" si="1897"/>
        <v>　</v>
      </c>
      <c r="BZ718" s="369"/>
      <c r="CA718" s="154" t="str">
        <f t="shared" si="1898"/>
        <v>　</v>
      </c>
      <c r="CB718" s="367"/>
      <c r="CC718" s="154" t="str">
        <f t="shared" si="1899"/>
        <v>　</v>
      </c>
      <c r="CD718" s="367"/>
      <c r="CE718" s="2850" t="str">
        <f t="shared" si="1849"/>
        <v>　</v>
      </c>
      <c r="CF718" s="2846"/>
      <c r="CG718" s="2855" t="str">
        <f t="shared" si="1850"/>
        <v>　</v>
      </c>
      <c r="CH718" s="2851"/>
      <c r="CI718" s="2850" t="str">
        <f t="shared" si="1851"/>
        <v>　</v>
      </c>
      <c r="CJ718" s="2846"/>
      <c r="CK718" s="2850" t="str">
        <f t="shared" si="1852"/>
        <v>　</v>
      </c>
      <c r="CL718" s="2851"/>
      <c r="CM718" s="2850" t="str">
        <f t="shared" si="1853"/>
        <v>　</v>
      </c>
      <c r="CN718" s="2851"/>
      <c r="CO718" s="2855" t="str">
        <f t="shared" si="1854"/>
        <v>　</v>
      </c>
      <c r="CP718" s="2851"/>
      <c r="CQ718" s="2855" t="str">
        <f t="shared" si="1855"/>
        <v>　</v>
      </c>
      <c r="CR718" s="2851"/>
      <c r="CS718" s="2850" t="str">
        <f t="shared" si="1856"/>
        <v>　</v>
      </c>
      <c r="CT718" s="2851"/>
      <c r="CU718" s="2855"/>
      <c r="CV718" s="2851"/>
      <c r="CW718" s="2850" t="str">
        <f t="shared" si="1857"/>
        <v>　</v>
      </c>
      <c r="CX718" s="2851"/>
      <c r="CY718" s="2855" t="str">
        <f t="shared" si="1858"/>
        <v>　</v>
      </c>
      <c r="CZ718" s="2851"/>
      <c r="DA718" s="154" t="str">
        <f t="shared" si="1859"/>
        <v>　</v>
      </c>
      <c r="DB718" s="369"/>
      <c r="DC718" s="155" t="str">
        <f t="shared" si="1860"/>
        <v>　</v>
      </c>
      <c r="DD718" s="367"/>
      <c r="DE718" s="374">
        <f t="shared" si="1892"/>
        <v>0</v>
      </c>
      <c r="DF718" s="373"/>
      <c r="DG718" s="818">
        <f t="shared" ref="DG718:DG727" si="1909">IF(AH718=1,1,0)</f>
        <v>0</v>
      </c>
      <c r="DH718" s="372"/>
      <c r="DI718" s="267">
        <f t="shared" si="1893"/>
        <v>0</v>
      </c>
      <c r="DJ718" s="373"/>
      <c r="DK718" s="374">
        <f t="shared" si="1889"/>
        <v>0</v>
      </c>
      <c r="DL718" s="373"/>
      <c r="DM718" s="375">
        <f t="shared" si="1863"/>
        <v>0</v>
      </c>
      <c r="DN718" s="373"/>
      <c r="DO718" s="155">
        <f t="shared" si="1864"/>
        <v>0</v>
      </c>
      <c r="DP718" s="372"/>
      <c r="DQ718" s="155">
        <f t="shared" si="1865"/>
        <v>0</v>
      </c>
      <c r="DR718" s="373"/>
      <c r="DS718" s="155">
        <f t="shared" si="1866"/>
        <v>0</v>
      </c>
      <c r="DT718" s="372"/>
      <c r="DU718" s="155">
        <f t="shared" si="1867"/>
        <v>0</v>
      </c>
      <c r="DV718" s="373"/>
      <c r="DW718" s="4891">
        <f t="shared" ref="DW718:DW723" si="1910">IF(AN718=1,1,0)</f>
        <v>0</v>
      </c>
      <c r="DX718" s="372"/>
      <c r="DY718" s="154">
        <f t="shared" si="1884"/>
        <v>0</v>
      </c>
      <c r="DZ718" s="373"/>
      <c r="EA718" s="154">
        <f t="shared" ref="EA718:EA723" si="1911">IF(AP718=1,1,0)</f>
        <v>0</v>
      </c>
      <c r="EB718" s="373"/>
      <c r="EC718" s="269">
        <f t="shared" si="1900"/>
        <v>0</v>
      </c>
      <c r="ED718" s="376"/>
      <c r="EE718" s="822">
        <f t="shared" si="1901"/>
        <v>0</v>
      </c>
      <c r="EF718" s="377"/>
      <c r="EG718" s="273"/>
      <c r="EH718" s="274"/>
      <c r="EI718" s="275"/>
      <c r="EJ718" s="276"/>
      <c r="EK718" s="275"/>
      <c r="EL718" s="277"/>
      <c r="EM718" s="278" t="str">
        <f t="shared" si="1869"/>
        <v xml:space="preserve"> </v>
      </c>
      <c r="EN718" s="372"/>
      <c r="EO718" s="155">
        <f t="shared" si="1870"/>
        <v>0</v>
      </c>
      <c r="EP718" s="373"/>
      <c r="ER718" s="194"/>
      <c r="ET718" s="154" t="str">
        <f>IF($AE718=0,"　",VLOOKUP($AE718,ﾚｰｻﾞOP,60,0))</f>
        <v>　</v>
      </c>
      <c r="EU718" s="373"/>
      <c r="EV718" s="154" t="str">
        <f t="shared" si="1871"/>
        <v>　</v>
      </c>
      <c r="EW718" s="373"/>
      <c r="EX718" s="154"/>
      <c r="EY718" s="367"/>
      <c r="EZ718" s="154"/>
      <c r="FA718" s="367"/>
      <c r="FB718" s="154"/>
      <c r="FC718" s="367"/>
      <c r="FD718" s="154"/>
      <c r="FE718" s="367"/>
      <c r="FF718" s="155"/>
      <c r="FG718" s="367"/>
      <c r="FH718" s="154"/>
      <c r="FI718" s="367"/>
      <c r="FJ718" s="154" t="str">
        <f>IF($AE718=0,"　",VLOOKUP($AE718,ﾚｰｻﾞOP,67,0))</f>
        <v>　</v>
      </c>
      <c r="FK718" s="373"/>
      <c r="FL718" s="155" t="str">
        <f t="shared" si="1872"/>
        <v>　</v>
      </c>
      <c r="FM718" s="279"/>
      <c r="FN718" s="1184"/>
      <c r="FO718" s="280"/>
      <c r="FP718" s="281"/>
      <c r="FQ718" s="282"/>
      <c r="FS718" s="281"/>
      <c r="FT718" s="282"/>
    </row>
    <row r="719" spans="1:176" ht="18.600000000000001" customHeight="1">
      <c r="A719" s="228">
        <f t="shared" si="1841"/>
        <v>709</v>
      </c>
      <c r="B719" s="343" t="str">
        <f t="shared" si="1842"/>
        <v>　</v>
      </c>
      <c r="C719" s="6753">
        <v>46265</v>
      </c>
      <c r="D719" s="1045" t="s">
        <v>1406</v>
      </c>
      <c r="E719" s="1046" t="s">
        <v>1827</v>
      </c>
      <c r="F719" s="1564"/>
      <c r="G719" s="1263"/>
      <c r="H719" s="1330"/>
      <c r="I719" s="1264"/>
      <c r="J719" s="1264" t="s">
        <v>1738</v>
      </c>
      <c r="K719" s="599" t="s">
        <v>508</v>
      </c>
      <c r="L719" s="6776" t="s">
        <v>1855</v>
      </c>
      <c r="M719" s="354"/>
      <c r="N719" s="353"/>
      <c r="O719" s="354"/>
      <c r="P719" s="353"/>
      <c r="Q719" s="354"/>
      <c r="R719" s="353"/>
      <c r="S719" s="354"/>
      <c r="T719" s="353"/>
      <c r="U719" s="355"/>
      <c r="V719" s="353"/>
      <c r="W719" s="356"/>
      <c r="X719" s="357"/>
      <c r="Y719" s="359">
        <v>46217</v>
      </c>
      <c r="Z719" s="359">
        <v>46217</v>
      </c>
      <c r="AA719" s="601"/>
      <c r="AB719" s="359"/>
      <c r="AC719" s="251"/>
      <c r="AD719" s="361"/>
      <c r="AE719" s="362"/>
      <c r="AF719" s="363" t="str">
        <f t="shared" si="1843"/>
        <v>　</v>
      </c>
      <c r="AG719" s="364"/>
      <c r="AH719" s="364"/>
      <c r="AI719" s="364"/>
      <c r="AJ719" s="364"/>
      <c r="AK719" s="364"/>
      <c r="AL719" s="364"/>
      <c r="AM719" s="364"/>
      <c r="AN719" s="364"/>
      <c r="AO719" s="364"/>
      <c r="AP719" s="363"/>
      <c r="AQ719" s="255"/>
      <c r="AR719" s="255"/>
      <c r="AS719" s="255"/>
      <c r="AT719" s="255"/>
      <c r="AU719" s="2843">
        <f t="shared" si="1844"/>
        <v>0</v>
      </c>
      <c r="AV719" s="4008">
        <f t="shared" si="1845"/>
        <v>0</v>
      </c>
      <c r="AW719" s="590" t="str">
        <f t="shared" si="1902"/>
        <v>　</v>
      </c>
      <c r="AX719" s="369"/>
      <c r="AY719" s="154" t="str">
        <f t="shared" si="1903"/>
        <v>　</v>
      </c>
      <c r="AZ719" s="367"/>
      <c r="BA719" s="154" t="str">
        <f t="shared" si="1904"/>
        <v>　</v>
      </c>
      <c r="BB719" s="367"/>
      <c r="BC719" s="368" t="str">
        <f t="shared" si="1905"/>
        <v>　</v>
      </c>
      <c r="BD719" s="369"/>
      <c r="BE719" s="4599" t="str">
        <f t="shared" si="1906"/>
        <v>　</v>
      </c>
      <c r="BF719" s="367"/>
      <c r="BG719" s="368" t="str">
        <f t="shared" si="1907"/>
        <v>　</v>
      </c>
      <c r="BH719" s="367"/>
      <c r="BI719" s="154" t="str">
        <f t="shared" si="1891"/>
        <v>　</v>
      </c>
      <c r="BJ719" s="367"/>
      <c r="BK719" s="154" t="str">
        <f t="shared" si="1881"/>
        <v>　</v>
      </c>
      <c r="BL719" s="367"/>
      <c r="BM719" s="154" t="str">
        <f t="shared" si="1882"/>
        <v>　</v>
      </c>
      <c r="BN719" s="367"/>
      <c r="BO719" s="155" t="str">
        <f t="shared" si="1848"/>
        <v>　</v>
      </c>
      <c r="BP719" s="367"/>
      <c r="BQ719" s="154" t="str">
        <f t="shared" si="1908"/>
        <v>　</v>
      </c>
      <c r="BR719" s="369"/>
      <c r="BS719" s="154" t="str">
        <f t="shared" si="1894"/>
        <v>　</v>
      </c>
      <c r="BT719" s="369"/>
      <c r="BU719" s="154" t="str">
        <f t="shared" si="1895"/>
        <v>　</v>
      </c>
      <c r="BV719" s="369"/>
      <c r="BW719" s="154" t="str">
        <f t="shared" si="1896"/>
        <v>　</v>
      </c>
      <c r="BX719" s="367"/>
      <c r="BY719" s="154" t="str">
        <f t="shared" si="1897"/>
        <v>　</v>
      </c>
      <c r="BZ719" s="369"/>
      <c r="CA719" s="154" t="str">
        <f t="shared" si="1898"/>
        <v>　</v>
      </c>
      <c r="CB719" s="367"/>
      <c r="CC719" s="154" t="str">
        <f t="shared" si="1899"/>
        <v>　</v>
      </c>
      <c r="CD719" s="367"/>
      <c r="CE719" s="2850" t="str">
        <f t="shared" si="1849"/>
        <v>　</v>
      </c>
      <c r="CF719" s="2846"/>
      <c r="CG719" s="2855" t="str">
        <f t="shared" si="1850"/>
        <v>　</v>
      </c>
      <c r="CH719" s="2851"/>
      <c r="CI719" s="2850" t="str">
        <f t="shared" si="1851"/>
        <v>　</v>
      </c>
      <c r="CJ719" s="2846"/>
      <c r="CK719" s="2850" t="str">
        <f t="shared" si="1852"/>
        <v>　</v>
      </c>
      <c r="CL719" s="2851"/>
      <c r="CM719" s="2850" t="str">
        <f t="shared" si="1853"/>
        <v>　</v>
      </c>
      <c r="CN719" s="2851"/>
      <c r="CO719" s="2855" t="str">
        <f t="shared" si="1854"/>
        <v>　</v>
      </c>
      <c r="CP719" s="2851"/>
      <c r="CQ719" s="2855" t="str">
        <f t="shared" si="1855"/>
        <v>　</v>
      </c>
      <c r="CR719" s="2851"/>
      <c r="CS719" s="2850" t="str">
        <f t="shared" si="1856"/>
        <v>　</v>
      </c>
      <c r="CT719" s="2851"/>
      <c r="CU719" s="2855"/>
      <c r="CV719" s="2851"/>
      <c r="CW719" s="2850" t="str">
        <f t="shared" si="1857"/>
        <v>　</v>
      </c>
      <c r="CX719" s="2851"/>
      <c r="CY719" s="2855" t="str">
        <f t="shared" si="1858"/>
        <v>　</v>
      </c>
      <c r="CZ719" s="2851"/>
      <c r="DA719" s="154" t="str">
        <f t="shared" si="1859"/>
        <v>　</v>
      </c>
      <c r="DB719" s="369"/>
      <c r="DC719" s="155" t="str">
        <f t="shared" si="1860"/>
        <v>　</v>
      </c>
      <c r="DD719" s="367"/>
      <c r="DE719" s="374">
        <f t="shared" si="1892"/>
        <v>0</v>
      </c>
      <c r="DF719" s="373"/>
      <c r="DG719" s="818">
        <f t="shared" si="1909"/>
        <v>0</v>
      </c>
      <c r="DH719" s="372"/>
      <c r="DI719" s="267">
        <f t="shared" si="1893"/>
        <v>0</v>
      </c>
      <c r="DJ719" s="373"/>
      <c r="DK719" s="374">
        <f t="shared" si="1889"/>
        <v>0</v>
      </c>
      <c r="DL719" s="373"/>
      <c r="DM719" s="375">
        <f t="shared" si="1863"/>
        <v>0</v>
      </c>
      <c r="DN719" s="373"/>
      <c r="DO719" s="155">
        <f t="shared" si="1864"/>
        <v>0</v>
      </c>
      <c r="DP719" s="372"/>
      <c r="DQ719" s="155">
        <f t="shared" si="1865"/>
        <v>0</v>
      </c>
      <c r="DR719" s="373"/>
      <c r="DS719" s="155">
        <f t="shared" si="1866"/>
        <v>0</v>
      </c>
      <c r="DT719" s="372"/>
      <c r="DU719" s="155">
        <f t="shared" si="1867"/>
        <v>0</v>
      </c>
      <c r="DV719" s="373"/>
      <c r="DW719" s="4891">
        <f t="shared" si="1910"/>
        <v>0</v>
      </c>
      <c r="DX719" s="372"/>
      <c r="DY719" s="154">
        <f t="shared" si="1884"/>
        <v>0</v>
      </c>
      <c r="DZ719" s="373"/>
      <c r="EA719" s="154">
        <f t="shared" si="1911"/>
        <v>0</v>
      </c>
      <c r="EB719" s="373"/>
      <c r="EC719" s="269">
        <f t="shared" si="1900"/>
        <v>0</v>
      </c>
      <c r="ED719" s="376"/>
      <c r="EE719" s="822">
        <f t="shared" si="1901"/>
        <v>0</v>
      </c>
      <c r="EF719" s="377"/>
      <c r="EG719" s="273"/>
      <c r="EH719" s="274"/>
      <c r="EI719" s="275"/>
      <c r="EJ719" s="276"/>
      <c r="EK719" s="275"/>
      <c r="EL719" s="277"/>
      <c r="EM719" s="278" t="str">
        <f t="shared" si="1869"/>
        <v xml:space="preserve"> </v>
      </c>
      <c r="EN719" s="372"/>
      <c r="EO719" s="155">
        <f t="shared" si="1870"/>
        <v>0</v>
      </c>
      <c r="EP719" s="373"/>
      <c r="ER719" s="194"/>
      <c r="ET719" s="154" t="str">
        <f>IF($AE719=0,"　",VLOOKUP($AE719,ﾚｰｻﾞOP,60,0))</f>
        <v>　</v>
      </c>
      <c r="EU719" s="373"/>
      <c r="EV719" s="154" t="str">
        <f t="shared" si="1871"/>
        <v>　</v>
      </c>
      <c r="EW719" s="373"/>
      <c r="EX719" s="154"/>
      <c r="EY719" s="367"/>
      <c r="EZ719" s="154"/>
      <c r="FA719" s="367"/>
      <c r="FB719" s="154"/>
      <c r="FC719" s="367"/>
      <c r="FD719" s="154"/>
      <c r="FE719" s="367"/>
      <c r="FF719" s="155"/>
      <c r="FG719" s="367"/>
      <c r="FH719" s="154"/>
      <c r="FI719" s="367"/>
      <c r="FJ719" s="154" t="str">
        <f>IF($AE719=0,"　",VLOOKUP($AE719,ﾚｰｻﾞOP,67,0))</f>
        <v>　</v>
      </c>
      <c r="FK719" s="373"/>
      <c r="FL719" s="155" t="str">
        <f t="shared" si="1872"/>
        <v>　</v>
      </c>
      <c r="FM719" s="279"/>
      <c r="FN719" s="1184"/>
      <c r="FO719" s="280"/>
      <c r="FP719" s="281"/>
      <c r="FQ719" s="282"/>
      <c r="FS719" s="281"/>
      <c r="FT719" s="282"/>
    </row>
    <row r="720" spans="1:176" ht="18.600000000000001" customHeight="1">
      <c r="A720" s="228">
        <f t="shared" si="1841"/>
        <v>710</v>
      </c>
      <c r="B720" s="343" t="str">
        <f t="shared" si="1842"/>
        <v>4IE</v>
      </c>
      <c r="C720" s="6753">
        <v>46262</v>
      </c>
      <c r="D720" s="6192" t="s">
        <v>1601</v>
      </c>
      <c r="E720" s="6193">
        <v>89610237</v>
      </c>
      <c r="F720" s="1564" t="s">
        <v>1969</v>
      </c>
      <c r="G720" s="1263"/>
      <c r="H720" s="1330" t="s">
        <v>630</v>
      </c>
      <c r="I720" s="1264" t="s">
        <v>68</v>
      </c>
      <c r="J720" s="1264" t="s">
        <v>1702</v>
      </c>
      <c r="K720" s="599" t="s">
        <v>11</v>
      </c>
      <c r="L720" s="600"/>
      <c r="M720" s="6477">
        <v>46205</v>
      </c>
      <c r="N720" s="6873">
        <v>46203</v>
      </c>
      <c r="O720" s="354">
        <v>46206</v>
      </c>
      <c r="P720" s="353">
        <v>46206</v>
      </c>
      <c r="Q720" s="354">
        <v>46207</v>
      </c>
      <c r="R720" s="353">
        <v>46204</v>
      </c>
      <c r="S720" s="354">
        <v>46210</v>
      </c>
      <c r="T720" s="353">
        <v>46206</v>
      </c>
      <c r="U720" s="355">
        <v>46213</v>
      </c>
      <c r="V720" s="7562">
        <v>46213</v>
      </c>
      <c r="W720" s="356">
        <v>46214</v>
      </c>
      <c r="X720" s="357">
        <v>46213</v>
      </c>
      <c r="Y720" s="359">
        <v>46217</v>
      </c>
      <c r="Z720" s="359">
        <v>46217</v>
      </c>
      <c r="AA720" s="601"/>
      <c r="AB720" s="359"/>
      <c r="AC720" s="251"/>
      <c r="AD720" s="361"/>
      <c r="AE720" s="362">
        <v>25</v>
      </c>
      <c r="AF720" s="363" t="str">
        <f t="shared" si="1843"/>
        <v>4IE</v>
      </c>
      <c r="AG720" s="364"/>
      <c r="AH720" s="364"/>
      <c r="AI720" s="364"/>
      <c r="AJ720" s="364"/>
      <c r="AK720" s="364"/>
      <c r="AL720" s="364"/>
      <c r="AM720" s="364"/>
      <c r="AN720" s="364"/>
      <c r="AO720" s="364"/>
      <c r="AP720" s="363"/>
      <c r="AQ720" s="255"/>
      <c r="AR720" s="255"/>
      <c r="AS720" s="255"/>
      <c r="AT720" s="255"/>
      <c r="AU720" s="2843">
        <f t="shared" si="1844"/>
        <v>0</v>
      </c>
      <c r="AV720" s="4008">
        <f t="shared" si="1845"/>
        <v>0</v>
      </c>
      <c r="AW720" s="590" t="str">
        <f t="shared" si="1902"/>
        <v>-</v>
      </c>
      <c r="AX720" s="369"/>
      <c r="AY720" s="154" t="str">
        <f t="shared" si="1903"/>
        <v>-</v>
      </c>
      <c r="AZ720" s="367"/>
      <c r="BA720" s="154" t="str">
        <f t="shared" si="1904"/>
        <v>-</v>
      </c>
      <c r="BB720" s="367"/>
      <c r="BC720" s="368" t="str">
        <f t="shared" si="1905"/>
        <v>-</v>
      </c>
      <c r="BD720" s="369"/>
      <c r="BE720" s="4599" t="str">
        <f t="shared" si="1906"/>
        <v>-</v>
      </c>
      <c r="BF720" s="367"/>
      <c r="BG720" s="368" t="str">
        <f t="shared" si="1907"/>
        <v>-</v>
      </c>
      <c r="BH720" s="367"/>
      <c r="BI720" s="154" t="str">
        <f t="shared" si="1891"/>
        <v>-</v>
      </c>
      <c r="BJ720" s="367"/>
      <c r="BK720" s="154" t="str">
        <f t="shared" si="1881"/>
        <v>-</v>
      </c>
      <c r="BL720" s="367"/>
      <c r="BM720" s="154" t="str">
        <f t="shared" si="1882"/>
        <v>-</v>
      </c>
      <c r="BN720" s="367"/>
      <c r="BO720" s="155" t="str">
        <f t="shared" si="1848"/>
        <v>-</v>
      </c>
      <c r="BP720" s="367"/>
      <c r="BQ720" s="154" t="str">
        <f t="shared" si="1908"/>
        <v>-</v>
      </c>
      <c r="BR720" s="369"/>
      <c r="BS720" s="154" t="str">
        <f t="shared" si="1894"/>
        <v>-</v>
      </c>
      <c r="BT720" s="369"/>
      <c r="BU720" s="154" t="str">
        <f t="shared" si="1895"/>
        <v>-</v>
      </c>
      <c r="BV720" s="369"/>
      <c r="BW720" s="154" t="str">
        <f t="shared" si="1896"/>
        <v>-</v>
      </c>
      <c r="BX720" s="367"/>
      <c r="BY720" s="154" t="str">
        <f t="shared" si="1897"/>
        <v>-</v>
      </c>
      <c r="BZ720" s="369"/>
      <c r="CA720" s="154" t="str">
        <f t="shared" si="1898"/>
        <v>-</v>
      </c>
      <c r="CB720" s="367"/>
      <c r="CC720" s="154" t="str">
        <f t="shared" si="1899"/>
        <v>-</v>
      </c>
      <c r="CD720" s="367"/>
      <c r="CE720" s="2850" t="str">
        <f t="shared" si="1849"/>
        <v>-</v>
      </c>
      <c r="CF720" s="2846"/>
      <c r="CG720" s="2855" t="str">
        <f t="shared" si="1850"/>
        <v>-</v>
      </c>
      <c r="CH720" s="2851"/>
      <c r="CI720" s="2850" t="str">
        <f t="shared" si="1851"/>
        <v>-</v>
      </c>
      <c r="CJ720" s="2846"/>
      <c r="CK720" s="2850" t="str">
        <f t="shared" si="1852"/>
        <v>-</v>
      </c>
      <c r="CL720" s="2851"/>
      <c r="CM720" s="2850" t="str">
        <f t="shared" si="1853"/>
        <v>-</v>
      </c>
      <c r="CN720" s="2851"/>
      <c r="CO720" s="2855" t="str">
        <f t="shared" si="1854"/>
        <v>-</v>
      </c>
      <c r="CP720" s="2851"/>
      <c r="CQ720" s="2855" t="str">
        <f t="shared" si="1855"/>
        <v>-</v>
      </c>
      <c r="CR720" s="2851"/>
      <c r="CS720" s="2850" t="str">
        <f t="shared" si="1856"/>
        <v>-</v>
      </c>
      <c r="CT720" s="2851"/>
      <c r="CU720" s="2855"/>
      <c r="CV720" s="2851"/>
      <c r="CW720" s="2850" t="str">
        <f t="shared" si="1857"/>
        <v>-</v>
      </c>
      <c r="CX720" s="2851"/>
      <c r="CY720" s="2855" t="str">
        <f t="shared" si="1858"/>
        <v>-</v>
      </c>
      <c r="CZ720" s="2851"/>
      <c r="DA720" s="154" t="str">
        <f t="shared" si="1859"/>
        <v>-</v>
      </c>
      <c r="DB720" s="369"/>
      <c r="DC720" s="155" t="str">
        <f t="shared" si="1860"/>
        <v>-</v>
      </c>
      <c r="DD720" s="367"/>
      <c r="DE720" s="374">
        <f t="shared" si="1892"/>
        <v>0</v>
      </c>
      <c r="DF720" s="373"/>
      <c r="DG720" s="818">
        <f t="shared" si="1909"/>
        <v>0</v>
      </c>
      <c r="DH720" s="372"/>
      <c r="DI720" s="267">
        <f t="shared" si="1893"/>
        <v>0</v>
      </c>
      <c r="DJ720" s="373"/>
      <c r="DK720" s="374">
        <f t="shared" si="1889"/>
        <v>0</v>
      </c>
      <c r="DL720" s="373"/>
      <c r="DM720" s="375">
        <f t="shared" si="1863"/>
        <v>0</v>
      </c>
      <c r="DN720" s="373"/>
      <c r="DO720" s="155">
        <f t="shared" si="1864"/>
        <v>0</v>
      </c>
      <c r="DP720" s="372"/>
      <c r="DQ720" s="155">
        <f t="shared" si="1865"/>
        <v>0</v>
      </c>
      <c r="DR720" s="373"/>
      <c r="DS720" s="155">
        <f t="shared" si="1866"/>
        <v>0</v>
      </c>
      <c r="DT720" s="372"/>
      <c r="DU720" s="155">
        <f t="shared" si="1867"/>
        <v>0</v>
      </c>
      <c r="DV720" s="373"/>
      <c r="DW720" s="4891">
        <f t="shared" si="1910"/>
        <v>0</v>
      </c>
      <c r="DX720" s="372"/>
      <c r="DY720" s="154">
        <f t="shared" si="1884"/>
        <v>0</v>
      </c>
      <c r="DZ720" s="373"/>
      <c r="EA720" s="154">
        <f t="shared" si="1911"/>
        <v>0</v>
      </c>
      <c r="EB720" s="373"/>
      <c r="EC720" s="269">
        <f t="shared" si="1900"/>
        <v>0</v>
      </c>
      <c r="ED720" s="376"/>
      <c r="EE720" s="822">
        <f t="shared" si="1901"/>
        <v>0</v>
      </c>
      <c r="EF720" s="377"/>
      <c r="EG720" s="273"/>
      <c r="EH720" s="274"/>
      <c r="EI720" s="275"/>
      <c r="EJ720" s="276"/>
      <c r="EK720" s="275"/>
      <c r="EL720" s="277"/>
      <c r="EM720" s="278" t="str">
        <f t="shared" si="1869"/>
        <v xml:space="preserve"> </v>
      </c>
      <c r="EN720" s="372"/>
      <c r="EO720" s="155">
        <f t="shared" si="1870"/>
        <v>0</v>
      </c>
      <c r="EP720" s="373"/>
      <c r="ER720" s="194"/>
      <c r="ET720" s="154">
        <v>46150</v>
      </c>
      <c r="EU720" s="373">
        <v>4263261</v>
      </c>
      <c r="EV720" s="154">
        <f t="shared" si="1871"/>
        <v>1</v>
      </c>
      <c r="EW720" s="373"/>
      <c r="EX720" s="154"/>
      <c r="EY720" s="367"/>
      <c r="EZ720" s="154"/>
      <c r="FA720" s="367"/>
      <c r="FB720" s="154">
        <v>45889</v>
      </c>
      <c r="FC720" s="367">
        <v>4163311</v>
      </c>
      <c r="FD720" s="154"/>
      <c r="FE720" s="367"/>
      <c r="FF720" s="155"/>
      <c r="FG720" s="367"/>
      <c r="FH720" s="154"/>
      <c r="FI720" s="367"/>
      <c r="FJ720" s="154">
        <v>46150</v>
      </c>
      <c r="FK720" s="373">
        <v>4263264</v>
      </c>
      <c r="FL720" s="155">
        <f t="shared" si="1872"/>
        <v>1</v>
      </c>
      <c r="FM720" s="279"/>
      <c r="FN720" s="1184"/>
      <c r="FO720" s="280"/>
      <c r="FP720" s="281"/>
      <c r="FQ720" s="282"/>
      <c r="FS720" s="281"/>
      <c r="FT720" s="282"/>
    </row>
    <row r="721" spans="1:176" ht="18.600000000000001" customHeight="1">
      <c r="A721" s="228">
        <f t="shared" si="1841"/>
        <v>711</v>
      </c>
      <c r="B721" s="343" t="str">
        <f t="shared" si="1842"/>
        <v>　</v>
      </c>
      <c r="C721" s="6753">
        <v>46265</v>
      </c>
      <c r="D721" s="1045" t="s">
        <v>1406</v>
      </c>
      <c r="E721" s="1046" t="s">
        <v>1828</v>
      </c>
      <c r="F721" s="1564"/>
      <c r="G721" s="1263"/>
      <c r="H721" s="1330"/>
      <c r="I721" s="1264"/>
      <c r="J721" s="1264" t="s">
        <v>1738</v>
      </c>
      <c r="K721" s="599" t="s">
        <v>508</v>
      </c>
      <c r="L721" s="6776" t="s">
        <v>1855</v>
      </c>
      <c r="M721" s="354"/>
      <c r="N721" s="353"/>
      <c r="O721" s="354"/>
      <c r="P721" s="353"/>
      <c r="Q721" s="354"/>
      <c r="R721" s="353"/>
      <c r="S721" s="354"/>
      <c r="T721" s="353"/>
      <c r="U721" s="355"/>
      <c r="V721" s="353"/>
      <c r="W721" s="356"/>
      <c r="X721" s="357"/>
      <c r="Y721" s="359">
        <v>46218</v>
      </c>
      <c r="Z721" s="359">
        <v>46218</v>
      </c>
      <c r="AA721" s="601"/>
      <c r="AB721" s="359"/>
      <c r="AC721" s="251"/>
      <c r="AD721" s="361"/>
      <c r="AE721" s="362"/>
      <c r="AF721" s="363" t="str">
        <f t="shared" si="1843"/>
        <v>　</v>
      </c>
      <c r="AG721" s="364"/>
      <c r="AH721" s="364"/>
      <c r="AI721" s="364"/>
      <c r="AJ721" s="364"/>
      <c r="AK721" s="364"/>
      <c r="AL721" s="364"/>
      <c r="AM721" s="364"/>
      <c r="AN721" s="364"/>
      <c r="AO721" s="364"/>
      <c r="AP721" s="363"/>
      <c r="AQ721" s="255"/>
      <c r="AR721" s="255"/>
      <c r="AS721" s="255"/>
      <c r="AT721" s="255"/>
      <c r="AU721" s="2843">
        <f t="shared" si="1844"/>
        <v>0</v>
      </c>
      <c r="AV721" s="4008">
        <f t="shared" si="1845"/>
        <v>0</v>
      </c>
      <c r="AW721" s="590" t="str">
        <f t="shared" si="1902"/>
        <v>　</v>
      </c>
      <c r="AX721" s="369"/>
      <c r="AY721" s="154" t="str">
        <f t="shared" si="1903"/>
        <v>　</v>
      </c>
      <c r="AZ721" s="367"/>
      <c r="BA721" s="154" t="str">
        <f t="shared" si="1904"/>
        <v>　</v>
      </c>
      <c r="BB721" s="367"/>
      <c r="BC721" s="368" t="str">
        <f t="shared" si="1905"/>
        <v>　</v>
      </c>
      <c r="BD721" s="369"/>
      <c r="BE721" s="4599" t="str">
        <f t="shared" si="1906"/>
        <v>　</v>
      </c>
      <c r="BF721" s="367"/>
      <c r="BG721" s="368" t="str">
        <f t="shared" si="1907"/>
        <v>　</v>
      </c>
      <c r="BH721" s="367"/>
      <c r="BI721" s="154" t="str">
        <f t="shared" si="1891"/>
        <v>　</v>
      </c>
      <c r="BJ721" s="367"/>
      <c r="BK721" s="154" t="str">
        <f t="shared" si="1881"/>
        <v>　</v>
      </c>
      <c r="BL721" s="367"/>
      <c r="BM721" s="154" t="str">
        <f t="shared" si="1882"/>
        <v>　</v>
      </c>
      <c r="BN721" s="367"/>
      <c r="BO721" s="155" t="str">
        <f t="shared" si="1848"/>
        <v>　</v>
      </c>
      <c r="BP721" s="367"/>
      <c r="BQ721" s="154" t="str">
        <f t="shared" si="1908"/>
        <v>　</v>
      </c>
      <c r="BR721" s="369"/>
      <c r="BS721" s="154" t="str">
        <f t="shared" si="1894"/>
        <v>　</v>
      </c>
      <c r="BT721" s="369"/>
      <c r="BU721" s="154" t="str">
        <f t="shared" si="1895"/>
        <v>　</v>
      </c>
      <c r="BV721" s="369"/>
      <c r="BW721" s="154" t="str">
        <f t="shared" si="1896"/>
        <v>　</v>
      </c>
      <c r="BX721" s="367"/>
      <c r="BY721" s="154" t="str">
        <f t="shared" si="1897"/>
        <v>　</v>
      </c>
      <c r="BZ721" s="369"/>
      <c r="CA721" s="154" t="str">
        <f t="shared" si="1898"/>
        <v>　</v>
      </c>
      <c r="CB721" s="367"/>
      <c r="CC721" s="154" t="str">
        <f t="shared" si="1899"/>
        <v>　</v>
      </c>
      <c r="CD721" s="367"/>
      <c r="CE721" s="2850" t="str">
        <f t="shared" si="1849"/>
        <v>　</v>
      </c>
      <c r="CF721" s="2846"/>
      <c r="CG721" s="2855" t="str">
        <f t="shared" si="1850"/>
        <v>　</v>
      </c>
      <c r="CH721" s="2851"/>
      <c r="CI721" s="2850" t="str">
        <f t="shared" si="1851"/>
        <v>　</v>
      </c>
      <c r="CJ721" s="2846"/>
      <c r="CK721" s="2850" t="str">
        <f t="shared" si="1852"/>
        <v>　</v>
      </c>
      <c r="CL721" s="2851"/>
      <c r="CM721" s="2850" t="str">
        <f t="shared" si="1853"/>
        <v>　</v>
      </c>
      <c r="CN721" s="2851"/>
      <c r="CO721" s="2855" t="str">
        <f t="shared" si="1854"/>
        <v>　</v>
      </c>
      <c r="CP721" s="2851"/>
      <c r="CQ721" s="2855" t="str">
        <f t="shared" si="1855"/>
        <v>　</v>
      </c>
      <c r="CR721" s="2851"/>
      <c r="CS721" s="2850" t="str">
        <f t="shared" si="1856"/>
        <v>　</v>
      </c>
      <c r="CT721" s="2851"/>
      <c r="CU721" s="2855"/>
      <c r="CV721" s="2851"/>
      <c r="CW721" s="2850" t="str">
        <f t="shared" si="1857"/>
        <v>　</v>
      </c>
      <c r="CX721" s="2851"/>
      <c r="CY721" s="2855" t="str">
        <f t="shared" si="1858"/>
        <v>　</v>
      </c>
      <c r="CZ721" s="2851"/>
      <c r="DA721" s="154" t="str">
        <f t="shared" si="1859"/>
        <v>　</v>
      </c>
      <c r="DB721" s="369"/>
      <c r="DC721" s="155" t="str">
        <f t="shared" si="1860"/>
        <v>　</v>
      </c>
      <c r="DD721" s="367"/>
      <c r="DE721" s="374">
        <f t="shared" si="1892"/>
        <v>0</v>
      </c>
      <c r="DF721" s="373"/>
      <c r="DG721" s="818">
        <f t="shared" si="1909"/>
        <v>0</v>
      </c>
      <c r="DH721" s="372"/>
      <c r="DI721" s="267">
        <f t="shared" si="1893"/>
        <v>0</v>
      </c>
      <c r="DJ721" s="373"/>
      <c r="DK721" s="374">
        <f t="shared" si="1889"/>
        <v>0</v>
      </c>
      <c r="DL721" s="373"/>
      <c r="DM721" s="375">
        <f t="shared" si="1863"/>
        <v>0</v>
      </c>
      <c r="DN721" s="373"/>
      <c r="DO721" s="155">
        <f t="shared" si="1864"/>
        <v>0</v>
      </c>
      <c r="DP721" s="372"/>
      <c r="DQ721" s="155">
        <f t="shared" si="1865"/>
        <v>0</v>
      </c>
      <c r="DR721" s="373"/>
      <c r="DS721" s="155">
        <f t="shared" si="1866"/>
        <v>0</v>
      </c>
      <c r="DT721" s="372"/>
      <c r="DU721" s="155">
        <f t="shared" si="1867"/>
        <v>0</v>
      </c>
      <c r="DV721" s="373"/>
      <c r="DW721" s="4891">
        <f t="shared" si="1910"/>
        <v>0</v>
      </c>
      <c r="DX721" s="372"/>
      <c r="DY721" s="154">
        <f t="shared" si="1884"/>
        <v>0</v>
      </c>
      <c r="DZ721" s="373"/>
      <c r="EA721" s="154">
        <f t="shared" si="1911"/>
        <v>0</v>
      </c>
      <c r="EB721" s="373"/>
      <c r="EC721" s="269">
        <f t="shared" si="1900"/>
        <v>0</v>
      </c>
      <c r="ED721" s="376"/>
      <c r="EE721" s="822">
        <f t="shared" si="1901"/>
        <v>0</v>
      </c>
      <c r="EF721" s="377"/>
      <c r="EG721" s="273"/>
      <c r="EH721" s="274"/>
      <c r="EI721" s="275"/>
      <c r="EJ721" s="276"/>
      <c r="EK721" s="275"/>
      <c r="EL721" s="277"/>
      <c r="EM721" s="278" t="str">
        <f t="shared" si="1869"/>
        <v xml:space="preserve"> </v>
      </c>
      <c r="EN721" s="372"/>
      <c r="EO721" s="155">
        <f t="shared" si="1870"/>
        <v>0</v>
      </c>
      <c r="EP721" s="373"/>
      <c r="ER721" s="194"/>
      <c r="ET721" s="154" t="str">
        <f>IF($AE721=0,"　",VLOOKUP($AE721,ﾚｰｻﾞOP,60,0))</f>
        <v>　</v>
      </c>
      <c r="EU721" s="373"/>
      <c r="EV721" s="154" t="str">
        <f t="shared" si="1871"/>
        <v>　</v>
      </c>
      <c r="EW721" s="373"/>
      <c r="EX721" s="154"/>
      <c r="EY721" s="367"/>
      <c r="EZ721" s="154"/>
      <c r="FA721" s="367"/>
      <c r="FB721" s="154"/>
      <c r="FC721" s="367"/>
      <c r="FD721" s="154"/>
      <c r="FE721" s="367"/>
      <c r="FF721" s="155"/>
      <c r="FG721" s="367"/>
      <c r="FH721" s="154"/>
      <c r="FI721" s="367"/>
      <c r="FJ721" s="154" t="str">
        <f>IF($AE721=0,"　",VLOOKUP($AE721,ﾚｰｻﾞOP,67,0))</f>
        <v>　</v>
      </c>
      <c r="FK721" s="373"/>
      <c r="FL721" s="155" t="str">
        <f t="shared" si="1872"/>
        <v>　</v>
      </c>
      <c r="FM721" s="279"/>
      <c r="FN721" s="1184"/>
      <c r="FO721" s="280"/>
      <c r="FP721" s="281"/>
      <c r="FQ721" s="282"/>
      <c r="FS721" s="281"/>
      <c r="FT721" s="282"/>
    </row>
    <row r="722" spans="1:176" ht="18.600000000000001" customHeight="1">
      <c r="A722" s="228">
        <f t="shared" si="1841"/>
        <v>712</v>
      </c>
      <c r="B722" s="343" t="str">
        <f t="shared" si="1842"/>
        <v>　</v>
      </c>
      <c r="C722" s="6753">
        <v>46265</v>
      </c>
      <c r="D722" s="1045" t="s">
        <v>1406</v>
      </c>
      <c r="E722" s="1046" t="s">
        <v>1829</v>
      </c>
      <c r="F722" s="1564"/>
      <c r="G722" s="1263"/>
      <c r="H722" s="1330"/>
      <c r="I722" s="1264"/>
      <c r="J722" s="1264" t="s">
        <v>1738</v>
      </c>
      <c r="K722" s="599" t="s">
        <v>508</v>
      </c>
      <c r="L722" s="6776" t="s">
        <v>1855</v>
      </c>
      <c r="M722" s="354"/>
      <c r="N722" s="353"/>
      <c r="O722" s="354"/>
      <c r="P722" s="353"/>
      <c r="Q722" s="354"/>
      <c r="R722" s="353"/>
      <c r="S722" s="354"/>
      <c r="T722" s="353"/>
      <c r="U722" s="355"/>
      <c r="V722" s="353"/>
      <c r="W722" s="356"/>
      <c r="X722" s="357"/>
      <c r="Y722" s="359">
        <v>46218</v>
      </c>
      <c r="Z722" s="359">
        <v>46218</v>
      </c>
      <c r="AA722" s="601"/>
      <c r="AB722" s="359"/>
      <c r="AC722" s="251"/>
      <c r="AD722" s="361"/>
      <c r="AE722" s="362"/>
      <c r="AF722" s="363" t="str">
        <f t="shared" si="1843"/>
        <v>　</v>
      </c>
      <c r="AG722" s="364"/>
      <c r="AH722" s="364"/>
      <c r="AI722" s="364"/>
      <c r="AJ722" s="364"/>
      <c r="AK722" s="364"/>
      <c r="AL722" s="364"/>
      <c r="AM722" s="364"/>
      <c r="AN722" s="364"/>
      <c r="AO722" s="364"/>
      <c r="AP722" s="363"/>
      <c r="AQ722" s="255"/>
      <c r="AR722" s="255"/>
      <c r="AS722" s="255"/>
      <c r="AT722" s="255"/>
      <c r="AU722" s="2843">
        <f t="shared" si="1844"/>
        <v>0</v>
      </c>
      <c r="AV722" s="4008">
        <f t="shared" si="1845"/>
        <v>0</v>
      </c>
      <c r="AW722" s="590" t="str">
        <f t="shared" si="1902"/>
        <v>　</v>
      </c>
      <c r="AX722" s="369"/>
      <c r="AY722" s="154" t="str">
        <f t="shared" si="1903"/>
        <v>　</v>
      </c>
      <c r="AZ722" s="367"/>
      <c r="BA722" s="154" t="str">
        <f t="shared" si="1904"/>
        <v>　</v>
      </c>
      <c r="BB722" s="367"/>
      <c r="BC722" s="368" t="str">
        <f t="shared" si="1905"/>
        <v>　</v>
      </c>
      <c r="BD722" s="369"/>
      <c r="BE722" s="4599" t="str">
        <f t="shared" si="1906"/>
        <v>　</v>
      </c>
      <c r="BF722" s="367"/>
      <c r="BG722" s="368" t="str">
        <f t="shared" si="1907"/>
        <v>　</v>
      </c>
      <c r="BH722" s="367"/>
      <c r="BI722" s="154" t="str">
        <f t="shared" si="1891"/>
        <v>　</v>
      </c>
      <c r="BJ722" s="367"/>
      <c r="BK722" s="154" t="str">
        <f t="shared" si="1881"/>
        <v>　</v>
      </c>
      <c r="BL722" s="367"/>
      <c r="BM722" s="154" t="str">
        <f t="shared" si="1882"/>
        <v>　</v>
      </c>
      <c r="BN722" s="367"/>
      <c r="BO722" s="155" t="str">
        <f t="shared" si="1848"/>
        <v>　</v>
      </c>
      <c r="BP722" s="367"/>
      <c r="BQ722" s="154" t="str">
        <f t="shared" si="1908"/>
        <v>　</v>
      </c>
      <c r="BR722" s="369"/>
      <c r="BS722" s="154" t="str">
        <f t="shared" si="1894"/>
        <v>　</v>
      </c>
      <c r="BT722" s="369"/>
      <c r="BU722" s="154" t="str">
        <f t="shared" si="1895"/>
        <v>　</v>
      </c>
      <c r="BV722" s="369"/>
      <c r="BW722" s="154" t="str">
        <f t="shared" si="1896"/>
        <v>　</v>
      </c>
      <c r="BX722" s="367"/>
      <c r="BY722" s="154" t="str">
        <f t="shared" si="1897"/>
        <v>　</v>
      </c>
      <c r="BZ722" s="369"/>
      <c r="CA722" s="154" t="str">
        <f t="shared" si="1898"/>
        <v>　</v>
      </c>
      <c r="CB722" s="367"/>
      <c r="CC722" s="154" t="str">
        <f t="shared" si="1899"/>
        <v>　</v>
      </c>
      <c r="CD722" s="367"/>
      <c r="CE722" s="2850" t="str">
        <f t="shared" si="1849"/>
        <v>　</v>
      </c>
      <c r="CF722" s="2846"/>
      <c r="CG722" s="2855" t="str">
        <f t="shared" si="1850"/>
        <v>　</v>
      </c>
      <c r="CH722" s="2851"/>
      <c r="CI722" s="2850" t="str">
        <f t="shared" si="1851"/>
        <v>　</v>
      </c>
      <c r="CJ722" s="2846"/>
      <c r="CK722" s="2850" t="str">
        <f t="shared" si="1852"/>
        <v>　</v>
      </c>
      <c r="CL722" s="2851"/>
      <c r="CM722" s="2850" t="str">
        <f t="shared" si="1853"/>
        <v>　</v>
      </c>
      <c r="CN722" s="2851"/>
      <c r="CO722" s="2855" t="str">
        <f t="shared" si="1854"/>
        <v>　</v>
      </c>
      <c r="CP722" s="2851"/>
      <c r="CQ722" s="2855" t="str">
        <f t="shared" si="1855"/>
        <v>　</v>
      </c>
      <c r="CR722" s="2851"/>
      <c r="CS722" s="2850" t="str">
        <f t="shared" si="1856"/>
        <v>　</v>
      </c>
      <c r="CT722" s="2851"/>
      <c r="CU722" s="2855"/>
      <c r="CV722" s="2851"/>
      <c r="CW722" s="2850" t="str">
        <f t="shared" si="1857"/>
        <v>　</v>
      </c>
      <c r="CX722" s="2851"/>
      <c r="CY722" s="2855" t="str">
        <f t="shared" si="1858"/>
        <v>　</v>
      </c>
      <c r="CZ722" s="2851"/>
      <c r="DA722" s="154" t="str">
        <f t="shared" si="1859"/>
        <v>　</v>
      </c>
      <c r="DB722" s="369"/>
      <c r="DC722" s="155" t="str">
        <f t="shared" si="1860"/>
        <v>　</v>
      </c>
      <c r="DD722" s="367"/>
      <c r="DE722" s="374">
        <f t="shared" si="1892"/>
        <v>0</v>
      </c>
      <c r="DF722" s="373"/>
      <c r="DG722" s="818">
        <f t="shared" si="1909"/>
        <v>0</v>
      </c>
      <c r="DH722" s="372"/>
      <c r="DI722" s="267">
        <f t="shared" si="1893"/>
        <v>0</v>
      </c>
      <c r="DJ722" s="373"/>
      <c r="DK722" s="374">
        <f t="shared" si="1889"/>
        <v>0</v>
      </c>
      <c r="DL722" s="373"/>
      <c r="DM722" s="375">
        <f t="shared" si="1863"/>
        <v>0</v>
      </c>
      <c r="DN722" s="373"/>
      <c r="DO722" s="155">
        <f t="shared" si="1864"/>
        <v>0</v>
      </c>
      <c r="DP722" s="372"/>
      <c r="DQ722" s="155">
        <f t="shared" si="1865"/>
        <v>0</v>
      </c>
      <c r="DR722" s="373"/>
      <c r="DS722" s="155">
        <f t="shared" si="1866"/>
        <v>0</v>
      </c>
      <c r="DT722" s="372"/>
      <c r="DU722" s="155">
        <f t="shared" si="1867"/>
        <v>0</v>
      </c>
      <c r="DV722" s="373"/>
      <c r="DW722" s="4891">
        <f t="shared" si="1910"/>
        <v>0</v>
      </c>
      <c r="DX722" s="372"/>
      <c r="DY722" s="154">
        <f t="shared" si="1884"/>
        <v>0</v>
      </c>
      <c r="DZ722" s="373"/>
      <c r="EA722" s="154">
        <f t="shared" si="1911"/>
        <v>0</v>
      </c>
      <c r="EB722" s="373"/>
      <c r="EC722" s="269">
        <f t="shared" si="1900"/>
        <v>0</v>
      </c>
      <c r="ED722" s="376"/>
      <c r="EE722" s="822">
        <f t="shared" si="1901"/>
        <v>0</v>
      </c>
      <c r="EF722" s="377"/>
      <c r="EG722" s="273"/>
      <c r="EH722" s="274"/>
      <c r="EI722" s="275"/>
      <c r="EJ722" s="276"/>
      <c r="EK722" s="275"/>
      <c r="EL722" s="277"/>
      <c r="EM722" s="278" t="str">
        <f t="shared" si="1869"/>
        <v xml:space="preserve"> </v>
      </c>
      <c r="EN722" s="372"/>
      <c r="EO722" s="155">
        <f t="shared" si="1870"/>
        <v>0</v>
      </c>
      <c r="EP722" s="373"/>
      <c r="ER722" s="194"/>
      <c r="ET722" s="154" t="str">
        <f>IF($AE722=0,"　",VLOOKUP($AE722,ﾚｰｻﾞOP,60,0))</f>
        <v>　</v>
      </c>
      <c r="EU722" s="373"/>
      <c r="EV722" s="154" t="str">
        <f t="shared" si="1871"/>
        <v>　</v>
      </c>
      <c r="EW722" s="373"/>
      <c r="EX722" s="154"/>
      <c r="EY722" s="367"/>
      <c r="EZ722" s="154"/>
      <c r="FA722" s="367"/>
      <c r="FB722" s="154"/>
      <c r="FC722" s="367"/>
      <c r="FD722" s="154"/>
      <c r="FE722" s="367"/>
      <c r="FF722" s="155"/>
      <c r="FG722" s="367"/>
      <c r="FH722" s="154"/>
      <c r="FI722" s="367"/>
      <c r="FJ722" s="154" t="str">
        <f>IF($AE722=0,"　",VLOOKUP($AE722,ﾚｰｻﾞOP,67,0))</f>
        <v>　</v>
      </c>
      <c r="FK722" s="373"/>
      <c r="FL722" s="155" t="str">
        <f t="shared" si="1872"/>
        <v>　</v>
      </c>
      <c r="FM722" s="279"/>
      <c r="FN722" s="1184"/>
      <c r="FO722" s="280"/>
      <c r="FP722" s="281"/>
      <c r="FQ722" s="282"/>
      <c r="FS722" s="281"/>
      <c r="FT722" s="282"/>
    </row>
    <row r="723" spans="1:176" ht="18.600000000000001" customHeight="1">
      <c r="A723" s="228">
        <f t="shared" si="1841"/>
        <v>713</v>
      </c>
      <c r="B723" s="343" t="str">
        <f t="shared" si="1842"/>
        <v>4IE</v>
      </c>
      <c r="C723" s="6753">
        <v>46264</v>
      </c>
      <c r="D723" s="6192" t="s">
        <v>1601</v>
      </c>
      <c r="E723" s="6193">
        <v>89610243</v>
      </c>
      <c r="F723" s="7565" t="s">
        <v>1984</v>
      </c>
      <c r="G723" s="1263"/>
      <c r="H723" s="1330" t="s">
        <v>630</v>
      </c>
      <c r="I723" s="1264" t="s">
        <v>51</v>
      </c>
      <c r="J723" s="1264" t="s">
        <v>37</v>
      </c>
      <c r="K723" s="599" t="s">
        <v>11</v>
      </c>
      <c r="L723" s="600"/>
      <c r="M723" s="6477">
        <v>46205</v>
      </c>
      <c r="N723" s="6873">
        <v>46206</v>
      </c>
      <c r="O723" s="354">
        <v>46206</v>
      </c>
      <c r="P723" s="353">
        <v>46206</v>
      </c>
      <c r="Q723" s="354">
        <v>46207</v>
      </c>
      <c r="R723" s="353">
        <v>46207</v>
      </c>
      <c r="S723" s="354">
        <v>46210</v>
      </c>
      <c r="T723" s="353">
        <v>46210</v>
      </c>
      <c r="U723" s="355">
        <v>46213</v>
      </c>
      <c r="V723" s="7562">
        <v>46213</v>
      </c>
      <c r="W723" s="356">
        <v>46214</v>
      </c>
      <c r="X723" s="357">
        <v>46219</v>
      </c>
      <c r="Y723" s="359">
        <v>46218</v>
      </c>
      <c r="Z723" s="358">
        <v>46219</v>
      </c>
      <c r="AA723" s="601"/>
      <c r="AB723" s="359"/>
      <c r="AC723" s="251"/>
      <c r="AD723" s="361"/>
      <c r="AE723" s="362">
        <v>25</v>
      </c>
      <c r="AF723" s="363" t="str">
        <f t="shared" si="1843"/>
        <v>4IE</v>
      </c>
      <c r="AG723" s="364"/>
      <c r="AH723" s="364"/>
      <c r="AI723" s="364"/>
      <c r="AJ723" s="364"/>
      <c r="AK723" s="364"/>
      <c r="AL723" s="364"/>
      <c r="AM723" s="364"/>
      <c r="AN723" s="364"/>
      <c r="AO723" s="364"/>
      <c r="AP723" s="363"/>
      <c r="AQ723" s="255"/>
      <c r="AR723" s="255"/>
      <c r="AS723" s="255"/>
      <c r="AT723" s="255"/>
      <c r="AU723" s="2843">
        <f t="shared" si="1844"/>
        <v>0</v>
      </c>
      <c r="AV723" s="4008">
        <f t="shared" si="1845"/>
        <v>0</v>
      </c>
      <c r="AW723" s="590" t="str">
        <f t="shared" si="1902"/>
        <v>-</v>
      </c>
      <c r="AX723" s="369"/>
      <c r="AY723" s="154" t="str">
        <f t="shared" si="1903"/>
        <v>-</v>
      </c>
      <c r="AZ723" s="367"/>
      <c r="BA723" s="154" t="str">
        <f t="shared" si="1904"/>
        <v>-</v>
      </c>
      <c r="BB723" s="367"/>
      <c r="BC723" s="368" t="str">
        <f t="shared" si="1905"/>
        <v>-</v>
      </c>
      <c r="BD723" s="369"/>
      <c r="BE723" s="4599" t="str">
        <f t="shared" si="1906"/>
        <v>-</v>
      </c>
      <c r="BF723" s="367"/>
      <c r="BG723" s="368" t="str">
        <f t="shared" si="1907"/>
        <v>-</v>
      </c>
      <c r="BH723" s="367"/>
      <c r="BI723" s="154" t="str">
        <f t="shared" si="1891"/>
        <v>-</v>
      </c>
      <c r="BJ723" s="367"/>
      <c r="BK723" s="154" t="str">
        <f t="shared" si="1881"/>
        <v>-</v>
      </c>
      <c r="BL723" s="367"/>
      <c r="BM723" s="154" t="str">
        <f t="shared" si="1882"/>
        <v>-</v>
      </c>
      <c r="BN723" s="367"/>
      <c r="BO723" s="155" t="str">
        <f t="shared" si="1848"/>
        <v>-</v>
      </c>
      <c r="BP723" s="367"/>
      <c r="BQ723" s="154" t="str">
        <f t="shared" si="1908"/>
        <v>-</v>
      </c>
      <c r="BR723" s="369"/>
      <c r="BS723" s="154" t="str">
        <f t="shared" si="1894"/>
        <v>-</v>
      </c>
      <c r="BT723" s="369"/>
      <c r="BU723" s="154" t="str">
        <f t="shared" si="1895"/>
        <v>-</v>
      </c>
      <c r="BV723" s="369"/>
      <c r="BW723" s="154" t="str">
        <f t="shared" si="1896"/>
        <v>-</v>
      </c>
      <c r="BX723" s="367"/>
      <c r="BY723" s="154" t="str">
        <f t="shared" si="1897"/>
        <v>-</v>
      </c>
      <c r="BZ723" s="369"/>
      <c r="CA723" s="154" t="str">
        <f t="shared" si="1898"/>
        <v>-</v>
      </c>
      <c r="CB723" s="367"/>
      <c r="CC723" s="154" t="str">
        <f t="shared" si="1899"/>
        <v>-</v>
      </c>
      <c r="CD723" s="367"/>
      <c r="CE723" s="2850" t="str">
        <f t="shared" si="1849"/>
        <v>-</v>
      </c>
      <c r="CF723" s="2846"/>
      <c r="CG723" s="2855" t="str">
        <f t="shared" si="1850"/>
        <v>-</v>
      </c>
      <c r="CH723" s="2851"/>
      <c r="CI723" s="2850" t="str">
        <f t="shared" si="1851"/>
        <v>-</v>
      </c>
      <c r="CJ723" s="2846"/>
      <c r="CK723" s="2850" t="str">
        <f t="shared" si="1852"/>
        <v>-</v>
      </c>
      <c r="CL723" s="2851"/>
      <c r="CM723" s="2850" t="str">
        <f t="shared" si="1853"/>
        <v>-</v>
      </c>
      <c r="CN723" s="2851"/>
      <c r="CO723" s="2855" t="str">
        <f t="shared" si="1854"/>
        <v>-</v>
      </c>
      <c r="CP723" s="2851"/>
      <c r="CQ723" s="2855" t="str">
        <f t="shared" si="1855"/>
        <v>-</v>
      </c>
      <c r="CR723" s="2851"/>
      <c r="CS723" s="2850" t="str">
        <f t="shared" si="1856"/>
        <v>-</v>
      </c>
      <c r="CT723" s="2851"/>
      <c r="CU723" s="2855"/>
      <c r="CV723" s="2851"/>
      <c r="CW723" s="2850" t="str">
        <f t="shared" si="1857"/>
        <v>-</v>
      </c>
      <c r="CX723" s="2851"/>
      <c r="CY723" s="2855" t="str">
        <f t="shared" si="1858"/>
        <v>-</v>
      </c>
      <c r="CZ723" s="2851"/>
      <c r="DA723" s="154" t="str">
        <f t="shared" si="1859"/>
        <v>-</v>
      </c>
      <c r="DB723" s="369"/>
      <c r="DC723" s="155" t="str">
        <f t="shared" si="1860"/>
        <v>-</v>
      </c>
      <c r="DD723" s="367"/>
      <c r="DE723" s="374">
        <f t="shared" si="1892"/>
        <v>0</v>
      </c>
      <c r="DF723" s="373"/>
      <c r="DG723" s="818">
        <f t="shared" si="1909"/>
        <v>0</v>
      </c>
      <c r="DH723" s="372"/>
      <c r="DI723" s="267">
        <f t="shared" si="1893"/>
        <v>0</v>
      </c>
      <c r="DJ723" s="373"/>
      <c r="DK723" s="374">
        <f t="shared" si="1889"/>
        <v>0</v>
      </c>
      <c r="DL723" s="373"/>
      <c r="DM723" s="375">
        <f t="shared" si="1863"/>
        <v>0</v>
      </c>
      <c r="DN723" s="373"/>
      <c r="DO723" s="155">
        <f t="shared" si="1864"/>
        <v>0</v>
      </c>
      <c r="DP723" s="372"/>
      <c r="DQ723" s="155">
        <f t="shared" si="1865"/>
        <v>0</v>
      </c>
      <c r="DR723" s="373"/>
      <c r="DS723" s="155">
        <f t="shared" si="1866"/>
        <v>0</v>
      </c>
      <c r="DT723" s="372"/>
      <c r="DU723" s="155">
        <f t="shared" si="1867"/>
        <v>0</v>
      </c>
      <c r="DV723" s="373"/>
      <c r="DW723" s="4891">
        <f t="shared" si="1910"/>
        <v>0</v>
      </c>
      <c r="DX723" s="372"/>
      <c r="DY723" s="154">
        <f t="shared" si="1884"/>
        <v>0</v>
      </c>
      <c r="DZ723" s="373"/>
      <c r="EA723" s="154">
        <f t="shared" si="1911"/>
        <v>0</v>
      </c>
      <c r="EB723" s="373"/>
      <c r="EC723" s="269">
        <f t="shared" si="1900"/>
        <v>0</v>
      </c>
      <c r="ED723" s="376"/>
      <c r="EE723" s="822">
        <f t="shared" si="1901"/>
        <v>0</v>
      </c>
      <c r="EF723" s="377"/>
      <c r="EG723" s="273"/>
      <c r="EH723" s="274"/>
      <c r="EI723" s="275"/>
      <c r="EJ723" s="276"/>
      <c r="EK723" s="275"/>
      <c r="EL723" s="277"/>
      <c r="EM723" s="278" t="str">
        <f t="shared" si="1869"/>
        <v xml:space="preserve"> </v>
      </c>
      <c r="EN723" s="372"/>
      <c r="EO723" s="155">
        <f t="shared" si="1870"/>
        <v>0</v>
      </c>
      <c r="EP723" s="373"/>
      <c r="ER723" s="194"/>
      <c r="ET723" s="154">
        <v>46150</v>
      </c>
      <c r="EU723" s="373">
        <v>4263261</v>
      </c>
      <c r="EV723" s="154">
        <f t="shared" si="1871"/>
        <v>1</v>
      </c>
      <c r="EW723" s="373"/>
      <c r="EX723" s="154"/>
      <c r="EY723" s="367"/>
      <c r="EZ723" s="154"/>
      <c r="FA723" s="367"/>
      <c r="FB723" s="154"/>
      <c r="FC723" s="367"/>
      <c r="FD723" s="154">
        <v>46150</v>
      </c>
      <c r="FE723" s="367">
        <v>4263263</v>
      </c>
      <c r="FF723" s="155"/>
      <c r="FG723" s="367"/>
      <c r="FH723" s="154"/>
      <c r="FI723" s="367"/>
      <c r="FJ723" s="154">
        <v>46150</v>
      </c>
      <c r="FK723" s="373">
        <v>4263264</v>
      </c>
      <c r="FL723" s="155">
        <f t="shared" si="1872"/>
        <v>1</v>
      </c>
      <c r="FM723" s="279"/>
      <c r="FN723" s="1184"/>
      <c r="FO723" s="280"/>
      <c r="FP723" s="281"/>
      <c r="FQ723" s="282"/>
      <c r="FS723" s="281"/>
      <c r="FT723" s="282"/>
    </row>
    <row r="724" spans="1:176" ht="18.600000000000001" customHeight="1">
      <c r="A724" s="228">
        <f t="shared" si="1841"/>
        <v>714</v>
      </c>
      <c r="B724" s="343" t="str">
        <f t="shared" si="1842"/>
        <v>4IE</v>
      </c>
      <c r="C724" s="6753">
        <v>46257</v>
      </c>
      <c r="D724" s="1261" t="s">
        <v>30</v>
      </c>
      <c r="E724" s="1262">
        <v>84511339</v>
      </c>
      <c r="F724" s="1564" t="s">
        <v>1970</v>
      </c>
      <c r="G724" s="6876" t="s">
        <v>2280</v>
      </c>
      <c r="H724" s="1330" t="s">
        <v>630</v>
      </c>
      <c r="I724" s="1264" t="s">
        <v>51</v>
      </c>
      <c r="J724" s="1264" t="s">
        <v>37</v>
      </c>
      <c r="K724" s="599" t="s">
        <v>11</v>
      </c>
      <c r="L724" s="6807"/>
      <c r="M724" s="6477">
        <v>46206</v>
      </c>
      <c r="N724" s="353">
        <v>46205</v>
      </c>
      <c r="O724" s="354">
        <v>46207</v>
      </c>
      <c r="P724" s="353">
        <v>46206</v>
      </c>
      <c r="Q724" s="354">
        <v>46210</v>
      </c>
      <c r="R724" s="353">
        <v>46206</v>
      </c>
      <c r="S724" s="354">
        <v>46211</v>
      </c>
      <c r="T724" s="353">
        <v>46207</v>
      </c>
      <c r="U724" s="355">
        <v>46213</v>
      </c>
      <c r="V724" s="353">
        <v>46212</v>
      </c>
      <c r="W724" s="356">
        <v>46217</v>
      </c>
      <c r="X724" s="357">
        <v>46217</v>
      </c>
      <c r="Y724" s="359">
        <v>46218</v>
      </c>
      <c r="Z724" s="359">
        <v>46218</v>
      </c>
      <c r="AA724" s="601"/>
      <c r="AB724" s="359"/>
      <c r="AC724" s="251" t="s">
        <v>627</v>
      </c>
      <c r="AD724" s="361"/>
      <c r="AE724" s="362">
        <v>2</v>
      </c>
      <c r="AF724" s="363" t="str">
        <f t="shared" si="1843"/>
        <v>4IE</v>
      </c>
      <c r="AG724" s="364"/>
      <c r="AH724" s="364"/>
      <c r="AI724" s="364"/>
      <c r="AJ724" s="364"/>
      <c r="AK724" s="364"/>
      <c r="AL724" s="364"/>
      <c r="AM724" s="364"/>
      <c r="AN724" s="364">
        <v>1</v>
      </c>
      <c r="AO724" s="364"/>
      <c r="AP724" s="363">
        <v>1</v>
      </c>
      <c r="AQ724" s="255">
        <v>1</v>
      </c>
      <c r="AR724" s="255">
        <v>1</v>
      </c>
      <c r="AS724" s="255"/>
      <c r="AT724" s="255"/>
      <c r="AU724" s="2843">
        <f t="shared" si="1844"/>
        <v>0</v>
      </c>
      <c r="AV724" s="4008">
        <f t="shared" si="1845"/>
        <v>1</v>
      </c>
      <c r="AW724" s="590">
        <v>46177</v>
      </c>
      <c r="AX724" s="369">
        <v>4263282</v>
      </c>
      <c r="AY724" s="154">
        <v>46177</v>
      </c>
      <c r="AZ724" s="367">
        <v>4263283</v>
      </c>
      <c r="BA724" s="154">
        <v>46177</v>
      </c>
      <c r="BB724" s="367">
        <v>4263284</v>
      </c>
      <c r="BC724" s="368">
        <v>46177</v>
      </c>
      <c r="BD724" s="369">
        <v>4263285</v>
      </c>
      <c r="BE724" s="4599">
        <v>46161</v>
      </c>
      <c r="BF724" s="367">
        <v>4263245</v>
      </c>
      <c r="BG724" s="368">
        <v>46177</v>
      </c>
      <c r="BH724" s="367">
        <v>4263287</v>
      </c>
      <c r="BI724" s="154">
        <v>46150</v>
      </c>
      <c r="BJ724" s="367">
        <v>4263240</v>
      </c>
      <c r="BK724" s="154" t="str">
        <f t="shared" si="1881"/>
        <v>-</v>
      </c>
      <c r="BL724" s="367"/>
      <c r="BM724" s="154" t="str">
        <f t="shared" si="1882"/>
        <v>-</v>
      </c>
      <c r="BN724" s="367"/>
      <c r="BO724" s="155" t="str">
        <f t="shared" si="1848"/>
        <v>-</v>
      </c>
      <c r="BP724" s="367"/>
      <c r="BQ724" s="154" t="str">
        <f t="shared" si="1908"/>
        <v>-</v>
      </c>
      <c r="BR724" s="369"/>
      <c r="BS724" s="154" t="str">
        <f t="shared" si="1894"/>
        <v>-</v>
      </c>
      <c r="BT724" s="369"/>
      <c r="BU724" s="154" t="str">
        <f t="shared" si="1895"/>
        <v>-</v>
      </c>
      <c r="BV724" s="369"/>
      <c r="BW724" s="154" t="str">
        <f t="shared" si="1896"/>
        <v>-</v>
      </c>
      <c r="BX724" s="367"/>
      <c r="BY724" s="154" t="str">
        <f t="shared" si="1897"/>
        <v>-</v>
      </c>
      <c r="BZ724" s="369"/>
      <c r="CA724" s="154" t="str">
        <f t="shared" si="1898"/>
        <v>-</v>
      </c>
      <c r="CB724" s="367"/>
      <c r="CC724" s="154" t="str">
        <f t="shared" si="1899"/>
        <v>-</v>
      </c>
      <c r="CD724" s="367"/>
      <c r="CE724" s="2850" t="str">
        <f t="shared" si="1849"/>
        <v>-</v>
      </c>
      <c r="CF724" s="2846"/>
      <c r="CG724" s="2855" t="str">
        <f t="shared" si="1850"/>
        <v>-</v>
      </c>
      <c r="CH724" s="2851"/>
      <c r="CI724" s="2850" t="str">
        <f t="shared" si="1851"/>
        <v>-</v>
      </c>
      <c r="CJ724" s="2846"/>
      <c r="CK724" s="2850" t="str">
        <f t="shared" si="1852"/>
        <v>-</v>
      </c>
      <c r="CL724" s="2851"/>
      <c r="CM724" s="2850" t="str">
        <f t="shared" si="1853"/>
        <v>-</v>
      </c>
      <c r="CN724" s="2851"/>
      <c r="CO724" s="2855" t="str">
        <f t="shared" si="1854"/>
        <v>-</v>
      </c>
      <c r="CP724" s="2851"/>
      <c r="CQ724" s="2855" t="str">
        <f t="shared" si="1855"/>
        <v>-</v>
      </c>
      <c r="CR724" s="2851"/>
      <c r="CS724" s="2850" t="str">
        <f t="shared" si="1856"/>
        <v>-</v>
      </c>
      <c r="CT724" s="2851"/>
      <c r="CU724" s="2855"/>
      <c r="CV724" s="2851"/>
      <c r="CW724" s="2850" t="str">
        <f t="shared" si="1857"/>
        <v>-</v>
      </c>
      <c r="CX724" s="2851"/>
      <c r="CY724" s="2855" t="str">
        <f t="shared" si="1858"/>
        <v>-</v>
      </c>
      <c r="CZ724" s="2851"/>
      <c r="DA724" s="154" t="str">
        <f t="shared" si="1859"/>
        <v>-</v>
      </c>
      <c r="DB724" s="369"/>
      <c r="DC724" s="155" t="str">
        <f t="shared" si="1860"/>
        <v>-</v>
      </c>
      <c r="DD724" s="367"/>
      <c r="DE724" s="374">
        <f t="shared" si="1892"/>
        <v>0</v>
      </c>
      <c r="DF724" s="373"/>
      <c r="DG724" s="818">
        <f t="shared" si="1909"/>
        <v>0</v>
      </c>
      <c r="DH724" s="372"/>
      <c r="DI724" s="267">
        <f t="shared" si="1893"/>
        <v>0</v>
      </c>
      <c r="DJ724" s="373"/>
      <c r="DK724" s="374">
        <f t="shared" si="1889"/>
        <v>0</v>
      </c>
      <c r="DL724" s="373"/>
      <c r="DM724" s="375">
        <f t="shared" si="1863"/>
        <v>0</v>
      </c>
      <c r="DN724" s="373"/>
      <c r="DO724" s="155">
        <f t="shared" si="1864"/>
        <v>0</v>
      </c>
      <c r="DP724" s="372"/>
      <c r="DQ724" s="155">
        <f t="shared" si="1865"/>
        <v>0</v>
      </c>
      <c r="DR724" s="373"/>
      <c r="DS724" s="155">
        <f t="shared" si="1866"/>
        <v>0</v>
      </c>
      <c r="DT724" s="372"/>
      <c r="DU724" s="155">
        <f t="shared" si="1867"/>
        <v>0</v>
      </c>
      <c r="DV724" s="373"/>
      <c r="DW724" s="4891">
        <v>46150</v>
      </c>
      <c r="DX724" s="372">
        <v>4263257</v>
      </c>
      <c r="DY724" s="154">
        <f t="shared" si="1884"/>
        <v>0</v>
      </c>
      <c r="DZ724" s="373"/>
      <c r="EA724" s="154">
        <v>46150</v>
      </c>
      <c r="EB724" s="373">
        <v>4263258</v>
      </c>
      <c r="EC724" s="269">
        <v>46178</v>
      </c>
      <c r="ED724" s="376">
        <v>4263306</v>
      </c>
      <c r="EE724" s="822">
        <v>46120</v>
      </c>
      <c r="EF724" s="377">
        <v>4263205</v>
      </c>
      <c r="EG724" s="273"/>
      <c r="EH724" s="274"/>
      <c r="EI724" s="275"/>
      <c r="EJ724" s="276"/>
      <c r="EK724" s="275"/>
      <c r="EL724" s="277"/>
      <c r="EM724" s="278" t="str">
        <f t="shared" si="1869"/>
        <v xml:space="preserve"> </v>
      </c>
      <c r="EN724" s="372"/>
      <c r="EO724" s="155">
        <f t="shared" si="1870"/>
        <v>0</v>
      </c>
      <c r="EP724" s="373"/>
      <c r="ER724" s="194"/>
      <c r="ET724" s="154" t="str">
        <f>IF($AE724=0,"　",VLOOKUP($AE724,ﾚｰｻﾞOP,60,0))</f>
        <v>-</v>
      </c>
      <c r="EU724" s="373"/>
      <c r="EV724" s="154" t="str">
        <f t="shared" si="1871"/>
        <v>-</v>
      </c>
      <c r="EW724" s="373"/>
      <c r="EX724" s="154"/>
      <c r="EY724" s="367"/>
      <c r="EZ724" s="154"/>
      <c r="FA724" s="367"/>
      <c r="FB724" s="154"/>
      <c r="FC724" s="367"/>
      <c r="FD724" s="154"/>
      <c r="FE724" s="367"/>
      <c r="FF724" s="155"/>
      <c r="FG724" s="367"/>
      <c r="FH724" s="154"/>
      <c r="FI724" s="367"/>
      <c r="FJ724" s="154" t="str">
        <f>IF($AE724=0,"　",VLOOKUP($AE724,ﾚｰｻﾞOP,67,0))</f>
        <v>-</v>
      </c>
      <c r="FK724" s="373"/>
      <c r="FL724" s="155" t="str">
        <f t="shared" si="1872"/>
        <v>-</v>
      </c>
      <c r="FM724" s="279"/>
      <c r="FN724" s="1184"/>
      <c r="FO724" s="280"/>
      <c r="FP724" s="281"/>
      <c r="FQ724" s="282"/>
      <c r="FS724" s="281"/>
      <c r="FT724" s="282"/>
    </row>
    <row r="725" spans="1:176" ht="18.600000000000001" customHeight="1">
      <c r="A725" s="228">
        <f t="shared" si="1841"/>
        <v>715</v>
      </c>
      <c r="B725" s="343" t="str">
        <f>AF725</f>
        <v>4IE</v>
      </c>
      <c r="C725" s="6753">
        <v>46265</v>
      </c>
      <c r="D725" s="6790" t="s">
        <v>1321</v>
      </c>
      <c r="E725" s="6931">
        <v>72510118</v>
      </c>
      <c r="F725" s="6767" t="s">
        <v>2004</v>
      </c>
      <c r="G725" s="6671" t="s">
        <v>2279</v>
      </c>
      <c r="H725" s="1330" t="s">
        <v>631</v>
      </c>
      <c r="I725" s="1264" t="s">
        <v>2001</v>
      </c>
      <c r="J725" s="1264" t="s">
        <v>1901</v>
      </c>
      <c r="K725" s="599" t="s">
        <v>97</v>
      </c>
      <c r="L725" s="600"/>
      <c r="M725" s="6477">
        <v>46206</v>
      </c>
      <c r="N725" s="353">
        <v>46205</v>
      </c>
      <c r="O725" s="354">
        <v>46207</v>
      </c>
      <c r="P725" s="353">
        <v>46206</v>
      </c>
      <c r="Q725" s="354">
        <v>46210</v>
      </c>
      <c r="R725" s="353">
        <v>46206</v>
      </c>
      <c r="S725" s="354">
        <v>46211</v>
      </c>
      <c r="T725" s="353">
        <v>46210</v>
      </c>
      <c r="U725" s="355">
        <v>46214</v>
      </c>
      <c r="V725" s="353">
        <v>46213</v>
      </c>
      <c r="W725" s="356">
        <v>46217</v>
      </c>
      <c r="X725" s="357">
        <v>46218</v>
      </c>
      <c r="Y725" s="358">
        <v>46220</v>
      </c>
      <c r="Z725" s="359"/>
      <c r="AA725" s="360">
        <v>46219</v>
      </c>
      <c r="AB725" s="358">
        <v>46220</v>
      </c>
      <c r="AC725" s="251" t="s">
        <v>627</v>
      </c>
      <c r="AD725" s="361"/>
      <c r="AE725" s="362">
        <v>20</v>
      </c>
      <c r="AF725" s="363" t="str">
        <f>IF($AE725=0,"　",VLOOKUP($AE725,ﾚｰｻﾞOP,69,0))</f>
        <v>4IE</v>
      </c>
      <c r="AG725" s="364"/>
      <c r="AH725" s="364"/>
      <c r="AI725" s="364"/>
      <c r="AJ725" s="364"/>
      <c r="AK725" s="364"/>
      <c r="AL725" s="364"/>
      <c r="AM725" s="364"/>
      <c r="AN725" s="364">
        <v>1</v>
      </c>
      <c r="AO725" s="364"/>
      <c r="AP725" s="363">
        <v>1</v>
      </c>
      <c r="AQ725" s="255">
        <v>1</v>
      </c>
      <c r="AR725" s="255">
        <v>1</v>
      </c>
      <c r="AS725" s="255"/>
      <c r="AT725" s="255"/>
      <c r="AU725" s="2843">
        <f>IF(AI725="付属済",0,IF(AI725=1,AI725+AP725,0))</f>
        <v>0</v>
      </c>
      <c r="AV725" s="4008">
        <f>IF(AE725=0,0,(AR725*1)+(AS725*100))</f>
        <v>1</v>
      </c>
      <c r="AW725" s="590">
        <v>46177</v>
      </c>
      <c r="AX725" s="369">
        <v>4263282</v>
      </c>
      <c r="AY725" s="154">
        <v>46177</v>
      </c>
      <c r="AZ725" s="367">
        <v>4263283</v>
      </c>
      <c r="BA725" s="154">
        <v>46177</v>
      </c>
      <c r="BB725" s="367">
        <v>4263284</v>
      </c>
      <c r="BC725" s="368" t="str">
        <f>IF($AE725=0,"　",VLOOKUP($AE725,ﾚｰｻﾞOP,8,0))</f>
        <v>-</v>
      </c>
      <c r="BD725" s="369"/>
      <c r="BE725" s="4599" t="str">
        <f>IF($AE725=0,"　",VLOOKUP($AE725,ﾚｰｻﾞOP,9,0))</f>
        <v>-</v>
      </c>
      <c r="BF725" s="367"/>
      <c r="BG725" s="368">
        <v>46177</v>
      </c>
      <c r="BH725" s="367">
        <v>4263287</v>
      </c>
      <c r="BI725" s="154">
        <v>46150</v>
      </c>
      <c r="BJ725" s="367">
        <v>4263240</v>
      </c>
      <c r="BK725" s="154">
        <v>46069</v>
      </c>
      <c r="BL725" s="367">
        <v>4263133</v>
      </c>
      <c r="BM725" s="154">
        <v>46069</v>
      </c>
      <c r="BN725" s="367">
        <v>4263135</v>
      </c>
      <c r="BO725" s="155" t="str">
        <f>IF($AE725=0,"　",VLOOKUP($AE725,ﾚｰｻﾞOP,59,0))</f>
        <v>-</v>
      </c>
      <c r="BP725" s="367"/>
      <c r="BQ725" s="154" t="str">
        <f>IF($AE725=0,"　",VLOOKUP($AE725,ﾚｰｻﾞOP,12,0))</f>
        <v>-</v>
      </c>
      <c r="BR725" s="369"/>
      <c r="BS725" s="154" t="str">
        <f>IF($AE725=0,"　",VLOOKUP($AE725,ﾚｰｻﾞOP,13,0))</f>
        <v>-</v>
      </c>
      <c r="BT725" s="369"/>
      <c r="BU725" s="154" t="str">
        <f>IF($AE725=0,"　",VLOOKUP($AE725,ﾚｰｻﾞOP,14,0))</f>
        <v>-</v>
      </c>
      <c r="BV725" s="369"/>
      <c r="BW725" s="154" t="str">
        <f>IF($AE725=0,"　",VLOOKUP($AE725,ﾚｰｻﾞOP,15,0))</f>
        <v>-</v>
      </c>
      <c r="BX725" s="367"/>
      <c r="BY725" s="154" t="str">
        <f>IF($AE725=0,"　",VLOOKUP($AE725,ﾚｰｻﾞOP,16,0))</f>
        <v>-</v>
      </c>
      <c r="BZ725" s="369"/>
      <c r="CA725" s="154" t="str">
        <f>IF($AE725=0,"　",VLOOKUP($AE725,ﾚｰｻﾞOP,17,0))</f>
        <v>-</v>
      </c>
      <c r="CB725" s="367"/>
      <c r="CC725" s="154" t="str">
        <f>IF($AE725=0,"　",VLOOKUP($AE725,ﾚｰｻﾞOP,18,0))</f>
        <v>-</v>
      </c>
      <c r="CD725" s="367"/>
      <c r="CE725" s="2850" t="str">
        <f>IF($AE725=0,"　",VLOOKUP($AE725,ﾚｰｻﾞOP,19,0))</f>
        <v>-</v>
      </c>
      <c r="CF725" s="2846"/>
      <c r="CG725" s="2855" t="str">
        <f>IF($AE725=0,"　",VLOOKUP($AE725,ﾚｰｻﾞOP,20,0))</f>
        <v>-</v>
      </c>
      <c r="CH725" s="2851"/>
      <c r="CI725" s="2850" t="str">
        <f>IF($AE725=0,"　",VLOOKUP($AE725,ﾚｰｻﾞOP,21,0))</f>
        <v>-</v>
      </c>
      <c r="CJ725" s="2846"/>
      <c r="CK725" s="2850" t="str">
        <f>IF($AE725=0,"　",VLOOKUP($AE725,ﾚｰｻﾞOP,22,0))</f>
        <v>-</v>
      </c>
      <c r="CL725" s="2851"/>
      <c r="CM725" s="2850" t="str">
        <f>IF($AE725=0,"　",VLOOKUP($AE725,ﾚｰｻﾞOP,23,0))</f>
        <v>-</v>
      </c>
      <c r="CN725" s="2851"/>
      <c r="CO725" s="2855" t="str">
        <f>IF($AE725=0,"　",VLOOKUP($AE725,ﾚｰｻﾞOP,24,0))</f>
        <v>-</v>
      </c>
      <c r="CP725" s="2851"/>
      <c r="CQ725" s="2855" t="str">
        <f>IF($AE725=0,"　",VLOOKUP($AE725,ﾚｰｻﾞOP,25,0))</f>
        <v>-</v>
      </c>
      <c r="CR725" s="2851"/>
      <c r="CS725" s="2850" t="str">
        <f>IF($AE725=0,"　",VLOOKUP($AE725,ﾚｰｻﾞOP,26,0))</f>
        <v>-</v>
      </c>
      <c r="CT725" s="2851"/>
      <c r="CU725" s="2855"/>
      <c r="CV725" s="2851"/>
      <c r="CW725" s="2850" t="str">
        <f>IF($AE725=0,"　",VLOOKUP($AE725,ﾚｰｻﾞOP,28,0))</f>
        <v>-</v>
      </c>
      <c r="CX725" s="2851"/>
      <c r="CY725" s="2855" t="str">
        <f>IF($AE725=0,"　",VLOOKUP($AE725,ﾚｰｻﾞOP,29,0))</f>
        <v>-</v>
      </c>
      <c r="CZ725" s="2851"/>
      <c r="DA725" s="154" t="str">
        <f>IF($AE725=0,"　",VLOOKUP($AE725,ﾚｰｻﾞOP,30,0))</f>
        <v>-</v>
      </c>
      <c r="DB725" s="369"/>
      <c r="DC725" s="155" t="str">
        <f>IF($AE725=0,"　",VLOOKUP($AE725,ﾚｰｻﾞOP,31,0))</f>
        <v>-</v>
      </c>
      <c r="DD725" s="367"/>
      <c r="DE725" s="374">
        <f>IF(AG725=1,1,0)</f>
        <v>0</v>
      </c>
      <c r="DF725" s="373"/>
      <c r="DG725" s="818">
        <f>IF(AH725=1,1,0)</f>
        <v>0</v>
      </c>
      <c r="DH725" s="372"/>
      <c r="DI725" s="267">
        <f>IF(AG725=1,1,0)</f>
        <v>0</v>
      </c>
      <c r="DJ725" s="373"/>
      <c r="DK725" s="374">
        <f>IF(AU725=2,1,0)</f>
        <v>0</v>
      </c>
      <c r="DL725" s="373"/>
      <c r="DM725" s="375">
        <f>IF(AU725=1,1,0)</f>
        <v>0</v>
      </c>
      <c r="DN725" s="373"/>
      <c r="DO725" s="155">
        <f>IF(AJ725=1,1,0)</f>
        <v>0</v>
      </c>
      <c r="DP725" s="372"/>
      <c r="DQ725" s="155">
        <f>IF(AK725=1,1,0)</f>
        <v>0</v>
      </c>
      <c r="DR725" s="373"/>
      <c r="DS725" s="155">
        <f>IF(AL725=1,1,0)</f>
        <v>0</v>
      </c>
      <c r="DT725" s="372"/>
      <c r="DU725" s="155">
        <f>IF(AM725=1,1,0)</f>
        <v>0</v>
      </c>
      <c r="DV725" s="373"/>
      <c r="DW725" s="4891">
        <v>46150</v>
      </c>
      <c r="DX725" s="372">
        <v>4263257</v>
      </c>
      <c r="DY725" s="154">
        <f>IF(AO725=1,1,0)</f>
        <v>0</v>
      </c>
      <c r="DZ725" s="373"/>
      <c r="EA725" s="154">
        <v>46178</v>
      </c>
      <c r="EB725" s="373">
        <v>4263305</v>
      </c>
      <c r="EC725" s="269">
        <v>46178</v>
      </c>
      <c r="ED725" s="376">
        <v>4263306</v>
      </c>
      <c r="EE725" s="822">
        <v>46150</v>
      </c>
      <c r="EF725" s="377">
        <v>4263260</v>
      </c>
      <c r="EG725" s="273"/>
      <c r="EH725" s="274"/>
      <c r="EI725" s="275"/>
      <c r="EJ725" s="276"/>
      <c r="EK725" s="275"/>
      <c r="EL725" s="277"/>
      <c r="EM725" s="278" t="str">
        <f>IF(CE725="-"," ",IF(AR725=1,1," "))</f>
        <v xml:space="preserve"> </v>
      </c>
      <c r="EN725" s="372"/>
      <c r="EO725" s="155">
        <f>IF(AT725=1,1,0)</f>
        <v>0</v>
      </c>
      <c r="EP725" s="373"/>
      <c r="ER725" s="194"/>
      <c r="ET725" s="154" t="str">
        <f>IF($AE725=0,"　",VLOOKUP($AE725,ﾚｰｻﾞOP,60,0))</f>
        <v>-</v>
      </c>
      <c r="EU725" s="373"/>
      <c r="EV725" s="154" t="str">
        <f>IF($AE725=0,"　",VLOOKUP($AE725,ﾚｰｻﾞOP,60,0))</f>
        <v>-</v>
      </c>
      <c r="EW725" s="373"/>
      <c r="EX725" s="154"/>
      <c r="EY725" s="367"/>
      <c r="EZ725" s="154"/>
      <c r="FA725" s="367"/>
      <c r="FB725" s="154"/>
      <c r="FC725" s="367"/>
      <c r="FD725" s="154"/>
      <c r="FE725" s="367"/>
      <c r="FF725" s="155"/>
      <c r="FG725" s="367"/>
      <c r="FH725" s="154"/>
      <c r="FI725" s="367"/>
      <c r="FJ725" s="154" t="str">
        <f>IF($AE725=0,"　",VLOOKUP($AE725,ﾚｰｻﾞOP,67,0))</f>
        <v>-</v>
      </c>
      <c r="FK725" s="373"/>
      <c r="FL725" s="155" t="str">
        <f>IF($AE725=0,"　",VLOOKUP($AE725,ﾚｰｻﾞOP,68,0))</f>
        <v>-</v>
      </c>
      <c r="FM725" s="279"/>
      <c r="FN725" s="1184"/>
      <c r="FO725" s="280"/>
      <c r="FP725" s="281"/>
      <c r="FQ725" s="282"/>
      <c r="FS725" s="281"/>
      <c r="FT725" s="282"/>
    </row>
    <row r="726" spans="1:176" ht="18.600000000000001" customHeight="1">
      <c r="A726" s="228">
        <f t="shared" si="1841"/>
        <v>716</v>
      </c>
      <c r="B726" s="343" t="str">
        <f>AF726</f>
        <v>4IE</v>
      </c>
      <c r="C726" s="6600">
        <v>46265</v>
      </c>
      <c r="D726" s="1261" t="s">
        <v>1804</v>
      </c>
      <c r="E726" s="1262">
        <v>84421053</v>
      </c>
      <c r="F726" s="1564" t="s">
        <v>1925</v>
      </c>
      <c r="G726" s="6876" t="s">
        <v>1936</v>
      </c>
      <c r="H726" s="1330" t="s">
        <v>629</v>
      </c>
      <c r="I726" s="1264" t="s">
        <v>992</v>
      </c>
      <c r="J726" s="1264" t="s">
        <v>21</v>
      </c>
      <c r="K726" s="599" t="s">
        <v>11</v>
      </c>
      <c r="L726" s="600"/>
      <c r="M726" s="6477">
        <v>46178</v>
      </c>
      <c r="N726" s="353">
        <v>46176</v>
      </c>
      <c r="O726" s="354">
        <v>46179</v>
      </c>
      <c r="P726" s="353">
        <v>46177</v>
      </c>
      <c r="Q726" s="354">
        <v>46182</v>
      </c>
      <c r="R726" s="353">
        <v>46177</v>
      </c>
      <c r="S726" s="354">
        <v>46183</v>
      </c>
      <c r="T726" s="353">
        <v>46178</v>
      </c>
      <c r="U726" s="355">
        <v>46185</v>
      </c>
      <c r="V726" s="353">
        <v>46183</v>
      </c>
      <c r="W726" s="356">
        <v>46189</v>
      </c>
      <c r="X726" s="357">
        <v>46211</v>
      </c>
      <c r="Y726" s="359">
        <v>46219</v>
      </c>
      <c r="Z726" s="359">
        <v>46219</v>
      </c>
      <c r="AA726" s="601"/>
      <c r="AB726" s="359"/>
      <c r="AC726" s="251" t="s">
        <v>627</v>
      </c>
      <c r="AD726" s="361"/>
      <c r="AE726" s="362">
        <v>6</v>
      </c>
      <c r="AF726" s="363" t="str">
        <f>IF($AE726=0,"　",VLOOKUP($AE726,ﾚｰｻﾞOP,69,0))</f>
        <v>4IE</v>
      </c>
      <c r="AG726" s="364"/>
      <c r="AH726" s="364">
        <v>1</v>
      </c>
      <c r="AI726" s="364"/>
      <c r="AJ726" s="364"/>
      <c r="AK726" s="364"/>
      <c r="AL726" s="364"/>
      <c r="AM726" s="364"/>
      <c r="AN726" s="364">
        <v>1</v>
      </c>
      <c r="AO726" s="364"/>
      <c r="AP726" s="363">
        <v>1</v>
      </c>
      <c r="AQ726" s="255">
        <v>1</v>
      </c>
      <c r="AR726" s="255">
        <v>1</v>
      </c>
      <c r="AS726" s="255"/>
      <c r="AT726" s="255"/>
      <c r="AU726" s="2843">
        <f>IF(AI726="付属済",0,IF(AI726=1,AI726+AP726,0))</f>
        <v>0</v>
      </c>
      <c r="AV726" s="4008">
        <f>IF(AE726=0,0,(AR726*1)+(AS726*100))</f>
        <v>1</v>
      </c>
      <c r="AW726" s="590">
        <v>46177</v>
      </c>
      <c r="AX726" s="369">
        <v>4263282</v>
      </c>
      <c r="AY726" s="154">
        <v>46177</v>
      </c>
      <c r="AZ726" s="367">
        <v>4263283</v>
      </c>
      <c r="BA726" s="154">
        <v>46177</v>
      </c>
      <c r="BB726" s="367">
        <v>4263284</v>
      </c>
      <c r="BC726" s="368">
        <v>46177</v>
      </c>
      <c r="BD726" s="369">
        <v>4263285</v>
      </c>
      <c r="BE726" s="4599">
        <v>46161</v>
      </c>
      <c r="BF726" s="367">
        <v>4263245</v>
      </c>
      <c r="BG726" s="368">
        <v>46177</v>
      </c>
      <c r="BH726" s="367">
        <v>4263287</v>
      </c>
      <c r="BI726" s="154" t="str">
        <f>IF($AE726=0,"　",VLOOKUP($AE726,ﾚｰｻﾞOP,11,0))</f>
        <v>-</v>
      </c>
      <c r="BJ726" s="367"/>
      <c r="BK726" s="154" t="str">
        <f>IF($AE726=0,"　",VLOOKUP($AE726,ﾚｰｻﾞOP,57,0))</f>
        <v>-</v>
      </c>
      <c r="BL726" s="367"/>
      <c r="BM726" s="154" t="str">
        <f>IF($AE726=0,"　",VLOOKUP($AE726,ﾚｰｻﾞOP,58,0))</f>
        <v>-</v>
      </c>
      <c r="BN726" s="367"/>
      <c r="BO726" s="155" t="str">
        <f>IF($AE726=0,"　",VLOOKUP($AE726,ﾚｰｻﾞOP,59,0))</f>
        <v>-</v>
      </c>
      <c r="BP726" s="367"/>
      <c r="BQ726" s="154">
        <v>46120</v>
      </c>
      <c r="BR726" s="369">
        <v>4263192</v>
      </c>
      <c r="BS726" s="154" t="str">
        <f>IF($AE726=0,"　",VLOOKUP($AE726,ﾚｰｻﾞOP,13,0))</f>
        <v>-</v>
      </c>
      <c r="BT726" s="369"/>
      <c r="BU726" s="154" t="str">
        <f>IF($AE726=0,"　",VLOOKUP($AE726,ﾚｰｻﾞOP,14,0))</f>
        <v>-</v>
      </c>
      <c r="BV726" s="369"/>
      <c r="BW726" s="154" t="str">
        <f>IF($AE726=0,"　",VLOOKUP($AE726,ﾚｰｻﾞOP,15,0))</f>
        <v>-</v>
      </c>
      <c r="BX726" s="367"/>
      <c r="BY726" s="154" t="str">
        <f>IF($AE726=0,"　",VLOOKUP($AE726,ﾚｰｻﾞOP,16,0))</f>
        <v>-</v>
      </c>
      <c r="BZ726" s="369"/>
      <c r="CA726" s="154" t="str">
        <f>IF($AE726=0,"　",VLOOKUP($AE726,ﾚｰｻﾞOP,17,0))</f>
        <v>-</v>
      </c>
      <c r="CB726" s="367"/>
      <c r="CC726" s="154" t="str">
        <f>IF($AE726=0,"　",VLOOKUP($AE726,ﾚｰｻﾞOP,18,0))</f>
        <v>-</v>
      </c>
      <c r="CD726" s="367"/>
      <c r="CE726" s="2850" t="str">
        <f>IF($AE726=0,"　",VLOOKUP($AE726,ﾚｰｻﾞOP,19,0))</f>
        <v>-</v>
      </c>
      <c r="CF726" s="2846"/>
      <c r="CG726" s="2855" t="str">
        <f>IF($AE726=0,"　",VLOOKUP($AE726,ﾚｰｻﾞOP,20,0))</f>
        <v>-</v>
      </c>
      <c r="CH726" s="2851"/>
      <c r="CI726" s="2850" t="str">
        <f>IF($AE726=0,"　",VLOOKUP($AE726,ﾚｰｻﾞOP,21,0))</f>
        <v>-</v>
      </c>
      <c r="CJ726" s="2846"/>
      <c r="CK726" s="2850" t="str">
        <f>IF($AE726=0,"　",VLOOKUP($AE726,ﾚｰｻﾞOP,22,0))</f>
        <v>-</v>
      </c>
      <c r="CL726" s="2851"/>
      <c r="CM726" s="2850" t="str">
        <f>IF($AE726=0,"　",VLOOKUP($AE726,ﾚｰｻﾞOP,23,0))</f>
        <v>-</v>
      </c>
      <c r="CN726" s="2851"/>
      <c r="CO726" s="2855" t="str">
        <f>IF($AE726=0,"　",VLOOKUP($AE726,ﾚｰｻﾞOP,24,0))</f>
        <v>-</v>
      </c>
      <c r="CP726" s="2851"/>
      <c r="CQ726" s="2855" t="str">
        <f>IF($AE726=0,"　",VLOOKUP($AE726,ﾚｰｻﾞOP,25,0))</f>
        <v>-</v>
      </c>
      <c r="CR726" s="2851"/>
      <c r="CS726" s="2850" t="str">
        <f>IF($AE726=0,"　",VLOOKUP($AE726,ﾚｰｻﾞOP,26,0))</f>
        <v>-</v>
      </c>
      <c r="CT726" s="2851"/>
      <c r="CU726" s="2855"/>
      <c r="CV726" s="2851"/>
      <c r="CW726" s="2850" t="str">
        <f>IF($AE726=0,"　",VLOOKUP($AE726,ﾚｰｻﾞOP,28,0))</f>
        <v>-</v>
      </c>
      <c r="CX726" s="2851"/>
      <c r="CY726" s="2855" t="str">
        <f>IF($AE726=0,"　",VLOOKUP($AE726,ﾚｰｻﾞOP,29,0))</f>
        <v>-</v>
      </c>
      <c r="CZ726" s="2851"/>
      <c r="DA726" s="154" t="str">
        <f>IF($AE726=0,"　",VLOOKUP($AE726,ﾚｰｻﾞOP,30,0))</f>
        <v>-</v>
      </c>
      <c r="DB726" s="369"/>
      <c r="DC726" s="155" t="str">
        <f>IF($AE726=0,"　",VLOOKUP($AE726,ﾚｰｻﾞOP,31,0))</f>
        <v>-</v>
      </c>
      <c r="DD726" s="367"/>
      <c r="DE726" s="374">
        <f>IF(AG726=1,1,0)</f>
        <v>0</v>
      </c>
      <c r="DF726" s="373"/>
      <c r="DG726" s="818">
        <v>46183</v>
      </c>
      <c r="DH726" s="372">
        <v>4263398</v>
      </c>
      <c r="DI726" s="267">
        <f>IF(AG726=1,1,0)</f>
        <v>0</v>
      </c>
      <c r="DJ726" s="373"/>
      <c r="DK726" s="374">
        <f>IF(AU726=2,1,0)</f>
        <v>0</v>
      </c>
      <c r="DL726" s="373"/>
      <c r="DM726" s="375">
        <f>IF(AU726=1,1,0)</f>
        <v>0</v>
      </c>
      <c r="DN726" s="373"/>
      <c r="DO726" s="155">
        <f>IF(AJ726=1,1,0)</f>
        <v>0</v>
      </c>
      <c r="DP726" s="372"/>
      <c r="DQ726" s="155">
        <f>IF(AK726=1,1,0)</f>
        <v>0</v>
      </c>
      <c r="DR726" s="373"/>
      <c r="DS726" s="155">
        <f>IF(AL726=1,1,0)</f>
        <v>0</v>
      </c>
      <c r="DT726" s="372"/>
      <c r="DU726" s="155">
        <f>IF(AM726=1,1,0)</f>
        <v>0</v>
      </c>
      <c r="DV726" s="373"/>
      <c r="DW726" s="4891">
        <v>46150</v>
      </c>
      <c r="DX726" s="372">
        <v>4263257</v>
      </c>
      <c r="DY726" s="154">
        <f>IF(AO726=1,1,0)</f>
        <v>0</v>
      </c>
      <c r="DZ726" s="373"/>
      <c r="EA726" s="154">
        <v>46178</v>
      </c>
      <c r="EB726" s="373">
        <v>4263305</v>
      </c>
      <c r="EC726" s="269">
        <v>46150</v>
      </c>
      <c r="ED726" s="376">
        <v>4263259</v>
      </c>
      <c r="EE726" s="822">
        <v>46150</v>
      </c>
      <c r="EF726" s="377">
        <v>4263260</v>
      </c>
      <c r="EG726" s="273"/>
      <c r="EH726" s="274"/>
      <c r="EI726" s="275"/>
      <c r="EJ726" s="276"/>
      <c r="EK726" s="275"/>
      <c r="EL726" s="277"/>
      <c r="EM726" s="278" t="str">
        <f>IF(CE726="-"," ",IF(AR726=1,1," "))</f>
        <v xml:space="preserve"> </v>
      </c>
      <c r="EN726" s="372"/>
      <c r="EO726" s="155">
        <f>IF(AT726=1,1,0)</f>
        <v>0</v>
      </c>
      <c r="EP726" s="373"/>
      <c r="ER726" s="194"/>
      <c r="ET726" s="154" t="str">
        <f>IF($AE726=0,"　",VLOOKUP($AE726,ﾚｰｻﾞOP,60,0))</f>
        <v>-</v>
      </c>
      <c r="EU726" s="373"/>
      <c r="EV726" s="154" t="str">
        <f>IF($AE726=0,"　",VLOOKUP($AE726,ﾚｰｻﾞOP,60,0))</f>
        <v>-</v>
      </c>
      <c r="EW726" s="373"/>
      <c r="EX726" s="154"/>
      <c r="EY726" s="367"/>
      <c r="EZ726" s="154"/>
      <c r="FA726" s="367"/>
      <c r="FB726" s="154"/>
      <c r="FC726" s="367"/>
      <c r="FD726" s="154"/>
      <c r="FE726" s="367"/>
      <c r="FF726" s="155"/>
      <c r="FG726" s="367"/>
      <c r="FH726" s="154"/>
      <c r="FI726" s="367"/>
      <c r="FJ726" s="154" t="str">
        <f>IF($AE726=0,"　",VLOOKUP($AE726,ﾚｰｻﾞOP,67,0))</f>
        <v>-</v>
      </c>
      <c r="FK726" s="373"/>
      <c r="FL726" s="155" t="str">
        <f>IF($AE726=0,"　",VLOOKUP($AE726,ﾚｰｻﾞOP,68,0))</f>
        <v>-</v>
      </c>
      <c r="FM726" s="279"/>
      <c r="FN726" s="1184"/>
      <c r="FO726" s="280"/>
      <c r="FP726" s="281"/>
      <c r="FQ726" s="282"/>
      <c r="FS726" s="281"/>
      <c r="FT726" s="282"/>
    </row>
    <row r="727" spans="1:176" ht="18.600000000000001" customHeight="1">
      <c r="A727" s="228">
        <f t="shared" si="1841"/>
        <v>717</v>
      </c>
      <c r="B727" s="343" t="str">
        <f t="shared" si="1842"/>
        <v>4IE</v>
      </c>
      <c r="C727" s="6753">
        <v>46264</v>
      </c>
      <c r="D727" s="5644" t="s">
        <v>1601</v>
      </c>
      <c r="E727" s="5719">
        <v>89610246</v>
      </c>
      <c r="F727" s="1564" t="s">
        <v>1972</v>
      </c>
      <c r="G727" s="1263"/>
      <c r="H727" s="1330" t="s">
        <v>630</v>
      </c>
      <c r="I727" s="1264" t="s">
        <v>614</v>
      </c>
      <c r="J727" s="1264" t="s">
        <v>14</v>
      </c>
      <c r="K727" s="599" t="s">
        <v>11</v>
      </c>
      <c r="L727" s="6807"/>
      <c r="M727" s="6477">
        <v>46207</v>
      </c>
      <c r="N727" s="6873">
        <v>46206</v>
      </c>
      <c r="O727" s="354">
        <v>46210</v>
      </c>
      <c r="P727" s="353">
        <v>46207</v>
      </c>
      <c r="Q727" s="354">
        <v>46211</v>
      </c>
      <c r="R727" s="353">
        <v>46207</v>
      </c>
      <c r="S727" s="354">
        <v>46212</v>
      </c>
      <c r="T727" s="353">
        <v>46211</v>
      </c>
      <c r="U727" s="355">
        <v>46214</v>
      </c>
      <c r="V727" s="353">
        <v>46214</v>
      </c>
      <c r="W727" s="356">
        <v>46218</v>
      </c>
      <c r="X727" s="357">
        <v>46218</v>
      </c>
      <c r="Y727" s="359">
        <v>46219</v>
      </c>
      <c r="Z727" s="359">
        <v>46219</v>
      </c>
      <c r="AA727" s="601"/>
      <c r="AB727" s="359"/>
      <c r="AC727" s="251"/>
      <c r="AD727" s="361"/>
      <c r="AE727" s="362">
        <v>25</v>
      </c>
      <c r="AF727" s="363" t="str">
        <f t="shared" si="1843"/>
        <v>4IE</v>
      </c>
      <c r="AG727" s="364"/>
      <c r="AH727" s="364"/>
      <c r="AI727" s="364"/>
      <c r="AJ727" s="364"/>
      <c r="AK727" s="364"/>
      <c r="AL727" s="364"/>
      <c r="AM727" s="364"/>
      <c r="AN727" s="364"/>
      <c r="AO727" s="364"/>
      <c r="AP727" s="363"/>
      <c r="AQ727" s="255"/>
      <c r="AR727" s="255"/>
      <c r="AS727" s="255"/>
      <c r="AT727" s="255"/>
      <c r="AU727" s="2843">
        <f t="shared" si="1844"/>
        <v>0</v>
      </c>
      <c r="AV727" s="4008">
        <f t="shared" si="1845"/>
        <v>0</v>
      </c>
      <c r="AW727" s="590" t="str">
        <f>IF($AE727=0,"　",VLOOKUP($AE727,ﾚｰｻﾞOP,5,0))</f>
        <v>-</v>
      </c>
      <c r="AX727" s="369"/>
      <c r="AY727" s="154" t="str">
        <f>IF($AE727=0,"　",VLOOKUP($AE727,ﾚｰｻﾞOP,6,0))</f>
        <v>-</v>
      </c>
      <c r="AZ727" s="367"/>
      <c r="BA727" s="154" t="str">
        <f>IF($AE727=0,"　",VLOOKUP($AE727,ﾚｰｻﾞOP,7,0))</f>
        <v>-</v>
      </c>
      <c r="BB727" s="367"/>
      <c r="BC727" s="368" t="str">
        <f>IF($AE727=0,"　",VLOOKUP($AE727,ﾚｰｻﾞOP,8,0))</f>
        <v>-</v>
      </c>
      <c r="BD727" s="369"/>
      <c r="BE727" s="4599" t="str">
        <f>IF($AE727=0,"　",VLOOKUP($AE727,ﾚｰｻﾞOP,9,0))</f>
        <v>-</v>
      </c>
      <c r="BF727" s="367"/>
      <c r="BG727" s="368" t="str">
        <f>IF($AE727=0,"　",VLOOKUP($AE727,ﾚｰｻﾞOP,10,0))</f>
        <v>-</v>
      </c>
      <c r="BH727" s="367"/>
      <c r="BI727" s="154" t="str">
        <f>IF($AE727=0,"　",VLOOKUP($AE727,ﾚｰｻﾞOP,11,0))</f>
        <v>-</v>
      </c>
      <c r="BJ727" s="367"/>
      <c r="BK727" s="154" t="str">
        <f t="shared" si="1881"/>
        <v>-</v>
      </c>
      <c r="BL727" s="367"/>
      <c r="BM727" s="154" t="str">
        <f t="shared" si="1882"/>
        <v>-</v>
      </c>
      <c r="BN727" s="367"/>
      <c r="BO727" s="155" t="str">
        <f t="shared" si="1848"/>
        <v>-</v>
      </c>
      <c r="BP727" s="367"/>
      <c r="BQ727" s="154" t="str">
        <f t="shared" si="1908"/>
        <v>-</v>
      </c>
      <c r="BR727" s="369"/>
      <c r="BS727" s="154" t="str">
        <f t="shared" si="1894"/>
        <v>-</v>
      </c>
      <c r="BT727" s="369"/>
      <c r="BU727" s="154" t="str">
        <f t="shared" si="1895"/>
        <v>-</v>
      </c>
      <c r="BV727" s="369"/>
      <c r="BW727" s="154" t="str">
        <f t="shared" si="1896"/>
        <v>-</v>
      </c>
      <c r="BX727" s="367"/>
      <c r="BY727" s="154" t="str">
        <f t="shared" si="1897"/>
        <v>-</v>
      </c>
      <c r="BZ727" s="369"/>
      <c r="CA727" s="154" t="str">
        <f t="shared" si="1898"/>
        <v>-</v>
      </c>
      <c r="CB727" s="367"/>
      <c r="CC727" s="154" t="str">
        <f t="shared" si="1899"/>
        <v>-</v>
      </c>
      <c r="CD727" s="367"/>
      <c r="CE727" s="2850" t="str">
        <f t="shared" si="1849"/>
        <v>-</v>
      </c>
      <c r="CF727" s="2846"/>
      <c r="CG727" s="2855" t="str">
        <f t="shared" si="1850"/>
        <v>-</v>
      </c>
      <c r="CH727" s="2851"/>
      <c r="CI727" s="2850" t="str">
        <f t="shared" si="1851"/>
        <v>-</v>
      </c>
      <c r="CJ727" s="2846"/>
      <c r="CK727" s="2850" t="str">
        <f t="shared" si="1852"/>
        <v>-</v>
      </c>
      <c r="CL727" s="2851"/>
      <c r="CM727" s="2850" t="str">
        <f t="shared" si="1853"/>
        <v>-</v>
      </c>
      <c r="CN727" s="2851"/>
      <c r="CO727" s="2855" t="str">
        <f t="shared" si="1854"/>
        <v>-</v>
      </c>
      <c r="CP727" s="2851"/>
      <c r="CQ727" s="2855" t="str">
        <f t="shared" si="1855"/>
        <v>-</v>
      </c>
      <c r="CR727" s="2851"/>
      <c r="CS727" s="2850" t="str">
        <f t="shared" si="1856"/>
        <v>-</v>
      </c>
      <c r="CT727" s="2851"/>
      <c r="CU727" s="2855"/>
      <c r="CV727" s="2851"/>
      <c r="CW727" s="2850" t="str">
        <f t="shared" si="1857"/>
        <v>-</v>
      </c>
      <c r="CX727" s="2851"/>
      <c r="CY727" s="2855" t="str">
        <f t="shared" si="1858"/>
        <v>-</v>
      </c>
      <c r="CZ727" s="2851"/>
      <c r="DA727" s="154" t="str">
        <f t="shared" si="1859"/>
        <v>-</v>
      </c>
      <c r="DB727" s="369"/>
      <c r="DC727" s="155" t="str">
        <f t="shared" si="1860"/>
        <v>-</v>
      </c>
      <c r="DD727" s="367"/>
      <c r="DE727" s="374">
        <f t="shared" si="1892"/>
        <v>0</v>
      </c>
      <c r="DF727" s="373"/>
      <c r="DG727" s="818">
        <f t="shared" si="1909"/>
        <v>0</v>
      </c>
      <c r="DH727" s="372"/>
      <c r="DI727" s="267">
        <f t="shared" si="1893"/>
        <v>0</v>
      </c>
      <c r="DJ727" s="373"/>
      <c r="DK727" s="374">
        <f t="shared" si="1889"/>
        <v>0</v>
      </c>
      <c r="DL727" s="373"/>
      <c r="DM727" s="375">
        <f t="shared" si="1863"/>
        <v>0</v>
      </c>
      <c r="DN727" s="373"/>
      <c r="DO727" s="155">
        <f t="shared" si="1864"/>
        <v>0</v>
      </c>
      <c r="DP727" s="372"/>
      <c r="DQ727" s="155">
        <f t="shared" si="1865"/>
        <v>0</v>
      </c>
      <c r="DR727" s="373"/>
      <c r="DS727" s="155">
        <f t="shared" si="1866"/>
        <v>0</v>
      </c>
      <c r="DT727" s="372"/>
      <c r="DU727" s="155">
        <f t="shared" si="1867"/>
        <v>0</v>
      </c>
      <c r="DV727" s="373"/>
      <c r="DW727" s="4891">
        <f>IF(AN727=1,1,0)</f>
        <v>0</v>
      </c>
      <c r="DX727" s="372"/>
      <c r="DY727" s="154">
        <f t="shared" si="1884"/>
        <v>0</v>
      </c>
      <c r="DZ727" s="373"/>
      <c r="EA727" s="154">
        <f>IF(AP727=1,1,0)</f>
        <v>0</v>
      </c>
      <c r="EB727" s="373"/>
      <c r="EC727" s="269">
        <f>IF(AQ727=1,1,0)</f>
        <v>0</v>
      </c>
      <c r="ED727" s="376"/>
      <c r="EE727" s="822">
        <f>IF(AV727=0,0,1)</f>
        <v>0</v>
      </c>
      <c r="EF727" s="377"/>
      <c r="EG727" s="273"/>
      <c r="EH727" s="274"/>
      <c r="EI727" s="275"/>
      <c r="EJ727" s="276"/>
      <c r="EK727" s="275"/>
      <c r="EL727" s="277"/>
      <c r="EM727" s="278" t="str">
        <f t="shared" si="1869"/>
        <v xml:space="preserve"> </v>
      </c>
      <c r="EN727" s="372"/>
      <c r="EO727" s="155">
        <f t="shared" si="1870"/>
        <v>0</v>
      </c>
      <c r="EP727" s="373"/>
      <c r="ER727" s="194"/>
      <c r="ET727" s="154">
        <v>46150</v>
      </c>
      <c r="EU727" s="373">
        <v>4263261</v>
      </c>
      <c r="EV727" s="154">
        <f t="shared" si="1871"/>
        <v>1</v>
      </c>
      <c r="EW727" s="373"/>
      <c r="EX727" s="154"/>
      <c r="EY727" s="367"/>
      <c r="EZ727" s="154"/>
      <c r="FA727" s="367"/>
      <c r="FB727" s="154"/>
      <c r="FC727" s="367"/>
      <c r="FD727" s="154">
        <v>46182</v>
      </c>
      <c r="FE727" s="367">
        <v>4263310</v>
      </c>
      <c r="FF727" s="155"/>
      <c r="FG727" s="367"/>
      <c r="FH727" s="154"/>
      <c r="FI727" s="367"/>
      <c r="FJ727" s="154">
        <v>46150</v>
      </c>
      <c r="FK727" s="373">
        <v>4263264</v>
      </c>
      <c r="FL727" s="155">
        <f t="shared" si="1872"/>
        <v>1</v>
      </c>
      <c r="FM727" s="279"/>
      <c r="FN727" s="1184"/>
      <c r="FO727" s="280"/>
      <c r="FP727" s="281"/>
      <c r="FQ727" s="282"/>
      <c r="FS727" s="281"/>
      <c r="FT727" s="282"/>
    </row>
    <row r="728" spans="1:176" ht="18.600000000000001" customHeight="1">
      <c r="A728" s="228">
        <f t="shared" si="1841"/>
        <v>718</v>
      </c>
      <c r="B728" s="343" t="str">
        <f t="shared" si="1842"/>
        <v>4IE</v>
      </c>
      <c r="C728" s="6753">
        <v>46265</v>
      </c>
      <c r="D728" s="6485" t="s">
        <v>34</v>
      </c>
      <c r="E728" s="1262">
        <v>84511311</v>
      </c>
      <c r="F728" s="1564" t="s">
        <v>1973</v>
      </c>
      <c r="G728" s="6876" t="s">
        <v>2282</v>
      </c>
      <c r="H728" s="1330" t="s">
        <v>1600</v>
      </c>
      <c r="I728" s="1264" t="s">
        <v>2001</v>
      </c>
      <c r="J728" s="1264" t="s">
        <v>1848</v>
      </c>
      <c r="K728" s="599" t="s">
        <v>11</v>
      </c>
      <c r="L728" s="600"/>
      <c r="M728" s="6477">
        <v>46207</v>
      </c>
      <c r="N728" s="353">
        <v>46205</v>
      </c>
      <c r="O728" s="354">
        <v>46210</v>
      </c>
      <c r="P728" s="353">
        <v>46207</v>
      </c>
      <c r="Q728" s="354">
        <v>46211</v>
      </c>
      <c r="R728" s="353">
        <v>46207</v>
      </c>
      <c r="S728" s="354">
        <v>46212</v>
      </c>
      <c r="T728" s="353">
        <v>46211</v>
      </c>
      <c r="U728" s="355">
        <v>46214</v>
      </c>
      <c r="V728" s="353">
        <v>46214</v>
      </c>
      <c r="W728" s="356">
        <v>46218</v>
      </c>
      <c r="X728" s="357">
        <v>46218</v>
      </c>
      <c r="Y728" s="359">
        <v>46220</v>
      </c>
      <c r="Z728" s="359">
        <v>46220</v>
      </c>
      <c r="AA728" s="601"/>
      <c r="AB728" s="359"/>
      <c r="AC728" s="251" t="s">
        <v>627</v>
      </c>
      <c r="AD728" s="361"/>
      <c r="AE728" s="362">
        <v>3</v>
      </c>
      <c r="AF728" s="363" t="str">
        <f t="shared" si="1843"/>
        <v>4IE</v>
      </c>
      <c r="AG728" s="364"/>
      <c r="AH728" s="364"/>
      <c r="AI728" s="364">
        <v>1</v>
      </c>
      <c r="AJ728" s="364"/>
      <c r="AK728" s="364"/>
      <c r="AL728" s="364"/>
      <c r="AM728" s="364"/>
      <c r="AN728" s="364">
        <v>1</v>
      </c>
      <c r="AO728" s="364">
        <v>1</v>
      </c>
      <c r="AP728" s="363">
        <v>1</v>
      </c>
      <c r="AQ728" s="255">
        <v>1</v>
      </c>
      <c r="AR728" s="255">
        <v>1</v>
      </c>
      <c r="AS728" s="255"/>
      <c r="AT728" s="255"/>
      <c r="AU728" s="2843">
        <f t="shared" si="1844"/>
        <v>2</v>
      </c>
      <c r="AV728" s="4008">
        <f t="shared" si="1845"/>
        <v>1</v>
      </c>
      <c r="AW728" s="590">
        <v>46177</v>
      </c>
      <c r="AX728" s="369">
        <v>4263282</v>
      </c>
      <c r="AY728" s="154">
        <v>46177</v>
      </c>
      <c r="AZ728" s="367">
        <v>4263283</v>
      </c>
      <c r="BA728" s="154">
        <v>46177</v>
      </c>
      <c r="BB728" s="367">
        <v>4263284</v>
      </c>
      <c r="BC728" s="368">
        <v>46177</v>
      </c>
      <c r="BD728" s="369">
        <v>4263285</v>
      </c>
      <c r="BE728" s="4599">
        <v>46161</v>
      </c>
      <c r="BF728" s="367">
        <v>4263245</v>
      </c>
      <c r="BG728" s="368">
        <v>46177</v>
      </c>
      <c r="BH728" s="367">
        <v>4263287</v>
      </c>
      <c r="BI728" s="154">
        <v>46150</v>
      </c>
      <c r="BJ728" s="367">
        <v>4263240</v>
      </c>
      <c r="BK728" s="154" t="str">
        <f t="shared" si="1881"/>
        <v>-</v>
      </c>
      <c r="BL728" s="367"/>
      <c r="BM728" s="154" t="str">
        <f t="shared" si="1882"/>
        <v>-</v>
      </c>
      <c r="BN728" s="367"/>
      <c r="BO728" s="155" t="str">
        <f t="shared" si="1848"/>
        <v>-</v>
      </c>
      <c r="BP728" s="367"/>
      <c r="BQ728" s="154" t="str">
        <f t="shared" ref="BQ728:BQ732" si="1912">IF($AE728=0,"　",VLOOKUP($AE728,ﾚｰｻﾞOP,12,0))</f>
        <v>-</v>
      </c>
      <c r="BR728" s="369"/>
      <c r="BS728" s="154" t="str">
        <f t="shared" si="1894"/>
        <v>-</v>
      </c>
      <c r="BT728" s="369"/>
      <c r="BU728" s="154" t="str">
        <f t="shared" si="1895"/>
        <v>-</v>
      </c>
      <c r="BV728" s="369"/>
      <c r="BW728" s="154" t="str">
        <f t="shared" si="1896"/>
        <v>-</v>
      </c>
      <c r="BX728" s="367"/>
      <c r="BY728" s="154" t="str">
        <f t="shared" si="1897"/>
        <v>-</v>
      </c>
      <c r="BZ728" s="369"/>
      <c r="CA728" s="154" t="str">
        <f t="shared" si="1898"/>
        <v>-</v>
      </c>
      <c r="CB728" s="367"/>
      <c r="CC728" s="154" t="str">
        <f t="shared" si="1899"/>
        <v>-</v>
      </c>
      <c r="CD728" s="367"/>
      <c r="CE728" s="2850" t="str">
        <f t="shared" si="1849"/>
        <v>-</v>
      </c>
      <c r="CF728" s="2846"/>
      <c r="CG728" s="2855" t="str">
        <f t="shared" si="1850"/>
        <v>-</v>
      </c>
      <c r="CH728" s="2851"/>
      <c r="CI728" s="2850" t="str">
        <f t="shared" si="1851"/>
        <v>-</v>
      </c>
      <c r="CJ728" s="2846"/>
      <c r="CK728" s="2850" t="str">
        <f t="shared" si="1852"/>
        <v>-</v>
      </c>
      <c r="CL728" s="2851"/>
      <c r="CM728" s="2850" t="str">
        <f t="shared" si="1853"/>
        <v>-</v>
      </c>
      <c r="CN728" s="2851"/>
      <c r="CO728" s="2855" t="str">
        <f t="shared" si="1854"/>
        <v>-</v>
      </c>
      <c r="CP728" s="2851"/>
      <c r="CQ728" s="2855" t="str">
        <f t="shared" si="1855"/>
        <v>-</v>
      </c>
      <c r="CR728" s="2851"/>
      <c r="CS728" s="2850" t="str">
        <f t="shared" si="1856"/>
        <v>-</v>
      </c>
      <c r="CT728" s="2851"/>
      <c r="CU728" s="2855"/>
      <c r="CV728" s="2851"/>
      <c r="CW728" s="2850" t="str">
        <f t="shared" si="1857"/>
        <v>-</v>
      </c>
      <c r="CX728" s="2851"/>
      <c r="CY728" s="2855" t="str">
        <f t="shared" si="1858"/>
        <v>-</v>
      </c>
      <c r="CZ728" s="2851"/>
      <c r="DA728" s="154" t="str">
        <f t="shared" si="1859"/>
        <v>-</v>
      </c>
      <c r="DB728" s="369"/>
      <c r="DC728" s="155" t="str">
        <f t="shared" si="1860"/>
        <v>-</v>
      </c>
      <c r="DD728" s="367"/>
      <c r="DE728" s="374">
        <f t="shared" si="1892"/>
        <v>0</v>
      </c>
      <c r="DF728" s="373"/>
      <c r="DG728" s="818">
        <f t="shared" ref="DG728:DG729" si="1913">IF(AH728=1,1,0)</f>
        <v>0</v>
      </c>
      <c r="DH728" s="372"/>
      <c r="DI728" s="267">
        <f t="shared" si="1893"/>
        <v>0</v>
      </c>
      <c r="DJ728" s="373"/>
      <c r="DK728" s="374">
        <v>46150</v>
      </c>
      <c r="DL728" s="373">
        <v>4263256</v>
      </c>
      <c r="DM728" s="375">
        <f t="shared" si="1863"/>
        <v>0</v>
      </c>
      <c r="DN728" s="373"/>
      <c r="DO728" s="155">
        <f t="shared" si="1864"/>
        <v>0</v>
      </c>
      <c r="DP728" s="372"/>
      <c r="DQ728" s="155">
        <f t="shared" si="1865"/>
        <v>0</v>
      </c>
      <c r="DR728" s="373"/>
      <c r="DS728" s="155">
        <f t="shared" si="1866"/>
        <v>0</v>
      </c>
      <c r="DT728" s="372"/>
      <c r="DU728" s="155">
        <f t="shared" si="1867"/>
        <v>0</v>
      </c>
      <c r="DV728" s="373"/>
      <c r="DW728" s="4891">
        <v>46150</v>
      </c>
      <c r="DX728" s="372">
        <v>4263257</v>
      </c>
      <c r="DY728" s="154">
        <v>46120</v>
      </c>
      <c r="DZ728" s="373">
        <v>4263202</v>
      </c>
      <c r="EA728" s="154">
        <v>46178</v>
      </c>
      <c r="EB728" s="373">
        <v>4263305</v>
      </c>
      <c r="EC728" s="269">
        <v>46178</v>
      </c>
      <c r="ED728" s="376">
        <v>4263306</v>
      </c>
      <c r="EE728" s="822">
        <v>46150</v>
      </c>
      <c r="EF728" s="377">
        <v>4263260</v>
      </c>
      <c r="EG728" s="273"/>
      <c r="EH728" s="274"/>
      <c r="EI728" s="275"/>
      <c r="EJ728" s="276"/>
      <c r="EK728" s="275"/>
      <c r="EL728" s="277"/>
      <c r="EM728" s="278" t="str">
        <f t="shared" si="1869"/>
        <v xml:space="preserve"> </v>
      </c>
      <c r="EN728" s="372"/>
      <c r="EO728" s="155">
        <f t="shared" si="1870"/>
        <v>0</v>
      </c>
      <c r="EP728" s="373"/>
      <c r="ER728" s="194"/>
      <c r="ET728" s="154" t="str">
        <f>IF($AE728=0,"　",VLOOKUP($AE728,ﾚｰｻﾞOP,60,0))</f>
        <v>-</v>
      </c>
      <c r="EU728" s="373"/>
      <c r="EV728" s="154" t="str">
        <f t="shared" si="1871"/>
        <v>-</v>
      </c>
      <c r="EW728" s="373"/>
      <c r="EX728" s="154"/>
      <c r="EY728" s="367"/>
      <c r="EZ728" s="154"/>
      <c r="FA728" s="367"/>
      <c r="FB728" s="154"/>
      <c r="FC728" s="367"/>
      <c r="FD728" s="154"/>
      <c r="FE728" s="367"/>
      <c r="FF728" s="155"/>
      <c r="FG728" s="367"/>
      <c r="FH728" s="154"/>
      <c r="FI728" s="367"/>
      <c r="FJ728" s="154" t="str">
        <f>IF($AE728=0,"　",VLOOKUP($AE728,ﾚｰｻﾞOP,67,0))</f>
        <v>-</v>
      </c>
      <c r="FK728" s="373"/>
      <c r="FL728" s="155" t="str">
        <f t="shared" si="1872"/>
        <v>-</v>
      </c>
      <c r="FM728" s="279"/>
      <c r="FN728" s="1184"/>
      <c r="FO728" s="280"/>
      <c r="FP728" s="281"/>
      <c r="FQ728" s="282"/>
      <c r="FS728" s="281"/>
      <c r="FT728" s="282"/>
    </row>
    <row r="729" spans="1:176" ht="18.600000000000001" customHeight="1">
      <c r="A729" s="228">
        <f t="shared" si="1841"/>
        <v>719</v>
      </c>
      <c r="B729" s="343" t="str">
        <f t="shared" si="1842"/>
        <v>4IE</v>
      </c>
      <c r="C729" s="6753">
        <v>46265</v>
      </c>
      <c r="D729" s="6192" t="s">
        <v>1601</v>
      </c>
      <c r="E729" s="6193">
        <v>89610247</v>
      </c>
      <c r="F729" s="1564" t="s">
        <v>1974</v>
      </c>
      <c r="G729" s="6671"/>
      <c r="H729" s="1330" t="s">
        <v>630</v>
      </c>
      <c r="I729" s="1264" t="s">
        <v>1119</v>
      </c>
      <c r="J729" s="1264" t="s">
        <v>1089</v>
      </c>
      <c r="K729" s="599" t="s">
        <v>11</v>
      </c>
      <c r="L729" s="600"/>
      <c r="M729" s="6477">
        <v>46210</v>
      </c>
      <c r="N729" s="353">
        <v>46211</v>
      </c>
      <c r="O729" s="354">
        <v>46211</v>
      </c>
      <c r="P729" s="353">
        <v>46212</v>
      </c>
      <c r="Q729" s="354">
        <v>46212</v>
      </c>
      <c r="R729" s="353">
        <v>46212</v>
      </c>
      <c r="S729" s="354">
        <v>46213</v>
      </c>
      <c r="T729" s="353">
        <v>46212</v>
      </c>
      <c r="U729" s="355">
        <v>46217</v>
      </c>
      <c r="V729" s="353">
        <v>46217</v>
      </c>
      <c r="W729" s="356">
        <v>46219</v>
      </c>
      <c r="X729" s="357">
        <v>46219</v>
      </c>
      <c r="Y729" s="359">
        <v>46220</v>
      </c>
      <c r="Z729" s="359">
        <v>46220</v>
      </c>
      <c r="AA729" s="601"/>
      <c r="AB729" s="359"/>
      <c r="AC729" s="251"/>
      <c r="AD729" s="361"/>
      <c r="AE729" s="362">
        <v>25</v>
      </c>
      <c r="AF729" s="363" t="str">
        <f t="shared" si="1843"/>
        <v>4IE</v>
      </c>
      <c r="AG729" s="364"/>
      <c r="AH729" s="364"/>
      <c r="AI729" s="364"/>
      <c r="AJ729" s="364"/>
      <c r="AK729" s="364"/>
      <c r="AL729" s="364"/>
      <c r="AM729" s="364"/>
      <c r="AN729" s="364"/>
      <c r="AO729" s="364"/>
      <c r="AP729" s="363"/>
      <c r="AQ729" s="255"/>
      <c r="AR729" s="255"/>
      <c r="AS729" s="255"/>
      <c r="AT729" s="255"/>
      <c r="AU729" s="2843">
        <f t="shared" si="1844"/>
        <v>0</v>
      </c>
      <c r="AV729" s="4008">
        <f t="shared" si="1845"/>
        <v>0</v>
      </c>
      <c r="AW729" s="590" t="str">
        <f>IF($AE729=0,"　",VLOOKUP($AE729,ﾚｰｻﾞOP,5,0))</f>
        <v>-</v>
      </c>
      <c r="AX729" s="369"/>
      <c r="AY729" s="154" t="str">
        <f>IF($AE729=0,"　",VLOOKUP($AE729,ﾚｰｻﾞOP,6,0))</f>
        <v>-</v>
      </c>
      <c r="AZ729" s="367"/>
      <c r="BA729" s="154" t="str">
        <f>IF($AE729=0,"　",VLOOKUP($AE729,ﾚｰｻﾞOP,7,0))</f>
        <v>-</v>
      </c>
      <c r="BB729" s="367"/>
      <c r="BC729" s="368" t="str">
        <f>IF($AE729=0,"　",VLOOKUP($AE729,ﾚｰｻﾞOP,8,0))</f>
        <v>-</v>
      </c>
      <c r="BD729" s="369"/>
      <c r="BE729" s="4599" t="str">
        <f>IF($AE729=0,"　",VLOOKUP($AE729,ﾚｰｻﾞOP,9,0))</f>
        <v>-</v>
      </c>
      <c r="BF729" s="367"/>
      <c r="BG729" s="368" t="str">
        <f>IF($AE729=0,"　",VLOOKUP($AE729,ﾚｰｻﾞOP,10,0))</f>
        <v>-</v>
      </c>
      <c r="BH729" s="367"/>
      <c r="BI729" s="154" t="str">
        <f>IF($AE729=0,"　",VLOOKUP($AE729,ﾚｰｻﾞOP,11,0))</f>
        <v>-</v>
      </c>
      <c r="BJ729" s="367"/>
      <c r="BK729" s="154" t="str">
        <f t="shared" si="1881"/>
        <v>-</v>
      </c>
      <c r="BL729" s="367"/>
      <c r="BM729" s="154" t="str">
        <f t="shared" si="1882"/>
        <v>-</v>
      </c>
      <c r="BN729" s="367"/>
      <c r="BO729" s="155" t="str">
        <f t="shared" si="1848"/>
        <v>-</v>
      </c>
      <c r="BP729" s="367"/>
      <c r="BQ729" s="154" t="str">
        <f t="shared" si="1912"/>
        <v>-</v>
      </c>
      <c r="BR729" s="369"/>
      <c r="BS729" s="154" t="str">
        <f t="shared" si="1894"/>
        <v>-</v>
      </c>
      <c r="BT729" s="369"/>
      <c r="BU729" s="154" t="str">
        <f t="shared" si="1895"/>
        <v>-</v>
      </c>
      <c r="BV729" s="369"/>
      <c r="BW729" s="154" t="str">
        <f t="shared" si="1896"/>
        <v>-</v>
      </c>
      <c r="BX729" s="367"/>
      <c r="BY729" s="154" t="str">
        <f t="shared" si="1897"/>
        <v>-</v>
      </c>
      <c r="BZ729" s="369"/>
      <c r="CA729" s="154" t="str">
        <f t="shared" si="1898"/>
        <v>-</v>
      </c>
      <c r="CB729" s="367"/>
      <c r="CC729" s="154" t="str">
        <f t="shared" si="1899"/>
        <v>-</v>
      </c>
      <c r="CD729" s="367"/>
      <c r="CE729" s="2850" t="str">
        <f t="shared" si="1849"/>
        <v>-</v>
      </c>
      <c r="CF729" s="2846"/>
      <c r="CG729" s="2855" t="str">
        <f t="shared" si="1850"/>
        <v>-</v>
      </c>
      <c r="CH729" s="2851"/>
      <c r="CI729" s="2850" t="str">
        <f t="shared" si="1851"/>
        <v>-</v>
      </c>
      <c r="CJ729" s="2846"/>
      <c r="CK729" s="2850" t="str">
        <f t="shared" si="1852"/>
        <v>-</v>
      </c>
      <c r="CL729" s="2851"/>
      <c r="CM729" s="2850" t="str">
        <f t="shared" si="1853"/>
        <v>-</v>
      </c>
      <c r="CN729" s="2851"/>
      <c r="CO729" s="2855" t="str">
        <f t="shared" si="1854"/>
        <v>-</v>
      </c>
      <c r="CP729" s="2851"/>
      <c r="CQ729" s="2855" t="str">
        <f t="shared" si="1855"/>
        <v>-</v>
      </c>
      <c r="CR729" s="2851"/>
      <c r="CS729" s="2850" t="str">
        <f t="shared" si="1856"/>
        <v>-</v>
      </c>
      <c r="CT729" s="2851"/>
      <c r="CU729" s="2855"/>
      <c r="CV729" s="2851"/>
      <c r="CW729" s="2850" t="str">
        <f t="shared" si="1857"/>
        <v>-</v>
      </c>
      <c r="CX729" s="2851"/>
      <c r="CY729" s="2855" t="str">
        <f t="shared" si="1858"/>
        <v>-</v>
      </c>
      <c r="CZ729" s="2851"/>
      <c r="DA729" s="154" t="str">
        <f t="shared" si="1859"/>
        <v>-</v>
      </c>
      <c r="DB729" s="369"/>
      <c r="DC729" s="155" t="str">
        <f t="shared" si="1860"/>
        <v>-</v>
      </c>
      <c r="DD729" s="367"/>
      <c r="DE729" s="374">
        <f t="shared" si="1892"/>
        <v>0</v>
      </c>
      <c r="DF729" s="373"/>
      <c r="DG729" s="818">
        <f t="shared" si="1913"/>
        <v>0</v>
      </c>
      <c r="DH729" s="372"/>
      <c r="DI729" s="267">
        <f t="shared" si="1893"/>
        <v>0</v>
      </c>
      <c r="DJ729" s="373"/>
      <c r="DK729" s="374">
        <f t="shared" ref="DK729:DK734" si="1914">IF(AU729=2,1,0)</f>
        <v>0</v>
      </c>
      <c r="DL729" s="373"/>
      <c r="DM729" s="375">
        <f t="shared" si="1863"/>
        <v>0</v>
      </c>
      <c r="DN729" s="373"/>
      <c r="DO729" s="155">
        <f t="shared" si="1864"/>
        <v>0</v>
      </c>
      <c r="DP729" s="372"/>
      <c r="DQ729" s="155">
        <f t="shared" si="1865"/>
        <v>0</v>
      </c>
      <c r="DR729" s="373"/>
      <c r="DS729" s="155">
        <f t="shared" si="1866"/>
        <v>0</v>
      </c>
      <c r="DT729" s="372"/>
      <c r="DU729" s="155">
        <f t="shared" si="1867"/>
        <v>0</v>
      </c>
      <c r="DV729" s="373"/>
      <c r="DW729" s="4891">
        <f>IF(AN729=1,1,0)</f>
        <v>0</v>
      </c>
      <c r="DX729" s="372"/>
      <c r="DY729" s="154">
        <f t="shared" ref="DY729:DY745" si="1915">IF(AO729=1,1,0)</f>
        <v>0</v>
      </c>
      <c r="DZ729" s="373"/>
      <c r="EA729" s="154">
        <f>IF(AP729=1,1,0)</f>
        <v>0</v>
      </c>
      <c r="EB729" s="373"/>
      <c r="EC729" s="269">
        <f>IF(AQ729=1,1,0)</f>
        <v>0</v>
      </c>
      <c r="ED729" s="376"/>
      <c r="EE729" s="822">
        <f>IF(AV729=0,0,1)</f>
        <v>0</v>
      </c>
      <c r="EF729" s="377"/>
      <c r="EG729" s="273"/>
      <c r="EH729" s="274"/>
      <c r="EI729" s="275"/>
      <c r="EJ729" s="276"/>
      <c r="EK729" s="275"/>
      <c r="EL729" s="277"/>
      <c r="EM729" s="278" t="str">
        <f t="shared" si="1869"/>
        <v xml:space="preserve"> </v>
      </c>
      <c r="EN729" s="372"/>
      <c r="EO729" s="155">
        <f t="shared" si="1870"/>
        <v>0</v>
      </c>
      <c r="EP729" s="373"/>
      <c r="ER729" s="194"/>
      <c r="ET729" s="154">
        <v>46150</v>
      </c>
      <c r="EU729" s="373">
        <v>4263261</v>
      </c>
      <c r="EV729" s="154">
        <f t="shared" si="1871"/>
        <v>1</v>
      </c>
      <c r="EW729" s="373"/>
      <c r="EX729" s="154"/>
      <c r="EY729" s="367"/>
      <c r="EZ729" s="154"/>
      <c r="FA729" s="367"/>
      <c r="FB729" s="154"/>
      <c r="FC729" s="367"/>
      <c r="FD729" s="154">
        <v>46182</v>
      </c>
      <c r="FE729" s="367">
        <v>4263310</v>
      </c>
      <c r="FF729" s="155"/>
      <c r="FG729" s="367"/>
      <c r="FH729" s="154"/>
      <c r="FI729" s="367"/>
      <c r="FJ729" s="154">
        <v>46150</v>
      </c>
      <c r="FK729" s="373">
        <v>4263264</v>
      </c>
      <c r="FL729" s="155">
        <f t="shared" si="1872"/>
        <v>1</v>
      </c>
      <c r="FM729" s="279"/>
      <c r="FN729" s="1184"/>
      <c r="FO729" s="280"/>
      <c r="FP729" s="281"/>
      <c r="FQ729" s="282"/>
      <c r="FS729" s="281"/>
      <c r="FT729" s="282"/>
    </row>
    <row r="730" spans="1:176" ht="18.600000000000001" customHeight="1">
      <c r="A730" s="228">
        <f t="shared" si="1841"/>
        <v>720</v>
      </c>
      <c r="B730" s="343" t="str">
        <f t="shared" si="1842"/>
        <v>4IE</v>
      </c>
      <c r="C730" s="6753">
        <v>46263</v>
      </c>
      <c r="D730" s="5644" t="s">
        <v>1601</v>
      </c>
      <c r="E730" s="5719">
        <v>89610238</v>
      </c>
      <c r="F730" s="1564" t="s">
        <v>1975</v>
      </c>
      <c r="G730" s="6767"/>
      <c r="H730" s="1330" t="s">
        <v>630</v>
      </c>
      <c r="I730" s="1264" t="s">
        <v>51</v>
      </c>
      <c r="J730" s="1264" t="s">
        <v>37</v>
      </c>
      <c r="K730" s="599" t="s">
        <v>11</v>
      </c>
      <c r="L730" s="600"/>
      <c r="M730" s="6477">
        <v>46210</v>
      </c>
      <c r="N730" s="353">
        <v>46211</v>
      </c>
      <c r="O730" s="354">
        <v>46211</v>
      </c>
      <c r="P730" s="353">
        <v>46213</v>
      </c>
      <c r="Q730" s="354">
        <v>46212</v>
      </c>
      <c r="R730" s="353">
        <v>46212</v>
      </c>
      <c r="S730" s="354">
        <v>46213</v>
      </c>
      <c r="T730" s="353">
        <v>46213</v>
      </c>
      <c r="U730" s="355">
        <v>46217</v>
      </c>
      <c r="V730" s="353">
        <v>46218</v>
      </c>
      <c r="W730" s="356">
        <v>46219</v>
      </c>
      <c r="X730" s="357">
        <v>46220</v>
      </c>
      <c r="Y730" s="358">
        <v>46224</v>
      </c>
      <c r="Z730" s="359">
        <v>46224</v>
      </c>
      <c r="AA730" s="601"/>
      <c r="AB730" s="359"/>
      <c r="AC730" s="251"/>
      <c r="AD730" s="361"/>
      <c r="AE730" s="362">
        <v>25</v>
      </c>
      <c r="AF730" s="363" t="str">
        <f t="shared" si="1843"/>
        <v>4IE</v>
      </c>
      <c r="AG730" s="364"/>
      <c r="AH730" s="364"/>
      <c r="AI730" s="364"/>
      <c r="AJ730" s="364"/>
      <c r="AK730" s="364"/>
      <c r="AL730" s="364"/>
      <c r="AM730" s="364"/>
      <c r="AN730" s="364"/>
      <c r="AO730" s="364"/>
      <c r="AP730" s="363"/>
      <c r="AQ730" s="255"/>
      <c r="AR730" s="255"/>
      <c r="AS730" s="255"/>
      <c r="AT730" s="255"/>
      <c r="AU730" s="2843">
        <f t="shared" si="1844"/>
        <v>0</v>
      </c>
      <c r="AV730" s="4008">
        <f t="shared" si="1845"/>
        <v>0</v>
      </c>
      <c r="AW730" s="590" t="str">
        <f>IF($AE730=0,"　",VLOOKUP($AE730,ﾚｰｻﾞOP,5,0))</f>
        <v>-</v>
      </c>
      <c r="AX730" s="369"/>
      <c r="AY730" s="154" t="str">
        <f>IF($AE730=0,"　",VLOOKUP($AE730,ﾚｰｻﾞOP,6,0))</f>
        <v>-</v>
      </c>
      <c r="AZ730" s="367"/>
      <c r="BA730" s="154" t="str">
        <f>IF($AE730=0,"　",VLOOKUP($AE730,ﾚｰｻﾞOP,7,0))</f>
        <v>-</v>
      </c>
      <c r="BB730" s="367"/>
      <c r="BC730" s="368" t="str">
        <f>IF($AE730=0,"　",VLOOKUP($AE730,ﾚｰｻﾞOP,8,0))</f>
        <v>-</v>
      </c>
      <c r="BD730" s="369"/>
      <c r="BE730" s="4599" t="str">
        <f>IF($AE730=0,"　",VLOOKUP($AE730,ﾚｰｻﾞOP,9,0))</f>
        <v>-</v>
      </c>
      <c r="BF730" s="367"/>
      <c r="BG730" s="368" t="str">
        <f>IF($AE730=0,"　",VLOOKUP($AE730,ﾚｰｻﾞOP,10,0))</f>
        <v>-</v>
      </c>
      <c r="BH730" s="367"/>
      <c r="BI730" s="154" t="str">
        <f>IF($AE730=0,"　",VLOOKUP($AE730,ﾚｰｻﾞOP,11,0))</f>
        <v>-</v>
      </c>
      <c r="BJ730" s="367"/>
      <c r="BK730" s="154" t="str">
        <f t="shared" ref="BK730:BK746" si="1916">IF($AE730=0,"　",VLOOKUP($AE730,ﾚｰｻﾞOP,57,0))</f>
        <v>-</v>
      </c>
      <c r="BL730" s="367"/>
      <c r="BM730" s="154" t="str">
        <f t="shared" ref="BM730:BM746" si="1917">IF($AE730=0,"　",VLOOKUP($AE730,ﾚｰｻﾞOP,58,0))</f>
        <v>-</v>
      </c>
      <c r="BN730" s="367"/>
      <c r="BO730" s="155" t="str">
        <f t="shared" si="1848"/>
        <v>-</v>
      </c>
      <c r="BP730" s="367"/>
      <c r="BQ730" s="154" t="str">
        <f t="shared" si="1912"/>
        <v>-</v>
      </c>
      <c r="BR730" s="369"/>
      <c r="BS730" s="154" t="str">
        <f t="shared" si="1894"/>
        <v>-</v>
      </c>
      <c r="BT730" s="369"/>
      <c r="BU730" s="154" t="str">
        <f t="shared" si="1895"/>
        <v>-</v>
      </c>
      <c r="BV730" s="369"/>
      <c r="BW730" s="154" t="str">
        <f t="shared" si="1896"/>
        <v>-</v>
      </c>
      <c r="BX730" s="367"/>
      <c r="BY730" s="154" t="str">
        <f t="shared" si="1897"/>
        <v>-</v>
      </c>
      <c r="BZ730" s="369"/>
      <c r="CA730" s="154" t="str">
        <f t="shared" si="1898"/>
        <v>-</v>
      </c>
      <c r="CB730" s="367"/>
      <c r="CC730" s="154" t="str">
        <f t="shared" si="1899"/>
        <v>-</v>
      </c>
      <c r="CD730" s="367"/>
      <c r="CE730" s="2850" t="str">
        <f t="shared" si="1849"/>
        <v>-</v>
      </c>
      <c r="CF730" s="2846"/>
      <c r="CG730" s="2855" t="str">
        <f t="shared" si="1850"/>
        <v>-</v>
      </c>
      <c r="CH730" s="2851"/>
      <c r="CI730" s="2850" t="str">
        <f t="shared" si="1851"/>
        <v>-</v>
      </c>
      <c r="CJ730" s="2846"/>
      <c r="CK730" s="2850" t="str">
        <f t="shared" si="1852"/>
        <v>-</v>
      </c>
      <c r="CL730" s="2851"/>
      <c r="CM730" s="2850" t="str">
        <f t="shared" si="1853"/>
        <v>-</v>
      </c>
      <c r="CN730" s="2851"/>
      <c r="CO730" s="2855" t="str">
        <f t="shared" si="1854"/>
        <v>-</v>
      </c>
      <c r="CP730" s="2851"/>
      <c r="CQ730" s="2855" t="str">
        <f t="shared" si="1855"/>
        <v>-</v>
      </c>
      <c r="CR730" s="2851"/>
      <c r="CS730" s="2850" t="str">
        <f t="shared" si="1856"/>
        <v>-</v>
      </c>
      <c r="CT730" s="2851"/>
      <c r="CU730" s="2855"/>
      <c r="CV730" s="2851"/>
      <c r="CW730" s="2850" t="str">
        <f t="shared" si="1857"/>
        <v>-</v>
      </c>
      <c r="CX730" s="2851"/>
      <c r="CY730" s="2855" t="str">
        <f t="shared" si="1858"/>
        <v>-</v>
      </c>
      <c r="CZ730" s="2851"/>
      <c r="DA730" s="154" t="str">
        <f t="shared" si="1859"/>
        <v>-</v>
      </c>
      <c r="DB730" s="369"/>
      <c r="DC730" s="155" t="str">
        <f t="shared" si="1860"/>
        <v>-</v>
      </c>
      <c r="DD730" s="367"/>
      <c r="DE730" s="374">
        <f t="shared" si="1892"/>
        <v>0</v>
      </c>
      <c r="DF730" s="373"/>
      <c r="DG730" s="818">
        <f>IF(AH730=1,1,0)</f>
        <v>0</v>
      </c>
      <c r="DH730" s="372"/>
      <c r="DI730" s="267">
        <f t="shared" si="1893"/>
        <v>0</v>
      </c>
      <c r="DJ730" s="373"/>
      <c r="DK730" s="374">
        <f t="shared" si="1914"/>
        <v>0</v>
      </c>
      <c r="DL730" s="373"/>
      <c r="DM730" s="375">
        <f t="shared" si="1863"/>
        <v>0</v>
      </c>
      <c r="DN730" s="373"/>
      <c r="DO730" s="155">
        <f t="shared" si="1864"/>
        <v>0</v>
      </c>
      <c r="DP730" s="372"/>
      <c r="DQ730" s="155">
        <f t="shared" si="1865"/>
        <v>0</v>
      </c>
      <c r="DR730" s="373"/>
      <c r="DS730" s="155">
        <f t="shared" si="1866"/>
        <v>0</v>
      </c>
      <c r="DT730" s="372"/>
      <c r="DU730" s="155">
        <f t="shared" si="1867"/>
        <v>0</v>
      </c>
      <c r="DV730" s="373"/>
      <c r="DW730" s="4891">
        <f>IF(AN730=1,1,0)</f>
        <v>0</v>
      </c>
      <c r="DX730" s="372"/>
      <c r="DY730" s="154">
        <f t="shared" si="1915"/>
        <v>0</v>
      </c>
      <c r="DZ730" s="373"/>
      <c r="EA730" s="154">
        <f>IF(AP730=1,1,0)</f>
        <v>0</v>
      </c>
      <c r="EB730" s="373"/>
      <c r="EC730" s="269">
        <f>IF(AQ730=1,1,0)</f>
        <v>0</v>
      </c>
      <c r="ED730" s="376"/>
      <c r="EE730" s="822">
        <f>IF(AV730=0,0,1)</f>
        <v>0</v>
      </c>
      <c r="EF730" s="377"/>
      <c r="EG730" s="273"/>
      <c r="EH730" s="274"/>
      <c r="EI730" s="275"/>
      <c r="EJ730" s="276"/>
      <c r="EK730" s="275"/>
      <c r="EL730" s="277"/>
      <c r="EM730" s="278" t="str">
        <f t="shared" si="1869"/>
        <v xml:space="preserve"> </v>
      </c>
      <c r="EN730" s="372"/>
      <c r="EO730" s="155">
        <f t="shared" si="1870"/>
        <v>0</v>
      </c>
      <c r="EP730" s="373"/>
      <c r="ER730" s="194"/>
      <c r="ET730" s="154">
        <v>46150</v>
      </c>
      <c r="EU730" s="373">
        <v>4263261</v>
      </c>
      <c r="EV730" s="154">
        <f t="shared" si="1871"/>
        <v>1</v>
      </c>
      <c r="EW730" s="373"/>
      <c r="EX730" s="154"/>
      <c r="EY730" s="367"/>
      <c r="EZ730" s="154"/>
      <c r="FA730" s="367"/>
      <c r="FB730" s="154"/>
      <c r="FC730" s="367"/>
      <c r="FD730" s="154">
        <v>46182</v>
      </c>
      <c r="FE730" s="367">
        <v>4263310</v>
      </c>
      <c r="FF730" s="155"/>
      <c r="FG730" s="367"/>
      <c r="FH730" s="154"/>
      <c r="FI730" s="367"/>
      <c r="FJ730" s="154">
        <v>46150</v>
      </c>
      <c r="FK730" s="373">
        <v>4263264</v>
      </c>
      <c r="FL730" s="155">
        <f t="shared" si="1872"/>
        <v>1</v>
      </c>
      <c r="FM730" s="279"/>
      <c r="FN730" s="1184"/>
      <c r="FO730" s="280"/>
      <c r="FP730" s="281"/>
      <c r="FQ730" s="282"/>
      <c r="FS730" s="281"/>
      <c r="FT730" s="282"/>
    </row>
    <row r="731" spans="1:176" ht="19.2" customHeight="1">
      <c r="A731" s="228">
        <f t="shared" si="1841"/>
        <v>721</v>
      </c>
      <c r="B731" s="1563" t="str">
        <f t="shared" si="1842"/>
        <v>4IE</v>
      </c>
      <c r="C731" s="6753">
        <v>46253</v>
      </c>
      <c r="D731" s="6778" t="s">
        <v>34</v>
      </c>
      <c r="E731" s="6791" t="s">
        <v>1669</v>
      </c>
      <c r="F731" s="6945" t="s">
        <v>1976</v>
      </c>
      <c r="G731" s="6876" t="s">
        <v>2283</v>
      </c>
      <c r="H731" s="1330" t="s">
        <v>631</v>
      </c>
      <c r="I731" s="1264" t="s">
        <v>2001</v>
      </c>
      <c r="J731" s="1264" t="s">
        <v>33</v>
      </c>
      <c r="K731" s="599" t="s">
        <v>11</v>
      </c>
      <c r="L731" s="600"/>
      <c r="M731" s="6477">
        <v>46211</v>
      </c>
      <c r="N731" s="353">
        <v>46205</v>
      </c>
      <c r="O731" s="354">
        <v>46212</v>
      </c>
      <c r="P731" s="353">
        <v>46207</v>
      </c>
      <c r="Q731" s="354">
        <v>46213</v>
      </c>
      <c r="R731" s="353">
        <v>46207</v>
      </c>
      <c r="S731" s="354">
        <v>46214</v>
      </c>
      <c r="T731" s="353">
        <v>46212</v>
      </c>
      <c r="U731" s="355">
        <v>46218</v>
      </c>
      <c r="V731" s="353">
        <v>46217</v>
      </c>
      <c r="W731" s="356">
        <v>46220</v>
      </c>
      <c r="X731" s="357">
        <v>46219</v>
      </c>
      <c r="Y731" s="359">
        <v>46224</v>
      </c>
      <c r="Z731" s="359">
        <v>46224</v>
      </c>
      <c r="AA731" s="601"/>
      <c r="AB731" s="359"/>
      <c r="AC731" s="251" t="s">
        <v>627</v>
      </c>
      <c r="AD731" s="361"/>
      <c r="AE731" s="362">
        <v>3</v>
      </c>
      <c r="AF731" s="363" t="str">
        <f t="shared" si="1843"/>
        <v>4IE</v>
      </c>
      <c r="AG731" s="364"/>
      <c r="AH731" s="364"/>
      <c r="AI731" s="364"/>
      <c r="AJ731" s="364"/>
      <c r="AK731" s="364"/>
      <c r="AL731" s="364"/>
      <c r="AM731" s="364"/>
      <c r="AN731" s="364">
        <v>1</v>
      </c>
      <c r="AO731" s="364"/>
      <c r="AP731" s="363">
        <v>1</v>
      </c>
      <c r="AQ731" s="255">
        <v>1</v>
      </c>
      <c r="AR731" s="255">
        <v>1</v>
      </c>
      <c r="AS731" s="255"/>
      <c r="AT731" s="255"/>
      <c r="AU731" s="2843">
        <f t="shared" si="1844"/>
        <v>0</v>
      </c>
      <c r="AV731" s="4008">
        <f t="shared" si="1845"/>
        <v>1</v>
      </c>
      <c r="AW731" s="590">
        <v>46177</v>
      </c>
      <c r="AX731" s="369">
        <v>4263282</v>
      </c>
      <c r="AY731" s="154">
        <v>46177</v>
      </c>
      <c r="AZ731" s="367">
        <v>4263283</v>
      </c>
      <c r="BA731" s="154">
        <v>46177</v>
      </c>
      <c r="BB731" s="367">
        <v>4263284</v>
      </c>
      <c r="BC731" s="368">
        <v>46177</v>
      </c>
      <c r="BD731" s="369">
        <v>4263285</v>
      </c>
      <c r="BE731" s="4599">
        <v>46161</v>
      </c>
      <c r="BF731" s="367">
        <v>4263245</v>
      </c>
      <c r="BG731" s="368">
        <v>46177</v>
      </c>
      <c r="BH731" s="367">
        <v>4263287</v>
      </c>
      <c r="BI731" s="154">
        <v>46150</v>
      </c>
      <c r="BJ731" s="367">
        <v>4263240</v>
      </c>
      <c r="BK731" s="154" t="str">
        <f t="shared" si="1916"/>
        <v>-</v>
      </c>
      <c r="BL731" s="367"/>
      <c r="BM731" s="154" t="str">
        <f t="shared" si="1917"/>
        <v>-</v>
      </c>
      <c r="BN731" s="367"/>
      <c r="BO731" s="155" t="str">
        <f t="shared" si="1848"/>
        <v>-</v>
      </c>
      <c r="BP731" s="367"/>
      <c r="BQ731" s="154" t="str">
        <f t="shared" si="1912"/>
        <v>-</v>
      </c>
      <c r="BR731" s="369"/>
      <c r="BS731" s="154" t="str">
        <f t="shared" si="1894"/>
        <v>-</v>
      </c>
      <c r="BT731" s="369"/>
      <c r="BU731" s="154" t="str">
        <f t="shared" si="1895"/>
        <v>-</v>
      </c>
      <c r="BV731" s="369"/>
      <c r="BW731" s="154" t="str">
        <f t="shared" si="1896"/>
        <v>-</v>
      </c>
      <c r="BX731" s="367"/>
      <c r="BY731" s="154" t="str">
        <f t="shared" si="1897"/>
        <v>-</v>
      </c>
      <c r="BZ731" s="369"/>
      <c r="CA731" s="154" t="str">
        <f t="shared" si="1898"/>
        <v>-</v>
      </c>
      <c r="CB731" s="367"/>
      <c r="CC731" s="154" t="str">
        <f t="shared" si="1899"/>
        <v>-</v>
      </c>
      <c r="CD731" s="367"/>
      <c r="CE731" s="2850" t="str">
        <f t="shared" si="1849"/>
        <v>-</v>
      </c>
      <c r="CF731" s="2846"/>
      <c r="CG731" s="2855" t="str">
        <f t="shared" si="1850"/>
        <v>-</v>
      </c>
      <c r="CH731" s="2851"/>
      <c r="CI731" s="2850" t="str">
        <f t="shared" si="1851"/>
        <v>-</v>
      </c>
      <c r="CJ731" s="2846"/>
      <c r="CK731" s="2850" t="str">
        <f t="shared" si="1852"/>
        <v>-</v>
      </c>
      <c r="CL731" s="2851"/>
      <c r="CM731" s="2850" t="str">
        <f t="shared" si="1853"/>
        <v>-</v>
      </c>
      <c r="CN731" s="2851"/>
      <c r="CO731" s="2855" t="str">
        <f t="shared" si="1854"/>
        <v>-</v>
      </c>
      <c r="CP731" s="2851"/>
      <c r="CQ731" s="2855" t="str">
        <f t="shared" si="1855"/>
        <v>-</v>
      </c>
      <c r="CR731" s="2851"/>
      <c r="CS731" s="2850" t="str">
        <f t="shared" si="1856"/>
        <v>-</v>
      </c>
      <c r="CT731" s="2851"/>
      <c r="CU731" s="2855"/>
      <c r="CV731" s="2851"/>
      <c r="CW731" s="2850" t="str">
        <f t="shared" si="1857"/>
        <v>-</v>
      </c>
      <c r="CX731" s="2851"/>
      <c r="CY731" s="2855" t="str">
        <f t="shared" si="1858"/>
        <v>-</v>
      </c>
      <c r="CZ731" s="2851"/>
      <c r="DA731" s="154" t="str">
        <f t="shared" si="1859"/>
        <v>-</v>
      </c>
      <c r="DB731" s="369"/>
      <c r="DC731" s="155" t="str">
        <f t="shared" si="1860"/>
        <v>-</v>
      </c>
      <c r="DD731" s="367"/>
      <c r="DE731" s="374">
        <f t="shared" si="1892"/>
        <v>0</v>
      </c>
      <c r="DF731" s="373"/>
      <c r="DG731" s="818">
        <f>IF(AH731=1,1,0)</f>
        <v>0</v>
      </c>
      <c r="DH731" s="372"/>
      <c r="DI731" s="267">
        <f t="shared" si="1893"/>
        <v>0</v>
      </c>
      <c r="DJ731" s="373"/>
      <c r="DK731" s="374">
        <f t="shared" si="1914"/>
        <v>0</v>
      </c>
      <c r="DL731" s="373"/>
      <c r="DM731" s="375">
        <f t="shared" si="1863"/>
        <v>0</v>
      </c>
      <c r="DN731" s="373"/>
      <c r="DO731" s="155">
        <f t="shared" si="1864"/>
        <v>0</v>
      </c>
      <c r="DP731" s="372"/>
      <c r="DQ731" s="155">
        <f t="shared" si="1865"/>
        <v>0</v>
      </c>
      <c r="DR731" s="373"/>
      <c r="DS731" s="155">
        <f t="shared" si="1866"/>
        <v>0</v>
      </c>
      <c r="DT731" s="372"/>
      <c r="DU731" s="155">
        <f t="shared" si="1867"/>
        <v>0</v>
      </c>
      <c r="DV731" s="373"/>
      <c r="DW731" s="4891">
        <v>46150</v>
      </c>
      <c r="DX731" s="372">
        <v>4263257</v>
      </c>
      <c r="DY731" s="154">
        <f t="shared" si="1915"/>
        <v>0</v>
      </c>
      <c r="DZ731" s="373"/>
      <c r="EA731" s="154">
        <v>46178</v>
      </c>
      <c r="EB731" s="373">
        <v>4263305</v>
      </c>
      <c r="EC731" s="269">
        <v>46178</v>
      </c>
      <c r="ED731" s="376">
        <v>4263306</v>
      </c>
      <c r="EE731" s="822">
        <v>46150</v>
      </c>
      <c r="EF731" s="377">
        <v>4263260</v>
      </c>
      <c r="EG731" s="273"/>
      <c r="EH731" s="274"/>
      <c r="EI731" s="275"/>
      <c r="EJ731" s="276"/>
      <c r="EK731" s="275"/>
      <c r="EL731" s="277"/>
      <c r="EM731" s="278" t="str">
        <f t="shared" si="1869"/>
        <v xml:space="preserve"> </v>
      </c>
      <c r="EN731" s="372"/>
      <c r="EO731" s="155">
        <f t="shared" si="1870"/>
        <v>0</v>
      </c>
      <c r="EP731" s="373"/>
      <c r="ER731" s="194"/>
      <c r="ET731" s="154" t="str">
        <f>IF($AE731=0,"　",VLOOKUP($AE731,ﾚｰｻﾞOP,60,0))</f>
        <v>-</v>
      </c>
      <c r="EU731" s="373"/>
      <c r="EV731" s="154" t="str">
        <f t="shared" si="1871"/>
        <v>-</v>
      </c>
      <c r="EW731" s="373"/>
      <c r="EX731" s="154"/>
      <c r="EY731" s="367"/>
      <c r="EZ731" s="154"/>
      <c r="FA731" s="367"/>
      <c r="FB731" s="154"/>
      <c r="FC731" s="367"/>
      <c r="FD731" s="154"/>
      <c r="FE731" s="367"/>
      <c r="FF731" s="155"/>
      <c r="FG731" s="367"/>
      <c r="FH731" s="154"/>
      <c r="FI731" s="367"/>
      <c r="FJ731" s="154" t="str">
        <f>IF($AE731=0,"　",VLOOKUP($AE731,ﾚｰｻﾞOP,67,0))</f>
        <v>-</v>
      </c>
      <c r="FK731" s="373"/>
      <c r="FL731" s="155" t="str">
        <f t="shared" si="1872"/>
        <v>-</v>
      </c>
      <c r="FM731" s="279"/>
      <c r="FN731" s="1184"/>
      <c r="FO731" s="280"/>
      <c r="FP731" s="281"/>
      <c r="FQ731" s="282"/>
      <c r="FS731" s="281"/>
      <c r="FT731" s="282"/>
    </row>
    <row r="732" spans="1:176" ht="18.600000000000001" customHeight="1">
      <c r="A732" s="228">
        <f t="shared" si="1841"/>
        <v>722</v>
      </c>
      <c r="B732" s="343" t="str">
        <f t="shared" si="1842"/>
        <v>4IE</v>
      </c>
      <c r="C732" s="6753">
        <v>46265</v>
      </c>
      <c r="D732" s="6936" t="s">
        <v>1392</v>
      </c>
      <c r="E732" s="6193">
        <v>89610248</v>
      </c>
      <c r="F732" s="1564" t="s">
        <v>1977</v>
      </c>
      <c r="G732" s="1263"/>
      <c r="H732" s="1330" t="s">
        <v>629</v>
      </c>
      <c r="I732" s="1264" t="s">
        <v>52</v>
      </c>
      <c r="J732" s="1264" t="s">
        <v>21</v>
      </c>
      <c r="K732" s="599" t="s">
        <v>11</v>
      </c>
      <c r="L732" s="600"/>
      <c r="M732" s="6477">
        <v>46211</v>
      </c>
      <c r="N732" s="353">
        <v>46211</v>
      </c>
      <c r="O732" s="354">
        <v>46212</v>
      </c>
      <c r="P732" s="353">
        <v>46213</v>
      </c>
      <c r="Q732" s="354">
        <v>46213</v>
      </c>
      <c r="R732" s="353">
        <v>46213</v>
      </c>
      <c r="S732" s="354">
        <v>46214</v>
      </c>
      <c r="T732" s="353">
        <v>46214</v>
      </c>
      <c r="U732" s="355">
        <v>46218</v>
      </c>
      <c r="V732" s="353">
        <v>46219</v>
      </c>
      <c r="W732" s="356">
        <v>46220</v>
      </c>
      <c r="X732" s="357">
        <v>46221</v>
      </c>
      <c r="Y732" s="359">
        <v>46224</v>
      </c>
      <c r="Z732" s="359">
        <v>46224</v>
      </c>
      <c r="AA732" s="601"/>
      <c r="AB732" s="359"/>
      <c r="AC732" s="251"/>
      <c r="AD732" s="361"/>
      <c r="AE732" s="362">
        <v>25</v>
      </c>
      <c r="AF732" s="363" t="str">
        <f t="shared" si="1843"/>
        <v>4IE</v>
      </c>
      <c r="AG732" s="364"/>
      <c r="AH732" s="364"/>
      <c r="AI732" s="364"/>
      <c r="AJ732" s="364"/>
      <c r="AK732" s="364"/>
      <c r="AL732" s="364"/>
      <c r="AM732" s="364"/>
      <c r="AN732" s="364"/>
      <c r="AO732" s="364"/>
      <c r="AP732" s="363"/>
      <c r="AQ732" s="255"/>
      <c r="AR732" s="255"/>
      <c r="AS732" s="255"/>
      <c r="AT732" s="255"/>
      <c r="AU732" s="2843">
        <f t="shared" si="1844"/>
        <v>0</v>
      </c>
      <c r="AV732" s="4008">
        <f t="shared" si="1845"/>
        <v>0</v>
      </c>
      <c r="AW732" s="590" t="str">
        <f>IF($AE732=0,"　",VLOOKUP($AE732,ﾚｰｻﾞOP,5,0))</f>
        <v>-</v>
      </c>
      <c r="AX732" s="369"/>
      <c r="AY732" s="154" t="str">
        <f>IF($AE732=0,"　",VLOOKUP($AE732,ﾚｰｻﾞOP,6,0))</f>
        <v>-</v>
      </c>
      <c r="AZ732" s="367"/>
      <c r="BA732" s="154" t="str">
        <f>IF($AE732=0,"　",VLOOKUP($AE732,ﾚｰｻﾞOP,7,0))</f>
        <v>-</v>
      </c>
      <c r="BB732" s="367"/>
      <c r="BC732" s="368" t="str">
        <f>IF($AE732=0,"　",VLOOKUP($AE732,ﾚｰｻﾞOP,8,0))</f>
        <v>-</v>
      </c>
      <c r="BD732" s="369"/>
      <c r="BE732" s="4599" t="str">
        <f>IF($AE732=0,"　",VLOOKUP($AE732,ﾚｰｻﾞOP,9,0))</f>
        <v>-</v>
      </c>
      <c r="BF732" s="367"/>
      <c r="BG732" s="368" t="str">
        <f>IF($AE732=0,"　",VLOOKUP($AE732,ﾚｰｻﾞOP,10,0))</f>
        <v>-</v>
      </c>
      <c r="BH732" s="367"/>
      <c r="BI732" s="154" t="str">
        <f>IF($AE732=0,"　",VLOOKUP($AE732,ﾚｰｻﾞOP,11,0))</f>
        <v>-</v>
      </c>
      <c r="BJ732" s="367"/>
      <c r="BK732" s="154" t="str">
        <f t="shared" si="1916"/>
        <v>-</v>
      </c>
      <c r="BL732" s="367"/>
      <c r="BM732" s="154" t="str">
        <f t="shared" si="1917"/>
        <v>-</v>
      </c>
      <c r="BN732" s="367"/>
      <c r="BO732" s="155" t="str">
        <f t="shared" si="1848"/>
        <v>-</v>
      </c>
      <c r="BP732" s="367"/>
      <c r="BQ732" s="154" t="str">
        <f t="shared" si="1912"/>
        <v>-</v>
      </c>
      <c r="BR732" s="369"/>
      <c r="BS732" s="154" t="str">
        <f t="shared" si="1894"/>
        <v>-</v>
      </c>
      <c r="BT732" s="369"/>
      <c r="BU732" s="154" t="str">
        <f t="shared" si="1895"/>
        <v>-</v>
      </c>
      <c r="BV732" s="369"/>
      <c r="BW732" s="154" t="str">
        <f t="shared" si="1896"/>
        <v>-</v>
      </c>
      <c r="BX732" s="367"/>
      <c r="BY732" s="154" t="str">
        <f t="shared" si="1897"/>
        <v>-</v>
      </c>
      <c r="BZ732" s="369"/>
      <c r="CA732" s="154" t="str">
        <f t="shared" si="1898"/>
        <v>-</v>
      </c>
      <c r="CB732" s="367"/>
      <c r="CC732" s="154" t="str">
        <f t="shared" si="1899"/>
        <v>-</v>
      </c>
      <c r="CD732" s="367"/>
      <c r="CE732" s="2850" t="str">
        <f t="shared" si="1849"/>
        <v>-</v>
      </c>
      <c r="CF732" s="2846"/>
      <c r="CG732" s="2855" t="str">
        <f t="shared" si="1850"/>
        <v>-</v>
      </c>
      <c r="CH732" s="2851"/>
      <c r="CI732" s="2850" t="str">
        <f t="shared" si="1851"/>
        <v>-</v>
      </c>
      <c r="CJ732" s="2846"/>
      <c r="CK732" s="2850" t="str">
        <f t="shared" si="1852"/>
        <v>-</v>
      </c>
      <c r="CL732" s="2851"/>
      <c r="CM732" s="2850" t="str">
        <f t="shared" si="1853"/>
        <v>-</v>
      </c>
      <c r="CN732" s="2851"/>
      <c r="CO732" s="2855" t="str">
        <f t="shared" si="1854"/>
        <v>-</v>
      </c>
      <c r="CP732" s="2851"/>
      <c r="CQ732" s="2855" t="str">
        <f t="shared" si="1855"/>
        <v>-</v>
      </c>
      <c r="CR732" s="2851"/>
      <c r="CS732" s="2850" t="str">
        <f t="shared" si="1856"/>
        <v>-</v>
      </c>
      <c r="CT732" s="2851"/>
      <c r="CU732" s="2855"/>
      <c r="CV732" s="2851"/>
      <c r="CW732" s="2850" t="str">
        <f t="shared" si="1857"/>
        <v>-</v>
      </c>
      <c r="CX732" s="2851"/>
      <c r="CY732" s="2855" t="str">
        <f t="shared" si="1858"/>
        <v>-</v>
      </c>
      <c r="CZ732" s="2851"/>
      <c r="DA732" s="154" t="str">
        <f t="shared" si="1859"/>
        <v>-</v>
      </c>
      <c r="DB732" s="369"/>
      <c r="DC732" s="155" t="str">
        <f t="shared" si="1860"/>
        <v>-</v>
      </c>
      <c r="DD732" s="367"/>
      <c r="DE732" s="374">
        <f t="shared" si="1892"/>
        <v>0</v>
      </c>
      <c r="DF732" s="373"/>
      <c r="DG732" s="818">
        <f>IF(AH732=1,1,0)</f>
        <v>0</v>
      </c>
      <c r="DH732" s="372"/>
      <c r="DI732" s="267">
        <f t="shared" si="1893"/>
        <v>0</v>
      </c>
      <c r="DJ732" s="373"/>
      <c r="DK732" s="374">
        <f t="shared" si="1914"/>
        <v>0</v>
      </c>
      <c r="DL732" s="373"/>
      <c r="DM732" s="375">
        <f t="shared" si="1863"/>
        <v>0</v>
      </c>
      <c r="DN732" s="373"/>
      <c r="DO732" s="155">
        <f t="shared" si="1864"/>
        <v>0</v>
      </c>
      <c r="DP732" s="372"/>
      <c r="DQ732" s="155">
        <f t="shared" si="1865"/>
        <v>0</v>
      </c>
      <c r="DR732" s="373"/>
      <c r="DS732" s="155">
        <f t="shared" si="1866"/>
        <v>0</v>
      </c>
      <c r="DT732" s="372"/>
      <c r="DU732" s="155">
        <f t="shared" si="1867"/>
        <v>0</v>
      </c>
      <c r="DV732" s="373"/>
      <c r="DW732" s="4891">
        <f>IF(AN732=1,1,0)</f>
        <v>0</v>
      </c>
      <c r="DX732" s="372"/>
      <c r="DY732" s="154">
        <f t="shared" si="1915"/>
        <v>0</v>
      </c>
      <c r="DZ732" s="373"/>
      <c r="EA732" s="154">
        <f>IF(AP732=1,1,0)</f>
        <v>0</v>
      </c>
      <c r="EB732" s="373"/>
      <c r="EC732" s="269">
        <f>IF(AQ732=1,1,0)</f>
        <v>0</v>
      </c>
      <c r="ED732" s="376"/>
      <c r="EE732" s="822">
        <f>IF(AV732=0,0,1)</f>
        <v>0</v>
      </c>
      <c r="EF732" s="377"/>
      <c r="EG732" s="273"/>
      <c r="EH732" s="274"/>
      <c r="EI732" s="275"/>
      <c r="EJ732" s="276"/>
      <c r="EK732" s="275"/>
      <c r="EL732" s="277"/>
      <c r="EM732" s="278" t="str">
        <f t="shared" si="1869"/>
        <v xml:space="preserve"> </v>
      </c>
      <c r="EN732" s="372"/>
      <c r="EO732" s="155">
        <f t="shared" si="1870"/>
        <v>0</v>
      </c>
      <c r="EP732" s="373"/>
      <c r="ER732" s="194"/>
      <c r="ET732" s="154">
        <v>46150</v>
      </c>
      <c r="EU732" s="373">
        <v>4263261</v>
      </c>
      <c r="EV732" s="154">
        <f t="shared" si="1871"/>
        <v>1</v>
      </c>
      <c r="EW732" s="373"/>
      <c r="EX732" s="154"/>
      <c r="EY732" s="367"/>
      <c r="EZ732" s="154">
        <v>46182</v>
      </c>
      <c r="FA732" s="367">
        <v>4263309</v>
      </c>
      <c r="FB732" s="154"/>
      <c r="FC732" s="367"/>
      <c r="FD732" s="154">
        <v>46182</v>
      </c>
      <c r="FE732" s="367">
        <v>4263310</v>
      </c>
      <c r="FF732" s="155"/>
      <c r="FG732" s="367"/>
      <c r="FH732" s="154"/>
      <c r="FI732" s="367"/>
      <c r="FJ732" s="154">
        <v>46150</v>
      </c>
      <c r="FK732" s="373">
        <v>4263264</v>
      </c>
      <c r="FL732" s="155">
        <f t="shared" si="1872"/>
        <v>1</v>
      </c>
      <c r="FM732" s="279"/>
      <c r="FN732" s="1184"/>
      <c r="FO732" s="280"/>
      <c r="FP732" s="281">
        <v>1</v>
      </c>
      <c r="FQ732" s="282"/>
      <c r="FS732" s="281"/>
      <c r="FT732" s="282"/>
    </row>
    <row r="733" spans="1:176" ht="18.600000000000001" customHeight="1">
      <c r="A733" s="228">
        <f t="shared" si="1841"/>
        <v>723</v>
      </c>
      <c r="B733" s="343" t="str">
        <f t="shared" si="1842"/>
        <v>4IE</v>
      </c>
      <c r="C733" s="6753">
        <v>46265</v>
      </c>
      <c r="D733" s="6937" t="s">
        <v>29</v>
      </c>
      <c r="E733" s="7601">
        <v>84421057</v>
      </c>
      <c r="F733" s="6599" t="s">
        <v>1978</v>
      </c>
      <c r="G733" s="7563" t="s">
        <v>2285</v>
      </c>
      <c r="H733" s="6583" t="s">
        <v>629</v>
      </c>
      <c r="I733" s="6584" t="s">
        <v>52</v>
      </c>
      <c r="J733" s="6584" t="s">
        <v>21</v>
      </c>
      <c r="K733" s="6585" t="s">
        <v>11</v>
      </c>
      <c r="L733" s="600"/>
      <c r="M733" s="6477">
        <v>46212</v>
      </c>
      <c r="N733" s="6773">
        <v>46211</v>
      </c>
      <c r="O733" s="354">
        <v>46213</v>
      </c>
      <c r="P733" s="353">
        <v>46212</v>
      </c>
      <c r="Q733" s="354">
        <v>46214</v>
      </c>
      <c r="R733" s="353">
        <v>46212</v>
      </c>
      <c r="S733" s="354">
        <v>46217</v>
      </c>
      <c r="T733" s="353">
        <v>46213</v>
      </c>
      <c r="U733" s="355">
        <v>46219</v>
      </c>
      <c r="V733" s="353">
        <v>46218</v>
      </c>
      <c r="W733" s="356">
        <v>46221</v>
      </c>
      <c r="X733" s="357">
        <v>46220</v>
      </c>
      <c r="Y733" s="6558">
        <v>46225</v>
      </c>
      <c r="Z733" s="359">
        <v>46225</v>
      </c>
      <c r="AA733" s="601"/>
      <c r="AB733" s="359"/>
      <c r="AC733" s="251" t="s">
        <v>627</v>
      </c>
      <c r="AD733" s="361"/>
      <c r="AE733" s="362">
        <v>6</v>
      </c>
      <c r="AF733" s="363" t="str">
        <f t="shared" si="1843"/>
        <v>4IE</v>
      </c>
      <c r="AG733" s="364"/>
      <c r="AH733" s="364">
        <v>1</v>
      </c>
      <c r="AI733" s="364"/>
      <c r="AJ733" s="364"/>
      <c r="AK733" s="364"/>
      <c r="AL733" s="364"/>
      <c r="AM733" s="364"/>
      <c r="AN733" s="364">
        <v>1</v>
      </c>
      <c r="AO733" s="364"/>
      <c r="AP733" s="363">
        <v>1</v>
      </c>
      <c r="AQ733" s="255">
        <v>1</v>
      </c>
      <c r="AR733" s="255">
        <v>1</v>
      </c>
      <c r="AS733" s="255">
        <v>1</v>
      </c>
      <c r="AT733" s="255"/>
      <c r="AU733" s="2843">
        <f t="shared" si="1844"/>
        <v>0</v>
      </c>
      <c r="AV733" s="4008">
        <f t="shared" si="1845"/>
        <v>101</v>
      </c>
      <c r="AW733" s="590">
        <v>46177</v>
      </c>
      <c r="AX733" s="369">
        <v>4263282</v>
      </c>
      <c r="AY733" s="154">
        <v>46177</v>
      </c>
      <c r="AZ733" s="367">
        <v>4263283</v>
      </c>
      <c r="BA733" s="154">
        <v>46177</v>
      </c>
      <c r="BB733" s="367">
        <v>4263284</v>
      </c>
      <c r="BC733" s="368">
        <v>46177</v>
      </c>
      <c r="BD733" s="369">
        <v>4263285</v>
      </c>
      <c r="BE733" s="4599">
        <v>46177</v>
      </c>
      <c r="BF733" s="367">
        <v>4263286</v>
      </c>
      <c r="BG733" s="368">
        <v>46177</v>
      </c>
      <c r="BH733" s="367">
        <v>4263287</v>
      </c>
      <c r="BI733" s="154" t="str">
        <f>IF($AE733=0,"　",VLOOKUP($AE733,ﾚｰｻﾞOP,11,0))</f>
        <v>-</v>
      </c>
      <c r="BJ733" s="367"/>
      <c r="BK733" s="154" t="str">
        <f t="shared" si="1916"/>
        <v>-</v>
      </c>
      <c r="BL733" s="367"/>
      <c r="BM733" s="154" t="str">
        <f t="shared" si="1917"/>
        <v>-</v>
      </c>
      <c r="BN733" s="367"/>
      <c r="BO733" s="155" t="str">
        <f t="shared" si="1848"/>
        <v>-</v>
      </c>
      <c r="BP733" s="367"/>
      <c r="BQ733" s="154">
        <v>46150</v>
      </c>
      <c r="BR733" s="369">
        <v>4263248</v>
      </c>
      <c r="BS733" s="154" t="str">
        <f t="shared" si="1894"/>
        <v>-</v>
      </c>
      <c r="BT733" s="369"/>
      <c r="BU733" s="154" t="str">
        <f t="shared" si="1895"/>
        <v>-</v>
      </c>
      <c r="BV733" s="369"/>
      <c r="BW733" s="154" t="str">
        <f t="shared" si="1896"/>
        <v>-</v>
      </c>
      <c r="BX733" s="367"/>
      <c r="BY733" s="154" t="str">
        <f t="shared" si="1897"/>
        <v>-</v>
      </c>
      <c r="BZ733" s="369"/>
      <c r="CA733" s="154" t="str">
        <f t="shared" si="1898"/>
        <v>-</v>
      </c>
      <c r="CB733" s="367"/>
      <c r="CC733" s="154" t="str">
        <f t="shared" si="1899"/>
        <v>-</v>
      </c>
      <c r="CD733" s="367"/>
      <c r="CE733" s="2850" t="str">
        <f t="shared" si="1849"/>
        <v>-</v>
      </c>
      <c r="CF733" s="2846"/>
      <c r="CG733" s="2855" t="str">
        <f t="shared" si="1850"/>
        <v>-</v>
      </c>
      <c r="CH733" s="2851"/>
      <c r="CI733" s="2850" t="str">
        <f t="shared" si="1851"/>
        <v>-</v>
      </c>
      <c r="CJ733" s="2846"/>
      <c r="CK733" s="2850" t="str">
        <f t="shared" si="1852"/>
        <v>-</v>
      </c>
      <c r="CL733" s="2851"/>
      <c r="CM733" s="2850" t="str">
        <f t="shared" si="1853"/>
        <v>-</v>
      </c>
      <c r="CN733" s="2851"/>
      <c r="CO733" s="2855" t="str">
        <f t="shared" si="1854"/>
        <v>-</v>
      </c>
      <c r="CP733" s="2851"/>
      <c r="CQ733" s="2855" t="str">
        <f t="shared" si="1855"/>
        <v>-</v>
      </c>
      <c r="CR733" s="2851"/>
      <c r="CS733" s="2850" t="str">
        <f t="shared" si="1856"/>
        <v>-</v>
      </c>
      <c r="CT733" s="2851"/>
      <c r="CU733" s="2855"/>
      <c r="CV733" s="2851"/>
      <c r="CW733" s="2850" t="str">
        <f t="shared" si="1857"/>
        <v>-</v>
      </c>
      <c r="CX733" s="2851"/>
      <c r="CY733" s="2855" t="str">
        <f t="shared" si="1858"/>
        <v>-</v>
      </c>
      <c r="CZ733" s="2851"/>
      <c r="DA733" s="154" t="str">
        <f t="shared" si="1859"/>
        <v>-</v>
      </c>
      <c r="DB733" s="369"/>
      <c r="DC733" s="155" t="str">
        <f t="shared" si="1860"/>
        <v>-</v>
      </c>
      <c r="DD733" s="367"/>
      <c r="DE733" s="374">
        <f t="shared" si="1892"/>
        <v>0</v>
      </c>
      <c r="DF733" s="373"/>
      <c r="DG733" s="818">
        <v>46183</v>
      </c>
      <c r="DH733" s="372">
        <v>4263398</v>
      </c>
      <c r="DI733" s="267">
        <f t="shared" si="1893"/>
        <v>0</v>
      </c>
      <c r="DJ733" s="373"/>
      <c r="DK733" s="374">
        <f t="shared" si="1914"/>
        <v>0</v>
      </c>
      <c r="DL733" s="373"/>
      <c r="DM733" s="375">
        <f t="shared" si="1863"/>
        <v>0</v>
      </c>
      <c r="DN733" s="373"/>
      <c r="DO733" s="155">
        <f t="shared" si="1864"/>
        <v>0</v>
      </c>
      <c r="DP733" s="372"/>
      <c r="DQ733" s="155">
        <f t="shared" si="1865"/>
        <v>0</v>
      </c>
      <c r="DR733" s="373"/>
      <c r="DS733" s="155">
        <f t="shared" si="1866"/>
        <v>0</v>
      </c>
      <c r="DT733" s="372"/>
      <c r="DU733" s="155">
        <f t="shared" si="1867"/>
        <v>0</v>
      </c>
      <c r="DV733" s="373"/>
      <c r="DW733" s="4891">
        <v>46150</v>
      </c>
      <c r="DX733" s="372">
        <v>4263257</v>
      </c>
      <c r="DY733" s="154">
        <f t="shared" si="1915"/>
        <v>0</v>
      </c>
      <c r="DZ733" s="373"/>
      <c r="EA733" s="154">
        <v>46178</v>
      </c>
      <c r="EB733" s="373">
        <v>4263305</v>
      </c>
      <c r="EC733" s="269">
        <v>46178</v>
      </c>
      <c r="ED733" s="376">
        <v>4263306</v>
      </c>
      <c r="EE733" s="822">
        <v>46150</v>
      </c>
      <c r="EF733" s="377">
        <v>4263260</v>
      </c>
      <c r="EG733" s="273"/>
      <c r="EH733" s="274"/>
      <c r="EI733" s="275"/>
      <c r="EJ733" s="276"/>
      <c r="EK733" s="275"/>
      <c r="EL733" s="277"/>
      <c r="EM733" s="278" t="str">
        <f t="shared" si="1869"/>
        <v xml:space="preserve"> </v>
      </c>
      <c r="EN733" s="372"/>
      <c r="EO733" s="155">
        <f t="shared" si="1870"/>
        <v>0</v>
      </c>
      <c r="EP733" s="373"/>
      <c r="ER733" s="194"/>
      <c r="ET733" s="154" t="str">
        <f>IF($AE733=0,"　",VLOOKUP($AE733,ﾚｰｻﾞOP,60,0))</f>
        <v>-</v>
      </c>
      <c r="EU733" s="373"/>
      <c r="EV733" s="154" t="str">
        <f t="shared" si="1871"/>
        <v>-</v>
      </c>
      <c r="EW733" s="373"/>
      <c r="EX733" s="154"/>
      <c r="EY733" s="367"/>
      <c r="EZ733" s="154"/>
      <c r="FA733" s="367"/>
      <c r="FB733" s="154"/>
      <c r="FC733" s="367"/>
      <c r="FD733" s="154"/>
      <c r="FE733" s="367"/>
      <c r="FF733" s="155"/>
      <c r="FG733" s="367"/>
      <c r="FH733" s="154"/>
      <c r="FI733" s="367"/>
      <c r="FJ733" s="154" t="str">
        <f>IF($AE733=0,"　",VLOOKUP($AE733,ﾚｰｻﾞOP,67,0))</f>
        <v>-</v>
      </c>
      <c r="FK733" s="373"/>
      <c r="FL733" s="155" t="str">
        <f t="shared" si="1872"/>
        <v>-</v>
      </c>
      <c r="FM733" s="279"/>
      <c r="FN733" s="1184"/>
      <c r="FO733" s="280"/>
      <c r="FP733" s="281"/>
      <c r="FQ733" s="282"/>
      <c r="FS733" s="281"/>
      <c r="FT733" s="282"/>
    </row>
    <row r="734" spans="1:176" ht="18.600000000000001" customHeight="1">
      <c r="A734" s="228">
        <f t="shared" si="1841"/>
        <v>724</v>
      </c>
      <c r="B734" s="343" t="str">
        <f t="shared" si="1842"/>
        <v>4IE</v>
      </c>
      <c r="C734" s="6753">
        <v>46264</v>
      </c>
      <c r="D734" s="5644" t="s">
        <v>1601</v>
      </c>
      <c r="E734" s="5719">
        <v>89610239</v>
      </c>
      <c r="F734" s="1564" t="s">
        <v>1979</v>
      </c>
      <c r="G734" s="6876"/>
      <c r="H734" s="1330" t="s">
        <v>630</v>
      </c>
      <c r="I734" s="1264" t="s">
        <v>48</v>
      </c>
      <c r="J734" s="1264" t="s">
        <v>20</v>
      </c>
      <c r="K734" s="599" t="s">
        <v>11</v>
      </c>
      <c r="L734" s="600" t="s">
        <v>2310</v>
      </c>
      <c r="M734" s="6477">
        <v>46212</v>
      </c>
      <c r="N734" s="353">
        <v>46211</v>
      </c>
      <c r="O734" s="354">
        <v>46213</v>
      </c>
      <c r="P734" s="353">
        <v>46214</v>
      </c>
      <c r="Q734" s="354">
        <v>46214</v>
      </c>
      <c r="R734" s="353">
        <v>46213</v>
      </c>
      <c r="S734" s="354">
        <v>46217</v>
      </c>
      <c r="T734" s="353">
        <v>46217</v>
      </c>
      <c r="U734" s="355">
        <v>46219</v>
      </c>
      <c r="V734" s="353">
        <v>46220</v>
      </c>
      <c r="W734" s="356">
        <v>46221</v>
      </c>
      <c r="X734" s="357">
        <v>46221</v>
      </c>
      <c r="Y734" s="359">
        <v>46225</v>
      </c>
      <c r="Z734" s="359">
        <v>46225</v>
      </c>
      <c r="AA734" s="601"/>
      <c r="AB734" s="359"/>
      <c r="AC734" s="251"/>
      <c r="AD734" s="361"/>
      <c r="AE734" s="362">
        <v>25</v>
      </c>
      <c r="AF734" s="363" t="str">
        <f t="shared" si="1843"/>
        <v>4IE</v>
      </c>
      <c r="AG734" s="364"/>
      <c r="AH734" s="364"/>
      <c r="AI734" s="364"/>
      <c r="AJ734" s="364"/>
      <c r="AK734" s="364"/>
      <c r="AL734" s="364"/>
      <c r="AM734" s="364"/>
      <c r="AN734" s="364"/>
      <c r="AO734" s="364"/>
      <c r="AP734" s="363"/>
      <c r="AQ734" s="255"/>
      <c r="AR734" s="255"/>
      <c r="AS734" s="255"/>
      <c r="AT734" s="255"/>
      <c r="AU734" s="2843">
        <f t="shared" si="1844"/>
        <v>0</v>
      </c>
      <c r="AV734" s="4008">
        <f t="shared" si="1845"/>
        <v>0</v>
      </c>
      <c r="AW734" s="590" t="str">
        <f>IF($AE734=0,"　",VLOOKUP($AE734,ﾚｰｻﾞOP,5,0))</f>
        <v>-</v>
      </c>
      <c r="AX734" s="369"/>
      <c r="AY734" s="154" t="str">
        <f>IF($AE734=0,"　",VLOOKUP($AE734,ﾚｰｻﾞOP,6,0))</f>
        <v>-</v>
      </c>
      <c r="AZ734" s="367"/>
      <c r="BA734" s="154" t="str">
        <f>IF($AE734=0,"　",VLOOKUP($AE734,ﾚｰｻﾞOP,7,0))</f>
        <v>-</v>
      </c>
      <c r="BB734" s="367"/>
      <c r="BC734" s="368" t="str">
        <f>IF($AE734=0,"　",VLOOKUP($AE734,ﾚｰｻﾞOP,8,0))</f>
        <v>-</v>
      </c>
      <c r="BD734" s="369"/>
      <c r="BE734" s="4599" t="str">
        <f>IF($AE734=0,"　",VLOOKUP($AE734,ﾚｰｻﾞOP,9,0))</f>
        <v>-</v>
      </c>
      <c r="BF734" s="367"/>
      <c r="BG734" s="368" t="str">
        <f>IF($AE734=0,"　",VLOOKUP($AE734,ﾚｰｻﾞOP,10,0))</f>
        <v>-</v>
      </c>
      <c r="BH734" s="367"/>
      <c r="BI734" s="154" t="str">
        <f>IF($AE734=0,"　",VLOOKUP($AE734,ﾚｰｻﾞOP,11,0))</f>
        <v>-</v>
      </c>
      <c r="BJ734" s="367"/>
      <c r="BK734" s="154" t="str">
        <f t="shared" si="1916"/>
        <v>-</v>
      </c>
      <c r="BL734" s="367"/>
      <c r="BM734" s="154" t="str">
        <f t="shared" si="1917"/>
        <v>-</v>
      </c>
      <c r="BN734" s="367"/>
      <c r="BO734" s="155" t="str">
        <f t="shared" si="1848"/>
        <v>-</v>
      </c>
      <c r="BP734" s="367"/>
      <c r="BQ734" s="154" t="str">
        <f t="shared" ref="BQ734:BQ746" si="1918">IF($AE734=0,"　",VLOOKUP($AE734,ﾚｰｻﾞOP,12,0))</f>
        <v>-</v>
      </c>
      <c r="BR734" s="369"/>
      <c r="BS734" s="154" t="str">
        <f t="shared" si="1894"/>
        <v>-</v>
      </c>
      <c r="BT734" s="369"/>
      <c r="BU734" s="154" t="str">
        <f t="shared" si="1895"/>
        <v>-</v>
      </c>
      <c r="BV734" s="369"/>
      <c r="BW734" s="154" t="str">
        <f t="shared" si="1896"/>
        <v>-</v>
      </c>
      <c r="BX734" s="367"/>
      <c r="BY734" s="154" t="str">
        <f t="shared" si="1897"/>
        <v>-</v>
      </c>
      <c r="BZ734" s="369"/>
      <c r="CA734" s="154" t="str">
        <f t="shared" si="1898"/>
        <v>-</v>
      </c>
      <c r="CB734" s="367"/>
      <c r="CC734" s="154" t="str">
        <f t="shared" si="1899"/>
        <v>-</v>
      </c>
      <c r="CD734" s="367"/>
      <c r="CE734" s="2850" t="str">
        <f t="shared" si="1849"/>
        <v>-</v>
      </c>
      <c r="CF734" s="2846"/>
      <c r="CG734" s="2855" t="str">
        <f t="shared" si="1850"/>
        <v>-</v>
      </c>
      <c r="CH734" s="2851"/>
      <c r="CI734" s="2850" t="str">
        <f t="shared" si="1851"/>
        <v>-</v>
      </c>
      <c r="CJ734" s="2846"/>
      <c r="CK734" s="2850" t="str">
        <f t="shared" si="1852"/>
        <v>-</v>
      </c>
      <c r="CL734" s="2851"/>
      <c r="CM734" s="2850" t="str">
        <f t="shared" si="1853"/>
        <v>-</v>
      </c>
      <c r="CN734" s="2851"/>
      <c r="CO734" s="2855" t="str">
        <f t="shared" si="1854"/>
        <v>-</v>
      </c>
      <c r="CP734" s="2851"/>
      <c r="CQ734" s="2855" t="str">
        <f t="shared" si="1855"/>
        <v>-</v>
      </c>
      <c r="CR734" s="2851"/>
      <c r="CS734" s="2850" t="str">
        <f t="shared" si="1856"/>
        <v>-</v>
      </c>
      <c r="CT734" s="2851"/>
      <c r="CU734" s="2855"/>
      <c r="CV734" s="2851"/>
      <c r="CW734" s="2850" t="str">
        <f t="shared" si="1857"/>
        <v>-</v>
      </c>
      <c r="CX734" s="2851"/>
      <c r="CY734" s="2855" t="str">
        <f t="shared" si="1858"/>
        <v>-</v>
      </c>
      <c r="CZ734" s="2851"/>
      <c r="DA734" s="154" t="str">
        <f t="shared" si="1859"/>
        <v>-</v>
      </c>
      <c r="DB734" s="369"/>
      <c r="DC734" s="155" t="str">
        <f t="shared" si="1860"/>
        <v>-</v>
      </c>
      <c r="DD734" s="367"/>
      <c r="DE734" s="374">
        <f t="shared" si="1892"/>
        <v>0</v>
      </c>
      <c r="DF734" s="373"/>
      <c r="DG734" s="818">
        <f t="shared" ref="DG734:DG746" si="1919">IF(AH734=1,1,0)</f>
        <v>0</v>
      </c>
      <c r="DH734" s="372"/>
      <c r="DI734" s="267">
        <f t="shared" si="1893"/>
        <v>0</v>
      </c>
      <c r="DJ734" s="373"/>
      <c r="DK734" s="374">
        <f t="shared" si="1914"/>
        <v>0</v>
      </c>
      <c r="DL734" s="373"/>
      <c r="DM734" s="375">
        <f t="shared" si="1863"/>
        <v>0</v>
      </c>
      <c r="DN734" s="373"/>
      <c r="DO734" s="155">
        <f t="shared" si="1864"/>
        <v>0</v>
      </c>
      <c r="DP734" s="372"/>
      <c r="DQ734" s="155">
        <f t="shared" si="1865"/>
        <v>0</v>
      </c>
      <c r="DR734" s="373"/>
      <c r="DS734" s="155">
        <f t="shared" si="1866"/>
        <v>0</v>
      </c>
      <c r="DT734" s="372"/>
      <c r="DU734" s="155">
        <f t="shared" si="1867"/>
        <v>0</v>
      </c>
      <c r="DV734" s="373"/>
      <c r="DW734" s="4891">
        <f>IF(AN734=1,1,0)</f>
        <v>0</v>
      </c>
      <c r="DX734" s="372"/>
      <c r="DY734" s="154">
        <f t="shared" si="1915"/>
        <v>0</v>
      </c>
      <c r="DZ734" s="373"/>
      <c r="EA734" s="154">
        <f>IF(AP734=1,1,0)</f>
        <v>0</v>
      </c>
      <c r="EB734" s="373"/>
      <c r="EC734" s="269">
        <f>IF(AQ734=1,1,0)</f>
        <v>0</v>
      </c>
      <c r="ED734" s="376"/>
      <c r="EE734" s="822">
        <f>IF(AV734=0,0,1)</f>
        <v>0</v>
      </c>
      <c r="EF734" s="377"/>
      <c r="EG734" s="273"/>
      <c r="EH734" s="274"/>
      <c r="EI734" s="275"/>
      <c r="EJ734" s="276"/>
      <c r="EK734" s="275"/>
      <c r="EL734" s="277"/>
      <c r="EM734" s="278" t="str">
        <f t="shared" si="1869"/>
        <v xml:space="preserve"> </v>
      </c>
      <c r="EN734" s="372"/>
      <c r="EO734" s="155">
        <f t="shared" si="1870"/>
        <v>0</v>
      </c>
      <c r="EP734" s="373"/>
      <c r="ER734" s="194"/>
      <c r="ET734" s="154">
        <v>46150</v>
      </c>
      <c r="EU734" s="373">
        <v>4263261</v>
      </c>
      <c r="EV734" s="154">
        <f t="shared" si="1871"/>
        <v>1</v>
      </c>
      <c r="EW734" s="373"/>
      <c r="EX734" s="154"/>
      <c r="EY734" s="367"/>
      <c r="EZ734" s="154"/>
      <c r="FA734" s="367"/>
      <c r="FB734" s="154"/>
      <c r="FC734" s="367"/>
      <c r="FD734" s="154">
        <v>46182</v>
      </c>
      <c r="FE734" s="367">
        <v>4263310</v>
      </c>
      <c r="FF734" s="155"/>
      <c r="FG734" s="367"/>
      <c r="FH734" s="154">
        <v>46063</v>
      </c>
      <c r="FI734" s="367">
        <v>4263138</v>
      </c>
      <c r="FJ734" s="154">
        <v>46150</v>
      </c>
      <c r="FK734" s="373">
        <v>4263264</v>
      </c>
      <c r="FL734" s="155">
        <f t="shared" si="1872"/>
        <v>1</v>
      </c>
      <c r="FM734" s="279"/>
      <c r="FN734" s="1184"/>
      <c r="FO734" s="280"/>
      <c r="FP734" s="281"/>
      <c r="FQ734" s="282"/>
      <c r="FS734" s="281"/>
      <c r="FT734" s="282"/>
    </row>
    <row r="735" spans="1:176" ht="18.600000000000001" customHeight="1">
      <c r="A735" s="228">
        <f t="shared" si="1841"/>
        <v>725</v>
      </c>
      <c r="B735" s="343" t="str">
        <f t="shared" si="1842"/>
        <v>4IE</v>
      </c>
      <c r="C735" s="6753">
        <v>46265</v>
      </c>
      <c r="D735" s="6778" t="s">
        <v>34</v>
      </c>
      <c r="E735" s="6791" t="s">
        <v>1670</v>
      </c>
      <c r="F735" s="1564" t="s">
        <v>1980</v>
      </c>
      <c r="G735" s="6876" t="s">
        <v>2286</v>
      </c>
      <c r="H735" s="1330" t="s">
        <v>631</v>
      </c>
      <c r="I735" s="1264" t="s">
        <v>2001</v>
      </c>
      <c r="J735" s="1264" t="s">
        <v>1849</v>
      </c>
      <c r="K735" s="599" t="s">
        <v>11</v>
      </c>
      <c r="L735" s="600"/>
      <c r="M735" s="6477">
        <v>46213</v>
      </c>
      <c r="N735" s="6773">
        <v>46211</v>
      </c>
      <c r="O735" s="354">
        <v>46214</v>
      </c>
      <c r="P735" s="353">
        <v>46212</v>
      </c>
      <c r="Q735" s="354">
        <v>46217</v>
      </c>
      <c r="R735" s="353">
        <v>46212</v>
      </c>
      <c r="S735" s="354">
        <v>46218</v>
      </c>
      <c r="T735" s="353">
        <v>46214</v>
      </c>
      <c r="U735" s="355">
        <v>46220</v>
      </c>
      <c r="V735" s="353">
        <v>46219</v>
      </c>
      <c r="W735" s="356">
        <v>46224</v>
      </c>
      <c r="X735" s="357">
        <v>46224</v>
      </c>
      <c r="Y735" s="359">
        <v>46226</v>
      </c>
      <c r="Z735" s="359">
        <v>46226</v>
      </c>
      <c r="AA735" s="601"/>
      <c r="AB735" s="359"/>
      <c r="AC735" s="251" t="s">
        <v>627</v>
      </c>
      <c r="AD735" s="361"/>
      <c r="AE735" s="362">
        <v>3</v>
      </c>
      <c r="AF735" s="363" t="str">
        <f t="shared" si="1843"/>
        <v>4IE</v>
      </c>
      <c r="AG735" s="364"/>
      <c r="AH735" s="364"/>
      <c r="AI735" s="364">
        <v>1</v>
      </c>
      <c r="AJ735" s="364"/>
      <c r="AK735" s="364"/>
      <c r="AL735" s="364"/>
      <c r="AM735" s="364"/>
      <c r="AN735" s="364">
        <v>1</v>
      </c>
      <c r="AO735" s="364"/>
      <c r="AP735" s="363">
        <v>1</v>
      </c>
      <c r="AQ735" s="255">
        <v>1</v>
      </c>
      <c r="AR735" s="255">
        <v>1</v>
      </c>
      <c r="AS735" s="255">
        <v>1</v>
      </c>
      <c r="AT735" s="255"/>
      <c r="AU735" s="2843">
        <f t="shared" si="1844"/>
        <v>2</v>
      </c>
      <c r="AV735" s="4008">
        <f t="shared" si="1845"/>
        <v>101</v>
      </c>
      <c r="AW735" s="590">
        <v>46177</v>
      </c>
      <c r="AX735" s="369">
        <v>4263282</v>
      </c>
      <c r="AY735" s="154">
        <v>46177</v>
      </c>
      <c r="AZ735" s="367">
        <v>4263283</v>
      </c>
      <c r="BA735" s="154">
        <v>46177</v>
      </c>
      <c r="BB735" s="367">
        <v>4263284</v>
      </c>
      <c r="BC735" s="368">
        <v>46177</v>
      </c>
      <c r="BD735" s="369">
        <v>4263285</v>
      </c>
      <c r="BE735" s="4599">
        <v>46177</v>
      </c>
      <c r="BF735" s="367">
        <v>4263286</v>
      </c>
      <c r="BG735" s="368">
        <v>46177</v>
      </c>
      <c r="BH735" s="367">
        <v>4263287</v>
      </c>
      <c r="BI735" s="154">
        <v>46150</v>
      </c>
      <c r="BJ735" s="367">
        <v>4263240</v>
      </c>
      <c r="BK735" s="154" t="str">
        <f t="shared" si="1916"/>
        <v>-</v>
      </c>
      <c r="BL735" s="367"/>
      <c r="BM735" s="154" t="str">
        <f t="shared" si="1917"/>
        <v>-</v>
      </c>
      <c r="BN735" s="367"/>
      <c r="BO735" s="155" t="str">
        <f t="shared" si="1848"/>
        <v>-</v>
      </c>
      <c r="BP735" s="367"/>
      <c r="BQ735" s="154" t="str">
        <f t="shared" si="1918"/>
        <v>-</v>
      </c>
      <c r="BR735" s="369"/>
      <c r="BS735" s="154" t="str">
        <f t="shared" si="1894"/>
        <v>-</v>
      </c>
      <c r="BT735" s="369"/>
      <c r="BU735" s="154" t="str">
        <f t="shared" si="1895"/>
        <v>-</v>
      </c>
      <c r="BV735" s="369"/>
      <c r="BW735" s="154" t="str">
        <f t="shared" si="1896"/>
        <v>-</v>
      </c>
      <c r="BX735" s="367"/>
      <c r="BY735" s="154" t="str">
        <f t="shared" si="1897"/>
        <v>-</v>
      </c>
      <c r="BZ735" s="369"/>
      <c r="CA735" s="154" t="str">
        <f t="shared" si="1898"/>
        <v>-</v>
      </c>
      <c r="CB735" s="367"/>
      <c r="CC735" s="154" t="str">
        <f t="shared" si="1899"/>
        <v>-</v>
      </c>
      <c r="CD735" s="367"/>
      <c r="CE735" s="2850" t="str">
        <f t="shared" si="1849"/>
        <v>-</v>
      </c>
      <c r="CF735" s="2846"/>
      <c r="CG735" s="2855" t="str">
        <f t="shared" si="1850"/>
        <v>-</v>
      </c>
      <c r="CH735" s="2851"/>
      <c r="CI735" s="2850" t="str">
        <f t="shared" si="1851"/>
        <v>-</v>
      </c>
      <c r="CJ735" s="2846"/>
      <c r="CK735" s="2850" t="str">
        <f t="shared" si="1852"/>
        <v>-</v>
      </c>
      <c r="CL735" s="2851"/>
      <c r="CM735" s="2850" t="str">
        <f t="shared" si="1853"/>
        <v>-</v>
      </c>
      <c r="CN735" s="2851"/>
      <c r="CO735" s="2855" t="str">
        <f t="shared" si="1854"/>
        <v>-</v>
      </c>
      <c r="CP735" s="2851"/>
      <c r="CQ735" s="2855" t="str">
        <f t="shared" si="1855"/>
        <v>-</v>
      </c>
      <c r="CR735" s="2851"/>
      <c r="CS735" s="2850" t="str">
        <f t="shared" si="1856"/>
        <v>-</v>
      </c>
      <c r="CT735" s="2851"/>
      <c r="CU735" s="2855"/>
      <c r="CV735" s="2851"/>
      <c r="CW735" s="2850" t="str">
        <f t="shared" si="1857"/>
        <v>-</v>
      </c>
      <c r="CX735" s="2851"/>
      <c r="CY735" s="2855" t="str">
        <f t="shared" si="1858"/>
        <v>-</v>
      </c>
      <c r="CZ735" s="2851"/>
      <c r="DA735" s="154" t="str">
        <f t="shared" si="1859"/>
        <v>-</v>
      </c>
      <c r="DB735" s="369"/>
      <c r="DC735" s="155" t="str">
        <f t="shared" si="1860"/>
        <v>-</v>
      </c>
      <c r="DD735" s="367"/>
      <c r="DE735" s="374">
        <f t="shared" si="1892"/>
        <v>0</v>
      </c>
      <c r="DF735" s="373"/>
      <c r="DG735" s="818">
        <f t="shared" si="1919"/>
        <v>0</v>
      </c>
      <c r="DH735" s="372"/>
      <c r="DI735" s="267">
        <f t="shared" si="1893"/>
        <v>0</v>
      </c>
      <c r="DJ735" s="373"/>
      <c r="DK735" s="374">
        <v>46150</v>
      </c>
      <c r="DL735" s="373">
        <v>4263256</v>
      </c>
      <c r="DM735" s="375">
        <f t="shared" si="1863"/>
        <v>0</v>
      </c>
      <c r="DN735" s="373"/>
      <c r="DO735" s="155">
        <f t="shared" si="1864"/>
        <v>0</v>
      </c>
      <c r="DP735" s="372"/>
      <c r="DQ735" s="155">
        <f t="shared" si="1865"/>
        <v>0</v>
      </c>
      <c r="DR735" s="373"/>
      <c r="DS735" s="155">
        <f t="shared" si="1866"/>
        <v>0</v>
      </c>
      <c r="DT735" s="372"/>
      <c r="DU735" s="155">
        <f t="shared" si="1867"/>
        <v>0</v>
      </c>
      <c r="DV735" s="373"/>
      <c r="DW735" s="4891">
        <v>46150</v>
      </c>
      <c r="DX735" s="372">
        <v>4263257</v>
      </c>
      <c r="DY735" s="154">
        <f t="shared" si="1915"/>
        <v>0</v>
      </c>
      <c r="DZ735" s="373"/>
      <c r="EA735" s="154">
        <v>46178</v>
      </c>
      <c r="EB735" s="373">
        <v>4263305</v>
      </c>
      <c r="EC735" s="269">
        <v>46178</v>
      </c>
      <c r="ED735" s="376">
        <v>4263306</v>
      </c>
      <c r="EE735" s="822">
        <v>46150</v>
      </c>
      <c r="EF735" s="377">
        <v>4263260</v>
      </c>
      <c r="EG735" s="273"/>
      <c r="EH735" s="274"/>
      <c r="EI735" s="275"/>
      <c r="EJ735" s="276"/>
      <c r="EK735" s="275"/>
      <c r="EL735" s="277"/>
      <c r="EM735" s="278" t="str">
        <f t="shared" si="1869"/>
        <v xml:space="preserve"> </v>
      </c>
      <c r="EN735" s="372"/>
      <c r="EO735" s="155">
        <f t="shared" si="1870"/>
        <v>0</v>
      </c>
      <c r="EP735" s="373"/>
      <c r="ER735" s="194"/>
      <c r="ET735" s="154" t="str">
        <f>IF($AE735=0,"　",VLOOKUP($AE735,ﾚｰｻﾞOP,60,0))</f>
        <v>-</v>
      </c>
      <c r="EU735" s="373"/>
      <c r="EV735" s="154" t="str">
        <f t="shared" si="1871"/>
        <v>-</v>
      </c>
      <c r="EW735" s="373"/>
      <c r="EX735" s="154"/>
      <c r="EY735" s="367"/>
      <c r="EZ735" s="154"/>
      <c r="FA735" s="367"/>
      <c r="FB735" s="154"/>
      <c r="FC735" s="367"/>
      <c r="FD735" s="154"/>
      <c r="FE735" s="367"/>
      <c r="FF735" s="155"/>
      <c r="FG735" s="367"/>
      <c r="FH735" s="154"/>
      <c r="FI735" s="367"/>
      <c r="FJ735" s="154" t="str">
        <f>IF($AE735=0,"　",VLOOKUP($AE735,ﾚｰｻﾞOP,67,0))</f>
        <v>-</v>
      </c>
      <c r="FK735" s="373"/>
      <c r="FL735" s="155" t="str">
        <f t="shared" si="1872"/>
        <v>-</v>
      </c>
      <c r="FM735" s="279"/>
      <c r="FN735" s="1184"/>
      <c r="FO735" s="280"/>
      <c r="FP735" s="281"/>
      <c r="FQ735" s="282"/>
      <c r="FS735" s="281"/>
      <c r="FT735" s="282"/>
    </row>
    <row r="736" spans="1:176" ht="18.600000000000001" customHeight="1">
      <c r="A736" s="228">
        <f t="shared" si="1841"/>
        <v>726</v>
      </c>
      <c r="B736" s="343" t="str">
        <f t="shared" si="1842"/>
        <v>4IE</v>
      </c>
      <c r="C736" s="6753">
        <v>46265</v>
      </c>
      <c r="D736" s="6192" t="s">
        <v>1392</v>
      </c>
      <c r="E736" s="6193">
        <v>89610249</v>
      </c>
      <c r="F736" s="1564" t="s">
        <v>1981</v>
      </c>
      <c r="G736" s="6876"/>
      <c r="H736" s="3281" t="s">
        <v>629</v>
      </c>
      <c r="I736" s="4459" t="s">
        <v>52</v>
      </c>
      <c r="J736" s="1264" t="s">
        <v>21</v>
      </c>
      <c r="K736" s="599" t="s">
        <v>11</v>
      </c>
      <c r="L736" s="600"/>
      <c r="M736" s="6477">
        <v>46213</v>
      </c>
      <c r="N736" s="353">
        <v>46214</v>
      </c>
      <c r="O736" s="354">
        <v>46214</v>
      </c>
      <c r="P736" s="353">
        <v>46219</v>
      </c>
      <c r="Q736" s="354">
        <v>46217</v>
      </c>
      <c r="R736" s="353">
        <v>46218</v>
      </c>
      <c r="S736" s="354">
        <v>46218</v>
      </c>
      <c r="T736" s="353">
        <v>46218</v>
      </c>
      <c r="U736" s="355">
        <v>46220</v>
      </c>
      <c r="V736" s="353">
        <v>46221</v>
      </c>
      <c r="W736" s="356">
        <v>46224</v>
      </c>
      <c r="X736" s="357">
        <v>46224</v>
      </c>
      <c r="Y736" s="359">
        <v>46227</v>
      </c>
      <c r="Z736" s="359">
        <v>46227</v>
      </c>
      <c r="AA736" s="601"/>
      <c r="AB736" s="359"/>
      <c r="AC736" s="251"/>
      <c r="AD736" s="361"/>
      <c r="AE736" s="362">
        <v>25</v>
      </c>
      <c r="AF736" s="363" t="str">
        <f t="shared" si="1843"/>
        <v>4IE</v>
      </c>
      <c r="AG736" s="364"/>
      <c r="AH736" s="364"/>
      <c r="AI736" s="364"/>
      <c r="AJ736" s="364"/>
      <c r="AK736" s="364"/>
      <c r="AL736" s="364"/>
      <c r="AM736" s="364"/>
      <c r="AN736" s="364"/>
      <c r="AO736" s="364"/>
      <c r="AP736" s="363"/>
      <c r="AQ736" s="255"/>
      <c r="AR736" s="255"/>
      <c r="AS736" s="255"/>
      <c r="AT736" s="255"/>
      <c r="AU736" s="2843">
        <f t="shared" si="1844"/>
        <v>0</v>
      </c>
      <c r="AV736" s="4008">
        <f t="shared" si="1845"/>
        <v>0</v>
      </c>
      <c r="AW736" s="590" t="str">
        <f>IF($AE736=0,"　",VLOOKUP($AE736,ﾚｰｻﾞOP,5,0))</f>
        <v>-</v>
      </c>
      <c r="AX736" s="369"/>
      <c r="AY736" s="154" t="str">
        <f>IF($AE736=0,"　",VLOOKUP($AE736,ﾚｰｻﾞOP,6,0))</f>
        <v>-</v>
      </c>
      <c r="AZ736" s="367"/>
      <c r="BA736" s="154" t="str">
        <f>IF($AE736=0,"　",VLOOKUP($AE736,ﾚｰｻﾞOP,7,0))</f>
        <v>-</v>
      </c>
      <c r="BB736" s="367"/>
      <c r="BC736" s="368" t="str">
        <f>IF($AE736=0,"　",VLOOKUP($AE736,ﾚｰｻﾞOP,8,0))</f>
        <v>-</v>
      </c>
      <c r="BD736" s="369"/>
      <c r="BE736" s="4599" t="str">
        <f>IF($AE736=0,"　",VLOOKUP($AE736,ﾚｰｻﾞOP,9,0))</f>
        <v>-</v>
      </c>
      <c r="BF736" s="367"/>
      <c r="BG736" s="368" t="str">
        <f>IF($AE736=0,"　",VLOOKUP($AE736,ﾚｰｻﾞOP,10,0))</f>
        <v>-</v>
      </c>
      <c r="BH736" s="367"/>
      <c r="BI736" s="154" t="str">
        <f>IF($AE736=0,"　",VLOOKUP($AE736,ﾚｰｻﾞOP,11,0))</f>
        <v>-</v>
      </c>
      <c r="BJ736" s="367"/>
      <c r="BK736" s="154" t="str">
        <f t="shared" si="1916"/>
        <v>-</v>
      </c>
      <c r="BL736" s="367"/>
      <c r="BM736" s="154" t="str">
        <f t="shared" si="1917"/>
        <v>-</v>
      </c>
      <c r="BN736" s="367"/>
      <c r="BO736" s="155" t="str">
        <f t="shared" si="1848"/>
        <v>-</v>
      </c>
      <c r="BP736" s="367"/>
      <c r="BQ736" s="154" t="str">
        <f t="shared" si="1918"/>
        <v>-</v>
      </c>
      <c r="BR736" s="369"/>
      <c r="BS736" s="154" t="str">
        <f t="shared" si="1894"/>
        <v>-</v>
      </c>
      <c r="BT736" s="369"/>
      <c r="BU736" s="154" t="str">
        <f t="shared" si="1895"/>
        <v>-</v>
      </c>
      <c r="BV736" s="369"/>
      <c r="BW736" s="154" t="str">
        <f t="shared" si="1896"/>
        <v>-</v>
      </c>
      <c r="BX736" s="367"/>
      <c r="BY736" s="154" t="str">
        <f t="shared" si="1897"/>
        <v>-</v>
      </c>
      <c r="BZ736" s="369"/>
      <c r="CA736" s="154" t="str">
        <f t="shared" si="1898"/>
        <v>-</v>
      </c>
      <c r="CB736" s="367"/>
      <c r="CC736" s="154" t="str">
        <f t="shared" si="1899"/>
        <v>-</v>
      </c>
      <c r="CD736" s="367"/>
      <c r="CE736" s="2850" t="str">
        <f t="shared" si="1849"/>
        <v>-</v>
      </c>
      <c r="CF736" s="2846"/>
      <c r="CG736" s="2855" t="str">
        <f t="shared" si="1850"/>
        <v>-</v>
      </c>
      <c r="CH736" s="2851"/>
      <c r="CI736" s="2850" t="str">
        <f t="shared" si="1851"/>
        <v>-</v>
      </c>
      <c r="CJ736" s="2846"/>
      <c r="CK736" s="2850" t="str">
        <f t="shared" si="1852"/>
        <v>-</v>
      </c>
      <c r="CL736" s="2851"/>
      <c r="CM736" s="2850" t="str">
        <f t="shared" si="1853"/>
        <v>-</v>
      </c>
      <c r="CN736" s="2851"/>
      <c r="CO736" s="2855" t="str">
        <f t="shared" si="1854"/>
        <v>-</v>
      </c>
      <c r="CP736" s="2851"/>
      <c r="CQ736" s="2855" t="str">
        <f t="shared" si="1855"/>
        <v>-</v>
      </c>
      <c r="CR736" s="2851"/>
      <c r="CS736" s="2850" t="str">
        <f t="shared" si="1856"/>
        <v>-</v>
      </c>
      <c r="CT736" s="2851"/>
      <c r="CU736" s="2855"/>
      <c r="CV736" s="2851"/>
      <c r="CW736" s="2850" t="str">
        <f t="shared" si="1857"/>
        <v>-</v>
      </c>
      <c r="CX736" s="2851"/>
      <c r="CY736" s="2855" t="str">
        <f t="shared" si="1858"/>
        <v>-</v>
      </c>
      <c r="CZ736" s="2851"/>
      <c r="DA736" s="154" t="str">
        <f t="shared" si="1859"/>
        <v>-</v>
      </c>
      <c r="DB736" s="369"/>
      <c r="DC736" s="155" t="str">
        <f t="shared" si="1860"/>
        <v>-</v>
      </c>
      <c r="DD736" s="367"/>
      <c r="DE736" s="374">
        <f t="shared" si="1892"/>
        <v>0</v>
      </c>
      <c r="DF736" s="373"/>
      <c r="DG736" s="818">
        <f t="shared" si="1919"/>
        <v>0</v>
      </c>
      <c r="DH736" s="372"/>
      <c r="DI736" s="267">
        <f t="shared" si="1893"/>
        <v>0</v>
      </c>
      <c r="DJ736" s="373"/>
      <c r="DK736" s="374">
        <f>IF(AU736=2,1,0)</f>
        <v>0</v>
      </c>
      <c r="DL736" s="373"/>
      <c r="DM736" s="375">
        <f t="shared" si="1863"/>
        <v>0</v>
      </c>
      <c r="DN736" s="373"/>
      <c r="DO736" s="155">
        <f t="shared" si="1864"/>
        <v>0</v>
      </c>
      <c r="DP736" s="372"/>
      <c r="DQ736" s="155">
        <f t="shared" si="1865"/>
        <v>0</v>
      </c>
      <c r="DR736" s="373"/>
      <c r="DS736" s="155">
        <f t="shared" si="1866"/>
        <v>0</v>
      </c>
      <c r="DT736" s="372"/>
      <c r="DU736" s="155">
        <f t="shared" si="1867"/>
        <v>0</v>
      </c>
      <c r="DV736" s="373"/>
      <c r="DW736" s="4891">
        <f>IF(AN736=1,1,0)</f>
        <v>0</v>
      </c>
      <c r="DX736" s="372"/>
      <c r="DY736" s="154">
        <f t="shared" si="1915"/>
        <v>0</v>
      </c>
      <c r="DZ736" s="373"/>
      <c r="EA736" s="154">
        <f>IF(AP736=1,1,0)</f>
        <v>0</v>
      </c>
      <c r="EB736" s="373"/>
      <c r="EC736" s="269">
        <f>IF(AQ736=1,1,0)</f>
        <v>0</v>
      </c>
      <c r="ED736" s="376"/>
      <c r="EE736" s="822">
        <f>IF(AV736=0,0,1)</f>
        <v>0</v>
      </c>
      <c r="EF736" s="377"/>
      <c r="EG736" s="273"/>
      <c r="EH736" s="274"/>
      <c r="EI736" s="275"/>
      <c r="EJ736" s="276"/>
      <c r="EK736" s="275"/>
      <c r="EL736" s="277"/>
      <c r="EM736" s="278" t="str">
        <f t="shared" si="1869"/>
        <v xml:space="preserve"> </v>
      </c>
      <c r="EN736" s="372"/>
      <c r="EO736" s="155">
        <f t="shared" si="1870"/>
        <v>0</v>
      </c>
      <c r="EP736" s="373"/>
      <c r="ER736" s="194"/>
      <c r="ET736" s="154">
        <v>46150</v>
      </c>
      <c r="EU736" s="373">
        <v>4263261</v>
      </c>
      <c r="EV736" s="154">
        <f t="shared" si="1871"/>
        <v>1</v>
      </c>
      <c r="EW736" s="373"/>
      <c r="EX736" s="154"/>
      <c r="EY736" s="367"/>
      <c r="EZ736" s="154">
        <v>46182</v>
      </c>
      <c r="FA736" s="367">
        <v>4263309</v>
      </c>
      <c r="FB736" s="154"/>
      <c r="FC736" s="367"/>
      <c r="FD736" s="154">
        <v>46182</v>
      </c>
      <c r="FE736" s="367">
        <v>4263310</v>
      </c>
      <c r="FF736" s="155"/>
      <c r="FG736" s="367"/>
      <c r="FH736" s="154"/>
      <c r="FI736" s="367"/>
      <c r="FJ736" s="154">
        <v>46150</v>
      </c>
      <c r="FK736" s="373">
        <v>4263264</v>
      </c>
      <c r="FL736" s="155">
        <f t="shared" si="1872"/>
        <v>1</v>
      </c>
      <c r="FM736" s="279"/>
      <c r="FN736" s="1184"/>
      <c r="FO736" s="280"/>
      <c r="FP736" s="281">
        <v>1</v>
      </c>
      <c r="FQ736" s="282"/>
      <c r="FS736" s="281"/>
      <c r="FT736" s="282"/>
    </row>
    <row r="737" spans="1:176" ht="18.600000000000001" customHeight="1">
      <c r="A737" s="228">
        <f t="shared" si="1841"/>
        <v>727</v>
      </c>
      <c r="B737" s="343" t="str">
        <f t="shared" si="1842"/>
        <v>4IE</v>
      </c>
      <c r="C737" s="6753">
        <v>46265</v>
      </c>
      <c r="D737" s="6787" t="s">
        <v>1120</v>
      </c>
      <c r="E737" s="6797">
        <v>82510032</v>
      </c>
      <c r="F737" s="1564"/>
      <c r="G737" s="6876" t="s">
        <v>2289</v>
      </c>
      <c r="H737" s="1330" t="s">
        <v>631</v>
      </c>
      <c r="I737" s="1264" t="s">
        <v>2001</v>
      </c>
      <c r="J737" s="1264" t="s">
        <v>33</v>
      </c>
      <c r="K737" s="599" t="s">
        <v>11</v>
      </c>
      <c r="L737" s="600"/>
      <c r="M737" s="6477">
        <v>46214</v>
      </c>
      <c r="N737" s="353">
        <v>46212</v>
      </c>
      <c r="O737" s="354">
        <v>46217</v>
      </c>
      <c r="P737" s="353">
        <v>46213</v>
      </c>
      <c r="Q737" s="354">
        <v>46218</v>
      </c>
      <c r="R737" s="353">
        <v>46213</v>
      </c>
      <c r="S737" s="354">
        <v>46219</v>
      </c>
      <c r="T737" s="353">
        <v>46217</v>
      </c>
      <c r="U737" s="355">
        <v>46221</v>
      </c>
      <c r="V737" s="353">
        <v>46219</v>
      </c>
      <c r="W737" s="356">
        <v>46225</v>
      </c>
      <c r="X737" s="357">
        <v>46225</v>
      </c>
      <c r="Y737" s="359">
        <v>46227</v>
      </c>
      <c r="Z737" s="359">
        <v>46227</v>
      </c>
      <c r="AA737" s="601"/>
      <c r="AB737" s="359"/>
      <c r="AC737" s="251" t="s">
        <v>627</v>
      </c>
      <c r="AD737" s="361"/>
      <c r="AE737" s="362">
        <v>7</v>
      </c>
      <c r="AF737" s="363" t="str">
        <f t="shared" si="1843"/>
        <v>4IE</v>
      </c>
      <c r="AG737" s="364"/>
      <c r="AH737" s="364"/>
      <c r="AI737" s="364"/>
      <c r="AJ737" s="364"/>
      <c r="AK737" s="364"/>
      <c r="AL737" s="364"/>
      <c r="AM737" s="364"/>
      <c r="AN737" s="364"/>
      <c r="AO737" s="364"/>
      <c r="AP737" s="363">
        <v>1</v>
      </c>
      <c r="AQ737" s="255">
        <v>1</v>
      </c>
      <c r="AR737" s="255">
        <v>1</v>
      </c>
      <c r="AS737" s="255"/>
      <c r="AT737" s="255"/>
      <c r="AU737" s="2843">
        <f t="shared" si="1844"/>
        <v>0</v>
      </c>
      <c r="AV737" s="4008">
        <f t="shared" si="1845"/>
        <v>1</v>
      </c>
      <c r="AW737" s="590" t="str">
        <f>IF($AE737=0,"　",VLOOKUP($AE737,ﾚｰｻﾞOP,5,0))</f>
        <v>-</v>
      </c>
      <c r="AX737" s="369"/>
      <c r="AY737" s="154" t="str">
        <f>IF($AE737=0,"　",VLOOKUP($AE737,ﾚｰｻﾞOP,6,0))</f>
        <v>-</v>
      </c>
      <c r="AZ737" s="367"/>
      <c r="BA737" s="154" t="str">
        <f>IF($AE737=0,"　",VLOOKUP($AE737,ﾚｰｻﾞOP,7,0))</f>
        <v>-</v>
      </c>
      <c r="BB737" s="367"/>
      <c r="BC737" s="368" t="str">
        <f>IF($AE737=0,"　",VLOOKUP($AE737,ﾚｰｻﾞOP,8,0))</f>
        <v>-</v>
      </c>
      <c r="BD737" s="369"/>
      <c r="BE737" s="4599" t="str">
        <f>IF($AE737=0,"　",VLOOKUP($AE737,ﾚｰｻﾞOP,9,0))</f>
        <v>-</v>
      </c>
      <c r="BF737" s="367"/>
      <c r="BG737" s="368" t="str">
        <f>IF($AE737=0,"　",VLOOKUP($AE737,ﾚｰｻﾞOP,10,0))</f>
        <v>-</v>
      </c>
      <c r="BH737" s="367"/>
      <c r="BI737" s="154" t="str">
        <f>IF($AE737=0,"　",VLOOKUP($AE737,ﾚｰｻﾞOP,11,0))</f>
        <v>-</v>
      </c>
      <c r="BJ737" s="367"/>
      <c r="BK737" s="154" t="str">
        <f t="shared" si="1916"/>
        <v>-</v>
      </c>
      <c r="BL737" s="367"/>
      <c r="BM737" s="154" t="str">
        <f t="shared" si="1917"/>
        <v>-</v>
      </c>
      <c r="BN737" s="367"/>
      <c r="BO737" s="155" t="str">
        <f t="shared" si="1848"/>
        <v>-</v>
      </c>
      <c r="BP737" s="367"/>
      <c r="BQ737" s="154" t="str">
        <f t="shared" si="1918"/>
        <v>-</v>
      </c>
      <c r="BR737" s="369"/>
      <c r="BS737" s="154">
        <v>46120</v>
      </c>
      <c r="BT737" s="369">
        <v>4263193</v>
      </c>
      <c r="BU737" s="154">
        <v>45926</v>
      </c>
      <c r="BV737" s="369">
        <v>4063386</v>
      </c>
      <c r="BW737" s="154">
        <v>45926</v>
      </c>
      <c r="BX737" s="367">
        <v>4063387</v>
      </c>
      <c r="BY737" s="154">
        <v>45926</v>
      </c>
      <c r="BZ737" s="369">
        <v>4063388</v>
      </c>
      <c r="CA737" s="154">
        <v>46120</v>
      </c>
      <c r="CB737" s="367">
        <v>4263197</v>
      </c>
      <c r="CC737" s="154">
        <v>45926</v>
      </c>
      <c r="CD737" s="367">
        <v>4063390</v>
      </c>
      <c r="CE737" s="2850" t="str">
        <f t="shared" si="1849"/>
        <v>-</v>
      </c>
      <c r="CF737" s="2846"/>
      <c r="CG737" s="2855" t="str">
        <f t="shared" si="1850"/>
        <v>-</v>
      </c>
      <c r="CH737" s="2851"/>
      <c r="CI737" s="2850" t="str">
        <f t="shared" si="1851"/>
        <v>-</v>
      </c>
      <c r="CJ737" s="2846"/>
      <c r="CK737" s="2850" t="str">
        <f t="shared" si="1852"/>
        <v>-</v>
      </c>
      <c r="CL737" s="2851"/>
      <c r="CM737" s="2850" t="str">
        <f t="shared" si="1853"/>
        <v>-</v>
      </c>
      <c r="CN737" s="2851"/>
      <c r="CO737" s="2855" t="str">
        <f t="shared" si="1854"/>
        <v>-</v>
      </c>
      <c r="CP737" s="2851"/>
      <c r="CQ737" s="2855" t="str">
        <f t="shared" si="1855"/>
        <v>-</v>
      </c>
      <c r="CR737" s="2851"/>
      <c r="CS737" s="2850" t="str">
        <f t="shared" si="1856"/>
        <v>-</v>
      </c>
      <c r="CT737" s="2851"/>
      <c r="CU737" s="2855"/>
      <c r="CV737" s="2851"/>
      <c r="CW737" s="2850" t="str">
        <f t="shared" si="1857"/>
        <v>-</v>
      </c>
      <c r="CX737" s="2851"/>
      <c r="CY737" s="2855" t="str">
        <f t="shared" si="1858"/>
        <v>-</v>
      </c>
      <c r="CZ737" s="2851"/>
      <c r="DA737" s="154" t="str">
        <f t="shared" si="1859"/>
        <v>-</v>
      </c>
      <c r="DB737" s="369"/>
      <c r="DC737" s="155" t="str">
        <f t="shared" si="1860"/>
        <v>-</v>
      </c>
      <c r="DD737" s="367"/>
      <c r="DE737" s="374">
        <f t="shared" si="1892"/>
        <v>0</v>
      </c>
      <c r="DF737" s="373"/>
      <c r="DG737" s="818">
        <f t="shared" si="1919"/>
        <v>0</v>
      </c>
      <c r="DH737" s="372"/>
      <c r="DI737" s="267">
        <f t="shared" si="1893"/>
        <v>0</v>
      </c>
      <c r="DJ737" s="373"/>
      <c r="DK737" s="374">
        <f>IF(AU737=2,1,0)</f>
        <v>0</v>
      </c>
      <c r="DL737" s="373"/>
      <c r="DM737" s="375">
        <f t="shared" si="1863"/>
        <v>0</v>
      </c>
      <c r="DN737" s="373"/>
      <c r="DO737" s="155">
        <f t="shared" si="1864"/>
        <v>0</v>
      </c>
      <c r="DP737" s="372"/>
      <c r="DQ737" s="155">
        <f t="shared" si="1865"/>
        <v>0</v>
      </c>
      <c r="DR737" s="373"/>
      <c r="DS737" s="155">
        <f t="shared" si="1866"/>
        <v>0</v>
      </c>
      <c r="DT737" s="372"/>
      <c r="DU737" s="155">
        <f t="shared" si="1867"/>
        <v>0</v>
      </c>
      <c r="DV737" s="373"/>
      <c r="DW737" s="4891">
        <f>IF(AN737=1,1,0)</f>
        <v>0</v>
      </c>
      <c r="DX737" s="372"/>
      <c r="DY737" s="154">
        <f t="shared" si="1915"/>
        <v>0</v>
      </c>
      <c r="DZ737" s="373"/>
      <c r="EA737" s="154">
        <v>46178</v>
      </c>
      <c r="EB737" s="373">
        <v>4263305</v>
      </c>
      <c r="EC737" s="269">
        <v>46178</v>
      </c>
      <c r="ED737" s="376">
        <v>4263306</v>
      </c>
      <c r="EE737" s="822">
        <v>46150</v>
      </c>
      <c r="EF737" s="377">
        <v>4263260</v>
      </c>
      <c r="EG737" s="273"/>
      <c r="EH737" s="274"/>
      <c r="EI737" s="275"/>
      <c r="EJ737" s="276"/>
      <c r="EK737" s="275"/>
      <c r="EL737" s="277"/>
      <c r="EM737" s="278" t="str">
        <f t="shared" si="1869"/>
        <v xml:space="preserve"> </v>
      </c>
      <c r="EN737" s="372"/>
      <c r="EO737" s="155">
        <f t="shared" si="1870"/>
        <v>0</v>
      </c>
      <c r="EP737" s="373"/>
      <c r="ER737" s="194"/>
      <c r="ET737" s="154" t="str">
        <f>IF($AE737=0,"　",VLOOKUP($AE737,ﾚｰｻﾞOP,60,0))</f>
        <v>-</v>
      </c>
      <c r="EU737" s="373"/>
      <c r="EV737" s="154" t="str">
        <f t="shared" si="1871"/>
        <v>-</v>
      </c>
      <c r="EW737" s="373"/>
      <c r="EX737" s="154"/>
      <c r="EY737" s="367"/>
      <c r="EZ737" s="154"/>
      <c r="FA737" s="367"/>
      <c r="FB737" s="154"/>
      <c r="FC737" s="367"/>
      <c r="FD737" s="154"/>
      <c r="FE737" s="367"/>
      <c r="FF737" s="155"/>
      <c r="FG737" s="367"/>
      <c r="FH737" s="154"/>
      <c r="FI737" s="367"/>
      <c r="FJ737" s="154" t="str">
        <f>IF($AE737=0,"　",VLOOKUP($AE737,ﾚｰｻﾞOP,67,0))</f>
        <v>-</v>
      </c>
      <c r="FK737" s="373"/>
      <c r="FL737" s="155" t="str">
        <f t="shared" si="1872"/>
        <v>-</v>
      </c>
      <c r="FM737" s="279"/>
      <c r="FN737" s="1184"/>
      <c r="FO737" s="280"/>
      <c r="FP737" s="281"/>
      <c r="FQ737" s="282"/>
      <c r="FS737" s="281"/>
      <c r="FT737" s="282"/>
    </row>
    <row r="738" spans="1:176" ht="18.600000000000001" customHeight="1">
      <c r="A738" s="228">
        <f t="shared" si="1841"/>
        <v>728</v>
      </c>
      <c r="B738" s="343" t="str">
        <f t="shared" si="1842"/>
        <v>4IE</v>
      </c>
      <c r="C738" s="6753">
        <v>46253</v>
      </c>
      <c r="D738" s="345" t="s">
        <v>1733</v>
      </c>
      <c r="E738" s="346">
        <v>84515327</v>
      </c>
      <c r="F738" s="1564" t="s">
        <v>1982</v>
      </c>
      <c r="G738" s="6876" t="s">
        <v>2290</v>
      </c>
      <c r="H738" s="6583" t="s">
        <v>631</v>
      </c>
      <c r="I738" s="6584" t="s">
        <v>2001</v>
      </c>
      <c r="J738" s="6584" t="s">
        <v>1889</v>
      </c>
      <c r="K738" s="6585" t="s">
        <v>11</v>
      </c>
      <c r="L738" s="600"/>
      <c r="M738" s="6477">
        <v>46214</v>
      </c>
      <c r="N738" s="353">
        <v>46213</v>
      </c>
      <c r="O738" s="354">
        <v>46217</v>
      </c>
      <c r="P738" s="353">
        <v>46214</v>
      </c>
      <c r="Q738" s="354">
        <v>46218</v>
      </c>
      <c r="R738" s="353">
        <v>46214</v>
      </c>
      <c r="S738" s="354">
        <v>46219</v>
      </c>
      <c r="T738" s="353">
        <v>46218</v>
      </c>
      <c r="U738" s="355">
        <v>46221</v>
      </c>
      <c r="V738" s="353">
        <v>46225</v>
      </c>
      <c r="W738" s="356">
        <v>46225</v>
      </c>
      <c r="X738" s="357">
        <v>46226</v>
      </c>
      <c r="Y738" s="359">
        <v>46227</v>
      </c>
      <c r="Z738" s="359">
        <v>46227</v>
      </c>
      <c r="AA738" s="601"/>
      <c r="AB738" s="359"/>
      <c r="AC738" s="251" t="s">
        <v>627</v>
      </c>
      <c r="AD738" s="361"/>
      <c r="AE738" s="362">
        <v>3</v>
      </c>
      <c r="AF738" s="363" t="str">
        <f t="shared" si="1843"/>
        <v>4IE</v>
      </c>
      <c r="AG738" s="364"/>
      <c r="AH738" s="364"/>
      <c r="AI738" s="364">
        <v>1</v>
      </c>
      <c r="AJ738" s="364"/>
      <c r="AK738" s="364"/>
      <c r="AL738" s="364"/>
      <c r="AM738" s="364"/>
      <c r="AN738" s="364">
        <v>1</v>
      </c>
      <c r="AO738" s="364"/>
      <c r="AP738" s="363">
        <v>1</v>
      </c>
      <c r="AQ738" s="255">
        <v>1</v>
      </c>
      <c r="AR738" s="255">
        <v>1</v>
      </c>
      <c r="AS738" s="255"/>
      <c r="AT738" s="255"/>
      <c r="AU738" s="2843">
        <f t="shared" si="1844"/>
        <v>2</v>
      </c>
      <c r="AV738" s="4008">
        <f t="shared" si="1845"/>
        <v>1</v>
      </c>
      <c r="AW738" s="590">
        <v>46177</v>
      </c>
      <c r="AX738" s="369">
        <v>4263282</v>
      </c>
      <c r="AY738" s="154">
        <v>46177</v>
      </c>
      <c r="AZ738" s="367">
        <v>4263283</v>
      </c>
      <c r="BA738" s="154">
        <v>46177</v>
      </c>
      <c r="BB738" s="367">
        <v>4263284</v>
      </c>
      <c r="BC738" s="368">
        <v>46177</v>
      </c>
      <c r="BD738" s="369">
        <v>4263285</v>
      </c>
      <c r="BE738" s="4599">
        <v>46177</v>
      </c>
      <c r="BF738" s="367">
        <v>4263286</v>
      </c>
      <c r="BG738" s="368">
        <v>46177</v>
      </c>
      <c r="BH738" s="367">
        <v>4263287</v>
      </c>
      <c r="BI738" s="154">
        <v>46150</v>
      </c>
      <c r="BJ738" s="367">
        <v>4263240</v>
      </c>
      <c r="BK738" s="154" t="str">
        <f t="shared" si="1916"/>
        <v>-</v>
      </c>
      <c r="BL738" s="367"/>
      <c r="BM738" s="154" t="str">
        <f t="shared" si="1917"/>
        <v>-</v>
      </c>
      <c r="BN738" s="367"/>
      <c r="BO738" s="155" t="str">
        <f t="shared" si="1848"/>
        <v>-</v>
      </c>
      <c r="BP738" s="367"/>
      <c r="BQ738" s="154" t="str">
        <f t="shared" si="1918"/>
        <v>-</v>
      </c>
      <c r="BR738" s="369"/>
      <c r="BS738" s="154" t="str">
        <f t="shared" ref="BS738:BS746" si="1920">IF($AE738=0,"　",VLOOKUP($AE738,ﾚｰｻﾞOP,13,0))</f>
        <v>-</v>
      </c>
      <c r="BT738" s="369"/>
      <c r="BU738" s="154" t="str">
        <f t="shared" ref="BU738:BU746" si="1921">IF($AE738=0,"　",VLOOKUP($AE738,ﾚｰｻﾞOP,14,0))</f>
        <v>-</v>
      </c>
      <c r="BV738" s="369"/>
      <c r="BW738" s="154" t="str">
        <f t="shared" ref="BW738:BW746" si="1922">IF($AE738=0,"　",VLOOKUP($AE738,ﾚｰｻﾞOP,15,0))</f>
        <v>-</v>
      </c>
      <c r="BX738" s="367"/>
      <c r="BY738" s="154" t="str">
        <f t="shared" ref="BY738:BY746" si="1923">IF($AE738=0,"　",VLOOKUP($AE738,ﾚｰｻﾞOP,16,0))</f>
        <v>-</v>
      </c>
      <c r="BZ738" s="369"/>
      <c r="CA738" s="154" t="str">
        <f t="shared" ref="CA738:CA746" si="1924">IF($AE738=0,"　",VLOOKUP($AE738,ﾚｰｻﾞOP,17,0))</f>
        <v>-</v>
      </c>
      <c r="CB738" s="367"/>
      <c r="CC738" s="154" t="str">
        <f t="shared" ref="CC738:CC746" si="1925">IF($AE738=0,"　",VLOOKUP($AE738,ﾚｰｻﾞOP,18,0))</f>
        <v>-</v>
      </c>
      <c r="CD738" s="367"/>
      <c r="CE738" s="2850" t="str">
        <f t="shared" si="1849"/>
        <v>-</v>
      </c>
      <c r="CF738" s="2846"/>
      <c r="CG738" s="2855" t="str">
        <f t="shared" si="1850"/>
        <v>-</v>
      </c>
      <c r="CH738" s="2851"/>
      <c r="CI738" s="2850" t="str">
        <f t="shared" si="1851"/>
        <v>-</v>
      </c>
      <c r="CJ738" s="2846"/>
      <c r="CK738" s="2850" t="str">
        <f t="shared" si="1852"/>
        <v>-</v>
      </c>
      <c r="CL738" s="2851"/>
      <c r="CM738" s="2850" t="str">
        <f t="shared" si="1853"/>
        <v>-</v>
      </c>
      <c r="CN738" s="2851"/>
      <c r="CO738" s="2855" t="str">
        <f t="shared" si="1854"/>
        <v>-</v>
      </c>
      <c r="CP738" s="2851"/>
      <c r="CQ738" s="2855" t="str">
        <f t="shared" si="1855"/>
        <v>-</v>
      </c>
      <c r="CR738" s="2851"/>
      <c r="CS738" s="2850" t="str">
        <f t="shared" si="1856"/>
        <v>-</v>
      </c>
      <c r="CT738" s="2851"/>
      <c r="CU738" s="2855"/>
      <c r="CV738" s="2851"/>
      <c r="CW738" s="2850" t="str">
        <f t="shared" si="1857"/>
        <v>-</v>
      </c>
      <c r="CX738" s="2851"/>
      <c r="CY738" s="2855" t="str">
        <f t="shared" si="1858"/>
        <v>-</v>
      </c>
      <c r="CZ738" s="2851"/>
      <c r="DA738" s="154" t="str">
        <f t="shared" si="1859"/>
        <v>-</v>
      </c>
      <c r="DB738" s="369"/>
      <c r="DC738" s="155" t="str">
        <f t="shared" si="1860"/>
        <v>-</v>
      </c>
      <c r="DD738" s="367"/>
      <c r="DE738" s="374">
        <f t="shared" si="1892"/>
        <v>0</v>
      </c>
      <c r="DF738" s="373"/>
      <c r="DG738" s="818">
        <f t="shared" si="1919"/>
        <v>0</v>
      </c>
      <c r="DH738" s="372"/>
      <c r="DI738" s="267">
        <f t="shared" si="1893"/>
        <v>0</v>
      </c>
      <c r="DJ738" s="373"/>
      <c r="DK738" s="374">
        <v>46150</v>
      </c>
      <c r="DL738" s="373">
        <v>4263256</v>
      </c>
      <c r="DM738" s="375">
        <f t="shared" si="1863"/>
        <v>0</v>
      </c>
      <c r="DN738" s="373"/>
      <c r="DO738" s="155">
        <f t="shared" si="1864"/>
        <v>0</v>
      </c>
      <c r="DP738" s="372"/>
      <c r="DQ738" s="155">
        <f t="shared" si="1865"/>
        <v>0</v>
      </c>
      <c r="DR738" s="373"/>
      <c r="DS738" s="155">
        <f t="shared" si="1866"/>
        <v>0</v>
      </c>
      <c r="DT738" s="372"/>
      <c r="DU738" s="155">
        <f t="shared" si="1867"/>
        <v>0</v>
      </c>
      <c r="DV738" s="373"/>
      <c r="DW738" s="4891">
        <v>46150</v>
      </c>
      <c r="DX738" s="372">
        <v>4263257</v>
      </c>
      <c r="DY738" s="154">
        <f t="shared" si="1915"/>
        <v>0</v>
      </c>
      <c r="DZ738" s="373"/>
      <c r="EA738" s="154">
        <v>46178</v>
      </c>
      <c r="EB738" s="373">
        <v>4263305</v>
      </c>
      <c r="EC738" s="269">
        <v>46178</v>
      </c>
      <c r="ED738" s="376">
        <v>4263306</v>
      </c>
      <c r="EE738" s="822">
        <v>46150</v>
      </c>
      <c r="EF738" s="377">
        <v>4263260</v>
      </c>
      <c r="EG738" s="273"/>
      <c r="EH738" s="274"/>
      <c r="EI738" s="275"/>
      <c r="EJ738" s="276"/>
      <c r="EK738" s="275"/>
      <c r="EL738" s="277"/>
      <c r="EM738" s="278" t="str">
        <f t="shared" si="1869"/>
        <v xml:space="preserve"> </v>
      </c>
      <c r="EN738" s="372"/>
      <c r="EO738" s="155">
        <f t="shared" si="1870"/>
        <v>0</v>
      </c>
      <c r="EP738" s="373"/>
      <c r="ER738" s="194"/>
      <c r="ET738" s="154" t="str">
        <f>IF($AE738=0,"　",VLOOKUP($AE738,ﾚｰｻﾞOP,60,0))</f>
        <v>-</v>
      </c>
      <c r="EU738" s="373"/>
      <c r="EV738" s="154" t="str">
        <f t="shared" si="1871"/>
        <v>-</v>
      </c>
      <c r="EW738" s="373"/>
      <c r="EX738" s="154"/>
      <c r="EY738" s="367"/>
      <c r="EZ738" s="154"/>
      <c r="FA738" s="367"/>
      <c r="FB738" s="154"/>
      <c r="FC738" s="367"/>
      <c r="FD738" s="154"/>
      <c r="FE738" s="367"/>
      <c r="FF738" s="155"/>
      <c r="FG738" s="367"/>
      <c r="FH738" s="154"/>
      <c r="FI738" s="367"/>
      <c r="FJ738" s="154" t="str">
        <f>IF($AE738=0,"　",VLOOKUP($AE738,ﾚｰｻﾞOP,67,0))</f>
        <v>-</v>
      </c>
      <c r="FK738" s="373"/>
      <c r="FL738" s="155" t="str">
        <f t="shared" si="1872"/>
        <v>-</v>
      </c>
      <c r="FM738" s="279"/>
      <c r="FN738" s="1184"/>
      <c r="FO738" s="280"/>
      <c r="FP738" s="281"/>
      <c r="FQ738" s="282"/>
      <c r="FS738" s="281"/>
      <c r="FT738" s="282"/>
    </row>
    <row r="739" spans="1:176" ht="18.600000000000001" customHeight="1">
      <c r="A739" s="228">
        <f t="shared" si="1841"/>
        <v>729</v>
      </c>
      <c r="B739" s="343" t="str">
        <f t="shared" si="1842"/>
        <v>4IE</v>
      </c>
      <c r="C739" s="6753">
        <v>46264</v>
      </c>
      <c r="D739" s="6784" t="s">
        <v>1601</v>
      </c>
      <c r="E739" s="6193">
        <v>89610240</v>
      </c>
      <c r="F739" s="1564" t="s">
        <v>1983</v>
      </c>
      <c r="G739" s="6876"/>
      <c r="H739" s="1330" t="s">
        <v>630</v>
      </c>
      <c r="I739" s="6584" t="s">
        <v>2002</v>
      </c>
      <c r="J739" s="1264" t="s">
        <v>20</v>
      </c>
      <c r="K739" s="599" t="s">
        <v>11</v>
      </c>
      <c r="L739" s="600"/>
      <c r="M739" s="6477">
        <v>46217</v>
      </c>
      <c r="N739" s="353">
        <v>46214</v>
      </c>
      <c r="O739" s="354">
        <v>46218</v>
      </c>
      <c r="P739" s="353">
        <v>46219</v>
      </c>
      <c r="Q739" s="354">
        <v>46219</v>
      </c>
      <c r="R739" s="353">
        <v>46218</v>
      </c>
      <c r="S739" s="354">
        <v>46220</v>
      </c>
      <c r="T739" s="353">
        <v>46219</v>
      </c>
      <c r="U739" s="355">
        <v>46224</v>
      </c>
      <c r="V739" s="353">
        <v>46224</v>
      </c>
      <c r="W739" s="356">
        <v>46226</v>
      </c>
      <c r="X739" s="357">
        <v>46226</v>
      </c>
      <c r="Y739" s="359">
        <v>46231</v>
      </c>
      <c r="Z739" s="359">
        <v>46231</v>
      </c>
      <c r="AA739" s="601"/>
      <c r="AB739" s="359"/>
      <c r="AC739" s="251"/>
      <c r="AD739" s="361"/>
      <c r="AE739" s="362">
        <v>25</v>
      </c>
      <c r="AF739" s="363" t="str">
        <f t="shared" si="1843"/>
        <v>4IE</v>
      </c>
      <c r="AG739" s="364"/>
      <c r="AH739" s="364"/>
      <c r="AI739" s="364"/>
      <c r="AJ739" s="364"/>
      <c r="AK739" s="364"/>
      <c r="AL739" s="364"/>
      <c r="AM739" s="364"/>
      <c r="AN739" s="364"/>
      <c r="AO739" s="364"/>
      <c r="AP739" s="363"/>
      <c r="AQ739" s="255"/>
      <c r="AR739" s="255"/>
      <c r="AS739" s="255"/>
      <c r="AT739" s="255"/>
      <c r="AU739" s="2843">
        <f t="shared" si="1844"/>
        <v>0</v>
      </c>
      <c r="AV739" s="4008">
        <f t="shared" si="1845"/>
        <v>0</v>
      </c>
      <c r="AW739" s="590" t="str">
        <f>IF($AE739=0,"　",VLOOKUP($AE739,ﾚｰｻﾞOP,5,0))</f>
        <v>-</v>
      </c>
      <c r="AX739" s="369"/>
      <c r="AY739" s="154" t="str">
        <f>IF($AE739=0,"　",VLOOKUP($AE739,ﾚｰｻﾞOP,6,0))</f>
        <v>-</v>
      </c>
      <c r="AZ739" s="367"/>
      <c r="BA739" s="154" t="str">
        <f>IF($AE739=0,"　",VLOOKUP($AE739,ﾚｰｻﾞOP,7,0))</f>
        <v>-</v>
      </c>
      <c r="BB739" s="367"/>
      <c r="BC739" s="368" t="str">
        <f>IF($AE739=0,"　",VLOOKUP($AE739,ﾚｰｻﾞOP,8,0))</f>
        <v>-</v>
      </c>
      <c r="BD739" s="369"/>
      <c r="BE739" s="4599" t="str">
        <f>IF($AE739=0,"　",VLOOKUP($AE739,ﾚｰｻﾞOP,9,0))</f>
        <v>-</v>
      </c>
      <c r="BF739" s="367"/>
      <c r="BG739" s="368" t="str">
        <f>IF($AE739=0,"　",VLOOKUP($AE739,ﾚｰｻﾞOP,10,0))</f>
        <v>-</v>
      </c>
      <c r="BH739" s="367"/>
      <c r="BI739" s="154" t="str">
        <f>IF($AE739=0,"　",VLOOKUP($AE739,ﾚｰｻﾞOP,11,0))</f>
        <v>-</v>
      </c>
      <c r="BJ739" s="367"/>
      <c r="BK739" s="154" t="str">
        <f t="shared" si="1916"/>
        <v>-</v>
      </c>
      <c r="BL739" s="367"/>
      <c r="BM739" s="154" t="str">
        <f t="shared" si="1917"/>
        <v>-</v>
      </c>
      <c r="BN739" s="367"/>
      <c r="BO739" s="155" t="str">
        <f t="shared" si="1848"/>
        <v>-</v>
      </c>
      <c r="BP739" s="367"/>
      <c r="BQ739" s="154" t="str">
        <f t="shared" si="1918"/>
        <v>-</v>
      </c>
      <c r="BR739" s="369"/>
      <c r="BS739" s="154" t="str">
        <f t="shared" si="1920"/>
        <v>-</v>
      </c>
      <c r="BT739" s="2968"/>
      <c r="BU739" s="154" t="str">
        <f t="shared" si="1921"/>
        <v>-</v>
      </c>
      <c r="BV739" s="369"/>
      <c r="BW739" s="154" t="str">
        <f t="shared" si="1922"/>
        <v>-</v>
      </c>
      <c r="BX739" s="2966"/>
      <c r="BY739" s="154" t="str">
        <f t="shared" si="1923"/>
        <v>-</v>
      </c>
      <c r="BZ739" s="369"/>
      <c r="CA739" s="154" t="str">
        <f t="shared" si="1924"/>
        <v>-</v>
      </c>
      <c r="CB739" s="367"/>
      <c r="CC739" s="154" t="str">
        <f t="shared" si="1925"/>
        <v>-</v>
      </c>
      <c r="CD739" s="367"/>
      <c r="CE739" s="2850" t="str">
        <f t="shared" si="1849"/>
        <v>-</v>
      </c>
      <c r="CF739" s="2846"/>
      <c r="CG739" s="2855" t="str">
        <f t="shared" si="1850"/>
        <v>-</v>
      </c>
      <c r="CH739" s="2851"/>
      <c r="CI739" s="2850" t="str">
        <f t="shared" si="1851"/>
        <v>-</v>
      </c>
      <c r="CJ739" s="2846"/>
      <c r="CK739" s="2850" t="str">
        <f t="shared" si="1852"/>
        <v>-</v>
      </c>
      <c r="CL739" s="2851"/>
      <c r="CM739" s="2850" t="str">
        <f t="shared" si="1853"/>
        <v>-</v>
      </c>
      <c r="CN739" s="2851"/>
      <c r="CO739" s="2855" t="str">
        <f t="shared" si="1854"/>
        <v>-</v>
      </c>
      <c r="CP739" s="2851"/>
      <c r="CQ739" s="2855" t="str">
        <f t="shared" si="1855"/>
        <v>-</v>
      </c>
      <c r="CR739" s="2851"/>
      <c r="CS739" s="2850" t="str">
        <f t="shared" si="1856"/>
        <v>-</v>
      </c>
      <c r="CT739" s="2851"/>
      <c r="CU739" s="2855"/>
      <c r="CV739" s="2851"/>
      <c r="CW739" s="2850" t="str">
        <f t="shared" si="1857"/>
        <v>-</v>
      </c>
      <c r="CX739" s="2851"/>
      <c r="CY739" s="2855" t="str">
        <f t="shared" si="1858"/>
        <v>-</v>
      </c>
      <c r="CZ739" s="2851"/>
      <c r="DA739" s="154" t="str">
        <f t="shared" si="1859"/>
        <v>-</v>
      </c>
      <c r="DB739" s="369"/>
      <c r="DC739" s="155" t="str">
        <f t="shared" si="1860"/>
        <v>-</v>
      </c>
      <c r="DD739" s="367"/>
      <c r="DE739" s="374">
        <f t="shared" si="1892"/>
        <v>0</v>
      </c>
      <c r="DF739" s="373"/>
      <c r="DG739" s="818">
        <f t="shared" si="1919"/>
        <v>0</v>
      </c>
      <c r="DH739" s="372"/>
      <c r="DI739" s="267">
        <f t="shared" si="1893"/>
        <v>0</v>
      </c>
      <c r="DJ739" s="373"/>
      <c r="DK739" s="374">
        <f>IF(AU739=2,1,0)</f>
        <v>0</v>
      </c>
      <c r="DL739" s="373"/>
      <c r="DM739" s="375">
        <f t="shared" si="1863"/>
        <v>0</v>
      </c>
      <c r="DN739" s="373"/>
      <c r="DO739" s="155">
        <f t="shared" si="1864"/>
        <v>0</v>
      </c>
      <c r="DP739" s="372"/>
      <c r="DQ739" s="155">
        <f t="shared" si="1865"/>
        <v>0</v>
      </c>
      <c r="DR739" s="373"/>
      <c r="DS739" s="155">
        <f t="shared" si="1866"/>
        <v>0</v>
      </c>
      <c r="DT739" s="372"/>
      <c r="DU739" s="155">
        <f t="shared" si="1867"/>
        <v>0</v>
      </c>
      <c r="DV739" s="373"/>
      <c r="DW739" s="4891">
        <f>IF(AN739=1,1,0)</f>
        <v>0</v>
      </c>
      <c r="DX739" s="372"/>
      <c r="DY739" s="154">
        <f t="shared" si="1915"/>
        <v>0</v>
      </c>
      <c r="DZ739" s="373"/>
      <c r="EA739" s="154">
        <f>IF(AP739=1,1,0)</f>
        <v>0</v>
      </c>
      <c r="EB739" s="373"/>
      <c r="EC739" s="269">
        <f>IF(AQ739=1,1,0)</f>
        <v>0</v>
      </c>
      <c r="ED739" s="376"/>
      <c r="EE739" s="822">
        <f>IF(AV739=0,0,1)</f>
        <v>0</v>
      </c>
      <c r="EF739" s="377"/>
      <c r="EG739" s="273"/>
      <c r="EH739" s="274"/>
      <c r="EI739" s="275"/>
      <c r="EJ739" s="276"/>
      <c r="EK739" s="275"/>
      <c r="EL739" s="277"/>
      <c r="EM739" s="278" t="str">
        <f t="shared" si="1869"/>
        <v xml:space="preserve"> </v>
      </c>
      <c r="EN739" s="372"/>
      <c r="EO739" s="155">
        <f t="shared" si="1870"/>
        <v>0</v>
      </c>
      <c r="EP739" s="373"/>
      <c r="ER739" s="194"/>
      <c r="ET739" s="154">
        <v>46150</v>
      </c>
      <c r="EU739" s="373">
        <v>4263261</v>
      </c>
      <c r="EV739" s="154">
        <f t="shared" si="1871"/>
        <v>1</v>
      </c>
      <c r="EW739" s="373"/>
      <c r="EX739" s="154"/>
      <c r="EY739" s="367"/>
      <c r="EZ739" s="154"/>
      <c r="FA739" s="367"/>
      <c r="FB739" s="154"/>
      <c r="FC739" s="367"/>
      <c r="FD739" s="154">
        <v>46182</v>
      </c>
      <c r="FE739" s="367">
        <v>4263310</v>
      </c>
      <c r="FF739" s="155"/>
      <c r="FG739" s="367"/>
      <c r="FH739" s="154">
        <v>46063</v>
      </c>
      <c r="FI739" s="367">
        <v>4263138</v>
      </c>
      <c r="FJ739" s="154">
        <v>46150</v>
      </c>
      <c r="FK739" s="373">
        <v>4263264</v>
      </c>
      <c r="FL739" s="155">
        <f t="shared" si="1872"/>
        <v>1</v>
      </c>
      <c r="FM739" s="279"/>
      <c r="FN739" s="1184"/>
      <c r="FO739" s="280"/>
      <c r="FP739" s="281"/>
      <c r="FQ739" s="282"/>
      <c r="FS739" s="281"/>
      <c r="FT739" s="282"/>
    </row>
    <row r="740" spans="1:176" ht="18.600000000000001" customHeight="1">
      <c r="A740" s="228">
        <f t="shared" si="1841"/>
        <v>730</v>
      </c>
      <c r="B740" s="343" t="str">
        <f t="shared" si="1842"/>
        <v>4IE</v>
      </c>
      <c r="C740" s="6753">
        <v>46264</v>
      </c>
      <c r="D740" s="5644" t="s">
        <v>1601</v>
      </c>
      <c r="E740" s="5719">
        <v>89610241</v>
      </c>
      <c r="F740" s="7564" t="s">
        <v>2296</v>
      </c>
      <c r="G740" s="6876" t="s">
        <v>2308</v>
      </c>
      <c r="H740" s="1330" t="s">
        <v>630</v>
      </c>
      <c r="I740" s="1264" t="s">
        <v>2002</v>
      </c>
      <c r="J740" s="1264" t="s">
        <v>20</v>
      </c>
      <c r="K740" s="599" t="s">
        <v>11</v>
      </c>
      <c r="L740" s="600"/>
      <c r="M740" s="6477">
        <v>46217</v>
      </c>
      <c r="N740" s="353">
        <v>46218</v>
      </c>
      <c r="O740" s="354">
        <v>46218</v>
      </c>
      <c r="P740" s="353">
        <v>46220</v>
      </c>
      <c r="Q740" s="354">
        <v>46219</v>
      </c>
      <c r="R740" s="353">
        <v>46218</v>
      </c>
      <c r="S740" s="354">
        <v>46220</v>
      </c>
      <c r="T740" s="353">
        <v>46221</v>
      </c>
      <c r="U740" s="355">
        <v>46224</v>
      </c>
      <c r="V740" s="353">
        <v>46225</v>
      </c>
      <c r="W740" s="356">
        <v>46226</v>
      </c>
      <c r="X740" s="357">
        <v>46228</v>
      </c>
      <c r="Y740" s="359">
        <v>46232</v>
      </c>
      <c r="Z740" s="359">
        <v>46232</v>
      </c>
      <c r="AA740" s="601"/>
      <c r="AB740" s="359"/>
      <c r="AC740" s="251"/>
      <c r="AD740" s="361"/>
      <c r="AE740" s="362">
        <v>25</v>
      </c>
      <c r="AF740" s="363" t="str">
        <f t="shared" si="1843"/>
        <v>4IE</v>
      </c>
      <c r="AG740" s="364"/>
      <c r="AH740" s="364"/>
      <c r="AI740" s="364"/>
      <c r="AJ740" s="364"/>
      <c r="AK740" s="364"/>
      <c r="AL740" s="364"/>
      <c r="AM740" s="364"/>
      <c r="AN740" s="364"/>
      <c r="AO740" s="364"/>
      <c r="AP740" s="363"/>
      <c r="AQ740" s="255"/>
      <c r="AR740" s="255"/>
      <c r="AS740" s="255"/>
      <c r="AT740" s="255"/>
      <c r="AU740" s="2843">
        <f t="shared" si="1844"/>
        <v>0</v>
      </c>
      <c r="AV740" s="4008">
        <f t="shared" si="1845"/>
        <v>0</v>
      </c>
      <c r="AW740" s="590" t="str">
        <f>IF($AE740=0,"　",VLOOKUP($AE740,ﾚｰｻﾞOP,5,0))</f>
        <v>-</v>
      </c>
      <c r="AX740" s="369"/>
      <c r="AY740" s="154" t="str">
        <f>IF($AE740=0,"　",VLOOKUP($AE740,ﾚｰｻﾞOP,6,0))</f>
        <v>-</v>
      </c>
      <c r="AZ740" s="367"/>
      <c r="BA740" s="154" t="str">
        <f>IF($AE740=0,"　",VLOOKUP($AE740,ﾚｰｻﾞOP,7,0))</f>
        <v>-</v>
      </c>
      <c r="BB740" s="367"/>
      <c r="BC740" s="368" t="str">
        <f>IF($AE740=0,"　",VLOOKUP($AE740,ﾚｰｻﾞOP,8,0))</f>
        <v>-</v>
      </c>
      <c r="BD740" s="369"/>
      <c r="BE740" s="4599" t="str">
        <f>IF($AE740=0,"　",VLOOKUP($AE740,ﾚｰｻﾞOP,9,0))</f>
        <v>-</v>
      </c>
      <c r="BF740" s="367"/>
      <c r="BG740" s="368" t="str">
        <f>IF($AE740=0,"　",VLOOKUP($AE740,ﾚｰｻﾞOP,10,0))</f>
        <v>-</v>
      </c>
      <c r="BH740" s="367"/>
      <c r="BI740" s="154" t="str">
        <f>IF($AE740=0,"　",VLOOKUP($AE740,ﾚｰｻﾞOP,11,0))</f>
        <v>-</v>
      </c>
      <c r="BJ740" s="367"/>
      <c r="BK740" s="154" t="str">
        <f t="shared" si="1916"/>
        <v>-</v>
      </c>
      <c r="BL740" s="367"/>
      <c r="BM740" s="154" t="str">
        <f t="shared" si="1917"/>
        <v>-</v>
      </c>
      <c r="BN740" s="367"/>
      <c r="BO740" s="155" t="str">
        <f t="shared" si="1848"/>
        <v>-</v>
      </c>
      <c r="BP740" s="367"/>
      <c r="BQ740" s="154" t="str">
        <f t="shared" si="1918"/>
        <v>-</v>
      </c>
      <c r="BR740" s="369"/>
      <c r="BS740" s="154" t="str">
        <f t="shared" si="1920"/>
        <v>-</v>
      </c>
      <c r="BT740" s="369"/>
      <c r="BU740" s="154" t="str">
        <f t="shared" si="1921"/>
        <v>-</v>
      </c>
      <c r="BV740" s="369"/>
      <c r="BW740" s="154" t="str">
        <f t="shared" si="1922"/>
        <v>-</v>
      </c>
      <c r="BX740" s="367"/>
      <c r="BY740" s="154" t="str">
        <f t="shared" si="1923"/>
        <v>-</v>
      </c>
      <c r="BZ740" s="369"/>
      <c r="CA740" s="154" t="str">
        <f t="shared" si="1924"/>
        <v>-</v>
      </c>
      <c r="CB740" s="367"/>
      <c r="CC740" s="154" t="str">
        <f t="shared" si="1925"/>
        <v>-</v>
      </c>
      <c r="CD740" s="367"/>
      <c r="CE740" s="2850" t="str">
        <f t="shared" si="1849"/>
        <v>-</v>
      </c>
      <c r="CF740" s="2846"/>
      <c r="CG740" s="2855" t="str">
        <f t="shared" si="1850"/>
        <v>-</v>
      </c>
      <c r="CH740" s="2851"/>
      <c r="CI740" s="2850" t="str">
        <f t="shared" si="1851"/>
        <v>-</v>
      </c>
      <c r="CJ740" s="2846"/>
      <c r="CK740" s="2850" t="str">
        <f t="shared" si="1852"/>
        <v>-</v>
      </c>
      <c r="CL740" s="2851"/>
      <c r="CM740" s="2850" t="str">
        <f t="shared" si="1853"/>
        <v>-</v>
      </c>
      <c r="CN740" s="2851"/>
      <c r="CO740" s="2855" t="str">
        <f t="shared" si="1854"/>
        <v>-</v>
      </c>
      <c r="CP740" s="2851"/>
      <c r="CQ740" s="2855" t="str">
        <f t="shared" si="1855"/>
        <v>-</v>
      </c>
      <c r="CR740" s="2851"/>
      <c r="CS740" s="2850" t="str">
        <f t="shared" si="1856"/>
        <v>-</v>
      </c>
      <c r="CT740" s="2851"/>
      <c r="CU740" s="2855"/>
      <c r="CV740" s="2851"/>
      <c r="CW740" s="2850" t="str">
        <f t="shared" si="1857"/>
        <v>-</v>
      </c>
      <c r="CX740" s="2851"/>
      <c r="CY740" s="2855" t="str">
        <f t="shared" si="1858"/>
        <v>-</v>
      </c>
      <c r="CZ740" s="2851"/>
      <c r="DA740" s="154" t="str">
        <f t="shared" si="1859"/>
        <v>-</v>
      </c>
      <c r="DB740" s="369"/>
      <c r="DC740" s="155" t="str">
        <f t="shared" si="1860"/>
        <v>-</v>
      </c>
      <c r="DD740" s="367"/>
      <c r="DE740" s="374">
        <f t="shared" si="1892"/>
        <v>0</v>
      </c>
      <c r="DF740" s="373"/>
      <c r="DG740" s="818">
        <f t="shared" si="1919"/>
        <v>0</v>
      </c>
      <c r="DH740" s="372"/>
      <c r="DI740" s="267">
        <f t="shared" si="1893"/>
        <v>0</v>
      </c>
      <c r="DJ740" s="373"/>
      <c r="DK740" s="374">
        <f>IF(AU740=2,1,0)</f>
        <v>0</v>
      </c>
      <c r="DL740" s="373"/>
      <c r="DM740" s="375">
        <f t="shared" si="1863"/>
        <v>0</v>
      </c>
      <c r="DN740" s="373"/>
      <c r="DO740" s="155">
        <f t="shared" si="1864"/>
        <v>0</v>
      </c>
      <c r="DP740" s="372"/>
      <c r="DQ740" s="155">
        <f t="shared" si="1865"/>
        <v>0</v>
      </c>
      <c r="DR740" s="373"/>
      <c r="DS740" s="155">
        <f t="shared" si="1866"/>
        <v>0</v>
      </c>
      <c r="DT740" s="372"/>
      <c r="DU740" s="155">
        <f t="shared" si="1867"/>
        <v>0</v>
      </c>
      <c r="DV740" s="373"/>
      <c r="DW740" s="4891">
        <f>IF(AN740=1,1,0)</f>
        <v>0</v>
      </c>
      <c r="DX740" s="372"/>
      <c r="DY740" s="154">
        <f t="shared" si="1915"/>
        <v>0</v>
      </c>
      <c r="DZ740" s="373"/>
      <c r="EA740" s="154">
        <f>IF(AP740=1,1,0)</f>
        <v>0</v>
      </c>
      <c r="EB740" s="373"/>
      <c r="EC740" s="269">
        <f>IF(AQ740=1,1,0)</f>
        <v>0</v>
      </c>
      <c r="ED740" s="376"/>
      <c r="EE740" s="822">
        <f>IF(AV740=0,0,1)</f>
        <v>0</v>
      </c>
      <c r="EF740" s="377"/>
      <c r="EG740" s="273"/>
      <c r="EH740" s="274"/>
      <c r="EI740" s="275"/>
      <c r="EJ740" s="276"/>
      <c r="EK740" s="275"/>
      <c r="EL740" s="277"/>
      <c r="EM740" s="278" t="str">
        <f t="shared" si="1869"/>
        <v xml:space="preserve"> </v>
      </c>
      <c r="EN740" s="372"/>
      <c r="EO740" s="155">
        <f t="shared" si="1870"/>
        <v>0</v>
      </c>
      <c r="EP740" s="373"/>
      <c r="ER740" s="194"/>
      <c r="ET740" s="154">
        <v>46182</v>
      </c>
      <c r="EU740" s="373">
        <v>4263308</v>
      </c>
      <c r="EV740" s="154">
        <f t="shared" si="1871"/>
        <v>1</v>
      </c>
      <c r="EW740" s="373"/>
      <c r="EX740" s="154"/>
      <c r="EY740" s="367"/>
      <c r="EZ740" s="154"/>
      <c r="FA740" s="367"/>
      <c r="FB740" s="154"/>
      <c r="FC740" s="367"/>
      <c r="FD740" s="154">
        <v>46182</v>
      </c>
      <c r="FE740" s="367">
        <v>4263310</v>
      </c>
      <c r="FF740" s="155"/>
      <c r="FG740" s="367"/>
      <c r="FH740" s="154">
        <v>46063</v>
      </c>
      <c r="FI740" s="367">
        <v>4263138</v>
      </c>
      <c r="FJ740" s="154">
        <v>46150</v>
      </c>
      <c r="FK740" s="373">
        <v>4263264</v>
      </c>
      <c r="FL740" s="155">
        <f t="shared" si="1872"/>
        <v>1</v>
      </c>
      <c r="FM740" s="279"/>
      <c r="FN740" s="1184"/>
      <c r="FO740" s="280"/>
      <c r="FP740" s="281"/>
      <c r="FQ740" s="282"/>
      <c r="FS740" s="281"/>
      <c r="FT740" s="282"/>
    </row>
    <row r="741" spans="1:176" ht="18.600000000000001" customHeight="1">
      <c r="A741" s="228">
        <f t="shared" si="1841"/>
        <v>731</v>
      </c>
      <c r="B741" s="343" t="str">
        <f t="shared" si="1842"/>
        <v>4IE</v>
      </c>
      <c r="C741" s="6753">
        <v>46265</v>
      </c>
      <c r="D741" s="7603" t="s">
        <v>34</v>
      </c>
      <c r="E741" s="7604" t="s">
        <v>2475</v>
      </c>
      <c r="F741" s="1564" t="s">
        <v>1985</v>
      </c>
      <c r="G741" s="6876" t="s">
        <v>2291</v>
      </c>
      <c r="H741" s="1330" t="s">
        <v>631</v>
      </c>
      <c r="I741" s="1264" t="s">
        <v>2001</v>
      </c>
      <c r="J741" s="1264" t="s">
        <v>33</v>
      </c>
      <c r="K741" s="599" t="s">
        <v>11</v>
      </c>
      <c r="L741" s="600"/>
      <c r="M741" s="6477">
        <v>46218</v>
      </c>
      <c r="N741" s="353">
        <v>46213</v>
      </c>
      <c r="O741" s="354">
        <v>46219</v>
      </c>
      <c r="P741" s="353">
        <v>46214</v>
      </c>
      <c r="Q741" s="354">
        <v>46220</v>
      </c>
      <c r="R741" s="353">
        <v>46214</v>
      </c>
      <c r="S741" s="354">
        <v>46221</v>
      </c>
      <c r="T741" s="353">
        <v>46219</v>
      </c>
      <c r="U741" s="355">
        <v>46225</v>
      </c>
      <c r="V741" s="353">
        <v>46225</v>
      </c>
      <c r="W741" s="356">
        <v>46227</v>
      </c>
      <c r="X741" s="357">
        <v>46226</v>
      </c>
      <c r="Y741" s="359">
        <v>46232</v>
      </c>
      <c r="Z741" s="359">
        <v>46232</v>
      </c>
      <c r="AA741" s="601"/>
      <c r="AB741" s="359"/>
      <c r="AC741" s="251" t="s">
        <v>627</v>
      </c>
      <c r="AD741" s="361"/>
      <c r="AE741" s="362">
        <v>3</v>
      </c>
      <c r="AF741" s="363" t="str">
        <f t="shared" si="1843"/>
        <v>4IE</v>
      </c>
      <c r="AG741" s="364"/>
      <c r="AH741" s="364"/>
      <c r="AI741" s="364">
        <v>1</v>
      </c>
      <c r="AJ741" s="364"/>
      <c r="AK741" s="364"/>
      <c r="AL741" s="364"/>
      <c r="AM741" s="364"/>
      <c r="AN741" s="364">
        <v>1</v>
      </c>
      <c r="AO741" s="364"/>
      <c r="AP741" s="363">
        <v>1</v>
      </c>
      <c r="AQ741" s="255">
        <v>1</v>
      </c>
      <c r="AR741" s="255">
        <v>1</v>
      </c>
      <c r="AS741" s="255"/>
      <c r="AT741" s="255"/>
      <c r="AU741" s="2843">
        <f t="shared" si="1844"/>
        <v>2</v>
      </c>
      <c r="AV741" s="4008">
        <f t="shared" si="1845"/>
        <v>1</v>
      </c>
      <c r="AW741" s="590">
        <v>46177</v>
      </c>
      <c r="AX741" s="369">
        <v>4263282</v>
      </c>
      <c r="AY741" s="154">
        <v>46177</v>
      </c>
      <c r="AZ741" s="367">
        <v>4263283</v>
      </c>
      <c r="BA741" s="154">
        <v>46177</v>
      </c>
      <c r="BB741" s="367">
        <v>4263284</v>
      </c>
      <c r="BC741" s="368">
        <v>46177</v>
      </c>
      <c r="BD741" s="369">
        <v>4263285</v>
      </c>
      <c r="BE741" s="4599">
        <v>46177</v>
      </c>
      <c r="BF741" s="367">
        <v>4263286</v>
      </c>
      <c r="BG741" s="368">
        <v>46177</v>
      </c>
      <c r="BH741" s="367">
        <v>4263287</v>
      </c>
      <c r="BI741" s="154">
        <v>46150</v>
      </c>
      <c r="BJ741" s="367">
        <v>4263240</v>
      </c>
      <c r="BK741" s="154" t="str">
        <f t="shared" si="1916"/>
        <v>-</v>
      </c>
      <c r="BL741" s="367"/>
      <c r="BM741" s="154" t="str">
        <f t="shared" si="1917"/>
        <v>-</v>
      </c>
      <c r="BN741" s="367"/>
      <c r="BO741" s="155" t="str">
        <f t="shared" si="1848"/>
        <v>-</v>
      </c>
      <c r="BP741" s="367"/>
      <c r="BQ741" s="154" t="str">
        <f t="shared" si="1918"/>
        <v>-</v>
      </c>
      <c r="BR741" s="369"/>
      <c r="BS741" s="154" t="str">
        <f t="shared" si="1920"/>
        <v>-</v>
      </c>
      <c r="BT741" s="369"/>
      <c r="BU741" s="154" t="str">
        <f t="shared" si="1921"/>
        <v>-</v>
      </c>
      <c r="BV741" s="369"/>
      <c r="BW741" s="154" t="str">
        <f t="shared" si="1922"/>
        <v>-</v>
      </c>
      <c r="BX741" s="367"/>
      <c r="BY741" s="154" t="str">
        <f t="shared" si="1923"/>
        <v>-</v>
      </c>
      <c r="BZ741" s="369"/>
      <c r="CA741" s="154" t="str">
        <f t="shared" si="1924"/>
        <v>-</v>
      </c>
      <c r="CB741" s="367"/>
      <c r="CC741" s="154" t="str">
        <f t="shared" si="1925"/>
        <v>-</v>
      </c>
      <c r="CD741" s="367"/>
      <c r="CE741" s="2850" t="str">
        <f t="shared" si="1849"/>
        <v>-</v>
      </c>
      <c r="CF741" s="2846"/>
      <c r="CG741" s="2855" t="str">
        <f t="shared" si="1850"/>
        <v>-</v>
      </c>
      <c r="CH741" s="2851"/>
      <c r="CI741" s="2850" t="str">
        <f t="shared" si="1851"/>
        <v>-</v>
      </c>
      <c r="CJ741" s="2846"/>
      <c r="CK741" s="2850" t="str">
        <f t="shared" si="1852"/>
        <v>-</v>
      </c>
      <c r="CL741" s="2851"/>
      <c r="CM741" s="2850" t="str">
        <f t="shared" si="1853"/>
        <v>-</v>
      </c>
      <c r="CN741" s="2851"/>
      <c r="CO741" s="2855" t="str">
        <f t="shared" si="1854"/>
        <v>-</v>
      </c>
      <c r="CP741" s="2851"/>
      <c r="CQ741" s="2855" t="str">
        <f t="shared" si="1855"/>
        <v>-</v>
      </c>
      <c r="CR741" s="2851"/>
      <c r="CS741" s="2850" t="str">
        <f t="shared" si="1856"/>
        <v>-</v>
      </c>
      <c r="CT741" s="2851"/>
      <c r="CU741" s="2855"/>
      <c r="CV741" s="2851"/>
      <c r="CW741" s="2850" t="str">
        <f t="shared" si="1857"/>
        <v>-</v>
      </c>
      <c r="CX741" s="2851"/>
      <c r="CY741" s="2855" t="str">
        <f t="shared" si="1858"/>
        <v>-</v>
      </c>
      <c r="CZ741" s="2851"/>
      <c r="DA741" s="154" t="str">
        <f t="shared" si="1859"/>
        <v>-</v>
      </c>
      <c r="DB741" s="369"/>
      <c r="DC741" s="155" t="str">
        <f t="shared" si="1860"/>
        <v>-</v>
      </c>
      <c r="DD741" s="367"/>
      <c r="DE741" s="374">
        <f t="shared" si="1892"/>
        <v>0</v>
      </c>
      <c r="DF741" s="373"/>
      <c r="DG741" s="818"/>
      <c r="DH741" s="372"/>
      <c r="DI741" s="267">
        <f t="shared" si="1893"/>
        <v>0</v>
      </c>
      <c r="DJ741" s="373"/>
      <c r="DK741" s="374"/>
      <c r="DL741" s="373"/>
      <c r="DM741" s="375">
        <f t="shared" si="1863"/>
        <v>0</v>
      </c>
      <c r="DN741" s="373"/>
      <c r="DO741" s="155">
        <f t="shared" si="1864"/>
        <v>0</v>
      </c>
      <c r="DP741" s="372"/>
      <c r="DQ741" s="155">
        <f t="shared" si="1865"/>
        <v>0</v>
      </c>
      <c r="DR741" s="373"/>
      <c r="DS741" s="155">
        <f t="shared" si="1866"/>
        <v>0</v>
      </c>
      <c r="DT741" s="372"/>
      <c r="DU741" s="155">
        <f t="shared" si="1867"/>
        <v>0</v>
      </c>
      <c r="DV741" s="373"/>
      <c r="DW741" s="4891">
        <v>46150</v>
      </c>
      <c r="DX741" s="372">
        <v>4263257</v>
      </c>
      <c r="DY741" s="154">
        <f t="shared" si="1915"/>
        <v>0</v>
      </c>
      <c r="DZ741" s="373"/>
      <c r="EA741" s="154">
        <v>46178</v>
      </c>
      <c r="EB741" s="373">
        <v>4263305</v>
      </c>
      <c r="EC741" s="269">
        <v>46178</v>
      </c>
      <c r="ED741" s="376">
        <v>4263306</v>
      </c>
      <c r="EE741" s="822">
        <v>46150</v>
      </c>
      <c r="EF741" s="377">
        <v>4263260</v>
      </c>
      <c r="EG741" s="273"/>
      <c r="EH741" s="274"/>
      <c r="EI741" s="275"/>
      <c r="EJ741" s="276"/>
      <c r="EK741" s="275"/>
      <c r="EL741" s="277"/>
      <c r="EM741" s="278" t="str">
        <f t="shared" si="1869"/>
        <v xml:space="preserve"> </v>
      </c>
      <c r="EN741" s="372"/>
      <c r="EO741" s="155">
        <f t="shared" si="1870"/>
        <v>0</v>
      </c>
      <c r="EP741" s="373"/>
      <c r="ER741" s="194"/>
      <c r="ET741" s="154" t="str">
        <f>IF($AE741=0,"　",VLOOKUP($AE741,ﾚｰｻﾞOP,60,0))</f>
        <v>-</v>
      </c>
      <c r="EU741" s="373"/>
      <c r="EV741" s="154" t="str">
        <f t="shared" si="1871"/>
        <v>-</v>
      </c>
      <c r="EW741" s="373"/>
      <c r="EX741" s="154"/>
      <c r="EY741" s="367"/>
      <c r="EZ741" s="154"/>
      <c r="FA741" s="367"/>
      <c r="FB741" s="154"/>
      <c r="FC741" s="367"/>
      <c r="FD741" s="154"/>
      <c r="FE741" s="367"/>
      <c r="FF741" s="155"/>
      <c r="FG741" s="367"/>
      <c r="FH741" s="154"/>
      <c r="FI741" s="367"/>
      <c r="FJ741" s="154" t="str">
        <f>IF($AE741=0,"　",VLOOKUP($AE741,ﾚｰｻﾞOP,67,0))</f>
        <v>-</v>
      </c>
      <c r="FK741" s="373"/>
      <c r="FL741" s="155" t="str">
        <f t="shared" si="1872"/>
        <v>-</v>
      </c>
      <c r="FM741" s="279"/>
      <c r="FN741" s="1184"/>
      <c r="FO741" s="280"/>
      <c r="FP741" s="281"/>
      <c r="FQ741" s="282"/>
      <c r="FS741" s="281"/>
      <c r="FT741" s="282"/>
    </row>
    <row r="742" spans="1:176" ht="18.600000000000001" customHeight="1">
      <c r="A742" s="228">
        <f t="shared" si="1841"/>
        <v>732</v>
      </c>
      <c r="B742" s="343" t="str">
        <f t="shared" si="1842"/>
        <v>4IE</v>
      </c>
      <c r="C742" s="6753">
        <v>46265</v>
      </c>
      <c r="D742" s="1261" t="s">
        <v>34</v>
      </c>
      <c r="E742" s="1262">
        <v>84511325</v>
      </c>
      <c r="F742" s="1564" t="s">
        <v>2292</v>
      </c>
      <c r="G742" s="6876" t="s">
        <v>2297</v>
      </c>
      <c r="H742" s="1330" t="s">
        <v>631</v>
      </c>
      <c r="I742" s="1264" t="s">
        <v>2001</v>
      </c>
      <c r="J742" s="1264" t="s">
        <v>33</v>
      </c>
      <c r="K742" s="599" t="s">
        <v>11</v>
      </c>
      <c r="L742" s="600"/>
      <c r="M742" s="6477">
        <v>46218</v>
      </c>
      <c r="N742" s="353">
        <v>46217</v>
      </c>
      <c r="O742" s="354">
        <v>46219</v>
      </c>
      <c r="P742" s="353">
        <v>46218</v>
      </c>
      <c r="Q742" s="354">
        <v>46220</v>
      </c>
      <c r="R742" s="353">
        <v>46218</v>
      </c>
      <c r="S742" s="354">
        <v>46221</v>
      </c>
      <c r="T742" s="353">
        <v>46220</v>
      </c>
      <c r="U742" s="355">
        <v>46225</v>
      </c>
      <c r="V742" s="353">
        <v>46225</v>
      </c>
      <c r="W742" s="356">
        <v>46227</v>
      </c>
      <c r="X742" s="357">
        <v>46228</v>
      </c>
      <c r="Y742" s="359">
        <v>46233</v>
      </c>
      <c r="Z742" s="359">
        <v>46233</v>
      </c>
      <c r="AA742" s="601"/>
      <c r="AB742" s="359"/>
      <c r="AC742" s="251" t="s">
        <v>627</v>
      </c>
      <c r="AD742" s="361"/>
      <c r="AE742" s="362">
        <v>3</v>
      </c>
      <c r="AF742" s="363" t="str">
        <f t="shared" si="1843"/>
        <v>4IE</v>
      </c>
      <c r="AG742" s="364"/>
      <c r="AH742" s="364"/>
      <c r="AI742" s="364">
        <v>1</v>
      </c>
      <c r="AJ742" s="364"/>
      <c r="AK742" s="364"/>
      <c r="AL742" s="364"/>
      <c r="AM742" s="364"/>
      <c r="AN742" s="364">
        <v>1</v>
      </c>
      <c r="AO742" s="364"/>
      <c r="AP742" s="363">
        <v>1</v>
      </c>
      <c r="AQ742" s="255">
        <v>1</v>
      </c>
      <c r="AR742" s="255">
        <v>1</v>
      </c>
      <c r="AS742" s="255"/>
      <c r="AT742" s="255"/>
      <c r="AU742" s="2843">
        <f t="shared" si="1844"/>
        <v>2</v>
      </c>
      <c r="AV742" s="4008">
        <f t="shared" si="1845"/>
        <v>1</v>
      </c>
      <c r="AW742" s="590">
        <v>46177</v>
      </c>
      <c r="AX742" s="369">
        <v>4263282</v>
      </c>
      <c r="AY742" s="154">
        <v>46177</v>
      </c>
      <c r="AZ742" s="367">
        <v>4263283</v>
      </c>
      <c r="BA742" s="154">
        <v>46177</v>
      </c>
      <c r="BB742" s="367">
        <v>4263284</v>
      </c>
      <c r="BC742" s="368">
        <v>46177</v>
      </c>
      <c r="BD742" s="369">
        <v>4263285</v>
      </c>
      <c r="BE742" s="4599">
        <v>46177</v>
      </c>
      <c r="BF742" s="367">
        <v>4263286</v>
      </c>
      <c r="BG742" s="368">
        <v>46177</v>
      </c>
      <c r="BH742" s="367">
        <v>4263287</v>
      </c>
      <c r="BI742" s="154">
        <v>46150</v>
      </c>
      <c r="BJ742" s="367">
        <v>4263240</v>
      </c>
      <c r="BK742" s="154" t="str">
        <f t="shared" si="1916"/>
        <v>-</v>
      </c>
      <c r="BL742" s="367"/>
      <c r="BM742" s="154" t="str">
        <f t="shared" si="1917"/>
        <v>-</v>
      </c>
      <c r="BN742" s="367"/>
      <c r="BO742" s="155" t="str">
        <f t="shared" si="1848"/>
        <v>-</v>
      </c>
      <c r="BP742" s="367"/>
      <c r="BQ742" s="154" t="str">
        <f t="shared" si="1918"/>
        <v>-</v>
      </c>
      <c r="BR742" s="369"/>
      <c r="BS742" s="154" t="str">
        <f t="shared" si="1920"/>
        <v>-</v>
      </c>
      <c r="BT742" s="2968"/>
      <c r="BU742" s="154" t="str">
        <f t="shared" si="1921"/>
        <v>-</v>
      </c>
      <c r="BV742" s="369"/>
      <c r="BW742" s="154" t="str">
        <f t="shared" si="1922"/>
        <v>-</v>
      </c>
      <c r="BX742" s="2966"/>
      <c r="BY742" s="154" t="str">
        <f t="shared" si="1923"/>
        <v>-</v>
      </c>
      <c r="BZ742" s="369"/>
      <c r="CA742" s="154" t="str">
        <f t="shared" si="1924"/>
        <v>-</v>
      </c>
      <c r="CB742" s="367"/>
      <c r="CC742" s="154" t="str">
        <f t="shared" si="1925"/>
        <v>-</v>
      </c>
      <c r="CD742" s="367"/>
      <c r="CE742" s="2850" t="str">
        <f t="shared" si="1849"/>
        <v>-</v>
      </c>
      <c r="CF742" s="2846"/>
      <c r="CG742" s="2855" t="str">
        <f t="shared" si="1850"/>
        <v>-</v>
      </c>
      <c r="CH742" s="2851"/>
      <c r="CI742" s="2850" t="str">
        <f t="shared" si="1851"/>
        <v>-</v>
      </c>
      <c r="CJ742" s="2846"/>
      <c r="CK742" s="2850" t="str">
        <f t="shared" si="1852"/>
        <v>-</v>
      </c>
      <c r="CL742" s="2851"/>
      <c r="CM742" s="2850" t="str">
        <f t="shared" si="1853"/>
        <v>-</v>
      </c>
      <c r="CN742" s="2851"/>
      <c r="CO742" s="2855" t="str">
        <f t="shared" si="1854"/>
        <v>-</v>
      </c>
      <c r="CP742" s="2851"/>
      <c r="CQ742" s="2855" t="str">
        <f t="shared" si="1855"/>
        <v>-</v>
      </c>
      <c r="CR742" s="2851"/>
      <c r="CS742" s="2850" t="str">
        <f t="shared" si="1856"/>
        <v>-</v>
      </c>
      <c r="CT742" s="2851"/>
      <c r="CU742" s="2855"/>
      <c r="CV742" s="2851"/>
      <c r="CW742" s="2850" t="str">
        <f t="shared" si="1857"/>
        <v>-</v>
      </c>
      <c r="CX742" s="2851"/>
      <c r="CY742" s="2855" t="str">
        <f t="shared" si="1858"/>
        <v>-</v>
      </c>
      <c r="CZ742" s="2851"/>
      <c r="DA742" s="154" t="str">
        <f t="shared" si="1859"/>
        <v>-</v>
      </c>
      <c r="DB742" s="369"/>
      <c r="DC742" s="155" t="str">
        <f t="shared" si="1860"/>
        <v>-</v>
      </c>
      <c r="DD742" s="367"/>
      <c r="DE742" s="374">
        <f t="shared" si="1892"/>
        <v>0</v>
      </c>
      <c r="DF742" s="373"/>
      <c r="DG742" s="818">
        <f t="shared" si="1919"/>
        <v>0</v>
      </c>
      <c r="DH742" s="372"/>
      <c r="DI742" s="267">
        <f t="shared" si="1893"/>
        <v>0</v>
      </c>
      <c r="DJ742" s="373"/>
      <c r="DK742" s="374">
        <v>46150</v>
      </c>
      <c r="DL742" s="373">
        <v>4263256</v>
      </c>
      <c r="DM742" s="375">
        <f t="shared" si="1863"/>
        <v>0</v>
      </c>
      <c r="DN742" s="373"/>
      <c r="DO742" s="155">
        <f t="shared" si="1864"/>
        <v>0</v>
      </c>
      <c r="DP742" s="372"/>
      <c r="DQ742" s="155">
        <f t="shared" si="1865"/>
        <v>0</v>
      </c>
      <c r="DR742" s="373"/>
      <c r="DS742" s="155">
        <f t="shared" si="1866"/>
        <v>0</v>
      </c>
      <c r="DT742" s="372"/>
      <c r="DU742" s="155">
        <f t="shared" si="1867"/>
        <v>0</v>
      </c>
      <c r="DV742" s="373"/>
      <c r="DW742" s="4891">
        <v>46150</v>
      </c>
      <c r="DX742" s="372">
        <v>4263257</v>
      </c>
      <c r="DY742" s="154">
        <f t="shared" si="1915"/>
        <v>0</v>
      </c>
      <c r="DZ742" s="373"/>
      <c r="EA742" s="154">
        <v>46178</v>
      </c>
      <c r="EB742" s="373">
        <v>4263305</v>
      </c>
      <c r="EC742" s="269">
        <v>46178</v>
      </c>
      <c r="ED742" s="376">
        <v>4263306</v>
      </c>
      <c r="EE742" s="822">
        <v>46150</v>
      </c>
      <c r="EF742" s="377">
        <v>4263260</v>
      </c>
      <c r="EG742" s="273"/>
      <c r="EH742" s="274"/>
      <c r="EI742" s="275"/>
      <c r="EJ742" s="276"/>
      <c r="EK742" s="275"/>
      <c r="EL742" s="277"/>
      <c r="EM742" s="278" t="str">
        <f t="shared" si="1869"/>
        <v xml:space="preserve"> </v>
      </c>
      <c r="EN742" s="372"/>
      <c r="EO742" s="155">
        <f t="shared" si="1870"/>
        <v>0</v>
      </c>
      <c r="EP742" s="373"/>
      <c r="ER742" s="194"/>
      <c r="ET742" s="154" t="str">
        <f>IF($AE742=0,"　",VLOOKUP($AE742,ﾚｰｻﾞOP,60,0))</f>
        <v>-</v>
      </c>
      <c r="EU742" s="373"/>
      <c r="EV742" s="154" t="str">
        <f t="shared" si="1871"/>
        <v>-</v>
      </c>
      <c r="EW742" s="373"/>
      <c r="EX742" s="154"/>
      <c r="EY742" s="367"/>
      <c r="EZ742" s="154"/>
      <c r="FA742" s="367"/>
      <c r="FB742" s="154"/>
      <c r="FC742" s="367"/>
      <c r="FD742" s="154"/>
      <c r="FE742" s="367"/>
      <c r="FF742" s="155"/>
      <c r="FG742" s="367"/>
      <c r="FH742" s="154"/>
      <c r="FI742" s="367"/>
      <c r="FJ742" s="154" t="str">
        <f>IF($AE742=0,"　",VLOOKUP($AE742,ﾚｰｻﾞOP,67,0))</f>
        <v>-</v>
      </c>
      <c r="FK742" s="373"/>
      <c r="FL742" s="155" t="str">
        <f t="shared" si="1872"/>
        <v>-</v>
      </c>
      <c r="FM742" s="279"/>
      <c r="FN742" s="1184"/>
      <c r="FO742" s="280"/>
      <c r="FP742" s="281"/>
      <c r="FQ742" s="282"/>
      <c r="FS742" s="281"/>
      <c r="FT742" s="282"/>
    </row>
    <row r="743" spans="1:176" ht="18.600000000000001" customHeight="1">
      <c r="A743" s="228">
        <f t="shared" si="1841"/>
        <v>733</v>
      </c>
      <c r="B743" s="343" t="str">
        <f t="shared" si="1842"/>
        <v>4IE</v>
      </c>
      <c r="C743" s="6753">
        <v>46265</v>
      </c>
      <c r="D743" s="6192" t="s">
        <v>1392</v>
      </c>
      <c r="E743" s="6193">
        <v>89610250</v>
      </c>
      <c r="F743" s="1564" t="s">
        <v>2287</v>
      </c>
      <c r="G743" s="6876" t="s">
        <v>2309</v>
      </c>
      <c r="H743" s="1330" t="s">
        <v>629</v>
      </c>
      <c r="I743" s="1264" t="s">
        <v>52</v>
      </c>
      <c r="J743" s="1264" t="s">
        <v>21</v>
      </c>
      <c r="K743" s="599" t="s">
        <v>11</v>
      </c>
      <c r="L743" s="600"/>
      <c r="M743" s="6477">
        <v>46219</v>
      </c>
      <c r="N743" s="353">
        <v>46218</v>
      </c>
      <c r="O743" s="354">
        <v>46220</v>
      </c>
      <c r="P743" s="353">
        <v>46220</v>
      </c>
      <c r="Q743" s="354">
        <v>46221</v>
      </c>
      <c r="R743" s="353">
        <v>46220</v>
      </c>
      <c r="S743" s="354">
        <v>46224</v>
      </c>
      <c r="T743" s="353">
        <v>46225</v>
      </c>
      <c r="U743" s="355">
        <v>46226</v>
      </c>
      <c r="V743" s="353">
        <v>46226</v>
      </c>
      <c r="W743" s="356">
        <v>46228</v>
      </c>
      <c r="X743" s="357">
        <v>46231</v>
      </c>
      <c r="Y743" s="359">
        <v>46233</v>
      </c>
      <c r="Z743" s="359">
        <v>46233</v>
      </c>
      <c r="AA743" s="601"/>
      <c r="AB743" s="359"/>
      <c r="AC743" s="251"/>
      <c r="AD743" s="361"/>
      <c r="AE743" s="362">
        <v>25</v>
      </c>
      <c r="AF743" s="363" t="str">
        <f t="shared" si="1843"/>
        <v>4IE</v>
      </c>
      <c r="AG743" s="364"/>
      <c r="AH743" s="364"/>
      <c r="AI743" s="364"/>
      <c r="AJ743" s="364"/>
      <c r="AK743" s="364"/>
      <c r="AL743" s="364"/>
      <c r="AM743" s="364"/>
      <c r="AN743" s="364"/>
      <c r="AO743" s="364"/>
      <c r="AP743" s="363"/>
      <c r="AQ743" s="255"/>
      <c r="AR743" s="255"/>
      <c r="AS743" s="255"/>
      <c r="AT743" s="255"/>
      <c r="AU743" s="2843">
        <f t="shared" si="1844"/>
        <v>0</v>
      </c>
      <c r="AV743" s="4008">
        <f t="shared" si="1845"/>
        <v>0</v>
      </c>
      <c r="AW743" s="590" t="str">
        <f>IF($AE743=0,"　",VLOOKUP($AE743,ﾚｰｻﾞOP,5,0))</f>
        <v>-</v>
      </c>
      <c r="AX743" s="369"/>
      <c r="AY743" s="154" t="str">
        <f>IF($AE743=0,"　",VLOOKUP($AE743,ﾚｰｻﾞOP,6,0))</f>
        <v>-</v>
      </c>
      <c r="AZ743" s="367"/>
      <c r="BA743" s="154" t="str">
        <f>IF($AE743=0,"　",VLOOKUP($AE743,ﾚｰｻﾞOP,7,0))</f>
        <v>-</v>
      </c>
      <c r="BB743" s="367"/>
      <c r="BC743" s="368" t="str">
        <f>IF($AE743=0,"　",VLOOKUP($AE743,ﾚｰｻﾞOP,8,0))</f>
        <v>-</v>
      </c>
      <c r="BD743" s="369"/>
      <c r="BE743" s="4599" t="str">
        <f>IF($AE743=0,"　",VLOOKUP($AE743,ﾚｰｻﾞOP,9,0))</f>
        <v>-</v>
      </c>
      <c r="BF743" s="367"/>
      <c r="BG743" s="368" t="str">
        <f>IF($AE743=0,"　",VLOOKUP($AE743,ﾚｰｻﾞOP,10,0))</f>
        <v>-</v>
      </c>
      <c r="BH743" s="367"/>
      <c r="BI743" s="154" t="str">
        <f>IF($AE743=0,"　",VLOOKUP($AE743,ﾚｰｻﾞOP,11,0))</f>
        <v>-</v>
      </c>
      <c r="BJ743" s="367"/>
      <c r="BK743" s="154" t="str">
        <f t="shared" si="1916"/>
        <v>-</v>
      </c>
      <c r="BL743" s="367"/>
      <c r="BM743" s="154" t="str">
        <f t="shared" si="1917"/>
        <v>-</v>
      </c>
      <c r="BN743" s="367"/>
      <c r="BO743" s="155" t="str">
        <f t="shared" si="1848"/>
        <v>-</v>
      </c>
      <c r="BP743" s="367"/>
      <c r="BQ743" s="154" t="str">
        <f t="shared" si="1918"/>
        <v>-</v>
      </c>
      <c r="BR743" s="369"/>
      <c r="BS743" s="154" t="str">
        <f t="shared" si="1920"/>
        <v>-</v>
      </c>
      <c r="BT743" s="369"/>
      <c r="BU743" s="154" t="str">
        <f t="shared" si="1921"/>
        <v>-</v>
      </c>
      <c r="BV743" s="369"/>
      <c r="BW743" s="154" t="str">
        <f t="shared" si="1922"/>
        <v>-</v>
      </c>
      <c r="BX743" s="367"/>
      <c r="BY743" s="154" t="str">
        <f t="shared" si="1923"/>
        <v>-</v>
      </c>
      <c r="BZ743" s="369"/>
      <c r="CA743" s="154" t="str">
        <f t="shared" si="1924"/>
        <v>-</v>
      </c>
      <c r="CB743" s="367"/>
      <c r="CC743" s="154" t="str">
        <f t="shared" si="1925"/>
        <v>-</v>
      </c>
      <c r="CD743" s="367"/>
      <c r="CE743" s="2850" t="str">
        <f t="shared" si="1849"/>
        <v>-</v>
      </c>
      <c r="CF743" s="2846"/>
      <c r="CG743" s="2855" t="str">
        <f t="shared" si="1850"/>
        <v>-</v>
      </c>
      <c r="CH743" s="2851"/>
      <c r="CI743" s="2850" t="str">
        <f t="shared" si="1851"/>
        <v>-</v>
      </c>
      <c r="CJ743" s="2846"/>
      <c r="CK743" s="2850" t="str">
        <f t="shared" si="1852"/>
        <v>-</v>
      </c>
      <c r="CL743" s="2851"/>
      <c r="CM743" s="2850" t="str">
        <f t="shared" si="1853"/>
        <v>-</v>
      </c>
      <c r="CN743" s="2851"/>
      <c r="CO743" s="2855" t="str">
        <f t="shared" si="1854"/>
        <v>-</v>
      </c>
      <c r="CP743" s="2851"/>
      <c r="CQ743" s="2855" t="str">
        <f t="shared" si="1855"/>
        <v>-</v>
      </c>
      <c r="CR743" s="2851"/>
      <c r="CS743" s="2850" t="str">
        <f t="shared" si="1856"/>
        <v>-</v>
      </c>
      <c r="CT743" s="2851"/>
      <c r="CU743" s="2855"/>
      <c r="CV743" s="2851"/>
      <c r="CW743" s="2850" t="str">
        <f t="shared" si="1857"/>
        <v>-</v>
      </c>
      <c r="CX743" s="2851"/>
      <c r="CY743" s="2855" t="str">
        <f t="shared" si="1858"/>
        <v>-</v>
      </c>
      <c r="CZ743" s="2851"/>
      <c r="DA743" s="154" t="str">
        <f t="shared" si="1859"/>
        <v>-</v>
      </c>
      <c r="DB743" s="369"/>
      <c r="DC743" s="155" t="str">
        <f t="shared" si="1860"/>
        <v>-</v>
      </c>
      <c r="DD743" s="367"/>
      <c r="DE743" s="374">
        <f t="shared" si="1892"/>
        <v>0</v>
      </c>
      <c r="DF743" s="373"/>
      <c r="DG743" s="818">
        <f t="shared" si="1919"/>
        <v>0</v>
      </c>
      <c r="DH743" s="372"/>
      <c r="DI743" s="267">
        <f t="shared" si="1893"/>
        <v>0</v>
      </c>
      <c r="DJ743" s="373"/>
      <c r="DK743" s="374">
        <f>IF(AU743=2,1,0)</f>
        <v>0</v>
      </c>
      <c r="DL743" s="373"/>
      <c r="DM743" s="375">
        <f t="shared" si="1863"/>
        <v>0</v>
      </c>
      <c r="DN743" s="373"/>
      <c r="DO743" s="155">
        <f t="shared" si="1864"/>
        <v>0</v>
      </c>
      <c r="DP743" s="372"/>
      <c r="DQ743" s="155">
        <f t="shared" si="1865"/>
        <v>0</v>
      </c>
      <c r="DR743" s="373"/>
      <c r="DS743" s="155">
        <f t="shared" si="1866"/>
        <v>0</v>
      </c>
      <c r="DT743" s="372"/>
      <c r="DU743" s="155">
        <f t="shared" si="1867"/>
        <v>0</v>
      </c>
      <c r="DV743" s="373"/>
      <c r="DW743" s="4891">
        <f>IF(AN743=1,1,0)</f>
        <v>0</v>
      </c>
      <c r="DX743" s="372"/>
      <c r="DY743" s="154">
        <f t="shared" si="1915"/>
        <v>0</v>
      </c>
      <c r="DZ743" s="373"/>
      <c r="EA743" s="154">
        <f>IF(AP743=1,1,0)</f>
        <v>0</v>
      </c>
      <c r="EB743" s="373"/>
      <c r="EC743" s="269">
        <f>IF(AQ743=1,1,0)</f>
        <v>0</v>
      </c>
      <c r="ED743" s="376"/>
      <c r="EE743" s="822">
        <f>IF(AV743=0,0,1)</f>
        <v>0</v>
      </c>
      <c r="EF743" s="377"/>
      <c r="EG743" s="273"/>
      <c r="EH743" s="274"/>
      <c r="EI743" s="275"/>
      <c r="EJ743" s="276"/>
      <c r="EK743" s="275"/>
      <c r="EL743" s="277"/>
      <c r="EM743" s="278" t="str">
        <f t="shared" si="1869"/>
        <v xml:space="preserve"> </v>
      </c>
      <c r="EN743" s="372"/>
      <c r="EO743" s="155">
        <f t="shared" si="1870"/>
        <v>0</v>
      </c>
      <c r="EP743" s="373"/>
      <c r="ER743" s="194"/>
      <c r="ET743" s="154">
        <v>46182</v>
      </c>
      <c r="EU743" s="373">
        <v>4263308</v>
      </c>
      <c r="EV743" s="154">
        <f t="shared" si="1871"/>
        <v>1</v>
      </c>
      <c r="EW743" s="373"/>
      <c r="EX743" s="154"/>
      <c r="EY743" s="367"/>
      <c r="EZ743" s="154">
        <v>46182</v>
      </c>
      <c r="FA743" s="367">
        <v>4263309</v>
      </c>
      <c r="FB743" s="154"/>
      <c r="FC743" s="367"/>
      <c r="FD743" s="154">
        <v>46182</v>
      </c>
      <c r="FE743" s="367">
        <v>4263310</v>
      </c>
      <c r="FF743" s="155"/>
      <c r="FG743" s="367"/>
      <c r="FH743" s="154"/>
      <c r="FI743" s="367"/>
      <c r="FJ743" s="154">
        <v>46182</v>
      </c>
      <c r="FK743" s="373">
        <v>4263311</v>
      </c>
      <c r="FL743" s="155">
        <f t="shared" si="1872"/>
        <v>1</v>
      </c>
      <c r="FM743" s="279"/>
      <c r="FN743" s="1184"/>
      <c r="FO743" s="280"/>
      <c r="FP743" s="281">
        <v>1</v>
      </c>
      <c r="FQ743" s="282"/>
      <c r="FS743" s="281"/>
      <c r="FT743" s="282"/>
    </row>
    <row r="744" spans="1:176" ht="18.600000000000001" customHeight="1">
      <c r="A744" s="228">
        <f t="shared" si="1841"/>
        <v>734</v>
      </c>
      <c r="B744" s="343" t="str">
        <f t="shared" si="1842"/>
        <v>4IE</v>
      </c>
      <c r="C744" s="6753">
        <v>46264</v>
      </c>
      <c r="D744" s="5644" t="s">
        <v>1601</v>
      </c>
      <c r="E744" s="5719">
        <v>89610242</v>
      </c>
      <c r="F744" s="1564"/>
      <c r="G744" s="6876" t="s">
        <v>2313</v>
      </c>
      <c r="H744" s="1330" t="s">
        <v>630</v>
      </c>
      <c r="I744" s="1264" t="s">
        <v>614</v>
      </c>
      <c r="J744" s="1264" t="s">
        <v>14</v>
      </c>
      <c r="K744" s="599" t="s">
        <v>11</v>
      </c>
      <c r="L744" s="600"/>
      <c r="M744" s="6477">
        <v>46219</v>
      </c>
      <c r="N744" s="353">
        <v>46218</v>
      </c>
      <c r="O744" s="354">
        <v>46220</v>
      </c>
      <c r="P744" s="353">
        <v>46221</v>
      </c>
      <c r="Q744" s="354">
        <v>46221</v>
      </c>
      <c r="R744" s="353">
        <v>46220</v>
      </c>
      <c r="S744" s="354">
        <v>46224</v>
      </c>
      <c r="T744" s="353">
        <v>46227</v>
      </c>
      <c r="U744" s="355">
        <v>46226</v>
      </c>
      <c r="V744" s="353">
        <v>46232</v>
      </c>
      <c r="W744" s="356">
        <v>46228</v>
      </c>
      <c r="X744" s="357">
        <v>46233</v>
      </c>
      <c r="Y744" s="359">
        <v>46234</v>
      </c>
      <c r="Z744" s="359">
        <v>46234</v>
      </c>
      <c r="AA744" s="601"/>
      <c r="AB744" s="359"/>
      <c r="AC744" s="251"/>
      <c r="AD744" s="361"/>
      <c r="AE744" s="362">
        <v>25</v>
      </c>
      <c r="AF744" s="363" t="str">
        <f t="shared" si="1843"/>
        <v>4IE</v>
      </c>
      <c r="AG744" s="364"/>
      <c r="AH744" s="364"/>
      <c r="AI744" s="364"/>
      <c r="AJ744" s="364"/>
      <c r="AK744" s="364"/>
      <c r="AL744" s="364"/>
      <c r="AM744" s="364"/>
      <c r="AN744" s="364"/>
      <c r="AO744" s="364"/>
      <c r="AP744" s="363"/>
      <c r="AQ744" s="255"/>
      <c r="AR744" s="255"/>
      <c r="AS744" s="255"/>
      <c r="AT744" s="255"/>
      <c r="AU744" s="2843">
        <f t="shared" si="1844"/>
        <v>0</v>
      </c>
      <c r="AV744" s="4008">
        <f t="shared" si="1845"/>
        <v>0</v>
      </c>
      <c r="AW744" s="590" t="str">
        <f>IF($AE744=0,"　",VLOOKUP($AE744,ﾚｰｻﾞOP,5,0))</f>
        <v>-</v>
      </c>
      <c r="AX744" s="369"/>
      <c r="AY744" s="154" t="str">
        <f>IF($AE744=0,"　",VLOOKUP($AE744,ﾚｰｻﾞOP,6,0))</f>
        <v>-</v>
      </c>
      <c r="AZ744" s="367"/>
      <c r="BA744" s="154" t="str">
        <f>IF($AE744=0,"　",VLOOKUP($AE744,ﾚｰｻﾞOP,7,0))</f>
        <v>-</v>
      </c>
      <c r="BB744" s="367"/>
      <c r="BC744" s="368" t="str">
        <f>IF($AE744=0,"　",VLOOKUP($AE744,ﾚｰｻﾞOP,8,0))</f>
        <v>-</v>
      </c>
      <c r="BD744" s="369"/>
      <c r="BE744" s="4599" t="str">
        <f>IF($AE744=0,"　",VLOOKUP($AE744,ﾚｰｻﾞOP,9,0))</f>
        <v>-</v>
      </c>
      <c r="BF744" s="367"/>
      <c r="BG744" s="368" t="str">
        <f>IF($AE744=0,"　",VLOOKUP($AE744,ﾚｰｻﾞOP,10,0))</f>
        <v>-</v>
      </c>
      <c r="BH744" s="367"/>
      <c r="BI744" s="154" t="str">
        <f>IF($AE744=0,"　",VLOOKUP($AE744,ﾚｰｻﾞOP,11,0))</f>
        <v>-</v>
      </c>
      <c r="BJ744" s="367"/>
      <c r="BK744" s="154" t="str">
        <f t="shared" si="1916"/>
        <v>-</v>
      </c>
      <c r="BL744" s="367"/>
      <c r="BM744" s="154" t="str">
        <f t="shared" si="1917"/>
        <v>-</v>
      </c>
      <c r="BN744" s="367"/>
      <c r="BO744" s="155" t="str">
        <f t="shared" si="1848"/>
        <v>-</v>
      </c>
      <c r="BP744" s="367"/>
      <c r="BQ744" s="154" t="str">
        <f t="shared" si="1918"/>
        <v>-</v>
      </c>
      <c r="BR744" s="369"/>
      <c r="BS744" s="154" t="str">
        <f t="shared" si="1920"/>
        <v>-</v>
      </c>
      <c r="BT744" s="369"/>
      <c r="BU744" s="154" t="str">
        <f t="shared" si="1921"/>
        <v>-</v>
      </c>
      <c r="BV744" s="369"/>
      <c r="BW744" s="154" t="str">
        <f t="shared" si="1922"/>
        <v>-</v>
      </c>
      <c r="BX744" s="367"/>
      <c r="BY744" s="154" t="str">
        <f t="shared" si="1923"/>
        <v>-</v>
      </c>
      <c r="BZ744" s="369"/>
      <c r="CA744" s="154" t="str">
        <f t="shared" si="1924"/>
        <v>-</v>
      </c>
      <c r="CB744" s="367"/>
      <c r="CC744" s="154" t="str">
        <f t="shared" si="1925"/>
        <v>-</v>
      </c>
      <c r="CD744" s="367"/>
      <c r="CE744" s="2850" t="str">
        <f t="shared" si="1849"/>
        <v>-</v>
      </c>
      <c r="CF744" s="2846"/>
      <c r="CG744" s="2855" t="str">
        <f t="shared" si="1850"/>
        <v>-</v>
      </c>
      <c r="CH744" s="2851"/>
      <c r="CI744" s="2850" t="str">
        <f t="shared" si="1851"/>
        <v>-</v>
      </c>
      <c r="CJ744" s="2846"/>
      <c r="CK744" s="2850" t="str">
        <f t="shared" si="1852"/>
        <v>-</v>
      </c>
      <c r="CL744" s="2851"/>
      <c r="CM744" s="2850" t="str">
        <f t="shared" si="1853"/>
        <v>-</v>
      </c>
      <c r="CN744" s="2851"/>
      <c r="CO744" s="2855" t="str">
        <f t="shared" si="1854"/>
        <v>-</v>
      </c>
      <c r="CP744" s="2851"/>
      <c r="CQ744" s="2855" t="str">
        <f t="shared" si="1855"/>
        <v>-</v>
      </c>
      <c r="CR744" s="2851"/>
      <c r="CS744" s="2850" t="str">
        <f t="shared" si="1856"/>
        <v>-</v>
      </c>
      <c r="CT744" s="2851"/>
      <c r="CU744" s="2855"/>
      <c r="CV744" s="2851"/>
      <c r="CW744" s="2850" t="str">
        <f t="shared" si="1857"/>
        <v>-</v>
      </c>
      <c r="CX744" s="2851"/>
      <c r="CY744" s="2855" t="str">
        <f t="shared" si="1858"/>
        <v>-</v>
      </c>
      <c r="CZ744" s="2851"/>
      <c r="DA744" s="154" t="str">
        <f t="shared" si="1859"/>
        <v>-</v>
      </c>
      <c r="DB744" s="369"/>
      <c r="DC744" s="155" t="str">
        <f t="shared" si="1860"/>
        <v>-</v>
      </c>
      <c r="DD744" s="367"/>
      <c r="DE744" s="374">
        <f t="shared" si="1892"/>
        <v>0</v>
      </c>
      <c r="DF744" s="373"/>
      <c r="DG744" s="818">
        <f t="shared" si="1919"/>
        <v>0</v>
      </c>
      <c r="DH744" s="372"/>
      <c r="DI744" s="267">
        <f t="shared" si="1893"/>
        <v>0</v>
      </c>
      <c r="DJ744" s="373"/>
      <c r="DK744" s="374">
        <f>IF(AU744=2,1,0)</f>
        <v>0</v>
      </c>
      <c r="DL744" s="373"/>
      <c r="DM744" s="375">
        <f t="shared" si="1863"/>
        <v>0</v>
      </c>
      <c r="DN744" s="373"/>
      <c r="DO744" s="155">
        <f t="shared" si="1864"/>
        <v>0</v>
      </c>
      <c r="DP744" s="372"/>
      <c r="DQ744" s="155">
        <f t="shared" si="1865"/>
        <v>0</v>
      </c>
      <c r="DR744" s="373"/>
      <c r="DS744" s="155">
        <f t="shared" si="1866"/>
        <v>0</v>
      </c>
      <c r="DT744" s="372"/>
      <c r="DU744" s="155">
        <f t="shared" si="1867"/>
        <v>0</v>
      </c>
      <c r="DV744" s="373"/>
      <c r="DW744" s="4891">
        <f>IF(AN744=1,1,0)</f>
        <v>0</v>
      </c>
      <c r="DX744" s="372"/>
      <c r="DY744" s="154">
        <f t="shared" si="1915"/>
        <v>0</v>
      </c>
      <c r="DZ744" s="373"/>
      <c r="EA744" s="154">
        <f>IF(AP744=1,1,0)</f>
        <v>0</v>
      </c>
      <c r="EB744" s="373"/>
      <c r="EC744" s="269">
        <f>IF(AQ744=1,1,0)</f>
        <v>0</v>
      </c>
      <c r="ED744" s="376"/>
      <c r="EE744" s="822">
        <f>IF(AV744=0,0,1)</f>
        <v>0</v>
      </c>
      <c r="EF744" s="377"/>
      <c r="EG744" s="273"/>
      <c r="EH744" s="274"/>
      <c r="EI744" s="275"/>
      <c r="EJ744" s="276"/>
      <c r="EK744" s="275"/>
      <c r="EL744" s="277"/>
      <c r="EM744" s="278" t="str">
        <f t="shared" si="1869"/>
        <v xml:space="preserve"> </v>
      </c>
      <c r="EN744" s="372"/>
      <c r="EO744" s="155">
        <f t="shared" si="1870"/>
        <v>0</v>
      </c>
      <c r="EP744" s="373"/>
      <c r="ER744" s="194"/>
      <c r="ET744" s="154">
        <v>46182</v>
      </c>
      <c r="EU744" s="373">
        <v>4263308</v>
      </c>
      <c r="EV744" s="154">
        <f t="shared" si="1871"/>
        <v>1</v>
      </c>
      <c r="EW744" s="373"/>
      <c r="EX744" s="154"/>
      <c r="EY744" s="367"/>
      <c r="EZ744" s="154"/>
      <c r="FA744" s="367"/>
      <c r="FB744" s="154"/>
      <c r="FC744" s="367"/>
      <c r="FD744" s="154">
        <v>46182</v>
      </c>
      <c r="FE744" s="367">
        <v>4263310</v>
      </c>
      <c r="FF744" s="155"/>
      <c r="FG744" s="367"/>
      <c r="FH744" s="154"/>
      <c r="FI744" s="367"/>
      <c r="FJ744" s="154">
        <v>46182</v>
      </c>
      <c r="FK744" s="373">
        <v>4263311</v>
      </c>
      <c r="FL744" s="155">
        <f t="shared" si="1872"/>
        <v>1</v>
      </c>
      <c r="FM744" s="279"/>
      <c r="FN744" s="1184"/>
      <c r="FO744" s="280"/>
      <c r="FP744" s="281"/>
      <c r="FQ744" s="282"/>
      <c r="FS744" s="281"/>
      <c r="FT744" s="282"/>
    </row>
    <row r="745" spans="1:176" ht="18.600000000000001" customHeight="1">
      <c r="A745" s="228">
        <f t="shared" si="1841"/>
        <v>735</v>
      </c>
      <c r="B745" s="343" t="str">
        <f t="shared" si="1842"/>
        <v>4IE</v>
      </c>
      <c r="C745" s="6753">
        <v>46265</v>
      </c>
      <c r="D745" s="1261" t="s">
        <v>34</v>
      </c>
      <c r="E745" s="1262">
        <v>84511323</v>
      </c>
      <c r="F745" s="1564"/>
      <c r="G745" s="6876" t="s">
        <v>2298</v>
      </c>
      <c r="H745" s="6583" t="s">
        <v>631</v>
      </c>
      <c r="I745" s="6584" t="s">
        <v>2001</v>
      </c>
      <c r="J745" s="6584" t="s">
        <v>33</v>
      </c>
      <c r="K745" s="6585" t="s">
        <v>11</v>
      </c>
      <c r="L745" s="600"/>
      <c r="M745" s="6477">
        <v>46220</v>
      </c>
      <c r="N745" s="353">
        <v>46217</v>
      </c>
      <c r="O745" s="354">
        <v>46221</v>
      </c>
      <c r="P745" s="353">
        <v>46218</v>
      </c>
      <c r="Q745" s="354">
        <v>46224</v>
      </c>
      <c r="R745" s="353">
        <v>46218</v>
      </c>
      <c r="S745" s="354">
        <v>46225</v>
      </c>
      <c r="T745" s="353">
        <v>46220</v>
      </c>
      <c r="U745" s="355">
        <v>46227</v>
      </c>
      <c r="V745" s="353">
        <v>46226</v>
      </c>
      <c r="W745" s="356">
        <v>46231</v>
      </c>
      <c r="X745" s="357">
        <v>46228</v>
      </c>
      <c r="Y745" s="359">
        <v>46234</v>
      </c>
      <c r="Z745" s="359">
        <v>46234</v>
      </c>
      <c r="AA745" s="601"/>
      <c r="AB745" s="359"/>
      <c r="AC745" s="251" t="s">
        <v>627</v>
      </c>
      <c r="AD745" s="361"/>
      <c r="AE745" s="362">
        <v>3</v>
      </c>
      <c r="AF745" s="363" t="str">
        <f t="shared" si="1843"/>
        <v>4IE</v>
      </c>
      <c r="AG745" s="364"/>
      <c r="AH745" s="364"/>
      <c r="AI745" s="364">
        <v>1</v>
      </c>
      <c r="AJ745" s="364"/>
      <c r="AK745" s="364"/>
      <c r="AL745" s="364"/>
      <c r="AM745" s="364"/>
      <c r="AN745" s="364">
        <v>1</v>
      </c>
      <c r="AO745" s="364"/>
      <c r="AP745" s="363">
        <v>1</v>
      </c>
      <c r="AQ745" s="255">
        <v>1</v>
      </c>
      <c r="AR745" s="255"/>
      <c r="AS745" s="255"/>
      <c r="AT745" s="255"/>
      <c r="AU745" s="2843">
        <f t="shared" si="1844"/>
        <v>2</v>
      </c>
      <c r="AV745" s="4008">
        <f t="shared" si="1845"/>
        <v>0</v>
      </c>
      <c r="AW745" s="590">
        <v>46177</v>
      </c>
      <c r="AX745" s="369">
        <v>4263282</v>
      </c>
      <c r="AY745" s="154">
        <v>46177</v>
      </c>
      <c r="AZ745" s="367">
        <v>4263283</v>
      </c>
      <c r="BA745" s="154">
        <v>46177</v>
      </c>
      <c r="BB745" s="367">
        <v>4263284</v>
      </c>
      <c r="BC745" s="368">
        <v>46177</v>
      </c>
      <c r="BD745" s="369">
        <v>4263285</v>
      </c>
      <c r="BE745" s="4599">
        <v>46177</v>
      </c>
      <c r="BF745" s="367">
        <v>4263286</v>
      </c>
      <c r="BG745" s="368">
        <v>46177</v>
      </c>
      <c r="BH745" s="367">
        <v>4263287</v>
      </c>
      <c r="BI745" s="154">
        <v>46150</v>
      </c>
      <c r="BJ745" s="367">
        <v>4263240</v>
      </c>
      <c r="BK745" s="154" t="str">
        <f t="shared" si="1916"/>
        <v>-</v>
      </c>
      <c r="BL745" s="367"/>
      <c r="BM745" s="154" t="str">
        <f t="shared" si="1917"/>
        <v>-</v>
      </c>
      <c r="BN745" s="367"/>
      <c r="BO745" s="155" t="str">
        <f t="shared" si="1848"/>
        <v>-</v>
      </c>
      <c r="BP745" s="367"/>
      <c r="BQ745" s="154" t="str">
        <f t="shared" si="1918"/>
        <v>-</v>
      </c>
      <c r="BR745" s="369"/>
      <c r="BS745" s="154" t="str">
        <f t="shared" si="1920"/>
        <v>-</v>
      </c>
      <c r="BT745" s="369"/>
      <c r="BU745" s="154" t="str">
        <f t="shared" si="1921"/>
        <v>-</v>
      </c>
      <c r="BV745" s="369"/>
      <c r="BW745" s="154" t="str">
        <f t="shared" si="1922"/>
        <v>-</v>
      </c>
      <c r="BX745" s="367"/>
      <c r="BY745" s="154" t="str">
        <f t="shared" si="1923"/>
        <v>-</v>
      </c>
      <c r="BZ745" s="369"/>
      <c r="CA745" s="154" t="str">
        <f t="shared" si="1924"/>
        <v>-</v>
      </c>
      <c r="CB745" s="367"/>
      <c r="CC745" s="154" t="str">
        <f t="shared" si="1925"/>
        <v>-</v>
      </c>
      <c r="CD745" s="367"/>
      <c r="CE745" s="2850" t="str">
        <f t="shared" si="1849"/>
        <v>-</v>
      </c>
      <c r="CF745" s="2846"/>
      <c r="CG745" s="2855" t="str">
        <f t="shared" si="1850"/>
        <v>-</v>
      </c>
      <c r="CH745" s="2851"/>
      <c r="CI745" s="2850" t="str">
        <f t="shared" si="1851"/>
        <v>-</v>
      </c>
      <c r="CJ745" s="2846"/>
      <c r="CK745" s="2850" t="str">
        <f t="shared" si="1852"/>
        <v>-</v>
      </c>
      <c r="CL745" s="2851"/>
      <c r="CM745" s="2850" t="str">
        <f t="shared" si="1853"/>
        <v>-</v>
      </c>
      <c r="CN745" s="2851"/>
      <c r="CO745" s="2855" t="str">
        <f t="shared" si="1854"/>
        <v>-</v>
      </c>
      <c r="CP745" s="2851"/>
      <c r="CQ745" s="2855" t="str">
        <f t="shared" si="1855"/>
        <v>-</v>
      </c>
      <c r="CR745" s="2851"/>
      <c r="CS745" s="2850" t="str">
        <f t="shared" si="1856"/>
        <v>-</v>
      </c>
      <c r="CT745" s="2851"/>
      <c r="CU745" s="2855"/>
      <c r="CV745" s="2851"/>
      <c r="CW745" s="2850" t="str">
        <f t="shared" si="1857"/>
        <v>-</v>
      </c>
      <c r="CX745" s="2851"/>
      <c r="CY745" s="2855" t="str">
        <f t="shared" si="1858"/>
        <v>-</v>
      </c>
      <c r="CZ745" s="2851"/>
      <c r="DA745" s="154" t="str">
        <f t="shared" si="1859"/>
        <v>-</v>
      </c>
      <c r="DB745" s="369"/>
      <c r="DC745" s="155" t="str">
        <f t="shared" si="1860"/>
        <v>-</v>
      </c>
      <c r="DD745" s="367"/>
      <c r="DE745" s="374">
        <f t="shared" si="1892"/>
        <v>0</v>
      </c>
      <c r="DF745" s="373"/>
      <c r="DG745" s="818">
        <f t="shared" si="1919"/>
        <v>0</v>
      </c>
      <c r="DH745" s="372"/>
      <c r="DI745" s="267">
        <f t="shared" si="1893"/>
        <v>0</v>
      </c>
      <c r="DJ745" s="373"/>
      <c r="DK745" s="374">
        <v>46150</v>
      </c>
      <c r="DL745" s="373">
        <v>4263256</v>
      </c>
      <c r="DM745" s="375">
        <f t="shared" si="1863"/>
        <v>0</v>
      </c>
      <c r="DN745" s="373"/>
      <c r="DO745" s="155">
        <f t="shared" si="1864"/>
        <v>0</v>
      </c>
      <c r="DP745" s="372"/>
      <c r="DQ745" s="155">
        <f t="shared" si="1865"/>
        <v>0</v>
      </c>
      <c r="DR745" s="373"/>
      <c r="DS745" s="155">
        <f t="shared" si="1866"/>
        <v>0</v>
      </c>
      <c r="DT745" s="372"/>
      <c r="DU745" s="155">
        <f t="shared" si="1867"/>
        <v>0</v>
      </c>
      <c r="DV745" s="373"/>
      <c r="DW745" s="4891">
        <v>46150</v>
      </c>
      <c r="DX745" s="372">
        <v>4263257</v>
      </c>
      <c r="DY745" s="154">
        <f t="shared" si="1915"/>
        <v>0</v>
      </c>
      <c r="DZ745" s="373"/>
      <c r="EA745" s="154">
        <v>46178</v>
      </c>
      <c r="EB745" s="373">
        <v>4263305</v>
      </c>
      <c r="EC745" s="269">
        <v>46178</v>
      </c>
      <c r="ED745" s="376">
        <v>4263306</v>
      </c>
      <c r="EE745" s="822">
        <f>IF(AV745=0,0,1)</f>
        <v>0</v>
      </c>
      <c r="EF745" s="377"/>
      <c r="EG745" s="273"/>
      <c r="EH745" s="274"/>
      <c r="EI745" s="275"/>
      <c r="EJ745" s="276"/>
      <c r="EK745" s="275"/>
      <c r="EL745" s="277"/>
      <c r="EM745" s="278" t="str">
        <f t="shared" si="1869"/>
        <v xml:space="preserve"> </v>
      </c>
      <c r="EN745" s="372"/>
      <c r="EO745" s="155">
        <f t="shared" si="1870"/>
        <v>0</v>
      </c>
      <c r="EP745" s="373"/>
      <c r="ER745" s="194"/>
      <c r="ET745" s="154" t="str">
        <f>IF($AE745=0,"　",VLOOKUP($AE745,ﾚｰｻﾞOP,60,0))</f>
        <v>-</v>
      </c>
      <c r="EU745" s="373"/>
      <c r="EV745" s="154" t="str">
        <f t="shared" si="1871"/>
        <v>-</v>
      </c>
      <c r="EW745" s="373"/>
      <c r="EX745" s="154"/>
      <c r="EY745" s="367"/>
      <c r="EZ745" s="154"/>
      <c r="FA745" s="367"/>
      <c r="FB745" s="154"/>
      <c r="FC745" s="367"/>
      <c r="FD745" s="154"/>
      <c r="FE745" s="367"/>
      <c r="FF745" s="155"/>
      <c r="FG745" s="367"/>
      <c r="FH745" s="154"/>
      <c r="FI745" s="367"/>
      <c r="FJ745" s="154" t="str">
        <f>IF($AE745=0,"　",VLOOKUP($AE745,ﾚｰｻﾞOP,67,0))</f>
        <v>-</v>
      </c>
      <c r="FK745" s="373"/>
      <c r="FL745" s="155" t="str">
        <f t="shared" si="1872"/>
        <v>-</v>
      </c>
      <c r="FM745" s="279"/>
      <c r="FN745" s="1184"/>
      <c r="FO745" s="280"/>
      <c r="FP745" s="281"/>
      <c r="FQ745" s="282"/>
      <c r="FS745" s="281"/>
      <c r="FT745" s="282"/>
    </row>
    <row r="746" spans="1:176" ht="18.600000000000001" customHeight="1">
      <c r="A746" s="228">
        <f t="shared" ref="A746" si="1926">ROW()-10</f>
        <v>736</v>
      </c>
      <c r="B746" s="343" t="str">
        <f t="shared" ref="B746" si="1927">AF746</f>
        <v>4IE</v>
      </c>
      <c r="C746" s="6753">
        <v>46265</v>
      </c>
      <c r="D746" s="1261" t="s">
        <v>1807</v>
      </c>
      <c r="E746" s="1262" t="s">
        <v>2530</v>
      </c>
      <c r="F746" s="1564"/>
      <c r="G746" s="6876" t="s">
        <v>2311</v>
      </c>
      <c r="H746" s="1330" t="s">
        <v>631</v>
      </c>
      <c r="I746" s="1264" t="s">
        <v>2001</v>
      </c>
      <c r="J746" s="1264" t="s">
        <v>1999</v>
      </c>
      <c r="K746" s="599" t="s">
        <v>11</v>
      </c>
      <c r="L746" s="600"/>
      <c r="M746" s="6477">
        <v>46220</v>
      </c>
      <c r="N746" s="353">
        <v>46219</v>
      </c>
      <c r="O746" s="354">
        <v>46221</v>
      </c>
      <c r="P746" s="353">
        <v>46220</v>
      </c>
      <c r="Q746" s="354">
        <v>46224</v>
      </c>
      <c r="R746" s="353">
        <v>46220</v>
      </c>
      <c r="S746" s="354">
        <v>46225</v>
      </c>
      <c r="T746" s="353">
        <v>46221</v>
      </c>
      <c r="U746" s="355">
        <v>46227</v>
      </c>
      <c r="V746" s="353">
        <v>46227</v>
      </c>
      <c r="W746" s="356">
        <v>46231</v>
      </c>
      <c r="X746" s="357">
        <v>46231</v>
      </c>
      <c r="Y746" s="359">
        <v>46235</v>
      </c>
      <c r="Z746" s="359">
        <v>46235</v>
      </c>
      <c r="AA746" s="601"/>
      <c r="AB746" s="359"/>
      <c r="AC746" s="251" t="s">
        <v>627</v>
      </c>
      <c r="AD746" s="361"/>
      <c r="AE746" s="362">
        <v>3</v>
      </c>
      <c r="AF746" s="363" t="str">
        <f t="shared" ref="AF746" si="1928">IF($AE746=0,"　",VLOOKUP($AE746,ﾚｰｻﾞOP,69,0))</f>
        <v>4IE</v>
      </c>
      <c r="AG746" s="364"/>
      <c r="AH746" s="364"/>
      <c r="AI746" s="364">
        <v>1</v>
      </c>
      <c r="AJ746" s="364"/>
      <c r="AK746" s="364"/>
      <c r="AL746" s="364"/>
      <c r="AM746" s="364"/>
      <c r="AN746" s="364">
        <v>1</v>
      </c>
      <c r="AO746" s="364">
        <v>1</v>
      </c>
      <c r="AP746" s="363">
        <v>1</v>
      </c>
      <c r="AQ746" s="255">
        <v>1</v>
      </c>
      <c r="AR746" s="255"/>
      <c r="AS746" s="255">
        <v>1</v>
      </c>
      <c r="AT746" s="255"/>
      <c r="AU746" s="2843">
        <f t="shared" ref="AU746" si="1929">IF(AI746="付属済",0,IF(AI746=1,AI746+AP746,0))</f>
        <v>2</v>
      </c>
      <c r="AV746" s="4008">
        <f t="shared" ref="AV746" si="1930">IF(AE746=0,0,(AR746*1)+(AS746*100))</f>
        <v>100</v>
      </c>
      <c r="AW746" s="590">
        <v>46177</v>
      </c>
      <c r="AX746" s="369">
        <v>4263282</v>
      </c>
      <c r="AY746" s="154">
        <v>46177</v>
      </c>
      <c r="AZ746" s="367">
        <v>4263283</v>
      </c>
      <c r="BA746" s="154">
        <v>46177</v>
      </c>
      <c r="BB746" s="367">
        <v>4263284</v>
      </c>
      <c r="BC746" s="368">
        <v>46177</v>
      </c>
      <c r="BD746" s="369">
        <v>4263285</v>
      </c>
      <c r="BE746" s="4599">
        <v>46177</v>
      </c>
      <c r="BF746" s="367">
        <v>4263286</v>
      </c>
      <c r="BG746" s="368">
        <v>46177</v>
      </c>
      <c r="BH746" s="367">
        <v>4263287</v>
      </c>
      <c r="BI746" s="154">
        <v>46150</v>
      </c>
      <c r="BJ746" s="367">
        <v>4263240</v>
      </c>
      <c r="BK746" s="154" t="str">
        <f t="shared" si="1916"/>
        <v>-</v>
      </c>
      <c r="BL746" s="367"/>
      <c r="BM746" s="154" t="str">
        <f t="shared" si="1917"/>
        <v>-</v>
      </c>
      <c r="BN746" s="367"/>
      <c r="BO746" s="155" t="str">
        <f t="shared" ref="BO746" si="1931">IF($AE746=0,"　",VLOOKUP($AE746,ﾚｰｻﾞOP,59,0))</f>
        <v>-</v>
      </c>
      <c r="BP746" s="367"/>
      <c r="BQ746" s="154" t="str">
        <f t="shared" si="1918"/>
        <v>-</v>
      </c>
      <c r="BR746" s="369"/>
      <c r="BS746" s="154" t="str">
        <f t="shared" si="1920"/>
        <v>-</v>
      </c>
      <c r="BT746" s="369"/>
      <c r="BU746" s="154" t="str">
        <f t="shared" si="1921"/>
        <v>-</v>
      </c>
      <c r="BV746" s="369"/>
      <c r="BW746" s="154" t="str">
        <f t="shared" si="1922"/>
        <v>-</v>
      </c>
      <c r="BX746" s="367"/>
      <c r="BY746" s="154" t="str">
        <f t="shared" si="1923"/>
        <v>-</v>
      </c>
      <c r="BZ746" s="369"/>
      <c r="CA746" s="154" t="str">
        <f t="shared" si="1924"/>
        <v>-</v>
      </c>
      <c r="CB746" s="367"/>
      <c r="CC746" s="154" t="str">
        <f t="shared" si="1925"/>
        <v>-</v>
      </c>
      <c r="CD746" s="367"/>
      <c r="CE746" s="2850" t="str">
        <f t="shared" ref="CE746" si="1932">IF($AE746=0,"　",VLOOKUP($AE746,ﾚｰｻﾞOP,19,0))</f>
        <v>-</v>
      </c>
      <c r="CF746" s="2846"/>
      <c r="CG746" s="2855" t="str">
        <f t="shared" ref="CG746" si="1933">IF($AE746=0,"　",VLOOKUP($AE746,ﾚｰｻﾞOP,20,0))</f>
        <v>-</v>
      </c>
      <c r="CH746" s="2851"/>
      <c r="CI746" s="2850" t="str">
        <f t="shared" ref="CI746" si="1934">IF($AE746=0,"　",VLOOKUP($AE746,ﾚｰｻﾞOP,21,0))</f>
        <v>-</v>
      </c>
      <c r="CJ746" s="2846"/>
      <c r="CK746" s="2850" t="str">
        <f t="shared" ref="CK746" si="1935">IF($AE746=0,"　",VLOOKUP($AE746,ﾚｰｻﾞOP,22,0))</f>
        <v>-</v>
      </c>
      <c r="CL746" s="2851"/>
      <c r="CM746" s="2850" t="str">
        <f t="shared" ref="CM746" si="1936">IF($AE746=0,"　",VLOOKUP($AE746,ﾚｰｻﾞOP,23,0))</f>
        <v>-</v>
      </c>
      <c r="CN746" s="2851"/>
      <c r="CO746" s="2855" t="str">
        <f t="shared" ref="CO746" si="1937">IF($AE746=0,"　",VLOOKUP($AE746,ﾚｰｻﾞOP,24,0))</f>
        <v>-</v>
      </c>
      <c r="CP746" s="2851"/>
      <c r="CQ746" s="2855" t="str">
        <f t="shared" ref="CQ746" si="1938">IF($AE746=0,"　",VLOOKUP($AE746,ﾚｰｻﾞOP,25,0))</f>
        <v>-</v>
      </c>
      <c r="CR746" s="2851"/>
      <c r="CS746" s="2850" t="str">
        <f t="shared" ref="CS746" si="1939">IF($AE746=0,"　",VLOOKUP($AE746,ﾚｰｻﾞOP,26,0))</f>
        <v>-</v>
      </c>
      <c r="CT746" s="2851"/>
      <c r="CU746" s="2855"/>
      <c r="CV746" s="2851"/>
      <c r="CW746" s="2850" t="str">
        <f t="shared" ref="CW746" si="1940">IF($AE746=0,"　",VLOOKUP($AE746,ﾚｰｻﾞOP,28,0))</f>
        <v>-</v>
      </c>
      <c r="CX746" s="2851"/>
      <c r="CY746" s="2855" t="str">
        <f t="shared" ref="CY746" si="1941">IF($AE746=0,"　",VLOOKUP($AE746,ﾚｰｻﾞOP,29,0))</f>
        <v>-</v>
      </c>
      <c r="CZ746" s="2851"/>
      <c r="DA746" s="154" t="str">
        <f t="shared" ref="DA746" si="1942">IF($AE746=0,"　",VLOOKUP($AE746,ﾚｰｻﾞOP,30,0))</f>
        <v>-</v>
      </c>
      <c r="DB746" s="369"/>
      <c r="DC746" s="155" t="str">
        <f t="shared" ref="DC746" si="1943">IF($AE746=0,"　",VLOOKUP($AE746,ﾚｰｻﾞOP,31,0))</f>
        <v>-</v>
      </c>
      <c r="DD746" s="367"/>
      <c r="DE746" s="374">
        <f t="shared" si="1892"/>
        <v>0</v>
      </c>
      <c r="DF746" s="373"/>
      <c r="DG746" s="818">
        <f t="shared" si="1919"/>
        <v>0</v>
      </c>
      <c r="DH746" s="372"/>
      <c r="DI746" s="267">
        <f t="shared" si="1893"/>
        <v>0</v>
      </c>
      <c r="DJ746" s="373"/>
      <c r="DK746" s="374">
        <v>46150</v>
      </c>
      <c r="DL746" s="373">
        <v>4263256</v>
      </c>
      <c r="DM746" s="375">
        <f t="shared" ref="DM746" si="1944">IF(AU746=1,1,0)</f>
        <v>0</v>
      </c>
      <c r="DN746" s="373"/>
      <c r="DO746" s="155">
        <f t="shared" ref="DO746" si="1945">IF(AJ746=1,1,0)</f>
        <v>0</v>
      </c>
      <c r="DP746" s="372"/>
      <c r="DQ746" s="155">
        <f t="shared" ref="DQ746" si="1946">IF(AK746=1,1,0)</f>
        <v>0</v>
      </c>
      <c r="DR746" s="373"/>
      <c r="DS746" s="155">
        <f t="shared" ref="DS746" si="1947">IF(AL746=1,1,0)</f>
        <v>0</v>
      </c>
      <c r="DT746" s="372"/>
      <c r="DU746" s="155">
        <f t="shared" ref="DU746" si="1948">IF(AM746=1,1,0)</f>
        <v>0</v>
      </c>
      <c r="DV746" s="373"/>
      <c r="DW746" s="4891">
        <v>46150</v>
      </c>
      <c r="DX746" s="372">
        <v>4263257</v>
      </c>
      <c r="DY746" s="154">
        <v>46120</v>
      </c>
      <c r="DZ746" s="373">
        <v>4263202</v>
      </c>
      <c r="EA746" s="154">
        <v>46178</v>
      </c>
      <c r="EB746" s="373">
        <v>4263305</v>
      </c>
      <c r="EC746" s="269">
        <v>46178</v>
      </c>
      <c r="ED746" s="376">
        <v>4263306</v>
      </c>
      <c r="EE746" s="822">
        <v>46150</v>
      </c>
      <c r="EF746" s="377">
        <v>4263260</v>
      </c>
      <c r="EG746" s="273"/>
      <c r="EH746" s="274"/>
      <c r="EI746" s="275"/>
      <c r="EJ746" s="276"/>
      <c r="EK746" s="275"/>
      <c r="EL746" s="277"/>
      <c r="EM746" s="278" t="str">
        <f t="shared" ref="EM746" si="1949">IF(CE746="-"," ",IF(AR746=1,1," "))</f>
        <v xml:space="preserve"> </v>
      </c>
      <c r="EN746" s="372"/>
      <c r="EO746" s="155">
        <f t="shared" ref="EO746" si="1950">IF(AT746=1,1,0)</f>
        <v>0</v>
      </c>
      <c r="EP746" s="373"/>
      <c r="ER746" s="194"/>
      <c r="ET746" s="154" t="str">
        <f>IF($AE746=0,"　",VLOOKUP($AE746,ﾚｰｻﾞOP,60,0))</f>
        <v>-</v>
      </c>
      <c r="EU746" s="373"/>
      <c r="EV746" s="154" t="str">
        <f t="shared" ref="EV746" si="1951">IF($AE746=0,"　",VLOOKUP($AE746,ﾚｰｻﾞOP,60,0))</f>
        <v>-</v>
      </c>
      <c r="EW746" s="373"/>
      <c r="EX746" s="154"/>
      <c r="EY746" s="367"/>
      <c r="EZ746" s="154"/>
      <c r="FA746" s="367"/>
      <c r="FB746" s="154"/>
      <c r="FC746" s="367"/>
      <c r="FD746" s="154"/>
      <c r="FE746" s="367"/>
      <c r="FF746" s="155"/>
      <c r="FG746" s="367"/>
      <c r="FH746" s="154"/>
      <c r="FI746" s="367"/>
      <c r="FJ746" s="154" t="str">
        <f>IF($AE746=0,"　",VLOOKUP($AE746,ﾚｰｻﾞOP,67,0))</f>
        <v>-</v>
      </c>
      <c r="FK746" s="373"/>
      <c r="FL746" s="155" t="str">
        <f t="shared" ref="FL746" si="1952">IF($AE746=0,"　",VLOOKUP($AE746,ﾚｰｻﾞOP,68,0))</f>
        <v>-</v>
      </c>
      <c r="FM746" s="279"/>
      <c r="FN746" s="1184"/>
      <c r="FO746" s="280"/>
      <c r="FP746" s="281"/>
      <c r="FQ746" s="282"/>
      <c r="FS746" s="281"/>
      <c r="FT746" s="282"/>
    </row>
    <row r="747" spans="1:176" ht="18.600000000000001" customHeight="1">
      <c r="A747" s="228">
        <f t="shared" ref="A747:A798" si="1953">ROW()-10</f>
        <v>737</v>
      </c>
      <c r="B747" s="343" t="str">
        <f t="shared" ref="B747:B798" si="1954">AF747</f>
        <v>4IE</v>
      </c>
      <c r="C747" s="6753">
        <v>46265</v>
      </c>
      <c r="D747" s="5644" t="s">
        <v>1392</v>
      </c>
      <c r="E747" s="5719">
        <v>89610252</v>
      </c>
      <c r="F747" s="1564"/>
      <c r="G747" s="6876" t="s">
        <v>2324</v>
      </c>
      <c r="H747" s="1330" t="s">
        <v>629</v>
      </c>
      <c r="I747" s="1264" t="s">
        <v>52</v>
      </c>
      <c r="J747" s="1264" t="s">
        <v>21</v>
      </c>
      <c r="K747" s="599" t="s">
        <v>11</v>
      </c>
      <c r="L747" s="600"/>
      <c r="M747" s="6477">
        <v>46221</v>
      </c>
      <c r="N747" s="353">
        <v>46226</v>
      </c>
      <c r="O747" s="354">
        <v>46224</v>
      </c>
      <c r="P747" s="353">
        <v>46232</v>
      </c>
      <c r="Q747" s="354">
        <v>46225</v>
      </c>
      <c r="R747" s="353">
        <v>46227</v>
      </c>
      <c r="S747" s="354">
        <v>46226</v>
      </c>
      <c r="T747" s="353">
        <v>46290</v>
      </c>
      <c r="U747" s="355">
        <v>46228</v>
      </c>
      <c r="V747" s="353">
        <v>46233</v>
      </c>
      <c r="W747" s="356">
        <v>46232</v>
      </c>
      <c r="X747" s="357">
        <v>46234</v>
      </c>
      <c r="Y747" s="359">
        <v>46235</v>
      </c>
      <c r="Z747" s="359">
        <v>46235</v>
      </c>
      <c r="AA747" s="601"/>
      <c r="AB747" s="359"/>
      <c r="AC747" s="251"/>
      <c r="AD747" s="361"/>
      <c r="AE747" s="362">
        <v>25</v>
      </c>
      <c r="AF747" s="363" t="str">
        <f t="shared" ref="AF747:AF779" si="1955">IF($AE747=0,"　",VLOOKUP($AE747,ﾚｰｻﾞOP,69,0))</f>
        <v>4IE</v>
      </c>
      <c r="AG747" s="364"/>
      <c r="AH747" s="364"/>
      <c r="AI747" s="364"/>
      <c r="AJ747" s="364"/>
      <c r="AK747" s="364"/>
      <c r="AL747" s="364"/>
      <c r="AM747" s="364"/>
      <c r="AN747" s="364"/>
      <c r="AO747" s="364"/>
      <c r="AP747" s="363"/>
      <c r="AQ747" s="255"/>
      <c r="AR747" s="255"/>
      <c r="AS747" s="255"/>
      <c r="AT747" s="255"/>
      <c r="AU747" s="2843">
        <f t="shared" ref="AU747:AU770" si="1956">IF(AI747="付属済",0,IF(AI747=1,AI747+AP747,0))</f>
        <v>0</v>
      </c>
      <c r="AV747" s="4008">
        <f t="shared" ref="AV747:AV770" si="1957">IF(AE747=0,0,(AR747*1)+(AS747*100))</f>
        <v>0</v>
      </c>
      <c r="AW747" s="590" t="str">
        <f t="shared" ref="AW747:AW753" si="1958">IF($AE747=0,"　",VLOOKUP($AE747,ﾚｰｻﾞOP,5,0))</f>
        <v>-</v>
      </c>
      <c r="AX747" s="369"/>
      <c r="AY747" s="154" t="str">
        <f t="shared" ref="AY747:AY753" si="1959">IF($AE747=0,"　",VLOOKUP($AE747,ﾚｰｻﾞOP,6,0))</f>
        <v>-</v>
      </c>
      <c r="AZ747" s="367"/>
      <c r="BA747" s="154" t="str">
        <f t="shared" ref="BA747:BA753" si="1960">IF($AE747=0,"　",VLOOKUP($AE747,ﾚｰｻﾞOP,7,0))</f>
        <v>-</v>
      </c>
      <c r="BB747" s="367"/>
      <c r="BC747" s="368" t="str">
        <f t="shared" ref="BC747:BC753" si="1961">IF($AE747=0,"　",VLOOKUP($AE747,ﾚｰｻﾞOP,8,0))</f>
        <v>-</v>
      </c>
      <c r="BD747" s="369"/>
      <c r="BE747" s="4599" t="str">
        <f t="shared" ref="BE747:BE753" si="1962">IF($AE747=0,"　",VLOOKUP($AE747,ﾚｰｻﾞOP,9,0))</f>
        <v>-</v>
      </c>
      <c r="BF747" s="367"/>
      <c r="BG747" s="368" t="str">
        <f t="shared" ref="BG747:BG753" si="1963">IF($AE747=0,"　",VLOOKUP($AE747,ﾚｰｻﾞOP,10,0))</f>
        <v>-</v>
      </c>
      <c r="BH747" s="367"/>
      <c r="BI747" s="154" t="str">
        <f t="shared" ref="BI747:BI755" si="1964">IF($AE747=0,"　",VLOOKUP($AE747,ﾚｰｻﾞOP,11,0))</f>
        <v>-</v>
      </c>
      <c r="BJ747" s="367"/>
      <c r="BK747" s="154" t="str">
        <f t="shared" ref="BK747:BK763" si="1965">IF($AE747=0,"　",VLOOKUP($AE747,ﾚｰｻﾞOP,57,0))</f>
        <v>-</v>
      </c>
      <c r="BL747" s="367"/>
      <c r="BM747" s="154" t="str">
        <f t="shared" ref="BM747:BM763" si="1966">IF($AE747=0,"　",VLOOKUP($AE747,ﾚｰｻﾞOP,58,0))</f>
        <v>-</v>
      </c>
      <c r="BN747" s="367"/>
      <c r="BO747" s="155" t="str">
        <f t="shared" ref="BO747:BO771" si="1967">IF($AE747=0,"　",VLOOKUP($AE747,ﾚｰｻﾞOP,59,0))</f>
        <v>-</v>
      </c>
      <c r="BP747" s="367"/>
      <c r="BQ747" s="154" t="str">
        <f t="shared" ref="BQ747:BQ753" si="1968">IF($AE747=0,"　",VLOOKUP($AE747,ﾚｰｻﾞOP,12,0))</f>
        <v>-</v>
      </c>
      <c r="BR747" s="369"/>
      <c r="BS747" s="154" t="str">
        <f t="shared" ref="BS747:BS764" si="1969">IF($AE747=0,"　",VLOOKUP($AE747,ﾚｰｻﾞOP,13,0))</f>
        <v>-</v>
      </c>
      <c r="BT747" s="369"/>
      <c r="BU747" s="154" t="str">
        <f t="shared" ref="BU747:BU764" si="1970">IF($AE747=0,"　",VLOOKUP($AE747,ﾚｰｻﾞOP,14,0))</f>
        <v>-</v>
      </c>
      <c r="BV747" s="369"/>
      <c r="BW747" s="154" t="str">
        <f t="shared" ref="BW747:BW764" si="1971">IF($AE747=0,"　",VLOOKUP($AE747,ﾚｰｻﾞOP,15,0))</f>
        <v>-</v>
      </c>
      <c r="BX747" s="367"/>
      <c r="BY747" s="154" t="str">
        <f t="shared" ref="BY747:BY764" si="1972">IF($AE747=0,"　",VLOOKUP($AE747,ﾚｰｻﾞOP,16,0))</f>
        <v>-</v>
      </c>
      <c r="BZ747" s="369"/>
      <c r="CA747" s="154" t="str">
        <f t="shared" ref="CA747:CA764" si="1973">IF($AE747=0,"　",VLOOKUP($AE747,ﾚｰｻﾞOP,17,0))</f>
        <v>-</v>
      </c>
      <c r="CB747" s="367"/>
      <c r="CC747" s="154" t="str">
        <f t="shared" ref="CC747:CC764" si="1974">IF($AE747=0,"　",VLOOKUP($AE747,ﾚｰｻﾞOP,18,0))</f>
        <v>-</v>
      </c>
      <c r="CD747" s="367"/>
      <c r="CE747" s="2850" t="str">
        <f t="shared" ref="CE747:CE771" si="1975">IF($AE747=0,"　",VLOOKUP($AE747,ﾚｰｻﾞOP,19,0))</f>
        <v>-</v>
      </c>
      <c r="CF747" s="2846"/>
      <c r="CG747" s="2855" t="str">
        <f t="shared" ref="CG747:CG771" si="1976">IF($AE747=0,"　",VLOOKUP($AE747,ﾚｰｻﾞOP,20,0))</f>
        <v>-</v>
      </c>
      <c r="CH747" s="2851"/>
      <c r="CI747" s="2850" t="str">
        <f t="shared" ref="CI747:CI771" si="1977">IF($AE747=0,"　",VLOOKUP($AE747,ﾚｰｻﾞOP,21,0))</f>
        <v>-</v>
      </c>
      <c r="CJ747" s="2846"/>
      <c r="CK747" s="2850" t="str">
        <f t="shared" ref="CK747:CK771" si="1978">IF($AE747=0,"　",VLOOKUP($AE747,ﾚｰｻﾞOP,22,0))</f>
        <v>-</v>
      </c>
      <c r="CL747" s="2851"/>
      <c r="CM747" s="2850" t="str">
        <f t="shared" ref="CM747:CM771" si="1979">IF($AE747=0,"　",VLOOKUP($AE747,ﾚｰｻﾞOP,23,0))</f>
        <v>-</v>
      </c>
      <c r="CN747" s="2851"/>
      <c r="CO747" s="2855" t="str">
        <f t="shared" ref="CO747:CO771" si="1980">IF($AE747=0,"　",VLOOKUP($AE747,ﾚｰｻﾞOP,24,0))</f>
        <v>-</v>
      </c>
      <c r="CP747" s="2851"/>
      <c r="CQ747" s="2855" t="str">
        <f t="shared" ref="CQ747:CQ771" si="1981">IF($AE747=0,"　",VLOOKUP($AE747,ﾚｰｻﾞOP,25,0))</f>
        <v>-</v>
      </c>
      <c r="CR747" s="2851"/>
      <c r="CS747" s="2850" t="str">
        <f t="shared" ref="CS747:CS771" si="1982">IF($AE747=0,"　",VLOOKUP($AE747,ﾚｰｻﾞOP,26,0))</f>
        <v>-</v>
      </c>
      <c r="CT747" s="2851"/>
      <c r="CU747" s="2855"/>
      <c r="CV747" s="2851"/>
      <c r="CW747" s="2850" t="str">
        <f t="shared" ref="CW747:CW771" si="1983">IF($AE747=0,"　",VLOOKUP($AE747,ﾚｰｻﾞOP,28,0))</f>
        <v>-</v>
      </c>
      <c r="CX747" s="2851"/>
      <c r="CY747" s="2855" t="str">
        <f t="shared" ref="CY747:CY771" si="1984">IF($AE747=0,"　",VLOOKUP($AE747,ﾚｰｻﾞOP,29,0))</f>
        <v>-</v>
      </c>
      <c r="CZ747" s="2851"/>
      <c r="DA747" s="154" t="str">
        <f t="shared" ref="DA747:DA771" si="1985">IF($AE747=0,"　",VLOOKUP($AE747,ﾚｰｻﾞOP,30,0))</f>
        <v>-</v>
      </c>
      <c r="DB747" s="369"/>
      <c r="DC747" s="155" t="str">
        <f t="shared" ref="DC747:DC771" si="1986">IF($AE747=0,"　",VLOOKUP($AE747,ﾚｰｻﾞOP,31,0))</f>
        <v>-</v>
      </c>
      <c r="DD747" s="367"/>
      <c r="DE747" s="374">
        <f t="shared" ref="DE747:DE753" si="1987">IF(AG747=1,1,0)</f>
        <v>0</v>
      </c>
      <c r="DF747" s="373"/>
      <c r="DG747" s="818">
        <f t="shared" ref="DG747:DG770" si="1988">IF(AH747=1,1,0)</f>
        <v>0</v>
      </c>
      <c r="DH747" s="372"/>
      <c r="DI747" s="267">
        <f t="shared" ref="DI747:DI753" si="1989">IF(AG747=1,1,0)</f>
        <v>0</v>
      </c>
      <c r="DJ747" s="373"/>
      <c r="DK747" s="374">
        <f t="shared" ref="DK747:DK770" si="1990">IF(AU747=2,1,0)</f>
        <v>0</v>
      </c>
      <c r="DL747" s="373"/>
      <c r="DM747" s="375">
        <f t="shared" ref="DM747:DM770" si="1991">IF(AU747=1,1,0)</f>
        <v>0</v>
      </c>
      <c r="DN747" s="373"/>
      <c r="DO747" s="155">
        <f t="shared" ref="DO747:DO770" si="1992">IF(AJ747=1,1,0)</f>
        <v>0</v>
      </c>
      <c r="DP747" s="372"/>
      <c r="DQ747" s="155">
        <f t="shared" ref="DQ747:DQ770" si="1993">IF(AK747=1,1,0)</f>
        <v>0</v>
      </c>
      <c r="DR747" s="373"/>
      <c r="DS747" s="155">
        <f t="shared" ref="DS747:DS770" si="1994">IF(AL747=1,1,0)</f>
        <v>0</v>
      </c>
      <c r="DT747" s="372"/>
      <c r="DU747" s="155">
        <f t="shared" ref="DU747:DU770" si="1995">IF(AM747=1,1,0)</f>
        <v>0</v>
      </c>
      <c r="DV747" s="373"/>
      <c r="DW747" s="4891">
        <f t="shared" ref="DW747:DW753" si="1996">IF(AN747=1,1,0)</f>
        <v>0</v>
      </c>
      <c r="DX747" s="372"/>
      <c r="DY747" s="154">
        <f t="shared" ref="DY747:DY753" si="1997">IF(AO747=1,1,0)</f>
        <v>0</v>
      </c>
      <c r="DZ747" s="373"/>
      <c r="EA747" s="154">
        <f t="shared" ref="EA747:EA753" si="1998">IF(AP747=1,1,0)</f>
        <v>0</v>
      </c>
      <c r="EB747" s="373"/>
      <c r="EC747" s="269">
        <f t="shared" ref="EC747:EC753" si="1999">IF(AQ747=1,1,0)</f>
        <v>0</v>
      </c>
      <c r="ED747" s="376"/>
      <c r="EE747" s="822">
        <f t="shared" ref="EE747:EE753" si="2000">IF(AV747=0,0,1)</f>
        <v>0</v>
      </c>
      <c r="EF747" s="377"/>
      <c r="EG747" s="273"/>
      <c r="EH747" s="274"/>
      <c r="EI747" s="275"/>
      <c r="EJ747" s="276"/>
      <c r="EK747" s="275"/>
      <c r="EL747" s="277"/>
      <c r="EM747" s="278" t="str">
        <f t="shared" ref="EM747:EM770" si="2001">IF(CE747="-"," ",IF(AR747=1,1," "))</f>
        <v xml:space="preserve"> </v>
      </c>
      <c r="EN747" s="372"/>
      <c r="EO747" s="155">
        <f t="shared" ref="EO747:EO770" si="2002">IF(AT747=1,1,0)</f>
        <v>0</v>
      </c>
      <c r="EP747" s="373"/>
      <c r="ER747" s="194"/>
      <c r="ET747" s="154">
        <v>46182</v>
      </c>
      <c r="EU747" s="373">
        <v>4263308</v>
      </c>
      <c r="EV747" s="154">
        <f t="shared" ref="EV747:EV770" si="2003">IF($AE747=0,"　",VLOOKUP($AE747,ﾚｰｻﾞOP,60,0))</f>
        <v>1</v>
      </c>
      <c r="EW747" s="373"/>
      <c r="EX747" s="154"/>
      <c r="EY747" s="367"/>
      <c r="EZ747" s="154">
        <v>46182</v>
      </c>
      <c r="FA747" s="367">
        <v>4263309</v>
      </c>
      <c r="FB747" s="154"/>
      <c r="FC747" s="367"/>
      <c r="FD747" s="154">
        <v>46182</v>
      </c>
      <c r="FE747" s="367">
        <v>4263310</v>
      </c>
      <c r="FF747" s="155"/>
      <c r="FG747" s="367"/>
      <c r="FH747" s="154"/>
      <c r="FI747" s="367"/>
      <c r="FJ747" s="154">
        <v>46182</v>
      </c>
      <c r="FK747" s="373">
        <v>4263311</v>
      </c>
      <c r="FL747" s="155">
        <f t="shared" ref="FL747:FL770" si="2004">IF($AE747=0,"　",VLOOKUP($AE747,ﾚｰｻﾞOP,68,0))</f>
        <v>1</v>
      </c>
      <c r="FM747" s="279"/>
      <c r="FN747" s="1184"/>
      <c r="FO747" s="280"/>
      <c r="FP747" s="281">
        <v>1</v>
      </c>
      <c r="FQ747" s="282"/>
      <c r="FS747" s="281"/>
      <c r="FT747" s="282"/>
    </row>
    <row r="748" spans="1:176" ht="18.600000000000001" customHeight="1">
      <c r="A748" s="228">
        <f t="shared" si="1953"/>
        <v>738</v>
      </c>
      <c r="B748" s="343" t="str">
        <f t="shared" si="1954"/>
        <v>　</v>
      </c>
      <c r="C748" s="6242">
        <v>46266</v>
      </c>
      <c r="D748" s="6786" t="s">
        <v>1406</v>
      </c>
      <c r="E748" s="6796" t="s">
        <v>1851</v>
      </c>
      <c r="F748" s="595"/>
      <c r="G748" s="6876"/>
      <c r="H748" s="597"/>
      <c r="I748" s="1264"/>
      <c r="J748" s="1264" t="s">
        <v>96</v>
      </c>
      <c r="K748" s="599" t="s">
        <v>508</v>
      </c>
      <c r="L748" s="6776" t="s">
        <v>1855</v>
      </c>
      <c r="M748" s="354"/>
      <c r="N748" s="353"/>
      <c r="O748" s="354"/>
      <c r="P748" s="353"/>
      <c r="Q748" s="354"/>
      <c r="R748" s="353"/>
      <c r="S748" s="354"/>
      <c r="T748" s="353"/>
      <c r="U748" s="355"/>
      <c r="V748" s="353"/>
      <c r="W748" s="356"/>
      <c r="X748" s="357"/>
      <c r="Y748" s="359">
        <v>46238</v>
      </c>
      <c r="Z748" s="359">
        <v>46238</v>
      </c>
      <c r="AA748" s="601"/>
      <c r="AB748" s="359"/>
      <c r="AC748" s="251"/>
      <c r="AD748" s="361"/>
      <c r="AE748" s="362"/>
      <c r="AF748" s="363" t="str">
        <f t="shared" si="1955"/>
        <v>　</v>
      </c>
      <c r="AG748" s="364"/>
      <c r="AH748" s="364"/>
      <c r="AI748" s="364"/>
      <c r="AJ748" s="364"/>
      <c r="AK748" s="364"/>
      <c r="AL748" s="364"/>
      <c r="AM748" s="364"/>
      <c r="AN748" s="364"/>
      <c r="AO748" s="364"/>
      <c r="AP748" s="363"/>
      <c r="AQ748" s="255"/>
      <c r="AR748" s="255"/>
      <c r="AS748" s="255"/>
      <c r="AT748" s="255"/>
      <c r="AU748" s="2843">
        <f t="shared" si="1956"/>
        <v>0</v>
      </c>
      <c r="AV748" s="4008">
        <f t="shared" si="1957"/>
        <v>0</v>
      </c>
      <c r="AW748" s="590" t="str">
        <f t="shared" si="1958"/>
        <v>　</v>
      </c>
      <c r="AX748" s="369"/>
      <c r="AY748" s="154" t="str">
        <f t="shared" si="1959"/>
        <v>　</v>
      </c>
      <c r="AZ748" s="367"/>
      <c r="BA748" s="154" t="str">
        <f t="shared" si="1960"/>
        <v>　</v>
      </c>
      <c r="BB748" s="367"/>
      <c r="BC748" s="368" t="str">
        <f t="shared" si="1961"/>
        <v>　</v>
      </c>
      <c r="BD748" s="369"/>
      <c r="BE748" s="4599" t="str">
        <f t="shared" si="1962"/>
        <v>　</v>
      </c>
      <c r="BF748" s="367"/>
      <c r="BG748" s="368" t="str">
        <f t="shared" si="1963"/>
        <v>　</v>
      </c>
      <c r="BH748" s="367"/>
      <c r="BI748" s="154" t="str">
        <f t="shared" si="1964"/>
        <v>　</v>
      </c>
      <c r="BJ748" s="367"/>
      <c r="BK748" s="154" t="str">
        <f t="shared" si="1965"/>
        <v>　</v>
      </c>
      <c r="BL748" s="367"/>
      <c r="BM748" s="154" t="str">
        <f t="shared" si="1966"/>
        <v>　</v>
      </c>
      <c r="BN748" s="367"/>
      <c r="BO748" s="155" t="str">
        <f t="shared" si="1967"/>
        <v>　</v>
      </c>
      <c r="BP748" s="367"/>
      <c r="BQ748" s="154" t="str">
        <f t="shared" si="1968"/>
        <v>　</v>
      </c>
      <c r="BR748" s="369"/>
      <c r="BS748" s="154" t="str">
        <f t="shared" si="1969"/>
        <v>　</v>
      </c>
      <c r="BT748" s="369"/>
      <c r="BU748" s="154" t="str">
        <f t="shared" si="1970"/>
        <v>　</v>
      </c>
      <c r="BV748" s="369"/>
      <c r="BW748" s="154" t="str">
        <f t="shared" si="1971"/>
        <v>　</v>
      </c>
      <c r="BX748" s="367"/>
      <c r="BY748" s="154" t="str">
        <f t="shared" si="1972"/>
        <v>　</v>
      </c>
      <c r="BZ748" s="369"/>
      <c r="CA748" s="154" t="str">
        <f t="shared" si="1973"/>
        <v>　</v>
      </c>
      <c r="CB748" s="367"/>
      <c r="CC748" s="154" t="str">
        <f t="shared" si="1974"/>
        <v>　</v>
      </c>
      <c r="CD748" s="367"/>
      <c r="CE748" s="2850" t="str">
        <f t="shared" si="1975"/>
        <v>　</v>
      </c>
      <c r="CF748" s="2846"/>
      <c r="CG748" s="2855" t="str">
        <f t="shared" si="1976"/>
        <v>　</v>
      </c>
      <c r="CH748" s="2851"/>
      <c r="CI748" s="2850" t="str">
        <f t="shared" si="1977"/>
        <v>　</v>
      </c>
      <c r="CJ748" s="2846"/>
      <c r="CK748" s="2850" t="str">
        <f t="shared" si="1978"/>
        <v>　</v>
      </c>
      <c r="CL748" s="2851"/>
      <c r="CM748" s="2850" t="str">
        <f t="shared" si="1979"/>
        <v>　</v>
      </c>
      <c r="CN748" s="2851"/>
      <c r="CO748" s="2855" t="str">
        <f t="shared" si="1980"/>
        <v>　</v>
      </c>
      <c r="CP748" s="2851"/>
      <c r="CQ748" s="2855" t="str">
        <f t="shared" si="1981"/>
        <v>　</v>
      </c>
      <c r="CR748" s="2851"/>
      <c r="CS748" s="2850" t="str">
        <f t="shared" si="1982"/>
        <v>　</v>
      </c>
      <c r="CT748" s="2851"/>
      <c r="CU748" s="2855"/>
      <c r="CV748" s="2851"/>
      <c r="CW748" s="2850" t="str">
        <f t="shared" si="1983"/>
        <v>　</v>
      </c>
      <c r="CX748" s="2851"/>
      <c r="CY748" s="2855" t="str">
        <f t="shared" si="1984"/>
        <v>　</v>
      </c>
      <c r="CZ748" s="2851"/>
      <c r="DA748" s="154" t="str">
        <f t="shared" si="1985"/>
        <v>　</v>
      </c>
      <c r="DB748" s="369"/>
      <c r="DC748" s="155" t="str">
        <f t="shared" si="1986"/>
        <v>　</v>
      </c>
      <c r="DD748" s="367"/>
      <c r="DE748" s="374">
        <f t="shared" si="1987"/>
        <v>0</v>
      </c>
      <c r="DF748" s="373"/>
      <c r="DG748" s="818">
        <f t="shared" si="1988"/>
        <v>0</v>
      </c>
      <c r="DH748" s="372"/>
      <c r="DI748" s="267">
        <f t="shared" si="1989"/>
        <v>0</v>
      </c>
      <c r="DJ748" s="373"/>
      <c r="DK748" s="374">
        <f t="shared" si="1990"/>
        <v>0</v>
      </c>
      <c r="DL748" s="373"/>
      <c r="DM748" s="375">
        <f t="shared" si="1991"/>
        <v>0</v>
      </c>
      <c r="DN748" s="373"/>
      <c r="DO748" s="155">
        <f t="shared" si="1992"/>
        <v>0</v>
      </c>
      <c r="DP748" s="372"/>
      <c r="DQ748" s="155">
        <f t="shared" si="1993"/>
        <v>0</v>
      </c>
      <c r="DR748" s="373"/>
      <c r="DS748" s="155">
        <f t="shared" si="1994"/>
        <v>0</v>
      </c>
      <c r="DT748" s="372"/>
      <c r="DU748" s="155">
        <f t="shared" si="1995"/>
        <v>0</v>
      </c>
      <c r="DV748" s="373"/>
      <c r="DW748" s="4891">
        <f t="shared" si="1996"/>
        <v>0</v>
      </c>
      <c r="DX748" s="372"/>
      <c r="DY748" s="154">
        <f t="shared" si="1997"/>
        <v>0</v>
      </c>
      <c r="DZ748" s="373"/>
      <c r="EA748" s="154">
        <f t="shared" si="1998"/>
        <v>0</v>
      </c>
      <c r="EB748" s="373"/>
      <c r="EC748" s="269">
        <f t="shared" si="1999"/>
        <v>0</v>
      </c>
      <c r="ED748" s="376"/>
      <c r="EE748" s="822">
        <f t="shared" si="2000"/>
        <v>0</v>
      </c>
      <c r="EF748" s="377"/>
      <c r="EG748" s="273"/>
      <c r="EH748" s="274"/>
      <c r="EI748" s="275"/>
      <c r="EJ748" s="276"/>
      <c r="EK748" s="275"/>
      <c r="EL748" s="277"/>
      <c r="EM748" s="278" t="str">
        <f t="shared" si="2001"/>
        <v xml:space="preserve"> </v>
      </c>
      <c r="EN748" s="372"/>
      <c r="EO748" s="155">
        <f t="shared" si="2002"/>
        <v>0</v>
      </c>
      <c r="EP748" s="373"/>
      <c r="ER748" s="194"/>
      <c r="ET748" s="154" t="str">
        <f>IF($AE748=0,"　",VLOOKUP($AE748,ﾚｰｻﾞOP,60,0))</f>
        <v>　</v>
      </c>
      <c r="EU748" s="373"/>
      <c r="EV748" s="154" t="str">
        <f t="shared" si="2003"/>
        <v>　</v>
      </c>
      <c r="EW748" s="373"/>
      <c r="EX748" s="154"/>
      <c r="EY748" s="367"/>
      <c r="EZ748" s="154"/>
      <c r="FA748" s="367"/>
      <c r="FB748" s="154"/>
      <c r="FC748" s="367"/>
      <c r="FD748" s="154"/>
      <c r="FE748" s="367"/>
      <c r="FF748" s="155"/>
      <c r="FG748" s="367"/>
      <c r="FH748" s="154"/>
      <c r="FI748" s="367"/>
      <c r="FJ748" s="154" t="str">
        <f>IF($AE748=0,"　",VLOOKUP($AE748,ﾚｰｻﾞOP,67,0))</f>
        <v>　</v>
      </c>
      <c r="FK748" s="373"/>
      <c r="FL748" s="155" t="str">
        <f t="shared" si="2004"/>
        <v>　</v>
      </c>
      <c r="FM748" s="279"/>
      <c r="FN748" s="1184"/>
      <c r="FO748" s="280"/>
      <c r="FP748" s="281"/>
      <c r="FQ748" s="282"/>
      <c r="FS748" s="281"/>
      <c r="FT748" s="282"/>
    </row>
    <row r="749" spans="1:176" ht="18.600000000000001" customHeight="1">
      <c r="A749" s="228">
        <f t="shared" si="1953"/>
        <v>739</v>
      </c>
      <c r="B749" s="343" t="str">
        <f t="shared" si="1954"/>
        <v>　</v>
      </c>
      <c r="C749" s="6242">
        <v>46266</v>
      </c>
      <c r="D749" s="1045" t="s">
        <v>1406</v>
      </c>
      <c r="E749" s="1046" t="s">
        <v>1853</v>
      </c>
      <c r="F749" s="1564"/>
      <c r="G749" s="6876"/>
      <c r="H749" s="1330"/>
      <c r="I749" s="1264"/>
      <c r="J749" s="1264" t="s">
        <v>96</v>
      </c>
      <c r="K749" s="599" t="s">
        <v>508</v>
      </c>
      <c r="L749" s="6776" t="s">
        <v>1855</v>
      </c>
      <c r="M749" s="354"/>
      <c r="N749" s="353"/>
      <c r="O749" s="354"/>
      <c r="P749" s="353"/>
      <c r="Q749" s="354"/>
      <c r="R749" s="353"/>
      <c r="S749" s="354"/>
      <c r="T749" s="353"/>
      <c r="U749" s="355"/>
      <c r="V749" s="353"/>
      <c r="W749" s="356"/>
      <c r="X749" s="357"/>
      <c r="Y749" s="359">
        <v>46238</v>
      </c>
      <c r="Z749" s="359">
        <v>46238</v>
      </c>
      <c r="AA749" s="601"/>
      <c r="AB749" s="359"/>
      <c r="AC749" s="251"/>
      <c r="AD749" s="361"/>
      <c r="AE749" s="362"/>
      <c r="AF749" s="363" t="str">
        <f t="shared" si="1955"/>
        <v>　</v>
      </c>
      <c r="AG749" s="364"/>
      <c r="AH749" s="364"/>
      <c r="AI749" s="364"/>
      <c r="AJ749" s="364"/>
      <c r="AK749" s="364"/>
      <c r="AL749" s="364"/>
      <c r="AM749" s="364"/>
      <c r="AN749" s="364"/>
      <c r="AO749" s="364"/>
      <c r="AP749" s="363"/>
      <c r="AQ749" s="255"/>
      <c r="AR749" s="255"/>
      <c r="AS749" s="255"/>
      <c r="AT749" s="255"/>
      <c r="AU749" s="2843">
        <f t="shared" si="1956"/>
        <v>0</v>
      </c>
      <c r="AV749" s="4008">
        <f t="shared" si="1957"/>
        <v>0</v>
      </c>
      <c r="AW749" s="590" t="str">
        <f t="shared" si="1958"/>
        <v>　</v>
      </c>
      <c r="AX749" s="369"/>
      <c r="AY749" s="154" t="str">
        <f t="shared" si="1959"/>
        <v>　</v>
      </c>
      <c r="AZ749" s="367"/>
      <c r="BA749" s="154" t="str">
        <f t="shared" si="1960"/>
        <v>　</v>
      </c>
      <c r="BB749" s="367"/>
      <c r="BC749" s="368" t="str">
        <f t="shared" si="1961"/>
        <v>　</v>
      </c>
      <c r="BD749" s="369"/>
      <c r="BE749" s="4599" t="str">
        <f t="shared" si="1962"/>
        <v>　</v>
      </c>
      <c r="BF749" s="367"/>
      <c r="BG749" s="368" t="str">
        <f t="shared" si="1963"/>
        <v>　</v>
      </c>
      <c r="BH749" s="367"/>
      <c r="BI749" s="154" t="str">
        <f t="shared" si="1964"/>
        <v>　</v>
      </c>
      <c r="BJ749" s="367"/>
      <c r="BK749" s="154" t="str">
        <f t="shared" si="1965"/>
        <v>　</v>
      </c>
      <c r="BL749" s="367"/>
      <c r="BM749" s="154" t="str">
        <f t="shared" si="1966"/>
        <v>　</v>
      </c>
      <c r="BN749" s="367"/>
      <c r="BO749" s="155" t="str">
        <f t="shared" si="1967"/>
        <v>　</v>
      </c>
      <c r="BP749" s="367"/>
      <c r="BQ749" s="154" t="str">
        <f t="shared" si="1968"/>
        <v>　</v>
      </c>
      <c r="BR749" s="369"/>
      <c r="BS749" s="154" t="str">
        <f t="shared" si="1969"/>
        <v>　</v>
      </c>
      <c r="BT749" s="369"/>
      <c r="BU749" s="154" t="str">
        <f t="shared" si="1970"/>
        <v>　</v>
      </c>
      <c r="BV749" s="369"/>
      <c r="BW749" s="154" t="str">
        <f t="shared" si="1971"/>
        <v>　</v>
      </c>
      <c r="BX749" s="367"/>
      <c r="BY749" s="154" t="str">
        <f t="shared" si="1972"/>
        <v>　</v>
      </c>
      <c r="BZ749" s="369"/>
      <c r="CA749" s="154" t="str">
        <f t="shared" si="1973"/>
        <v>　</v>
      </c>
      <c r="CB749" s="367"/>
      <c r="CC749" s="154" t="str">
        <f t="shared" si="1974"/>
        <v>　</v>
      </c>
      <c r="CD749" s="367"/>
      <c r="CE749" s="2850" t="str">
        <f t="shared" si="1975"/>
        <v>　</v>
      </c>
      <c r="CF749" s="2846"/>
      <c r="CG749" s="2855" t="str">
        <f t="shared" si="1976"/>
        <v>　</v>
      </c>
      <c r="CH749" s="2851"/>
      <c r="CI749" s="2850" t="str">
        <f t="shared" si="1977"/>
        <v>　</v>
      </c>
      <c r="CJ749" s="2846"/>
      <c r="CK749" s="2850" t="str">
        <f t="shared" si="1978"/>
        <v>　</v>
      </c>
      <c r="CL749" s="2851"/>
      <c r="CM749" s="2850" t="str">
        <f t="shared" si="1979"/>
        <v>　</v>
      </c>
      <c r="CN749" s="2851"/>
      <c r="CO749" s="2855" t="str">
        <f t="shared" si="1980"/>
        <v>　</v>
      </c>
      <c r="CP749" s="2851"/>
      <c r="CQ749" s="2855" t="str">
        <f t="shared" si="1981"/>
        <v>　</v>
      </c>
      <c r="CR749" s="2851"/>
      <c r="CS749" s="2850" t="str">
        <f t="shared" si="1982"/>
        <v>　</v>
      </c>
      <c r="CT749" s="2851"/>
      <c r="CU749" s="2855"/>
      <c r="CV749" s="2851"/>
      <c r="CW749" s="2850" t="str">
        <f t="shared" si="1983"/>
        <v>　</v>
      </c>
      <c r="CX749" s="2851"/>
      <c r="CY749" s="2855" t="str">
        <f t="shared" si="1984"/>
        <v>　</v>
      </c>
      <c r="CZ749" s="2851"/>
      <c r="DA749" s="154" t="str">
        <f t="shared" si="1985"/>
        <v>　</v>
      </c>
      <c r="DB749" s="369"/>
      <c r="DC749" s="155" t="str">
        <f t="shared" si="1986"/>
        <v>　</v>
      </c>
      <c r="DD749" s="367"/>
      <c r="DE749" s="374">
        <f t="shared" si="1987"/>
        <v>0</v>
      </c>
      <c r="DF749" s="373"/>
      <c r="DG749" s="818">
        <f t="shared" si="1988"/>
        <v>0</v>
      </c>
      <c r="DH749" s="372"/>
      <c r="DI749" s="267">
        <f t="shared" si="1989"/>
        <v>0</v>
      </c>
      <c r="DJ749" s="373"/>
      <c r="DK749" s="374">
        <f t="shared" si="1990"/>
        <v>0</v>
      </c>
      <c r="DL749" s="373"/>
      <c r="DM749" s="375">
        <f t="shared" si="1991"/>
        <v>0</v>
      </c>
      <c r="DN749" s="373"/>
      <c r="DO749" s="155">
        <f t="shared" si="1992"/>
        <v>0</v>
      </c>
      <c r="DP749" s="372"/>
      <c r="DQ749" s="155">
        <f t="shared" si="1993"/>
        <v>0</v>
      </c>
      <c r="DR749" s="373"/>
      <c r="DS749" s="155">
        <f t="shared" si="1994"/>
        <v>0</v>
      </c>
      <c r="DT749" s="372"/>
      <c r="DU749" s="155">
        <f t="shared" si="1995"/>
        <v>0</v>
      </c>
      <c r="DV749" s="373"/>
      <c r="DW749" s="4891">
        <f t="shared" si="1996"/>
        <v>0</v>
      </c>
      <c r="DX749" s="372"/>
      <c r="DY749" s="154">
        <f t="shared" si="1997"/>
        <v>0</v>
      </c>
      <c r="DZ749" s="373"/>
      <c r="EA749" s="154">
        <f t="shared" si="1998"/>
        <v>0</v>
      </c>
      <c r="EB749" s="373"/>
      <c r="EC749" s="269">
        <f t="shared" si="1999"/>
        <v>0</v>
      </c>
      <c r="ED749" s="376"/>
      <c r="EE749" s="822">
        <f t="shared" si="2000"/>
        <v>0</v>
      </c>
      <c r="EF749" s="377"/>
      <c r="EG749" s="273"/>
      <c r="EH749" s="274"/>
      <c r="EI749" s="275"/>
      <c r="EJ749" s="276"/>
      <c r="EK749" s="275"/>
      <c r="EL749" s="277"/>
      <c r="EM749" s="278" t="str">
        <f t="shared" si="2001"/>
        <v xml:space="preserve"> </v>
      </c>
      <c r="EN749" s="372"/>
      <c r="EO749" s="155">
        <f t="shared" si="2002"/>
        <v>0</v>
      </c>
      <c r="EP749" s="373"/>
      <c r="ER749" s="194"/>
      <c r="ET749" s="154" t="str">
        <f>IF($AE749=0,"　",VLOOKUP($AE749,ﾚｰｻﾞOP,60,0))</f>
        <v>　</v>
      </c>
      <c r="EU749" s="373"/>
      <c r="EV749" s="154" t="str">
        <f t="shared" si="2003"/>
        <v>　</v>
      </c>
      <c r="EW749" s="373"/>
      <c r="EX749" s="154"/>
      <c r="EY749" s="367"/>
      <c r="EZ749" s="154"/>
      <c r="FA749" s="367"/>
      <c r="FB749" s="154"/>
      <c r="FC749" s="367"/>
      <c r="FD749" s="154"/>
      <c r="FE749" s="367"/>
      <c r="FF749" s="155"/>
      <c r="FG749" s="367"/>
      <c r="FH749" s="154"/>
      <c r="FI749" s="367"/>
      <c r="FJ749" s="154" t="str">
        <f>IF($AE749=0,"　",VLOOKUP($AE749,ﾚｰｻﾞOP,67,0))</f>
        <v>　</v>
      </c>
      <c r="FK749" s="373"/>
      <c r="FL749" s="155" t="str">
        <f t="shared" si="2004"/>
        <v>　</v>
      </c>
      <c r="FM749" s="279"/>
      <c r="FN749" s="1184"/>
      <c r="FO749" s="280"/>
      <c r="FP749" s="281"/>
      <c r="FQ749" s="282"/>
      <c r="FS749" s="281"/>
      <c r="FT749" s="282"/>
    </row>
    <row r="750" spans="1:176" ht="18.600000000000001" customHeight="1">
      <c r="A750" s="228">
        <f t="shared" si="1953"/>
        <v>740</v>
      </c>
      <c r="B750" s="343" t="str">
        <f t="shared" si="1954"/>
        <v>4IE</v>
      </c>
      <c r="C750" s="6242">
        <v>46266</v>
      </c>
      <c r="D750" s="6192" t="s">
        <v>1808</v>
      </c>
      <c r="E750" s="6193">
        <v>89420003</v>
      </c>
      <c r="F750" s="1564"/>
      <c r="G750" s="7602" t="s">
        <v>2316</v>
      </c>
      <c r="H750" s="6583" t="s">
        <v>629</v>
      </c>
      <c r="I750" s="6584" t="s">
        <v>992</v>
      </c>
      <c r="J750" s="1264" t="s">
        <v>1860</v>
      </c>
      <c r="K750" s="6585" t="s">
        <v>11</v>
      </c>
      <c r="L750" s="600"/>
      <c r="M750" s="6477">
        <v>46221</v>
      </c>
      <c r="N750" s="353">
        <v>46226</v>
      </c>
      <c r="O750" s="354">
        <v>46224</v>
      </c>
      <c r="P750" s="353">
        <v>46238</v>
      </c>
      <c r="Q750" s="354">
        <v>46225</v>
      </c>
      <c r="R750" s="353">
        <v>46227</v>
      </c>
      <c r="S750" s="354">
        <v>46226</v>
      </c>
      <c r="T750" s="353">
        <v>46238</v>
      </c>
      <c r="U750" s="355">
        <v>46228</v>
      </c>
      <c r="V750" s="353">
        <v>46239</v>
      </c>
      <c r="W750" s="356">
        <v>46232</v>
      </c>
      <c r="X750" s="1052">
        <v>46239</v>
      </c>
      <c r="Y750" s="359">
        <v>46239</v>
      </c>
      <c r="Z750" s="359">
        <v>46239</v>
      </c>
      <c r="AA750" s="601"/>
      <c r="AB750" s="359"/>
      <c r="AC750" s="251"/>
      <c r="AD750" s="361"/>
      <c r="AE750" s="362">
        <v>25</v>
      </c>
      <c r="AF750" s="363" t="str">
        <f t="shared" si="1955"/>
        <v>4IE</v>
      </c>
      <c r="AG750" s="364"/>
      <c r="AH750" s="364"/>
      <c r="AI750" s="364"/>
      <c r="AJ750" s="364"/>
      <c r="AK750" s="364"/>
      <c r="AL750" s="364"/>
      <c r="AM750" s="364"/>
      <c r="AN750" s="364"/>
      <c r="AO750" s="364"/>
      <c r="AP750" s="363"/>
      <c r="AQ750" s="255"/>
      <c r="AR750" s="255"/>
      <c r="AS750" s="255"/>
      <c r="AT750" s="255"/>
      <c r="AU750" s="2843">
        <f t="shared" si="1956"/>
        <v>0</v>
      </c>
      <c r="AV750" s="4008">
        <f t="shared" si="1957"/>
        <v>0</v>
      </c>
      <c r="AW750" s="590" t="str">
        <f t="shared" si="1958"/>
        <v>-</v>
      </c>
      <c r="AX750" s="369"/>
      <c r="AY750" s="154" t="str">
        <f t="shared" si="1959"/>
        <v>-</v>
      </c>
      <c r="AZ750" s="367"/>
      <c r="BA750" s="154" t="str">
        <f t="shared" si="1960"/>
        <v>-</v>
      </c>
      <c r="BB750" s="367"/>
      <c r="BC750" s="368" t="str">
        <f t="shared" si="1961"/>
        <v>-</v>
      </c>
      <c r="BD750" s="369"/>
      <c r="BE750" s="4599" t="str">
        <f t="shared" si="1962"/>
        <v>-</v>
      </c>
      <c r="BF750" s="367"/>
      <c r="BG750" s="368" t="str">
        <f t="shared" si="1963"/>
        <v>-</v>
      </c>
      <c r="BH750" s="367"/>
      <c r="BI750" s="154" t="str">
        <f t="shared" si="1964"/>
        <v>-</v>
      </c>
      <c r="BJ750" s="367"/>
      <c r="BK750" s="154" t="str">
        <f t="shared" si="1965"/>
        <v>-</v>
      </c>
      <c r="BL750" s="367"/>
      <c r="BM750" s="154" t="str">
        <f t="shared" si="1966"/>
        <v>-</v>
      </c>
      <c r="BN750" s="367"/>
      <c r="BO750" s="155" t="str">
        <f t="shared" si="1967"/>
        <v>-</v>
      </c>
      <c r="BP750" s="367"/>
      <c r="BQ750" s="154" t="str">
        <f t="shared" si="1968"/>
        <v>-</v>
      </c>
      <c r="BR750" s="369"/>
      <c r="BS750" s="154" t="str">
        <f t="shared" si="1969"/>
        <v>-</v>
      </c>
      <c r="BT750" s="369"/>
      <c r="BU750" s="154" t="str">
        <f t="shared" si="1970"/>
        <v>-</v>
      </c>
      <c r="BV750" s="369"/>
      <c r="BW750" s="154" t="str">
        <f t="shared" si="1971"/>
        <v>-</v>
      </c>
      <c r="BX750" s="367"/>
      <c r="BY750" s="154" t="str">
        <f t="shared" si="1972"/>
        <v>-</v>
      </c>
      <c r="BZ750" s="369"/>
      <c r="CA750" s="154" t="str">
        <f t="shared" si="1973"/>
        <v>-</v>
      </c>
      <c r="CB750" s="367"/>
      <c r="CC750" s="154" t="str">
        <f t="shared" si="1974"/>
        <v>-</v>
      </c>
      <c r="CD750" s="367"/>
      <c r="CE750" s="2850" t="str">
        <f t="shared" si="1975"/>
        <v>-</v>
      </c>
      <c r="CF750" s="2846"/>
      <c r="CG750" s="2855" t="str">
        <f t="shared" si="1976"/>
        <v>-</v>
      </c>
      <c r="CH750" s="2851"/>
      <c r="CI750" s="2850" t="str">
        <f t="shared" si="1977"/>
        <v>-</v>
      </c>
      <c r="CJ750" s="2846"/>
      <c r="CK750" s="2850" t="str">
        <f t="shared" si="1978"/>
        <v>-</v>
      </c>
      <c r="CL750" s="2851"/>
      <c r="CM750" s="2850" t="str">
        <f t="shared" si="1979"/>
        <v>-</v>
      </c>
      <c r="CN750" s="2851"/>
      <c r="CO750" s="2855" t="str">
        <f t="shared" si="1980"/>
        <v>-</v>
      </c>
      <c r="CP750" s="2851"/>
      <c r="CQ750" s="2855" t="str">
        <f t="shared" si="1981"/>
        <v>-</v>
      </c>
      <c r="CR750" s="2851"/>
      <c r="CS750" s="2850" t="str">
        <f t="shared" si="1982"/>
        <v>-</v>
      </c>
      <c r="CT750" s="2851"/>
      <c r="CU750" s="2855"/>
      <c r="CV750" s="2851"/>
      <c r="CW750" s="2850" t="str">
        <f t="shared" si="1983"/>
        <v>-</v>
      </c>
      <c r="CX750" s="2851"/>
      <c r="CY750" s="2855" t="str">
        <f t="shared" si="1984"/>
        <v>-</v>
      </c>
      <c r="CZ750" s="2851"/>
      <c r="DA750" s="154" t="str">
        <f t="shared" si="1985"/>
        <v>-</v>
      </c>
      <c r="DB750" s="369"/>
      <c r="DC750" s="155" t="str">
        <f t="shared" si="1986"/>
        <v>-</v>
      </c>
      <c r="DD750" s="367"/>
      <c r="DE750" s="374">
        <f t="shared" si="1987"/>
        <v>0</v>
      </c>
      <c r="DF750" s="373"/>
      <c r="DG750" s="818">
        <f t="shared" si="1988"/>
        <v>0</v>
      </c>
      <c r="DH750" s="372"/>
      <c r="DI750" s="267">
        <f t="shared" si="1989"/>
        <v>0</v>
      </c>
      <c r="DJ750" s="373"/>
      <c r="DK750" s="374">
        <f t="shared" si="1990"/>
        <v>0</v>
      </c>
      <c r="DL750" s="373"/>
      <c r="DM750" s="375">
        <f t="shared" si="1991"/>
        <v>0</v>
      </c>
      <c r="DN750" s="373"/>
      <c r="DO750" s="155">
        <f t="shared" si="1992"/>
        <v>0</v>
      </c>
      <c r="DP750" s="372"/>
      <c r="DQ750" s="155">
        <f t="shared" si="1993"/>
        <v>0</v>
      </c>
      <c r="DR750" s="373"/>
      <c r="DS750" s="155">
        <f t="shared" si="1994"/>
        <v>0</v>
      </c>
      <c r="DT750" s="372"/>
      <c r="DU750" s="155">
        <f t="shared" si="1995"/>
        <v>0</v>
      </c>
      <c r="DV750" s="373"/>
      <c r="DW750" s="4891">
        <f t="shared" si="1996"/>
        <v>0</v>
      </c>
      <c r="DX750" s="372"/>
      <c r="DY750" s="154">
        <f t="shared" si="1997"/>
        <v>0</v>
      </c>
      <c r="DZ750" s="373"/>
      <c r="EA750" s="154">
        <f t="shared" si="1998"/>
        <v>0</v>
      </c>
      <c r="EB750" s="373"/>
      <c r="EC750" s="269">
        <f t="shared" si="1999"/>
        <v>0</v>
      </c>
      <c r="ED750" s="376"/>
      <c r="EE750" s="822">
        <f t="shared" si="2000"/>
        <v>0</v>
      </c>
      <c r="EF750" s="377"/>
      <c r="EG750" s="273"/>
      <c r="EH750" s="274"/>
      <c r="EI750" s="275"/>
      <c r="EJ750" s="276"/>
      <c r="EK750" s="275"/>
      <c r="EL750" s="277"/>
      <c r="EM750" s="278" t="str">
        <f t="shared" si="2001"/>
        <v xml:space="preserve"> </v>
      </c>
      <c r="EN750" s="372"/>
      <c r="EO750" s="155">
        <f t="shared" si="2002"/>
        <v>0</v>
      </c>
      <c r="EP750" s="373"/>
      <c r="ER750" s="194"/>
      <c r="ET750" s="154">
        <v>46150</v>
      </c>
      <c r="EU750" s="373">
        <v>4263261</v>
      </c>
      <c r="EV750" s="154">
        <f t="shared" si="2003"/>
        <v>1</v>
      </c>
      <c r="EW750" s="373"/>
      <c r="EX750" s="154"/>
      <c r="EY750" s="367"/>
      <c r="EZ750" s="154">
        <v>46182</v>
      </c>
      <c r="FA750" s="367">
        <v>4263309</v>
      </c>
      <c r="FB750" s="154"/>
      <c r="FC750" s="367"/>
      <c r="FD750" s="154">
        <v>46182</v>
      </c>
      <c r="FE750" s="367">
        <v>4263310</v>
      </c>
      <c r="FF750" s="155"/>
      <c r="FG750" s="367"/>
      <c r="FH750" s="154"/>
      <c r="FI750" s="367"/>
      <c r="FJ750" s="154">
        <v>46150</v>
      </c>
      <c r="FK750" s="373">
        <v>4263264</v>
      </c>
      <c r="FL750" s="155">
        <f t="shared" si="2004"/>
        <v>1</v>
      </c>
      <c r="FM750" s="279"/>
      <c r="FN750" s="1184"/>
      <c r="FO750" s="280"/>
      <c r="FP750" s="281">
        <v>1</v>
      </c>
      <c r="FQ750" s="282"/>
      <c r="FS750" s="281"/>
      <c r="FT750" s="282"/>
    </row>
    <row r="751" spans="1:176" ht="18.600000000000001" customHeight="1">
      <c r="A751" s="228">
        <f t="shared" si="1953"/>
        <v>741</v>
      </c>
      <c r="B751" s="343" t="str">
        <f t="shared" si="1954"/>
        <v>　</v>
      </c>
      <c r="C751" s="6771">
        <v>46284</v>
      </c>
      <c r="D751" s="6938" t="s">
        <v>1025</v>
      </c>
      <c r="E751" s="6940">
        <v>62253005</v>
      </c>
      <c r="F751" s="1564" t="s">
        <v>2322</v>
      </c>
      <c r="G751" s="6876"/>
      <c r="H751" s="1330" t="s">
        <v>631</v>
      </c>
      <c r="I751" s="1264" t="s">
        <v>2001</v>
      </c>
      <c r="J751" s="1264" t="s">
        <v>1890</v>
      </c>
      <c r="K751" s="599" t="s">
        <v>11</v>
      </c>
      <c r="L751" s="600"/>
      <c r="M751" s="6477">
        <v>46224</v>
      </c>
      <c r="N751" s="7607"/>
      <c r="O751" s="354">
        <v>46225</v>
      </c>
      <c r="P751" s="353">
        <v>46237</v>
      </c>
      <c r="Q751" s="354">
        <v>46226</v>
      </c>
      <c r="R751" s="353">
        <v>46227</v>
      </c>
      <c r="S751" s="354">
        <v>46228</v>
      </c>
      <c r="T751" s="353">
        <v>46231</v>
      </c>
      <c r="U751" s="355">
        <v>46231</v>
      </c>
      <c r="V751" s="353">
        <v>46237</v>
      </c>
      <c r="W751" s="356">
        <v>46233</v>
      </c>
      <c r="X751" s="1052">
        <v>46238</v>
      </c>
      <c r="Y751" s="359">
        <v>46239</v>
      </c>
      <c r="Z751" s="359">
        <v>46239</v>
      </c>
      <c r="AA751" s="601"/>
      <c r="AB751" s="359"/>
      <c r="AC751" s="251" t="s">
        <v>627</v>
      </c>
      <c r="AD751" s="361"/>
      <c r="AE751" s="362"/>
      <c r="AF751" s="363" t="str">
        <f t="shared" si="1955"/>
        <v>　</v>
      </c>
      <c r="AG751" s="364"/>
      <c r="AH751" s="364"/>
      <c r="AI751" s="364">
        <v>1</v>
      </c>
      <c r="AJ751" s="364"/>
      <c r="AK751" s="364"/>
      <c r="AL751" s="364"/>
      <c r="AM751" s="364"/>
      <c r="AN751" s="364"/>
      <c r="AO751" s="364"/>
      <c r="AP751" s="363"/>
      <c r="AQ751" s="255">
        <v>1</v>
      </c>
      <c r="AR751" s="255">
        <v>1</v>
      </c>
      <c r="AS751" s="255"/>
      <c r="AT751" s="255"/>
      <c r="AU751" s="2843">
        <v>2</v>
      </c>
      <c r="AV751" s="4008">
        <f t="shared" si="1957"/>
        <v>0</v>
      </c>
      <c r="AW751" s="7569">
        <v>46224</v>
      </c>
      <c r="AX751" s="4029">
        <v>4263347</v>
      </c>
      <c r="AY751" s="7569">
        <v>46224</v>
      </c>
      <c r="AZ751" s="4029">
        <v>4263347</v>
      </c>
      <c r="BA751" s="7569">
        <v>46224</v>
      </c>
      <c r="BB751" s="4029">
        <v>4263347</v>
      </c>
      <c r="BC751" s="7569">
        <v>46224</v>
      </c>
      <c r="BD751" s="4029">
        <v>4263347</v>
      </c>
      <c r="BE751" s="7569">
        <v>46224</v>
      </c>
      <c r="BF751" s="4029">
        <v>4263347</v>
      </c>
      <c r="BG751" s="3982">
        <v>46224</v>
      </c>
      <c r="BH751" s="4037">
        <v>4263348</v>
      </c>
      <c r="BI751" s="154" t="str">
        <f t="shared" si="1964"/>
        <v>　</v>
      </c>
      <c r="BJ751" s="367"/>
      <c r="BK751" s="154" t="str">
        <f t="shared" si="1965"/>
        <v>　</v>
      </c>
      <c r="BL751" s="367"/>
      <c r="BM751" s="154" t="str">
        <f t="shared" si="1966"/>
        <v>　</v>
      </c>
      <c r="BN751" s="367"/>
      <c r="BO751" s="155" t="str">
        <f t="shared" si="1967"/>
        <v>　</v>
      </c>
      <c r="BP751" s="367"/>
      <c r="BQ751" s="154" t="str">
        <f t="shared" si="1968"/>
        <v>　</v>
      </c>
      <c r="BR751" s="369"/>
      <c r="BS751" s="154" t="str">
        <f t="shared" si="1969"/>
        <v>　</v>
      </c>
      <c r="BT751" s="369"/>
      <c r="BU751" s="154" t="str">
        <f t="shared" si="1970"/>
        <v>　</v>
      </c>
      <c r="BV751" s="369"/>
      <c r="BW751" s="154" t="str">
        <f t="shared" si="1971"/>
        <v>　</v>
      </c>
      <c r="BX751" s="367"/>
      <c r="BY751" s="154" t="str">
        <f t="shared" si="1972"/>
        <v>　</v>
      </c>
      <c r="BZ751" s="369"/>
      <c r="CA751" s="154" t="str">
        <f t="shared" si="1973"/>
        <v>　</v>
      </c>
      <c r="CB751" s="367"/>
      <c r="CC751" s="154" t="str">
        <f t="shared" si="1974"/>
        <v>　</v>
      </c>
      <c r="CD751" s="367"/>
      <c r="CE751" s="2850" t="str">
        <f t="shared" si="1975"/>
        <v>　</v>
      </c>
      <c r="CF751" s="2846"/>
      <c r="CG751" s="2855" t="str">
        <f t="shared" si="1976"/>
        <v>　</v>
      </c>
      <c r="CH751" s="2851"/>
      <c r="CI751" s="2850" t="str">
        <f t="shared" si="1977"/>
        <v>　</v>
      </c>
      <c r="CJ751" s="2846"/>
      <c r="CK751" s="2850" t="str">
        <f t="shared" si="1978"/>
        <v>　</v>
      </c>
      <c r="CL751" s="2851"/>
      <c r="CM751" s="2850" t="str">
        <f t="shared" si="1979"/>
        <v>　</v>
      </c>
      <c r="CN751" s="2851"/>
      <c r="CO751" s="2855" t="str">
        <f t="shared" si="1980"/>
        <v>　</v>
      </c>
      <c r="CP751" s="2851"/>
      <c r="CQ751" s="2855" t="str">
        <f t="shared" si="1981"/>
        <v>　</v>
      </c>
      <c r="CR751" s="2851"/>
      <c r="CS751" s="2850" t="str">
        <f t="shared" si="1982"/>
        <v>　</v>
      </c>
      <c r="CT751" s="2851"/>
      <c r="CU751" s="2855"/>
      <c r="CV751" s="2851"/>
      <c r="CW751" s="2850" t="str">
        <f t="shared" si="1983"/>
        <v>　</v>
      </c>
      <c r="CX751" s="2851"/>
      <c r="CY751" s="2855" t="str">
        <f t="shared" si="1984"/>
        <v>　</v>
      </c>
      <c r="CZ751" s="2851"/>
      <c r="DA751" s="154" t="str">
        <f t="shared" si="1985"/>
        <v>　</v>
      </c>
      <c r="DB751" s="369"/>
      <c r="DC751" s="155" t="str">
        <f t="shared" si="1986"/>
        <v>　</v>
      </c>
      <c r="DD751" s="367"/>
      <c r="DE751" s="374">
        <f t="shared" si="1987"/>
        <v>0</v>
      </c>
      <c r="DF751" s="373"/>
      <c r="DG751" s="818">
        <f t="shared" si="1988"/>
        <v>0</v>
      </c>
      <c r="DH751" s="372"/>
      <c r="DI751" s="267">
        <f t="shared" si="1989"/>
        <v>0</v>
      </c>
      <c r="DJ751" s="373"/>
      <c r="DK751" s="374"/>
      <c r="DL751" s="373"/>
      <c r="DM751" s="375">
        <f t="shared" si="1991"/>
        <v>0</v>
      </c>
      <c r="DN751" s="373"/>
      <c r="DO751" s="155">
        <f t="shared" si="1992"/>
        <v>0</v>
      </c>
      <c r="DP751" s="372"/>
      <c r="DQ751" s="155">
        <f t="shared" si="1993"/>
        <v>0</v>
      </c>
      <c r="DR751" s="373"/>
      <c r="DS751" s="155">
        <f t="shared" si="1994"/>
        <v>0</v>
      </c>
      <c r="DT751" s="372"/>
      <c r="DU751" s="155">
        <f t="shared" si="1995"/>
        <v>0</v>
      </c>
      <c r="DV751" s="373"/>
      <c r="DW751" s="4891">
        <f t="shared" si="1996"/>
        <v>0</v>
      </c>
      <c r="DX751" s="372"/>
      <c r="DY751" s="154"/>
      <c r="DZ751" s="373"/>
      <c r="EA751" s="154">
        <f t="shared" si="1998"/>
        <v>0</v>
      </c>
      <c r="EB751" s="373"/>
      <c r="EC751" s="7566">
        <v>46224</v>
      </c>
      <c r="ED751" s="7567">
        <v>4263399</v>
      </c>
      <c r="EE751" s="3988">
        <v>46224</v>
      </c>
      <c r="EF751" s="7568">
        <v>4263400</v>
      </c>
      <c r="EG751" s="273"/>
      <c r="EH751" s="274"/>
      <c r="EI751" s="275"/>
      <c r="EJ751" s="276"/>
      <c r="EK751" s="275"/>
      <c r="EL751" s="277"/>
      <c r="EM751" s="278">
        <f t="shared" si="2001"/>
        <v>1</v>
      </c>
      <c r="EN751" s="372"/>
      <c r="EO751" s="155">
        <f t="shared" si="2002"/>
        <v>0</v>
      </c>
      <c r="EP751" s="373"/>
      <c r="ER751" s="194"/>
      <c r="ET751" s="154" t="str">
        <f>IF($AE751=0,"　",VLOOKUP($AE751,ﾚｰｻﾞOP,60,0))</f>
        <v>　</v>
      </c>
      <c r="EU751" s="373"/>
      <c r="EV751" s="154" t="str">
        <f t="shared" si="2003"/>
        <v>　</v>
      </c>
      <c r="EW751" s="373"/>
      <c r="EX751" s="154"/>
      <c r="EY751" s="367"/>
      <c r="EZ751" s="154"/>
      <c r="FA751" s="367"/>
      <c r="FB751" s="154"/>
      <c r="FC751" s="367"/>
      <c r="FD751" s="154"/>
      <c r="FE751" s="367"/>
      <c r="FF751" s="155"/>
      <c r="FG751" s="367"/>
      <c r="FH751" s="154"/>
      <c r="FI751" s="367"/>
      <c r="FJ751" s="154" t="str">
        <f>IF($AE751=0,"　",VLOOKUP($AE751,ﾚｰｻﾞOP,67,0))</f>
        <v>　</v>
      </c>
      <c r="FK751" s="373"/>
      <c r="FL751" s="155" t="str">
        <f t="shared" si="2004"/>
        <v>　</v>
      </c>
      <c r="FM751" s="279"/>
      <c r="FN751" s="1184"/>
      <c r="FO751" s="280"/>
      <c r="FP751" s="281"/>
      <c r="FQ751" s="282"/>
      <c r="FS751" s="281"/>
      <c r="FT751" s="282"/>
    </row>
    <row r="752" spans="1:176" ht="18.600000000000001" customHeight="1">
      <c r="A752" s="228">
        <f t="shared" si="1953"/>
        <v>742</v>
      </c>
      <c r="B752" s="343" t="str">
        <f t="shared" si="1954"/>
        <v>　</v>
      </c>
      <c r="C752" s="6242">
        <v>46266</v>
      </c>
      <c r="D752" s="6786" t="s">
        <v>1406</v>
      </c>
      <c r="E752" s="6796" t="s">
        <v>1854</v>
      </c>
      <c r="F752" s="1564"/>
      <c r="G752" s="6876"/>
      <c r="H752" s="1330"/>
      <c r="I752" s="1264"/>
      <c r="J752" s="1264" t="s">
        <v>96</v>
      </c>
      <c r="K752" s="599" t="s">
        <v>508</v>
      </c>
      <c r="L752" s="6776" t="s">
        <v>1855</v>
      </c>
      <c r="M752" s="6477"/>
      <c r="N752" s="353"/>
      <c r="O752" s="354"/>
      <c r="P752" s="353"/>
      <c r="Q752" s="354"/>
      <c r="R752" s="353"/>
      <c r="S752" s="354"/>
      <c r="T752" s="353"/>
      <c r="U752" s="355"/>
      <c r="V752" s="353"/>
      <c r="W752" s="356"/>
      <c r="X752" s="357"/>
      <c r="Y752" s="359">
        <v>46239</v>
      </c>
      <c r="Z752" s="359">
        <v>46239</v>
      </c>
      <c r="AA752" s="601"/>
      <c r="AB752" s="359"/>
      <c r="AC752" s="251"/>
      <c r="AD752" s="361"/>
      <c r="AE752" s="362"/>
      <c r="AF752" s="363" t="str">
        <f t="shared" si="1955"/>
        <v>　</v>
      </c>
      <c r="AG752" s="364"/>
      <c r="AH752" s="364"/>
      <c r="AI752" s="364"/>
      <c r="AJ752" s="364"/>
      <c r="AK752" s="364"/>
      <c r="AL752" s="364"/>
      <c r="AM752" s="364"/>
      <c r="AN752" s="364"/>
      <c r="AO752" s="364"/>
      <c r="AP752" s="363"/>
      <c r="AQ752" s="255"/>
      <c r="AR752" s="255"/>
      <c r="AS752" s="255"/>
      <c r="AT752" s="255"/>
      <c r="AU752" s="2843">
        <f t="shared" si="1956"/>
        <v>0</v>
      </c>
      <c r="AV752" s="4008">
        <f t="shared" si="1957"/>
        <v>0</v>
      </c>
      <c r="AW752" s="590" t="str">
        <f t="shared" si="1958"/>
        <v>　</v>
      </c>
      <c r="AX752" s="369"/>
      <c r="AY752" s="154" t="str">
        <f t="shared" si="1959"/>
        <v>　</v>
      </c>
      <c r="AZ752" s="367"/>
      <c r="BA752" s="154" t="str">
        <f t="shared" si="1960"/>
        <v>　</v>
      </c>
      <c r="BB752" s="367"/>
      <c r="BC752" s="368" t="str">
        <f t="shared" si="1961"/>
        <v>　</v>
      </c>
      <c r="BD752" s="369"/>
      <c r="BE752" s="4599" t="str">
        <f t="shared" si="1962"/>
        <v>　</v>
      </c>
      <c r="BF752" s="367"/>
      <c r="BG752" s="368" t="str">
        <f t="shared" si="1963"/>
        <v>　</v>
      </c>
      <c r="BH752" s="367"/>
      <c r="BI752" s="154" t="str">
        <f t="shared" si="1964"/>
        <v>　</v>
      </c>
      <c r="BJ752" s="367"/>
      <c r="BK752" s="154" t="str">
        <f t="shared" si="1965"/>
        <v>　</v>
      </c>
      <c r="BL752" s="367"/>
      <c r="BM752" s="154" t="str">
        <f t="shared" si="1966"/>
        <v>　</v>
      </c>
      <c r="BN752" s="367"/>
      <c r="BO752" s="155" t="str">
        <f t="shared" si="1967"/>
        <v>　</v>
      </c>
      <c r="BP752" s="367"/>
      <c r="BQ752" s="154" t="str">
        <f t="shared" si="1968"/>
        <v>　</v>
      </c>
      <c r="BR752" s="369"/>
      <c r="BS752" s="154" t="str">
        <f t="shared" si="1969"/>
        <v>　</v>
      </c>
      <c r="BT752" s="369"/>
      <c r="BU752" s="154" t="str">
        <f t="shared" si="1970"/>
        <v>　</v>
      </c>
      <c r="BV752" s="369"/>
      <c r="BW752" s="154" t="str">
        <f t="shared" si="1971"/>
        <v>　</v>
      </c>
      <c r="BX752" s="367"/>
      <c r="BY752" s="154" t="str">
        <f t="shared" si="1972"/>
        <v>　</v>
      </c>
      <c r="BZ752" s="369"/>
      <c r="CA752" s="154" t="str">
        <f t="shared" si="1973"/>
        <v>　</v>
      </c>
      <c r="CB752" s="367"/>
      <c r="CC752" s="154" t="str">
        <f t="shared" si="1974"/>
        <v>　</v>
      </c>
      <c r="CD752" s="367"/>
      <c r="CE752" s="2850" t="str">
        <f t="shared" si="1975"/>
        <v>　</v>
      </c>
      <c r="CF752" s="2846"/>
      <c r="CG752" s="2855" t="str">
        <f t="shared" si="1976"/>
        <v>　</v>
      </c>
      <c r="CH752" s="2851"/>
      <c r="CI752" s="2850" t="str">
        <f t="shared" si="1977"/>
        <v>　</v>
      </c>
      <c r="CJ752" s="2846"/>
      <c r="CK752" s="2850" t="str">
        <f t="shared" si="1978"/>
        <v>　</v>
      </c>
      <c r="CL752" s="2851"/>
      <c r="CM752" s="2850" t="str">
        <f t="shared" si="1979"/>
        <v>　</v>
      </c>
      <c r="CN752" s="2851"/>
      <c r="CO752" s="2855" t="str">
        <f t="shared" si="1980"/>
        <v>　</v>
      </c>
      <c r="CP752" s="2851"/>
      <c r="CQ752" s="2855" t="str">
        <f t="shared" si="1981"/>
        <v>　</v>
      </c>
      <c r="CR752" s="2851"/>
      <c r="CS752" s="2850" t="str">
        <f t="shared" si="1982"/>
        <v>　</v>
      </c>
      <c r="CT752" s="2851"/>
      <c r="CU752" s="2855"/>
      <c r="CV752" s="2851"/>
      <c r="CW752" s="2850" t="str">
        <f t="shared" si="1983"/>
        <v>　</v>
      </c>
      <c r="CX752" s="2851"/>
      <c r="CY752" s="2855" t="str">
        <f t="shared" si="1984"/>
        <v>　</v>
      </c>
      <c r="CZ752" s="2851"/>
      <c r="DA752" s="154" t="str">
        <f t="shared" si="1985"/>
        <v>　</v>
      </c>
      <c r="DB752" s="369"/>
      <c r="DC752" s="155" t="str">
        <f t="shared" si="1986"/>
        <v>　</v>
      </c>
      <c r="DD752" s="367"/>
      <c r="DE752" s="374">
        <f t="shared" si="1987"/>
        <v>0</v>
      </c>
      <c r="DF752" s="373"/>
      <c r="DG752" s="818">
        <f t="shared" si="1988"/>
        <v>0</v>
      </c>
      <c r="DH752" s="372"/>
      <c r="DI752" s="267">
        <f t="shared" si="1989"/>
        <v>0</v>
      </c>
      <c r="DJ752" s="373"/>
      <c r="DK752" s="374">
        <f t="shared" si="1990"/>
        <v>0</v>
      </c>
      <c r="DL752" s="373"/>
      <c r="DM752" s="375">
        <f t="shared" si="1991"/>
        <v>0</v>
      </c>
      <c r="DN752" s="373"/>
      <c r="DO752" s="155">
        <f t="shared" si="1992"/>
        <v>0</v>
      </c>
      <c r="DP752" s="372"/>
      <c r="DQ752" s="155">
        <f t="shared" si="1993"/>
        <v>0</v>
      </c>
      <c r="DR752" s="373"/>
      <c r="DS752" s="155">
        <f t="shared" si="1994"/>
        <v>0</v>
      </c>
      <c r="DT752" s="372"/>
      <c r="DU752" s="155">
        <f t="shared" si="1995"/>
        <v>0</v>
      </c>
      <c r="DV752" s="373"/>
      <c r="DW752" s="4891">
        <f t="shared" si="1996"/>
        <v>0</v>
      </c>
      <c r="DX752" s="372"/>
      <c r="DY752" s="154">
        <f t="shared" si="1997"/>
        <v>0</v>
      </c>
      <c r="DZ752" s="373"/>
      <c r="EA752" s="154">
        <f t="shared" si="1998"/>
        <v>0</v>
      </c>
      <c r="EB752" s="373"/>
      <c r="EC752" s="269">
        <f t="shared" si="1999"/>
        <v>0</v>
      </c>
      <c r="ED752" s="376"/>
      <c r="EE752" s="822">
        <f t="shared" si="2000"/>
        <v>0</v>
      </c>
      <c r="EF752" s="377"/>
      <c r="EG752" s="273"/>
      <c r="EH752" s="274"/>
      <c r="EI752" s="275"/>
      <c r="EJ752" s="276"/>
      <c r="EK752" s="275"/>
      <c r="EL752" s="277"/>
      <c r="EM752" s="278" t="str">
        <f t="shared" si="2001"/>
        <v xml:space="preserve"> </v>
      </c>
      <c r="EN752" s="372"/>
      <c r="EO752" s="155">
        <f t="shared" si="2002"/>
        <v>0</v>
      </c>
      <c r="EP752" s="373"/>
      <c r="ER752" s="194"/>
      <c r="ET752" s="154" t="str">
        <f>IF($AE752=0,"　",VLOOKUP($AE752,ﾚｰｻﾞOP,60,0))</f>
        <v>　</v>
      </c>
      <c r="EU752" s="373"/>
      <c r="EV752" s="154" t="str">
        <f t="shared" si="2003"/>
        <v>　</v>
      </c>
      <c r="EW752" s="373"/>
      <c r="EX752" s="154"/>
      <c r="EY752" s="367"/>
      <c r="EZ752" s="154"/>
      <c r="FA752" s="367"/>
      <c r="FB752" s="154"/>
      <c r="FC752" s="367"/>
      <c r="FD752" s="154"/>
      <c r="FE752" s="367"/>
      <c r="FF752" s="155"/>
      <c r="FG752" s="367"/>
      <c r="FH752" s="154"/>
      <c r="FI752" s="367"/>
      <c r="FJ752" s="154" t="str">
        <f>IF($AE752=0,"　",VLOOKUP($AE752,ﾚｰｻﾞOP,67,0))</f>
        <v>　</v>
      </c>
      <c r="FK752" s="373"/>
      <c r="FL752" s="155" t="str">
        <f t="shared" si="2004"/>
        <v>　</v>
      </c>
      <c r="FM752" s="279"/>
      <c r="FN752" s="1184"/>
      <c r="FO752" s="280"/>
      <c r="FP752" s="281"/>
      <c r="FQ752" s="282"/>
      <c r="FS752" s="281"/>
      <c r="FT752" s="282"/>
    </row>
    <row r="753" spans="1:176" ht="18.600000000000001" customHeight="1">
      <c r="A753" s="228">
        <f t="shared" si="1953"/>
        <v>743</v>
      </c>
      <c r="B753" s="343" t="str">
        <f t="shared" si="1954"/>
        <v>　</v>
      </c>
      <c r="C753" s="6242">
        <v>46266</v>
      </c>
      <c r="D753" s="1045" t="s">
        <v>1406</v>
      </c>
      <c r="E753" s="1046" t="s">
        <v>1852</v>
      </c>
      <c r="F753" s="1564"/>
      <c r="G753" s="6876"/>
      <c r="H753" s="1330"/>
      <c r="I753" s="1264"/>
      <c r="J753" s="1264" t="s">
        <v>96</v>
      </c>
      <c r="K753" s="599" t="s">
        <v>508</v>
      </c>
      <c r="L753" s="6776" t="s">
        <v>1855</v>
      </c>
      <c r="M753" s="6477"/>
      <c r="N753" s="353"/>
      <c r="O753" s="354"/>
      <c r="P753" s="353"/>
      <c r="Q753" s="354"/>
      <c r="R753" s="353"/>
      <c r="S753" s="354"/>
      <c r="T753" s="353"/>
      <c r="U753" s="355"/>
      <c r="V753" s="353"/>
      <c r="W753" s="356"/>
      <c r="X753" s="357"/>
      <c r="Y753" s="359">
        <v>46239</v>
      </c>
      <c r="Z753" s="359">
        <v>46239</v>
      </c>
      <c r="AA753" s="601"/>
      <c r="AB753" s="359"/>
      <c r="AC753" s="251"/>
      <c r="AD753" s="361"/>
      <c r="AE753" s="362"/>
      <c r="AF753" s="363" t="str">
        <f t="shared" si="1955"/>
        <v>　</v>
      </c>
      <c r="AG753" s="364"/>
      <c r="AH753" s="364"/>
      <c r="AI753" s="364"/>
      <c r="AJ753" s="364"/>
      <c r="AK753" s="364"/>
      <c r="AL753" s="364"/>
      <c r="AM753" s="364"/>
      <c r="AN753" s="364"/>
      <c r="AO753" s="364"/>
      <c r="AP753" s="363"/>
      <c r="AQ753" s="255"/>
      <c r="AR753" s="255"/>
      <c r="AS753" s="255"/>
      <c r="AT753" s="255"/>
      <c r="AU753" s="2843">
        <f t="shared" si="1956"/>
        <v>0</v>
      </c>
      <c r="AV753" s="4008">
        <f t="shared" si="1957"/>
        <v>0</v>
      </c>
      <c r="AW753" s="590" t="str">
        <f t="shared" si="1958"/>
        <v>　</v>
      </c>
      <c r="AX753" s="369"/>
      <c r="AY753" s="154" t="str">
        <f t="shared" si="1959"/>
        <v>　</v>
      </c>
      <c r="AZ753" s="367"/>
      <c r="BA753" s="154" t="str">
        <f t="shared" si="1960"/>
        <v>　</v>
      </c>
      <c r="BB753" s="367"/>
      <c r="BC753" s="368" t="str">
        <f t="shared" si="1961"/>
        <v>　</v>
      </c>
      <c r="BD753" s="369"/>
      <c r="BE753" s="4599" t="str">
        <f t="shared" si="1962"/>
        <v>　</v>
      </c>
      <c r="BF753" s="367"/>
      <c r="BG753" s="368" t="str">
        <f t="shared" si="1963"/>
        <v>　</v>
      </c>
      <c r="BH753" s="367"/>
      <c r="BI753" s="154" t="str">
        <f t="shared" si="1964"/>
        <v>　</v>
      </c>
      <c r="BJ753" s="367"/>
      <c r="BK753" s="154" t="str">
        <f t="shared" si="1965"/>
        <v>　</v>
      </c>
      <c r="BL753" s="367"/>
      <c r="BM753" s="154" t="str">
        <f t="shared" si="1966"/>
        <v>　</v>
      </c>
      <c r="BN753" s="367"/>
      <c r="BO753" s="155" t="str">
        <f t="shared" si="1967"/>
        <v>　</v>
      </c>
      <c r="BP753" s="367"/>
      <c r="BQ753" s="154" t="str">
        <f t="shared" si="1968"/>
        <v>　</v>
      </c>
      <c r="BR753" s="369"/>
      <c r="BS753" s="154" t="str">
        <f t="shared" si="1969"/>
        <v>　</v>
      </c>
      <c r="BT753" s="369"/>
      <c r="BU753" s="154" t="str">
        <f t="shared" si="1970"/>
        <v>　</v>
      </c>
      <c r="BV753" s="369"/>
      <c r="BW753" s="154" t="str">
        <f t="shared" si="1971"/>
        <v>　</v>
      </c>
      <c r="BX753" s="367"/>
      <c r="BY753" s="154" t="str">
        <f t="shared" si="1972"/>
        <v>　</v>
      </c>
      <c r="BZ753" s="369"/>
      <c r="CA753" s="154" t="str">
        <f t="shared" si="1973"/>
        <v>　</v>
      </c>
      <c r="CB753" s="367"/>
      <c r="CC753" s="154" t="str">
        <f t="shared" si="1974"/>
        <v>　</v>
      </c>
      <c r="CD753" s="367"/>
      <c r="CE753" s="2850" t="str">
        <f t="shared" si="1975"/>
        <v>　</v>
      </c>
      <c r="CF753" s="2846"/>
      <c r="CG753" s="2855" t="str">
        <f t="shared" si="1976"/>
        <v>　</v>
      </c>
      <c r="CH753" s="2851"/>
      <c r="CI753" s="2850" t="str">
        <f t="shared" si="1977"/>
        <v>　</v>
      </c>
      <c r="CJ753" s="2846"/>
      <c r="CK753" s="2850" t="str">
        <f t="shared" si="1978"/>
        <v>　</v>
      </c>
      <c r="CL753" s="2851"/>
      <c r="CM753" s="2850" t="str">
        <f t="shared" si="1979"/>
        <v>　</v>
      </c>
      <c r="CN753" s="2851"/>
      <c r="CO753" s="2855" t="str">
        <f t="shared" si="1980"/>
        <v>　</v>
      </c>
      <c r="CP753" s="2851"/>
      <c r="CQ753" s="2855" t="str">
        <f t="shared" si="1981"/>
        <v>　</v>
      </c>
      <c r="CR753" s="2851"/>
      <c r="CS753" s="2850" t="str">
        <f t="shared" si="1982"/>
        <v>　</v>
      </c>
      <c r="CT753" s="2851"/>
      <c r="CU753" s="2855"/>
      <c r="CV753" s="2851"/>
      <c r="CW753" s="2850" t="str">
        <f t="shared" si="1983"/>
        <v>　</v>
      </c>
      <c r="CX753" s="2851"/>
      <c r="CY753" s="2855" t="str">
        <f t="shared" si="1984"/>
        <v>　</v>
      </c>
      <c r="CZ753" s="2851"/>
      <c r="DA753" s="154" t="str">
        <f t="shared" si="1985"/>
        <v>　</v>
      </c>
      <c r="DB753" s="369"/>
      <c r="DC753" s="155" t="str">
        <f t="shared" si="1986"/>
        <v>　</v>
      </c>
      <c r="DD753" s="367"/>
      <c r="DE753" s="374">
        <f t="shared" si="1987"/>
        <v>0</v>
      </c>
      <c r="DF753" s="373"/>
      <c r="DG753" s="818">
        <f t="shared" si="1988"/>
        <v>0</v>
      </c>
      <c r="DH753" s="372"/>
      <c r="DI753" s="267">
        <f t="shared" si="1989"/>
        <v>0</v>
      </c>
      <c r="DJ753" s="373"/>
      <c r="DK753" s="374">
        <f t="shared" si="1990"/>
        <v>0</v>
      </c>
      <c r="DL753" s="373"/>
      <c r="DM753" s="375">
        <f t="shared" si="1991"/>
        <v>0</v>
      </c>
      <c r="DN753" s="373"/>
      <c r="DO753" s="155">
        <f t="shared" si="1992"/>
        <v>0</v>
      </c>
      <c r="DP753" s="372"/>
      <c r="DQ753" s="155">
        <f t="shared" si="1993"/>
        <v>0</v>
      </c>
      <c r="DR753" s="373"/>
      <c r="DS753" s="155">
        <f t="shared" si="1994"/>
        <v>0</v>
      </c>
      <c r="DT753" s="372"/>
      <c r="DU753" s="155">
        <f t="shared" si="1995"/>
        <v>0</v>
      </c>
      <c r="DV753" s="373"/>
      <c r="DW753" s="4891">
        <f t="shared" si="1996"/>
        <v>0</v>
      </c>
      <c r="DX753" s="372"/>
      <c r="DY753" s="154">
        <f t="shared" si="1997"/>
        <v>0</v>
      </c>
      <c r="DZ753" s="373"/>
      <c r="EA753" s="154">
        <f t="shared" si="1998"/>
        <v>0</v>
      </c>
      <c r="EB753" s="373"/>
      <c r="EC753" s="269">
        <f t="shared" si="1999"/>
        <v>0</v>
      </c>
      <c r="ED753" s="376"/>
      <c r="EE753" s="822">
        <f t="shared" si="2000"/>
        <v>0</v>
      </c>
      <c r="EF753" s="377"/>
      <c r="EG753" s="273"/>
      <c r="EH753" s="274"/>
      <c r="EI753" s="275"/>
      <c r="EJ753" s="276"/>
      <c r="EK753" s="275"/>
      <c r="EL753" s="277"/>
      <c r="EM753" s="278" t="str">
        <f t="shared" si="2001"/>
        <v xml:space="preserve"> </v>
      </c>
      <c r="EN753" s="372"/>
      <c r="EO753" s="155">
        <f t="shared" si="2002"/>
        <v>0</v>
      </c>
      <c r="EP753" s="373"/>
      <c r="ER753" s="194"/>
      <c r="ET753" s="154" t="str">
        <f>IF($AE753=0,"　",VLOOKUP($AE753,ﾚｰｻﾞOP,60,0))</f>
        <v>　</v>
      </c>
      <c r="EU753" s="373"/>
      <c r="EV753" s="154" t="str">
        <f t="shared" si="2003"/>
        <v>　</v>
      </c>
      <c r="EW753" s="373"/>
      <c r="EX753" s="154"/>
      <c r="EY753" s="367"/>
      <c r="EZ753" s="154"/>
      <c r="FA753" s="367"/>
      <c r="FB753" s="154"/>
      <c r="FC753" s="367"/>
      <c r="FD753" s="154"/>
      <c r="FE753" s="367"/>
      <c r="FF753" s="155"/>
      <c r="FG753" s="367"/>
      <c r="FH753" s="154"/>
      <c r="FI753" s="367"/>
      <c r="FJ753" s="154" t="str">
        <f>IF($AE753=0,"　",VLOOKUP($AE753,ﾚｰｻﾞOP,67,0))</f>
        <v>　</v>
      </c>
      <c r="FK753" s="373"/>
      <c r="FL753" s="155" t="str">
        <f t="shared" si="2004"/>
        <v>　</v>
      </c>
      <c r="FM753" s="279"/>
      <c r="FN753" s="1184"/>
      <c r="FO753" s="280"/>
      <c r="FP753" s="281"/>
      <c r="FQ753" s="282"/>
      <c r="FS753" s="281"/>
      <c r="FT753" s="282"/>
    </row>
    <row r="754" spans="1:176" ht="18.600000000000001" customHeight="1">
      <c r="A754" s="228">
        <f t="shared" si="1953"/>
        <v>744</v>
      </c>
      <c r="B754" s="343" t="str">
        <f t="shared" si="1954"/>
        <v>4IE</v>
      </c>
      <c r="C754" s="6242">
        <v>46266</v>
      </c>
      <c r="D754" s="6778" t="s">
        <v>502</v>
      </c>
      <c r="E754" s="6791">
        <v>84421055</v>
      </c>
      <c r="F754" s="1564" t="s">
        <v>1971</v>
      </c>
      <c r="G754" s="6876" t="s">
        <v>2312</v>
      </c>
      <c r="H754" s="1330" t="s">
        <v>630</v>
      </c>
      <c r="I754" s="1264" t="s">
        <v>68</v>
      </c>
      <c r="J754" s="1264" t="s">
        <v>15</v>
      </c>
      <c r="K754" s="599" t="s">
        <v>11</v>
      </c>
      <c r="L754" s="600"/>
      <c r="M754" s="6477">
        <v>46224</v>
      </c>
      <c r="N754" s="353">
        <v>46219</v>
      </c>
      <c r="O754" s="354">
        <v>46225</v>
      </c>
      <c r="P754" s="353">
        <v>46220</v>
      </c>
      <c r="Q754" s="354">
        <v>46226</v>
      </c>
      <c r="R754" s="353">
        <v>46220</v>
      </c>
      <c r="S754" s="354">
        <v>46227</v>
      </c>
      <c r="T754" s="353">
        <v>46225</v>
      </c>
      <c r="U754" s="355">
        <v>46231</v>
      </c>
      <c r="V754" s="353">
        <v>46228</v>
      </c>
      <c r="W754" s="356">
        <v>46233</v>
      </c>
      <c r="X754" s="357">
        <v>46232</v>
      </c>
      <c r="Y754" s="359">
        <v>46240</v>
      </c>
      <c r="Z754" s="359">
        <v>46240</v>
      </c>
      <c r="AA754" s="601"/>
      <c r="AB754" s="359"/>
      <c r="AC754" s="251" t="s">
        <v>627</v>
      </c>
      <c r="AD754" s="361"/>
      <c r="AE754" s="362">
        <v>6</v>
      </c>
      <c r="AF754" s="363" t="str">
        <f t="shared" si="1955"/>
        <v>4IE</v>
      </c>
      <c r="AG754" s="364">
        <v>1</v>
      </c>
      <c r="AH754" s="364"/>
      <c r="AI754" s="364"/>
      <c r="AJ754" s="364"/>
      <c r="AK754" s="364"/>
      <c r="AL754" s="364"/>
      <c r="AM754" s="364"/>
      <c r="AN754" s="364">
        <v>1</v>
      </c>
      <c r="AO754" s="364">
        <v>1</v>
      </c>
      <c r="AP754" s="363">
        <v>1</v>
      </c>
      <c r="AQ754" s="255">
        <v>1</v>
      </c>
      <c r="AR754" s="255">
        <v>1</v>
      </c>
      <c r="AS754" s="255"/>
      <c r="AT754" s="255"/>
      <c r="AU754" s="2843">
        <f t="shared" si="1956"/>
        <v>0</v>
      </c>
      <c r="AV754" s="4008">
        <f t="shared" si="1957"/>
        <v>1</v>
      </c>
      <c r="AW754" s="590">
        <v>46177</v>
      </c>
      <c r="AX754" s="369">
        <v>4263282</v>
      </c>
      <c r="AY754" s="154">
        <v>46177</v>
      </c>
      <c r="AZ754" s="367">
        <v>4263283</v>
      </c>
      <c r="BA754" s="154">
        <v>46177</v>
      </c>
      <c r="BB754" s="367">
        <v>4263284</v>
      </c>
      <c r="BC754" s="368">
        <v>46177</v>
      </c>
      <c r="BD754" s="369">
        <v>4263285</v>
      </c>
      <c r="BE754" s="4599">
        <v>46177</v>
      </c>
      <c r="BF754" s="367">
        <v>4263286</v>
      </c>
      <c r="BG754" s="368">
        <v>46177</v>
      </c>
      <c r="BH754" s="367">
        <v>4263287</v>
      </c>
      <c r="BI754" s="154" t="str">
        <f t="shared" si="1964"/>
        <v>-</v>
      </c>
      <c r="BJ754" s="367"/>
      <c r="BK754" s="154" t="str">
        <f t="shared" si="1965"/>
        <v>-</v>
      </c>
      <c r="BL754" s="367"/>
      <c r="BM754" s="154" t="str">
        <f t="shared" si="1966"/>
        <v>-</v>
      </c>
      <c r="BN754" s="367"/>
      <c r="BO754" s="155" t="str">
        <f t="shared" si="1967"/>
        <v>-</v>
      </c>
      <c r="BP754" s="367"/>
      <c r="BQ754" s="154">
        <v>46178</v>
      </c>
      <c r="BR754" s="369">
        <v>4263296</v>
      </c>
      <c r="BS754" s="154" t="str">
        <f t="shared" si="1969"/>
        <v>-</v>
      </c>
      <c r="BT754" s="369"/>
      <c r="BU754" s="154" t="str">
        <f t="shared" si="1970"/>
        <v>-</v>
      </c>
      <c r="BV754" s="369"/>
      <c r="BW754" s="154" t="str">
        <f t="shared" si="1971"/>
        <v>-</v>
      </c>
      <c r="BX754" s="367"/>
      <c r="BY754" s="154" t="str">
        <f t="shared" si="1972"/>
        <v>-</v>
      </c>
      <c r="BZ754" s="369"/>
      <c r="CA754" s="154" t="str">
        <f t="shared" si="1973"/>
        <v>-</v>
      </c>
      <c r="CB754" s="367"/>
      <c r="CC754" s="154" t="str">
        <f t="shared" si="1974"/>
        <v>-</v>
      </c>
      <c r="CD754" s="367"/>
      <c r="CE754" s="2850" t="str">
        <f t="shared" si="1975"/>
        <v>-</v>
      </c>
      <c r="CF754" s="2846"/>
      <c r="CG754" s="2855" t="str">
        <f t="shared" si="1976"/>
        <v>-</v>
      </c>
      <c r="CH754" s="2851"/>
      <c r="CI754" s="2850" t="str">
        <f t="shared" si="1977"/>
        <v>-</v>
      </c>
      <c r="CJ754" s="2846"/>
      <c r="CK754" s="2850" t="str">
        <f t="shared" si="1978"/>
        <v>-</v>
      </c>
      <c r="CL754" s="2851"/>
      <c r="CM754" s="2850" t="str">
        <f t="shared" si="1979"/>
        <v>-</v>
      </c>
      <c r="CN754" s="2851"/>
      <c r="CO754" s="2855" t="str">
        <f t="shared" si="1980"/>
        <v>-</v>
      </c>
      <c r="CP754" s="2851"/>
      <c r="CQ754" s="2855" t="str">
        <f t="shared" si="1981"/>
        <v>-</v>
      </c>
      <c r="CR754" s="2851"/>
      <c r="CS754" s="2850" t="str">
        <f t="shared" si="1982"/>
        <v>-</v>
      </c>
      <c r="CT754" s="2851"/>
      <c r="CU754" s="2855"/>
      <c r="CV754" s="2851"/>
      <c r="CW754" s="2850" t="str">
        <f t="shared" si="1983"/>
        <v>-</v>
      </c>
      <c r="CX754" s="2851"/>
      <c r="CY754" s="2855" t="str">
        <f t="shared" si="1984"/>
        <v>-</v>
      </c>
      <c r="CZ754" s="2851"/>
      <c r="DA754" s="154" t="str">
        <f t="shared" si="1985"/>
        <v>-</v>
      </c>
      <c r="DB754" s="369"/>
      <c r="DC754" s="155" t="str">
        <f t="shared" si="1986"/>
        <v>-</v>
      </c>
      <c r="DD754" s="367"/>
      <c r="DE754" s="374">
        <v>46183</v>
      </c>
      <c r="DF754" s="373">
        <v>4263397</v>
      </c>
      <c r="DG754" s="818">
        <f t="shared" si="1988"/>
        <v>0</v>
      </c>
      <c r="DH754" s="372"/>
      <c r="DI754" s="267">
        <v>46150</v>
      </c>
      <c r="DJ754" s="373">
        <v>4263255</v>
      </c>
      <c r="DK754" s="374">
        <f t="shared" si="1990"/>
        <v>0</v>
      </c>
      <c r="DL754" s="373"/>
      <c r="DM754" s="375">
        <f t="shared" si="1991"/>
        <v>0</v>
      </c>
      <c r="DN754" s="373"/>
      <c r="DO754" s="155">
        <f t="shared" si="1992"/>
        <v>0</v>
      </c>
      <c r="DP754" s="372"/>
      <c r="DQ754" s="155">
        <f t="shared" si="1993"/>
        <v>0</v>
      </c>
      <c r="DR754" s="373"/>
      <c r="DS754" s="155">
        <f t="shared" si="1994"/>
        <v>0</v>
      </c>
      <c r="DT754" s="372"/>
      <c r="DU754" s="155">
        <f t="shared" si="1995"/>
        <v>0</v>
      </c>
      <c r="DV754" s="373"/>
      <c r="DW754" s="4891">
        <v>46150</v>
      </c>
      <c r="DX754" s="372">
        <v>4263257</v>
      </c>
      <c r="DY754" s="154">
        <v>46120</v>
      </c>
      <c r="DZ754" s="373">
        <v>4263202</v>
      </c>
      <c r="EA754" s="154">
        <v>46178</v>
      </c>
      <c r="EB754" s="373">
        <v>4263305</v>
      </c>
      <c r="EC754" s="269">
        <v>46178</v>
      </c>
      <c r="ED754" s="376">
        <v>4263306</v>
      </c>
      <c r="EE754" s="822">
        <v>46150</v>
      </c>
      <c r="EF754" s="377">
        <v>4263260</v>
      </c>
      <c r="EG754" s="273"/>
      <c r="EH754" s="274"/>
      <c r="EI754" s="275"/>
      <c r="EJ754" s="276"/>
      <c r="EK754" s="275"/>
      <c r="EL754" s="277"/>
      <c r="EM754" s="278" t="str">
        <f t="shared" si="2001"/>
        <v xml:space="preserve"> </v>
      </c>
      <c r="EN754" s="372"/>
      <c r="EO754" s="155">
        <f t="shared" si="2002"/>
        <v>0</v>
      </c>
      <c r="EP754" s="373"/>
      <c r="ER754" s="194"/>
      <c r="ET754" s="154" t="str">
        <f>IF($AE754=0,"　",VLOOKUP($AE754,ﾚｰｻﾞOP,60,0))</f>
        <v>-</v>
      </c>
      <c r="EU754" s="373"/>
      <c r="EV754" s="154" t="str">
        <f t="shared" si="2003"/>
        <v>-</v>
      </c>
      <c r="EW754" s="373"/>
      <c r="EX754" s="154"/>
      <c r="EY754" s="367"/>
      <c r="EZ754" s="154"/>
      <c r="FA754" s="367"/>
      <c r="FB754" s="154"/>
      <c r="FC754" s="367"/>
      <c r="FD754" s="154"/>
      <c r="FE754" s="367"/>
      <c r="FF754" s="155"/>
      <c r="FG754" s="367"/>
      <c r="FH754" s="154"/>
      <c r="FI754" s="367"/>
      <c r="FJ754" s="154" t="str">
        <f>IF($AE754=0,"　",VLOOKUP($AE754,ﾚｰｻﾞOP,67,0))</f>
        <v>-</v>
      </c>
      <c r="FK754" s="373"/>
      <c r="FL754" s="155" t="str">
        <f t="shared" si="2004"/>
        <v>-</v>
      </c>
      <c r="FM754" s="279"/>
      <c r="FN754" s="1184"/>
      <c r="FO754" s="280"/>
      <c r="FP754" s="281"/>
      <c r="FQ754" s="282"/>
      <c r="FS754" s="281"/>
      <c r="FT754" s="282"/>
    </row>
    <row r="755" spans="1:176" ht="18.600000000000001" customHeight="1">
      <c r="A755" s="228">
        <f t="shared" si="1953"/>
        <v>745</v>
      </c>
      <c r="B755" s="343" t="str">
        <f t="shared" si="1954"/>
        <v>4IE</v>
      </c>
      <c r="C755" s="6771">
        <v>46266</v>
      </c>
      <c r="D755" s="5644" t="s">
        <v>1601</v>
      </c>
      <c r="E755" s="5719">
        <v>89610260</v>
      </c>
      <c r="F755" s="1564"/>
      <c r="G755" s="6876"/>
      <c r="H755" s="1330" t="s">
        <v>630</v>
      </c>
      <c r="I755" s="1264" t="s">
        <v>2293</v>
      </c>
      <c r="J755" s="1264" t="s">
        <v>622</v>
      </c>
      <c r="K755" s="599" t="s">
        <v>11</v>
      </c>
      <c r="L755" s="600"/>
      <c r="M755" s="6477">
        <v>46225</v>
      </c>
      <c r="N755" s="353">
        <v>46231</v>
      </c>
      <c r="O755" s="354">
        <v>46226</v>
      </c>
      <c r="P755" s="353">
        <v>46238</v>
      </c>
      <c r="Q755" s="354">
        <v>46227</v>
      </c>
      <c r="R755" s="353">
        <v>46232</v>
      </c>
      <c r="S755" s="354">
        <v>46228</v>
      </c>
      <c r="T755" s="353">
        <v>46239</v>
      </c>
      <c r="U755" s="355">
        <v>46232</v>
      </c>
      <c r="V755" s="353">
        <v>46239</v>
      </c>
      <c r="W755" s="356">
        <v>46234</v>
      </c>
      <c r="X755" s="6773">
        <v>46240</v>
      </c>
      <c r="Y755" s="359">
        <v>46240</v>
      </c>
      <c r="Z755" s="359">
        <v>46240</v>
      </c>
      <c r="AA755" s="601"/>
      <c r="AB755" s="359"/>
      <c r="AC755" s="251"/>
      <c r="AD755" s="361"/>
      <c r="AE755" s="362">
        <v>25</v>
      </c>
      <c r="AF755" s="363" t="str">
        <f t="shared" si="1955"/>
        <v>4IE</v>
      </c>
      <c r="AG755" s="364"/>
      <c r="AH755" s="364"/>
      <c r="AI755" s="364"/>
      <c r="AJ755" s="364"/>
      <c r="AK755" s="364"/>
      <c r="AL755" s="364"/>
      <c r="AM755" s="364"/>
      <c r="AN755" s="364"/>
      <c r="AO755" s="364"/>
      <c r="AP755" s="363"/>
      <c r="AQ755" s="255"/>
      <c r="AR755" s="255"/>
      <c r="AS755" s="255"/>
      <c r="AT755" s="255"/>
      <c r="AU755" s="2843">
        <f t="shared" si="1956"/>
        <v>0</v>
      </c>
      <c r="AV755" s="4008">
        <f t="shared" si="1957"/>
        <v>0</v>
      </c>
      <c r="AW755" s="590" t="str">
        <f>IF($AE755=0,"　",VLOOKUP($AE755,ﾚｰｻﾞOP,5,0))</f>
        <v>-</v>
      </c>
      <c r="AX755" s="369"/>
      <c r="AY755" s="154" t="str">
        <f>IF($AE755=0,"　",VLOOKUP($AE755,ﾚｰｻﾞOP,6,0))</f>
        <v>-</v>
      </c>
      <c r="AZ755" s="367"/>
      <c r="BA755" s="154" t="str">
        <f>IF($AE755=0,"　",VLOOKUP($AE755,ﾚｰｻﾞOP,7,0))</f>
        <v>-</v>
      </c>
      <c r="BB755" s="367"/>
      <c r="BC755" s="368" t="str">
        <f>IF($AE755=0,"　",VLOOKUP($AE755,ﾚｰｻﾞOP,8,0))</f>
        <v>-</v>
      </c>
      <c r="BD755" s="369"/>
      <c r="BE755" s="4599" t="str">
        <f>IF($AE755=0,"　",VLOOKUP($AE755,ﾚｰｻﾞOP,9,0))</f>
        <v>-</v>
      </c>
      <c r="BF755" s="367"/>
      <c r="BG755" s="368" t="str">
        <f>IF($AE755=0,"　",VLOOKUP($AE755,ﾚｰｻﾞOP,10,0))</f>
        <v>-</v>
      </c>
      <c r="BH755" s="367"/>
      <c r="BI755" s="154" t="str">
        <f t="shared" si="1964"/>
        <v>-</v>
      </c>
      <c r="BJ755" s="367"/>
      <c r="BK755" s="154" t="str">
        <f t="shared" si="1965"/>
        <v>-</v>
      </c>
      <c r="BL755" s="367"/>
      <c r="BM755" s="154" t="str">
        <f t="shared" si="1966"/>
        <v>-</v>
      </c>
      <c r="BN755" s="367"/>
      <c r="BO755" s="155" t="str">
        <f t="shared" si="1967"/>
        <v>-</v>
      </c>
      <c r="BP755" s="367"/>
      <c r="BQ755" s="154" t="str">
        <f t="shared" ref="BQ755:BQ760" si="2005">IF($AE755=0,"　",VLOOKUP($AE755,ﾚｰｻﾞOP,12,0))</f>
        <v>-</v>
      </c>
      <c r="BR755" s="369"/>
      <c r="BS755" s="154" t="str">
        <f t="shared" si="1969"/>
        <v>-</v>
      </c>
      <c r="BT755" s="369"/>
      <c r="BU755" s="154" t="str">
        <f t="shared" si="1970"/>
        <v>-</v>
      </c>
      <c r="BV755" s="369"/>
      <c r="BW755" s="154" t="str">
        <f t="shared" si="1971"/>
        <v>-</v>
      </c>
      <c r="BX755" s="367"/>
      <c r="BY755" s="154" t="str">
        <f t="shared" si="1972"/>
        <v>-</v>
      </c>
      <c r="BZ755" s="369"/>
      <c r="CA755" s="154" t="str">
        <f t="shared" si="1973"/>
        <v>-</v>
      </c>
      <c r="CB755" s="367"/>
      <c r="CC755" s="154" t="str">
        <f t="shared" si="1974"/>
        <v>-</v>
      </c>
      <c r="CD755" s="367"/>
      <c r="CE755" s="2850" t="str">
        <f t="shared" si="1975"/>
        <v>-</v>
      </c>
      <c r="CF755" s="2846"/>
      <c r="CG755" s="2855" t="str">
        <f t="shared" si="1976"/>
        <v>-</v>
      </c>
      <c r="CH755" s="2851"/>
      <c r="CI755" s="2850" t="str">
        <f t="shared" si="1977"/>
        <v>-</v>
      </c>
      <c r="CJ755" s="2846"/>
      <c r="CK755" s="2850" t="str">
        <f t="shared" si="1978"/>
        <v>-</v>
      </c>
      <c r="CL755" s="2851"/>
      <c r="CM755" s="2850" t="str">
        <f t="shared" si="1979"/>
        <v>-</v>
      </c>
      <c r="CN755" s="2851"/>
      <c r="CO755" s="2855" t="str">
        <f t="shared" si="1980"/>
        <v>-</v>
      </c>
      <c r="CP755" s="2851"/>
      <c r="CQ755" s="2855" t="str">
        <f t="shared" si="1981"/>
        <v>-</v>
      </c>
      <c r="CR755" s="2851"/>
      <c r="CS755" s="2850" t="str">
        <f t="shared" si="1982"/>
        <v>-</v>
      </c>
      <c r="CT755" s="2851"/>
      <c r="CU755" s="2855"/>
      <c r="CV755" s="2851"/>
      <c r="CW755" s="2850" t="str">
        <f t="shared" si="1983"/>
        <v>-</v>
      </c>
      <c r="CX755" s="2851"/>
      <c r="CY755" s="2855" t="str">
        <f t="shared" si="1984"/>
        <v>-</v>
      </c>
      <c r="CZ755" s="2851"/>
      <c r="DA755" s="154" t="str">
        <f t="shared" si="1985"/>
        <v>-</v>
      </c>
      <c r="DB755" s="369"/>
      <c r="DC755" s="155" t="str">
        <f t="shared" si="1986"/>
        <v>-</v>
      </c>
      <c r="DD755" s="367"/>
      <c r="DE755" s="374">
        <f t="shared" ref="DE755:DE760" si="2006">IF(AG755=1,1,0)</f>
        <v>0</v>
      </c>
      <c r="DF755" s="373"/>
      <c r="DG755" s="818">
        <f t="shared" si="1988"/>
        <v>0</v>
      </c>
      <c r="DH755" s="372"/>
      <c r="DI755" s="267">
        <f t="shared" ref="DI755:DI760" si="2007">IF(AG755=1,1,0)</f>
        <v>0</v>
      </c>
      <c r="DJ755" s="373"/>
      <c r="DK755" s="374">
        <f t="shared" si="1990"/>
        <v>0</v>
      </c>
      <c r="DL755" s="373"/>
      <c r="DM755" s="375">
        <f t="shared" si="1991"/>
        <v>0</v>
      </c>
      <c r="DN755" s="373"/>
      <c r="DO755" s="155">
        <f t="shared" si="1992"/>
        <v>0</v>
      </c>
      <c r="DP755" s="372"/>
      <c r="DQ755" s="155">
        <f t="shared" si="1993"/>
        <v>0</v>
      </c>
      <c r="DR755" s="373"/>
      <c r="DS755" s="155">
        <f t="shared" si="1994"/>
        <v>0</v>
      </c>
      <c r="DT755" s="372"/>
      <c r="DU755" s="155">
        <f t="shared" si="1995"/>
        <v>0</v>
      </c>
      <c r="DV755" s="373"/>
      <c r="DW755" s="4891">
        <f t="shared" ref="DW755:DW760" si="2008">IF(AN755=1,1,0)</f>
        <v>0</v>
      </c>
      <c r="DX755" s="372"/>
      <c r="DY755" s="154">
        <f t="shared" ref="DY755:DY770" si="2009">IF(AO755=1,1,0)</f>
        <v>0</v>
      </c>
      <c r="DZ755" s="373"/>
      <c r="EA755" s="154">
        <f t="shared" ref="EA755:EA760" si="2010">IF(AP755=1,1,0)</f>
        <v>0</v>
      </c>
      <c r="EB755" s="373"/>
      <c r="EC755" s="269">
        <f t="shared" ref="EC755:EC760" si="2011">IF(AQ755=1,1,0)</f>
        <v>0</v>
      </c>
      <c r="ED755" s="376"/>
      <c r="EE755" s="822">
        <f t="shared" ref="EE755:EE760" si="2012">IF(AV755=0,0,1)</f>
        <v>0</v>
      </c>
      <c r="EF755" s="377"/>
      <c r="EG755" s="273"/>
      <c r="EH755" s="274"/>
      <c r="EI755" s="275"/>
      <c r="EJ755" s="276"/>
      <c r="EK755" s="275"/>
      <c r="EL755" s="277"/>
      <c r="EM755" s="278" t="str">
        <f t="shared" si="2001"/>
        <v xml:space="preserve"> </v>
      </c>
      <c r="EN755" s="372"/>
      <c r="EO755" s="155">
        <f t="shared" si="2002"/>
        <v>0</v>
      </c>
      <c r="EP755" s="373"/>
      <c r="ER755" s="194"/>
      <c r="ET755" s="154">
        <v>46182</v>
      </c>
      <c r="EU755" s="373">
        <v>4263308</v>
      </c>
      <c r="EV755" s="154">
        <f t="shared" si="2003"/>
        <v>1</v>
      </c>
      <c r="EW755" s="373"/>
      <c r="EX755" s="154"/>
      <c r="EY755" s="367"/>
      <c r="EZ755" s="154"/>
      <c r="FA755" s="367"/>
      <c r="FB755" s="154"/>
      <c r="FC755" s="367"/>
      <c r="FD755" s="154">
        <v>46182</v>
      </c>
      <c r="FE755" s="367">
        <v>4263310</v>
      </c>
      <c r="FF755" s="155"/>
      <c r="FG755" s="367"/>
      <c r="FH755" s="154"/>
      <c r="FI755" s="367"/>
      <c r="FJ755" s="154">
        <v>46182</v>
      </c>
      <c r="FK755" s="373">
        <v>4263311</v>
      </c>
      <c r="FL755" s="155">
        <f t="shared" si="2004"/>
        <v>1</v>
      </c>
      <c r="FM755" s="279"/>
      <c r="FN755" s="1184"/>
      <c r="FO755" s="280"/>
      <c r="FP755" s="281"/>
      <c r="FQ755" s="282"/>
      <c r="FS755" s="281"/>
      <c r="FT755" s="282"/>
    </row>
    <row r="756" spans="1:176" ht="18.600000000000001" customHeight="1">
      <c r="A756" s="228">
        <f t="shared" si="1953"/>
        <v>746</v>
      </c>
      <c r="B756" s="343" t="str">
        <f t="shared" si="1954"/>
        <v>4IE</v>
      </c>
      <c r="C756" s="6242">
        <v>46266</v>
      </c>
      <c r="D756" s="6789" t="s">
        <v>30</v>
      </c>
      <c r="E756" s="1262">
        <v>84511340</v>
      </c>
      <c r="F756" s="1564"/>
      <c r="G756" s="6876" t="s">
        <v>2314</v>
      </c>
      <c r="H756" s="1330" t="s">
        <v>630</v>
      </c>
      <c r="I756" s="1264" t="s">
        <v>614</v>
      </c>
      <c r="J756" s="1264" t="s">
        <v>1847</v>
      </c>
      <c r="K756" s="599" t="s">
        <v>11</v>
      </c>
      <c r="L756" s="600"/>
      <c r="M756" s="6477">
        <v>46226</v>
      </c>
      <c r="N756" s="353">
        <v>46222</v>
      </c>
      <c r="O756" s="354">
        <v>46227</v>
      </c>
      <c r="P756" s="353">
        <v>46221</v>
      </c>
      <c r="Q756" s="354">
        <v>46228</v>
      </c>
      <c r="R756" s="353">
        <v>46221</v>
      </c>
      <c r="S756" s="354">
        <v>46231</v>
      </c>
      <c r="T756" s="353">
        <v>46226</v>
      </c>
      <c r="U756" s="355">
        <v>46233</v>
      </c>
      <c r="V756" s="353">
        <v>46231</v>
      </c>
      <c r="W756" s="356">
        <v>46235</v>
      </c>
      <c r="X756" s="357">
        <v>46234</v>
      </c>
      <c r="Y756" s="359">
        <v>46241</v>
      </c>
      <c r="Z756" s="359">
        <v>46241</v>
      </c>
      <c r="AA756" s="601"/>
      <c r="AB756" s="359"/>
      <c r="AC756" s="251" t="s">
        <v>627</v>
      </c>
      <c r="AD756" s="361"/>
      <c r="AE756" s="362">
        <v>3</v>
      </c>
      <c r="AF756" s="363" t="str">
        <f t="shared" si="1955"/>
        <v>4IE</v>
      </c>
      <c r="AG756" s="364"/>
      <c r="AH756" s="364"/>
      <c r="AI756" s="364">
        <v>1</v>
      </c>
      <c r="AJ756" s="364"/>
      <c r="AK756" s="364"/>
      <c r="AL756" s="364"/>
      <c r="AM756" s="364"/>
      <c r="AN756" s="364">
        <v>1</v>
      </c>
      <c r="AO756" s="364"/>
      <c r="AP756" s="363">
        <v>1</v>
      </c>
      <c r="AQ756" s="255">
        <v>1</v>
      </c>
      <c r="AR756" s="255"/>
      <c r="AS756" s="255"/>
      <c r="AT756" s="255"/>
      <c r="AU756" s="2843">
        <f t="shared" si="1956"/>
        <v>2</v>
      </c>
      <c r="AV756" s="4008">
        <f t="shared" si="1957"/>
        <v>0</v>
      </c>
      <c r="AW756" s="590">
        <v>46177</v>
      </c>
      <c r="AX756" s="369">
        <v>4263282</v>
      </c>
      <c r="AY756" s="154">
        <v>46177</v>
      </c>
      <c r="AZ756" s="367">
        <v>4263283</v>
      </c>
      <c r="BA756" s="154">
        <v>46177</v>
      </c>
      <c r="BB756" s="367">
        <v>4263284</v>
      </c>
      <c r="BC756" s="368">
        <v>46177</v>
      </c>
      <c r="BD756" s="369">
        <v>4263285</v>
      </c>
      <c r="BE756" s="4599">
        <v>46177</v>
      </c>
      <c r="BF756" s="367">
        <v>4263286</v>
      </c>
      <c r="BG756" s="368">
        <v>46177</v>
      </c>
      <c r="BH756" s="367">
        <v>4263287</v>
      </c>
      <c r="BI756" s="154">
        <v>46150</v>
      </c>
      <c r="BJ756" s="367">
        <v>4263240</v>
      </c>
      <c r="BK756" s="154" t="str">
        <f t="shared" si="1965"/>
        <v>-</v>
      </c>
      <c r="BL756" s="367"/>
      <c r="BM756" s="154" t="str">
        <f t="shared" si="1966"/>
        <v>-</v>
      </c>
      <c r="BN756" s="367"/>
      <c r="BO756" s="155" t="str">
        <f t="shared" si="1967"/>
        <v>-</v>
      </c>
      <c r="BP756" s="367"/>
      <c r="BQ756" s="154" t="str">
        <f t="shared" si="2005"/>
        <v>-</v>
      </c>
      <c r="BR756" s="369"/>
      <c r="BS756" s="154" t="str">
        <f t="shared" si="1969"/>
        <v>-</v>
      </c>
      <c r="BT756" s="369"/>
      <c r="BU756" s="154" t="str">
        <f t="shared" si="1970"/>
        <v>-</v>
      </c>
      <c r="BV756" s="369"/>
      <c r="BW756" s="154" t="str">
        <f t="shared" si="1971"/>
        <v>-</v>
      </c>
      <c r="BX756" s="367"/>
      <c r="BY756" s="154" t="str">
        <f t="shared" si="1972"/>
        <v>-</v>
      </c>
      <c r="BZ756" s="369"/>
      <c r="CA756" s="154" t="str">
        <f t="shared" si="1973"/>
        <v>-</v>
      </c>
      <c r="CB756" s="367"/>
      <c r="CC756" s="154" t="str">
        <f t="shared" si="1974"/>
        <v>-</v>
      </c>
      <c r="CD756" s="367"/>
      <c r="CE756" s="2850" t="str">
        <f t="shared" si="1975"/>
        <v>-</v>
      </c>
      <c r="CF756" s="2846"/>
      <c r="CG756" s="2855" t="str">
        <f t="shared" si="1976"/>
        <v>-</v>
      </c>
      <c r="CH756" s="2851"/>
      <c r="CI756" s="2850" t="str">
        <f t="shared" si="1977"/>
        <v>-</v>
      </c>
      <c r="CJ756" s="2846"/>
      <c r="CK756" s="2850" t="str">
        <f t="shared" si="1978"/>
        <v>-</v>
      </c>
      <c r="CL756" s="2851"/>
      <c r="CM756" s="2850" t="str">
        <f t="shared" si="1979"/>
        <v>-</v>
      </c>
      <c r="CN756" s="2851"/>
      <c r="CO756" s="2855" t="str">
        <f t="shared" si="1980"/>
        <v>-</v>
      </c>
      <c r="CP756" s="2851"/>
      <c r="CQ756" s="2855" t="str">
        <f t="shared" si="1981"/>
        <v>-</v>
      </c>
      <c r="CR756" s="2851"/>
      <c r="CS756" s="2850" t="str">
        <f t="shared" si="1982"/>
        <v>-</v>
      </c>
      <c r="CT756" s="2851"/>
      <c r="CU756" s="2855"/>
      <c r="CV756" s="2851"/>
      <c r="CW756" s="2850" t="str">
        <f t="shared" si="1983"/>
        <v>-</v>
      </c>
      <c r="CX756" s="2851"/>
      <c r="CY756" s="2855" t="str">
        <f t="shared" si="1984"/>
        <v>-</v>
      </c>
      <c r="CZ756" s="2851"/>
      <c r="DA756" s="154" t="str">
        <f t="shared" si="1985"/>
        <v>-</v>
      </c>
      <c r="DB756" s="369"/>
      <c r="DC756" s="155" t="str">
        <f t="shared" si="1986"/>
        <v>-</v>
      </c>
      <c r="DD756" s="367"/>
      <c r="DE756" s="374">
        <f t="shared" si="2006"/>
        <v>0</v>
      </c>
      <c r="DF756" s="373"/>
      <c r="DG756" s="818">
        <f t="shared" si="1988"/>
        <v>0</v>
      </c>
      <c r="DH756" s="372"/>
      <c r="DI756" s="267">
        <f t="shared" si="2007"/>
        <v>0</v>
      </c>
      <c r="DJ756" s="373"/>
      <c r="DK756" s="374">
        <v>46150</v>
      </c>
      <c r="DL756" s="373">
        <v>4263256</v>
      </c>
      <c r="DM756" s="375">
        <f t="shared" si="1991"/>
        <v>0</v>
      </c>
      <c r="DN756" s="373"/>
      <c r="DO756" s="155">
        <f t="shared" si="1992"/>
        <v>0</v>
      </c>
      <c r="DP756" s="372"/>
      <c r="DQ756" s="155">
        <f t="shared" si="1993"/>
        <v>0</v>
      </c>
      <c r="DR756" s="373"/>
      <c r="DS756" s="155">
        <f t="shared" si="1994"/>
        <v>0</v>
      </c>
      <c r="DT756" s="372"/>
      <c r="DU756" s="155">
        <f t="shared" si="1995"/>
        <v>0</v>
      </c>
      <c r="DV756" s="373"/>
      <c r="DW756" s="4891">
        <v>46178</v>
      </c>
      <c r="DX756" s="372">
        <v>4263304</v>
      </c>
      <c r="DY756" s="154">
        <f t="shared" si="2009"/>
        <v>0</v>
      </c>
      <c r="DZ756" s="373"/>
      <c r="EA756" s="154">
        <v>46178</v>
      </c>
      <c r="EB756" s="373">
        <v>4263305</v>
      </c>
      <c r="EC756" s="269">
        <v>46178</v>
      </c>
      <c r="ED756" s="376">
        <v>4263306</v>
      </c>
      <c r="EE756" s="822">
        <f t="shared" si="2012"/>
        <v>0</v>
      </c>
      <c r="EF756" s="377"/>
      <c r="EG756" s="273"/>
      <c r="EH756" s="274"/>
      <c r="EI756" s="275"/>
      <c r="EJ756" s="276"/>
      <c r="EK756" s="275"/>
      <c r="EL756" s="277"/>
      <c r="EM756" s="278" t="str">
        <f t="shared" si="2001"/>
        <v xml:space="preserve"> </v>
      </c>
      <c r="EN756" s="372"/>
      <c r="EO756" s="155">
        <f t="shared" si="2002"/>
        <v>0</v>
      </c>
      <c r="EP756" s="373"/>
      <c r="ER756" s="194"/>
      <c r="ET756" s="154" t="str">
        <f>IF($AE756=0,"　",VLOOKUP($AE756,ﾚｰｻﾞOP,60,0))</f>
        <v>-</v>
      </c>
      <c r="EU756" s="373"/>
      <c r="EV756" s="154" t="str">
        <f t="shared" si="2003"/>
        <v>-</v>
      </c>
      <c r="EW756" s="373"/>
      <c r="EX756" s="154"/>
      <c r="EY756" s="367"/>
      <c r="EZ756" s="154"/>
      <c r="FA756" s="367"/>
      <c r="FB756" s="154"/>
      <c r="FC756" s="367"/>
      <c r="FD756" s="154"/>
      <c r="FE756" s="367"/>
      <c r="FF756" s="155"/>
      <c r="FG756" s="367"/>
      <c r="FH756" s="154"/>
      <c r="FI756" s="367"/>
      <c r="FJ756" s="154" t="str">
        <f>IF($AE756=0,"　",VLOOKUP($AE756,ﾚｰｻﾞOP,67,0))</f>
        <v>-</v>
      </c>
      <c r="FK756" s="373"/>
      <c r="FL756" s="155" t="str">
        <f t="shared" si="2004"/>
        <v>-</v>
      </c>
      <c r="FM756" s="279"/>
      <c r="FN756" s="1184"/>
      <c r="FO756" s="280"/>
      <c r="FP756" s="281"/>
      <c r="FQ756" s="282"/>
      <c r="FS756" s="281"/>
      <c r="FT756" s="282"/>
    </row>
    <row r="757" spans="1:176" ht="18.600000000000001" customHeight="1">
      <c r="A757" s="228">
        <f t="shared" si="961"/>
        <v>747</v>
      </c>
      <c r="B757" s="343" t="s">
        <v>2299</v>
      </c>
      <c r="C757" s="6771">
        <v>46285</v>
      </c>
      <c r="D757" s="6192" t="s">
        <v>1601</v>
      </c>
      <c r="E757" s="6193" t="s">
        <v>2277</v>
      </c>
      <c r="F757" s="1564"/>
      <c r="G757" s="6876"/>
      <c r="H757" s="1330" t="s">
        <v>630</v>
      </c>
      <c r="I757" s="1264" t="s">
        <v>2304</v>
      </c>
      <c r="J757" s="1264" t="s">
        <v>1802</v>
      </c>
      <c r="K757" s="599" t="s">
        <v>11</v>
      </c>
      <c r="L757" s="600"/>
      <c r="M757" s="6477">
        <v>46224</v>
      </c>
      <c r="N757" s="353">
        <v>46231</v>
      </c>
      <c r="O757" s="354">
        <v>46225</v>
      </c>
      <c r="P757" s="353">
        <v>46239</v>
      </c>
      <c r="Q757" s="354">
        <v>46226</v>
      </c>
      <c r="R757" s="353">
        <v>46232</v>
      </c>
      <c r="S757" s="354">
        <v>46227</v>
      </c>
      <c r="T757" s="353">
        <v>46239</v>
      </c>
      <c r="U757" s="355">
        <v>46231</v>
      </c>
      <c r="V757" s="353">
        <v>46241</v>
      </c>
      <c r="W757" s="356">
        <v>46233</v>
      </c>
      <c r="X757" s="357">
        <v>46242</v>
      </c>
      <c r="Y757" s="359">
        <v>46241</v>
      </c>
      <c r="Z757" s="359">
        <v>46241</v>
      </c>
      <c r="AA757" s="601"/>
      <c r="AB757" s="359"/>
      <c r="AC757" s="251"/>
      <c r="AD757" s="361"/>
      <c r="AE757" s="362">
        <v>25</v>
      </c>
      <c r="AF757" s="363" t="str">
        <f>IF($AE757=0,"　",VLOOKUP($AE757,ﾚｰｻﾞOP,69,0))</f>
        <v>4IE</v>
      </c>
      <c r="AG757" s="364"/>
      <c r="AH757" s="364"/>
      <c r="AI757" s="364"/>
      <c r="AJ757" s="364"/>
      <c r="AK757" s="364"/>
      <c r="AL757" s="364"/>
      <c r="AM757" s="364"/>
      <c r="AN757" s="364"/>
      <c r="AO757" s="364"/>
      <c r="AP757" s="363"/>
      <c r="AQ757" s="255"/>
      <c r="AR757" s="255"/>
      <c r="AS757" s="255"/>
      <c r="AT757" s="255"/>
      <c r="AU757" s="2843">
        <f t="shared" ref="AU757" si="2013">IF(AI757="付属済",0,IF(AI757=1,AI757+AP757,0))</f>
        <v>0</v>
      </c>
      <c r="AV757" s="4008">
        <f t="shared" ref="AV757" si="2014">IF(AE757=0,0,(AR757*1)+(AS757*100))</f>
        <v>0</v>
      </c>
      <c r="AW757" s="590" t="str">
        <f>IF($AE757=0,"　",VLOOKUP($AE757,ﾚｰｻﾞOP,5,0))</f>
        <v>-</v>
      </c>
      <c r="AX757" s="369"/>
      <c r="AY757" s="154" t="str">
        <f>IF($AE757=0,"　",VLOOKUP($AE757,ﾚｰｻﾞOP,6,0))</f>
        <v>-</v>
      </c>
      <c r="AZ757" s="367"/>
      <c r="BA757" s="154" t="str">
        <f>IF($AE757=0,"　",VLOOKUP($AE757,ﾚｰｻﾞOP,7,0))</f>
        <v>-</v>
      </c>
      <c r="BB757" s="367"/>
      <c r="BC757" s="368" t="str">
        <f>IF($AE757=0,"　",VLOOKUP($AE757,ﾚｰｻﾞOP,8,0))</f>
        <v>-</v>
      </c>
      <c r="BD757" s="369"/>
      <c r="BE757" s="4599" t="str">
        <f>IF($AE757=0,"　",VLOOKUP($AE757,ﾚｰｻﾞOP,9,0))</f>
        <v>-</v>
      </c>
      <c r="BF757" s="367"/>
      <c r="BG757" s="368" t="str">
        <f>IF($AE757=0,"　",VLOOKUP($AE757,ﾚｰｻﾞOP,10,0))</f>
        <v>-</v>
      </c>
      <c r="BH757" s="367"/>
      <c r="BI757" s="154" t="str">
        <f>IF($AE757=0,"　",VLOOKUP($AE757,ﾚｰｻﾞOP,11,0))</f>
        <v>-</v>
      </c>
      <c r="BJ757" s="367"/>
      <c r="BK757" s="154" t="str">
        <f>IF($AE757=0,"　",VLOOKUP($AE757,ﾚｰｻﾞOP,57,0))</f>
        <v>-</v>
      </c>
      <c r="BL757" s="367"/>
      <c r="BM757" s="154" t="str">
        <f>IF($AE757=0,"　",VLOOKUP($AE757,ﾚｰｻﾞOP,58,0))</f>
        <v>-</v>
      </c>
      <c r="BN757" s="367"/>
      <c r="BO757" s="155" t="str">
        <f>IF($AE757=0,"　",VLOOKUP($AE757,ﾚｰｻﾞOP,59,0))</f>
        <v>-</v>
      </c>
      <c r="BP757" s="367"/>
      <c r="BQ757" s="154" t="str">
        <f>IF($AE757=0,"　",VLOOKUP($AE757,ﾚｰｻﾞOP,12,0))</f>
        <v>-</v>
      </c>
      <c r="BR757" s="369"/>
      <c r="BS757" s="154" t="str">
        <f>IF($AE757=0,"　",VLOOKUP($AE757,ﾚｰｻﾞOP,13,0))</f>
        <v>-</v>
      </c>
      <c r="BT757" s="369"/>
      <c r="BU757" s="154" t="str">
        <f>IF($AE757=0,"　",VLOOKUP($AE757,ﾚｰｻﾞOP,14,0))</f>
        <v>-</v>
      </c>
      <c r="BV757" s="369"/>
      <c r="BW757" s="154" t="str">
        <f>IF($AE757=0,"　",VLOOKUP($AE757,ﾚｰｻﾞOP,15,0))</f>
        <v>-</v>
      </c>
      <c r="BX757" s="367"/>
      <c r="BY757" s="154" t="str">
        <f>IF($AE757=0,"　",VLOOKUP($AE757,ﾚｰｻﾞOP,16,0))</f>
        <v>-</v>
      </c>
      <c r="BZ757" s="369"/>
      <c r="CA757" s="154" t="str">
        <f>IF($AE757=0,"　",VLOOKUP($AE757,ﾚｰｻﾞOP,17,0))</f>
        <v>-</v>
      </c>
      <c r="CB757" s="367"/>
      <c r="CC757" s="154" t="str">
        <f>IF($AE757=0,"　",VLOOKUP($AE757,ﾚｰｻﾞOP,18,0))</f>
        <v>-</v>
      </c>
      <c r="CD757" s="367"/>
      <c r="CE757" s="2850" t="str">
        <f>IF($AE757=0,"　",VLOOKUP($AE757,ﾚｰｻﾞOP,19,0))</f>
        <v>-</v>
      </c>
      <c r="CF757" s="2846"/>
      <c r="CG757" s="2855" t="str">
        <f>IF($AE757=0,"　",VLOOKUP($AE757,ﾚｰｻﾞOP,20,0))</f>
        <v>-</v>
      </c>
      <c r="CH757" s="2851"/>
      <c r="CI757" s="2850" t="str">
        <f>IF($AE757=0,"　",VLOOKUP($AE757,ﾚｰｻﾞOP,21,0))</f>
        <v>-</v>
      </c>
      <c r="CJ757" s="2846"/>
      <c r="CK757" s="2850" t="str">
        <f>IF($AE757=0,"　",VLOOKUP($AE757,ﾚｰｻﾞOP,22,0))</f>
        <v>-</v>
      </c>
      <c r="CL757" s="2851"/>
      <c r="CM757" s="2850" t="str">
        <f>IF($AE757=0,"　",VLOOKUP($AE757,ﾚｰｻﾞOP,23,0))</f>
        <v>-</v>
      </c>
      <c r="CN757" s="2851"/>
      <c r="CO757" s="2855" t="str">
        <f>IF($AE757=0,"　",VLOOKUP($AE757,ﾚｰｻﾞOP,24,0))</f>
        <v>-</v>
      </c>
      <c r="CP757" s="2851"/>
      <c r="CQ757" s="2855" t="str">
        <f>IF($AE757=0,"　",VLOOKUP($AE757,ﾚｰｻﾞOP,25,0))</f>
        <v>-</v>
      </c>
      <c r="CR757" s="2851"/>
      <c r="CS757" s="2850" t="str">
        <f>IF($AE757=0,"　",VLOOKUP($AE757,ﾚｰｻﾞOP,26,0))</f>
        <v>-</v>
      </c>
      <c r="CT757" s="2851"/>
      <c r="CU757" s="2855"/>
      <c r="CV757" s="2851"/>
      <c r="CW757" s="2850" t="str">
        <f>IF($AE757=0,"　",VLOOKUP($AE757,ﾚｰｻﾞOP,28,0))</f>
        <v>-</v>
      </c>
      <c r="CX757" s="2851"/>
      <c r="CY757" s="2855" t="str">
        <f>IF($AE757=0,"　",VLOOKUP($AE757,ﾚｰｻﾞOP,29,0))</f>
        <v>-</v>
      </c>
      <c r="CZ757" s="2851"/>
      <c r="DA757" s="154" t="str">
        <f>IF($AE757=0,"　",VLOOKUP($AE757,ﾚｰｻﾞOP,30,0))</f>
        <v>-</v>
      </c>
      <c r="DB757" s="369"/>
      <c r="DC757" s="155" t="str">
        <f>IF($AE757=0,"　",VLOOKUP($AE757,ﾚｰｻﾞOP,31,0))</f>
        <v>-</v>
      </c>
      <c r="DD757" s="367"/>
      <c r="DE757" s="374">
        <f t="shared" ref="DE757" si="2015">IF(AG757=1,1,0)</f>
        <v>0</v>
      </c>
      <c r="DF757" s="373"/>
      <c r="DG757" s="818">
        <f t="shared" ref="DG757" si="2016">IF(AH757=1,1,0)</f>
        <v>0</v>
      </c>
      <c r="DH757" s="372"/>
      <c r="DI757" s="267">
        <f t="shared" ref="DI757" si="2017">IF(AG757=1,1,0)</f>
        <v>0</v>
      </c>
      <c r="DJ757" s="373"/>
      <c r="DK757" s="374">
        <f t="shared" ref="DK757" si="2018">IF(AU757=2,1,0)</f>
        <v>0</v>
      </c>
      <c r="DL757" s="373"/>
      <c r="DM757" s="375">
        <f t="shared" ref="DM757" si="2019">IF(AU757=1,1,0)</f>
        <v>0</v>
      </c>
      <c r="DN757" s="373"/>
      <c r="DO757" s="155">
        <f t="shared" ref="DO757" si="2020">IF(AJ757=1,1,0)</f>
        <v>0</v>
      </c>
      <c r="DP757" s="372"/>
      <c r="DQ757" s="155">
        <f t="shared" ref="DQ757" si="2021">IF(AK757=1,1,0)</f>
        <v>0</v>
      </c>
      <c r="DR757" s="373"/>
      <c r="DS757" s="155">
        <f t="shared" ref="DS757" si="2022">IF(AL757=1,1,0)</f>
        <v>0</v>
      </c>
      <c r="DT757" s="372"/>
      <c r="DU757" s="155">
        <f t="shared" ref="DU757" si="2023">IF(AM757=1,1,0)</f>
        <v>0</v>
      </c>
      <c r="DV757" s="373"/>
      <c r="DW757" s="4891">
        <f t="shared" ref="DW757" si="2024">IF(AN757=1,1,0)</f>
        <v>0</v>
      </c>
      <c r="DX757" s="372"/>
      <c r="DY757" s="154">
        <f t="shared" ref="DY757" si="2025">IF(AO757=1,1,0)</f>
        <v>0</v>
      </c>
      <c r="DZ757" s="373"/>
      <c r="EA757" s="154">
        <f t="shared" ref="EA757" si="2026">IF(AP757=1,1,0)</f>
        <v>0</v>
      </c>
      <c r="EB757" s="373"/>
      <c r="EC757" s="269">
        <f t="shared" ref="EC757" si="2027">IF(AQ757=1,1,0)</f>
        <v>0</v>
      </c>
      <c r="ED757" s="376"/>
      <c r="EE757" s="822">
        <f t="shared" ref="EE757" si="2028">IF(AV757=0,0,1)</f>
        <v>0</v>
      </c>
      <c r="EF757" s="377"/>
      <c r="EG757" s="273"/>
      <c r="EH757" s="274"/>
      <c r="EI757" s="275"/>
      <c r="EJ757" s="276"/>
      <c r="EK757" s="275"/>
      <c r="EL757" s="277"/>
      <c r="EM757" s="278" t="str">
        <f t="shared" ref="EM757" si="2029">IF(CE757="-"," ",IF(AR757=1,1," "))</f>
        <v xml:space="preserve"> </v>
      </c>
      <c r="EN757" s="372"/>
      <c r="EO757" s="155">
        <f t="shared" ref="EO757" si="2030">IF(AT757=1,1,0)</f>
        <v>0</v>
      </c>
      <c r="EP757" s="373"/>
      <c r="ER757" s="194"/>
      <c r="ET757" s="154">
        <v>46182</v>
      </c>
      <c r="EU757" s="373">
        <v>4263308</v>
      </c>
      <c r="EV757" s="154">
        <f>IF($AE757=0,"　",VLOOKUP($AE757,ﾚｰｻﾞOP,60,0))</f>
        <v>1</v>
      </c>
      <c r="EW757" s="373"/>
      <c r="EX757" s="154"/>
      <c r="EY757" s="367"/>
      <c r="EZ757" s="154"/>
      <c r="FA757" s="367"/>
      <c r="FB757" s="154"/>
      <c r="FC757" s="367"/>
      <c r="FD757" s="154">
        <v>46182</v>
      </c>
      <c r="FE757" s="367">
        <v>4263310</v>
      </c>
      <c r="FF757" s="155"/>
      <c r="FG757" s="367"/>
      <c r="FH757" s="154"/>
      <c r="FI757" s="367"/>
      <c r="FJ757" s="154">
        <v>46182</v>
      </c>
      <c r="FK757" s="373">
        <v>4263311</v>
      </c>
      <c r="FL757" s="155">
        <f>IF($AE757=0,"　",VLOOKUP($AE757,ﾚｰｻﾞOP,68,0))</f>
        <v>1</v>
      </c>
      <c r="FM757" s="279"/>
      <c r="FN757" s="1184"/>
      <c r="FO757" s="280"/>
      <c r="FP757" s="281"/>
      <c r="FQ757" s="282"/>
      <c r="FS757" s="281"/>
      <c r="FT757" s="282"/>
    </row>
    <row r="758" spans="1:176" ht="18.600000000000001" customHeight="1">
      <c r="A758" s="228">
        <f t="shared" si="1953"/>
        <v>748</v>
      </c>
      <c r="B758" s="343" t="str">
        <f t="shared" si="1954"/>
        <v>4IE</v>
      </c>
      <c r="C758" s="6771">
        <v>46266</v>
      </c>
      <c r="D758" s="6192" t="s">
        <v>1601</v>
      </c>
      <c r="E758" s="6193">
        <v>89610255</v>
      </c>
      <c r="F758" s="1564"/>
      <c r="G758" s="6876"/>
      <c r="H758" s="1330" t="s">
        <v>630</v>
      </c>
      <c r="I758" s="1264" t="s">
        <v>51</v>
      </c>
      <c r="J758" s="1264" t="s">
        <v>1702</v>
      </c>
      <c r="K758" s="599" t="s">
        <v>11</v>
      </c>
      <c r="L758" s="600"/>
      <c r="M758" s="6477">
        <v>46226</v>
      </c>
      <c r="N758" s="353">
        <v>46237</v>
      </c>
      <c r="O758" s="354">
        <v>46227</v>
      </c>
      <c r="P758" s="353">
        <v>46239</v>
      </c>
      <c r="Q758" s="354">
        <v>46228</v>
      </c>
      <c r="R758" s="353">
        <v>46239</v>
      </c>
      <c r="S758" s="354">
        <v>46231</v>
      </c>
      <c r="T758" s="353">
        <v>46240</v>
      </c>
      <c r="U758" s="355">
        <v>46233</v>
      </c>
      <c r="V758" s="353">
        <v>46242</v>
      </c>
      <c r="W758" s="356">
        <v>46235</v>
      </c>
      <c r="X758" s="357">
        <v>46251</v>
      </c>
      <c r="Y758" s="359">
        <v>46242</v>
      </c>
      <c r="Z758" s="359">
        <v>46242</v>
      </c>
      <c r="AA758" s="601"/>
      <c r="AB758" s="359"/>
      <c r="AC758" s="251"/>
      <c r="AD758" s="361"/>
      <c r="AE758" s="362">
        <v>25</v>
      </c>
      <c r="AF758" s="363" t="str">
        <f t="shared" si="1955"/>
        <v>4IE</v>
      </c>
      <c r="AG758" s="364"/>
      <c r="AH758" s="364"/>
      <c r="AI758" s="364"/>
      <c r="AJ758" s="364"/>
      <c r="AK758" s="364"/>
      <c r="AL758" s="364"/>
      <c r="AM758" s="364"/>
      <c r="AN758" s="364"/>
      <c r="AO758" s="364"/>
      <c r="AP758" s="363"/>
      <c r="AQ758" s="255"/>
      <c r="AR758" s="255"/>
      <c r="AS758" s="255"/>
      <c r="AT758" s="255"/>
      <c r="AU758" s="2843">
        <f t="shared" si="1956"/>
        <v>0</v>
      </c>
      <c r="AV758" s="4008">
        <f t="shared" si="1957"/>
        <v>0</v>
      </c>
      <c r="AW758" s="590" t="str">
        <f>IF($AE758=0,"　",VLOOKUP($AE758,ﾚｰｻﾞOP,5,0))</f>
        <v>-</v>
      </c>
      <c r="AX758" s="369"/>
      <c r="AY758" s="154" t="str">
        <f>IF($AE758=0,"　",VLOOKUP($AE758,ﾚｰｻﾞOP,6,0))</f>
        <v>-</v>
      </c>
      <c r="AZ758" s="367"/>
      <c r="BA758" s="154" t="str">
        <f>IF($AE758=0,"　",VLOOKUP($AE758,ﾚｰｻﾞOP,7,0))</f>
        <v>-</v>
      </c>
      <c r="BB758" s="367"/>
      <c r="BC758" s="368" t="str">
        <f>IF($AE758=0,"　",VLOOKUP($AE758,ﾚｰｻﾞOP,8,0))</f>
        <v>-</v>
      </c>
      <c r="BD758" s="369"/>
      <c r="BE758" s="4599" t="str">
        <f>IF($AE758=0,"　",VLOOKUP($AE758,ﾚｰｻﾞOP,9,0))</f>
        <v>-</v>
      </c>
      <c r="BF758" s="367"/>
      <c r="BG758" s="368" t="str">
        <f>IF($AE758=0,"　",VLOOKUP($AE758,ﾚｰｻﾞOP,10,0))</f>
        <v>-</v>
      </c>
      <c r="BH758" s="367"/>
      <c r="BI758" s="154" t="str">
        <f>IF($AE758=0,"　",VLOOKUP($AE758,ﾚｰｻﾞOP,11,0))</f>
        <v>-</v>
      </c>
      <c r="BJ758" s="367"/>
      <c r="BK758" s="154" t="str">
        <f t="shared" si="1965"/>
        <v>-</v>
      </c>
      <c r="BL758" s="367"/>
      <c r="BM758" s="154" t="str">
        <f t="shared" si="1966"/>
        <v>-</v>
      </c>
      <c r="BN758" s="367"/>
      <c r="BO758" s="155" t="str">
        <f t="shared" si="1967"/>
        <v>-</v>
      </c>
      <c r="BP758" s="367"/>
      <c r="BQ758" s="154" t="str">
        <f t="shared" si="2005"/>
        <v>-</v>
      </c>
      <c r="BR758" s="369"/>
      <c r="BS758" s="154" t="str">
        <f t="shared" si="1969"/>
        <v>-</v>
      </c>
      <c r="BT758" s="369"/>
      <c r="BU758" s="154" t="str">
        <f t="shared" si="1970"/>
        <v>-</v>
      </c>
      <c r="BV758" s="369"/>
      <c r="BW758" s="154" t="str">
        <f t="shared" si="1971"/>
        <v>-</v>
      </c>
      <c r="BX758" s="367"/>
      <c r="BY758" s="154" t="str">
        <f t="shared" si="1972"/>
        <v>-</v>
      </c>
      <c r="BZ758" s="369"/>
      <c r="CA758" s="154" t="str">
        <f t="shared" si="1973"/>
        <v>-</v>
      </c>
      <c r="CB758" s="367"/>
      <c r="CC758" s="154" t="str">
        <f t="shared" si="1974"/>
        <v>-</v>
      </c>
      <c r="CD758" s="367"/>
      <c r="CE758" s="2850" t="str">
        <f t="shared" si="1975"/>
        <v>-</v>
      </c>
      <c r="CF758" s="2846"/>
      <c r="CG758" s="2855" t="str">
        <f t="shared" si="1976"/>
        <v>-</v>
      </c>
      <c r="CH758" s="2851"/>
      <c r="CI758" s="2850" t="str">
        <f t="shared" si="1977"/>
        <v>-</v>
      </c>
      <c r="CJ758" s="2846"/>
      <c r="CK758" s="2850" t="str">
        <f t="shared" si="1978"/>
        <v>-</v>
      </c>
      <c r="CL758" s="2851"/>
      <c r="CM758" s="2850" t="str">
        <f t="shared" si="1979"/>
        <v>-</v>
      </c>
      <c r="CN758" s="2851"/>
      <c r="CO758" s="2855" t="str">
        <f t="shared" si="1980"/>
        <v>-</v>
      </c>
      <c r="CP758" s="2851"/>
      <c r="CQ758" s="2855" t="str">
        <f t="shared" si="1981"/>
        <v>-</v>
      </c>
      <c r="CR758" s="2851"/>
      <c r="CS758" s="2850" t="str">
        <f t="shared" si="1982"/>
        <v>-</v>
      </c>
      <c r="CT758" s="2851"/>
      <c r="CU758" s="2855"/>
      <c r="CV758" s="2851"/>
      <c r="CW758" s="2850" t="str">
        <f t="shared" si="1983"/>
        <v>-</v>
      </c>
      <c r="CX758" s="2851"/>
      <c r="CY758" s="2855" t="str">
        <f t="shared" si="1984"/>
        <v>-</v>
      </c>
      <c r="CZ758" s="2851"/>
      <c r="DA758" s="154" t="str">
        <f t="shared" si="1985"/>
        <v>-</v>
      </c>
      <c r="DB758" s="369"/>
      <c r="DC758" s="155" t="str">
        <f t="shared" si="1986"/>
        <v>-</v>
      </c>
      <c r="DD758" s="367"/>
      <c r="DE758" s="374">
        <f t="shared" si="2006"/>
        <v>0</v>
      </c>
      <c r="DF758" s="373"/>
      <c r="DG758" s="818">
        <f t="shared" si="1988"/>
        <v>0</v>
      </c>
      <c r="DH758" s="372"/>
      <c r="DI758" s="267">
        <f t="shared" si="2007"/>
        <v>0</v>
      </c>
      <c r="DJ758" s="373"/>
      <c r="DK758" s="374">
        <f t="shared" si="1990"/>
        <v>0</v>
      </c>
      <c r="DL758" s="373"/>
      <c r="DM758" s="375">
        <f t="shared" si="1991"/>
        <v>0</v>
      </c>
      <c r="DN758" s="373"/>
      <c r="DO758" s="155">
        <f t="shared" si="1992"/>
        <v>0</v>
      </c>
      <c r="DP758" s="372"/>
      <c r="DQ758" s="155">
        <f t="shared" si="1993"/>
        <v>0</v>
      </c>
      <c r="DR758" s="373"/>
      <c r="DS758" s="155">
        <f t="shared" si="1994"/>
        <v>0</v>
      </c>
      <c r="DT758" s="372"/>
      <c r="DU758" s="155">
        <f t="shared" si="1995"/>
        <v>0</v>
      </c>
      <c r="DV758" s="373"/>
      <c r="DW758" s="4891">
        <f t="shared" si="2008"/>
        <v>0</v>
      </c>
      <c r="DX758" s="372"/>
      <c r="DY758" s="154">
        <f t="shared" si="2009"/>
        <v>0</v>
      </c>
      <c r="DZ758" s="373"/>
      <c r="EA758" s="154">
        <f t="shared" si="2010"/>
        <v>0</v>
      </c>
      <c r="EB758" s="373"/>
      <c r="EC758" s="269">
        <f t="shared" si="2011"/>
        <v>0</v>
      </c>
      <c r="ED758" s="376"/>
      <c r="EE758" s="822">
        <f t="shared" si="2012"/>
        <v>0</v>
      </c>
      <c r="EF758" s="377"/>
      <c r="EG758" s="273"/>
      <c r="EH758" s="274"/>
      <c r="EI758" s="275"/>
      <c r="EJ758" s="276"/>
      <c r="EK758" s="275"/>
      <c r="EL758" s="277"/>
      <c r="EM758" s="278" t="str">
        <f t="shared" si="2001"/>
        <v xml:space="preserve"> </v>
      </c>
      <c r="EN758" s="372"/>
      <c r="EO758" s="155">
        <f t="shared" si="2002"/>
        <v>0</v>
      </c>
      <c r="EP758" s="373"/>
      <c r="ER758" s="194"/>
      <c r="ET758" s="154">
        <v>46182</v>
      </c>
      <c r="EU758" s="373">
        <v>4263308</v>
      </c>
      <c r="EV758" s="154">
        <f t="shared" si="2003"/>
        <v>1</v>
      </c>
      <c r="EW758" s="373"/>
      <c r="EX758" s="154"/>
      <c r="EY758" s="367"/>
      <c r="EZ758" s="154"/>
      <c r="FA758" s="367"/>
      <c r="FB758" s="154"/>
      <c r="FC758" s="367"/>
      <c r="FD758" s="154">
        <v>46182</v>
      </c>
      <c r="FE758" s="367">
        <v>4263310</v>
      </c>
      <c r="FF758" s="155"/>
      <c r="FG758" s="367"/>
      <c r="FH758" s="154"/>
      <c r="FI758" s="367"/>
      <c r="FJ758" s="154">
        <v>46182</v>
      </c>
      <c r="FK758" s="373">
        <v>4263311</v>
      </c>
      <c r="FL758" s="155">
        <f t="shared" si="2004"/>
        <v>1</v>
      </c>
      <c r="FM758" s="279"/>
      <c r="FN758" s="1184"/>
      <c r="FO758" s="280"/>
      <c r="FP758" s="281"/>
      <c r="FQ758" s="282"/>
      <c r="FS758" s="281"/>
      <c r="FT758" s="282"/>
    </row>
    <row r="759" spans="1:176" ht="18.600000000000001" customHeight="1">
      <c r="A759" s="228">
        <f t="shared" si="1953"/>
        <v>749</v>
      </c>
      <c r="B759" s="343" t="str">
        <f t="shared" si="1954"/>
        <v>4IE</v>
      </c>
      <c r="C759" s="6242">
        <v>46266</v>
      </c>
      <c r="D759" s="1261" t="s">
        <v>36</v>
      </c>
      <c r="E759" s="1262">
        <v>72515130</v>
      </c>
      <c r="F759" s="1564"/>
      <c r="G759" s="6876" t="s">
        <v>2315</v>
      </c>
      <c r="H759" s="1330" t="s">
        <v>630</v>
      </c>
      <c r="I759" s="1264" t="s">
        <v>48</v>
      </c>
      <c r="J759" s="1264" t="s">
        <v>20</v>
      </c>
      <c r="K759" s="599" t="s">
        <v>11</v>
      </c>
      <c r="L759" s="600"/>
      <c r="M759" s="6477">
        <v>46227</v>
      </c>
      <c r="N759" s="353">
        <v>46222</v>
      </c>
      <c r="O759" s="354">
        <v>46228</v>
      </c>
      <c r="P759" s="353">
        <v>46221</v>
      </c>
      <c r="Q759" s="354">
        <v>46231</v>
      </c>
      <c r="R759" s="353">
        <v>46221</v>
      </c>
      <c r="S759" s="354">
        <v>46232</v>
      </c>
      <c r="T759" s="353">
        <v>46226</v>
      </c>
      <c r="U759" s="355">
        <v>46234</v>
      </c>
      <c r="V759" s="353">
        <v>46232</v>
      </c>
      <c r="W759" s="356">
        <v>46237</v>
      </c>
      <c r="X759" s="357">
        <v>46234</v>
      </c>
      <c r="Y759" s="359">
        <v>46242</v>
      </c>
      <c r="Z759" s="359">
        <v>46242</v>
      </c>
      <c r="AA759" s="601"/>
      <c r="AB759" s="359"/>
      <c r="AC759" s="251" t="s">
        <v>627</v>
      </c>
      <c r="AD759" s="361"/>
      <c r="AE759" s="362">
        <v>2</v>
      </c>
      <c r="AF759" s="363" t="str">
        <f t="shared" si="1955"/>
        <v>4IE</v>
      </c>
      <c r="AG759" s="364">
        <v>1</v>
      </c>
      <c r="AH759" s="364"/>
      <c r="AI759" s="364"/>
      <c r="AJ759" s="364"/>
      <c r="AK759" s="364"/>
      <c r="AL759" s="364"/>
      <c r="AM759" s="364"/>
      <c r="AN759" s="364">
        <v>1</v>
      </c>
      <c r="AO759" s="364"/>
      <c r="AP759" s="363">
        <v>1</v>
      </c>
      <c r="AQ759" s="255">
        <v>1</v>
      </c>
      <c r="AR759" s="255">
        <v>1</v>
      </c>
      <c r="AS759" s="255"/>
      <c r="AT759" s="255"/>
      <c r="AU759" s="2843">
        <f t="shared" si="1956"/>
        <v>0</v>
      </c>
      <c r="AV759" s="4008">
        <f t="shared" si="1957"/>
        <v>1</v>
      </c>
      <c r="AW759" s="590">
        <v>46189</v>
      </c>
      <c r="AX759" s="369">
        <v>4263289</v>
      </c>
      <c r="AY759" s="154">
        <v>46189</v>
      </c>
      <c r="AZ759" s="367">
        <v>4263290</v>
      </c>
      <c r="BA759" s="154">
        <v>46189</v>
      </c>
      <c r="BB759" s="367">
        <v>4263291</v>
      </c>
      <c r="BC759" s="368">
        <v>46177</v>
      </c>
      <c r="BD759" s="369">
        <v>4263285</v>
      </c>
      <c r="BE759" s="4599">
        <v>46177</v>
      </c>
      <c r="BF759" s="367">
        <v>4263286</v>
      </c>
      <c r="BG759" s="368">
        <v>46177</v>
      </c>
      <c r="BH759" s="367">
        <v>4263287</v>
      </c>
      <c r="BI759" s="154">
        <v>46150</v>
      </c>
      <c r="BJ759" s="367">
        <v>4263240</v>
      </c>
      <c r="BK759" s="154" t="str">
        <f t="shared" si="1965"/>
        <v>-</v>
      </c>
      <c r="BL759" s="367"/>
      <c r="BM759" s="154" t="str">
        <f t="shared" si="1966"/>
        <v>-</v>
      </c>
      <c r="BN759" s="367"/>
      <c r="BO759" s="155" t="str">
        <f t="shared" si="1967"/>
        <v>-</v>
      </c>
      <c r="BP759" s="367"/>
      <c r="BQ759" s="154" t="str">
        <f t="shared" si="2005"/>
        <v>-</v>
      </c>
      <c r="BR759" s="369"/>
      <c r="BS759" s="154" t="str">
        <f t="shared" si="1969"/>
        <v>-</v>
      </c>
      <c r="BT759" s="369"/>
      <c r="BU759" s="154" t="str">
        <f t="shared" si="1970"/>
        <v>-</v>
      </c>
      <c r="BV759" s="369"/>
      <c r="BW759" s="154" t="str">
        <f t="shared" si="1971"/>
        <v>-</v>
      </c>
      <c r="BX759" s="367"/>
      <c r="BY759" s="154" t="str">
        <f t="shared" si="1972"/>
        <v>-</v>
      </c>
      <c r="BZ759" s="369"/>
      <c r="CA759" s="154" t="str">
        <f t="shared" si="1973"/>
        <v>-</v>
      </c>
      <c r="CB759" s="367"/>
      <c r="CC759" s="154" t="str">
        <f t="shared" si="1974"/>
        <v>-</v>
      </c>
      <c r="CD759" s="367"/>
      <c r="CE759" s="2850" t="str">
        <f t="shared" si="1975"/>
        <v>-</v>
      </c>
      <c r="CF759" s="2846"/>
      <c r="CG759" s="2855" t="str">
        <f t="shared" si="1976"/>
        <v>-</v>
      </c>
      <c r="CH759" s="2851"/>
      <c r="CI759" s="2850" t="str">
        <f t="shared" si="1977"/>
        <v>-</v>
      </c>
      <c r="CJ759" s="2846"/>
      <c r="CK759" s="2850" t="str">
        <f t="shared" si="1978"/>
        <v>-</v>
      </c>
      <c r="CL759" s="2851"/>
      <c r="CM759" s="2850" t="str">
        <f t="shared" si="1979"/>
        <v>-</v>
      </c>
      <c r="CN759" s="2851"/>
      <c r="CO759" s="2855" t="str">
        <f t="shared" si="1980"/>
        <v>-</v>
      </c>
      <c r="CP759" s="2851"/>
      <c r="CQ759" s="2855" t="str">
        <f t="shared" si="1981"/>
        <v>-</v>
      </c>
      <c r="CR759" s="2851"/>
      <c r="CS759" s="2850" t="str">
        <f t="shared" si="1982"/>
        <v>-</v>
      </c>
      <c r="CT759" s="2851"/>
      <c r="CU759" s="2855"/>
      <c r="CV759" s="2851"/>
      <c r="CW759" s="2850" t="str">
        <f t="shared" si="1983"/>
        <v>-</v>
      </c>
      <c r="CX759" s="2851"/>
      <c r="CY759" s="2855" t="str">
        <f t="shared" si="1984"/>
        <v>-</v>
      </c>
      <c r="CZ759" s="2851"/>
      <c r="DA759" s="154" t="str">
        <f t="shared" si="1985"/>
        <v>-</v>
      </c>
      <c r="DB759" s="369"/>
      <c r="DC759" s="155" t="str">
        <f t="shared" si="1986"/>
        <v>-</v>
      </c>
      <c r="DD759" s="367"/>
      <c r="DE759" s="374">
        <v>46183</v>
      </c>
      <c r="DF759" s="373">
        <v>4263397</v>
      </c>
      <c r="DG759" s="818">
        <f t="shared" si="1988"/>
        <v>0</v>
      </c>
      <c r="DH759" s="372"/>
      <c r="DI759" s="267">
        <v>46150</v>
      </c>
      <c r="DJ759" s="373">
        <v>4263255</v>
      </c>
      <c r="DK759" s="374">
        <f t="shared" si="1990"/>
        <v>0</v>
      </c>
      <c r="DL759" s="373"/>
      <c r="DM759" s="375">
        <f t="shared" si="1991"/>
        <v>0</v>
      </c>
      <c r="DN759" s="373"/>
      <c r="DO759" s="155">
        <f t="shared" si="1992"/>
        <v>0</v>
      </c>
      <c r="DP759" s="372"/>
      <c r="DQ759" s="155">
        <f t="shared" si="1993"/>
        <v>0</v>
      </c>
      <c r="DR759" s="373"/>
      <c r="DS759" s="155">
        <f t="shared" si="1994"/>
        <v>0</v>
      </c>
      <c r="DT759" s="372"/>
      <c r="DU759" s="155">
        <f t="shared" si="1995"/>
        <v>0</v>
      </c>
      <c r="DV759" s="373"/>
      <c r="DW759" s="4891">
        <v>46178</v>
      </c>
      <c r="DX759" s="372">
        <v>4263304</v>
      </c>
      <c r="DY759" s="154">
        <f t="shared" si="2009"/>
        <v>0</v>
      </c>
      <c r="DZ759" s="373"/>
      <c r="EA759" s="154">
        <v>46178</v>
      </c>
      <c r="EB759" s="373">
        <v>4263305</v>
      </c>
      <c r="EC759" s="269">
        <v>46178</v>
      </c>
      <c r="ED759" s="376">
        <v>4263306</v>
      </c>
      <c r="EE759" s="822">
        <v>46150</v>
      </c>
      <c r="EF759" s="377">
        <v>4263260</v>
      </c>
      <c r="EG759" s="273"/>
      <c r="EH759" s="274"/>
      <c r="EI759" s="275"/>
      <c r="EJ759" s="276"/>
      <c r="EK759" s="275"/>
      <c r="EL759" s="277"/>
      <c r="EM759" s="278" t="str">
        <f t="shared" si="2001"/>
        <v xml:space="preserve"> </v>
      </c>
      <c r="EN759" s="372"/>
      <c r="EO759" s="155">
        <f t="shared" si="2002"/>
        <v>0</v>
      </c>
      <c r="EP759" s="373"/>
      <c r="ER759" s="194"/>
      <c r="ET759" s="154" t="str">
        <f>IF($AE759=0,"　",VLOOKUP($AE759,ﾚｰｻﾞOP,60,0))</f>
        <v>-</v>
      </c>
      <c r="EU759" s="373"/>
      <c r="EV759" s="154" t="str">
        <f t="shared" si="2003"/>
        <v>-</v>
      </c>
      <c r="EW759" s="373"/>
      <c r="EX759" s="154"/>
      <c r="EY759" s="367"/>
      <c r="EZ759" s="154"/>
      <c r="FA759" s="367"/>
      <c r="FB759" s="154"/>
      <c r="FC759" s="367"/>
      <c r="FD759" s="154"/>
      <c r="FE759" s="367"/>
      <c r="FF759" s="155"/>
      <c r="FG759" s="367"/>
      <c r="FH759" s="154"/>
      <c r="FI759" s="367"/>
      <c r="FJ759" s="154" t="str">
        <f>IF($AE759=0,"　",VLOOKUP($AE759,ﾚｰｻﾞOP,67,0))</f>
        <v>-</v>
      </c>
      <c r="FK759" s="373"/>
      <c r="FL759" s="155" t="str">
        <f t="shared" si="2004"/>
        <v>-</v>
      </c>
      <c r="FM759" s="279"/>
      <c r="FN759" s="1184"/>
      <c r="FO759" s="280"/>
      <c r="FP759" s="281"/>
      <c r="FQ759" s="282"/>
      <c r="FS759" s="281"/>
      <c r="FT759" s="282"/>
    </row>
    <row r="760" spans="1:176" ht="18.600000000000001" customHeight="1">
      <c r="A760" s="228">
        <f t="shared" si="1953"/>
        <v>750</v>
      </c>
      <c r="B760" s="343" t="str">
        <f t="shared" si="1954"/>
        <v>4IE</v>
      </c>
      <c r="C760" s="6771">
        <v>46266</v>
      </c>
      <c r="D760" s="5644" t="s">
        <v>1392</v>
      </c>
      <c r="E760" s="5719">
        <v>89610264</v>
      </c>
      <c r="F760" s="1564"/>
      <c r="G760" s="6876"/>
      <c r="H760" s="1330" t="s">
        <v>629</v>
      </c>
      <c r="I760" s="1264" t="s">
        <v>52</v>
      </c>
      <c r="J760" s="1264" t="s">
        <v>21</v>
      </c>
      <c r="K760" s="599" t="s">
        <v>11</v>
      </c>
      <c r="L760" s="600"/>
      <c r="M760" s="6477">
        <v>46227</v>
      </c>
      <c r="N760" s="353">
        <v>46237</v>
      </c>
      <c r="O760" s="354">
        <v>46228</v>
      </c>
      <c r="P760" s="353">
        <v>46239</v>
      </c>
      <c r="Q760" s="354">
        <v>46231</v>
      </c>
      <c r="R760" s="353">
        <v>46239</v>
      </c>
      <c r="S760" s="354">
        <v>46232</v>
      </c>
      <c r="T760" s="353">
        <v>46241</v>
      </c>
      <c r="U760" s="355">
        <v>46234</v>
      </c>
      <c r="V760" s="353">
        <v>46251</v>
      </c>
      <c r="W760" s="356">
        <v>46237</v>
      </c>
      <c r="X760" s="357">
        <v>46252</v>
      </c>
      <c r="Y760" s="359">
        <v>46252</v>
      </c>
      <c r="Z760" s="359">
        <v>46252</v>
      </c>
      <c r="AA760" s="601"/>
      <c r="AB760" s="359"/>
      <c r="AC760" s="251"/>
      <c r="AD760" s="361"/>
      <c r="AE760" s="362">
        <v>25</v>
      </c>
      <c r="AF760" s="363" t="str">
        <f t="shared" si="1955"/>
        <v>4IE</v>
      </c>
      <c r="AG760" s="364"/>
      <c r="AH760" s="364"/>
      <c r="AI760" s="364"/>
      <c r="AJ760" s="364"/>
      <c r="AK760" s="364"/>
      <c r="AL760" s="364"/>
      <c r="AM760" s="364"/>
      <c r="AN760" s="364"/>
      <c r="AO760" s="364"/>
      <c r="AP760" s="363"/>
      <c r="AQ760" s="255"/>
      <c r="AR760" s="255"/>
      <c r="AS760" s="255"/>
      <c r="AT760" s="255"/>
      <c r="AU760" s="2843">
        <f t="shared" si="1956"/>
        <v>0</v>
      </c>
      <c r="AV760" s="4008">
        <f t="shared" si="1957"/>
        <v>0</v>
      </c>
      <c r="AW760" s="590" t="str">
        <f>IF($AE760=0,"　",VLOOKUP($AE760,ﾚｰｻﾞOP,5,0))</f>
        <v>-</v>
      </c>
      <c r="AX760" s="369"/>
      <c r="AY760" s="154" t="str">
        <f>IF($AE760=0,"　",VLOOKUP($AE760,ﾚｰｻﾞOP,6,0))</f>
        <v>-</v>
      </c>
      <c r="AZ760" s="367"/>
      <c r="BA760" s="154" t="str">
        <f>IF($AE760=0,"　",VLOOKUP($AE760,ﾚｰｻﾞOP,7,0))</f>
        <v>-</v>
      </c>
      <c r="BB760" s="367"/>
      <c r="BC760" s="368" t="str">
        <f>IF($AE760=0,"　",VLOOKUP($AE760,ﾚｰｻﾞOP,8,0))</f>
        <v>-</v>
      </c>
      <c r="BD760" s="369"/>
      <c r="BE760" s="4599" t="str">
        <f>IF($AE760=0,"　",VLOOKUP($AE760,ﾚｰｻﾞOP,9,0))</f>
        <v>-</v>
      </c>
      <c r="BF760" s="367"/>
      <c r="BG760" s="368" t="str">
        <f>IF($AE760=0,"　",VLOOKUP($AE760,ﾚｰｻﾞOP,10,0))</f>
        <v>-</v>
      </c>
      <c r="BH760" s="367"/>
      <c r="BI760" s="154" t="str">
        <f>IF($AE760=0,"　",VLOOKUP($AE760,ﾚｰｻﾞOP,11,0))</f>
        <v>-</v>
      </c>
      <c r="BJ760" s="367"/>
      <c r="BK760" s="154" t="str">
        <f t="shared" si="1965"/>
        <v>-</v>
      </c>
      <c r="BL760" s="367"/>
      <c r="BM760" s="154" t="str">
        <f t="shared" si="1966"/>
        <v>-</v>
      </c>
      <c r="BN760" s="367"/>
      <c r="BO760" s="155" t="str">
        <f t="shared" si="1967"/>
        <v>-</v>
      </c>
      <c r="BP760" s="367"/>
      <c r="BQ760" s="154" t="str">
        <f t="shared" si="2005"/>
        <v>-</v>
      </c>
      <c r="BR760" s="369"/>
      <c r="BS760" s="154" t="str">
        <f t="shared" si="1969"/>
        <v>-</v>
      </c>
      <c r="BT760" s="369"/>
      <c r="BU760" s="154" t="str">
        <f t="shared" si="1970"/>
        <v>-</v>
      </c>
      <c r="BV760" s="369"/>
      <c r="BW760" s="154" t="str">
        <f t="shared" si="1971"/>
        <v>-</v>
      </c>
      <c r="BX760" s="367"/>
      <c r="BY760" s="154" t="str">
        <f t="shared" si="1972"/>
        <v>-</v>
      </c>
      <c r="BZ760" s="369"/>
      <c r="CA760" s="154" t="str">
        <f t="shared" si="1973"/>
        <v>-</v>
      </c>
      <c r="CB760" s="367"/>
      <c r="CC760" s="154" t="str">
        <f t="shared" si="1974"/>
        <v>-</v>
      </c>
      <c r="CD760" s="367"/>
      <c r="CE760" s="2850" t="str">
        <f t="shared" si="1975"/>
        <v>-</v>
      </c>
      <c r="CF760" s="2846"/>
      <c r="CG760" s="2855" t="str">
        <f t="shared" si="1976"/>
        <v>-</v>
      </c>
      <c r="CH760" s="2851"/>
      <c r="CI760" s="2850" t="str">
        <f t="shared" si="1977"/>
        <v>-</v>
      </c>
      <c r="CJ760" s="2846"/>
      <c r="CK760" s="2850" t="str">
        <f t="shared" si="1978"/>
        <v>-</v>
      </c>
      <c r="CL760" s="2851"/>
      <c r="CM760" s="2850" t="str">
        <f t="shared" si="1979"/>
        <v>-</v>
      </c>
      <c r="CN760" s="2851"/>
      <c r="CO760" s="2855" t="str">
        <f t="shared" si="1980"/>
        <v>-</v>
      </c>
      <c r="CP760" s="2851"/>
      <c r="CQ760" s="2855" t="str">
        <f t="shared" si="1981"/>
        <v>-</v>
      </c>
      <c r="CR760" s="2851"/>
      <c r="CS760" s="2850" t="str">
        <f t="shared" si="1982"/>
        <v>-</v>
      </c>
      <c r="CT760" s="2851"/>
      <c r="CU760" s="2855"/>
      <c r="CV760" s="2851"/>
      <c r="CW760" s="2850" t="str">
        <f t="shared" si="1983"/>
        <v>-</v>
      </c>
      <c r="CX760" s="2851"/>
      <c r="CY760" s="2855" t="str">
        <f t="shared" si="1984"/>
        <v>-</v>
      </c>
      <c r="CZ760" s="2851"/>
      <c r="DA760" s="154" t="str">
        <f t="shared" si="1985"/>
        <v>-</v>
      </c>
      <c r="DB760" s="369"/>
      <c r="DC760" s="155" t="str">
        <f t="shared" si="1986"/>
        <v>-</v>
      </c>
      <c r="DD760" s="367"/>
      <c r="DE760" s="374">
        <f t="shared" si="2006"/>
        <v>0</v>
      </c>
      <c r="DF760" s="373"/>
      <c r="DG760" s="818">
        <f t="shared" si="1988"/>
        <v>0</v>
      </c>
      <c r="DH760" s="372"/>
      <c r="DI760" s="267">
        <f t="shared" si="2007"/>
        <v>0</v>
      </c>
      <c r="DJ760" s="373"/>
      <c r="DK760" s="374">
        <f t="shared" si="1990"/>
        <v>0</v>
      </c>
      <c r="DL760" s="373"/>
      <c r="DM760" s="375">
        <f t="shared" si="1991"/>
        <v>0</v>
      </c>
      <c r="DN760" s="373"/>
      <c r="DO760" s="155">
        <f t="shared" si="1992"/>
        <v>0</v>
      </c>
      <c r="DP760" s="372"/>
      <c r="DQ760" s="155">
        <f t="shared" si="1993"/>
        <v>0</v>
      </c>
      <c r="DR760" s="373"/>
      <c r="DS760" s="155">
        <f t="shared" si="1994"/>
        <v>0</v>
      </c>
      <c r="DT760" s="372"/>
      <c r="DU760" s="155">
        <f t="shared" si="1995"/>
        <v>0</v>
      </c>
      <c r="DV760" s="373"/>
      <c r="DW760" s="4891">
        <f t="shared" si="2008"/>
        <v>0</v>
      </c>
      <c r="DX760" s="372"/>
      <c r="DY760" s="154">
        <f t="shared" si="2009"/>
        <v>0</v>
      </c>
      <c r="DZ760" s="373"/>
      <c r="EA760" s="154">
        <f t="shared" si="2010"/>
        <v>0</v>
      </c>
      <c r="EB760" s="373"/>
      <c r="EC760" s="269">
        <f t="shared" si="2011"/>
        <v>0</v>
      </c>
      <c r="ED760" s="376"/>
      <c r="EE760" s="822">
        <f t="shared" si="2012"/>
        <v>0</v>
      </c>
      <c r="EF760" s="377"/>
      <c r="EG760" s="273"/>
      <c r="EH760" s="274"/>
      <c r="EI760" s="275"/>
      <c r="EJ760" s="276"/>
      <c r="EK760" s="275"/>
      <c r="EL760" s="277"/>
      <c r="EM760" s="278" t="str">
        <f t="shared" si="2001"/>
        <v xml:space="preserve"> </v>
      </c>
      <c r="EN760" s="372"/>
      <c r="EO760" s="155">
        <f t="shared" si="2002"/>
        <v>0</v>
      </c>
      <c r="EP760" s="373"/>
      <c r="ER760" s="194"/>
      <c r="ET760" s="154">
        <v>46182</v>
      </c>
      <c r="EU760" s="373">
        <v>4263308</v>
      </c>
      <c r="EV760" s="154">
        <f t="shared" si="2003"/>
        <v>1</v>
      </c>
      <c r="EW760" s="373"/>
      <c r="EX760" s="154"/>
      <c r="EY760" s="367"/>
      <c r="EZ760" s="154">
        <v>46182</v>
      </c>
      <c r="FA760" s="367">
        <v>4263309</v>
      </c>
      <c r="FB760" s="154"/>
      <c r="FC760" s="367"/>
      <c r="FD760" s="154">
        <v>46206</v>
      </c>
      <c r="FE760" s="367">
        <v>4263343</v>
      </c>
      <c r="FF760" s="155"/>
      <c r="FG760" s="367"/>
      <c r="FH760" s="154"/>
      <c r="FI760" s="367"/>
      <c r="FJ760" s="154">
        <v>46182</v>
      </c>
      <c r="FK760" s="373">
        <v>4263311</v>
      </c>
      <c r="FL760" s="155">
        <f t="shared" si="2004"/>
        <v>1</v>
      </c>
      <c r="FM760" s="279"/>
      <c r="FN760" s="1184"/>
      <c r="FO760" s="280"/>
      <c r="FP760" s="281">
        <v>1</v>
      </c>
      <c r="FQ760" s="282"/>
      <c r="FS760" s="281"/>
      <c r="FT760" s="282"/>
    </row>
    <row r="761" spans="1:176" ht="18.600000000000001" customHeight="1">
      <c r="A761" s="228">
        <f t="shared" si="1953"/>
        <v>751</v>
      </c>
      <c r="B761" s="343" t="str">
        <f t="shared" si="1954"/>
        <v>4IE</v>
      </c>
      <c r="C761" s="6242">
        <v>46266</v>
      </c>
      <c r="D761" s="6779" t="s">
        <v>39</v>
      </c>
      <c r="E761" s="6792" t="s">
        <v>1816</v>
      </c>
      <c r="F761" s="6828" t="s">
        <v>2326</v>
      </c>
      <c r="G761" s="6876" t="s">
        <v>2319</v>
      </c>
      <c r="H761" s="1330" t="s">
        <v>630</v>
      </c>
      <c r="I761" s="1264" t="s">
        <v>48</v>
      </c>
      <c r="J761" s="1264" t="s">
        <v>0</v>
      </c>
      <c r="K761" s="599" t="s">
        <v>503</v>
      </c>
      <c r="L761" s="6807"/>
      <c r="M761" s="6477">
        <v>46228</v>
      </c>
      <c r="N761" s="353">
        <v>46225</v>
      </c>
      <c r="O761" s="354">
        <v>46231</v>
      </c>
      <c r="P761" s="353">
        <v>46228</v>
      </c>
      <c r="Q761" s="354">
        <v>46232</v>
      </c>
      <c r="R761" s="353">
        <v>46228</v>
      </c>
      <c r="S761" s="354">
        <v>46233</v>
      </c>
      <c r="T761" s="353">
        <v>46232</v>
      </c>
      <c r="U761" s="355">
        <v>46235</v>
      </c>
      <c r="V761" s="353">
        <v>46233</v>
      </c>
      <c r="W761" s="356">
        <v>46238</v>
      </c>
      <c r="X761" s="357">
        <v>46235</v>
      </c>
      <c r="Y761" s="359">
        <v>46252</v>
      </c>
      <c r="Z761" s="359">
        <v>46252</v>
      </c>
      <c r="AA761" s="601"/>
      <c r="AB761" s="359"/>
      <c r="AC761" s="251" t="s">
        <v>627</v>
      </c>
      <c r="AD761" s="361"/>
      <c r="AE761" s="362">
        <v>5</v>
      </c>
      <c r="AF761" s="363" t="str">
        <f t="shared" si="1955"/>
        <v>4IE</v>
      </c>
      <c r="AG761" s="364">
        <v>1</v>
      </c>
      <c r="AH761" s="364"/>
      <c r="AI761" s="364"/>
      <c r="AJ761" s="364"/>
      <c r="AK761" s="364"/>
      <c r="AL761" s="364"/>
      <c r="AM761" s="364"/>
      <c r="AN761" s="364">
        <v>1</v>
      </c>
      <c r="AO761" s="364"/>
      <c r="AP761" s="363">
        <v>1</v>
      </c>
      <c r="AQ761" s="255">
        <v>1</v>
      </c>
      <c r="AR761" s="255">
        <v>1</v>
      </c>
      <c r="AS761" s="255"/>
      <c r="AT761" s="255"/>
      <c r="AU761" s="2843">
        <f t="shared" si="1956"/>
        <v>0</v>
      </c>
      <c r="AV761" s="4008">
        <f t="shared" si="1957"/>
        <v>1</v>
      </c>
      <c r="AW761" s="590">
        <v>46189</v>
      </c>
      <c r="AX761" s="369">
        <v>4263289</v>
      </c>
      <c r="AY761" s="154">
        <v>46189</v>
      </c>
      <c r="AZ761" s="367">
        <v>4263290</v>
      </c>
      <c r="BA761" s="154">
        <v>46189</v>
      </c>
      <c r="BB761" s="367">
        <v>4263291</v>
      </c>
      <c r="BC761" s="368">
        <v>46177</v>
      </c>
      <c r="BD761" s="369">
        <v>4263285</v>
      </c>
      <c r="BE761" s="4599">
        <v>46177</v>
      </c>
      <c r="BF761" s="367">
        <v>4263286</v>
      </c>
      <c r="BG761" s="368">
        <v>46177</v>
      </c>
      <c r="BH761" s="367">
        <v>4263287</v>
      </c>
      <c r="BI761" s="154" t="str">
        <f>IF($AE761=0,"　",VLOOKUP($AE761,ﾚｰｻﾞOP,11,0))</f>
        <v>-</v>
      </c>
      <c r="BJ761" s="367"/>
      <c r="BK761" s="154" t="str">
        <f t="shared" si="1965"/>
        <v>-</v>
      </c>
      <c r="BL761" s="367"/>
      <c r="BM761" s="154" t="str">
        <f t="shared" si="1966"/>
        <v>-</v>
      </c>
      <c r="BN761" s="367"/>
      <c r="BO761" s="155" t="str">
        <f t="shared" si="1967"/>
        <v>-</v>
      </c>
      <c r="BP761" s="367"/>
      <c r="BQ761" s="154">
        <v>46178</v>
      </c>
      <c r="BR761" s="369">
        <v>4263296</v>
      </c>
      <c r="BS761" s="154" t="str">
        <f t="shared" si="1969"/>
        <v>-</v>
      </c>
      <c r="BT761" s="369"/>
      <c r="BU761" s="154" t="str">
        <f t="shared" si="1970"/>
        <v>-</v>
      </c>
      <c r="BV761" s="369"/>
      <c r="BW761" s="154" t="str">
        <f t="shared" si="1971"/>
        <v>-</v>
      </c>
      <c r="BX761" s="367"/>
      <c r="BY761" s="154" t="str">
        <f t="shared" si="1972"/>
        <v>-</v>
      </c>
      <c r="BZ761" s="369"/>
      <c r="CA761" s="154" t="str">
        <f t="shared" si="1973"/>
        <v>-</v>
      </c>
      <c r="CB761" s="367"/>
      <c r="CC761" s="154" t="str">
        <f t="shared" si="1974"/>
        <v>-</v>
      </c>
      <c r="CD761" s="367"/>
      <c r="CE761" s="2850" t="str">
        <f t="shared" si="1975"/>
        <v>-</v>
      </c>
      <c r="CF761" s="2846"/>
      <c r="CG761" s="2855" t="str">
        <f t="shared" si="1976"/>
        <v>-</v>
      </c>
      <c r="CH761" s="2851"/>
      <c r="CI761" s="2850" t="str">
        <f t="shared" si="1977"/>
        <v>-</v>
      </c>
      <c r="CJ761" s="2846"/>
      <c r="CK761" s="2850" t="str">
        <f t="shared" si="1978"/>
        <v>-</v>
      </c>
      <c r="CL761" s="2851"/>
      <c r="CM761" s="2850" t="str">
        <f t="shared" si="1979"/>
        <v>-</v>
      </c>
      <c r="CN761" s="2851"/>
      <c r="CO761" s="2855" t="str">
        <f t="shared" si="1980"/>
        <v>-</v>
      </c>
      <c r="CP761" s="2851"/>
      <c r="CQ761" s="2855" t="str">
        <f t="shared" si="1981"/>
        <v>-</v>
      </c>
      <c r="CR761" s="2851"/>
      <c r="CS761" s="2850" t="str">
        <f t="shared" si="1982"/>
        <v>-</v>
      </c>
      <c r="CT761" s="2851"/>
      <c r="CU761" s="2855"/>
      <c r="CV761" s="2851"/>
      <c r="CW761" s="2850" t="str">
        <f t="shared" si="1983"/>
        <v>-</v>
      </c>
      <c r="CX761" s="2851"/>
      <c r="CY761" s="2855" t="str">
        <f t="shared" si="1984"/>
        <v>-</v>
      </c>
      <c r="CZ761" s="2851"/>
      <c r="DA761" s="154" t="str">
        <f t="shared" si="1985"/>
        <v>-</v>
      </c>
      <c r="DB761" s="369"/>
      <c r="DC761" s="155" t="str">
        <f t="shared" si="1986"/>
        <v>-</v>
      </c>
      <c r="DD761" s="367"/>
      <c r="DE761" s="374">
        <v>46183</v>
      </c>
      <c r="DF761" s="373">
        <v>4263397</v>
      </c>
      <c r="DG761" s="818">
        <f t="shared" si="1988"/>
        <v>0</v>
      </c>
      <c r="DH761" s="372"/>
      <c r="DI761" s="267">
        <v>46150</v>
      </c>
      <c r="DJ761" s="373">
        <v>4263255</v>
      </c>
      <c r="DK761" s="374">
        <f t="shared" si="1990"/>
        <v>0</v>
      </c>
      <c r="DL761" s="373"/>
      <c r="DM761" s="375">
        <f t="shared" si="1991"/>
        <v>0</v>
      </c>
      <c r="DN761" s="373"/>
      <c r="DO761" s="155">
        <f t="shared" si="1992"/>
        <v>0</v>
      </c>
      <c r="DP761" s="372"/>
      <c r="DQ761" s="155">
        <f t="shared" si="1993"/>
        <v>0</v>
      </c>
      <c r="DR761" s="373"/>
      <c r="DS761" s="155">
        <f t="shared" si="1994"/>
        <v>0</v>
      </c>
      <c r="DT761" s="372"/>
      <c r="DU761" s="155">
        <f t="shared" si="1995"/>
        <v>0</v>
      </c>
      <c r="DV761" s="373"/>
      <c r="DW761" s="4891">
        <v>46178</v>
      </c>
      <c r="DX761" s="372">
        <v>4263304</v>
      </c>
      <c r="DY761" s="154">
        <f t="shared" si="2009"/>
        <v>0</v>
      </c>
      <c r="DZ761" s="373"/>
      <c r="EA761" s="154">
        <v>46178</v>
      </c>
      <c r="EB761" s="373">
        <v>4263305</v>
      </c>
      <c r="EC761" s="269">
        <v>46178</v>
      </c>
      <c r="ED761" s="376">
        <v>4263306</v>
      </c>
      <c r="EE761" s="822">
        <v>46150</v>
      </c>
      <c r="EF761" s="377">
        <v>4263260</v>
      </c>
      <c r="EG761" s="273"/>
      <c r="EH761" s="274"/>
      <c r="EI761" s="275"/>
      <c r="EJ761" s="276"/>
      <c r="EK761" s="275"/>
      <c r="EL761" s="277"/>
      <c r="EM761" s="278" t="str">
        <f t="shared" si="2001"/>
        <v xml:space="preserve"> </v>
      </c>
      <c r="EN761" s="372"/>
      <c r="EO761" s="155">
        <f t="shared" si="2002"/>
        <v>0</v>
      </c>
      <c r="EP761" s="373"/>
      <c r="ER761" s="194"/>
      <c r="ET761" s="154" t="str">
        <f t="shared" ref="ET761:ET766" si="2031">IF($AE761=0,"　",VLOOKUP($AE761,ﾚｰｻﾞOP,60,0))</f>
        <v>-</v>
      </c>
      <c r="EU761" s="373"/>
      <c r="EV761" s="154" t="str">
        <f t="shared" si="2003"/>
        <v>-</v>
      </c>
      <c r="EW761" s="373"/>
      <c r="EX761" s="154"/>
      <c r="EY761" s="367"/>
      <c r="EZ761" s="154"/>
      <c r="FA761" s="367"/>
      <c r="FB761" s="154"/>
      <c r="FC761" s="367"/>
      <c r="FD761" s="154"/>
      <c r="FE761" s="367"/>
      <c r="FF761" s="155"/>
      <c r="FG761" s="367"/>
      <c r="FH761" s="154"/>
      <c r="FI761" s="367"/>
      <c r="FJ761" s="154" t="str">
        <f t="shared" ref="FJ761:FJ766" si="2032">IF($AE761=0,"　",VLOOKUP($AE761,ﾚｰｻﾞOP,67,0))</f>
        <v>-</v>
      </c>
      <c r="FK761" s="373"/>
      <c r="FL761" s="155" t="str">
        <f t="shared" si="2004"/>
        <v>-</v>
      </c>
      <c r="FM761" s="279"/>
      <c r="FN761" s="1184"/>
      <c r="FO761" s="280"/>
      <c r="FP761" s="281"/>
      <c r="FQ761" s="282"/>
      <c r="FS761" s="281"/>
      <c r="FT761" s="282"/>
    </row>
    <row r="762" spans="1:176" ht="18.600000000000001" customHeight="1">
      <c r="A762" s="228">
        <f t="shared" si="1953"/>
        <v>752</v>
      </c>
      <c r="B762" s="343" t="str">
        <f t="shared" si="1954"/>
        <v>4IE</v>
      </c>
      <c r="C762" s="6242">
        <v>46266</v>
      </c>
      <c r="D762" s="345" t="s">
        <v>30</v>
      </c>
      <c r="E762" s="346">
        <v>84515341</v>
      </c>
      <c r="F762" s="6828" t="s">
        <v>2327</v>
      </c>
      <c r="G762" s="6876" t="s">
        <v>2320</v>
      </c>
      <c r="H762" s="1330" t="s">
        <v>630</v>
      </c>
      <c r="I762" s="1264" t="s">
        <v>48</v>
      </c>
      <c r="J762" s="1264" t="s">
        <v>20</v>
      </c>
      <c r="K762" s="599" t="s">
        <v>11</v>
      </c>
      <c r="L762" s="6807"/>
      <c r="M762" s="6477">
        <v>46228</v>
      </c>
      <c r="N762" s="353">
        <v>46225</v>
      </c>
      <c r="O762" s="354">
        <v>46231</v>
      </c>
      <c r="P762" s="353">
        <v>46228</v>
      </c>
      <c r="Q762" s="354">
        <v>46232</v>
      </c>
      <c r="R762" s="353">
        <v>46228</v>
      </c>
      <c r="S762" s="354">
        <v>46233</v>
      </c>
      <c r="T762" s="353">
        <v>46232</v>
      </c>
      <c r="U762" s="355">
        <v>46235</v>
      </c>
      <c r="V762" s="353">
        <v>46234</v>
      </c>
      <c r="W762" s="356">
        <v>46238</v>
      </c>
      <c r="X762" s="357">
        <v>46235</v>
      </c>
      <c r="Y762" s="359">
        <v>46252</v>
      </c>
      <c r="Z762" s="359">
        <v>46252</v>
      </c>
      <c r="AA762" s="601"/>
      <c r="AB762" s="359"/>
      <c r="AC762" s="251" t="s">
        <v>627</v>
      </c>
      <c r="AD762" s="361"/>
      <c r="AE762" s="362">
        <v>3</v>
      </c>
      <c r="AF762" s="363" t="str">
        <f t="shared" si="1955"/>
        <v>4IE</v>
      </c>
      <c r="AG762" s="364">
        <v>1</v>
      </c>
      <c r="AH762" s="364"/>
      <c r="AI762" s="364"/>
      <c r="AJ762" s="364"/>
      <c r="AK762" s="364"/>
      <c r="AL762" s="364"/>
      <c r="AM762" s="364"/>
      <c r="AN762" s="364">
        <v>1</v>
      </c>
      <c r="AO762" s="364"/>
      <c r="AP762" s="363">
        <v>1</v>
      </c>
      <c r="AQ762" s="255">
        <v>1</v>
      </c>
      <c r="AR762" s="255">
        <v>1</v>
      </c>
      <c r="AS762" s="255"/>
      <c r="AT762" s="255"/>
      <c r="AU762" s="2843">
        <f t="shared" si="1956"/>
        <v>0</v>
      </c>
      <c r="AV762" s="4008">
        <f t="shared" si="1957"/>
        <v>1</v>
      </c>
      <c r="AW762" s="590">
        <v>46189</v>
      </c>
      <c r="AX762" s="369">
        <v>4263289</v>
      </c>
      <c r="AY762" s="154">
        <v>46189</v>
      </c>
      <c r="AZ762" s="367">
        <v>4263290</v>
      </c>
      <c r="BA762" s="154">
        <v>46189</v>
      </c>
      <c r="BB762" s="367">
        <v>4263291</v>
      </c>
      <c r="BC762" s="368">
        <v>46177</v>
      </c>
      <c r="BD762" s="369">
        <v>4263285</v>
      </c>
      <c r="BE762" s="4599">
        <v>46177</v>
      </c>
      <c r="BF762" s="367">
        <v>4263286</v>
      </c>
      <c r="BG762" s="368">
        <v>46177</v>
      </c>
      <c r="BH762" s="367">
        <v>4263287</v>
      </c>
      <c r="BI762" s="154">
        <v>46150</v>
      </c>
      <c r="BJ762" s="367">
        <v>4263240</v>
      </c>
      <c r="BK762" s="154" t="str">
        <f t="shared" si="1965"/>
        <v>-</v>
      </c>
      <c r="BL762" s="367"/>
      <c r="BM762" s="154" t="str">
        <f t="shared" si="1966"/>
        <v>-</v>
      </c>
      <c r="BN762" s="367"/>
      <c r="BO762" s="155" t="str">
        <f t="shared" si="1967"/>
        <v>-</v>
      </c>
      <c r="BP762" s="367"/>
      <c r="BQ762" s="154" t="str">
        <f>IF($AE762=0,"　",VLOOKUP($AE762,ﾚｰｻﾞOP,12,0))</f>
        <v>-</v>
      </c>
      <c r="BR762" s="369"/>
      <c r="BS762" s="154" t="str">
        <f t="shared" si="1969"/>
        <v>-</v>
      </c>
      <c r="BT762" s="369"/>
      <c r="BU762" s="154" t="str">
        <f t="shared" si="1970"/>
        <v>-</v>
      </c>
      <c r="BV762" s="369"/>
      <c r="BW762" s="154" t="str">
        <f t="shared" si="1971"/>
        <v>-</v>
      </c>
      <c r="BX762" s="367"/>
      <c r="BY762" s="154" t="str">
        <f t="shared" si="1972"/>
        <v>-</v>
      </c>
      <c r="BZ762" s="369"/>
      <c r="CA762" s="154" t="str">
        <f t="shared" si="1973"/>
        <v>-</v>
      </c>
      <c r="CB762" s="367"/>
      <c r="CC762" s="154" t="str">
        <f t="shared" si="1974"/>
        <v>-</v>
      </c>
      <c r="CD762" s="367"/>
      <c r="CE762" s="2850" t="str">
        <f t="shared" si="1975"/>
        <v>-</v>
      </c>
      <c r="CF762" s="2846"/>
      <c r="CG762" s="2855" t="str">
        <f t="shared" si="1976"/>
        <v>-</v>
      </c>
      <c r="CH762" s="2851"/>
      <c r="CI762" s="2850" t="str">
        <f t="shared" si="1977"/>
        <v>-</v>
      </c>
      <c r="CJ762" s="2846"/>
      <c r="CK762" s="2850" t="str">
        <f t="shared" si="1978"/>
        <v>-</v>
      </c>
      <c r="CL762" s="2851"/>
      <c r="CM762" s="2850" t="str">
        <f t="shared" si="1979"/>
        <v>-</v>
      </c>
      <c r="CN762" s="2851"/>
      <c r="CO762" s="2855" t="str">
        <f t="shared" si="1980"/>
        <v>-</v>
      </c>
      <c r="CP762" s="2851"/>
      <c r="CQ762" s="2855" t="str">
        <f t="shared" si="1981"/>
        <v>-</v>
      </c>
      <c r="CR762" s="2851"/>
      <c r="CS762" s="2850" t="str">
        <f t="shared" si="1982"/>
        <v>-</v>
      </c>
      <c r="CT762" s="2851"/>
      <c r="CU762" s="2855"/>
      <c r="CV762" s="2851"/>
      <c r="CW762" s="2850" t="str">
        <f t="shared" si="1983"/>
        <v>-</v>
      </c>
      <c r="CX762" s="2851"/>
      <c r="CY762" s="2855" t="str">
        <f t="shared" si="1984"/>
        <v>-</v>
      </c>
      <c r="CZ762" s="2851"/>
      <c r="DA762" s="154" t="str">
        <f t="shared" si="1985"/>
        <v>-</v>
      </c>
      <c r="DB762" s="369"/>
      <c r="DC762" s="155" t="str">
        <f t="shared" si="1986"/>
        <v>-</v>
      </c>
      <c r="DD762" s="367"/>
      <c r="DE762" s="6964">
        <v>46183</v>
      </c>
      <c r="DF762" s="6965">
        <v>4263397</v>
      </c>
      <c r="DG762" s="818">
        <f t="shared" si="1988"/>
        <v>0</v>
      </c>
      <c r="DH762" s="372"/>
      <c r="DI762" s="267">
        <v>46150</v>
      </c>
      <c r="DJ762" s="373">
        <v>4263255</v>
      </c>
      <c r="DK762" s="374">
        <f t="shared" si="1990"/>
        <v>0</v>
      </c>
      <c r="DL762" s="373"/>
      <c r="DM762" s="375">
        <f t="shared" si="1991"/>
        <v>0</v>
      </c>
      <c r="DN762" s="373"/>
      <c r="DO762" s="155">
        <f t="shared" si="1992"/>
        <v>0</v>
      </c>
      <c r="DP762" s="372"/>
      <c r="DQ762" s="155">
        <f t="shared" si="1993"/>
        <v>0</v>
      </c>
      <c r="DR762" s="373"/>
      <c r="DS762" s="155">
        <f t="shared" si="1994"/>
        <v>0</v>
      </c>
      <c r="DT762" s="372"/>
      <c r="DU762" s="155">
        <f t="shared" si="1995"/>
        <v>0</v>
      </c>
      <c r="DV762" s="373"/>
      <c r="DW762" s="4891">
        <v>46178</v>
      </c>
      <c r="DX762" s="372">
        <v>4263304</v>
      </c>
      <c r="DY762" s="154">
        <f t="shared" si="2009"/>
        <v>0</v>
      </c>
      <c r="DZ762" s="373"/>
      <c r="EA762" s="154">
        <v>46178</v>
      </c>
      <c r="EB762" s="373">
        <v>4263305</v>
      </c>
      <c r="EC762" s="269">
        <v>46178</v>
      </c>
      <c r="ED762" s="376">
        <v>4263306</v>
      </c>
      <c r="EE762" s="822">
        <v>46150</v>
      </c>
      <c r="EF762" s="377">
        <v>4263260</v>
      </c>
      <c r="EG762" s="273"/>
      <c r="EH762" s="274"/>
      <c r="EI762" s="275"/>
      <c r="EJ762" s="276"/>
      <c r="EK762" s="275"/>
      <c r="EL762" s="277"/>
      <c r="EM762" s="278" t="str">
        <f t="shared" si="2001"/>
        <v xml:space="preserve"> </v>
      </c>
      <c r="EN762" s="372"/>
      <c r="EO762" s="155">
        <f t="shared" si="2002"/>
        <v>0</v>
      </c>
      <c r="EP762" s="373"/>
      <c r="ER762" s="194"/>
      <c r="ET762" s="154" t="str">
        <f t="shared" si="2031"/>
        <v>-</v>
      </c>
      <c r="EU762" s="373"/>
      <c r="EV762" s="154" t="str">
        <f t="shared" si="2003"/>
        <v>-</v>
      </c>
      <c r="EW762" s="373"/>
      <c r="EX762" s="154"/>
      <c r="EY762" s="367"/>
      <c r="EZ762" s="154"/>
      <c r="FA762" s="367"/>
      <c r="FB762" s="154"/>
      <c r="FC762" s="367"/>
      <c r="FD762" s="154"/>
      <c r="FE762" s="367"/>
      <c r="FF762" s="155"/>
      <c r="FG762" s="367"/>
      <c r="FH762" s="154"/>
      <c r="FI762" s="367"/>
      <c r="FJ762" s="154" t="str">
        <f t="shared" si="2032"/>
        <v>-</v>
      </c>
      <c r="FK762" s="373"/>
      <c r="FL762" s="155" t="str">
        <f t="shared" si="2004"/>
        <v>-</v>
      </c>
      <c r="FM762" s="279"/>
      <c r="FN762" s="1184"/>
      <c r="FO762" s="280"/>
      <c r="FP762" s="281"/>
      <c r="FQ762" s="282"/>
      <c r="FS762" s="281"/>
      <c r="FT762" s="282"/>
    </row>
    <row r="763" spans="1:176" ht="18.600000000000001" customHeight="1">
      <c r="A763" s="228">
        <f t="shared" si="1953"/>
        <v>753</v>
      </c>
      <c r="B763" s="343" t="str">
        <f t="shared" si="1954"/>
        <v>4IE</v>
      </c>
      <c r="C763" s="6242">
        <v>46266</v>
      </c>
      <c r="D763" s="1043" t="s">
        <v>39</v>
      </c>
      <c r="E763" s="1009" t="s">
        <v>1817</v>
      </c>
      <c r="F763" s="6828" t="s">
        <v>2328</v>
      </c>
      <c r="G763" s="6876"/>
      <c r="H763" s="1330" t="s">
        <v>630</v>
      </c>
      <c r="I763" s="1264" t="s">
        <v>2002</v>
      </c>
      <c r="J763" s="1264" t="s">
        <v>0</v>
      </c>
      <c r="K763" s="599" t="s">
        <v>503</v>
      </c>
      <c r="L763" s="600"/>
      <c r="M763" s="6477">
        <v>46231</v>
      </c>
      <c r="N763" s="353">
        <v>46228</v>
      </c>
      <c r="O763" s="354">
        <v>46232</v>
      </c>
      <c r="P763" s="353">
        <v>46231</v>
      </c>
      <c r="Q763" s="354">
        <v>46233</v>
      </c>
      <c r="R763" s="353">
        <v>46231</v>
      </c>
      <c r="S763" s="354">
        <v>46234</v>
      </c>
      <c r="T763" s="353">
        <v>46233</v>
      </c>
      <c r="U763" s="355">
        <v>46237</v>
      </c>
      <c r="V763" s="353">
        <v>46235</v>
      </c>
      <c r="W763" s="356">
        <v>46239</v>
      </c>
      <c r="X763" s="357">
        <v>46237</v>
      </c>
      <c r="Y763" s="359">
        <v>46252</v>
      </c>
      <c r="Z763" s="359">
        <v>46252</v>
      </c>
      <c r="AA763" s="601"/>
      <c r="AB763" s="359"/>
      <c r="AC763" s="251" t="s">
        <v>627</v>
      </c>
      <c r="AD763" s="361"/>
      <c r="AE763" s="362">
        <v>5</v>
      </c>
      <c r="AF763" s="363" t="str">
        <f t="shared" si="1955"/>
        <v>4IE</v>
      </c>
      <c r="AG763" s="364">
        <v>1</v>
      </c>
      <c r="AH763" s="364"/>
      <c r="AI763" s="364"/>
      <c r="AJ763" s="364"/>
      <c r="AK763" s="364"/>
      <c r="AL763" s="364"/>
      <c r="AM763" s="364"/>
      <c r="AN763" s="364">
        <v>1</v>
      </c>
      <c r="AO763" s="364"/>
      <c r="AP763" s="363">
        <v>1</v>
      </c>
      <c r="AQ763" s="255">
        <v>1</v>
      </c>
      <c r="AR763" s="255">
        <v>1</v>
      </c>
      <c r="AS763" s="255"/>
      <c r="AT763" s="255"/>
      <c r="AU763" s="2843">
        <f t="shared" si="1956"/>
        <v>0</v>
      </c>
      <c r="AV763" s="4008">
        <f t="shared" si="1957"/>
        <v>1</v>
      </c>
      <c r="AW763" s="590">
        <v>46189</v>
      </c>
      <c r="AX763" s="369">
        <v>4263289</v>
      </c>
      <c r="AY763" s="154">
        <v>46189</v>
      </c>
      <c r="AZ763" s="367">
        <v>4263290</v>
      </c>
      <c r="BA763" s="154">
        <v>46189</v>
      </c>
      <c r="BB763" s="367">
        <v>4263291</v>
      </c>
      <c r="BC763" s="368">
        <v>46177</v>
      </c>
      <c r="BD763" s="369">
        <v>4263285</v>
      </c>
      <c r="BE763" s="4599">
        <v>46177</v>
      </c>
      <c r="BF763" s="367">
        <v>4263286</v>
      </c>
      <c r="BG763" s="368">
        <v>46177</v>
      </c>
      <c r="BH763" s="367">
        <v>4263287</v>
      </c>
      <c r="BI763" s="154" t="str">
        <f>IF($AE763=0,"　",VLOOKUP($AE763,ﾚｰｻﾞOP,11,0))</f>
        <v>-</v>
      </c>
      <c r="BJ763" s="367"/>
      <c r="BK763" s="154" t="str">
        <f t="shared" si="1965"/>
        <v>-</v>
      </c>
      <c r="BL763" s="367"/>
      <c r="BM763" s="154" t="str">
        <f t="shared" si="1966"/>
        <v>-</v>
      </c>
      <c r="BN763" s="367"/>
      <c r="BO763" s="155" t="str">
        <f t="shared" si="1967"/>
        <v>-</v>
      </c>
      <c r="BP763" s="367"/>
      <c r="BQ763" s="154">
        <v>46178</v>
      </c>
      <c r="BR763" s="369">
        <v>4263296</v>
      </c>
      <c r="BS763" s="154" t="str">
        <f t="shared" si="1969"/>
        <v>-</v>
      </c>
      <c r="BT763" s="369"/>
      <c r="BU763" s="154" t="str">
        <f t="shared" si="1970"/>
        <v>-</v>
      </c>
      <c r="BV763" s="369"/>
      <c r="BW763" s="154" t="str">
        <f t="shared" si="1971"/>
        <v>-</v>
      </c>
      <c r="BX763" s="367"/>
      <c r="BY763" s="154" t="str">
        <f t="shared" si="1972"/>
        <v>-</v>
      </c>
      <c r="BZ763" s="369"/>
      <c r="CA763" s="154" t="str">
        <f t="shared" si="1973"/>
        <v>-</v>
      </c>
      <c r="CB763" s="367"/>
      <c r="CC763" s="154" t="str">
        <f t="shared" si="1974"/>
        <v>-</v>
      </c>
      <c r="CD763" s="367"/>
      <c r="CE763" s="2850" t="str">
        <f t="shared" si="1975"/>
        <v>-</v>
      </c>
      <c r="CF763" s="2846"/>
      <c r="CG763" s="2855" t="str">
        <f t="shared" si="1976"/>
        <v>-</v>
      </c>
      <c r="CH763" s="2851"/>
      <c r="CI763" s="2850" t="str">
        <f t="shared" si="1977"/>
        <v>-</v>
      </c>
      <c r="CJ763" s="2846"/>
      <c r="CK763" s="2850" t="str">
        <f t="shared" si="1978"/>
        <v>-</v>
      </c>
      <c r="CL763" s="2851"/>
      <c r="CM763" s="2850" t="str">
        <f t="shared" si="1979"/>
        <v>-</v>
      </c>
      <c r="CN763" s="2851"/>
      <c r="CO763" s="2855" t="str">
        <f t="shared" si="1980"/>
        <v>-</v>
      </c>
      <c r="CP763" s="2851"/>
      <c r="CQ763" s="2855" t="str">
        <f t="shared" si="1981"/>
        <v>-</v>
      </c>
      <c r="CR763" s="2851"/>
      <c r="CS763" s="2850" t="str">
        <f t="shared" si="1982"/>
        <v>-</v>
      </c>
      <c r="CT763" s="2851"/>
      <c r="CU763" s="2855"/>
      <c r="CV763" s="2851"/>
      <c r="CW763" s="2850" t="str">
        <f t="shared" si="1983"/>
        <v>-</v>
      </c>
      <c r="CX763" s="2851"/>
      <c r="CY763" s="2855" t="str">
        <f t="shared" si="1984"/>
        <v>-</v>
      </c>
      <c r="CZ763" s="2851"/>
      <c r="DA763" s="154" t="str">
        <f t="shared" si="1985"/>
        <v>-</v>
      </c>
      <c r="DB763" s="369"/>
      <c r="DC763" s="155" t="str">
        <f t="shared" si="1986"/>
        <v>-</v>
      </c>
      <c r="DD763" s="367"/>
      <c r="DE763" s="374">
        <v>46183</v>
      </c>
      <c r="DF763" s="373">
        <v>4263397</v>
      </c>
      <c r="DG763" s="818">
        <f t="shared" si="1988"/>
        <v>0</v>
      </c>
      <c r="DH763" s="372"/>
      <c r="DI763" s="267">
        <v>46178</v>
      </c>
      <c r="DJ763" s="373">
        <v>4263303</v>
      </c>
      <c r="DK763" s="374">
        <f t="shared" si="1990"/>
        <v>0</v>
      </c>
      <c r="DL763" s="373"/>
      <c r="DM763" s="375">
        <f t="shared" si="1991"/>
        <v>0</v>
      </c>
      <c r="DN763" s="373"/>
      <c r="DO763" s="155">
        <f t="shared" si="1992"/>
        <v>0</v>
      </c>
      <c r="DP763" s="372"/>
      <c r="DQ763" s="155">
        <f t="shared" si="1993"/>
        <v>0</v>
      </c>
      <c r="DR763" s="373"/>
      <c r="DS763" s="155">
        <f t="shared" si="1994"/>
        <v>0</v>
      </c>
      <c r="DT763" s="372"/>
      <c r="DU763" s="155">
        <f t="shared" si="1995"/>
        <v>0</v>
      </c>
      <c r="DV763" s="373"/>
      <c r="DW763" s="4891">
        <v>46178</v>
      </c>
      <c r="DX763" s="372">
        <v>4263304</v>
      </c>
      <c r="DY763" s="154">
        <f t="shared" si="2009"/>
        <v>0</v>
      </c>
      <c r="DZ763" s="373"/>
      <c r="EA763" s="154">
        <v>46178</v>
      </c>
      <c r="EB763" s="373">
        <v>4263305</v>
      </c>
      <c r="EC763" s="269">
        <v>46178</v>
      </c>
      <c r="ED763" s="376">
        <v>4263306</v>
      </c>
      <c r="EE763" s="822">
        <v>46150</v>
      </c>
      <c r="EF763" s="377">
        <v>4263260</v>
      </c>
      <c r="EG763" s="273"/>
      <c r="EH763" s="274"/>
      <c r="EI763" s="275"/>
      <c r="EJ763" s="276"/>
      <c r="EK763" s="275"/>
      <c r="EL763" s="277"/>
      <c r="EM763" s="278" t="str">
        <f t="shared" si="2001"/>
        <v xml:space="preserve"> </v>
      </c>
      <c r="EN763" s="372"/>
      <c r="EO763" s="155">
        <f t="shared" si="2002"/>
        <v>0</v>
      </c>
      <c r="EP763" s="373"/>
      <c r="ER763" s="194"/>
      <c r="ET763" s="154" t="str">
        <f t="shared" si="2031"/>
        <v>-</v>
      </c>
      <c r="EU763" s="373"/>
      <c r="EV763" s="154" t="str">
        <f t="shared" si="2003"/>
        <v>-</v>
      </c>
      <c r="EW763" s="373"/>
      <c r="EX763" s="154"/>
      <c r="EY763" s="367"/>
      <c r="EZ763" s="154"/>
      <c r="FA763" s="367"/>
      <c r="FB763" s="154"/>
      <c r="FC763" s="367"/>
      <c r="FD763" s="154"/>
      <c r="FE763" s="367"/>
      <c r="FF763" s="155"/>
      <c r="FG763" s="367"/>
      <c r="FH763" s="154"/>
      <c r="FI763" s="367"/>
      <c r="FJ763" s="154" t="str">
        <f t="shared" si="2032"/>
        <v>-</v>
      </c>
      <c r="FK763" s="373"/>
      <c r="FL763" s="155" t="str">
        <f t="shared" si="2004"/>
        <v>-</v>
      </c>
      <c r="FM763" s="279"/>
      <c r="FN763" s="1184"/>
      <c r="FO763" s="280"/>
      <c r="FP763" s="281"/>
      <c r="FQ763" s="282"/>
      <c r="FS763" s="281"/>
      <c r="FT763" s="282"/>
    </row>
    <row r="764" spans="1:176" ht="18.600000000000001" customHeight="1">
      <c r="A764" s="228">
        <f t="shared" si="1953"/>
        <v>754</v>
      </c>
      <c r="B764" s="343" t="str">
        <f t="shared" si="1954"/>
        <v>4IE</v>
      </c>
      <c r="C764" s="6242">
        <v>46266</v>
      </c>
      <c r="D764" s="6823" t="s">
        <v>623</v>
      </c>
      <c r="E764" s="982">
        <v>62510084</v>
      </c>
      <c r="F764" s="6828" t="s">
        <v>2288</v>
      </c>
      <c r="G764" s="6876"/>
      <c r="H764" s="1330" t="s">
        <v>631</v>
      </c>
      <c r="I764" s="1264" t="s">
        <v>49</v>
      </c>
      <c r="J764" s="1264" t="s">
        <v>1367</v>
      </c>
      <c r="K764" s="599" t="s">
        <v>97</v>
      </c>
      <c r="L764" s="600" t="s">
        <v>2284</v>
      </c>
      <c r="M764" s="6477">
        <v>46231</v>
      </c>
      <c r="N764" s="7607"/>
      <c r="O764" s="354">
        <v>46232</v>
      </c>
      <c r="P764" s="353">
        <v>46259</v>
      </c>
      <c r="Q764" s="354">
        <v>46233</v>
      </c>
      <c r="R764" s="353"/>
      <c r="S764" s="354">
        <v>46234</v>
      </c>
      <c r="T764" s="353">
        <v>46238</v>
      </c>
      <c r="U764" s="355">
        <v>46237</v>
      </c>
      <c r="V764" s="353"/>
      <c r="W764" s="356">
        <v>46239</v>
      </c>
      <c r="X764" s="357"/>
      <c r="Y764" s="358">
        <v>46267</v>
      </c>
      <c r="Z764" s="359"/>
      <c r="AA764" s="360">
        <v>46266</v>
      </c>
      <c r="AB764" s="358">
        <v>46267</v>
      </c>
      <c r="AC764" s="251" t="s">
        <v>627</v>
      </c>
      <c r="AD764" s="361"/>
      <c r="AE764" s="362">
        <v>19</v>
      </c>
      <c r="AF764" s="363" t="str">
        <f t="shared" si="1955"/>
        <v>4IE</v>
      </c>
      <c r="AG764" s="364"/>
      <c r="AH764" s="364"/>
      <c r="AI764" s="364"/>
      <c r="AJ764" s="364"/>
      <c r="AK764" s="364"/>
      <c r="AL764" s="364"/>
      <c r="AM764" s="364"/>
      <c r="AN764" s="364">
        <v>1</v>
      </c>
      <c r="AO764" s="364"/>
      <c r="AP764" s="363">
        <v>1</v>
      </c>
      <c r="AQ764" s="255">
        <v>1</v>
      </c>
      <c r="AR764" s="255">
        <v>1</v>
      </c>
      <c r="AS764" s="255"/>
      <c r="AT764" s="255"/>
      <c r="AU764" s="2843">
        <f t="shared" si="1956"/>
        <v>0</v>
      </c>
      <c r="AV764" s="4008">
        <f t="shared" si="1957"/>
        <v>1</v>
      </c>
      <c r="AW764" s="590">
        <v>46189</v>
      </c>
      <c r="AX764" s="369">
        <v>4263289</v>
      </c>
      <c r="AY764" s="154">
        <v>46189</v>
      </c>
      <c r="AZ764" s="367">
        <v>4263290</v>
      </c>
      <c r="BA764" s="154">
        <v>46189</v>
      </c>
      <c r="BB764" s="367">
        <v>4263291</v>
      </c>
      <c r="BC764" s="368" t="str">
        <f>IF($AE764=0,"　",VLOOKUP($AE764,ﾚｰｻﾞOP,8,0))</f>
        <v>-</v>
      </c>
      <c r="BD764" s="369"/>
      <c r="BE764" s="4599" t="str">
        <f>IF($AE764=0,"　",VLOOKUP($AE764,ﾚｰｻﾞOP,9,0))</f>
        <v>-</v>
      </c>
      <c r="BF764" s="367"/>
      <c r="BG764" s="368">
        <v>46177</v>
      </c>
      <c r="BH764" s="367">
        <v>4263287</v>
      </c>
      <c r="BI764" s="154">
        <v>46150</v>
      </c>
      <c r="BJ764" s="367">
        <v>4263240</v>
      </c>
      <c r="BK764" s="154">
        <v>46069</v>
      </c>
      <c r="BL764" s="367">
        <v>4263133</v>
      </c>
      <c r="BM764" s="154">
        <v>46069</v>
      </c>
      <c r="BN764" s="367">
        <v>4263135</v>
      </c>
      <c r="BO764" s="155" t="str">
        <f t="shared" si="1967"/>
        <v>-</v>
      </c>
      <c r="BP764" s="367"/>
      <c r="BQ764" s="154" t="str">
        <f t="shared" ref="BQ764:BQ770" si="2033">IF($AE764=0,"　",VLOOKUP($AE764,ﾚｰｻﾞOP,12,0))</f>
        <v>-</v>
      </c>
      <c r="BR764" s="369"/>
      <c r="BS764" s="154" t="str">
        <f t="shared" si="1969"/>
        <v>-</v>
      </c>
      <c r="BT764" s="369"/>
      <c r="BU764" s="154" t="str">
        <f t="shared" si="1970"/>
        <v>-</v>
      </c>
      <c r="BV764" s="369"/>
      <c r="BW764" s="154" t="str">
        <f t="shared" si="1971"/>
        <v>-</v>
      </c>
      <c r="BX764" s="367"/>
      <c r="BY764" s="154" t="str">
        <f t="shared" si="1972"/>
        <v>-</v>
      </c>
      <c r="BZ764" s="369"/>
      <c r="CA764" s="154" t="str">
        <f t="shared" si="1973"/>
        <v>-</v>
      </c>
      <c r="CB764" s="367"/>
      <c r="CC764" s="154" t="str">
        <f t="shared" si="1974"/>
        <v>-</v>
      </c>
      <c r="CD764" s="367"/>
      <c r="CE764" s="2850" t="str">
        <f t="shared" si="1975"/>
        <v>-</v>
      </c>
      <c r="CF764" s="2846"/>
      <c r="CG764" s="2855" t="str">
        <f t="shared" si="1976"/>
        <v>-</v>
      </c>
      <c r="CH764" s="2851"/>
      <c r="CI764" s="2850" t="str">
        <f t="shared" si="1977"/>
        <v>-</v>
      </c>
      <c r="CJ764" s="2846"/>
      <c r="CK764" s="2850" t="str">
        <f t="shared" si="1978"/>
        <v>-</v>
      </c>
      <c r="CL764" s="2851"/>
      <c r="CM764" s="2850" t="str">
        <f t="shared" si="1979"/>
        <v>-</v>
      </c>
      <c r="CN764" s="2851"/>
      <c r="CO764" s="2855" t="str">
        <f t="shared" si="1980"/>
        <v>-</v>
      </c>
      <c r="CP764" s="2851"/>
      <c r="CQ764" s="2855" t="str">
        <f t="shared" si="1981"/>
        <v>-</v>
      </c>
      <c r="CR764" s="2851"/>
      <c r="CS764" s="2850" t="str">
        <f t="shared" si="1982"/>
        <v>-</v>
      </c>
      <c r="CT764" s="2851"/>
      <c r="CU764" s="2855"/>
      <c r="CV764" s="2851"/>
      <c r="CW764" s="2850" t="str">
        <f t="shared" si="1983"/>
        <v>-</v>
      </c>
      <c r="CX764" s="2851"/>
      <c r="CY764" s="2855" t="str">
        <f t="shared" si="1984"/>
        <v>-</v>
      </c>
      <c r="CZ764" s="2851"/>
      <c r="DA764" s="154" t="str">
        <f t="shared" si="1985"/>
        <v>-</v>
      </c>
      <c r="DB764" s="369"/>
      <c r="DC764" s="155" t="str">
        <f t="shared" si="1986"/>
        <v>-</v>
      </c>
      <c r="DD764" s="367"/>
      <c r="DE764" s="374">
        <f>IF(AG764=1,1,0)</f>
        <v>0</v>
      </c>
      <c r="DF764" s="373"/>
      <c r="DG764" s="818">
        <f t="shared" si="1988"/>
        <v>0</v>
      </c>
      <c r="DH764" s="372"/>
      <c r="DI764" s="267">
        <f>IF(AG764=1,1,0)</f>
        <v>0</v>
      </c>
      <c r="DJ764" s="373"/>
      <c r="DK764" s="374">
        <f t="shared" si="1990"/>
        <v>0</v>
      </c>
      <c r="DL764" s="373"/>
      <c r="DM764" s="375">
        <f t="shared" si="1991"/>
        <v>0</v>
      </c>
      <c r="DN764" s="373"/>
      <c r="DO764" s="155">
        <f t="shared" si="1992"/>
        <v>0</v>
      </c>
      <c r="DP764" s="372"/>
      <c r="DQ764" s="155">
        <f t="shared" si="1993"/>
        <v>0</v>
      </c>
      <c r="DR764" s="373"/>
      <c r="DS764" s="155">
        <f t="shared" si="1994"/>
        <v>0</v>
      </c>
      <c r="DT764" s="372"/>
      <c r="DU764" s="155">
        <f t="shared" si="1995"/>
        <v>0</v>
      </c>
      <c r="DV764" s="373"/>
      <c r="DW764" s="4891">
        <v>46178</v>
      </c>
      <c r="DX764" s="372">
        <v>4263304</v>
      </c>
      <c r="DY764" s="154">
        <f t="shared" si="2009"/>
        <v>0</v>
      </c>
      <c r="DZ764" s="373"/>
      <c r="EA764" s="154">
        <v>46178</v>
      </c>
      <c r="EB764" s="373">
        <v>4263305</v>
      </c>
      <c r="EC764" s="269">
        <v>46178</v>
      </c>
      <c r="ED764" s="376">
        <v>4263306</v>
      </c>
      <c r="EE764" s="822">
        <v>46150</v>
      </c>
      <c r="EF764" s="377">
        <v>4263260</v>
      </c>
      <c r="EG764" s="273"/>
      <c r="EH764" s="274"/>
      <c r="EI764" s="275"/>
      <c r="EJ764" s="276"/>
      <c r="EK764" s="275"/>
      <c r="EL764" s="277"/>
      <c r="EM764" s="278" t="str">
        <f t="shared" si="2001"/>
        <v xml:space="preserve"> </v>
      </c>
      <c r="EN764" s="372"/>
      <c r="EO764" s="155">
        <f t="shared" si="2002"/>
        <v>0</v>
      </c>
      <c r="EP764" s="373"/>
      <c r="ER764" s="194"/>
      <c r="ET764" s="154" t="str">
        <f t="shared" si="2031"/>
        <v>-</v>
      </c>
      <c r="EU764" s="373"/>
      <c r="EV764" s="154" t="str">
        <f t="shared" si="2003"/>
        <v>-</v>
      </c>
      <c r="EW764" s="373"/>
      <c r="EX764" s="154"/>
      <c r="EY764" s="367"/>
      <c r="EZ764" s="154"/>
      <c r="FA764" s="367"/>
      <c r="FB764" s="154"/>
      <c r="FC764" s="367"/>
      <c r="FD764" s="154"/>
      <c r="FE764" s="367"/>
      <c r="FF764" s="155"/>
      <c r="FG764" s="367"/>
      <c r="FH764" s="154"/>
      <c r="FI764" s="367"/>
      <c r="FJ764" s="154" t="str">
        <f t="shared" si="2032"/>
        <v>-</v>
      </c>
      <c r="FK764" s="373"/>
      <c r="FL764" s="155" t="str">
        <f t="shared" si="2004"/>
        <v>-</v>
      </c>
      <c r="FM764" s="279"/>
      <c r="FN764" s="1184"/>
      <c r="FO764" s="280"/>
      <c r="FP764" s="281"/>
      <c r="FQ764" s="282"/>
      <c r="FS764" s="281"/>
      <c r="FT764" s="282"/>
    </row>
    <row r="765" spans="1:176" ht="18.600000000000001" customHeight="1">
      <c r="A765" s="228">
        <f t="shared" si="1953"/>
        <v>755</v>
      </c>
      <c r="B765" s="343" t="str">
        <f t="shared" si="1954"/>
        <v>4IE</v>
      </c>
      <c r="C765" s="6771">
        <v>46284</v>
      </c>
      <c r="D765" s="6787" t="s">
        <v>35</v>
      </c>
      <c r="E765" s="6797">
        <v>92510044</v>
      </c>
      <c r="F765" s="6828" t="s">
        <v>2329</v>
      </c>
      <c r="G765" s="7602" t="s">
        <v>2316</v>
      </c>
      <c r="H765" s="1330" t="s">
        <v>631</v>
      </c>
      <c r="I765" s="1264" t="s">
        <v>2001</v>
      </c>
      <c r="J765" s="1264" t="s">
        <v>1887</v>
      </c>
      <c r="K765" s="599" t="s">
        <v>11</v>
      </c>
      <c r="L765" s="600"/>
      <c r="M765" s="6477">
        <v>46232</v>
      </c>
      <c r="N765" s="353">
        <v>46228</v>
      </c>
      <c r="O765" s="354">
        <v>46233</v>
      </c>
      <c r="P765" s="353">
        <v>46233</v>
      </c>
      <c r="Q765" s="354">
        <v>46234</v>
      </c>
      <c r="R765" s="353">
        <v>46233</v>
      </c>
      <c r="S765" s="354">
        <v>46235</v>
      </c>
      <c r="T765" s="353">
        <v>46234</v>
      </c>
      <c r="U765" s="355">
        <v>46238</v>
      </c>
      <c r="V765" s="353">
        <v>46237</v>
      </c>
      <c r="W765" s="356">
        <v>46240</v>
      </c>
      <c r="X765" s="357">
        <v>46241</v>
      </c>
      <c r="Y765" s="359">
        <v>46253</v>
      </c>
      <c r="Z765" s="359">
        <v>46253</v>
      </c>
      <c r="AA765" s="601"/>
      <c r="AB765" s="359"/>
      <c r="AC765" s="251" t="s">
        <v>627</v>
      </c>
      <c r="AD765" s="361"/>
      <c r="AE765" s="362">
        <v>9</v>
      </c>
      <c r="AF765" s="363" t="str">
        <f t="shared" si="1955"/>
        <v>4IE</v>
      </c>
      <c r="AG765" s="364"/>
      <c r="AH765" s="364"/>
      <c r="AI765" s="364"/>
      <c r="AJ765" s="364"/>
      <c r="AK765" s="364"/>
      <c r="AL765" s="364"/>
      <c r="AM765" s="364"/>
      <c r="AN765" s="364"/>
      <c r="AO765" s="364"/>
      <c r="AP765" s="363">
        <v>1</v>
      </c>
      <c r="AQ765" s="255">
        <v>1</v>
      </c>
      <c r="AR765" s="255">
        <v>1</v>
      </c>
      <c r="AS765" s="255"/>
      <c r="AT765" s="255"/>
      <c r="AU765" s="2843">
        <f t="shared" si="1956"/>
        <v>0</v>
      </c>
      <c r="AV765" s="4008">
        <f t="shared" si="1957"/>
        <v>1</v>
      </c>
      <c r="AW765" s="590" t="str">
        <f>IF($AE765=0,"　",VLOOKUP($AE765,ﾚｰｻﾞOP,5,0))</f>
        <v>-</v>
      </c>
      <c r="AX765" s="369"/>
      <c r="AY765" s="154" t="str">
        <f>IF($AE765=0,"　",VLOOKUP($AE765,ﾚｰｻﾞOP,6,0))</f>
        <v>-</v>
      </c>
      <c r="AZ765" s="367"/>
      <c r="BA765" s="154" t="str">
        <f>IF($AE765=0,"　",VLOOKUP($AE765,ﾚｰｻﾞOP,7,0))</f>
        <v>-</v>
      </c>
      <c r="BB765" s="367"/>
      <c r="BC765" s="368" t="str">
        <f>IF($AE765=0,"　",VLOOKUP($AE765,ﾚｰｻﾞOP,8,0))</f>
        <v>-</v>
      </c>
      <c r="BD765" s="369"/>
      <c r="BE765" s="4599" t="str">
        <f>IF($AE765=0,"　",VLOOKUP($AE765,ﾚｰｻﾞOP,9,0))</f>
        <v>-</v>
      </c>
      <c r="BF765" s="367"/>
      <c r="BG765" s="368" t="str">
        <f>IF($AE765=0,"　",VLOOKUP($AE765,ﾚｰｻﾞOP,10,0))</f>
        <v>-</v>
      </c>
      <c r="BH765" s="367"/>
      <c r="BI765" s="154" t="str">
        <f>IF($AE765=0,"　",VLOOKUP($AE765,ﾚｰｻﾞOP,11,0))</f>
        <v>-</v>
      </c>
      <c r="BJ765" s="367"/>
      <c r="BK765" s="154" t="str">
        <f t="shared" ref="BK765:BK771" si="2034">IF($AE765=0,"　",VLOOKUP($AE765,ﾚｰｻﾞOP,57,0))</f>
        <v>-</v>
      </c>
      <c r="BL765" s="367"/>
      <c r="BM765" s="154" t="str">
        <f t="shared" ref="BM765:BM771" si="2035">IF($AE765=0,"　",VLOOKUP($AE765,ﾚｰｻﾞOP,58,0))</f>
        <v>-</v>
      </c>
      <c r="BN765" s="367"/>
      <c r="BO765" s="155" t="str">
        <f t="shared" si="1967"/>
        <v>-</v>
      </c>
      <c r="BP765" s="367"/>
      <c r="BQ765" s="154" t="str">
        <f t="shared" si="2033"/>
        <v>-</v>
      </c>
      <c r="BR765" s="369"/>
      <c r="BS765" s="154">
        <v>46150</v>
      </c>
      <c r="BT765" s="369">
        <v>4263249</v>
      </c>
      <c r="BU765" s="154">
        <v>45926</v>
      </c>
      <c r="BV765" s="369">
        <v>4063386</v>
      </c>
      <c r="BW765" s="154">
        <v>45926</v>
      </c>
      <c r="BX765" s="367">
        <v>4063387</v>
      </c>
      <c r="BY765" s="154">
        <v>45926</v>
      </c>
      <c r="BZ765" s="369">
        <v>4063388</v>
      </c>
      <c r="CA765" s="154">
        <v>46120</v>
      </c>
      <c r="CB765" s="367">
        <v>4263197</v>
      </c>
      <c r="CC765" s="154">
        <v>45926</v>
      </c>
      <c r="CD765" s="367">
        <v>4063390</v>
      </c>
      <c r="CE765" s="2850" t="str">
        <f t="shared" si="1975"/>
        <v>-</v>
      </c>
      <c r="CF765" s="2846"/>
      <c r="CG765" s="2855" t="str">
        <f t="shared" si="1976"/>
        <v>-</v>
      </c>
      <c r="CH765" s="2851"/>
      <c r="CI765" s="2850" t="str">
        <f t="shared" si="1977"/>
        <v>-</v>
      </c>
      <c r="CJ765" s="2846"/>
      <c r="CK765" s="2850" t="str">
        <f t="shared" si="1978"/>
        <v>-</v>
      </c>
      <c r="CL765" s="2851"/>
      <c r="CM765" s="2850" t="str">
        <f t="shared" si="1979"/>
        <v>-</v>
      </c>
      <c r="CN765" s="2851"/>
      <c r="CO765" s="2855" t="str">
        <f t="shared" si="1980"/>
        <v>-</v>
      </c>
      <c r="CP765" s="2851"/>
      <c r="CQ765" s="2855" t="str">
        <f t="shared" si="1981"/>
        <v>-</v>
      </c>
      <c r="CR765" s="2851"/>
      <c r="CS765" s="2850" t="str">
        <f t="shared" si="1982"/>
        <v>-</v>
      </c>
      <c r="CT765" s="2851"/>
      <c r="CU765" s="2855"/>
      <c r="CV765" s="2851"/>
      <c r="CW765" s="2850" t="str">
        <f t="shared" si="1983"/>
        <v>-</v>
      </c>
      <c r="CX765" s="2851"/>
      <c r="CY765" s="2855" t="str">
        <f t="shared" si="1984"/>
        <v>-</v>
      </c>
      <c r="CZ765" s="2851"/>
      <c r="DA765" s="154" t="str">
        <f t="shared" si="1985"/>
        <v>-</v>
      </c>
      <c r="DB765" s="369"/>
      <c r="DC765" s="155" t="str">
        <f t="shared" si="1986"/>
        <v>-</v>
      </c>
      <c r="DD765" s="367"/>
      <c r="DE765" s="374">
        <f>IF(AG765=1,1,0)</f>
        <v>0</v>
      </c>
      <c r="DF765" s="373"/>
      <c r="DG765" s="818">
        <f t="shared" si="1988"/>
        <v>0</v>
      </c>
      <c r="DH765" s="372"/>
      <c r="DI765" s="267">
        <f>IF(AG765=1,1,0)</f>
        <v>0</v>
      </c>
      <c r="DJ765" s="373"/>
      <c r="DK765" s="374">
        <f t="shared" si="1990"/>
        <v>0</v>
      </c>
      <c r="DL765" s="373"/>
      <c r="DM765" s="375">
        <f t="shared" si="1991"/>
        <v>0</v>
      </c>
      <c r="DN765" s="373"/>
      <c r="DO765" s="155">
        <f t="shared" si="1992"/>
        <v>0</v>
      </c>
      <c r="DP765" s="372"/>
      <c r="DQ765" s="155">
        <f t="shared" si="1993"/>
        <v>0</v>
      </c>
      <c r="DR765" s="373"/>
      <c r="DS765" s="155">
        <f t="shared" si="1994"/>
        <v>0</v>
      </c>
      <c r="DT765" s="372"/>
      <c r="DU765" s="155">
        <f t="shared" si="1995"/>
        <v>0</v>
      </c>
      <c r="DV765" s="373"/>
      <c r="DW765" s="4891">
        <f t="shared" ref="DW765:DW770" si="2036">IF(AN765=1,1,0)</f>
        <v>0</v>
      </c>
      <c r="DX765" s="372"/>
      <c r="DY765" s="154">
        <f t="shared" si="2009"/>
        <v>0</v>
      </c>
      <c r="DZ765" s="373"/>
      <c r="EA765" s="154">
        <v>46178</v>
      </c>
      <c r="EB765" s="373">
        <v>4263305</v>
      </c>
      <c r="EC765" s="269">
        <v>46206</v>
      </c>
      <c r="ED765" s="376">
        <v>4263339</v>
      </c>
      <c r="EE765" s="822">
        <v>46150</v>
      </c>
      <c r="EF765" s="377">
        <v>4263260</v>
      </c>
      <c r="EG765" s="273"/>
      <c r="EH765" s="274"/>
      <c r="EI765" s="275"/>
      <c r="EJ765" s="276"/>
      <c r="EK765" s="275"/>
      <c r="EL765" s="277"/>
      <c r="EM765" s="278" t="str">
        <f t="shared" si="2001"/>
        <v xml:space="preserve"> </v>
      </c>
      <c r="EN765" s="372"/>
      <c r="EO765" s="155">
        <f t="shared" si="2002"/>
        <v>0</v>
      </c>
      <c r="EP765" s="373"/>
      <c r="ER765" s="194"/>
      <c r="ET765" s="154" t="str">
        <f t="shared" si="2031"/>
        <v>-</v>
      </c>
      <c r="EU765" s="373"/>
      <c r="EV765" s="154" t="str">
        <f t="shared" si="2003"/>
        <v>-</v>
      </c>
      <c r="EW765" s="373"/>
      <c r="EX765" s="154"/>
      <c r="EY765" s="367"/>
      <c r="EZ765" s="154"/>
      <c r="FA765" s="367"/>
      <c r="FB765" s="154"/>
      <c r="FC765" s="367"/>
      <c r="FD765" s="154"/>
      <c r="FE765" s="367"/>
      <c r="FF765" s="155"/>
      <c r="FG765" s="367"/>
      <c r="FH765" s="154"/>
      <c r="FI765" s="367"/>
      <c r="FJ765" s="154" t="str">
        <f t="shared" si="2032"/>
        <v>-</v>
      </c>
      <c r="FK765" s="373"/>
      <c r="FL765" s="155" t="str">
        <f t="shared" si="2004"/>
        <v>-</v>
      </c>
      <c r="FM765" s="279"/>
      <c r="FN765" s="1184"/>
      <c r="FO765" s="280"/>
      <c r="FP765" s="281"/>
      <c r="FQ765" s="282"/>
      <c r="FS765" s="281"/>
      <c r="FT765" s="282"/>
    </row>
    <row r="766" spans="1:176" ht="18.600000000000001" customHeight="1">
      <c r="A766" s="228">
        <f t="shared" si="1953"/>
        <v>756</v>
      </c>
      <c r="B766" s="343" t="str">
        <f t="shared" si="1954"/>
        <v>4IE</v>
      </c>
      <c r="C766" s="6771">
        <v>46285</v>
      </c>
      <c r="D766" s="1261" t="s">
        <v>62</v>
      </c>
      <c r="E766" s="1262">
        <v>72511128</v>
      </c>
      <c r="F766" s="6828" t="s">
        <v>1927</v>
      </c>
      <c r="G766" s="6876"/>
      <c r="H766" s="1330" t="s">
        <v>631</v>
      </c>
      <c r="I766" s="1264" t="s">
        <v>2001</v>
      </c>
      <c r="J766" s="1264" t="s">
        <v>1850</v>
      </c>
      <c r="K766" s="599" t="s">
        <v>11</v>
      </c>
      <c r="L766" s="600"/>
      <c r="M766" s="6477">
        <v>46232</v>
      </c>
      <c r="N766" s="353">
        <v>46228</v>
      </c>
      <c r="O766" s="354">
        <v>46233</v>
      </c>
      <c r="P766" s="353">
        <v>46231</v>
      </c>
      <c r="Q766" s="354">
        <v>46234</v>
      </c>
      <c r="R766" s="353">
        <v>46231</v>
      </c>
      <c r="S766" s="354">
        <v>46235</v>
      </c>
      <c r="T766" s="353">
        <v>46233</v>
      </c>
      <c r="U766" s="355">
        <v>46238</v>
      </c>
      <c r="V766" s="353">
        <v>46235</v>
      </c>
      <c r="W766" s="356">
        <v>46240</v>
      </c>
      <c r="X766" s="357">
        <v>46238</v>
      </c>
      <c r="Y766" s="359">
        <v>46253</v>
      </c>
      <c r="Z766" s="359">
        <v>46253</v>
      </c>
      <c r="AA766" s="601"/>
      <c r="AB766" s="359"/>
      <c r="AC766" s="251" t="s">
        <v>627</v>
      </c>
      <c r="AD766" s="361"/>
      <c r="AE766" s="362">
        <v>2</v>
      </c>
      <c r="AF766" s="363" t="str">
        <f t="shared" si="1955"/>
        <v>4IE</v>
      </c>
      <c r="AG766" s="364"/>
      <c r="AH766" s="364"/>
      <c r="AI766" s="364"/>
      <c r="AJ766" s="364"/>
      <c r="AK766" s="364"/>
      <c r="AL766" s="364"/>
      <c r="AM766" s="364"/>
      <c r="AN766" s="364">
        <v>1</v>
      </c>
      <c r="AO766" s="364"/>
      <c r="AP766" s="363">
        <v>1</v>
      </c>
      <c r="AQ766" s="255">
        <v>1</v>
      </c>
      <c r="AR766" s="255">
        <v>1</v>
      </c>
      <c r="AS766" s="255"/>
      <c r="AT766" s="255"/>
      <c r="AU766" s="2843">
        <f t="shared" si="1956"/>
        <v>0</v>
      </c>
      <c r="AV766" s="4008">
        <f t="shared" si="1957"/>
        <v>1</v>
      </c>
      <c r="AW766" s="590">
        <v>46189</v>
      </c>
      <c r="AX766" s="369">
        <v>4263289</v>
      </c>
      <c r="AY766" s="154">
        <v>46189</v>
      </c>
      <c r="AZ766" s="367">
        <v>4263290</v>
      </c>
      <c r="BA766" s="154">
        <v>46189</v>
      </c>
      <c r="BB766" s="367">
        <v>4263291</v>
      </c>
      <c r="BC766" s="368">
        <v>46177</v>
      </c>
      <c r="BD766" s="369">
        <v>4263285</v>
      </c>
      <c r="BE766" s="4599">
        <v>46177</v>
      </c>
      <c r="BF766" s="367">
        <v>4263286</v>
      </c>
      <c r="BG766" s="368">
        <v>46177</v>
      </c>
      <c r="BH766" s="367">
        <v>4263287</v>
      </c>
      <c r="BI766" s="154">
        <v>46150</v>
      </c>
      <c r="BJ766" s="367">
        <v>4263240</v>
      </c>
      <c r="BK766" s="154" t="str">
        <f t="shared" si="2034"/>
        <v>-</v>
      </c>
      <c r="BL766" s="367"/>
      <c r="BM766" s="154" t="str">
        <f t="shared" si="2035"/>
        <v>-</v>
      </c>
      <c r="BN766" s="367"/>
      <c r="BO766" s="155" t="str">
        <f t="shared" si="1967"/>
        <v>-</v>
      </c>
      <c r="BP766" s="367"/>
      <c r="BQ766" s="154" t="str">
        <f t="shared" si="2033"/>
        <v>-</v>
      </c>
      <c r="BR766" s="369"/>
      <c r="BS766" s="154" t="str">
        <f t="shared" ref="BS766:BS771" si="2037">IF($AE766=0,"　",VLOOKUP($AE766,ﾚｰｻﾞOP,13,0))</f>
        <v>-</v>
      </c>
      <c r="BT766" s="369"/>
      <c r="BU766" s="154" t="str">
        <f t="shared" ref="BU766:BU771" si="2038">IF($AE766=0,"　",VLOOKUP($AE766,ﾚｰｻﾞOP,14,0))</f>
        <v>-</v>
      </c>
      <c r="BV766" s="369"/>
      <c r="BW766" s="154" t="str">
        <f t="shared" ref="BW766:BW771" si="2039">IF($AE766=0,"　",VLOOKUP($AE766,ﾚｰｻﾞOP,15,0))</f>
        <v>-</v>
      </c>
      <c r="BX766" s="367"/>
      <c r="BY766" s="154" t="str">
        <f t="shared" ref="BY766:BY771" si="2040">IF($AE766=0,"　",VLOOKUP($AE766,ﾚｰｻﾞOP,16,0))</f>
        <v>-</v>
      </c>
      <c r="BZ766" s="369"/>
      <c r="CA766" s="154" t="str">
        <f t="shared" ref="CA766:CA771" si="2041">IF($AE766=0,"　",VLOOKUP($AE766,ﾚｰｻﾞOP,17,0))</f>
        <v>-</v>
      </c>
      <c r="CB766" s="367"/>
      <c r="CC766" s="154" t="str">
        <f t="shared" ref="CC766:CC771" si="2042">IF($AE766=0,"　",VLOOKUP($AE766,ﾚｰｻﾞOP,18,0))</f>
        <v>-</v>
      </c>
      <c r="CD766" s="367"/>
      <c r="CE766" s="2850" t="str">
        <f t="shared" si="1975"/>
        <v>-</v>
      </c>
      <c r="CF766" s="2846"/>
      <c r="CG766" s="2855" t="str">
        <f t="shared" si="1976"/>
        <v>-</v>
      </c>
      <c r="CH766" s="2851"/>
      <c r="CI766" s="2850" t="str">
        <f t="shared" si="1977"/>
        <v>-</v>
      </c>
      <c r="CJ766" s="2846"/>
      <c r="CK766" s="2850" t="str">
        <f t="shared" si="1978"/>
        <v>-</v>
      </c>
      <c r="CL766" s="2851"/>
      <c r="CM766" s="2850" t="str">
        <f t="shared" si="1979"/>
        <v>-</v>
      </c>
      <c r="CN766" s="2851"/>
      <c r="CO766" s="2855" t="str">
        <f t="shared" si="1980"/>
        <v>-</v>
      </c>
      <c r="CP766" s="2851"/>
      <c r="CQ766" s="2855" t="str">
        <f t="shared" si="1981"/>
        <v>-</v>
      </c>
      <c r="CR766" s="2851"/>
      <c r="CS766" s="2850" t="str">
        <f t="shared" si="1982"/>
        <v>-</v>
      </c>
      <c r="CT766" s="2851"/>
      <c r="CU766" s="2855"/>
      <c r="CV766" s="2851"/>
      <c r="CW766" s="2850" t="str">
        <f t="shared" si="1983"/>
        <v>-</v>
      </c>
      <c r="CX766" s="2851"/>
      <c r="CY766" s="2855" t="str">
        <f t="shared" si="1984"/>
        <v>-</v>
      </c>
      <c r="CZ766" s="2851"/>
      <c r="DA766" s="154" t="str">
        <f t="shared" si="1985"/>
        <v>-</v>
      </c>
      <c r="DB766" s="369"/>
      <c r="DC766" s="155" t="str">
        <f t="shared" si="1986"/>
        <v>-</v>
      </c>
      <c r="DD766" s="367"/>
      <c r="DE766" s="374">
        <f>IF(AG766=1,1,0)</f>
        <v>0</v>
      </c>
      <c r="DF766" s="373"/>
      <c r="DG766" s="818">
        <f t="shared" si="1988"/>
        <v>0</v>
      </c>
      <c r="DH766" s="372"/>
      <c r="DI766" s="267">
        <f>IF(AG766=1,1,0)</f>
        <v>0</v>
      </c>
      <c r="DJ766" s="373"/>
      <c r="DK766" s="374">
        <f t="shared" si="1990"/>
        <v>0</v>
      </c>
      <c r="DL766" s="373"/>
      <c r="DM766" s="375">
        <f t="shared" si="1991"/>
        <v>0</v>
      </c>
      <c r="DN766" s="373"/>
      <c r="DO766" s="155">
        <f t="shared" si="1992"/>
        <v>0</v>
      </c>
      <c r="DP766" s="372"/>
      <c r="DQ766" s="155">
        <f t="shared" si="1993"/>
        <v>0</v>
      </c>
      <c r="DR766" s="373"/>
      <c r="DS766" s="155">
        <f t="shared" si="1994"/>
        <v>0</v>
      </c>
      <c r="DT766" s="372"/>
      <c r="DU766" s="155">
        <f t="shared" si="1995"/>
        <v>0</v>
      </c>
      <c r="DV766" s="373"/>
      <c r="DW766" s="4891">
        <v>46178</v>
      </c>
      <c r="DX766" s="372">
        <v>4263304</v>
      </c>
      <c r="DY766" s="154">
        <f t="shared" si="2009"/>
        <v>0</v>
      </c>
      <c r="DZ766" s="373"/>
      <c r="EA766" s="154">
        <v>46206</v>
      </c>
      <c r="EB766" s="373">
        <v>4263338</v>
      </c>
      <c r="EC766" s="269">
        <v>46206</v>
      </c>
      <c r="ED766" s="376">
        <v>4263339</v>
      </c>
      <c r="EE766" s="822">
        <v>46150</v>
      </c>
      <c r="EF766" s="377">
        <v>4263260</v>
      </c>
      <c r="EG766" s="273"/>
      <c r="EH766" s="274"/>
      <c r="EI766" s="275"/>
      <c r="EJ766" s="276"/>
      <c r="EK766" s="275"/>
      <c r="EL766" s="277"/>
      <c r="EM766" s="278" t="str">
        <f t="shared" si="2001"/>
        <v xml:space="preserve"> </v>
      </c>
      <c r="EN766" s="372"/>
      <c r="EO766" s="155">
        <f t="shared" si="2002"/>
        <v>0</v>
      </c>
      <c r="EP766" s="373"/>
      <c r="ER766" s="194"/>
      <c r="ET766" s="154" t="str">
        <f t="shared" si="2031"/>
        <v>-</v>
      </c>
      <c r="EU766" s="373"/>
      <c r="EV766" s="154" t="str">
        <f t="shared" si="2003"/>
        <v>-</v>
      </c>
      <c r="EW766" s="373"/>
      <c r="EX766" s="154"/>
      <c r="EY766" s="367"/>
      <c r="EZ766" s="154"/>
      <c r="FA766" s="367"/>
      <c r="FB766" s="154"/>
      <c r="FC766" s="367"/>
      <c r="FD766" s="154"/>
      <c r="FE766" s="367"/>
      <c r="FF766" s="155"/>
      <c r="FG766" s="367"/>
      <c r="FH766" s="154"/>
      <c r="FI766" s="367"/>
      <c r="FJ766" s="154" t="str">
        <f t="shared" si="2032"/>
        <v>-</v>
      </c>
      <c r="FK766" s="373"/>
      <c r="FL766" s="155" t="str">
        <f t="shared" si="2004"/>
        <v>-</v>
      </c>
      <c r="FM766" s="279"/>
      <c r="FN766" s="1184"/>
      <c r="FO766" s="280"/>
      <c r="FP766" s="281"/>
      <c r="FQ766" s="282"/>
      <c r="FS766" s="281"/>
      <c r="FT766" s="282"/>
    </row>
    <row r="767" spans="1:176" ht="18.600000000000001" customHeight="1">
      <c r="A767" s="228">
        <f t="shared" si="1953"/>
        <v>757</v>
      </c>
      <c r="B767" s="343" t="str">
        <f t="shared" si="1954"/>
        <v>4IE</v>
      </c>
      <c r="C767" s="6242">
        <v>46266</v>
      </c>
      <c r="D767" s="5644" t="s">
        <v>1601</v>
      </c>
      <c r="E767" s="5719">
        <v>89610270</v>
      </c>
      <c r="F767" s="6828" t="s">
        <v>2330</v>
      </c>
      <c r="G767" s="6876"/>
      <c r="H767" s="1330" t="s">
        <v>630</v>
      </c>
      <c r="I767" s="1264" t="s">
        <v>1119</v>
      </c>
      <c r="J767" s="1264" t="s">
        <v>1702</v>
      </c>
      <c r="K767" s="599" t="s">
        <v>11</v>
      </c>
      <c r="L767" s="6807"/>
      <c r="M767" s="6477">
        <v>46233</v>
      </c>
      <c r="N767" s="353">
        <v>46240</v>
      </c>
      <c r="O767" s="354">
        <v>46234</v>
      </c>
      <c r="P767" s="353">
        <v>46242</v>
      </c>
      <c r="Q767" s="354">
        <v>46235</v>
      </c>
      <c r="R767" s="353">
        <v>46241</v>
      </c>
      <c r="S767" s="354">
        <v>46237</v>
      </c>
      <c r="T767" s="353">
        <v>46251</v>
      </c>
      <c r="U767" s="355">
        <v>46239</v>
      </c>
      <c r="V767" s="353">
        <v>46252</v>
      </c>
      <c r="W767" s="356">
        <v>46241</v>
      </c>
      <c r="X767" s="6950">
        <v>46253</v>
      </c>
      <c r="Y767" s="359">
        <v>46253</v>
      </c>
      <c r="Z767" s="359">
        <v>46253</v>
      </c>
      <c r="AA767" s="601"/>
      <c r="AB767" s="359"/>
      <c r="AC767" s="251"/>
      <c r="AD767" s="361"/>
      <c r="AE767" s="362">
        <v>25</v>
      </c>
      <c r="AF767" s="363" t="str">
        <f t="shared" si="1955"/>
        <v>4IE</v>
      </c>
      <c r="AG767" s="364"/>
      <c r="AH767" s="364"/>
      <c r="AI767" s="364"/>
      <c r="AJ767" s="364"/>
      <c r="AK767" s="364"/>
      <c r="AL767" s="364"/>
      <c r="AM767" s="364"/>
      <c r="AN767" s="364"/>
      <c r="AO767" s="364"/>
      <c r="AP767" s="363"/>
      <c r="AQ767" s="255"/>
      <c r="AR767" s="255"/>
      <c r="AS767" s="255"/>
      <c r="AT767" s="255"/>
      <c r="AU767" s="2843">
        <f t="shared" si="1956"/>
        <v>0</v>
      </c>
      <c r="AV767" s="4008">
        <f t="shared" si="1957"/>
        <v>0</v>
      </c>
      <c r="AW767" s="590" t="str">
        <f>IF($AE767=0,"　",VLOOKUP($AE767,ﾚｰｻﾞOP,5,0))</f>
        <v>-</v>
      </c>
      <c r="AX767" s="369"/>
      <c r="AY767" s="154" t="str">
        <f>IF($AE767=0,"　",VLOOKUP($AE767,ﾚｰｻﾞOP,6,0))</f>
        <v>-</v>
      </c>
      <c r="AZ767" s="367"/>
      <c r="BA767" s="154" t="str">
        <f>IF($AE767=0,"　",VLOOKUP($AE767,ﾚｰｻﾞOP,7,0))</f>
        <v>-</v>
      </c>
      <c r="BB767" s="367"/>
      <c r="BC767" s="368" t="str">
        <f>IF($AE767=0,"　",VLOOKUP($AE767,ﾚｰｻﾞOP,8,0))</f>
        <v>-</v>
      </c>
      <c r="BD767" s="369"/>
      <c r="BE767" s="4599" t="str">
        <f>IF($AE767=0,"　",VLOOKUP($AE767,ﾚｰｻﾞOP,9,0))</f>
        <v>-</v>
      </c>
      <c r="BF767" s="367"/>
      <c r="BG767" s="368" t="str">
        <f>IF($AE767=0,"　",VLOOKUP($AE767,ﾚｰｻﾞOP,10,0))</f>
        <v>-</v>
      </c>
      <c r="BH767" s="367"/>
      <c r="BI767" s="154" t="str">
        <f>IF($AE767=0,"　",VLOOKUP($AE767,ﾚｰｻﾞOP,11,0))</f>
        <v>-</v>
      </c>
      <c r="BJ767" s="367"/>
      <c r="BK767" s="154" t="str">
        <f t="shared" si="2034"/>
        <v>-</v>
      </c>
      <c r="BL767" s="367"/>
      <c r="BM767" s="154" t="str">
        <f t="shared" si="2035"/>
        <v>-</v>
      </c>
      <c r="BN767" s="367"/>
      <c r="BO767" s="155" t="str">
        <f t="shared" si="1967"/>
        <v>-</v>
      </c>
      <c r="BP767" s="367"/>
      <c r="BQ767" s="154" t="str">
        <f t="shared" si="2033"/>
        <v>-</v>
      </c>
      <c r="BR767" s="369"/>
      <c r="BS767" s="154" t="str">
        <f t="shared" si="2037"/>
        <v>-</v>
      </c>
      <c r="BT767" s="369"/>
      <c r="BU767" s="154" t="str">
        <f t="shared" si="2038"/>
        <v>-</v>
      </c>
      <c r="BV767" s="369"/>
      <c r="BW767" s="154" t="str">
        <f t="shared" si="2039"/>
        <v>-</v>
      </c>
      <c r="BX767" s="367"/>
      <c r="BY767" s="154" t="str">
        <f t="shared" si="2040"/>
        <v>-</v>
      </c>
      <c r="BZ767" s="369"/>
      <c r="CA767" s="154" t="str">
        <f t="shared" si="2041"/>
        <v>-</v>
      </c>
      <c r="CB767" s="367"/>
      <c r="CC767" s="154" t="str">
        <f t="shared" si="2042"/>
        <v>-</v>
      </c>
      <c r="CD767" s="367"/>
      <c r="CE767" s="2850" t="str">
        <f t="shared" si="1975"/>
        <v>-</v>
      </c>
      <c r="CF767" s="2846"/>
      <c r="CG767" s="2855" t="str">
        <f t="shared" si="1976"/>
        <v>-</v>
      </c>
      <c r="CH767" s="2851"/>
      <c r="CI767" s="2850" t="str">
        <f t="shared" si="1977"/>
        <v>-</v>
      </c>
      <c r="CJ767" s="2846"/>
      <c r="CK767" s="2850" t="str">
        <f t="shared" si="1978"/>
        <v>-</v>
      </c>
      <c r="CL767" s="2851"/>
      <c r="CM767" s="2850" t="str">
        <f t="shared" si="1979"/>
        <v>-</v>
      </c>
      <c r="CN767" s="2851"/>
      <c r="CO767" s="2855" t="str">
        <f t="shared" si="1980"/>
        <v>-</v>
      </c>
      <c r="CP767" s="2851"/>
      <c r="CQ767" s="2855" t="str">
        <f t="shared" si="1981"/>
        <v>-</v>
      </c>
      <c r="CR767" s="2851"/>
      <c r="CS767" s="2850" t="str">
        <f t="shared" si="1982"/>
        <v>-</v>
      </c>
      <c r="CT767" s="2851"/>
      <c r="CU767" s="2855"/>
      <c r="CV767" s="2851"/>
      <c r="CW767" s="2850" t="str">
        <f t="shared" si="1983"/>
        <v>-</v>
      </c>
      <c r="CX767" s="2851"/>
      <c r="CY767" s="2855" t="str">
        <f t="shared" si="1984"/>
        <v>-</v>
      </c>
      <c r="CZ767" s="2851"/>
      <c r="DA767" s="154" t="str">
        <f t="shared" si="1985"/>
        <v>-</v>
      </c>
      <c r="DB767" s="369"/>
      <c r="DC767" s="155" t="str">
        <f t="shared" si="1986"/>
        <v>-</v>
      </c>
      <c r="DD767" s="367"/>
      <c r="DE767" s="374">
        <f>IF(AG767=1,1,0)</f>
        <v>0</v>
      </c>
      <c r="DF767" s="373"/>
      <c r="DG767" s="818">
        <f t="shared" si="1988"/>
        <v>0</v>
      </c>
      <c r="DH767" s="372"/>
      <c r="DI767" s="267">
        <f>IF(AG767=1,1,0)</f>
        <v>0</v>
      </c>
      <c r="DJ767" s="373"/>
      <c r="DK767" s="374">
        <f t="shared" si="1990"/>
        <v>0</v>
      </c>
      <c r="DL767" s="373"/>
      <c r="DM767" s="375">
        <f t="shared" si="1991"/>
        <v>0</v>
      </c>
      <c r="DN767" s="373"/>
      <c r="DO767" s="155">
        <f t="shared" si="1992"/>
        <v>0</v>
      </c>
      <c r="DP767" s="372"/>
      <c r="DQ767" s="155">
        <f t="shared" si="1993"/>
        <v>0</v>
      </c>
      <c r="DR767" s="373"/>
      <c r="DS767" s="155">
        <f t="shared" si="1994"/>
        <v>0</v>
      </c>
      <c r="DT767" s="372"/>
      <c r="DU767" s="155">
        <f t="shared" si="1995"/>
        <v>0</v>
      </c>
      <c r="DV767" s="373"/>
      <c r="DW767" s="4891">
        <f t="shared" si="2036"/>
        <v>0</v>
      </c>
      <c r="DX767" s="372"/>
      <c r="DY767" s="154">
        <f t="shared" si="2009"/>
        <v>0</v>
      </c>
      <c r="DZ767" s="373"/>
      <c r="EA767" s="154">
        <f>IF(AP767=1,1,0)</f>
        <v>0</v>
      </c>
      <c r="EB767" s="373"/>
      <c r="EC767" s="269">
        <f>IF(AQ767=1,1,0)</f>
        <v>0</v>
      </c>
      <c r="ED767" s="376"/>
      <c r="EE767" s="822">
        <f>IF(AV767=0,0,1)</f>
        <v>0</v>
      </c>
      <c r="EF767" s="377"/>
      <c r="EG767" s="273"/>
      <c r="EH767" s="274"/>
      <c r="EI767" s="275"/>
      <c r="EJ767" s="276"/>
      <c r="EK767" s="275"/>
      <c r="EL767" s="277"/>
      <c r="EM767" s="278" t="str">
        <f t="shared" si="2001"/>
        <v xml:space="preserve"> </v>
      </c>
      <c r="EN767" s="372"/>
      <c r="EO767" s="155">
        <f t="shared" si="2002"/>
        <v>0</v>
      </c>
      <c r="EP767" s="373"/>
      <c r="ER767" s="194"/>
      <c r="ET767" s="154">
        <v>46182</v>
      </c>
      <c r="EU767" s="373">
        <v>4263308</v>
      </c>
      <c r="EV767" s="154">
        <f t="shared" si="2003"/>
        <v>1</v>
      </c>
      <c r="EW767" s="373"/>
      <c r="EX767" s="154">
        <v>45706</v>
      </c>
      <c r="EY767" s="367">
        <v>4163111</v>
      </c>
      <c r="EZ767" s="154"/>
      <c r="FA767" s="367"/>
      <c r="FB767" s="154"/>
      <c r="FC767" s="367"/>
      <c r="FD767" s="154">
        <v>46206</v>
      </c>
      <c r="FE767" s="367">
        <v>4263343</v>
      </c>
      <c r="FF767" s="155"/>
      <c r="FG767" s="367"/>
      <c r="FH767" s="154"/>
      <c r="FI767" s="367"/>
      <c r="FJ767" s="154">
        <v>46182</v>
      </c>
      <c r="FK767" s="373">
        <v>4263311</v>
      </c>
      <c r="FL767" s="155">
        <f t="shared" si="2004"/>
        <v>1</v>
      </c>
      <c r="FM767" s="279"/>
      <c r="FN767" s="1184"/>
      <c r="FO767" s="280"/>
      <c r="FP767" s="281"/>
      <c r="FQ767" s="282"/>
      <c r="FS767" s="281"/>
      <c r="FT767" s="282"/>
    </row>
    <row r="768" spans="1:176" ht="18.600000000000001" customHeight="1">
      <c r="A768" s="228">
        <f t="shared" si="1953"/>
        <v>758</v>
      </c>
      <c r="B768" s="343" t="str">
        <f t="shared" si="1954"/>
        <v>4IE</v>
      </c>
      <c r="C768" s="6771">
        <v>46266</v>
      </c>
      <c r="D768" s="5644" t="s">
        <v>1392</v>
      </c>
      <c r="E768" s="5719">
        <v>89610251</v>
      </c>
      <c r="F768" s="6828" t="s">
        <v>2331</v>
      </c>
      <c r="G768" s="6876"/>
      <c r="H768" s="1330" t="s">
        <v>629</v>
      </c>
      <c r="I768" s="1264" t="s">
        <v>52</v>
      </c>
      <c r="J768" s="1264" t="s">
        <v>21</v>
      </c>
      <c r="K768" s="599" t="s">
        <v>11</v>
      </c>
      <c r="M768" s="6477">
        <v>46233</v>
      </c>
      <c r="N768" s="353">
        <v>46240</v>
      </c>
      <c r="O768" s="354">
        <v>46234</v>
      </c>
      <c r="P768" s="353">
        <v>46251</v>
      </c>
      <c r="Q768" s="354">
        <v>46235</v>
      </c>
      <c r="R768" s="353">
        <v>46241</v>
      </c>
      <c r="S768" s="354">
        <v>46237</v>
      </c>
      <c r="T768" s="353"/>
      <c r="U768" s="355">
        <v>46239</v>
      </c>
      <c r="V768" s="353">
        <v>46253</v>
      </c>
      <c r="W768" s="356">
        <v>46241</v>
      </c>
      <c r="X768" s="357">
        <v>46254</v>
      </c>
      <c r="Y768" s="359">
        <v>46254</v>
      </c>
      <c r="Z768" s="359">
        <v>46254</v>
      </c>
      <c r="AA768" s="601"/>
      <c r="AB768" s="359"/>
      <c r="AC768" s="251"/>
      <c r="AD768" s="361"/>
      <c r="AE768" s="362">
        <v>25</v>
      </c>
      <c r="AF768" s="363" t="str">
        <f t="shared" si="1955"/>
        <v>4IE</v>
      </c>
      <c r="AG768" s="364"/>
      <c r="AH768" s="364"/>
      <c r="AI768" s="364"/>
      <c r="AJ768" s="364"/>
      <c r="AK768" s="364"/>
      <c r="AL768" s="364"/>
      <c r="AM768" s="364"/>
      <c r="AN768" s="364"/>
      <c r="AO768" s="364"/>
      <c r="AP768" s="363"/>
      <c r="AQ768" s="255"/>
      <c r="AR768" s="255"/>
      <c r="AS768" s="255"/>
      <c r="AT768" s="255"/>
      <c r="AU768" s="2843">
        <f t="shared" si="1956"/>
        <v>0</v>
      </c>
      <c r="AV768" s="4008">
        <f t="shared" si="1957"/>
        <v>0</v>
      </c>
      <c r="AW768" s="590" t="str">
        <f>IF($AE768=0,"　",VLOOKUP($AE768,ﾚｰｻﾞOP,5,0))</f>
        <v>-</v>
      </c>
      <c r="AX768" s="369"/>
      <c r="AY768" s="154" t="str">
        <f>IF($AE768=0,"　",VLOOKUP($AE768,ﾚｰｻﾞOP,6,0))</f>
        <v>-</v>
      </c>
      <c r="AZ768" s="367"/>
      <c r="BA768" s="154" t="str">
        <f>IF($AE768=0,"　",VLOOKUP($AE768,ﾚｰｻﾞOP,7,0))</f>
        <v>-</v>
      </c>
      <c r="BB768" s="367"/>
      <c r="BC768" s="368" t="str">
        <f>IF($AE768=0,"　",VLOOKUP($AE768,ﾚｰｻﾞOP,8,0))</f>
        <v>-</v>
      </c>
      <c r="BD768" s="369"/>
      <c r="BE768" s="4599" t="str">
        <f>IF($AE768=0,"　",VLOOKUP($AE768,ﾚｰｻﾞOP,9,0))</f>
        <v>-</v>
      </c>
      <c r="BF768" s="367"/>
      <c r="BG768" s="368" t="str">
        <f>IF($AE768=0,"　",VLOOKUP($AE768,ﾚｰｻﾞOP,10,0))</f>
        <v>-</v>
      </c>
      <c r="BH768" s="367"/>
      <c r="BI768" s="154" t="str">
        <f>IF($AE768=0,"　",VLOOKUP($AE768,ﾚｰｻﾞOP,11,0))</f>
        <v>-</v>
      </c>
      <c r="BJ768" s="367"/>
      <c r="BK768" s="154" t="str">
        <f t="shared" si="2034"/>
        <v>-</v>
      </c>
      <c r="BL768" s="367"/>
      <c r="BM768" s="154" t="str">
        <f t="shared" si="2035"/>
        <v>-</v>
      </c>
      <c r="BN768" s="367"/>
      <c r="BO768" s="155" t="str">
        <f t="shared" si="1967"/>
        <v>-</v>
      </c>
      <c r="BP768" s="367"/>
      <c r="BQ768" s="154" t="str">
        <f t="shared" si="2033"/>
        <v>-</v>
      </c>
      <c r="BR768" s="369"/>
      <c r="BS768" s="154" t="str">
        <f t="shared" si="2037"/>
        <v>-</v>
      </c>
      <c r="BT768" s="369"/>
      <c r="BU768" s="154" t="str">
        <f t="shared" si="2038"/>
        <v>-</v>
      </c>
      <c r="BV768" s="369"/>
      <c r="BW768" s="154" t="str">
        <f t="shared" si="2039"/>
        <v>-</v>
      </c>
      <c r="BX768" s="367"/>
      <c r="BY768" s="154" t="str">
        <f t="shared" si="2040"/>
        <v>-</v>
      </c>
      <c r="BZ768" s="369"/>
      <c r="CA768" s="154" t="str">
        <f t="shared" si="2041"/>
        <v>-</v>
      </c>
      <c r="CB768" s="367"/>
      <c r="CC768" s="154" t="str">
        <f t="shared" si="2042"/>
        <v>-</v>
      </c>
      <c r="CD768" s="367"/>
      <c r="CE768" s="2850" t="str">
        <f t="shared" si="1975"/>
        <v>-</v>
      </c>
      <c r="CF768" s="2846"/>
      <c r="CG768" s="2855" t="str">
        <f t="shared" si="1976"/>
        <v>-</v>
      </c>
      <c r="CH768" s="2851"/>
      <c r="CI768" s="2850" t="str">
        <f t="shared" si="1977"/>
        <v>-</v>
      </c>
      <c r="CJ768" s="2846"/>
      <c r="CK768" s="2850" t="str">
        <f t="shared" si="1978"/>
        <v>-</v>
      </c>
      <c r="CL768" s="2851"/>
      <c r="CM768" s="2850" t="str">
        <f t="shared" si="1979"/>
        <v>-</v>
      </c>
      <c r="CN768" s="2851"/>
      <c r="CO768" s="2855" t="str">
        <f t="shared" si="1980"/>
        <v>-</v>
      </c>
      <c r="CP768" s="2851"/>
      <c r="CQ768" s="2855" t="str">
        <f t="shared" si="1981"/>
        <v>-</v>
      </c>
      <c r="CR768" s="2851"/>
      <c r="CS768" s="2850" t="str">
        <f t="shared" si="1982"/>
        <v>-</v>
      </c>
      <c r="CT768" s="2851"/>
      <c r="CU768" s="2855"/>
      <c r="CV768" s="2851"/>
      <c r="CW768" s="2850" t="str">
        <f t="shared" si="1983"/>
        <v>-</v>
      </c>
      <c r="CX768" s="2851"/>
      <c r="CY768" s="2855" t="str">
        <f t="shared" si="1984"/>
        <v>-</v>
      </c>
      <c r="CZ768" s="2851"/>
      <c r="DA768" s="154" t="str">
        <f t="shared" si="1985"/>
        <v>-</v>
      </c>
      <c r="DB768" s="369"/>
      <c r="DC768" s="155" t="str">
        <f t="shared" si="1986"/>
        <v>-</v>
      </c>
      <c r="DD768" s="367"/>
      <c r="DE768" s="374">
        <f>IF(AG768=1,1,0)</f>
        <v>0</v>
      </c>
      <c r="DF768" s="373"/>
      <c r="DG768" s="818">
        <f t="shared" si="1988"/>
        <v>0</v>
      </c>
      <c r="DH768" s="372"/>
      <c r="DI768" s="267">
        <f>IF(AG768=1,1,0)</f>
        <v>0</v>
      </c>
      <c r="DJ768" s="373"/>
      <c r="DK768" s="374">
        <f t="shared" si="1990"/>
        <v>0</v>
      </c>
      <c r="DL768" s="373"/>
      <c r="DM768" s="375">
        <f t="shared" si="1991"/>
        <v>0</v>
      </c>
      <c r="DN768" s="373"/>
      <c r="DO768" s="155">
        <f t="shared" si="1992"/>
        <v>0</v>
      </c>
      <c r="DP768" s="372"/>
      <c r="DQ768" s="155">
        <f t="shared" si="1993"/>
        <v>0</v>
      </c>
      <c r="DR768" s="373"/>
      <c r="DS768" s="155">
        <f t="shared" si="1994"/>
        <v>0</v>
      </c>
      <c r="DT768" s="372"/>
      <c r="DU768" s="155">
        <f t="shared" si="1995"/>
        <v>0</v>
      </c>
      <c r="DV768" s="373"/>
      <c r="DW768" s="4891">
        <f t="shared" si="2036"/>
        <v>0</v>
      </c>
      <c r="DX768" s="372"/>
      <c r="DY768" s="154">
        <f t="shared" si="2009"/>
        <v>0</v>
      </c>
      <c r="DZ768" s="373"/>
      <c r="EA768" s="154">
        <f>IF(AP768=1,1,0)</f>
        <v>0</v>
      </c>
      <c r="EB768" s="373"/>
      <c r="EC768" s="269">
        <f>IF(AQ768=1,1,0)</f>
        <v>0</v>
      </c>
      <c r="ED768" s="376"/>
      <c r="EE768" s="822">
        <f>IF(AV768=0,0,1)</f>
        <v>0</v>
      </c>
      <c r="EF768" s="377"/>
      <c r="EG768" s="273"/>
      <c r="EH768" s="274"/>
      <c r="EI768" s="275"/>
      <c r="EJ768" s="276"/>
      <c r="EK768" s="275"/>
      <c r="EL768" s="277"/>
      <c r="EM768" s="278" t="str">
        <f t="shared" si="2001"/>
        <v xml:space="preserve"> </v>
      </c>
      <c r="EN768" s="372"/>
      <c r="EO768" s="155">
        <f t="shared" si="2002"/>
        <v>0</v>
      </c>
      <c r="EP768" s="373"/>
      <c r="ER768" s="194"/>
      <c r="ET768" s="154">
        <v>46182</v>
      </c>
      <c r="EU768" s="373">
        <v>4263308</v>
      </c>
      <c r="EV768" s="154">
        <f t="shared" si="2003"/>
        <v>1</v>
      </c>
      <c r="EW768" s="373"/>
      <c r="EX768" s="154"/>
      <c r="EY768" s="367"/>
      <c r="EZ768" s="154">
        <v>46182</v>
      </c>
      <c r="FA768" s="367">
        <v>4263309</v>
      </c>
      <c r="FB768" s="154"/>
      <c r="FC768" s="367"/>
      <c r="FD768" s="154">
        <v>46206</v>
      </c>
      <c r="FE768" s="367">
        <v>4263343</v>
      </c>
      <c r="FF768" s="155"/>
      <c r="FG768" s="367"/>
      <c r="FH768" s="154"/>
      <c r="FI768" s="367"/>
      <c r="FJ768" s="154">
        <v>46182</v>
      </c>
      <c r="FK768" s="373">
        <v>4263311</v>
      </c>
      <c r="FL768" s="155">
        <f t="shared" si="2004"/>
        <v>1</v>
      </c>
      <c r="FM768" s="279"/>
      <c r="FN768" s="1184"/>
      <c r="FO768" s="280"/>
      <c r="FP768" s="281">
        <v>1</v>
      </c>
      <c r="FQ768" s="282"/>
      <c r="FS768" s="281"/>
      <c r="FT768" s="282"/>
    </row>
    <row r="769" spans="1:176" ht="18.600000000000001" customHeight="1">
      <c r="A769" s="228">
        <f t="shared" si="1953"/>
        <v>759</v>
      </c>
      <c r="B769" s="343" t="str">
        <f t="shared" si="1954"/>
        <v>4IE</v>
      </c>
      <c r="C769" s="6242">
        <v>46266</v>
      </c>
      <c r="D769" s="6779" t="s">
        <v>615</v>
      </c>
      <c r="E769" s="6792" t="s">
        <v>1818</v>
      </c>
      <c r="F769" s="6828" t="s">
        <v>2332</v>
      </c>
      <c r="G769" s="6876" t="s">
        <v>2384</v>
      </c>
      <c r="H769" s="1330" t="s">
        <v>630</v>
      </c>
      <c r="I769" s="1264" t="s">
        <v>2002</v>
      </c>
      <c r="J769" s="1264" t="s">
        <v>0</v>
      </c>
      <c r="K769" s="599" t="s">
        <v>503</v>
      </c>
      <c r="L769" s="600"/>
      <c r="M769" s="6477">
        <v>46234</v>
      </c>
      <c r="N769" s="353">
        <v>46233</v>
      </c>
      <c r="O769" s="354">
        <v>46235</v>
      </c>
      <c r="P769" s="353">
        <v>46234</v>
      </c>
      <c r="Q769" s="354">
        <v>46237</v>
      </c>
      <c r="R769" s="353">
        <v>46234</v>
      </c>
      <c r="S769" s="354">
        <v>46238</v>
      </c>
      <c r="T769" s="353">
        <v>46237</v>
      </c>
      <c r="U769" s="355">
        <v>46240</v>
      </c>
      <c r="V769" s="353">
        <v>46238</v>
      </c>
      <c r="W769" s="356">
        <v>46242</v>
      </c>
      <c r="X769" s="6950">
        <v>46239</v>
      </c>
      <c r="Y769" s="359">
        <v>46255</v>
      </c>
      <c r="Z769" s="359">
        <v>46255</v>
      </c>
      <c r="AA769" s="601"/>
      <c r="AB769" s="359"/>
      <c r="AC769" s="251" t="s">
        <v>627</v>
      </c>
      <c r="AD769" s="361"/>
      <c r="AE769" s="362">
        <v>3</v>
      </c>
      <c r="AF769" s="363" t="str">
        <f t="shared" si="1955"/>
        <v>4IE</v>
      </c>
      <c r="AG769" s="364">
        <v>1</v>
      </c>
      <c r="AH769" s="364"/>
      <c r="AI769" s="364"/>
      <c r="AJ769" s="364"/>
      <c r="AK769" s="364"/>
      <c r="AL769" s="364"/>
      <c r="AM769" s="364"/>
      <c r="AN769" s="364"/>
      <c r="AO769" s="364"/>
      <c r="AP769" s="363">
        <v>1</v>
      </c>
      <c r="AQ769" s="255">
        <v>1</v>
      </c>
      <c r="AR769" s="255">
        <v>1</v>
      </c>
      <c r="AS769" s="255"/>
      <c r="AT769" s="255"/>
      <c r="AU769" s="2843">
        <f t="shared" si="1956"/>
        <v>0</v>
      </c>
      <c r="AV769" s="4008">
        <f t="shared" si="1957"/>
        <v>1</v>
      </c>
      <c r="AW769" s="590">
        <v>46189</v>
      </c>
      <c r="AX769" s="369">
        <v>4263289</v>
      </c>
      <c r="AY769" s="154">
        <v>46189</v>
      </c>
      <c r="AZ769" s="367">
        <v>4263290</v>
      </c>
      <c r="BA769" s="154">
        <v>46189</v>
      </c>
      <c r="BB769" s="367">
        <v>4263291</v>
      </c>
      <c r="BC769" s="368">
        <v>46177</v>
      </c>
      <c r="BD769" s="369">
        <v>4263285</v>
      </c>
      <c r="BE769" s="4599">
        <v>46177</v>
      </c>
      <c r="BF769" s="367">
        <v>4263286</v>
      </c>
      <c r="BG769" s="368">
        <v>46206</v>
      </c>
      <c r="BH769" s="367">
        <v>4263327</v>
      </c>
      <c r="BI769" s="154">
        <v>46150</v>
      </c>
      <c r="BJ769" s="367">
        <v>4263240</v>
      </c>
      <c r="BK769" s="154" t="str">
        <f t="shared" si="2034"/>
        <v>-</v>
      </c>
      <c r="BL769" s="367"/>
      <c r="BM769" s="154" t="str">
        <f t="shared" si="2035"/>
        <v>-</v>
      </c>
      <c r="BN769" s="367"/>
      <c r="BO769" s="155" t="str">
        <f t="shared" si="1967"/>
        <v>-</v>
      </c>
      <c r="BP769" s="367"/>
      <c r="BQ769" s="154" t="str">
        <f t="shared" si="2033"/>
        <v>-</v>
      </c>
      <c r="BR769" s="369"/>
      <c r="BS769" s="154" t="str">
        <f t="shared" si="2037"/>
        <v>-</v>
      </c>
      <c r="BT769" s="369"/>
      <c r="BU769" s="154" t="str">
        <f t="shared" si="2038"/>
        <v>-</v>
      </c>
      <c r="BV769" s="369"/>
      <c r="BW769" s="154" t="str">
        <f t="shared" si="2039"/>
        <v>-</v>
      </c>
      <c r="BX769" s="367"/>
      <c r="BY769" s="154" t="str">
        <f t="shared" si="2040"/>
        <v>-</v>
      </c>
      <c r="BZ769" s="369"/>
      <c r="CA769" s="154" t="str">
        <f t="shared" si="2041"/>
        <v>-</v>
      </c>
      <c r="CB769" s="367"/>
      <c r="CC769" s="154" t="str">
        <f t="shared" si="2042"/>
        <v>-</v>
      </c>
      <c r="CD769" s="367"/>
      <c r="CE769" s="2850" t="str">
        <f t="shared" si="1975"/>
        <v>-</v>
      </c>
      <c r="CF769" s="2846"/>
      <c r="CG769" s="2855" t="str">
        <f t="shared" si="1976"/>
        <v>-</v>
      </c>
      <c r="CH769" s="2851"/>
      <c r="CI769" s="2850" t="str">
        <f t="shared" si="1977"/>
        <v>-</v>
      </c>
      <c r="CJ769" s="2846"/>
      <c r="CK769" s="2850" t="str">
        <f t="shared" si="1978"/>
        <v>-</v>
      </c>
      <c r="CL769" s="2851"/>
      <c r="CM769" s="2850" t="str">
        <f t="shared" si="1979"/>
        <v>-</v>
      </c>
      <c r="CN769" s="2851"/>
      <c r="CO769" s="2855" t="str">
        <f t="shared" si="1980"/>
        <v>-</v>
      </c>
      <c r="CP769" s="2851"/>
      <c r="CQ769" s="2855" t="str">
        <f t="shared" si="1981"/>
        <v>-</v>
      </c>
      <c r="CR769" s="2851"/>
      <c r="CS769" s="2850" t="str">
        <f t="shared" si="1982"/>
        <v>-</v>
      </c>
      <c r="CT769" s="2851"/>
      <c r="CU769" s="2855"/>
      <c r="CV769" s="2851"/>
      <c r="CW769" s="2850" t="str">
        <f t="shared" si="1983"/>
        <v>-</v>
      </c>
      <c r="CX769" s="2851"/>
      <c r="CY769" s="2855" t="str">
        <f t="shared" si="1984"/>
        <v>-</v>
      </c>
      <c r="CZ769" s="2851"/>
      <c r="DA769" s="154" t="str">
        <f t="shared" si="1985"/>
        <v>-</v>
      </c>
      <c r="DB769" s="369"/>
      <c r="DC769" s="155" t="str">
        <f t="shared" si="1986"/>
        <v>-</v>
      </c>
      <c r="DD769" s="367"/>
      <c r="DE769" s="374">
        <v>46183</v>
      </c>
      <c r="DF769" s="373">
        <v>4263397</v>
      </c>
      <c r="DG769" s="818">
        <f t="shared" si="1988"/>
        <v>0</v>
      </c>
      <c r="DH769" s="372"/>
      <c r="DI769" s="267">
        <v>46178</v>
      </c>
      <c r="DJ769" s="373">
        <v>4263303</v>
      </c>
      <c r="DK769" s="374">
        <f t="shared" si="1990"/>
        <v>0</v>
      </c>
      <c r="DL769" s="373"/>
      <c r="DM769" s="375">
        <f t="shared" si="1991"/>
        <v>0</v>
      </c>
      <c r="DN769" s="373"/>
      <c r="DO769" s="155">
        <f t="shared" si="1992"/>
        <v>0</v>
      </c>
      <c r="DP769" s="372"/>
      <c r="DQ769" s="155">
        <f t="shared" si="1993"/>
        <v>0</v>
      </c>
      <c r="DR769" s="373"/>
      <c r="DS769" s="155">
        <f t="shared" si="1994"/>
        <v>0</v>
      </c>
      <c r="DT769" s="372"/>
      <c r="DU769" s="155">
        <f t="shared" si="1995"/>
        <v>0</v>
      </c>
      <c r="DV769" s="373"/>
      <c r="DW769" s="4891">
        <f t="shared" si="2036"/>
        <v>0</v>
      </c>
      <c r="DX769" s="372"/>
      <c r="DY769" s="154">
        <f t="shared" si="2009"/>
        <v>0</v>
      </c>
      <c r="DZ769" s="373"/>
      <c r="EA769" s="154">
        <v>46206</v>
      </c>
      <c r="EB769" s="373">
        <v>4263338</v>
      </c>
      <c r="EC769" s="269">
        <v>46206</v>
      </c>
      <c r="ED769" s="376">
        <v>4263339</v>
      </c>
      <c r="EE769" s="822">
        <v>46150</v>
      </c>
      <c r="EF769" s="377">
        <v>4263260</v>
      </c>
      <c r="EG769" s="273"/>
      <c r="EH769" s="274"/>
      <c r="EI769" s="275"/>
      <c r="EJ769" s="276"/>
      <c r="EK769" s="275"/>
      <c r="EL769" s="277"/>
      <c r="EM769" s="278" t="str">
        <f t="shared" si="2001"/>
        <v xml:space="preserve"> </v>
      </c>
      <c r="EN769" s="372"/>
      <c r="EO769" s="155">
        <f t="shared" si="2002"/>
        <v>0</v>
      </c>
      <c r="EP769" s="373"/>
      <c r="ER769" s="194"/>
      <c r="ET769" s="154" t="str">
        <f>IF($AE769=0,"　",VLOOKUP($AE769,ﾚｰｻﾞOP,60,0))</f>
        <v>-</v>
      </c>
      <c r="EU769" s="373"/>
      <c r="EV769" s="154" t="str">
        <f t="shared" si="2003"/>
        <v>-</v>
      </c>
      <c r="EW769" s="373"/>
      <c r="EX769" s="154"/>
      <c r="EY769" s="367"/>
      <c r="EZ769" s="154"/>
      <c r="FA769" s="367"/>
      <c r="FB769" s="154"/>
      <c r="FC769" s="367"/>
      <c r="FD769" s="154"/>
      <c r="FE769" s="367"/>
      <c r="FF769" s="155"/>
      <c r="FG769" s="367"/>
      <c r="FH769" s="154"/>
      <c r="FI769" s="367"/>
      <c r="FJ769" s="154" t="str">
        <f>IF($AE769=0,"　",VLOOKUP($AE769,ﾚｰｻﾞOP,67,0))</f>
        <v>-</v>
      </c>
      <c r="FK769" s="373"/>
      <c r="FL769" s="155" t="str">
        <f t="shared" si="2004"/>
        <v>-</v>
      </c>
      <c r="FM769" s="279"/>
      <c r="FN769" s="1184"/>
      <c r="FO769" s="280"/>
      <c r="FP769" s="281"/>
      <c r="FQ769" s="282"/>
      <c r="FS769" s="281"/>
      <c r="FT769" s="282"/>
    </row>
    <row r="770" spans="1:176" ht="18.600000000000001" customHeight="1">
      <c r="A770" s="228">
        <f t="shared" si="1953"/>
        <v>760</v>
      </c>
      <c r="B770" s="343" t="str">
        <f t="shared" si="1954"/>
        <v>4IE</v>
      </c>
      <c r="C770" s="6242">
        <v>46266</v>
      </c>
      <c r="D770" s="7541" t="s">
        <v>615</v>
      </c>
      <c r="E770" s="7543" t="s">
        <v>1819</v>
      </c>
      <c r="F770" s="6828" t="s">
        <v>2286</v>
      </c>
      <c r="G770" s="6876" t="s">
        <v>1914</v>
      </c>
      <c r="H770" s="1330" t="s">
        <v>630</v>
      </c>
      <c r="I770" s="1264" t="s">
        <v>2002</v>
      </c>
      <c r="J770" s="6948" t="s">
        <v>0</v>
      </c>
      <c r="K770" s="599" t="s">
        <v>503</v>
      </c>
      <c r="L770" s="6949"/>
      <c r="M770" s="6477">
        <v>46234</v>
      </c>
      <c r="N770" s="353">
        <v>46233</v>
      </c>
      <c r="O770" s="354">
        <v>46235</v>
      </c>
      <c r="P770" s="353">
        <v>46234</v>
      </c>
      <c r="Q770" s="354">
        <v>46237</v>
      </c>
      <c r="R770" s="353">
        <v>46234</v>
      </c>
      <c r="S770" s="354">
        <v>46238</v>
      </c>
      <c r="T770" s="353">
        <v>46237</v>
      </c>
      <c r="U770" s="355">
        <v>46240</v>
      </c>
      <c r="V770" s="353">
        <v>46239</v>
      </c>
      <c r="W770" s="356">
        <v>46242</v>
      </c>
      <c r="X770" s="357">
        <v>46240</v>
      </c>
      <c r="Y770" s="6951">
        <v>46255</v>
      </c>
      <c r="Z770" s="6951">
        <v>46255</v>
      </c>
      <c r="AA770" s="6952"/>
      <c r="AB770" s="6951"/>
      <c r="AC770" s="251" t="s">
        <v>627</v>
      </c>
      <c r="AD770" s="6953"/>
      <c r="AE770" s="6954">
        <v>3</v>
      </c>
      <c r="AF770" s="363" t="str">
        <f t="shared" si="1955"/>
        <v>4IE</v>
      </c>
      <c r="AG770" s="6956">
        <v>1</v>
      </c>
      <c r="AH770" s="6956"/>
      <c r="AI770" s="6956"/>
      <c r="AJ770" s="6956"/>
      <c r="AK770" s="6956"/>
      <c r="AL770" s="6956"/>
      <c r="AM770" s="6956"/>
      <c r="AN770" s="6956"/>
      <c r="AO770" s="6956"/>
      <c r="AP770" s="6955">
        <v>1</v>
      </c>
      <c r="AQ770" s="6956">
        <v>1</v>
      </c>
      <c r="AR770" s="6956">
        <v>1</v>
      </c>
      <c r="AS770" s="6956"/>
      <c r="AT770" s="6956"/>
      <c r="AU770" s="6957">
        <f t="shared" si="1956"/>
        <v>0</v>
      </c>
      <c r="AV770" s="6958">
        <f t="shared" si="1957"/>
        <v>1</v>
      </c>
      <c r="AW770" s="6959">
        <v>46189</v>
      </c>
      <c r="AX770" s="6960">
        <v>4263289</v>
      </c>
      <c r="AY770" s="6961">
        <v>46189</v>
      </c>
      <c r="AZ770" s="6962">
        <v>4263290</v>
      </c>
      <c r="BA770" s="6961">
        <v>46189</v>
      </c>
      <c r="BB770" s="6962">
        <v>4263291</v>
      </c>
      <c r="BC770" s="6959">
        <v>46189</v>
      </c>
      <c r="BD770" s="6960">
        <v>4263292</v>
      </c>
      <c r="BE770" s="6961">
        <v>46177</v>
      </c>
      <c r="BF770" s="6962">
        <v>4263286</v>
      </c>
      <c r="BG770" s="6959">
        <v>46206</v>
      </c>
      <c r="BH770" s="6962">
        <v>4263327</v>
      </c>
      <c r="BI770" s="6961">
        <v>46150</v>
      </c>
      <c r="BJ770" s="6962">
        <v>4263240</v>
      </c>
      <c r="BK770" s="6961" t="str">
        <f t="shared" si="2034"/>
        <v>-</v>
      </c>
      <c r="BL770" s="6962"/>
      <c r="BM770" s="6961" t="str">
        <f t="shared" si="2035"/>
        <v>-</v>
      </c>
      <c r="BN770" s="6962"/>
      <c r="BO770" s="6963" t="str">
        <f t="shared" si="1967"/>
        <v>-</v>
      </c>
      <c r="BP770" s="6962"/>
      <c r="BQ770" s="6961" t="str">
        <f t="shared" si="2033"/>
        <v>-</v>
      </c>
      <c r="BR770" s="6960"/>
      <c r="BS770" s="6961" t="str">
        <f t="shared" si="2037"/>
        <v>-</v>
      </c>
      <c r="BT770" s="6960"/>
      <c r="BU770" s="6961" t="str">
        <f t="shared" si="2038"/>
        <v>-</v>
      </c>
      <c r="BV770" s="6960"/>
      <c r="BW770" s="6961" t="str">
        <f t="shared" si="2039"/>
        <v>-</v>
      </c>
      <c r="BX770" s="6962"/>
      <c r="BY770" s="6961" t="str">
        <f t="shared" si="2040"/>
        <v>-</v>
      </c>
      <c r="BZ770" s="6960"/>
      <c r="CA770" s="6961" t="str">
        <f t="shared" si="2041"/>
        <v>-</v>
      </c>
      <c r="CB770" s="6962"/>
      <c r="CC770" s="6961" t="str">
        <f t="shared" si="2042"/>
        <v>-</v>
      </c>
      <c r="CD770" s="6962"/>
      <c r="CE770" s="6961" t="str">
        <f t="shared" si="1975"/>
        <v>-</v>
      </c>
      <c r="CF770" s="6960"/>
      <c r="CG770" s="6963" t="str">
        <f t="shared" si="1976"/>
        <v>-</v>
      </c>
      <c r="CH770" s="6962"/>
      <c r="CI770" s="6961" t="str">
        <f t="shared" si="1977"/>
        <v>-</v>
      </c>
      <c r="CJ770" s="6960"/>
      <c r="CK770" s="6961" t="str">
        <f t="shared" si="1978"/>
        <v>-</v>
      </c>
      <c r="CL770" s="6962"/>
      <c r="CM770" s="6961" t="str">
        <f t="shared" si="1979"/>
        <v>-</v>
      </c>
      <c r="CN770" s="6962"/>
      <c r="CO770" s="6963" t="str">
        <f t="shared" si="1980"/>
        <v>-</v>
      </c>
      <c r="CP770" s="6962"/>
      <c r="CQ770" s="6963" t="str">
        <f t="shared" si="1981"/>
        <v>-</v>
      </c>
      <c r="CR770" s="6962"/>
      <c r="CS770" s="6961" t="str">
        <f t="shared" si="1982"/>
        <v>-</v>
      </c>
      <c r="CT770" s="6962"/>
      <c r="CU770" s="6963"/>
      <c r="CV770" s="6962"/>
      <c r="CW770" s="6961" t="str">
        <f t="shared" si="1983"/>
        <v>-</v>
      </c>
      <c r="CX770" s="6962"/>
      <c r="CY770" s="6963" t="str">
        <f t="shared" si="1984"/>
        <v>-</v>
      </c>
      <c r="CZ770" s="6962"/>
      <c r="DA770" s="6961" t="str">
        <f t="shared" si="1985"/>
        <v>-</v>
      </c>
      <c r="DB770" s="6960"/>
      <c r="DC770" s="6963" t="str">
        <f t="shared" si="1986"/>
        <v>-</v>
      </c>
      <c r="DD770" s="6962"/>
      <c r="DE770" s="6964">
        <v>46199</v>
      </c>
      <c r="DF770" s="6965">
        <v>4263405</v>
      </c>
      <c r="DG770" s="818">
        <f t="shared" si="1988"/>
        <v>0</v>
      </c>
      <c r="DH770" s="6966"/>
      <c r="DI770" s="6961">
        <v>46178</v>
      </c>
      <c r="DJ770" s="6965">
        <v>4263303</v>
      </c>
      <c r="DK770" s="6964">
        <f t="shared" si="1990"/>
        <v>0</v>
      </c>
      <c r="DL770" s="6965"/>
      <c r="DM770" s="6967">
        <f t="shared" si="1991"/>
        <v>0</v>
      </c>
      <c r="DN770" s="6965"/>
      <c r="DO770" s="6963">
        <f t="shared" si="1992"/>
        <v>0</v>
      </c>
      <c r="DP770" s="6966"/>
      <c r="DQ770" s="6963">
        <f t="shared" si="1993"/>
        <v>0</v>
      </c>
      <c r="DR770" s="6965"/>
      <c r="DS770" s="6963">
        <f t="shared" si="1994"/>
        <v>0</v>
      </c>
      <c r="DT770" s="6966"/>
      <c r="DU770" s="6963">
        <f t="shared" si="1995"/>
        <v>0</v>
      </c>
      <c r="DV770" s="6965"/>
      <c r="DW770" s="6959">
        <f t="shared" si="2036"/>
        <v>0</v>
      </c>
      <c r="DX770" s="6966"/>
      <c r="DY770" s="6961">
        <f t="shared" si="2009"/>
        <v>0</v>
      </c>
      <c r="DZ770" s="6965"/>
      <c r="EA770" s="6961">
        <v>46206</v>
      </c>
      <c r="EB770" s="6965">
        <v>4263338</v>
      </c>
      <c r="EC770" s="820">
        <v>46206</v>
      </c>
      <c r="ED770" s="6968">
        <v>4263339</v>
      </c>
      <c r="EE770" s="6946">
        <v>46150</v>
      </c>
      <c r="EF770" s="6969">
        <v>4263260</v>
      </c>
      <c r="EG770" s="273"/>
      <c r="EH770" s="274"/>
      <c r="EI770" s="275"/>
      <c r="EJ770" s="276"/>
      <c r="EK770" s="275"/>
      <c r="EL770" s="277"/>
      <c r="EM770" s="829" t="str">
        <f t="shared" si="2001"/>
        <v xml:space="preserve"> </v>
      </c>
      <c r="EN770" s="6966"/>
      <c r="EO770" s="6963">
        <f t="shared" si="2002"/>
        <v>0</v>
      </c>
      <c r="EP770" s="6965"/>
      <c r="ER770" s="6970"/>
      <c r="ET770" s="6961" t="str">
        <f>IF($AE770=0,"　",VLOOKUP($AE770,ﾚｰｻﾞOP,60,0))</f>
        <v>-</v>
      </c>
      <c r="EU770" s="6965"/>
      <c r="EV770" s="6961" t="str">
        <f t="shared" si="2003"/>
        <v>-</v>
      </c>
      <c r="EW770" s="6965"/>
      <c r="EX770" s="6961"/>
      <c r="EY770" s="6962"/>
      <c r="EZ770" s="6961"/>
      <c r="FA770" s="6962"/>
      <c r="FB770" s="6961"/>
      <c r="FC770" s="6962"/>
      <c r="FD770" s="6961"/>
      <c r="FE770" s="6962"/>
      <c r="FF770" s="6963"/>
      <c r="FG770" s="6962"/>
      <c r="FH770" s="6961"/>
      <c r="FI770" s="6962"/>
      <c r="FJ770" s="6961" t="str">
        <f>IF($AE770=0,"　",VLOOKUP($AE770,ﾚｰｻﾞOP,67,0))</f>
        <v>-</v>
      </c>
      <c r="FK770" s="6965"/>
      <c r="FL770" s="6963" t="str">
        <f t="shared" si="2004"/>
        <v>-</v>
      </c>
      <c r="FM770" s="6960"/>
      <c r="FN770" s="6961"/>
      <c r="FO770" s="6962"/>
      <c r="FP770" s="6961"/>
      <c r="FQ770" s="6962"/>
      <c r="FS770" s="6961"/>
      <c r="FT770" s="6962"/>
    </row>
    <row r="771" spans="1:176" ht="18.600000000000001" customHeight="1">
      <c r="A771" s="228">
        <f t="shared" si="1953"/>
        <v>761</v>
      </c>
      <c r="B771" s="343" t="str">
        <f t="shared" si="1954"/>
        <v>4IE</v>
      </c>
      <c r="C771" s="6242">
        <v>46266</v>
      </c>
      <c r="D771" s="5657" t="s">
        <v>495</v>
      </c>
      <c r="E771" s="5658" t="s">
        <v>2074</v>
      </c>
      <c r="F771" s="6828" t="s">
        <v>2334</v>
      </c>
      <c r="G771" s="6876" t="s">
        <v>2385</v>
      </c>
      <c r="H771" s="1330" t="s">
        <v>631</v>
      </c>
      <c r="I771" s="1264" t="s">
        <v>49</v>
      </c>
      <c r="J771" s="1264" t="s">
        <v>2075</v>
      </c>
      <c r="K771" s="599" t="s">
        <v>11</v>
      </c>
      <c r="L771" s="600"/>
      <c r="M771" s="6477">
        <v>46235</v>
      </c>
      <c r="N771" s="353">
        <v>46234</v>
      </c>
      <c r="O771" s="354">
        <v>46237</v>
      </c>
      <c r="P771" s="353">
        <v>46235</v>
      </c>
      <c r="Q771" s="354">
        <v>46238</v>
      </c>
      <c r="R771" s="353">
        <v>46235</v>
      </c>
      <c r="S771" s="354">
        <v>46239</v>
      </c>
      <c r="T771" s="353">
        <v>46238</v>
      </c>
      <c r="U771" s="355">
        <v>46241</v>
      </c>
      <c r="V771" s="353">
        <v>46240</v>
      </c>
      <c r="W771" s="356">
        <v>46251</v>
      </c>
      <c r="X771" s="357">
        <v>46241</v>
      </c>
      <c r="Y771" s="359">
        <v>46255</v>
      </c>
      <c r="Z771" s="359">
        <v>46255</v>
      </c>
      <c r="AA771" s="601"/>
      <c r="AB771" s="359"/>
      <c r="AC771" s="251" t="s">
        <v>627</v>
      </c>
      <c r="AD771" s="361"/>
      <c r="AE771" s="362">
        <v>5</v>
      </c>
      <c r="AF771" s="363" t="str">
        <f t="shared" si="1955"/>
        <v>4IE</v>
      </c>
      <c r="AG771" s="364"/>
      <c r="AH771" s="364"/>
      <c r="AI771" s="364"/>
      <c r="AJ771" s="364"/>
      <c r="AK771" s="364"/>
      <c r="AL771" s="364"/>
      <c r="AM771" s="364"/>
      <c r="AN771" s="364">
        <v>1</v>
      </c>
      <c r="AO771" s="364"/>
      <c r="AP771" s="363">
        <v>1</v>
      </c>
      <c r="AQ771" s="255">
        <v>1</v>
      </c>
      <c r="AR771" s="255">
        <v>1</v>
      </c>
      <c r="AS771" s="255"/>
      <c r="AT771" s="255"/>
      <c r="AU771" s="2843"/>
      <c r="AV771" s="4008"/>
      <c r="AW771" s="6959">
        <v>46189</v>
      </c>
      <c r="AX771" s="6960">
        <v>4263289</v>
      </c>
      <c r="AY771" s="6961">
        <v>46189</v>
      </c>
      <c r="AZ771" s="6962">
        <v>4263290</v>
      </c>
      <c r="BA771" s="6961">
        <v>46189</v>
      </c>
      <c r="BB771" s="6962">
        <v>4263291</v>
      </c>
      <c r="BC771" s="6959">
        <v>46189</v>
      </c>
      <c r="BD771" s="6960">
        <v>4263292</v>
      </c>
      <c r="BE771" s="6961">
        <v>46177</v>
      </c>
      <c r="BF771" s="6962">
        <v>4263286</v>
      </c>
      <c r="BG771" s="6959">
        <v>46206</v>
      </c>
      <c r="BH771" s="6962">
        <v>4263327</v>
      </c>
      <c r="BI771" s="154" t="str">
        <f>IF($AE771=0,"　",VLOOKUP($AE771,ﾚｰｻﾞOP,11,0))</f>
        <v>-</v>
      </c>
      <c r="BJ771" s="367"/>
      <c r="BK771" s="6961" t="str">
        <f t="shared" si="2034"/>
        <v>-</v>
      </c>
      <c r="BL771" s="6962"/>
      <c r="BM771" s="6961" t="str">
        <f t="shared" si="2035"/>
        <v>-</v>
      </c>
      <c r="BN771" s="6962"/>
      <c r="BO771" s="6963" t="str">
        <f t="shared" si="1967"/>
        <v>-</v>
      </c>
      <c r="BP771" s="6962"/>
      <c r="BQ771" s="154">
        <v>46178</v>
      </c>
      <c r="BR771" s="369">
        <v>4263296</v>
      </c>
      <c r="BS771" s="6961" t="str">
        <f t="shared" si="2037"/>
        <v>-</v>
      </c>
      <c r="BT771" s="6960"/>
      <c r="BU771" s="6961" t="str">
        <f t="shared" si="2038"/>
        <v>-</v>
      </c>
      <c r="BV771" s="6960"/>
      <c r="BW771" s="6961" t="str">
        <f t="shared" si="2039"/>
        <v>-</v>
      </c>
      <c r="BX771" s="6962"/>
      <c r="BY771" s="6961" t="str">
        <f t="shared" si="2040"/>
        <v>-</v>
      </c>
      <c r="BZ771" s="6960"/>
      <c r="CA771" s="6961" t="str">
        <f t="shared" si="2041"/>
        <v>-</v>
      </c>
      <c r="CB771" s="6962"/>
      <c r="CC771" s="6961" t="str">
        <f t="shared" si="2042"/>
        <v>-</v>
      </c>
      <c r="CD771" s="6962"/>
      <c r="CE771" s="6961" t="str">
        <f t="shared" si="1975"/>
        <v>-</v>
      </c>
      <c r="CF771" s="6960"/>
      <c r="CG771" s="6963" t="str">
        <f t="shared" si="1976"/>
        <v>-</v>
      </c>
      <c r="CH771" s="6962"/>
      <c r="CI771" s="6961" t="str">
        <f t="shared" si="1977"/>
        <v>-</v>
      </c>
      <c r="CJ771" s="6960"/>
      <c r="CK771" s="6961" t="str">
        <f t="shared" si="1978"/>
        <v>-</v>
      </c>
      <c r="CL771" s="6962"/>
      <c r="CM771" s="6961" t="str">
        <f t="shared" si="1979"/>
        <v>-</v>
      </c>
      <c r="CN771" s="6962"/>
      <c r="CO771" s="6963" t="str">
        <f t="shared" si="1980"/>
        <v>-</v>
      </c>
      <c r="CP771" s="6962"/>
      <c r="CQ771" s="6963" t="str">
        <f t="shared" si="1981"/>
        <v>-</v>
      </c>
      <c r="CR771" s="6962"/>
      <c r="CS771" s="6961" t="str">
        <f t="shared" si="1982"/>
        <v>-</v>
      </c>
      <c r="CT771" s="6962"/>
      <c r="CU771" s="6963"/>
      <c r="CV771" s="6962"/>
      <c r="CW771" s="6961" t="str">
        <f t="shared" si="1983"/>
        <v>-</v>
      </c>
      <c r="CX771" s="6962"/>
      <c r="CY771" s="6963" t="str">
        <f t="shared" si="1984"/>
        <v>-</v>
      </c>
      <c r="CZ771" s="6962"/>
      <c r="DA771" s="6961" t="str">
        <f t="shared" si="1985"/>
        <v>-</v>
      </c>
      <c r="DB771" s="6960"/>
      <c r="DC771" s="6963" t="str">
        <f t="shared" si="1986"/>
        <v>-</v>
      </c>
      <c r="DD771" s="6962"/>
      <c r="DE771" s="374">
        <f t="shared" ref="DE771" si="2043">IF(AG771=1,1,0)</f>
        <v>0</v>
      </c>
      <c r="DF771" s="373"/>
      <c r="DG771" s="818">
        <f t="shared" ref="DG771:DG773" si="2044">IF(AH771=1,1,0)</f>
        <v>0</v>
      </c>
      <c r="DH771" s="6966"/>
      <c r="DI771" s="267">
        <f t="shared" ref="DI771" si="2045">IF(AG771=1,1,0)</f>
        <v>0</v>
      </c>
      <c r="DJ771" s="373"/>
      <c r="DK771" s="6964">
        <f t="shared" ref="DK771" si="2046">IF(AU771=2,1,0)</f>
        <v>0</v>
      </c>
      <c r="DL771" s="6965"/>
      <c r="DM771" s="6967">
        <f t="shared" ref="DM771" si="2047">IF(AU771=1,1,0)</f>
        <v>0</v>
      </c>
      <c r="DN771" s="6965"/>
      <c r="DO771" s="6963">
        <f t="shared" ref="DO771" si="2048">IF(AJ771=1,1,0)</f>
        <v>0</v>
      </c>
      <c r="DP771" s="6966"/>
      <c r="DQ771" s="6963">
        <f t="shared" ref="DQ771" si="2049">IF(AK771=1,1,0)</f>
        <v>0</v>
      </c>
      <c r="DR771" s="6965"/>
      <c r="DS771" s="6963">
        <f t="shared" ref="DS771" si="2050">IF(AL771=1,1,0)</f>
        <v>0</v>
      </c>
      <c r="DT771" s="6966"/>
      <c r="DU771" s="6963">
        <f t="shared" ref="DU771" si="2051">IF(AM771=1,1,0)</f>
        <v>0</v>
      </c>
      <c r="DV771" s="6965"/>
      <c r="DW771" s="4891">
        <v>46178</v>
      </c>
      <c r="DX771" s="372">
        <v>4263304</v>
      </c>
      <c r="DY771" s="6961">
        <f t="shared" ref="DY771" si="2052">IF(AO771=1,1,0)</f>
        <v>0</v>
      </c>
      <c r="DZ771" s="6965"/>
      <c r="EA771" s="6961">
        <v>46206</v>
      </c>
      <c r="EB771" s="6965">
        <v>4263338</v>
      </c>
      <c r="EC771" s="820">
        <v>46206</v>
      </c>
      <c r="ED771" s="6968">
        <v>4263339</v>
      </c>
      <c r="EE771" s="6946">
        <v>46150</v>
      </c>
      <c r="EF771" s="6969">
        <v>4263260</v>
      </c>
      <c r="EG771" s="273"/>
      <c r="EH771" s="274"/>
      <c r="EI771" s="275"/>
      <c r="EJ771" s="276"/>
      <c r="EK771" s="275"/>
      <c r="EL771" s="277"/>
      <c r="EM771" s="278"/>
      <c r="EN771" s="372"/>
      <c r="EO771" s="155"/>
      <c r="EP771" s="373"/>
      <c r="ER771" s="194"/>
      <c r="ET771" s="154"/>
      <c r="EU771" s="373"/>
      <c r="EV771" s="154"/>
      <c r="EW771" s="373"/>
      <c r="EX771" s="154"/>
      <c r="EY771" s="367"/>
      <c r="EZ771" s="154"/>
      <c r="FA771" s="367"/>
      <c r="FB771" s="154"/>
      <c r="FC771" s="367"/>
      <c r="FD771" s="154"/>
      <c r="FE771" s="367"/>
      <c r="FF771" s="155"/>
      <c r="FG771" s="367"/>
      <c r="FH771" s="154"/>
      <c r="FI771" s="367"/>
      <c r="FJ771" s="154"/>
      <c r="FK771" s="373"/>
      <c r="FL771" s="155"/>
      <c r="FM771" s="279"/>
      <c r="FN771" s="1184"/>
      <c r="FO771" s="280"/>
      <c r="FP771" s="281"/>
      <c r="FQ771" s="282"/>
      <c r="FS771" s="281"/>
      <c r="FT771" s="282"/>
    </row>
    <row r="772" spans="1:176" ht="18.600000000000001" customHeight="1">
      <c r="A772" s="228">
        <f t="shared" si="1953"/>
        <v>762</v>
      </c>
      <c r="B772" s="343" t="str">
        <f t="shared" si="1954"/>
        <v>4IE</v>
      </c>
      <c r="C772" s="6242">
        <v>46266</v>
      </c>
      <c r="D772" s="345" t="s">
        <v>30</v>
      </c>
      <c r="E772" s="346">
        <v>84515342</v>
      </c>
      <c r="F772" s="6828" t="s">
        <v>2283</v>
      </c>
      <c r="G772" s="6876" t="s">
        <v>2386</v>
      </c>
      <c r="H772" s="1330" t="s">
        <v>630</v>
      </c>
      <c r="I772" s="1264" t="s">
        <v>48</v>
      </c>
      <c r="J772" s="1264" t="s">
        <v>20</v>
      </c>
      <c r="K772" s="599" t="s">
        <v>11</v>
      </c>
      <c r="L772" s="600"/>
      <c r="M772" s="6477">
        <v>46235</v>
      </c>
      <c r="N772" s="353">
        <v>46234</v>
      </c>
      <c r="O772" s="354">
        <v>46237</v>
      </c>
      <c r="P772" s="353">
        <v>46235</v>
      </c>
      <c r="Q772" s="354">
        <v>46238</v>
      </c>
      <c r="R772" s="353">
        <v>46235</v>
      </c>
      <c r="S772" s="354">
        <v>46239</v>
      </c>
      <c r="T772" s="353">
        <v>46238</v>
      </c>
      <c r="U772" s="355">
        <v>46241</v>
      </c>
      <c r="V772" s="353">
        <v>46240</v>
      </c>
      <c r="W772" s="356">
        <v>46251</v>
      </c>
      <c r="X772" s="357">
        <v>46242</v>
      </c>
      <c r="Y772" s="359">
        <v>46256</v>
      </c>
      <c r="Z772" s="359">
        <v>46256</v>
      </c>
      <c r="AA772" s="601"/>
      <c r="AB772" s="359"/>
      <c r="AC772" s="251" t="s">
        <v>627</v>
      </c>
      <c r="AD772" s="361"/>
      <c r="AE772" s="362">
        <v>3</v>
      </c>
      <c r="AF772" s="363" t="str">
        <f t="shared" si="1955"/>
        <v>4IE</v>
      </c>
      <c r="AG772" s="364">
        <v>1</v>
      </c>
      <c r="AH772" s="364"/>
      <c r="AI772" s="364"/>
      <c r="AJ772" s="364"/>
      <c r="AK772" s="364"/>
      <c r="AL772" s="364"/>
      <c r="AM772" s="364"/>
      <c r="AN772" s="364">
        <v>1</v>
      </c>
      <c r="AO772" s="364"/>
      <c r="AP772" s="363">
        <v>1</v>
      </c>
      <c r="AQ772" s="255">
        <v>1</v>
      </c>
      <c r="AR772" s="255">
        <v>1</v>
      </c>
      <c r="AS772" s="255"/>
      <c r="AT772" s="255"/>
      <c r="AU772" s="2843">
        <f t="shared" ref="AU772:AU798" si="2053">IF(AI772="付属済",0,IF(AI772=1,AI772+AP772,0))</f>
        <v>0</v>
      </c>
      <c r="AV772" s="4008">
        <f t="shared" ref="AV772:AV798" si="2054">IF(AE772=0,0,(AR772*1)+(AS772*100))</f>
        <v>1</v>
      </c>
      <c r="AW772" s="6959">
        <v>46189</v>
      </c>
      <c r="AX772" s="6960">
        <v>4263289</v>
      </c>
      <c r="AY772" s="154">
        <v>46189</v>
      </c>
      <c r="AZ772" s="367">
        <v>4263290</v>
      </c>
      <c r="BA772" s="154">
        <v>46189</v>
      </c>
      <c r="BB772" s="367">
        <v>4263291</v>
      </c>
      <c r="BC772" s="368">
        <v>46189</v>
      </c>
      <c r="BD772" s="369">
        <v>4263292</v>
      </c>
      <c r="BE772" s="4599">
        <v>46177</v>
      </c>
      <c r="BF772" s="367">
        <v>4263286</v>
      </c>
      <c r="BG772" s="368">
        <v>46206</v>
      </c>
      <c r="BH772" s="367">
        <v>4263327</v>
      </c>
      <c r="BI772" s="154">
        <v>46177</v>
      </c>
      <c r="BJ772" s="367">
        <v>4263288</v>
      </c>
      <c r="BK772" s="154" t="str">
        <f t="shared" ref="BK772:BK788" si="2055">IF($AE772=0,"　",VLOOKUP($AE772,ﾚｰｻﾞOP,57,0))</f>
        <v>-</v>
      </c>
      <c r="BL772" s="367"/>
      <c r="BM772" s="154" t="str">
        <f t="shared" ref="BM772:BM788" si="2056">IF($AE772=0,"　",VLOOKUP($AE772,ﾚｰｻﾞOP,58,0))</f>
        <v>-</v>
      </c>
      <c r="BN772" s="367"/>
      <c r="BO772" s="155" t="str">
        <f t="shared" ref="BO772:BO798" si="2057">IF($AE772=0,"　",VLOOKUP($AE772,ﾚｰｻﾞOP,59,0))</f>
        <v>-</v>
      </c>
      <c r="BP772" s="367"/>
      <c r="BQ772" s="154" t="str">
        <f t="shared" ref="BQ772:BQ781" si="2058">IF($AE772=0,"　",VLOOKUP($AE772,ﾚｰｻﾞOP,12,0))</f>
        <v>-</v>
      </c>
      <c r="BR772" s="369"/>
      <c r="BS772" s="154" t="str">
        <f t="shared" ref="BS772:BS798" si="2059">IF($AE772=0,"　",VLOOKUP($AE772,ﾚｰｻﾞOP,13,0))</f>
        <v>-</v>
      </c>
      <c r="BT772" s="369"/>
      <c r="BU772" s="154" t="str">
        <f t="shared" ref="BU772:BU798" si="2060">IF($AE772=0,"　",VLOOKUP($AE772,ﾚｰｻﾞOP,14,0))</f>
        <v>-</v>
      </c>
      <c r="BV772" s="369"/>
      <c r="BW772" s="154" t="str">
        <f t="shared" ref="BW772:BW798" si="2061">IF($AE772=0,"　",VLOOKUP($AE772,ﾚｰｻﾞOP,15,0))</f>
        <v>-</v>
      </c>
      <c r="BX772" s="367"/>
      <c r="BY772" s="154" t="str">
        <f t="shared" ref="BY772:BY798" si="2062">IF($AE772=0,"　",VLOOKUP($AE772,ﾚｰｻﾞOP,16,0))</f>
        <v>-</v>
      </c>
      <c r="BZ772" s="369"/>
      <c r="CA772" s="154" t="str">
        <f t="shared" ref="CA772:CA798" si="2063">IF($AE772=0,"　",VLOOKUP($AE772,ﾚｰｻﾞOP,17,0))</f>
        <v>-</v>
      </c>
      <c r="CB772" s="367"/>
      <c r="CC772" s="154" t="str">
        <f t="shared" ref="CC772:CC798" si="2064">IF($AE772=0,"　",VLOOKUP($AE772,ﾚｰｻﾞOP,18,0))</f>
        <v>-</v>
      </c>
      <c r="CD772" s="367"/>
      <c r="CE772" s="2850" t="str">
        <f t="shared" ref="CE772:CE798" si="2065">IF($AE772=0,"　",VLOOKUP($AE772,ﾚｰｻﾞOP,19,0))</f>
        <v>-</v>
      </c>
      <c r="CF772" s="2846"/>
      <c r="CG772" s="2855" t="str">
        <f t="shared" ref="CG772:CG798" si="2066">IF($AE772=0,"　",VLOOKUP($AE772,ﾚｰｻﾞOP,20,0))</f>
        <v>-</v>
      </c>
      <c r="CH772" s="2851"/>
      <c r="CI772" s="2850" t="str">
        <f t="shared" ref="CI772:CI798" si="2067">IF($AE772=0,"　",VLOOKUP($AE772,ﾚｰｻﾞOP,21,0))</f>
        <v>-</v>
      </c>
      <c r="CJ772" s="2846"/>
      <c r="CK772" s="2850" t="str">
        <f t="shared" ref="CK772:CK798" si="2068">IF($AE772=0,"　",VLOOKUP($AE772,ﾚｰｻﾞOP,22,0))</f>
        <v>-</v>
      </c>
      <c r="CL772" s="2851"/>
      <c r="CM772" s="2850" t="str">
        <f t="shared" ref="CM772:CM798" si="2069">IF($AE772=0,"　",VLOOKUP($AE772,ﾚｰｻﾞOP,23,0))</f>
        <v>-</v>
      </c>
      <c r="CN772" s="2851"/>
      <c r="CO772" s="2855" t="str">
        <f t="shared" ref="CO772:CO798" si="2070">IF($AE772=0,"　",VLOOKUP($AE772,ﾚｰｻﾞOP,24,0))</f>
        <v>-</v>
      </c>
      <c r="CP772" s="2851"/>
      <c r="CQ772" s="2855" t="str">
        <f t="shared" ref="CQ772:CQ798" si="2071">IF($AE772=0,"　",VLOOKUP($AE772,ﾚｰｻﾞOP,25,0))</f>
        <v>-</v>
      </c>
      <c r="CR772" s="2851"/>
      <c r="CS772" s="2850" t="str">
        <f t="shared" ref="CS772:CS798" si="2072">IF($AE772=0,"　",VLOOKUP($AE772,ﾚｰｻﾞOP,26,0))</f>
        <v>-</v>
      </c>
      <c r="CT772" s="2851"/>
      <c r="CU772" s="2855"/>
      <c r="CV772" s="2851"/>
      <c r="CW772" s="2850" t="str">
        <f t="shared" ref="CW772:CW798" si="2073">IF($AE772=0,"　",VLOOKUP($AE772,ﾚｰｻﾞOP,28,0))</f>
        <v>-</v>
      </c>
      <c r="CX772" s="2851"/>
      <c r="CY772" s="2855" t="str">
        <f t="shared" ref="CY772:CY798" si="2074">IF($AE772=0,"　",VLOOKUP($AE772,ﾚｰｻﾞOP,29,0))</f>
        <v>-</v>
      </c>
      <c r="CZ772" s="2851"/>
      <c r="DA772" s="154" t="str">
        <f t="shared" ref="DA772:DA798" si="2075">IF($AE772=0,"　",VLOOKUP($AE772,ﾚｰｻﾞOP,30,0))</f>
        <v>-</v>
      </c>
      <c r="DB772" s="369"/>
      <c r="DC772" s="155" t="str">
        <f t="shared" ref="DC772:DC798" si="2076">IF($AE772=0,"　",VLOOKUP($AE772,ﾚｰｻﾞOP,31,0))</f>
        <v>-</v>
      </c>
      <c r="DD772" s="367"/>
      <c r="DE772" s="374">
        <v>46199</v>
      </c>
      <c r="DF772" s="373">
        <v>4263405</v>
      </c>
      <c r="DG772" s="818">
        <f t="shared" si="2044"/>
        <v>0</v>
      </c>
      <c r="DH772" s="6966"/>
      <c r="DI772" s="267">
        <v>46178</v>
      </c>
      <c r="DJ772" s="373">
        <v>4263303</v>
      </c>
      <c r="DK772" s="374">
        <f t="shared" ref="DK772:DK798" si="2077">IF(AU772=2,1,0)</f>
        <v>0</v>
      </c>
      <c r="DL772" s="373"/>
      <c r="DM772" s="375">
        <f t="shared" ref="DM772:DM798" si="2078">IF(AU772=1,1,0)</f>
        <v>0</v>
      </c>
      <c r="DN772" s="373"/>
      <c r="DO772" s="155">
        <f t="shared" ref="DO772:DO798" si="2079">IF(AJ772=1,1,0)</f>
        <v>0</v>
      </c>
      <c r="DP772" s="372"/>
      <c r="DQ772" s="155">
        <f t="shared" ref="DQ772:DQ798" si="2080">IF(AK772=1,1,0)</f>
        <v>0</v>
      </c>
      <c r="DR772" s="373"/>
      <c r="DS772" s="155">
        <f t="shared" ref="DS772:DS798" si="2081">IF(AL772=1,1,0)</f>
        <v>0</v>
      </c>
      <c r="DT772" s="372"/>
      <c r="DU772" s="155">
        <f t="shared" ref="DU772:DU798" si="2082">IF(AM772=1,1,0)</f>
        <v>0</v>
      </c>
      <c r="DV772" s="373"/>
      <c r="DW772" s="4891">
        <v>46178</v>
      </c>
      <c r="DX772" s="372">
        <v>4263304</v>
      </c>
      <c r="DY772" s="154">
        <f t="shared" ref="DY772:DY798" si="2083">IF(AO772=1,1,0)</f>
        <v>0</v>
      </c>
      <c r="DZ772" s="373"/>
      <c r="EA772" s="154">
        <v>46206</v>
      </c>
      <c r="EB772" s="373">
        <v>4263338</v>
      </c>
      <c r="EC772" s="820">
        <v>46206</v>
      </c>
      <c r="ED772" s="6968">
        <v>4263339</v>
      </c>
      <c r="EE772" s="822">
        <v>46150</v>
      </c>
      <c r="EF772" s="377">
        <v>4263260</v>
      </c>
      <c r="EG772" s="273"/>
      <c r="EH772" s="274"/>
      <c r="EI772" s="275"/>
      <c r="EJ772" s="276"/>
      <c r="EK772" s="275"/>
      <c r="EL772" s="277"/>
      <c r="EM772" s="278" t="str">
        <f t="shared" ref="EM772:EM798" si="2084">IF(CE772="-"," ",IF(AR772=1,1," "))</f>
        <v xml:space="preserve"> </v>
      </c>
      <c r="EN772" s="372"/>
      <c r="EO772" s="155">
        <f t="shared" ref="EO772:EO798" si="2085">IF(AT772=1,1,0)</f>
        <v>0</v>
      </c>
      <c r="EP772" s="373"/>
      <c r="ER772" s="194"/>
      <c r="ET772" s="154" t="str">
        <f>IF($AE772=0,"　",VLOOKUP($AE772,ﾚｰｻﾞOP,60,0))</f>
        <v>-</v>
      </c>
      <c r="EU772" s="373"/>
      <c r="EV772" s="154" t="str">
        <f t="shared" ref="EV772:EV798" si="2086">IF($AE772=0,"　",VLOOKUP($AE772,ﾚｰｻﾞOP,60,0))</f>
        <v>-</v>
      </c>
      <c r="EW772" s="373"/>
      <c r="EX772" s="154"/>
      <c r="EY772" s="367"/>
      <c r="EZ772" s="154"/>
      <c r="FA772" s="367"/>
      <c r="FB772" s="154"/>
      <c r="FC772" s="367"/>
      <c r="FD772" s="154"/>
      <c r="FE772" s="367"/>
      <c r="FF772" s="155"/>
      <c r="FG772" s="367"/>
      <c r="FH772" s="154"/>
      <c r="FI772" s="367"/>
      <c r="FJ772" s="154" t="str">
        <f>IF($AE772=0,"　",VLOOKUP($AE772,ﾚｰｻﾞOP,67,0))</f>
        <v>-</v>
      </c>
      <c r="FK772" s="373"/>
      <c r="FL772" s="155" t="str">
        <f t="shared" ref="FL772:FL798" si="2087">IF($AE772=0,"　",VLOOKUP($AE772,ﾚｰｻﾞOP,68,0))</f>
        <v>-</v>
      </c>
      <c r="FM772" s="279"/>
      <c r="FN772" s="1184"/>
      <c r="FO772" s="280"/>
      <c r="FP772" s="281"/>
      <c r="FQ772" s="282"/>
      <c r="FS772" s="281"/>
      <c r="FT772" s="282"/>
    </row>
    <row r="773" spans="1:176" ht="18.600000000000001" customHeight="1">
      <c r="A773" s="228">
        <f t="shared" si="1953"/>
        <v>763</v>
      </c>
      <c r="B773" s="343" t="str">
        <f t="shared" si="1954"/>
        <v>4IE</v>
      </c>
      <c r="C773" s="6771">
        <v>46266</v>
      </c>
      <c r="D773" s="6785" t="s">
        <v>1392</v>
      </c>
      <c r="E773" s="6795">
        <v>89610268</v>
      </c>
      <c r="F773" s="6828" t="s">
        <v>2333</v>
      </c>
      <c r="G773" s="6876" t="s">
        <v>2395</v>
      </c>
      <c r="H773" s="1330" t="s">
        <v>629</v>
      </c>
      <c r="I773" s="1264" t="s">
        <v>52</v>
      </c>
      <c r="J773" s="1264" t="s">
        <v>21</v>
      </c>
      <c r="K773" s="599" t="s">
        <v>11</v>
      </c>
      <c r="L773" s="600"/>
      <c r="M773" s="6477">
        <v>46237</v>
      </c>
      <c r="N773" s="353">
        <v>46240</v>
      </c>
      <c r="O773" s="354">
        <v>46238</v>
      </c>
      <c r="P773" s="353">
        <v>46252</v>
      </c>
      <c r="Q773" s="354">
        <v>46239</v>
      </c>
      <c r="R773" s="353">
        <v>46252</v>
      </c>
      <c r="S773" s="354">
        <v>46240</v>
      </c>
      <c r="T773" s="353">
        <v>46253</v>
      </c>
      <c r="U773" s="355">
        <v>46242</v>
      </c>
      <c r="V773" s="353">
        <v>46254</v>
      </c>
      <c r="W773" s="356">
        <v>46252</v>
      </c>
      <c r="X773" s="357">
        <v>46255</v>
      </c>
      <c r="Y773" s="359">
        <v>46256</v>
      </c>
      <c r="Z773" s="359">
        <v>46256</v>
      </c>
      <c r="AA773" s="601"/>
      <c r="AB773" s="359"/>
      <c r="AC773" s="251"/>
      <c r="AD773" s="361"/>
      <c r="AE773" s="362">
        <v>25</v>
      </c>
      <c r="AF773" s="363" t="str">
        <f t="shared" si="1955"/>
        <v>4IE</v>
      </c>
      <c r="AG773" s="364"/>
      <c r="AH773" s="364"/>
      <c r="AI773" s="364"/>
      <c r="AJ773" s="364"/>
      <c r="AK773" s="364"/>
      <c r="AL773" s="364"/>
      <c r="AM773" s="364"/>
      <c r="AN773" s="364"/>
      <c r="AO773" s="364"/>
      <c r="AP773" s="363"/>
      <c r="AQ773" s="255"/>
      <c r="AR773" s="255"/>
      <c r="AS773" s="255"/>
      <c r="AT773" s="255"/>
      <c r="AU773" s="2843">
        <f t="shared" si="2053"/>
        <v>0</v>
      </c>
      <c r="AV773" s="4008">
        <f t="shared" si="2054"/>
        <v>0</v>
      </c>
      <c r="AW773" s="590" t="str">
        <f>IF($AE773=0,"　",VLOOKUP($AE773,ﾚｰｻﾞOP,5,0))</f>
        <v>-</v>
      </c>
      <c r="AX773" s="369"/>
      <c r="AY773" s="154" t="str">
        <f>IF($AE773=0,"　",VLOOKUP($AE773,ﾚｰｻﾞOP,6,0))</f>
        <v>-</v>
      </c>
      <c r="AZ773" s="367"/>
      <c r="BA773" s="154" t="str">
        <f>IF($AE773=0,"　",VLOOKUP($AE773,ﾚｰｻﾞOP,7,0))</f>
        <v>-</v>
      </c>
      <c r="BB773" s="367"/>
      <c r="BC773" s="368" t="str">
        <f>IF($AE773=0,"　",VLOOKUP($AE773,ﾚｰｻﾞOP,8,0))</f>
        <v>-</v>
      </c>
      <c r="BD773" s="369"/>
      <c r="BE773" s="4599" t="str">
        <f>IF($AE773=0,"　",VLOOKUP($AE773,ﾚｰｻﾞOP,9,0))</f>
        <v>-</v>
      </c>
      <c r="BF773" s="367"/>
      <c r="BG773" s="368" t="str">
        <f>IF($AE773=0,"　",VLOOKUP($AE773,ﾚｰｻﾞOP,10,0))</f>
        <v>-</v>
      </c>
      <c r="BH773" s="367"/>
      <c r="BI773" s="154" t="str">
        <f>IF($AE773=0,"　",VLOOKUP($AE773,ﾚｰｻﾞOP,11,0))</f>
        <v>-</v>
      </c>
      <c r="BJ773" s="367"/>
      <c r="BK773" s="154" t="str">
        <f t="shared" si="2055"/>
        <v>-</v>
      </c>
      <c r="BL773" s="367"/>
      <c r="BM773" s="154" t="str">
        <f t="shared" si="2056"/>
        <v>-</v>
      </c>
      <c r="BN773" s="367"/>
      <c r="BO773" s="155" t="str">
        <f t="shared" si="2057"/>
        <v>-</v>
      </c>
      <c r="BP773" s="367"/>
      <c r="BQ773" s="154" t="str">
        <f t="shared" si="2058"/>
        <v>-</v>
      </c>
      <c r="BR773" s="369"/>
      <c r="BS773" s="154" t="str">
        <f t="shared" si="2059"/>
        <v>-</v>
      </c>
      <c r="BT773" s="369"/>
      <c r="BU773" s="154" t="str">
        <f t="shared" si="2060"/>
        <v>-</v>
      </c>
      <c r="BV773" s="369"/>
      <c r="BW773" s="154" t="str">
        <f t="shared" si="2061"/>
        <v>-</v>
      </c>
      <c r="BX773" s="367"/>
      <c r="BY773" s="154" t="str">
        <f t="shared" si="2062"/>
        <v>-</v>
      </c>
      <c r="BZ773" s="369"/>
      <c r="CA773" s="154" t="str">
        <f t="shared" si="2063"/>
        <v>-</v>
      </c>
      <c r="CB773" s="367"/>
      <c r="CC773" s="154" t="str">
        <f t="shared" si="2064"/>
        <v>-</v>
      </c>
      <c r="CD773" s="367"/>
      <c r="CE773" s="2850" t="str">
        <f t="shared" si="2065"/>
        <v>-</v>
      </c>
      <c r="CF773" s="2846"/>
      <c r="CG773" s="2855" t="str">
        <f t="shared" si="2066"/>
        <v>-</v>
      </c>
      <c r="CH773" s="2851"/>
      <c r="CI773" s="2850" t="str">
        <f t="shared" si="2067"/>
        <v>-</v>
      </c>
      <c r="CJ773" s="2846"/>
      <c r="CK773" s="2850" t="str">
        <f t="shared" si="2068"/>
        <v>-</v>
      </c>
      <c r="CL773" s="2851"/>
      <c r="CM773" s="2850" t="str">
        <f t="shared" si="2069"/>
        <v>-</v>
      </c>
      <c r="CN773" s="2851"/>
      <c r="CO773" s="2855" t="str">
        <f t="shared" si="2070"/>
        <v>-</v>
      </c>
      <c r="CP773" s="2851"/>
      <c r="CQ773" s="2855" t="str">
        <f t="shared" si="2071"/>
        <v>-</v>
      </c>
      <c r="CR773" s="2851"/>
      <c r="CS773" s="2850" t="str">
        <f t="shared" si="2072"/>
        <v>-</v>
      </c>
      <c r="CT773" s="2851"/>
      <c r="CU773" s="2855"/>
      <c r="CV773" s="2851"/>
      <c r="CW773" s="2850" t="str">
        <f t="shared" si="2073"/>
        <v>-</v>
      </c>
      <c r="CX773" s="2851"/>
      <c r="CY773" s="2855" t="str">
        <f t="shared" si="2074"/>
        <v>-</v>
      </c>
      <c r="CZ773" s="2851"/>
      <c r="DA773" s="154" t="str">
        <f t="shared" si="2075"/>
        <v>-</v>
      </c>
      <c r="DB773" s="369"/>
      <c r="DC773" s="155" t="str">
        <f t="shared" si="2076"/>
        <v>-</v>
      </c>
      <c r="DD773" s="367"/>
      <c r="DE773" s="374">
        <f t="shared" ref="DE773:DE798" si="2088">IF(AG773=1,1,0)</f>
        <v>0</v>
      </c>
      <c r="DF773" s="373"/>
      <c r="DG773" s="818">
        <f t="shared" si="2044"/>
        <v>0</v>
      </c>
      <c r="DH773" s="6966"/>
      <c r="DI773" s="267">
        <f t="shared" ref="DI773:DI788" si="2089">IF(AG773=1,1,0)</f>
        <v>0</v>
      </c>
      <c r="DJ773" s="373"/>
      <c r="DK773" s="374">
        <f t="shared" si="2077"/>
        <v>0</v>
      </c>
      <c r="DL773" s="373"/>
      <c r="DM773" s="375">
        <f t="shared" si="2078"/>
        <v>0</v>
      </c>
      <c r="DN773" s="373"/>
      <c r="DO773" s="155">
        <f t="shared" si="2079"/>
        <v>0</v>
      </c>
      <c r="DP773" s="372"/>
      <c r="DQ773" s="155">
        <f t="shared" si="2080"/>
        <v>0</v>
      </c>
      <c r="DR773" s="373"/>
      <c r="DS773" s="155">
        <f t="shared" si="2081"/>
        <v>0</v>
      </c>
      <c r="DT773" s="372"/>
      <c r="DU773" s="155">
        <f t="shared" si="2082"/>
        <v>0</v>
      </c>
      <c r="DV773" s="373"/>
      <c r="DW773" s="4891">
        <f t="shared" ref="DW773:DW787" si="2090">IF(AN773=1,1,0)</f>
        <v>0</v>
      </c>
      <c r="DX773" s="372"/>
      <c r="DY773" s="154">
        <f t="shared" si="2083"/>
        <v>0</v>
      </c>
      <c r="DZ773" s="373"/>
      <c r="EA773" s="154">
        <f t="shared" ref="EA773:EA787" si="2091">IF(AP773=1,1,0)</f>
        <v>0</v>
      </c>
      <c r="EB773" s="373"/>
      <c r="EC773" s="269">
        <f t="shared" ref="EC773:EC787" si="2092">IF(AQ773=1,1,0)</f>
        <v>0</v>
      </c>
      <c r="ED773" s="376"/>
      <c r="EE773" s="822">
        <f t="shared" ref="EE773:EE787" si="2093">IF(AV773=0,0,1)</f>
        <v>0</v>
      </c>
      <c r="EF773" s="377"/>
      <c r="EG773" s="273"/>
      <c r="EH773" s="274"/>
      <c r="EI773" s="275"/>
      <c r="EJ773" s="276"/>
      <c r="EK773" s="275"/>
      <c r="EL773" s="277"/>
      <c r="EM773" s="278" t="str">
        <f t="shared" si="2084"/>
        <v xml:space="preserve"> </v>
      </c>
      <c r="EN773" s="372"/>
      <c r="EO773" s="155">
        <f t="shared" si="2085"/>
        <v>0</v>
      </c>
      <c r="EP773" s="373"/>
      <c r="ER773" s="194"/>
      <c r="ET773" s="154">
        <v>46206</v>
      </c>
      <c r="EU773" s="373">
        <v>4263341</v>
      </c>
      <c r="EV773" s="154">
        <f t="shared" si="2086"/>
        <v>1</v>
      </c>
      <c r="EW773" s="373"/>
      <c r="EX773" s="154"/>
      <c r="EY773" s="367"/>
      <c r="EZ773" s="154">
        <v>46182</v>
      </c>
      <c r="FA773" s="367">
        <v>4263309</v>
      </c>
      <c r="FB773" s="154"/>
      <c r="FC773" s="367"/>
      <c r="FD773" s="154">
        <v>46206</v>
      </c>
      <c r="FE773" s="367">
        <v>4263343</v>
      </c>
      <c r="FF773" s="155"/>
      <c r="FG773" s="367"/>
      <c r="FH773" s="154"/>
      <c r="FI773" s="367"/>
      <c r="FJ773" s="154">
        <v>46182</v>
      </c>
      <c r="FK773" s="373">
        <v>4263311</v>
      </c>
      <c r="FL773" s="155">
        <f t="shared" si="2087"/>
        <v>1</v>
      </c>
      <c r="FM773" s="279"/>
      <c r="FN773" s="1184"/>
      <c r="FO773" s="280"/>
      <c r="FP773" s="281">
        <v>1</v>
      </c>
      <c r="FQ773" s="282"/>
      <c r="FS773" s="281"/>
      <c r="FT773" s="282"/>
    </row>
    <row r="774" spans="1:176" ht="18.600000000000001" customHeight="1">
      <c r="A774" s="228">
        <f t="shared" si="1953"/>
        <v>764</v>
      </c>
      <c r="B774" s="343" t="str">
        <f t="shared" si="1954"/>
        <v>4IE</v>
      </c>
      <c r="C774" s="6771">
        <v>46266</v>
      </c>
      <c r="D774" s="7527" t="s">
        <v>1526</v>
      </c>
      <c r="E774" s="7536">
        <v>62511083</v>
      </c>
      <c r="F774" s="6828"/>
      <c r="G774" s="6876" t="s">
        <v>2387</v>
      </c>
      <c r="H774" s="1330" t="s">
        <v>630</v>
      </c>
      <c r="I774" s="6772" t="s">
        <v>51</v>
      </c>
      <c r="J774" s="1264" t="s">
        <v>63</v>
      </c>
      <c r="K774" s="599" t="s">
        <v>97</v>
      </c>
      <c r="L774" s="7605" t="s">
        <v>2383</v>
      </c>
      <c r="M774" s="6477">
        <v>46237</v>
      </c>
      <c r="N774" s="353">
        <v>46237</v>
      </c>
      <c r="O774" s="354">
        <v>46238</v>
      </c>
      <c r="P774" s="353">
        <v>46237</v>
      </c>
      <c r="Q774" s="354">
        <v>46239</v>
      </c>
      <c r="R774" s="353">
        <v>46237</v>
      </c>
      <c r="S774" s="354">
        <v>46240</v>
      </c>
      <c r="T774" s="353">
        <v>46239</v>
      </c>
      <c r="U774" s="355">
        <v>46242</v>
      </c>
      <c r="V774" s="353">
        <v>46241</v>
      </c>
      <c r="W774" s="356">
        <v>46252</v>
      </c>
      <c r="X774" s="357">
        <v>46252</v>
      </c>
      <c r="Y774" s="358">
        <v>46255</v>
      </c>
      <c r="Z774" s="359"/>
      <c r="AA774" s="360">
        <v>46255</v>
      </c>
      <c r="AB774" s="358">
        <v>46256</v>
      </c>
      <c r="AC774" s="251" t="s">
        <v>627</v>
      </c>
      <c r="AD774" s="361"/>
      <c r="AE774" s="362">
        <v>1</v>
      </c>
      <c r="AF774" s="363" t="str">
        <f t="shared" si="1955"/>
        <v>4IE</v>
      </c>
      <c r="AG774" s="364"/>
      <c r="AH774" s="364"/>
      <c r="AI774" s="364"/>
      <c r="AJ774" s="364"/>
      <c r="AK774" s="364"/>
      <c r="AL774" s="364"/>
      <c r="AM774" s="364"/>
      <c r="AN774" s="364">
        <v>1</v>
      </c>
      <c r="AO774" s="364"/>
      <c r="AP774" s="363"/>
      <c r="AQ774" s="255">
        <v>1</v>
      </c>
      <c r="AR774" s="255"/>
      <c r="AS774" s="255"/>
      <c r="AT774" s="255"/>
      <c r="AU774" s="2843">
        <f t="shared" si="2053"/>
        <v>0</v>
      </c>
      <c r="AV774" s="4008">
        <f t="shared" si="2054"/>
        <v>0</v>
      </c>
      <c r="AW774" s="590">
        <v>46189</v>
      </c>
      <c r="AX774" s="369">
        <v>4263289</v>
      </c>
      <c r="AY774" s="154">
        <v>46189</v>
      </c>
      <c r="AZ774" s="367">
        <v>4263290</v>
      </c>
      <c r="BA774" s="154">
        <v>46189</v>
      </c>
      <c r="BB774" s="367">
        <v>4263291</v>
      </c>
      <c r="BC774" s="368">
        <v>46189</v>
      </c>
      <c r="BD774" s="369">
        <v>4263292</v>
      </c>
      <c r="BE774" s="4599">
        <v>46177</v>
      </c>
      <c r="BF774" s="367">
        <v>4263286</v>
      </c>
      <c r="BG774" s="368">
        <v>46206</v>
      </c>
      <c r="BH774" s="367">
        <v>4263327</v>
      </c>
      <c r="BI774" s="154">
        <v>46177</v>
      </c>
      <c r="BJ774" s="367">
        <v>4263288</v>
      </c>
      <c r="BK774" s="154" t="str">
        <f t="shared" si="2055"/>
        <v>-</v>
      </c>
      <c r="BL774" s="367"/>
      <c r="BM774" s="154" t="str">
        <f t="shared" si="2056"/>
        <v>-</v>
      </c>
      <c r="BN774" s="367"/>
      <c r="BO774" s="155" t="str">
        <f t="shared" si="2057"/>
        <v>-</v>
      </c>
      <c r="BP774" s="367"/>
      <c r="BQ774" s="154" t="str">
        <f t="shared" si="2058"/>
        <v>-</v>
      </c>
      <c r="BR774" s="369"/>
      <c r="BS774" s="154" t="str">
        <f t="shared" si="2059"/>
        <v>-</v>
      </c>
      <c r="BT774" s="369"/>
      <c r="BU774" s="154" t="str">
        <f t="shared" si="2060"/>
        <v>-</v>
      </c>
      <c r="BV774" s="369"/>
      <c r="BW774" s="154" t="str">
        <f t="shared" si="2061"/>
        <v>-</v>
      </c>
      <c r="BX774" s="367"/>
      <c r="BY774" s="154" t="str">
        <f t="shared" si="2062"/>
        <v>-</v>
      </c>
      <c r="BZ774" s="369"/>
      <c r="CA774" s="154" t="str">
        <f t="shared" si="2063"/>
        <v>-</v>
      </c>
      <c r="CB774" s="367"/>
      <c r="CC774" s="154" t="str">
        <f t="shared" si="2064"/>
        <v>-</v>
      </c>
      <c r="CD774" s="367"/>
      <c r="CE774" s="2850" t="str">
        <f t="shared" si="2065"/>
        <v>-</v>
      </c>
      <c r="CF774" s="2846"/>
      <c r="CG774" s="2855" t="str">
        <f t="shared" si="2066"/>
        <v>-</v>
      </c>
      <c r="CH774" s="2851"/>
      <c r="CI774" s="2850" t="str">
        <f t="shared" si="2067"/>
        <v>-</v>
      </c>
      <c r="CJ774" s="2846"/>
      <c r="CK774" s="2850" t="str">
        <f t="shared" si="2068"/>
        <v>-</v>
      </c>
      <c r="CL774" s="2851"/>
      <c r="CM774" s="2850" t="str">
        <f t="shared" si="2069"/>
        <v>-</v>
      </c>
      <c r="CN774" s="2851"/>
      <c r="CO774" s="2855" t="str">
        <f t="shared" si="2070"/>
        <v>-</v>
      </c>
      <c r="CP774" s="2851"/>
      <c r="CQ774" s="2855" t="str">
        <f t="shared" si="2071"/>
        <v>-</v>
      </c>
      <c r="CR774" s="2851"/>
      <c r="CS774" s="2850" t="str">
        <f t="shared" si="2072"/>
        <v>-</v>
      </c>
      <c r="CT774" s="2851"/>
      <c r="CU774" s="2855"/>
      <c r="CV774" s="2851"/>
      <c r="CW774" s="2850" t="str">
        <f t="shared" si="2073"/>
        <v>-</v>
      </c>
      <c r="CX774" s="2851"/>
      <c r="CY774" s="2855" t="str">
        <f t="shared" si="2074"/>
        <v>-</v>
      </c>
      <c r="CZ774" s="2851"/>
      <c r="DA774" s="154" t="str">
        <f t="shared" si="2075"/>
        <v>-</v>
      </c>
      <c r="DB774" s="369"/>
      <c r="DC774" s="155" t="str">
        <f t="shared" si="2076"/>
        <v>-</v>
      </c>
      <c r="DD774" s="367"/>
      <c r="DE774" s="374">
        <f t="shared" si="2088"/>
        <v>0</v>
      </c>
      <c r="DF774" s="373"/>
      <c r="DG774" s="818">
        <f t="shared" ref="DG774:DG798" si="2094">IF(AH774=1,1,0)</f>
        <v>0</v>
      </c>
      <c r="DH774" s="372"/>
      <c r="DI774" s="267">
        <f t="shared" si="2089"/>
        <v>0</v>
      </c>
      <c r="DJ774" s="373"/>
      <c r="DK774" s="374">
        <f t="shared" si="2077"/>
        <v>0</v>
      </c>
      <c r="DL774" s="373"/>
      <c r="DM774" s="375">
        <f t="shared" si="2078"/>
        <v>0</v>
      </c>
      <c r="DN774" s="373"/>
      <c r="DO774" s="155">
        <f t="shared" si="2079"/>
        <v>0</v>
      </c>
      <c r="DP774" s="372"/>
      <c r="DQ774" s="155">
        <f t="shared" si="2080"/>
        <v>0</v>
      </c>
      <c r="DR774" s="373"/>
      <c r="DS774" s="155">
        <f t="shared" si="2081"/>
        <v>0</v>
      </c>
      <c r="DT774" s="372"/>
      <c r="DU774" s="155">
        <f t="shared" si="2082"/>
        <v>0</v>
      </c>
      <c r="DV774" s="373"/>
      <c r="DW774" s="4891">
        <v>46178</v>
      </c>
      <c r="DX774" s="372">
        <v>4263304</v>
      </c>
      <c r="DY774" s="154">
        <f t="shared" si="2083"/>
        <v>0</v>
      </c>
      <c r="DZ774" s="373"/>
      <c r="EA774" s="154">
        <f t="shared" si="2091"/>
        <v>0</v>
      </c>
      <c r="EB774" s="373"/>
      <c r="EC774" s="269">
        <v>46206</v>
      </c>
      <c r="ED774" s="376">
        <v>4263339</v>
      </c>
      <c r="EE774" s="822">
        <f t="shared" si="2093"/>
        <v>0</v>
      </c>
      <c r="EF774" s="377"/>
      <c r="EG774" s="273"/>
      <c r="EH774" s="274"/>
      <c r="EI774" s="275"/>
      <c r="EJ774" s="276"/>
      <c r="EK774" s="275"/>
      <c r="EL774" s="277"/>
      <c r="EM774" s="278" t="str">
        <f t="shared" si="2084"/>
        <v xml:space="preserve"> </v>
      </c>
      <c r="EN774" s="372"/>
      <c r="EO774" s="155">
        <f t="shared" si="2085"/>
        <v>0</v>
      </c>
      <c r="EP774" s="373"/>
      <c r="ER774" s="194"/>
      <c r="ET774" s="154" t="str">
        <f>IF($AE774=0,"　",VLOOKUP($AE774,ﾚｰｻﾞOP,60,0))</f>
        <v>-</v>
      </c>
      <c r="EU774" s="373"/>
      <c r="EV774" s="154" t="str">
        <f t="shared" si="2086"/>
        <v>-</v>
      </c>
      <c r="EW774" s="373"/>
      <c r="EX774" s="154"/>
      <c r="EY774" s="367"/>
      <c r="EZ774" s="154"/>
      <c r="FA774" s="367"/>
      <c r="FB774" s="154"/>
      <c r="FC774" s="367"/>
      <c r="FD774" s="154"/>
      <c r="FE774" s="367"/>
      <c r="FF774" s="155"/>
      <c r="FG774" s="367"/>
      <c r="FH774" s="154"/>
      <c r="FI774" s="367"/>
      <c r="FJ774" s="154" t="str">
        <f>IF($AE774=0,"　",VLOOKUP($AE774,ﾚｰｻﾞOP,67,0))</f>
        <v>-</v>
      </c>
      <c r="FK774" s="373"/>
      <c r="FL774" s="155" t="str">
        <f t="shared" si="2087"/>
        <v>-</v>
      </c>
      <c r="FM774" s="279"/>
      <c r="FN774" s="1184"/>
      <c r="FO774" s="280"/>
      <c r="FP774" s="281"/>
      <c r="FQ774" s="282"/>
      <c r="FS774" s="281"/>
      <c r="FT774" s="282"/>
    </row>
    <row r="775" spans="1:176" ht="18.600000000000001" customHeight="1">
      <c r="A775" s="228">
        <f t="shared" si="1953"/>
        <v>765</v>
      </c>
      <c r="B775" s="343" t="str">
        <f t="shared" si="1954"/>
        <v>4IE</v>
      </c>
      <c r="C775" s="6771">
        <v>46266</v>
      </c>
      <c r="D775" s="6785" t="s">
        <v>1601</v>
      </c>
      <c r="E775" s="6795">
        <v>89610256</v>
      </c>
      <c r="F775" s="6828" t="s">
        <v>2335</v>
      </c>
      <c r="G775" s="6876" t="s">
        <v>2396</v>
      </c>
      <c r="H775" s="1330" t="s">
        <v>630</v>
      </c>
      <c r="I775" s="1264" t="s">
        <v>48</v>
      </c>
      <c r="J775" s="1264" t="s">
        <v>1702</v>
      </c>
      <c r="K775" s="599" t="s">
        <v>11</v>
      </c>
      <c r="L775" s="6807"/>
      <c r="M775" s="6477">
        <v>46238</v>
      </c>
      <c r="N775" s="353">
        <v>46240</v>
      </c>
      <c r="O775" s="354">
        <v>46239</v>
      </c>
      <c r="P775" s="353">
        <v>46255</v>
      </c>
      <c r="Q775" s="354">
        <v>46240</v>
      </c>
      <c r="R775" s="353">
        <v>46252</v>
      </c>
      <c r="S775" s="354">
        <v>46241</v>
      </c>
      <c r="T775" s="353">
        <v>46254</v>
      </c>
      <c r="U775" s="355">
        <v>46251</v>
      </c>
      <c r="V775" s="353">
        <v>46256</v>
      </c>
      <c r="W775" s="356">
        <v>46253</v>
      </c>
      <c r="X775" s="357">
        <v>46259</v>
      </c>
      <c r="Y775" s="359">
        <v>46259</v>
      </c>
      <c r="Z775" s="359">
        <v>46259</v>
      </c>
      <c r="AA775" s="601"/>
      <c r="AB775" s="359"/>
      <c r="AC775" s="251"/>
      <c r="AD775" s="361"/>
      <c r="AE775" s="362">
        <v>25</v>
      </c>
      <c r="AF775" s="363" t="str">
        <f t="shared" si="1955"/>
        <v>4IE</v>
      </c>
      <c r="AG775" s="364"/>
      <c r="AH775" s="364"/>
      <c r="AI775" s="364"/>
      <c r="AJ775" s="364"/>
      <c r="AK775" s="364"/>
      <c r="AL775" s="364"/>
      <c r="AM775" s="364"/>
      <c r="AN775" s="364"/>
      <c r="AO775" s="364"/>
      <c r="AP775" s="363"/>
      <c r="AQ775" s="255"/>
      <c r="AR775" s="255"/>
      <c r="AS775" s="255"/>
      <c r="AT775" s="255"/>
      <c r="AU775" s="2843">
        <f t="shared" si="2053"/>
        <v>0</v>
      </c>
      <c r="AV775" s="4008">
        <f t="shared" si="2054"/>
        <v>0</v>
      </c>
      <c r="AW775" s="590" t="str">
        <f>IF($AE775=0,"　",VLOOKUP($AE775,ﾚｰｻﾞOP,5,0))</f>
        <v>-</v>
      </c>
      <c r="AX775" s="369"/>
      <c r="AY775" s="154" t="str">
        <f>IF($AE775=0,"　",VLOOKUP($AE775,ﾚｰｻﾞOP,6,0))</f>
        <v>-</v>
      </c>
      <c r="AZ775" s="367"/>
      <c r="BA775" s="154" t="str">
        <f>IF($AE775=0,"　",VLOOKUP($AE775,ﾚｰｻﾞOP,7,0))</f>
        <v>-</v>
      </c>
      <c r="BB775" s="367"/>
      <c r="BC775" s="368" t="str">
        <f>IF($AE775=0,"　",VLOOKUP($AE775,ﾚｰｻﾞOP,8,0))</f>
        <v>-</v>
      </c>
      <c r="BD775" s="369"/>
      <c r="BE775" s="4599" t="str">
        <f>IF($AE775=0,"　",VLOOKUP($AE775,ﾚｰｻﾞOP,9,0))</f>
        <v>-</v>
      </c>
      <c r="BF775" s="367"/>
      <c r="BG775" s="368" t="str">
        <f>IF($AE775=0,"　",VLOOKUP($AE775,ﾚｰｻﾞOP,10,0))</f>
        <v>-</v>
      </c>
      <c r="BH775" s="367"/>
      <c r="BI775" s="154" t="str">
        <f>IF($AE775=0,"　",VLOOKUP($AE775,ﾚｰｻﾞOP,11,0))</f>
        <v>-</v>
      </c>
      <c r="BJ775" s="367"/>
      <c r="BK775" s="154" t="str">
        <f t="shared" si="2055"/>
        <v>-</v>
      </c>
      <c r="BL775" s="367"/>
      <c r="BM775" s="154" t="str">
        <f t="shared" si="2056"/>
        <v>-</v>
      </c>
      <c r="BN775" s="367"/>
      <c r="BO775" s="155" t="str">
        <f t="shared" si="2057"/>
        <v>-</v>
      </c>
      <c r="BP775" s="367"/>
      <c r="BQ775" s="154" t="str">
        <f t="shared" si="2058"/>
        <v>-</v>
      </c>
      <c r="BR775" s="369"/>
      <c r="BS775" s="154" t="str">
        <f t="shared" si="2059"/>
        <v>-</v>
      </c>
      <c r="BT775" s="369"/>
      <c r="BU775" s="154" t="str">
        <f t="shared" si="2060"/>
        <v>-</v>
      </c>
      <c r="BV775" s="369"/>
      <c r="BW775" s="154" t="str">
        <f t="shared" si="2061"/>
        <v>-</v>
      </c>
      <c r="BX775" s="367"/>
      <c r="BY775" s="154" t="str">
        <f t="shared" si="2062"/>
        <v>-</v>
      </c>
      <c r="BZ775" s="369"/>
      <c r="CA775" s="154" t="str">
        <f t="shared" si="2063"/>
        <v>-</v>
      </c>
      <c r="CB775" s="367"/>
      <c r="CC775" s="154" t="str">
        <f t="shared" si="2064"/>
        <v>-</v>
      </c>
      <c r="CD775" s="367"/>
      <c r="CE775" s="2850" t="str">
        <f t="shared" si="2065"/>
        <v>-</v>
      </c>
      <c r="CF775" s="2846"/>
      <c r="CG775" s="2855" t="str">
        <f t="shared" si="2066"/>
        <v>-</v>
      </c>
      <c r="CH775" s="2851"/>
      <c r="CI775" s="2850" t="str">
        <f t="shared" si="2067"/>
        <v>-</v>
      </c>
      <c r="CJ775" s="2846"/>
      <c r="CK775" s="2850" t="str">
        <f t="shared" si="2068"/>
        <v>-</v>
      </c>
      <c r="CL775" s="2851"/>
      <c r="CM775" s="2850" t="str">
        <f t="shared" si="2069"/>
        <v>-</v>
      </c>
      <c r="CN775" s="2851"/>
      <c r="CO775" s="2855" t="str">
        <f t="shared" si="2070"/>
        <v>-</v>
      </c>
      <c r="CP775" s="2851"/>
      <c r="CQ775" s="2855" t="str">
        <f t="shared" si="2071"/>
        <v>-</v>
      </c>
      <c r="CR775" s="2851"/>
      <c r="CS775" s="2850" t="str">
        <f t="shared" si="2072"/>
        <v>-</v>
      </c>
      <c r="CT775" s="2851"/>
      <c r="CU775" s="2855"/>
      <c r="CV775" s="2851"/>
      <c r="CW775" s="2850" t="str">
        <f t="shared" si="2073"/>
        <v>-</v>
      </c>
      <c r="CX775" s="2851"/>
      <c r="CY775" s="2855" t="str">
        <f t="shared" si="2074"/>
        <v>-</v>
      </c>
      <c r="CZ775" s="2851"/>
      <c r="DA775" s="154" t="str">
        <f t="shared" si="2075"/>
        <v>-</v>
      </c>
      <c r="DB775" s="369"/>
      <c r="DC775" s="155" t="str">
        <f t="shared" si="2076"/>
        <v>-</v>
      </c>
      <c r="DD775" s="367"/>
      <c r="DE775" s="374">
        <f t="shared" si="2088"/>
        <v>0</v>
      </c>
      <c r="DF775" s="373"/>
      <c r="DG775" s="818">
        <f t="shared" si="2094"/>
        <v>0</v>
      </c>
      <c r="DH775" s="372"/>
      <c r="DI775" s="267">
        <f t="shared" si="2089"/>
        <v>0</v>
      </c>
      <c r="DJ775" s="373"/>
      <c r="DK775" s="374">
        <f t="shared" si="2077"/>
        <v>0</v>
      </c>
      <c r="DL775" s="373"/>
      <c r="DM775" s="375">
        <f t="shared" si="2078"/>
        <v>0</v>
      </c>
      <c r="DN775" s="373"/>
      <c r="DO775" s="155">
        <f t="shared" si="2079"/>
        <v>0</v>
      </c>
      <c r="DP775" s="372"/>
      <c r="DQ775" s="155">
        <f t="shared" si="2080"/>
        <v>0</v>
      </c>
      <c r="DR775" s="373"/>
      <c r="DS775" s="155">
        <f t="shared" si="2081"/>
        <v>0</v>
      </c>
      <c r="DT775" s="372"/>
      <c r="DU775" s="155">
        <f t="shared" si="2082"/>
        <v>0</v>
      </c>
      <c r="DV775" s="373"/>
      <c r="DW775" s="4891">
        <f t="shared" si="2090"/>
        <v>0</v>
      </c>
      <c r="DX775" s="372"/>
      <c r="DY775" s="154">
        <f t="shared" si="2083"/>
        <v>0</v>
      </c>
      <c r="DZ775" s="373"/>
      <c r="EA775" s="154">
        <f t="shared" si="2091"/>
        <v>0</v>
      </c>
      <c r="EB775" s="373"/>
      <c r="EC775" s="269">
        <f t="shared" si="2092"/>
        <v>0</v>
      </c>
      <c r="ED775" s="376"/>
      <c r="EE775" s="822">
        <f t="shared" si="2093"/>
        <v>0</v>
      </c>
      <c r="EF775" s="377"/>
      <c r="EG775" s="273"/>
      <c r="EH775" s="274"/>
      <c r="EI775" s="275"/>
      <c r="EJ775" s="276"/>
      <c r="EK775" s="275"/>
      <c r="EL775" s="277"/>
      <c r="EM775" s="278" t="str">
        <f t="shared" si="2084"/>
        <v xml:space="preserve"> </v>
      </c>
      <c r="EN775" s="372"/>
      <c r="EO775" s="155">
        <f t="shared" si="2085"/>
        <v>0</v>
      </c>
      <c r="EP775" s="373"/>
      <c r="ER775" s="194"/>
      <c r="ET775" s="154">
        <v>46182</v>
      </c>
      <c r="EU775" s="373">
        <v>4263308</v>
      </c>
      <c r="EV775" s="154">
        <f t="shared" si="2086"/>
        <v>1</v>
      </c>
      <c r="EW775" s="373"/>
      <c r="EX775" s="154"/>
      <c r="EY775" s="367"/>
      <c r="EZ775" s="154"/>
      <c r="FA775" s="367"/>
      <c r="FB775" s="154"/>
      <c r="FC775" s="367"/>
      <c r="FD775" s="154">
        <v>46206</v>
      </c>
      <c r="FE775" s="367">
        <v>4263343</v>
      </c>
      <c r="FF775" s="155"/>
      <c r="FG775" s="367"/>
      <c r="FH775" s="154">
        <v>46063</v>
      </c>
      <c r="FI775" s="367">
        <v>4263138</v>
      </c>
      <c r="FJ775" s="154">
        <v>46182</v>
      </c>
      <c r="FK775" s="373">
        <v>4263311</v>
      </c>
      <c r="FL775" s="155">
        <f t="shared" si="2087"/>
        <v>1</v>
      </c>
      <c r="FM775" s="279"/>
      <c r="FN775" s="1184"/>
      <c r="FO775" s="280"/>
      <c r="FP775" s="281"/>
      <c r="FQ775" s="282"/>
      <c r="FS775" s="281"/>
      <c r="FT775" s="282"/>
    </row>
    <row r="776" spans="1:176" ht="18.600000000000001" customHeight="1">
      <c r="A776" s="228">
        <f t="shared" si="1953"/>
        <v>766</v>
      </c>
      <c r="B776" s="343" t="str">
        <f>AF776</f>
        <v>4IE</v>
      </c>
      <c r="C776" s="6242">
        <v>46266</v>
      </c>
      <c r="D776" s="6790" t="s">
        <v>1321</v>
      </c>
      <c r="E776" s="6931">
        <v>72510120</v>
      </c>
      <c r="F776" s="6828"/>
      <c r="G776" s="6876" t="s">
        <v>2390</v>
      </c>
      <c r="H776" s="1330" t="s">
        <v>631</v>
      </c>
      <c r="I776" s="1264" t="s">
        <v>49</v>
      </c>
      <c r="J776" s="1264" t="s">
        <v>61</v>
      </c>
      <c r="K776" s="599" t="s">
        <v>97</v>
      </c>
      <c r="L776" s="600"/>
      <c r="M776" s="6477">
        <v>46238</v>
      </c>
      <c r="N776" s="353">
        <v>46239</v>
      </c>
      <c r="O776" s="354">
        <v>46239</v>
      </c>
      <c r="P776" s="353">
        <v>46237</v>
      </c>
      <c r="Q776" s="354">
        <v>46240</v>
      </c>
      <c r="R776" s="353">
        <v>46240</v>
      </c>
      <c r="S776" s="354">
        <v>46241</v>
      </c>
      <c r="T776" s="353">
        <v>46242</v>
      </c>
      <c r="U776" s="7608">
        <v>46251</v>
      </c>
      <c r="V776" s="6773">
        <v>46253</v>
      </c>
      <c r="W776" s="356">
        <v>46253</v>
      </c>
      <c r="X776" s="357">
        <v>46254</v>
      </c>
      <c r="Y776" s="358">
        <v>46255</v>
      </c>
      <c r="Z776" s="359"/>
      <c r="AA776" s="360">
        <v>46260</v>
      </c>
      <c r="AB776" s="358">
        <v>46261</v>
      </c>
      <c r="AC776" s="251" t="s">
        <v>627</v>
      </c>
      <c r="AD776" s="361"/>
      <c r="AE776" s="362">
        <v>20</v>
      </c>
      <c r="AF776" s="363" t="str">
        <f>IF($AE776=0,"　",VLOOKUP($AE776,ﾚｰｻﾞOP,69,0))</f>
        <v>4IE</v>
      </c>
      <c r="AG776" s="364"/>
      <c r="AH776" s="364"/>
      <c r="AI776" s="364"/>
      <c r="AJ776" s="364"/>
      <c r="AK776" s="364"/>
      <c r="AL776" s="364"/>
      <c r="AM776" s="364"/>
      <c r="AN776" s="364">
        <v>1</v>
      </c>
      <c r="AO776" s="364"/>
      <c r="AP776" s="363">
        <v>1</v>
      </c>
      <c r="AQ776" s="255">
        <v>1</v>
      </c>
      <c r="AR776" s="255">
        <v>1</v>
      </c>
      <c r="AS776" s="255"/>
      <c r="AT776" s="255"/>
      <c r="AU776" s="2843">
        <f>IF(AI776="付属済",0,IF(AI776=1,AI776+AP776,0))</f>
        <v>0</v>
      </c>
      <c r="AV776" s="4008">
        <f>IF(AE776=0,0,(AR776*1)+(AS776*100))</f>
        <v>1</v>
      </c>
      <c r="AW776" s="590">
        <v>46206</v>
      </c>
      <c r="AX776" s="369">
        <v>4263322</v>
      </c>
      <c r="AY776" s="154">
        <v>46206</v>
      </c>
      <c r="AZ776" s="367">
        <v>4263323</v>
      </c>
      <c r="BA776" s="154">
        <v>46206</v>
      </c>
      <c r="BB776" s="367">
        <v>4263324</v>
      </c>
      <c r="BC776" s="368" t="str">
        <f>IF($AE776=0,"　",VLOOKUP($AE776,ﾚｰｻﾞOP,8,0))</f>
        <v>-</v>
      </c>
      <c r="BD776" s="369"/>
      <c r="BE776" s="4599" t="str">
        <f>IF($AE776=0,"　",VLOOKUP($AE776,ﾚｰｻﾞOP,9,0))</f>
        <v>-</v>
      </c>
      <c r="BF776" s="367"/>
      <c r="BG776" s="368">
        <v>46206</v>
      </c>
      <c r="BH776" s="367">
        <v>4263327</v>
      </c>
      <c r="BI776" s="154">
        <v>46177</v>
      </c>
      <c r="BJ776" s="367">
        <v>4263288</v>
      </c>
      <c r="BK776" s="154">
        <v>46069</v>
      </c>
      <c r="BL776" s="367">
        <v>4263133</v>
      </c>
      <c r="BM776" s="154">
        <v>46069</v>
      </c>
      <c r="BN776" s="367">
        <v>4263135</v>
      </c>
      <c r="BO776" s="155" t="str">
        <f>IF($AE776=0,"　",VLOOKUP($AE776,ﾚｰｻﾞOP,59,0))</f>
        <v>-</v>
      </c>
      <c r="BP776" s="367"/>
      <c r="BQ776" s="154" t="str">
        <f>IF($AE776=0,"　",VLOOKUP($AE776,ﾚｰｻﾞOP,12,0))</f>
        <v>-</v>
      </c>
      <c r="BR776" s="369"/>
      <c r="BS776" s="154" t="str">
        <f>IF($AE776=0,"　",VLOOKUP($AE776,ﾚｰｻﾞOP,13,0))</f>
        <v>-</v>
      </c>
      <c r="BT776" s="369"/>
      <c r="BU776" s="154" t="str">
        <f>IF($AE776=0,"　",VLOOKUP($AE776,ﾚｰｻﾞOP,14,0))</f>
        <v>-</v>
      </c>
      <c r="BV776" s="369"/>
      <c r="BW776" s="154" t="str">
        <f>IF($AE776=0,"　",VLOOKUP($AE776,ﾚｰｻﾞOP,15,0))</f>
        <v>-</v>
      </c>
      <c r="BX776" s="367"/>
      <c r="BY776" s="154" t="str">
        <f>IF($AE776=0,"　",VLOOKUP($AE776,ﾚｰｻﾞOP,16,0))</f>
        <v>-</v>
      </c>
      <c r="BZ776" s="369"/>
      <c r="CA776" s="154" t="str">
        <f>IF($AE776=0,"　",VLOOKUP($AE776,ﾚｰｻﾞOP,17,0))</f>
        <v>-</v>
      </c>
      <c r="CB776" s="367"/>
      <c r="CC776" s="154" t="str">
        <f>IF($AE776=0,"　",VLOOKUP($AE776,ﾚｰｻﾞOP,18,0))</f>
        <v>-</v>
      </c>
      <c r="CD776" s="367"/>
      <c r="CE776" s="2850" t="str">
        <f>IF($AE776=0,"　",VLOOKUP($AE776,ﾚｰｻﾞOP,19,0))</f>
        <v>-</v>
      </c>
      <c r="CF776" s="2846"/>
      <c r="CG776" s="2855" t="str">
        <f>IF($AE776=0,"　",VLOOKUP($AE776,ﾚｰｻﾞOP,20,0))</f>
        <v>-</v>
      </c>
      <c r="CH776" s="2851"/>
      <c r="CI776" s="2850" t="str">
        <f>IF($AE776=0,"　",VLOOKUP($AE776,ﾚｰｻﾞOP,21,0))</f>
        <v>-</v>
      </c>
      <c r="CJ776" s="2846"/>
      <c r="CK776" s="2850" t="str">
        <f>IF($AE776=0,"　",VLOOKUP($AE776,ﾚｰｻﾞOP,22,0))</f>
        <v>-</v>
      </c>
      <c r="CL776" s="2851"/>
      <c r="CM776" s="2850" t="str">
        <f>IF($AE776=0,"　",VLOOKUP($AE776,ﾚｰｻﾞOP,23,0))</f>
        <v>-</v>
      </c>
      <c r="CN776" s="2851"/>
      <c r="CO776" s="2855" t="str">
        <f>IF($AE776=0,"　",VLOOKUP($AE776,ﾚｰｻﾞOP,24,0))</f>
        <v>-</v>
      </c>
      <c r="CP776" s="2851"/>
      <c r="CQ776" s="2855" t="str">
        <f>IF($AE776=0,"　",VLOOKUP($AE776,ﾚｰｻﾞOP,25,0))</f>
        <v>-</v>
      </c>
      <c r="CR776" s="2851"/>
      <c r="CS776" s="2850" t="str">
        <f>IF($AE776=0,"　",VLOOKUP($AE776,ﾚｰｻﾞOP,26,0))</f>
        <v>-</v>
      </c>
      <c r="CT776" s="2851"/>
      <c r="CU776" s="2855"/>
      <c r="CV776" s="2851"/>
      <c r="CW776" s="2850" t="str">
        <f>IF($AE776=0,"　",VLOOKUP($AE776,ﾚｰｻﾞOP,28,0))</f>
        <v>-</v>
      </c>
      <c r="CX776" s="2851"/>
      <c r="CY776" s="2855" t="str">
        <f>IF($AE776=0,"　",VLOOKUP($AE776,ﾚｰｻﾞOP,29,0))</f>
        <v>-</v>
      </c>
      <c r="CZ776" s="2851"/>
      <c r="DA776" s="154" t="str">
        <f>IF($AE776=0,"　",VLOOKUP($AE776,ﾚｰｻﾞOP,30,0))</f>
        <v>-</v>
      </c>
      <c r="DB776" s="369"/>
      <c r="DC776" s="155" t="str">
        <f>IF($AE776=0,"　",VLOOKUP($AE776,ﾚｰｻﾞOP,31,0))</f>
        <v>-</v>
      </c>
      <c r="DD776" s="367"/>
      <c r="DE776" s="374">
        <f>IF(AG776=1,1,0)</f>
        <v>0</v>
      </c>
      <c r="DF776" s="373"/>
      <c r="DG776" s="818">
        <f>IF(AH776=1,1,0)</f>
        <v>0</v>
      </c>
      <c r="DH776" s="372"/>
      <c r="DI776" s="267">
        <f>IF(AG776=1,1,0)</f>
        <v>0</v>
      </c>
      <c r="DJ776" s="373"/>
      <c r="DK776" s="374">
        <f>IF(AU776=2,1,0)</f>
        <v>0</v>
      </c>
      <c r="DL776" s="373"/>
      <c r="DM776" s="375">
        <f>IF(AU776=1,1,0)</f>
        <v>0</v>
      </c>
      <c r="DN776" s="373"/>
      <c r="DO776" s="155">
        <f>IF(AJ776=1,1,0)</f>
        <v>0</v>
      </c>
      <c r="DP776" s="372"/>
      <c r="DQ776" s="155">
        <f>IF(AK776=1,1,0)</f>
        <v>0</v>
      </c>
      <c r="DR776" s="373"/>
      <c r="DS776" s="155">
        <f>IF(AL776=1,1,0)</f>
        <v>0</v>
      </c>
      <c r="DT776" s="372"/>
      <c r="DU776" s="155">
        <f>IF(AM776=1,1,0)</f>
        <v>0</v>
      </c>
      <c r="DV776" s="373"/>
      <c r="DW776" s="4891">
        <v>46178</v>
      </c>
      <c r="DX776" s="372">
        <v>4263304</v>
      </c>
      <c r="DY776" s="154">
        <f>IF(AO776=1,1,0)</f>
        <v>0</v>
      </c>
      <c r="DZ776" s="373"/>
      <c r="EA776" s="154">
        <v>46206</v>
      </c>
      <c r="EB776" s="373">
        <v>4263338</v>
      </c>
      <c r="EC776" s="269">
        <v>46206</v>
      </c>
      <c r="ED776" s="376">
        <v>4263339</v>
      </c>
      <c r="EE776" s="822">
        <v>46150</v>
      </c>
      <c r="EF776" s="377">
        <v>4263260</v>
      </c>
      <c r="EG776" s="273"/>
      <c r="EH776" s="274"/>
      <c r="EI776" s="275"/>
      <c r="EJ776" s="276"/>
      <c r="EK776" s="275"/>
      <c r="EL776" s="277"/>
      <c r="EM776" s="278" t="str">
        <f>IF(CE776="-"," ",IF(AR776=1,1," "))</f>
        <v xml:space="preserve"> </v>
      </c>
      <c r="EN776" s="372"/>
      <c r="EO776" s="155">
        <f>IF(AT776=1,1,0)</f>
        <v>0</v>
      </c>
      <c r="EP776" s="373"/>
      <c r="ER776" s="194"/>
      <c r="ET776" s="154" t="str">
        <f>IF($AE776=0,"　",VLOOKUP($AE776,ﾚｰｻﾞOP,60,0))</f>
        <v>-</v>
      </c>
      <c r="EU776" s="373"/>
      <c r="EV776" s="154" t="str">
        <f>IF($AE776=0,"　",VLOOKUP($AE776,ﾚｰｻﾞOP,60,0))</f>
        <v>-</v>
      </c>
      <c r="EW776" s="373"/>
      <c r="EX776" s="154"/>
      <c r="EY776" s="367"/>
      <c r="EZ776" s="154"/>
      <c r="FA776" s="367"/>
      <c r="FB776" s="154"/>
      <c r="FC776" s="367"/>
      <c r="FD776" s="154"/>
      <c r="FE776" s="367"/>
      <c r="FF776" s="155"/>
      <c r="FG776" s="367"/>
      <c r="FH776" s="154"/>
      <c r="FI776" s="367"/>
      <c r="FJ776" s="154" t="str">
        <f>IF($AE776=0,"　",VLOOKUP($AE776,ﾚｰｻﾞOP,67,0))</f>
        <v>-</v>
      </c>
      <c r="FK776" s="373"/>
      <c r="FL776" s="155" t="str">
        <f>IF($AE776=0,"　",VLOOKUP($AE776,ﾚｰｻﾞOP,68,0))</f>
        <v>-</v>
      </c>
      <c r="FM776" s="279"/>
      <c r="FN776" s="1184"/>
      <c r="FO776" s="280"/>
      <c r="FP776" s="281"/>
      <c r="FQ776" s="282"/>
      <c r="FS776" s="281"/>
      <c r="FT776" s="282"/>
    </row>
    <row r="777" spans="1:176" ht="18.600000000000001" customHeight="1">
      <c r="A777" s="228">
        <f t="shared" si="1953"/>
        <v>767</v>
      </c>
      <c r="B777" s="343" t="str">
        <f t="shared" si="1954"/>
        <v>4IE</v>
      </c>
      <c r="C777" s="6771">
        <v>46285</v>
      </c>
      <c r="D777" s="1261" t="s">
        <v>62</v>
      </c>
      <c r="E777" s="1262">
        <v>72511129</v>
      </c>
      <c r="F777" s="6828" t="s">
        <v>2336</v>
      </c>
      <c r="G777" s="487"/>
      <c r="H777" s="6799" t="s">
        <v>631</v>
      </c>
      <c r="I777" s="6772" t="s">
        <v>2001</v>
      </c>
      <c r="J777" s="6800" t="s">
        <v>1859</v>
      </c>
      <c r="K777" s="491" t="s">
        <v>11</v>
      </c>
      <c r="L777" s="600"/>
      <c r="M777" s="6477">
        <v>46239</v>
      </c>
      <c r="N777" s="353">
        <v>46237</v>
      </c>
      <c r="O777" s="354">
        <v>46240</v>
      </c>
      <c r="P777" s="353">
        <v>46238</v>
      </c>
      <c r="Q777" s="354">
        <v>46241</v>
      </c>
      <c r="R777" s="353">
        <v>46237</v>
      </c>
      <c r="S777" s="354">
        <v>46242</v>
      </c>
      <c r="T777" s="353">
        <v>46240</v>
      </c>
      <c r="U777" s="355">
        <v>46252</v>
      </c>
      <c r="V777" s="353">
        <v>46242</v>
      </c>
      <c r="W777" s="356">
        <v>46254</v>
      </c>
      <c r="X777" s="357">
        <v>46253</v>
      </c>
      <c r="Y777" s="359">
        <v>46259</v>
      </c>
      <c r="Z777" s="359">
        <v>46259</v>
      </c>
      <c r="AA777" s="601"/>
      <c r="AB777" s="359"/>
      <c r="AC777" s="251" t="s">
        <v>627</v>
      </c>
      <c r="AD777" s="361"/>
      <c r="AE777" s="362">
        <v>2</v>
      </c>
      <c r="AF777" s="363" t="str">
        <f t="shared" si="1955"/>
        <v>4IE</v>
      </c>
      <c r="AG777" s="364"/>
      <c r="AH777" s="364"/>
      <c r="AI777" s="364">
        <v>1</v>
      </c>
      <c r="AJ777" s="364"/>
      <c r="AK777" s="364"/>
      <c r="AL777" s="364"/>
      <c r="AM777" s="364"/>
      <c r="AN777" s="364">
        <v>1</v>
      </c>
      <c r="AO777" s="364"/>
      <c r="AP777" s="363">
        <v>1</v>
      </c>
      <c r="AQ777" s="255">
        <v>1</v>
      </c>
      <c r="AR777" s="255">
        <v>1</v>
      </c>
      <c r="AS777" s="255"/>
      <c r="AT777" s="255"/>
      <c r="AU777" s="2843">
        <f t="shared" si="2053"/>
        <v>2</v>
      </c>
      <c r="AV777" s="4008">
        <f t="shared" si="2054"/>
        <v>1</v>
      </c>
      <c r="AW777" s="590">
        <v>46206</v>
      </c>
      <c r="AX777" s="369">
        <v>4263322</v>
      </c>
      <c r="AY777" s="154">
        <v>46206</v>
      </c>
      <c r="AZ777" s="367">
        <v>4263323</v>
      </c>
      <c r="BA777" s="154">
        <v>46206</v>
      </c>
      <c r="BB777" s="367">
        <v>4263324</v>
      </c>
      <c r="BC777" s="368">
        <v>46189</v>
      </c>
      <c r="BD777" s="369">
        <v>4263292</v>
      </c>
      <c r="BE777" s="4599">
        <v>46177</v>
      </c>
      <c r="BF777" s="367">
        <v>4263286</v>
      </c>
      <c r="BG777" s="368">
        <v>46206</v>
      </c>
      <c r="BH777" s="367">
        <v>4263327</v>
      </c>
      <c r="BI777" s="154">
        <v>46177</v>
      </c>
      <c r="BJ777" s="367">
        <v>4263288</v>
      </c>
      <c r="BK777" s="154" t="str">
        <f t="shared" si="2055"/>
        <v>-</v>
      </c>
      <c r="BL777" s="367"/>
      <c r="BM777" s="154" t="str">
        <f t="shared" si="2056"/>
        <v>-</v>
      </c>
      <c r="BN777" s="367"/>
      <c r="BO777" s="155" t="str">
        <f t="shared" si="2057"/>
        <v>-</v>
      </c>
      <c r="BP777" s="367"/>
      <c r="BQ777" s="154" t="str">
        <f t="shared" si="2058"/>
        <v>-</v>
      </c>
      <c r="BR777" s="369"/>
      <c r="BS777" s="154" t="str">
        <f t="shared" si="2059"/>
        <v>-</v>
      </c>
      <c r="BT777" s="369"/>
      <c r="BU777" s="154" t="str">
        <f t="shared" si="2060"/>
        <v>-</v>
      </c>
      <c r="BV777" s="369"/>
      <c r="BW777" s="154" t="str">
        <f t="shared" si="2061"/>
        <v>-</v>
      </c>
      <c r="BX777" s="367"/>
      <c r="BY777" s="154" t="str">
        <f t="shared" si="2062"/>
        <v>-</v>
      </c>
      <c r="BZ777" s="369"/>
      <c r="CA777" s="154" t="str">
        <f t="shared" si="2063"/>
        <v>-</v>
      </c>
      <c r="CB777" s="367"/>
      <c r="CC777" s="154" t="str">
        <f t="shared" si="2064"/>
        <v>-</v>
      </c>
      <c r="CD777" s="367"/>
      <c r="CE777" s="2850" t="str">
        <f t="shared" si="2065"/>
        <v>-</v>
      </c>
      <c r="CF777" s="2846"/>
      <c r="CG777" s="2855" t="str">
        <f t="shared" si="2066"/>
        <v>-</v>
      </c>
      <c r="CH777" s="2851"/>
      <c r="CI777" s="2850" t="str">
        <f t="shared" si="2067"/>
        <v>-</v>
      </c>
      <c r="CJ777" s="2846"/>
      <c r="CK777" s="2850" t="str">
        <f t="shared" si="2068"/>
        <v>-</v>
      </c>
      <c r="CL777" s="2851"/>
      <c r="CM777" s="2850" t="str">
        <f t="shared" si="2069"/>
        <v>-</v>
      </c>
      <c r="CN777" s="2851"/>
      <c r="CO777" s="2855" t="str">
        <f t="shared" si="2070"/>
        <v>-</v>
      </c>
      <c r="CP777" s="2851"/>
      <c r="CQ777" s="2855" t="str">
        <f t="shared" si="2071"/>
        <v>-</v>
      </c>
      <c r="CR777" s="2851"/>
      <c r="CS777" s="2850" t="str">
        <f t="shared" si="2072"/>
        <v>-</v>
      </c>
      <c r="CT777" s="2851"/>
      <c r="CU777" s="2855"/>
      <c r="CV777" s="2851"/>
      <c r="CW777" s="2850" t="str">
        <f t="shared" si="2073"/>
        <v>-</v>
      </c>
      <c r="CX777" s="2851"/>
      <c r="CY777" s="2855" t="str">
        <f t="shared" si="2074"/>
        <v>-</v>
      </c>
      <c r="CZ777" s="2851"/>
      <c r="DA777" s="154" t="str">
        <f t="shared" si="2075"/>
        <v>-</v>
      </c>
      <c r="DB777" s="369"/>
      <c r="DC777" s="155" t="str">
        <f t="shared" si="2076"/>
        <v>-</v>
      </c>
      <c r="DD777" s="367"/>
      <c r="DE777" s="374">
        <f t="shared" si="2088"/>
        <v>0</v>
      </c>
      <c r="DF777" s="373"/>
      <c r="DG777" s="818">
        <f t="shared" si="2094"/>
        <v>0</v>
      </c>
      <c r="DH777" s="372"/>
      <c r="DI777" s="267">
        <f t="shared" si="2089"/>
        <v>0</v>
      </c>
      <c r="DJ777" s="373"/>
      <c r="DK777" s="374">
        <v>46150</v>
      </c>
      <c r="DL777" s="373">
        <v>4263256</v>
      </c>
      <c r="DM777" s="375">
        <f t="shared" si="2078"/>
        <v>0</v>
      </c>
      <c r="DN777" s="373"/>
      <c r="DO777" s="155">
        <f t="shared" si="2079"/>
        <v>0</v>
      </c>
      <c r="DP777" s="372"/>
      <c r="DQ777" s="155">
        <f t="shared" si="2080"/>
        <v>0</v>
      </c>
      <c r="DR777" s="373"/>
      <c r="DS777" s="155">
        <f t="shared" si="2081"/>
        <v>0</v>
      </c>
      <c r="DT777" s="372"/>
      <c r="DU777" s="155">
        <f t="shared" si="2082"/>
        <v>0</v>
      </c>
      <c r="DV777" s="373"/>
      <c r="DW777" s="4891">
        <v>46178</v>
      </c>
      <c r="DX777" s="372">
        <v>4263304</v>
      </c>
      <c r="DY777" s="154">
        <f t="shared" si="2083"/>
        <v>0</v>
      </c>
      <c r="DZ777" s="373"/>
      <c r="EA777" s="154">
        <v>46206</v>
      </c>
      <c r="EB777" s="373">
        <v>4263338</v>
      </c>
      <c r="EC777" s="269">
        <v>46206</v>
      </c>
      <c r="ED777" s="376">
        <v>4263339</v>
      </c>
      <c r="EE777" s="822">
        <v>46150</v>
      </c>
      <c r="EF777" s="377">
        <v>4263260</v>
      </c>
      <c r="EG777" s="273"/>
      <c r="EH777" s="274"/>
      <c r="EI777" s="275"/>
      <c r="EJ777" s="276"/>
      <c r="EK777" s="275"/>
      <c r="EL777" s="277"/>
      <c r="EM777" s="278" t="str">
        <f t="shared" si="2084"/>
        <v xml:space="preserve"> </v>
      </c>
      <c r="EN777" s="372"/>
      <c r="EO777" s="155">
        <f t="shared" si="2085"/>
        <v>0</v>
      </c>
      <c r="EP777" s="373"/>
      <c r="ER777" s="194"/>
      <c r="ET777" s="154" t="str">
        <f>IF($AE777=0,"　",VLOOKUP($AE777,ﾚｰｻﾞOP,60,0))</f>
        <v>-</v>
      </c>
      <c r="EU777" s="373"/>
      <c r="EV777" s="154" t="str">
        <f t="shared" si="2086"/>
        <v>-</v>
      </c>
      <c r="EW777" s="373"/>
      <c r="EX777" s="154"/>
      <c r="EY777" s="367"/>
      <c r="EZ777" s="154"/>
      <c r="FA777" s="367"/>
      <c r="FB777" s="154"/>
      <c r="FC777" s="367"/>
      <c r="FD777" s="154"/>
      <c r="FE777" s="367"/>
      <c r="FF777" s="155"/>
      <c r="FG777" s="367"/>
      <c r="FH777" s="154"/>
      <c r="FI777" s="367"/>
      <c r="FJ777" s="154" t="str">
        <f>IF($AE777=0,"　",VLOOKUP($AE777,ﾚｰｻﾞOP,67,0))</f>
        <v>-</v>
      </c>
      <c r="FK777" s="373"/>
      <c r="FL777" s="155" t="str">
        <f t="shared" si="2087"/>
        <v>-</v>
      </c>
      <c r="FM777" s="279"/>
      <c r="FN777" s="1184"/>
      <c r="FO777" s="280"/>
      <c r="FP777" s="281"/>
      <c r="FQ777" s="282"/>
      <c r="FS777" s="281"/>
      <c r="FT777" s="282"/>
    </row>
    <row r="778" spans="1:176" ht="18.600000000000001" customHeight="1">
      <c r="A778" s="228">
        <f t="shared" si="1953"/>
        <v>768</v>
      </c>
      <c r="B778" s="343" t="str">
        <f t="shared" si="1954"/>
        <v>4IE</v>
      </c>
      <c r="C778" s="6771">
        <v>46285</v>
      </c>
      <c r="D778" s="6780" t="s">
        <v>1807</v>
      </c>
      <c r="E778" s="1262">
        <v>84511331</v>
      </c>
      <c r="F778" s="6828" t="s">
        <v>1907</v>
      </c>
      <c r="G778" s="1263"/>
      <c r="H778" s="1330" t="s">
        <v>631</v>
      </c>
      <c r="I778" s="1264" t="s">
        <v>2001</v>
      </c>
      <c r="J778" s="3337" t="s">
        <v>1946</v>
      </c>
      <c r="K778" s="599" t="s">
        <v>11</v>
      </c>
      <c r="L778" s="600"/>
      <c r="M778" s="6477">
        <v>46239</v>
      </c>
      <c r="N778" s="353">
        <v>46239</v>
      </c>
      <c r="O778" s="354">
        <v>46240</v>
      </c>
      <c r="P778" s="353">
        <v>46238</v>
      </c>
      <c r="Q778" s="354">
        <v>46241</v>
      </c>
      <c r="R778" s="353">
        <v>46239</v>
      </c>
      <c r="S778" s="354">
        <v>46242</v>
      </c>
      <c r="T778" s="353">
        <v>46241</v>
      </c>
      <c r="U778" s="355">
        <v>46252</v>
      </c>
      <c r="V778" s="353">
        <v>46251</v>
      </c>
      <c r="W778" s="356">
        <v>46254</v>
      </c>
      <c r="X778" s="357">
        <v>46255</v>
      </c>
      <c r="Y778" s="359">
        <v>46260</v>
      </c>
      <c r="Z778" s="359">
        <v>46260</v>
      </c>
      <c r="AA778" s="601"/>
      <c r="AB778" s="359"/>
      <c r="AC778" s="251" t="s">
        <v>627</v>
      </c>
      <c r="AD778" s="361"/>
      <c r="AE778" s="362">
        <v>3</v>
      </c>
      <c r="AF778" s="363" t="str">
        <f t="shared" si="1955"/>
        <v>4IE</v>
      </c>
      <c r="AG778" s="364"/>
      <c r="AH778" s="364"/>
      <c r="AI778" s="364">
        <v>1</v>
      </c>
      <c r="AJ778" s="364"/>
      <c r="AK778" s="364"/>
      <c r="AL778" s="364"/>
      <c r="AM778" s="364"/>
      <c r="AN778" s="364">
        <v>1</v>
      </c>
      <c r="AO778" s="364"/>
      <c r="AP778" s="363">
        <v>1</v>
      </c>
      <c r="AQ778" s="255">
        <v>1</v>
      </c>
      <c r="AR778" s="255">
        <v>1</v>
      </c>
      <c r="AS778" s="255"/>
      <c r="AT778" s="255"/>
      <c r="AU778" s="2843">
        <f t="shared" si="2053"/>
        <v>2</v>
      </c>
      <c r="AV778" s="4008">
        <f t="shared" si="2054"/>
        <v>1</v>
      </c>
      <c r="AW778" s="590">
        <v>46206</v>
      </c>
      <c r="AX778" s="369">
        <v>4263322</v>
      </c>
      <c r="AY778" s="154">
        <v>46206</v>
      </c>
      <c r="AZ778" s="367">
        <v>4263323</v>
      </c>
      <c r="BA778" s="154">
        <v>46206</v>
      </c>
      <c r="BB778" s="367">
        <v>4263324</v>
      </c>
      <c r="BC778" s="368">
        <v>46189</v>
      </c>
      <c r="BD778" s="369">
        <v>4263292</v>
      </c>
      <c r="BE778" s="4599">
        <v>46177</v>
      </c>
      <c r="BF778" s="367">
        <v>4263286</v>
      </c>
      <c r="BG778" s="368">
        <v>46206</v>
      </c>
      <c r="BH778" s="367">
        <v>4263327</v>
      </c>
      <c r="BI778" s="154">
        <v>46177</v>
      </c>
      <c r="BJ778" s="367">
        <v>4263288</v>
      </c>
      <c r="BK778" s="154" t="str">
        <f t="shared" si="2055"/>
        <v>-</v>
      </c>
      <c r="BL778" s="367"/>
      <c r="BM778" s="154" t="str">
        <f t="shared" si="2056"/>
        <v>-</v>
      </c>
      <c r="BN778" s="367"/>
      <c r="BO778" s="155" t="str">
        <f t="shared" si="2057"/>
        <v>-</v>
      </c>
      <c r="BP778" s="367"/>
      <c r="BQ778" s="154" t="str">
        <f t="shared" si="2058"/>
        <v>-</v>
      </c>
      <c r="BR778" s="369"/>
      <c r="BS778" s="154" t="str">
        <f t="shared" si="2059"/>
        <v>-</v>
      </c>
      <c r="BT778" s="369"/>
      <c r="BU778" s="154" t="str">
        <f t="shared" si="2060"/>
        <v>-</v>
      </c>
      <c r="BV778" s="369"/>
      <c r="BW778" s="154" t="str">
        <f t="shared" si="2061"/>
        <v>-</v>
      </c>
      <c r="BX778" s="367"/>
      <c r="BY778" s="154" t="str">
        <f t="shared" si="2062"/>
        <v>-</v>
      </c>
      <c r="BZ778" s="369"/>
      <c r="CA778" s="154" t="str">
        <f t="shared" si="2063"/>
        <v>-</v>
      </c>
      <c r="CB778" s="367"/>
      <c r="CC778" s="154" t="str">
        <f t="shared" si="2064"/>
        <v>-</v>
      </c>
      <c r="CD778" s="367"/>
      <c r="CE778" s="2850" t="str">
        <f t="shared" si="2065"/>
        <v>-</v>
      </c>
      <c r="CF778" s="2846"/>
      <c r="CG778" s="2855" t="str">
        <f t="shared" si="2066"/>
        <v>-</v>
      </c>
      <c r="CH778" s="2851"/>
      <c r="CI778" s="2850" t="str">
        <f t="shared" si="2067"/>
        <v>-</v>
      </c>
      <c r="CJ778" s="2846"/>
      <c r="CK778" s="2850" t="str">
        <f t="shared" si="2068"/>
        <v>-</v>
      </c>
      <c r="CL778" s="2851"/>
      <c r="CM778" s="2850" t="str">
        <f t="shared" si="2069"/>
        <v>-</v>
      </c>
      <c r="CN778" s="2851"/>
      <c r="CO778" s="2855" t="str">
        <f t="shared" si="2070"/>
        <v>-</v>
      </c>
      <c r="CP778" s="2851"/>
      <c r="CQ778" s="2855" t="str">
        <f t="shared" si="2071"/>
        <v>-</v>
      </c>
      <c r="CR778" s="2851"/>
      <c r="CS778" s="2850" t="str">
        <f t="shared" si="2072"/>
        <v>-</v>
      </c>
      <c r="CT778" s="2851"/>
      <c r="CU778" s="2855"/>
      <c r="CV778" s="2851"/>
      <c r="CW778" s="2850" t="str">
        <f t="shared" si="2073"/>
        <v>-</v>
      </c>
      <c r="CX778" s="2851"/>
      <c r="CY778" s="2855" t="str">
        <f t="shared" si="2074"/>
        <v>-</v>
      </c>
      <c r="CZ778" s="2851"/>
      <c r="DA778" s="154" t="str">
        <f t="shared" si="2075"/>
        <v>-</v>
      </c>
      <c r="DB778" s="369"/>
      <c r="DC778" s="155" t="str">
        <f t="shared" si="2076"/>
        <v>-</v>
      </c>
      <c r="DD778" s="367"/>
      <c r="DE778" s="374">
        <f t="shared" si="2088"/>
        <v>0</v>
      </c>
      <c r="DF778" s="373"/>
      <c r="DG778" s="818">
        <f t="shared" si="2094"/>
        <v>0</v>
      </c>
      <c r="DH778" s="372"/>
      <c r="DI778" s="267">
        <f t="shared" si="2089"/>
        <v>0</v>
      </c>
      <c r="DJ778" s="373"/>
      <c r="DK778" s="374">
        <v>46150</v>
      </c>
      <c r="DL778" s="373">
        <v>4263256</v>
      </c>
      <c r="DM778" s="375">
        <f t="shared" si="2078"/>
        <v>0</v>
      </c>
      <c r="DN778" s="373"/>
      <c r="DO778" s="155">
        <f t="shared" si="2079"/>
        <v>0</v>
      </c>
      <c r="DP778" s="372"/>
      <c r="DQ778" s="155">
        <f t="shared" si="2080"/>
        <v>0</v>
      </c>
      <c r="DR778" s="373"/>
      <c r="DS778" s="155">
        <f t="shared" si="2081"/>
        <v>0</v>
      </c>
      <c r="DT778" s="372"/>
      <c r="DU778" s="155">
        <f t="shared" si="2082"/>
        <v>0</v>
      </c>
      <c r="DV778" s="373"/>
      <c r="DW778" s="4891">
        <v>46178</v>
      </c>
      <c r="DX778" s="372">
        <v>4263304</v>
      </c>
      <c r="DY778" s="154">
        <f t="shared" si="2083"/>
        <v>0</v>
      </c>
      <c r="DZ778" s="373"/>
      <c r="EA778" s="154">
        <v>46206</v>
      </c>
      <c r="EB778" s="373">
        <v>4263338</v>
      </c>
      <c r="EC778" s="269">
        <v>46206</v>
      </c>
      <c r="ED778" s="376">
        <v>4263339</v>
      </c>
      <c r="EE778" s="822">
        <v>46150</v>
      </c>
      <c r="EF778" s="377">
        <v>4263260</v>
      </c>
      <c r="EG778" s="273"/>
      <c r="EH778" s="274"/>
      <c r="EI778" s="275"/>
      <c r="EJ778" s="276"/>
      <c r="EK778" s="275"/>
      <c r="EL778" s="277"/>
      <c r="EM778" s="278" t="str">
        <f t="shared" si="2084"/>
        <v xml:space="preserve"> </v>
      </c>
      <c r="EN778" s="372"/>
      <c r="EO778" s="155">
        <f t="shared" si="2085"/>
        <v>0</v>
      </c>
      <c r="EP778" s="373"/>
      <c r="ER778" s="194"/>
      <c r="ET778" s="154" t="str">
        <f>IF($AE778=0,"　",VLOOKUP($AE778,ﾚｰｻﾞOP,60,0))</f>
        <v>-</v>
      </c>
      <c r="EU778" s="373"/>
      <c r="EV778" s="154" t="str">
        <f t="shared" si="2086"/>
        <v>-</v>
      </c>
      <c r="EW778" s="373"/>
      <c r="EX778" s="154"/>
      <c r="EY778" s="367"/>
      <c r="EZ778" s="154"/>
      <c r="FA778" s="367"/>
      <c r="FB778" s="154"/>
      <c r="FC778" s="367"/>
      <c r="FD778" s="154"/>
      <c r="FE778" s="367"/>
      <c r="FF778" s="155"/>
      <c r="FG778" s="367"/>
      <c r="FH778" s="154"/>
      <c r="FI778" s="367"/>
      <c r="FJ778" s="154" t="str">
        <f>IF($AE778=0,"　",VLOOKUP($AE778,ﾚｰｻﾞOP,67,0))</f>
        <v>-</v>
      </c>
      <c r="FK778" s="373"/>
      <c r="FL778" s="155" t="str">
        <f t="shared" si="2087"/>
        <v>-</v>
      </c>
      <c r="FM778" s="279"/>
      <c r="FN778" s="1184"/>
      <c r="FO778" s="280"/>
      <c r="FP778" s="281"/>
      <c r="FQ778" s="282"/>
      <c r="FS778" s="281"/>
      <c r="FT778" s="282"/>
    </row>
    <row r="779" spans="1:176" ht="18.600000000000001" customHeight="1">
      <c r="A779" s="228">
        <f t="shared" si="1953"/>
        <v>769</v>
      </c>
      <c r="B779" s="343" t="str">
        <f t="shared" si="1954"/>
        <v>4IE</v>
      </c>
      <c r="C779" s="6771">
        <v>46285</v>
      </c>
      <c r="D779" s="6778" t="s">
        <v>2076</v>
      </c>
      <c r="E779" s="6791">
        <v>84511334</v>
      </c>
      <c r="F779" s="6828" t="s">
        <v>1906</v>
      </c>
      <c r="G779" s="6473"/>
      <c r="H779" s="1330" t="s">
        <v>630</v>
      </c>
      <c r="I779" s="1264" t="s">
        <v>68</v>
      </c>
      <c r="J779" s="1264" t="s">
        <v>15</v>
      </c>
      <c r="K779" s="599" t="s">
        <v>11</v>
      </c>
      <c r="L779" s="600"/>
      <c r="M779" s="6477">
        <v>46240</v>
      </c>
      <c r="N779" s="353">
        <v>46239</v>
      </c>
      <c r="O779" s="354">
        <v>46241</v>
      </c>
      <c r="P779" s="353">
        <v>46239</v>
      </c>
      <c r="Q779" s="354">
        <v>46242</v>
      </c>
      <c r="R779" s="353">
        <v>46239</v>
      </c>
      <c r="S779" s="354">
        <v>46251</v>
      </c>
      <c r="T779" s="353">
        <v>46241</v>
      </c>
      <c r="U779" s="355">
        <v>46253</v>
      </c>
      <c r="V779" s="353">
        <v>46251</v>
      </c>
      <c r="W779" s="356">
        <v>46255</v>
      </c>
      <c r="X779" s="357">
        <v>46256</v>
      </c>
      <c r="Y779" s="359">
        <v>46261</v>
      </c>
      <c r="Z779" s="359">
        <v>46261</v>
      </c>
      <c r="AA779" s="601"/>
      <c r="AB779" s="359"/>
      <c r="AC779" s="251" t="s">
        <v>627</v>
      </c>
      <c r="AD779" s="361"/>
      <c r="AE779" s="362">
        <v>3</v>
      </c>
      <c r="AF779" s="363" t="str">
        <f t="shared" si="1955"/>
        <v>4IE</v>
      </c>
      <c r="AG779" s="364">
        <v>1</v>
      </c>
      <c r="AH779" s="364"/>
      <c r="AI779" s="364"/>
      <c r="AJ779" s="364"/>
      <c r="AK779" s="364"/>
      <c r="AL779" s="364"/>
      <c r="AM779" s="364"/>
      <c r="AN779" s="364">
        <v>1</v>
      </c>
      <c r="AO779" s="364">
        <v>1</v>
      </c>
      <c r="AP779" s="363">
        <v>1</v>
      </c>
      <c r="AQ779" s="255">
        <v>1</v>
      </c>
      <c r="AR779" s="255"/>
      <c r="AS779" s="255"/>
      <c r="AT779" s="255"/>
      <c r="AU779" s="2843">
        <f t="shared" si="2053"/>
        <v>0</v>
      </c>
      <c r="AV779" s="4008">
        <f t="shared" si="2054"/>
        <v>0</v>
      </c>
      <c r="AW779" s="590">
        <v>46206</v>
      </c>
      <c r="AX779" s="369">
        <v>4263322</v>
      </c>
      <c r="AY779" s="154">
        <v>46206</v>
      </c>
      <c r="AZ779" s="367">
        <v>4263323</v>
      </c>
      <c r="BA779" s="154">
        <v>46206</v>
      </c>
      <c r="BB779" s="367">
        <v>4263324</v>
      </c>
      <c r="BC779" s="368">
        <v>46189</v>
      </c>
      <c r="BD779" s="369">
        <v>4263292</v>
      </c>
      <c r="BE779" s="4599">
        <v>46189</v>
      </c>
      <c r="BF779" s="367">
        <v>4263293</v>
      </c>
      <c r="BG779" s="368">
        <v>46206</v>
      </c>
      <c r="BH779" s="367">
        <v>4263327</v>
      </c>
      <c r="BI779" s="154">
        <v>46177</v>
      </c>
      <c r="BJ779" s="367">
        <v>4263288</v>
      </c>
      <c r="BK779" s="154" t="str">
        <f t="shared" si="2055"/>
        <v>-</v>
      </c>
      <c r="BL779" s="367"/>
      <c r="BM779" s="154" t="str">
        <f t="shared" si="2056"/>
        <v>-</v>
      </c>
      <c r="BN779" s="367"/>
      <c r="BO779" s="155" t="str">
        <f t="shared" si="2057"/>
        <v>-</v>
      </c>
      <c r="BP779" s="367"/>
      <c r="BQ779" s="154" t="str">
        <f t="shared" si="2058"/>
        <v>-</v>
      </c>
      <c r="BR779" s="369"/>
      <c r="BS779" s="154" t="str">
        <f t="shared" si="2059"/>
        <v>-</v>
      </c>
      <c r="BT779" s="369"/>
      <c r="BU779" s="154" t="str">
        <f t="shared" si="2060"/>
        <v>-</v>
      </c>
      <c r="BV779" s="369"/>
      <c r="BW779" s="154" t="str">
        <f t="shared" si="2061"/>
        <v>-</v>
      </c>
      <c r="BX779" s="367"/>
      <c r="BY779" s="154" t="str">
        <f t="shared" si="2062"/>
        <v>-</v>
      </c>
      <c r="BZ779" s="369"/>
      <c r="CA779" s="154" t="str">
        <f t="shared" si="2063"/>
        <v>-</v>
      </c>
      <c r="CB779" s="367"/>
      <c r="CC779" s="154" t="str">
        <f t="shared" si="2064"/>
        <v>-</v>
      </c>
      <c r="CD779" s="367"/>
      <c r="CE779" s="2850" t="str">
        <f t="shared" si="2065"/>
        <v>-</v>
      </c>
      <c r="CF779" s="2846"/>
      <c r="CG779" s="2855" t="str">
        <f t="shared" si="2066"/>
        <v>-</v>
      </c>
      <c r="CH779" s="2851"/>
      <c r="CI779" s="2850" t="str">
        <f t="shared" si="2067"/>
        <v>-</v>
      </c>
      <c r="CJ779" s="2846"/>
      <c r="CK779" s="2850" t="str">
        <f t="shared" si="2068"/>
        <v>-</v>
      </c>
      <c r="CL779" s="2851"/>
      <c r="CM779" s="2850" t="str">
        <f t="shared" si="2069"/>
        <v>-</v>
      </c>
      <c r="CN779" s="2851"/>
      <c r="CO779" s="2855" t="str">
        <f t="shared" si="2070"/>
        <v>-</v>
      </c>
      <c r="CP779" s="2851"/>
      <c r="CQ779" s="2855" t="str">
        <f t="shared" si="2071"/>
        <v>-</v>
      </c>
      <c r="CR779" s="2851"/>
      <c r="CS779" s="2850" t="str">
        <f t="shared" si="2072"/>
        <v>-</v>
      </c>
      <c r="CT779" s="2851"/>
      <c r="CU779" s="2855"/>
      <c r="CV779" s="2851"/>
      <c r="CW779" s="2850" t="str">
        <f t="shared" si="2073"/>
        <v>-</v>
      </c>
      <c r="CX779" s="2851"/>
      <c r="CY779" s="2855" t="str">
        <f t="shared" si="2074"/>
        <v>-</v>
      </c>
      <c r="CZ779" s="2851"/>
      <c r="DA779" s="154" t="str">
        <f t="shared" si="2075"/>
        <v>-</v>
      </c>
      <c r="DB779" s="369"/>
      <c r="DC779" s="155" t="str">
        <f t="shared" si="2076"/>
        <v>-</v>
      </c>
      <c r="DD779" s="367"/>
      <c r="DE779" s="374">
        <v>46199</v>
      </c>
      <c r="DF779" s="373">
        <v>4263405</v>
      </c>
      <c r="DG779" s="818">
        <f t="shared" si="2094"/>
        <v>0</v>
      </c>
      <c r="DH779" s="372"/>
      <c r="DI779" s="267">
        <v>46178</v>
      </c>
      <c r="DJ779" s="373">
        <v>4263303</v>
      </c>
      <c r="DK779" s="374">
        <f t="shared" si="2077"/>
        <v>0</v>
      </c>
      <c r="DL779" s="373"/>
      <c r="DM779" s="375">
        <f t="shared" si="2078"/>
        <v>0</v>
      </c>
      <c r="DN779" s="373"/>
      <c r="DO779" s="155">
        <f t="shared" si="2079"/>
        <v>0</v>
      </c>
      <c r="DP779" s="372"/>
      <c r="DQ779" s="155">
        <f t="shared" si="2080"/>
        <v>0</v>
      </c>
      <c r="DR779" s="373"/>
      <c r="DS779" s="155">
        <f t="shared" si="2081"/>
        <v>0</v>
      </c>
      <c r="DT779" s="372"/>
      <c r="DU779" s="155">
        <f t="shared" si="2082"/>
        <v>0</v>
      </c>
      <c r="DV779" s="373"/>
      <c r="DW779" s="4891">
        <v>46178</v>
      </c>
      <c r="DX779" s="372">
        <v>4263304</v>
      </c>
      <c r="DY779" s="154">
        <v>46120</v>
      </c>
      <c r="DZ779" s="373">
        <v>4263202</v>
      </c>
      <c r="EA779" s="154">
        <v>46206</v>
      </c>
      <c r="EB779" s="373">
        <v>4263338</v>
      </c>
      <c r="EC779" s="269">
        <v>46206</v>
      </c>
      <c r="ED779" s="376">
        <v>4263339</v>
      </c>
      <c r="EE779" s="822">
        <v>46150</v>
      </c>
      <c r="EF779" s="377">
        <v>4263260</v>
      </c>
      <c r="EG779" s="273"/>
      <c r="EH779" s="274"/>
      <c r="EI779" s="275"/>
      <c r="EJ779" s="276"/>
      <c r="EK779" s="275"/>
      <c r="EL779" s="277"/>
      <c r="EM779" s="278" t="str">
        <f t="shared" si="2084"/>
        <v xml:space="preserve"> </v>
      </c>
      <c r="EN779" s="372"/>
      <c r="EO779" s="155">
        <f t="shared" si="2085"/>
        <v>0</v>
      </c>
      <c r="EP779" s="373"/>
      <c r="ER779" s="194"/>
      <c r="ET779" s="154" t="str">
        <f>IF($AE779=0,"　",VLOOKUP($AE779,ﾚｰｻﾞOP,60,0))</f>
        <v>-</v>
      </c>
      <c r="EU779" s="373"/>
      <c r="EV779" s="154" t="str">
        <f t="shared" si="2086"/>
        <v>-</v>
      </c>
      <c r="EW779" s="373"/>
      <c r="EX779" s="154"/>
      <c r="EY779" s="367"/>
      <c r="EZ779" s="154"/>
      <c r="FA779" s="367"/>
      <c r="FB779" s="154"/>
      <c r="FC779" s="367"/>
      <c r="FD779" s="154"/>
      <c r="FE779" s="367"/>
      <c r="FF779" s="155"/>
      <c r="FG779" s="367"/>
      <c r="FH779" s="154"/>
      <c r="FI779" s="367"/>
      <c r="FJ779" s="154" t="str">
        <f>IF($AE779=0,"　",VLOOKUP($AE779,ﾚｰｻﾞOP,67,0))</f>
        <v>-</v>
      </c>
      <c r="FK779" s="373"/>
      <c r="FL779" s="155" t="str">
        <f t="shared" si="2087"/>
        <v>-</v>
      </c>
      <c r="FM779" s="279"/>
      <c r="FN779" s="1184"/>
      <c r="FO779" s="280"/>
      <c r="FP779" s="281"/>
      <c r="FQ779" s="282"/>
      <c r="FS779" s="281"/>
      <c r="FT779" s="282"/>
    </row>
    <row r="780" spans="1:176" ht="18.600000000000001" customHeight="1">
      <c r="A780" s="228">
        <f t="shared" si="1953"/>
        <v>770</v>
      </c>
      <c r="B780" s="343" t="str">
        <f t="shared" si="1954"/>
        <v>4IE</v>
      </c>
      <c r="C780" s="6771">
        <v>46266</v>
      </c>
      <c r="D780" s="5644" t="s">
        <v>1392</v>
      </c>
      <c r="E780" s="5719">
        <v>89610265</v>
      </c>
      <c r="F780" s="6828" t="s">
        <v>2337</v>
      </c>
      <c r="G780" s="6876" t="s">
        <v>2399</v>
      </c>
      <c r="H780" s="1330" t="s">
        <v>629</v>
      </c>
      <c r="I780" s="1264" t="s">
        <v>52</v>
      </c>
      <c r="J780" s="1264" t="s">
        <v>21</v>
      </c>
      <c r="K780" s="599" t="s">
        <v>11</v>
      </c>
      <c r="L780" s="6807"/>
      <c r="M780" s="6477">
        <v>46240</v>
      </c>
      <c r="N780" s="353">
        <v>46253</v>
      </c>
      <c r="O780" s="354">
        <v>46241</v>
      </c>
      <c r="P780" s="353">
        <v>46255</v>
      </c>
      <c r="Q780" s="354">
        <v>46242</v>
      </c>
      <c r="R780" s="353">
        <v>46254</v>
      </c>
      <c r="S780" s="354">
        <v>46251</v>
      </c>
      <c r="T780" s="353">
        <v>46255</v>
      </c>
      <c r="U780" s="355">
        <v>46253</v>
      </c>
      <c r="V780" s="353">
        <v>46259</v>
      </c>
      <c r="W780" s="356">
        <v>46255</v>
      </c>
      <c r="X780" s="357">
        <v>46260</v>
      </c>
      <c r="Y780" s="359">
        <v>46261</v>
      </c>
      <c r="Z780" s="359">
        <v>46261</v>
      </c>
      <c r="AA780" s="601"/>
      <c r="AB780" s="359"/>
      <c r="AC780" s="251"/>
      <c r="AD780" s="361"/>
      <c r="AE780" s="362">
        <v>25</v>
      </c>
      <c r="AF780" s="363" t="str">
        <f t="shared" ref="AF780:AF798" si="2095">IF($AE780=0,"　",VLOOKUP($AE780,ﾚｰｻﾞOP,69,0))</f>
        <v>4IE</v>
      </c>
      <c r="AG780" s="364"/>
      <c r="AH780" s="364"/>
      <c r="AI780" s="364"/>
      <c r="AJ780" s="364"/>
      <c r="AK780" s="364"/>
      <c r="AL780" s="364"/>
      <c r="AM780" s="364"/>
      <c r="AN780" s="364"/>
      <c r="AO780" s="364"/>
      <c r="AP780" s="363"/>
      <c r="AQ780" s="255"/>
      <c r="AR780" s="255"/>
      <c r="AS780" s="255"/>
      <c r="AT780" s="255"/>
      <c r="AU780" s="2843">
        <f t="shared" si="2053"/>
        <v>0</v>
      </c>
      <c r="AV780" s="4008">
        <f t="shared" si="2054"/>
        <v>0</v>
      </c>
      <c r="AW780" s="590" t="str">
        <f>IF($AE780=0,"　",VLOOKUP($AE780,ﾚｰｻﾞOP,5,0))</f>
        <v>-</v>
      </c>
      <c r="AX780" s="369"/>
      <c r="AY780" s="154" t="str">
        <f>IF($AE780=0,"　",VLOOKUP($AE780,ﾚｰｻﾞOP,6,0))</f>
        <v>-</v>
      </c>
      <c r="AZ780" s="367"/>
      <c r="BA780" s="154" t="str">
        <f>IF($AE780=0,"　",VLOOKUP($AE780,ﾚｰｻﾞOP,7,0))</f>
        <v>-</v>
      </c>
      <c r="BB780" s="367"/>
      <c r="BC780" s="368" t="str">
        <f>IF($AE780=0,"　",VLOOKUP($AE780,ﾚｰｻﾞOP,8,0))</f>
        <v>-</v>
      </c>
      <c r="BD780" s="369"/>
      <c r="BE780" s="4599" t="str">
        <f>IF($AE780=0,"　",VLOOKUP($AE780,ﾚｰｻﾞOP,9,0))</f>
        <v>-</v>
      </c>
      <c r="BF780" s="367"/>
      <c r="BG780" s="368" t="str">
        <f>IF($AE780=0,"　",VLOOKUP($AE780,ﾚｰｻﾞOP,10,0))</f>
        <v>-</v>
      </c>
      <c r="BH780" s="367"/>
      <c r="BI780" s="154" t="str">
        <f>IF($AE780=0,"　",VLOOKUP($AE780,ﾚｰｻﾞOP,11,0))</f>
        <v>-</v>
      </c>
      <c r="BJ780" s="367"/>
      <c r="BK780" s="154" t="str">
        <f t="shared" si="2055"/>
        <v>-</v>
      </c>
      <c r="BL780" s="367"/>
      <c r="BM780" s="154" t="str">
        <f t="shared" si="2056"/>
        <v>-</v>
      </c>
      <c r="BN780" s="367"/>
      <c r="BO780" s="155" t="str">
        <f t="shared" si="2057"/>
        <v>-</v>
      </c>
      <c r="BP780" s="367"/>
      <c r="BQ780" s="154" t="str">
        <f t="shared" si="2058"/>
        <v>-</v>
      </c>
      <c r="BR780" s="369"/>
      <c r="BS780" s="154" t="str">
        <f t="shared" si="2059"/>
        <v>-</v>
      </c>
      <c r="BT780" s="369"/>
      <c r="BU780" s="154" t="str">
        <f t="shared" si="2060"/>
        <v>-</v>
      </c>
      <c r="BV780" s="369"/>
      <c r="BW780" s="154" t="str">
        <f t="shared" si="2061"/>
        <v>-</v>
      </c>
      <c r="BX780" s="367"/>
      <c r="BY780" s="154" t="str">
        <f t="shared" si="2062"/>
        <v>-</v>
      </c>
      <c r="BZ780" s="369"/>
      <c r="CA780" s="154" t="str">
        <f t="shared" si="2063"/>
        <v>-</v>
      </c>
      <c r="CB780" s="367"/>
      <c r="CC780" s="154" t="str">
        <f t="shared" si="2064"/>
        <v>-</v>
      </c>
      <c r="CD780" s="367"/>
      <c r="CE780" s="2850" t="str">
        <f t="shared" si="2065"/>
        <v>-</v>
      </c>
      <c r="CF780" s="2846"/>
      <c r="CG780" s="2855" t="str">
        <f t="shared" si="2066"/>
        <v>-</v>
      </c>
      <c r="CH780" s="2851"/>
      <c r="CI780" s="2850" t="str">
        <f t="shared" si="2067"/>
        <v>-</v>
      </c>
      <c r="CJ780" s="2846"/>
      <c r="CK780" s="2850" t="str">
        <f t="shared" si="2068"/>
        <v>-</v>
      </c>
      <c r="CL780" s="2851"/>
      <c r="CM780" s="2850" t="str">
        <f t="shared" si="2069"/>
        <v>-</v>
      </c>
      <c r="CN780" s="2851"/>
      <c r="CO780" s="2855" t="str">
        <f t="shared" si="2070"/>
        <v>-</v>
      </c>
      <c r="CP780" s="2851"/>
      <c r="CQ780" s="2855" t="str">
        <f t="shared" si="2071"/>
        <v>-</v>
      </c>
      <c r="CR780" s="2851"/>
      <c r="CS780" s="2850" t="str">
        <f t="shared" si="2072"/>
        <v>-</v>
      </c>
      <c r="CT780" s="2851"/>
      <c r="CU780" s="2855"/>
      <c r="CV780" s="2851"/>
      <c r="CW780" s="2850" t="str">
        <f t="shared" si="2073"/>
        <v>-</v>
      </c>
      <c r="CX780" s="2851"/>
      <c r="CY780" s="2855" t="str">
        <f t="shared" si="2074"/>
        <v>-</v>
      </c>
      <c r="CZ780" s="2851"/>
      <c r="DA780" s="154" t="str">
        <f t="shared" si="2075"/>
        <v>-</v>
      </c>
      <c r="DB780" s="369"/>
      <c r="DC780" s="155" t="str">
        <f t="shared" si="2076"/>
        <v>-</v>
      </c>
      <c r="DD780" s="367"/>
      <c r="DE780" s="374">
        <f t="shared" si="2088"/>
        <v>0</v>
      </c>
      <c r="DF780" s="373"/>
      <c r="DG780" s="818">
        <f t="shared" si="2094"/>
        <v>0</v>
      </c>
      <c r="DH780" s="372"/>
      <c r="DI780" s="267">
        <f t="shared" si="2089"/>
        <v>0</v>
      </c>
      <c r="DJ780" s="373"/>
      <c r="DK780" s="374">
        <f t="shared" si="2077"/>
        <v>0</v>
      </c>
      <c r="DL780" s="373"/>
      <c r="DM780" s="375">
        <f t="shared" si="2078"/>
        <v>0</v>
      </c>
      <c r="DN780" s="373"/>
      <c r="DO780" s="155">
        <f t="shared" si="2079"/>
        <v>0</v>
      </c>
      <c r="DP780" s="372"/>
      <c r="DQ780" s="155">
        <f t="shared" si="2080"/>
        <v>0</v>
      </c>
      <c r="DR780" s="373"/>
      <c r="DS780" s="155">
        <f t="shared" si="2081"/>
        <v>0</v>
      </c>
      <c r="DT780" s="372"/>
      <c r="DU780" s="155">
        <f t="shared" si="2082"/>
        <v>0</v>
      </c>
      <c r="DV780" s="373"/>
      <c r="DW780" s="4891">
        <f t="shared" si="2090"/>
        <v>0</v>
      </c>
      <c r="DX780" s="372"/>
      <c r="DY780" s="154">
        <f t="shared" si="2083"/>
        <v>0</v>
      </c>
      <c r="DZ780" s="373"/>
      <c r="EA780" s="154">
        <f t="shared" si="2091"/>
        <v>0</v>
      </c>
      <c r="EB780" s="373"/>
      <c r="EC780" s="269">
        <f t="shared" si="2092"/>
        <v>0</v>
      </c>
      <c r="ED780" s="376"/>
      <c r="EE780" s="822">
        <f t="shared" si="2093"/>
        <v>0</v>
      </c>
      <c r="EF780" s="377"/>
      <c r="EG780" s="273"/>
      <c r="EH780" s="274"/>
      <c r="EI780" s="275"/>
      <c r="EJ780" s="276"/>
      <c r="EK780" s="275"/>
      <c r="EL780" s="277"/>
      <c r="EM780" s="278" t="str">
        <f t="shared" si="2084"/>
        <v xml:space="preserve"> </v>
      </c>
      <c r="EN780" s="372"/>
      <c r="EO780" s="155">
        <f t="shared" si="2085"/>
        <v>0</v>
      </c>
      <c r="EP780" s="373"/>
      <c r="ER780" s="194"/>
      <c r="ET780" s="154">
        <v>46182</v>
      </c>
      <c r="EU780" s="373">
        <v>4263308</v>
      </c>
      <c r="EV780" s="154">
        <f t="shared" si="2086"/>
        <v>1</v>
      </c>
      <c r="EW780" s="373"/>
      <c r="EX780" s="154"/>
      <c r="EY780" s="367"/>
      <c r="EZ780" s="154">
        <v>46182</v>
      </c>
      <c r="FA780" s="367">
        <v>4263309</v>
      </c>
      <c r="FB780" s="154"/>
      <c r="FC780" s="367"/>
      <c r="FD780" s="154">
        <v>46206</v>
      </c>
      <c r="FE780" s="367">
        <v>4263343</v>
      </c>
      <c r="FF780" s="155"/>
      <c r="FG780" s="367"/>
      <c r="FH780" s="154"/>
      <c r="FI780" s="367"/>
      <c r="FJ780" s="154">
        <v>46182</v>
      </c>
      <c r="FK780" s="373">
        <v>4263311</v>
      </c>
      <c r="FL780" s="155">
        <f t="shared" si="2087"/>
        <v>1</v>
      </c>
      <c r="FM780" s="279"/>
      <c r="FN780" s="1184"/>
      <c r="FO780" s="280"/>
      <c r="FP780" s="281">
        <v>1</v>
      </c>
      <c r="FQ780" s="282"/>
      <c r="FS780" s="281"/>
      <c r="FT780" s="282"/>
    </row>
    <row r="781" spans="1:176" ht="18.600000000000001" customHeight="1">
      <c r="A781" s="228">
        <f t="shared" si="1953"/>
        <v>771</v>
      </c>
      <c r="B781" s="343" t="str">
        <f t="shared" si="1954"/>
        <v>4IE</v>
      </c>
      <c r="C781" s="6771">
        <v>46266</v>
      </c>
      <c r="D781" s="5644" t="s">
        <v>1601</v>
      </c>
      <c r="E781" s="5719">
        <v>89610257</v>
      </c>
      <c r="F781" s="6828" t="s">
        <v>2338</v>
      </c>
      <c r="G781" s="6876" t="s">
        <v>2400</v>
      </c>
      <c r="H781" s="1330" t="s">
        <v>630</v>
      </c>
      <c r="I781" s="1264" t="s">
        <v>48</v>
      </c>
      <c r="J781" s="1264" t="s">
        <v>1702</v>
      </c>
      <c r="K781" s="599" t="s">
        <v>11</v>
      </c>
      <c r="L781" s="600"/>
      <c r="M781" s="6477">
        <v>46241</v>
      </c>
      <c r="N781" s="353">
        <v>46253</v>
      </c>
      <c r="O781" s="354">
        <v>46242</v>
      </c>
      <c r="P781" s="353">
        <v>46256</v>
      </c>
      <c r="Q781" s="354">
        <v>46251</v>
      </c>
      <c r="R781" s="353">
        <v>46254</v>
      </c>
      <c r="S781" s="354">
        <v>46252</v>
      </c>
      <c r="T781" s="353">
        <v>46260</v>
      </c>
      <c r="U781" s="355">
        <v>46254</v>
      </c>
      <c r="V781" s="353">
        <v>46261</v>
      </c>
      <c r="W781" s="356">
        <v>46256</v>
      </c>
      <c r="X781" s="357">
        <v>46261</v>
      </c>
      <c r="Y781" s="359">
        <v>46262</v>
      </c>
      <c r="Z781" s="359">
        <v>46262</v>
      </c>
      <c r="AA781" s="601"/>
      <c r="AB781" s="359"/>
      <c r="AC781" s="251"/>
      <c r="AD781" s="361"/>
      <c r="AE781" s="362">
        <v>25</v>
      </c>
      <c r="AF781" s="363" t="str">
        <f t="shared" si="2095"/>
        <v>4IE</v>
      </c>
      <c r="AG781" s="364"/>
      <c r="AH781" s="364"/>
      <c r="AI781" s="364"/>
      <c r="AJ781" s="364"/>
      <c r="AK781" s="364"/>
      <c r="AL781" s="364"/>
      <c r="AM781" s="364"/>
      <c r="AN781" s="364"/>
      <c r="AO781" s="364"/>
      <c r="AP781" s="363"/>
      <c r="AQ781" s="255"/>
      <c r="AR781" s="255"/>
      <c r="AS781" s="255"/>
      <c r="AT781" s="255"/>
      <c r="AU781" s="2843">
        <f t="shared" si="2053"/>
        <v>0</v>
      </c>
      <c r="AV781" s="4008">
        <f t="shared" si="2054"/>
        <v>0</v>
      </c>
      <c r="AW781" s="590" t="str">
        <f>IF($AE781=0,"　",VLOOKUP($AE781,ﾚｰｻﾞOP,5,0))</f>
        <v>-</v>
      </c>
      <c r="AX781" s="369"/>
      <c r="AY781" s="154" t="str">
        <f>IF($AE781=0,"　",VLOOKUP($AE781,ﾚｰｻﾞOP,6,0))</f>
        <v>-</v>
      </c>
      <c r="AZ781" s="367"/>
      <c r="BA781" s="154" t="str">
        <f>IF($AE781=0,"　",VLOOKUP($AE781,ﾚｰｻﾞOP,7,0))</f>
        <v>-</v>
      </c>
      <c r="BB781" s="367"/>
      <c r="BC781" s="368" t="str">
        <f>IF($AE781=0,"　",VLOOKUP($AE781,ﾚｰｻﾞOP,8,0))</f>
        <v>-</v>
      </c>
      <c r="BD781" s="369"/>
      <c r="BE781" s="4599" t="str">
        <f>IF($AE781=0,"　",VLOOKUP($AE781,ﾚｰｻﾞOP,9,0))</f>
        <v>-</v>
      </c>
      <c r="BF781" s="367"/>
      <c r="BG781" s="368" t="str">
        <f>IF($AE781=0,"　",VLOOKUP($AE781,ﾚｰｻﾞOP,10,0))</f>
        <v>-</v>
      </c>
      <c r="BH781" s="367"/>
      <c r="BI781" s="154" t="str">
        <f>IF($AE781=0,"　",VLOOKUP($AE781,ﾚｰｻﾞOP,11,0))</f>
        <v>-</v>
      </c>
      <c r="BJ781" s="367"/>
      <c r="BK781" s="154" t="str">
        <f t="shared" si="2055"/>
        <v>-</v>
      </c>
      <c r="BL781" s="367"/>
      <c r="BM781" s="154" t="str">
        <f t="shared" si="2056"/>
        <v>-</v>
      </c>
      <c r="BN781" s="367"/>
      <c r="BO781" s="155" t="str">
        <f t="shared" si="2057"/>
        <v>-</v>
      </c>
      <c r="BP781" s="367"/>
      <c r="BQ781" s="154" t="str">
        <f t="shared" si="2058"/>
        <v>-</v>
      </c>
      <c r="BR781" s="369"/>
      <c r="BS781" s="154" t="str">
        <f t="shared" si="2059"/>
        <v>-</v>
      </c>
      <c r="BT781" s="369"/>
      <c r="BU781" s="154" t="str">
        <f t="shared" si="2060"/>
        <v>-</v>
      </c>
      <c r="BV781" s="369"/>
      <c r="BW781" s="154" t="str">
        <f t="shared" si="2061"/>
        <v>-</v>
      </c>
      <c r="BX781" s="367"/>
      <c r="BY781" s="154" t="str">
        <f t="shared" si="2062"/>
        <v>-</v>
      </c>
      <c r="BZ781" s="369"/>
      <c r="CA781" s="154" t="str">
        <f t="shared" si="2063"/>
        <v>-</v>
      </c>
      <c r="CB781" s="367"/>
      <c r="CC781" s="154" t="str">
        <f t="shared" si="2064"/>
        <v>-</v>
      </c>
      <c r="CD781" s="367"/>
      <c r="CE781" s="2850" t="str">
        <f t="shared" si="2065"/>
        <v>-</v>
      </c>
      <c r="CF781" s="2846"/>
      <c r="CG781" s="2855" t="str">
        <f t="shared" si="2066"/>
        <v>-</v>
      </c>
      <c r="CH781" s="2851"/>
      <c r="CI781" s="2850" t="str">
        <f t="shared" si="2067"/>
        <v>-</v>
      </c>
      <c r="CJ781" s="2846"/>
      <c r="CK781" s="2850" t="str">
        <f t="shared" si="2068"/>
        <v>-</v>
      </c>
      <c r="CL781" s="2851"/>
      <c r="CM781" s="2850" t="str">
        <f t="shared" si="2069"/>
        <v>-</v>
      </c>
      <c r="CN781" s="2851"/>
      <c r="CO781" s="2855" t="str">
        <f t="shared" si="2070"/>
        <v>-</v>
      </c>
      <c r="CP781" s="2851"/>
      <c r="CQ781" s="2855" t="str">
        <f t="shared" si="2071"/>
        <v>-</v>
      </c>
      <c r="CR781" s="2851"/>
      <c r="CS781" s="2850" t="str">
        <f t="shared" si="2072"/>
        <v>-</v>
      </c>
      <c r="CT781" s="2851"/>
      <c r="CU781" s="2855"/>
      <c r="CV781" s="2851"/>
      <c r="CW781" s="2850" t="str">
        <f t="shared" si="2073"/>
        <v>-</v>
      </c>
      <c r="CX781" s="2851"/>
      <c r="CY781" s="2855" t="str">
        <f t="shared" si="2074"/>
        <v>-</v>
      </c>
      <c r="CZ781" s="2851"/>
      <c r="DA781" s="154" t="str">
        <f t="shared" si="2075"/>
        <v>-</v>
      </c>
      <c r="DB781" s="369"/>
      <c r="DC781" s="155" t="str">
        <f t="shared" si="2076"/>
        <v>-</v>
      </c>
      <c r="DD781" s="367"/>
      <c r="DE781" s="374">
        <f t="shared" si="2088"/>
        <v>0</v>
      </c>
      <c r="DF781" s="373"/>
      <c r="DG781" s="818">
        <f t="shared" si="2094"/>
        <v>0</v>
      </c>
      <c r="DH781" s="372"/>
      <c r="DI781" s="267">
        <f t="shared" si="2089"/>
        <v>0</v>
      </c>
      <c r="DJ781" s="373"/>
      <c r="DK781" s="374">
        <f t="shared" si="2077"/>
        <v>0</v>
      </c>
      <c r="DL781" s="373"/>
      <c r="DM781" s="375">
        <f t="shared" si="2078"/>
        <v>0</v>
      </c>
      <c r="DN781" s="373"/>
      <c r="DO781" s="155">
        <f t="shared" si="2079"/>
        <v>0</v>
      </c>
      <c r="DP781" s="372"/>
      <c r="DQ781" s="155">
        <f t="shared" si="2080"/>
        <v>0</v>
      </c>
      <c r="DR781" s="373"/>
      <c r="DS781" s="155">
        <f t="shared" si="2081"/>
        <v>0</v>
      </c>
      <c r="DT781" s="372"/>
      <c r="DU781" s="155">
        <f t="shared" si="2082"/>
        <v>0</v>
      </c>
      <c r="DV781" s="373"/>
      <c r="DW781" s="4891">
        <f t="shared" si="2090"/>
        <v>0</v>
      </c>
      <c r="DX781" s="372"/>
      <c r="DY781" s="154">
        <f t="shared" si="2083"/>
        <v>0</v>
      </c>
      <c r="DZ781" s="373"/>
      <c r="EA781" s="154">
        <f t="shared" si="2091"/>
        <v>0</v>
      </c>
      <c r="EB781" s="373"/>
      <c r="EC781" s="269">
        <f t="shared" si="2092"/>
        <v>0</v>
      </c>
      <c r="ED781" s="376"/>
      <c r="EE781" s="822">
        <f t="shared" si="2093"/>
        <v>0</v>
      </c>
      <c r="EF781" s="377"/>
      <c r="EG781" s="273"/>
      <c r="EH781" s="274"/>
      <c r="EI781" s="275"/>
      <c r="EJ781" s="276"/>
      <c r="EK781" s="275"/>
      <c r="EL781" s="277"/>
      <c r="EM781" s="278" t="str">
        <f t="shared" si="2084"/>
        <v xml:space="preserve"> </v>
      </c>
      <c r="EN781" s="372"/>
      <c r="EO781" s="155">
        <f t="shared" si="2085"/>
        <v>0</v>
      </c>
      <c r="EP781" s="373"/>
      <c r="ER781" s="194"/>
      <c r="ET781" s="154">
        <v>46182</v>
      </c>
      <c r="EU781" s="373">
        <v>4263308</v>
      </c>
      <c r="EV781" s="154">
        <f t="shared" si="2086"/>
        <v>1</v>
      </c>
      <c r="EW781" s="373"/>
      <c r="EX781" s="154"/>
      <c r="EY781" s="367"/>
      <c r="EZ781" s="154"/>
      <c r="FA781" s="367"/>
      <c r="FB781" s="154"/>
      <c r="FC781" s="367"/>
      <c r="FD781" s="154">
        <v>46206</v>
      </c>
      <c r="FE781" s="367">
        <v>4263343</v>
      </c>
      <c r="FF781" s="155"/>
      <c r="FG781" s="367"/>
      <c r="FH781" s="154">
        <v>46063</v>
      </c>
      <c r="FI781" s="367">
        <v>4263138</v>
      </c>
      <c r="FJ781" s="154">
        <v>46182</v>
      </c>
      <c r="FK781" s="373">
        <v>4263311</v>
      </c>
      <c r="FL781" s="155">
        <f t="shared" si="2087"/>
        <v>1</v>
      </c>
      <c r="FM781" s="279"/>
      <c r="FN781" s="1184"/>
      <c r="FO781" s="280"/>
      <c r="FP781" s="281"/>
      <c r="FQ781" s="282"/>
      <c r="FS781" s="281"/>
      <c r="FT781" s="282"/>
    </row>
    <row r="782" spans="1:176" ht="18.600000000000001" customHeight="1">
      <c r="A782" s="228">
        <f t="shared" si="1953"/>
        <v>772</v>
      </c>
      <c r="B782" s="343" t="str">
        <f t="shared" si="1954"/>
        <v>4IE</v>
      </c>
      <c r="C782" s="6771">
        <v>46266</v>
      </c>
      <c r="D782" s="1261" t="s">
        <v>29</v>
      </c>
      <c r="E782" s="1262">
        <v>84421058</v>
      </c>
      <c r="F782" s="6828" t="s">
        <v>2339</v>
      </c>
      <c r="G782" s="1263"/>
      <c r="H782" s="1330" t="s">
        <v>629</v>
      </c>
      <c r="I782" s="1264" t="s">
        <v>52</v>
      </c>
      <c r="J782" s="1264" t="s">
        <v>21</v>
      </c>
      <c r="K782" s="599" t="s">
        <v>11</v>
      </c>
      <c r="L782" s="600"/>
      <c r="M782" s="6477">
        <v>46241</v>
      </c>
      <c r="N782" s="353">
        <v>46239</v>
      </c>
      <c r="O782" s="354">
        <v>46242</v>
      </c>
      <c r="P782" s="353">
        <v>46239</v>
      </c>
      <c r="Q782" s="354">
        <v>46251</v>
      </c>
      <c r="R782" s="353">
        <v>46240</v>
      </c>
      <c r="S782" s="354">
        <v>46252</v>
      </c>
      <c r="T782" s="353">
        <v>46242</v>
      </c>
      <c r="U782" s="355">
        <v>46254</v>
      </c>
      <c r="V782" s="353">
        <v>46255</v>
      </c>
      <c r="W782" s="356">
        <v>46256</v>
      </c>
      <c r="X782" s="357">
        <v>46256</v>
      </c>
      <c r="Y782" s="359">
        <v>46262</v>
      </c>
      <c r="Z782" s="359">
        <v>46262</v>
      </c>
      <c r="AA782" s="601"/>
      <c r="AB782" s="359"/>
      <c r="AC782" s="251" t="s">
        <v>627</v>
      </c>
      <c r="AD782" s="361"/>
      <c r="AE782" s="362">
        <v>6</v>
      </c>
      <c r="AF782" s="363" t="str">
        <f t="shared" si="2095"/>
        <v>4IE</v>
      </c>
      <c r="AG782" s="364"/>
      <c r="AH782" s="364">
        <v>1</v>
      </c>
      <c r="AI782" s="364"/>
      <c r="AJ782" s="364"/>
      <c r="AK782" s="364"/>
      <c r="AL782" s="364"/>
      <c r="AM782" s="364"/>
      <c r="AN782" s="364">
        <v>1</v>
      </c>
      <c r="AO782" s="364"/>
      <c r="AP782" s="363">
        <v>1</v>
      </c>
      <c r="AQ782" s="255">
        <v>1</v>
      </c>
      <c r="AR782" s="255">
        <v>1</v>
      </c>
      <c r="AS782" s="255"/>
      <c r="AT782" s="255"/>
      <c r="AU782" s="2843">
        <f t="shared" si="2053"/>
        <v>0</v>
      </c>
      <c r="AV782" s="4008">
        <f t="shared" si="2054"/>
        <v>1</v>
      </c>
      <c r="AW782" s="590">
        <v>46206</v>
      </c>
      <c r="AX782" s="369">
        <v>4263322</v>
      </c>
      <c r="AY782" s="154">
        <v>46206</v>
      </c>
      <c r="AZ782" s="367">
        <v>4263323</v>
      </c>
      <c r="BA782" s="154">
        <v>46206</v>
      </c>
      <c r="BB782" s="367">
        <v>4263324</v>
      </c>
      <c r="BC782" s="368">
        <v>46189</v>
      </c>
      <c r="BD782" s="369">
        <v>4263292</v>
      </c>
      <c r="BE782" s="4599">
        <v>46189</v>
      </c>
      <c r="BF782" s="367">
        <v>4263293</v>
      </c>
      <c r="BG782" s="368">
        <v>46206</v>
      </c>
      <c r="BH782" s="367">
        <v>4263327</v>
      </c>
      <c r="BI782" s="154" t="str">
        <f>IF($AE782=0,"　",VLOOKUP($AE782,ﾚｰｻﾞOP,11,0))</f>
        <v>-</v>
      </c>
      <c r="BJ782" s="367"/>
      <c r="BK782" s="154" t="str">
        <f t="shared" si="2055"/>
        <v>-</v>
      </c>
      <c r="BL782" s="367"/>
      <c r="BM782" s="154" t="str">
        <f t="shared" si="2056"/>
        <v>-</v>
      </c>
      <c r="BN782" s="367"/>
      <c r="BO782" s="155" t="str">
        <f t="shared" si="2057"/>
        <v>-</v>
      </c>
      <c r="BP782" s="367"/>
      <c r="BQ782" s="154">
        <v>46178</v>
      </c>
      <c r="BR782" s="369">
        <v>4263296</v>
      </c>
      <c r="BS782" s="154" t="str">
        <f t="shared" si="2059"/>
        <v>-</v>
      </c>
      <c r="BT782" s="369"/>
      <c r="BU782" s="154" t="str">
        <f t="shared" si="2060"/>
        <v>-</v>
      </c>
      <c r="BV782" s="369"/>
      <c r="BW782" s="154" t="str">
        <f t="shared" si="2061"/>
        <v>-</v>
      </c>
      <c r="BX782" s="367"/>
      <c r="BY782" s="154" t="str">
        <f t="shared" si="2062"/>
        <v>-</v>
      </c>
      <c r="BZ782" s="369"/>
      <c r="CA782" s="154" t="str">
        <f t="shared" si="2063"/>
        <v>-</v>
      </c>
      <c r="CB782" s="367"/>
      <c r="CC782" s="154" t="str">
        <f t="shared" si="2064"/>
        <v>-</v>
      </c>
      <c r="CD782" s="367"/>
      <c r="CE782" s="2850" t="str">
        <f t="shared" si="2065"/>
        <v>-</v>
      </c>
      <c r="CF782" s="2846"/>
      <c r="CG782" s="2855" t="str">
        <f t="shared" si="2066"/>
        <v>-</v>
      </c>
      <c r="CH782" s="2851"/>
      <c r="CI782" s="2850" t="str">
        <f t="shared" si="2067"/>
        <v>-</v>
      </c>
      <c r="CJ782" s="2846"/>
      <c r="CK782" s="2850" t="str">
        <f t="shared" si="2068"/>
        <v>-</v>
      </c>
      <c r="CL782" s="2851"/>
      <c r="CM782" s="2850" t="str">
        <f t="shared" si="2069"/>
        <v>-</v>
      </c>
      <c r="CN782" s="2851"/>
      <c r="CO782" s="2855" t="str">
        <f t="shared" si="2070"/>
        <v>-</v>
      </c>
      <c r="CP782" s="2851"/>
      <c r="CQ782" s="2855" t="str">
        <f t="shared" si="2071"/>
        <v>-</v>
      </c>
      <c r="CR782" s="2851"/>
      <c r="CS782" s="2850" t="str">
        <f t="shared" si="2072"/>
        <v>-</v>
      </c>
      <c r="CT782" s="2851"/>
      <c r="CU782" s="2855"/>
      <c r="CV782" s="2851"/>
      <c r="CW782" s="2850" t="str">
        <f t="shared" si="2073"/>
        <v>-</v>
      </c>
      <c r="CX782" s="2851"/>
      <c r="CY782" s="2855" t="str">
        <f t="shared" si="2074"/>
        <v>-</v>
      </c>
      <c r="CZ782" s="2851"/>
      <c r="DA782" s="154" t="str">
        <f t="shared" si="2075"/>
        <v>-</v>
      </c>
      <c r="DB782" s="369"/>
      <c r="DC782" s="155" t="str">
        <f t="shared" si="2076"/>
        <v>-</v>
      </c>
      <c r="DD782" s="367"/>
      <c r="DE782" s="374">
        <f t="shared" si="2088"/>
        <v>0</v>
      </c>
      <c r="DF782" s="373"/>
      <c r="DG782" s="818">
        <v>46199</v>
      </c>
      <c r="DH782" s="372">
        <v>4263404</v>
      </c>
      <c r="DI782" s="267">
        <f t="shared" si="2089"/>
        <v>0</v>
      </c>
      <c r="DJ782" s="373"/>
      <c r="DK782" s="374">
        <f t="shared" si="2077"/>
        <v>0</v>
      </c>
      <c r="DL782" s="373"/>
      <c r="DM782" s="375">
        <f t="shared" si="2078"/>
        <v>0</v>
      </c>
      <c r="DN782" s="373"/>
      <c r="DO782" s="155">
        <f t="shared" si="2079"/>
        <v>0</v>
      </c>
      <c r="DP782" s="372"/>
      <c r="DQ782" s="155">
        <f t="shared" si="2080"/>
        <v>0</v>
      </c>
      <c r="DR782" s="373"/>
      <c r="DS782" s="155">
        <f t="shared" si="2081"/>
        <v>0</v>
      </c>
      <c r="DT782" s="372"/>
      <c r="DU782" s="155">
        <f t="shared" si="2082"/>
        <v>0</v>
      </c>
      <c r="DV782" s="373"/>
      <c r="DW782" s="4891">
        <v>46178</v>
      </c>
      <c r="DX782" s="372">
        <v>4263304</v>
      </c>
      <c r="DY782" s="154">
        <f t="shared" si="2083"/>
        <v>0</v>
      </c>
      <c r="DZ782" s="373"/>
      <c r="EA782" s="154">
        <v>46206</v>
      </c>
      <c r="EB782" s="373">
        <v>4263338</v>
      </c>
      <c r="EC782" s="269">
        <v>46206</v>
      </c>
      <c r="ED782" s="376">
        <v>4263339</v>
      </c>
      <c r="EE782" s="822">
        <v>46150</v>
      </c>
      <c r="EF782" s="377">
        <v>4263260</v>
      </c>
      <c r="EG782" s="273"/>
      <c r="EH782" s="274"/>
      <c r="EI782" s="275"/>
      <c r="EJ782" s="276"/>
      <c r="EK782" s="275"/>
      <c r="EL782" s="277"/>
      <c r="EM782" s="278" t="str">
        <f t="shared" si="2084"/>
        <v xml:space="preserve"> </v>
      </c>
      <c r="EN782" s="372"/>
      <c r="EO782" s="155">
        <f t="shared" si="2085"/>
        <v>0</v>
      </c>
      <c r="EP782" s="373"/>
      <c r="ER782" s="194"/>
      <c r="ET782" s="154" t="str">
        <f>IF($AE782=0,"　",VLOOKUP($AE782,ﾚｰｻﾞOP,60,0))</f>
        <v>-</v>
      </c>
      <c r="EU782" s="373"/>
      <c r="EV782" s="154" t="str">
        <f t="shared" si="2086"/>
        <v>-</v>
      </c>
      <c r="EW782" s="373"/>
      <c r="EX782" s="154"/>
      <c r="EY782" s="367"/>
      <c r="EZ782" s="154"/>
      <c r="FA782" s="367"/>
      <c r="FB782" s="154"/>
      <c r="FC782" s="367"/>
      <c r="FD782" s="154"/>
      <c r="FE782" s="367"/>
      <c r="FF782" s="155"/>
      <c r="FG782" s="367"/>
      <c r="FH782" s="154"/>
      <c r="FI782" s="367"/>
      <c r="FJ782" s="154" t="str">
        <f>IF($AE782=0,"　",VLOOKUP($AE782,ﾚｰｻﾞOP,67,0))</f>
        <v>-</v>
      </c>
      <c r="FK782" s="373"/>
      <c r="FL782" s="155" t="str">
        <f t="shared" si="2087"/>
        <v>-</v>
      </c>
      <c r="FM782" s="279"/>
      <c r="FN782" s="1184"/>
      <c r="FO782" s="280"/>
      <c r="FP782" s="281"/>
      <c r="FQ782" s="282"/>
      <c r="FS782" s="281"/>
      <c r="FT782" s="282"/>
    </row>
    <row r="783" spans="1:176" ht="18.600000000000001" customHeight="1">
      <c r="A783" s="228">
        <f t="shared" si="1953"/>
        <v>773</v>
      </c>
      <c r="B783" s="343" t="str">
        <f t="shared" si="1954"/>
        <v>4IE</v>
      </c>
      <c r="C783" s="6771">
        <v>46266</v>
      </c>
      <c r="D783" s="6785" t="s">
        <v>1808</v>
      </c>
      <c r="E783" s="7531">
        <v>89420004</v>
      </c>
      <c r="F783" s="6828" t="s">
        <v>2340</v>
      </c>
      <c r="G783" s="1263"/>
      <c r="H783" s="1330" t="s">
        <v>629</v>
      </c>
      <c r="I783" s="1264" t="s">
        <v>52</v>
      </c>
      <c r="J783" s="1264" t="s">
        <v>1802</v>
      </c>
      <c r="K783" s="599" t="s">
        <v>11</v>
      </c>
      <c r="L783" s="600"/>
      <c r="M783" s="6477">
        <v>46242</v>
      </c>
      <c r="N783" s="353">
        <v>46255</v>
      </c>
      <c r="O783" s="354">
        <v>46251</v>
      </c>
      <c r="P783" s="353">
        <v>46256</v>
      </c>
      <c r="Q783" s="354">
        <v>46252</v>
      </c>
      <c r="R783" s="353">
        <v>46255</v>
      </c>
      <c r="S783" s="354">
        <v>46253</v>
      </c>
      <c r="T783" s="353">
        <v>46261</v>
      </c>
      <c r="U783" s="355">
        <v>46255</v>
      </c>
      <c r="V783" s="353">
        <v>46263</v>
      </c>
      <c r="W783" s="356">
        <v>46259</v>
      </c>
      <c r="X783" s="357">
        <v>46263</v>
      </c>
      <c r="Y783" s="359">
        <v>46263</v>
      </c>
      <c r="Z783" s="359">
        <v>46267</v>
      </c>
      <c r="AA783" s="601"/>
      <c r="AB783" s="359"/>
      <c r="AC783" s="251"/>
      <c r="AD783" s="361"/>
      <c r="AE783" s="362">
        <v>25</v>
      </c>
      <c r="AF783" s="363" t="str">
        <f t="shared" si="2095"/>
        <v>4IE</v>
      </c>
      <c r="AG783" s="364"/>
      <c r="AH783" s="364"/>
      <c r="AI783" s="364"/>
      <c r="AJ783" s="364"/>
      <c r="AK783" s="364"/>
      <c r="AL783" s="364"/>
      <c r="AM783" s="364"/>
      <c r="AN783" s="364"/>
      <c r="AO783" s="364"/>
      <c r="AP783" s="363"/>
      <c r="AQ783" s="255"/>
      <c r="AR783" s="255"/>
      <c r="AS783" s="255"/>
      <c r="AT783" s="255"/>
      <c r="AU783" s="2843">
        <f t="shared" si="2053"/>
        <v>0</v>
      </c>
      <c r="AV783" s="4008">
        <f t="shared" si="2054"/>
        <v>0</v>
      </c>
      <c r="AW783" s="590" t="str">
        <f>IF($AE783=0,"　",VLOOKUP($AE783,ﾚｰｻﾞOP,5,0))</f>
        <v>-</v>
      </c>
      <c r="AX783" s="369"/>
      <c r="AY783" s="154" t="str">
        <f>IF($AE783=0,"　",VLOOKUP($AE783,ﾚｰｻﾞOP,6,0))</f>
        <v>-</v>
      </c>
      <c r="AZ783" s="367"/>
      <c r="BA783" s="154" t="str">
        <f>IF($AE783=0,"　",VLOOKUP($AE783,ﾚｰｻﾞOP,7,0))</f>
        <v>-</v>
      </c>
      <c r="BB783" s="367"/>
      <c r="BC783" s="368" t="str">
        <f>IF($AE783=0,"　",VLOOKUP($AE783,ﾚｰｻﾞOP,8,0))</f>
        <v>-</v>
      </c>
      <c r="BD783" s="369"/>
      <c r="BE783" s="4599" t="str">
        <f>IF($AE783=0,"　",VLOOKUP($AE783,ﾚｰｻﾞOP,9,0))</f>
        <v>-</v>
      </c>
      <c r="BF783" s="367"/>
      <c r="BG783" s="368" t="str">
        <f>IF($AE783=0,"　",VLOOKUP($AE783,ﾚｰｻﾞOP,10,0))</f>
        <v>-</v>
      </c>
      <c r="BH783" s="367"/>
      <c r="BI783" s="154" t="str">
        <f>IF($AE783=0,"　",VLOOKUP($AE783,ﾚｰｻﾞOP,11,0))</f>
        <v>-</v>
      </c>
      <c r="BJ783" s="367"/>
      <c r="BK783" s="154" t="str">
        <f t="shared" si="2055"/>
        <v>-</v>
      </c>
      <c r="BL783" s="367"/>
      <c r="BM783" s="154" t="str">
        <f t="shared" si="2056"/>
        <v>-</v>
      </c>
      <c r="BN783" s="367"/>
      <c r="BO783" s="155" t="str">
        <f t="shared" si="2057"/>
        <v>-</v>
      </c>
      <c r="BP783" s="367"/>
      <c r="BQ783" s="154" t="str">
        <f>IF($AE783=0,"　",VLOOKUP($AE783,ﾚｰｻﾞOP,12,0))</f>
        <v>-</v>
      </c>
      <c r="BR783" s="369"/>
      <c r="BS783" s="154" t="str">
        <f t="shared" si="2059"/>
        <v>-</v>
      </c>
      <c r="BT783" s="369"/>
      <c r="BU783" s="154" t="str">
        <f t="shared" si="2060"/>
        <v>-</v>
      </c>
      <c r="BV783" s="369"/>
      <c r="BW783" s="154" t="str">
        <f t="shared" si="2061"/>
        <v>-</v>
      </c>
      <c r="BX783" s="367"/>
      <c r="BY783" s="154" t="str">
        <f t="shared" si="2062"/>
        <v>-</v>
      </c>
      <c r="BZ783" s="369"/>
      <c r="CA783" s="154" t="str">
        <f t="shared" si="2063"/>
        <v>-</v>
      </c>
      <c r="CB783" s="367"/>
      <c r="CC783" s="154" t="str">
        <f t="shared" si="2064"/>
        <v>-</v>
      </c>
      <c r="CD783" s="367"/>
      <c r="CE783" s="2850" t="str">
        <f t="shared" si="2065"/>
        <v>-</v>
      </c>
      <c r="CF783" s="2846"/>
      <c r="CG783" s="2855" t="str">
        <f t="shared" si="2066"/>
        <v>-</v>
      </c>
      <c r="CH783" s="2851"/>
      <c r="CI783" s="2850" t="str">
        <f t="shared" si="2067"/>
        <v>-</v>
      </c>
      <c r="CJ783" s="2846"/>
      <c r="CK783" s="2850" t="str">
        <f t="shared" si="2068"/>
        <v>-</v>
      </c>
      <c r="CL783" s="2851"/>
      <c r="CM783" s="2850" t="str">
        <f t="shared" si="2069"/>
        <v>-</v>
      </c>
      <c r="CN783" s="2851"/>
      <c r="CO783" s="2855" t="str">
        <f t="shared" si="2070"/>
        <v>-</v>
      </c>
      <c r="CP783" s="2851"/>
      <c r="CQ783" s="2855" t="str">
        <f t="shared" si="2071"/>
        <v>-</v>
      </c>
      <c r="CR783" s="2851"/>
      <c r="CS783" s="2850" t="str">
        <f t="shared" si="2072"/>
        <v>-</v>
      </c>
      <c r="CT783" s="2851"/>
      <c r="CU783" s="2855"/>
      <c r="CV783" s="2851"/>
      <c r="CW783" s="2850" t="str">
        <f t="shared" si="2073"/>
        <v>-</v>
      </c>
      <c r="CX783" s="2851"/>
      <c r="CY783" s="2855" t="str">
        <f t="shared" si="2074"/>
        <v>-</v>
      </c>
      <c r="CZ783" s="2851"/>
      <c r="DA783" s="154" t="str">
        <f t="shared" si="2075"/>
        <v>-</v>
      </c>
      <c r="DB783" s="369"/>
      <c r="DC783" s="155" t="str">
        <f t="shared" si="2076"/>
        <v>-</v>
      </c>
      <c r="DD783" s="367"/>
      <c r="DE783" s="374">
        <f t="shared" si="2088"/>
        <v>0</v>
      </c>
      <c r="DF783" s="373"/>
      <c r="DG783" s="818">
        <f t="shared" si="2094"/>
        <v>0</v>
      </c>
      <c r="DH783" s="372"/>
      <c r="DI783" s="267">
        <f t="shared" si="2089"/>
        <v>0</v>
      </c>
      <c r="DJ783" s="373"/>
      <c r="DK783" s="374">
        <f t="shared" si="2077"/>
        <v>0</v>
      </c>
      <c r="DL783" s="373"/>
      <c r="DM783" s="375">
        <f t="shared" si="2078"/>
        <v>0</v>
      </c>
      <c r="DN783" s="373"/>
      <c r="DO783" s="155">
        <f t="shared" si="2079"/>
        <v>0</v>
      </c>
      <c r="DP783" s="372"/>
      <c r="DQ783" s="155">
        <f t="shared" si="2080"/>
        <v>0</v>
      </c>
      <c r="DR783" s="373"/>
      <c r="DS783" s="155">
        <f t="shared" si="2081"/>
        <v>0</v>
      </c>
      <c r="DT783" s="372"/>
      <c r="DU783" s="155">
        <f t="shared" si="2082"/>
        <v>0</v>
      </c>
      <c r="DV783" s="373"/>
      <c r="DW783" s="4891">
        <f t="shared" si="2090"/>
        <v>0</v>
      </c>
      <c r="DX783" s="372"/>
      <c r="DY783" s="154">
        <f t="shared" si="2083"/>
        <v>0</v>
      </c>
      <c r="DZ783" s="373"/>
      <c r="EA783" s="154">
        <f t="shared" si="2091"/>
        <v>0</v>
      </c>
      <c r="EB783" s="373"/>
      <c r="EC783" s="269">
        <f t="shared" si="2092"/>
        <v>0</v>
      </c>
      <c r="ED783" s="376"/>
      <c r="EE783" s="822">
        <f t="shared" si="2093"/>
        <v>0</v>
      </c>
      <c r="EF783" s="377"/>
      <c r="EG783" s="273"/>
      <c r="EH783" s="274"/>
      <c r="EI783" s="275"/>
      <c r="EJ783" s="276"/>
      <c r="EK783" s="275"/>
      <c r="EL783" s="277"/>
      <c r="EM783" s="278" t="str">
        <f t="shared" si="2084"/>
        <v xml:space="preserve"> </v>
      </c>
      <c r="EN783" s="372"/>
      <c r="EO783" s="155">
        <f t="shared" si="2085"/>
        <v>0</v>
      </c>
      <c r="EP783" s="373"/>
      <c r="ER783" s="194"/>
      <c r="ET783" s="154">
        <v>46182</v>
      </c>
      <c r="EU783" s="373">
        <v>4263308</v>
      </c>
      <c r="EV783" s="154">
        <f t="shared" si="2086"/>
        <v>1</v>
      </c>
      <c r="EW783" s="373"/>
      <c r="EX783" s="154"/>
      <c r="EY783" s="367"/>
      <c r="EZ783" s="154">
        <v>46182</v>
      </c>
      <c r="FA783" s="367">
        <v>4263309</v>
      </c>
      <c r="FB783" s="154"/>
      <c r="FC783" s="367"/>
      <c r="FD783" s="154">
        <v>46206</v>
      </c>
      <c r="FE783" s="367">
        <v>4263343</v>
      </c>
      <c r="FF783" s="155"/>
      <c r="FG783" s="367"/>
      <c r="FH783" s="154"/>
      <c r="FI783" s="367"/>
      <c r="FJ783" s="154">
        <v>46182</v>
      </c>
      <c r="FK783" s="373">
        <v>4263311</v>
      </c>
      <c r="FL783" s="155">
        <f t="shared" si="2087"/>
        <v>1</v>
      </c>
      <c r="FM783" s="279"/>
      <c r="FN783" s="1184"/>
      <c r="FO783" s="280"/>
      <c r="FP783" s="281">
        <v>1</v>
      </c>
      <c r="FQ783" s="282"/>
      <c r="FS783" s="281"/>
      <c r="FT783" s="282"/>
    </row>
    <row r="784" spans="1:176" ht="18.600000000000001" customHeight="1">
      <c r="A784" s="228">
        <f t="shared" si="1953"/>
        <v>774</v>
      </c>
      <c r="B784" s="343" t="str">
        <f t="shared" si="1954"/>
        <v>4IE</v>
      </c>
      <c r="C784" s="6242">
        <v>46266</v>
      </c>
      <c r="D784" s="6789" t="s">
        <v>36</v>
      </c>
      <c r="E784" s="6941">
        <v>72515131</v>
      </c>
      <c r="F784" s="6828" t="s">
        <v>2341</v>
      </c>
      <c r="G784" s="6876" t="s">
        <v>2394</v>
      </c>
      <c r="H784" s="1330" t="s">
        <v>630</v>
      </c>
      <c r="I784" s="1264" t="s">
        <v>48</v>
      </c>
      <c r="J784" s="1264" t="s">
        <v>20</v>
      </c>
      <c r="K784" s="599" t="s">
        <v>11</v>
      </c>
      <c r="L784" s="600"/>
      <c r="M784" s="6477">
        <v>46242</v>
      </c>
      <c r="N784" s="353">
        <v>46241</v>
      </c>
      <c r="O784" s="354">
        <v>46251</v>
      </c>
      <c r="P784" s="353">
        <v>46242</v>
      </c>
      <c r="Q784" s="354">
        <v>46252</v>
      </c>
      <c r="R784" s="353">
        <v>46242</v>
      </c>
      <c r="S784" s="354">
        <v>46253</v>
      </c>
      <c r="T784" s="353">
        <v>46251</v>
      </c>
      <c r="U784" s="355">
        <v>46255</v>
      </c>
      <c r="V784" s="353">
        <v>46259</v>
      </c>
      <c r="W784" s="356">
        <v>46259</v>
      </c>
      <c r="X784" s="357">
        <v>46260</v>
      </c>
      <c r="Y784" s="359">
        <v>46263</v>
      </c>
      <c r="Z784" s="359">
        <v>46263</v>
      </c>
      <c r="AA784" s="601"/>
      <c r="AB784" s="359"/>
      <c r="AC784" s="251" t="s">
        <v>627</v>
      </c>
      <c r="AD784" s="361"/>
      <c r="AE784" s="362">
        <v>2</v>
      </c>
      <c r="AF784" s="363" t="str">
        <f t="shared" si="2095"/>
        <v>4IE</v>
      </c>
      <c r="AG784" s="364">
        <v>1</v>
      </c>
      <c r="AH784" s="364"/>
      <c r="AI784" s="364"/>
      <c r="AJ784" s="364"/>
      <c r="AK784" s="364"/>
      <c r="AL784" s="364"/>
      <c r="AM784" s="364"/>
      <c r="AN784" s="364">
        <v>1</v>
      </c>
      <c r="AO784" s="364"/>
      <c r="AP784" s="363">
        <v>1</v>
      </c>
      <c r="AQ784" s="255">
        <v>1</v>
      </c>
      <c r="AR784" s="255">
        <v>1</v>
      </c>
      <c r="AS784" s="255"/>
      <c r="AT784" s="255"/>
      <c r="AU784" s="2843">
        <f t="shared" si="2053"/>
        <v>0</v>
      </c>
      <c r="AV784" s="4008">
        <f t="shared" si="2054"/>
        <v>1</v>
      </c>
      <c r="AW784" s="590">
        <v>46206</v>
      </c>
      <c r="AX784" s="369">
        <v>4263322</v>
      </c>
      <c r="AY784" s="154">
        <v>46206</v>
      </c>
      <c r="AZ784" s="367">
        <v>4263323</v>
      </c>
      <c r="BA784" s="154">
        <v>46206</v>
      </c>
      <c r="BB784" s="367">
        <v>4263324</v>
      </c>
      <c r="BC784" s="368">
        <v>46189</v>
      </c>
      <c r="BD784" s="369">
        <v>4263292</v>
      </c>
      <c r="BE784" s="4599">
        <v>46189</v>
      </c>
      <c r="BF784" s="367">
        <v>4263293</v>
      </c>
      <c r="BG784" s="368">
        <v>46206</v>
      </c>
      <c r="BH784" s="367">
        <v>4263327</v>
      </c>
      <c r="BI784" s="154">
        <v>46177</v>
      </c>
      <c r="BJ784" s="367">
        <v>4263288</v>
      </c>
      <c r="BK784" s="154" t="str">
        <f t="shared" si="2055"/>
        <v>-</v>
      </c>
      <c r="BL784" s="367"/>
      <c r="BM784" s="154" t="str">
        <f t="shared" si="2056"/>
        <v>-</v>
      </c>
      <c r="BN784" s="367"/>
      <c r="BO784" s="155" t="str">
        <f t="shared" si="2057"/>
        <v>-</v>
      </c>
      <c r="BP784" s="367"/>
      <c r="BQ784" s="154" t="str">
        <f>IF($AE784=0,"　",VLOOKUP($AE784,ﾚｰｻﾞOP,12,0))</f>
        <v>-</v>
      </c>
      <c r="BR784" s="369"/>
      <c r="BS784" s="154" t="str">
        <f t="shared" si="2059"/>
        <v>-</v>
      </c>
      <c r="BT784" s="369"/>
      <c r="BU784" s="154" t="str">
        <f t="shared" si="2060"/>
        <v>-</v>
      </c>
      <c r="BV784" s="369"/>
      <c r="BW784" s="154" t="str">
        <f t="shared" si="2061"/>
        <v>-</v>
      </c>
      <c r="BX784" s="367"/>
      <c r="BY784" s="154" t="str">
        <f t="shared" si="2062"/>
        <v>-</v>
      </c>
      <c r="BZ784" s="369"/>
      <c r="CA784" s="154" t="str">
        <f t="shared" si="2063"/>
        <v>-</v>
      </c>
      <c r="CB784" s="367"/>
      <c r="CC784" s="154" t="str">
        <f t="shared" si="2064"/>
        <v>-</v>
      </c>
      <c r="CD784" s="367"/>
      <c r="CE784" s="2850" t="str">
        <f t="shared" si="2065"/>
        <v>-</v>
      </c>
      <c r="CF784" s="2846"/>
      <c r="CG784" s="2855" t="str">
        <f t="shared" si="2066"/>
        <v>-</v>
      </c>
      <c r="CH784" s="2851"/>
      <c r="CI784" s="2850" t="str">
        <f t="shared" si="2067"/>
        <v>-</v>
      </c>
      <c r="CJ784" s="2846"/>
      <c r="CK784" s="2850" t="str">
        <f t="shared" si="2068"/>
        <v>-</v>
      </c>
      <c r="CL784" s="2851"/>
      <c r="CM784" s="2850" t="str">
        <f t="shared" si="2069"/>
        <v>-</v>
      </c>
      <c r="CN784" s="2851"/>
      <c r="CO784" s="2855" t="str">
        <f t="shared" si="2070"/>
        <v>-</v>
      </c>
      <c r="CP784" s="2851"/>
      <c r="CQ784" s="2855" t="str">
        <f t="shared" si="2071"/>
        <v>-</v>
      </c>
      <c r="CR784" s="2851"/>
      <c r="CS784" s="2850" t="str">
        <f t="shared" si="2072"/>
        <v>-</v>
      </c>
      <c r="CT784" s="2851"/>
      <c r="CU784" s="2855"/>
      <c r="CV784" s="2851"/>
      <c r="CW784" s="2850" t="str">
        <f t="shared" si="2073"/>
        <v>-</v>
      </c>
      <c r="CX784" s="2851"/>
      <c r="CY784" s="2855" t="str">
        <f t="shared" si="2074"/>
        <v>-</v>
      </c>
      <c r="CZ784" s="2851"/>
      <c r="DA784" s="154" t="str">
        <f t="shared" si="2075"/>
        <v>-</v>
      </c>
      <c r="DB784" s="369"/>
      <c r="DC784" s="155" t="str">
        <f t="shared" si="2076"/>
        <v>-</v>
      </c>
      <c r="DD784" s="367"/>
      <c r="DE784" s="374">
        <v>46199</v>
      </c>
      <c r="DF784" s="373">
        <v>4263405</v>
      </c>
      <c r="DG784" s="818">
        <f t="shared" si="2094"/>
        <v>0</v>
      </c>
      <c r="DH784" s="372"/>
      <c r="DI784" s="267">
        <v>46178</v>
      </c>
      <c r="DJ784" s="373">
        <v>4263303</v>
      </c>
      <c r="DK784" s="374">
        <f t="shared" si="2077"/>
        <v>0</v>
      </c>
      <c r="DL784" s="373"/>
      <c r="DM784" s="375">
        <f t="shared" si="2078"/>
        <v>0</v>
      </c>
      <c r="DN784" s="373"/>
      <c r="DO784" s="155">
        <f t="shared" si="2079"/>
        <v>0</v>
      </c>
      <c r="DP784" s="372"/>
      <c r="DQ784" s="155">
        <f t="shared" si="2080"/>
        <v>0</v>
      </c>
      <c r="DR784" s="373"/>
      <c r="DS784" s="155">
        <f t="shared" si="2081"/>
        <v>0</v>
      </c>
      <c r="DT784" s="372"/>
      <c r="DU784" s="155">
        <f t="shared" si="2082"/>
        <v>0</v>
      </c>
      <c r="DV784" s="373"/>
      <c r="DW784" s="4891">
        <v>46178</v>
      </c>
      <c r="DX784" s="372">
        <v>4263304</v>
      </c>
      <c r="DY784" s="154">
        <f t="shared" si="2083"/>
        <v>0</v>
      </c>
      <c r="DZ784" s="373"/>
      <c r="EA784" s="154">
        <v>46206</v>
      </c>
      <c r="EB784" s="373">
        <v>4263338</v>
      </c>
      <c r="EC784" s="269">
        <v>46206</v>
      </c>
      <c r="ED784" s="376">
        <v>4263339</v>
      </c>
      <c r="EE784" s="822">
        <v>46150</v>
      </c>
      <c r="EF784" s="377">
        <v>4263260</v>
      </c>
      <c r="EG784" s="273"/>
      <c r="EH784" s="274"/>
      <c r="EI784" s="275"/>
      <c r="EJ784" s="276"/>
      <c r="EK784" s="275"/>
      <c r="EL784" s="277"/>
      <c r="EM784" s="278" t="str">
        <f t="shared" si="2084"/>
        <v xml:space="preserve"> </v>
      </c>
      <c r="EN784" s="372"/>
      <c r="EO784" s="155">
        <f t="shared" si="2085"/>
        <v>0</v>
      </c>
      <c r="EP784" s="373"/>
      <c r="ER784" s="194"/>
      <c r="ET784" s="154" t="str">
        <f>IF($AE784=0,"　",VLOOKUP($AE784,ﾚｰｻﾞOP,60,0))</f>
        <v>-</v>
      </c>
      <c r="EU784" s="373"/>
      <c r="EV784" s="154" t="str">
        <f t="shared" si="2086"/>
        <v>-</v>
      </c>
      <c r="EW784" s="373"/>
      <c r="EX784" s="154"/>
      <c r="EY784" s="367"/>
      <c r="EZ784" s="154"/>
      <c r="FA784" s="367"/>
      <c r="FB784" s="154"/>
      <c r="FC784" s="367"/>
      <c r="FD784" s="154"/>
      <c r="FE784" s="367"/>
      <c r="FF784" s="155"/>
      <c r="FG784" s="367"/>
      <c r="FH784" s="154"/>
      <c r="FI784" s="367"/>
      <c r="FJ784" s="154" t="str">
        <f>IF($AE784=0,"　",VLOOKUP($AE784,ﾚｰｻﾞOP,67,0))</f>
        <v>-</v>
      </c>
      <c r="FK784" s="373"/>
      <c r="FL784" s="155" t="str">
        <f t="shared" si="2087"/>
        <v>-</v>
      </c>
      <c r="FM784" s="279"/>
      <c r="FN784" s="1184"/>
      <c r="FO784" s="280"/>
      <c r="FP784" s="281"/>
      <c r="FQ784" s="282"/>
      <c r="FS784" s="281"/>
      <c r="FT784" s="282"/>
    </row>
    <row r="785" spans="1:176" ht="18.600000000000001" customHeight="1">
      <c r="A785" s="228">
        <f t="shared" si="1953"/>
        <v>775</v>
      </c>
      <c r="B785" s="343" t="str">
        <f t="shared" si="1954"/>
        <v>4IE</v>
      </c>
      <c r="C785" s="6771">
        <v>46266</v>
      </c>
      <c r="D785" s="6785" t="s">
        <v>1392</v>
      </c>
      <c r="E785" s="6795">
        <v>89610266</v>
      </c>
      <c r="F785" s="6828" t="s">
        <v>2335</v>
      </c>
      <c r="G785" s="1263"/>
      <c r="H785" s="1330" t="s">
        <v>629</v>
      </c>
      <c r="I785" s="1264" t="s">
        <v>52</v>
      </c>
      <c r="J785" s="1264" t="s">
        <v>21</v>
      </c>
      <c r="K785" s="599" t="s">
        <v>11</v>
      </c>
      <c r="L785" s="600"/>
      <c r="M785" s="6477">
        <v>46251</v>
      </c>
      <c r="N785" s="353">
        <v>46255</v>
      </c>
      <c r="O785" s="354">
        <v>46252</v>
      </c>
      <c r="P785" s="353">
        <v>46260</v>
      </c>
      <c r="Q785" s="354">
        <v>46253</v>
      </c>
      <c r="R785" s="353">
        <v>46255</v>
      </c>
      <c r="S785" s="354">
        <v>46254</v>
      </c>
      <c r="T785" s="353">
        <v>46263</v>
      </c>
      <c r="U785" s="355">
        <v>46256</v>
      </c>
      <c r="V785" s="353">
        <v>46266</v>
      </c>
      <c r="W785" s="356">
        <v>46260</v>
      </c>
      <c r="X785" s="357">
        <v>46267</v>
      </c>
      <c r="Y785" s="359">
        <v>46266</v>
      </c>
      <c r="Z785" s="359">
        <v>46266</v>
      </c>
      <c r="AA785" s="601"/>
      <c r="AB785" s="359"/>
      <c r="AC785" s="251"/>
      <c r="AD785" s="361"/>
      <c r="AE785" s="362">
        <v>25</v>
      </c>
      <c r="AF785" s="363" t="str">
        <f t="shared" si="2095"/>
        <v>4IE</v>
      </c>
      <c r="AG785" s="364"/>
      <c r="AH785" s="364"/>
      <c r="AI785" s="364"/>
      <c r="AJ785" s="364"/>
      <c r="AK785" s="364"/>
      <c r="AL785" s="364"/>
      <c r="AM785" s="364"/>
      <c r="AN785" s="364"/>
      <c r="AO785" s="364"/>
      <c r="AP785" s="363"/>
      <c r="AQ785" s="255"/>
      <c r="AR785" s="255"/>
      <c r="AS785" s="255"/>
      <c r="AT785" s="255"/>
      <c r="AU785" s="2843">
        <f t="shared" si="2053"/>
        <v>0</v>
      </c>
      <c r="AV785" s="4008">
        <f t="shared" si="2054"/>
        <v>0</v>
      </c>
      <c r="AW785" s="590" t="str">
        <f>IF($AE785=0,"　",VLOOKUP($AE785,ﾚｰｻﾞOP,5,0))</f>
        <v>-</v>
      </c>
      <c r="AX785" s="369"/>
      <c r="AY785" s="154" t="str">
        <f>IF($AE785=0,"　",VLOOKUP($AE785,ﾚｰｻﾞOP,6,0))</f>
        <v>-</v>
      </c>
      <c r="AZ785" s="367"/>
      <c r="BA785" s="154" t="str">
        <f>IF($AE785=0,"　",VLOOKUP($AE785,ﾚｰｻﾞOP,7,0))</f>
        <v>-</v>
      </c>
      <c r="BB785" s="367"/>
      <c r="BC785" s="368" t="str">
        <f>IF($AE785=0,"　",VLOOKUP($AE785,ﾚｰｻﾞOP,8,0))</f>
        <v>-</v>
      </c>
      <c r="BD785" s="369"/>
      <c r="BE785" s="4599" t="str">
        <f>IF($AE785=0,"　",VLOOKUP($AE785,ﾚｰｻﾞOP,9,0))</f>
        <v>-</v>
      </c>
      <c r="BF785" s="367"/>
      <c r="BG785" s="368" t="str">
        <f>IF($AE785=0,"　",VLOOKUP($AE785,ﾚｰｻﾞOP,10,0))</f>
        <v>-</v>
      </c>
      <c r="BH785" s="367"/>
      <c r="BI785" s="154" t="str">
        <f>IF($AE785=0,"　",VLOOKUP($AE785,ﾚｰｻﾞOP,11,0))</f>
        <v>-</v>
      </c>
      <c r="BJ785" s="367"/>
      <c r="BK785" s="154" t="str">
        <f t="shared" si="2055"/>
        <v>-</v>
      </c>
      <c r="BL785" s="367"/>
      <c r="BM785" s="154" t="str">
        <f t="shared" si="2056"/>
        <v>-</v>
      </c>
      <c r="BN785" s="367"/>
      <c r="BO785" s="155" t="str">
        <f t="shared" si="2057"/>
        <v>-</v>
      </c>
      <c r="BP785" s="367"/>
      <c r="BQ785" s="154" t="str">
        <f>IF($AE785=0,"　",VLOOKUP($AE785,ﾚｰｻﾞOP,12,0))</f>
        <v>-</v>
      </c>
      <c r="BR785" s="369"/>
      <c r="BS785" s="154" t="str">
        <f t="shared" si="2059"/>
        <v>-</v>
      </c>
      <c r="BT785" s="369"/>
      <c r="BU785" s="154" t="str">
        <f t="shared" si="2060"/>
        <v>-</v>
      </c>
      <c r="BV785" s="369"/>
      <c r="BW785" s="154" t="str">
        <f t="shared" si="2061"/>
        <v>-</v>
      </c>
      <c r="BX785" s="367"/>
      <c r="BY785" s="154" t="str">
        <f t="shared" si="2062"/>
        <v>-</v>
      </c>
      <c r="BZ785" s="369"/>
      <c r="CA785" s="154" t="str">
        <f t="shared" si="2063"/>
        <v>-</v>
      </c>
      <c r="CB785" s="367"/>
      <c r="CC785" s="154" t="str">
        <f t="shared" si="2064"/>
        <v>-</v>
      </c>
      <c r="CD785" s="367"/>
      <c r="CE785" s="2850" t="str">
        <f t="shared" si="2065"/>
        <v>-</v>
      </c>
      <c r="CF785" s="2846"/>
      <c r="CG785" s="2855" t="str">
        <f t="shared" si="2066"/>
        <v>-</v>
      </c>
      <c r="CH785" s="2851"/>
      <c r="CI785" s="2850" t="str">
        <f t="shared" si="2067"/>
        <v>-</v>
      </c>
      <c r="CJ785" s="2846"/>
      <c r="CK785" s="2850" t="str">
        <f t="shared" si="2068"/>
        <v>-</v>
      </c>
      <c r="CL785" s="2851"/>
      <c r="CM785" s="2850" t="str">
        <f t="shared" si="2069"/>
        <v>-</v>
      </c>
      <c r="CN785" s="2851"/>
      <c r="CO785" s="2855" t="str">
        <f t="shared" si="2070"/>
        <v>-</v>
      </c>
      <c r="CP785" s="2851"/>
      <c r="CQ785" s="2855" t="str">
        <f t="shared" si="2071"/>
        <v>-</v>
      </c>
      <c r="CR785" s="2851"/>
      <c r="CS785" s="2850" t="str">
        <f t="shared" si="2072"/>
        <v>-</v>
      </c>
      <c r="CT785" s="2851"/>
      <c r="CU785" s="2855"/>
      <c r="CV785" s="2851"/>
      <c r="CW785" s="2850" t="str">
        <f t="shared" si="2073"/>
        <v>-</v>
      </c>
      <c r="CX785" s="2851"/>
      <c r="CY785" s="2855" t="str">
        <f t="shared" si="2074"/>
        <v>-</v>
      </c>
      <c r="CZ785" s="2851"/>
      <c r="DA785" s="154" t="str">
        <f t="shared" si="2075"/>
        <v>-</v>
      </c>
      <c r="DB785" s="369"/>
      <c r="DC785" s="155" t="str">
        <f t="shared" si="2076"/>
        <v>-</v>
      </c>
      <c r="DD785" s="367"/>
      <c r="DE785" s="374">
        <f t="shared" si="2088"/>
        <v>0</v>
      </c>
      <c r="DF785" s="373"/>
      <c r="DG785" s="818">
        <f t="shared" si="2094"/>
        <v>0</v>
      </c>
      <c r="DH785" s="372"/>
      <c r="DI785" s="267">
        <f t="shared" si="2089"/>
        <v>0</v>
      </c>
      <c r="DJ785" s="373"/>
      <c r="DK785" s="374">
        <f t="shared" si="2077"/>
        <v>0</v>
      </c>
      <c r="DL785" s="373"/>
      <c r="DM785" s="375">
        <f t="shared" si="2078"/>
        <v>0</v>
      </c>
      <c r="DN785" s="373"/>
      <c r="DO785" s="155">
        <f t="shared" si="2079"/>
        <v>0</v>
      </c>
      <c r="DP785" s="372"/>
      <c r="DQ785" s="155">
        <f t="shared" si="2080"/>
        <v>0</v>
      </c>
      <c r="DR785" s="373"/>
      <c r="DS785" s="155">
        <f t="shared" si="2081"/>
        <v>0</v>
      </c>
      <c r="DT785" s="372"/>
      <c r="DU785" s="155">
        <f t="shared" si="2082"/>
        <v>0</v>
      </c>
      <c r="DV785" s="373"/>
      <c r="DW785" s="4891">
        <f t="shared" si="2090"/>
        <v>0</v>
      </c>
      <c r="DX785" s="372"/>
      <c r="DY785" s="154">
        <f t="shared" si="2083"/>
        <v>0</v>
      </c>
      <c r="DZ785" s="373"/>
      <c r="EA785" s="154">
        <f t="shared" si="2091"/>
        <v>0</v>
      </c>
      <c r="EB785" s="373"/>
      <c r="EC785" s="269">
        <f t="shared" si="2092"/>
        <v>0</v>
      </c>
      <c r="ED785" s="376"/>
      <c r="EE785" s="822">
        <f t="shared" si="2093"/>
        <v>0</v>
      </c>
      <c r="EF785" s="377"/>
      <c r="EG785" s="273"/>
      <c r="EH785" s="274"/>
      <c r="EI785" s="275"/>
      <c r="EJ785" s="276"/>
      <c r="EK785" s="275"/>
      <c r="EL785" s="277"/>
      <c r="EM785" s="278" t="str">
        <f t="shared" si="2084"/>
        <v xml:space="preserve"> </v>
      </c>
      <c r="EN785" s="372"/>
      <c r="EO785" s="155">
        <f t="shared" si="2085"/>
        <v>0</v>
      </c>
      <c r="EP785" s="373"/>
      <c r="ER785" s="194"/>
      <c r="ET785" s="154">
        <v>46182</v>
      </c>
      <c r="EU785" s="373">
        <v>4263308</v>
      </c>
      <c r="EV785" s="154">
        <f t="shared" si="2086"/>
        <v>1</v>
      </c>
      <c r="EW785" s="373"/>
      <c r="EX785" s="154"/>
      <c r="EY785" s="367"/>
      <c r="EZ785" s="154">
        <v>46182</v>
      </c>
      <c r="FA785" s="367">
        <v>4263309</v>
      </c>
      <c r="FB785" s="154"/>
      <c r="FC785" s="367"/>
      <c r="FD785" s="154">
        <v>46206</v>
      </c>
      <c r="FE785" s="367">
        <v>4263343</v>
      </c>
      <c r="FF785" s="155"/>
      <c r="FG785" s="367"/>
      <c r="FH785" s="154"/>
      <c r="FI785" s="367"/>
      <c r="FJ785" s="6758">
        <v>46206</v>
      </c>
      <c r="FK785" s="7611">
        <v>4263344</v>
      </c>
      <c r="FL785" s="155">
        <f t="shared" si="2087"/>
        <v>1</v>
      </c>
      <c r="FM785" s="279"/>
      <c r="FN785" s="1184"/>
      <c r="FO785" s="280"/>
      <c r="FP785" s="281">
        <v>1</v>
      </c>
      <c r="FQ785" s="282"/>
      <c r="FS785" s="281"/>
      <c r="FT785" s="282"/>
    </row>
    <row r="786" spans="1:176" ht="18.600000000000001" customHeight="1">
      <c r="A786" s="228">
        <f t="shared" si="1953"/>
        <v>776</v>
      </c>
      <c r="B786" s="343" t="str">
        <f t="shared" si="1954"/>
        <v>　</v>
      </c>
      <c r="C786" s="6821">
        <v>46326</v>
      </c>
      <c r="D786" s="6786" t="s">
        <v>1406</v>
      </c>
      <c r="E786" s="6796" t="s">
        <v>1897</v>
      </c>
      <c r="F786" s="6828"/>
      <c r="G786" s="1263"/>
      <c r="H786" s="1330"/>
      <c r="I786" s="1264"/>
      <c r="J786" s="1264" t="s">
        <v>96</v>
      </c>
      <c r="K786" s="599" t="s">
        <v>508</v>
      </c>
      <c r="L786" s="6608" t="s">
        <v>2317</v>
      </c>
      <c r="M786" s="354"/>
      <c r="N786" s="353"/>
      <c r="O786" s="354"/>
      <c r="P786" s="353"/>
      <c r="Q786" s="354"/>
      <c r="R786" s="353"/>
      <c r="S786" s="354"/>
      <c r="T786" s="353"/>
      <c r="U786" s="355"/>
      <c r="V786" s="353"/>
      <c r="W786" s="356"/>
      <c r="X786" s="357"/>
      <c r="Y786" s="359">
        <v>46266</v>
      </c>
      <c r="Z786" s="359">
        <v>46266</v>
      </c>
      <c r="AA786" s="601"/>
      <c r="AB786" s="359"/>
      <c r="AC786" s="251"/>
      <c r="AD786" s="361"/>
      <c r="AE786" s="362"/>
      <c r="AF786" s="363" t="str">
        <f t="shared" si="2095"/>
        <v>　</v>
      </c>
      <c r="AG786" s="364"/>
      <c r="AH786" s="364"/>
      <c r="AI786" s="364"/>
      <c r="AJ786" s="364"/>
      <c r="AK786" s="364"/>
      <c r="AL786" s="364"/>
      <c r="AM786" s="364"/>
      <c r="AN786" s="364"/>
      <c r="AO786" s="364"/>
      <c r="AP786" s="363"/>
      <c r="AQ786" s="255"/>
      <c r="AR786" s="255"/>
      <c r="AS786" s="255"/>
      <c r="AT786" s="255"/>
      <c r="AU786" s="2843">
        <f t="shared" si="2053"/>
        <v>0</v>
      </c>
      <c r="AV786" s="4008">
        <f t="shared" si="2054"/>
        <v>0</v>
      </c>
      <c r="AW786" s="590" t="str">
        <f>IF($AE786=0,"　",VLOOKUP($AE786,ﾚｰｻﾞOP,5,0))</f>
        <v>　</v>
      </c>
      <c r="AX786" s="369"/>
      <c r="AY786" s="154" t="str">
        <f>IF($AE786=0,"　",VLOOKUP($AE786,ﾚｰｻﾞOP,6,0))</f>
        <v>　</v>
      </c>
      <c r="AZ786" s="367"/>
      <c r="BA786" s="154" t="str">
        <f>IF($AE786=0,"　",VLOOKUP($AE786,ﾚｰｻﾞOP,7,0))</f>
        <v>　</v>
      </c>
      <c r="BB786" s="367"/>
      <c r="BC786" s="368" t="str">
        <f>IF($AE786=0,"　",VLOOKUP($AE786,ﾚｰｻﾞOP,8,0))</f>
        <v>　</v>
      </c>
      <c r="BD786" s="369"/>
      <c r="BE786" s="4599" t="str">
        <f>IF($AE786=0,"　",VLOOKUP($AE786,ﾚｰｻﾞOP,9,0))</f>
        <v>　</v>
      </c>
      <c r="BF786" s="367"/>
      <c r="BG786" s="368" t="str">
        <f>IF($AE786=0,"　",VLOOKUP($AE786,ﾚｰｻﾞOP,10,0))</f>
        <v>　</v>
      </c>
      <c r="BH786" s="367"/>
      <c r="BI786" s="154" t="str">
        <f>IF($AE786=0,"　",VLOOKUP($AE786,ﾚｰｻﾞOP,11,0))</f>
        <v>　</v>
      </c>
      <c r="BJ786" s="367"/>
      <c r="BK786" s="154" t="str">
        <f t="shared" si="2055"/>
        <v>　</v>
      </c>
      <c r="BL786" s="367"/>
      <c r="BM786" s="154" t="str">
        <f t="shared" si="2056"/>
        <v>　</v>
      </c>
      <c r="BN786" s="367"/>
      <c r="BO786" s="155" t="str">
        <f t="shared" si="2057"/>
        <v>　</v>
      </c>
      <c r="BP786" s="367"/>
      <c r="BQ786" s="154" t="str">
        <f>IF($AE786=0,"　",VLOOKUP($AE786,ﾚｰｻﾞOP,12,0))</f>
        <v>　</v>
      </c>
      <c r="BR786" s="369"/>
      <c r="BS786" s="154" t="str">
        <f t="shared" si="2059"/>
        <v>　</v>
      </c>
      <c r="BT786" s="369"/>
      <c r="BU786" s="154" t="str">
        <f t="shared" si="2060"/>
        <v>　</v>
      </c>
      <c r="BV786" s="369"/>
      <c r="BW786" s="154" t="str">
        <f t="shared" si="2061"/>
        <v>　</v>
      </c>
      <c r="BX786" s="367"/>
      <c r="BY786" s="154" t="str">
        <f t="shared" si="2062"/>
        <v>　</v>
      </c>
      <c r="BZ786" s="369"/>
      <c r="CA786" s="154" t="str">
        <f t="shared" si="2063"/>
        <v>　</v>
      </c>
      <c r="CB786" s="367"/>
      <c r="CC786" s="154" t="str">
        <f t="shared" si="2064"/>
        <v>　</v>
      </c>
      <c r="CD786" s="367"/>
      <c r="CE786" s="2850" t="str">
        <f t="shared" si="2065"/>
        <v>　</v>
      </c>
      <c r="CF786" s="2846"/>
      <c r="CG786" s="2855" t="str">
        <f t="shared" si="2066"/>
        <v>　</v>
      </c>
      <c r="CH786" s="2851"/>
      <c r="CI786" s="2850" t="str">
        <f t="shared" si="2067"/>
        <v>　</v>
      </c>
      <c r="CJ786" s="2846"/>
      <c r="CK786" s="2850" t="str">
        <f t="shared" si="2068"/>
        <v>　</v>
      </c>
      <c r="CL786" s="2851"/>
      <c r="CM786" s="2850" t="str">
        <f t="shared" si="2069"/>
        <v>　</v>
      </c>
      <c r="CN786" s="2851"/>
      <c r="CO786" s="2855" t="str">
        <f t="shared" si="2070"/>
        <v>　</v>
      </c>
      <c r="CP786" s="2851"/>
      <c r="CQ786" s="2855" t="str">
        <f t="shared" si="2071"/>
        <v>　</v>
      </c>
      <c r="CR786" s="2851"/>
      <c r="CS786" s="2850" t="str">
        <f t="shared" si="2072"/>
        <v>　</v>
      </c>
      <c r="CT786" s="2851"/>
      <c r="CU786" s="2855"/>
      <c r="CV786" s="2851"/>
      <c r="CW786" s="2850" t="str">
        <f t="shared" si="2073"/>
        <v>　</v>
      </c>
      <c r="CX786" s="2851"/>
      <c r="CY786" s="2855" t="str">
        <f t="shared" si="2074"/>
        <v>　</v>
      </c>
      <c r="CZ786" s="2851"/>
      <c r="DA786" s="154" t="str">
        <f t="shared" si="2075"/>
        <v>　</v>
      </c>
      <c r="DB786" s="369"/>
      <c r="DC786" s="155" t="str">
        <f t="shared" si="2076"/>
        <v>　</v>
      </c>
      <c r="DD786" s="367"/>
      <c r="DE786" s="374">
        <f t="shared" si="2088"/>
        <v>0</v>
      </c>
      <c r="DF786" s="373"/>
      <c r="DG786" s="818">
        <f t="shared" si="2094"/>
        <v>0</v>
      </c>
      <c r="DH786" s="372"/>
      <c r="DI786" s="267">
        <f t="shared" si="2089"/>
        <v>0</v>
      </c>
      <c r="DJ786" s="373"/>
      <c r="DK786" s="374">
        <f t="shared" si="2077"/>
        <v>0</v>
      </c>
      <c r="DL786" s="373"/>
      <c r="DM786" s="375">
        <f t="shared" si="2078"/>
        <v>0</v>
      </c>
      <c r="DN786" s="373"/>
      <c r="DO786" s="155">
        <f t="shared" si="2079"/>
        <v>0</v>
      </c>
      <c r="DP786" s="372"/>
      <c r="DQ786" s="155">
        <f t="shared" si="2080"/>
        <v>0</v>
      </c>
      <c r="DR786" s="373"/>
      <c r="DS786" s="155">
        <f t="shared" si="2081"/>
        <v>0</v>
      </c>
      <c r="DT786" s="372"/>
      <c r="DU786" s="155">
        <f t="shared" si="2082"/>
        <v>0</v>
      </c>
      <c r="DV786" s="373"/>
      <c r="DW786" s="4891">
        <f t="shared" si="2090"/>
        <v>0</v>
      </c>
      <c r="DX786" s="372"/>
      <c r="DY786" s="154">
        <f t="shared" si="2083"/>
        <v>0</v>
      </c>
      <c r="DZ786" s="373"/>
      <c r="EA786" s="154">
        <f t="shared" si="2091"/>
        <v>0</v>
      </c>
      <c r="EB786" s="373"/>
      <c r="EC786" s="269">
        <f t="shared" si="2092"/>
        <v>0</v>
      </c>
      <c r="ED786" s="376"/>
      <c r="EE786" s="822">
        <f t="shared" si="2093"/>
        <v>0</v>
      </c>
      <c r="EF786" s="377"/>
      <c r="EG786" s="273"/>
      <c r="EH786" s="274"/>
      <c r="EI786" s="275"/>
      <c r="EJ786" s="276"/>
      <c r="EK786" s="275"/>
      <c r="EL786" s="277"/>
      <c r="EM786" s="278" t="str">
        <f t="shared" si="2084"/>
        <v xml:space="preserve"> </v>
      </c>
      <c r="EN786" s="372"/>
      <c r="EO786" s="155">
        <f t="shared" si="2085"/>
        <v>0</v>
      </c>
      <c r="EP786" s="373"/>
      <c r="ER786" s="194"/>
      <c r="ET786" s="154" t="str">
        <f t="shared" ref="ET786:ET791" si="2096">IF($AE786=0,"　",VLOOKUP($AE786,ﾚｰｻﾞOP,60,0))</f>
        <v>　</v>
      </c>
      <c r="EU786" s="373"/>
      <c r="EV786" s="154" t="str">
        <f t="shared" si="2086"/>
        <v>　</v>
      </c>
      <c r="EW786" s="373"/>
      <c r="EX786" s="154"/>
      <c r="EY786" s="367"/>
      <c r="EZ786" s="154"/>
      <c r="FA786" s="367"/>
      <c r="FB786" s="154"/>
      <c r="FC786" s="367"/>
      <c r="FD786" s="154"/>
      <c r="FE786" s="367"/>
      <c r="FF786" s="155"/>
      <c r="FG786" s="367"/>
      <c r="FH786" s="154"/>
      <c r="FI786" s="367"/>
      <c r="FJ786" s="154" t="str">
        <f t="shared" ref="FJ786:FJ791" si="2097">IF($AE786=0,"　",VLOOKUP($AE786,ﾚｰｻﾞOP,67,0))</f>
        <v>　</v>
      </c>
      <c r="FK786" s="373"/>
      <c r="FL786" s="155" t="str">
        <f t="shared" si="2087"/>
        <v>　</v>
      </c>
      <c r="FM786" s="279"/>
      <c r="FN786" s="1184"/>
      <c r="FO786" s="280"/>
      <c r="FP786" s="281"/>
      <c r="FQ786" s="282"/>
      <c r="FS786" s="281"/>
      <c r="FT786" s="282"/>
    </row>
    <row r="787" spans="1:176" ht="18.600000000000001" customHeight="1">
      <c r="A787" s="228">
        <f t="shared" si="1953"/>
        <v>777</v>
      </c>
      <c r="B787" s="343" t="str">
        <f t="shared" si="1954"/>
        <v>　</v>
      </c>
      <c r="C787" s="6821">
        <v>46326</v>
      </c>
      <c r="D787" s="1045" t="s">
        <v>1406</v>
      </c>
      <c r="E787" s="1046" t="s">
        <v>1898</v>
      </c>
      <c r="F787" s="6828"/>
      <c r="G787" s="1263"/>
      <c r="H787" s="1330"/>
      <c r="I787" s="1264"/>
      <c r="J787" s="1264" t="s">
        <v>96</v>
      </c>
      <c r="K787" s="599" t="s">
        <v>508</v>
      </c>
      <c r="L787" s="6608" t="s">
        <v>2318</v>
      </c>
      <c r="M787" s="354"/>
      <c r="N787" s="353"/>
      <c r="O787" s="354"/>
      <c r="P787" s="353"/>
      <c r="Q787" s="354"/>
      <c r="R787" s="353"/>
      <c r="S787" s="354"/>
      <c r="T787" s="353"/>
      <c r="U787" s="355"/>
      <c r="V787" s="353"/>
      <c r="W787" s="356"/>
      <c r="X787" s="357"/>
      <c r="Y787" s="359">
        <v>46266</v>
      </c>
      <c r="Z787" s="359">
        <v>46266</v>
      </c>
      <c r="AA787" s="601"/>
      <c r="AB787" s="359"/>
      <c r="AC787" s="251"/>
      <c r="AD787" s="361"/>
      <c r="AE787" s="362"/>
      <c r="AF787" s="363" t="str">
        <f t="shared" si="2095"/>
        <v>　</v>
      </c>
      <c r="AG787" s="364"/>
      <c r="AH787" s="364"/>
      <c r="AI787" s="364"/>
      <c r="AJ787" s="364"/>
      <c r="AK787" s="364"/>
      <c r="AL787" s="364"/>
      <c r="AM787" s="364"/>
      <c r="AN787" s="364"/>
      <c r="AO787" s="364"/>
      <c r="AP787" s="363"/>
      <c r="AQ787" s="255"/>
      <c r="AR787" s="255"/>
      <c r="AS787" s="255"/>
      <c r="AT787" s="255"/>
      <c r="AU787" s="2843">
        <f t="shared" si="2053"/>
        <v>0</v>
      </c>
      <c r="AV787" s="4008">
        <f t="shared" si="2054"/>
        <v>0</v>
      </c>
      <c r="AW787" s="590" t="str">
        <f>IF($AE787=0,"　",VLOOKUP($AE787,ﾚｰｻﾞOP,5,0))</f>
        <v>　</v>
      </c>
      <c r="AX787" s="369"/>
      <c r="AY787" s="154" t="str">
        <f>IF($AE787=0,"　",VLOOKUP($AE787,ﾚｰｻﾞOP,6,0))</f>
        <v>　</v>
      </c>
      <c r="AZ787" s="367"/>
      <c r="BA787" s="154" t="str">
        <f>IF($AE787=0,"　",VLOOKUP($AE787,ﾚｰｻﾞOP,7,0))</f>
        <v>　</v>
      </c>
      <c r="BB787" s="367"/>
      <c r="BC787" s="368" t="str">
        <f>IF($AE787=0,"　",VLOOKUP($AE787,ﾚｰｻﾞOP,8,0))</f>
        <v>　</v>
      </c>
      <c r="BD787" s="369"/>
      <c r="BE787" s="4599" t="str">
        <f>IF($AE787=0,"　",VLOOKUP($AE787,ﾚｰｻﾞOP,9,0))</f>
        <v>　</v>
      </c>
      <c r="BF787" s="367"/>
      <c r="BG787" s="368" t="str">
        <f>IF($AE787=0,"　",VLOOKUP($AE787,ﾚｰｻﾞOP,10,0))</f>
        <v>　</v>
      </c>
      <c r="BH787" s="367"/>
      <c r="BI787" s="154" t="str">
        <f>IF($AE787=0,"　",VLOOKUP($AE787,ﾚｰｻﾞOP,11,0))</f>
        <v>　</v>
      </c>
      <c r="BJ787" s="367"/>
      <c r="BK787" s="154" t="str">
        <f t="shared" si="2055"/>
        <v>　</v>
      </c>
      <c r="BL787" s="367"/>
      <c r="BM787" s="154" t="str">
        <f t="shared" si="2056"/>
        <v>　</v>
      </c>
      <c r="BN787" s="367"/>
      <c r="BO787" s="155" t="str">
        <f t="shared" si="2057"/>
        <v>　</v>
      </c>
      <c r="BP787" s="367"/>
      <c r="BQ787" s="154" t="str">
        <f>IF($AE787=0,"　",VLOOKUP($AE787,ﾚｰｻﾞOP,12,0))</f>
        <v>　</v>
      </c>
      <c r="BR787" s="369"/>
      <c r="BS787" s="154" t="str">
        <f t="shared" si="2059"/>
        <v>　</v>
      </c>
      <c r="BT787" s="369"/>
      <c r="BU787" s="154" t="str">
        <f t="shared" si="2060"/>
        <v>　</v>
      </c>
      <c r="BV787" s="369"/>
      <c r="BW787" s="154" t="str">
        <f t="shared" si="2061"/>
        <v>　</v>
      </c>
      <c r="BX787" s="367"/>
      <c r="BY787" s="154" t="str">
        <f t="shared" si="2062"/>
        <v>　</v>
      </c>
      <c r="BZ787" s="369"/>
      <c r="CA787" s="154" t="str">
        <f t="shared" si="2063"/>
        <v>　</v>
      </c>
      <c r="CB787" s="367"/>
      <c r="CC787" s="154" t="str">
        <f t="shared" si="2064"/>
        <v>　</v>
      </c>
      <c r="CD787" s="367"/>
      <c r="CE787" s="2850" t="str">
        <f t="shared" si="2065"/>
        <v>　</v>
      </c>
      <c r="CF787" s="2846"/>
      <c r="CG787" s="2855" t="str">
        <f t="shared" si="2066"/>
        <v>　</v>
      </c>
      <c r="CH787" s="2851"/>
      <c r="CI787" s="2850" t="str">
        <f t="shared" si="2067"/>
        <v>　</v>
      </c>
      <c r="CJ787" s="2846"/>
      <c r="CK787" s="2850" t="str">
        <f t="shared" si="2068"/>
        <v>　</v>
      </c>
      <c r="CL787" s="2851"/>
      <c r="CM787" s="2850" t="str">
        <f t="shared" si="2069"/>
        <v>　</v>
      </c>
      <c r="CN787" s="2851"/>
      <c r="CO787" s="2855" t="str">
        <f t="shared" si="2070"/>
        <v>　</v>
      </c>
      <c r="CP787" s="2851"/>
      <c r="CQ787" s="2855" t="str">
        <f t="shared" si="2071"/>
        <v>　</v>
      </c>
      <c r="CR787" s="2851"/>
      <c r="CS787" s="2850" t="str">
        <f t="shared" si="2072"/>
        <v>　</v>
      </c>
      <c r="CT787" s="2851"/>
      <c r="CU787" s="2855"/>
      <c r="CV787" s="2851"/>
      <c r="CW787" s="2850" t="str">
        <f t="shared" si="2073"/>
        <v>　</v>
      </c>
      <c r="CX787" s="2851"/>
      <c r="CY787" s="2855" t="str">
        <f t="shared" si="2074"/>
        <v>　</v>
      </c>
      <c r="CZ787" s="2851"/>
      <c r="DA787" s="154" t="str">
        <f t="shared" si="2075"/>
        <v>　</v>
      </c>
      <c r="DB787" s="369"/>
      <c r="DC787" s="155" t="str">
        <f t="shared" si="2076"/>
        <v>　</v>
      </c>
      <c r="DD787" s="367"/>
      <c r="DE787" s="374">
        <f t="shared" si="2088"/>
        <v>0</v>
      </c>
      <c r="DF787" s="373"/>
      <c r="DG787" s="818">
        <f t="shared" si="2094"/>
        <v>0</v>
      </c>
      <c r="DH787" s="372"/>
      <c r="DI787" s="267">
        <f t="shared" si="2089"/>
        <v>0</v>
      </c>
      <c r="DJ787" s="373"/>
      <c r="DK787" s="374">
        <f t="shared" si="2077"/>
        <v>0</v>
      </c>
      <c r="DL787" s="373"/>
      <c r="DM787" s="375">
        <f t="shared" si="2078"/>
        <v>0</v>
      </c>
      <c r="DN787" s="373"/>
      <c r="DO787" s="155">
        <f t="shared" si="2079"/>
        <v>0</v>
      </c>
      <c r="DP787" s="372"/>
      <c r="DQ787" s="155">
        <f t="shared" si="2080"/>
        <v>0</v>
      </c>
      <c r="DR787" s="373"/>
      <c r="DS787" s="155">
        <f t="shared" si="2081"/>
        <v>0</v>
      </c>
      <c r="DT787" s="372"/>
      <c r="DU787" s="155">
        <f t="shared" si="2082"/>
        <v>0</v>
      </c>
      <c r="DV787" s="373"/>
      <c r="DW787" s="4891">
        <f t="shared" si="2090"/>
        <v>0</v>
      </c>
      <c r="DX787" s="372"/>
      <c r="DY787" s="154">
        <f t="shared" si="2083"/>
        <v>0</v>
      </c>
      <c r="DZ787" s="373"/>
      <c r="EA787" s="154">
        <f t="shared" si="2091"/>
        <v>0</v>
      </c>
      <c r="EB787" s="373"/>
      <c r="EC787" s="269">
        <f t="shared" si="2092"/>
        <v>0</v>
      </c>
      <c r="ED787" s="376"/>
      <c r="EE787" s="822">
        <f t="shared" si="2093"/>
        <v>0</v>
      </c>
      <c r="EF787" s="377"/>
      <c r="EG787" s="273"/>
      <c r="EH787" s="274"/>
      <c r="EI787" s="275"/>
      <c r="EJ787" s="276"/>
      <c r="EK787" s="275"/>
      <c r="EL787" s="277"/>
      <c r="EM787" s="278" t="str">
        <f t="shared" si="2084"/>
        <v xml:space="preserve"> </v>
      </c>
      <c r="EN787" s="372"/>
      <c r="EO787" s="155">
        <f t="shared" si="2085"/>
        <v>0</v>
      </c>
      <c r="EP787" s="373"/>
      <c r="ER787" s="194"/>
      <c r="ET787" s="154" t="str">
        <f t="shared" si="2096"/>
        <v>　</v>
      </c>
      <c r="EU787" s="373"/>
      <c r="EV787" s="154" t="str">
        <f t="shared" si="2086"/>
        <v>　</v>
      </c>
      <c r="EW787" s="373"/>
      <c r="EX787" s="154"/>
      <c r="EY787" s="367"/>
      <c r="EZ787" s="154"/>
      <c r="FA787" s="367"/>
      <c r="FB787" s="154"/>
      <c r="FC787" s="367"/>
      <c r="FD787" s="154"/>
      <c r="FE787" s="367"/>
      <c r="FF787" s="155"/>
      <c r="FG787" s="367"/>
      <c r="FH787" s="154"/>
      <c r="FI787" s="367"/>
      <c r="FJ787" s="154" t="str">
        <f t="shared" si="2097"/>
        <v>　</v>
      </c>
      <c r="FK787" s="373"/>
      <c r="FL787" s="155" t="str">
        <f t="shared" si="2087"/>
        <v>　</v>
      </c>
      <c r="FM787" s="279"/>
      <c r="FN787" s="1184"/>
      <c r="FO787" s="280"/>
      <c r="FP787" s="281"/>
      <c r="FQ787" s="282"/>
      <c r="FS787" s="281"/>
      <c r="FT787" s="282"/>
    </row>
    <row r="788" spans="1:176" ht="18.600000000000001" customHeight="1">
      <c r="A788" s="228">
        <f t="shared" si="1953"/>
        <v>778</v>
      </c>
      <c r="B788" s="343" t="str">
        <f t="shared" si="1954"/>
        <v>4IE</v>
      </c>
      <c r="C788" s="6771">
        <v>46285</v>
      </c>
      <c r="D788" s="6780" t="s">
        <v>29</v>
      </c>
      <c r="E788" s="1262">
        <v>84421059</v>
      </c>
      <c r="F788" s="6828" t="s">
        <v>2342</v>
      </c>
      <c r="G788" s="6876" t="s">
        <v>2345</v>
      </c>
      <c r="H788" s="1330" t="s">
        <v>629</v>
      </c>
      <c r="I788" s="1264" t="s">
        <v>52</v>
      </c>
      <c r="J788" s="3337" t="s">
        <v>21</v>
      </c>
      <c r="K788" s="599" t="s">
        <v>11</v>
      </c>
      <c r="L788" s="600"/>
      <c r="M788" s="6477">
        <v>46251</v>
      </c>
      <c r="N788" s="353">
        <v>46241</v>
      </c>
      <c r="O788" s="354">
        <v>46252</v>
      </c>
      <c r="P788" s="353">
        <v>46242</v>
      </c>
      <c r="Q788" s="354">
        <v>46253</v>
      </c>
      <c r="R788" s="353">
        <v>46242</v>
      </c>
      <c r="S788" s="354">
        <v>46254</v>
      </c>
      <c r="T788" s="353">
        <v>46252</v>
      </c>
      <c r="U788" s="355">
        <v>46256</v>
      </c>
      <c r="V788" s="353">
        <v>46259</v>
      </c>
      <c r="W788" s="356">
        <v>46260</v>
      </c>
      <c r="X788" s="357">
        <v>46261</v>
      </c>
      <c r="Y788" s="359">
        <v>46266</v>
      </c>
      <c r="Z788" s="359">
        <v>46266</v>
      </c>
      <c r="AA788" s="601"/>
      <c r="AB788" s="359"/>
      <c r="AC788" s="251" t="s">
        <v>627</v>
      </c>
      <c r="AD788" s="361"/>
      <c r="AE788" s="362">
        <v>6</v>
      </c>
      <c r="AF788" s="363" t="str">
        <f t="shared" si="2095"/>
        <v>4IE</v>
      </c>
      <c r="AG788" s="364"/>
      <c r="AH788" s="364">
        <v>1</v>
      </c>
      <c r="AI788" s="364"/>
      <c r="AJ788" s="364"/>
      <c r="AK788" s="364"/>
      <c r="AL788" s="364"/>
      <c r="AM788" s="364"/>
      <c r="AN788" s="364">
        <v>1</v>
      </c>
      <c r="AO788" s="364"/>
      <c r="AP788" s="363">
        <v>1</v>
      </c>
      <c r="AQ788" s="255">
        <v>1</v>
      </c>
      <c r="AR788" s="255">
        <v>1</v>
      </c>
      <c r="AS788" s="255"/>
      <c r="AT788" s="255"/>
      <c r="AU788" s="2843">
        <f t="shared" si="2053"/>
        <v>0</v>
      </c>
      <c r="AV788" s="4008">
        <f t="shared" si="2054"/>
        <v>1</v>
      </c>
      <c r="AW788" s="590">
        <v>46206</v>
      </c>
      <c r="AX788" s="369">
        <v>4263322</v>
      </c>
      <c r="AY788" s="154">
        <v>46206</v>
      </c>
      <c r="AZ788" s="367">
        <v>4263323</v>
      </c>
      <c r="BA788" s="154">
        <v>46206</v>
      </c>
      <c r="BB788" s="367">
        <v>4263324</v>
      </c>
      <c r="BC788" s="368">
        <v>46189</v>
      </c>
      <c r="BD788" s="369">
        <v>4263292</v>
      </c>
      <c r="BE788" s="4599">
        <v>46189</v>
      </c>
      <c r="BF788" s="367">
        <v>4263293</v>
      </c>
      <c r="BG788" s="368">
        <v>46206</v>
      </c>
      <c r="BH788" s="367">
        <v>4263327</v>
      </c>
      <c r="BI788" s="154" t="str">
        <f>IF($AE788=0,"　",VLOOKUP($AE788,ﾚｰｻﾞOP,11,0))</f>
        <v>-</v>
      </c>
      <c r="BJ788" s="367"/>
      <c r="BK788" s="154" t="str">
        <f t="shared" si="2055"/>
        <v>-</v>
      </c>
      <c r="BL788" s="367"/>
      <c r="BM788" s="154" t="str">
        <f t="shared" si="2056"/>
        <v>-</v>
      </c>
      <c r="BN788" s="367"/>
      <c r="BO788" s="155" t="str">
        <f t="shared" si="2057"/>
        <v>-</v>
      </c>
      <c r="BP788" s="367"/>
      <c r="BQ788" s="154">
        <v>46178</v>
      </c>
      <c r="BR788" s="369">
        <v>4263296</v>
      </c>
      <c r="BS788" s="154" t="str">
        <f t="shared" si="2059"/>
        <v>-</v>
      </c>
      <c r="BT788" s="369"/>
      <c r="BU788" s="154" t="str">
        <f t="shared" si="2060"/>
        <v>-</v>
      </c>
      <c r="BV788" s="369"/>
      <c r="BW788" s="154" t="str">
        <f t="shared" si="2061"/>
        <v>-</v>
      </c>
      <c r="BX788" s="367"/>
      <c r="BY788" s="154" t="str">
        <f t="shared" si="2062"/>
        <v>-</v>
      </c>
      <c r="BZ788" s="369"/>
      <c r="CA788" s="154" t="str">
        <f t="shared" si="2063"/>
        <v>-</v>
      </c>
      <c r="CB788" s="367"/>
      <c r="CC788" s="154" t="str">
        <f t="shared" si="2064"/>
        <v>-</v>
      </c>
      <c r="CD788" s="367"/>
      <c r="CE788" s="2850" t="str">
        <f t="shared" si="2065"/>
        <v>-</v>
      </c>
      <c r="CF788" s="2846"/>
      <c r="CG788" s="2855" t="str">
        <f t="shared" si="2066"/>
        <v>-</v>
      </c>
      <c r="CH788" s="2851"/>
      <c r="CI788" s="2850" t="str">
        <f t="shared" si="2067"/>
        <v>-</v>
      </c>
      <c r="CJ788" s="2846"/>
      <c r="CK788" s="2850" t="str">
        <f t="shared" si="2068"/>
        <v>-</v>
      </c>
      <c r="CL788" s="2851"/>
      <c r="CM788" s="2850" t="str">
        <f t="shared" si="2069"/>
        <v>-</v>
      </c>
      <c r="CN788" s="2851"/>
      <c r="CO788" s="2855" t="str">
        <f t="shared" si="2070"/>
        <v>-</v>
      </c>
      <c r="CP788" s="2851"/>
      <c r="CQ788" s="2855" t="str">
        <f t="shared" si="2071"/>
        <v>-</v>
      </c>
      <c r="CR788" s="2851"/>
      <c r="CS788" s="2850" t="str">
        <f t="shared" si="2072"/>
        <v>-</v>
      </c>
      <c r="CT788" s="2851"/>
      <c r="CU788" s="2855"/>
      <c r="CV788" s="2851"/>
      <c r="CW788" s="2850" t="str">
        <f t="shared" si="2073"/>
        <v>-</v>
      </c>
      <c r="CX788" s="2851"/>
      <c r="CY788" s="2855" t="str">
        <f t="shared" si="2074"/>
        <v>-</v>
      </c>
      <c r="CZ788" s="2851"/>
      <c r="DA788" s="154" t="str">
        <f t="shared" si="2075"/>
        <v>-</v>
      </c>
      <c r="DB788" s="369"/>
      <c r="DC788" s="155" t="str">
        <f t="shared" si="2076"/>
        <v>-</v>
      </c>
      <c r="DD788" s="367"/>
      <c r="DE788" s="374">
        <f t="shared" si="2088"/>
        <v>0</v>
      </c>
      <c r="DF788" s="373"/>
      <c r="DG788" s="818">
        <v>46199</v>
      </c>
      <c r="DH788" s="372">
        <v>4263404</v>
      </c>
      <c r="DI788" s="267">
        <f t="shared" si="2089"/>
        <v>0</v>
      </c>
      <c r="DJ788" s="373"/>
      <c r="DK788" s="374">
        <f t="shared" si="2077"/>
        <v>0</v>
      </c>
      <c r="DL788" s="373"/>
      <c r="DM788" s="375">
        <f t="shared" si="2078"/>
        <v>0</v>
      </c>
      <c r="DN788" s="373"/>
      <c r="DO788" s="155">
        <f t="shared" si="2079"/>
        <v>0</v>
      </c>
      <c r="DP788" s="372"/>
      <c r="DQ788" s="155">
        <f t="shared" si="2080"/>
        <v>0</v>
      </c>
      <c r="DR788" s="373"/>
      <c r="DS788" s="155">
        <f t="shared" si="2081"/>
        <v>0</v>
      </c>
      <c r="DT788" s="372"/>
      <c r="DU788" s="155">
        <f t="shared" si="2082"/>
        <v>0</v>
      </c>
      <c r="DV788" s="373"/>
      <c r="DW788" s="4891">
        <v>46178</v>
      </c>
      <c r="DX788" s="372">
        <v>4263304</v>
      </c>
      <c r="DY788" s="154">
        <f t="shared" si="2083"/>
        <v>0</v>
      </c>
      <c r="DZ788" s="373"/>
      <c r="EA788" s="154">
        <v>46206</v>
      </c>
      <c r="EB788" s="373">
        <v>4263338</v>
      </c>
      <c r="EC788" s="269">
        <v>46206</v>
      </c>
      <c r="ED788" s="376">
        <v>4263339</v>
      </c>
      <c r="EE788" s="822">
        <v>46150</v>
      </c>
      <c r="EF788" s="377">
        <v>4263260</v>
      </c>
      <c r="EG788" s="273"/>
      <c r="EH788" s="274"/>
      <c r="EI788" s="275"/>
      <c r="EJ788" s="276"/>
      <c r="EK788" s="275"/>
      <c r="EL788" s="277"/>
      <c r="EM788" s="278" t="str">
        <f t="shared" si="2084"/>
        <v xml:space="preserve"> </v>
      </c>
      <c r="EN788" s="372"/>
      <c r="EO788" s="155">
        <f t="shared" si="2085"/>
        <v>0</v>
      </c>
      <c r="EP788" s="373"/>
      <c r="ER788" s="194"/>
      <c r="ET788" s="154" t="str">
        <f t="shared" si="2096"/>
        <v>-</v>
      </c>
      <c r="EU788" s="373"/>
      <c r="EV788" s="154" t="str">
        <f t="shared" si="2086"/>
        <v>-</v>
      </c>
      <c r="EW788" s="373"/>
      <c r="EX788" s="154"/>
      <c r="EY788" s="367"/>
      <c r="EZ788" s="154"/>
      <c r="FA788" s="367"/>
      <c r="FB788" s="154"/>
      <c r="FC788" s="367"/>
      <c r="FD788" s="154"/>
      <c r="FE788" s="367"/>
      <c r="FF788" s="155"/>
      <c r="FG788" s="367"/>
      <c r="FH788" s="154"/>
      <c r="FI788" s="367"/>
      <c r="FJ788" s="154" t="str">
        <f t="shared" si="2097"/>
        <v>-</v>
      </c>
      <c r="FK788" s="373"/>
      <c r="FL788" s="155" t="str">
        <f t="shared" si="2087"/>
        <v>-</v>
      </c>
      <c r="FM788" s="279"/>
      <c r="FN788" s="1184"/>
      <c r="FO788" s="280"/>
      <c r="FP788" s="281"/>
      <c r="FQ788" s="282"/>
      <c r="FS788" s="281"/>
      <c r="FT788" s="282"/>
    </row>
    <row r="789" spans="1:176" ht="18.600000000000001" customHeight="1">
      <c r="A789" s="228">
        <f t="shared" si="1953"/>
        <v>779</v>
      </c>
      <c r="B789" s="343" t="str">
        <f t="shared" si="1954"/>
        <v>4IE</v>
      </c>
      <c r="C789" s="6821">
        <v>46322</v>
      </c>
      <c r="D789" s="1043" t="s">
        <v>40</v>
      </c>
      <c r="E789" s="1009" t="s">
        <v>1894</v>
      </c>
      <c r="F789" s="6828" t="s">
        <v>2343</v>
      </c>
      <c r="G789" s="6876" t="s">
        <v>2397</v>
      </c>
      <c r="H789" s="1330" t="s">
        <v>630</v>
      </c>
      <c r="I789" s="1264" t="s">
        <v>2002</v>
      </c>
      <c r="J789" s="1264" t="s">
        <v>0</v>
      </c>
      <c r="K789" s="599" t="s">
        <v>503</v>
      </c>
      <c r="L789" s="600"/>
      <c r="M789" s="6477">
        <v>46252</v>
      </c>
      <c r="N789" s="353">
        <v>46251</v>
      </c>
      <c r="O789" s="354">
        <v>46253</v>
      </c>
      <c r="P789" s="353">
        <v>46252</v>
      </c>
      <c r="Q789" s="354">
        <v>46254</v>
      </c>
      <c r="R789" s="353">
        <v>46252</v>
      </c>
      <c r="S789" s="354">
        <v>46255</v>
      </c>
      <c r="T789" s="353">
        <v>46253</v>
      </c>
      <c r="U789" s="355">
        <v>46259</v>
      </c>
      <c r="V789" s="353">
        <v>46260</v>
      </c>
      <c r="W789" s="356">
        <v>46261</v>
      </c>
      <c r="X789" s="6773">
        <v>46262</v>
      </c>
      <c r="Y789" s="359">
        <v>46273</v>
      </c>
      <c r="Z789" s="359">
        <v>46267</v>
      </c>
      <c r="AA789" s="601"/>
      <c r="AB789" s="359"/>
      <c r="AC789" s="251" t="s">
        <v>627</v>
      </c>
      <c r="AD789" s="361"/>
      <c r="AE789" s="362">
        <v>2</v>
      </c>
      <c r="AF789" s="363" t="str">
        <f t="shared" si="2095"/>
        <v>4IE</v>
      </c>
      <c r="AG789" s="364">
        <v>1</v>
      </c>
      <c r="AH789" s="364"/>
      <c r="AI789" s="364"/>
      <c r="AJ789" s="364"/>
      <c r="AK789" s="364"/>
      <c r="AL789" s="364"/>
      <c r="AM789" s="364"/>
      <c r="AN789" s="364">
        <v>1</v>
      </c>
      <c r="AO789" s="364"/>
      <c r="AP789" s="363">
        <v>1</v>
      </c>
      <c r="AQ789" s="255">
        <v>1</v>
      </c>
      <c r="AR789" s="255">
        <v>1</v>
      </c>
      <c r="AS789" s="255"/>
      <c r="AT789" s="255"/>
      <c r="AU789" s="2843">
        <f t="shared" si="2053"/>
        <v>0</v>
      </c>
      <c r="AV789" s="4008">
        <f t="shared" si="2054"/>
        <v>1</v>
      </c>
      <c r="AW789" s="590">
        <v>46206</v>
      </c>
      <c r="AX789" s="369">
        <v>4263322</v>
      </c>
      <c r="AY789" s="154">
        <v>46206</v>
      </c>
      <c r="AZ789" s="367">
        <v>4263323</v>
      </c>
      <c r="BA789" s="154">
        <v>46206</v>
      </c>
      <c r="BB789" s="367">
        <v>4263324</v>
      </c>
      <c r="BC789" s="368">
        <v>46189</v>
      </c>
      <c r="BD789" s="369">
        <v>4263292</v>
      </c>
      <c r="BE789" s="4599">
        <v>46189</v>
      </c>
      <c r="BF789" s="367">
        <v>4263293</v>
      </c>
      <c r="BG789" s="368">
        <v>46206</v>
      </c>
      <c r="BH789" s="367">
        <v>4263327</v>
      </c>
      <c r="BI789" s="154">
        <v>46177</v>
      </c>
      <c r="BJ789" s="367">
        <v>4263288</v>
      </c>
      <c r="BK789" s="154" t="str">
        <f t="shared" ref="BK789:BK798" si="2098">IF($AE789=0,"　",VLOOKUP($AE789,ﾚｰｻﾞOP,57,0))</f>
        <v>-</v>
      </c>
      <c r="BL789" s="367"/>
      <c r="BM789" s="154" t="str">
        <f t="shared" ref="BM789:BM798" si="2099">IF($AE789=0,"　",VLOOKUP($AE789,ﾚｰｻﾞOP,58,0))</f>
        <v>-</v>
      </c>
      <c r="BN789" s="367"/>
      <c r="BO789" s="155" t="str">
        <f t="shared" si="2057"/>
        <v>-</v>
      </c>
      <c r="BP789" s="367"/>
      <c r="BQ789" s="154" t="str">
        <f t="shared" ref="BQ789:BQ798" si="2100">IF($AE789=0,"　",VLOOKUP($AE789,ﾚｰｻﾞOP,12,0))</f>
        <v>-</v>
      </c>
      <c r="BR789" s="369"/>
      <c r="BS789" s="154" t="str">
        <f t="shared" si="2059"/>
        <v>-</v>
      </c>
      <c r="BT789" s="369"/>
      <c r="BU789" s="154" t="str">
        <f t="shared" si="2060"/>
        <v>-</v>
      </c>
      <c r="BV789" s="369"/>
      <c r="BW789" s="154" t="str">
        <f t="shared" si="2061"/>
        <v>-</v>
      </c>
      <c r="BX789" s="367"/>
      <c r="BY789" s="154" t="str">
        <f t="shared" si="2062"/>
        <v>-</v>
      </c>
      <c r="BZ789" s="369"/>
      <c r="CA789" s="154" t="str">
        <f t="shared" si="2063"/>
        <v>-</v>
      </c>
      <c r="CB789" s="367"/>
      <c r="CC789" s="154" t="str">
        <f t="shared" si="2064"/>
        <v>-</v>
      </c>
      <c r="CD789" s="367"/>
      <c r="CE789" s="2850" t="str">
        <f t="shared" si="2065"/>
        <v>-</v>
      </c>
      <c r="CF789" s="2846"/>
      <c r="CG789" s="2855" t="str">
        <f t="shared" si="2066"/>
        <v>-</v>
      </c>
      <c r="CH789" s="2851"/>
      <c r="CI789" s="2850" t="str">
        <f t="shared" si="2067"/>
        <v>-</v>
      </c>
      <c r="CJ789" s="2846"/>
      <c r="CK789" s="2850" t="str">
        <f t="shared" si="2068"/>
        <v>-</v>
      </c>
      <c r="CL789" s="2851"/>
      <c r="CM789" s="2850" t="str">
        <f t="shared" si="2069"/>
        <v>-</v>
      </c>
      <c r="CN789" s="2851"/>
      <c r="CO789" s="2855" t="str">
        <f t="shared" si="2070"/>
        <v>-</v>
      </c>
      <c r="CP789" s="2851"/>
      <c r="CQ789" s="2855" t="str">
        <f t="shared" si="2071"/>
        <v>-</v>
      </c>
      <c r="CR789" s="2851"/>
      <c r="CS789" s="2850" t="str">
        <f t="shared" si="2072"/>
        <v>-</v>
      </c>
      <c r="CT789" s="2851"/>
      <c r="CU789" s="2855"/>
      <c r="CV789" s="2851"/>
      <c r="CW789" s="2850" t="str">
        <f t="shared" si="2073"/>
        <v>-</v>
      </c>
      <c r="CX789" s="2851"/>
      <c r="CY789" s="2855" t="str">
        <f t="shared" si="2074"/>
        <v>-</v>
      </c>
      <c r="CZ789" s="2851"/>
      <c r="DA789" s="154" t="str">
        <f t="shared" si="2075"/>
        <v>-</v>
      </c>
      <c r="DB789" s="369"/>
      <c r="DC789" s="155" t="str">
        <f t="shared" si="2076"/>
        <v>-</v>
      </c>
      <c r="DD789" s="367"/>
      <c r="DE789" s="374">
        <v>46199</v>
      </c>
      <c r="DF789" s="373">
        <v>4263405</v>
      </c>
      <c r="DG789" s="818">
        <f t="shared" si="2094"/>
        <v>0</v>
      </c>
      <c r="DH789" s="372"/>
      <c r="DI789" s="267">
        <v>46178</v>
      </c>
      <c r="DJ789" s="373">
        <v>4263303</v>
      </c>
      <c r="DK789" s="374">
        <f t="shared" si="2077"/>
        <v>0</v>
      </c>
      <c r="DL789" s="373"/>
      <c r="DM789" s="375">
        <f t="shared" si="2078"/>
        <v>0</v>
      </c>
      <c r="DN789" s="373"/>
      <c r="DO789" s="155">
        <f t="shared" si="2079"/>
        <v>0</v>
      </c>
      <c r="DP789" s="372"/>
      <c r="DQ789" s="155">
        <f t="shared" si="2080"/>
        <v>0</v>
      </c>
      <c r="DR789" s="373"/>
      <c r="DS789" s="155">
        <f t="shared" si="2081"/>
        <v>0</v>
      </c>
      <c r="DT789" s="372"/>
      <c r="DU789" s="155">
        <f t="shared" si="2082"/>
        <v>0</v>
      </c>
      <c r="DV789" s="373"/>
      <c r="DW789" s="4891">
        <v>46178</v>
      </c>
      <c r="DX789" s="372">
        <v>4263304</v>
      </c>
      <c r="DY789" s="154">
        <f t="shared" si="2083"/>
        <v>0</v>
      </c>
      <c r="DZ789" s="373"/>
      <c r="EA789" s="154">
        <v>46206</v>
      </c>
      <c r="EB789" s="373">
        <v>4263338</v>
      </c>
      <c r="EC789" s="269">
        <v>46206</v>
      </c>
      <c r="ED789" s="376">
        <v>4263339</v>
      </c>
      <c r="EE789" s="822">
        <v>46178</v>
      </c>
      <c r="EF789" s="377">
        <v>4263307</v>
      </c>
      <c r="EG789" s="273"/>
      <c r="EH789" s="274"/>
      <c r="EI789" s="275"/>
      <c r="EJ789" s="276"/>
      <c r="EK789" s="275"/>
      <c r="EL789" s="277"/>
      <c r="EM789" s="278" t="str">
        <f t="shared" si="2084"/>
        <v xml:space="preserve"> </v>
      </c>
      <c r="EN789" s="372"/>
      <c r="EO789" s="155">
        <f t="shared" si="2085"/>
        <v>0</v>
      </c>
      <c r="EP789" s="373"/>
      <c r="ER789" s="194"/>
      <c r="ET789" s="154" t="str">
        <f t="shared" si="2096"/>
        <v>-</v>
      </c>
      <c r="EU789" s="373"/>
      <c r="EV789" s="154" t="str">
        <f t="shared" si="2086"/>
        <v>-</v>
      </c>
      <c r="EW789" s="373"/>
      <c r="EX789" s="154"/>
      <c r="EY789" s="367"/>
      <c r="EZ789" s="154"/>
      <c r="FA789" s="367"/>
      <c r="FB789" s="154"/>
      <c r="FC789" s="367"/>
      <c r="FD789" s="154"/>
      <c r="FE789" s="367"/>
      <c r="FF789" s="155"/>
      <c r="FG789" s="367"/>
      <c r="FH789" s="154"/>
      <c r="FI789" s="367"/>
      <c r="FJ789" s="154" t="str">
        <f t="shared" si="2097"/>
        <v>-</v>
      </c>
      <c r="FK789" s="373"/>
      <c r="FL789" s="155" t="str">
        <f t="shared" si="2087"/>
        <v>-</v>
      </c>
      <c r="FM789" s="279"/>
      <c r="FN789" s="1184"/>
      <c r="FO789" s="280"/>
      <c r="FP789" s="281"/>
      <c r="FQ789" s="282"/>
      <c r="FS789" s="281"/>
      <c r="FT789" s="282"/>
    </row>
    <row r="790" spans="1:176" ht="18.600000000000001" customHeight="1">
      <c r="A790" s="228">
        <f t="shared" si="1953"/>
        <v>780</v>
      </c>
      <c r="B790" s="343" t="str">
        <f t="shared" si="1954"/>
        <v>4IE</v>
      </c>
      <c r="C790" s="6821">
        <v>46323</v>
      </c>
      <c r="D790" s="6779" t="s">
        <v>40</v>
      </c>
      <c r="E790" s="6792" t="s">
        <v>1895</v>
      </c>
      <c r="F790" s="6828" t="s">
        <v>2344</v>
      </c>
      <c r="G790" s="6876" t="s">
        <v>2398</v>
      </c>
      <c r="H790" s="1330" t="s">
        <v>630</v>
      </c>
      <c r="I790" s="1264" t="s">
        <v>2002</v>
      </c>
      <c r="J790" s="1264" t="s">
        <v>0</v>
      </c>
      <c r="K790" s="599" t="s">
        <v>503</v>
      </c>
      <c r="L790" s="600"/>
      <c r="M790" s="6477">
        <v>46253</v>
      </c>
      <c r="N790" s="353">
        <v>46251</v>
      </c>
      <c r="O790" s="354">
        <v>46254</v>
      </c>
      <c r="P790" s="353">
        <v>46252</v>
      </c>
      <c r="Q790" s="354">
        <v>46255</v>
      </c>
      <c r="R790" s="353">
        <v>46252</v>
      </c>
      <c r="S790" s="354">
        <v>46256</v>
      </c>
      <c r="T790" s="353">
        <v>46253</v>
      </c>
      <c r="U790" s="355">
        <v>46260</v>
      </c>
      <c r="V790" s="353">
        <v>46260</v>
      </c>
      <c r="W790" s="356">
        <v>46262</v>
      </c>
      <c r="X790" s="357">
        <v>46266</v>
      </c>
      <c r="Y790" s="359">
        <v>46274</v>
      </c>
      <c r="Z790" s="359">
        <v>46267</v>
      </c>
      <c r="AA790" s="601"/>
      <c r="AB790" s="359"/>
      <c r="AC790" s="251" t="s">
        <v>627</v>
      </c>
      <c r="AD790" s="361"/>
      <c r="AE790" s="362">
        <v>2</v>
      </c>
      <c r="AF790" s="363" t="str">
        <f t="shared" si="2095"/>
        <v>4IE</v>
      </c>
      <c r="AG790" s="364">
        <v>1</v>
      </c>
      <c r="AH790" s="364"/>
      <c r="AI790" s="364"/>
      <c r="AJ790" s="364"/>
      <c r="AK790" s="364"/>
      <c r="AL790" s="364"/>
      <c r="AM790" s="364"/>
      <c r="AN790" s="364">
        <v>1</v>
      </c>
      <c r="AO790" s="364"/>
      <c r="AP790" s="363">
        <v>1</v>
      </c>
      <c r="AQ790" s="255">
        <v>1</v>
      </c>
      <c r="AR790" s="255">
        <v>1</v>
      </c>
      <c r="AS790" s="255"/>
      <c r="AT790" s="255"/>
      <c r="AU790" s="2843">
        <f t="shared" si="2053"/>
        <v>0</v>
      </c>
      <c r="AV790" s="4008">
        <f t="shared" si="2054"/>
        <v>1</v>
      </c>
      <c r="AW790" s="590">
        <v>46206</v>
      </c>
      <c r="AX790" s="369">
        <v>4263322</v>
      </c>
      <c r="AY790" s="154">
        <v>46206</v>
      </c>
      <c r="AZ790" s="367">
        <v>4263323</v>
      </c>
      <c r="BA790" s="154">
        <v>46206</v>
      </c>
      <c r="BB790" s="367">
        <v>4263324</v>
      </c>
      <c r="BC790" s="368">
        <v>46206</v>
      </c>
      <c r="BD790" s="369">
        <v>4263325</v>
      </c>
      <c r="BE790" s="4599">
        <v>46189</v>
      </c>
      <c r="BF790" s="367">
        <v>4263293</v>
      </c>
      <c r="BG790" s="368">
        <v>46206</v>
      </c>
      <c r="BH790" s="367">
        <v>4263327</v>
      </c>
      <c r="BI790" s="154">
        <v>46177</v>
      </c>
      <c r="BJ790" s="367">
        <v>4263288</v>
      </c>
      <c r="BK790" s="154" t="str">
        <f t="shared" si="2098"/>
        <v>-</v>
      </c>
      <c r="BL790" s="367"/>
      <c r="BM790" s="154" t="str">
        <f t="shared" si="2099"/>
        <v>-</v>
      </c>
      <c r="BN790" s="367"/>
      <c r="BO790" s="155" t="str">
        <f t="shared" si="2057"/>
        <v>-</v>
      </c>
      <c r="BP790" s="367"/>
      <c r="BQ790" s="154" t="str">
        <f t="shared" si="2100"/>
        <v>-</v>
      </c>
      <c r="BR790" s="369"/>
      <c r="BS790" s="154" t="str">
        <f t="shared" si="2059"/>
        <v>-</v>
      </c>
      <c r="BT790" s="369"/>
      <c r="BU790" s="154" t="str">
        <f t="shared" si="2060"/>
        <v>-</v>
      </c>
      <c r="BV790" s="369"/>
      <c r="BW790" s="154" t="str">
        <f t="shared" si="2061"/>
        <v>-</v>
      </c>
      <c r="BX790" s="367"/>
      <c r="BY790" s="154" t="str">
        <f t="shared" si="2062"/>
        <v>-</v>
      </c>
      <c r="BZ790" s="369"/>
      <c r="CA790" s="154" t="str">
        <f t="shared" si="2063"/>
        <v>-</v>
      </c>
      <c r="CB790" s="367"/>
      <c r="CC790" s="154" t="str">
        <f t="shared" si="2064"/>
        <v>-</v>
      </c>
      <c r="CD790" s="367"/>
      <c r="CE790" s="2850" t="str">
        <f t="shared" si="2065"/>
        <v>-</v>
      </c>
      <c r="CF790" s="2846"/>
      <c r="CG790" s="2855" t="str">
        <f t="shared" si="2066"/>
        <v>-</v>
      </c>
      <c r="CH790" s="2851"/>
      <c r="CI790" s="2850" t="str">
        <f t="shared" si="2067"/>
        <v>-</v>
      </c>
      <c r="CJ790" s="2846"/>
      <c r="CK790" s="2850" t="str">
        <f t="shared" si="2068"/>
        <v>-</v>
      </c>
      <c r="CL790" s="2851"/>
      <c r="CM790" s="2850" t="str">
        <f t="shared" si="2069"/>
        <v>-</v>
      </c>
      <c r="CN790" s="2851"/>
      <c r="CO790" s="2855" t="str">
        <f t="shared" si="2070"/>
        <v>-</v>
      </c>
      <c r="CP790" s="2851"/>
      <c r="CQ790" s="2855" t="str">
        <f t="shared" si="2071"/>
        <v>-</v>
      </c>
      <c r="CR790" s="2851"/>
      <c r="CS790" s="2850" t="str">
        <f t="shared" si="2072"/>
        <v>-</v>
      </c>
      <c r="CT790" s="2851"/>
      <c r="CU790" s="2855"/>
      <c r="CV790" s="2851"/>
      <c r="CW790" s="2850" t="str">
        <f t="shared" si="2073"/>
        <v>-</v>
      </c>
      <c r="CX790" s="2851"/>
      <c r="CY790" s="2855" t="str">
        <f t="shared" si="2074"/>
        <v>-</v>
      </c>
      <c r="CZ790" s="2851"/>
      <c r="DA790" s="154" t="str">
        <f t="shared" si="2075"/>
        <v>-</v>
      </c>
      <c r="DB790" s="369"/>
      <c r="DC790" s="155" t="str">
        <f t="shared" si="2076"/>
        <v>-</v>
      </c>
      <c r="DD790" s="367"/>
      <c r="DE790" s="374">
        <v>46199</v>
      </c>
      <c r="DF790" s="373">
        <v>4263405</v>
      </c>
      <c r="DG790" s="818">
        <f t="shared" si="2094"/>
        <v>0</v>
      </c>
      <c r="DH790" s="372"/>
      <c r="DI790" s="267">
        <v>46178</v>
      </c>
      <c r="DJ790" s="373">
        <v>4263303</v>
      </c>
      <c r="DK790" s="374">
        <f t="shared" si="2077"/>
        <v>0</v>
      </c>
      <c r="DL790" s="373"/>
      <c r="DM790" s="375">
        <f t="shared" si="2078"/>
        <v>0</v>
      </c>
      <c r="DN790" s="373"/>
      <c r="DO790" s="155">
        <f t="shared" si="2079"/>
        <v>0</v>
      </c>
      <c r="DP790" s="372"/>
      <c r="DQ790" s="155">
        <f t="shared" si="2080"/>
        <v>0</v>
      </c>
      <c r="DR790" s="373"/>
      <c r="DS790" s="155">
        <f t="shared" si="2081"/>
        <v>0</v>
      </c>
      <c r="DT790" s="372"/>
      <c r="DU790" s="155">
        <f t="shared" si="2082"/>
        <v>0</v>
      </c>
      <c r="DV790" s="373"/>
      <c r="DW790" s="4891">
        <v>46178</v>
      </c>
      <c r="DX790" s="372">
        <v>4263304</v>
      </c>
      <c r="DY790" s="154">
        <f t="shared" si="2083"/>
        <v>0</v>
      </c>
      <c r="DZ790" s="373"/>
      <c r="EA790" s="154">
        <v>46206</v>
      </c>
      <c r="EB790" s="373">
        <v>4263338</v>
      </c>
      <c r="EC790" s="269">
        <v>46206</v>
      </c>
      <c r="ED790" s="376">
        <v>4263339</v>
      </c>
      <c r="EE790" s="822">
        <v>46178</v>
      </c>
      <c r="EF790" s="377">
        <v>4263307</v>
      </c>
      <c r="EG790" s="273"/>
      <c r="EH790" s="274"/>
      <c r="EI790" s="275"/>
      <c r="EJ790" s="276"/>
      <c r="EK790" s="275"/>
      <c r="EL790" s="277"/>
      <c r="EM790" s="278" t="str">
        <f t="shared" si="2084"/>
        <v xml:space="preserve"> </v>
      </c>
      <c r="EN790" s="372"/>
      <c r="EO790" s="155">
        <f t="shared" si="2085"/>
        <v>0</v>
      </c>
      <c r="EP790" s="373"/>
      <c r="ER790" s="194"/>
      <c r="ET790" s="154" t="str">
        <f t="shared" si="2096"/>
        <v>-</v>
      </c>
      <c r="EU790" s="373"/>
      <c r="EV790" s="154" t="str">
        <f t="shared" si="2086"/>
        <v>-</v>
      </c>
      <c r="EW790" s="373"/>
      <c r="EX790" s="154"/>
      <c r="EY790" s="367"/>
      <c r="EZ790" s="154"/>
      <c r="FA790" s="367"/>
      <c r="FB790" s="154"/>
      <c r="FC790" s="367"/>
      <c r="FD790" s="154"/>
      <c r="FE790" s="367"/>
      <c r="FF790" s="155"/>
      <c r="FG790" s="367"/>
      <c r="FH790" s="154"/>
      <c r="FI790" s="367"/>
      <c r="FJ790" s="154" t="str">
        <f t="shared" si="2097"/>
        <v>-</v>
      </c>
      <c r="FK790" s="373"/>
      <c r="FL790" s="155" t="str">
        <f t="shared" si="2087"/>
        <v>-</v>
      </c>
      <c r="FM790" s="279"/>
      <c r="FN790" s="1184"/>
      <c r="FO790" s="280"/>
      <c r="FP790" s="281"/>
      <c r="FQ790" s="282"/>
      <c r="FS790" s="281"/>
      <c r="FT790" s="282"/>
    </row>
    <row r="791" spans="1:176" ht="18.600000000000001" customHeight="1">
      <c r="A791" s="228">
        <f t="shared" si="1953"/>
        <v>781</v>
      </c>
      <c r="B791" s="343" t="str">
        <f t="shared" si="1954"/>
        <v>4IE</v>
      </c>
      <c r="C791" s="6771">
        <v>46285</v>
      </c>
      <c r="D791" s="7603" t="s">
        <v>1807</v>
      </c>
      <c r="E791" s="7604">
        <v>84515337</v>
      </c>
      <c r="F791" s="6828" t="s">
        <v>2345</v>
      </c>
      <c r="G791" s="6876" t="s">
        <v>2401</v>
      </c>
      <c r="H791" s="1330" t="s">
        <v>631</v>
      </c>
      <c r="I791" s="1264" t="s">
        <v>2001</v>
      </c>
      <c r="J791" s="1264" t="s">
        <v>1702</v>
      </c>
      <c r="K791" s="599" t="s">
        <v>11</v>
      </c>
      <c r="L791" s="600"/>
      <c r="M791" s="6477">
        <v>46253</v>
      </c>
      <c r="N791" s="353">
        <v>46253</v>
      </c>
      <c r="O791" s="354">
        <v>46254</v>
      </c>
      <c r="P791" s="353">
        <v>46253</v>
      </c>
      <c r="Q791" s="354">
        <v>46255</v>
      </c>
      <c r="R791" s="353">
        <v>46253</v>
      </c>
      <c r="S791" s="354">
        <v>46256</v>
      </c>
      <c r="T791" s="353">
        <v>46254</v>
      </c>
      <c r="U791" s="355">
        <v>46260</v>
      </c>
      <c r="V791" s="353">
        <v>46261</v>
      </c>
      <c r="W791" s="356">
        <v>46262</v>
      </c>
      <c r="X791" s="357">
        <v>46266</v>
      </c>
      <c r="Y791" s="359">
        <v>46267</v>
      </c>
      <c r="Z791" s="359">
        <v>46267</v>
      </c>
      <c r="AA791" s="601"/>
      <c r="AB791" s="359"/>
      <c r="AC791" s="251" t="s">
        <v>627</v>
      </c>
      <c r="AD791" s="361"/>
      <c r="AE791" s="362">
        <v>3</v>
      </c>
      <c r="AF791" s="363" t="str">
        <f t="shared" si="2095"/>
        <v>4IE</v>
      </c>
      <c r="AG791" s="364"/>
      <c r="AH791" s="364"/>
      <c r="AI791" s="364">
        <v>1</v>
      </c>
      <c r="AJ791" s="364"/>
      <c r="AK791" s="364"/>
      <c r="AL791" s="364"/>
      <c r="AM791" s="364"/>
      <c r="AN791" s="364">
        <v>1</v>
      </c>
      <c r="AO791" s="364">
        <v>1</v>
      </c>
      <c r="AP791" s="363">
        <v>1</v>
      </c>
      <c r="AQ791" s="255">
        <v>1</v>
      </c>
      <c r="AR791" s="255">
        <v>1</v>
      </c>
      <c r="AS791" s="255"/>
      <c r="AT791" s="255"/>
      <c r="AU791" s="2843">
        <f t="shared" si="2053"/>
        <v>2</v>
      </c>
      <c r="AV791" s="4008">
        <f t="shared" si="2054"/>
        <v>1</v>
      </c>
      <c r="AW791" s="590">
        <v>46206</v>
      </c>
      <c r="AX791" s="369">
        <v>4263322</v>
      </c>
      <c r="AY791" s="154">
        <v>46206</v>
      </c>
      <c r="AZ791" s="367">
        <v>4263323</v>
      </c>
      <c r="BA791" s="154">
        <v>46206</v>
      </c>
      <c r="BB791" s="367">
        <v>4263324</v>
      </c>
      <c r="BC791" s="368">
        <v>46206</v>
      </c>
      <c r="BD791" s="369">
        <v>4263325</v>
      </c>
      <c r="BE791" s="4599">
        <v>46189</v>
      </c>
      <c r="BF791" s="367">
        <v>4263293</v>
      </c>
      <c r="BG791" s="368">
        <v>46206</v>
      </c>
      <c r="BH791" s="367">
        <v>4263327</v>
      </c>
      <c r="BI791" s="154">
        <v>46177</v>
      </c>
      <c r="BJ791" s="367">
        <v>4263288</v>
      </c>
      <c r="BK791" s="154" t="str">
        <f t="shared" si="2098"/>
        <v>-</v>
      </c>
      <c r="BL791" s="367"/>
      <c r="BM791" s="154" t="str">
        <f t="shared" si="2099"/>
        <v>-</v>
      </c>
      <c r="BN791" s="367"/>
      <c r="BO791" s="155" t="str">
        <f t="shared" si="2057"/>
        <v>-</v>
      </c>
      <c r="BP791" s="367"/>
      <c r="BQ791" s="154" t="str">
        <f t="shared" si="2100"/>
        <v>-</v>
      </c>
      <c r="BR791" s="369"/>
      <c r="BS791" s="154" t="str">
        <f t="shared" si="2059"/>
        <v>-</v>
      </c>
      <c r="BT791" s="369"/>
      <c r="BU791" s="154" t="str">
        <f t="shared" si="2060"/>
        <v>-</v>
      </c>
      <c r="BV791" s="369"/>
      <c r="BW791" s="154" t="str">
        <f t="shared" si="2061"/>
        <v>-</v>
      </c>
      <c r="BX791" s="367"/>
      <c r="BY791" s="154" t="str">
        <f t="shared" si="2062"/>
        <v>-</v>
      </c>
      <c r="BZ791" s="369"/>
      <c r="CA791" s="154" t="str">
        <f t="shared" si="2063"/>
        <v>-</v>
      </c>
      <c r="CB791" s="367"/>
      <c r="CC791" s="154" t="str">
        <f t="shared" si="2064"/>
        <v>-</v>
      </c>
      <c r="CD791" s="367"/>
      <c r="CE791" s="2850" t="str">
        <f t="shared" si="2065"/>
        <v>-</v>
      </c>
      <c r="CF791" s="2846"/>
      <c r="CG791" s="2855" t="str">
        <f t="shared" si="2066"/>
        <v>-</v>
      </c>
      <c r="CH791" s="2851"/>
      <c r="CI791" s="2850" t="str">
        <f t="shared" si="2067"/>
        <v>-</v>
      </c>
      <c r="CJ791" s="2846"/>
      <c r="CK791" s="2850" t="str">
        <f t="shared" si="2068"/>
        <v>-</v>
      </c>
      <c r="CL791" s="2851"/>
      <c r="CM791" s="2850" t="str">
        <f t="shared" si="2069"/>
        <v>-</v>
      </c>
      <c r="CN791" s="2851"/>
      <c r="CO791" s="2855" t="str">
        <f t="shared" si="2070"/>
        <v>-</v>
      </c>
      <c r="CP791" s="2851"/>
      <c r="CQ791" s="2855" t="str">
        <f t="shared" si="2071"/>
        <v>-</v>
      </c>
      <c r="CR791" s="2851"/>
      <c r="CS791" s="2850" t="str">
        <f t="shared" si="2072"/>
        <v>-</v>
      </c>
      <c r="CT791" s="2851"/>
      <c r="CU791" s="2855"/>
      <c r="CV791" s="2851"/>
      <c r="CW791" s="2850" t="str">
        <f t="shared" si="2073"/>
        <v>-</v>
      </c>
      <c r="CX791" s="2851"/>
      <c r="CY791" s="2855" t="str">
        <f t="shared" si="2074"/>
        <v>-</v>
      </c>
      <c r="CZ791" s="2851"/>
      <c r="DA791" s="154" t="str">
        <f t="shared" si="2075"/>
        <v>-</v>
      </c>
      <c r="DB791" s="369"/>
      <c r="DC791" s="155" t="str">
        <f t="shared" si="2076"/>
        <v>-</v>
      </c>
      <c r="DD791" s="367"/>
      <c r="DE791" s="374">
        <f t="shared" si="2088"/>
        <v>0</v>
      </c>
      <c r="DF791" s="373"/>
      <c r="DG791" s="818">
        <f t="shared" si="2094"/>
        <v>0</v>
      </c>
      <c r="DH791" s="372"/>
      <c r="DI791" s="267">
        <f t="shared" ref="DI791:DI798" si="2101">IF(AG791=1,1,0)</f>
        <v>0</v>
      </c>
      <c r="DJ791" s="373"/>
      <c r="DK791" s="374">
        <v>46206</v>
      </c>
      <c r="DL791" s="373">
        <v>4263336</v>
      </c>
      <c r="DM791" s="375">
        <f t="shared" si="2078"/>
        <v>0</v>
      </c>
      <c r="DN791" s="373"/>
      <c r="DO791" s="155">
        <f t="shared" si="2079"/>
        <v>0</v>
      </c>
      <c r="DP791" s="372"/>
      <c r="DQ791" s="155">
        <f t="shared" si="2080"/>
        <v>0</v>
      </c>
      <c r="DR791" s="373"/>
      <c r="DS791" s="155">
        <f t="shared" si="2081"/>
        <v>0</v>
      </c>
      <c r="DT791" s="372"/>
      <c r="DU791" s="155">
        <f t="shared" si="2082"/>
        <v>0</v>
      </c>
      <c r="DV791" s="373"/>
      <c r="DW791" s="4891">
        <v>46178</v>
      </c>
      <c r="DX791" s="372">
        <v>4263304</v>
      </c>
      <c r="DY791" s="154">
        <v>46120</v>
      </c>
      <c r="DZ791" s="373">
        <v>4263202</v>
      </c>
      <c r="EA791" s="154">
        <v>46206</v>
      </c>
      <c r="EB791" s="373">
        <v>4263338</v>
      </c>
      <c r="EC791" s="269">
        <v>46206</v>
      </c>
      <c r="ED791" s="376">
        <v>4263339</v>
      </c>
      <c r="EE791" s="822">
        <v>46178</v>
      </c>
      <c r="EF791" s="377">
        <v>4263307</v>
      </c>
      <c r="EG791" s="273"/>
      <c r="EH791" s="274"/>
      <c r="EI791" s="275"/>
      <c r="EJ791" s="276"/>
      <c r="EK791" s="275"/>
      <c r="EL791" s="277"/>
      <c r="EM791" s="278" t="str">
        <f t="shared" si="2084"/>
        <v xml:space="preserve"> </v>
      </c>
      <c r="EN791" s="372"/>
      <c r="EO791" s="155">
        <f t="shared" si="2085"/>
        <v>0</v>
      </c>
      <c r="EP791" s="373"/>
      <c r="ER791" s="194"/>
      <c r="ET791" s="154" t="str">
        <f t="shared" si="2096"/>
        <v>-</v>
      </c>
      <c r="EU791" s="373"/>
      <c r="EV791" s="154" t="str">
        <f t="shared" si="2086"/>
        <v>-</v>
      </c>
      <c r="EW791" s="373"/>
      <c r="EX791" s="154"/>
      <c r="EY791" s="367"/>
      <c r="EZ791" s="154"/>
      <c r="FA791" s="367"/>
      <c r="FB791" s="154"/>
      <c r="FC791" s="367"/>
      <c r="FD791" s="154"/>
      <c r="FE791" s="367"/>
      <c r="FF791" s="155"/>
      <c r="FG791" s="367"/>
      <c r="FH791" s="154"/>
      <c r="FI791" s="367"/>
      <c r="FJ791" s="154" t="str">
        <f t="shared" si="2097"/>
        <v>-</v>
      </c>
      <c r="FK791" s="373"/>
      <c r="FL791" s="155" t="str">
        <f t="shared" si="2087"/>
        <v>-</v>
      </c>
      <c r="FM791" s="279"/>
      <c r="FN791" s="1184"/>
      <c r="FO791" s="280"/>
      <c r="FP791" s="281"/>
      <c r="FQ791" s="282"/>
      <c r="FS791" s="281"/>
      <c r="FT791" s="282"/>
    </row>
    <row r="792" spans="1:176" ht="18.600000000000001" customHeight="1">
      <c r="A792" s="228">
        <f t="shared" si="1953"/>
        <v>782</v>
      </c>
      <c r="B792" s="343" t="str">
        <f t="shared" si="1954"/>
        <v>4IE</v>
      </c>
      <c r="C792" s="6771">
        <v>46266</v>
      </c>
      <c r="D792" s="6192" t="s">
        <v>1392</v>
      </c>
      <c r="E792" s="6193">
        <v>89610267</v>
      </c>
      <c r="F792" s="6828" t="s">
        <v>2346</v>
      </c>
      <c r="G792" s="1263"/>
      <c r="H792" s="1330" t="s">
        <v>629</v>
      </c>
      <c r="I792" s="1264" t="s">
        <v>52</v>
      </c>
      <c r="J792" s="1264" t="s">
        <v>21</v>
      </c>
      <c r="K792" s="599" t="s">
        <v>11</v>
      </c>
      <c r="L792" s="600" t="s">
        <v>2294</v>
      </c>
      <c r="M792" s="6477">
        <v>46254</v>
      </c>
      <c r="N792" s="353">
        <v>46260</v>
      </c>
      <c r="O792" s="354">
        <v>46255</v>
      </c>
      <c r="P792" s="353">
        <v>46260</v>
      </c>
      <c r="Q792" s="354">
        <v>46256</v>
      </c>
      <c r="R792" s="353">
        <v>46261</v>
      </c>
      <c r="S792" s="354">
        <v>46259</v>
      </c>
      <c r="T792" s="353">
        <v>46266</v>
      </c>
      <c r="U792" s="355">
        <v>46261</v>
      </c>
      <c r="V792" s="353">
        <v>46267</v>
      </c>
      <c r="W792" s="356">
        <v>46263</v>
      </c>
      <c r="X792" s="357">
        <v>46267</v>
      </c>
      <c r="Y792" s="359">
        <v>46267</v>
      </c>
      <c r="Z792" s="359">
        <v>46267</v>
      </c>
      <c r="AA792" s="601"/>
      <c r="AB792" s="359"/>
      <c r="AC792" s="251"/>
      <c r="AD792" s="361"/>
      <c r="AE792" s="362">
        <v>25</v>
      </c>
      <c r="AF792" s="363" t="str">
        <f t="shared" si="2095"/>
        <v>4IE</v>
      </c>
      <c r="AG792" s="364"/>
      <c r="AH792" s="364"/>
      <c r="AI792" s="364"/>
      <c r="AJ792" s="364"/>
      <c r="AK792" s="364"/>
      <c r="AL792" s="364"/>
      <c r="AM792" s="364"/>
      <c r="AN792" s="364"/>
      <c r="AO792" s="364"/>
      <c r="AP792" s="363"/>
      <c r="AQ792" s="255"/>
      <c r="AR792" s="255"/>
      <c r="AS792" s="255"/>
      <c r="AT792" s="255"/>
      <c r="AU792" s="2843">
        <f t="shared" si="2053"/>
        <v>0</v>
      </c>
      <c r="AV792" s="4008">
        <f t="shared" si="2054"/>
        <v>0</v>
      </c>
      <c r="AW792" s="590" t="str">
        <f>IF($AE792=0,"　",VLOOKUP($AE792,ﾚｰｻﾞOP,5,0))</f>
        <v>-</v>
      </c>
      <c r="AX792" s="369"/>
      <c r="AY792" s="154" t="str">
        <f>IF($AE792=0,"　",VLOOKUP($AE792,ﾚｰｻﾞOP,6,0))</f>
        <v>-</v>
      </c>
      <c r="AZ792" s="367"/>
      <c r="BA792" s="154" t="str">
        <f>IF($AE792=0,"　",VLOOKUP($AE792,ﾚｰｻﾞOP,7,0))</f>
        <v>-</v>
      </c>
      <c r="BB792" s="367"/>
      <c r="BC792" s="368" t="str">
        <f>IF($AE792=0,"　",VLOOKUP($AE792,ﾚｰｻﾞOP,8,0))</f>
        <v>-</v>
      </c>
      <c r="BD792" s="369"/>
      <c r="BE792" s="4599" t="str">
        <f>IF($AE792=0,"　",VLOOKUP($AE792,ﾚｰｻﾞOP,9,0))</f>
        <v>-</v>
      </c>
      <c r="BF792" s="367"/>
      <c r="BG792" s="368" t="str">
        <f>IF($AE792=0,"　",VLOOKUP($AE792,ﾚｰｻﾞOP,10,0))</f>
        <v>-</v>
      </c>
      <c r="BH792" s="367"/>
      <c r="BI792" s="154" t="str">
        <f>IF($AE792=0,"　",VLOOKUP($AE792,ﾚｰｻﾞOP,11,0))</f>
        <v>-</v>
      </c>
      <c r="BJ792" s="367"/>
      <c r="BK792" s="154" t="str">
        <f t="shared" si="2098"/>
        <v>-</v>
      </c>
      <c r="BL792" s="367"/>
      <c r="BM792" s="154" t="str">
        <f t="shared" si="2099"/>
        <v>-</v>
      </c>
      <c r="BN792" s="367"/>
      <c r="BO792" s="155" t="str">
        <f t="shared" si="2057"/>
        <v>-</v>
      </c>
      <c r="BP792" s="367"/>
      <c r="BQ792" s="154" t="str">
        <f t="shared" si="2100"/>
        <v>-</v>
      </c>
      <c r="BR792" s="369"/>
      <c r="BS792" s="154" t="str">
        <f t="shared" si="2059"/>
        <v>-</v>
      </c>
      <c r="BT792" s="369"/>
      <c r="BU792" s="154" t="str">
        <f t="shared" si="2060"/>
        <v>-</v>
      </c>
      <c r="BV792" s="369"/>
      <c r="BW792" s="154" t="str">
        <f t="shared" si="2061"/>
        <v>-</v>
      </c>
      <c r="BX792" s="367"/>
      <c r="BY792" s="154" t="str">
        <f t="shared" si="2062"/>
        <v>-</v>
      </c>
      <c r="BZ792" s="369"/>
      <c r="CA792" s="154" t="str">
        <f t="shared" si="2063"/>
        <v>-</v>
      </c>
      <c r="CB792" s="367"/>
      <c r="CC792" s="154" t="str">
        <f t="shared" si="2064"/>
        <v>-</v>
      </c>
      <c r="CD792" s="367"/>
      <c r="CE792" s="2850" t="str">
        <f t="shared" si="2065"/>
        <v>-</v>
      </c>
      <c r="CF792" s="2846"/>
      <c r="CG792" s="2855" t="str">
        <f t="shared" si="2066"/>
        <v>-</v>
      </c>
      <c r="CH792" s="2851"/>
      <c r="CI792" s="2850" t="str">
        <f t="shared" si="2067"/>
        <v>-</v>
      </c>
      <c r="CJ792" s="2846"/>
      <c r="CK792" s="2850" t="str">
        <f t="shared" si="2068"/>
        <v>-</v>
      </c>
      <c r="CL792" s="2851"/>
      <c r="CM792" s="2850" t="str">
        <f t="shared" si="2069"/>
        <v>-</v>
      </c>
      <c r="CN792" s="2851"/>
      <c r="CO792" s="2855" t="str">
        <f t="shared" si="2070"/>
        <v>-</v>
      </c>
      <c r="CP792" s="2851"/>
      <c r="CQ792" s="2855" t="str">
        <f t="shared" si="2071"/>
        <v>-</v>
      </c>
      <c r="CR792" s="2851"/>
      <c r="CS792" s="2850" t="str">
        <f t="shared" si="2072"/>
        <v>-</v>
      </c>
      <c r="CT792" s="2851"/>
      <c r="CU792" s="2855"/>
      <c r="CV792" s="2851"/>
      <c r="CW792" s="2850" t="str">
        <f t="shared" si="2073"/>
        <v>-</v>
      </c>
      <c r="CX792" s="2851"/>
      <c r="CY792" s="2855" t="str">
        <f t="shared" si="2074"/>
        <v>-</v>
      </c>
      <c r="CZ792" s="2851"/>
      <c r="DA792" s="154" t="str">
        <f t="shared" si="2075"/>
        <v>-</v>
      </c>
      <c r="DB792" s="369"/>
      <c r="DC792" s="155" t="str">
        <f t="shared" si="2076"/>
        <v>-</v>
      </c>
      <c r="DD792" s="367"/>
      <c r="DE792" s="374">
        <f t="shared" si="2088"/>
        <v>0</v>
      </c>
      <c r="DF792" s="373"/>
      <c r="DG792" s="818">
        <f t="shared" si="2094"/>
        <v>0</v>
      </c>
      <c r="DH792" s="372"/>
      <c r="DI792" s="267">
        <f t="shared" si="2101"/>
        <v>0</v>
      </c>
      <c r="DJ792" s="373"/>
      <c r="DK792" s="374">
        <f t="shared" si="2077"/>
        <v>0</v>
      </c>
      <c r="DL792" s="373"/>
      <c r="DM792" s="375">
        <f t="shared" si="2078"/>
        <v>0</v>
      </c>
      <c r="DN792" s="373"/>
      <c r="DO792" s="155">
        <f t="shared" si="2079"/>
        <v>0</v>
      </c>
      <c r="DP792" s="372"/>
      <c r="DQ792" s="155">
        <f t="shared" si="2080"/>
        <v>0</v>
      </c>
      <c r="DR792" s="373"/>
      <c r="DS792" s="155">
        <f t="shared" si="2081"/>
        <v>0</v>
      </c>
      <c r="DT792" s="372"/>
      <c r="DU792" s="155">
        <f t="shared" si="2082"/>
        <v>0</v>
      </c>
      <c r="DV792" s="373"/>
      <c r="DW792" s="4891">
        <f t="shared" ref="DW792:DW797" si="2102">IF(AN792=1,1,0)</f>
        <v>0</v>
      </c>
      <c r="DX792" s="372"/>
      <c r="DY792" s="154">
        <f t="shared" si="2083"/>
        <v>0</v>
      </c>
      <c r="DZ792" s="373"/>
      <c r="EA792" s="154">
        <f t="shared" ref="EA792:EA797" si="2103">IF(AP792=1,1,0)</f>
        <v>0</v>
      </c>
      <c r="EB792" s="373"/>
      <c r="EC792" s="269">
        <f t="shared" ref="EC792:EC797" si="2104">IF(AQ792=1,1,0)</f>
        <v>0</v>
      </c>
      <c r="ED792" s="376"/>
      <c r="EE792" s="822">
        <f t="shared" ref="EE792:EE798" si="2105">IF(AV792=0,0,1)</f>
        <v>0</v>
      </c>
      <c r="EF792" s="377"/>
      <c r="EG792" s="273"/>
      <c r="EH792" s="274"/>
      <c r="EI792" s="275"/>
      <c r="EJ792" s="276"/>
      <c r="EK792" s="275"/>
      <c r="EL792" s="277"/>
      <c r="EM792" s="278" t="str">
        <f t="shared" si="2084"/>
        <v xml:space="preserve"> </v>
      </c>
      <c r="EN792" s="372"/>
      <c r="EO792" s="155">
        <f t="shared" si="2085"/>
        <v>0</v>
      </c>
      <c r="EP792" s="373"/>
      <c r="ER792" s="194"/>
      <c r="ET792" s="154">
        <v>46182</v>
      </c>
      <c r="EU792" s="373">
        <v>4263308</v>
      </c>
      <c r="EV792" s="154">
        <f t="shared" si="2086"/>
        <v>1</v>
      </c>
      <c r="EW792" s="373"/>
      <c r="EX792" s="154"/>
      <c r="EY792" s="367"/>
      <c r="EZ792" s="154">
        <v>46275</v>
      </c>
      <c r="FA792" s="367">
        <v>4263428</v>
      </c>
      <c r="FB792" s="154"/>
      <c r="FC792" s="367"/>
      <c r="FD792" s="154">
        <v>46206</v>
      </c>
      <c r="FE792" s="367">
        <v>4263343</v>
      </c>
      <c r="FF792" s="155"/>
      <c r="FG792" s="367"/>
      <c r="FH792" s="154"/>
      <c r="FI792" s="367"/>
      <c r="FJ792" s="154">
        <v>46206</v>
      </c>
      <c r="FK792" s="373">
        <v>4263344</v>
      </c>
      <c r="FL792" s="155">
        <f t="shared" si="2087"/>
        <v>1</v>
      </c>
      <c r="FM792" s="279"/>
      <c r="FN792" s="1184"/>
      <c r="FO792" s="280"/>
      <c r="FP792" s="281">
        <v>1</v>
      </c>
      <c r="FQ792" s="282"/>
      <c r="FS792" s="281"/>
      <c r="FT792" s="282"/>
    </row>
    <row r="793" spans="1:176" ht="18.600000000000001" customHeight="1">
      <c r="A793" s="228">
        <f t="shared" si="1953"/>
        <v>783</v>
      </c>
      <c r="B793" s="343" t="str">
        <f t="shared" si="1954"/>
        <v>　</v>
      </c>
      <c r="C793" s="6821">
        <v>46326</v>
      </c>
      <c r="D793" s="6786" t="s">
        <v>1406</v>
      </c>
      <c r="E793" s="6796" t="s">
        <v>1899</v>
      </c>
      <c r="F793" s="6828"/>
      <c r="G793" s="1263"/>
      <c r="H793" s="1330"/>
      <c r="I793" s="1264"/>
      <c r="J793" s="1264" t="s">
        <v>96</v>
      </c>
      <c r="K793" s="599" t="s">
        <v>508</v>
      </c>
      <c r="L793" s="6608" t="s">
        <v>2317</v>
      </c>
      <c r="M793" s="354"/>
      <c r="N793" s="353"/>
      <c r="O793" s="354"/>
      <c r="P793" s="353"/>
      <c r="Q793" s="354"/>
      <c r="R793" s="353"/>
      <c r="S793" s="354"/>
      <c r="T793" s="353"/>
      <c r="U793" s="355"/>
      <c r="V793" s="353"/>
      <c r="W793" s="356"/>
      <c r="X793" s="357"/>
      <c r="Y793" s="359">
        <v>46268</v>
      </c>
      <c r="Z793" s="359">
        <v>46268</v>
      </c>
      <c r="AA793" s="601"/>
      <c r="AB793" s="359"/>
      <c r="AC793" s="251"/>
      <c r="AD793" s="361"/>
      <c r="AE793" s="362"/>
      <c r="AF793" s="363" t="str">
        <f t="shared" si="2095"/>
        <v>　</v>
      </c>
      <c r="AG793" s="364"/>
      <c r="AH793" s="364"/>
      <c r="AI793" s="364"/>
      <c r="AJ793" s="364"/>
      <c r="AK793" s="364"/>
      <c r="AL793" s="364"/>
      <c r="AM793" s="364"/>
      <c r="AN793" s="364"/>
      <c r="AO793" s="364"/>
      <c r="AP793" s="363"/>
      <c r="AQ793" s="255"/>
      <c r="AR793" s="255"/>
      <c r="AS793" s="255"/>
      <c r="AT793" s="255"/>
      <c r="AU793" s="2843">
        <f t="shared" si="2053"/>
        <v>0</v>
      </c>
      <c r="AV793" s="4008">
        <f t="shared" si="2054"/>
        <v>0</v>
      </c>
      <c r="AW793" s="590" t="str">
        <f>IF($AE793=0,"　",VLOOKUP($AE793,ﾚｰｻﾞOP,5,0))</f>
        <v>　</v>
      </c>
      <c r="AX793" s="369"/>
      <c r="AY793" s="154" t="str">
        <f>IF($AE793=0,"　",VLOOKUP($AE793,ﾚｰｻﾞOP,6,0))</f>
        <v>　</v>
      </c>
      <c r="AZ793" s="367"/>
      <c r="BA793" s="154" t="str">
        <f>IF($AE793=0,"　",VLOOKUP($AE793,ﾚｰｻﾞOP,7,0))</f>
        <v>　</v>
      </c>
      <c r="BB793" s="367"/>
      <c r="BC793" s="368" t="str">
        <f>IF($AE793=0,"　",VLOOKUP($AE793,ﾚｰｻﾞOP,8,0))</f>
        <v>　</v>
      </c>
      <c r="BD793" s="369"/>
      <c r="BE793" s="4599" t="str">
        <f>IF($AE793=0,"　",VLOOKUP($AE793,ﾚｰｻﾞOP,9,0))</f>
        <v>　</v>
      </c>
      <c r="BF793" s="367"/>
      <c r="BG793" s="368" t="str">
        <f>IF($AE793=0,"　",VLOOKUP($AE793,ﾚｰｻﾞOP,10,0))</f>
        <v>　</v>
      </c>
      <c r="BH793" s="367"/>
      <c r="BI793" s="154" t="str">
        <f>IF($AE793=0,"　",VLOOKUP($AE793,ﾚｰｻﾞOP,11,0))</f>
        <v>　</v>
      </c>
      <c r="BJ793" s="367"/>
      <c r="BK793" s="154" t="str">
        <f t="shared" si="2098"/>
        <v>　</v>
      </c>
      <c r="BL793" s="367"/>
      <c r="BM793" s="154" t="str">
        <f t="shared" si="2099"/>
        <v>　</v>
      </c>
      <c r="BN793" s="367"/>
      <c r="BO793" s="155" t="str">
        <f t="shared" si="2057"/>
        <v>　</v>
      </c>
      <c r="BP793" s="367"/>
      <c r="BQ793" s="154" t="str">
        <f t="shared" si="2100"/>
        <v>　</v>
      </c>
      <c r="BR793" s="369"/>
      <c r="BS793" s="154" t="str">
        <f t="shared" si="2059"/>
        <v>　</v>
      </c>
      <c r="BT793" s="369"/>
      <c r="BU793" s="154" t="str">
        <f t="shared" si="2060"/>
        <v>　</v>
      </c>
      <c r="BV793" s="369"/>
      <c r="BW793" s="154" t="str">
        <f t="shared" si="2061"/>
        <v>　</v>
      </c>
      <c r="BX793" s="367"/>
      <c r="BY793" s="154" t="str">
        <f t="shared" si="2062"/>
        <v>　</v>
      </c>
      <c r="BZ793" s="369"/>
      <c r="CA793" s="154" t="str">
        <f t="shared" si="2063"/>
        <v>　</v>
      </c>
      <c r="CB793" s="367"/>
      <c r="CC793" s="154" t="str">
        <f t="shared" si="2064"/>
        <v>　</v>
      </c>
      <c r="CD793" s="367"/>
      <c r="CE793" s="2850" t="str">
        <f t="shared" si="2065"/>
        <v>　</v>
      </c>
      <c r="CF793" s="2846"/>
      <c r="CG793" s="2855" t="str">
        <f t="shared" si="2066"/>
        <v>　</v>
      </c>
      <c r="CH793" s="2851"/>
      <c r="CI793" s="2850" t="str">
        <f t="shared" si="2067"/>
        <v>　</v>
      </c>
      <c r="CJ793" s="2846"/>
      <c r="CK793" s="2850" t="str">
        <f t="shared" si="2068"/>
        <v>　</v>
      </c>
      <c r="CL793" s="2851"/>
      <c r="CM793" s="2850" t="str">
        <f t="shared" si="2069"/>
        <v>　</v>
      </c>
      <c r="CN793" s="2851"/>
      <c r="CO793" s="2855" t="str">
        <f t="shared" si="2070"/>
        <v>　</v>
      </c>
      <c r="CP793" s="2851"/>
      <c r="CQ793" s="2855" t="str">
        <f t="shared" si="2071"/>
        <v>　</v>
      </c>
      <c r="CR793" s="2851"/>
      <c r="CS793" s="2850" t="str">
        <f t="shared" si="2072"/>
        <v>　</v>
      </c>
      <c r="CT793" s="2851"/>
      <c r="CU793" s="2855"/>
      <c r="CV793" s="2851"/>
      <c r="CW793" s="2850" t="str">
        <f t="shared" si="2073"/>
        <v>　</v>
      </c>
      <c r="CX793" s="2851"/>
      <c r="CY793" s="2855" t="str">
        <f t="shared" si="2074"/>
        <v>　</v>
      </c>
      <c r="CZ793" s="2851"/>
      <c r="DA793" s="154" t="str">
        <f t="shared" si="2075"/>
        <v>　</v>
      </c>
      <c r="DB793" s="369"/>
      <c r="DC793" s="155" t="str">
        <f t="shared" si="2076"/>
        <v>　</v>
      </c>
      <c r="DD793" s="367"/>
      <c r="DE793" s="374">
        <f t="shared" si="2088"/>
        <v>0</v>
      </c>
      <c r="DF793" s="373"/>
      <c r="DG793" s="818">
        <f t="shared" si="2094"/>
        <v>0</v>
      </c>
      <c r="DH793" s="372"/>
      <c r="DI793" s="267">
        <f t="shared" si="2101"/>
        <v>0</v>
      </c>
      <c r="DJ793" s="373"/>
      <c r="DK793" s="374">
        <f t="shared" si="2077"/>
        <v>0</v>
      </c>
      <c r="DL793" s="373"/>
      <c r="DM793" s="375">
        <f t="shared" si="2078"/>
        <v>0</v>
      </c>
      <c r="DN793" s="373"/>
      <c r="DO793" s="155">
        <f t="shared" si="2079"/>
        <v>0</v>
      </c>
      <c r="DP793" s="372"/>
      <c r="DQ793" s="155">
        <f t="shared" si="2080"/>
        <v>0</v>
      </c>
      <c r="DR793" s="373"/>
      <c r="DS793" s="155">
        <f t="shared" si="2081"/>
        <v>0</v>
      </c>
      <c r="DT793" s="372"/>
      <c r="DU793" s="155">
        <f t="shared" si="2082"/>
        <v>0</v>
      </c>
      <c r="DV793" s="373"/>
      <c r="DW793" s="4891">
        <f t="shared" si="2102"/>
        <v>0</v>
      </c>
      <c r="DX793" s="372"/>
      <c r="DY793" s="154">
        <f t="shared" si="2083"/>
        <v>0</v>
      </c>
      <c r="DZ793" s="373"/>
      <c r="EA793" s="154">
        <f t="shared" si="2103"/>
        <v>0</v>
      </c>
      <c r="EB793" s="373"/>
      <c r="EC793" s="269">
        <f t="shared" si="2104"/>
        <v>0</v>
      </c>
      <c r="ED793" s="376"/>
      <c r="EE793" s="822">
        <f t="shared" si="2105"/>
        <v>0</v>
      </c>
      <c r="EF793" s="377"/>
      <c r="EG793" s="273"/>
      <c r="EH793" s="274"/>
      <c r="EI793" s="275"/>
      <c r="EJ793" s="276"/>
      <c r="EK793" s="275"/>
      <c r="EL793" s="277"/>
      <c r="EM793" s="278" t="str">
        <f t="shared" si="2084"/>
        <v xml:space="preserve"> </v>
      </c>
      <c r="EN793" s="372"/>
      <c r="EO793" s="155">
        <f t="shared" si="2085"/>
        <v>0</v>
      </c>
      <c r="EP793" s="373"/>
      <c r="ER793" s="194"/>
      <c r="ET793" s="154" t="str">
        <f>IF($AE793=0,"　",VLOOKUP($AE793,ﾚｰｻﾞOP,60,0))</f>
        <v>　</v>
      </c>
      <c r="EU793" s="373"/>
      <c r="EV793" s="154" t="str">
        <f t="shared" si="2086"/>
        <v>　</v>
      </c>
      <c r="EW793" s="373"/>
      <c r="EX793" s="154"/>
      <c r="EY793" s="367"/>
      <c r="EZ793" s="154"/>
      <c r="FA793" s="367"/>
      <c r="FB793" s="154"/>
      <c r="FC793" s="367"/>
      <c r="FD793" s="154"/>
      <c r="FE793" s="367"/>
      <c r="FF793" s="155"/>
      <c r="FG793" s="367"/>
      <c r="FH793" s="154"/>
      <c r="FI793" s="367"/>
      <c r="FJ793" s="154" t="str">
        <f>IF($AE793=0,"　",VLOOKUP($AE793,ﾚｰｻﾞOP,67,0))</f>
        <v>　</v>
      </c>
      <c r="FK793" s="373"/>
      <c r="FL793" s="155" t="str">
        <f t="shared" si="2087"/>
        <v>　</v>
      </c>
      <c r="FM793" s="279"/>
      <c r="FN793" s="1184"/>
      <c r="FO793" s="280"/>
      <c r="FP793" s="281"/>
      <c r="FQ793" s="282"/>
      <c r="FS793" s="281"/>
      <c r="FT793" s="282"/>
    </row>
    <row r="794" spans="1:176" ht="18.600000000000001" customHeight="1">
      <c r="A794" s="228">
        <f t="shared" si="1953"/>
        <v>784</v>
      </c>
      <c r="B794" s="343" t="str">
        <f t="shared" si="1954"/>
        <v>　</v>
      </c>
      <c r="C794" s="6821">
        <v>46326</v>
      </c>
      <c r="D794" s="6786" t="s">
        <v>1406</v>
      </c>
      <c r="E794" s="6796" t="s">
        <v>1900</v>
      </c>
      <c r="F794" s="6828"/>
      <c r="G794" s="1263"/>
      <c r="H794" s="1330"/>
      <c r="I794" s="1264"/>
      <c r="J794" s="1264" t="s">
        <v>96</v>
      </c>
      <c r="K794" s="599" t="s">
        <v>508</v>
      </c>
      <c r="L794" s="6608" t="s">
        <v>2317</v>
      </c>
      <c r="M794" s="354"/>
      <c r="N794" s="353"/>
      <c r="O794" s="354"/>
      <c r="P794" s="353"/>
      <c r="Q794" s="354"/>
      <c r="R794" s="353"/>
      <c r="S794" s="354"/>
      <c r="T794" s="353"/>
      <c r="U794" s="355"/>
      <c r="V794" s="353"/>
      <c r="W794" s="356"/>
      <c r="X794" s="357"/>
      <c r="Y794" s="359">
        <v>46268</v>
      </c>
      <c r="Z794" s="359">
        <v>46268</v>
      </c>
      <c r="AA794" s="601"/>
      <c r="AB794" s="359"/>
      <c r="AC794" s="251"/>
      <c r="AD794" s="361"/>
      <c r="AE794" s="362"/>
      <c r="AF794" s="363" t="str">
        <f t="shared" si="2095"/>
        <v>　</v>
      </c>
      <c r="AG794" s="364"/>
      <c r="AH794" s="364"/>
      <c r="AI794" s="364"/>
      <c r="AJ794" s="364"/>
      <c r="AK794" s="364"/>
      <c r="AL794" s="364"/>
      <c r="AM794" s="364"/>
      <c r="AN794" s="364"/>
      <c r="AO794" s="364"/>
      <c r="AP794" s="363"/>
      <c r="AQ794" s="255"/>
      <c r="AR794" s="255"/>
      <c r="AS794" s="255"/>
      <c r="AT794" s="255"/>
      <c r="AU794" s="2843">
        <f t="shared" si="2053"/>
        <v>0</v>
      </c>
      <c r="AV794" s="4008">
        <f t="shared" si="2054"/>
        <v>0</v>
      </c>
      <c r="AW794" s="590" t="str">
        <f>IF($AE794=0,"　",VLOOKUP($AE794,ﾚｰｻﾞOP,5,0))</f>
        <v>　</v>
      </c>
      <c r="AX794" s="369"/>
      <c r="AY794" s="154" t="str">
        <f>IF($AE794=0,"　",VLOOKUP($AE794,ﾚｰｻﾞOP,6,0))</f>
        <v>　</v>
      </c>
      <c r="AZ794" s="367"/>
      <c r="BA794" s="154" t="str">
        <f>IF($AE794=0,"　",VLOOKUP($AE794,ﾚｰｻﾞOP,7,0))</f>
        <v>　</v>
      </c>
      <c r="BB794" s="367"/>
      <c r="BC794" s="368" t="str">
        <f>IF($AE794=0,"　",VLOOKUP($AE794,ﾚｰｻﾞOP,8,0))</f>
        <v>　</v>
      </c>
      <c r="BD794" s="369"/>
      <c r="BE794" s="4599" t="str">
        <f>IF($AE794=0,"　",VLOOKUP($AE794,ﾚｰｻﾞOP,9,0))</f>
        <v>　</v>
      </c>
      <c r="BF794" s="367"/>
      <c r="BG794" s="368" t="str">
        <f>IF($AE794=0,"　",VLOOKUP($AE794,ﾚｰｻﾞOP,10,0))</f>
        <v>　</v>
      </c>
      <c r="BH794" s="367"/>
      <c r="BI794" s="154" t="str">
        <f>IF($AE794=0,"　",VLOOKUP($AE794,ﾚｰｻﾞOP,11,0))</f>
        <v>　</v>
      </c>
      <c r="BJ794" s="367"/>
      <c r="BK794" s="154" t="str">
        <f t="shared" si="2098"/>
        <v>　</v>
      </c>
      <c r="BL794" s="367"/>
      <c r="BM794" s="154" t="str">
        <f t="shared" si="2099"/>
        <v>　</v>
      </c>
      <c r="BN794" s="367"/>
      <c r="BO794" s="155" t="str">
        <f t="shared" si="2057"/>
        <v>　</v>
      </c>
      <c r="BP794" s="367"/>
      <c r="BQ794" s="154" t="str">
        <f t="shared" si="2100"/>
        <v>　</v>
      </c>
      <c r="BR794" s="369"/>
      <c r="BS794" s="154" t="str">
        <f t="shared" si="2059"/>
        <v>　</v>
      </c>
      <c r="BT794" s="369"/>
      <c r="BU794" s="154" t="str">
        <f t="shared" si="2060"/>
        <v>　</v>
      </c>
      <c r="BV794" s="369"/>
      <c r="BW794" s="154" t="str">
        <f t="shared" si="2061"/>
        <v>　</v>
      </c>
      <c r="BX794" s="367"/>
      <c r="BY794" s="154" t="str">
        <f t="shared" si="2062"/>
        <v>　</v>
      </c>
      <c r="BZ794" s="369"/>
      <c r="CA794" s="154" t="str">
        <f t="shared" si="2063"/>
        <v>　</v>
      </c>
      <c r="CB794" s="367"/>
      <c r="CC794" s="154" t="str">
        <f t="shared" si="2064"/>
        <v>　</v>
      </c>
      <c r="CD794" s="367"/>
      <c r="CE794" s="2850" t="str">
        <f t="shared" si="2065"/>
        <v>　</v>
      </c>
      <c r="CF794" s="2846"/>
      <c r="CG794" s="2855" t="str">
        <f t="shared" si="2066"/>
        <v>　</v>
      </c>
      <c r="CH794" s="2851"/>
      <c r="CI794" s="2850" t="str">
        <f t="shared" si="2067"/>
        <v>　</v>
      </c>
      <c r="CJ794" s="2846"/>
      <c r="CK794" s="2850" t="str">
        <f t="shared" si="2068"/>
        <v>　</v>
      </c>
      <c r="CL794" s="2851"/>
      <c r="CM794" s="2850" t="str">
        <f t="shared" si="2069"/>
        <v>　</v>
      </c>
      <c r="CN794" s="2851"/>
      <c r="CO794" s="2855" t="str">
        <f t="shared" si="2070"/>
        <v>　</v>
      </c>
      <c r="CP794" s="2851"/>
      <c r="CQ794" s="2855" t="str">
        <f t="shared" si="2071"/>
        <v>　</v>
      </c>
      <c r="CR794" s="2851"/>
      <c r="CS794" s="2850" t="str">
        <f t="shared" si="2072"/>
        <v>　</v>
      </c>
      <c r="CT794" s="2851"/>
      <c r="CU794" s="2855"/>
      <c r="CV794" s="2851"/>
      <c r="CW794" s="2850" t="str">
        <f t="shared" si="2073"/>
        <v>　</v>
      </c>
      <c r="CX794" s="2851"/>
      <c r="CY794" s="2855" t="str">
        <f t="shared" si="2074"/>
        <v>　</v>
      </c>
      <c r="CZ794" s="2851"/>
      <c r="DA794" s="154" t="str">
        <f t="shared" si="2075"/>
        <v>　</v>
      </c>
      <c r="DB794" s="369"/>
      <c r="DC794" s="155" t="str">
        <f t="shared" si="2076"/>
        <v>　</v>
      </c>
      <c r="DD794" s="367"/>
      <c r="DE794" s="374">
        <f t="shared" si="2088"/>
        <v>0</v>
      </c>
      <c r="DF794" s="373"/>
      <c r="DG794" s="818">
        <f t="shared" si="2094"/>
        <v>0</v>
      </c>
      <c r="DH794" s="372"/>
      <c r="DI794" s="267">
        <f t="shared" si="2101"/>
        <v>0</v>
      </c>
      <c r="DJ794" s="373"/>
      <c r="DK794" s="374">
        <f t="shared" si="2077"/>
        <v>0</v>
      </c>
      <c r="DL794" s="373"/>
      <c r="DM794" s="375">
        <f t="shared" si="2078"/>
        <v>0</v>
      </c>
      <c r="DN794" s="373"/>
      <c r="DO794" s="155">
        <f t="shared" si="2079"/>
        <v>0</v>
      </c>
      <c r="DP794" s="372"/>
      <c r="DQ794" s="155">
        <f t="shared" si="2080"/>
        <v>0</v>
      </c>
      <c r="DR794" s="373"/>
      <c r="DS794" s="155">
        <f t="shared" si="2081"/>
        <v>0</v>
      </c>
      <c r="DT794" s="372"/>
      <c r="DU794" s="155">
        <f t="shared" si="2082"/>
        <v>0</v>
      </c>
      <c r="DV794" s="373"/>
      <c r="DW794" s="4891">
        <f t="shared" si="2102"/>
        <v>0</v>
      </c>
      <c r="DX794" s="372"/>
      <c r="DY794" s="154">
        <f t="shared" si="2083"/>
        <v>0</v>
      </c>
      <c r="DZ794" s="373"/>
      <c r="EA794" s="154">
        <f t="shared" si="2103"/>
        <v>0</v>
      </c>
      <c r="EB794" s="373"/>
      <c r="EC794" s="269">
        <f t="shared" si="2104"/>
        <v>0</v>
      </c>
      <c r="ED794" s="376"/>
      <c r="EE794" s="822">
        <f t="shared" si="2105"/>
        <v>0</v>
      </c>
      <c r="EF794" s="377"/>
      <c r="EG794" s="273"/>
      <c r="EH794" s="274"/>
      <c r="EI794" s="275"/>
      <c r="EJ794" s="276"/>
      <c r="EK794" s="275"/>
      <c r="EL794" s="277"/>
      <c r="EM794" s="278" t="str">
        <f t="shared" si="2084"/>
        <v xml:space="preserve"> </v>
      </c>
      <c r="EN794" s="372"/>
      <c r="EO794" s="155">
        <f t="shared" si="2085"/>
        <v>0</v>
      </c>
      <c r="EP794" s="373"/>
      <c r="ER794" s="194"/>
      <c r="ET794" s="154" t="str">
        <f>IF($AE794=0,"　",VLOOKUP($AE794,ﾚｰｻﾞOP,60,0))</f>
        <v>　</v>
      </c>
      <c r="EU794" s="373"/>
      <c r="EV794" s="154" t="str">
        <f t="shared" si="2086"/>
        <v>　</v>
      </c>
      <c r="EW794" s="373"/>
      <c r="EX794" s="154"/>
      <c r="EY794" s="367"/>
      <c r="EZ794" s="154"/>
      <c r="FA794" s="367"/>
      <c r="FB794" s="154"/>
      <c r="FC794" s="367"/>
      <c r="FD794" s="154"/>
      <c r="FE794" s="367"/>
      <c r="FF794" s="155"/>
      <c r="FG794" s="367"/>
      <c r="FH794" s="154"/>
      <c r="FI794" s="367"/>
      <c r="FJ794" s="154" t="str">
        <f>IF($AE794=0,"　",VLOOKUP($AE794,ﾚｰｻﾞOP,67,0))</f>
        <v>　</v>
      </c>
      <c r="FK794" s="373"/>
      <c r="FL794" s="155" t="str">
        <f t="shared" si="2087"/>
        <v>　</v>
      </c>
      <c r="FM794" s="279"/>
      <c r="FN794" s="1184"/>
      <c r="FO794" s="280"/>
      <c r="FP794" s="281"/>
      <c r="FQ794" s="282"/>
      <c r="FS794" s="281"/>
      <c r="FT794" s="282"/>
    </row>
    <row r="795" spans="1:176" ht="18.600000000000001" customHeight="1">
      <c r="A795" s="228">
        <f t="shared" si="1953"/>
        <v>785</v>
      </c>
      <c r="B795" s="343" t="str">
        <f t="shared" si="1954"/>
        <v>4IE</v>
      </c>
      <c r="C795" s="6242">
        <v>46266</v>
      </c>
      <c r="D795" s="6778" t="s">
        <v>36</v>
      </c>
      <c r="E795" s="6791">
        <v>72515132</v>
      </c>
      <c r="F795" s="6828" t="s">
        <v>2347</v>
      </c>
      <c r="G795" s="6876" t="s">
        <v>2402</v>
      </c>
      <c r="H795" s="1330" t="s">
        <v>630</v>
      </c>
      <c r="I795" s="1264" t="s">
        <v>48</v>
      </c>
      <c r="J795" s="1264" t="s">
        <v>20</v>
      </c>
      <c r="K795" s="599" t="s">
        <v>11</v>
      </c>
      <c r="L795" s="600"/>
      <c r="M795" s="6477">
        <v>46254</v>
      </c>
      <c r="N795" s="353">
        <v>46253</v>
      </c>
      <c r="O795" s="354">
        <v>46255</v>
      </c>
      <c r="P795" s="353">
        <v>46253</v>
      </c>
      <c r="Q795" s="354">
        <v>46256</v>
      </c>
      <c r="R795" s="353">
        <v>46253</v>
      </c>
      <c r="S795" s="354">
        <v>46259</v>
      </c>
      <c r="T795" s="353">
        <v>46254</v>
      </c>
      <c r="U795" s="355">
        <v>46261</v>
      </c>
      <c r="V795" s="353">
        <v>46262</v>
      </c>
      <c r="W795" s="356">
        <v>46263</v>
      </c>
      <c r="X795" s="357">
        <v>46268</v>
      </c>
      <c r="Y795" s="359">
        <v>46268</v>
      </c>
      <c r="Z795" s="359">
        <v>46268</v>
      </c>
      <c r="AA795" s="601"/>
      <c r="AB795" s="359"/>
      <c r="AC795" s="251" t="s">
        <v>627</v>
      </c>
      <c r="AD795" s="361"/>
      <c r="AE795" s="362">
        <v>2</v>
      </c>
      <c r="AF795" s="363" t="str">
        <f t="shared" si="2095"/>
        <v>4IE</v>
      </c>
      <c r="AG795" s="364">
        <v>1</v>
      </c>
      <c r="AH795" s="364"/>
      <c r="AI795" s="364"/>
      <c r="AJ795" s="364"/>
      <c r="AK795" s="364"/>
      <c r="AL795" s="364"/>
      <c r="AM795" s="364"/>
      <c r="AN795" s="364">
        <v>1</v>
      </c>
      <c r="AO795" s="364"/>
      <c r="AP795" s="363">
        <v>1</v>
      </c>
      <c r="AQ795" s="255">
        <v>1</v>
      </c>
      <c r="AR795" s="255">
        <v>1</v>
      </c>
      <c r="AS795" s="255"/>
      <c r="AT795" s="255"/>
      <c r="AU795" s="2843">
        <f t="shared" si="2053"/>
        <v>0</v>
      </c>
      <c r="AV795" s="4008">
        <f t="shared" si="2054"/>
        <v>1</v>
      </c>
      <c r="AW795" s="590">
        <v>46206</v>
      </c>
      <c r="AX795" s="369">
        <v>4263322</v>
      </c>
      <c r="AY795" s="154">
        <v>46206</v>
      </c>
      <c r="AZ795" s="367">
        <v>4263323</v>
      </c>
      <c r="BA795" s="154">
        <v>46206</v>
      </c>
      <c r="BB795" s="367">
        <v>4263324</v>
      </c>
      <c r="BC795" s="368">
        <v>46206</v>
      </c>
      <c r="BD795" s="369">
        <v>4263325</v>
      </c>
      <c r="BE795" s="4599">
        <v>46189</v>
      </c>
      <c r="BF795" s="367">
        <v>4263293</v>
      </c>
      <c r="BG795" s="368">
        <v>46206</v>
      </c>
      <c r="BH795" s="367">
        <v>4263327</v>
      </c>
      <c r="BI795" s="154">
        <v>46177</v>
      </c>
      <c r="BJ795" s="367">
        <v>4263288</v>
      </c>
      <c r="BK795" s="154" t="str">
        <f t="shared" si="2098"/>
        <v>-</v>
      </c>
      <c r="BL795" s="367"/>
      <c r="BM795" s="154" t="str">
        <f t="shared" si="2099"/>
        <v>-</v>
      </c>
      <c r="BN795" s="367"/>
      <c r="BO795" s="155" t="str">
        <f t="shared" si="2057"/>
        <v>-</v>
      </c>
      <c r="BP795" s="367"/>
      <c r="BQ795" s="154" t="str">
        <f t="shared" si="2100"/>
        <v>-</v>
      </c>
      <c r="BR795" s="369"/>
      <c r="BS795" s="154" t="str">
        <f t="shared" si="2059"/>
        <v>-</v>
      </c>
      <c r="BT795" s="369"/>
      <c r="BU795" s="154" t="str">
        <f t="shared" si="2060"/>
        <v>-</v>
      </c>
      <c r="BV795" s="369"/>
      <c r="BW795" s="154" t="str">
        <f t="shared" si="2061"/>
        <v>-</v>
      </c>
      <c r="BX795" s="367"/>
      <c r="BY795" s="154" t="str">
        <f t="shared" si="2062"/>
        <v>-</v>
      </c>
      <c r="BZ795" s="369"/>
      <c r="CA795" s="154" t="str">
        <f t="shared" si="2063"/>
        <v>-</v>
      </c>
      <c r="CB795" s="367"/>
      <c r="CC795" s="154" t="str">
        <f t="shared" si="2064"/>
        <v>-</v>
      </c>
      <c r="CD795" s="367"/>
      <c r="CE795" s="2850" t="str">
        <f t="shared" si="2065"/>
        <v>-</v>
      </c>
      <c r="CF795" s="2846"/>
      <c r="CG795" s="2855" t="str">
        <f t="shared" si="2066"/>
        <v>-</v>
      </c>
      <c r="CH795" s="2851"/>
      <c r="CI795" s="2850" t="str">
        <f t="shared" si="2067"/>
        <v>-</v>
      </c>
      <c r="CJ795" s="2846"/>
      <c r="CK795" s="2850" t="str">
        <f t="shared" si="2068"/>
        <v>-</v>
      </c>
      <c r="CL795" s="2851"/>
      <c r="CM795" s="2850" t="str">
        <f t="shared" si="2069"/>
        <v>-</v>
      </c>
      <c r="CN795" s="2851"/>
      <c r="CO795" s="2855" t="str">
        <f t="shared" si="2070"/>
        <v>-</v>
      </c>
      <c r="CP795" s="2851"/>
      <c r="CQ795" s="2855" t="str">
        <f t="shared" si="2071"/>
        <v>-</v>
      </c>
      <c r="CR795" s="2851"/>
      <c r="CS795" s="2850" t="str">
        <f t="shared" si="2072"/>
        <v>-</v>
      </c>
      <c r="CT795" s="2851"/>
      <c r="CU795" s="2855"/>
      <c r="CV795" s="2851"/>
      <c r="CW795" s="2850" t="str">
        <f t="shared" si="2073"/>
        <v>-</v>
      </c>
      <c r="CX795" s="2851"/>
      <c r="CY795" s="2855" t="str">
        <f t="shared" si="2074"/>
        <v>-</v>
      </c>
      <c r="CZ795" s="2851"/>
      <c r="DA795" s="154" t="str">
        <f t="shared" si="2075"/>
        <v>-</v>
      </c>
      <c r="DB795" s="369"/>
      <c r="DC795" s="155" t="str">
        <f t="shared" si="2076"/>
        <v>-</v>
      </c>
      <c r="DD795" s="367"/>
      <c r="DE795" s="374">
        <v>46199</v>
      </c>
      <c r="DF795" s="373">
        <v>4263405</v>
      </c>
      <c r="DG795" s="818">
        <f t="shared" si="2094"/>
        <v>0</v>
      </c>
      <c r="DH795" s="372"/>
      <c r="DI795" s="267">
        <v>46178</v>
      </c>
      <c r="DJ795" s="373">
        <v>4263303</v>
      </c>
      <c r="DK795" s="374">
        <f t="shared" si="2077"/>
        <v>0</v>
      </c>
      <c r="DL795" s="373"/>
      <c r="DM795" s="375">
        <f t="shared" si="2078"/>
        <v>0</v>
      </c>
      <c r="DN795" s="373"/>
      <c r="DO795" s="155">
        <f t="shared" si="2079"/>
        <v>0</v>
      </c>
      <c r="DP795" s="372"/>
      <c r="DQ795" s="155">
        <f t="shared" si="2080"/>
        <v>0</v>
      </c>
      <c r="DR795" s="373"/>
      <c r="DS795" s="155">
        <f t="shared" si="2081"/>
        <v>0</v>
      </c>
      <c r="DT795" s="372"/>
      <c r="DU795" s="155">
        <f t="shared" si="2082"/>
        <v>0</v>
      </c>
      <c r="DV795" s="373"/>
      <c r="DW795" s="4891">
        <v>46178</v>
      </c>
      <c r="DX795" s="372">
        <v>4263304</v>
      </c>
      <c r="DY795" s="154">
        <f t="shared" si="2083"/>
        <v>0</v>
      </c>
      <c r="DZ795" s="373"/>
      <c r="EA795" s="154">
        <v>46206</v>
      </c>
      <c r="EB795" s="373">
        <v>4263338</v>
      </c>
      <c r="EC795" s="269">
        <v>46206</v>
      </c>
      <c r="ED795" s="376">
        <v>4263339</v>
      </c>
      <c r="EE795" s="822">
        <v>46178</v>
      </c>
      <c r="EF795" s="377">
        <v>4263307</v>
      </c>
      <c r="EG795" s="273"/>
      <c r="EH795" s="274"/>
      <c r="EI795" s="275"/>
      <c r="EJ795" s="276"/>
      <c r="EK795" s="275"/>
      <c r="EL795" s="277"/>
      <c r="EM795" s="278" t="str">
        <f t="shared" si="2084"/>
        <v xml:space="preserve"> </v>
      </c>
      <c r="EN795" s="372"/>
      <c r="EO795" s="155">
        <f t="shared" si="2085"/>
        <v>0</v>
      </c>
      <c r="EP795" s="373"/>
      <c r="ER795" s="194"/>
      <c r="ET795" s="154" t="str">
        <f>IF($AE795=0,"　",VLOOKUP($AE795,ﾚｰｻﾞOP,60,0))</f>
        <v>-</v>
      </c>
      <c r="EU795" s="373"/>
      <c r="EV795" s="154" t="str">
        <f t="shared" si="2086"/>
        <v>-</v>
      </c>
      <c r="EW795" s="373"/>
      <c r="EX795" s="154"/>
      <c r="EY795" s="367"/>
      <c r="EZ795" s="154"/>
      <c r="FA795" s="367"/>
      <c r="FB795" s="154"/>
      <c r="FC795" s="367"/>
      <c r="FD795" s="154"/>
      <c r="FE795" s="367"/>
      <c r="FF795" s="155"/>
      <c r="FG795" s="367"/>
      <c r="FH795" s="154"/>
      <c r="FI795" s="367"/>
      <c r="FJ795" s="154" t="str">
        <f>IF($AE795=0,"　",VLOOKUP($AE795,ﾚｰｻﾞOP,67,0))</f>
        <v>-</v>
      </c>
      <c r="FK795" s="373"/>
      <c r="FL795" s="155" t="str">
        <f t="shared" si="2087"/>
        <v>-</v>
      </c>
      <c r="FM795" s="279"/>
      <c r="FN795" s="1184"/>
      <c r="FO795" s="280"/>
      <c r="FP795" s="281"/>
      <c r="FQ795" s="282"/>
      <c r="FS795" s="281"/>
      <c r="FT795" s="282"/>
    </row>
    <row r="796" spans="1:176" ht="18.600000000000001" customHeight="1">
      <c r="A796" s="228">
        <f t="shared" si="1953"/>
        <v>786</v>
      </c>
      <c r="B796" s="343" t="str">
        <f t="shared" si="1954"/>
        <v>4IE</v>
      </c>
      <c r="C796" s="6771">
        <v>46266</v>
      </c>
      <c r="D796" s="6192" t="s">
        <v>1601</v>
      </c>
      <c r="E796" s="6193">
        <v>89610258</v>
      </c>
      <c r="F796" s="6828" t="s">
        <v>2348</v>
      </c>
      <c r="G796" s="1263"/>
      <c r="H796" s="1330" t="s">
        <v>630</v>
      </c>
      <c r="I796" s="1264" t="s">
        <v>48</v>
      </c>
      <c r="J796" s="1264" t="s">
        <v>1702</v>
      </c>
      <c r="K796" s="599" t="s">
        <v>11</v>
      </c>
      <c r="L796" s="600"/>
      <c r="M796" s="6477">
        <v>46255</v>
      </c>
      <c r="N796" s="353">
        <v>46260</v>
      </c>
      <c r="O796" s="354">
        <v>46256</v>
      </c>
      <c r="P796" s="353">
        <v>46268</v>
      </c>
      <c r="Q796" s="354">
        <v>46259</v>
      </c>
      <c r="R796" s="353">
        <v>46261</v>
      </c>
      <c r="S796" s="354">
        <v>46260</v>
      </c>
      <c r="T796" s="353">
        <v>46266</v>
      </c>
      <c r="U796" s="355">
        <v>46262</v>
      </c>
      <c r="V796" s="353">
        <v>46269</v>
      </c>
      <c r="W796" s="356">
        <v>46266</v>
      </c>
      <c r="X796" s="357">
        <v>46269</v>
      </c>
      <c r="Y796" s="359">
        <v>46268</v>
      </c>
      <c r="Z796" s="359">
        <v>46268</v>
      </c>
      <c r="AA796" s="601"/>
      <c r="AB796" s="359"/>
      <c r="AC796" s="251"/>
      <c r="AD796" s="361"/>
      <c r="AE796" s="362">
        <v>25</v>
      </c>
      <c r="AF796" s="363" t="str">
        <f t="shared" si="2095"/>
        <v>4IE</v>
      </c>
      <c r="AG796" s="364"/>
      <c r="AH796" s="364"/>
      <c r="AI796" s="364"/>
      <c r="AJ796" s="364"/>
      <c r="AK796" s="364"/>
      <c r="AL796" s="364"/>
      <c r="AM796" s="364"/>
      <c r="AN796" s="364"/>
      <c r="AO796" s="364"/>
      <c r="AP796" s="363"/>
      <c r="AQ796" s="255"/>
      <c r="AR796" s="255"/>
      <c r="AS796" s="255"/>
      <c r="AT796" s="255"/>
      <c r="AU796" s="2843">
        <f t="shared" si="2053"/>
        <v>0</v>
      </c>
      <c r="AV796" s="4008">
        <f t="shared" si="2054"/>
        <v>0</v>
      </c>
      <c r="AW796" s="590" t="str">
        <f>IF($AE796=0,"　",VLOOKUP($AE796,ﾚｰｻﾞOP,5,0))</f>
        <v>-</v>
      </c>
      <c r="AX796" s="369"/>
      <c r="AY796" s="154" t="str">
        <f>IF($AE796=0,"　",VLOOKUP($AE796,ﾚｰｻﾞOP,6,0))</f>
        <v>-</v>
      </c>
      <c r="AZ796" s="367"/>
      <c r="BA796" s="154" t="str">
        <f>IF($AE796=0,"　",VLOOKUP($AE796,ﾚｰｻﾞOP,7,0))</f>
        <v>-</v>
      </c>
      <c r="BB796" s="367"/>
      <c r="BC796" s="368" t="str">
        <f>IF($AE796=0,"　",VLOOKUP($AE796,ﾚｰｻﾞOP,8,0))</f>
        <v>-</v>
      </c>
      <c r="BD796" s="369"/>
      <c r="BE796" s="4599" t="str">
        <f>IF($AE796=0,"　",VLOOKUP($AE796,ﾚｰｻﾞOP,9,0))</f>
        <v>-</v>
      </c>
      <c r="BF796" s="367"/>
      <c r="BG796" s="368" t="str">
        <f>IF($AE796=0,"　",VLOOKUP($AE796,ﾚｰｻﾞOP,10,0))</f>
        <v>-</v>
      </c>
      <c r="BH796" s="367"/>
      <c r="BI796" s="154" t="str">
        <f>IF($AE796=0,"　",VLOOKUP($AE796,ﾚｰｻﾞOP,11,0))</f>
        <v>-</v>
      </c>
      <c r="BJ796" s="367"/>
      <c r="BK796" s="154" t="str">
        <f t="shared" si="2098"/>
        <v>-</v>
      </c>
      <c r="BL796" s="367"/>
      <c r="BM796" s="154" t="str">
        <f t="shared" si="2099"/>
        <v>-</v>
      </c>
      <c r="BN796" s="367"/>
      <c r="BO796" s="155" t="str">
        <f t="shared" si="2057"/>
        <v>-</v>
      </c>
      <c r="BP796" s="367"/>
      <c r="BQ796" s="154" t="str">
        <f t="shared" si="2100"/>
        <v>-</v>
      </c>
      <c r="BR796" s="369"/>
      <c r="BS796" s="154" t="str">
        <f t="shared" si="2059"/>
        <v>-</v>
      </c>
      <c r="BT796" s="369"/>
      <c r="BU796" s="154" t="str">
        <f t="shared" si="2060"/>
        <v>-</v>
      </c>
      <c r="BV796" s="369"/>
      <c r="BW796" s="154" t="str">
        <f t="shared" si="2061"/>
        <v>-</v>
      </c>
      <c r="BX796" s="367"/>
      <c r="BY796" s="154" t="str">
        <f t="shared" si="2062"/>
        <v>-</v>
      </c>
      <c r="BZ796" s="369"/>
      <c r="CA796" s="154" t="str">
        <f t="shared" si="2063"/>
        <v>-</v>
      </c>
      <c r="CB796" s="367"/>
      <c r="CC796" s="154" t="str">
        <f t="shared" si="2064"/>
        <v>-</v>
      </c>
      <c r="CD796" s="367"/>
      <c r="CE796" s="2850" t="str">
        <f t="shared" si="2065"/>
        <v>-</v>
      </c>
      <c r="CF796" s="2846"/>
      <c r="CG796" s="2855" t="str">
        <f t="shared" si="2066"/>
        <v>-</v>
      </c>
      <c r="CH796" s="2851"/>
      <c r="CI796" s="2850" t="str">
        <f t="shared" si="2067"/>
        <v>-</v>
      </c>
      <c r="CJ796" s="2846"/>
      <c r="CK796" s="2850" t="str">
        <f t="shared" si="2068"/>
        <v>-</v>
      </c>
      <c r="CL796" s="2851"/>
      <c r="CM796" s="2850" t="str">
        <f t="shared" si="2069"/>
        <v>-</v>
      </c>
      <c r="CN796" s="2851"/>
      <c r="CO796" s="2855" t="str">
        <f t="shared" si="2070"/>
        <v>-</v>
      </c>
      <c r="CP796" s="2851"/>
      <c r="CQ796" s="2855" t="str">
        <f t="shared" si="2071"/>
        <v>-</v>
      </c>
      <c r="CR796" s="2851"/>
      <c r="CS796" s="2850" t="str">
        <f t="shared" si="2072"/>
        <v>-</v>
      </c>
      <c r="CT796" s="2851"/>
      <c r="CU796" s="2855"/>
      <c r="CV796" s="2851"/>
      <c r="CW796" s="2850" t="str">
        <f t="shared" si="2073"/>
        <v>-</v>
      </c>
      <c r="CX796" s="2851"/>
      <c r="CY796" s="2855" t="str">
        <f t="shared" si="2074"/>
        <v>-</v>
      </c>
      <c r="CZ796" s="2851"/>
      <c r="DA796" s="154" t="str">
        <f t="shared" si="2075"/>
        <v>-</v>
      </c>
      <c r="DB796" s="369"/>
      <c r="DC796" s="155" t="str">
        <f t="shared" si="2076"/>
        <v>-</v>
      </c>
      <c r="DD796" s="367"/>
      <c r="DE796" s="374">
        <f t="shared" si="2088"/>
        <v>0</v>
      </c>
      <c r="DF796" s="373"/>
      <c r="DG796" s="818">
        <f t="shared" si="2094"/>
        <v>0</v>
      </c>
      <c r="DH796" s="372"/>
      <c r="DI796" s="267">
        <f t="shared" si="2101"/>
        <v>0</v>
      </c>
      <c r="DJ796" s="373"/>
      <c r="DK796" s="374">
        <f t="shared" si="2077"/>
        <v>0</v>
      </c>
      <c r="DL796" s="373"/>
      <c r="DM796" s="375">
        <f t="shared" si="2078"/>
        <v>0</v>
      </c>
      <c r="DN796" s="373"/>
      <c r="DO796" s="155">
        <f t="shared" si="2079"/>
        <v>0</v>
      </c>
      <c r="DP796" s="372"/>
      <c r="DQ796" s="155">
        <f t="shared" si="2080"/>
        <v>0</v>
      </c>
      <c r="DR796" s="373"/>
      <c r="DS796" s="155">
        <f t="shared" si="2081"/>
        <v>0</v>
      </c>
      <c r="DT796" s="372"/>
      <c r="DU796" s="155">
        <f t="shared" si="2082"/>
        <v>0</v>
      </c>
      <c r="DV796" s="373"/>
      <c r="DW796" s="4891">
        <f t="shared" si="2102"/>
        <v>0</v>
      </c>
      <c r="DX796" s="372"/>
      <c r="DY796" s="154">
        <f t="shared" si="2083"/>
        <v>0</v>
      </c>
      <c r="DZ796" s="373"/>
      <c r="EA796" s="154">
        <f t="shared" si="2103"/>
        <v>0</v>
      </c>
      <c r="EB796" s="373"/>
      <c r="EC796" s="269">
        <f t="shared" si="2104"/>
        <v>0</v>
      </c>
      <c r="ED796" s="376"/>
      <c r="EE796" s="822">
        <f t="shared" si="2105"/>
        <v>0</v>
      </c>
      <c r="EF796" s="377"/>
      <c r="EG796" s="273"/>
      <c r="EH796" s="274"/>
      <c r="EI796" s="275"/>
      <c r="EJ796" s="276"/>
      <c r="EK796" s="275"/>
      <c r="EL796" s="277"/>
      <c r="EM796" s="278" t="str">
        <f t="shared" si="2084"/>
        <v xml:space="preserve"> </v>
      </c>
      <c r="EN796" s="372"/>
      <c r="EO796" s="155">
        <f t="shared" si="2085"/>
        <v>0</v>
      </c>
      <c r="EP796" s="373"/>
      <c r="ER796" s="194"/>
      <c r="ET796" s="154">
        <v>46182</v>
      </c>
      <c r="EU796" s="373">
        <v>4263308</v>
      </c>
      <c r="EV796" s="154">
        <f t="shared" si="2086"/>
        <v>1</v>
      </c>
      <c r="EW796" s="373"/>
      <c r="EX796" s="154"/>
      <c r="EY796" s="367"/>
      <c r="EZ796" s="154"/>
      <c r="FA796" s="367"/>
      <c r="FB796" s="154"/>
      <c r="FC796" s="367"/>
      <c r="FD796" s="154">
        <v>46251</v>
      </c>
      <c r="FE796" s="367">
        <v>4263391</v>
      </c>
      <c r="FF796" s="155"/>
      <c r="FG796" s="367"/>
      <c r="FH796" s="154">
        <v>46063</v>
      </c>
      <c r="FI796" s="367">
        <v>4263138</v>
      </c>
      <c r="FJ796" s="154">
        <v>46206</v>
      </c>
      <c r="FK796" s="373">
        <v>4263344</v>
      </c>
      <c r="FL796" s="155">
        <f t="shared" si="2087"/>
        <v>1</v>
      </c>
      <c r="FM796" s="279"/>
      <c r="FN796" s="1184"/>
      <c r="FO796" s="280"/>
      <c r="FP796" s="281"/>
      <c r="FQ796" s="282"/>
      <c r="FS796" s="281"/>
      <c r="FT796" s="282"/>
    </row>
    <row r="797" spans="1:176" ht="18.600000000000001" customHeight="1">
      <c r="A797" s="228">
        <f t="shared" si="1953"/>
        <v>787</v>
      </c>
      <c r="B797" s="343" t="str">
        <f t="shared" si="1954"/>
        <v>4IE</v>
      </c>
      <c r="C797" s="6771">
        <v>46266</v>
      </c>
      <c r="D797" s="6192" t="s">
        <v>1601</v>
      </c>
      <c r="E797" s="6193">
        <v>89610262</v>
      </c>
      <c r="F797" s="6828" t="s">
        <v>2349</v>
      </c>
      <c r="G797" s="1263"/>
      <c r="H797" s="1330" t="s">
        <v>630</v>
      </c>
      <c r="I797" s="1264" t="s">
        <v>51</v>
      </c>
      <c r="J797" s="1264" t="s">
        <v>1702</v>
      </c>
      <c r="K797" s="599" t="s">
        <v>11</v>
      </c>
      <c r="L797" s="600"/>
      <c r="M797" s="6477">
        <v>46255</v>
      </c>
      <c r="N797" s="353">
        <v>46266</v>
      </c>
      <c r="O797" s="354">
        <v>46256</v>
      </c>
      <c r="P797" s="353">
        <v>46268</v>
      </c>
      <c r="Q797" s="354">
        <v>46259</v>
      </c>
      <c r="R797" s="353">
        <v>46266</v>
      </c>
      <c r="S797" s="354">
        <v>46260</v>
      </c>
      <c r="T797" s="353">
        <v>46267</v>
      </c>
      <c r="U797" s="355">
        <v>46262</v>
      </c>
      <c r="V797" s="353">
        <v>46270</v>
      </c>
      <c r="W797" s="356">
        <v>46266</v>
      </c>
      <c r="X797" s="357">
        <v>46270</v>
      </c>
      <c r="Y797" s="359">
        <v>46269</v>
      </c>
      <c r="Z797" s="359">
        <v>46269</v>
      </c>
      <c r="AA797" s="601"/>
      <c r="AB797" s="359"/>
      <c r="AC797" s="251"/>
      <c r="AD797" s="361"/>
      <c r="AE797" s="362">
        <v>25</v>
      </c>
      <c r="AF797" s="363" t="str">
        <f t="shared" si="2095"/>
        <v>4IE</v>
      </c>
      <c r="AG797" s="364"/>
      <c r="AH797" s="364"/>
      <c r="AI797" s="364"/>
      <c r="AJ797" s="364"/>
      <c r="AK797" s="364"/>
      <c r="AL797" s="364"/>
      <c r="AM797" s="364"/>
      <c r="AN797" s="364"/>
      <c r="AO797" s="364"/>
      <c r="AP797" s="363"/>
      <c r="AQ797" s="255"/>
      <c r="AR797" s="255"/>
      <c r="AS797" s="255"/>
      <c r="AT797" s="255"/>
      <c r="AU797" s="2843">
        <f t="shared" si="2053"/>
        <v>0</v>
      </c>
      <c r="AV797" s="4008">
        <f t="shared" si="2054"/>
        <v>0</v>
      </c>
      <c r="AW797" s="590" t="str">
        <f>IF($AE797=0,"　",VLOOKUP($AE797,ﾚｰｻﾞOP,5,0))</f>
        <v>-</v>
      </c>
      <c r="AX797" s="369"/>
      <c r="AY797" s="154" t="str">
        <f>IF($AE797=0,"　",VLOOKUP($AE797,ﾚｰｻﾞOP,6,0))</f>
        <v>-</v>
      </c>
      <c r="AZ797" s="367"/>
      <c r="BA797" s="154" t="str">
        <f>IF($AE797=0,"　",VLOOKUP($AE797,ﾚｰｻﾞOP,7,0))</f>
        <v>-</v>
      </c>
      <c r="BB797" s="367"/>
      <c r="BC797" s="368" t="str">
        <f>IF($AE797=0,"　",VLOOKUP($AE797,ﾚｰｻﾞOP,8,0))</f>
        <v>-</v>
      </c>
      <c r="BD797" s="369"/>
      <c r="BE797" s="4599" t="str">
        <f>IF($AE797=0,"　",VLOOKUP($AE797,ﾚｰｻﾞOP,9,0))</f>
        <v>-</v>
      </c>
      <c r="BF797" s="367"/>
      <c r="BG797" s="368" t="str">
        <f>IF($AE797=0,"　",VLOOKUP($AE797,ﾚｰｻﾞOP,10,0))</f>
        <v>-</v>
      </c>
      <c r="BH797" s="367"/>
      <c r="BI797" s="154" t="str">
        <f>IF($AE797=0,"　",VLOOKUP($AE797,ﾚｰｻﾞOP,11,0))</f>
        <v>-</v>
      </c>
      <c r="BJ797" s="367"/>
      <c r="BK797" s="154" t="str">
        <f t="shared" si="2098"/>
        <v>-</v>
      </c>
      <c r="BL797" s="367"/>
      <c r="BM797" s="154" t="str">
        <f t="shared" si="2099"/>
        <v>-</v>
      </c>
      <c r="BN797" s="367"/>
      <c r="BO797" s="155" t="str">
        <f t="shared" si="2057"/>
        <v>-</v>
      </c>
      <c r="BP797" s="367"/>
      <c r="BQ797" s="154" t="str">
        <f t="shared" si="2100"/>
        <v>-</v>
      </c>
      <c r="BR797" s="369"/>
      <c r="BS797" s="154" t="str">
        <f t="shared" si="2059"/>
        <v>-</v>
      </c>
      <c r="BT797" s="369"/>
      <c r="BU797" s="154" t="str">
        <f t="shared" si="2060"/>
        <v>-</v>
      </c>
      <c r="BV797" s="369"/>
      <c r="BW797" s="154" t="str">
        <f t="shared" si="2061"/>
        <v>-</v>
      </c>
      <c r="BX797" s="367"/>
      <c r="BY797" s="154" t="str">
        <f t="shared" si="2062"/>
        <v>-</v>
      </c>
      <c r="BZ797" s="369"/>
      <c r="CA797" s="154" t="str">
        <f t="shared" si="2063"/>
        <v>-</v>
      </c>
      <c r="CB797" s="367"/>
      <c r="CC797" s="154" t="str">
        <f t="shared" si="2064"/>
        <v>-</v>
      </c>
      <c r="CD797" s="367"/>
      <c r="CE797" s="2850" t="str">
        <f t="shared" si="2065"/>
        <v>-</v>
      </c>
      <c r="CF797" s="2846"/>
      <c r="CG797" s="2855" t="str">
        <f t="shared" si="2066"/>
        <v>-</v>
      </c>
      <c r="CH797" s="2851"/>
      <c r="CI797" s="2850" t="str">
        <f t="shared" si="2067"/>
        <v>-</v>
      </c>
      <c r="CJ797" s="2846"/>
      <c r="CK797" s="2850" t="str">
        <f t="shared" si="2068"/>
        <v>-</v>
      </c>
      <c r="CL797" s="2851"/>
      <c r="CM797" s="2850" t="str">
        <f t="shared" si="2069"/>
        <v>-</v>
      </c>
      <c r="CN797" s="2851"/>
      <c r="CO797" s="2855" t="str">
        <f t="shared" si="2070"/>
        <v>-</v>
      </c>
      <c r="CP797" s="2851"/>
      <c r="CQ797" s="2855" t="str">
        <f t="shared" si="2071"/>
        <v>-</v>
      </c>
      <c r="CR797" s="2851"/>
      <c r="CS797" s="2850" t="str">
        <f t="shared" si="2072"/>
        <v>-</v>
      </c>
      <c r="CT797" s="2851"/>
      <c r="CU797" s="2855"/>
      <c r="CV797" s="2851"/>
      <c r="CW797" s="2850" t="str">
        <f t="shared" si="2073"/>
        <v>-</v>
      </c>
      <c r="CX797" s="2851"/>
      <c r="CY797" s="2855" t="str">
        <f t="shared" si="2074"/>
        <v>-</v>
      </c>
      <c r="CZ797" s="2851"/>
      <c r="DA797" s="154" t="str">
        <f t="shared" si="2075"/>
        <v>-</v>
      </c>
      <c r="DB797" s="369"/>
      <c r="DC797" s="155" t="str">
        <f t="shared" si="2076"/>
        <v>-</v>
      </c>
      <c r="DD797" s="367"/>
      <c r="DE797" s="374">
        <f t="shared" si="2088"/>
        <v>0</v>
      </c>
      <c r="DF797" s="373"/>
      <c r="DG797" s="818">
        <f t="shared" si="2094"/>
        <v>0</v>
      </c>
      <c r="DH797" s="372"/>
      <c r="DI797" s="267">
        <f t="shared" si="2101"/>
        <v>0</v>
      </c>
      <c r="DJ797" s="373"/>
      <c r="DK797" s="374">
        <f t="shared" si="2077"/>
        <v>0</v>
      </c>
      <c r="DL797" s="373"/>
      <c r="DM797" s="375">
        <f t="shared" si="2078"/>
        <v>0</v>
      </c>
      <c r="DN797" s="373"/>
      <c r="DO797" s="155">
        <f t="shared" si="2079"/>
        <v>0</v>
      </c>
      <c r="DP797" s="372"/>
      <c r="DQ797" s="155">
        <f t="shared" si="2080"/>
        <v>0</v>
      </c>
      <c r="DR797" s="373"/>
      <c r="DS797" s="155">
        <f t="shared" si="2081"/>
        <v>0</v>
      </c>
      <c r="DT797" s="372"/>
      <c r="DU797" s="155">
        <f t="shared" si="2082"/>
        <v>0</v>
      </c>
      <c r="DV797" s="373"/>
      <c r="DW797" s="4891">
        <f t="shared" si="2102"/>
        <v>0</v>
      </c>
      <c r="DX797" s="372"/>
      <c r="DY797" s="154">
        <f t="shared" si="2083"/>
        <v>0</v>
      </c>
      <c r="DZ797" s="373"/>
      <c r="EA797" s="154">
        <f t="shared" si="2103"/>
        <v>0</v>
      </c>
      <c r="EB797" s="373"/>
      <c r="EC797" s="269">
        <f t="shared" si="2104"/>
        <v>0</v>
      </c>
      <c r="ED797" s="376"/>
      <c r="EE797" s="822">
        <f t="shared" si="2105"/>
        <v>0</v>
      </c>
      <c r="EF797" s="377"/>
      <c r="EG797" s="273"/>
      <c r="EH797" s="274"/>
      <c r="EI797" s="275"/>
      <c r="EJ797" s="276"/>
      <c r="EK797" s="275"/>
      <c r="EL797" s="277"/>
      <c r="EM797" s="278" t="str">
        <f t="shared" si="2084"/>
        <v xml:space="preserve"> </v>
      </c>
      <c r="EN797" s="372"/>
      <c r="EO797" s="155">
        <f t="shared" si="2085"/>
        <v>0</v>
      </c>
      <c r="EP797" s="373"/>
      <c r="ER797" s="194"/>
      <c r="ET797" s="154">
        <v>46182</v>
      </c>
      <c r="EU797" s="373">
        <v>4263308</v>
      </c>
      <c r="EV797" s="154">
        <f t="shared" si="2086"/>
        <v>1</v>
      </c>
      <c r="EW797" s="373"/>
      <c r="EX797" s="154"/>
      <c r="EY797" s="367"/>
      <c r="EZ797" s="154"/>
      <c r="FA797" s="367"/>
      <c r="FB797" s="154"/>
      <c r="FC797" s="367"/>
      <c r="FD797" s="154">
        <v>46251</v>
      </c>
      <c r="FE797" s="367">
        <v>4263391</v>
      </c>
      <c r="FF797" s="155"/>
      <c r="FG797" s="367"/>
      <c r="FH797" s="154"/>
      <c r="FI797" s="367"/>
      <c r="FJ797" s="154">
        <v>46206</v>
      </c>
      <c r="FK797" s="373">
        <v>4263344</v>
      </c>
      <c r="FL797" s="155">
        <f t="shared" si="2087"/>
        <v>1</v>
      </c>
      <c r="FM797" s="279"/>
      <c r="FN797" s="1184"/>
      <c r="FO797" s="280"/>
      <c r="FP797" s="281"/>
      <c r="FQ797" s="282"/>
      <c r="FS797" s="281"/>
      <c r="FT797" s="282"/>
    </row>
    <row r="798" spans="1:176" ht="18.600000000000001" customHeight="1">
      <c r="A798" s="228">
        <f t="shared" si="1953"/>
        <v>788</v>
      </c>
      <c r="B798" s="343" t="str">
        <f t="shared" si="1954"/>
        <v>4IE</v>
      </c>
      <c r="C798" s="6771">
        <v>46285</v>
      </c>
      <c r="D798" s="1261" t="s">
        <v>1807</v>
      </c>
      <c r="E798" s="1262">
        <v>84511330</v>
      </c>
      <c r="F798" s="6828" t="s">
        <v>2282</v>
      </c>
      <c r="G798" s="6876" t="s">
        <v>2403</v>
      </c>
      <c r="H798" s="1330" t="s">
        <v>631</v>
      </c>
      <c r="I798" s="1264" t="s">
        <v>49</v>
      </c>
      <c r="J798" s="1264" t="s">
        <v>1892</v>
      </c>
      <c r="K798" s="599" t="s">
        <v>11</v>
      </c>
      <c r="L798" s="600"/>
      <c r="M798" s="6477">
        <v>46256</v>
      </c>
      <c r="N798" s="353">
        <v>46255</v>
      </c>
      <c r="O798" s="354">
        <v>46259</v>
      </c>
      <c r="P798" s="353">
        <v>46255</v>
      </c>
      <c r="Q798" s="354">
        <v>46260</v>
      </c>
      <c r="R798" s="353">
        <v>46256</v>
      </c>
      <c r="S798" s="354">
        <v>46261</v>
      </c>
      <c r="T798" s="353">
        <v>46259</v>
      </c>
      <c r="U798" s="355">
        <v>46266</v>
      </c>
      <c r="V798" s="353">
        <v>46263</v>
      </c>
      <c r="W798" s="356">
        <v>46267</v>
      </c>
      <c r="X798" s="357">
        <v>46268</v>
      </c>
      <c r="Y798" s="359">
        <v>46269</v>
      </c>
      <c r="Z798" s="359">
        <v>46269</v>
      </c>
      <c r="AA798" s="601"/>
      <c r="AB798" s="359"/>
      <c r="AC798" s="251" t="s">
        <v>627</v>
      </c>
      <c r="AD798" s="361"/>
      <c r="AE798" s="362">
        <v>3</v>
      </c>
      <c r="AF798" s="363" t="str">
        <f t="shared" si="2095"/>
        <v>4IE</v>
      </c>
      <c r="AG798" s="364"/>
      <c r="AH798" s="364"/>
      <c r="AI798" s="364"/>
      <c r="AJ798" s="364"/>
      <c r="AK798" s="364"/>
      <c r="AL798" s="364"/>
      <c r="AM798" s="364"/>
      <c r="AN798" s="364">
        <v>1</v>
      </c>
      <c r="AO798" s="364"/>
      <c r="AP798" s="363">
        <v>1</v>
      </c>
      <c r="AQ798" s="255">
        <v>1</v>
      </c>
      <c r="AR798" s="255"/>
      <c r="AS798" s="255"/>
      <c r="AT798" s="255"/>
      <c r="AU798" s="2843">
        <f t="shared" si="2053"/>
        <v>0</v>
      </c>
      <c r="AV798" s="4008">
        <f t="shared" si="2054"/>
        <v>0</v>
      </c>
      <c r="AW798" s="590">
        <v>46206</v>
      </c>
      <c r="AX798" s="369">
        <v>4263322</v>
      </c>
      <c r="AY798" s="154">
        <v>46206</v>
      </c>
      <c r="AZ798" s="367">
        <v>4263323</v>
      </c>
      <c r="BA798" s="154">
        <v>46206</v>
      </c>
      <c r="BB798" s="367">
        <v>4263324</v>
      </c>
      <c r="BC798" s="368">
        <v>46206</v>
      </c>
      <c r="BD798" s="369">
        <v>4263325</v>
      </c>
      <c r="BE798" s="4599">
        <v>46189</v>
      </c>
      <c r="BF798" s="367">
        <v>4263293</v>
      </c>
      <c r="BG798" s="368">
        <v>46237</v>
      </c>
      <c r="BH798" s="367">
        <v>4263382</v>
      </c>
      <c r="BI798" s="154">
        <v>46177</v>
      </c>
      <c r="BJ798" s="367">
        <v>4263288</v>
      </c>
      <c r="BK798" s="154" t="str">
        <f t="shared" si="2098"/>
        <v>-</v>
      </c>
      <c r="BL798" s="367"/>
      <c r="BM798" s="154" t="str">
        <f t="shared" si="2099"/>
        <v>-</v>
      </c>
      <c r="BN798" s="367"/>
      <c r="BO798" s="155" t="str">
        <f t="shared" si="2057"/>
        <v>-</v>
      </c>
      <c r="BP798" s="367"/>
      <c r="BQ798" s="154" t="str">
        <f t="shared" si="2100"/>
        <v>-</v>
      </c>
      <c r="BR798" s="369"/>
      <c r="BS798" s="154" t="str">
        <f t="shared" si="2059"/>
        <v>-</v>
      </c>
      <c r="BT798" s="369"/>
      <c r="BU798" s="154" t="str">
        <f t="shared" si="2060"/>
        <v>-</v>
      </c>
      <c r="BV798" s="369"/>
      <c r="BW798" s="154" t="str">
        <f t="shared" si="2061"/>
        <v>-</v>
      </c>
      <c r="BX798" s="367"/>
      <c r="BY798" s="154" t="str">
        <f t="shared" si="2062"/>
        <v>-</v>
      </c>
      <c r="BZ798" s="369"/>
      <c r="CA798" s="154" t="str">
        <f t="shared" si="2063"/>
        <v>-</v>
      </c>
      <c r="CB798" s="367"/>
      <c r="CC798" s="154" t="str">
        <f t="shared" si="2064"/>
        <v>-</v>
      </c>
      <c r="CD798" s="367"/>
      <c r="CE798" s="2850" t="str">
        <f t="shared" si="2065"/>
        <v>-</v>
      </c>
      <c r="CF798" s="2846"/>
      <c r="CG798" s="2855" t="str">
        <f t="shared" si="2066"/>
        <v>-</v>
      </c>
      <c r="CH798" s="2851"/>
      <c r="CI798" s="2850" t="str">
        <f t="shared" si="2067"/>
        <v>-</v>
      </c>
      <c r="CJ798" s="2846"/>
      <c r="CK798" s="2850" t="str">
        <f t="shared" si="2068"/>
        <v>-</v>
      </c>
      <c r="CL798" s="2851"/>
      <c r="CM798" s="2850" t="str">
        <f t="shared" si="2069"/>
        <v>-</v>
      </c>
      <c r="CN798" s="2851"/>
      <c r="CO798" s="2855" t="str">
        <f t="shared" si="2070"/>
        <v>-</v>
      </c>
      <c r="CP798" s="2851"/>
      <c r="CQ798" s="2855" t="str">
        <f t="shared" si="2071"/>
        <v>-</v>
      </c>
      <c r="CR798" s="2851"/>
      <c r="CS798" s="2850" t="str">
        <f t="shared" si="2072"/>
        <v>-</v>
      </c>
      <c r="CT798" s="2851"/>
      <c r="CU798" s="2855"/>
      <c r="CV798" s="2851"/>
      <c r="CW798" s="2850" t="str">
        <f t="shared" si="2073"/>
        <v>-</v>
      </c>
      <c r="CX798" s="2851"/>
      <c r="CY798" s="2855" t="str">
        <f t="shared" si="2074"/>
        <v>-</v>
      </c>
      <c r="CZ798" s="2851"/>
      <c r="DA798" s="154" t="str">
        <f t="shared" si="2075"/>
        <v>-</v>
      </c>
      <c r="DB798" s="369"/>
      <c r="DC798" s="155" t="str">
        <f t="shared" si="2076"/>
        <v>-</v>
      </c>
      <c r="DD798" s="367"/>
      <c r="DE798" s="374">
        <f t="shared" si="2088"/>
        <v>0</v>
      </c>
      <c r="DF798" s="373"/>
      <c r="DG798" s="818">
        <f t="shared" si="2094"/>
        <v>0</v>
      </c>
      <c r="DH798" s="372"/>
      <c r="DI798" s="267">
        <f t="shared" si="2101"/>
        <v>0</v>
      </c>
      <c r="DJ798" s="373"/>
      <c r="DK798" s="374">
        <f t="shared" si="2077"/>
        <v>0</v>
      </c>
      <c r="DL798" s="373"/>
      <c r="DM798" s="375">
        <f t="shared" si="2078"/>
        <v>0</v>
      </c>
      <c r="DN798" s="373"/>
      <c r="DO798" s="155">
        <f t="shared" si="2079"/>
        <v>0</v>
      </c>
      <c r="DP798" s="372"/>
      <c r="DQ798" s="155">
        <f t="shared" si="2080"/>
        <v>0</v>
      </c>
      <c r="DR798" s="373"/>
      <c r="DS798" s="155">
        <f t="shared" si="2081"/>
        <v>0</v>
      </c>
      <c r="DT798" s="372"/>
      <c r="DU798" s="155">
        <f t="shared" si="2082"/>
        <v>0</v>
      </c>
      <c r="DV798" s="373"/>
      <c r="DW798" s="4891">
        <v>46206</v>
      </c>
      <c r="DX798" s="372">
        <v>4263337</v>
      </c>
      <c r="DY798" s="154">
        <f t="shared" si="2083"/>
        <v>0</v>
      </c>
      <c r="DZ798" s="373"/>
      <c r="EA798" s="154">
        <v>46206</v>
      </c>
      <c r="EB798" s="373">
        <v>4263338</v>
      </c>
      <c r="EC798" s="269">
        <v>46206</v>
      </c>
      <c r="ED798" s="376">
        <v>4263339</v>
      </c>
      <c r="EE798" s="822">
        <f t="shared" si="2105"/>
        <v>0</v>
      </c>
      <c r="EF798" s="377"/>
      <c r="EG798" s="273"/>
      <c r="EH798" s="274"/>
      <c r="EI798" s="275"/>
      <c r="EJ798" s="276"/>
      <c r="EK798" s="275"/>
      <c r="EL798" s="277"/>
      <c r="EM798" s="278" t="str">
        <f t="shared" si="2084"/>
        <v xml:space="preserve"> </v>
      </c>
      <c r="EN798" s="372"/>
      <c r="EO798" s="155">
        <f t="shared" si="2085"/>
        <v>0</v>
      </c>
      <c r="EP798" s="373"/>
      <c r="ER798" s="194"/>
      <c r="ET798" s="154" t="str">
        <f>IF($AE798=0,"　",VLOOKUP($AE798,ﾚｰｻﾞOP,60,0))</f>
        <v>-</v>
      </c>
      <c r="EU798" s="373"/>
      <c r="EV798" s="154" t="str">
        <f t="shared" si="2086"/>
        <v>-</v>
      </c>
      <c r="EW798" s="373"/>
      <c r="EX798" s="154"/>
      <c r="EY798" s="367"/>
      <c r="EZ798" s="154"/>
      <c r="FA798" s="367"/>
      <c r="FB798" s="154"/>
      <c r="FC798" s="367"/>
      <c r="FD798" s="154"/>
      <c r="FE798" s="367"/>
      <c r="FF798" s="155"/>
      <c r="FG798" s="367"/>
      <c r="FH798" s="154"/>
      <c r="FI798" s="367"/>
      <c r="FJ798" s="154" t="str">
        <f>IF($AE798=0,"　",VLOOKUP($AE798,ﾚｰｻﾞOP,67,0))</f>
        <v>-</v>
      </c>
      <c r="FK798" s="373"/>
      <c r="FL798" s="155" t="str">
        <f t="shared" si="2087"/>
        <v>-</v>
      </c>
      <c r="FM798" s="279"/>
      <c r="FN798" s="1184"/>
      <c r="FO798" s="280"/>
      <c r="FP798" s="281"/>
      <c r="FQ798" s="282"/>
      <c r="FS798" s="281"/>
      <c r="FT798" s="282"/>
    </row>
    <row r="799" spans="1:176" ht="18.600000000000001" customHeight="1">
      <c r="A799" s="228">
        <f t="shared" ref="A799:A830" si="2106">ROW()-10</f>
        <v>789</v>
      </c>
      <c r="B799" s="343" t="str">
        <f t="shared" ref="B799:B830" si="2107">AF799</f>
        <v>4IE</v>
      </c>
      <c r="C799" s="6821">
        <v>46325</v>
      </c>
      <c r="D799" s="6779" t="s">
        <v>39</v>
      </c>
      <c r="E799" s="6792" t="s">
        <v>1896</v>
      </c>
      <c r="F799" s="6828" t="s">
        <v>2351</v>
      </c>
      <c r="G799" s="1263"/>
      <c r="H799" s="1330" t="s">
        <v>630</v>
      </c>
      <c r="I799" s="1264" t="s">
        <v>48</v>
      </c>
      <c r="J799" s="1264" t="s">
        <v>0</v>
      </c>
      <c r="K799" s="599" t="s">
        <v>503</v>
      </c>
      <c r="L799" s="600"/>
      <c r="M799" s="6477">
        <v>46259</v>
      </c>
      <c r="N799" s="353">
        <v>46255</v>
      </c>
      <c r="O799" s="354">
        <v>46260</v>
      </c>
      <c r="P799" s="353">
        <v>46256</v>
      </c>
      <c r="Q799" s="354">
        <v>46261</v>
      </c>
      <c r="R799" s="353">
        <v>46256</v>
      </c>
      <c r="S799" s="354">
        <v>46262</v>
      </c>
      <c r="T799" s="353">
        <v>46260</v>
      </c>
      <c r="U799" s="355">
        <v>46267</v>
      </c>
      <c r="V799" s="353">
        <v>46267</v>
      </c>
      <c r="W799" s="356">
        <v>46268</v>
      </c>
      <c r="X799" s="357">
        <v>46268</v>
      </c>
      <c r="Y799" s="359">
        <v>46269</v>
      </c>
      <c r="Z799" s="359">
        <v>46269</v>
      </c>
      <c r="AA799" s="601"/>
      <c r="AB799" s="359"/>
      <c r="AC799" s="251" t="s">
        <v>627</v>
      </c>
      <c r="AD799" s="361"/>
      <c r="AE799" s="362">
        <v>5</v>
      </c>
      <c r="AF799" s="363" t="str">
        <f t="shared" ref="AF799:AF833" si="2108">IF($AE799=0,"　",VLOOKUP($AE799,ﾚｰｻﾞOP,69,0))</f>
        <v>4IE</v>
      </c>
      <c r="AG799" s="364">
        <v>1</v>
      </c>
      <c r="AH799" s="364"/>
      <c r="AI799" s="364"/>
      <c r="AJ799" s="364"/>
      <c r="AK799" s="364"/>
      <c r="AL799" s="364"/>
      <c r="AM799" s="364"/>
      <c r="AN799" s="364"/>
      <c r="AO799" s="364"/>
      <c r="AP799" s="363">
        <v>1</v>
      </c>
      <c r="AQ799" s="255">
        <v>1</v>
      </c>
      <c r="AR799" s="255">
        <v>1</v>
      </c>
      <c r="AS799" s="255"/>
      <c r="AT799" s="255"/>
      <c r="AU799" s="2843">
        <f t="shared" ref="AU799:AU833" si="2109">IF(AI799="付属済",0,IF(AI799=1,AI799+AP799,0))</f>
        <v>0</v>
      </c>
      <c r="AV799" s="4008">
        <f t="shared" ref="AV799:AV833" si="2110">IF(AE799=0,0,(AR799*1)+(AS799*100))</f>
        <v>1</v>
      </c>
      <c r="AW799" s="590">
        <v>46206</v>
      </c>
      <c r="AX799" s="369">
        <v>4263322</v>
      </c>
      <c r="AY799" s="154">
        <v>46206</v>
      </c>
      <c r="AZ799" s="367">
        <v>4263323</v>
      </c>
      <c r="BA799" s="154">
        <v>46206</v>
      </c>
      <c r="BB799" s="367">
        <v>4263324</v>
      </c>
      <c r="BC799" s="368">
        <v>46206</v>
      </c>
      <c r="BD799" s="369">
        <v>4263325</v>
      </c>
      <c r="BE799" s="4599">
        <v>46206</v>
      </c>
      <c r="BF799" s="367">
        <v>4263326</v>
      </c>
      <c r="BG799" s="368">
        <v>46237</v>
      </c>
      <c r="BH799" s="367">
        <v>4263382</v>
      </c>
      <c r="BI799" s="154" t="str">
        <f t="shared" ref="BI799:BI804" si="2111">IF($AE799=0,"　",VLOOKUP($AE799,ﾚｰｻﾞOP,11,0))</f>
        <v>-</v>
      </c>
      <c r="BJ799" s="367"/>
      <c r="BK799" s="154" t="str">
        <f t="shared" ref="BK799:BK814" si="2112">IF($AE799=0,"　",VLOOKUP($AE799,ﾚｰｻﾞOP,57,0))</f>
        <v>-</v>
      </c>
      <c r="BL799" s="367"/>
      <c r="BM799" s="154" t="str">
        <f t="shared" ref="BM799:BM814" si="2113">IF($AE799=0,"　",VLOOKUP($AE799,ﾚｰｻﾞOP,58,0))</f>
        <v>-</v>
      </c>
      <c r="BN799" s="367"/>
      <c r="BO799" s="155" t="str">
        <f t="shared" ref="BO799:BO830" si="2114">IF($AE799=0,"　",VLOOKUP($AE799,ﾚｰｻﾞOP,59,0))</f>
        <v>-</v>
      </c>
      <c r="BP799" s="367"/>
      <c r="BQ799" s="154">
        <v>46206</v>
      </c>
      <c r="BR799" s="369">
        <v>4263334</v>
      </c>
      <c r="BS799" s="154" t="str">
        <f>IF($AE799=0,"　",VLOOKUP($AE799,ﾚｰｻﾞOP,13,0))</f>
        <v>-</v>
      </c>
      <c r="BT799" s="369"/>
      <c r="BU799" s="154" t="str">
        <f>IF($AE799=0,"　",VLOOKUP($AE799,ﾚｰｻﾞOP,14,0))</f>
        <v>-</v>
      </c>
      <c r="BV799" s="369"/>
      <c r="BW799" s="154" t="str">
        <f>IF($AE799=0,"　",VLOOKUP($AE799,ﾚｰｻﾞOP,15,0))</f>
        <v>-</v>
      </c>
      <c r="BX799" s="367"/>
      <c r="BY799" s="154" t="str">
        <f>IF($AE799=0,"　",VLOOKUP($AE799,ﾚｰｻﾞOP,16,0))</f>
        <v>-</v>
      </c>
      <c r="BZ799" s="369"/>
      <c r="CA799" s="154" t="str">
        <f>IF($AE799=0,"　",VLOOKUP($AE799,ﾚｰｻﾞOP,17,0))</f>
        <v>-</v>
      </c>
      <c r="CB799" s="367"/>
      <c r="CC799" s="154" t="str">
        <f>IF($AE799=0,"　",VLOOKUP($AE799,ﾚｰｻﾞOP,18,0))</f>
        <v>-</v>
      </c>
      <c r="CD799" s="367"/>
      <c r="CE799" s="2850" t="str">
        <f t="shared" ref="CE799:CE833" si="2115">IF($AE799=0,"　",VLOOKUP($AE799,ﾚｰｻﾞOP,19,0))</f>
        <v>-</v>
      </c>
      <c r="CF799" s="2846"/>
      <c r="CG799" s="2855" t="str">
        <f t="shared" ref="CG799:CG833" si="2116">IF($AE799=0,"　",VLOOKUP($AE799,ﾚｰｻﾞOP,20,0))</f>
        <v>-</v>
      </c>
      <c r="CH799" s="2851"/>
      <c r="CI799" s="2850" t="str">
        <f t="shared" ref="CI799:CI833" si="2117">IF($AE799=0,"　",VLOOKUP($AE799,ﾚｰｻﾞOP,21,0))</f>
        <v>-</v>
      </c>
      <c r="CJ799" s="2846"/>
      <c r="CK799" s="2850" t="str">
        <f t="shared" ref="CK799:CK833" si="2118">IF($AE799=0,"　",VLOOKUP($AE799,ﾚｰｻﾞOP,22,0))</f>
        <v>-</v>
      </c>
      <c r="CL799" s="2851"/>
      <c r="CM799" s="2850" t="str">
        <f t="shared" ref="CM799:CM833" si="2119">IF($AE799=0,"　",VLOOKUP($AE799,ﾚｰｻﾞOP,23,0))</f>
        <v>-</v>
      </c>
      <c r="CN799" s="2851"/>
      <c r="CO799" s="2855" t="str">
        <f t="shared" ref="CO799:CO833" si="2120">IF($AE799=0,"　",VLOOKUP($AE799,ﾚｰｻﾞOP,24,0))</f>
        <v>-</v>
      </c>
      <c r="CP799" s="2851"/>
      <c r="CQ799" s="2855" t="str">
        <f t="shared" ref="CQ799:CQ833" si="2121">IF($AE799=0,"　",VLOOKUP($AE799,ﾚｰｻﾞOP,25,0))</f>
        <v>-</v>
      </c>
      <c r="CR799" s="2851"/>
      <c r="CS799" s="2850" t="str">
        <f t="shared" ref="CS799:CS830" si="2122">IF($AE799=0,"　",VLOOKUP($AE799,ﾚｰｻﾞOP,26,0))</f>
        <v>-</v>
      </c>
      <c r="CT799" s="2851"/>
      <c r="CU799" s="2855"/>
      <c r="CV799" s="2851"/>
      <c r="CW799" s="2850" t="str">
        <f t="shared" ref="CW799:CW830" si="2123">IF($AE799=0,"　",VLOOKUP($AE799,ﾚｰｻﾞOP,28,0))</f>
        <v>-</v>
      </c>
      <c r="CX799" s="2851"/>
      <c r="CY799" s="2855" t="str">
        <f t="shared" ref="CY799:CY830" si="2124">IF($AE799=0,"　",VLOOKUP($AE799,ﾚｰｻﾞOP,29,0))</f>
        <v>-</v>
      </c>
      <c r="CZ799" s="2851"/>
      <c r="DA799" s="154" t="str">
        <f t="shared" ref="DA799:DA830" si="2125">IF($AE799=0,"　",VLOOKUP($AE799,ﾚｰｻﾞOP,30,0))</f>
        <v>-</v>
      </c>
      <c r="DB799" s="369"/>
      <c r="DC799" s="155" t="str">
        <f t="shared" ref="DC799:DC830" si="2126">IF($AE799=0,"　",VLOOKUP($AE799,ﾚｰｻﾞOP,31,0))</f>
        <v>-</v>
      </c>
      <c r="DD799" s="367"/>
      <c r="DE799" s="374">
        <v>46199</v>
      </c>
      <c r="DF799" s="373">
        <v>4263405</v>
      </c>
      <c r="DG799" s="818">
        <f>IF(AH799=1,1,0)</f>
        <v>0</v>
      </c>
      <c r="DH799" s="372"/>
      <c r="DI799" s="267">
        <v>46178</v>
      </c>
      <c r="DJ799" s="373">
        <v>4263303</v>
      </c>
      <c r="DK799" s="374">
        <f>IF(AU799=2,1,0)</f>
        <v>0</v>
      </c>
      <c r="DL799" s="373"/>
      <c r="DM799" s="375">
        <f t="shared" ref="DM799:DM809" si="2127">IF(AU799=1,1,0)</f>
        <v>0</v>
      </c>
      <c r="DN799" s="373"/>
      <c r="DO799" s="155">
        <f t="shared" ref="DO799:DO830" si="2128">IF(AJ799=1,1,0)</f>
        <v>0</v>
      </c>
      <c r="DP799" s="372"/>
      <c r="DQ799" s="155">
        <f t="shared" ref="DQ799:DQ830" si="2129">IF(AK799=1,1,0)</f>
        <v>0</v>
      </c>
      <c r="DR799" s="373"/>
      <c r="DS799" s="155">
        <f t="shared" ref="DS799:DS830" si="2130">IF(AL799=1,1,0)</f>
        <v>0</v>
      </c>
      <c r="DT799" s="372"/>
      <c r="DU799" s="155">
        <f t="shared" ref="DU799:DU830" si="2131">IF(AM799=1,1,0)</f>
        <v>0</v>
      </c>
      <c r="DV799" s="373"/>
      <c r="DW799" s="4891">
        <f>IF(AN799=1,1,0)</f>
        <v>0</v>
      </c>
      <c r="DX799" s="372"/>
      <c r="DY799" s="154">
        <f t="shared" ref="DY799:DY813" si="2132">IF(AO799=1,1,0)</f>
        <v>0</v>
      </c>
      <c r="DZ799" s="373"/>
      <c r="EA799" s="154">
        <v>46206</v>
      </c>
      <c r="EB799" s="373">
        <v>4263338</v>
      </c>
      <c r="EC799" s="269">
        <v>46206</v>
      </c>
      <c r="ED799" s="376">
        <v>4263339</v>
      </c>
      <c r="EE799" s="822">
        <v>46178</v>
      </c>
      <c r="EF799" s="377">
        <v>4263307</v>
      </c>
      <c r="EG799" s="273"/>
      <c r="EH799" s="274"/>
      <c r="EI799" s="275"/>
      <c r="EJ799" s="276"/>
      <c r="EK799" s="275"/>
      <c r="EL799" s="277"/>
      <c r="EM799" s="278" t="str">
        <f t="shared" ref="EM799:EM833" si="2133">IF(CE799="-"," ",IF(AR799=1,1," "))</f>
        <v xml:space="preserve"> </v>
      </c>
      <c r="EN799" s="372"/>
      <c r="EO799" s="155">
        <f t="shared" ref="EO799:EO833" si="2134">IF(AT799=1,1,0)</f>
        <v>0</v>
      </c>
      <c r="EP799" s="373"/>
      <c r="ER799" s="194"/>
      <c r="ET799" s="154" t="str">
        <f>IF($AE799=0,"　",VLOOKUP($AE799,ﾚｰｻﾞOP,60,0))</f>
        <v>-</v>
      </c>
      <c r="EU799" s="373"/>
      <c r="EV799" s="154" t="str">
        <f t="shared" ref="EV799:EV830" si="2135">IF($AE799=0,"　",VLOOKUP($AE799,ﾚｰｻﾞOP,60,0))</f>
        <v>-</v>
      </c>
      <c r="EW799" s="373"/>
      <c r="EX799" s="154"/>
      <c r="EY799" s="367"/>
      <c r="EZ799" s="154"/>
      <c r="FA799" s="367"/>
      <c r="FB799" s="154"/>
      <c r="FC799" s="367"/>
      <c r="FD799" s="154"/>
      <c r="FE799" s="367"/>
      <c r="FF799" s="155"/>
      <c r="FG799" s="367"/>
      <c r="FH799" s="154"/>
      <c r="FI799" s="367"/>
      <c r="FJ799" s="154" t="str">
        <f>IF($AE799=0,"　",VLOOKUP($AE799,ﾚｰｻﾞOP,67,0))</f>
        <v>-</v>
      </c>
      <c r="FK799" s="373"/>
      <c r="FL799" s="155" t="str">
        <f t="shared" ref="FL799:FL830" si="2136">IF($AE799=0,"　",VLOOKUP($AE799,ﾚｰｻﾞOP,68,0))</f>
        <v>-</v>
      </c>
      <c r="FM799" s="279"/>
      <c r="FN799" s="1184"/>
      <c r="FO799" s="280"/>
      <c r="FP799" s="281"/>
      <c r="FQ799" s="282"/>
      <c r="FS799" s="281"/>
      <c r="FT799" s="282"/>
    </row>
    <row r="800" spans="1:176" ht="18.600000000000001" customHeight="1">
      <c r="A800" s="228">
        <f t="shared" si="2106"/>
        <v>790</v>
      </c>
      <c r="B800" s="343" t="str">
        <f t="shared" si="2107"/>
        <v>4IE</v>
      </c>
      <c r="C800" s="6821">
        <v>46321</v>
      </c>
      <c r="D800" s="6787" t="s">
        <v>67</v>
      </c>
      <c r="E800" s="6797">
        <v>82510033</v>
      </c>
      <c r="F800" s="6828" t="s">
        <v>2352</v>
      </c>
      <c r="G800" s="1263"/>
      <c r="H800" s="1330" t="s">
        <v>630</v>
      </c>
      <c r="I800" s="1264" t="s">
        <v>54</v>
      </c>
      <c r="J800" s="1264" t="s">
        <v>2013</v>
      </c>
      <c r="K800" s="599" t="s">
        <v>11</v>
      </c>
      <c r="L800" s="600"/>
      <c r="M800" s="6477">
        <v>46259</v>
      </c>
      <c r="N800" s="353">
        <v>46259</v>
      </c>
      <c r="O800" s="354">
        <v>46260</v>
      </c>
      <c r="P800" s="353">
        <v>46262</v>
      </c>
      <c r="Q800" s="354">
        <v>46261</v>
      </c>
      <c r="R800" s="353">
        <v>46261</v>
      </c>
      <c r="S800" s="354">
        <v>46262</v>
      </c>
      <c r="T800" s="353">
        <v>46266</v>
      </c>
      <c r="U800" s="355">
        <v>46267</v>
      </c>
      <c r="V800" s="353">
        <v>46267</v>
      </c>
      <c r="W800" s="356">
        <v>46268</v>
      </c>
      <c r="X800" s="357">
        <v>46269</v>
      </c>
      <c r="Y800" s="979">
        <v>46269</v>
      </c>
      <c r="Z800" s="359">
        <v>46269</v>
      </c>
      <c r="AA800" s="601"/>
      <c r="AB800" s="359"/>
      <c r="AC800" s="251" t="s">
        <v>627</v>
      </c>
      <c r="AD800" s="361"/>
      <c r="AE800" s="362">
        <v>7</v>
      </c>
      <c r="AF800" s="363" t="str">
        <f t="shared" si="2108"/>
        <v>4IE</v>
      </c>
      <c r="AG800" s="364"/>
      <c r="AH800" s="364"/>
      <c r="AI800" s="364">
        <v>1</v>
      </c>
      <c r="AJ800" s="364"/>
      <c r="AK800" s="364"/>
      <c r="AL800" s="364"/>
      <c r="AM800" s="364"/>
      <c r="AN800" s="364"/>
      <c r="AO800" s="364"/>
      <c r="AP800" s="363">
        <v>1</v>
      </c>
      <c r="AQ800" s="255">
        <v>1</v>
      </c>
      <c r="AR800" s="255">
        <v>1</v>
      </c>
      <c r="AS800" s="255"/>
      <c r="AT800" s="255"/>
      <c r="AU800" s="2843">
        <f t="shared" si="2109"/>
        <v>2</v>
      </c>
      <c r="AV800" s="4008">
        <f t="shared" si="2110"/>
        <v>1</v>
      </c>
      <c r="AW800" s="590" t="str">
        <f>IF($AE800=0,"　",VLOOKUP($AE800,ﾚｰｻﾞOP,5,0))</f>
        <v>-</v>
      </c>
      <c r="AX800" s="369"/>
      <c r="AY800" s="154" t="str">
        <f>IF($AE800=0,"　",VLOOKUP($AE800,ﾚｰｻﾞOP,6,0))</f>
        <v>-</v>
      </c>
      <c r="AZ800" s="367"/>
      <c r="BA800" s="154" t="str">
        <f>IF($AE800=0,"　",VLOOKUP($AE800,ﾚｰｻﾞOP,7,0))</f>
        <v>-</v>
      </c>
      <c r="BB800" s="367"/>
      <c r="BC800" s="368" t="str">
        <f>IF($AE800=0,"　",VLOOKUP($AE800,ﾚｰｻﾞOP,8,0))</f>
        <v>-</v>
      </c>
      <c r="BD800" s="369"/>
      <c r="BE800" s="4599" t="str">
        <f>IF($AE800=0,"　",VLOOKUP($AE800,ﾚｰｻﾞOP,9,0))</f>
        <v>-</v>
      </c>
      <c r="BF800" s="367"/>
      <c r="BG800" s="368" t="str">
        <f>IF($AE800=0,"　",VLOOKUP($AE800,ﾚｰｻﾞOP,10,0))</f>
        <v>-</v>
      </c>
      <c r="BH800" s="367"/>
      <c r="BI800" s="154" t="str">
        <f t="shared" si="2111"/>
        <v>-</v>
      </c>
      <c r="BJ800" s="367"/>
      <c r="BK800" s="154" t="str">
        <f t="shared" si="2112"/>
        <v>-</v>
      </c>
      <c r="BL800" s="367"/>
      <c r="BM800" s="154" t="str">
        <f t="shared" si="2113"/>
        <v>-</v>
      </c>
      <c r="BN800" s="367"/>
      <c r="BO800" s="155" t="str">
        <f t="shared" si="2114"/>
        <v>-</v>
      </c>
      <c r="BP800" s="367"/>
      <c r="BQ800" s="154" t="str">
        <f>IF($AE800=0,"　",VLOOKUP($AE800,ﾚｰｻﾞOP,12,0))</f>
        <v>-</v>
      </c>
      <c r="BR800" s="369"/>
      <c r="BS800" s="154">
        <v>46150</v>
      </c>
      <c r="BT800" s="369">
        <v>4263249</v>
      </c>
      <c r="BU800" s="154">
        <v>45926</v>
      </c>
      <c r="BV800" s="369">
        <v>4063386</v>
      </c>
      <c r="BW800" s="154">
        <v>45926</v>
      </c>
      <c r="BX800" s="367">
        <v>4063387</v>
      </c>
      <c r="BY800" s="154">
        <v>45926</v>
      </c>
      <c r="BZ800" s="369">
        <v>4063388</v>
      </c>
      <c r="CA800" s="154">
        <v>46120</v>
      </c>
      <c r="CB800" s="367">
        <v>4263197</v>
      </c>
      <c r="CC800" s="154">
        <v>45926</v>
      </c>
      <c r="CD800" s="367">
        <v>4063390</v>
      </c>
      <c r="CE800" s="2850" t="str">
        <f t="shared" si="2115"/>
        <v>-</v>
      </c>
      <c r="CF800" s="2846"/>
      <c r="CG800" s="2855" t="str">
        <f t="shared" si="2116"/>
        <v>-</v>
      </c>
      <c r="CH800" s="2851"/>
      <c r="CI800" s="2850" t="str">
        <f t="shared" si="2117"/>
        <v>-</v>
      </c>
      <c r="CJ800" s="2846"/>
      <c r="CK800" s="2850" t="str">
        <f t="shared" si="2118"/>
        <v>-</v>
      </c>
      <c r="CL800" s="2851"/>
      <c r="CM800" s="2850" t="str">
        <f t="shared" si="2119"/>
        <v>-</v>
      </c>
      <c r="CN800" s="2851"/>
      <c r="CO800" s="2855" t="str">
        <f t="shared" si="2120"/>
        <v>-</v>
      </c>
      <c r="CP800" s="2851"/>
      <c r="CQ800" s="2855" t="str">
        <f t="shared" si="2121"/>
        <v>-</v>
      </c>
      <c r="CR800" s="2851"/>
      <c r="CS800" s="2850" t="str">
        <f t="shared" si="2122"/>
        <v>-</v>
      </c>
      <c r="CT800" s="2851"/>
      <c r="CU800" s="2855"/>
      <c r="CV800" s="2851"/>
      <c r="CW800" s="2850" t="str">
        <f t="shared" si="2123"/>
        <v>-</v>
      </c>
      <c r="CX800" s="2851"/>
      <c r="CY800" s="2855" t="str">
        <f t="shared" si="2124"/>
        <v>-</v>
      </c>
      <c r="CZ800" s="2851"/>
      <c r="DA800" s="154" t="str">
        <f t="shared" si="2125"/>
        <v>-</v>
      </c>
      <c r="DB800" s="369"/>
      <c r="DC800" s="155" t="str">
        <f t="shared" si="2126"/>
        <v>-</v>
      </c>
      <c r="DD800" s="367"/>
      <c r="DE800" s="374">
        <f t="shared" ref="DE800:DE807" si="2137">IF(AG800=1,1,0)</f>
        <v>0</v>
      </c>
      <c r="DF800" s="373"/>
      <c r="DG800" s="818">
        <f>IF(AH800=1,1,0)</f>
        <v>0</v>
      </c>
      <c r="DH800" s="372"/>
      <c r="DI800" s="267">
        <f t="shared" ref="DI800:DI806" si="2138">IF(AG800=1,1,0)</f>
        <v>0</v>
      </c>
      <c r="DJ800" s="373"/>
      <c r="DK800" s="374">
        <v>46150</v>
      </c>
      <c r="DL800" s="373">
        <v>4263256</v>
      </c>
      <c r="DM800" s="375">
        <f t="shared" si="2127"/>
        <v>0</v>
      </c>
      <c r="DN800" s="373"/>
      <c r="DO800" s="155">
        <f t="shared" si="2128"/>
        <v>0</v>
      </c>
      <c r="DP800" s="372"/>
      <c r="DQ800" s="155">
        <f t="shared" si="2129"/>
        <v>0</v>
      </c>
      <c r="DR800" s="373"/>
      <c r="DS800" s="155">
        <f t="shared" si="2130"/>
        <v>0</v>
      </c>
      <c r="DT800" s="372"/>
      <c r="DU800" s="155">
        <f t="shared" si="2131"/>
        <v>0</v>
      </c>
      <c r="DV800" s="373"/>
      <c r="DW800" s="4891">
        <f>IF(AN800=1,1,0)</f>
        <v>0</v>
      </c>
      <c r="DX800" s="372"/>
      <c r="DY800" s="154">
        <f t="shared" si="2132"/>
        <v>0</v>
      </c>
      <c r="DZ800" s="373"/>
      <c r="EA800" s="154">
        <v>46206</v>
      </c>
      <c r="EB800" s="373">
        <v>4263338</v>
      </c>
      <c r="EC800" s="269">
        <v>46241</v>
      </c>
      <c r="ED800" s="376">
        <v>4263388</v>
      </c>
      <c r="EE800" s="822">
        <v>46178</v>
      </c>
      <c r="EF800" s="377">
        <v>4263307</v>
      </c>
      <c r="EG800" s="273"/>
      <c r="EH800" s="274"/>
      <c r="EI800" s="275"/>
      <c r="EJ800" s="276"/>
      <c r="EK800" s="275"/>
      <c r="EL800" s="277"/>
      <c r="EM800" s="278" t="str">
        <f t="shared" si="2133"/>
        <v xml:space="preserve"> </v>
      </c>
      <c r="EN800" s="372"/>
      <c r="EO800" s="155">
        <f t="shared" si="2134"/>
        <v>0</v>
      </c>
      <c r="EP800" s="373"/>
      <c r="ER800" s="194"/>
      <c r="ET800" s="154" t="str">
        <f>IF($AE800=0,"　",VLOOKUP($AE800,ﾚｰｻﾞOP,60,0))</f>
        <v>-</v>
      </c>
      <c r="EU800" s="373"/>
      <c r="EV800" s="154" t="str">
        <f t="shared" si="2135"/>
        <v>-</v>
      </c>
      <c r="EW800" s="373"/>
      <c r="EX800" s="154"/>
      <c r="EY800" s="367"/>
      <c r="EZ800" s="154"/>
      <c r="FA800" s="367"/>
      <c r="FB800" s="154"/>
      <c r="FC800" s="367"/>
      <c r="FD800" s="154"/>
      <c r="FE800" s="367"/>
      <c r="FF800" s="155"/>
      <c r="FG800" s="367"/>
      <c r="FH800" s="154"/>
      <c r="FI800" s="367"/>
      <c r="FJ800" s="154" t="str">
        <f>IF($AE800=0,"　",VLOOKUP($AE800,ﾚｰｻﾞOP,67,0))</f>
        <v>-</v>
      </c>
      <c r="FK800" s="373"/>
      <c r="FL800" s="155" t="str">
        <f t="shared" si="2136"/>
        <v>-</v>
      </c>
      <c r="FM800" s="279"/>
      <c r="FN800" s="1184"/>
      <c r="FO800" s="280"/>
      <c r="FP800" s="281"/>
      <c r="FQ800" s="282"/>
      <c r="FS800" s="281"/>
      <c r="FT800" s="282"/>
    </row>
    <row r="801" spans="1:176" ht="18.600000000000001" customHeight="1">
      <c r="A801" s="228">
        <f t="shared" si="2106"/>
        <v>791</v>
      </c>
      <c r="B801" s="343" t="str">
        <f t="shared" si="2107"/>
        <v>4IE</v>
      </c>
      <c r="C801" s="6771">
        <v>46285</v>
      </c>
      <c r="D801" s="6780" t="s">
        <v>29</v>
      </c>
      <c r="E801" s="1262">
        <v>84421060</v>
      </c>
      <c r="F801" s="6828" t="s">
        <v>2353</v>
      </c>
      <c r="G801" s="6876" t="s">
        <v>2407</v>
      </c>
      <c r="H801" s="1330" t="s">
        <v>629</v>
      </c>
      <c r="I801" s="1264" t="s">
        <v>52</v>
      </c>
      <c r="J801" s="1264" t="s">
        <v>21</v>
      </c>
      <c r="K801" s="599" t="s">
        <v>11</v>
      </c>
      <c r="L801" s="600"/>
      <c r="M801" s="6477">
        <v>46260</v>
      </c>
      <c r="N801" s="353">
        <v>46259</v>
      </c>
      <c r="O801" s="354">
        <v>46261</v>
      </c>
      <c r="P801" s="353">
        <v>46256</v>
      </c>
      <c r="Q801" s="354">
        <v>46262</v>
      </c>
      <c r="R801" s="353">
        <v>46256</v>
      </c>
      <c r="S801" s="354">
        <v>46266</v>
      </c>
      <c r="T801" s="353">
        <v>46260</v>
      </c>
      <c r="U801" s="355">
        <v>46268</v>
      </c>
      <c r="V801" s="353">
        <v>46268</v>
      </c>
      <c r="W801" s="356">
        <v>46269</v>
      </c>
      <c r="X801" s="357">
        <v>46269</v>
      </c>
      <c r="Y801" s="359">
        <v>46269</v>
      </c>
      <c r="Z801" s="359">
        <v>46269</v>
      </c>
      <c r="AA801" s="601"/>
      <c r="AB801" s="359"/>
      <c r="AC801" s="251" t="s">
        <v>627</v>
      </c>
      <c r="AD801" s="361"/>
      <c r="AE801" s="362">
        <v>6</v>
      </c>
      <c r="AF801" s="363" t="str">
        <f t="shared" si="2108"/>
        <v>4IE</v>
      </c>
      <c r="AG801" s="364"/>
      <c r="AH801" s="364">
        <v>1</v>
      </c>
      <c r="AI801" s="364"/>
      <c r="AJ801" s="364"/>
      <c r="AK801" s="364"/>
      <c r="AL801" s="364"/>
      <c r="AM801" s="364"/>
      <c r="AN801" s="364">
        <v>1</v>
      </c>
      <c r="AO801" s="364"/>
      <c r="AP801" s="363">
        <v>1</v>
      </c>
      <c r="AQ801" s="255">
        <v>1</v>
      </c>
      <c r="AR801" s="255">
        <v>1</v>
      </c>
      <c r="AS801" s="255"/>
      <c r="AT801" s="255"/>
      <c r="AU801" s="2843">
        <f t="shared" si="2109"/>
        <v>0</v>
      </c>
      <c r="AV801" s="4008">
        <f t="shared" si="2110"/>
        <v>1</v>
      </c>
      <c r="AW801" s="590">
        <v>46206</v>
      </c>
      <c r="AX801" s="369">
        <v>4263322</v>
      </c>
      <c r="AY801" s="154">
        <v>46206</v>
      </c>
      <c r="AZ801" s="367">
        <v>4263323</v>
      </c>
      <c r="BA801" s="154">
        <v>46206</v>
      </c>
      <c r="BB801" s="367">
        <v>4263324</v>
      </c>
      <c r="BC801" s="368">
        <v>46206</v>
      </c>
      <c r="BD801" s="369">
        <v>4263325</v>
      </c>
      <c r="BE801" s="4599">
        <v>46206</v>
      </c>
      <c r="BF801" s="367">
        <v>4263326</v>
      </c>
      <c r="BG801" s="368">
        <v>46237</v>
      </c>
      <c r="BH801" s="367">
        <v>4263382</v>
      </c>
      <c r="BI801" s="154" t="str">
        <f t="shared" si="2111"/>
        <v>-</v>
      </c>
      <c r="BJ801" s="367"/>
      <c r="BK801" s="154" t="str">
        <f t="shared" si="2112"/>
        <v>-</v>
      </c>
      <c r="BL801" s="367"/>
      <c r="BM801" s="154" t="str">
        <f t="shared" si="2113"/>
        <v>-</v>
      </c>
      <c r="BN801" s="367"/>
      <c r="BO801" s="155" t="str">
        <f t="shared" si="2114"/>
        <v>-</v>
      </c>
      <c r="BP801" s="367"/>
      <c r="BQ801" s="154">
        <v>46206</v>
      </c>
      <c r="BR801" s="369">
        <v>4263334</v>
      </c>
      <c r="BS801" s="154" t="str">
        <f t="shared" ref="BS801:BS808" si="2139">IF($AE801=0,"　",VLOOKUP($AE801,ﾚｰｻﾞOP,13,0))</f>
        <v>-</v>
      </c>
      <c r="BT801" s="369"/>
      <c r="BU801" s="154" t="str">
        <f t="shared" ref="BU801:BU808" si="2140">IF($AE801=0,"　",VLOOKUP($AE801,ﾚｰｻﾞOP,14,0))</f>
        <v>-</v>
      </c>
      <c r="BV801" s="369"/>
      <c r="BW801" s="154" t="str">
        <f t="shared" ref="BW801:BW808" si="2141">IF($AE801=0,"　",VLOOKUP($AE801,ﾚｰｻﾞOP,15,0))</f>
        <v>-</v>
      </c>
      <c r="BX801" s="367"/>
      <c r="BY801" s="154" t="str">
        <f t="shared" ref="BY801:BY808" si="2142">IF($AE801=0,"　",VLOOKUP($AE801,ﾚｰｻﾞOP,16,0))</f>
        <v>-</v>
      </c>
      <c r="BZ801" s="369"/>
      <c r="CA801" s="154" t="str">
        <f t="shared" ref="CA801:CA808" si="2143">IF($AE801=0,"　",VLOOKUP($AE801,ﾚｰｻﾞOP,17,0))</f>
        <v>-</v>
      </c>
      <c r="CB801" s="367"/>
      <c r="CC801" s="154" t="str">
        <f t="shared" ref="CC801:CC808" si="2144">IF($AE801=0,"　",VLOOKUP($AE801,ﾚｰｻﾞOP,18,0))</f>
        <v>-</v>
      </c>
      <c r="CD801" s="367"/>
      <c r="CE801" s="2850" t="str">
        <f t="shared" si="2115"/>
        <v>-</v>
      </c>
      <c r="CF801" s="2846"/>
      <c r="CG801" s="2855" t="str">
        <f t="shared" si="2116"/>
        <v>-</v>
      </c>
      <c r="CH801" s="2851"/>
      <c r="CI801" s="2850" t="str">
        <f t="shared" si="2117"/>
        <v>-</v>
      </c>
      <c r="CJ801" s="2846"/>
      <c r="CK801" s="2850" t="str">
        <f t="shared" si="2118"/>
        <v>-</v>
      </c>
      <c r="CL801" s="2851"/>
      <c r="CM801" s="2850" t="str">
        <f t="shared" si="2119"/>
        <v>-</v>
      </c>
      <c r="CN801" s="2851"/>
      <c r="CO801" s="2855" t="str">
        <f t="shared" si="2120"/>
        <v>-</v>
      </c>
      <c r="CP801" s="2851"/>
      <c r="CQ801" s="2855" t="str">
        <f t="shared" si="2121"/>
        <v>-</v>
      </c>
      <c r="CR801" s="2851"/>
      <c r="CS801" s="2850" t="str">
        <f t="shared" si="2122"/>
        <v>-</v>
      </c>
      <c r="CT801" s="2851"/>
      <c r="CU801" s="2855"/>
      <c r="CV801" s="2851"/>
      <c r="CW801" s="2850" t="str">
        <f t="shared" si="2123"/>
        <v>-</v>
      </c>
      <c r="CX801" s="2851"/>
      <c r="CY801" s="2855" t="str">
        <f t="shared" si="2124"/>
        <v>-</v>
      </c>
      <c r="CZ801" s="2851"/>
      <c r="DA801" s="154" t="str">
        <f t="shared" si="2125"/>
        <v>-</v>
      </c>
      <c r="DB801" s="369"/>
      <c r="DC801" s="155" t="str">
        <f t="shared" si="2126"/>
        <v>-</v>
      </c>
      <c r="DD801" s="367"/>
      <c r="DE801" s="374">
        <f t="shared" si="2137"/>
        <v>0</v>
      </c>
      <c r="DF801" s="373"/>
      <c r="DG801" s="818">
        <v>46199</v>
      </c>
      <c r="DH801" s="372">
        <v>4263404</v>
      </c>
      <c r="DI801" s="267">
        <f t="shared" si="2138"/>
        <v>0</v>
      </c>
      <c r="DJ801" s="373"/>
      <c r="DK801" s="374">
        <f>IF(AU801=2,1,0)</f>
        <v>0</v>
      </c>
      <c r="DL801" s="373"/>
      <c r="DM801" s="375">
        <f t="shared" si="2127"/>
        <v>0</v>
      </c>
      <c r="DN801" s="373"/>
      <c r="DO801" s="155">
        <f t="shared" si="2128"/>
        <v>0</v>
      </c>
      <c r="DP801" s="372"/>
      <c r="DQ801" s="155">
        <f t="shared" si="2129"/>
        <v>0</v>
      </c>
      <c r="DR801" s="373"/>
      <c r="DS801" s="155">
        <f t="shared" si="2130"/>
        <v>0</v>
      </c>
      <c r="DT801" s="372"/>
      <c r="DU801" s="155">
        <f t="shared" si="2131"/>
        <v>0</v>
      </c>
      <c r="DV801" s="373"/>
      <c r="DW801" s="4891">
        <v>46206</v>
      </c>
      <c r="DX801" s="372">
        <v>4263337</v>
      </c>
      <c r="DY801" s="154">
        <f t="shared" si="2132"/>
        <v>0</v>
      </c>
      <c r="DZ801" s="373"/>
      <c r="EA801" s="154">
        <v>46206</v>
      </c>
      <c r="EB801" s="373">
        <v>4263338</v>
      </c>
      <c r="EC801" s="269">
        <v>46206</v>
      </c>
      <c r="ED801" s="376">
        <v>4263339</v>
      </c>
      <c r="EE801" s="822">
        <v>46178</v>
      </c>
      <c r="EF801" s="377">
        <v>4263307</v>
      </c>
      <c r="EG801" s="273"/>
      <c r="EH801" s="274"/>
      <c r="EI801" s="275"/>
      <c r="EJ801" s="276"/>
      <c r="EK801" s="275"/>
      <c r="EL801" s="277"/>
      <c r="EM801" s="278" t="str">
        <f t="shared" si="2133"/>
        <v xml:space="preserve"> </v>
      </c>
      <c r="EN801" s="372"/>
      <c r="EO801" s="155">
        <f t="shared" si="2134"/>
        <v>0</v>
      </c>
      <c r="EP801" s="373"/>
      <c r="ER801" s="194"/>
      <c r="ET801" s="154" t="str">
        <f>IF($AE801=0,"　",VLOOKUP($AE801,ﾚｰｻﾞOP,60,0))</f>
        <v>-</v>
      </c>
      <c r="EU801" s="373"/>
      <c r="EV801" s="154" t="str">
        <f t="shared" si="2135"/>
        <v>-</v>
      </c>
      <c r="EW801" s="373"/>
      <c r="EX801" s="154"/>
      <c r="EY801" s="367"/>
      <c r="EZ801" s="154"/>
      <c r="FA801" s="367"/>
      <c r="FB801" s="154"/>
      <c r="FC801" s="367"/>
      <c r="FD801" s="154"/>
      <c r="FE801" s="367"/>
      <c r="FF801" s="155"/>
      <c r="FG801" s="367"/>
      <c r="FH801" s="154"/>
      <c r="FI801" s="367"/>
      <c r="FJ801" s="154" t="str">
        <f>IF($AE801=0,"　",VLOOKUP($AE801,ﾚｰｻﾞOP,67,0))</f>
        <v>-</v>
      </c>
      <c r="FK801" s="373"/>
      <c r="FL801" s="155" t="str">
        <f t="shared" si="2136"/>
        <v>-</v>
      </c>
      <c r="FM801" s="279"/>
      <c r="FN801" s="1184"/>
      <c r="FO801" s="280"/>
      <c r="FP801" s="281"/>
      <c r="FQ801" s="282"/>
      <c r="FS801" s="281"/>
      <c r="FT801" s="282"/>
    </row>
    <row r="802" spans="1:176" ht="18.600000000000001" customHeight="1">
      <c r="A802" s="228">
        <f t="shared" si="2106"/>
        <v>792</v>
      </c>
      <c r="B802" s="343" t="str">
        <f t="shared" si="2107"/>
        <v>4IE</v>
      </c>
      <c r="C802" s="6771">
        <v>46267</v>
      </c>
      <c r="D802" s="5644" t="s">
        <v>1809</v>
      </c>
      <c r="E802" s="6193">
        <v>89610269</v>
      </c>
      <c r="F802" s="6828" t="s">
        <v>2354</v>
      </c>
      <c r="G802" s="1263"/>
      <c r="H802" s="1330" t="s">
        <v>629</v>
      </c>
      <c r="I802" s="1264" t="s">
        <v>52</v>
      </c>
      <c r="J802" s="1264" t="s">
        <v>21</v>
      </c>
      <c r="K802" s="599" t="s">
        <v>11</v>
      </c>
      <c r="L802" s="600"/>
      <c r="M802" s="6477">
        <v>46260</v>
      </c>
      <c r="N802" s="353">
        <v>46266</v>
      </c>
      <c r="O802" s="354">
        <v>46261</v>
      </c>
      <c r="P802" s="353">
        <v>46269</v>
      </c>
      <c r="Q802" s="354">
        <v>46262</v>
      </c>
      <c r="R802" s="353">
        <v>46266</v>
      </c>
      <c r="S802" s="354">
        <v>46266</v>
      </c>
      <c r="T802" s="353">
        <v>46268</v>
      </c>
      <c r="U802" s="355">
        <v>46268</v>
      </c>
      <c r="V802" s="353">
        <v>46273</v>
      </c>
      <c r="W802" s="356">
        <v>46269</v>
      </c>
      <c r="X802" s="357">
        <v>46273</v>
      </c>
      <c r="Y802" s="359">
        <v>46270</v>
      </c>
      <c r="Z802" s="359">
        <v>46270</v>
      </c>
      <c r="AA802" s="601"/>
      <c r="AB802" s="359"/>
      <c r="AC802" s="251"/>
      <c r="AD802" s="361"/>
      <c r="AE802" s="362">
        <v>25</v>
      </c>
      <c r="AF802" s="363" t="str">
        <f t="shared" si="2108"/>
        <v>4IE</v>
      </c>
      <c r="AG802" s="364"/>
      <c r="AH802" s="364"/>
      <c r="AI802" s="364"/>
      <c r="AJ802" s="364"/>
      <c r="AK802" s="364"/>
      <c r="AL802" s="364"/>
      <c r="AM802" s="364"/>
      <c r="AN802" s="364"/>
      <c r="AO802" s="364"/>
      <c r="AP802" s="363"/>
      <c r="AQ802" s="255"/>
      <c r="AR802" s="255"/>
      <c r="AS802" s="255"/>
      <c r="AT802" s="255"/>
      <c r="AU802" s="2843">
        <f t="shared" si="2109"/>
        <v>0</v>
      </c>
      <c r="AV802" s="4008">
        <f t="shared" si="2110"/>
        <v>0</v>
      </c>
      <c r="AW802" s="590" t="str">
        <f>IF($AE802=0,"　",VLOOKUP($AE802,ﾚｰｻﾞOP,5,0))</f>
        <v>-</v>
      </c>
      <c r="AX802" s="369"/>
      <c r="AY802" s="154" t="str">
        <f>IF($AE802=0,"　",VLOOKUP($AE802,ﾚｰｻﾞOP,6,0))</f>
        <v>-</v>
      </c>
      <c r="AZ802" s="367"/>
      <c r="BA802" s="154" t="str">
        <f>IF($AE802=0,"　",VLOOKUP($AE802,ﾚｰｻﾞOP,7,0))</f>
        <v>-</v>
      </c>
      <c r="BB802" s="367"/>
      <c r="BC802" s="368" t="str">
        <f>IF($AE802=0,"　",VLOOKUP($AE802,ﾚｰｻﾞOP,8,0))</f>
        <v>-</v>
      </c>
      <c r="BD802" s="369"/>
      <c r="BE802" s="4599" t="str">
        <f>IF($AE802=0,"　",VLOOKUP($AE802,ﾚｰｻﾞOP,9,0))</f>
        <v>-</v>
      </c>
      <c r="BF802" s="367"/>
      <c r="BG802" s="368" t="str">
        <f>IF($AE802=0,"　",VLOOKUP($AE802,ﾚｰｻﾞOP,10,0))</f>
        <v>-</v>
      </c>
      <c r="BH802" s="367"/>
      <c r="BI802" s="154" t="str">
        <f t="shared" si="2111"/>
        <v>-</v>
      </c>
      <c r="BJ802" s="367"/>
      <c r="BK802" s="154" t="str">
        <f t="shared" si="2112"/>
        <v>-</v>
      </c>
      <c r="BL802" s="367"/>
      <c r="BM802" s="154" t="str">
        <f t="shared" si="2113"/>
        <v>-</v>
      </c>
      <c r="BN802" s="367"/>
      <c r="BO802" s="155" t="str">
        <f t="shared" si="2114"/>
        <v>-</v>
      </c>
      <c r="BP802" s="367"/>
      <c r="BQ802" s="154" t="str">
        <f>IF($AE802=0,"　",VLOOKUP($AE802,ﾚｰｻﾞOP,12,0))</f>
        <v>-</v>
      </c>
      <c r="BR802" s="369"/>
      <c r="BS802" s="154" t="str">
        <f t="shared" si="2139"/>
        <v>-</v>
      </c>
      <c r="BT802" s="369"/>
      <c r="BU802" s="154" t="str">
        <f t="shared" si="2140"/>
        <v>-</v>
      </c>
      <c r="BV802" s="369"/>
      <c r="BW802" s="154" t="str">
        <f t="shared" si="2141"/>
        <v>-</v>
      </c>
      <c r="BX802" s="367"/>
      <c r="BY802" s="154" t="str">
        <f t="shared" si="2142"/>
        <v>-</v>
      </c>
      <c r="BZ802" s="369"/>
      <c r="CA802" s="154" t="str">
        <f t="shared" si="2143"/>
        <v>-</v>
      </c>
      <c r="CB802" s="367"/>
      <c r="CC802" s="154" t="str">
        <f t="shared" si="2144"/>
        <v>-</v>
      </c>
      <c r="CD802" s="367"/>
      <c r="CE802" s="2850" t="str">
        <f t="shared" si="2115"/>
        <v>-</v>
      </c>
      <c r="CF802" s="2846"/>
      <c r="CG802" s="2855" t="str">
        <f t="shared" si="2116"/>
        <v>-</v>
      </c>
      <c r="CH802" s="2851"/>
      <c r="CI802" s="2850" t="str">
        <f t="shared" si="2117"/>
        <v>-</v>
      </c>
      <c r="CJ802" s="2846"/>
      <c r="CK802" s="2850" t="str">
        <f t="shared" si="2118"/>
        <v>-</v>
      </c>
      <c r="CL802" s="2851"/>
      <c r="CM802" s="2850" t="str">
        <f t="shared" si="2119"/>
        <v>-</v>
      </c>
      <c r="CN802" s="2851"/>
      <c r="CO802" s="2855" t="str">
        <f t="shared" si="2120"/>
        <v>-</v>
      </c>
      <c r="CP802" s="2851"/>
      <c r="CQ802" s="2855" t="str">
        <f t="shared" si="2121"/>
        <v>-</v>
      </c>
      <c r="CR802" s="2851"/>
      <c r="CS802" s="2850" t="str">
        <f t="shared" si="2122"/>
        <v>-</v>
      </c>
      <c r="CT802" s="2851"/>
      <c r="CU802" s="2855"/>
      <c r="CV802" s="2851"/>
      <c r="CW802" s="2850" t="str">
        <f t="shared" si="2123"/>
        <v>-</v>
      </c>
      <c r="CX802" s="2851"/>
      <c r="CY802" s="2855" t="str">
        <f t="shared" si="2124"/>
        <v>-</v>
      </c>
      <c r="CZ802" s="2851"/>
      <c r="DA802" s="154" t="str">
        <f t="shared" si="2125"/>
        <v>-</v>
      </c>
      <c r="DB802" s="369"/>
      <c r="DC802" s="155" t="str">
        <f t="shared" si="2126"/>
        <v>-</v>
      </c>
      <c r="DD802" s="367"/>
      <c r="DE802" s="374">
        <f t="shared" si="2137"/>
        <v>0</v>
      </c>
      <c r="DF802" s="373"/>
      <c r="DG802" s="818">
        <f t="shared" ref="DG802:DG833" si="2145">IF(AH802=1,1,0)</f>
        <v>0</v>
      </c>
      <c r="DH802" s="372"/>
      <c r="DI802" s="267">
        <f t="shared" si="2138"/>
        <v>0</v>
      </c>
      <c r="DJ802" s="373"/>
      <c r="DK802" s="374">
        <f>IF(AU802=2,1,0)</f>
        <v>0</v>
      </c>
      <c r="DL802" s="373"/>
      <c r="DM802" s="375">
        <f t="shared" si="2127"/>
        <v>0</v>
      </c>
      <c r="DN802" s="373"/>
      <c r="DO802" s="155">
        <f t="shared" si="2128"/>
        <v>0</v>
      </c>
      <c r="DP802" s="372"/>
      <c r="DQ802" s="155">
        <f t="shared" si="2129"/>
        <v>0</v>
      </c>
      <c r="DR802" s="373"/>
      <c r="DS802" s="155">
        <f t="shared" si="2130"/>
        <v>0</v>
      </c>
      <c r="DT802" s="372"/>
      <c r="DU802" s="155">
        <f t="shared" si="2131"/>
        <v>0</v>
      </c>
      <c r="DV802" s="373"/>
      <c r="DW802" s="4891">
        <f>IF(AN802=1,1,0)</f>
        <v>0</v>
      </c>
      <c r="DX802" s="372"/>
      <c r="DY802" s="154">
        <f t="shared" si="2132"/>
        <v>0</v>
      </c>
      <c r="DZ802" s="373"/>
      <c r="EA802" s="154">
        <f>IF(AP802=1,1,0)</f>
        <v>0</v>
      </c>
      <c r="EB802" s="373"/>
      <c r="EC802" s="269">
        <f>IF(AQ802=1,1,0)</f>
        <v>0</v>
      </c>
      <c r="ED802" s="376"/>
      <c r="EE802" s="822">
        <f>IF(AV802=0,0,1)</f>
        <v>0</v>
      </c>
      <c r="EF802" s="377"/>
      <c r="EG802" s="273"/>
      <c r="EH802" s="274"/>
      <c r="EI802" s="275"/>
      <c r="EJ802" s="276"/>
      <c r="EK802" s="275"/>
      <c r="EL802" s="277"/>
      <c r="EM802" s="278" t="str">
        <f t="shared" si="2133"/>
        <v xml:space="preserve"> </v>
      </c>
      <c r="EN802" s="372"/>
      <c r="EO802" s="155">
        <f t="shared" si="2134"/>
        <v>0</v>
      </c>
      <c r="EP802" s="373"/>
      <c r="ER802" s="194"/>
      <c r="ET802" s="154">
        <v>46206</v>
      </c>
      <c r="EU802" s="373">
        <v>4263341</v>
      </c>
      <c r="EV802" s="154">
        <f t="shared" si="2135"/>
        <v>1</v>
      </c>
      <c r="EW802" s="373"/>
      <c r="EX802" s="154"/>
      <c r="EY802" s="367"/>
      <c r="EZ802" s="154">
        <v>46182</v>
      </c>
      <c r="FA802" s="367">
        <v>4263309</v>
      </c>
      <c r="FB802" s="154"/>
      <c r="FC802" s="367"/>
      <c r="FD802" s="154">
        <v>46251</v>
      </c>
      <c r="FE802" s="367">
        <v>4263391</v>
      </c>
      <c r="FF802" s="155"/>
      <c r="FG802" s="367"/>
      <c r="FH802" s="154"/>
      <c r="FI802" s="367"/>
      <c r="FJ802" s="154">
        <v>46206</v>
      </c>
      <c r="FK802" s="373">
        <v>4263344</v>
      </c>
      <c r="FL802" s="155">
        <f t="shared" si="2136"/>
        <v>1</v>
      </c>
      <c r="FM802" s="279"/>
      <c r="FN802" s="1184"/>
      <c r="FO802" s="280"/>
      <c r="FP802" s="281">
        <v>1</v>
      </c>
      <c r="FQ802" s="282"/>
      <c r="FS802" s="281"/>
      <c r="FT802" s="282"/>
    </row>
    <row r="803" spans="1:176" ht="18.600000000000001" customHeight="1">
      <c r="A803" s="228">
        <f t="shared" si="2106"/>
        <v>793</v>
      </c>
      <c r="B803" s="343" t="str">
        <f t="shared" si="2107"/>
        <v>4IE</v>
      </c>
      <c r="C803" s="6242">
        <v>46266</v>
      </c>
      <c r="D803" s="6192" t="s">
        <v>1601</v>
      </c>
      <c r="E803" s="6193">
        <v>89610272</v>
      </c>
      <c r="F803" s="6828" t="s">
        <v>2355</v>
      </c>
      <c r="G803" s="1263"/>
      <c r="H803" s="1330" t="s">
        <v>630</v>
      </c>
      <c r="I803" s="1264" t="s">
        <v>48</v>
      </c>
      <c r="J803" s="1264" t="s">
        <v>1702</v>
      </c>
      <c r="K803" s="599" t="s">
        <v>11</v>
      </c>
      <c r="L803" s="600"/>
      <c r="M803" s="6477">
        <v>46261</v>
      </c>
      <c r="N803" s="353">
        <v>46267</v>
      </c>
      <c r="O803" s="354">
        <v>46262</v>
      </c>
      <c r="P803" s="353">
        <v>46269</v>
      </c>
      <c r="Q803" s="354">
        <v>46266</v>
      </c>
      <c r="R803" s="353">
        <v>46269</v>
      </c>
      <c r="S803" s="354">
        <v>46267</v>
      </c>
      <c r="T803" s="353">
        <v>46270</v>
      </c>
      <c r="U803" s="355">
        <v>46269</v>
      </c>
      <c r="V803" s="353">
        <v>46273</v>
      </c>
      <c r="W803" s="356">
        <v>46270</v>
      </c>
      <c r="X803" s="357">
        <v>46274</v>
      </c>
      <c r="Y803" s="359">
        <v>46273</v>
      </c>
      <c r="Z803" s="359">
        <v>46273</v>
      </c>
      <c r="AA803" s="601"/>
      <c r="AB803" s="359"/>
      <c r="AC803" s="251"/>
      <c r="AD803" s="361"/>
      <c r="AE803" s="362">
        <v>25</v>
      </c>
      <c r="AF803" s="363" t="str">
        <f t="shared" si="2108"/>
        <v>4IE</v>
      </c>
      <c r="AG803" s="364"/>
      <c r="AH803" s="364"/>
      <c r="AI803" s="364"/>
      <c r="AJ803" s="364"/>
      <c r="AK803" s="364"/>
      <c r="AL803" s="364"/>
      <c r="AM803" s="364"/>
      <c r="AN803" s="364"/>
      <c r="AO803" s="364"/>
      <c r="AP803" s="363"/>
      <c r="AQ803" s="255"/>
      <c r="AR803" s="255"/>
      <c r="AS803" s="255"/>
      <c r="AT803" s="255"/>
      <c r="AU803" s="2843">
        <f t="shared" si="2109"/>
        <v>0</v>
      </c>
      <c r="AV803" s="4008">
        <f t="shared" si="2110"/>
        <v>0</v>
      </c>
      <c r="AW803" s="590" t="str">
        <f>IF($AE803=0,"　",VLOOKUP($AE803,ﾚｰｻﾞOP,5,0))</f>
        <v>-</v>
      </c>
      <c r="AX803" s="369"/>
      <c r="AY803" s="154" t="str">
        <f>IF($AE803=0,"　",VLOOKUP($AE803,ﾚｰｻﾞOP,6,0))</f>
        <v>-</v>
      </c>
      <c r="AZ803" s="367"/>
      <c r="BA803" s="154" t="str">
        <f>IF($AE803=0,"　",VLOOKUP($AE803,ﾚｰｻﾞOP,7,0))</f>
        <v>-</v>
      </c>
      <c r="BB803" s="367"/>
      <c r="BC803" s="368" t="str">
        <f>IF($AE803=0,"　",VLOOKUP($AE803,ﾚｰｻﾞOP,8,0))</f>
        <v>-</v>
      </c>
      <c r="BD803" s="369"/>
      <c r="BE803" s="4599" t="str">
        <f>IF($AE803=0,"　",VLOOKUP($AE803,ﾚｰｻﾞOP,9,0))</f>
        <v>-</v>
      </c>
      <c r="BF803" s="367"/>
      <c r="BG803" s="368" t="str">
        <f>IF($AE803=0,"　",VLOOKUP($AE803,ﾚｰｻﾞOP,10,0))</f>
        <v>-</v>
      </c>
      <c r="BH803" s="367"/>
      <c r="BI803" s="154" t="str">
        <f t="shared" si="2111"/>
        <v>-</v>
      </c>
      <c r="BJ803" s="367"/>
      <c r="BK803" s="154" t="str">
        <f t="shared" si="2112"/>
        <v>-</v>
      </c>
      <c r="BL803" s="367"/>
      <c r="BM803" s="154" t="str">
        <f t="shared" si="2113"/>
        <v>-</v>
      </c>
      <c r="BN803" s="367"/>
      <c r="BO803" s="155" t="str">
        <f t="shared" si="2114"/>
        <v>-</v>
      </c>
      <c r="BP803" s="367"/>
      <c r="BQ803" s="154" t="str">
        <f>IF($AE803=0,"　",VLOOKUP($AE803,ﾚｰｻﾞOP,12,0))</f>
        <v>-</v>
      </c>
      <c r="BR803" s="369"/>
      <c r="BS803" s="154" t="str">
        <f t="shared" si="2139"/>
        <v>-</v>
      </c>
      <c r="BT803" s="369"/>
      <c r="BU803" s="154" t="str">
        <f t="shared" si="2140"/>
        <v>-</v>
      </c>
      <c r="BV803" s="369"/>
      <c r="BW803" s="154" t="str">
        <f t="shared" si="2141"/>
        <v>-</v>
      </c>
      <c r="BX803" s="367"/>
      <c r="BY803" s="154" t="str">
        <f t="shared" si="2142"/>
        <v>-</v>
      </c>
      <c r="BZ803" s="369"/>
      <c r="CA803" s="154" t="str">
        <f t="shared" si="2143"/>
        <v>-</v>
      </c>
      <c r="CB803" s="367"/>
      <c r="CC803" s="154" t="str">
        <f t="shared" si="2144"/>
        <v>-</v>
      </c>
      <c r="CD803" s="367"/>
      <c r="CE803" s="2850" t="str">
        <f t="shared" si="2115"/>
        <v>-</v>
      </c>
      <c r="CF803" s="2846"/>
      <c r="CG803" s="2855" t="str">
        <f t="shared" si="2116"/>
        <v>-</v>
      </c>
      <c r="CH803" s="2851"/>
      <c r="CI803" s="2850" t="str">
        <f t="shared" si="2117"/>
        <v>-</v>
      </c>
      <c r="CJ803" s="2846"/>
      <c r="CK803" s="2850" t="str">
        <f t="shared" si="2118"/>
        <v>-</v>
      </c>
      <c r="CL803" s="2851"/>
      <c r="CM803" s="2850" t="str">
        <f t="shared" si="2119"/>
        <v>-</v>
      </c>
      <c r="CN803" s="2851"/>
      <c r="CO803" s="2855" t="str">
        <f t="shared" si="2120"/>
        <v>-</v>
      </c>
      <c r="CP803" s="2851"/>
      <c r="CQ803" s="2855" t="str">
        <f t="shared" si="2121"/>
        <v>-</v>
      </c>
      <c r="CR803" s="2851"/>
      <c r="CS803" s="2850" t="str">
        <f t="shared" si="2122"/>
        <v>-</v>
      </c>
      <c r="CT803" s="2851"/>
      <c r="CU803" s="2855"/>
      <c r="CV803" s="2851"/>
      <c r="CW803" s="2850" t="str">
        <f t="shared" si="2123"/>
        <v>-</v>
      </c>
      <c r="CX803" s="2851"/>
      <c r="CY803" s="2855" t="str">
        <f t="shared" si="2124"/>
        <v>-</v>
      </c>
      <c r="CZ803" s="2851"/>
      <c r="DA803" s="154" t="str">
        <f t="shared" si="2125"/>
        <v>-</v>
      </c>
      <c r="DB803" s="369"/>
      <c r="DC803" s="155" t="str">
        <f t="shared" si="2126"/>
        <v>-</v>
      </c>
      <c r="DD803" s="367"/>
      <c r="DE803" s="374">
        <f t="shared" si="2137"/>
        <v>0</v>
      </c>
      <c r="DF803" s="373"/>
      <c r="DG803" s="818">
        <f t="shared" si="2145"/>
        <v>0</v>
      </c>
      <c r="DH803" s="372"/>
      <c r="DI803" s="267">
        <f t="shared" si="2138"/>
        <v>0</v>
      </c>
      <c r="DJ803" s="373"/>
      <c r="DK803" s="374">
        <f>IF(AU803=2,1,0)</f>
        <v>0</v>
      </c>
      <c r="DL803" s="373"/>
      <c r="DM803" s="375">
        <f t="shared" si="2127"/>
        <v>0</v>
      </c>
      <c r="DN803" s="373"/>
      <c r="DO803" s="155">
        <f t="shared" si="2128"/>
        <v>0</v>
      </c>
      <c r="DP803" s="372"/>
      <c r="DQ803" s="155">
        <f t="shared" si="2129"/>
        <v>0</v>
      </c>
      <c r="DR803" s="373"/>
      <c r="DS803" s="155">
        <f t="shared" si="2130"/>
        <v>0</v>
      </c>
      <c r="DT803" s="372"/>
      <c r="DU803" s="155">
        <f t="shared" si="2131"/>
        <v>0</v>
      </c>
      <c r="DV803" s="373"/>
      <c r="DW803" s="4891">
        <f>IF(AN803=1,1,0)</f>
        <v>0</v>
      </c>
      <c r="DX803" s="372"/>
      <c r="DY803" s="154">
        <f t="shared" si="2132"/>
        <v>0</v>
      </c>
      <c r="DZ803" s="373"/>
      <c r="EA803" s="154">
        <f>IF(AP803=1,1,0)</f>
        <v>0</v>
      </c>
      <c r="EB803" s="373"/>
      <c r="EC803" s="269">
        <f>IF(AQ803=1,1,0)</f>
        <v>0</v>
      </c>
      <c r="ED803" s="376"/>
      <c r="EE803" s="822">
        <f>IF(AV803=0,0,1)</f>
        <v>0</v>
      </c>
      <c r="EF803" s="377"/>
      <c r="EG803" s="273"/>
      <c r="EH803" s="274"/>
      <c r="EI803" s="275"/>
      <c r="EJ803" s="276"/>
      <c r="EK803" s="275"/>
      <c r="EL803" s="277"/>
      <c r="EM803" s="278" t="str">
        <f t="shared" si="2133"/>
        <v xml:space="preserve"> </v>
      </c>
      <c r="EN803" s="372"/>
      <c r="EO803" s="155">
        <f t="shared" si="2134"/>
        <v>0</v>
      </c>
      <c r="EP803" s="373"/>
      <c r="ER803" s="194"/>
      <c r="ET803" s="154">
        <v>46206</v>
      </c>
      <c r="EU803" s="373">
        <v>4263341</v>
      </c>
      <c r="EV803" s="154">
        <f t="shared" si="2135"/>
        <v>1</v>
      </c>
      <c r="EW803" s="373"/>
      <c r="EX803" s="154"/>
      <c r="EY803" s="367"/>
      <c r="EZ803" s="154"/>
      <c r="FA803" s="367"/>
      <c r="FB803" s="154"/>
      <c r="FC803" s="367"/>
      <c r="FD803" s="154">
        <v>46251</v>
      </c>
      <c r="FE803" s="367">
        <v>4263391</v>
      </c>
      <c r="FF803" s="155"/>
      <c r="FG803" s="367"/>
      <c r="FH803" s="154">
        <v>46087</v>
      </c>
      <c r="FI803" s="367">
        <v>4263173</v>
      </c>
      <c r="FJ803" s="154">
        <v>46206</v>
      </c>
      <c r="FK803" s="373">
        <v>4263344</v>
      </c>
      <c r="FL803" s="155">
        <f t="shared" si="2136"/>
        <v>1</v>
      </c>
      <c r="FM803" s="279"/>
      <c r="FN803" s="1184"/>
      <c r="FO803" s="280"/>
      <c r="FP803" s="281"/>
      <c r="FQ803" s="282"/>
      <c r="FS803" s="281"/>
      <c r="FT803" s="282"/>
    </row>
    <row r="804" spans="1:176" ht="18.600000000000001" customHeight="1">
      <c r="A804" s="228">
        <f t="shared" si="2106"/>
        <v>794</v>
      </c>
      <c r="B804" s="343" t="str">
        <f t="shared" si="2107"/>
        <v>4IE</v>
      </c>
      <c r="C804" s="6821">
        <v>46321</v>
      </c>
      <c r="D804" s="7603" t="s">
        <v>29</v>
      </c>
      <c r="E804" s="6791">
        <v>84425064</v>
      </c>
      <c r="F804" s="6828" t="s">
        <v>2297</v>
      </c>
      <c r="G804" s="6876" t="s">
        <v>2408</v>
      </c>
      <c r="H804" s="1330" t="s">
        <v>630</v>
      </c>
      <c r="I804" s="1264" t="s">
        <v>52</v>
      </c>
      <c r="J804" s="1264" t="s">
        <v>2013</v>
      </c>
      <c r="K804" s="599" t="s">
        <v>11</v>
      </c>
      <c r="L804" s="600"/>
      <c r="M804" s="6477">
        <v>46261</v>
      </c>
      <c r="N804" s="353">
        <v>46259</v>
      </c>
      <c r="O804" s="354">
        <v>46262</v>
      </c>
      <c r="P804" s="353">
        <v>46260</v>
      </c>
      <c r="Q804" s="354">
        <v>46266</v>
      </c>
      <c r="R804" s="353">
        <v>46261</v>
      </c>
      <c r="S804" s="354">
        <v>46267</v>
      </c>
      <c r="T804" s="353">
        <v>46261</v>
      </c>
      <c r="U804" s="355">
        <v>46269</v>
      </c>
      <c r="V804" s="353">
        <v>46268</v>
      </c>
      <c r="W804" s="356">
        <v>46270</v>
      </c>
      <c r="X804" s="357">
        <v>46273</v>
      </c>
      <c r="Y804" s="979">
        <v>46273</v>
      </c>
      <c r="Z804" s="359">
        <v>46273</v>
      </c>
      <c r="AA804" s="601"/>
      <c r="AB804" s="359"/>
      <c r="AC804" s="251" t="s">
        <v>627</v>
      </c>
      <c r="AD804" s="361"/>
      <c r="AE804" s="362">
        <v>6</v>
      </c>
      <c r="AF804" s="363" t="str">
        <f t="shared" si="2108"/>
        <v>4IE</v>
      </c>
      <c r="AG804" s="364"/>
      <c r="AH804" s="364">
        <v>1</v>
      </c>
      <c r="AI804" s="364"/>
      <c r="AJ804" s="364"/>
      <c r="AK804" s="364"/>
      <c r="AL804" s="364"/>
      <c r="AM804" s="364"/>
      <c r="AN804" s="364">
        <v>1</v>
      </c>
      <c r="AO804" s="364"/>
      <c r="AP804" s="363">
        <v>1</v>
      </c>
      <c r="AQ804" s="255">
        <v>1</v>
      </c>
      <c r="AR804" s="255">
        <v>1</v>
      </c>
      <c r="AS804" s="255"/>
      <c r="AT804" s="255"/>
      <c r="AU804" s="2843">
        <f t="shared" si="2109"/>
        <v>0</v>
      </c>
      <c r="AV804" s="4008">
        <f t="shared" si="2110"/>
        <v>1</v>
      </c>
      <c r="AW804" s="590">
        <v>46220</v>
      </c>
      <c r="AX804" s="369">
        <v>4263329</v>
      </c>
      <c r="AY804" s="154">
        <v>46220</v>
      </c>
      <c r="AZ804" s="367">
        <v>4263330</v>
      </c>
      <c r="BA804" s="154">
        <v>46220</v>
      </c>
      <c r="BB804" s="367">
        <v>4263331</v>
      </c>
      <c r="BC804" s="368">
        <v>46206</v>
      </c>
      <c r="BD804" s="369">
        <v>4263325</v>
      </c>
      <c r="BE804" s="4599">
        <v>46206</v>
      </c>
      <c r="BF804" s="367">
        <v>4263326</v>
      </c>
      <c r="BG804" s="368">
        <v>46237</v>
      </c>
      <c r="BH804" s="367">
        <v>4263382</v>
      </c>
      <c r="BI804" s="154" t="str">
        <f t="shared" si="2111"/>
        <v>-</v>
      </c>
      <c r="BJ804" s="367"/>
      <c r="BK804" s="154" t="str">
        <f t="shared" si="2112"/>
        <v>-</v>
      </c>
      <c r="BL804" s="367"/>
      <c r="BM804" s="154" t="str">
        <f t="shared" si="2113"/>
        <v>-</v>
      </c>
      <c r="BN804" s="367"/>
      <c r="BO804" s="155" t="str">
        <f t="shared" si="2114"/>
        <v>-</v>
      </c>
      <c r="BP804" s="367"/>
      <c r="BQ804" s="154">
        <v>46206</v>
      </c>
      <c r="BR804" s="369">
        <v>4263334</v>
      </c>
      <c r="BS804" s="154" t="str">
        <f t="shared" si="2139"/>
        <v>-</v>
      </c>
      <c r="BT804" s="369"/>
      <c r="BU804" s="154" t="str">
        <f t="shared" si="2140"/>
        <v>-</v>
      </c>
      <c r="BV804" s="369"/>
      <c r="BW804" s="154" t="str">
        <f t="shared" si="2141"/>
        <v>-</v>
      </c>
      <c r="BX804" s="367"/>
      <c r="BY804" s="154" t="str">
        <f t="shared" si="2142"/>
        <v>-</v>
      </c>
      <c r="BZ804" s="369"/>
      <c r="CA804" s="154" t="str">
        <f t="shared" si="2143"/>
        <v>-</v>
      </c>
      <c r="CB804" s="367"/>
      <c r="CC804" s="154" t="str">
        <f t="shared" si="2144"/>
        <v>-</v>
      </c>
      <c r="CD804" s="367"/>
      <c r="CE804" s="2850" t="str">
        <f t="shared" si="2115"/>
        <v>-</v>
      </c>
      <c r="CF804" s="2846"/>
      <c r="CG804" s="2855" t="str">
        <f t="shared" si="2116"/>
        <v>-</v>
      </c>
      <c r="CH804" s="2851"/>
      <c r="CI804" s="2850" t="str">
        <f t="shared" si="2117"/>
        <v>-</v>
      </c>
      <c r="CJ804" s="2846"/>
      <c r="CK804" s="2850" t="str">
        <f t="shared" si="2118"/>
        <v>-</v>
      </c>
      <c r="CL804" s="2851"/>
      <c r="CM804" s="2850" t="str">
        <f t="shared" si="2119"/>
        <v>-</v>
      </c>
      <c r="CN804" s="2851"/>
      <c r="CO804" s="2855" t="str">
        <f t="shared" si="2120"/>
        <v>-</v>
      </c>
      <c r="CP804" s="2851"/>
      <c r="CQ804" s="2855" t="str">
        <f t="shared" si="2121"/>
        <v>-</v>
      </c>
      <c r="CR804" s="2851"/>
      <c r="CS804" s="2850" t="str">
        <f t="shared" si="2122"/>
        <v>-</v>
      </c>
      <c r="CT804" s="2851"/>
      <c r="CU804" s="2855"/>
      <c r="CV804" s="2851"/>
      <c r="CW804" s="2850" t="str">
        <f t="shared" si="2123"/>
        <v>-</v>
      </c>
      <c r="CX804" s="2851"/>
      <c r="CY804" s="2855" t="str">
        <f t="shared" si="2124"/>
        <v>-</v>
      </c>
      <c r="CZ804" s="2851"/>
      <c r="DA804" s="154" t="str">
        <f t="shared" si="2125"/>
        <v>-</v>
      </c>
      <c r="DB804" s="369"/>
      <c r="DC804" s="155" t="str">
        <f t="shared" si="2126"/>
        <v>-</v>
      </c>
      <c r="DD804" s="367"/>
      <c r="DE804" s="374">
        <f t="shared" si="2137"/>
        <v>0</v>
      </c>
      <c r="DF804" s="373"/>
      <c r="DG804" s="818">
        <f t="shared" si="2145"/>
        <v>1</v>
      </c>
      <c r="DH804" s="372"/>
      <c r="DI804" s="267">
        <f t="shared" si="2138"/>
        <v>0</v>
      </c>
      <c r="DJ804" s="373"/>
      <c r="DK804" s="374">
        <f>IF(AU804=2,1,0)</f>
        <v>0</v>
      </c>
      <c r="DL804" s="373"/>
      <c r="DM804" s="375">
        <f t="shared" si="2127"/>
        <v>0</v>
      </c>
      <c r="DN804" s="373"/>
      <c r="DO804" s="155">
        <f t="shared" si="2128"/>
        <v>0</v>
      </c>
      <c r="DP804" s="372"/>
      <c r="DQ804" s="155">
        <f t="shared" si="2129"/>
        <v>0</v>
      </c>
      <c r="DR804" s="373"/>
      <c r="DS804" s="155">
        <f t="shared" si="2130"/>
        <v>0</v>
      </c>
      <c r="DT804" s="372"/>
      <c r="DU804" s="155">
        <f t="shared" si="2131"/>
        <v>0</v>
      </c>
      <c r="DV804" s="373"/>
      <c r="DW804" s="4891">
        <v>46206</v>
      </c>
      <c r="DX804" s="372">
        <v>4263337</v>
      </c>
      <c r="DY804" s="154">
        <f t="shared" si="2132"/>
        <v>0</v>
      </c>
      <c r="DZ804" s="373"/>
      <c r="EA804" s="154">
        <v>46206</v>
      </c>
      <c r="EB804" s="373">
        <v>4263338</v>
      </c>
      <c r="EC804" s="269">
        <v>46241</v>
      </c>
      <c r="ED804" s="376">
        <v>4263388</v>
      </c>
      <c r="EE804" s="822">
        <v>46178</v>
      </c>
      <c r="EF804" s="377">
        <v>4263307</v>
      </c>
      <c r="EG804" s="273"/>
      <c r="EH804" s="274"/>
      <c r="EI804" s="275"/>
      <c r="EJ804" s="276"/>
      <c r="EK804" s="275"/>
      <c r="EL804" s="277"/>
      <c r="EM804" s="278" t="str">
        <f t="shared" si="2133"/>
        <v xml:space="preserve"> </v>
      </c>
      <c r="EN804" s="372"/>
      <c r="EO804" s="155">
        <f t="shared" si="2134"/>
        <v>0</v>
      </c>
      <c r="EP804" s="373"/>
      <c r="ER804" s="194"/>
      <c r="ET804" s="154" t="str">
        <f t="shared" ref="ET804:ET818" si="2146">IF($AE804=0,"　",VLOOKUP($AE804,ﾚｰｻﾞOP,60,0))</f>
        <v>-</v>
      </c>
      <c r="EU804" s="373"/>
      <c r="EV804" s="154" t="str">
        <f t="shared" si="2135"/>
        <v>-</v>
      </c>
      <c r="EW804" s="373"/>
      <c r="EX804" s="154"/>
      <c r="EY804" s="367"/>
      <c r="EZ804" s="154"/>
      <c r="FA804" s="367"/>
      <c r="FB804" s="154"/>
      <c r="FC804" s="367"/>
      <c r="FD804" s="154"/>
      <c r="FE804" s="367"/>
      <c r="FF804" s="155"/>
      <c r="FG804" s="367"/>
      <c r="FH804" s="154"/>
      <c r="FI804" s="367"/>
      <c r="FJ804" s="154" t="str">
        <f t="shared" ref="FJ804:FJ818" si="2147">IF($AE804=0,"　",VLOOKUP($AE804,ﾚｰｻﾞOP,67,0))</f>
        <v>-</v>
      </c>
      <c r="FK804" s="373"/>
      <c r="FL804" s="155" t="str">
        <f t="shared" si="2136"/>
        <v>-</v>
      </c>
      <c r="FM804" s="279"/>
      <c r="FN804" s="1184"/>
      <c r="FO804" s="280"/>
      <c r="FP804" s="281"/>
      <c r="FQ804" s="282"/>
      <c r="FS804" s="281"/>
      <c r="FT804" s="282"/>
    </row>
    <row r="805" spans="1:176" ht="18.600000000000001" customHeight="1">
      <c r="A805" s="228">
        <f t="shared" si="2106"/>
        <v>795</v>
      </c>
      <c r="B805" s="343" t="str">
        <f t="shared" si="2107"/>
        <v>4IE</v>
      </c>
      <c r="C805" s="6821">
        <v>46321</v>
      </c>
      <c r="D805" s="1261" t="s">
        <v>30</v>
      </c>
      <c r="E805" s="1262" t="s">
        <v>2019</v>
      </c>
      <c r="F805" s="6828" t="s">
        <v>2103</v>
      </c>
      <c r="G805" s="6876" t="s">
        <v>1993</v>
      </c>
      <c r="H805" s="1330" t="s">
        <v>630</v>
      </c>
      <c r="I805" s="1264" t="s">
        <v>614</v>
      </c>
      <c r="J805" s="1264" t="s">
        <v>1702</v>
      </c>
      <c r="K805" s="599" t="s">
        <v>11</v>
      </c>
      <c r="L805" s="600"/>
      <c r="M805" s="6477">
        <v>46262</v>
      </c>
      <c r="N805" s="353">
        <v>46259</v>
      </c>
      <c r="O805" s="354">
        <v>46266</v>
      </c>
      <c r="P805" s="353">
        <v>46260</v>
      </c>
      <c r="Q805" s="354">
        <v>46267</v>
      </c>
      <c r="R805" s="353">
        <v>46261</v>
      </c>
      <c r="S805" s="354">
        <v>46268</v>
      </c>
      <c r="T805" s="353">
        <v>46261</v>
      </c>
      <c r="U805" s="355">
        <v>46270</v>
      </c>
      <c r="V805" s="353">
        <v>46268</v>
      </c>
      <c r="W805" s="356">
        <v>46273</v>
      </c>
      <c r="X805" s="357">
        <v>46273</v>
      </c>
      <c r="Y805" s="979">
        <v>46274</v>
      </c>
      <c r="Z805" s="359">
        <v>46274</v>
      </c>
      <c r="AA805" s="601"/>
      <c r="AB805" s="359"/>
      <c r="AC805" s="251" t="s">
        <v>627</v>
      </c>
      <c r="AD805" s="361"/>
      <c r="AE805" s="362">
        <v>3</v>
      </c>
      <c r="AF805" s="363" t="str">
        <f t="shared" si="2108"/>
        <v>4IE</v>
      </c>
      <c r="AG805" s="364"/>
      <c r="AH805" s="364"/>
      <c r="AI805" s="364">
        <v>1</v>
      </c>
      <c r="AJ805" s="364"/>
      <c r="AK805" s="364"/>
      <c r="AL805" s="364"/>
      <c r="AM805" s="364"/>
      <c r="AN805" s="364">
        <v>1</v>
      </c>
      <c r="AO805" s="364"/>
      <c r="AP805" s="363">
        <v>1</v>
      </c>
      <c r="AQ805" s="255">
        <v>1</v>
      </c>
      <c r="AR805" s="255"/>
      <c r="AS805" s="255"/>
      <c r="AT805" s="255"/>
      <c r="AU805" s="2843">
        <f t="shared" si="2109"/>
        <v>2</v>
      </c>
      <c r="AV805" s="4008">
        <f t="shared" si="2110"/>
        <v>0</v>
      </c>
      <c r="AW805" s="590">
        <v>46220</v>
      </c>
      <c r="AX805" s="369">
        <v>4263329</v>
      </c>
      <c r="AY805" s="154">
        <v>46220</v>
      </c>
      <c r="AZ805" s="367">
        <v>4263330</v>
      </c>
      <c r="BA805" s="154">
        <v>46220</v>
      </c>
      <c r="BB805" s="367">
        <v>4263331</v>
      </c>
      <c r="BC805" s="368">
        <v>46206</v>
      </c>
      <c r="BD805" s="369">
        <v>4263325</v>
      </c>
      <c r="BE805" s="4599">
        <v>46206</v>
      </c>
      <c r="BF805" s="367">
        <v>4263326</v>
      </c>
      <c r="BG805" s="368">
        <v>46237</v>
      </c>
      <c r="BH805" s="367">
        <v>4263382</v>
      </c>
      <c r="BI805" s="154">
        <v>46177</v>
      </c>
      <c r="BJ805" s="367">
        <v>4263288</v>
      </c>
      <c r="BK805" s="154" t="str">
        <f t="shared" si="2112"/>
        <v>-</v>
      </c>
      <c r="BL805" s="367"/>
      <c r="BM805" s="154" t="str">
        <f t="shared" si="2113"/>
        <v>-</v>
      </c>
      <c r="BN805" s="367"/>
      <c r="BO805" s="155" t="str">
        <f t="shared" si="2114"/>
        <v>-</v>
      </c>
      <c r="BP805" s="367"/>
      <c r="BQ805" s="154" t="str">
        <f>IF($AE805=0,"　",VLOOKUP($AE805,ﾚｰｻﾞOP,12,0))</f>
        <v>-</v>
      </c>
      <c r="BR805" s="369"/>
      <c r="BS805" s="154" t="str">
        <f t="shared" si="2139"/>
        <v>-</v>
      </c>
      <c r="BT805" s="369"/>
      <c r="BU805" s="154" t="str">
        <f t="shared" si="2140"/>
        <v>-</v>
      </c>
      <c r="BV805" s="369"/>
      <c r="BW805" s="154" t="str">
        <f t="shared" si="2141"/>
        <v>-</v>
      </c>
      <c r="BX805" s="367"/>
      <c r="BY805" s="154" t="str">
        <f t="shared" si="2142"/>
        <v>-</v>
      </c>
      <c r="BZ805" s="369"/>
      <c r="CA805" s="154" t="str">
        <f t="shared" si="2143"/>
        <v>-</v>
      </c>
      <c r="CB805" s="367"/>
      <c r="CC805" s="154" t="str">
        <f t="shared" si="2144"/>
        <v>-</v>
      </c>
      <c r="CD805" s="367"/>
      <c r="CE805" s="2850" t="str">
        <f t="shared" si="2115"/>
        <v>-</v>
      </c>
      <c r="CF805" s="2846"/>
      <c r="CG805" s="2855" t="str">
        <f t="shared" si="2116"/>
        <v>-</v>
      </c>
      <c r="CH805" s="2851"/>
      <c r="CI805" s="2850" t="str">
        <f t="shared" si="2117"/>
        <v>-</v>
      </c>
      <c r="CJ805" s="2846"/>
      <c r="CK805" s="2850" t="str">
        <f t="shared" si="2118"/>
        <v>-</v>
      </c>
      <c r="CL805" s="2851"/>
      <c r="CM805" s="2850" t="str">
        <f t="shared" si="2119"/>
        <v>-</v>
      </c>
      <c r="CN805" s="2851"/>
      <c r="CO805" s="2855" t="str">
        <f t="shared" si="2120"/>
        <v>-</v>
      </c>
      <c r="CP805" s="2851"/>
      <c r="CQ805" s="2855" t="str">
        <f t="shared" si="2121"/>
        <v>-</v>
      </c>
      <c r="CR805" s="2851"/>
      <c r="CS805" s="2850" t="str">
        <f t="shared" si="2122"/>
        <v>-</v>
      </c>
      <c r="CT805" s="2851"/>
      <c r="CU805" s="2855"/>
      <c r="CV805" s="2851"/>
      <c r="CW805" s="2850" t="str">
        <f t="shared" si="2123"/>
        <v>-</v>
      </c>
      <c r="CX805" s="2851"/>
      <c r="CY805" s="2855" t="str">
        <f t="shared" si="2124"/>
        <v>-</v>
      </c>
      <c r="CZ805" s="2851"/>
      <c r="DA805" s="154" t="str">
        <f t="shared" si="2125"/>
        <v>-</v>
      </c>
      <c r="DB805" s="369"/>
      <c r="DC805" s="155" t="str">
        <f t="shared" si="2126"/>
        <v>-</v>
      </c>
      <c r="DD805" s="367"/>
      <c r="DE805" s="374">
        <f t="shared" si="2137"/>
        <v>0</v>
      </c>
      <c r="DF805" s="373"/>
      <c r="DG805" s="818">
        <f t="shared" si="2145"/>
        <v>0</v>
      </c>
      <c r="DH805" s="372"/>
      <c r="DI805" s="267">
        <f t="shared" si="2138"/>
        <v>0</v>
      </c>
      <c r="DJ805" s="373"/>
      <c r="DK805" s="374">
        <v>46206</v>
      </c>
      <c r="DL805" s="373">
        <v>4263336</v>
      </c>
      <c r="DM805" s="375">
        <f t="shared" si="2127"/>
        <v>0</v>
      </c>
      <c r="DN805" s="373"/>
      <c r="DO805" s="155">
        <f t="shared" si="2128"/>
        <v>0</v>
      </c>
      <c r="DP805" s="372"/>
      <c r="DQ805" s="155">
        <f t="shared" si="2129"/>
        <v>0</v>
      </c>
      <c r="DR805" s="373"/>
      <c r="DS805" s="155">
        <f t="shared" si="2130"/>
        <v>0</v>
      </c>
      <c r="DT805" s="372"/>
      <c r="DU805" s="155">
        <f t="shared" si="2131"/>
        <v>0</v>
      </c>
      <c r="DV805" s="373"/>
      <c r="DW805" s="4891">
        <v>46206</v>
      </c>
      <c r="DX805" s="372">
        <v>4263337</v>
      </c>
      <c r="DY805" s="154">
        <f t="shared" si="2132"/>
        <v>0</v>
      </c>
      <c r="DZ805" s="373"/>
      <c r="EA805" s="154">
        <v>46206</v>
      </c>
      <c r="EB805" s="373">
        <v>4263338</v>
      </c>
      <c r="EC805" s="269">
        <v>46241</v>
      </c>
      <c r="ED805" s="376">
        <v>4263388</v>
      </c>
      <c r="EE805" s="822">
        <f>IF(AV805=0,0,1)</f>
        <v>0</v>
      </c>
      <c r="EF805" s="377"/>
      <c r="EG805" s="273"/>
      <c r="EH805" s="274"/>
      <c r="EI805" s="275"/>
      <c r="EJ805" s="276"/>
      <c r="EK805" s="275"/>
      <c r="EL805" s="277"/>
      <c r="EM805" s="278" t="str">
        <f t="shared" si="2133"/>
        <v xml:space="preserve"> </v>
      </c>
      <c r="EN805" s="372"/>
      <c r="EO805" s="155">
        <f t="shared" si="2134"/>
        <v>0</v>
      </c>
      <c r="EP805" s="373"/>
      <c r="ER805" s="194"/>
      <c r="ET805" s="154" t="str">
        <f t="shared" si="2146"/>
        <v>-</v>
      </c>
      <c r="EU805" s="373"/>
      <c r="EV805" s="154" t="str">
        <f t="shared" si="2135"/>
        <v>-</v>
      </c>
      <c r="EW805" s="373"/>
      <c r="EX805" s="154"/>
      <c r="EY805" s="367"/>
      <c r="EZ805" s="154"/>
      <c r="FA805" s="367"/>
      <c r="FB805" s="154"/>
      <c r="FC805" s="367"/>
      <c r="FD805" s="154"/>
      <c r="FE805" s="367"/>
      <c r="FF805" s="155"/>
      <c r="FG805" s="367"/>
      <c r="FH805" s="154"/>
      <c r="FI805" s="367"/>
      <c r="FJ805" s="154" t="str">
        <f t="shared" si="2147"/>
        <v>-</v>
      </c>
      <c r="FK805" s="373"/>
      <c r="FL805" s="155" t="str">
        <f t="shared" si="2136"/>
        <v>-</v>
      </c>
      <c r="FM805" s="279"/>
      <c r="FN805" s="1184"/>
      <c r="FO805" s="280"/>
      <c r="FP805" s="281"/>
      <c r="FQ805" s="282"/>
      <c r="FS805" s="281"/>
      <c r="FT805" s="282"/>
    </row>
    <row r="806" spans="1:176" ht="18.600000000000001" customHeight="1">
      <c r="A806" s="228">
        <f t="shared" si="2106"/>
        <v>796</v>
      </c>
      <c r="B806" s="343" t="str">
        <f t="shared" si="2107"/>
        <v>4IE</v>
      </c>
      <c r="C806" s="6821">
        <v>46321</v>
      </c>
      <c r="D806" s="6778" t="s">
        <v>30</v>
      </c>
      <c r="E806" s="6791" t="s">
        <v>2020</v>
      </c>
      <c r="F806" s="6828" t="s">
        <v>2298</v>
      </c>
      <c r="G806" s="6876" t="s">
        <v>2409</v>
      </c>
      <c r="H806" s="1330" t="s">
        <v>630</v>
      </c>
      <c r="I806" s="1264" t="s">
        <v>2391</v>
      </c>
      <c r="J806" s="1264" t="s">
        <v>1702</v>
      </c>
      <c r="K806" s="599" t="s">
        <v>11</v>
      </c>
      <c r="L806" s="600"/>
      <c r="M806" s="6477">
        <v>46262</v>
      </c>
      <c r="N806" s="353">
        <v>46266</v>
      </c>
      <c r="O806" s="354">
        <v>46266</v>
      </c>
      <c r="P806" s="353">
        <v>46266</v>
      </c>
      <c r="Q806" s="354">
        <v>46267</v>
      </c>
      <c r="R806" s="353">
        <v>46267</v>
      </c>
      <c r="S806" s="354">
        <v>46268</v>
      </c>
      <c r="T806" s="353">
        <v>46267</v>
      </c>
      <c r="U806" s="355">
        <v>46270</v>
      </c>
      <c r="V806" s="353">
        <v>46269</v>
      </c>
      <c r="W806" s="356">
        <v>46273</v>
      </c>
      <c r="X806" s="357">
        <v>46274</v>
      </c>
      <c r="Y806" s="979">
        <v>46276</v>
      </c>
      <c r="Z806" s="359">
        <v>46276</v>
      </c>
      <c r="AA806" s="601"/>
      <c r="AB806" s="359"/>
      <c r="AC806" s="251" t="s">
        <v>627</v>
      </c>
      <c r="AD806" s="361"/>
      <c r="AE806" s="362">
        <v>3</v>
      </c>
      <c r="AF806" s="363" t="str">
        <f t="shared" si="2108"/>
        <v>4IE</v>
      </c>
      <c r="AG806" s="364"/>
      <c r="AH806" s="364"/>
      <c r="AI806" s="364"/>
      <c r="AJ806" s="364"/>
      <c r="AK806" s="364"/>
      <c r="AL806" s="364"/>
      <c r="AM806" s="364"/>
      <c r="AN806" s="364">
        <v>1</v>
      </c>
      <c r="AO806" s="364"/>
      <c r="AP806" s="363">
        <v>1</v>
      </c>
      <c r="AQ806" s="255">
        <v>1</v>
      </c>
      <c r="AR806" s="255">
        <v>1</v>
      </c>
      <c r="AS806" s="255"/>
      <c r="AT806" s="255"/>
      <c r="AU806" s="2843">
        <f t="shared" si="2109"/>
        <v>0</v>
      </c>
      <c r="AV806" s="4008">
        <f t="shared" si="2110"/>
        <v>1</v>
      </c>
      <c r="AW806" s="590">
        <v>46220</v>
      </c>
      <c r="AX806" s="369">
        <v>4263329</v>
      </c>
      <c r="AY806" s="154">
        <v>46220</v>
      </c>
      <c r="AZ806" s="367">
        <v>4263330</v>
      </c>
      <c r="BA806" s="154">
        <v>46220</v>
      </c>
      <c r="BB806" s="367">
        <v>4263331</v>
      </c>
      <c r="BC806" s="368">
        <v>46206</v>
      </c>
      <c r="BD806" s="369">
        <v>4263325</v>
      </c>
      <c r="BE806" s="4599">
        <v>46206</v>
      </c>
      <c r="BF806" s="367">
        <v>4263326</v>
      </c>
      <c r="BG806" s="368">
        <v>46237</v>
      </c>
      <c r="BH806" s="367">
        <v>4263382</v>
      </c>
      <c r="BI806" s="154">
        <v>46177</v>
      </c>
      <c r="BJ806" s="367">
        <v>4263288</v>
      </c>
      <c r="BK806" s="154" t="str">
        <f t="shared" si="2112"/>
        <v>-</v>
      </c>
      <c r="BL806" s="367"/>
      <c r="BM806" s="154" t="str">
        <f t="shared" si="2113"/>
        <v>-</v>
      </c>
      <c r="BN806" s="367"/>
      <c r="BO806" s="155" t="str">
        <f t="shared" si="2114"/>
        <v>-</v>
      </c>
      <c r="BP806" s="367"/>
      <c r="BQ806" s="154" t="str">
        <f>IF($AE806=0,"　",VLOOKUP($AE806,ﾚｰｻﾞOP,12,0))</f>
        <v>-</v>
      </c>
      <c r="BR806" s="369"/>
      <c r="BS806" s="154" t="str">
        <f t="shared" si="2139"/>
        <v>-</v>
      </c>
      <c r="BT806" s="369"/>
      <c r="BU806" s="154" t="str">
        <f t="shared" si="2140"/>
        <v>-</v>
      </c>
      <c r="BV806" s="369"/>
      <c r="BW806" s="154" t="str">
        <f t="shared" si="2141"/>
        <v>-</v>
      </c>
      <c r="BX806" s="367"/>
      <c r="BY806" s="154" t="str">
        <f t="shared" si="2142"/>
        <v>-</v>
      </c>
      <c r="BZ806" s="369"/>
      <c r="CA806" s="154" t="str">
        <f t="shared" si="2143"/>
        <v>-</v>
      </c>
      <c r="CB806" s="367"/>
      <c r="CC806" s="154" t="str">
        <f t="shared" si="2144"/>
        <v>-</v>
      </c>
      <c r="CD806" s="367"/>
      <c r="CE806" s="2850" t="str">
        <f t="shared" si="2115"/>
        <v>-</v>
      </c>
      <c r="CF806" s="2846"/>
      <c r="CG806" s="2855" t="str">
        <f t="shared" si="2116"/>
        <v>-</v>
      </c>
      <c r="CH806" s="2851"/>
      <c r="CI806" s="2850" t="str">
        <f t="shared" si="2117"/>
        <v>-</v>
      </c>
      <c r="CJ806" s="2846"/>
      <c r="CK806" s="2850" t="str">
        <f t="shared" si="2118"/>
        <v>-</v>
      </c>
      <c r="CL806" s="2851"/>
      <c r="CM806" s="2850" t="str">
        <f t="shared" si="2119"/>
        <v>-</v>
      </c>
      <c r="CN806" s="2851"/>
      <c r="CO806" s="2855" t="str">
        <f t="shared" si="2120"/>
        <v>-</v>
      </c>
      <c r="CP806" s="2851"/>
      <c r="CQ806" s="2855" t="str">
        <f t="shared" si="2121"/>
        <v>-</v>
      </c>
      <c r="CR806" s="2851"/>
      <c r="CS806" s="2850" t="str">
        <f t="shared" si="2122"/>
        <v>-</v>
      </c>
      <c r="CT806" s="2851"/>
      <c r="CU806" s="2855"/>
      <c r="CV806" s="2851"/>
      <c r="CW806" s="2850" t="str">
        <f t="shared" si="2123"/>
        <v>-</v>
      </c>
      <c r="CX806" s="2851"/>
      <c r="CY806" s="2855" t="str">
        <f t="shared" si="2124"/>
        <v>-</v>
      </c>
      <c r="CZ806" s="2851"/>
      <c r="DA806" s="154" t="str">
        <f t="shared" si="2125"/>
        <v>-</v>
      </c>
      <c r="DB806" s="369"/>
      <c r="DC806" s="155" t="str">
        <f t="shared" si="2126"/>
        <v>-</v>
      </c>
      <c r="DD806" s="367"/>
      <c r="DE806" s="374">
        <f t="shared" si="2137"/>
        <v>0</v>
      </c>
      <c r="DF806" s="373"/>
      <c r="DG806" s="818">
        <f t="shared" si="2145"/>
        <v>0</v>
      </c>
      <c r="DH806" s="372"/>
      <c r="DI806" s="267">
        <f t="shared" si="2138"/>
        <v>0</v>
      </c>
      <c r="DJ806" s="373"/>
      <c r="DK806" s="374">
        <f t="shared" ref="DK806:DK811" si="2148">IF(AU806=2,1,0)</f>
        <v>0</v>
      </c>
      <c r="DL806" s="373"/>
      <c r="DM806" s="375">
        <f t="shared" si="2127"/>
        <v>0</v>
      </c>
      <c r="DN806" s="373"/>
      <c r="DO806" s="155">
        <f t="shared" si="2128"/>
        <v>0</v>
      </c>
      <c r="DP806" s="372"/>
      <c r="DQ806" s="155">
        <f t="shared" si="2129"/>
        <v>0</v>
      </c>
      <c r="DR806" s="373"/>
      <c r="DS806" s="155">
        <f t="shared" si="2130"/>
        <v>0</v>
      </c>
      <c r="DT806" s="372"/>
      <c r="DU806" s="155">
        <f t="shared" si="2131"/>
        <v>0</v>
      </c>
      <c r="DV806" s="373"/>
      <c r="DW806" s="4891">
        <v>46206</v>
      </c>
      <c r="DX806" s="372">
        <v>4263337</v>
      </c>
      <c r="DY806" s="154">
        <f t="shared" si="2132"/>
        <v>0</v>
      </c>
      <c r="DZ806" s="373"/>
      <c r="EA806" s="154">
        <v>46206</v>
      </c>
      <c r="EB806" s="373">
        <v>4263338</v>
      </c>
      <c r="EC806" s="269">
        <v>46241</v>
      </c>
      <c r="ED806" s="376">
        <v>4263388</v>
      </c>
      <c r="EE806" s="822">
        <v>46178</v>
      </c>
      <c r="EF806" s="377">
        <v>4263307</v>
      </c>
      <c r="EG806" s="273"/>
      <c r="EH806" s="274"/>
      <c r="EI806" s="275"/>
      <c r="EJ806" s="276"/>
      <c r="EK806" s="275"/>
      <c r="EL806" s="277"/>
      <c r="EM806" s="278" t="str">
        <f t="shared" si="2133"/>
        <v xml:space="preserve"> </v>
      </c>
      <c r="EN806" s="372"/>
      <c r="EO806" s="155">
        <f t="shared" si="2134"/>
        <v>0</v>
      </c>
      <c r="EP806" s="373"/>
      <c r="ER806" s="194"/>
      <c r="ET806" s="154" t="str">
        <f t="shared" si="2146"/>
        <v>-</v>
      </c>
      <c r="EU806" s="373"/>
      <c r="EV806" s="154" t="str">
        <f t="shared" si="2135"/>
        <v>-</v>
      </c>
      <c r="EW806" s="373"/>
      <c r="EX806" s="154"/>
      <c r="EY806" s="367"/>
      <c r="EZ806" s="154"/>
      <c r="FA806" s="367"/>
      <c r="FB806" s="154"/>
      <c r="FC806" s="367"/>
      <c r="FD806" s="154"/>
      <c r="FE806" s="367"/>
      <c r="FF806" s="155"/>
      <c r="FG806" s="367"/>
      <c r="FH806" s="154"/>
      <c r="FI806" s="367"/>
      <c r="FJ806" s="154" t="str">
        <f t="shared" si="2147"/>
        <v>-</v>
      </c>
      <c r="FK806" s="373"/>
      <c r="FL806" s="155" t="str">
        <f t="shared" si="2136"/>
        <v>-</v>
      </c>
      <c r="FM806" s="279"/>
      <c r="FN806" s="1184"/>
      <c r="FO806" s="280"/>
      <c r="FP806" s="281"/>
      <c r="FQ806" s="282"/>
      <c r="FS806" s="281"/>
      <c r="FT806" s="282"/>
    </row>
    <row r="807" spans="1:176" ht="18.600000000000001" customHeight="1">
      <c r="A807" s="228">
        <f t="shared" si="2106"/>
        <v>797</v>
      </c>
      <c r="B807" s="343" t="str">
        <f t="shared" si="2107"/>
        <v>4IE</v>
      </c>
      <c r="C807" s="6821">
        <v>46321</v>
      </c>
      <c r="D807" s="1261" t="s">
        <v>36</v>
      </c>
      <c r="E807" s="1262">
        <v>72515133</v>
      </c>
      <c r="F807" s="6828" t="s">
        <v>2357</v>
      </c>
      <c r="G807" s="6876" t="s">
        <v>1931</v>
      </c>
      <c r="H807" s="1330" t="s">
        <v>630</v>
      </c>
      <c r="I807" s="6772" t="s">
        <v>48</v>
      </c>
      <c r="J807" s="1264" t="s">
        <v>1702</v>
      </c>
      <c r="K807" s="599" t="s">
        <v>11</v>
      </c>
      <c r="L807" s="600"/>
      <c r="M807" s="6477">
        <v>46266</v>
      </c>
      <c r="N807" s="353">
        <v>46266</v>
      </c>
      <c r="O807" s="354">
        <v>46267</v>
      </c>
      <c r="P807" s="353">
        <v>46266</v>
      </c>
      <c r="Q807" s="354">
        <v>46268</v>
      </c>
      <c r="R807" s="353">
        <v>46267</v>
      </c>
      <c r="S807" s="354">
        <v>46269</v>
      </c>
      <c r="T807" s="353">
        <v>46267</v>
      </c>
      <c r="U807" s="355">
        <v>46273</v>
      </c>
      <c r="V807" s="353">
        <v>46270</v>
      </c>
      <c r="W807" s="356">
        <v>46274</v>
      </c>
      <c r="X807" s="357">
        <v>46275</v>
      </c>
      <c r="Y807" s="359">
        <v>46277</v>
      </c>
      <c r="Z807" s="359">
        <v>46277</v>
      </c>
      <c r="AA807" s="601"/>
      <c r="AB807" s="359"/>
      <c r="AC807" s="251" t="s">
        <v>627</v>
      </c>
      <c r="AD807" s="361"/>
      <c r="AE807" s="362">
        <v>2</v>
      </c>
      <c r="AF807" s="363" t="str">
        <f t="shared" si="2108"/>
        <v>4IE</v>
      </c>
      <c r="AG807" s="364">
        <v>1</v>
      </c>
      <c r="AH807" s="364"/>
      <c r="AI807" s="364"/>
      <c r="AJ807" s="364"/>
      <c r="AK807" s="364"/>
      <c r="AL807" s="364"/>
      <c r="AM807" s="364"/>
      <c r="AN807" s="364">
        <v>1</v>
      </c>
      <c r="AO807" s="364"/>
      <c r="AP807" s="363">
        <v>1</v>
      </c>
      <c r="AQ807" s="255">
        <v>1</v>
      </c>
      <c r="AR807" s="255">
        <v>1</v>
      </c>
      <c r="AS807" s="255"/>
      <c r="AT807" s="255"/>
      <c r="AU807" s="2843">
        <f t="shared" si="2109"/>
        <v>0</v>
      </c>
      <c r="AV807" s="4008">
        <f t="shared" si="2110"/>
        <v>1</v>
      </c>
      <c r="AW807" s="590">
        <v>46220</v>
      </c>
      <c r="AX807" s="369">
        <v>4263329</v>
      </c>
      <c r="AY807" s="154">
        <v>46220</v>
      </c>
      <c r="AZ807" s="367">
        <v>4263330</v>
      </c>
      <c r="BA807" s="154">
        <v>46220</v>
      </c>
      <c r="BB807" s="367">
        <v>4263331</v>
      </c>
      <c r="BC807" s="368">
        <v>46206</v>
      </c>
      <c r="BD807" s="369">
        <v>4263325</v>
      </c>
      <c r="BE807" s="4599">
        <v>46206</v>
      </c>
      <c r="BF807" s="367">
        <v>4263326</v>
      </c>
      <c r="BG807" s="368">
        <v>46237</v>
      </c>
      <c r="BH807" s="367">
        <v>4263382</v>
      </c>
      <c r="BI807" s="154">
        <v>46177</v>
      </c>
      <c r="BJ807" s="367">
        <v>4263288</v>
      </c>
      <c r="BK807" s="154" t="str">
        <f t="shared" si="2112"/>
        <v>-</v>
      </c>
      <c r="BL807" s="367"/>
      <c r="BM807" s="154" t="str">
        <f t="shared" si="2113"/>
        <v>-</v>
      </c>
      <c r="BN807" s="367"/>
      <c r="BO807" s="155" t="str">
        <f t="shared" si="2114"/>
        <v>-</v>
      </c>
      <c r="BP807" s="367"/>
      <c r="BQ807" s="154" t="str">
        <f>IF($AE807=0,"　",VLOOKUP($AE807,ﾚｰｻﾞOP,12,0))</f>
        <v>-</v>
      </c>
      <c r="BR807" s="369"/>
      <c r="BS807" s="154" t="str">
        <f t="shared" si="2139"/>
        <v>-</v>
      </c>
      <c r="BT807" s="369"/>
      <c r="BU807" s="154" t="str">
        <f t="shared" si="2140"/>
        <v>-</v>
      </c>
      <c r="BV807" s="369"/>
      <c r="BW807" s="154" t="str">
        <f t="shared" si="2141"/>
        <v>-</v>
      </c>
      <c r="BX807" s="367"/>
      <c r="BY807" s="154" t="str">
        <f t="shared" si="2142"/>
        <v>-</v>
      </c>
      <c r="BZ807" s="369"/>
      <c r="CA807" s="154" t="str">
        <f t="shared" si="2143"/>
        <v>-</v>
      </c>
      <c r="CB807" s="367"/>
      <c r="CC807" s="154" t="str">
        <f t="shared" si="2144"/>
        <v>-</v>
      </c>
      <c r="CD807" s="367"/>
      <c r="CE807" s="2850" t="str">
        <f t="shared" si="2115"/>
        <v>-</v>
      </c>
      <c r="CF807" s="2846"/>
      <c r="CG807" s="2855" t="str">
        <f t="shared" si="2116"/>
        <v>-</v>
      </c>
      <c r="CH807" s="2851"/>
      <c r="CI807" s="2850" t="str">
        <f t="shared" si="2117"/>
        <v>-</v>
      </c>
      <c r="CJ807" s="2846"/>
      <c r="CK807" s="2850" t="str">
        <f t="shared" si="2118"/>
        <v>-</v>
      </c>
      <c r="CL807" s="2851"/>
      <c r="CM807" s="2850" t="str">
        <f t="shared" si="2119"/>
        <v>-</v>
      </c>
      <c r="CN807" s="2851"/>
      <c r="CO807" s="2855" t="str">
        <f t="shared" si="2120"/>
        <v>-</v>
      </c>
      <c r="CP807" s="2851"/>
      <c r="CQ807" s="2855" t="str">
        <f t="shared" si="2121"/>
        <v>-</v>
      </c>
      <c r="CR807" s="2851"/>
      <c r="CS807" s="2850" t="str">
        <f t="shared" si="2122"/>
        <v>-</v>
      </c>
      <c r="CT807" s="2851"/>
      <c r="CU807" s="2855"/>
      <c r="CV807" s="2851"/>
      <c r="CW807" s="2850" t="str">
        <f t="shared" si="2123"/>
        <v>-</v>
      </c>
      <c r="CX807" s="2851"/>
      <c r="CY807" s="2855" t="str">
        <f t="shared" si="2124"/>
        <v>-</v>
      </c>
      <c r="CZ807" s="2851"/>
      <c r="DA807" s="154" t="str">
        <f t="shared" si="2125"/>
        <v>-</v>
      </c>
      <c r="DB807" s="369"/>
      <c r="DC807" s="155" t="str">
        <f t="shared" si="2126"/>
        <v>-</v>
      </c>
      <c r="DD807" s="367"/>
      <c r="DE807" s="374">
        <f t="shared" si="2137"/>
        <v>1</v>
      </c>
      <c r="DF807" s="373"/>
      <c r="DG807" s="818">
        <f t="shared" si="2145"/>
        <v>0</v>
      </c>
      <c r="DH807" s="372"/>
      <c r="DI807" s="267">
        <v>46178</v>
      </c>
      <c r="DJ807" s="373">
        <v>4263303</v>
      </c>
      <c r="DK807" s="374">
        <f t="shared" si="2148"/>
        <v>0</v>
      </c>
      <c r="DL807" s="373"/>
      <c r="DM807" s="375">
        <f t="shared" si="2127"/>
        <v>0</v>
      </c>
      <c r="DN807" s="373"/>
      <c r="DO807" s="155">
        <f t="shared" si="2128"/>
        <v>0</v>
      </c>
      <c r="DP807" s="372"/>
      <c r="DQ807" s="155">
        <f t="shared" si="2129"/>
        <v>0</v>
      </c>
      <c r="DR807" s="373"/>
      <c r="DS807" s="155">
        <f t="shared" si="2130"/>
        <v>0</v>
      </c>
      <c r="DT807" s="372"/>
      <c r="DU807" s="155">
        <f t="shared" si="2131"/>
        <v>0</v>
      </c>
      <c r="DV807" s="373"/>
      <c r="DW807" s="4891">
        <v>46206</v>
      </c>
      <c r="DX807" s="372">
        <v>4263337</v>
      </c>
      <c r="DY807" s="154">
        <f t="shared" si="2132"/>
        <v>0</v>
      </c>
      <c r="DZ807" s="373"/>
      <c r="EA807" s="154">
        <v>46206</v>
      </c>
      <c r="EB807" s="373">
        <v>4263338</v>
      </c>
      <c r="EC807" s="269">
        <v>46241</v>
      </c>
      <c r="ED807" s="376">
        <v>4263388</v>
      </c>
      <c r="EE807" s="822">
        <v>46178</v>
      </c>
      <c r="EF807" s="377">
        <v>4263307</v>
      </c>
      <c r="EG807" s="273"/>
      <c r="EH807" s="274"/>
      <c r="EI807" s="275"/>
      <c r="EJ807" s="276"/>
      <c r="EK807" s="275"/>
      <c r="EL807" s="277"/>
      <c r="EM807" s="278" t="str">
        <f t="shared" si="2133"/>
        <v xml:space="preserve"> </v>
      </c>
      <c r="EN807" s="372"/>
      <c r="EO807" s="155">
        <f t="shared" si="2134"/>
        <v>0</v>
      </c>
      <c r="EP807" s="373"/>
      <c r="ER807" s="194"/>
      <c r="ET807" s="154" t="str">
        <f t="shared" si="2146"/>
        <v>-</v>
      </c>
      <c r="EU807" s="373"/>
      <c r="EV807" s="154" t="str">
        <f t="shared" si="2135"/>
        <v>-</v>
      </c>
      <c r="EW807" s="373"/>
      <c r="EX807" s="154"/>
      <c r="EY807" s="367"/>
      <c r="EZ807" s="154"/>
      <c r="FA807" s="367"/>
      <c r="FB807" s="154"/>
      <c r="FC807" s="367"/>
      <c r="FD807" s="154"/>
      <c r="FE807" s="367"/>
      <c r="FF807" s="155"/>
      <c r="FG807" s="367"/>
      <c r="FH807" s="154"/>
      <c r="FI807" s="367"/>
      <c r="FJ807" s="154" t="str">
        <f t="shared" si="2147"/>
        <v>-</v>
      </c>
      <c r="FK807" s="373"/>
      <c r="FL807" s="155" t="str">
        <f t="shared" si="2136"/>
        <v>-</v>
      </c>
      <c r="FM807" s="279"/>
      <c r="FN807" s="1184"/>
      <c r="FO807" s="280"/>
      <c r="FP807" s="281"/>
      <c r="FQ807" s="282"/>
      <c r="FS807" s="281"/>
      <c r="FT807" s="282"/>
    </row>
    <row r="808" spans="1:176" ht="18.600000000000001" customHeight="1">
      <c r="A808" s="228">
        <f t="shared" si="2106"/>
        <v>798</v>
      </c>
      <c r="B808" s="343" t="str">
        <f t="shared" si="2107"/>
        <v>4IE</v>
      </c>
      <c r="C808" s="6821">
        <v>46324</v>
      </c>
      <c r="D808" s="6779" t="s">
        <v>39</v>
      </c>
      <c r="E808" s="6792" t="s">
        <v>1929</v>
      </c>
      <c r="F808" s="6828" t="s">
        <v>2350</v>
      </c>
      <c r="G808" s="6876" t="s">
        <v>2404</v>
      </c>
      <c r="H808" s="1330" t="s">
        <v>630</v>
      </c>
      <c r="I808" s="1264" t="s">
        <v>48</v>
      </c>
      <c r="J808" s="1264" t="s">
        <v>0</v>
      </c>
      <c r="K808" s="599" t="s">
        <v>503</v>
      </c>
      <c r="L808" s="600"/>
      <c r="M808" s="6477">
        <v>46256</v>
      </c>
      <c r="N808" s="353">
        <v>46255</v>
      </c>
      <c r="O808" s="354">
        <v>46259</v>
      </c>
      <c r="P808" s="353">
        <v>46255</v>
      </c>
      <c r="Q808" s="354">
        <v>46260</v>
      </c>
      <c r="R808" s="353">
        <v>46256</v>
      </c>
      <c r="S808" s="354">
        <v>46261</v>
      </c>
      <c r="T808" s="353">
        <v>46259</v>
      </c>
      <c r="U808" s="355">
        <v>46266</v>
      </c>
      <c r="V808" s="353">
        <v>46267</v>
      </c>
      <c r="W808" s="356">
        <v>46274</v>
      </c>
      <c r="X808" s="357">
        <v>46276</v>
      </c>
      <c r="Y808" s="359">
        <v>46280</v>
      </c>
      <c r="Z808" s="359">
        <v>46280</v>
      </c>
      <c r="AA808" s="601"/>
      <c r="AB808" s="359"/>
      <c r="AC808" s="251" t="s">
        <v>627</v>
      </c>
      <c r="AD808" s="361"/>
      <c r="AE808" s="362">
        <v>5</v>
      </c>
      <c r="AF808" s="363" t="str">
        <f t="shared" si="2108"/>
        <v>4IE</v>
      </c>
      <c r="AG808" s="364">
        <v>1</v>
      </c>
      <c r="AH808" s="364"/>
      <c r="AI808" s="364"/>
      <c r="AJ808" s="364"/>
      <c r="AK808" s="364"/>
      <c r="AL808" s="364"/>
      <c r="AM808" s="364"/>
      <c r="AN808" s="364"/>
      <c r="AO808" s="364"/>
      <c r="AP808" s="363">
        <v>1</v>
      </c>
      <c r="AQ808" s="255">
        <v>1</v>
      </c>
      <c r="AR808" s="255">
        <v>1</v>
      </c>
      <c r="AS808" s="255"/>
      <c r="AT808" s="255"/>
      <c r="AU808" s="2843">
        <f t="shared" si="2109"/>
        <v>0</v>
      </c>
      <c r="AV808" s="4008">
        <f t="shared" si="2110"/>
        <v>1</v>
      </c>
      <c r="AW808" s="590">
        <v>46206</v>
      </c>
      <c r="AX808" s="369">
        <v>4263322</v>
      </c>
      <c r="AY808" s="154">
        <v>46206</v>
      </c>
      <c r="AZ808" s="367">
        <v>4263323</v>
      </c>
      <c r="BA808" s="154">
        <v>46206</v>
      </c>
      <c r="BB808" s="367">
        <v>4263324</v>
      </c>
      <c r="BC808" s="368">
        <v>46206</v>
      </c>
      <c r="BD808" s="369">
        <v>4263325</v>
      </c>
      <c r="BE808" s="4599">
        <v>46189</v>
      </c>
      <c r="BF808" s="367">
        <v>4263293</v>
      </c>
      <c r="BG808" s="368">
        <v>46237</v>
      </c>
      <c r="BH808" s="367">
        <v>4263382</v>
      </c>
      <c r="BI808" s="154" t="str">
        <f>IF($AE808=0,"　",VLOOKUP($AE808,ﾚｰｻﾞOP,11,0))</f>
        <v>-</v>
      </c>
      <c r="BJ808" s="367"/>
      <c r="BK808" s="154" t="str">
        <f t="shared" si="2112"/>
        <v>-</v>
      </c>
      <c r="BL808" s="367"/>
      <c r="BM808" s="154" t="str">
        <f t="shared" si="2113"/>
        <v>-</v>
      </c>
      <c r="BN808" s="367"/>
      <c r="BO808" s="155" t="str">
        <f t="shared" si="2114"/>
        <v>-</v>
      </c>
      <c r="BP808" s="367"/>
      <c r="BQ808" s="154">
        <v>46206</v>
      </c>
      <c r="BR808" s="369">
        <v>4263334</v>
      </c>
      <c r="BS808" s="154" t="str">
        <f t="shared" si="2139"/>
        <v>-</v>
      </c>
      <c r="BT808" s="369"/>
      <c r="BU808" s="154" t="str">
        <f t="shared" si="2140"/>
        <v>-</v>
      </c>
      <c r="BV808" s="369"/>
      <c r="BW808" s="154" t="str">
        <f t="shared" si="2141"/>
        <v>-</v>
      </c>
      <c r="BX808" s="367"/>
      <c r="BY808" s="154" t="str">
        <f t="shared" si="2142"/>
        <v>-</v>
      </c>
      <c r="BZ808" s="369"/>
      <c r="CA808" s="154" t="str">
        <f t="shared" si="2143"/>
        <v>-</v>
      </c>
      <c r="CB808" s="367"/>
      <c r="CC808" s="154" t="str">
        <f t="shared" si="2144"/>
        <v>-</v>
      </c>
      <c r="CD808" s="367"/>
      <c r="CE808" s="2850" t="str">
        <f t="shared" si="2115"/>
        <v>-</v>
      </c>
      <c r="CF808" s="2846"/>
      <c r="CG808" s="2855" t="str">
        <f t="shared" si="2116"/>
        <v>-</v>
      </c>
      <c r="CH808" s="2851"/>
      <c r="CI808" s="2850" t="str">
        <f t="shared" si="2117"/>
        <v>-</v>
      </c>
      <c r="CJ808" s="2846"/>
      <c r="CK808" s="2850" t="str">
        <f t="shared" si="2118"/>
        <v>-</v>
      </c>
      <c r="CL808" s="2851"/>
      <c r="CM808" s="2850" t="str">
        <f t="shared" si="2119"/>
        <v>-</v>
      </c>
      <c r="CN808" s="2851"/>
      <c r="CO808" s="2855" t="str">
        <f t="shared" si="2120"/>
        <v>-</v>
      </c>
      <c r="CP808" s="2851"/>
      <c r="CQ808" s="2855" t="str">
        <f t="shared" si="2121"/>
        <v>-</v>
      </c>
      <c r="CR808" s="2851"/>
      <c r="CS808" s="2850" t="str">
        <f t="shared" si="2122"/>
        <v>-</v>
      </c>
      <c r="CT808" s="2851"/>
      <c r="CU808" s="2855"/>
      <c r="CV808" s="2851"/>
      <c r="CW808" s="2850" t="str">
        <f t="shared" si="2123"/>
        <v>-</v>
      </c>
      <c r="CX808" s="2851"/>
      <c r="CY808" s="2855" t="str">
        <f t="shared" si="2124"/>
        <v>-</v>
      </c>
      <c r="CZ808" s="2851"/>
      <c r="DA808" s="154" t="str">
        <f t="shared" si="2125"/>
        <v>-</v>
      </c>
      <c r="DB808" s="369"/>
      <c r="DC808" s="155" t="str">
        <f t="shared" si="2126"/>
        <v>-</v>
      </c>
      <c r="DD808" s="367"/>
      <c r="DE808" s="374">
        <v>46199</v>
      </c>
      <c r="DF808" s="373">
        <v>4263405</v>
      </c>
      <c r="DG808" s="818">
        <f t="shared" si="2145"/>
        <v>0</v>
      </c>
      <c r="DH808" s="372"/>
      <c r="DI808" s="267">
        <v>46178</v>
      </c>
      <c r="DJ808" s="373">
        <v>4263303</v>
      </c>
      <c r="DK808" s="374">
        <f t="shared" si="2148"/>
        <v>0</v>
      </c>
      <c r="DL808" s="373"/>
      <c r="DM808" s="375">
        <f t="shared" si="2127"/>
        <v>0</v>
      </c>
      <c r="DN808" s="373"/>
      <c r="DO808" s="155">
        <f t="shared" si="2128"/>
        <v>0</v>
      </c>
      <c r="DP808" s="372"/>
      <c r="DQ808" s="155">
        <f t="shared" si="2129"/>
        <v>0</v>
      </c>
      <c r="DR808" s="373"/>
      <c r="DS808" s="155">
        <f t="shared" si="2130"/>
        <v>0</v>
      </c>
      <c r="DT808" s="372"/>
      <c r="DU808" s="155">
        <f t="shared" si="2131"/>
        <v>0</v>
      </c>
      <c r="DV808" s="373"/>
      <c r="DW808" s="4891">
        <f>IF(AN808=1,1,0)</f>
        <v>0</v>
      </c>
      <c r="DX808" s="372"/>
      <c r="DY808" s="154">
        <f t="shared" si="2132"/>
        <v>0</v>
      </c>
      <c r="DZ808" s="373"/>
      <c r="EA808" s="154">
        <v>46206</v>
      </c>
      <c r="EB808" s="373">
        <v>4263338</v>
      </c>
      <c r="EC808" s="269">
        <v>46206</v>
      </c>
      <c r="ED808" s="376">
        <v>4263339</v>
      </c>
      <c r="EE808" s="822">
        <v>46178</v>
      </c>
      <c r="EF808" s="377">
        <v>4263307</v>
      </c>
      <c r="EG808" s="273"/>
      <c r="EH808" s="274"/>
      <c r="EI808" s="275"/>
      <c r="EJ808" s="276"/>
      <c r="EK808" s="275"/>
      <c r="EL808" s="277"/>
      <c r="EM808" s="278" t="str">
        <f t="shared" si="2133"/>
        <v xml:space="preserve"> </v>
      </c>
      <c r="EN808" s="372"/>
      <c r="EO808" s="155">
        <f t="shared" si="2134"/>
        <v>0</v>
      </c>
      <c r="EP808" s="373"/>
      <c r="ER808" s="194"/>
      <c r="ET808" s="154" t="str">
        <f t="shared" si="2146"/>
        <v>-</v>
      </c>
      <c r="EU808" s="373"/>
      <c r="EV808" s="154" t="str">
        <f t="shared" si="2135"/>
        <v>-</v>
      </c>
      <c r="EW808" s="373"/>
      <c r="EX808" s="154"/>
      <c r="EY808" s="367"/>
      <c r="EZ808" s="7538"/>
      <c r="FA808" s="7540"/>
      <c r="FB808" s="154"/>
      <c r="FC808" s="367"/>
      <c r="FD808" s="7538"/>
      <c r="FE808" s="7540"/>
      <c r="FF808" s="155"/>
      <c r="FG808" s="367"/>
      <c r="FH808" s="154"/>
      <c r="FI808" s="367"/>
      <c r="FJ808" s="154" t="str">
        <f t="shared" si="2147"/>
        <v>-</v>
      </c>
      <c r="FK808" s="373"/>
      <c r="FL808" s="155" t="str">
        <f t="shared" si="2136"/>
        <v>-</v>
      </c>
      <c r="FM808" s="279"/>
      <c r="FN808" s="1184"/>
      <c r="FO808" s="280"/>
      <c r="FP808" s="281"/>
      <c r="FQ808" s="282"/>
      <c r="FS808" s="281"/>
      <c r="FT808" s="282"/>
    </row>
    <row r="809" spans="1:176" ht="18.600000000000001" customHeight="1">
      <c r="A809" s="228">
        <f t="shared" si="2106"/>
        <v>799</v>
      </c>
      <c r="B809" s="343" t="str">
        <f t="shared" si="2107"/>
        <v>4IE</v>
      </c>
      <c r="C809" s="6821">
        <v>46321</v>
      </c>
      <c r="D809" s="1055" t="s">
        <v>58</v>
      </c>
      <c r="E809" s="1056">
        <v>92510047</v>
      </c>
      <c r="F809" s="6828" t="s">
        <v>2360</v>
      </c>
      <c r="G809" s="1263"/>
      <c r="H809" s="1330" t="s">
        <v>630</v>
      </c>
      <c r="I809" s="1264" t="s">
        <v>48</v>
      </c>
      <c r="J809" s="1264" t="s">
        <v>1702</v>
      </c>
      <c r="K809" s="599" t="s">
        <v>11</v>
      </c>
      <c r="L809" s="600"/>
      <c r="M809" s="6477">
        <v>46268</v>
      </c>
      <c r="N809" s="353">
        <v>46267</v>
      </c>
      <c r="O809" s="354">
        <v>46269</v>
      </c>
      <c r="P809" s="353">
        <v>46268</v>
      </c>
      <c r="Q809" s="354">
        <v>46270</v>
      </c>
      <c r="R809" s="353">
        <v>46268</v>
      </c>
      <c r="S809" s="354" t="s">
        <v>2416</v>
      </c>
      <c r="T809" s="353">
        <v>46269</v>
      </c>
      <c r="U809" s="355"/>
      <c r="V809" s="353">
        <v>46274</v>
      </c>
      <c r="W809" s="356">
        <v>46275</v>
      </c>
      <c r="X809" s="357">
        <v>46276</v>
      </c>
      <c r="Y809" s="979">
        <v>46280</v>
      </c>
      <c r="Z809" s="359">
        <v>46280</v>
      </c>
      <c r="AA809" s="601"/>
      <c r="AB809" s="359"/>
      <c r="AC809" s="251" t="s">
        <v>627</v>
      </c>
      <c r="AD809" s="361"/>
      <c r="AE809" s="362">
        <v>9</v>
      </c>
      <c r="AF809" s="363" t="str">
        <f t="shared" si="2108"/>
        <v>4IE</v>
      </c>
      <c r="AG809" s="364">
        <v>1</v>
      </c>
      <c r="AH809" s="364"/>
      <c r="AI809" s="364"/>
      <c r="AJ809" s="364"/>
      <c r="AK809" s="364"/>
      <c r="AL809" s="364"/>
      <c r="AM809" s="364"/>
      <c r="AN809" s="364"/>
      <c r="AO809" s="364"/>
      <c r="AP809" s="363">
        <v>1</v>
      </c>
      <c r="AQ809" s="255">
        <v>1</v>
      </c>
      <c r="AR809" s="255">
        <v>1</v>
      </c>
      <c r="AS809" s="255"/>
      <c r="AT809" s="255"/>
      <c r="AU809" s="2843">
        <f t="shared" si="2109"/>
        <v>0</v>
      </c>
      <c r="AV809" s="4008">
        <f t="shared" si="2110"/>
        <v>1</v>
      </c>
      <c r="AW809" s="590" t="str">
        <f>IF($AE809=0,"　",VLOOKUP($AE809,ﾚｰｻﾞOP,5,0))</f>
        <v>-</v>
      </c>
      <c r="AX809" s="369"/>
      <c r="AY809" s="154" t="str">
        <f>IF($AE809=0,"　",VLOOKUP($AE809,ﾚｰｻﾞOP,6,0))</f>
        <v>-</v>
      </c>
      <c r="AZ809" s="367"/>
      <c r="BA809" s="154" t="str">
        <f>IF($AE809=0,"　",VLOOKUP($AE809,ﾚｰｻﾞOP,7,0))</f>
        <v>-</v>
      </c>
      <c r="BB809" s="367"/>
      <c r="BC809" s="368" t="str">
        <f>IF($AE809=0,"　",VLOOKUP($AE809,ﾚｰｻﾞOP,8,0))</f>
        <v>-</v>
      </c>
      <c r="BD809" s="369"/>
      <c r="BE809" s="4599" t="str">
        <f>IF($AE809=0,"　",VLOOKUP($AE809,ﾚｰｻﾞOP,9,0))</f>
        <v>-</v>
      </c>
      <c r="BF809" s="367"/>
      <c r="BG809" s="368" t="str">
        <f>IF($AE809=0,"　",VLOOKUP($AE809,ﾚｰｻﾞOP,10,0))</f>
        <v>-</v>
      </c>
      <c r="BH809" s="367"/>
      <c r="BI809" s="154" t="str">
        <f>IF($AE809=0,"　",VLOOKUP($AE809,ﾚｰｻﾞOP,11,0))</f>
        <v>-</v>
      </c>
      <c r="BJ809" s="367"/>
      <c r="BK809" s="154" t="str">
        <f t="shared" si="2112"/>
        <v>-</v>
      </c>
      <c r="BL809" s="367"/>
      <c r="BM809" s="154" t="str">
        <f t="shared" si="2113"/>
        <v>-</v>
      </c>
      <c r="BN809" s="367"/>
      <c r="BO809" s="155" t="str">
        <f t="shared" si="2114"/>
        <v>-</v>
      </c>
      <c r="BP809" s="367"/>
      <c r="BQ809" s="154" t="str">
        <f>IF($AE809=0,"　",VLOOKUP($AE809,ﾚｰｻﾞOP,12,0))</f>
        <v>-</v>
      </c>
      <c r="BR809" s="369"/>
      <c r="BS809" s="154">
        <v>46150</v>
      </c>
      <c r="BT809" s="369">
        <v>4263249</v>
      </c>
      <c r="BU809" s="154">
        <v>45926</v>
      </c>
      <c r="BV809" s="369">
        <v>4063386</v>
      </c>
      <c r="BW809" s="154">
        <v>45926</v>
      </c>
      <c r="BX809" s="367">
        <v>4063387</v>
      </c>
      <c r="BY809" s="154">
        <v>45926</v>
      </c>
      <c r="BZ809" s="369">
        <v>4063388</v>
      </c>
      <c r="CA809" s="154">
        <v>46120</v>
      </c>
      <c r="CB809" s="367">
        <v>4263197</v>
      </c>
      <c r="CC809" s="154">
        <v>45926</v>
      </c>
      <c r="CD809" s="367">
        <v>4063390</v>
      </c>
      <c r="CE809" s="2850" t="str">
        <f t="shared" si="2115"/>
        <v>-</v>
      </c>
      <c r="CF809" s="2846"/>
      <c r="CG809" s="2855" t="str">
        <f t="shared" si="2116"/>
        <v>-</v>
      </c>
      <c r="CH809" s="2851"/>
      <c r="CI809" s="2850" t="str">
        <f t="shared" si="2117"/>
        <v>-</v>
      </c>
      <c r="CJ809" s="2846"/>
      <c r="CK809" s="2850" t="str">
        <f t="shared" si="2118"/>
        <v>-</v>
      </c>
      <c r="CL809" s="2851"/>
      <c r="CM809" s="2850" t="str">
        <f t="shared" si="2119"/>
        <v>-</v>
      </c>
      <c r="CN809" s="2851"/>
      <c r="CO809" s="2855" t="str">
        <f t="shared" si="2120"/>
        <v>-</v>
      </c>
      <c r="CP809" s="2851"/>
      <c r="CQ809" s="2855" t="str">
        <f t="shared" si="2121"/>
        <v>-</v>
      </c>
      <c r="CR809" s="2851"/>
      <c r="CS809" s="2850" t="str">
        <f t="shared" si="2122"/>
        <v>-</v>
      </c>
      <c r="CT809" s="2851"/>
      <c r="CU809" s="2855"/>
      <c r="CV809" s="2851"/>
      <c r="CW809" s="2850" t="str">
        <f t="shared" si="2123"/>
        <v>-</v>
      </c>
      <c r="CX809" s="2851"/>
      <c r="CY809" s="2855" t="str">
        <f t="shared" si="2124"/>
        <v>-</v>
      </c>
      <c r="CZ809" s="2851"/>
      <c r="DA809" s="154" t="str">
        <f t="shared" si="2125"/>
        <v>-</v>
      </c>
      <c r="DB809" s="369"/>
      <c r="DC809" s="155" t="str">
        <f t="shared" si="2126"/>
        <v>-</v>
      </c>
      <c r="DD809" s="367"/>
      <c r="DE809" s="374">
        <f t="shared" ref="DE809:DE839" si="2149">IF(AG809=1,1,0)</f>
        <v>1</v>
      </c>
      <c r="DF809" s="373"/>
      <c r="DG809" s="818">
        <f t="shared" si="2145"/>
        <v>0</v>
      </c>
      <c r="DH809" s="372"/>
      <c r="DI809" s="267">
        <v>46178</v>
      </c>
      <c r="DJ809" s="373">
        <v>4263303</v>
      </c>
      <c r="DK809" s="374">
        <f t="shared" si="2148"/>
        <v>0</v>
      </c>
      <c r="DL809" s="373"/>
      <c r="DM809" s="375">
        <f t="shared" si="2127"/>
        <v>0</v>
      </c>
      <c r="DN809" s="373"/>
      <c r="DO809" s="155">
        <f t="shared" si="2128"/>
        <v>0</v>
      </c>
      <c r="DP809" s="372"/>
      <c r="DQ809" s="155">
        <f t="shared" si="2129"/>
        <v>0</v>
      </c>
      <c r="DR809" s="373"/>
      <c r="DS809" s="155">
        <f t="shared" si="2130"/>
        <v>0</v>
      </c>
      <c r="DT809" s="372"/>
      <c r="DU809" s="155">
        <f t="shared" si="2131"/>
        <v>0</v>
      </c>
      <c r="DV809" s="373"/>
      <c r="DW809" s="4891">
        <f>IF(AN809=1,1,0)</f>
        <v>0</v>
      </c>
      <c r="DX809" s="372"/>
      <c r="DY809" s="154">
        <f t="shared" si="2132"/>
        <v>0</v>
      </c>
      <c r="DZ809" s="373"/>
      <c r="EA809" s="154">
        <v>46206</v>
      </c>
      <c r="EB809" s="373">
        <v>4263338</v>
      </c>
      <c r="EC809" s="269">
        <v>46241</v>
      </c>
      <c r="ED809" s="376">
        <v>4263388</v>
      </c>
      <c r="EE809" s="822">
        <v>46178</v>
      </c>
      <c r="EF809" s="377">
        <v>4263307</v>
      </c>
      <c r="EG809" s="273"/>
      <c r="EH809" s="274"/>
      <c r="EI809" s="275"/>
      <c r="EJ809" s="276"/>
      <c r="EK809" s="275"/>
      <c r="EL809" s="277"/>
      <c r="EM809" s="278" t="str">
        <f t="shared" si="2133"/>
        <v xml:space="preserve"> </v>
      </c>
      <c r="EN809" s="372"/>
      <c r="EO809" s="155">
        <f t="shared" si="2134"/>
        <v>0</v>
      </c>
      <c r="EP809" s="373"/>
      <c r="ER809" s="194"/>
      <c r="ET809" s="154" t="str">
        <f t="shared" si="2146"/>
        <v>-</v>
      </c>
      <c r="EU809" s="373"/>
      <c r="EV809" s="154" t="str">
        <f t="shared" si="2135"/>
        <v>-</v>
      </c>
      <c r="EW809" s="373"/>
      <c r="EX809" s="154"/>
      <c r="EY809" s="367"/>
      <c r="EZ809" s="154"/>
      <c r="FA809" s="367"/>
      <c r="FB809" s="154"/>
      <c r="FC809" s="367"/>
      <c r="FD809" s="154"/>
      <c r="FE809" s="367"/>
      <c r="FF809" s="155"/>
      <c r="FG809" s="367"/>
      <c r="FH809" s="154"/>
      <c r="FI809" s="367"/>
      <c r="FJ809" s="154" t="str">
        <f t="shared" si="2147"/>
        <v>-</v>
      </c>
      <c r="FK809" s="373"/>
      <c r="FL809" s="155" t="str">
        <f t="shared" si="2136"/>
        <v>-</v>
      </c>
      <c r="FM809" s="279"/>
      <c r="FN809" s="1184"/>
      <c r="FO809" s="280"/>
      <c r="FP809" s="281"/>
      <c r="FQ809" s="282"/>
      <c r="FS809" s="281"/>
      <c r="FT809" s="282"/>
    </row>
    <row r="810" spans="1:176" ht="18.600000000000001" customHeight="1">
      <c r="A810" s="228">
        <f t="shared" si="2106"/>
        <v>800</v>
      </c>
      <c r="B810" s="343" t="str">
        <f t="shared" si="2107"/>
        <v>4IE</v>
      </c>
      <c r="C810" s="6821">
        <v>46321</v>
      </c>
      <c r="D810" s="6489" t="s">
        <v>1526</v>
      </c>
      <c r="E810" s="6490">
        <v>62511092</v>
      </c>
      <c r="F810" s="1564"/>
      <c r="G810" s="6876" t="s">
        <v>2410</v>
      </c>
      <c r="H810" s="1330" t="s">
        <v>630</v>
      </c>
      <c r="I810" s="1264" t="s">
        <v>51</v>
      </c>
      <c r="J810" s="1264" t="s">
        <v>63</v>
      </c>
      <c r="K810" s="599" t="s">
        <v>97</v>
      </c>
      <c r="L810" s="600"/>
      <c r="M810" s="6477">
        <v>46270</v>
      </c>
      <c r="N810" s="353">
        <v>46267</v>
      </c>
      <c r="O810" s="354">
        <v>46273</v>
      </c>
      <c r="P810" s="353">
        <v>46267</v>
      </c>
      <c r="Q810" s="354">
        <v>46274</v>
      </c>
      <c r="R810" s="353">
        <v>46268</v>
      </c>
      <c r="S810" s="354" t="s">
        <v>2416</v>
      </c>
      <c r="T810" s="353">
        <v>46268</v>
      </c>
      <c r="U810" s="355">
        <v>46275</v>
      </c>
      <c r="V810" s="353">
        <v>46273</v>
      </c>
      <c r="W810" s="356">
        <v>46275</v>
      </c>
      <c r="X810" s="357">
        <v>46277</v>
      </c>
      <c r="Y810" s="358">
        <v>46280</v>
      </c>
      <c r="Z810" s="358">
        <v>46280</v>
      </c>
      <c r="AA810" s="360">
        <v>46280</v>
      </c>
      <c r="AB810" s="358">
        <v>46281</v>
      </c>
      <c r="AC810" s="251" t="s">
        <v>627</v>
      </c>
      <c r="AD810" s="361"/>
      <c r="AE810" s="362">
        <v>1</v>
      </c>
      <c r="AF810" s="363" t="str">
        <f t="shared" si="2108"/>
        <v>4IE</v>
      </c>
      <c r="AG810" s="364"/>
      <c r="AH810" s="364"/>
      <c r="AI810" s="364"/>
      <c r="AJ810" s="364"/>
      <c r="AK810" s="364"/>
      <c r="AL810" s="364"/>
      <c r="AM810" s="364"/>
      <c r="AN810" s="364">
        <v>1</v>
      </c>
      <c r="AO810" s="364"/>
      <c r="AP810" s="363"/>
      <c r="AQ810" s="255">
        <v>1</v>
      </c>
      <c r="AR810" s="255"/>
      <c r="AS810" s="255"/>
      <c r="AT810" s="255"/>
      <c r="AU810" s="2843">
        <f t="shared" si="2109"/>
        <v>0</v>
      </c>
      <c r="AV810" s="4008">
        <f t="shared" si="2110"/>
        <v>0</v>
      </c>
      <c r="AW810" s="590">
        <v>46237</v>
      </c>
      <c r="AX810" s="369">
        <v>4263372</v>
      </c>
      <c r="AY810" s="154">
        <v>46237</v>
      </c>
      <c r="AZ810" s="367">
        <v>4263373</v>
      </c>
      <c r="BA810" s="154">
        <v>46237</v>
      </c>
      <c r="BB810" s="367">
        <v>4263374</v>
      </c>
      <c r="BC810" s="368">
        <v>46251</v>
      </c>
      <c r="BD810" s="369">
        <v>4263380</v>
      </c>
      <c r="BE810" s="4599">
        <v>46251</v>
      </c>
      <c r="BF810" s="367">
        <v>4263381</v>
      </c>
      <c r="BG810" s="368">
        <v>46237</v>
      </c>
      <c r="BH810" s="367">
        <v>4263382</v>
      </c>
      <c r="BI810" s="154">
        <v>46206</v>
      </c>
      <c r="BJ810" s="367">
        <v>4263328</v>
      </c>
      <c r="BK810" s="154" t="str">
        <f t="shared" si="2112"/>
        <v>-</v>
      </c>
      <c r="BL810" s="367"/>
      <c r="BM810" s="154" t="str">
        <f t="shared" si="2113"/>
        <v>-</v>
      </c>
      <c r="BN810" s="367"/>
      <c r="BO810" s="155" t="str">
        <f t="shared" si="2114"/>
        <v>-</v>
      </c>
      <c r="BP810" s="367"/>
      <c r="BQ810" s="154" t="str">
        <f>IF($AE810=0,"　",VLOOKUP($AE810,ﾚｰｻﾞOP,12,0))</f>
        <v>-</v>
      </c>
      <c r="BR810" s="369"/>
      <c r="BS810" s="154" t="str">
        <f t="shared" ref="BS810:BS816" si="2150">IF($AE810=0,"　",VLOOKUP($AE810,ﾚｰｻﾞOP,13,0))</f>
        <v>-</v>
      </c>
      <c r="BT810" s="369"/>
      <c r="BU810" s="154" t="str">
        <f t="shared" ref="BU810:BU816" si="2151">IF($AE810=0,"　",VLOOKUP($AE810,ﾚｰｻﾞOP,14,0))</f>
        <v>-</v>
      </c>
      <c r="BV810" s="369"/>
      <c r="BW810" s="154" t="str">
        <f t="shared" ref="BW810:BW816" si="2152">IF($AE810=0,"　",VLOOKUP($AE810,ﾚｰｻﾞOP,15,0))</f>
        <v>-</v>
      </c>
      <c r="BX810" s="367"/>
      <c r="BY810" s="154" t="str">
        <f t="shared" ref="BY810:BY816" si="2153">IF($AE810=0,"　",VLOOKUP($AE810,ﾚｰｻﾞOP,16,0))</f>
        <v>-</v>
      </c>
      <c r="BZ810" s="369"/>
      <c r="CA810" s="154" t="str">
        <f t="shared" ref="CA810:CA816" si="2154">IF($AE810=0,"　",VLOOKUP($AE810,ﾚｰｻﾞOP,17,0))</f>
        <v>-</v>
      </c>
      <c r="CB810" s="367"/>
      <c r="CC810" s="154" t="str">
        <f t="shared" ref="CC810:CC816" si="2155">IF($AE810=0,"　",VLOOKUP($AE810,ﾚｰｻﾞOP,18,0))</f>
        <v>-</v>
      </c>
      <c r="CD810" s="367"/>
      <c r="CE810" s="2850" t="str">
        <f t="shared" si="2115"/>
        <v>-</v>
      </c>
      <c r="CF810" s="2846"/>
      <c r="CG810" s="2855" t="str">
        <f t="shared" si="2116"/>
        <v>-</v>
      </c>
      <c r="CH810" s="2851"/>
      <c r="CI810" s="2850" t="str">
        <f t="shared" si="2117"/>
        <v>-</v>
      </c>
      <c r="CJ810" s="2846"/>
      <c r="CK810" s="2850" t="str">
        <f t="shared" si="2118"/>
        <v>-</v>
      </c>
      <c r="CL810" s="2851"/>
      <c r="CM810" s="2850" t="str">
        <f t="shared" si="2119"/>
        <v>-</v>
      </c>
      <c r="CN810" s="2851"/>
      <c r="CO810" s="2855" t="str">
        <f t="shared" si="2120"/>
        <v>-</v>
      </c>
      <c r="CP810" s="2851"/>
      <c r="CQ810" s="2855" t="str">
        <f t="shared" si="2121"/>
        <v>-</v>
      </c>
      <c r="CR810" s="2851"/>
      <c r="CS810" s="2850" t="str">
        <f t="shared" si="2122"/>
        <v>-</v>
      </c>
      <c r="CT810" s="2851"/>
      <c r="CU810" s="2855"/>
      <c r="CV810" s="2851"/>
      <c r="CW810" s="2850" t="str">
        <f t="shared" si="2123"/>
        <v>-</v>
      </c>
      <c r="CX810" s="2851"/>
      <c r="CY810" s="2855" t="str">
        <f t="shared" si="2124"/>
        <v>-</v>
      </c>
      <c r="CZ810" s="2851"/>
      <c r="DA810" s="154" t="str">
        <f t="shared" si="2125"/>
        <v>-</v>
      </c>
      <c r="DB810" s="369"/>
      <c r="DC810" s="155" t="str">
        <f t="shared" si="2126"/>
        <v>-</v>
      </c>
      <c r="DD810" s="367"/>
      <c r="DE810" s="374">
        <f t="shared" si="2149"/>
        <v>0</v>
      </c>
      <c r="DF810" s="373"/>
      <c r="DG810" s="818">
        <f t="shared" si="2145"/>
        <v>0</v>
      </c>
      <c r="DH810" s="372"/>
      <c r="DI810" s="267">
        <f t="shared" ref="DI810:DI815" si="2156">IF(AG810=1,1,0)</f>
        <v>0</v>
      </c>
      <c r="DJ810" s="373"/>
      <c r="DK810" s="374">
        <f t="shared" si="2148"/>
        <v>0</v>
      </c>
      <c r="DL810" s="373"/>
      <c r="DM810" s="374">
        <v>45496</v>
      </c>
      <c r="DN810" s="373">
        <v>4063314</v>
      </c>
      <c r="DO810" s="155">
        <f t="shared" si="2128"/>
        <v>0</v>
      </c>
      <c r="DP810" s="372"/>
      <c r="DQ810" s="155">
        <f t="shared" si="2129"/>
        <v>0</v>
      </c>
      <c r="DR810" s="373"/>
      <c r="DS810" s="155">
        <f t="shared" si="2130"/>
        <v>0</v>
      </c>
      <c r="DT810" s="372"/>
      <c r="DU810" s="155">
        <f t="shared" si="2131"/>
        <v>0</v>
      </c>
      <c r="DV810" s="373"/>
      <c r="DW810" s="4891">
        <v>46206</v>
      </c>
      <c r="DX810" s="372">
        <v>4263337</v>
      </c>
      <c r="DY810" s="154">
        <f t="shared" si="2132"/>
        <v>0</v>
      </c>
      <c r="DZ810" s="373"/>
      <c r="EA810" s="154">
        <f>IF(AP810=1,1,0)</f>
        <v>0</v>
      </c>
      <c r="EB810" s="373"/>
      <c r="EC810" s="269">
        <v>46241</v>
      </c>
      <c r="ED810" s="376">
        <v>4263388</v>
      </c>
      <c r="EE810" s="822">
        <f>IF(AV810=0,0,1)</f>
        <v>0</v>
      </c>
      <c r="EF810" s="377"/>
      <c r="EG810" s="273"/>
      <c r="EH810" s="274"/>
      <c r="EI810" s="275"/>
      <c r="EJ810" s="276"/>
      <c r="EK810" s="275"/>
      <c r="EL810" s="277"/>
      <c r="EM810" s="278" t="str">
        <f t="shared" si="2133"/>
        <v xml:space="preserve"> </v>
      </c>
      <c r="EN810" s="372"/>
      <c r="EO810" s="155">
        <f t="shared" si="2134"/>
        <v>0</v>
      </c>
      <c r="EP810" s="373"/>
      <c r="ER810" s="194"/>
      <c r="ET810" s="154" t="str">
        <f t="shared" si="2146"/>
        <v>-</v>
      </c>
      <c r="EU810" s="373"/>
      <c r="EV810" s="154" t="str">
        <f t="shared" si="2135"/>
        <v>-</v>
      </c>
      <c r="EW810" s="373"/>
      <c r="EX810" s="154"/>
      <c r="EY810" s="367"/>
      <c r="EZ810" s="154"/>
      <c r="FA810" s="367"/>
      <c r="FB810" s="154"/>
      <c r="FC810" s="367"/>
      <c r="FD810" s="154"/>
      <c r="FE810" s="367"/>
      <c r="FF810" s="155"/>
      <c r="FG810" s="367"/>
      <c r="FH810" s="154"/>
      <c r="FI810" s="367"/>
      <c r="FJ810" s="154" t="str">
        <f t="shared" si="2147"/>
        <v>-</v>
      </c>
      <c r="FK810" s="373"/>
      <c r="FL810" s="155" t="str">
        <f t="shared" si="2136"/>
        <v>-</v>
      </c>
      <c r="FM810" s="279"/>
      <c r="FN810" s="1184"/>
      <c r="FO810" s="280"/>
      <c r="FP810" s="281"/>
      <c r="FQ810" s="282"/>
      <c r="FS810" s="281"/>
      <c r="FT810" s="282"/>
    </row>
    <row r="811" spans="1:176" ht="18.600000000000001" customHeight="1">
      <c r="A811" s="228">
        <f t="shared" si="2106"/>
        <v>801</v>
      </c>
      <c r="B811" s="343" t="str">
        <f t="shared" si="2107"/>
        <v>4IE</v>
      </c>
      <c r="C811" s="6821">
        <v>46321</v>
      </c>
      <c r="D811" s="1261" t="s">
        <v>29</v>
      </c>
      <c r="E811" s="1262" t="s">
        <v>2025</v>
      </c>
      <c r="F811" s="6828" t="s">
        <v>2320</v>
      </c>
      <c r="G811" s="6876" t="s">
        <v>2411</v>
      </c>
      <c r="H811" s="1330" t="s">
        <v>629</v>
      </c>
      <c r="I811" s="1264" t="s">
        <v>52</v>
      </c>
      <c r="J811" s="1264" t="s">
        <v>2013</v>
      </c>
      <c r="K811" s="599" t="s">
        <v>11</v>
      </c>
      <c r="L811" s="600"/>
      <c r="M811" s="6477">
        <v>46269</v>
      </c>
      <c r="N811" s="353">
        <v>46267</v>
      </c>
      <c r="O811" s="354">
        <v>46270</v>
      </c>
      <c r="P811" s="353">
        <v>46267</v>
      </c>
      <c r="Q811" s="354">
        <v>46273</v>
      </c>
      <c r="R811" s="353">
        <v>46268</v>
      </c>
      <c r="S811" s="354" t="s">
        <v>2417</v>
      </c>
      <c r="T811" s="353">
        <v>46268</v>
      </c>
      <c r="U811" s="355">
        <v>46275</v>
      </c>
      <c r="V811" s="353">
        <v>46273</v>
      </c>
      <c r="W811" s="356">
        <v>46276</v>
      </c>
      <c r="X811" s="357">
        <v>46277</v>
      </c>
      <c r="Y811" s="979">
        <v>46281</v>
      </c>
      <c r="Z811" s="359">
        <v>46281</v>
      </c>
      <c r="AA811" s="601"/>
      <c r="AB811" s="359"/>
      <c r="AC811" s="251" t="s">
        <v>627</v>
      </c>
      <c r="AD811" s="361"/>
      <c r="AE811" s="362">
        <v>6</v>
      </c>
      <c r="AF811" s="363" t="str">
        <f t="shared" si="2108"/>
        <v>4IE</v>
      </c>
      <c r="AG811" s="364"/>
      <c r="AH811" s="364">
        <v>1</v>
      </c>
      <c r="AI811" s="364"/>
      <c r="AJ811" s="364"/>
      <c r="AK811" s="364"/>
      <c r="AL811" s="364"/>
      <c r="AM811" s="364"/>
      <c r="AN811" s="364">
        <v>1</v>
      </c>
      <c r="AO811" s="364"/>
      <c r="AP811" s="363">
        <v>1</v>
      </c>
      <c r="AQ811" s="255">
        <v>1</v>
      </c>
      <c r="AR811" s="255">
        <v>1</v>
      </c>
      <c r="AS811" s="255"/>
      <c r="AT811" s="255"/>
      <c r="AU811" s="2843">
        <f t="shared" si="2109"/>
        <v>0</v>
      </c>
      <c r="AV811" s="4008">
        <f t="shared" si="2110"/>
        <v>1</v>
      </c>
      <c r="AW811" s="590">
        <v>46237</v>
      </c>
      <c r="AX811" s="369">
        <v>4263372</v>
      </c>
      <c r="AY811" s="154">
        <v>46237</v>
      </c>
      <c r="AZ811" s="367">
        <v>4263373</v>
      </c>
      <c r="BA811" s="154">
        <v>46237</v>
      </c>
      <c r="BB811" s="367">
        <v>4263374</v>
      </c>
      <c r="BC811" s="368">
        <v>46206</v>
      </c>
      <c r="BD811" s="369">
        <v>4263325</v>
      </c>
      <c r="BE811" s="4599">
        <v>46206</v>
      </c>
      <c r="BF811" s="367">
        <v>4263326</v>
      </c>
      <c r="BG811" s="368">
        <v>46237</v>
      </c>
      <c r="BH811" s="367">
        <v>4263382</v>
      </c>
      <c r="BI811" s="154" t="str">
        <f>IF($AE811=0,"　",VLOOKUP($AE811,ﾚｰｻﾞOP,11,0))</f>
        <v>-</v>
      </c>
      <c r="BJ811" s="367"/>
      <c r="BK811" s="154" t="str">
        <f t="shared" si="2112"/>
        <v>-</v>
      </c>
      <c r="BL811" s="367"/>
      <c r="BM811" s="154" t="str">
        <f t="shared" si="2113"/>
        <v>-</v>
      </c>
      <c r="BN811" s="367"/>
      <c r="BO811" s="155" t="str">
        <f t="shared" si="2114"/>
        <v>-</v>
      </c>
      <c r="BP811" s="367"/>
      <c r="BQ811" s="154">
        <v>46206</v>
      </c>
      <c r="BR811" s="369">
        <v>4263334</v>
      </c>
      <c r="BS811" s="154" t="str">
        <f t="shared" si="2150"/>
        <v>-</v>
      </c>
      <c r="BT811" s="369"/>
      <c r="BU811" s="154" t="str">
        <f t="shared" si="2151"/>
        <v>-</v>
      </c>
      <c r="BV811" s="369"/>
      <c r="BW811" s="154" t="str">
        <f t="shared" si="2152"/>
        <v>-</v>
      </c>
      <c r="BX811" s="367"/>
      <c r="BY811" s="154" t="str">
        <f t="shared" si="2153"/>
        <v>-</v>
      </c>
      <c r="BZ811" s="369"/>
      <c r="CA811" s="154" t="str">
        <f t="shared" si="2154"/>
        <v>-</v>
      </c>
      <c r="CB811" s="367"/>
      <c r="CC811" s="154" t="str">
        <f t="shared" si="2155"/>
        <v>-</v>
      </c>
      <c r="CD811" s="367"/>
      <c r="CE811" s="2850" t="str">
        <f t="shared" si="2115"/>
        <v>-</v>
      </c>
      <c r="CF811" s="2846"/>
      <c r="CG811" s="2855" t="str">
        <f t="shared" si="2116"/>
        <v>-</v>
      </c>
      <c r="CH811" s="2851"/>
      <c r="CI811" s="2850" t="str">
        <f t="shared" si="2117"/>
        <v>-</v>
      </c>
      <c r="CJ811" s="2846"/>
      <c r="CK811" s="2850" t="str">
        <f t="shared" si="2118"/>
        <v>-</v>
      </c>
      <c r="CL811" s="2851"/>
      <c r="CM811" s="2850" t="str">
        <f t="shared" si="2119"/>
        <v>-</v>
      </c>
      <c r="CN811" s="2851"/>
      <c r="CO811" s="2855" t="str">
        <f t="shared" si="2120"/>
        <v>-</v>
      </c>
      <c r="CP811" s="2851"/>
      <c r="CQ811" s="2855" t="str">
        <f t="shared" si="2121"/>
        <v>-</v>
      </c>
      <c r="CR811" s="2851"/>
      <c r="CS811" s="2850" t="str">
        <f t="shared" si="2122"/>
        <v>-</v>
      </c>
      <c r="CT811" s="2851"/>
      <c r="CU811" s="2855"/>
      <c r="CV811" s="2851"/>
      <c r="CW811" s="2850" t="str">
        <f t="shared" si="2123"/>
        <v>-</v>
      </c>
      <c r="CX811" s="2851"/>
      <c r="CY811" s="2855" t="str">
        <f t="shared" si="2124"/>
        <v>-</v>
      </c>
      <c r="CZ811" s="2851"/>
      <c r="DA811" s="154" t="str">
        <f t="shared" si="2125"/>
        <v>-</v>
      </c>
      <c r="DB811" s="369"/>
      <c r="DC811" s="155" t="str">
        <f t="shared" si="2126"/>
        <v>-</v>
      </c>
      <c r="DD811" s="367"/>
      <c r="DE811" s="374">
        <f t="shared" si="2149"/>
        <v>0</v>
      </c>
      <c r="DF811" s="373"/>
      <c r="DG811" s="818">
        <f t="shared" si="2145"/>
        <v>1</v>
      </c>
      <c r="DH811" s="372"/>
      <c r="DI811" s="267">
        <f t="shared" si="2156"/>
        <v>0</v>
      </c>
      <c r="DJ811" s="373"/>
      <c r="DK811" s="374">
        <f t="shared" si="2148"/>
        <v>0</v>
      </c>
      <c r="DL811" s="373"/>
      <c r="DM811" s="7649">
        <f t="shared" ref="DM811:DM825" si="2157">IF(AU811=1,1,0)</f>
        <v>0</v>
      </c>
      <c r="DN811" s="373"/>
      <c r="DO811" s="155">
        <f t="shared" si="2128"/>
        <v>0</v>
      </c>
      <c r="DP811" s="372"/>
      <c r="DQ811" s="155">
        <f t="shared" si="2129"/>
        <v>0</v>
      </c>
      <c r="DR811" s="373"/>
      <c r="DS811" s="155">
        <f t="shared" si="2130"/>
        <v>0</v>
      </c>
      <c r="DT811" s="372"/>
      <c r="DU811" s="155">
        <f t="shared" si="2131"/>
        <v>0</v>
      </c>
      <c r="DV811" s="373"/>
      <c r="DW811" s="4891">
        <v>46206</v>
      </c>
      <c r="DX811" s="372">
        <v>4263337</v>
      </c>
      <c r="DY811" s="154">
        <f t="shared" si="2132"/>
        <v>0</v>
      </c>
      <c r="DZ811" s="373"/>
      <c r="EA811" s="154">
        <v>46206</v>
      </c>
      <c r="EB811" s="373">
        <v>4263338</v>
      </c>
      <c r="EC811" s="269">
        <v>46241</v>
      </c>
      <c r="ED811" s="376">
        <v>4263388</v>
      </c>
      <c r="EE811" s="6971">
        <v>46206</v>
      </c>
      <c r="EF811" s="7015">
        <v>4263340</v>
      </c>
      <c r="EG811" s="273"/>
      <c r="EH811" s="274"/>
      <c r="EI811" s="275"/>
      <c r="EJ811" s="276"/>
      <c r="EK811" s="275"/>
      <c r="EL811" s="277"/>
      <c r="EM811" s="278" t="str">
        <f t="shared" si="2133"/>
        <v xml:space="preserve"> </v>
      </c>
      <c r="EN811" s="372"/>
      <c r="EO811" s="155">
        <f t="shared" si="2134"/>
        <v>0</v>
      </c>
      <c r="EP811" s="373"/>
      <c r="ER811" s="194"/>
      <c r="ET811" s="154" t="str">
        <f t="shared" si="2146"/>
        <v>-</v>
      </c>
      <c r="EU811" s="373"/>
      <c r="EV811" s="154" t="str">
        <f t="shared" si="2135"/>
        <v>-</v>
      </c>
      <c r="EW811" s="373"/>
      <c r="EX811" s="154"/>
      <c r="EY811" s="367"/>
      <c r="EZ811" s="154"/>
      <c r="FA811" s="367"/>
      <c r="FB811" s="154"/>
      <c r="FC811" s="367"/>
      <c r="FD811" s="154"/>
      <c r="FE811" s="367"/>
      <c r="FF811" s="155"/>
      <c r="FG811" s="367"/>
      <c r="FH811" s="154"/>
      <c r="FI811" s="367"/>
      <c r="FJ811" s="154" t="str">
        <f t="shared" si="2147"/>
        <v>-</v>
      </c>
      <c r="FK811" s="373"/>
      <c r="FL811" s="155" t="str">
        <f t="shared" si="2136"/>
        <v>-</v>
      </c>
      <c r="FM811" s="279"/>
      <c r="FN811" s="1184"/>
      <c r="FO811" s="280"/>
      <c r="FP811" s="281"/>
      <c r="FQ811" s="282"/>
      <c r="FS811" s="281"/>
      <c r="FT811" s="282"/>
    </row>
    <row r="812" spans="1:176" ht="18.600000000000001" customHeight="1">
      <c r="A812" s="228">
        <f t="shared" si="2106"/>
        <v>802</v>
      </c>
      <c r="B812" s="343" t="str">
        <f t="shared" si="2107"/>
        <v>4IE</v>
      </c>
      <c r="C812" s="6821">
        <v>46321</v>
      </c>
      <c r="D812" s="6778" t="s">
        <v>30</v>
      </c>
      <c r="E812" s="6791">
        <v>84515349</v>
      </c>
      <c r="F812" s="6828" t="s">
        <v>2314</v>
      </c>
      <c r="G812" s="1263"/>
      <c r="H812" s="1330" t="s">
        <v>630</v>
      </c>
      <c r="I812" s="1264" t="s">
        <v>614</v>
      </c>
      <c r="J812" s="1264" t="s">
        <v>1702</v>
      </c>
      <c r="K812" s="599" t="s">
        <v>11</v>
      </c>
      <c r="L812" s="600"/>
      <c r="M812" s="6477">
        <v>46270</v>
      </c>
      <c r="N812" s="353">
        <v>46269</v>
      </c>
      <c r="O812" s="354">
        <v>46273</v>
      </c>
      <c r="P812" s="353">
        <v>46269</v>
      </c>
      <c r="Q812" s="354">
        <v>46274</v>
      </c>
      <c r="R812" s="353">
        <v>46270</v>
      </c>
      <c r="S812" s="354" t="s">
        <v>2416</v>
      </c>
      <c r="T812" s="353">
        <v>46270</v>
      </c>
      <c r="U812" s="355">
        <v>46275</v>
      </c>
      <c r="V812" s="353">
        <v>46274</v>
      </c>
      <c r="W812" s="356">
        <v>46276</v>
      </c>
      <c r="X812" s="357">
        <v>46280</v>
      </c>
      <c r="Y812" s="979">
        <v>46282</v>
      </c>
      <c r="Z812" s="359">
        <v>46282</v>
      </c>
      <c r="AA812" s="601"/>
      <c r="AB812" s="359"/>
      <c r="AC812" s="251" t="s">
        <v>627</v>
      </c>
      <c r="AD812" s="361"/>
      <c r="AE812" s="362">
        <v>3</v>
      </c>
      <c r="AF812" s="363" t="str">
        <f t="shared" si="2108"/>
        <v>4IE</v>
      </c>
      <c r="AG812" s="364"/>
      <c r="AH812" s="364"/>
      <c r="AI812" s="364">
        <v>1</v>
      </c>
      <c r="AJ812" s="364"/>
      <c r="AK812" s="364"/>
      <c r="AL812" s="364"/>
      <c r="AM812" s="364"/>
      <c r="AN812" s="364">
        <v>1</v>
      </c>
      <c r="AO812" s="364"/>
      <c r="AP812" s="363">
        <v>1</v>
      </c>
      <c r="AQ812" s="255">
        <v>1</v>
      </c>
      <c r="AR812" s="255"/>
      <c r="AS812" s="255"/>
      <c r="AT812" s="255"/>
      <c r="AU812" s="2843">
        <f t="shared" si="2109"/>
        <v>2</v>
      </c>
      <c r="AV812" s="4008">
        <f t="shared" si="2110"/>
        <v>0</v>
      </c>
      <c r="AW812" s="590">
        <v>46251</v>
      </c>
      <c r="AX812" s="369">
        <v>4263377</v>
      </c>
      <c r="AY812" s="154">
        <v>46237</v>
      </c>
      <c r="AZ812" s="367">
        <v>4263373</v>
      </c>
      <c r="BA812" s="154">
        <v>46237</v>
      </c>
      <c r="BB812" s="367">
        <v>4263374</v>
      </c>
      <c r="BC812" s="368">
        <v>46206</v>
      </c>
      <c r="BD812" s="369">
        <v>4263325</v>
      </c>
      <c r="BE812" s="4599">
        <v>46206</v>
      </c>
      <c r="BF812" s="367">
        <v>4263326</v>
      </c>
      <c r="BG812" s="368">
        <v>46237</v>
      </c>
      <c r="BH812" s="367">
        <v>4263382</v>
      </c>
      <c r="BI812" s="154">
        <v>46177</v>
      </c>
      <c r="BJ812" s="367">
        <v>4263288</v>
      </c>
      <c r="BK812" s="154" t="str">
        <f t="shared" si="2112"/>
        <v>-</v>
      </c>
      <c r="BL812" s="367"/>
      <c r="BM812" s="154" t="str">
        <f t="shared" si="2113"/>
        <v>-</v>
      </c>
      <c r="BN812" s="367"/>
      <c r="BO812" s="155" t="str">
        <f t="shared" si="2114"/>
        <v>-</v>
      </c>
      <c r="BP812" s="367"/>
      <c r="BQ812" s="154" t="str">
        <f>IF($AE812=0,"　",VLOOKUP($AE812,ﾚｰｻﾞOP,12,0))</f>
        <v>-</v>
      </c>
      <c r="BR812" s="369"/>
      <c r="BS812" s="154" t="str">
        <f t="shared" si="2150"/>
        <v>-</v>
      </c>
      <c r="BT812" s="369"/>
      <c r="BU812" s="154" t="str">
        <f t="shared" si="2151"/>
        <v>-</v>
      </c>
      <c r="BV812" s="369"/>
      <c r="BW812" s="154" t="str">
        <f t="shared" si="2152"/>
        <v>-</v>
      </c>
      <c r="BX812" s="367"/>
      <c r="BY812" s="154" t="str">
        <f t="shared" si="2153"/>
        <v>-</v>
      </c>
      <c r="BZ812" s="369"/>
      <c r="CA812" s="154" t="str">
        <f t="shared" si="2154"/>
        <v>-</v>
      </c>
      <c r="CB812" s="367"/>
      <c r="CC812" s="154" t="str">
        <f t="shared" si="2155"/>
        <v>-</v>
      </c>
      <c r="CD812" s="367"/>
      <c r="CE812" s="2850" t="str">
        <f t="shared" si="2115"/>
        <v>-</v>
      </c>
      <c r="CF812" s="2846"/>
      <c r="CG812" s="2855" t="str">
        <f t="shared" si="2116"/>
        <v>-</v>
      </c>
      <c r="CH812" s="2851"/>
      <c r="CI812" s="2850" t="str">
        <f t="shared" si="2117"/>
        <v>-</v>
      </c>
      <c r="CJ812" s="2846"/>
      <c r="CK812" s="2850" t="str">
        <f t="shared" si="2118"/>
        <v>-</v>
      </c>
      <c r="CL812" s="2851"/>
      <c r="CM812" s="2850" t="str">
        <f t="shared" si="2119"/>
        <v>-</v>
      </c>
      <c r="CN812" s="2851"/>
      <c r="CO812" s="2855" t="str">
        <f t="shared" si="2120"/>
        <v>-</v>
      </c>
      <c r="CP812" s="2851"/>
      <c r="CQ812" s="2855" t="str">
        <f t="shared" si="2121"/>
        <v>-</v>
      </c>
      <c r="CR812" s="2851"/>
      <c r="CS812" s="2850" t="str">
        <f t="shared" si="2122"/>
        <v>-</v>
      </c>
      <c r="CT812" s="2851"/>
      <c r="CU812" s="2855"/>
      <c r="CV812" s="2851"/>
      <c r="CW812" s="2850" t="str">
        <f t="shared" si="2123"/>
        <v>-</v>
      </c>
      <c r="CX812" s="2851"/>
      <c r="CY812" s="2855" t="str">
        <f t="shared" si="2124"/>
        <v>-</v>
      </c>
      <c r="CZ812" s="2851"/>
      <c r="DA812" s="154" t="str">
        <f t="shared" si="2125"/>
        <v>-</v>
      </c>
      <c r="DB812" s="369"/>
      <c r="DC812" s="155" t="str">
        <f t="shared" si="2126"/>
        <v>-</v>
      </c>
      <c r="DD812" s="367"/>
      <c r="DE812" s="374">
        <f t="shared" si="2149"/>
        <v>0</v>
      </c>
      <c r="DF812" s="373"/>
      <c r="DG812" s="818">
        <f t="shared" si="2145"/>
        <v>0</v>
      </c>
      <c r="DH812" s="372"/>
      <c r="DI812" s="267">
        <f t="shared" si="2156"/>
        <v>0</v>
      </c>
      <c r="DJ812" s="373"/>
      <c r="DK812" s="374">
        <v>46206</v>
      </c>
      <c r="DL812" s="373">
        <v>4263336</v>
      </c>
      <c r="DM812" s="375">
        <f t="shared" si="2157"/>
        <v>0</v>
      </c>
      <c r="DN812" s="373"/>
      <c r="DO812" s="155">
        <f t="shared" si="2128"/>
        <v>0</v>
      </c>
      <c r="DP812" s="372"/>
      <c r="DQ812" s="155">
        <f t="shared" si="2129"/>
        <v>0</v>
      </c>
      <c r="DR812" s="373"/>
      <c r="DS812" s="155">
        <f t="shared" si="2130"/>
        <v>0</v>
      </c>
      <c r="DT812" s="372"/>
      <c r="DU812" s="155">
        <f t="shared" si="2131"/>
        <v>0</v>
      </c>
      <c r="DV812" s="373"/>
      <c r="DW812" s="4891">
        <v>46206</v>
      </c>
      <c r="DX812" s="372">
        <v>4263337</v>
      </c>
      <c r="DY812" s="154">
        <f t="shared" si="2132"/>
        <v>0</v>
      </c>
      <c r="DZ812" s="373"/>
      <c r="EA812" s="154">
        <v>46241</v>
      </c>
      <c r="EB812" s="373">
        <v>4263387</v>
      </c>
      <c r="EC812" s="269">
        <v>46241</v>
      </c>
      <c r="ED812" s="376">
        <v>4263388</v>
      </c>
      <c r="EE812" s="822">
        <f>IF(AV812=0,0,1)</f>
        <v>0</v>
      </c>
      <c r="EF812" s="377"/>
      <c r="EG812" s="273"/>
      <c r="EH812" s="274"/>
      <c r="EI812" s="275"/>
      <c r="EJ812" s="276"/>
      <c r="EK812" s="275"/>
      <c r="EL812" s="277"/>
      <c r="EM812" s="278" t="str">
        <f t="shared" si="2133"/>
        <v xml:space="preserve"> </v>
      </c>
      <c r="EN812" s="372"/>
      <c r="EO812" s="155">
        <f t="shared" si="2134"/>
        <v>0</v>
      </c>
      <c r="EP812" s="373"/>
      <c r="ER812" s="194"/>
      <c r="ET812" s="154" t="str">
        <f t="shared" si="2146"/>
        <v>-</v>
      </c>
      <c r="EU812" s="373"/>
      <c r="EV812" s="154" t="str">
        <f t="shared" si="2135"/>
        <v>-</v>
      </c>
      <c r="EW812" s="373"/>
      <c r="EX812" s="154"/>
      <c r="EY812" s="367"/>
      <c r="EZ812" s="154"/>
      <c r="FA812" s="367"/>
      <c r="FB812" s="154"/>
      <c r="FC812" s="367"/>
      <c r="FD812" s="154"/>
      <c r="FE812" s="367"/>
      <c r="FF812" s="155"/>
      <c r="FG812" s="367"/>
      <c r="FH812" s="154"/>
      <c r="FI812" s="367"/>
      <c r="FJ812" s="154" t="str">
        <f t="shared" si="2147"/>
        <v>-</v>
      </c>
      <c r="FK812" s="373"/>
      <c r="FL812" s="155" t="str">
        <f t="shared" si="2136"/>
        <v>-</v>
      </c>
      <c r="FM812" s="279"/>
      <c r="FN812" s="1184"/>
      <c r="FO812" s="280"/>
      <c r="FP812" s="281"/>
      <c r="FQ812" s="282"/>
      <c r="FS812" s="281"/>
      <c r="FT812" s="282"/>
    </row>
    <row r="813" spans="1:176" ht="18.600000000000001" customHeight="1">
      <c r="A813" s="228">
        <f t="shared" si="2106"/>
        <v>803</v>
      </c>
      <c r="B813" s="343" t="str">
        <f t="shared" si="2107"/>
        <v>4IE</v>
      </c>
      <c r="C813" s="6821">
        <v>46321</v>
      </c>
      <c r="D813" s="6939" t="s">
        <v>1526</v>
      </c>
      <c r="E813" s="6943">
        <v>62511091</v>
      </c>
      <c r="F813" s="6828"/>
      <c r="G813" s="1263"/>
      <c r="H813" s="1330" t="s">
        <v>630</v>
      </c>
      <c r="I813" s="1264" t="s">
        <v>54</v>
      </c>
      <c r="J813" s="1264"/>
      <c r="K813" s="599" t="s">
        <v>97</v>
      </c>
      <c r="L813" s="600"/>
      <c r="M813" s="6477">
        <v>46269</v>
      </c>
      <c r="N813" s="353">
        <v>46269</v>
      </c>
      <c r="O813" s="354">
        <v>46270</v>
      </c>
      <c r="P813" s="353">
        <v>46270</v>
      </c>
      <c r="Q813" s="354">
        <v>46273</v>
      </c>
      <c r="R813" s="353">
        <v>46270</v>
      </c>
      <c r="S813" s="354">
        <v>46275</v>
      </c>
      <c r="T813" s="353">
        <v>46273</v>
      </c>
      <c r="U813" s="7685">
        <v>46276</v>
      </c>
      <c r="V813" s="353">
        <v>46275</v>
      </c>
      <c r="W813" s="7701">
        <v>46277</v>
      </c>
      <c r="X813" s="357">
        <v>46280</v>
      </c>
      <c r="Y813" s="358">
        <v>46283</v>
      </c>
      <c r="Z813" s="358">
        <v>46282</v>
      </c>
      <c r="AA813" s="360">
        <v>46282</v>
      </c>
      <c r="AB813" s="358">
        <v>46283</v>
      </c>
      <c r="AC813" s="251" t="s">
        <v>627</v>
      </c>
      <c r="AD813" s="361"/>
      <c r="AE813" s="362">
        <v>1</v>
      </c>
      <c r="AF813" s="363" t="str">
        <f t="shared" si="2108"/>
        <v>4IE</v>
      </c>
      <c r="AG813" s="364"/>
      <c r="AH813" s="364"/>
      <c r="AI813" s="364">
        <v>1</v>
      </c>
      <c r="AJ813" s="364"/>
      <c r="AK813" s="364"/>
      <c r="AL813" s="364"/>
      <c r="AM813" s="364"/>
      <c r="AN813" s="364">
        <v>1</v>
      </c>
      <c r="AO813" s="364"/>
      <c r="AP813" s="363">
        <v>1</v>
      </c>
      <c r="AQ813" s="255">
        <v>1</v>
      </c>
      <c r="AR813" s="255">
        <v>1</v>
      </c>
      <c r="AS813" s="255"/>
      <c r="AT813" s="255"/>
      <c r="AU813" s="2843">
        <f t="shared" si="2109"/>
        <v>2</v>
      </c>
      <c r="AV813" s="4008">
        <f t="shared" si="2110"/>
        <v>1</v>
      </c>
      <c r="AW813" s="590">
        <v>46251</v>
      </c>
      <c r="AX813" s="369">
        <v>4263377</v>
      </c>
      <c r="AY813" s="154">
        <v>46251</v>
      </c>
      <c r="AZ813" s="367">
        <v>4263378</v>
      </c>
      <c r="BA813" s="154">
        <v>46251</v>
      </c>
      <c r="BB813" s="367">
        <v>4263379</v>
      </c>
      <c r="BC813" s="7537">
        <v>46220</v>
      </c>
      <c r="BD813" s="7539">
        <v>4263332</v>
      </c>
      <c r="BE813" s="4599">
        <v>46206</v>
      </c>
      <c r="BF813" s="367">
        <v>4263326</v>
      </c>
      <c r="BG813" s="368">
        <v>46237</v>
      </c>
      <c r="BH813" s="367">
        <v>4263382</v>
      </c>
      <c r="BI813" s="154">
        <v>46206</v>
      </c>
      <c r="BJ813" s="367">
        <v>4263328</v>
      </c>
      <c r="BK813" s="154" t="str">
        <f t="shared" si="2112"/>
        <v>-</v>
      </c>
      <c r="BL813" s="367"/>
      <c r="BM813" s="154" t="str">
        <f t="shared" si="2113"/>
        <v>-</v>
      </c>
      <c r="BN813" s="367"/>
      <c r="BO813" s="155" t="str">
        <f t="shared" si="2114"/>
        <v>-</v>
      </c>
      <c r="BP813" s="367"/>
      <c r="BQ813" s="154" t="str">
        <f>IF($AE813=0,"　",VLOOKUP($AE813,ﾚｰｻﾞOP,12,0))</f>
        <v>-</v>
      </c>
      <c r="BR813" s="369"/>
      <c r="BS813" s="154" t="str">
        <f t="shared" si="2150"/>
        <v>-</v>
      </c>
      <c r="BT813" s="369"/>
      <c r="BU813" s="154" t="str">
        <f t="shared" si="2151"/>
        <v>-</v>
      </c>
      <c r="BV813" s="369"/>
      <c r="BW813" s="154" t="str">
        <f t="shared" si="2152"/>
        <v>-</v>
      </c>
      <c r="BX813" s="367"/>
      <c r="BY813" s="154" t="str">
        <f t="shared" si="2153"/>
        <v>-</v>
      </c>
      <c r="BZ813" s="369"/>
      <c r="CA813" s="154" t="str">
        <f t="shared" si="2154"/>
        <v>-</v>
      </c>
      <c r="CB813" s="367"/>
      <c r="CC813" s="154" t="str">
        <f t="shared" si="2155"/>
        <v>-</v>
      </c>
      <c r="CD813" s="367"/>
      <c r="CE813" s="2850" t="str">
        <f t="shared" si="2115"/>
        <v>-</v>
      </c>
      <c r="CF813" s="2846"/>
      <c r="CG813" s="2855" t="str">
        <f t="shared" si="2116"/>
        <v>-</v>
      </c>
      <c r="CH813" s="2851"/>
      <c r="CI813" s="2850" t="str">
        <f t="shared" si="2117"/>
        <v>-</v>
      </c>
      <c r="CJ813" s="2846"/>
      <c r="CK813" s="2850" t="str">
        <f t="shared" si="2118"/>
        <v>-</v>
      </c>
      <c r="CL813" s="2851"/>
      <c r="CM813" s="2850" t="str">
        <f t="shared" si="2119"/>
        <v>-</v>
      </c>
      <c r="CN813" s="2851"/>
      <c r="CO813" s="2855" t="str">
        <f t="shared" si="2120"/>
        <v>-</v>
      </c>
      <c r="CP813" s="2851"/>
      <c r="CQ813" s="2855" t="str">
        <f t="shared" si="2121"/>
        <v>-</v>
      </c>
      <c r="CR813" s="2851"/>
      <c r="CS813" s="2850" t="str">
        <f t="shared" si="2122"/>
        <v>-</v>
      </c>
      <c r="CT813" s="2851"/>
      <c r="CU813" s="2855"/>
      <c r="CV813" s="2851"/>
      <c r="CW813" s="2850" t="str">
        <f t="shared" si="2123"/>
        <v>-</v>
      </c>
      <c r="CX813" s="2851"/>
      <c r="CY813" s="2855" t="str">
        <f t="shared" si="2124"/>
        <v>-</v>
      </c>
      <c r="CZ813" s="2851"/>
      <c r="DA813" s="154" t="str">
        <f t="shared" si="2125"/>
        <v>-</v>
      </c>
      <c r="DB813" s="369"/>
      <c r="DC813" s="155" t="str">
        <f t="shared" si="2126"/>
        <v>-</v>
      </c>
      <c r="DD813" s="367"/>
      <c r="DE813" s="374">
        <f t="shared" si="2149"/>
        <v>0</v>
      </c>
      <c r="DF813" s="373"/>
      <c r="DG813" s="818">
        <f t="shared" si="2145"/>
        <v>0</v>
      </c>
      <c r="DH813" s="372"/>
      <c r="DI813" s="267">
        <f t="shared" si="2156"/>
        <v>0</v>
      </c>
      <c r="DJ813" s="373"/>
      <c r="DK813" s="374">
        <v>46206</v>
      </c>
      <c r="DL813" s="373">
        <v>4263336</v>
      </c>
      <c r="DM813" s="375">
        <f t="shared" si="2157"/>
        <v>0</v>
      </c>
      <c r="DN813" s="373"/>
      <c r="DO813" s="155">
        <f t="shared" si="2128"/>
        <v>0</v>
      </c>
      <c r="DP813" s="372"/>
      <c r="DQ813" s="155">
        <f t="shared" si="2129"/>
        <v>0</v>
      </c>
      <c r="DR813" s="373"/>
      <c r="DS813" s="155">
        <f t="shared" si="2130"/>
        <v>0</v>
      </c>
      <c r="DT813" s="372"/>
      <c r="DU813" s="155">
        <f t="shared" si="2131"/>
        <v>0</v>
      </c>
      <c r="DV813" s="373"/>
      <c r="DW813" s="4891">
        <v>46206</v>
      </c>
      <c r="DX813" s="372">
        <v>4263337</v>
      </c>
      <c r="DY813" s="154">
        <f t="shared" si="2132"/>
        <v>0</v>
      </c>
      <c r="DZ813" s="373"/>
      <c r="EA813" s="154">
        <v>46241</v>
      </c>
      <c r="EB813" s="373">
        <v>4263387</v>
      </c>
      <c r="EC813" s="269">
        <v>46241</v>
      </c>
      <c r="ED813" s="376">
        <v>4263388</v>
      </c>
      <c r="EE813" s="822">
        <v>46206</v>
      </c>
      <c r="EF813" s="377">
        <v>4263340</v>
      </c>
      <c r="EG813" s="273"/>
      <c r="EH813" s="274"/>
      <c r="EI813" s="275"/>
      <c r="EJ813" s="276"/>
      <c r="EK813" s="275"/>
      <c r="EL813" s="277"/>
      <c r="EM813" s="278" t="str">
        <f t="shared" si="2133"/>
        <v xml:space="preserve"> </v>
      </c>
      <c r="EN813" s="372"/>
      <c r="EO813" s="155">
        <f t="shared" si="2134"/>
        <v>0</v>
      </c>
      <c r="EP813" s="373"/>
      <c r="ER813" s="194"/>
      <c r="ET813" s="154" t="str">
        <f t="shared" si="2146"/>
        <v>-</v>
      </c>
      <c r="EU813" s="373"/>
      <c r="EV813" s="154" t="str">
        <f t="shared" si="2135"/>
        <v>-</v>
      </c>
      <c r="EW813" s="373"/>
      <c r="EX813" s="154"/>
      <c r="EY813" s="367"/>
      <c r="EZ813" s="154"/>
      <c r="FA813" s="367"/>
      <c r="FB813" s="154"/>
      <c r="FC813" s="367"/>
      <c r="FD813" s="154"/>
      <c r="FE813" s="367"/>
      <c r="FF813" s="155"/>
      <c r="FG813" s="367"/>
      <c r="FH813" s="154"/>
      <c r="FI813" s="367"/>
      <c r="FJ813" s="154" t="str">
        <f t="shared" si="2147"/>
        <v>-</v>
      </c>
      <c r="FK813" s="373"/>
      <c r="FL813" s="155" t="str">
        <f t="shared" si="2136"/>
        <v>-</v>
      </c>
      <c r="FM813" s="279"/>
      <c r="FN813" s="1184"/>
      <c r="FO813" s="280"/>
      <c r="FP813" s="281"/>
      <c r="FQ813" s="282"/>
      <c r="FS813" s="281"/>
      <c r="FT813" s="282"/>
    </row>
    <row r="814" spans="1:176" ht="18.600000000000001" customHeight="1">
      <c r="A814" s="228">
        <f t="shared" si="2106"/>
        <v>804</v>
      </c>
      <c r="B814" s="343" t="str">
        <f t="shared" si="2107"/>
        <v>4IE</v>
      </c>
      <c r="C814" s="6821">
        <v>46321</v>
      </c>
      <c r="D814" s="6789" t="s">
        <v>62</v>
      </c>
      <c r="E814" s="1262" t="s">
        <v>2026</v>
      </c>
      <c r="F814" s="6828" t="s">
        <v>2364</v>
      </c>
      <c r="G814" s="1263"/>
      <c r="H814" s="1330" t="s">
        <v>631</v>
      </c>
      <c r="I814" s="1264" t="s">
        <v>49</v>
      </c>
      <c r="J814" s="1264" t="s">
        <v>2013</v>
      </c>
      <c r="K814" s="599" t="s">
        <v>11</v>
      </c>
      <c r="L814" s="600"/>
      <c r="M814" s="6477">
        <v>46273</v>
      </c>
      <c r="N814" s="353">
        <v>46270</v>
      </c>
      <c r="O814" s="354">
        <v>46274</v>
      </c>
      <c r="P814" s="353">
        <v>46273</v>
      </c>
      <c r="Q814" s="354">
        <v>46275</v>
      </c>
      <c r="R814" s="353">
        <v>46273</v>
      </c>
      <c r="S814" s="354">
        <v>46275</v>
      </c>
      <c r="T814" s="353">
        <v>46274</v>
      </c>
      <c r="U814" s="7685">
        <v>46276</v>
      </c>
      <c r="V814" s="353">
        <v>46277</v>
      </c>
      <c r="W814" s="7701">
        <v>46277</v>
      </c>
      <c r="X814" s="357">
        <v>46282</v>
      </c>
      <c r="Y814" s="979">
        <v>46283</v>
      </c>
      <c r="Z814" s="359">
        <v>46283</v>
      </c>
      <c r="AA814" s="601"/>
      <c r="AB814" s="359"/>
      <c r="AC814" s="251" t="s">
        <v>627</v>
      </c>
      <c r="AD814" s="361"/>
      <c r="AE814" s="362">
        <v>2</v>
      </c>
      <c r="AF814" s="363" t="str">
        <f t="shared" si="2108"/>
        <v>4IE</v>
      </c>
      <c r="AG814" s="364"/>
      <c r="AH814" s="364"/>
      <c r="AI814" s="364"/>
      <c r="AJ814" s="364"/>
      <c r="AK814" s="364"/>
      <c r="AL814" s="364"/>
      <c r="AM814" s="364"/>
      <c r="AN814" s="364">
        <v>1</v>
      </c>
      <c r="AO814" s="364">
        <v>1</v>
      </c>
      <c r="AP814" s="363">
        <v>1</v>
      </c>
      <c r="AQ814" s="255">
        <v>1</v>
      </c>
      <c r="AR814" s="255">
        <v>1</v>
      </c>
      <c r="AS814" s="255"/>
      <c r="AT814" s="255"/>
      <c r="AU814" s="2843">
        <f t="shared" si="2109"/>
        <v>0</v>
      </c>
      <c r="AV814" s="4008">
        <f t="shared" si="2110"/>
        <v>1</v>
      </c>
      <c r="AW814" s="590">
        <v>46237</v>
      </c>
      <c r="AX814" s="369">
        <v>4263372</v>
      </c>
      <c r="AY814" s="154">
        <v>46237</v>
      </c>
      <c r="AZ814" s="367">
        <v>4263373</v>
      </c>
      <c r="BA814" s="154">
        <v>46237</v>
      </c>
      <c r="BB814" s="367">
        <v>4263374</v>
      </c>
      <c r="BC814" s="368">
        <v>46206</v>
      </c>
      <c r="BD814" s="369">
        <v>4263325</v>
      </c>
      <c r="BE814" s="4599">
        <v>46206</v>
      </c>
      <c r="BF814" s="367">
        <v>4263326</v>
      </c>
      <c r="BG814" s="368">
        <v>46237</v>
      </c>
      <c r="BH814" s="367">
        <v>4263382</v>
      </c>
      <c r="BI814" s="154">
        <v>46177</v>
      </c>
      <c r="BJ814" s="367">
        <v>4263288</v>
      </c>
      <c r="BK814" s="154" t="str">
        <f t="shared" si="2112"/>
        <v>-</v>
      </c>
      <c r="BL814" s="367"/>
      <c r="BM814" s="154" t="str">
        <f t="shared" si="2113"/>
        <v>-</v>
      </c>
      <c r="BN814" s="367"/>
      <c r="BO814" s="155" t="str">
        <f t="shared" si="2114"/>
        <v>-</v>
      </c>
      <c r="BP814" s="367"/>
      <c r="BQ814" s="154" t="str">
        <f>IF($AE814=0,"　",VLOOKUP($AE814,ﾚｰｻﾞOP,12,0))</f>
        <v>-</v>
      </c>
      <c r="BR814" s="369"/>
      <c r="BS814" s="154" t="str">
        <f t="shared" si="2150"/>
        <v>-</v>
      </c>
      <c r="BT814" s="369"/>
      <c r="BU814" s="154" t="str">
        <f t="shared" si="2151"/>
        <v>-</v>
      </c>
      <c r="BV814" s="369"/>
      <c r="BW814" s="154" t="str">
        <f t="shared" si="2152"/>
        <v>-</v>
      </c>
      <c r="BX814" s="367"/>
      <c r="BY814" s="154" t="str">
        <f t="shared" si="2153"/>
        <v>-</v>
      </c>
      <c r="BZ814" s="369"/>
      <c r="CA814" s="154" t="str">
        <f t="shared" si="2154"/>
        <v>-</v>
      </c>
      <c r="CB814" s="367"/>
      <c r="CC814" s="154" t="str">
        <f t="shared" si="2155"/>
        <v>-</v>
      </c>
      <c r="CD814" s="367"/>
      <c r="CE814" s="2850" t="str">
        <f t="shared" si="2115"/>
        <v>-</v>
      </c>
      <c r="CF814" s="2846"/>
      <c r="CG814" s="2855" t="str">
        <f t="shared" si="2116"/>
        <v>-</v>
      </c>
      <c r="CH814" s="2851"/>
      <c r="CI814" s="2850" t="str">
        <f t="shared" si="2117"/>
        <v>-</v>
      </c>
      <c r="CJ814" s="2846"/>
      <c r="CK814" s="2850" t="str">
        <f t="shared" si="2118"/>
        <v>-</v>
      </c>
      <c r="CL814" s="2851"/>
      <c r="CM814" s="2850" t="str">
        <f t="shared" si="2119"/>
        <v>-</v>
      </c>
      <c r="CN814" s="2851"/>
      <c r="CO814" s="2855" t="str">
        <f t="shared" si="2120"/>
        <v>-</v>
      </c>
      <c r="CP814" s="2851"/>
      <c r="CQ814" s="2855" t="str">
        <f t="shared" si="2121"/>
        <v>-</v>
      </c>
      <c r="CR814" s="2851"/>
      <c r="CS814" s="2850" t="str">
        <f t="shared" si="2122"/>
        <v>-</v>
      </c>
      <c r="CT814" s="2851"/>
      <c r="CU814" s="2855"/>
      <c r="CV814" s="2851"/>
      <c r="CW814" s="2850" t="str">
        <f t="shared" si="2123"/>
        <v>-</v>
      </c>
      <c r="CX814" s="2851"/>
      <c r="CY814" s="2855" t="str">
        <f t="shared" si="2124"/>
        <v>-</v>
      </c>
      <c r="CZ814" s="2851"/>
      <c r="DA814" s="154" t="str">
        <f t="shared" si="2125"/>
        <v>-</v>
      </c>
      <c r="DB814" s="369"/>
      <c r="DC814" s="155" t="str">
        <f t="shared" si="2126"/>
        <v>-</v>
      </c>
      <c r="DD814" s="367"/>
      <c r="DE814" s="374">
        <f t="shared" si="2149"/>
        <v>0</v>
      </c>
      <c r="DF814" s="373"/>
      <c r="DG814" s="818">
        <f t="shared" si="2145"/>
        <v>0</v>
      </c>
      <c r="DH814" s="372"/>
      <c r="DI814" s="267">
        <f t="shared" si="2156"/>
        <v>0</v>
      </c>
      <c r="DJ814" s="373"/>
      <c r="DK814" s="374">
        <f>IF(AU814=2,1,0)</f>
        <v>0</v>
      </c>
      <c r="DL814" s="373"/>
      <c r="DM814" s="375">
        <f t="shared" si="2157"/>
        <v>0</v>
      </c>
      <c r="DN814" s="373"/>
      <c r="DO814" s="155">
        <f t="shared" si="2128"/>
        <v>0</v>
      </c>
      <c r="DP814" s="372"/>
      <c r="DQ814" s="155">
        <f t="shared" si="2129"/>
        <v>0</v>
      </c>
      <c r="DR814" s="373"/>
      <c r="DS814" s="155">
        <f t="shared" si="2130"/>
        <v>0</v>
      </c>
      <c r="DT814" s="372"/>
      <c r="DU814" s="155">
        <f t="shared" si="2131"/>
        <v>0</v>
      </c>
      <c r="DV814" s="373"/>
      <c r="DW814" s="4891">
        <v>46206</v>
      </c>
      <c r="DX814" s="372">
        <v>4263337</v>
      </c>
      <c r="DY814" s="154">
        <v>46275</v>
      </c>
      <c r="DZ814" s="373">
        <v>4263423</v>
      </c>
      <c r="EA814" s="154">
        <v>46241</v>
      </c>
      <c r="EB814" s="373">
        <v>4263387</v>
      </c>
      <c r="EC814" s="269">
        <v>46241</v>
      </c>
      <c r="ED814" s="376">
        <v>4263388</v>
      </c>
      <c r="EE814" s="822">
        <v>46206</v>
      </c>
      <c r="EF814" s="377">
        <v>4263340</v>
      </c>
      <c r="EG814" s="273"/>
      <c r="EH814" s="274"/>
      <c r="EI814" s="275"/>
      <c r="EJ814" s="276"/>
      <c r="EK814" s="275"/>
      <c r="EL814" s="277"/>
      <c r="EM814" s="278" t="str">
        <f t="shared" si="2133"/>
        <v xml:space="preserve"> </v>
      </c>
      <c r="EN814" s="372"/>
      <c r="EO814" s="155">
        <f t="shared" si="2134"/>
        <v>0</v>
      </c>
      <c r="EP814" s="373"/>
      <c r="ER814" s="194"/>
      <c r="ET814" s="154" t="str">
        <f t="shared" si="2146"/>
        <v>-</v>
      </c>
      <c r="EU814" s="373"/>
      <c r="EV814" s="154" t="str">
        <f t="shared" si="2135"/>
        <v>-</v>
      </c>
      <c r="EW814" s="373"/>
      <c r="EX814" s="154"/>
      <c r="EY814" s="367"/>
      <c r="EZ814" s="154"/>
      <c r="FA814" s="367"/>
      <c r="FB814" s="154"/>
      <c r="FC814" s="367"/>
      <c r="FD814" s="154"/>
      <c r="FE814" s="367"/>
      <c r="FF814" s="155"/>
      <c r="FG814" s="367"/>
      <c r="FH814" s="154"/>
      <c r="FI814" s="367"/>
      <c r="FJ814" s="154" t="str">
        <f t="shared" si="2147"/>
        <v>-</v>
      </c>
      <c r="FK814" s="373"/>
      <c r="FL814" s="155" t="str">
        <f t="shared" si="2136"/>
        <v>-</v>
      </c>
      <c r="FM814" s="279"/>
      <c r="FN814" s="1184"/>
      <c r="FO814" s="280"/>
      <c r="FP814" s="281"/>
      <c r="FQ814" s="282"/>
      <c r="FS814" s="281"/>
      <c r="FT814" s="282"/>
    </row>
    <row r="815" spans="1:176" ht="18.600000000000001" customHeight="1">
      <c r="A815" s="228">
        <f t="shared" si="2106"/>
        <v>805</v>
      </c>
      <c r="B815" s="343" t="str">
        <f t="shared" si="2107"/>
        <v>4IE</v>
      </c>
      <c r="C815" s="6821">
        <v>46321</v>
      </c>
      <c r="D815" s="7542" t="s">
        <v>2432</v>
      </c>
      <c r="E815" s="7530">
        <v>62510087</v>
      </c>
      <c r="F815" s="7565"/>
      <c r="G815" s="6876" t="s">
        <v>2434</v>
      </c>
      <c r="H815" s="1330" t="s">
        <v>631</v>
      </c>
      <c r="I815" s="1264" t="s">
        <v>49</v>
      </c>
      <c r="J815" s="1264"/>
      <c r="K815" s="599" t="s">
        <v>97</v>
      </c>
      <c r="L815" s="600"/>
      <c r="M815" s="6477">
        <v>46277</v>
      </c>
      <c r="N815" s="353">
        <v>46270</v>
      </c>
      <c r="O815" s="354">
        <v>46280</v>
      </c>
      <c r="P815" s="353">
        <v>46275</v>
      </c>
      <c r="Q815" s="354">
        <v>46281</v>
      </c>
      <c r="R815" s="353">
        <v>46270</v>
      </c>
      <c r="S815" s="354">
        <v>46276</v>
      </c>
      <c r="T815" s="353">
        <v>46275</v>
      </c>
      <c r="U815" s="7685">
        <v>46277</v>
      </c>
      <c r="V815" s="353">
        <v>46276</v>
      </c>
      <c r="W815" s="7687">
        <v>46280</v>
      </c>
      <c r="X815" s="357">
        <v>46282</v>
      </c>
      <c r="Y815" s="358">
        <v>46291</v>
      </c>
      <c r="Z815" s="358">
        <v>46283</v>
      </c>
      <c r="AA815" s="360">
        <v>46283</v>
      </c>
      <c r="AB815" s="358">
        <v>46284</v>
      </c>
      <c r="AC815" s="251" t="s">
        <v>627</v>
      </c>
      <c r="AD815" s="361"/>
      <c r="AE815" s="362">
        <v>20</v>
      </c>
      <c r="AF815" s="363" t="str">
        <f t="shared" si="2108"/>
        <v>4IE</v>
      </c>
      <c r="AG815" s="364"/>
      <c r="AH815" s="364"/>
      <c r="AI815" s="364"/>
      <c r="AJ815" s="364"/>
      <c r="AK815" s="364"/>
      <c r="AL815" s="364"/>
      <c r="AM815" s="364"/>
      <c r="AN815" s="364">
        <v>1</v>
      </c>
      <c r="AO815" s="364"/>
      <c r="AP815" s="363">
        <v>1</v>
      </c>
      <c r="AQ815" s="255"/>
      <c r="AR815" s="255">
        <v>1</v>
      </c>
      <c r="AS815" s="255"/>
      <c r="AT815" s="255"/>
      <c r="AU815" s="2843">
        <f t="shared" si="2109"/>
        <v>0</v>
      </c>
      <c r="AV815" s="4008">
        <f t="shared" si="2110"/>
        <v>1</v>
      </c>
      <c r="AW815" s="590">
        <v>46251</v>
      </c>
      <c r="AX815" s="369">
        <v>4263377</v>
      </c>
      <c r="AY815" s="154">
        <v>46251</v>
      </c>
      <c r="AZ815" s="367">
        <v>4263378</v>
      </c>
      <c r="BA815" s="154">
        <v>46251</v>
      </c>
      <c r="BB815" s="367">
        <v>4263379</v>
      </c>
      <c r="BC815" s="368" t="str">
        <f>IF($AE815=0,"　",VLOOKUP($AE815,ﾚｰｻﾞOP,8,0))</f>
        <v>-</v>
      </c>
      <c r="BD815" s="369"/>
      <c r="BE815" s="4599" t="str">
        <f>IF($AE815=0,"　",VLOOKUP($AE815,ﾚｰｻﾞOP,9,0))</f>
        <v>-</v>
      </c>
      <c r="BF815" s="367"/>
      <c r="BG815" s="368">
        <v>46237</v>
      </c>
      <c r="BH815" s="367">
        <v>4263382</v>
      </c>
      <c r="BI815" s="154">
        <v>46206</v>
      </c>
      <c r="BJ815" s="367">
        <v>4263328</v>
      </c>
      <c r="BK815" s="154">
        <v>46114</v>
      </c>
      <c r="BL815" s="367">
        <v>4263190</v>
      </c>
      <c r="BM815" s="154">
        <v>46114</v>
      </c>
      <c r="BN815" s="367">
        <v>4263191</v>
      </c>
      <c r="BO815" s="155" t="str">
        <f t="shared" si="2114"/>
        <v>-</v>
      </c>
      <c r="BP815" s="367"/>
      <c r="BQ815" s="154" t="str">
        <f>IF($AE815=0,"　",VLOOKUP($AE815,ﾚｰｻﾞOP,12,0))</f>
        <v>-</v>
      </c>
      <c r="BR815" s="369"/>
      <c r="BS815" s="154" t="str">
        <f t="shared" si="2150"/>
        <v>-</v>
      </c>
      <c r="BT815" s="369"/>
      <c r="BU815" s="154" t="str">
        <f t="shared" si="2151"/>
        <v>-</v>
      </c>
      <c r="BV815" s="369"/>
      <c r="BW815" s="154" t="str">
        <f t="shared" si="2152"/>
        <v>-</v>
      </c>
      <c r="BX815" s="367"/>
      <c r="BY815" s="154" t="str">
        <f t="shared" si="2153"/>
        <v>-</v>
      </c>
      <c r="BZ815" s="369"/>
      <c r="CA815" s="154" t="str">
        <f t="shared" si="2154"/>
        <v>-</v>
      </c>
      <c r="CB815" s="367"/>
      <c r="CC815" s="154" t="str">
        <f t="shared" si="2155"/>
        <v>-</v>
      </c>
      <c r="CD815" s="367"/>
      <c r="CE815" s="2850" t="str">
        <f t="shared" si="2115"/>
        <v>-</v>
      </c>
      <c r="CF815" s="2846"/>
      <c r="CG815" s="2855" t="str">
        <f t="shared" si="2116"/>
        <v>-</v>
      </c>
      <c r="CH815" s="2851"/>
      <c r="CI815" s="2850" t="str">
        <f t="shared" si="2117"/>
        <v>-</v>
      </c>
      <c r="CJ815" s="2846"/>
      <c r="CK815" s="2850" t="str">
        <f t="shared" si="2118"/>
        <v>-</v>
      </c>
      <c r="CL815" s="2851"/>
      <c r="CM815" s="2850" t="str">
        <f t="shared" si="2119"/>
        <v>-</v>
      </c>
      <c r="CN815" s="2851"/>
      <c r="CO815" s="2855" t="str">
        <f t="shared" si="2120"/>
        <v>-</v>
      </c>
      <c r="CP815" s="2851"/>
      <c r="CQ815" s="2855" t="str">
        <f t="shared" si="2121"/>
        <v>-</v>
      </c>
      <c r="CR815" s="2851"/>
      <c r="CS815" s="2850" t="str">
        <f t="shared" si="2122"/>
        <v>-</v>
      </c>
      <c r="CT815" s="2851"/>
      <c r="CU815" s="2855"/>
      <c r="CV815" s="2851"/>
      <c r="CW815" s="2850" t="str">
        <f t="shared" si="2123"/>
        <v>-</v>
      </c>
      <c r="CX815" s="2851"/>
      <c r="CY815" s="2855" t="str">
        <f t="shared" si="2124"/>
        <v>-</v>
      </c>
      <c r="CZ815" s="2851"/>
      <c r="DA815" s="154" t="str">
        <f t="shared" si="2125"/>
        <v>-</v>
      </c>
      <c r="DB815" s="369"/>
      <c r="DC815" s="155" t="str">
        <f t="shared" si="2126"/>
        <v>-</v>
      </c>
      <c r="DD815" s="367"/>
      <c r="DE815" s="374">
        <f t="shared" si="2149"/>
        <v>0</v>
      </c>
      <c r="DF815" s="373"/>
      <c r="DG815" s="818">
        <f t="shared" si="2145"/>
        <v>0</v>
      </c>
      <c r="DH815" s="372"/>
      <c r="DI815" s="267">
        <f t="shared" si="2156"/>
        <v>0</v>
      </c>
      <c r="DJ815" s="373"/>
      <c r="DK815" s="374">
        <f>IF(AU815=2,1,0)</f>
        <v>0</v>
      </c>
      <c r="DL815" s="373"/>
      <c r="DM815" s="375">
        <f t="shared" si="2157"/>
        <v>0</v>
      </c>
      <c r="DN815" s="373"/>
      <c r="DO815" s="155">
        <f t="shared" si="2128"/>
        <v>0</v>
      </c>
      <c r="DP815" s="372"/>
      <c r="DQ815" s="155">
        <f t="shared" si="2129"/>
        <v>0</v>
      </c>
      <c r="DR815" s="373"/>
      <c r="DS815" s="155">
        <f t="shared" si="2130"/>
        <v>0</v>
      </c>
      <c r="DT815" s="372"/>
      <c r="DU815" s="155">
        <f t="shared" si="2131"/>
        <v>0</v>
      </c>
      <c r="DV815" s="373"/>
      <c r="DW815" s="4891">
        <v>46206</v>
      </c>
      <c r="DX815" s="372">
        <v>4263337</v>
      </c>
      <c r="DY815" s="154">
        <f>IF(AO815=1,1,0)</f>
        <v>0</v>
      </c>
      <c r="DZ815" s="373"/>
      <c r="EA815" s="154">
        <v>46241</v>
      </c>
      <c r="EB815" s="373">
        <v>4263387</v>
      </c>
      <c r="EC815" s="269">
        <v>46275</v>
      </c>
      <c r="ED815" s="376">
        <v>4263425</v>
      </c>
      <c r="EE815" s="822">
        <v>46206</v>
      </c>
      <c r="EF815" s="377">
        <v>4263340</v>
      </c>
      <c r="EG815" s="273"/>
      <c r="EH815" s="274"/>
      <c r="EI815" s="275"/>
      <c r="EJ815" s="276"/>
      <c r="EK815" s="275"/>
      <c r="EL815" s="277"/>
      <c r="EM815" s="278" t="str">
        <f t="shared" si="2133"/>
        <v xml:space="preserve"> </v>
      </c>
      <c r="EN815" s="372"/>
      <c r="EO815" s="155">
        <f t="shared" si="2134"/>
        <v>0</v>
      </c>
      <c r="EP815" s="373"/>
      <c r="ER815" s="194"/>
      <c r="ET815" s="154" t="str">
        <f t="shared" si="2146"/>
        <v>-</v>
      </c>
      <c r="EU815" s="373"/>
      <c r="EV815" s="154" t="str">
        <f t="shared" si="2135"/>
        <v>-</v>
      </c>
      <c r="EW815" s="373"/>
      <c r="EX815" s="154"/>
      <c r="EY815" s="367"/>
      <c r="EZ815" s="154"/>
      <c r="FA815" s="367"/>
      <c r="FB815" s="154"/>
      <c r="FC815" s="367"/>
      <c r="FD815" s="154"/>
      <c r="FE815" s="367"/>
      <c r="FF815" s="155"/>
      <c r="FG815" s="367"/>
      <c r="FH815" s="154"/>
      <c r="FI815" s="367"/>
      <c r="FJ815" s="154" t="str">
        <f t="shared" si="2147"/>
        <v>-</v>
      </c>
      <c r="FK815" s="373"/>
      <c r="FL815" s="155" t="str">
        <f t="shared" si="2136"/>
        <v>-</v>
      </c>
      <c r="FM815" s="279"/>
      <c r="FN815" s="1184"/>
      <c r="FO815" s="280"/>
      <c r="FP815" s="281"/>
      <c r="FQ815" s="282"/>
      <c r="FS815" s="281"/>
      <c r="FT815" s="282"/>
    </row>
    <row r="816" spans="1:176" ht="18.600000000000001" customHeight="1">
      <c r="A816" s="228">
        <f t="shared" si="2106"/>
        <v>806</v>
      </c>
      <c r="B816" s="343" t="str">
        <f t="shared" si="2107"/>
        <v>4IE</v>
      </c>
      <c r="C816" s="6821">
        <v>46322</v>
      </c>
      <c r="D816" s="942" t="s">
        <v>493</v>
      </c>
      <c r="E816" s="943" t="s">
        <v>2017</v>
      </c>
      <c r="F816" s="6828" t="s">
        <v>2366</v>
      </c>
      <c r="G816" s="1263"/>
      <c r="H816" s="1330" t="s">
        <v>630</v>
      </c>
      <c r="I816" s="6772" t="s">
        <v>68</v>
      </c>
      <c r="J816" s="1264" t="s">
        <v>2018</v>
      </c>
      <c r="K816" s="599" t="s">
        <v>11</v>
      </c>
      <c r="L816" s="6807"/>
      <c r="M816" s="6477">
        <v>46275</v>
      </c>
      <c r="N816" s="353">
        <v>46269</v>
      </c>
      <c r="O816" s="354">
        <v>46276</v>
      </c>
      <c r="P816" s="353">
        <v>46275</v>
      </c>
      <c r="Q816" s="354">
        <v>46277</v>
      </c>
      <c r="R816" s="353">
        <v>46242</v>
      </c>
      <c r="S816" s="354">
        <v>46276</v>
      </c>
      <c r="T816" s="353">
        <v>46276</v>
      </c>
      <c r="U816" s="7685">
        <v>46277</v>
      </c>
      <c r="V816" s="353">
        <v>46280</v>
      </c>
      <c r="W816" s="7687">
        <v>46280</v>
      </c>
      <c r="X816" s="357">
        <v>46283</v>
      </c>
      <c r="Y816" s="979">
        <v>46289</v>
      </c>
      <c r="Z816" s="359">
        <v>46289</v>
      </c>
      <c r="AA816" s="601"/>
      <c r="AB816" s="359"/>
      <c r="AC816" s="251" t="s">
        <v>627</v>
      </c>
      <c r="AD816" s="361"/>
      <c r="AE816" s="362">
        <v>5</v>
      </c>
      <c r="AF816" s="363" t="str">
        <f t="shared" si="2108"/>
        <v>4IE</v>
      </c>
      <c r="AG816" s="364">
        <v>1</v>
      </c>
      <c r="AH816" s="364"/>
      <c r="AI816" s="364"/>
      <c r="AJ816" s="364"/>
      <c r="AK816" s="364"/>
      <c r="AL816" s="364"/>
      <c r="AM816" s="364"/>
      <c r="AN816" s="364">
        <v>1</v>
      </c>
      <c r="AO816" s="364">
        <v>1</v>
      </c>
      <c r="AP816" s="363">
        <v>1</v>
      </c>
      <c r="AQ816" s="255">
        <v>1</v>
      </c>
      <c r="AR816" s="255">
        <v>1</v>
      </c>
      <c r="AS816" s="255"/>
      <c r="AT816" s="255"/>
      <c r="AU816" s="2843">
        <f t="shared" si="2109"/>
        <v>0</v>
      </c>
      <c r="AV816" s="4008">
        <f t="shared" si="2110"/>
        <v>1</v>
      </c>
      <c r="AW816" s="590">
        <v>46237</v>
      </c>
      <c r="AX816" s="369">
        <v>4263372</v>
      </c>
      <c r="AY816" s="154">
        <v>46237</v>
      </c>
      <c r="AZ816" s="367">
        <v>4263373</v>
      </c>
      <c r="BA816" s="154">
        <v>46237</v>
      </c>
      <c r="BB816" s="367">
        <v>4263374</v>
      </c>
      <c r="BC816" s="368">
        <v>46206</v>
      </c>
      <c r="BD816" s="369">
        <v>4263325</v>
      </c>
      <c r="BE816" s="4599">
        <v>46206</v>
      </c>
      <c r="BF816" s="367">
        <v>4263326</v>
      </c>
      <c r="BG816" s="368">
        <v>46237</v>
      </c>
      <c r="BH816" s="367">
        <v>4263382</v>
      </c>
      <c r="BI816" s="154" t="str">
        <f>IF($AE816=0,"　",VLOOKUP($AE816,ﾚｰｻﾞOP,11,0))</f>
        <v>-</v>
      </c>
      <c r="BJ816" s="367"/>
      <c r="BK816" s="154" t="str">
        <f t="shared" ref="BK816:BK827" si="2158">IF($AE816=0,"　",VLOOKUP($AE816,ﾚｰｻﾞOP,57,0))</f>
        <v>-</v>
      </c>
      <c r="BL816" s="367"/>
      <c r="BM816" s="154" t="str">
        <f t="shared" ref="BM816:BM827" si="2159">IF($AE816=0,"　",VLOOKUP($AE816,ﾚｰｻﾞOP,58,0))</f>
        <v>-</v>
      </c>
      <c r="BN816" s="367"/>
      <c r="BO816" s="155" t="str">
        <f t="shared" si="2114"/>
        <v>-</v>
      </c>
      <c r="BP816" s="367"/>
      <c r="BQ816" s="154">
        <v>46206</v>
      </c>
      <c r="BR816" s="369">
        <v>4263334</v>
      </c>
      <c r="BS816" s="154" t="str">
        <f t="shared" si="2150"/>
        <v>-</v>
      </c>
      <c r="BT816" s="369"/>
      <c r="BU816" s="154" t="str">
        <f t="shared" si="2151"/>
        <v>-</v>
      </c>
      <c r="BV816" s="369"/>
      <c r="BW816" s="154" t="str">
        <f t="shared" si="2152"/>
        <v>-</v>
      </c>
      <c r="BX816" s="367"/>
      <c r="BY816" s="154" t="str">
        <f t="shared" si="2153"/>
        <v>-</v>
      </c>
      <c r="BZ816" s="369"/>
      <c r="CA816" s="154" t="str">
        <f t="shared" si="2154"/>
        <v>-</v>
      </c>
      <c r="CB816" s="367"/>
      <c r="CC816" s="154" t="str">
        <f t="shared" si="2155"/>
        <v>-</v>
      </c>
      <c r="CD816" s="367"/>
      <c r="CE816" s="2850" t="str">
        <f t="shared" si="2115"/>
        <v>-</v>
      </c>
      <c r="CF816" s="2846"/>
      <c r="CG816" s="2855" t="str">
        <f t="shared" si="2116"/>
        <v>-</v>
      </c>
      <c r="CH816" s="2851"/>
      <c r="CI816" s="2850" t="str">
        <f t="shared" si="2117"/>
        <v>-</v>
      </c>
      <c r="CJ816" s="2846"/>
      <c r="CK816" s="2850" t="str">
        <f t="shared" si="2118"/>
        <v>-</v>
      </c>
      <c r="CL816" s="2851"/>
      <c r="CM816" s="2850" t="str">
        <f t="shared" si="2119"/>
        <v>-</v>
      </c>
      <c r="CN816" s="2851"/>
      <c r="CO816" s="2855" t="str">
        <f t="shared" si="2120"/>
        <v>-</v>
      </c>
      <c r="CP816" s="2851"/>
      <c r="CQ816" s="2855" t="str">
        <f t="shared" si="2121"/>
        <v>-</v>
      </c>
      <c r="CR816" s="2851"/>
      <c r="CS816" s="2850" t="str">
        <f t="shared" si="2122"/>
        <v>-</v>
      </c>
      <c r="CT816" s="2851"/>
      <c r="CU816" s="2855"/>
      <c r="CV816" s="2851"/>
      <c r="CW816" s="2850" t="str">
        <f t="shared" si="2123"/>
        <v>-</v>
      </c>
      <c r="CX816" s="2851"/>
      <c r="CY816" s="2855" t="str">
        <f t="shared" si="2124"/>
        <v>-</v>
      </c>
      <c r="CZ816" s="2851"/>
      <c r="DA816" s="154" t="str">
        <f t="shared" si="2125"/>
        <v>-</v>
      </c>
      <c r="DB816" s="369"/>
      <c r="DC816" s="155" t="str">
        <f t="shared" si="2126"/>
        <v>-</v>
      </c>
      <c r="DD816" s="367"/>
      <c r="DE816" s="374">
        <f t="shared" si="2149"/>
        <v>1</v>
      </c>
      <c r="DF816" s="373"/>
      <c r="DG816" s="818">
        <f t="shared" si="2145"/>
        <v>0</v>
      </c>
      <c r="DH816" s="372"/>
      <c r="DI816" s="267">
        <v>46178</v>
      </c>
      <c r="DJ816" s="373">
        <v>4263303</v>
      </c>
      <c r="DK816" s="374">
        <f>IF(AU816=2,1,0)</f>
        <v>0</v>
      </c>
      <c r="DL816" s="373"/>
      <c r="DM816" s="375">
        <f t="shared" si="2157"/>
        <v>0</v>
      </c>
      <c r="DN816" s="373"/>
      <c r="DO816" s="155">
        <f t="shared" si="2128"/>
        <v>0</v>
      </c>
      <c r="DP816" s="372"/>
      <c r="DQ816" s="155">
        <f t="shared" si="2129"/>
        <v>0</v>
      </c>
      <c r="DR816" s="373"/>
      <c r="DS816" s="155">
        <f t="shared" si="2130"/>
        <v>0</v>
      </c>
      <c r="DT816" s="372"/>
      <c r="DU816" s="155">
        <f t="shared" si="2131"/>
        <v>0</v>
      </c>
      <c r="DV816" s="373"/>
      <c r="DW816" s="4891">
        <v>46206</v>
      </c>
      <c r="DX816" s="372">
        <v>4263337</v>
      </c>
      <c r="DY816" s="154">
        <v>46275</v>
      </c>
      <c r="DZ816" s="373">
        <v>4263423</v>
      </c>
      <c r="EA816" s="154">
        <v>46241</v>
      </c>
      <c r="EB816" s="373">
        <v>4263387</v>
      </c>
      <c r="EC816" s="269">
        <v>46241</v>
      </c>
      <c r="ED816" s="376">
        <v>4263388</v>
      </c>
      <c r="EE816" s="822">
        <v>46206</v>
      </c>
      <c r="EF816" s="377">
        <v>4263340</v>
      </c>
      <c r="EG816" s="273"/>
      <c r="EH816" s="274"/>
      <c r="EI816" s="275"/>
      <c r="EJ816" s="276"/>
      <c r="EK816" s="275"/>
      <c r="EL816" s="277"/>
      <c r="EM816" s="278" t="str">
        <f t="shared" si="2133"/>
        <v xml:space="preserve"> </v>
      </c>
      <c r="EN816" s="372"/>
      <c r="EO816" s="155">
        <f t="shared" si="2134"/>
        <v>0</v>
      </c>
      <c r="EP816" s="373"/>
      <c r="ER816" s="194"/>
      <c r="ET816" s="154" t="str">
        <f t="shared" si="2146"/>
        <v>-</v>
      </c>
      <c r="EU816" s="373"/>
      <c r="EV816" s="154" t="str">
        <f t="shared" si="2135"/>
        <v>-</v>
      </c>
      <c r="EW816" s="373"/>
      <c r="EX816" s="154"/>
      <c r="EY816" s="367"/>
      <c r="EZ816" s="154"/>
      <c r="FA816" s="367"/>
      <c r="FB816" s="154"/>
      <c r="FC816" s="367"/>
      <c r="FD816" s="154"/>
      <c r="FE816" s="367"/>
      <c r="FF816" s="155"/>
      <c r="FG816" s="367"/>
      <c r="FH816" s="154"/>
      <c r="FI816" s="367"/>
      <c r="FJ816" s="154" t="str">
        <f t="shared" si="2147"/>
        <v>-</v>
      </c>
      <c r="FK816" s="373"/>
      <c r="FL816" s="155" t="str">
        <f t="shared" si="2136"/>
        <v>-</v>
      </c>
      <c r="FM816" s="279"/>
      <c r="FN816" s="1184"/>
      <c r="FO816" s="280"/>
      <c r="FP816" s="281"/>
      <c r="FQ816" s="282"/>
      <c r="FS816" s="281"/>
      <c r="FT816" s="282"/>
    </row>
    <row r="817" spans="1:176" ht="18.600000000000001" customHeight="1">
      <c r="A817" s="228">
        <f t="shared" si="2106"/>
        <v>807</v>
      </c>
      <c r="B817" s="343" t="str">
        <f t="shared" si="2107"/>
        <v>4IE</v>
      </c>
      <c r="C817" s="6821">
        <v>46321</v>
      </c>
      <c r="D817" s="1055" t="s">
        <v>742</v>
      </c>
      <c r="E817" s="1056" t="s">
        <v>2014</v>
      </c>
      <c r="F817" s="6828" t="s">
        <v>2368</v>
      </c>
      <c r="G817" s="1263"/>
      <c r="H817" s="1330" t="s">
        <v>629</v>
      </c>
      <c r="I817" s="1264" t="s">
        <v>52</v>
      </c>
      <c r="J817" s="1264" t="s">
        <v>2013</v>
      </c>
      <c r="K817" s="599" t="s">
        <v>11</v>
      </c>
      <c r="L817" s="600"/>
      <c r="M817" s="6477">
        <v>46276</v>
      </c>
      <c r="N817" s="353">
        <v>46273</v>
      </c>
      <c r="O817" s="354">
        <v>46277</v>
      </c>
      <c r="P817" s="353"/>
      <c r="Q817" s="354">
        <v>46280</v>
      </c>
      <c r="R817" s="353">
        <v>46274</v>
      </c>
      <c r="S817" s="354">
        <v>46277</v>
      </c>
      <c r="T817" s="353">
        <v>46276</v>
      </c>
      <c r="U817" s="7610">
        <v>46280</v>
      </c>
      <c r="V817" s="353">
        <v>46281</v>
      </c>
      <c r="W817" s="7687">
        <v>46280</v>
      </c>
      <c r="X817" s="357">
        <v>46284</v>
      </c>
      <c r="Y817" s="359">
        <v>46290</v>
      </c>
      <c r="Z817" s="359">
        <v>46290</v>
      </c>
      <c r="AA817" s="601"/>
      <c r="AB817" s="359"/>
      <c r="AC817" s="251" t="s">
        <v>627</v>
      </c>
      <c r="AD817" s="361"/>
      <c r="AE817" s="362">
        <v>10</v>
      </c>
      <c r="AF817" s="363" t="str">
        <f t="shared" si="2108"/>
        <v>4IE</v>
      </c>
      <c r="AG817" s="364"/>
      <c r="AH817" s="364">
        <v>1</v>
      </c>
      <c r="AI817" s="364"/>
      <c r="AJ817" s="364"/>
      <c r="AK817" s="364"/>
      <c r="AL817" s="364"/>
      <c r="AM817" s="364"/>
      <c r="AN817" s="364"/>
      <c r="AO817" s="364"/>
      <c r="AP817" s="363">
        <v>1</v>
      </c>
      <c r="AQ817" s="255">
        <v>1</v>
      </c>
      <c r="AR817" s="255">
        <v>1</v>
      </c>
      <c r="AS817" s="255"/>
      <c r="AT817" s="255"/>
      <c r="AU817" s="2843">
        <f t="shared" si="2109"/>
        <v>0</v>
      </c>
      <c r="AV817" s="4008">
        <f t="shared" si="2110"/>
        <v>1</v>
      </c>
      <c r="AW817" s="590" t="str">
        <f>IF($AE817=0,"　",VLOOKUP($AE817,ﾚｰｻﾞOP,5,0))</f>
        <v>-</v>
      </c>
      <c r="AX817" s="369"/>
      <c r="AY817" s="154" t="str">
        <f>IF($AE817=0,"　",VLOOKUP($AE817,ﾚｰｻﾞOP,6,0))</f>
        <v>-</v>
      </c>
      <c r="AZ817" s="367"/>
      <c r="BA817" s="154" t="str">
        <f>IF($AE817=0,"　",VLOOKUP($AE817,ﾚｰｻﾞOP,7,0))</f>
        <v>-</v>
      </c>
      <c r="BB817" s="367"/>
      <c r="BC817" s="368" t="str">
        <f>IF($AE817=0,"　",VLOOKUP($AE817,ﾚｰｻﾞOP,8,0))</f>
        <v>-</v>
      </c>
      <c r="BD817" s="369"/>
      <c r="BE817" s="4599" t="str">
        <f>IF($AE817=0,"　",VLOOKUP($AE817,ﾚｰｻﾞOP,9,0))</f>
        <v>-</v>
      </c>
      <c r="BF817" s="367"/>
      <c r="BG817" s="368" t="str">
        <f>IF($AE817=0,"　",VLOOKUP($AE817,ﾚｰｻﾞOP,10,0))</f>
        <v>-</v>
      </c>
      <c r="BH817" s="367"/>
      <c r="BI817" s="154" t="str">
        <f>IF($AE817=0,"　",VLOOKUP($AE817,ﾚｰｻﾞOP,11,0))</f>
        <v>-</v>
      </c>
      <c r="BJ817" s="367"/>
      <c r="BK817" s="154" t="str">
        <f t="shared" si="2158"/>
        <v>-</v>
      </c>
      <c r="BL817" s="367"/>
      <c r="BM817" s="154" t="str">
        <f t="shared" si="2159"/>
        <v>-</v>
      </c>
      <c r="BN817" s="367"/>
      <c r="BO817" s="155" t="str">
        <f t="shared" si="2114"/>
        <v>-</v>
      </c>
      <c r="BP817" s="367"/>
      <c r="BQ817" s="154" t="str">
        <f t="shared" ref="BQ817:BQ823" si="2160">IF($AE817=0,"　",VLOOKUP($AE817,ﾚｰｻﾞOP,12,0))</f>
        <v>-</v>
      </c>
      <c r="BR817" s="369"/>
      <c r="BS817" s="154">
        <v>46178</v>
      </c>
      <c r="BT817" s="369">
        <v>4263297</v>
      </c>
      <c r="BU817" s="154">
        <v>45926</v>
      </c>
      <c r="BV817" s="369">
        <v>4063386</v>
      </c>
      <c r="BW817" s="154">
        <v>45926</v>
      </c>
      <c r="BX817" s="367">
        <v>4063387</v>
      </c>
      <c r="BY817" s="154">
        <v>45926</v>
      </c>
      <c r="BZ817" s="369">
        <v>4063388</v>
      </c>
      <c r="CA817" s="154">
        <v>46120</v>
      </c>
      <c r="CB817" s="367">
        <v>4263197</v>
      </c>
      <c r="CC817" s="154">
        <v>45926</v>
      </c>
      <c r="CD817" s="367">
        <v>4063390</v>
      </c>
      <c r="CE817" s="2850" t="str">
        <f t="shared" si="2115"/>
        <v>-</v>
      </c>
      <c r="CF817" s="2846"/>
      <c r="CG817" s="2855" t="str">
        <f t="shared" si="2116"/>
        <v>-</v>
      </c>
      <c r="CH817" s="2851"/>
      <c r="CI817" s="2850" t="str">
        <f t="shared" si="2117"/>
        <v>-</v>
      </c>
      <c r="CJ817" s="2846"/>
      <c r="CK817" s="2850" t="str">
        <f t="shared" si="2118"/>
        <v>-</v>
      </c>
      <c r="CL817" s="2851"/>
      <c r="CM817" s="2850" t="str">
        <f t="shared" si="2119"/>
        <v>-</v>
      </c>
      <c r="CN817" s="2851"/>
      <c r="CO817" s="2855" t="str">
        <f t="shared" si="2120"/>
        <v>-</v>
      </c>
      <c r="CP817" s="2851"/>
      <c r="CQ817" s="2855" t="str">
        <f t="shared" si="2121"/>
        <v>-</v>
      </c>
      <c r="CR817" s="2851"/>
      <c r="CS817" s="2850" t="str">
        <f t="shared" si="2122"/>
        <v>-</v>
      </c>
      <c r="CT817" s="2851"/>
      <c r="CU817" s="2855"/>
      <c r="CV817" s="2851"/>
      <c r="CW817" s="2850" t="str">
        <f t="shared" si="2123"/>
        <v>-</v>
      </c>
      <c r="CX817" s="2851"/>
      <c r="CY817" s="2855" t="str">
        <f t="shared" si="2124"/>
        <v>-</v>
      </c>
      <c r="CZ817" s="2851"/>
      <c r="DA817" s="154" t="str">
        <f t="shared" si="2125"/>
        <v>-</v>
      </c>
      <c r="DB817" s="369"/>
      <c r="DC817" s="155" t="str">
        <f t="shared" si="2126"/>
        <v>-</v>
      </c>
      <c r="DD817" s="367"/>
      <c r="DE817" s="374">
        <f t="shared" si="2149"/>
        <v>0</v>
      </c>
      <c r="DF817" s="373"/>
      <c r="DG817" s="818">
        <f t="shared" si="2145"/>
        <v>1</v>
      </c>
      <c r="DH817" s="372"/>
      <c r="DI817" s="267">
        <f t="shared" ref="DI817:DI826" si="2161">IF(AG817=1,1,0)</f>
        <v>0</v>
      </c>
      <c r="DJ817" s="373"/>
      <c r="DK817" s="374">
        <f>IF(AU817=2,1,0)</f>
        <v>0</v>
      </c>
      <c r="DL817" s="373"/>
      <c r="DM817" s="375">
        <f t="shared" si="2157"/>
        <v>0</v>
      </c>
      <c r="DN817" s="373"/>
      <c r="DO817" s="155">
        <f t="shared" si="2128"/>
        <v>0</v>
      </c>
      <c r="DP817" s="372"/>
      <c r="DQ817" s="155">
        <f t="shared" si="2129"/>
        <v>0</v>
      </c>
      <c r="DR817" s="373"/>
      <c r="DS817" s="155">
        <f t="shared" si="2130"/>
        <v>0</v>
      </c>
      <c r="DT817" s="372"/>
      <c r="DU817" s="155">
        <f t="shared" si="2131"/>
        <v>0</v>
      </c>
      <c r="DV817" s="373"/>
      <c r="DW817" s="4891">
        <f>IF(AN817=1,1,0)</f>
        <v>0</v>
      </c>
      <c r="DX817" s="372"/>
      <c r="DY817" s="154">
        <f t="shared" ref="DY817:DY822" si="2162">IF(AO817=1,1,0)</f>
        <v>0</v>
      </c>
      <c r="DZ817" s="373"/>
      <c r="EA817" s="154">
        <v>46241</v>
      </c>
      <c r="EB817" s="373">
        <v>4263387</v>
      </c>
      <c r="EC817" s="269">
        <v>46241</v>
      </c>
      <c r="ED817" s="376">
        <v>4263388</v>
      </c>
      <c r="EE817" s="822">
        <v>46206</v>
      </c>
      <c r="EF817" s="377">
        <v>4263340</v>
      </c>
      <c r="EG817" s="273"/>
      <c r="EH817" s="274"/>
      <c r="EI817" s="275"/>
      <c r="EJ817" s="276"/>
      <c r="EK817" s="275"/>
      <c r="EL817" s="277"/>
      <c r="EM817" s="278" t="str">
        <f t="shared" si="2133"/>
        <v xml:space="preserve"> </v>
      </c>
      <c r="EN817" s="372"/>
      <c r="EO817" s="155">
        <f t="shared" si="2134"/>
        <v>0</v>
      </c>
      <c r="EP817" s="373"/>
      <c r="ER817" s="194"/>
      <c r="ET817" s="154" t="str">
        <f t="shared" si="2146"/>
        <v>-</v>
      </c>
      <c r="EU817" s="373"/>
      <c r="EV817" s="154" t="str">
        <f t="shared" si="2135"/>
        <v>-</v>
      </c>
      <c r="EW817" s="373"/>
      <c r="EX817" s="154"/>
      <c r="EY817" s="367"/>
      <c r="EZ817" s="154"/>
      <c r="FA817" s="367"/>
      <c r="FB817" s="154"/>
      <c r="FC817" s="367"/>
      <c r="FD817" s="154"/>
      <c r="FE817" s="367"/>
      <c r="FF817" s="155"/>
      <c r="FG817" s="367"/>
      <c r="FH817" s="154"/>
      <c r="FI817" s="367"/>
      <c r="FJ817" s="154" t="str">
        <f t="shared" si="2147"/>
        <v>-</v>
      </c>
      <c r="FK817" s="373"/>
      <c r="FL817" s="155" t="str">
        <f t="shared" si="2136"/>
        <v>-</v>
      </c>
      <c r="FM817" s="279"/>
      <c r="FN817" s="1184"/>
      <c r="FO817" s="280"/>
      <c r="FP817" s="281"/>
      <c r="FQ817" s="282"/>
      <c r="FS817" s="281"/>
      <c r="FT817" s="282"/>
    </row>
    <row r="818" spans="1:176" ht="18.600000000000001" customHeight="1">
      <c r="A818" s="228">
        <f t="shared" si="2106"/>
        <v>808</v>
      </c>
      <c r="B818" s="343" t="str">
        <f t="shared" si="2107"/>
        <v>4IE</v>
      </c>
      <c r="C818" s="6821">
        <v>46321</v>
      </c>
      <c r="D818" s="6780" t="s">
        <v>1807</v>
      </c>
      <c r="E818" s="1262">
        <v>84511332</v>
      </c>
      <c r="F818" s="6828" t="s">
        <v>2282</v>
      </c>
      <c r="G818" s="6876" t="s">
        <v>2435</v>
      </c>
      <c r="H818" s="1330" t="s">
        <v>631</v>
      </c>
      <c r="I818" s="1264" t="s">
        <v>49</v>
      </c>
      <c r="J818" s="1264" t="s">
        <v>1947</v>
      </c>
      <c r="K818" s="599" t="s">
        <v>11</v>
      </c>
      <c r="L818" s="600"/>
      <c r="M818" s="6477">
        <v>46276</v>
      </c>
      <c r="N818" s="353">
        <v>46270</v>
      </c>
      <c r="O818" s="354">
        <v>46277</v>
      </c>
      <c r="P818" s="353">
        <v>46274</v>
      </c>
      <c r="Q818" s="354">
        <v>46280</v>
      </c>
      <c r="R818" s="353">
        <v>46270</v>
      </c>
      <c r="S818" s="354">
        <v>46277</v>
      </c>
      <c r="T818" s="353">
        <v>46275</v>
      </c>
      <c r="U818" s="7610">
        <v>46280</v>
      </c>
      <c r="V818" s="353">
        <v>46280</v>
      </c>
      <c r="W818" s="7701">
        <v>46281</v>
      </c>
      <c r="X818" s="357">
        <v>46284</v>
      </c>
      <c r="Y818" s="359">
        <v>46290</v>
      </c>
      <c r="Z818" s="359">
        <v>46290</v>
      </c>
      <c r="AA818" s="601"/>
      <c r="AB818" s="359"/>
      <c r="AC818" s="251" t="s">
        <v>627</v>
      </c>
      <c r="AD818" s="361"/>
      <c r="AE818" s="362">
        <v>3</v>
      </c>
      <c r="AF818" s="363" t="str">
        <f t="shared" si="2108"/>
        <v>4IE</v>
      </c>
      <c r="AG818" s="364"/>
      <c r="AH818" s="364"/>
      <c r="AI818" s="364">
        <v>1</v>
      </c>
      <c r="AJ818" s="364"/>
      <c r="AK818" s="364"/>
      <c r="AL818" s="364"/>
      <c r="AM818" s="364"/>
      <c r="AN818" s="364">
        <v>1</v>
      </c>
      <c r="AO818" s="364"/>
      <c r="AP818" s="363">
        <v>1</v>
      </c>
      <c r="AQ818" s="255">
        <v>1</v>
      </c>
      <c r="AR818" s="255">
        <v>1</v>
      </c>
      <c r="AS818" s="255"/>
      <c r="AT818" s="255"/>
      <c r="AU818" s="2843">
        <f t="shared" si="2109"/>
        <v>2</v>
      </c>
      <c r="AV818" s="4008">
        <f t="shared" si="2110"/>
        <v>1</v>
      </c>
      <c r="AW818" s="590">
        <v>46251</v>
      </c>
      <c r="AX818" s="369">
        <v>4263377</v>
      </c>
      <c r="AY818" s="154">
        <v>46251</v>
      </c>
      <c r="AZ818" s="367">
        <v>4263378</v>
      </c>
      <c r="BA818" s="154">
        <v>46251</v>
      </c>
      <c r="BB818" s="367">
        <v>4263379</v>
      </c>
      <c r="BC818" s="7537">
        <v>46220</v>
      </c>
      <c r="BD818" s="7539">
        <v>4263332</v>
      </c>
      <c r="BE818" s="4599">
        <v>46206</v>
      </c>
      <c r="BF818" s="367">
        <v>4263326</v>
      </c>
      <c r="BG818" s="368">
        <v>46237</v>
      </c>
      <c r="BH818" s="367">
        <v>4263382</v>
      </c>
      <c r="BI818" s="154">
        <v>46177</v>
      </c>
      <c r="BJ818" s="367">
        <v>4263288</v>
      </c>
      <c r="BK818" s="154" t="str">
        <f t="shared" si="2158"/>
        <v>-</v>
      </c>
      <c r="BL818" s="367"/>
      <c r="BM818" s="154" t="str">
        <f t="shared" si="2159"/>
        <v>-</v>
      </c>
      <c r="BN818" s="367"/>
      <c r="BO818" s="155" t="str">
        <f t="shared" si="2114"/>
        <v>-</v>
      </c>
      <c r="BP818" s="367"/>
      <c r="BQ818" s="154" t="str">
        <f t="shared" si="2160"/>
        <v>-</v>
      </c>
      <c r="BR818" s="369"/>
      <c r="BS818" s="154" t="str">
        <f t="shared" ref="BS818:BS839" si="2163">IF($AE818=0,"　",VLOOKUP($AE818,ﾚｰｻﾞOP,13,0))</f>
        <v>-</v>
      </c>
      <c r="BT818" s="369"/>
      <c r="BU818" s="154" t="str">
        <f t="shared" ref="BU818:BU839" si="2164">IF($AE818=0,"　",VLOOKUP($AE818,ﾚｰｻﾞOP,14,0))</f>
        <v>-</v>
      </c>
      <c r="BV818" s="369"/>
      <c r="BW818" s="154" t="str">
        <f t="shared" ref="BW818:BW839" si="2165">IF($AE818=0,"　",VLOOKUP($AE818,ﾚｰｻﾞOP,15,0))</f>
        <v>-</v>
      </c>
      <c r="BX818" s="367"/>
      <c r="BY818" s="154" t="str">
        <f t="shared" ref="BY818:BY839" si="2166">IF($AE818=0,"　",VLOOKUP($AE818,ﾚｰｻﾞOP,16,0))</f>
        <v>-</v>
      </c>
      <c r="BZ818" s="369"/>
      <c r="CA818" s="154" t="str">
        <f t="shared" ref="CA818:CA839" si="2167">IF($AE818=0,"　",VLOOKUP($AE818,ﾚｰｻﾞOP,17,0))</f>
        <v>-</v>
      </c>
      <c r="CB818" s="367"/>
      <c r="CC818" s="154" t="str">
        <f t="shared" ref="CC818:CC839" si="2168">IF($AE818=0,"　",VLOOKUP($AE818,ﾚｰｻﾞOP,18,0))</f>
        <v>-</v>
      </c>
      <c r="CD818" s="367"/>
      <c r="CE818" s="2850" t="str">
        <f t="shared" si="2115"/>
        <v>-</v>
      </c>
      <c r="CF818" s="2846"/>
      <c r="CG818" s="2855" t="str">
        <f t="shared" si="2116"/>
        <v>-</v>
      </c>
      <c r="CH818" s="2851"/>
      <c r="CI818" s="2850" t="str">
        <f t="shared" si="2117"/>
        <v>-</v>
      </c>
      <c r="CJ818" s="2846"/>
      <c r="CK818" s="2850" t="str">
        <f t="shared" si="2118"/>
        <v>-</v>
      </c>
      <c r="CL818" s="2851"/>
      <c r="CM818" s="2850" t="str">
        <f t="shared" si="2119"/>
        <v>-</v>
      </c>
      <c r="CN818" s="2851"/>
      <c r="CO818" s="2855" t="str">
        <f t="shared" si="2120"/>
        <v>-</v>
      </c>
      <c r="CP818" s="2851"/>
      <c r="CQ818" s="2855" t="str">
        <f t="shared" si="2121"/>
        <v>-</v>
      </c>
      <c r="CR818" s="2851"/>
      <c r="CS818" s="2850" t="str">
        <f t="shared" si="2122"/>
        <v>-</v>
      </c>
      <c r="CT818" s="2851"/>
      <c r="CU818" s="2855"/>
      <c r="CV818" s="2851"/>
      <c r="CW818" s="2850" t="str">
        <f t="shared" si="2123"/>
        <v>-</v>
      </c>
      <c r="CX818" s="2851"/>
      <c r="CY818" s="2855" t="str">
        <f t="shared" si="2124"/>
        <v>-</v>
      </c>
      <c r="CZ818" s="2851"/>
      <c r="DA818" s="154" t="str">
        <f t="shared" si="2125"/>
        <v>-</v>
      </c>
      <c r="DB818" s="369"/>
      <c r="DC818" s="155" t="str">
        <f t="shared" si="2126"/>
        <v>-</v>
      </c>
      <c r="DD818" s="367"/>
      <c r="DE818" s="374">
        <f t="shared" si="2149"/>
        <v>0</v>
      </c>
      <c r="DF818" s="373"/>
      <c r="DG818" s="818">
        <f t="shared" si="2145"/>
        <v>0</v>
      </c>
      <c r="DH818" s="372"/>
      <c r="DI818" s="267">
        <f t="shared" si="2161"/>
        <v>0</v>
      </c>
      <c r="DJ818" s="373"/>
      <c r="DK818" s="374">
        <v>46206</v>
      </c>
      <c r="DL818" s="373">
        <v>4263336</v>
      </c>
      <c r="DM818" s="375">
        <f t="shared" si="2157"/>
        <v>0</v>
      </c>
      <c r="DN818" s="373"/>
      <c r="DO818" s="155">
        <f t="shared" si="2128"/>
        <v>0</v>
      </c>
      <c r="DP818" s="372"/>
      <c r="DQ818" s="155">
        <f t="shared" si="2129"/>
        <v>0</v>
      </c>
      <c r="DR818" s="373"/>
      <c r="DS818" s="155">
        <f t="shared" si="2130"/>
        <v>0</v>
      </c>
      <c r="DT818" s="372"/>
      <c r="DU818" s="155">
        <f t="shared" si="2131"/>
        <v>0</v>
      </c>
      <c r="DV818" s="373"/>
      <c r="DW818" s="4891">
        <v>46206</v>
      </c>
      <c r="DX818" s="372">
        <v>4263337</v>
      </c>
      <c r="DY818" s="154">
        <f t="shared" si="2162"/>
        <v>0</v>
      </c>
      <c r="DZ818" s="373"/>
      <c r="EA818" s="154">
        <v>46241</v>
      </c>
      <c r="EB818" s="373">
        <v>4263387</v>
      </c>
      <c r="EC818" s="269">
        <v>46241</v>
      </c>
      <c r="ED818" s="376">
        <v>4263388</v>
      </c>
      <c r="EE818" s="822">
        <v>46206</v>
      </c>
      <c r="EF818" s="377">
        <v>4263340</v>
      </c>
      <c r="EG818" s="273"/>
      <c r="EH818" s="274"/>
      <c r="EI818" s="275"/>
      <c r="EJ818" s="276"/>
      <c r="EK818" s="275"/>
      <c r="EL818" s="277"/>
      <c r="EM818" s="278" t="str">
        <f t="shared" si="2133"/>
        <v xml:space="preserve"> </v>
      </c>
      <c r="EN818" s="372"/>
      <c r="EO818" s="155">
        <f t="shared" si="2134"/>
        <v>0</v>
      </c>
      <c r="EP818" s="373"/>
      <c r="ER818" s="194"/>
      <c r="ET818" s="154" t="str">
        <f t="shared" si="2146"/>
        <v>-</v>
      </c>
      <c r="EU818" s="373"/>
      <c r="EV818" s="154" t="str">
        <f t="shared" si="2135"/>
        <v>-</v>
      </c>
      <c r="EW818" s="373"/>
      <c r="EX818" s="154"/>
      <c r="EY818" s="367"/>
      <c r="EZ818" s="154"/>
      <c r="FA818" s="367"/>
      <c r="FB818" s="154"/>
      <c r="FC818" s="367"/>
      <c r="FD818" s="154"/>
      <c r="FE818" s="367"/>
      <c r="FF818" s="155"/>
      <c r="FG818" s="367"/>
      <c r="FH818" s="154"/>
      <c r="FI818" s="367"/>
      <c r="FJ818" s="154" t="str">
        <f t="shared" si="2147"/>
        <v>-</v>
      </c>
      <c r="FK818" s="373"/>
      <c r="FL818" s="155" t="str">
        <f t="shared" si="2136"/>
        <v>-</v>
      </c>
      <c r="FM818" s="279"/>
      <c r="FN818" s="1184"/>
      <c r="FO818" s="280"/>
      <c r="FP818" s="281"/>
      <c r="FQ818" s="282"/>
      <c r="FS818" s="281"/>
      <c r="FT818" s="282"/>
    </row>
    <row r="819" spans="1:176" ht="18.600000000000001" customHeight="1">
      <c r="A819" s="228">
        <f t="shared" si="2106"/>
        <v>809</v>
      </c>
      <c r="B819" s="343" t="str">
        <f t="shared" si="2107"/>
        <v>4IE</v>
      </c>
      <c r="C819" s="6821">
        <v>46321</v>
      </c>
      <c r="D819" s="6192" t="s">
        <v>1672</v>
      </c>
      <c r="E819" s="6193" t="s">
        <v>2039</v>
      </c>
      <c r="F819" s="6828" t="s">
        <v>2361</v>
      </c>
      <c r="G819" s="6876" t="s">
        <v>2358</v>
      </c>
      <c r="H819" s="1330" t="s">
        <v>630</v>
      </c>
      <c r="I819" s="1264" t="s">
        <v>48</v>
      </c>
      <c r="J819" s="1264" t="s">
        <v>1702</v>
      </c>
      <c r="K819" s="599" t="s">
        <v>11</v>
      </c>
      <c r="L819" s="600"/>
      <c r="M819" s="6477">
        <v>46269</v>
      </c>
      <c r="N819" s="353">
        <v>46267</v>
      </c>
      <c r="O819" s="354">
        <v>46270</v>
      </c>
      <c r="P819" s="353">
        <v>46274</v>
      </c>
      <c r="Q819" s="354" t="s">
        <v>2420</v>
      </c>
      <c r="R819" s="353">
        <v>46274</v>
      </c>
      <c r="S819" s="354">
        <v>46274</v>
      </c>
      <c r="T819" s="353">
        <v>46274</v>
      </c>
      <c r="U819" s="7610">
        <v>46280</v>
      </c>
      <c r="V819" s="353">
        <v>46277</v>
      </c>
      <c r="W819" s="7701">
        <v>46281</v>
      </c>
      <c r="X819" s="357">
        <v>46282</v>
      </c>
      <c r="Y819" s="979">
        <v>46281</v>
      </c>
      <c r="Z819" s="358">
        <v>46291</v>
      </c>
      <c r="AA819" s="601"/>
      <c r="AB819" s="359"/>
      <c r="AC819" s="251"/>
      <c r="AD819" s="361"/>
      <c r="AE819" s="362">
        <v>25</v>
      </c>
      <c r="AF819" s="363" t="str">
        <f t="shared" si="2108"/>
        <v>4IE</v>
      </c>
      <c r="AG819" s="364"/>
      <c r="AH819" s="364"/>
      <c r="AI819" s="364"/>
      <c r="AJ819" s="364"/>
      <c r="AK819" s="364"/>
      <c r="AL819" s="364"/>
      <c r="AM819" s="364"/>
      <c r="AN819" s="364"/>
      <c r="AO819" s="364"/>
      <c r="AP819" s="363"/>
      <c r="AQ819" s="255"/>
      <c r="AR819" s="255"/>
      <c r="AS819" s="255"/>
      <c r="AT819" s="255"/>
      <c r="AU819" s="2843">
        <f t="shared" si="2109"/>
        <v>0</v>
      </c>
      <c r="AV819" s="4008">
        <f t="shared" si="2110"/>
        <v>0</v>
      </c>
      <c r="AW819" s="590" t="str">
        <f>IF($AE819=0,"　",VLOOKUP($AE819,ﾚｰｻﾞOP,5,0))</f>
        <v>-</v>
      </c>
      <c r="AX819" s="369"/>
      <c r="AY819" s="154" t="str">
        <f>IF($AE819=0,"　",VLOOKUP($AE819,ﾚｰｻﾞOP,6,0))</f>
        <v>-</v>
      </c>
      <c r="AZ819" s="367"/>
      <c r="BA819" s="154" t="str">
        <f>IF($AE819=0,"　",VLOOKUP($AE819,ﾚｰｻﾞOP,7,0))</f>
        <v>-</v>
      </c>
      <c r="BB819" s="367"/>
      <c r="BC819" s="7538" t="str">
        <f>IF($AE819=0,"　",VLOOKUP($AE819,ﾚｰｻﾞOP,8,0))</f>
        <v>-</v>
      </c>
      <c r="BD819" s="7540"/>
      <c r="BE819" s="4599" t="str">
        <f>IF($AE819=0,"　",VLOOKUP($AE819,ﾚｰｻﾞOP,9,0))</f>
        <v>-</v>
      </c>
      <c r="BF819" s="367"/>
      <c r="BG819" s="368" t="str">
        <f>IF($AE819=0,"　",VLOOKUP($AE819,ﾚｰｻﾞOP,10,0))</f>
        <v>-</v>
      </c>
      <c r="BH819" s="367"/>
      <c r="BI819" s="154" t="str">
        <f>IF($AE819=0,"　",VLOOKUP($AE819,ﾚｰｻﾞOP,11,0))</f>
        <v>-</v>
      </c>
      <c r="BJ819" s="367"/>
      <c r="BK819" s="154" t="str">
        <f t="shared" si="2158"/>
        <v>-</v>
      </c>
      <c r="BL819" s="367"/>
      <c r="BM819" s="154" t="str">
        <f t="shared" si="2159"/>
        <v>-</v>
      </c>
      <c r="BN819" s="367"/>
      <c r="BO819" s="155" t="str">
        <f t="shared" si="2114"/>
        <v>-</v>
      </c>
      <c r="BP819" s="367"/>
      <c r="BQ819" s="154" t="str">
        <f t="shared" si="2160"/>
        <v>-</v>
      </c>
      <c r="BR819" s="369"/>
      <c r="BS819" s="154" t="str">
        <f t="shared" si="2163"/>
        <v>-</v>
      </c>
      <c r="BT819" s="369"/>
      <c r="BU819" s="154" t="str">
        <f t="shared" si="2164"/>
        <v>-</v>
      </c>
      <c r="BV819" s="369"/>
      <c r="BW819" s="154" t="str">
        <f t="shared" si="2165"/>
        <v>-</v>
      </c>
      <c r="BX819" s="367"/>
      <c r="BY819" s="154" t="str">
        <f t="shared" si="2166"/>
        <v>-</v>
      </c>
      <c r="BZ819" s="369"/>
      <c r="CA819" s="154" t="str">
        <f t="shared" si="2167"/>
        <v>-</v>
      </c>
      <c r="CB819" s="367"/>
      <c r="CC819" s="154" t="str">
        <f t="shared" si="2168"/>
        <v>-</v>
      </c>
      <c r="CD819" s="367"/>
      <c r="CE819" s="2850" t="str">
        <f t="shared" si="2115"/>
        <v>-</v>
      </c>
      <c r="CF819" s="2846"/>
      <c r="CG819" s="2855" t="str">
        <f t="shared" si="2116"/>
        <v>-</v>
      </c>
      <c r="CH819" s="2851"/>
      <c r="CI819" s="2850" t="str">
        <f t="shared" si="2117"/>
        <v>-</v>
      </c>
      <c r="CJ819" s="2846"/>
      <c r="CK819" s="2850" t="str">
        <f t="shared" si="2118"/>
        <v>-</v>
      </c>
      <c r="CL819" s="2851"/>
      <c r="CM819" s="2850" t="str">
        <f t="shared" si="2119"/>
        <v>-</v>
      </c>
      <c r="CN819" s="2851"/>
      <c r="CO819" s="2855" t="str">
        <f t="shared" si="2120"/>
        <v>-</v>
      </c>
      <c r="CP819" s="2851"/>
      <c r="CQ819" s="2855" t="str">
        <f t="shared" si="2121"/>
        <v>-</v>
      </c>
      <c r="CR819" s="2851"/>
      <c r="CS819" s="2850" t="str">
        <f t="shared" si="2122"/>
        <v>-</v>
      </c>
      <c r="CT819" s="2851"/>
      <c r="CU819" s="2855"/>
      <c r="CV819" s="2851"/>
      <c r="CW819" s="2850" t="str">
        <f t="shared" si="2123"/>
        <v>-</v>
      </c>
      <c r="CX819" s="2851"/>
      <c r="CY819" s="2855" t="str">
        <f t="shared" si="2124"/>
        <v>-</v>
      </c>
      <c r="CZ819" s="2851"/>
      <c r="DA819" s="154" t="str">
        <f t="shared" si="2125"/>
        <v>-</v>
      </c>
      <c r="DB819" s="369"/>
      <c r="DC819" s="155" t="str">
        <f t="shared" si="2126"/>
        <v>-</v>
      </c>
      <c r="DD819" s="367"/>
      <c r="DE819" s="374">
        <f t="shared" si="2149"/>
        <v>0</v>
      </c>
      <c r="DF819" s="373"/>
      <c r="DG819" s="818">
        <f t="shared" si="2145"/>
        <v>0</v>
      </c>
      <c r="DH819" s="372"/>
      <c r="DI819" s="267">
        <f t="shared" si="2161"/>
        <v>0</v>
      </c>
      <c r="DJ819" s="373"/>
      <c r="DK819" s="374">
        <f>IF(AU819=2,1,0)</f>
        <v>0</v>
      </c>
      <c r="DL819" s="373"/>
      <c r="DM819" s="375">
        <f t="shared" si="2157"/>
        <v>0</v>
      </c>
      <c r="DN819" s="373"/>
      <c r="DO819" s="155">
        <f t="shared" si="2128"/>
        <v>0</v>
      </c>
      <c r="DP819" s="372"/>
      <c r="DQ819" s="155">
        <f t="shared" si="2129"/>
        <v>0</v>
      </c>
      <c r="DR819" s="373"/>
      <c r="DS819" s="155">
        <f t="shared" si="2130"/>
        <v>0</v>
      </c>
      <c r="DT819" s="372"/>
      <c r="DU819" s="155">
        <f t="shared" si="2131"/>
        <v>0</v>
      </c>
      <c r="DV819" s="373"/>
      <c r="DW819" s="4891">
        <f>IF(AN819=1,1,0)</f>
        <v>0</v>
      </c>
      <c r="DX819" s="372"/>
      <c r="DY819" s="154">
        <f t="shared" si="2162"/>
        <v>0</v>
      </c>
      <c r="DZ819" s="373"/>
      <c r="EA819" s="154">
        <f>IF(AP819=1,1,0)</f>
        <v>0</v>
      </c>
      <c r="EB819" s="373"/>
      <c r="EC819" s="269">
        <f>IF(AQ819=1,1,0)</f>
        <v>0</v>
      </c>
      <c r="ED819" s="376"/>
      <c r="EE819" s="822">
        <f>IF(AV819=0,0,1)</f>
        <v>0</v>
      </c>
      <c r="EF819" s="377"/>
      <c r="EG819" s="273"/>
      <c r="EH819" s="274"/>
      <c r="EI819" s="275"/>
      <c r="EJ819" s="276"/>
      <c r="EK819" s="275"/>
      <c r="EL819" s="277"/>
      <c r="EM819" s="278" t="str">
        <f t="shared" si="2133"/>
        <v xml:space="preserve"> </v>
      </c>
      <c r="EN819" s="372"/>
      <c r="EO819" s="155">
        <f t="shared" si="2134"/>
        <v>0</v>
      </c>
      <c r="EP819" s="373"/>
      <c r="ER819" s="194"/>
      <c r="ET819" s="154">
        <v>46206</v>
      </c>
      <c r="EU819" s="373">
        <v>4263341</v>
      </c>
      <c r="EV819" s="154">
        <f t="shared" si="2135"/>
        <v>1</v>
      </c>
      <c r="EW819" s="373"/>
      <c r="EX819" s="154"/>
      <c r="EY819" s="367"/>
      <c r="EZ819" s="154"/>
      <c r="FA819" s="367"/>
      <c r="FB819" s="154"/>
      <c r="FC819" s="367"/>
      <c r="FD819" s="154">
        <v>46251</v>
      </c>
      <c r="FE819" s="367">
        <v>4263391</v>
      </c>
      <c r="FF819" s="155"/>
      <c r="FG819" s="367"/>
      <c r="FH819" s="154">
        <v>46303</v>
      </c>
      <c r="FI819" s="367">
        <v>4263440</v>
      </c>
      <c r="FJ819" s="154">
        <v>46206</v>
      </c>
      <c r="FK819" s="373">
        <v>4263344</v>
      </c>
      <c r="FL819" s="155">
        <f t="shared" si="2136"/>
        <v>1</v>
      </c>
      <c r="FM819" s="279"/>
      <c r="FN819" s="1184"/>
      <c r="FO819" s="280"/>
      <c r="FP819" s="281"/>
      <c r="FQ819" s="282"/>
      <c r="FS819" s="281"/>
      <c r="FT819" s="282"/>
    </row>
    <row r="820" spans="1:176" ht="18.600000000000001" customHeight="1">
      <c r="A820" s="228">
        <f t="shared" si="2106"/>
        <v>810</v>
      </c>
      <c r="B820" s="343" t="str">
        <f t="shared" si="2107"/>
        <v>4IE</v>
      </c>
      <c r="C820" s="6821">
        <v>46321</v>
      </c>
      <c r="D820" s="6778" t="s">
        <v>1212</v>
      </c>
      <c r="E820" s="6791" t="s">
        <v>2021</v>
      </c>
      <c r="F820" s="6828" t="s">
        <v>2369</v>
      </c>
      <c r="G820" s="1263"/>
      <c r="H820" s="1330" t="s">
        <v>631</v>
      </c>
      <c r="I820" s="1264" t="s">
        <v>49</v>
      </c>
      <c r="J820" s="1264" t="s">
        <v>1702</v>
      </c>
      <c r="K820" s="599" t="s">
        <v>11</v>
      </c>
      <c r="L820" s="600"/>
      <c r="M820" s="6477">
        <v>46277</v>
      </c>
      <c r="N820" s="353">
        <v>46274</v>
      </c>
      <c r="O820" s="354">
        <v>46280</v>
      </c>
      <c r="P820" s="353">
        <v>46275</v>
      </c>
      <c r="Q820" s="354">
        <v>46276</v>
      </c>
      <c r="R820" s="353">
        <v>46275</v>
      </c>
      <c r="S820" s="354">
        <v>46280</v>
      </c>
      <c r="T820" s="353">
        <v>46277</v>
      </c>
      <c r="U820" s="7685">
        <v>46281</v>
      </c>
      <c r="V820" s="353">
        <v>46281</v>
      </c>
      <c r="W820" s="7701">
        <v>46282</v>
      </c>
      <c r="X820" s="357">
        <v>46289</v>
      </c>
      <c r="Y820" s="979">
        <v>46291</v>
      </c>
      <c r="Z820" s="359">
        <v>46291</v>
      </c>
      <c r="AA820" s="601"/>
      <c r="AB820" s="359"/>
      <c r="AC820" s="251" t="s">
        <v>627</v>
      </c>
      <c r="AD820" s="361"/>
      <c r="AE820" s="362">
        <v>2</v>
      </c>
      <c r="AF820" s="363" t="str">
        <f t="shared" si="2108"/>
        <v>4IE</v>
      </c>
      <c r="AG820" s="364"/>
      <c r="AH820" s="364"/>
      <c r="AI820" s="364"/>
      <c r="AJ820" s="364"/>
      <c r="AK820" s="364"/>
      <c r="AL820" s="364"/>
      <c r="AM820" s="364"/>
      <c r="AN820" s="364">
        <v>1</v>
      </c>
      <c r="AO820" s="364"/>
      <c r="AP820" s="363">
        <v>1</v>
      </c>
      <c r="AQ820" s="255">
        <v>1</v>
      </c>
      <c r="AR820" s="255">
        <v>1</v>
      </c>
      <c r="AS820" s="255"/>
      <c r="AT820" s="255"/>
      <c r="AU820" s="2843">
        <f t="shared" si="2109"/>
        <v>0</v>
      </c>
      <c r="AV820" s="4008">
        <f t="shared" si="2110"/>
        <v>1</v>
      </c>
      <c r="AW820" s="590">
        <v>46251</v>
      </c>
      <c r="AX820" s="369">
        <v>4263377</v>
      </c>
      <c r="AY820" s="154">
        <v>46251</v>
      </c>
      <c r="AZ820" s="367">
        <v>4263378</v>
      </c>
      <c r="BA820" s="154">
        <v>46251</v>
      </c>
      <c r="BB820" s="367">
        <v>4263379</v>
      </c>
      <c r="BC820" s="7537">
        <v>46220</v>
      </c>
      <c r="BD820" s="7539">
        <v>4263332</v>
      </c>
      <c r="BE820" s="4599">
        <v>46206</v>
      </c>
      <c r="BF820" s="367">
        <v>4263326</v>
      </c>
      <c r="BG820" s="368">
        <v>46237</v>
      </c>
      <c r="BH820" s="367">
        <v>4263382</v>
      </c>
      <c r="BI820" s="154">
        <v>46177</v>
      </c>
      <c r="BJ820" s="367">
        <v>4263288</v>
      </c>
      <c r="BK820" s="154" t="str">
        <f t="shared" si="2158"/>
        <v>-</v>
      </c>
      <c r="BL820" s="367"/>
      <c r="BM820" s="154" t="str">
        <f t="shared" si="2159"/>
        <v>-</v>
      </c>
      <c r="BN820" s="367"/>
      <c r="BO820" s="155" t="str">
        <f t="shared" si="2114"/>
        <v>-</v>
      </c>
      <c r="BP820" s="367"/>
      <c r="BQ820" s="154" t="str">
        <f t="shared" si="2160"/>
        <v>-</v>
      </c>
      <c r="BR820" s="369"/>
      <c r="BS820" s="154" t="str">
        <f t="shared" si="2163"/>
        <v>-</v>
      </c>
      <c r="BT820" s="369"/>
      <c r="BU820" s="154" t="str">
        <f t="shared" si="2164"/>
        <v>-</v>
      </c>
      <c r="BV820" s="369"/>
      <c r="BW820" s="154" t="str">
        <f t="shared" si="2165"/>
        <v>-</v>
      </c>
      <c r="BX820" s="367"/>
      <c r="BY820" s="154" t="str">
        <f t="shared" si="2166"/>
        <v>-</v>
      </c>
      <c r="BZ820" s="369"/>
      <c r="CA820" s="154" t="str">
        <f t="shared" si="2167"/>
        <v>-</v>
      </c>
      <c r="CB820" s="367"/>
      <c r="CC820" s="154" t="str">
        <f t="shared" si="2168"/>
        <v>-</v>
      </c>
      <c r="CD820" s="367"/>
      <c r="CE820" s="2850" t="str">
        <f t="shared" si="2115"/>
        <v>-</v>
      </c>
      <c r="CF820" s="2846"/>
      <c r="CG820" s="2855" t="str">
        <f t="shared" si="2116"/>
        <v>-</v>
      </c>
      <c r="CH820" s="2851"/>
      <c r="CI820" s="2850" t="str">
        <f t="shared" si="2117"/>
        <v>-</v>
      </c>
      <c r="CJ820" s="2846"/>
      <c r="CK820" s="2850" t="str">
        <f t="shared" si="2118"/>
        <v>-</v>
      </c>
      <c r="CL820" s="2851"/>
      <c r="CM820" s="2850" t="str">
        <f t="shared" si="2119"/>
        <v>-</v>
      </c>
      <c r="CN820" s="2851"/>
      <c r="CO820" s="2855" t="str">
        <f t="shared" si="2120"/>
        <v>-</v>
      </c>
      <c r="CP820" s="2851"/>
      <c r="CQ820" s="2855" t="str">
        <f t="shared" si="2121"/>
        <v>-</v>
      </c>
      <c r="CR820" s="2851"/>
      <c r="CS820" s="2850" t="str">
        <f t="shared" si="2122"/>
        <v>-</v>
      </c>
      <c r="CT820" s="2851"/>
      <c r="CU820" s="2855"/>
      <c r="CV820" s="2851"/>
      <c r="CW820" s="2850" t="str">
        <f t="shared" si="2123"/>
        <v>-</v>
      </c>
      <c r="CX820" s="2851"/>
      <c r="CY820" s="2855" t="str">
        <f t="shared" si="2124"/>
        <v>-</v>
      </c>
      <c r="CZ820" s="2851"/>
      <c r="DA820" s="154" t="str">
        <f t="shared" si="2125"/>
        <v>-</v>
      </c>
      <c r="DB820" s="369"/>
      <c r="DC820" s="155" t="str">
        <f t="shared" si="2126"/>
        <v>-</v>
      </c>
      <c r="DD820" s="367"/>
      <c r="DE820" s="374">
        <f t="shared" si="2149"/>
        <v>0</v>
      </c>
      <c r="DF820" s="373"/>
      <c r="DG820" s="818">
        <f t="shared" si="2145"/>
        <v>0</v>
      </c>
      <c r="DH820" s="372"/>
      <c r="DI820" s="267">
        <f t="shared" si="2161"/>
        <v>0</v>
      </c>
      <c r="DJ820" s="373"/>
      <c r="DK820" s="374">
        <f>IF(AU820=2,1,0)</f>
        <v>0</v>
      </c>
      <c r="DL820" s="373"/>
      <c r="DM820" s="375">
        <f t="shared" si="2157"/>
        <v>0</v>
      </c>
      <c r="DN820" s="373"/>
      <c r="DO820" s="155">
        <f t="shared" si="2128"/>
        <v>0</v>
      </c>
      <c r="DP820" s="372"/>
      <c r="DQ820" s="155">
        <f t="shared" si="2129"/>
        <v>0</v>
      </c>
      <c r="DR820" s="373"/>
      <c r="DS820" s="155">
        <f t="shared" si="2130"/>
        <v>0</v>
      </c>
      <c r="DT820" s="372"/>
      <c r="DU820" s="155">
        <f t="shared" si="2131"/>
        <v>0</v>
      </c>
      <c r="DV820" s="373"/>
      <c r="DW820" s="4891">
        <v>46206</v>
      </c>
      <c r="DX820" s="372">
        <v>4263337</v>
      </c>
      <c r="DY820" s="154">
        <f t="shared" si="2162"/>
        <v>0</v>
      </c>
      <c r="DZ820" s="373"/>
      <c r="EA820" s="154">
        <v>46241</v>
      </c>
      <c r="EB820" s="373">
        <v>4263387</v>
      </c>
      <c r="EC820" s="269">
        <v>46241</v>
      </c>
      <c r="ED820" s="376">
        <v>4263388</v>
      </c>
      <c r="EE820" s="822">
        <v>46206</v>
      </c>
      <c r="EF820" s="377">
        <v>4263340</v>
      </c>
      <c r="EG820" s="273"/>
      <c r="EH820" s="274"/>
      <c r="EI820" s="275"/>
      <c r="EJ820" s="276"/>
      <c r="EK820" s="275"/>
      <c r="EL820" s="277"/>
      <c r="EM820" s="278" t="str">
        <f t="shared" si="2133"/>
        <v xml:space="preserve"> </v>
      </c>
      <c r="EN820" s="372"/>
      <c r="EO820" s="155">
        <f t="shared" si="2134"/>
        <v>0</v>
      </c>
      <c r="EP820" s="373"/>
      <c r="ER820" s="194"/>
      <c r="ET820" s="154" t="str">
        <f>IF($AE820=0,"　",VLOOKUP($AE820,ﾚｰｻﾞOP,60,0))</f>
        <v>-</v>
      </c>
      <c r="EU820" s="373"/>
      <c r="EV820" s="154" t="str">
        <f t="shared" si="2135"/>
        <v>-</v>
      </c>
      <c r="EW820" s="373"/>
      <c r="EX820" s="154"/>
      <c r="EY820" s="367"/>
      <c r="EZ820" s="154"/>
      <c r="FA820" s="367"/>
      <c r="FB820" s="154"/>
      <c r="FC820" s="367"/>
      <c r="FD820" s="154"/>
      <c r="FE820" s="367"/>
      <c r="FF820" s="155"/>
      <c r="FG820" s="367"/>
      <c r="FH820" s="154"/>
      <c r="FI820" s="367"/>
      <c r="FJ820" s="154" t="str">
        <f>IF($AE820=0,"　",VLOOKUP($AE820,ﾚｰｻﾞOP,67,0))</f>
        <v>-</v>
      </c>
      <c r="FK820" s="373"/>
      <c r="FL820" s="155" t="str">
        <f t="shared" si="2136"/>
        <v>-</v>
      </c>
      <c r="FM820" s="279"/>
      <c r="FN820" s="1184"/>
      <c r="FO820" s="280"/>
      <c r="FP820" s="281"/>
      <c r="FQ820" s="282"/>
      <c r="FS820" s="281"/>
      <c r="FT820" s="282"/>
    </row>
    <row r="821" spans="1:176" ht="19.2" customHeight="1">
      <c r="A821" s="228">
        <f t="shared" si="2106"/>
        <v>811</v>
      </c>
      <c r="B821" s="343" t="str">
        <f t="shared" si="2107"/>
        <v>4IE</v>
      </c>
      <c r="C821" s="6821">
        <v>46321</v>
      </c>
      <c r="D821" s="6778" t="s">
        <v>1402</v>
      </c>
      <c r="E821" s="6791" t="s">
        <v>2022</v>
      </c>
      <c r="F821" s="6828" t="s">
        <v>2371</v>
      </c>
      <c r="G821" s="6876" t="s">
        <v>2436</v>
      </c>
      <c r="H821" s="1330" t="s">
        <v>631</v>
      </c>
      <c r="I821" s="1264" t="s">
        <v>49</v>
      </c>
      <c r="J821" s="1264" t="s">
        <v>1702</v>
      </c>
      <c r="K821" s="599" t="s">
        <v>11</v>
      </c>
      <c r="L821" s="600"/>
      <c r="M821" s="6477">
        <v>46280</v>
      </c>
      <c r="N821" s="353">
        <v>46274</v>
      </c>
      <c r="O821" s="354">
        <v>46281</v>
      </c>
      <c r="P821" s="353">
        <v>46276</v>
      </c>
      <c r="Q821" s="354">
        <v>46276</v>
      </c>
      <c r="R821" s="353">
        <v>46276</v>
      </c>
      <c r="S821" s="354">
        <v>46280</v>
      </c>
      <c r="T821" s="353">
        <v>46277</v>
      </c>
      <c r="U821" s="7685">
        <v>46281</v>
      </c>
      <c r="V821" s="353">
        <v>46282</v>
      </c>
      <c r="W821" s="7701">
        <v>46282</v>
      </c>
      <c r="X821" s="357">
        <v>46290</v>
      </c>
      <c r="Y821" s="979">
        <v>46295</v>
      </c>
      <c r="Z821" s="359">
        <v>46295</v>
      </c>
      <c r="AA821" s="601"/>
      <c r="AB821" s="359"/>
      <c r="AC821" s="251"/>
      <c r="AD821" s="361"/>
      <c r="AE821" s="362">
        <v>25</v>
      </c>
      <c r="AF821" s="363" t="str">
        <f t="shared" si="2108"/>
        <v>4IE</v>
      </c>
      <c r="AG821" s="364"/>
      <c r="AH821" s="364"/>
      <c r="AI821" s="364">
        <v>1</v>
      </c>
      <c r="AJ821" s="364"/>
      <c r="AK821" s="364"/>
      <c r="AL821" s="364"/>
      <c r="AM821" s="364"/>
      <c r="AN821" s="364">
        <v>1</v>
      </c>
      <c r="AO821" s="364">
        <v>1</v>
      </c>
      <c r="AP821" s="363">
        <v>1</v>
      </c>
      <c r="AQ821" s="255">
        <v>1</v>
      </c>
      <c r="AR821" s="255">
        <v>1</v>
      </c>
      <c r="AS821" s="255"/>
      <c r="AT821" s="255"/>
      <c r="AU821" s="2843">
        <f t="shared" si="2109"/>
        <v>2</v>
      </c>
      <c r="AV821" s="4008">
        <f t="shared" si="2110"/>
        <v>1</v>
      </c>
      <c r="AW821" s="590">
        <v>46251</v>
      </c>
      <c r="AX821" s="369">
        <v>4263377</v>
      </c>
      <c r="AY821" s="154">
        <v>46251</v>
      </c>
      <c r="AZ821" s="367">
        <v>4263378</v>
      </c>
      <c r="BA821" s="154">
        <v>46251</v>
      </c>
      <c r="BB821" s="367">
        <v>4263379</v>
      </c>
      <c r="BC821" s="7537">
        <v>46220</v>
      </c>
      <c r="BD821" s="7539">
        <v>4263332</v>
      </c>
      <c r="BE821" s="4599">
        <v>46206</v>
      </c>
      <c r="BF821" s="367">
        <v>4263326</v>
      </c>
      <c r="BG821" s="368">
        <v>46237</v>
      </c>
      <c r="BH821" s="367">
        <v>4263382</v>
      </c>
      <c r="BI821" s="154">
        <v>46206</v>
      </c>
      <c r="BJ821" s="367">
        <v>4263328</v>
      </c>
      <c r="BK821" s="154" t="str">
        <f t="shared" si="2158"/>
        <v>-</v>
      </c>
      <c r="BL821" s="367"/>
      <c r="BM821" s="154" t="str">
        <f t="shared" si="2159"/>
        <v>-</v>
      </c>
      <c r="BN821" s="367"/>
      <c r="BO821" s="155" t="str">
        <f t="shared" si="2114"/>
        <v>-</v>
      </c>
      <c r="BP821" s="367"/>
      <c r="BQ821" s="154" t="str">
        <f t="shared" si="2160"/>
        <v>-</v>
      </c>
      <c r="BR821" s="369"/>
      <c r="BS821" s="154" t="str">
        <f t="shared" si="2163"/>
        <v>-</v>
      </c>
      <c r="BT821" s="369"/>
      <c r="BU821" s="154" t="str">
        <f t="shared" si="2164"/>
        <v>-</v>
      </c>
      <c r="BV821" s="369"/>
      <c r="BW821" s="154" t="str">
        <f t="shared" si="2165"/>
        <v>-</v>
      </c>
      <c r="BX821" s="367"/>
      <c r="BY821" s="154" t="str">
        <f t="shared" si="2166"/>
        <v>-</v>
      </c>
      <c r="BZ821" s="369"/>
      <c r="CA821" s="154" t="str">
        <f t="shared" si="2167"/>
        <v>-</v>
      </c>
      <c r="CB821" s="367"/>
      <c r="CC821" s="154" t="str">
        <f t="shared" si="2168"/>
        <v>-</v>
      </c>
      <c r="CD821" s="367"/>
      <c r="CE821" s="2850" t="str">
        <f t="shared" si="2115"/>
        <v>-</v>
      </c>
      <c r="CF821" s="2846"/>
      <c r="CG821" s="2855" t="str">
        <f t="shared" si="2116"/>
        <v>-</v>
      </c>
      <c r="CH821" s="2851"/>
      <c r="CI821" s="2850" t="str">
        <f t="shared" si="2117"/>
        <v>-</v>
      </c>
      <c r="CJ821" s="2846"/>
      <c r="CK821" s="2850" t="str">
        <f t="shared" si="2118"/>
        <v>-</v>
      </c>
      <c r="CL821" s="2851"/>
      <c r="CM821" s="2850" t="str">
        <f t="shared" si="2119"/>
        <v>-</v>
      </c>
      <c r="CN821" s="2851"/>
      <c r="CO821" s="2855" t="str">
        <f t="shared" si="2120"/>
        <v>-</v>
      </c>
      <c r="CP821" s="2851"/>
      <c r="CQ821" s="2855" t="str">
        <f t="shared" si="2121"/>
        <v>-</v>
      </c>
      <c r="CR821" s="2851"/>
      <c r="CS821" s="2850" t="str">
        <f t="shared" si="2122"/>
        <v>-</v>
      </c>
      <c r="CT821" s="2851"/>
      <c r="CU821" s="2855"/>
      <c r="CV821" s="2851"/>
      <c r="CW821" s="2850" t="str">
        <f t="shared" si="2123"/>
        <v>-</v>
      </c>
      <c r="CX821" s="2851"/>
      <c r="CY821" s="2855" t="str">
        <f t="shared" si="2124"/>
        <v>-</v>
      </c>
      <c r="CZ821" s="2851"/>
      <c r="DA821" s="154" t="str">
        <f t="shared" si="2125"/>
        <v>-</v>
      </c>
      <c r="DB821" s="369"/>
      <c r="DC821" s="155" t="str">
        <f t="shared" si="2126"/>
        <v>-</v>
      </c>
      <c r="DD821" s="367"/>
      <c r="DE821" s="374">
        <f t="shared" si="2149"/>
        <v>0</v>
      </c>
      <c r="DF821" s="373"/>
      <c r="DG821" s="818">
        <f t="shared" si="2145"/>
        <v>0</v>
      </c>
      <c r="DH821" s="372"/>
      <c r="DI821" s="267">
        <f t="shared" si="2161"/>
        <v>0</v>
      </c>
      <c r="DJ821" s="373"/>
      <c r="DK821" s="374">
        <v>46275</v>
      </c>
      <c r="DL821" s="373">
        <v>4263421</v>
      </c>
      <c r="DM821" s="375">
        <f t="shared" si="2157"/>
        <v>0</v>
      </c>
      <c r="DN821" s="373"/>
      <c r="DO821" s="155">
        <f t="shared" si="2128"/>
        <v>0</v>
      </c>
      <c r="DP821" s="372"/>
      <c r="DQ821" s="155">
        <f t="shared" si="2129"/>
        <v>0</v>
      </c>
      <c r="DR821" s="373"/>
      <c r="DS821" s="155">
        <f t="shared" si="2130"/>
        <v>0</v>
      </c>
      <c r="DT821" s="372"/>
      <c r="DU821" s="155">
        <f t="shared" si="2131"/>
        <v>0</v>
      </c>
      <c r="DV821" s="373"/>
      <c r="DW821" s="4891">
        <v>46252</v>
      </c>
      <c r="DX821" s="372">
        <v>4263386</v>
      </c>
      <c r="DY821" s="154">
        <v>46296</v>
      </c>
      <c r="DZ821" s="373">
        <v>4263501</v>
      </c>
      <c r="EA821" s="154">
        <v>46275</v>
      </c>
      <c r="EB821" s="373">
        <v>4263424</v>
      </c>
      <c r="EC821" s="269">
        <v>46275</v>
      </c>
      <c r="ED821" s="376">
        <v>4263425</v>
      </c>
      <c r="EE821" s="822">
        <v>46206</v>
      </c>
      <c r="EF821" s="377">
        <v>4263340</v>
      </c>
      <c r="EG821" s="273"/>
      <c r="EH821" s="274"/>
      <c r="EI821" s="275"/>
      <c r="EJ821" s="276"/>
      <c r="EK821" s="275"/>
      <c r="EL821" s="277"/>
      <c r="EM821" s="278" t="str">
        <f t="shared" si="2133"/>
        <v xml:space="preserve"> </v>
      </c>
      <c r="EN821" s="372"/>
      <c r="EO821" s="155">
        <f t="shared" si="2134"/>
        <v>0</v>
      </c>
      <c r="EP821" s="373"/>
      <c r="ER821" s="194"/>
      <c r="ET821" s="154"/>
      <c r="EU821" s="373"/>
      <c r="EV821" s="154"/>
      <c r="EW821" s="373"/>
      <c r="EX821" s="154"/>
      <c r="EY821" s="367"/>
      <c r="EZ821" s="154"/>
      <c r="FA821" s="367"/>
      <c r="FB821" s="154"/>
      <c r="FC821" s="367"/>
      <c r="FD821" s="154"/>
      <c r="FE821" s="367"/>
      <c r="FF821" s="155"/>
      <c r="FG821" s="367"/>
      <c r="FH821" s="154"/>
      <c r="FI821" s="367"/>
      <c r="FJ821" s="154"/>
      <c r="FK821" s="373"/>
      <c r="FL821" s="155"/>
      <c r="FM821" s="279"/>
      <c r="FN821" s="1184"/>
      <c r="FO821" s="280"/>
      <c r="FP821" s="281"/>
      <c r="FQ821" s="282"/>
      <c r="FS821" s="281"/>
      <c r="FT821" s="282"/>
    </row>
    <row r="822" spans="1:176" ht="18.600000000000001" customHeight="1">
      <c r="A822" s="228">
        <f t="shared" si="2106"/>
        <v>812</v>
      </c>
      <c r="B822" s="343" t="str">
        <f t="shared" si="2107"/>
        <v>4IE</v>
      </c>
      <c r="C822" s="6821">
        <v>46321</v>
      </c>
      <c r="D822" s="1261" t="s">
        <v>29</v>
      </c>
      <c r="E822" s="1262">
        <v>84421062</v>
      </c>
      <c r="F822" s="6828" t="s">
        <v>2311</v>
      </c>
      <c r="G822" s="6876" t="s">
        <v>2437</v>
      </c>
      <c r="H822" s="1330" t="s">
        <v>629</v>
      </c>
      <c r="I822" s="1264" t="s">
        <v>52</v>
      </c>
      <c r="J822" s="1264" t="s">
        <v>2013</v>
      </c>
      <c r="K822" s="599" t="s">
        <v>11</v>
      </c>
      <c r="L822" s="600"/>
      <c r="M822" s="6477">
        <v>46282</v>
      </c>
      <c r="N822" s="353">
        <v>46276</v>
      </c>
      <c r="O822" s="354">
        <v>46283</v>
      </c>
      <c r="P822" s="353">
        <v>46277</v>
      </c>
      <c r="Q822" s="354">
        <v>46277</v>
      </c>
      <c r="R822" s="353">
        <v>46280</v>
      </c>
      <c r="S822" s="354">
        <v>46281</v>
      </c>
      <c r="T822" s="353">
        <v>46280</v>
      </c>
      <c r="U822" s="7685">
        <v>46282</v>
      </c>
      <c r="V822" s="353">
        <v>46283</v>
      </c>
      <c r="W822" s="7701">
        <v>46283</v>
      </c>
      <c r="X822" s="357">
        <v>46294</v>
      </c>
      <c r="Y822" s="979">
        <v>46296</v>
      </c>
      <c r="Z822" s="359">
        <v>46296</v>
      </c>
      <c r="AA822" s="601"/>
      <c r="AB822" s="359"/>
      <c r="AC822" s="251"/>
      <c r="AD822" s="361"/>
      <c r="AE822" s="362">
        <v>25</v>
      </c>
      <c r="AF822" s="363" t="str">
        <f t="shared" si="2108"/>
        <v>4IE</v>
      </c>
      <c r="AG822" s="364"/>
      <c r="AH822" s="364">
        <v>1</v>
      </c>
      <c r="AI822" s="364"/>
      <c r="AJ822" s="364"/>
      <c r="AK822" s="364"/>
      <c r="AL822" s="364"/>
      <c r="AM822" s="364"/>
      <c r="AN822" s="364">
        <v>1</v>
      </c>
      <c r="AO822" s="364"/>
      <c r="AP822" s="363">
        <v>1</v>
      </c>
      <c r="AQ822" s="255">
        <v>1</v>
      </c>
      <c r="AR822" s="255">
        <v>1</v>
      </c>
      <c r="AS822" s="255"/>
      <c r="AT822" s="255"/>
      <c r="AU822" s="2843">
        <f t="shared" si="2109"/>
        <v>0</v>
      </c>
      <c r="AV822" s="4008">
        <f t="shared" si="2110"/>
        <v>1</v>
      </c>
      <c r="AW822" s="590">
        <v>46251</v>
      </c>
      <c r="AX822" s="369">
        <v>4263377</v>
      </c>
      <c r="AY822" s="154">
        <v>46251</v>
      </c>
      <c r="AZ822" s="367">
        <v>4263378</v>
      </c>
      <c r="BA822" s="154">
        <v>46251</v>
      </c>
      <c r="BB822" s="367">
        <v>4263379</v>
      </c>
      <c r="BC822" s="7537">
        <v>46220</v>
      </c>
      <c r="BD822" s="7539">
        <v>4263332</v>
      </c>
      <c r="BE822" s="4599">
        <v>46206</v>
      </c>
      <c r="BF822" s="367">
        <v>4263326</v>
      </c>
      <c r="BG822" s="368">
        <v>46237</v>
      </c>
      <c r="BH822" s="367">
        <v>4263382</v>
      </c>
      <c r="BI822" s="154">
        <v>46206</v>
      </c>
      <c r="BJ822" s="367">
        <v>4263328</v>
      </c>
      <c r="BK822" s="154" t="str">
        <f t="shared" si="2158"/>
        <v>-</v>
      </c>
      <c r="BL822" s="367"/>
      <c r="BM822" s="154" t="str">
        <f t="shared" si="2159"/>
        <v>-</v>
      </c>
      <c r="BN822" s="367"/>
      <c r="BO822" s="155" t="str">
        <f t="shared" si="2114"/>
        <v>-</v>
      </c>
      <c r="BP822" s="367"/>
      <c r="BQ822" s="154" t="str">
        <f t="shared" si="2160"/>
        <v>-</v>
      </c>
      <c r="BR822" s="369"/>
      <c r="BS822" s="154" t="str">
        <f t="shared" si="2163"/>
        <v>-</v>
      </c>
      <c r="BT822" s="369"/>
      <c r="BU822" s="154" t="str">
        <f t="shared" si="2164"/>
        <v>-</v>
      </c>
      <c r="BV822" s="369"/>
      <c r="BW822" s="154" t="str">
        <f t="shared" si="2165"/>
        <v>-</v>
      </c>
      <c r="BX822" s="367"/>
      <c r="BY822" s="154" t="str">
        <f t="shared" si="2166"/>
        <v>-</v>
      </c>
      <c r="BZ822" s="369"/>
      <c r="CA822" s="154" t="str">
        <f t="shared" si="2167"/>
        <v>-</v>
      </c>
      <c r="CB822" s="367"/>
      <c r="CC822" s="154" t="str">
        <f t="shared" si="2168"/>
        <v>-</v>
      </c>
      <c r="CD822" s="367"/>
      <c r="CE822" s="2850" t="str">
        <f t="shared" si="2115"/>
        <v>-</v>
      </c>
      <c r="CF822" s="2846"/>
      <c r="CG822" s="2855" t="str">
        <f t="shared" si="2116"/>
        <v>-</v>
      </c>
      <c r="CH822" s="2851"/>
      <c r="CI822" s="2850" t="str">
        <f t="shared" si="2117"/>
        <v>-</v>
      </c>
      <c r="CJ822" s="2846"/>
      <c r="CK822" s="2850" t="str">
        <f t="shared" si="2118"/>
        <v>-</v>
      </c>
      <c r="CL822" s="2851"/>
      <c r="CM822" s="2850" t="str">
        <f t="shared" si="2119"/>
        <v>-</v>
      </c>
      <c r="CN822" s="2851"/>
      <c r="CO822" s="2855" t="str">
        <f t="shared" si="2120"/>
        <v>-</v>
      </c>
      <c r="CP822" s="2851"/>
      <c r="CQ822" s="2855" t="str">
        <f t="shared" si="2121"/>
        <v>-</v>
      </c>
      <c r="CR822" s="2851"/>
      <c r="CS822" s="2850" t="str">
        <f t="shared" si="2122"/>
        <v>-</v>
      </c>
      <c r="CT822" s="2851"/>
      <c r="CU822" s="2855"/>
      <c r="CV822" s="2851"/>
      <c r="CW822" s="2850" t="str">
        <f t="shared" si="2123"/>
        <v>-</v>
      </c>
      <c r="CX822" s="2851"/>
      <c r="CY822" s="2855" t="str">
        <f t="shared" si="2124"/>
        <v>-</v>
      </c>
      <c r="CZ822" s="2851"/>
      <c r="DA822" s="154" t="str">
        <f t="shared" si="2125"/>
        <v>-</v>
      </c>
      <c r="DB822" s="369"/>
      <c r="DC822" s="155" t="str">
        <f t="shared" si="2126"/>
        <v>-</v>
      </c>
      <c r="DD822" s="367"/>
      <c r="DE822" s="374">
        <f t="shared" si="2149"/>
        <v>0</v>
      </c>
      <c r="DF822" s="373"/>
      <c r="DG822" s="818">
        <f t="shared" si="2145"/>
        <v>1</v>
      </c>
      <c r="DH822" s="372"/>
      <c r="DI822" s="267">
        <f t="shared" si="2161"/>
        <v>0</v>
      </c>
      <c r="DJ822" s="373"/>
      <c r="DK822" s="374">
        <f>IF(AU822=2,1,0)</f>
        <v>0</v>
      </c>
      <c r="DL822" s="373"/>
      <c r="DM822" s="375">
        <f t="shared" si="2157"/>
        <v>0</v>
      </c>
      <c r="DN822" s="373"/>
      <c r="DO822" s="155">
        <f t="shared" si="2128"/>
        <v>0</v>
      </c>
      <c r="DP822" s="372"/>
      <c r="DQ822" s="155">
        <f t="shared" si="2129"/>
        <v>0</v>
      </c>
      <c r="DR822" s="373"/>
      <c r="DS822" s="155">
        <f t="shared" si="2130"/>
        <v>0</v>
      </c>
      <c r="DT822" s="372"/>
      <c r="DU822" s="155">
        <f t="shared" si="2131"/>
        <v>0</v>
      </c>
      <c r="DV822" s="373"/>
      <c r="DW822" s="4891">
        <v>46275</v>
      </c>
      <c r="DX822" s="372">
        <v>4263422</v>
      </c>
      <c r="DY822" s="154">
        <f t="shared" si="2162"/>
        <v>0</v>
      </c>
      <c r="DZ822" s="373"/>
      <c r="EA822" s="154">
        <v>46241</v>
      </c>
      <c r="EB822" s="373">
        <v>4263387</v>
      </c>
      <c r="EC822" s="269">
        <v>46296</v>
      </c>
      <c r="ED822" s="376">
        <v>4263503</v>
      </c>
      <c r="EE822" s="822">
        <v>46252</v>
      </c>
      <c r="EF822" s="377">
        <v>4263389</v>
      </c>
      <c r="EG822" s="273"/>
      <c r="EH822" s="274"/>
      <c r="EI822" s="275"/>
      <c r="EJ822" s="276"/>
      <c r="EK822" s="275"/>
      <c r="EL822" s="277"/>
      <c r="EM822" s="278" t="str">
        <f t="shared" si="2133"/>
        <v xml:space="preserve"> </v>
      </c>
      <c r="EN822" s="372"/>
      <c r="EO822" s="155">
        <f t="shared" si="2134"/>
        <v>0</v>
      </c>
      <c r="EP822" s="373"/>
      <c r="ER822" s="194"/>
      <c r="ET822" s="154"/>
      <c r="EU822" s="373"/>
      <c r="EV822" s="154"/>
      <c r="EW822" s="373"/>
      <c r="EX822" s="154"/>
      <c r="EY822" s="367"/>
      <c r="EZ822" s="154"/>
      <c r="FA822" s="367"/>
      <c r="FB822" s="154"/>
      <c r="FC822" s="367"/>
      <c r="FD822" s="154"/>
      <c r="FE822" s="367"/>
      <c r="FF822" s="155"/>
      <c r="FG822" s="367"/>
      <c r="FH822" s="154"/>
      <c r="FI822" s="367"/>
      <c r="FJ822" s="154"/>
      <c r="FK822" s="373"/>
      <c r="FL822" s="155"/>
      <c r="FM822" s="279"/>
      <c r="FN822" s="1184"/>
      <c r="FO822" s="280"/>
      <c r="FP822" s="281"/>
      <c r="FQ822" s="282"/>
      <c r="FS822" s="281"/>
      <c r="FT822" s="282"/>
    </row>
    <row r="823" spans="1:176" ht="18.600000000000001" customHeight="1">
      <c r="A823" s="228">
        <f t="shared" si="2106"/>
        <v>813</v>
      </c>
      <c r="B823" s="343" t="str">
        <f t="shared" si="2107"/>
        <v>4IE</v>
      </c>
      <c r="C823" s="6821">
        <v>46321</v>
      </c>
      <c r="D823" s="6784" t="s">
        <v>1392</v>
      </c>
      <c r="E823" s="6193">
        <v>89610253</v>
      </c>
      <c r="F823" s="6828" t="s">
        <v>2365</v>
      </c>
      <c r="G823" s="6876" t="s">
        <v>2347</v>
      </c>
      <c r="H823" s="1330" t="s">
        <v>629</v>
      </c>
      <c r="I823" s="1264" t="s">
        <v>52</v>
      </c>
      <c r="J823" s="3337" t="s">
        <v>1802</v>
      </c>
      <c r="K823" s="599" t="s">
        <v>11</v>
      </c>
      <c r="L823" s="600"/>
      <c r="M823" s="6477">
        <v>46274</v>
      </c>
      <c r="N823" s="353">
        <v>46270</v>
      </c>
      <c r="O823" s="354">
        <v>46275</v>
      </c>
      <c r="P823" s="353">
        <v>46273</v>
      </c>
      <c r="Q823" s="354" t="s">
        <v>2418</v>
      </c>
      <c r="R823" s="353">
        <v>46273</v>
      </c>
      <c r="S823" s="354">
        <v>46277</v>
      </c>
      <c r="T823" s="353">
        <v>46273</v>
      </c>
      <c r="U823" s="7685">
        <v>46282</v>
      </c>
      <c r="V823" s="353">
        <v>46275</v>
      </c>
      <c r="W823" s="7701">
        <v>46283</v>
      </c>
      <c r="X823" s="357">
        <v>46289</v>
      </c>
      <c r="Y823" s="359">
        <v>46289</v>
      </c>
      <c r="Z823" s="358">
        <v>46297</v>
      </c>
      <c r="AA823" s="601"/>
      <c r="AB823" s="359"/>
      <c r="AC823" s="251" t="s">
        <v>627</v>
      </c>
      <c r="AD823" s="361"/>
      <c r="AE823" s="362">
        <v>3</v>
      </c>
      <c r="AF823" s="363" t="str">
        <f t="shared" si="2108"/>
        <v>4IE</v>
      </c>
      <c r="AG823" s="364"/>
      <c r="AH823" s="364"/>
      <c r="AI823" s="364">
        <v>1</v>
      </c>
      <c r="AJ823" s="364"/>
      <c r="AK823" s="364"/>
      <c r="AL823" s="364"/>
      <c r="AM823" s="364"/>
      <c r="AN823" s="364">
        <v>1</v>
      </c>
      <c r="AO823" s="364">
        <v>1</v>
      </c>
      <c r="AP823" s="363">
        <v>1</v>
      </c>
      <c r="AQ823" s="255">
        <v>1</v>
      </c>
      <c r="AR823" s="255">
        <v>1</v>
      </c>
      <c r="AS823" s="255"/>
      <c r="AT823" s="255"/>
      <c r="AU823" s="2843">
        <f t="shared" si="2109"/>
        <v>2</v>
      </c>
      <c r="AV823" s="4008">
        <f t="shared" si="2110"/>
        <v>1</v>
      </c>
      <c r="AW823" s="590"/>
      <c r="AX823" s="369"/>
      <c r="AY823" s="154"/>
      <c r="AZ823" s="367"/>
      <c r="BA823" s="154"/>
      <c r="BB823" s="367"/>
      <c r="BC823" s="7537"/>
      <c r="BD823" s="7539"/>
      <c r="BE823" s="4599"/>
      <c r="BF823" s="367"/>
      <c r="BG823" s="368"/>
      <c r="BH823" s="367"/>
      <c r="BI823" s="154"/>
      <c r="BJ823" s="367"/>
      <c r="BK823" s="154" t="str">
        <f t="shared" si="2158"/>
        <v>-</v>
      </c>
      <c r="BL823" s="367"/>
      <c r="BM823" s="154" t="str">
        <f t="shared" si="2159"/>
        <v>-</v>
      </c>
      <c r="BN823" s="367"/>
      <c r="BO823" s="155" t="str">
        <f t="shared" si="2114"/>
        <v>-</v>
      </c>
      <c r="BP823" s="367"/>
      <c r="BQ823" s="154" t="str">
        <f t="shared" si="2160"/>
        <v>-</v>
      </c>
      <c r="BR823" s="369"/>
      <c r="BS823" s="154" t="str">
        <f t="shared" si="2163"/>
        <v>-</v>
      </c>
      <c r="BT823" s="369"/>
      <c r="BU823" s="154" t="str">
        <f t="shared" si="2164"/>
        <v>-</v>
      </c>
      <c r="BV823" s="369"/>
      <c r="BW823" s="154" t="str">
        <f t="shared" si="2165"/>
        <v>-</v>
      </c>
      <c r="BX823" s="367"/>
      <c r="BY823" s="154" t="str">
        <f t="shared" si="2166"/>
        <v>-</v>
      </c>
      <c r="BZ823" s="369"/>
      <c r="CA823" s="154" t="str">
        <f t="shared" si="2167"/>
        <v>-</v>
      </c>
      <c r="CB823" s="367"/>
      <c r="CC823" s="154" t="str">
        <f t="shared" si="2168"/>
        <v>-</v>
      </c>
      <c r="CD823" s="367"/>
      <c r="CE823" s="2850" t="str">
        <f t="shared" si="2115"/>
        <v>-</v>
      </c>
      <c r="CF823" s="2846"/>
      <c r="CG823" s="2855" t="str">
        <f t="shared" si="2116"/>
        <v>-</v>
      </c>
      <c r="CH823" s="2851"/>
      <c r="CI823" s="2850" t="str">
        <f t="shared" si="2117"/>
        <v>-</v>
      </c>
      <c r="CJ823" s="2846"/>
      <c r="CK823" s="2850" t="str">
        <f t="shared" si="2118"/>
        <v>-</v>
      </c>
      <c r="CL823" s="2851"/>
      <c r="CM823" s="2850" t="str">
        <f t="shared" si="2119"/>
        <v>-</v>
      </c>
      <c r="CN823" s="2851"/>
      <c r="CO823" s="2855" t="str">
        <f t="shared" si="2120"/>
        <v>-</v>
      </c>
      <c r="CP823" s="2851"/>
      <c r="CQ823" s="2855" t="str">
        <f t="shared" si="2121"/>
        <v>-</v>
      </c>
      <c r="CR823" s="2851"/>
      <c r="CS823" s="2850" t="str">
        <f t="shared" si="2122"/>
        <v>-</v>
      </c>
      <c r="CT823" s="2851"/>
      <c r="CU823" s="2855"/>
      <c r="CV823" s="2851"/>
      <c r="CW823" s="2850" t="str">
        <f t="shared" si="2123"/>
        <v>-</v>
      </c>
      <c r="CX823" s="2851"/>
      <c r="CY823" s="2855" t="str">
        <f t="shared" si="2124"/>
        <v>-</v>
      </c>
      <c r="CZ823" s="2851"/>
      <c r="DA823" s="154" t="str">
        <f t="shared" si="2125"/>
        <v>-</v>
      </c>
      <c r="DB823" s="369"/>
      <c r="DC823" s="155" t="str">
        <f t="shared" si="2126"/>
        <v>-</v>
      </c>
      <c r="DD823" s="367"/>
      <c r="DE823" s="374">
        <f t="shared" si="2149"/>
        <v>0</v>
      </c>
      <c r="DF823" s="373"/>
      <c r="DG823" s="818">
        <f t="shared" si="2145"/>
        <v>0</v>
      </c>
      <c r="DH823" s="372"/>
      <c r="DI823" s="267">
        <f t="shared" si="2161"/>
        <v>0</v>
      </c>
      <c r="DJ823" s="373"/>
      <c r="DK823" s="374">
        <v>46252</v>
      </c>
      <c r="DL823" s="373">
        <v>4263385</v>
      </c>
      <c r="DM823" s="375">
        <f t="shared" si="2157"/>
        <v>0</v>
      </c>
      <c r="DN823" s="373"/>
      <c r="DO823" s="155">
        <f t="shared" si="2128"/>
        <v>0</v>
      </c>
      <c r="DP823" s="372"/>
      <c r="DQ823" s="155">
        <f t="shared" si="2129"/>
        <v>0</v>
      </c>
      <c r="DR823" s="373"/>
      <c r="DS823" s="155">
        <f t="shared" si="2130"/>
        <v>0</v>
      </c>
      <c r="DT823" s="372"/>
      <c r="DU823" s="155">
        <f t="shared" si="2131"/>
        <v>0</v>
      </c>
      <c r="DV823" s="373"/>
      <c r="DW823" s="4891">
        <v>46206</v>
      </c>
      <c r="DX823" s="372">
        <v>4263337</v>
      </c>
      <c r="DY823" s="154">
        <v>46275</v>
      </c>
      <c r="DZ823" s="373">
        <v>4263423</v>
      </c>
      <c r="EA823" s="154">
        <v>46241</v>
      </c>
      <c r="EB823" s="373">
        <v>4263387</v>
      </c>
      <c r="EC823" s="269">
        <v>46275</v>
      </c>
      <c r="ED823" s="376">
        <v>4263425</v>
      </c>
      <c r="EE823" s="822">
        <v>46206</v>
      </c>
      <c r="EF823" s="377">
        <v>4263340</v>
      </c>
      <c r="EG823" s="273"/>
      <c r="EH823" s="274"/>
      <c r="EI823" s="275"/>
      <c r="EJ823" s="276"/>
      <c r="EK823" s="275"/>
      <c r="EL823" s="277"/>
      <c r="EM823" s="278" t="str">
        <f t="shared" si="2133"/>
        <v xml:space="preserve"> </v>
      </c>
      <c r="EN823" s="372"/>
      <c r="EO823" s="155">
        <f t="shared" si="2134"/>
        <v>0</v>
      </c>
      <c r="EP823" s="373"/>
      <c r="ER823" s="194"/>
      <c r="ET823" s="154">
        <v>46206</v>
      </c>
      <c r="EU823" s="373">
        <v>4263341</v>
      </c>
      <c r="EV823" s="154" t="str">
        <f t="shared" si="2135"/>
        <v>-</v>
      </c>
      <c r="EW823" s="373"/>
      <c r="EX823" s="154"/>
      <c r="EY823" s="367"/>
      <c r="EZ823" s="154"/>
      <c r="FA823" s="367"/>
      <c r="FB823" s="154"/>
      <c r="FC823" s="367"/>
      <c r="FD823" s="154">
        <v>46275</v>
      </c>
      <c r="FE823" s="367">
        <v>4263429</v>
      </c>
      <c r="FF823" s="155"/>
      <c r="FG823" s="367"/>
      <c r="FH823" s="154"/>
      <c r="FI823" s="367"/>
      <c r="FJ823" s="154">
        <v>46206</v>
      </c>
      <c r="FK823" s="373">
        <v>4263344</v>
      </c>
      <c r="FL823" s="155" t="str">
        <f t="shared" si="2136"/>
        <v>-</v>
      </c>
      <c r="FM823" s="279"/>
      <c r="FN823" s="1184"/>
      <c r="FO823" s="280"/>
      <c r="FP823" s="281">
        <v>1</v>
      </c>
      <c r="FQ823" s="282"/>
      <c r="FS823" s="281"/>
      <c r="FT823" s="282"/>
    </row>
    <row r="824" spans="1:176" ht="18.600000000000001" customHeight="1">
      <c r="A824" s="228">
        <f t="shared" si="2106"/>
        <v>814</v>
      </c>
      <c r="B824" s="343" t="str">
        <f t="shared" si="2107"/>
        <v>4IE</v>
      </c>
      <c r="C824" s="6821">
        <v>46321</v>
      </c>
      <c r="D824" s="1261" t="s">
        <v>1402</v>
      </c>
      <c r="E824" s="1262" t="s">
        <v>2023</v>
      </c>
      <c r="F824" s="6828" t="s">
        <v>2312</v>
      </c>
      <c r="G824" s="6876"/>
      <c r="H824" s="1330" t="s">
        <v>631</v>
      </c>
      <c r="I824" s="1264" t="s">
        <v>49</v>
      </c>
      <c r="J824" s="1264" t="s">
        <v>2275</v>
      </c>
      <c r="K824" s="599" t="s">
        <v>11</v>
      </c>
      <c r="L824" s="600"/>
      <c r="M824" s="6477">
        <v>46283</v>
      </c>
      <c r="N824" s="353">
        <v>46276</v>
      </c>
      <c r="O824" s="354">
        <v>46284</v>
      </c>
      <c r="P824" s="353">
        <v>46277</v>
      </c>
      <c r="Q824" s="354">
        <v>46277</v>
      </c>
      <c r="R824" s="353">
        <v>46280</v>
      </c>
      <c r="S824" s="354">
        <v>46281</v>
      </c>
      <c r="T824" s="353">
        <v>46280</v>
      </c>
      <c r="U824" s="7685">
        <v>46283</v>
      </c>
      <c r="V824" s="353">
        <v>46283</v>
      </c>
      <c r="W824" s="7687">
        <v>46284</v>
      </c>
      <c r="X824" s="357">
        <v>46290</v>
      </c>
      <c r="Y824" s="979">
        <v>46297</v>
      </c>
      <c r="Z824" s="359">
        <v>46297</v>
      </c>
      <c r="AA824" s="601"/>
      <c r="AB824" s="359"/>
      <c r="AC824" s="251" t="s">
        <v>627</v>
      </c>
      <c r="AD824" s="361"/>
      <c r="AE824" s="362">
        <v>6</v>
      </c>
      <c r="AF824" s="363" t="str">
        <f t="shared" si="2108"/>
        <v>4IE</v>
      </c>
      <c r="AG824" s="364"/>
      <c r="AH824" s="364"/>
      <c r="AI824" s="364">
        <v>1</v>
      </c>
      <c r="AJ824" s="364"/>
      <c r="AK824" s="364"/>
      <c r="AL824" s="364"/>
      <c r="AM824" s="364"/>
      <c r="AN824" s="364">
        <v>1</v>
      </c>
      <c r="AO824" s="364"/>
      <c r="AP824" s="363"/>
      <c r="AQ824" s="255">
        <v>1</v>
      </c>
      <c r="AR824" s="255">
        <v>1</v>
      </c>
      <c r="AS824" s="255"/>
      <c r="AT824" s="255"/>
      <c r="AU824" s="2843">
        <f t="shared" si="2109"/>
        <v>1</v>
      </c>
      <c r="AV824" s="4008">
        <f t="shared" si="2110"/>
        <v>1</v>
      </c>
      <c r="AW824" s="590">
        <v>46220</v>
      </c>
      <c r="AX824" s="369">
        <v>4263329</v>
      </c>
      <c r="AY824" s="154">
        <v>46251</v>
      </c>
      <c r="AZ824" s="367">
        <v>4263378</v>
      </c>
      <c r="BA824" s="154">
        <v>46251</v>
      </c>
      <c r="BB824" s="367">
        <v>4263379</v>
      </c>
      <c r="BC824" s="7537">
        <v>46220</v>
      </c>
      <c r="BD824" s="7539">
        <v>4263332</v>
      </c>
      <c r="BE824" s="4599">
        <v>46206</v>
      </c>
      <c r="BF824" s="367">
        <v>4263326</v>
      </c>
      <c r="BG824" s="368">
        <v>46237</v>
      </c>
      <c r="BH824" s="367">
        <v>4263382</v>
      </c>
      <c r="BI824" s="154" t="str">
        <f>IF($AE824=0,"　",VLOOKUP($AE824,ﾚｰｻﾞOP,11,0))</f>
        <v>-</v>
      </c>
      <c r="BJ824" s="367"/>
      <c r="BK824" s="154" t="str">
        <f t="shared" si="2158"/>
        <v>-</v>
      </c>
      <c r="BL824" s="367"/>
      <c r="BM824" s="154" t="str">
        <f t="shared" si="2159"/>
        <v>-</v>
      </c>
      <c r="BN824" s="367"/>
      <c r="BO824" s="155" t="str">
        <f t="shared" si="2114"/>
        <v>-</v>
      </c>
      <c r="BP824" s="367"/>
      <c r="BQ824" s="154">
        <v>46206</v>
      </c>
      <c r="BR824" s="369">
        <v>4263334</v>
      </c>
      <c r="BS824" s="154" t="str">
        <f t="shared" si="2163"/>
        <v>-</v>
      </c>
      <c r="BT824" s="369"/>
      <c r="BU824" s="154" t="str">
        <f t="shared" si="2164"/>
        <v>-</v>
      </c>
      <c r="BV824" s="369"/>
      <c r="BW824" s="154" t="str">
        <f t="shared" si="2165"/>
        <v>-</v>
      </c>
      <c r="BX824" s="367"/>
      <c r="BY824" s="154" t="str">
        <f t="shared" si="2166"/>
        <v>-</v>
      </c>
      <c r="BZ824" s="369"/>
      <c r="CA824" s="154" t="str">
        <f t="shared" si="2167"/>
        <v>-</v>
      </c>
      <c r="CB824" s="367"/>
      <c r="CC824" s="154" t="str">
        <f t="shared" si="2168"/>
        <v>-</v>
      </c>
      <c r="CD824" s="367"/>
      <c r="CE824" s="2850" t="str">
        <f t="shared" si="2115"/>
        <v>-</v>
      </c>
      <c r="CF824" s="2846"/>
      <c r="CG824" s="2855" t="str">
        <f t="shared" si="2116"/>
        <v>-</v>
      </c>
      <c r="CH824" s="2851"/>
      <c r="CI824" s="2850" t="str">
        <f t="shared" si="2117"/>
        <v>-</v>
      </c>
      <c r="CJ824" s="2846"/>
      <c r="CK824" s="2850" t="str">
        <f t="shared" si="2118"/>
        <v>-</v>
      </c>
      <c r="CL824" s="2851"/>
      <c r="CM824" s="2850" t="str">
        <f t="shared" si="2119"/>
        <v>-</v>
      </c>
      <c r="CN824" s="2851"/>
      <c r="CO824" s="2855" t="str">
        <f t="shared" si="2120"/>
        <v>-</v>
      </c>
      <c r="CP824" s="2851"/>
      <c r="CQ824" s="2855" t="str">
        <f t="shared" si="2121"/>
        <v>-</v>
      </c>
      <c r="CR824" s="2851"/>
      <c r="CS824" s="2850" t="str">
        <f t="shared" si="2122"/>
        <v>-</v>
      </c>
      <c r="CT824" s="2851"/>
      <c r="CU824" s="2855"/>
      <c r="CV824" s="2851"/>
      <c r="CW824" s="2850" t="str">
        <f t="shared" si="2123"/>
        <v>-</v>
      </c>
      <c r="CX824" s="2851"/>
      <c r="CY824" s="2855" t="str">
        <f t="shared" si="2124"/>
        <v>-</v>
      </c>
      <c r="CZ824" s="2851"/>
      <c r="DA824" s="154" t="str">
        <f t="shared" si="2125"/>
        <v>-</v>
      </c>
      <c r="DB824" s="369"/>
      <c r="DC824" s="155" t="str">
        <f t="shared" si="2126"/>
        <v>-</v>
      </c>
      <c r="DD824" s="367"/>
      <c r="DE824" s="374">
        <f t="shared" si="2149"/>
        <v>0</v>
      </c>
      <c r="DF824" s="373"/>
      <c r="DG824" s="818">
        <f t="shared" si="2145"/>
        <v>0</v>
      </c>
      <c r="DH824" s="372"/>
      <c r="DI824" s="267">
        <f t="shared" si="2161"/>
        <v>0</v>
      </c>
      <c r="DJ824" s="373"/>
      <c r="DK824" s="374">
        <f t="shared" ref="DK824:DK832" si="2169">IF(AU824=2,1,0)</f>
        <v>0</v>
      </c>
      <c r="DL824" s="373"/>
      <c r="DM824" s="7720">
        <v>46226</v>
      </c>
      <c r="DN824" s="373">
        <v>4063314</v>
      </c>
      <c r="DO824" s="155">
        <f t="shared" si="2128"/>
        <v>0</v>
      </c>
      <c r="DP824" s="372"/>
      <c r="DQ824" s="155">
        <f t="shared" si="2129"/>
        <v>0</v>
      </c>
      <c r="DR824" s="373"/>
      <c r="DS824" s="155">
        <f t="shared" si="2130"/>
        <v>0</v>
      </c>
      <c r="DT824" s="372"/>
      <c r="DU824" s="155">
        <f t="shared" si="2131"/>
        <v>0</v>
      </c>
      <c r="DV824" s="373"/>
      <c r="DW824" s="4891">
        <v>46252</v>
      </c>
      <c r="DX824" s="372">
        <v>4263386</v>
      </c>
      <c r="DY824" s="154">
        <f t="shared" ref="DY824:DY841" si="2170">IF(AO824=1,1,0)</f>
        <v>0</v>
      </c>
      <c r="DZ824" s="373"/>
      <c r="EA824" s="154"/>
      <c r="EB824" s="373"/>
      <c r="EC824" s="269">
        <v>46275</v>
      </c>
      <c r="ED824" s="376">
        <v>4263425</v>
      </c>
      <c r="EE824" s="822">
        <v>46206</v>
      </c>
      <c r="EF824" s="377">
        <v>4263340</v>
      </c>
      <c r="EG824" s="273"/>
      <c r="EH824" s="274"/>
      <c r="EI824" s="275"/>
      <c r="EJ824" s="276"/>
      <c r="EK824" s="275"/>
      <c r="EL824" s="277"/>
      <c r="EM824" s="278" t="str">
        <f t="shared" si="2133"/>
        <v xml:space="preserve"> </v>
      </c>
      <c r="EN824" s="372"/>
      <c r="EO824" s="155">
        <f t="shared" si="2134"/>
        <v>0</v>
      </c>
      <c r="EP824" s="373"/>
      <c r="ER824" s="194"/>
      <c r="ET824" s="154" t="str">
        <f>IF($AE824=0,"　",VLOOKUP($AE824,ﾚｰｻﾞOP,60,0))</f>
        <v>-</v>
      </c>
      <c r="EU824" s="373"/>
      <c r="EV824" s="154" t="str">
        <f t="shared" si="2135"/>
        <v>-</v>
      </c>
      <c r="EW824" s="373"/>
      <c r="EX824" s="154"/>
      <c r="EY824" s="367"/>
      <c r="EZ824" s="154"/>
      <c r="FA824" s="367"/>
      <c r="FB824" s="154"/>
      <c r="FC824" s="367"/>
      <c r="FD824" s="154"/>
      <c r="FE824" s="367"/>
      <c r="FF824" s="155"/>
      <c r="FG824" s="367"/>
      <c r="FH824" s="154"/>
      <c r="FI824" s="367"/>
      <c r="FJ824" s="154" t="str">
        <f>IF($AE824=0,"　",VLOOKUP($AE824,ﾚｰｻﾞOP,67,0))</f>
        <v>-</v>
      </c>
      <c r="FK824" s="373"/>
      <c r="FL824" s="155" t="str">
        <f t="shared" si="2136"/>
        <v>-</v>
      </c>
      <c r="FM824" s="279"/>
      <c r="FN824" s="1184"/>
      <c r="FO824" s="280"/>
      <c r="FP824" s="281"/>
      <c r="FQ824" s="282"/>
      <c r="FS824" s="281"/>
      <c r="FT824" s="282"/>
    </row>
    <row r="825" spans="1:176" ht="18.600000000000001" customHeight="1">
      <c r="A825" s="228">
        <f t="shared" si="2106"/>
        <v>815</v>
      </c>
      <c r="B825" s="343" t="str">
        <f t="shared" si="2107"/>
        <v>4IE</v>
      </c>
      <c r="C825" s="6821">
        <v>46321</v>
      </c>
      <c r="D825" s="6192" t="s">
        <v>990</v>
      </c>
      <c r="E825" s="6193">
        <v>89610282</v>
      </c>
      <c r="F825" s="6828" t="s">
        <v>2424</v>
      </c>
      <c r="G825" s="1263"/>
      <c r="H825" s="1330" t="s">
        <v>630</v>
      </c>
      <c r="I825" s="1264" t="s">
        <v>52</v>
      </c>
      <c r="J825" s="1264" t="s">
        <v>2048</v>
      </c>
      <c r="K825" s="599" t="s">
        <v>11</v>
      </c>
      <c r="L825" s="600"/>
      <c r="M825" s="6477">
        <v>46280</v>
      </c>
      <c r="N825" s="353">
        <v>46274</v>
      </c>
      <c r="O825" s="354">
        <v>46281</v>
      </c>
      <c r="P825" s="353">
        <v>46276</v>
      </c>
      <c r="Q825" s="354">
        <v>46280</v>
      </c>
      <c r="R825" s="353">
        <v>46273</v>
      </c>
      <c r="S825" s="354">
        <v>46282</v>
      </c>
      <c r="T825" s="353">
        <v>46280</v>
      </c>
      <c r="U825" s="7685">
        <v>46283</v>
      </c>
      <c r="V825" s="353">
        <v>46281</v>
      </c>
      <c r="W825" s="7687">
        <v>46284</v>
      </c>
      <c r="X825" s="357">
        <v>46295</v>
      </c>
      <c r="Y825" s="979">
        <v>46294</v>
      </c>
      <c r="Z825" s="358">
        <v>46298</v>
      </c>
      <c r="AA825" s="360"/>
      <c r="AB825" s="359"/>
      <c r="AC825" s="251"/>
      <c r="AD825" s="361"/>
      <c r="AE825" s="362">
        <v>25</v>
      </c>
      <c r="AF825" s="363" t="str">
        <f t="shared" si="2108"/>
        <v>4IE</v>
      </c>
      <c r="AG825" s="364"/>
      <c r="AH825" s="364"/>
      <c r="AI825" s="364"/>
      <c r="AJ825" s="364"/>
      <c r="AK825" s="364"/>
      <c r="AL825" s="364"/>
      <c r="AM825" s="364"/>
      <c r="AN825" s="364"/>
      <c r="AO825" s="364"/>
      <c r="AP825" s="363"/>
      <c r="AQ825" s="255"/>
      <c r="AR825" s="255"/>
      <c r="AS825" s="255"/>
      <c r="AT825" s="255"/>
      <c r="AU825" s="2843">
        <f t="shared" si="2109"/>
        <v>0</v>
      </c>
      <c r="AV825" s="4008">
        <f t="shared" si="2110"/>
        <v>0</v>
      </c>
      <c r="AW825" s="590" t="str">
        <f>IF($AE825=0,"　",VLOOKUP($AE825,ﾚｰｻﾞOP,5,0))</f>
        <v>-</v>
      </c>
      <c r="AX825" s="369"/>
      <c r="AY825" s="154" t="str">
        <f>IF($AE825=0,"　",VLOOKUP($AE825,ﾚｰｻﾞOP,6,0))</f>
        <v>-</v>
      </c>
      <c r="AZ825" s="367"/>
      <c r="BA825" s="154" t="str">
        <f>IF($AE825=0,"　",VLOOKUP($AE825,ﾚｰｻﾞOP,7,0))</f>
        <v>-</v>
      </c>
      <c r="BB825" s="367"/>
      <c r="BC825" s="7538" t="str">
        <f>IF($AE825=0,"　",VLOOKUP($AE825,ﾚｰｻﾞOP,8,0))</f>
        <v>-</v>
      </c>
      <c r="BD825" s="7540"/>
      <c r="BE825" s="4599" t="str">
        <f>IF($AE825=0,"　",VLOOKUP($AE825,ﾚｰｻﾞOP,9,0))</f>
        <v>-</v>
      </c>
      <c r="BF825" s="367"/>
      <c r="BG825" s="368" t="str">
        <f>IF($AE825=0,"　",VLOOKUP($AE825,ﾚｰｻﾞOP,10,0))</f>
        <v>-</v>
      </c>
      <c r="BH825" s="367"/>
      <c r="BI825" s="154" t="str">
        <f>IF($AE825=0,"　",VLOOKUP($AE825,ﾚｰｻﾞOP,11,0))</f>
        <v>-</v>
      </c>
      <c r="BJ825" s="367"/>
      <c r="BK825" s="154" t="str">
        <f t="shared" si="2158"/>
        <v>-</v>
      </c>
      <c r="BL825" s="367"/>
      <c r="BM825" s="154" t="str">
        <f t="shared" si="2159"/>
        <v>-</v>
      </c>
      <c r="BN825" s="367"/>
      <c r="BO825" s="155" t="str">
        <f t="shared" si="2114"/>
        <v>-</v>
      </c>
      <c r="BP825" s="367"/>
      <c r="BQ825" s="154" t="str">
        <f t="shared" ref="BQ825:BQ830" si="2171">IF($AE825=0,"　",VLOOKUP($AE825,ﾚｰｻﾞOP,12,0))</f>
        <v>-</v>
      </c>
      <c r="BR825" s="369"/>
      <c r="BS825" s="154" t="str">
        <f t="shared" si="2163"/>
        <v>-</v>
      </c>
      <c r="BT825" s="369"/>
      <c r="BU825" s="154" t="str">
        <f t="shared" si="2164"/>
        <v>-</v>
      </c>
      <c r="BV825" s="369"/>
      <c r="BW825" s="154" t="str">
        <f t="shared" si="2165"/>
        <v>-</v>
      </c>
      <c r="BX825" s="367"/>
      <c r="BY825" s="154" t="str">
        <f t="shared" si="2166"/>
        <v>-</v>
      </c>
      <c r="BZ825" s="369"/>
      <c r="CA825" s="154" t="str">
        <f t="shared" si="2167"/>
        <v>-</v>
      </c>
      <c r="CB825" s="367"/>
      <c r="CC825" s="154" t="str">
        <f t="shared" si="2168"/>
        <v>-</v>
      </c>
      <c r="CD825" s="367"/>
      <c r="CE825" s="2850" t="str">
        <f t="shared" si="2115"/>
        <v>-</v>
      </c>
      <c r="CF825" s="2846"/>
      <c r="CG825" s="2855" t="str">
        <f t="shared" si="2116"/>
        <v>-</v>
      </c>
      <c r="CH825" s="2851"/>
      <c r="CI825" s="2850" t="str">
        <f t="shared" si="2117"/>
        <v>-</v>
      </c>
      <c r="CJ825" s="2846"/>
      <c r="CK825" s="2850" t="str">
        <f t="shared" si="2118"/>
        <v>-</v>
      </c>
      <c r="CL825" s="2851"/>
      <c r="CM825" s="2850" t="str">
        <f t="shared" si="2119"/>
        <v>-</v>
      </c>
      <c r="CN825" s="2851"/>
      <c r="CO825" s="2855" t="str">
        <f t="shared" si="2120"/>
        <v>-</v>
      </c>
      <c r="CP825" s="2851"/>
      <c r="CQ825" s="2855" t="str">
        <f t="shared" si="2121"/>
        <v>-</v>
      </c>
      <c r="CR825" s="2851"/>
      <c r="CS825" s="2850" t="str">
        <f t="shared" si="2122"/>
        <v>-</v>
      </c>
      <c r="CT825" s="2851"/>
      <c r="CU825" s="2855"/>
      <c r="CV825" s="2851"/>
      <c r="CW825" s="2850" t="str">
        <f t="shared" si="2123"/>
        <v>-</v>
      </c>
      <c r="CX825" s="2851"/>
      <c r="CY825" s="2855" t="str">
        <f t="shared" si="2124"/>
        <v>-</v>
      </c>
      <c r="CZ825" s="2851"/>
      <c r="DA825" s="154" t="str">
        <f t="shared" si="2125"/>
        <v>-</v>
      </c>
      <c r="DB825" s="369"/>
      <c r="DC825" s="155" t="str">
        <f t="shared" si="2126"/>
        <v>-</v>
      </c>
      <c r="DD825" s="367"/>
      <c r="DE825" s="374">
        <f t="shared" si="2149"/>
        <v>0</v>
      </c>
      <c r="DF825" s="373"/>
      <c r="DG825" s="818">
        <f t="shared" si="2145"/>
        <v>0</v>
      </c>
      <c r="DH825" s="372"/>
      <c r="DI825" s="267">
        <f t="shared" si="2161"/>
        <v>0</v>
      </c>
      <c r="DJ825" s="373"/>
      <c r="DK825" s="374">
        <f t="shared" si="2169"/>
        <v>0</v>
      </c>
      <c r="DL825" s="373"/>
      <c r="DM825" s="375">
        <f t="shared" si="2157"/>
        <v>0</v>
      </c>
      <c r="DN825" s="373"/>
      <c r="DO825" s="155">
        <f t="shared" si="2128"/>
        <v>0</v>
      </c>
      <c r="DP825" s="372"/>
      <c r="DQ825" s="155">
        <f t="shared" si="2129"/>
        <v>0</v>
      </c>
      <c r="DR825" s="373"/>
      <c r="DS825" s="155">
        <f t="shared" si="2130"/>
        <v>0</v>
      </c>
      <c r="DT825" s="372"/>
      <c r="DU825" s="155">
        <f t="shared" si="2131"/>
        <v>0</v>
      </c>
      <c r="DV825" s="373"/>
      <c r="DW825" s="4891">
        <f>IF(AN825=1,1,0)</f>
        <v>0</v>
      </c>
      <c r="DX825" s="372"/>
      <c r="DY825" s="154">
        <f t="shared" si="2170"/>
        <v>0</v>
      </c>
      <c r="DZ825" s="373"/>
      <c r="EA825" s="154">
        <f>IF(AP825=1,1,0)</f>
        <v>0</v>
      </c>
      <c r="EB825" s="373"/>
      <c r="EC825" s="269">
        <f t="shared" ref="EC825" si="2172">IF(AQ825=1,1,0)</f>
        <v>0</v>
      </c>
      <c r="ED825" s="376"/>
      <c r="EE825" s="822">
        <f>IF(AV825=0,0,1)</f>
        <v>0</v>
      </c>
      <c r="EF825" s="377"/>
      <c r="EG825" s="273"/>
      <c r="EH825" s="274"/>
      <c r="EI825" s="275"/>
      <c r="EJ825" s="276"/>
      <c r="EK825" s="275"/>
      <c r="EL825" s="277"/>
      <c r="EM825" s="278" t="str">
        <f t="shared" si="2133"/>
        <v xml:space="preserve"> </v>
      </c>
      <c r="EN825" s="372"/>
      <c r="EO825" s="155">
        <f t="shared" si="2134"/>
        <v>0</v>
      </c>
      <c r="EP825" s="373"/>
      <c r="ER825" s="194"/>
      <c r="ET825" s="154">
        <v>46206</v>
      </c>
      <c r="EU825" s="373">
        <v>4263341</v>
      </c>
      <c r="EV825" s="154">
        <f t="shared" si="2135"/>
        <v>1</v>
      </c>
      <c r="EW825" s="373"/>
      <c r="EX825" s="154"/>
      <c r="EY825" s="367"/>
      <c r="EZ825" s="154">
        <v>46275</v>
      </c>
      <c r="FA825" s="367">
        <v>4263428</v>
      </c>
      <c r="FB825" s="154">
        <v>45889</v>
      </c>
      <c r="FC825" s="367">
        <v>4163311</v>
      </c>
      <c r="FD825" s="154"/>
      <c r="FE825" s="367"/>
      <c r="FF825" s="155"/>
      <c r="FG825" s="367"/>
      <c r="FH825" s="154"/>
      <c r="FI825" s="367"/>
      <c r="FJ825" s="154">
        <v>46206</v>
      </c>
      <c r="FK825" s="373">
        <v>4263344</v>
      </c>
      <c r="FL825" s="155">
        <f t="shared" si="2136"/>
        <v>1</v>
      </c>
      <c r="FM825" s="279"/>
      <c r="FN825" s="1184"/>
      <c r="FO825" s="280"/>
      <c r="FP825" s="281">
        <v>1</v>
      </c>
      <c r="FQ825" s="282"/>
      <c r="FS825" s="281"/>
      <c r="FT825" s="282"/>
    </row>
    <row r="826" spans="1:176" ht="18.600000000000001" customHeight="1">
      <c r="A826" s="228">
        <f t="shared" si="2106"/>
        <v>816</v>
      </c>
      <c r="B826" s="343" t="str">
        <f t="shared" si="2107"/>
        <v>4IE</v>
      </c>
      <c r="C826" s="6821">
        <v>46321</v>
      </c>
      <c r="D826" s="6192" t="s">
        <v>1601</v>
      </c>
      <c r="E826" s="6193">
        <v>89610244</v>
      </c>
      <c r="F826" s="6828" t="s">
        <v>2372</v>
      </c>
      <c r="G826" s="1263"/>
      <c r="H826" s="1330" t="s">
        <v>630</v>
      </c>
      <c r="I826" s="1264" t="s">
        <v>48</v>
      </c>
      <c r="J826" s="1264" t="s">
        <v>1702</v>
      </c>
      <c r="K826" s="599" t="s">
        <v>11</v>
      </c>
      <c r="L826" s="600"/>
      <c r="M826" s="6477">
        <v>46281</v>
      </c>
      <c r="N826" s="353">
        <v>46274</v>
      </c>
      <c r="O826" s="354">
        <v>46282</v>
      </c>
      <c r="P826" s="353">
        <v>46276</v>
      </c>
      <c r="Q826" s="354" t="s">
        <v>2419</v>
      </c>
      <c r="R826" s="353">
        <v>46274</v>
      </c>
      <c r="S826" s="354">
        <v>46283</v>
      </c>
      <c r="T826" s="353">
        <v>46275</v>
      </c>
      <c r="U826" s="7610">
        <v>46284</v>
      </c>
      <c r="V826" s="353">
        <v>46280</v>
      </c>
      <c r="W826" s="7687">
        <v>46284</v>
      </c>
      <c r="X826" s="357">
        <v>46291</v>
      </c>
      <c r="Y826" s="979">
        <v>46295</v>
      </c>
      <c r="Z826" s="358">
        <v>46298</v>
      </c>
      <c r="AA826" s="360"/>
      <c r="AB826" s="359"/>
      <c r="AC826" s="251" t="s">
        <v>627</v>
      </c>
      <c r="AD826" s="361"/>
      <c r="AE826" s="362">
        <v>25</v>
      </c>
      <c r="AF826" s="363" t="str">
        <f t="shared" si="2108"/>
        <v>4IE</v>
      </c>
      <c r="AG826" s="364"/>
      <c r="AH826" s="364"/>
      <c r="AI826" s="364"/>
      <c r="AJ826" s="364"/>
      <c r="AK826" s="364"/>
      <c r="AL826" s="364"/>
      <c r="AM826" s="364"/>
      <c r="AN826" s="364"/>
      <c r="AO826" s="364"/>
      <c r="AP826" s="363"/>
      <c r="AQ826" s="255"/>
      <c r="AR826" s="255"/>
      <c r="AS826" s="255"/>
      <c r="AT826" s="255"/>
      <c r="AU826" s="2843">
        <f t="shared" si="2109"/>
        <v>0</v>
      </c>
      <c r="AV826" s="4008"/>
      <c r="AW826" s="590"/>
      <c r="AX826" s="369"/>
      <c r="AY826" s="154"/>
      <c r="AZ826" s="367"/>
      <c r="BA826" s="154"/>
      <c r="BB826" s="367"/>
      <c r="BC826" s="368"/>
      <c r="BD826" s="369"/>
      <c r="BE826" s="4599"/>
      <c r="BF826" s="367"/>
      <c r="BG826" s="368"/>
      <c r="BH826" s="367"/>
      <c r="BI826" s="154"/>
      <c r="BJ826" s="367"/>
      <c r="BK826" s="154" t="str">
        <f t="shared" si="2158"/>
        <v>-</v>
      </c>
      <c r="BL826" s="367"/>
      <c r="BM826" s="154" t="str">
        <f t="shared" si="2159"/>
        <v>-</v>
      </c>
      <c r="BN826" s="367"/>
      <c r="BO826" s="155" t="str">
        <f t="shared" si="2114"/>
        <v>-</v>
      </c>
      <c r="BP826" s="367"/>
      <c r="BQ826" s="154" t="str">
        <f t="shared" si="2171"/>
        <v>-</v>
      </c>
      <c r="BR826" s="369"/>
      <c r="BS826" s="154" t="str">
        <f t="shared" si="2163"/>
        <v>-</v>
      </c>
      <c r="BT826" s="369"/>
      <c r="BU826" s="154" t="str">
        <f t="shared" si="2164"/>
        <v>-</v>
      </c>
      <c r="BV826" s="369"/>
      <c r="BW826" s="154" t="str">
        <f t="shared" si="2165"/>
        <v>-</v>
      </c>
      <c r="BX826" s="367"/>
      <c r="BY826" s="154" t="str">
        <f t="shared" si="2166"/>
        <v>-</v>
      </c>
      <c r="BZ826" s="369"/>
      <c r="CA826" s="154" t="str">
        <f t="shared" si="2167"/>
        <v>-</v>
      </c>
      <c r="CB826" s="367"/>
      <c r="CC826" s="154" t="str">
        <f t="shared" si="2168"/>
        <v>-</v>
      </c>
      <c r="CD826" s="367"/>
      <c r="CE826" s="2850" t="str">
        <f t="shared" si="2115"/>
        <v>-</v>
      </c>
      <c r="CF826" s="2846"/>
      <c r="CG826" s="2855" t="str">
        <f t="shared" si="2116"/>
        <v>-</v>
      </c>
      <c r="CH826" s="2851"/>
      <c r="CI826" s="2850" t="str">
        <f t="shared" si="2117"/>
        <v>-</v>
      </c>
      <c r="CJ826" s="2846"/>
      <c r="CK826" s="2850" t="str">
        <f t="shared" si="2118"/>
        <v>-</v>
      </c>
      <c r="CL826" s="2851"/>
      <c r="CM826" s="2850" t="str">
        <f t="shared" si="2119"/>
        <v>-</v>
      </c>
      <c r="CN826" s="2851"/>
      <c r="CO826" s="2855" t="str">
        <f t="shared" si="2120"/>
        <v>-</v>
      </c>
      <c r="CP826" s="2851"/>
      <c r="CQ826" s="2855" t="str">
        <f t="shared" si="2121"/>
        <v>-</v>
      </c>
      <c r="CR826" s="2851"/>
      <c r="CS826" s="2850" t="str">
        <f t="shared" si="2122"/>
        <v>-</v>
      </c>
      <c r="CT826" s="2851"/>
      <c r="CU826" s="2855"/>
      <c r="CV826" s="2851"/>
      <c r="CW826" s="2850" t="str">
        <f t="shared" si="2123"/>
        <v>-</v>
      </c>
      <c r="CX826" s="2851"/>
      <c r="CY826" s="2855" t="str">
        <f t="shared" si="2124"/>
        <v>-</v>
      </c>
      <c r="CZ826" s="2851"/>
      <c r="DA826" s="154" t="str">
        <f t="shared" si="2125"/>
        <v>-</v>
      </c>
      <c r="DB826" s="369"/>
      <c r="DC826" s="155" t="str">
        <f t="shared" si="2126"/>
        <v>-</v>
      </c>
      <c r="DD826" s="367"/>
      <c r="DE826" s="374">
        <f t="shared" si="2149"/>
        <v>0</v>
      </c>
      <c r="DF826" s="373"/>
      <c r="DG826" s="818">
        <f t="shared" si="2145"/>
        <v>0</v>
      </c>
      <c r="DH826" s="372"/>
      <c r="DI826" s="267">
        <f t="shared" si="2161"/>
        <v>0</v>
      </c>
      <c r="DJ826" s="373"/>
      <c r="DK826" s="374">
        <f t="shared" si="2169"/>
        <v>0</v>
      </c>
      <c r="DL826" s="373"/>
      <c r="DM826" s="374">
        <v>45496</v>
      </c>
      <c r="DN826" s="373">
        <v>4063314</v>
      </c>
      <c r="DO826" s="155">
        <f t="shared" si="2128"/>
        <v>0</v>
      </c>
      <c r="DP826" s="372"/>
      <c r="DQ826" s="155">
        <f t="shared" si="2129"/>
        <v>0</v>
      </c>
      <c r="DR826" s="373"/>
      <c r="DS826" s="155">
        <f t="shared" si="2130"/>
        <v>0</v>
      </c>
      <c r="DT826" s="372"/>
      <c r="DU826" s="155">
        <f t="shared" si="2131"/>
        <v>0</v>
      </c>
      <c r="DV826" s="373"/>
      <c r="DW826" s="4891"/>
      <c r="DX826" s="372"/>
      <c r="DY826" s="154"/>
      <c r="DZ826" s="373"/>
      <c r="EA826" s="154"/>
      <c r="EB826" s="373"/>
      <c r="EC826" s="269"/>
      <c r="ED826" s="376"/>
      <c r="EE826" s="822"/>
      <c r="EF826" s="377"/>
      <c r="EG826" s="273"/>
      <c r="EH826" s="274"/>
      <c r="EI826" s="275"/>
      <c r="EJ826" s="276"/>
      <c r="EK826" s="275"/>
      <c r="EL826" s="277"/>
      <c r="EM826" s="278" t="str">
        <f t="shared" si="2133"/>
        <v xml:space="preserve"> </v>
      </c>
      <c r="EN826" s="372"/>
      <c r="EO826" s="155">
        <f t="shared" si="2134"/>
        <v>0</v>
      </c>
      <c r="EP826" s="373"/>
      <c r="ER826" s="194"/>
      <c r="ET826" s="154">
        <v>46206</v>
      </c>
      <c r="EU826" s="373">
        <v>4263341</v>
      </c>
      <c r="EV826" s="154">
        <f t="shared" si="2135"/>
        <v>1</v>
      </c>
      <c r="EW826" s="373"/>
      <c r="EX826" s="154"/>
      <c r="EY826" s="367"/>
      <c r="EZ826" s="154"/>
      <c r="FA826" s="367"/>
      <c r="FB826" s="154"/>
      <c r="FC826" s="367"/>
      <c r="FD826" s="154">
        <v>46275</v>
      </c>
      <c r="FE826" s="367">
        <v>4263429</v>
      </c>
      <c r="FF826" s="155"/>
      <c r="FG826" s="367"/>
      <c r="FH826" s="6377">
        <v>46087</v>
      </c>
      <c r="FI826" s="6378">
        <v>4263173</v>
      </c>
      <c r="FJ826" s="154">
        <v>46206</v>
      </c>
      <c r="FK826" s="373">
        <v>4263344</v>
      </c>
      <c r="FL826" s="155">
        <f t="shared" si="2136"/>
        <v>1</v>
      </c>
      <c r="FM826" s="279"/>
      <c r="FN826" s="1184"/>
      <c r="FO826" s="280"/>
      <c r="FP826" s="281"/>
      <c r="FQ826" s="282"/>
      <c r="FS826" s="281"/>
      <c r="FT826" s="282"/>
    </row>
    <row r="827" spans="1:176" ht="18.600000000000001" customHeight="1">
      <c r="A827" s="228">
        <f t="shared" si="2106"/>
        <v>817</v>
      </c>
      <c r="B827" s="343" t="str">
        <f t="shared" si="2107"/>
        <v>4IE</v>
      </c>
      <c r="C827" s="6821">
        <v>46321</v>
      </c>
      <c r="D827" s="6789" t="s">
        <v>36</v>
      </c>
      <c r="E827" s="6941">
        <v>72515134</v>
      </c>
      <c r="F827" s="6828" t="s">
        <v>2376</v>
      </c>
      <c r="G827" s="6876" t="s">
        <v>2347</v>
      </c>
      <c r="H827" s="1330" t="s">
        <v>630</v>
      </c>
      <c r="I827" s="1264" t="s">
        <v>48</v>
      </c>
      <c r="J827" s="1264" t="s">
        <v>1893</v>
      </c>
      <c r="K827" s="599" t="s">
        <v>11</v>
      </c>
      <c r="L827" s="600"/>
      <c r="M827" s="6477">
        <v>46276</v>
      </c>
      <c r="N827" s="353">
        <v>46277</v>
      </c>
      <c r="O827" s="354">
        <v>46277</v>
      </c>
      <c r="P827" s="353">
        <v>46280</v>
      </c>
      <c r="Q827" s="354">
        <v>46280</v>
      </c>
      <c r="R827" s="353">
        <v>46280</v>
      </c>
      <c r="S827" s="354">
        <v>46282</v>
      </c>
      <c r="T827" s="353">
        <v>46281</v>
      </c>
      <c r="U827" s="7610">
        <v>46284</v>
      </c>
      <c r="V827" s="353">
        <v>46284</v>
      </c>
      <c r="W827" s="7701">
        <v>46289</v>
      </c>
      <c r="X827" s="357">
        <v>46296</v>
      </c>
      <c r="Y827" s="359">
        <v>46298</v>
      </c>
      <c r="Z827" s="359">
        <v>46298</v>
      </c>
      <c r="AA827" s="601"/>
      <c r="AB827" s="359"/>
      <c r="AC827" s="251" t="s">
        <v>627</v>
      </c>
      <c r="AD827" s="361"/>
      <c r="AE827" s="362">
        <v>2</v>
      </c>
      <c r="AF827" s="363" t="str">
        <f t="shared" si="2108"/>
        <v>4IE</v>
      </c>
      <c r="AG827" s="364">
        <v>1</v>
      </c>
      <c r="AH827" s="364"/>
      <c r="AI827" s="364"/>
      <c r="AJ827" s="364"/>
      <c r="AK827" s="364"/>
      <c r="AL827" s="364"/>
      <c r="AM827" s="364"/>
      <c r="AN827" s="364">
        <v>1</v>
      </c>
      <c r="AO827" s="364"/>
      <c r="AP827" s="363">
        <v>1</v>
      </c>
      <c r="AQ827" s="255">
        <v>1</v>
      </c>
      <c r="AR827" s="255">
        <v>1</v>
      </c>
      <c r="AS827" s="255"/>
      <c r="AT827" s="255"/>
      <c r="AU827" s="2843">
        <f t="shared" si="2109"/>
        <v>0</v>
      </c>
      <c r="AV827" s="4008">
        <f t="shared" si="2110"/>
        <v>1</v>
      </c>
      <c r="AW827" s="590">
        <v>46251</v>
      </c>
      <c r="AX827" s="369">
        <v>4263377</v>
      </c>
      <c r="AY827" s="154">
        <v>46251</v>
      </c>
      <c r="AZ827" s="367">
        <v>4263378</v>
      </c>
      <c r="BA827" s="154">
        <v>46251</v>
      </c>
      <c r="BB827" s="367">
        <v>4263379</v>
      </c>
      <c r="BC827" s="368">
        <v>46237</v>
      </c>
      <c r="BD827" s="369">
        <v>4263375</v>
      </c>
      <c r="BE827" s="4599">
        <v>46220</v>
      </c>
      <c r="BF827" s="367">
        <v>4263333</v>
      </c>
      <c r="BG827" s="368">
        <v>46275</v>
      </c>
      <c r="BH827" s="367">
        <v>4263418</v>
      </c>
      <c r="BI827" s="154">
        <v>46206</v>
      </c>
      <c r="BJ827" s="367">
        <v>4263328</v>
      </c>
      <c r="BK827" s="154" t="str">
        <f t="shared" si="2158"/>
        <v>-</v>
      </c>
      <c r="BL827" s="367"/>
      <c r="BM827" s="154" t="str">
        <f t="shared" si="2159"/>
        <v>-</v>
      </c>
      <c r="BN827" s="367"/>
      <c r="BO827" s="155" t="str">
        <f t="shared" si="2114"/>
        <v>-</v>
      </c>
      <c r="BP827" s="367"/>
      <c r="BQ827" s="154" t="str">
        <f t="shared" si="2171"/>
        <v>-</v>
      </c>
      <c r="BR827" s="369"/>
      <c r="BS827" s="154" t="str">
        <f t="shared" si="2163"/>
        <v>-</v>
      </c>
      <c r="BT827" s="369"/>
      <c r="BU827" s="154" t="str">
        <f t="shared" si="2164"/>
        <v>-</v>
      </c>
      <c r="BV827" s="369"/>
      <c r="BW827" s="154" t="str">
        <f t="shared" si="2165"/>
        <v>-</v>
      </c>
      <c r="BX827" s="367"/>
      <c r="BY827" s="154" t="str">
        <f t="shared" si="2166"/>
        <v>-</v>
      </c>
      <c r="BZ827" s="369"/>
      <c r="CA827" s="154" t="str">
        <f t="shared" si="2167"/>
        <v>-</v>
      </c>
      <c r="CB827" s="367"/>
      <c r="CC827" s="154" t="str">
        <f t="shared" si="2168"/>
        <v>-</v>
      </c>
      <c r="CD827" s="367"/>
      <c r="CE827" s="2850" t="str">
        <f t="shared" si="2115"/>
        <v>-</v>
      </c>
      <c r="CF827" s="2846"/>
      <c r="CG827" s="2855" t="str">
        <f t="shared" si="2116"/>
        <v>-</v>
      </c>
      <c r="CH827" s="2851"/>
      <c r="CI827" s="2850" t="str">
        <f t="shared" si="2117"/>
        <v>-</v>
      </c>
      <c r="CJ827" s="2846"/>
      <c r="CK827" s="2850" t="str">
        <f t="shared" si="2118"/>
        <v>-</v>
      </c>
      <c r="CL827" s="2851"/>
      <c r="CM827" s="2850" t="str">
        <f t="shared" si="2119"/>
        <v>-</v>
      </c>
      <c r="CN827" s="2851"/>
      <c r="CO827" s="2855" t="str">
        <f t="shared" si="2120"/>
        <v>-</v>
      </c>
      <c r="CP827" s="2851"/>
      <c r="CQ827" s="2855" t="str">
        <f t="shared" si="2121"/>
        <v>-</v>
      </c>
      <c r="CR827" s="2851"/>
      <c r="CS827" s="2850" t="str">
        <f t="shared" si="2122"/>
        <v>-</v>
      </c>
      <c r="CT827" s="2851"/>
      <c r="CU827" s="2855"/>
      <c r="CV827" s="2851"/>
      <c r="CW827" s="2850" t="str">
        <f t="shared" si="2123"/>
        <v>-</v>
      </c>
      <c r="CX827" s="2851"/>
      <c r="CY827" s="2855" t="str">
        <f t="shared" si="2124"/>
        <v>-</v>
      </c>
      <c r="CZ827" s="2851"/>
      <c r="DA827" s="154" t="str">
        <f t="shared" si="2125"/>
        <v>-</v>
      </c>
      <c r="DB827" s="369"/>
      <c r="DC827" s="155" t="str">
        <f t="shared" si="2126"/>
        <v>-</v>
      </c>
      <c r="DD827" s="367"/>
      <c r="DE827" s="374">
        <f t="shared" si="2149"/>
        <v>1</v>
      </c>
      <c r="DF827" s="373"/>
      <c r="DG827" s="818">
        <f t="shared" si="2145"/>
        <v>0</v>
      </c>
      <c r="DH827" s="372"/>
      <c r="DI827" s="267">
        <v>46178</v>
      </c>
      <c r="DJ827" s="373">
        <v>4263303</v>
      </c>
      <c r="DK827" s="374">
        <f t="shared" si="2169"/>
        <v>0</v>
      </c>
      <c r="DL827" s="373"/>
      <c r="DM827" s="375">
        <f t="shared" ref="DM827:DM874" si="2173">IF(AU827=1,1,0)</f>
        <v>0</v>
      </c>
      <c r="DN827" s="373"/>
      <c r="DO827" s="155">
        <f t="shared" si="2128"/>
        <v>0</v>
      </c>
      <c r="DP827" s="372"/>
      <c r="DQ827" s="155">
        <f t="shared" si="2129"/>
        <v>0</v>
      </c>
      <c r="DR827" s="373"/>
      <c r="DS827" s="155">
        <f t="shared" si="2130"/>
        <v>0</v>
      </c>
      <c r="DT827" s="372"/>
      <c r="DU827" s="155">
        <f t="shared" si="2131"/>
        <v>0</v>
      </c>
      <c r="DV827" s="373"/>
      <c r="DW827" s="4891">
        <v>46252</v>
      </c>
      <c r="DX827" s="372">
        <v>4263386</v>
      </c>
      <c r="DY827" s="154">
        <f t="shared" si="2170"/>
        <v>0</v>
      </c>
      <c r="DZ827" s="373"/>
      <c r="EA827" s="154">
        <v>46241</v>
      </c>
      <c r="EB827" s="373">
        <v>4263387</v>
      </c>
      <c r="EC827" s="269">
        <v>46275</v>
      </c>
      <c r="ED827" s="376">
        <v>4263425</v>
      </c>
      <c r="EE827" s="822">
        <v>46206</v>
      </c>
      <c r="EF827" s="377">
        <v>4263340</v>
      </c>
      <c r="EG827" s="273"/>
      <c r="EH827" s="274"/>
      <c r="EI827" s="275"/>
      <c r="EJ827" s="276"/>
      <c r="EK827" s="275"/>
      <c r="EL827" s="277"/>
      <c r="EM827" s="278" t="str">
        <f t="shared" si="2133"/>
        <v xml:space="preserve"> </v>
      </c>
      <c r="EN827" s="372"/>
      <c r="EO827" s="155">
        <f t="shared" si="2134"/>
        <v>0</v>
      </c>
      <c r="EP827" s="373"/>
      <c r="ER827" s="194"/>
      <c r="ET827" s="154" t="str">
        <f t="shared" ref="ET827:ET831" si="2174">IF($AE827=0,"　",VLOOKUP($AE827,ﾚｰｻﾞOP,60,0))</f>
        <v>-</v>
      </c>
      <c r="EU827" s="373"/>
      <c r="EV827" s="154" t="str">
        <f t="shared" si="2135"/>
        <v>-</v>
      </c>
      <c r="EW827" s="373"/>
      <c r="EX827" s="154"/>
      <c r="EY827" s="367"/>
      <c r="EZ827" s="154"/>
      <c r="FA827" s="367"/>
      <c r="FB827" s="154"/>
      <c r="FC827" s="367"/>
      <c r="FD827" s="154"/>
      <c r="FE827" s="367"/>
      <c r="FF827" s="155"/>
      <c r="FG827" s="367"/>
      <c r="FH827" s="154"/>
      <c r="FI827" s="367"/>
      <c r="FJ827" s="154" t="str">
        <f t="shared" ref="FJ827:FJ831" si="2175">IF($AE827=0,"　",VLOOKUP($AE827,ﾚｰｻﾞOP,67,0))</f>
        <v>-</v>
      </c>
      <c r="FK827" s="373"/>
      <c r="FL827" s="155" t="str">
        <f t="shared" si="2136"/>
        <v>-</v>
      </c>
      <c r="FM827" s="279"/>
      <c r="FN827" s="1184"/>
      <c r="FO827" s="280"/>
      <c r="FP827" s="281"/>
      <c r="FQ827" s="282"/>
      <c r="FS827" s="281"/>
      <c r="FT827" s="282"/>
    </row>
    <row r="828" spans="1:176" ht="18.600000000000001" customHeight="1">
      <c r="A828" s="228">
        <f t="shared" si="2106"/>
        <v>818</v>
      </c>
      <c r="B828" s="343" t="str">
        <f t="shared" si="2107"/>
        <v>4IE</v>
      </c>
      <c r="C828" s="6821">
        <v>46321</v>
      </c>
      <c r="D828" s="7526" t="s">
        <v>2321</v>
      </c>
      <c r="E828" s="7533">
        <v>62510086</v>
      </c>
      <c r="F828" s="6828"/>
      <c r="G828" s="6876" t="s">
        <v>2433</v>
      </c>
      <c r="H828" s="1330" t="s">
        <v>631</v>
      </c>
      <c r="I828" s="1264" t="s">
        <v>49</v>
      </c>
      <c r="J828" s="1264" t="s">
        <v>2104</v>
      </c>
      <c r="K828" s="599" t="s">
        <v>97</v>
      </c>
      <c r="L828" s="600"/>
      <c r="M828" s="6477">
        <v>46276</v>
      </c>
      <c r="N828" s="353">
        <v>46277</v>
      </c>
      <c r="O828" s="354">
        <v>46277</v>
      </c>
      <c r="P828" s="353">
        <v>46280</v>
      </c>
      <c r="Q828" s="354">
        <v>46281</v>
      </c>
      <c r="R828" s="353">
        <v>46280</v>
      </c>
      <c r="S828" s="354">
        <v>46283</v>
      </c>
      <c r="T828" s="353">
        <v>46281</v>
      </c>
      <c r="U828" s="7610">
        <v>46284</v>
      </c>
      <c r="V828" s="353">
        <v>46289</v>
      </c>
      <c r="W828" s="7701">
        <v>46289</v>
      </c>
      <c r="X828" s="357">
        <v>46295</v>
      </c>
      <c r="Y828" s="358">
        <v>46301</v>
      </c>
      <c r="Z828" s="358">
        <v>46297</v>
      </c>
      <c r="AA828" s="360">
        <v>46297</v>
      </c>
      <c r="AB828" s="358">
        <v>46301</v>
      </c>
      <c r="AC828" s="251" t="s">
        <v>627</v>
      </c>
      <c r="AD828" s="361"/>
      <c r="AE828" s="362">
        <v>20</v>
      </c>
      <c r="AF828" s="363" t="str">
        <f t="shared" si="2108"/>
        <v>4IE</v>
      </c>
      <c r="AG828" s="364"/>
      <c r="AH828" s="364"/>
      <c r="AI828" s="364"/>
      <c r="AJ828" s="364"/>
      <c r="AK828" s="364"/>
      <c r="AL828" s="364"/>
      <c r="AM828" s="364"/>
      <c r="AN828" s="364">
        <v>1</v>
      </c>
      <c r="AO828" s="364"/>
      <c r="AP828" s="363"/>
      <c r="AQ828" s="255">
        <v>1</v>
      </c>
      <c r="AR828" s="255">
        <v>1</v>
      </c>
      <c r="AS828" s="255"/>
      <c r="AT828" s="255"/>
      <c r="AU828" s="2843">
        <f t="shared" si="2109"/>
        <v>0</v>
      </c>
      <c r="AV828" s="4008">
        <f t="shared" si="2110"/>
        <v>1</v>
      </c>
      <c r="AW828" s="590">
        <v>46237</v>
      </c>
      <c r="AX828" s="369">
        <v>4263372</v>
      </c>
      <c r="AY828" s="7600">
        <v>46220</v>
      </c>
      <c r="AZ828" s="367">
        <v>4263330</v>
      </c>
      <c r="BA828" s="154">
        <v>46220</v>
      </c>
      <c r="BB828" s="367">
        <v>4263331</v>
      </c>
      <c r="BC828" s="368" t="str">
        <f>IF($AE828=0,"　",VLOOKUP($AE828,ﾚｰｻﾞOP,8,0))</f>
        <v>-</v>
      </c>
      <c r="BD828" s="369"/>
      <c r="BE828" s="4599" t="str">
        <f>IF($AE828=0,"　",VLOOKUP($AE828,ﾚｰｻﾞOP,9,0))</f>
        <v>-</v>
      </c>
      <c r="BF828" s="367"/>
      <c r="BG828" s="368">
        <v>46275</v>
      </c>
      <c r="BH828" s="367">
        <v>4263418</v>
      </c>
      <c r="BI828" s="154">
        <v>46177</v>
      </c>
      <c r="BJ828" s="367">
        <v>4263288</v>
      </c>
      <c r="BK828" s="154">
        <v>46114</v>
      </c>
      <c r="BL828" s="367">
        <v>4263190</v>
      </c>
      <c r="BM828" s="154">
        <v>46114</v>
      </c>
      <c r="BN828" s="367">
        <v>4263191</v>
      </c>
      <c r="BO828" s="155" t="str">
        <f t="shared" si="2114"/>
        <v>-</v>
      </c>
      <c r="BP828" s="367"/>
      <c r="BQ828" s="154" t="str">
        <f t="shared" si="2171"/>
        <v>-</v>
      </c>
      <c r="BR828" s="369"/>
      <c r="BS828" s="154" t="str">
        <f t="shared" si="2163"/>
        <v>-</v>
      </c>
      <c r="BT828" s="369"/>
      <c r="BU828" s="154" t="str">
        <f t="shared" si="2164"/>
        <v>-</v>
      </c>
      <c r="BV828" s="369"/>
      <c r="BW828" s="154" t="str">
        <f t="shared" si="2165"/>
        <v>-</v>
      </c>
      <c r="BX828" s="367"/>
      <c r="BY828" s="154" t="str">
        <f t="shared" si="2166"/>
        <v>-</v>
      </c>
      <c r="BZ828" s="369"/>
      <c r="CA828" s="154" t="str">
        <f t="shared" si="2167"/>
        <v>-</v>
      </c>
      <c r="CB828" s="367"/>
      <c r="CC828" s="154" t="str">
        <f t="shared" si="2168"/>
        <v>-</v>
      </c>
      <c r="CD828" s="367"/>
      <c r="CE828" s="2850" t="str">
        <f t="shared" si="2115"/>
        <v>-</v>
      </c>
      <c r="CF828" s="2846"/>
      <c r="CG828" s="2855" t="str">
        <f t="shared" si="2116"/>
        <v>-</v>
      </c>
      <c r="CH828" s="2851"/>
      <c r="CI828" s="2850" t="str">
        <f t="shared" si="2117"/>
        <v>-</v>
      </c>
      <c r="CJ828" s="2846"/>
      <c r="CK828" s="2850" t="str">
        <f t="shared" si="2118"/>
        <v>-</v>
      </c>
      <c r="CL828" s="2851"/>
      <c r="CM828" s="2850" t="str">
        <f t="shared" si="2119"/>
        <v>-</v>
      </c>
      <c r="CN828" s="2851"/>
      <c r="CO828" s="2855" t="str">
        <f t="shared" si="2120"/>
        <v>-</v>
      </c>
      <c r="CP828" s="2851"/>
      <c r="CQ828" s="2855" t="str">
        <f t="shared" si="2121"/>
        <v>-</v>
      </c>
      <c r="CR828" s="2851"/>
      <c r="CS828" s="2850" t="str">
        <f t="shared" si="2122"/>
        <v>-</v>
      </c>
      <c r="CT828" s="2851"/>
      <c r="CU828" s="2855"/>
      <c r="CV828" s="2851"/>
      <c r="CW828" s="2850" t="str">
        <f t="shared" si="2123"/>
        <v>-</v>
      </c>
      <c r="CX828" s="2851"/>
      <c r="CY828" s="2855" t="str">
        <f t="shared" si="2124"/>
        <v>-</v>
      </c>
      <c r="CZ828" s="2851"/>
      <c r="DA828" s="154" t="str">
        <f t="shared" si="2125"/>
        <v>-</v>
      </c>
      <c r="DB828" s="369"/>
      <c r="DC828" s="155" t="str">
        <f t="shared" si="2126"/>
        <v>-</v>
      </c>
      <c r="DD828" s="367"/>
      <c r="DE828" s="374">
        <f t="shared" si="2149"/>
        <v>0</v>
      </c>
      <c r="DF828" s="373"/>
      <c r="DG828" s="818">
        <f t="shared" si="2145"/>
        <v>0</v>
      </c>
      <c r="DH828" s="372"/>
      <c r="DI828" s="267">
        <f>IF(AG828=1,1,0)</f>
        <v>0</v>
      </c>
      <c r="DJ828" s="373"/>
      <c r="DK828" s="374">
        <f t="shared" si="2169"/>
        <v>0</v>
      </c>
      <c r="DL828" s="373"/>
      <c r="DM828" s="375">
        <f t="shared" si="2173"/>
        <v>0</v>
      </c>
      <c r="DN828" s="373"/>
      <c r="DO828" s="155">
        <f t="shared" si="2128"/>
        <v>0</v>
      </c>
      <c r="DP828" s="372"/>
      <c r="DQ828" s="155">
        <f t="shared" si="2129"/>
        <v>0</v>
      </c>
      <c r="DR828" s="373"/>
      <c r="DS828" s="155">
        <f t="shared" si="2130"/>
        <v>0</v>
      </c>
      <c r="DT828" s="372"/>
      <c r="DU828" s="155">
        <f t="shared" si="2131"/>
        <v>0</v>
      </c>
      <c r="DV828" s="373"/>
      <c r="DW828" s="4891">
        <v>46252</v>
      </c>
      <c r="DX828" s="372">
        <v>4263386</v>
      </c>
      <c r="DY828" s="154">
        <f t="shared" si="2170"/>
        <v>0</v>
      </c>
      <c r="DZ828" s="373"/>
      <c r="EA828" s="154">
        <v>46241</v>
      </c>
      <c r="EB828" s="373">
        <v>4263387</v>
      </c>
      <c r="EC828" s="269">
        <v>46275</v>
      </c>
      <c r="ED828" s="376">
        <v>4263425</v>
      </c>
      <c r="EE828" s="822">
        <v>46206</v>
      </c>
      <c r="EF828" s="377">
        <v>4263340</v>
      </c>
      <c r="EG828" s="273"/>
      <c r="EH828" s="274"/>
      <c r="EI828" s="275"/>
      <c r="EJ828" s="276"/>
      <c r="EK828" s="275"/>
      <c r="EL828" s="277"/>
      <c r="EM828" s="278" t="str">
        <f t="shared" si="2133"/>
        <v xml:space="preserve"> </v>
      </c>
      <c r="EN828" s="372"/>
      <c r="EO828" s="155">
        <f t="shared" si="2134"/>
        <v>0</v>
      </c>
      <c r="EP828" s="373"/>
      <c r="ER828" s="194"/>
      <c r="ET828" s="154" t="str">
        <f t="shared" si="2174"/>
        <v>-</v>
      </c>
      <c r="EU828" s="373"/>
      <c r="EV828" s="154" t="str">
        <f t="shared" si="2135"/>
        <v>-</v>
      </c>
      <c r="EW828" s="373"/>
      <c r="EX828" s="154"/>
      <c r="EY828" s="367"/>
      <c r="EZ828" s="154"/>
      <c r="FA828" s="367"/>
      <c r="FB828" s="154"/>
      <c r="FC828" s="367"/>
      <c r="FD828" s="154"/>
      <c r="FE828" s="367"/>
      <c r="FF828" s="155"/>
      <c r="FG828" s="367"/>
      <c r="FH828" s="154"/>
      <c r="FI828" s="367"/>
      <c r="FJ828" s="154" t="str">
        <f t="shared" si="2175"/>
        <v>-</v>
      </c>
      <c r="FK828" s="373"/>
      <c r="FL828" s="155" t="str">
        <f t="shared" si="2136"/>
        <v>-</v>
      </c>
      <c r="FM828" s="279"/>
      <c r="FN828" s="1184"/>
      <c r="FO828" s="280"/>
      <c r="FP828" s="281"/>
      <c r="FQ828" s="282"/>
      <c r="FS828" s="281"/>
      <c r="FT828" s="282"/>
    </row>
    <row r="829" spans="1:176" ht="18.600000000000001" customHeight="1">
      <c r="A829" s="228">
        <f t="shared" si="2106"/>
        <v>819</v>
      </c>
      <c r="B829" s="343" t="str">
        <f t="shared" si="2107"/>
        <v>4IE</v>
      </c>
      <c r="C829" s="6877">
        <v>46354</v>
      </c>
      <c r="D829" s="6878" t="s">
        <v>615</v>
      </c>
      <c r="E829" s="6934" t="s">
        <v>1987</v>
      </c>
      <c r="F829" s="6828" t="s">
        <v>2379</v>
      </c>
      <c r="G829" s="6876" t="s">
        <v>2438</v>
      </c>
      <c r="H829" s="1330" t="s">
        <v>630</v>
      </c>
      <c r="I829" s="1264" t="s">
        <v>48</v>
      </c>
      <c r="J829" s="1264" t="s">
        <v>0</v>
      </c>
      <c r="K829" s="599" t="s">
        <v>503</v>
      </c>
      <c r="L829" s="600"/>
      <c r="M829" s="6477">
        <v>46277</v>
      </c>
      <c r="N829" s="353">
        <v>46281</v>
      </c>
      <c r="O829" s="7703">
        <v>46280</v>
      </c>
      <c r="P829" s="353">
        <v>46281</v>
      </c>
      <c r="Q829" s="354">
        <v>46281</v>
      </c>
      <c r="R829" s="353">
        <v>46281</v>
      </c>
      <c r="S829" s="354">
        <v>46283</v>
      </c>
      <c r="T829" s="353">
        <v>46282</v>
      </c>
      <c r="U829" s="7685">
        <v>46289</v>
      </c>
      <c r="V829" s="353">
        <v>46289</v>
      </c>
      <c r="W829" s="7701">
        <v>46290</v>
      </c>
      <c r="X829" s="357">
        <v>46296</v>
      </c>
      <c r="Y829" s="359">
        <v>46302</v>
      </c>
      <c r="Z829" s="359">
        <v>46302</v>
      </c>
      <c r="AA829" s="601"/>
      <c r="AB829" s="359"/>
      <c r="AC829" s="251" t="s">
        <v>627</v>
      </c>
      <c r="AD829" s="361"/>
      <c r="AE829" s="362">
        <v>3</v>
      </c>
      <c r="AF829" s="363" t="str">
        <f t="shared" si="2108"/>
        <v>4IE</v>
      </c>
      <c r="AG829" s="364">
        <v>1</v>
      </c>
      <c r="AH829" s="364"/>
      <c r="AI829" s="364"/>
      <c r="AJ829" s="364"/>
      <c r="AK829" s="364"/>
      <c r="AL829" s="364"/>
      <c r="AM829" s="364"/>
      <c r="AN829" s="364"/>
      <c r="AO829" s="364"/>
      <c r="AP829" s="363">
        <v>1</v>
      </c>
      <c r="AQ829" s="255">
        <v>1</v>
      </c>
      <c r="AR829" s="255">
        <v>1</v>
      </c>
      <c r="AS829" s="255"/>
      <c r="AT829" s="255"/>
      <c r="AU829" s="2843">
        <f t="shared" si="2109"/>
        <v>0</v>
      </c>
      <c r="AV829" s="4008">
        <f t="shared" si="2110"/>
        <v>1</v>
      </c>
      <c r="AW829" s="590">
        <v>46251</v>
      </c>
      <c r="AX829" s="369">
        <v>4263377</v>
      </c>
      <c r="AY829" s="154">
        <v>46251</v>
      </c>
      <c r="AZ829" s="367">
        <v>4263378</v>
      </c>
      <c r="BA829" s="154">
        <v>46251</v>
      </c>
      <c r="BB829" s="367">
        <v>4263379</v>
      </c>
      <c r="BC829" s="7538">
        <v>46237</v>
      </c>
      <c r="BD829" s="7540">
        <v>4263375</v>
      </c>
      <c r="BE829" s="4599">
        <v>46220</v>
      </c>
      <c r="BF829" s="367">
        <v>4263333</v>
      </c>
      <c r="BG829" s="368">
        <v>46275</v>
      </c>
      <c r="BH829" s="367">
        <v>4263418</v>
      </c>
      <c r="BI829" s="154">
        <v>46206</v>
      </c>
      <c r="BJ829" s="367">
        <v>4263328</v>
      </c>
      <c r="BK829" s="154" t="str">
        <f t="shared" ref="BK829:BK874" si="2176">IF($AE829=0,"　",VLOOKUP($AE829,ﾚｰｻﾞOP,57,0))</f>
        <v>-</v>
      </c>
      <c r="BL829" s="367"/>
      <c r="BM829" s="154" t="str">
        <f t="shared" ref="BM829:BM874" si="2177">IF($AE829=0,"　",VLOOKUP($AE829,ﾚｰｻﾞOP,58,0))</f>
        <v>-</v>
      </c>
      <c r="BN829" s="367"/>
      <c r="BO829" s="155" t="str">
        <f t="shared" si="2114"/>
        <v>-</v>
      </c>
      <c r="BP829" s="367"/>
      <c r="BQ829" s="154" t="str">
        <f t="shared" si="2171"/>
        <v>-</v>
      </c>
      <c r="BR829" s="369"/>
      <c r="BS829" s="154" t="str">
        <f t="shared" si="2163"/>
        <v>-</v>
      </c>
      <c r="BT829" s="369"/>
      <c r="BU829" s="154" t="str">
        <f t="shared" si="2164"/>
        <v>-</v>
      </c>
      <c r="BV829" s="369"/>
      <c r="BW829" s="154" t="str">
        <f t="shared" si="2165"/>
        <v>-</v>
      </c>
      <c r="BX829" s="367"/>
      <c r="BY829" s="154" t="str">
        <f t="shared" si="2166"/>
        <v>-</v>
      </c>
      <c r="BZ829" s="369"/>
      <c r="CA829" s="154" t="str">
        <f t="shared" si="2167"/>
        <v>-</v>
      </c>
      <c r="CB829" s="367"/>
      <c r="CC829" s="154" t="str">
        <f t="shared" si="2168"/>
        <v>-</v>
      </c>
      <c r="CD829" s="367"/>
      <c r="CE829" s="2850" t="str">
        <f t="shared" si="2115"/>
        <v>-</v>
      </c>
      <c r="CF829" s="2846"/>
      <c r="CG829" s="2855" t="str">
        <f t="shared" si="2116"/>
        <v>-</v>
      </c>
      <c r="CH829" s="2851"/>
      <c r="CI829" s="2850" t="str">
        <f t="shared" si="2117"/>
        <v>-</v>
      </c>
      <c r="CJ829" s="2846"/>
      <c r="CK829" s="2850" t="str">
        <f t="shared" si="2118"/>
        <v>-</v>
      </c>
      <c r="CL829" s="2851"/>
      <c r="CM829" s="2850" t="str">
        <f t="shared" si="2119"/>
        <v>-</v>
      </c>
      <c r="CN829" s="2851"/>
      <c r="CO829" s="2855" t="str">
        <f t="shared" si="2120"/>
        <v>-</v>
      </c>
      <c r="CP829" s="2851"/>
      <c r="CQ829" s="2855" t="str">
        <f t="shared" si="2121"/>
        <v>-</v>
      </c>
      <c r="CR829" s="2851"/>
      <c r="CS829" s="2850" t="str">
        <f t="shared" si="2122"/>
        <v>-</v>
      </c>
      <c r="CT829" s="2851"/>
      <c r="CU829" s="2855"/>
      <c r="CV829" s="2851"/>
      <c r="CW829" s="2850" t="str">
        <f t="shared" si="2123"/>
        <v>-</v>
      </c>
      <c r="CX829" s="2851"/>
      <c r="CY829" s="2855" t="str">
        <f t="shared" si="2124"/>
        <v>-</v>
      </c>
      <c r="CZ829" s="2851"/>
      <c r="DA829" s="154" t="str">
        <f t="shared" si="2125"/>
        <v>-</v>
      </c>
      <c r="DB829" s="369"/>
      <c r="DC829" s="155" t="str">
        <f t="shared" si="2126"/>
        <v>-</v>
      </c>
      <c r="DD829" s="367"/>
      <c r="DE829" s="374">
        <f t="shared" si="2149"/>
        <v>1</v>
      </c>
      <c r="DF829" s="373"/>
      <c r="DG829" s="818">
        <f t="shared" si="2145"/>
        <v>0</v>
      </c>
      <c r="DH829" s="372"/>
      <c r="DI829" s="267">
        <v>46178</v>
      </c>
      <c r="DJ829" s="373">
        <v>4263303</v>
      </c>
      <c r="DK829" s="374">
        <f t="shared" si="2169"/>
        <v>0</v>
      </c>
      <c r="DL829" s="373"/>
      <c r="DM829" s="375">
        <f t="shared" si="2173"/>
        <v>0</v>
      </c>
      <c r="DN829" s="373"/>
      <c r="DO829" s="155">
        <f t="shared" si="2128"/>
        <v>0</v>
      </c>
      <c r="DP829" s="372"/>
      <c r="DQ829" s="155">
        <f t="shared" si="2129"/>
        <v>0</v>
      </c>
      <c r="DR829" s="373"/>
      <c r="DS829" s="155">
        <f t="shared" si="2130"/>
        <v>0</v>
      </c>
      <c r="DT829" s="372"/>
      <c r="DU829" s="155">
        <f t="shared" si="2131"/>
        <v>0</v>
      </c>
      <c r="DV829" s="373"/>
      <c r="DW829" s="4891">
        <f>IF(AN829=1,1,0)</f>
        <v>0</v>
      </c>
      <c r="DX829" s="372"/>
      <c r="DY829" s="154">
        <f t="shared" si="2170"/>
        <v>0</v>
      </c>
      <c r="DZ829" s="373"/>
      <c r="EA829" s="7620">
        <v>46206</v>
      </c>
      <c r="EB829" s="7621">
        <v>4263338</v>
      </c>
      <c r="EC829" s="7651">
        <v>46206</v>
      </c>
      <c r="ED829" s="7652">
        <v>4263339</v>
      </c>
      <c r="EE829" s="7653">
        <v>46178</v>
      </c>
      <c r="EF829" s="7539">
        <v>4263307</v>
      </c>
      <c r="EG829" s="273"/>
      <c r="EH829" s="274"/>
      <c r="EI829" s="275"/>
      <c r="EJ829" s="276"/>
      <c r="EK829" s="275"/>
      <c r="EL829" s="277"/>
      <c r="EM829" s="278" t="str">
        <f t="shared" si="2133"/>
        <v xml:space="preserve"> </v>
      </c>
      <c r="EN829" s="372"/>
      <c r="EO829" s="155">
        <f t="shared" si="2134"/>
        <v>0</v>
      </c>
      <c r="EP829" s="373"/>
      <c r="ER829" s="194"/>
      <c r="ET829" s="154" t="str">
        <f t="shared" si="2174"/>
        <v>-</v>
      </c>
      <c r="EU829" s="373"/>
      <c r="EV829" s="154" t="str">
        <f t="shared" si="2135"/>
        <v>-</v>
      </c>
      <c r="EW829" s="373"/>
      <c r="EX829" s="154"/>
      <c r="EY829" s="367"/>
      <c r="EZ829" s="154"/>
      <c r="FA829" s="367"/>
      <c r="FB829" s="154"/>
      <c r="FC829" s="367"/>
      <c r="FD829" s="154"/>
      <c r="FE829" s="367"/>
      <c r="FF829" s="155"/>
      <c r="FG829" s="367"/>
      <c r="FH829" s="154"/>
      <c r="FI829" s="367"/>
      <c r="FJ829" s="154" t="str">
        <f t="shared" si="2175"/>
        <v>-</v>
      </c>
      <c r="FK829" s="373"/>
      <c r="FL829" s="155" t="str">
        <f t="shared" si="2136"/>
        <v>-</v>
      </c>
      <c r="FM829" s="279"/>
      <c r="FN829" s="1184"/>
      <c r="FO829" s="280"/>
      <c r="FP829" s="281"/>
      <c r="FQ829" s="282"/>
      <c r="FS829" s="281"/>
      <c r="FT829" s="282"/>
    </row>
    <row r="830" spans="1:176" ht="18.600000000000001" customHeight="1">
      <c r="A830" s="228">
        <f t="shared" si="2106"/>
        <v>820</v>
      </c>
      <c r="B830" s="343" t="str">
        <f t="shared" si="2107"/>
        <v>4IE</v>
      </c>
      <c r="C830" s="6877">
        <v>46354</v>
      </c>
      <c r="D830" s="1043" t="s">
        <v>615</v>
      </c>
      <c r="E830" s="1009" t="s">
        <v>1988</v>
      </c>
      <c r="F830" s="6828" t="s">
        <v>2380</v>
      </c>
      <c r="G830" s="6876" t="s">
        <v>1982</v>
      </c>
      <c r="H830" s="1330" t="s">
        <v>630</v>
      </c>
      <c r="I830" s="1264" t="s">
        <v>48</v>
      </c>
      <c r="J830" s="1264" t="s">
        <v>0</v>
      </c>
      <c r="K830" s="599" t="s">
        <v>503</v>
      </c>
      <c r="L830" s="600"/>
      <c r="M830" s="6477">
        <v>46277</v>
      </c>
      <c r="N830" s="353">
        <v>46281</v>
      </c>
      <c r="O830" s="7703">
        <v>46280</v>
      </c>
      <c r="P830" s="353">
        <v>46281</v>
      </c>
      <c r="Q830" s="354">
        <v>46282</v>
      </c>
      <c r="R830" s="353">
        <v>46281</v>
      </c>
      <c r="S830" s="354">
        <v>46284</v>
      </c>
      <c r="T830" s="353">
        <v>46282</v>
      </c>
      <c r="U830" s="7685">
        <v>46289</v>
      </c>
      <c r="V830" s="353">
        <v>46289</v>
      </c>
      <c r="W830" s="7701">
        <v>46290</v>
      </c>
      <c r="X830" s="357">
        <v>46298</v>
      </c>
      <c r="Y830" s="359">
        <v>46302</v>
      </c>
      <c r="Z830" s="359">
        <v>46302</v>
      </c>
      <c r="AA830" s="601"/>
      <c r="AB830" s="359"/>
      <c r="AC830" s="251" t="s">
        <v>627</v>
      </c>
      <c r="AD830" s="361"/>
      <c r="AE830" s="362">
        <v>3</v>
      </c>
      <c r="AF830" s="363" t="str">
        <f t="shared" si="2108"/>
        <v>4IE</v>
      </c>
      <c r="AG830" s="364">
        <v>1</v>
      </c>
      <c r="AH830" s="364"/>
      <c r="AI830" s="364"/>
      <c r="AJ830" s="364"/>
      <c r="AK830" s="364"/>
      <c r="AL830" s="364"/>
      <c r="AM830" s="364"/>
      <c r="AN830" s="364"/>
      <c r="AO830" s="364"/>
      <c r="AP830" s="363">
        <v>1</v>
      </c>
      <c r="AQ830" s="255">
        <v>1</v>
      </c>
      <c r="AR830" s="255">
        <v>1</v>
      </c>
      <c r="AS830" s="255"/>
      <c r="AT830" s="255"/>
      <c r="AU830" s="2843">
        <f t="shared" si="2109"/>
        <v>0</v>
      </c>
      <c r="AV830" s="4008">
        <f t="shared" si="2110"/>
        <v>1</v>
      </c>
      <c r="AW830" s="590">
        <v>46251</v>
      </c>
      <c r="AX830" s="369">
        <v>4263377</v>
      </c>
      <c r="AY830" s="154">
        <v>46251</v>
      </c>
      <c r="AZ830" s="367">
        <v>4263378</v>
      </c>
      <c r="BA830" s="154">
        <v>46251</v>
      </c>
      <c r="BB830" s="367">
        <v>4263379</v>
      </c>
      <c r="BC830" s="368">
        <v>46237</v>
      </c>
      <c r="BD830" s="369">
        <v>4263375</v>
      </c>
      <c r="BE830" s="4599">
        <v>46220</v>
      </c>
      <c r="BF830" s="367">
        <v>4263333</v>
      </c>
      <c r="BG830" s="368">
        <v>46275</v>
      </c>
      <c r="BH830" s="367">
        <v>4263418</v>
      </c>
      <c r="BI830" s="154">
        <v>46206</v>
      </c>
      <c r="BJ830" s="367">
        <v>4263328</v>
      </c>
      <c r="BK830" s="154" t="str">
        <f t="shared" si="2176"/>
        <v>-</v>
      </c>
      <c r="BL830" s="367"/>
      <c r="BM830" s="154" t="str">
        <f t="shared" si="2177"/>
        <v>-</v>
      </c>
      <c r="BN830" s="367"/>
      <c r="BO830" s="155" t="str">
        <f t="shared" si="2114"/>
        <v>-</v>
      </c>
      <c r="BP830" s="367"/>
      <c r="BQ830" s="154" t="str">
        <f t="shared" si="2171"/>
        <v>-</v>
      </c>
      <c r="BR830" s="369"/>
      <c r="BS830" s="154" t="str">
        <f t="shared" si="2163"/>
        <v>-</v>
      </c>
      <c r="BT830" s="369"/>
      <c r="BU830" s="154" t="str">
        <f t="shared" si="2164"/>
        <v>-</v>
      </c>
      <c r="BV830" s="369"/>
      <c r="BW830" s="154" t="str">
        <f t="shared" si="2165"/>
        <v>-</v>
      </c>
      <c r="BX830" s="367"/>
      <c r="BY830" s="154" t="str">
        <f t="shared" si="2166"/>
        <v>-</v>
      </c>
      <c r="BZ830" s="369"/>
      <c r="CA830" s="154" t="str">
        <f t="shared" si="2167"/>
        <v>-</v>
      </c>
      <c r="CB830" s="367"/>
      <c r="CC830" s="154" t="str">
        <f t="shared" si="2168"/>
        <v>-</v>
      </c>
      <c r="CD830" s="367"/>
      <c r="CE830" s="2850" t="str">
        <f t="shared" si="2115"/>
        <v>-</v>
      </c>
      <c r="CF830" s="2846"/>
      <c r="CG830" s="2855" t="str">
        <f t="shared" si="2116"/>
        <v>-</v>
      </c>
      <c r="CH830" s="2851"/>
      <c r="CI830" s="2850" t="str">
        <f t="shared" si="2117"/>
        <v>-</v>
      </c>
      <c r="CJ830" s="2846"/>
      <c r="CK830" s="2850" t="str">
        <f t="shared" si="2118"/>
        <v>-</v>
      </c>
      <c r="CL830" s="2851"/>
      <c r="CM830" s="2850" t="str">
        <f t="shared" si="2119"/>
        <v>-</v>
      </c>
      <c r="CN830" s="2851"/>
      <c r="CO830" s="2855" t="str">
        <f t="shared" si="2120"/>
        <v>-</v>
      </c>
      <c r="CP830" s="2851"/>
      <c r="CQ830" s="2855" t="str">
        <f t="shared" si="2121"/>
        <v>-</v>
      </c>
      <c r="CR830" s="2851"/>
      <c r="CS830" s="2850" t="str">
        <f t="shared" si="2122"/>
        <v>-</v>
      </c>
      <c r="CT830" s="2851"/>
      <c r="CU830" s="2855"/>
      <c r="CV830" s="2851"/>
      <c r="CW830" s="2850" t="str">
        <f t="shared" si="2123"/>
        <v>-</v>
      </c>
      <c r="CX830" s="2851"/>
      <c r="CY830" s="2855" t="str">
        <f t="shared" si="2124"/>
        <v>-</v>
      </c>
      <c r="CZ830" s="2851"/>
      <c r="DA830" s="154" t="str">
        <f t="shared" si="2125"/>
        <v>-</v>
      </c>
      <c r="DB830" s="369"/>
      <c r="DC830" s="155" t="str">
        <f t="shared" si="2126"/>
        <v>-</v>
      </c>
      <c r="DD830" s="367"/>
      <c r="DE830" s="374">
        <f t="shared" si="2149"/>
        <v>1</v>
      </c>
      <c r="DF830" s="373"/>
      <c r="DG830" s="818">
        <f t="shared" si="2145"/>
        <v>0</v>
      </c>
      <c r="DH830" s="372"/>
      <c r="DI830" s="267">
        <v>46206</v>
      </c>
      <c r="DJ830" s="373">
        <v>4263335</v>
      </c>
      <c r="DK830" s="374">
        <f t="shared" si="2169"/>
        <v>0</v>
      </c>
      <c r="DL830" s="373"/>
      <c r="DM830" s="375">
        <f t="shared" si="2173"/>
        <v>0</v>
      </c>
      <c r="DN830" s="373"/>
      <c r="DO830" s="155">
        <f t="shared" si="2128"/>
        <v>0</v>
      </c>
      <c r="DP830" s="372"/>
      <c r="DQ830" s="155">
        <f t="shared" si="2129"/>
        <v>0</v>
      </c>
      <c r="DR830" s="373"/>
      <c r="DS830" s="155">
        <f t="shared" si="2130"/>
        <v>0</v>
      </c>
      <c r="DT830" s="372"/>
      <c r="DU830" s="155">
        <f t="shared" si="2131"/>
        <v>0</v>
      </c>
      <c r="DV830" s="373"/>
      <c r="DW830" s="4891">
        <f>IF(AN830=1,1,0)</f>
        <v>0</v>
      </c>
      <c r="DX830" s="372"/>
      <c r="DY830" s="154">
        <f t="shared" si="2170"/>
        <v>0</v>
      </c>
      <c r="DZ830" s="373"/>
      <c r="EA830" s="7620">
        <v>46206</v>
      </c>
      <c r="EB830" s="7621">
        <v>4263338</v>
      </c>
      <c r="EC830" s="7651">
        <v>46206</v>
      </c>
      <c r="ED830" s="7652">
        <v>4263339</v>
      </c>
      <c r="EE830" s="7653">
        <v>46178</v>
      </c>
      <c r="EF830" s="7539">
        <v>4263307</v>
      </c>
      <c r="EG830" s="273"/>
      <c r="EH830" s="274"/>
      <c r="EI830" s="275"/>
      <c r="EJ830" s="276"/>
      <c r="EK830" s="275"/>
      <c r="EL830" s="277"/>
      <c r="EM830" s="278" t="str">
        <f t="shared" si="2133"/>
        <v xml:space="preserve"> </v>
      </c>
      <c r="EN830" s="372"/>
      <c r="EO830" s="155">
        <f t="shared" si="2134"/>
        <v>0</v>
      </c>
      <c r="EP830" s="373"/>
      <c r="ER830" s="194"/>
      <c r="ET830" s="154" t="str">
        <f t="shared" si="2174"/>
        <v>-</v>
      </c>
      <c r="EU830" s="373"/>
      <c r="EV830" s="154" t="str">
        <f t="shared" si="2135"/>
        <v>-</v>
      </c>
      <c r="EW830" s="373"/>
      <c r="EX830" s="154"/>
      <c r="EY830" s="367"/>
      <c r="EZ830" s="154"/>
      <c r="FA830" s="367"/>
      <c r="FB830" s="154"/>
      <c r="FC830" s="367"/>
      <c r="FD830" s="154"/>
      <c r="FE830" s="367"/>
      <c r="FF830" s="155"/>
      <c r="FG830" s="367"/>
      <c r="FH830" s="154"/>
      <c r="FI830" s="367"/>
      <c r="FJ830" s="154" t="str">
        <f t="shared" si="2175"/>
        <v>-</v>
      </c>
      <c r="FK830" s="373"/>
      <c r="FL830" s="155" t="str">
        <f t="shared" si="2136"/>
        <v>-</v>
      </c>
      <c r="FM830" s="279"/>
      <c r="FN830" s="1184"/>
      <c r="FO830" s="280"/>
      <c r="FP830" s="281"/>
      <c r="FQ830" s="282"/>
      <c r="FS830" s="281"/>
      <c r="FT830" s="282"/>
    </row>
    <row r="831" spans="1:176" ht="18.600000000000001" customHeight="1">
      <c r="A831" s="228">
        <f t="shared" ref="A831:A864" si="2178">ROW()-10</f>
        <v>821</v>
      </c>
      <c r="B831" s="343" t="str">
        <f t="shared" ref="B831:B864" si="2179">AF831</f>
        <v>4IE</v>
      </c>
      <c r="C831" s="6821">
        <v>46322</v>
      </c>
      <c r="D831" s="7625" t="s">
        <v>1681</v>
      </c>
      <c r="E831" s="7668">
        <v>84425061</v>
      </c>
      <c r="F831" s="6828" t="s">
        <v>2291</v>
      </c>
      <c r="G831" s="6876" t="s">
        <v>1985</v>
      </c>
      <c r="H831" s="1330" t="s">
        <v>631</v>
      </c>
      <c r="I831" s="1264" t="s">
        <v>49</v>
      </c>
      <c r="J831" s="1264" t="s">
        <v>2274</v>
      </c>
      <c r="K831" s="599" t="s">
        <v>11</v>
      </c>
      <c r="L831" s="600"/>
      <c r="M831" s="6477">
        <v>46277</v>
      </c>
      <c r="N831" s="353">
        <v>46281</v>
      </c>
      <c r="O831" s="7703">
        <v>46280</v>
      </c>
      <c r="P831" s="353">
        <v>46282</v>
      </c>
      <c r="Q831" s="354">
        <v>46282</v>
      </c>
      <c r="R831" s="353">
        <v>46280</v>
      </c>
      <c r="S831" s="354">
        <v>46284</v>
      </c>
      <c r="T831" s="353">
        <v>46283</v>
      </c>
      <c r="U831" s="7685">
        <v>46290</v>
      </c>
      <c r="V831" s="353">
        <v>46290</v>
      </c>
      <c r="W831" s="7701">
        <v>46291</v>
      </c>
      <c r="X831" s="357">
        <v>46298</v>
      </c>
      <c r="Y831" s="359">
        <v>46302</v>
      </c>
      <c r="Z831" s="359">
        <v>46302</v>
      </c>
      <c r="AA831" s="601"/>
      <c r="AB831" s="359"/>
      <c r="AC831" s="251" t="s">
        <v>627</v>
      </c>
      <c r="AD831" s="361"/>
      <c r="AE831" s="362">
        <v>6</v>
      </c>
      <c r="AF831" s="363" t="str">
        <f t="shared" si="2108"/>
        <v>4IE</v>
      </c>
      <c r="AG831" s="364"/>
      <c r="AH831" s="364"/>
      <c r="AI831" s="364"/>
      <c r="AJ831" s="364"/>
      <c r="AK831" s="364"/>
      <c r="AL831" s="364"/>
      <c r="AM831" s="364"/>
      <c r="AN831" s="364">
        <v>1</v>
      </c>
      <c r="AO831" s="364"/>
      <c r="AP831" s="363">
        <v>1</v>
      </c>
      <c r="AQ831" s="255">
        <v>1</v>
      </c>
      <c r="AR831" s="255">
        <v>1</v>
      </c>
      <c r="AS831" s="255"/>
      <c r="AT831" s="255"/>
      <c r="AU831" s="2843">
        <f t="shared" si="2109"/>
        <v>0</v>
      </c>
      <c r="AV831" s="4008">
        <f t="shared" si="2110"/>
        <v>1</v>
      </c>
      <c r="AW831" s="590">
        <v>46275</v>
      </c>
      <c r="AX831" s="369">
        <v>4263410</v>
      </c>
      <c r="AY831" s="154">
        <v>46275</v>
      </c>
      <c r="AZ831" s="367">
        <v>4263412</v>
      </c>
      <c r="BA831" s="154">
        <v>46275</v>
      </c>
      <c r="BB831" s="367">
        <v>4263414</v>
      </c>
      <c r="BC831" s="368">
        <v>46237</v>
      </c>
      <c r="BD831" s="369">
        <v>4263375</v>
      </c>
      <c r="BE831" s="4599">
        <v>46220</v>
      </c>
      <c r="BF831" s="367">
        <v>4263333</v>
      </c>
      <c r="BG831" s="368">
        <v>46275</v>
      </c>
      <c r="BH831" s="367">
        <v>4263418</v>
      </c>
      <c r="BI831" s="154" t="str">
        <f>IF($AE831=0,"　",VLOOKUP($AE831,ﾚｰｻﾞOP,11,0))</f>
        <v>-</v>
      </c>
      <c r="BJ831" s="367"/>
      <c r="BK831" s="154" t="str">
        <f t="shared" si="2176"/>
        <v>-</v>
      </c>
      <c r="BL831" s="367"/>
      <c r="BM831" s="154" t="str">
        <f t="shared" si="2177"/>
        <v>-</v>
      </c>
      <c r="BN831" s="367"/>
      <c r="BO831" s="155" t="str">
        <f t="shared" ref="BO831:BO864" si="2180">IF($AE831=0,"　",VLOOKUP($AE831,ﾚｰｻﾞOP,59,0))</f>
        <v>-</v>
      </c>
      <c r="BP831" s="367"/>
      <c r="BQ831" s="154">
        <v>46206</v>
      </c>
      <c r="BR831" s="369">
        <v>4263334</v>
      </c>
      <c r="BS831" s="154" t="str">
        <f t="shared" si="2163"/>
        <v>-</v>
      </c>
      <c r="BT831" s="369"/>
      <c r="BU831" s="154" t="str">
        <f t="shared" si="2164"/>
        <v>-</v>
      </c>
      <c r="BV831" s="369"/>
      <c r="BW831" s="154" t="str">
        <f t="shared" si="2165"/>
        <v>-</v>
      </c>
      <c r="BX831" s="367"/>
      <c r="BY831" s="154" t="str">
        <f t="shared" si="2166"/>
        <v>-</v>
      </c>
      <c r="BZ831" s="369"/>
      <c r="CA831" s="154" t="str">
        <f t="shared" si="2167"/>
        <v>-</v>
      </c>
      <c r="CB831" s="367"/>
      <c r="CC831" s="154" t="str">
        <f t="shared" si="2168"/>
        <v>-</v>
      </c>
      <c r="CD831" s="367"/>
      <c r="CE831" s="2850" t="str">
        <f t="shared" si="2115"/>
        <v>-</v>
      </c>
      <c r="CF831" s="2846"/>
      <c r="CG831" s="2855" t="str">
        <f t="shared" si="2116"/>
        <v>-</v>
      </c>
      <c r="CH831" s="2851"/>
      <c r="CI831" s="2850" t="str">
        <f t="shared" si="2117"/>
        <v>-</v>
      </c>
      <c r="CJ831" s="2846"/>
      <c r="CK831" s="2850" t="str">
        <f t="shared" si="2118"/>
        <v>-</v>
      </c>
      <c r="CL831" s="2851"/>
      <c r="CM831" s="2850" t="str">
        <f t="shared" si="2119"/>
        <v>-</v>
      </c>
      <c r="CN831" s="2851"/>
      <c r="CO831" s="2855" t="str">
        <f t="shared" si="2120"/>
        <v>-</v>
      </c>
      <c r="CP831" s="2851"/>
      <c r="CQ831" s="2855" t="str">
        <f t="shared" si="2121"/>
        <v>-</v>
      </c>
      <c r="CR831" s="2851"/>
      <c r="CS831" s="2850" t="str">
        <f t="shared" ref="CS831:CS864" si="2181">IF($AE831=0,"　",VLOOKUP($AE831,ﾚｰｻﾞOP,26,0))</f>
        <v>-</v>
      </c>
      <c r="CT831" s="2851"/>
      <c r="CU831" s="2855"/>
      <c r="CV831" s="2851"/>
      <c r="CW831" s="2850" t="str">
        <f t="shared" ref="CW831:CW864" si="2182">IF($AE831=0,"　",VLOOKUP($AE831,ﾚｰｻﾞOP,28,0))</f>
        <v>-</v>
      </c>
      <c r="CX831" s="2851"/>
      <c r="CY831" s="2855" t="str">
        <f t="shared" ref="CY831:CY864" si="2183">IF($AE831=0,"　",VLOOKUP($AE831,ﾚｰｻﾞOP,29,0))</f>
        <v>-</v>
      </c>
      <c r="CZ831" s="2851"/>
      <c r="DA831" s="154" t="str">
        <f t="shared" ref="DA831:DA864" si="2184">IF($AE831=0,"　",VLOOKUP($AE831,ﾚｰｻﾞOP,30,0))</f>
        <v>-</v>
      </c>
      <c r="DB831" s="369"/>
      <c r="DC831" s="155" t="str">
        <f t="shared" ref="DC831:DC864" si="2185">IF($AE831=0,"　",VLOOKUP($AE831,ﾚｰｻﾞOP,31,0))</f>
        <v>-</v>
      </c>
      <c r="DD831" s="367"/>
      <c r="DE831" s="374">
        <f t="shared" si="2149"/>
        <v>0</v>
      </c>
      <c r="DF831" s="373"/>
      <c r="DG831" s="818">
        <f t="shared" si="2145"/>
        <v>0</v>
      </c>
      <c r="DH831" s="372"/>
      <c r="DI831" s="267">
        <f t="shared" ref="DI831:DI836" si="2186">IF(AG831=1,1,0)</f>
        <v>0</v>
      </c>
      <c r="DJ831" s="373"/>
      <c r="DK831" s="374">
        <f t="shared" si="2169"/>
        <v>0</v>
      </c>
      <c r="DL831" s="373"/>
      <c r="DM831" s="375">
        <f t="shared" si="2173"/>
        <v>0</v>
      </c>
      <c r="DN831" s="373"/>
      <c r="DO831" s="155">
        <f t="shared" ref="DO831:DO864" si="2187">IF(AJ831=1,1,0)</f>
        <v>0</v>
      </c>
      <c r="DP831" s="372"/>
      <c r="DQ831" s="155">
        <f t="shared" ref="DQ831:DQ864" si="2188">IF(AK831=1,1,0)</f>
        <v>0</v>
      </c>
      <c r="DR831" s="373"/>
      <c r="DS831" s="155">
        <f t="shared" ref="DS831:DS864" si="2189">IF(AL831=1,1,0)</f>
        <v>0</v>
      </c>
      <c r="DT831" s="372"/>
      <c r="DU831" s="155">
        <f t="shared" ref="DU831:DU864" si="2190">IF(AM831=1,1,0)</f>
        <v>0</v>
      </c>
      <c r="DV831" s="373"/>
      <c r="DW831" s="4891">
        <v>46252</v>
      </c>
      <c r="DX831" s="372">
        <v>4263386</v>
      </c>
      <c r="DY831" s="154">
        <f t="shared" si="2170"/>
        <v>0</v>
      </c>
      <c r="DZ831" s="373"/>
      <c r="EA831" s="154">
        <v>46241</v>
      </c>
      <c r="EB831" s="373">
        <v>4263387</v>
      </c>
      <c r="EC831" s="269">
        <v>46275</v>
      </c>
      <c r="ED831" s="376">
        <v>4263425</v>
      </c>
      <c r="EE831" s="822">
        <v>46206</v>
      </c>
      <c r="EF831" s="377">
        <v>4263340</v>
      </c>
      <c r="EG831" s="273"/>
      <c r="EH831" s="274"/>
      <c r="EI831" s="275"/>
      <c r="EJ831" s="276"/>
      <c r="EK831" s="275"/>
      <c r="EL831" s="277"/>
      <c r="EM831" s="278" t="str">
        <f t="shared" si="2133"/>
        <v xml:space="preserve"> </v>
      </c>
      <c r="EN831" s="372"/>
      <c r="EO831" s="155">
        <f t="shared" si="2134"/>
        <v>0</v>
      </c>
      <c r="EP831" s="373"/>
      <c r="ER831" s="194"/>
      <c r="ET831" s="154" t="str">
        <f t="shared" si="2174"/>
        <v>-</v>
      </c>
      <c r="EU831" s="373"/>
      <c r="EV831" s="154" t="str">
        <f t="shared" ref="EV831:EV864" si="2191">IF($AE831=0,"　",VLOOKUP($AE831,ﾚｰｻﾞOP,60,0))</f>
        <v>-</v>
      </c>
      <c r="EW831" s="373"/>
      <c r="EX831" s="154"/>
      <c r="EY831" s="367"/>
      <c r="EZ831" s="154"/>
      <c r="FA831" s="367"/>
      <c r="FB831" s="154"/>
      <c r="FC831" s="367"/>
      <c r="FD831" s="154"/>
      <c r="FE831" s="367"/>
      <c r="FF831" s="155"/>
      <c r="FG831" s="367"/>
      <c r="FH831" s="154"/>
      <c r="FI831" s="367"/>
      <c r="FJ831" s="154" t="str">
        <f t="shared" si="2175"/>
        <v>-</v>
      </c>
      <c r="FK831" s="373"/>
      <c r="FL831" s="155" t="str">
        <f t="shared" ref="FL831:FL864" si="2192">IF($AE831=0,"　",VLOOKUP($AE831,ﾚｰｻﾞOP,68,0))</f>
        <v>-</v>
      </c>
      <c r="FM831" s="279"/>
      <c r="FN831" s="1184"/>
      <c r="FO831" s="280"/>
      <c r="FP831" s="281"/>
      <c r="FQ831" s="282"/>
      <c r="FS831" s="281"/>
      <c r="FT831" s="282"/>
    </row>
    <row r="832" spans="1:176" ht="18.600000000000001" customHeight="1">
      <c r="A832" s="228">
        <f t="shared" si="2178"/>
        <v>822</v>
      </c>
      <c r="B832" s="343" t="str">
        <f t="shared" si="2179"/>
        <v>4IE</v>
      </c>
      <c r="C832" s="6821">
        <v>46321</v>
      </c>
      <c r="D832" s="6192" t="s">
        <v>990</v>
      </c>
      <c r="E832" s="6193">
        <v>89610285</v>
      </c>
      <c r="F832" s="6828" t="s">
        <v>2377</v>
      </c>
      <c r="G832" s="1263"/>
      <c r="H832" s="1330" t="s">
        <v>630</v>
      </c>
      <c r="I832" s="1264" t="s">
        <v>52</v>
      </c>
      <c r="J832" s="1264" t="s">
        <v>2048</v>
      </c>
      <c r="K832" s="599" t="s">
        <v>11</v>
      </c>
      <c r="L832" s="600"/>
      <c r="M832" s="6477">
        <v>46280</v>
      </c>
      <c r="N832" s="353">
        <v>46277</v>
      </c>
      <c r="O832" s="354">
        <v>46281</v>
      </c>
      <c r="P832" s="353">
        <v>46277</v>
      </c>
      <c r="Q832" s="354">
        <v>46283</v>
      </c>
      <c r="R832" s="353">
        <v>46282</v>
      </c>
      <c r="S832" s="354">
        <v>46289</v>
      </c>
      <c r="T832" s="353">
        <v>46281</v>
      </c>
      <c r="U832" s="7685">
        <v>46290</v>
      </c>
      <c r="V832" s="353">
        <v>46290</v>
      </c>
      <c r="W832" s="7701">
        <v>46291</v>
      </c>
      <c r="X832" s="357">
        <v>46297</v>
      </c>
      <c r="Y832" s="979">
        <v>46301</v>
      </c>
      <c r="Z832" s="358">
        <v>46303</v>
      </c>
      <c r="AA832" s="601"/>
      <c r="AB832" s="359"/>
      <c r="AC832" s="251"/>
      <c r="AD832" s="361"/>
      <c r="AE832" s="362">
        <v>25</v>
      </c>
      <c r="AF832" s="363" t="str">
        <f t="shared" si="2108"/>
        <v>4IE</v>
      </c>
      <c r="AG832" s="364"/>
      <c r="AH832" s="364"/>
      <c r="AI832" s="364"/>
      <c r="AJ832" s="364"/>
      <c r="AK832" s="364"/>
      <c r="AL832" s="364"/>
      <c r="AM832" s="364"/>
      <c r="AN832" s="364"/>
      <c r="AO832" s="364"/>
      <c r="AP832" s="363"/>
      <c r="AQ832" s="255"/>
      <c r="AR832" s="255"/>
      <c r="AS832" s="255"/>
      <c r="AT832" s="255"/>
      <c r="AU832" s="2843">
        <f t="shared" si="2109"/>
        <v>0</v>
      </c>
      <c r="AV832" s="4008">
        <f t="shared" si="2110"/>
        <v>0</v>
      </c>
      <c r="AW832" s="590" t="str">
        <f>IF($AE832=0,"　",VLOOKUP($AE832,ﾚｰｻﾞOP,5,0))</f>
        <v>-</v>
      </c>
      <c r="AX832" s="369"/>
      <c r="AY832" s="154" t="str">
        <f>IF($AE832=0,"　",VLOOKUP($AE832,ﾚｰｻﾞOP,6,0))</f>
        <v>-</v>
      </c>
      <c r="AZ832" s="367"/>
      <c r="BA832" s="154" t="str">
        <f>IF($AE832=0,"　",VLOOKUP($AE832,ﾚｰｻﾞOP,7,0))</f>
        <v>-</v>
      </c>
      <c r="BB832" s="367"/>
      <c r="BC832" s="368" t="str">
        <f>IF($AE832=0,"　",VLOOKUP($AE832,ﾚｰｻﾞOP,8,0))</f>
        <v>-</v>
      </c>
      <c r="BD832" s="369"/>
      <c r="BE832" s="4599" t="str">
        <f>IF($AE832=0,"　",VLOOKUP($AE832,ﾚｰｻﾞOP,9,0))</f>
        <v>-</v>
      </c>
      <c r="BF832" s="367"/>
      <c r="BG832" s="368" t="str">
        <f>IF($AE832=0,"　",VLOOKUP($AE832,ﾚｰｻﾞOP,10,0))</f>
        <v>-</v>
      </c>
      <c r="BH832" s="367"/>
      <c r="BI832" s="154" t="str">
        <f>IF($AE832=0,"　",VLOOKUP($AE832,ﾚｰｻﾞOP,11,0))</f>
        <v>-</v>
      </c>
      <c r="BJ832" s="367"/>
      <c r="BK832" s="154" t="str">
        <f t="shared" si="2176"/>
        <v>-</v>
      </c>
      <c r="BL832" s="367"/>
      <c r="BM832" s="154" t="str">
        <f t="shared" si="2177"/>
        <v>-</v>
      </c>
      <c r="BN832" s="367"/>
      <c r="BO832" s="155" t="str">
        <f t="shared" si="2180"/>
        <v>-</v>
      </c>
      <c r="BP832" s="367"/>
      <c r="BQ832" s="154" t="str">
        <f>IF($AE832=0,"　",VLOOKUP($AE832,ﾚｰｻﾞOP,12,0))</f>
        <v>-</v>
      </c>
      <c r="BR832" s="369"/>
      <c r="BS832" s="154" t="str">
        <f t="shared" si="2163"/>
        <v>-</v>
      </c>
      <c r="BT832" s="369"/>
      <c r="BU832" s="154" t="str">
        <f t="shared" si="2164"/>
        <v>-</v>
      </c>
      <c r="BV832" s="369"/>
      <c r="BW832" s="154" t="str">
        <f t="shared" si="2165"/>
        <v>-</v>
      </c>
      <c r="BX832" s="367"/>
      <c r="BY832" s="154" t="str">
        <f t="shared" si="2166"/>
        <v>-</v>
      </c>
      <c r="BZ832" s="369"/>
      <c r="CA832" s="154" t="str">
        <f t="shared" si="2167"/>
        <v>-</v>
      </c>
      <c r="CB832" s="367"/>
      <c r="CC832" s="154" t="str">
        <f t="shared" si="2168"/>
        <v>-</v>
      </c>
      <c r="CD832" s="367"/>
      <c r="CE832" s="2850" t="str">
        <f t="shared" si="2115"/>
        <v>-</v>
      </c>
      <c r="CF832" s="2846"/>
      <c r="CG832" s="2855" t="str">
        <f t="shared" si="2116"/>
        <v>-</v>
      </c>
      <c r="CH832" s="2851"/>
      <c r="CI832" s="2850" t="str">
        <f t="shared" si="2117"/>
        <v>-</v>
      </c>
      <c r="CJ832" s="2846"/>
      <c r="CK832" s="2850" t="str">
        <f t="shared" si="2118"/>
        <v>-</v>
      </c>
      <c r="CL832" s="2851"/>
      <c r="CM832" s="2850" t="str">
        <f t="shared" si="2119"/>
        <v>-</v>
      </c>
      <c r="CN832" s="2851"/>
      <c r="CO832" s="2855" t="str">
        <f t="shared" si="2120"/>
        <v>-</v>
      </c>
      <c r="CP832" s="2851"/>
      <c r="CQ832" s="2855" t="str">
        <f t="shared" si="2121"/>
        <v>-</v>
      </c>
      <c r="CR832" s="2851"/>
      <c r="CS832" s="2850" t="str">
        <f t="shared" si="2181"/>
        <v>-</v>
      </c>
      <c r="CT832" s="2851"/>
      <c r="CU832" s="2855"/>
      <c r="CV832" s="2851"/>
      <c r="CW832" s="2850" t="str">
        <f t="shared" si="2182"/>
        <v>-</v>
      </c>
      <c r="CX832" s="2851"/>
      <c r="CY832" s="2855" t="str">
        <f t="shared" si="2183"/>
        <v>-</v>
      </c>
      <c r="CZ832" s="2851"/>
      <c r="DA832" s="154" t="str">
        <f t="shared" si="2184"/>
        <v>-</v>
      </c>
      <c r="DB832" s="369"/>
      <c r="DC832" s="155" t="str">
        <f t="shared" si="2185"/>
        <v>-</v>
      </c>
      <c r="DD832" s="367"/>
      <c r="DE832" s="374">
        <f t="shared" si="2149"/>
        <v>0</v>
      </c>
      <c r="DF832" s="373"/>
      <c r="DG832" s="818">
        <f t="shared" si="2145"/>
        <v>0</v>
      </c>
      <c r="DH832" s="372"/>
      <c r="DI832" s="267">
        <f t="shared" si="2186"/>
        <v>0</v>
      </c>
      <c r="DJ832" s="373"/>
      <c r="DK832" s="374">
        <f t="shared" si="2169"/>
        <v>0</v>
      </c>
      <c r="DL832" s="373"/>
      <c r="DM832" s="375">
        <f t="shared" si="2173"/>
        <v>0</v>
      </c>
      <c r="DN832" s="373"/>
      <c r="DO832" s="155">
        <f t="shared" si="2187"/>
        <v>0</v>
      </c>
      <c r="DP832" s="372"/>
      <c r="DQ832" s="155">
        <f t="shared" si="2188"/>
        <v>0</v>
      </c>
      <c r="DR832" s="373"/>
      <c r="DS832" s="155">
        <f t="shared" si="2189"/>
        <v>0</v>
      </c>
      <c r="DT832" s="372"/>
      <c r="DU832" s="155">
        <f t="shared" si="2190"/>
        <v>0</v>
      </c>
      <c r="DV832" s="373"/>
      <c r="DW832" s="4891">
        <f>IF(AN832=1,1,0)</f>
        <v>0</v>
      </c>
      <c r="DX832" s="372"/>
      <c r="DY832" s="154">
        <f t="shared" si="2170"/>
        <v>0</v>
      </c>
      <c r="DZ832" s="373"/>
      <c r="EA832" s="154">
        <f>IF(AP832=1,1,0)</f>
        <v>0</v>
      </c>
      <c r="EB832" s="373"/>
      <c r="EC832" s="269">
        <f t="shared" ref="EC832:EC836" si="2193">IF(AQ832=1,1,0)</f>
        <v>0</v>
      </c>
      <c r="ED832" s="376"/>
      <c r="EE832" s="822">
        <f t="shared" ref="EE832:EE836" si="2194">IF(AV832=0,0,1)</f>
        <v>0</v>
      </c>
      <c r="EF832" s="377"/>
      <c r="EG832" s="273"/>
      <c r="EH832" s="274"/>
      <c r="EI832" s="275"/>
      <c r="EJ832" s="276"/>
      <c r="EK832" s="275"/>
      <c r="EL832" s="277"/>
      <c r="EM832" s="278" t="str">
        <f t="shared" si="2133"/>
        <v xml:space="preserve"> </v>
      </c>
      <c r="EN832" s="372"/>
      <c r="EO832" s="155">
        <f t="shared" si="2134"/>
        <v>0</v>
      </c>
      <c r="EP832" s="373"/>
      <c r="ER832" s="194"/>
      <c r="ET832" s="154">
        <v>46251</v>
      </c>
      <c r="EU832" s="373">
        <v>4263390</v>
      </c>
      <c r="EV832" s="154">
        <f t="shared" si="2191"/>
        <v>1</v>
      </c>
      <c r="EW832" s="373"/>
      <c r="EX832" s="154"/>
      <c r="EY832" s="367"/>
      <c r="EZ832" s="154">
        <v>46275</v>
      </c>
      <c r="FA832" s="367">
        <v>4263428</v>
      </c>
      <c r="FB832" s="154"/>
      <c r="FC832" s="367"/>
      <c r="FD832" s="154">
        <v>46275</v>
      </c>
      <c r="FE832" s="367">
        <v>4263429</v>
      </c>
      <c r="FF832" s="155"/>
      <c r="FG832" s="367"/>
      <c r="FH832" s="154"/>
      <c r="FI832" s="367"/>
      <c r="FJ832" s="154">
        <v>46275</v>
      </c>
      <c r="FK832" s="373">
        <v>4263430</v>
      </c>
      <c r="FL832" s="155">
        <f t="shared" si="2192"/>
        <v>1</v>
      </c>
      <c r="FM832" s="279"/>
      <c r="FN832" s="1184"/>
      <c r="FO832" s="280"/>
      <c r="FP832" s="281">
        <v>1</v>
      </c>
      <c r="FQ832" s="282"/>
      <c r="FS832" s="281"/>
      <c r="FT832" s="282"/>
    </row>
    <row r="833" spans="1:176" ht="18.600000000000001" customHeight="1">
      <c r="A833" s="228">
        <f t="shared" si="2178"/>
        <v>823</v>
      </c>
      <c r="B833" s="343" t="str">
        <f t="shared" si="2179"/>
        <v>4IE</v>
      </c>
      <c r="C833" s="6821">
        <v>46321</v>
      </c>
      <c r="D833" s="1261" t="s">
        <v>1402</v>
      </c>
      <c r="E833" s="1262" t="s">
        <v>2024</v>
      </c>
      <c r="F833" s="6828" t="s">
        <v>2290</v>
      </c>
      <c r="G833" s="6876" t="s">
        <v>2439</v>
      </c>
      <c r="H833" s="1330" t="s">
        <v>631</v>
      </c>
      <c r="I833" s="1264" t="s">
        <v>49</v>
      </c>
      <c r="J833" s="1264" t="s">
        <v>1702</v>
      </c>
      <c r="K833" s="599" t="s">
        <v>11</v>
      </c>
      <c r="L833" s="600"/>
      <c r="M833" s="6477">
        <v>46280</v>
      </c>
      <c r="N833" s="353">
        <v>46281</v>
      </c>
      <c r="O833" s="354">
        <v>46281</v>
      </c>
      <c r="P833" s="353">
        <v>46282</v>
      </c>
      <c r="Q833" s="354">
        <v>46283</v>
      </c>
      <c r="R833" s="353">
        <v>46282</v>
      </c>
      <c r="S833" s="354">
        <v>46289</v>
      </c>
      <c r="T833" s="353">
        <v>46283</v>
      </c>
      <c r="U833" s="7685">
        <v>46291</v>
      </c>
      <c r="V833" s="353">
        <v>46290</v>
      </c>
      <c r="W833" s="7687">
        <v>46294</v>
      </c>
      <c r="X833" s="357">
        <v>46298</v>
      </c>
      <c r="Y833" s="979">
        <v>46303</v>
      </c>
      <c r="Z833" s="359">
        <v>46303</v>
      </c>
      <c r="AA833" s="601"/>
      <c r="AB833" s="359"/>
      <c r="AC833" s="251" t="s">
        <v>627</v>
      </c>
      <c r="AD833" s="361"/>
      <c r="AE833" s="362">
        <v>3</v>
      </c>
      <c r="AF833" s="363" t="str">
        <f t="shared" si="2108"/>
        <v>4IE</v>
      </c>
      <c r="AG833" s="364"/>
      <c r="AH833" s="364"/>
      <c r="AI833" s="364">
        <v>1</v>
      </c>
      <c r="AJ833" s="364"/>
      <c r="AK833" s="364"/>
      <c r="AL833" s="364"/>
      <c r="AM833" s="364"/>
      <c r="AN833" s="364">
        <v>1</v>
      </c>
      <c r="AO833" s="364"/>
      <c r="AP833" s="363">
        <v>1</v>
      </c>
      <c r="AQ833" s="255">
        <v>1</v>
      </c>
      <c r="AR833" s="255">
        <v>1</v>
      </c>
      <c r="AS833" s="255"/>
      <c r="AT833" s="255"/>
      <c r="AU833" s="2843">
        <f t="shared" si="2109"/>
        <v>2</v>
      </c>
      <c r="AV833" s="4008">
        <f t="shared" si="2110"/>
        <v>1</v>
      </c>
      <c r="AW833" s="590">
        <v>46275</v>
      </c>
      <c r="AX833" s="369">
        <v>4263410</v>
      </c>
      <c r="AY833" s="154">
        <v>46275</v>
      </c>
      <c r="AZ833" s="367">
        <v>4263412</v>
      </c>
      <c r="BA833" s="154">
        <v>46275</v>
      </c>
      <c r="BB833" s="367">
        <v>4263414</v>
      </c>
      <c r="BC833" s="368">
        <v>46251</v>
      </c>
      <c r="BD833" s="369">
        <v>4263380</v>
      </c>
      <c r="BE833" s="4599">
        <v>46237</v>
      </c>
      <c r="BF833" s="367">
        <v>4263376</v>
      </c>
      <c r="BG833" s="368">
        <v>46275</v>
      </c>
      <c r="BH833" s="367">
        <v>4263418</v>
      </c>
      <c r="BI833" s="154">
        <v>46206</v>
      </c>
      <c r="BJ833" s="367">
        <v>4263328</v>
      </c>
      <c r="BK833" s="154" t="str">
        <f t="shared" si="2176"/>
        <v>-</v>
      </c>
      <c r="BL833" s="367"/>
      <c r="BM833" s="154" t="str">
        <f t="shared" si="2177"/>
        <v>-</v>
      </c>
      <c r="BN833" s="367"/>
      <c r="BO833" s="155" t="str">
        <f t="shared" si="2180"/>
        <v>-</v>
      </c>
      <c r="BP833" s="367"/>
      <c r="BQ833" s="154" t="str">
        <f>IF($AE833=0,"　",VLOOKUP($AE833,ﾚｰｻﾞOP,12,0))</f>
        <v>-</v>
      </c>
      <c r="BR833" s="369"/>
      <c r="BS833" s="154" t="str">
        <f t="shared" si="2163"/>
        <v>-</v>
      </c>
      <c r="BT833" s="369"/>
      <c r="BU833" s="154" t="str">
        <f t="shared" si="2164"/>
        <v>-</v>
      </c>
      <c r="BV833" s="369"/>
      <c r="BW833" s="154" t="str">
        <f t="shared" si="2165"/>
        <v>-</v>
      </c>
      <c r="BX833" s="367"/>
      <c r="BY833" s="154" t="str">
        <f t="shared" si="2166"/>
        <v>-</v>
      </c>
      <c r="BZ833" s="369"/>
      <c r="CA833" s="154" t="str">
        <f t="shared" si="2167"/>
        <v>-</v>
      </c>
      <c r="CB833" s="367"/>
      <c r="CC833" s="154" t="str">
        <f t="shared" si="2168"/>
        <v>-</v>
      </c>
      <c r="CD833" s="367"/>
      <c r="CE833" s="2850" t="str">
        <f t="shared" si="2115"/>
        <v>-</v>
      </c>
      <c r="CF833" s="2846"/>
      <c r="CG833" s="2855" t="str">
        <f t="shared" si="2116"/>
        <v>-</v>
      </c>
      <c r="CH833" s="2851"/>
      <c r="CI833" s="2850" t="str">
        <f t="shared" si="2117"/>
        <v>-</v>
      </c>
      <c r="CJ833" s="2846"/>
      <c r="CK833" s="2850" t="str">
        <f t="shared" si="2118"/>
        <v>-</v>
      </c>
      <c r="CL833" s="2851"/>
      <c r="CM833" s="2850" t="str">
        <f t="shared" si="2119"/>
        <v>-</v>
      </c>
      <c r="CN833" s="2851"/>
      <c r="CO833" s="2855" t="str">
        <f t="shared" si="2120"/>
        <v>-</v>
      </c>
      <c r="CP833" s="2851"/>
      <c r="CQ833" s="2855" t="str">
        <f t="shared" si="2121"/>
        <v>-</v>
      </c>
      <c r="CR833" s="2851"/>
      <c r="CS833" s="2850" t="str">
        <f t="shared" si="2181"/>
        <v>-</v>
      </c>
      <c r="CT833" s="2851"/>
      <c r="CU833" s="2855"/>
      <c r="CV833" s="2851"/>
      <c r="CW833" s="2850" t="str">
        <f t="shared" si="2182"/>
        <v>-</v>
      </c>
      <c r="CX833" s="2851"/>
      <c r="CY833" s="2855" t="str">
        <f t="shared" si="2183"/>
        <v>-</v>
      </c>
      <c r="CZ833" s="2851"/>
      <c r="DA833" s="154" t="str">
        <f t="shared" si="2184"/>
        <v>-</v>
      </c>
      <c r="DB833" s="369"/>
      <c r="DC833" s="155" t="str">
        <f t="shared" si="2185"/>
        <v>-</v>
      </c>
      <c r="DD833" s="367"/>
      <c r="DE833" s="374">
        <f t="shared" si="2149"/>
        <v>0</v>
      </c>
      <c r="DF833" s="373"/>
      <c r="DG833" s="818">
        <f t="shared" si="2145"/>
        <v>0</v>
      </c>
      <c r="DH833" s="372"/>
      <c r="DI833" s="267">
        <f t="shared" si="2186"/>
        <v>0</v>
      </c>
      <c r="DJ833" s="373"/>
      <c r="DK833" s="374">
        <v>46252</v>
      </c>
      <c r="DL833" s="373">
        <v>4263385</v>
      </c>
      <c r="DM833" s="375">
        <f t="shared" si="2173"/>
        <v>0</v>
      </c>
      <c r="DN833" s="373"/>
      <c r="DO833" s="155">
        <f t="shared" si="2187"/>
        <v>0</v>
      </c>
      <c r="DP833" s="372"/>
      <c r="DQ833" s="155">
        <f t="shared" si="2188"/>
        <v>0</v>
      </c>
      <c r="DR833" s="373"/>
      <c r="DS833" s="155">
        <f t="shared" si="2189"/>
        <v>0</v>
      </c>
      <c r="DT833" s="372"/>
      <c r="DU833" s="155">
        <f t="shared" si="2190"/>
        <v>0</v>
      </c>
      <c r="DV833" s="373"/>
      <c r="DW833" s="4891">
        <v>46252</v>
      </c>
      <c r="DX833" s="372">
        <v>4263386</v>
      </c>
      <c r="DY833" s="154">
        <f t="shared" si="2170"/>
        <v>0</v>
      </c>
      <c r="DZ833" s="373"/>
      <c r="EA833" s="154">
        <v>46241</v>
      </c>
      <c r="EB833" s="373">
        <v>4263387</v>
      </c>
      <c r="EC833" s="269">
        <v>46275</v>
      </c>
      <c r="ED833" s="376">
        <v>4263425</v>
      </c>
      <c r="EE833" s="822">
        <v>46206</v>
      </c>
      <c r="EF833" s="377">
        <v>4263340</v>
      </c>
      <c r="EG833" s="273"/>
      <c r="EH833" s="274"/>
      <c r="EI833" s="275"/>
      <c r="EJ833" s="276"/>
      <c r="EK833" s="275"/>
      <c r="EL833" s="277"/>
      <c r="EM833" s="278" t="str">
        <f t="shared" si="2133"/>
        <v xml:space="preserve"> </v>
      </c>
      <c r="EN833" s="372"/>
      <c r="EO833" s="155">
        <f t="shared" si="2134"/>
        <v>0</v>
      </c>
      <c r="EP833" s="373"/>
      <c r="ER833" s="194"/>
      <c r="ET833" s="154" t="str">
        <f>IF($AE833=0,"　",VLOOKUP($AE833,ﾚｰｻﾞOP,60,0))</f>
        <v>-</v>
      </c>
      <c r="EU833" s="373"/>
      <c r="EV833" s="154" t="str">
        <f t="shared" si="2191"/>
        <v>-</v>
      </c>
      <c r="EW833" s="373"/>
      <c r="EX833" s="154"/>
      <c r="EY833" s="367"/>
      <c r="EZ833" s="154"/>
      <c r="FA833" s="367"/>
      <c r="FB833" s="154"/>
      <c r="FC833" s="367"/>
      <c r="FD833" s="154"/>
      <c r="FE833" s="367"/>
      <c r="FF833" s="155"/>
      <c r="FG833" s="367"/>
      <c r="FH833" s="154"/>
      <c r="FI833" s="367"/>
      <c r="FJ833" s="154" t="str">
        <f>IF($AE833=0,"　",VLOOKUP($AE833,ﾚｰｻﾞOP,67,0))</f>
        <v>-</v>
      </c>
      <c r="FK833" s="373"/>
      <c r="FL833" s="155" t="str">
        <f t="shared" si="2192"/>
        <v>-</v>
      </c>
      <c r="FM833" s="279"/>
      <c r="FN833" s="1184"/>
      <c r="FO833" s="280"/>
      <c r="FP833" s="281"/>
      <c r="FQ833" s="282"/>
      <c r="FS833" s="281"/>
      <c r="FT833" s="282"/>
    </row>
    <row r="834" spans="1:176" ht="18.600000000000001" customHeight="1">
      <c r="A834" s="228">
        <f t="shared" si="2178"/>
        <v>824</v>
      </c>
      <c r="B834" s="343">
        <f t="shared" si="2179"/>
        <v>0</v>
      </c>
      <c r="C834" s="6877">
        <v>46354</v>
      </c>
      <c r="D834" s="7622" t="s">
        <v>1406</v>
      </c>
      <c r="E834" s="1046" t="s">
        <v>2108</v>
      </c>
      <c r="F834" s="6828"/>
      <c r="G834" s="1263"/>
      <c r="H834" s="1330"/>
      <c r="I834" s="1264"/>
      <c r="J834" s="1264" t="s">
        <v>508</v>
      </c>
      <c r="K834" s="599" t="s">
        <v>508</v>
      </c>
      <c r="L834" s="6608" t="s">
        <v>2317</v>
      </c>
      <c r="M834" s="354"/>
      <c r="N834" s="353"/>
      <c r="O834" s="354"/>
      <c r="P834" s="353"/>
      <c r="Q834" s="354"/>
      <c r="R834" s="353"/>
      <c r="S834" s="354"/>
      <c r="T834" s="353"/>
      <c r="U834" s="7685"/>
      <c r="V834" s="353"/>
      <c r="W834" s="7687"/>
      <c r="X834" s="357"/>
      <c r="Y834" s="359">
        <v>46315</v>
      </c>
      <c r="Z834" s="359">
        <v>46315</v>
      </c>
      <c r="AA834" s="601"/>
      <c r="AB834" s="359"/>
      <c r="AC834" s="251"/>
      <c r="AD834" s="361"/>
      <c r="AE834" s="362"/>
      <c r="AF834" s="363"/>
      <c r="AG834" s="364"/>
      <c r="AH834" s="364"/>
      <c r="AI834" s="364"/>
      <c r="AJ834" s="364"/>
      <c r="AK834" s="364"/>
      <c r="AL834" s="364"/>
      <c r="AM834" s="364"/>
      <c r="AN834" s="364"/>
      <c r="AO834" s="364"/>
      <c r="AP834" s="363"/>
      <c r="AQ834" s="255"/>
      <c r="AR834" s="255"/>
      <c r="AS834" s="255"/>
      <c r="AT834" s="255"/>
      <c r="AU834" s="2843"/>
      <c r="AV834" s="4008"/>
      <c r="AW834" s="590" t="str">
        <f>IF($AE834=0,"　",VLOOKUP($AE834,ﾚｰｻﾞOP,5,0))</f>
        <v>　</v>
      </c>
      <c r="AX834" s="369"/>
      <c r="AY834" s="154" t="str">
        <f>IF($AE834=0,"　",VLOOKUP($AE834,ﾚｰｻﾞOP,6,0))</f>
        <v>　</v>
      </c>
      <c r="AZ834" s="367"/>
      <c r="BA834" s="154" t="str">
        <f>IF($AE834=0,"　",VLOOKUP($AE834,ﾚｰｻﾞOP,7,0))</f>
        <v>　</v>
      </c>
      <c r="BB834" s="367"/>
      <c r="BC834" s="368" t="str">
        <f>IF($AE834=0,"　",VLOOKUP($AE834,ﾚｰｻﾞOP,8,0))</f>
        <v>　</v>
      </c>
      <c r="BD834" s="369"/>
      <c r="BE834" s="4599" t="str">
        <f>IF($AE834=0,"　",VLOOKUP($AE834,ﾚｰｻﾞOP,9,0))</f>
        <v>　</v>
      </c>
      <c r="BF834" s="367"/>
      <c r="BG834" s="368" t="str">
        <f>IF($AE834=0,"　",VLOOKUP($AE834,ﾚｰｻﾞOP,10,0))</f>
        <v>　</v>
      </c>
      <c r="BH834" s="367"/>
      <c r="BI834" s="154" t="str">
        <f>IF($AE834=0,"　",VLOOKUP($AE834,ﾚｰｻﾞOP,11,0))</f>
        <v>　</v>
      </c>
      <c r="BJ834" s="367"/>
      <c r="BK834" s="154" t="str">
        <f t="shared" si="2176"/>
        <v>　</v>
      </c>
      <c r="BL834" s="367"/>
      <c r="BM834" s="154" t="str">
        <f t="shared" si="2177"/>
        <v>　</v>
      </c>
      <c r="BN834" s="367"/>
      <c r="BO834" s="155" t="str">
        <f t="shared" si="2180"/>
        <v>　</v>
      </c>
      <c r="BP834" s="367"/>
      <c r="BQ834" s="154" t="str">
        <f>IF($AE834=0,"　",VLOOKUP($AE834,ﾚｰｻﾞOP,12,0))</f>
        <v>　</v>
      </c>
      <c r="BR834" s="369"/>
      <c r="BS834" s="154" t="str">
        <f t="shared" si="2163"/>
        <v>　</v>
      </c>
      <c r="BT834" s="369"/>
      <c r="BU834" s="154" t="str">
        <f t="shared" si="2164"/>
        <v>　</v>
      </c>
      <c r="BV834" s="369"/>
      <c r="BW834" s="154" t="str">
        <f t="shared" si="2165"/>
        <v>　</v>
      </c>
      <c r="BX834" s="367"/>
      <c r="BY834" s="154" t="str">
        <f t="shared" si="2166"/>
        <v>　</v>
      </c>
      <c r="BZ834" s="369"/>
      <c r="CA834" s="154" t="str">
        <f t="shared" si="2167"/>
        <v>　</v>
      </c>
      <c r="CB834" s="367"/>
      <c r="CC834" s="154" t="str">
        <f t="shared" si="2168"/>
        <v>　</v>
      </c>
      <c r="CD834" s="367"/>
      <c r="CE834" s="2850"/>
      <c r="CF834" s="2846"/>
      <c r="CG834" s="2855"/>
      <c r="CH834" s="2851"/>
      <c r="CI834" s="2850"/>
      <c r="CJ834" s="2846"/>
      <c r="CK834" s="2850"/>
      <c r="CL834" s="2851"/>
      <c r="CM834" s="2850"/>
      <c r="CN834" s="2851"/>
      <c r="CO834" s="2855"/>
      <c r="CP834" s="2851"/>
      <c r="CQ834" s="2855"/>
      <c r="CR834" s="2851"/>
      <c r="CS834" s="2850" t="str">
        <f t="shared" si="2181"/>
        <v>　</v>
      </c>
      <c r="CT834" s="2851"/>
      <c r="CU834" s="2855"/>
      <c r="CV834" s="2851"/>
      <c r="CW834" s="2850" t="str">
        <f t="shared" si="2182"/>
        <v>　</v>
      </c>
      <c r="CX834" s="2851"/>
      <c r="CY834" s="2855" t="str">
        <f t="shared" si="2183"/>
        <v>　</v>
      </c>
      <c r="CZ834" s="2851"/>
      <c r="DA834" s="154" t="str">
        <f t="shared" si="2184"/>
        <v>　</v>
      </c>
      <c r="DB834" s="369"/>
      <c r="DC834" s="155" t="str">
        <f t="shared" si="2185"/>
        <v>　</v>
      </c>
      <c r="DD834" s="367"/>
      <c r="DE834" s="374">
        <f t="shared" si="2149"/>
        <v>0</v>
      </c>
      <c r="DF834" s="373"/>
      <c r="DG834" s="818">
        <f t="shared" ref="DG834:DG867" si="2195">IF(AH834=1,1,0)</f>
        <v>0</v>
      </c>
      <c r="DH834" s="372"/>
      <c r="DI834" s="267">
        <f t="shared" si="2186"/>
        <v>0</v>
      </c>
      <c r="DJ834" s="373"/>
      <c r="DK834" s="374">
        <f t="shared" ref="DK834:DK841" si="2196">IF(AU834=2,1,0)</f>
        <v>0</v>
      </c>
      <c r="DL834" s="373"/>
      <c r="DM834" s="375">
        <f t="shared" si="2173"/>
        <v>0</v>
      </c>
      <c r="DN834" s="373"/>
      <c r="DO834" s="155">
        <f t="shared" si="2187"/>
        <v>0</v>
      </c>
      <c r="DP834" s="372"/>
      <c r="DQ834" s="155">
        <f t="shared" si="2188"/>
        <v>0</v>
      </c>
      <c r="DR834" s="373"/>
      <c r="DS834" s="155">
        <f t="shared" si="2189"/>
        <v>0</v>
      </c>
      <c r="DT834" s="372"/>
      <c r="DU834" s="155">
        <f t="shared" si="2190"/>
        <v>0</v>
      </c>
      <c r="DV834" s="373"/>
      <c r="DW834" s="4891">
        <f>IF(AN834=1,1,0)</f>
        <v>0</v>
      </c>
      <c r="DX834" s="372"/>
      <c r="DY834" s="154">
        <f t="shared" si="2170"/>
        <v>0</v>
      </c>
      <c r="DZ834" s="373"/>
      <c r="EA834" s="154">
        <f>IF(AP834=1,1,0)</f>
        <v>0</v>
      </c>
      <c r="EB834" s="373"/>
      <c r="EC834" s="269">
        <f t="shared" si="2193"/>
        <v>0</v>
      </c>
      <c r="ED834" s="376"/>
      <c r="EE834" s="822">
        <f t="shared" si="2194"/>
        <v>0</v>
      </c>
      <c r="EF834" s="377"/>
      <c r="EG834" s="273"/>
      <c r="EH834" s="274"/>
      <c r="EI834" s="275"/>
      <c r="EJ834" s="276"/>
      <c r="EK834" s="275"/>
      <c r="EL834" s="277"/>
      <c r="EM834" s="278"/>
      <c r="EN834" s="372"/>
      <c r="EO834" s="155"/>
      <c r="EP834" s="373"/>
      <c r="ER834" s="194"/>
      <c r="ET834" s="154" t="str">
        <f>IF($AE834=0,"　",VLOOKUP($AE834,ﾚｰｻﾞOP,60,0))</f>
        <v>　</v>
      </c>
      <c r="EU834" s="373"/>
      <c r="EV834" s="154" t="str">
        <f t="shared" si="2191"/>
        <v>　</v>
      </c>
      <c r="EW834" s="373"/>
      <c r="EX834" s="154"/>
      <c r="EY834" s="367"/>
      <c r="EZ834" s="154"/>
      <c r="FA834" s="367"/>
      <c r="FB834" s="154"/>
      <c r="FC834" s="367"/>
      <c r="FD834" s="154"/>
      <c r="FE834" s="367"/>
      <c r="FF834" s="155"/>
      <c r="FG834" s="367"/>
      <c r="FH834" s="154"/>
      <c r="FI834" s="367"/>
      <c r="FJ834" s="154" t="str">
        <f>IF($AE834=0,"　",VLOOKUP($AE834,ﾚｰｻﾞOP,67,0))</f>
        <v>　</v>
      </c>
      <c r="FK834" s="373"/>
      <c r="FL834" s="155" t="str">
        <f t="shared" si="2192"/>
        <v>　</v>
      </c>
      <c r="FM834" s="279"/>
      <c r="FN834" s="1184"/>
      <c r="FO834" s="280"/>
      <c r="FP834" s="281"/>
      <c r="FQ834" s="282"/>
      <c r="FS834" s="281"/>
      <c r="FT834" s="282"/>
    </row>
    <row r="835" spans="1:176" ht="18.600000000000001" customHeight="1">
      <c r="A835" s="228">
        <f t="shared" si="2178"/>
        <v>825</v>
      </c>
      <c r="B835" s="343">
        <f t="shared" si="2179"/>
        <v>0</v>
      </c>
      <c r="C835" s="6877">
        <v>46354</v>
      </c>
      <c r="D835" s="6786" t="s">
        <v>1406</v>
      </c>
      <c r="E835" s="6796" t="s">
        <v>2109</v>
      </c>
      <c r="F835" s="6828"/>
      <c r="G835" s="1263"/>
      <c r="H835" s="1330"/>
      <c r="I835" s="1264"/>
      <c r="J835" s="1264" t="s">
        <v>508</v>
      </c>
      <c r="K835" s="599" t="s">
        <v>508</v>
      </c>
      <c r="L835" s="6608" t="s">
        <v>2317</v>
      </c>
      <c r="M835" s="354"/>
      <c r="N835" s="353"/>
      <c r="O835" s="354"/>
      <c r="P835" s="353"/>
      <c r="Q835" s="354"/>
      <c r="R835" s="353"/>
      <c r="S835" s="354"/>
      <c r="T835" s="353"/>
      <c r="U835" s="7685"/>
      <c r="V835" s="353"/>
      <c r="W835" s="7687"/>
      <c r="X835" s="357"/>
      <c r="Y835" s="359">
        <v>46310</v>
      </c>
      <c r="Z835" s="359">
        <v>46310</v>
      </c>
      <c r="AA835" s="601"/>
      <c r="AB835" s="359"/>
      <c r="AC835" s="251"/>
      <c r="AD835" s="361"/>
      <c r="AE835" s="362"/>
      <c r="AF835" s="363"/>
      <c r="AG835" s="364"/>
      <c r="AH835" s="364"/>
      <c r="AI835" s="364"/>
      <c r="AJ835" s="364"/>
      <c r="AK835" s="364"/>
      <c r="AL835" s="364"/>
      <c r="AM835" s="364"/>
      <c r="AN835" s="364"/>
      <c r="AO835" s="364"/>
      <c r="AP835" s="363"/>
      <c r="AQ835" s="255"/>
      <c r="AR835" s="255"/>
      <c r="AS835" s="255"/>
      <c r="AT835" s="255"/>
      <c r="AU835" s="2843"/>
      <c r="AV835" s="4008"/>
      <c r="AW835" s="590" t="str">
        <f>IF($AE835=0,"　",VLOOKUP($AE835,ﾚｰｻﾞOP,5,0))</f>
        <v>　</v>
      </c>
      <c r="AX835" s="369"/>
      <c r="AY835" s="154" t="str">
        <f>IF($AE835=0,"　",VLOOKUP($AE835,ﾚｰｻﾞOP,6,0))</f>
        <v>　</v>
      </c>
      <c r="AZ835" s="367"/>
      <c r="BA835" s="154" t="str">
        <f>IF($AE835=0,"　",VLOOKUP($AE835,ﾚｰｻﾞOP,7,0))</f>
        <v>　</v>
      </c>
      <c r="BB835" s="367"/>
      <c r="BC835" s="368" t="str">
        <f>IF($AE835=0,"　",VLOOKUP($AE835,ﾚｰｻﾞOP,8,0))</f>
        <v>　</v>
      </c>
      <c r="BD835" s="369"/>
      <c r="BE835" s="4599" t="str">
        <f>IF($AE835=0,"　",VLOOKUP($AE835,ﾚｰｻﾞOP,9,0))</f>
        <v>　</v>
      </c>
      <c r="BF835" s="367"/>
      <c r="BG835" s="368" t="str">
        <f>IF($AE835=0,"　",VLOOKUP($AE835,ﾚｰｻﾞOP,10,0))</f>
        <v>　</v>
      </c>
      <c r="BH835" s="367"/>
      <c r="BI835" s="154" t="str">
        <f>IF($AE835=0,"　",VLOOKUP($AE835,ﾚｰｻﾞOP,11,0))</f>
        <v>　</v>
      </c>
      <c r="BJ835" s="367"/>
      <c r="BK835" s="154" t="str">
        <f t="shared" si="2176"/>
        <v>　</v>
      </c>
      <c r="BL835" s="367"/>
      <c r="BM835" s="154" t="str">
        <f t="shared" si="2177"/>
        <v>　</v>
      </c>
      <c r="BN835" s="367"/>
      <c r="BO835" s="155" t="str">
        <f t="shared" si="2180"/>
        <v>　</v>
      </c>
      <c r="BP835" s="367"/>
      <c r="BQ835" s="154" t="str">
        <f>IF($AE835=0,"　",VLOOKUP($AE835,ﾚｰｻﾞOP,12,0))</f>
        <v>　</v>
      </c>
      <c r="BR835" s="369"/>
      <c r="BS835" s="154" t="str">
        <f t="shared" si="2163"/>
        <v>　</v>
      </c>
      <c r="BT835" s="369"/>
      <c r="BU835" s="154" t="str">
        <f t="shared" si="2164"/>
        <v>　</v>
      </c>
      <c r="BV835" s="369"/>
      <c r="BW835" s="154" t="str">
        <f t="shared" si="2165"/>
        <v>　</v>
      </c>
      <c r="BX835" s="367"/>
      <c r="BY835" s="154" t="str">
        <f t="shared" si="2166"/>
        <v>　</v>
      </c>
      <c r="BZ835" s="369"/>
      <c r="CA835" s="154" t="str">
        <f t="shared" si="2167"/>
        <v>　</v>
      </c>
      <c r="CB835" s="367"/>
      <c r="CC835" s="154" t="str">
        <f t="shared" si="2168"/>
        <v>　</v>
      </c>
      <c r="CD835" s="367"/>
      <c r="CE835" s="2850"/>
      <c r="CF835" s="2846"/>
      <c r="CG835" s="2855"/>
      <c r="CH835" s="2851"/>
      <c r="CI835" s="2850"/>
      <c r="CJ835" s="2846"/>
      <c r="CK835" s="2850"/>
      <c r="CL835" s="2851"/>
      <c r="CM835" s="2850"/>
      <c r="CN835" s="2851"/>
      <c r="CO835" s="2855"/>
      <c r="CP835" s="2851"/>
      <c r="CQ835" s="2855"/>
      <c r="CR835" s="2851"/>
      <c r="CS835" s="2850" t="str">
        <f t="shared" si="2181"/>
        <v>　</v>
      </c>
      <c r="CT835" s="2851"/>
      <c r="CU835" s="2855"/>
      <c r="CV835" s="2851"/>
      <c r="CW835" s="2850" t="str">
        <f t="shared" si="2182"/>
        <v>　</v>
      </c>
      <c r="CX835" s="2851"/>
      <c r="CY835" s="2855" t="str">
        <f t="shared" si="2183"/>
        <v>　</v>
      </c>
      <c r="CZ835" s="2851"/>
      <c r="DA835" s="154" t="str">
        <f t="shared" si="2184"/>
        <v>　</v>
      </c>
      <c r="DB835" s="369"/>
      <c r="DC835" s="155" t="str">
        <f t="shared" si="2185"/>
        <v>　</v>
      </c>
      <c r="DD835" s="367"/>
      <c r="DE835" s="374">
        <f t="shared" si="2149"/>
        <v>0</v>
      </c>
      <c r="DF835" s="373"/>
      <c r="DG835" s="818">
        <f t="shared" si="2195"/>
        <v>0</v>
      </c>
      <c r="DH835" s="372"/>
      <c r="DI835" s="267">
        <f t="shared" si="2186"/>
        <v>0</v>
      </c>
      <c r="DJ835" s="373"/>
      <c r="DK835" s="374">
        <f t="shared" si="2196"/>
        <v>0</v>
      </c>
      <c r="DL835" s="373"/>
      <c r="DM835" s="7649">
        <f t="shared" si="2173"/>
        <v>0</v>
      </c>
      <c r="DN835" s="373"/>
      <c r="DO835" s="155">
        <f t="shared" si="2187"/>
        <v>0</v>
      </c>
      <c r="DP835" s="372"/>
      <c r="DQ835" s="155">
        <f t="shared" si="2188"/>
        <v>0</v>
      </c>
      <c r="DR835" s="373"/>
      <c r="DS835" s="155">
        <f t="shared" si="2189"/>
        <v>0</v>
      </c>
      <c r="DT835" s="372"/>
      <c r="DU835" s="155">
        <f t="shared" si="2190"/>
        <v>0</v>
      </c>
      <c r="DV835" s="373"/>
      <c r="DW835" s="4891">
        <f>IF(AN835=1,1,0)</f>
        <v>0</v>
      </c>
      <c r="DX835" s="372"/>
      <c r="DY835" s="154">
        <f t="shared" si="2170"/>
        <v>0</v>
      </c>
      <c r="DZ835" s="373"/>
      <c r="EA835" s="154">
        <f>IF(AP835=1,1,0)</f>
        <v>0</v>
      </c>
      <c r="EB835" s="373"/>
      <c r="EC835" s="269">
        <f t="shared" si="2193"/>
        <v>0</v>
      </c>
      <c r="ED835" s="376"/>
      <c r="EE835" s="822">
        <f t="shared" si="2194"/>
        <v>0</v>
      </c>
      <c r="EF835" s="377"/>
      <c r="EG835" s="273"/>
      <c r="EH835" s="274"/>
      <c r="EI835" s="275"/>
      <c r="EJ835" s="276"/>
      <c r="EK835" s="275"/>
      <c r="EL835" s="277"/>
      <c r="EM835" s="278"/>
      <c r="EN835" s="372"/>
      <c r="EO835" s="155"/>
      <c r="EP835" s="373"/>
      <c r="ER835" s="194"/>
      <c r="ET835" s="154" t="str">
        <f>IF($AE835=0,"　",VLOOKUP($AE835,ﾚｰｻﾞOP,60,0))</f>
        <v>　</v>
      </c>
      <c r="EU835" s="373"/>
      <c r="EV835" s="154" t="str">
        <f t="shared" si="2191"/>
        <v>　</v>
      </c>
      <c r="EW835" s="373"/>
      <c r="EX835" s="154"/>
      <c r="EY835" s="367"/>
      <c r="EZ835" s="154"/>
      <c r="FA835" s="367"/>
      <c r="FB835" s="154"/>
      <c r="FC835" s="367"/>
      <c r="FD835" s="154"/>
      <c r="FE835" s="367"/>
      <c r="FF835" s="155"/>
      <c r="FG835" s="367"/>
      <c r="FH835" s="154"/>
      <c r="FI835" s="367"/>
      <c r="FJ835" s="154" t="str">
        <f>IF($AE835=0,"　",VLOOKUP($AE835,ﾚｰｻﾞOP,67,0))</f>
        <v>　</v>
      </c>
      <c r="FK835" s="373"/>
      <c r="FL835" s="155" t="str">
        <f t="shared" si="2192"/>
        <v>　</v>
      </c>
      <c r="FM835" s="279"/>
      <c r="FN835" s="1184"/>
      <c r="FO835" s="280"/>
      <c r="FP835" s="281"/>
      <c r="FQ835" s="282"/>
      <c r="FS835" s="281"/>
      <c r="FT835" s="282"/>
    </row>
    <row r="836" spans="1:176" ht="18.600000000000001" customHeight="1">
      <c r="A836" s="228">
        <f t="shared" si="2178"/>
        <v>826</v>
      </c>
      <c r="B836" s="343" t="str">
        <f t="shared" si="2179"/>
        <v>4IE</v>
      </c>
      <c r="C836" s="6821">
        <v>46321</v>
      </c>
      <c r="D836" s="5644" t="s">
        <v>1024</v>
      </c>
      <c r="E836" s="6193">
        <v>89610222</v>
      </c>
      <c r="F836" s="6828" t="s">
        <v>2425</v>
      </c>
      <c r="G836" s="1263"/>
      <c r="H836" s="1330" t="s">
        <v>630</v>
      </c>
      <c r="I836" s="1264" t="s">
        <v>48</v>
      </c>
      <c r="J836" s="1264" t="s">
        <v>1667</v>
      </c>
      <c r="K836" s="599" t="s">
        <v>11</v>
      </c>
      <c r="L836" s="600"/>
      <c r="M836" s="6477">
        <v>46281</v>
      </c>
      <c r="N836" s="353">
        <v>46277</v>
      </c>
      <c r="O836" s="354">
        <v>46282</v>
      </c>
      <c r="P836" s="353">
        <v>46277</v>
      </c>
      <c r="Q836" s="354">
        <v>46284</v>
      </c>
      <c r="R836" s="353">
        <v>46277</v>
      </c>
      <c r="S836" s="354">
        <v>46290</v>
      </c>
      <c r="T836" s="353">
        <v>46282</v>
      </c>
      <c r="U836" s="7685">
        <v>46291</v>
      </c>
      <c r="V836" s="353">
        <v>46284</v>
      </c>
      <c r="W836" s="7687">
        <v>46294</v>
      </c>
      <c r="X836" s="357">
        <v>46301</v>
      </c>
      <c r="Y836" s="358">
        <v>46304</v>
      </c>
      <c r="Z836" s="358">
        <v>46304</v>
      </c>
      <c r="AA836" s="601"/>
      <c r="AB836" s="359"/>
      <c r="AC836" s="251"/>
      <c r="AD836" s="361"/>
      <c r="AE836" s="362">
        <v>25</v>
      </c>
      <c r="AF836" s="363" t="str">
        <f t="shared" ref="AF836:AF868" si="2197">IF($AE836=0,"　",VLOOKUP($AE836,ﾚｰｻﾞOP,69,0))</f>
        <v>4IE</v>
      </c>
      <c r="AG836" s="364"/>
      <c r="AH836" s="364"/>
      <c r="AI836" s="364"/>
      <c r="AJ836" s="364"/>
      <c r="AK836" s="364"/>
      <c r="AL836" s="364"/>
      <c r="AM836" s="364"/>
      <c r="AN836" s="364"/>
      <c r="AO836" s="364"/>
      <c r="AP836" s="363"/>
      <c r="AQ836" s="255"/>
      <c r="AR836" s="255"/>
      <c r="AS836" s="255"/>
      <c r="AT836" s="255"/>
      <c r="AU836" s="2843">
        <f>IF(AI836="付属済",0,IF(AI836=1,AI836+AP836,0))</f>
        <v>0</v>
      </c>
      <c r="AV836" s="4008">
        <f>IF(AE836=0,0,(AR836*1)+(AS836*100))</f>
        <v>0</v>
      </c>
      <c r="AW836" s="590" t="str">
        <f>IF($AE836=0,"　",VLOOKUP($AE836,ﾚｰｻﾞOP,5,0))</f>
        <v>-</v>
      </c>
      <c r="AX836" s="369"/>
      <c r="AY836" s="154" t="str">
        <f>IF($AE836=0,"　",VLOOKUP($AE836,ﾚｰｻﾞOP,6,0))</f>
        <v>-</v>
      </c>
      <c r="AZ836" s="367"/>
      <c r="BA836" s="154" t="str">
        <f>IF($AE836=0,"　",VLOOKUP($AE836,ﾚｰｻﾞOP,7,0))</f>
        <v>-</v>
      </c>
      <c r="BB836" s="367"/>
      <c r="BC836" s="368" t="str">
        <f>IF($AE836=0,"　",VLOOKUP($AE836,ﾚｰｻﾞOP,8,0))</f>
        <v>-</v>
      </c>
      <c r="BD836" s="369"/>
      <c r="BE836" s="4599" t="str">
        <f>IF($AE836=0,"　",VLOOKUP($AE836,ﾚｰｻﾞOP,9,0))</f>
        <v>-</v>
      </c>
      <c r="BF836" s="367"/>
      <c r="BG836" s="368" t="str">
        <f>IF($AE836=0,"　",VLOOKUP($AE836,ﾚｰｻﾞOP,10,0))</f>
        <v>-</v>
      </c>
      <c r="BH836" s="367"/>
      <c r="BI836" s="154" t="str">
        <f>IF($AE836=0,"　",VLOOKUP($AE836,ﾚｰｻﾞOP,11,0))</f>
        <v>-</v>
      </c>
      <c r="BJ836" s="367"/>
      <c r="BK836" s="154" t="str">
        <f t="shared" si="2176"/>
        <v>-</v>
      </c>
      <c r="BL836" s="367"/>
      <c r="BM836" s="154" t="str">
        <f t="shared" si="2177"/>
        <v>-</v>
      </c>
      <c r="BN836" s="367"/>
      <c r="BO836" s="155" t="str">
        <f t="shared" si="2180"/>
        <v>-</v>
      </c>
      <c r="BP836" s="367"/>
      <c r="BQ836" s="154" t="str">
        <f>IF($AE836=0,"　",VLOOKUP($AE836,ﾚｰｻﾞOP,12,0))</f>
        <v>-</v>
      </c>
      <c r="BR836" s="369"/>
      <c r="BS836" s="154" t="str">
        <f t="shared" si="2163"/>
        <v>-</v>
      </c>
      <c r="BT836" s="369"/>
      <c r="BU836" s="154" t="str">
        <f t="shared" si="2164"/>
        <v>-</v>
      </c>
      <c r="BV836" s="369"/>
      <c r="BW836" s="154" t="str">
        <f t="shared" si="2165"/>
        <v>-</v>
      </c>
      <c r="BX836" s="367"/>
      <c r="BY836" s="154" t="str">
        <f t="shared" si="2166"/>
        <v>-</v>
      </c>
      <c r="BZ836" s="369"/>
      <c r="CA836" s="154" t="str">
        <f t="shared" si="2167"/>
        <v>-</v>
      </c>
      <c r="CB836" s="367"/>
      <c r="CC836" s="154" t="str">
        <f t="shared" si="2168"/>
        <v>-</v>
      </c>
      <c r="CD836" s="367"/>
      <c r="CE836" s="2850" t="str">
        <f>IF($AE836=0,"　",VLOOKUP($AE836,ﾚｰｻﾞOP,19,0))</f>
        <v>-</v>
      </c>
      <c r="CF836" s="2846"/>
      <c r="CG836" s="2855" t="str">
        <f>IF($AE836=0,"　",VLOOKUP($AE836,ﾚｰｻﾞOP,20,0))</f>
        <v>-</v>
      </c>
      <c r="CH836" s="2851"/>
      <c r="CI836" s="2850" t="str">
        <f>IF($AE836=0,"　",VLOOKUP($AE836,ﾚｰｻﾞOP,21,0))</f>
        <v>-</v>
      </c>
      <c r="CJ836" s="2846"/>
      <c r="CK836" s="2850" t="str">
        <f>IF($AE836=0,"　",VLOOKUP($AE836,ﾚｰｻﾞOP,22,0))</f>
        <v>-</v>
      </c>
      <c r="CL836" s="2851"/>
      <c r="CM836" s="2850" t="str">
        <f>IF($AE836=0,"　",VLOOKUP($AE836,ﾚｰｻﾞOP,23,0))</f>
        <v>-</v>
      </c>
      <c r="CN836" s="2851"/>
      <c r="CO836" s="2855" t="str">
        <f>IF($AE836=0,"　",VLOOKUP($AE836,ﾚｰｻﾞOP,24,0))</f>
        <v>-</v>
      </c>
      <c r="CP836" s="2851"/>
      <c r="CQ836" s="2855" t="str">
        <f>IF($AE836=0,"　",VLOOKUP($AE836,ﾚｰｻﾞOP,25,0))</f>
        <v>-</v>
      </c>
      <c r="CR836" s="2851"/>
      <c r="CS836" s="2850" t="str">
        <f t="shared" si="2181"/>
        <v>-</v>
      </c>
      <c r="CT836" s="2851"/>
      <c r="CU836" s="2855"/>
      <c r="CV836" s="2851"/>
      <c r="CW836" s="2850" t="str">
        <f t="shared" si="2182"/>
        <v>-</v>
      </c>
      <c r="CX836" s="2851"/>
      <c r="CY836" s="2855" t="str">
        <f t="shared" si="2183"/>
        <v>-</v>
      </c>
      <c r="CZ836" s="2851"/>
      <c r="DA836" s="154" t="str">
        <f t="shared" si="2184"/>
        <v>-</v>
      </c>
      <c r="DB836" s="369"/>
      <c r="DC836" s="155" t="str">
        <f t="shared" si="2185"/>
        <v>-</v>
      </c>
      <c r="DD836" s="367"/>
      <c r="DE836" s="374">
        <f t="shared" si="2149"/>
        <v>0</v>
      </c>
      <c r="DF836" s="373"/>
      <c r="DG836" s="818">
        <f t="shared" si="2195"/>
        <v>0</v>
      </c>
      <c r="DH836" s="372"/>
      <c r="DI836" s="267">
        <f t="shared" si="2186"/>
        <v>0</v>
      </c>
      <c r="DJ836" s="373"/>
      <c r="DK836" s="374">
        <f t="shared" si="2196"/>
        <v>0</v>
      </c>
      <c r="DL836" s="373"/>
      <c r="DM836" s="375">
        <f t="shared" si="2173"/>
        <v>0</v>
      </c>
      <c r="DN836" s="373"/>
      <c r="DO836" s="155">
        <f t="shared" si="2187"/>
        <v>0</v>
      </c>
      <c r="DP836" s="372"/>
      <c r="DQ836" s="155">
        <f t="shared" si="2188"/>
        <v>0</v>
      </c>
      <c r="DR836" s="373"/>
      <c r="DS836" s="155">
        <f t="shared" si="2189"/>
        <v>0</v>
      </c>
      <c r="DT836" s="372"/>
      <c r="DU836" s="155">
        <f t="shared" si="2190"/>
        <v>0</v>
      </c>
      <c r="DV836" s="373"/>
      <c r="DW836" s="4891">
        <f>IF(AN836=1,1,0)</f>
        <v>0</v>
      </c>
      <c r="DX836" s="372"/>
      <c r="DY836" s="154">
        <f t="shared" si="2170"/>
        <v>0</v>
      </c>
      <c r="DZ836" s="373"/>
      <c r="EA836" s="154">
        <f>IF(AP836=1,1,0)</f>
        <v>0</v>
      </c>
      <c r="EB836" s="373"/>
      <c r="EC836" s="269">
        <f t="shared" si="2193"/>
        <v>0</v>
      </c>
      <c r="ED836" s="376"/>
      <c r="EE836" s="822">
        <f t="shared" si="2194"/>
        <v>0</v>
      </c>
      <c r="EF836" s="377"/>
      <c r="EG836" s="273"/>
      <c r="EH836" s="274"/>
      <c r="EI836" s="275"/>
      <c r="EJ836" s="276"/>
      <c r="EK836" s="275"/>
      <c r="EL836" s="277"/>
      <c r="EM836" s="278" t="str">
        <f>IF(CE836="-"," ",IF(AR836=1,1," "))</f>
        <v xml:space="preserve"> </v>
      </c>
      <c r="EN836" s="372"/>
      <c r="EO836" s="155">
        <f>IF(AT836=1,1,0)</f>
        <v>0</v>
      </c>
      <c r="EP836" s="373"/>
      <c r="ER836" s="194"/>
      <c r="ET836" s="154">
        <v>46251</v>
      </c>
      <c r="EU836" s="373">
        <v>4263390</v>
      </c>
      <c r="EV836" s="154">
        <f t="shared" si="2191"/>
        <v>1</v>
      </c>
      <c r="EW836" s="373"/>
      <c r="EX836" s="154"/>
      <c r="EY836" s="367"/>
      <c r="EZ836" s="154"/>
      <c r="FA836" s="367"/>
      <c r="FB836" s="154"/>
      <c r="FC836" s="367"/>
      <c r="FD836" s="154">
        <v>46275</v>
      </c>
      <c r="FE836" s="367">
        <v>4263429</v>
      </c>
      <c r="FF836" s="155"/>
      <c r="FG836" s="367"/>
      <c r="FH836" s="6377">
        <v>46087</v>
      </c>
      <c r="FI836" s="6378">
        <v>4263173</v>
      </c>
      <c r="FJ836" s="154">
        <v>46275</v>
      </c>
      <c r="FK836" s="373">
        <v>4263430</v>
      </c>
      <c r="FL836" s="155">
        <f t="shared" si="2192"/>
        <v>1</v>
      </c>
      <c r="FM836" s="279"/>
      <c r="FN836" s="1184"/>
      <c r="FO836" s="280"/>
      <c r="FP836" s="281"/>
      <c r="FQ836" s="282"/>
      <c r="FS836" s="281"/>
      <c r="FT836" s="282"/>
    </row>
    <row r="837" spans="1:176" ht="18.600000000000001" customHeight="1">
      <c r="A837" s="228">
        <f t="shared" si="2178"/>
        <v>827</v>
      </c>
      <c r="B837" s="343" t="str">
        <f t="shared" si="2179"/>
        <v>4IE</v>
      </c>
      <c r="C837" s="6877">
        <v>46354</v>
      </c>
      <c r="D837" s="6779" t="s">
        <v>39</v>
      </c>
      <c r="E837" s="6792" t="s">
        <v>1989</v>
      </c>
      <c r="F837" s="6828" t="s">
        <v>2442</v>
      </c>
      <c r="G837" s="1263"/>
      <c r="H837" s="1330" t="s">
        <v>630</v>
      </c>
      <c r="I837" s="1264" t="s">
        <v>48</v>
      </c>
      <c r="J837" s="1264" t="s">
        <v>0</v>
      </c>
      <c r="K837" s="599" t="s">
        <v>503</v>
      </c>
      <c r="L837" s="600"/>
      <c r="M837" s="6477">
        <v>46281</v>
      </c>
      <c r="N837" s="353">
        <v>46282</v>
      </c>
      <c r="O837" s="354">
        <v>46282</v>
      </c>
      <c r="P837" s="353">
        <v>46283</v>
      </c>
      <c r="Q837" s="354">
        <v>46284</v>
      </c>
      <c r="R837" s="353">
        <v>46283</v>
      </c>
      <c r="S837" s="354">
        <v>46290</v>
      </c>
      <c r="T837" s="353">
        <v>46284</v>
      </c>
      <c r="U837" s="7610">
        <v>46294</v>
      </c>
      <c r="V837" s="353">
        <v>46291</v>
      </c>
      <c r="W837" s="7687">
        <v>46294</v>
      </c>
      <c r="X837" s="357">
        <v>46301</v>
      </c>
      <c r="Y837" s="359">
        <v>46304</v>
      </c>
      <c r="Z837" s="359">
        <v>46304</v>
      </c>
      <c r="AA837" s="601"/>
      <c r="AB837" s="359"/>
      <c r="AC837" s="251" t="s">
        <v>627</v>
      </c>
      <c r="AD837" s="361"/>
      <c r="AE837" s="362">
        <v>5</v>
      </c>
      <c r="AF837" s="363" t="str">
        <f t="shared" si="2197"/>
        <v>4IE</v>
      </c>
      <c r="AG837" s="364">
        <v>1</v>
      </c>
      <c r="AH837" s="364"/>
      <c r="AI837" s="364"/>
      <c r="AJ837" s="364"/>
      <c r="AK837" s="364"/>
      <c r="AL837" s="364"/>
      <c r="AM837" s="364"/>
      <c r="AN837" s="364"/>
      <c r="AO837" s="364"/>
      <c r="AP837" s="363">
        <v>1</v>
      </c>
      <c r="AQ837" s="255">
        <v>1</v>
      </c>
      <c r="AR837" s="255">
        <v>1</v>
      </c>
      <c r="AS837" s="255"/>
      <c r="AT837" s="255"/>
      <c r="AU837" s="2843">
        <f>IF(AI837="付属済",0,IF(AI837=1,AI837+AP837,0))</f>
        <v>0</v>
      </c>
      <c r="AV837" s="4008">
        <f>IF(AE837=0,0,(AR837*1)+(AS837*100))</f>
        <v>1</v>
      </c>
      <c r="AW837" s="590">
        <v>46275</v>
      </c>
      <c r="AX837" s="369">
        <v>4263410</v>
      </c>
      <c r="AY837" s="154">
        <v>46275</v>
      </c>
      <c r="AZ837" s="367">
        <v>4263412</v>
      </c>
      <c r="BA837" s="154">
        <v>46275</v>
      </c>
      <c r="BB837" s="367">
        <v>4263414</v>
      </c>
      <c r="BC837" s="368">
        <v>46251</v>
      </c>
      <c r="BD837" s="369">
        <v>4263380</v>
      </c>
      <c r="BE837" s="4599">
        <v>46237</v>
      </c>
      <c r="BF837" s="367">
        <v>4263376</v>
      </c>
      <c r="BG837" s="368">
        <v>46275</v>
      </c>
      <c r="BH837" s="367">
        <v>4263418</v>
      </c>
      <c r="BI837" s="154" t="str">
        <f>IF($AE837=0,"　",VLOOKUP($AE837,ﾚｰｻﾞOP,11,0))</f>
        <v>-</v>
      </c>
      <c r="BJ837" s="367"/>
      <c r="BK837" s="154" t="str">
        <f t="shared" si="2176"/>
        <v>-</v>
      </c>
      <c r="BL837" s="367"/>
      <c r="BM837" s="154" t="str">
        <f t="shared" si="2177"/>
        <v>-</v>
      </c>
      <c r="BN837" s="367"/>
      <c r="BO837" s="155" t="str">
        <f t="shared" si="2180"/>
        <v>-</v>
      </c>
      <c r="BP837" s="367"/>
      <c r="BQ837" s="154">
        <v>46206</v>
      </c>
      <c r="BR837" s="369">
        <v>4263334</v>
      </c>
      <c r="BS837" s="154" t="str">
        <f t="shared" si="2163"/>
        <v>-</v>
      </c>
      <c r="BT837" s="369"/>
      <c r="BU837" s="154" t="str">
        <f t="shared" si="2164"/>
        <v>-</v>
      </c>
      <c r="BV837" s="369"/>
      <c r="BW837" s="154" t="str">
        <f t="shared" si="2165"/>
        <v>-</v>
      </c>
      <c r="BX837" s="367"/>
      <c r="BY837" s="154" t="str">
        <f t="shared" si="2166"/>
        <v>-</v>
      </c>
      <c r="BZ837" s="369"/>
      <c r="CA837" s="154" t="str">
        <f t="shared" si="2167"/>
        <v>-</v>
      </c>
      <c r="CB837" s="367"/>
      <c r="CC837" s="154" t="str">
        <f t="shared" si="2168"/>
        <v>-</v>
      </c>
      <c r="CD837" s="367"/>
      <c r="CE837" s="2850" t="str">
        <f>IF($AE837=0,"　",VLOOKUP($AE837,ﾚｰｻﾞOP,19,0))</f>
        <v>-</v>
      </c>
      <c r="CF837" s="2846"/>
      <c r="CG837" s="2855" t="str">
        <f>IF($AE837=0,"　",VLOOKUP($AE837,ﾚｰｻﾞOP,20,0))</f>
        <v>-</v>
      </c>
      <c r="CH837" s="2851"/>
      <c r="CI837" s="2850" t="str">
        <f>IF($AE837=0,"　",VLOOKUP($AE837,ﾚｰｻﾞOP,21,0))</f>
        <v>-</v>
      </c>
      <c r="CJ837" s="2846"/>
      <c r="CK837" s="2850" t="str">
        <f>IF($AE837=0,"　",VLOOKUP($AE837,ﾚｰｻﾞOP,22,0))</f>
        <v>-</v>
      </c>
      <c r="CL837" s="2851"/>
      <c r="CM837" s="2850" t="str">
        <f>IF($AE837=0,"　",VLOOKUP($AE837,ﾚｰｻﾞOP,23,0))</f>
        <v>-</v>
      </c>
      <c r="CN837" s="2851"/>
      <c r="CO837" s="2855" t="str">
        <f>IF($AE837=0,"　",VLOOKUP($AE837,ﾚｰｻﾞOP,24,0))</f>
        <v>-</v>
      </c>
      <c r="CP837" s="2851"/>
      <c r="CQ837" s="2855" t="str">
        <f>IF($AE837=0,"　",VLOOKUP($AE837,ﾚｰｻﾞOP,25,0))</f>
        <v>-</v>
      </c>
      <c r="CR837" s="2851"/>
      <c r="CS837" s="2850" t="str">
        <f t="shared" si="2181"/>
        <v>-</v>
      </c>
      <c r="CT837" s="2851"/>
      <c r="CU837" s="2855"/>
      <c r="CV837" s="2851"/>
      <c r="CW837" s="2850" t="str">
        <f t="shared" si="2182"/>
        <v>-</v>
      </c>
      <c r="CX837" s="2851"/>
      <c r="CY837" s="2855" t="str">
        <f t="shared" si="2183"/>
        <v>-</v>
      </c>
      <c r="CZ837" s="2851"/>
      <c r="DA837" s="154" t="str">
        <f t="shared" si="2184"/>
        <v>-</v>
      </c>
      <c r="DB837" s="369"/>
      <c r="DC837" s="155" t="str">
        <f t="shared" si="2185"/>
        <v>-</v>
      </c>
      <c r="DD837" s="367"/>
      <c r="DE837" s="374">
        <f t="shared" si="2149"/>
        <v>1</v>
      </c>
      <c r="DF837" s="373"/>
      <c r="DG837" s="818">
        <f t="shared" si="2195"/>
        <v>0</v>
      </c>
      <c r="DH837" s="372"/>
      <c r="DI837" s="267">
        <v>46206</v>
      </c>
      <c r="DJ837" s="373">
        <v>4263335</v>
      </c>
      <c r="DK837" s="374">
        <f t="shared" si="2196"/>
        <v>0</v>
      </c>
      <c r="DL837" s="373"/>
      <c r="DM837" s="375">
        <f t="shared" si="2173"/>
        <v>0</v>
      </c>
      <c r="DN837" s="373"/>
      <c r="DO837" s="155">
        <f t="shared" si="2187"/>
        <v>0</v>
      </c>
      <c r="DP837" s="372"/>
      <c r="DQ837" s="155">
        <f t="shared" si="2188"/>
        <v>0</v>
      </c>
      <c r="DR837" s="373"/>
      <c r="DS837" s="155">
        <f t="shared" si="2189"/>
        <v>0</v>
      </c>
      <c r="DT837" s="372"/>
      <c r="DU837" s="155">
        <f t="shared" si="2190"/>
        <v>0</v>
      </c>
      <c r="DV837" s="373"/>
      <c r="DW837" s="4891">
        <f>IF(AN837=1,1,0)</f>
        <v>0</v>
      </c>
      <c r="DX837" s="372"/>
      <c r="DY837" s="154">
        <f t="shared" si="2170"/>
        <v>0</v>
      </c>
      <c r="DZ837" s="373"/>
      <c r="EA837" s="7620">
        <v>46206</v>
      </c>
      <c r="EB837" s="7621">
        <v>4263338</v>
      </c>
      <c r="EC837" s="7651">
        <v>46206</v>
      </c>
      <c r="ED837" s="7652">
        <v>4263339</v>
      </c>
      <c r="EE837" s="7653">
        <v>46178</v>
      </c>
      <c r="EF837" s="7539">
        <v>4263307</v>
      </c>
      <c r="EG837" s="273"/>
      <c r="EH837" s="274"/>
      <c r="EI837" s="275"/>
      <c r="EJ837" s="276"/>
      <c r="EK837" s="275"/>
      <c r="EL837" s="277"/>
      <c r="EM837" s="278" t="str">
        <f>IF(CE837="-"," ",IF(AR837=1,1," "))</f>
        <v xml:space="preserve"> </v>
      </c>
      <c r="EN837" s="372"/>
      <c r="EO837" s="155">
        <f>IF(AT837=1,1,0)</f>
        <v>0</v>
      </c>
      <c r="EP837" s="373"/>
      <c r="ER837" s="194"/>
      <c r="ET837" s="154" t="str">
        <f t="shared" ref="ET837:ET850" si="2198">IF($AE837=0,"　",VLOOKUP($AE837,ﾚｰｻﾞOP,60,0))</f>
        <v>-</v>
      </c>
      <c r="EU837" s="373"/>
      <c r="EV837" s="154" t="str">
        <f t="shared" si="2191"/>
        <v>-</v>
      </c>
      <c r="EW837" s="373"/>
      <c r="EX837" s="154"/>
      <c r="EY837" s="367"/>
      <c r="EZ837" s="154"/>
      <c r="FA837" s="367"/>
      <c r="FB837" s="154"/>
      <c r="FC837" s="367"/>
      <c r="FD837" s="154"/>
      <c r="FE837" s="367"/>
      <c r="FF837" s="155"/>
      <c r="FG837" s="367"/>
      <c r="FH837" s="154"/>
      <c r="FI837" s="367"/>
      <c r="FJ837" s="154" t="str">
        <f t="shared" ref="FJ837:FJ850" si="2199">IF($AE837=0,"　",VLOOKUP($AE837,ﾚｰｻﾞOP,67,0))</f>
        <v>-</v>
      </c>
      <c r="FK837" s="373"/>
      <c r="FL837" s="155" t="str">
        <f t="shared" si="2192"/>
        <v>-</v>
      </c>
      <c r="FM837" s="279"/>
      <c r="FN837" s="1184"/>
      <c r="FO837" s="280"/>
      <c r="FP837" s="281"/>
      <c r="FQ837" s="282"/>
      <c r="FS837" s="281"/>
      <c r="FT837" s="282"/>
    </row>
    <row r="838" spans="1:176" ht="18.600000000000001" customHeight="1">
      <c r="A838" s="228">
        <f t="shared" si="2178"/>
        <v>828</v>
      </c>
      <c r="B838" s="343" t="str">
        <f t="shared" si="2179"/>
        <v>4IE</v>
      </c>
      <c r="C838" s="6877">
        <v>46354</v>
      </c>
      <c r="D838" s="6779" t="s">
        <v>39</v>
      </c>
      <c r="E838" s="6792" t="s">
        <v>1990</v>
      </c>
      <c r="F838" s="6828" t="s">
        <v>2443</v>
      </c>
      <c r="G838" s="1263"/>
      <c r="H838" s="1330" t="s">
        <v>630</v>
      </c>
      <c r="I838" s="1264" t="s">
        <v>48</v>
      </c>
      <c r="J838" s="1264" t="s">
        <v>0</v>
      </c>
      <c r="K838" s="599" t="s">
        <v>503</v>
      </c>
      <c r="L838" s="600"/>
      <c r="M838" s="6477">
        <v>46282</v>
      </c>
      <c r="N838" s="353">
        <v>46282</v>
      </c>
      <c r="O838" s="354">
        <v>46283</v>
      </c>
      <c r="P838" s="353">
        <v>46283</v>
      </c>
      <c r="Q838" s="354">
        <v>46289</v>
      </c>
      <c r="R838" s="353">
        <v>46283</v>
      </c>
      <c r="S838" s="354">
        <v>46291</v>
      </c>
      <c r="T838" s="353">
        <v>46289</v>
      </c>
      <c r="U838" s="7610">
        <v>46294</v>
      </c>
      <c r="V838" s="353">
        <v>46291</v>
      </c>
      <c r="W838" s="7701">
        <v>46295</v>
      </c>
      <c r="X838" s="357">
        <v>46301</v>
      </c>
      <c r="Y838" s="359">
        <v>46304</v>
      </c>
      <c r="Z838" s="359">
        <v>46304</v>
      </c>
      <c r="AA838" s="601"/>
      <c r="AB838" s="359"/>
      <c r="AC838" s="251" t="s">
        <v>627</v>
      </c>
      <c r="AD838" s="361"/>
      <c r="AE838" s="362">
        <v>5</v>
      </c>
      <c r="AF838" s="363" t="str">
        <f t="shared" si="2197"/>
        <v>4IE</v>
      </c>
      <c r="AG838" s="364">
        <v>1</v>
      </c>
      <c r="AH838" s="364"/>
      <c r="AI838" s="364"/>
      <c r="AJ838" s="364"/>
      <c r="AK838" s="364"/>
      <c r="AL838" s="364"/>
      <c r="AM838" s="364"/>
      <c r="AN838" s="364"/>
      <c r="AO838" s="364"/>
      <c r="AP838" s="363">
        <v>1</v>
      </c>
      <c r="AQ838" s="255">
        <v>1</v>
      </c>
      <c r="AR838" s="255">
        <v>1</v>
      </c>
      <c r="AS838" s="255"/>
      <c r="AT838" s="255"/>
      <c r="AU838" s="2843">
        <f>IF(AI838="付属済",0,IF(AI838=1,AI838+AP838,0))</f>
        <v>0</v>
      </c>
      <c r="AV838" s="4008">
        <f>IF(AE838=0,0,(AR838*1)+(AS838*100))</f>
        <v>1</v>
      </c>
      <c r="AW838" s="590">
        <v>46275</v>
      </c>
      <c r="AX838" s="369">
        <v>4263410</v>
      </c>
      <c r="AY838" s="154">
        <v>46275</v>
      </c>
      <c r="AZ838" s="367">
        <v>4263412</v>
      </c>
      <c r="BA838" s="154">
        <v>46275</v>
      </c>
      <c r="BB838" s="367">
        <v>4263414</v>
      </c>
      <c r="BC838" s="368">
        <v>46251</v>
      </c>
      <c r="BD838" s="369">
        <v>4263380</v>
      </c>
      <c r="BE838" s="4599">
        <v>46237</v>
      </c>
      <c r="BF838" s="367">
        <v>4263376</v>
      </c>
      <c r="BG838" s="368">
        <v>46275</v>
      </c>
      <c r="BH838" s="367">
        <v>4263418</v>
      </c>
      <c r="BI838" s="154" t="str">
        <f>IF($AE838=0,"　",VLOOKUP($AE838,ﾚｰｻﾞOP,11,0))</f>
        <v>-</v>
      </c>
      <c r="BJ838" s="367"/>
      <c r="BK838" s="154" t="str">
        <f t="shared" si="2176"/>
        <v>-</v>
      </c>
      <c r="BL838" s="367"/>
      <c r="BM838" s="154" t="str">
        <f t="shared" si="2177"/>
        <v>-</v>
      </c>
      <c r="BN838" s="367"/>
      <c r="BO838" s="155" t="str">
        <f t="shared" si="2180"/>
        <v>-</v>
      </c>
      <c r="BP838" s="367"/>
      <c r="BQ838" s="154">
        <v>46206</v>
      </c>
      <c r="BR838" s="369">
        <v>4263334</v>
      </c>
      <c r="BS838" s="154" t="str">
        <f t="shared" si="2163"/>
        <v>-</v>
      </c>
      <c r="BT838" s="369"/>
      <c r="BU838" s="154" t="str">
        <f t="shared" si="2164"/>
        <v>-</v>
      </c>
      <c r="BV838" s="369"/>
      <c r="BW838" s="154" t="str">
        <f t="shared" si="2165"/>
        <v>-</v>
      </c>
      <c r="BX838" s="367"/>
      <c r="BY838" s="154" t="str">
        <f t="shared" si="2166"/>
        <v>-</v>
      </c>
      <c r="BZ838" s="369"/>
      <c r="CA838" s="154" t="str">
        <f t="shared" si="2167"/>
        <v>-</v>
      </c>
      <c r="CB838" s="367"/>
      <c r="CC838" s="154" t="str">
        <f t="shared" si="2168"/>
        <v>-</v>
      </c>
      <c r="CD838" s="367"/>
      <c r="CE838" s="2850" t="str">
        <f>IF($AE838=0,"　",VLOOKUP($AE838,ﾚｰｻﾞOP,19,0))</f>
        <v>-</v>
      </c>
      <c r="CF838" s="2846"/>
      <c r="CG838" s="2855" t="str">
        <f>IF($AE838=0,"　",VLOOKUP($AE838,ﾚｰｻﾞOP,20,0))</f>
        <v>-</v>
      </c>
      <c r="CH838" s="2851"/>
      <c r="CI838" s="2850" t="str">
        <f>IF($AE838=0,"　",VLOOKUP($AE838,ﾚｰｻﾞOP,21,0))</f>
        <v>-</v>
      </c>
      <c r="CJ838" s="2846"/>
      <c r="CK838" s="2850" t="str">
        <f>IF($AE838=0,"　",VLOOKUP($AE838,ﾚｰｻﾞOP,22,0))</f>
        <v>-</v>
      </c>
      <c r="CL838" s="2851"/>
      <c r="CM838" s="2850" t="str">
        <f>IF($AE838=0,"　",VLOOKUP($AE838,ﾚｰｻﾞOP,23,0))</f>
        <v>-</v>
      </c>
      <c r="CN838" s="2851"/>
      <c r="CO838" s="2855" t="str">
        <f>IF($AE838=0,"　",VLOOKUP($AE838,ﾚｰｻﾞOP,24,0))</f>
        <v>-</v>
      </c>
      <c r="CP838" s="2851"/>
      <c r="CQ838" s="2855" t="str">
        <f>IF($AE838=0,"　",VLOOKUP($AE838,ﾚｰｻﾞOP,25,0))</f>
        <v>-</v>
      </c>
      <c r="CR838" s="2851"/>
      <c r="CS838" s="2850" t="str">
        <f t="shared" si="2181"/>
        <v>-</v>
      </c>
      <c r="CT838" s="2851"/>
      <c r="CU838" s="2855"/>
      <c r="CV838" s="2851"/>
      <c r="CW838" s="2850" t="str">
        <f t="shared" si="2182"/>
        <v>-</v>
      </c>
      <c r="CX838" s="2851"/>
      <c r="CY838" s="2855" t="str">
        <f t="shared" si="2183"/>
        <v>-</v>
      </c>
      <c r="CZ838" s="2851"/>
      <c r="DA838" s="154" t="str">
        <f t="shared" si="2184"/>
        <v>-</v>
      </c>
      <c r="DB838" s="369"/>
      <c r="DC838" s="155" t="str">
        <f t="shared" si="2185"/>
        <v>-</v>
      </c>
      <c r="DD838" s="367"/>
      <c r="DE838" s="374">
        <f t="shared" si="2149"/>
        <v>1</v>
      </c>
      <c r="DF838" s="373"/>
      <c r="DG838" s="818">
        <f t="shared" si="2195"/>
        <v>0</v>
      </c>
      <c r="DH838" s="372"/>
      <c r="DI838" s="267">
        <v>46206</v>
      </c>
      <c r="DJ838" s="373">
        <v>4263335</v>
      </c>
      <c r="DK838" s="374">
        <f t="shared" si="2196"/>
        <v>0</v>
      </c>
      <c r="DL838" s="373"/>
      <c r="DM838" s="375">
        <f t="shared" si="2173"/>
        <v>0</v>
      </c>
      <c r="DN838" s="373"/>
      <c r="DO838" s="155">
        <f t="shared" si="2187"/>
        <v>0</v>
      </c>
      <c r="DP838" s="372"/>
      <c r="DQ838" s="155">
        <f t="shared" si="2188"/>
        <v>0</v>
      </c>
      <c r="DR838" s="373"/>
      <c r="DS838" s="155">
        <f t="shared" si="2189"/>
        <v>0</v>
      </c>
      <c r="DT838" s="372"/>
      <c r="DU838" s="155">
        <f t="shared" si="2190"/>
        <v>0</v>
      </c>
      <c r="DV838" s="373"/>
      <c r="DW838" s="4891">
        <f>IF(AN838=1,1,0)</f>
        <v>0</v>
      </c>
      <c r="DX838" s="372"/>
      <c r="DY838" s="154">
        <f t="shared" si="2170"/>
        <v>0</v>
      </c>
      <c r="DZ838" s="373"/>
      <c r="EA838" s="7620">
        <v>46206</v>
      </c>
      <c r="EB838" s="7621">
        <v>4263338</v>
      </c>
      <c r="EC838" s="7651">
        <v>46206</v>
      </c>
      <c r="ED838" s="7652">
        <v>4263339</v>
      </c>
      <c r="EE838" s="7653">
        <v>46178</v>
      </c>
      <c r="EF838" s="7539">
        <v>4263307</v>
      </c>
      <c r="EG838" s="273"/>
      <c r="EH838" s="274"/>
      <c r="EI838" s="275"/>
      <c r="EJ838" s="276"/>
      <c r="EK838" s="275"/>
      <c r="EL838" s="277"/>
      <c r="EM838" s="278" t="str">
        <f>IF(CE838="-"," ",IF(AR838=1,1," "))</f>
        <v xml:space="preserve"> </v>
      </c>
      <c r="EN838" s="372"/>
      <c r="EO838" s="155">
        <f>IF(AT838=1,1,0)</f>
        <v>0</v>
      </c>
      <c r="EP838" s="373"/>
      <c r="ER838" s="194"/>
      <c r="ET838" s="154" t="str">
        <f t="shared" si="2198"/>
        <v>-</v>
      </c>
      <c r="EU838" s="373"/>
      <c r="EV838" s="154" t="str">
        <f t="shared" si="2191"/>
        <v>-</v>
      </c>
      <c r="EW838" s="373"/>
      <c r="EX838" s="154"/>
      <c r="EY838" s="367"/>
      <c r="EZ838" s="154"/>
      <c r="FA838" s="367"/>
      <c r="FB838" s="154"/>
      <c r="FC838" s="367"/>
      <c r="FD838" s="154"/>
      <c r="FE838" s="367"/>
      <c r="FF838" s="155"/>
      <c r="FG838" s="367"/>
      <c r="FH838" s="154"/>
      <c r="FI838" s="367"/>
      <c r="FJ838" s="154" t="str">
        <f t="shared" si="2199"/>
        <v>-</v>
      </c>
      <c r="FK838" s="373"/>
      <c r="FL838" s="155" t="str">
        <f t="shared" si="2192"/>
        <v>-</v>
      </c>
      <c r="FM838" s="279"/>
      <c r="FN838" s="1184"/>
      <c r="FO838" s="280"/>
      <c r="FP838" s="281"/>
      <c r="FQ838" s="282"/>
      <c r="FS838" s="281"/>
      <c r="FT838" s="282"/>
    </row>
    <row r="839" spans="1:176" ht="18.600000000000001" customHeight="1">
      <c r="A839" s="228">
        <f t="shared" si="2178"/>
        <v>829</v>
      </c>
      <c r="B839" s="343" t="str">
        <f t="shared" si="2179"/>
        <v>4IE</v>
      </c>
      <c r="C839" s="6821">
        <v>46321</v>
      </c>
      <c r="D839" s="1261" t="s">
        <v>62</v>
      </c>
      <c r="E839" s="1262" t="s">
        <v>2027</v>
      </c>
      <c r="F839" s="6828" t="s">
        <v>2444</v>
      </c>
      <c r="G839" s="1263"/>
      <c r="H839" s="1330" t="s">
        <v>631</v>
      </c>
      <c r="I839" s="1264" t="s">
        <v>49</v>
      </c>
      <c r="J839" s="1264" t="s">
        <v>2273</v>
      </c>
      <c r="K839" s="599" t="s">
        <v>11</v>
      </c>
      <c r="L839" s="600"/>
      <c r="M839" s="6477">
        <v>46282</v>
      </c>
      <c r="N839" s="353">
        <v>46283</v>
      </c>
      <c r="O839" s="354">
        <v>46283</v>
      </c>
      <c r="P839" s="353">
        <v>46284</v>
      </c>
      <c r="Q839" s="354">
        <v>46289</v>
      </c>
      <c r="R839" s="353">
        <v>46284</v>
      </c>
      <c r="S839" s="354">
        <v>46291</v>
      </c>
      <c r="T839" s="353">
        <v>46289</v>
      </c>
      <c r="U839" s="7610">
        <v>46294</v>
      </c>
      <c r="V839" s="353">
        <v>46294</v>
      </c>
      <c r="W839" s="7701">
        <v>46295</v>
      </c>
      <c r="X839" s="357"/>
      <c r="Y839" s="979">
        <v>46304</v>
      </c>
      <c r="Z839" s="359">
        <v>46304</v>
      </c>
      <c r="AA839" s="601"/>
      <c r="AB839" s="359"/>
      <c r="AC839" s="251" t="s">
        <v>627</v>
      </c>
      <c r="AD839" s="361"/>
      <c r="AE839" s="362">
        <v>2</v>
      </c>
      <c r="AF839" s="363" t="str">
        <f t="shared" si="2197"/>
        <v>4IE</v>
      </c>
      <c r="AG839" s="364"/>
      <c r="AH839" s="364"/>
      <c r="AI839" s="364"/>
      <c r="AJ839" s="364"/>
      <c r="AK839" s="364"/>
      <c r="AL839" s="364"/>
      <c r="AM839" s="364"/>
      <c r="AN839" s="364">
        <v>1</v>
      </c>
      <c r="AO839" s="364"/>
      <c r="AP839" s="363">
        <v>1</v>
      </c>
      <c r="AQ839" s="255">
        <v>1</v>
      </c>
      <c r="AR839" s="255">
        <v>1</v>
      </c>
      <c r="AS839" s="255"/>
      <c r="AT839" s="255"/>
      <c r="AU839" s="2843">
        <f>IF(AI839="付属済",0,IF(AI839=1,AI839+AP839,0))</f>
        <v>0</v>
      </c>
      <c r="AV839" s="4008">
        <f>IF(AE839=0,0,(AR839*1)+(AS839*100))</f>
        <v>1</v>
      </c>
      <c r="AW839" s="590">
        <v>46275</v>
      </c>
      <c r="AX839" s="369">
        <v>4263410</v>
      </c>
      <c r="AY839" s="154">
        <v>46275</v>
      </c>
      <c r="AZ839" s="367">
        <v>4263412</v>
      </c>
      <c r="BA839" s="154">
        <v>46275</v>
      </c>
      <c r="BB839" s="367">
        <v>4263414</v>
      </c>
      <c r="BC839" s="368">
        <v>46251</v>
      </c>
      <c r="BD839" s="369">
        <v>4263380</v>
      </c>
      <c r="BE839" s="4599">
        <v>46237</v>
      </c>
      <c r="BF839" s="367">
        <v>4263376</v>
      </c>
      <c r="BG839" s="368">
        <v>46275</v>
      </c>
      <c r="BH839" s="367">
        <v>4263418</v>
      </c>
      <c r="BI839" s="154">
        <v>46206</v>
      </c>
      <c r="BJ839" s="367">
        <v>4263328</v>
      </c>
      <c r="BK839" s="154" t="str">
        <f t="shared" si="2176"/>
        <v>-</v>
      </c>
      <c r="BL839" s="367"/>
      <c r="BM839" s="154" t="str">
        <f t="shared" si="2177"/>
        <v>-</v>
      </c>
      <c r="BN839" s="367"/>
      <c r="BO839" s="155" t="str">
        <f t="shared" si="2180"/>
        <v>-</v>
      </c>
      <c r="BP839" s="367"/>
      <c r="BQ839" s="154" t="str">
        <f>IF($AE839=0,"　",VLOOKUP($AE839,ﾚｰｻﾞOP,12,0))</f>
        <v>-</v>
      </c>
      <c r="BR839" s="369"/>
      <c r="BS839" s="154" t="str">
        <f t="shared" si="2163"/>
        <v>-</v>
      </c>
      <c r="BT839" s="369"/>
      <c r="BU839" s="154" t="str">
        <f t="shared" si="2164"/>
        <v>-</v>
      </c>
      <c r="BV839" s="369"/>
      <c r="BW839" s="154" t="str">
        <f t="shared" si="2165"/>
        <v>-</v>
      </c>
      <c r="BX839" s="367"/>
      <c r="BY839" s="154" t="str">
        <f t="shared" si="2166"/>
        <v>-</v>
      </c>
      <c r="BZ839" s="369"/>
      <c r="CA839" s="154" t="str">
        <f t="shared" si="2167"/>
        <v>-</v>
      </c>
      <c r="CB839" s="367"/>
      <c r="CC839" s="154" t="str">
        <f t="shared" si="2168"/>
        <v>-</v>
      </c>
      <c r="CD839" s="367"/>
      <c r="CE839" s="2850" t="str">
        <f>IF($AE839=0,"　",VLOOKUP($AE839,ﾚｰｻﾞOP,19,0))</f>
        <v>-</v>
      </c>
      <c r="CF839" s="2846"/>
      <c r="CG839" s="2855" t="str">
        <f>IF($AE839=0,"　",VLOOKUP($AE839,ﾚｰｻﾞOP,20,0))</f>
        <v>-</v>
      </c>
      <c r="CH839" s="2851"/>
      <c r="CI839" s="2850" t="str">
        <f>IF($AE839=0,"　",VLOOKUP($AE839,ﾚｰｻﾞOP,21,0))</f>
        <v>-</v>
      </c>
      <c r="CJ839" s="2846"/>
      <c r="CK839" s="2850" t="str">
        <f>IF($AE839=0,"　",VLOOKUP($AE839,ﾚｰｻﾞOP,22,0))</f>
        <v>-</v>
      </c>
      <c r="CL839" s="2851"/>
      <c r="CM839" s="2850" t="str">
        <f>IF($AE839=0,"　",VLOOKUP($AE839,ﾚｰｻﾞOP,23,0))</f>
        <v>-</v>
      </c>
      <c r="CN839" s="2851"/>
      <c r="CO839" s="2855" t="str">
        <f>IF($AE839=0,"　",VLOOKUP($AE839,ﾚｰｻﾞOP,24,0))</f>
        <v>-</v>
      </c>
      <c r="CP839" s="2851"/>
      <c r="CQ839" s="2855" t="str">
        <f>IF($AE839=0,"　",VLOOKUP($AE839,ﾚｰｻﾞOP,25,0))</f>
        <v>-</v>
      </c>
      <c r="CR839" s="2851"/>
      <c r="CS839" s="2850" t="str">
        <f t="shared" si="2181"/>
        <v>-</v>
      </c>
      <c r="CT839" s="2851"/>
      <c r="CU839" s="2855"/>
      <c r="CV839" s="2851"/>
      <c r="CW839" s="2850" t="str">
        <f t="shared" si="2182"/>
        <v>-</v>
      </c>
      <c r="CX839" s="2851"/>
      <c r="CY839" s="2855" t="str">
        <f t="shared" si="2183"/>
        <v>-</v>
      </c>
      <c r="CZ839" s="2851"/>
      <c r="DA839" s="154" t="str">
        <f t="shared" si="2184"/>
        <v>-</v>
      </c>
      <c r="DB839" s="369"/>
      <c r="DC839" s="155" t="str">
        <f t="shared" si="2185"/>
        <v>-</v>
      </c>
      <c r="DD839" s="367"/>
      <c r="DE839" s="374">
        <f t="shared" si="2149"/>
        <v>0</v>
      </c>
      <c r="DF839" s="373"/>
      <c r="DG839" s="818">
        <f t="shared" si="2195"/>
        <v>0</v>
      </c>
      <c r="DH839" s="372"/>
      <c r="DI839" s="267">
        <f t="shared" ref="DI839:DI848" si="2200">IF(AG839=1,1,0)</f>
        <v>0</v>
      </c>
      <c r="DJ839" s="373"/>
      <c r="DK839" s="374">
        <f t="shared" si="2196"/>
        <v>0</v>
      </c>
      <c r="DL839" s="373"/>
      <c r="DM839" s="375">
        <f t="shared" si="2173"/>
        <v>0</v>
      </c>
      <c r="DN839" s="373"/>
      <c r="DO839" s="155">
        <f t="shared" si="2187"/>
        <v>0</v>
      </c>
      <c r="DP839" s="372"/>
      <c r="DQ839" s="155">
        <f t="shared" si="2188"/>
        <v>0</v>
      </c>
      <c r="DR839" s="373"/>
      <c r="DS839" s="155">
        <f t="shared" si="2189"/>
        <v>0</v>
      </c>
      <c r="DT839" s="372"/>
      <c r="DU839" s="155">
        <f t="shared" si="2190"/>
        <v>0</v>
      </c>
      <c r="DV839" s="373"/>
      <c r="DW839" s="4891">
        <v>46252</v>
      </c>
      <c r="DX839" s="372">
        <v>4263386</v>
      </c>
      <c r="DY839" s="154">
        <f t="shared" si="2170"/>
        <v>0</v>
      </c>
      <c r="DZ839" s="373"/>
      <c r="EA839" s="154">
        <v>46241</v>
      </c>
      <c r="EB839" s="373">
        <v>4263387</v>
      </c>
      <c r="EC839" s="269">
        <v>46275</v>
      </c>
      <c r="ED839" s="376">
        <v>4263425</v>
      </c>
      <c r="EE839" s="822">
        <v>46206</v>
      </c>
      <c r="EF839" s="377">
        <v>4263340</v>
      </c>
      <c r="EG839" s="273"/>
      <c r="EH839" s="274"/>
      <c r="EI839" s="275"/>
      <c r="EJ839" s="276"/>
      <c r="EK839" s="275"/>
      <c r="EL839" s="277"/>
      <c r="EM839" s="278" t="str">
        <f>IF(CE839="-"," ",IF(AR839=1,1," "))</f>
        <v xml:space="preserve"> </v>
      </c>
      <c r="EN839" s="372"/>
      <c r="EO839" s="155">
        <f>IF(AT839=1,1,0)</f>
        <v>0</v>
      </c>
      <c r="EP839" s="373"/>
      <c r="ER839" s="194"/>
      <c r="ET839" s="154" t="str">
        <f t="shared" si="2198"/>
        <v>-</v>
      </c>
      <c r="EU839" s="373"/>
      <c r="EV839" s="154" t="str">
        <f t="shared" si="2191"/>
        <v>-</v>
      </c>
      <c r="EW839" s="373"/>
      <c r="EX839" s="154"/>
      <c r="EY839" s="367"/>
      <c r="EZ839" s="154"/>
      <c r="FA839" s="367"/>
      <c r="FB839" s="154"/>
      <c r="FC839" s="367"/>
      <c r="FD839" s="154"/>
      <c r="FE839" s="367"/>
      <c r="FF839" s="155"/>
      <c r="FG839" s="367"/>
      <c r="FH839" s="154"/>
      <c r="FI839" s="367"/>
      <c r="FJ839" s="154" t="str">
        <f t="shared" si="2199"/>
        <v>-</v>
      </c>
      <c r="FK839" s="373"/>
      <c r="FL839" s="155" t="str">
        <f t="shared" si="2192"/>
        <v>-</v>
      </c>
      <c r="FM839" s="279"/>
      <c r="FN839" s="1184"/>
      <c r="FO839" s="280"/>
      <c r="FP839" s="281"/>
      <c r="FQ839" s="282"/>
      <c r="FS839" s="281"/>
      <c r="FT839" s="282"/>
    </row>
    <row r="840" spans="1:176" ht="18.600000000000001" customHeight="1">
      <c r="A840" s="228">
        <f t="shared" si="2178"/>
        <v>830</v>
      </c>
      <c r="B840" s="343" t="str">
        <f t="shared" si="2179"/>
        <v>4IE</v>
      </c>
      <c r="C840" s="6877">
        <v>46352</v>
      </c>
      <c r="D840" s="7623" t="s">
        <v>742</v>
      </c>
      <c r="E840" s="7680" t="s">
        <v>2016</v>
      </c>
      <c r="F840" s="6828" t="s">
        <v>2445</v>
      </c>
      <c r="G840" s="1263"/>
      <c r="H840" s="1330" t="s">
        <v>629</v>
      </c>
      <c r="I840" s="1264" t="s">
        <v>52</v>
      </c>
      <c r="J840" s="1264" t="s">
        <v>2013</v>
      </c>
      <c r="K840" s="599" t="s">
        <v>11</v>
      </c>
      <c r="L840" s="600"/>
      <c r="M840" s="6477">
        <v>46283</v>
      </c>
      <c r="N840" s="353">
        <v>46283</v>
      </c>
      <c r="O840" s="7703">
        <v>46284</v>
      </c>
      <c r="P840" s="353">
        <v>46284</v>
      </c>
      <c r="Q840" s="354">
        <v>46290</v>
      </c>
      <c r="R840" s="353">
        <v>46289</v>
      </c>
      <c r="S840" s="354">
        <v>46294</v>
      </c>
      <c r="T840" s="353">
        <v>46290</v>
      </c>
      <c r="U840" s="7685">
        <v>46295</v>
      </c>
      <c r="V840" s="353">
        <v>46295</v>
      </c>
      <c r="W840" s="7701">
        <v>46296</v>
      </c>
      <c r="X840" s="357">
        <v>46302</v>
      </c>
      <c r="Y840" s="358">
        <v>46316</v>
      </c>
      <c r="Z840" s="358">
        <v>46316</v>
      </c>
      <c r="AA840" s="601"/>
      <c r="AB840" s="359"/>
      <c r="AC840" s="251" t="s">
        <v>627</v>
      </c>
      <c r="AD840" s="361"/>
      <c r="AE840" s="362">
        <v>9</v>
      </c>
      <c r="AF840" s="363" t="str">
        <f t="shared" si="2197"/>
        <v>4IE</v>
      </c>
      <c r="AG840" s="364"/>
      <c r="AH840" s="364">
        <v>1</v>
      </c>
      <c r="AI840" s="364"/>
      <c r="AJ840" s="364"/>
      <c r="AK840" s="364"/>
      <c r="AL840" s="364"/>
      <c r="AM840" s="364"/>
      <c r="AN840" s="364"/>
      <c r="AO840" s="364"/>
      <c r="AP840" s="363">
        <v>1</v>
      </c>
      <c r="AQ840" s="255">
        <v>1</v>
      </c>
      <c r="AR840" s="255">
        <v>1</v>
      </c>
      <c r="AS840" s="255"/>
      <c r="AT840" s="255"/>
      <c r="AU840" s="2843">
        <f t="shared" ref="AU840:AU868" si="2201">IF(AI840="付属済",0,IF(AI840=1,AI840+AP840,0))</f>
        <v>0</v>
      </c>
      <c r="AV840" s="4008">
        <f t="shared" ref="AV840:AV868" si="2202">IF(AE840=0,0,(AR840*1)+(AS840*100))</f>
        <v>1</v>
      </c>
      <c r="AW840" s="590" t="str">
        <f>IF($AE840=0,"　",VLOOKUP($AE840,ﾚｰｻﾞOP,5,0))</f>
        <v>-</v>
      </c>
      <c r="AX840" s="369"/>
      <c r="AY840" s="154" t="str">
        <f>IF($AE840=0,"　",VLOOKUP($AE840,ﾚｰｻﾞOP,6,0))</f>
        <v>-</v>
      </c>
      <c r="AZ840" s="367"/>
      <c r="BA840" s="154" t="str">
        <f>IF($AE840=0,"　",VLOOKUP($AE840,ﾚｰｻﾞOP,7,0))</f>
        <v>-</v>
      </c>
      <c r="BB840" s="367"/>
      <c r="BC840" s="368" t="str">
        <f>IF($AE840=0,"　",VLOOKUP($AE840,ﾚｰｻﾞOP,8,0))</f>
        <v>-</v>
      </c>
      <c r="BD840" s="369"/>
      <c r="BE840" s="4599" t="str">
        <f>IF($AE840=0,"　",VLOOKUP($AE840,ﾚｰｻﾞOP,9,0))</f>
        <v>-</v>
      </c>
      <c r="BF840" s="367"/>
      <c r="BG840" s="368" t="str">
        <f>IF($AE840=0,"　",VLOOKUP($AE840,ﾚｰｻﾞOP,10,0))</f>
        <v>-</v>
      </c>
      <c r="BH840" s="367"/>
      <c r="BI840" s="154" t="str">
        <f>IF($AE840=0,"　",VLOOKUP($AE840,ﾚｰｻﾞOP,11,0))</f>
        <v>-</v>
      </c>
      <c r="BJ840" s="367"/>
      <c r="BK840" s="154" t="str">
        <f t="shared" si="2176"/>
        <v>-</v>
      </c>
      <c r="BL840" s="367"/>
      <c r="BM840" s="154" t="str">
        <f t="shared" si="2177"/>
        <v>-</v>
      </c>
      <c r="BN840" s="367"/>
      <c r="BO840" s="155" t="str">
        <f t="shared" si="2180"/>
        <v>-</v>
      </c>
      <c r="BP840" s="367"/>
      <c r="BQ840" s="154" t="str">
        <f>IF($AE840=0,"　",VLOOKUP($AE840,ﾚｰｻﾞOP,12,0))</f>
        <v>-</v>
      </c>
      <c r="BR840" s="369"/>
      <c r="BS840" s="154">
        <v>46178</v>
      </c>
      <c r="BT840" s="369">
        <v>4263297</v>
      </c>
      <c r="BU840" s="154">
        <v>45926</v>
      </c>
      <c r="BV840" s="369">
        <v>4063386</v>
      </c>
      <c r="BW840" s="154">
        <v>45926</v>
      </c>
      <c r="BX840" s="367">
        <v>4063387</v>
      </c>
      <c r="BY840" s="154">
        <v>45926</v>
      </c>
      <c r="BZ840" s="369">
        <v>4063388</v>
      </c>
      <c r="CA840" s="154">
        <v>46150</v>
      </c>
      <c r="CB840" s="367">
        <v>4263253</v>
      </c>
      <c r="CC840" s="154">
        <v>45926</v>
      </c>
      <c r="CD840" s="367">
        <v>4063390</v>
      </c>
      <c r="CE840" s="2850" t="str">
        <f t="shared" ref="CE840:CE868" si="2203">IF($AE840=0,"　",VLOOKUP($AE840,ﾚｰｻﾞOP,19,0))</f>
        <v>-</v>
      </c>
      <c r="CF840" s="2846"/>
      <c r="CG840" s="2855" t="str">
        <f t="shared" ref="CG840:CG868" si="2204">IF($AE840=0,"　",VLOOKUP($AE840,ﾚｰｻﾞOP,20,0))</f>
        <v>-</v>
      </c>
      <c r="CH840" s="2851"/>
      <c r="CI840" s="2850" t="str">
        <f t="shared" ref="CI840:CI868" si="2205">IF($AE840=0,"　",VLOOKUP($AE840,ﾚｰｻﾞOP,21,0))</f>
        <v>-</v>
      </c>
      <c r="CJ840" s="2846"/>
      <c r="CK840" s="2850" t="str">
        <f t="shared" ref="CK840:CK868" si="2206">IF($AE840=0,"　",VLOOKUP($AE840,ﾚｰｻﾞOP,22,0))</f>
        <v>-</v>
      </c>
      <c r="CL840" s="2851"/>
      <c r="CM840" s="2850" t="str">
        <f t="shared" ref="CM840:CM868" si="2207">IF($AE840=0,"　",VLOOKUP($AE840,ﾚｰｻﾞOP,23,0))</f>
        <v>-</v>
      </c>
      <c r="CN840" s="2851"/>
      <c r="CO840" s="2855" t="str">
        <f t="shared" ref="CO840:CO868" si="2208">IF($AE840=0,"　",VLOOKUP($AE840,ﾚｰｻﾞOP,24,0))</f>
        <v>-</v>
      </c>
      <c r="CP840" s="2851"/>
      <c r="CQ840" s="2855" t="str">
        <f t="shared" ref="CQ840:CQ868" si="2209">IF($AE840=0,"　",VLOOKUP($AE840,ﾚｰｻﾞOP,25,0))</f>
        <v>-</v>
      </c>
      <c r="CR840" s="2851"/>
      <c r="CS840" s="2850" t="str">
        <f t="shared" si="2181"/>
        <v>-</v>
      </c>
      <c r="CT840" s="2851"/>
      <c r="CU840" s="2855"/>
      <c r="CV840" s="2851"/>
      <c r="CW840" s="2850" t="str">
        <f t="shared" si="2182"/>
        <v>-</v>
      </c>
      <c r="CX840" s="2851"/>
      <c r="CY840" s="2855" t="str">
        <f t="shared" si="2183"/>
        <v>-</v>
      </c>
      <c r="CZ840" s="2851"/>
      <c r="DA840" s="154" t="str">
        <f t="shared" si="2184"/>
        <v>-</v>
      </c>
      <c r="DB840" s="369"/>
      <c r="DC840" s="155" t="str">
        <f t="shared" si="2185"/>
        <v>-</v>
      </c>
      <c r="DD840" s="367"/>
      <c r="DE840" s="374">
        <f t="shared" ref="DE840:DE874" si="2210">IF(AG840=1,1,0)</f>
        <v>0</v>
      </c>
      <c r="DF840" s="373"/>
      <c r="DG840" s="818">
        <f t="shared" si="2195"/>
        <v>1</v>
      </c>
      <c r="DH840" s="372"/>
      <c r="DI840" s="267">
        <f t="shared" si="2200"/>
        <v>0</v>
      </c>
      <c r="DJ840" s="373"/>
      <c r="DK840" s="374">
        <f t="shared" si="2196"/>
        <v>0</v>
      </c>
      <c r="DL840" s="373"/>
      <c r="DM840" s="375">
        <f t="shared" si="2173"/>
        <v>0</v>
      </c>
      <c r="DN840" s="373"/>
      <c r="DO840" s="155">
        <f t="shared" si="2187"/>
        <v>0</v>
      </c>
      <c r="DP840" s="372"/>
      <c r="DQ840" s="155">
        <f t="shared" si="2188"/>
        <v>0</v>
      </c>
      <c r="DR840" s="373"/>
      <c r="DS840" s="155">
        <f t="shared" si="2189"/>
        <v>0</v>
      </c>
      <c r="DT840" s="372"/>
      <c r="DU840" s="155">
        <f t="shared" si="2190"/>
        <v>0</v>
      </c>
      <c r="DV840" s="373"/>
      <c r="DW840" s="4891">
        <f>IF(AN840=1,1,0)</f>
        <v>0</v>
      </c>
      <c r="DX840" s="372"/>
      <c r="DY840" s="154">
        <f t="shared" si="2170"/>
        <v>0</v>
      </c>
      <c r="DZ840" s="373"/>
      <c r="EA840" s="7538">
        <v>46275</v>
      </c>
      <c r="EB840" s="7650">
        <v>4263424</v>
      </c>
      <c r="EC840" s="269">
        <v>46275</v>
      </c>
      <c r="ED840" s="376">
        <v>4263425</v>
      </c>
      <c r="EE840" s="7654">
        <v>46206</v>
      </c>
      <c r="EF840" s="7655">
        <v>4263340</v>
      </c>
      <c r="EG840" s="273"/>
      <c r="EH840" s="274"/>
      <c r="EI840" s="275"/>
      <c r="EJ840" s="276"/>
      <c r="EK840" s="275"/>
      <c r="EL840" s="277"/>
      <c r="EM840" s="278" t="str">
        <f t="shared" ref="EM840:EM868" si="2211">IF(CE840="-"," ",IF(AR840=1,1," "))</f>
        <v xml:space="preserve"> </v>
      </c>
      <c r="EN840" s="372"/>
      <c r="EO840" s="155">
        <f t="shared" ref="EO840:EO868" si="2212">IF(AT840=1,1,0)</f>
        <v>0</v>
      </c>
      <c r="EP840" s="373"/>
      <c r="ER840" s="194"/>
      <c r="ET840" s="154" t="str">
        <f t="shared" si="2198"/>
        <v>-</v>
      </c>
      <c r="EU840" s="373"/>
      <c r="EV840" s="154" t="str">
        <f t="shared" si="2191"/>
        <v>-</v>
      </c>
      <c r="EW840" s="373"/>
      <c r="EX840" s="154"/>
      <c r="EY840" s="367"/>
      <c r="EZ840" s="154"/>
      <c r="FA840" s="367"/>
      <c r="FB840" s="154"/>
      <c r="FC840" s="367"/>
      <c r="FD840" s="154"/>
      <c r="FE840" s="367"/>
      <c r="FF840" s="155"/>
      <c r="FG840" s="367"/>
      <c r="FH840" s="154"/>
      <c r="FI840" s="367"/>
      <c r="FJ840" s="154" t="str">
        <f t="shared" si="2199"/>
        <v>-</v>
      </c>
      <c r="FK840" s="373"/>
      <c r="FL840" s="155" t="str">
        <f t="shared" si="2192"/>
        <v>-</v>
      </c>
      <c r="FM840" s="279"/>
      <c r="FN840" s="1184"/>
      <c r="FO840" s="280"/>
      <c r="FP840" s="281"/>
      <c r="FQ840" s="282"/>
      <c r="FS840" s="281"/>
      <c r="FT840" s="282"/>
    </row>
    <row r="841" spans="1:176" ht="18.600000000000001" customHeight="1">
      <c r="A841" s="228">
        <f t="shared" si="2178"/>
        <v>831</v>
      </c>
      <c r="B841" s="343" t="str">
        <f t="shared" si="2179"/>
        <v>4IE</v>
      </c>
      <c r="C841" s="6877">
        <v>46353</v>
      </c>
      <c r="D841" s="6780" t="s">
        <v>29</v>
      </c>
      <c r="E841" s="1262" t="s">
        <v>2028</v>
      </c>
      <c r="F841" s="6828" t="s">
        <v>2446</v>
      </c>
      <c r="G841" s="1263"/>
      <c r="H841" s="1330" t="s">
        <v>629</v>
      </c>
      <c r="I841" s="1264" t="s">
        <v>52</v>
      </c>
      <c r="J841" s="3337" t="s">
        <v>2013</v>
      </c>
      <c r="K841" s="599" t="s">
        <v>11</v>
      </c>
      <c r="L841" s="600"/>
      <c r="M841" s="6477">
        <v>46283</v>
      </c>
      <c r="N841" s="353">
        <v>46283</v>
      </c>
      <c r="O841" s="7703">
        <v>46284</v>
      </c>
      <c r="P841" s="353">
        <v>46284</v>
      </c>
      <c r="Q841" s="7703">
        <v>46291</v>
      </c>
      <c r="R841" s="353">
        <v>46284</v>
      </c>
      <c r="S841" s="7703">
        <v>46295</v>
      </c>
      <c r="T841" s="353">
        <v>46290</v>
      </c>
      <c r="U841" s="7610">
        <v>46296</v>
      </c>
      <c r="V841" s="353">
        <v>46296</v>
      </c>
      <c r="W841" s="7687">
        <v>46297</v>
      </c>
      <c r="X841" s="357"/>
      <c r="Y841" s="359">
        <v>46308</v>
      </c>
      <c r="Z841" s="359">
        <v>46308</v>
      </c>
      <c r="AA841" s="601"/>
      <c r="AB841" s="359"/>
      <c r="AC841" s="251" t="s">
        <v>627</v>
      </c>
      <c r="AD841" s="361"/>
      <c r="AE841" s="362">
        <v>6</v>
      </c>
      <c r="AF841" s="363" t="str">
        <f t="shared" si="2197"/>
        <v>4IE</v>
      </c>
      <c r="AG841" s="364"/>
      <c r="AH841" s="364">
        <v>1</v>
      </c>
      <c r="AI841" s="364"/>
      <c r="AJ841" s="364"/>
      <c r="AK841" s="364"/>
      <c r="AL841" s="364"/>
      <c r="AM841" s="364"/>
      <c r="AN841" s="364">
        <v>1</v>
      </c>
      <c r="AO841" s="364"/>
      <c r="AP841" s="363">
        <v>1</v>
      </c>
      <c r="AQ841" s="255"/>
      <c r="AR841" s="255"/>
      <c r="AS841" s="255"/>
      <c r="AT841" s="255"/>
      <c r="AU841" s="2843">
        <f t="shared" si="2201"/>
        <v>0</v>
      </c>
      <c r="AV841" s="4008">
        <f t="shared" si="2202"/>
        <v>0</v>
      </c>
      <c r="AW841" s="590">
        <v>46275</v>
      </c>
      <c r="AX841" s="369">
        <v>4263410</v>
      </c>
      <c r="AY841" s="154">
        <v>46275</v>
      </c>
      <c r="AZ841" s="367">
        <v>4263412</v>
      </c>
      <c r="BA841" s="154">
        <v>46275</v>
      </c>
      <c r="BB841" s="367">
        <v>4263414</v>
      </c>
      <c r="BC841" s="368">
        <v>46251</v>
      </c>
      <c r="BD841" s="369">
        <v>4263380</v>
      </c>
      <c r="BE841" s="4599">
        <v>46237</v>
      </c>
      <c r="BF841" s="367">
        <v>4263376</v>
      </c>
      <c r="BG841" s="368">
        <v>46275</v>
      </c>
      <c r="BH841" s="367">
        <v>4263418</v>
      </c>
      <c r="BI841" s="154" t="str">
        <f>IF($AE841=0,"　",VLOOKUP($AE841,ﾚｰｻﾞOP,11,0))</f>
        <v>-</v>
      </c>
      <c r="BJ841" s="367"/>
      <c r="BK841" s="154" t="str">
        <f t="shared" si="2176"/>
        <v>-</v>
      </c>
      <c r="BL841" s="367"/>
      <c r="BM841" s="154" t="str">
        <f t="shared" si="2177"/>
        <v>-</v>
      </c>
      <c r="BN841" s="367"/>
      <c r="BO841" s="155" t="str">
        <f t="shared" si="2180"/>
        <v>-</v>
      </c>
      <c r="BP841" s="367"/>
      <c r="BQ841" s="154">
        <v>46251</v>
      </c>
      <c r="BR841" s="369">
        <v>4263384</v>
      </c>
      <c r="BS841" s="154" t="str">
        <f t="shared" ref="BS841:BS848" si="2213">IF($AE841=0,"　",VLOOKUP($AE841,ﾚｰｻﾞOP,13,0))</f>
        <v>-</v>
      </c>
      <c r="BT841" s="369"/>
      <c r="BU841" s="154" t="str">
        <f t="shared" ref="BU841:BU848" si="2214">IF($AE841=0,"　",VLOOKUP($AE841,ﾚｰｻﾞOP,14,0))</f>
        <v>-</v>
      </c>
      <c r="BV841" s="369"/>
      <c r="BW841" s="154" t="str">
        <f t="shared" ref="BW841:BW848" si="2215">IF($AE841=0,"　",VLOOKUP($AE841,ﾚｰｻﾞOP,15,0))</f>
        <v>-</v>
      </c>
      <c r="BX841" s="367"/>
      <c r="BY841" s="154" t="str">
        <f t="shared" ref="BY841:BY848" si="2216">IF($AE841=0,"　",VLOOKUP($AE841,ﾚｰｻﾞOP,16,0))</f>
        <v>-</v>
      </c>
      <c r="BZ841" s="369"/>
      <c r="CA841" s="154" t="str">
        <f t="shared" ref="CA841:CA848" si="2217">IF($AE841=0,"　",VLOOKUP($AE841,ﾚｰｻﾞOP,17,0))</f>
        <v>-</v>
      </c>
      <c r="CB841" s="367"/>
      <c r="CC841" s="154" t="str">
        <f t="shared" ref="CC841:CC848" si="2218">IF($AE841=0,"　",VLOOKUP($AE841,ﾚｰｻﾞOP,18,0))</f>
        <v>-</v>
      </c>
      <c r="CD841" s="367"/>
      <c r="CE841" s="2850" t="str">
        <f t="shared" si="2203"/>
        <v>-</v>
      </c>
      <c r="CF841" s="2846"/>
      <c r="CG841" s="2855" t="str">
        <f t="shared" si="2204"/>
        <v>-</v>
      </c>
      <c r="CH841" s="2851"/>
      <c r="CI841" s="2850" t="str">
        <f t="shared" si="2205"/>
        <v>-</v>
      </c>
      <c r="CJ841" s="2846"/>
      <c r="CK841" s="2850" t="str">
        <f t="shared" si="2206"/>
        <v>-</v>
      </c>
      <c r="CL841" s="2851"/>
      <c r="CM841" s="2850" t="str">
        <f t="shared" si="2207"/>
        <v>-</v>
      </c>
      <c r="CN841" s="2851"/>
      <c r="CO841" s="2855" t="str">
        <f t="shared" si="2208"/>
        <v>-</v>
      </c>
      <c r="CP841" s="2851"/>
      <c r="CQ841" s="2855" t="str">
        <f t="shared" si="2209"/>
        <v>-</v>
      </c>
      <c r="CR841" s="2851"/>
      <c r="CS841" s="2850" t="str">
        <f t="shared" si="2181"/>
        <v>-</v>
      </c>
      <c r="CT841" s="2851"/>
      <c r="CU841" s="2855"/>
      <c r="CV841" s="2851"/>
      <c r="CW841" s="2850" t="str">
        <f t="shared" si="2182"/>
        <v>-</v>
      </c>
      <c r="CX841" s="2851"/>
      <c r="CY841" s="2855" t="str">
        <f t="shared" si="2183"/>
        <v>-</v>
      </c>
      <c r="CZ841" s="2851"/>
      <c r="DA841" s="154" t="str">
        <f t="shared" si="2184"/>
        <v>-</v>
      </c>
      <c r="DB841" s="369"/>
      <c r="DC841" s="155" t="str">
        <f t="shared" si="2185"/>
        <v>-</v>
      </c>
      <c r="DD841" s="367"/>
      <c r="DE841" s="374">
        <f t="shared" si="2210"/>
        <v>0</v>
      </c>
      <c r="DF841" s="373"/>
      <c r="DG841" s="818">
        <f t="shared" si="2195"/>
        <v>1</v>
      </c>
      <c r="DH841" s="372"/>
      <c r="DI841" s="267">
        <f t="shared" si="2200"/>
        <v>0</v>
      </c>
      <c r="DJ841" s="373"/>
      <c r="DK841" s="374">
        <f t="shared" si="2196"/>
        <v>0</v>
      </c>
      <c r="DL841" s="373"/>
      <c r="DM841" s="375">
        <f t="shared" si="2173"/>
        <v>0</v>
      </c>
      <c r="DN841" s="373"/>
      <c r="DO841" s="155">
        <f t="shared" si="2187"/>
        <v>0</v>
      </c>
      <c r="DP841" s="372"/>
      <c r="DQ841" s="155">
        <f t="shared" si="2188"/>
        <v>0</v>
      </c>
      <c r="DR841" s="373"/>
      <c r="DS841" s="155">
        <f t="shared" si="2189"/>
        <v>0</v>
      </c>
      <c r="DT841" s="372"/>
      <c r="DU841" s="155">
        <f t="shared" si="2190"/>
        <v>0</v>
      </c>
      <c r="DV841" s="373"/>
      <c r="DW841" s="4891">
        <v>46252</v>
      </c>
      <c r="DX841" s="372">
        <v>4263386</v>
      </c>
      <c r="DY841" s="154">
        <f t="shared" si="2170"/>
        <v>0</v>
      </c>
      <c r="DZ841" s="373"/>
      <c r="EA841" s="7538">
        <v>46275</v>
      </c>
      <c r="EB841" s="7650">
        <v>4263424</v>
      </c>
      <c r="EC841" s="7538">
        <f t="shared" ref="EC841:EC873" si="2219">IF(AQ841=1,1,0)</f>
        <v>0</v>
      </c>
      <c r="ED841" s="7650"/>
      <c r="EE841" s="7654">
        <f t="shared" ref="EE841:EE873" si="2220">IF(AV841=0,0,1)</f>
        <v>0</v>
      </c>
      <c r="EF841" s="7655"/>
      <c r="EG841" s="273"/>
      <c r="EH841" s="274"/>
      <c r="EI841" s="275"/>
      <c r="EJ841" s="276"/>
      <c r="EK841" s="275"/>
      <c r="EL841" s="277"/>
      <c r="EM841" s="278" t="str">
        <f t="shared" si="2211"/>
        <v xml:space="preserve"> </v>
      </c>
      <c r="EN841" s="372"/>
      <c r="EO841" s="155">
        <f t="shared" si="2212"/>
        <v>0</v>
      </c>
      <c r="EP841" s="373"/>
      <c r="ER841" s="194"/>
      <c r="ET841" s="154" t="str">
        <f t="shared" si="2198"/>
        <v>-</v>
      </c>
      <c r="EU841" s="373"/>
      <c r="EV841" s="154" t="str">
        <f t="shared" si="2191"/>
        <v>-</v>
      </c>
      <c r="EW841" s="373"/>
      <c r="EX841" s="154"/>
      <c r="EY841" s="367"/>
      <c r="EZ841" s="154"/>
      <c r="FA841" s="367"/>
      <c r="FB841" s="154"/>
      <c r="FC841" s="367"/>
      <c r="FD841" s="154"/>
      <c r="FE841" s="367"/>
      <c r="FF841" s="155"/>
      <c r="FG841" s="367"/>
      <c r="FH841" s="154"/>
      <c r="FI841" s="367"/>
      <c r="FJ841" s="154" t="str">
        <f t="shared" si="2199"/>
        <v>-</v>
      </c>
      <c r="FK841" s="373"/>
      <c r="FL841" s="155" t="str">
        <f t="shared" si="2192"/>
        <v>-</v>
      </c>
      <c r="FM841" s="279"/>
      <c r="FN841" s="1184"/>
      <c r="FO841" s="280"/>
      <c r="FP841" s="281"/>
      <c r="FQ841" s="282"/>
      <c r="FS841" s="281"/>
      <c r="FT841" s="282"/>
    </row>
    <row r="842" spans="1:176" ht="18.600000000000001" customHeight="1">
      <c r="A842" s="228">
        <f t="shared" ref="A842:A957" si="2221">ROW()-10</f>
        <v>832</v>
      </c>
      <c r="B842" s="343" t="str">
        <f>AF842</f>
        <v>4IE</v>
      </c>
      <c r="C842" s="6877">
        <v>46353</v>
      </c>
      <c r="D842" s="6939" t="s">
        <v>1526</v>
      </c>
      <c r="E842" s="6943">
        <v>62511093</v>
      </c>
      <c r="F842" s="1564"/>
      <c r="G842" s="6876" t="s">
        <v>2533</v>
      </c>
      <c r="H842" s="1330" t="s">
        <v>630</v>
      </c>
      <c r="I842" s="1264" t="s">
        <v>2421</v>
      </c>
      <c r="J842" s="1264"/>
      <c r="K842" s="599" t="s">
        <v>97</v>
      </c>
      <c r="L842" s="600"/>
      <c r="M842" s="6477">
        <v>46284</v>
      </c>
      <c r="N842" s="353">
        <v>46289</v>
      </c>
      <c r="O842" s="7703">
        <v>46289</v>
      </c>
      <c r="P842" s="353">
        <v>46289</v>
      </c>
      <c r="Q842" s="7703">
        <v>46291</v>
      </c>
      <c r="R842" s="353">
        <v>46290</v>
      </c>
      <c r="S842" s="7703">
        <v>46295</v>
      </c>
      <c r="T842" s="353">
        <v>46291</v>
      </c>
      <c r="U842" s="7695">
        <v>46296</v>
      </c>
      <c r="V842" s="353">
        <v>46296</v>
      </c>
      <c r="W842" s="7687">
        <v>46298</v>
      </c>
      <c r="X842" s="357">
        <v>46302</v>
      </c>
      <c r="Y842" s="358">
        <v>46309</v>
      </c>
      <c r="Z842" s="360" t="s">
        <v>2455</v>
      </c>
      <c r="AA842" s="360">
        <v>46304</v>
      </c>
      <c r="AB842" s="358">
        <v>46305</v>
      </c>
      <c r="AC842" s="251" t="s">
        <v>627</v>
      </c>
      <c r="AD842" s="361"/>
      <c r="AE842" s="362">
        <v>1</v>
      </c>
      <c r="AF842" s="363" t="str">
        <f>IF($AE842=0,"　",VLOOKUP($AE842,ﾚｰｻﾞOP,69,0))</f>
        <v>4IE</v>
      </c>
      <c r="AG842" s="364"/>
      <c r="AH842" s="364"/>
      <c r="AI842" s="364">
        <v>1</v>
      </c>
      <c r="AJ842" s="364"/>
      <c r="AK842" s="364"/>
      <c r="AL842" s="364"/>
      <c r="AM842" s="364"/>
      <c r="AN842" s="364">
        <v>1</v>
      </c>
      <c r="AO842" s="364"/>
      <c r="AP842" s="363">
        <v>1</v>
      </c>
      <c r="AQ842" s="255"/>
      <c r="AR842" s="255"/>
      <c r="AS842" s="255"/>
      <c r="AT842" s="255"/>
      <c r="AU842" s="2843">
        <f>IF(AI842="付属済",0,IF(AI842=1,AI842+AP842,0))</f>
        <v>2</v>
      </c>
      <c r="AV842" s="4008">
        <f>IF(AE842=0,0,(AR842*1)+(AS842*100))</f>
        <v>0</v>
      </c>
      <c r="AW842" s="590">
        <v>46289</v>
      </c>
      <c r="AX842" s="369">
        <v>4263411</v>
      </c>
      <c r="AY842" s="154">
        <v>46289</v>
      </c>
      <c r="AZ842" s="367">
        <v>4263413</v>
      </c>
      <c r="BA842" s="154">
        <v>46303</v>
      </c>
      <c r="BB842" s="367">
        <v>4263447</v>
      </c>
      <c r="BC842" s="368">
        <v>46303</v>
      </c>
      <c r="BD842" s="369">
        <v>4263449</v>
      </c>
      <c r="BE842" s="4599">
        <v>46303</v>
      </c>
      <c r="BF842" s="367">
        <v>4263451</v>
      </c>
      <c r="BG842" s="368">
        <v>46303</v>
      </c>
      <c r="BH842" s="7606">
        <v>4263453</v>
      </c>
      <c r="BI842" s="154">
        <v>46275</v>
      </c>
      <c r="BJ842" s="367">
        <v>4263419</v>
      </c>
      <c r="BK842" s="154" t="str">
        <f>IF($AE842=0,"　",VLOOKUP($AE842,ﾚｰｻﾞOP,57,0))</f>
        <v>-</v>
      </c>
      <c r="BL842" s="367"/>
      <c r="BM842" s="154" t="str">
        <f>IF($AE842=0,"　",VLOOKUP($AE842,ﾚｰｻﾞOP,58,0))</f>
        <v>-</v>
      </c>
      <c r="BN842" s="367"/>
      <c r="BO842" s="155" t="str">
        <f>IF($AE842=0,"　",VLOOKUP($AE842,ﾚｰｻﾞOP,59,0))</f>
        <v>-</v>
      </c>
      <c r="BP842" s="367"/>
      <c r="BQ842" s="154" t="str">
        <f>IF($AE842=0,"　",VLOOKUP($AE842,ﾚｰｻﾞOP,12,0))</f>
        <v>-</v>
      </c>
      <c r="BR842" s="369"/>
      <c r="BS842" s="154" t="str">
        <f>IF($AE842=0,"　",VLOOKUP($AE842,ﾚｰｻﾞOP,13,0))</f>
        <v>-</v>
      </c>
      <c r="BT842" s="369"/>
      <c r="BU842" s="154" t="str">
        <f>IF($AE842=0,"　",VLOOKUP($AE842,ﾚｰｻﾞOP,14,0))</f>
        <v>-</v>
      </c>
      <c r="BV842" s="369"/>
      <c r="BW842" s="154" t="str">
        <f>IF($AE842=0,"　",VLOOKUP($AE842,ﾚｰｻﾞOP,15,0))</f>
        <v>-</v>
      </c>
      <c r="BX842" s="367"/>
      <c r="BY842" s="154" t="str">
        <f>IF($AE842=0,"　",VLOOKUP($AE842,ﾚｰｻﾞOP,16,0))</f>
        <v>-</v>
      </c>
      <c r="BZ842" s="369"/>
      <c r="CA842" s="154" t="str">
        <f>IF($AE842=0,"　",VLOOKUP($AE842,ﾚｰｻﾞOP,17,0))</f>
        <v>-</v>
      </c>
      <c r="CB842" s="367"/>
      <c r="CC842" s="154" t="str">
        <f>IF($AE842=0,"　",VLOOKUP($AE842,ﾚｰｻﾞOP,18,0))</f>
        <v>-</v>
      </c>
      <c r="CD842" s="367"/>
      <c r="CE842" s="2850" t="str">
        <f>IF($AE842=0,"　",VLOOKUP($AE842,ﾚｰｻﾞOP,19,0))</f>
        <v>-</v>
      </c>
      <c r="CF842" s="2846"/>
      <c r="CG842" s="2855" t="str">
        <f>IF($AE842=0,"　",VLOOKUP($AE842,ﾚｰｻﾞOP,20,0))</f>
        <v>-</v>
      </c>
      <c r="CH842" s="2851"/>
      <c r="CI842" s="2850" t="str">
        <f>IF($AE842=0,"　",VLOOKUP($AE842,ﾚｰｻﾞOP,21,0))</f>
        <v>-</v>
      </c>
      <c r="CJ842" s="2846"/>
      <c r="CK842" s="2850" t="str">
        <f>IF($AE842=0,"　",VLOOKUP($AE842,ﾚｰｻﾞOP,22,0))</f>
        <v>-</v>
      </c>
      <c r="CL842" s="2851"/>
      <c r="CM842" s="2850" t="str">
        <f>IF($AE842=0,"　",VLOOKUP($AE842,ﾚｰｻﾞOP,23,0))</f>
        <v>-</v>
      </c>
      <c r="CN842" s="2851"/>
      <c r="CO842" s="2855" t="str">
        <f>IF($AE842=0,"　",VLOOKUP($AE842,ﾚｰｻﾞOP,24,0))</f>
        <v>-</v>
      </c>
      <c r="CP842" s="2851"/>
      <c r="CQ842" s="2855" t="str">
        <f>IF($AE842=0,"　",VLOOKUP($AE842,ﾚｰｻﾞOP,25,0))</f>
        <v>-</v>
      </c>
      <c r="CR842" s="2851"/>
      <c r="CS842" s="2850" t="str">
        <f>IF($AE842=0,"　",VLOOKUP($AE842,ﾚｰｻﾞOP,26,0))</f>
        <v>-</v>
      </c>
      <c r="CT842" s="2851"/>
      <c r="CU842" s="2855"/>
      <c r="CV842" s="2851"/>
      <c r="CW842" s="2850" t="str">
        <f>IF($AE842=0,"　",VLOOKUP($AE842,ﾚｰｻﾞOP,28,0))</f>
        <v>-</v>
      </c>
      <c r="CX842" s="2851"/>
      <c r="CY842" s="2855" t="str">
        <f>IF($AE842=0,"　",VLOOKUP($AE842,ﾚｰｻﾞOP,29,0))</f>
        <v>-</v>
      </c>
      <c r="CZ842" s="2851"/>
      <c r="DA842" s="154" t="str">
        <f>IF($AE842=0,"　",VLOOKUP($AE842,ﾚｰｻﾞOP,30,0))</f>
        <v>-</v>
      </c>
      <c r="DB842" s="369"/>
      <c r="DC842" s="155" t="str">
        <f>IF($AE842=0,"　",VLOOKUP($AE842,ﾚｰｻﾞOP,31,0))</f>
        <v>-</v>
      </c>
      <c r="DD842" s="367"/>
      <c r="DE842" s="374">
        <f>IF(AG842=1,1,0)</f>
        <v>0</v>
      </c>
      <c r="DF842" s="373"/>
      <c r="DG842" s="818">
        <f>IF(AH842=1,1,0)</f>
        <v>0</v>
      </c>
      <c r="DH842" s="372"/>
      <c r="DI842" s="267">
        <f>IF(AG842=1,1,0)</f>
        <v>0</v>
      </c>
      <c r="DJ842" s="373"/>
      <c r="DK842" s="374">
        <v>46275</v>
      </c>
      <c r="DL842" s="373">
        <v>4263421</v>
      </c>
      <c r="DM842" s="375">
        <f>IF(AU842=1,1,0)</f>
        <v>0</v>
      </c>
      <c r="DN842" s="373"/>
      <c r="DO842" s="155">
        <f>IF(AJ842=1,1,0)</f>
        <v>0</v>
      </c>
      <c r="DP842" s="372"/>
      <c r="DQ842" s="155">
        <f>IF(AK842=1,1,0)</f>
        <v>0</v>
      </c>
      <c r="DR842" s="373"/>
      <c r="DS842" s="155">
        <f>IF(AL842=1,1,0)</f>
        <v>0</v>
      </c>
      <c r="DT842" s="372"/>
      <c r="DU842" s="155">
        <f>IF(AM842=1,1,0)</f>
        <v>0</v>
      </c>
      <c r="DV842" s="373"/>
      <c r="DW842" s="4891">
        <v>46275</v>
      </c>
      <c r="DX842" s="372">
        <v>4263422</v>
      </c>
      <c r="DY842" s="154">
        <f>IF(AO842=1,1,0)</f>
        <v>0</v>
      </c>
      <c r="DZ842" s="373"/>
      <c r="EA842" s="154">
        <v>46275</v>
      </c>
      <c r="EB842" s="373">
        <v>4263424</v>
      </c>
      <c r="EC842" s="269">
        <f>IF(AQ842=1,1,0)</f>
        <v>0</v>
      </c>
      <c r="ED842" s="376"/>
      <c r="EE842" s="822">
        <f>IF(AV842=0,0,1)</f>
        <v>0</v>
      </c>
      <c r="EF842" s="377"/>
      <c r="EG842" s="273"/>
      <c r="EH842" s="274"/>
      <c r="EI842" s="275"/>
      <c r="EJ842" s="276"/>
      <c r="EK842" s="275"/>
      <c r="EL842" s="277"/>
      <c r="EM842" s="278" t="str">
        <f>IF(CE842="-"," ",IF(AR842=1,1," "))</f>
        <v xml:space="preserve"> </v>
      </c>
      <c r="EN842" s="372"/>
      <c r="EO842" s="155">
        <f>IF(AT842=1,1,0)</f>
        <v>0</v>
      </c>
      <c r="EP842" s="373"/>
      <c r="ER842" s="194"/>
      <c r="ET842" s="154" t="str">
        <f>IF($AE842=0,"　",VLOOKUP($AE842,ﾚｰｻﾞOP,60,0))</f>
        <v>-</v>
      </c>
      <c r="EU842" s="373"/>
      <c r="EV842" s="154" t="str">
        <f>IF($AE842=0,"　",VLOOKUP($AE842,ﾚｰｻﾞOP,60,0))</f>
        <v>-</v>
      </c>
      <c r="EW842" s="373"/>
      <c r="EX842" s="154"/>
      <c r="EY842" s="367"/>
      <c r="EZ842" s="154"/>
      <c r="FA842" s="367"/>
      <c r="FB842" s="154"/>
      <c r="FC842" s="367"/>
      <c r="FD842" s="154"/>
      <c r="FE842" s="367"/>
      <c r="FF842" s="155"/>
      <c r="FG842" s="367"/>
      <c r="FH842" s="154"/>
      <c r="FI842" s="367"/>
      <c r="FJ842" s="154" t="str">
        <f>IF($AE842=0,"　",VLOOKUP($AE842,ﾚｰｻﾞOP,67,0))</f>
        <v>-</v>
      </c>
      <c r="FK842" s="373"/>
      <c r="FL842" s="155" t="str">
        <f>IF($AE842=0,"　",VLOOKUP($AE842,ﾚｰｻﾞOP,68,0))</f>
        <v>-</v>
      </c>
      <c r="FM842" s="279"/>
      <c r="FN842" s="1184"/>
      <c r="FO842" s="280"/>
      <c r="FP842" s="281"/>
      <c r="FQ842" s="282"/>
      <c r="FS842" s="281"/>
      <c r="FT842" s="282"/>
    </row>
    <row r="843" spans="1:176" ht="18.600000000000001" customHeight="1">
      <c r="A843" s="228">
        <f t="shared" si="2178"/>
        <v>833</v>
      </c>
      <c r="B843" s="343" t="str">
        <f t="shared" si="2179"/>
        <v>4IE</v>
      </c>
      <c r="C843" s="6877">
        <v>46353</v>
      </c>
      <c r="D843" s="1261" t="s">
        <v>30</v>
      </c>
      <c r="E843" s="1262">
        <v>84511368</v>
      </c>
      <c r="F843" s="6828" t="s">
        <v>2447</v>
      </c>
      <c r="G843" s="6876" t="s">
        <v>2534</v>
      </c>
      <c r="H843" s="1330" t="s">
        <v>630</v>
      </c>
      <c r="I843" s="1264" t="s">
        <v>2422</v>
      </c>
      <c r="J843" s="1264" t="s">
        <v>63</v>
      </c>
      <c r="K843" s="599" t="s">
        <v>11</v>
      </c>
      <c r="L843" s="600"/>
      <c r="M843" s="6477">
        <v>46284</v>
      </c>
      <c r="N843" s="353">
        <v>46289</v>
      </c>
      <c r="O843" s="7703">
        <v>46289</v>
      </c>
      <c r="P843" s="353">
        <v>46289</v>
      </c>
      <c r="Q843" s="7703">
        <v>46291</v>
      </c>
      <c r="R843" s="353">
        <v>46290</v>
      </c>
      <c r="S843" s="7703">
        <v>46295</v>
      </c>
      <c r="T843" s="353">
        <v>46291</v>
      </c>
      <c r="U843" s="7610">
        <v>46296</v>
      </c>
      <c r="V843" s="353">
        <v>46297</v>
      </c>
      <c r="W843" s="7687">
        <v>46301</v>
      </c>
      <c r="X843" s="357"/>
      <c r="Y843" s="359">
        <v>46309</v>
      </c>
      <c r="Z843" s="359">
        <v>46309</v>
      </c>
      <c r="AA843" s="601"/>
      <c r="AB843" s="359"/>
      <c r="AC843" s="251" t="s">
        <v>627</v>
      </c>
      <c r="AD843" s="361"/>
      <c r="AE843" s="362">
        <v>3</v>
      </c>
      <c r="AF843" s="363" t="str">
        <f t="shared" si="2197"/>
        <v>4IE</v>
      </c>
      <c r="AG843" s="364"/>
      <c r="AH843" s="364"/>
      <c r="AI843" s="364">
        <v>1</v>
      </c>
      <c r="AJ843" s="364"/>
      <c r="AK843" s="364"/>
      <c r="AL843" s="364"/>
      <c r="AM843" s="364"/>
      <c r="AN843" s="364">
        <v>1</v>
      </c>
      <c r="AO843" s="364">
        <v>1</v>
      </c>
      <c r="AP843" s="363">
        <v>1</v>
      </c>
      <c r="AQ843" s="255">
        <v>1</v>
      </c>
      <c r="AR843" s="255">
        <v>1</v>
      </c>
      <c r="AS843" s="255"/>
      <c r="AT843" s="255"/>
      <c r="AU843" s="2843">
        <f t="shared" si="2201"/>
        <v>2</v>
      </c>
      <c r="AV843" s="4008">
        <f t="shared" si="2202"/>
        <v>1</v>
      </c>
      <c r="AW843" s="590">
        <v>46275</v>
      </c>
      <c r="AX843" s="369">
        <v>4263410</v>
      </c>
      <c r="AY843" s="154">
        <v>46275</v>
      </c>
      <c r="AZ843" s="367">
        <v>4263412</v>
      </c>
      <c r="BA843" s="154">
        <v>46275</v>
      </c>
      <c r="BB843" s="367">
        <v>4263414</v>
      </c>
      <c r="BC843" s="368">
        <v>46251</v>
      </c>
      <c r="BD843" s="369">
        <v>4263380</v>
      </c>
      <c r="BE843" s="4599">
        <v>46251</v>
      </c>
      <c r="BF843" s="367">
        <v>4263381</v>
      </c>
      <c r="BG843" s="368">
        <v>46275</v>
      </c>
      <c r="BH843" s="367">
        <v>4263418</v>
      </c>
      <c r="BI843" s="154">
        <v>46275</v>
      </c>
      <c r="BJ843" s="367">
        <v>4263419</v>
      </c>
      <c r="BK843" s="154" t="str">
        <f t="shared" si="2176"/>
        <v>-</v>
      </c>
      <c r="BL843" s="367"/>
      <c r="BM843" s="154" t="str">
        <f t="shared" si="2177"/>
        <v>-</v>
      </c>
      <c r="BN843" s="367"/>
      <c r="BO843" s="155" t="str">
        <f t="shared" si="2180"/>
        <v>-</v>
      </c>
      <c r="BP843" s="367"/>
      <c r="BQ843" s="154" t="str">
        <f t="shared" ref="BQ843:BQ852" si="2222">IF($AE843=0,"　",VLOOKUP($AE843,ﾚｰｻﾞOP,12,0))</f>
        <v>-</v>
      </c>
      <c r="BR843" s="369"/>
      <c r="BS843" s="154" t="str">
        <f t="shared" si="2213"/>
        <v>-</v>
      </c>
      <c r="BT843" s="369"/>
      <c r="BU843" s="154" t="str">
        <f t="shared" si="2214"/>
        <v>-</v>
      </c>
      <c r="BV843" s="369"/>
      <c r="BW843" s="154" t="str">
        <f t="shared" si="2215"/>
        <v>-</v>
      </c>
      <c r="BX843" s="367"/>
      <c r="BY843" s="154" t="str">
        <f t="shared" si="2216"/>
        <v>-</v>
      </c>
      <c r="BZ843" s="369"/>
      <c r="CA843" s="154" t="str">
        <f t="shared" si="2217"/>
        <v>-</v>
      </c>
      <c r="CB843" s="367"/>
      <c r="CC843" s="154" t="str">
        <f t="shared" si="2218"/>
        <v>-</v>
      </c>
      <c r="CD843" s="367"/>
      <c r="CE843" s="2850" t="str">
        <f t="shared" si="2203"/>
        <v>-</v>
      </c>
      <c r="CF843" s="2846"/>
      <c r="CG843" s="2855" t="str">
        <f t="shared" si="2204"/>
        <v>-</v>
      </c>
      <c r="CH843" s="2851"/>
      <c r="CI843" s="2850" t="str">
        <f t="shared" si="2205"/>
        <v>-</v>
      </c>
      <c r="CJ843" s="2846"/>
      <c r="CK843" s="2850" t="str">
        <f t="shared" si="2206"/>
        <v>-</v>
      </c>
      <c r="CL843" s="2851"/>
      <c r="CM843" s="2850" t="str">
        <f t="shared" si="2207"/>
        <v>-</v>
      </c>
      <c r="CN843" s="2851"/>
      <c r="CO843" s="2855" t="str">
        <f t="shared" si="2208"/>
        <v>-</v>
      </c>
      <c r="CP843" s="2851"/>
      <c r="CQ843" s="2855" t="str">
        <f t="shared" si="2209"/>
        <v>-</v>
      </c>
      <c r="CR843" s="2851"/>
      <c r="CS843" s="2850" t="str">
        <f t="shared" si="2181"/>
        <v>-</v>
      </c>
      <c r="CT843" s="2851"/>
      <c r="CU843" s="2855"/>
      <c r="CV843" s="2851"/>
      <c r="CW843" s="2850" t="str">
        <f t="shared" si="2182"/>
        <v>-</v>
      </c>
      <c r="CX843" s="2851"/>
      <c r="CY843" s="2855" t="str">
        <f t="shared" si="2183"/>
        <v>-</v>
      </c>
      <c r="CZ843" s="2851"/>
      <c r="DA843" s="154" t="str">
        <f t="shared" si="2184"/>
        <v>-</v>
      </c>
      <c r="DB843" s="369"/>
      <c r="DC843" s="155" t="str">
        <f t="shared" si="2185"/>
        <v>-</v>
      </c>
      <c r="DD843" s="367"/>
      <c r="DE843" s="374">
        <f t="shared" si="2210"/>
        <v>0</v>
      </c>
      <c r="DF843" s="373"/>
      <c r="DG843" s="818">
        <f t="shared" si="2195"/>
        <v>0</v>
      </c>
      <c r="DH843" s="372"/>
      <c r="DI843" s="267">
        <f t="shared" si="2200"/>
        <v>0</v>
      </c>
      <c r="DJ843" s="373"/>
      <c r="DK843" s="374">
        <v>46252</v>
      </c>
      <c r="DL843" s="373">
        <v>4263385</v>
      </c>
      <c r="DM843" s="375">
        <f t="shared" si="2173"/>
        <v>0</v>
      </c>
      <c r="DN843" s="373"/>
      <c r="DO843" s="155">
        <f t="shared" si="2187"/>
        <v>0</v>
      </c>
      <c r="DP843" s="372"/>
      <c r="DQ843" s="155">
        <f t="shared" si="2188"/>
        <v>0</v>
      </c>
      <c r="DR843" s="373"/>
      <c r="DS843" s="155">
        <f t="shared" si="2189"/>
        <v>0</v>
      </c>
      <c r="DT843" s="372"/>
      <c r="DU843" s="155">
        <f t="shared" si="2190"/>
        <v>0</v>
      </c>
      <c r="DV843" s="373"/>
      <c r="DW843" s="4891">
        <v>46252</v>
      </c>
      <c r="DX843" s="372">
        <v>4263386</v>
      </c>
      <c r="DY843" s="154">
        <v>46275</v>
      </c>
      <c r="DZ843" s="373">
        <v>4263423</v>
      </c>
      <c r="EA843" s="154">
        <v>46275</v>
      </c>
      <c r="EB843" s="373">
        <v>4263424</v>
      </c>
      <c r="EC843" s="269">
        <v>46275</v>
      </c>
      <c r="ED843" s="376">
        <v>4263425</v>
      </c>
      <c r="EE843" s="822">
        <v>46206</v>
      </c>
      <c r="EF843" s="377">
        <v>4263340</v>
      </c>
      <c r="EG843" s="273"/>
      <c r="EH843" s="274"/>
      <c r="EI843" s="275"/>
      <c r="EJ843" s="276"/>
      <c r="EK843" s="275"/>
      <c r="EL843" s="277"/>
      <c r="EM843" s="278" t="str">
        <f t="shared" si="2211"/>
        <v xml:space="preserve"> </v>
      </c>
      <c r="EN843" s="372"/>
      <c r="EO843" s="155">
        <f t="shared" si="2212"/>
        <v>0</v>
      </c>
      <c r="EP843" s="373"/>
      <c r="ER843" s="194"/>
      <c r="ET843" s="154" t="str">
        <f t="shared" si="2198"/>
        <v>-</v>
      </c>
      <c r="EU843" s="373"/>
      <c r="EV843" s="154" t="str">
        <f t="shared" si="2191"/>
        <v>-</v>
      </c>
      <c r="EW843" s="373"/>
      <c r="EX843" s="154"/>
      <c r="EY843" s="367"/>
      <c r="EZ843" s="154"/>
      <c r="FA843" s="367"/>
      <c r="FB843" s="154"/>
      <c r="FC843" s="367"/>
      <c r="FD843" s="154"/>
      <c r="FE843" s="367"/>
      <c r="FF843" s="155"/>
      <c r="FG843" s="367"/>
      <c r="FH843" s="154"/>
      <c r="FI843" s="367"/>
      <c r="FJ843" s="154" t="str">
        <f t="shared" si="2199"/>
        <v>-</v>
      </c>
      <c r="FK843" s="373"/>
      <c r="FL843" s="155" t="str">
        <f t="shared" si="2192"/>
        <v>-</v>
      </c>
      <c r="FM843" s="279"/>
      <c r="FN843" s="1184"/>
      <c r="FO843" s="280"/>
      <c r="FP843" s="281"/>
      <c r="FQ843" s="282"/>
      <c r="FS843" s="281"/>
      <c r="FT843" s="282"/>
    </row>
    <row r="844" spans="1:176" ht="18.600000000000001" customHeight="1">
      <c r="A844" s="228">
        <f t="shared" si="2178"/>
        <v>834</v>
      </c>
      <c r="B844" s="343" t="str">
        <f t="shared" si="2179"/>
        <v>4IE</v>
      </c>
      <c r="C844" s="6877">
        <v>46353</v>
      </c>
      <c r="D844" s="1261" t="s">
        <v>30</v>
      </c>
      <c r="E844" s="1262" t="s">
        <v>2032</v>
      </c>
      <c r="F844" s="6828" t="s">
        <v>2448</v>
      </c>
      <c r="G844" s="6876"/>
      <c r="H844" s="1330" t="s">
        <v>630</v>
      </c>
      <c r="I844" s="1264" t="s">
        <v>2423</v>
      </c>
      <c r="J844" s="1264" t="s">
        <v>1702</v>
      </c>
      <c r="K844" s="599" t="s">
        <v>11</v>
      </c>
      <c r="L844" s="600"/>
      <c r="M844" s="6477">
        <v>46284</v>
      </c>
      <c r="N844" s="353">
        <v>46290</v>
      </c>
      <c r="O844" s="7703">
        <v>46289</v>
      </c>
      <c r="P844" s="353">
        <v>46290</v>
      </c>
      <c r="Q844" s="354">
        <v>46294</v>
      </c>
      <c r="R844" s="353">
        <v>46290</v>
      </c>
      <c r="S844" s="354">
        <v>46296</v>
      </c>
      <c r="T844" s="353">
        <v>46294</v>
      </c>
      <c r="U844" s="7685">
        <v>46297</v>
      </c>
      <c r="V844" s="353">
        <v>46298</v>
      </c>
      <c r="W844" s="7687">
        <v>46301</v>
      </c>
      <c r="X844" s="357"/>
      <c r="Y844" s="359">
        <v>46310</v>
      </c>
      <c r="Z844" s="359">
        <v>46310</v>
      </c>
      <c r="AA844" s="601"/>
      <c r="AB844" s="359"/>
      <c r="AC844" s="251" t="s">
        <v>627</v>
      </c>
      <c r="AD844" s="361"/>
      <c r="AE844" s="362">
        <v>3</v>
      </c>
      <c r="AF844" s="363" t="str">
        <f t="shared" si="2197"/>
        <v>4IE</v>
      </c>
      <c r="AG844" s="364"/>
      <c r="AH844" s="364"/>
      <c r="AI844" s="364"/>
      <c r="AJ844" s="364"/>
      <c r="AK844" s="364"/>
      <c r="AL844" s="364"/>
      <c r="AM844" s="364"/>
      <c r="AN844" s="364">
        <v>1</v>
      </c>
      <c r="AO844" s="364"/>
      <c r="AP844" s="363">
        <v>1</v>
      </c>
      <c r="AQ844" s="255">
        <v>1</v>
      </c>
      <c r="AR844" s="255">
        <v>1</v>
      </c>
      <c r="AS844" s="255"/>
      <c r="AT844" s="255"/>
      <c r="AU844" s="2843">
        <f t="shared" si="2201"/>
        <v>0</v>
      </c>
      <c r="AV844" s="4008">
        <f t="shared" si="2202"/>
        <v>1</v>
      </c>
      <c r="AW844" s="590">
        <v>46275</v>
      </c>
      <c r="AX844" s="369">
        <v>4263410</v>
      </c>
      <c r="AY844" s="154">
        <v>46275</v>
      </c>
      <c r="AZ844" s="367">
        <v>4263412</v>
      </c>
      <c r="BA844" s="154">
        <v>46275</v>
      </c>
      <c r="BB844" s="367">
        <v>4263414</v>
      </c>
      <c r="BC844" s="368">
        <v>46251</v>
      </c>
      <c r="BD844" s="369">
        <v>4263380</v>
      </c>
      <c r="BE844" s="4599">
        <v>46251</v>
      </c>
      <c r="BF844" s="367">
        <v>4263381</v>
      </c>
      <c r="BG844" s="368">
        <v>46275</v>
      </c>
      <c r="BH844" s="367">
        <v>4263418</v>
      </c>
      <c r="BI844" s="154">
        <v>46206</v>
      </c>
      <c r="BJ844" s="367">
        <v>4263328</v>
      </c>
      <c r="BK844" s="154" t="str">
        <f t="shared" si="2176"/>
        <v>-</v>
      </c>
      <c r="BL844" s="367"/>
      <c r="BM844" s="154" t="str">
        <f t="shared" si="2177"/>
        <v>-</v>
      </c>
      <c r="BN844" s="367"/>
      <c r="BO844" s="155" t="str">
        <f t="shared" si="2180"/>
        <v>-</v>
      </c>
      <c r="BP844" s="367"/>
      <c r="BQ844" s="154" t="str">
        <f t="shared" si="2222"/>
        <v>-</v>
      </c>
      <c r="BR844" s="369"/>
      <c r="BS844" s="154" t="str">
        <f t="shared" si="2213"/>
        <v>-</v>
      </c>
      <c r="BT844" s="369"/>
      <c r="BU844" s="154" t="str">
        <f t="shared" si="2214"/>
        <v>-</v>
      </c>
      <c r="BV844" s="369"/>
      <c r="BW844" s="154" t="str">
        <f t="shared" si="2215"/>
        <v>-</v>
      </c>
      <c r="BX844" s="367"/>
      <c r="BY844" s="154" t="str">
        <f t="shared" si="2216"/>
        <v>-</v>
      </c>
      <c r="BZ844" s="369"/>
      <c r="CA844" s="154" t="str">
        <f t="shared" si="2217"/>
        <v>-</v>
      </c>
      <c r="CB844" s="367"/>
      <c r="CC844" s="154" t="str">
        <f t="shared" si="2218"/>
        <v>-</v>
      </c>
      <c r="CD844" s="367"/>
      <c r="CE844" s="2850" t="str">
        <f t="shared" si="2203"/>
        <v>-</v>
      </c>
      <c r="CF844" s="2846"/>
      <c r="CG844" s="2855" t="str">
        <f t="shared" si="2204"/>
        <v>-</v>
      </c>
      <c r="CH844" s="2851"/>
      <c r="CI844" s="2850" t="str">
        <f t="shared" si="2205"/>
        <v>-</v>
      </c>
      <c r="CJ844" s="2846"/>
      <c r="CK844" s="2850" t="str">
        <f t="shared" si="2206"/>
        <v>-</v>
      </c>
      <c r="CL844" s="2851"/>
      <c r="CM844" s="2850" t="str">
        <f t="shared" si="2207"/>
        <v>-</v>
      </c>
      <c r="CN844" s="2851"/>
      <c r="CO844" s="2855" t="str">
        <f t="shared" si="2208"/>
        <v>-</v>
      </c>
      <c r="CP844" s="2851"/>
      <c r="CQ844" s="2855" t="str">
        <f t="shared" si="2209"/>
        <v>-</v>
      </c>
      <c r="CR844" s="2851"/>
      <c r="CS844" s="2850" t="str">
        <f t="shared" si="2181"/>
        <v>-</v>
      </c>
      <c r="CT844" s="2851"/>
      <c r="CU844" s="2855"/>
      <c r="CV844" s="2851"/>
      <c r="CW844" s="2850" t="str">
        <f t="shared" si="2182"/>
        <v>-</v>
      </c>
      <c r="CX844" s="2851"/>
      <c r="CY844" s="2855" t="str">
        <f t="shared" si="2183"/>
        <v>-</v>
      </c>
      <c r="CZ844" s="2851"/>
      <c r="DA844" s="154" t="str">
        <f t="shared" si="2184"/>
        <v>-</v>
      </c>
      <c r="DB844" s="369"/>
      <c r="DC844" s="155" t="str">
        <f t="shared" si="2185"/>
        <v>-</v>
      </c>
      <c r="DD844" s="367"/>
      <c r="DE844" s="374">
        <f t="shared" si="2210"/>
        <v>0</v>
      </c>
      <c r="DF844" s="373"/>
      <c r="DG844" s="818">
        <f t="shared" si="2195"/>
        <v>0</v>
      </c>
      <c r="DH844" s="372"/>
      <c r="DI844" s="267">
        <f t="shared" si="2200"/>
        <v>0</v>
      </c>
      <c r="DJ844" s="373"/>
      <c r="DK844" s="374">
        <f>IF(AU844=2,1,0)</f>
        <v>0</v>
      </c>
      <c r="DL844" s="373"/>
      <c r="DM844" s="375">
        <f t="shared" si="2173"/>
        <v>0</v>
      </c>
      <c r="DN844" s="373"/>
      <c r="DO844" s="155">
        <f t="shared" si="2187"/>
        <v>0</v>
      </c>
      <c r="DP844" s="372"/>
      <c r="DQ844" s="155">
        <f t="shared" si="2188"/>
        <v>0</v>
      </c>
      <c r="DR844" s="373"/>
      <c r="DS844" s="155">
        <f t="shared" si="2189"/>
        <v>0</v>
      </c>
      <c r="DT844" s="372"/>
      <c r="DU844" s="155">
        <f t="shared" si="2190"/>
        <v>0</v>
      </c>
      <c r="DV844" s="373"/>
      <c r="DW844" s="4891">
        <v>46275</v>
      </c>
      <c r="DX844" s="372">
        <v>4263422</v>
      </c>
      <c r="DY844" s="154">
        <f>IF(AO844=1,1,0)</f>
        <v>0</v>
      </c>
      <c r="DZ844" s="373"/>
      <c r="EA844" s="154">
        <v>46275</v>
      </c>
      <c r="EB844" s="373">
        <v>4263424</v>
      </c>
      <c r="EC844" s="269">
        <v>46275</v>
      </c>
      <c r="ED844" s="376">
        <v>4263425</v>
      </c>
      <c r="EE844" s="822">
        <v>46206</v>
      </c>
      <c r="EF844" s="377">
        <v>4263340</v>
      </c>
      <c r="EG844" s="273"/>
      <c r="EH844" s="274"/>
      <c r="EI844" s="275"/>
      <c r="EJ844" s="276"/>
      <c r="EK844" s="275"/>
      <c r="EL844" s="277"/>
      <c r="EM844" s="278" t="str">
        <f t="shared" si="2211"/>
        <v xml:space="preserve"> </v>
      </c>
      <c r="EN844" s="372"/>
      <c r="EO844" s="155">
        <f t="shared" si="2212"/>
        <v>0</v>
      </c>
      <c r="EP844" s="373"/>
      <c r="ER844" s="194"/>
      <c r="ET844" s="154" t="str">
        <f t="shared" si="2198"/>
        <v>-</v>
      </c>
      <c r="EU844" s="373"/>
      <c r="EV844" s="154" t="str">
        <f t="shared" si="2191"/>
        <v>-</v>
      </c>
      <c r="EW844" s="373"/>
      <c r="EX844" s="154"/>
      <c r="EY844" s="367"/>
      <c r="EZ844" s="154"/>
      <c r="FA844" s="367"/>
      <c r="FB844" s="154"/>
      <c r="FC844" s="367"/>
      <c r="FD844" s="154"/>
      <c r="FE844" s="367"/>
      <c r="FF844" s="155"/>
      <c r="FG844" s="367"/>
      <c r="FH844" s="154"/>
      <c r="FI844" s="367"/>
      <c r="FJ844" s="154" t="str">
        <f t="shared" si="2199"/>
        <v>-</v>
      </c>
      <c r="FK844" s="373"/>
      <c r="FL844" s="155" t="str">
        <f t="shared" si="2192"/>
        <v>-</v>
      </c>
      <c r="FM844" s="279"/>
      <c r="FN844" s="1184"/>
      <c r="FO844" s="280"/>
      <c r="FP844" s="281"/>
      <c r="FQ844" s="282"/>
      <c r="FS844" s="281"/>
      <c r="FT844" s="282"/>
    </row>
    <row r="845" spans="1:176" ht="18.600000000000001" customHeight="1">
      <c r="A845" s="228">
        <f t="shared" si="2178"/>
        <v>835</v>
      </c>
      <c r="B845" s="343" t="str">
        <f t="shared" si="2179"/>
        <v>4IE</v>
      </c>
      <c r="C845" s="6877">
        <v>46353</v>
      </c>
      <c r="D845" s="1261" t="s">
        <v>30</v>
      </c>
      <c r="E845" s="1262">
        <v>84511357</v>
      </c>
      <c r="F845" s="6828" t="s">
        <v>2449</v>
      </c>
      <c r="G845" s="6876" t="s">
        <v>2535</v>
      </c>
      <c r="H845" s="1330" t="s">
        <v>630</v>
      </c>
      <c r="I845" s="1264" t="s">
        <v>614</v>
      </c>
      <c r="J845" s="1264" t="s">
        <v>1702</v>
      </c>
      <c r="K845" s="599" t="s">
        <v>11</v>
      </c>
      <c r="L845" s="600"/>
      <c r="M845" s="6477">
        <v>46289</v>
      </c>
      <c r="N845" s="353">
        <v>46290</v>
      </c>
      <c r="O845" s="354">
        <v>46290</v>
      </c>
      <c r="P845" s="353">
        <v>46290</v>
      </c>
      <c r="Q845" s="354">
        <v>46294</v>
      </c>
      <c r="R845" s="353">
        <v>46290</v>
      </c>
      <c r="S845" s="354">
        <v>46296</v>
      </c>
      <c r="T845" s="353">
        <v>46295</v>
      </c>
      <c r="U845" s="7685">
        <v>46297</v>
      </c>
      <c r="V845" s="353">
        <v>46298</v>
      </c>
      <c r="W845" s="7830">
        <v>46302</v>
      </c>
      <c r="X845" s="357"/>
      <c r="Y845" s="359">
        <v>46311</v>
      </c>
      <c r="Z845" s="359">
        <v>46311</v>
      </c>
      <c r="AA845" s="601"/>
      <c r="AB845" s="359"/>
      <c r="AC845" s="251" t="s">
        <v>627</v>
      </c>
      <c r="AD845" s="361"/>
      <c r="AE845" s="362">
        <v>3</v>
      </c>
      <c r="AF845" s="363" t="str">
        <f t="shared" si="2197"/>
        <v>4IE</v>
      </c>
      <c r="AG845" s="364"/>
      <c r="AH845" s="364"/>
      <c r="AI845" s="364">
        <v>1</v>
      </c>
      <c r="AJ845" s="364"/>
      <c r="AK845" s="364"/>
      <c r="AL845" s="364"/>
      <c r="AM845" s="364"/>
      <c r="AN845" s="364">
        <v>1</v>
      </c>
      <c r="AO845" s="364"/>
      <c r="AP845" s="363">
        <v>1</v>
      </c>
      <c r="AQ845" s="255">
        <v>1</v>
      </c>
      <c r="AR845" s="255"/>
      <c r="AS845" s="255"/>
      <c r="AT845" s="255"/>
      <c r="AU845" s="2843">
        <f t="shared" si="2201"/>
        <v>2</v>
      </c>
      <c r="AV845" s="4008">
        <f t="shared" si="2202"/>
        <v>0</v>
      </c>
      <c r="AW845" s="590">
        <v>46275</v>
      </c>
      <c r="AX845" s="369">
        <v>4263410</v>
      </c>
      <c r="AY845" s="154">
        <v>46275</v>
      </c>
      <c r="AZ845" s="367">
        <v>4263412</v>
      </c>
      <c r="BA845" s="154">
        <v>46275</v>
      </c>
      <c r="BB845" s="367">
        <v>4263414</v>
      </c>
      <c r="BC845" s="368">
        <v>46251</v>
      </c>
      <c r="BD845" s="369">
        <v>4263380</v>
      </c>
      <c r="BE845" s="4599">
        <v>46251</v>
      </c>
      <c r="BF845" s="367">
        <v>4263381</v>
      </c>
      <c r="BG845" s="368">
        <v>46275</v>
      </c>
      <c r="BH845" s="367">
        <v>4263418</v>
      </c>
      <c r="BI845" s="154">
        <v>46237</v>
      </c>
      <c r="BJ845" s="367">
        <v>4263383</v>
      </c>
      <c r="BK845" s="154" t="str">
        <f t="shared" si="2176"/>
        <v>-</v>
      </c>
      <c r="BL845" s="367"/>
      <c r="BM845" s="154" t="str">
        <f t="shared" si="2177"/>
        <v>-</v>
      </c>
      <c r="BN845" s="367"/>
      <c r="BO845" s="155" t="str">
        <f t="shared" si="2180"/>
        <v>-</v>
      </c>
      <c r="BP845" s="367"/>
      <c r="BQ845" s="154" t="str">
        <f t="shared" si="2222"/>
        <v>-</v>
      </c>
      <c r="BR845" s="369"/>
      <c r="BS845" s="154" t="str">
        <f t="shared" si="2213"/>
        <v>-</v>
      </c>
      <c r="BT845" s="369"/>
      <c r="BU845" s="154" t="str">
        <f t="shared" si="2214"/>
        <v>-</v>
      </c>
      <c r="BV845" s="369"/>
      <c r="BW845" s="154" t="str">
        <f t="shared" si="2215"/>
        <v>-</v>
      </c>
      <c r="BX845" s="367"/>
      <c r="BY845" s="154" t="str">
        <f t="shared" si="2216"/>
        <v>-</v>
      </c>
      <c r="BZ845" s="369"/>
      <c r="CA845" s="154" t="str">
        <f t="shared" si="2217"/>
        <v>-</v>
      </c>
      <c r="CB845" s="367"/>
      <c r="CC845" s="154" t="str">
        <f t="shared" si="2218"/>
        <v>-</v>
      </c>
      <c r="CD845" s="367"/>
      <c r="CE845" s="2850" t="str">
        <f t="shared" si="2203"/>
        <v>-</v>
      </c>
      <c r="CF845" s="2846"/>
      <c r="CG845" s="2855" t="str">
        <f t="shared" si="2204"/>
        <v>-</v>
      </c>
      <c r="CH845" s="2851"/>
      <c r="CI845" s="2850" t="str">
        <f t="shared" si="2205"/>
        <v>-</v>
      </c>
      <c r="CJ845" s="2846"/>
      <c r="CK845" s="2850" t="str">
        <f t="shared" si="2206"/>
        <v>-</v>
      </c>
      <c r="CL845" s="2851"/>
      <c r="CM845" s="2850" t="str">
        <f t="shared" si="2207"/>
        <v>-</v>
      </c>
      <c r="CN845" s="2851"/>
      <c r="CO845" s="2855" t="str">
        <f t="shared" si="2208"/>
        <v>-</v>
      </c>
      <c r="CP845" s="2851"/>
      <c r="CQ845" s="2855" t="str">
        <f t="shared" si="2209"/>
        <v>-</v>
      </c>
      <c r="CR845" s="2851"/>
      <c r="CS845" s="2850" t="str">
        <f t="shared" si="2181"/>
        <v>-</v>
      </c>
      <c r="CT845" s="2851"/>
      <c r="CU845" s="2855"/>
      <c r="CV845" s="2851"/>
      <c r="CW845" s="2850" t="str">
        <f t="shared" si="2182"/>
        <v>-</v>
      </c>
      <c r="CX845" s="2851"/>
      <c r="CY845" s="2855" t="str">
        <f t="shared" si="2183"/>
        <v>-</v>
      </c>
      <c r="CZ845" s="2851"/>
      <c r="DA845" s="154" t="str">
        <f t="shared" si="2184"/>
        <v>-</v>
      </c>
      <c r="DB845" s="369"/>
      <c r="DC845" s="155" t="str">
        <f t="shared" si="2185"/>
        <v>-</v>
      </c>
      <c r="DD845" s="367"/>
      <c r="DE845" s="374">
        <f t="shared" si="2210"/>
        <v>0</v>
      </c>
      <c r="DF845" s="373"/>
      <c r="DG845" s="818">
        <f t="shared" si="2195"/>
        <v>0</v>
      </c>
      <c r="DH845" s="372"/>
      <c r="DI845" s="267">
        <f t="shared" si="2200"/>
        <v>0</v>
      </c>
      <c r="DJ845" s="373"/>
      <c r="DK845" s="374">
        <v>46252</v>
      </c>
      <c r="DL845" s="373">
        <v>4263385</v>
      </c>
      <c r="DM845" s="375">
        <f t="shared" si="2173"/>
        <v>0</v>
      </c>
      <c r="DN845" s="373"/>
      <c r="DO845" s="155">
        <f t="shared" si="2187"/>
        <v>0</v>
      </c>
      <c r="DP845" s="372"/>
      <c r="DQ845" s="155">
        <f t="shared" si="2188"/>
        <v>0</v>
      </c>
      <c r="DR845" s="373"/>
      <c r="DS845" s="155">
        <f t="shared" si="2189"/>
        <v>0</v>
      </c>
      <c r="DT845" s="372"/>
      <c r="DU845" s="155">
        <f t="shared" si="2190"/>
        <v>0</v>
      </c>
      <c r="DV845" s="373"/>
      <c r="DW845" s="4891">
        <v>46206</v>
      </c>
      <c r="DX845" s="372">
        <v>4263337</v>
      </c>
      <c r="DY845" s="154">
        <f>IF(AO845=1,1,0)</f>
        <v>0</v>
      </c>
      <c r="DZ845" s="373"/>
      <c r="EA845" s="154">
        <v>46275</v>
      </c>
      <c r="EB845" s="373">
        <v>4263424</v>
      </c>
      <c r="EC845" s="269">
        <v>46275</v>
      </c>
      <c r="ED845" s="376">
        <v>4263425</v>
      </c>
      <c r="EE845" s="822">
        <f t="shared" si="2220"/>
        <v>0</v>
      </c>
      <c r="EF845" s="377"/>
      <c r="EG845" s="273"/>
      <c r="EH845" s="274"/>
      <c r="EI845" s="275"/>
      <c r="EJ845" s="276"/>
      <c r="EK845" s="275"/>
      <c r="EL845" s="277"/>
      <c r="EM845" s="278" t="str">
        <f t="shared" si="2211"/>
        <v xml:space="preserve"> </v>
      </c>
      <c r="EN845" s="372"/>
      <c r="EO845" s="155">
        <f t="shared" si="2212"/>
        <v>0</v>
      </c>
      <c r="EP845" s="373"/>
      <c r="ER845" s="194"/>
      <c r="ET845" s="154" t="str">
        <f t="shared" si="2198"/>
        <v>-</v>
      </c>
      <c r="EU845" s="373"/>
      <c r="EV845" s="154" t="str">
        <f t="shared" si="2191"/>
        <v>-</v>
      </c>
      <c r="EW845" s="373"/>
      <c r="EX845" s="154"/>
      <c r="EY845" s="367"/>
      <c r="EZ845" s="154"/>
      <c r="FA845" s="367"/>
      <c r="FB845" s="154"/>
      <c r="FC845" s="367"/>
      <c r="FD845" s="154"/>
      <c r="FE845" s="367"/>
      <c r="FF845" s="155"/>
      <c r="FG845" s="367"/>
      <c r="FH845" s="154"/>
      <c r="FI845" s="367"/>
      <c r="FJ845" s="154" t="str">
        <f t="shared" si="2199"/>
        <v>-</v>
      </c>
      <c r="FK845" s="373"/>
      <c r="FL845" s="155" t="str">
        <f t="shared" si="2192"/>
        <v>-</v>
      </c>
      <c r="FM845" s="279"/>
      <c r="FN845" s="1184"/>
      <c r="FO845" s="280"/>
      <c r="FP845" s="281"/>
      <c r="FQ845" s="282"/>
      <c r="FS845" s="281"/>
      <c r="FT845" s="282"/>
    </row>
    <row r="846" spans="1:176" ht="18.600000000000001" customHeight="1">
      <c r="A846" s="228">
        <f t="shared" si="2178"/>
        <v>836</v>
      </c>
      <c r="B846" s="343" t="str">
        <f t="shared" si="2179"/>
        <v>4IE</v>
      </c>
      <c r="C846" s="6877">
        <v>46353</v>
      </c>
      <c r="D846" s="6778" t="s">
        <v>30</v>
      </c>
      <c r="E846" s="6791">
        <v>84515367</v>
      </c>
      <c r="F846" s="6828" t="s">
        <v>2451</v>
      </c>
      <c r="G846" s="6876" t="s">
        <v>2536</v>
      </c>
      <c r="H846" s="1330" t="s">
        <v>630</v>
      </c>
      <c r="I846" s="1264" t="s">
        <v>1119</v>
      </c>
      <c r="J846" s="1264" t="s">
        <v>2267</v>
      </c>
      <c r="K846" s="599" t="s">
        <v>11</v>
      </c>
      <c r="L846" s="600"/>
      <c r="M846" s="7723">
        <v>46289</v>
      </c>
      <c r="N846" s="353">
        <v>46291</v>
      </c>
      <c r="O846" s="7576">
        <v>46290</v>
      </c>
      <c r="P846" s="353">
        <v>46294</v>
      </c>
      <c r="Q846" s="7576">
        <v>46295</v>
      </c>
      <c r="R846" s="353">
        <v>46294</v>
      </c>
      <c r="S846" s="7702">
        <v>46297</v>
      </c>
      <c r="T846" s="353">
        <v>46295</v>
      </c>
      <c r="U846" s="7829">
        <v>46298</v>
      </c>
      <c r="V846" s="353">
        <v>46301</v>
      </c>
      <c r="W846" s="7830">
        <v>46302</v>
      </c>
      <c r="X846" s="357"/>
      <c r="Y846" s="359">
        <v>46315</v>
      </c>
      <c r="Z846" s="359">
        <v>46315</v>
      </c>
      <c r="AA846" s="601"/>
      <c r="AB846" s="359"/>
      <c r="AC846" s="251" t="s">
        <v>627</v>
      </c>
      <c r="AD846" s="361"/>
      <c r="AE846" s="362">
        <v>3</v>
      </c>
      <c r="AF846" s="363" t="str">
        <f t="shared" si="2197"/>
        <v>4IE</v>
      </c>
      <c r="AG846" s="364"/>
      <c r="AH846" s="364"/>
      <c r="AI846" s="364">
        <v>1</v>
      </c>
      <c r="AJ846" s="364"/>
      <c r="AK846" s="364"/>
      <c r="AL846" s="364"/>
      <c r="AM846" s="364"/>
      <c r="AN846" s="364">
        <v>1</v>
      </c>
      <c r="AO846" s="364">
        <v>1</v>
      </c>
      <c r="AP846" s="363">
        <v>1</v>
      </c>
      <c r="AQ846" s="255">
        <v>1</v>
      </c>
      <c r="AR846" s="255">
        <v>1</v>
      </c>
      <c r="AS846" s="255">
        <v>1</v>
      </c>
      <c r="AT846" s="255"/>
      <c r="AU846" s="2843">
        <f t="shared" si="2201"/>
        <v>2</v>
      </c>
      <c r="AV846" s="4008">
        <f t="shared" si="2202"/>
        <v>101</v>
      </c>
      <c r="AW846" s="590">
        <v>46289</v>
      </c>
      <c r="AX846" s="369">
        <v>4263411</v>
      </c>
      <c r="AY846" s="154">
        <v>46289</v>
      </c>
      <c r="AZ846" s="367">
        <v>4263413</v>
      </c>
      <c r="BA846" s="154">
        <v>46289</v>
      </c>
      <c r="BB846" s="367">
        <v>4263415</v>
      </c>
      <c r="BC846" s="368">
        <v>46251</v>
      </c>
      <c r="BD846" s="369">
        <v>4263380</v>
      </c>
      <c r="BE846" s="4599">
        <v>46251</v>
      </c>
      <c r="BF846" s="367">
        <v>4263381</v>
      </c>
      <c r="BG846" s="368">
        <v>46275</v>
      </c>
      <c r="BH846" s="367">
        <v>4263418</v>
      </c>
      <c r="BI846" s="154">
        <v>46237</v>
      </c>
      <c r="BJ846" s="367">
        <v>4263383</v>
      </c>
      <c r="BK846" s="154" t="str">
        <f t="shared" si="2176"/>
        <v>-</v>
      </c>
      <c r="BL846" s="367"/>
      <c r="BM846" s="154" t="str">
        <f t="shared" si="2177"/>
        <v>-</v>
      </c>
      <c r="BN846" s="367"/>
      <c r="BO846" s="155" t="str">
        <f t="shared" si="2180"/>
        <v>-</v>
      </c>
      <c r="BP846" s="367"/>
      <c r="BQ846" s="154" t="str">
        <f t="shared" si="2222"/>
        <v>-</v>
      </c>
      <c r="BR846" s="369"/>
      <c r="BS846" s="154" t="str">
        <f t="shared" si="2213"/>
        <v>-</v>
      </c>
      <c r="BT846" s="369"/>
      <c r="BU846" s="154" t="str">
        <f t="shared" si="2214"/>
        <v>-</v>
      </c>
      <c r="BV846" s="369"/>
      <c r="BW846" s="154" t="str">
        <f t="shared" si="2215"/>
        <v>-</v>
      </c>
      <c r="BX846" s="367"/>
      <c r="BY846" s="154" t="str">
        <f t="shared" si="2216"/>
        <v>-</v>
      </c>
      <c r="BZ846" s="369"/>
      <c r="CA846" s="154" t="str">
        <f t="shared" si="2217"/>
        <v>-</v>
      </c>
      <c r="CB846" s="367"/>
      <c r="CC846" s="154" t="str">
        <f t="shared" si="2218"/>
        <v>-</v>
      </c>
      <c r="CD846" s="367"/>
      <c r="CE846" s="2850" t="str">
        <f t="shared" si="2203"/>
        <v>-</v>
      </c>
      <c r="CF846" s="2846"/>
      <c r="CG846" s="2855" t="str">
        <f t="shared" si="2204"/>
        <v>-</v>
      </c>
      <c r="CH846" s="2851"/>
      <c r="CI846" s="2850" t="str">
        <f t="shared" si="2205"/>
        <v>-</v>
      </c>
      <c r="CJ846" s="2846"/>
      <c r="CK846" s="2850" t="str">
        <f t="shared" si="2206"/>
        <v>-</v>
      </c>
      <c r="CL846" s="2851"/>
      <c r="CM846" s="2850" t="str">
        <f t="shared" si="2207"/>
        <v>-</v>
      </c>
      <c r="CN846" s="2851"/>
      <c r="CO846" s="2855" t="str">
        <f t="shared" si="2208"/>
        <v>-</v>
      </c>
      <c r="CP846" s="2851"/>
      <c r="CQ846" s="2855" t="str">
        <f t="shared" si="2209"/>
        <v>-</v>
      </c>
      <c r="CR846" s="2851"/>
      <c r="CS846" s="2850" t="str">
        <f t="shared" si="2181"/>
        <v>-</v>
      </c>
      <c r="CT846" s="2851"/>
      <c r="CU846" s="2855"/>
      <c r="CV846" s="2851"/>
      <c r="CW846" s="2850" t="str">
        <f t="shared" si="2182"/>
        <v>-</v>
      </c>
      <c r="CX846" s="2851"/>
      <c r="CY846" s="2855" t="str">
        <f t="shared" si="2183"/>
        <v>-</v>
      </c>
      <c r="CZ846" s="2851"/>
      <c r="DA846" s="154" t="str">
        <f t="shared" si="2184"/>
        <v>-</v>
      </c>
      <c r="DB846" s="369"/>
      <c r="DC846" s="155" t="str">
        <f t="shared" si="2185"/>
        <v>-</v>
      </c>
      <c r="DD846" s="367"/>
      <c r="DE846" s="374">
        <f t="shared" si="2210"/>
        <v>0</v>
      </c>
      <c r="DF846" s="373"/>
      <c r="DG846" s="818">
        <f t="shared" si="2195"/>
        <v>0</v>
      </c>
      <c r="DH846" s="372"/>
      <c r="DI846" s="267">
        <f t="shared" si="2200"/>
        <v>0</v>
      </c>
      <c r="DJ846" s="373"/>
      <c r="DK846" s="374">
        <v>46252</v>
      </c>
      <c r="DL846" s="373">
        <v>4263385</v>
      </c>
      <c r="DM846" s="375">
        <f t="shared" si="2173"/>
        <v>0</v>
      </c>
      <c r="DN846" s="373"/>
      <c r="DO846" s="155">
        <f t="shared" si="2187"/>
        <v>0</v>
      </c>
      <c r="DP846" s="372"/>
      <c r="DQ846" s="155">
        <f t="shared" si="2188"/>
        <v>0</v>
      </c>
      <c r="DR846" s="373"/>
      <c r="DS846" s="155">
        <f t="shared" si="2189"/>
        <v>0</v>
      </c>
      <c r="DT846" s="372"/>
      <c r="DU846" s="155">
        <f t="shared" si="2190"/>
        <v>0</v>
      </c>
      <c r="DV846" s="373"/>
      <c r="DW846" s="4891">
        <v>46206</v>
      </c>
      <c r="DX846" s="372">
        <v>4263337</v>
      </c>
      <c r="DY846" s="154">
        <v>46275</v>
      </c>
      <c r="DZ846" s="373">
        <v>4263423</v>
      </c>
      <c r="EA846" s="154">
        <v>46275</v>
      </c>
      <c r="EB846" s="373">
        <v>4263424</v>
      </c>
      <c r="EC846" s="269">
        <v>46275</v>
      </c>
      <c r="ED846" s="376">
        <v>4263425</v>
      </c>
      <c r="EE846" s="822">
        <v>46206</v>
      </c>
      <c r="EF846" s="377">
        <v>4263340</v>
      </c>
      <c r="EG846" s="273"/>
      <c r="EH846" s="274"/>
      <c r="EI846" s="275"/>
      <c r="EJ846" s="276"/>
      <c r="EK846" s="275"/>
      <c r="EL846" s="277"/>
      <c r="EM846" s="278" t="str">
        <f t="shared" si="2211"/>
        <v xml:space="preserve"> </v>
      </c>
      <c r="EN846" s="372"/>
      <c r="EO846" s="155">
        <f t="shared" si="2212"/>
        <v>0</v>
      </c>
      <c r="EP846" s="373"/>
      <c r="ER846" s="194"/>
      <c r="ET846" s="154" t="str">
        <f t="shared" si="2198"/>
        <v>-</v>
      </c>
      <c r="EU846" s="373"/>
      <c r="EV846" s="154" t="str">
        <f t="shared" si="2191"/>
        <v>-</v>
      </c>
      <c r="EW846" s="373"/>
      <c r="EX846" s="154"/>
      <c r="EY846" s="367"/>
      <c r="EZ846" s="154"/>
      <c r="FA846" s="367"/>
      <c r="FB846" s="154"/>
      <c r="FC846" s="367"/>
      <c r="FD846" s="154"/>
      <c r="FE846" s="367"/>
      <c r="FF846" s="155"/>
      <c r="FG846" s="367"/>
      <c r="FH846" s="154"/>
      <c r="FI846" s="367"/>
      <c r="FJ846" s="154" t="str">
        <f t="shared" si="2199"/>
        <v>-</v>
      </c>
      <c r="FK846" s="373"/>
      <c r="FL846" s="155" t="str">
        <f t="shared" si="2192"/>
        <v>-</v>
      </c>
      <c r="FM846" s="279"/>
      <c r="FN846" s="1184"/>
      <c r="FO846" s="280"/>
      <c r="FP846" s="281"/>
      <c r="FQ846" s="282"/>
      <c r="FS846" s="281"/>
      <c r="FT846" s="282"/>
    </row>
    <row r="847" spans="1:176" ht="18.600000000000001" customHeight="1">
      <c r="A847" s="228">
        <f t="shared" si="2221"/>
        <v>837</v>
      </c>
      <c r="B847" s="343" t="str">
        <f>AF847</f>
        <v>4IE</v>
      </c>
      <c r="C847" s="6877">
        <v>46353</v>
      </c>
      <c r="D847" s="7631" t="s">
        <v>623</v>
      </c>
      <c r="E847" s="7638">
        <v>62510088</v>
      </c>
      <c r="F847" s="7340"/>
      <c r="G847" s="6876" t="s">
        <v>2537</v>
      </c>
      <c r="H847" s="1330" t="s">
        <v>631</v>
      </c>
      <c r="I847" s="1264" t="s">
        <v>49</v>
      </c>
      <c r="J847" s="7361"/>
      <c r="K847" s="599" t="s">
        <v>97</v>
      </c>
      <c r="L847" s="7644"/>
      <c r="M847" s="7722">
        <v>46290</v>
      </c>
      <c r="N847" s="7344">
        <v>46291</v>
      </c>
      <c r="O847" s="7712">
        <v>46291</v>
      </c>
      <c r="P847" s="7344">
        <v>46294</v>
      </c>
      <c r="Q847" s="354">
        <v>46295</v>
      </c>
      <c r="R847" s="7344">
        <v>46294</v>
      </c>
      <c r="S847" s="7703">
        <v>46297</v>
      </c>
      <c r="T847" s="7344">
        <v>46296</v>
      </c>
      <c r="U847" s="7610">
        <v>46301</v>
      </c>
      <c r="V847" s="7344"/>
      <c r="W847" s="7831">
        <v>46303</v>
      </c>
      <c r="X847" s="7345"/>
      <c r="Y847" s="7614">
        <v>46316</v>
      </c>
      <c r="Z847" s="7648" t="s">
        <v>2456</v>
      </c>
      <c r="AA847" s="7648">
        <v>46315</v>
      </c>
      <c r="AB847" s="7614">
        <v>46316</v>
      </c>
      <c r="AC847" s="251" t="s">
        <v>627</v>
      </c>
      <c r="AD847" s="7346"/>
      <c r="AE847" s="7306">
        <v>19</v>
      </c>
      <c r="AF847" s="363" t="str">
        <f>IF($AE847=0,"　",VLOOKUP($AE847,ﾚｰｻﾞOP,69,0))</f>
        <v>4IE</v>
      </c>
      <c r="AG847" s="7348"/>
      <c r="AH847" s="7348"/>
      <c r="AI847" s="7348"/>
      <c r="AJ847" s="7348"/>
      <c r="AK847" s="7348"/>
      <c r="AL847" s="7348"/>
      <c r="AM847" s="7348"/>
      <c r="AN847" s="7348">
        <v>1</v>
      </c>
      <c r="AO847" s="7348"/>
      <c r="AP847" s="7347"/>
      <c r="AQ847" s="7348"/>
      <c r="AR847" s="7348">
        <v>1</v>
      </c>
      <c r="AS847" s="7348"/>
      <c r="AT847" s="7348"/>
      <c r="AU847" s="7349">
        <f>IF(AI847="付属済",0,IF(AI847=1,AI847+AP847,0))</f>
        <v>0</v>
      </c>
      <c r="AV847" s="7350">
        <f>IF(AE847=0,0,(AR847*1)+(AS847*100))</f>
        <v>1</v>
      </c>
      <c r="AW847" s="590">
        <v>46275</v>
      </c>
      <c r="AX847" s="7351">
        <v>4263410</v>
      </c>
      <c r="AY847" s="154">
        <v>46275</v>
      </c>
      <c r="AZ847" s="367">
        <v>4263412</v>
      </c>
      <c r="BA847" s="154">
        <v>46275</v>
      </c>
      <c r="BB847" s="367">
        <v>4263414</v>
      </c>
      <c r="BC847" s="368" t="str">
        <f>IF($AE847=0,"　",VLOOKUP($AE847,ﾚｰｻﾞOP,8,0))</f>
        <v>-</v>
      </c>
      <c r="BD847" s="369"/>
      <c r="BE847" s="4599" t="str">
        <f>IF($AE847=0,"　",VLOOKUP($AE847,ﾚｰｻﾞOP,9,0))</f>
        <v>-</v>
      </c>
      <c r="BF847" s="367"/>
      <c r="BG847" s="368">
        <v>46275</v>
      </c>
      <c r="BH847" s="367">
        <v>4263418</v>
      </c>
      <c r="BI847" s="154">
        <v>46206</v>
      </c>
      <c r="BJ847" s="367">
        <v>4263328</v>
      </c>
      <c r="BK847" s="154">
        <v>46114</v>
      </c>
      <c r="BL847" s="367">
        <v>4263190</v>
      </c>
      <c r="BM847" s="154">
        <v>46114</v>
      </c>
      <c r="BN847" s="367">
        <v>4263191</v>
      </c>
      <c r="BO847" s="155" t="str">
        <f>IF($AE847=0,"　",VLOOKUP($AE847,ﾚｰｻﾞOP,59,0))</f>
        <v>-</v>
      </c>
      <c r="BP847" s="367"/>
      <c r="BQ847" s="154" t="str">
        <f>IF($AE847=0,"　",VLOOKUP($AE847,ﾚｰｻﾞOP,12,0))</f>
        <v>-</v>
      </c>
      <c r="BR847" s="369"/>
      <c r="BS847" s="154" t="str">
        <f>IF($AE847=0,"　",VLOOKUP($AE847,ﾚｰｻﾞOP,13,0))</f>
        <v>-</v>
      </c>
      <c r="BT847" s="369"/>
      <c r="BU847" s="154" t="str">
        <f>IF($AE847=0,"　",VLOOKUP($AE847,ﾚｰｻﾞOP,14,0))</f>
        <v>-</v>
      </c>
      <c r="BV847" s="369"/>
      <c r="BW847" s="154" t="str">
        <f>IF($AE847=0,"　",VLOOKUP($AE847,ﾚｰｻﾞOP,15,0))</f>
        <v>-</v>
      </c>
      <c r="BX847" s="367"/>
      <c r="BY847" s="154" t="str">
        <f>IF($AE847=0,"　",VLOOKUP($AE847,ﾚｰｻﾞOP,16,0))</f>
        <v>-</v>
      </c>
      <c r="BZ847" s="369"/>
      <c r="CA847" s="154" t="str">
        <f>IF($AE847=0,"　",VLOOKUP($AE847,ﾚｰｻﾞOP,17,0))</f>
        <v>-</v>
      </c>
      <c r="CB847" s="367"/>
      <c r="CC847" s="154" t="str">
        <f>IF($AE847=0,"　",VLOOKUP($AE847,ﾚｰｻﾞOP,18,0))</f>
        <v>-</v>
      </c>
      <c r="CD847" s="367"/>
      <c r="CE847" s="7352" t="str">
        <f>IF($AE847=0,"　",VLOOKUP($AE847,ﾚｰｻﾞOP,19,0))</f>
        <v>-</v>
      </c>
      <c r="CF847" s="7351"/>
      <c r="CG847" s="7354" t="str">
        <f>IF($AE847=0,"　",VLOOKUP($AE847,ﾚｰｻﾞOP,20,0))</f>
        <v>-</v>
      </c>
      <c r="CH847" s="7353"/>
      <c r="CI847" s="7352" t="str">
        <f>IF($AE847=0,"　",VLOOKUP($AE847,ﾚｰｻﾞOP,21,0))</f>
        <v>-</v>
      </c>
      <c r="CJ847" s="7351"/>
      <c r="CK847" s="7352" t="str">
        <f>IF($AE847=0,"　",VLOOKUP($AE847,ﾚｰｻﾞOP,22,0))</f>
        <v>-</v>
      </c>
      <c r="CL847" s="7353"/>
      <c r="CM847" s="7352" t="str">
        <f>IF($AE847=0,"　",VLOOKUP($AE847,ﾚｰｻﾞOP,23,0))</f>
        <v>-</v>
      </c>
      <c r="CN847" s="7353"/>
      <c r="CO847" s="7354" t="str">
        <f>IF($AE847=0,"　",VLOOKUP($AE847,ﾚｰｻﾞOP,24,0))</f>
        <v>-</v>
      </c>
      <c r="CP847" s="7353"/>
      <c r="CQ847" s="7354" t="str">
        <f>IF($AE847=0,"　",VLOOKUP($AE847,ﾚｰｻﾞOP,25,0))</f>
        <v>-</v>
      </c>
      <c r="CR847" s="7353"/>
      <c r="CS847" s="2850" t="str">
        <f>IF($AE847=0,"　",VLOOKUP($AE847,ﾚｰｻﾞOP,26,0))</f>
        <v>-</v>
      </c>
      <c r="CT847" s="2851"/>
      <c r="CU847" s="2855"/>
      <c r="CV847" s="2851"/>
      <c r="CW847" s="2850" t="str">
        <f>IF($AE847=0,"　",VLOOKUP($AE847,ﾚｰｻﾞOP,28,0))</f>
        <v>-</v>
      </c>
      <c r="CX847" s="2851"/>
      <c r="CY847" s="2855" t="str">
        <f>IF($AE847=0,"　",VLOOKUP($AE847,ﾚｰｻﾞOP,29,0))</f>
        <v>-</v>
      </c>
      <c r="CZ847" s="2851"/>
      <c r="DA847" s="154" t="str">
        <f>IF($AE847=0,"　",VLOOKUP($AE847,ﾚｰｻﾞOP,30,0))</f>
        <v>-</v>
      </c>
      <c r="DB847" s="369"/>
      <c r="DC847" s="155" t="str">
        <f>IF($AE847=0,"　",VLOOKUP($AE847,ﾚｰｻﾞOP,31,0))</f>
        <v>-</v>
      </c>
      <c r="DD847" s="367"/>
      <c r="DE847" s="374">
        <f>IF(AG847=1,1,0)</f>
        <v>0</v>
      </c>
      <c r="DF847" s="373"/>
      <c r="DG847" s="818">
        <f>IF(AH847=1,1,0)</f>
        <v>0</v>
      </c>
      <c r="DH847" s="372"/>
      <c r="DI847" s="267">
        <f>IF(AG847=1,1,0)</f>
        <v>0</v>
      </c>
      <c r="DJ847" s="373"/>
      <c r="DK847" s="374">
        <f>IF(AU847=2,1,0)</f>
        <v>0</v>
      </c>
      <c r="DL847" s="373"/>
      <c r="DM847" s="375">
        <f>IF(AU847=1,1,0)</f>
        <v>0</v>
      </c>
      <c r="DN847" s="373"/>
      <c r="DO847" s="155">
        <f>IF(AJ847=1,1,0)</f>
        <v>0</v>
      </c>
      <c r="DP847" s="372"/>
      <c r="DQ847" s="155">
        <f>IF(AK847=1,1,0)</f>
        <v>0</v>
      </c>
      <c r="DR847" s="373"/>
      <c r="DS847" s="155">
        <f>IF(AL847=1,1,0)</f>
        <v>0</v>
      </c>
      <c r="DT847" s="372"/>
      <c r="DU847" s="155">
        <f>IF(AM847=1,1,0)</f>
        <v>0</v>
      </c>
      <c r="DV847" s="373"/>
      <c r="DW847" s="4891">
        <v>46252</v>
      </c>
      <c r="DX847" s="372">
        <v>4263386</v>
      </c>
      <c r="DY847" s="154">
        <f>IF(AO847=1,1,0)</f>
        <v>0</v>
      </c>
      <c r="DZ847" s="373"/>
      <c r="EA847" s="154">
        <f>IF(AP847=1,1,0)</f>
        <v>0</v>
      </c>
      <c r="EB847" s="373"/>
      <c r="EC847" s="269">
        <f>IF(AQ847=1,1,0)</f>
        <v>0</v>
      </c>
      <c r="ED847" s="376"/>
      <c r="EE847" s="6971">
        <v>46206</v>
      </c>
      <c r="EF847" s="7357">
        <v>4263340</v>
      </c>
      <c r="EG847" s="273"/>
      <c r="EH847" s="274"/>
      <c r="EI847" s="275"/>
      <c r="EJ847" s="276"/>
      <c r="EK847" s="275"/>
      <c r="EL847" s="277"/>
      <c r="EM847" s="829" t="str">
        <f>IF(CE847="-"," ",IF(AR847=1,1," "))</f>
        <v xml:space="preserve"> </v>
      </c>
      <c r="EN847" s="7356"/>
      <c r="EO847" s="7354">
        <f>IF(AT847=1,1,0)</f>
        <v>0</v>
      </c>
      <c r="EP847" s="7355"/>
      <c r="ER847" s="7358"/>
      <c r="ET847" s="154" t="str">
        <f>IF($AE847=0,"　",VLOOKUP($AE847,ﾚｰｻﾞOP,60,0))</f>
        <v>-</v>
      </c>
      <c r="EU847" s="373"/>
      <c r="EV847" s="154" t="str">
        <f>IF($AE847=0,"　",VLOOKUP($AE847,ﾚｰｻﾞOP,60,0))</f>
        <v>-</v>
      </c>
      <c r="EW847" s="7355"/>
      <c r="EX847" s="7352"/>
      <c r="EY847" s="7353"/>
      <c r="EZ847" s="7352"/>
      <c r="FA847" s="7353"/>
      <c r="FB847" s="7352"/>
      <c r="FC847" s="7353"/>
      <c r="FD847" s="7352"/>
      <c r="FE847" s="7353"/>
      <c r="FF847" s="7354"/>
      <c r="FG847" s="7353"/>
      <c r="FH847" s="7352"/>
      <c r="FI847" s="7353"/>
      <c r="FJ847" s="154" t="str">
        <f>IF($AE847=0,"　",VLOOKUP($AE847,ﾚｰｻﾞOP,67,0))</f>
        <v>-</v>
      </c>
      <c r="FK847" s="373"/>
      <c r="FL847" s="155" t="str">
        <f>IF($AE847=0,"　",VLOOKUP($AE847,ﾚｰｻﾞOP,68,0))</f>
        <v>-</v>
      </c>
      <c r="FM847" s="7351"/>
      <c r="FN847" s="7352"/>
      <c r="FO847" s="7353"/>
      <c r="FP847" s="7352"/>
      <c r="FQ847" s="7353"/>
      <c r="FS847" s="7352"/>
      <c r="FT847" s="7353"/>
    </row>
    <row r="848" spans="1:176" ht="18.600000000000001" customHeight="1">
      <c r="A848" s="228">
        <f t="shared" si="2178"/>
        <v>838</v>
      </c>
      <c r="B848" s="343" t="str">
        <f t="shared" si="2179"/>
        <v>4IE</v>
      </c>
      <c r="C848" s="6877">
        <v>46353</v>
      </c>
      <c r="D848" s="6778" t="s">
        <v>30</v>
      </c>
      <c r="E848" s="6791">
        <v>84511366</v>
      </c>
      <c r="F848" s="6828" t="s">
        <v>2450</v>
      </c>
      <c r="G848" s="6876" t="s">
        <v>2538</v>
      </c>
      <c r="H848" s="1330" t="s">
        <v>630</v>
      </c>
      <c r="I848" s="1264" t="s">
        <v>1119</v>
      </c>
      <c r="J848" s="1264" t="s">
        <v>2267</v>
      </c>
      <c r="K848" s="599" t="s">
        <v>11</v>
      </c>
      <c r="L848" s="600"/>
      <c r="M848" s="7723">
        <v>46290</v>
      </c>
      <c r="N848" s="353">
        <v>46294</v>
      </c>
      <c r="O848" s="7702">
        <v>46291</v>
      </c>
      <c r="P848" s="353">
        <v>46295</v>
      </c>
      <c r="Q848" s="7576">
        <v>46296</v>
      </c>
      <c r="R848" s="353">
        <v>46295</v>
      </c>
      <c r="S848" s="7702">
        <v>46297</v>
      </c>
      <c r="T848" s="353">
        <v>46296</v>
      </c>
      <c r="U848" s="7610">
        <v>46301</v>
      </c>
      <c r="V848" s="353"/>
      <c r="W848" s="7831">
        <v>46303</v>
      </c>
      <c r="X848" s="357"/>
      <c r="Y848" s="359">
        <v>46315</v>
      </c>
      <c r="Z848" s="359">
        <v>46315</v>
      </c>
      <c r="AA848" s="601"/>
      <c r="AB848" s="359"/>
      <c r="AC848" s="251" t="s">
        <v>627</v>
      </c>
      <c r="AD848" s="361"/>
      <c r="AE848" s="362">
        <v>3</v>
      </c>
      <c r="AF848" s="363" t="str">
        <f t="shared" si="2197"/>
        <v>4IE</v>
      </c>
      <c r="AG848" s="364"/>
      <c r="AH848" s="364"/>
      <c r="AI848" s="364">
        <v>1</v>
      </c>
      <c r="AJ848" s="364"/>
      <c r="AK848" s="364"/>
      <c r="AL848" s="364"/>
      <c r="AM848" s="364"/>
      <c r="AN848" s="364">
        <v>1</v>
      </c>
      <c r="AO848" s="364">
        <v>1</v>
      </c>
      <c r="AP848" s="363">
        <v>1</v>
      </c>
      <c r="AQ848" s="255">
        <v>1</v>
      </c>
      <c r="AR848" s="255">
        <v>1</v>
      </c>
      <c r="AS848" s="255">
        <v>1</v>
      </c>
      <c r="AT848" s="255"/>
      <c r="AU848" s="2843">
        <f t="shared" si="2201"/>
        <v>2</v>
      </c>
      <c r="AV848" s="4008">
        <f t="shared" si="2202"/>
        <v>101</v>
      </c>
      <c r="AW848" s="590">
        <v>46289</v>
      </c>
      <c r="AX848" s="369">
        <v>4263411</v>
      </c>
      <c r="AY848" s="154">
        <v>46289</v>
      </c>
      <c r="AZ848" s="367">
        <v>4263413</v>
      </c>
      <c r="BA848" s="154">
        <v>46289</v>
      </c>
      <c r="BB848" s="367">
        <v>4263415</v>
      </c>
      <c r="BC848" s="368">
        <v>46282</v>
      </c>
      <c r="BD848" s="369">
        <v>4263416</v>
      </c>
      <c r="BE848" s="4599">
        <v>46251</v>
      </c>
      <c r="BF848" s="367">
        <v>4263381</v>
      </c>
      <c r="BG848" s="368">
        <v>46275</v>
      </c>
      <c r="BH848" s="367">
        <v>4263418</v>
      </c>
      <c r="BI848" s="154">
        <v>46206</v>
      </c>
      <c r="BJ848" s="367">
        <v>4263328</v>
      </c>
      <c r="BK848" s="154" t="str">
        <f t="shared" si="2176"/>
        <v>-</v>
      </c>
      <c r="BL848" s="367"/>
      <c r="BM848" s="154" t="str">
        <f t="shared" si="2177"/>
        <v>-</v>
      </c>
      <c r="BN848" s="367"/>
      <c r="BO848" s="155" t="str">
        <f t="shared" si="2180"/>
        <v>-</v>
      </c>
      <c r="BP848" s="367"/>
      <c r="BQ848" s="154" t="str">
        <f t="shared" si="2222"/>
        <v>-</v>
      </c>
      <c r="BR848" s="369"/>
      <c r="BS848" s="154" t="str">
        <f t="shared" si="2213"/>
        <v>-</v>
      </c>
      <c r="BT848" s="369"/>
      <c r="BU848" s="154" t="str">
        <f t="shared" si="2214"/>
        <v>-</v>
      </c>
      <c r="BV848" s="369"/>
      <c r="BW848" s="154" t="str">
        <f t="shared" si="2215"/>
        <v>-</v>
      </c>
      <c r="BX848" s="367"/>
      <c r="BY848" s="154" t="str">
        <f t="shared" si="2216"/>
        <v>-</v>
      </c>
      <c r="BZ848" s="369"/>
      <c r="CA848" s="154" t="str">
        <f t="shared" si="2217"/>
        <v>-</v>
      </c>
      <c r="CB848" s="367"/>
      <c r="CC848" s="154" t="str">
        <f t="shared" si="2218"/>
        <v>-</v>
      </c>
      <c r="CD848" s="367"/>
      <c r="CE848" s="2850" t="str">
        <f t="shared" si="2203"/>
        <v>-</v>
      </c>
      <c r="CF848" s="2846"/>
      <c r="CG848" s="2855" t="str">
        <f t="shared" si="2204"/>
        <v>-</v>
      </c>
      <c r="CH848" s="2851"/>
      <c r="CI848" s="2850" t="str">
        <f t="shared" si="2205"/>
        <v>-</v>
      </c>
      <c r="CJ848" s="2846"/>
      <c r="CK848" s="2850" t="str">
        <f t="shared" si="2206"/>
        <v>-</v>
      </c>
      <c r="CL848" s="2851"/>
      <c r="CM848" s="2850" t="str">
        <f t="shared" si="2207"/>
        <v>-</v>
      </c>
      <c r="CN848" s="2851"/>
      <c r="CO848" s="2855" t="str">
        <f t="shared" si="2208"/>
        <v>-</v>
      </c>
      <c r="CP848" s="2851"/>
      <c r="CQ848" s="2855" t="str">
        <f t="shared" si="2209"/>
        <v>-</v>
      </c>
      <c r="CR848" s="2851"/>
      <c r="CS848" s="2850" t="str">
        <f t="shared" si="2181"/>
        <v>-</v>
      </c>
      <c r="CT848" s="2851"/>
      <c r="CU848" s="2855"/>
      <c r="CV848" s="2851"/>
      <c r="CW848" s="2850" t="str">
        <f t="shared" si="2182"/>
        <v>-</v>
      </c>
      <c r="CX848" s="2851"/>
      <c r="CY848" s="2855" t="str">
        <f t="shared" si="2183"/>
        <v>-</v>
      </c>
      <c r="CZ848" s="2851"/>
      <c r="DA848" s="154" t="str">
        <f t="shared" si="2184"/>
        <v>-</v>
      </c>
      <c r="DB848" s="369"/>
      <c r="DC848" s="155" t="str">
        <f t="shared" si="2185"/>
        <v>-</v>
      </c>
      <c r="DD848" s="367"/>
      <c r="DE848" s="374">
        <f t="shared" si="2210"/>
        <v>0</v>
      </c>
      <c r="DF848" s="373"/>
      <c r="DG848" s="818">
        <f t="shared" si="2195"/>
        <v>0</v>
      </c>
      <c r="DH848" s="372"/>
      <c r="DI848" s="267">
        <f t="shared" si="2200"/>
        <v>0</v>
      </c>
      <c r="DJ848" s="373"/>
      <c r="DK848" s="374">
        <v>46275</v>
      </c>
      <c r="DL848" s="373">
        <v>4263421</v>
      </c>
      <c r="DM848" s="375">
        <f t="shared" si="2173"/>
        <v>0</v>
      </c>
      <c r="DN848" s="373"/>
      <c r="DO848" s="155">
        <f t="shared" si="2187"/>
        <v>0</v>
      </c>
      <c r="DP848" s="372"/>
      <c r="DQ848" s="155">
        <f t="shared" si="2188"/>
        <v>0</v>
      </c>
      <c r="DR848" s="373"/>
      <c r="DS848" s="155">
        <f t="shared" si="2189"/>
        <v>0</v>
      </c>
      <c r="DT848" s="372"/>
      <c r="DU848" s="155">
        <f t="shared" si="2190"/>
        <v>0</v>
      </c>
      <c r="DV848" s="373"/>
      <c r="DW848" s="4891">
        <v>46206</v>
      </c>
      <c r="DX848" s="372">
        <v>4263337</v>
      </c>
      <c r="DY848" s="154">
        <v>46296</v>
      </c>
      <c r="DZ848" s="373">
        <v>4263501</v>
      </c>
      <c r="EA848" s="154">
        <v>46275</v>
      </c>
      <c r="EB848" s="373">
        <v>4263424</v>
      </c>
      <c r="EC848" s="269">
        <v>46275</v>
      </c>
      <c r="ED848" s="376">
        <v>4263425</v>
      </c>
      <c r="EE848" s="822">
        <v>46206</v>
      </c>
      <c r="EF848" s="377">
        <v>4263340</v>
      </c>
      <c r="EG848" s="273"/>
      <c r="EH848" s="274"/>
      <c r="EI848" s="275"/>
      <c r="EJ848" s="276"/>
      <c r="EK848" s="275"/>
      <c r="EL848" s="277"/>
      <c r="EM848" s="278" t="str">
        <f t="shared" si="2211"/>
        <v xml:space="preserve"> </v>
      </c>
      <c r="EN848" s="372"/>
      <c r="EO848" s="155">
        <f t="shared" si="2212"/>
        <v>0</v>
      </c>
      <c r="EP848" s="373"/>
      <c r="ER848" s="194"/>
      <c r="ET848" s="154" t="str">
        <f t="shared" si="2198"/>
        <v>-</v>
      </c>
      <c r="EU848" s="373"/>
      <c r="EV848" s="154" t="str">
        <f t="shared" si="2191"/>
        <v>-</v>
      </c>
      <c r="EW848" s="373"/>
      <c r="EX848" s="154"/>
      <c r="EY848" s="367"/>
      <c r="EZ848" s="154"/>
      <c r="FA848" s="367"/>
      <c r="FB848" s="154"/>
      <c r="FC848" s="367"/>
      <c r="FD848" s="154"/>
      <c r="FE848" s="367"/>
      <c r="FF848" s="155"/>
      <c r="FG848" s="367"/>
      <c r="FH848" s="154"/>
      <c r="FI848" s="367"/>
      <c r="FJ848" s="154" t="str">
        <f t="shared" si="2199"/>
        <v>-</v>
      </c>
      <c r="FK848" s="373"/>
      <c r="FL848" s="155" t="str">
        <f t="shared" si="2192"/>
        <v>-</v>
      </c>
      <c r="FM848" s="279"/>
      <c r="FN848" s="1184"/>
      <c r="FO848" s="280"/>
      <c r="FP848" s="281"/>
      <c r="FQ848" s="282"/>
      <c r="FS848" s="281"/>
      <c r="FT848" s="282"/>
    </row>
    <row r="849" spans="1:176" ht="18.600000000000001" customHeight="1">
      <c r="A849" s="228">
        <f t="shared" si="2178"/>
        <v>839</v>
      </c>
      <c r="B849" s="343" t="str">
        <f t="shared" si="2179"/>
        <v>4IE</v>
      </c>
      <c r="C849" s="6877">
        <v>46352</v>
      </c>
      <c r="D849" s="1055" t="s">
        <v>58</v>
      </c>
      <c r="E849" s="1056" t="s">
        <v>2015</v>
      </c>
      <c r="F849" s="6828" t="s">
        <v>2452</v>
      </c>
      <c r="G849" s="6876"/>
      <c r="H849" s="1330" t="s">
        <v>630</v>
      </c>
      <c r="I849" s="1264" t="s">
        <v>48</v>
      </c>
      <c r="J849" s="1264" t="s">
        <v>1702</v>
      </c>
      <c r="K849" s="599" t="s">
        <v>11</v>
      </c>
      <c r="L849" s="600"/>
      <c r="M849" s="6477">
        <v>46290</v>
      </c>
      <c r="N849" s="353">
        <v>46295</v>
      </c>
      <c r="O849" s="7703">
        <v>46291</v>
      </c>
      <c r="P849" s="353">
        <v>46296</v>
      </c>
      <c r="Q849" s="354">
        <v>46296</v>
      </c>
      <c r="R849" s="353">
        <v>46296</v>
      </c>
      <c r="S849" s="7703">
        <v>46298</v>
      </c>
      <c r="T849" s="353">
        <v>46297</v>
      </c>
      <c r="U849" s="7685">
        <v>46302</v>
      </c>
      <c r="V849" s="353"/>
      <c r="W849" s="7831">
        <v>46303</v>
      </c>
      <c r="X849" s="357"/>
      <c r="Y849" s="358">
        <v>46305</v>
      </c>
      <c r="Z849" s="358">
        <v>46305</v>
      </c>
      <c r="AA849" s="601">
        <v>46309</v>
      </c>
      <c r="AB849" s="359"/>
      <c r="AC849" s="251" t="s">
        <v>627</v>
      </c>
      <c r="AD849" s="361"/>
      <c r="AE849" s="362">
        <v>9</v>
      </c>
      <c r="AF849" s="363" t="str">
        <f t="shared" si="2197"/>
        <v>4IE</v>
      </c>
      <c r="AG849" s="364">
        <v>1</v>
      </c>
      <c r="AH849" s="364"/>
      <c r="AI849" s="364"/>
      <c r="AJ849" s="364"/>
      <c r="AK849" s="364"/>
      <c r="AL849" s="364"/>
      <c r="AM849" s="364"/>
      <c r="AN849" s="364"/>
      <c r="AO849" s="364"/>
      <c r="AP849" s="363">
        <v>1</v>
      </c>
      <c r="AQ849" s="255">
        <v>1</v>
      </c>
      <c r="AR849" s="255">
        <v>1</v>
      </c>
      <c r="AS849" s="255"/>
      <c r="AT849" s="255"/>
      <c r="AU849" s="2843">
        <f t="shared" si="2201"/>
        <v>0</v>
      </c>
      <c r="AV849" s="4008">
        <f t="shared" si="2202"/>
        <v>1</v>
      </c>
      <c r="AW849" s="590" t="str">
        <f>IF($AE849=0,"　",VLOOKUP($AE849,ﾚｰｻﾞOP,5,0))</f>
        <v>-</v>
      </c>
      <c r="AX849" s="369"/>
      <c r="AY849" s="154" t="str">
        <f>IF($AE849=0,"　",VLOOKUP($AE849,ﾚｰｻﾞOP,6,0))</f>
        <v>-</v>
      </c>
      <c r="AZ849" s="367"/>
      <c r="BA849" s="154" t="str">
        <f>IF($AE849=0,"　",VLOOKUP($AE849,ﾚｰｻﾞOP,7,0))</f>
        <v>-</v>
      </c>
      <c r="BB849" s="367"/>
      <c r="BC849" s="368" t="str">
        <f>IF($AE849=0,"　",VLOOKUP($AE849,ﾚｰｻﾞOP,8,0))</f>
        <v>-</v>
      </c>
      <c r="BD849" s="369"/>
      <c r="BE849" s="4599" t="str">
        <f>IF($AE849=0,"　",VLOOKUP($AE849,ﾚｰｻﾞOP,9,0))</f>
        <v>-</v>
      </c>
      <c r="BF849" s="367"/>
      <c r="BG849" s="368" t="str">
        <f>IF($AE849=0,"　",VLOOKUP($AE849,ﾚｰｻﾞOP,10,0))</f>
        <v>-</v>
      </c>
      <c r="BH849" s="367"/>
      <c r="BI849" s="154" t="str">
        <f>IF($AE849=0,"　",VLOOKUP($AE849,ﾚｰｻﾞOP,11,0))</f>
        <v>-</v>
      </c>
      <c r="BJ849" s="367"/>
      <c r="BK849" s="154" t="str">
        <f t="shared" si="2176"/>
        <v>-</v>
      </c>
      <c r="BL849" s="367"/>
      <c r="BM849" s="154" t="str">
        <f t="shared" si="2177"/>
        <v>-</v>
      </c>
      <c r="BN849" s="367"/>
      <c r="BO849" s="155" t="str">
        <f t="shared" si="2180"/>
        <v>-</v>
      </c>
      <c r="BP849" s="367"/>
      <c r="BQ849" s="154" t="str">
        <f t="shared" si="2222"/>
        <v>-</v>
      </c>
      <c r="BR849" s="369"/>
      <c r="BS849" s="154">
        <v>46178</v>
      </c>
      <c r="BT849" s="369">
        <v>4263297</v>
      </c>
      <c r="BU849" s="154">
        <v>45926</v>
      </c>
      <c r="BV849" s="369">
        <v>4063386</v>
      </c>
      <c r="BW849" s="154">
        <v>45926</v>
      </c>
      <c r="BX849" s="367">
        <v>4063387</v>
      </c>
      <c r="BY849" s="154">
        <v>45926</v>
      </c>
      <c r="BZ849" s="369">
        <v>4063388</v>
      </c>
      <c r="CA849" s="154">
        <v>46150</v>
      </c>
      <c r="CB849" s="367">
        <v>4263253</v>
      </c>
      <c r="CC849" s="154">
        <v>45926</v>
      </c>
      <c r="CD849" s="367">
        <v>4063390</v>
      </c>
      <c r="CE849" s="2850" t="str">
        <f t="shared" si="2203"/>
        <v>-</v>
      </c>
      <c r="CF849" s="2846"/>
      <c r="CG849" s="2855" t="str">
        <f t="shared" si="2204"/>
        <v>-</v>
      </c>
      <c r="CH849" s="2851"/>
      <c r="CI849" s="2850" t="str">
        <f t="shared" si="2205"/>
        <v>-</v>
      </c>
      <c r="CJ849" s="2846"/>
      <c r="CK849" s="2850" t="str">
        <f t="shared" si="2206"/>
        <v>-</v>
      </c>
      <c r="CL849" s="2851"/>
      <c r="CM849" s="2850" t="str">
        <f t="shared" si="2207"/>
        <v>-</v>
      </c>
      <c r="CN849" s="2851"/>
      <c r="CO849" s="2855" t="str">
        <f t="shared" si="2208"/>
        <v>-</v>
      </c>
      <c r="CP849" s="2851"/>
      <c r="CQ849" s="2855" t="str">
        <f t="shared" si="2209"/>
        <v>-</v>
      </c>
      <c r="CR849" s="2851"/>
      <c r="CS849" s="2850" t="str">
        <f t="shared" si="2181"/>
        <v>-</v>
      </c>
      <c r="CT849" s="2851"/>
      <c r="CU849" s="2855"/>
      <c r="CV849" s="2851"/>
      <c r="CW849" s="2850" t="str">
        <f t="shared" si="2182"/>
        <v>-</v>
      </c>
      <c r="CX849" s="2851"/>
      <c r="CY849" s="2855" t="str">
        <f t="shared" si="2183"/>
        <v>-</v>
      </c>
      <c r="CZ849" s="2851"/>
      <c r="DA849" s="154" t="str">
        <f t="shared" si="2184"/>
        <v>-</v>
      </c>
      <c r="DB849" s="369"/>
      <c r="DC849" s="155" t="str">
        <f t="shared" si="2185"/>
        <v>-</v>
      </c>
      <c r="DD849" s="367"/>
      <c r="DE849" s="374">
        <f t="shared" si="2210"/>
        <v>1</v>
      </c>
      <c r="DF849" s="373"/>
      <c r="DG849" s="818">
        <f t="shared" si="2195"/>
        <v>0</v>
      </c>
      <c r="DH849" s="372"/>
      <c r="DI849" s="267">
        <v>46206</v>
      </c>
      <c r="DJ849" s="373">
        <v>4263335</v>
      </c>
      <c r="DK849" s="374">
        <f t="shared" ref="DK849:DK861" si="2223">IF(AU849=2,1,0)</f>
        <v>0</v>
      </c>
      <c r="DL849" s="373"/>
      <c r="DM849" s="375">
        <f t="shared" si="2173"/>
        <v>0</v>
      </c>
      <c r="DN849" s="373"/>
      <c r="DO849" s="155">
        <f t="shared" si="2187"/>
        <v>0</v>
      </c>
      <c r="DP849" s="372"/>
      <c r="DQ849" s="155">
        <f t="shared" si="2188"/>
        <v>0</v>
      </c>
      <c r="DR849" s="373"/>
      <c r="DS849" s="155">
        <f t="shared" si="2189"/>
        <v>0</v>
      </c>
      <c r="DT849" s="372"/>
      <c r="DU849" s="155">
        <f t="shared" si="2190"/>
        <v>0</v>
      </c>
      <c r="DV849" s="373"/>
      <c r="DW849" s="4891">
        <f t="shared" ref="DW849:DW873" si="2224">IF(AN849=1,1,0)</f>
        <v>0</v>
      </c>
      <c r="DX849" s="372"/>
      <c r="DY849" s="154">
        <f t="shared" ref="DY849:DY874" si="2225">IF(AO849=1,1,0)</f>
        <v>0</v>
      </c>
      <c r="DZ849" s="373"/>
      <c r="EA849" s="154">
        <v>46275</v>
      </c>
      <c r="EB849" s="373">
        <v>4263424</v>
      </c>
      <c r="EC849" s="269">
        <v>46206</v>
      </c>
      <c r="ED849" s="376">
        <v>4263339</v>
      </c>
      <c r="EE849" s="822">
        <v>46206</v>
      </c>
      <c r="EF849" s="377">
        <v>4263340</v>
      </c>
      <c r="EG849" s="273"/>
      <c r="EH849" s="274"/>
      <c r="EI849" s="275"/>
      <c r="EJ849" s="276"/>
      <c r="EK849" s="275"/>
      <c r="EL849" s="277"/>
      <c r="EM849" s="278" t="str">
        <f t="shared" si="2211"/>
        <v xml:space="preserve"> </v>
      </c>
      <c r="EN849" s="372"/>
      <c r="EO849" s="155">
        <f t="shared" si="2212"/>
        <v>0</v>
      </c>
      <c r="EP849" s="373"/>
      <c r="ER849" s="194"/>
      <c r="ET849" s="154" t="str">
        <f t="shared" si="2198"/>
        <v>-</v>
      </c>
      <c r="EU849" s="373"/>
      <c r="EV849" s="154" t="str">
        <f t="shared" si="2191"/>
        <v>-</v>
      </c>
      <c r="EW849" s="373"/>
      <c r="EX849" s="154"/>
      <c r="EY849" s="367"/>
      <c r="EZ849" s="154"/>
      <c r="FA849" s="367"/>
      <c r="FB849" s="154"/>
      <c r="FC849" s="367"/>
      <c r="FD849" s="154"/>
      <c r="FE849" s="367"/>
      <c r="FF849" s="155"/>
      <c r="FG849" s="367"/>
      <c r="FH849" s="154"/>
      <c r="FI849" s="367"/>
      <c r="FJ849" s="154" t="str">
        <f t="shared" si="2199"/>
        <v>-</v>
      </c>
      <c r="FK849" s="373"/>
      <c r="FL849" s="155" t="str">
        <f t="shared" si="2192"/>
        <v>-</v>
      </c>
      <c r="FM849" s="279"/>
      <c r="FN849" s="1184"/>
      <c r="FO849" s="280"/>
      <c r="FP849" s="281"/>
      <c r="FQ849" s="282"/>
      <c r="FS849" s="281"/>
      <c r="FT849" s="282"/>
    </row>
    <row r="850" spans="1:176" ht="18.600000000000001" customHeight="1">
      <c r="A850" s="228">
        <f t="shared" si="2178"/>
        <v>840</v>
      </c>
      <c r="B850" s="343" t="str">
        <f t="shared" si="2179"/>
        <v>4IE</v>
      </c>
      <c r="C850" s="6877">
        <v>46353</v>
      </c>
      <c r="D850" s="1261" t="s">
        <v>1402</v>
      </c>
      <c r="E850" s="1262">
        <v>84515354</v>
      </c>
      <c r="F850" s="6828" t="s">
        <v>2453</v>
      </c>
      <c r="G850" s="6876" t="s">
        <v>2539</v>
      </c>
      <c r="H850" s="1330" t="s">
        <v>631</v>
      </c>
      <c r="I850" s="1264" t="s">
        <v>49</v>
      </c>
      <c r="J850" s="1264" t="s">
        <v>2270</v>
      </c>
      <c r="K850" s="599" t="s">
        <v>11</v>
      </c>
      <c r="L850" s="600"/>
      <c r="M850" s="6477">
        <v>46291</v>
      </c>
      <c r="N850" s="353">
        <v>46294</v>
      </c>
      <c r="O850" s="354">
        <v>46294</v>
      </c>
      <c r="P850" s="353">
        <v>46295</v>
      </c>
      <c r="Q850" s="354">
        <v>46297</v>
      </c>
      <c r="R850" s="353">
        <v>46295</v>
      </c>
      <c r="S850" s="7703">
        <v>46298</v>
      </c>
      <c r="T850" s="353">
        <v>46298</v>
      </c>
      <c r="U850" s="7685">
        <v>46302</v>
      </c>
      <c r="V850" s="353"/>
      <c r="W850" s="7832">
        <v>46304</v>
      </c>
      <c r="X850" s="357"/>
      <c r="Y850" s="359">
        <v>46317</v>
      </c>
      <c r="Z850" s="359">
        <v>46317</v>
      </c>
      <c r="AA850" s="601"/>
      <c r="AB850" s="359"/>
      <c r="AC850" s="251" t="s">
        <v>627</v>
      </c>
      <c r="AD850" s="361"/>
      <c r="AE850" s="362">
        <v>3</v>
      </c>
      <c r="AF850" s="363" t="str">
        <f t="shared" si="2197"/>
        <v>4IE</v>
      </c>
      <c r="AG850" s="364"/>
      <c r="AH850" s="364"/>
      <c r="AI850" s="364"/>
      <c r="AJ850" s="364"/>
      <c r="AK850" s="364"/>
      <c r="AL850" s="364"/>
      <c r="AM850" s="364"/>
      <c r="AN850" s="364">
        <v>1</v>
      </c>
      <c r="AO850" s="364"/>
      <c r="AP850" s="363">
        <v>1</v>
      </c>
      <c r="AQ850" s="255">
        <v>1</v>
      </c>
      <c r="AR850" s="255"/>
      <c r="AS850" s="255"/>
      <c r="AT850" s="255"/>
      <c r="AU850" s="2843">
        <f t="shared" si="2201"/>
        <v>0</v>
      </c>
      <c r="AV850" s="4008">
        <f t="shared" si="2202"/>
        <v>0</v>
      </c>
      <c r="AW850" s="590">
        <v>46289</v>
      </c>
      <c r="AX850" s="369">
        <v>4263411</v>
      </c>
      <c r="AY850" s="154">
        <v>46289</v>
      </c>
      <c r="AZ850" s="367">
        <v>4263413</v>
      </c>
      <c r="BA850" s="154">
        <v>46289</v>
      </c>
      <c r="BB850" s="367">
        <v>4263415</v>
      </c>
      <c r="BC850" s="368">
        <v>46282</v>
      </c>
      <c r="BD850" s="369">
        <v>4263416</v>
      </c>
      <c r="BE850" s="4599">
        <v>46251</v>
      </c>
      <c r="BF850" s="367">
        <v>4263381</v>
      </c>
      <c r="BG850" s="368">
        <v>46275</v>
      </c>
      <c r="BH850" s="367">
        <v>4263418</v>
      </c>
      <c r="BI850" s="154">
        <v>46237</v>
      </c>
      <c r="BJ850" s="367">
        <v>4263383</v>
      </c>
      <c r="BK850" s="154" t="str">
        <f t="shared" si="2176"/>
        <v>-</v>
      </c>
      <c r="BL850" s="367"/>
      <c r="BM850" s="154" t="str">
        <f t="shared" si="2177"/>
        <v>-</v>
      </c>
      <c r="BN850" s="367"/>
      <c r="BO850" s="155" t="str">
        <f t="shared" si="2180"/>
        <v>-</v>
      </c>
      <c r="BP850" s="367"/>
      <c r="BQ850" s="154" t="str">
        <f t="shared" si="2222"/>
        <v>-</v>
      </c>
      <c r="BR850" s="369"/>
      <c r="BS850" s="154" t="str">
        <f t="shared" ref="BS850:BS860" si="2226">IF($AE850=0,"　",VLOOKUP($AE850,ﾚｰｻﾞOP,13,0))</f>
        <v>-</v>
      </c>
      <c r="BT850" s="369"/>
      <c r="BU850" s="154" t="str">
        <f t="shared" ref="BU850:BU860" si="2227">IF($AE850=0,"　",VLOOKUP($AE850,ﾚｰｻﾞOP,14,0))</f>
        <v>-</v>
      </c>
      <c r="BV850" s="369"/>
      <c r="BW850" s="154" t="str">
        <f t="shared" ref="BW850:BW860" si="2228">IF($AE850=0,"　",VLOOKUP($AE850,ﾚｰｻﾞOP,15,0))</f>
        <v>-</v>
      </c>
      <c r="BX850" s="367"/>
      <c r="BY850" s="154" t="str">
        <f t="shared" ref="BY850:BY860" si="2229">IF($AE850=0,"　",VLOOKUP($AE850,ﾚｰｻﾞOP,16,0))</f>
        <v>-</v>
      </c>
      <c r="BZ850" s="369"/>
      <c r="CA850" s="154" t="str">
        <f t="shared" ref="CA850:CA860" si="2230">IF($AE850=0,"　",VLOOKUP($AE850,ﾚｰｻﾞOP,17,0))</f>
        <v>-</v>
      </c>
      <c r="CB850" s="367"/>
      <c r="CC850" s="154" t="str">
        <f t="shared" ref="CC850:CC860" si="2231">IF($AE850=0,"　",VLOOKUP($AE850,ﾚｰｻﾞOP,18,0))</f>
        <v>-</v>
      </c>
      <c r="CD850" s="367"/>
      <c r="CE850" s="2850" t="str">
        <f t="shared" si="2203"/>
        <v>-</v>
      </c>
      <c r="CF850" s="2846"/>
      <c r="CG850" s="2855" t="str">
        <f t="shared" si="2204"/>
        <v>-</v>
      </c>
      <c r="CH850" s="2851"/>
      <c r="CI850" s="2850" t="str">
        <f t="shared" si="2205"/>
        <v>-</v>
      </c>
      <c r="CJ850" s="2846"/>
      <c r="CK850" s="2850" t="str">
        <f t="shared" si="2206"/>
        <v>-</v>
      </c>
      <c r="CL850" s="2851"/>
      <c r="CM850" s="2850" t="str">
        <f t="shared" si="2207"/>
        <v>-</v>
      </c>
      <c r="CN850" s="2851"/>
      <c r="CO850" s="2855" t="str">
        <f t="shared" si="2208"/>
        <v>-</v>
      </c>
      <c r="CP850" s="2851"/>
      <c r="CQ850" s="2855" t="str">
        <f t="shared" si="2209"/>
        <v>-</v>
      </c>
      <c r="CR850" s="2851"/>
      <c r="CS850" s="2850" t="str">
        <f t="shared" si="2181"/>
        <v>-</v>
      </c>
      <c r="CT850" s="2851"/>
      <c r="CU850" s="2855"/>
      <c r="CV850" s="2851"/>
      <c r="CW850" s="2850" t="str">
        <f t="shared" si="2182"/>
        <v>-</v>
      </c>
      <c r="CX850" s="2851"/>
      <c r="CY850" s="2855" t="str">
        <f t="shared" si="2183"/>
        <v>-</v>
      </c>
      <c r="CZ850" s="2851"/>
      <c r="DA850" s="154" t="str">
        <f t="shared" si="2184"/>
        <v>-</v>
      </c>
      <c r="DB850" s="369"/>
      <c r="DC850" s="155" t="str">
        <f t="shared" si="2185"/>
        <v>-</v>
      </c>
      <c r="DD850" s="367"/>
      <c r="DE850" s="374">
        <f t="shared" si="2210"/>
        <v>0</v>
      </c>
      <c r="DF850" s="373"/>
      <c r="DG850" s="818">
        <f t="shared" si="2195"/>
        <v>0</v>
      </c>
      <c r="DH850" s="372"/>
      <c r="DI850" s="267">
        <f t="shared" ref="DI850:DI864" si="2232">IF(AG850=1,1,0)</f>
        <v>0</v>
      </c>
      <c r="DJ850" s="373"/>
      <c r="DK850" s="374">
        <f t="shared" si="2223"/>
        <v>0</v>
      </c>
      <c r="DL850" s="373"/>
      <c r="DM850" s="375">
        <f t="shared" si="2173"/>
        <v>0</v>
      </c>
      <c r="DN850" s="373"/>
      <c r="DO850" s="155">
        <f t="shared" si="2187"/>
        <v>0</v>
      </c>
      <c r="DP850" s="372"/>
      <c r="DQ850" s="155">
        <f t="shared" si="2188"/>
        <v>0</v>
      </c>
      <c r="DR850" s="373"/>
      <c r="DS850" s="155">
        <f t="shared" si="2189"/>
        <v>0</v>
      </c>
      <c r="DT850" s="372"/>
      <c r="DU850" s="155">
        <f t="shared" si="2190"/>
        <v>0</v>
      </c>
      <c r="DV850" s="373"/>
      <c r="DW850" s="4891">
        <v>46275</v>
      </c>
      <c r="DX850" s="372">
        <v>4263422</v>
      </c>
      <c r="DY850" s="154">
        <f t="shared" si="2225"/>
        <v>0</v>
      </c>
      <c r="DZ850" s="373"/>
      <c r="EA850" s="7538">
        <v>46275</v>
      </c>
      <c r="EB850" s="7650">
        <v>4263424</v>
      </c>
      <c r="EC850" s="7538">
        <v>46206</v>
      </c>
      <c r="ED850" s="7650">
        <v>4263339</v>
      </c>
      <c r="EE850" s="7654">
        <f t="shared" si="2220"/>
        <v>0</v>
      </c>
      <c r="EF850" s="7655"/>
      <c r="EG850" s="273"/>
      <c r="EH850" s="274"/>
      <c r="EI850" s="275"/>
      <c r="EJ850" s="276"/>
      <c r="EK850" s="275"/>
      <c r="EL850" s="277"/>
      <c r="EM850" s="278" t="str">
        <f t="shared" si="2211"/>
        <v xml:space="preserve"> </v>
      </c>
      <c r="EN850" s="372"/>
      <c r="EO850" s="155">
        <f t="shared" si="2212"/>
        <v>0</v>
      </c>
      <c r="EP850" s="373"/>
      <c r="ER850" s="194"/>
      <c r="ET850" s="154" t="str">
        <f t="shared" si="2198"/>
        <v>-</v>
      </c>
      <c r="EU850" s="373"/>
      <c r="EV850" s="154" t="str">
        <f t="shared" si="2191"/>
        <v>-</v>
      </c>
      <c r="EW850" s="373"/>
      <c r="EX850" s="154"/>
      <c r="EY850" s="367"/>
      <c r="EZ850" s="154"/>
      <c r="FA850" s="367"/>
      <c r="FB850" s="154"/>
      <c r="FC850" s="367"/>
      <c r="FD850" s="154"/>
      <c r="FE850" s="367"/>
      <c r="FF850" s="155"/>
      <c r="FG850" s="367"/>
      <c r="FH850" s="154"/>
      <c r="FI850" s="367"/>
      <c r="FJ850" s="154" t="str">
        <f t="shared" si="2199"/>
        <v>-</v>
      </c>
      <c r="FK850" s="373"/>
      <c r="FL850" s="155" t="str">
        <f t="shared" si="2192"/>
        <v>-</v>
      </c>
      <c r="FM850" s="279"/>
      <c r="FN850" s="1184"/>
      <c r="FO850" s="280"/>
      <c r="FP850" s="281"/>
      <c r="FQ850" s="282"/>
      <c r="FS850" s="281"/>
      <c r="FT850" s="282"/>
    </row>
    <row r="851" spans="1:176" ht="18.600000000000001" customHeight="1">
      <c r="A851" s="228">
        <f t="shared" si="2178"/>
        <v>841</v>
      </c>
      <c r="B851" s="343" t="str">
        <f t="shared" si="2179"/>
        <v>4IE</v>
      </c>
      <c r="C851" s="6821">
        <v>46321</v>
      </c>
      <c r="D851" s="6785" t="s">
        <v>1601</v>
      </c>
      <c r="E851" s="6795">
        <v>89610271</v>
      </c>
      <c r="F851" s="6828" t="s">
        <v>2356</v>
      </c>
      <c r="G851" s="6876" t="s">
        <v>2440</v>
      </c>
      <c r="H851" s="1330" t="s">
        <v>630</v>
      </c>
      <c r="I851" s="1264" t="s">
        <v>2392</v>
      </c>
      <c r="J851" s="1264" t="s">
        <v>1702</v>
      </c>
      <c r="K851" s="599" t="s">
        <v>11</v>
      </c>
      <c r="L851" s="600"/>
      <c r="M851" s="6477">
        <v>46291</v>
      </c>
      <c r="N851" s="353">
        <v>46281</v>
      </c>
      <c r="O851" s="354">
        <v>46294</v>
      </c>
      <c r="P851" s="353">
        <v>46290</v>
      </c>
      <c r="Q851" s="354">
        <v>46297</v>
      </c>
      <c r="R851" s="353">
        <v>46282</v>
      </c>
      <c r="S851" s="7703">
        <v>46298</v>
      </c>
      <c r="T851" s="353">
        <v>46283</v>
      </c>
      <c r="U851" s="7610">
        <v>46303</v>
      </c>
      <c r="V851" s="353">
        <v>46291</v>
      </c>
      <c r="W851" s="7832">
        <v>46304</v>
      </c>
      <c r="X851" s="6773"/>
      <c r="Y851" s="359">
        <v>46318</v>
      </c>
      <c r="Z851" s="359">
        <v>46318</v>
      </c>
      <c r="AA851" s="601"/>
      <c r="AB851" s="359"/>
      <c r="AC851" s="251"/>
      <c r="AD851" s="361"/>
      <c r="AE851" s="362">
        <v>25</v>
      </c>
      <c r="AF851" s="363" t="str">
        <f t="shared" si="2197"/>
        <v>4IE</v>
      </c>
      <c r="AG851" s="364"/>
      <c r="AH851" s="364"/>
      <c r="AI851" s="364"/>
      <c r="AJ851" s="364"/>
      <c r="AK851" s="364"/>
      <c r="AL851" s="364"/>
      <c r="AM851" s="364"/>
      <c r="AN851" s="364"/>
      <c r="AO851" s="364"/>
      <c r="AP851" s="363"/>
      <c r="AQ851" s="255"/>
      <c r="AR851" s="255"/>
      <c r="AS851" s="255"/>
      <c r="AT851" s="255"/>
      <c r="AU851" s="2843">
        <f t="shared" si="2201"/>
        <v>0</v>
      </c>
      <c r="AV851" s="4008">
        <f t="shared" si="2202"/>
        <v>0</v>
      </c>
      <c r="AW851" s="590" t="str">
        <f>IF($AE851=0,"　",VLOOKUP($AE851,ﾚｰｻﾞOP,5,0))</f>
        <v>-</v>
      </c>
      <c r="AX851" s="369"/>
      <c r="AY851" s="154" t="str">
        <f>IF($AE851=0,"　",VLOOKUP($AE851,ﾚｰｻﾞOP,6,0))</f>
        <v>-</v>
      </c>
      <c r="AZ851" s="367"/>
      <c r="BA851" s="154" t="str">
        <f>IF($AE851=0,"　",VLOOKUP($AE851,ﾚｰｻﾞOP,7,0))</f>
        <v>-</v>
      </c>
      <c r="BB851" s="367"/>
      <c r="BC851" s="368" t="str">
        <f>IF($AE851=0,"　",VLOOKUP($AE851,ﾚｰｻﾞOP,8,0))</f>
        <v>-</v>
      </c>
      <c r="BD851" s="369"/>
      <c r="BE851" s="4599" t="str">
        <f>IF($AE851=0,"　",VLOOKUP($AE851,ﾚｰｻﾞOP,9,0))</f>
        <v>-</v>
      </c>
      <c r="BF851" s="367"/>
      <c r="BG851" s="368" t="str">
        <f>IF($AE851=0,"　",VLOOKUP($AE851,ﾚｰｻﾞOP,10,0))</f>
        <v>-</v>
      </c>
      <c r="BH851" s="367"/>
      <c r="BI851" s="154" t="str">
        <f>IF($AE851=0,"　",VLOOKUP($AE851,ﾚｰｻﾞOP,11,0))</f>
        <v>-</v>
      </c>
      <c r="BJ851" s="367"/>
      <c r="BK851" s="154" t="str">
        <f t="shared" si="2176"/>
        <v>-</v>
      </c>
      <c r="BL851" s="367"/>
      <c r="BM851" s="154" t="str">
        <f t="shared" si="2177"/>
        <v>-</v>
      </c>
      <c r="BN851" s="367"/>
      <c r="BO851" s="155" t="str">
        <f t="shared" si="2180"/>
        <v>-</v>
      </c>
      <c r="BP851" s="367"/>
      <c r="BQ851" s="154" t="str">
        <f t="shared" si="2222"/>
        <v>-</v>
      </c>
      <c r="BR851" s="369"/>
      <c r="BS851" s="154" t="str">
        <f t="shared" si="2226"/>
        <v>-</v>
      </c>
      <c r="BT851" s="369"/>
      <c r="BU851" s="154" t="str">
        <f t="shared" si="2227"/>
        <v>-</v>
      </c>
      <c r="BV851" s="369"/>
      <c r="BW851" s="154" t="str">
        <f t="shared" si="2228"/>
        <v>-</v>
      </c>
      <c r="BX851" s="367"/>
      <c r="BY851" s="154" t="str">
        <f t="shared" si="2229"/>
        <v>-</v>
      </c>
      <c r="BZ851" s="369"/>
      <c r="CA851" s="154" t="str">
        <f t="shared" si="2230"/>
        <v>-</v>
      </c>
      <c r="CB851" s="367"/>
      <c r="CC851" s="154" t="str">
        <f t="shared" si="2231"/>
        <v>-</v>
      </c>
      <c r="CD851" s="367"/>
      <c r="CE851" s="2850" t="str">
        <f t="shared" si="2203"/>
        <v>-</v>
      </c>
      <c r="CF851" s="2846"/>
      <c r="CG851" s="2855" t="str">
        <f t="shared" si="2204"/>
        <v>-</v>
      </c>
      <c r="CH851" s="2851"/>
      <c r="CI851" s="2850" t="str">
        <f t="shared" si="2205"/>
        <v>-</v>
      </c>
      <c r="CJ851" s="2846"/>
      <c r="CK851" s="2850" t="str">
        <f t="shared" si="2206"/>
        <v>-</v>
      </c>
      <c r="CL851" s="2851"/>
      <c r="CM851" s="2850" t="str">
        <f t="shared" si="2207"/>
        <v>-</v>
      </c>
      <c r="CN851" s="2851"/>
      <c r="CO851" s="2855" t="str">
        <f t="shared" si="2208"/>
        <v>-</v>
      </c>
      <c r="CP851" s="2851"/>
      <c r="CQ851" s="2855" t="str">
        <f t="shared" si="2209"/>
        <v>-</v>
      </c>
      <c r="CR851" s="2851"/>
      <c r="CS851" s="2850" t="str">
        <f t="shared" si="2181"/>
        <v>-</v>
      </c>
      <c r="CT851" s="2851"/>
      <c r="CU851" s="2855"/>
      <c r="CV851" s="2851"/>
      <c r="CW851" s="2850" t="str">
        <f t="shared" si="2182"/>
        <v>-</v>
      </c>
      <c r="CX851" s="2851"/>
      <c r="CY851" s="2855" t="str">
        <f t="shared" si="2183"/>
        <v>-</v>
      </c>
      <c r="CZ851" s="2851"/>
      <c r="DA851" s="154" t="str">
        <f t="shared" si="2184"/>
        <v>-</v>
      </c>
      <c r="DB851" s="369"/>
      <c r="DC851" s="155" t="str">
        <f t="shared" si="2185"/>
        <v>-</v>
      </c>
      <c r="DD851" s="367"/>
      <c r="DE851" s="374">
        <f t="shared" si="2210"/>
        <v>0</v>
      </c>
      <c r="DF851" s="373"/>
      <c r="DG851" s="818">
        <f t="shared" si="2195"/>
        <v>0</v>
      </c>
      <c r="DH851" s="372"/>
      <c r="DI851" s="267">
        <f t="shared" si="2232"/>
        <v>0</v>
      </c>
      <c r="DJ851" s="373"/>
      <c r="DK851" s="374">
        <f t="shared" si="2223"/>
        <v>0</v>
      </c>
      <c r="DL851" s="373"/>
      <c r="DM851" s="375">
        <f t="shared" si="2173"/>
        <v>0</v>
      </c>
      <c r="DN851" s="373"/>
      <c r="DO851" s="155">
        <f t="shared" si="2187"/>
        <v>0</v>
      </c>
      <c r="DP851" s="372"/>
      <c r="DQ851" s="155">
        <f t="shared" si="2188"/>
        <v>0</v>
      </c>
      <c r="DR851" s="373"/>
      <c r="DS851" s="155">
        <f t="shared" si="2189"/>
        <v>0</v>
      </c>
      <c r="DT851" s="372"/>
      <c r="DU851" s="155">
        <f t="shared" si="2190"/>
        <v>0</v>
      </c>
      <c r="DV851" s="373"/>
      <c r="DW851" s="4891">
        <f t="shared" si="2224"/>
        <v>0</v>
      </c>
      <c r="DX851" s="372"/>
      <c r="DY851" s="154">
        <f t="shared" si="2225"/>
        <v>0</v>
      </c>
      <c r="DZ851" s="373"/>
      <c r="EA851" s="7538">
        <f t="shared" ref="EA851:EA873" si="2233">IF(AP851=1,1,0)</f>
        <v>0</v>
      </c>
      <c r="EB851" s="7650"/>
      <c r="EC851" s="7538">
        <f t="shared" si="2219"/>
        <v>0</v>
      </c>
      <c r="ED851" s="7650"/>
      <c r="EE851" s="7654">
        <f t="shared" si="2220"/>
        <v>0</v>
      </c>
      <c r="EF851" s="7655"/>
      <c r="EG851" s="273"/>
      <c r="EH851" s="274"/>
      <c r="EI851" s="275"/>
      <c r="EJ851" s="276"/>
      <c r="EK851" s="275"/>
      <c r="EL851" s="277"/>
      <c r="EM851" s="278" t="str">
        <f t="shared" si="2211"/>
        <v xml:space="preserve"> </v>
      </c>
      <c r="EN851" s="372"/>
      <c r="EO851" s="155">
        <f t="shared" si="2212"/>
        <v>0</v>
      </c>
      <c r="EP851" s="373"/>
      <c r="ER851" s="194"/>
      <c r="ES851" s="7612"/>
      <c r="ET851" s="154">
        <v>46206</v>
      </c>
      <c r="EU851" s="373">
        <v>4263341</v>
      </c>
      <c r="EV851" s="154">
        <f t="shared" si="2191"/>
        <v>1</v>
      </c>
      <c r="EW851" s="373"/>
      <c r="EX851" s="154"/>
      <c r="EY851" s="367"/>
      <c r="EZ851" s="7620">
        <v>46275</v>
      </c>
      <c r="FA851" s="7621">
        <v>4263428</v>
      </c>
      <c r="FB851" s="154"/>
      <c r="FC851" s="367"/>
      <c r="FD851" s="7620">
        <v>46251</v>
      </c>
      <c r="FE851" s="7621">
        <v>4263391</v>
      </c>
      <c r="FF851" s="155"/>
      <c r="FG851" s="367"/>
      <c r="FH851" s="154"/>
      <c r="FI851" s="367"/>
      <c r="FJ851" s="154">
        <v>46206</v>
      </c>
      <c r="FK851" s="373">
        <v>4263344</v>
      </c>
      <c r="FL851" s="155">
        <f t="shared" si="2192"/>
        <v>1</v>
      </c>
      <c r="FM851" s="279"/>
      <c r="FN851" s="1184"/>
      <c r="FO851" s="280"/>
      <c r="FP851" s="281"/>
      <c r="FQ851" s="282"/>
      <c r="FS851" s="281"/>
      <c r="FT851" s="282"/>
    </row>
    <row r="852" spans="1:176" ht="18.600000000000001" customHeight="1">
      <c r="A852" s="228">
        <f t="shared" si="2178"/>
        <v>842</v>
      </c>
      <c r="B852" s="343" t="str">
        <f t="shared" si="2179"/>
        <v>4IE</v>
      </c>
      <c r="C852" s="6877">
        <v>46352</v>
      </c>
      <c r="D852" s="6192" t="s">
        <v>1329</v>
      </c>
      <c r="E852" s="6193" t="s">
        <v>2050</v>
      </c>
      <c r="F852" s="1564"/>
      <c r="G852" s="6876" t="s">
        <v>2441</v>
      </c>
      <c r="H852" s="1330" t="s">
        <v>630</v>
      </c>
      <c r="I852" s="1264" t="s">
        <v>48</v>
      </c>
      <c r="J852" s="1264"/>
      <c r="K852" s="599" t="s">
        <v>11</v>
      </c>
      <c r="L852" s="600"/>
      <c r="M852" s="6477">
        <v>46294</v>
      </c>
      <c r="N852" s="353">
        <v>46281</v>
      </c>
      <c r="O852" s="354">
        <v>46295</v>
      </c>
      <c r="P852" s="353">
        <v>46294</v>
      </c>
      <c r="Q852" s="354">
        <v>46298</v>
      </c>
      <c r="R852" s="353">
        <v>46283</v>
      </c>
      <c r="S852" s="354">
        <v>46301</v>
      </c>
      <c r="T852" s="353">
        <v>46289</v>
      </c>
      <c r="U852" s="7610">
        <v>46303</v>
      </c>
      <c r="V852" s="353">
        <v>46296</v>
      </c>
      <c r="W852" s="7831">
        <v>46305</v>
      </c>
      <c r="X852" s="357"/>
      <c r="Y852" s="359">
        <v>46318</v>
      </c>
      <c r="Z852" s="359">
        <v>46318</v>
      </c>
      <c r="AA852" s="601"/>
      <c r="AB852" s="359"/>
      <c r="AC852" s="251"/>
      <c r="AD852" s="361"/>
      <c r="AE852" s="362">
        <v>25</v>
      </c>
      <c r="AF852" s="363" t="str">
        <f t="shared" si="2197"/>
        <v>4IE</v>
      </c>
      <c r="AG852" s="364"/>
      <c r="AH852" s="364"/>
      <c r="AI852" s="364"/>
      <c r="AJ852" s="364"/>
      <c r="AK852" s="364"/>
      <c r="AL852" s="364"/>
      <c r="AM852" s="364"/>
      <c r="AN852" s="364"/>
      <c r="AO852" s="364"/>
      <c r="AP852" s="363"/>
      <c r="AQ852" s="255"/>
      <c r="AR852" s="255"/>
      <c r="AS852" s="255"/>
      <c r="AT852" s="255"/>
      <c r="AU852" s="2843">
        <f t="shared" si="2201"/>
        <v>0</v>
      </c>
      <c r="AV852" s="4008">
        <f t="shared" si="2202"/>
        <v>0</v>
      </c>
      <c r="AW852" s="590" t="str">
        <f>IF($AE852=0,"　",VLOOKUP($AE852,ﾚｰｻﾞOP,5,0))</f>
        <v>-</v>
      </c>
      <c r="AX852" s="369"/>
      <c r="AY852" s="154" t="str">
        <f>IF($AE852=0,"　",VLOOKUP($AE852,ﾚｰｻﾞOP,6,0))</f>
        <v>-</v>
      </c>
      <c r="AZ852" s="367"/>
      <c r="BA852" s="154" t="str">
        <f>IF($AE852=0,"　",VLOOKUP($AE852,ﾚｰｻﾞOP,7,0))</f>
        <v>-</v>
      </c>
      <c r="BB852" s="367"/>
      <c r="BC852" s="368" t="str">
        <f>IF($AE852=0,"　",VLOOKUP($AE852,ﾚｰｻﾞOP,8,0))</f>
        <v>-</v>
      </c>
      <c r="BD852" s="369"/>
      <c r="BE852" s="4599" t="str">
        <f>IF($AE852=0,"　",VLOOKUP($AE852,ﾚｰｻﾞOP,9,0))</f>
        <v>-</v>
      </c>
      <c r="BF852" s="367"/>
      <c r="BG852" s="368" t="str">
        <f>IF($AE852=0,"　",VLOOKUP($AE852,ﾚｰｻﾞOP,10,0))</f>
        <v>-</v>
      </c>
      <c r="BH852" s="367"/>
      <c r="BI852" s="154" t="str">
        <f>IF($AE852=0,"　",VLOOKUP($AE852,ﾚｰｻﾞOP,11,0))</f>
        <v>-</v>
      </c>
      <c r="BJ852" s="367"/>
      <c r="BK852" s="154" t="str">
        <f t="shared" si="2176"/>
        <v>-</v>
      </c>
      <c r="BL852" s="367"/>
      <c r="BM852" s="154" t="str">
        <f t="shared" si="2177"/>
        <v>-</v>
      </c>
      <c r="BN852" s="367"/>
      <c r="BO852" s="155" t="str">
        <f t="shared" si="2180"/>
        <v>-</v>
      </c>
      <c r="BP852" s="367"/>
      <c r="BQ852" s="154" t="str">
        <f t="shared" si="2222"/>
        <v>-</v>
      </c>
      <c r="BR852" s="369"/>
      <c r="BS852" s="154" t="str">
        <f t="shared" si="2226"/>
        <v>-</v>
      </c>
      <c r="BT852" s="369"/>
      <c r="BU852" s="154" t="str">
        <f t="shared" si="2227"/>
        <v>-</v>
      </c>
      <c r="BV852" s="369"/>
      <c r="BW852" s="154" t="str">
        <f t="shared" si="2228"/>
        <v>-</v>
      </c>
      <c r="BX852" s="367"/>
      <c r="BY852" s="154" t="str">
        <f t="shared" si="2229"/>
        <v>-</v>
      </c>
      <c r="BZ852" s="369"/>
      <c r="CA852" s="154" t="str">
        <f t="shared" si="2230"/>
        <v>-</v>
      </c>
      <c r="CB852" s="367"/>
      <c r="CC852" s="154" t="str">
        <f t="shared" si="2231"/>
        <v>-</v>
      </c>
      <c r="CD852" s="367"/>
      <c r="CE852" s="2850" t="str">
        <f t="shared" si="2203"/>
        <v>-</v>
      </c>
      <c r="CF852" s="2846"/>
      <c r="CG852" s="2855" t="str">
        <f t="shared" si="2204"/>
        <v>-</v>
      </c>
      <c r="CH852" s="2851"/>
      <c r="CI852" s="2850" t="str">
        <f t="shared" si="2205"/>
        <v>-</v>
      </c>
      <c r="CJ852" s="2846"/>
      <c r="CK852" s="2850" t="str">
        <f t="shared" si="2206"/>
        <v>-</v>
      </c>
      <c r="CL852" s="2851"/>
      <c r="CM852" s="2850" t="str">
        <f t="shared" si="2207"/>
        <v>-</v>
      </c>
      <c r="CN852" s="2851"/>
      <c r="CO852" s="2855" t="str">
        <f t="shared" si="2208"/>
        <v>-</v>
      </c>
      <c r="CP852" s="2851"/>
      <c r="CQ852" s="2855" t="str">
        <f t="shared" si="2209"/>
        <v>-</v>
      </c>
      <c r="CR852" s="2851"/>
      <c r="CS852" s="2850" t="str">
        <f t="shared" si="2181"/>
        <v>-</v>
      </c>
      <c r="CT852" s="2851"/>
      <c r="CU852" s="2855"/>
      <c r="CV852" s="2851"/>
      <c r="CW852" s="2850" t="str">
        <f t="shared" si="2182"/>
        <v>-</v>
      </c>
      <c r="CX852" s="2851"/>
      <c r="CY852" s="2855" t="str">
        <f t="shared" si="2183"/>
        <v>-</v>
      </c>
      <c r="CZ852" s="2851"/>
      <c r="DA852" s="154" t="str">
        <f t="shared" si="2184"/>
        <v>-</v>
      </c>
      <c r="DB852" s="369"/>
      <c r="DC852" s="155" t="str">
        <f t="shared" si="2185"/>
        <v>-</v>
      </c>
      <c r="DD852" s="367"/>
      <c r="DE852" s="374">
        <f t="shared" si="2210"/>
        <v>0</v>
      </c>
      <c r="DF852" s="373"/>
      <c r="DG852" s="818">
        <f t="shared" si="2195"/>
        <v>0</v>
      </c>
      <c r="DH852" s="372"/>
      <c r="DI852" s="267">
        <f t="shared" si="2232"/>
        <v>0</v>
      </c>
      <c r="DJ852" s="373"/>
      <c r="DK852" s="374">
        <f t="shared" si="2223"/>
        <v>0</v>
      </c>
      <c r="DL852" s="373"/>
      <c r="DM852" s="375">
        <f t="shared" si="2173"/>
        <v>0</v>
      </c>
      <c r="DN852" s="373"/>
      <c r="DO852" s="155">
        <f t="shared" si="2187"/>
        <v>0</v>
      </c>
      <c r="DP852" s="372"/>
      <c r="DQ852" s="155">
        <f t="shared" si="2188"/>
        <v>0</v>
      </c>
      <c r="DR852" s="373"/>
      <c r="DS852" s="155">
        <f t="shared" si="2189"/>
        <v>0</v>
      </c>
      <c r="DT852" s="372"/>
      <c r="DU852" s="155">
        <f t="shared" si="2190"/>
        <v>0</v>
      </c>
      <c r="DV852" s="373"/>
      <c r="DW852" s="4891">
        <f t="shared" si="2224"/>
        <v>0</v>
      </c>
      <c r="DX852" s="372"/>
      <c r="DY852" s="154">
        <f t="shared" si="2225"/>
        <v>0</v>
      </c>
      <c r="DZ852" s="373"/>
      <c r="EA852" s="154">
        <f t="shared" si="2233"/>
        <v>0</v>
      </c>
      <c r="EB852" s="373"/>
      <c r="EC852" s="269">
        <f t="shared" si="2219"/>
        <v>0</v>
      </c>
      <c r="ED852" s="376"/>
      <c r="EE852" s="822">
        <f t="shared" si="2220"/>
        <v>0</v>
      </c>
      <c r="EF852" s="377"/>
      <c r="EG852" s="273"/>
      <c r="EH852" s="274"/>
      <c r="EI852" s="275"/>
      <c r="EJ852" s="276"/>
      <c r="EK852" s="275"/>
      <c r="EL852" s="277"/>
      <c r="EM852" s="278" t="str">
        <f t="shared" si="2211"/>
        <v xml:space="preserve"> </v>
      </c>
      <c r="EN852" s="372"/>
      <c r="EO852" s="155">
        <f t="shared" si="2212"/>
        <v>0</v>
      </c>
      <c r="EP852" s="373"/>
      <c r="ER852" s="194"/>
      <c r="ET852" s="154">
        <v>46275</v>
      </c>
      <c r="EU852" s="373">
        <v>4263427</v>
      </c>
      <c r="EV852" s="154">
        <f t="shared" si="2191"/>
        <v>1</v>
      </c>
      <c r="EW852" s="373"/>
      <c r="EX852" s="154"/>
      <c r="EY852" s="367"/>
      <c r="EZ852" s="154"/>
      <c r="FA852" s="367"/>
      <c r="FB852" s="154"/>
      <c r="FC852" s="367"/>
      <c r="FD852" s="154">
        <v>46275</v>
      </c>
      <c r="FE852" s="367">
        <v>4263429</v>
      </c>
      <c r="FF852" s="155"/>
      <c r="FG852" s="367"/>
      <c r="FH852" s="154">
        <v>46303</v>
      </c>
      <c r="FI852" s="367">
        <v>4263440</v>
      </c>
      <c r="FJ852" s="154">
        <v>46275</v>
      </c>
      <c r="FK852" s="373">
        <v>4263430</v>
      </c>
      <c r="FL852" s="155">
        <f t="shared" si="2192"/>
        <v>1</v>
      </c>
      <c r="FM852" s="279"/>
      <c r="FN852" s="1184"/>
      <c r="FO852" s="280"/>
      <c r="FP852" s="281"/>
      <c r="FQ852" s="282"/>
      <c r="FS852" s="281"/>
      <c r="FT852" s="282"/>
    </row>
    <row r="853" spans="1:176" ht="18.600000000000001" customHeight="1">
      <c r="A853" s="228">
        <f t="shared" si="2178"/>
        <v>843</v>
      </c>
      <c r="B853" s="343" t="str">
        <f t="shared" si="2179"/>
        <v>4IE</v>
      </c>
      <c r="C853" s="6877">
        <v>46353</v>
      </c>
      <c r="D853" s="1261" t="s">
        <v>29</v>
      </c>
      <c r="E853" s="1262" t="s">
        <v>2029</v>
      </c>
      <c r="F853" s="6828" t="s">
        <v>2454</v>
      </c>
      <c r="G853" s="1263"/>
      <c r="H853" s="1330" t="s">
        <v>629</v>
      </c>
      <c r="I853" s="1264" t="s">
        <v>52</v>
      </c>
      <c r="J853" s="1264" t="s">
        <v>2013</v>
      </c>
      <c r="K853" s="599" t="s">
        <v>11</v>
      </c>
      <c r="L853" s="600"/>
      <c r="M853" s="6477">
        <v>46294</v>
      </c>
      <c r="N853" s="353">
        <v>46296</v>
      </c>
      <c r="O853" s="354">
        <v>46295</v>
      </c>
      <c r="P853" s="353">
        <v>46300</v>
      </c>
      <c r="Q853" s="354">
        <v>46298</v>
      </c>
      <c r="R853" s="353">
        <v>46297</v>
      </c>
      <c r="S853" s="354">
        <v>46301</v>
      </c>
      <c r="T853" s="353">
        <v>46301</v>
      </c>
      <c r="U853" s="7610">
        <v>46303</v>
      </c>
      <c r="V853" s="353"/>
      <c r="W853" s="7831">
        <v>46305</v>
      </c>
      <c r="X853" s="357"/>
      <c r="Y853" s="359">
        <v>46318</v>
      </c>
      <c r="Z853" s="359">
        <v>46318</v>
      </c>
      <c r="AA853" s="601"/>
      <c r="AB853" s="359"/>
      <c r="AC853" s="251" t="s">
        <v>627</v>
      </c>
      <c r="AD853" s="361"/>
      <c r="AE853" s="362">
        <v>6</v>
      </c>
      <c r="AF853" s="363" t="str">
        <f t="shared" si="2197"/>
        <v>4IE</v>
      </c>
      <c r="AG853" s="364"/>
      <c r="AH853" s="364">
        <v>1</v>
      </c>
      <c r="AI853" s="364"/>
      <c r="AJ853" s="364"/>
      <c r="AK853" s="364"/>
      <c r="AL853" s="364"/>
      <c r="AM853" s="364"/>
      <c r="AN853" s="364">
        <v>1</v>
      </c>
      <c r="AO853" s="364"/>
      <c r="AP853" s="363">
        <v>1</v>
      </c>
      <c r="AQ853" s="255">
        <v>1</v>
      </c>
      <c r="AR853" s="255">
        <v>1</v>
      </c>
      <c r="AS853" s="255"/>
      <c r="AT853" s="255"/>
      <c r="AU853" s="2843">
        <f t="shared" si="2201"/>
        <v>0</v>
      </c>
      <c r="AV853" s="4008">
        <f t="shared" si="2202"/>
        <v>1</v>
      </c>
      <c r="AW853" s="590">
        <v>46289</v>
      </c>
      <c r="AX853" s="369">
        <v>4263411</v>
      </c>
      <c r="AY853" s="154">
        <v>46289</v>
      </c>
      <c r="AZ853" s="367">
        <v>4263413</v>
      </c>
      <c r="BA853" s="154">
        <v>46289</v>
      </c>
      <c r="BB853" s="367">
        <v>4263415</v>
      </c>
      <c r="BC853" s="368">
        <v>46282</v>
      </c>
      <c r="BD853" s="369">
        <v>4263416</v>
      </c>
      <c r="BE853" s="4599">
        <v>46251</v>
      </c>
      <c r="BF853" s="367">
        <v>4263381</v>
      </c>
      <c r="BG853" s="368">
        <v>46275</v>
      </c>
      <c r="BH853" s="367">
        <v>4263418</v>
      </c>
      <c r="BI853" s="154" t="str">
        <f>IF($AE853=0,"　",VLOOKUP($AE853,ﾚｰｻﾞOP,11,0))</f>
        <v>-</v>
      </c>
      <c r="BJ853" s="367"/>
      <c r="BK853" s="154" t="str">
        <f t="shared" si="2176"/>
        <v>-</v>
      </c>
      <c r="BL853" s="367"/>
      <c r="BM853" s="154" t="str">
        <f t="shared" si="2177"/>
        <v>-</v>
      </c>
      <c r="BN853" s="367"/>
      <c r="BO853" s="155" t="str">
        <f t="shared" si="2180"/>
        <v>-</v>
      </c>
      <c r="BP853" s="367"/>
      <c r="BQ853" s="154">
        <v>46251</v>
      </c>
      <c r="BR853" s="369">
        <v>4263384</v>
      </c>
      <c r="BS853" s="154" t="str">
        <f t="shared" si="2226"/>
        <v>-</v>
      </c>
      <c r="BT853" s="369"/>
      <c r="BU853" s="154" t="str">
        <f t="shared" si="2227"/>
        <v>-</v>
      </c>
      <c r="BV853" s="369"/>
      <c r="BW853" s="154" t="str">
        <f t="shared" si="2228"/>
        <v>-</v>
      </c>
      <c r="BX853" s="367"/>
      <c r="BY853" s="154" t="str">
        <f t="shared" si="2229"/>
        <v>-</v>
      </c>
      <c r="BZ853" s="369"/>
      <c r="CA853" s="154" t="str">
        <f t="shared" si="2230"/>
        <v>-</v>
      </c>
      <c r="CB853" s="367"/>
      <c r="CC853" s="154" t="str">
        <f t="shared" si="2231"/>
        <v>-</v>
      </c>
      <c r="CD853" s="367"/>
      <c r="CE853" s="2850" t="str">
        <f t="shared" si="2203"/>
        <v>-</v>
      </c>
      <c r="CF853" s="2846"/>
      <c r="CG853" s="2855" t="str">
        <f t="shared" si="2204"/>
        <v>-</v>
      </c>
      <c r="CH853" s="2851"/>
      <c r="CI853" s="2850" t="str">
        <f t="shared" si="2205"/>
        <v>-</v>
      </c>
      <c r="CJ853" s="2846"/>
      <c r="CK853" s="2850" t="str">
        <f t="shared" si="2206"/>
        <v>-</v>
      </c>
      <c r="CL853" s="2851"/>
      <c r="CM853" s="2850" t="str">
        <f t="shared" si="2207"/>
        <v>-</v>
      </c>
      <c r="CN853" s="2851"/>
      <c r="CO853" s="2855" t="str">
        <f t="shared" si="2208"/>
        <v>-</v>
      </c>
      <c r="CP853" s="2851"/>
      <c r="CQ853" s="2855" t="str">
        <f t="shared" si="2209"/>
        <v>-</v>
      </c>
      <c r="CR853" s="2851"/>
      <c r="CS853" s="2850" t="str">
        <f t="shared" si="2181"/>
        <v>-</v>
      </c>
      <c r="CT853" s="2851"/>
      <c r="CU853" s="2855"/>
      <c r="CV853" s="2851"/>
      <c r="CW853" s="2850" t="str">
        <f t="shared" si="2182"/>
        <v>-</v>
      </c>
      <c r="CX853" s="2851"/>
      <c r="CY853" s="2855" t="str">
        <f t="shared" si="2183"/>
        <v>-</v>
      </c>
      <c r="CZ853" s="2851"/>
      <c r="DA853" s="154" t="str">
        <f t="shared" si="2184"/>
        <v>-</v>
      </c>
      <c r="DB853" s="369"/>
      <c r="DC853" s="155" t="str">
        <f t="shared" si="2185"/>
        <v>-</v>
      </c>
      <c r="DD853" s="367"/>
      <c r="DE853" s="374">
        <f t="shared" si="2210"/>
        <v>0</v>
      </c>
      <c r="DF853" s="373"/>
      <c r="DG853" s="818">
        <f t="shared" si="2195"/>
        <v>1</v>
      </c>
      <c r="DH853" s="372"/>
      <c r="DI853" s="267">
        <f t="shared" si="2232"/>
        <v>0</v>
      </c>
      <c r="DJ853" s="373"/>
      <c r="DK853" s="374">
        <f t="shared" si="2223"/>
        <v>0</v>
      </c>
      <c r="DL853" s="373"/>
      <c r="DM853" s="375">
        <f t="shared" si="2173"/>
        <v>0</v>
      </c>
      <c r="DN853" s="373"/>
      <c r="DO853" s="155">
        <f t="shared" si="2187"/>
        <v>0</v>
      </c>
      <c r="DP853" s="372"/>
      <c r="DQ853" s="155">
        <f t="shared" si="2188"/>
        <v>0</v>
      </c>
      <c r="DR853" s="373"/>
      <c r="DS853" s="155">
        <f t="shared" si="2189"/>
        <v>0</v>
      </c>
      <c r="DT853" s="372"/>
      <c r="DU853" s="155">
        <f t="shared" si="2190"/>
        <v>0</v>
      </c>
      <c r="DV853" s="373"/>
      <c r="DW853" s="4891">
        <v>46275</v>
      </c>
      <c r="DX853" s="372">
        <v>4263422</v>
      </c>
      <c r="DY853" s="154"/>
      <c r="DZ853" s="373"/>
      <c r="EA853" s="154">
        <v>46275</v>
      </c>
      <c r="EB853" s="373">
        <v>4263424</v>
      </c>
      <c r="EC853" s="269">
        <v>46206</v>
      </c>
      <c r="ED853" s="376">
        <v>4263339</v>
      </c>
      <c r="EE853" s="822">
        <v>46252</v>
      </c>
      <c r="EF853" s="377">
        <v>4263389</v>
      </c>
      <c r="EG853" s="273"/>
      <c r="EH853" s="274"/>
      <c r="EI853" s="275"/>
      <c r="EJ853" s="276"/>
      <c r="EK853" s="275"/>
      <c r="EL853" s="277"/>
      <c r="EM853" s="278" t="str">
        <f t="shared" si="2211"/>
        <v xml:space="preserve"> </v>
      </c>
      <c r="EN853" s="372"/>
      <c r="EO853" s="155">
        <f t="shared" si="2212"/>
        <v>0</v>
      </c>
      <c r="EP853" s="373"/>
      <c r="ER853" s="194"/>
      <c r="ET853" s="154" t="str">
        <f>IF($AE853=0,"　",VLOOKUP($AE853,ﾚｰｻﾞOP,60,0))</f>
        <v>-</v>
      </c>
      <c r="EU853" s="373"/>
      <c r="EV853" s="154" t="str">
        <f t="shared" si="2191"/>
        <v>-</v>
      </c>
      <c r="EW853" s="373"/>
      <c r="EX853" s="154"/>
      <c r="EY853" s="367"/>
      <c r="EZ853" s="154"/>
      <c r="FA853" s="367"/>
      <c r="FB853" s="154"/>
      <c r="FC853" s="367"/>
      <c r="FD853" s="154"/>
      <c r="FE853" s="367"/>
      <c r="FF853" s="155"/>
      <c r="FG853" s="367"/>
      <c r="FH853" s="154"/>
      <c r="FI853" s="367"/>
      <c r="FJ853" s="154" t="str">
        <f>IF($AE853=0,"　",VLOOKUP($AE853,ﾚｰｻﾞOP,67,0))</f>
        <v>-</v>
      </c>
      <c r="FK853" s="373"/>
      <c r="FL853" s="155" t="str">
        <f t="shared" si="2192"/>
        <v>-</v>
      </c>
      <c r="FM853" s="279"/>
      <c r="FN853" s="1184"/>
      <c r="FO853" s="280"/>
      <c r="FP853" s="281"/>
      <c r="FQ853" s="282"/>
      <c r="FS853" s="281"/>
      <c r="FT853" s="282"/>
    </row>
    <row r="854" spans="1:176" ht="18.600000000000001" customHeight="1">
      <c r="A854" s="228">
        <f t="shared" si="2178"/>
        <v>844</v>
      </c>
      <c r="B854" s="343" t="str">
        <f t="shared" si="2179"/>
        <v>4IE</v>
      </c>
      <c r="C854" s="6877">
        <v>46353</v>
      </c>
      <c r="D854" s="1261" t="s">
        <v>62</v>
      </c>
      <c r="E854" s="1262" t="s">
        <v>2038</v>
      </c>
      <c r="F854" s="6828" t="s">
        <v>2541</v>
      </c>
      <c r="G854" s="6876" t="s">
        <v>2549</v>
      </c>
      <c r="H854" s="1330" t="s">
        <v>631</v>
      </c>
      <c r="I854" s="1264" t="s">
        <v>49</v>
      </c>
      <c r="J854" s="1264" t="s">
        <v>1702</v>
      </c>
      <c r="K854" s="599" t="s">
        <v>11</v>
      </c>
      <c r="L854" s="600"/>
      <c r="M854" s="6477">
        <v>46295</v>
      </c>
      <c r="N854" s="353">
        <v>46296</v>
      </c>
      <c r="O854" s="354">
        <v>46296</v>
      </c>
      <c r="P854" s="353">
        <v>46300</v>
      </c>
      <c r="Q854" s="354">
        <v>46301</v>
      </c>
      <c r="R854" s="353">
        <v>46297</v>
      </c>
      <c r="S854" s="354">
        <v>46302</v>
      </c>
      <c r="T854" s="353">
        <v>46301</v>
      </c>
      <c r="U854" s="7696">
        <v>46304</v>
      </c>
      <c r="V854" s="353"/>
      <c r="W854" s="7831">
        <v>46305</v>
      </c>
      <c r="X854" s="357"/>
      <c r="Y854" s="359">
        <v>46319</v>
      </c>
      <c r="Z854" s="359">
        <v>46319</v>
      </c>
      <c r="AA854" s="601"/>
      <c r="AB854" s="359"/>
      <c r="AC854" s="251" t="s">
        <v>627</v>
      </c>
      <c r="AD854" s="361"/>
      <c r="AE854" s="362">
        <v>2</v>
      </c>
      <c r="AF854" s="363" t="str">
        <f t="shared" si="2197"/>
        <v>4IE</v>
      </c>
      <c r="AG854" s="364"/>
      <c r="AH854" s="364"/>
      <c r="AI854" s="364"/>
      <c r="AJ854" s="364"/>
      <c r="AK854" s="364"/>
      <c r="AL854" s="364"/>
      <c r="AM854" s="364"/>
      <c r="AN854" s="364">
        <v>1</v>
      </c>
      <c r="AO854" s="364"/>
      <c r="AP854" s="363">
        <v>1</v>
      </c>
      <c r="AQ854" s="255">
        <v>1</v>
      </c>
      <c r="AR854" s="255">
        <v>1</v>
      </c>
      <c r="AS854" s="255"/>
      <c r="AT854" s="255"/>
      <c r="AU854" s="2843">
        <f t="shared" si="2201"/>
        <v>0</v>
      </c>
      <c r="AV854" s="4008">
        <f t="shared" si="2202"/>
        <v>1</v>
      </c>
      <c r="AW854" s="590">
        <v>46289</v>
      </c>
      <c r="AX854" s="369">
        <v>4263411</v>
      </c>
      <c r="AY854" s="154">
        <v>46289</v>
      </c>
      <c r="AZ854" s="367">
        <v>4263413</v>
      </c>
      <c r="BA854" s="154">
        <v>46289</v>
      </c>
      <c r="BB854" s="367">
        <v>4263415</v>
      </c>
      <c r="BC854" s="368">
        <v>46282</v>
      </c>
      <c r="BD854" s="369">
        <v>4263416</v>
      </c>
      <c r="BE854" s="4599">
        <v>46251</v>
      </c>
      <c r="BF854" s="367">
        <v>4263381</v>
      </c>
      <c r="BG854" s="368">
        <v>46275</v>
      </c>
      <c r="BH854" s="367">
        <v>4263418</v>
      </c>
      <c r="BI854" s="154">
        <v>46237</v>
      </c>
      <c r="BJ854" s="367">
        <v>4263383</v>
      </c>
      <c r="BK854" s="154" t="str">
        <f t="shared" si="2176"/>
        <v>-</v>
      </c>
      <c r="BL854" s="367"/>
      <c r="BM854" s="154" t="str">
        <f t="shared" si="2177"/>
        <v>-</v>
      </c>
      <c r="BN854" s="367"/>
      <c r="BO854" s="155" t="str">
        <f t="shared" si="2180"/>
        <v>-</v>
      </c>
      <c r="BP854" s="367"/>
      <c r="BQ854" s="154" t="str">
        <f>IF($AE854=0,"　",VLOOKUP($AE854,ﾚｰｻﾞOP,12,0))</f>
        <v>-</v>
      </c>
      <c r="BR854" s="369"/>
      <c r="BS854" s="154" t="str">
        <f t="shared" si="2226"/>
        <v>-</v>
      </c>
      <c r="BT854" s="369"/>
      <c r="BU854" s="154" t="str">
        <f t="shared" si="2227"/>
        <v>-</v>
      </c>
      <c r="BV854" s="369"/>
      <c r="BW854" s="154" t="str">
        <f t="shared" si="2228"/>
        <v>-</v>
      </c>
      <c r="BX854" s="367"/>
      <c r="BY854" s="154" t="str">
        <f t="shared" si="2229"/>
        <v>-</v>
      </c>
      <c r="BZ854" s="369"/>
      <c r="CA854" s="154" t="str">
        <f t="shared" si="2230"/>
        <v>-</v>
      </c>
      <c r="CB854" s="367"/>
      <c r="CC854" s="154" t="str">
        <f t="shared" si="2231"/>
        <v>-</v>
      </c>
      <c r="CD854" s="367"/>
      <c r="CE854" s="2850" t="str">
        <f t="shared" si="2203"/>
        <v>-</v>
      </c>
      <c r="CF854" s="2846"/>
      <c r="CG854" s="2855" t="str">
        <f t="shared" si="2204"/>
        <v>-</v>
      </c>
      <c r="CH854" s="2851"/>
      <c r="CI854" s="2850" t="str">
        <f t="shared" si="2205"/>
        <v>-</v>
      </c>
      <c r="CJ854" s="2846"/>
      <c r="CK854" s="2850" t="str">
        <f t="shared" si="2206"/>
        <v>-</v>
      </c>
      <c r="CL854" s="2851"/>
      <c r="CM854" s="2850" t="str">
        <f t="shared" si="2207"/>
        <v>-</v>
      </c>
      <c r="CN854" s="2851"/>
      <c r="CO854" s="2855" t="str">
        <f t="shared" si="2208"/>
        <v>-</v>
      </c>
      <c r="CP854" s="2851"/>
      <c r="CQ854" s="2855" t="str">
        <f t="shared" si="2209"/>
        <v>-</v>
      </c>
      <c r="CR854" s="2851"/>
      <c r="CS854" s="2850" t="str">
        <f t="shared" si="2181"/>
        <v>-</v>
      </c>
      <c r="CT854" s="2851"/>
      <c r="CU854" s="2855"/>
      <c r="CV854" s="2851"/>
      <c r="CW854" s="2850" t="str">
        <f t="shared" si="2182"/>
        <v>-</v>
      </c>
      <c r="CX854" s="2851"/>
      <c r="CY854" s="2855" t="str">
        <f t="shared" si="2183"/>
        <v>-</v>
      </c>
      <c r="CZ854" s="2851"/>
      <c r="DA854" s="154" t="str">
        <f t="shared" si="2184"/>
        <v>-</v>
      </c>
      <c r="DB854" s="369"/>
      <c r="DC854" s="155" t="str">
        <f t="shared" si="2185"/>
        <v>-</v>
      </c>
      <c r="DD854" s="367"/>
      <c r="DE854" s="374">
        <f t="shared" si="2210"/>
        <v>0</v>
      </c>
      <c r="DF854" s="373"/>
      <c r="DG854" s="818">
        <f t="shared" si="2195"/>
        <v>0</v>
      </c>
      <c r="DH854" s="372"/>
      <c r="DI854" s="267">
        <f t="shared" si="2232"/>
        <v>0</v>
      </c>
      <c r="DJ854" s="373"/>
      <c r="DK854" s="374">
        <f t="shared" si="2223"/>
        <v>0</v>
      </c>
      <c r="DL854" s="373"/>
      <c r="DM854" s="375">
        <f t="shared" si="2173"/>
        <v>0</v>
      </c>
      <c r="DN854" s="373"/>
      <c r="DO854" s="155">
        <f t="shared" si="2187"/>
        <v>0</v>
      </c>
      <c r="DP854" s="372"/>
      <c r="DQ854" s="155">
        <f t="shared" si="2188"/>
        <v>0</v>
      </c>
      <c r="DR854" s="373"/>
      <c r="DS854" s="155">
        <f t="shared" si="2189"/>
        <v>0</v>
      </c>
      <c r="DT854" s="372"/>
      <c r="DU854" s="155">
        <f t="shared" si="2190"/>
        <v>0</v>
      </c>
      <c r="DV854" s="373"/>
      <c r="DW854" s="4891">
        <v>46275</v>
      </c>
      <c r="DX854" s="372">
        <v>4263422</v>
      </c>
      <c r="DY854" s="154">
        <f t="shared" si="2225"/>
        <v>0</v>
      </c>
      <c r="DZ854" s="373"/>
      <c r="EA854" s="154">
        <v>46275</v>
      </c>
      <c r="EB854" s="373">
        <v>4263424</v>
      </c>
      <c r="EC854" s="269">
        <v>46206</v>
      </c>
      <c r="ED854" s="376">
        <v>4263339</v>
      </c>
      <c r="EE854" s="6971">
        <v>46206</v>
      </c>
      <c r="EF854" s="7015">
        <v>4263340</v>
      </c>
      <c r="EG854" s="273"/>
      <c r="EH854" s="274"/>
      <c r="EI854" s="275"/>
      <c r="EJ854" s="276"/>
      <c r="EK854" s="275"/>
      <c r="EL854" s="277"/>
      <c r="EM854" s="278" t="str">
        <f t="shared" si="2211"/>
        <v xml:space="preserve"> </v>
      </c>
      <c r="EN854" s="372"/>
      <c r="EO854" s="155">
        <f t="shared" si="2212"/>
        <v>0</v>
      </c>
      <c r="EP854" s="373"/>
      <c r="ER854" s="194"/>
      <c r="ET854" s="154" t="str">
        <f>IF($AE854=0,"　",VLOOKUP($AE854,ﾚｰｻﾞOP,60,0))</f>
        <v>-</v>
      </c>
      <c r="EU854" s="373"/>
      <c r="EV854" s="154" t="str">
        <f t="shared" si="2191"/>
        <v>-</v>
      </c>
      <c r="EW854" s="373"/>
      <c r="EX854" s="154"/>
      <c r="EY854" s="367"/>
      <c r="EZ854" s="154"/>
      <c r="FA854" s="367"/>
      <c r="FB854" s="154"/>
      <c r="FC854" s="367"/>
      <c r="FD854" s="154"/>
      <c r="FE854" s="367"/>
      <c r="FF854" s="155"/>
      <c r="FG854" s="367"/>
      <c r="FH854" s="154"/>
      <c r="FI854" s="367"/>
      <c r="FJ854" s="154" t="str">
        <f>IF($AE854=0,"　",VLOOKUP($AE854,ﾚｰｻﾞOP,67,0))</f>
        <v>-</v>
      </c>
      <c r="FK854" s="373"/>
      <c r="FL854" s="155" t="str">
        <f t="shared" si="2192"/>
        <v>-</v>
      </c>
      <c r="FM854" s="279"/>
      <c r="FN854" s="1184"/>
      <c r="FO854" s="280"/>
      <c r="FP854" s="281"/>
      <c r="FQ854" s="282"/>
      <c r="FS854" s="281"/>
      <c r="FT854" s="282"/>
    </row>
    <row r="855" spans="1:176" ht="18.600000000000001" customHeight="1">
      <c r="A855" s="228">
        <f t="shared" si="2178"/>
        <v>845</v>
      </c>
      <c r="B855" s="343" t="str">
        <f t="shared" si="2179"/>
        <v>4IE</v>
      </c>
      <c r="C855" s="6821">
        <v>46321</v>
      </c>
      <c r="D855" s="6192" t="s">
        <v>1601</v>
      </c>
      <c r="E855" s="6193" t="s">
        <v>2047</v>
      </c>
      <c r="F855" s="6828" t="s">
        <v>2358</v>
      </c>
      <c r="G855" s="6876" t="s">
        <v>2460</v>
      </c>
      <c r="H855" s="1330" t="s">
        <v>630</v>
      </c>
      <c r="I855" s="1264" t="s">
        <v>1119</v>
      </c>
      <c r="J855" s="1264" t="s">
        <v>1702</v>
      </c>
      <c r="K855" s="599" t="s">
        <v>11</v>
      </c>
      <c r="L855" s="600"/>
      <c r="M855" s="6477">
        <v>46295</v>
      </c>
      <c r="N855" s="353">
        <v>46284</v>
      </c>
      <c r="O855" s="354">
        <v>46296</v>
      </c>
      <c r="P855" s="353">
        <v>46294</v>
      </c>
      <c r="Q855" s="354">
        <v>46301</v>
      </c>
      <c r="R855" s="353">
        <v>46284</v>
      </c>
      <c r="S855" s="354">
        <v>46302</v>
      </c>
      <c r="T855" s="353">
        <v>46294</v>
      </c>
      <c r="U855" s="7696">
        <v>46304</v>
      </c>
      <c r="V855" s="353">
        <v>46295</v>
      </c>
      <c r="W855" s="7830">
        <v>46308</v>
      </c>
      <c r="X855" s="357"/>
      <c r="Y855" s="359">
        <v>46322</v>
      </c>
      <c r="Z855" s="359">
        <v>46322</v>
      </c>
      <c r="AA855" s="601"/>
      <c r="AB855" s="359"/>
      <c r="AC855" s="251"/>
      <c r="AD855" s="361"/>
      <c r="AE855" s="362">
        <v>25</v>
      </c>
      <c r="AF855" s="363" t="str">
        <f t="shared" si="2197"/>
        <v>4IE</v>
      </c>
      <c r="AG855" s="364"/>
      <c r="AH855" s="364"/>
      <c r="AI855" s="364"/>
      <c r="AJ855" s="364"/>
      <c r="AK855" s="364"/>
      <c r="AL855" s="364"/>
      <c r="AM855" s="364"/>
      <c r="AN855" s="364"/>
      <c r="AO855" s="364"/>
      <c r="AP855" s="363"/>
      <c r="AQ855" s="255"/>
      <c r="AR855" s="255"/>
      <c r="AS855" s="255"/>
      <c r="AT855" s="255"/>
      <c r="AU855" s="2843">
        <f t="shared" si="2201"/>
        <v>0</v>
      </c>
      <c r="AV855" s="4008">
        <f t="shared" si="2202"/>
        <v>0</v>
      </c>
      <c r="AW855" s="590" t="str">
        <f>IF($AE855=0,"　",VLOOKUP($AE855,ﾚｰｻﾞOP,5,0))</f>
        <v>-</v>
      </c>
      <c r="AX855" s="369"/>
      <c r="AY855" s="154" t="str">
        <f>IF($AE855=0,"　",VLOOKUP($AE855,ﾚｰｻﾞOP,6,0))</f>
        <v>-</v>
      </c>
      <c r="AZ855" s="367"/>
      <c r="BA855" s="154" t="str">
        <f>IF($AE855=0,"　",VLOOKUP($AE855,ﾚｰｻﾞOP,7,0))</f>
        <v>-</v>
      </c>
      <c r="BB855" s="367"/>
      <c r="BC855" s="368" t="str">
        <f>IF($AE855=0,"　",VLOOKUP($AE855,ﾚｰｻﾞOP,8,0))</f>
        <v>-</v>
      </c>
      <c r="BD855" s="369"/>
      <c r="BE855" s="4599" t="str">
        <f>IF($AE855=0,"　",VLOOKUP($AE855,ﾚｰｻﾞOP,9,0))</f>
        <v>-</v>
      </c>
      <c r="BF855" s="367"/>
      <c r="BG855" s="368" t="str">
        <f>IF($AE855=0,"　",VLOOKUP($AE855,ﾚｰｻﾞOP,10,0))</f>
        <v>-</v>
      </c>
      <c r="BH855" s="367"/>
      <c r="BI855" s="154" t="str">
        <f>IF($AE855=0,"　",VLOOKUP($AE855,ﾚｰｻﾞOP,11,0))</f>
        <v>-</v>
      </c>
      <c r="BJ855" s="367"/>
      <c r="BK855" s="154" t="str">
        <f t="shared" si="2176"/>
        <v>-</v>
      </c>
      <c r="BL855" s="367"/>
      <c r="BM855" s="154" t="str">
        <f t="shared" si="2177"/>
        <v>-</v>
      </c>
      <c r="BN855" s="367"/>
      <c r="BO855" s="155" t="str">
        <f t="shared" si="2180"/>
        <v>-</v>
      </c>
      <c r="BP855" s="367"/>
      <c r="BQ855" s="154" t="str">
        <f>IF($AE855=0,"　",VLOOKUP($AE855,ﾚｰｻﾞOP,12,0))</f>
        <v>-</v>
      </c>
      <c r="BR855" s="369"/>
      <c r="BS855" s="154" t="str">
        <f t="shared" si="2226"/>
        <v>-</v>
      </c>
      <c r="BT855" s="369"/>
      <c r="BU855" s="154" t="str">
        <f t="shared" si="2227"/>
        <v>-</v>
      </c>
      <c r="BV855" s="369"/>
      <c r="BW855" s="154" t="str">
        <f t="shared" si="2228"/>
        <v>-</v>
      </c>
      <c r="BX855" s="367"/>
      <c r="BY855" s="154" t="str">
        <f t="shared" si="2229"/>
        <v>-</v>
      </c>
      <c r="BZ855" s="369"/>
      <c r="CA855" s="154" t="str">
        <f t="shared" si="2230"/>
        <v>-</v>
      </c>
      <c r="CB855" s="367"/>
      <c r="CC855" s="154" t="str">
        <f t="shared" si="2231"/>
        <v>-</v>
      </c>
      <c r="CD855" s="367"/>
      <c r="CE855" s="2850" t="str">
        <f t="shared" si="2203"/>
        <v>-</v>
      </c>
      <c r="CF855" s="2846"/>
      <c r="CG855" s="2855" t="str">
        <f t="shared" si="2204"/>
        <v>-</v>
      </c>
      <c r="CH855" s="2851"/>
      <c r="CI855" s="2850" t="str">
        <f t="shared" si="2205"/>
        <v>-</v>
      </c>
      <c r="CJ855" s="2846"/>
      <c r="CK855" s="2850" t="str">
        <f t="shared" si="2206"/>
        <v>-</v>
      </c>
      <c r="CL855" s="2851"/>
      <c r="CM855" s="2850" t="str">
        <f t="shared" si="2207"/>
        <v>-</v>
      </c>
      <c r="CN855" s="2851"/>
      <c r="CO855" s="2855" t="str">
        <f t="shared" si="2208"/>
        <v>-</v>
      </c>
      <c r="CP855" s="2851"/>
      <c r="CQ855" s="2855" t="str">
        <f t="shared" si="2209"/>
        <v>-</v>
      </c>
      <c r="CR855" s="2851"/>
      <c r="CS855" s="2850" t="str">
        <f t="shared" si="2181"/>
        <v>-</v>
      </c>
      <c r="CT855" s="2851"/>
      <c r="CU855" s="2855"/>
      <c r="CV855" s="2851"/>
      <c r="CW855" s="2850" t="str">
        <f t="shared" si="2182"/>
        <v>-</v>
      </c>
      <c r="CX855" s="2851"/>
      <c r="CY855" s="2855" t="str">
        <f t="shared" si="2183"/>
        <v>-</v>
      </c>
      <c r="CZ855" s="2851"/>
      <c r="DA855" s="154" t="str">
        <f t="shared" si="2184"/>
        <v>-</v>
      </c>
      <c r="DB855" s="369"/>
      <c r="DC855" s="155" t="str">
        <f t="shared" si="2185"/>
        <v>-</v>
      </c>
      <c r="DD855" s="367"/>
      <c r="DE855" s="374">
        <f t="shared" si="2210"/>
        <v>0</v>
      </c>
      <c r="DF855" s="373"/>
      <c r="DG855" s="818">
        <f t="shared" si="2195"/>
        <v>0</v>
      </c>
      <c r="DH855" s="372"/>
      <c r="DI855" s="267">
        <f t="shared" si="2232"/>
        <v>0</v>
      </c>
      <c r="DJ855" s="373"/>
      <c r="DK855" s="374">
        <f t="shared" si="2223"/>
        <v>0</v>
      </c>
      <c r="DL855" s="373"/>
      <c r="DM855" s="375">
        <f t="shared" si="2173"/>
        <v>0</v>
      </c>
      <c r="DN855" s="373"/>
      <c r="DO855" s="155">
        <f t="shared" si="2187"/>
        <v>0</v>
      </c>
      <c r="DP855" s="372"/>
      <c r="DQ855" s="155">
        <f t="shared" si="2188"/>
        <v>0</v>
      </c>
      <c r="DR855" s="373"/>
      <c r="DS855" s="155">
        <f t="shared" si="2189"/>
        <v>0</v>
      </c>
      <c r="DT855" s="372"/>
      <c r="DU855" s="155">
        <f t="shared" si="2190"/>
        <v>0</v>
      </c>
      <c r="DV855" s="373"/>
      <c r="DW855" s="4891">
        <f t="shared" si="2224"/>
        <v>0</v>
      </c>
      <c r="DX855" s="372"/>
      <c r="DY855" s="154">
        <f t="shared" si="2225"/>
        <v>0</v>
      </c>
      <c r="DZ855" s="373"/>
      <c r="EA855" s="154">
        <f t="shared" si="2233"/>
        <v>0</v>
      </c>
      <c r="EB855" s="373"/>
      <c r="EC855" s="269">
        <f t="shared" si="2219"/>
        <v>0</v>
      </c>
      <c r="ED855" s="376"/>
      <c r="EE855" s="822">
        <f t="shared" si="2220"/>
        <v>0</v>
      </c>
      <c r="EF855" s="377"/>
      <c r="EG855" s="273"/>
      <c r="EH855" s="274"/>
      <c r="EI855" s="275"/>
      <c r="EJ855" s="276"/>
      <c r="EK855" s="275"/>
      <c r="EL855" s="277"/>
      <c r="EM855" s="278" t="str">
        <f t="shared" si="2211"/>
        <v xml:space="preserve"> </v>
      </c>
      <c r="EN855" s="372"/>
      <c r="EO855" s="155">
        <f t="shared" si="2212"/>
        <v>0</v>
      </c>
      <c r="EP855" s="373"/>
      <c r="ER855" s="194"/>
      <c r="ET855" s="154">
        <v>46206</v>
      </c>
      <c r="EU855" s="373">
        <v>4263341</v>
      </c>
      <c r="EV855" s="154">
        <f t="shared" si="2191"/>
        <v>1</v>
      </c>
      <c r="EW855" s="373"/>
      <c r="EX855" s="154"/>
      <c r="EY855" s="367"/>
      <c r="EZ855" s="154"/>
      <c r="FA855" s="367"/>
      <c r="FB855" s="154"/>
      <c r="FC855" s="367"/>
      <c r="FD855" s="154">
        <v>46251</v>
      </c>
      <c r="FE855" s="367">
        <v>4263391</v>
      </c>
      <c r="FF855" s="155"/>
      <c r="FG855" s="367"/>
      <c r="FH855" s="154"/>
      <c r="FI855" s="367"/>
      <c r="FJ855" s="154">
        <v>46206</v>
      </c>
      <c r="FK855" s="373">
        <v>4263344</v>
      </c>
      <c r="FL855" s="155">
        <f t="shared" si="2192"/>
        <v>1</v>
      </c>
      <c r="FM855" s="279"/>
      <c r="FN855" s="1184"/>
      <c r="FO855" s="280"/>
      <c r="FP855" s="281"/>
      <c r="FQ855" s="282"/>
      <c r="FS855" s="281"/>
      <c r="FT855" s="282"/>
    </row>
    <row r="856" spans="1:176" ht="18.600000000000001" customHeight="1">
      <c r="A856" s="228">
        <f t="shared" si="2178"/>
        <v>846</v>
      </c>
      <c r="B856" s="343" t="str">
        <f t="shared" si="2179"/>
        <v>4IE</v>
      </c>
      <c r="C856" s="6877">
        <v>46353</v>
      </c>
      <c r="D856" s="5644" t="s">
        <v>1601</v>
      </c>
      <c r="E856" s="5719" t="s">
        <v>2063</v>
      </c>
      <c r="F856" s="1564"/>
      <c r="G856" s="6876" t="s">
        <v>2459</v>
      </c>
      <c r="H856" s="1330" t="s">
        <v>630</v>
      </c>
      <c r="I856" s="1264" t="s">
        <v>66</v>
      </c>
      <c r="J856" s="1264"/>
      <c r="K856" s="599" t="s">
        <v>11</v>
      </c>
      <c r="L856" s="600"/>
      <c r="M856" s="6477">
        <v>46296</v>
      </c>
      <c r="N856" s="353">
        <v>46284</v>
      </c>
      <c r="O856" s="354">
        <v>46297</v>
      </c>
      <c r="P856" s="353">
        <v>46295</v>
      </c>
      <c r="Q856" s="7703">
        <v>46302</v>
      </c>
      <c r="R856" s="353">
        <v>46284</v>
      </c>
      <c r="S856" s="354">
        <v>46303</v>
      </c>
      <c r="T856" s="353">
        <v>46295</v>
      </c>
      <c r="U856" s="7610">
        <v>46305</v>
      </c>
      <c r="V856" s="353"/>
      <c r="W856" s="7832">
        <v>46308</v>
      </c>
      <c r="X856" s="357"/>
      <c r="Y856" s="359">
        <v>46322</v>
      </c>
      <c r="Z856" s="359">
        <v>46322</v>
      </c>
      <c r="AA856" s="601"/>
      <c r="AB856" s="359"/>
      <c r="AC856" s="251"/>
      <c r="AD856" s="361"/>
      <c r="AE856" s="362">
        <v>25</v>
      </c>
      <c r="AF856" s="363" t="str">
        <f t="shared" si="2197"/>
        <v>4IE</v>
      </c>
      <c r="AG856" s="364"/>
      <c r="AH856" s="364"/>
      <c r="AI856" s="364"/>
      <c r="AJ856" s="364"/>
      <c r="AK856" s="364"/>
      <c r="AL856" s="364"/>
      <c r="AM856" s="364"/>
      <c r="AN856" s="364"/>
      <c r="AO856" s="364"/>
      <c r="AP856" s="363"/>
      <c r="AQ856" s="255"/>
      <c r="AR856" s="255"/>
      <c r="AS856" s="255"/>
      <c r="AT856" s="255"/>
      <c r="AU856" s="2843">
        <f t="shared" si="2201"/>
        <v>0</v>
      </c>
      <c r="AV856" s="4008">
        <f t="shared" si="2202"/>
        <v>0</v>
      </c>
      <c r="AW856" s="590" t="str">
        <f>IF($AE856=0,"　",VLOOKUP($AE856,ﾚｰｻﾞOP,5,0))</f>
        <v>-</v>
      </c>
      <c r="AX856" s="369"/>
      <c r="AY856" s="154" t="str">
        <f>IF($AE856=0,"　",VLOOKUP($AE856,ﾚｰｻﾞOP,6,0))</f>
        <v>-</v>
      </c>
      <c r="AZ856" s="367"/>
      <c r="BA856" s="154" t="str">
        <f>IF($AE856=0,"　",VLOOKUP($AE856,ﾚｰｻﾞOP,7,0))</f>
        <v>-</v>
      </c>
      <c r="BB856" s="367"/>
      <c r="BC856" s="368" t="str">
        <f>IF($AE856=0,"　",VLOOKUP($AE856,ﾚｰｻﾞOP,8,0))</f>
        <v>-</v>
      </c>
      <c r="BD856" s="369"/>
      <c r="BE856" s="4599" t="str">
        <f>IF($AE856=0,"　",VLOOKUP($AE856,ﾚｰｻﾞOP,9,0))</f>
        <v>-</v>
      </c>
      <c r="BF856" s="367"/>
      <c r="BG856" s="368" t="str">
        <f>IF($AE856=0,"　",VLOOKUP($AE856,ﾚｰｻﾞOP,10,0))</f>
        <v>-</v>
      </c>
      <c r="BH856" s="367"/>
      <c r="BI856" s="154" t="str">
        <f>IF($AE856=0,"　",VLOOKUP($AE856,ﾚｰｻﾞOP,11,0))</f>
        <v>-</v>
      </c>
      <c r="BJ856" s="367"/>
      <c r="BK856" s="154" t="str">
        <f t="shared" si="2176"/>
        <v>-</v>
      </c>
      <c r="BL856" s="367"/>
      <c r="BM856" s="154" t="str">
        <f t="shared" si="2177"/>
        <v>-</v>
      </c>
      <c r="BN856" s="367"/>
      <c r="BO856" s="155" t="str">
        <f t="shared" si="2180"/>
        <v>-</v>
      </c>
      <c r="BP856" s="367"/>
      <c r="BQ856" s="154" t="str">
        <f>IF($AE856=0,"　",VLOOKUP($AE856,ﾚｰｻﾞOP,12,0))</f>
        <v>-</v>
      </c>
      <c r="BR856" s="369"/>
      <c r="BS856" s="154" t="str">
        <f t="shared" si="2226"/>
        <v>-</v>
      </c>
      <c r="BT856" s="369"/>
      <c r="BU856" s="154" t="str">
        <f t="shared" si="2227"/>
        <v>-</v>
      </c>
      <c r="BV856" s="369"/>
      <c r="BW856" s="154" t="str">
        <f t="shared" si="2228"/>
        <v>-</v>
      </c>
      <c r="BX856" s="367"/>
      <c r="BY856" s="154" t="str">
        <f t="shared" si="2229"/>
        <v>-</v>
      </c>
      <c r="BZ856" s="369"/>
      <c r="CA856" s="154" t="str">
        <f t="shared" si="2230"/>
        <v>-</v>
      </c>
      <c r="CB856" s="367"/>
      <c r="CC856" s="154" t="str">
        <f t="shared" si="2231"/>
        <v>-</v>
      </c>
      <c r="CD856" s="367"/>
      <c r="CE856" s="2850" t="str">
        <f t="shared" si="2203"/>
        <v>-</v>
      </c>
      <c r="CF856" s="2846"/>
      <c r="CG856" s="2855" t="str">
        <f t="shared" si="2204"/>
        <v>-</v>
      </c>
      <c r="CH856" s="2851"/>
      <c r="CI856" s="2850" t="str">
        <f t="shared" si="2205"/>
        <v>-</v>
      </c>
      <c r="CJ856" s="2846"/>
      <c r="CK856" s="2850" t="str">
        <f t="shared" si="2206"/>
        <v>-</v>
      </c>
      <c r="CL856" s="2851"/>
      <c r="CM856" s="2850" t="str">
        <f t="shared" si="2207"/>
        <v>-</v>
      </c>
      <c r="CN856" s="2851"/>
      <c r="CO856" s="2855" t="str">
        <f t="shared" si="2208"/>
        <v>-</v>
      </c>
      <c r="CP856" s="2851"/>
      <c r="CQ856" s="2855" t="str">
        <f t="shared" si="2209"/>
        <v>-</v>
      </c>
      <c r="CR856" s="2851"/>
      <c r="CS856" s="2850" t="str">
        <f t="shared" si="2181"/>
        <v>-</v>
      </c>
      <c r="CT856" s="2851"/>
      <c r="CU856" s="2855"/>
      <c r="CV856" s="2851"/>
      <c r="CW856" s="2850" t="str">
        <f t="shared" si="2182"/>
        <v>-</v>
      </c>
      <c r="CX856" s="2851"/>
      <c r="CY856" s="2855" t="str">
        <f t="shared" si="2183"/>
        <v>-</v>
      </c>
      <c r="CZ856" s="2851"/>
      <c r="DA856" s="154" t="str">
        <f t="shared" si="2184"/>
        <v>-</v>
      </c>
      <c r="DB856" s="369"/>
      <c r="DC856" s="155" t="str">
        <f t="shared" si="2185"/>
        <v>-</v>
      </c>
      <c r="DD856" s="367"/>
      <c r="DE856" s="374">
        <f t="shared" si="2210"/>
        <v>0</v>
      </c>
      <c r="DF856" s="373"/>
      <c r="DG856" s="818">
        <f t="shared" si="2195"/>
        <v>0</v>
      </c>
      <c r="DH856" s="372"/>
      <c r="DI856" s="267">
        <f t="shared" si="2232"/>
        <v>0</v>
      </c>
      <c r="DJ856" s="373"/>
      <c r="DK856" s="374">
        <f t="shared" si="2223"/>
        <v>0</v>
      </c>
      <c r="DL856" s="373"/>
      <c r="DM856" s="375">
        <f t="shared" si="2173"/>
        <v>0</v>
      </c>
      <c r="DN856" s="373"/>
      <c r="DO856" s="155">
        <f t="shared" si="2187"/>
        <v>0</v>
      </c>
      <c r="DP856" s="372"/>
      <c r="DQ856" s="155">
        <f t="shared" si="2188"/>
        <v>0</v>
      </c>
      <c r="DR856" s="373"/>
      <c r="DS856" s="155">
        <f t="shared" si="2189"/>
        <v>0</v>
      </c>
      <c r="DT856" s="372"/>
      <c r="DU856" s="155">
        <f t="shared" si="2190"/>
        <v>0</v>
      </c>
      <c r="DV856" s="373"/>
      <c r="DW856" s="4891">
        <f t="shared" si="2224"/>
        <v>0</v>
      </c>
      <c r="DX856" s="372"/>
      <c r="DY856" s="154">
        <f t="shared" si="2225"/>
        <v>0</v>
      </c>
      <c r="DZ856" s="373"/>
      <c r="EA856" s="154">
        <f t="shared" si="2233"/>
        <v>0</v>
      </c>
      <c r="EB856" s="373"/>
      <c r="EC856" s="269">
        <f t="shared" si="2219"/>
        <v>0</v>
      </c>
      <c r="ED856" s="376"/>
      <c r="EE856" s="822">
        <f t="shared" si="2220"/>
        <v>0</v>
      </c>
      <c r="EF856" s="377"/>
      <c r="EG856" s="273"/>
      <c r="EH856" s="274"/>
      <c r="EI856" s="275"/>
      <c r="EJ856" s="276"/>
      <c r="EK856" s="275"/>
      <c r="EL856" s="277"/>
      <c r="EM856" s="278" t="str">
        <f t="shared" si="2211"/>
        <v xml:space="preserve"> </v>
      </c>
      <c r="EN856" s="372"/>
      <c r="EO856" s="155">
        <f t="shared" si="2212"/>
        <v>0</v>
      </c>
      <c r="EP856" s="373"/>
      <c r="ER856" s="194"/>
      <c r="ET856" s="154">
        <v>46275</v>
      </c>
      <c r="EU856" s="373">
        <v>4263427</v>
      </c>
      <c r="EV856" s="154">
        <f t="shared" si="2191"/>
        <v>1</v>
      </c>
      <c r="EW856" s="373"/>
      <c r="EX856" s="154">
        <v>45706</v>
      </c>
      <c r="EY856" s="367">
        <v>4163111</v>
      </c>
      <c r="EZ856" s="154"/>
      <c r="FA856" s="367"/>
      <c r="FB856" s="154"/>
      <c r="FC856" s="367"/>
      <c r="FD856" s="154">
        <v>46275</v>
      </c>
      <c r="FE856" s="367">
        <v>4263429</v>
      </c>
      <c r="FF856" s="155"/>
      <c r="FG856" s="367"/>
      <c r="FH856" s="154"/>
      <c r="FI856" s="367"/>
      <c r="FJ856" s="154">
        <v>46275</v>
      </c>
      <c r="FK856" s="373">
        <v>4263430</v>
      </c>
      <c r="FL856" s="155">
        <f t="shared" si="2192"/>
        <v>1</v>
      </c>
      <c r="FM856" s="279"/>
      <c r="FN856" s="1184"/>
      <c r="FO856" s="280"/>
      <c r="FP856" s="281"/>
      <c r="FQ856" s="282"/>
      <c r="FS856" s="281"/>
      <c r="FT856" s="282"/>
    </row>
    <row r="857" spans="1:176" ht="18.600000000000001" customHeight="1">
      <c r="A857" s="228">
        <f t="shared" si="2178"/>
        <v>847</v>
      </c>
      <c r="B857" s="343" t="str">
        <f t="shared" si="2179"/>
        <v>4IE</v>
      </c>
      <c r="C857" s="6877">
        <v>46353</v>
      </c>
      <c r="D857" s="1261" t="s">
        <v>62</v>
      </c>
      <c r="E857" s="1262" t="s">
        <v>2037</v>
      </c>
      <c r="F857" s="7682" t="s">
        <v>2542</v>
      </c>
      <c r="G857" s="6876" t="s">
        <v>2550</v>
      </c>
      <c r="H857" s="1330" t="s">
        <v>631</v>
      </c>
      <c r="I857" s="1264" t="s">
        <v>49</v>
      </c>
      <c r="J857" s="1264" t="s">
        <v>2013</v>
      </c>
      <c r="K857" s="599" t="s">
        <v>11</v>
      </c>
      <c r="L857" s="600"/>
      <c r="M857" s="6477">
        <v>46296</v>
      </c>
      <c r="N857" s="353">
        <v>46297</v>
      </c>
      <c r="O857" s="354">
        <v>46297</v>
      </c>
      <c r="P857" s="353">
        <v>46297</v>
      </c>
      <c r="Q857" s="7703">
        <v>46302</v>
      </c>
      <c r="R857" s="353">
        <v>46298</v>
      </c>
      <c r="S857" s="354">
        <v>46303</v>
      </c>
      <c r="T857" s="353">
        <v>46303</v>
      </c>
      <c r="U857" s="7610">
        <v>46305</v>
      </c>
      <c r="V857" s="353"/>
      <c r="W857" s="7833">
        <v>46309</v>
      </c>
      <c r="X857" s="357"/>
      <c r="Y857" s="359">
        <v>46322</v>
      </c>
      <c r="Z857" s="359">
        <v>46322</v>
      </c>
      <c r="AA857" s="601"/>
      <c r="AB857" s="359"/>
      <c r="AC857" s="251" t="s">
        <v>627</v>
      </c>
      <c r="AD857" s="361"/>
      <c r="AE857" s="362">
        <v>2</v>
      </c>
      <c r="AF857" s="363" t="str">
        <f t="shared" si="2197"/>
        <v>4IE</v>
      </c>
      <c r="AG857" s="364"/>
      <c r="AH857" s="364"/>
      <c r="AI857" s="364"/>
      <c r="AJ857" s="364"/>
      <c r="AK857" s="364"/>
      <c r="AL857" s="364"/>
      <c r="AM857" s="364"/>
      <c r="AN857" s="364">
        <v>1</v>
      </c>
      <c r="AO857" s="364"/>
      <c r="AP857" s="363">
        <v>1</v>
      </c>
      <c r="AQ857" s="255">
        <v>1</v>
      </c>
      <c r="AR857" s="255">
        <v>1</v>
      </c>
      <c r="AS857" s="255"/>
      <c r="AT857" s="255"/>
      <c r="AU857" s="2843">
        <f t="shared" si="2201"/>
        <v>0</v>
      </c>
      <c r="AV857" s="4008">
        <f t="shared" si="2202"/>
        <v>1</v>
      </c>
      <c r="AW857" s="590">
        <v>46289</v>
      </c>
      <c r="AX857" s="369">
        <v>4263411</v>
      </c>
      <c r="AY857" s="154">
        <v>46289</v>
      </c>
      <c r="AZ857" s="367">
        <v>4263413</v>
      </c>
      <c r="BA857" s="154">
        <v>46289</v>
      </c>
      <c r="BB857" s="367">
        <v>4263415</v>
      </c>
      <c r="BC857" s="368">
        <v>46282</v>
      </c>
      <c r="BD857" s="369">
        <v>4263416</v>
      </c>
      <c r="BE857" s="4599">
        <v>46251</v>
      </c>
      <c r="BF857" s="367">
        <v>4263381</v>
      </c>
      <c r="BG857" s="368">
        <v>46275</v>
      </c>
      <c r="BH857" s="367">
        <v>4263418</v>
      </c>
      <c r="BI857" s="154">
        <v>46237</v>
      </c>
      <c r="BJ857" s="367">
        <v>4263383</v>
      </c>
      <c r="BK857" s="154" t="str">
        <f t="shared" si="2176"/>
        <v>-</v>
      </c>
      <c r="BL857" s="367"/>
      <c r="BM857" s="154" t="str">
        <f t="shared" si="2177"/>
        <v>-</v>
      </c>
      <c r="BN857" s="367"/>
      <c r="BO857" s="155" t="str">
        <f t="shared" si="2180"/>
        <v>-</v>
      </c>
      <c r="BP857" s="367"/>
      <c r="BQ857" s="154">
        <v>46251</v>
      </c>
      <c r="BR857" s="369">
        <v>4263384</v>
      </c>
      <c r="BS857" s="154" t="str">
        <f t="shared" si="2226"/>
        <v>-</v>
      </c>
      <c r="BT857" s="369"/>
      <c r="BU857" s="154" t="str">
        <f t="shared" si="2227"/>
        <v>-</v>
      </c>
      <c r="BV857" s="369"/>
      <c r="BW857" s="154" t="str">
        <f t="shared" si="2228"/>
        <v>-</v>
      </c>
      <c r="BX857" s="367"/>
      <c r="BY857" s="154" t="str">
        <f t="shared" si="2229"/>
        <v>-</v>
      </c>
      <c r="BZ857" s="369"/>
      <c r="CA857" s="154" t="str">
        <f t="shared" si="2230"/>
        <v>-</v>
      </c>
      <c r="CB857" s="367"/>
      <c r="CC857" s="154" t="str">
        <f t="shared" si="2231"/>
        <v>-</v>
      </c>
      <c r="CD857" s="367"/>
      <c r="CE857" s="2850" t="str">
        <f t="shared" si="2203"/>
        <v>-</v>
      </c>
      <c r="CF857" s="2846"/>
      <c r="CG857" s="2855" t="str">
        <f t="shared" si="2204"/>
        <v>-</v>
      </c>
      <c r="CH857" s="2851"/>
      <c r="CI857" s="2850" t="str">
        <f t="shared" si="2205"/>
        <v>-</v>
      </c>
      <c r="CJ857" s="2846"/>
      <c r="CK857" s="2850" t="str">
        <f t="shared" si="2206"/>
        <v>-</v>
      </c>
      <c r="CL857" s="2851"/>
      <c r="CM857" s="2850" t="str">
        <f t="shared" si="2207"/>
        <v>-</v>
      </c>
      <c r="CN857" s="2851"/>
      <c r="CO857" s="2855" t="str">
        <f t="shared" si="2208"/>
        <v>-</v>
      </c>
      <c r="CP857" s="2851"/>
      <c r="CQ857" s="2855" t="str">
        <f t="shared" si="2209"/>
        <v>-</v>
      </c>
      <c r="CR857" s="2851"/>
      <c r="CS857" s="2850" t="str">
        <f t="shared" si="2181"/>
        <v>-</v>
      </c>
      <c r="CT857" s="2851"/>
      <c r="CU857" s="2855"/>
      <c r="CV857" s="2851"/>
      <c r="CW857" s="2850" t="str">
        <f t="shared" si="2182"/>
        <v>-</v>
      </c>
      <c r="CX857" s="2851"/>
      <c r="CY857" s="2855" t="str">
        <f t="shared" si="2183"/>
        <v>-</v>
      </c>
      <c r="CZ857" s="2851"/>
      <c r="DA857" s="154" t="str">
        <f t="shared" si="2184"/>
        <v>-</v>
      </c>
      <c r="DB857" s="369"/>
      <c r="DC857" s="155" t="str">
        <f t="shared" si="2185"/>
        <v>-</v>
      </c>
      <c r="DD857" s="367"/>
      <c r="DE857" s="374">
        <f t="shared" si="2210"/>
        <v>0</v>
      </c>
      <c r="DF857" s="373"/>
      <c r="DG857" s="818">
        <f t="shared" si="2195"/>
        <v>0</v>
      </c>
      <c r="DH857" s="372"/>
      <c r="DI857" s="267">
        <f t="shared" si="2232"/>
        <v>0</v>
      </c>
      <c r="DJ857" s="373"/>
      <c r="DK857" s="374">
        <f t="shared" si="2223"/>
        <v>0</v>
      </c>
      <c r="DL857" s="373"/>
      <c r="DM857" s="375">
        <f t="shared" si="2173"/>
        <v>0</v>
      </c>
      <c r="DN857" s="373"/>
      <c r="DO857" s="155">
        <f t="shared" si="2187"/>
        <v>0</v>
      </c>
      <c r="DP857" s="372"/>
      <c r="DQ857" s="155">
        <f t="shared" si="2188"/>
        <v>0</v>
      </c>
      <c r="DR857" s="373"/>
      <c r="DS857" s="155">
        <f t="shared" si="2189"/>
        <v>0</v>
      </c>
      <c r="DT857" s="372"/>
      <c r="DU857" s="155">
        <f t="shared" si="2190"/>
        <v>0</v>
      </c>
      <c r="DV857" s="373"/>
      <c r="DW857" s="4891">
        <v>46275</v>
      </c>
      <c r="DX857" s="372">
        <v>4263422</v>
      </c>
      <c r="DY857" s="154">
        <f t="shared" si="2225"/>
        <v>0</v>
      </c>
      <c r="DZ857" s="373"/>
      <c r="EA857" s="154">
        <v>46275</v>
      </c>
      <c r="EB857" s="373">
        <v>4263424</v>
      </c>
      <c r="EC857" s="269">
        <v>46296</v>
      </c>
      <c r="ED857" s="376">
        <v>4263503</v>
      </c>
      <c r="EE857" s="6971">
        <v>46206</v>
      </c>
      <c r="EF857" s="7015">
        <v>4263340</v>
      </c>
      <c r="EG857" s="273"/>
      <c r="EH857" s="274"/>
      <c r="EI857" s="275"/>
      <c r="EJ857" s="276"/>
      <c r="EK857" s="275"/>
      <c r="EL857" s="277"/>
      <c r="EM857" s="278" t="str">
        <f t="shared" si="2211"/>
        <v xml:space="preserve"> </v>
      </c>
      <c r="EN857" s="372"/>
      <c r="EO857" s="155">
        <f t="shared" si="2212"/>
        <v>0</v>
      </c>
      <c r="EP857" s="373"/>
      <c r="ER857" s="194"/>
      <c r="ET857" s="154" t="str">
        <f>IF($AE857=0,"　",VLOOKUP($AE857,ﾚｰｻﾞOP,60,0))</f>
        <v>-</v>
      </c>
      <c r="EU857" s="373"/>
      <c r="EV857" s="154" t="str">
        <f t="shared" si="2191"/>
        <v>-</v>
      </c>
      <c r="EW857" s="373"/>
      <c r="EX857" s="154"/>
      <c r="EY857" s="367"/>
      <c r="EZ857" s="154"/>
      <c r="FA857" s="367"/>
      <c r="FB857" s="154"/>
      <c r="FC857" s="367"/>
      <c r="FD857" s="154"/>
      <c r="FE857" s="367"/>
      <c r="FF857" s="155"/>
      <c r="FG857" s="367"/>
      <c r="FH857" s="154"/>
      <c r="FI857" s="367"/>
      <c r="FJ857" s="154" t="str">
        <f>IF($AE857=0,"　",VLOOKUP($AE857,ﾚｰｻﾞOP,67,0))</f>
        <v>-</v>
      </c>
      <c r="FK857" s="373"/>
      <c r="FL857" s="155" t="str">
        <f t="shared" si="2192"/>
        <v>-</v>
      </c>
      <c r="FM857" s="279"/>
      <c r="FN857" s="1184"/>
      <c r="FO857" s="280"/>
      <c r="FP857" s="281"/>
      <c r="FQ857" s="282"/>
      <c r="FS857" s="281"/>
      <c r="FT857" s="282"/>
    </row>
    <row r="858" spans="1:176" ht="18.600000000000001" customHeight="1">
      <c r="A858" s="228">
        <f t="shared" si="2178"/>
        <v>848</v>
      </c>
      <c r="B858" s="343" t="str">
        <f t="shared" si="2179"/>
        <v>4IE</v>
      </c>
      <c r="C858" s="6821">
        <v>46321</v>
      </c>
      <c r="D858" s="7524" t="s">
        <v>1601</v>
      </c>
      <c r="E858" s="7534">
        <v>89610254</v>
      </c>
      <c r="F858" s="7682" t="s">
        <v>2359</v>
      </c>
      <c r="G858" s="7082"/>
      <c r="H858" s="1330" t="s">
        <v>630</v>
      </c>
      <c r="I858" s="1264" t="s">
        <v>2405</v>
      </c>
      <c r="J858" s="1264" t="s">
        <v>1702</v>
      </c>
      <c r="K858" s="599" t="s">
        <v>11</v>
      </c>
      <c r="L858" s="7083"/>
      <c r="M858" s="7719">
        <v>46297</v>
      </c>
      <c r="N858" s="7085">
        <v>46291</v>
      </c>
      <c r="O858" s="7041">
        <v>46298</v>
      </c>
      <c r="P858" s="7085">
        <v>46295</v>
      </c>
      <c r="Q858" s="7703">
        <v>46302</v>
      </c>
      <c r="R858" s="7085">
        <v>46291</v>
      </c>
      <c r="S858" s="354">
        <v>46304</v>
      </c>
      <c r="T858" s="7085">
        <v>46295</v>
      </c>
      <c r="U858" s="7610">
        <v>46305</v>
      </c>
      <c r="V858" s="7085"/>
      <c r="W858" s="7833">
        <v>46309</v>
      </c>
      <c r="X858" s="7086"/>
      <c r="Y858" s="7066">
        <v>46323</v>
      </c>
      <c r="Z858" s="7066">
        <v>46323</v>
      </c>
      <c r="AA858" s="7088"/>
      <c r="AB858" s="7087"/>
      <c r="AC858" s="251"/>
      <c r="AD858" s="7089"/>
      <c r="AE858" s="7090">
        <v>25</v>
      </c>
      <c r="AF858" s="363" t="str">
        <f t="shared" si="2197"/>
        <v>4IE</v>
      </c>
      <c r="AG858" s="7092"/>
      <c r="AH858" s="7092"/>
      <c r="AI858" s="7092"/>
      <c r="AJ858" s="7092"/>
      <c r="AK858" s="7092"/>
      <c r="AL858" s="7092"/>
      <c r="AM858" s="7092"/>
      <c r="AN858" s="7092"/>
      <c r="AO858" s="7092"/>
      <c r="AP858" s="7091"/>
      <c r="AQ858" s="7092"/>
      <c r="AR858" s="7092"/>
      <c r="AS858" s="7092"/>
      <c r="AT858" s="7092"/>
      <c r="AU858" s="7093">
        <f t="shared" si="2201"/>
        <v>0</v>
      </c>
      <c r="AV858" s="7094">
        <f t="shared" si="2202"/>
        <v>0</v>
      </c>
      <c r="AW858" s="590" t="str">
        <f>IF($AE858=0,"　",VLOOKUP($AE858,ﾚｰｻﾞOP,5,0))</f>
        <v>-</v>
      </c>
      <c r="AX858" s="7095"/>
      <c r="AY858" s="154" t="str">
        <f>IF($AE858=0,"　",VLOOKUP($AE858,ﾚｰｻﾞOP,6,0))</f>
        <v>-</v>
      </c>
      <c r="AZ858" s="367"/>
      <c r="BA858" s="154" t="str">
        <f>IF($AE858=0,"　",VLOOKUP($AE858,ﾚｰｻﾞOP,7,0))</f>
        <v>-</v>
      </c>
      <c r="BB858" s="367"/>
      <c r="BC858" s="368" t="str">
        <f>IF($AE858=0,"　",VLOOKUP($AE858,ﾚｰｻﾞOP,8,0))</f>
        <v>-</v>
      </c>
      <c r="BD858" s="369"/>
      <c r="BE858" s="4599" t="str">
        <f>IF($AE858=0,"　",VLOOKUP($AE858,ﾚｰｻﾞOP,9,0))</f>
        <v>-</v>
      </c>
      <c r="BF858" s="367"/>
      <c r="BG858" s="368" t="str">
        <f>IF($AE858=0,"　",VLOOKUP($AE858,ﾚｰｻﾞOP,10,0))</f>
        <v>-</v>
      </c>
      <c r="BH858" s="367"/>
      <c r="BI858" s="154" t="str">
        <f>IF($AE858=0,"　",VLOOKUP($AE858,ﾚｰｻﾞOP,11,0))</f>
        <v>-</v>
      </c>
      <c r="BJ858" s="367"/>
      <c r="BK858" s="154" t="str">
        <f t="shared" si="2176"/>
        <v>-</v>
      </c>
      <c r="BL858" s="367"/>
      <c r="BM858" s="154" t="str">
        <f t="shared" si="2177"/>
        <v>-</v>
      </c>
      <c r="BN858" s="367"/>
      <c r="BO858" s="155" t="str">
        <f t="shared" si="2180"/>
        <v>-</v>
      </c>
      <c r="BP858" s="367"/>
      <c r="BQ858" s="154" t="str">
        <f t="shared" ref="BQ858:BQ867" si="2234">IF($AE858=0,"　",VLOOKUP($AE858,ﾚｰｻﾞOP,12,0))</f>
        <v>-</v>
      </c>
      <c r="BR858" s="369"/>
      <c r="BS858" s="154" t="str">
        <f t="shared" si="2226"/>
        <v>-</v>
      </c>
      <c r="BT858" s="369"/>
      <c r="BU858" s="154" t="str">
        <f t="shared" si="2227"/>
        <v>-</v>
      </c>
      <c r="BV858" s="369"/>
      <c r="BW858" s="154" t="str">
        <f t="shared" si="2228"/>
        <v>-</v>
      </c>
      <c r="BX858" s="367"/>
      <c r="BY858" s="154" t="str">
        <f t="shared" si="2229"/>
        <v>-</v>
      </c>
      <c r="BZ858" s="369"/>
      <c r="CA858" s="154" t="str">
        <f t="shared" si="2230"/>
        <v>-</v>
      </c>
      <c r="CB858" s="367"/>
      <c r="CC858" s="154" t="str">
        <f t="shared" si="2231"/>
        <v>-</v>
      </c>
      <c r="CD858" s="367"/>
      <c r="CE858" s="7096" t="str">
        <f t="shared" si="2203"/>
        <v>-</v>
      </c>
      <c r="CF858" s="7095"/>
      <c r="CG858" s="7098" t="str">
        <f t="shared" si="2204"/>
        <v>-</v>
      </c>
      <c r="CH858" s="7097"/>
      <c r="CI858" s="7096" t="str">
        <f t="shared" si="2205"/>
        <v>-</v>
      </c>
      <c r="CJ858" s="7095"/>
      <c r="CK858" s="7096" t="str">
        <f t="shared" si="2206"/>
        <v>-</v>
      </c>
      <c r="CL858" s="7097"/>
      <c r="CM858" s="7096" t="str">
        <f t="shared" si="2207"/>
        <v>-</v>
      </c>
      <c r="CN858" s="7097"/>
      <c r="CO858" s="7098" t="str">
        <f t="shared" si="2208"/>
        <v>-</v>
      </c>
      <c r="CP858" s="7097"/>
      <c r="CQ858" s="7098" t="str">
        <f t="shared" si="2209"/>
        <v>-</v>
      </c>
      <c r="CR858" s="7097"/>
      <c r="CS858" s="2850" t="str">
        <f t="shared" si="2181"/>
        <v>-</v>
      </c>
      <c r="CT858" s="2851"/>
      <c r="CU858" s="2855"/>
      <c r="CV858" s="2851"/>
      <c r="CW858" s="2850" t="str">
        <f t="shared" si="2182"/>
        <v>-</v>
      </c>
      <c r="CX858" s="2851"/>
      <c r="CY858" s="2855" t="str">
        <f t="shared" si="2183"/>
        <v>-</v>
      </c>
      <c r="CZ858" s="2851"/>
      <c r="DA858" s="154" t="str">
        <f t="shared" si="2184"/>
        <v>-</v>
      </c>
      <c r="DB858" s="369"/>
      <c r="DC858" s="155" t="str">
        <f t="shared" si="2185"/>
        <v>-</v>
      </c>
      <c r="DD858" s="367"/>
      <c r="DE858" s="374">
        <f t="shared" si="2210"/>
        <v>0</v>
      </c>
      <c r="DF858" s="373"/>
      <c r="DG858" s="818">
        <f t="shared" si="2195"/>
        <v>0</v>
      </c>
      <c r="DH858" s="372"/>
      <c r="DI858" s="267">
        <f t="shared" si="2232"/>
        <v>0</v>
      </c>
      <c r="DJ858" s="373"/>
      <c r="DK858" s="374">
        <f t="shared" si="2223"/>
        <v>0</v>
      </c>
      <c r="DL858" s="373"/>
      <c r="DM858" s="375">
        <f t="shared" si="2173"/>
        <v>0</v>
      </c>
      <c r="DN858" s="373"/>
      <c r="DO858" s="155">
        <f t="shared" si="2187"/>
        <v>0</v>
      </c>
      <c r="DP858" s="372"/>
      <c r="DQ858" s="155">
        <f t="shared" si="2188"/>
        <v>0</v>
      </c>
      <c r="DR858" s="373"/>
      <c r="DS858" s="155">
        <f t="shared" si="2189"/>
        <v>0</v>
      </c>
      <c r="DT858" s="372"/>
      <c r="DU858" s="155">
        <f t="shared" si="2190"/>
        <v>0</v>
      </c>
      <c r="DV858" s="373"/>
      <c r="DW858" s="4891">
        <f t="shared" si="2224"/>
        <v>0</v>
      </c>
      <c r="DX858" s="372"/>
      <c r="DY858" s="154">
        <f t="shared" si="2225"/>
        <v>0</v>
      </c>
      <c r="DZ858" s="373"/>
      <c r="EA858" s="154">
        <f t="shared" si="2233"/>
        <v>0</v>
      </c>
      <c r="EB858" s="373"/>
      <c r="EC858" s="269">
        <f t="shared" si="2219"/>
        <v>0</v>
      </c>
      <c r="ED858" s="376"/>
      <c r="EE858" s="6971">
        <f t="shared" si="2220"/>
        <v>0</v>
      </c>
      <c r="EF858" s="7101"/>
      <c r="EG858" s="273"/>
      <c r="EH858" s="274"/>
      <c r="EI858" s="275"/>
      <c r="EJ858" s="276"/>
      <c r="EK858" s="275"/>
      <c r="EL858" s="277"/>
      <c r="EM858" s="829" t="str">
        <f t="shared" si="2211"/>
        <v xml:space="preserve"> </v>
      </c>
      <c r="EN858" s="7100"/>
      <c r="EO858" s="7098">
        <f t="shared" si="2212"/>
        <v>0</v>
      </c>
      <c r="EP858" s="7099"/>
      <c r="ER858" s="7102"/>
      <c r="ET858" s="154">
        <v>46206</v>
      </c>
      <c r="EU858" s="373">
        <v>4263341</v>
      </c>
      <c r="EV858" s="154">
        <f t="shared" si="2191"/>
        <v>1</v>
      </c>
      <c r="EW858" s="7099"/>
      <c r="EX858" s="7096"/>
      <c r="EY858" s="7097"/>
      <c r="EZ858" s="7096"/>
      <c r="FA858" s="7097"/>
      <c r="FB858" s="7096">
        <v>45889</v>
      </c>
      <c r="FC858" s="7097">
        <v>4163311</v>
      </c>
      <c r="FD858" s="7096"/>
      <c r="FE858" s="7097"/>
      <c r="FF858" s="7098"/>
      <c r="FG858" s="7097"/>
      <c r="FH858" s="7096"/>
      <c r="FI858" s="7097"/>
      <c r="FJ858" s="154">
        <v>46206</v>
      </c>
      <c r="FK858" s="373">
        <v>4263344</v>
      </c>
      <c r="FL858" s="155">
        <f t="shared" si="2192"/>
        <v>1</v>
      </c>
      <c r="FM858" s="7095"/>
      <c r="FN858" s="7096"/>
      <c r="FO858" s="7097"/>
      <c r="FP858" s="7096"/>
      <c r="FQ858" s="7097"/>
      <c r="FS858" s="7096"/>
      <c r="FT858" s="7097"/>
    </row>
    <row r="859" spans="1:176" ht="18.600000000000001" customHeight="1">
      <c r="A859" s="228">
        <f t="shared" si="2178"/>
        <v>849</v>
      </c>
      <c r="B859" s="343" t="str">
        <f t="shared" si="2179"/>
        <v>4IE</v>
      </c>
      <c r="C859" s="6877">
        <v>46353</v>
      </c>
      <c r="D859" s="1261" t="s">
        <v>1402</v>
      </c>
      <c r="E859" s="6593" t="s">
        <v>2035</v>
      </c>
      <c r="F859" s="7682" t="s">
        <v>2536</v>
      </c>
      <c r="G859" s="6876" t="s">
        <v>2600</v>
      </c>
      <c r="H859" s="1330" t="s">
        <v>631</v>
      </c>
      <c r="I859" s="1264" t="s">
        <v>49</v>
      </c>
      <c r="J859" s="1264" t="s">
        <v>2272</v>
      </c>
      <c r="K859" s="599" t="s">
        <v>11</v>
      </c>
      <c r="L859" s="600" t="s">
        <v>2393</v>
      </c>
      <c r="M859" s="6477">
        <v>46297</v>
      </c>
      <c r="N859" s="353">
        <v>46297</v>
      </c>
      <c r="O859" s="354">
        <v>46298</v>
      </c>
      <c r="P859" s="353">
        <v>46297</v>
      </c>
      <c r="Q859" s="354">
        <v>46303</v>
      </c>
      <c r="R859" s="353">
        <v>46298</v>
      </c>
      <c r="S859" s="354">
        <v>46304</v>
      </c>
      <c r="T859" s="353">
        <v>46303</v>
      </c>
      <c r="U859" s="7685">
        <v>46308</v>
      </c>
      <c r="V859" s="353"/>
      <c r="W859" s="7833">
        <v>46309</v>
      </c>
      <c r="X859" s="357"/>
      <c r="Y859" s="359">
        <v>46323</v>
      </c>
      <c r="Z859" s="359">
        <v>46323</v>
      </c>
      <c r="AA859" s="601"/>
      <c r="AB859" s="359"/>
      <c r="AC859" s="251" t="s">
        <v>627</v>
      </c>
      <c r="AD859" s="361"/>
      <c r="AE859" s="362">
        <v>3</v>
      </c>
      <c r="AF859" s="363" t="str">
        <f t="shared" si="2197"/>
        <v>4IE</v>
      </c>
      <c r="AG859" s="364"/>
      <c r="AH859" s="364"/>
      <c r="AI859" s="364"/>
      <c r="AJ859" s="364"/>
      <c r="AK859" s="364"/>
      <c r="AL859" s="364"/>
      <c r="AM859" s="364"/>
      <c r="AN859" s="364">
        <v>1</v>
      </c>
      <c r="AO859" s="364"/>
      <c r="AP859" s="363"/>
      <c r="AQ859" s="255">
        <v>1</v>
      </c>
      <c r="AR859" s="255">
        <v>1</v>
      </c>
      <c r="AS859" s="255"/>
      <c r="AT859" s="255"/>
      <c r="AU859" s="2843">
        <f t="shared" si="2201"/>
        <v>0</v>
      </c>
      <c r="AV859" s="4008">
        <f t="shared" si="2202"/>
        <v>1</v>
      </c>
      <c r="AW859" s="590">
        <v>46289</v>
      </c>
      <c r="AX859" s="369">
        <v>4263411</v>
      </c>
      <c r="AY859" s="154">
        <v>46289</v>
      </c>
      <c r="AZ859" s="367">
        <v>4263413</v>
      </c>
      <c r="BA859" s="154">
        <v>46289</v>
      </c>
      <c r="BB859" s="367">
        <v>4263415</v>
      </c>
      <c r="BC859" s="368">
        <v>46282</v>
      </c>
      <c r="BD859" s="369">
        <v>4263416</v>
      </c>
      <c r="BE859" s="4599">
        <v>46220</v>
      </c>
      <c r="BF859" s="367">
        <v>4263333</v>
      </c>
      <c r="BG859" s="368">
        <v>46303</v>
      </c>
      <c r="BH859" s="367">
        <v>4263453</v>
      </c>
      <c r="BI859" s="154">
        <v>46206</v>
      </c>
      <c r="BJ859" s="367">
        <v>4263328</v>
      </c>
      <c r="BK859" s="154" t="str">
        <f t="shared" si="2176"/>
        <v>-</v>
      </c>
      <c r="BL859" s="367"/>
      <c r="BM859" s="154" t="str">
        <f t="shared" si="2177"/>
        <v>-</v>
      </c>
      <c r="BN859" s="367"/>
      <c r="BO859" s="155" t="str">
        <f t="shared" si="2180"/>
        <v>-</v>
      </c>
      <c r="BP859" s="367"/>
      <c r="BQ859" s="154" t="str">
        <f t="shared" si="2234"/>
        <v>-</v>
      </c>
      <c r="BR859" s="369"/>
      <c r="BS859" s="154" t="str">
        <f t="shared" si="2226"/>
        <v>-</v>
      </c>
      <c r="BT859" s="369"/>
      <c r="BU859" s="154" t="str">
        <f t="shared" si="2227"/>
        <v>-</v>
      </c>
      <c r="BV859" s="369"/>
      <c r="BW859" s="154" t="str">
        <f t="shared" si="2228"/>
        <v>-</v>
      </c>
      <c r="BX859" s="367"/>
      <c r="BY859" s="154" t="str">
        <f t="shared" si="2229"/>
        <v>-</v>
      </c>
      <c r="BZ859" s="369"/>
      <c r="CA859" s="154" t="str">
        <f t="shared" si="2230"/>
        <v>-</v>
      </c>
      <c r="CB859" s="367"/>
      <c r="CC859" s="154" t="str">
        <f t="shared" si="2231"/>
        <v>-</v>
      </c>
      <c r="CD859" s="367"/>
      <c r="CE859" s="2850" t="str">
        <f t="shared" si="2203"/>
        <v>-</v>
      </c>
      <c r="CF859" s="2846"/>
      <c r="CG859" s="2855" t="str">
        <f t="shared" si="2204"/>
        <v>-</v>
      </c>
      <c r="CH859" s="2851"/>
      <c r="CI859" s="2850" t="str">
        <f t="shared" si="2205"/>
        <v>-</v>
      </c>
      <c r="CJ859" s="2846"/>
      <c r="CK859" s="2850" t="str">
        <f t="shared" si="2206"/>
        <v>-</v>
      </c>
      <c r="CL859" s="2851"/>
      <c r="CM859" s="2850" t="str">
        <f t="shared" si="2207"/>
        <v>-</v>
      </c>
      <c r="CN859" s="2851"/>
      <c r="CO859" s="2855" t="str">
        <f t="shared" si="2208"/>
        <v>-</v>
      </c>
      <c r="CP859" s="2851"/>
      <c r="CQ859" s="2855" t="str">
        <f t="shared" si="2209"/>
        <v>-</v>
      </c>
      <c r="CR859" s="2851"/>
      <c r="CS859" s="2850" t="str">
        <f t="shared" si="2181"/>
        <v>-</v>
      </c>
      <c r="CT859" s="2851"/>
      <c r="CU859" s="2855"/>
      <c r="CV859" s="2851"/>
      <c r="CW859" s="2850" t="str">
        <f t="shared" si="2182"/>
        <v>-</v>
      </c>
      <c r="CX859" s="2851"/>
      <c r="CY859" s="2855" t="str">
        <f t="shared" si="2183"/>
        <v>-</v>
      </c>
      <c r="CZ859" s="2851"/>
      <c r="DA859" s="154" t="str">
        <f t="shared" si="2184"/>
        <v>-</v>
      </c>
      <c r="DB859" s="369"/>
      <c r="DC859" s="155" t="str">
        <f t="shared" si="2185"/>
        <v>-</v>
      </c>
      <c r="DD859" s="367"/>
      <c r="DE859" s="374">
        <f t="shared" si="2210"/>
        <v>0</v>
      </c>
      <c r="DF859" s="373"/>
      <c r="DG859" s="818">
        <f t="shared" si="2195"/>
        <v>0</v>
      </c>
      <c r="DH859" s="372"/>
      <c r="DI859" s="267">
        <f t="shared" si="2232"/>
        <v>0</v>
      </c>
      <c r="DJ859" s="373"/>
      <c r="DK859" s="374">
        <f t="shared" si="2223"/>
        <v>0</v>
      </c>
      <c r="DL859" s="373"/>
      <c r="DM859" s="375">
        <f t="shared" si="2173"/>
        <v>0</v>
      </c>
      <c r="DN859" s="373"/>
      <c r="DO859" s="155">
        <f t="shared" si="2187"/>
        <v>0</v>
      </c>
      <c r="DP859" s="372"/>
      <c r="DQ859" s="155">
        <f t="shared" si="2188"/>
        <v>0</v>
      </c>
      <c r="DR859" s="373"/>
      <c r="DS859" s="155">
        <f t="shared" si="2189"/>
        <v>0</v>
      </c>
      <c r="DT859" s="372"/>
      <c r="DU859" s="155">
        <f t="shared" si="2190"/>
        <v>0</v>
      </c>
      <c r="DV859" s="373"/>
      <c r="DW859" s="4891">
        <v>46275</v>
      </c>
      <c r="DX859" s="372">
        <v>4263422</v>
      </c>
      <c r="DY859" s="154">
        <f t="shared" si="2225"/>
        <v>0</v>
      </c>
      <c r="DZ859" s="373"/>
      <c r="EA859" s="154">
        <f t="shared" si="2233"/>
        <v>0</v>
      </c>
      <c r="EB859" s="373"/>
      <c r="EC859" s="269">
        <v>46296</v>
      </c>
      <c r="ED859" s="376">
        <v>4263503</v>
      </c>
      <c r="EE859" s="6971">
        <v>46206</v>
      </c>
      <c r="EF859" s="7015">
        <v>4263340</v>
      </c>
      <c r="EG859" s="273"/>
      <c r="EH859" s="274"/>
      <c r="EI859" s="275"/>
      <c r="EJ859" s="276"/>
      <c r="EK859" s="275"/>
      <c r="EL859" s="277"/>
      <c r="EM859" s="278" t="str">
        <f t="shared" si="2211"/>
        <v xml:space="preserve"> </v>
      </c>
      <c r="EN859" s="372"/>
      <c r="EO859" s="155">
        <f t="shared" si="2212"/>
        <v>0</v>
      </c>
      <c r="EP859" s="373"/>
      <c r="ER859" s="194"/>
      <c r="ET859" s="154" t="str">
        <f>IF($AE859=0,"　",VLOOKUP($AE859,ﾚｰｻﾞOP,60,0))</f>
        <v>-</v>
      </c>
      <c r="EU859" s="373"/>
      <c r="EV859" s="154" t="str">
        <f t="shared" si="2191"/>
        <v>-</v>
      </c>
      <c r="EW859" s="373"/>
      <c r="EX859" s="154"/>
      <c r="EY859" s="367"/>
      <c r="EZ859" s="154"/>
      <c r="FA859" s="367"/>
      <c r="FB859" s="154"/>
      <c r="FC859" s="367"/>
      <c r="FD859" s="154"/>
      <c r="FE859" s="367"/>
      <c r="FF859" s="155"/>
      <c r="FG859" s="367"/>
      <c r="FH859" s="154"/>
      <c r="FI859" s="367"/>
      <c r="FJ859" s="154" t="str">
        <f>IF($AE859=0,"　",VLOOKUP($AE859,ﾚｰｻﾞOP,67,0))</f>
        <v>-</v>
      </c>
      <c r="FK859" s="373"/>
      <c r="FL859" s="155" t="str">
        <f t="shared" si="2192"/>
        <v>-</v>
      </c>
      <c r="FM859" s="279"/>
      <c r="FN859" s="1184"/>
      <c r="FO859" s="280"/>
      <c r="FP859" s="281"/>
      <c r="FQ859" s="282"/>
      <c r="FS859" s="281"/>
      <c r="FT859" s="282"/>
    </row>
    <row r="860" spans="1:176" ht="18.600000000000001" customHeight="1">
      <c r="A860" s="228">
        <f t="shared" si="2178"/>
        <v>850</v>
      </c>
      <c r="B860" s="343" t="str">
        <f t="shared" si="2179"/>
        <v>4IE</v>
      </c>
      <c r="C860" s="6821">
        <v>46321</v>
      </c>
      <c r="D860" s="6192" t="s">
        <v>1601</v>
      </c>
      <c r="E860" s="6942" t="s">
        <v>2045</v>
      </c>
      <c r="F860" s="6828" t="s">
        <v>2362</v>
      </c>
      <c r="G860" s="1263"/>
      <c r="H860" s="1330" t="s">
        <v>630</v>
      </c>
      <c r="I860" s="1264" t="s">
        <v>2406</v>
      </c>
      <c r="J860" s="1264" t="s">
        <v>1702</v>
      </c>
      <c r="K860" s="599" t="s">
        <v>11</v>
      </c>
      <c r="L860" s="600"/>
      <c r="M860" s="6477">
        <v>46298</v>
      </c>
      <c r="N860" s="353">
        <v>46291</v>
      </c>
      <c r="O860" s="7703">
        <v>46301</v>
      </c>
      <c r="P860" s="353">
        <v>46296</v>
      </c>
      <c r="Q860" s="354">
        <v>46303</v>
      </c>
      <c r="R860" s="353">
        <v>46291</v>
      </c>
      <c r="S860" s="7703">
        <v>46305</v>
      </c>
      <c r="T860" s="353">
        <v>46298</v>
      </c>
      <c r="U860" s="7696">
        <v>46308</v>
      </c>
      <c r="V860" s="353"/>
      <c r="W860" s="7830">
        <v>46310</v>
      </c>
      <c r="X860" s="357"/>
      <c r="Y860" s="359">
        <v>46324</v>
      </c>
      <c r="Z860" s="359">
        <v>46324</v>
      </c>
      <c r="AA860" s="601"/>
      <c r="AB860" s="359"/>
      <c r="AC860" s="251"/>
      <c r="AD860" s="361"/>
      <c r="AE860" s="362">
        <v>25</v>
      </c>
      <c r="AF860" s="363" t="str">
        <f t="shared" si="2197"/>
        <v>4IE</v>
      </c>
      <c r="AG860" s="364"/>
      <c r="AH860" s="364"/>
      <c r="AI860" s="364"/>
      <c r="AJ860" s="364"/>
      <c r="AK860" s="364"/>
      <c r="AL860" s="364"/>
      <c r="AM860" s="364"/>
      <c r="AN860" s="364"/>
      <c r="AO860" s="364"/>
      <c r="AP860" s="363"/>
      <c r="AQ860" s="255"/>
      <c r="AR860" s="255"/>
      <c r="AS860" s="255"/>
      <c r="AT860" s="255"/>
      <c r="AU860" s="2843">
        <f t="shared" si="2201"/>
        <v>0</v>
      </c>
      <c r="AV860" s="4008">
        <f t="shared" si="2202"/>
        <v>0</v>
      </c>
      <c r="AW860" s="590" t="str">
        <f>IF($AE860=0,"　",VLOOKUP($AE860,ﾚｰｻﾞOP,5,0))</f>
        <v>-</v>
      </c>
      <c r="AX860" s="369"/>
      <c r="AY860" s="154" t="str">
        <f>IF($AE860=0,"　",VLOOKUP($AE860,ﾚｰｻﾞOP,6,0))</f>
        <v>-</v>
      </c>
      <c r="AZ860" s="367"/>
      <c r="BA860" s="154" t="str">
        <f>IF($AE860=0,"　",VLOOKUP($AE860,ﾚｰｻﾞOP,7,0))</f>
        <v>-</v>
      </c>
      <c r="BB860" s="367"/>
      <c r="BC860" s="368" t="str">
        <f>IF($AE860=0,"　",VLOOKUP($AE860,ﾚｰｻﾞOP,8,0))</f>
        <v>-</v>
      </c>
      <c r="BD860" s="369"/>
      <c r="BE860" s="4599" t="str">
        <f>IF($AE860=0,"　",VLOOKUP($AE860,ﾚｰｻﾞOP,9,0))</f>
        <v>-</v>
      </c>
      <c r="BF860" s="367"/>
      <c r="BG860" s="368" t="str">
        <f>IF($AE860=0,"　",VLOOKUP($AE860,ﾚｰｻﾞOP,10,0))</f>
        <v>-</v>
      </c>
      <c r="BH860" s="367"/>
      <c r="BI860" s="154" t="str">
        <f>IF($AE860=0,"　",VLOOKUP($AE860,ﾚｰｻﾞOP,11,0))</f>
        <v>-</v>
      </c>
      <c r="BJ860" s="367"/>
      <c r="BK860" s="154" t="str">
        <f t="shared" si="2176"/>
        <v>-</v>
      </c>
      <c r="BL860" s="367"/>
      <c r="BM860" s="154" t="str">
        <f t="shared" si="2177"/>
        <v>-</v>
      </c>
      <c r="BN860" s="367"/>
      <c r="BO860" s="155" t="str">
        <f t="shared" si="2180"/>
        <v>-</v>
      </c>
      <c r="BP860" s="367"/>
      <c r="BQ860" s="154" t="str">
        <f t="shared" si="2234"/>
        <v>-</v>
      </c>
      <c r="BR860" s="369"/>
      <c r="BS860" s="154" t="str">
        <f t="shared" si="2226"/>
        <v>-</v>
      </c>
      <c r="BT860" s="369"/>
      <c r="BU860" s="154" t="str">
        <f t="shared" si="2227"/>
        <v>-</v>
      </c>
      <c r="BV860" s="369"/>
      <c r="BW860" s="154" t="str">
        <f t="shared" si="2228"/>
        <v>-</v>
      </c>
      <c r="BX860" s="367"/>
      <c r="BY860" s="154" t="str">
        <f t="shared" si="2229"/>
        <v>-</v>
      </c>
      <c r="BZ860" s="369"/>
      <c r="CA860" s="154" t="str">
        <f t="shared" si="2230"/>
        <v>-</v>
      </c>
      <c r="CB860" s="367"/>
      <c r="CC860" s="154" t="str">
        <f t="shared" si="2231"/>
        <v>-</v>
      </c>
      <c r="CD860" s="367"/>
      <c r="CE860" s="2850" t="str">
        <f t="shared" si="2203"/>
        <v>-</v>
      </c>
      <c r="CF860" s="2846"/>
      <c r="CG860" s="2855" t="str">
        <f t="shared" si="2204"/>
        <v>-</v>
      </c>
      <c r="CH860" s="2851"/>
      <c r="CI860" s="2850" t="str">
        <f t="shared" si="2205"/>
        <v>-</v>
      </c>
      <c r="CJ860" s="2846"/>
      <c r="CK860" s="2850" t="str">
        <f t="shared" si="2206"/>
        <v>-</v>
      </c>
      <c r="CL860" s="2851"/>
      <c r="CM860" s="2850" t="str">
        <f t="shared" si="2207"/>
        <v>-</v>
      </c>
      <c r="CN860" s="2851"/>
      <c r="CO860" s="2855" t="str">
        <f t="shared" si="2208"/>
        <v>-</v>
      </c>
      <c r="CP860" s="2851"/>
      <c r="CQ860" s="2855" t="str">
        <f t="shared" si="2209"/>
        <v>-</v>
      </c>
      <c r="CR860" s="2851"/>
      <c r="CS860" s="2850" t="str">
        <f t="shared" si="2181"/>
        <v>-</v>
      </c>
      <c r="CT860" s="2851"/>
      <c r="CU860" s="2855"/>
      <c r="CV860" s="2851"/>
      <c r="CW860" s="2850" t="str">
        <f t="shared" si="2182"/>
        <v>-</v>
      </c>
      <c r="CX860" s="2851"/>
      <c r="CY860" s="2855" t="str">
        <f t="shared" si="2183"/>
        <v>-</v>
      </c>
      <c r="CZ860" s="2851"/>
      <c r="DA860" s="154" t="str">
        <f t="shared" si="2184"/>
        <v>-</v>
      </c>
      <c r="DB860" s="369"/>
      <c r="DC860" s="155" t="str">
        <f t="shared" si="2185"/>
        <v>-</v>
      </c>
      <c r="DD860" s="367"/>
      <c r="DE860" s="374">
        <f t="shared" si="2210"/>
        <v>0</v>
      </c>
      <c r="DF860" s="373"/>
      <c r="DG860" s="818">
        <f t="shared" si="2195"/>
        <v>0</v>
      </c>
      <c r="DH860" s="372"/>
      <c r="DI860" s="267">
        <f t="shared" si="2232"/>
        <v>0</v>
      </c>
      <c r="DJ860" s="373"/>
      <c r="DK860" s="374">
        <f t="shared" si="2223"/>
        <v>0</v>
      </c>
      <c r="DL860" s="373"/>
      <c r="DM860" s="375">
        <f t="shared" si="2173"/>
        <v>0</v>
      </c>
      <c r="DN860" s="373"/>
      <c r="DO860" s="155">
        <f t="shared" si="2187"/>
        <v>0</v>
      </c>
      <c r="DP860" s="372"/>
      <c r="DQ860" s="155">
        <f t="shared" si="2188"/>
        <v>0</v>
      </c>
      <c r="DR860" s="373"/>
      <c r="DS860" s="155">
        <f t="shared" si="2189"/>
        <v>0</v>
      </c>
      <c r="DT860" s="372"/>
      <c r="DU860" s="155">
        <f t="shared" si="2190"/>
        <v>0</v>
      </c>
      <c r="DV860" s="373"/>
      <c r="DW860" s="4891">
        <f t="shared" si="2224"/>
        <v>0</v>
      </c>
      <c r="DX860" s="372"/>
      <c r="DY860" s="154">
        <f t="shared" si="2225"/>
        <v>0</v>
      </c>
      <c r="DZ860" s="373"/>
      <c r="EA860" s="154">
        <f t="shared" si="2233"/>
        <v>0</v>
      </c>
      <c r="EB860" s="373"/>
      <c r="EC860" s="269">
        <f t="shared" si="2219"/>
        <v>0</v>
      </c>
      <c r="ED860" s="376"/>
      <c r="EE860" s="6971">
        <f t="shared" si="2220"/>
        <v>0</v>
      </c>
      <c r="EF860" s="7015"/>
      <c r="EG860" s="273"/>
      <c r="EH860" s="274"/>
      <c r="EI860" s="275"/>
      <c r="EJ860" s="276"/>
      <c r="EK860" s="275"/>
      <c r="EL860" s="277"/>
      <c r="EM860" s="278" t="str">
        <f t="shared" si="2211"/>
        <v xml:space="preserve"> </v>
      </c>
      <c r="EN860" s="372"/>
      <c r="EO860" s="155">
        <f t="shared" si="2212"/>
        <v>0</v>
      </c>
      <c r="EP860" s="373"/>
      <c r="ER860" s="194"/>
      <c r="ET860" s="154">
        <v>46206</v>
      </c>
      <c r="EU860" s="373">
        <v>4263341</v>
      </c>
      <c r="EV860" s="154">
        <f t="shared" si="2191"/>
        <v>1</v>
      </c>
      <c r="EW860" s="373"/>
      <c r="EX860" s="154"/>
      <c r="EY860" s="367"/>
      <c r="EZ860" s="154">
        <v>46275</v>
      </c>
      <c r="FA860" s="367">
        <v>4263428</v>
      </c>
      <c r="FB860" s="154"/>
      <c r="FC860" s="367"/>
      <c r="FD860" s="154">
        <v>46251</v>
      </c>
      <c r="FE860" s="367">
        <v>4263391</v>
      </c>
      <c r="FF860" s="155">
        <v>45706</v>
      </c>
      <c r="FG860" s="367">
        <v>4163115</v>
      </c>
      <c r="FH860" s="154"/>
      <c r="FI860" s="367"/>
      <c r="FJ860" s="154">
        <v>46206</v>
      </c>
      <c r="FK860" s="373">
        <v>4263344</v>
      </c>
      <c r="FL860" s="155">
        <f t="shared" si="2192"/>
        <v>1</v>
      </c>
      <c r="FM860" s="279"/>
      <c r="FN860" s="1184"/>
      <c r="FO860" s="280"/>
      <c r="FP860" s="281"/>
      <c r="FQ860" s="282"/>
      <c r="FS860" s="281"/>
      <c r="FT860" s="282"/>
    </row>
    <row r="861" spans="1:176" ht="18.600000000000001" customHeight="1">
      <c r="A861" s="228">
        <f t="shared" si="2178"/>
        <v>851</v>
      </c>
      <c r="B861" s="343" t="str">
        <f t="shared" si="2179"/>
        <v>4IE</v>
      </c>
      <c r="C861" s="6877">
        <v>46354</v>
      </c>
      <c r="D861" s="1055" t="s">
        <v>742</v>
      </c>
      <c r="E861" s="1056">
        <v>92510051</v>
      </c>
      <c r="F861" s="6828" t="s">
        <v>2543</v>
      </c>
      <c r="G861" s="6876" t="s">
        <v>2329</v>
      </c>
      <c r="H861" s="1330" t="s">
        <v>629</v>
      </c>
      <c r="I861" s="1264" t="s">
        <v>52</v>
      </c>
      <c r="J861" s="1264" t="s">
        <v>2013</v>
      </c>
      <c r="K861" s="599" t="s">
        <v>11</v>
      </c>
      <c r="L861" s="600"/>
      <c r="M861" s="6477">
        <v>46298</v>
      </c>
      <c r="N861" s="353">
        <v>46301</v>
      </c>
      <c r="O861" s="7703">
        <v>46301</v>
      </c>
      <c r="P861" s="353">
        <v>46302</v>
      </c>
      <c r="Q861" s="354">
        <v>46304</v>
      </c>
      <c r="R861" s="353">
        <v>46302</v>
      </c>
      <c r="S861" s="7703">
        <v>46305</v>
      </c>
      <c r="T861" s="353"/>
      <c r="U861" s="7807">
        <v>46309</v>
      </c>
      <c r="V861" s="353"/>
      <c r="W861" s="7834">
        <v>46310</v>
      </c>
      <c r="X861" s="357"/>
      <c r="Y861" s="359">
        <v>46324</v>
      </c>
      <c r="Z861" s="359">
        <v>46324</v>
      </c>
      <c r="AA861" s="601"/>
      <c r="AB861" s="359"/>
      <c r="AC861" s="251" t="s">
        <v>627</v>
      </c>
      <c r="AD861" s="361"/>
      <c r="AE861" s="362">
        <v>9</v>
      </c>
      <c r="AF861" s="363" t="str">
        <f t="shared" si="2197"/>
        <v>4IE</v>
      </c>
      <c r="AG861" s="364"/>
      <c r="AH861" s="364">
        <v>1</v>
      </c>
      <c r="AI861" s="364"/>
      <c r="AJ861" s="364"/>
      <c r="AK861" s="364"/>
      <c r="AL861" s="364"/>
      <c r="AM861" s="364"/>
      <c r="AN861" s="364"/>
      <c r="AO861" s="364"/>
      <c r="AP861" s="363">
        <v>1</v>
      </c>
      <c r="AQ861" s="255">
        <v>1</v>
      </c>
      <c r="AR861" s="255">
        <v>1</v>
      </c>
      <c r="AS861" s="255"/>
      <c r="AT861" s="255"/>
      <c r="AU861" s="2843">
        <f t="shared" si="2201"/>
        <v>0</v>
      </c>
      <c r="AV861" s="4008">
        <f t="shared" si="2202"/>
        <v>1</v>
      </c>
      <c r="AW861" s="590" t="str">
        <f>IF($AE861=0,"　",VLOOKUP($AE861,ﾚｰｻﾞOP,5,0))</f>
        <v>-</v>
      </c>
      <c r="AX861" s="369"/>
      <c r="AY861" s="154" t="str">
        <f>IF($AE861=0,"　",VLOOKUP($AE861,ﾚｰｻﾞOP,6,0))</f>
        <v>-</v>
      </c>
      <c r="AZ861" s="367"/>
      <c r="BA861" s="154" t="str">
        <f>IF($AE861=0,"　",VLOOKUP($AE861,ﾚｰｻﾞOP,7,0))</f>
        <v>-</v>
      </c>
      <c r="BB861" s="367"/>
      <c r="BC861" s="368" t="str">
        <f>IF($AE861=0,"　",VLOOKUP($AE861,ﾚｰｻﾞOP,8,0))</f>
        <v>-</v>
      </c>
      <c r="BD861" s="369"/>
      <c r="BE861" s="4599" t="str">
        <f>IF($AE861=0,"　",VLOOKUP($AE861,ﾚｰｻﾞOP,9,0))</f>
        <v>-</v>
      </c>
      <c r="BF861" s="367"/>
      <c r="BG861" s="368" t="str">
        <f>IF($AE861=0,"　",VLOOKUP($AE861,ﾚｰｻﾞOP,10,0))</f>
        <v>-</v>
      </c>
      <c r="BH861" s="367"/>
      <c r="BI861" s="154" t="str">
        <f>IF($AE861=0,"　",VLOOKUP($AE861,ﾚｰｻﾞOP,11,0))</f>
        <v>-</v>
      </c>
      <c r="BJ861" s="367"/>
      <c r="BK861" s="154" t="str">
        <f t="shared" si="2176"/>
        <v>-</v>
      </c>
      <c r="BL861" s="367"/>
      <c r="BM861" s="154" t="str">
        <f t="shared" si="2177"/>
        <v>-</v>
      </c>
      <c r="BN861" s="367"/>
      <c r="BO861" s="155" t="str">
        <f t="shared" si="2180"/>
        <v>-</v>
      </c>
      <c r="BP861" s="367"/>
      <c r="BQ861" s="154" t="str">
        <f t="shared" si="2234"/>
        <v>-</v>
      </c>
      <c r="BR861" s="369"/>
      <c r="BS861" s="154">
        <v>46303</v>
      </c>
      <c r="BT861" s="369">
        <v>4263442</v>
      </c>
      <c r="BU861" s="154">
        <v>45926</v>
      </c>
      <c r="BV861" s="369">
        <v>4063386</v>
      </c>
      <c r="BW861" s="154">
        <v>45926</v>
      </c>
      <c r="BX861" s="367">
        <v>4063387</v>
      </c>
      <c r="BY861" s="154">
        <v>45926</v>
      </c>
      <c r="BZ861" s="369">
        <v>4063388</v>
      </c>
      <c r="CA861" s="154">
        <v>46150</v>
      </c>
      <c r="CB861" s="367">
        <v>4263253</v>
      </c>
      <c r="CC861" s="154">
        <v>45926</v>
      </c>
      <c r="CD861" s="367">
        <v>4063390</v>
      </c>
      <c r="CE861" s="2850" t="str">
        <f t="shared" si="2203"/>
        <v>-</v>
      </c>
      <c r="CF861" s="2846"/>
      <c r="CG861" s="2855" t="str">
        <f t="shared" si="2204"/>
        <v>-</v>
      </c>
      <c r="CH861" s="2851"/>
      <c r="CI861" s="2850" t="str">
        <f t="shared" si="2205"/>
        <v>-</v>
      </c>
      <c r="CJ861" s="2846"/>
      <c r="CK861" s="2850" t="str">
        <f t="shared" si="2206"/>
        <v>-</v>
      </c>
      <c r="CL861" s="2851"/>
      <c r="CM861" s="2850" t="str">
        <f t="shared" si="2207"/>
        <v>-</v>
      </c>
      <c r="CN861" s="2851"/>
      <c r="CO861" s="2855" t="str">
        <f t="shared" si="2208"/>
        <v>-</v>
      </c>
      <c r="CP861" s="2851"/>
      <c r="CQ861" s="2855" t="str">
        <f t="shared" si="2209"/>
        <v>-</v>
      </c>
      <c r="CR861" s="2851"/>
      <c r="CS861" s="2850" t="str">
        <f t="shared" si="2181"/>
        <v>-</v>
      </c>
      <c r="CT861" s="2851"/>
      <c r="CU861" s="2855"/>
      <c r="CV861" s="2851"/>
      <c r="CW861" s="2850" t="str">
        <f t="shared" si="2182"/>
        <v>-</v>
      </c>
      <c r="CX861" s="2851"/>
      <c r="CY861" s="2855" t="str">
        <f t="shared" si="2183"/>
        <v>-</v>
      </c>
      <c r="CZ861" s="2851"/>
      <c r="DA861" s="154" t="str">
        <f t="shared" si="2184"/>
        <v>-</v>
      </c>
      <c r="DB861" s="369"/>
      <c r="DC861" s="155" t="str">
        <f t="shared" si="2185"/>
        <v>-</v>
      </c>
      <c r="DD861" s="367"/>
      <c r="DE861" s="374">
        <f t="shared" si="2210"/>
        <v>0</v>
      </c>
      <c r="DF861" s="373"/>
      <c r="DG861" s="818">
        <f t="shared" si="2195"/>
        <v>1</v>
      </c>
      <c r="DH861" s="372"/>
      <c r="DI861" s="267">
        <f t="shared" si="2232"/>
        <v>0</v>
      </c>
      <c r="DJ861" s="373"/>
      <c r="DK861" s="374">
        <f t="shared" si="2223"/>
        <v>0</v>
      </c>
      <c r="DL861" s="373"/>
      <c r="DM861" s="375">
        <f t="shared" si="2173"/>
        <v>0</v>
      </c>
      <c r="DN861" s="373"/>
      <c r="DO861" s="155">
        <f t="shared" si="2187"/>
        <v>0</v>
      </c>
      <c r="DP861" s="372"/>
      <c r="DQ861" s="155">
        <f t="shared" si="2188"/>
        <v>0</v>
      </c>
      <c r="DR861" s="373"/>
      <c r="DS861" s="155">
        <f t="shared" si="2189"/>
        <v>0</v>
      </c>
      <c r="DT861" s="372"/>
      <c r="DU861" s="155">
        <f t="shared" si="2190"/>
        <v>0</v>
      </c>
      <c r="DV861" s="373"/>
      <c r="DW861" s="4891">
        <f t="shared" si="2224"/>
        <v>0</v>
      </c>
      <c r="DX861" s="372"/>
      <c r="DY861" s="154">
        <f t="shared" si="2225"/>
        <v>0</v>
      </c>
      <c r="DZ861" s="373"/>
      <c r="EA861" s="154">
        <v>46275</v>
      </c>
      <c r="EB861" s="373">
        <v>4263424</v>
      </c>
      <c r="EC861" s="269">
        <v>46296</v>
      </c>
      <c r="ED861" s="376">
        <v>4263503</v>
      </c>
      <c r="EE861" s="6971">
        <v>46206</v>
      </c>
      <c r="EF861" s="7015">
        <v>4263340</v>
      </c>
      <c r="EG861" s="273"/>
      <c r="EH861" s="274"/>
      <c r="EI861" s="275"/>
      <c r="EJ861" s="276"/>
      <c r="EK861" s="275"/>
      <c r="EL861" s="277"/>
      <c r="EM861" s="278" t="str">
        <f t="shared" si="2211"/>
        <v xml:space="preserve"> </v>
      </c>
      <c r="EN861" s="372"/>
      <c r="EO861" s="155">
        <f t="shared" si="2212"/>
        <v>0</v>
      </c>
      <c r="EP861" s="373"/>
      <c r="ER861" s="194"/>
      <c r="ET861" s="154" t="str">
        <f>IF($AE861=0,"　",VLOOKUP($AE861,ﾚｰｻﾞOP,60,0))</f>
        <v>-</v>
      </c>
      <c r="EU861" s="373"/>
      <c r="EV861" s="154" t="str">
        <f t="shared" si="2191"/>
        <v>-</v>
      </c>
      <c r="EW861" s="373"/>
      <c r="EX861" s="154"/>
      <c r="EY861" s="367"/>
      <c r="EZ861" s="154"/>
      <c r="FA861" s="367"/>
      <c r="FB861" s="154"/>
      <c r="FC861" s="367"/>
      <c r="FD861" s="154"/>
      <c r="FE861" s="367"/>
      <c r="FF861" s="155"/>
      <c r="FG861" s="367"/>
      <c r="FH861" s="154"/>
      <c r="FI861" s="367"/>
      <c r="FJ861" s="154" t="str">
        <f>IF($AE861=0,"　",VLOOKUP($AE861,ﾚｰｻﾞOP,67,0))</f>
        <v>-</v>
      </c>
      <c r="FK861" s="373"/>
      <c r="FL861" s="155" t="str">
        <f t="shared" si="2192"/>
        <v>-</v>
      </c>
      <c r="FM861" s="279"/>
      <c r="FN861" s="1184"/>
      <c r="FO861" s="280"/>
      <c r="FP861" s="281"/>
      <c r="FQ861" s="282"/>
      <c r="FS861" s="281"/>
      <c r="FT861" s="282"/>
    </row>
    <row r="862" spans="1:176" ht="18.600000000000001" customHeight="1">
      <c r="A862" s="228">
        <f t="shared" si="2178"/>
        <v>852</v>
      </c>
      <c r="B862" s="343" t="str">
        <f t="shared" si="2179"/>
        <v>4IE</v>
      </c>
      <c r="C862" s="6877">
        <v>46353</v>
      </c>
      <c r="D862" s="1261" t="s">
        <v>1402</v>
      </c>
      <c r="E862" s="1262" t="s">
        <v>2036</v>
      </c>
      <c r="F862" s="6828" t="s">
        <v>2544</v>
      </c>
      <c r="G862" s="1263"/>
      <c r="H862" s="1330" t="s">
        <v>631</v>
      </c>
      <c r="I862" s="1264" t="s">
        <v>49</v>
      </c>
      <c r="J862" s="1264" t="s">
        <v>2271</v>
      </c>
      <c r="K862" s="599" t="s">
        <v>11</v>
      </c>
      <c r="L862" s="600"/>
      <c r="M862" s="6477">
        <v>46298</v>
      </c>
      <c r="N862" s="353">
        <v>46301</v>
      </c>
      <c r="O862" s="7703">
        <v>46301</v>
      </c>
      <c r="P862" s="353"/>
      <c r="Q862" s="354">
        <v>46304</v>
      </c>
      <c r="R862" s="353"/>
      <c r="S862" s="7703">
        <v>46305</v>
      </c>
      <c r="T862" s="353"/>
      <c r="U862" s="7807">
        <v>46309</v>
      </c>
      <c r="V862" s="353"/>
      <c r="W862" s="7831">
        <v>46311</v>
      </c>
      <c r="X862" s="357"/>
      <c r="Y862" s="359">
        <v>46324</v>
      </c>
      <c r="Z862" s="359">
        <v>46324</v>
      </c>
      <c r="AA862" s="601"/>
      <c r="AB862" s="359"/>
      <c r="AC862" s="251" t="s">
        <v>627</v>
      </c>
      <c r="AD862" s="361"/>
      <c r="AE862" s="362">
        <v>3</v>
      </c>
      <c r="AF862" s="363" t="str">
        <f t="shared" si="2197"/>
        <v>4IE</v>
      </c>
      <c r="AG862" s="364"/>
      <c r="AH862" s="364"/>
      <c r="AI862" s="364">
        <v>1</v>
      </c>
      <c r="AJ862" s="364"/>
      <c r="AK862" s="364"/>
      <c r="AL862" s="364"/>
      <c r="AM862" s="364"/>
      <c r="AN862" s="364">
        <v>1</v>
      </c>
      <c r="AO862" s="364">
        <v>1</v>
      </c>
      <c r="AP862" s="363">
        <v>1</v>
      </c>
      <c r="AQ862" s="255">
        <v>1</v>
      </c>
      <c r="AR862" s="255">
        <v>1</v>
      </c>
      <c r="AS862" s="255"/>
      <c r="AT862" s="255"/>
      <c r="AU862" s="2843">
        <f t="shared" si="2201"/>
        <v>2</v>
      </c>
      <c r="AV862" s="4008">
        <f t="shared" si="2202"/>
        <v>1</v>
      </c>
      <c r="AW862" s="590">
        <v>46289</v>
      </c>
      <c r="AX862" s="369">
        <v>4263411</v>
      </c>
      <c r="AY862" s="7600">
        <v>46289</v>
      </c>
      <c r="AZ862" s="7800">
        <v>4263413</v>
      </c>
      <c r="BA862" s="154">
        <v>46289</v>
      </c>
      <c r="BB862" s="367">
        <v>4263415</v>
      </c>
      <c r="BC862" s="368">
        <v>46282</v>
      </c>
      <c r="BD862" s="369">
        <v>4263416</v>
      </c>
      <c r="BE862" s="7801">
        <v>46251</v>
      </c>
      <c r="BF862" s="7800">
        <v>4263381</v>
      </c>
      <c r="BG862" s="368">
        <v>46303</v>
      </c>
      <c r="BH862" s="367">
        <v>4263453</v>
      </c>
      <c r="BI862" s="154">
        <v>46237</v>
      </c>
      <c r="BJ862" s="367">
        <v>4263383</v>
      </c>
      <c r="BK862" s="154" t="str">
        <f t="shared" si="2176"/>
        <v>-</v>
      </c>
      <c r="BL862" s="367"/>
      <c r="BM862" s="154" t="str">
        <f t="shared" si="2177"/>
        <v>-</v>
      </c>
      <c r="BN862" s="367"/>
      <c r="BO862" s="155" t="str">
        <f t="shared" si="2180"/>
        <v>-</v>
      </c>
      <c r="BP862" s="367"/>
      <c r="BQ862" s="154" t="str">
        <f t="shared" si="2234"/>
        <v>-</v>
      </c>
      <c r="BR862" s="369"/>
      <c r="BS862" s="154" t="str">
        <f t="shared" ref="BS862:BS868" si="2235">IF($AE862=0,"　",VLOOKUP($AE862,ﾚｰｻﾞOP,13,0))</f>
        <v>-</v>
      </c>
      <c r="BT862" s="369"/>
      <c r="BU862" s="154" t="str">
        <f t="shared" ref="BU862:BU868" si="2236">IF($AE862=0,"　",VLOOKUP($AE862,ﾚｰｻﾞOP,14,0))</f>
        <v>-</v>
      </c>
      <c r="BV862" s="369"/>
      <c r="BW862" s="154" t="str">
        <f t="shared" ref="BW862:BW868" si="2237">IF($AE862=0,"　",VLOOKUP($AE862,ﾚｰｻﾞOP,15,0))</f>
        <v>-</v>
      </c>
      <c r="BX862" s="367"/>
      <c r="BY862" s="154" t="str">
        <f t="shared" ref="BY862:BY868" si="2238">IF($AE862=0,"　",VLOOKUP($AE862,ﾚｰｻﾞOP,16,0))</f>
        <v>-</v>
      </c>
      <c r="BZ862" s="369"/>
      <c r="CA862" s="154" t="str">
        <f t="shared" ref="CA862:CA868" si="2239">IF($AE862=0,"　",VLOOKUP($AE862,ﾚｰｻﾞOP,17,0))</f>
        <v>-</v>
      </c>
      <c r="CB862" s="367"/>
      <c r="CC862" s="154" t="str">
        <f t="shared" ref="CC862:CC868" si="2240">IF($AE862=0,"　",VLOOKUP($AE862,ﾚｰｻﾞOP,18,0))</f>
        <v>-</v>
      </c>
      <c r="CD862" s="367"/>
      <c r="CE862" s="2850" t="str">
        <f t="shared" si="2203"/>
        <v>-</v>
      </c>
      <c r="CF862" s="2846"/>
      <c r="CG862" s="2855" t="str">
        <f t="shared" si="2204"/>
        <v>-</v>
      </c>
      <c r="CH862" s="2851"/>
      <c r="CI862" s="2850" t="str">
        <f t="shared" si="2205"/>
        <v>-</v>
      </c>
      <c r="CJ862" s="2846"/>
      <c r="CK862" s="2850" t="str">
        <f t="shared" si="2206"/>
        <v>-</v>
      </c>
      <c r="CL862" s="2851"/>
      <c r="CM862" s="2850" t="str">
        <f t="shared" si="2207"/>
        <v>-</v>
      </c>
      <c r="CN862" s="2851"/>
      <c r="CO862" s="2855" t="str">
        <f t="shared" si="2208"/>
        <v>-</v>
      </c>
      <c r="CP862" s="2851"/>
      <c r="CQ862" s="2855" t="str">
        <f t="shared" si="2209"/>
        <v>-</v>
      </c>
      <c r="CR862" s="2851"/>
      <c r="CS862" s="2850" t="str">
        <f t="shared" si="2181"/>
        <v>-</v>
      </c>
      <c r="CT862" s="2851"/>
      <c r="CU862" s="2855"/>
      <c r="CV862" s="2851"/>
      <c r="CW862" s="2850" t="str">
        <f t="shared" si="2182"/>
        <v>-</v>
      </c>
      <c r="CX862" s="2851"/>
      <c r="CY862" s="2855" t="str">
        <f t="shared" si="2183"/>
        <v>-</v>
      </c>
      <c r="CZ862" s="2851"/>
      <c r="DA862" s="154" t="str">
        <f t="shared" si="2184"/>
        <v>-</v>
      </c>
      <c r="DB862" s="369"/>
      <c r="DC862" s="155" t="str">
        <f t="shared" si="2185"/>
        <v>-</v>
      </c>
      <c r="DD862" s="367"/>
      <c r="DE862" s="374">
        <f t="shared" si="2210"/>
        <v>0</v>
      </c>
      <c r="DF862" s="373"/>
      <c r="DG862" s="818">
        <f t="shared" si="2195"/>
        <v>0</v>
      </c>
      <c r="DH862" s="372"/>
      <c r="DI862" s="267">
        <f t="shared" si="2232"/>
        <v>0</v>
      </c>
      <c r="DJ862" s="373"/>
      <c r="DK862" s="374">
        <v>46275</v>
      </c>
      <c r="DL862" s="373">
        <v>4263421</v>
      </c>
      <c r="DM862" s="375">
        <f t="shared" si="2173"/>
        <v>0</v>
      </c>
      <c r="DN862" s="373"/>
      <c r="DO862" s="155">
        <f t="shared" si="2187"/>
        <v>0</v>
      </c>
      <c r="DP862" s="372"/>
      <c r="DQ862" s="155">
        <f t="shared" si="2188"/>
        <v>0</v>
      </c>
      <c r="DR862" s="373"/>
      <c r="DS862" s="155">
        <f t="shared" si="2189"/>
        <v>0</v>
      </c>
      <c r="DT862" s="372"/>
      <c r="DU862" s="155">
        <f t="shared" si="2190"/>
        <v>0</v>
      </c>
      <c r="DV862" s="373"/>
      <c r="DW862" s="4891">
        <v>46275</v>
      </c>
      <c r="DX862" s="372">
        <v>4263422</v>
      </c>
      <c r="DY862" s="154">
        <v>46296</v>
      </c>
      <c r="DZ862" s="373">
        <v>4263501</v>
      </c>
      <c r="EA862" s="154">
        <v>46275</v>
      </c>
      <c r="EB862" s="373">
        <v>4263424</v>
      </c>
      <c r="EC862" s="269">
        <v>46296</v>
      </c>
      <c r="ED862" s="376">
        <v>4263503</v>
      </c>
      <c r="EE862" s="6971">
        <v>46206</v>
      </c>
      <c r="EF862" s="377">
        <v>4263340</v>
      </c>
      <c r="EG862" s="273"/>
      <c r="EH862" s="274"/>
      <c r="EI862" s="275"/>
      <c r="EJ862" s="276"/>
      <c r="EK862" s="275"/>
      <c r="EL862" s="277"/>
      <c r="EM862" s="278" t="str">
        <f t="shared" si="2211"/>
        <v xml:space="preserve"> </v>
      </c>
      <c r="EN862" s="372"/>
      <c r="EO862" s="155">
        <f t="shared" si="2212"/>
        <v>0</v>
      </c>
      <c r="EP862" s="373"/>
      <c r="ER862" s="194"/>
      <c r="ET862" s="154" t="str">
        <f>IF($AE862=0,"　",VLOOKUP($AE862,ﾚｰｻﾞOP,60,0))</f>
        <v>-</v>
      </c>
      <c r="EU862" s="373"/>
      <c r="EV862" s="154" t="str">
        <f t="shared" si="2191"/>
        <v>-</v>
      </c>
      <c r="EW862" s="373"/>
      <c r="EX862" s="154"/>
      <c r="EY862" s="367"/>
      <c r="EZ862" s="154"/>
      <c r="FA862" s="367"/>
      <c r="FB862" s="154"/>
      <c r="FC862" s="367"/>
      <c r="FD862" s="154"/>
      <c r="FE862" s="367"/>
      <c r="FF862" s="155"/>
      <c r="FG862" s="367"/>
      <c r="FH862" s="154"/>
      <c r="FI862" s="367"/>
      <c r="FJ862" s="154" t="str">
        <f>IF($AE862=0,"　",VLOOKUP($AE862,ﾚｰｻﾞOP,67,0))</f>
        <v>-</v>
      </c>
      <c r="FK862" s="373"/>
      <c r="FL862" s="155" t="str">
        <f t="shared" si="2192"/>
        <v>-</v>
      </c>
      <c r="FM862" s="279"/>
      <c r="FN862" s="1184"/>
      <c r="FO862" s="280"/>
      <c r="FP862" s="281"/>
      <c r="FQ862" s="282"/>
      <c r="FS862" s="281"/>
      <c r="FT862" s="282"/>
    </row>
    <row r="863" spans="1:176" ht="18.600000000000001" customHeight="1">
      <c r="A863" s="228">
        <f t="shared" si="2221"/>
        <v>853</v>
      </c>
      <c r="B863" s="343" t="str">
        <f>AF863</f>
        <v>4IE</v>
      </c>
      <c r="C863" s="6877">
        <v>46352</v>
      </c>
      <c r="D863" s="7630" t="s">
        <v>1062</v>
      </c>
      <c r="E863" s="7637">
        <v>62421008</v>
      </c>
      <c r="F863" s="7300"/>
      <c r="G863" s="6876" t="s">
        <v>2540</v>
      </c>
      <c r="H863" s="1330" t="s">
        <v>631</v>
      </c>
      <c r="I863" s="1264" t="s">
        <v>49</v>
      </c>
      <c r="J863" s="7301" t="s">
        <v>2105</v>
      </c>
      <c r="K863" s="599" t="s">
        <v>97</v>
      </c>
      <c r="L863" s="7643"/>
      <c r="M863" s="7805">
        <v>46301</v>
      </c>
      <c r="N863" s="7303">
        <v>46301</v>
      </c>
      <c r="O863" s="7103">
        <v>46302</v>
      </c>
      <c r="P863" s="7303"/>
      <c r="Q863" s="7063">
        <v>46305</v>
      </c>
      <c r="R863" s="7303"/>
      <c r="S863" s="7063">
        <v>46308</v>
      </c>
      <c r="T863" s="7303"/>
      <c r="U863" s="7807">
        <v>46309</v>
      </c>
      <c r="V863" s="7303"/>
      <c r="W863" s="7831">
        <v>46311</v>
      </c>
      <c r="X863" s="7304"/>
      <c r="Y863" s="7615">
        <v>46325</v>
      </c>
      <c r="Z863" s="7647" t="s">
        <v>2457</v>
      </c>
      <c r="AA863" s="7647">
        <v>46322</v>
      </c>
      <c r="AB863" s="7615">
        <v>46323</v>
      </c>
      <c r="AC863" s="251" t="s">
        <v>627</v>
      </c>
      <c r="AD863" s="7305"/>
      <c r="AE863" s="7306">
        <v>4</v>
      </c>
      <c r="AF863" s="363" t="str">
        <f>IF($AE863=0,"　",VLOOKUP($AE863,ﾚｰｻﾞOP,69,0))</f>
        <v>4IE</v>
      </c>
      <c r="AG863" s="7308"/>
      <c r="AH863" s="7308"/>
      <c r="AI863" s="7308"/>
      <c r="AJ863" s="7308"/>
      <c r="AK863" s="7308"/>
      <c r="AL863" s="7308"/>
      <c r="AM863" s="7308"/>
      <c r="AN863" s="7308">
        <v>1</v>
      </c>
      <c r="AO863" s="7308"/>
      <c r="AP863" s="7307">
        <v>1</v>
      </c>
      <c r="AQ863" s="7308">
        <v>1</v>
      </c>
      <c r="AR863" s="7308"/>
      <c r="AS863" s="7308"/>
      <c r="AT863" s="7308"/>
      <c r="AU863" s="7309">
        <f>IF(AI863="付属済",0,IF(AI863=1,AI863+AP863,0))</f>
        <v>0</v>
      </c>
      <c r="AV863" s="7310">
        <f>IF(AE863=0,0,(AR863*1)+(AS863*100))</f>
        <v>0</v>
      </c>
      <c r="AW863" s="590">
        <v>46289</v>
      </c>
      <c r="AX863" s="7311">
        <v>4263411</v>
      </c>
      <c r="AY863" s="154">
        <v>46289</v>
      </c>
      <c r="AZ863" s="367">
        <v>4263413</v>
      </c>
      <c r="BA863" s="154">
        <v>46289</v>
      </c>
      <c r="BB863" s="367">
        <v>4263415</v>
      </c>
      <c r="BC863" s="368">
        <v>46282</v>
      </c>
      <c r="BD863" s="369">
        <v>4263416</v>
      </c>
      <c r="BE863" s="4599">
        <v>46251</v>
      </c>
      <c r="BF863" s="367">
        <v>4263381</v>
      </c>
      <c r="BG863" s="368">
        <v>46303</v>
      </c>
      <c r="BH863" s="367">
        <v>4263453</v>
      </c>
      <c r="BI863" s="154" t="str">
        <f>IF($AE863=0,"　",VLOOKUP($AE863,ﾚｰｻﾞOP,11,0))</f>
        <v>-</v>
      </c>
      <c r="BJ863" s="367"/>
      <c r="BK863" s="154" t="str">
        <f>IF($AE863=0,"　",VLOOKUP($AE863,ﾚｰｻﾞOP,57,0))</f>
        <v>-</v>
      </c>
      <c r="BL863" s="367"/>
      <c r="BM863" s="154" t="str">
        <f>IF($AE863=0,"　",VLOOKUP($AE863,ﾚｰｻﾞOP,58,0))</f>
        <v>-</v>
      </c>
      <c r="BN863" s="367"/>
      <c r="BO863" s="155" t="str">
        <f>IF($AE863=0,"　",VLOOKUP($AE863,ﾚｰｻﾞOP,59,0))</f>
        <v>-</v>
      </c>
      <c r="BP863" s="367"/>
      <c r="BQ863" s="154">
        <v>46251</v>
      </c>
      <c r="BR863" s="369">
        <v>4263384</v>
      </c>
      <c r="BS863" s="154" t="str">
        <f>IF($AE863=0,"　",VLOOKUP($AE863,ﾚｰｻﾞOP,13,0))</f>
        <v>-</v>
      </c>
      <c r="BT863" s="369"/>
      <c r="BU863" s="154" t="str">
        <f>IF($AE863=0,"　",VLOOKUP($AE863,ﾚｰｻﾞOP,14,0))</f>
        <v>-</v>
      </c>
      <c r="BV863" s="369"/>
      <c r="BW863" s="154" t="str">
        <f>IF($AE863=0,"　",VLOOKUP($AE863,ﾚｰｻﾞOP,15,0))</f>
        <v>-</v>
      </c>
      <c r="BX863" s="367"/>
      <c r="BY863" s="154" t="str">
        <f>IF($AE863=0,"　",VLOOKUP($AE863,ﾚｰｻﾞOP,16,0))</f>
        <v>-</v>
      </c>
      <c r="BZ863" s="369"/>
      <c r="CA863" s="154" t="str">
        <f>IF($AE863=0,"　",VLOOKUP($AE863,ﾚｰｻﾞOP,17,0))</f>
        <v>-</v>
      </c>
      <c r="CB863" s="367"/>
      <c r="CC863" s="154" t="str">
        <f>IF($AE863=0,"　",VLOOKUP($AE863,ﾚｰｻﾞOP,18,0))</f>
        <v>-</v>
      </c>
      <c r="CD863" s="367"/>
      <c r="CE863" s="7312" t="str">
        <f>IF($AE863=0,"　",VLOOKUP($AE863,ﾚｰｻﾞOP,19,0))</f>
        <v>-</v>
      </c>
      <c r="CF863" s="7311"/>
      <c r="CG863" s="7314" t="str">
        <f>IF($AE863=0,"　",VLOOKUP($AE863,ﾚｰｻﾞOP,20,0))</f>
        <v>-</v>
      </c>
      <c r="CH863" s="7313"/>
      <c r="CI863" s="7312" t="str">
        <f>IF($AE863=0,"　",VLOOKUP($AE863,ﾚｰｻﾞOP,21,0))</f>
        <v>-</v>
      </c>
      <c r="CJ863" s="7311"/>
      <c r="CK863" s="7312" t="str">
        <f>IF($AE863=0,"　",VLOOKUP($AE863,ﾚｰｻﾞOP,22,0))</f>
        <v>-</v>
      </c>
      <c r="CL863" s="7313"/>
      <c r="CM863" s="7312" t="str">
        <f>IF($AE863=0,"　",VLOOKUP($AE863,ﾚｰｻﾞOP,23,0))</f>
        <v>-</v>
      </c>
      <c r="CN863" s="7313"/>
      <c r="CO863" s="7314" t="str">
        <f>IF($AE863=0,"　",VLOOKUP($AE863,ﾚｰｻﾞOP,24,0))</f>
        <v>-</v>
      </c>
      <c r="CP863" s="7313"/>
      <c r="CQ863" s="7314" t="str">
        <f>IF($AE863=0,"　",VLOOKUP($AE863,ﾚｰｻﾞOP,25,0))</f>
        <v>-</v>
      </c>
      <c r="CR863" s="7313"/>
      <c r="CS863" s="2850" t="str">
        <f>IF($AE863=0,"　",VLOOKUP($AE863,ﾚｰｻﾞOP,26,0))</f>
        <v>-</v>
      </c>
      <c r="CT863" s="2851"/>
      <c r="CU863" s="2855"/>
      <c r="CV863" s="2851"/>
      <c r="CW863" s="2850" t="str">
        <f>IF($AE863=0,"　",VLOOKUP($AE863,ﾚｰｻﾞOP,28,0))</f>
        <v>-</v>
      </c>
      <c r="CX863" s="2851"/>
      <c r="CY863" s="2855" t="str">
        <f>IF($AE863=0,"　",VLOOKUP($AE863,ﾚｰｻﾞOP,29,0))</f>
        <v>-</v>
      </c>
      <c r="CZ863" s="2851"/>
      <c r="DA863" s="154" t="str">
        <f>IF($AE863=0,"　",VLOOKUP($AE863,ﾚｰｻﾞOP,30,0))</f>
        <v>-</v>
      </c>
      <c r="DB863" s="369"/>
      <c r="DC863" s="155" t="str">
        <f>IF($AE863=0,"　",VLOOKUP($AE863,ﾚｰｻﾞOP,31,0))</f>
        <v>-</v>
      </c>
      <c r="DD863" s="367"/>
      <c r="DE863" s="374">
        <f>IF(AG863=1,1,0)</f>
        <v>0</v>
      </c>
      <c r="DF863" s="373"/>
      <c r="DG863" s="818">
        <f>IF(AH863=1,1,0)</f>
        <v>0</v>
      </c>
      <c r="DH863" s="372"/>
      <c r="DI863" s="267">
        <f>IF(AG863=1,1,0)</f>
        <v>0</v>
      </c>
      <c r="DJ863" s="373"/>
      <c r="DK863" s="374">
        <f>IF(AU863=2,1,0)</f>
        <v>0</v>
      </c>
      <c r="DL863" s="373"/>
      <c r="DM863" s="375">
        <f>IF(AU863=1,1,0)</f>
        <v>0</v>
      </c>
      <c r="DN863" s="373"/>
      <c r="DO863" s="155">
        <f>IF(AJ863=1,1,0)</f>
        <v>0</v>
      </c>
      <c r="DP863" s="372"/>
      <c r="DQ863" s="155">
        <f>IF(AK863=1,1,0)</f>
        <v>0</v>
      </c>
      <c r="DR863" s="373"/>
      <c r="DS863" s="155">
        <f>IF(AL863=1,1,0)</f>
        <v>0</v>
      </c>
      <c r="DT863" s="372"/>
      <c r="DU863" s="155">
        <f>IF(AM863=1,1,0)</f>
        <v>0</v>
      </c>
      <c r="DV863" s="373"/>
      <c r="DW863" s="4891">
        <v>46275</v>
      </c>
      <c r="DX863" s="372">
        <v>4263422</v>
      </c>
      <c r="DY863" s="154">
        <f>IF(AO863=1,1,0)</f>
        <v>0</v>
      </c>
      <c r="DZ863" s="373"/>
      <c r="EA863" s="154">
        <v>46275</v>
      </c>
      <c r="EB863" s="373">
        <v>4263424</v>
      </c>
      <c r="EC863" s="269">
        <v>46296</v>
      </c>
      <c r="ED863" s="376">
        <v>4263503</v>
      </c>
      <c r="EE863" s="6971">
        <f>IF(AV863=0,0,1)</f>
        <v>0</v>
      </c>
      <c r="EF863" s="7317"/>
      <c r="EG863" s="273"/>
      <c r="EH863" s="274"/>
      <c r="EI863" s="275"/>
      <c r="EJ863" s="276"/>
      <c r="EK863" s="275"/>
      <c r="EL863" s="277"/>
      <c r="EM863" s="829" t="str">
        <f>IF(CE863="-"," ",IF(AR863=1,1," "))</f>
        <v xml:space="preserve"> </v>
      </c>
      <c r="EN863" s="7316"/>
      <c r="EO863" s="7314">
        <f>IF(AT863=1,1,0)</f>
        <v>0</v>
      </c>
      <c r="EP863" s="7315"/>
      <c r="ER863" s="7318"/>
      <c r="ET863" s="154" t="str">
        <f>IF($AE863=0,"　",VLOOKUP($AE863,ﾚｰｻﾞOP,60,0))</f>
        <v>-</v>
      </c>
      <c r="EU863" s="373"/>
      <c r="EV863" s="154" t="str">
        <f>IF($AE863=0,"　",VLOOKUP($AE863,ﾚｰｻﾞOP,60,0))</f>
        <v>-</v>
      </c>
      <c r="EW863" s="7315"/>
      <c r="EX863" s="7312"/>
      <c r="EY863" s="7313"/>
      <c r="EZ863" s="7312"/>
      <c r="FA863" s="7313"/>
      <c r="FB863" s="7312"/>
      <c r="FC863" s="7313"/>
      <c r="FD863" s="7312"/>
      <c r="FE863" s="7313"/>
      <c r="FF863" s="7314"/>
      <c r="FG863" s="7313"/>
      <c r="FH863" s="7312"/>
      <c r="FI863" s="7313"/>
      <c r="FJ863" s="154" t="str">
        <f>IF($AE863=0,"　",VLOOKUP($AE863,ﾚｰｻﾞOP,67,0))</f>
        <v>-</v>
      </c>
      <c r="FK863" s="373"/>
      <c r="FL863" s="155" t="str">
        <f>IF($AE863=0,"　",VLOOKUP($AE863,ﾚｰｻﾞOP,68,0))</f>
        <v>-</v>
      </c>
      <c r="FM863" s="7311"/>
      <c r="FN863" s="7312"/>
      <c r="FO863" s="7313"/>
      <c r="FP863" s="7312"/>
      <c r="FQ863" s="7313"/>
      <c r="FS863" s="7312"/>
      <c r="FT863" s="7313"/>
    </row>
    <row r="864" spans="1:176" ht="18.600000000000001" customHeight="1">
      <c r="A864" s="228">
        <f t="shared" si="2178"/>
        <v>854</v>
      </c>
      <c r="B864" s="343" t="str">
        <f t="shared" si="2179"/>
        <v>4IE</v>
      </c>
      <c r="C864" s="6821">
        <v>46321</v>
      </c>
      <c r="D864" s="5644" t="s">
        <v>1601</v>
      </c>
      <c r="E864" s="6193" t="s">
        <v>2046</v>
      </c>
      <c r="F864" s="6828" t="s">
        <v>2363</v>
      </c>
      <c r="G864" s="1263"/>
      <c r="H864" s="1330" t="s">
        <v>630</v>
      </c>
      <c r="I864" s="1264" t="s">
        <v>614</v>
      </c>
      <c r="J864" s="1264" t="s">
        <v>1702</v>
      </c>
      <c r="K864" s="599" t="s">
        <v>11</v>
      </c>
      <c r="L864" s="600"/>
      <c r="M864" s="6477">
        <v>46301</v>
      </c>
      <c r="N864" s="7577">
        <v>46295</v>
      </c>
      <c r="O864" s="354">
        <v>46302</v>
      </c>
      <c r="P864" s="7577"/>
      <c r="Q864" s="354">
        <v>46305</v>
      </c>
      <c r="R864" s="7577">
        <v>46296</v>
      </c>
      <c r="S864" s="354">
        <v>46308</v>
      </c>
      <c r="T864" s="7577"/>
      <c r="U864" s="7685">
        <v>46310</v>
      </c>
      <c r="V864" s="7577"/>
      <c r="W864" s="7831">
        <v>46311</v>
      </c>
      <c r="X864" s="357"/>
      <c r="Y864" s="359">
        <v>46325</v>
      </c>
      <c r="Z864" s="359">
        <v>46325</v>
      </c>
      <c r="AA864" s="601"/>
      <c r="AB864" s="359"/>
      <c r="AC864" s="251"/>
      <c r="AD864" s="361"/>
      <c r="AE864" s="362">
        <v>25</v>
      </c>
      <c r="AF864" s="363" t="str">
        <f t="shared" si="2197"/>
        <v>4IE</v>
      </c>
      <c r="AG864" s="364"/>
      <c r="AH864" s="364"/>
      <c r="AI864" s="364"/>
      <c r="AJ864" s="364"/>
      <c r="AK864" s="364"/>
      <c r="AL864" s="364"/>
      <c r="AM864" s="364"/>
      <c r="AN864" s="364"/>
      <c r="AO864" s="364"/>
      <c r="AP864" s="363"/>
      <c r="AQ864" s="255"/>
      <c r="AR864" s="255"/>
      <c r="AS864" s="255"/>
      <c r="AT864" s="255"/>
      <c r="AU864" s="2843">
        <f t="shared" si="2201"/>
        <v>0</v>
      </c>
      <c r="AV864" s="4008">
        <f t="shared" si="2202"/>
        <v>0</v>
      </c>
      <c r="AW864" s="590" t="str">
        <f t="shared" ref="AW864:AW868" si="2241">IF($AE864=0,"　",VLOOKUP($AE864,ﾚｰｻﾞOP,5,0))</f>
        <v>-</v>
      </c>
      <c r="AX864" s="369"/>
      <c r="AY864" s="154" t="str">
        <f>IF($AE864=0,"　",VLOOKUP($AE864,ﾚｰｻﾞOP,6,0))</f>
        <v>-</v>
      </c>
      <c r="AZ864" s="367"/>
      <c r="BA864" s="154" t="str">
        <f>IF($AE864=0,"　",VLOOKUP($AE864,ﾚｰｻﾞOP,7,0))</f>
        <v>-</v>
      </c>
      <c r="BB864" s="367"/>
      <c r="BC864" s="368" t="str">
        <f>IF($AE864=0,"　",VLOOKUP($AE864,ﾚｰｻﾞOP,8,0))</f>
        <v>-</v>
      </c>
      <c r="BD864" s="369"/>
      <c r="BE864" s="4599" t="str">
        <f>IF($AE864=0,"　",VLOOKUP($AE864,ﾚｰｻﾞOP,9,0))</f>
        <v>-</v>
      </c>
      <c r="BF864" s="367"/>
      <c r="BG864" s="368" t="str">
        <f>IF($AE864=0,"　",VLOOKUP($AE864,ﾚｰｻﾞOP,10,0))</f>
        <v>-</v>
      </c>
      <c r="BH864" s="367"/>
      <c r="BI864" s="154" t="str">
        <f t="shared" ref="BI864:BI870" si="2242">IF($AE864=0,"　",VLOOKUP($AE864,ﾚｰｻﾞOP,11,0))</f>
        <v>-</v>
      </c>
      <c r="BJ864" s="367"/>
      <c r="BK864" s="154" t="str">
        <f t="shared" si="2176"/>
        <v>-</v>
      </c>
      <c r="BL864" s="367"/>
      <c r="BM864" s="154" t="str">
        <f t="shared" si="2177"/>
        <v>-</v>
      </c>
      <c r="BN864" s="367"/>
      <c r="BO864" s="155" t="str">
        <f t="shared" si="2180"/>
        <v>-</v>
      </c>
      <c r="BP864" s="367"/>
      <c r="BQ864" s="154" t="str">
        <f t="shared" si="2234"/>
        <v>-</v>
      </c>
      <c r="BR864" s="369"/>
      <c r="BS864" s="154" t="str">
        <f t="shared" si="2235"/>
        <v>-</v>
      </c>
      <c r="BT864" s="369"/>
      <c r="BU864" s="154" t="str">
        <f t="shared" si="2236"/>
        <v>-</v>
      </c>
      <c r="BV864" s="369"/>
      <c r="BW864" s="154" t="str">
        <f t="shared" si="2237"/>
        <v>-</v>
      </c>
      <c r="BX864" s="367"/>
      <c r="BY864" s="154" t="str">
        <f t="shared" si="2238"/>
        <v>-</v>
      </c>
      <c r="BZ864" s="369"/>
      <c r="CA864" s="154" t="str">
        <f t="shared" si="2239"/>
        <v>-</v>
      </c>
      <c r="CB864" s="367"/>
      <c r="CC864" s="154" t="str">
        <f t="shared" si="2240"/>
        <v>-</v>
      </c>
      <c r="CD864" s="367"/>
      <c r="CE864" s="2850" t="str">
        <f t="shared" si="2203"/>
        <v>-</v>
      </c>
      <c r="CF864" s="2846"/>
      <c r="CG864" s="2855" t="str">
        <f t="shared" si="2204"/>
        <v>-</v>
      </c>
      <c r="CH864" s="2851"/>
      <c r="CI864" s="2850" t="str">
        <f t="shared" si="2205"/>
        <v>-</v>
      </c>
      <c r="CJ864" s="2846"/>
      <c r="CK864" s="2850" t="str">
        <f t="shared" si="2206"/>
        <v>-</v>
      </c>
      <c r="CL864" s="2851"/>
      <c r="CM864" s="2850" t="str">
        <f t="shared" si="2207"/>
        <v>-</v>
      </c>
      <c r="CN864" s="2851"/>
      <c r="CO864" s="2855" t="str">
        <f t="shared" si="2208"/>
        <v>-</v>
      </c>
      <c r="CP864" s="2851"/>
      <c r="CQ864" s="2855" t="str">
        <f t="shared" si="2209"/>
        <v>-</v>
      </c>
      <c r="CR864" s="2851"/>
      <c r="CS864" s="2850" t="str">
        <f t="shared" si="2181"/>
        <v>-</v>
      </c>
      <c r="CT864" s="2851"/>
      <c r="CU864" s="2855"/>
      <c r="CV864" s="2851"/>
      <c r="CW864" s="2850" t="str">
        <f t="shared" si="2182"/>
        <v>-</v>
      </c>
      <c r="CX864" s="2851"/>
      <c r="CY864" s="2855" t="str">
        <f t="shared" si="2183"/>
        <v>-</v>
      </c>
      <c r="CZ864" s="2851"/>
      <c r="DA864" s="154" t="str">
        <f t="shared" si="2184"/>
        <v>-</v>
      </c>
      <c r="DB864" s="369"/>
      <c r="DC864" s="155" t="str">
        <f t="shared" si="2185"/>
        <v>-</v>
      </c>
      <c r="DD864" s="367"/>
      <c r="DE864" s="374">
        <f t="shared" si="2210"/>
        <v>0</v>
      </c>
      <c r="DF864" s="373"/>
      <c r="DG864" s="818">
        <f t="shared" si="2195"/>
        <v>0</v>
      </c>
      <c r="DH864" s="372"/>
      <c r="DI864" s="267">
        <f t="shared" si="2232"/>
        <v>0</v>
      </c>
      <c r="DJ864" s="373"/>
      <c r="DK864" s="374">
        <f t="shared" ref="DK864:DK874" si="2243">IF(AU864=2,1,0)</f>
        <v>0</v>
      </c>
      <c r="DL864" s="373"/>
      <c r="DM864" s="375">
        <f t="shared" si="2173"/>
        <v>0</v>
      </c>
      <c r="DN864" s="373"/>
      <c r="DO864" s="155">
        <f t="shared" si="2187"/>
        <v>0</v>
      </c>
      <c r="DP864" s="372"/>
      <c r="DQ864" s="155">
        <f t="shared" si="2188"/>
        <v>0</v>
      </c>
      <c r="DR864" s="373"/>
      <c r="DS864" s="155">
        <f t="shared" si="2189"/>
        <v>0</v>
      </c>
      <c r="DT864" s="372"/>
      <c r="DU864" s="155">
        <f t="shared" si="2190"/>
        <v>0</v>
      </c>
      <c r="DV864" s="373"/>
      <c r="DW864" s="4891">
        <f t="shared" si="2224"/>
        <v>0</v>
      </c>
      <c r="DX864" s="372"/>
      <c r="DY864" s="154">
        <f t="shared" si="2225"/>
        <v>0</v>
      </c>
      <c r="DZ864" s="373"/>
      <c r="EA864" s="154">
        <f t="shared" si="2233"/>
        <v>0</v>
      </c>
      <c r="EB864" s="373"/>
      <c r="EC864" s="269">
        <f t="shared" si="2219"/>
        <v>0</v>
      </c>
      <c r="ED864" s="376"/>
      <c r="EE864" s="6971">
        <f t="shared" si="2220"/>
        <v>0</v>
      </c>
      <c r="EF864" s="7015"/>
      <c r="EG864" s="273"/>
      <c r="EH864" s="274"/>
      <c r="EI864" s="275"/>
      <c r="EJ864" s="276"/>
      <c r="EK864" s="275"/>
      <c r="EL864" s="277"/>
      <c r="EM864" s="278" t="str">
        <f t="shared" si="2211"/>
        <v xml:space="preserve"> </v>
      </c>
      <c r="EN864" s="372"/>
      <c r="EO864" s="155">
        <f t="shared" si="2212"/>
        <v>0</v>
      </c>
      <c r="EP864" s="373"/>
      <c r="ER864" s="194"/>
      <c r="ET864" s="154">
        <v>46206</v>
      </c>
      <c r="EU864" s="373">
        <v>4263341</v>
      </c>
      <c r="EV864" s="154">
        <f t="shared" si="2191"/>
        <v>1</v>
      </c>
      <c r="EW864" s="373"/>
      <c r="EX864" s="154">
        <v>45706</v>
      </c>
      <c r="EY864" s="367">
        <v>4163111</v>
      </c>
      <c r="EZ864" s="154"/>
      <c r="FA864" s="367"/>
      <c r="FB864" s="154"/>
      <c r="FC864" s="367"/>
      <c r="FD864" s="154">
        <v>46251</v>
      </c>
      <c r="FE864" s="367">
        <v>4263391</v>
      </c>
      <c r="FF864" s="155"/>
      <c r="FG864" s="367"/>
      <c r="FH864" s="154"/>
      <c r="FI864" s="367"/>
      <c r="FJ864" s="154">
        <v>46206</v>
      </c>
      <c r="FK864" s="373">
        <v>4263344</v>
      </c>
      <c r="FL864" s="155">
        <f t="shared" si="2192"/>
        <v>1</v>
      </c>
      <c r="FM864" s="279"/>
      <c r="FN864" s="1184"/>
      <c r="FO864" s="280"/>
      <c r="FP864" s="281"/>
      <c r="FQ864" s="282"/>
      <c r="FS864" s="281"/>
      <c r="FT864" s="282"/>
    </row>
    <row r="865" spans="1:176" ht="18.600000000000001" customHeight="1">
      <c r="A865" s="228">
        <f t="shared" ref="A865:A874" si="2244">ROW()-10</f>
        <v>855</v>
      </c>
      <c r="B865" s="343" t="s">
        <v>2299</v>
      </c>
      <c r="C865" s="6877">
        <v>46353</v>
      </c>
      <c r="D865" s="1261" t="s">
        <v>36</v>
      </c>
      <c r="E865" s="1262">
        <v>72511147</v>
      </c>
      <c r="F865" s="6828" t="s">
        <v>2546</v>
      </c>
      <c r="G865" s="1263"/>
      <c r="H865" s="1330" t="s">
        <v>630</v>
      </c>
      <c r="I865" s="6772" t="s">
        <v>68</v>
      </c>
      <c r="J865" s="1264" t="s">
        <v>1702</v>
      </c>
      <c r="K865" s="599" t="s">
        <v>11</v>
      </c>
      <c r="L865" s="600"/>
      <c r="M865" s="6477">
        <v>46301</v>
      </c>
      <c r="N865" s="353"/>
      <c r="O865" s="354">
        <v>46303</v>
      </c>
      <c r="P865" s="353"/>
      <c r="Q865" s="7703">
        <v>46308</v>
      </c>
      <c r="R865" s="353"/>
      <c r="S865" s="354">
        <v>46309</v>
      </c>
      <c r="T865" s="353"/>
      <c r="U865" s="7686">
        <v>46310</v>
      </c>
      <c r="V865" s="353"/>
      <c r="W865" s="7830">
        <v>46312</v>
      </c>
      <c r="X865" s="357"/>
      <c r="Y865" s="359">
        <v>46325</v>
      </c>
      <c r="Z865" s="359">
        <v>46325</v>
      </c>
      <c r="AA865" s="359"/>
      <c r="AB865" s="359"/>
      <c r="AC865" s="251" t="s">
        <v>627</v>
      </c>
      <c r="AD865" s="361"/>
      <c r="AE865" s="362">
        <v>2</v>
      </c>
      <c r="AF865" s="363" t="str">
        <f t="shared" si="2197"/>
        <v>4IE</v>
      </c>
      <c r="AG865" s="364">
        <v>1</v>
      </c>
      <c r="AH865" s="364"/>
      <c r="AI865" s="364"/>
      <c r="AJ865" s="364"/>
      <c r="AK865" s="364"/>
      <c r="AL865" s="364"/>
      <c r="AM865" s="364"/>
      <c r="AN865" s="364">
        <v>1</v>
      </c>
      <c r="AO865" s="364">
        <v>1</v>
      </c>
      <c r="AP865" s="363">
        <v>1</v>
      </c>
      <c r="AQ865" s="255">
        <v>1</v>
      </c>
      <c r="AR865" s="255">
        <v>1</v>
      </c>
      <c r="AS865" s="255"/>
      <c r="AT865" s="255"/>
      <c r="AU865" s="2843">
        <f t="shared" si="2201"/>
        <v>0</v>
      </c>
      <c r="AV865" s="4008">
        <f t="shared" si="2202"/>
        <v>1</v>
      </c>
      <c r="AW865" s="590">
        <v>46303</v>
      </c>
      <c r="AX865" s="369">
        <v>4263443</v>
      </c>
      <c r="AY865" s="154">
        <v>46289</v>
      </c>
      <c r="AZ865" s="367">
        <v>4263413</v>
      </c>
      <c r="BA865" s="154">
        <v>46303</v>
      </c>
      <c r="BB865" s="367">
        <v>4263447</v>
      </c>
      <c r="BC865" s="368">
        <v>46303</v>
      </c>
      <c r="BD865" s="369">
        <v>4263449</v>
      </c>
      <c r="BE865" s="4599">
        <v>46251</v>
      </c>
      <c r="BF865" s="367">
        <v>4263381</v>
      </c>
      <c r="BG865" s="368">
        <v>46330</v>
      </c>
      <c r="BH865" s="367">
        <v>4263495</v>
      </c>
      <c r="BI865" s="154">
        <v>46237</v>
      </c>
      <c r="BJ865" s="367">
        <v>4263383</v>
      </c>
      <c r="BK865" s="154" t="str">
        <f t="shared" si="2176"/>
        <v>-</v>
      </c>
      <c r="BL865" s="367"/>
      <c r="BM865" s="154" t="str">
        <f t="shared" si="2177"/>
        <v>-</v>
      </c>
      <c r="BN865" s="367"/>
      <c r="BO865" s="155" t="str">
        <f t="shared" ref="BO865:BO874" si="2245">IF($AE865=0,"　",VLOOKUP($AE865,ﾚｰｻﾞOP,59,0))</f>
        <v>-</v>
      </c>
      <c r="BP865" s="367"/>
      <c r="BQ865" s="154" t="str">
        <f t="shared" si="2234"/>
        <v>-</v>
      </c>
      <c r="BR865" s="369"/>
      <c r="BS865" s="154" t="str">
        <f t="shared" si="2235"/>
        <v>-</v>
      </c>
      <c r="BT865" s="369"/>
      <c r="BU865" s="154" t="str">
        <f t="shared" si="2236"/>
        <v>-</v>
      </c>
      <c r="BV865" s="369"/>
      <c r="BW865" s="154" t="str">
        <f t="shared" si="2237"/>
        <v>-</v>
      </c>
      <c r="BX865" s="367"/>
      <c r="BY865" s="154" t="str">
        <f t="shared" si="2238"/>
        <v>-</v>
      </c>
      <c r="BZ865" s="369"/>
      <c r="CA865" s="154" t="str">
        <f t="shared" si="2239"/>
        <v>-</v>
      </c>
      <c r="CB865" s="367"/>
      <c r="CC865" s="154" t="str">
        <f t="shared" si="2240"/>
        <v>-</v>
      </c>
      <c r="CD865" s="367"/>
      <c r="CE865" s="2850" t="str">
        <f t="shared" si="2203"/>
        <v>-</v>
      </c>
      <c r="CF865" s="2846"/>
      <c r="CG865" s="2855" t="str">
        <f t="shared" si="2204"/>
        <v>-</v>
      </c>
      <c r="CH865" s="2851"/>
      <c r="CI865" s="2850" t="str">
        <f t="shared" si="2205"/>
        <v>-</v>
      </c>
      <c r="CJ865" s="2846"/>
      <c r="CK865" s="2850" t="str">
        <f t="shared" si="2206"/>
        <v>-</v>
      </c>
      <c r="CL865" s="2851"/>
      <c r="CM865" s="2850" t="str">
        <f t="shared" si="2207"/>
        <v>-</v>
      </c>
      <c r="CN865" s="2851"/>
      <c r="CO865" s="2855" t="str">
        <f t="shared" si="2208"/>
        <v>-</v>
      </c>
      <c r="CP865" s="2851"/>
      <c r="CQ865" s="2855" t="str">
        <f t="shared" si="2209"/>
        <v>-</v>
      </c>
      <c r="CR865" s="2851"/>
      <c r="CS865" s="2850" t="str">
        <f t="shared" ref="CS865:CS874" si="2246">IF($AE865=0,"　",VLOOKUP($AE865,ﾚｰｻﾞOP,26,0))</f>
        <v>-</v>
      </c>
      <c r="CT865" s="2851"/>
      <c r="CU865" s="2855"/>
      <c r="CV865" s="2851"/>
      <c r="CW865" s="2850" t="str">
        <f t="shared" ref="CW865:CW874" si="2247">IF($AE865=0,"　",VLOOKUP($AE865,ﾚｰｻﾞOP,28,0))</f>
        <v>-</v>
      </c>
      <c r="CX865" s="2851"/>
      <c r="CY865" s="2855" t="str">
        <f t="shared" ref="CY865:CY874" si="2248">IF($AE865=0,"　",VLOOKUP($AE865,ﾚｰｻﾞOP,29,0))</f>
        <v>-</v>
      </c>
      <c r="CZ865" s="2851"/>
      <c r="DA865" s="154" t="str">
        <f t="shared" ref="DA865:DA874" si="2249">IF($AE865=0,"　",VLOOKUP($AE865,ﾚｰｻﾞOP,30,0))</f>
        <v>-</v>
      </c>
      <c r="DB865" s="369"/>
      <c r="DC865" s="155" t="str">
        <f t="shared" ref="DC865:DC874" si="2250">IF($AE865=0,"　",VLOOKUP($AE865,ﾚｰｻﾞOP,31,0))</f>
        <v>-</v>
      </c>
      <c r="DD865" s="367"/>
      <c r="DE865" s="374">
        <f t="shared" si="2210"/>
        <v>1</v>
      </c>
      <c r="DF865" s="373"/>
      <c r="DG865" s="818">
        <f t="shared" si="2195"/>
        <v>0</v>
      </c>
      <c r="DH865" s="372"/>
      <c r="DI865" s="267">
        <v>46206</v>
      </c>
      <c r="DJ865" s="373">
        <v>4263335</v>
      </c>
      <c r="DK865" s="374">
        <f t="shared" si="2243"/>
        <v>0</v>
      </c>
      <c r="DL865" s="373"/>
      <c r="DM865" s="375">
        <f t="shared" si="2173"/>
        <v>0</v>
      </c>
      <c r="DN865" s="373"/>
      <c r="DO865" s="155">
        <f t="shared" ref="DO865:DO874" si="2251">IF(AJ865=1,1,0)</f>
        <v>0</v>
      </c>
      <c r="DP865" s="372"/>
      <c r="DQ865" s="155">
        <f t="shared" ref="DQ865:DQ874" si="2252">IF(AK865=1,1,0)</f>
        <v>0</v>
      </c>
      <c r="DR865" s="373"/>
      <c r="DS865" s="155">
        <f t="shared" ref="DS865:DS874" si="2253">IF(AL865=1,1,0)</f>
        <v>0</v>
      </c>
      <c r="DT865" s="372"/>
      <c r="DU865" s="155">
        <f t="shared" ref="DU865:DU874" si="2254">IF(AM865=1,1,0)</f>
        <v>0</v>
      </c>
      <c r="DV865" s="373"/>
      <c r="DW865" s="4891">
        <v>46296</v>
      </c>
      <c r="DX865" s="372">
        <v>4263500</v>
      </c>
      <c r="DY865" s="154">
        <v>46296</v>
      </c>
      <c r="DZ865" s="373">
        <v>4263501</v>
      </c>
      <c r="EA865" s="154">
        <v>46275</v>
      </c>
      <c r="EB865" s="373">
        <v>4263424</v>
      </c>
      <c r="EC865" s="269">
        <v>46296</v>
      </c>
      <c r="ED865" s="376">
        <v>4263503</v>
      </c>
      <c r="EE865" s="6971">
        <v>46252</v>
      </c>
      <c r="EF865" s="7015">
        <v>4263389</v>
      </c>
      <c r="EG865" s="273"/>
      <c r="EH865" s="274"/>
      <c r="EI865" s="275"/>
      <c r="EJ865" s="276"/>
      <c r="EK865" s="275"/>
      <c r="EL865" s="277"/>
      <c r="EM865" s="278" t="str">
        <f t="shared" si="2211"/>
        <v xml:space="preserve"> </v>
      </c>
      <c r="EN865" s="372"/>
      <c r="EO865" s="155">
        <f t="shared" si="2212"/>
        <v>0</v>
      </c>
      <c r="EP865" s="373"/>
      <c r="ER865" s="194"/>
      <c r="ET865" s="154" t="str">
        <f>IF($AE865=0,"　",VLOOKUP($AE865,ﾚｰｻﾞOP,60,0))</f>
        <v>-</v>
      </c>
      <c r="EU865" s="373"/>
      <c r="EV865" s="154" t="str">
        <f t="shared" ref="EV865:EV874" si="2255">IF($AE865=0,"　",VLOOKUP($AE865,ﾚｰｻﾞOP,60,0))</f>
        <v>-</v>
      </c>
      <c r="EW865" s="373"/>
      <c r="EX865" s="154"/>
      <c r="EY865" s="367"/>
      <c r="EZ865" s="154"/>
      <c r="FA865" s="367"/>
      <c r="FB865" s="154"/>
      <c r="FC865" s="367"/>
      <c r="FD865" s="154"/>
      <c r="FE865" s="367"/>
      <c r="FF865" s="155"/>
      <c r="FG865" s="367"/>
      <c r="FH865" s="154"/>
      <c r="FI865" s="367"/>
      <c r="FJ865" s="154" t="str">
        <f>IF($AE865=0,"　",VLOOKUP($AE865,ﾚｰｻﾞOP,67,0))</f>
        <v>-</v>
      </c>
      <c r="FK865" s="373"/>
      <c r="FL865" s="155" t="str">
        <f t="shared" ref="FL865:FL874" si="2256">IF($AE865=0,"　",VLOOKUP($AE865,ﾚｰｻﾞOP,68,0))</f>
        <v>-</v>
      </c>
      <c r="FM865" s="279"/>
      <c r="FN865" s="1184"/>
      <c r="FO865" s="280"/>
      <c r="FP865" s="281"/>
      <c r="FQ865" s="282"/>
      <c r="FS865" s="281"/>
      <c r="FT865" s="282"/>
    </row>
    <row r="866" spans="1:176" ht="18.600000000000001" customHeight="1">
      <c r="A866" s="228">
        <f t="shared" si="2244"/>
        <v>856</v>
      </c>
      <c r="B866" s="343" t="str">
        <f t="shared" ref="B866:B874" si="2257">AF866</f>
        <v>4IE</v>
      </c>
      <c r="C866" s="6877">
        <v>46352</v>
      </c>
      <c r="D866" s="6192" t="s">
        <v>990</v>
      </c>
      <c r="E866" s="6193" t="s">
        <v>2070</v>
      </c>
      <c r="F866" s="6828" t="s">
        <v>2545</v>
      </c>
      <c r="G866" s="6876" t="s">
        <v>2551</v>
      </c>
      <c r="H866" s="1330" t="s">
        <v>629</v>
      </c>
      <c r="I866" s="1264" t="s">
        <v>52</v>
      </c>
      <c r="J866" s="1264"/>
      <c r="K866" s="599" t="s">
        <v>11</v>
      </c>
      <c r="L866" s="600"/>
      <c r="M866" s="7723">
        <v>46302</v>
      </c>
      <c r="N866" s="353">
        <v>46295</v>
      </c>
      <c r="O866" s="7576">
        <v>46303</v>
      </c>
      <c r="P866" s="353"/>
      <c r="Q866" s="7702">
        <v>46308</v>
      </c>
      <c r="R866" s="353">
        <v>46296</v>
      </c>
      <c r="S866" s="7576">
        <v>46309</v>
      </c>
      <c r="T866" s="353"/>
      <c r="U866" s="7610">
        <v>46311</v>
      </c>
      <c r="V866" s="353"/>
      <c r="W866" s="7830">
        <v>46312</v>
      </c>
      <c r="X866" s="357"/>
      <c r="Y866" s="359">
        <v>46325</v>
      </c>
      <c r="Z866" s="359">
        <v>46325</v>
      </c>
      <c r="AA866" s="601"/>
      <c r="AB866" s="359"/>
      <c r="AC866" s="251"/>
      <c r="AD866" s="361"/>
      <c r="AE866" s="362">
        <v>25</v>
      </c>
      <c r="AF866" s="363" t="str">
        <f t="shared" si="2197"/>
        <v>4IE</v>
      </c>
      <c r="AG866" s="364"/>
      <c r="AH866" s="364"/>
      <c r="AI866" s="364"/>
      <c r="AJ866" s="364"/>
      <c r="AK866" s="364"/>
      <c r="AL866" s="364"/>
      <c r="AM866" s="364"/>
      <c r="AN866" s="364"/>
      <c r="AO866" s="364"/>
      <c r="AP866" s="363"/>
      <c r="AQ866" s="255"/>
      <c r="AR866" s="255"/>
      <c r="AS866" s="255"/>
      <c r="AT866" s="255"/>
      <c r="AU866" s="2843">
        <f t="shared" si="2201"/>
        <v>0</v>
      </c>
      <c r="AV866" s="4008">
        <f t="shared" si="2202"/>
        <v>0</v>
      </c>
      <c r="AW866" s="590" t="str">
        <f t="shared" si="2241"/>
        <v>-</v>
      </c>
      <c r="AX866" s="369"/>
      <c r="AY866" s="154" t="str">
        <f>IF($AE866=0,"　",VLOOKUP($AE866,ﾚｰｻﾞOP,6,0))</f>
        <v>-</v>
      </c>
      <c r="AZ866" s="367"/>
      <c r="BA866" s="154" t="str">
        <f>IF($AE866=0,"　",VLOOKUP($AE866,ﾚｰｻﾞOP,7,0))</f>
        <v>-</v>
      </c>
      <c r="BB866" s="367"/>
      <c r="BC866" s="368" t="str">
        <f>IF($AE866=0,"　",VLOOKUP($AE866,ﾚｰｻﾞOP,8,0))</f>
        <v>-</v>
      </c>
      <c r="BD866" s="369"/>
      <c r="BE866" s="4599" t="str">
        <f>IF($AE866=0,"　",VLOOKUP($AE866,ﾚｰｻﾞOP,9,0))</f>
        <v>-</v>
      </c>
      <c r="BF866" s="367"/>
      <c r="BG866" s="368" t="str">
        <f>IF($AE866=0,"　",VLOOKUP($AE866,ﾚｰｻﾞOP,10,0))</f>
        <v>-</v>
      </c>
      <c r="BH866" s="367"/>
      <c r="BI866" s="154" t="str">
        <f t="shared" si="2242"/>
        <v>-</v>
      </c>
      <c r="BJ866" s="367"/>
      <c r="BK866" s="154" t="str">
        <f t="shared" si="2176"/>
        <v>-</v>
      </c>
      <c r="BL866" s="367"/>
      <c r="BM866" s="154" t="str">
        <f t="shared" si="2177"/>
        <v>-</v>
      </c>
      <c r="BN866" s="367"/>
      <c r="BO866" s="155" t="str">
        <f t="shared" si="2245"/>
        <v>-</v>
      </c>
      <c r="BP866" s="367"/>
      <c r="BQ866" s="154" t="str">
        <f t="shared" si="2234"/>
        <v>-</v>
      </c>
      <c r="BR866" s="369"/>
      <c r="BS866" s="154" t="str">
        <f t="shared" si="2235"/>
        <v>-</v>
      </c>
      <c r="BT866" s="369"/>
      <c r="BU866" s="154" t="str">
        <f t="shared" si="2236"/>
        <v>-</v>
      </c>
      <c r="BV866" s="369"/>
      <c r="BW866" s="154" t="str">
        <f t="shared" si="2237"/>
        <v>-</v>
      </c>
      <c r="BX866" s="367"/>
      <c r="BY866" s="154" t="str">
        <f t="shared" si="2238"/>
        <v>-</v>
      </c>
      <c r="BZ866" s="369"/>
      <c r="CA866" s="154" t="str">
        <f t="shared" si="2239"/>
        <v>-</v>
      </c>
      <c r="CB866" s="367"/>
      <c r="CC866" s="154" t="str">
        <f t="shared" si="2240"/>
        <v>-</v>
      </c>
      <c r="CD866" s="367"/>
      <c r="CE866" s="2850" t="str">
        <f t="shared" si="2203"/>
        <v>-</v>
      </c>
      <c r="CF866" s="2846"/>
      <c r="CG866" s="2855" t="str">
        <f t="shared" si="2204"/>
        <v>-</v>
      </c>
      <c r="CH866" s="2851"/>
      <c r="CI866" s="2850" t="str">
        <f t="shared" si="2205"/>
        <v>-</v>
      </c>
      <c r="CJ866" s="2846"/>
      <c r="CK866" s="2850" t="str">
        <f t="shared" si="2206"/>
        <v>-</v>
      </c>
      <c r="CL866" s="2851"/>
      <c r="CM866" s="2850" t="str">
        <f t="shared" si="2207"/>
        <v>-</v>
      </c>
      <c r="CN866" s="2851"/>
      <c r="CO866" s="2855" t="str">
        <f t="shared" si="2208"/>
        <v>-</v>
      </c>
      <c r="CP866" s="2851"/>
      <c r="CQ866" s="2855" t="str">
        <f t="shared" si="2209"/>
        <v>-</v>
      </c>
      <c r="CR866" s="2851"/>
      <c r="CS866" s="2850" t="str">
        <f t="shared" si="2246"/>
        <v>-</v>
      </c>
      <c r="CT866" s="2851"/>
      <c r="CU866" s="2855"/>
      <c r="CV866" s="2851"/>
      <c r="CW866" s="2850" t="str">
        <f t="shared" si="2247"/>
        <v>-</v>
      </c>
      <c r="CX866" s="2851"/>
      <c r="CY866" s="2855" t="str">
        <f t="shared" si="2248"/>
        <v>-</v>
      </c>
      <c r="CZ866" s="2851"/>
      <c r="DA866" s="154" t="str">
        <f t="shared" si="2249"/>
        <v>-</v>
      </c>
      <c r="DB866" s="369"/>
      <c r="DC866" s="155" t="str">
        <f t="shared" si="2250"/>
        <v>-</v>
      </c>
      <c r="DD866" s="367"/>
      <c r="DE866" s="374">
        <f t="shared" si="2210"/>
        <v>0</v>
      </c>
      <c r="DF866" s="373"/>
      <c r="DG866" s="818">
        <f t="shared" si="2195"/>
        <v>0</v>
      </c>
      <c r="DH866" s="372"/>
      <c r="DI866" s="267">
        <f t="shared" ref="DI866:DI870" si="2258">IF(AG866=1,1,0)</f>
        <v>0</v>
      </c>
      <c r="DJ866" s="373"/>
      <c r="DK866" s="374">
        <f t="shared" si="2243"/>
        <v>0</v>
      </c>
      <c r="DL866" s="373"/>
      <c r="DM866" s="375">
        <f t="shared" si="2173"/>
        <v>0</v>
      </c>
      <c r="DN866" s="373"/>
      <c r="DO866" s="155">
        <f t="shared" si="2251"/>
        <v>0</v>
      </c>
      <c r="DP866" s="372"/>
      <c r="DQ866" s="155">
        <f t="shared" si="2252"/>
        <v>0</v>
      </c>
      <c r="DR866" s="373"/>
      <c r="DS866" s="155">
        <f t="shared" si="2253"/>
        <v>0</v>
      </c>
      <c r="DT866" s="372"/>
      <c r="DU866" s="155">
        <f t="shared" si="2254"/>
        <v>0</v>
      </c>
      <c r="DV866" s="373"/>
      <c r="DW866" s="4891">
        <f t="shared" si="2224"/>
        <v>0</v>
      </c>
      <c r="DX866" s="372"/>
      <c r="DY866" s="154">
        <f t="shared" si="2225"/>
        <v>0</v>
      </c>
      <c r="DZ866" s="373"/>
      <c r="EA866" s="154">
        <f t="shared" si="2233"/>
        <v>0</v>
      </c>
      <c r="EB866" s="373"/>
      <c r="EC866" s="269">
        <f t="shared" si="2219"/>
        <v>0</v>
      </c>
      <c r="ED866" s="376"/>
      <c r="EE866" s="6971">
        <f t="shared" si="2220"/>
        <v>0</v>
      </c>
      <c r="EF866" s="7015"/>
      <c r="EG866" s="273"/>
      <c r="EH866" s="274"/>
      <c r="EI866" s="275"/>
      <c r="EJ866" s="276"/>
      <c r="EK866" s="275"/>
      <c r="EL866" s="277"/>
      <c r="EM866" s="278" t="str">
        <f t="shared" si="2211"/>
        <v xml:space="preserve"> </v>
      </c>
      <c r="EN866" s="372"/>
      <c r="EO866" s="155">
        <f t="shared" si="2212"/>
        <v>0</v>
      </c>
      <c r="EP866" s="373"/>
      <c r="ER866" s="194"/>
      <c r="ET866" s="154">
        <v>46275</v>
      </c>
      <c r="EU866" s="373">
        <v>4263427</v>
      </c>
      <c r="EV866" s="154">
        <f t="shared" si="2255"/>
        <v>1</v>
      </c>
      <c r="EW866" s="373"/>
      <c r="EX866" s="154"/>
      <c r="EY866" s="367"/>
      <c r="EZ866" s="154">
        <v>46275</v>
      </c>
      <c r="FA866" s="367">
        <v>4263428</v>
      </c>
      <c r="FB866" s="154"/>
      <c r="FC866" s="367"/>
      <c r="FD866" s="154">
        <v>46275</v>
      </c>
      <c r="FE866" s="367">
        <v>4263429</v>
      </c>
      <c r="FF866" s="155"/>
      <c r="FG866" s="367"/>
      <c r="FH866" s="154"/>
      <c r="FI866" s="367"/>
      <c r="FJ866" s="154">
        <v>46303</v>
      </c>
      <c r="FK866" s="373">
        <v>4263439</v>
      </c>
      <c r="FL866" s="155">
        <f t="shared" si="2256"/>
        <v>1</v>
      </c>
      <c r="FM866" s="279"/>
      <c r="FN866" s="1184"/>
      <c r="FO866" s="280"/>
      <c r="FP866" s="281">
        <v>1</v>
      </c>
      <c r="FQ866" s="282"/>
      <c r="FS866" s="281"/>
      <c r="FT866" s="282"/>
    </row>
    <row r="867" spans="1:176" ht="18.600000000000001" customHeight="1">
      <c r="A867" s="228">
        <f t="shared" si="2244"/>
        <v>857</v>
      </c>
      <c r="B867" s="343" t="str">
        <f t="shared" si="2257"/>
        <v>4IE</v>
      </c>
      <c r="C867" s="6877">
        <v>46352</v>
      </c>
      <c r="D867" s="6192" t="s">
        <v>990</v>
      </c>
      <c r="E867" s="6193" t="s">
        <v>2069</v>
      </c>
      <c r="F867" s="6828" t="s">
        <v>2547</v>
      </c>
      <c r="G867" s="6876" t="s">
        <v>2552</v>
      </c>
      <c r="H867" s="1330" t="s">
        <v>629</v>
      </c>
      <c r="I867" s="1264" t="s">
        <v>52</v>
      </c>
      <c r="J867" s="1264"/>
      <c r="K867" s="599" t="s">
        <v>11</v>
      </c>
      <c r="L867" s="600" t="s">
        <v>2393</v>
      </c>
      <c r="M867" s="7723">
        <v>46302</v>
      </c>
      <c r="N867" s="353">
        <v>46297</v>
      </c>
      <c r="O867" s="7576">
        <v>46304</v>
      </c>
      <c r="P867" s="353"/>
      <c r="Q867" s="7702">
        <v>46308</v>
      </c>
      <c r="R867" s="353">
        <v>46298</v>
      </c>
      <c r="S867" s="7576">
        <v>46310</v>
      </c>
      <c r="T867" s="353"/>
      <c r="U867" s="7610">
        <v>46311</v>
      </c>
      <c r="V867" s="353"/>
      <c r="W867" s="7831">
        <v>46315</v>
      </c>
      <c r="X867" s="357"/>
      <c r="Y867" s="7044">
        <v>46326</v>
      </c>
      <c r="Z867" s="7044">
        <v>46326</v>
      </c>
      <c r="AA867" s="601"/>
      <c r="AB867" s="359"/>
      <c r="AC867" s="251"/>
      <c r="AD867" s="361"/>
      <c r="AE867" s="362">
        <v>25</v>
      </c>
      <c r="AF867" s="363" t="str">
        <f t="shared" si="2197"/>
        <v>4IE</v>
      </c>
      <c r="AG867" s="364"/>
      <c r="AH867" s="364"/>
      <c r="AI867" s="364"/>
      <c r="AJ867" s="364"/>
      <c r="AK867" s="364"/>
      <c r="AL867" s="364"/>
      <c r="AM867" s="364"/>
      <c r="AN867" s="364"/>
      <c r="AO867" s="364"/>
      <c r="AP867" s="363"/>
      <c r="AQ867" s="255"/>
      <c r="AR867" s="255"/>
      <c r="AS867" s="255"/>
      <c r="AT867" s="255"/>
      <c r="AU867" s="2843">
        <f t="shared" si="2201"/>
        <v>0</v>
      </c>
      <c r="AV867" s="4008">
        <f t="shared" si="2202"/>
        <v>0</v>
      </c>
      <c r="AW867" s="590" t="str">
        <f t="shared" si="2241"/>
        <v>-</v>
      </c>
      <c r="AX867" s="369"/>
      <c r="AY867" s="154" t="str">
        <f>IF($AE867=0,"　",VLOOKUP($AE867,ﾚｰｻﾞOP,6,0))</f>
        <v>-</v>
      </c>
      <c r="AZ867" s="367"/>
      <c r="BA867" s="154" t="str">
        <f>IF($AE867=0,"　",VLOOKUP($AE867,ﾚｰｻﾞOP,7,0))</f>
        <v>-</v>
      </c>
      <c r="BB867" s="367"/>
      <c r="BC867" s="368" t="str">
        <f>IF($AE867=0,"　",VLOOKUP($AE867,ﾚｰｻﾞOP,8,0))</f>
        <v>-</v>
      </c>
      <c r="BD867" s="369"/>
      <c r="BE867" s="4599" t="str">
        <f>IF($AE867=0,"　",VLOOKUP($AE867,ﾚｰｻﾞOP,9,0))</f>
        <v>-</v>
      </c>
      <c r="BF867" s="367"/>
      <c r="BG867" s="368" t="str">
        <f>IF($AE867=0,"　",VLOOKUP($AE867,ﾚｰｻﾞOP,10,0))</f>
        <v>-</v>
      </c>
      <c r="BH867" s="367"/>
      <c r="BI867" s="154" t="str">
        <f t="shared" si="2242"/>
        <v>-</v>
      </c>
      <c r="BJ867" s="367"/>
      <c r="BK867" s="154" t="str">
        <f t="shared" si="2176"/>
        <v>-</v>
      </c>
      <c r="BL867" s="367"/>
      <c r="BM867" s="154" t="str">
        <f t="shared" si="2177"/>
        <v>-</v>
      </c>
      <c r="BN867" s="367"/>
      <c r="BO867" s="155" t="str">
        <f t="shared" si="2245"/>
        <v>-</v>
      </c>
      <c r="BP867" s="367"/>
      <c r="BQ867" s="154" t="str">
        <f t="shared" si="2234"/>
        <v>-</v>
      </c>
      <c r="BR867" s="369"/>
      <c r="BS867" s="154" t="str">
        <f t="shared" si="2235"/>
        <v>-</v>
      </c>
      <c r="BT867" s="369"/>
      <c r="BU867" s="154" t="str">
        <f t="shared" si="2236"/>
        <v>-</v>
      </c>
      <c r="BV867" s="369"/>
      <c r="BW867" s="154" t="str">
        <f t="shared" si="2237"/>
        <v>-</v>
      </c>
      <c r="BX867" s="367"/>
      <c r="BY867" s="154" t="str">
        <f t="shared" si="2238"/>
        <v>-</v>
      </c>
      <c r="BZ867" s="369"/>
      <c r="CA867" s="154" t="str">
        <f t="shared" si="2239"/>
        <v>-</v>
      </c>
      <c r="CB867" s="367"/>
      <c r="CC867" s="154" t="str">
        <f t="shared" si="2240"/>
        <v>-</v>
      </c>
      <c r="CD867" s="367"/>
      <c r="CE867" s="2850" t="str">
        <f t="shared" si="2203"/>
        <v>-</v>
      </c>
      <c r="CF867" s="2846"/>
      <c r="CG867" s="2855" t="str">
        <f t="shared" si="2204"/>
        <v>-</v>
      </c>
      <c r="CH867" s="2851"/>
      <c r="CI867" s="2850" t="str">
        <f t="shared" si="2205"/>
        <v>-</v>
      </c>
      <c r="CJ867" s="2846"/>
      <c r="CK867" s="2850" t="str">
        <f t="shared" si="2206"/>
        <v>-</v>
      </c>
      <c r="CL867" s="2851"/>
      <c r="CM867" s="2850" t="str">
        <f t="shared" si="2207"/>
        <v>-</v>
      </c>
      <c r="CN867" s="2851"/>
      <c r="CO867" s="2855" t="str">
        <f t="shared" si="2208"/>
        <v>-</v>
      </c>
      <c r="CP867" s="2851"/>
      <c r="CQ867" s="2855" t="str">
        <f t="shared" si="2209"/>
        <v>-</v>
      </c>
      <c r="CR867" s="2851"/>
      <c r="CS867" s="2850" t="str">
        <f t="shared" si="2246"/>
        <v>-</v>
      </c>
      <c r="CT867" s="2851"/>
      <c r="CU867" s="2855"/>
      <c r="CV867" s="2851"/>
      <c r="CW867" s="2850" t="str">
        <f t="shared" si="2247"/>
        <v>-</v>
      </c>
      <c r="CX867" s="2851"/>
      <c r="CY867" s="2855" t="str">
        <f t="shared" si="2248"/>
        <v>-</v>
      </c>
      <c r="CZ867" s="2851"/>
      <c r="DA867" s="154" t="str">
        <f t="shared" si="2249"/>
        <v>-</v>
      </c>
      <c r="DB867" s="369"/>
      <c r="DC867" s="155" t="str">
        <f t="shared" si="2250"/>
        <v>-</v>
      </c>
      <c r="DD867" s="367"/>
      <c r="DE867" s="374">
        <f t="shared" si="2210"/>
        <v>0</v>
      </c>
      <c r="DF867" s="373"/>
      <c r="DG867" s="818">
        <f t="shared" si="2195"/>
        <v>0</v>
      </c>
      <c r="DH867" s="372"/>
      <c r="DI867" s="267">
        <f t="shared" si="2258"/>
        <v>0</v>
      </c>
      <c r="DJ867" s="373"/>
      <c r="DK867" s="374">
        <f t="shared" si="2243"/>
        <v>0</v>
      </c>
      <c r="DL867" s="373"/>
      <c r="DM867" s="375">
        <f t="shared" si="2173"/>
        <v>0</v>
      </c>
      <c r="DN867" s="373"/>
      <c r="DO867" s="155">
        <f t="shared" si="2251"/>
        <v>0</v>
      </c>
      <c r="DP867" s="372"/>
      <c r="DQ867" s="155">
        <f t="shared" si="2252"/>
        <v>0</v>
      </c>
      <c r="DR867" s="373"/>
      <c r="DS867" s="155">
        <f t="shared" si="2253"/>
        <v>0</v>
      </c>
      <c r="DT867" s="372"/>
      <c r="DU867" s="155">
        <f t="shared" si="2254"/>
        <v>0</v>
      </c>
      <c r="DV867" s="373"/>
      <c r="DW867" s="4891">
        <f t="shared" si="2224"/>
        <v>0</v>
      </c>
      <c r="DX867" s="372"/>
      <c r="DY867" s="154">
        <f t="shared" si="2225"/>
        <v>0</v>
      </c>
      <c r="DZ867" s="373"/>
      <c r="EA867" s="154">
        <f t="shared" si="2233"/>
        <v>0</v>
      </c>
      <c r="EB867" s="373"/>
      <c r="EC867" s="269">
        <f t="shared" si="2219"/>
        <v>0</v>
      </c>
      <c r="ED867" s="376"/>
      <c r="EE867" s="6971">
        <f t="shared" si="2220"/>
        <v>0</v>
      </c>
      <c r="EF867" s="377"/>
      <c r="EG867" s="273"/>
      <c r="EH867" s="274"/>
      <c r="EI867" s="275"/>
      <c r="EJ867" s="276"/>
      <c r="EK867" s="275"/>
      <c r="EL867" s="277"/>
      <c r="EM867" s="278" t="str">
        <f t="shared" si="2211"/>
        <v xml:space="preserve"> </v>
      </c>
      <c r="EN867" s="372"/>
      <c r="EO867" s="155">
        <f t="shared" si="2212"/>
        <v>0</v>
      </c>
      <c r="EP867" s="373"/>
      <c r="ER867" s="194"/>
      <c r="ET867" s="154">
        <v>46275</v>
      </c>
      <c r="EU867" s="373">
        <v>4263427</v>
      </c>
      <c r="EV867" s="154">
        <f t="shared" si="2255"/>
        <v>1</v>
      </c>
      <c r="EW867" s="373"/>
      <c r="EX867" s="154"/>
      <c r="EY867" s="367"/>
      <c r="EZ867" s="154">
        <v>46275</v>
      </c>
      <c r="FA867" s="367">
        <v>4263428</v>
      </c>
      <c r="FB867" s="154"/>
      <c r="FC867" s="367"/>
      <c r="FD867" s="154">
        <v>46302</v>
      </c>
      <c r="FE867" s="367">
        <v>4263483</v>
      </c>
      <c r="FF867" s="155"/>
      <c r="FG867" s="367"/>
      <c r="FH867" s="154"/>
      <c r="FI867" s="367"/>
      <c r="FJ867" s="154">
        <v>46303</v>
      </c>
      <c r="FK867" s="373">
        <v>4263439</v>
      </c>
      <c r="FL867" s="155">
        <f t="shared" si="2256"/>
        <v>1</v>
      </c>
      <c r="FM867" s="279"/>
      <c r="FN867" s="1184"/>
      <c r="FO867" s="280"/>
      <c r="FP867" s="281">
        <v>1</v>
      </c>
      <c r="FQ867" s="282"/>
      <c r="FS867" s="281"/>
      <c r="FT867" s="282"/>
    </row>
    <row r="868" spans="1:176" ht="18.600000000000001" customHeight="1">
      <c r="A868" s="228">
        <f t="shared" si="2244"/>
        <v>858</v>
      </c>
      <c r="B868" s="343" t="str">
        <f t="shared" si="2257"/>
        <v>4IE</v>
      </c>
      <c r="C868" s="6821">
        <v>46321</v>
      </c>
      <c r="D868" s="5644" t="s">
        <v>1601</v>
      </c>
      <c r="E868" s="6193">
        <v>89610259</v>
      </c>
      <c r="F868" s="6828" t="s">
        <v>2548</v>
      </c>
      <c r="G868" s="6876" t="s">
        <v>2553</v>
      </c>
      <c r="H868" s="1330" t="s">
        <v>630</v>
      </c>
      <c r="I868" s="1264" t="s">
        <v>48</v>
      </c>
      <c r="J868" s="1264" t="s">
        <v>1702</v>
      </c>
      <c r="K868" s="599" t="s">
        <v>11</v>
      </c>
      <c r="L868" s="600"/>
      <c r="M868" s="6477">
        <v>46303</v>
      </c>
      <c r="N868" s="353">
        <v>46297</v>
      </c>
      <c r="O868" s="354">
        <v>46305</v>
      </c>
      <c r="P868" s="353"/>
      <c r="Q868" s="7703">
        <v>46309</v>
      </c>
      <c r="R868" s="353">
        <v>46298</v>
      </c>
      <c r="S868" s="7703">
        <v>46311</v>
      </c>
      <c r="T868" s="353"/>
      <c r="U868" s="7610">
        <v>46311</v>
      </c>
      <c r="V868" s="353"/>
      <c r="W868" s="7831">
        <v>46315</v>
      </c>
      <c r="X868" s="357"/>
      <c r="Y868" s="359">
        <v>46330</v>
      </c>
      <c r="Z868" s="359">
        <v>46330</v>
      </c>
      <c r="AA868" s="601"/>
      <c r="AB868" s="359"/>
      <c r="AC868" s="251"/>
      <c r="AD868" s="361"/>
      <c r="AE868" s="362">
        <v>25</v>
      </c>
      <c r="AF868" s="363" t="str">
        <f t="shared" si="2197"/>
        <v>4IE</v>
      </c>
      <c r="AG868" s="364"/>
      <c r="AH868" s="364"/>
      <c r="AI868" s="364"/>
      <c r="AJ868" s="364"/>
      <c r="AK868" s="364"/>
      <c r="AL868" s="364"/>
      <c r="AM868" s="364"/>
      <c r="AN868" s="364"/>
      <c r="AO868" s="364"/>
      <c r="AP868" s="363"/>
      <c r="AQ868" s="255"/>
      <c r="AR868" s="255"/>
      <c r="AS868" s="255"/>
      <c r="AT868" s="255"/>
      <c r="AU868" s="2843">
        <f t="shared" si="2201"/>
        <v>0</v>
      </c>
      <c r="AV868" s="4008">
        <f t="shared" si="2202"/>
        <v>0</v>
      </c>
      <c r="AW868" s="590" t="str">
        <f t="shared" si="2241"/>
        <v>-</v>
      </c>
      <c r="AX868" s="369"/>
      <c r="AY868" s="154" t="str">
        <f>IF($AE868=0,"　",VLOOKUP($AE868,ﾚｰｻﾞOP,6,0))</f>
        <v>-</v>
      </c>
      <c r="AZ868" s="367"/>
      <c r="BA868" s="154" t="str">
        <f>IF($AE868=0,"　",VLOOKUP($AE868,ﾚｰｻﾞOP,7,0))</f>
        <v>-</v>
      </c>
      <c r="BB868" s="367"/>
      <c r="BC868" s="368" t="str">
        <f>IF($AE868=0,"　",VLOOKUP($AE868,ﾚｰｻﾞOP,8,0))</f>
        <v>-</v>
      </c>
      <c r="BD868" s="369"/>
      <c r="BE868" s="4599" t="str">
        <f>IF($AE868=0,"　",VLOOKUP($AE868,ﾚｰｻﾞOP,9,0))</f>
        <v>-</v>
      </c>
      <c r="BF868" s="367"/>
      <c r="BG868" s="368" t="str">
        <f>IF($AE868=0,"　",VLOOKUP($AE868,ﾚｰｻﾞOP,10,0))</f>
        <v>-</v>
      </c>
      <c r="BH868" s="367"/>
      <c r="BI868" s="154" t="str">
        <f t="shared" si="2242"/>
        <v>-</v>
      </c>
      <c r="BJ868" s="367"/>
      <c r="BK868" s="154" t="str">
        <f t="shared" si="2176"/>
        <v>-</v>
      </c>
      <c r="BL868" s="367"/>
      <c r="BM868" s="154" t="str">
        <f t="shared" si="2177"/>
        <v>-</v>
      </c>
      <c r="BN868" s="367"/>
      <c r="BO868" s="155" t="str">
        <f t="shared" si="2245"/>
        <v>-</v>
      </c>
      <c r="BP868" s="367"/>
      <c r="BQ868" s="154" t="str">
        <f>IF($AE868=0,"　",VLOOKUP($AE868,ﾚｰｻﾞOP,12,0))</f>
        <v>-</v>
      </c>
      <c r="BR868" s="369"/>
      <c r="BS868" s="154" t="str">
        <f t="shared" si="2235"/>
        <v>-</v>
      </c>
      <c r="BT868" s="369"/>
      <c r="BU868" s="154" t="str">
        <f t="shared" si="2236"/>
        <v>-</v>
      </c>
      <c r="BV868" s="369"/>
      <c r="BW868" s="154" t="str">
        <f t="shared" si="2237"/>
        <v>-</v>
      </c>
      <c r="BX868" s="367"/>
      <c r="BY868" s="154" t="str">
        <f t="shared" si="2238"/>
        <v>-</v>
      </c>
      <c r="BZ868" s="369"/>
      <c r="CA868" s="154" t="str">
        <f t="shared" si="2239"/>
        <v>-</v>
      </c>
      <c r="CB868" s="367"/>
      <c r="CC868" s="154" t="str">
        <f t="shared" si="2240"/>
        <v>-</v>
      </c>
      <c r="CD868" s="367"/>
      <c r="CE868" s="2850" t="str">
        <f t="shared" si="2203"/>
        <v>-</v>
      </c>
      <c r="CF868" s="2846"/>
      <c r="CG868" s="2855" t="str">
        <f t="shared" si="2204"/>
        <v>-</v>
      </c>
      <c r="CH868" s="2851"/>
      <c r="CI868" s="2850" t="str">
        <f t="shared" si="2205"/>
        <v>-</v>
      </c>
      <c r="CJ868" s="2846"/>
      <c r="CK868" s="2850" t="str">
        <f t="shared" si="2206"/>
        <v>-</v>
      </c>
      <c r="CL868" s="2851"/>
      <c r="CM868" s="2850" t="str">
        <f t="shared" si="2207"/>
        <v>-</v>
      </c>
      <c r="CN868" s="2851"/>
      <c r="CO868" s="2855" t="str">
        <f t="shared" si="2208"/>
        <v>-</v>
      </c>
      <c r="CP868" s="2851"/>
      <c r="CQ868" s="2855" t="str">
        <f t="shared" si="2209"/>
        <v>-</v>
      </c>
      <c r="CR868" s="2851"/>
      <c r="CS868" s="2850" t="str">
        <f t="shared" si="2246"/>
        <v>-</v>
      </c>
      <c r="CT868" s="2851"/>
      <c r="CU868" s="2855"/>
      <c r="CV868" s="2851"/>
      <c r="CW868" s="2850" t="str">
        <f t="shared" si="2247"/>
        <v>-</v>
      </c>
      <c r="CX868" s="2851"/>
      <c r="CY868" s="2855" t="str">
        <f t="shared" si="2248"/>
        <v>-</v>
      </c>
      <c r="CZ868" s="2851"/>
      <c r="DA868" s="154" t="str">
        <f t="shared" si="2249"/>
        <v>-</v>
      </c>
      <c r="DB868" s="369"/>
      <c r="DC868" s="155" t="str">
        <f t="shared" si="2250"/>
        <v>-</v>
      </c>
      <c r="DD868" s="367"/>
      <c r="DE868" s="374">
        <f t="shared" si="2210"/>
        <v>0</v>
      </c>
      <c r="DF868" s="373"/>
      <c r="DG868" s="818">
        <f t="shared" ref="DG868:DG874" si="2259">IF(AH868=1,1,0)</f>
        <v>0</v>
      </c>
      <c r="DH868" s="372"/>
      <c r="DI868" s="267">
        <f t="shared" si="2258"/>
        <v>0</v>
      </c>
      <c r="DJ868" s="373"/>
      <c r="DK868" s="374">
        <f t="shared" si="2243"/>
        <v>0</v>
      </c>
      <c r="DL868" s="373"/>
      <c r="DM868" s="375">
        <f t="shared" si="2173"/>
        <v>0</v>
      </c>
      <c r="DN868" s="373"/>
      <c r="DO868" s="155">
        <f t="shared" si="2251"/>
        <v>0</v>
      </c>
      <c r="DP868" s="372"/>
      <c r="DQ868" s="155">
        <f t="shared" si="2252"/>
        <v>0</v>
      </c>
      <c r="DR868" s="373"/>
      <c r="DS868" s="155">
        <f t="shared" si="2253"/>
        <v>0</v>
      </c>
      <c r="DT868" s="372"/>
      <c r="DU868" s="155">
        <f t="shared" si="2254"/>
        <v>0</v>
      </c>
      <c r="DV868" s="373"/>
      <c r="DW868" s="4891">
        <f t="shared" si="2224"/>
        <v>0</v>
      </c>
      <c r="DX868" s="372"/>
      <c r="DY868" s="154">
        <f t="shared" si="2225"/>
        <v>0</v>
      </c>
      <c r="DZ868" s="373"/>
      <c r="EA868" s="154">
        <f t="shared" si="2233"/>
        <v>0</v>
      </c>
      <c r="EB868" s="373"/>
      <c r="EC868" s="269">
        <f t="shared" si="2219"/>
        <v>0</v>
      </c>
      <c r="ED868" s="376"/>
      <c r="EE868" s="6971">
        <f t="shared" si="2220"/>
        <v>0</v>
      </c>
      <c r="EF868" s="7015"/>
      <c r="EG868" s="273"/>
      <c r="EH868" s="274"/>
      <c r="EI868" s="275"/>
      <c r="EJ868" s="276"/>
      <c r="EK868" s="275"/>
      <c r="EL868" s="277"/>
      <c r="EM868" s="278" t="str">
        <f t="shared" si="2211"/>
        <v xml:space="preserve"> </v>
      </c>
      <c r="EN868" s="372"/>
      <c r="EO868" s="155">
        <f t="shared" si="2212"/>
        <v>0</v>
      </c>
      <c r="EP868" s="373"/>
      <c r="ER868" s="194"/>
      <c r="ET868" s="154">
        <v>46206</v>
      </c>
      <c r="EU868" s="373">
        <v>4263341</v>
      </c>
      <c r="EV868" s="154">
        <f t="shared" si="2255"/>
        <v>1</v>
      </c>
      <c r="EW868" s="373"/>
      <c r="EX868" s="154"/>
      <c r="EY868" s="367"/>
      <c r="EZ868" s="154"/>
      <c r="FA868" s="367"/>
      <c r="FB868" s="154"/>
      <c r="FC868" s="367"/>
      <c r="FD868" s="154">
        <v>46251</v>
      </c>
      <c r="FE868" s="367">
        <v>4263391</v>
      </c>
      <c r="FF868" s="155"/>
      <c r="FG868" s="367"/>
      <c r="FH868" s="154">
        <v>46087</v>
      </c>
      <c r="FI868" s="367">
        <v>4263173</v>
      </c>
      <c r="FJ868" s="154">
        <v>46206</v>
      </c>
      <c r="FK868" s="373">
        <v>4263344</v>
      </c>
      <c r="FL868" s="155">
        <f t="shared" si="2256"/>
        <v>1</v>
      </c>
      <c r="FM868" s="279"/>
      <c r="FN868" s="1184"/>
      <c r="FO868" s="280"/>
      <c r="FP868" s="281"/>
      <c r="FQ868" s="282"/>
      <c r="FS868" s="281"/>
      <c r="FT868" s="282"/>
    </row>
    <row r="869" spans="1:176" ht="18.600000000000001" customHeight="1">
      <c r="A869" s="228">
        <f t="shared" si="2244"/>
        <v>859</v>
      </c>
      <c r="B869" s="343">
        <f t="shared" si="2257"/>
        <v>0</v>
      </c>
      <c r="C869" s="6947">
        <v>46357</v>
      </c>
      <c r="D869" s="1045" t="s">
        <v>1406</v>
      </c>
      <c r="E869" s="1046" t="s">
        <v>2106</v>
      </c>
      <c r="F869" s="1564"/>
      <c r="G869" s="1263"/>
      <c r="H869" s="1330"/>
      <c r="I869" s="1264"/>
      <c r="J869" s="1264" t="s">
        <v>508</v>
      </c>
      <c r="K869" s="599" t="s">
        <v>508</v>
      </c>
      <c r="L869" s="6608" t="s">
        <v>2317</v>
      </c>
      <c r="M869" s="354"/>
      <c r="N869" s="353"/>
      <c r="O869" s="354"/>
      <c r="P869" s="353"/>
      <c r="Q869" s="7703"/>
      <c r="R869" s="353"/>
      <c r="S869" s="7703"/>
      <c r="T869" s="353"/>
      <c r="U869" s="7610"/>
      <c r="V869" s="353"/>
      <c r="W869" s="7831"/>
      <c r="X869" s="357"/>
      <c r="Y869" s="359">
        <v>46330</v>
      </c>
      <c r="Z869" s="359">
        <v>46330</v>
      </c>
      <c r="AA869" s="601"/>
      <c r="AB869" s="359"/>
      <c r="AC869" s="251"/>
      <c r="AD869" s="361"/>
      <c r="AE869" s="362"/>
      <c r="AF869" s="363"/>
      <c r="AG869" s="364"/>
      <c r="AH869" s="364"/>
      <c r="AI869" s="364"/>
      <c r="AJ869" s="364"/>
      <c r="AK869" s="364"/>
      <c r="AL869" s="364"/>
      <c r="AM869" s="364"/>
      <c r="AN869" s="364"/>
      <c r="AO869" s="364"/>
      <c r="AP869" s="363"/>
      <c r="AQ869" s="255"/>
      <c r="AR869" s="255"/>
      <c r="AS869" s="255"/>
      <c r="AT869" s="255"/>
      <c r="AU869" s="2843"/>
      <c r="AV869" s="4008"/>
      <c r="AW869" s="590"/>
      <c r="AX869" s="369"/>
      <c r="AY869" s="154" t="str">
        <f>IF($AE869=0,"　",VLOOKUP($AE869,ﾚｰｻﾞOP,6,0))</f>
        <v>　</v>
      </c>
      <c r="AZ869" s="367"/>
      <c r="BA869" s="154" t="str">
        <f>IF($AE869=0,"　",VLOOKUP($AE869,ﾚｰｻﾞOP,7,0))</f>
        <v>　</v>
      </c>
      <c r="BB869" s="367"/>
      <c r="BC869" s="368" t="str">
        <f>IF($AE869=0,"　",VLOOKUP($AE869,ﾚｰｻﾞOP,8,0))</f>
        <v>　</v>
      </c>
      <c r="BD869" s="369"/>
      <c r="BE869" s="4599" t="str">
        <f>IF($AE869=0,"　",VLOOKUP($AE869,ﾚｰｻﾞOP,9,0))</f>
        <v>　</v>
      </c>
      <c r="BF869" s="367"/>
      <c r="BG869" s="368" t="str">
        <f>IF($AE869=0,"　",VLOOKUP($AE869,ﾚｰｻﾞOP,10,0))</f>
        <v>　</v>
      </c>
      <c r="BH869" s="367"/>
      <c r="BI869" s="154" t="str">
        <f t="shared" si="2242"/>
        <v>　</v>
      </c>
      <c r="BJ869" s="367"/>
      <c r="BK869" s="154" t="str">
        <f t="shared" si="2176"/>
        <v>　</v>
      </c>
      <c r="BL869" s="367"/>
      <c r="BM869" s="154" t="str">
        <f t="shared" si="2177"/>
        <v>　</v>
      </c>
      <c r="BN869" s="367"/>
      <c r="BO869" s="155" t="str">
        <f t="shared" si="2245"/>
        <v>　</v>
      </c>
      <c r="BP869" s="367"/>
      <c r="BQ869" s="154"/>
      <c r="BR869" s="369"/>
      <c r="BS869" s="154"/>
      <c r="BT869" s="369"/>
      <c r="BU869" s="154"/>
      <c r="BV869" s="369"/>
      <c r="BW869" s="154"/>
      <c r="BX869" s="367"/>
      <c r="BY869" s="154"/>
      <c r="BZ869" s="369"/>
      <c r="CA869" s="154"/>
      <c r="CB869" s="367"/>
      <c r="CC869" s="154"/>
      <c r="CD869" s="367"/>
      <c r="CE869" s="2850"/>
      <c r="CF869" s="2846"/>
      <c r="CG869" s="2855"/>
      <c r="CH869" s="2851"/>
      <c r="CI869" s="2850"/>
      <c r="CJ869" s="2846"/>
      <c r="CK869" s="2850"/>
      <c r="CL869" s="2851"/>
      <c r="CM869" s="2850"/>
      <c r="CN869" s="2851"/>
      <c r="CO869" s="2855"/>
      <c r="CP869" s="2851"/>
      <c r="CQ869" s="2855"/>
      <c r="CR869" s="2851"/>
      <c r="CS869" s="2850" t="str">
        <f t="shared" si="2246"/>
        <v>　</v>
      </c>
      <c r="CT869" s="2851"/>
      <c r="CU869" s="2855"/>
      <c r="CV869" s="2851"/>
      <c r="CW869" s="2850" t="str">
        <f t="shared" si="2247"/>
        <v>　</v>
      </c>
      <c r="CX869" s="2851"/>
      <c r="CY869" s="2855" t="str">
        <f t="shared" si="2248"/>
        <v>　</v>
      </c>
      <c r="CZ869" s="2851"/>
      <c r="DA869" s="154" t="str">
        <f t="shared" si="2249"/>
        <v>　</v>
      </c>
      <c r="DB869" s="369"/>
      <c r="DC869" s="155" t="str">
        <f t="shared" si="2250"/>
        <v>　</v>
      </c>
      <c r="DD869" s="367"/>
      <c r="DE869" s="374">
        <f t="shared" si="2210"/>
        <v>0</v>
      </c>
      <c r="DF869" s="373"/>
      <c r="DG869" s="818">
        <f t="shared" si="2259"/>
        <v>0</v>
      </c>
      <c r="DH869" s="372"/>
      <c r="DI869" s="267">
        <f t="shared" si="2258"/>
        <v>0</v>
      </c>
      <c r="DJ869" s="373"/>
      <c r="DK869" s="374">
        <f t="shared" si="2243"/>
        <v>0</v>
      </c>
      <c r="DL869" s="373"/>
      <c r="DM869" s="375">
        <f t="shared" si="2173"/>
        <v>0</v>
      </c>
      <c r="DN869" s="373"/>
      <c r="DO869" s="155">
        <f t="shared" si="2251"/>
        <v>0</v>
      </c>
      <c r="DP869" s="372"/>
      <c r="DQ869" s="155">
        <f t="shared" si="2252"/>
        <v>0</v>
      </c>
      <c r="DR869" s="373"/>
      <c r="DS869" s="155">
        <f t="shared" si="2253"/>
        <v>0</v>
      </c>
      <c r="DT869" s="372"/>
      <c r="DU869" s="155">
        <f t="shared" si="2254"/>
        <v>0</v>
      </c>
      <c r="DV869" s="373"/>
      <c r="DW869" s="4891">
        <f t="shared" si="2224"/>
        <v>0</v>
      </c>
      <c r="DX869" s="372"/>
      <c r="DY869" s="154">
        <f t="shared" si="2225"/>
        <v>0</v>
      </c>
      <c r="DZ869" s="373"/>
      <c r="EA869" s="154">
        <f t="shared" si="2233"/>
        <v>0</v>
      </c>
      <c r="EB869" s="373"/>
      <c r="EC869" s="269">
        <f t="shared" si="2219"/>
        <v>0</v>
      </c>
      <c r="ED869" s="376"/>
      <c r="EE869" s="6971">
        <f t="shared" si="2220"/>
        <v>0</v>
      </c>
      <c r="EF869" s="7015"/>
      <c r="EG869" s="273"/>
      <c r="EH869" s="274"/>
      <c r="EI869" s="275"/>
      <c r="EJ869" s="276"/>
      <c r="EK869" s="275"/>
      <c r="EL869" s="277"/>
      <c r="EM869" s="278"/>
      <c r="EN869" s="372"/>
      <c r="EO869" s="155"/>
      <c r="EP869" s="373"/>
      <c r="ER869" s="194"/>
      <c r="ET869" s="154" t="str">
        <f>IF($AE869=0,"　",VLOOKUP($AE869,ﾚｰｻﾞOP,60,0))</f>
        <v>　</v>
      </c>
      <c r="EU869" s="373"/>
      <c r="EV869" s="154" t="str">
        <f t="shared" si="2255"/>
        <v>　</v>
      </c>
      <c r="EW869" s="373"/>
      <c r="EX869" s="154"/>
      <c r="EY869" s="367"/>
      <c r="EZ869" s="154"/>
      <c r="FA869" s="367"/>
      <c r="FB869" s="154"/>
      <c r="FC869" s="367"/>
      <c r="FD869" s="154"/>
      <c r="FE869" s="367"/>
      <c r="FF869" s="155"/>
      <c r="FG869" s="367"/>
      <c r="FH869" s="154"/>
      <c r="FI869" s="367"/>
      <c r="FJ869" s="154" t="str">
        <f>IF($AE869=0,"　",VLOOKUP($AE869,ﾚｰｻﾞOP,67,0))</f>
        <v>　</v>
      </c>
      <c r="FK869" s="373"/>
      <c r="FL869" s="155" t="str">
        <f t="shared" si="2256"/>
        <v>　</v>
      </c>
      <c r="FM869" s="279"/>
      <c r="FN869" s="1184"/>
      <c r="FO869" s="280"/>
      <c r="FP869" s="281"/>
      <c r="FQ869" s="282"/>
      <c r="FS869" s="281"/>
      <c r="FT869" s="282"/>
    </row>
    <row r="870" spans="1:176" ht="18.600000000000001" customHeight="1">
      <c r="A870" s="228">
        <f t="shared" si="2244"/>
        <v>860</v>
      </c>
      <c r="B870" s="343">
        <f t="shared" si="2257"/>
        <v>0</v>
      </c>
      <c r="C870" s="6947">
        <v>46357</v>
      </c>
      <c r="D870" s="1045" t="s">
        <v>1406</v>
      </c>
      <c r="E870" s="1046" t="s">
        <v>2107</v>
      </c>
      <c r="F870" s="1564"/>
      <c r="G870" s="1263"/>
      <c r="H870" s="1330"/>
      <c r="I870" s="1264"/>
      <c r="J870" s="1264" t="s">
        <v>508</v>
      </c>
      <c r="K870" s="599" t="s">
        <v>508</v>
      </c>
      <c r="L870" s="6608" t="s">
        <v>2317</v>
      </c>
      <c r="M870" s="354"/>
      <c r="N870" s="353"/>
      <c r="O870" s="354"/>
      <c r="P870" s="353"/>
      <c r="Q870" s="7703"/>
      <c r="R870" s="353"/>
      <c r="S870" s="7703"/>
      <c r="T870" s="353"/>
      <c r="U870" s="7610"/>
      <c r="V870" s="353"/>
      <c r="W870" s="7831"/>
      <c r="X870" s="357"/>
      <c r="Y870" s="359">
        <v>46330</v>
      </c>
      <c r="Z870" s="359">
        <v>46330</v>
      </c>
      <c r="AA870" s="601"/>
      <c r="AB870" s="359"/>
      <c r="AC870" s="251"/>
      <c r="AD870" s="361"/>
      <c r="AE870" s="362"/>
      <c r="AF870" s="363"/>
      <c r="AG870" s="364"/>
      <c r="AH870" s="364"/>
      <c r="AI870" s="364"/>
      <c r="AJ870" s="364"/>
      <c r="AK870" s="364"/>
      <c r="AL870" s="364"/>
      <c r="AM870" s="364"/>
      <c r="AN870" s="364"/>
      <c r="AO870" s="364"/>
      <c r="AP870" s="363"/>
      <c r="AQ870" s="255"/>
      <c r="AR870" s="255"/>
      <c r="AS870" s="255"/>
      <c r="AT870" s="255"/>
      <c r="AU870" s="2843"/>
      <c r="AV870" s="4008"/>
      <c r="AW870" s="590"/>
      <c r="AX870" s="369"/>
      <c r="AY870" s="154" t="str">
        <f>IF($AE870=0,"　",VLOOKUP($AE870,ﾚｰｻﾞOP,6,0))</f>
        <v>　</v>
      </c>
      <c r="AZ870" s="367"/>
      <c r="BA870" s="154" t="str">
        <f>IF($AE870=0,"　",VLOOKUP($AE870,ﾚｰｻﾞOP,7,0))</f>
        <v>　</v>
      </c>
      <c r="BB870" s="367"/>
      <c r="BC870" s="368" t="str">
        <f>IF($AE870=0,"　",VLOOKUP($AE870,ﾚｰｻﾞOP,8,0))</f>
        <v>　</v>
      </c>
      <c r="BD870" s="369"/>
      <c r="BE870" s="4599" t="str">
        <f>IF($AE870=0,"　",VLOOKUP($AE870,ﾚｰｻﾞOP,9,0))</f>
        <v>　</v>
      </c>
      <c r="BF870" s="367"/>
      <c r="BG870" s="368" t="str">
        <f>IF($AE870=0,"　",VLOOKUP($AE870,ﾚｰｻﾞOP,10,0))</f>
        <v>　</v>
      </c>
      <c r="BH870" s="367"/>
      <c r="BI870" s="154" t="str">
        <f t="shared" si="2242"/>
        <v>　</v>
      </c>
      <c r="BJ870" s="367"/>
      <c r="BK870" s="154" t="str">
        <f t="shared" si="2176"/>
        <v>　</v>
      </c>
      <c r="BL870" s="367"/>
      <c r="BM870" s="154" t="str">
        <f t="shared" si="2177"/>
        <v>　</v>
      </c>
      <c r="BN870" s="367"/>
      <c r="BO870" s="155" t="str">
        <f t="shared" si="2245"/>
        <v>　</v>
      </c>
      <c r="BP870" s="367"/>
      <c r="BQ870" s="154"/>
      <c r="BR870" s="369"/>
      <c r="BS870" s="154"/>
      <c r="BT870" s="369"/>
      <c r="BU870" s="154"/>
      <c r="BV870" s="369"/>
      <c r="BW870" s="154"/>
      <c r="BX870" s="367"/>
      <c r="BY870" s="154"/>
      <c r="BZ870" s="369"/>
      <c r="CA870" s="154"/>
      <c r="CB870" s="367"/>
      <c r="CC870" s="154"/>
      <c r="CD870" s="367"/>
      <c r="CE870" s="2850"/>
      <c r="CF870" s="2846"/>
      <c r="CG870" s="2855"/>
      <c r="CH870" s="2851"/>
      <c r="CI870" s="2850"/>
      <c r="CJ870" s="2846"/>
      <c r="CK870" s="2850"/>
      <c r="CL870" s="2851"/>
      <c r="CM870" s="2850"/>
      <c r="CN870" s="2851"/>
      <c r="CO870" s="2855"/>
      <c r="CP870" s="2851"/>
      <c r="CQ870" s="2855"/>
      <c r="CR870" s="2851"/>
      <c r="CS870" s="2850" t="str">
        <f t="shared" si="2246"/>
        <v>　</v>
      </c>
      <c r="CT870" s="2851"/>
      <c r="CU870" s="2855"/>
      <c r="CV870" s="2851"/>
      <c r="CW870" s="2850" t="str">
        <f t="shared" si="2247"/>
        <v>　</v>
      </c>
      <c r="CX870" s="2851"/>
      <c r="CY870" s="2855" t="str">
        <f t="shared" si="2248"/>
        <v>　</v>
      </c>
      <c r="CZ870" s="2851"/>
      <c r="DA870" s="154" t="str">
        <f t="shared" si="2249"/>
        <v>　</v>
      </c>
      <c r="DB870" s="369"/>
      <c r="DC870" s="155" t="str">
        <f t="shared" si="2250"/>
        <v>　</v>
      </c>
      <c r="DD870" s="367"/>
      <c r="DE870" s="374">
        <f t="shared" si="2210"/>
        <v>0</v>
      </c>
      <c r="DF870" s="373"/>
      <c r="DG870" s="818">
        <f t="shared" si="2259"/>
        <v>0</v>
      </c>
      <c r="DH870" s="372"/>
      <c r="DI870" s="267">
        <f t="shared" si="2258"/>
        <v>0</v>
      </c>
      <c r="DJ870" s="373"/>
      <c r="DK870" s="374">
        <f t="shared" si="2243"/>
        <v>0</v>
      </c>
      <c r="DL870" s="373"/>
      <c r="DM870" s="375">
        <f t="shared" si="2173"/>
        <v>0</v>
      </c>
      <c r="DN870" s="373"/>
      <c r="DO870" s="155">
        <f t="shared" si="2251"/>
        <v>0</v>
      </c>
      <c r="DP870" s="372"/>
      <c r="DQ870" s="155">
        <f t="shared" si="2252"/>
        <v>0</v>
      </c>
      <c r="DR870" s="373"/>
      <c r="DS870" s="155">
        <f t="shared" si="2253"/>
        <v>0</v>
      </c>
      <c r="DT870" s="372"/>
      <c r="DU870" s="155">
        <f t="shared" si="2254"/>
        <v>0</v>
      </c>
      <c r="DV870" s="373"/>
      <c r="DW870" s="4891">
        <f t="shared" si="2224"/>
        <v>0</v>
      </c>
      <c r="DX870" s="372"/>
      <c r="DY870" s="154">
        <f t="shared" si="2225"/>
        <v>0</v>
      </c>
      <c r="DZ870" s="373"/>
      <c r="EA870" s="154">
        <f t="shared" si="2233"/>
        <v>0</v>
      </c>
      <c r="EB870" s="373"/>
      <c r="EC870" s="269">
        <f t="shared" si="2219"/>
        <v>0</v>
      </c>
      <c r="ED870" s="376"/>
      <c r="EE870" s="6971">
        <f t="shared" si="2220"/>
        <v>0</v>
      </c>
      <c r="EF870" s="7015"/>
      <c r="EG870" s="273"/>
      <c r="EH870" s="274"/>
      <c r="EI870" s="275"/>
      <c r="EJ870" s="276"/>
      <c r="EK870" s="275"/>
      <c r="EL870" s="277"/>
      <c r="EM870" s="278"/>
      <c r="EN870" s="372"/>
      <c r="EO870" s="155"/>
      <c r="EP870" s="373"/>
      <c r="ER870" s="194"/>
      <c r="ET870" s="154" t="str">
        <f>IF($AE870=0,"　",VLOOKUP($AE870,ﾚｰｻﾞOP,60,0))</f>
        <v>　</v>
      </c>
      <c r="EU870" s="373"/>
      <c r="EV870" s="154" t="str">
        <f t="shared" si="2255"/>
        <v>　</v>
      </c>
      <c r="EW870" s="373"/>
      <c r="EX870" s="154"/>
      <c r="EY870" s="367"/>
      <c r="EZ870" s="154"/>
      <c r="FA870" s="367"/>
      <c r="FB870" s="154"/>
      <c r="FC870" s="367"/>
      <c r="FD870" s="154"/>
      <c r="FE870" s="367"/>
      <c r="FF870" s="155"/>
      <c r="FG870" s="367"/>
      <c r="FH870" s="154"/>
      <c r="FI870" s="367"/>
      <c r="FJ870" s="154" t="str">
        <f>IF($AE870=0,"　",VLOOKUP($AE870,ﾚｰｻﾞOP,67,0))</f>
        <v>　</v>
      </c>
      <c r="FK870" s="373"/>
      <c r="FL870" s="155" t="str">
        <f t="shared" si="2256"/>
        <v>　</v>
      </c>
      <c r="FM870" s="279"/>
      <c r="FN870" s="1184"/>
      <c r="FO870" s="280"/>
      <c r="FP870" s="281"/>
      <c r="FQ870" s="282"/>
      <c r="FS870" s="281"/>
      <c r="FT870" s="282"/>
    </row>
    <row r="871" spans="1:176" ht="18.600000000000001" customHeight="1">
      <c r="A871" s="228">
        <f t="shared" si="2244"/>
        <v>861</v>
      </c>
      <c r="B871" s="343" t="str">
        <f t="shared" si="2257"/>
        <v>4IE</v>
      </c>
      <c r="C871" s="6877">
        <v>46353</v>
      </c>
      <c r="D871" s="1261" t="s">
        <v>36</v>
      </c>
      <c r="E871" s="6879">
        <v>72515138</v>
      </c>
      <c r="F871" s="1564"/>
      <c r="G871" s="1263"/>
      <c r="H871" s="1330" t="s">
        <v>630</v>
      </c>
      <c r="I871" s="1264" t="s">
        <v>48</v>
      </c>
      <c r="J871" s="1264" t="s">
        <v>1702</v>
      </c>
      <c r="K871" s="599" t="s">
        <v>11</v>
      </c>
      <c r="L871" s="600"/>
      <c r="M871" s="6477">
        <v>46304</v>
      </c>
      <c r="N871" s="353"/>
      <c r="O871" s="354">
        <v>46305</v>
      </c>
      <c r="P871" s="353"/>
      <c r="Q871" s="7703">
        <v>46309</v>
      </c>
      <c r="R871" s="353"/>
      <c r="S871" s="7703">
        <v>46311</v>
      </c>
      <c r="T871" s="353"/>
      <c r="U871" s="7685">
        <v>46312</v>
      </c>
      <c r="V871" s="353"/>
      <c r="W871" s="7831">
        <v>46315</v>
      </c>
      <c r="X871" s="357"/>
      <c r="Y871" s="359">
        <v>46330</v>
      </c>
      <c r="Z871" s="359">
        <v>46330</v>
      </c>
      <c r="AA871" s="601"/>
      <c r="AB871" s="359"/>
      <c r="AC871" s="251" t="s">
        <v>627</v>
      </c>
      <c r="AD871" s="361"/>
      <c r="AE871" s="362">
        <v>2</v>
      </c>
      <c r="AF871" s="363" t="str">
        <f>IF($AE871=0,"　",VLOOKUP($AE871,ﾚｰｻﾞOP,69,0))</f>
        <v>4IE</v>
      </c>
      <c r="AG871" s="364">
        <v>1</v>
      </c>
      <c r="AH871" s="364"/>
      <c r="AI871" s="364"/>
      <c r="AJ871" s="364"/>
      <c r="AK871" s="364"/>
      <c r="AL871" s="364"/>
      <c r="AM871" s="364"/>
      <c r="AN871" s="364">
        <v>1</v>
      </c>
      <c r="AO871" s="364"/>
      <c r="AP871" s="363">
        <v>1</v>
      </c>
      <c r="AQ871" s="255">
        <v>1</v>
      </c>
      <c r="AR871" s="255">
        <v>1</v>
      </c>
      <c r="AS871" s="255"/>
      <c r="AT871" s="255"/>
      <c r="AU871" s="2843">
        <f>IF(AI871="付属済",0,IF(AI871=1,AI871+AP871,0))</f>
        <v>0</v>
      </c>
      <c r="AV871" s="4008">
        <f>IF(AE871=0,0,(AR871*1)+(AS871*100))</f>
        <v>1</v>
      </c>
      <c r="AW871" s="590">
        <v>46303</v>
      </c>
      <c r="AX871" s="369">
        <v>4263443</v>
      </c>
      <c r="AY871" s="154">
        <v>46289</v>
      </c>
      <c r="AZ871" s="367">
        <v>4263413</v>
      </c>
      <c r="BA871" s="154">
        <v>46303</v>
      </c>
      <c r="BB871" s="367">
        <v>4263447</v>
      </c>
      <c r="BC871" s="368">
        <v>46282</v>
      </c>
      <c r="BD871" s="369">
        <v>4263416</v>
      </c>
      <c r="BE871" s="4599">
        <v>46251</v>
      </c>
      <c r="BF871" s="367">
        <v>4263381</v>
      </c>
      <c r="BG871" s="368">
        <v>46303</v>
      </c>
      <c r="BH871" s="367">
        <v>4263453</v>
      </c>
      <c r="BI871" s="154">
        <v>46206</v>
      </c>
      <c r="BJ871" s="367">
        <v>4263328</v>
      </c>
      <c r="BK871" s="154" t="str">
        <f t="shared" si="2176"/>
        <v>-</v>
      </c>
      <c r="BL871" s="367"/>
      <c r="BM871" s="154" t="str">
        <f t="shared" si="2177"/>
        <v>-</v>
      </c>
      <c r="BN871" s="367"/>
      <c r="BO871" s="155" t="str">
        <f t="shared" si="2245"/>
        <v>-</v>
      </c>
      <c r="BP871" s="367"/>
      <c r="BQ871" s="154" t="str">
        <f>IF($AE871=0,"　",VLOOKUP($AE871,ﾚｰｻﾞOP,12,0))</f>
        <v>-</v>
      </c>
      <c r="BR871" s="369"/>
      <c r="BS871" s="154" t="str">
        <f>IF($AE871=0,"　",VLOOKUP($AE871,ﾚｰｻﾞOP,13,0))</f>
        <v>-</v>
      </c>
      <c r="BT871" s="369"/>
      <c r="BU871" s="154" t="str">
        <f>IF($AE871=0,"　",VLOOKUP($AE871,ﾚｰｻﾞOP,14,0))</f>
        <v>-</v>
      </c>
      <c r="BV871" s="369"/>
      <c r="BW871" s="154" t="str">
        <f>IF($AE871=0,"　",VLOOKUP($AE871,ﾚｰｻﾞOP,15,0))</f>
        <v>-</v>
      </c>
      <c r="BX871" s="367"/>
      <c r="BY871" s="154" t="str">
        <f>IF($AE871=0,"　",VLOOKUP($AE871,ﾚｰｻﾞOP,16,0))</f>
        <v>-</v>
      </c>
      <c r="BZ871" s="369"/>
      <c r="CA871" s="154" t="str">
        <f>IF($AE871=0,"　",VLOOKUP($AE871,ﾚｰｻﾞOP,17,0))</f>
        <v>-</v>
      </c>
      <c r="CB871" s="367"/>
      <c r="CC871" s="154" t="str">
        <f>IF($AE871=0,"　",VLOOKUP($AE871,ﾚｰｻﾞOP,18,0))</f>
        <v>-</v>
      </c>
      <c r="CD871" s="367"/>
      <c r="CE871" s="2850" t="str">
        <f>IF($AE871=0,"　",VLOOKUP($AE871,ﾚｰｻﾞOP,19,0))</f>
        <v>-</v>
      </c>
      <c r="CF871" s="2846"/>
      <c r="CG871" s="2855" t="str">
        <f>IF($AE871=0,"　",VLOOKUP($AE871,ﾚｰｻﾞOP,20,0))</f>
        <v>-</v>
      </c>
      <c r="CH871" s="2851"/>
      <c r="CI871" s="2850" t="str">
        <f>IF($AE871=0,"　",VLOOKUP($AE871,ﾚｰｻﾞOP,21,0))</f>
        <v>-</v>
      </c>
      <c r="CJ871" s="2846"/>
      <c r="CK871" s="2850" t="str">
        <f>IF($AE871=0,"　",VLOOKUP($AE871,ﾚｰｻﾞOP,22,0))</f>
        <v>-</v>
      </c>
      <c r="CL871" s="2851"/>
      <c r="CM871" s="2850" t="str">
        <f>IF($AE871=0,"　",VLOOKUP($AE871,ﾚｰｻﾞOP,23,0))</f>
        <v>-</v>
      </c>
      <c r="CN871" s="2851"/>
      <c r="CO871" s="2855" t="str">
        <f>IF($AE871=0,"　",VLOOKUP($AE871,ﾚｰｻﾞOP,24,0))</f>
        <v>-</v>
      </c>
      <c r="CP871" s="2851"/>
      <c r="CQ871" s="2855" t="str">
        <f>IF($AE871=0,"　",VLOOKUP($AE871,ﾚｰｻﾞOP,25,0))</f>
        <v>-</v>
      </c>
      <c r="CR871" s="2851"/>
      <c r="CS871" s="2850" t="str">
        <f t="shared" si="2246"/>
        <v>-</v>
      </c>
      <c r="CT871" s="2851"/>
      <c r="CU871" s="2855"/>
      <c r="CV871" s="2851"/>
      <c r="CW871" s="2850" t="str">
        <f t="shared" si="2247"/>
        <v>-</v>
      </c>
      <c r="CX871" s="2851"/>
      <c r="CY871" s="2855" t="str">
        <f t="shared" si="2248"/>
        <v>-</v>
      </c>
      <c r="CZ871" s="2851"/>
      <c r="DA871" s="154" t="str">
        <f t="shared" si="2249"/>
        <v>-</v>
      </c>
      <c r="DB871" s="369"/>
      <c r="DC871" s="155" t="str">
        <f t="shared" si="2250"/>
        <v>-</v>
      </c>
      <c r="DD871" s="367"/>
      <c r="DE871" s="374">
        <f t="shared" si="2210"/>
        <v>1</v>
      </c>
      <c r="DF871" s="373"/>
      <c r="DG871" s="818">
        <f t="shared" si="2259"/>
        <v>0</v>
      </c>
      <c r="DH871" s="372"/>
      <c r="DI871" s="267">
        <v>46206</v>
      </c>
      <c r="DJ871" s="373">
        <v>4263335</v>
      </c>
      <c r="DK871" s="374">
        <f t="shared" si="2243"/>
        <v>0</v>
      </c>
      <c r="DL871" s="373"/>
      <c r="DM871" s="375">
        <f t="shared" si="2173"/>
        <v>0</v>
      </c>
      <c r="DN871" s="373"/>
      <c r="DO871" s="155">
        <f t="shared" si="2251"/>
        <v>0</v>
      </c>
      <c r="DP871" s="372"/>
      <c r="DQ871" s="155">
        <f t="shared" si="2252"/>
        <v>0</v>
      </c>
      <c r="DR871" s="373"/>
      <c r="DS871" s="155">
        <f t="shared" si="2253"/>
        <v>0</v>
      </c>
      <c r="DT871" s="372"/>
      <c r="DU871" s="155">
        <f t="shared" si="2254"/>
        <v>0</v>
      </c>
      <c r="DV871" s="373"/>
      <c r="DW871" s="4891">
        <v>46296</v>
      </c>
      <c r="DX871" s="372">
        <v>4263500</v>
      </c>
      <c r="DY871" s="154">
        <f t="shared" si="2225"/>
        <v>0</v>
      </c>
      <c r="DZ871" s="373"/>
      <c r="EA871" s="154">
        <v>46275</v>
      </c>
      <c r="EB871" s="373">
        <v>4263424</v>
      </c>
      <c r="EC871" s="269">
        <v>46296</v>
      </c>
      <c r="ED871" s="376">
        <v>4263503</v>
      </c>
      <c r="EE871" s="6971">
        <v>46206</v>
      </c>
      <c r="EF871" s="7015">
        <v>4263340</v>
      </c>
      <c r="EG871" s="273"/>
      <c r="EH871" s="274"/>
      <c r="EI871" s="275"/>
      <c r="EJ871" s="276"/>
      <c r="EK871" s="275"/>
      <c r="EL871" s="277"/>
      <c r="EM871" s="278" t="str">
        <f>IF(CE871="-"," ",IF(AR871=1,1," "))</f>
        <v xml:space="preserve"> </v>
      </c>
      <c r="EN871" s="372"/>
      <c r="EO871" s="155">
        <f>IF(AT871=1,1,0)</f>
        <v>0</v>
      </c>
      <c r="EP871" s="373"/>
      <c r="ER871" s="194"/>
      <c r="ET871" s="154" t="str">
        <f>IF($AE871=0,"　",VLOOKUP($AE871,ﾚｰｻﾞOP,60,0))</f>
        <v>-</v>
      </c>
      <c r="EU871" s="373"/>
      <c r="EV871" s="154" t="str">
        <f t="shared" si="2255"/>
        <v>-</v>
      </c>
      <c r="EW871" s="373"/>
      <c r="EX871" s="154"/>
      <c r="EY871" s="367"/>
      <c r="EZ871" s="154"/>
      <c r="FA871" s="367"/>
      <c r="FB871" s="154"/>
      <c r="FC871" s="367"/>
      <c r="FD871" s="154"/>
      <c r="FE871" s="367"/>
      <c r="FF871" s="155"/>
      <c r="FG871" s="367"/>
      <c r="FH871" s="154"/>
      <c r="FI871" s="367"/>
      <c r="FJ871" s="154" t="str">
        <f>IF($AE871=0,"　",VLOOKUP($AE871,ﾚｰｻﾞOP,67,0))</f>
        <v>-</v>
      </c>
      <c r="FK871" s="373"/>
      <c r="FL871" s="155" t="str">
        <f t="shared" si="2256"/>
        <v>-</v>
      </c>
      <c r="FM871" s="279"/>
      <c r="FN871" s="1184"/>
      <c r="FO871" s="280"/>
      <c r="FP871" s="281"/>
      <c r="FQ871" s="282"/>
      <c r="FS871" s="281"/>
      <c r="FT871" s="282"/>
    </row>
    <row r="872" spans="1:176" ht="18.600000000000001" customHeight="1">
      <c r="A872" s="228">
        <f t="shared" si="2244"/>
        <v>862</v>
      </c>
      <c r="B872" s="343" t="str">
        <f t="shared" si="2257"/>
        <v>4IE</v>
      </c>
      <c r="C872" s="6821">
        <v>46321</v>
      </c>
      <c r="D872" s="6192" t="s">
        <v>1601</v>
      </c>
      <c r="E872" s="6942" t="s">
        <v>2040</v>
      </c>
      <c r="F872" s="6828" t="s">
        <v>2367</v>
      </c>
      <c r="G872" s="1263"/>
      <c r="H872" s="1330" t="s">
        <v>630</v>
      </c>
      <c r="I872" s="1264" t="s">
        <v>48</v>
      </c>
      <c r="J872" s="1264" t="s">
        <v>1702</v>
      </c>
      <c r="K872" s="599" t="s">
        <v>11</v>
      </c>
      <c r="L872" s="600"/>
      <c r="M872" s="6477">
        <v>46304</v>
      </c>
      <c r="N872" s="353">
        <v>46297</v>
      </c>
      <c r="O872" s="7703">
        <v>46308</v>
      </c>
      <c r="P872" s="353"/>
      <c r="Q872" s="354">
        <v>46310</v>
      </c>
      <c r="R872" s="353">
        <v>46298</v>
      </c>
      <c r="S872" s="7703">
        <v>46311</v>
      </c>
      <c r="T872" s="353"/>
      <c r="U872" s="7685">
        <v>46312</v>
      </c>
      <c r="V872" s="353"/>
      <c r="W872" s="7832">
        <v>46316</v>
      </c>
      <c r="X872" s="357"/>
      <c r="Y872" s="359">
        <v>46331</v>
      </c>
      <c r="Z872" s="359">
        <v>46331</v>
      </c>
      <c r="AA872" s="601"/>
      <c r="AB872" s="359"/>
      <c r="AC872" s="251"/>
      <c r="AD872" s="361"/>
      <c r="AE872" s="362">
        <v>25</v>
      </c>
      <c r="AF872" s="363" t="str">
        <f>IF($AE872=0,"　",VLOOKUP($AE872,ﾚｰｻﾞOP,69,0))</f>
        <v>4IE</v>
      </c>
      <c r="AG872" s="364"/>
      <c r="AH872" s="364"/>
      <c r="AI872" s="364"/>
      <c r="AJ872" s="364"/>
      <c r="AK872" s="364"/>
      <c r="AL872" s="364"/>
      <c r="AM872" s="364"/>
      <c r="AN872" s="364"/>
      <c r="AO872" s="364"/>
      <c r="AP872" s="363"/>
      <c r="AQ872" s="255"/>
      <c r="AR872" s="255"/>
      <c r="AS872" s="255"/>
      <c r="AT872" s="255"/>
      <c r="AU872" s="2843">
        <f>IF(AI872="付属済",0,IF(AI872=1,AI872+AP872,0))</f>
        <v>0</v>
      </c>
      <c r="AV872" s="4008">
        <f>IF(AE872=0,0,(AR872*1)+(AS872*100))</f>
        <v>0</v>
      </c>
      <c r="AW872" s="590" t="str">
        <f>IF($AE872=0,"　",VLOOKUP($AE872,ﾚｰｻﾞOP,5,0))</f>
        <v>-</v>
      </c>
      <c r="AX872" s="369"/>
      <c r="AY872" s="154" t="str">
        <f>IF($AE872=0,"　",VLOOKUP($AE872,ﾚｰｻﾞOP,6,0))</f>
        <v>-</v>
      </c>
      <c r="AZ872" s="367"/>
      <c r="BA872" s="154" t="str">
        <f>IF($AE872=0,"　",VLOOKUP($AE872,ﾚｰｻﾞOP,7,0))</f>
        <v>-</v>
      </c>
      <c r="BB872" s="367"/>
      <c r="BC872" s="368" t="str">
        <f>IF($AE872=0,"　",VLOOKUP($AE872,ﾚｰｻﾞOP,8,0))</f>
        <v>-</v>
      </c>
      <c r="BD872" s="369"/>
      <c r="BE872" s="4599" t="str">
        <f>IF($AE872=0,"　",VLOOKUP($AE872,ﾚｰｻﾞOP,9,0))</f>
        <v>-</v>
      </c>
      <c r="BF872" s="367"/>
      <c r="BG872" s="368" t="str">
        <f>IF($AE872=0,"　",VLOOKUP($AE872,ﾚｰｻﾞOP,10,0))</f>
        <v>-</v>
      </c>
      <c r="BH872" s="367"/>
      <c r="BI872" s="154" t="str">
        <f>IF($AE872=0,"　",VLOOKUP($AE872,ﾚｰｻﾞOP,11,0))</f>
        <v>-</v>
      </c>
      <c r="BJ872" s="367"/>
      <c r="BK872" s="154" t="str">
        <f t="shared" si="2176"/>
        <v>-</v>
      </c>
      <c r="BL872" s="367"/>
      <c r="BM872" s="154" t="str">
        <f t="shared" si="2177"/>
        <v>-</v>
      </c>
      <c r="BN872" s="367"/>
      <c r="BO872" s="155" t="str">
        <f t="shared" si="2245"/>
        <v>-</v>
      </c>
      <c r="BP872" s="367"/>
      <c r="BQ872" s="154" t="str">
        <f>IF($AE872=0,"　",VLOOKUP($AE872,ﾚｰｻﾞOP,12,0))</f>
        <v>-</v>
      </c>
      <c r="BR872" s="369"/>
      <c r="BS872" s="154" t="str">
        <f>IF($AE872=0,"　",VLOOKUP($AE872,ﾚｰｻﾞOP,13,0))</f>
        <v>-</v>
      </c>
      <c r="BT872" s="369"/>
      <c r="BU872" s="154" t="str">
        <f>IF($AE872=0,"　",VLOOKUP($AE872,ﾚｰｻﾞOP,14,0))</f>
        <v>-</v>
      </c>
      <c r="BV872" s="369"/>
      <c r="BW872" s="154" t="str">
        <f>IF($AE872=0,"　",VLOOKUP($AE872,ﾚｰｻﾞOP,15,0))</f>
        <v>-</v>
      </c>
      <c r="BX872" s="367"/>
      <c r="BY872" s="154" t="str">
        <f>IF($AE872=0,"　",VLOOKUP($AE872,ﾚｰｻﾞOP,16,0))</f>
        <v>-</v>
      </c>
      <c r="BZ872" s="369"/>
      <c r="CA872" s="154" t="str">
        <f>IF($AE872=0,"　",VLOOKUP($AE872,ﾚｰｻﾞOP,17,0))</f>
        <v>-</v>
      </c>
      <c r="CB872" s="367"/>
      <c r="CC872" s="154" t="str">
        <f>IF($AE872=0,"　",VLOOKUP($AE872,ﾚｰｻﾞOP,18,0))</f>
        <v>-</v>
      </c>
      <c r="CD872" s="367"/>
      <c r="CE872" s="2850" t="str">
        <f>IF($AE872=0,"　",VLOOKUP($AE872,ﾚｰｻﾞOP,19,0))</f>
        <v>-</v>
      </c>
      <c r="CF872" s="2846"/>
      <c r="CG872" s="2855" t="str">
        <f>IF($AE872=0,"　",VLOOKUP($AE872,ﾚｰｻﾞOP,20,0))</f>
        <v>-</v>
      </c>
      <c r="CH872" s="2851"/>
      <c r="CI872" s="2850" t="str">
        <f>IF($AE872=0,"　",VLOOKUP($AE872,ﾚｰｻﾞOP,21,0))</f>
        <v>-</v>
      </c>
      <c r="CJ872" s="2846"/>
      <c r="CK872" s="2850" t="str">
        <f>IF($AE872=0,"　",VLOOKUP($AE872,ﾚｰｻﾞOP,22,0))</f>
        <v>-</v>
      </c>
      <c r="CL872" s="2851"/>
      <c r="CM872" s="2850" t="str">
        <f>IF($AE872=0,"　",VLOOKUP($AE872,ﾚｰｻﾞOP,23,0))</f>
        <v>-</v>
      </c>
      <c r="CN872" s="2851"/>
      <c r="CO872" s="2855" t="str">
        <f>IF($AE872=0,"　",VLOOKUP($AE872,ﾚｰｻﾞOP,24,0))</f>
        <v>-</v>
      </c>
      <c r="CP872" s="2851"/>
      <c r="CQ872" s="2855" t="str">
        <f>IF($AE872=0,"　",VLOOKUP($AE872,ﾚｰｻﾞOP,25,0))</f>
        <v>-</v>
      </c>
      <c r="CR872" s="2851"/>
      <c r="CS872" s="2850" t="str">
        <f t="shared" si="2246"/>
        <v>-</v>
      </c>
      <c r="CT872" s="2851"/>
      <c r="CU872" s="2855"/>
      <c r="CV872" s="2851"/>
      <c r="CW872" s="2850" t="str">
        <f t="shared" si="2247"/>
        <v>-</v>
      </c>
      <c r="CX872" s="2851"/>
      <c r="CY872" s="2855" t="str">
        <f t="shared" si="2248"/>
        <v>-</v>
      </c>
      <c r="CZ872" s="2851"/>
      <c r="DA872" s="154" t="str">
        <f t="shared" si="2249"/>
        <v>-</v>
      </c>
      <c r="DB872" s="369"/>
      <c r="DC872" s="155" t="str">
        <f t="shared" si="2250"/>
        <v>-</v>
      </c>
      <c r="DD872" s="367"/>
      <c r="DE872" s="374">
        <f t="shared" si="2210"/>
        <v>0</v>
      </c>
      <c r="DF872" s="373"/>
      <c r="DG872" s="818">
        <f t="shared" si="2259"/>
        <v>0</v>
      </c>
      <c r="DH872" s="372"/>
      <c r="DI872" s="267">
        <f>IF(AG872=1,1,0)</f>
        <v>0</v>
      </c>
      <c r="DJ872" s="373"/>
      <c r="DK872" s="374">
        <f t="shared" si="2243"/>
        <v>0</v>
      </c>
      <c r="DL872" s="373"/>
      <c r="DM872" s="375">
        <f t="shared" si="2173"/>
        <v>0</v>
      </c>
      <c r="DN872" s="373"/>
      <c r="DO872" s="155">
        <f t="shared" si="2251"/>
        <v>0</v>
      </c>
      <c r="DP872" s="372"/>
      <c r="DQ872" s="155">
        <f t="shared" si="2252"/>
        <v>0</v>
      </c>
      <c r="DR872" s="373"/>
      <c r="DS872" s="155">
        <f t="shared" si="2253"/>
        <v>0</v>
      </c>
      <c r="DT872" s="372"/>
      <c r="DU872" s="155">
        <f t="shared" si="2254"/>
        <v>0</v>
      </c>
      <c r="DV872" s="373"/>
      <c r="DW872" s="4891">
        <f t="shared" si="2224"/>
        <v>0</v>
      </c>
      <c r="DX872" s="372"/>
      <c r="DY872" s="154">
        <f t="shared" si="2225"/>
        <v>0</v>
      </c>
      <c r="DZ872" s="373"/>
      <c r="EA872" s="154">
        <f t="shared" si="2233"/>
        <v>0</v>
      </c>
      <c r="EB872" s="373"/>
      <c r="EC872" s="269">
        <f t="shared" si="2219"/>
        <v>0</v>
      </c>
      <c r="ED872" s="376"/>
      <c r="EE872" s="6971">
        <f t="shared" si="2220"/>
        <v>0</v>
      </c>
      <c r="EF872" s="7015"/>
      <c r="EG872" s="273"/>
      <c r="EH872" s="274"/>
      <c r="EI872" s="275"/>
      <c r="EJ872" s="276"/>
      <c r="EK872" s="275"/>
      <c r="EL872" s="277"/>
      <c r="EM872" s="278" t="str">
        <f>IF(CE872="-"," ",IF(AR872=1,1," "))</f>
        <v xml:space="preserve"> </v>
      </c>
      <c r="EN872" s="372"/>
      <c r="EO872" s="155">
        <f>IF(AT872=1,1,0)</f>
        <v>0</v>
      </c>
      <c r="EP872" s="373"/>
      <c r="ER872" s="194"/>
      <c r="ET872" s="154">
        <v>46206</v>
      </c>
      <c r="EU872" s="373">
        <v>4263341</v>
      </c>
      <c r="EV872" s="154">
        <f t="shared" si="2255"/>
        <v>1</v>
      </c>
      <c r="EW872" s="373"/>
      <c r="EX872" s="154"/>
      <c r="EY872" s="367"/>
      <c r="EZ872" s="154"/>
      <c r="FA872" s="367"/>
      <c r="FB872" s="154"/>
      <c r="FC872" s="367"/>
      <c r="FD872" s="154">
        <v>46275</v>
      </c>
      <c r="FE872" s="367">
        <v>4263429</v>
      </c>
      <c r="FF872" s="155"/>
      <c r="FG872" s="367"/>
      <c r="FH872" s="154">
        <v>46087</v>
      </c>
      <c r="FI872" s="367">
        <v>4263173</v>
      </c>
      <c r="FJ872" s="154">
        <v>46206</v>
      </c>
      <c r="FK872" s="373">
        <v>4263344</v>
      </c>
      <c r="FL872" s="155">
        <f t="shared" si="2256"/>
        <v>1</v>
      </c>
      <c r="FM872" s="279"/>
      <c r="FN872" s="1184"/>
      <c r="FO872" s="280"/>
      <c r="FP872" s="281"/>
      <c r="FQ872" s="282"/>
      <c r="FS872" s="281"/>
      <c r="FT872" s="282"/>
    </row>
    <row r="873" spans="1:176" ht="18.600000000000001" customHeight="1">
      <c r="A873" s="228">
        <f t="shared" si="2244"/>
        <v>863</v>
      </c>
      <c r="B873" s="343" t="str">
        <f t="shared" si="2257"/>
        <v>4IE</v>
      </c>
      <c r="C873" s="6877">
        <v>46353</v>
      </c>
      <c r="D873" s="6192" t="s">
        <v>990</v>
      </c>
      <c r="E873" s="6193" t="s">
        <v>2065</v>
      </c>
      <c r="F873" s="1564"/>
      <c r="G873" s="6876" t="s">
        <v>2604</v>
      </c>
      <c r="H873" s="1330" t="s">
        <v>629</v>
      </c>
      <c r="I873" s="1264" t="s">
        <v>52</v>
      </c>
      <c r="J873" s="1264"/>
      <c r="K873" s="599" t="s">
        <v>11</v>
      </c>
      <c r="L873" s="600"/>
      <c r="M873" s="6477">
        <v>46305</v>
      </c>
      <c r="N873" s="353">
        <v>46302</v>
      </c>
      <c r="O873" s="7703">
        <v>46308</v>
      </c>
      <c r="P873" s="353"/>
      <c r="Q873" s="354">
        <v>46310</v>
      </c>
      <c r="R873" s="353"/>
      <c r="S873" s="7703">
        <v>46312</v>
      </c>
      <c r="T873" s="353"/>
      <c r="U873" s="7610">
        <v>46315</v>
      </c>
      <c r="V873" s="353"/>
      <c r="W873" s="7835">
        <v>46316</v>
      </c>
      <c r="X873" s="357"/>
      <c r="Y873" s="359">
        <v>46331</v>
      </c>
      <c r="Z873" s="359">
        <v>46331</v>
      </c>
      <c r="AA873" s="601"/>
      <c r="AB873" s="359"/>
      <c r="AC873" s="251"/>
      <c r="AD873" s="361"/>
      <c r="AE873" s="362">
        <v>25</v>
      </c>
      <c r="AF873" s="363" t="str">
        <f>IF($AE873=0,"　",VLOOKUP($AE873,ﾚｰｻﾞOP,69,0))</f>
        <v>4IE</v>
      </c>
      <c r="AG873" s="364"/>
      <c r="AH873" s="364"/>
      <c r="AI873" s="364"/>
      <c r="AJ873" s="364"/>
      <c r="AK873" s="364"/>
      <c r="AL873" s="364"/>
      <c r="AM873" s="364"/>
      <c r="AN873" s="364"/>
      <c r="AO873" s="364"/>
      <c r="AP873" s="363"/>
      <c r="AQ873" s="255"/>
      <c r="AR873" s="255"/>
      <c r="AS873" s="255"/>
      <c r="AT873" s="255"/>
      <c r="AU873" s="2843">
        <f>IF(AI873="付属済",0,IF(AI873=1,AI873+AP873,0))</f>
        <v>0</v>
      </c>
      <c r="AV873" s="4008">
        <f>IF(AE873=0,0,(AR873*1)+(AS873*100))</f>
        <v>0</v>
      </c>
      <c r="AW873" s="590" t="str">
        <f>IF($AE873=0,"　",VLOOKUP($AE873,ﾚｰｻﾞOP,5,0))</f>
        <v>-</v>
      </c>
      <c r="AX873" s="369"/>
      <c r="AY873" s="154" t="str">
        <f>IF($AE873=0,"　",VLOOKUP($AE873,ﾚｰｻﾞOP,6,0))</f>
        <v>-</v>
      </c>
      <c r="AZ873" s="367"/>
      <c r="BA873" s="154" t="str">
        <f>IF($AE873=0,"　",VLOOKUP($AE873,ﾚｰｻﾞOP,7,0))</f>
        <v>-</v>
      </c>
      <c r="BB873" s="367"/>
      <c r="BC873" s="368" t="str">
        <f>IF($AE873=0,"　",VLOOKUP($AE873,ﾚｰｻﾞOP,8,0))</f>
        <v>-</v>
      </c>
      <c r="BD873" s="369"/>
      <c r="BE873" s="4599" t="str">
        <f>IF($AE873=0,"　",VLOOKUP($AE873,ﾚｰｻﾞOP,9,0))</f>
        <v>-</v>
      </c>
      <c r="BF873" s="367"/>
      <c r="BG873" s="368" t="str">
        <f>IF($AE873=0,"　",VLOOKUP($AE873,ﾚｰｻﾞOP,10,0))</f>
        <v>-</v>
      </c>
      <c r="BH873" s="367"/>
      <c r="BI873" s="154" t="str">
        <f>IF($AE873=0,"　",VLOOKUP($AE873,ﾚｰｻﾞOP,11,0))</f>
        <v>-</v>
      </c>
      <c r="BJ873" s="367"/>
      <c r="BK873" s="154" t="str">
        <f t="shared" si="2176"/>
        <v>-</v>
      </c>
      <c r="BL873" s="367"/>
      <c r="BM873" s="154" t="str">
        <f t="shared" si="2177"/>
        <v>-</v>
      </c>
      <c r="BN873" s="367"/>
      <c r="BO873" s="155" t="str">
        <f t="shared" si="2245"/>
        <v>-</v>
      </c>
      <c r="BP873" s="367"/>
      <c r="BQ873" s="154" t="str">
        <f>IF($AE873=0,"　",VLOOKUP($AE873,ﾚｰｻﾞOP,12,0))</f>
        <v>-</v>
      </c>
      <c r="BR873" s="369"/>
      <c r="BS873" s="154" t="str">
        <f>IF($AE873=0,"　",VLOOKUP($AE873,ﾚｰｻﾞOP,13,0))</f>
        <v>-</v>
      </c>
      <c r="BT873" s="369"/>
      <c r="BU873" s="154" t="str">
        <f>IF($AE873=0,"　",VLOOKUP($AE873,ﾚｰｻﾞOP,14,0))</f>
        <v>-</v>
      </c>
      <c r="BV873" s="369"/>
      <c r="BW873" s="154" t="str">
        <f>IF($AE873=0,"　",VLOOKUP($AE873,ﾚｰｻﾞOP,15,0))</f>
        <v>-</v>
      </c>
      <c r="BX873" s="367"/>
      <c r="BY873" s="154" t="str">
        <f>IF($AE873=0,"　",VLOOKUP($AE873,ﾚｰｻﾞOP,16,0))</f>
        <v>-</v>
      </c>
      <c r="BZ873" s="369"/>
      <c r="CA873" s="154" t="str">
        <f>IF($AE873=0,"　",VLOOKUP($AE873,ﾚｰｻﾞOP,17,0))</f>
        <v>-</v>
      </c>
      <c r="CB873" s="367"/>
      <c r="CC873" s="154" t="str">
        <f>IF($AE873=0,"　",VLOOKUP($AE873,ﾚｰｻﾞOP,18,0))</f>
        <v>-</v>
      </c>
      <c r="CD873" s="367"/>
      <c r="CE873" s="2850" t="str">
        <f>IF($AE873=0,"　",VLOOKUP($AE873,ﾚｰｻﾞOP,19,0))</f>
        <v>-</v>
      </c>
      <c r="CF873" s="2846"/>
      <c r="CG873" s="2855" t="str">
        <f>IF($AE873=0,"　",VLOOKUP($AE873,ﾚｰｻﾞOP,20,0))</f>
        <v>-</v>
      </c>
      <c r="CH873" s="2851"/>
      <c r="CI873" s="2850" t="str">
        <f>IF($AE873=0,"　",VLOOKUP($AE873,ﾚｰｻﾞOP,21,0))</f>
        <v>-</v>
      </c>
      <c r="CJ873" s="2846"/>
      <c r="CK873" s="2850" t="str">
        <f>IF($AE873=0,"　",VLOOKUP($AE873,ﾚｰｻﾞOP,22,0))</f>
        <v>-</v>
      </c>
      <c r="CL873" s="2851"/>
      <c r="CM873" s="2850" t="str">
        <f>IF($AE873=0,"　",VLOOKUP($AE873,ﾚｰｻﾞOP,23,0))</f>
        <v>-</v>
      </c>
      <c r="CN873" s="2851"/>
      <c r="CO873" s="2855" t="str">
        <f>IF($AE873=0,"　",VLOOKUP($AE873,ﾚｰｻﾞOP,24,0))</f>
        <v>-</v>
      </c>
      <c r="CP873" s="2851"/>
      <c r="CQ873" s="2855" t="str">
        <f>IF($AE873=0,"　",VLOOKUP($AE873,ﾚｰｻﾞOP,25,0))</f>
        <v>-</v>
      </c>
      <c r="CR873" s="2851"/>
      <c r="CS873" s="2850" t="str">
        <f t="shared" si="2246"/>
        <v>-</v>
      </c>
      <c r="CT873" s="2851"/>
      <c r="CU873" s="2855"/>
      <c r="CV873" s="2851"/>
      <c r="CW873" s="2850" t="str">
        <f t="shared" si="2247"/>
        <v>-</v>
      </c>
      <c r="CX873" s="2851"/>
      <c r="CY873" s="2855" t="str">
        <f t="shared" si="2248"/>
        <v>-</v>
      </c>
      <c r="CZ873" s="2851"/>
      <c r="DA873" s="154" t="str">
        <f t="shared" si="2249"/>
        <v>-</v>
      </c>
      <c r="DB873" s="369"/>
      <c r="DC873" s="155" t="str">
        <f t="shared" si="2250"/>
        <v>-</v>
      </c>
      <c r="DD873" s="367"/>
      <c r="DE873" s="374">
        <f t="shared" si="2210"/>
        <v>0</v>
      </c>
      <c r="DF873" s="373"/>
      <c r="DG873" s="818">
        <f t="shared" si="2259"/>
        <v>0</v>
      </c>
      <c r="DH873" s="372"/>
      <c r="DI873" s="267">
        <f>IF(AG873=1,1,0)</f>
        <v>0</v>
      </c>
      <c r="DJ873" s="373"/>
      <c r="DK873" s="374">
        <f t="shared" si="2243"/>
        <v>0</v>
      </c>
      <c r="DL873" s="373"/>
      <c r="DM873" s="375">
        <f t="shared" si="2173"/>
        <v>0</v>
      </c>
      <c r="DN873" s="373"/>
      <c r="DO873" s="155">
        <f t="shared" si="2251"/>
        <v>0</v>
      </c>
      <c r="DP873" s="372"/>
      <c r="DQ873" s="155">
        <f t="shared" si="2252"/>
        <v>0</v>
      </c>
      <c r="DR873" s="373"/>
      <c r="DS873" s="155">
        <f t="shared" si="2253"/>
        <v>0</v>
      </c>
      <c r="DT873" s="372"/>
      <c r="DU873" s="155">
        <f t="shared" si="2254"/>
        <v>0</v>
      </c>
      <c r="DV873" s="373"/>
      <c r="DW873" s="4891">
        <f t="shared" si="2224"/>
        <v>0</v>
      </c>
      <c r="DX873" s="372"/>
      <c r="DY873" s="154">
        <f t="shared" si="2225"/>
        <v>0</v>
      </c>
      <c r="DZ873" s="373"/>
      <c r="EA873" s="154">
        <f t="shared" si="2233"/>
        <v>0</v>
      </c>
      <c r="EB873" s="373"/>
      <c r="EC873" s="269">
        <f t="shared" si="2219"/>
        <v>0</v>
      </c>
      <c r="ED873" s="376"/>
      <c r="EE873" s="6971">
        <f t="shared" si="2220"/>
        <v>0</v>
      </c>
      <c r="EF873" s="7015"/>
      <c r="EG873" s="273"/>
      <c r="EH873" s="274"/>
      <c r="EI873" s="275"/>
      <c r="EJ873" s="276"/>
      <c r="EK873" s="275"/>
      <c r="EL873" s="277"/>
      <c r="EM873" s="278" t="str">
        <f>IF(CE873="-"," ",IF(AR873=1,1," "))</f>
        <v xml:space="preserve"> </v>
      </c>
      <c r="EN873" s="372"/>
      <c r="EO873" s="155">
        <f>IF(AT873=1,1,0)</f>
        <v>0</v>
      </c>
      <c r="EP873" s="373"/>
      <c r="ER873" s="194"/>
      <c r="ET873" s="154">
        <v>46275</v>
      </c>
      <c r="EU873" s="373">
        <v>4263427</v>
      </c>
      <c r="EV873" s="154">
        <f t="shared" si="2255"/>
        <v>1</v>
      </c>
      <c r="EW873" s="373"/>
      <c r="EX873" s="154"/>
      <c r="EY873" s="367"/>
      <c r="EZ873" s="154">
        <v>46275</v>
      </c>
      <c r="FA873" s="367">
        <v>4263428</v>
      </c>
      <c r="FB873" s="154">
        <v>45889</v>
      </c>
      <c r="FC873" s="367">
        <v>4163311</v>
      </c>
      <c r="FD873" s="154"/>
      <c r="FE873" s="367"/>
      <c r="FF873" s="155"/>
      <c r="FG873" s="367"/>
      <c r="FH873" s="154"/>
      <c r="FI873" s="367"/>
      <c r="FJ873" s="154">
        <v>46275</v>
      </c>
      <c r="FK873" s="373">
        <v>4263430</v>
      </c>
      <c r="FL873" s="155">
        <f t="shared" si="2256"/>
        <v>1</v>
      </c>
      <c r="FM873" s="279"/>
      <c r="FN873" s="1184"/>
      <c r="FO873" s="280"/>
      <c r="FP873" s="281">
        <v>1</v>
      </c>
      <c r="FQ873" s="282"/>
      <c r="FS873" s="281"/>
      <c r="FT873" s="282"/>
    </row>
    <row r="874" spans="1:176" ht="18.600000000000001" customHeight="1">
      <c r="A874" s="228">
        <f t="shared" si="2244"/>
        <v>864</v>
      </c>
      <c r="B874" s="343" t="str">
        <f t="shared" si="2257"/>
        <v>4IE</v>
      </c>
      <c r="C874" s="6877">
        <v>46353</v>
      </c>
      <c r="D874" s="1261" t="s">
        <v>36</v>
      </c>
      <c r="E874" s="1262" t="s">
        <v>2031</v>
      </c>
      <c r="F874" s="1564"/>
      <c r="G874" s="1263"/>
      <c r="H874" s="1330" t="s">
        <v>630</v>
      </c>
      <c r="I874" s="1264" t="s">
        <v>48</v>
      </c>
      <c r="J874" s="1264" t="s">
        <v>1702</v>
      </c>
      <c r="K874" s="599" t="s">
        <v>11</v>
      </c>
      <c r="L874" s="600"/>
      <c r="M874" s="6477">
        <v>46305</v>
      </c>
      <c r="N874" s="353"/>
      <c r="O874" s="7703">
        <v>46308</v>
      </c>
      <c r="P874" s="353"/>
      <c r="Q874" s="354">
        <v>46311</v>
      </c>
      <c r="R874" s="353"/>
      <c r="S874" s="7703">
        <v>46312</v>
      </c>
      <c r="T874" s="353"/>
      <c r="U874" s="7610">
        <v>46315</v>
      </c>
      <c r="V874" s="353"/>
      <c r="W874" s="7831">
        <v>46317</v>
      </c>
      <c r="X874" s="357"/>
      <c r="Y874" s="359">
        <v>46331</v>
      </c>
      <c r="Z874" s="359">
        <v>46331</v>
      </c>
      <c r="AA874" s="359"/>
      <c r="AB874" s="359"/>
      <c r="AC874" s="251" t="s">
        <v>627</v>
      </c>
      <c r="AD874" s="361"/>
      <c r="AE874" s="362">
        <v>2</v>
      </c>
      <c r="AF874" s="363" t="str">
        <f>IF($AE874=0,"　",VLOOKUP($AE874,ﾚｰｻﾞOP,69,0))</f>
        <v>4IE</v>
      </c>
      <c r="AG874" s="364">
        <v>1</v>
      </c>
      <c r="AH874" s="364"/>
      <c r="AI874" s="364"/>
      <c r="AJ874" s="364"/>
      <c r="AK874" s="364"/>
      <c r="AL874" s="364"/>
      <c r="AM874" s="364"/>
      <c r="AN874" s="364">
        <v>1</v>
      </c>
      <c r="AO874" s="364"/>
      <c r="AP874" s="363">
        <v>1</v>
      </c>
      <c r="AQ874" s="255">
        <v>1</v>
      </c>
      <c r="AR874" s="255">
        <v>1</v>
      </c>
      <c r="AS874" s="255"/>
      <c r="AT874" s="255"/>
      <c r="AU874" s="2843">
        <f>IF(AI874="付属済",0,IF(AI874=1,AI874+AP874,0))</f>
        <v>0</v>
      </c>
      <c r="AV874" s="4008">
        <f>IF(AE874=0,0,(AR874*1)+(AS874*100))</f>
        <v>1</v>
      </c>
      <c r="AW874" s="590">
        <v>46303</v>
      </c>
      <c r="AX874" s="369">
        <v>4263443</v>
      </c>
      <c r="AY874" s="154">
        <v>46289</v>
      </c>
      <c r="AZ874" s="367">
        <v>4263413</v>
      </c>
      <c r="BA874" s="154">
        <v>46303</v>
      </c>
      <c r="BB874" s="367">
        <v>4263447</v>
      </c>
      <c r="BC874" s="368">
        <v>46303</v>
      </c>
      <c r="BD874" s="369">
        <v>4263449</v>
      </c>
      <c r="BE874" s="4599">
        <v>46251</v>
      </c>
      <c r="BF874" s="367">
        <v>4263381</v>
      </c>
      <c r="BG874" s="368">
        <v>46303</v>
      </c>
      <c r="BH874" s="367">
        <v>4263453</v>
      </c>
      <c r="BI874" s="154">
        <v>46237</v>
      </c>
      <c r="BJ874" s="367">
        <v>4263383</v>
      </c>
      <c r="BK874" s="154" t="str">
        <f t="shared" si="2176"/>
        <v>-</v>
      </c>
      <c r="BL874" s="367"/>
      <c r="BM874" s="154" t="str">
        <f t="shared" si="2177"/>
        <v>-</v>
      </c>
      <c r="BN874" s="367"/>
      <c r="BO874" s="155" t="str">
        <f t="shared" si="2245"/>
        <v>-</v>
      </c>
      <c r="BP874" s="367"/>
      <c r="BQ874" s="154" t="str">
        <f>IF($AE874=0,"　",VLOOKUP($AE874,ﾚｰｻﾞOP,12,0))</f>
        <v>-</v>
      </c>
      <c r="BR874" s="369"/>
      <c r="BS874" s="154" t="str">
        <f>IF($AE874=0,"　",VLOOKUP($AE874,ﾚｰｻﾞOP,13,0))</f>
        <v>-</v>
      </c>
      <c r="BT874" s="369"/>
      <c r="BU874" s="154" t="str">
        <f>IF($AE874=0,"　",VLOOKUP($AE874,ﾚｰｻﾞOP,14,0))</f>
        <v>-</v>
      </c>
      <c r="BV874" s="369"/>
      <c r="BW874" s="154" t="str">
        <f>IF($AE874=0,"　",VLOOKUP($AE874,ﾚｰｻﾞOP,15,0))</f>
        <v>-</v>
      </c>
      <c r="BX874" s="367"/>
      <c r="BY874" s="154" t="str">
        <f>IF($AE874=0,"　",VLOOKUP($AE874,ﾚｰｻﾞOP,16,0))</f>
        <v>-</v>
      </c>
      <c r="BZ874" s="369"/>
      <c r="CA874" s="154" t="str">
        <f>IF($AE874=0,"　",VLOOKUP($AE874,ﾚｰｻﾞOP,17,0))</f>
        <v>-</v>
      </c>
      <c r="CB874" s="367"/>
      <c r="CC874" s="154" t="str">
        <f>IF($AE874=0,"　",VLOOKUP($AE874,ﾚｰｻﾞOP,18,0))</f>
        <v>-</v>
      </c>
      <c r="CD874" s="367"/>
      <c r="CE874" s="2850" t="str">
        <f>IF($AE874=0,"　",VLOOKUP($AE874,ﾚｰｻﾞOP,19,0))</f>
        <v>-</v>
      </c>
      <c r="CF874" s="2846"/>
      <c r="CG874" s="2855" t="str">
        <f>IF($AE874=0,"　",VLOOKUP($AE874,ﾚｰｻﾞOP,20,0))</f>
        <v>-</v>
      </c>
      <c r="CH874" s="2851"/>
      <c r="CI874" s="2850" t="str">
        <f>IF($AE874=0,"　",VLOOKUP($AE874,ﾚｰｻﾞOP,21,0))</f>
        <v>-</v>
      </c>
      <c r="CJ874" s="2846"/>
      <c r="CK874" s="2850" t="str">
        <f>IF($AE874=0,"　",VLOOKUP($AE874,ﾚｰｻﾞOP,22,0))</f>
        <v>-</v>
      </c>
      <c r="CL874" s="2851"/>
      <c r="CM874" s="2850" t="str">
        <f>IF($AE874=0,"　",VLOOKUP($AE874,ﾚｰｻﾞOP,23,0))</f>
        <v>-</v>
      </c>
      <c r="CN874" s="2851"/>
      <c r="CO874" s="2855" t="str">
        <f>IF($AE874=0,"　",VLOOKUP($AE874,ﾚｰｻﾞOP,24,0))</f>
        <v>-</v>
      </c>
      <c r="CP874" s="2851"/>
      <c r="CQ874" s="2855" t="str">
        <f>IF($AE874=0,"　",VLOOKUP($AE874,ﾚｰｻﾞOP,25,0))</f>
        <v>-</v>
      </c>
      <c r="CR874" s="2851"/>
      <c r="CS874" s="2850" t="str">
        <f t="shared" si="2246"/>
        <v>-</v>
      </c>
      <c r="CT874" s="2851"/>
      <c r="CU874" s="2855"/>
      <c r="CV874" s="2851"/>
      <c r="CW874" s="2850" t="str">
        <f t="shared" si="2247"/>
        <v>-</v>
      </c>
      <c r="CX874" s="2851"/>
      <c r="CY874" s="2855" t="str">
        <f t="shared" si="2248"/>
        <v>-</v>
      </c>
      <c r="CZ874" s="2851"/>
      <c r="DA874" s="154" t="str">
        <f t="shared" si="2249"/>
        <v>-</v>
      </c>
      <c r="DB874" s="369"/>
      <c r="DC874" s="155" t="str">
        <f t="shared" si="2250"/>
        <v>-</v>
      </c>
      <c r="DD874" s="367"/>
      <c r="DE874" s="374">
        <f t="shared" si="2210"/>
        <v>1</v>
      </c>
      <c r="DF874" s="373"/>
      <c r="DG874" s="818">
        <f t="shared" si="2259"/>
        <v>0</v>
      </c>
      <c r="DH874" s="372"/>
      <c r="DI874" s="267">
        <v>46206</v>
      </c>
      <c r="DJ874" s="373">
        <v>4263335</v>
      </c>
      <c r="DK874" s="374">
        <f t="shared" si="2243"/>
        <v>0</v>
      </c>
      <c r="DL874" s="373"/>
      <c r="DM874" s="375">
        <f t="shared" si="2173"/>
        <v>0</v>
      </c>
      <c r="DN874" s="373"/>
      <c r="DO874" s="155">
        <f t="shared" si="2251"/>
        <v>0</v>
      </c>
      <c r="DP874" s="372"/>
      <c r="DQ874" s="155">
        <f t="shared" si="2252"/>
        <v>0</v>
      </c>
      <c r="DR874" s="373"/>
      <c r="DS874" s="155">
        <f t="shared" si="2253"/>
        <v>0</v>
      </c>
      <c r="DT874" s="372"/>
      <c r="DU874" s="155">
        <f t="shared" si="2254"/>
        <v>0</v>
      </c>
      <c r="DV874" s="373"/>
      <c r="DW874" s="4891">
        <v>46296</v>
      </c>
      <c r="DX874" s="372">
        <v>4263500</v>
      </c>
      <c r="DY874" s="154">
        <f t="shared" si="2225"/>
        <v>0</v>
      </c>
      <c r="DZ874" s="373"/>
      <c r="EA874" s="154">
        <v>46275</v>
      </c>
      <c r="EB874" s="373">
        <v>4263424</v>
      </c>
      <c r="EC874" s="269">
        <v>46296</v>
      </c>
      <c r="ED874" s="376">
        <v>4263503</v>
      </c>
      <c r="EE874" s="6971">
        <v>46206</v>
      </c>
      <c r="EF874" s="7015">
        <v>4263340</v>
      </c>
      <c r="EG874" s="273"/>
      <c r="EH874" s="274"/>
      <c r="EI874" s="275"/>
      <c r="EJ874" s="276"/>
      <c r="EK874" s="275"/>
      <c r="EL874" s="277"/>
      <c r="EM874" s="278" t="str">
        <f>IF(CE874="-"," ",IF(AR874=1,1," "))</f>
        <v xml:space="preserve"> </v>
      </c>
      <c r="EN874" s="372"/>
      <c r="EO874" s="155">
        <f>IF(AT874=1,1,0)</f>
        <v>0</v>
      </c>
      <c r="EP874" s="373"/>
      <c r="ER874" s="194"/>
      <c r="ET874" s="154" t="str">
        <f>IF($AE874=0,"　",VLOOKUP($AE874,ﾚｰｻﾞOP,60,0))</f>
        <v>-</v>
      </c>
      <c r="EU874" s="373"/>
      <c r="EV874" s="154" t="str">
        <f t="shared" si="2255"/>
        <v>-</v>
      </c>
      <c r="EW874" s="373"/>
      <c r="EX874" s="154"/>
      <c r="EY874" s="367"/>
      <c r="EZ874" s="154"/>
      <c r="FA874" s="367"/>
      <c r="FB874" s="154"/>
      <c r="FC874" s="367"/>
      <c r="FD874" s="154"/>
      <c r="FE874" s="367"/>
      <c r="FF874" s="155"/>
      <c r="FG874" s="367"/>
      <c r="FH874" s="154"/>
      <c r="FI874" s="367"/>
      <c r="FJ874" s="154" t="str">
        <f>IF($AE874=0,"　",VLOOKUP($AE874,ﾚｰｻﾞOP,67,0))</f>
        <v>-</v>
      </c>
      <c r="FK874" s="373"/>
      <c r="FL874" s="155" t="str">
        <f t="shared" si="2256"/>
        <v>-</v>
      </c>
      <c r="FM874" s="279"/>
      <c r="FN874" s="1184"/>
      <c r="FO874" s="280"/>
      <c r="FP874" s="281"/>
      <c r="FQ874" s="282"/>
      <c r="FS874" s="281"/>
      <c r="FT874" s="282"/>
    </row>
    <row r="875" spans="1:176" ht="18.600000000000001" customHeight="1">
      <c r="A875" s="228">
        <v>865</v>
      </c>
      <c r="B875" s="343" t="s">
        <v>2305</v>
      </c>
      <c r="C875" s="6947">
        <v>46357</v>
      </c>
      <c r="D875" s="6938" t="s">
        <v>1025</v>
      </c>
      <c r="E875" s="6940">
        <v>62253006</v>
      </c>
      <c r="F875" s="1564"/>
      <c r="G875" s="1263"/>
      <c r="H875" s="1330" t="s">
        <v>631</v>
      </c>
      <c r="I875" s="1264" t="s">
        <v>49</v>
      </c>
      <c r="J875" s="1264" t="s">
        <v>2077</v>
      </c>
      <c r="K875" s="599" t="s">
        <v>11</v>
      </c>
      <c r="L875" s="600"/>
      <c r="M875" s="7703">
        <v>46308</v>
      </c>
      <c r="N875" s="353"/>
      <c r="O875" s="354">
        <v>46309</v>
      </c>
      <c r="P875" s="353"/>
      <c r="Q875" s="354">
        <v>46311</v>
      </c>
      <c r="R875" s="353"/>
      <c r="S875" s="7703">
        <v>46312</v>
      </c>
      <c r="T875" s="353"/>
      <c r="U875" s="7610">
        <v>46315</v>
      </c>
      <c r="V875" s="353"/>
      <c r="W875" s="7831">
        <v>46317</v>
      </c>
      <c r="X875" s="357"/>
      <c r="Y875" s="359">
        <v>46331</v>
      </c>
      <c r="Z875" s="359">
        <v>46331</v>
      </c>
      <c r="AA875" s="601"/>
      <c r="AB875" s="359"/>
      <c r="AC875" s="251" t="s">
        <v>627</v>
      </c>
      <c r="AD875" s="361"/>
      <c r="AE875" s="362"/>
      <c r="AF875" s="363"/>
      <c r="AG875" s="364"/>
      <c r="AH875" s="364"/>
      <c r="AI875" s="364"/>
      <c r="AJ875" s="364"/>
      <c r="AK875" s="364"/>
      <c r="AL875" s="364"/>
      <c r="AM875" s="364"/>
      <c r="AN875" s="364"/>
      <c r="AO875" s="364"/>
      <c r="AP875" s="363"/>
      <c r="AQ875" s="255"/>
      <c r="AR875" s="255"/>
      <c r="AS875" s="255"/>
      <c r="AT875" s="255"/>
      <c r="AU875" s="2843"/>
      <c r="AV875" s="4008"/>
      <c r="AW875" s="590"/>
      <c r="AX875" s="369"/>
      <c r="AY875" s="154"/>
      <c r="AZ875" s="367"/>
      <c r="BA875" s="154"/>
      <c r="BB875" s="367"/>
      <c r="BC875" s="368"/>
      <c r="BD875" s="369"/>
      <c r="BE875" s="4599"/>
      <c r="BF875" s="367"/>
      <c r="BG875" s="368"/>
      <c r="BH875" s="367"/>
      <c r="BI875" s="154"/>
      <c r="BJ875" s="367"/>
      <c r="BK875" s="154"/>
      <c r="BL875" s="367"/>
      <c r="BM875" s="154"/>
      <c r="BN875" s="367"/>
      <c r="BO875" s="155"/>
      <c r="BP875" s="367"/>
      <c r="BQ875" s="154"/>
      <c r="BR875" s="369"/>
      <c r="BS875" s="154"/>
      <c r="BT875" s="369"/>
      <c r="BU875" s="154"/>
      <c r="BV875" s="369"/>
      <c r="BW875" s="154"/>
      <c r="BX875" s="367"/>
      <c r="BY875" s="154"/>
      <c r="BZ875" s="369"/>
      <c r="CA875" s="154"/>
      <c r="CB875" s="367"/>
      <c r="CC875" s="154"/>
      <c r="CD875" s="367"/>
      <c r="CE875" s="2850"/>
      <c r="CF875" s="2846"/>
      <c r="CG875" s="2855"/>
      <c r="CH875" s="2851"/>
      <c r="CI875" s="2850"/>
      <c r="CJ875" s="2846"/>
      <c r="CK875" s="2850"/>
      <c r="CL875" s="2851"/>
      <c r="CM875" s="2850"/>
      <c r="CN875" s="2851"/>
      <c r="CO875" s="2855"/>
      <c r="CP875" s="2851"/>
      <c r="CQ875" s="2855"/>
      <c r="CR875" s="2851"/>
      <c r="CS875" s="2850"/>
      <c r="CT875" s="2851"/>
      <c r="CU875" s="2855"/>
      <c r="CV875" s="2851"/>
      <c r="CW875" s="2850"/>
      <c r="CX875" s="2851"/>
      <c r="CY875" s="2855"/>
      <c r="CZ875" s="2851"/>
      <c r="DA875" s="154"/>
      <c r="DB875" s="369"/>
      <c r="DC875" s="155"/>
      <c r="DD875" s="367"/>
      <c r="DE875" s="374"/>
      <c r="DF875" s="373"/>
      <c r="DG875" s="818"/>
      <c r="DH875" s="372"/>
      <c r="DI875" s="267"/>
      <c r="DJ875" s="373"/>
      <c r="DK875" s="374"/>
      <c r="DL875" s="373"/>
      <c r="DM875" s="375"/>
      <c r="DN875" s="373"/>
      <c r="DO875" s="155"/>
      <c r="DP875" s="372"/>
      <c r="DQ875" s="155"/>
      <c r="DR875" s="373"/>
      <c r="DS875" s="155"/>
      <c r="DT875" s="372"/>
      <c r="DU875" s="155"/>
      <c r="DV875" s="373"/>
      <c r="DW875" s="4891"/>
      <c r="DX875" s="372"/>
      <c r="DY875" s="154"/>
      <c r="DZ875" s="373"/>
      <c r="EA875" s="154"/>
      <c r="EB875" s="373"/>
      <c r="EC875" s="269"/>
      <c r="ED875" s="376"/>
      <c r="EE875" s="6971"/>
      <c r="EF875" s="7015"/>
      <c r="EG875" s="273"/>
      <c r="EH875" s="274"/>
      <c r="EI875" s="275"/>
      <c r="EJ875" s="276"/>
      <c r="EK875" s="275"/>
      <c r="EL875" s="277"/>
      <c r="EM875" s="278"/>
      <c r="EN875" s="372"/>
      <c r="EO875" s="155"/>
      <c r="EP875" s="373"/>
      <c r="ER875" s="194"/>
      <c r="ET875" s="154"/>
      <c r="EU875" s="373"/>
      <c r="EV875" s="154"/>
      <c r="EW875" s="373"/>
      <c r="EX875" s="154"/>
      <c r="EY875" s="367"/>
      <c r="EZ875" s="154"/>
      <c r="FA875" s="367"/>
      <c r="FB875" s="154"/>
      <c r="FC875" s="367"/>
      <c r="FD875" s="154"/>
      <c r="FE875" s="367"/>
      <c r="FF875" s="155"/>
      <c r="FG875" s="367"/>
      <c r="FH875" s="154"/>
      <c r="FI875" s="367"/>
      <c r="FJ875" s="154"/>
      <c r="FK875" s="373"/>
      <c r="FL875" s="155"/>
      <c r="FM875" s="279"/>
      <c r="FN875" s="1184"/>
      <c r="FO875" s="280"/>
      <c r="FP875" s="281"/>
      <c r="FQ875" s="282"/>
      <c r="FS875" s="281"/>
      <c r="FT875" s="282"/>
    </row>
    <row r="876" spans="1:176" ht="18.600000000000001" customHeight="1">
      <c r="A876" s="228">
        <f t="shared" ref="A876:A934" si="2260">ROW()-10</f>
        <v>866</v>
      </c>
      <c r="B876" s="343" t="str">
        <f t="shared" ref="B876:B909" si="2261">AF876</f>
        <v>4IE</v>
      </c>
      <c r="C876" s="6821">
        <v>46321</v>
      </c>
      <c r="D876" s="6192" t="s">
        <v>1601</v>
      </c>
      <c r="E876" s="6193">
        <v>89610261</v>
      </c>
      <c r="F876" s="6828" t="s">
        <v>2370</v>
      </c>
      <c r="G876" s="1263"/>
      <c r="H876" s="1330" t="s">
        <v>630</v>
      </c>
      <c r="I876" s="1264" t="s">
        <v>48</v>
      </c>
      <c r="J876" s="1264" t="s">
        <v>1702</v>
      </c>
      <c r="K876" s="599" t="s">
        <v>11</v>
      </c>
      <c r="L876" s="600"/>
      <c r="M876" s="7703">
        <v>46308</v>
      </c>
      <c r="N876" s="353">
        <v>46302</v>
      </c>
      <c r="O876" s="354">
        <v>46309</v>
      </c>
      <c r="P876" s="353"/>
      <c r="Q876" s="7703">
        <v>46312</v>
      </c>
      <c r="R876" s="353"/>
      <c r="S876" s="7703">
        <v>46315</v>
      </c>
      <c r="T876" s="353"/>
      <c r="U876" s="7696">
        <v>46316</v>
      </c>
      <c r="V876" s="353"/>
      <c r="W876" s="7831">
        <v>46317</v>
      </c>
      <c r="X876" s="357"/>
      <c r="Y876" s="359">
        <v>46332</v>
      </c>
      <c r="Z876" s="359">
        <v>46332</v>
      </c>
      <c r="AA876" s="601"/>
      <c r="AB876" s="359"/>
      <c r="AC876" s="251"/>
      <c r="AD876" s="361"/>
      <c r="AE876" s="362">
        <v>25</v>
      </c>
      <c r="AF876" s="363" t="str">
        <f t="shared" ref="AF876:AF907" si="2262">IF($AE876=0,"　",VLOOKUP($AE876,ﾚｰｻﾞOP,69,0))</f>
        <v>4IE</v>
      </c>
      <c r="AG876" s="364"/>
      <c r="AH876" s="364"/>
      <c r="AI876" s="364"/>
      <c r="AJ876" s="364"/>
      <c r="AK876" s="364"/>
      <c r="AL876" s="364"/>
      <c r="AM876" s="364"/>
      <c r="AN876" s="364"/>
      <c r="AO876" s="364"/>
      <c r="AP876" s="363"/>
      <c r="AQ876" s="255"/>
      <c r="AR876" s="255"/>
      <c r="AS876" s="255"/>
      <c r="AT876" s="255"/>
      <c r="AU876" s="2843">
        <f>IF(AI876="付属済",0,IF(AI876=1,AI876+AP876,0))</f>
        <v>0</v>
      </c>
      <c r="AV876" s="4008">
        <f t="shared" ref="AV876:AV901" si="2263">IF(AE876=0,0,(AR876*1)+(AS876*100))</f>
        <v>0</v>
      </c>
      <c r="AW876" s="590" t="str">
        <f t="shared" ref="AW876:AW907" si="2264">IF($AE876=0,"　",VLOOKUP($AE876,ﾚｰｻﾞOP,5,0))</f>
        <v>-</v>
      </c>
      <c r="AX876" s="369"/>
      <c r="AY876" s="154" t="str">
        <f t="shared" ref="AY876:AY907" si="2265">IF($AE876=0,"　",VLOOKUP($AE876,ﾚｰｻﾞOP,6,0))</f>
        <v>-</v>
      </c>
      <c r="AZ876" s="367"/>
      <c r="BA876" s="154" t="str">
        <f t="shared" ref="BA876:BA907" si="2266">IF($AE876=0,"　",VLOOKUP($AE876,ﾚｰｻﾞOP,7,0))</f>
        <v>-</v>
      </c>
      <c r="BB876" s="367"/>
      <c r="BC876" s="368" t="str">
        <f t="shared" ref="BC876:BC907" si="2267">IF($AE876=0,"　",VLOOKUP($AE876,ﾚｰｻﾞOP,8,0))</f>
        <v>-</v>
      </c>
      <c r="BD876" s="369"/>
      <c r="BE876" s="4599" t="str">
        <f>IF($AE876=0,"　",VLOOKUP($AE876,ﾚｰｻﾞOP,9,0))</f>
        <v>-</v>
      </c>
      <c r="BF876" s="367"/>
      <c r="BG876" s="368" t="str">
        <f>IF($AE876=0,"　",VLOOKUP($AE876,ﾚｰｻﾞOP,10,0))</f>
        <v>-</v>
      </c>
      <c r="BH876" s="367"/>
      <c r="BI876" s="154" t="str">
        <f>IF($AE876=0,"　",VLOOKUP($AE876,ﾚｰｻﾞOP,11,0))</f>
        <v>-</v>
      </c>
      <c r="BJ876" s="367"/>
      <c r="BK876" s="154" t="str">
        <f t="shared" ref="BK876:BK907" si="2268">IF($AE876=0,"　",VLOOKUP($AE876,ﾚｰｻﾞOP,57,0))</f>
        <v>-</v>
      </c>
      <c r="BL876" s="367"/>
      <c r="BM876" s="154" t="str">
        <f t="shared" ref="BM876:BM907" si="2269">IF($AE876=0,"　",VLOOKUP($AE876,ﾚｰｻﾞOP,58,0))</f>
        <v>-</v>
      </c>
      <c r="BN876" s="367"/>
      <c r="BO876" s="155" t="str">
        <f t="shared" ref="BO876:BO907" si="2270">IF($AE876=0,"　",VLOOKUP($AE876,ﾚｰｻﾞOP,59,0))</f>
        <v>-</v>
      </c>
      <c r="BP876" s="367"/>
      <c r="BQ876" s="154" t="str">
        <f>IF($AE876=0,"　",VLOOKUP($AE876,ﾚｰｻﾞOP,12,0))</f>
        <v>-</v>
      </c>
      <c r="BR876" s="369"/>
      <c r="BS876" s="154" t="str">
        <f t="shared" ref="BS876:BS890" si="2271">IF($AE876=0,"　",VLOOKUP($AE876,ﾚｰｻﾞOP,13,0))</f>
        <v>-</v>
      </c>
      <c r="BT876" s="369"/>
      <c r="BU876" s="154" t="str">
        <f t="shared" ref="BU876:BU890" si="2272">IF($AE876=0,"　",VLOOKUP($AE876,ﾚｰｻﾞOP,14,0))</f>
        <v>-</v>
      </c>
      <c r="BV876" s="369"/>
      <c r="BW876" s="154" t="str">
        <f t="shared" ref="BW876:BW890" si="2273">IF($AE876=0,"　",VLOOKUP($AE876,ﾚｰｻﾞOP,15,0))</f>
        <v>-</v>
      </c>
      <c r="BX876" s="367"/>
      <c r="BY876" s="154" t="str">
        <f t="shared" ref="BY876:BY890" si="2274">IF($AE876=0,"　",VLOOKUP($AE876,ﾚｰｻﾞOP,16,0))</f>
        <v>-</v>
      </c>
      <c r="BZ876" s="369"/>
      <c r="CA876" s="154" t="str">
        <f t="shared" ref="CA876:CA890" si="2275">IF($AE876=0,"　",VLOOKUP($AE876,ﾚｰｻﾞOP,17,0))</f>
        <v>-</v>
      </c>
      <c r="CB876" s="367"/>
      <c r="CC876" s="154" t="str">
        <f t="shared" ref="CC876:CC890" si="2276">IF($AE876=0,"　",VLOOKUP($AE876,ﾚｰｻﾞOP,18,0))</f>
        <v>-</v>
      </c>
      <c r="CD876" s="367"/>
      <c r="CE876" s="2850" t="str">
        <f>IF($AE876=0,"　",VLOOKUP($AE876,ﾚｰｻﾞOP,19,0))</f>
        <v>-</v>
      </c>
      <c r="CF876" s="2846"/>
      <c r="CG876" s="2855" t="str">
        <f>IF($AE876=0,"　",VLOOKUP($AE876,ﾚｰｻﾞOP,20,0))</f>
        <v>-</v>
      </c>
      <c r="CH876" s="2851"/>
      <c r="CI876" s="2850" t="str">
        <f>IF($AE876=0,"　",VLOOKUP($AE876,ﾚｰｻﾞOP,21,0))</f>
        <v>-</v>
      </c>
      <c r="CJ876" s="2846"/>
      <c r="CK876" s="2850" t="str">
        <f>IF($AE876=0,"　",VLOOKUP($AE876,ﾚｰｻﾞOP,22,0))</f>
        <v>-</v>
      </c>
      <c r="CL876" s="2851"/>
      <c r="CM876" s="2850" t="str">
        <f>IF($AE876=0,"　",VLOOKUP($AE876,ﾚｰｻﾞOP,23,0))</f>
        <v>-</v>
      </c>
      <c r="CN876" s="2851"/>
      <c r="CO876" s="2855" t="str">
        <f>IF($AE876=0,"　",VLOOKUP($AE876,ﾚｰｻﾞOP,24,0))</f>
        <v>-</v>
      </c>
      <c r="CP876" s="2851"/>
      <c r="CQ876" s="2855" t="str">
        <f>IF($AE876=0,"　",VLOOKUP($AE876,ﾚｰｻﾞOP,25,0))</f>
        <v>-</v>
      </c>
      <c r="CR876" s="2851"/>
      <c r="CS876" s="2850" t="str">
        <f t="shared" ref="CS876:CS907" si="2277">IF($AE876=0,"　",VLOOKUP($AE876,ﾚｰｻﾞOP,26,0))</f>
        <v>-</v>
      </c>
      <c r="CT876" s="2851"/>
      <c r="CU876" s="2855"/>
      <c r="CV876" s="2851"/>
      <c r="CW876" s="2850" t="str">
        <f t="shared" ref="CW876:CW907" si="2278">IF($AE876=0,"　",VLOOKUP($AE876,ﾚｰｻﾞOP,28,0))</f>
        <v>-</v>
      </c>
      <c r="CX876" s="2851"/>
      <c r="CY876" s="2855" t="str">
        <f t="shared" ref="CY876:CY907" si="2279">IF($AE876=0,"　",VLOOKUP($AE876,ﾚｰｻﾞOP,29,0))</f>
        <v>-</v>
      </c>
      <c r="CZ876" s="2851"/>
      <c r="DA876" s="154" t="str">
        <f t="shared" ref="DA876:DA907" si="2280">IF($AE876=0,"　",VLOOKUP($AE876,ﾚｰｻﾞOP,30,0))</f>
        <v>-</v>
      </c>
      <c r="DB876" s="369"/>
      <c r="DC876" s="155" t="str">
        <f t="shared" ref="DC876:DC907" si="2281">IF($AE876=0,"　",VLOOKUP($AE876,ﾚｰｻﾞOP,31,0))</f>
        <v>-</v>
      </c>
      <c r="DD876" s="367"/>
      <c r="DE876" s="374">
        <f t="shared" ref="DE876:DE907" si="2282">IF(AG876=1,1,0)</f>
        <v>0</v>
      </c>
      <c r="DF876" s="373"/>
      <c r="DG876" s="818">
        <f t="shared" ref="DG876:DG907" si="2283">IF(AH876=1,1,0)</f>
        <v>0</v>
      </c>
      <c r="DH876" s="372"/>
      <c r="DI876" s="267">
        <f>IF(AG876=1,1,0)</f>
        <v>0</v>
      </c>
      <c r="DJ876" s="373"/>
      <c r="DK876" s="374">
        <f>IF(AU876=2,1,0)</f>
        <v>0</v>
      </c>
      <c r="DL876" s="373"/>
      <c r="DM876" s="375">
        <f t="shared" ref="DM876:DM901" si="2284">IF(AU876=1,1,0)</f>
        <v>0</v>
      </c>
      <c r="DN876" s="373"/>
      <c r="DO876" s="155">
        <f t="shared" ref="DO876:DO901" si="2285">IF(AJ876=1,1,0)</f>
        <v>0</v>
      </c>
      <c r="DP876" s="372"/>
      <c r="DQ876" s="155">
        <f t="shared" ref="DQ876:DQ901" si="2286">IF(AK876=1,1,0)</f>
        <v>0</v>
      </c>
      <c r="DR876" s="373"/>
      <c r="DS876" s="155">
        <f t="shared" ref="DS876:DS901" si="2287">IF(AL876=1,1,0)</f>
        <v>0</v>
      </c>
      <c r="DT876" s="372"/>
      <c r="DU876" s="155">
        <f t="shared" ref="DU876:DU901" si="2288">IF(AM876=1,1,0)</f>
        <v>0</v>
      </c>
      <c r="DV876" s="373"/>
      <c r="DW876" s="4891">
        <f t="shared" ref="DW876:DW879" si="2289">IF(AN876=1,1,0)</f>
        <v>0</v>
      </c>
      <c r="DX876" s="372"/>
      <c r="DY876" s="154">
        <f t="shared" ref="DY876:DY901" si="2290">IF(AO876=1,1,0)</f>
        <v>0</v>
      </c>
      <c r="DZ876" s="373"/>
      <c r="EA876" s="154">
        <f t="shared" ref="EA876:EA879" si="2291">IF(AP876=1,1,0)</f>
        <v>0</v>
      </c>
      <c r="EB876" s="373"/>
      <c r="EC876" s="269">
        <f t="shared" ref="EC876:EC879" si="2292">IF(AQ876=1,1,0)</f>
        <v>0</v>
      </c>
      <c r="ED876" s="376"/>
      <c r="EE876" s="6971">
        <f t="shared" ref="EE876:EE879" si="2293">IF(AV876=0,0,1)</f>
        <v>0</v>
      </c>
      <c r="EF876" s="7015"/>
      <c r="EG876" s="273"/>
      <c r="EH876" s="274"/>
      <c r="EI876" s="275"/>
      <c r="EJ876" s="276"/>
      <c r="EK876" s="275"/>
      <c r="EL876" s="277"/>
      <c r="EM876" s="278" t="str">
        <f>IF(CE876="-"," ",IF(AR876=1,1," "))</f>
        <v xml:space="preserve"> </v>
      </c>
      <c r="EN876" s="372"/>
      <c r="EO876" s="155">
        <f>IF(AT876=1,1,0)</f>
        <v>0</v>
      </c>
      <c r="EP876" s="373"/>
      <c r="ER876" s="194"/>
      <c r="ET876" s="154">
        <v>46206</v>
      </c>
      <c r="EU876" s="373">
        <v>4263341</v>
      </c>
      <c r="EV876" s="154">
        <f t="shared" ref="EV876:EV907" si="2294">IF($AE876=0,"　",VLOOKUP($AE876,ﾚｰｻﾞOP,60,0))</f>
        <v>1</v>
      </c>
      <c r="EW876" s="373"/>
      <c r="EX876" s="154"/>
      <c r="EY876" s="367"/>
      <c r="EZ876" s="154"/>
      <c r="FA876" s="367"/>
      <c r="FB876" s="154"/>
      <c r="FC876" s="367"/>
      <c r="FD876" s="154">
        <v>46275</v>
      </c>
      <c r="FE876" s="367">
        <v>4263429</v>
      </c>
      <c r="FF876" s="155"/>
      <c r="FG876" s="367"/>
      <c r="FH876" s="154">
        <v>46087</v>
      </c>
      <c r="FI876" s="367">
        <v>4263173</v>
      </c>
      <c r="FJ876" s="154">
        <v>46206</v>
      </c>
      <c r="FK876" s="373">
        <v>4263344</v>
      </c>
      <c r="FL876" s="155">
        <f t="shared" ref="FL876:FL907" si="2295">IF($AE876=0,"　",VLOOKUP($AE876,ﾚｰｻﾞOP,68,0))</f>
        <v>1</v>
      </c>
      <c r="FM876" s="279"/>
      <c r="FN876" s="1184"/>
      <c r="FO876" s="280"/>
      <c r="FP876" s="281"/>
      <c r="FQ876" s="282"/>
      <c r="FS876" s="281"/>
      <c r="FT876" s="282"/>
    </row>
    <row r="877" spans="1:176" ht="18.600000000000001" customHeight="1">
      <c r="A877" s="228">
        <f t="shared" si="2260"/>
        <v>867</v>
      </c>
      <c r="B877" s="343" t="str">
        <f t="shared" si="2261"/>
        <v>4IE</v>
      </c>
      <c r="C877" s="6877">
        <v>46353</v>
      </c>
      <c r="D877" s="1261" t="s">
        <v>1402</v>
      </c>
      <c r="E877" s="1262">
        <v>84515355</v>
      </c>
      <c r="F877" s="6828" t="s">
        <v>2601</v>
      </c>
      <c r="G877" s="1263"/>
      <c r="H877" s="1330" t="s">
        <v>631</v>
      </c>
      <c r="I877" s="1264" t="s">
        <v>49</v>
      </c>
      <c r="J877" s="1264" t="s">
        <v>2269</v>
      </c>
      <c r="K877" s="599" t="s">
        <v>11</v>
      </c>
      <c r="L877" s="600"/>
      <c r="M877" s="7703">
        <v>46308</v>
      </c>
      <c r="N877" s="353"/>
      <c r="O877" s="354">
        <v>46310</v>
      </c>
      <c r="P877" s="353"/>
      <c r="Q877" s="7703">
        <v>46312</v>
      </c>
      <c r="R877" s="353"/>
      <c r="S877" s="7703">
        <v>46315</v>
      </c>
      <c r="T877" s="353"/>
      <c r="U877" s="7808">
        <v>46316</v>
      </c>
      <c r="V877" s="353"/>
      <c r="W877" s="7836">
        <v>46318</v>
      </c>
      <c r="X877" s="357"/>
      <c r="Y877" s="359">
        <v>46332</v>
      </c>
      <c r="Z877" s="359">
        <v>46332</v>
      </c>
      <c r="AA877" s="601"/>
      <c r="AB877" s="359"/>
      <c r="AC877" s="251" t="s">
        <v>627</v>
      </c>
      <c r="AD877" s="361"/>
      <c r="AE877" s="362">
        <v>3</v>
      </c>
      <c r="AF877" s="363" t="str">
        <f t="shared" si="2262"/>
        <v>4IE</v>
      </c>
      <c r="AG877" s="364"/>
      <c r="AH877" s="364"/>
      <c r="AI877" s="364"/>
      <c r="AJ877" s="364"/>
      <c r="AK877" s="364"/>
      <c r="AL877" s="364"/>
      <c r="AM877" s="364"/>
      <c r="AN877" s="364">
        <v>1</v>
      </c>
      <c r="AO877" s="364"/>
      <c r="AP877" s="363">
        <v>1</v>
      </c>
      <c r="AQ877" s="255">
        <v>1</v>
      </c>
      <c r="AR877" s="255">
        <v>1</v>
      </c>
      <c r="AS877" s="255"/>
      <c r="AT877" s="255"/>
      <c r="AU877" s="2843">
        <f>IF(AI877="付属済",0,IF(AI877=1,AI877+AP877,0))</f>
        <v>0</v>
      </c>
      <c r="AV877" s="4008">
        <f t="shared" si="2263"/>
        <v>1</v>
      </c>
      <c r="AW877" s="590">
        <v>46303</v>
      </c>
      <c r="AX877" s="369">
        <v>4263443</v>
      </c>
      <c r="AY877" s="154">
        <v>46289</v>
      </c>
      <c r="AZ877" s="367">
        <v>4263413</v>
      </c>
      <c r="BA877" s="154">
        <v>46303</v>
      </c>
      <c r="BB877" s="7599">
        <v>4263447</v>
      </c>
      <c r="BC877" s="368">
        <v>46303</v>
      </c>
      <c r="BD877">
        <v>4263449</v>
      </c>
      <c r="BE877" s="4599">
        <v>46251</v>
      </c>
      <c r="BF877" s="367">
        <v>4263381</v>
      </c>
      <c r="BG877" s="368">
        <v>46303</v>
      </c>
      <c r="BH877" s="367">
        <v>4263453</v>
      </c>
      <c r="BI877" s="154">
        <v>46237</v>
      </c>
      <c r="BJ877" s="367">
        <v>4263383</v>
      </c>
      <c r="BK877" s="154" t="str">
        <f t="shared" si="2268"/>
        <v>-</v>
      </c>
      <c r="BL877" s="367"/>
      <c r="BM877" s="154" t="str">
        <f t="shared" si="2269"/>
        <v>-</v>
      </c>
      <c r="BN877" s="367"/>
      <c r="BO877" s="155" t="str">
        <f t="shared" si="2270"/>
        <v>-</v>
      </c>
      <c r="BP877" s="367"/>
      <c r="BQ877" s="154" t="str">
        <f>IF($AE877=0,"　",VLOOKUP($AE877,ﾚｰｻﾞOP,12,0))</f>
        <v>-</v>
      </c>
      <c r="BR877" s="369"/>
      <c r="BS877" s="154" t="str">
        <f t="shared" si="2271"/>
        <v>-</v>
      </c>
      <c r="BT877" s="369"/>
      <c r="BU877" s="154" t="str">
        <f t="shared" si="2272"/>
        <v>-</v>
      </c>
      <c r="BV877" s="369"/>
      <c r="BW877" s="154" t="str">
        <f t="shared" si="2273"/>
        <v>-</v>
      </c>
      <c r="BX877" s="367"/>
      <c r="BY877" s="154" t="str">
        <f t="shared" si="2274"/>
        <v>-</v>
      </c>
      <c r="BZ877" s="369"/>
      <c r="CA877" s="154" t="str">
        <f t="shared" si="2275"/>
        <v>-</v>
      </c>
      <c r="CB877" s="367"/>
      <c r="CC877" s="154" t="str">
        <f t="shared" si="2276"/>
        <v>-</v>
      </c>
      <c r="CD877" s="367"/>
      <c r="CE877" s="2850" t="str">
        <f>IF($AE877=0,"　",VLOOKUP($AE877,ﾚｰｻﾞOP,19,0))</f>
        <v>-</v>
      </c>
      <c r="CF877" s="2846"/>
      <c r="CG877" s="2855" t="str">
        <f>IF($AE877=0,"　",VLOOKUP($AE877,ﾚｰｻﾞOP,20,0))</f>
        <v>-</v>
      </c>
      <c r="CH877" s="2851"/>
      <c r="CI877" s="2850" t="str">
        <f>IF($AE877=0,"　",VLOOKUP($AE877,ﾚｰｻﾞOP,21,0))</f>
        <v>-</v>
      </c>
      <c r="CJ877" s="2846"/>
      <c r="CK877" s="2850" t="str">
        <f>IF($AE877=0,"　",VLOOKUP($AE877,ﾚｰｻﾞOP,22,0))</f>
        <v>-</v>
      </c>
      <c r="CL877" s="2851"/>
      <c r="CM877" s="2850" t="str">
        <f>IF($AE877=0,"　",VLOOKUP($AE877,ﾚｰｻﾞOP,23,0))</f>
        <v>-</v>
      </c>
      <c r="CN877" s="2851"/>
      <c r="CO877" s="2855" t="str">
        <f>IF($AE877=0,"　",VLOOKUP($AE877,ﾚｰｻﾞOP,24,0))</f>
        <v>-</v>
      </c>
      <c r="CP877" s="2851"/>
      <c r="CQ877" s="2855" t="str">
        <f>IF($AE877=0,"　",VLOOKUP($AE877,ﾚｰｻﾞOP,25,0))</f>
        <v>-</v>
      </c>
      <c r="CR877" s="2851"/>
      <c r="CS877" s="2850" t="str">
        <f t="shared" si="2277"/>
        <v>-</v>
      </c>
      <c r="CT877" s="2851"/>
      <c r="CU877" s="2855"/>
      <c r="CV877" s="2851"/>
      <c r="CW877" s="2850" t="str">
        <f t="shared" si="2278"/>
        <v>-</v>
      </c>
      <c r="CX877" s="2851"/>
      <c r="CY877" s="2855" t="str">
        <f t="shared" si="2279"/>
        <v>-</v>
      </c>
      <c r="CZ877" s="2851"/>
      <c r="DA877" s="154" t="str">
        <f t="shared" si="2280"/>
        <v>-</v>
      </c>
      <c r="DB877" s="369"/>
      <c r="DC877" s="155" t="str">
        <f t="shared" si="2281"/>
        <v>-</v>
      </c>
      <c r="DD877" s="367"/>
      <c r="DE877" s="374">
        <f t="shared" si="2282"/>
        <v>0</v>
      </c>
      <c r="DF877" s="373"/>
      <c r="DG877" s="818">
        <f t="shared" si="2283"/>
        <v>0</v>
      </c>
      <c r="DH877" s="372"/>
      <c r="DI877" s="267">
        <f>IF(AG877=1,1,0)</f>
        <v>0</v>
      </c>
      <c r="DJ877" s="373"/>
      <c r="DK877" s="374">
        <f>IF(AU877=2,1,0)</f>
        <v>0</v>
      </c>
      <c r="DL877" s="373"/>
      <c r="DM877" s="375">
        <f t="shared" si="2284"/>
        <v>0</v>
      </c>
      <c r="DN877" s="373"/>
      <c r="DO877" s="155">
        <f t="shared" si="2285"/>
        <v>0</v>
      </c>
      <c r="DP877" s="372"/>
      <c r="DQ877" s="155">
        <f t="shared" si="2286"/>
        <v>0</v>
      </c>
      <c r="DR877" s="373"/>
      <c r="DS877" s="155">
        <f t="shared" si="2287"/>
        <v>0</v>
      </c>
      <c r="DT877" s="372"/>
      <c r="DU877" s="155">
        <f t="shared" si="2288"/>
        <v>0</v>
      </c>
      <c r="DV877" s="373"/>
      <c r="DW877" s="4891">
        <v>46296</v>
      </c>
      <c r="DX877" s="372">
        <v>4263500</v>
      </c>
      <c r="DY877" s="154">
        <f t="shared" si="2290"/>
        <v>0</v>
      </c>
      <c r="DZ877" s="373"/>
      <c r="EA877" s="154">
        <v>46296</v>
      </c>
      <c r="EB877" s="373">
        <v>4263502</v>
      </c>
      <c r="EC877" s="269">
        <v>46296</v>
      </c>
      <c r="ED877" s="376">
        <v>4263503</v>
      </c>
      <c r="EE877" s="6971">
        <v>46252</v>
      </c>
      <c r="EF877" s="7015">
        <v>4263389</v>
      </c>
      <c r="EG877" s="273"/>
      <c r="EH877" s="274"/>
      <c r="EI877" s="275"/>
      <c r="EJ877" s="276"/>
      <c r="EK877" s="275"/>
      <c r="EL877" s="277"/>
      <c r="EM877" s="278" t="str">
        <f>IF(CE877="-"," ",IF(AR877=1,1," "))</f>
        <v xml:space="preserve"> </v>
      </c>
      <c r="EN877" s="372"/>
      <c r="EO877" s="155">
        <f>IF(AT877=1,1,0)</f>
        <v>0</v>
      </c>
      <c r="EP877" s="373"/>
      <c r="ER877" s="194"/>
      <c r="ET877" s="154" t="str">
        <f>IF($AE877=0,"　",VLOOKUP($AE877,ﾚｰｻﾞOP,60,0))</f>
        <v>-</v>
      </c>
      <c r="EU877" s="373"/>
      <c r="EV877" s="154" t="str">
        <f t="shared" si="2294"/>
        <v>-</v>
      </c>
      <c r="EW877" s="373"/>
      <c r="EX877" s="154"/>
      <c r="EY877" s="367"/>
      <c r="EZ877" s="154"/>
      <c r="FA877" s="367"/>
      <c r="FB877" s="154"/>
      <c r="FC877" s="367"/>
      <c r="FD877" s="154"/>
      <c r="FE877" s="367"/>
      <c r="FF877" s="155"/>
      <c r="FG877" s="367"/>
      <c r="FH877" s="154"/>
      <c r="FI877" s="367"/>
      <c r="FJ877" s="154" t="str">
        <f>IF($AE877=0,"　",VLOOKUP($AE877,ﾚｰｻﾞOP,67,0))</f>
        <v>-</v>
      </c>
      <c r="FK877" s="373"/>
      <c r="FL877" s="155" t="str">
        <f t="shared" si="2295"/>
        <v>-</v>
      </c>
      <c r="FM877" s="279"/>
      <c r="FN877" s="1184"/>
      <c r="FO877" s="280"/>
      <c r="FP877" s="281"/>
      <c r="FQ877" s="282"/>
      <c r="FS877" s="281"/>
      <c r="FT877" s="282"/>
    </row>
    <row r="878" spans="1:176" ht="18.600000000000001" customHeight="1">
      <c r="A878" s="228">
        <f t="shared" si="2221"/>
        <v>868</v>
      </c>
      <c r="B878" s="343" t="str">
        <f>AF878</f>
        <v>4IE</v>
      </c>
      <c r="C878" s="6821">
        <v>46353</v>
      </c>
      <c r="D878" s="7628" t="s">
        <v>498</v>
      </c>
      <c r="E878" s="7634">
        <v>62510089</v>
      </c>
      <c r="F878" s="7104"/>
      <c r="G878" s="7105"/>
      <c r="H878" s="1330" t="s">
        <v>631</v>
      </c>
      <c r="I878" s="1264" t="s">
        <v>49</v>
      </c>
      <c r="J878" s="1264"/>
      <c r="K878" s="599" t="s">
        <v>97</v>
      </c>
      <c r="L878" s="7641"/>
      <c r="M878" s="7213">
        <v>46309</v>
      </c>
      <c r="N878" s="7107"/>
      <c r="O878" s="7213">
        <v>46310</v>
      </c>
      <c r="P878" s="7107"/>
      <c r="Q878" s="7704">
        <v>46312</v>
      </c>
      <c r="R878" s="7107"/>
      <c r="S878" s="7704">
        <v>46315</v>
      </c>
      <c r="T878" s="7107"/>
      <c r="U878" s="7610">
        <v>46317</v>
      </c>
      <c r="V878" s="7107"/>
      <c r="W878" s="7832">
        <v>46318</v>
      </c>
      <c r="X878" s="7108"/>
      <c r="Y878" s="7645">
        <v>46333</v>
      </c>
      <c r="Z878" s="7646" t="s">
        <v>2458</v>
      </c>
      <c r="AA878" s="7646">
        <v>46324</v>
      </c>
      <c r="AB878" s="7645">
        <v>46325</v>
      </c>
      <c r="AC878" s="251" t="s">
        <v>627</v>
      </c>
      <c r="AD878" s="7109"/>
      <c r="AE878" s="7110">
        <v>1</v>
      </c>
      <c r="AF878" s="363" t="str">
        <f>IF($AE878=0,"　",VLOOKUP($AE878,ﾚｰｻﾞOP,69,0))</f>
        <v>4IE</v>
      </c>
      <c r="AG878" s="7112"/>
      <c r="AH878" s="7112"/>
      <c r="AI878" s="7112"/>
      <c r="AJ878" s="7112"/>
      <c r="AK878" s="7112"/>
      <c r="AL878" s="7112"/>
      <c r="AM878" s="7112"/>
      <c r="AN878" s="7112">
        <v>1</v>
      </c>
      <c r="AO878" s="7112">
        <v>1</v>
      </c>
      <c r="AP878" s="7111">
        <v>1</v>
      </c>
      <c r="AQ878" s="7112">
        <v>1</v>
      </c>
      <c r="AR878" s="7112">
        <v>1</v>
      </c>
      <c r="AS878" s="7112"/>
      <c r="AT878" s="7112"/>
      <c r="AU878" s="7113">
        <f>IF(AI878="付属済",0,IF(AI878=1,AI878+AP878,0))</f>
        <v>0</v>
      </c>
      <c r="AV878" s="7114">
        <f>IF(AE878=0,0,(AR878*1)+(AS878*100))</f>
        <v>1</v>
      </c>
      <c r="AW878" s="590">
        <v>46303</v>
      </c>
      <c r="AX878" s="7115">
        <v>4263443</v>
      </c>
      <c r="AY878" s="154">
        <v>46289</v>
      </c>
      <c r="AZ878" s="367">
        <v>4263413</v>
      </c>
      <c r="BA878" s="154">
        <v>46303</v>
      </c>
      <c r="BB878" s="367">
        <v>4263447</v>
      </c>
      <c r="BC878" s="368">
        <v>46303</v>
      </c>
      <c r="BD878" s="369">
        <v>4263449</v>
      </c>
      <c r="BE878" s="4599">
        <v>46251</v>
      </c>
      <c r="BF878" s="367">
        <v>4263381</v>
      </c>
      <c r="BG878" s="368">
        <v>46303</v>
      </c>
      <c r="BH878" s="367">
        <v>4263453</v>
      </c>
      <c r="BI878" s="154">
        <v>46237</v>
      </c>
      <c r="BJ878" s="367">
        <v>4263383</v>
      </c>
      <c r="BK878" s="154" t="str">
        <f>IF($AE878=0,"　",VLOOKUP($AE878,ﾚｰｻﾞOP,57,0))</f>
        <v>-</v>
      </c>
      <c r="BL878" s="367"/>
      <c r="BM878" s="154" t="str">
        <f>IF($AE878=0,"　",VLOOKUP($AE878,ﾚｰｻﾞOP,58,0))</f>
        <v>-</v>
      </c>
      <c r="BN878" s="367"/>
      <c r="BO878" s="155" t="str">
        <f>IF($AE878=0,"　",VLOOKUP($AE878,ﾚｰｻﾞOP,59,0))</f>
        <v>-</v>
      </c>
      <c r="BP878" s="367"/>
      <c r="BQ878" s="154" t="str">
        <f>IF($AE878=0,"　",VLOOKUP($AE878,ﾚｰｻﾞOP,12,0))</f>
        <v>-</v>
      </c>
      <c r="BR878" s="369"/>
      <c r="BS878" s="154" t="str">
        <f>IF($AE878=0,"　",VLOOKUP($AE878,ﾚｰｻﾞOP,13,0))</f>
        <v>-</v>
      </c>
      <c r="BT878" s="369"/>
      <c r="BU878" s="154" t="str">
        <f>IF($AE878=0,"　",VLOOKUP($AE878,ﾚｰｻﾞOP,14,0))</f>
        <v>-</v>
      </c>
      <c r="BV878" s="369"/>
      <c r="BW878" s="154" t="str">
        <f>IF($AE878=0,"　",VLOOKUP($AE878,ﾚｰｻﾞOP,15,0))</f>
        <v>-</v>
      </c>
      <c r="BX878" s="367"/>
      <c r="BY878" s="154" t="str">
        <f>IF($AE878=0,"　",VLOOKUP($AE878,ﾚｰｻﾞOP,16,0))</f>
        <v>-</v>
      </c>
      <c r="BZ878" s="369"/>
      <c r="CA878" s="154" t="str">
        <f>IF($AE878=0,"　",VLOOKUP($AE878,ﾚｰｻﾞOP,17,0))</f>
        <v>-</v>
      </c>
      <c r="CB878" s="367"/>
      <c r="CC878" s="154" t="str">
        <f>IF($AE878=0,"　",VLOOKUP($AE878,ﾚｰｻﾞOP,18,0))</f>
        <v>-</v>
      </c>
      <c r="CD878" s="367"/>
      <c r="CE878" s="7116" t="str">
        <f>IF($AE878=0,"　",VLOOKUP($AE878,ﾚｰｻﾞOP,19,0))</f>
        <v>-</v>
      </c>
      <c r="CF878" s="7115"/>
      <c r="CG878" s="7118" t="str">
        <f>IF($AE878=0,"　",VLOOKUP($AE878,ﾚｰｻﾞOP,20,0))</f>
        <v>-</v>
      </c>
      <c r="CH878" s="7117"/>
      <c r="CI878" s="7116" t="str">
        <f>IF($AE878=0,"　",VLOOKUP($AE878,ﾚｰｻﾞOP,21,0))</f>
        <v>-</v>
      </c>
      <c r="CJ878" s="7115"/>
      <c r="CK878" s="7116" t="str">
        <f>IF($AE878=0,"　",VLOOKUP($AE878,ﾚｰｻﾞOP,22,0))</f>
        <v>-</v>
      </c>
      <c r="CL878" s="7117"/>
      <c r="CM878" s="7116" t="str">
        <f>IF($AE878=0,"　",VLOOKUP($AE878,ﾚｰｻﾞOP,23,0))</f>
        <v>-</v>
      </c>
      <c r="CN878" s="7117"/>
      <c r="CO878" s="7118" t="str">
        <f>IF($AE878=0,"　",VLOOKUP($AE878,ﾚｰｻﾞOP,24,0))</f>
        <v>-</v>
      </c>
      <c r="CP878" s="7117"/>
      <c r="CQ878" s="7118" t="str">
        <f>IF($AE878=0,"　",VLOOKUP($AE878,ﾚｰｻﾞOP,25,0))</f>
        <v>-</v>
      </c>
      <c r="CR878" s="7117"/>
      <c r="CS878" s="2850" t="str">
        <f>IF($AE878=0,"　",VLOOKUP($AE878,ﾚｰｻﾞOP,26,0))</f>
        <v>-</v>
      </c>
      <c r="CT878" s="2851"/>
      <c r="CU878" s="2855"/>
      <c r="CV878" s="2851"/>
      <c r="CW878" s="2850" t="str">
        <f>IF($AE878=0,"　",VLOOKUP($AE878,ﾚｰｻﾞOP,28,0))</f>
        <v>-</v>
      </c>
      <c r="CX878" s="2851"/>
      <c r="CY878" s="2855" t="str">
        <f>IF($AE878=0,"　",VLOOKUP($AE878,ﾚｰｻﾞOP,29,0))</f>
        <v>-</v>
      </c>
      <c r="CZ878" s="2851"/>
      <c r="DA878" s="154" t="str">
        <f>IF($AE878=0,"　",VLOOKUP($AE878,ﾚｰｻﾞOP,30,0))</f>
        <v>-</v>
      </c>
      <c r="DB878" s="369"/>
      <c r="DC878" s="155" t="str">
        <f>IF($AE878=0,"　",VLOOKUP($AE878,ﾚｰｻﾞOP,31,0))</f>
        <v>-</v>
      </c>
      <c r="DD878" s="367"/>
      <c r="DE878" s="374">
        <f>IF(AG878=1,1,0)</f>
        <v>0</v>
      </c>
      <c r="DF878" s="373"/>
      <c r="DG878" s="818">
        <f>IF(AH878=1,1,0)</f>
        <v>0</v>
      </c>
      <c r="DH878" s="372"/>
      <c r="DI878" s="267"/>
      <c r="DJ878" s="373"/>
      <c r="DK878" s="374">
        <f>IF(AU878=2,1,0)</f>
        <v>0</v>
      </c>
      <c r="DL878" s="373"/>
      <c r="DM878" s="375">
        <f>IF(AU878=1,1,0)</f>
        <v>0</v>
      </c>
      <c r="DN878" s="373"/>
      <c r="DO878" s="155">
        <f>IF(AJ878=1,1,0)</f>
        <v>0</v>
      </c>
      <c r="DP878" s="372"/>
      <c r="DQ878" s="155">
        <f>IF(AK878=1,1,0)</f>
        <v>0</v>
      </c>
      <c r="DR878" s="373"/>
      <c r="DS878" s="155">
        <f>IF(AL878=1,1,0)</f>
        <v>0</v>
      </c>
      <c r="DT878" s="372"/>
      <c r="DU878" s="155">
        <f>IF(AM878=1,1,0)</f>
        <v>0</v>
      </c>
      <c r="DV878" s="373"/>
      <c r="DW878" s="4891">
        <v>46296</v>
      </c>
      <c r="DX878" s="372">
        <v>4263500</v>
      </c>
      <c r="DY878" s="154">
        <v>46296</v>
      </c>
      <c r="DZ878" s="373">
        <v>4263501</v>
      </c>
      <c r="EA878" s="154">
        <v>46206</v>
      </c>
      <c r="EB878" s="373">
        <v>4263338</v>
      </c>
      <c r="EC878" s="269">
        <v>46296</v>
      </c>
      <c r="ED878" s="376">
        <v>4263503</v>
      </c>
      <c r="EE878" s="6971">
        <v>46252</v>
      </c>
      <c r="EF878" s="7121">
        <v>4263389</v>
      </c>
      <c r="EG878" s="273"/>
      <c r="EH878" s="274"/>
      <c r="EI878" s="275"/>
      <c r="EJ878" s="276"/>
      <c r="EK878" s="275"/>
      <c r="EL878" s="277"/>
      <c r="EM878" s="829" t="str">
        <f>IF(CE878="-"," ",IF(AR878=1,1," "))</f>
        <v xml:space="preserve"> </v>
      </c>
      <c r="EN878" s="7120"/>
      <c r="EO878" s="7118">
        <f>IF(AT878=1,1,0)</f>
        <v>0</v>
      </c>
      <c r="EP878" s="7119"/>
      <c r="ER878" s="7122"/>
      <c r="ET878" s="154" t="str">
        <f>IF($AE878=0,"　",VLOOKUP($AE878,ﾚｰｻﾞOP,60,0))</f>
        <v>-</v>
      </c>
      <c r="EU878" s="373"/>
      <c r="EV878" s="154" t="str">
        <f>IF($AE878=0,"　",VLOOKUP($AE878,ﾚｰｻﾞOP,60,0))</f>
        <v>-</v>
      </c>
      <c r="EW878" s="7119"/>
      <c r="EX878" s="7116"/>
      <c r="EY878" s="7117"/>
      <c r="EZ878" s="7116"/>
      <c r="FA878" s="7117"/>
      <c r="FB878" s="7116"/>
      <c r="FC878" s="7117"/>
      <c r="FD878" s="7116"/>
      <c r="FE878" s="7117"/>
      <c r="FF878" s="7118"/>
      <c r="FG878" s="7117"/>
      <c r="FH878" s="7116"/>
      <c r="FI878" s="7117"/>
      <c r="FJ878" s="154" t="str">
        <f>IF($AE878=0,"　",VLOOKUP($AE878,ﾚｰｻﾞOP,67,0))</f>
        <v>-</v>
      </c>
      <c r="FK878" s="373"/>
      <c r="FL878" s="155" t="str">
        <f>IF($AE878=0,"　",VLOOKUP($AE878,ﾚｰｻﾞOP,68,0))</f>
        <v>-</v>
      </c>
      <c r="FM878" s="7115"/>
      <c r="FN878" s="7116"/>
      <c r="FO878" s="7117"/>
      <c r="FP878" s="7116"/>
      <c r="FQ878" s="7117"/>
      <c r="FS878" s="7116"/>
      <c r="FT878" s="7117"/>
    </row>
    <row r="879" spans="1:176" ht="18.600000000000001" customHeight="1">
      <c r="A879" s="228">
        <f t="shared" si="2260"/>
        <v>869</v>
      </c>
      <c r="B879" s="343" t="str">
        <f t="shared" si="2261"/>
        <v>4IE</v>
      </c>
      <c r="C879" s="6821">
        <v>46321</v>
      </c>
      <c r="D879" s="7666" t="s">
        <v>990</v>
      </c>
      <c r="E879" s="7679" t="s">
        <v>2049</v>
      </c>
      <c r="F879" s="7681" t="s">
        <v>2373</v>
      </c>
      <c r="G879" s="6972"/>
      <c r="H879" s="1330" t="s">
        <v>629</v>
      </c>
      <c r="I879" s="1264" t="s">
        <v>52</v>
      </c>
      <c r="J879" s="6973" t="s">
        <v>2048</v>
      </c>
      <c r="K879" s="599" t="s">
        <v>11</v>
      </c>
      <c r="L879" s="6974"/>
      <c r="M879" s="354">
        <v>46309</v>
      </c>
      <c r="N879" s="6976"/>
      <c r="O879" s="354">
        <v>46311</v>
      </c>
      <c r="P879" s="6976"/>
      <c r="Q879" s="354">
        <v>46315</v>
      </c>
      <c r="R879" s="6976"/>
      <c r="S879" s="354">
        <v>46316</v>
      </c>
      <c r="T879" s="6976"/>
      <c r="U879" s="7610">
        <v>46317</v>
      </c>
      <c r="V879" s="6976"/>
      <c r="W879" s="7837">
        <v>46319</v>
      </c>
      <c r="X879" s="6977"/>
      <c r="Y879" s="6978">
        <v>46333</v>
      </c>
      <c r="Z879" s="6978">
        <v>46333</v>
      </c>
      <c r="AA879" s="6979"/>
      <c r="AB879" s="6978"/>
      <c r="AC879" s="251"/>
      <c r="AD879" s="6980"/>
      <c r="AE879" s="6981">
        <v>25</v>
      </c>
      <c r="AF879" s="6982" t="str">
        <f t="shared" si="2262"/>
        <v>4IE</v>
      </c>
      <c r="AG879" s="6983"/>
      <c r="AH879" s="6983"/>
      <c r="AI879" s="6983"/>
      <c r="AJ879" s="6983"/>
      <c r="AK879" s="6983"/>
      <c r="AL879" s="6983"/>
      <c r="AM879" s="6983"/>
      <c r="AN879" s="6983"/>
      <c r="AO879" s="6983"/>
      <c r="AP879" s="6982"/>
      <c r="AQ879" s="6983"/>
      <c r="AR879" s="6983"/>
      <c r="AS879" s="6983"/>
      <c r="AT879" s="6983"/>
      <c r="AU879" s="6984">
        <f>IF(AI879="付属済",0,IF(AI879=1,AI879+AP879,0))</f>
        <v>0</v>
      </c>
      <c r="AV879" s="6985">
        <f t="shared" si="2263"/>
        <v>0</v>
      </c>
      <c r="AW879" s="6986" t="str">
        <f t="shared" si="2264"/>
        <v>-</v>
      </c>
      <c r="AX879" s="6987"/>
      <c r="AY879" s="6988" t="str">
        <f t="shared" si="2265"/>
        <v>-</v>
      </c>
      <c r="AZ879" s="6989"/>
      <c r="BA879" s="154" t="str">
        <f t="shared" si="2266"/>
        <v>-</v>
      </c>
      <c r="BB879" s="6989"/>
      <c r="BC879" s="6986" t="str">
        <f t="shared" si="2267"/>
        <v>-</v>
      </c>
      <c r="BD879" s="6987"/>
      <c r="BE879" s="4599" t="str">
        <f>IF($AE879=0,"　",VLOOKUP($AE879,ﾚｰｻﾞOP,9,0))</f>
        <v>-</v>
      </c>
      <c r="BF879" s="6989"/>
      <c r="BG879" s="6986" t="str">
        <f>IF($AE879=0,"　",VLOOKUP($AE879,ﾚｰｻﾞOP,10,0))</f>
        <v>-</v>
      </c>
      <c r="BH879" s="6989"/>
      <c r="BI879" s="6988" t="str">
        <f>IF($AE879=0,"　",VLOOKUP($AE879,ﾚｰｻﾞOP,11,0))</f>
        <v>-</v>
      </c>
      <c r="BJ879" s="6989"/>
      <c r="BK879" s="6988" t="str">
        <f t="shared" si="2268"/>
        <v>-</v>
      </c>
      <c r="BL879" s="6989"/>
      <c r="BM879" s="6988" t="str">
        <f t="shared" si="2269"/>
        <v>-</v>
      </c>
      <c r="BN879" s="6989"/>
      <c r="BO879" s="6990" t="str">
        <f t="shared" si="2270"/>
        <v>-</v>
      </c>
      <c r="BP879" s="6989"/>
      <c r="BQ879" s="6988" t="str">
        <f>IF($AE879=0,"　",VLOOKUP($AE879,ﾚｰｻﾞOP,12,0))</f>
        <v>-</v>
      </c>
      <c r="BR879" s="6987"/>
      <c r="BS879" s="6988" t="str">
        <f t="shared" si="2271"/>
        <v>-</v>
      </c>
      <c r="BT879" s="6987"/>
      <c r="BU879" s="6988" t="str">
        <f t="shared" si="2272"/>
        <v>-</v>
      </c>
      <c r="BV879" s="6987"/>
      <c r="BW879" s="6988" t="str">
        <f t="shared" si="2273"/>
        <v>-</v>
      </c>
      <c r="BX879" s="6989"/>
      <c r="BY879" s="6988" t="str">
        <f t="shared" si="2274"/>
        <v>-</v>
      </c>
      <c r="BZ879" s="6987"/>
      <c r="CA879" s="6988" t="str">
        <f t="shared" si="2275"/>
        <v>-</v>
      </c>
      <c r="CB879" s="6989"/>
      <c r="CC879" s="6988" t="str">
        <f t="shared" si="2276"/>
        <v>-</v>
      </c>
      <c r="CD879" s="6989"/>
      <c r="CE879" s="6988" t="str">
        <f>IF($AE879=0,"　",VLOOKUP($AE879,ﾚｰｻﾞOP,19,0))</f>
        <v>-</v>
      </c>
      <c r="CF879" s="6987"/>
      <c r="CG879" s="6990" t="str">
        <f>IF($AE879=0,"　",VLOOKUP($AE879,ﾚｰｻﾞOP,20,0))</f>
        <v>-</v>
      </c>
      <c r="CH879" s="6989"/>
      <c r="CI879" s="6988" t="str">
        <f>IF($AE879=0,"　",VLOOKUP($AE879,ﾚｰｻﾞOP,21,0))</f>
        <v>-</v>
      </c>
      <c r="CJ879" s="6987"/>
      <c r="CK879" s="6988" t="str">
        <f>IF($AE879=0,"　",VLOOKUP($AE879,ﾚｰｻﾞOP,22,0))</f>
        <v>-</v>
      </c>
      <c r="CL879" s="6989"/>
      <c r="CM879" s="6988" t="str">
        <f>IF($AE879=0,"　",VLOOKUP($AE879,ﾚｰｻﾞOP,23,0))</f>
        <v>-</v>
      </c>
      <c r="CN879" s="6989"/>
      <c r="CO879" s="6990" t="str">
        <f>IF($AE879=0,"　",VLOOKUP($AE879,ﾚｰｻﾞOP,24,0))</f>
        <v>-</v>
      </c>
      <c r="CP879" s="6989"/>
      <c r="CQ879" s="6990" t="str">
        <f>IF($AE879=0,"　",VLOOKUP($AE879,ﾚｰｻﾞOP,25,0))</f>
        <v>-</v>
      </c>
      <c r="CR879" s="6989"/>
      <c r="CS879" s="2850" t="str">
        <f t="shared" si="2277"/>
        <v>-</v>
      </c>
      <c r="CT879" s="2851"/>
      <c r="CU879" s="2855"/>
      <c r="CV879" s="2851"/>
      <c r="CW879" s="2850" t="str">
        <f t="shared" si="2278"/>
        <v>-</v>
      </c>
      <c r="CX879" s="2851"/>
      <c r="CY879" s="2855" t="str">
        <f t="shared" si="2279"/>
        <v>-</v>
      </c>
      <c r="CZ879" s="2851"/>
      <c r="DA879" s="6988" t="str">
        <f t="shared" si="2280"/>
        <v>-</v>
      </c>
      <c r="DB879" s="6987"/>
      <c r="DC879" s="6990" t="str">
        <f t="shared" si="2281"/>
        <v>-</v>
      </c>
      <c r="DD879" s="6989"/>
      <c r="DE879" s="6991">
        <f t="shared" si="2282"/>
        <v>0</v>
      </c>
      <c r="DF879" s="6992"/>
      <c r="DG879" s="818">
        <f t="shared" si="2283"/>
        <v>0</v>
      </c>
      <c r="DH879" s="6993"/>
      <c r="DI879" s="6988">
        <f>IF(AG879=1,1,0)</f>
        <v>0</v>
      </c>
      <c r="DJ879" s="6992"/>
      <c r="DK879" s="6991">
        <f>IF(AU879=2,1,0)</f>
        <v>0</v>
      </c>
      <c r="DL879" s="6992"/>
      <c r="DM879" s="6994">
        <f t="shared" si="2284"/>
        <v>0</v>
      </c>
      <c r="DN879" s="6992"/>
      <c r="DO879" s="6990">
        <f t="shared" si="2285"/>
        <v>0</v>
      </c>
      <c r="DP879" s="6993"/>
      <c r="DQ879" s="6990">
        <f t="shared" si="2286"/>
        <v>0</v>
      </c>
      <c r="DR879" s="6992"/>
      <c r="DS879" s="155">
        <f t="shared" si="2287"/>
        <v>0</v>
      </c>
      <c r="DT879" s="372"/>
      <c r="DU879" s="155">
        <f t="shared" si="2288"/>
        <v>0</v>
      </c>
      <c r="DV879" s="373"/>
      <c r="DW879" s="4891">
        <f t="shared" si="2289"/>
        <v>0</v>
      </c>
      <c r="DX879" s="372"/>
      <c r="DY879" s="154">
        <f t="shared" si="2290"/>
        <v>0</v>
      </c>
      <c r="DZ879" s="373"/>
      <c r="EA879" s="154">
        <f t="shared" si="2291"/>
        <v>0</v>
      </c>
      <c r="EB879" s="373"/>
      <c r="EC879" s="269">
        <f t="shared" si="2292"/>
        <v>0</v>
      </c>
      <c r="ED879" s="376"/>
      <c r="EE879" s="6971">
        <f t="shared" si="2293"/>
        <v>0</v>
      </c>
      <c r="EF879" s="7015"/>
      <c r="EG879" s="273"/>
      <c r="EH879" s="274"/>
      <c r="EI879" s="275"/>
      <c r="EJ879" s="276"/>
      <c r="EK879" s="275"/>
      <c r="EL879" s="277"/>
      <c r="EM879" s="829" t="str">
        <f>IF(CE879="-"," ",IF(AR879=1,1," "))</f>
        <v xml:space="preserve"> </v>
      </c>
      <c r="EN879" s="6993"/>
      <c r="EO879" s="6990">
        <f>IF(AT879=1,1,0)</f>
        <v>0</v>
      </c>
      <c r="EP879" s="6992"/>
      <c r="ER879" s="6995"/>
      <c r="ET879" s="154">
        <v>46206</v>
      </c>
      <c r="EU879" s="373">
        <v>4263341</v>
      </c>
      <c r="EV879" s="154">
        <f t="shared" si="2294"/>
        <v>1</v>
      </c>
      <c r="EW879" s="6992"/>
      <c r="EX879" s="6988"/>
      <c r="EY879" s="6989"/>
      <c r="EZ879" s="6988">
        <v>46275</v>
      </c>
      <c r="FA879" s="6989">
        <v>4263428</v>
      </c>
      <c r="FB879" s="6988"/>
      <c r="FC879" s="6989"/>
      <c r="FD879" s="6988">
        <v>46275</v>
      </c>
      <c r="FE879" s="6989">
        <v>4263429</v>
      </c>
      <c r="FF879" s="6990"/>
      <c r="FG879" s="6989"/>
      <c r="FH879" s="6988"/>
      <c r="FI879" s="6989"/>
      <c r="FJ879" s="154">
        <v>46206</v>
      </c>
      <c r="FK879" s="373">
        <v>4263344</v>
      </c>
      <c r="FL879" s="155">
        <f t="shared" si="2295"/>
        <v>1</v>
      </c>
      <c r="FM879" s="6987"/>
      <c r="FN879" s="6988"/>
      <c r="FO879" s="6989"/>
      <c r="FP879" s="6988">
        <v>1</v>
      </c>
      <c r="FQ879" s="6989"/>
      <c r="FS879" s="6988"/>
      <c r="FT879" s="6989"/>
    </row>
    <row r="880" spans="1:176" ht="18.600000000000001" customHeight="1">
      <c r="A880" s="228">
        <f t="shared" si="2260"/>
        <v>870</v>
      </c>
      <c r="B880" s="343" t="str">
        <f t="shared" si="2261"/>
        <v>4IE</v>
      </c>
      <c r="C880" s="6877">
        <v>46353</v>
      </c>
      <c r="D880" s="1261" t="s">
        <v>62</v>
      </c>
      <c r="E880" s="1262">
        <v>72511140</v>
      </c>
      <c r="F880" s="1564"/>
      <c r="G880" s="1263"/>
      <c r="H880" s="1330" t="s">
        <v>631</v>
      </c>
      <c r="I880" s="1264" t="s">
        <v>49</v>
      </c>
      <c r="J880" s="1264" t="s">
        <v>2268</v>
      </c>
      <c r="K880" s="599" t="s">
        <v>11</v>
      </c>
      <c r="L880" s="600"/>
      <c r="M880" s="354">
        <v>46310</v>
      </c>
      <c r="N880" s="353"/>
      <c r="O880" s="354">
        <v>46311</v>
      </c>
      <c r="P880" s="353"/>
      <c r="Q880" s="354">
        <v>46315</v>
      </c>
      <c r="R880" s="353"/>
      <c r="S880" s="354">
        <v>46316</v>
      </c>
      <c r="T880" s="353"/>
      <c r="U880" s="7610">
        <v>46317</v>
      </c>
      <c r="V880" s="353"/>
      <c r="W880" s="7837">
        <v>46319</v>
      </c>
      <c r="X880" s="357"/>
      <c r="Y880" s="359">
        <v>46333</v>
      </c>
      <c r="Z880" s="359">
        <v>46333</v>
      </c>
      <c r="AA880" s="601"/>
      <c r="AB880" s="359"/>
      <c r="AC880" s="251" t="s">
        <v>627</v>
      </c>
      <c r="AD880" s="361"/>
      <c r="AE880" s="362">
        <v>2</v>
      </c>
      <c r="AF880" s="363" t="str">
        <f t="shared" si="2262"/>
        <v>4IE</v>
      </c>
      <c r="AG880" s="364"/>
      <c r="AH880" s="364"/>
      <c r="AI880" s="364">
        <v>1</v>
      </c>
      <c r="AJ880" s="364"/>
      <c r="AK880" s="364"/>
      <c r="AL880" s="364"/>
      <c r="AM880" s="364"/>
      <c r="AN880" s="364">
        <v>1</v>
      </c>
      <c r="AO880" s="364"/>
      <c r="AP880" s="363">
        <v>1</v>
      </c>
      <c r="AQ880" s="255">
        <v>1</v>
      </c>
      <c r="AR880" s="255">
        <v>1</v>
      </c>
      <c r="AS880" s="255"/>
      <c r="AT880" s="255"/>
      <c r="AU880" s="2843">
        <f>IF(AI880="付属済",0,IF(AI880=1,AI880+AP880,0))</f>
        <v>2</v>
      </c>
      <c r="AV880" s="4008">
        <f t="shared" si="2263"/>
        <v>1</v>
      </c>
      <c r="AW880" s="590">
        <v>46303</v>
      </c>
      <c r="AX880" s="369">
        <v>4263443</v>
      </c>
      <c r="AY880" s="154">
        <v>46289</v>
      </c>
      <c r="AZ880" s="367">
        <v>4263413</v>
      </c>
      <c r="BA880" s="154">
        <v>46303</v>
      </c>
      <c r="BB880" s="367">
        <v>4263447</v>
      </c>
      <c r="BC880" s="368">
        <v>46303</v>
      </c>
      <c r="BD880" s="369">
        <v>4263449</v>
      </c>
      <c r="BE880" s="4599">
        <v>46251</v>
      </c>
      <c r="BF880" s="367">
        <v>4263381</v>
      </c>
      <c r="BG880" s="368">
        <v>46303</v>
      </c>
      <c r="BH880" s="367">
        <v>4263453</v>
      </c>
      <c r="BI880" s="154">
        <v>46237</v>
      </c>
      <c r="BJ880" s="367">
        <v>4263383</v>
      </c>
      <c r="BK880" s="154" t="str">
        <f t="shared" si="2268"/>
        <v>-</v>
      </c>
      <c r="BL880" s="367"/>
      <c r="BM880" s="154" t="str">
        <f t="shared" si="2269"/>
        <v>-</v>
      </c>
      <c r="BN880" s="367"/>
      <c r="BO880" s="155" t="str">
        <f t="shared" si="2270"/>
        <v>-</v>
      </c>
      <c r="BP880" s="367"/>
      <c r="BQ880" s="154" t="str">
        <f>IF($AE880=0,"　",VLOOKUP($AE880,ﾚｰｻﾞOP,12,0))</f>
        <v>-</v>
      </c>
      <c r="BR880" s="369"/>
      <c r="BS880" s="154" t="str">
        <f t="shared" si="2271"/>
        <v>-</v>
      </c>
      <c r="BT880" s="369"/>
      <c r="BU880" s="154" t="str">
        <f t="shared" si="2272"/>
        <v>-</v>
      </c>
      <c r="BV880" s="369"/>
      <c r="BW880" s="154" t="str">
        <f t="shared" si="2273"/>
        <v>-</v>
      </c>
      <c r="BX880" s="367"/>
      <c r="BY880" s="154" t="str">
        <f t="shared" si="2274"/>
        <v>-</v>
      </c>
      <c r="BZ880" s="369"/>
      <c r="CA880" s="154" t="str">
        <f t="shared" si="2275"/>
        <v>-</v>
      </c>
      <c r="CB880" s="367"/>
      <c r="CC880" s="154" t="str">
        <f t="shared" si="2276"/>
        <v>-</v>
      </c>
      <c r="CD880" s="367"/>
      <c r="CE880" s="2850" t="str">
        <f>IF($AE880=0,"　",VLOOKUP($AE880,ﾚｰｻﾞOP,19,0))</f>
        <v>-</v>
      </c>
      <c r="CF880" s="2846"/>
      <c r="CG880" s="2855" t="str">
        <f>IF($AE880=0,"　",VLOOKUP($AE880,ﾚｰｻﾞOP,20,0))</f>
        <v>-</v>
      </c>
      <c r="CH880" s="2851"/>
      <c r="CI880" s="2850" t="str">
        <f>IF($AE880=0,"　",VLOOKUP($AE880,ﾚｰｻﾞOP,21,0))</f>
        <v>-</v>
      </c>
      <c r="CJ880" s="2846"/>
      <c r="CK880" s="2850" t="str">
        <f>IF($AE880=0,"　",VLOOKUP($AE880,ﾚｰｻﾞOP,22,0))</f>
        <v>-</v>
      </c>
      <c r="CL880" s="2851"/>
      <c r="CM880" s="2850" t="str">
        <f>IF($AE880=0,"　",VLOOKUP($AE880,ﾚｰｻﾞOP,23,0))</f>
        <v>-</v>
      </c>
      <c r="CN880" s="2851"/>
      <c r="CO880" s="2855" t="str">
        <f>IF($AE880=0,"　",VLOOKUP($AE880,ﾚｰｻﾞOP,24,0))</f>
        <v>-</v>
      </c>
      <c r="CP880" s="2851"/>
      <c r="CQ880" s="2855" t="str">
        <f>IF($AE880=0,"　",VLOOKUP($AE880,ﾚｰｻﾞOP,25,0))</f>
        <v>-</v>
      </c>
      <c r="CR880" s="2851"/>
      <c r="CS880" s="2850" t="str">
        <f t="shared" si="2277"/>
        <v>-</v>
      </c>
      <c r="CT880" s="2851"/>
      <c r="CU880" s="2855"/>
      <c r="CV880" s="2851"/>
      <c r="CW880" s="2850" t="str">
        <f t="shared" si="2278"/>
        <v>-</v>
      </c>
      <c r="CX880" s="2851"/>
      <c r="CY880" s="2855" t="str">
        <f t="shared" si="2279"/>
        <v>-</v>
      </c>
      <c r="CZ880" s="2851"/>
      <c r="DA880" s="154" t="str">
        <f t="shared" si="2280"/>
        <v>-</v>
      </c>
      <c r="DB880" s="369"/>
      <c r="DC880" s="155" t="str">
        <f t="shared" si="2281"/>
        <v>-</v>
      </c>
      <c r="DD880" s="367"/>
      <c r="DE880" s="374">
        <f t="shared" si="2282"/>
        <v>0</v>
      </c>
      <c r="DF880" s="373"/>
      <c r="DG880" s="818">
        <f t="shared" si="2283"/>
        <v>0</v>
      </c>
      <c r="DH880" s="372"/>
      <c r="DI880" s="267">
        <f>IF(AG880=1,1,0)</f>
        <v>0</v>
      </c>
      <c r="DJ880" s="373"/>
      <c r="DK880" s="374">
        <v>46275</v>
      </c>
      <c r="DL880" s="373">
        <v>4263421</v>
      </c>
      <c r="DM880" s="375">
        <f t="shared" si="2284"/>
        <v>0</v>
      </c>
      <c r="DN880" s="373"/>
      <c r="DO880" s="155">
        <f t="shared" si="2285"/>
        <v>0</v>
      </c>
      <c r="DP880" s="372"/>
      <c r="DQ880" s="155">
        <f t="shared" si="2286"/>
        <v>0</v>
      </c>
      <c r="DR880" s="373"/>
      <c r="DS880" s="155">
        <f t="shared" si="2287"/>
        <v>0</v>
      </c>
      <c r="DT880" s="372"/>
      <c r="DU880" s="155">
        <f t="shared" si="2288"/>
        <v>0</v>
      </c>
      <c r="DV880" s="373"/>
      <c r="DW880" s="4891">
        <v>46296</v>
      </c>
      <c r="DX880" s="372">
        <v>4263500</v>
      </c>
      <c r="DY880" s="154">
        <f t="shared" si="2290"/>
        <v>0</v>
      </c>
      <c r="DZ880" s="373"/>
      <c r="EA880" s="154">
        <v>46206</v>
      </c>
      <c r="EB880" s="373">
        <v>4263338</v>
      </c>
      <c r="EC880" s="269">
        <v>46296</v>
      </c>
      <c r="ED880" s="376">
        <v>4263503</v>
      </c>
      <c r="EE880" s="6971">
        <v>46252</v>
      </c>
      <c r="EF880" s="7015">
        <v>4263389</v>
      </c>
      <c r="EG880" s="273"/>
      <c r="EH880" s="274"/>
      <c r="EI880" s="275"/>
      <c r="EJ880" s="276"/>
      <c r="EK880" s="275"/>
      <c r="EL880" s="277"/>
      <c r="EM880" s="278" t="str">
        <f>IF(CE880="-"," ",IF(AR880=1,1," "))</f>
        <v xml:space="preserve"> </v>
      </c>
      <c r="EN880" s="372"/>
      <c r="EO880" s="155">
        <f>IF(AT880=1,1,0)</f>
        <v>0</v>
      </c>
      <c r="EP880" s="373"/>
      <c r="ER880" s="194"/>
      <c r="ET880" s="154" t="str">
        <f>IF($AE880=0,"　",VLOOKUP($AE880,ﾚｰｻﾞOP,60,0))</f>
        <v>-</v>
      </c>
      <c r="EU880" s="373"/>
      <c r="EV880" s="154" t="str">
        <f t="shared" si="2294"/>
        <v>-</v>
      </c>
      <c r="EW880" s="373"/>
      <c r="EX880" s="154"/>
      <c r="EY880" s="367"/>
      <c r="EZ880" s="154"/>
      <c r="FA880" s="367"/>
      <c r="FB880" s="154"/>
      <c r="FC880" s="367"/>
      <c r="FD880" s="154"/>
      <c r="FE880" s="367"/>
      <c r="FF880" s="155"/>
      <c r="FG880" s="367"/>
      <c r="FH880" s="154"/>
      <c r="FI880" s="367"/>
      <c r="FJ880" s="154" t="str">
        <f>IF($AE880=0,"　",VLOOKUP($AE880,ﾚｰｻﾞOP,67,0))</f>
        <v>-</v>
      </c>
      <c r="FK880" s="373"/>
      <c r="FL880" s="155" t="str">
        <f t="shared" si="2295"/>
        <v>-</v>
      </c>
      <c r="FM880" s="279"/>
      <c r="FN880" s="1184"/>
      <c r="FO880" s="280"/>
      <c r="FP880" s="281"/>
      <c r="FQ880" s="282"/>
      <c r="FS880" s="281"/>
      <c r="FT880" s="282"/>
    </row>
    <row r="881" spans="1:176" ht="18.600000000000001" customHeight="1">
      <c r="A881" s="228">
        <f t="shared" si="2260"/>
        <v>871</v>
      </c>
      <c r="B881" s="343" t="str">
        <f t="shared" si="2261"/>
        <v>4IE</v>
      </c>
      <c r="C881" s="6947">
        <v>46357</v>
      </c>
      <c r="D881" s="1043" t="s">
        <v>40</v>
      </c>
      <c r="E881" s="1009" t="s">
        <v>2098</v>
      </c>
      <c r="F881" s="1564"/>
      <c r="G881" s="1263"/>
      <c r="H881" s="1330" t="s">
        <v>630</v>
      </c>
      <c r="I881" s="1264" t="s">
        <v>48</v>
      </c>
      <c r="J881" s="1264" t="s">
        <v>0</v>
      </c>
      <c r="K881" s="599" t="s">
        <v>503</v>
      </c>
      <c r="L881" s="600"/>
      <c r="M881" s="7713">
        <v>46311</v>
      </c>
      <c r="N881" s="353"/>
      <c r="O881" s="7713">
        <v>46312</v>
      </c>
      <c r="P881" s="353"/>
      <c r="Q881" s="6975">
        <v>46316</v>
      </c>
      <c r="R881" s="353"/>
      <c r="S881" s="6975">
        <v>46317</v>
      </c>
      <c r="T881" s="353"/>
      <c r="U881" s="7809">
        <v>46318</v>
      </c>
      <c r="V881" s="353"/>
      <c r="W881" s="7838">
        <v>46319</v>
      </c>
      <c r="X881" s="357"/>
      <c r="Y881" s="359">
        <v>46333</v>
      </c>
      <c r="Z881" s="359">
        <v>46333</v>
      </c>
      <c r="AA881" s="601"/>
      <c r="AB881" s="359"/>
      <c r="AC881" s="251" t="s">
        <v>627</v>
      </c>
      <c r="AD881" s="361"/>
      <c r="AE881" s="362">
        <v>2</v>
      </c>
      <c r="AF881" s="363" t="str">
        <f t="shared" si="2262"/>
        <v>4IE</v>
      </c>
      <c r="AG881" s="364">
        <v>1</v>
      </c>
      <c r="AH881" s="364"/>
      <c r="AI881" s="364"/>
      <c r="AJ881" s="364"/>
      <c r="AK881" s="364"/>
      <c r="AL881" s="364"/>
      <c r="AM881" s="364"/>
      <c r="AN881" s="364">
        <v>1</v>
      </c>
      <c r="AO881" s="364"/>
      <c r="AP881" s="363">
        <v>1</v>
      </c>
      <c r="AQ881" s="255">
        <v>1</v>
      </c>
      <c r="AR881" s="255">
        <v>1</v>
      </c>
      <c r="AS881" s="255"/>
      <c r="AT881" s="255"/>
      <c r="AU881" s="2843">
        <f t="shared" ref="AU881:AU895" si="2296">IF(AI881="付属済",0,IF(AI881=1,AI881+AP881,0))</f>
        <v>0</v>
      </c>
      <c r="AV881" s="4008">
        <f t="shared" si="2263"/>
        <v>1</v>
      </c>
      <c r="AW881" s="590">
        <v>46303</v>
      </c>
      <c r="AX881" s="369">
        <v>4263443</v>
      </c>
      <c r="AY881" s="154">
        <v>46289</v>
      </c>
      <c r="AZ881" s="367">
        <v>4263413</v>
      </c>
      <c r="BA881" s="154">
        <v>46303</v>
      </c>
      <c r="BB881" s="367">
        <v>4263447</v>
      </c>
      <c r="BC881" s="368">
        <v>46303</v>
      </c>
      <c r="BD881" s="369">
        <v>4263449</v>
      </c>
      <c r="BE881" s="4599">
        <v>46251</v>
      </c>
      <c r="BF881" s="367">
        <v>4263381</v>
      </c>
      <c r="BG881" s="368">
        <v>46303</v>
      </c>
      <c r="BH881" s="367">
        <v>4263453</v>
      </c>
      <c r="BI881" s="154">
        <v>46237</v>
      </c>
      <c r="BJ881" s="367">
        <v>4263383</v>
      </c>
      <c r="BK881" s="154" t="str">
        <f t="shared" si="2268"/>
        <v>-</v>
      </c>
      <c r="BL881" s="367"/>
      <c r="BM881" s="154" t="str">
        <f t="shared" si="2269"/>
        <v>-</v>
      </c>
      <c r="BN881" s="367"/>
      <c r="BO881" s="155" t="str">
        <f t="shared" si="2270"/>
        <v>-</v>
      </c>
      <c r="BP881" s="367"/>
      <c r="BQ881" s="154" t="str">
        <f t="shared" ref="BQ881:BQ892" si="2297">IF($AE881=0,"　",VLOOKUP($AE881,ﾚｰｻﾞOP,12,0))</f>
        <v>-</v>
      </c>
      <c r="BR881" s="369"/>
      <c r="BS881" s="154" t="str">
        <f t="shared" si="2271"/>
        <v>-</v>
      </c>
      <c r="BT881" s="369"/>
      <c r="BU881" s="154" t="str">
        <f t="shared" si="2272"/>
        <v>-</v>
      </c>
      <c r="BV881" s="369"/>
      <c r="BW881" s="154" t="str">
        <f t="shared" si="2273"/>
        <v>-</v>
      </c>
      <c r="BX881" s="367"/>
      <c r="BY881" s="154" t="str">
        <f t="shared" si="2274"/>
        <v>-</v>
      </c>
      <c r="BZ881" s="369"/>
      <c r="CA881" s="154" t="str">
        <f t="shared" si="2275"/>
        <v>-</v>
      </c>
      <c r="CB881" s="367"/>
      <c r="CC881" s="154" t="str">
        <f t="shared" si="2276"/>
        <v>-</v>
      </c>
      <c r="CD881" s="367"/>
      <c r="CE881" s="2850" t="str">
        <f t="shared" ref="CE881:CE894" si="2298">IF($AE881=0,"　",VLOOKUP($AE881,ﾚｰｻﾞOP,19,0))</f>
        <v>-</v>
      </c>
      <c r="CF881" s="2846"/>
      <c r="CG881" s="2855" t="str">
        <f t="shared" ref="CG881:CG894" si="2299">IF($AE881=0,"　",VLOOKUP($AE881,ﾚｰｻﾞOP,20,0))</f>
        <v>-</v>
      </c>
      <c r="CH881" s="2851"/>
      <c r="CI881" s="2850" t="str">
        <f t="shared" ref="CI881:CI894" si="2300">IF($AE881=0,"　",VLOOKUP($AE881,ﾚｰｻﾞOP,21,0))</f>
        <v>-</v>
      </c>
      <c r="CJ881" s="2846"/>
      <c r="CK881" s="2850" t="str">
        <f t="shared" ref="CK881:CK894" si="2301">IF($AE881=0,"　",VLOOKUP($AE881,ﾚｰｻﾞOP,22,0))</f>
        <v>-</v>
      </c>
      <c r="CL881" s="2851"/>
      <c r="CM881" s="2850" t="str">
        <f t="shared" ref="CM881:CM894" si="2302">IF($AE881=0,"　",VLOOKUP($AE881,ﾚｰｻﾞOP,23,0))</f>
        <v>-</v>
      </c>
      <c r="CN881" s="2851"/>
      <c r="CO881" s="2855" t="str">
        <f t="shared" ref="CO881:CO894" si="2303">IF($AE881=0,"　",VLOOKUP($AE881,ﾚｰｻﾞOP,24,0))</f>
        <v>-</v>
      </c>
      <c r="CP881" s="2851"/>
      <c r="CQ881" s="2855" t="str">
        <f t="shared" ref="CQ881:CQ894" si="2304">IF($AE881=0,"　",VLOOKUP($AE881,ﾚｰｻﾞOP,25,0))</f>
        <v>-</v>
      </c>
      <c r="CR881" s="2851"/>
      <c r="CS881" s="2850" t="str">
        <f t="shared" si="2277"/>
        <v>-</v>
      </c>
      <c r="CT881" s="2851"/>
      <c r="CU881" s="2855"/>
      <c r="CV881" s="2851"/>
      <c r="CW881" s="2850" t="str">
        <f t="shared" si="2278"/>
        <v>-</v>
      </c>
      <c r="CX881" s="2851"/>
      <c r="CY881" s="2855" t="str">
        <f t="shared" si="2279"/>
        <v>-</v>
      </c>
      <c r="CZ881" s="2851"/>
      <c r="DA881" s="154" t="str">
        <f t="shared" si="2280"/>
        <v>-</v>
      </c>
      <c r="DB881" s="369"/>
      <c r="DC881" s="155" t="str">
        <f t="shared" si="2281"/>
        <v>-</v>
      </c>
      <c r="DD881" s="367"/>
      <c r="DE881" s="374">
        <f t="shared" si="2282"/>
        <v>1</v>
      </c>
      <c r="DF881" s="373"/>
      <c r="DG881" s="818">
        <f t="shared" si="2283"/>
        <v>0</v>
      </c>
      <c r="DH881" s="372"/>
      <c r="DI881" s="267">
        <v>46178</v>
      </c>
      <c r="DJ881" s="373">
        <v>4263303</v>
      </c>
      <c r="DK881" s="374">
        <v>46275</v>
      </c>
      <c r="DL881" s="373">
        <v>4263421</v>
      </c>
      <c r="DM881" s="375">
        <f t="shared" si="2284"/>
        <v>0</v>
      </c>
      <c r="DN881" s="373"/>
      <c r="DO881" s="155">
        <f t="shared" si="2285"/>
        <v>0</v>
      </c>
      <c r="DP881" s="372"/>
      <c r="DQ881" s="155">
        <f t="shared" si="2286"/>
        <v>0</v>
      </c>
      <c r="DR881" s="373"/>
      <c r="DS881" s="155">
        <f t="shared" si="2287"/>
        <v>0</v>
      </c>
      <c r="DT881" s="372"/>
      <c r="DU881" s="155">
        <f t="shared" si="2288"/>
        <v>0</v>
      </c>
      <c r="DV881" s="373"/>
      <c r="DW881" s="4891">
        <v>46296</v>
      </c>
      <c r="DX881" s="372">
        <v>4263500</v>
      </c>
      <c r="DY881" s="154">
        <f t="shared" si="2290"/>
        <v>0</v>
      </c>
      <c r="DZ881" s="373"/>
      <c r="EA881" s="154">
        <v>46206</v>
      </c>
      <c r="EB881" s="373">
        <v>4263338</v>
      </c>
      <c r="EC881" s="269">
        <v>46296</v>
      </c>
      <c r="ED881" s="376">
        <v>4263503</v>
      </c>
      <c r="EE881" s="6971">
        <v>46178</v>
      </c>
      <c r="EF881" s="7015">
        <v>4263307</v>
      </c>
      <c r="EG881" s="273"/>
      <c r="EH881" s="274"/>
      <c r="EI881" s="275"/>
      <c r="EJ881" s="276"/>
      <c r="EK881" s="275"/>
      <c r="EL881" s="277"/>
      <c r="EM881" s="278" t="str">
        <f t="shared" ref="EM881:EM894" si="2305">IF(CE881="-"," ",IF(AR881=1,1," "))</f>
        <v xml:space="preserve"> </v>
      </c>
      <c r="EN881" s="372"/>
      <c r="EO881" s="155">
        <f t="shared" ref="EO881:EO894" si="2306">IF(AT881=1,1,0)</f>
        <v>0</v>
      </c>
      <c r="EP881" s="373"/>
      <c r="ER881" s="194"/>
      <c r="ET881" s="154" t="str">
        <f>IF($AE881=0,"　",VLOOKUP($AE881,ﾚｰｻﾞOP,60,0))</f>
        <v>-</v>
      </c>
      <c r="EU881" s="373"/>
      <c r="EV881" s="154" t="str">
        <f t="shared" si="2294"/>
        <v>-</v>
      </c>
      <c r="EW881" s="373"/>
      <c r="EX881" s="154"/>
      <c r="EY881" s="367"/>
      <c r="EZ881" s="154"/>
      <c r="FA881" s="367"/>
      <c r="FB881" s="154"/>
      <c r="FC881" s="367"/>
      <c r="FD881" s="154"/>
      <c r="FE881" s="367"/>
      <c r="FF881" s="155"/>
      <c r="FG881" s="367"/>
      <c r="FH881" s="154"/>
      <c r="FI881" s="367"/>
      <c r="FJ881" s="154" t="str">
        <f>IF($AE881=0,"　",VLOOKUP($AE881,ﾚｰｻﾞOP,67,0))</f>
        <v>-</v>
      </c>
      <c r="FK881" s="373"/>
      <c r="FL881" s="155" t="str">
        <f t="shared" si="2295"/>
        <v>-</v>
      </c>
      <c r="FM881" s="279"/>
      <c r="FN881" s="1184"/>
      <c r="FO881" s="280"/>
      <c r="FP881" s="281"/>
      <c r="FQ881" s="282"/>
      <c r="FS881" s="281"/>
      <c r="FT881" s="282"/>
    </row>
    <row r="882" spans="1:176" ht="18.600000000000001" customHeight="1">
      <c r="A882" s="228">
        <f t="shared" si="2260"/>
        <v>872</v>
      </c>
      <c r="B882" s="343" t="str">
        <f t="shared" si="2261"/>
        <v>4IE</v>
      </c>
      <c r="C882" s="6947">
        <v>46357</v>
      </c>
      <c r="D882" s="7665" t="s">
        <v>40</v>
      </c>
      <c r="E882" s="7678" t="s">
        <v>2605</v>
      </c>
      <c r="F882" s="7421"/>
      <c r="G882" s="7422"/>
      <c r="H882" s="7423" t="s">
        <v>630</v>
      </c>
      <c r="I882" s="7424" t="s">
        <v>48</v>
      </c>
      <c r="J882" s="7424" t="s">
        <v>0</v>
      </c>
      <c r="K882" s="7425" t="s">
        <v>503</v>
      </c>
      <c r="L882" s="7618"/>
      <c r="M882" s="7703">
        <v>46311</v>
      </c>
      <c r="N882" s="7427"/>
      <c r="O882" s="7703">
        <v>46312</v>
      </c>
      <c r="P882" s="7427"/>
      <c r="Q882" s="7875">
        <v>46316</v>
      </c>
      <c r="R882" s="7427"/>
      <c r="S882" s="354">
        <v>46318</v>
      </c>
      <c r="T882" s="7427"/>
      <c r="U882" s="7696">
        <v>46318</v>
      </c>
      <c r="V882" s="7427"/>
      <c r="W882" s="7839">
        <v>46322</v>
      </c>
      <c r="X882" s="7428"/>
      <c r="Y882" s="7429">
        <v>46333</v>
      </c>
      <c r="Z882" s="7429">
        <v>46333</v>
      </c>
      <c r="AA882" s="7430"/>
      <c r="AB882" s="7429"/>
      <c r="AC882" s="251" t="s">
        <v>627</v>
      </c>
      <c r="AD882" s="7431"/>
      <c r="AE882" s="7432">
        <v>2</v>
      </c>
      <c r="AF882" s="7433" t="str">
        <f t="shared" si="2262"/>
        <v>4IE</v>
      </c>
      <c r="AG882" s="7434">
        <v>1</v>
      </c>
      <c r="AH882" s="7434"/>
      <c r="AI882" s="7434"/>
      <c r="AJ882" s="7434"/>
      <c r="AK882" s="7434"/>
      <c r="AL882" s="7434"/>
      <c r="AM882" s="7434"/>
      <c r="AN882" s="7434">
        <v>1</v>
      </c>
      <c r="AO882" s="7434"/>
      <c r="AP882" s="7433">
        <v>1</v>
      </c>
      <c r="AQ882" s="7434">
        <v>1</v>
      </c>
      <c r="AR882" s="7434">
        <v>1</v>
      </c>
      <c r="AS882" s="7434"/>
      <c r="AT882" s="7434"/>
      <c r="AU882" s="7435">
        <f t="shared" si="2296"/>
        <v>0</v>
      </c>
      <c r="AV882" s="7436">
        <f t="shared" si="2263"/>
        <v>1</v>
      </c>
      <c r="AW882" s="7437">
        <v>46303</v>
      </c>
      <c r="AX882" s="7438">
        <v>4263443</v>
      </c>
      <c r="AY882" s="154">
        <v>46289</v>
      </c>
      <c r="AZ882" s="367">
        <v>4263413</v>
      </c>
      <c r="BA882" s="154">
        <v>46303</v>
      </c>
      <c r="BB882" s="367">
        <v>4263447</v>
      </c>
      <c r="BC882" s="368">
        <v>46303</v>
      </c>
      <c r="BD882" s="369">
        <v>4263449</v>
      </c>
      <c r="BE882" s="4599">
        <v>46251</v>
      </c>
      <c r="BF882" s="367">
        <v>4263381</v>
      </c>
      <c r="BG882" s="368">
        <v>46303</v>
      </c>
      <c r="BH882" s="367">
        <v>4263453</v>
      </c>
      <c r="BI882" s="154">
        <v>46237</v>
      </c>
      <c r="BJ882" s="367">
        <v>4263383</v>
      </c>
      <c r="BK882" s="154" t="str">
        <f t="shared" si="2268"/>
        <v>-</v>
      </c>
      <c r="BL882" s="367"/>
      <c r="BM882" s="154" t="str">
        <f t="shared" si="2269"/>
        <v>-</v>
      </c>
      <c r="BN882" s="367"/>
      <c r="BO882" s="155" t="str">
        <f t="shared" si="2270"/>
        <v>-</v>
      </c>
      <c r="BP882" s="367"/>
      <c r="BQ882" s="7439" t="str">
        <f t="shared" si="2297"/>
        <v>-</v>
      </c>
      <c r="BR882" s="7438"/>
      <c r="BS882" s="7439" t="str">
        <f t="shared" si="2271"/>
        <v>-</v>
      </c>
      <c r="BT882" s="7438"/>
      <c r="BU882" s="7439" t="str">
        <f t="shared" si="2272"/>
        <v>-</v>
      </c>
      <c r="BV882" s="7438"/>
      <c r="BW882" s="7439" t="str">
        <f t="shared" si="2273"/>
        <v>-</v>
      </c>
      <c r="BX882" s="7440"/>
      <c r="BY882" s="7439" t="str">
        <f t="shared" si="2274"/>
        <v>-</v>
      </c>
      <c r="BZ882" s="7438"/>
      <c r="CA882" s="7439" t="str">
        <f t="shared" si="2275"/>
        <v>-</v>
      </c>
      <c r="CB882" s="7440"/>
      <c r="CC882" s="7439" t="str">
        <f t="shared" si="2276"/>
        <v>-</v>
      </c>
      <c r="CD882" s="7440"/>
      <c r="CE882" s="7439" t="str">
        <f t="shared" si="2298"/>
        <v>-</v>
      </c>
      <c r="CF882" s="7438"/>
      <c r="CG882" s="7441" t="str">
        <f t="shared" si="2299"/>
        <v>-</v>
      </c>
      <c r="CH882" s="7440"/>
      <c r="CI882" s="7439" t="str">
        <f t="shared" si="2300"/>
        <v>-</v>
      </c>
      <c r="CJ882" s="7438"/>
      <c r="CK882" s="7439" t="str">
        <f t="shared" si="2301"/>
        <v>-</v>
      </c>
      <c r="CL882" s="7440"/>
      <c r="CM882" s="7439" t="str">
        <f t="shared" si="2302"/>
        <v>-</v>
      </c>
      <c r="CN882" s="7440"/>
      <c r="CO882" s="7441" t="str">
        <f t="shared" si="2303"/>
        <v>-</v>
      </c>
      <c r="CP882" s="7440"/>
      <c r="CQ882" s="7441" t="str">
        <f t="shared" si="2304"/>
        <v>-</v>
      </c>
      <c r="CR882" s="7440"/>
      <c r="CS882" s="2850" t="str">
        <f t="shared" si="2277"/>
        <v>-</v>
      </c>
      <c r="CT882" s="2851"/>
      <c r="CU882" s="2855"/>
      <c r="CV882" s="2851"/>
      <c r="CW882" s="2850" t="str">
        <f t="shared" si="2278"/>
        <v>-</v>
      </c>
      <c r="CX882" s="2851"/>
      <c r="CY882" s="2855" t="str">
        <f t="shared" si="2279"/>
        <v>-</v>
      </c>
      <c r="CZ882" s="2851"/>
      <c r="DA882" s="154" t="str">
        <f t="shared" si="2280"/>
        <v>-</v>
      </c>
      <c r="DB882" s="369"/>
      <c r="DC882" s="155" t="str">
        <f t="shared" si="2281"/>
        <v>-</v>
      </c>
      <c r="DD882" s="367"/>
      <c r="DE882" s="374">
        <f t="shared" si="2282"/>
        <v>1</v>
      </c>
      <c r="DF882" s="373"/>
      <c r="DG882" s="818">
        <f t="shared" si="2283"/>
        <v>0</v>
      </c>
      <c r="DH882" s="372"/>
      <c r="DI882" s="267">
        <v>46178</v>
      </c>
      <c r="DJ882" s="373">
        <v>4263303</v>
      </c>
      <c r="DK882" s="374">
        <f>IF(AU882=2,1,0)</f>
        <v>0</v>
      </c>
      <c r="DL882" s="373"/>
      <c r="DM882" s="375">
        <f t="shared" si="2284"/>
        <v>0</v>
      </c>
      <c r="DN882" s="373"/>
      <c r="DO882" s="155">
        <f t="shared" si="2285"/>
        <v>0</v>
      </c>
      <c r="DP882" s="372"/>
      <c r="DQ882" s="155">
        <f t="shared" si="2286"/>
        <v>0</v>
      </c>
      <c r="DR882" s="373"/>
      <c r="DS882" s="155">
        <f t="shared" si="2287"/>
        <v>0</v>
      </c>
      <c r="DT882" s="372"/>
      <c r="DU882" s="155">
        <f t="shared" si="2288"/>
        <v>0</v>
      </c>
      <c r="DV882" s="373"/>
      <c r="DW882" s="4891">
        <v>46296</v>
      </c>
      <c r="DX882" s="372">
        <v>4263500</v>
      </c>
      <c r="DY882" s="154">
        <f t="shared" si="2290"/>
        <v>0</v>
      </c>
      <c r="DZ882" s="373"/>
      <c r="EA882" s="154">
        <v>46206</v>
      </c>
      <c r="EB882" s="373">
        <v>4263338</v>
      </c>
      <c r="EC882" s="269">
        <v>46296</v>
      </c>
      <c r="ED882" s="376">
        <v>4263503</v>
      </c>
      <c r="EE882" s="6971">
        <v>46178</v>
      </c>
      <c r="EF882" s="7015">
        <v>4263307</v>
      </c>
      <c r="EG882" s="273"/>
      <c r="EH882" s="274"/>
      <c r="EI882" s="275"/>
      <c r="EJ882" s="276"/>
      <c r="EK882" s="275"/>
      <c r="EL882" s="277"/>
      <c r="EM882" s="829" t="str">
        <f t="shared" si="2305"/>
        <v xml:space="preserve"> </v>
      </c>
      <c r="EN882" s="7443"/>
      <c r="EO882" s="7441">
        <f t="shared" si="2306"/>
        <v>0</v>
      </c>
      <c r="EP882" s="7442"/>
      <c r="ER882" s="7444"/>
      <c r="ET882" s="154" t="str">
        <f>IF($AE882=0,"　",VLOOKUP($AE882,ﾚｰｻﾞOP,60,0))</f>
        <v>-</v>
      </c>
      <c r="EU882" s="373"/>
      <c r="EV882" s="154" t="str">
        <f t="shared" si="2294"/>
        <v>-</v>
      </c>
      <c r="EW882" s="7442"/>
      <c r="EX882" s="7439"/>
      <c r="EY882" s="7440"/>
      <c r="EZ882" s="7439"/>
      <c r="FA882" s="7440"/>
      <c r="FB882" s="7439"/>
      <c r="FC882" s="7440"/>
      <c r="FD882" s="7439"/>
      <c r="FE882" s="7440"/>
      <c r="FF882" s="7441"/>
      <c r="FG882" s="7440"/>
      <c r="FH882" s="7439"/>
      <c r="FI882" s="7440"/>
      <c r="FJ882" s="154" t="str">
        <f>IF($AE882=0,"　",VLOOKUP($AE882,ﾚｰｻﾞOP,67,0))</f>
        <v>-</v>
      </c>
      <c r="FK882" s="373"/>
      <c r="FL882" s="155" t="str">
        <f t="shared" si="2295"/>
        <v>-</v>
      </c>
      <c r="FM882" s="7438"/>
      <c r="FN882" s="7439"/>
      <c r="FO882" s="7440"/>
      <c r="FP882" s="7439"/>
      <c r="FQ882" s="7440"/>
      <c r="FS882" s="7439"/>
      <c r="FT882" s="7440"/>
    </row>
    <row r="883" spans="1:176" ht="18.600000000000001" customHeight="1">
      <c r="A883" s="228">
        <f t="shared" si="2260"/>
        <v>873</v>
      </c>
      <c r="B883" s="343" t="str">
        <f t="shared" si="2261"/>
        <v>4IE</v>
      </c>
      <c r="C883" s="6877">
        <v>46353</v>
      </c>
      <c r="D883" s="6192" t="s">
        <v>1601</v>
      </c>
      <c r="E883" s="6193" t="s">
        <v>2062</v>
      </c>
      <c r="F883" s="1564"/>
      <c r="G883" s="1263"/>
      <c r="H883" s="1330" t="s">
        <v>630</v>
      </c>
      <c r="I883" s="1264" t="s">
        <v>48</v>
      </c>
      <c r="J883" s="1264"/>
      <c r="K883" s="599" t="s">
        <v>11</v>
      </c>
      <c r="L883" s="600"/>
      <c r="M883" s="7703">
        <v>46311</v>
      </c>
      <c r="N883" s="353"/>
      <c r="O883" s="354">
        <v>46315</v>
      </c>
      <c r="P883" s="353"/>
      <c r="Q883" s="7875">
        <v>46317</v>
      </c>
      <c r="R883" s="353"/>
      <c r="S883" s="354">
        <v>46318</v>
      </c>
      <c r="T883" s="353"/>
      <c r="U883" s="7688">
        <v>46319</v>
      </c>
      <c r="V883" s="353"/>
      <c r="W883" s="7839">
        <v>46322</v>
      </c>
      <c r="X883" s="357"/>
      <c r="Y883" s="359">
        <v>46335</v>
      </c>
      <c r="Z883" s="359">
        <v>46335</v>
      </c>
      <c r="AA883" s="601"/>
      <c r="AB883" s="359"/>
      <c r="AC883" s="251"/>
      <c r="AD883" s="361"/>
      <c r="AE883" s="362">
        <v>25</v>
      </c>
      <c r="AF883" s="363" t="str">
        <f t="shared" si="2262"/>
        <v>4IE</v>
      </c>
      <c r="AG883" s="364"/>
      <c r="AH883" s="364"/>
      <c r="AI883" s="364"/>
      <c r="AJ883" s="364"/>
      <c r="AK883" s="364"/>
      <c r="AL883" s="364"/>
      <c r="AM883" s="364"/>
      <c r="AN883" s="364"/>
      <c r="AO883" s="364"/>
      <c r="AP883" s="363"/>
      <c r="AQ883" s="255"/>
      <c r="AR883" s="255"/>
      <c r="AS883" s="255"/>
      <c r="AT883" s="255"/>
      <c r="AU883" s="2843">
        <f t="shared" si="2296"/>
        <v>0</v>
      </c>
      <c r="AV883" s="4008">
        <f t="shared" si="2263"/>
        <v>0</v>
      </c>
      <c r="AW883" s="590" t="str">
        <f t="shared" si="2264"/>
        <v>-</v>
      </c>
      <c r="AX883" s="369"/>
      <c r="AY883" s="154" t="str">
        <f t="shared" si="2265"/>
        <v>-</v>
      </c>
      <c r="AZ883" s="367"/>
      <c r="BA883" s="154" t="str">
        <f t="shared" si="2266"/>
        <v>-</v>
      </c>
      <c r="BB883" s="367"/>
      <c r="BC883" s="368" t="str">
        <f t="shared" si="2267"/>
        <v>-</v>
      </c>
      <c r="BD883" s="369"/>
      <c r="BE883" s="4599" t="str">
        <f>IF($AE883=0,"　",VLOOKUP($AE883,ﾚｰｻﾞOP,9,0))</f>
        <v>-</v>
      </c>
      <c r="BF883" s="367"/>
      <c r="BG883" s="368" t="str">
        <f>IF($AE883=0,"　",VLOOKUP($AE883,ﾚｰｻﾞOP,10,0))</f>
        <v>-</v>
      </c>
      <c r="BH883" s="367"/>
      <c r="BI883" s="154" t="str">
        <f>IF($AE883=0,"　",VLOOKUP($AE883,ﾚｰｻﾞOP,11,0))</f>
        <v>-</v>
      </c>
      <c r="BJ883" s="367"/>
      <c r="BK883" s="154" t="str">
        <f t="shared" si="2268"/>
        <v>-</v>
      </c>
      <c r="BL883" s="367"/>
      <c r="BM883" s="154" t="str">
        <f t="shared" si="2269"/>
        <v>-</v>
      </c>
      <c r="BN883" s="367"/>
      <c r="BO883" s="155" t="str">
        <f t="shared" si="2270"/>
        <v>-</v>
      </c>
      <c r="BP883" s="367"/>
      <c r="BQ883" s="154" t="str">
        <f t="shared" si="2297"/>
        <v>-</v>
      </c>
      <c r="BR883" s="369"/>
      <c r="BS883" s="154" t="str">
        <f t="shared" si="2271"/>
        <v>-</v>
      </c>
      <c r="BT883" s="369"/>
      <c r="BU883" s="154" t="str">
        <f t="shared" si="2272"/>
        <v>-</v>
      </c>
      <c r="BV883" s="369"/>
      <c r="BW883" s="154" t="str">
        <f t="shared" si="2273"/>
        <v>-</v>
      </c>
      <c r="BX883" s="367"/>
      <c r="BY883" s="154" t="str">
        <f t="shared" si="2274"/>
        <v>-</v>
      </c>
      <c r="BZ883" s="369"/>
      <c r="CA883" s="154" t="str">
        <f t="shared" si="2275"/>
        <v>-</v>
      </c>
      <c r="CB883" s="367"/>
      <c r="CC883" s="154" t="str">
        <f t="shared" si="2276"/>
        <v>-</v>
      </c>
      <c r="CD883" s="367"/>
      <c r="CE883" s="2850" t="str">
        <f t="shared" si="2298"/>
        <v>-</v>
      </c>
      <c r="CF883" s="2846"/>
      <c r="CG883" s="2855" t="str">
        <f t="shared" si="2299"/>
        <v>-</v>
      </c>
      <c r="CH883" s="2851"/>
      <c r="CI883" s="2850" t="str">
        <f t="shared" si="2300"/>
        <v>-</v>
      </c>
      <c r="CJ883" s="2846"/>
      <c r="CK883" s="2850" t="str">
        <f t="shared" si="2301"/>
        <v>-</v>
      </c>
      <c r="CL883" s="2851"/>
      <c r="CM883" s="2850" t="str">
        <f t="shared" si="2302"/>
        <v>-</v>
      </c>
      <c r="CN883" s="2851"/>
      <c r="CO883" s="2855" t="str">
        <f t="shared" si="2303"/>
        <v>-</v>
      </c>
      <c r="CP883" s="2851"/>
      <c r="CQ883" s="2855" t="str">
        <f t="shared" si="2304"/>
        <v>-</v>
      </c>
      <c r="CR883" s="2851"/>
      <c r="CS883" s="2850" t="str">
        <f t="shared" si="2277"/>
        <v>-</v>
      </c>
      <c r="CT883" s="2851"/>
      <c r="CU883" s="2855"/>
      <c r="CV883" s="2851"/>
      <c r="CW883" s="2850" t="str">
        <f t="shared" si="2278"/>
        <v>-</v>
      </c>
      <c r="CX883" s="2851"/>
      <c r="CY883" s="2855" t="str">
        <f t="shared" si="2279"/>
        <v>-</v>
      </c>
      <c r="CZ883" s="2851"/>
      <c r="DA883" s="154" t="str">
        <f t="shared" si="2280"/>
        <v>-</v>
      </c>
      <c r="DB883" s="369"/>
      <c r="DC883" s="155" t="str">
        <f t="shared" si="2281"/>
        <v>-</v>
      </c>
      <c r="DD883" s="367"/>
      <c r="DE883" s="374">
        <f t="shared" si="2282"/>
        <v>0</v>
      </c>
      <c r="DF883" s="373"/>
      <c r="DG883" s="818">
        <f t="shared" si="2283"/>
        <v>0</v>
      </c>
      <c r="DH883" s="372"/>
      <c r="DI883" s="267">
        <f>IF(AG883=1,1,0)</f>
        <v>0</v>
      </c>
      <c r="DJ883" s="373"/>
      <c r="DK883" s="374">
        <f>IF(AU883=2,1,0)</f>
        <v>0</v>
      </c>
      <c r="DL883" s="373"/>
      <c r="DM883" s="375">
        <f t="shared" si="2284"/>
        <v>0</v>
      </c>
      <c r="DN883" s="373"/>
      <c r="DO883" s="155">
        <f t="shared" si="2285"/>
        <v>0</v>
      </c>
      <c r="DP883" s="372"/>
      <c r="DQ883" s="155">
        <f t="shared" si="2286"/>
        <v>0</v>
      </c>
      <c r="DR883" s="373"/>
      <c r="DS883" s="155">
        <f t="shared" si="2287"/>
        <v>0</v>
      </c>
      <c r="DT883" s="372"/>
      <c r="DU883" s="155">
        <f t="shared" si="2288"/>
        <v>0</v>
      </c>
      <c r="DV883" s="373"/>
      <c r="DW883" s="4891">
        <f>IF(AN883=1,1,0)</f>
        <v>0</v>
      </c>
      <c r="DX883" s="372"/>
      <c r="DY883" s="154">
        <f t="shared" si="2290"/>
        <v>0</v>
      </c>
      <c r="DZ883" s="373"/>
      <c r="EA883" s="154">
        <f>IF(AP883=1,1,0)</f>
        <v>0</v>
      </c>
      <c r="EB883" s="373"/>
      <c r="EC883" s="269">
        <f t="shared" ref="EC883:EC888" si="2307">IF(AQ883=1,1,0)</f>
        <v>0</v>
      </c>
      <c r="ED883" s="376"/>
      <c r="EE883" s="6971">
        <f t="shared" ref="EE883:EE888" si="2308">IF(AV883=0,0,1)</f>
        <v>0</v>
      </c>
      <c r="EF883" s="7015"/>
      <c r="EG883" s="273"/>
      <c r="EH883" s="274"/>
      <c r="EI883" s="275"/>
      <c r="EJ883" s="276"/>
      <c r="EK883" s="275"/>
      <c r="EL883" s="277"/>
      <c r="EM883" s="278" t="str">
        <f t="shared" si="2305"/>
        <v xml:space="preserve"> </v>
      </c>
      <c r="EN883" s="372"/>
      <c r="EO883" s="155">
        <f t="shared" si="2306"/>
        <v>0</v>
      </c>
      <c r="EP883" s="373"/>
      <c r="ER883" s="194"/>
      <c r="ET883" s="154">
        <v>46275</v>
      </c>
      <c r="EU883" s="373">
        <v>4263427</v>
      </c>
      <c r="EV883" s="154">
        <f t="shared" si="2294"/>
        <v>1</v>
      </c>
      <c r="EW883" s="373"/>
      <c r="EX883" s="154"/>
      <c r="EY883" s="367"/>
      <c r="EZ883" s="154"/>
      <c r="FA883" s="367"/>
      <c r="FB883" s="154"/>
      <c r="FC883" s="367"/>
      <c r="FD883" s="154">
        <v>46302</v>
      </c>
      <c r="FE883" s="367">
        <v>4263483</v>
      </c>
      <c r="FF883" s="155"/>
      <c r="FG883" s="367"/>
      <c r="FH883" s="154">
        <v>46303</v>
      </c>
      <c r="FI883" s="367">
        <v>4263440</v>
      </c>
      <c r="FJ883" s="154">
        <v>46303</v>
      </c>
      <c r="FK883" s="373">
        <v>4263439</v>
      </c>
      <c r="FL883" s="155">
        <f t="shared" si="2295"/>
        <v>1</v>
      </c>
      <c r="FM883" s="279"/>
      <c r="FN883" s="1184"/>
      <c r="FO883" s="280"/>
      <c r="FP883" s="281"/>
      <c r="FQ883" s="282"/>
      <c r="FS883" s="281"/>
      <c r="FT883" s="282"/>
    </row>
    <row r="884" spans="1:176" ht="18.600000000000001" customHeight="1">
      <c r="A884" s="228">
        <f t="shared" si="2260"/>
        <v>874</v>
      </c>
      <c r="B884" s="343" t="str">
        <f t="shared" si="2261"/>
        <v>4IE</v>
      </c>
      <c r="C884" s="6877">
        <v>46353</v>
      </c>
      <c r="D884" s="5644" t="s">
        <v>1601</v>
      </c>
      <c r="E884" s="5719" t="s">
        <v>2064</v>
      </c>
      <c r="F884" s="7445"/>
      <c r="G884" s="7446"/>
      <c r="H884" s="7447" t="s">
        <v>630</v>
      </c>
      <c r="I884" s="7448" t="s">
        <v>48</v>
      </c>
      <c r="J884" s="7448"/>
      <c r="K884" s="7449" t="s">
        <v>11</v>
      </c>
      <c r="L884" s="8027"/>
      <c r="M884" s="7576">
        <v>46312</v>
      </c>
      <c r="N884" s="7451"/>
      <c r="O884" s="7576">
        <v>46315</v>
      </c>
      <c r="P884" s="7451"/>
      <c r="Q884" s="8345">
        <v>46317</v>
      </c>
      <c r="R884" s="7451"/>
      <c r="S884" s="7705">
        <v>46319</v>
      </c>
      <c r="T884" s="7451"/>
      <c r="U884" s="7688">
        <v>46319</v>
      </c>
      <c r="V884" s="7451"/>
      <c r="W884" s="7839">
        <v>46323</v>
      </c>
      <c r="X884" s="7452"/>
      <c r="Y884" s="7453">
        <v>46335</v>
      </c>
      <c r="Z884" s="7453">
        <v>46335</v>
      </c>
      <c r="AA884" s="7454"/>
      <c r="AB884" s="7453"/>
      <c r="AC884" s="251"/>
      <c r="AD884" s="7455"/>
      <c r="AE884" s="7456">
        <v>25</v>
      </c>
      <c r="AF884" s="7457" t="str">
        <f t="shared" si="2262"/>
        <v>4IE</v>
      </c>
      <c r="AG884" s="7458"/>
      <c r="AH884" s="7458"/>
      <c r="AI884" s="7458"/>
      <c r="AJ884" s="7458"/>
      <c r="AK884" s="7458"/>
      <c r="AL884" s="7458"/>
      <c r="AM884" s="7458"/>
      <c r="AN884" s="7458"/>
      <c r="AO884" s="7458"/>
      <c r="AP884" s="7457"/>
      <c r="AQ884" s="7458"/>
      <c r="AR884" s="7458"/>
      <c r="AS884" s="7458"/>
      <c r="AT884" s="7458"/>
      <c r="AU884" s="7459">
        <f t="shared" si="2296"/>
        <v>0</v>
      </c>
      <c r="AV884" s="7460">
        <f t="shared" si="2263"/>
        <v>0</v>
      </c>
      <c r="AW884" s="7461" t="str">
        <f t="shared" si="2264"/>
        <v>-</v>
      </c>
      <c r="AX884" s="7462"/>
      <c r="AY884" s="154" t="str">
        <f t="shared" si="2265"/>
        <v>-</v>
      </c>
      <c r="AZ884" s="367"/>
      <c r="BA884" s="154" t="str">
        <f t="shared" si="2266"/>
        <v>-</v>
      </c>
      <c r="BB884" s="367"/>
      <c r="BC884" s="368" t="str">
        <f t="shared" si="2267"/>
        <v>-</v>
      </c>
      <c r="BD884" s="369"/>
      <c r="BE884" s="4599" t="str">
        <f>IF($AE884=0,"　",VLOOKUP($AE884,ﾚｰｻﾞOP,9,0))</f>
        <v>-</v>
      </c>
      <c r="BF884" s="367"/>
      <c r="BG884" s="368" t="str">
        <f>IF($AE884=0,"　",VLOOKUP($AE884,ﾚｰｻﾞOP,10,0))</f>
        <v>-</v>
      </c>
      <c r="BH884" s="367"/>
      <c r="BI884" s="154" t="str">
        <f>IF($AE884=0,"　",VLOOKUP($AE884,ﾚｰｻﾞOP,11,0))</f>
        <v>-</v>
      </c>
      <c r="BJ884" s="367"/>
      <c r="BK884" s="154" t="str">
        <f t="shared" si="2268"/>
        <v>-</v>
      </c>
      <c r="BL884" s="367"/>
      <c r="BM884" s="154" t="str">
        <f t="shared" si="2269"/>
        <v>-</v>
      </c>
      <c r="BN884" s="367"/>
      <c r="BO884" s="155" t="str">
        <f t="shared" si="2270"/>
        <v>-</v>
      </c>
      <c r="BP884" s="367"/>
      <c r="BQ884" s="7463" t="str">
        <f t="shared" si="2297"/>
        <v>-</v>
      </c>
      <c r="BR884" s="7462"/>
      <c r="BS884" s="7463" t="str">
        <f t="shared" si="2271"/>
        <v>-</v>
      </c>
      <c r="BT884" s="7462"/>
      <c r="BU884" s="7463" t="str">
        <f t="shared" si="2272"/>
        <v>-</v>
      </c>
      <c r="BV884" s="7462"/>
      <c r="BW884" s="7463" t="str">
        <f t="shared" si="2273"/>
        <v>-</v>
      </c>
      <c r="BX884" s="7464"/>
      <c r="BY884" s="7463" t="str">
        <f t="shared" si="2274"/>
        <v>-</v>
      </c>
      <c r="BZ884" s="7462"/>
      <c r="CA884" s="7463" t="str">
        <f t="shared" si="2275"/>
        <v>-</v>
      </c>
      <c r="CB884" s="7464"/>
      <c r="CC884" s="7463" t="str">
        <f t="shared" si="2276"/>
        <v>-</v>
      </c>
      <c r="CD884" s="7464"/>
      <c r="CE884" s="7463" t="str">
        <f t="shared" si="2298"/>
        <v>-</v>
      </c>
      <c r="CF884" s="7462"/>
      <c r="CG884" s="7465" t="str">
        <f t="shared" si="2299"/>
        <v>-</v>
      </c>
      <c r="CH884" s="7464"/>
      <c r="CI884" s="7463" t="str">
        <f t="shared" si="2300"/>
        <v>-</v>
      </c>
      <c r="CJ884" s="7462"/>
      <c r="CK884" s="7463" t="str">
        <f t="shared" si="2301"/>
        <v>-</v>
      </c>
      <c r="CL884" s="7464"/>
      <c r="CM884" s="7463" t="str">
        <f t="shared" si="2302"/>
        <v>-</v>
      </c>
      <c r="CN884" s="7464"/>
      <c r="CO884" s="7465" t="str">
        <f t="shared" si="2303"/>
        <v>-</v>
      </c>
      <c r="CP884" s="7464"/>
      <c r="CQ884" s="7465" t="str">
        <f t="shared" si="2304"/>
        <v>-</v>
      </c>
      <c r="CR884" s="7464"/>
      <c r="CS884" s="2850" t="str">
        <f t="shared" si="2277"/>
        <v>-</v>
      </c>
      <c r="CT884" s="2851"/>
      <c r="CU884" s="2855"/>
      <c r="CV884" s="2851"/>
      <c r="CW884" s="2850" t="str">
        <f t="shared" si="2278"/>
        <v>-</v>
      </c>
      <c r="CX884" s="2851"/>
      <c r="CY884" s="2855" t="str">
        <f t="shared" si="2279"/>
        <v>-</v>
      </c>
      <c r="CZ884" s="2851"/>
      <c r="DA884" s="154" t="str">
        <f t="shared" si="2280"/>
        <v>-</v>
      </c>
      <c r="DB884" s="369"/>
      <c r="DC884" s="155" t="str">
        <f t="shared" si="2281"/>
        <v>-</v>
      </c>
      <c r="DD884" s="367"/>
      <c r="DE884" s="374">
        <f t="shared" si="2282"/>
        <v>0</v>
      </c>
      <c r="DF884" s="373"/>
      <c r="DG884" s="818">
        <f t="shared" si="2283"/>
        <v>0</v>
      </c>
      <c r="DH884" s="372"/>
      <c r="DI884" s="267">
        <f>IF(AG884=1,1,0)</f>
        <v>0</v>
      </c>
      <c r="DJ884" s="373"/>
      <c r="DK884" s="374">
        <f>IF(AU884=2,1,0)</f>
        <v>0</v>
      </c>
      <c r="DL884" s="373"/>
      <c r="DM884" s="375">
        <f t="shared" si="2284"/>
        <v>0</v>
      </c>
      <c r="DN884" s="373"/>
      <c r="DO884" s="155">
        <f t="shared" si="2285"/>
        <v>0</v>
      </c>
      <c r="DP884" s="372"/>
      <c r="DQ884" s="155">
        <f t="shared" si="2286"/>
        <v>0</v>
      </c>
      <c r="DR884" s="373"/>
      <c r="DS884" s="155">
        <f t="shared" si="2287"/>
        <v>0</v>
      </c>
      <c r="DT884" s="372"/>
      <c r="DU884" s="155">
        <f t="shared" si="2288"/>
        <v>0</v>
      </c>
      <c r="DV884" s="373"/>
      <c r="DW884" s="4891">
        <f>IF(AN884=1,1,0)</f>
        <v>0</v>
      </c>
      <c r="DX884" s="372"/>
      <c r="DY884" s="154">
        <f t="shared" si="2290"/>
        <v>0</v>
      </c>
      <c r="DZ884" s="373"/>
      <c r="EA884" s="154">
        <f>IF(AP884=1,1,0)</f>
        <v>0</v>
      </c>
      <c r="EB884" s="373"/>
      <c r="EC884" s="269">
        <f t="shared" si="2307"/>
        <v>0</v>
      </c>
      <c r="ED884" s="376"/>
      <c r="EE884" s="6971">
        <f t="shared" si="2308"/>
        <v>0</v>
      </c>
      <c r="EF884" s="7015"/>
      <c r="EG884" s="273"/>
      <c r="EH884" s="274"/>
      <c r="EI884" s="275"/>
      <c r="EJ884" s="276"/>
      <c r="EK884" s="275"/>
      <c r="EL884" s="277"/>
      <c r="EM884" s="829" t="str">
        <f t="shared" si="2305"/>
        <v xml:space="preserve"> </v>
      </c>
      <c r="EN884" s="7467"/>
      <c r="EO884" s="7465">
        <f t="shared" si="2306"/>
        <v>0</v>
      </c>
      <c r="EP884" s="7466"/>
      <c r="ER884" s="7468"/>
      <c r="ET884" s="154">
        <v>46275</v>
      </c>
      <c r="EU884" s="373">
        <v>4263427</v>
      </c>
      <c r="EV884" s="154">
        <f t="shared" si="2294"/>
        <v>1</v>
      </c>
      <c r="EW884" s="7466"/>
      <c r="EX884" s="7463"/>
      <c r="EY884" s="7464"/>
      <c r="EZ884" s="7463"/>
      <c r="FA884" s="7464"/>
      <c r="FB884" s="7463"/>
      <c r="FC884" s="7464"/>
      <c r="FD884" s="7463">
        <v>46302</v>
      </c>
      <c r="FE884" s="7464">
        <v>4263483</v>
      </c>
      <c r="FF884" s="7465"/>
      <c r="FG884" s="7464"/>
      <c r="FH884" s="7463">
        <v>46303</v>
      </c>
      <c r="FI884" s="7464">
        <v>4263440</v>
      </c>
      <c r="FJ884" s="154">
        <v>46303</v>
      </c>
      <c r="FK884" s="373">
        <v>4263439</v>
      </c>
      <c r="FL884" s="155">
        <f t="shared" si="2295"/>
        <v>1</v>
      </c>
      <c r="FM884" s="7462"/>
      <c r="FN884" s="7463"/>
      <c r="FO884" s="7464"/>
      <c r="FP884" s="7463"/>
      <c r="FQ884" s="7464"/>
      <c r="FS884" s="7463"/>
      <c r="FT884" s="7464"/>
    </row>
    <row r="885" spans="1:176" ht="18" customHeight="1">
      <c r="A885" s="228">
        <f t="shared" si="2260"/>
        <v>875</v>
      </c>
      <c r="B885" s="343" t="str">
        <f t="shared" si="2261"/>
        <v>4IE</v>
      </c>
      <c r="C885" s="6877">
        <v>46352</v>
      </c>
      <c r="D885" s="6778" t="s">
        <v>1402</v>
      </c>
      <c r="E885" s="6791" t="s">
        <v>2034</v>
      </c>
      <c r="F885" s="6828" t="s">
        <v>2602</v>
      </c>
      <c r="G885" s="1263"/>
      <c r="H885" s="1330" t="s">
        <v>631</v>
      </c>
      <c r="I885" s="1264" t="s">
        <v>49</v>
      </c>
      <c r="J885" s="1264" t="s">
        <v>2389</v>
      </c>
      <c r="K885" s="599" t="s">
        <v>11</v>
      </c>
      <c r="L885" s="600"/>
      <c r="M885" s="7576">
        <v>46312</v>
      </c>
      <c r="N885" s="353"/>
      <c r="O885" s="7576">
        <v>46316</v>
      </c>
      <c r="P885" s="353"/>
      <c r="Q885" s="354">
        <v>46318</v>
      </c>
      <c r="R885" s="353"/>
      <c r="S885" s="7703">
        <v>46319</v>
      </c>
      <c r="T885" s="353"/>
      <c r="U885" s="7810">
        <v>46319</v>
      </c>
      <c r="V885" s="353"/>
      <c r="W885" s="7839">
        <v>46323</v>
      </c>
      <c r="X885" s="357"/>
      <c r="Y885" s="359">
        <v>46335</v>
      </c>
      <c r="Z885" s="359">
        <v>46335</v>
      </c>
      <c r="AA885" s="601"/>
      <c r="AB885" s="359"/>
      <c r="AC885" s="251" t="s">
        <v>627</v>
      </c>
      <c r="AD885" s="361"/>
      <c r="AE885" s="362">
        <v>3</v>
      </c>
      <c r="AF885" s="363" t="str">
        <f t="shared" si="2262"/>
        <v>4IE</v>
      </c>
      <c r="AG885" s="364">
        <v>1</v>
      </c>
      <c r="AH885" s="364"/>
      <c r="AI885" s="364"/>
      <c r="AJ885" s="364"/>
      <c r="AK885" s="364"/>
      <c r="AL885" s="364"/>
      <c r="AM885" s="364"/>
      <c r="AN885" s="364">
        <v>1</v>
      </c>
      <c r="AO885" s="364"/>
      <c r="AP885" s="363">
        <v>1</v>
      </c>
      <c r="AQ885" s="255">
        <v>1</v>
      </c>
      <c r="AR885" s="255">
        <v>1</v>
      </c>
      <c r="AS885" s="255"/>
      <c r="AT885" s="255"/>
      <c r="AU885" s="2843">
        <f t="shared" si="2296"/>
        <v>0</v>
      </c>
      <c r="AV885" s="4008">
        <f t="shared" si="2263"/>
        <v>1</v>
      </c>
      <c r="AW885" s="590">
        <v>46317</v>
      </c>
      <c r="AX885" s="369">
        <v>4263444</v>
      </c>
      <c r="AY885" s="154">
        <v>46289</v>
      </c>
      <c r="AZ885" s="367">
        <v>4263413</v>
      </c>
      <c r="BA885" s="154">
        <v>46317</v>
      </c>
      <c r="BB885" s="367">
        <v>4263448</v>
      </c>
      <c r="BC885" s="368">
        <v>46303</v>
      </c>
      <c r="BD885" s="369">
        <v>4263449</v>
      </c>
      <c r="BE885" s="4599">
        <v>46303</v>
      </c>
      <c r="BF885" s="367">
        <v>4263451</v>
      </c>
      <c r="BG885" s="368">
        <v>46303</v>
      </c>
      <c r="BH885" s="367">
        <v>4263453</v>
      </c>
      <c r="BI885" s="154">
        <v>46237</v>
      </c>
      <c r="BJ885" s="367">
        <v>4263383</v>
      </c>
      <c r="BK885" s="154" t="str">
        <f t="shared" si="2268"/>
        <v>-</v>
      </c>
      <c r="BL885" s="367"/>
      <c r="BM885" s="154" t="str">
        <f t="shared" si="2269"/>
        <v>-</v>
      </c>
      <c r="BN885" s="367"/>
      <c r="BO885" s="155" t="str">
        <f t="shared" si="2270"/>
        <v>-</v>
      </c>
      <c r="BP885" s="367"/>
      <c r="BQ885" s="154" t="str">
        <f t="shared" si="2297"/>
        <v>-</v>
      </c>
      <c r="BR885" s="369"/>
      <c r="BS885" s="154" t="str">
        <f t="shared" si="2271"/>
        <v>-</v>
      </c>
      <c r="BT885" s="369"/>
      <c r="BU885" s="154" t="str">
        <f t="shared" si="2272"/>
        <v>-</v>
      </c>
      <c r="BV885" s="369"/>
      <c r="BW885" s="154" t="str">
        <f t="shared" si="2273"/>
        <v>-</v>
      </c>
      <c r="BX885" s="367"/>
      <c r="BY885" s="154" t="str">
        <f t="shared" si="2274"/>
        <v>-</v>
      </c>
      <c r="BZ885" s="369"/>
      <c r="CA885" s="154" t="str">
        <f t="shared" si="2275"/>
        <v>-</v>
      </c>
      <c r="CB885" s="367"/>
      <c r="CC885" s="154" t="str">
        <f t="shared" si="2276"/>
        <v>-</v>
      </c>
      <c r="CD885" s="367"/>
      <c r="CE885" s="2850" t="str">
        <f t="shared" si="2298"/>
        <v>-</v>
      </c>
      <c r="CF885" s="2846"/>
      <c r="CG885" s="2855" t="str">
        <f t="shared" si="2299"/>
        <v>-</v>
      </c>
      <c r="CH885" s="2851"/>
      <c r="CI885" s="2850" t="str">
        <f t="shared" si="2300"/>
        <v>-</v>
      </c>
      <c r="CJ885" s="2846"/>
      <c r="CK885" s="2850" t="str">
        <f t="shared" si="2301"/>
        <v>-</v>
      </c>
      <c r="CL885" s="2851"/>
      <c r="CM885" s="2850" t="str">
        <f t="shared" si="2302"/>
        <v>-</v>
      </c>
      <c r="CN885" s="2851"/>
      <c r="CO885" s="2855" t="str">
        <f t="shared" si="2303"/>
        <v>-</v>
      </c>
      <c r="CP885" s="2851"/>
      <c r="CQ885" s="2855" t="str">
        <f t="shared" si="2304"/>
        <v>-</v>
      </c>
      <c r="CR885" s="2851"/>
      <c r="CS885" s="2850" t="str">
        <f t="shared" si="2277"/>
        <v>-</v>
      </c>
      <c r="CT885" s="2851"/>
      <c r="CU885" s="2855"/>
      <c r="CV885" s="2851"/>
      <c r="CW885" s="2850" t="str">
        <f t="shared" si="2278"/>
        <v>-</v>
      </c>
      <c r="CX885" s="2851"/>
      <c r="CY885" s="2855" t="str">
        <f t="shared" si="2279"/>
        <v>-</v>
      </c>
      <c r="CZ885" s="2851"/>
      <c r="DA885" s="154" t="str">
        <f t="shared" si="2280"/>
        <v>-</v>
      </c>
      <c r="DB885" s="369"/>
      <c r="DC885" s="155" t="str">
        <f t="shared" si="2281"/>
        <v>-</v>
      </c>
      <c r="DD885" s="367"/>
      <c r="DE885" s="374">
        <f t="shared" si="2282"/>
        <v>1</v>
      </c>
      <c r="DF885" s="373"/>
      <c r="DG885" s="818">
        <f t="shared" si="2283"/>
        <v>0</v>
      </c>
      <c r="DH885" s="372"/>
      <c r="DI885" s="267">
        <v>46206</v>
      </c>
      <c r="DJ885" s="373">
        <v>4263335</v>
      </c>
      <c r="DK885" s="374">
        <f>IF(AU885=2,1,0)</f>
        <v>0</v>
      </c>
      <c r="DL885" s="373"/>
      <c r="DM885" s="375">
        <f t="shared" si="2284"/>
        <v>0</v>
      </c>
      <c r="DN885" s="373"/>
      <c r="DO885" s="155">
        <f t="shared" si="2285"/>
        <v>0</v>
      </c>
      <c r="DP885" s="372"/>
      <c r="DQ885" s="155">
        <f t="shared" si="2286"/>
        <v>0</v>
      </c>
      <c r="DR885" s="373"/>
      <c r="DS885" s="155">
        <f t="shared" si="2287"/>
        <v>0</v>
      </c>
      <c r="DT885" s="372"/>
      <c r="DU885" s="155">
        <f t="shared" si="2288"/>
        <v>0</v>
      </c>
      <c r="DV885" s="373"/>
      <c r="DW885" s="4891">
        <v>46296</v>
      </c>
      <c r="DX885" s="372">
        <v>4263500</v>
      </c>
      <c r="DY885" s="154">
        <f t="shared" si="2290"/>
        <v>0</v>
      </c>
      <c r="DZ885" s="373"/>
      <c r="EA885" s="154">
        <v>46296</v>
      </c>
      <c r="EB885" s="373">
        <v>4263502</v>
      </c>
      <c r="EC885" s="269">
        <v>46296</v>
      </c>
      <c r="ED885" s="376">
        <v>4263503</v>
      </c>
      <c r="EE885" s="6971">
        <v>46252</v>
      </c>
      <c r="EF885" s="7015">
        <v>4263389</v>
      </c>
      <c r="EG885" s="273"/>
      <c r="EH885" s="274"/>
      <c r="EI885" s="275"/>
      <c r="EJ885" s="276"/>
      <c r="EK885" s="275"/>
      <c r="EL885" s="277"/>
      <c r="EM885" s="278" t="str">
        <f t="shared" si="2305"/>
        <v xml:space="preserve"> </v>
      </c>
      <c r="EN885" s="372"/>
      <c r="EO885" s="155">
        <f t="shared" si="2306"/>
        <v>0</v>
      </c>
      <c r="EP885" s="373"/>
      <c r="ER885" s="194"/>
      <c r="ET885" s="154" t="str">
        <f>IF($AE885=0,"　",VLOOKUP($AE885,ﾚｰｻﾞOP,60,0))</f>
        <v>-</v>
      </c>
      <c r="EU885" s="373"/>
      <c r="EV885" s="154" t="str">
        <f t="shared" si="2294"/>
        <v>-</v>
      </c>
      <c r="EW885" s="373"/>
      <c r="EX885" s="154"/>
      <c r="EY885" s="367"/>
      <c r="EZ885" s="154"/>
      <c r="FA885" s="367"/>
      <c r="FB885" s="154"/>
      <c r="FC885" s="367"/>
      <c r="FD885" s="154"/>
      <c r="FE885" s="367"/>
      <c r="FF885" s="155"/>
      <c r="FG885" s="367"/>
      <c r="FH885" s="154"/>
      <c r="FI885" s="367"/>
      <c r="FJ885" s="154" t="str">
        <f>IF($AE885=0,"　",VLOOKUP($AE885,ﾚｰｻﾞOP,67,0))</f>
        <v>-</v>
      </c>
      <c r="FK885" s="373"/>
      <c r="FL885" s="155" t="str">
        <f t="shared" si="2295"/>
        <v>-</v>
      </c>
      <c r="FM885" s="279"/>
      <c r="FN885" s="1184"/>
      <c r="FO885" s="280"/>
      <c r="FP885" s="281"/>
      <c r="FQ885" s="282"/>
      <c r="FS885" s="281"/>
      <c r="FT885" s="282"/>
    </row>
    <row r="886" spans="1:176" ht="18.600000000000001" customHeight="1">
      <c r="A886" s="228">
        <f t="shared" si="2260"/>
        <v>876</v>
      </c>
      <c r="B886" s="343" t="str">
        <f t="shared" si="2261"/>
        <v>4IE</v>
      </c>
      <c r="C886" s="6821">
        <v>46321</v>
      </c>
      <c r="D886" s="6192" t="s">
        <v>1601</v>
      </c>
      <c r="E886" s="6942" t="s">
        <v>2041</v>
      </c>
      <c r="F886" s="6828" t="s">
        <v>2374</v>
      </c>
      <c r="G886" s="1263"/>
      <c r="H886" s="1330" t="s">
        <v>630</v>
      </c>
      <c r="I886" s="1264" t="s">
        <v>48</v>
      </c>
      <c r="J886" s="1264" t="s">
        <v>1702</v>
      </c>
      <c r="K886" s="599" t="s">
        <v>11</v>
      </c>
      <c r="L886" s="600"/>
      <c r="M886" s="7426">
        <v>46315</v>
      </c>
      <c r="N886" s="353"/>
      <c r="O886" s="7426">
        <v>46316</v>
      </c>
      <c r="P886" s="353"/>
      <c r="Q886" s="7450">
        <v>46318</v>
      </c>
      <c r="R886" s="353"/>
      <c r="S886" s="7706">
        <v>46319</v>
      </c>
      <c r="T886" s="353"/>
      <c r="U886" s="7828">
        <v>46322</v>
      </c>
      <c r="V886" s="353"/>
      <c r="W886" s="7840">
        <v>46324</v>
      </c>
      <c r="X886" s="357"/>
      <c r="Y886" s="359">
        <v>46336</v>
      </c>
      <c r="Z886" s="359">
        <v>46336</v>
      </c>
      <c r="AA886" s="601"/>
      <c r="AB886" s="359"/>
      <c r="AC886" s="251"/>
      <c r="AD886" s="361"/>
      <c r="AE886" s="362">
        <v>25</v>
      </c>
      <c r="AF886" s="363" t="str">
        <f t="shared" si="2262"/>
        <v>4IE</v>
      </c>
      <c r="AG886" s="364"/>
      <c r="AH886" s="364"/>
      <c r="AI886" s="364"/>
      <c r="AJ886" s="364"/>
      <c r="AK886" s="364"/>
      <c r="AL886" s="364"/>
      <c r="AM886" s="364"/>
      <c r="AN886" s="364"/>
      <c r="AO886" s="364"/>
      <c r="AP886" s="363"/>
      <c r="AQ886" s="255"/>
      <c r="AR886" s="255"/>
      <c r="AS886" s="255"/>
      <c r="AT886" s="255"/>
      <c r="AU886" s="2843">
        <f t="shared" si="2296"/>
        <v>0</v>
      </c>
      <c r="AV886" s="4008">
        <f t="shared" si="2263"/>
        <v>0</v>
      </c>
      <c r="AW886" s="590" t="str">
        <f t="shared" si="2264"/>
        <v>-</v>
      </c>
      <c r="AX886" s="369"/>
      <c r="AY886" s="154" t="str">
        <f t="shared" si="2265"/>
        <v>-</v>
      </c>
      <c r="AZ886" s="367"/>
      <c r="BA886" s="154" t="str">
        <f t="shared" si="2266"/>
        <v>-</v>
      </c>
      <c r="BB886" s="367"/>
      <c r="BC886" s="368" t="str">
        <f t="shared" si="2267"/>
        <v>-</v>
      </c>
      <c r="BD886" s="369"/>
      <c r="BE886" s="4599" t="str">
        <f>IF($AE886=0,"　",VLOOKUP($AE886,ﾚｰｻﾞOP,9,0))</f>
        <v>-</v>
      </c>
      <c r="BF886" s="367"/>
      <c r="BG886" s="368" t="str">
        <f>IF($AE886=0,"　",VLOOKUP($AE886,ﾚｰｻﾞOP,10,0))</f>
        <v>-</v>
      </c>
      <c r="BH886" s="367"/>
      <c r="BI886" s="154" t="str">
        <f>IF($AE886=0,"　",VLOOKUP($AE886,ﾚｰｻﾞOP,11,0))</f>
        <v>-</v>
      </c>
      <c r="BJ886" s="367"/>
      <c r="BK886" s="154" t="str">
        <f t="shared" si="2268"/>
        <v>-</v>
      </c>
      <c r="BL886" s="367"/>
      <c r="BM886" s="154" t="str">
        <f t="shared" si="2269"/>
        <v>-</v>
      </c>
      <c r="BN886" s="367"/>
      <c r="BO886" s="155" t="str">
        <f t="shared" si="2270"/>
        <v>-</v>
      </c>
      <c r="BP886" s="367"/>
      <c r="BQ886" s="154" t="str">
        <f t="shared" si="2297"/>
        <v>-</v>
      </c>
      <c r="BR886" s="369"/>
      <c r="BS886" s="154" t="str">
        <f t="shared" si="2271"/>
        <v>-</v>
      </c>
      <c r="BT886" s="369"/>
      <c r="BU886" s="154" t="str">
        <f t="shared" si="2272"/>
        <v>-</v>
      </c>
      <c r="BV886" s="369"/>
      <c r="BW886" s="154" t="str">
        <f t="shared" si="2273"/>
        <v>-</v>
      </c>
      <c r="BX886" s="367"/>
      <c r="BY886" s="154" t="str">
        <f t="shared" si="2274"/>
        <v>-</v>
      </c>
      <c r="BZ886" s="369"/>
      <c r="CA886" s="154" t="str">
        <f t="shared" si="2275"/>
        <v>-</v>
      </c>
      <c r="CB886" s="367"/>
      <c r="CC886" s="154" t="str">
        <f t="shared" si="2276"/>
        <v>-</v>
      </c>
      <c r="CD886" s="367"/>
      <c r="CE886" s="2850" t="str">
        <f t="shared" si="2298"/>
        <v>-</v>
      </c>
      <c r="CF886" s="2846"/>
      <c r="CG886" s="2855" t="str">
        <f t="shared" si="2299"/>
        <v>-</v>
      </c>
      <c r="CH886" s="2851"/>
      <c r="CI886" s="2850" t="str">
        <f t="shared" si="2300"/>
        <v>-</v>
      </c>
      <c r="CJ886" s="2846"/>
      <c r="CK886" s="2850" t="str">
        <f t="shared" si="2301"/>
        <v>-</v>
      </c>
      <c r="CL886" s="2851"/>
      <c r="CM886" s="2850" t="str">
        <f t="shared" si="2302"/>
        <v>-</v>
      </c>
      <c r="CN886" s="2851"/>
      <c r="CO886" s="2855" t="str">
        <f t="shared" si="2303"/>
        <v>-</v>
      </c>
      <c r="CP886" s="2851"/>
      <c r="CQ886" s="2855" t="str">
        <f t="shared" si="2304"/>
        <v>-</v>
      </c>
      <c r="CR886" s="2851"/>
      <c r="CS886" s="2850" t="str">
        <f t="shared" si="2277"/>
        <v>-</v>
      </c>
      <c r="CT886" s="2851"/>
      <c r="CU886" s="2855"/>
      <c r="CV886" s="2851"/>
      <c r="CW886" s="2850" t="str">
        <f t="shared" si="2278"/>
        <v>-</v>
      </c>
      <c r="CX886" s="2851"/>
      <c r="CY886" s="2855" t="str">
        <f t="shared" si="2279"/>
        <v>-</v>
      </c>
      <c r="CZ886" s="2851"/>
      <c r="DA886" s="154" t="str">
        <f t="shared" si="2280"/>
        <v>-</v>
      </c>
      <c r="DB886" s="369"/>
      <c r="DC886" s="155" t="str">
        <f t="shared" si="2281"/>
        <v>-</v>
      </c>
      <c r="DD886" s="367"/>
      <c r="DE886" s="374">
        <f t="shared" si="2282"/>
        <v>0</v>
      </c>
      <c r="DF886" s="373"/>
      <c r="DG886" s="818">
        <f t="shared" si="2283"/>
        <v>0</v>
      </c>
      <c r="DH886" s="372"/>
      <c r="DI886" s="267">
        <f>IF(AG886=1,1,0)</f>
        <v>0</v>
      </c>
      <c r="DJ886" s="373"/>
      <c r="DK886" s="374">
        <f>IF(AU886=2,1,0)</f>
        <v>0</v>
      </c>
      <c r="DL886" s="373"/>
      <c r="DM886" s="375">
        <f t="shared" si="2284"/>
        <v>0</v>
      </c>
      <c r="DN886" s="373"/>
      <c r="DO886" s="155">
        <f t="shared" si="2285"/>
        <v>0</v>
      </c>
      <c r="DP886" s="372"/>
      <c r="DQ886" s="155">
        <f t="shared" si="2286"/>
        <v>0</v>
      </c>
      <c r="DR886" s="373"/>
      <c r="DS886" s="155">
        <f t="shared" si="2287"/>
        <v>0</v>
      </c>
      <c r="DT886" s="372"/>
      <c r="DU886" s="155">
        <f t="shared" si="2288"/>
        <v>0</v>
      </c>
      <c r="DV886" s="373"/>
      <c r="DW886" s="4891">
        <f>IF(AN886=1,1,0)</f>
        <v>0</v>
      </c>
      <c r="DX886" s="372"/>
      <c r="DY886" s="154">
        <f t="shared" si="2290"/>
        <v>0</v>
      </c>
      <c r="DZ886" s="373"/>
      <c r="EA886" s="154">
        <f>IF(AP886=1,1,0)</f>
        <v>0</v>
      </c>
      <c r="EB886" s="373"/>
      <c r="EC886" s="269">
        <f t="shared" si="2307"/>
        <v>0</v>
      </c>
      <c r="ED886" s="376"/>
      <c r="EE886" s="6971">
        <f t="shared" si="2308"/>
        <v>0</v>
      </c>
      <c r="EF886" s="7015"/>
      <c r="EG886" s="273"/>
      <c r="EH886" s="274"/>
      <c r="EI886" s="275"/>
      <c r="EJ886" s="276"/>
      <c r="EK886" s="275"/>
      <c r="EL886" s="277"/>
      <c r="EM886" s="278" t="str">
        <f t="shared" si="2305"/>
        <v xml:space="preserve"> </v>
      </c>
      <c r="EN886" s="372"/>
      <c r="EO886" s="155">
        <f t="shared" si="2306"/>
        <v>0</v>
      </c>
      <c r="EP886" s="373"/>
      <c r="ER886" s="194"/>
      <c r="ET886" s="154">
        <v>46206</v>
      </c>
      <c r="EU886" s="373">
        <v>4263341</v>
      </c>
      <c r="EV886" s="154">
        <f t="shared" si="2294"/>
        <v>1</v>
      </c>
      <c r="EW886" s="373"/>
      <c r="EX886" s="154"/>
      <c r="EY886" s="367"/>
      <c r="EZ886" s="154"/>
      <c r="FA886" s="367"/>
      <c r="FB886" s="154"/>
      <c r="FC886" s="367"/>
      <c r="FD886" s="154">
        <v>46275</v>
      </c>
      <c r="FE886" s="367">
        <v>4263429</v>
      </c>
      <c r="FF886" s="155"/>
      <c r="FG886" s="367"/>
      <c r="FH886" s="154">
        <v>46087</v>
      </c>
      <c r="FI886" s="367">
        <v>4263173</v>
      </c>
      <c r="FJ886" s="154">
        <v>46206</v>
      </c>
      <c r="FK886" s="99">
        <v>4263344</v>
      </c>
      <c r="FL886" s="155">
        <f t="shared" si="2295"/>
        <v>1</v>
      </c>
      <c r="FM886" s="279"/>
      <c r="FN886" s="1184"/>
      <c r="FO886" s="280"/>
      <c r="FP886" s="281"/>
      <c r="FQ886" s="282"/>
      <c r="FS886" s="281"/>
      <c r="FT886" s="282"/>
    </row>
    <row r="887" spans="1:176" ht="18.600000000000001" customHeight="1">
      <c r="A887" s="228">
        <f t="shared" si="2260"/>
        <v>877</v>
      </c>
      <c r="B887" s="343" t="str">
        <f t="shared" si="2261"/>
        <v>4IE</v>
      </c>
      <c r="C887" s="6877">
        <v>46353</v>
      </c>
      <c r="D887" s="6778" t="s">
        <v>1402</v>
      </c>
      <c r="E887" s="6791">
        <v>84511278</v>
      </c>
      <c r="F887" s="6828" t="s">
        <v>2539</v>
      </c>
      <c r="G887" s="1263"/>
      <c r="H887" s="1330" t="s">
        <v>631</v>
      </c>
      <c r="I887" s="1264" t="s">
        <v>49</v>
      </c>
      <c r="J887" s="1264" t="s">
        <v>1986</v>
      </c>
      <c r="K887" s="599" t="s">
        <v>11</v>
      </c>
      <c r="L887" s="600"/>
      <c r="M887" s="354">
        <v>46315</v>
      </c>
      <c r="N887" s="353"/>
      <c r="O887" s="7703">
        <v>46317</v>
      </c>
      <c r="P887" s="353"/>
      <c r="Q887" s="7703">
        <v>46319</v>
      </c>
      <c r="R887" s="353"/>
      <c r="S887" s="354">
        <v>46322</v>
      </c>
      <c r="T887" s="353"/>
      <c r="U887" s="7828">
        <v>46322</v>
      </c>
      <c r="V887" s="353"/>
      <c r="W887" s="7830">
        <v>46324</v>
      </c>
      <c r="X887" s="357"/>
      <c r="Y887" s="359">
        <v>46336</v>
      </c>
      <c r="Z887" s="359">
        <v>46336</v>
      </c>
      <c r="AA887" s="601"/>
      <c r="AB887" s="359"/>
      <c r="AC887" s="251" t="s">
        <v>627</v>
      </c>
      <c r="AD887" s="361"/>
      <c r="AE887" s="362">
        <v>3</v>
      </c>
      <c r="AF887" s="363" t="str">
        <f t="shared" si="2262"/>
        <v>4IE</v>
      </c>
      <c r="AG887" s="364"/>
      <c r="AH887" s="364"/>
      <c r="AI887" s="364">
        <v>1</v>
      </c>
      <c r="AJ887" s="364"/>
      <c r="AK887" s="364"/>
      <c r="AL887" s="364"/>
      <c r="AM887" s="364"/>
      <c r="AN887" s="364">
        <v>1</v>
      </c>
      <c r="AO887" s="364"/>
      <c r="AP887" s="363">
        <v>1</v>
      </c>
      <c r="AQ887" s="255">
        <v>1</v>
      </c>
      <c r="AR887" s="255">
        <v>1</v>
      </c>
      <c r="AS887" s="255"/>
      <c r="AT887" s="255"/>
      <c r="AU887" s="2843">
        <f t="shared" si="2296"/>
        <v>2</v>
      </c>
      <c r="AV887" s="4008">
        <f t="shared" si="2263"/>
        <v>1</v>
      </c>
      <c r="AW887" s="590">
        <v>46317</v>
      </c>
      <c r="AX887" s="369">
        <v>4263444</v>
      </c>
      <c r="AY887" s="154">
        <v>46289</v>
      </c>
      <c r="AZ887" s="367">
        <v>4263413</v>
      </c>
      <c r="BA887" s="154">
        <v>46317</v>
      </c>
      <c r="BB887" s="367">
        <v>4263448</v>
      </c>
      <c r="BC887" s="368">
        <v>46317</v>
      </c>
      <c r="BD887" s="369">
        <v>4263450</v>
      </c>
      <c r="BE887" s="4599">
        <v>46303</v>
      </c>
      <c r="BF887" s="367">
        <v>4263451</v>
      </c>
      <c r="BG887" s="368">
        <v>46303</v>
      </c>
      <c r="BH887" s="367">
        <v>4263453</v>
      </c>
      <c r="BI887" s="154">
        <v>46237</v>
      </c>
      <c r="BJ887" s="367">
        <v>4263383</v>
      </c>
      <c r="BK887" s="154" t="str">
        <f t="shared" si="2268"/>
        <v>-</v>
      </c>
      <c r="BL887" s="367"/>
      <c r="BM887" s="154" t="str">
        <f t="shared" si="2269"/>
        <v>-</v>
      </c>
      <c r="BN887" s="367"/>
      <c r="BO887" s="155" t="str">
        <f t="shared" si="2270"/>
        <v>-</v>
      </c>
      <c r="BP887" s="367"/>
      <c r="BQ887" s="154" t="str">
        <f t="shared" si="2297"/>
        <v>-</v>
      </c>
      <c r="BR887" s="369"/>
      <c r="BS887" s="154" t="str">
        <f t="shared" si="2271"/>
        <v>-</v>
      </c>
      <c r="BT887" s="369"/>
      <c r="BU887" s="154" t="str">
        <f t="shared" si="2272"/>
        <v>-</v>
      </c>
      <c r="BV887" s="369"/>
      <c r="BW887" s="154" t="str">
        <f t="shared" si="2273"/>
        <v>-</v>
      </c>
      <c r="BX887" s="367"/>
      <c r="BY887" s="154" t="str">
        <f t="shared" si="2274"/>
        <v>-</v>
      </c>
      <c r="BZ887" s="369"/>
      <c r="CA887" s="154" t="str">
        <f t="shared" si="2275"/>
        <v>-</v>
      </c>
      <c r="CB887" s="367"/>
      <c r="CC887" s="154" t="str">
        <f t="shared" si="2276"/>
        <v>-</v>
      </c>
      <c r="CD887" s="367"/>
      <c r="CE887" s="2850" t="str">
        <f t="shared" si="2298"/>
        <v>-</v>
      </c>
      <c r="CF887" s="2846"/>
      <c r="CG887" s="2855" t="str">
        <f t="shared" si="2299"/>
        <v>-</v>
      </c>
      <c r="CH887" s="2851"/>
      <c r="CI887" s="2850" t="str">
        <f t="shared" si="2300"/>
        <v>-</v>
      </c>
      <c r="CJ887" s="2846"/>
      <c r="CK887" s="2850" t="str">
        <f t="shared" si="2301"/>
        <v>-</v>
      </c>
      <c r="CL887" s="2851"/>
      <c r="CM887" s="2850" t="str">
        <f t="shared" si="2302"/>
        <v>-</v>
      </c>
      <c r="CN887" s="2851"/>
      <c r="CO887" s="2855" t="str">
        <f t="shared" si="2303"/>
        <v>-</v>
      </c>
      <c r="CP887" s="2851"/>
      <c r="CQ887" s="2855" t="str">
        <f t="shared" si="2304"/>
        <v>-</v>
      </c>
      <c r="CR887" s="2851"/>
      <c r="CS887" s="2850" t="str">
        <f t="shared" si="2277"/>
        <v>-</v>
      </c>
      <c r="CT887" s="2851"/>
      <c r="CU887" s="2855"/>
      <c r="CV887" s="2851"/>
      <c r="CW887" s="2850" t="str">
        <f t="shared" si="2278"/>
        <v>-</v>
      </c>
      <c r="CX887" s="2851"/>
      <c r="CY887" s="2855" t="str">
        <f t="shared" si="2279"/>
        <v>-</v>
      </c>
      <c r="CZ887" s="2851"/>
      <c r="DA887" s="154" t="str">
        <f t="shared" si="2280"/>
        <v>-</v>
      </c>
      <c r="DB887" s="369"/>
      <c r="DC887" s="155" t="str">
        <f t="shared" si="2281"/>
        <v>-</v>
      </c>
      <c r="DD887" s="367"/>
      <c r="DE887" s="374">
        <f t="shared" si="2282"/>
        <v>0</v>
      </c>
      <c r="DF887" s="373"/>
      <c r="DG887" s="818">
        <f t="shared" si="2283"/>
        <v>0</v>
      </c>
      <c r="DH887" s="372"/>
      <c r="DI887" s="267">
        <f>IF(AG887=1,1,0)</f>
        <v>0</v>
      </c>
      <c r="DJ887" s="373"/>
      <c r="DK887" s="374">
        <v>46275</v>
      </c>
      <c r="DL887" s="373">
        <v>4263421</v>
      </c>
      <c r="DM887" s="375">
        <f t="shared" si="2284"/>
        <v>0</v>
      </c>
      <c r="DN887" s="373"/>
      <c r="DO887" s="155">
        <f t="shared" si="2285"/>
        <v>0</v>
      </c>
      <c r="DP887" s="372"/>
      <c r="DQ887" s="155">
        <f t="shared" si="2286"/>
        <v>0</v>
      </c>
      <c r="DR887" s="373"/>
      <c r="DS887" s="155">
        <f t="shared" si="2287"/>
        <v>0</v>
      </c>
      <c r="DT887" s="372"/>
      <c r="DU887" s="155">
        <f t="shared" si="2288"/>
        <v>0</v>
      </c>
      <c r="DV887" s="373"/>
      <c r="DW887" s="4891">
        <v>46296</v>
      </c>
      <c r="DX887" s="372">
        <v>4263500</v>
      </c>
      <c r="DY887" s="154">
        <f t="shared" si="2290"/>
        <v>0</v>
      </c>
      <c r="DZ887" s="373"/>
      <c r="EA887" s="154">
        <v>46296</v>
      </c>
      <c r="EB887" s="373">
        <v>4263502</v>
      </c>
      <c r="EC887" s="269">
        <v>46296</v>
      </c>
      <c r="ED887" s="376">
        <v>4263503</v>
      </c>
      <c r="EE887" s="6971">
        <v>46252</v>
      </c>
      <c r="EF887" s="7015">
        <v>4263389</v>
      </c>
      <c r="EG887" s="273"/>
      <c r="EH887" s="274"/>
      <c r="EI887" s="275"/>
      <c r="EJ887" s="276"/>
      <c r="EK887" s="275"/>
      <c r="EL887" s="277"/>
      <c r="EM887" s="278" t="str">
        <f t="shared" si="2305"/>
        <v xml:space="preserve"> </v>
      </c>
      <c r="EN887" s="372"/>
      <c r="EO887" s="155">
        <f t="shared" si="2306"/>
        <v>0</v>
      </c>
      <c r="EP887" s="373"/>
      <c r="ER887" s="194"/>
      <c r="ET887" s="154" t="str">
        <f>IF($AE887=0,"　",VLOOKUP($AE887,ﾚｰｻﾞOP,60,0))</f>
        <v>-</v>
      </c>
      <c r="EU887" s="373"/>
      <c r="EV887" s="154" t="str">
        <f t="shared" si="2294"/>
        <v>-</v>
      </c>
      <c r="EW887" s="373"/>
      <c r="EX887" s="154"/>
      <c r="EY887" s="367"/>
      <c r="EZ887" s="154"/>
      <c r="FA887" s="367"/>
      <c r="FB887" s="154"/>
      <c r="FC887" s="367"/>
      <c r="FD887" s="154"/>
      <c r="FE887" s="367"/>
      <c r="FF887" s="155"/>
      <c r="FG887" s="367"/>
      <c r="FH887" s="154"/>
      <c r="FI887" s="367"/>
      <c r="FJ887" s="154" t="str">
        <f>IF($AE887=0,"　",VLOOKUP($AE887,ﾚｰｻﾞOP,67,0))</f>
        <v>-</v>
      </c>
      <c r="FK887" s="373"/>
      <c r="FL887" s="155" t="str">
        <f t="shared" si="2295"/>
        <v>-</v>
      </c>
      <c r="FM887" s="279"/>
      <c r="FN887" s="1184"/>
      <c r="FO887" s="280"/>
      <c r="FP887" s="281"/>
      <c r="FQ887" s="282"/>
      <c r="FS887" s="281"/>
      <c r="FT887" s="282"/>
    </row>
    <row r="888" spans="1:176" ht="18.600000000000001" customHeight="1">
      <c r="A888" s="228">
        <f t="shared" si="2221"/>
        <v>878</v>
      </c>
      <c r="B888" s="343" t="str">
        <f>AF888</f>
        <v>4IE</v>
      </c>
      <c r="C888" s="6947">
        <v>46359</v>
      </c>
      <c r="D888" s="6939" t="s">
        <v>1526</v>
      </c>
      <c r="E888" s="6943">
        <v>62510094</v>
      </c>
      <c r="F888" s="1564"/>
      <c r="G888" s="1263"/>
      <c r="H888" s="1330" t="s">
        <v>630</v>
      </c>
      <c r="I888" s="1264" t="s">
        <v>63</v>
      </c>
      <c r="J888" s="7361"/>
      <c r="K888" s="599" t="s">
        <v>97</v>
      </c>
      <c r="L888" s="600"/>
      <c r="M888" s="354">
        <v>46316</v>
      </c>
      <c r="N888" s="353"/>
      <c r="O888" s="7703">
        <v>46317</v>
      </c>
      <c r="P888" s="353"/>
      <c r="Q888" s="7703">
        <v>46319</v>
      </c>
      <c r="R888" s="353"/>
      <c r="S888" s="354">
        <v>46322</v>
      </c>
      <c r="T888" s="353"/>
      <c r="U888" s="7828">
        <v>46323</v>
      </c>
      <c r="V888" s="353"/>
      <c r="W888" s="7831">
        <v>46325</v>
      </c>
      <c r="X888" s="357"/>
      <c r="Y888" s="358">
        <v>46339</v>
      </c>
      <c r="Z888" s="360" t="s">
        <v>2388</v>
      </c>
      <c r="AA888" s="360" t="s">
        <v>2388</v>
      </c>
      <c r="AB888" s="358" t="s">
        <v>2388</v>
      </c>
      <c r="AC888" s="251" t="s">
        <v>627</v>
      </c>
      <c r="AD888" s="361"/>
      <c r="AE888" s="362">
        <v>1</v>
      </c>
      <c r="AF888" s="363" t="str">
        <f>IF($AE888=0,"　",VLOOKUP($AE888,ﾚｰｻﾞOP,69,0))</f>
        <v>4IE</v>
      </c>
      <c r="AG888" s="364"/>
      <c r="AH888" s="364"/>
      <c r="AI888" s="364"/>
      <c r="AJ888" s="364"/>
      <c r="AK888" s="364"/>
      <c r="AL888" s="364"/>
      <c r="AM888" s="364"/>
      <c r="AN888" s="364">
        <v>1</v>
      </c>
      <c r="AO888" s="364"/>
      <c r="AP888" s="363"/>
      <c r="AQ888" s="255"/>
      <c r="AR888" s="255"/>
      <c r="AS888" s="255"/>
      <c r="AT888" s="255"/>
      <c r="AU888" s="2843">
        <f>IF(AI888="付属済",0,IF(AI888=1,AI888+AP888,0))</f>
        <v>0</v>
      </c>
      <c r="AV888" s="4008">
        <f>IF(AE888=0,0,(AR888*1)+(AS888*100))</f>
        <v>0</v>
      </c>
      <c r="AW888" s="590">
        <v>46303</v>
      </c>
      <c r="AX888" s="369">
        <v>4263443</v>
      </c>
      <c r="AY888" s="154">
        <v>46303</v>
      </c>
      <c r="AZ888" s="367">
        <v>4263445</v>
      </c>
      <c r="BA888" s="154">
        <v>46289</v>
      </c>
      <c r="BB888" s="367">
        <v>4263415</v>
      </c>
      <c r="BC888" s="368">
        <v>46237</v>
      </c>
      <c r="BD888" s="369">
        <v>4263375</v>
      </c>
      <c r="BE888" s="4599">
        <v>46303</v>
      </c>
      <c r="BF888" s="367">
        <v>4263451</v>
      </c>
      <c r="BG888" s="368">
        <v>46344</v>
      </c>
      <c r="BH888" s="367">
        <v>4263497</v>
      </c>
      <c r="BI888" s="154">
        <v>46303</v>
      </c>
      <c r="BJ888" s="367">
        <v>4263454</v>
      </c>
      <c r="BK888" s="154" t="str">
        <f>IF($AE888=0,"　",VLOOKUP($AE888,ﾚｰｻﾞOP,57,0))</f>
        <v>-</v>
      </c>
      <c r="BL888" s="367"/>
      <c r="BM888" s="154" t="str">
        <f>IF($AE888=0,"　",VLOOKUP($AE888,ﾚｰｻﾞOP,58,0))</f>
        <v>-</v>
      </c>
      <c r="BN888" s="367"/>
      <c r="BO888" s="155" t="str">
        <f>IF($AE888=0,"　",VLOOKUP($AE888,ﾚｰｻﾞOP,59,0))</f>
        <v>-</v>
      </c>
      <c r="BP888" s="367"/>
      <c r="BQ888" s="154" t="str">
        <f>IF($AE888=0,"　",VLOOKUP($AE888,ﾚｰｻﾞOP,12,0))</f>
        <v>-</v>
      </c>
      <c r="BR888" s="369"/>
      <c r="BS888" s="154" t="str">
        <f>IF($AE888=0,"　",VLOOKUP($AE888,ﾚｰｻﾞOP,13,0))</f>
        <v>-</v>
      </c>
      <c r="BT888" s="369"/>
      <c r="BU888" s="154" t="str">
        <f>IF($AE888=0,"　",VLOOKUP($AE888,ﾚｰｻﾞOP,14,0))</f>
        <v>-</v>
      </c>
      <c r="BV888" s="369"/>
      <c r="BW888" s="154" t="str">
        <f>IF($AE888=0,"　",VLOOKUP($AE888,ﾚｰｻﾞOP,15,0))</f>
        <v>-</v>
      </c>
      <c r="BX888" s="367"/>
      <c r="BY888" s="154" t="str">
        <f>IF($AE888=0,"　",VLOOKUP($AE888,ﾚｰｻﾞOP,16,0))</f>
        <v>-</v>
      </c>
      <c r="BZ888" s="369"/>
      <c r="CA888" s="154" t="str">
        <f>IF($AE888=0,"　",VLOOKUP($AE888,ﾚｰｻﾞOP,17,0))</f>
        <v>-</v>
      </c>
      <c r="CB888" s="367"/>
      <c r="CC888" s="154" t="str">
        <f>IF($AE888=0,"　",VLOOKUP($AE888,ﾚｰｻﾞOP,18,0))</f>
        <v>-</v>
      </c>
      <c r="CD888" s="367"/>
      <c r="CE888" s="2850" t="str">
        <f>IF($AE888=0,"　",VLOOKUP($AE888,ﾚｰｻﾞOP,19,0))</f>
        <v>-</v>
      </c>
      <c r="CF888" s="2846"/>
      <c r="CG888" s="2855" t="str">
        <f>IF($AE888=0,"　",VLOOKUP($AE888,ﾚｰｻﾞOP,20,0))</f>
        <v>-</v>
      </c>
      <c r="CH888" s="2851"/>
      <c r="CI888" s="2850" t="str">
        <f>IF($AE888=0,"　",VLOOKUP($AE888,ﾚｰｻﾞOP,21,0))</f>
        <v>-</v>
      </c>
      <c r="CJ888" s="2846"/>
      <c r="CK888" s="2850" t="str">
        <f>IF($AE888=0,"　",VLOOKUP($AE888,ﾚｰｻﾞOP,22,0))</f>
        <v>-</v>
      </c>
      <c r="CL888" s="2851"/>
      <c r="CM888" s="2850" t="str">
        <f>IF($AE888=0,"　",VLOOKUP($AE888,ﾚｰｻﾞOP,23,0))</f>
        <v>-</v>
      </c>
      <c r="CN888" s="2851"/>
      <c r="CO888" s="2855" t="str">
        <f>IF($AE888=0,"　",VLOOKUP($AE888,ﾚｰｻﾞOP,24,0))</f>
        <v>-</v>
      </c>
      <c r="CP888" s="2851"/>
      <c r="CQ888" s="2855" t="str">
        <f>IF($AE888=0,"　",VLOOKUP($AE888,ﾚｰｻﾞOP,25,0))</f>
        <v>-</v>
      </c>
      <c r="CR888" s="2851"/>
      <c r="CS888" s="2850" t="str">
        <f>IF($AE888=0,"　",VLOOKUP($AE888,ﾚｰｻﾞOP,26,0))</f>
        <v>-</v>
      </c>
      <c r="CT888" s="2851"/>
      <c r="CU888" s="2855"/>
      <c r="CV888" s="2851"/>
      <c r="CW888" s="2850" t="str">
        <f>IF($AE888=0,"　",VLOOKUP($AE888,ﾚｰｻﾞOP,28,0))</f>
        <v>-</v>
      </c>
      <c r="CX888" s="2851"/>
      <c r="CY888" s="2855" t="str">
        <f>IF($AE888=0,"　",VLOOKUP($AE888,ﾚｰｻﾞOP,29,0))</f>
        <v>-</v>
      </c>
      <c r="CZ888" s="2851"/>
      <c r="DA888" s="154" t="str">
        <f>IF($AE888=0,"　",VLOOKUP($AE888,ﾚｰｻﾞOP,30,0))</f>
        <v>-</v>
      </c>
      <c r="DB888" s="369"/>
      <c r="DC888" s="155" t="str">
        <f>IF($AE888=0,"　",VLOOKUP($AE888,ﾚｰｻﾞOP,31,0))</f>
        <v>-</v>
      </c>
      <c r="DD888" s="367"/>
      <c r="DE888" s="374">
        <f>IF(AG888=1,1,0)</f>
        <v>0</v>
      </c>
      <c r="DF888" s="373"/>
      <c r="DG888" s="818">
        <f>IF(AH888=1,1,0)</f>
        <v>0</v>
      </c>
      <c r="DH888" s="372"/>
      <c r="DI888" s="267">
        <f>IF(AG888=1,1,0)</f>
        <v>0</v>
      </c>
      <c r="DJ888" s="373"/>
      <c r="DK888" s="374">
        <f>IF(AU888=2,1,0)</f>
        <v>0</v>
      </c>
      <c r="DL888" s="373"/>
      <c r="DM888" s="375">
        <f>IF(AU888=1,1,0)</f>
        <v>0</v>
      </c>
      <c r="DN888" s="373"/>
      <c r="DO888" s="155">
        <f>IF(AJ888=1,1,0)</f>
        <v>0</v>
      </c>
      <c r="DP888" s="372"/>
      <c r="DQ888" s="155">
        <f>IF(AK888=1,1,0)</f>
        <v>0</v>
      </c>
      <c r="DR888" s="373"/>
      <c r="DS888" s="155">
        <f>IF(AL888=1,1,0)</f>
        <v>0</v>
      </c>
      <c r="DT888" s="372"/>
      <c r="DU888" s="155">
        <f>IF(AM888=1,1,0)</f>
        <v>0</v>
      </c>
      <c r="DV888" s="373"/>
      <c r="DW888" s="4891">
        <v>46296</v>
      </c>
      <c r="DX888" s="372">
        <v>4263500</v>
      </c>
      <c r="DY888" s="154">
        <f>IF(AO888=1,1,0)</f>
        <v>0</v>
      </c>
      <c r="DZ888" s="373"/>
      <c r="EA888" s="154">
        <f>IF(AP888=1,1,0)</f>
        <v>0</v>
      </c>
      <c r="EB888" s="373"/>
      <c r="EC888" s="269">
        <f t="shared" si="2307"/>
        <v>0</v>
      </c>
      <c r="ED888" s="376"/>
      <c r="EE888" s="822">
        <f t="shared" si="2308"/>
        <v>0</v>
      </c>
      <c r="EF888" s="377"/>
      <c r="EG888" s="273"/>
      <c r="EH888" s="274"/>
      <c r="EI888" s="275"/>
      <c r="EJ888" s="276"/>
      <c r="EK888" s="275"/>
      <c r="EL888" s="277"/>
      <c r="EM888" s="278" t="str">
        <f>IF(CE888="-"," ",IF(AR888=1,1," "))</f>
        <v xml:space="preserve"> </v>
      </c>
      <c r="EN888" s="372"/>
      <c r="EO888" s="155">
        <f>IF(AT888=1,1,0)</f>
        <v>0</v>
      </c>
      <c r="EP888" s="373"/>
      <c r="ER888" s="194"/>
      <c r="ET888" s="154" t="str">
        <f>IF($AE888=0,"　",VLOOKUP($AE888,ﾚｰｻﾞOP,60,0))</f>
        <v>-</v>
      </c>
      <c r="EU888" s="373"/>
      <c r="EV888" s="154" t="str">
        <f>IF($AE888=0,"　",VLOOKUP($AE888,ﾚｰｻﾞOP,60,0))</f>
        <v>-</v>
      </c>
      <c r="EW888" s="373"/>
      <c r="EX888" s="154"/>
      <c r="EY888" s="367"/>
      <c r="EZ888" s="154"/>
      <c r="FA888" s="367"/>
      <c r="FB888" s="154"/>
      <c r="FC888" s="367"/>
      <c r="FD888" s="154"/>
      <c r="FE888" s="367"/>
      <c r="FF888" s="155"/>
      <c r="FG888" s="367"/>
      <c r="FH888" s="154"/>
      <c r="FI888" s="367"/>
      <c r="FJ888" s="154" t="str">
        <f>IF($AE888=0,"　",VLOOKUP($AE888,ﾚｰｻﾞOP,67,0))</f>
        <v>-</v>
      </c>
      <c r="FK888" s="373"/>
      <c r="FL888" s="155" t="str">
        <f>IF($AE888=0,"　",VLOOKUP($AE888,ﾚｰｻﾞOP,68,0))</f>
        <v>-</v>
      </c>
      <c r="FM888" s="279"/>
      <c r="FN888" s="1184"/>
      <c r="FO888" s="280"/>
      <c r="FP888" s="281"/>
      <c r="FQ888" s="282"/>
      <c r="FS888" s="281"/>
      <c r="FT888" s="282"/>
    </row>
    <row r="889" spans="1:176" ht="18.600000000000001" customHeight="1">
      <c r="A889" s="228">
        <f t="shared" si="2260"/>
        <v>879</v>
      </c>
      <c r="B889" s="343" t="str">
        <f t="shared" si="2261"/>
        <v>4IE</v>
      </c>
      <c r="C889" s="6947">
        <v>46357</v>
      </c>
      <c r="D889" s="1043" t="s">
        <v>40</v>
      </c>
      <c r="E889" s="1009" t="s">
        <v>2099</v>
      </c>
      <c r="F889" s="1564"/>
      <c r="G889" s="1263"/>
      <c r="H889" s="1330" t="s">
        <v>630</v>
      </c>
      <c r="I889" s="1264" t="s">
        <v>48</v>
      </c>
      <c r="J889" s="1264" t="s">
        <v>0</v>
      </c>
      <c r="K889" s="599" t="s">
        <v>503</v>
      </c>
      <c r="L889" s="600"/>
      <c r="M889" s="7450">
        <v>46316</v>
      </c>
      <c r="N889" s="353"/>
      <c r="O889" s="7706">
        <v>46317</v>
      </c>
      <c r="P889" s="353"/>
      <c r="Q889" s="7703">
        <v>46319</v>
      </c>
      <c r="R889" s="353"/>
      <c r="S889" s="354">
        <v>46322</v>
      </c>
      <c r="T889" s="353"/>
      <c r="U889" s="7828">
        <v>46323</v>
      </c>
      <c r="V889" s="353"/>
      <c r="W889" s="7837">
        <v>46325</v>
      </c>
      <c r="X889" s="357"/>
      <c r="Y889" s="359">
        <v>46336</v>
      </c>
      <c r="Z889" s="359">
        <v>46336</v>
      </c>
      <c r="AA889" s="601"/>
      <c r="AB889" s="359"/>
      <c r="AC889" s="251" t="s">
        <v>627</v>
      </c>
      <c r="AD889" s="361"/>
      <c r="AE889" s="362">
        <v>2</v>
      </c>
      <c r="AF889" s="363" t="str">
        <f t="shared" si="2262"/>
        <v>4IE</v>
      </c>
      <c r="AG889" s="364">
        <v>1</v>
      </c>
      <c r="AH889" s="364"/>
      <c r="AI889" s="364"/>
      <c r="AJ889" s="364"/>
      <c r="AK889" s="364"/>
      <c r="AL889" s="364"/>
      <c r="AM889" s="364"/>
      <c r="AN889" s="364">
        <v>1</v>
      </c>
      <c r="AO889" s="364"/>
      <c r="AP889" s="363">
        <v>1</v>
      </c>
      <c r="AQ889" s="255">
        <v>1</v>
      </c>
      <c r="AR889" s="255">
        <v>1</v>
      </c>
      <c r="AS889" s="255"/>
      <c r="AT889" s="255"/>
      <c r="AU889" s="2843">
        <f t="shared" si="2296"/>
        <v>0</v>
      </c>
      <c r="AV889" s="4008">
        <f t="shared" si="2263"/>
        <v>1</v>
      </c>
      <c r="AW889" s="590">
        <v>46317</v>
      </c>
      <c r="AX889" s="369">
        <v>4263444</v>
      </c>
      <c r="AY889" s="154">
        <v>46289</v>
      </c>
      <c r="AZ889" s="367">
        <v>4263413</v>
      </c>
      <c r="BA889" s="154">
        <v>46317</v>
      </c>
      <c r="BB889" s="367">
        <v>4263448</v>
      </c>
      <c r="BC889" s="368">
        <v>46317</v>
      </c>
      <c r="BD889" s="369">
        <v>4263450</v>
      </c>
      <c r="BE889" s="4599">
        <v>46303</v>
      </c>
      <c r="BF889" s="367">
        <v>4263451</v>
      </c>
      <c r="BG889" s="368">
        <v>46303</v>
      </c>
      <c r="BH889" s="367">
        <v>4263453</v>
      </c>
      <c r="BI889" s="7589">
        <v>46275</v>
      </c>
      <c r="BJ889" s="7590">
        <v>4263419</v>
      </c>
      <c r="BK889" s="154" t="str">
        <f t="shared" si="2268"/>
        <v>-</v>
      </c>
      <c r="BL889" s="367"/>
      <c r="BM889" s="154" t="str">
        <f t="shared" si="2269"/>
        <v>-</v>
      </c>
      <c r="BN889" s="367"/>
      <c r="BO889" s="155" t="str">
        <f t="shared" si="2270"/>
        <v>-</v>
      </c>
      <c r="BP889" s="367"/>
      <c r="BQ889" s="154" t="str">
        <f t="shared" si="2297"/>
        <v>-</v>
      </c>
      <c r="BR889" s="369"/>
      <c r="BS889" s="154" t="str">
        <f t="shared" si="2271"/>
        <v>-</v>
      </c>
      <c r="BT889" s="369"/>
      <c r="BU889" s="154" t="str">
        <f t="shared" si="2272"/>
        <v>-</v>
      </c>
      <c r="BV889" s="369"/>
      <c r="BW889" s="154" t="str">
        <f t="shared" si="2273"/>
        <v>-</v>
      </c>
      <c r="BX889" s="367"/>
      <c r="BY889" s="154" t="str">
        <f t="shared" si="2274"/>
        <v>-</v>
      </c>
      <c r="BZ889" s="369"/>
      <c r="CA889" s="154" t="str">
        <f t="shared" si="2275"/>
        <v>-</v>
      </c>
      <c r="CB889" s="367"/>
      <c r="CC889" s="154" t="str">
        <f t="shared" si="2276"/>
        <v>-</v>
      </c>
      <c r="CD889" s="367"/>
      <c r="CE889" s="2850" t="str">
        <f t="shared" si="2298"/>
        <v>-</v>
      </c>
      <c r="CF889" s="2846"/>
      <c r="CG889" s="2855" t="str">
        <f t="shared" si="2299"/>
        <v>-</v>
      </c>
      <c r="CH889" s="2851"/>
      <c r="CI889" s="2850" t="str">
        <f t="shared" si="2300"/>
        <v>-</v>
      </c>
      <c r="CJ889" s="2846"/>
      <c r="CK889" s="2850" t="str">
        <f t="shared" si="2301"/>
        <v>-</v>
      </c>
      <c r="CL889" s="2851"/>
      <c r="CM889" s="2850" t="str">
        <f t="shared" si="2302"/>
        <v>-</v>
      </c>
      <c r="CN889" s="2851"/>
      <c r="CO889" s="2855" t="str">
        <f t="shared" si="2303"/>
        <v>-</v>
      </c>
      <c r="CP889" s="2851"/>
      <c r="CQ889" s="2855" t="str">
        <f t="shared" si="2304"/>
        <v>-</v>
      </c>
      <c r="CR889" s="2851"/>
      <c r="CS889" s="2850" t="str">
        <f t="shared" si="2277"/>
        <v>-</v>
      </c>
      <c r="CT889" s="2851"/>
      <c r="CU889" s="2855"/>
      <c r="CV889" s="2851"/>
      <c r="CW889" s="2850" t="str">
        <f t="shared" si="2278"/>
        <v>-</v>
      </c>
      <c r="CX889" s="2851"/>
      <c r="CY889" s="2855" t="str">
        <f t="shared" si="2279"/>
        <v>-</v>
      </c>
      <c r="CZ889" s="2851"/>
      <c r="DA889" s="154" t="str">
        <f t="shared" si="2280"/>
        <v>-</v>
      </c>
      <c r="DB889" s="369"/>
      <c r="DC889" s="155" t="str">
        <f t="shared" si="2281"/>
        <v>-</v>
      </c>
      <c r="DD889" s="367"/>
      <c r="DE889" s="374">
        <f t="shared" si="2282"/>
        <v>1</v>
      </c>
      <c r="DF889" s="373"/>
      <c r="DG889" s="818">
        <f t="shared" si="2283"/>
        <v>0</v>
      </c>
      <c r="DH889" s="372"/>
      <c r="DI889" s="267">
        <v>46178</v>
      </c>
      <c r="DJ889" s="373">
        <v>4263303</v>
      </c>
      <c r="DK889" s="374">
        <f t="shared" ref="DK889:DK901" si="2309">IF(AU889=2,1,0)</f>
        <v>0</v>
      </c>
      <c r="DL889" s="373"/>
      <c r="DM889" s="375">
        <f t="shared" si="2284"/>
        <v>0</v>
      </c>
      <c r="DN889" s="373"/>
      <c r="DO889" s="155">
        <f t="shared" si="2285"/>
        <v>0</v>
      </c>
      <c r="DP889" s="372"/>
      <c r="DQ889" s="155">
        <f t="shared" si="2286"/>
        <v>0</v>
      </c>
      <c r="DR889" s="373"/>
      <c r="DS889" s="155">
        <f t="shared" si="2287"/>
        <v>0</v>
      </c>
      <c r="DT889" s="372"/>
      <c r="DU889" s="155">
        <f t="shared" si="2288"/>
        <v>0</v>
      </c>
      <c r="DV889" s="373"/>
      <c r="DW889" s="4891">
        <v>46296</v>
      </c>
      <c r="DX889" s="372">
        <v>4263500</v>
      </c>
      <c r="DY889" s="154">
        <f t="shared" si="2290"/>
        <v>0</v>
      </c>
      <c r="DZ889" s="373"/>
      <c r="EA889" s="154">
        <v>46296</v>
      </c>
      <c r="EB889" s="373">
        <v>4263502</v>
      </c>
      <c r="EC889" s="269">
        <v>46296</v>
      </c>
      <c r="ED889" s="376">
        <v>4263503</v>
      </c>
      <c r="EE889" s="6971">
        <v>46178</v>
      </c>
      <c r="EF889" s="7015">
        <v>4263307</v>
      </c>
      <c r="EG889" s="273"/>
      <c r="EH889" s="274"/>
      <c r="EI889" s="275"/>
      <c r="EJ889" s="276"/>
      <c r="EK889" s="275"/>
      <c r="EL889" s="277"/>
      <c r="EM889" s="278" t="str">
        <f t="shared" si="2305"/>
        <v xml:space="preserve"> </v>
      </c>
      <c r="EN889" s="372"/>
      <c r="EO889" s="155">
        <f t="shared" si="2306"/>
        <v>0</v>
      </c>
      <c r="EP889" s="373"/>
      <c r="ER889" s="194"/>
      <c r="ET889" s="154" t="str">
        <f>IF($AE889=0,"　",VLOOKUP($AE889,ﾚｰｻﾞOP,60,0))</f>
        <v>-</v>
      </c>
      <c r="EU889" s="373"/>
      <c r="EV889" s="154" t="str">
        <f t="shared" si="2294"/>
        <v>-</v>
      </c>
      <c r="EW889" s="373"/>
      <c r="EX889" s="154"/>
      <c r="EY889" s="367"/>
      <c r="EZ889" s="154"/>
      <c r="FA889" s="367"/>
      <c r="FB889" s="154"/>
      <c r="FC889" s="367"/>
      <c r="FD889" s="154"/>
      <c r="FE889" s="367"/>
      <c r="FF889" s="155"/>
      <c r="FG889" s="367"/>
      <c r="FH889" s="154"/>
      <c r="FI889" s="367"/>
      <c r="FJ889" s="154" t="str">
        <f>IF($AE889=0,"　",VLOOKUP($AE889,ﾚｰｻﾞOP,67,0))</f>
        <v>-</v>
      </c>
      <c r="FK889" s="373"/>
      <c r="FL889" s="155" t="str">
        <f t="shared" si="2295"/>
        <v>-</v>
      </c>
      <c r="FM889" s="279"/>
      <c r="FN889" s="1184"/>
      <c r="FO889" s="280"/>
      <c r="FP889" s="281"/>
      <c r="FQ889" s="282"/>
      <c r="FS889" s="281"/>
      <c r="FT889" s="282"/>
    </row>
    <row r="890" spans="1:176" ht="18.600000000000001" customHeight="1">
      <c r="A890" s="7570">
        <f t="shared" si="2260"/>
        <v>880</v>
      </c>
      <c r="B890" s="7571" t="str">
        <f t="shared" si="2261"/>
        <v>4IE</v>
      </c>
      <c r="C890" s="6947">
        <v>46357</v>
      </c>
      <c r="D890" s="7629" t="s">
        <v>40</v>
      </c>
      <c r="E890" s="7635" t="s">
        <v>2100</v>
      </c>
      <c r="F890" s="7572"/>
      <c r="G890" s="7573"/>
      <c r="H890" s="7574" t="s">
        <v>630</v>
      </c>
      <c r="I890" s="1264" t="s">
        <v>48</v>
      </c>
      <c r="J890" s="7575" t="s">
        <v>0</v>
      </c>
      <c r="K890" s="7501" t="s">
        <v>503</v>
      </c>
      <c r="L890" s="7642"/>
      <c r="M890" s="354">
        <v>46316</v>
      </c>
      <c r="N890" s="7577"/>
      <c r="O890" s="7875">
        <v>46318</v>
      </c>
      <c r="P890" s="7577"/>
      <c r="Q890" s="354">
        <v>46322</v>
      </c>
      <c r="R890" s="7577"/>
      <c r="S890" s="354">
        <v>46323</v>
      </c>
      <c r="T890" s="7577"/>
      <c r="U890" s="7698">
        <v>46324</v>
      </c>
      <c r="V890" s="7577"/>
      <c r="W890" s="7831">
        <v>46325</v>
      </c>
      <c r="X890" s="7578"/>
      <c r="Y890" s="7579">
        <v>46336</v>
      </c>
      <c r="Z890" s="7579">
        <v>46336</v>
      </c>
      <c r="AA890" s="7580"/>
      <c r="AB890" s="7579"/>
      <c r="AC890" s="251" t="s">
        <v>627</v>
      </c>
      <c r="AD890" s="7581"/>
      <c r="AE890" s="7582">
        <v>2</v>
      </c>
      <c r="AF890" s="7583" t="str">
        <f t="shared" si="2262"/>
        <v>4IE</v>
      </c>
      <c r="AG890" s="7584">
        <v>1</v>
      </c>
      <c r="AH890" s="7584"/>
      <c r="AI890" s="7584"/>
      <c r="AJ890" s="7584"/>
      <c r="AK890" s="7584"/>
      <c r="AL890" s="7584"/>
      <c r="AM890" s="7584"/>
      <c r="AN890" s="7584">
        <v>1</v>
      </c>
      <c r="AO890" s="7584"/>
      <c r="AP890" s="7583">
        <v>1</v>
      </c>
      <c r="AQ890" s="7584">
        <v>1</v>
      </c>
      <c r="AR890" s="7584">
        <v>1</v>
      </c>
      <c r="AS890" s="7584"/>
      <c r="AT890" s="7584"/>
      <c r="AU890" s="7585">
        <f t="shared" si="2296"/>
        <v>0</v>
      </c>
      <c r="AV890" s="7586">
        <f t="shared" si="2263"/>
        <v>1</v>
      </c>
      <c r="AW890" s="7587">
        <v>46317</v>
      </c>
      <c r="AX890" s="7588">
        <v>4263444</v>
      </c>
      <c r="AY890" s="7589">
        <v>46289</v>
      </c>
      <c r="AZ890" s="7590">
        <v>4263413</v>
      </c>
      <c r="BA890" s="7589">
        <v>46317</v>
      </c>
      <c r="BB890" s="7590">
        <v>4263448</v>
      </c>
      <c r="BC890" s="7587">
        <v>46317</v>
      </c>
      <c r="BD890" s="7588">
        <v>4263450</v>
      </c>
      <c r="BE890" s="7589">
        <v>46303</v>
      </c>
      <c r="BF890" s="7590">
        <v>4263451</v>
      </c>
      <c r="BG890" s="7587">
        <v>46303</v>
      </c>
      <c r="BH890" s="7590">
        <v>4263453</v>
      </c>
      <c r="BI890" s="7589">
        <v>46275</v>
      </c>
      <c r="BJ890" s="7590">
        <v>4263419</v>
      </c>
      <c r="BK890" s="7589" t="str">
        <f t="shared" si="2268"/>
        <v>-</v>
      </c>
      <c r="BL890" s="7590"/>
      <c r="BM890" s="7589" t="str">
        <f t="shared" si="2269"/>
        <v>-</v>
      </c>
      <c r="BN890" s="7590"/>
      <c r="BO890" s="7591" t="str">
        <f t="shared" si="2270"/>
        <v>-</v>
      </c>
      <c r="BP890" s="7590"/>
      <c r="BQ890" s="7589" t="str">
        <f t="shared" si="2297"/>
        <v>-</v>
      </c>
      <c r="BR890" s="7588"/>
      <c r="BS890" s="7589" t="str">
        <f t="shared" si="2271"/>
        <v>-</v>
      </c>
      <c r="BT890" s="7588"/>
      <c r="BU890" s="7589" t="str">
        <f t="shared" si="2272"/>
        <v>-</v>
      </c>
      <c r="BV890" s="7588"/>
      <c r="BW890" s="7589" t="str">
        <f t="shared" si="2273"/>
        <v>-</v>
      </c>
      <c r="BX890" s="7590"/>
      <c r="BY890" s="7589" t="str">
        <f t="shared" si="2274"/>
        <v>-</v>
      </c>
      <c r="BZ890" s="7588"/>
      <c r="CA890" s="7589" t="str">
        <f t="shared" si="2275"/>
        <v>-</v>
      </c>
      <c r="CB890" s="7590"/>
      <c r="CC890" s="7589" t="str">
        <f t="shared" si="2276"/>
        <v>-</v>
      </c>
      <c r="CD890" s="7590"/>
      <c r="CE890" s="7589" t="str">
        <f t="shared" si="2298"/>
        <v>-</v>
      </c>
      <c r="CF890" s="7588"/>
      <c r="CG890" s="7591" t="str">
        <f t="shared" si="2299"/>
        <v>-</v>
      </c>
      <c r="CH890" s="7590"/>
      <c r="CI890" s="7589" t="str">
        <f t="shared" si="2300"/>
        <v>-</v>
      </c>
      <c r="CJ890" s="7588"/>
      <c r="CK890" s="7589" t="str">
        <f t="shared" si="2301"/>
        <v>-</v>
      </c>
      <c r="CL890" s="7590"/>
      <c r="CM890" s="7589" t="str">
        <f t="shared" si="2302"/>
        <v>-</v>
      </c>
      <c r="CN890" s="7590"/>
      <c r="CO890" s="7591" t="str">
        <f t="shared" si="2303"/>
        <v>-</v>
      </c>
      <c r="CP890" s="7590"/>
      <c r="CQ890" s="7591" t="str">
        <f t="shared" si="2304"/>
        <v>-</v>
      </c>
      <c r="CR890" s="7590"/>
      <c r="CS890" s="7589" t="str">
        <f t="shared" si="2277"/>
        <v>-</v>
      </c>
      <c r="CT890" s="7590"/>
      <c r="CU890" s="7591"/>
      <c r="CV890" s="7590"/>
      <c r="CW890" s="7589" t="str">
        <f t="shared" si="2278"/>
        <v>-</v>
      </c>
      <c r="CX890" s="7590"/>
      <c r="CY890" s="7591" t="str">
        <f t="shared" si="2279"/>
        <v>-</v>
      </c>
      <c r="CZ890" s="7590"/>
      <c r="DA890" s="7589" t="str">
        <f t="shared" si="2280"/>
        <v>-</v>
      </c>
      <c r="DB890" s="7588"/>
      <c r="DC890" s="7591" t="str">
        <f t="shared" si="2281"/>
        <v>-</v>
      </c>
      <c r="DD890" s="7590"/>
      <c r="DE890" s="7592">
        <f t="shared" si="2282"/>
        <v>1</v>
      </c>
      <c r="DF890" s="7593"/>
      <c r="DG890" s="818">
        <f t="shared" si="2283"/>
        <v>0</v>
      </c>
      <c r="DH890" s="7594"/>
      <c r="DI890" s="7589">
        <v>46178</v>
      </c>
      <c r="DJ890" s="7593">
        <v>4263303</v>
      </c>
      <c r="DK890" s="7592">
        <f t="shared" si="2309"/>
        <v>0</v>
      </c>
      <c r="DL890" s="7593"/>
      <c r="DM890" s="7595">
        <f t="shared" si="2284"/>
        <v>0</v>
      </c>
      <c r="DN890" s="7593"/>
      <c r="DO890" s="7591">
        <f t="shared" si="2285"/>
        <v>0</v>
      </c>
      <c r="DP890" s="7594"/>
      <c r="DQ890" s="7591">
        <f t="shared" si="2286"/>
        <v>0</v>
      </c>
      <c r="DR890" s="7593"/>
      <c r="DS890" s="7591">
        <f t="shared" si="2287"/>
        <v>0</v>
      </c>
      <c r="DT890" s="7594"/>
      <c r="DU890" s="7591">
        <f t="shared" si="2288"/>
        <v>0</v>
      </c>
      <c r="DV890" s="7593"/>
      <c r="DW890" s="7587">
        <v>46296</v>
      </c>
      <c r="DX890" s="7594">
        <v>4263500</v>
      </c>
      <c r="DY890" s="7589">
        <f t="shared" si="2290"/>
        <v>0</v>
      </c>
      <c r="DZ890" s="7593"/>
      <c r="EA890" s="7589">
        <v>46296</v>
      </c>
      <c r="EB890" s="7593">
        <v>4263502</v>
      </c>
      <c r="EC890" s="820">
        <v>46296</v>
      </c>
      <c r="ED890" s="7596">
        <v>4263503</v>
      </c>
      <c r="EE890" s="6971">
        <v>46178</v>
      </c>
      <c r="EF890" s="7597">
        <v>4263307</v>
      </c>
      <c r="EG890" s="273"/>
      <c r="EH890" s="274"/>
      <c r="EI890" s="275"/>
      <c r="EJ890" s="276"/>
      <c r="EK890" s="275"/>
      <c r="EL890" s="277"/>
      <c r="EM890" s="829" t="str">
        <f t="shared" si="2305"/>
        <v xml:space="preserve"> </v>
      </c>
      <c r="EN890" s="7594"/>
      <c r="EO890" s="7591">
        <f t="shared" si="2306"/>
        <v>0</v>
      </c>
      <c r="EP890" s="7593"/>
      <c r="ER890" s="7598"/>
      <c r="ET890" s="7589" t="str">
        <f>IF($AE890=0,"　",VLOOKUP($AE890,ﾚｰｻﾞOP,60,0))</f>
        <v>-</v>
      </c>
      <c r="EU890" s="7593"/>
      <c r="EV890" s="7589" t="str">
        <f t="shared" si="2294"/>
        <v>-</v>
      </c>
      <c r="EW890" s="7593"/>
      <c r="EX890" s="7589"/>
      <c r="EY890" s="7590"/>
      <c r="EZ890" s="7589"/>
      <c r="FA890" s="7590"/>
      <c r="FB890" s="7589"/>
      <c r="FC890" s="7590"/>
      <c r="FD890" s="7589"/>
      <c r="FE890" s="7590"/>
      <c r="FF890" s="7591"/>
      <c r="FG890" s="7590"/>
      <c r="FH890" s="7589"/>
      <c r="FI890" s="7590"/>
      <c r="FJ890" s="7589" t="str">
        <f>IF($AE890=0,"　",VLOOKUP($AE890,ﾚｰｻﾞOP,67,0))</f>
        <v>-</v>
      </c>
      <c r="FK890" s="7593"/>
      <c r="FL890" s="7591" t="str">
        <f t="shared" si="2295"/>
        <v>-</v>
      </c>
      <c r="FM890" s="7588"/>
      <c r="FN890" s="7589"/>
      <c r="FO890" s="7590"/>
      <c r="FP890" s="7589"/>
      <c r="FQ890" s="7590"/>
      <c r="FS890" s="7589"/>
      <c r="FT890" s="7590"/>
    </row>
    <row r="891" spans="1:176" ht="18.600000000000001" customHeight="1">
      <c r="A891" s="228">
        <f t="shared" si="2260"/>
        <v>881</v>
      </c>
      <c r="B891" s="343" t="str">
        <f t="shared" si="2261"/>
        <v>4IE</v>
      </c>
      <c r="C891" s="6947">
        <v>46357</v>
      </c>
      <c r="D891" s="1055" t="s">
        <v>2072</v>
      </c>
      <c r="E891" s="1056">
        <v>92510046</v>
      </c>
      <c r="F891" s="1564"/>
      <c r="G891" s="1263"/>
      <c r="H891" s="1330" t="s">
        <v>631</v>
      </c>
      <c r="I891" s="1264" t="s">
        <v>49</v>
      </c>
      <c r="J891" s="1264" t="s">
        <v>1379</v>
      </c>
      <c r="K891" s="599" t="s">
        <v>11</v>
      </c>
      <c r="L891" s="600"/>
      <c r="M891" s="7875">
        <v>46317</v>
      </c>
      <c r="N891" s="353"/>
      <c r="O891" s="7875">
        <v>46318</v>
      </c>
      <c r="P891" s="353"/>
      <c r="Q891" s="354">
        <v>46322</v>
      </c>
      <c r="R891" s="353"/>
      <c r="S891" s="354">
        <v>46323</v>
      </c>
      <c r="T891" s="353"/>
      <c r="U891" s="7685">
        <v>46324</v>
      </c>
      <c r="V891" s="353"/>
      <c r="W891" s="7830">
        <v>46326</v>
      </c>
      <c r="X891" s="357"/>
      <c r="Y891" s="359">
        <v>46336</v>
      </c>
      <c r="Z891" s="359">
        <v>46336</v>
      </c>
      <c r="AA891" s="601"/>
      <c r="AB891" s="359"/>
      <c r="AC891" s="251" t="s">
        <v>627</v>
      </c>
      <c r="AD891" s="361"/>
      <c r="AE891" s="362">
        <v>9</v>
      </c>
      <c r="AF891" s="363" t="str">
        <f t="shared" si="2262"/>
        <v>4IE</v>
      </c>
      <c r="AG891" s="364"/>
      <c r="AH891" s="364"/>
      <c r="AI891" s="364">
        <v>1</v>
      </c>
      <c r="AJ891" s="364"/>
      <c r="AK891" s="364"/>
      <c r="AL891" s="364"/>
      <c r="AM891" s="364"/>
      <c r="AN891" s="364"/>
      <c r="AO891" s="364"/>
      <c r="AP891" s="363">
        <v>1</v>
      </c>
      <c r="AQ891" s="255">
        <v>1</v>
      </c>
      <c r="AR891" s="255">
        <v>1</v>
      </c>
      <c r="AS891" s="255"/>
      <c r="AT891" s="255"/>
      <c r="AU891" s="2843">
        <f t="shared" si="2296"/>
        <v>2</v>
      </c>
      <c r="AV891" s="4008">
        <f t="shared" si="2263"/>
        <v>1</v>
      </c>
      <c r="AW891" s="590" t="str">
        <f t="shared" si="2264"/>
        <v>-</v>
      </c>
      <c r="AX891" s="369"/>
      <c r="AY891" s="154" t="str">
        <f t="shared" si="2265"/>
        <v>-</v>
      </c>
      <c r="AZ891" s="367"/>
      <c r="BA891" s="154" t="str">
        <f t="shared" si="2266"/>
        <v>-</v>
      </c>
      <c r="BB891" s="367"/>
      <c r="BC891" s="368" t="str">
        <f t="shared" si="2267"/>
        <v>-</v>
      </c>
      <c r="BD891" s="369"/>
      <c r="BE891" s="4599" t="str">
        <f t="shared" ref="BE891:BE920" si="2310">IF($AE891=0,"　",VLOOKUP($AE891,ﾚｰｻﾞOP,9,0))</f>
        <v>-</v>
      </c>
      <c r="BF891" s="367"/>
      <c r="BG891" s="368" t="str">
        <f>IF($AE891=0,"　",VLOOKUP($AE891,ﾚｰｻﾞOP,10,0))</f>
        <v>-</v>
      </c>
      <c r="BH891" s="367"/>
      <c r="BI891" s="154" t="str">
        <f t="shared" ref="BI891:BI923" si="2311">IF($AE891=0,"　",VLOOKUP($AE891,ﾚｰｻﾞOP,11,0))</f>
        <v>-</v>
      </c>
      <c r="BJ891" s="367"/>
      <c r="BK891" s="154" t="str">
        <f t="shared" si="2268"/>
        <v>-</v>
      </c>
      <c r="BL891" s="367"/>
      <c r="BM891" s="154" t="str">
        <f t="shared" si="2269"/>
        <v>-</v>
      </c>
      <c r="BN891" s="367"/>
      <c r="BO891" s="155" t="str">
        <f t="shared" si="2270"/>
        <v>-</v>
      </c>
      <c r="BP891" s="367"/>
      <c r="BQ891" s="154" t="str">
        <f t="shared" si="2297"/>
        <v>-</v>
      </c>
      <c r="BR891" s="369"/>
      <c r="BS891" s="154">
        <v>46303</v>
      </c>
      <c r="BT891" s="369">
        <v>4263442</v>
      </c>
      <c r="BU891" s="154">
        <v>45926</v>
      </c>
      <c r="BV891" s="369">
        <v>4063386</v>
      </c>
      <c r="BW891" s="154">
        <v>45926</v>
      </c>
      <c r="BX891" s="367">
        <v>4063387</v>
      </c>
      <c r="BY891" s="154">
        <v>45926</v>
      </c>
      <c r="BZ891" s="369">
        <v>4063388</v>
      </c>
      <c r="CA891" s="154">
        <v>46178</v>
      </c>
      <c r="CB891" s="367">
        <v>4263301</v>
      </c>
      <c r="CC891" s="154">
        <v>45926</v>
      </c>
      <c r="CD891" s="367">
        <v>4063390</v>
      </c>
      <c r="CE891" s="2850" t="str">
        <f t="shared" si="2298"/>
        <v>-</v>
      </c>
      <c r="CF891" s="2846"/>
      <c r="CG891" s="2855" t="str">
        <f t="shared" si="2299"/>
        <v>-</v>
      </c>
      <c r="CH891" s="2851"/>
      <c r="CI891" s="2850" t="str">
        <f t="shared" si="2300"/>
        <v>-</v>
      </c>
      <c r="CJ891" s="2846"/>
      <c r="CK891" s="2850" t="str">
        <f t="shared" si="2301"/>
        <v>-</v>
      </c>
      <c r="CL891" s="2851"/>
      <c r="CM891" s="2850" t="str">
        <f t="shared" si="2302"/>
        <v>-</v>
      </c>
      <c r="CN891" s="2851"/>
      <c r="CO891" s="2855" t="str">
        <f t="shared" si="2303"/>
        <v>-</v>
      </c>
      <c r="CP891" s="2851"/>
      <c r="CQ891" s="2855" t="str">
        <f t="shared" si="2304"/>
        <v>-</v>
      </c>
      <c r="CR891" s="2851"/>
      <c r="CS891" s="2850" t="str">
        <f t="shared" si="2277"/>
        <v>-</v>
      </c>
      <c r="CT891" s="2851"/>
      <c r="CU891" s="2855"/>
      <c r="CV891" s="2851"/>
      <c r="CW891" s="2850" t="str">
        <f t="shared" si="2278"/>
        <v>-</v>
      </c>
      <c r="CX891" s="2851"/>
      <c r="CY891" s="2855" t="str">
        <f t="shared" si="2279"/>
        <v>-</v>
      </c>
      <c r="CZ891" s="2851"/>
      <c r="DA891" s="154" t="str">
        <f t="shared" si="2280"/>
        <v>-</v>
      </c>
      <c r="DB891" s="369"/>
      <c r="DC891" s="155" t="str">
        <f t="shared" si="2281"/>
        <v>-</v>
      </c>
      <c r="DD891" s="367"/>
      <c r="DE891" s="374">
        <f t="shared" si="2282"/>
        <v>0</v>
      </c>
      <c r="DF891" s="373"/>
      <c r="DG891" s="818">
        <f t="shared" si="2283"/>
        <v>0</v>
      </c>
      <c r="DH891" s="372"/>
      <c r="DI891" s="267">
        <f>IF(AG891=1,1,0)</f>
        <v>0</v>
      </c>
      <c r="DJ891" s="373"/>
      <c r="DK891" s="374">
        <f t="shared" si="2309"/>
        <v>1</v>
      </c>
      <c r="DL891" s="373"/>
      <c r="DM891" s="375">
        <f t="shared" si="2284"/>
        <v>0</v>
      </c>
      <c r="DN891" s="373"/>
      <c r="DO891" s="155">
        <f t="shared" si="2285"/>
        <v>0</v>
      </c>
      <c r="DP891" s="372"/>
      <c r="DQ891" s="155">
        <f t="shared" si="2286"/>
        <v>0</v>
      </c>
      <c r="DR891" s="373"/>
      <c r="DS891" s="155">
        <f t="shared" si="2287"/>
        <v>0</v>
      </c>
      <c r="DT891" s="372"/>
      <c r="DU891" s="155">
        <f t="shared" si="2288"/>
        <v>0</v>
      </c>
      <c r="DV891" s="373"/>
      <c r="DW891" s="4891">
        <f t="shared" ref="DW891:DW901" si="2312">IF(AN891=1,1,0)</f>
        <v>0</v>
      </c>
      <c r="DX891" s="372"/>
      <c r="DY891" s="154">
        <f t="shared" si="2290"/>
        <v>0</v>
      </c>
      <c r="DZ891" s="373"/>
      <c r="EA891" s="154">
        <v>46296</v>
      </c>
      <c r="EB891" s="373">
        <v>4263502</v>
      </c>
      <c r="EC891" s="269">
        <v>46296</v>
      </c>
      <c r="ED891" s="376">
        <v>4263503</v>
      </c>
      <c r="EE891" s="822">
        <v>46252</v>
      </c>
      <c r="EF891" s="377">
        <v>4263389</v>
      </c>
      <c r="EG891" s="273"/>
      <c r="EH891" s="274"/>
      <c r="EI891" s="275"/>
      <c r="EJ891" s="276"/>
      <c r="EK891" s="275"/>
      <c r="EL891" s="277"/>
      <c r="EM891" s="278" t="str">
        <f t="shared" si="2305"/>
        <v xml:space="preserve"> </v>
      </c>
      <c r="EN891" s="372"/>
      <c r="EO891" s="155">
        <f t="shared" si="2306"/>
        <v>0</v>
      </c>
      <c r="EP891" s="373"/>
      <c r="ER891" s="194"/>
      <c r="ET891" s="154" t="str">
        <f>IF($AE891=0,"　",VLOOKUP($AE891,ﾚｰｻﾞOP,60,0))</f>
        <v>-</v>
      </c>
      <c r="EU891" s="373"/>
      <c r="EV891" s="154" t="str">
        <f t="shared" si="2294"/>
        <v>-</v>
      </c>
      <c r="EW891" s="373"/>
      <c r="EX891" s="154"/>
      <c r="EY891" s="367"/>
      <c r="EZ891" s="154"/>
      <c r="FA891" s="367"/>
      <c r="FB891" s="154"/>
      <c r="FC891" s="367"/>
      <c r="FD891" s="154"/>
      <c r="FE891" s="367"/>
      <c r="FF891" s="155"/>
      <c r="FG891" s="367"/>
      <c r="FH891" s="154"/>
      <c r="FI891" s="367"/>
      <c r="FJ891" s="154" t="str">
        <f>IF($AE891=0,"　",VLOOKUP($AE891,ﾚｰｻﾞOP,67,0))</f>
        <v>-</v>
      </c>
      <c r="FK891" s="373"/>
      <c r="FL891" s="155" t="str">
        <f t="shared" si="2295"/>
        <v>-</v>
      </c>
      <c r="FM891" s="279"/>
      <c r="FN891" s="1184"/>
      <c r="FO891" s="280"/>
      <c r="FP891" s="281"/>
      <c r="FQ891" s="282"/>
      <c r="FS891" s="281"/>
      <c r="FT891" s="282"/>
    </row>
    <row r="892" spans="1:176" ht="18.600000000000001" customHeight="1">
      <c r="A892" s="228">
        <f t="shared" si="2260"/>
        <v>882</v>
      </c>
      <c r="B892" s="343" t="str">
        <f t="shared" si="2261"/>
        <v>4IE</v>
      </c>
      <c r="C892" s="6821">
        <v>46321</v>
      </c>
      <c r="D892" s="5644" t="s">
        <v>1601</v>
      </c>
      <c r="E892" s="5719" t="s">
        <v>2042</v>
      </c>
      <c r="F892" s="6828" t="s">
        <v>2375</v>
      </c>
      <c r="G892" s="1263"/>
      <c r="H892" s="1330" t="s">
        <v>630</v>
      </c>
      <c r="I892" s="1264" t="s">
        <v>48</v>
      </c>
      <c r="J892" s="1264" t="s">
        <v>1702</v>
      </c>
      <c r="K892" s="599" t="s">
        <v>11</v>
      </c>
      <c r="L892" s="600"/>
      <c r="M892" s="7875">
        <v>46317</v>
      </c>
      <c r="N892" s="353"/>
      <c r="O892" s="7875">
        <v>46319</v>
      </c>
      <c r="P892" s="353"/>
      <c r="Q892" s="354">
        <v>46323</v>
      </c>
      <c r="R892" s="353"/>
      <c r="S892" s="354">
        <v>46324</v>
      </c>
      <c r="T892" s="353"/>
      <c r="U892" s="7610">
        <v>46325</v>
      </c>
      <c r="V892" s="353"/>
      <c r="W892" s="7830">
        <v>46326</v>
      </c>
      <c r="X892" s="357"/>
      <c r="Y892" s="359">
        <v>46337</v>
      </c>
      <c r="Z892" s="359">
        <v>46337</v>
      </c>
      <c r="AA892" s="359"/>
      <c r="AB892" s="359"/>
      <c r="AC892" s="251"/>
      <c r="AD892" s="361"/>
      <c r="AE892" s="362">
        <v>25</v>
      </c>
      <c r="AF892" s="363" t="str">
        <f t="shared" si="2262"/>
        <v>4IE</v>
      </c>
      <c r="AG892" s="364"/>
      <c r="AH892" s="364"/>
      <c r="AI892" s="364"/>
      <c r="AJ892" s="364"/>
      <c r="AK892" s="364"/>
      <c r="AL892" s="364"/>
      <c r="AM892" s="364"/>
      <c r="AN892" s="364"/>
      <c r="AO892" s="364"/>
      <c r="AP892" s="363"/>
      <c r="AQ892" s="255"/>
      <c r="AR892" s="255"/>
      <c r="AS892" s="255"/>
      <c r="AT892" s="255"/>
      <c r="AU892" s="2843">
        <f t="shared" si="2296"/>
        <v>0</v>
      </c>
      <c r="AV892" s="4008">
        <f t="shared" si="2263"/>
        <v>0</v>
      </c>
      <c r="AW892" s="590" t="str">
        <f t="shared" si="2264"/>
        <v>-</v>
      </c>
      <c r="AX892" s="369"/>
      <c r="AY892" s="154" t="str">
        <f t="shared" si="2265"/>
        <v>-</v>
      </c>
      <c r="AZ892" s="367"/>
      <c r="BA892" s="154" t="str">
        <f t="shared" si="2266"/>
        <v>-</v>
      </c>
      <c r="BB892" s="367"/>
      <c r="BC892" s="368" t="str">
        <f t="shared" si="2267"/>
        <v>-</v>
      </c>
      <c r="BD892" s="369"/>
      <c r="BE892" s="4599" t="str">
        <f t="shared" si="2310"/>
        <v>-</v>
      </c>
      <c r="BF892" s="367"/>
      <c r="BG892" s="368" t="str">
        <f>IF($AE892=0,"　",VLOOKUP($AE892,ﾚｰｻﾞOP,10,0))</f>
        <v>-</v>
      </c>
      <c r="BH892" s="367"/>
      <c r="BI892" s="154" t="str">
        <f t="shared" si="2311"/>
        <v>-</v>
      </c>
      <c r="BJ892" s="367"/>
      <c r="BK892" s="154" t="str">
        <f t="shared" si="2268"/>
        <v>-</v>
      </c>
      <c r="BL892" s="367"/>
      <c r="BM892" s="154" t="str">
        <f t="shared" si="2269"/>
        <v>-</v>
      </c>
      <c r="BN892" s="367"/>
      <c r="BO892" s="155" t="str">
        <f t="shared" si="2270"/>
        <v>-</v>
      </c>
      <c r="BP892" s="367"/>
      <c r="BQ892" s="154" t="str">
        <f t="shared" si="2297"/>
        <v>-</v>
      </c>
      <c r="BR892" s="369"/>
      <c r="BS892" s="154" t="str">
        <f t="shared" ref="BS892:BS906" si="2313">IF($AE892=0,"　",VLOOKUP($AE892,ﾚｰｻﾞOP,13,0))</f>
        <v>-</v>
      </c>
      <c r="BT892" s="369"/>
      <c r="BU892" s="154" t="str">
        <f t="shared" ref="BU892:BU906" si="2314">IF($AE892=0,"　",VLOOKUP($AE892,ﾚｰｻﾞOP,14,0))</f>
        <v>-</v>
      </c>
      <c r="BV892" s="369"/>
      <c r="BW892" s="154" t="str">
        <f t="shared" ref="BW892:BW906" si="2315">IF($AE892=0,"　",VLOOKUP($AE892,ﾚｰｻﾞOP,15,0))</f>
        <v>-</v>
      </c>
      <c r="BX892" s="367"/>
      <c r="BY892" s="154" t="str">
        <f t="shared" ref="BY892:BY906" si="2316">IF($AE892=0,"　",VLOOKUP($AE892,ﾚｰｻﾞOP,16,0))</f>
        <v>-</v>
      </c>
      <c r="BZ892" s="369"/>
      <c r="CA892" s="154" t="str">
        <f t="shared" ref="CA892:CA906" si="2317">IF($AE892=0,"　",VLOOKUP($AE892,ﾚｰｻﾞOP,17,0))</f>
        <v>-</v>
      </c>
      <c r="CB892" s="367"/>
      <c r="CC892" s="154" t="str">
        <f t="shared" ref="CC892:CC906" si="2318">IF($AE892=0,"　",VLOOKUP($AE892,ﾚｰｻﾞOP,18,0))</f>
        <v>-</v>
      </c>
      <c r="CD892" s="367"/>
      <c r="CE892" s="2850" t="str">
        <f t="shared" si="2298"/>
        <v>-</v>
      </c>
      <c r="CF892" s="2846"/>
      <c r="CG892" s="2855" t="str">
        <f t="shared" si="2299"/>
        <v>-</v>
      </c>
      <c r="CH892" s="2851"/>
      <c r="CI892" s="2850" t="str">
        <f t="shared" si="2300"/>
        <v>-</v>
      </c>
      <c r="CJ892" s="2846"/>
      <c r="CK892" s="2850" t="str">
        <f t="shared" si="2301"/>
        <v>-</v>
      </c>
      <c r="CL892" s="2851"/>
      <c r="CM892" s="2850" t="str">
        <f t="shared" si="2302"/>
        <v>-</v>
      </c>
      <c r="CN892" s="2851"/>
      <c r="CO892" s="2855" t="str">
        <f t="shared" si="2303"/>
        <v>-</v>
      </c>
      <c r="CP892" s="2851"/>
      <c r="CQ892" s="2855" t="str">
        <f t="shared" si="2304"/>
        <v>-</v>
      </c>
      <c r="CR892" s="2851"/>
      <c r="CS892" s="2850" t="str">
        <f t="shared" si="2277"/>
        <v>-</v>
      </c>
      <c r="CT892" s="2851"/>
      <c r="CU892" s="2855"/>
      <c r="CV892" s="2851"/>
      <c r="CW892" s="2850" t="str">
        <f t="shared" si="2278"/>
        <v>-</v>
      </c>
      <c r="CX892" s="2851"/>
      <c r="CY892" s="2855" t="str">
        <f t="shared" si="2279"/>
        <v>-</v>
      </c>
      <c r="CZ892" s="2851"/>
      <c r="DA892" s="154" t="str">
        <f t="shared" si="2280"/>
        <v>-</v>
      </c>
      <c r="DB892" s="369"/>
      <c r="DC892" s="155" t="str">
        <f t="shared" si="2281"/>
        <v>-</v>
      </c>
      <c r="DD892" s="367"/>
      <c r="DE892" s="374">
        <f t="shared" si="2282"/>
        <v>0</v>
      </c>
      <c r="DF892" s="373"/>
      <c r="DG892" s="818">
        <f t="shared" si="2283"/>
        <v>0</v>
      </c>
      <c r="DH892" s="372"/>
      <c r="DI892" s="267">
        <f>IF(AG892=1,1,0)</f>
        <v>0</v>
      </c>
      <c r="DJ892" s="373"/>
      <c r="DK892" s="374">
        <f t="shared" si="2309"/>
        <v>0</v>
      </c>
      <c r="DL892" s="373"/>
      <c r="DM892" s="375">
        <f t="shared" si="2284"/>
        <v>0</v>
      </c>
      <c r="DN892" s="373"/>
      <c r="DO892" s="155">
        <f t="shared" si="2285"/>
        <v>0</v>
      </c>
      <c r="DP892" s="372"/>
      <c r="DQ892" s="155">
        <f t="shared" si="2286"/>
        <v>0</v>
      </c>
      <c r="DR892" s="373"/>
      <c r="DS892" s="155">
        <f t="shared" si="2287"/>
        <v>0</v>
      </c>
      <c r="DT892" s="372"/>
      <c r="DU892" s="155">
        <f t="shared" si="2288"/>
        <v>0</v>
      </c>
      <c r="DV892" s="373"/>
      <c r="DW892" s="4891">
        <f t="shared" si="2312"/>
        <v>0</v>
      </c>
      <c r="DX892" s="372"/>
      <c r="DY892" s="154">
        <f t="shared" si="2290"/>
        <v>0</v>
      </c>
      <c r="DZ892" s="373"/>
      <c r="EA892" s="154">
        <f t="shared" ref="EA892:EA901" si="2319">IF(AP892=1,1,0)</f>
        <v>0</v>
      </c>
      <c r="EB892" s="373"/>
      <c r="EC892" s="269">
        <f t="shared" ref="EC892:EC901" si="2320">IF(AQ892=1,1,0)</f>
        <v>0</v>
      </c>
      <c r="ED892" s="376"/>
      <c r="EE892" s="822">
        <f t="shared" ref="EE892:EE923" si="2321">IF(AV892=0,0,1)</f>
        <v>0</v>
      </c>
      <c r="EF892" s="377"/>
      <c r="EG892" s="273"/>
      <c r="EH892" s="274"/>
      <c r="EI892" s="275"/>
      <c r="EJ892" s="276"/>
      <c r="EK892" s="275"/>
      <c r="EL892" s="277"/>
      <c r="EM892" s="278" t="str">
        <f t="shared" si="2305"/>
        <v xml:space="preserve"> </v>
      </c>
      <c r="EN892" s="372"/>
      <c r="EO892" s="155">
        <f t="shared" si="2306"/>
        <v>0</v>
      </c>
      <c r="EP892" s="373"/>
      <c r="ER892" s="194"/>
      <c r="ET892" s="154">
        <v>46206</v>
      </c>
      <c r="EU892" s="373">
        <v>4263341</v>
      </c>
      <c r="EV892" s="154">
        <f t="shared" si="2294"/>
        <v>1</v>
      </c>
      <c r="EW892" s="373"/>
      <c r="EX892" s="154"/>
      <c r="EY892" s="367"/>
      <c r="EZ892" s="154"/>
      <c r="FA892" s="367"/>
      <c r="FB892" s="154"/>
      <c r="FC892" s="367"/>
      <c r="FD892" s="154">
        <v>46275</v>
      </c>
      <c r="FE892" s="367">
        <v>4263429</v>
      </c>
      <c r="FF892" s="155"/>
      <c r="FG892" s="367"/>
      <c r="FH892" s="154">
        <v>46087</v>
      </c>
      <c r="FI892" s="367">
        <v>4263173</v>
      </c>
      <c r="FJ892" s="154">
        <v>46303</v>
      </c>
      <c r="FK892" s="373">
        <v>4263439</v>
      </c>
      <c r="FL892" s="155">
        <f t="shared" si="2295"/>
        <v>1</v>
      </c>
      <c r="FM892" s="279"/>
      <c r="FN892" s="1184"/>
      <c r="FO892" s="280"/>
      <c r="FP892" s="281"/>
      <c r="FQ892" s="282"/>
      <c r="FS892" s="281"/>
      <c r="FT892" s="282"/>
    </row>
    <row r="893" spans="1:176" ht="18.600000000000001" customHeight="1">
      <c r="A893" s="228">
        <f t="shared" si="2260"/>
        <v>883</v>
      </c>
      <c r="B893" s="343" t="str">
        <f t="shared" si="2261"/>
        <v>4IE</v>
      </c>
      <c r="C893" s="6947">
        <v>46357</v>
      </c>
      <c r="D893" s="1043" t="s">
        <v>39</v>
      </c>
      <c r="E893" s="1009" t="s">
        <v>2101</v>
      </c>
      <c r="F893" s="1564"/>
      <c r="G893" s="1263"/>
      <c r="H893" s="1330" t="s">
        <v>630</v>
      </c>
      <c r="I893" s="1264" t="s">
        <v>48</v>
      </c>
      <c r="J893" s="1264" t="s">
        <v>0</v>
      </c>
      <c r="K893" s="599" t="s">
        <v>503</v>
      </c>
      <c r="L893" s="600"/>
      <c r="M893" s="7875">
        <v>46318</v>
      </c>
      <c r="N893" s="353"/>
      <c r="O893" s="354">
        <v>46319</v>
      </c>
      <c r="P893" s="353"/>
      <c r="Q893" s="7875" t="s">
        <v>2615</v>
      </c>
      <c r="R893" s="353"/>
      <c r="S893" s="7703">
        <v>46325</v>
      </c>
      <c r="T893" s="353"/>
      <c r="U893" s="7688">
        <v>46325</v>
      </c>
      <c r="V893" s="353"/>
      <c r="W893" s="7831">
        <v>46330</v>
      </c>
      <c r="X893" s="357"/>
      <c r="Y893" s="359">
        <v>46337</v>
      </c>
      <c r="Z893" s="359">
        <v>46337</v>
      </c>
      <c r="AA893" s="601"/>
      <c r="AB893" s="359"/>
      <c r="AC893" s="251" t="s">
        <v>627</v>
      </c>
      <c r="AD893" s="361"/>
      <c r="AE893" s="362">
        <v>5</v>
      </c>
      <c r="AF893" s="363" t="str">
        <f t="shared" si="2262"/>
        <v>4IE</v>
      </c>
      <c r="AG893" s="364">
        <v>1</v>
      </c>
      <c r="AH893" s="364"/>
      <c r="AI893" s="364"/>
      <c r="AJ893" s="364"/>
      <c r="AK893" s="364"/>
      <c r="AL893" s="364"/>
      <c r="AM893" s="364"/>
      <c r="AN893" s="364"/>
      <c r="AO893" s="364"/>
      <c r="AP893" s="363">
        <v>1</v>
      </c>
      <c r="AQ893" s="255">
        <v>1</v>
      </c>
      <c r="AR893" s="255">
        <v>1</v>
      </c>
      <c r="AS893" s="255"/>
      <c r="AT893" s="255"/>
      <c r="AU893" s="2843">
        <f t="shared" si="2296"/>
        <v>0</v>
      </c>
      <c r="AV893" s="4008">
        <f t="shared" si="2263"/>
        <v>1</v>
      </c>
      <c r="AW893" s="590">
        <v>46317</v>
      </c>
      <c r="AX893" s="369">
        <v>4263444</v>
      </c>
      <c r="AY893" s="154">
        <v>46289</v>
      </c>
      <c r="AZ893" s="367">
        <v>4263413</v>
      </c>
      <c r="BA893" s="154">
        <v>46317</v>
      </c>
      <c r="BB893" s="367">
        <v>4263448</v>
      </c>
      <c r="BC893" s="368">
        <v>46317</v>
      </c>
      <c r="BD893" s="369">
        <v>4263450</v>
      </c>
      <c r="BE893" s="4599">
        <v>46303</v>
      </c>
      <c r="BF893" s="367">
        <v>4263451</v>
      </c>
      <c r="BG893" s="368">
        <v>46303</v>
      </c>
      <c r="BH893" s="367">
        <v>4263453</v>
      </c>
      <c r="BI893" s="154" t="str">
        <f t="shared" si="2311"/>
        <v>-</v>
      </c>
      <c r="BJ893" s="367"/>
      <c r="BK893" s="154" t="str">
        <f t="shared" si="2268"/>
        <v>-</v>
      </c>
      <c r="BL893" s="367"/>
      <c r="BM893" s="154" t="str">
        <f t="shared" si="2269"/>
        <v>-</v>
      </c>
      <c r="BN893" s="367"/>
      <c r="BO893" s="155" t="str">
        <f t="shared" si="2270"/>
        <v>-</v>
      </c>
      <c r="BP893" s="367"/>
      <c r="BQ893" s="154">
        <v>46281</v>
      </c>
      <c r="BR893" s="369">
        <v>4263457</v>
      </c>
      <c r="BS893" s="154" t="str">
        <f t="shared" si="2313"/>
        <v>-</v>
      </c>
      <c r="BT893" s="369"/>
      <c r="BU893" s="154" t="str">
        <f t="shared" si="2314"/>
        <v>-</v>
      </c>
      <c r="BV893" s="369"/>
      <c r="BW893" s="154" t="str">
        <f t="shared" si="2315"/>
        <v>-</v>
      </c>
      <c r="BX893" s="367"/>
      <c r="BY893" s="154" t="str">
        <f t="shared" si="2316"/>
        <v>-</v>
      </c>
      <c r="BZ893" s="369"/>
      <c r="CA893" s="154" t="str">
        <f t="shared" si="2317"/>
        <v>-</v>
      </c>
      <c r="CB893" s="367"/>
      <c r="CC893" s="154" t="str">
        <f t="shared" si="2318"/>
        <v>-</v>
      </c>
      <c r="CD893" s="367"/>
      <c r="CE893" s="2850" t="str">
        <f t="shared" si="2298"/>
        <v>-</v>
      </c>
      <c r="CF893" s="2846"/>
      <c r="CG893" s="2855" t="str">
        <f t="shared" si="2299"/>
        <v>-</v>
      </c>
      <c r="CH893" s="2851"/>
      <c r="CI893" s="2850" t="str">
        <f t="shared" si="2300"/>
        <v>-</v>
      </c>
      <c r="CJ893" s="2846"/>
      <c r="CK893" s="2850" t="str">
        <f t="shared" si="2301"/>
        <v>-</v>
      </c>
      <c r="CL893" s="2851"/>
      <c r="CM893" s="2850" t="str">
        <f t="shared" si="2302"/>
        <v>-</v>
      </c>
      <c r="CN893" s="2851"/>
      <c r="CO893" s="2855" t="str">
        <f t="shared" si="2303"/>
        <v>-</v>
      </c>
      <c r="CP893" s="2851"/>
      <c r="CQ893" s="2855" t="str">
        <f t="shared" si="2304"/>
        <v>-</v>
      </c>
      <c r="CR893" s="2851"/>
      <c r="CS893" s="2850" t="str">
        <f t="shared" si="2277"/>
        <v>-</v>
      </c>
      <c r="CT893" s="2851"/>
      <c r="CU893" s="2855"/>
      <c r="CV893" s="2851"/>
      <c r="CW893" s="2850" t="str">
        <f t="shared" si="2278"/>
        <v>-</v>
      </c>
      <c r="CX893" s="2851"/>
      <c r="CY893" s="2855" t="str">
        <f t="shared" si="2279"/>
        <v>-</v>
      </c>
      <c r="CZ893" s="2851"/>
      <c r="DA893" s="154" t="str">
        <f t="shared" si="2280"/>
        <v>-</v>
      </c>
      <c r="DB893" s="369"/>
      <c r="DC893" s="155" t="str">
        <f t="shared" si="2281"/>
        <v>-</v>
      </c>
      <c r="DD893" s="367"/>
      <c r="DE893" s="374">
        <f t="shared" si="2282"/>
        <v>1</v>
      </c>
      <c r="DF893" s="373"/>
      <c r="DG893" s="818">
        <f t="shared" si="2283"/>
        <v>0</v>
      </c>
      <c r="DH893" s="372"/>
      <c r="DI893" s="267">
        <v>46206</v>
      </c>
      <c r="DJ893" s="373">
        <v>4263335</v>
      </c>
      <c r="DK893" s="374">
        <f t="shared" si="2309"/>
        <v>0</v>
      </c>
      <c r="DL893" s="373"/>
      <c r="DM893" s="375">
        <f t="shared" si="2284"/>
        <v>0</v>
      </c>
      <c r="DN893" s="373"/>
      <c r="DO893" s="155">
        <f t="shared" si="2285"/>
        <v>0</v>
      </c>
      <c r="DP893" s="372"/>
      <c r="DQ893" s="155">
        <f t="shared" si="2286"/>
        <v>0</v>
      </c>
      <c r="DR893" s="373"/>
      <c r="DS893" s="155">
        <f t="shared" si="2287"/>
        <v>0</v>
      </c>
      <c r="DT893" s="372"/>
      <c r="DU893" s="155">
        <f t="shared" si="2288"/>
        <v>0</v>
      </c>
      <c r="DV893" s="373"/>
      <c r="DW893" s="4891">
        <f t="shared" si="2312"/>
        <v>0</v>
      </c>
      <c r="DX893" s="372"/>
      <c r="DY893" s="154">
        <f t="shared" si="2290"/>
        <v>0</v>
      </c>
      <c r="DZ893" s="373"/>
      <c r="EA893" s="154">
        <v>46296</v>
      </c>
      <c r="EB893" s="373">
        <v>4263502</v>
      </c>
      <c r="EC893" s="269">
        <v>46296</v>
      </c>
      <c r="ED893" s="376">
        <v>4263503</v>
      </c>
      <c r="EE893" s="6971">
        <v>46252</v>
      </c>
      <c r="EF893" s="7015">
        <v>4263389</v>
      </c>
      <c r="EG893" s="273"/>
      <c r="EH893" s="274"/>
      <c r="EI893" s="275"/>
      <c r="EJ893" s="276"/>
      <c r="EK893" s="275"/>
      <c r="EL893" s="277"/>
      <c r="EM893" s="278" t="str">
        <f t="shared" si="2305"/>
        <v xml:space="preserve"> </v>
      </c>
      <c r="EN893" s="372"/>
      <c r="EO893" s="155">
        <f t="shared" si="2306"/>
        <v>0</v>
      </c>
      <c r="EP893" s="373"/>
      <c r="ER893" s="194"/>
      <c r="ET893" s="154" t="str">
        <f>IF($AE893=0,"　",VLOOKUP($AE893,ﾚｰｻﾞOP,60,0))</f>
        <v>-</v>
      </c>
      <c r="EU893" s="373"/>
      <c r="EV893" s="154" t="str">
        <f t="shared" si="2294"/>
        <v>-</v>
      </c>
      <c r="EW893" s="373"/>
      <c r="EX893" s="154"/>
      <c r="EY893" s="367"/>
      <c r="EZ893" s="154"/>
      <c r="FA893" s="367"/>
      <c r="FB893" s="154"/>
      <c r="FC893" s="367"/>
      <c r="FD893" s="154"/>
      <c r="FE893" s="367"/>
      <c r="FF893" s="155"/>
      <c r="FG893" s="367"/>
      <c r="FH893" s="154"/>
      <c r="FI893" s="367"/>
      <c r="FJ893" s="154" t="str">
        <f>IF($AE893=0,"　",VLOOKUP($AE893,ﾚｰｻﾞOP,67,0))</f>
        <v>-</v>
      </c>
      <c r="FK893" s="373"/>
      <c r="FL893" s="155" t="str">
        <f t="shared" si="2295"/>
        <v>-</v>
      </c>
      <c r="FM893" s="279"/>
      <c r="FN893" s="1184"/>
      <c r="FO893" s="280"/>
      <c r="FP893" s="281"/>
      <c r="FQ893" s="282"/>
      <c r="FS893" s="281"/>
      <c r="FT893" s="282"/>
    </row>
    <row r="894" spans="1:176" ht="18.600000000000001" customHeight="1">
      <c r="A894" s="228">
        <f t="shared" si="2260"/>
        <v>884</v>
      </c>
      <c r="B894" s="343" t="str">
        <f t="shared" si="2261"/>
        <v>4IE</v>
      </c>
      <c r="C894" s="6947">
        <v>46357</v>
      </c>
      <c r="D894" s="1043" t="s">
        <v>39</v>
      </c>
      <c r="E894" s="1009" t="s">
        <v>2102</v>
      </c>
      <c r="F894" s="1564"/>
      <c r="G894" s="1263"/>
      <c r="H894" s="1330" t="s">
        <v>630</v>
      </c>
      <c r="I894" s="1264" t="s">
        <v>48</v>
      </c>
      <c r="J894" s="1264" t="s">
        <v>0</v>
      </c>
      <c r="K894" s="599" t="s">
        <v>503</v>
      </c>
      <c r="L894" s="600"/>
      <c r="M894" s="7875">
        <v>46318</v>
      </c>
      <c r="N894" s="353"/>
      <c r="O894" s="354">
        <v>46322</v>
      </c>
      <c r="P894" s="353"/>
      <c r="Q894" s="7703">
        <v>46324</v>
      </c>
      <c r="R894" s="353"/>
      <c r="S894" s="7703">
        <v>46325</v>
      </c>
      <c r="T894" s="353"/>
      <c r="U894" s="7610">
        <v>46325</v>
      </c>
      <c r="V894" s="353"/>
      <c r="W894" s="7831">
        <v>46330</v>
      </c>
      <c r="X894" s="357"/>
      <c r="Y894" s="359">
        <v>46337</v>
      </c>
      <c r="Z894" s="359">
        <v>46337</v>
      </c>
      <c r="AA894" s="601"/>
      <c r="AB894" s="359"/>
      <c r="AC894" s="251" t="s">
        <v>627</v>
      </c>
      <c r="AD894" s="361"/>
      <c r="AE894" s="362">
        <v>5</v>
      </c>
      <c r="AF894" s="363" t="str">
        <f t="shared" si="2262"/>
        <v>4IE</v>
      </c>
      <c r="AG894" s="364">
        <v>1</v>
      </c>
      <c r="AH894" s="364"/>
      <c r="AI894" s="364"/>
      <c r="AJ894" s="364"/>
      <c r="AK894" s="364"/>
      <c r="AL894" s="364"/>
      <c r="AM894" s="364"/>
      <c r="AN894" s="364"/>
      <c r="AO894" s="364"/>
      <c r="AP894" s="363">
        <v>1</v>
      </c>
      <c r="AQ894" s="255">
        <v>1</v>
      </c>
      <c r="AR894" s="255">
        <v>1</v>
      </c>
      <c r="AS894" s="255"/>
      <c r="AT894" s="255"/>
      <c r="AU894" s="2843">
        <f t="shared" si="2296"/>
        <v>0</v>
      </c>
      <c r="AV894" s="4008">
        <f t="shared" si="2263"/>
        <v>1</v>
      </c>
      <c r="AW894" s="590">
        <v>46317</v>
      </c>
      <c r="AX894" s="369">
        <v>4263444</v>
      </c>
      <c r="AY894" s="154">
        <v>46289</v>
      </c>
      <c r="AZ894" s="367">
        <v>4263413</v>
      </c>
      <c r="BA894" s="154">
        <v>46317</v>
      </c>
      <c r="BB894" s="367">
        <v>4263448</v>
      </c>
      <c r="BC894" s="368">
        <v>46317</v>
      </c>
      <c r="BD894" s="369">
        <v>4263450</v>
      </c>
      <c r="BE894" s="4599">
        <v>46303</v>
      </c>
      <c r="BF894" s="367">
        <v>4263451</v>
      </c>
      <c r="BG894" s="368">
        <v>46303</v>
      </c>
      <c r="BH894" s="367">
        <v>4263453</v>
      </c>
      <c r="BI894" s="154" t="str">
        <f t="shared" si="2311"/>
        <v>-</v>
      </c>
      <c r="BJ894" s="367"/>
      <c r="BK894" s="154" t="str">
        <f t="shared" si="2268"/>
        <v>-</v>
      </c>
      <c r="BL894" s="367"/>
      <c r="BM894" s="154" t="str">
        <f t="shared" si="2269"/>
        <v>-</v>
      </c>
      <c r="BN894" s="367"/>
      <c r="BO894" s="155" t="str">
        <f t="shared" si="2270"/>
        <v>-</v>
      </c>
      <c r="BP894" s="367"/>
      <c r="BQ894" s="154">
        <v>46281</v>
      </c>
      <c r="BR894" s="369">
        <v>4263457</v>
      </c>
      <c r="BS894" s="154" t="str">
        <f t="shared" si="2313"/>
        <v>-</v>
      </c>
      <c r="BT894" s="369"/>
      <c r="BU894" s="154" t="str">
        <f t="shared" si="2314"/>
        <v>-</v>
      </c>
      <c r="BV894" s="369"/>
      <c r="BW894" s="154" t="str">
        <f t="shared" si="2315"/>
        <v>-</v>
      </c>
      <c r="BX894" s="367"/>
      <c r="BY894" s="154" t="str">
        <f t="shared" si="2316"/>
        <v>-</v>
      </c>
      <c r="BZ894" s="369"/>
      <c r="CA894" s="154" t="str">
        <f t="shared" si="2317"/>
        <v>-</v>
      </c>
      <c r="CB894" s="367"/>
      <c r="CC894" s="154" t="str">
        <f t="shared" si="2318"/>
        <v>-</v>
      </c>
      <c r="CD894" s="367"/>
      <c r="CE894" s="2850" t="str">
        <f t="shared" si="2298"/>
        <v>-</v>
      </c>
      <c r="CF894" s="2846"/>
      <c r="CG894" s="2855" t="str">
        <f t="shared" si="2299"/>
        <v>-</v>
      </c>
      <c r="CH894" s="2851"/>
      <c r="CI894" s="2850" t="str">
        <f t="shared" si="2300"/>
        <v>-</v>
      </c>
      <c r="CJ894" s="2846"/>
      <c r="CK894" s="2850" t="str">
        <f t="shared" si="2301"/>
        <v>-</v>
      </c>
      <c r="CL894" s="2851"/>
      <c r="CM894" s="2850" t="str">
        <f t="shared" si="2302"/>
        <v>-</v>
      </c>
      <c r="CN894" s="2851"/>
      <c r="CO894" s="2855" t="str">
        <f t="shared" si="2303"/>
        <v>-</v>
      </c>
      <c r="CP894" s="2851"/>
      <c r="CQ894" s="2855" t="str">
        <f t="shared" si="2304"/>
        <v>-</v>
      </c>
      <c r="CR894" s="2851"/>
      <c r="CS894" s="2850" t="str">
        <f t="shared" si="2277"/>
        <v>-</v>
      </c>
      <c r="CT894" s="2851"/>
      <c r="CU894" s="2855"/>
      <c r="CV894" s="2851"/>
      <c r="CW894" s="2850" t="str">
        <f t="shared" si="2278"/>
        <v>-</v>
      </c>
      <c r="CX894" s="2851"/>
      <c r="CY894" s="2855" t="str">
        <f t="shared" si="2279"/>
        <v>-</v>
      </c>
      <c r="CZ894" s="2851"/>
      <c r="DA894" s="154" t="str">
        <f t="shared" si="2280"/>
        <v>-</v>
      </c>
      <c r="DB894" s="369"/>
      <c r="DC894" s="155" t="str">
        <f t="shared" si="2281"/>
        <v>-</v>
      </c>
      <c r="DD894" s="367"/>
      <c r="DE894" s="374">
        <f t="shared" si="2282"/>
        <v>1</v>
      </c>
      <c r="DF894" s="373"/>
      <c r="DG894" s="818">
        <f t="shared" si="2283"/>
        <v>0</v>
      </c>
      <c r="DH894" s="372"/>
      <c r="DI894" s="267">
        <v>46206</v>
      </c>
      <c r="DJ894" s="373">
        <v>4263335</v>
      </c>
      <c r="DK894" s="374">
        <f t="shared" si="2309"/>
        <v>0</v>
      </c>
      <c r="DL894" s="373"/>
      <c r="DM894" s="375">
        <f t="shared" si="2284"/>
        <v>0</v>
      </c>
      <c r="DN894" s="373"/>
      <c r="DO894" s="155">
        <f t="shared" si="2285"/>
        <v>0</v>
      </c>
      <c r="DP894" s="372"/>
      <c r="DQ894" s="155">
        <f t="shared" si="2286"/>
        <v>0</v>
      </c>
      <c r="DR894" s="373"/>
      <c r="DS894" s="155">
        <f t="shared" si="2287"/>
        <v>0</v>
      </c>
      <c r="DT894" s="372"/>
      <c r="DU894" s="155">
        <f t="shared" si="2288"/>
        <v>0</v>
      </c>
      <c r="DV894" s="373"/>
      <c r="DW894" s="4891">
        <f t="shared" si="2312"/>
        <v>0</v>
      </c>
      <c r="DX894" s="372"/>
      <c r="DY894" s="154">
        <f t="shared" si="2290"/>
        <v>0</v>
      </c>
      <c r="DZ894" s="373"/>
      <c r="EA894" s="154">
        <v>46296</v>
      </c>
      <c r="EB894" s="373">
        <v>4263502</v>
      </c>
      <c r="EC894" s="269">
        <f t="shared" si="2320"/>
        <v>1</v>
      </c>
      <c r="ED894" s="376"/>
      <c r="EE894" s="6971">
        <f t="shared" si="2321"/>
        <v>1</v>
      </c>
      <c r="EF894" s="7015"/>
      <c r="EG894" s="273"/>
      <c r="EH894" s="274"/>
      <c r="EI894" s="275"/>
      <c r="EJ894" s="276"/>
      <c r="EK894" s="275"/>
      <c r="EL894" s="277"/>
      <c r="EM894" s="278" t="str">
        <f t="shared" si="2305"/>
        <v xml:space="preserve"> </v>
      </c>
      <c r="EN894" s="372"/>
      <c r="EO894" s="155">
        <f t="shared" si="2306"/>
        <v>0</v>
      </c>
      <c r="EP894" s="373"/>
      <c r="ER894" s="194"/>
      <c r="ET894" s="154" t="str">
        <f>IF($AE894=0,"　",VLOOKUP($AE894,ﾚｰｻﾞOP,60,0))</f>
        <v>-</v>
      </c>
      <c r="EU894" s="373"/>
      <c r="EV894" s="154" t="str">
        <f t="shared" si="2294"/>
        <v>-</v>
      </c>
      <c r="EW894" s="373"/>
      <c r="EX894" s="154"/>
      <c r="EY894" s="367"/>
      <c r="EZ894" s="154"/>
      <c r="FA894" s="367"/>
      <c r="FB894" s="154"/>
      <c r="FC894" s="367"/>
      <c r="FD894" s="154"/>
      <c r="FE894" s="367"/>
      <c r="FF894" s="155"/>
      <c r="FG894" s="367"/>
      <c r="FH894" s="154"/>
      <c r="FI894" s="367"/>
      <c r="FJ894" s="154" t="str">
        <f>IF($AE894=0,"　",VLOOKUP($AE894,ﾚｰｻﾞOP,67,0))</f>
        <v>-</v>
      </c>
      <c r="FL894" s="155" t="str">
        <f t="shared" si="2295"/>
        <v>-</v>
      </c>
      <c r="FM894" s="279"/>
      <c r="FN894" s="1184"/>
      <c r="FO894" s="280"/>
      <c r="FP894" s="281"/>
      <c r="FQ894" s="282"/>
      <c r="FS894" s="281"/>
      <c r="FT894" s="282"/>
    </row>
    <row r="895" spans="1:176" ht="18.600000000000001" customHeight="1">
      <c r="A895" s="228">
        <f t="shared" si="2260"/>
        <v>885</v>
      </c>
      <c r="B895" s="343" t="str">
        <f t="shared" si="2261"/>
        <v>4IE</v>
      </c>
      <c r="C895" s="6947">
        <v>46357</v>
      </c>
      <c r="D895" s="7525" t="s">
        <v>29</v>
      </c>
      <c r="E895" s="7535" t="s">
        <v>2081</v>
      </c>
      <c r="F895" s="6828" t="s">
        <v>2603</v>
      </c>
      <c r="G895" s="1263"/>
      <c r="H895" s="1330" t="s">
        <v>629</v>
      </c>
      <c r="I895" s="1264" t="s">
        <v>52</v>
      </c>
      <c r="J895" s="1264" t="s">
        <v>2013</v>
      </c>
      <c r="K895" s="599" t="s">
        <v>11</v>
      </c>
      <c r="L895" s="600"/>
      <c r="M895" s="354">
        <v>46319</v>
      </c>
      <c r="N895" s="353"/>
      <c r="O895" s="354">
        <v>46322</v>
      </c>
      <c r="P895" s="353"/>
      <c r="Q895" s="7703">
        <v>46324</v>
      </c>
      <c r="R895" s="353"/>
      <c r="S895" s="7703">
        <v>46325</v>
      </c>
      <c r="T895" s="353"/>
      <c r="U895" s="7685">
        <v>46326</v>
      </c>
      <c r="V895" s="353"/>
      <c r="W895" s="7831">
        <v>46330</v>
      </c>
      <c r="X895" s="357"/>
      <c r="Y895" s="359">
        <v>46337</v>
      </c>
      <c r="Z895" s="359">
        <v>46337</v>
      </c>
      <c r="AA895" s="601"/>
      <c r="AB895" s="359"/>
      <c r="AC895" s="251" t="s">
        <v>627</v>
      </c>
      <c r="AD895" s="361"/>
      <c r="AE895" s="362">
        <v>6</v>
      </c>
      <c r="AF895" s="363" t="str">
        <f t="shared" si="2262"/>
        <v>4IE</v>
      </c>
      <c r="AG895" s="364"/>
      <c r="AH895" s="364">
        <v>1</v>
      </c>
      <c r="AI895" s="364"/>
      <c r="AJ895" s="364"/>
      <c r="AK895" s="364"/>
      <c r="AL895" s="364"/>
      <c r="AM895" s="364"/>
      <c r="AN895" s="364">
        <v>1</v>
      </c>
      <c r="AO895" s="364"/>
      <c r="AP895" s="363">
        <v>1</v>
      </c>
      <c r="AQ895" s="255">
        <v>1</v>
      </c>
      <c r="AR895" s="255">
        <v>1</v>
      </c>
      <c r="AS895" s="255"/>
      <c r="AT895" s="255"/>
      <c r="AU895" s="2843">
        <f t="shared" si="2296"/>
        <v>0</v>
      </c>
      <c r="AV895" s="4008">
        <f t="shared" si="2263"/>
        <v>1</v>
      </c>
      <c r="AW895" s="590">
        <v>46317</v>
      </c>
      <c r="AX895" s="369">
        <v>4263444</v>
      </c>
      <c r="AY895" s="154">
        <v>46303</v>
      </c>
      <c r="AZ895" s="367">
        <v>4263445</v>
      </c>
      <c r="BA895" s="154">
        <v>46317</v>
      </c>
      <c r="BB895" s="367">
        <v>4263448</v>
      </c>
      <c r="BC895" s="368">
        <v>46317</v>
      </c>
      <c r="BD895" s="369">
        <v>4263450</v>
      </c>
      <c r="BE895" s="4599">
        <v>46303</v>
      </c>
      <c r="BF895" s="367">
        <v>4263451</v>
      </c>
      <c r="BG895" s="368">
        <v>46303</v>
      </c>
      <c r="BH895" s="367">
        <v>4263453</v>
      </c>
      <c r="BI895" s="154" t="str">
        <f t="shared" si="2311"/>
        <v>-</v>
      </c>
      <c r="BJ895" s="367"/>
      <c r="BK895" s="154" t="str">
        <f t="shared" si="2268"/>
        <v>-</v>
      </c>
      <c r="BL895" s="367"/>
      <c r="BM895" s="154" t="str">
        <f t="shared" si="2269"/>
        <v>-</v>
      </c>
      <c r="BN895" s="367"/>
      <c r="BO895" s="155" t="str">
        <f t="shared" si="2270"/>
        <v>-</v>
      </c>
      <c r="BP895" s="367"/>
      <c r="BQ895" s="154">
        <v>46281</v>
      </c>
      <c r="BR895" s="369">
        <v>4263457</v>
      </c>
      <c r="BS895" s="154" t="str">
        <f t="shared" si="2313"/>
        <v>-</v>
      </c>
      <c r="BT895" s="369"/>
      <c r="BU895" s="154" t="str">
        <f t="shared" si="2314"/>
        <v>-</v>
      </c>
      <c r="BV895" s="369"/>
      <c r="BW895" s="154" t="str">
        <f t="shared" si="2315"/>
        <v>-</v>
      </c>
      <c r="BX895" s="367"/>
      <c r="BY895" s="154" t="str">
        <f t="shared" si="2316"/>
        <v>-</v>
      </c>
      <c r="BZ895" s="369"/>
      <c r="CA895" s="154" t="str">
        <f t="shared" si="2317"/>
        <v>-</v>
      </c>
      <c r="CB895" s="367"/>
      <c r="CC895" s="154" t="str">
        <f t="shared" si="2318"/>
        <v>-</v>
      </c>
      <c r="CD895" s="367"/>
      <c r="CE895" s="2850"/>
      <c r="CF895" s="2846"/>
      <c r="CG895" s="2855"/>
      <c r="CH895" s="2851"/>
      <c r="CI895" s="2850"/>
      <c r="CJ895" s="2846"/>
      <c r="CK895" s="2850"/>
      <c r="CL895" s="2851"/>
      <c r="CM895" s="2850"/>
      <c r="CN895" s="2851"/>
      <c r="CO895" s="2855"/>
      <c r="CP895" s="2851"/>
      <c r="CQ895" s="2855"/>
      <c r="CR895" s="2851"/>
      <c r="CS895" s="2850" t="str">
        <f t="shared" si="2277"/>
        <v>-</v>
      </c>
      <c r="CT895" s="2851"/>
      <c r="CU895" s="2855"/>
      <c r="CV895" s="2851"/>
      <c r="CW895" s="2850" t="str">
        <f t="shared" si="2278"/>
        <v>-</v>
      </c>
      <c r="CX895" s="2851"/>
      <c r="CY895" s="2855" t="str">
        <f t="shared" si="2279"/>
        <v>-</v>
      </c>
      <c r="CZ895" s="2851"/>
      <c r="DA895" s="154" t="str">
        <f t="shared" si="2280"/>
        <v>-</v>
      </c>
      <c r="DB895" s="369"/>
      <c r="DC895" s="155" t="str">
        <f t="shared" si="2281"/>
        <v>-</v>
      </c>
      <c r="DD895" s="367"/>
      <c r="DE895" s="374">
        <f t="shared" si="2282"/>
        <v>0</v>
      </c>
      <c r="DF895" s="373"/>
      <c r="DG895" s="818">
        <f t="shared" si="2283"/>
        <v>1</v>
      </c>
      <c r="DH895" s="372"/>
      <c r="DI895" s="267">
        <f t="shared" ref="DI895:DI901" si="2322">IF(AG895=1,1,0)</f>
        <v>0</v>
      </c>
      <c r="DJ895" s="373"/>
      <c r="DK895" s="374">
        <f t="shared" si="2309"/>
        <v>0</v>
      </c>
      <c r="DL895" s="373"/>
      <c r="DM895" s="375">
        <f t="shared" si="2284"/>
        <v>0</v>
      </c>
      <c r="DN895" s="373"/>
      <c r="DO895" s="155">
        <f t="shared" si="2285"/>
        <v>0</v>
      </c>
      <c r="DP895" s="372"/>
      <c r="DQ895" s="155">
        <f t="shared" si="2286"/>
        <v>0</v>
      </c>
      <c r="DR895" s="373"/>
      <c r="DS895" s="155">
        <f t="shared" si="2287"/>
        <v>0</v>
      </c>
      <c r="DT895" s="372"/>
      <c r="DU895" s="155">
        <f t="shared" si="2288"/>
        <v>0</v>
      </c>
      <c r="DV895" s="373"/>
      <c r="DW895" s="4891">
        <v>46296</v>
      </c>
      <c r="DX895" s="372">
        <v>4263500</v>
      </c>
      <c r="DY895" s="154">
        <f t="shared" si="2290"/>
        <v>0</v>
      </c>
      <c r="DZ895" s="373"/>
      <c r="EA895" s="154">
        <v>46296</v>
      </c>
      <c r="EB895" s="373">
        <v>4263502</v>
      </c>
      <c r="EC895" s="269">
        <f t="shared" si="2320"/>
        <v>1</v>
      </c>
      <c r="ED895" s="376"/>
      <c r="EE895" s="6971">
        <f t="shared" si="2321"/>
        <v>1</v>
      </c>
      <c r="EF895" s="7015"/>
      <c r="EG895" s="273"/>
      <c r="EH895" s="274"/>
      <c r="EI895" s="275"/>
      <c r="EJ895" s="276"/>
      <c r="EK895" s="275"/>
      <c r="EL895" s="277"/>
      <c r="EM895" s="278"/>
      <c r="EN895" s="372"/>
      <c r="EO895" s="155"/>
      <c r="EP895" s="373"/>
      <c r="ER895" s="194"/>
      <c r="ET895" s="154" t="str">
        <f>IF($AE895=0,"　",VLOOKUP($AE895,ﾚｰｻﾞOP,60,0))</f>
        <v>-</v>
      </c>
      <c r="EU895" s="373"/>
      <c r="EV895" s="154" t="str">
        <f t="shared" si="2294"/>
        <v>-</v>
      </c>
      <c r="EW895" s="373"/>
      <c r="EX895" s="154"/>
      <c r="EY895" s="367"/>
      <c r="EZ895" s="154"/>
      <c r="FA895" s="367"/>
      <c r="FB895" s="154"/>
      <c r="FC895" s="367"/>
      <c r="FD895" s="154"/>
      <c r="FE895" s="367"/>
      <c r="FF895" s="155"/>
      <c r="FG895" s="367"/>
      <c r="FH895" s="154"/>
      <c r="FI895" s="367"/>
      <c r="FJ895" s="154" t="str">
        <f>IF($AE895=0,"　",VLOOKUP($AE895,ﾚｰｻﾞOP,67,0))</f>
        <v>-</v>
      </c>
      <c r="FK895" s="373"/>
      <c r="FL895" s="155" t="str">
        <f t="shared" si="2295"/>
        <v>-</v>
      </c>
      <c r="FM895" s="279"/>
      <c r="FN895" s="1184"/>
      <c r="FO895" s="280"/>
      <c r="FP895" s="281"/>
      <c r="FQ895" s="282"/>
      <c r="FS895" s="281"/>
      <c r="FT895" s="282"/>
    </row>
    <row r="896" spans="1:176" ht="18.600000000000001" customHeight="1">
      <c r="A896" s="228">
        <f t="shared" si="2260"/>
        <v>886</v>
      </c>
      <c r="B896" s="343" t="str">
        <f t="shared" si="2261"/>
        <v>4IE</v>
      </c>
      <c r="C896" s="6821">
        <v>46321</v>
      </c>
      <c r="D896" s="5644" t="s">
        <v>1601</v>
      </c>
      <c r="E896" s="5719" t="s">
        <v>2043</v>
      </c>
      <c r="F896" s="6828" t="s">
        <v>2378</v>
      </c>
      <c r="G896" s="6671"/>
      <c r="H896" s="1330" t="s">
        <v>630</v>
      </c>
      <c r="I896" s="1264" t="s">
        <v>48</v>
      </c>
      <c r="J896" s="1264" t="s">
        <v>1702</v>
      </c>
      <c r="K896" s="599" t="s">
        <v>11</v>
      </c>
      <c r="L896" s="600" t="s">
        <v>2295</v>
      </c>
      <c r="M896" s="354">
        <v>46319</v>
      </c>
      <c r="N896" s="353"/>
      <c r="O896" s="354">
        <v>46323</v>
      </c>
      <c r="P896" s="353"/>
      <c r="Q896" s="354">
        <v>46325</v>
      </c>
      <c r="R896" s="353"/>
      <c r="S896" s="354">
        <v>46326</v>
      </c>
      <c r="T896" s="353"/>
      <c r="U896" s="7685">
        <v>46326</v>
      </c>
      <c r="V896" s="353"/>
      <c r="W896" s="7830">
        <v>46331</v>
      </c>
      <c r="X896" s="357"/>
      <c r="Y896" s="359">
        <v>46338</v>
      </c>
      <c r="Z896" s="359">
        <v>46338</v>
      </c>
      <c r="AA896" s="601"/>
      <c r="AB896" s="359"/>
      <c r="AC896" s="251"/>
      <c r="AD896" s="361"/>
      <c r="AE896" s="362">
        <v>25</v>
      </c>
      <c r="AF896" s="363" t="str">
        <f t="shared" si="2262"/>
        <v>4IE</v>
      </c>
      <c r="AG896" s="364"/>
      <c r="AH896" s="364"/>
      <c r="AI896" s="364"/>
      <c r="AJ896" s="364"/>
      <c r="AK896" s="364"/>
      <c r="AL896" s="364"/>
      <c r="AM896" s="364"/>
      <c r="AN896" s="364"/>
      <c r="AO896" s="364"/>
      <c r="AP896" s="363"/>
      <c r="AQ896" s="255"/>
      <c r="AR896" s="255"/>
      <c r="AS896" s="255"/>
      <c r="AT896" s="255"/>
      <c r="AU896" s="2843">
        <f>IF(AI896="付属済",0,IF(AI896=1,AI896+AP896,0))</f>
        <v>0</v>
      </c>
      <c r="AV896" s="4008">
        <f t="shared" si="2263"/>
        <v>0</v>
      </c>
      <c r="AW896" s="590" t="str">
        <f t="shared" si="2264"/>
        <v>-</v>
      </c>
      <c r="AX896" s="369"/>
      <c r="AY896" s="154" t="str">
        <f t="shared" si="2265"/>
        <v>-</v>
      </c>
      <c r="AZ896" s="367"/>
      <c r="BA896" s="154" t="str">
        <f t="shared" si="2266"/>
        <v>-</v>
      </c>
      <c r="BB896" s="367"/>
      <c r="BC896" s="368" t="str">
        <f t="shared" si="2267"/>
        <v>-</v>
      </c>
      <c r="BD896" s="369"/>
      <c r="BE896" s="4599" t="str">
        <f t="shared" si="2310"/>
        <v>-</v>
      </c>
      <c r="BF896" s="367"/>
      <c r="BG896" s="368" t="str">
        <f>IF($AE896=0,"　",VLOOKUP($AE896,ﾚｰｻﾞOP,10,0))</f>
        <v>-</v>
      </c>
      <c r="BH896" s="367"/>
      <c r="BI896" s="154" t="str">
        <f t="shared" si="2311"/>
        <v>-</v>
      </c>
      <c r="BJ896" s="367"/>
      <c r="BK896" s="154" t="str">
        <f t="shared" si="2268"/>
        <v>-</v>
      </c>
      <c r="BL896" s="367"/>
      <c r="BM896" s="154" t="str">
        <f t="shared" si="2269"/>
        <v>-</v>
      </c>
      <c r="BN896" s="367"/>
      <c r="BO896" s="155" t="str">
        <f t="shared" si="2270"/>
        <v>-</v>
      </c>
      <c r="BP896" s="367"/>
      <c r="BQ896" s="154" t="str">
        <f t="shared" ref="BQ896:BQ920" si="2323">IF($AE896=0,"　",VLOOKUP($AE896,ﾚｰｻﾞOP,12,0))</f>
        <v>-</v>
      </c>
      <c r="BR896" s="369"/>
      <c r="BS896" s="154" t="str">
        <f t="shared" si="2313"/>
        <v>-</v>
      </c>
      <c r="BT896" s="369"/>
      <c r="BU896" s="154" t="str">
        <f t="shared" si="2314"/>
        <v>-</v>
      </c>
      <c r="BV896" s="369"/>
      <c r="BW896" s="154" t="str">
        <f t="shared" si="2315"/>
        <v>-</v>
      </c>
      <c r="BX896" s="367"/>
      <c r="BY896" s="154" t="str">
        <f t="shared" si="2316"/>
        <v>-</v>
      </c>
      <c r="BZ896" s="369"/>
      <c r="CA896" s="154" t="str">
        <f t="shared" si="2317"/>
        <v>-</v>
      </c>
      <c r="CB896" s="367"/>
      <c r="CC896" s="154" t="str">
        <f t="shared" si="2318"/>
        <v>-</v>
      </c>
      <c r="CD896" s="367"/>
      <c r="CE896" s="2850" t="str">
        <f t="shared" ref="CE896:CE901" si="2324">IF($AE896=0,"　",VLOOKUP($AE896,ﾚｰｻﾞOP,19,0))</f>
        <v>-</v>
      </c>
      <c r="CF896" s="2846"/>
      <c r="CG896" s="2855" t="str">
        <f t="shared" ref="CG896:CG901" si="2325">IF($AE896=0,"　",VLOOKUP($AE896,ﾚｰｻﾞOP,20,0))</f>
        <v>-</v>
      </c>
      <c r="CH896" s="2851"/>
      <c r="CI896" s="2850" t="str">
        <f t="shared" ref="CI896:CI901" si="2326">IF($AE896=0,"　",VLOOKUP($AE896,ﾚｰｻﾞOP,21,0))</f>
        <v>-</v>
      </c>
      <c r="CJ896" s="2846"/>
      <c r="CK896" s="2850" t="str">
        <f t="shared" ref="CK896:CK901" si="2327">IF($AE896=0,"　",VLOOKUP($AE896,ﾚｰｻﾞOP,22,0))</f>
        <v>-</v>
      </c>
      <c r="CL896" s="2851"/>
      <c r="CM896" s="2850" t="str">
        <f t="shared" ref="CM896:CM901" si="2328">IF($AE896=0,"　",VLOOKUP($AE896,ﾚｰｻﾞOP,23,0))</f>
        <v>-</v>
      </c>
      <c r="CN896" s="2851"/>
      <c r="CO896" s="2855" t="str">
        <f t="shared" ref="CO896:CO901" si="2329">IF($AE896=0,"　",VLOOKUP($AE896,ﾚｰｻﾞOP,24,0))</f>
        <v>-</v>
      </c>
      <c r="CP896" s="2851"/>
      <c r="CQ896" s="2855" t="str">
        <f t="shared" ref="CQ896:CQ901" si="2330">IF($AE896=0,"　",VLOOKUP($AE896,ﾚｰｻﾞOP,25,0))</f>
        <v>-</v>
      </c>
      <c r="CR896" s="2851"/>
      <c r="CS896" s="2850" t="str">
        <f t="shared" si="2277"/>
        <v>-</v>
      </c>
      <c r="CT896" s="2851"/>
      <c r="CU896" s="2855"/>
      <c r="CV896" s="2851"/>
      <c r="CW896" s="2850" t="str">
        <f t="shared" si="2278"/>
        <v>-</v>
      </c>
      <c r="CX896" s="2851"/>
      <c r="CY896" s="2855" t="str">
        <f t="shared" si="2279"/>
        <v>-</v>
      </c>
      <c r="CZ896" s="2851"/>
      <c r="DA896" s="154" t="str">
        <f t="shared" si="2280"/>
        <v>-</v>
      </c>
      <c r="DB896" s="369"/>
      <c r="DC896" s="155" t="str">
        <f t="shared" si="2281"/>
        <v>-</v>
      </c>
      <c r="DD896" s="367"/>
      <c r="DE896" s="374">
        <f t="shared" si="2282"/>
        <v>0</v>
      </c>
      <c r="DF896" s="373"/>
      <c r="DG896" s="818">
        <f t="shared" si="2283"/>
        <v>0</v>
      </c>
      <c r="DH896" s="372"/>
      <c r="DI896" s="267">
        <f t="shared" si="2322"/>
        <v>0</v>
      </c>
      <c r="DJ896" s="373"/>
      <c r="DK896" s="374">
        <f t="shared" si="2309"/>
        <v>0</v>
      </c>
      <c r="DL896" s="373"/>
      <c r="DM896" s="375">
        <f t="shared" si="2284"/>
        <v>0</v>
      </c>
      <c r="DN896" s="373"/>
      <c r="DO896" s="155">
        <f t="shared" si="2285"/>
        <v>0</v>
      </c>
      <c r="DP896" s="372"/>
      <c r="DQ896" s="155">
        <f t="shared" si="2286"/>
        <v>0</v>
      </c>
      <c r="DR896" s="373"/>
      <c r="DS896" s="155">
        <f t="shared" si="2287"/>
        <v>0</v>
      </c>
      <c r="DT896" s="372"/>
      <c r="DU896" s="155">
        <f t="shared" si="2288"/>
        <v>0</v>
      </c>
      <c r="DV896" s="373"/>
      <c r="DW896" s="4891">
        <f t="shared" si="2312"/>
        <v>0</v>
      </c>
      <c r="DX896" s="372"/>
      <c r="DY896" s="154">
        <f t="shared" si="2290"/>
        <v>0</v>
      </c>
      <c r="DZ896" s="373"/>
      <c r="EA896" s="154">
        <f t="shared" si="2319"/>
        <v>0</v>
      </c>
      <c r="EB896" s="373"/>
      <c r="EC896" s="269">
        <f t="shared" si="2320"/>
        <v>0</v>
      </c>
      <c r="ED896" s="376"/>
      <c r="EE896" s="822">
        <f t="shared" si="2321"/>
        <v>0</v>
      </c>
      <c r="EF896" s="377"/>
      <c r="EG896" s="273"/>
      <c r="EH896" s="274"/>
      <c r="EI896" s="275"/>
      <c r="EJ896" s="276"/>
      <c r="EK896" s="275"/>
      <c r="EL896" s="277"/>
      <c r="EM896" s="278" t="str">
        <f>IF(CE896="-"," ",IF(AR896=1,1," "))</f>
        <v xml:space="preserve"> </v>
      </c>
      <c r="EN896" s="372"/>
      <c r="EO896" s="155">
        <f>IF(AT896=1,1,0)</f>
        <v>0</v>
      </c>
      <c r="EP896" s="373"/>
      <c r="ER896" s="194"/>
      <c r="ET896" s="154">
        <v>46206</v>
      </c>
      <c r="EU896" s="373">
        <v>4263341</v>
      </c>
      <c r="EV896" s="154">
        <f t="shared" si="2294"/>
        <v>1</v>
      </c>
      <c r="EW896" s="373"/>
      <c r="EX896" s="154"/>
      <c r="EY896" s="367"/>
      <c r="EZ896" s="154"/>
      <c r="FA896" s="367"/>
      <c r="FB896" s="154"/>
      <c r="FC896" s="367"/>
      <c r="FD896" s="154">
        <v>46275</v>
      </c>
      <c r="FE896" s="367">
        <v>4263429</v>
      </c>
      <c r="FF896" s="155"/>
      <c r="FG896" s="367"/>
      <c r="FH896" s="154">
        <v>46087</v>
      </c>
      <c r="FI896" s="367">
        <v>4263173</v>
      </c>
      <c r="FJ896" s="154">
        <v>46275</v>
      </c>
      <c r="FK896" s="373">
        <v>4263430</v>
      </c>
      <c r="FL896" s="155">
        <f t="shared" si="2295"/>
        <v>1</v>
      </c>
      <c r="FM896" s="279"/>
      <c r="FN896" s="1184"/>
      <c r="FO896" s="280"/>
      <c r="FP896" s="281"/>
      <c r="FQ896" s="282"/>
      <c r="FS896" s="281"/>
      <c r="FT896" s="282"/>
    </row>
    <row r="897" spans="1:176" ht="18.600000000000001" customHeight="1">
      <c r="A897" s="228">
        <f t="shared" si="2260"/>
        <v>887</v>
      </c>
      <c r="B897" s="343" t="str">
        <f t="shared" si="2261"/>
        <v>4IE</v>
      </c>
      <c r="C897" s="6821">
        <v>46321</v>
      </c>
      <c r="D897" s="5644" t="s">
        <v>1601</v>
      </c>
      <c r="E897" s="5719" t="s">
        <v>2044</v>
      </c>
      <c r="F897" s="6828" t="s">
        <v>2382</v>
      </c>
      <c r="G897" s="1263"/>
      <c r="H897" s="1330" t="s">
        <v>630</v>
      </c>
      <c r="I897" s="1264" t="s">
        <v>48</v>
      </c>
      <c r="J897" s="1264" t="s">
        <v>1702</v>
      </c>
      <c r="K897" s="599" t="s">
        <v>11</v>
      </c>
      <c r="L897" s="600"/>
      <c r="M897" s="354">
        <v>46322</v>
      </c>
      <c r="N897" s="353"/>
      <c r="O897" s="354">
        <v>46323</v>
      </c>
      <c r="P897" s="353"/>
      <c r="Q897" s="354">
        <v>46325</v>
      </c>
      <c r="R897" s="353"/>
      <c r="S897" s="354">
        <v>46326</v>
      </c>
      <c r="T897" s="353"/>
      <c r="U897" s="7610">
        <v>46330</v>
      </c>
      <c r="V897" s="353"/>
      <c r="W897" s="7841">
        <v>46331</v>
      </c>
      <c r="X897" s="357"/>
      <c r="Y897" s="359">
        <v>46338</v>
      </c>
      <c r="Z897" s="359">
        <v>46338</v>
      </c>
      <c r="AA897" s="601"/>
      <c r="AB897" s="359"/>
      <c r="AC897" s="251"/>
      <c r="AD897" s="361"/>
      <c r="AE897" s="362">
        <v>25</v>
      </c>
      <c r="AF897" s="363" t="str">
        <f t="shared" si="2262"/>
        <v>4IE</v>
      </c>
      <c r="AG897" s="364"/>
      <c r="AH897" s="364"/>
      <c r="AI897" s="364"/>
      <c r="AJ897" s="364"/>
      <c r="AK897" s="364"/>
      <c r="AL897" s="364"/>
      <c r="AM897" s="364"/>
      <c r="AN897" s="364"/>
      <c r="AO897" s="364"/>
      <c r="AP897" s="363"/>
      <c r="AQ897" s="255"/>
      <c r="AR897" s="255"/>
      <c r="AS897" s="255"/>
      <c r="AT897" s="255"/>
      <c r="AU897" s="2843">
        <f>IF(AI897="付属済",0,IF(AI897=1,AI897+AP897,0))</f>
        <v>0</v>
      </c>
      <c r="AV897" s="4008">
        <f t="shared" si="2263"/>
        <v>0</v>
      </c>
      <c r="AW897" s="590" t="str">
        <f t="shared" si="2264"/>
        <v>-</v>
      </c>
      <c r="AX897" s="369"/>
      <c r="AY897" s="154" t="str">
        <f t="shared" si="2265"/>
        <v>-</v>
      </c>
      <c r="AZ897" s="367"/>
      <c r="BA897" s="154" t="str">
        <f t="shared" si="2266"/>
        <v>-</v>
      </c>
      <c r="BB897" s="367"/>
      <c r="BC897" s="368" t="str">
        <f t="shared" si="2267"/>
        <v>-</v>
      </c>
      <c r="BD897" s="369"/>
      <c r="BE897" s="4599" t="str">
        <f t="shared" si="2310"/>
        <v>-</v>
      </c>
      <c r="BF897" s="367"/>
      <c r="BG897" s="368" t="str">
        <f>IF($AE897=0,"　",VLOOKUP($AE897,ﾚｰｻﾞOP,10,0))</f>
        <v>-</v>
      </c>
      <c r="BH897" s="367"/>
      <c r="BI897" s="154" t="str">
        <f t="shared" si="2311"/>
        <v>-</v>
      </c>
      <c r="BJ897" s="367"/>
      <c r="BK897" s="154" t="str">
        <f t="shared" si="2268"/>
        <v>-</v>
      </c>
      <c r="BL897" s="367"/>
      <c r="BM897" s="154" t="str">
        <f t="shared" si="2269"/>
        <v>-</v>
      </c>
      <c r="BN897" s="367"/>
      <c r="BO897" s="155" t="str">
        <f t="shared" si="2270"/>
        <v>-</v>
      </c>
      <c r="BP897" s="367"/>
      <c r="BQ897" s="154" t="str">
        <f t="shared" si="2323"/>
        <v>-</v>
      </c>
      <c r="BR897" s="369"/>
      <c r="BS897" s="154" t="str">
        <f t="shared" si="2313"/>
        <v>-</v>
      </c>
      <c r="BT897" s="369"/>
      <c r="BU897" s="154" t="str">
        <f t="shared" si="2314"/>
        <v>-</v>
      </c>
      <c r="BV897" s="369"/>
      <c r="BW897" s="154" t="str">
        <f t="shared" si="2315"/>
        <v>-</v>
      </c>
      <c r="BX897" s="367"/>
      <c r="BY897" s="154" t="str">
        <f t="shared" si="2316"/>
        <v>-</v>
      </c>
      <c r="BZ897" s="369"/>
      <c r="CA897" s="154" t="str">
        <f t="shared" si="2317"/>
        <v>-</v>
      </c>
      <c r="CB897" s="367"/>
      <c r="CC897" s="154" t="str">
        <f t="shared" si="2318"/>
        <v>-</v>
      </c>
      <c r="CD897" s="367"/>
      <c r="CE897" s="2850" t="str">
        <f t="shared" si="2324"/>
        <v>-</v>
      </c>
      <c r="CF897" s="2846"/>
      <c r="CG897" s="2855" t="str">
        <f t="shared" si="2325"/>
        <v>-</v>
      </c>
      <c r="CH897" s="2851"/>
      <c r="CI897" s="2850" t="str">
        <f t="shared" si="2326"/>
        <v>-</v>
      </c>
      <c r="CJ897" s="2846"/>
      <c r="CK897" s="2850" t="str">
        <f t="shared" si="2327"/>
        <v>-</v>
      </c>
      <c r="CL897" s="2851"/>
      <c r="CM897" s="2850" t="str">
        <f t="shared" si="2328"/>
        <v>-</v>
      </c>
      <c r="CN897" s="2851"/>
      <c r="CO897" s="2855" t="str">
        <f t="shared" si="2329"/>
        <v>-</v>
      </c>
      <c r="CP897" s="2851"/>
      <c r="CQ897" s="2855" t="str">
        <f t="shared" si="2330"/>
        <v>-</v>
      </c>
      <c r="CR897" s="2851"/>
      <c r="CS897" s="2850" t="str">
        <f t="shared" si="2277"/>
        <v>-</v>
      </c>
      <c r="CT897" s="2851"/>
      <c r="CU897" s="2855"/>
      <c r="CV897" s="2851"/>
      <c r="CW897" s="2850" t="str">
        <f t="shared" si="2278"/>
        <v>-</v>
      </c>
      <c r="CX897" s="2851"/>
      <c r="CY897" s="2855" t="str">
        <f t="shared" si="2279"/>
        <v>-</v>
      </c>
      <c r="CZ897" s="2851"/>
      <c r="DA897" s="154" t="str">
        <f t="shared" si="2280"/>
        <v>-</v>
      </c>
      <c r="DB897" s="369"/>
      <c r="DC897" s="155" t="str">
        <f t="shared" si="2281"/>
        <v>-</v>
      </c>
      <c r="DD897" s="367"/>
      <c r="DE897" s="374">
        <f t="shared" si="2282"/>
        <v>0</v>
      </c>
      <c r="DF897" s="373"/>
      <c r="DG897" s="818">
        <f t="shared" si="2283"/>
        <v>0</v>
      </c>
      <c r="DH897" s="372"/>
      <c r="DI897" s="267">
        <f t="shared" si="2322"/>
        <v>0</v>
      </c>
      <c r="DJ897" s="373"/>
      <c r="DK897" s="374">
        <f t="shared" si="2309"/>
        <v>0</v>
      </c>
      <c r="DL897" s="373"/>
      <c r="DM897" s="375">
        <f t="shared" si="2284"/>
        <v>0</v>
      </c>
      <c r="DN897" s="373"/>
      <c r="DO897" s="155">
        <f t="shared" si="2285"/>
        <v>0</v>
      </c>
      <c r="DP897" s="372"/>
      <c r="DQ897" s="155">
        <f t="shared" si="2286"/>
        <v>0</v>
      </c>
      <c r="DR897" s="373"/>
      <c r="DS897" s="155">
        <f t="shared" si="2287"/>
        <v>0</v>
      </c>
      <c r="DT897" s="372"/>
      <c r="DU897" s="155">
        <f t="shared" si="2288"/>
        <v>0</v>
      </c>
      <c r="DV897" s="373"/>
      <c r="DW897" s="4891">
        <f t="shared" si="2312"/>
        <v>0</v>
      </c>
      <c r="DX897" s="372"/>
      <c r="DY897" s="154">
        <f t="shared" si="2290"/>
        <v>0</v>
      </c>
      <c r="DZ897" s="373"/>
      <c r="EA897" s="154">
        <f t="shared" si="2319"/>
        <v>0</v>
      </c>
      <c r="EB897" s="373"/>
      <c r="EC897" s="269">
        <f t="shared" si="2320"/>
        <v>0</v>
      </c>
      <c r="ED897" s="376"/>
      <c r="EE897" s="822">
        <f t="shared" si="2321"/>
        <v>0</v>
      </c>
      <c r="EF897" s="377"/>
      <c r="EG897" s="273"/>
      <c r="EH897" s="274"/>
      <c r="EI897" s="275"/>
      <c r="EJ897" s="276"/>
      <c r="EK897" s="275"/>
      <c r="EL897" s="277"/>
      <c r="EM897" s="278" t="str">
        <f>IF(CE897="-"," ",IF(AR897=1,1," "))</f>
        <v xml:space="preserve"> </v>
      </c>
      <c r="EN897" s="372"/>
      <c r="EO897" s="155">
        <f>IF(AT897=1,1,0)</f>
        <v>0</v>
      </c>
      <c r="EP897" s="373"/>
      <c r="ER897" s="194"/>
      <c r="ET897" s="154">
        <v>46206</v>
      </c>
      <c r="EU897" s="373">
        <v>4263341</v>
      </c>
      <c r="EV897" s="154">
        <f t="shared" si="2294"/>
        <v>1</v>
      </c>
      <c r="EW897" s="373"/>
      <c r="EX897" s="154"/>
      <c r="EY897" s="367"/>
      <c r="EZ897" s="154"/>
      <c r="FA897" s="367"/>
      <c r="FB897" s="154"/>
      <c r="FC897" s="367"/>
      <c r="FD897" s="154">
        <v>46275</v>
      </c>
      <c r="FE897" s="367">
        <v>4263429</v>
      </c>
      <c r="FF897" s="155"/>
      <c r="FG897" s="367"/>
      <c r="FH897" s="154">
        <v>46087</v>
      </c>
      <c r="FI897" s="367">
        <v>4263173</v>
      </c>
      <c r="FJ897" s="154">
        <v>46275</v>
      </c>
      <c r="FK897" s="373">
        <v>4263430</v>
      </c>
      <c r="FL897" s="155">
        <f t="shared" si="2295"/>
        <v>1</v>
      </c>
      <c r="FM897" s="279"/>
      <c r="FN897" s="1184"/>
      <c r="FO897" s="280"/>
      <c r="FP897" s="281"/>
      <c r="FQ897" s="282"/>
      <c r="FS897" s="281"/>
      <c r="FT897" s="282"/>
    </row>
    <row r="898" spans="1:176" ht="18.600000000000001" customHeight="1">
      <c r="A898" s="228">
        <f t="shared" si="2260"/>
        <v>888</v>
      </c>
      <c r="B898" s="343" t="str">
        <f t="shared" si="2261"/>
        <v>4IE</v>
      </c>
      <c r="C898" s="6947">
        <v>46357</v>
      </c>
      <c r="D898" s="6778" t="s">
        <v>30</v>
      </c>
      <c r="E898" s="6791">
        <v>84511369</v>
      </c>
      <c r="F898" s="1564"/>
      <c r="G898" s="1263"/>
      <c r="H898" s="1330" t="s">
        <v>630</v>
      </c>
      <c r="I898" s="1264" t="s">
        <v>1082</v>
      </c>
      <c r="J898" s="1264" t="s">
        <v>2300</v>
      </c>
      <c r="K898" s="599" t="s">
        <v>11</v>
      </c>
      <c r="L898" s="600"/>
      <c r="M898" s="354">
        <v>46322</v>
      </c>
      <c r="N898" s="353"/>
      <c r="O898" s="354">
        <v>46324</v>
      </c>
      <c r="P898" s="353"/>
      <c r="Q898" s="354">
        <v>46326</v>
      </c>
      <c r="R898" s="353"/>
      <c r="S898" s="354">
        <v>46330</v>
      </c>
      <c r="T898" s="353"/>
      <c r="U898" s="7610">
        <v>46330</v>
      </c>
      <c r="V898" s="353"/>
      <c r="W898" s="7831">
        <v>46332</v>
      </c>
      <c r="X898" s="357"/>
      <c r="Y898" s="359">
        <v>46338</v>
      </c>
      <c r="Z898" s="359">
        <v>46338</v>
      </c>
      <c r="AA898" s="601"/>
      <c r="AB898" s="359"/>
      <c r="AC898" s="251" t="s">
        <v>627</v>
      </c>
      <c r="AD898" s="361"/>
      <c r="AE898" s="362">
        <v>3</v>
      </c>
      <c r="AF898" s="363" t="str">
        <f t="shared" si="2262"/>
        <v>4IE</v>
      </c>
      <c r="AG898" s="364"/>
      <c r="AH898" s="364"/>
      <c r="AI898" s="364">
        <v>1</v>
      </c>
      <c r="AJ898" s="364"/>
      <c r="AK898" s="364"/>
      <c r="AL898" s="364"/>
      <c r="AM898" s="364"/>
      <c r="AN898" s="364">
        <v>1</v>
      </c>
      <c r="AO898" s="364">
        <v>1</v>
      </c>
      <c r="AP898" s="363">
        <v>1</v>
      </c>
      <c r="AQ898" s="255">
        <v>1</v>
      </c>
      <c r="AR898" s="255">
        <v>1</v>
      </c>
      <c r="AS898" s="255">
        <v>1</v>
      </c>
      <c r="AT898" s="255"/>
      <c r="AU898" s="2843">
        <f>IF(AI898="付属済",0,IF(AI898=1,AI898+AP898,0))</f>
        <v>2</v>
      </c>
      <c r="AV898" s="4008">
        <f t="shared" si="2263"/>
        <v>101</v>
      </c>
      <c r="AW898" s="590">
        <v>46317</v>
      </c>
      <c r="AX898" s="369">
        <v>4263444</v>
      </c>
      <c r="AY898" s="154">
        <v>46303</v>
      </c>
      <c r="AZ898" s="367">
        <v>4263445</v>
      </c>
      <c r="BA898" s="154">
        <v>46317</v>
      </c>
      <c r="BB898" s="367">
        <v>4263448</v>
      </c>
      <c r="BC898" s="368">
        <v>46317</v>
      </c>
      <c r="BD898" s="369">
        <v>4263450</v>
      </c>
      <c r="BE898" s="4599">
        <v>46317</v>
      </c>
      <c r="BF898" s="367">
        <v>4263452</v>
      </c>
      <c r="BG898" s="368">
        <v>46330</v>
      </c>
      <c r="BH898" s="367">
        <v>4263495</v>
      </c>
      <c r="BI898" s="154">
        <v>46275</v>
      </c>
      <c r="BJ898" s="367">
        <v>4263419</v>
      </c>
      <c r="BK898" s="154" t="str">
        <f t="shared" si="2268"/>
        <v>-</v>
      </c>
      <c r="BL898" s="367"/>
      <c r="BM898" s="154" t="str">
        <f t="shared" si="2269"/>
        <v>-</v>
      </c>
      <c r="BN898" s="367"/>
      <c r="BO898" s="155" t="str">
        <f t="shared" si="2270"/>
        <v>-</v>
      </c>
      <c r="BP898" s="367"/>
      <c r="BQ898" s="154" t="str">
        <f t="shared" si="2323"/>
        <v>-</v>
      </c>
      <c r="BR898" s="369"/>
      <c r="BS898" s="154" t="str">
        <f t="shared" si="2313"/>
        <v>-</v>
      </c>
      <c r="BT898" s="369"/>
      <c r="BU898" s="154" t="str">
        <f t="shared" si="2314"/>
        <v>-</v>
      </c>
      <c r="BV898" s="369"/>
      <c r="BW898" s="154" t="str">
        <f t="shared" si="2315"/>
        <v>-</v>
      </c>
      <c r="BX898" s="367"/>
      <c r="BY898" s="154" t="str">
        <f t="shared" si="2316"/>
        <v>-</v>
      </c>
      <c r="BZ898" s="369"/>
      <c r="CA898" s="154" t="str">
        <f t="shared" si="2317"/>
        <v>-</v>
      </c>
      <c r="CB898" s="367"/>
      <c r="CC898" s="154" t="str">
        <f t="shared" si="2318"/>
        <v>-</v>
      </c>
      <c r="CD898" s="367"/>
      <c r="CE898" s="2850" t="str">
        <f t="shared" si="2324"/>
        <v>-</v>
      </c>
      <c r="CF898" s="2846"/>
      <c r="CG898" s="2855" t="str">
        <f t="shared" si="2325"/>
        <v>-</v>
      </c>
      <c r="CH898" s="2851"/>
      <c r="CI898" s="2850" t="str">
        <f t="shared" si="2326"/>
        <v>-</v>
      </c>
      <c r="CJ898" s="2846"/>
      <c r="CK898" s="2850" t="str">
        <f t="shared" si="2327"/>
        <v>-</v>
      </c>
      <c r="CL898" s="2851"/>
      <c r="CM898" s="2850" t="str">
        <f t="shared" si="2328"/>
        <v>-</v>
      </c>
      <c r="CN898" s="2851"/>
      <c r="CO898" s="2855" t="str">
        <f t="shared" si="2329"/>
        <v>-</v>
      </c>
      <c r="CP898" s="2851"/>
      <c r="CQ898" s="2855" t="str">
        <f t="shared" si="2330"/>
        <v>-</v>
      </c>
      <c r="CR898" s="2851"/>
      <c r="CS898" s="2850" t="str">
        <f t="shared" si="2277"/>
        <v>-</v>
      </c>
      <c r="CT898" s="2851"/>
      <c r="CU898" s="2855"/>
      <c r="CV898" s="2851"/>
      <c r="CW898" s="2850" t="str">
        <f t="shared" si="2278"/>
        <v>-</v>
      </c>
      <c r="CX898" s="2851"/>
      <c r="CY898" s="2855" t="str">
        <f t="shared" si="2279"/>
        <v>-</v>
      </c>
      <c r="CZ898" s="2851"/>
      <c r="DA898" s="154" t="str">
        <f t="shared" si="2280"/>
        <v>-</v>
      </c>
      <c r="DB898" s="369"/>
      <c r="DC898" s="155" t="str">
        <f t="shared" si="2281"/>
        <v>-</v>
      </c>
      <c r="DD898" s="367"/>
      <c r="DE898" s="374">
        <f t="shared" si="2282"/>
        <v>0</v>
      </c>
      <c r="DF898" s="373"/>
      <c r="DG898" s="818">
        <f t="shared" si="2283"/>
        <v>0</v>
      </c>
      <c r="DH898" s="372"/>
      <c r="DI898" s="267">
        <f t="shared" si="2322"/>
        <v>0</v>
      </c>
      <c r="DJ898" s="373"/>
      <c r="DK898" s="374">
        <f t="shared" si="2309"/>
        <v>1</v>
      </c>
      <c r="DL898" s="373"/>
      <c r="DM898" s="375">
        <f t="shared" si="2284"/>
        <v>0</v>
      </c>
      <c r="DN898" s="373"/>
      <c r="DO898" s="155">
        <f t="shared" si="2285"/>
        <v>0</v>
      </c>
      <c r="DP898" s="372"/>
      <c r="DQ898" s="155">
        <f t="shared" si="2286"/>
        <v>0</v>
      </c>
      <c r="DR898" s="373"/>
      <c r="DS898" s="155">
        <f t="shared" si="2287"/>
        <v>0</v>
      </c>
      <c r="DT898" s="372"/>
      <c r="DU898" s="155">
        <f t="shared" si="2288"/>
        <v>0</v>
      </c>
      <c r="DV898" s="373"/>
      <c r="DW898" s="4891">
        <v>46296</v>
      </c>
      <c r="DX898" s="372">
        <v>4263500</v>
      </c>
      <c r="DY898" s="154">
        <v>46332</v>
      </c>
      <c r="DZ898" s="373">
        <v>4363040</v>
      </c>
      <c r="EA898" s="154">
        <v>46296</v>
      </c>
      <c r="EB898" s="373">
        <v>4263502</v>
      </c>
      <c r="EC898" s="269">
        <f t="shared" si="2320"/>
        <v>1</v>
      </c>
      <c r="ED898" s="376"/>
      <c r="EE898" s="822">
        <f t="shared" si="2321"/>
        <v>1</v>
      </c>
      <c r="EF898" s="377"/>
      <c r="EG898" s="273"/>
      <c r="EH898" s="274"/>
      <c r="EI898" s="275"/>
      <c r="EJ898" s="276"/>
      <c r="EK898" s="275"/>
      <c r="EL898" s="277"/>
      <c r="EM898" s="278" t="str">
        <f>IF(CE898="-"," ",IF(AR898=1,1," "))</f>
        <v xml:space="preserve"> </v>
      </c>
      <c r="EN898" s="372"/>
      <c r="EO898" s="155">
        <f>IF(AT898=1,1,0)</f>
        <v>0</v>
      </c>
      <c r="EP898" s="373"/>
      <c r="ER898" s="194"/>
      <c r="ET898" s="154" t="str">
        <f>IF($AE898=0,"　",VLOOKUP($AE898,ﾚｰｻﾞOP,60,0))</f>
        <v>-</v>
      </c>
      <c r="EU898" s="373"/>
      <c r="EV898" s="154" t="str">
        <f t="shared" si="2294"/>
        <v>-</v>
      </c>
      <c r="EW898" s="373"/>
      <c r="EX898" s="154"/>
      <c r="EY898" s="367"/>
      <c r="EZ898" s="154"/>
      <c r="FA898" s="367"/>
      <c r="FB898" s="154"/>
      <c r="FC898" s="367"/>
      <c r="FD898" s="154"/>
      <c r="FE898" s="367"/>
      <c r="FF898" s="155"/>
      <c r="FG898" s="367"/>
      <c r="FH898" s="154"/>
      <c r="FI898" s="367"/>
      <c r="FJ898" s="154" t="str">
        <f>IF($AE898=0,"　",VLOOKUP($AE898,ﾚｰｻﾞOP,67,0))</f>
        <v>-</v>
      </c>
      <c r="FK898" s="373"/>
      <c r="FL898" s="155" t="str">
        <f t="shared" si="2295"/>
        <v>-</v>
      </c>
      <c r="FM898" s="279"/>
      <c r="FN898" s="1184"/>
      <c r="FO898" s="280"/>
      <c r="FP898" s="281"/>
      <c r="FQ898" s="282"/>
      <c r="FS898" s="281"/>
      <c r="FT898" s="282"/>
    </row>
    <row r="899" spans="1:176" ht="18.600000000000001" customHeight="1">
      <c r="A899" s="228">
        <f t="shared" si="2260"/>
        <v>889</v>
      </c>
      <c r="B899" s="343" t="str">
        <f t="shared" si="2261"/>
        <v>4IE</v>
      </c>
      <c r="C899" s="6821">
        <v>46321</v>
      </c>
      <c r="D899" s="6192" t="s">
        <v>990</v>
      </c>
      <c r="E899" s="6193">
        <v>89610284</v>
      </c>
      <c r="F899" s="6828" t="s">
        <v>2381</v>
      </c>
      <c r="G899" s="1263"/>
      <c r="H899" s="1330" t="s">
        <v>629</v>
      </c>
      <c r="I899" s="1264" t="s">
        <v>992</v>
      </c>
      <c r="J899" s="1264" t="s">
        <v>2048</v>
      </c>
      <c r="K899" s="599" t="s">
        <v>11</v>
      </c>
      <c r="L899" s="600"/>
      <c r="M899" s="7703">
        <v>46323</v>
      </c>
      <c r="N899" s="353"/>
      <c r="O899" s="354">
        <v>46324</v>
      </c>
      <c r="P899" s="353"/>
      <c r="Q899" s="354">
        <v>46326</v>
      </c>
      <c r="R899" s="353"/>
      <c r="S899" s="354">
        <v>46330</v>
      </c>
      <c r="T899" s="353"/>
      <c r="U899" s="7610">
        <v>46330</v>
      </c>
      <c r="V899" s="353"/>
      <c r="W899" s="7831">
        <v>46332</v>
      </c>
      <c r="X899" s="357"/>
      <c r="Y899" s="359">
        <v>46339</v>
      </c>
      <c r="Z899" s="359">
        <v>46339</v>
      </c>
      <c r="AA899" s="601"/>
      <c r="AB899" s="359"/>
      <c r="AC899" s="251"/>
      <c r="AD899" s="361"/>
      <c r="AE899" s="362">
        <v>25</v>
      </c>
      <c r="AF899" s="363" t="str">
        <f t="shared" si="2262"/>
        <v>4IE</v>
      </c>
      <c r="AG899" s="364"/>
      <c r="AH899" s="364"/>
      <c r="AI899" s="364"/>
      <c r="AJ899" s="364"/>
      <c r="AK899" s="364"/>
      <c r="AL899" s="364"/>
      <c r="AM899" s="364"/>
      <c r="AN899" s="364"/>
      <c r="AO899" s="364"/>
      <c r="AP899" s="363"/>
      <c r="AQ899" s="255"/>
      <c r="AR899" s="255"/>
      <c r="AS899" s="255"/>
      <c r="AT899" s="255"/>
      <c r="AU899" s="2843">
        <f>IF(AI899="付属済",0,IF(AI899=1,AI899+AP899,0))</f>
        <v>0</v>
      </c>
      <c r="AV899" s="4008">
        <f t="shared" si="2263"/>
        <v>0</v>
      </c>
      <c r="AW899" s="590" t="str">
        <f t="shared" si="2264"/>
        <v>-</v>
      </c>
      <c r="AX899" s="369"/>
      <c r="AY899" s="154" t="str">
        <f t="shared" si="2265"/>
        <v>-</v>
      </c>
      <c r="AZ899" s="367"/>
      <c r="BA899" s="154" t="str">
        <f t="shared" si="2266"/>
        <v>-</v>
      </c>
      <c r="BB899" s="367"/>
      <c r="BC899" s="368" t="str">
        <f t="shared" si="2267"/>
        <v>-</v>
      </c>
      <c r="BD899" s="369"/>
      <c r="BE899" s="4599" t="str">
        <f t="shared" si="2310"/>
        <v>-</v>
      </c>
      <c r="BF899" s="367"/>
      <c r="BG899" s="368" t="str">
        <f t="shared" ref="BG899:BG933" si="2331">IF($AE899=0,"　",VLOOKUP($AE899,ﾚｰｻﾞOP,10,0))</f>
        <v>-</v>
      </c>
      <c r="BH899" s="367"/>
      <c r="BI899" s="154" t="str">
        <f t="shared" si="2311"/>
        <v>-</v>
      </c>
      <c r="BJ899" s="367"/>
      <c r="BK899" s="154" t="str">
        <f t="shared" si="2268"/>
        <v>-</v>
      </c>
      <c r="BL899" s="367"/>
      <c r="BM899" s="154" t="str">
        <f t="shared" si="2269"/>
        <v>-</v>
      </c>
      <c r="BN899" s="367"/>
      <c r="BO899" s="155" t="str">
        <f t="shared" si="2270"/>
        <v>-</v>
      </c>
      <c r="BP899" s="367"/>
      <c r="BQ899" s="154" t="str">
        <f t="shared" si="2323"/>
        <v>-</v>
      </c>
      <c r="BR899" s="369"/>
      <c r="BS899" s="154" t="str">
        <f t="shared" si="2313"/>
        <v>-</v>
      </c>
      <c r="BT899" s="369"/>
      <c r="BU899" s="154" t="str">
        <f t="shared" si="2314"/>
        <v>-</v>
      </c>
      <c r="BV899" s="369"/>
      <c r="BW899" s="154" t="str">
        <f t="shared" si="2315"/>
        <v>-</v>
      </c>
      <c r="BX899" s="367"/>
      <c r="BY899" s="154" t="str">
        <f t="shared" si="2316"/>
        <v>-</v>
      </c>
      <c r="BZ899" s="369"/>
      <c r="CA899" s="154" t="str">
        <f t="shared" si="2317"/>
        <v>-</v>
      </c>
      <c r="CB899" s="367"/>
      <c r="CC899" s="154" t="str">
        <f t="shared" si="2318"/>
        <v>-</v>
      </c>
      <c r="CD899" s="367"/>
      <c r="CE899" s="2850" t="str">
        <f t="shared" si="2324"/>
        <v>-</v>
      </c>
      <c r="CF899" s="2846"/>
      <c r="CG899" s="2855" t="str">
        <f t="shared" si="2325"/>
        <v>-</v>
      </c>
      <c r="CH899" s="2851"/>
      <c r="CI899" s="2850" t="str">
        <f t="shared" si="2326"/>
        <v>-</v>
      </c>
      <c r="CJ899" s="2846"/>
      <c r="CK899" s="2850" t="str">
        <f t="shared" si="2327"/>
        <v>-</v>
      </c>
      <c r="CL899" s="2851"/>
      <c r="CM899" s="2850" t="str">
        <f t="shared" si="2328"/>
        <v>-</v>
      </c>
      <c r="CN899" s="2851"/>
      <c r="CO899" s="2855" t="str">
        <f t="shared" si="2329"/>
        <v>-</v>
      </c>
      <c r="CP899" s="2851"/>
      <c r="CQ899" s="2855" t="str">
        <f t="shared" si="2330"/>
        <v>-</v>
      </c>
      <c r="CR899" s="2851"/>
      <c r="CS899" s="2850" t="str">
        <f t="shared" si="2277"/>
        <v>-</v>
      </c>
      <c r="CT899" s="2851"/>
      <c r="CU899" s="2855"/>
      <c r="CV899" s="2851"/>
      <c r="CW899" s="2850" t="str">
        <f t="shared" si="2278"/>
        <v>-</v>
      </c>
      <c r="CX899" s="2851"/>
      <c r="CY899" s="2855" t="str">
        <f t="shared" si="2279"/>
        <v>-</v>
      </c>
      <c r="CZ899" s="2851"/>
      <c r="DA899" s="154" t="str">
        <f t="shared" si="2280"/>
        <v>-</v>
      </c>
      <c r="DB899" s="369"/>
      <c r="DC899" s="155" t="str">
        <f t="shared" si="2281"/>
        <v>-</v>
      </c>
      <c r="DD899" s="367"/>
      <c r="DE899" s="374">
        <f t="shared" si="2282"/>
        <v>0</v>
      </c>
      <c r="DF899" s="373"/>
      <c r="DG899" s="818">
        <f t="shared" si="2283"/>
        <v>0</v>
      </c>
      <c r="DH899" s="372"/>
      <c r="DI899" s="267">
        <f t="shared" si="2322"/>
        <v>0</v>
      </c>
      <c r="DJ899" s="373"/>
      <c r="DK899" s="374">
        <f t="shared" si="2309"/>
        <v>0</v>
      </c>
      <c r="DL899" s="373"/>
      <c r="DM899" s="375">
        <f t="shared" si="2284"/>
        <v>0</v>
      </c>
      <c r="DN899" s="373"/>
      <c r="DO899" s="155">
        <f t="shared" si="2285"/>
        <v>0</v>
      </c>
      <c r="DP899" s="372"/>
      <c r="DQ899" s="155">
        <f t="shared" si="2286"/>
        <v>0</v>
      </c>
      <c r="DR899" s="373"/>
      <c r="DS899" s="155">
        <f t="shared" si="2287"/>
        <v>0</v>
      </c>
      <c r="DT899" s="372"/>
      <c r="DU899" s="155">
        <f t="shared" si="2288"/>
        <v>0</v>
      </c>
      <c r="DV899" s="373"/>
      <c r="DW899" s="4891">
        <f t="shared" si="2312"/>
        <v>0</v>
      </c>
      <c r="DX899" s="372"/>
      <c r="DY899" s="154">
        <f t="shared" si="2290"/>
        <v>0</v>
      </c>
      <c r="DZ899" s="373"/>
      <c r="EA899" s="154">
        <f t="shared" si="2319"/>
        <v>0</v>
      </c>
      <c r="EB899" s="373"/>
      <c r="EC899" s="269">
        <f t="shared" si="2320"/>
        <v>0</v>
      </c>
      <c r="ED899" s="376"/>
      <c r="EE899" s="6971">
        <f t="shared" si="2321"/>
        <v>0</v>
      </c>
      <c r="EF899" s="7015"/>
      <c r="EG899" s="273"/>
      <c r="EH899" s="274"/>
      <c r="EI899" s="275"/>
      <c r="EJ899" s="276"/>
      <c r="EK899" s="275"/>
      <c r="EL899" s="277"/>
      <c r="EM899" s="278" t="str">
        <f>IF(CE899="-"," ",IF(AR899=1,1," "))</f>
        <v xml:space="preserve"> </v>
      </c>
      <c r="EN899" s="372"/>
      <c r="EO899" s="155">
        <f>IF(AT899=1,1,0)</f>
        <v>0</v>
      </c>
      <c r="EP899" s="373"/>
      <c r="ER899" s="194"/>
      <c r="ET899" s="154">
        <v>46251</v>
      </c>
      <c r="EU899" s="373">
        <v>4263390</v>
      </c>
      <c r="EV899" s="154">
        <f t="shared" si="2294"/>
        <v>1</v>
      </c>
      <c r="EW899" s="373"/>
      <c r="EX899" s="154"/>
      <c r="EY899" s="367"/>
      <c r="EZ899" s="154">
        <v>46275</v>
      </c>
      <c r="FA899" s="367">
        <v>4263428</v>
      </c>
      <c r="FB899" s="154"/>
      <c r="FC899" s="367"/>
      <c r="FD899" s="154">
        <v>46275</v>
      </c>
      <c r="FE899" s="367">
        <v>4263429</v>
      </c>
      <c r="FF899" s="155"/>
      <c r="FG899" s="367"/>
      <c r="FH899" s="154"/>
      <c r="FI899" s="367"/>
      <c r="FJ899" s="154">
        <v>46275</v>
      </c>
      <c r="FK899" s="373">
        <v>4263430</v>
      </c>
      <c r="FL899" s="155">
        <f t="shared" si="2295"/>
        <v>1</v>
      </c>
      <c r="FM899" s="279"/>
      <c r="FN899" s="1184"/>
      <c r="FO899" s="280"/>
      <c r="FP899" s="281">
        <v>1</v>
      </c>
      <c r="FQ899" s="282"/>
      <c r="FS899" s="281"/>
      <c r="FT899" s="282"/>
    </row>
    <row r="900" spans="1:176" ht="18.600000000000001" customHeight="1">
      <c r="A900" s="228">
        <f t="shared" ref="A900:A935" si="2332">ROW()-10</f>
        <v>890</v>
      </c>
      <c r="B900" s="343" t="str">
        <f>AF900</f>
        <v>4IE</v>
      </c>
      <c r="C900" s="6947">
        <v>46357</v>
      </c>
      <c r="D900" s="7232" t="s">
        <v>31</v>
      </c>
      <c r="E900" s="7233" t="s">
        <v>2089</v>
      </c>
      <c r="F900" s="7234"/>
      <c r="G900" s="7235"/>
      <c r="H900" s="1330" t="s">
        <v>629</v>
      </c>
      <c r="I900" s="7236" t="s">
        <v>992</v>
      </c>
      <c r="J900" s="7236" t="s">
        <v>2013</v>
      </c>
      <c r="K900" s="599" t="s">
        <v>11</v>
      </c>
      <c r="L900" s="7901"/>
      <c r="M900" s="7715">
        <v>46323</v>
      </c>
      <c r="N900" s="7238"/>
      <c r="O900" s="7063">
        <v>46325</v>
      </c>
      <c r="P900" s="7238"/>
      <c r="Q900" s="7302">
        <v>46330</v>
      </c>
      <c r="R900" s="7238"/>
      <c r="S900" s="7302">
        <v>46331</v>
      </c>
      <c r="T900" s="7238"/>
      <c r="U900" s="7685">
        <v>46331</v>
      </c>
      <c r="V900" s="7238"/>
      <c r="W900" s="7842">
        <v>46332</v>
      </c>
      <c r="X900" s="7239"/>
      <c r="Y900" s="7240">
        <v>46339</v>
      </c>
      <c r="Z900" s="7240">
        <v>46339</v>
      </c>
      <c r="AA900" s="7241"/>
      <c r="AB900" s="7240"/>
      <c r="AC900" s="251" t="s">
        <v>627</v>
      </c>
      <c r="AD900" s="7242"/>
      <c r="AE900" s="7243">
        <v>3</v>
      </c>
      <c r="AF900" s="363" t="str">
        <f>IF($AE900=0,"　",VLOOKUP($AE900,ﾚｰｻﾞOP,69,0))</f>
        <v>4IE</v>
      </c>
      <c r="AG900" s="7245"/>
      <c r="AH900" s="7245">
        <v>1</v>
      </c>
      <c r="AI900" s="7245"/>
      <c r="AJ900" s="7245"/>
      <c r="AK900" s="7245"/>
      <c r="AL900" s="7245"/>
      <c r="AM900" s="7245"/>
      <c r="AN900" s="7245">
        <v>1</v>
      </c>
      <c r="AO900" s="7245"/>
      <c r="AP900" s="7244">
        <v>1</v>
      </c>
      <c r="AQ900" s="7245">
        <v>1</v>
      </c>
      <c r="AR900" s="7245">
        <v>1</v>
      </c>
      <c r="AS900" s="7245"/>
      <c r="AT900" s="7245"/>
      <c r="AU900" s="7246"/>
      <c r="AV900" s="7247">
        <f>IF(AE900=0,0,(AR900*1)+(AS900*100))</f>
        <v>1</v>
      </c>
      <c r="AW900" s="590">
        <v>46317</v>
      </c>
      <c r="AX900" s="7248">
        <v>4263444</v>
      </c>
      <c r="AY900" s="154">
        <v>46303</v>
      </c>
      <c r="AZ900" s="367">
        <v>4263445</v>
      </c>
      <c r="BA900" s="154">
        <v>46317</v>
      </c>
      <c r="BB900" s="367">
        <v>4263448</v>
      </c>
      <c r="BC900" s="368">
        <v>46317</v>
      </c>
      <c r="BD900" s="369">
        <v>4263450</v>
      </c>
      <c r="BE900" s="4599">
        <v>46317</v>
      </c>
      <c r="BF900" s="367">
        <v>4263452</v>
      </c>
      <c r="BG900" s="368">
        <v>46330</v>
      </c>
      <c r="BH900" s="367">
        <v>4263495</v>
      </c>
      <c r="BI900" s="154">
        <v>46275</v>
      </c>
      <c r="BJ900" s="367">
        <v>4263419</v>
      </c>
      <c r="BK900" s="154" t="str">
        <f>IF($AE900=0,"　",VLOOKUP($AE900,ﾚｰｻﾞOP,57,0))</f>
        <v>-</v>
      </c>
      <c r="BL900" s="367"/>
      <c r="BM900" s="154" t="str">
        <f>IF($AE900=0,"　",VLOOKUP($AE900,ﾚｰｻﾞOP,58,0))</f>
        <v>-</v>
      </c>
      <c r="BN900" s="367"/>
      <c r="BO900" s="155" t="str">
        <f>IF($AE900=0,"　",VLOOKUP($AE900,ﾚｰｻﾞOP,59,0))</f>
        <v>-</v>
      </c>
      <c r="BP900" s="367"/>
      <c r="BQ900" s="154" t="str">
        <f>IF($AE900=0,"　",VLOOKUP($AE900,ﾚｰｻﾞOP,12,0))</f>
        <v>-</v>
      </c>
      <c r="BR900" s="369"/>
      <c r="BS900" s="154" t="str">
        <f>IF($AE900=0,"　",VLOOKUP($AE900,ﾚｰｻﾞOP,13,0))</f>
        <v>-</v>
      </c>
      <c r="BT900" s="369"/>
      <c r="BU900" s="154" t="str">
        <f>IF($AE900=0,"　",VLOOKUP($AE900,ﾚｰｻﾞOP,14,0))</f>
        <v>-</v>
      </c>
      <c r="BV900" s="369"/>
      <c r="BW900" s="154" t="str">
        <f>IF($AE900=0,"　",VLOOKUP($AE900,ﾚｰｻﾞOP,15,0))</f>
        <v>-</v>
      </c>
      <c r="BX900" s="367"/>
      <c r="BY900" s="154" t="str">
        <f>IF($AE900=0,"　",VLOOKUP($AE900,ﾚｰｻﾞOP,16,0))</f>
        <v>-</v>
      </c>
      <c r="BZ900" s="369"/>
      <c r="CA900" s="154" t="str">
        <f>IF($AE900=0,"　",VLOOKUP($AE900,ﾚｰｻﾞOP,17,0))</f>
        <v>-</v>
      </c>
      <c r="CB900" s="367"/>
      <c r="CC900" s="154" t="str">
        <f>IF($AE900=0,"　",VLOOKUP($AE900,ﾚｰｻﾞOP,18,0))</f>
        <v>-</v>
      </c>
      <c r="CD900" s="367"/>
      <c r="CE900" s="7249"/>
      <c r="CF900" s="7248"/>
      <c r="CG900" s="7251"/>
      <c r="CH900" s="7250"/>
      <c r="CI900" s="7249"/>
      <c r="CJ900" s="7248"/>
      <c r="CK900" s="7249"/>
      <c r="CL900" s="7250"/>
      <c r="CM900" s="7249"/>
      <c r="CN900" s="7250"/>
      <c r="CO900" s="7251"/>
      <c r="CP900" s="7250"/>
      <c r="CQ900" s="7251"/>
      <c r="CR900" s="7250"/>
      <c r="CS900" s="2850" t="str">
        <f>IF($AE900=0,"　",VLOOKUP($AE900,ﾚｰｻﾞOP,26,0))</f>
        <v>-</v>
      </c>
      <c r="CT900" s="2851"/>
      <c r="CU900" s="2855"/>
      <c r="CV900" s="2851"/>
      <c r="CW900" s="2850" t="str">
        <f>IF($AE900=0,"　",VLOOKUP($AE900,ﾚｰｻﾞOP,28,0))</f>
        <v>-</v>
      </c>
      <c r="CX900" s="2851"/>
      <c r="CY900" s="2855" t="str">
        <f>IF($AE900=0,"　",VLOOKUP($AE900,ﾚｰｻﾞOP,29,0))</f>
        <v>-</v>
      </c>
      <c r="CZ900" s="2851"/>
      <c r="DA900" s="154" t="str">
        <f>IF($AE900=0,"　",VLOOKUP($AE900,ﾚｰｻﾞOP,30,0))</f>
        <v>-</v>
      </c>
      <c r="DB900" s="369"/>
      <c r="DC900" s="155" t="str">
        <f>IF($AE900=0,"　",VLOOKUP($AE900,ﾚｰｻﾞOP,31,0))</f>
        <v>-</v>
      </c>
      <c r="DD900" s="367"/>
      <c r="DE900" s="374">
        <f>IF(AG900=1,1,0)</f>
        <v>0</v>
      </c>
      <c r="DF900" s="373"/>
      <c r="DG900" s="818">
        <f>IF(AH900=1,1,0)</f>
        <v>1</v>
      </c>
      <c r="DH900" s="372"/>
      <c r="DI900" s="267">
        <f>IF(AG900=1,1,0)</f>
        <v>0</v>
      </c>
      <c r="DJ900" s="373"/>
      <c r="DK900" s="374">
        <f>IF(AU900=2,1,0)</f>
        <v>0</v>
      </c>
      <c r="DL900" s="373"/>
      <c r="DM900" s="375">
        <f>IF(AU900=1,1,0)</f>
        <v>0</v>
      </c>
      <c r="DN900" s="373"/>
      <c r="DO900" s="155">
        <f>IF(AJ900=1,1,0)</f>
        <v>0</v>
      </c>
      <c r="DP900" s="372"/>
      <c r="DQ900" s="155">
        <f>IF(AK900=1,1,0)</f>
        <v>0</v>
      </c>
      <c r="DR900" s="373"/>
      <c r="DS900" s="155">
        <f>IF(AL900=1,1,0)</f>
        <v>0</v>
      </c>
      <c r="DT900" s="372"/>
      <c r="DU900" s="155">
        <f>IF(AM900=1,1,0)</f>
        <v>0</v>
      </c>
      <c r="DV900" s="373"/>
      <c r="DW900" s="4891">
        <v>46296</v>
      </c>
      <c r="DX900" s="372">
        <v>4263500</v>
      </c>
      <c r="DY900" s="154">
        <f>IF(AO900=1,1,0)</f>
        <v>0</v>
      </c>
      <c r="DZ900" s="373"/>
      <c r="EA900" s="154">
        <v>46296</v>
      </c>
      <c r="EB900" s="373">
        <v>4263502</v>
      </c>
      <c r="EC900" s="269">
        <f>IF(AQ900=1,1,0)</f>
        <v>1</v>
      </c>
      <c r="ED900" s="376"/>
      <c r="EE900" s="6971">
        <f>IF(AV900=0,0,1)</f>
        <v>1</v>
      </c>
      <c r="EF900" s="7254"/>
      <c r="EG900" s="273"/>
      <c r="EH900" s="274"/>
      <c r="EI900" s="275"/>
      <c r="EJ900" s="276"/>
      <c r="EK900" s="275"/>
      <c r="EL900" s="277"/>
      <c r="EM900" s="829"/>
      <c r="EN900" s="7253"/>
      <c r="EO900" s="7251"/>
      <c r="EP900" s="7252"/>
      <c r="ER900" s="7255"/>
      <c r="ET900" s="154" t="str">
        <f>IF($AE900=0,"　",VLOOKUP($AE900,ﾚｰｻﾞOP,60,0))</f>
        <v>-</v>
      </c>
      <c r="EU900" s="373"/>
      <c r="EV900" s="154" t="str">
        <f>IF($AE900=0,"　",VLOOKUP($AE900,ﾚｰｻﾞOP,60,0))</f>
        <v>-</v>
      </c>
      <c r="EW900" s="7252"/>
      <c r="EX900" s="7249"/>
      <c r="EY900" s="7250"/>
      <c r="EZ900" s="7249"/>
      <c r="FA900" s="7250"/>
      <c r="FB900" s="7249"/>
      <c r="FC900" s="7250"/>
      <c r="FD900" s="7249"/>
      <c r="FE900" s="7250"/>
      <c r="FF900" s="7251"/>
      <c r="FG900" s="7250"/>
      <c r="FH900" s="7249"/>
      <c r="FI900" s="7250"/>
      <c r="FJ900" s="154" t="str">
        <f>IF($AE900=0,"　",VLOOKUP($AE900,ﾚｰｻﾞOP,67,0))</f>
        <v>-</v>
      </c>
      <c r="FK900" s="373"/>
      <c r="FL900" s="155" t="str">
        <f>IF($AE900=0,"　",VLOOKUP($AE900,ﾚｰｻﾞOP,68,0))</f>
        <v>-</v>
      </c>
      <c r="FM900" s="7248"/>
      <c r="FN900" s="7249"/>
      <c r="FO900" s="7250"/>
      <c r="FP900" s="7249"/>
      <c r="FQ900" s="7250"/>
      <c r="FS900" s="7249"/>
      <c r="FT900" s="7250"/>
    </row>
    <row r="901" spans="1:176" ht="18.600000000000001" customHeight="1">
      <c r="A901" s="228">
        <f t="shared" si="2260"/>
        <v>891</v>
      </c>
      <c r="B901" s="343" t="str">
        <f t="shared" si="2261"/>
        <v>4IE</v>
      </c>
      <c r="C901" s="6947">
        <v>46357</v>
      </c>
      <c r="D901" s="6192" t="s">
        <v>1329</v>
      </c>
      <c r="E901" s="6193">
        <v>89420007</v>
      </c>
      <c r="F901" s="1564"/>
      <c r="G901" s="1263"/>
      <c r="H901" s="1330" t="s">
        <v>630</v>
      </c>
      <c r="I901" s="1264" t="s">
        <v>48</v>
      </c>
      <c r="J901" s="1264"/>
      <c r="K901" s="599" t="s">
        <v>11</v>
      </c>
      <c r="L901" s="600"/>
      <c r="M901" s="7703">
        <v>46323</v>
      </c>
      <c r="N901" s="353"/>
      <c r="O901" s="354">
        <v>46325</v>
      </c>
      <c r="P901" s="353"/>
      <c r="Q901" s="354">
        <v>46330</v>
      </c>
      <c r="R901" s="353"/>
      <c r="S901" s="354">
        <v>46331</v>
      </c>
      <c r="T901" s="353"/>
      <c r="U901" s="7806">
        <v>46331</v>
      </c>
      <c r="V901" s="353"/>
      <c r="W901" s="7830">
        <v>46333</v>
      </c>
      <c r="X901" s="357"/>
      <c r="Y901" s="359">
        <v>46339</v>
      </c>
      <c r="Z901" s="359">
        <v>46339</v>
      </c>
      <c r="AA901" s="601"/>
      <c r="AB901" s="359"/>
      <c r="AC901" s="251"/>
      <c r="AD901" s="361"/>
      <c r="AE901" s="362">
        <v>25</v>
      </c>
      <c r="AF901" s="363" t="str">
        <f t="shared" si="2262"/>
        <v>4IE</v>
      </c>
      <c r="AG901" s="364"/>
      <c r="AH901" s="364"/>
      <c r="AI901" s="364"/>
      <c r="AJ901" s="364"/>
      <c r="AK901" s="364"/>
      <c r="AL901" s="364"/>
      <c r="AM901" s="364"/>
      <c r="AN901" s="364"/>
      <c r="AO901" s="364"/>
      <c r="AP901" s="363"/>
      <c r="AQ901" s="255"/>
      <c r="AR901" s="255"/>
      <c r="AS901" s="255"/>
      <c r="AT901" s="255"/>
      <c r="AU901" s="2843">
        <f>IF(AI901="付属済",0,IF(AI901=1,AI901+AP901,0))</f>
        <v>0</v>
      </c>
      <c r="AV901" s="4008">
        <f t="shared" si="2263"/>
        <v>0</v>
      </c>
      <c r="AW901" s="590" t="str">
        <f t="shared" si="2264"/>
        <v>-</v>
      </c>
      <c r="AX901" s="369"/>
      <c r="AY901" s="154" t="str">
        <f t="shared" si="2265"/>
        <v>-</v>
      </c>
      <c r="AZ901" s="367"/>
      <c r="BA901" s="154" t="str">
        <f t="shared" si="2266"/>
        <v>-</v>
      </c>
      <c r="BB901" s="367"/>
      <c r="BC901" s="368" t="str">
        <f t="shared" si="2267"/>
        <v>-</v>
      </c>
      <c r="BD901" s="369"/>
      <c r="BE901" s="4599" t="str">
        <f t="shared" si="2310"/>
        <v>-</v>
      </c>
      <c r="BF901" s="367"/>
      <c r="BG901" s="368" t="str">
        <f t="shared" si="2331"/>
        <v>-</v>
      </c>
      <c r="BH901" s="367"/>
      <c r="BI901" s="154" t="str">
        <f t="shared" si="2311"/>
        <v>-</v>
      </c>
      <c r="BJ901" s="367"/>
      <c r="BK901" s="154" t="str">
        <f t="shared" si="2268"/>
        <v>-</v>
      </c>
      <c r="BL901" s="367"/>
      <c r="BM901" s="154" t="str">
        <f t="shared" si="2269"/>
        <v>-</v>
      </c>
      <c r="BN901" s="367"/>
      <c r="BO901" s="155" t="str">
        <f t="shared" si="2270"/>
        <v>-</v>
      </c>
      <c r="BP901" s="367"/>
      <c r="BQ901" s="154" t="str">
        <f t="shared" si="2323"/>
        <v>-</v>
      </c>
      <c r="BR901" s="369"/>
      <c r="BS901" s="154" t="str">
        <f t="shared" si="2313"/>
        <v>-</v>
      </c>
      <c r="BT901" s="369"/>
      <c r="BU901" s="154" t="str">
        <f t="shared" si="2314"/>
        <v>-</v>
      </c>
      <c r="BV901" s="369"/>
      <c r="BW901" s="154" t="str">
        <f t="shared" si="2315"/>
        <v>-</v>
      </c>
      <c r="BX901" s="367"/>
      <c r="BY901" s="154" t="str">
        <f t="shared" si="2316"/>
        <v>-</v>
      </c>
      <c r="BZ901" s="369"/>
      <c r="CA901" s="154" t="str">
        <f t="shared" si="2317"/>
        <v>-</v>
      </c>
      <c r="CB901" s="367"/>
      <c r="CC901" s="154" t="str">
        <f t="shared" si="2318"/>
        <v>-</v>
      </c>
      <c r="CD901" s="367"/>
      <c r="CE901" s="2850" t="str">
        <f t="shared" si="2324"/>
        <v>-</v>
      </c>
      <c r="CF901" s="2846"/>
      <c r="CG901" s="2855" t="str">
        <f t="shared" si="2325"/>
        <v>-</v>
      </c>
      <c r="CH901" s="2851"/>
      <c r="CI901" s="2850" t="str">
        <f t="shared" si="2326"/>
        <v>-</v>
      </c>
      <c r="CJ901" s="2846"/>
      <c r="CK901" s="2850" t="str">
        <f t="shared" si="2327"/>
        <v>-</v>
      </c>
      <c r="CL901" s="2851"/>
      <c r="CM901" s="2850" t="str">
        <f t="shared" si="2328"/>
        <v>-</v>
      </c>
      <c r="CN901" s="2851"/>
      <c r="CO901" s="2855" t="str">
        <f t="shared" si="2329"/>
        <v>-</v>
      </c>
      <c r="CP901" s="2851"/>
      <c r="CQ901" s="2855" t="str">
        <f t="shared" si="2330"/>
        <v>-</v>
      </c>
      <c r="CR901" s="2851"/>
      <c r="CS901" s="2850" t="str">
        <f t="shared" si="2277"/>
        <v>-</v>
      </c>
      <c r="CT901" s="2851"/>
      <c r="CU901" s="2855"/>
      <c r="CV901" s="2851"/>
      <c r="CW901" s="2850" t="str">
        <f t="shared" si="2278"/>
        <v>-</v>
      </c>
      <c r="CX901" s="2851"/>
      <c r="CY901" s="2855" t="str">
        <f t="shared" si="2279"/>
        <v>-</v>
      </c>
      <c r="CZ901" s="2851"/>
      <c r="DA901" s="154" t="str">
        <f t="shared" si="2280"/>
        <v>-</v>
      </c>
      <c r="DB901" s="369"/>
      <c r="DC901" s="155" t="str">
        <f t="shared" si="2281"/>
        <v>-</v>
      </c>
      <c r="DD901" s="367"/>
      <c r="DE901" s="374">
        <f t="shared" si="2282"/>
        <v>0</v>
      </c>
      <c r="DF901" s="373"/>
      <c r="DG901" s="818">
        <f t="shared" si="2283"/>
        <v>0</v>
      </c>
      <c r="DH901" s="372"/>
      <c r="DI901" s="267">
        <f t="shared" si="2322"/>
        <v>0</v>
      </c>
      <c r="DJ901" s="373"/>
      <c r="DK901" s="374">
        <f t="shared" si="2309"/>
        <v>0</v>
      </c>
      <c r="DL901" s="373"/>
      <c r="DM901" s="375">
        <f t="shared" si="2284"/>
        <v>0</v>
      </c>
      <c r="DN901" s="373"/>
      <c r="DO901" s="155">
        <f t="shared" si="2285"/>
        <v>0</v>
      </c>
      <c r="DP901" s="372"/>
      <c r="DQ901" s="155">
        <f t="shared" si="2286"/>
        <v>0</v>
      </c>
      <c r="DR901" s="373"/>
      <c r="DS901" s="155">
        <f t="shared" si="2287"/>
        <v>0</v>
      </c>
      <c r="DT901" s="372"/>
      <c r="DU901" s="155">
        <f t="shared" si="2288"/>
        <v>0</v>
      </c>
      <c r="DV901" s="373"/>
      <c r="DW901" s="4891">
        <f t="shared" si="2312"/>
        <v>0</v>
      </c>
      <c r="DX901" s="372"/>
      <c r="DY901" s="154">
        <f t="shared" si="2290"/>
        <v>0</v>
      </c>
      <c r="DZ901" s="373"/>
      <c r="EA901" s="154">
        <f t="shared" si="2319"/>
        <v>0</v>
      </c>
      <c r="EB901" s="373"/>
      <c r="EC901" s="269">
        <f t="shared" si="2320"/>
        <v>0</v>
      </c>
      <c r="ED901" s="376"/>
      <c r="EE901" s="6971">
        <f t="shared" si="2321"/>
        <v>0</v>
      </c>
      <c r="EF901" s="7015"/>
      <c r="EG901" s="273"/>
      <c r="EH901" s="274"/>
      <c r="EI901" s="275"/>
      <c r="EJ901" s="276"/>
      <c r="EK901" s="275"/>
      <c r="EL901" s="277"/>
      <c r="EM901" s="278" t="str">
        <f>IF(CE901="-"," ",IF(AR901=1,1," "))</f>
        <v xml:space="preserve"> </v>
      </c>
      <c r="EN901" s="372"/>
      <c r="EO901" s="155">
        <f>IF(AT901=1,1,0)</f>
        <v>0</v>
      </c>
      <c r="EP901" s="373"/>
      <c r="ER901" s="194"/>
      <c r="ET901" s="154">
        <v>46251</v>
      </c>
      <c r="EU901" s="373">
        <v>4263390</v>
      </c>
      <c r="EV901" s="154">
        <f t="shared" si="2294"/>
        <v>1</v>
      </c>
      <c r="EW901" s="373"/>
      <c r="EX901" s="154"/>
      <c r="EY901" s="367"/>
      <c r="EZ901" s="154"/>
      <c r="FA901" s="367"/>
      <c r="FB901" s="154"/>
      <c r="FC901" s="367"/>
      <c r="FD901" s="154">
        <v>46344</v>
      </c>
      <c r="FE901" s="367">
        <v>4363009</v>
      </c>
      <c r="FF901" s="155"/>
      <c r="FG901" s="367"/>
      <c r="FH901" s="154">
        <v>46303</v>
      </c>
      <c r="FI901" s="367">
        <v>4263440</v>
      </c>
      <c r="FJ901" s="154">
        <v>46303</v>
      </c>
      <c r="FK901" s="373">
        <v>4263439</v>
      </c>
      <c r="FL901" s="155">
        <f t="shared" si="2295"/>
        <v>1</v>
      </c>
      <c r="FM901" s="279"/>
      <c r="FN901" s="1184"/>
      <c r="FO901" s="280"/>
      <c r="FP901" s="281"/>
      <c r="FQ901" s="282"/>
      <c r="FS901" s="281"/>
      <c r="FT901" s="282"/>
    </row>
    <row r="902" spans="1:176" ht="18.600000000000001" customHeight="1">
      <c r="A902" s="228">
        <f t="shared" si="2332"/>
        <v>892</v>
      </c>
      <c r="B902" s="343" t="str">
        <f t="shared" si="2261"/>
        <v>4IE</v>
      </c>
      <c r="C902" s="6947">
        <v>46357</v>
      </c>
      <c r="D902" s="1261" t="s">
        <v>62</v>
      </c>
      <c r="E902" s="1262" t="s">
        <v>2090</v>
      </c>
      <c r="F902" s="1564"/>
      <c r="G902" s="1263"/>
      <c r="H902" s="1330" t="s">
        <v>631</v>
      </c>
      <c r="I902" s="1264" t="s">
        <v>49</v>
      </c>
      <c r="J902" s="1264" t="s">
        <v>2013</v>
      </c>
      <c r="K902" s="599" t="s">
        <v>11</v>
      </c>
      <c r="L902" s="600"/>
      <c r="M902" s="354">
        <v>46324</v>
      </c>
      <c r="N902" s="353"/>
      <c r="O902" s="354">
        <v>46326</v>
      </c>
      <c r="P902" s="353"/>
      <c r="Q902" s="354">
        <v>46331</v>
      </c>
      <c r="R902" s="353"/>
      <c r="S902" s="354">
        <v>46332</v>
      </c>
      <c r="T902" s="353"/>
      <c r="U902" s="7610">
        <v>46332</v>
      </c>
      <c r="V902" s="353"/>
      <c r="W902" s="7830">
        <v>46333</v>
      </c>
      <c r="X902" s="357"/>
      <c r="Y902" s="359">
        <v>46340</v>
      </c>
      <c r="Z902" s="359">
        <v>46340</v>
      </c>
      <c r="AA902" s="601"/>
      <c r="AB902" s="359"/>
      <c r="AC902" s="251" t="s">
        <v>627</v>
      </c>
      <c r="AD902" s="361"/>
      <c r="AE902" s="362">
        <v>2</v>
      </c>
      <c r="AF902" s="363" t="str">
        <f t="shared" si="2262"/>
        <v>4IE</v>
      </c>
      <c r="AG902" s="364"/>
      <c r="AH902" s="364"/>
      <c r="AI902" s="364"/>
      <c r="AJ902" s="364"/>
      <c r="AK902" s="364"/>
      <c r="AL902" s="364"/>
      <c r="AM902" s="364"/>
      <c r="AN902" s="364">
        <v>1</v>
      </c>
      <c r="AO902" s="364"/>
      <c r="AP902" s="363">
        <v>1</v>
      </c>
      <c r="AQ902" s="255">
        <v>1</v>
      </c>
      <c r="AR902" s="255">
        <v>1</v>
      </c>
      <c r="AS902" s="255"/>
      <c r="AT902" s="255"/>
      <c r="AU902" s="2843"/>
      <c r="AV902" s="4008">
        <f t="shared" ref="AV902:AV921" si="2333">IF(AE902=0,0,(AR902*1)+(AS902*100))</f>
        <v>1</v>
      </c>
      <c r="AW902" s="590">
        <v>46317</v>
      </c>
      <c r="AX902" s="369">
        <v>4263444</v>
      </c>
      <c r="AY902" s="154">
        <v>46317</v>
      </c>
      <c r="AZ902" s="367">
        <v>4263446</v>
      </c>
      <c r="BA902" s="154">
        <v>46317</v>
      </c>
      <c r="BB902" s="367">
        <v>4263448</v>
      </c>
      <c r="BC902" s="368">
        <v>46317</v>
      </c>
      <c r="BD902" s="369">
        <v>4263450</v>
      </c>
      <c r="BE902" s="4599">
        <v>46317</v>
      </c>
      <c r="BF902" s="367">
        <v>4263452</v>
      </c>
      <c r="BG902" s="368">
        <v>46330</v>
      </c>
      <c r="BH902" s="367">
        <v>4263495</v>
      </c>
      <c r="BI902" s="154">
        <v>46275</v>
      </c>
      <c r="BJ902" s="367">
        <v>4263419</v>
      </c>
      <c r="BK902" s="154" t="str">
        <f t="shared" si="2268"/>
        <v>-</v>
      </c>
      <c r="BL902" s="367"/>
      <c r="BM902" s="154" t="str">
        <f t="shared" si="2269"/>
        <v>-</v>
      </c>
      <c r="BN902" s="367"/>
      <c r="BO902" s="155" t="str">
        <f t="shared" si="2270"/>
        <v>-</v>
      </c>
      <c r="BP902" s="367"/>
      <c r="BQ902" s="154" t="str">
        <f t="shared" si="2323"/>
        <v>-</v>
      </c>
      <c r="BR902" s="369"/>
      <c r="BS902" s="154" t="str">
        <f t="shared" si="2313"/>
        <v>-</v>
      </c>
      <c r="BT902" s="369"/>
      <c r="BU902" s="154" t="str">
        <f t="shared" si="2314"/>
        <v>-</v>
      </c>
      <c r="BV902" s="369"/>
      <c r="BW902" s="154" t="str">
        <f t="shared" si="2315"/>
        <v>-</v>
      </c>
      <c r="BX902" s="367"/>
      <c r="BY902" s="154" t="str">
        <f t="shared" si="2316"/>
        <v>-</v>
      </c>
      <c r="BZ902" s="369"/>
      <c r="CA902" s="154" t="str">
        <f t="shared" si="2317"/>
        <v>-</v>
      </c>
      <c r="CB902" s="367"/>
      <c r="CC902" s="154" t="str">
        <f t="shared" si="2318"/>
        <v>-</v>
      </c>
      <c r="CD902" s="367"/>
      <c r="CE902" s="2850"/>
      <c r="CF902" s="2846"/>
      <c r="CG902" s="2855"/>
      <c r="CH902" s="2851"/>
      <c r="CI902" s="2850"/>
      <c r="CJ902" s="2846"/>
      <c r="CK902" s="2850"/>
      <c r="CL902" s="2851"/>
      <c r="CM902" s="2850"/>
      <c r="CN902" s="2851"/>
      <c r="CO902" s="2855"/>
      <c r="CP902" s="2851"/>
      <c r="CQ902" s="2855"/>
      <c r="CR902" s="2851"/>
      <c r="CS902" s="2850" t="str">
        <f t="shared" si="2277"/>
        <v>-</v>
      </c>
      <c r="CT902" s="2851"/>
      <c r="CU902" s="2855"/>
      <c r="CV902" s="2851"/>
      <c r="CW902" s="2850" t="str">
        <f t="shared" si="2278"/>
        <v>-</v>
      </c>
      <c r="CX902" s="2851"/>
      <c r="CY902" s="2855" t="str">
        <f t="shared" si="2279"/>
        <v>-</v>
      </c>
      <c r="CZ902" s="2851"/>
      <c r="DA902" s="154" t="str">
        <f t="shared" si="2280"/>
        <v>-</v>
      </c>
      <c r="DB902" s="369"/>
      <c r="DC902" s="155" t="str">
        <f t="shared" si="2281"/>
        <v>-</v>
      </c>
      <c r="DD902" s="367"/>
      <c r="DE902" s="374">
        <f t="shared" si="2282"/>
        <v>0</v>
      </c>
      <c r="DF902" s="373"/>
      <c r="DG902" s="818">
        <f t="shared" si="2283"/>
        <v>0</v>
      </c>
      <c r="DH902" s="372"/>
      <c r="DI902" s="267">
        <f t="shared" ref="DI902:DI940" si="2334">IF(AG902=1,1,0)</f>
        <v>0</v>
      </c>
      <c r="DJ902" s="373"/>
      <c r="DK902" s="374">
        <f t="shared" ref="DK902:DK940" si="2335">IF(AU902=2,1,0)</f>
        <v>0</v>
      </c>
      <c r="DL902" s="373"/>
      <c r="DM902" s="375">
        <f t="shared" ref="DM902:DM940" si="2336">IF(AU902=1,1,0)</f>
        <v>0</v>
      </c>
      <c r="DN902" s="373"/>
      <c r="DO902" s="155">
        <f t="shared" ref="DO902:DO940" si="2337">IF(AJ902=1,1,0)</f>
        <v>0</v>
      </c>
      <c r="DP902" s="372"/>
      <c r="DQ902" s="155">
        <f t="shared" ref="DQ902:DQ940" si="2338">IF(AK902=1,1,0)</f>
        <v>0</v>
      </c>
      <c r="DR902" s="373"/>
      <c r="DS902" s="155">
        <f t="shared" ref="DS902:DS940" si="2339">IF(AL902=1,1,0)</f>
        <v>0</v>
      </c>
      <c r="DT902" s="372"/>
      <c r="DU902" s="155">
        <f t="shared" ref="DU902:DU940" si="2340">IF(AM902=1,1,0)</f>
        <v>0</v>
      </c>
      <c r="DV902" s="373"/>
      <c r="DW902" s="4891">
        <v>46296</v>
      </c>
      <c r="DX902" s="372">
        <v>4263500</v>
      </c>
      <c r="DY902" s="154">
        <f t="shared" ref="DY902:DY940" si="2341">IF(AO902=1,1,0)</f>
        <v>0</v>
      </c>
      <c r="DZ902" s="373"/>
      <c r="EA902" s="154">
        <v>46296</v>
      </c>
      <c r="EB902" s="373">
        <v>4263502</v>
      </c>
      <c r="EC902" s="269">
        <f t="shared" ref="EC902:EC940" si="2342">IF(AQ902=1,1,0)</f>
        <v>1</v>
      </c>
      <c r="ED902" s="376"/>
      <c r="EE902" s="6971">
        <f t="shared" si="2321"/>
        <v>1</v>
      </c>
      <c r="EF902" s="377"/>
      <c r="EG902" s="273"/>
      <c r="EH902" s="274"/>
      <c r="EI902" s="275"/>
      <c r="EJ902" s="276"/>
      <c r="EK902" s="275"/>
      <c r="EL902" s="277"/>
      <c r="EM902" s="278"/>
      <c r="EN902" s="372"/>
      <c r="EO902" s="155"/>
      <c r="EP902" s="373"/>
      <c r="ER902" s="194"/>
      <c r="ET902" s="154" t="str">
        <f>IF($AE902=0,"　",VLOOKUP($AE902,ﾚｰｻﾞOP,60,0))</f>
        <v>-</v>
      </c>
      <c r="EU902" s="373"/>
      <c r="EV902" s="154" t="str">
        <f t="shared" si="2294"/>
        <v>-</v>
      </c>
      <c r="EW902" s="373"/>
      <c r="EX902" s="154"/>
      <c r="EY902" s="367"/>
      <c r="EZ902" s="154"/>
      <c r="FA902" s="367"/>
      <c r="FB902" s="154"/>
      <c r="FC902" s="367"/>
      <c r="FD902" s="154"/>
      <c r="FE902" s="367"/>
      <c r="FF902" s="155"/>
      <c r="FG902" s="367"/>
      <c r="FH902" s="154"/>
      <c r="FI902" s="367"/>
      <c r="FJ902" s="154" t="str">
        <f>IF($AE902=0,"　",VLOOKUP($AE902,ﾚｰｻﾞOP,67,0))</f>
        <v>-</v>
      </c>
      <c r="FK902" s="373"/>
      <c r="FL902" s="155" t="str">
        <f t="shared" si="2295"/>
        <v>-</v>
      </c>
      <c r="FM902" s="279"/>
      <c r="FN902" s="1184"/>
      <c r="FO902" s="280"/>
      <c r="FP902" s="281"/>
      <c r="FQ902" s="282"/>
      <c r="FS902" s="281"/>
      <c r="FT902" s="282"/>
    </row>
    <row r="903" spans="1:176" ht="18.600000000000001" customHeight="1">
      <c r="A903" s="228">
        <f t="shared" si="2221"/>
        <v>893</v>
      </c>
      <c r="B903" s="343" t="str">
        <f>AF903</f>
        <v>4IE</v>
      </c>
      <c r="C903" s="6947">
        <v>46358</v>
      </c>
      <c r="D903" s="7627" t="s">
        <v>1321</v>
      </c>
      <c r="E903" s="6944">
        <v>72510155</v>
      </c>
      <c r="F903" s="1564"/>
      <c r="G903" s="1263"/>
      <c r="H903" s="1330" t="s">
        <v>631</v>
      </c>
      <c r="I903" s="1264" t="s">
        <v>49</v>
      </c>
      <c r="J903" s="1264"/>
      <c r="K903" s="599" t="s">
        <v>97</v>
      </c>
      <c r="L903" s="600"/>
      <c r="M903" s="7362">
        <v>46325</v>
      </c>
      <c r="N903" s="353"/>
      <c r="O903" s="7362">
        <v>46326</v>
      </c>
      <c r="P903" s="353"/>
      <c r="Q903" s="7106">
        <v>46331</v>
      </c>
      <c r="R903" s="353"/>
      <c r="S903" s="7106">
        <v>46332</v>
      </c>
      <c r="T903" s="353"/>
      <c r="U903" s="7610">
        <v>46332</v>
      </c>
      <c r="V903" s="353"/>
      <c r="W903" s="7831">
        <v>46335</v>
      </c>
      <c r="X903" s="357"/>
      <c r="Y903" s="358">
        <v>46345</v>
      </c>
      <c r="Z903" s="358" t="s">
        <v>2388</v>
      </c>
      <c r="AA903" s="358" t="s">
        <v>2388</v>
      </c>
      <c r="AB903" s="358" t="s">
        <v>2388</v>
      </c>
      <c r="AC903" s="251" t="s">
        <v>627</v>
      </c>
      <c r="AD903" s="361"/>
      <c r="AE903" s="362">
        <v>20</v>
      </c>
      <c r="AF903" s="363" t="str">
        <f>IF($AE903=0,"　",VLOOKUP($AE903,ﾚｰｻﾞOP,69,0))</f>
        <v>4IE</v>
      </c>
      <c r="AG903" s="364"/>
      <c r="AH903" s="364"/>
      <c r="AI903" s="364"/>
      <c r="AJ903" s="364"/>
      <c r="AK903" s="364"/>
      <c r="AL903" s="364"/>
      <c r="AM903" s="364"/>
      <c r="AN903" s="364">
        <v>1</v>
      </c>
      <c r="AO903" s="364"/>
      <c r="AP903" s="363">
        <v>1</v>
      </c>
      <c r="AQ903" s="255">
        <v>1</v>
      </c>
      <c r="AR903" s="255">
        <v>1</v>
      </c>
      <c r="AS903" s="255"/>
      <c r="AT903" s="255"/>
      <c r="AU903" s="2843">
        <f>IF(AI903="付属済",0,IF(AI903=1,AI903+AP903,0))</f>
        <v>0</v>
      </c>
      <c r="AV903" s="4008">
        <f>IF(AE903=0,0,(AR903*1)+(AS903*100))</f>
        <v>1</v>
      </c>
      <c r="AW903" s="590">
        <v>46303</v>
      </c>
      <c r="AX903" s="369">
        <v>4263443</v>
      </c>
      <c r="AY903" s="154">
        <v>46317</v>
      </c>
      <c r="AZ903" s="367">
        <v>4263446</v>
      </c>
      <c r="BA903" s="154">
        <v>46303</v>
      </c>
      <c r="BB903" s="367">
        <v>4263447</v>
      </c>
      <c r="BC903" s="368">
        <v>46282</v>
      </c>
      <c r="BD903" s="369">
        <v>4263416</v>
      </c>
      <c r="BE903" s="4599">
        <v>46303</v>
      </c>
      <c r="BF903" s="367">
        <v>4263451</v>
      </c>
      <c r="BG903" s="368">
        <v>46344</v>
      </c>
      <c r="BH903" s="367">
        <v>4263497</v>
      </c>
      <c r="BI903" s="154">
        <v>46330</v>
      </c>
      <c r="BJ903" s="367">
        <v>4263496</v>
      </c>
      <c r="BK903" s="154">
        <v>46114</v>
      </c>
      <c r="BL903" s="367">
        <v>4263190</v>
      </c>
      <c r="BM903" s="154">
        <v>46114</v>
      </c>
      <c r="BN903" s="367">
        <v>4263191</v>
      </c>
      <c r="BO903" s="155" t="str">
        <f>IF($AE903=0,"　",VLOOKUP($AE903,ﾚｰｻﾞOP,59,0))</f>
        <v>-</v>
      </c>
      <c r="BP903" s="367"/>
      <c r="BQ903" s="154" t="str">
        <f>IF($AE903=0,"　",VLOOKUP($AE903,ﾚｰｻﾞOP,12,0))</f>
        <v>-</v>
      </c>
      <c r="BR903" s="369"/>
      <c r="BS903" s="154" t="str">
        <f>IF($AE903=0,"　",VLOOKUP($AE903,ﾚｰｻﾞOP,13,0))</f>
        <v>-</v>
      </c>
      <c r="BT903" s="369"/>
      <c r="BU903" s="154" t="str">
        <f>IF($AE903=0,"　",VLOOKUP($AE903,ﾚｰｻﾞOP,14,0))</f>
        <v>-</v>
      </c>
      <c r="BV903" s="369"/>
      <c r="BW903" s="154" t="str">
        <f>IF($AE903=0,"　",VLOOKUP($AE903,ﾚｰｻﾞOP,15,0))</f>
        <v>-</v>
      </c>
      <c r="BX903" s="367"/>
      <c r="BY903" s="154" t="str">
        <f>IF($AE903=0,"　",VLOOKUP($AE903,ﾚｰｻﾞOP,16,0))</f>
        <v>-</v>
      </c>
      <c r="BZ903" s="369"/>
      <c r="CA903" s="154" t="str">
        <f>IF($AE903=0,"　",VLOOKUP($AE903,ﾚｰｻﾞOP,17,0))</f>
        <v>-</v>
      </c>
      <c r="CB903" s="367"/>
      <c r="CC903" s="154" t="str">
        <f>IF($AE903=0,"　",VLOOKUP($AE903,ﾚｰｻﾞOP,18,0))</f>
        <v>-</v>
      </c>
      <c r="CD903" s="367"/>
      <c r="CE903" s="2850" t="str">
        <f>IF($AE903=0,"　",VLOOKUP($AE903,ﾚｰｻﾞOP,19,0))</f>
        <v>-</v>
      </c>
      <c r="CF903" s="2846"/>
      <c r="CG903" s="2855" t="str">
        <f>IF($AE903=0,"　",VLOOKUP($AE903,ﾚｰｻﾞOP,20,0))</f>
        <v>-</v>
      </c>
      <c r="CH903" s="2851"/>
      <c r="CI903" s="2850" t="str">
        <f>IF($AE903=0,"　",VLOOKUP($AE903,ﾚｰｻﾞOP,21,0))</f>
        <v>-</v>
      </c>
      <c r="CJ903" s="2846"/>
      <c r="CK903" s="2850" t="str">
        <f>IF($AE903=0,"　",VLOOKUP($AE903,ﾚｰｻﾞOP,22,0))</f>
        <v>-</v>
      </c>
      <c r="CL903" s="2851"/>
      <c r="CM903" s="2850" t="str">
        <f>IF($AE903=0,"　",VLOOKUP($AE903,ﾚｰｻﾞOP,23,0))</f>
        <v>-</v>
      </c>
      <c r="CN903" s="2851"/>
      <c r="CO903" s="2855" t="str">
        <f>IF($AE903=0,"　",VLOOKUP($AE903,ﾚｰｻﾞOP,24,0))</f>
        <v>-</v>
      </c>
      <c r="CP903" s="2851"/>
      <c r="CQ903" s="2855" t="str">
        <f>IF($AE903=0,"　",VLOOKUP($AE903,ﾚｰｻﾞOP,25,0))</f>
        <v>-</v>
      </c>
      <c r="CR903" s="2851"/>
      <c r="CS903" s="2850" t="str">
        <f>IF($AE903=0,"　",VLOOKUP($AE903,ﾚｰｻﾞOP,26,0))</f>
        <v>-</v>
      </c>
      <c r="CT903" s="2851"/>
      <c r="CU903" s="2855"/>
      <c r="CV903" s="2851"/>
      <c r="CW903" s="2850" t="str">
        <f>IF($AE903=0,"　",VLOOKUP($AE903,ﾚｰｻﾞOP,28,0))</f>
        <v>-</v>
      </c>
      <c r="CX903" s="2851"/>
      <c r="CY903" s="2855" t="str">
        <f>IF($AE903=0,"　",VLOOKUP($AE903,ﾚｰｻﾞOP,29,0))</f>
        <v>-</v>
      </c>
      <c r="CZ903" s="2851"/>
      <c r="DA903" s="154" t="str">
        <f>IF($AE903=0,"　",VLOOKUP($AE903,ﾚｰｻﾞOP,30,0))</f>
        <v>-</v>
      </c>
      <c r="DB903" s="369"/>
      <c r="DC903" s="155" t="str">
        <f>IF($AE903=0,"　",VLOOKUP($AE903,ﾚｰｻﾞOP,31,0))</f>
        <v>-</v>
      </c>
      <c r="DD903" s="367"/>
      <c r="DE903" s="374">
        <f>IF(AG903=1,1,0)</f>
        <v>0</v>
      </c>
      <c r="DF903" s="373"/>
      <c r="DG903" s="818">
        <f>IF(AH903=1,1,0)</f>
        <v>0</v>
      </c>
      <c r="DH903" s="372"/>
      <c r="DI903" s="267">
        <f>IF(AG903=1,1,0)</f>
        <v>0</v>
      </c>
      <c r="DJ903" s="373"/>
      <c r="DK903" s="374">
        <f>IF(AU903=2,1,0)</f>
        <v>0</v>
      </c>
      <c r="DL903" s="373"/>
      <c r="DM903" s="375">
        <f>IF(AU903=1,1,0)</f>
        <v>0</v>
      </c>
      <c r="DN903" s="373"/>
      <c r="DO903" s="155">
        <f>IF(AJ903=1,1,0)</f>
        <v>0</v>
      </c>
      <c r="DP903" s="372"/>
      <c r="DQ903" s="155">
        <f>IF(AK903=1,1,0)</f>
        <v>0</v>
      </c>
      <c r="DR903" s="373"/>
      <c r="DS903" s="155">
        <f>IF(AL903=1,1,0)</f>
        <v>0</v>
      </c>
      <c r="DT903" s="372"/>
      <c r="DU903" s="155">
        <f>IF(AM903=1,1,0)</f>
        <v>0</v>
      </c>
      <c r="DV903" s="373"/>
      <c r="DW903" s="4891">
        <v>46296</v>
      </c>
      <c r="DX903" s="372">
        <v>4263500</v>
      </c>
      <c r="DY903" s="154">
        <f>IF(AO903=1,1,0)</f>
        <v>0</v>
      </c>
      <c r="DZ903" s="373"/>
      <c r="EA903" s="154">
        <v>46296</v>
      </c>
      <c r="EB903" s="373">
        <v>4263502</v>
      </c>
      <c r="EC903" s="269">
        <f>IF(AQ903=1,1,0)</f>
        <v>1</v>
      </c>
      <c r="ED903" s="376"/>
      <c r="EE903" s="822">
        <f>IF(AV903=0,0,1)</f>
        <v>1</v>
      </c>
      <c r="EF903" s="377"/>
      <c r="EG903" s="273"/>
      <c r="EH903" s="274"/>
      <c r="EI903" s="275"/>
      <c r="EJ903" s="276"/>
      <c r="EK903" s="275"/>
      <c r="EL903" s="277"/>
      <c r="EM903" s="278" t="str">
        <f>IF(CE903="-"," ",IF(AR903=1,1," "))</f>
        <v xml:space="preserve"> </v>
      </c>
      <c r="EN903" s="372"/>
      <c r="EO903" s="155">
        <f>IF(AT903=1,1,0)</f>
        <v>0</v>
      </c>
      <c r="EP903" s="373"/>
      <c r="ER903" s="194"/>
      <c r="ET903" s="154" t="str">
        <f>IF($AE903=0,"　",VLOOKUP($AE903,ﾚｰｻﾞOP,60,0))</f>
        <v>-</v>
      </c>
      <c r="EU903" s="373"/>
      <c r="EV903" s="154" t="str">
        <f>IF($AE903=0,"　",VLOOKUP($AE903,ﾚｰｻﾞOP,60,0))</f>
        <v>-</v>
      </c>
      <c r="EW903" s="373"/>
      <c r="EX903" s="154"/>
      <c r="EY903" s="367"/>
      <c r="EZ903" s="154"/>
      <c r="FA903" s="367"/>
      <c r="FB903" s="154"/>
      <c r="FC903" s="367"/>
      <c r="FD903" s="154"/>
      <c r="FE903" s="367"/>
      <c r="FF903" s="155"/>
      <c r="FG903" s="367"/>
      <c r="FH903" s="154"/>
      <c r="FI903" s="367"/>
      <c r="FJ903" s="154" t="str">
        <f>IF($AE903=0,"　",VLOOKUP($AE903,ﾚｰｻﾞOP,67,0))</f>
        <v>-</v>
      </c>
      <c r="FK903" s="373"/>
      <c r="FL903" s="155" t="str">
        <f>IF($AE903=0,"　",VLOOKUP($AE903,ﾚｰｻﾞOP,68,0))</f>
        <v>-</v>
      </c>
      <c r="FM903" s="279"/>
      <c r="FN903" s="1184"/>
      <c r="FO903" s="280"/>
      <c r="FP903" s="281"/>
      <c r="FQ903" s="282"/>
      <c r="FS903" s="281"/>
      <c r="FT903" s="282"/>
    </row>
    <row r="904" spans="1:176" ht="18.600000000000001" customHeight="1">
      <c r="A904" s="228">
        <f t="shared" si="2332"/>
        <v>894</v>
      </c>
      <c r="B904" s="343" t="str">
        <f t="shared" si="2261"/>
        <v>4IE</v>
      </c>
      <c r="C904" s="6877">
        <v>46353</v>
      </c>
      <c r="D904" s="6192" t="s">
        <v>1601</v>
      </c>
      <c r="E904" s="6193" t="s">
        <v>2051</v>
      </c>
      <c r="F904" s="1564"/>
      <c r="G904" s="1263"/>
      <c r="H904" s="1330" t="s">
        <v>630</v>
      </c>
      <c r="I904" s="1264" t="s">
        <v>614</v>
      </c>
      <c r="J904" s="1264"/>
      <c r="K904" s="599" t="s">
        <v>11</v>
      </c>
      <c r="L904" s="600"/>
      <c r="M904" s="354">
        <v>46325</v>
      </c>
      <c r="N904" s="353"/>
      <c r="O904" s="7703">
        <v>46330</v>
      </c>
      <c r="P904" s="353"/>
      <c r="Q904" s="7703">
        <v>46332</v>
      </c>
      <c r="R904" s="353"/>
      <c r="S904" s="7703">
        <v>46333</v>
      </c>
      <c r="T904" s="353"/>
      <c r="U904" s="7811">
        <v>46332</v>
      </c>
      <c r="V904" s="353"/>
      <c r="W904" s="7831">
        <v>46335</v>
      </c>
      <c r="X904" s="357"/>
      <c r="Y904" s="359">
        <v>46343</v>
      </c>
      <c r="Z904" s="359">
        <v>46343</v>
      </c>
      <c r="AA904" s="601"/>
      <c r="AB904" s="359"/>
      <c r="AC904" s="251"/>
      <c r="AD904" s="361"/>
      <c r="AE904" s="362">
        <v>25</v>
      </c>
      <c r="AF904" s="363" t="str">
        <f t="shared" si="2262"/>
        <v>4IE</v>
      </c>
      <c r="AG904" s="364"/>
      <c r="AH904" s="364"/>
      <c r="AI904" s="364"/>
      <c r="AJ904" s="364"/>
      <c r="AK904" s="364"/>
      <c r="AL904" s="364"/>
      <c r="AM904" s="364"/>
      <c r="AN904" s="364"/>
      <c r="AO904" s="364"/>
      <c r="AP904" s="363"/>
      <c r="AQ904" s="255"/>
      <c r="AR904" s="255"/>
      <c r="AS904" s="255"/>
      <c r="AT904" s="255"/>
      <c r="AU904" s="2843">
        <f>IF(AI904="付属済",0,IF(AI904=1,AI904+AP904,0))</f>
        <v>0</v>
      </c>
      <c r="AV904" s="4008">
        <f t="shared" si="2333"/>
        <v>0</v>
      </c>
      <c r="AW904" s="590" t="str">
        <f t="shared" si="2264"/>
        <v>-</v>
      </c>
      <c r="AX904" s="369"/>
      <c r="AY904" s="154" t="str">
        <f t="shared" si="2265"/>
        <v>-</v>
      </c>
      <c r="AZ904" s="367"/>
      <c r="BA904" s="154" t="str">
        <f t="shared" si="2266"/>
        <v>-</v>
      </c>
      <c r="BB904" s="367"/>
      <c r="BC904" s="368" t="str">
        <f t="shared" si="2267"/>
        <v>-</v>
      </c>
      <c r="BD904" s="369"/>
      <c r="BE904" s="4599" t="str">
        <f t="shared" si="2310"/>
        <v>-</v>
      </c>
      <c r="BF904" s="367"/>
      <c r="BG904" s="368" t="str">
        <f t="shared" si="2331"/>
        <v>-</v>
      </c>
      <c r="BH904" s="367"/>
      <c r="BI904" s="154" t="str">
        <f t="shared" si="2311"/>
        <v>-</v>
      </c>
      <c r="BJ904" s="367"/>
      <c r="BK904" s="154" t="str">
        <f t="shared" si="2268"/>
        <v>-</v>
      </c>
      <c r="BL904" s="367"/>
      <c r="BM904" s="154" t="str">
        <f t="shared" si="2269"/>
        <v>-</v>
      </c>
      <c r="BN904" s="367"/>
      <c r="BO904" s="155" t="str">
        <f t="shared" si="2270"/>
        <v>-</v>
      </c>
      <c r="BP904" s="367"/>
      <c r="BQ904" s="154" t="str">
        <f t="shared" si="2323"/>
        <v>-</v>
      </c>
      <c r="BR904" s="369"/>
      <c r="BS904" s="154" t="str">
        <f t="shared" si="2313"/>
        <v>-</v>
      </c>
      <c r="BT904" s="369"/>
      <c r="BU904" s="154" t="str">
        <f t="shared" si="2314"/>
        <v>-</v>
      </c>
      <c r="BV904" s="369"/>
      <c r="BW904" s="154" t="str">
        <f t="shared" si="2315"/>
        <v>-</v>
      </c>
      <c r="BX904" s="367"/>
      <c r="BY904" s="154" t="str">
        <f t="shared" si="2316"/>
        <v>-</v>
      </c>
      <c r="BZ904" s="369"/>
      <c r="CA904" s="154" t="str">
        <f t="shared" si="2317"/>
        <v>-</v>
      </c>
      <c r="CB904" s="367"/>
      <c r="CC904" s="154" t="str">
        <f t="shared" si="2318"/>
        <v>-</v>
      </c>
      <c r="CD904" s="367"/>
      <c r="CE904" s="2850" t="str">
        <f>IF($AE904=0,"　",VLOOKUP($AE904,ﾚｰｻﾞOP,19,0))</f>
        <v>-</v>
      </c>
      <c r="CF904" s="2846"/>
      <c r="CG904" s="2855" t="str">
        <f>IF($AE904=0,"　",VLOOKUP($AE904,ﾚｰｻﾞOP,20,0))</f>
        <v>-</v>
      </c>
      <c r="CH904" s="2851"/>
      <c r="CI904" s="2850" t="str">
        <f>IF($AE904=0,"　",VLOOKUP($AE904,ﾚｰｻﾞOP,21,0))</f>
        <v>-</v>
      </c>
      <c r="CJ904" s="2846"/>
      <c r="CK904" s="2850" t="str">
        <f>IF($AE904=0,"　",VLOOKUP($AE904,ﾚｰｻﾞOP,22,0))</f>
        <v>-</v>
      </c>
      <c r="CL904" s="2851"/>
      <c r="CM904" s="2850" t="str">
        <f>IF($AE904=0,"　",VLOOKUP($AE904,ﾚｰｻﾞOP,23,0))</f>
        <v>-</v>
      </c>
      <c r="CN904" s="2851"/>
      <c r="CO904" s="2855" t="str">
        <f>IF($AE904=0,"　",VLOOKUP($AE904,ﾚｰｻﾞOP,24,0))</f>
        <v>-</v>
      </c>
      <c r="CP904" s="2851"/>
      <c r="CQ904" s="2855" t="str">
        <f>IF($AE904=0,"　",VLOOKUP($AE904,ﾚｰｻﾞOP,25,0))</f>
        <v>-</v>
      </c>
      <c r="CR904" s="2851"/>
      <c r="CS904" s="2850" t="str">
        <f t="shared" si="2277"/>
        <v>-</v>
      </c>
      <c r="CT904" s="2851"/>
      <c r="CU904" s="2855"/>
      <c r="CV904" s="2851"/>
      <c r="CW904" s="2850" t="str">
        <f t="shared" si="2278"/>
        <v>-</v>
      </c>
      <c r="CX904" s="2851"/>
      <c r="CY904" s="2855" t="str">
        <f t="shared" si="2279"/>
        <v>-</v>
      </c>
      <c r="CZ904" s="2851"/>
      <c r="DA904" s="154" t="str">
        <f t="shared" si="2280"/>
        <v>-</v>
      </c>
      <c r="DB904" s="369"/>
      <c r="DC904" s="155" t="str">
        <f t="shared" si="2281"/>
        <v>-</v>
      </c>
      <c r="DD904" s="367"/>
      <c r="DE904" s="374">
        <f t="shared" si="2282"/>
        <v>0</v>
      </c>
      <c r="DF904" s="373"/>
      <c r="DG904" s="818">
        <f t="shared" si="2283"/>
        <v>0</v>
      </c>
      <c r="DH904" s="372"/>
      <c r="DI904" s="267">
        <f t="shared" si="2334"/>
        <v>0</v>
      </c>
      <c r="DJ904" s="373"/>
      <c r="DK904" s="374">
        <f t="shared" si="2335"/>
        <v>0</v>
      </c>
      <c r="DL904" s="373"/>
      <c r="DM904" s="375">
        <f t="shared" si="2336"/>
        <v>0</v>
      </c>
      <c r="DN904" s="373"/>
      <c r="DO904" s="155">
        <f t="shared" si="2337"/>
        <v>0</v>
      </c>
      <c r="DP904" s="372"/>
      <c r="DQ904" s="155">
        <f t="shared" si="2338"/>
        <v>0</v>
      </c>
      <c r="DR904" s="373"/>
      <c r="DS904" s="155">
        <f t="shared" si="2339"/>
        <v>0</v>
      </c>
      <c r="DT904" s="372"/>
      <c r="DU904" s="155">
        <f t="shared" si="2340"/>
        <v>0</v>
      </c>
      <c r="DV904" s="373"/>
      <c r="DW904" s="4891">
        <f t="shared" ref="DW904:DW940" si="2343">IF(AN904=1,1,0)</f>
        <v>0</v>
      </c>
      <c r="DX904" s="372"/>
      <c r="DY904" s="154">
        <f t="shared" si="2341"/>
        <v>0</v>
      </c>
      <c r="DZ904" s="373"/>
      <c r="EA904" s="154">
        <f t="shared" ref="EA904:EA940" si="2344">IF(AP904=1,1,0)</f>
        <v>0</v>
      </c>
      <c r="EB904" s="373"/>
      <c r="EC904" s="269">
        <f t="shared" si="2342"/>
        <v>0</v>
      </c>
      <c r="ED904" s="376"/>
      <c r="EE904" s="6971">
        <f t="shared" si="2321"/>
        <v>0</v>
      </c>
      <c r="EF904" s="377"/>
      <c r="EG904" s="273"/>
      <c r="EH904" s="274"/>
      <c r="EI904" s="275"/>
      <c r="EJ904" s="276"/>
      <c r="EK904" s="275"/>
      <c r="EL904" s="277"/>
      <c r="EM904" s="278" t="str">
        <f>IF(CE904="-"," ",IF(AR904=1,1," "))</f>
        <v xml:space="preserve"> </v>
      </c>
      <c r="EN904" s="372"/>
      <c r="EO904" s="155">
        <f>IF(AT904=1,1,0)</f>
        <v>0</v>
      </c>
      <c r="EP904" s="373"/>
      <c r="ER904" s="194"/>
      <c r="ET904" s="154">
        <v>46251</v>
      </c>
      <c r="EU904" s="373">
        <v>4263390</v>
      </c>
      <c r="EV904" s="154">
        <f t="shared" si="2294"/>
        <v>1</v>
      </c>
      <c r="EW904" s="373"/>
      <c r="EX904" s="154"/>
      <c r="EY904" s="367"/>
      <c r="EZ904" s="154"/>
      <c r="FA904" s="367"/>
      <c r="FB904" s="154"/>
      <c r="FC904" s="367"/>
      <c r="FD904" s="154">
        <v>46302</v>
      </c>
      <c r="FE904" s="367">
        <v>4263483</v>
      </c>
      <c r="FF904" s="155"/>
      <c r="FG904" s="367"/>
      <c r="FH904" s="154"/>
      <c r="FI904" s="367"/>
      <c r="FJ904" s="154">
        <v>46275</v>
      </c>
      <c r="FK904" s="373">
        <v>4263430</v>
      </c>
      <c r="FL904" s="155">
        <f t="shared" si="2295"/>
        <v>1</v>
      </c>
      <c r="FM904" s="279"/>
      <c r="FN904" s="1184"/>
      <c r="FO904" s="280"/>
      <c r="FP904" s="281"/>
      <c r="FQ904" s="282"/>
      <c r="FS904" s="281"/>
      <c r="FT904" s="282"/>
    </row>
    <row r="905" spans="1:176" ht="18.600000000000001" customHeight="1">
      <c r="A905" s="228">
        <f t="shared" si="2332"/>
        <v>895</v>
      </c>
      <c r="B905" s="343" t="str">
        <f t="shared" si="2261"/>
        <v>4IE</v>
      </c>
      <c r="C905" s="6877">
        <v>46353</v>
      </c>
      <c r="D905" s="6192" t="s">
        <v>1601</v>
      </c>
      <c r="E905" s="6193" t="s">
        <v>2054</v>
      </c>
      <c r="F905" s="1564"/>
      <c r="G905" s="1263"/>
      <c r="H905" s="1330" t="s">
        <v>630</v>
      </c>
      <c r="I905" s="1264" t="s">
        <v>48</v>
      </c>
      <c r="J905" s="1264"/>
      <c r="K905" s="599" t="s">
        <v>11</v>
      </c>
      <c r="L905" s="600"/>
      <c r="M905" s="7703">
        <v>46326</v>
      </c>
      <c r="N905" s="353"/>
      <c r="O905" s="7703">
        <v>46330</v>
      </c>
      <c r="P905" s="353"/>
      <c r="Q905" s="7703">
        <v>46332</v>
      </c>
      <c r="R905" s="353"/>
      <c r="S905" s="7703">
        <v>46333</v>
      </c>
      <c r="T905" s="353"/>
      <c r="U905" s="7685">
        <v>46333</v>
      </c>
      <c r="V905" s="353"/>
      <c r="W905" s="7831">
        <v>46335</v>
      </c>
      <c r="X905" s="357"/>
      <c r="Y905" s="7066">
        <v>46343</v>
      </c>
      <c r="Z905" s="7066">
        <v>46343</v>
      </c>
      <c r="AA905" s="601"/>
      <c r="AB905" s="359"/>
      <c r="AC905" s="251"/>
      <c r="AD905" s="361"/>
      <c r="AE905" s="362">
        <v>25</v>
      </c>
      <c r="AF905" s="363" t="str">
        <f t="shared" si="2262"/>
        <v>4IE</v>
      </c>
      <c r="AG905" s="364"/>
      <c r="AH905" s="364"/>
      <c r="AI905" s="364"/>
      <c r="AJ905" s="364"/>
      <c r="AK905" s="364"/>
      <c r="AL905" s="364"/>
      <c r="AM905" s="364"/>
      <c r="AN905" s="364"/>
      <c r="AO905" s="364"/>
      <c r="AP905" s="363"/>
      <c r="AQ905" s="255"/>
      <c r="AR905" s="255"/>
      <c r="AS905" s="255"/>
      <c r="AT905" s="255"/>
      <c r="AU905" s="2843">
        <f>IF(AI905="付属済",0,IF(AI905=1,AI905+AP905,0))</f>
        <v>0</v>
      </c>
      <c r="AV905" s="4008">
        <f t="shared" si="2333"/>
        <v>0</v>
      </c>
      <c r="AW905" s="590" t="str">
        <f t="shared" si="2264"/>
        <v>-</v>
      </c>
      <c r="AX905" s="369"/>
      <c r="AY905" s="154" t="str">
        <f t="shared" si="2265"/>
        <v>-</v>
      </c>
      <c r="AZ905" s="367"/>
      <c r="BA905" s="154" t="str">
        <f t="shared" si="2266"/>
        <v>-</v>
      </c>
      <c r="BB905" s="367"/>
      <c r="BC905" s="368" t="str">
        <f t="shared" si="2267"/>
        <v>-</v>
      </c>
      <c r="BD905" s="369"/>
      <c r="BE905" s="4599" t="str">
        <f t="shared" si="2310"/>
        <v>-</v>
      </c>
      <c r="BF905" s="367"/>
      <c r="BG905" s="368" t="str">
        <f t="shared" si="2331"/>
        <v>-</v>
      </c>
      <c r="BH905" s="367"/>
      <c r="BI905" s="154" t="str">
        <f t="shared" si="2311"/>
        <v>-</v>
      </c>
      <c r="BJ905" s="367"/>
      <c r="BK905" s="154" t="str">
        <f t="shared" si="2268"/>
        <v>-</v>
      </c>
      <c r="BL905" s="367"/>
      <c r="BM905" s="154" t="str">
        <f t="shared" si="2269"/>
        <v>-</v>
      </c>
      <c r="BN905" s="367"/>
      <c r="BO905" s="155" t="str">
        <f t="shared" si="2270"/>
        <v>-</v>
      </c>
      <c r="BP905" s="367"/>
      <c r="BQ905" s="154" t="str">
        <f t="shared" si="2323"/>
        <v>-</v>
      </c>
      <c r="BR905" s="369"/>
      <c r="BS905" s="154" t="str">
        <f t="shared" si="2313"/>
        <v>-</v>
      </c>
      <c r="BT905" s="369"/>
      <c r="BU905" s="154" t="str">
        <f t="shared" si="2314"/>
        <v>-</v>
      </c>
      <c r="BV905" s="369"/>
      <c r="BW905" s="154" t="str">
        <f t="shared" si="2315"/>
        <v>-</v>
      </c>
      <c r="BX905" s="367"/>
      <c r="BY905" s="154" t="str">
        <f t="shared" si="2316"/>
        <v>-</v>
      </c>
      <c r="BZ905" s="369"/>
      <c r="CA905" s="154" t="str">
        <f t="shared" si="2317"/>
        <v>-</v>
      </c>
      <c r="CB905" s="367"/>
      <c r="CC905" s="154" t="str">
        <f t="shared" si="2318"/>
        <v>-</v>
      </c>
      <c r="CD905" s="367"/>
      <c r="CE905" s="2850" t="str">
        <f>IF($AE905=0,"　",VLOOKUP($AE905,ﾚｰｻﾞOP,19,0))</f>
        <v>-</v>
      </c>
      <c r="CF905" s="2846"/>
      <c r="CG905" s="2855" t="str">
        <f>IF($AE905=0,"　",VLOOKUP($AE905,ﾚｰｻﾞOP,20,0))</f>
        <v>-</v>
      </c>
      <c r="CH905" s="2851"/>
      <c r="CI905" s="2850" t="str">
        <f>IF($AE905=0,"　",VLOOKUP($AE905,ﾚｰｻﾞOP,21,0))</f>
        <v>-</v>
      </c>
      <c r="CJ905" s="2846"/>
      <c r="CK905" s="2850" t="str">
        <f>IF($AE905=0,"　",VLOOKUP($AE905,ﾚｰｻﾞOP,22,0))</f>
        <v>-</v>
      </c>
      <c r="CL905" s="2851"/>
      <c r="CM905" s="2850" t="str">
        <f>IF($AE905=0,"　",VLOOKUP($AE905,ﾚｰｻﾞOP,23,0))</f>
        <v>-</v>
      </c>
      <c r="CN905" s="2851"/>
      <c r="CO905" s="2855" t="str">
        <f>IF($AE905=0,"　",VLOOKUP($AE905,ﾚｰｻﾞOP,24,0))</f>
        <v>-</v>
      </c>
      <c r="CP905" s="2851"/>
      <c r="CQ905" s="2855" t="str">
        <f>IF($AE905=0,"　",VLOOKUP($AE905,ﾚｰｻﾞOP,25,0))</f>
        <v>-</v>
      </c>
      <c r="CR905" s="2851"/>
      <c r="CS905" s="2850" t="str">
        <f t="shared" si="2277"/>
        <v>-</v>
      </c>
      <c r="CT905" s="2851"/>
      <c r="CU905" s="2855"/>
      <c r="CV905" s="2851"/>
      <c r="CW905" s="2850" t="str">
        <f t="shared" si="2278"/>
        <v>-</v>
      </c>
      <c r="CX905" s="2851"/>
      <c r="CY905" s="2855" t="str">
        <f t="shared" si="2279"/>
        <v>-</v>
      </c>
      <c r="CZ905" s="2851"/>
      <c r="DA905" s="154" t="str">
        <f t="shared" si="2280"/>
        <v>-</v>
      </c>
      <c r="DB905" s="369"/>
      <c r="DC905" s="155" t="str">
        <f t="shared" si="2281"/>
        <v>-</v>
      </c>
      <c r="DD905" s="367"/>
      <c r="DE905" s="374">
        <f t="shared" si="2282"/>
        <v>0</v>
      </c>
      <c r="DF905" s="373"/>
      <c r="DG905" s="818">
        <f t="shared" si="2283"/>
        <v>0</v>
      </c>
      <c r="DH905" s="372"/>
      <c r="DI905" s="267">
        <f t="shared" si="2334"/>
        <v>0</v>
      </c>
      <c r="DJ905" s="373"/>
      <c r="DK905" s="374">
        <f t="shared" si="2335"/>
        <v>0</v>
      </c>
      <c r="DL905" s="373"/>
      <c r="DM905" s="375">
        <f t="shared" si="2336"/>
        <v>0</v>
      </c>
      <c r="DN905" s="373"/>
      <c r="DO905" s="155">
        <f t="shared" si="2337"/>
        <v>0</v>
      </c>
      <c r="DP905" s="372"/>
      <c r="DQ905" s="155">
        <f t="shared" si="2338"/>
        <v>0</v>
      </c>
      <c r="DR905" s="373"/>
      <c r="DS905" s="155">
        <f t="shared" si="2339"/>
        <v>0</v>
      </c>
      <c r="DT905" s="372"/>
      <c r="DU905" s="155">
        <f t="shared" si="2340"/>
        <v>0</v>
      </c>
      <c r="DV905" s="373"/>
      <c r="DW905" s="4891">
        <f t="shared" si="2343"/>
        <v>0</v>
      </c>
      <c r="DX905" s="372"/>
      <c r="DY905" s="154">
        <f t="shared" si="2341"/>
        <v>0</v>
      </c>
      <c r="DZ905" s="373"/>
      <c r="EA905" s="154">
        <f t="shared" si="2344"/>
        <v>0</v>
      </c>
      <c r="EB905" s="373"/>
      <c r="EC905" s="269">
        <f t="shared" si="2342"/>
        <v>0</v>
      </c>
      <c r="ED905" s="376"/>
      <c r="EE905" s="6971">
        <f t="shared" si="2321"/>
        <v>0</v>
      </c>
      <c r="EF905" s="377"/>
      <c r="EG905" s="273"/>
      <c r="EH905" s="274"/>
      <c r="EI905" s="275"/>
      <c r="EJ905" s="276"/>
      <c r="EK905" s="275"/>
      <c r="EL905" s="277"/>
      <c r="EM905" s="278" t="str">
        <f>IF(CE905="-"," ",IF(AR905=1,1," "))</f>
        <v xml:space="preserve"> </v>
      </c>
      <c r="EN905" s="372"/>
      <c r="EO905" s="155">
        <f>IF(AT905=1,1,0)</f>
        <v>0</v>
      </c>
      <c r="EP905" s="373"/>
      <c r="ER905" s="194"/>
      <c r="ET905" s="154">
        <v>46251</v>
      </c>
      <c r="EU905" s="373">
        <v>4263390</v>
      </c>
      <c r="EV905" s="154">
        <f t="shared" si="2294"/>
        <v>1</v>
      </c>
      <c r="EW905" s="373"/>
      <c r="EX905" s="154"/>
      <c r="EY905" s="367"/>
      <c r="EZ905" s="154"/>
      <c r="FA905" s="367"/>
      <c r="FB905" s="154"/>
      <c r="FC905" s="367"/>
      <c r="FD905" s="154">
        <v>46302</v>
      </c>
      <c r="FE905" s="367">
        <v>4263483</v>
      </c>
      <c r="FF905" s="155"/>
      <c r="FG905" s="367"/>
      <c r="FH905" s="154">
        <v>46303</v>
      </c>
      <c r="FI905" s="367">
        <v>4263440</v>
      </c>
      <c r="FJ905" s="154">
        <v>46275</v>
      </c>
      <c r="FK905" s="373">
        <v>4263430</v>
      </c>
      <c r="FL905" s="155">
        <f t="shared" si="2295"/>
        <v>1</v>
      </c>
      <c r="FM905" s="279"/>
      <c r="FN905" s="1184"/>
      <c r="FO905" s="280"/>
      <c r="FP905" s="281"/>
      <c r="FQ905" s="282"/>
      <c r="FS905" s="281"/>
      <c r="FT905" s="282"/>
    </row>
    <row r="906" spans="1:176" ht="18.600000000000001" customHeight="1">
      <c r="A906" s="228">
        <f t="shared" si="2332"/>
        <v>896</v>
      </c>
      <c r="B906" s="343" t="str">
        <f t="shared" si="2261"/>
        <v>4IE</v>
      </c>
      <c r="C906" s="6877">
        <v>46353</v>
      </c>
      <c r="D906" s="6192" t="s">
        <v>1601</v>
      </c>
      <c r="E906" s="6942" t="s">
        <v>2055</v>
      </c>
      <c r="F906" s="1564"/>
      <c r="G906" s="1263"/>
      <c r="H906" s="1330" t="s">
        <v>630</v>
      </c>
      <c r="I906" s="1264" t="s">
        <v>48</v>
      </c>
      <c r="J906" s="1264"/>
      <c r="K906" s="599" t="s">
        <v>11</v>
      </c>
      <c r="L906" s="600"/>
      <c r="M906" s="7703">
        <v>46326</v>
      </c>
      <c r="N906" s="353"/>
      <c r="O906" s="7703">
        <v>46330</v>
      </c>
      <c r="P906" s="353"/>
      <c r="Q906" s="7703">
        <v>46332</v>
      </c>
      <c r="R906" s="353"/>
      <c r="S906" s="7703">
        <v>46333</v>
      </c>
      <c r="T906" s="353"/>
      <c r="U906" s="7685">
        <v>46333</v>
      </c>
      <c r="V906" s="353"/>
      <c r="W906" s="7830">
        <v>46336</v>
      </c>
      <c r="X906" s="357"/>
      <c r="Y906" s="359">
        <v>46344</v>
      </c>
      <c r="Z906" s="359">
        <v>46344</v>
      </c>
      <c r="AA906" s="359"/>
      <c r="AB906" s="359"/>
      <c r="AC906" s="251"/>
      <c r="AD906" s="361"/>
      <c r="AE906" s="362">
        <v>25</v>
      </c>
      <c r="AF906" s="363" t="str">
        <f t="shared" si="2262"/>
        <v>4IE</v>
      </c>
      <c r="AG906" s="364"/>
      <c r="AH906" s="364"/>
      <c r="AI906" s="364"/>
      <c r="AJ906" s="364"/>
      <c r="AK906" s="364"/>
      <c r="AL906" s="364"/>
      <c r="AM906" s="364"/>
      <c r="AN906" s="364"/>
      <c r="AO906" s="364"/>
      <c r="AP906" s="363"/>
      <c r="AQ906" s="255"/>
      <c r="AR906" s="255"/>
      <c r="AS906" s="255"/>
      <c r="AT906" s="255"/>
      <c r="AU906" s="2843">
        <f>IF(AI906="付属済",0,IF(AI906=1,AI906+AP906,0))</f>
        <v>0</v>
      </c>
      <c r="AV906" s="4008">
        <f t="shared" si="2333"/>
        <v>0</v>
      </c>
      <c r="AW906" s="590" t="str">
        <f t="shared" si="2264"/>
        <v>-</v>
      </c>
      <c r="AX906" s="369"/>
      <c r="AY906" s="154" t="str">
        <f t="shared" si="2265"/>
        <v>-</v>
      </c>
      <c r="AZ906" s="367"/>
      <c r="BA906" s="154" t="str">
        <f t="shared" si="2266"/>
        <v>-</v>
      </c>
      <c r="BB906" s="367"/>
      <c r="BC906" s="368" t="str">
        <f t="shared" si="2267"/>
        <v>-</v>
      </c>
      <c r="BD906" s="369"/>
      <c r="BE906" s="4599" t="str">
        <f t="shared" si="2310"/>
        <v>-</v>
      </c>
      <c r="BF906" s="367"/>
      <c r="BG906" s="368" t="str">
        <f t="shared" si="2331"/>
        <v>-</v>
      </c>
      <c r="BH906" s="367"/>
      <c r="BI906" s="154" t="str">
        <f t="shared" si="2311"/>
        <v>-</v>
      </c>
      <c r="BJ906" s="367"/>
      <c r="BK906" s="154" t="str">
        <f t="shared" si="2268"/>
        <v>-</v>
      </c>
      <c r="BL906" s="367"/>
      <c r="BM906" s="154" t="str">
        <f t="shared" si="2269"/>
        <v>-</v>
      </c>
      <c r="BN906" s="367"/>
      <c r="BO906" s="155" t="str">
        <f t="shared" si="2270"/>
        <v>-</v>
      </c>
      <c r="BP906" s="367"/>
      <c r="BQ906" s="154" t="str">
        <f t="shared" si="2323"/>
        <v>-</v>
      </c>
      <c r="BR906" s="369"/>
      <c r="BS906" s="154" t="str">
        <f t="shared" si="2313"/>
        <v>-</v>
      </c>
      <c r="BT906" s="369"/>
      <c r="BU906" s="154" t="str">
        <f t="shared" si="2314"/>
        <v>-</v>
      </c>
      <c r="BV906" s="369"/>
      <c r="BW906" s="154" t="str">
        <f t="shared" si="2315"/>
        <v>-</v>
      </c>
      <c r="BX906" s="367"/>
      <c r="BY906" s="154" t="str">
        <f t="shared" si="2316"/>
        <v>-</v>
      </c>
      <c r="BZ906" s="369"/>
      <c r="CA906" s="154" t="str">
        <f t="shared" si="2317"/>
        <v>-</v>
      </c>
      <c r="CB906" s="367"/>
      <c r="CC906" s="154" t="str">
        <f t="shared" si="2318"/>
        <v>-</v>
      </c>
      <c r="CD906" s="367"/>
      <c r="CE906" s="2850" t="str">
        <f>IF($AE906=0,"　",VLOOKUP($AE906,ﾚｰｻﾞOP,19,0))</f>
        <v>-</v>
      </c>
      <c r="CF906" s="2846"/>
      <c r="CG906" s="2855" t="str">
        <f>IF($AE906=0,"　",VLOOKUP($AE906,ﾚｰｻﾞOP,20,0))</f>
        <v>-</v>
      </c>
      <c r="CH906" s="2851"/>
      <c r="CI906" s="2850" t="str">
        <f>IF($AE906=0,"　",VLOOKUP($AE906,ﾚｰｻﾞOP,21,0))</f>
        <v>-</v>
      </c>
      <c r="CJ906" s="2846"/>
      <c r="CK906" s="2850" t="str">
        <f>IF($AE906=0,"　",VLOOKUP($AE906,ﾚｰｻﾞOP,22,0))</f>
        <v>-</v>
      </c>
      <c r="CL906" s="2851"/>
      <c r="CM906" s="2850" t="str">
        <f>IF($AE906=0,"　",VLOOKUP($AE906,ﾚｰｻﾞOP,23,0))</f>
        <v>-</v>
      </c>
      <c r="CN906" s="2851"/>
      <c r="CO906" s="2855" t="str">
        <f>IF($AE906=0,"　",VLOOKUP($AE906,ﾚｰｻﾞOP,24,0))</f>
        <v>-</v>
      </c>
      <c r="CP906" s="2851"/>
      <c r="CQ906" s="2855" t="str">
        <f>IF($AE906=0,"　",VLOOKUP($AE906,ﾚｰｻﾞOP,25,0))</f>
        <v>-</v>
      </c>
      <c r="CR906" s="2851"/>
      <c r="CS906" s="2850" t="str">
        <f t="shared" si="2277"/>
        <v>-</v>
      </c>
      <c r="CT906" s="2851"/>
      <c r="CU906" s="2855"/>
      <c r="CV906" s="2851"/>
      <c r="CW906" s="2850" t="str">
        <f t="shared" si="2278"/>
        <v>-</v>
      </c>
      <c r="CX906" s="2851"/>
      <c r="CY906" s="2855" t="str">
        <f t="shared" si="2279"/>
        <v>-</v>
      </c>
      <c r="CZ906" s="2851"/>
      <c r="DA906" s="154" t="str">
        <f t="shared" si="2280"/>
        <v>-</v>
      </c>
      <c r="DB906" s="369"/>
      <c r="DC906" s="155" t="str">
        <f t="shared" si="2281"/>
        <v>-</v>
      </c>
      <c r="DD906" s="367"/>
      <c r="DE906" s="374">
        <f t="shared" si="2282"/>
        <v>0</v>
      </c>
      <c r="DF906" s="373"/>
      <c r="DG906" s="818">
        <f t="shared" si="2283"/>
        <v>0</v>
      </c>
      <c r="DH906" s="372"/>
      <c r="DI906" s="267">
        <f t="shared" si="2334"/>
        <v>0</v>
      </c>
      <c r="DJ906" s="373"/>
      <c r="DK906" s="374">
        <f t="shared" si="2335"/>
        <v>0</v>
      </c>
      <c r="DL906" s="373"/>
      <c r="DM906" s="375">
        <f t="shared" si="2336"/>
        <v>0</v>
      </c>
      <c r="DN906" s="373"/>
      <c r="DO906" s="155">
        <f t="shared" si="2337"/>
        <v>0</v>
      </c>
      <c r="DP906" s="372"/>
      <c r="DQ906" s="155">
        <f t="shared" si="2338"/>
        <v>0</v>
      </c>
      <c r="DR906" s="373"/>
      <c r="DS906" s="155">
        <f t="shared" si="2339"/>
        <v>0</v>
      </c>
      <c r="DT906" s="372"/>
      <c r="DU906" s="155">
        <f t="shared" si="2340"/>
        <v>0</v>
      </c>
      <c r="DV906" s="373"/>
      <c r="DW906" s="4891">
        <f t="shared" si="2343"/>
        <v>0</v>
      </c>
      <c r="DX906" s="372"/>
      <c r="DY906" s="154">
        <f t="shared" si="2341"/>
        <v>0</v>
      </c>
      <c r="DZ906" s="373"/>
      <c r="EA906" s="154">
        <f t="shared" si="2344"/>
        <v>0</v>
      </c>
      <c r="EB906" s="373"/>
      <c r="EC906" s="269">
        <f t="shared" si="2342"/>
        <v>0</v>
      </c>
      <c r="ED906" s="376"/>
      <c r="EE906" s="6971">
        <f t="shared" si="2321"/>
        <v>0</v>
      </c>
      <c r="EF906" s="377"/>
      <c r="EG906" s="273"/>
      <c r="EH906" s="274"/>
      <c r="EI906" s="275"/>
      <c r="EJ906" s="276"/>
      <c r="EK906" s="275"/>
      <c r="EL906" s="277"/>
      <c r="EM906" s="278" t="str">
        <f>IF(CE906="-"," ",IF(AR906=1,1," "))</f>
        <v xml:space="preserve"> </v>
      </c>
      <c r="EN906" s="372"/>
      <c r="EO906" s="155">
        <f>IF(AT906=1,1,0)</f>
        <v>0</v>
      </c>
      <c r="EP906" s="373"/>
      <c r="ER906" s="194"/>
      <c r="ET906" s="154">
        <v>46251</v>
      </c>
      <c r="EU906" s="373">
        <v>4263390</v>
      </c>
      <c r="EV906" s="154">
        <f t="shared" si="2294"/>
        <v>1</v>
      </c>
      <c r="EW906" s="373"/>
      <c r="EX906" s="154"/>
      <c r="EY906" s="367"/>
      <c r="EZ906" s="154"/>
      <c r="FA906" s="367"/>
      <c r="FB906" s="154"/>
      <c r="FC906" s="367"/>
      <c r="FD906" s="154">
        <v>46302</v>
      </c>
      <c r="FE906" s="367">
        <v>4263483</v>
      </c>
      <c r="FF906" s="155"/>
      <c r="FG906" s="367"/>
      <c r="FH906" s="154">
        <v>46303</v>
      </c>
      <c r="FI906" s="367">
        <v>4263440</v>
      </c>
      <c r="FJ906" s="154">
        <v>46275</v>
      </c>
      <c r="FK906" s="373">
        <v>4263430</v>
      </c>
      <c r="FL906" s="155">
        <f t="shared" si="2295"/>
        <v>1</v>
      </c>
      <c r="FM906" s="279"/>
      <c r="FN906" s="1184"/>
      <c r="FO906" s="280"/>
      <c r="FP906" s="281"/>
      <c r="FQ906" s="282"/>
      <c r="FS906" s="281"/>
      <c r="FT906" s="282"/>
    </row>
    <row r="907" spans="1:176" ht="18.600000000000001" customHeight="1">
      <c r="A907" s="228">
        <f t="shared" si="2332"/>
        <v>897</v>
      </c>
      <c r="B907" s="343" t="str">
        <f t="shared" si="2261"/>
        <v>4IE</v>
      </c>
      <c r="C907" s="6947">
        <v>46357</v>
      </c>
      <c r="D907" s="7664" t="s">
        <v>2073</v>
      </c>
      <c r="E907" s="7677">
        <v>92510053</v>
      </c>
      <c r="F907" s="7017"/>
      <c r="G907" s="7018"/>
      <c r="H907" s="1330" t="s">
        <v>629</v>
      </c>
      <c r="I907" s="1264" t="s">
        <v>992</v>
      </c>
      <c r="J907" s="1264" t="s">
        <v>2013</v>
      </c>
      <c r="K907" s="599" t="s">
        <v>11</v>
      </c>
      <c r="L907" s="7019"/>
      <c r="M907" s="7703">
        <v>46326</v>
      </c>
      <c r="N907" s="7021"/>
      <c r="O907" s="354">
        <v>46331</v>
      </c>
      <c r="P907" s="7021"/>
      <c r="Q907" s="7703">
        <v>46333</v>
      </c>
      <c r="R907" s="7021"/>
      <c r="S907" s="7703">
        <v>46335</v>
      </c>
      <c r="T907" s="7021"/>
      <c r="U907" s="7610">
        <v>46335</v>
      </c>
      <c r="V907" s="7021"/>
      <c r="W907" s="7830">
        <v>46336</v>
      </c>
      <c r="X907" s="7022"/>
      <c r="Y907" s="7023">
        <v>46344</v>
      </c>
      <c r="Z907" s="7023">
        <v>46344</v>
      </c>
      <c r="AA907" s="7024"/>
      <c r="AB907" s="7023"/>
      <c r="AC907" s="251" t="s">
        <v>627</v>
      </c>
      <c r="AD907" s="7025"/>
      <c r="AE907" s="7026">
        <v>9</v>
      </c>
      <c r="AF907" s="363" t="str">
        <f t="shared" si="2262"/>
        <v>4IE</v>
      </c>
      <c r="AG907" s="7028"/>
      <c r="AH907" s="7028">
        <v>1</v>
      </c>
      <c r="AI907" s="7028"/>
      <c r="AJ907" s="7028"/>
      <c r="AK907" s="7028"/>
      <c r="AL907" s="7028"/>
      <c r="AM907" s="7028"/>
      <c r="AN907" s="7028"/>
      <c r="AO907" s="7028"/>
      <c r="AP907" s="7027">
        <v>1</v>
      </c>
      <c r="AQ907" s="7028">
        <v>1</v>
      </c>
      <c r="AR907" s="7028">
        <v>1</v>
      </c>
      <c r="AS907" s="7028"/>
      <c r="AT907" s="7028"/>
      <c r="AU907" s="7029">
        <f>IF(AI907="付属済",0,IF(AI907=1,AI907+AP907,0))</f>
        <v>0</v>
      </c>
      <c r="AV907" s="7030">
        <f t="shared" si="2333"/>
        <v>1</v>
      </c>
      <c r="AW907" s="590" t="str">
        <f t="shared" si="2264"/>
        <v>-</v>
      </c>
      <c r="AX907" s="7031"/>
      <c r="AY907" s="154" t="str">
        <f t="shared" si="2265"/>
        <v>-</v>
      </c>
      <c r="AZ907" s="367"/>
      <c r="BA907" s="154" t="str">
        <f t="shared" si="2266"/>
        <v>-</v>
      </c>
      <c r="BB907" s="367"/>
      <c r="BC907" s="368" t="str">
        <f t="shared" si="2267"/>
        <v>-</v>
      </c>
      <c r="BD907" s="369"/>
      <c r="BE907" s="4599" t="str">
        <f t="shared" si="2310"/>
        <v>-</v>
      </c>
      <c r="BF907" s="367"/>
      <c r="BG907" s="368" t="str">
        <f t="shared" si="2331"/>
        <v>-</v>
      </c>
      <c r="BH907" s="367"/>
      <c r="BI907" s="154" t="str">
        <f t="shared" si="2311"/>
        <v>-</v>
      </c>
      <c r="BJ907" s="367"/>
      <c r="BK907" s="154" t="str">
        <f t="shared" si="2268"/>
        <v>-</v>
      </c>
      <c r="BL907" s="367"/>
      <c r="BM907" s="154" t="str">
        <f t="shared" si="2269"/>
        <v>-</v>
      </c>
      <c r="BN907" s="367"/>
      <c r="BO907" s="155" t="str">
        <f t="shared" si="2270"/>
        <v>-</v>
      </c>
      <c r="BP907" s="367"/>
      <c r="BQ907" s="154" t="str">
        <f t="shared" si="2323"/>
        <v>-</v>
      </c>
      <c r="BR907" s="369"/>
      <c r="BS907" s="154">
        <v>46303</v>
      </c>
      <c r="BT907" s="369">
        <v>4263442</v>
      </c>
      <c r="BU907" s="154">
        <v>45926</v>
      </c>
      <c r="BV907" s="369">
        <v>4063386</v>
      </c>
      <c r="BW907" s="154">
        <v>45926</v>
      </c>
      <c r="BX907" s="367">
        <v>4063387</v>
      </c>
      <c r="BY907" s="154">
        <v>45926</v>
      </c>
      <c r="BZ907" s="369">
        <v>4063388</v>
      </c>
      <c r="CA907" s="154">
        <v>46178</v>
      </c>
      <c r="CB907" s="367">
        <v>4263301</v>
      </c>
      <c r="CC907" s="154">
        <v>45926</v>
      </c>
      <c r="CD907" s="367">
        <v>4063390</v>
      </c>
      <c r="CE907" s="7032" t="str">
        <f>IF($AE907=0,"　",VLOOKUP($AE907,ﾚｰｻﾞOP,19,0))</f>
        <v>-</v>
      </c>
      <c r="CF907" s="7031"/>
      <c r="CG907" s="7034" t="str">
        <f>IF($AE907=0,"　",VLOOKUP($AE907,ﾚｰｻﾞOP,20,0))</f>
        <v>-</v>
      </c>
      <c r="CH907" s="7033"/>
      <c r="CI907" s="7032" t="str">
        <f>IF($AE907=0,"　",VLOOKUP($AE907,ﾚｰｻﾞOP,21,0))</f>
        <v>-</v>
      </c>
      <c r="CJ907" s="7031"/>
      <c r="CK907" s="7032" t="str">
        <f>IF($AE907=0,"　",VLOOKUP($AE907,ﾚｰｻﾞOP,22,0))</f>
        <v>-</v>
      </c>
      <c r="CL907" s="7033"/>
      <c r="CM907" s="7032" t="str">
        <f>IF($AE907=0,"　",VLOOKUP($AE907,ﾚｰｻﾞOP,23,0))</f>
        <v>-</v>
      </c>
      <c r="CN907" s="7033"/>
      <c r="CO907" s="7034" t="str">
        <f>IF($AE907=0,"　",VLOOKUP($AE907,ﾚｰｻﾞOP,24,0))</f>
        <v>-</v>
      </c>
      <c r="CP907" s="7033"/>
      <c r="CQ907" s="7034" t="str">
        <f>IF($AE907=0,"　",VLOOKUP($AE907,ﾚｰｻﾞOP,25,0))</f>
        <v>-</v>
      </c>
      <c r="CR907" s="7033"/>
      <c r="CS907" s="2850" t="str">
        <f t="shared" si="2277"/>
        <v>-</v>
      </c>
      <c r="CT907" s="2851"/>
      <c r="CU907" s="2855"/>
      <c r="CV907" s="2851"/>
      <c r="CW907" s="2850" t="str">
        <f t="shared" si="2278"/>
        <v>-</v>
      </c>
      <c r="CX907" s="2851"/>
      <c r="CY907" s="2855" t="str">
        <f t="shared" si="2279"/>
        <v>-</v>
      </c>
      <c r="CZ907" s="2851"/>
      <c r="DA907" s="154" t="str">
        <f t="shared" si="2280"/>
        <v>-</v>
      </c>
      <c r="DB907" s="369"/>
      <c r="DC907" s="155" t="str">
        <f t="shared" si="2281"/>
        <v>-</v>
      </c>
      <c r="DD907" s="367"/>
      <c r="DE907" s="374">
        <f t="shared" si="2282"/>
        <v>0</v>
      </c>
      <c r="DF907" s="373"/>
      <c r="DG907" s="818">
        <f t="shared" si="2283"/>
        <v>1</v>
      </c>
      <c r="DH907" s="372"/>
      <c r="DI907" s="267">
        <f t="shared" si="2334"/>
        <v>0</v>
      </c>
      <c r="DJ907" s="373"/>
      <c r="DK907" s="374">
        <f t="shared" si="2335"/>
        <v>0</v>
      </c>
      <c r="DL907" s="373"/>
      <c r="DM907" s="375">
        <f t="shared" si="2336"/>
        <v>0</v>
      </c>
      <c r="DN907" s="373"/>
      <c r="DO907" s="155">
        <f t="shared" si="2337"/>
        <v>0</v>
      </c>
      <c r="DP907" s="372"/>
      <c r="DQ907" s="155">
        <f t="shared" si="2338"/>
        <v>0</v>
      </c>
      <c r="DR907" s="373"/>
      <c r="DS907" s="155">
        <f t="shared" si="2339"/>
        <v>0</v>
      </c>
      <c r="DT907" s="372"/>
      <c r="DU907" s="155">
        <f t="shared" si="2340"/>
        <v>0</v>
      </c>
      <c r="DV907" s="373"/>
      <c r="DW907" s="4891">
        <f t="shared" si="2343"/>
        <v>0</v>
      </c>
      <c r="DX907" s="372"/>
      <c r="DY907" s="154">
        <f t="shared" si="2341"/>
        <v>0</v>
      </c>
      <c r="DZ907" s="373"/>
      <c r="EA907" s="154">
        <v>46296</v>
      </c>
      <c r="EB907" s="373">
        <v>4263502</v>
      </c>
      <c r="EC907" s="269">
        <f t="shared" si="2342"/>
        <v>1</v>
      </c>
      <c r="ED907" s="376"/>
      <c r="EE907" s="6971">
        <f t="shared" si="2321"/>
        <v>1</v>
      </c>
      <c r="EF907" s="7037"/>
      <c r="EG907" s="273"/>
      <c r="EH907" s="274"/>
      <c r="EI907" s="275"/>
      <c r="EJ907" s="276"/>
      <c r="EK907" s="275"/>
      <c r="EL907" s="277"/>
      <c r="EM907" s="829" t="str">
        <f>IF(CE907="-"," ",IF(AR907=1,1," "))</f>
        <v xml:space="preserve"> </v>
      </c>
      <c r="EN907" s="7036"/>
      <c r="EO907" s="7034">
        <f>IF(AT907=1,1,0)</f>
        <v>0</v>
      </c>
      <c r="EP907" s="7035"/>
      <c r="ER907" s="7038"/>
      <c r="ET907" s="154" t="str">
        <f>IF($AE907=0,"　",VLOOKUP($AE907,ﾚｰｻﾞOP,60,0))</f>
        <v>-</v>
      </c>
      <c r="EU907" s="373"/>
      <c r="EV907" s="154" t="str">
        <f t="shared" si="2294"/>
        <v>-</v>
      </c>
      <c r="EW907" s="7035"/>
      <c r="EX907" s="7032"/>
      <c r="EY907" s="7033"/>
      <c r="EZ907" s="7032"/>
      <c r="FA907" s="7033"/>
      <c r="FB907" s="7032"/>
      <c r="FC907" s="7033"/>
      <c r="FD907" s="7032"/>
      <c r="FE907" s="7033"/>
      <c r="FF907" s="7034"/>
      <c r="FG907" s="7033"/>
      <c r="FH907" s="7032"/>
      <c r="FI907" s="7033"/>
      <c r="FJ907" s="154" t="str">
        <f>IF($AE907=0,"　",VLOOKUP($AE907,ﾚｰｻﾞOP,67,0))</f>
        <v>-</v>
      </c>
      <c r="FK907" s="373"/>
      <c r="FL907" s="155" t="str">
        <f t="shared" si="2295"/>
        <v>-</v>
      </c>
      <c r="FM907" s="7031"/>
      <c r="FN907" s="7032"/>
      <c r="FO907" s="7033"/>
      <c r="FP907" s="7032"/>
      <c r="FQ907" s="7033"/>
      <c r="FS907" s="7032"/>
      <c r="FT907" s="7033"/>
    </row>
    <row r="908" spans="1:176" ht="18.600000000000001" customHeight="1">
      <c r="A908" s="228">
        <f t="shared" si="2332"/>
        <v>898</v>
      </c>
      <c r="B908" s="343" t="str">
        <f t="shared" si="2261"/>
        <v>4IE</v>
      </c>
      <c r="C908" s="6947">
        <v>46357</v>
      </c>
      <c r="D908" s="1261" t="s">
        <v>34</v>
      </c>
      <c r="E908" s="1262" t="s">
        <v>2082</v>
      </c>
      <c r="F908" s="7039"/>
      <c r="G908" s="7040"/>
      <c r="H908" s="1330" t="s">
        <v>631</v>
      </c>
      <c r="I908" s="1264" t="s">
        <v>49</v>
      </c>
      <c r="J908" s="1264" t="s">
        <v>2301</v>
      </c>
      <c r="K908" s="599" t="s">
        <v>11</v>
      </c>
      <c r="L908" s="7893"/>
      <c r="M908" s="7703">
        <v>46330</v>
      </c>
      <c r="N908" s="7042"/>
      <c r="O908" s="354">
        <v>46331</v>
      </c>
      <c r="P908" s="7042"/>
      <c r="Q908" s="7703">
        <v>46333</v>
      </c>
      <c r="R908" s="7042"/>
      <c r="S908" s="7703">
        <v>46335</v>
      </c>
      <c r="T908" s="7042"/>
      <c r="U908" s="7610">
        <v>46335</v>
      </c>
      <c r="V908" s="7042"/>
      <c r="W908" s="7831">
        <v>46337</v>
      </c>
      <c r="X908" s="7043"/>
      <c r="Y908" s="7044">
        <v>46344</v>
      </c>
      <c r="Z908" s="7044">
        <v>46344</v>
      </c>
      <c r="AA908" s="7045"/>
      <c r="AB908" s="7044"/>
      <c r="AC908" s="251" t="s">
        <v>627</v>
      </c>
      <c r="AD908" s="7046"/>
      <c r="AE908" s="7047">
        <v>3</v>
      </c>
      <c r="AF908" s="363" t="str">
        <f t="shared" ref="AF908:AF943" si="2345">IF($AE908=0,"　",VLOOKUP($AE908,ﾚｰｻﾞOP,69,0))</f>
        <v>4IE</v>
      </c>
      <c r="AG908" s="7049"/>
      <c r="AH908" s="7049"/>
      <c r="AI908" s="7049"/>
      <c r="AJ908" s="7049"/>
      <c r="AK908" s="7049"/>
      <c r="AL908" s="7049"/>
      <c r="AM908" s="7049"/>
      <c r="AN908" s="7049">
        <v>1</v>
      </c>
      <c r="AO908" s="7049"/>
      <c r="AP908" s="7048">
        <v>1</v>
      </c>
      <c r="AQ908" s="7049">
        <v>1</v>
      </c>
      <c r="AR908" s="7049">
        <v>1</v>
      </c>
      <c r="AS908" s="7049"/>
      <c r="AT908" s="7049"/>
      <c r="AU908" s="7050"/>
      <c r="AV908" s="7051">
        <f t="shared" si="2333"/>
        <v>1</v>
      </c>
      <c r="AW908" s="590">
        <v>46330</v>
      </c>
      <c r="AX908" s="7052">
        <v>4263485</v>
      </c>
      <c r="AY908" s="154">
        <v>46303</v>
      </c>
      <c r="AZ908" s="367">
        <v>4263445</v>
      </c>
      <c r="BA908" s="154">
        <v>46330</v>
      </c>
      <c r="BB908" s="367">
        <v>4263489</v>
      </c>
      <c r="BC908" s="368">
        <v>46317</v>
      </c>
      <c r="BD908" s="369">
        <v>4263450</v>
      </c>
      <c r="BE908" s="4599">
        <v>46317</v>
      </c>
      <c r="BF908" s="367">
        <v>4263452</v>
      </c>
      <c r="BG908" s="368">
        <v>46330</v>
      </c>
      <c r="BH908" s="367">
        <v>4263495</v>
      </c>
      <c r="BI908" s="154">
        <v>46275</v>
      </c>
      <c r="BJ908" s="367">
        <v>4263419</v>
      </c>
      <c r="BK908" s="154" t="str">
        <f t="shared" ref="BK908:BK943" si="2346">IF($AE908=0,"　",VLOOKUP($AE908,ﾚｰｻﾞOP,57,0))</f>
        <v>-</v>
      </c>
      <c r="BL908" s="367"/>
      <c r="BM908" s="154" t="str">
        <f t="shared" ref="BM908:BM943" si="2347">IF($AE908=0,"　",VLOOKUP($AE908,ﾚｰｻﾞOP,58,0))</f>
        <v>-</v>
      </c>
      <c r="BN908" s="367"/>
      <c r="BO908" s="155" t="str">
        <f t="shared" ref="BO908:BO943" si="2348">IF($AE908=0,"　",VLOOKUP($AE908,ﾚｰｻﾞOP,59,0))</f>
        <v>-</v>
      </c>
      <c r="BP908" s="367"/>
      <c r="BQ908" s="154" t="str">
        <f t="shared" si="2323"/>
        <v>-</v>
      </c>
      <c r="BR908" s="369"/>
      <c r="BS908" s="154" t="str">
        <f t="shared" ref="BS908:BS923" si="2349">IF($AE908=0,"　",VLOOKUP($AE908,ﾚｰｻﾞOP,13,0))</f>
        <v>-</v>
      </c>
      <c r="BT908" s="369"/>
      <c r="BU908" s="154" t="str">
        <f t="shared" ref="BU908:BU923" si="2350">IF($AE908=0,"　",VLOOKUP($AE908,ﾚｰｻﾞOP,14,0))</f>
        <v>-</v>
      </c>
      <c r="BV908" s="369"/>
      <c r="BW908" s="154" t="str">
        <f t="shared" ref="BW908:BW923" si="2351">IF($AE908=0,"　",VLOOKUP($AE908,ﾚｰｻﾞOP,15,0))</f>
        <v>-</v>
      </c>
      <c r="BX908" s="367"/>
      <c r="BY908" s="154" t="str">
        <f t="shared" ref="BY908:BY923" si="2352">IF($AE908=0,"　",VLOOKUP($AE908,ﾚｰｻﾞOP,16,0))</f>
        <v>-</v>
      </c>
      <c r="BZ908" s="369"/>
      <c r="CA908" s="154" t="str">
        <f t="shared" ref="CA908:CA923" si="2353">IF($AE908=0,"　",VLOOKUP($AE908,ﾚｰｻﾞOP,17,0))</f>
        <v>-</v>
      </c>
      <c r="CB908" s="367"/>
      <c r="CC908" s="154" t="str">
        <f t="shared" ref="CC908:CC923" si="2354">IF($AE908=0,"　",VLOOKUP($AE908,ﾚｰｻﾞOP,18,0))</f>
        <v>-</v>
      </c>
      <c r="CD908" s="367"/>
      <c r="CE908" s="7053"/>
      <c r="CF908" s="7052"/>
      <c r="CG908" s="7055"/>
      <c r="CH908" s="7054"/>
      <c r="CI908" s="7053"/>
      <c r="CJ908" s="7052"/>
      <c r="CK908" s="7053"/>
      <c r="CL908" s="7054"/>
      <c r="CM908" s="7053"/>
      <c r="CN908" s="7054"/>
      <c r="CO908" s="7055"/>
      <c r="CP908" s="7054"/>
      <c r="CQ908" s="7055"/>
      <c r="CR908" s="7054"/>
      <c r="CS908" s="2850" t="str">
        <f t="shared" ref="CS908:CS943" si="2355">IF($AE908=0,"　",VLOOKUP($AE908,ﾚｰｻﾞOP,26,0))</f>
        <v>-</v>
      </c>
      <c r="CT908" s="2851"/>
      <c r="CU908" s="2855"/>
      <c r="CV908" s="2851"/>
      <c r="CW908" s="2850" t="str">
        <f t="shared" ref="CW908:CW943" si="2356">IF($AE908=0,"　",VLOOKUP($AE908,ﾚｰｻﾞOP,28,0))</f>
        <v>-</v>
      </c>
      <c r="CX908" s="2851"/>
      <c r="CY908" s="2855" t="str">
        <f t="shared" ref="CY908:CY943" si="2357">IF($AE908=0,"　",VLOOKUP($AE908,ﾚｰｻﾞOP,29,0))</f>
        <v>-</v>
      </c>
      <c r="CZ908" s="2851"/>
      <c r="DA908" s="154" t="str">
        <f t="shared" ref="DA908:DA943" si="2358">IF($AE908=0,"　",VLOOKUP($AE908,ﾚｰｻﾞOP,30,0))</f>
        <v>-</v>
      </c>
      <c r="DB908" s="369"/>
      <c r="DC908" s="155" t="str">
        <f t="shared" ref="DC908:DC943" si="2359">IF($AE908=0,"　",VLOOKUP($AE908,ﾚｰｻﾞOP,31,0))</f>
        <v>-</v>
      </c>
      <c r="DD908" s="367"/>
      <c r="DE908" s="374">
        <f t="shared" ref="DE908:DE943" si="2360">IF(AG908=1,1,0)</f>
        <v>0</v>
      </c>
      <c r="DF908" s="373"/>
      <c r="DG908" s="818">
        <f t="shared" ref="DG908:DG943" si="2361">IF(AH908=1,1,0)</f>
        <v>0</v>
      </c>
      <c r="DH908" s="372"/>
      <c r="DI908" s="267">
        <f t="shared" si="2334"/>
        <v>0</v>
      </c>
      <c r="DJ908" s="373"/>
      <c r="DK908" s="374">
        <f t="shared" si="2335"/>
        <v>0</v>
      </c>
      <c r="DL908" s="373"/>
      <c r="DM908" s="375">
        <f t="shared" si="2336"/>
        <v>0</v>
      </c>
      <c r="DN908" s="373"/>
      <c r="DO908" s="155">
        <f t="shared" si="2337"/>
        <v>0</v>
      </c>
      <c r="DP908" s="372"/>
      <c r="DQ908" s="155">
        <f t="shared" si="2338"/>
        <v>0</v>
      </c>
      <c r="DR908" s="373"/>
      <c r="DS908" s="155">
        <f t="shared" si="2339"/>
        <v>0</v>
      </c>
      <c r="DT908" s="372"/>
      <c r="DU908" s="155">
        <f t="shared" si="2340"/>
        <v>0</v>
      </c>
      <c r="DV908" s="373"/>
      <c r="DW908" s="4891">
        <v>46296</v>
      </c>
      <c r="DX908" s="372">
        <v>4263500</v>
      </c>
      <c r="DY908" s="154">
        <f t="shared" si="2341"/>
        <v>0</v>
      </c>
      <c r="DZ908" s="373"/>
      <c r="EA908" s="154">
        <v>46296</v>
      </c>
      <c r="EB908" s="373">
        <v>4263502</v>
      </c>
      <c r="EC908" s="269">
        <f t="shared" si="2342"/>
        <v>1</v>
      </c>
      <c r="ED908" s="376"/>
      <c r="EE908" s="6971">
        <f t="shared" si="2321"/>
        <v>1</v>
      </c>
      <c r="EF908" s="7058"/>
      <c r="EG908" s="273"/>
      <c r="EH908" s="274"/>
      <c r="EI908" s="275"/>
      <c r="EJ908" s="276"/>
      <c r="EK908" s="275"/>
      <c r="EL908" s="277"/>
      <c r="EM908" s="829"/>
      <c r="EN908" s="7057"/>
      <c r="EO908" s="7055"/>
      <c r="EP908" s="7056"/>
      <c r="ER908" s="7059"/>
      <c r="ET908" s="154" t="str">
        <f>IF($AE908=0,"　",VLOOKUP($AE908,ﾚｰｻﾞOP,60,0))</f>
        <v>-</v>
      </c>
      <c r="EU908" s="373"/>
      <c r="EV908" s="154" t="str">
        <f t="shared" ref="EV908:EV943" si="2362">IF($AE908=0,"　",VLOOKUP($AE908,ﾚｰｻﾞOP,60,0))</f>
        <v>-</v>
      </c>
      <c r="EW908" s="7056"/>
      <c r="EX908" s="7053"/>
      <c r="EY908" s="7054"/>
      <c r="EZ908" s="7053"/>
      <c r="FA908" s="7054"/>
      <c r="FB908" s="7053"/>
      <c r="FC908" s="7054"/>
      <c r="FD908" s="7053"/>
      <c r="FE908" s="7054"/>
      <c r="FF908" s="7055"/>
      <c r="FG908" s="7054"/>
      <c r="FH908" s="7053"/>
      <c r="FI908" s="7054"/>
      <c r="FJ908" s="154" t="str">
        <f>IF($AE908=0,"　",VLOOKUP($AE908,ﾚｰｻﾞOP,67,0))</f>
        <v>-</v>
      </c>
      <c r="FK908" s="373"/>
      <c r="FL908" s="155" t="str">
        <f t="shared" ref="FL908:FL943" si="2363">IF($AE908=0,"　",VLOOKUP($AE908,ﾚｰｻﾞOP,68,0))</f>
        <v>-</v>
      </c>
      <c r="FM908" s="7052"/>
      <c r="FN908" s="7053"/>
      <c r="FO908" s="7054"/>
      <c r="FP908" s="7053"/>
      <c r="FQ908" s="7054"/>
      <c r="FS908" s="7053"/>
      <c r="FT908" s="7054"/>
    </row>
    <row r="909" spans="1:176" ht="18.600000000000001" customHeight="1">
      <c r="A909" s="228">
        <f t="shared" si="2332"/>
        <v>899</v>
      </c>
      <c r="B909" s="343" t="str">
        <f t="shared" si="2261"/>
        <v>4IE</v>
      </c>
      <c r="C909" s="6877">
        <v>46353</v>
      </c>
      <c r="D909" s="7659" t="s">
        <v>990</v>
      </c>
      <c r="E909" s="7672" t="s">
        <v>2066</v>
      </c>
      <c r="F909" s="7188"/>
      <c r="G909" s="7189"/>
      <c r="H909" s="1330" t="s">
        <v>629</v>
      </c>
      <c r="I909" s="7190" t="s">
        <v>992</v>
      </c>
      <c r="J909" s="7190"/>
      <c r="K909" s="599" t="s">
        <v>11</v>
      </c>
      <c r="L909" s="7894"/>
      <c r="M909" s="7703">
        <v>46330</v>
      </c>
      <c r="N909" s="7192"/>
      <c r="O909" s="354">
        <v>46332</v>
      </c>
      <c r="P909" s="7192"/>
      <c r="Q909" s="7707">
        <v>46333</v>
      </c>
      <c r="R909" s="7192"/>
      <c r="S909" s="7707">
        <v>46335</v>
      </c>
      <c r="T909" s="7192"/>
      <c r="U909" s="7610">
        <v>46335</v>
      </c>
      <c r="V909" s="7192"/>
      <c r="W909" s="7843">
        <v>46337</v>
      </c>
      <c r="X909" s="7193"/>
      <c r="Y909" s="7194">
        <v>46345</v>
      </c>
      <c r="Z909" s="7194">
        <v>46345</v>
      </c>
      <c r="AA909" s="7195"/>
      <c r="AB909" s="7194"/>
      <c r="AC909" s="251"/>
      <c r="AD909" s="7196"/>
      <c r="AE909" s="7197">
        <v>25</v>
      </c>
      <c r="AF909" s="363" t="str">
        <f t="shared" si="2345"/>
        <v>4IE</v>
      </c>
      <c r="AG909" s="7199"/>
      <c r="AH909" s="7199"/>
      <c r="AI909" s="7199"/>
      <c r="AJ909" s="7199"/>
      <c r="AK909" s="7199"/>
      <c r="AL909" s="7199"/>
      <c r="AM909" s="7199"/>
      <c r="AN909" s="7199"/>
      <c r="AO909" s="7199"/>
      <c r="AP909" s="7198"/>
      <c r="AQ909" s="7199"/>
      <c r="AR909" s="7199"/>
      <c r="AS909" s="7199"/>
      <c r="AT909" s="7199"/>
      <c r="AU909" s="7200">
        <f>IF(AI909="付属済",0,IF(AI909=1,AI909+AP909,0))</f>
        <v>0</v>
      </c>
      <c r="AV909" s="7201">
        <f t="shared" si="2333"/>
        <v>0</v>
      </c>
      <c r="AW909" s="590" t="str">
        <f t="shared" ref="AW909:AW943" si="2364">IF($AE909=0,"　",VLOOKUP($AE909,ﾚｰｻﾞOP,5,0))</f>
        <v>-</v>
      </c>
      <c r="AX909" s="7202"/>
      <c r="AY909" s="154" t="str">
        <f t="shared" ref="AY909:AY943" si="2365">IF($AE909=0,"　",VLOOKUP($AE909,ﾚｰｻﾞOP,6,0))</f>
        <v>-</v>
      </c>
      <c r="AZ909" s="367"/>
      <c r="BA909" s="154" t="str">
        <f t="shared" ref="BA909:BA943" si="2366">IF($AE909=0,"　",VLOOKUP($AE909,ﾚｰｻﾞOP,7,0))</f>
        <v>-</v>
      </c>
      <c r="BB909" s="367"/>
      <c r="BC909" s="368" t="str">
        <f t="shared" ref="BC909:BC943" si="2367">IF($AE909=0,"　",VLOOKUP($AE909,ﾚｰｻﾞOP,8,0))</f>
        <v>-</v>
      </c>
      <c r="BD909" s="369"/>
      <c r="BE909" s="4599" t="str">
        <f t="shared" si="2310"/>
        <v>-</v>
      </c>
      <c r="BF909" s="367"/>
      <c r="BG909" s="368" t="str">
        <f t="shared" si="2331"/>
        <v>-</v>
      </c>
      <c r="BH909" s="367"/>
      <c r="BI909" s="154" t="str">
        <f t="shared" si="2311"/>
        <v>-</v>
      </c>
      <c r="BJ909" s="367"/>
      <c r="BK909" s="154" t="str">
        <f t="shared" si="2346"/>
        <v>-</v>
      </c>
      <c r="BL909" s="367"/>
      <c r="BM909" s="154" t="str">
        <f t="shared" si="2347"/>
        <v>-</v>
      </c>
      <c r="BN909" s="367"/>
      <c r="BO909" s="155" t="str">
        <f t="shared" si="2348"/>
        <v>-</v>
      </c>
      <c r="BP909" s="367"/>
      <c r="BQ909" s="154" t="str">
        <f t="shared" si="2323"/>
        <v>-</v>
      </c>
      <c r="BR909" s="369"/>
      <c r="BS909" s="154" t="str">
        <f t="shared" si="2349"/>
        <v>-</v>
      </c>
      <c r="BT909" s="369"/>
      <c r="BU909" s="154" t="str">
        <f t="shared" si="2350"/>
        <v>-</v>
      </c>
      <c r="BV909" s="369"/>
      <c r="BW909" s="154" t="str">
        <f t="shared" si="2351"/>
        <v>-</v>
      </c>
      <c r="BX909" s="367"/>
      <c r="BY909" s="154" t="str">
        <f t="shared" si="2352"/>
        <v>-</v>
      </c>
      <c r="BZ909" s="369"/>
      <c r="CA909" s="154" t="str">
        <f t="shared" si="2353"/>
        <v>-</v>
      </c>
      <c r="CB909" s="367"/>
      <c r="CC909" s="154" t="str">
        <f t="shared" si="2354"/>
        <v>-</v>
      </c>
      <c r="CD909" s="367"/>
      <c r="CE909" s="7203" t="str">
        <f>IF($AE909=0,"　",VLOOKUP($AE909,ﾚｰｻﾞOP,19,0))</f>
        <v>-</v>
      </c>
      <c r="CF909" s="7202"/>
      <c r="CG909" s="7205" t="str">
        <f>IF($AE909=0,"　",VLOOKUP($AE909,ﾚｰｻﾞOP,20,0))</f>
        <v>-</v>
      </c>
      <c r="CH909" s="7204"/>
      <c r="CI909" s="7203" t="str">
        <f>IF($AE909=0,"　",VLOOKUP($AE909,ﾚｰｻﾞOP,21,0))</f>
        <v>-</v>
      </c>
      <c r="CJ909" s="7202"/>
      <c r="CK909" s="7203" t="str">
        <f>IF($AE909=0,"　",VLOOKUP($AE909,ﾚｰｻﾞOP,22,0))</f>
        <v>-</v>
      </c>
      <c r="CL909" s="7204"/>
      <c r="CM909" s="7203" t="str">
        <f>IF($AE909=0,"　",VLOOKUP($AE909,ﾚｰｻﾞOP,23,0))</f>
        <v>-</v>
      </c>
      <c r="CN909" s="7204"/>
      <c r="CO909" s="7205" t="str">
        <f>IF($AE909=0,"　",VLOOKUP($AE909,ﾚｰｻﾞOP,24,0))</f>
        <v>-</v>
      </c>
      <c r="CP909" s="7204"/>
      <c r="CQ909" s="7205" t="str">
        <f>IF($AE909=0,"　",VLOOKUP($AE909,ﾚｰｻﾞOP,25,0))</f>
        <v>-</v>
      </c>
      <c r="CR909" s="7204"/>
      <c r="CS909" s="2850" t="str">
        <f t="shared" si="2355"/>
        <v>-</v>
      </c>
      <c r="CT909" s="2851"/>
      <c r="CU909" s="2855"/>
      <c r="CV909" s="2851"/>
      <c r="CW909" s="2850" t="str">
        <f t="shared" si="2356"/>
        <v>-</v>
      </c>
      <c r="CX909" s="2851"/>
      <c r="CY909" s="2855" t="str">
        <f t="shared" si="2357"/>
        <v>-</v>
      </c>
      <c r="CZ909" s="2851"/>
      <c r="DA909" s="154" t="str">
        <f t="shared" si="2358"/>
        <v>-</v>
      </c>
      <c r="DB909" s="369"/>
      <c r="DC909" s="155" t="str">
        <f t="shared" si="2359"/>
        <v>-</v>
      </c>
      <c r="DD909" s="367"/>
      <c r="DE909" s="374">
        <f t="shared" si="2360"/>
        <v>0</v>
      </c>
      <c r="DF909" s="373"/>
      <c r="DG909" s="818">
        <f t="shared" si="2361"/>
        <v>0</v>
      </c>
      <c r="DH909" s="372"/>
      <c r="DI909" s="267">
        <f t="shared" si="2334"/>
        <v>0</v>
      </c>
      <c r="DJ909" s="373"/>
      <c r="DK909" s="374">
        <f t="shared" si="2335"/>
        <v>0</v>
      </c>
      <c r="DL909" s="373"/>
      <c r="DM909" s="375">
        <f t="shared" si="2336"/>
        <v>0</v>
      </c>
      <c r="DN909" s="373"/>
      <c r="DO909" s="155">
        <f t="shared" si="2337"/>
        <v>0</v>
      </c>
      <c r="DP909" s="372"/>
      <c r="DQ909" s="155">
        <f t="shared" si="2338"/>
        <v>0</v>
      </c>
      <c r="DR909" s="373"/>
      <c r="DS909" s="155">
        <f t="shared" si="2339"/>
        <v>0</v>
      </c>
      <c r="DT909" s="372"/>
      <c r="DU909" s="155">
        <f t="shared" si="2340"/>
        <v>0</v>
      </c>
      <c r="DV909" s="373"/>
      <c r="DW909" s="4891">
        <f t="shared" si="2343"/>
        <v>0</v>
      </c>
      <c r="DX909" s="372"/>
      <c r="DY909" s="154">
        <f t="shared" si="2341"/>
        <v>0</v>
      </c>
      <c r="DZ909" s="373"/>
      <c r="EA909" s="154">
        <f t="shared" si="2344"/>
        <v>0</v>
      </c>
      <c r="EB909" s="373"/>
      <c r="EC909" s="269">
        <f t="shared" si="2342"/>
        <v>0</v>
      </c>
      <c r="ED909" s="376"/>
      <c r="EE909" s="6971">
        <f t="shared" si="2321"/>
        <v>0</v>
      </c>
      <c r="EF909" s="7208"/>
      <c r="EG909" s="273"/>
      <c r="EH909" s="274"/>
      <c r="EI909" s="275"/>
      <c r="EJ909" s="276"/>
      <c r="EK909" s="275"/>
      <c r="EL909" s="277"/>
      <c r="EM909" s="829" t="str">
        <f>IF(CE909="-"," ",IF(AR909=1,1," "))</f>
        <v xml:space="preserve"> </v>
      </c>
      <c r="EN909" s="7207"/>
      <c r="EO909" s="7205">
        <f>IF(AT909=1,1,0)</f>
        <v>0</v>
      </c>
      <c r="EP909" s="7206"/>
      <c r="ER909" s="7209"/>
      <c r="ET909" s="154">
        <v>46275</v>
      </c>
      <c r="EU909" s="373">
        <v>4263427</v>
      </c>
      <c r="EV909" s="154">
        <f t="shared" si="2362"/>
        <v>1</v>
      </c>
      <c r="EW909" s="7206"/>
      <c r="EX909" s="7203"/>
      <c r="EY909" s="7204"/>
      <c r="EZ909" s="7203">
        <v>46302</v>
      </c>
      <c r="FA909" s="7204">
        <v>4263482</v>
      </c>
      <c r="FB909" s="7203"/>
      <c r="FC909" s="7204"/>
      <c r="FD909" s="7203">
        <v>46302</v>
      </c>
      <c r="FE909" s="7204">
        <v>4263483</v>
      </c>
      <c r="FF909" s="7205"/>
      <c r="FG909" s="7204"/>
      <c r="FH909" s="7203"/>
      <c r="FI909" s="7204"/>
      <c r="FJ909" s="154">
        <v>46275</v>
      </c>
      <c r="FK909" s="373">
        <v>4263430</v>
      </c>
      <c r="FL909" s="155">
        <f t="shared" si="2363"/>
        <v>1</v>
      </c>
      <c r="FM909" s="7202"/>
      <c r="FN909" s="7203"/>
      <c r="FO909" s="7204"/>
      <c r="FP909" s="7203">
        <v>1</v>
      </c>
      <c r="FQ909" s="7204"/>
      <c r="FS909" s="7203"/>
      <c r="FT909" s="7204"/>
    </row>
    <row r="910" spans="1:176" ht="18.600000000000001" customHeight="1">
      <c r="A910" s="228">
        <f t="shared" si="2332"/>
        <v>900</v>
      </c>
      <c r="B910" s="343" t="s">
        <v>2302</v>
      </c>
      <c r="C910" s="6947">
        <v>46357</v>
      </c>
      <c r="D910" s="1261" t="s">
        <v>30</v>
      </c>
      <c r="E910" s="1262" t="s">
        <v>2264</v>
      </c>
      <c r="F910" s="1564"/>
      <c r="G910" s="1263"/>
      <c r="H910" s="1330"/>
      <c r="I910" s="1264"/>
      <c r="J910" s="7639" t="s">
        <v>2263</v>
      </c>
      <c r="K910" s="599" t="s">
        <v>11</v>
      </c>
      <c r="L910" s="600"/>
      <c r="M910" s="7703">
        <v>46330</v>
      </c>
      <c r="N910" s="353"/>
      <c r="O910" s="354">
        <v>46332</v>
      </c>
      <c r="P910" s="353"/>
      <c r="Q910" s="7041">
        <v>46335</v>
      </c>
      <c r="R910" s="353"/>
      <c r="S910" s="7041">
        <v>46336</v>
      </c>
      <c r="T910" s="353"/>
      <c r="U910" s="7685">
        <v>46336</v>
      </c>
      <c r="V910" s="353"/>
      <c r="W910" s="7844">
        <v>46337</v>
      </c>
      <c r="X910" s="357"/>
      <c r="Y910" s="7044">
        <v>46345</v>
      </c>
      <c r="Z910" s="7044">
        <v>46345</v>
      </c>
      <c r="AA910" s="601"/>
      <c r="AB910" s="359"/>
      <c r="AC910" s="251" t="s">
        <v>627</v>
      </c>
      <c r="AD910" s="361"/>
      <c r="AE910" s="362">
        <v>3</v>
      </c>
      <c r="AF910" s="363" t="str">
        <f t="shared" si="2345"/>
        <v>4IE</v>
      </c>
      <c r="AG910" s="364">
        <v>1</v>
      </c>
      <c r="AH910" s="364"/>
      <c r="AI910" s="364"/>
      <c r="AJ910" s="364"/>
      <c r="AK910" s="364"/>
      <c r="AL910" s="364"/>
      <c r="AM910" s="364"/>
      <c r="AN910" s="364">
        <v>1</v>
      </c>
      <c r="AO910" s="364">
        <v>1</v>
      </c>
      <c r="AP910" s="363">
        <v>1</v>
      </c>
      <c r="AQ910" s="255">
        <v>1</v>
      </c>
      <c r="AR910" s="255">
        <v>1</v>
      </c>
      <c r="AS910" s="255"/>
      <c r="AT910" s="255"/>
      <c r="AU910" s="2843">
        <f>IF(AI910="付属済",0,IF(AI910=1,AI910+AP910,0))</f>
        <v>0</v>
      </c>
      <c r="AV910" s="4008">
        <f t="shared" si="2333"/>
        <v>1</v>
      </c>
      <c r="AW910" s="590">
        <v>46330</v>
      </c>
      <c r="AX910" s="369">
        <v>4263485</v>
      </c>
      <c r="AY910" s="154">
        <v>46303</v>
      </c>
      <c r="AZ910" s="367">
        <v>4263445</v>
      </c>
      <c r="BA910" s="154">
        <v>46330</v>
      </c>
      <c r="BB910" s="367">
        <v>4263489</v>
      </c>
      <c r="BC910" s="368">
        <v>46303</v>
      </c>
      <c r="BD910" s="369">
        <v>4263449</v>
      </c>
      <c r="BE910" s="4599">
        <v>46317</v>
      </c>
      <c r="BF910" s="367">
        <v>4263452</v>
      </c>
      <c r="BG910" s="368">
        <v>46330</v>
      </c>
      <c r="BH910" s="367">
        <v>4263495</v>
      </c>
      <c r="BI910" s="154">
        <v>46275</v>
      </c>
      <c r="BJ910" s="367">
        <v>4263419</v>
      </c>
      <c r="BK910" s="154" t="str">
        <f t="shared" si="2346"/>
        <v>-</v>
      </c>
      <c r="BL910" s="367"/>
      <c r="BM910" s="154" t="str">
        <f t="shared" si="2347"/>
        <v>-</v>
      </c>
      <c r="BN910" s="367"/>
      <c r="BO910" s="155" t="str">
        <f t="shared" si="2348"/>
        <v>-</v>
      </c>
      <c r="BP910" s="367"/>
      <c r="BQ910" s="154" t="str">
        <f t="shared" si="2323"/>
        <v>-</v>
      </c>
      <c r="BR910" s="369"/>
      <c r="BS910" s="154" t="str">
        <f t="shared" si="2349"/>
        <v>-</v>
      </c>
      <c r="BT910" s="369"/>
      <c r="BU910" s="154" t="str">
        <f t="shared" si="2350"/>
        <v>-</v>
      </c>
      <c r="BV910" s="369"/>
      <c r="BW910" s="154" t="str">
        <f t="shared" si="2351"/>
        <v>-</v>
      </c>
      <c r="BX910" s="367"/>
      <c r="BY910" s="154" t="str">
        <f t="shared" si="2352"/>
        <v>-</v>
      </c>
      <c r="BZ910" s="369"/>
      <c r="CA910" s="154" t="str">
        <f t="shared" si="2353"/>
        <v>-</v>
      </c>
      <c r="CB910" s="367"/>
      <c r="CC910" s="154" t="str">
        <f t="shared" si="2354"/>
        <v>-</v>
      </c>
      <c r="CD910" s="367"/>
      <c r="CE910" s="2850" t="str">
        <f>IF($AE910=0,"　",VLOOKUP($AE910,ﾚｰｻﾞOP,19,0))</f>
        <v>-</v>
      </c>
      <c r="CF910" s="2846"/>
      <c r="CG910" s="2855" t="str">
        <f>IF($AE910=0,"　",VLOOKUP($AE910,ﾚｰｻﾞOP,20,0))</f>
        <v>-</v>
      </c>
      <c r="CH910" s="2851"/>
      <c r="CI910" s="2850" t="str">
        <f>IF($AE910=0,"　",VLOOKUP($AE910,ﾚｰｻﾞOP,21,0))</f>
        <v>-</v>
      </c>
      <c r="CJ910" s="2846"/>
      <c r="CK910" s="2850" t="str">
        <f>IF($AE910=0,"　",VLOOKUP($AE910,ﾚｰｻﾞOP,22,0))</f>
        <v>-</v>
      </c>
      <c r="CL910" s="2851"/>
      <c r="CM910" s="2850" t="str">
        <f>IF($AE910=0,"　",VLOOKUP($AE910,ﾚｰｻﾞOP,23,0))</f>
        <v>-</v>
      </c>
      <c r="CN910" s="2851"/>
      <c r="CO910" s="2855" t="str">
        <f>IF($AE910=0,"　",VLOOKUP($AE910,ﾚｰｻﾞOP,24,0))</f>
        <v>-</v>
      </c>
      <c r="CP910" s="2851"/>
      <c r="CQ910" s="2855" t="str">
        <f>IF($AE910=0,"　",VLOOKUP($AE910,ﾚｰｻﾞOP,25,0))</f>
        <v>-</v>
      </c>
      <c r="CR910" s="2851"/>
      <c r="CS910" s="2850" t="str">
        <f t="shared" si="2355"/>
        <v>-</v>
      </c>
      <c r="CT910" s="2851"/>
      <c r="CU910" s="2855"/>
      <c r="CV910" s="2851"/>
      <c r="CW910" s="2850" t="str">
        <f t="shared" si="2356"/>
        <v>-</v>
      </c>
      <c r="CX910" s="2851"/>
      <c r="CY910" s="2855" t="str">
        <f t="shared" si="2357"/>
        <v>-</v>
      </c>
      <c r="CZ910" s="2851"/>
      <c r="DA910" s="154" t="str">
        <f t="shared" si="2358"/>
        <v>-</v>
      </c>
      <c r="DB910" s="369"/>
      <c r="DC910" s="155" t="str">
        <f t="shared" si="2359"/>
        <v>-</v>
      </c>
      <c r="DD910" s="367"/>
      <c r="DE910" s="374">
        <f t="shared" si="2360"/>
        <v>1</v>
      </c>
      <c r="DF910" s="373"/>
      <c r="DG910" s="818">
        <f t="shared" si="2361"/>
        <v>0</v>
      </c>
      <c r="DH910" s="372"/>
      <c r="DI910" s="267">
        <f t="shared" si="2334"/>
        <v>1</v>
      </c>
      <c r="DJ910" s="373"/>
      <c r="DK910" s="374">
        <f t="shared" si="2335"/>
        <v>0</v>
      </c>
      <c r="DL910" s="373"/>
      <c r="DM910" s="375">
        <f t="shared" si="2336"/>
        <v>0</v>
      </c>
      <c r="DN910" s="373"/>
      <c r="DO910" s="155">
        <f t="shared" si="2337"/>
        <v>0</v>
      </c>
      <c r="DP910" s="372"/>
      <c r="DQ910" s="155">
        <f t="shared" si="2338"/>
        <v>0</v>
      </c>
      <c r="DR910" s="373"/>
      <c r="DS910" s="155">
        <f t="shared" si="2339"/>
        <v>0</v>
      </c>
      <c r="DT910" s="372"/>
      <c r="DU910" s="155">
        <f t="shared" si="2340"/>
        <v>0</v>
      </c>
      <c r="DV910" s="373"/>
      <c r="DW910" s="4891">
        <v>46296</v>
      </c>
      <c r="DX910" s="372">
        <v>4263500</v>
      </c>
      <c r="DY910" s="154">
        <v>46332</v>
      </c>
      <c r="DZ910" s="373">
        <v>4363040</v>
      </c>
      <c r="EA910" s="154">
        <v>46296</v>
      </c>
      <c r="EB910" s="373">
        <v>4263502</v>
      </c>
      <c r="EC910" s="269">
        <f t="shared" si="2342"/>
        <v>1</v>
      </c>
      <c r="ED910" s="376"/>
      <c r="EE910" s="6971">
        <f t="shared" si="2321"/>
        <v>1</v>
      </c>
      <c r="EF910" s="377"/>
      <c r="EG910" s="273"/>
      <c r="EH910" s="274"/>
      <c r="EI910" s="275"/>
      <c r="EJ910" s="276"/>
      <c r="EK910" s="275"/>
      <c r="EL910" s="277"/>
      <c r="EM910" s="278" t="str">
        <f>IF(CE910="-"," ",IF(AR910=1,1," "))</f>
        <v xml:space="preserve"> </v>
      </c>
      <c r="EN910" s="372"/>
      <c r="EO910" s="155">
        <f>IF(AT910=1,1,0)</f>
        <v>0</v>
      </c>
      <c r="EP910" s="373"/>
      <c r="ER910" s="194"/>
      <c r="ET910" s="154" t="str">
        <f>IF($AE910=0,"　",VLOOKUP($AE910,ﾚｰｻﾞOP,60,0))</f>
        <v>-</v>
      </c>
      <c r="EU910" s="373"/>
      <c r="EV910" s="154" t="str">
        <f t="shared" si="2362"/>
        <v>-</v>
      </c>
      <c r="EW910" s="373"/>
      <c r="EX910" s="154"/>
      <c r="EY910" s="367"/>
      <c r="EZ910" s="154"/>
      <c r="FA910" s="367"/>
      <c r="FB910" s="154"/>
      <c r="FC910" s="367"/>
      <c r="FD910" s="154"/>
      <c r="FE910" s="367"/>
      <c r="FF910" s="155"/>
      <c r="FG910" s="367"/>
      <c r="FH910" s="154"/>
      <c r="FI910" s="367"/>
      <c r="FJ910" s="154" t="str">
        <f>IF($AE910=0,"　",VLOOKUP($AE910,ﾚｰｻﾞOP,67,0))</f>
        <v>-</v>
      </c>
      <c r="FK910" s="373"/>
      <c r="FL910" s="155" t="str">
        <f t="shared" si="2363"/>
        <v>-</v>
      </c>
      <c r="FM910" s="279"/>
      <c r="FN910" s="1184"/>
      <c r="FO910" s="280"/>
      <c r="FP910" s="281"/>
      <c r="FQ910" s="282"/>
      <c r="FS910" s="281"/>
      <c r="FT910" s="282"/>
    </row>
    <row r="911" spans="1:176" ht="18.600000000000001" customHeight="1">
      <c r="A911" s="228">
        <f t="shared" si="2332"/>
        <v>901</v>
      </c>
      <c r="B911" s="343" t="str">
        <f t="shared" ref="B911:B945" si="2368">AF911</f>
        <v>4IE</v>
      </c>
      <c r="C911" s="6877">
        <v>46353</v>
      </c>
      <c r="D911" s="6192" t="s">
        <v>1601</v>
      </c>
      <c r="E911" s="6942" t="s">
        <v>2056</v>
      </c>
      <c r="F911" s="1564"/>
      <c r="G911" s="1263"/>
      <c r="H911" s="1330" t="s">
        <v>630</v>
      </c>
      <c r="I911" s="1264" t="s">
        <v>48</v>
      </c>
      <c r="J911" s="1264"/>
      <c r="K911" s="599" t="s">
        <v>11</v>
      </c>
      <c r="L911" s="600"/>
      <c r="M911" s="7020">
        <v>46331</v>
      </c>
      <c r="N911" s="353"/>
      <c r="O911" s="7707">
        <v>46333</v>
      </c>
      <c r="P911" s="353"/>
      <c r="Q911" s="7191">
        <v>46335</v>
      </c>
      <c r="R911" s="353"/>
      <c r="S911" s="7191">
        <v>46336</v>
      </c>
      <c r="T911" s="353"/>
      <c r="U911" s="7685">
        <v>46336</v>
      </c>
      <c r="V911" s="353"/>
      <c r="W911" s="7845">
        <v>46338</v>
      </c>
      <c r="X911" s="357"/>
      <c r="Y911" s="359">
        <v>46346</v>
      </c>
      <c r="Z911" s="359">
        <v>46346</v>
      </c>
      <c r="AA911" s="601"/>
      <c r="AB911" s="359"/>
      <c r="AC911" s="251"/>
      <c r="AD911" s="361"/>
      <c r="AE911" s="362">
        <v>25</v>
      </c>
      <c r="AF911" s="363" t="str">
        <f t="shared" si="2345"/>
        <v>4IE</v>
      </c>
      <c r="AG911" s="364"/>
      <c r="AH911" s="364"/>
      <c r="AI911" s="364"/>
      <c r="AJ911" s="364"/>
      <c r="AK911" s="364"/>
      <c r="AL911" s="364"/>
      <c r="AM911" s="364"/>
      <c r="AN911" s="364"/>
      <c r="AO911" s="364"/>
      <c r="AP911" s="363"/>
      <c r="AQ911" s="255"/>
      <c r="AR911" s="255"/>
      <c r="AS911" s="255"/>
      <c r="AT911" s="255"/>
      <c r="AU911" s="2843">
        <f>IF(AI911="付属済",0,IF(AI911=1,AI911+AP911,0))</f>
        <v>0</v>
      </c>
      <c r="AV911" s="4008">
        <f t="shared" si="2333"/>
        <v>0</v>
      </c>
      <c r="AW911" s="590" t="str">
        <f t="shared" si="2364"/>
        <v>-</v>
      </c>
      <c r="AX911" s="369"/>
      <c r="AY911" s="154" t="str">
        <f t="shared" si="2365"/>
        <v>-</v>
      </c>
      <c r="AZ911" s="367"/>
      <c r="BA911" s="154" t="str">
        <f t="shared" si="2366"/>
        <v>-</v>
      </c>
      <c r="BB911" s="367"/>
      <c r="BC911" s="368" t="str">
        <f t="shared" si="2367"/>
        <v>-</v>
      </c>
      <c r="BD911" s="369"/>
      <c r="BE911" s="4599" t="str">
        <f t="shared" si="2310"/>
        <v>-</v>
      </c>
      <c r="BF911" s="367"/>
      <c r="BG911" s="368" t="str">
        <f t="shared" si="2331"/>
        <v>-</v>
      </c>
      <c r="BH911" s="367"/>
      <c r="BI911" s="154" t="str">
        <f t="shared" si="2311"/>
        <v>-</v>
      </c>
      <c r="BJ911" s="367"/>
      <c r="BK911" s="154" t="str">
        <f t="shared" si="2346"/>
        <v>-</v>
      </c>
      <c r="BL911" s="367"/>
      <c r="BM911" s="154" t="str">
        <f t="shared" si="2347"/>
        <v>-</v>
      </c>
      <c r="BN911" s="367"/>
      <c r="BO911" s="155" t="str">
        <f t="shared" si="2348"/>
        <v>-</v>
      </c>
      <c r="BP911" s="367"/>
      <c r="BQ911" s="154" t="str">
        <f t="shared" si="2323"/>
        <v>-</v>
      </c>
      <c r="BR911" s="369"/>
      <c r="BS911" s="154" t="str">
        <f t="shared" si="2349"/>
        <v>-</v>
      </c>
      <c r="BT911" s="369"/>
      <c r="BU911" s="154" t="str">
        <f t="shared" si="2350"/>
        <v>-</v>
      </c>
      <c r="BV911" s="369"/>
      <c r="BW911" s="154" t="str">
        <f t="shared" si="2351"/>
        <v>-</v>
      </c>
      <c r="BX911" s="367"/>
      <c r="BY911" s="154" t="str">
        <f t="shared" si="2352"/>
        <v>-</v>
      </c>
      <c r="BZ911" s="369"/>
      <c r="CA911" s="154" t="str">
        <f t="shared" si="2353"/>
        <v>-</v>
      </c>
      <c r="CB911" s="367"/>
      <c r="CC911" s="154" t="str">
        <f t="shared" si="2354"/>
        <v>-</v>
      </c>
      <c r="CD911" s="367"/>
      <c r="CE911" s="2850" t="str">
        <f>IF($AE911=0,"　",VLOOKUP($AE911,ﾚｰｻﾞOP,19,0))</f>
        <v>-</v>
      </c>
      <c r="CF911" s="2846"/>
      <c r="CG911" s="2855" t="str">
        <f>IF($AE911=0,"　",VLOOKUP($AE911,ﾚｰｻﾞOP,20,0))</f>
        <v>-</v>
      </c>
      <c r="CH911" s="2851"/>
      <c r="CI911" s="2850" t="str">
        <f>IF($AE911=0,"　",VLOOKUP($AE911,ﾚｰｻﾞOP,21,0))</f>
        <v>-</v>
      </c>
      <c r="CJ911" s="2846"/>
      <c r="CK911" s="2850" t="str">
        <f>IF($AE911=0,"　",VLOOKUP($AE911,ﾚｰｻﾞOP,22,0))</f>
        <v>-</v>
      </c>
      <c r="CL911" s="2851"/>
      <c r="CM911" s="2850" t="str">
        <f>IF($AE911=0,"　",VLOOKUP($AE911,ﾚｰｻﾞOP,23,0))</f>
        <v>-</v>
      </c>
      <c r="CN911" s="2851"/>
      <c r="CO911" s="2855" t="str">
        <f>IF($AE911=0,"　",VLOOKUP($AE911,ﾚｰｻﾞOP,24,0))</f>
        <v>-</v>
      </c>
      <c r="CP911" s="2851"/>
      <c r="CQ911" s="2855" t="str">
        <f>IF($AE911=0,"　",VLOOKUP($AE911,ﾚｰｻﾞOP,25,0))</f>
        <v>-</v>
      </c>
      <c r="CR911" s="2851"/>
      <c r="CS911" s="2850" t="str">
        <f t="shared" si="2355"/>
        <v>-</v>
      </c>
      <c r="CT911" s="2851"/>
      <c r="CU911" s="2855"/>
      <c r="CV911" s="2851"/>
      <c r="CW911" s="2850" t="str">
        <f t="shared" si="2356"/>
        <v>-</v>
      </c>
      <c r="CX911" s="2851"/>
      <c r="CY911" s="2855" t="str">
        <f t="shared" si="2357"/>
        <v>-</v>
      </c>
      <c r="CZ911" s="2851"/>
      <c r="DA911" s="154" t="str">
        <f t="shared" si="2358"/>
        <v>-</v>
      </c>
      <c r="DB911" s="369"/>
      <c r="DC911" s="155" t="str">
        <f t="shared" si="2359"/>
        <v>-</v>
      </c>
      <c r="DD911" s="367"/>
      <c r="DE911" s="374">
        <f t="shared" si="2360"/>
        <v>0</v>
      </c>
      <c r="DF911" s="373"/>
      <c r="DG911" s="818">
        <f t="shared" si="2361"/>
        <v>0</v>
      </c>
      <c r="DH911" s="372"/>
      <c r="DI911" s="267">
        <f t="shared" si="2334"/>
        <v>0</v>
      </c>
      <c r="DJ911" s="373"/>
      <c r="DK911" s="374">
        <f t="shared" si="2335"/>
        <v>0</v>
      </c>
      <c r="DL911" s="373"/>
      <c r="DM911" s="375">
        <f t="shared" si="2336"/>
        <v>0</v>
      </c>
      <c r="DN911" s="373"/>
      <c r="DO911" s="155">
        <f t="shared" si="2337"/>
        <v>0</v>
      </c>
      <c r="DP911" s="372"/>
      <c r="DQ911" s="155">
        <f t="shared" si="2338"/>
        <v>0</v>
      </c>
      <c r="DR911" s="373"/>
      <c r="DS911" s="155">
        <f t="shared" si="2339"/>
        <v>0</v>
      </c>
      <c r="DT911" s="372"/>
      <c r="DU911" s="155">
        <f t="shared" si="2340"/>
        <v>0</v>
      </c>
      <c r="DV911" s="373"/>
      <c r="DW911" s="4891">
        <f t="shared" si="2343"/>
        <v>0</v>
      </c>
      <c r="DX911" s="372"/>
      <c r="DY911" s="154">
        <f t="shared" si="2341"/>
        <v>0</v>
      </c>
      <c r="DZ911" s="373"/>
      <c r="EA911" s="154">
        <f t="shared" si="2344"/>
        <v>0</v>
      </c>
      <c r="EB911" s="373"/>
      <c r="EC911" s="269">
        <f t="shared" si="2342"/>
        <v>0</v>
      </c>
      <c r="ED911" s="376"/>
      <c r="EE911" s="822">
        <f t="shared" si="2321"/>
        <v>0</v>
      </c>
      <c r="EF911" s="377"/>
      <c r="EG911" s="273"/>
      <c r="EH911" s="274"/>
      <c r="EI911" s="275"/>
      <c r="EJ911" s="276"/>
      <c r="EK911" s="275"/>
      <c r="EL911" s="277"/>
      <c r="EM911" s="278" t="str">
        <f>IF(CE911="-"," ",IF(AR911=1,1," "))</f>
        <v xml:space="preserve"> </v>
      </c>
      <c r="EN911" s="372"/>
      <c r="EO911" s="155">
        <f>IF(AT911=1,1,0)</f>
        <v>0</v>
      </c>
      <c r="EP911" s="373"/>
      <c r="ER911" s="194"/>
      <c r="ET911" s="154">
        <v>46251</v>
      </c>
      <c r="EU911" s="373">
        <v>4263390</v>
      </c>
      <c r="EV911" s="154">
        <f t="shared" si="2362"/>
        <v>1</v>
      </c>
      <c r="EW911" s="373"/>
      <c r="EX911" s="154"/>
      <c r="EY911" s="367"/>
      <c r="EZ911" s="154"/>
      <c r="FA911" s="367"/>
      <c r="FB911" s="154"/>
      <c r="FC911" s="367"/>
      <c r="FD911" s="154">
        <v>46302</v>
      </c>
      <c r="FE911" s="367">
        <v>4263483</v>
      </c>
      <c r="FF911" s="155"/>
      <c r="FG911" s="367"/>
      <c r="FH911" s="154">
        <v>46303</v>
      </c>
      <c r="FI911" s="367">
        <v>4263440</v>
      </c>
      <c r="FJ911" s="154">
        <v>46275</v>
      </c>
      <c r="FK911" s="373">
        <v>4263430</v>
      </c>
      <c r="FL911" s="155">
        <f t="shared" si="2363"/>
        <v>1</v>
      </c>
      <c r="FM911" s="279"/>
      <c r="FN911" s="1184"/>
      <c r="FO911" s="280"/>
      <c r="FP911" s="281"/>
      <c r="FQ911" s="282"/>
      <c r="FS911" s="281"/>
      <c r="FT911" s="282"/>
    </row>
    <row r="912" spans="1:176" ht="18.600000000000001" customHeight="1">
      <c r="A912" s="228">
        <f t="shared" si="2332"/>
        <v>902</v>
      </c>
      <c r="B912" s="343" t="str">
        <f t="shared" si="2368"/>
        <v>4IE</v>
      </c>
      <c r="C912" s="6877">
        <v>46353</v>
      </c>
      <c r="D912" s="6192" t="s">
        <v>990</v>
      </c>
      <c r="E912" s="6193" t="s">
        <v>2067</v>
      </c>
      <c r="F912" s="1564"/>
      <c r="G912" s="1263"/>
      <c r="H912" s="1330" t="s">
        <v>630</v>
      </c>
      <c r="I912" s="1264" t="s">
        <v>992</v>
      </c>
      <c r="J912" s="1264" t="s">
        <v>1702</v>
      </c>
      <c r="K912" s="599" t="s">
        <v>11</v>
      </c>
      <c r="L912" s="600"/>
      <c r="M912" s="7191">
        <v>46331</v>
      </c>
      <c r="N912" s="353"/>
      <c r="O912" s="7714">
        <v>46333</v>
      </c>
      <c r="P912" s="353"/>
      <c r="Q912" s="7703">
        <v>46336</v>
      </c>
      <c r="R912" s="353"/>
      <c r="S912" s="354">
        <v>46337</v>
      </c>
      <c r="T912" s="353"/>
      <c r="U912" s="7610">
        <v>46337</v>
      </c>
      <c r="V912" s="353"/>
      <c r="W912" s="7846">
        <v>46338</v>
      </c>
      <c r="X912" s="357"/>
      <c r="Y912" s="7802">
        <v>46346</v>
      </c>
      <c r="Z912" s="7802">
        <v>46346</v>
      </c>
      <c r="AA912" s="601"/>
      <c r="AB912" s="359"/>
      <c r="AC912" s="251"/>
      <c r="AD912" s="361"/>
      <c r="AE912" s="362">
        <v>25</v>
      </c>
      <c r="AF912" s="363" t="str">
        <f t="shared" si="2345"/>
        <v>4IE</v>
      </c>
      <c r="AG912" s="364"/>
      <c r="AH912" s="364"/>
      <c r="AI912" s="364"/>
      <c r="AJ912" s="364"/>
      <c r="AK912" s="364"/>
      <c r="AL912" s="364"/>
      <c r="AM912" s="364"/>
      <c r="AN912" s="364"/>
      <c r="AO912" s="364"/>
      <c r="AP912" s="363"/>
      <c r="AQ912" s="255"/>
      <c r="AR912" s="255"/>
      <c r="AS912" s="255"/>
      <c r="AT912" s="255"/>
      <c r="AU912" s="2843">
        <f>IF(AI912="付属済",0,IF(AI912=1,AI912+AP912,0))</f>
        <v>0</v>
      </c>
      <c r="AV912" s="4008">
        <f t="shared" si="2333"/>
        <v>0</v>
      </c>
      <c r="AW912" s="590" t="str">
        <f t="shared" si="2364"/>
        <v>-</v>
      </c>
      <c r="AX912" s="369"/>
      <c r="AY912" s="154" t="str">
        <f t="shared" si="2365"/>
        <v>-</v>
      </c>
      <c r="AZ912" s="367"/>
      <c r="BA912" s="154" t="str">
        <f t="shared" si="2366"/>
        <v>-</v>
      </c>
      <c r="BB912" s="367"/>
      <c r="BC912" s="368" t="str">
        <f t="shared" si="2367"/>
        <v>-</v>
      </c>
      <c r="BD912" s="369"/>
      <c r="BE912" s="4599" t="str">
        <f t="shared" si="2310"/>
        <v>-</v>
      </c>
      <c r="BF912" s="367"/>
      <c r="BG912" s="368" t="str">
        <f t="shared" si="2331"/>
        <v>-</v>
      </c>
      <c r="BH912" s="367"/>
      <c r="BI912" s="154" t="str">
        <f t="shared" si="2311"/>
        <v>-</v>
      </c>
      <c r="BJ912" s="367"/>
      <c r="BK912" s="154" t="str">
        <f t="shared" si="2346"/>
        <v>-</v>
      </c>
      <c r="BL912" s="367"/>
      <c r="BM912" s="154" t="str">
        <f t="shared" si="2347"/>
        <v>-</v>
      </c>
      <c r="BN912" s="367"/>
      <c r="BO912" s="155" t="str">
        <f t="shared" si="2348"/>
        <v>-</v>
      </c>
      <c r="BP912" s="367"/>
      <c r="BQ912" s="154" t="str">
        <f t="shared" si="2323"/>
        <v>-</v>
      </c>
      <c r="BR912" s="369"/>
      <c r="BS912" s="154" t="str">
        <f t="shared" si="2349"/>
        <v>-</v>
      </c>
      <c r="BT912" s="369"/>
      <c r="BU912" s="154" t="str">
        <f t="shared" si="2350"/>
        <v>-</v>
      </c>
      <c r="BV912" s="369"/>
      <c r="BW912" s="154" t="str">
        <f t="shared" si="2351"/>
        <v>-</v>
      </c>
      <c r="BX912" s="367"/>
      <c r="BY912" s="154" t="str">
        <f t="shared" si="2352"/>
        <v>-</v>
      </c>
      <c r="BZ912" s="369"/>
      <c r="CA912" s="154" t="str">
        <f t="shared" si="2353"/>
        <v>-</v>
      </c>
      <c r="CB912" s="367"/>
      <c r="CC912" s="154" t="str">
        <f t="shared" si="2354"/>
        <v>-</v>
      </c>
      <c r="CD912" s="367"/>
      <c r="CE912" s="2850" t="str">
        <f>IF($AE912=0,"　",VLOOKUP($AE912,ﾚｰｻﾞOP,19,0))</f>
        <v>-</v>
      </c>
      <c r="CF912" s="2846"/>
      <c r="CG912" s="2855" t="str">
        <f>IF($AE912=0,"　",VLOOKUP($AE912,ﾚｰｻﾞOP,20,0))</f>
        <v>-</v>
      </c>
      <c r="CH912" s="2851"/>
      <c r="CI912" s="2850" t="str">
        <f>IF($AE912=0,"　",VLOOKUP($AE912,ﾚｰｻﾞOP,21,0))</f>
        <v>-</v>
      </c>
      <c r="CJ912" s="2846"/>
      <c r="CK912" s="2850" t="str">
        <f>IF($AE912=0,"　",VLOOKUP($AE912,ﾚｰｻﾞOP,22,0))</f>
        <v>-</v>
      </c>
      <c r="CL912" s="2851"/>
      <c r="CM912" s="2850" t="str">
        <f>IF($AE912=0,"　",VLOOKUP($AE912,ﾚｰｻﾞOP,23,0))</f>
        <v>-</v>
      </c>
      <c r="CN912" s="2851"/>
      <c r="CO912" s="2855" t="str">
        <f>IF($AE912=0,"　",VLOOKUP($AE912,ﾚｰｻﾞOP,24,0))</f>
        <v>-</v>
      </c>
      <c r="CP912" s="2851"/>
      <c r="CQ912" s="2855" t="str">
        <f>IF($AE912=0,"　",VLOOKUP($AE912,ﾚｰｻﾞOP,25,0))</f>
        <v>-</v>
      </c>
      <c r="CR912" s="2851"/>
      <c r="CS912" s="2850" t="str">
        <f t="shared" si="2355"/>
        <v>-</v>
      </c>
      <c r="CT912" s="2851"/>
      <c r="CU912" s="2855"/>
      <c r="CV912" s="2851"/>
      <c r="CW912" s="2850" t="str">
        <f t="shared" si="2356"/>
        <v>-</v>
      </c>
      <c r="CX912" s="2851"/>
      <c r="CY912" s="2855" t="str">
        <f t="shared" si="2357"/>
        <v>-</v>
      </c>
      <c r="CZ912" s="2851"/>
      <c r="DA912" s="154" t="str">
        <f t="shared" si="2358"/>
        <v>-</v>
      </c>
      <c r="DB912" s="369"/>
      <c r="DC912" s="155" t="str">
        <f t="shared" si="2359"/>
        <v>-</v>
      </c>
      <c r="DD912" s="367"/>
      <c r="DE912" s="374">
        <f t="shared" si="2360"/>
        <v>0</v>
      </c>
      <c r="DF912" s="373"/>
      <c r="DG912" s="818">
        <f t="shared" si="2361"/>
        <v>0</v>
      </c>
      <c r="DH912" s="372"/>
      <c r="DI912" s="267">
        <f t="shared" si="2334"/>
        <v>0</v>
      </c>
      <c r="DJ912" s="373"/>
      <c r="DK912" s="374">
        <f t="shared" si="2335"/>
        <v>0</v>
      </c>
      <c r="DL912" s="373"/>
      <c r="DM912" s="375">
        <f t="shared" si="2336"/>
        <v>0</v>
      </c>
      <c r="DN912" s="373"/>
      <c r="DO912" s="155">
        <f t="shared" si="2337"/>
        <v>0</v>
      </c>
      <c r="DP912" s="372"/>
      <c r="DQ912" s="155">
        <f t="shared" si="2338"/>
        <v>0</v>
      </c>
      <c r="DR912" s="373"/>
      <c r="DS912" s="155">
        <f t="shared" si="2339"/>
        <v>0</v>
      </c>
      <c r="DT912" s="372"/>
      <c r="DU912" s="155">
        <f t="shared" si="2340"/>
        <v>0</v>
      </c>
      <c r="DV912" s="373"/>
      <c r="DW912" s="4891">
        <f t="shared" si="2343"/>
        <v>0</v>
      </c>
      <c r="DX912" s="372"/>
      <c r="DY912" s="154">
        <f t="shared" si="2341"/>
        <v>0</v>
      </c>
      <c r="DZ912" s="373"/>
      <c r="EA912" s="154">
        <f t="shared" si="2344"/>
        <v>0</v>
      </c>
      <c r="EB912" s="373"/>
      <c r="EC912" s="269">
        <f t="shared" si="2342"/>
        <v>0</v>
      </c>
      <c r="ED912" s="376"/>
      <c r="EE912" s="6971">
        <f t="shared" si="2321"/>
        <v>0</v>
      </c>
      <c r="EF912" s="377"/>
      <c r="EG912" s="273"/>
      <c r="EH912" s="274"/>
      <c r="EI912" s="275"/>
      <c r="EJ912" s="276"/>
      <c r="EK912" s="275"/>
      <c r="EL912" s="277"/>
      <c r="EM912" s="278" t="str">
        <f>IF(CE912="-"," ",IF(AR912=1,1," "))</f>
        <v xml:space="preserve"> </v>
      </c>
      <c r="EN912" s="372"/>
      <c r="EO912" s="155">
        <f>IF(AT912=1,1,0)</f>
        <v>0</v>
      </c>
      <c r="EP912" s="373"/>
      <c r="ER912" s="194"/>
      <c r="ET912" s="154">
        <v>46275</v>
      </c>
      <c r="EU912" s="373">
        <v>4263427</v>
      </c>
      <c r="EV912" s="154">
        <f t="shared" si="2362"/>
        <v>1</v>
      </c>
      <c r="EW912" s="373"/>
      <c r="EX912" s="154"/>
      <c r="EY912" s="367"/>
      <c r="EZ912" s="154">
        <v>46302</v>
      </c>
      <c r="FA912" s="367">
        <v>4263482</v>
      </c>
      <c r="FB912" s="154"/>
      <c r="FC912" s="367"/>
      <c r="FD912" s="154">
        <v>46302</v>
      </c>
      <c r="FE912" s="367">
        <v>4263483</v>
      </c>
      <c r="FF912" s="155"/>
      <c r="FG912" s="367"/>
      <c r="FH912" s="154"/>
      <c r="FI912" s="367"/>
      <c r="FJ912" s="154">
        <v>46275</v>
      </c>
      <c r="FK912" s="373">
        <v>4263430</v>
      </c>
      <c r="FL912" s="155">
        <f t="shared" si="2363"/>
        <v>1</v>
      </c>
      <c r="FM912" s="279"/>
      <c r="FN912" s="1184"/>
      <c r="FO912" s="280"/>
      <c r="FP912" s="281">
        <v>1</v>
      </c>
      <c r="FQ912" s="282"/>
      <c r="FS912" s="281"/>
      <c r="FT912" s="282"/>
    </row>
    <row r="913" spans="1:176" ht="18.600000000000001" customHeight="1">
      <c r="A913" s="228">
        <f t="shared" si="2332"/>
        <v>903</v>
      </c>
      <c r="B913" s="343" t="str">
        <f t="shared" si="2368"/>
        <v>4IE</v>
      </c>
      <c r="C913" s="6947">
        <v>46357</v>
      </c>
      <c r="D913" s="1261" t="s">
        <v>34</v>
      </c>
      <c r="E913" s="6879" t="s">
        <v>2086</v>
      </c>
      <c r="F913" s="1564"/>
      <c r="G913" s="1263"/>
      <c r="H913" s="1330" t="s">
        <v>631</v>
      </c>
      <c r="I913" s="1264" t="s">
        <v>49</v>
      </c>
      <c r="J913" s="1264" t="s">
        <v>2303</v>
      </c>
      <c r="K913" s="599" t="s">
        <v>11</v>
      </c>
      <c r="L913" s="600"/>
      <c r="M913" s="7703">
        <v>46332</v>
      </c>
      <c r="N913" s="353"/>
      <c r="O913" s="7703">
        <v>46333</v>
      </c>
      <c r="P913" s="353"/>
      <c r="Q913" s="7868">
        <v>46336</v>
      </c>
      <c r="R913" s="353"/>
      <c r="S913" s="7084">
        <v>46337</v>
      </c>
      <c r="T913" s="353"/>
      <c r="U913" s="7812">
        <v>46337</v>
      </c>
      <c r="V913" s="353"/>
      <c r="W913" s="7837">
        <v>46339</v>
      </c>
      <c r="X913" s="357"/>
      <c r="Y913" s="359">
        <v>46346</v>
      </c>
      <c r="Z913" s="359">
        <v>46346</v>
      </c>
      <c r="AA913" s="601"/>
      <c r="AB913" s="359"/>
      <c r="AC913" s="251" t="s">
        <v>627</v>
      </c>
      <c r="AD913" s="361"/>
      <c r="AE913" s="362">
        <v>3</v>
      </c>
      <c r="AF913" s="363" t="str">
        <f t="shared" si="2345"/>
        <v>4IE</v>
      </c>
      <c r="AG913" s="364"/>
      <c r="AH913" s="364"/>
      <c r="AI913" s="364">
        <v>1</v>
      </c>
      <c r="AJ913" s="364"/>
      <c r="AK913" s="364"/>
      <c r="AL913" s="364"/>
      <c r="AM913" s="364"/>
      <c r="AN913" s="364">
        <v>1</v>
      </c>
      <c r="AO913" s="364"/>
      <c r="AP913" s="363"/>
      <c r="AQ913" s="255">
        <v>1</v>
      </c>
      <c r="AR913" s="255">
        <v>1</v>
      </c>
      <c r="AS913" s="255"/>
      <c r="AT913" s="255"/>
      <c r="AU913" s="2843"/>
      <c r="AV913" s="4008">
        <f t="shared" si="2333"/>
        <v>1</v>
      </c>
      <c r="AW913" s="590">
        <v>46330</v>
      </c>
      <c r="AX913" s="369">
        <v>4263485</v>
      </c>
      <c r="AY913" s="154">
        <v>46303</v>
      </c>
      <c r="AZ913" s="367">
        <v>4263445</v>
      </c>
      <c r="BA913" s="154">
        <v>46330</v>
      </c>
      <c r="BB913" s="367">
        <v>4263489</v>
      </c>
      <c r="BC913" s="368">
        <v>46330</v>
      </c>
      <c r="BD913" s="369">
        <v>4263491</v>
      </c>
      <c r="BE913" s="4599">
        <v>46317</v>
      </c>
      <c r="BF913" s="367">
        <v>4263452</v>
      </c>
      <c r="BG913" s="368">
        <v>46330</v>
      </c>
      <c r="BH913" s="367">
        <v>4263495</v>
      </c>
      <c r="BI913" s="154">
        <v>46275</v>
      </c>
      <c r="BJ913" s="367">
        <v>4263419</v>
      </c>
      <c r="BK913" s="154" t="str">
        <f t="shared" si="2346"/>
        <v>-</v>
      </c>
      <c r="BL913" s="367"/>
      <c r="BM913" s="154" t="str">
        <f t="shared" si="2347"/>
        <v>-</v>
      </c>
      <c r="BN913" s="367"/>
      <c r="BO913" s="155" t="str">
        <f t="shared" si="2348"/>
        <v>-</v>
      </c>
      <c r="BP913" s="367"/>
      <c r="BQ913" s="154" t="str">
        <f t="shared" si="2323"/>
        <v>-</v>
      </c>
      <c r="BR913" s="369"/>
      <c r="BS913" s="154" t="str">
        <f t="shared" si="2349"/>
        <v>-</v>
      </c>
      <c r="BT913" s="369"/>
      <c r="BU913" s="154" t="str">
        <f t="shared" si="2350"/>
        <v>-</v>
      </c>
      <c r="BV913" s="369"/>
      <c r="BW913" s="154" t="str">
        <f t="shared" si="2351"/>
        <v>-</v>
      </c>
      <c r="BX913" s="367"/>
      <c r="BY913" s="154" t="str">
        <f t="shared" si="2352"/>
        <v>-</v>
      </c>
      <c r="BZ913" s="369"/>
      <c r="CA913" s="154" t="str">
        <f t="shared" si="2353"/>
        <v>-</v>
      </c>
      <c r="CB913" s="367"/>
      <c r="CC913" s="154" t="str">
        <f t="shared" si="2354"/>
        <v>-</v>
      </c>
      <c r="CD913" s="367"/>
      <c r="CE913" s="2850"/>
      <c r="CF913" s="2846"/>
      <c r="CG913" s="2855"/>
      <c r="CH913" s="2851"/>
      <c r="CI913" s="2850"/>
      <c r="CJ913" s="2846"/>
      <c r="CK913" s="2850"/>
      <c r="CL913" s="2851"/>
      <c r="CM913" s="2850"/>
      <c r="CN913" s="2851"/>
      <c r="CO913" s="2855"/>
      <c r="CP913" s="2851"/>
      <c r="CQ913" s="2855"/>
      <c r="CR913" s="2851"/>
      <c r="CS913" s="2850" t="str">
        <f t="shared" si="2355"/>
        <v>-</v>
      </c>
      <c r="CT913" s="2851"/>
      <c r="CU913" s="2855"/>
      <c r="CV913" s="2851"/>
      <c r="CW913" s="2850" t="str">
        <f t="shared" si="2356"/>
        <v>-</v>
      </c>
      <c r="CX913" s="2851"/>
      <c r="CY913" s="2855" t="str">
        <f t="shared" si="2357"/>
        <v>-</v>
      </c>
      <c r="CZ913" s="2851"/>
      <c r="DA913" s="154" t="str">
        <f t="shared" si="2358"/>
        <v>-</v>
      </c>
      <c r="DB913" s="369"/>
      <c r="DC913" s="155" t="str">
        <f t="shared" si="2359"/>
        <v>-</v>
      </c>
      <c r="DD913" s="367"/>
      <c r="DE913" s="374">
        <f t="shared" si="2360"/>
        <v>0</v>
      </c>
      <c r="DF913" s="373"/>
      <c r="DG913" s="818">
        <f t="shared" si="2361"/>
        <v>0</v>
      </c>
      <c r="DH913" s="372"/>
      <c r="DI913" s="267">
        <f t="shared" si="2334"/>
        <v>0</v>
      </c>
      <c r="DJ913" s="373"/>
      <c r="DK913" s="374">
        <f t="shared" si="2335"/>
        <v>0</v>
      </c>
      <c r="DL913" s="373"/>
      <c r="DM913" s="375">
        <f t="shared" si="2336"/>
        <v>0</v>
      </c>
      <c r="DN913" s="373"/>
      <c r="DO913" s="155">
        <f t="shared" si="2337"/>
        <v>0</v>
      </c>
      <c r="DP913" s="372"/>
      <c r="DQ913" s="155">
        <f t="shared" si="2338"/>
        <v>0</v>
      </c>
      <c r="DR913" s="373"/>
      <c r="DS913" s="155">
        <f t="shared" si="2339"/>
        <v>0</v>
      </c>
      <c r="DT913" s="372"/>
      <c r="DU913" s="155">
        <f t="shared" si="2340"/>
        <v>0</v>
      </c>
      <c r="DV913" s="373"/>
      <c r="DW913" s="4891">
        <v>1</v>
      </c>
      <c r="DX913" s="372"/>
      <c r="DY913" s="154">
        <f t="shared" si="2341"/>
        <v>0</v>
      </c>
      <c r="DZ913" s="373"/>
      <c r="EA913" s="154">
        <f t="shared" si="2344"/>
        <v>0</v>
      </c>
      <c r="EB913" s="373"/>
      <c r="EC913" s="269">
        <f t="shared" si="2342"/>
        <v>1</v>
      </c>
      <c r="ED913" s="376"/>
      <c r="EE913" s="6971">
        <f t="shared" si="2321"/>
        <v>1</v>
      </c>
      <c r="EF913" s="377"/>
      <c r="EG913" s="273"/>
      <c r="EH913" s="274"/>
      <c r="EI913" s="275"/>
      <c r="EJ913" s="276"/>
      <c r="EK913" s="275"/>
      <c r="EL913" s="277"/>
      <c r="EM913" s="278"/>
      <c r="EN913" s="372"/>
      <c r="EO913" s="155"/>
      <c r="EP913" s="373"/>
      <c r="ER913" s="194"/>
      <c r="ET913" s="154" t="str">
        <f>IF($AE913=0,"　",VLOOKUP($AE913,ﾚｰｻﾞOP,60,0))</f>
        <v>-</v>
      </c>
      <c r="EU913" s="373"/>
      <c r="EV913" s="154" t="str">
        <f t="shared" si="2362"/>
        <v>-</v>
      </c>
      <c r="EW913" s="373"/>
      <c r="EX913" s="154"/>
      <c r="EY913" s="367"/>
      <c r="EZ913" s="154"/>
      <c r="FA913" s="367"/>
      <c r="FB913" s="154"/>
      <c r="FC913" s="367"/>
      <c r="FD913" s="154"/>
      <c r="FE913" s="367"/>
      <c r="FF913" s="155"/>
      <c r="FG913" s="367"/>
      <c r="FH913" s="154"/>
      <c r="FI913" s="367"/>
      <c r="FJ913" s="154" t="str">
        <f>IF($AE913=0,"　",VLOOKUP($AE913,ﾚｰｻﾞOP,67,0))</f>
        <v>-</v>
      </c>
      <c r="FK913" s="373"/>
      <c r="FL913" s="155" t="str">
        <f t="shared" si="2363"/>
        <v>-</v>
      </c>
      <c r="FM913" s="279"/>
      <c r="FN913" s="1184"/>
      <c r="FO913" s="280"/>
      <c r="FP913" s="281"/>
      <c r="FQ913" s="282"/>
      <c r="FS913" s="281"/>
      <c r="FT913" s="282"/>
    </row>
    <row r="914" spans="1:176" ht="18.600000000000001" customHeight="1">
      <c r="A914" s="228">
        <f t="shared" si="2221"/>
        <v>904</v>
      </c>
      <c r="B914" s="343" t="str">
        <f>AF914</f>
        <v>4IE</v>
      </c>
      <c r="C914" s="6947">
        <v>46357</v>
      </c>
      <c r="D914" s="981" t="s">
        <v>623</v>
      </c>
      <c r="E914" s="7530">
        <v>62510090</v>
      </c>
      <c r="F914" s="1564"/>
      <c r="G914" s="1263"/>
      <c r="H914" s="1330" t="s">
        <v>631</v>
      </c>
      <c r="I914" s="1264" t="s">
        <v>49</v>
      </c>
      <c r="J914" s="7361"/>
      <c r="K914" s="599" t="s">
        <v>97</v>
      </c>
      <c r="L914" s="600"/>
      <c r="M914" s="7703">
        <v>46332</v>
      </c>
      <c r="N914" s="353"/>
      <c r="O914" s="7703">
        <v>46335</v>
      </c>
      <c r="P914" s="353"/>
      <c r="Q914" s="7869">
        <v>46336</v>
      </c>
      <c r="R914" s="353"/>
      <c r="S914" s="7041">
        <v>46337</v>
      </c>
      <c r="T914" s="353"/>
      <c r="U914" s="7813">
        <v>46337</v>
      </c>
      <c r="V914" s="353"/>
      <c r="W914" s="7831">
        <v>46339</v>
      </c>
      <c r="X914" s="357"/>
      <c r="Y914" s="7613">
        <v>46352</v>
      </c>
      <c r="Z914" s="360" t="s">
        <v>2388</v>
      </c>
      <c r="AA914" s="360" t="s">
        <v>2388</v>
      </c>
      <c r="AB914" s="358" t="s">
        <v>2388</v>
      </c>
      <c r="AC914" s="251" t="s">
        <v>627</v>
      </c>
      <c r="AD914" s="361"/>
      <c r="AE914" s="362">
        <v>19</v>
      </c>
      <c r="AF914" s="363" t="str">
        <f>IF($AE914=0,"　",VLOOKUP($AE914,ﾚｰｻﾞOP,69,0))</f>
        <v>4IE</v>
      </c>
      <c r="AG914" s="364"/>
      <c r="AH914" s="364"/>
      <c r="AI914" s="364"/>
      <c r="AJ914" s="364"/>
      <c r="AK914" s="364"/>
      <c r="AL914" s="364"/>
      <c r="AM914" s="364"/>
      <c r="AN914" s="364">
        <v>1</v>
      </c>
      <c r="AO914" s="364"/>
      <c r="AP914" s="363">
        <v>1</v>
      </c>
      <c r="AQ914" s="255">
        <v>1</v>
      </c>
      <c r="AR914" s="255">
        <v>1</v>
      </c>
      <c r="AS914" s="255"/>
      <c r="AT914" s="255"/>
      <c r="AU914" s="2843">
        <f>IF(AI914="付属済",0,IF(AI914=1,AI914+AP914,0))</f>
        <v>0</v>
      </c>
      <c r="AV914" s="4008">
        <f>IF(AE914=0,0,(AR914*1)+(AS914*100))</f>
        <v>1</v>
      </c>
      <c r="AW914" s="590">
        <v>46330</v>
      </c>
      <c r="AX914" s="369">
        <v>4263485</v>
      </c>
      <c r="AY914" s="154">
        <f>IF($AE914=0,"　",VLOOKUP($AE914,ﾚｰｻﾞOP,6,0))</f>
        <v>1</v>
      </c>
      <c r="AZ914" s="367"/>
      <c r="BA914" s="154">
        <v>46330</v>
      </c>
      <c r="BB914" s="367">
        <v>4263489</v>
      </c>
      <c r="BC914" s="368">
        <v>46330</v>
      </c>
      <c r="BD914" s="369">
        <v>4263491</v>
      </c>
      <c r="BE914" s="4599">
        <v>1</v>
      </c>
      <c r="BF914" s="367"/>
      <c r="BG914" s="368">
        <v>46344</v>
      </c>
      <c r="BH914" s="367">
        <v>4263497</v>
      </c>
      <c r="BI914" s="154">
        <v>46330</v>
      </c>
      <c r="BJ914" s="367">
        <v>4263496</v>
      </c>
      <c r="BK914" s="154">
        <v>46114</v>
      </c>
      <c r="BL914" s="367">
        <v>4263190</v>
      </c>
      <c r="BM914" s="154">
        <v>46114</v>
      </c>
      <c r="BN914" s="367">
        <v>4263191</v>
      </c>
      <c r="BO914" s="155" t="str">
        <f>IF($AE914=0,"　",VLOOKUP($AE914,ﾚｰｻﾞOP,59,0))</f>
        <v>-</v>
      </c>
      <c r="BP914" s="367"/>
      <c r="BQ914" s="154" t="str">
        <f>IF($AE914=0,"　",VLOOKUP($AE914,ﾚｰｻﾞOP,12,0))</f>
        <v>-</v>
      </c>
      <c r="BR914" s="369"/>
      <c r="BS914" s="154" t="str">
        <f>IF($AE914=0,"　",VLOOKUP($AE914,ﾚｰｻﾞOP,13,0))</f>
        <v>-</v>
      </c>
      <c r="BT914" s="369"/>
      <c r="BU914" s="154" t="str">
        <f>IF($AE914=0,"　",VLOOKUP($AE914,ﾚｰｻﾞOP,14,0))</f>
        <v>-</v>
      </c>
      <c r="BV914" s="369"/>
      <c r="BW914" s="154" t="str">
        <f>IF($AE914=0,"　",VLOOKUP($AE914,ﾚｰｻﾞOP,15,0))</f>
        <v>-</v>
      </c>
      <c r="BX914" s="367"/>
      <c r="BY914" s="154" t="str">
        <f>IF($AE914=0,"　",VLOOKUP($AE914,ﾚｰｻﾞOP,16,0))</f>
        <v>-</v>
      </c>
      <c r="BZ914" s="369"/>
      <c r="CA914" s="154" t="str">
        <f>IF($AE914=0,"　",VLOOKUP($AE914,ﾚｰｻﾞOP,17,0))</f>
        <v>-</v>
      </c>
      <c r="CB914" s="367"/>
      <c r="CC914" s="154" t="str">
        <f>IF($AE914=0,"　",VLOOKUP($AE914,ﾚｰｻﾞOP,18,0))</f>
        <v>-</v>
      </c>
      <c r="CD914" s="367"/>
      <c r="CE914" s="2850" t="str">
        <f>IF($AE914=0,"　",VLOOKUP($AE914,ﾚｰｻﾞOP,19,0))</f>
        <v>-</v>
      </c>
      <c r="CF914" s="2846"/>
      <c r="CG914" s="2855" t="str">
        <f>IF($AE914=0,"　",VLOOKUP($AE914,ﾚｰｻﾞOP,20,0))</f>
        <v>-</v>
      </c>
      <c r="CH914" s="2851"/>
      <c r="CI914" s="2850" t="str">
        <f>IF($AE914=0,"　",VLOOKUP($AE914,ﾚｰｻﾞOP,21,0))</f>
        <v>-</v>
      </c>
      <c r="CJ914" s="2846"/>
      <c r="CK914" s="2850" t="str">
        <f>IF($AE914=0,"　",VLOOKUP($AE914,ﾚｰｻﾞOP,22,0))</f>
        <v>-</v>
      </c>
      <c r="CL914" s="2851"/>
      <c r="CM914" s="2850" t="str">
        <f>IF($AE914=0,"　",VLOOKUP($AE914,ﾚｰｻﾞOP,23,0))</f>
        <v>-</v>
      </c>
      <c r="CN914" s="2851"/>
      <c r="CO914" s="2855" t="str">
        <f>IF($AE914=0,"　",VLOOKUP($AE914,ﾚｰｻﾞOP,24,0))</f>
        <v>-</v>
      </c>
      <c r="CP914" s="2851"/>
      <c r="CQ914" s="2855" t="str">
        <f>IF($AE914=0,"　",VLOOKUP($AE914,ﾚｰｻﾞOP,25,0))</f>
        <v>-</v>
      </c>
      <c r="CR914" s="2851"/>
      <c r="CS914" s="2850" t="str">
        <f>IF($AE914=0,"　",VLOOKUP($AE914,ﾚｰｻﾞOP,26,0))</f>
        <v>-</v>
      </c>
      <c r="CT914" s="2851"/>
      <c r="CU914" s="2855"/>
      <c r="CV914" s="2851"/>
      <c r="CW914" s="2850" t="str">
        <f>IF($AE914=0,"　",VLOOKUP($AE914,ﾚｰｻﾞOP,28,0))</f>
        <v>-</v>
      </c>
      <c r="CX914" s="2851"/>
      <c r="CY914" s="2855" t="str">
        <f>IF($AE914=0,"　",VLOOKUP($AE914,ﾚｰｻﾞOP,29,0))</f>
        <v>-</v>
      </c>
      <c r="CZ914" s="2851"/>
      <c r="DA914" s="154" t="str">
        <f>IF($AE914=0,"　",VLOOKUP($AE914,ﾚｰｻﾞOP,30,0))</f>
        <v>-</v>
      </c>
      <c r="DB914" s="369"/>
      <c r="DC914" s="155" t="str">
        <f>IF($AE914=0,"　",VLOOKUP($AE914,ﾚｰｻﾞOP,31,0))</f>
        <v>-</v>
      </c>
      <c r="DD914" s="367"/>
      <c r="DE914" s="374">
        <f>IF(AG914=1,1,0)</f>
        <v>0</v>
      </c>
      <c r="DF914" s="373"/>
      <c r="DG914" s="818">
        <f>IF(AH914=1,1,0)</f>
        <v>0</v>
      </c>
      <c r="DH914" s="372"/>
      <c r="DI914" s="267">
        <f>IF(AG914=1,1,0)</f>
        <v>0</v>
      </c>
      <c r="DJ914" s="373"/>
      <c r="DK914" s="374">
        <f>IF(AU914=2,1,0)</f>
        <v>0</v>
      </c>
      <c r="DL914" s="373"/>
      <c r="DM914" s="375">
        <f>IF(AU914=1,1,0)</f>
        <v>0</v>
      </c>
      <c r="DN914" s="373"/>
      <c r="DO914" s="155">
        <f>IF(AJ914=1,1,0)</f>
        <v>0</v>
      </c>
      <c r="DP914" s="372"/>
      <c r="DQ914" s="155">
        <f>IF(AK914=1,1,0)</f>
        <v>0</v>
      </c>
      <c r="DR914" s="373"/>
      <c r="DS914" s="155">
        <f>IF(AL914=1,1,0)</f>
        <v>0</v>
      </c>
      <c r="DT914" s="372"/>
      <c r="DU914" s="155">
        <f>IF(AM914=1,1,0)</f>
        <v>0</v>
      </c>
      <c r="DV914" s="373"/>
      <c r="DW914" s="4891">
        <f>IF(AN914=1,1,0)</f>
        <v>1</v>
      </c>
      <c r="DX914" s="372"/>
      <c r="DY914" s="154">
        <f>IF(AO914=1,1,0)</f>
        <v>0</v>
      </c>
      <c r="DZ914" s="373"/>
      <c r="EA914" s="154">
        <f>IF(AP914=1,1,0)</f>
        <v>1</v>
      </c>
      <c r="EB914" s="373"/>
      <c r="EC914" s="269">
        <f>IF(AQ914=1,1,0)</f>
        <v>1</v>
      </c>
      <c r="ED914" s="376"/>
      <c r="EE914" s="6971">
        <f>IF(AV914=0,0,1)</f>
        <v>1</v>
      </c>
      <c r="EF914" s="377"/>
      <c r="EG914" s="273"/>
      <c r="EH914" s="274"/>
      <c r="EI914" s="275"/>
      <c r="EJ914" s="276"/>
      <c r="EK914" s="275"/>
      <c r="EL914" s="277"/>
      <c r="EM914" s="278" t="str">
        <f>IF(CE914="-"," ",IF(AR914=1,1," "))</f>
        <v xml:space="preserve"> </v>
      </c>
      <c r="EN914" s="372"/>
      <c r="EO914" s="155">
        <f>IF(AT914=1,1,0)</f>
        <v>0</v>
      </c>
      <c r="EP914" s="373"/>
      <c r="ER914" s="194"/>
      <c r="ET914" s="154" t="str">
        <f>IF($AE914=0,"　",VLOOKUP($AE914,ﾚｰｻﾞOP,60,0))</f>
        <v>-</v>
      </c>
      <c r="EU914" s="373"/>
      <c r="EV914" s="154" t="str">
        <f>IF($AE914=0,"　",VLOOKUP($AE914,ﾚｰｻﾞOP,60,0))</f>
        <v>-</v>
      </c>
      <c r="EW914" s="373"/>
      <c r="EX914" s="154"/>
      <c r="EY914" s="367"/>
      <c r="EZ914" s="154"/>
      <c r="FA914" s="367"/>
      <c r="FB914" s="154"/>
      <c r="FC914" s="367"/>
      <c r="FD914" s="154"/>
      <c r="FE914" s="367"/>
      <c r="FF914" s="155"/>
      <c r="FG914" s="367"/>
      <c r="FH914" s="154"/>
      <c r="FI914" s="367"/>
      <c r="FJ914" s="154" t="str">
        <f>IF($AE914=0,"　",VLOOKUP($AE914,ﾚｰｻﾞOP,67,0))</f>
        <v>-</v>
      </c>
      <c r="FK914" s="373"/>
      <c r="FL914" s="155" t="str">
        <f>IF($AE914=0,"　",VLOOKUP($AE914,ﾚｰｻﾞOP,68,0))</f>
        <v>-</v>
      </c>
      <c r="FM914" s="279"/>
      <c r="FN914" s="1184"/>
      <c r="FO914" s="280"/>
      <c r="FP914" s="281"/>
      <c r="FQ914" s="282"/>
      <c r="FS914" s="281"/>
      <c r="FT914" s="282"/>
    </row>
    <row r="915" spans="1:176" ht="18.600000000000001" customHeight="1">
      <c r="A915" s="228">
        <f t="shared" si="2332"/>
        <v>905</v>
      </c>
      <c r="B915" s="343" t="str">
        <f t="shared" si="2368"/>
        <v>4IE</v>
      </c>
      <c r="C915" s="6877">
        <v>46353</v>
      </c>
      <c r="D915" s="6192" t="s">
        <v>1601</v>
      </c>
      <c r="E915" s="6942" t="s">
        <v>2057</v>
      </c>
      <c r="F915" s="1564"/>
      <c r="G915" s="1263"/>
      <c r="H915" s="1330" t="s">
        <v>630</v>
      </c>
      <c r="I915" s="1264" t="s">
        <v>48</v>
      </c>
      <c r="J915" s="1264"/>
      <c r="K915" s="599" t="s">
        <v>11</v>
      </c>
      <c r="L915" s="600"/>
      <c r="M915" s="7703">
        <v>46332</v>
      </c>
      <c r="N915" s="353"/>
      <c r="O915" s="7703">
        <v>46335</v>
      </c>
      <c r="P915" s="353"/>
      <c r="Q915" s="7703">
        <v>46337</v>
      </c>
      <c r="R915" s="353"/>
      <c r="S915" s="7703">
        <v>46338</v>
      </c>
      <c r="T915" s="353"/>
      <c r="U915" s="7814">
        <v>46338</v>
      </c>
      <c r="V915" s="353"/>
      <c r="W915" s="7847">
        <v>46339</v>
      </c>
      <c r="X915" s="357"/>
      <c r="Y915" s="359">
        <v>46347</v>
      </c>
      <c r="Z915" s="359">
        <v>46347</v>
      </c>
      <c r="AA915" s="601"/>
      <c r="AB915" s="359"/>
      <c r="AC915" s="251"/>
      <c r="AD915" s="361"/>
      <c r="AE915" s="362">
        <v>25</v>
      </c>
      <c r="AF915" s="363" t="str">
        <f t="shared" si="2345"/>
        <v>4IE</v>
      </c>
      <c r="AG915" s="364"/>
      <c r="AH915" s="364"/>
      <c r="AI915" s="364"/>
      <c r="AJ915" s="364"/>
      <c r="AK915" s="364"/>
      <c r="AL915" s="364"/>
      <c r="AM915" s="364"/>
      <c r="AN915" s="364"/>
      <c r="AO915" s="364"/>
      <c r="AP915" s="363"/>
      <c r="AQ915" s="255"/>
      <c r="AR915" s="255"/>
      <c r="AS915" s="255"/>
      <c r="AT915" s="255"/>
      <c r="AU915" s="2843">
        <f>IF(AI915="付属済",0,IF(AI915=1,AI915+AP915,0))</f>
        <v>0</v>
      </c>
      <c r="AV915" s="4008">
        <f t="shared" si="2333"/>
        <v>0</v>
      </c>
      <c r="AW915" s="590" t="str">
        <f t="shared" si="2364"/>
        <v>-</v>
      </c>
      <c r="AX915" s="369"/>
      <c r="AY915" s="154" t="str">
        <f t="shared" si="2365"/>
        <v>-</v>
      </c>
      <c r="AZ915" s="367"/>
      <c r="BA915" s="154" t="str">
        <f t="shared" si="2366"/>
        <v>-</v>
      </c>
      <c r="BB915" s="367"/>
      <c r="BC915" s="368" t="str">
        <f t="shared" si="2367"/>
        <v>-</v>
      </c>
      <c r="BD915" s="369"/>
      <c r="BE915" s="4599" t="str">
        <f t="shared" si="2310"/>
        <v>-</v>
      </c>
      <c r="BF915" s="367"/>
      <c r="BG915" s="368" t="str">
        <f t="shared" si="2331"/>
        <v>-</v>
      </c>
      <c r="BH915" s="367"/>
      <c r="BI915" s="154" t="str">
        <f t="shared" si="2311"/>
        <v>-</v>
      </c>
      <c r="BJ915" s="367"/>
      <c r="BK915" s="154" t="str">
        <f t="shared" si="2346"/>
        <v>-</v>
      </c>
      <c r="BL915" s="367"/>
      <c r="BM915" s="154" t="str">
        <f t="shared" si="2347"/>
        <v>-</v>
      </c>
      <c r="BN915" s="367"/>
      <c r="BO915" s="155" t="str">
        <f t="shared" si="2348"/>
        <v>-</v>
      </c>
      <c r="BP915" s="367"/>
      <c r="BQ915" s="154" t="str">
        <f t="shared" si="2323"/>
        <v>-</v>
      </c>
      <c r="BR915" s="369"/>
      <c r="BS915" s="154" t="str">
        <f t="shared" si="2349"/>
        <v>-</v>
      </c>
      <c r="BT915" s="369"/>
      <c r="BU915" s="154" t="str">
        <f t="shared" si="2350"/>
        <v>-</v>
      </c>
      <c r="BV915" s="369"/>
      <c r="BW915" s="154" t="str">
        <f t="shared" si="2351"/>
        <v>-</v>
      </c>
      <c r="BX915" s="367"/>
      <c r="BY915" s="154" t="str">
        <f t="shared" si="2352"/>
        <v>-</v>
      </c>
      <c r="BZ915" s="369"/>
      <c r="CA915" s="154" t="str">
        <f t="shared" si="2353"/>
        <v>-</v>
      </c>
      <c r="CB915" s="367"/>
      <c r="CC915" s="154" t="str">
        <f t="shared" si="2354"/>
        <v>-</v>
      </c>
      <c r="CD915" s="367"/>
      <c r="CE915" s="2850" t="str">
        <f>IF($AE915=0,"　",VLOOKUP($AE915,ﾚｰｻﾞOP,19,0))</f>
        <v>-</v>
      </c>
      <c r="CF915" s="2846"/>
      <c r="CG915" s="2855" t="str">
        <f>IF($AE915=0,"　",VLOOKUP($AE915,ﾚｰｻﾞOP,20,0))</f>
        <v>-</v>
      </c>
      <c r="CH915" s="2851"/>
      <c r="CI915" s="2850" t="str">
        <f>IF($AE915=0,"　",VLOOKUP($AE915,ﾚｰｻﾞOP,21,0))</f>
        <v>-</v>
      </c>
      <c r="CJ915" s="2846"/>
      <c r="CK915" s="2850" t="str">
        <f>IF($AE915=0,"　",VLOOKUP($AE915,ﾚｰｻﾞOP,22,0))</f>
        <v>-</v>
      </c>
      <c r="CL915" s="2851"/>
      <c r="CM915" s="2850" t="str">
        <f>IF($AE915=0,"　",VLOOKUP($AE915,ﾚｰｻﾞOP,23,0))</f>
        <v>-</v>
      </c>
      <c r="CN915" s="2851"/>
      <c r="CO915" s="2855" t="str">
        <f>IF($AE915=0,"　",VLOOKUP($AE915,ﾚｰｻﾞOP,24,0))</f>
        <v>-</v>
      </c>
      <c r="CP915" s="2851"/>
      <c r="CQ915" s="2855" t="str">
        <f>IF($AE915=0,"　",VLOOKUP($AE915,ﾚｰｻﾞOP,25,0))</f>
        <v>-</v>
      </c>
      <c r="CR915" s="2851"/>
      <c r="CS915" s="2850" t="str">
        <f t="shared" si="2355"/>
        <v>-</v>
      </c>
      <c r="CT915" s="2851"/>
      <c r="CU915" s="2855"/>
      <c r="CV915" s="2851"/>
      <c r="CW915" s="2850" t="str">
        <f t="shared" si="2356"/>
        <v>-</v>
      </c>
      <c r="CX915" s="2851"/>
      <c r="CY915" s="2855" t="str">
        <f t="shared" si="2357"/>
        <v>-</v>
      </c>
      <c r="CZ915" s="2851"/>
      <c r="DA915" s="154" t="str">
        <f t="shared" si="2358"/>
        <v>-</v>
      </c>
      <c r="DB915" s="369"/>
      <c r="DC915" s="155" t="str">
        <f t="shared" si="2359"/>
        <v>-</v>
      </c>
      <c r="DD915" s="367"/>
      <c r="DE915" s="374">
        <f t="shared" si="2360"/>
        <v>0</v>
      </c>
      <c r="DF915" s="373"/>
      <c r="DG915" s="818">
        <f t="shared" si="2361"/>
        <v>0</v>
      </c>
      <c r="DH915" s="372"/>
      <c r="DI915" s="267">
        <f t="shared" si="2334"/>
        <v>0</v>
      </c>
      <c r="DJ915" s="373"/>
      <c r="DK915" s="374">
        <f t="shared" si="2335"/>
        <v>0</v>
      </c>
      <c r="DL915" s="373"/>
      <c r="DM915" s="375">
        <f t="shared" si="2336"/>
        <v>0</v>
      </c>
      <c r="DN915" s="373"/>
      <c r="DO915" s="155">
        <f t="shared" si="2337"/>
        <v>0</v>
      </c>
      <c r="DP915" s="372"/>
      <c r="DQ915" s="155">
        <f t="shared" si="2338"/>
        <v>0</v>
      </c>
      <c r="DR915" s="373"/>
      <c r="DS915" s="155">
        <f t="shared" si="2339"/>
        <v>0</v>
      </c>
      <c r="DT915" s="372"/>
      <c r="DU915" s="155">
        <f t="shared" si="2340"/>
        <v>0</v>
      </c>
      <c r="DV915" s="373"/>
      <c r="DW915" s="4891">
        <f t="shared" si="2343"/>
        <v>0</v>
      </c>
      <c r="DX915" s="372"/>
      <c r="DY915" s="154">
        <f t="shared" si="2341"/>
        <v>0</v>
      </c>
      <c r="DZ915" s="373"/>
      <c r="EA915" s="154">
        <f t="shared" si="2344"/>
        <v>0</v>
      </c>
      <c r="EB915" s="373"/>
      <c r="EC915" s="269">
        <f t="shared" si="2342"/>
        <v>0</v>
      </c>
      <c r="ED915" s="376"/>
      <c r="EE915" s="822">
        <f t="shared" si="2321"/>
        <v>0</v>
      </c>
      <c r="EF915" s="377"/>
      <c r="EG915" s="273"/>
      <c r="EH915" s="274"/>
      <c r="EI915" s="275"/>
      <c r="EJ915" s="276"/>
      <c r="EK915" s="275"/>
      <c r="EL915" s="277"/>
      <c r="EM915" s="278" t="str">
        <f>IF(CE915="-"," ",IF(AR915=1,1," "))</f>
        <v xml:space="preserve"> </v>
      </c>
      <c r="EN915" s="372"/>
      <c r="EO915" s="155">
        <f>IF(AT915=1,1,0)</f>
        <v>0</v>
      </c>
      <c r="EP915" s="373"/>
      <c r="ER915" s="194"/>
      <c r="ET915" s="154">
        <v>46251</v>
      </c>
      <c r="EU915" s="373">
        <v>4263390</v>
      </c>
      <c r="EV915" s="154">
        <f t="shared" si="2362"/>
        <v>1</v>
      </c>
      <c r="EW915" s="373"/>
      <c r="EX915" s="154"/>
      <c r="EY915" s="367"/>
      <c r="EZ915" s="154"/>
      <c r="FA915" s="367"/>
      <c r="FB915" s="154"/>
      <c r="FC915" s="367"/>
      <c r="FD915" s="154">
        <v>46302</v>
      </c>
      <c r="FE915" s="367">
        <v>4263483</v>
      </c>
      <c r="FF915" s="155"/>
      <c r="FG915" s="367"/>
      <c r="FH915" s="154">
        <v>46303</v>
      </c>
      <c r="FI915" s="367">
        <v>4263440</v>
      </c>
      <c r="FJ915" s="154">
        <v>46275</v>
      </c>
      <c r="FK915" s="373">
        <v>4263430</v>
      </c>
      <c r="FL915" s="155">
        <f t="shared" si="2363"/>
        <v>1</v>
      </c>
      <c r="FM915" s="279"/>
      <c r="FN915" s="1184"/>
      <c r="FO915" s="280"/>
      <c r="FP915" s="281"/>
      <c r="FQ915" s="282"/>
      <c r="FS915" s="281"/>
      <c r="FT915" s="282"/>
    </row>
    <row r="916" spans="1:176" ht="18.600000000000001" customHeight="1">
      <c r="A916" s="228">
        <f t="shared" si="2332"/>
        <v>906</v>
      </c>
      <c r="B916" s="343" t="str">
        <f t="shared" si="2368"/>
        <v>4IE</v>
      </c>
      <c r="C916" s="6947">
        <v>46357</v>
      </c>
      <c r="D916" s="7663" t="s">
        <v>36</v>
      </c>
      <c r="E916" s="7676" t="s">
        <v>2078</v>
      </c>
      <c r="F916" s="7400"/>
      <c r="G916" s="7401"/>
      <c r="H916" s="1330" t="s">
        <v>630</v>
      </c>
      <c r="I916" s="1264" t="s">
        <v>48</v>
      </c>
      <c r="J916" s="7402" t="s">
        <v>1702</v>
      </c>
      <c r="K916" s="599" t="s">
        <v>11</v>
      </c>
      <c r="L916" s="7895"/>
      <c r="M916" s="7084">
        <v>46333</v>
      </c>
      <c r="N916" s="7404"/>
      <c r="O916" s="7868">
        <v>46335</v>
      </c>
      <c r="P916" s="7404"/>
      <c r="Q916" s="7703">
        <v>46337</v>
      </c>
      <c r="R916" s="7404"/>
      <c r="S916" s="7703">
        <v>46338</v>
      </c>
      <c r="T916" s="7404"/>
      <c r="U916" s="7815">
        <v>46338</v>
      </c>
      <c r="V916" s="7404"/>
      <c r="W916" s="7832">
        <v>46340</v>
      </c>
      <c r="X916" s="7405"/>
      <c r="Y916" s="7406">
        <v>46347</v>
      </c>
      <c r="Z916" s="7406">
        <v>46347</v>
      </c>
      <c r="AA916" s="7407"/>
      <c r="AB916" s="7406"/>
      <c r="AC916" s="251" t="s">
        <v>627</v>
      </c>
      <c r="AD916" s="7408"/>
      <c r="AE916" s="7306">
        <v>2</v>
      </c>
      <c r="AF916" s="363" t="str">
        <f t="shared" si="2345"/>
        <v>4IE</v>
      </c>
      <c r="AG916" s="7410">
        <v>1</v>
      </c>
      <c r="AH916" s="7410"/>
      <c r="AI916" s="7410"/>
      <c r="AJ916" s="7410"/>
      <c r="AK916" s="7410"/>
      <c r="AL916" s="7410"/>
      <c r="AM916" s="7410"/>
      <c r="AN916" s="7410">
        <v>1</v>
      </c>
      <c r="AO916" s="7410"/>
      <c r="AP916" s="7409">
        <v>1</v>
      </c>
      <c r="AQ916" s="7410">
        <v>1</v>
      </c>
      <c r="AR916" s="7410">
        <v>1</v>
      </c>
      <c r="AS916" s="7410"/>
      <c r="AT916" s="7410"/>
      <c r="AU916" s="7411"/>
      <c r="AV916" s="7412">
        <f t="shared" si="2333"/>
        <v>1</v>
      </c>
      <c r="AW916" s="590">
        <v>46330</v>
      </c>
      <c r="AX916" s="7413">
        <v>4263485</v>
      </c>
      <c r="AY916" s="154">
        <v>46303</v>
      </c>
      <c r="AZ916" s="367">
        <v>4263445</v>
      </c>
      <c r="BA916" s="154">
        <v>46330</v>
      </c>
      <c r="BB916" s="367">
        <v>4263489</v>
      </c>
      <c r="BC916" s="368">
        <v>46330</v>
      </c>
      <c r="BD916" s="369">
        <v>4263491</v>
      </c>
      <c r="BE916" s="4599">
        <v>46317</v>
      </c>
      <c r="BF916" s="367">
        <v>4263452</v>
      </c>
      <c r="BG916" s="368">
        <v>46330</v>
      </c>
      <c r="BH916" s="367">
        <v>4263495</v>
      </c>
      <c r="BI916" s="154">
        <v>46275</v>
      </c>
      <c r="BJ916" s="367">
        <v>4263419</v>
      </c>
      <c r="BK916" s="154" t="str">
        <f t="shared" si="2346"/>
        <v>-</v>
      </c>
      <c r="BL916" s="367"/>
      <c r="BM916" s="154" t="str">
        <f t="shared" si="2347"/>
        <v>-</v>
      </c>
      <c r="BN916" s="367"/>
      <c r="BO916" s="155" t="str">
        <f t="shared" si="2348"/>
        <v>-</v>
      </c>
      <c r="BP916" s="367"/>
      <c r="BQ916" s="154" t="str">
        <f t="shared" si="2323"/>
        <v>-</v>
      </c>
      <c r="BR916" s="369"/>
      <c r="BS916" s="154" t="str">
        <f t="shared" si="2349"/>
        <v>-</v>
      </c>
      <c r="BT916" s="369"/>
      <c r="BU916" s="154" t="str">
        <f t="shared" si="2350"/>
        <v>-</v>
      </c>
      <c r="BV916" s="369"/>
      <c r="BW916" s="154" t="str">
        <f t="shared" si="2351"/>
        <v>-</v>
      </c>
      <c r="BX916" s="367"/>
      <c r="BY916" s="154" t="str">
        <f t="shared" si="2352"/>
        <v>-</v>
      </c>
      <c r="BZ916" s="369"/>
      <c r="CA916" s="154" t="str">
        <f t="shared" si="2353"/>
        <v>-</v>
      </c>
      <c r="CB916" s="367"/>
      <c r="CC916" s="154" t="str">
        <f t="shared" si="2354"/>
        <v>-</v>
      </c>
      <c r="CD916" s="367"/>
      <c r="CE916" s="7414"/>
      <c r="CF916" s="7413"/>
      <c r="CG916" s="7416"/>
      <c r="CH916" s="7415"/>
      <c r="CI916" s="7414"/>
      <c r="CJ916" s="7413"/>
      <c r="CK916" s="7414"/>
      <c r="CL916" s="7415"/>
      <c r="CM916" s="7414"/>
      <c r="CN916" s="7415"/>
      <c r="CO916" s="7416"/>
      <c r="CP916" s="7415"/>
      <c r="CQ916" s="7416"/>
      <c r="CR916" s="7415"/>
      <c r="CS916" s="2850" t="str">
        <f t="shared" si="2355"/>
        <v>-</v>
      </c>
      <c r="CT916" s="2851"/>
      <c r="CU916" s="2855"/>
      <c r="CV916" s="2851"/>
      <c r="CW916" s="2850" t="str">
        <f t="shared" si="2356"/>
        <v>-</v>
      </c>
      <c r="CX916" s="2851"/>
      <c r="CY916" s="2855" t="str">
        <f t="shared" si="2357"/>
        <v>-</v>
      </c>
      <c r="CZ916" s="2851"/>
      <c r="DA916" s="154" t="str">
        <f t="shared" si="2358"/>
        <v>-</v>
      </c>
      <c r="DB916" s="369"/>
      <c r="DC916" s="155" t="str">
        <f t="shared" si="2359"/>
        <v>-</v>
      </c>
      <c r="DD916" s="367"/>
      <c r="DE916" s="374">
        <f t="shared" si="2360"/>
        <v>1</v>
      </c>
      <c r="DF916" s="373"/>
      <c r="DG916" s="818">
        <f t="shared" si="2361"/>
        <v>0</v>
      </c>
      <c r="DH916" s="372"/>
      <c r="DI916" s="267">
        <f t="shared" si="2334"/>
        <v>1</v>
      </c>
      <c r="DJ916" s="373"/>
      <c r="DK916" s="374">
        <f t="shared" si="2335"/>
        <v>0</v>
      </c>
      <c r="DL916" s="373"/>
      <c r="DM916" s="375">
        <f t="shared" si="2336"/>
        <v>0</v>
      </c>
      <c r="DN916" s="373"/>
      <c r="DO916" s="155">
        <f t="shared" si="2337"/>
        <v>0</v>
      </c>
      <c r="DP916" s="372"/>
      <c r="DQ916" s="155">
        <f t="shared" si="2338"/>
        <v>0</v>
      </c>
      <c r="DR916" s="373"/>
      <c r="DS916" s="155">
        <f t="shared" si="2339"/>
        <v>0</v>
      </c>
      <c r="DT916" s="372"/>
      <c r="DU916" s="155">
        <f t="shared" si="2340"/>
        <v>0</v>
      </c>
      <c r="DV916" s="373"/>
      <c r="DW916" s="4891">
        <f t="shared" si="2343"/>
        <v>1</v>
      </c>
      <c r="DX916" s="372"/>
      <c r="DY916" s="154">
        <f t="shared" si="2341"/>
        <v>0</v>
      </c>
      <c r="DZ916" s="373"/>
      <c r="EA916" s="154">
        <f t="shared" si="2344"/>
        <v>1</v>
      </c>
      <c r="EB916" s="373"/>
      <c r="EC916" s="269">
        <f t="shared" si="2342"/>
        <v>1</v>
      </c>
      <c r="ED916" s="376"/>
      <c r="EE916" s="6971">
        <f t="shared" si="2321"/>
        <v>1</v>
      </c>
      <c r="EF916" s="7419"/>
      <c r="EG916" s="273"/>
      <c r="EH916" s="274"/>
      <c r="EI916" s="275"/>
      <c r="EJ916" s="276"/>
      <c r="EK916" s="275"/>
      <c r="EL916" s="277"/>
      <c r="EM916" s="829"/>
      <c r="EN916" s="7418"/>
      <c r="EO916" s="7416"/>
      <c r="EP916" s="7417"/>
      <c r="ER916" s="7420"/>
      <c r="ET916" s="154" t="str">
        <f>IF($AE916=0,"　",VLOOKUP($AE916,ﾚｰｻﾞOP,60,0))</f>
        <v>-</v>
      </c>
      <c r="EU916" s="373"/>
      <c r="EV916" s="154" t="str">
        <f t="shared" si="2362"/>
        <v>-</v>
      </c>
      <c r="EW916" s="7417"/>
      <c r="EX916" s="7414"/>
      <c r="EY916" s="7415"/>
      <c r="EZ916" s="7414"/>
      <c r="FA916" s="7415"/>
      <c r="FB916" s="7414"/>
      <c r="FC916" s="7415"/>
      <c r="FD916" s="7414"/>
      <c r="FE916" s="7415"/>
      <c r="FF916" s="7416"/>
      <c r="FG916" s="7415"/>
      <c r="FH916" s="7414"/>
      <c r="FI916" s="7415"/>
      <c r="FJ916" s="154" t="str">
        <f>IF($AE916=0,"　",VLOOKUP($AE916,ﾚｰｻﾞOP,67,0))</f>
        <v>-</v>
      </c>
      <c r="FK916" s="373"/>
      <c r="FL916" s="155" t="str">
        <f t="shared" si="2363"/>
        <v>-</v>
      </c>
      <c r="FM916" s="7413"/>
      <c r="FN916" s="7414"/>
      <c r="FO916" s="7415"/>
      <c r="FP916" s="7414"/>
      <c r="FQ916" s="7415"/>
      <c r="FS916" s="7414"/>
      <c r="FT916" s="7415"/>
    </row>
    <row r="917" spans="1:176" ht="18.600000000000001" customHeight="1">
      <c r="A917" s="228">
        <f t="shared" si="2332"/>
        <v>907</v>
      </c>
      <c r="B917" s="343" t="str">
        <f t="shared" si="2368"/>
        <v>4IE</v>
      </c>
      <c r="C917" s="6947">
        <v>46357</v>
      </c>
      <c r="D917" s="7165" t="s">
        <v>62</v>
      </c>
      <c r="E917" s="7166">
        <v>72511154</v>
      </c>
      <c r="F917" s="7167"/>
      <c r="G917" s="7803" t="s">
        <v>2560</v>
      </c>
      <c r="H917" s="1330" t="s">
        <v>631</v>
      </c>
      <c r="I917" s="1264" t="s">
        <v>49</v>
      </c>
      <c r="J917" s="7168" t="s">
        <v>2079</v>
      </c>
      <c r="K917" s="599" t="s">
        <v>11</v>
      </c>
      <c r="L917" s="7896" t="s">
        <v>2606</v>
      </c>
      <c r="M917" s="354">
        <v>46333</v>
      </c>
      <c r="N917" s="7170"/>
      <c r="O917" s="354">
        <v>46336</v>
      </c>
      <c r="P917" s="7170"/>
      <c r="Q917" s="7709">
        <v>46337</v>
      </c>
      <c r="R917" s="7170"/>
      <c r="S917" s="7709">
        <v>46338</v>
      </c>
      <c r="T917" s="7170"/>
      <c r="U917" s="7688">
        <v>46339</v>
      </c>
      <c r="V917" s="7170"/>
      <c r="W917" s="7832">
        <v>46340</v>
      </c>
      <c r="X917" s="7171"/>
      <c r="Y917" s="7172">
        <v>46350</v>
      </c>
      <c r="Z917" s="7172">
        <v>46350</v>
      </c>
      <c r="AA917" s="7173"/>
      <c r="AB917" s="7172"/>
      <c r="AC917" s="251" t="s">
        <v>627</v>
      </c>
      <c r="AD917" s="7174"/>
      <c r="AE917" s="7175">
        <v>2</v>
      </c>
      <c r="AF917" s="363" t="str">
        <f t="shared" si="2345"/>
        <v>4IE</v>
      </c>
      <c r="AG917" s="7177"/>
      <c r="AH917" s="7177"/>
      <c r="AI917" s="7177">
        <v>1</v>
      </c>
      <c r="AJ917" s="7177"/>
      <c r="AK917" s="7177"/>
      <c r="AL917" s="7177"/>
      <c r="AM917" s="7177"/>
      <c r="AN917" s="7177">
        <v>1</v>
      </c>
      <c r="AO917" s="7177">
        <v>1</v>
      </c>
      <c r="AP917" s="7176">
        <v>1</v>
      </c>
      <c r="AQ917" s="7177">
        <v>1</v>
      </c>
      <c r="AR917" s="7177">
        <v>1</v>
      </c>
      <c r="AS917" s="7177"/>
      <c r="AT917" s="7177"/>
      <c r="AU917" s="7178"/>
      <c r="AV917" s="7179">
        <f t="shared" si="2333"/>
        <v>1</v>
      </c>
      <c r="AW917" s="590">
        <v>46330</v>
      </c>
      <c r="AX917" s="7180">
        <v>4263485</v>
      </c>
      <c r="AY917" s="154">
        <v>46303</v>
      </c>
      <c r="AZ917" s="367">
        <v>4263445</v>
      </c>
      <c r="BA917" s="154">
        <v>46330</v>
      </c>
      <c r="BB917" s="367">
        <v>4263489</v>
      </c>
      <c r="BC917" s="368">
        <v>46330</v>
      </c>
      <c r="BD917" s="369">
        <v>4263491</v>
      </c>
      <c r="BE917" s="4599">
        <v>46317</v>
      </c>
      <c r="BF917" s="367">
        <v>4263452</v>
      </c>
      <c r="BG917" s="368">
        <v>46330</v>
      </c>
      <c r="BH917" s="367">
        <v>4263495</v>
      </c>
      <c r="BI917" s="154">
        <v>46275</v>
      </c>
      <c r="BJ917" s="367">
        <v>4263419</v>
      </c>
      <c r="BK917" s="154" t="str">
        <f t="shared" si="2346"/>
        <v>-</v>
      </c>
      <c r="BL917" s="367"/>
      <c r="BM917" s="154" t="str">
        <f t="shared" si="2347"/>
        <v>-</v>
      </c>
      <c r="BN917" s="367"/>
      <c r="BO917" s="155" t="str">
        <f t="shared" si="2348"/>
        <v>-</v>
      </c>
      <c r="BP917" s="367"/>
      <c r="BQ917" s="154" t="str">
        <f t="shared" si="2323"/>
        <v>-</v>
      </c>
      <c r="BR917" s="369"/>
      <c r="BS917" s="154" t="str">
        <f t="shared" si="2349"/>
        <v>-</v>
      </c>
      <c r="BT917" s="369"/>
      <c r="BU917" s="154" t="str">
        <f t="shared" si="2350"/>
        <v>-</v>
      </c>
      <c r="BV917" s="369"/>
      <c r="BW917" s="154" t="str">
        <f t="shared" si="2351"/>
        <v>-</v>
      </c>
      <c r="BX917" s="367"/>
      <c r="BY917" s="154" t="str">
        <f t="shared" si="2352"/>
        <v>-</v>
      </c>
      <c r="BZ917" s="369"/>
      <c r="CA917" s="154" t="str">
        <f t="shared" si="2353"/>
        <v>-</v>
      </c>
      <c r="CB917" s="367"/>
      <c r="CC917" s="154" t="str">
        <f t="shared" si="2354"/>
        <v>-</v>
      </c>
      <c r="CD917" s="367"/>
      <c r="CE917" s="7181"/>
      <c r="CF917" s="7180"/>
      <c r="CG917" s="7183"/>
      <c r="CH917" s="7182"/>
      <c r="CI917" s="7181"/>
      <c r="CJ917" s="7180"/>
      <c r="CK917" s="7181"/>
      <c r="CL917" s="7182"/>
      <c r="CM917" s="7181"/>
      <c r="CN917" s="7182"/>
      <c r="CO917" s="7183"/>
      <c r="CP917" s="7182"/>
      <c r="CQ917" s="7183"/>
      <c r="CR917" s="7182"/>
      <c r="CS917" s="2850" t="str">
        <f t="shared" si="2355"/>
        <v>-</v>
      </c>
      <c r="CT917" s="2851"/>
      <c r="CU917" s="2855"/>
      <c r="CV917" s="2851"/>
      <c r="CW917" s="2850" t="str">
        <f t="shared" si="2356"/>
        <v>-</v>
      </c>
      <c r="CX917" s="2851"/>
      <c r="CY917" s="2855" t="str">
        <f t="shared" si="2357"/>
        <v>-</v>
      </c>
      <c r="CZ917" s="2851"/>
      <c r="DA917" s="154" t="str">
        <f t="shared" si="2358"/>
        <v>-</v>
      </c>
      <c r="DB917" s="369"/>
      <c r="DC917" s="155" t="str">
        <f t="shared" si="2359"/>
        <v>-</v>
      </c>
      <c r="DD917" s="367"/>
      <c r="DE917" s="374">
        <f t="shared" si="2360"/>
        <v>0</v>
      </c>
      <c r="DF917" s="373"/>
      <c r="DG917" s="818">
        <f t="shared" si="2361"/>
        <v>0</v>
      </c>
      <c r="DH917" s="372"/>
      <c r="DI917" s="267">
        <f t="shared" si="2334"/>
        <v>0</v>
      </c>
      <c r="DJ917" s="373"/>
      <c r="DK917" s="374">
        <f t="shared" si="2335"/>
        <v>0</v>
      </c>
      <c r="DL917" s="373"/>
      <c r="DM917" s="375">
        <f t="shared" si="2336"/>
        <v>0</v>
      </c>
      <c r="DN917" s="373"/>
      <c r="DO917" s="155">
        <f t="shared" si="2337"/>
        <v>0</v>
      </c>
      <c r="DP917" s="372"/>
      <c r="DQ917" s="155">
        <f t="shared" si="2338"/>
        <v>0</v>
      </c>
      <c r="DR917" s="373"/>
      <c r="DS917" s="155">
        <f t="shared" si="2339"/>
        <v>0</v>
      </c>
      <c r="DT917" s="372"/>
      <c r="DU917" s="155">
        <f t="shared" si="2340"/>
        <v>0</v>
      </c>
      <c r="DV917" s="373"/>
      <c r="DW917" s="4891">
        <f t="shared" si="2343"/>
        <v>1</v>
      </c>
      <c r="DX917" s="372"/>
      <c r="DY917" s="154">
        <v>46332</v>
      </c>
      <c r="DZ917" s="373">
        <v>4363040</v>
      </c>
      <c r="EA917" s="154">
        <f t="shared" si="2344"/>
        <v>1</v>
      </c>
      <c r="EB917" s="373"/>
      <c r="EC917" s="269">
        <f t="shared" si="2342"/>
        <v>1</v>
      </c>
      <c r="ED917" s="376"/>
      <c r="EE917" s="6971">
        <f t="shared" si="2321"/>
        <v>1</v>
      </c>
      <c r="EF917" s="7186"/>
      <c r="EG917" s="273"/>
      <c r="EH917" s="274"/>
      <c r="EI917" s="275"/>
      <c r="EJ917" s="276"/>
      <c r="EK917" s="275"/>
      <c r="EL917" s="277"/>
      <c r="EM917" s="829"/>
      <c r="EN917" s="7185"/>
      <c r="EO917" s="7183"/>
      <c r="EP917" s="7184"/>
      <c r="ER917" s="7187"/>
      <c r="ET917" s="154" t="str">
        <f>IF($AE917=0,"　",VLOOKUP($AE917,ﾚｰｻﾞOP,60,0))</f>
        <v>-</v>
      </c>
      <c r="EU917" s="373"/>
      <c r="EV917" s="154" t="str">
        <f t="shared" si="2362"/>
        <v>-</v>
      </c>
      <c r="EW917" s="7184"/>
      <c r="EX917" s="7181"/>
      <c r="EY917" s="7182"/>
      <c r="EZ917" s="7181"/>
      <c r="FA917" s="7182"/>
      <c r="FB917" s="7181"/>
      <c r="FC917" s="7182"/>
      <c r="FD917" s="7181"/>
      <c r="FE917" s="7182"/>
      <c r="FF917" s="7183"/>
      <c r="FG917" s="7182"/>
      <c r="FH917" s="7181"/>
      <c r="FI917" s="7182"/>
      <c r="FJ917" s="154" t="str">
        <f>IF($AE917=0,"　",VLOOKUP($AE917,ﾚｰｻﾞOP,67,0))</f>
        <v>-</v>
      </c>
      <c r="FK917" s="373"/>
      <c r="FL917" s="155" t="str">
        <f t="shared" si="2363"/>
        <v>-</v>
      </c>
      <c r="FM917" s="7180"/>
      <c r="FN917" s="7181"/>
      <c r="FO917" s="7182"/>
      <c r="FP917" s="7181"/>
      <c r="FQ917" s="7182"/>
      <c r="FS917" s="7181"/>
      <c r="FT917" s="7182"/>
    </row>
    <row r="918" spans="1:176" ht="18.600000000000001" customHeight="1">
      <c r="A918" s="228">
        <f t="shared" si="2332"/>
        <v>908</v>
      </c>
      <c r="B918" s="343" t="str">
        <f t="shared" si="2368"/>
        <v>4IE</v>
      </c>
      <c r="C918" s="6877">
        <v>46353</v>
      </c>
      <c r="D918" s="6192" t="s">
        <v>1601</v>
      </c>
      <c r="E918" s="6193" t="s">
        <v>2058</v>
      </c>
      <c r="F918" s="1564"/>
      <c r="G918" s="1263"/>
      <c r="H918" s="1330" t="s">
        <v>630</v>
      </c>
      <c r="I918" s="1264" t="s">
        <v>48</v>
      </c>
      <c r="J918" s="1264"/>
      <c r="K918" s="599" t="s">
        <v>11</v>
      </c>
      <c r="L918" s="600"/>
      <c r="M918" s="354">
        <v>46335</v>
      </c>
      <c r="N918" s="353"/>
      <c r="O918" s="354">
        <v>46336</v>
      </c>
      <c r="P918" s="353"/>
      <c r="Q918" s="7703">
        <v>46338</v>
      </c>
      <c r="R918" s="353"/>
      <c r="S918" s="354">
        <v>46339</v>
      </c>
      <c r="T918" s="353"/>
      <c r="U918" s="7610">
        <v>46339</v>
      </c>
      <c r="V918" s="353"/>
      <c r="W918" s="7848">
        <v>46343</v>
      </c>
      <c r="X918" s="357"/>
      <c r="Y918" s="359">
        <v>46350</v>
      </c>
      <c r="Z918" s="359">
        <v>46350</v>
      </c>
      <c r="AA918" s="359"/>
      <c r="AB918" s="359"/>
      <c r="AC918" s="251"/>
      <c r="AD918" s="361"/>
      <c r="AE918" s="362">
        <v>25</v>
      </c>
      <c r="AF918" s="363" t="str">
        <f t="shared" si="2345"/>
        <v>4IE</v>
      </c>
      <c r="AG918" s="364"/>
      <c r="AH918" s="364"/>
      <c r="AI918" s="364"/>
      <c r="AJ918" s="364"/>
      <c r="AK918" s="364"/>
      <c r="AL918" s="364"/>
      <c r="AM918" s="364"/>
      <c r="AN918" s="364"/>
      <c r="AO918" s="364"/>
      <c r="AP918" s="363"/>
      <c r="AQ918" s="255"/>
      <c r="AR918" s="255"/>
      <c r="AS918" s="255"/>
      <c r="AT918" s="255"/>
      <c r="AU918" s="2843">
        <f>IF(AI918="付属済",0,IF(AI918=1,AI918+AP918,0))</f>
        <v>0</v>
      </c>
      <c r="AV918" s="4008">
        <f t="shared" si="2333"/>
        <v>0</v>
      </c>
      <c r="AW918" s="590" t="str">
        <f t="shared" si="2364"/>
        <v>-</v>
      </c>
      <c r="AX918" s="369"/>
      <c r="AY918" s="154" t="str">
        <f t="shared" si="2365"/>
        <v>-</v>
      </c>
      <c r="AZ918" s="367"/>
      <c r="BA918" s="154" t="str">
        <f t="shared" si="2366"/>
        <v>-</v>
      </c>
      <c r="BB918" s="367"/>
      <c r="BC918" s="368" t="str">
        <f t="shared" si="2367"/>
        <v>-</v>
      </c>
      <c r="BD918" s="369"/>
      <c r="BE918" s="4599" t="str">
        <f t="shared" si="2310"/>
        <v>-</v>
      </c>
      <c r="BF918" s="367"/>
      <c r="BG918" s="368" t="str">
        <f t="shared" si="2331"/>
        <v>-</v>
      </c>
      <c r="BH918" s="367"/>
      <c r="BI918" s="154" t="str">
        <f t="shared" si="2311"/>
        <v>-</v>
      </c>
      <c r="BJ918" s="367"/>
      <c r="BK918" s="154" t="str">
        <f t="shared" si="2346"/>
        <v>-</v>
      </c>
      <c r="BL918" s="367"/>
      <c r="BM918" s="154" t="str">
        <f t="shared" si="2347"/>
        <v>-</v>
      </c>
      <c r="BN918" s="367"/>
      <c r="BO918" s="155" t="str">
        <f t="shared" si="2348"/>
        <v>-</v>
      </c>
      <c r="BP918" s="367"/>
      <c r="BQ918" s="154" t="str">
        <f t="shared" si="2323"/>
        <v>-</v>
      </c>
      <c r="BR918" s="369"/>
      <c r="BS918" s="154" t="str">
        <f t="shared" si="2349"/>
        <v>-</v>
      </c>
      <c r="BT918" s="369"/>
      <c r="BU918" s="154" t="str">
        <f t="shared" si="2350"/>
        <v>-</v>
      </c>
      <c r="BV918" s="369"/>
      <c r="BW918" s="154" t="str">
        <f t="shared" si="2351"/>
        <v>-</v>
      </c>
      <c r="BX918" s="367"/>
      <c r="BY918" s="154" t="str">
        <f t="shared" si="2352"/>
        <v>-</v>
      </c>
      <c r="BZ918" s="369"/>
      <c r="CA918" s="154" t="str">
        <f t="shared" si="2353"/>
        <v>-</v>
      </c>
      <c r="CB918" s="367"/>
      <c r="CC918" s="154" t="str">
        <f t="shared" si="2354"/>
        <v>-</v>
      </c>
      <c r="CD918" s="367"/>
      <c r="CE918" s="2850" t="str">
        <f>IF($AE918=0,"　",VLOOKUP($AE918,ﾚｰｻﾞOP,19,0))</f>
        <v>-</v>
      </c>
      <c r="CF918" s="2846"/>
      <c r="CG918" s="2855" t="str">
        <f>IF($AE918=0,"　",VLOOKUP($AE918,ﾚｰｻﾞOP,20,0))</f>
        <v>-</v>
      </c>
      <c r="CH918" s="2851"/>
      <c r="CI918" s="2850" t="str">
        <f>IF($AE918=0,"　",VLOOKUP($AE918,ﾚｰｻﾞOP,21,0))</f>
        <v>-</v>
      </c>
      <c r="CJ918" s="2846"/>
      <c r="CK918" s="2850" t="str">
        <f>IF($AE918=0,"　",VLOOKUP($AE918,ﾚｰｻﾞOP,22,0))</f>
        <v>-</v>
      </c>
      <c r="CL918" s="2851"/>
      <c r="CM918" s="2850" t="str">
        <f>IF($AE918=0,"　",VLOOKUP($AE918,ﾚｰｻﾞOP,23,0))</f>
        <v>-</v>
      </c>
      <c r="CN918" s="2851"/>
      <c r="CO918" s="2855" t="str">
        <f>IF($AE918=0,"　",VLOOKUP($AE918,ﾚｰｻﾞOP,24,0))</f>
        <v>-</v>
      </c>
      <c r="CP918" s="2851"/>
      <c r="CQ918" s="2855" t="str">
        <f>IF($AE918=0,"　",VLOOKUP($AE918,ﾚｰｻﾞOP,25,0))</f>
        <v>-</v>
      </c>
      <c r="CR918" s="2851"/>
      <c r="CS918" s="2850" t="str">
        <f t="shared" si="2355"/>
        <v>-</v>
      </c>
      <c r="CT918" s="2851"/>
      <c r="CU918" s="2855"/>
      <c r="CV918" s="2851"/>
      <c r="CW918" s="2850" t="str">
        <f t="shared" si="2356"/>
        <v>-</v>
      </c>
      <c r="CX918" s="2851"/>
      <c r="CY918" s="2855" t="str">
        <f t="shared" si="2357"/>
        <v>-</v>
      </c>
      <c r="CZ918" s="2851"/>
      <c r="DA918" s="154" t="str">
        <f t="shared" si="2358"/>
        <v>-</v>
      </c>
      <c r="DB918" s="369"/>
      <c r="DC918" s="155" t="str">
        <f t="shared" si="2359"/>
        <v>-</v>
      </c>
      <c r="DD918" s="367"/>
      <c r="DE918" s="374">
        <f t="shared" si="2360"/>
        <v>0</v>
      </c>
      <c r="DF918" s="373"/>
      <c r="DG918" s="818">
        <f t="shared" si="2361"/>
        <v>0</v>
      </c>
      <c r="DH918" s="372"/>
      <c r="DI918" s="267">
        <f t="shared" si="2334"/>
        <v>0</v>
      </c>
      <c r="DJ918" s="373"/>
      <c r="DK918" s="374">
        <f t="shared" si="2335"/>
        <v>0</v>
      </c>
      <c r="DL918" s="373"/>
      <c r="DM918" s="375">
        <f t="shared" si="2336"/>
        <v>0</v>
      </c>
      <c r="DN918" s="373"/>
      <c r="DO918" s="155">
        <f t="shared" si="2337"/>
        <v>0</v>
      </c>
      <c r="DP918" s="372"/>
      <c r="DQ918" s="155">
        <f t="shared" si="2338"/>
        <v>0</v>
      </c>
      <c r="DR918" s="373"/>
      <c r="DS918" s="155">
        <f t="shared" si="2339"/>
        <v>0</v>
      </c>
      <c r="DT918" s="372"/>
      <c r="DU918" s="155">
        <f t="shared" si="2340"/>
        <v>0</v>
      </c>
      <c r="DV918" s="373"/>
      <c r="DW918" s="4891">
        <f t="shared" si="2343"/>
        <v>0</v>
      </c>
      <c r="DX918" s="372"/>
      <c r="DY918" s="154">
        <f t="shared" si="2341"/>
        <v>0</v>
      </c>
      <c r="DZ918" s="373"/>
      <c r="EA918" s="154">
        <f t="shared" si="2344"/>
        <v>0</v>
      </c>
      <c r="EB918" s="373"/>
      <c r="EC918" s="269">
        <f t="shared" si="2342"/>
        <v>0</v>
      </c>
      <c r="ED918" s="376"/>
      <c r="EE918" s="6971">
        <f t="shared" si="2321"/>
        <v>0</v>
      </c>
      <c r="EF918" s="377"/>
      <c r="EG918" s="273"/>
      <c r="EH918" s="274"/>
      <c r="EI918" s="275"/>
      <c r="EJ918" s="276"/>
      <c r="EK918" s="275"/>
      <c r="EL918" s="277"/>
      <c r="EM918" s="278" t="str">
        <f>IF(CE918="-"," ",IF(AR918=1,1," "))</f>
        <v xml:space="preserve"> </v>
      </c>
      <c r="EN918" s="372"/>
      <c r="EO918" s="155">
        <f>IF(AT918=1,1,0)</f>
        <v>0</v>
      </c>
      <c r="EP918" s="373"/>
      <c r="ER918" s="194"/>
      <c r="ET918" s="154">
        <v>46251</v>
      </c>
      <c r="EU918" s="373">
        <v>4263390</v>
      </c>
      <c r="EV918" s="154">
        <f t="shared" si="2362"/>
        <v>1</v>
      </c>
      <c r="EW918" s="373"/>
      <c r="EX918" s="154"/>
      <c r="EY918" s="367"/>
      <c r="EZ918" s="154"/>
      <c r="FA918" s="367"/>
      <c r="FB918" s="154"/>
      <c r="FC918" s="367"/>
      <c r="FD918" s="154">
        <v>46344</v>
      </c>
      <c r="FE918" s="367">
        <v>4363009</v>
      </c>
      <c r="FF918" s="155"/>
      <c r="FG918" s="367"/>
      <c r="FH918" s="154">
        <v>46303</v>
      </c>
      <c r="FI918" s="367">
        <v>4263440</v>
      </c>
      <c r="FJ918" s="154">
        <v>46303</v>
      </c>
      <c r="FK918" s="373">
        <v>4263439</v>
      </c>
      <c r="FL918" s="155">
        <f t="shared" si="2363"/>
        <v>1</v>
      </c>
      <c r="FM918" s="279"/>
      <c r="FN918" s="1184"/>
      <c r="FO918" s="280"/>
      <c r="FP918" s="281"/>
      <c r="FQ918" s="282"/>
      <c r="FS918" s="281"/>
      <c r="FT918" s="282"/>
    </row>
    <row r="919" spans="1:176" ht="18.600000000000001" customHeight="1">
      <c r="A919" s="228">
        <f t="shared" si="2332"/>
        <v>909</v>
      </c>
      <c r="B919" s="343" t="str">
        <f t="shared" si="2368"/>
        <v>4IE</v>
      </c>
      <c r="C919" s="6947">
        <v>46357</v>
      </c>
      <c r="D919" s="7469" t="s">
        <v>2091</v>
      </c>
      <c r="E919" s="7470">
        <v>89610316</v>
      </c>
      <c r="F919" s="7471"/>
      <c r="G919" s="7472"/>
      <c r="H919" s="7473" t="s">
        <v>630</v>
      </c>
      <c r="I919" s="7474" t="s">
        <v>48</v>
      </c>
      <c r="J919" s="7474"/>
      <c r="K919" s="7475" t="s">
        <v>11</v>
      </c>
      <c r="L919" s="7619"/>
      <c r="M919" s="354">
        <v>46335</v>
      </c>
      <c r="N919" s="7477"/>
      <c r="O919" s="7703">
        <v>46337</v>
      </c>
      <c r="P919" s="7477"/>
      <c r="Q919" s="7804">
        <v>46338</v>
      </c>
      <c r="R919" s="7477"/>
      <c r="S919" s="7403">
        <v>46339</v>
      </c>
      <c r="T919" s="7477"/>
      <c r="U919" s="7689">
        <v>46339</v>
      </c>
      <c r="V919" s="7477"/>
      <c r="W919" s="7831">
        <v>46343</v>
      </c>
      <c r="X919" s="7478"/>
      <c r="Y919" s="7406">
        <v>46351</v>
      </c>
      <c r="Z919" s="7406">
        <v>46351</v>
      </c>
      <c r="AA919" s="7480"/>
      <c r="AB919" s="7479"/>
      <c r="AC919" s="251"/>
      <c r="AD919" s="7481"/>
      <c r="AE919" s="7482">
        <v>25</v>
      </c>
      <c r="AF919" s="7483" t="str">
        <f t="shared" si="2345"/>
        <v>4IE</v>
      </c>
      <c r="AG919" s="7484"/>
      <c r="AH919" s="7484"/>
      <c r="AI919" s="7484"/>
      <c r="AJ919" s="7484"/>
      <c r="AK919" s="7484"/>
      <c r="AL919" s="7484"/>
      <c r="AM919" s="7484"/>
      <c r="AN919" s="7484"/>
      <c r="AO919" s="7484"/>
      <c r="AP919" s="7483"/>
      <c r="AQ919" s="7484"/>
      <c r="AR919" s="7484"/>
      <c r="AS919" s="7484"/>
      <c r="AT919" s="7484"/>
      <c r="AU919" s="7485">
        <f>IF(AI919="付属済",0,IF(AI919=1,AI919+AP919,0))</f>
        <v>0</v>
      </c>
      <c r="AV919" s="7486">
        <f t="shared" si="2333"/>
        <v>0</v>
      </c>
      <c r="AW919" s="590" t="str">
        <f t="shared" si="2364"/>
        <v>-</v>
      </c>
      <c r="AX919" s="7487"/>
      <c r="AY919" s="154" t="str">
        <f t="shared" si="2365"/>
        <v>-</v>
      </c>
      <c r="AZ919" s="367"/>
      <c r="BA919" s="154" t="str">
        <f t="shared" si="2366"/>
        <v>-</v>
      </c>
      <c r="BB919" s="367"/>
      <c r="BC919" s="368" t="str">
        <f t="shared" si="2367"/>
        <v>-</v>
      </c>
      <c r="BD919" s="369"/>
      <c r="BE919" s="4599" t="str">
        <f t="shared" si="2310"/>
        <v>-</v>
      </c>
      <c r="BF919" s="367"/>
      <c r="BG919" s="368" t="str">
        <f t="shared" si="2331"/>
        <v>-</v>
      </c>
      <c r="BH919" s="367"/>
      <c r="BI919" s="154" t="str">
        <f t="shared" si="2311"/>
        <v>-</v>
      </c>
      <c r="BJ919" s="367"/>
      <c r="BK919" s="154" t="str">
        <f t="shared" si="2346"/>
        <v>-</v>
      </c>
      <c r="BL919" s="367"/>
      <c r="BM919" s="154" t="str">
        <f t="shared" si="2347"/>
        <v>-</v>
      </c>
      <c r="BN919" s="367"/>
      <c r="BO919" s="155" t="str">
        <f t="shared" si="2348"/>
        <v>-</v>
      </c>
      <c r="BP919" s="367"/>
      <c r="BQ919" s="154" t="str">
        <f t="shared" si="2323"/>
        <v>-</v>
      </c>
      <c r="BR919" s="369"/>
      <c r="BS919" s="154" t="str">
        <f t="shared" si="2349"/>
        <v>-</v>
      </c>
      <c r="BT919" s="369"/>
      <c r="BU919" s="154" t="str">
        <f t="shared" si="2350"/>
        <v>-</v>
      </c>
      <c r="BV919" s="369"/>
      <c r="BW919" s="154" t="str">
        <f t="shared" si="2351"/>
        <v>-</v>
      </c>
      <c r="BX919" s="367"/>
      <c r="BY919" s="154" t="str">
        <f t="shared" si="2352"/>
        <v>-</v>
      </c>
      <c r="BZ919" s="369"/>
      <c r="CA919" s="154" t="str">
        <f t="shared" si="2353"/>
        <v>-</v>
      </c>
      <c r="CB919" s="367"/>
      <c r="CC919" s="154" t="str">
        <f t="shared" si="2354"/>
        <v>-</v>
      </c>
      <c r="CD919" s="367"/>
      <c r="CE919" s="7488" t="str">
        <f>IF($AE919=0,"　",VLOOKUP($AE919,ﾚｰｻﾞOP,19,0))</f>
        <v>-</v>
      </c>
      <c r="CF919" s="7487"/>
      <c r="CG919" s="7490" t="str">
        <f>IF($AE919=0,"　",VLOOKUP($AE919,ﾚｰｻﾞOP,20,0))</f>
        <v>-</v>
      </c>
      <c r="CH919" s="7489"/>
      <c r="CI919" s="7488" t="str">
        <f>IF($AE919=0,"　",VLOOKUP($AE919,ﾚｰｻﾞOP,21,0))</f>
        <v>-</v>
      </c>
      <c r="CJ919" s="7487"/>
      <c r="CK919" s="7488" t="str">
        <f>IF($AE919=0,"　",VLOOKUP($AE919,ﾚｰｻﾞOP,22,0))</f>
        <v>-</v>
      </c>
      <c r="CL919" s="7489"/>
      <c r="CM919" s="7488" t="str">
        <f>IF($AE919=0,"　",VLOOKUP($AE919,ﾚｰｻﾞOP,23,0))</f>
        <v>-</v>
      </c>
      <c r="CN919" s="7489"/>
      <c r="CO919" s="7490" t="str">
        <f>IF($AE919=0,"　",VLOOKUP($AE919,ﾚｰｻﾞOP,24,0))</f>
        <v>-</v>
      </c>
      <c r="CP919" s="7489"/>
      <c r="CQ919" s="7490" t="str">
        <f>IF($AE919=0,"　",VLOOKUP($AE919,ﾚｰｻﾞOP,25,0))</f>
        <v>-</v>
      </c>
      <c r="CR919" s="7489"/>
      <c r="CS919" s="2850" t="str">
        <f t="shared" si="2355"/>
        <v>-</v>
      </c>
      <c r="CT919" s="2851"/>
      <c r="CU919" s="2855"/>
      <c r="CV919" s="2851"/>
      <c r="CW919" s="2850" t="str">
        <f t="shared" si="2356"/>
        <v>-</v>
      </c>
      <c r="CX919" s="2851"/>
      <c r="CY919" s="2855" t="str">
        <f t="shared" si="2357"/>
        <v>-</v>
      </c>
      <c r="CZ919" s="2851"/>
      <c r="DA919" s="154" t="str">
        <f t="shared" si="2358"/>
        <v>-</v>
      </c>
      <c r="DB919" s="369"/>
      <c r="DC919" s="155" t="str">
        <f t="shared" si="2359"/>
        <v>-</v>
      </c>
      <c r="DD919" s="367"/>
      <c r="DE919" s="374">
        <f t="shared" si="2360"/>
        <v>0</v>
      </c>
      <c r="DF919" s="373"/>
      <c r="DG919" s="818">
        <f t="shared" si="2361"/>
        <v>0</v>
      </c>
      <c r="DH919" s="372"/>
      <c r="DI919" s="267">
        <f t="shared" si="2334"/>
        <v>0</v>
      </c>
      <c r="DJ919" s="373"/>
      <c r="DK919" s="374">
        <f t="shared" si="2335"/>
        <v>0</v>
      </c>
      <c r="DL919" s="373"/>
      <c r="DM919" s="375">
        <f t="shared" si="2336"/>
        <v>0</v>
      </c>
      <c r="DN919" s="373"/>
      <c r="DO919" s="155">
        <f t="shared" si="2337"/>
        <v>0</v>
      </c>
      <c r="DP919" s="372"/>
      <c r="DQ919" s="155">
        <f t="shared" si="2338"/>
        <v>0</v>
      </c>
      <c r="DR919" s="373"/>
      <c r="DS919" s="155">
        <f t="shared" si="2339"/>
        <v>0</v>
      </c>
      <c r="DT919" s="372"/>
      <c r="DU919" s="155">
        <f t="shared" si="2340"/>
        <v>0</v>
      </c>
      <c r="DV919" s="373"/>
      <c r="DW919" s="4891">
        <f t="shared" si="2343"/>
        <v>0</v>
      </c>
      <c r="DX919" s="372"/>
      <c r="DY919" s="154">
        <f t="shared" si="2341"/>
        <v>0</v>
      </c>
      <c r="DZ919" s="373"/>
      <c r="EA919" s="154">
        <f t="shared" si="2344"/>
        <v>0</v>
      </c>
      <c r="EB919" s="373"/>
      <c r="EC919" s="269">
        <f t="shared" si="2342"/>
        <v>0</v>
      </c>
      <c r="ED919" s="376"/>
      <c r="EE919" s="6971">
        <f t="shared" si="2321"/>
        <v>0</v>
      </c>
      <c r="EF919" s="7493"/>
      <c r="EG919" s="273"/>
      <c r="EH919" s="274"/>
      <c r="EI919" s="275"/>
      <c r="EJ919" s="276"/>
      <c r="EK919" s="275"/>
      <c r="EL919" s="277"/>
      <c r="EM919" s="829" t="str">
        <f>IF(CE919="-"," ",IF(AR919=1,1," "))</f>
        <v xml:space="preserve"> </v>
      </c>
      <c r="EN919" s="7492"/>
      <c r="EO919" s="7490">
        <f>IF(AT919=1,1,0)</f>
        <v>0</v>
      </c>
      <c r="EP919" s="7491"/>
      <c r="ER919" s="7494"/>
      <c r="ET919" s="154">
        <v>46275</v>
      </c>
      <c r="EU919" s="373">
        <v>4263427</v>
      </c>
      <c r="EV919" s="154">
        <f t="shared" si="2362"/>
        <v>1</v>
      </c>
      <c r="EW919" s="7491"/>
      <c r="EX919" s="7488"/>
      <c r="EY919" s="7489"/>
      <c r="EZ919" s="7488"/>
      <c r="FA919" s="7489"/>
      <c r="FB919" s="7488"/>
      <c r="FC919" s="7489"/>
      <c r="FD919" s="7488">
        <v>46344</v>
      </c>
      <c r="FE919" s="7489">
        <v>4363009</v>
      </c>
      <c r="FF919" s="7490"/>
      <c r="FG919" s="7489"/>
      <c r="FH919" s="7488"/>
      <c r="FI919" s="7489"/>
      <c r="FJ919" s="154">
        <v>46303</v>
      </c>
      <c r="FK919" s="373">
        <v>4263439</v>
      </c>
      <c r="FL919" s="155">
        <f t="shared" si="2363"/>
        <v>1</v>
      </c>
      <c r="FM919" s="7487"/>
      <c r="FN919" s="7488"/>
      <c r="FO919" s="7489"/>
      <c r="FP919" s="7488"/>
      <c r="FQ919" s="7489"/>
      <c r="FS919" s="7488"/>
      <c r="FT919" s="7489"/>
    </row>
    <row r="920" spans="1:176" ht="18.600000000000001" customHeight="1">
      <c r="A920" s="228">
        <f t="shared" si="2332"/>
        <v>910</v>
      </c>
      <c r="B920" s="343" t="str">
        <f t="shared" si="2368"/>
        <v>4IE</v>
      </c>
      <c r="C920" s="6947">
        <v>46357</v>
      </c>
      <c r="D920" s="6192" t="s">
        <v>1601</v>
      </c>
      <c r="E920" s="6193" t="s">
        <v>2061</v>
      </c>
      <c r="F920" s="1564"/>
      <c r="G920" s="1263"/>
      <c r="H920" s="1330" t="s">
        <v>630</v>
      </c>
      <c r="I920" s="1264" t="s">
        <v>1118</v>
      </c>
      <c r="J920" s="1264"/>
      <c r="K920" s="599" t="s">
        <v>11</v>
      </c>
      <c r="L920" s="600"/>
      <c r="M920" s="7703">
        <v>46336</v>
      </c>
      <c r="N920" s="353"/>
      <c r="O920" s="7703">
        <v>46337</v>
      </c>
      <c r="P920" s="353"/>
      <c r="Q920" s="7703">
        <v>46338</v>
      </c>
      <c r="R920" s="353"/>
      <c r="S920" s="354">
        <v>46340</v>
      </c>
      <c r="T920" s="353"/>
      <c r="U920" s="7696">
        <v>46340</v>
      </c>
      <c r="V920" s="353"/>
      <c r="W920" s="7831">
        <v>46343</v>
      </c>
      <c r="X920" s="357"/>
      <c r="Y920" s="359">
        <v>46351</v>
      </c>
      <c r="Z920" s="359">
        <v>46351</v>
      </c>
      <c r="AA920" s="601"/>
      <c r="AB920" s="359"/>
      <c r="AC920" s="251"/>
      <c r="AD920" s="361"/>
      <c r="AE920" s="362">
        <v>25</v>
      </c>
      <c r="AF920" s="363" t="str">
        <f t="shared" si="2345"/>
        <v>4IE</v>
      </c>
      <c r="AG920" s="364"/>
      <c r="AH920" s="364"/>
      <c r="AI920" s="364"/>
      <c r="AJ920" s="364"/>
      <c r="AK920" s="364"/>
      <c r="AL920" s="364"/>
      <c r="AM920" s="364"/>
      <c r="AN920" s="364"/>
      <c r="AO920" s="364"/>
      <c r="AP920" s="363"/>
      <c r="AQ920" s="255"/>
      <c r="AR920" s="255"/>
      <c r="AS920" s="255"/>
      <c r="AT920" s="255"/>
      <c r="AU920" s="2843">
        <f>IF(AI920="付属済",0,IF(AI920=1,AI920+AP920,0))</f>
        <v>0</v>
      </c>
      <c r="AV920" s="4008">
        <f t="shared" si="2333"/>
        <v>0</v>
      </c>
      <c r="AW920" s="590" t="str">
        <f t="shared" si="2364"/>
        <v>-</v>
      </c>
      <c r="AX920" s="369"/>
      <c r="AY920" s="154" t="str">
        <f t="shared" si="2365"/>
        <v>-</v>
      </c>
      <c r="AZ920" s="367"/>
      <c r="BA920" s="154" t="str">
        <f t="shared" si="2366"/>
        <v>-</v>
      </c>
      <c r="BB920" s="367"/>
      <c r="BC920" s="368" t="str">
        <f t="shared" si="2367"/>
        <v>-</v>
      </c>
      <c r="BD920" s="369"/>
      <c r="BE920" s="4599" t="str">
        <f t="shared" si="2310"/>
        <v>-</v>
      </c>
      <c r="BF920" s="367"/>
      <c r="BG920" s="368" t="str">
        <f t="shared" si="2331"/>
        <v>-</v>
      </c>
      <c r="BH920" s="367"/>
      <c r="BI920" s="154" t="str">
        <f t="shared" si="2311"/>
        <v>-</v>
      </c>
      <c r="BJ920" s="367"/>
      <c r="BK920" s="154" t="str">
        <f t="shared" si="2346"/>
        <v>-</v>
      </c>
      <c r="BL920" s="367"/>
      <c r="BM920" s="154" t="str">
        <f t="shared" si="2347"/>
        <v>-</v>
      </c>
      <c r="BN920" s="367"/>
      <c r="BO920" s="155" t="str">
        <f t="shared" si="2348"/>
        <v>-</v>
      </c>
      <c r="BP920" s="367"/>
      <c r="BQ920" s="154" t="str">
        <f t="shared" si="2323"/>
        <v>-</v>
      </c>
      <c r="BR920" s="369"/>
      <c r="BS920" s="154" t="str">
        <f t="shared" si="2349"/>
        <v>-</v>
      </c>
      <c r="BT920" s="369"/>
      <c r="BU920" s="154" t="str">
        <f t="shared" si="2350"/>
        <v>-</v>
      </c>
      <c r="BV920" s="369"/>
      <c r="BW920" s="154" t="str">
        <f t="shared" si="2351"/>
        <v>-</v>
      </c>
      <c r="BX920" s="367"/>
      <c r="BY920" s="154" t="str">
        <f t="shared" si="2352"/>
        <v>-</v>
      </c>
      <c r="BZ920" s="369"/>
      <c r="CA920" s="154" t="str">
        <f t="shared" si="2353"/>
        <v>-</v>
      </c>
      <c r="CB920" s="367"/>
      <c r="CC920" s="154" t="str">
        <f t="shared" si="2354"/>
        <v>-</v>
      </c>
      <c r="CD920" s="367"/>
      <c r="CE920" s="2850" t="str">
        <f>IF($AE920=0,"　",VLOOKUP($AE920,ﾚｰｻﾞOP,19,0))</f>
        <v>-</v>
      </c>
      <c r="CF920" s="2846"/>
      <c r="CG920" s="2855" t="str">
        <f>IF($AE920=0,"　",VLOOKUP($AE920,ﾚｰｻﾞOP,20,0))</f>
        <v>-</v>
      </c>
      <c r="CH920" s="2851"/>
      <c r="CI920" s="2850" t="str">
        <f>IF($AE920=0,"　",VLOOKUP($AE920,ﾚｰｻﾞOP,21,0))</f>
        <v>-</v>
      </c>
      <c r="CJ920" s="2846"/>
      <c r="CK920" s="2850" t="str">
        <f>IF($AE920=0,"　",VLOOKUP($AE920,ﾚｰｻﾞOP,22,0))</f>
        <v>-</v>
      </c>
      <c r="CL920" s="2851"/>
      <c r="CM920" s="2850" t="str">
        <f>IF($AE920=0,"　",VLOOKUP($AE920,ﾚｰｻﾞOP,23,0))</f>
        <v>-</v>
      </c>
      <c r="CN920" s="2851"/>
      <c r="CO920" s="2855" t="str">
        <f>IF($AE920=0,"　",VLOOKUP($AE920,ﾚｰｻﾞOP,24,0))</f>
        <v>-</v>
      </c>
      <c r="CP920" s="2851"/>
      <c r="CQ920" s="2855" t="str">
        <f>IF($AE920=0,"　",VLOOKUP($AE920,ﾚｰｻﾞOP,25,0))</f>
        <v>-</v>
      </c>
      <c r="CR920" s="2851"/>
      <c r="CS920" s="2850" t="str">
        <f t="shared" si="2355"/>
        <v>-</v>
      </c>
      <c r="CT920" s="2851"/>
      <c r="CU920" s="2855"/>
      <c r="CV920" s="2851"/>
      <c r="CW920" s="2850" t="str">
        <f t="shared" si="2356"/>
        <v>-</v>
      </c>
      <c r="CX920" s="2851"/>
      <c r="CY920" s="2855" t="str">
        <f t="shared" si="2357"/>
        <v>-</v>
      </c>
      <c r="CZ920" s="2851"/>
      <c r="DA920" s="154" t="str">
        <f t="shared" si="2358"/>
        <v>-</v>
      </c>
      <c r="DB920" s="369"/>
      <c r="DC920" s="155" t="str">
        <f t="shared" si="2359"/>
        <v>-</v>
      </c>
      <c r="DD920" s="367"/>
      <c r="DE920" s="374">
        <f t="shared" si="2360"/>
        <v>0</v>
      </c>
      <c r="DF920" s="373"/>
      <c r="DG920" s="818">
        <f t="shared" si="2361"/>
        <v>0</v>
      </c>
      <c r="DH920" s="372"/>
      <c r="DI920" s="267">
        <f t="shared" si="2334"/>
        <v>0</v>
      </c>
      <c r="DJ920" s="373"/>
      <c r="DK920" s="374">
        <f t="shared" si="2335"/>
        <v>0</v>
      </c>
      <c r="DL920" s="373"/>
      <c r="DM920" s="375">
        <f t="shared" si="2336"/>
        <v>0</v>
      </c>
      <c r="DN920" s="373"/>
      <c r="DO920" s="155">
        <f t="shared" si="2337"/>
        <v>0</v>
      </c>
      <c r="DP920" s="372"/>
      <c r="DQ920" s="155">
        <f t="shared" si="2338"/>
        <v>0</v>
      </c>
      <c r="DR920" s="373"/>
      <c r="DS920" s="155">
        <f t="shared" si="2339"/>
        <v>0</v>
      </c>
      <c r="DT920" s="372"/>
      <c r="DU920" s="155">
        <f t="shared" si="2340"/>
        <v>0</v>
      </c>
      <c r="DV920" s="373"/>
      <c r="DW920" s="4891">
        <f t="shared" si="2343"/>
        <v>0</v>
      </c>
      <c r="DX920" s="372"/>
      <c r="DY920" s="154">
        <f t="shared" si="2341"/>
        <v>0</v>
      </c>
      <c r="DZ920" s="373"/>
      <c r="EA920" s="154">
        <f t="shared" si="2344"/>
        <v>0</v>
      </c>
      <c r="EB920" s="373"/>
      <c r="EC920" s="269">
        <f t="shared" si="2342"/>
        <v>0</v>
      </c>
      <c r="ED920" s="376"/>
      <c r="EE920" s="6971">
        <f t="shared" si="2321"/>
        <v>0</v>
      </c>
      <c r="EF920" s="377"/>
      <c r="EG920" s="273"/>
      <c r="EH920" s="274"/>
      <c r="EI920" s="275"/>
      <c r="EJ920" s="276"/>
      <c r="EK920" s="275"/>
      <c r="EL920" s="277"/>
      <c r="EM920" s="278" t="str">
        <f>IF(CE920="-"," ",IF(AR920=1,1," "))</f>
        <v xml:space="preserve"> </v>
      </c>
      <c r="EN920" s="372"/>
      <c r="EO920" s="155">
        <f>IF(AT920=1,1,0)</f>
        <v>0</v>
      </c>
      <c r="EP920" s="373"/>
      <c r="ER920" s="194"/>
      <c r="ET920" s="154">
        <v>46303</v>
      </c>
      <c r="EU920" s="373">
        <v>4263438</v>
      </c>
      <c r="EV920" s="154">
        <f t="shared" si="2362"/>
        <v>1</v>
      </c>
      <c r="EW920" s="373"/>
      <c r="EX920" s="154"/>
      <c r="EY920" s="367"/>
      <c r="EZ920" s="154"/>
      <c r="FA920" s="367"/>
      <c r="FB920" s="154"/>
      <c r="FC920" s="367"/>
      <c r="FD920" s="154">
        <v>46344</v>
      </c>
      <c r="FE920" s="367">
        <v>4363009</v>
      </c>
      <c r="FF920" s="155"/>
      <c r="FG920" s="367"/>
      <c r="FH920" s="154"/>
      <c r="FI920" s="367"/>
      <c r="FJ920" s="154">
        <v>46303</v>
      </c>
      <c r="FK920" s="373">
        <v>4263439</v>
      </c>
      <c r="FL920" s="155">
        <f t="shared" si="2363"/>
        <v>1</v>
      </c>
      <c r="FM920" s="279"/>
      <c r="FN920" s="1184"/>
      <c r="FO920" s="280"/>
      <c r="FP920" s="281"/>
      <c r="FQ920" s="282"/>
      <c r="FS920" s="281"/>
      <c r="FT920" s="282"/>
    </row>
    <row r="921" spans="1:176" ht="18.600000000000001" customHeight="1">
      <c r="A921" s="228">
        <f t="shared" si="2332"/>
        <v>911</v>
      </c>
      <c r="B921" s="343" t="str">
        <f t="shared" si="2368"/>
        <v>4IE</v>
      </c>
      <c r="C921" s="6947">
        <v>46357</v>
      </c>
      <c r="D921" s="7624" t="s">
        <v>29</v>
      </c>
      <c r="E921" s="7632" t="s">
        <v>2085</v>
      </c>
      <c r="F921" s="7123"/>
      <c r="G921" s="7124"/>
      <c r="H921" s="1330" t="s">
        <v>629</v>
      </c>
      <c r="I921" s="1264" t="s">
        <v>992</v>
      </c>
      <c r="J921" s="1264" t="s">
        <v>2013</v>
      </c>
      <c r="K921" s="599" t="s">
        <v>11</v>
      </c>
      <c r="L921" s="7897"/>
      <c r="M921" s="7804">
        <v>46336</v>
      </c>
      <c r="N921" s="7125"/>
      <c r="O921" s="7804">
        <v>46337</v>
      </c>
      <c r="P921" s="7125"/>
      <c r="Q921" s="7870">
        <v>46339</v>
      </c>
      <c r="R921" s="7125"/>
      <c r="S921" s="7476">
        <v>46340</v>
      </c>
      <c r="T921" s="7125"/>
      <c r="U921" s="7696">
        <v>46340</v>
      </c>
      <c r="V921" s="7125"/>
      <c r="W921" s="7849">
        <v>46344</v>
      </c>
      <c r="X921" s="7126"/>
      <c r="Y921" s="7127">
        <v>46351</v>
      </c>
      <c r="Z921" s="7127">
        <v>46351</v>
      </c>
      <c r="AA921" s="7128"/>
      <c r="AB921" s="7127"/>
      <c r="AC921" s="251" t="s">
        <v>627</v>
      </c>
      <c r="AD921" s="7129"/>
      <c r="AE921" s="7130">
        <v>6</v>
      </c>
      <c r="AF921" s="363" t="str">
        <f t="shared" si="2345"/>
        <v>4IE</v>
      </c>
      <c r="AG921" s="7132"/>
      <c r="AH921" s="7132">
        <v>1</v>
      </c>
      <c r="AI921" s="7132"/>
      <c r="AJ921" s="7132"/>
      <c r="AK921" s="7132"/>
      <c r="AL921" s="7132"/>
      <c r="AM921" s="7132"/>
      <c r="AN921" s="7132">
        <v>1</v>
      </c>
      <c r="AO921" s="7132"/>
      <c r="AP921" s="7131">
        <v>1</v>
      </c>
      <c r="AQ921" s="7132">
        <v>1</v>
      </c>
      <c r="AR921" s="7132">
        <v>1</v>
      </c>
      <c r="AS921" s="7132"/>
      <c r="AT921" s="7132"/>
      <c r="AU921" s="7133"/>
      <c r="AV921" s="7134">
        <f t="shared" si="2333"/>
        <v>1</v>
      </c>
      <c r="AW921" s="590">
        <v>46330</v>
      </c>
      <c r="AX921" s="7135">
        <v>4263485</v>
      </c>
      <c r="AY921" s="154">
        <v>46303</v>
      </c>
      <c r="AZ921" s="367">
        <v>4263445</v>
      </c>
      <c r="BA921" s="154">
        <v>46330</v>
      </c>
      <c r="BB921" s="367">
        <v>4263489</v>
      </c>
      <c r="BC921" s="368">
        <v>46330</v>
      </c>
      <c r="BD921" s="369">
        <v>4263491</v>
      </c>
      <c r="BE921" s="4599">
        <v>46317</v>
      </c>
      <c r="BF921" s="367">
        <v>4263452</v>
      </c>
      <c r="BG921" s="368">
        <v>46330</v>
      </c>
      <c r="BH921" s="367">
        <v>4263495</v>
      </c>
      <c r="BI921" s="154" t="str">
        <f t="shared" si="2311"/>
        <v>-</v>
      </c>
      <c r="BJ921" s="367"/>
      <c r="BK921" s="154" t="str">
        <f t="shared" si="2346"/>
        <v>-</v>
      </c>
      <c r="BL921" s="367"/>
      <c r="BM921" s="154" t="str">
        <f t="shared" si="2347"/>
        <v>-</v>
      </c>
      <c r="BN921" s="367"/>
      <c r="BO921" s="155" t="str">
        <f t="shared" si="2348"/>
        <v>-</v>
      </c>
      <c r="BP921" s="367"/>
      <c r="BQ921" s="154">
        <v>46281</v>
      </c>
      <c r="BR921" s="369">
        <v>4263457</v>
      </c>
      <c r="BS921" s="154" t="str">
        <f t="shared" si="2349"/>
        <v>-</v>
      </c>
      <c r="BT921" s="369"/>
      <c r="BU921" s="154" t="str">
        <f t="shared" si="2350"/>
        <v>-</v>
      </c>
      <c r="BV921" s="369"/>
      <c r="BW921" s="154" t="str">
        <f t="shared" si="2351"/>
        <v>-</v>
      </c>
      <c r="BX921" s="367"/>
      <c r="BY921" s="154" t="str">
        <f t="shared" si="2352"/>
        <v>-</v>
      </c>
      <c r="BZ921" s="369"/>
      <c r="CA921" s="154" t="str">
        <f t="shared" si="2353"/>
        <v>-</v>
      </c>
      <c r="CB921" s="367"/>
      <c r="CC921" s="154" t="str">
        <f t="shared" si="2354"/>
        <v>-</v>
      </c>
      <c r="CD921" s="367"/>
      <c r="CE921" s="7136"/>
      <c r="CF921" s="7135"/>
      <c r="CG921" s="7138"/>
      <c r="CH921" s="7137"/>
      <c r="CI921" s="7136"/>
      <c r="CJ921" s="7135"/>
      <c r="CK921" s="7136"/>
      <c r="CL921" s="7137"/>
      <c r="CM921" s="7136"/>
      <c r="CN921" s="7137"/>
      <c r="CO921" s="7138"/>
      <c r="CP921" s="7137"/>
      <c r="CQ921" s="7138"/>
      <c r="CR921" s="7137"/>
      <c r="CS921" s="2850" t="str">
        <f t="shared" si="2355"/>
        <v>-</v>
      </c>
      <c r="CT921" s="2851"/>
      <c r="CU921" s="2855"/>
      <c r="CV921" s="2851"/>
      <c r="CW921" s="2850" t="str">
        <f t="shared" si="2356"/>
        <v>-</v>
      </c>
      <c r="CX921" s="2851"/>
      <c r="CY921" s="2855" t="str">
        <f t="shared" si="2357"/>
        <v>-</v>
      </c>
      <c r="CZ921" s="2851"/>
      <c r="DA921" s="154" t="str">
        <f t="shared" si="2358"/>
        <v>-</v>
      </c>
      <c r="DB921" s="369"/>
      <c r="DC921" s="155" t="str">
        <f t="shared" si="2359"/>
        <v>-</v>
      </c>
      <c r="DD921" s="367"/>
      <c r="DE921" s="374">
        <f t="shared" si="2360"/>
        <v>0</v>
      </c>
      <c r="DF921" s="373"/>
      <c r="DG921" s="818">
        <f t="shared" si="2361"/>
        <v>1</v>
      </c>
      <c r="DH921" s="372"/>
      <c r="DI921" s="267">
        <f t="shared" si="2334"/>
        <v>0</v>
      </c>
      <c r="DJ921" s="373"/>
      <c r="DK921" s="374">
        <f t="shared" si="2335"/>
        <v>0</v>
      </c>
      <c r="DL921" s="373"/>
      <c r="DM921" s="375">
        <f t="shared" si="2336"/>
        <v>0</v>
      </c>
      <c r="DN921" s="373"/>
      <c r="DO921" s="155">
        <f t="shared" si="2337"/>
        <v>0</v>
      </c>
      <c r="DP921" s="372"/>
      <c r="DQ921" s="155">
        <f t="shared" si="2338"/>
        <v>0</v>
      </c>
      <c r="DR921" s="373"/>
      <c r="DS921" s="155">
        <f t="shared" si="2339"/>
        <v>0</v>
      </c>
      <c r="DT921" s="372"/>
      <c r="DU921" s="155">
        <f t="shared" si="2340"/>
        <v>0</v>
      </c>
      <c r="DV921" s="373"/>
      <c r="DW921" s="4891">
        <f t="shared" si="2343"/>
        <v>1</v>
      </c>
      <c r="DX921" s="372"/>
      <c r="DY921" s="154">
        <f t="shared" si="2341"/>
        <v>0</v>
      </c>
      <c r="DZ921" s="373"/>
      <c r="EA921" s="154">
        <f t="shared" si="2344"/>
        <v>1</v>
      </c>
      <c r="EB921" s="373"/>
      <c r="EC921" s="269">
        <f t="shared" si="2342"/>
        <v>1</v>
      </c>
      <c r="ED921" s="376"/>
      <c r="EE921" s="6971">
        <f t="shared" si="2321"/>
        <v>1</v>
      </c>
      <c r="EF921" s="7141"/>
      <c r="EG921" s="273"/>
      <c r="EH921" s="274"/>
      <c r="EI921" s="275"/>
      <c r="EJ921" s="276"/>
      <c r="EK921" s="275"/>
      <c r="EL921" s="277"/>
      <c r="EM921" s="829"/>
      <c r="EN921" s="7140"/>
      <c r="EO921" s="7138"/>
      <c r="EP921" s="7139"/>
      <c r="ER921" s="7142"/>
      <c r="ET921" s="154" t="str">
        <f t="shared" ref="ET921:ET927" si="2369">IF($AE921=0,"　",VLOOKUP($AE921,ﾚｰｻﾞOP,60,0))</f>
        <v>-</v>
      </c>
      <c r="EU921" s="373"/>
      <c r="EV921" s="154" t="str">
        <f t="shared" si="2362"/>
        <v>-</v>
      </c>
      <c r="EW921" s="7139"/>
      <c r="EX921" s="7136"/>
      <c r="EY921" s="7137"/>
      <c r="EZ921" s="7136"/>
      <c r="FA921" s="7137"/>
      <c r="FB921" s="7136"/>
      <c r="FC921" s="7137"/>
      <c r="FD921" s="7136"/>
      <c r="FE921" s="7137"/>
      <c r="FF921" s="7138"/>
      <c r="FG921" s="7137"/>
      <c r="FH921" s="7136"/>
      <c r="FI921" s="7137"/>
      <c r="FJ921" s="154" t="str">
        <f>IF($AE921=0,"　",VLOOKUP($AE921,ﾚｰｻﾞOP,67,0))</f>
        <v>-</v>
      </c>
      <c r="FK921" s="373"/>
      <c r="FL921" s="155" t="str">
        <f t="shared" si="2363"/>
        <v>-</v>
      </c>
      <c r="FM921" s="7135"/>
      <c r="FN921" s="7136"/>
      <c r="FO921" s="7137"/>
      <c r="FP921" s="7136"/>
      <c r="FQ921" s="7137"/>
      <c r="FS921" s="7136"/>
      <c r="FT921" s="7137"/>
    </row>
    <row r="922" spans="1:176" ht="19.2" customHeight="1">
      <c r="A922" s="228">
        <f t="shared" si="961"/>
        <v>912</v>
      </c>
      <c r="B922" s="343" t="str">
        <f>AF922</f>
        <v>　</v>
      </c>
      <c r="C922" s="6947">
        <v>46359</v>
      </c>
      <c r="D922" s="7683" t="s">
        <v>2306</v>
      </c>
      <c r="E922" s="7684" t="s">
        <v>2307</v>
      </c>
      <c r="F922" s="1564" t="s">
        <v>2559</v>
      </c>
      <c r="G922" s="1263"/>
      <c r="H922" s="1330" t="s">
        <v>630</v>
      </c>
      <c r="I922" s="1264" t="s">
        <v>48</v>
      </c>
      <c r="J922" s="1264" t="s">
        <v>20</v>
      </c>
      <c r="K922" s="599" t="s">
        <v>11</v>
      </c>
      <c r="L922" s="600"/>
      <c r="M922" s="7703">
        <v>46336</v>
      </c>
      <c r="N922" s="353"/>
      <c r="O922" s="7703">
        <v>46338</v>
      </c>
      <c r="P922" s="353"/>
      <c r="Q922" s="7703">
        <v>46339</v>
      </c>
      <c r="R922" s="353"/>
      <c r="S922" s="354">
        <v>46340</v>
      </c>
      <c r="T922" s="353"/>
      <c r="U922" s="7690">
        <v>46343</v>
      </c>
      <c r="V922" s="353"/>
      <c r="W922" s="7832">
        <v>46344</v>
      </c>
      <c r="X922" s="357"/>
      <c r="Y922" s="359">
        <v>46352</v>
      </c>
      <c r="Z922" s="359">
        <v>46352</v>
      </c>
      <c r="AA922" s="601"/>
      <c r="AB922" s="359"/>
      <c r="AC922" s="602"/>
      <c r="AD922" s="361"/>
      <c r="AE922" s="362"/>
      <c r="AF922" s="363" t="str">
        <f>IF($AE922=0,"　",VLOOKUP($AE922,ﾚｰｻﾞOP,69,0))</f>
        <v>　</v>
      </c>
      <c r="AG922" s="364"/>
      <c r="AH922" s="364"/>
      <c r="AI922" s="364"/>
      <c r="AJ922" s="364"/>
      <c r="AK922" s="364"/>
      <c r="AL922" s="364"/>
      <c r="AM922" s="364"/>
      <c r="AN922" s="364"/>
      <c r="AO922" s="364"/>
      <c r="AP922" s="363"/>
      <c r="AQ922" s="255"/>
      <c r="AR922" s="255"/>
      <c r="AS922" s="255"/>
      <c r="AT922" s="255"/>
      <c r="AU922" s="2843">
        <f t="shared" ref="AU922" si="2370">IF(AI922="付属済",0,IF(AI922=1,AI922+AP922,0))</f>
        <v>0</v>
      </c>
      <c r="AV922" s="4008">
        <f t="shared" ref="AV922" si="2371">IF(AE922=0,0,(AR922*1)+(AS922*100))</f>
        <v>0</v>
      </c>
      <c r="AW922" s="590" t="str">
        <f>IF($AE922=0,"　",VLOOKUP($AE922,ﾚｰｻﾞOP,5,0))</f>
        <v>　</v>
      </c>
      <c r="AX922" s="369"/>
      <c r="AY922" s="154" t="str">
        <f>IF($AE922=0,"　",VLOOKUP($AE922,ﾚｰｻﾞOP,6,0))</f>
        <v>　</v>
      </c>
      <c r="AZ922" s="367"/>
      <c r="BA922" s="154" t="str">
        <f>IF($AE922=0,"　",VLOOKUP($AE922,ﾚｰｻﾞOP,7,0))</f>
        <v>　</v>
      </c>
      <c r="BB922" s="367"/>
      <c r="BC922" s="368" t="str">
        <f>IF($AE922=0,"　",VLOOKUP($AE922,ﾚｰｻﾞOP,8,0))</f>
        <v>　</v>
      </c>
      <c r="BD922" s="369"/>
      <c r="BE922" s="4599" t="str">
        <f>IF($AE922=0,"　",VLOOKUP($AE922,ﾚｰｻﾞOP,9,0))</f>
        <v>　</v>
      </c>
      <c r="BF922" s="367"/>
      <c r="BG922" s="368" t="str">
        <f>IF($AE922=0,"　",VLOOKUP($AE922,ﾚｰｻﾞOP,10,0))</f>
        <v>　</v>
      </c>
      <c r="BH922" s="367"/>
      <c r="BI922" s="154" t="str">
        <f>IF($AE922=0,"　",VLOOKUP($AE922,ﾚｰｻﾞOP,11,0))</f>
        <v>　</v>
      </c>
      <c r="BJ922" s="367"/>
      <c r="BK922" s="154" t="str">
        <f>IF($AE922=0,"　",VLOOKUP($AE922,ﾚｰｻﾞOP,57,0))</f>
        <v>　</v>
      </c>
      <c r="BL922" s="367"/>
      <c r="BM922" s="154" t="str">
        <f>IF($AE922=0,"　",VLOOKUP($AE922,ﾚｰｻﾞOP,58,0))</f>
        <v>　</v>
      </c>
      <c r="BN922" s="367"/>
      <c r="BO922" s="155" t="str">
        <f>IF($AE922=0,"　",VLOOKUP($AE922,ﾚｰｻﾞOP,59,0))</f>
        <v>　</v>
      </c>
      <c r="BP922" s="367"/>
      <c r="BQ922" s="154" t="str">
        <f>IF($AE922=0,"　",VLOOKUP($AE922,ﾚｰｻﾞOP,12,0))</f>
        <v>　</v>
      </c>
      <c r="BR922" s="369"/>
      <c r="BS922" s="154" t="str">
        <f>IF($AE922=0,"　",VLOOKUP($AE922,ﾚｰｻﾞOP,13,0))</f>
        <v>　</v>
      </c>
      <c r="BT922" s="369"/>
      <c r="BU922" s="154" t="str">
        <f>IF($AE922=0,"　",VLOOKUP($AE922,ﾚｰｻﾞOP,14,0))</f>
        <v>　</v>
      </c>
      <c r="BV922" s="369"/>
      <c r="BW922" s="154" t="str">
        <f>IF($AE922=0,"　",VLOOKUP($AE922,ﾚｰｻﾞOP,15,0))</f>
        <v>　</v>
      </c>
      <c r="BX922" s="367"/>
      <c r="BY922" s="154" t="str">
        <f>IF($AE922=0,"　",VLOOKUP($AE922,ﾚｰｻﾞOP,16,0))</f>
        <v>　</v>
      </c>
      <c r="BZ922" s="369"/>
      <c r="CA922" s="154" t="str">
        <f>IF($AE922=0,"　",VLOOKUP($AE922,ﾚｰｻﾞOP,17,0))</f>
        <v>　</v>
      </c>
      <c r="CB922" s="367"/>
      <c r="CC922" s="154" t="str">
        <f>IF($AE922=0,"　",VLOOKUP($AE922,ﾚｰｻﾞOP,18,0))</f>
        <v>　</v>
      </c>
      <c r="CD922" s="367"/>
      <c r="CE922" s="2850" t="str">
        <f>IF($AE922=0,"　",VLOOKUP($AE922,ﾚｰｻﾞOP,19,0))</f>
        <v>　</v>
      </c>
      <c r="CF922" s="2846"/>
      <c r="CG922" s="2855" t="str">
        <f>IF($AE922=0,"　",VLOOKUP($AE922,ﾚｰｻﾞOP,20,0))</f>
        <v>　</v>
      </c>
      <c r="CH922" s="2851"/>
      <c r="CI922" s="2850" t="str">
        <f>IF($AE922=0,"　",VLOOKUP($AE922,ﾚｰｻﾞOP,21,0))</f>
        <v>　</v>
      </c>
      <c r="CJ922" s="2846"/>
      <c r="CK922" s="2850" t="str">
        <f>IF($AE922=0,"　",VLOOKUP($AE922,ﾚｰｻﾞOP,22,0))</f>
        <v>　</v>
      </c>
      <c r="CL922" s="2851"/>
      <c r="CM922" s="2850" t="str">
        <f>IF($AE922=0,"　",VLOOKUP($AE922,ﾚｰｻﾞOP,23,0))</f>
        <v>　</v>
      </c>
      <c r="CN922" s="2851"/>
      <c r="CO922" s="2855" t="str">
        <f>IF($AE922=0,"　",VLOOKUP($AE922,ﾚｰｻﾞOP,24,0))</f>
        <v>　</v>
      </c>
      <c r="CP922" s="2851"/>
      <c r="CQ922" s="2855" t="str">
        <f>IF($AE922=0,"　",VLOOKUP($AE922,ﾚｰｻﾞOP,25,0))</f>
        <v>　</v>
      </c>
      <c r="CR922" s="2851"/>
      <c r="CS922" s="2850" t="str">
        <f>IF($AE922=0,"　",VLOOKUP($AE922,ﾚｰｻﾞOP,26,0))</f>
        <v>　</v>
      </c>
      <c r="CT922" s="2851"/>
      <c r="CU922" s="2855"/>
      <c r="CV922" s="2851"/>
      <c r="CW922" s="2850" t="str">
        <f>IF($AE922=0,"　",VLOOKUP($AE922,ﾚｰｻﾞOP,28,0))</f>
        <v>　</v>
      </c>
      <c r="CX922" s="2851"/>
      <c r="CY922" s="2855" t="str">
        <f>IF($AE922=0,"　",VLOOKUP($AE922,ﾚｰｻﾞOP,29,0))</f>
        <v>　</v>
      </c>
      <c r="CZ922" s="2851"/>
      <c r="DA922" s="154" t="str">
        <f>IF($AE922=0,"　",VLOOKUP($AE922,ﾚｰｻﾞOP,30,0))</f>
        <v>　</v>
      </c>
      <c r="DB922" s="369"/>
      <c r="DC922" s="155" t="str">
        <f>IF($AE922=0,"　",VLOOKUP($AE922,ﾚｰｻﾞOP,31,0))</f>
        <v>　</v>
      </c>
      <c r="DD922" s="367"/>
      <c r="DE922" s="374">
        <f>IF(AG922=1,1,0)</f>
        <v>0</v>
      </c>
      <c r="DF922" s="373"/>
      <c r="DG922" s="818">
        <f>IF(AH922=1,1,0)</f>
        <v>0</v>
      </c>
      <c r="DH922" s="372"/>
      <c r="DI922" s="267">
        <f t="shared" ref="DI922" si="2372">IF(AG922=1,1,0)</f>
        <v>0</v>
      </c>
      <c r="DJ922" s="373"/>
      <c r="DK922" s="374">
        <f t="shared" ref="DK922" si="2373">IF(AU922=2,1,0)</f>
        <v>0</v>
      </c>
      <c r="DL922" s="373"/>
      <c r="DM922" s="375">
        <f t="shared" ref="DM922" si="2374">IF(AU922=1,1,0)</f>
        <v>0</v>
      </c>
      <c r="DN922" s="373"/>
      <c r="DO922" s="155">
        <f t="shared" ref="DO922" si="2375">IF(AJ922=1,1,0)</f>
        <v>0</v>
      </c>
      <c r="DP922" s="372"/>
      <c r="DQ922" s="155">
        <f t="shared" ref="DQ922" si="2376">IF(AK922=1,1,0)</f>
        <v>0</v>
      </c>
      <c r="DR922" s="373"/>
      <c r="DS922" s="155">
        <f t="shared" ref="DS922" si="2377">IF(AL922=1,1,0)</f>
        <v>0</v>
      </c>
      <c r="DT922" s="372"/>
      <c r="DU922" s="155">
        <f t="shared" ref="DU922" si="2378">IF(AM922=1,1,0)</f>
        <v>0</v>
      </c>
      <c r="DV922" s="373"/>
      <c r="DW922" s="4891">
        <f t="shared" ref="DW922" si="2379">IF(AN922=1,1,0)</f>
        <v>0</v>
      </c>
      <c r="DX922" s="372"/>
      <c r="DY922" s="154">
        <f t="shared" ref="DY922" si="2380">IF(AO922=1,1,0)</f>
        <v>0</v>
      </c>
      <c r="DZ922" s="373"/>
      <c r="EA922" s="154">
        <f t="shared" ref="EA922" si="2381">IF(AP922=1,1,0)</f>
        <v>0</v>
      </c>
      <c r="EB922" s="373"/>
      <c r="EC922" s="269">
        <f t="shared" ref="EC922" si="2382">IF(AQ922=1,1,0)</f>
        <v>0</v>
      </c>
      <c r="ED922" s="376"/>
      <c r="EE922" s="822">
        <f>IF(AV922=0,0,1)</f>
        <v>0</v>
      </c>
      <c r="EF922" s="377"/>
      <c r="EG922" s="273"/>
      <c r="EH922" s="274"/>
      <c r="EI922" s="275"/>
      <c r="EJ922" s="276"/>
      <c r="EK922" s="275"/>
      <c r="EL922" s="277"/>
      <c r="EM922" s="278" t="str">
        <f t="shared" ref="EM922" si="2383">IF(CE922="-"," ",IF(AR922=1,1," "))</f>
        <v xml:space="preserve"> </v>
      </c>
      <c r="EN922" s="372"/>
      <c r="EO922" s="155">
        <f t="shared" ref="EO922" si="2384">IF(AT922=1,1,0)</f>
        <v>0</v>
      </c>
      <c r="EP922" s="373"/>
      <c r="ER922" s="194"/>
      <c r="ET922" s="154" t="str">
        <f>IF($AE922=0,"　",VLOOKUP($AE922,ﾚｰｻﾞOP,60,0))</f>
        <v>　</v>
      </c>
      <c r="EU922" s="373"/>
      <c r="EV922" s="154" t="str">
        <f>IF($AE922=0,"　",VLOOKUP($AE922,ﾚｰｻﾞOP,60,0))</f>
        <v>　</v>
      </c>
      <c r="EW922" s="373"/>
      <c r="EX922" s="154"/>
      <c r="EY922" s="367"/>
      <c r="EZ922" s="154"/>
      <c r="FA922" s="367"/>
      <c r="FB922" s="154"/>
      <c r="FC922" s="367"/>
      <c r="FD922" s="154"/>
      <c r="FE922" s="367"/>
      <c r="FF922" s="155"/>
      <c r="FG922" s="367"/>
      <c r="FH922" s="154"/>
      <c r="FI922" s="367"/>
      <c r="FJ922" s="154" t="str">
        <f>IF($AE922=0,"　",VLOOKUP($AE922,ﾚｰｻﾞOP,67,0))</f>
        <v>　</v>
      </c>
      <c r="FK922" s="373"/>
      <c r="FL922" s="155" t="str">
        <f>IF($AE922=0,"　",VLOOKUP($AE922,ﾚｰｻﾞOP,68,0))</f>
        <v>　</v>
      </c>
      <c r="FM922" s="279"/>
      <c r="FN922" s="1184"/>
      <c r="FO922" s="280"/>
      <c r="FP922" s="281"/>
      <c r="FQ922" s="282"/>
      <c r="FS922" s="281"/>
      <c r="FT922" s="282"/>
    </row>
    <row r="923" spans="1:176" ht="18.600000000000001" customHeight="1">
      <c r="A923" s="228">
        <f t="shared" si="2332"/>
        <v>913</v>
      </c>
      <c r="B923" s="343" t="str">
        <f t="shared" si="2368"/>
        <v>4IE</v>
      </c>
      <c r="C923" s="6947">
        <v>46357</v>
      </c>
      <c r="D923" s="6192" t="s">
        <v>990</v>
      </c>
      <c r="E923" s="6193" t="s">
        <v>2096</v>
      </c>
      <c r="F923" s="1564"/>
      <c r="G923" s="1263"/>
      <c r="H923" s="1330" t="s">
        <v>629</v>
      </c>
      <c r="I923" s="1264" t="s">
        <v>992</v>
      </c>
      <c r="J923" s="1264"/>
      <c r="K923" s="599" t="s">
        <v>11</v>
      </c>
      <c r="L923" s="600"/>
      <c r="M923" s="7870">
        <v>46337</v>
      </c>
      <c r="N923" s="353"/>
      <c r="O923" s="7870">
        <v>46338</v>
      </c>
      <c r="P923" s="353"/>
      <c r="Q923" s="7708">
        <v>46339</v>
      </c>
      <c r="R923" s="353"/>
      <c r="S923" s="7708">
        <v>46343</v>
      </c>
      <c r="T923" s="353"/>
      <c r="U923" s="7610">
        <v>46343</v>
      </c>
      <c r="V923" s="353"/>
      <c r="W923" s="7850">
        <v>46345</v>
      </c>
      <c r="X923" s="357"/>
      <c r="Y923" s="7194">
        <v>46352</v>
      </c>
      <c r="Z923" s="7194">
        <v>46352</v>
      </c>
      <c r="AA923" s="601"/>
      <c r="AB923" s="359"/>
      <c r="AC923" s="251"/>
      <c r="AD923" s="361"/>
      <c r="AE923" s="362">
        <v>25</v>
      </c>
      <c r="AF923" s="363" t="str">
        <f t="shared" si="2345"/>
        <v>4IE</v>
      </c>
      <c r="AG923" s="364"/>
      <c r="AH923" s="364"/>
      <c r="AI923" s="364"/>
      <c r="AJ923" s="364"/>
      <c r="AK923" s="364"/>
      <c r="AL923" s="364"/>
      <c r="AM923" s="364"/>
      <c r="AN923" s="364"/>
      <c r="AO923" s="364"/>
      <c r="AP923" s="363"/>
      <c r="AQ923" s="255"/>
      <c r="AR923" s="255"/>
      <c r="AS923" s="255"/>
      <c r="AT923" s="255"/>
      <c r="AU923" s="2843"/>
      <c r="AV923" s="4008"/>
      <c r="AW923" s="590" t="str">
        <f t="shared" si="2364"/>
        <v>-</v>
      </c>
      <c r="AX923" s="369"/>
      <c r="AY923" s="154" t="str">
        <f t="shared" si="2365"/>
        <v>-</v>
      </c>
      <c r="AZ923" s="367"/>
      <c r="BA923" s="154" t="str">
        <f t="shared" si="2366"/>
        <v>-</v>
      </c>
      <c r="BB923" s="367"/>
      <c r="BC923" s="368" t="str">
        <f t="shared" si="2367"/>
        <v>-</v>
      </c>
      <c r="BD923" s="369"/>
      <c r="BE923" s="4599" t="str">
        <f t="shared" ref="BE923:BE957" si="2385">IF($AE923=0,"　",VLOOKUP($AE923,ﾚｰｻﾞOP,9,0))</f>
        <v>-</v>
      </c>
      <c r="BF923" s="367"/>
      <c r="BG923" s="368" t="str">
        <f t="shared" si="2331"/>
        <v>-</v>
      </c>
      <c r="BH923" s="367"/>
      <c r="BI923" s="154" t="str">
        <f t="shared" si="2311"/>
        <v>-</v>
      </c>
      <c r="BJ923" s="367"/>
      <c r="BK923" s="154" t="str">
        <f t="shared" si="2346"/>
        <v>-</v>
      </c>
      <c r="BL923" s="367"/>
      <c r="BM923" s="154" t="str">
        <f t="shared" si="2347"/>
        <v>-</v>
      </c>
      <c r="BN923" s="367"/>
      <c r="BO923" s="155" t="str">
        <f t="shared" si="2348"/>
        <v>-</v>
      </c>
      <c r="BP923" s="367"/>
      <c r="BQ923" s="154" t="str">
        <f t="shared" ref="BQ923:BQ957" si="2386">IF($AE923=0,"　",VLOOKUP($AE923,ﾚｰｻﾞOP,12,0))</f>
        <v>-</v>
      </c>
      <c r="BR923" s="369"/>
      <c r="BS923" s="154" t="str">
        <f t="shared" si="2349"/>
        <v>-</v>
      </c>
      <c r="BT923" s="369"/>
      <c r="BU923" s="154" t="str">
        <f t="shared" si="2350"/>
        <v>-</v>
      </c>
      <c r="BV923" s="369"/>
      <c r="BW923" s="154" t="str">
        <f t="shared" si="2351"/>
        <v>-</v>
      </c>
      <c r="BX923" s="367"/>
      <c r="BY923" s="154" t="str">
        <f t="shared" si="2352"/>
        <v>-</v>
      </c>
      <c r="BZ923" s="369"/>
      <c r="CA923" s="154" t="str">
        <f t="shared" si="2353"/>
        <v>-</v>
      </c>
      <c r="CB923" s="367"/>
      <c r="CC923" s="154" t="str">
        <f t="shared" si="2354"/>
        <v>-</v>
      </c>
      <c r="CD923" s="367"/>
      <c r="CE923" s="2850"/>
      <c r="CF923" s="2846"/>
      <c r="CG923" s="2855"/>
      <c r="CH923" s="2851"/>
      <c r="CI923" s="2850"/>
      <c r="CJ923" s="2846"/>
      <c r="CK923" s="2850"/>
      <c r="CL923" s="2851"/>
      <c r="CM923" s="2850"/>
      <c r="CN923" s="2851"/>
      <c r="CO923" s="2855"/>
      <c r="CP923" s="2851"/>
      <c r="CQ923" s="2855"/>
      <c r="CR923" s="2851"/>
      <c r="CS923" s="2850" t="str">
        <f t="shared" si="2355"/>
        <v>-</v>
      </c>
      <c r="CT923" s="2851"/>
      <c r="CU923" s="2855"/>
      <c r="CV923" s="2851"/>
      <c r="CW923" s="2850" t="str">
        <f t="shared" si="2356"/>
        <v>-</v>
      </c>
      <c r="CX923" s="2851"/>
      <c r="CY923" s="2855" t="str">
        <f t="shared" si="2357"/>
        <v>-</v>
      </c>
      <c r="CZ923" s="2851"/>
      <c r="DA923" s="154" t="str">
        <f t="shared" si="2358"/>
        <v>-</v>
      </c>
      <c r="DB923" s="369"/>
      <c r="DC923" s="155" t="str">
        <f t="shared" si="2359"/>
        <v>-</v>
      </c>
      <c r="DD923" s="367"/>
      <c r="DE923" s="374">
        <f t="shared" si="2360"/>
        <v>0</v>
      </c>
      <c r="DF923" s="373"/>
      <c r="DG923" s="818">
        <f t="shared" si="2361"/>
        <v>0</v>
      </c>
      <c r="DH923" s="372"/>
      <c r="DI923" s="267">
        <f t="shared" si="2334"/>
        <v>0</v>
      </c>
      <c r="DJ923" s="373"/>
      <c r="DK923" s="374">
        <f t="shared" si="2335"/>
        <v>0</v>
      </c>
      <c r="DL923" s="373"/>
      <c r="DM923" s="375">
        <f t="shared" si="2336"/>
        <v>0</v>
      </c>
      <c r="DN923" s="373"/>
      <c r="DO923" s="155">
        <f t="shared" si="2337"/>
        <v>0</v>
      </c>
      <c r="DP923" s="372"/>
      <c r="DQ923" s="155">
        <f t="shared" si="2338"/>
        <v>0</v>
      </c>
      <c r="DR923" s="373"/>
      <c r="DS923" s="155">
        <f t="shared" si="2339"/>
        <v>0</v>
      </c>
      <c r="DT923" s="372"/>
      <c r="DU923" s="155">
        <f t="shared" si="2340"/>
        <v>0</v>
      </c>
      <c r="DV923" s="373"/>
      <c r="DW923" s="4891">
        <f t="shared" si="2343"/>
        <v>0</v>
      </c>
      <c r="DX923" s="372"/>
      <c r="DY923" s="154">
        <f t="shared" si="2341"/>
        <v>0</v>
      </c>
      <c r="DZ923" s="373"/>
      <c r="EA923" s="154">
        <f t="shared" si="2344"/>
        <v>0</v>
      </c>
      <c r="EB923" s="373"/>
      <c r="EC923" s="269">
        <f t="shared" si="2342"/>
        <v>0</v>
      </c>
      <c r="ED923" s="376"/>
      <c r="EE923" s="6971">
        <f t="shared" si="2321"/>
        <v>0</v>
      </c>
      <c r="EF923" s="377"/>
      <c r="EG923" s="273"/>
      <c r="EH923" s="274"/>
      <c r="EI923" s="275"/>
      <c r="EJ923" s="276"/>
      <c r="EK923" s="275"/>
      <c r="EL923" s="277"/>
      <c r="EM923" s="278"/>
      <c r="EN923" s="372"/>
      <c r="EO923" s="155"/>
      <c r="EP923" s="373"/>
      <c r="ER923" s="194"/>
      <c r="ET923" s="154">
        <v>46303</v>
      </c>
      <c r="EU923" s="373">
        <v>4263438</v>
      </c>
      <c r="EV923" s="154">
        <f t="shared" si="2362"/>
        <v>1</v>
      </c>
      <c r="EW923" s="373"/>
      <c r="EX923" s="154"/>
      <c r="EY923" s="367"/>
      <c r="EZ923" s="154">
        <v>46302</v>
      </c>
      <c r="FA923" s="367">
        <v>4263482</v>
      </c>
      <c r="FB923" s="154"/>
      <c r="FC923" s="367"/>
      <c r="FD923" s="154">
        <v>46344</v>
      </c>
      <c r="FE923" s="367">
        <v>4363009</v>
      </c>
      <c r="FF923" s="155"/>
      <c r="FG923" s="367"/>
      <c r="FH923" s="154"/>
      <c r="FI923" s="367"/>
      <c r="FJ923" s="154">
        <v>46303</v>
      </c>
      <c r="FK923" s="373">
        <v>4263439</v>
      </c>
      <c r="FL923" s="155">
        <f t="shared" si="2363"/>
        <v>1</v>
      </c>
      <c r="FM923" s="279"/>
      <c r="FN923" s="1184"/>
      <c r="FO923" s="280"/>
      <c r="FP923" s="281"/>
      <c r="FQ923" s="282"/>
      <c r="FS923" s="281"/>
      <c r="FT923" s="282"/>
    </row>
    <row r="924" spans="1:176" ht="18.600000000000001" customHeight="1">
      <c r="A924" s="228">
        <f t="shared" si="2332"/>
        <v>914</v>
      </c>
      <c r="B924" s="343" t="str">
        <f t="shared" si="2368"/>
        <v>4IE</v>
      </c>
      <c r="C924" s="6947">
        <v>46357</v>
      </c>
      <c r="D924" s="1055" t="s">
        <v>2071</v>
      </c>
      <c r="E924" s="1056">
        <v>92510052</v>
      </c>
      <c r="F924" s="1564"/>
      <c r="G924" s="1263"/>
      <c r="H924" s="1330" t="s">
        <v>630</v>
      </c>
      <c r="I924" s="1264" t="s">
        <v>48</v>
      </c>
      <c r="J924" s="7640" t="s">
        <v>1702</v>
      </c>
      <c r="K924" s="599" t="s">
        <v>11</v>
      </c>
      <c r="L924" s="600"/>
      <c r="M924" s="7703">
        <v>46337</v>
      </c>
      <c r="N924" s="353"/>
      <c r="O924" s="7703">
        <v>46338</v>
      </c>
      <c r="P924" s="353"/>
      <c r="Q924" s="7703">
        <v>46340</v>
      </c>
      <c r="R924" s="353"/>
      <c r="S924" s="7703">
        <v>46343</v>
      </c>
      <c r="T924" s="353"/>
      <c r="U924" s="7610">
        <v>46343</v>
      </c>
      <c r="V924" s="353"/>
      <c r="W924" s="7831">
        <v>46345</v>
      </c>
      <c r="X924" s="357"/>
      <c r="Y924" s="359">
        <v>46352</v>
      </c>
      <c r="Z924" s="359">
        <v>46352</v>
      </c>
      <c r="AA924" s="601"/>
      <c r="AB924" s="359"/>
      <c r="AC924" s="251" t="s">
        <v>627</v>
      </c>
      <c r="AD924" s="361"/>
      <c r="AE924" s="362">
        <v>9</v>
      </c>
      <c r="AF924" s="363" t="str">
        <f t="shared" si="2345"/>
        <v>4IE</v>
      </c>
      <c r="AG924" s="364"/>
      <c r="AH924" s="364">
        <v>1</v>
      </c>
      <c r="AI924" s="364"/>
      <c r="AJ924" s="364"/>
      <c r="AK924" s="364"/>
      <c r="AL924" s="364"/>
      <c r="AM924" s="364"/>
      <c r="AN924" s="364"/>
      <c r="AO924" s="364"/>
      <c r="AP924" s="363">
        <v>1</v>
      </c>
      <c r="AQ924" s="255">
        <v>1</v>
      </c>
      <c r="AR924" s="255">
        <v>1</v>
      </c>
      <c r="AS924" s="255"/>
      <c r="AT924" s="255"/>
      <c r="AU924" s="2843">
        <f>IF(AI924="付属済",0,IF(AI924=1,AI924+AP924,0))</f>
        <v>0</v>
      </c>
      <c r="AV924" s="4008">
        <f t="shared" ref="AV924:AV932" si="2387">IF(AE924=0,0,(AR924*1)+(AS924*100))</f>
        <v>1</v>
      </c>
      <c r="AW924" s="590" t="str">
        <f t="shared" si="2364"/>
        <v>-</v>
      </c>
      <c r="AX924" s="369"/>
      <c r="AY924" s="154" t="str">
        <f t="shared" si="2365"/>
        <v>-</v>
      </c>
      <c r="AZ924" s="367"/>
      <c r="BA924" s="154" t="str">
        <f t="shared" si="2366"/>
        <v>-</v>
      </c>
      <c r="BB924" s="367"/>
      <c r="BC924" s="368" t="str">
        <f t="shared" si="2367"/>
        <v>-</v>
      </c>
      <c r="BD924" s="369"/>
      <c r="BE924" s="4599" t="str">
        <f t="shared" si="2385"/>
        <v>-</v>
      </c>
      <c r="BF924" s="367"/>
      <c r="BG924" s="368" t="str">
        <f t="shared" si="2331"/>
        <v>-</v>
      </c>
      <c r="BH924" s="367"/>
      <c r="BI924" s="154" t="str">
        <f t="shared" ref="BI924:BI957" si="2388">IF($AE924=0,"　",VLOOKUP($AE924,ﾚｰｻﾞOP,11,0))</f>
        <v>-</v>
      </c>
      <c r="BJ924" s="367"/>
      <c r="BK924" s="154" t="str">
        <f t="shared" si="2346"/>
        <v>-</v>
      </c>
      <c r="BL924" s="367"/>
      <c r="BM924" s="154" t="str">
        <f t="shared" si="2347"/>
        <v>-</v>
      </c>
      <c r="BN924" s="367"/>
      <c r="BO924" s="155" t="str">
        <f t="shared" si="2348"/>
        <v>-</v>
      </c>
      <c r="BP924" s="367"/>
      <c r="BQ924" s="154" t="str">
        <f t="shared" si="2386"/>
        <v>-</v>
      </c>
      <c r="BR924" s="369"/>
      <c r="BS924" s="154">
        <v>46303</v>
      </c>
      <c r="BT924" s="369">
        <v>4263442</v>
      </c>
      <c r="BU924" s="154">
        <v>46120</v>
      </c>
      <c r="BV924" s="369">
        <v>4263194</v>
      </c>
      <c r="BW924" s="154">
        <v>45926</v>
      </c>
      <c r="BX924" s="367">
        <v>4063387</v>
      </c>
      <c r="BY924" s="154">
        <v>45926</v>
      </c>
      <c r="BZ924" s="369">
        <v>4063388</v>
      </c>
      <c r="CA924" s="154">
        <v>46178</v>
      </c>
      <c r="CB924" s="367">
        <v>4263301</v>
      </c>
      <c r="CC924" s="154">
        <v>45926</v>
      </c>
      <c r="CD924" s="367">
        <v>4063390</v>
      </c>
      <c r="CE924" s="2850" t="str">
        <f>IF($AE924=0,"　",VLOOKUP($AE924,ﾚｰｻﾞOP,19,0))</f>
        <v>-</v>
      </c>
      <c r="CF924" s="2846"/>
      <c r="CG924" s="2855" t="str">
        <f>IF($AE924=0,"　",VLOOKUP($AE924,ﾚｰｻﾞOP,20,0))</f>
        <v>-</v>
      </c>
      <c r="CH924" s="2851"/>
      <c r="CI924" s="2850" t="str">
        <f>IF($AE924=0,"　",VLOOKUP($AE924,ﾚｰｻﾞOP,21,0))</f>
        <v>-</v>
      </c>
      <c r="CJ924" s="2846"/>
      <c r="CK924" s="2850" t="str">
        <f>IF($AE924=0,"　",VLOOKUP($AE924,ﾚｰｻﾞOP,22,0))</f>
        <v>-</v>
      </c>
      <c r="CL924" s="2851"/>
      <c r="CM924" s="2850" t="str">
        <f>IF($AE924=0,"　",VLOOKUP($AE924,ﾚｰｻﾞOP,23,0))</f>
        <v>-</v>
      </c>
      <c r="CN924" s="2851"/>
      <c r="CO924" s="2855" t="str">
        <f>IF($AE924=0,"　",VLOOKUP($AE924,ﾚｰｻﾞOP,24,0))</f>
        <v>-</v>
      </c>
      <c r="CP924" s="2851"/>
      <c r="CQ924" s="2855" t="str">
        <f>IF($AE924=0,"　",VLOOKUP($AE924,ﾚｰｻﾞOP,25,0))</f>
        <v>-</v>
      </c>
      <c r="CR924" s="2851"/>
      <c r="CS924" s="2850" t="str">
        <f t="shared" si="2355"/>
        <v>-</v>
      </c>
      <c r="CT924" s="2851"/>
      <c r="CU924" s="2855"/>
      <c r="CV924" s="2851"/>
      <c r="CW924" s="2850" t="str">
        <f t="shared" si="2356"/>
        <v>-</v>
      </c>
      <c r="CX924" s="2851"/>
      <c r="CY924" s="2855" t="str">
        <f t="shared" si="2357"/>
        <v>-</v>
      </c>
      <c r="CZ924" s="2851"/>
      <c r="DA924" s="154" t="str">
        <f t="shared" si="2358"/>
        <v>-</v>
      </c>
      <c r="DB924" s="369"/>
      <c r="DC924" s="155" t="str">
        <f t="shared" si="2359"/>
        <v>-</v>
      </c>
      <c r="DD924" s="367"/>
      <c r="DE924" s="374">
        <f t="shared" si="2360"/>
        <v>0</v>
      </c>
      <c r="DF924" s="373"/>
      <c r="DG924" s="818">
        <f t="shared" si="2361"/>
        <v>1</v>
      </c>
      <c r="DH924" s="372"/>
      <c r="DI924" s="267">
        <f t="shared" si="2334"/>
        <v>0</v>
      </c>
      <c r="DJ924" s="373"/>
      <c r="DK924" s="374">
        <f t="shared" si="2335"/>
        <v>0</v>
      </c>
      <c r="DL924" s="373"/>
      <c r="DM924" s="375">
        <f t="shared" si="2336"/>
        <v>0</v>
      </c>
      <c r="DN924" s="373"/>
      <c r="DO924" s="155">
        <f t="shared" si="2337"/>
        <v>0</v>
      </c>
      <c r="DP924" s="372"/>
      <c r="DQ924" s="155">
        <f t="shared" si="2338"/>
        <v>0</v>
      </c>
      <c r="DR924" s="373"/>
      <c r="DS924" s="155">
        <f t="shared" si="2339"/>
        <v>0</v>
      </c>
      <c r="DT924" s="372"/>
      <c r="DU924" s="155">
        <f t="shared" si="2340"/>
        <v>0</v>
      </c>
      <c r="DV924" s="373"/>
      <c r="DW924" s="4891">
        <f t="shared" si="2343"/>
        <v>0</v>
      </c>
      <c r="DX924" s="372"/>
      <c r="DY924" s="154">
        <f t="shared" si="2341"/>
        <v>0</v>
      </c>
      <c r="DZ924" s="373"/>
      <c r="EA924" s="154">
        <f t="shared" si="2344"/>
        <v>1</v>
      </c>
      <c r="EB924" s="373"/>
      <c r="EC924" s="269">
        <f t="shared" si="2342"/>
        <v>1</v>
      </c>
      <c r="ED924" s="376"/>
      <c r="EE924" s="822">
        <f t="shared" ref="EE924:EE957" si="2389">IF(AV924=0,0,1)</f>
        <v>1</v>
      </c>
      <c r="EF924" s="377"/>
      <c r="EG924" s="273"/>
      <c r="EH924" s="274"/>
      <c r="EI924" s="275"/>
      <c r="EJ924" s="276"/>
      <c r="EK924" s="275"/>
      <c r="EL924" s="277"/>
      <c r="EM924" s="278" t="str">
        <f>IF(CE924="-"," ",IF(AR924=1,1," "))</f>
        <v xml:space="preserve"> </v>
      </c>
      <c r="EN924" s="372"/>
      <c r="EO924" s="155">
        <f>IF(AT924=1,1,0)</f>
        <v>0</v>
      </c>
      <c r="EP924" s="373"/>
      <c r="ER924" s="194"/>
      <c r="ET924" s="154" t="str">
        <f t="shared" si="2369"/>
        <v>-</v>
      </c>
      <c r="EU924" s="373"/>
      <c r="EV924" s="154" t="str">
        <f t="shared" si="2362"/>
        <v>-</v>
      </c>
      <c r="EW924" s="373"/>
      <c r="EX924" s="154"/>
      <c r="EY924" s="367"/>
      <c r="EZ924" s="154"/>
      <c r="FA924" s="367"/>
      <c r="FB924" s="154"/>
      <c r="FC924" s="367"/>
      <c r="FD924" s="154"/>
      <c r="FE924" s="367"/>
      <c r="FF924" s="155"/>
      <c r="FG924" s="367"/>
      <c r="FH924" s="154"/>
      <c r="FI924" s="367"/>
      <c r="FJ924" s="154" t="str">
        <f>IF($AE924=0,"　",VLOOKUP($AE924,ﾚｰｻﾞOP,67,0))</f>
        <v>-</v>
      </c>
      <c r="FK924" s="373"/>
      <c r="FL924" s="155" t="str">
        <f t="shared" si="2363"/>
        <v>-</v>
      </c>
      <c r="FM924" s="279"/>
      <c r="FN924" s="1184"/>
      <c r="FO924" s="280"/>
      <c r="FP924" s="281"/>
      <c r="FQ924" s="282"/>
      <c r="FS924" s="281"/>
      <c r="FT924" s="282"/>
    </row>
    <row r="925" spans="1:176" ht="18.600000000000001" customHeight="1">
      <c r="A925" s="228">
        <f t="shared" si="2332"/>
        <v>915</v>
      </c>
      <c r="B925" s="343" t="str">
        <f t="shared" si="2368"/>
        <v>4IE</v>
      </c>
      <c r="C925" s="6947">
        <v>46357</v>
      </c>
      <c r="D925" s="1261" t="s">
        <v>30</v>
      </c>
      <c r="E925" s="1262" t="s">
        <v>2033</v>
      </c>
      <c r="F925" s="1564"/>
      <c r="G925" s="1263"/>
      <c r="H925" s="1330" t="s">
        <v>630</v>
      </c>
      <c r="I925" s="1264" t="s">
        <v>48</v>
      </c>
      <c r="J925" s="1264" t="s">
        <v>1702</v>
      </c>
      <c r="K925" s="599" t="s">
        <v>11</v>
      </c>
      <c r="L925" s="600"/>
      <c r="M925" s="7708">
        <v>46337</v>
      </c>
      <c r="N925" s="353"/>
      <c r="O925" s="7708">
        <v>46339</v>
      </c>
      <c r="P925" s="353"/>
      <c r="Q925" s="7703">
        <v>46340</v>
      </c>
      <c r="R925" s="353"/>
      <c r="S925" s="7703">
        <v>46343</v>
      </c>
      <c r="T925" s="353"/>
      <c r="U925" s="7816">
        <v>46344</v>
      </c>
      <c r="V925" s="353"/>
      <c r="W925" s="7851">
        <v>46345</v>
      </c>
      <c r="X925" s="357"/>
      <c r="Y925" s="359">
        <v>46352</v>
      </c>
      <c r="Z925" s="359">
        <v>46352</v>
      </c>
      <c r="AA925" s="601"/>
      <c r="AB925" s="359"/>
      <c r="AC925" s="251" t="s">
        <v>627</v>
      </c>
      <c r="AD925" s="361"/>
      <c r="AE925" s="362">
        <v>3</v>
      </c>
      <c r="AF925" s="363" t="str">
        <f t="shared" si="2345"/>
        <v>4IE</v>
      </c>
      <c r="AG925" s="364">
        <v>1</v>
      </c>
      <c r="AH925" s="364"/>
      <c r="AI925" s="364"/>
      <c r="AJ925" s="364"/>
      <c r="AK925" s="364"/>
      <c r="AL925" s="364"/>
      <c r="AM925" s="364"/>
      <c r="AN925" s="364">
        <v>1</v>
      </c>
      <c r="AO925" s="364"/>
      <c r="AP925" s="363">
        <v>1</v>
      </c>
      <c r="AQ925" s="255">
        <v>1</v>
      </c>
      <c r="AR925" s="255">
        <v>1</v>
      </c>
      <c r="AS925" s="255"/>
      <c r="AT925" s="255"/>
      <c r="AU925" s="2843"/>
      <c r="AV925" s="4008">
        <f t="shared" si="2387"/>
        <v>1</v>
      </c>
      <c r="AW925" s="590">
        <v>46330</v>
      </c>
      <c r="AX925" s="369">
        <v>4263485</v>
      </c>
      <c r="AY925" s="154">
        <f t="shared" si="2365"/>
        <v>1</v>
      </c>
      <c r="AZ925" s="367"/>
      <c r="BA925" s="154">
        <v>46330</v>
      </c>
      <c r="BB925" s="367">
        <v>4263489</v>
      </c>
      <c r="BC925" s="368">
        <v>46330</v>
      </c>
      <c r="BD925" s="369">
        <v>4263491</v>
      </c>
      <c r="BE925" s="4599">
        <v>46317</v>
      </c>
      <c r="BF925" s="367">
        <v>4263452</v>
      </c>
      <c r="BG925" s="368">
        <v>46330</v>
      </c>
      <c r="BH925" s="367">
        <v>4263495</v>
      </c>
      <c r="BI925" s="154">
        <v>46275</v>
      </c>
      <c r="BJ925" s="367">
        <v>4263419</v>
      </c>
      <c r="BK925" s="154" t="str">
        <f t="shared" si="2346"/>
        <v>-</v>
      </c>
      <c r="BL925" s="367"/>
      <c r="BM925" s="154" t="str">
        <f t="shared" si="2347"/>
        <v>-</v>
      </c>
      <c r="BN925" s="367"/>
      <c r="BO925" s="155" t="str">
        <f t="shared" si="2348"/>
        <v>-</v>
      </c>
      <c r="BP925" s="367"/>
      <c r="BQ925" s="154" t="str">
        <f t="shared" si="2386"/>
        <v>-</v>
      </c>
      <c r="BR925" s="369"/>
      <c r="BS925" s="154" t="str">
        <f t="shared" ref="BS925:BS943" si="2390">IF($AE925=0,"　",VLOOKUP($AE925,ﾚｰｻﾞOP,13,0))</f>
        <v>-</v>
      </c>
      <c r="BT925" s="369"/>
      <c r="BU925" s="154" t="str">
        <f t="shared" ref="BU925:BU943" si="2391">IF($AE925=0,"　",VLOOKUP($AE925,ﾚｰｻﾞOP,14,0))</f>
        <v>-</v>
      </c>
      <c r="BV925" s="369"/>
      <c r="BW925" s="154" t="str">
        <f t="shared" ref="BW925:BW943" si="2392">IF($AE925=0,"　",VLOOKUP($AE925,ﾚｰｻﾞOP,15,0))</f>
        <v>-</v>
      </c>
      <c r="BX925" s="367"/>
      <c r="BY925" s="154" t="str">
        <f t="shared" ref="BY925:BY943" si="2393">IF($AE925=0,"　",VLOOKUP($AE925,ﾚｰｻﾞOP,16,0))</f>
        <v>-</v>
      </c>
      <c r="BZ925" s="369"/>
      <c r="CA925" s="154" t="str">
        <f t="shared" ref="CA925:CA943" si="2394">IF($AE925=0,"　",VLOOKUP($AE925,ﾚｰｻﾞOP,17,0))</f>
        <v>-</v>
      </c>
      <c r="CB925" s="367"/>
      <c r="CC925" s="154" t="str">
        <f t="shared" ref="CC925:CC943" si="2395">IF($AE925=0,"　",VLOOKUP($AE925,ﾚｰｻﾞOP,18,0))</f>
        <v>-</v>
      </c>
      <c r="CD925" s="367"/>
      <c r="CE925" s="2850"/>
      <c r="CF925" s="2846"/>
      <c r="CG925" s="2855"/>
      <c r="CH925" s="2851"/>
      <c r="CI925" s="2850"/>
      <c r="CJ925" s="2846"/>
      <c r="CK925" s="2850"/>
      <c r="CL925" s="2851"/>
      <c r="CM925" s="2850"/>
      <c r="CN925" s="2851"/>
      <c r="CO925" s="2855"/>
      <c r="CP925" s="2851"/>
      <c r="CQ925" s="2855"/>
      <c r="CR925" s="2851"/>
      <c r="CS925" s="2850" t="str">
        <f t="shared" si="2355"/>
        <v>-</v>
      </c>
      <c r="CT925" s="2851"/>
      <c r="CU925" s="2855"/>
      <c r="CV925" s="2851"/>
      <c r="CW925" s="2850" t="str">
        <f t="shared" si="2356"/>
        <v>-</v>
      </c>
      <c r="CX925" s="2851"/>
      <c r="CY925" s="2855" t="str">
        <f t="shared" si="2357"/>
        <v>-</v>
      </c>
      <c r="CZ925" s="2851"/>
      <c r="DA925" s="154" t="str">
        <f t="shared" si="2358"/>
        <v>-</v>
      </c>
      <c r="DB925" s="369"/>
      <c r="DC925" s="155" t="str">
        <f t="shared" si="2359"/>
        <v>-</v>
      </c>
      <c r="DD925" s="367"/>
      <c r="DE925" s="374">
        <f t="shared" si="2360"/>
        <v>1</v>
      </c>
      <c r="DF925" s="373"/>
      <c r="DG925" s="818">
        <f t="shared" si="2361"/>
        <v>0</v>
      </c>
      <c r="DH925" s="372"/>
      <c r="DI925" s="267">
        <f t="shared" si="2334"/>
        <v>1</v>
      </c>
      <c r="DJ925" s="373"/>
      <c r="DK925" s="374">
        <f t="shared" si="2335"/>
        <v>0</v>
      </c>
      <c r="DL925" s="373"/>
      <c r="DM925" s="375">
        <f t="shared" si="2336"/>
        <v>0</v>
      </c>
      <c r="DN925" s="373"/>
      <c r="DO925" s="155">
        <f t="shared" si="2337"/>
        <v>0</v>
      </c>
      <c r="DP925" s="372"/>
      <c r="DQ925" s="155">
        <f t="shared" si="2338"/>
        <v>0</v>
      </c>
      <c r="DR925" s="373"/>
      <c r="DS925" s="155">
        <f t="shared" si="2339"/>
        <v>0</v>
      </c>
      <c r="DT925" s="372"/>
      <c r="DU925" s="155">
        <f t="shared" si="2340"/>
        <v>0</v>
      </c>
      <c r="DV925" s="373"/>
      <c r="DW925" s="4891">
        <f t="shared" si="2343"/>
        <v>1</v>
      </c>
      <c r="DX925" s="372"/>
      <c r="DY925" s="154">
        <f t="shared" si="2341"/>
        <v>0</v>
      </c>
      <c r="DZ925" s="373"/>
      <c r="EA925" s="154">
        <f t="shared" si="2344"/>
        <v>1</v>
      </c>
      <c r="EB925" s="373"/>
      <c r="EC925" s="269">
        <f t="shared" si="2342"/>
        <v>1</v>
      </c>
      <c r="ED925" s="376"/>
      <c r="EE925" s="6971">
        <f t="shared" si="2389"/>
        <v>1</v>
      </c>
      <c r="EF925" s="377"/>
      <c r="EG925" s="273"/>
      <c r="EH925" s="274"/>
      <c r="EI925" s="275"/>
      <c r="EJ925" s="276"/>
      <c r="EK925" s="275"/>
      <c r="EL925" s="277"/>
      <c r="EM925" s="278"/>
      <c r="EN925" s="372"/>
      <c r="EO925" s="155"/>
      <c r="EP925" s="373"/>
      <c r="ER925" s="194"/>
      <c r="ET925" s="154" t="str">
        <f t="shared" si="2369"/>
        <v>-</v>
      </c>
      <c r="EU925" s="373"/>
      <c r="EV925" s="154" t="str">
        <f t="shared" si="2362"/>
        <v>-</v>
      </c>
      <c r="EW925" s="373"/>
      <c r="EX925" s="154"/>
      <c r="EY925" s="367"/>
      <c r="EZ925" s="154"/>
      <c r="FA925" s="367"/>
      <c r="FB925" s="154"/>
      <c r="FC925" s="367"/>
      <c r="FD925" s="154"/>
      <c r="FE925" s="367"/>
      <c r="FF925" s="155"/>
      <c r="FG925" s="367"/>
      <c r="FH925" s="154"/>
      <c r="FI925" s="367"/>
      <c r="FJ925" s="154" t="str">
        <f>IF($AE925=0,"　",VLOOKUP($AE925,ﾚｰｻﾞOP,67,0))</f>
        <v>-</v>
      </c>
      <c r="FK925" s="373"/>
      <c r="FL925" s="155" t="str">
        <f t="shared" si="2363"/>
        <v>-</v>
      </c>
      <c r="FM925" s="279"/>
      <c r="FN925" s="1184"/>
      <c r="FO925" s="280"/>
      <c r="FP925" s="281"/>
      <c r="FQ925" s="282"/>
      <c r="FS925" s="281"/>
      <c r="FT925" s="282"/>
    </row>
    <row r="926" spans="1:176" ht="18.600000000000001" customHeight="1">
      <c r="A926" s="228">
        <f t="shared" si="2332"/>
        <v>916</v>
      </c>
      <c r="B926" s="343" t="str">
        <f t="shared" si="2368"/>
        <v>4IE</v>
      </c>
      <c r="C926" s="6947">
        <v>46357</v>
      </c>
      <c r="D926" s="7658" t="s">
        <v>1601</v>
      </c>
      <c r="E926" s="7671">
        <v>89610317</v>
      </c>
      <c r="F926" s="7319"/>
      <c r="G926" s="7320"/>
      <c r="H926" s="1330" t="s">
        <v>630</v>
      </c>
      <c r="I926" s="1264" t="s">
        <v>2092</v>
      </c>
      <c r="J926" s="7321"/>
      <c r="K926" s="599" t="s">
        <v>11</v>
      </c>
      <c r="L926" s="7898"/>
      <c r="M926" s="7703">
        <v>46338</v>
      </c>
      <c r="N926" s="7323"/>
      <c r="O926" s="7703">
        <v>46339</v>
      </c>
      <c r="P926" s="7323"/>
      <c r="Q926" s="7703">
        <v>46340</v>
      </c>
      <c r="R926" s="7323"/>
      <c r="S926" s="354">
        <v>46344</v>
      </c>
      <c r="T926" s="7323"/>
      <c r="U926" s="7696">
        <v>46344</v>
      </c>
      <c r="V926" s="7323"/>
      <c r="W926" s="7832">
        <v>46346</v>
      </c>
      <c r="X926" s="7324"/>
      <c r="Y926" s="7325">
        <v>46353</v>
      </c>
      <c r="Z926" s="7325">
        <v>46353</v>
      </c>
      <c r="AA926" s="7326"/>
      <c r="AB926" s="7325"/>
      <c r="AC926" s="251"/>
      <c r="AD926" s="7327"/>
      <c r="AE926" s="7306">
        <v>25</v>
      </c>
      <c r="AF926" s="363" t="str">
        <f t="shared" si="2345"/>
        <v>4IE</v>
      </c>
      <c r="AG926" s="7329"/>
      <c r="AH926" s="7329"/>
      <c r="AI926" s="7329"/>
      <c r="AJ926" s="7329"/>
      <c r="AK926" s="7329"/>
      <c r="AL926" s="7329"/>
      <c r="AM926" s="7329"/>
      <c r="AN926" s="7329"/>
      <c r="AO926" s="7329"/>
      <c r="AP926" s="7328"/>
      <c r="AQ926" s="7329"/>
      <c r="AR926" s="7329"/>
      <c r="AS926" s="7329"/>
      <c r="AT926" s="7329"/>
      <c r="AU926" s="7330">
        <f>IF(AI926="付属済",0,IF(AI926=1,AI926+AP926,0))</f>
        <v>0</v>
      </c>
      <c r="AV926" s="7331">
        <f t="shared" si="2387"/>
        <v>0</v>
      </c>
      <c r="AW926" s="590" t="str">
        <f t="shared" si="2364"/>
        <v>-</v>
      </c>
      <c r="AX926" s="7332"/>
      <c r="AY926" s="154" t="str">
        <f t="shared" si="2365"/>
        <v>-</v>
      </c>
      <c r="AZ926" s="367"/>
      <c r="BA926" s="154" t="str">
        <f t="shared" si="2366"/>
        <v>-</v>
      </c>
      <c r="BB926" s="367"/>
      <c r="BC926" s="368" t="str">
        <f t="shared" si="2367"/>
        <v>-</v>
      </c>
      <c r="BD926" s="369"/>
      <c r="BE926" s="4599" t="str">
        <f t="shared" si="2385"/>
        <v>-</v>
      </c>
      <c r="BF926" s="367"/>
      <c r="BG926" s="368" t="str">
        <f t="shared" si="2331"/>
        <v>-</v>
      </c>
      <c r="BH926" s="367"/>
      <c r="BI926" s="154" t="str">
        <f t="shared" si="2388"/>
        <v>-</v>
      </c>
      <c r="BJ926" s="367"/>
      <c r="BK926" s="154" t="str">
        <f t="shared" si="2346"/>
        <v>-</v>
      </c>
      <c r="BL926" s="367"/>
      <c r="BM926" s="154" t="str">
        <f t="shared" si="2347"/>
        <v>-</v>
      </c>
      <c r="BN926" s="367"/>
      <c r="BO926" s="155" t="str">
        <f t="shared" si="2348"/>
        <v>-</v>
      </c>
      <c r="BP926" s="367"/>
      <c r="BQ926" s="154" t="str">
        <f t="shared" si="2386"/>
        <v>-</v>
      </c>
      <c r="BR926" s="369"/>
      <c r="BS926" s="154" t="str">
        <f t="shared" si="2390"/>
        <v>-</v>
      </c>
      <c r="BT926" s="369"/>
      <c r="BU926" s="154" t="str">
        <f t="shared" si="2391"/>
        <v>-</v>
      </c>
      <c r="BV926" s="369"/>
      <c r="BW926" s="154" t="str">
        <f t="shared" si="2392"/>
        <v>-</v>
      </c>
      <c r="BX926" s="367"/>
      <c r="BY926" s="154" t="str">
        <f t="shared" si="2393"/>
        <v>-</v>
      </c>
      <c r="BZ926" s="369"/>
      <c r="CA926" s="154" t="str">
        <f t="shared" si="2394"/>
        <v>-</v>
      </c>
      <c r="CB926" s="367"/>
      <c r="CC926" s="154" t="str">
        <f t="shared" si="2395"/>
        <v>-</v>
      </c>
      <c r="CD926" s="367"/>
      <c r="CE926" s="7333" t="str">
        <f>IF($AE926=0,"　",VLOOKUP($AE926,ﾚｰｻﾞOP,19,0))</f>
        <v>-</v>
      </c>
      <c r="CF926" s="7332"/>
      <c r="CG926" s="7335" t="str">
        <f>IF($AE926=0,"　",VLOOKUP($AE926,ﾚｰｻﾞOP,20,0))</f>
        <v>-</v>
      </c>
      <c r="CH926" s="7334"/>
      <c r="CI926" s="7333" t="str">
        <f>IF($AE926=0,"　",VLOOKUP($AE926,ﾚｰｻﾞOP,21,0))</f>
        <v>-</v>
      </c>
      <c r="CJ926" s="7332"/>
      <c r="CK926" s="7333" t="str">
        <f>IF($AE926=0,"　",VLOOKUP($AE926,ﾚｰｻﾞOP,22,0))</f>
        <v>-</v>
      </c>
      <c r="CL926" s="7334"/>
      <c r="CM926" s="7333" t="str">
        <f>IF($AE926=0,"　",VLOOKUP($AE926,ﾚｰｻﾞOP,23,0))</f>
        <v>-</v>
      </c>
      <c r="CN926" s="7334"/>
      <c r="CO926" s="7335" t="str">
        <f>IF($AE926=0,"　",VLOOKUP($AE926,ﾚｰｻﾞOP,24,0))</f>
        <v>-</v>
      </c>
      <c r="CP926" s="7334"/>
      <c r="CQ926" s="7335" t="str">
        <f>IF($AE926=0,"　",VLOOKUP($AE926,ﾚｰｻﾞOP,25,0))</f>
        <v>-</v>
      </c>
      <c r="CR926" s="7334"/>
      <c r="CS926" s="2850" t="str">
        <f t="shared" si="2355"/>
        <v>-</v>
      </c>
      <c r="CT926" s="2851"/>
      <c r="CU926" s="2855"/>
      <c r="CV926" s="2851"/>
      <c r="CW926" s="2850" t="str">
        <f t="shared" si="2356"/>
        <v>-</v>
      </c>
      <c r="CX926" s="2851"/>
      <c r="CY926" s="2855" t="str">
        <f t="shared" si="2357"/>
        <v>-</v>
      </c>
      <c r="CZ926" s="2851"/>
      <c r="DA926" s="154" t="str">
        <f t="shared" si="2358"/>
        <v>-</v>
      </c>
      <c r="DB926" s="369"/>
      <c r="DC926" s="155" t="str">
        <f t="shared" si="2359"/>
        <v>-</v>
      </c>
      <c r="DD926" s="367"/>
      <c r="DE926" s="374">
        <f t="shared" si="2360"/>
        <v>0</v>
      </c>
      <c r="DF926" s="373"/>
      <c r="DG926" s="818">
        <f t="shared" si="2361"/>
        <v>0</v>
      </c>
      <c r="DH926" s="372"/>
      <c r="DI926" s="267">
        <f t="shared" si="2334"/>
        <v>0</v>
      </c>
      <c r="DJ926" s="373"/>
      <c r="DK926" s="374">
        <f t="shared" si="2335"/>
        <v>0</v>
      </c>
      <c r="DL926" s="373"/>
      <c r="DM926" s="375">
        <f t="shared" si="2336"/>
        <v>0</v>
      </c>
      <c r="DN926" s="373"/>
      <c r="DO926" s="155">
        <f t="shared" si="2337"/>
        <v>0</v>
      </c>
      <c r="DP926" s="372"/>
      <c r="DQ926" s="155">
        <f t="shared" si="2338"/>
        <v>0</v>
      </c>
      <c r="DR926" s="373"/>
      <c r="DS926" s="155">
        <f t="shared" si="2339"/>
        <v>0</v>
      </c>
      <c r="DT926" s="372"/>
      <c r="DU926" s="155">
        <f t="shared" si="2340"/>
        <v>0</v>
      </c>
      <c r="DV926" s="373"/>
      <c r="DW926" s="4891">
        <f t="shared" si="2343"/>
        <v>0</v>
      </c>
      <c r="DX926" s="372"/>
      <c r="DY926" s="154">
        <f t="shared" si="2341"/>
        <v>0</v>
      </c>
      <c r="DZ926" s="373"/>
      <c r="EA926" s="154">
        <f t="shared" si="2344"/>
        <v>0</v>
      </c>
      <c r="EB926" s="373"/>
      <c r="EC926" s="269">
        <f t="shared" si="2342"/>
        <v>0</v>
      </c>
      <c r="ED926" s="376"/>
      <c r="EE926" s="6971">
        <f t="shared" si="2389"/>
        <v>0</v>
      </c>
      <c r="EF926" s="7338"/>
      <c r="EG926" s="273"/>
      <c r="EH926" s="274"/>
      <c r="EI926" s="275"/>
      <c r="EJ926" s="276"/>
      <c r="EK926" s="275"/>
      <c r="EL926" s="277"/>
      <c r="EM926" s="829" t="str">
        <f>IF(CE926="-"," ",IF(AR926=1,1," "))</f>
        <v xml:space="preserve"> </v>
      </c>
      <c r="EN926" s="7337"/>
      <c r="EO926" s="7335">
        <f>IF(AT926=1,1,0)</f>
        <v>0</v>
      </c>
      <c r="EP926" s="7336"/>
      <c r="ER926" s="7339"/>
      <c r="ET926" s="154">
        <v>46303</v>
      </c>
      <c r="EU926" s="373">
        <v>4263438</v>
      </c>
      <c r="EV926" s="154">
        <f t="shared" si="2362"/>
        <v>1</v>
      </c>
      <c r="EW926" s="7336"/>
      <c r="EX926" s="7333"/>
      <c r="EY926" s="7334"/>
      <c r="EZ926" s="7333"/>
      <c r="FA926" s="7334"/>
      <c r="FB926" s="7333"/>
      <c r="FC926" s="7334"/>
      <c r="FD926" s="7333">
        <v>46344</v>
      </c>
      <c r="FE926" s="7334">
        <v>4363009</v>
      </c>
      <c r="FF926" s="7335"/>
      <c r="FG926" s="7334"/>
      <c r="FH926" s="7333"/>
      <c r="FI926" s="7334"/>
      <c r="FJ926" s="154">
        <v>46303</v>
      </c>
      <c r="FK926" s="373">
        <v>4263439</v>
      </c>
      <c r="FL926" s="155">
        <f t="shared" si="2363"/>
        <v>1</v>
      </c>
      <c r="FM926" s="7332"/>
      <c r="FN926" s="7333"/>
      <c r="FO926" s="7334"/>
      <c r="FP926" s="7333"/>
      <c r="FQ926" s="7334"/>
      <c r="FS926" s="7333"/>
      <c r="FT926" s="7334"/>
    </row>
    <row r="927" spans="1:176" ht="18.600000000000001" customHeight="1">
      <c r="A927" s="228">
        <f t="shared" si="2332"/>
        <v>917</v>
      </c>
      <c r="B927" s="343" t="str">
        <f t="shared" si="2368"/>
        <v>4IE</v>
      </c>
      <c r="C927" s="6947">
        <v>46357</v>
      </c>
      <c r="D927" s="7662" t="s">
        <v>36</v>
      </c>
      <c r="E927" s="7675" t="s">
        <v>2083</v>
      </c>
      <c r="F927" s="7060"/>
      <c r="G927" s="7061"/>
      <c r="H927" s="1330" t="s">
        <v>630</v>
      </c>
      <c r="I927" s="1264" t="s">
        <v>63</v>
      </c>
      <c r="J927" s="7062" t="s">
        <v>2013</v>
      </c>
      <c r="K927" s="599" t="s">
        <v>11</v>
      </c>
      <c r="L927" s="7899"/>
      <c r="M927" s="7703">
        <v>46338</v>
      </c>
      <c r="N927" s="7064"/>
      <c r="O927" s="7703">
        <v>46339</v>
      </c>
      <c r="P927" s="7064"/>
      <c r="Q927" s="7871">
        <v>46343</v>
      </c>
      <c r="R927" s="7064"/>
      <c r="S927" s="7103">
        <v>46344</v>
      </c>
      <c r="T927" s="7064"/>
      <c r="U927" s="7818">
        <v>46345</v>
      </c>
      <c r="V927" s="7064"/>
      <c r="W927" s="7852">
        <v>46346</v>
      </c>
      <c r="X927" s="7065"/>
      <c r="Y927" s="7066">
        <v>46353</v>
      </c>
      <c r="Z927" s="7066">
        <v>46353</v>
      </c>
      <c r="AA927" s="7067"/>
      <c r="AB927" s="7066"/>
      <c r="AC927" s="251" t="s">
        <v>627</v>
      </c>
      <c r="AD927" s="7068"/>
      <c r="AE927" s="7069">
        <v>2</v>
      </c>
      <c r="AF927" s="363" t="str">
        <f t="shared" si="2345"/>
        <v>4IE</v>
      </c>
      <c r="AG927" s="7071"/>
      <c r="AH927" s="7071"/>
      <c r="AI927" s="7071">
        <v>1</v>
      </c>
      <c r="AJ927" s="7071"/>
      <c r="AK927" s="7071"/>
      <c r="AL927" s="7071"/>
      <c r="AM927" s="7071"/>
      <c r="AN927" s="7071">
        <v>1</v>
      </c>
      <c r="AO927" s="7071"/>
      <c r="AP927" s="7070"/>
      <c r="AQ927" s="7071"/>
      <c r="AR927" s="7071"/>
      <c r="AS927" s="7071"/>
      <c r="AT927" s="7071"/>
      <c r="AU927" s="7072"/>
      <c r="AV927" s="7073">
        <f t="shared" si="2387"/>
        <v>0</v>
      </c>
      <c r="AW927" s="590">
        <v>46330</v>
      </c>
      <c r="AX927" s="7074">
        <v>4263485</v>
      </c>
      <c r="AY927" s="154">
        <f t="shared" si="2365"/>
        <v>1</v>
      </c>
      <c r="AZ927" s="367"/>
      <c r="BA927" s="154">
        <v>46330</v>
      </c>
      <c r="BB927" s="367">
        <v>4263489</v>
      </c>
      <c r="BC927" s="368">
        <v>46330</v>
      </c>
      <c r="BD927" s="369">
        <v>4263491</v>
      </c>
      <c r="BE927" s="4599">
        <v>46282</v>
      </c>
      <c r="BF927" s="367">
        <v>4263417</v>
      </c>
      <c r="BG927" s="368">
        <v>46330</v>
      </c>
      <c r="BH927" s="367">
        <v>4263495</v>
      </c>
      <c r="BI927" s="154">
        <v>46275</v>
      </c>
      <c r="BJ927" s="367">
        <v>4263419</v>
      </c>
      <c r="BK927" s="154" t="str">
        <f t="shared" si="2346"/>
        <v>-</v>
      </c>
      <c r="BL927" s="367"/>
      <c r="BM927" s="154" t="str">
        <f t="shared" si="2347"/>
        <v>-</v>
      </c>
      <c r="BN927" s="367"/>
      <c r="BO927" s="155" t="str">
        <f t="shared" si="2348"/>
        <v>-</v>
      </c>
      <c r="BP927" s="367"/>
      <c r="BQ927" s="154" t="str">
        <f t="shared" si="2386"/>
        <v>-</v>
      </c>
      <c r="BR927" s="369"/>
      <c r="BS927" s="154" t="str">
        <f t="shared" si="2390"/>
        <v>-</v>
      </c>
      <c r="BT927" s="369"/>
      <c r="BU927" s="154" t="str">
        <f t="shared" si="2391"/>
        <v>-</v>
      </c>
      <c r="BV927" s="369"/>
      <c r="BW927" s="154" t="str">
        <f t="shared" si="2392"/>
        <v>-</v>
      </c>
      <c r="BX927" s="367"/>
      <c r="BY927" s="154" t="str">
        <f t="shared" si="2393"/>
        <v>-</v>
      </c>
      <c r="BZ927" s="369"/>
      <c r="CA927" s="154" t="str">
        <f t="shared" si="2394"/>
        <v>-</v>
      </c>
      <c r="CB927" s="367"/>
      <c r="CC927" s="154" t="str">
        <f t="shared" si="2395"/>
        <v>-</v>
      </c>
      <c r="CD927" s="367"/>
      <c r="CE927" s="7075"/>
      <c r="CF927" s="7074"/>
      <c r="CG927" s="7077"/>
      <c r="CH927" s="7076"/>
      <c r="CI927" s="7075"/>
      <c r="CJ927" s="7074"/>
      <c r="CK927" s="7075"/>
      <c r="CL927" s="7076"/>
      <c r="CM927" s="7075"/>
      <c r="CN927" s="7076"/>
      <c r="CO927" s="7077"/>
      <c r="CP927" s="7076"/>
      <c r="CQ927" s="7077"/>
      <c r="CR927" s="7076"/>
      <c r="CS927" s="2850" t="str">
        <f t="shared" si="2355"/>
        <v>-</v>
      </c>
      <c r="CT927" s="2851"/>
      <c r="CU927" s="2855"/>
      <c r="CV927" s="2851"/>
      <c r="CW927" s="2850" t="str">
        <f t="shared" si="2356"/>
        <v>-</v>
      </c>
      <c r="CX927" s="2851"/>
      <c r="CY927" s="2855" t="str">
        <f t="shared" si="2357"/>
        <v>-</v>
      </c>
      <c r="CZ927" s="2851"/>
      <c r="DA927" s="154" t="str">
        <f t="shared" si="2358"/>
        <v>-</v>
      </c>
      <c r="DB927" s="369"/>
      <c r="DC927" s="155" t="str">
        <f t="shared" si="2359"/>
        <v>-</v>
      </c>
      <c r="DD927" s="367"/>
      <c r="DE927" s="374">
        <f t="shared" si="2360"/>
        <v>0</v>
      </c>
      <c r="DF927" s="373"/>
      <c r="DG927" s="818">
        <f t="shared" si="2361"/>
        <v>0</v>
      </c>
      <c r="DH927" s="372"/>
      <c r="DI927" s="267">
        <f t="shared" si="2334"/>
        <v>0</v>
      </c>
      <c r="DJ927" s="373"/>
      <c r="DK927" s="374">
        <f t="shared" si="2335"/>
        <v>0</v>
      </c>
      <c r="DL927" s="373"/>
      <c r="DM927" s="375">
        <f t="shared" si="2336"/>
        <v>0</v>
      </c>
      <c r="DN927" s="373"/>
      <c r="DO927" s="155">
        <f t="shared" si="2337"/>
        <v>0</v>
      </c>
      <c r="DP927" s="372"/>
      <c r="DQ927" s="155">
        <f t="shared" si="2338"/>
        <v>0</v>
      </c>
      <c r="DR927" s="373"/>
      <c r="DS927" s="155">
        <f t="shared" si="2339"/>
        <v>0</v>
      </c>
      <c r="DT927" s="372"/>
      <c r="DU927" s="155">
        <f t="shared" si="2340"/>
        <v>0</v>
      </c>
      <c r="DV927" s="373"/>
      <c r="DW927" s="4891">
        <f t="shared" si="2343"/>
        <v>1</v>
      </c>
      <c r="DX927" s="372"/>
      <c r="DY927" s="154">
        <f t="shared" si="2341"/>
        <v>0</v>
      </c>
      <c r="DZ927" s="373"/>
      <c r="EA927" s="154">
        <f t="shared" si="2344"/>
        <v>0</v>
      </c>
      <c r="EB927" s="373"/>
      <c r="EC927" s="269">
        <f t="shared" si="2342"/>
        <v>0</v>
      </c>
      <c r="ED927" s="376"/>
      <c r="EE927" s="6971">
        <f t="shared" si="2389"/>
        <v>0</v>
      </c>
      <c r="EF927" s="7080"/>
      <c r="EG927" s="273"/>
      <c r="EH927" s="274"/>
      <c r="EI927" s="275"/>
      <c r="EJ927" s="276"/>
      <c r="EK927" s="275"/>
      <c r="EL927" s="277"/>
      <c r="EM927" s="829"/>
      <c r="EN927" s="7079"/>
      <c r="EO927" s="7077"/>
      <c r="EP927" s="7078"/>
      <c r="ER927" s="7081"/>
      <c r="ET927" s="154" t="str">
        <f t="shared" si="2369"/>
        <v>-</v>
      </c>
      <c r="EU927" s="373"/>
      <c r="EV927" s="154" t="str">
        <f t="shared" si="2362"/>
        <v>-</v>
      </c>
      <c r="EW927" s="7078"/>
      <c r="EX927" s="7075"/>
      <c r="EY927" s="7076"/>
      <c r="EZ927" s="7075"/>
      <c r="FA927" s="7076"/>
      <c r="FB927" s="7075"/>
      <c r="FC927" s="7076"/>
      <c r="FD927" s="7075"/>
      <c r="FE927" s="7076"/>
      <c r="FF927" s="7077"/>
      <c r="FG927" s="7076"/>
      <c r="FH927" s="7075"/>
      <c r="FI927" s="7076"/>
      <c r="FJ927" s="154" t="str">
        <f>IF($AE927=0,"　",VLOOKUP($AE927,ﾚｰｻﾞOP,67,0))</f>
        <v>-</v>
      </c>
      <c r="FK927" s="373"/>
      <c r="FL927" s="155" t="str">
        <f t="shared" si="2363"/>
        <v>-</v>
      </c>
      <c r="FM927" s="7074"/>
      <c r="FN927" s="7075"/>
      <c r="FO927" s="7076"/>
      <c r="FP927" s="7075"/>
      <c r="FQ927" s="7076"/>
      <c r="FS927" s="7075"/>
      <c r="FT927" s="7076"/>
    </row>
    <row r="928" spans="1:176" ht="18.600000000000001" customHeight="1">
      <c r="A928" s="228">
        <f t="shared" si="961"/>
        <v>918</v>
      </c>
      <c r="B928" s="343" t="str">
        <f>AF928</f>
        <v>4IE</v>
      </c>
      <c r="C928" s="7609">
        <v>46388</v>
      </c>
      <c r="D928" s="593" t="s">
        <v>40</v>
      </c>
      <c r="E928" s="594" t="s">
        <v>2426</v>
      </c>
      <c r="F928" s="1564"/>
      <c r="G928" s="1263"/>
      <c r="H928" s="1330" t="s">
        <v>630</v>
      </c>
      <c r="I928" s="1264" t="s">
        <v>48</v>
      </c>
      <c r="J928" s="1264" t="s">
        <v>0</v>
      </c>
      <c r="K928" s="599" t="s">
        <v>0</v>
      </c>
      <c r="L928" s="6274"/>
      <c r="M928" s="7703">
        <v>46338</v>
      </c>
      <c r="N928" s="6276"/>
      <c r="O928" s="7703">
        <v>46340</v>
      </c>
      <c r="P928" s="6276"/>
      <c r="Q928" s="7872">
        <v>46343</v>
      </c>
      <c r="R928" s="6276"/>
      <c r="S928" s="6250">
        <v>46344</v>
      </c>
      <c r="T928" s="6276"/>
      <c r="U928" s="7610">
        <v>46345</v>
      </c>
      <c r="V928" s="6276"/>
      <c r="W928" s="7831">
        <v>46347</v>
      </c>
      <c r="X928" s="6279"/>
      <c r="Y928" s="7066">
        <v>46353</v>
      </c>
      <c r="Z928" s="7066">
        <v>46353</v>
      </c>
      <c r="AA928" s="6280"/>
      <c r="AB928" s="7545"/>
      <c r="AC928" s="6280"/>
      <c r="AD928" s="6281"/>
      <c r="AE928" s="6282">
        <v>2</v>
      </c>
      <c r="AF928" s="363" t="str">
        <f>IF($AE928=0,"　",VLOOKUP($AE928,ﾚｰｻﾞOP,69,0))</f>
        <v>4IE</v>
      </c>
      <c r="AG928" s="6283">
        <v>1</v>
      </c>
      <c r="AH928" s="6283"/>
      <c r="AI928" s="6283"/>
      <c r="AJ928" s="6283"/>
      <c r="AK928" s="6283"/>
      <c r="AL928" s="6283"/>
      <c r="AM928" s="6283"/>
      <c r="AN928" s="6283"/>
      <c r="AO928" s="6283"/>
      <c r="AP928" s="6284">
        <v>1</v>
      </c>
      <c r="AQ928" s="6283">
        <v>1</v>
      </c>
      <c r="AR928" s="6283">
        <v>1</v>
      </c>
      <c r="AS928" s="6283"/>
      <c r="AT928" s="6283"/>
      <c r="AU928" s="2843">
        <f>IF(AI928="付属済",0,IF(AI928=1,AI928+AP928,0))</f>
        <v>0</v>
      </c>
      <c r="AV928" s="4008">
        <f>IF(AE928=0,0,(AR928*1)+(AS928*100))</f>
        <v>1</v>
      </c>
      <c r="AW928" s="590">
        <f>IF($AE928=0,"　",VLOOKUP($AE928,ﾚｰｻﾞOP,5,0))</f>
        <v>1</v>
      </c>
      <c r="AX928" s="4598"/>
      <c r="AY928" s="154">
        <f>IF($AE928=0,"　",VLOOKUP($AE928,ﾚｰｻﾞOP,6,0))</f>
        <v>1</v>
      </c>
      <c r="AZ928" s="4600"/>
      <c r="BA928" s="154">
        <f>IF($AE928=0,"　",VLOOKUP($AE928,ﾚｰｻﾞOP,7,0))</f>
        <v>1</v>
      </c>
      <c r="BB928" s="4600"/>
      <c r="BC928" s="368">
        <f>IF($AE928=0,"　",VLOOKUP($AE928,ﾚｰｻﾞOP,8,0))</f>
        <v>1</v>
      </c>
      <c r="BD928" s="4598"/>
      <c r="BE928" s="4599">
        <v>46282</v>
      </c>
      <c r="BF928" s="4600">
        <v>4263417</v>
      </c>
      <c r="BG928" s="368">
        <v>46344</v>
      </c>
      <c r="BH928" s="4600">
        <v>4263497</v>
      </c>
      <c r="BI928" s="154">
        <v>46303</v>
      </c>
      <c r="BJ928" s="4600">
        <v>4263454</v>
      </c>
      <c r="BK928" s="4075" t="str">
        <f>IF($AE928=0,"　",VLOOKUP($AE928,ﾚｰｻﾞOP,57,0))</f>
        <v>-</v>
      </c>
      <c r="BL928" s="4093"/>
      <c r="BM928" s="4075" t="str">
        <f>IF($AE928=0,"　",VLOOKUP($AE928,ﾚｰｻﾞOP,58,0))</f>
        <v>-</v>
      </c>
      <c r="BN928" s="4093"/>
      <c r="BO928" s="4094" t="str">
        <f>IF($AE928=0,"　",VLOOKUP($AE928,ﾚｰｻﾞOP,59,0))</f>
        <v>-</v>
      </c>
      <c r="BP928" s="4093"/>
      <c r="BQ928" s="4602" t="str">
        <f>IF($AE928=0,"　",VLOOKUP($AE928,ﾚｰｻﾞOP,12,0))</f>
        <v>-</v>
      </c>
      <c r="BR928" s="4598"/>
      <c r="BS928" s="4602" t="str">
        <f>IF($AE928=0,"　",VLOOKUP($AE928,ﾚｰｻﾞOP,13,0))</f>
        <v>-</v>
      </c>
      <c r="BT928" s="4598"/>
      <c r="BU928" s="4602" t="str">
        <f>IF($AE928=0,"　",VLOOKUP($AE928,ﾚｰｻﾞOP,14,0))</f>
        <v>-</v>
      </c>
      <c r="BV928" s="4598"/>
      <c r="BW928" s="4602" t="str">
        <f>IF($AE928=0,"　",VLOOKUP($AE928,ﾚｰｻﾞOP,15,0))</f>
        <v>-</v>
      </c>
      <c r="BX928" s="4600"/>
      <c r="BY928" s="4602" t="str">
        <f>IF($AE928=0,"　",VLOOKUP($AE928,ﾚｰｻﾞOP,16,0))</f>
        <v>-</v>
      </c>
      <c r="BZ928" s="4598"/>
      <c r="CA928" s="4602" t="str">
        <f>IF($AE928=0,"　",VLOOKUP($AE928,ﾚｰｻﾞOP,17,0))</f>
        <v>-</v>
      </c>
      <c r="CB928" s="4600"/>
      <c r="CC928" s="4602" t="str">
        <f>IF($AE928=0,"　",VLOOKUP($AE928,ﾚｰｻﾞOP,18,0))</f>
        <v>-</v>
      </c>
      <c r="CD928" s="4600"/>
      <c r="CE928" s="2850" t="str">
        <f>IF($AE928=0,"　",VLOOKUP($AE928,ﾚｰｻﾞOP,19,0))</f>
        <v>-</v>
      </c>
      <c r="CF928" s="2846"/>
      <c r="CG928" s="2855" t="str">
        <f>IF($AE928=0,"　",VLOOKUP($AE928,ﾚｰｻﾞOP,20,0))</f>
        <v>-</v>
      </c>
      <c r="CH928" s="2851"/>
      <c r="CI928" s="2850" t="str">
        <f>IF($AE928=0,"　",VLOOKUP($AE928,ﾚｰｻﾞOP,21,0))</f>
        <v>-</v>
      </c>
      <c r="CJ928" s="2846"/>
      <c r="CK928" s="2850" t="str">
        <f>IF($AE928=0,"　",VLOOKUP($AE928,ﾚｰｻﾞOP,22,0))</f>
        <v>-</v>
      </c>
      <c r="CL928" s="2851"/>
      <c r="CM928" s="2850" t="str">
        <f>IF($AE928=0,"　",VLOOKUP($AE928,ﾚｰｻﾞOP,23,0))</f>
        <v>-</v>
      </c>
      <c r="CN928" s="2851"/>
      <c r="CO928" s="2855" t="str">
        <f>IF($AE928=0,"　",VLOOKUP($AE928,ﾚｰｻﾞOP,24,0))</f>
        <v>-</v>
      </c>
      <c r="CP928" s="2851"/>
      <c r="CQ928" s="2855" t="str">
        <f>IF($AE928=0,"　",VLOOKUP($AE928,ﾚｰｻﾞOP,25,0))</f>
        <v>-</v>
      </c>
      <c r="CR928" s="2851"/>
      <c r="CS928" s="2850" t="str">
        <f>IF($AE928=0,"　",VLOOKUP($AE928,ﾚｰｻﾞOP,26,0))</f>
        <v>-</v>
      </c>
      <c r="CT928" s="2851"/>
      <c r="CU928" s="2855"/>
      <c r="CV928" s="2851"/>
      <c r="CW928" s="2850" t="str">
        <f>IF($AE928=0,"　",VLOOKUP($AE928,ﾚｰｻﾞOP,28,0))</f>
        <v>-</v>
      </c>
      <c r="CX928" s="2851"/>
      <c r="CY928" s="2855" t="str">
        <f>IF($AE928=0,"　",VLOOKUP($AE928,ﾚｰｻﾞOP,29,0))</f>
        <v>-</v>
      </c>
      <c r="CZ928" s="2851"/>
      <c r="DA928" s="2850" t="str">
        <f>IF($AE928=0,"　",VLOOKUP($AE928,ﾚｰｻﾞOP,30,0))</f>
        <v>-</v>
      </c>
      <c r="DB928" s="2846"/>
      <c r="DC928" s="2855" t="str">
        <f>IF($AE928=0,"　",VLOOKUP($AE928,ﾚｰｻﾞOP,31,0))</f>
        <v>-</v>
      </c>
      <c r="DD928" s="2851"/>
      <c r="DE928" s="374">
        <f>IF(AG928=1,1,0)</f>
        <v>1</v>
      </c>
      <c r="DF928" s="2857"/>
      <c r="DG928" s="818">
        <f>IF(AH928=1,1,0)</f>
        <v>0</v>
      </c>
      <c r="DH928" s="2858"/>
      <c r="DI928" s="2850">
        <f t="shared" ref="DI928:DI929" si="2396">IF(AG928=1,1,0)</f>
        <v>1</v>
      </c>
      <c r="DJ928" s="2857"/>
      <c r="DK928" s="2856">
        <f>IF(AU928=2,1,0)</f>
        <v>0</v>
      </c>
      <c r="DL928" s="2857"/>
      <c r="DM928" s="2856">
        <f>IF(AU928=1,1,0)</f>
        <v>0</v>
      </c>
      <c r="DN928" s="2857"/>
      <c r="DO928" s="2855">
        <f>IF(AJ928=1,1,0)</f>
        <v>0</v>
      </c>
      <c r="DP928" s="2858"/>
      <c r="DQ928" s="2855">
        <f>IF(AK928=1,1,0)</f>
        <v>0</v>
      </c>
      <c r="DR928" s="2857"/>
      <c r="DS928" s="2855">
        <f>IF(AL928=1,1,0)</f>
        <v>0</v>
      </c>
      <c r="DT928" s="2858"/>
      <c r="DU928" s="2855">
        <f>IF(AM928=1,1,0)</f>
        <v>0</v>
      </c>
      <c r="DV928" s="2857"/>
      <c r="DW928" s="4891">
        <f>IF(AN928=1,1,0)</f>
        <v>0</v>
      </c>
      <c r="DX928" s="4892"/>
      <c r="DY928" s="4668">
        <f>IF(AO928=1,1,0)</f>
        <v>0</v>
      </c>
      <c r="DZ928" s="4682"/>
      <c r="EA928" s="4668">
        <f t="shared" ref="EA928:EA929" si="2397">IF(AP928=1,1,0)</f>
        <v>1</v>
      </c>
      <c r="EB928" s="4682"/>
      <c r="EC928" s="820">
        <f t="shared" ref="EC928:EC929" si="2398">IF(AQ928=1,1,0)</f>
        <v>1</v>
      </c>
      <c r="ED928" s="4964"/>
      <c r="EE928" s="822">
        <f>IF(AV928=0,0,1)</f>
        <v>1</v>
      </c>
      <c r="EF928" s="4930"/>
      <c r="EG928" s="273"/>
      <c r="EH928" s="274"/>
      <c r="EI928" s="275"/>
      <c r="EJ928" s="276"/>
      <c r="EK928" s="275"/>
      <c r="EL928" s="277"/>
      <c r="EM928" s="829" t="str">
        <f>IF(CE928="-"," ",IF(AR928=1,1," "))</f>
        <v xml:space="preserve"> </v>
      </c>
      <c r="EN928" s="4892"/>
      <c r="EO928" s="4893">
        <f>IF(AT928=1,1,0)</f>
        <v>0</v>
      </c>
      <c r="EP928" s="4682"/>
      <c r="ER928" s="6285"/>
      <c r="ET928" s="2850" t="str">
        <f>IF($AE928=0,"　",VLOOKUP($AE928,ﾚｰｻﾞOP,60,0))</f>
        <v>-</v>
      </c>
      <c r="EU928" s="2857"/>
      <c r="EV928" s="2850" t="str">
        <f>IF($AE928=0,"　",VLOOKUP($AE928,ﾚｰｻﾞOP,60,0))</f>
        <v>-</v>
      </c>
      <c r="EW928" s="2857"/>
      <c r="EX928" s="2850"/>
      <c r="EY928" s="2851"/>
      <c r="EZ928" s="2850"/>
      <c r="FA928" s="2851"/>
      <c r="FB928" s="2850"/>
      <c r="FC928" s="2851"/>
      <c r="FD928" s="2850"/>
      <c r="FE928" s="2851"/>
      <c r="FF928" s="2855"/>
      <c r="FG928" s="2851"/>
      <c r="FH928" s="2850"/>
      <c r="FI928" s="2851"/>
      <c r="FJ928" s="154" t="str">
        <f>IF($AE928=0,"　",VLOOKUP($AE928,ﾚｰｻﾞOP,67,0))</f>
        <v>-</v>
      </c>
      <c r="FK928" s="2857"/>
      <c r="FL928" s="155" t="str">
        <f>IF($AE928=0,"　",VLOOKUP($AE928,ﾚｰｻﾞOP,68,0))</f>
        <v>-</v>
      </c>
      <c r="FM928" s="2846"/>
      <c r="FN928" s="2850"/>
      <c r="FO928" s="2851"/>
      <c r="FP928" s="2850"/>
      <c r="FQ928" s="2851"/>
      <c r="FS928" s="5782"/>
      <c r="FT928" s="5783"/>
    </row>
    <row r="929" spans="1:176" ht="18.600000000000001" customHeight="1">
      <c r="A929" s="228">
        <f t="shared" si="961"/>
        <v>919</v>
      </c>
      <c r="B929" s="343" t="str">
        <f>AF929</f>
        <v>4IE</v>
      </c>
      <c r="C929" s="7609">
        <v>46388</v>
      </c>
      <c r="D929" s="593" t="s">
        <v>40</v>
      </c>
      <c r="E929" s="594" t="s">
        <v>2427</v>
      </c>
      <c r="F929" s="1564"/>
      <c r="G929" s="1263"/>
      <c r="H929" s="1330" t="s">
        <v>630</v>
      </c>
      <c r="I929" s="1264" t="s">
        <v>48</v>
      </c>
      <c r="J929" s="1264" t="s">
        <v>0</v>
      </c>
      <c r="K929" s="599" t="s">
        <v>0</v>
      </c>
      <c r="L929" s="600"/>
      <c r="M929" s="354">
        <v>46339</v>
      </c>
      <c r="N929" s="6287"/>
      <c r="O929" s="7703">
        <v>46340</v>
      </c>
      <c r="P929" s="6287"/>
      <c r="Q929" s="7873">
        <v>46343</v>
      </c>
      <c r="R929" s="6287"/>
      <c r="S929" s="5636">
        <v>46345</v>
      </c>
      <c r="T929" s="6287"/>
      <c r="U929" s="7819">
        <v>46345</v>
      </c>
      <c r="V929" s="6287"/>
      <c r="W929" s="7831">
        <v>46347</v>
      </c>
      <c r="X929" s="6290"/>
      <c r="Y929" s="7066">
        <v>46353</v>
      </c>
      <c r="Z929" s="7066">
        <v>46353</v>
      </c>
      <c r="AA929" s="602"/>
      <c r="AB929" s="979"/>
      <c r="AC929" s="602"/>
      <c r="AD929" s="361"/>
      <c r="AE929" s="362">
        <v>2</v>
      </c>
      <c r="AF929" s="363" t="str">
        <f>IF($AE929=0,"　",VLOOKUP($AE929,ﾚｰｻﾞOP,69,0))</f>
        <v>4IE</v>
      </c>
      <c r="AG929" s="364">
        <v>1</v>
      </c>
      <c r="AH929" s="364"/>
      <c r="AI929" s="364"/>
      <c r="AJ929" s="364"/>
      <c r="AK929" s="364"/>
      <c r="AL929" s="364"/>
      <c r="AM929" s="364"/>
      <c r="AN929" s="364"/>
      <c r="AO929" s="364"/>
      <c r="AP929" s="363">
        <v>1</v>
      </c>
      <c r="AQ929" s="255">
        <v>1</v>
      </c>
      <c r="AR929" s="255">
        <v>1</v>
      </c>
      <c r="AS929" s="255"/>
      <c r="AT929" s="255"/>
      <c r="AU929" s="2843">
        <f>IF(AI929="付属済",0,IF(AI929=1,AI929+AP929,0))</f>
        <v>0</v>
      </c>
      <c r="AV929" s="4008">
        <f>IF(AE929=0,0,(AR929*1)+(AS929*100))</f>
        <v>1</v>
      </c>
      <c r="AW929" s="590">
        <f>IF($AE929=0,"　",VLOOKUP($AE929,ﾚｰｻﾞOP,5,0))</f>
        <v>1</v>
      </c>
      <c r="AX929" s="4598"/>
      <c r="AY929" s="154">
        <f>IF($AE929=0,"　",VLOOKUP($AE929,ﾚｰｻﾞOP,6,0))</f>
        <v>1</v>
      </c>
      <c r="AZ929" s="4600"/>
      <c r="BA929" s="154">
        <f>IF($AE929=0,"　",VLOOKUP($AE929,ﾚｰｻﾞOP,7,0))</f>
        <v>1</v>
      </c>
      <c r="BB929" s="4600"/>
      <c r="BC929" s="368">
        <f>IF($AE929=0,"　",VLOOKUP($AE929,ﾚｰｻﾞOP,8,0))</f>
        <v>1</v>
      </c>
      <c r="BD929" s="369"/>
      <c r="BE929" s="4599">
        <v>46282</v>
      </c>
      <c r="BF929" s="367">
        <v>4263417</v>
      </c>
      <c r="BG929" s="368">
        <v>46344</v>
      </c>
      <c r="BH929" s="4600">
        <v>4263497</v>
      </c>
      <c r="BI929" s="154">
        <v>46303</v>
      </c>
      <c r="BJ929" s="4600">
        <v>4263454</v>
      </c>
      <c r="BK929" s="4075" t="str">
        <f>IF($AE929=0,"　",VLOOKUP($AE929,ﾚｰｻﾞOP,57,0))</f>
        <v>-</v>
      </c>
      <c r="BL929" s="4093"/>
      <c r="BM929" s="4075" t="str">
        <f>IF($AE929=0,"　",VLOOKUP($AE929,ﾚｰｻﾞOP,58,0))</f>
        <v>-</v>
      </c>
      <c r="BN929" s="4093"/>
      <c r="BO929" s="155" t="str">
        <f>IF($AE929=0,"　",VLOOKUP($AE929,ﾚｰｻﾞOP,59,0))</f>
        <v>-</v>
      </c>
      <c r="BP929" s="367"/>
      <c r="BQ929" s="154" t="str">
        <f>IF($AE929=0,"　",VLOOKUP($AE929,ﾚｰｻﾞOP,12,0))</f>
        <v>-</v>
      </c>
      <c r="BR929" s="369"/>
      <c r="BS929" s="154" t="str">
        <f>IF($AE929=0,"　",VLOOKUP($AE929,ﾚｰｻﾞOP,13,0))</f>
        <v>-</v>
      </c>
      <c r="BT929" s="369"/>
      <c r="BU929" s="154" t="str">
        <f>IF($AE929=0,"　",VLOOKUP($AE929,ﾚｰｻﾞOP,14,0))</f>
        <v>-</v>
      </c>
      <c r="BV929" s="369"/>
      <c r="BW929" s="154" t="str">
        <f>IF($AE929=0,"　",VLOOKUP($AE929,ﾚｰｻﾞOP,15,0))</f>
        <v>-</v>
      </c>
      <c r="BX929" s="367"/>
      <c r="BY929" s="154" t="str">
        <f>IF($AE929=0,"　",VLOOKUP($AE929,ﾚｰｻﾞOP,16,0))</f>
        <v>-</v>
      </c>
      <c r="BZ929" s="369"/>
      <c r="CA929" s="154" t="str">
        <f>IF($AE929=0,"　",VLOOKUP($AE929,ﾚｰｻﾞOP,17,0))</f>
        <v>-</v>
      </c>
      <c r="CB929" s="367"/>
      <c r="CC929" s="154" t="str">
        <f>IF($AE929=0,"　",VLOOKUP($AE929,ﾚｰｻﾞOP,18,0))</f>
        <v>-</v>
      </c>
      <c r="CD929" s="367"/>
      <c r="CE929" s="2850" t="str">
        <f>IF($AE929=0,"　",VLOOKUP($AE929,ﾚｰｻﾞOP,19,0))</f>
        <v>-</v>
      </c>
      <c r="CF929" s="2846"/>
      <c r="CG929" s="2855" t="str">
        <f>IF($AE929=0,"　",VLOOKUP($AE929,ﾚｰｻﾞOP,20,0))</f>
        <v>-</v>
      </c>
      <c r="CH929" s="2851"/>
      <c r="CI929" s="2850" t="str">
        <f>IF($AE929=0,"　",VLOOKUP($AE929,ﾚｰｻﾞOP,21,0))</f>
        <v>-</v>
      </c>
      <c r="CJ929" s="2846"/>
      <c r="CK929" s="2850" t="str">
        <f>IF($AE929=0,"　",VLOOKUP($AE929,ﾚｰｻﾞOP,22,0))</f>
        <v>-</v>
      </c>
      <c r="CL929" s="2851"/>
      <c r="CM929" s="2850" t="str">
        <f>IF($AE929=0,"　",VLOOKUP($AE929,ﾚｰｻﾞOP,23,0))</f>
        <v>-</v>
      </c>
      <c r="CN929" s="2851"/>
      <c r="CO929" s="2855" t="str">
        <f>IF($AE929=0,"　",VLOOKUP($AE929,ﾚｰｻﾞOP,24,0))</f>
        <v>-</v>
      </c>
      <c r="CP929" s="2851"/>
      <c r="CQ929" s="2855" t="str">
        <f>IF($AE929=0,"　",VLOOKUP($AE929,ﾚｰｻﾞOP,25,0))</f>
        <v>-</v>
      </c>
      <c r="CR929" s="2851"/>
      <c r="CS929" s="2850" t="str">
        <f>IF($AE929=0,"　",VLOOKUP($AE929,ﾚｰｻﾞOP,26,0))</f>
        <v>-</v>
      </c>
      <c r="CT929" s="2851"/>
      <c r="CU929" s="2855"/>
      <c r="CV929" s="2851"/>
      <c r="CW929" s="2850" t="str">
        <f>IF($AE929=0,"　",VLOOKUP($AE929,ﾚｰｻﾞOP,28,0))</f>
        <v>-</v>
      </c>
      <c r="CX929" s="2851"/>
      <c r="CY929" s="2855" t="str">
        <f>IF($AE929=0,"　",VLOOKUP($AE929,ﾚｰｻﾞOP,29,0))</f>
        <v>-</v>
      </c>
      <c r="CZ929" s="2851"/>
      <c r="DA929" s="154" t="str">
        <f>IF($AE929=0,"　",VLOOKUP($AE929,ﾚｰｻﾞOP,30,0))</f>
        <v>-</v>
      </c>
      <c r="DB929" s="369"/>
      <c r="DC929" s="155" t="str">
        <f>IF($AE929=0,"　",VLOOKUP($AE929,ﾚｰｻﾞOP,31,0))</f>
        <v>-</v>
      </c>
      <c r="DD929" s="367"/>
      <c r="DE929" s="374">
        <f>IF(AG929=1,1,0)</f>
        <v>1</v>
      </c>
      <c r="DF929" s="373"/>
      <c r="DG929" s="818">
        <f>IF(AH929=1,1,0)</f>
        <v>0</v>
      </c>
      <c r="DH929" s="372"/>
      <c r="DI929" s="267">
        <f t="shared" si="2396"/>
        <v>1</v>
      </c>
      <c r="DJ929" s="373"/>
      <c r="DK929" s="374">
        <f>IF(AU929=2,1,0)</f>
        <v>0</v>
      </c>
      <c r="DL929" s="373"/>
      <c r="DM929" s="375">
        <f>IF(AU929=1,1,0)</f>
        <v>0</v>
      </c>
      <c r="DN929" s="373"/>
      <c r="DO929" s="155">
        <f>IF(AJ929=1,1,0)</f>
        <v>0</v>
      </c>
      <c r="DP929" s="372"/>
      <c r="DQ929" s="155">
        <f>IF(AK929=1,1,0)</f>
        <v>0</v>
      </c>
      <c r="DR929" s="373"/>
      <c r="DS929" s="155">
        <f>IF(AL929=1,1,0)</f>
        <v>0</v>
      </c>
      <c r="DT929" s="372"/>
      <c r="DU929" s="155">
        <f>IF(AM929=1,1,0)</f>
        <v>0</v>
      </c>
      <c r="DV929" s="373"/>
      <c r="DW929" s="4891">
        <f>IF(AN929=1,1,0)</f>
        <v>0</v>
      </c>
      <c r="DX929" s="372"/>
      <c r="DY929" s="154">
        <f>IF(AO929=1,1,0)</f>
        <v>0</v>
      </c>
      <c r="DZ929" s="373"/>
      <c r="EA929" s="154">
        <f t="shared" si="2397"/>
        <v>1</v>
      </c>
      <c r="EB929" s="373"/>
      <c r="EC929" s="269">
        <f t="shared" si="2398"/>
        <v>1</v>
      </c>
      <c r="ED929" s="376"/>
      <c r="EE929" s="822">
        <f>IF(AV929=0,0,1)</f>
        <v>1</v>
      </c>
      <c r="EF929" s="377"/>
      <c r="EG929" s="273"/>
      <c r="EH929" s="274"/>
      <c r="EI929" s="275"/>
      <c r="EJ929" s="276"/>
      <c r="EK929" s="275"/>
      <c r="EL929" s="277"/>
      <c r="EM929" s="278" t="str">
        <f>IF(CE929="-"," ",IF(AR929=1,1," "))</f>
        <v xml:space="preserve"> </v>
      </c>
      <c r="EN929" s="372"/>
      <c r="EO929" s="155">
        <f>IF(AT929=1,1,0)</f>
        <v>0</v>
      </c>
      <c r="EP929" s="373"/>
      <c r="ER929" s="194"/>
      <c r="ET929" s="154" t="str">
        <f>IF($AE929=0,"　",VLOOKUP($AE929,ﾚｰｻﾞOP,60,0))</f>
        <v>-</v>
      </c>
      <c r="EU929" s="373"/>
      <c r="EV929" s="154" t="str">
        <f>IF($AE929=0,"　",VLOOKUP($AE929,ﾚｰｻﾞOP,60,0))</f>
        <v>-</v>
      </c>
      <c r="EW929" s="373"/>
      <c r="EX929" s="154"/>
      <c r="EY929" s="367"/>
      <c r="EZ929" s="154"/>
      <c r="FA929" s="367"/>
      <c r="FB929" s="154"/>
      <c r="FC929" s="367"/>
      <c r="FD929" s="154"/>
      <c r="FE929" s="367"/>
      <c r="FF929" s="155"/>
      <c r="FG929" s="367"/>
      <c r="FH929" s="154"/>
      <c r="FI929" s="367"/>
      <c r="FJ929" s="154" t="str">
        <f>IF($AE929=0,"　",VLOOKUP($AE929,ﾚｰｻﾞOP,67,0))</f>
        <v>-</v>
      </c>
      <c r="FK929" s="373"/>
      <c r="FL929" s="155" t="str">
        <f>IF($AE929=0,"　",VLOOKUP($AE929,ﾚｰｻﾞOP,68,0))</f>
        <v>-</v>
      </c>
      <c r="FM929" s="279"/>
      <c r="FN929" s="1184"/>
      <c r="FO929" s="280"/>
      <c r="FP929" s="281"/>
      <c r="FQ929" s="282"/>
      <c r="FS929" s="281"/>
      <c r="FT929" s="282"/>
    </row>
    <row r="930" spans="1:176" ht="18.600000000000001" customHeight="1">
      <c r="A930" s="228">
        <f t="shared" si="961"/>
        <v>920</v>
      </c>
      <c r="B930" s="343" t="str">
        <f t="shared" ref="B930" si="2399">AF930</f>
        <v>4IE</v>
      </c>
      <c r="C930" s="7609">
        <v>46388</v>
      </c>
      <c r="D930" s="593" t="s">
        <v>40</v>
      </c>
      <c r="E930" s="594" t="s">
        <v>2428</v>
      </c>
      <c r="F930" s="1564"/>
      <c r="G930" s="1263"/>
      <c r="H930" s="1330" t="s">
        <v>630</v>
      </c>
      <c r="I930" s="1264" t="s">
        <v>48</v>
      </c>
      <c r="J930" s="1264" t="s">
        <v>0</v>
      </c>
      <c r="K930" s="599" t="s">
        <v>0</v>
      </c>
      <c r="L930" s="600"/>
      <c r="M930" s="6250">
        <v>46339</v>
      </c>
      <c r="N930" s="353"/>
      <c r="O930" s="7872">
        <v>46340</v>
      </c>
      <c r="P930" s="353"/>
      <c r="Q930" s="6275">
        <v>46344</v>
      </c>
      <c r="R930" s="353"/>
      <c r="S930" s="6275">
        <v>46345</v>
      </c>
      <c r="T930" s="353"/>
      <c r="U930" s="7696">
        <v>46346</v>
      </c>
      <c r="V930" s="353"/>
      <c r="W930" s="7831">
        <v>46347</v>
      </c>
      <c r="X930" s="357"/>
      <c r="Y930" s="7066">
        <v>46353</v>
      </c>
      <c r="Z930" s="7066">
        <v>46353</v>
      </c>
      <c r="AA930" s="602"/>
      <c r="AB930" s="979"/>
      <c r="AC930" s="602"/>
      <c r="AD930" s="361"/>
      <c r="AE930" s="362">
        <v>2</v>
      </c>
      <c r="AF930" s="363" t="str">
        <f>IF($AE930=0,"　",VLOOKUP($AE930,ﾚｰｻﾞOP,69,0))</f>
        <v>4IE</v>
      </c>
      <c r="AG930" s="364">
        <v>1</v>
      </c>
      <c r="AH930" s="364"/>
      <c r="AI930" s="364"/>
      <c r="AJ930" s="364"/>
      <c r="AK930" s="364"/>
      <c r="AL930" s="364"/>
      <c r="AM930" s="364"/>
      <c r="AN930" s="364"/>
      <c r="AO930" s="364"/>
      <c r="AP930" s="363">
        <v>1</v>
      </c>
      <c r="AQ930" s="255">
        <v>1</v>
      </c>
      <c r="AR930" s="255">
        <v>1</v>
      </c>
      <c r="AS930" s="255"/>
      <c r="AT930" s="255"/>
      <c r="AU930" s="2843">
        <f t="shared" ref="AU930" si="2400">IF(AI930="付属済",0,IF(AI930=1,AI930+AP930,0))</f>
        <v>0</v>
      </c>
      <c r="AV930" s="4008">
        <f t="shared" ref="AV930" si="2401">IF(AE930=0,0,(AR930*1)+(AS930*100))</f>
        <v>1</v>
      </c>
      <c r="AW930" s="590">
        <f>IF($AE930=0,"　",VLOOKUP($AE930,ﾚｰｻﾞOP,5,0))</f>
        <v>1</v>
      </c>
      <c r="AX930" s="369"/>
      <c r="AY930" s="154">
        <f>IF($AE930=0,"　",VLOOKUP($AE930,ﾚｰｻﾞOP,6,0))</f>
        <v>1</v>
      </c>
      <c r="AZ930" s="367"/>
      <c r="BA930" s="154">
        <f>IF($AE930=0,"　",VLOOKUP($AE930,ﾚｰｻﾞOP,7,0))</f>
        <v>1</v>
      </c>
      <c r="BB930" s="367"/>
      <c r="BC930" s="368">
        <f>IF($AE930=0,"　",VLOOKUP($AE930,ﾚｰｻﾞOP,8,0))</f>
        <v>1</v>
      </c>
      <c r="BD930" s="369"/>
      <c r="BE930" s="4599">
        <v>46282</v>
      </c>
      <c r="BF930" s="367">
        <v>4263417</v>
      </c>
      <c r="BG930" s="368">
        <v>46344</v>
      </c>
      <c r="BH930" s="367">
        <v>4263497</v>
      </c>
      <c r="BI930" s="154">
        <v>46303</v>
      </c>
      <c r="BJ930" s="367">
        <v>4263454</v>
      </c>
      <c r="BK930" s="154" t="str">
        <f>IF($AE930=0,"　",VLOOKUP($AE930,ﾚｰｻﾞOP,57,0))</f>
        <v>-</v>
      </c>
      <c r="BL930" s="367"/>
      <c r="BM930" s="154" t="str">
        <f>IF($AE930=0,"　",VLOOKUP($AE930,ﾚｰｻﾞOP,58,0))</f>
        <v>-</v>
      </c>
      <c r="BN930" s="367"/>
      <c r="BO930" s="155" t="str">
        <f>IF($AE930=0,"　",VLOOKUP($AE930,ﾚｰｻﾞOP,59,0))</f>
        <v>-</v>
      </c>
      <c r="BP930" s="367"/>
      <c r="BQ930" s="154" t="str">
        <f>IF($AE930=0,"　",VLOOKUP($AE930,ﾚｰｻﾞOP,12,0))</f>
        <v>-</v>
      </c>
      <c r="BR930" s="369"/>
      <c r="BS930" s="154" t="str">
        <f>IF($AE930=0,"　",VLOOKUP($AE930,ﾚｰｻﾞOP,13,0))</f>
        <v>-</v>
      </c>
      <c r="BT930" s="369"/>
      <c r="BU930" s="154" t="str">
        <f>IF($AE930=0,"　",VLOOKUP($AE930,ﾚｰｻﾞOP,14,0))</f>
        <v>-</v>
      </c>
      <c r="BV930" s="369"/>
      <c r="BW930" s="154" t="str">
        <f>IF($AE930=0,"　",VLOOKUP($AE930,ﾚｰｻﾞOP,15,0))</f>
        <v>-</v>
      </c>
      <c r="BX930" s="367"/>
      <c r="BY930" s="154" t="str">
        <f>IF($AE930=0,"　",VLOOKUP($AE930,ﾚｰｻﾞOP,16,0))</f>
        <v>-</v>
      </c>
      <c r="BZ930" s="369"/>
      <c r="CA930" s="154" t="str">
        <f>IF($AE930=0,"　",VLOOKUP($AE930,ﾚｰｻﾞOP,17,0))</f>
        <v>-</v>
      </c>
      <c r="CB930" s="367"/>
      <c r="CC930" s="154" t="str">
        <f>IF($AE930=0,"　",VLOOKUP($AE930,ﾚｰｻﾞOP,18,0))</f>
        <v>-</v>
      </c>
      <c r="CD930" s="367"/>
      <c r="CE930" s="2850" t="str">
        <f>IF($AE930=0,"　",VLOOKUP($AE930,ﾚｰｻﾞOP,19,0))</f>
        <v>-</v>
      </c>
      <c r="CF930" s="2846"/>
      <c r="CG930" s="2855" t="str">
        <f>IF($AE930=0,"　",VLOOKUP($AE930,ﾚｰｻﾞOP,20,0))</f>
        <v>-</v>
      </c>
      <c r="CH930" s="2851"/>
      <c r="CI930" s="2850" t="str">
        <f>IF($AE930=0,"　",VLOOKUP($AE930,ﾚｰｻﾞOP,21,0))</f>
        <v>-</v>
      </c>
      <c r="CJ930" s="2846"/>
      <c r="CK930" s="2850" t="str">
        <f>IF($AE930=0,"　",VLOOKUP($AE930,ﾚｰｻﾞOP,22,0))</f>
        <v>-</v>
      </c>
      <c r="CL930" s="2851"/>
      <c r="CM930" s="2850" t="str">
        <f>IF($AE930=0,"　",VLOOKUP($AE930,ﾚｰｻﾞOP,23,0))</f>
        <v>-</v>
      </c>
      <c r="CN930" s="2851"/>
      <c r="CO930" s="2855" t="str">
        <f>IF($AE930=0,"　",VLOOKUP($AE930,ﾚｰｻﾞOP,24,0))</f>
        <v>-</v>
      </c>
      <c r="CP930" s="2851"/>
      <c r="CQ930" s="2855" t="str">
        <f>IF($AE930=0,"　",VLOOKUP($AE930,ﾚｰｻﾞOP,25,0))</f>
        <v>-</v>
      </c>
      <c r="CR930" s="2851"/>
      <c r="CS930" s="2850" t="str">
        <f>IF($AE930=0,"　",VLOOKUP($AE930,ﾚｰｻﾞOP,26,0))</f>
        <v>-</v>
      </c>
      <c r="CT930" s="2851"/>
      <c r="CU930" s="2855"/>
      <c r="CV930" s="2851"/>
      <c r="CW930" s="2850" t="str">
        <f>IF($AE930=0,"　",VLOOKUP($AE930,ﾚｰｻﾞOP,28,0))</f>
        <v>-</v>
      </c>
      <c r="CX930" s="2851"/>
      <c r="CY930" s="2855" t="str">
        <f>IF($AE930=0,"　",VLOOKUP($AE930,ﾚｰｻﾞOP,29,0))</f>
        <v>-</v>
      </c>
      <c r="CZ930" s="2851"/>
      <c r="DA930" s="154" t="str">
        <f>IF($AE930=0,"　",VLOOKUP($AE930,ﾚｰｻﾞOP,30,0))</f>
        <v>-</v>
      </c>
      <c r="DB930" s="369"/>
      <c r="DC930" s="155" t="str">
        <f>IF($AE930=0,"　",VLOOKUP($AE930,ﾚｰｻﾞOP,31,0))</f>
        <v>-</v>
      </c>
      <c r="DD930" s="367"/>
      <c r="DE930" s="374">
        <f>IF(AG930=1,1,0)</f>
        <v>1</v>
      </c>
      <c r="DF930" s="373"/>
      <c r="DG930" s="818">
        <f>IF(AH930=1,1,0)</f>
        <v>0</v>
      </c>
      <c r="DH930" s="372"/>
      <c r="DI930" s="267">
        <f t="shared" ref="DI930" si="2402">IF(AG930=1,1,0)</f>
        <v>1</v>
      </c>
      <c r="DJ930" s="373"/>
      <c r="DK930" s="374">
        <f t="shared" ref="DK930" si="2403">IF(AU930=2,1,0)</f>
        <v>0</v>
      </c>
      <c r="DL930" s="373"/>
      <c r="DM930" s="375">
        <f t="shared" ref="DM930" si="2404">IF(AU930=1,1,0)</f>
        <v>0</v>
      </c>
      <c r="DN930" s="373"/>
      <c r="DO930" s="155">
        <f t="shared" ref="DO930" si="2405">IF(AJ930=1,1,0)</f>
        <v>0</v>
      </c>
      <c r="DP930" s="372"/>
      <c r="DQ930" s="155">
        <f t="shared" ref="DQ930" si="2406">IF(AK930=1,1,0)</f>
        <v>0</v>
      </c>
      <c r="DR930" s="373"/>
      <c r="DS930" s="155">
        <f t="shared" ref="DS930" si="2407">IF(AL930=1,1,0)</f>
        <v>0</v>
      </c>
      <c r="DT930" s="372"/>
      <c r="DU930" s="155">
        <f t="shared" ref="DU930" si="2408">IF(AM930=1,1,0)</f>
        <v>0</v>
      </c>
      <c r="DV930" s="373"/>
      <c r="DW930" s="4891">
        <f t="shared" ref="DW930" si="2409">IF(AN930=1,1,0)</f>
        <v>0</v>
      </c>
      <c r="DX930" s="372"/>
      <c r="DY930" s="154">
        <f t="shared" ref="DY930" si="2410">IF(AO930=1,1,0)</f>
        <v>0</v>
      </c>
      <c r="DZ930" s="373"/>
      <c r="EA930" s="154">
        <f t="shared" ref="EA930" si="2411">IF(AP930=1,1,0)</f>
        <v>1</v>
      </c>
      <c r="EB930" s="373"/>
      <c r="EC930" s="269">
        <f t="shared" ref="EC930" si="2412">IF(AQ930=1,1,0)</f>
        <v>1</v>
      </c>
      <c r="ED930" s="376"/>
      <c r="EE930" s="822">
        <f>IF(AV930=0,0,1)</f>
        <v>1</v>
      </c>
      <c r="EF930" s="377"/>
      <c r="EG930" s="273"/>
      <c r="EH930" s="274"/>
      <c r="EI930" s="275"/>
      <c r="EJ930" s="276"/>
      <c r="EK930" s="275"/>
      <c r="EL930" s="277"/>
      <c r="EM930" s="278" t="str">
        <f t="shared" ref="EM930" si="2413">IF(CE930="-"," ",IF(AR930=1,1," "))</f>
        <v xml:space="preserve"> </v>
      </c>
      <c r="EN930" s="372"/>
      <c r="EO930" s="155">
        <f t="shared" ref="EO930" si="2414">IF(AT930=1,1,0)</f>
        <v>0</v>
      </c>
      <c r="EP930" s="373"/>
      <c r="ER930" s="194"/>
      <c r="ET930" s="154" t="str">
        <f>IF($AE930=0,"　",VLOOKUP($AE930,ﾚｰｻﾞOP,60,0))</f>
        <v>-</v>
      </c>
      <c r="EU930" s="373"/>
      <c r="EV930" s="154" t="str">
        <f>IF($AE930=0,"　",VLOOKUP($AE930,ﾚｰｻﾞOP,60,0))</f>
        <v>-</v>
      </c>
      <c r="EW930" s="373"/>
      <c r="EX930" s="154"/>
      <c r="EY930" s="367"/>
      <c r="EZ930" s="154"/>
      <c r="FA930" s="367"/>
      <c r="FB930" s="154"/>
      <c r="FC930" s="367"/>
      <c r="FD930" s="154"/>
      <c r="FE930" s="367"/>
      <c r="FF930" s="155"/>
      <c r="FG930" s="367"/>
      <c r="FH930" s="154"/>
      <c r="FI930" s="367"/>
      <c r="FJ930" s="154" t="str">
        <f>IF($AE930=0,"　",VLOOKUP($AE930,ﾚｰｻﾞOP,67,0))</f>
        <v>-</v>
      </c>
      <c r="FK930" s="373"/>
      <c r="FL930" s="155" t="str">
        <f>IF($AE930=0,"　",VLOOKUP($AE930,ﾚｰｻﾞOP,68,0))</f>
        <v>-</v>
      </c>
      <c r="FM930" s="279"/>
      <c r="FN930" s="1184"/>
      <c r="FO930" s="280"/>
      <c r="FP930" s="281"/>
      <c r="FQ930" s="282"/>
      <c r="FS930" s="281"/>
      <c r="FT930" s="282"/>
    </row>
    <row r="931" spans="1:176" ht="18.600000000000001" customHeight="1">
      <c r="A931" s="228">
        <f t="shared" si="961"/>
        <v>921</v>
      </c>
      <c r="B931" s="343" t="str">
        <f>AF931</f>
        <v>4IE</v>
      </c>
      <c r="C931" s="7609">
        <v>46388</v>
      </c>
      <c r="D931" s="593" t="s">
        <v>40</v>
      </c>
      <c r="E931" s="594" t="s">
        <v>2429</v>
      </c>
      <c r="F931" s="1564"/>
      <c r="G931" s="1263"/>
      <c r="H931" s="1330" t="s">
        <v>630</v>
      </c>
      <c r="I931" s="1264" t="s">
        <v>48</v>
      </c>
      <c r="J931" s="1264" t="s">
        <v>0</v>
      </c>
      <c r="K931" s="599" t="s">
        <v>0</v>
      </c>
      <c r="L931" s="600"/>
      <c r="M931" s="7873">
        <v>46340</v>
      </c>
      <c r="N931" s="353"/>
      <c r="O931" s="5636">
        <v>46343</v>
      </c>
      <c r="P931" s="353"/>
      <c r="Q931" s="6286">
        <v>46344</v>
      </c>
      <c r="R931" s="353"/>
      <c r="S931" s="6286">
        <v>46345</v>
      </c>
      <c r="T931" s="353"/>
      <c r="U931" s="7817">
        <v>46346</v>
      </c>
      <c r="V931" s="353"/>
      <c r="W931" s="7830">
        <v>46350</v>
      </c>
      <c r="X931" s="357"/>
      <c r="Y931" s="7066">
        <v>46353</v>
      </c>
      <c r="Z931" s="7066">
        <v>46353</v>
      </c>
      <c r="AA931" s="602"/>
      <c r="AB931" s="979"/>
      <c r="AC931" s="602"/>
      <c r="AD931" s="361"/>
      <c r="AE931" s="362">
        <v>2</v>
      </c>
      <c r="AF931" s="363" t="str">
        <f>IF($AE931=0,"　",VLOOKUP($AE931,ﾚｰｻﾞOP,69,0))</f>
        <v>4IE</v>
      </c>
      <c r="AG931" s="364">
        <v>1</v>
      </c>
      <c r="AH931" s="364"/>
      <c r="AI931" s="364"/>
      <c r="AJ931" s="364"/>
      <c r="AK931" s="364"/>
      <c r="AL931" s="364"/>
      <c r="AM931" s="364"/>
      <c r="AN931" s="364"/>
      <c r="AO931" s="364"/>
      <c r="AP931" s="363">
        <v>1</v>
      </c>
      <c r="AQ931" s="255">
        <v>1</v>
      </c>
      <c r="AR931" s="255">
        <v>1</v>
      </c>
      <c r="AS931" s="255"/>
      <c r="AT931" s="255"/>
      <c r="AU931" s="2843">
        <f>IF(AI931="付属済",0,IF(AI931=1,AI931+AP931,0))</f>
        <v>0</v>
      </c>
      <c r="AV931" s="4008">
        <f>IF(AE931=0,0,(AR931*1)+(AS931*100))</f>
        <v>1</v>
      </c>
      <c r="AW931" s="590">
        <f>IF($AE931=0,"　",VLOOKUP($AE931,ﾚｰｻﾞOP,5,0))</f>
        <v>1</v>
      </c>
      <c r="AX931" s="369"/>
      <c r="AY931" s="154">
        <f>IF($AE931=0,"　",VLOOKUP($AE931,ﾚｰｻﾞOP,6,0))</f>
        <v>1</v>
      </c>
      <c r="AZ931" s="367"/>
      <c r="BA931" s="154">
        <f>IF($AE931=0,"　",VLOOKUP($AE931,ﾚｰｻﾞOP,7,0))</f>
        <v>1</v>
      </c>
      <c r="BB931" s="367"/>
      <c r="BC931" s="368">
        <f>IF($AE931=0,"　",VLOOKUP($AE931,ﾚｰｻﾞOP,8,0))</f>
        <v>1</v>
      </c>
      <c r="BD931" s="369"/>
      <c r="BE931" s="4599">
        <v>46282</v>
      </c>
      <c r="BF931" s="367">
        <v>4263417</v>
      </c>
      <c r="BG931" s="368">
        <v>46344</v>
      </c>
      <c r="BH931" s="367">
        <v>4263497</v>
      </c>
      <c r="BI931" s="154">
        <v>46303</v>
      </c>
      <c r="BJ931" s="367">
        <v>4263454</v>
      </c>
      <c r="BK931" s="154" t="str">
        <f>IF($AE931=0,"　",VLOOKUP($AE931,ﾚｰｻﾞOP,57,0))</f>
        <v>-</v>
      </c>
      <c r="BL931" s="367"/>
      <c r="BM931" s="154" t="str">
        <f>IF($AE931=0,"　",VLOOKUP($AE931,ﾚｰｻﾞOP,58,0))</f>
        <v>-</v>
      </c>
      <c r="BN931" s="367"/>
      <c r="BO931" s="155" t="str">
        <f>IF($AE931=0,"　",VLOOKUP($AE931,ﾚｰｻﾞOP,59,0))</f>
        <v>-</v>
      </c>
      <c r="BP931" s="367"/>
      <c r="BQ931" s="154" t="str">
        <f>IF($AE931=0,"　",VLOOKUP($AE931,ﾚｰｻﾞOP,12,0))</f>
        <v>-</v>
      </c>
      <c r="BR931" s="369"/>
      <c r="BS931" s="154" t="str">
        <f>IF($AE931=0,"　",VLOOKUP($AE931,ﾚｰｻﾞOP,13,0))</f>
        <v>-</v>
      </c>
      <c r="BT931" s="369"/>
      <c r="BU931" s="154" t="str">
        <f>IF($AE931=0,"　",VLOOKUP($AE931,ﾚｰｻﾞOP,14,0))</f>
        <v>-</v>
      </c>
      <c r="BV931" s="369"/>
      <c r="BW931" s="154" t="str">
        <f>IF($AE931=0,"　",VLOOKUP($AE931,ﾚｰｻﾞOP,15,0))</f>
        <v>-</v>
      </c>
      <c r="BX931" s="367"/>
      <c r="BY931" s="154" t="str">
        <f>IF($AE931=0,"　",VLOOKUP($AE931,ﾚｰｻﾞOP,16,0))</f>
        <v>-</v>
      </c>
      <c r="BZ931" s="369"/>
      <c r="CA931" s="154" t="str">
        <f>IF($AE931=0,"　",VLOOKUP($AE931,ﾚｰｻﾞOP,17,0))</f>
        <v>-</v>
      </c>
      <c r="CB931" s="367"/>
      <c r="CC931" s="154" t="str">
        <f>IF($AE931=0,"　",VLOOKUP($AE931,ﾚｰｻﾞOP,18,0))</f>
        <v>-</v>
      </c>
      <c r="CD931" s="367"/>
      <c r="CE931" s="2850" t="str">
        <f>IF($AE931=0,"　",VLOOKUP($AE931,ﾚｰｻﾞOP,19,0))</f>
        <v>-</v>
      </c>
      <c r="CF931" s="2846"/>
      <c r="CG931" s="2855" t="str">
        <f>IF($AE931=0,"　",VLOOKUP($AE931,ﾚｰｻﾞOP,20,0))</f>
        <v>-</v>
      </c>
      <c r="CH931" s="2851"/>
      <c r="CI931" s="2850" t="str">
        <f>IF($AE931=0,"　",VLOOKUP($AE931,ﾚｰｻﾞOP,21,0))</f>
        <v>-</v>
      </c>
      <c r="CJ931" s="2846"/>
      <c r="CK931" s="2850" t="str">
        <f>IF($AE931=0,"　",VLOOKUP($AE931,ﾚｰｻﾞOP,22,0))</f>
        <v>-</v>
      </c>
      <c r="CL931" s="2851"/>
      <c r="CM931" s="2850" t="str">
        <f>IF($AE931=0,"　",VLOOKUP($AE931,ﾚｰｻﾞOP,23,0))</f>
        <v>-</v>
      </c>
      <c r="CN931" s="2851"/>
      <c r="CO931" s="2855" t="str">
        <f>IF($AE931=0,"　",VLOOKUP($AE931,ﾚｰｻﾞOP,24,0))</f>
        <v>-</v>
      </c>
      <c r="CP931" s="2851"/>
      <c r="CQ931" s="2855" t="str">
        <f>IF($AE931=0,"　",VLOOKUP($AE931,ﾚｰｻﾞOP,25,0))</f>
        <v>-</v>
      </c>
      <c r="CR931" s="2851"/>
      <c r="CS931" s="2850" t="str">
        <f>IF($AE931=0,"　",VLOOKUP($AE931,ﾚｰｻﾞOP,26,0))</f>
        <v>-</v>
      </c>
      <c r="CT931" s="2851"/>
      <c r="CU931" s="2855"/>
      <c r="CV931" s="2851"/>
      <c r="CW931" s="2850" t="str">
        <f>IF($AE931=0,"　",VLOOKUP($AE931,ﾚｰｻﾞOP,28,0))</f>
        <v>-</v>
      </c>
      <c r="CX931" s="2851"/>
      <c r="CY931" s="2855" t="str">
        <f>IF($AE931=0,"　",VLOOKUP($AE931,ﾚｰｻﾞOP,29,0))</f>
        <v>-</v>
      </c>
      <c r="CZ931" s="2851"/>
      <c r="DA931" s="154" t="str">
        <f>IF($AE931=0,"　",VLOOKUP($AE931,ﾚｰｻﾞOP,30,0))</f>
        <v>-</v>
      </c>
      <c r="DB931" s="369"/>
      <c r="DC931" s="155" t="str">
        <f>IF($AE931=0,"　",VLOOKUP($AE931,ﾚｰｻﾞOP,31,0))</f>
        <v>-</v>
      </c>
      <c r="DD931" s="367"/>
      <c r="DE931" s="374">
        <f>IF(AG931=1,1,0)</f>
        <v>1</v>
      </c>
      <c r="DF931" s="373"/>
      <c r="DG931" s="818">
        <f>IF(AH931=1,1,0)</f>
        <v>0</v>
      </c>
      <c r="DH931" s="372"/>
      <c r="DI931" s="267">
        <f>IF(AG931=1,1,0)</f>
        <v>1</v>
      </c>
      <c r="DJ931" s="373"/>
      <c r="DK931" s="374">
        <f>IF(AU931=2,1,0)</f>
        <v>0</v>
      </c>
      <c r="DL931" s="373"/>
      <c r="DM931" s="375">
        <f>IF(AU931=1,1,0)</f>
        <v>0</v>
      </c>
      <c r="DN931" s="373"/>
      <c r="DO931" s="155">
        <f>IF(AJ931=1,1,0)</f>
        <v>0</v>
      </c>
      <c r="DP931" s="372"/>
      <c r="DQ931" s="155">
        <f>IF(AK931=1,1,0)</f>
        <v>0</v>
      </c>
      <c r="DR931" s="373"/>
      <c r="DS931" s="155">
        <f>IF(AL931=1,1,0)</f>
        <v>0</v>
      </c>
      <c r="DT931" s="372"/>
      <c r="DU931" s="155">
        <f>IF(AM931=1,1,0)</f>
        <v>0</v>
      </c>
      <c r="DV931" s="373"/>
      <c r="DW931" s="4891">
        <f>IF(AN931=1,1,0)</f>
        <v>0</v>
      </c>
      <c r="DX931" s="372"/>
      <c r="DY931" s="154">
        <f>IF(AO931=1,1,0)</f>
        <v>0</v>
      </c>
      <c r="DZ931" s="373"/>
      <c r="EA931" s="154">
        <f>IF(AP931=1,1,0)</f>
        <v>1</v>
      </c>
      <c r="EB931" s="373"/>
      <c r="EC931" s="269">
        <f>IF(AQ931=1,1,0)</f>
        <v>1</v>
      </c>
      <c r="ED931" s="376"/>
      <c r="EE931" s="822">
        <f>IF(AV931=0,0,1)</f>
        <v>1</v>
      </c>
      <c r="EF931" s="377"/>
      <c r="EG931" s="273"/>
      <c r="EH931" s="274"/>
      <c r="EI931" s="275"/>
      <c r="EJ931" s="276"/>
      <c r="EK931" s="275"/>
      <c r="EL931" s="277"/>
      <c r="EM931" s="278" t="str">
        <f>IF(CE931="-"," ",IF(AR931=1,1," "))</f>
        <v xml:space="preserve"> </v>
      </c>
      <c r="EN931" s="372"/>
      <c r="EO931" s="155">
        <f>IF(AT931=1,1,0)</f>
        <v>0</v>
      </c>
      <c r="EP931" s="373"/>
      <c r="ER931" s="194"/>
      <c r="ET931" s="154" t="str">
        <f>IF($AE931=0,"　",VLOOKUP($AE931,ﾚｰｻﾞOP,60,0))</f>
        <v>-</v>
      </c>
      <c r="EU931" s="373"/>
      <c r="EV931" s="154" t="str">
        <f>IF($AE931=0,"　",VLOOKUP($AE931,ﾚｰｻﾞOP,60,0))</f>
        <v>-</v>
      </c>
      <c r="EW931" s="373"/>
      <c r="EX931" s="154"/>
      <c r="EY931" s="367"/>
      <c r="EZ931" s="154"/>
      <c r="FA931" s="367"/>
      <c r="FB931" s="154"/>
      <c r="FC931" s="367"/>
      <c r="FD931" s="154"/>
      <c r="FE931" s="367"/>
      <c r="FF931" s="155"/>
      <c r="FG931" s="367"/>
      <c r="FH931" s="154"/>
      <c r="FI931" s="367"/>
      <c r="FJ931" s="154" t="str">
        <f>IF($AE931=0,"　",VLOOKUP($AE931,ﾚｰｻﾞOP,67,0))</f>
        <v>-</v>
      </c>
      <c r="FK931" s="373"/>
      <c r="FL931" s="155" t="str">
        <f>IF($AE931=0,"　",VLOOKUP($AE931,ﾚｰｻﾞOP,68,0))</f>
        <v>-</v>
      </c>
      <c r="FM931" s="279"/>
      <c r="FN931" s="1184"/>
      <c r="FO931" s="280"/>
      <c r="FP931" s="281"/>
      <c r="FQ931" s="282"/>
      <c r="FS931" s="281"/>
      <c r="FT931" s="282"/>
    </row>
    <row r="932" spans="1:176" ht="18.600000000000001" customHeight="1">
      <c r="A932" s="228">
        <f t="shared" si="2332"/>
        <v>922</v>
      </c>
      <c r="B932" s="343" t="str">
        <f t="shared" si="2368"/>
        <v>4IE</v>
      </c>
      <c r="C932" s="6947">
        <v>46357</v>
      </c>
      <c r="D932" s="7495" t="s">
        <v>2091</v>
      </c>
      <c r="E932" s="7496">
        <v>89610307</v>
      </c>
      <c r="F932" s="7497"/>
      <c r="G932" s="7498"/>
      <c r="H932" s="7499" t="s">
        <v>630</v>
      </c>
      <c r="I932" s="7500" t="s">
        <v>48</v>
      </c>
      <c r="J932" s="7500"/>
      <c r="K932" s="7501" t="s">
        <v>11</v>
      </c>
      <c r="L932" s="7900"/>
      <c r="M932" s="7703">
        <v>46340</v>
      </c>
      <c r="N932" s="7503"/>
      <c r="O932" s="354">
        <v>46343</v>
      </c>
      <c r="P932" s="7503"/>
      <c r="Q932" s="7322">
        <v>46345</v>
      </c>
      <c r="R932" s="7503"/>
      <c r="S932" s="7322">
        <v>46346</v>
      </c>
      <c r="T932" s="7503"/>
      <c r="U932" s="7610">
        <v>46347</v>
      </c>
      <c r="V932" s="7503"/>
      <c r="W932" s="7853">
        <v>46350</v>
      </c>
      <c r="X932" s="7504"/>
      <c r="Y932" s="7505">
        <v>46354</v>
      </c>
      <c r="Z932" s="7505">
        <v>46354</v>
      </c>
      <c r="AA932" s="7506"/>
      <c r="AB932" s="7505"/>
      <c r="AC932" s="251"/>
      <c r="AD932" s="7507"/>
      <c r="AE932" s="7508">
        <v>25</v>
      </c>
      <c r="AF932" s="7509" t="str">
        <f t="shared" si="2345"/>
        <v>4IE</v>
      </c>
      <c r="AG932" s="7510"/>
      <c r="AH932" s="7510"/>
      <c r="AI932" s="7510"/>
      <c r="AJ932" s="7510"/>
      <c r="AK932" s="7510"/>
      <c r="AL932" s="7510"/>
      <c r="AM932" s="7510"/>
      <c r="AN932" s="7510"/>
      <c r="AO932" s="7510"/>
      <c r="AP932" s="7509"/>
      <c r="AQ932" s="7510"/>
      <c r="AR932" s="7510"/>
      <c r="AS932" s="7510"/>
      <c r="AT932" s="7510"/>
      <c r="AU932" s="7511">
        <f>IF(AI932="付属済",0,IF(AI932=1,AI932+AP932,0))</f>
        <v>0</v>
      </c>
      <c r="AV932" s="7512">
        <f t="shared" si="2387"/>
        <v>0</v>
      </c>
      <c r="AW932" s="590" t="str">
        <f t="shared" si="2364"/>
        <v>-</v>
      </c>
      <c r="AX932" s="7513"/>
      <c r="AY932" s="154" t="str">
        <f t="shared" si="2365"/>
        <v>-</v>
      </c>
      <c r="AZ932" s="367"/>
      <c r="BA932" s="154" t="str">
        <f t="shared" si="2366"/>
        <v>-</v>
      </c>
      <c r="BB932" s="367"/>
      <c r="BC932" s="368" t="str">
        <f t="shared" si="2367"/>
        <v>-</v>
      </c>
      <c r="BD932" s="369"/>
      <c r="BE932" s="4599" t="str">
        <f t="shared" si="2385"/>
        <v>-</v>
      </c>
      <c r="BF932" s="367"/>
      <c r="BG932" s="368" t="str">
        <f t="shared" si="2331"/>
        <v>-</v>
      </c>
      <c r="BH932" s="367"/>
      <c r="BI932" s="154" t="str">
        <f t="shared" si="2388"/>
        <v>-</v>
      </c>
      <c r="BJ932" s="367"/>
      <c r="BK932" s="154" t="str">
        <f t="shared" si="2346"/>
        <v>-</v>
      </c>
      <c r="BL932" s="367"/>
      <c r="BM932" s="154" t="str">
        <f t="shared" si="2347"/>
        <v>-</v>
      </c>
      <c r="BN932" s="367"/>
      <c r="BO932" s="155" t="str">
        <f t="shared" si="2348"/>
        <v>-</v>
      </c>
      <c r="BP932" s="367"/>
      <c r="BQ932" s="154" t="str">
        <f t="shared" si="2386"/>
        <v>-</v>
      </c>
      <c r="BR932" s="369"/>
      <c r="BS932" s="154" t="str">
        <f t="shared" si="2390"/>
        <v>-</v>
      </c>
      <c r="BT932" s="369"/>
      <c r="BU932" s="154" t="str">
        <f t="shared" si="2391"/>
        <v>-</v>
      </c>
      <c r="BV932" s="369"/>
      <c r="BW932" s="154" t="str">
        <f t="shared" si="2392"/>
        <v>-</v>
      </c>
      <c r="BX932" s="367"/>
      <c r="BY932" s="154" t="str">
        <f t="shared" si="2393"/>
        <v>-</v>
      </c>
      <c r="BZ932" s="369"/>
      <c r="CA932" s="154" t="str">
        <f t="shared" si="2394"/>
        <v>-</v>
      </c>
      <c r="CB932" s="367"/>
      <c r="CC932" s="154" t="str">
        <f t="shared" si="2395"/>
        <v>-</v>
      </c>
      <c r="CD932" s="367"/>
      <c r="CE932" s="7514" t="str">
        <f>IF($AE932=0,"　",VLOOKUP($AE932,ﾚｰｻﾞOP,19,0))</f>
        <v>-</v>
      </c>
      <c r="CF932" s="7513"/>
      <c r="CG932" s="7516" t="str">
        <f>IF($AE932=0,"　",VLOOKUP($AE932,ﾚｰｻﾞOP,20,0))</f>
        <v>-</v>
      </c>
      <c r="CH932" s="7515"/>
      <c r="CI932" s="7514" t="str">
        <f>IF($AE932=0,"　",VLOOKUP($AE932,ﾚｰｻﾞOP,21,0))</f>
        <v>-</v>
      </c>
      <c r="CJ932" s="7513"/>
      <c r="CK932" s="7514" t="str">
        <f>IF($AE932=0,"　",VLOOKUP($AE932,ﾚｰｻﾞOP,22,0))</f>
        <v>-</v>
      </c>
      <c r="CL932" s="7515"/>
      <c r="CM932" s="7514" t="str">
        <f>IF($AE932=0,"　",VLOOKUP($AE932,ﾚｰｻﾞOP,23,0))</f>
        <v>-</v>
      </c>
      <c r="CN932" s="7515"/>
      <c r="CO932" s="7516" t="str">
        <f>IF($AE932=0,"　",VLOOKUP($AE932,ﾚｰｻﾞOP,24,0))</f>
        <v>-</v>
      </c>
      <c r="CP932" s="7515"/>
      <c r="CQ932" s="7516" t="str">
        <f>IF($AE932=0,"　",VLOOKUP($AE932,ﾚｰｻﾞOP,25,0))</f>
        <v>-</v>
      </c>
      <c r="CR932" s="7515"/>
      <c r="CS932" s="2850" t="str">
        <f t="shared" si="2355"/>
        <v>-</v>
      </c>
      <c r="CT932" s="2851"/>
      <c r="CU932" s="2855"/>
      <c r="CV932" s="2851"/>
      <c r="CW932" s="2850" t="str">
        <f t="shared" si="2356"/>
        <v>-</v>
      </c>
      <c r="CX932" s="2851"/>
      <c r="CY932" s="2855" t="str">
        <f t="shared" si="2357"/>
        <v>-</v>
      </c>
      <c r="CZ932" s="2851"/>
      <c r="DA932" s="154" t="str">
        <f t="shared" si="2358"/>
        <v>-</v>
      </c>
      <c r="DB932" s="369"/>
      <c r="DC932" s="155" t="str">
        <f t="shared" si="2359"/>
        <v>-</v>
      </c>
      <c r="DD932" s="367"/>
      <c r="DE932" s="374">
        <f t="shared" si="2360"/>
        <v>0</v>
      </c>
      <c r="DF932" s="373"/>
      <c r="DG932" s="818">
        <f t="shared" si="2361"/>
        <v>0</v>
      </c>
      <c r="DH932" s="372"/>
      <c r="DI932" s="267">
        <f t="shared" si="2334"/>
        <v>0</v>
      </c>
      <c r="DJ932" s="373"/>
      <c r="DK932" s="374">
        <f t="shared" si="2335"/>
        <v>0</v>
      </c>
      <c r="DL932" s="373"/>
      <c r="DM932" s="375">
        <f t="shared" si="2336"/>
        <v>0</v>
      </c>
      <c r="DN932" s="373"/>
      <c r="DO932" s="155">
        <f t="shared" si="2337"/>
        <v>0</v>
      </c>
      <c r="DP932" s="372"/>
      <c r="DQ932" s="155">
        <f t="shared" si="2338"/>
        <v>0</v>
      </c>
      <c r="DR932" s="373"/>
      <c r="DS932" s="155">
        <f t="shared" si="2339"/>
        <v>0</v>
      </c>
      <c r="DT932" s="372"/>
      <c r="DU932" s="155">
        <f t="shared" si="2340"/>
        <v>0</v>
      </c>
      <c r="DV932" s="373"/>
      <c r="DW932" s="4891">
        <f t="shared" si="2343"/>
        <v>0</v>
      </c>
      <c r="DX932" s="372"/>
      <c r="DY932" s="154">
        <f t="shared" si="2341"/>
        <v>0</v>
      </c>
      <c r="DZ932" s="373"/>
      <c r="EA932" s="154">
        <f t="shared" si="2344"/>
        <v>0</v>
      </c>
      <c r="EB932" s="373"/>
      <c r="EC932" s="269">
        <f t="shared" si="2342"/>
        <v>0</v>
      </c>
      <c r="ED932" s="376"/>
      <c r="EE932" s="6971">
        <f t="shared" si="2389"/>
        <v>0</v>
      </c>
      <c r="EF932" s="7519"/>
      <c r="EG932" s="273"/>
      <c r="EH932" s="274"/>
      <c r="EI932" s="275"/>
      <c r="EJ932" s="276"/>
      <c r="EK932" s="275"/>
      <c r="EL932" s="277"/>
      <c r="EM932" s="829" t="str">
        <f>IF(CE932="-"," ",IF(AR932=1,1," "))</f>
        <v xml:space="preserve"> </v>
      </c>
      <c r="EN932" s="7518"/>
      <c r="EO932" s="7516">
        <f>IF(AT932=1,1,0)</f>
        <v>0</v>
      </c>
      <c r="EP932" s="7517"/>
      <c r="ER932" s="7520"/>
      <c r="ET932" s="154">
        <v>46303</v>
      </c>
      <c r="EU932" s="373">
        <v>4263438</v>
      </c>
      <c r="EV932" s="154">
        <f t="shared" si="2362"/>
        <v>1</v>
      </c>
      <c r="EW932" s="7517"/>
      <c r="EX932" s="7514"/>
      <c r="EY932" s="7515"/>
      <c r="EZ932" s="7514"/>
      <c r="FA932" s="7515"/>
      <c r="FB932" s="7514"/>
      <c r="FC932" s="7515"/>
      <c r="FD932" s="7514">
        <v>46344</v>
      </c>
      <c r="FE932" s="7515">
        <v>4363009</v>
      </c>
      <c r="FF932" s="7516"/>
      <c r="FG932" s="7515"/>
      <c r="FH932" s="7514">
        <v>1</v>
      </c>
      <c r="FI932" s="7515"/>
      <c r="FJ932" s="154">
        <v>46303</v>
      </c>
      <c r="FK932" s="373">
        <v>4263439</v>
      </c>
      <c r="FL932" s="155">
        <f t="shared" si="2363"/>
        <v>1</v>
      </c>
      <c r="FM932" s="7513"/>
      <c r="FN932" s="7514"/>
      <c r="FO932" s="7515"/>
      <c r="FP932" s="7514"/>
      <c r="FQ932" s="7515"/>
      <c r="FS932" s="7514"/>
      <c r="FT932" s="7515"/>
    </row>
    <row r="933" spans="1:176" ht="18.600000000000001" customHeight="1">
      <c r="A933" s="228">
        <f t="shared" si="2332"/>
        <v>923</v>
      </c>
      <c r="B933" s="343" t="str">
        <f t="shared" si="2368"/>
        <v>4IE</v>
      </c>
      <c r="C933" s="6947">
        <v>46357</v>
      </c>
      <c r="D933" s="6192" t="s">
        <v>990</v>
      </c>
      <c r="E933" s="6193" t="s">
        <v>2068</v>
      </c>
      <c r="F933" s="1564"/>
      <c r="G933" s="1263"/>
      <c r="H933" s="1330" t="s">
        <v>629</v>
      </c>
      <c r="I933" s="1264" t="s">
        <v>992</v>
      </c>
      <c r="J933" s="1264"/>
      <c r="K933" s="599" t="s">
        <v>11</v>
      </c>
      <c r="L933" s="600"/>
      <c r="M933" s="7892">
        <v>46340</v>
      </c>
      <c r="N933" s="353"/>
      <c r="O933" s="7322">
        <v>46344</v>
      </c>
      <c r="P933" s="353"/>
      <c r="Q933" s="7502">
        <v>46345</v>
      </c>
      <c r="R933" s="353"/>
      <c r="S933" s="7502">
        <v>46346</v>
      </c>
      <c r="T933" s="353"/>
      <c r="U933" s="7610">
        <v>46347</v>
      </c>
      <c r="V933" s="353"/>
      <c r="W933" s="7831">
        <v>46351</v>
      </c>
      <c r="X933" s="357"/>
      <c r="Y933" s="7149">
        <v>46354</v>
      </c>
      <c r="Z933" s="7149">
        <v>46354</v>
      </c>
      <c r="AA933" s="601"/>
      <c r="AB933" s="359"/>
      <c r="AC933" s="251"/>
      <c r="AD933" s="361"/>
      <c r="AE933" s="362">
        <v>25</v>
      </c>
      <c r="AF933" s="363" t="str">
        <f t="shared" si="2345"/>
        <v>4IE</v>
      </c>
      <c r="AG933" s="364"/>
      <c r="AH933" s="364"/>
      <c r="AI933" s="364"/>
      <c r="AJ933" s="364"/>
      <c r="AK933" s="364"/>
      <c r="AL933" s="364"/>
      <c r="AM933" s="364"/>
      <c r="AN933" s="364"/>
      <c r="AO933" s="364"/>
      <c r="AP933" s="363"/>
      <c r="AQ933" s="255"/>
      <c r="AR933" s="255"/>
      <c r="AS933" s="255"/>
      <c r="AT933" s="255"/>
      <c r="AU933" s="2843"/>
      <c r="AV933" s="4008"/>
      <c r="AW933" s="590" t="str">
        <f t="shared" si="2364"/>
        <v>-</v>
      </c>
      <c r="AX933" s="369"/>
      <c r="AY933" s="154" t="str">
        <f t="shared" si="2365"/>
        <v>-</v>
      </c>
      <c r="AZ933" s="367"/>
      <c r="BA933" s="154" t="str">
        <f t="shared" si="2366"/>
        <v>-</v>
      </c>
      <c r="BB933" s="367"/>
      <c r="BC933" s="368" t="str">
        <f t="shared" si="2367"/>
        <v>-</v>
      </c>
      <c r="BD933" s="369"/>
      <c r="BE933" s="4599" t="str">
        <f t="shared" si="2385"/>
        <v>-</v>
      </c>
      <c r="BF933" s="367"/>
      <c r="BG933" s="368" t="str">
        <f t="shared" si="2331"/>
        <v>-</v>
      </c>
      <c r="BH933" s="367"/>
      <c r="BI933" s="154" t="str">
        <f t="shared" si="2388"/>
        <v>-</v>
      </c>
      <c r="BJ933" s="367"/>
      <c r="BK933" s="154" t="str">
        <f t="shared" si="2346"/>
        <v>-</v>
      </c>
      <c r="BL933" s="367"/>
      <c r="BM933" s="154" t="str">
        <f t="shared" si="2347"/>
        <v>-</v>
      </c>
      <c r="BN933" s="367"/>
      <c r="BO933" s="155" t="str">
        <f t="shared" si="2348"/>
        <v>-</v>
      </c>
      <c r="BP933" s="367"/>
      <c r="BQ933" s="154" t="str">
        <f t="shared" si="2386"/>
        <v>-</v>
      </c>
      <c r="BR933" s="369"/>
      <c r="BS933" s="154" t="str">
        <f t="shared" si="2390"/>
        <v>-</v>
      </c>
      <c r="BT933" s="369"/>
      <c r="BU933" s="154" t="str">
        <f t="shared" si="2391"/>
        <v>-</v>
      </c>
      <c r="BV933" s="369"/>
      <c r="BW933" s="154" t="str">
        <f t="shared" si="2392"/>
        <v>-</v>
      </c>
      <c r="BX933" s="367"/>
      <c r="BY933" s="154" t="str">
        <f t="shared" si="2393"/>
        <v>-</v>
      </c>
      <c r="BZ933" s="369"/>
      <c r="CA933" s="154" t="str">
        <f t="shared" si="2394"/>
        <v>-</v>
      </c>
      <c r="CB933" s="367"/>
      <c r="CC933" s="154" t="str">
        <f t="shared" si="2395"/>
        <v>-</v>
      </c>
      <c r="CD933" s="367"/>
      <c r="CE933" s="2850"/>
      <c r="CF933" s="2846"/>
      <c r="CG933" s="2855"/>
      <c r="CH933" s="2851"/>
      <c r="CI933" s="2850"/>
      <c r="CJ933" s="2846"/>
      <c r="CK933" s="2850"/>
      <c r="CL933" s="2851"/>
      <c r="CM933" s="2850"/>
      <c r="CN933" s="2851"/>
      <c r="CO933" s="2855"/>
      <c r="CP933" s="2851"/>
      <c r="CQ933" s="2855"/>
      <c r="CR933" s="2851"/>
      <c r="CS933" s="2850" t="str">
        <f t="shared" si="2355"/>
        <v>-</v>
      </c>
      <c r="CT933" s="2851"/>
      <c r="CU933" s="2855"/>
      <c r="CV933" s="2851"/>
      <c r="CW933" s="2850" t="str">
        <f t="shared" si="2356"/>
        <v>-</v>
      </c>
      <c r="CX933" s="2851"/>
      <c r="CY933" s="2855" t="str">
        <f t="shared" si="2357"/>
        <v>-</v>
      </c>
      <c r="CZ933" s="2851"/>
      <c r="DA933" s="154" t="str">
        <f t="shared" si="2358"/>
        <v>-</v>
      </c>
      <c r="DB933" s="369"/>
      <c r="DC933" s="155" t="str">
        <f t="shared" si="2359"/>
        <v>-</v>
      </c>
      <c r="DD933" s="367"/>
      <c r="DE933" s="374">
        <f t="shared" si="2360"/>
        <v>0</v>
      </c>
      <c r="DF933" s="373"/>
      <c r="DG933" s="818">
        <f t="shared" si="2361"/>
        <v>0</v>
      </c>
      <c r="DH933" s="372"/>
      <c r="DI933" s="267">
        <f t="shared" si="2334"/>
        <v>0</v>
      </c>
      <c r="DJ933" s="373"/>
      <c r="DK933" s="374">
        <f t="shared" si="2335"/>
        <v>0</v>
      </c>
      <c r="DL933" s="373"/>
      <c r="DM933" s="375">
        <f t="shared" si="2336"/>
        <v>0</v>
      </c>
      <c r="DN933" s="373"/>
      <c r="DO933" s="155">
        <f t="shared" si="2337"/>
        <v>0</v>
      </c>
      <c r="DP933" s="372"/>
      <c r="DQ933" s="155">
        <f t="shared" si="2338"/>
        <v>0</v>
      </c>
      <c r="DR933" s="373"/>
      <c r="DS933" s="155">
        <f t="shared" si="2339"/>
        <v>0</v>
      </c>
      <c r="DT933" s="372"/>
      <c r="DU933" s="155">
        <f t="shared" si="2340"/>
        <v>0</v>
      </c>
      <c r="DV933" s="373"/>
      <c r="DW933" s="4891">
        <f t="shared" si="2343"/>
        <v>0</v>
      </c>
      <c r="DX933" s="372"/>
      <c r="DY933" s="154">
        <f t="shared" si="2341"/>
        <v>0</v>
      </c>
      <c r="DZ933" s="373"/>
      <c r="EA933" s="154">
        <f t="shared" si="2344"/>
        <v>0</v>
      </c>
      <c r="EB933" s="373"/>
      <c r="EC933" s="269">
        <f t="shared" si="2342"/>
        <v>0</v>
      </c>
      <c r="ED933" s="376"/>
      <c r="EE933" s="6971">
        <f t="shared" si="2389"/>
        <v>0</v>
      </c>
      <c r="EF933" s="377"/>
      <c r="EG933" s="273"/>
      <c r="EH933" s="274"/>
      <c r="EI933" s="275"/>
      <c r="EJ933" s="276"/>
      <c r="EK933" s="275"/>
      <c r="EL933" s="277"/>
      <c r="EM933" s="278"/>
      <c r="EN933" s="372"/>
      <c r="EO933" s="155"/>
      <c r="EP933" s="373"/>
      <c r="ER933" s="194"/>
      <c r="ET933" s="154">
        <v>46303</v>
      </c>
      <c r="EU933" s="373">
        <v>4263438</v>
      </c>
      <c r="EV933" s="154">
        <f t="shared" si="2362"/>
        <v>1</v>
      </c>
      <c r="EW933" s="373"/>
      <c r="EX933" s="154"/>
      <c r="EY933" s="367"/>
      <c r="EZ933" s="154">
        <v>46302</v>
      </c>
      <c r="FA933" s="367">
        <v>4263482</v>
      </c>
      <c r="FB933" s="154"/>
      <c r="FC933" s="367"/>
      <c r="FD933" s="154">
        <v>46344</v>
      </c>
      <c r="FE933" s="367">
        <v>4363009</v>
      </c>
      <c r="FF933" s="155"/>
      <c r="FG933" s="367"/>
      <c r="FH933" s="154"/>
      <c r="FI933" s="367"/>
      <c r="FJ933" s="154">
        <v>46303</v>
      </c>
      <c r="FK933" s="373">
        <v>4263439</v>
      </c>
      <c r="FL933" s="155">
        <f t="shared" si="2363"/>
        <v>1</v>
      </c>
      <c r="FM933" s="279"/>
      <c r="FN933" s="1184"/>
      <c r="FO933" s="280"/>
      <c r="FP933" s="281"/>
      <c r="FQ933" s="282"/>
      <c r="FS933" s="281"/>
      <c r="FT933" s="282"/>
    </row>
    <row r="934" spans="1:176" ht="18.600000000000001" customHeight="1">
      <c r="A934" s="228">
        <f t="shared" si="2260"/>
        <v>924</v>
      </c>
      <c r="B934" s="343" t="str">
        <f>AF934</f>
        <v>4IE</v>
      </c>
      <c r="C934" s="6947">
        <v>46357</v>
      </c>
      <c r="D934" s="6789" t="s">
        <v>30</v>
      </c>
      <c r="E934" s="1262">
        <v>84511364</v>
      </c>
      <c r="F934" s="1564"/>
      <c r="G934" s="1263"/>
      <c r="H934" s="1330" t="s">
        <v>630</v>
      </c>
      <c r="I934" s="1264" t="s">
        <v>614</v>
      </c>
      <c r="J934" s="1264" t="s">
        <v>1702</v>
      </c>
      <c r="K934" s="599" t="s">
        <v>11</v>
      </c>
      <c r="L934" s="600"/>
      <c r="M934" s="354">
        <v>46343</v>
      </c>
      <c r="N934" s="353"/>
      <c r="O934" s="354">
        <v>46344</v>
      </c>
      <c r="P934" s="353"/>
      <c r="Q934" s="354">
        <v>46346</v>
      </c>
      <c r="R934" s="353"/>
      <c r="S934" s="354">
        <v>46347</v>
      </c>
      <c r="T934" s="353"/>
      <c r="U934" s="7610">
        <v>46347</v>
      </c>
      <c r="V934" s="353"/>
      <c r="W934" s="7854">
        <v>46351</v>
      </c>
      <c r="X934" s="357"/>
      <c r="Y934" s="359">
        <v>46354</v>
      </c>
      <c r="Z934" s="359">
        <v>46354</v>
      </c>
      <c r="AA934" s="601"/>
      <c r="AB934" s="359"/>
      <c r="AC934" s="251" t="s">
        <v>627</v>
      </c>
      <c r="AD934" s="361"/>
      <c r="AE934" s="362">
        <v>3</v>
      </c>
      <c r="AF934" s="363" t="str">
        <f>IF($AE934=0,"　",VLOOKUP($AE934,ﾚｰｻﾞOP,69,0))</f>
        <v>4IE</v>
      </c>
      <c r="AG934" s="364"/>
      <c r="AH934" s="364"/>
      <c r="AI934" s="364">
        <v>1</v>
      </c>
      <c r="AJ934" s="364"/>
      <c r="AK934" s="364"/>
      <c r="AL934" s="364"/>
      <c r="AM934" s="364"/>
      <c r="AN934" s="364">
        <v>1</v>
      </c>
      <c r="AO934" s="364"/>
      <c r="AP934" s="363">
        <v>1</v>
      </c>
      <c r="AQ934" s="255">
        <v>1</v>
      </c>
      <c r="AR934" s="255"/>
      <c r="AS934" s="255"/>
      <c r="AT934" s="255"/>
      <c r="AU934" s="2843"/>
      <c r="AV934" s="4008">
        <f>IF(AE934=0,0,(AR934*1)+(AS934*100))</f>
        <v>0</v>
      </c>
      <c r="AW934" s="590">
        <f>IF($AE934=0,"　",VLOOKUP($AE934,ﾚｰｻﾞOP,5,0))</f>
        <v>1</v>
      </c>
      <c r="AX934" s="369"/>
      <c r="AY934" s="154">
        <f>IF($AE934=0,"　",VLOOKUP($AE934,ﾚｰｻﾞOP,6,0))</f>
        <v>1</v>
      </c>
      <c r="AZ934" s="367"/>
      <c r="BA934" s="154">
        <f>IF($AE934=0,"　",VLOOKUP($AE934,ﾚｰｻﾞOP,7,0))</f>
        <v>1</v>
      </c>
      <c r="BB934" s="367"/>
      <c r="BC934" s="368">
        <v>46330</v>
      </c>
      <c r="BD934" s="369">
        <v>4263491</v>
      </c>
      <c r="BE934" s="4599">
        <v>46282</v>
      </c>
      <c r="BF934" s="367">
        <v>4263417</v>
      </c>
      <c r="BG934" s="368">
        <v>46330</v>
      </c>
      <c r="BH934" s="367">
        <v>4263495</v>
      </c>
      <c r="BI934" s="154">
        <v>46275</v>
      </c>
      <c r="BJ934" s="367">
        <v>4263419</v>
      </c>
      <c r="BK934" s="154" t="str">
        <f>IF($AE934=0,"　",VLOOKUP($AE934,ﾚｰｻﾞOP,57,0))</f>
        <v>-</v>
      </c>
      <c r="BL934" s="367"/>
      <c r="BM934" s="154" t="str">
        <f>IF($AE934=0,"　",VLOOKUP($AE934,ﾚｰｻﾞOP,58,0))</f>
        <v>-</v>
      </c>
      <c r="BN934" s="367"/>
      <c r="BO934" s="155" t="str">
        <f>IF($AE934=0,"　",VLOOKUP($AE934,ﾚｰｻﾞOP,59,0))</f>
        <v>-</v>
      </c>
      <c r="BP934" s="367"/>
      <c r="BQ934" s="154" t="str">
        <f>IF($AE934=0,"　",VLOOKUP($AE934,ﾚｰｻﾞOP,12,0))</f>
        <v>-</v>
      </c>
      <c r="BR934" s="369"/>
      <c r="BS934" s="154" t="str">
        <f>IF($AE934=0,"　",VLOOKUP($AE934,ﾚｰｻﾞOP,13,0))</f>
        <v>-</v>
      </c>
      <c r="BT934" s="369"/>
      <c r="BU934" s="154" t="str">
        <f>IF($AE934=0,"　",VLOOKUP($AE934,ﾚｰｻﾞOP,14,0))</f>
        <v>-</v>
      </c>
      <c r="BV934" s="369"/>
      <c r="BW934" s="154" t="str">
        <f>IF($AE934=0,"　",VLOOKUP($AE934,ﾚｰｻﾞOP,15,0))</f>
        <v>-</v>
      </c>
      <c r="BX934" s="367"/>
      <c r="BY934" s="154" t="str">
        <f>IF($AE934=0,"　",VLOOKUP($AE934,ﾚｰｻﾞOP,16,0))</f>
        <v>-</v>
      </c>
      <c r="BZ934" s="369"/>
      <c r="CA934" s="154" t="str">
        <f>IF($AE934=0,"　",VLOOKUP($AE934,ﾚｰｻﾞOP,17,0))</f>
        <v>-</v>
      </c>
      <c r="CB934" s="367"/>
      <c r="CC934" s="154" t="str">
        <f>IF($AE934=0,"　",VLOOKUP($AE934,ﾚｰｻﾞOP,18,0))</f>
        <v>-</v>
      </c>
      <c r="CD934" s="367"/>
      <c r="CE934" s="2850"/>
      <c r="CF934" s="2846"/>
      <c r="CG934" s="2855"/>
      <c r="CH934" s="2851"/>
      <c r="CI934" s="2850"/>
      <c r="CJ934" s="2846"/>
      <c r="CK934" s="2850"/>
      <c r="CL934" s="2851"/>
      <c r="CM934" s="2850"/>
      <c r="CN934" s="2851"/>
      <c r="CO934" s="2855"/>
      <c r="CP934" s="2851"/>
      <c r="CQ934" s="2855"/>
      <c r="CR934" s="2851"/>
      <c r="CS934" s="2850" t="str">
        <f>IF($AE934=0,"　",VLOOKUP($AE934,ﾚｰｻﾞOP,26,0))</f>
        <v>-</v>
      </c>
      <c r="CT934" s="2851"/>
      <c r="CU934" s="2855"/>
      <c r="CV934" s="2851"/>
      <c r="CW934" s="2850" t="str">
        <f>IF($AE934=0,"　",VLOOKUP($AE934,ﾚｰｻﾞOP,28,0))</f>
        <v>-</v>
      </c>
      <c r="CX934" s="2851"/>
      <c r="CY934" s="2855" t="str">
        <f>IF($AE934=0,"　",VLOOKUP($AE934,ﾚｰｻﾞOP,29,0))</f>
        <v>-</v>
      </c>
      <c r="CZ934" s="2851"/>
      <c r="DA934" s="154" t="str">
        <f>IF($AE934=0,"　",VLOOKUP($AE934,ﾚｰｻﾞOP,30,0))</f>
        <v>-</v>
      </c>
      <c r="DB934" s="369"/>
      <c r="DC934" s="155" t="str">
        <f>IF($AE934=0,"　",VLOOKUP($AE934,ﾚｰｻﾞOP,31,0))</f>
        <v>-</v>
      </c>
      <c r="DD934" s="367"/>
      <c r="DE934" s="374">
        <f>IF(AG934=1,1,0)</f>
        <v>0</v>
      </c>
      <c r="DF934" s="373"/>
      <c r="DG934" s="818">
        <f>IF(AH934=1,1,0)</f>
        <v>0</v>
      </c>
      <c r="DH934" s="372"/>
      <c r="DI934" s="267">
        <f>IF(AG934=1,1,0)</f>
        <v>0</v>
      </c>
      <c r="DJ934" s="373"/>
      <c r="DK934" s="374">
        <f>IF(AU934=2,1,0)</f>
        <v>0</v>
      </c>
      <c r="DL934" s="373"/>
      <c r="DM934" s="375">
        <f>IF(AU934=1,1,0)</f>
        <v>0</v>
      </c>
      <c r="DN934" s="373"/>
      <c r="DO934" s="155">
        <f>IF(AJ934=1,1,0)</f>
        <v>0</v>
      </c>
      <c r="DP934" s="372"/>
      <c r="DQ934" s="155">
        <f>IF(AK934=1,1,0)</f>
        <v>0</v>
      </c>
      <c r="DR934" s="373"/>
      <c r="DS934" s="155">
        <f>IF(AL934=1,1,0)</f>
        <v>0</v>
      </c>
      <c r="DT934" s="372"/>
      <c r="DU934" s="155">
        <f>IF(AM934=1,1,0)</f>
        <v>0</v>
      </c>
      <c r="DV934" s="373"/>
      <c r="DW934" s="4891">
        <f>IF(AN934=1,1,0)</f>
        <v>1</v>
      </c>
      <c r="DX934" s="372"/>
      <c r="DY934" s="154">
        <f>IF(AO934=1,1,0)</f>
        <v>0</v>
      </c>
      <c r="DZ934" s="373"/>
      <c r="EA934" s="154">
        <f>IF(AP934=1,1,0)</f>
        <v>1</v>
      </c>
      <c r="EB934" s="373"/>
      <c r="EC934" s="269">
        <f>IF(AQ934=1,1,0)</f>
        <v>1</v>
      </c>
      <c r="ED934" s="376"/>
      <c r="EE934" s="6971">
        <f>IF(AV934=0,0,1)</f>
        <v>0</v>
      </c>
      <c r="EF934" s="7015"/>
      <c r="EG934" s="273"/>
      <c r="EH934" s="274"/>
      <c r="EI934" s="275"/>
      <c r="EJ934" s="276"/>
      <c r="EK934" s="275"/>
      <c r="EL934" s="277"/>
      <c r="EM934" s="278"/>
      <c r="EN934" s="372"/>
      <c r="EO934" s="155"/>
      <c r="EP934" s="373"/>
      <c r="ER934" s="194"/>
      <c r="ET934" s="154" t="str">
        <f>IF($AE934=0,"　",VLOOKUP($AE934,ﾚｰｻﾞOP,60,0))</f>
        <v>-</v>
      </c>
      <c r="EU934" s="373"/>
      <c r="EV934" s="154" t="str">
        <f>IF($AE934=0,"　",VLOOKUP($AE934,ﾚｰｻﾞOP,60,0))</f>
        <v>-</v>
      </c>
      <c r="EW934" s="373"/>
      <c r="EX934" s="154"/>
      <c r="EY934" s="367"/>
      <c r="EZ934" s="154"/>
      <c r="FA934" s="367"/>
      <c r="FB934" s="154"/>
      <c r="FC934" s="367"/>
      <c r="FD934" s="154"/>
      <c r="FE934" s="367"/>
      <c r="FF934" s="155"/>
      <c r="FG934" s="367"/>
      <c r="FH934" s="154"/>
      <c r="FI934" s="367"/>
      <c r="FJ934" s="154" t="str">
        <f>IF($AE934=0,"　",VLOOKUP($AE934,ﾚｰｻﾞOP,67,0))</f>
        <v>-</v>
      </c>
      <c r="FK934" s="373"/>
      <c r="FL934" s="155" t="str">
        <f>IF($AE934=0,"　",VLOOKUP($AE934,ﾚｰｻﾞOP,68,0))</f>
        <v>-</v>
      </c>
      <c r="FM934" s="279"/>
      <c r="FN934" s="1184"/>
      <c r="FO934" s="280"/>
      <c r="FP934" s="281"/>
      <c r="FQ934" s="282"/>
      <c r="FS934" s="281"/>
      <c r="FT934" s="282"/>
    </row>
    <row r="935" spans="1:176" ht="18.600000000000001" customHeight="1">
      <c r="A935" s="228">
        <f t="shared" si="2332"/>
        <v>925</v>
      </c>
      <c r="B935" s="343" t="str">
        <f t="shared" si="2368"/>
        <v>4IE</v>
      </c>
      <c r="C935" s="6947">
        <v>46357</v>
      </c>
      <c r="D935" s="6192" t="s">
        <v>2091</v>
      </c>
      <c r="E935" s="6193">
        <v>89610306</v>
      </c>
      <c r="F935" s="1564"/>
      <c r="G935" s="1263"/>
      <c r="H935" s="1330" t="s">
        <v>630</v>
      </c>
      <c r="I935" s="1264" t="s">
        <v>48</v>
      </c>
      <c r="J935" s="1264"/>
      <c r="K935" s="599" t="s">
        <v>11</v>
      </c>
      <c r="L935" s="600"/>
      <c r="M935" s="7502">
        <v>46343</v>
      </c>
      <c r="N935" s="353"/>
      <c r="O935" s="7502">
        <v>46345</v>
      </c>
      <c r="P935" s="353"/>
      <c r="Q935" s="354">
        <v>46346</v>
      </c>
      <c r="R935" s="353"/>
      <c r="S935" s="354">
        <v>46347</v>
      </c>
      <c r="T935" s="353"/>
      <c r="U935" s="7685">
        <v>46350</v>
      </c>
      <c r="V935" s="353"/>
      <c r="W935" s="7831">
        <v>46351</v>
      </c>
      <c r="X935" s="357"/>
      <c r="Y935" s="7149">
        <v>46357</v>
      </c>
      <c r="Z935" s="7149">
        <v>46357</v>
      </c>
      <c r="AA935" s="601"/>
      <c r="AB935" s="359"/>
      <c r="AC935" s="251"/>
      <c r="AD935" s="361"/>
      <c r="AE935" s="362">
        <v>25</v>
      </c>
      <c r="AF935" s="363" t="str">
        <f t="shared" si="2345"/>
        <v>4IE</v>
      </c>
      <c r="AG935" s="364"/>
      <c r="AH935" s="364"/>
      <c r="AI935" s="364"/>
      <c r="AJ935" s="364"/>
      <c r="AK935" s="364"/>
      <c r="AL935" s="364"/>
      <c r="AM935" s="364"/>
      <c r="AN935" s="364"/>
      <c r="AO935" s="364"/>
      <c r="AP935" s="363"/>
      <c r="AQ935" s="255"/>
      <c r="AR935" s="255"/>
      <c r="AS935" s="255"/>
      <c r="AT935" s="255"/>
      <c r="AU935" s="2843">
        <f t="shared" ref="AU935:AU940" si="2415">IF(AI935="付属済",0,IF(AI935=1,AI935+AP935,0))</f>
        <v>0</v>
      </c>
      <c r="AV935" s="4008">
        <f t="shared" ref="AV935:AV944" si="2416">IF(AE935=0,0,(AR935*1)+(AS935*100))</f>
        <v>0</v>
      </c>
      <c r="AW935" s="590" t="str">
        <f t="shared" si="2364"/>
        <v>-</v>
      </c>
      <c r="AX935" s="369"/>
      <c r="AY935" s="154" t="str">
        <f t="shared" si="2365"/>
        <v>-</v>
      </c>
      <c r="AZ935" s="367"/>
      <c r="BA935" s="154" t="str">
        <f t="shared" si="2366"/>
        <v>-</v>
      </c>
      <c r="BB935" s="367"/>
      <c r="BC935" s="368" t="str">
        <f t="shared" si="2367"/>
        <v>-</v>
      </c>
      <c r="BD935" s="369"/>
      <c r="BE935" s="4599" t="str">
        <f t="shared" si="2385"/>
        <v>-</v>
      </c>
      <c r="BF935" s="367"/>
      <c r="BG935" s="368" t="str">
        <f t="shared" ref="BG935:BG957" si="2417">IF($AE935=0,"　",VLOOKUP($AE935,ﾚｰｻﾞOP,10,0))</f>
        <v>-</v>
      </c>
      <c r="BH935" s="367"/>
      <c r="BI935" s="154" t="str">
        <f t="shared" si="2388"/>
        <v>-</v>
      </c>
      <c r="BJ935" s="367"/>
      <c r="BK935" s="154" t="str">
        <f t="shared" si="2346"/>
        <v>-</v>
      </c>
      <c r="BL935" s="367"/>
      <c r="BM935" s="154" t="str">
        <f t="shared" si="2347"/>
        <v>-</v>
      </c>
      <c r="BN935" s="367"/>
      <c r="BO935" s="155" t="str">
        <f t="shared" si="2348"/>
        <v>-</v>
      </c>
      <c r="BP935" s="367"/>
      <c r="BQ935" s="154" t="str">
        <f t="shared" si="2386"/>
        <v>-</v>
      </c>
      <c r="BR935" s="369"/>
      <c r="BS935" s="154" t="str">
        <f t="shared" si="2390"/>
        <v>-</v>
      </c>
      <c r="BT935" s="369"/>
      <c r="BU935" s="154" t="str">
        <f t="shared" si="2391"/>
        <v>-</v>
      </c>
      <c r="BV935" s="369"/>
      <c r="BW935" s="154" t="str">
        <f t="shared" si="2392"/>
        <v>-</v>
      </c>
      <c r="BX935" s="367"/>
      <c r="BY935" s="154" t="str">
        <f t="shared" si="2393"/>
        <v>-</v>
      </c>
      <c r="BZ935" s="369"/>
      <c r="CA935" s="154" t="str">
        <f t="shared" si="2394"/>
        <v>-</v>
      </c>
      <c r="CB935" s="367"/>
      <c r="CC935" s="154" t="str">
        <f t="shared" si="2395"/>
        <v>-</v>
      </c>
      <c r="CD935" s="367"/>
      <c r="CE935" s="2850" t="str">
        <f t="shared" ref="CE935:CE940" si="2418">IF($AE935=0,"　",VLOOKUP($AE935,ﾚｰｻﾞOP,19,0))</f>
        <v>-</v>
      </c>
      <c r="CF935" s="2846"/>
      <c r="CG935" s="2855" t="str">
        <f t="shared" ref="CG935:CG940" si="2419">IF($AE935=0,"　",VLOOKUP($AE935,ﾚｰｻﾞOP,20,0))</f>
        <v>-</v>
      </c>
      <c r="CH935" s="2851"/>
      <c r="CI935" s="2850" t="str">
        <f t="shared" ref="CI935:CI940" si="2420">IF($AE935=0,"　",VLOOKUP($AE935,ﾚｰｻﾞOP,21,0))</f>
        <v>-</v>
      </c>
      <c r="CJ935" s="2846"/>
      <c r="CK935" s="2850" t="str">
        <f t="shared" ref="CK935:CK940" si="2421">IF($AE935=0,"　",VLOOKUP($AE935,ﾚｰｻﾞOP,22,0))</f>
        <v>-</v>
      </c>
      <c r="CL935" s="2851"/>
      <c r="CM935" s="2850" t="str">
        <f t="shared" ref="CM935:CM940" si="2422">IF($AE935=0,"　",VLOOKUP($AE935,ﾚｰｻﾞOP,23,0))</f>
        <v>-</v>
      </c>
      <c r="CN935" s="2851"/>
      <c r="CO935" s="2855" t="str">
        <f t="shared" ref="CO935:CO940" si="2423">IF($AE935=0,"　",VLOOKUP($AE935,ﾚｰｻﾞOP,24,0))</f>
        <v>-</v>
      </c>
      <c r="CP935" s="2851"/>
      <c r="CQ935" s="2855" t="str">
        <f t="shared" ref="CQ935:CQ940" si="2424">IF($AE935=0,"　",VLOOKUP($AE935,ﾚｰｻﾞOP,25,0))</f>
        <v>-</v>
      </c>
      <c r="CR935" s="2851"/>
      <c r="CS935" s="2850" t="str">
        <f t="shared" si="2355"/>
        <v>-</v>
      </c>
      <c r="CT935" s="2851"/>
      <c r="CU935" s="2855"/>
      <c r="CV935" s="2851"/>
      <c r="CW935" s="2850" t="str">
        <f t="shared" si="2356"/>
        <v>-</v>
      </c>
      <c r="CX935" s="2851"/>
      <c r="CY935" s="2855" t="str">
        <f t="shared" si="2357"/>
        <v>-</v>
      </c>
      <c r="CZ935" s="2851"/>
      <c r="DA935" s="154" t="str">
        <f t="shared" si="2358"/>
        <v>-</v>
      </c>
      <c r="DB935" s="369"/>
      <c r="DC935" s="155" t="str">
        <f t="shared" si="2359"/>
        <v>-</v>
      </c>
      <c r="DD935" s="367"/>
      <c r="DE935" s="374">
        <f t="shared" si="2360"/>
        <v>0</v>
      </c>
      <c r="DF935" s="373"/>
      <c r="DG935" s="818">
        <f t="shared" si="2361"/>
        <v>0</v>
      </c>
      <c r="DH935" s="372"/>
      <c r="DI935" s="267">
        <f t="shared" si="2334"/>
        <v>0</v>
      </c>
      <c r="DJ935" s="373"/>
      <c r="DK935" s="374">
        <f t="shared" si="2335"/>
        <v>0</v>
      </c>
      <c r="DL935" s="373"/>
      <c r="DM935" s="375">
        <f t="shared" si="2336"/>
        <v>0</v>
      </c>
      <c r="DN935" s="373"/>
      <c r="DO935" s="155">
        <f t="shared" si="2337"/>
        <v>0</v>
      </c>
      <c r="DP935" s="372"/>
      <c r="DQ935" s="155">
        <f t="shared" si="2338"/>
        <v>0</v>
      </c>
      <c r="DR935" s="373"/>
      <c r="DS935" s="155">
        <f t="shared" si="2339"/>
        <v>0</v>
      </c>
      <c r="DT935" s="372"/>
      <c r="DU935" s="155">
        <f t="shared" si="2340"/>
        <v>0</v>
      </c>
      <c r="DV935" s="373"/>
      <c r="DW935" s="4891">
        <f t="shared" si="2343"/>
        <v>0</v>
      </c>
      <c r="DX935" s="372"/>
      <c r="DY935" s="154">
        <f t="shared" si="2341"/>
        <v>0</v>
      </c>
      <c r="DZ935" s="373"/>
      <c r="EA935" s="154">
        <f t="shared" si="2344"/>
        <v>0</v>
      </c>
      <c r="EB935" s="373"/>
      <c r="EC935" s="269">
        <f t="shared" si="2342"/>
        <v>0</v>
      </c>
      <c r="ED935" s="376"/>
      <c r="EE935" s="6971">
        <f t="shared" si="2389"/>
        <v>0</v>
      </c>
      <c r="EF935" s="377"/>
      <c r="EG935" s="273"/>
      <c r="EH935" s="274"/>
      <c r="EI935" s="275"/>
      <c r="EJ935" s="276"/>
      <c r="EK935" s="275"/>
      <c r="EL935" s="277"/>
      <c r="EM935" s="278" t="str">
        <f t="shared" ref="EM935:EM940" si="2425">IF(CE935="-"," ",IF(AR935=1,1," "))</f>
        <v xml:space="preserve"> </v>
      </c>
      <c r="EN935" s="372"/>
      <c r="EO935" s="155">
        <f t="shared" ref="EO935:EO940" si="2426">IF(AT935=1,1,0)</f>
        <v>0</v>
      </c>
      <c r="EP935" s="373"/>
      <c r="ER935" s="194"/>
      <c r="ET935" s="154">
        <v>46303</v>
      </c>
      <c r="EU935" s="373">
        <v>4263438</v>
      </c>
      <c r="EV935" s="154">
        <f t="shared" si="2362"/>
        <v>1</v>
      </c>
      <c r="EW935" s="373"/>
      <c r="EX935" s="154"/>
      <c r="EY935" s="367"/>
      <c r="EZ935" s="154"/>
      <c r="FA935" s="367"/>
      <c r="FB935" s="154"/>
      <c r="FC935" s="367"/>
      <c r="FD935" s="154">
        <v>46344</v>
      </c>
      <c r="FE935" s="367">
        <v>4363009</v>
      </c>
      <c r="FF935" s="155"/>
      <c r="FG935" s="367"/>
      <c r="FH935" s="154">
        <v>1</v>
      </c>
      <c r="FI935" s="367"/>
      <c r="FJ935" s="154">
        <v>46303</v>
      </c>
      <c r="FK935" s="373">
        <v>4263439</v>
      </c>
      <c r="FL935" s="155">
        <f t="shared" si="2363"/>
        <v>1</v>
      </c>
      <c r="FM935" s="279"/>
      <c r="FN935" s="1184"/>
      <c r="FO935" s="280"/>
      <c r="FP935" s="281"/>
      <c r="FQ935" s="282"/>
      <c r="FS935" s="281"/>
      <c r="FT935" s="282"/>
    </row>
    <row r="936" spans="1:176" ht="18.600000000000001" customHeight="1">
      <c r="A936" s="228">
        <f t="shared" si="961"/>
        <v>926</v>
      </c>
      <c r="B936" s="343" t="str">
        <f t="shared" si="2368"/>
        <v>4IE</v>
      </c>
      <c r="C936" s="7609">
        <v>46388</v>
      </c>
      <c r="D936" s="593" t="s">
        <v>615</v>
      </c>
      <c r="E936" s="594" t="s">
        <v>2412</v>
      </c>
      <c r="F936" s="1564"/>
      <c r="G936" s="1263"/>
      <c r="H936" s="1330" t="s">
        <v>630</v>
      </c>
      <c r="I936" s="1264" t="s">
        <v>48</v>
      </c>
      <c r="J936" s="1264" t="s">
        <v>2414</v>
      </c>
      <c r="K936" s="599" t="s">
        <v>0</v>
      </c>
      <c r="L936" s="6249"/>
      <c r="M936" s="354">
        <v>46344</v>
      </c>
      <c r="N936" s="6251"/>
      <c r="O936" s="354">
        <v>46345</v>
      </c>
      <c r="P936" s="6251"/>
      <c r="Q936" s="354">
        <v>46347</v>
      </c>
      <c r="R936" s="6251"/>
      <c r="S936" s="354">
        <v>46350</v>
      </c>
      <c r="T936" s="6251"/>
      <c r="U936" s="7820">
        <v>46350</v>
      </c>
      <c r="V936" s="6251"/>
      <c r="W936" s="7855">
        <v>46352</v>
      </c>
      <c r="X936" s="6254"/>
      <c r="Y936" s="7149">
        <v>46357</v>
      </c>
      <c r="Z936" s="7149">
        <v>46357</v>
      </c>
      <c r="AA936" s="6256"/>
      <c r="AB936" s="6255"/>
      <c r="AC936" s="6257"/>
      <c r="AD936" s="6258"/>
      <c r="AE936" s="6259">
        <v>3</v>
      </c>
      <c r="AF936" s="363" t="str">
        <f t="shared" si="2345"/>
        <v>4IE</v>
      </c>
      <c r="AG936" s="6260">
        <v>1</v>
      </c>
      <c r="AH936" s="6260"/>
      <c r="AI936" s="6260"/>
      <c r="AJ936" s="6260"/>
      <c r="AK936" s="6260"/>
      <c r="AL936" s="6260"/>
      <c r="AM936" s="6260"/>
      <c r="AN936" s="6260"/>
      <c r="AO936" s="6260"/>
      <c r="AP936" s="6261">
        <v>1</v>
      </c>
      <c r="AQ936" s="6260">
        <v>1</v>
      </c>
      <c r="AR936" s="6260">
        <v>1</v>
      </c>
      <c r="AS936" s="6260"/>
      <c r="AT936" s="6260"/>
      <c r="AU936" s="2843">
        <f t="shared" si="2415"/>
        <v>0</v>
      </c>
      <c r="AV936" s="4008">
        <f t="shared" si="2416"/>
        <v>1</v>
      </c>
      <c r="AW936" s="6262">
        <f t="shared" si="2364"/>
        <v>1</v>
      </c>
      <c r="AX936" s="6263"/>
      <c r="AY936" s="6264">
        <f t="shared" si="2365"/>
        <v>1</v>
      </c>
      <c r="AZ936" s="6265"/>
      <c r="BA936" s="6264">
        <f t="shared" si="2366"/>
        <v>1</v>
      </c>
      <c r="BB936" s="6265"/>
      <c r="BC936" s="6262">
        <v>46330</v>
      </c>
      <c r="BD936" s="6263">
        <v>4263491</v>
      </c>
      <c r="BE936" s="4599">
        <v>46282</v>
      </c>
      <c r="BF936" s="6265">
        <v>4263417</v>
      </c>
      <c r="BG936" s="6262">
        <v>46330</v>
      </c>
      <c r="BH936" s="6265">
        <v>4263495</v>
      </c>
      <c r="BI936" s="154">
        <v>46303</v>
      </c>
      <c r="BJ936" s="4600">
        <v>4263454</v>
      </c>
      <c r="BK936" s="6264" t="str">
        <f t="shared" si="2346"/>
        <v>-</v>
      </c>
      <c r="BL936" s="6265"/>
      <c r="BM936" s="6264" t="str">
        <f t="shared" si="2347"/>
        <v>-</v>
      </c>
      <c r="BN936" s="6265"/>
      <c r="BO936" s="6266" t="str">
        <f t="shared" si="2348"/>
        <v>-</v>
      </c>
      <c r="BP936" s="6265"/>
      <c r="BQ936" s="6264" t="str">
        <f t="shared" si="2386"/>
        <v>-</v>
      </c>
      <c r="BR936" s="6263"/>
      <c r="BS936" s="6264" t="str">
        <f t="shared" si="2390"/>
        <v>-</v>
      </c>
      <c r="BT936" s="6263"/>
      <c r="BU936" s="6264" t="str">
        <f t="shared" si="2391"/>
        <v>-</v>
      </c>
      <c r="BV936" s="6263"/>
      <c r="BW936" s="6264" t="str">
        <f t="shared" si="2392"/>
        <v>-</v>
      </c>
      <c r="BX936" s="6265"/>
      <c r="BY936" s="6264" t="str">
        <f t="shared" si="2393"/>
        <v>-</v>
      </c>
      <c r="BZ936" s="6263"/>
      <c r="CA936" s="6264" t="str">
        <f t="shared" si="2394"/>
        <v>-</v>
      </c>
      <c r="CB936" s="6265"/>
      <c r="CC936" s="6264" t="str">
        <f t="shared" si="2395"/>
        <v>-</v>
      </c>
      <c r="CD936" s="6265"/>
      <c r="CE936" s="2850" t="str">
        <f t="shared" si="2418"/>
        <v>-</v>
      </c>
      <c r="CF936" s="2846"/>
      <c r="CG936" s="2855" t="str">
        <f t="shared" si="2419"/>
        <v>-</v>
      </c>
      <c r="CH936" s="2851"/>
      <c r="CI936" s="2850" t="str">
        <f t="shared" si="2420"/>
        <v>-</v>
      </c>
      <c r="CJ936" s="2846"/>
      <c r="CK936" s="2850" t="str">
        <f t="shared" si="2421"/>
        <v>-</v>
      </c>
      <c r="CL936" s="2851"/>
      <c r="CM936" s="2850" t="str">
        <f t="shared" si="2422"/>
        <v>-</v>
      </c>
      <c r="CN936" s="2851"/>
      <c r="CO936" s="2855" t="str">
        <f t="shared" si="2423"/>
        <v>-</v>
      </c>
      <c r="CP936" s="2851"/>
      <c r="CQ936" s="2855" t="str">
        <f t="shared" si="2424"/>
        <v>-</v>
      </c>
      <c r="CR936" s="2851"/>
      <c r="CS936" s="2850" t="str">
        <f t="shared" si="2355"/>
        <v>-</v>
      </c>
      <c r="CT936" s="2851"/>
      <c r="CU936" s="2855"/>
      <c r="CV936" s="2851"/>
      <c r="CW936" s="2850" t="str">
        <f t="shared" si="2356"/>
        <v>-</v>
      </c>
      <c r="CX936" s="2851"/>
      <c r="CY936" s="2855" t="str">
        <f t="shared" si="2357"/>
        <v>-</v>
      </c>
      <c r="CZ936" s="2851"/>
      <c r="DA936" s="6264" t="str">
        <f t="shared" si="2358"/>
        <v>-</v>
      </c>
      <c r="DB936" s="6263"/>
      <c r="DC936" s="6266" t="str">
        <f t="shared" si="2359"/>
        <v>-</v>
      </c>
      <c r="DD936" s="6265"/>
      <c r="DE936" s="374">
        <f t="shared" si="2360"/>
        <v>1</v>
      </c>
      <c r="DF936" s="6268"/>
      <c r="DG936" s="818">
        <f t="shared" si="2361"/>
        <v>0</v>
      </c>
      <c r="DH936" s="6269"/>
      <c r="DI936" s="6264">
        <f t="shared" si="2334"/>
        <v>1</v>
      </c>
      <c r="DJ936" s="6268"/>
      <c r="DK936" s="6267">
        <f t="shared" si="2335"/>
        <v>0</v>
      </c>
      <c r="DL936" s="6268"/>
      <c r="DM936" s="6267">
        <f t="shared" si="2336"/>
        <v>0</v>
      </c>
      <c r="DN936" s="6268"/>
      <c r="DO936" s="6266">
        <f t="shared" si="2337"/>
        <v>0</v>
      </c>
      <c r="DP936" s="6269"/>
      <c r="DQ936" s="6266">
        <f t="shared" si="2338"/>
        <v>0</v>
      </c>
      <c r="DR936" s="6268"/>
      <c r="DS936" s="6266">
        <f t="shared" si="2339"/>
        <v>0</v>
      </c>
      <c r="DT936" s="6269"/>
      <c r="DU936" s="6266">
        <f t="shared" si="2340"/>
        <v>0</v>
      </c>
      <c r="DV936" s="6268"/>
      <c r="DW936" s="4891">
        <f t="shared" si="2343"/>
        <v>0</v>
      </c>
      <c r="DX936" s="6269"/>
      <c r="DY936" s="6264">
        <f t="shared" si="2341"/>
        <v>0</v>
      </c>
      <c r="DZ936" s="6268"/>
      <c r="EA936" s="6264">
        <f t="shared" si="2344"/>
        <v>1</v>
      </c>
      <c r="EB936" s="6268"/>
      <c r="EC936" s="820">
        <f t="shared" si="2342"/>
        <v>1</v>
      </c>
      <c r="ED936" s="6270"/>
      <c r="EE936" s="822">
        <f t="shared" si="2389"/>
        <v>1</v>
      </c>
      <c r="EF936" s="6271"/>
      <c r="EG936" s="273"/>
      <c r="EH936" s="274"/>
      <c r="EI936" s="275"/>
      <c r="EJ936" s="276"/>
      <c r="EK936" s="275"/>
      <c r="EL936" s="277"/>
      <c r="EM936" s="829" t="str">
        <f t="shared" si="2425"/>
        <v xml:space="preserve"> </v>
      </c>
      <c r="EN936" s="6269"/>
      <c r="EO936" s="6266">
        <f t="shared" si="2426"/>
        <v>0</v>
      </c>
      <c r="EP936" s="6268"/>
      <c r="ER936" s="6272"/>
      <c r="ET936" s="154" t="str">
        <f t="shared" ref="ET936:ET946" si="2427">IF($AE936=0,"　",VLOOKUP($AE936,ﾚｰｻﾞOP,60,0))</f>
        <v>-</v>
      </c>
      <c r="EU936" s="2857"/>
      <c r="EV936" s="6264" t="str">
        <f t="shared" si="2362"/>
        <v>-</v>
      </c>
      <c r="EW936" s="6268"/>
      <c r="EX936" s="6264"/>
      <c r="EY936" s="6265"/>
      <c r="EZ936" s="6264"/>
      <c r="FA936" s="6265"/>
      <c r="FB936" s="6264"/>
      <c r="FC936" s="6265"/>
      <c r="FD936" s="6264"/>
      <c r="FE936" s="6265"/>
      <c r="FF936" s="6266"/>
      <c r="FG936" s="6265"/>
      <c r="FH936" s="6264"/>
      <c r="FI936" s="6265"/>
      <c r="FJ936" s="154" t="str">
        <f t="shared" ref="FJ936:FJ939" si="2428">IF($AE936=0,"　",VLOOKUP($AE936,ﾚｰｻﾞOP,67,0))</f>
        <v>-</v>
      </c>
      <c r="FK936" s="6268"/>
      <c r="FL936" s="155" t="str">
        <f t="shared" si="2363"/>
        <v>-</v>
      </c>
      <c r="FM936" s="6263"/>
      <c r="FN936" s="6264"/>
      <c r="FO936" s="6265"/>
      <c r="FP936" s="6264"/>
      <c r="FQ936" s="6265"/>
      <c r="FS936" s="6264"/>
      <c r="FT936" s="6265"/>
    </row>
    <row r="937" spans="1:176" ht="18.600000000000001" customHeight="1">
      <c r="A937" s="228">
        <f t="shared" si="961"/>
        <v>927</v>
      </c>
      <c r="B937" s="343" t="str">
        <f t="shared" si="2368"/>
        <v>4IE</v>
      </c>
      <c r="C937" s="7609">
        <v>46388</v>
      </c>
      <c r="D937" s="593" t="s">
        <v>615</v>
      </c>
      <c r="E937" s="594" t="s">
        <v>2413</v>
      </c>
      <c r="F937" s="1564"/>
      <c r="G937" s="1263"/>
      <c r="H937" s="1330" t="s">
        <v>630</v>
      </c>
      <c r="I937" s="1264" t="s">
        <v>48</v>
      </c>
      <c r="J937" s="1264" t="s">
        <v>2415</v>
      </c>
      <c r="K937" s="599" t="s">
        <v>0</v>
      </c>
      <c r="L937" s="600"/>
      <c r="M937" s="354">
        <v>46344</v>
      </c>
      <c r="N937" s="5637"/>
      <c r="O937" s="354">
        <v>46346</v>
      </c>
      <c r="P937" s="5637"/>
      <c r="Q937" s="354">
        <v>46347</v>
      </c>
      <c r="R937" s="5637"/>
      <c r="S937" s="354">
        <v>46350</v>
      </c>
      <c r="T937" s="5637"/>
      <c r="U937" s="7610">
        <v>46351</v>
      </c>
      <c r="V937" s="5637"/>
      <c r="W937" s="7856">
        <v>46352</v>
      </c>
      <c r="X937" s="357"/>
      <c r="Y937" s="7149">
        <v>46357</v>
      </c>
      <c r="Z937" s="7149">
        <v>46357</v>
      </c>
      <c r="AA937" s="601"/>
      <c r="AB937" s="359"/>
      <c r="AC937" s="251"/>
      <c r="AD937" s="361"/>
      <c r="AE937" s="362">
        <v>3</v>
      </c>
      <c r="AF937" s="363" t="str">
        <f t="shared" si="2345"/>
        <v>4IE</v>
      </c>
      <c r="AG937" s="364">
        <v>1</v>
      </c>
      <c r="AH937" s="364"/>
      <c r="AI937" s="364"/>
      <c r="AJ937" s="364"/>
      <c r="AK937" s="364"/>
      <c r="AL937" s="364"/>
      <c r="AM937" s="364"/>
      <c r="AN937" s="364"/>
      <c r="AO937" s="364"/>
      <c r="AP937" s="363">
        <v>1</v>
      </c>
      <c r="AQ937" s="255">
        <v>1</v>
      </c>
      <c r="AR937" s="255">
        <v>1</v>
      </c>
      <c r="AS937" s="255"/>
      <c r="AT937" s="255"/>
      <c r="AU937" s="2843">
        <f t="shared" si="2415"/>
        <v>0</v>
      </c>
      <c r="AV937" s="4008">
        <f t="shared" si="2416"/>
        <v>1</v>
      </c>
      <c r="AW937" s="590">
        <f t="shared" si="2364"/>
        <v>1</v>
      </c>
      <c r="AX937" s="4598"/>
      <c r="AY937" s="154">
        <f t="shared" si="2365"/>
        <v>1</v>
      </c>
      <c r="AZ937" s="4600"/>
      <c r="BA937" s="154">
        <f t="shared" si="2366"/>
        <v>1</v>
      </c>
      <c r="BB937" s="4600"/>
      <c r="BC937" s="4597">
        <f t="shared" si="2367"/>
        <v>1</v>
      </c>
      <c r="BD937" s="4598"/>
      <c r="BE937" s="4599">
        <v>46282</v>
      </c>
      <c r="BF937" s="4600">
        <v>4263417</v>
      </c>
      <c r="BG937" s="368">
        <v>46330</v>
      </c>
      <c r="BH937" s="4600">
        <v>4263495</v>
      </c>
      <c r="BI937" s="154">
        <v>46303</v>
      </c>
      <c r="BJ937" s="4600">
        <v>4263454</v>
      </c>
      <c r="BK937" s="4075" t="str">
        <f t="shared" si="2346"/>
        <v>-</v>
      </c>
      <c r="BL937" s="4093"/>
      <c r="BM937" s="4075" t="str">
        <f t="shared" si="2347"/>
        <v>-</v>
      </c>
      <c r="BN937" s="4093"/>
      <c r="BO937" s="4094" t="str">
        <f t="shared" si="2348"/>
        <v>-</v>
      </c>
      <c r="BP937" s="4093"/>
      <c r="BQ937" s="4602" t="str">
        <f t="shared" si="2386"/>
        <v>-</v>
      </c>
      <c r="BR937" s="4598"/>
      <c r="BS937" s="4602" t="str">
        <f t="shared" si="2390"/>
        <v>-</v>
      </c>
      <c r="BT937" s="4598"/>
      <c r="BU937" s="4602" t="str">
        <f t="shared" si="2391"/>
        <v>-</v>
      </c>
      <c r="BV937" s="4598"/>
      <c r="BW937" s="4602" t="str">
        <f t="shared" si="2392"/>
        <v>-</v>
      </c>
      <c r="BX937" s="4600"/>
      <c r="BY937" s="4602" t="str">
        <f t="shared" si="2393"/>
        <v>-</v>
      </c>
      <c r="BZ937" s="4598"/>
      <c r="CA937" s="4602" t="str">
        <f t="shared" si="2394"/>
        <v>-</v>
      </c>
      <c r="CB937" s="4600"/>
      <c r="CC937" s="4602" t="str">
        <f t="shared" si="2395"/>
        <v>-</v>
      </c>
      <c r="CD937" s="4600"/>
      <c r="CE937" s="2850" t="str">
        <f t="shared" si="2418"/>
        <v>-</v>
      </c>
      <c r="CF937" s="2846"/>
      <c r="CG937" s="2855" t="str">
        <f t="shared" si="2419"/>
        <v>-</v>
      </c>
      <c r="CH937" s="2851"/>
      <c r="CI937" s="2850" t="str">
        <f t="shared" si="2420"/>
        <v>-</v>
      </c>
      <c r="CJ937" s="2846"/>
      <c r="CK937" s="2850" t="str">
        <f t="shared" si="2421"/>
        <v>-</v>
      </c>
      <c r="CL937" s="2851"/>
      <c r="CM937" s="2850" t="str">
        <f t="shared" si="2422"/>
        <v>-</v>
      </c>
      <c r="CN937" s="2851"/>
      <c r="CO937" s="2855" t="str">
        <f t="shared" si="2423"/>
        <v>-</v>
      </c>
      <c r="CP937" s="2851"/>
      <c r="CQ937" s="2855" t="str">
        <f t="shared" si="2424"/>
        <v>-</v>
      </c>
      <c r="CR937" s="2851"/>
      <c r="CS937" s="2850" t="str">
        <f t="shared" si="2355"/>
        <v>-</v>
      </c>
      <c r="CT937" s="2851"/>
      <c r="CU937" s="2855"/>
      <c r="CV937" s="2851"/>
      <c r="CW937" s="2850" t="str">
        <f t="shared" si="2356"/>
        <v>-</v>
      </c>
      <c r="CX937" s="2851"/>
      <c r="CY937" s="2855" t="str">
        <f t="shared" si="2357"/>
        <v>-</v>
      </c>
      <c r="CZ937" s="2851"/>
      <c r="DA937" s="2850" t="str">
        <f t="shared" si="2358"/>
        <v>-</v>
      </c>
      <c r="DB937" s="2846"/>
      <c r="DC937" s="2855" t="str">
        <f t="shared" si="2359"/>
        <v>-</v>
      </c>
      <c r="DD937" s="2851"/>
      <c r="DE937" s="374">
        <f t="shared" si="2360"/>
        <v>1</v>
      </c>
      <c r="DF937" s="2857"/>
      <c r="DG937" s="818">
        <f t="shared" si="2361"/>
        <v>0</v>
      </c>
      <c r="DH937" s="2858"/>
      <c r="DI937" s="2850">
        <f t="shared" si="2334"/>
        <v>1</v>
      </c>
      <c r="DJ937" s="2857"/>
      <c r="DK937" s="2856">
        <f t="shared" si="2335"/>
        <v>0</v>
      </c>
      <c r="DL937" s="2857"/>
      <c r="DM937" s="2856">
        <f t="shared" si="2336"/>
        <v>0</v>
      </c>
      <c r="DN937" s="2857"/>
      <c r="DO937" s="2855">
        <f t="shared" si="2337"/>
        <v>0</v>
      </c>
      <c r="DP937" s="2858"/>
      <c r="DQ937" s="2855">
        <f t="shared" si="2338"/>
        <v>0</v>
      </c>
      <c r="DR937" s="2857"/>
      <c r="DS937" s="2855">
        <f t="shared" si="2339"/>
        <v>0</v>
      </c>
      <c r="DT937" s="2858"/>
      <c r="DU937" s="2855">
        <f t="shared" si="2340"/>
        <v>0</v>
      </c>
      <c r="DV937" s="2857"/>
      <c r="DW937" s="4891">
        <f t="shared" si="2343"/>
        <v>0</v>
      </c>
      <c r="DX937" s="4892"/>
      <c r="DY937" s="4668">
        <f t="shared" si="2341"/>
        <v>0</v>
      </c>
      <c r="DZ937" s="4682"/>
      <c r="EA937" s="4668">
        <f t="shared" si="2344"/>
        <v>1</v>
      </c>
      <c r="EB937" s="4682"/>
      <c r="EC937" s="820">
        <f t="shared" si="2342"/>
        <v>1</v>
      </c>
      <c r="ED937" s="4964"/>
      <c r="EE937" s="822">
        <f t="shared" si="2389"/>
        <v>1</v>
      </c>
      <c r="EF937" s="4930"/>
      <c r="EG937" s="273"/>
      <c r="EH937" s="274"/>
      <c r="EI937" s="275"/>
      <c r="EJ937" s="276"/>
      <c r="EK937" s="275"/>
      <c r="EL937" s="277"/>
      <c r="EM937" s="829" t="str">
        <f t="shared" si="2425"/>
        <v xml:space="preserve"> </v>
      </c>
      <c r="EN937" s="4892"/>
      <c r="EO937" s="4893">
        <f t="shared" si="2426"/>
        <v>0</v>
      </c>
      <c r="EP937" s="4682"/>
      <c r="ER937" s="194"/>
      <c r="ET937" s="2850" t="str">
        <f t="shared" si="2427"/>
        <v>-</v>
      </c>
      <c r="EU937" s="2857"/>
      <c r="EV937" s="2850" t="str">
        <f t="shared" si="2362"/>
        <v>-</v>
      </c>
      <c r="EW937" s="2857"/>
      <c r="EX937" s="2850"/>
      <c r="EY937" s="2851"/>
      <c r="EZ937" s="2850"/>
      <c r="FA937" s="2851"/>
      <c r="FB937" s="2850"/>
      <c r="FC937" s="2851"/>
      <c r="FD937" s="2850"/>
      <c r="FE937" s="2851"/>
      <c r="FF937" s="2855"/>
      <c r="FG937" s="2851"/>
      <c r="FH937" s="2850"/>
      <c r="FI937" s="2851"/>
      <c r="FJ937" s="154" t="str">
        <f t="shared" si="2428"/>
        <v>-</v>
      </c>
      <c r="FK937" s="2857"/>
      <c r="FL937" s="155" t="str">
        <f t="shared" si="2363"/>
        <v>-</v>
      </c>
      <c r="FM937" s="2846"/>
      <c r="FN937" s="2850"/>
      <c r="FO937" s="2851"/>
      <c r="FP937" s="2850"/>
      <c r="FQ937" s="2851"/>
      <c r="FS937" s="281"/>
      <c r="FT937" s="282"/>
    </row>
    <row r="938" spans="1:176" ht="18.600000000000001" customHeight="1">
      <c r="A938" s="228">
        <f t="shared" si="961"/>
        <v>928</v>
      </c>
      <c r="B938" s="343" t="str">
        <f>AF938</f>
        <v>4IE</v>
      </c>
      <c r="C938" s="7609">
        <v>46388</v>
      </c>
      <c r="D938" s="593" t="s">
        <v>615</v>
      </c>
      <c r="E938" s="594" t="s">
        <v>2430</v>
      </c>
      <c r="F938" s="1564"/>
      <c r="G938" s="1263"/>
      <c r="H938" s="1330" t="s">
        <v>630</v>
      </c>
      <c r="I938" s="1264" t="s">
        <v>48</v>
      </c>
      <c r="J938" s="1264" t="s">
        <v>0</v>
      </c>
      <c r="K938" s="599" t="s">
        <v>0</v>
      </c>
      <c r="L938" s="600"/>
      <c r="M938" s="6275">
        <v>46345</v>
      </c>
      <c r="N938" s="353"/>
      <c r="O938" s="6275">
        <v>46346</v>
      </c>
      <c r="P938" s="353"/>
      <c r="Q938" s="354">
        <v>46350</v>
      </c>
      <c r="R938" s="353"/>
      <c r="S938" s="354">
        <v>46351</v>
      </c>
      <c r="T938" s="353"/>
      <c r="U938" s="7716">
        <v>46351</v>
      </c>
      <c r="V938" s="353"/>
      <c r="W938" s="7857">
        <v>46353</v>
      </c>
      <c r="X938" s="357"/>
      <c r="Y938" s="359">
        <v>46357</v>
      </c>
      <c r="Z938" s="359">
        <v>46357</v>
      </c>
      <c r="AA938" s="602"/>
      <c r="AB938" s="979"/>
      <c r="AC938" s="251"/>
      <c r="AD938" s="361"/>
      <c r="AE938" s="362">
        <v>3</v>
      </c>
      <c r="AF938" s="363" t="str">
        <f t="shared" ref="AF938:AF939" si="2429">IF($AE938=0,"　",VLOOKUP($AE938,ﾚｰｻﾞOP,69,0))</f>
        <v>4IE</v>
      </c>
      <c r="AG938" s="364">
        <v>1</v>
      </c>
      <c r="AH938" s="364"/>
      <c r="AI938" s="364"/>
      <c r="AJ938" s="364"/>
      <c r="AK938" s="364"/>
      <c r="AL938" s="364"/>
      <c r="AM938" s="364"/>
      <c r="AN938" s="364"/>
      <c r="AO938" s="364"/>
      <c r="AP938" s="363">
        <v>1</v>
      </c>
      <c r="AQ938" s="255">
        <v>1</v>
      </c>
      <c r="AR938" s="255">
        <v>1</v>
      </c>
      <c r="AS938" s="255"/>
      <c r="AT938" s="255"/>
      <c r="AU938" s="2843">
        <f t="shared" si="2415"/>
        <v>0</v>
      </c>
      <c r="AV938" s="4008">
        <f>IF(AE938=0,0,(AR938*1)+(AS938*100))</f>
        <v>1</v>
      </c>
      <c r="AW938" s="590">
        <f t="shared" ref="AW938:AW939" si="2430">IF($AE938=0,"　",VLOOKUP($AE938,ﾚｰｻﾞOP,5,0))</f>
        <v>1</v>
      </c>
      <c r="AX938" s="369"/>
      <c r="AY938" s="154">
        <f t="shared" ref="AY938:AY939" si="2431">IF($AE938=0,"　",VLOOKUP($AE938,ﾚｰｻﾞOP,6,0))</f>
        <v>1</v>
      </c>
      <c r="AZ938" s="367"/>
      <c r="BA938" s="154">
        <f t="shared" ref="BA938:BA939" si="2432">IF($AE938=0,"　",VLOOKUP($AE938,ﾚｰｻﾞOP,7,0))</f>
        <v>1</v>
      </c>
      <c r="BB938" s="367"/>
      <c r="BC938" s="368">
        <f t="shared" ref="BC938:BC939" si="2433">IF($AE938=0,"　",VLOOKUP($AE938,ﾚｰｻﾞOP,8,0))</f>
        <v>1</v>
      </c>
      <c r="BD938" s="369"/>
      <c r="BE938" s="4599">
        <v>46282</v>
      </c>
      <c r="BF938" s="367">
        <v>4263417</v>
      </c>
      <c r="BG938" s="368">
        <v>46344</v>
      </c>
      <c r="BH938" s="367">
        <v>4263497</v>
      </c>
      <c r="BI938" s="154">
        <v>46303</v>
      </c>
      <c r="BJ938" s="367">
        <v>4263454</v>
      </c>
      <c r="BK938" s="154" t="str">
        <f t="shared" ref="BK938:BK939" si="2434">IF($AE938=0,"　",VLOOKUP($AE938,ﾚｰｻﾞOP,57,0))</f>
        <v>-</v>
      </c>
      <c r="BL938" s="367"/>
      <c r="BM938" s="154" t="str">
        <f t="shared" ref="BM938:BM939" si="2435">IF($AE938=0,"　",VLOOKUP($AE938,ﾚｰｻﾞOP,58,0))</f>
        <v>-</v>
      </c>
      <c r="BN938" s="367"/>
      <c r="BO938" s="155" t="str">
        <f t="shared" ref="BO938:BO939" si="2436">IF($AE938=0,"　",VLOOKUP($AE938,ﾚｰｻﾞOP,59,0))</f>
        <v>-</v>
      </c>
      <c r="BP938" s="367"/>
      <c r="BQ938" s="154" t="str">
        <f t="shared" ref="BQ938:BQ939" si="2437">IF($AE938=0,"　",VLOOKUP($AE938,ﾚｰｻﾞOP,12,0))</f>
        <v>-</v>
      </c>
      <c r="BR938" s="369"/>
      <c r="BS938" s="154" t="str">
        <f t="shared" ref="BS938:BS939" si="2438">IF($AE938=0,"　",VLOOKUP($AE938,ﾚｰｻﾞOP,13,0))</f>
        <v>-</v>
      </c>
      <c r="BT938" s="369"/>
      <c r="BU938" s="154" t="str">
        <f t="shared" ref="BU938:BU939" si="2439">IF($AE938=0,"　",VLOOKUP($AE938,ﾚｰｻﾞOP,14,0))</f>
        <v>-</v>
      </c>
      <c r="BV938" s="369"/>
      <c r="BW938" s="154" t="str">
        <f t="shared" ref="BW938:BW939" si="2440">IF($AE938=0,"　",VLOOKUP($AE938,ﾚｰｻﾞOP,15,0))</f>
        <v>-</v>
      </c>
      <c r="BX938" s="367"/>
      <c r="BY938" s="154" t="str">
        <f t="shared" ref="BY938:BY939" si="2441">IF($AE938=0,"　",VLOOKUP($AE938,ﾚｰｻﾞOP,16,0))</f>
        <v>-</v>
      </c>
      <c r="BZ938" s="369"/>
      <c r="CA938" s="154" t="str">
        <f t="shared" ref="CA938:CA939" si="2442">IF($AE938=0,"　",VLOOKUP($AE938,ﾚｰｻﾞOP,17,0))</f>
        <v>-</v>
      </c>
      <c r="CB938" s="367"/>
      <c r="CC938" s="154" t="str">
        <f t="shared" ref="CC938:CC939" si="2443">IF($AE938=0,"　",VLOOKUP($AE938,ﾚｰｻﾞOP,18,0))</f>
        <v>-</v>
      </c>
      <c r="CD938" s="367"/>
      <c r="CE938" s="2850" t="str">
        <f t="shared" si="2418"/>
        <v>-</v>
      </c>
      <c r="CF938" s="2846"/>
      <c r="CG938" s="2855" t="str">
        <f t="shared" si="2419"/>
        <v>-</v>
      </c>
      <c r="CH938" s="2851"/>
      <c r="CI938" s="2850" t="str">
        <f t="shared" si="2420"/>
        <v>-</v>
      </c>
      <c r="CJ938" s="2846"/>
      <c r="CK938" s="2850" t="str">
        <f t="shared" si="2421"/>
        <v>-</v>
      </c>
      <c r="CL938" s="2851"/>
      <c r="CM938" s="2850" t="str">
        <f t="shared" si="2422"/>
        <v>-</v>
      </c>
      <c r="CN938" s="2851"/>
      <c r="CO938" s="2855" t="str">
        <f t="shared" si="2423"/>
        <v>-</v>
      </c>
      <c r="CP938" s="2851"/>
      <c r="CQ938" s="2855" t="str">
        <f t="shared" si="2424"/>
        <v>-</v>
      </c>
      <c r="CR938" s="2851"/>
      <c r="CS938" s="2850" t="str">
        <f t="shared" ref="CS938:CS939" si="2444">IF($AE938=0,"　",VLOOKUP($AE938,ﾚｰｻﾞOP,26,0))</f>
        <v>-</v>
      </c>
      <c r="CT938" s="2851"/>
      <c r="CU938" s="2855"/>
      <c r="CV938" s="2851"/>
      <c r="CW938" s="2850" t="str">
        <f t="shared" ref="CW938:CW939" si="2445">IF($AE938=0,"　",VLOOKUP($AE938,ﾚｰｻﾞOP,28,0))</f>
        <v>-</v>
      </c>
      <c r="CX938" s="2851"/>
      <c r="CY938" s="2855" t="str">
        <f t="shared" ref="CY938:CY939" si="2446">IF($AE938=0,"　",VLOOKUP($AE938,ﾚｰｻﾞOP,29,0))</f>
        <v>-</v>
      </c>
      <c r="CZ938" s="2851"/>
      <c r="DA938" s="154" t="str">
        <f t="shared" ref="DA938:DA939" si="2447">IF($AE938=0,"　",VLOOKUP($AE938,ﾚｰｻﾞOP,30,0))</f>
        <v>-</v>
      </c>
      <c r="DB938" s="369"/>
      <c r="DC938" s="155" t="str">
        <f t="shared" ref="DC938:DC939" si="2448">IF($AE938=0,"　",VLOOKUP($AE938,ﾚｰｻﾞOP,31,0))</f>
        <v>-</v>
      </c>
      <c r="DD938" s="367"/>
      <c r="DE938" s="374">
        <f t="shared" ref="DE938:DE939" si="2449">IF(AG938=1,1,0)</f>
        <v>1</v>
      </c>
      <c r="DF938" s="373"/>
      <c r="DG938" s="818">
        <f t="shared" ref="DG938:DG939" si="2450">IF(AH938=1,1,0)</f>
        <v>0</v>
      </c>
      <c r="DH938" s="372"/>
      <c r="DI938" s="267">
        <f>IF(AG938=1,1,0)</f>
        <v>1</v>
      </c>
      <c r="DJ938" s="373"/>
      <c r="DK938" s="374">
        <f>IF(AU938=2,1,0)</f>
        <v>0</v>
      </c>
      <c r="DL938" s="373"/>
      <c r="DM938" s="375">
        <f>IF(AU938=1,1,0)</f>
        <v>0</v>
      </c>
      <c r="DN938" s="373"/>
      <c r="DO938" s="155">
        <f>IF(AJ938=1,1,0)</f>
        <v>0</v>
      </c>
      <c r="DP938" s="372"/>
      <c r="DQ938" s="155">
        <f>IF(AK938=1,1,0)</f>
        <v>0</v>
      </c>
      <c r="DR938" s="373"/>
      <c r="DS938" s="155">
        <f>IF(AL938=1,1,0)</f>
        <v>0</v>
      </c>
      <c r="DT938" s="372"/>
      <c r="DU938" s="155">
        <f>IF(AM938=1,1,0)</f>
        <v>0</v>
      </c>
      <c r="DV938" s="373"/>
      <c r="DW938" s="4891">
        <f>IF(AN938=1,1,0)</f>
        <v>0</v>
      </c>
      <c r="DX938" s="372"/>
      <c r="DY938" s="154">
        <f>IF(AO938=1,1,0)</f>
        <v>0</v>
      </c>
      <c r="DZ938" s="373"/>
      <c r="EA938" s="154">
        <f>IF(AP938=1,1,0)</f>
        <v>1</v>
      </c>
      <c r="EB938" s="373"/>
      <c r="EC938" s="269">
        <f>IF(AQ938=1,1,0)</f>
        <v>1</v>
      </c>
      <c r="ED938" s="376"/>
      <c r="EE938" s="822">
        <f t="shared" ref="EE938:EE939" si="2451">IF(AV938=0,0,1)</f>
        <v>1</v>
      </c>
      <c r="EF938" s="377"/>
      <c r="EG938" s="273"/>
      <c r="EH938" s="274"/>
      <c r="EI938" s="275"/>
      <c r="EJ938" s="276"/>
      <c r="EK938" s="275"/>
      <c r="EL938" s="277"/>
      <c r="EM938" s="278" t="str">
        <f t="shared" si="2425"/>
        <v xml:space="preserve"> </v>
      </c>
      <c r="EN938" s="372"/>
      <c r="EO938" s="155">
        <f t="shared" si="2426"/>
        <v>0</v>
      </c>
      <c r="EP938" s="373"/>
      <c r="ER938" s="194"/>
      <c r="ET938" s="154" t="str">
        <f t="shared" ref="ET938:ET939" si="2452">IF($AE938=0,"　",VLOOKUP($AE938,ﾚｰｻﾞOP,60,0))</f>
        <v>-</v>
      </c>
      <c r="EU938" s="373"/>
      <c r="EV938" s="154" t="str">
        <f t="shared" ref="EV938:EV939" si="2453">IF($AE938=0,"　",VLOOKUP($AE938,ﾚｰｻﾞOP,60,0))</f>
        <v>-</v>
      </c>
      <c r="EW938" s="373"/>
      <c r="EX938" s="154"/>
      <c r="EY938" s="367"/>
      <c r="EZ938" s="154"/>
      <c r="FA938" s="367"/>
      <c r="FB938" s="154"/>
      <c r="FC938" s="367"/>
      <c r="FD938" s="154"/>
      <c r="FE938" s="367"/>
      <c r="FF938" s="155"/>
      <c r="FG938" s="367"/>
      <c r="FH938" s="154"/>
      <c r="FI938" s="367"/>
      <c r="FJ938" s="154" t="str">
        <f t="shared" si="2428"/>
        <v>-</v>
      </c>
      <c r="FK938" s="373"/>
      <c r="FL938" s="155" t="str">
        <f t="shared" ref="FL938:FL939" si="2454">IF($AE938=0,"　",VLOOKUP($AE938,ﾚｰｻﾞOP,68,0))</f>
        <v>-</v>
      </c>
      <c r="FM938" s="279"/>
      <c r="FN938" s="1184"/>
      <c r="FO938" s="280"/>
      <c r="FP938" s="281"/>
      <c r="FQ938" s="282"/>
      <c r="FS938" s="281"/>
      <c r="FT938" s="282"/>
    </row>
    <row r="939" spans="1:176" ht="18.600000000000001" customHeight="1">
      <c r="A939" s="228">
        <f t="shared" si="961"/>
        <v>929</v>
      </c>
      <c r="B939" s="343" t="str">
        <f>AF939</f>
        <v>4IE</v>
      </c>
      <c r="C939" s="7609">
        <v>46388</v>
      </c>
      <c r="D939" s="593" t="s">
        <v>615</v>
      </c>
      <c r="E939" s="594" t="s">
        <v>2431</v>
      </c>
      <c r="F939" s="1564"/>
      <c r="G939" s="1263"/>
      <c r="H939" s="1330" t="s">
        <v>630</v>
      </c>
      <c r="I939" s="1264" t="s">
        <v>48</v>
      </c>
      <c r="J939" s="1264" t="s">
        <v>0</v>
      </c>
      <c r="K939" s="599" t="s">
        <v>0</v>
      </c>
      <c r="L939" s="600"/>
      <c r="M939" s="7891">
        <v>46345</v>
      </c>
      <c r="N939" s="353"/>
      <c r="O939" s="6286">
        <v>46347</v>
      </c>
      <c r="P939" s="353"/>
      <c r="Q939" s="354">
        <v>46350</v>
      </c>
      <c r="R939" s="353"/>
      <c r="S939" s="354">
        <v>46351</v>
      </c>
      <c r="T939" s="353"/>
      <c r="U939" s="7610">
        <v>46351</v>
      </c>
      <c r="V939" s="353"/>
      <c r="W939" s="7831">
        <v>46353</v>
      </c>
      <c r="X939" s="357"/>
      <c r="Y939" s="359">
        <v>46357</v>
      </c>
      <c r="Z939" s="359">
        <v>46357</v>
      </c>
      <c r="AA939" s="602"/>
      <c r="AB939" s="979"/>
      <c r="AC939" s="251"/>
      <c r="AD939" s="361"/>
      <c r="AE939" s="362">
        <v>3</v>
      </c>
      <c r="AF939" s="363" t="str">
        <f t="shared" si="2429"/>
        <v>4IE</v>
      </c>
      <c r="AG939" s="364">
        <v>1</v>
      </c>
      <c r="AH939" s="364"/>
      <c r="AI939" s="364"/>
      <c r="AJ939" s="364"/>
      <c r="AK939" s="364"/>
      <c r="AL939" s="364"/>
      <c r="AM939" s="364"/>
      <c r="AN939" s="364"/>
      <c r="AO939" s="364"/>
      <c r="AP939" s="363">
        <v>1</v>
      </c>
      <c r="AQ939" s="255">
        <v>1</v>
      </c>
      <c r="AR939" s="255">
        <v>1</v>
      </c>
      <c r="AS939" s="255"/>
      <c r="AT939" s="255"/>
      <c r="AU939" s="2843">
        <f t="shared" si="2415"/>
        <v>0</v>
      </c>
      <c r="AV939" s="4008">
        <f>IF(AE939=0,0,(AR939*1)+(AS939*100))</f>
        <v>1</v>
      </c>
      <c r="AW939" s="590">
        <f t="shared" si="2430"/>
        <v>1</v>
      </c>
      <c r="AX939" s="369"/>
      <c r="AY939" s="154">
        <f t="shared" si="2431"/>
        <v>1</v>
      </c>
      <c r="AZ939" s="367"/>
      <c r="BA939" s="154">
        <f t="shared" si="2432"/>
        <v>1</v>
      </c>
      <c r="BB939" s="367"/>
      <c r="BC939" s="368">
        <f t="shared" si="2433"/>
        <v>1</v>
      </c>
      <c r="BD939" s="369"/>
      <c r="BE939" s="4599">
        <f t="shared" ref="BE939" si="2455">IF($AE939=0,"　",VLOOKUP($AE939,ﾚｰｻﾞOP,9,0))</f>
        <v>1</v>
      </c>
      <c r="BF939" s="367"/>
      <c r="BG939" s="368">
        <v>46344</v>
      </c>
      <c r="BH939" s="367">
        <v>4263497</v>
      </c>
      <c r="BI939" s="154">
        <v>46303</v>
      </c>
      <c r="BJ939" s="367">
        <v>4263454</v>
      </c>
      <c r="BK939" s="154" t="str">
        <f t="shared" si="2434"/>
        <v>-</v>
      </c>
      <c r="BL939" s="367"/>
      <c r="BM939" s="154" t="str">
        <f t="shared" si="2435"/>
        <v>-</v>
      </c>
      <c r="BN939" s="367"/>
      <c r="BO939" s="155" t="str">
        <f t="shared" si="2436"/>
        <v>-</v>
      </c>
      <c r="BP939" s="367"/>
      <c r="BQ939" s="154" t="str">
        <f t="shared" si="2437"/>
        <v>-</v>
      </c>
      <c r="BR939" s="369"/>
      <c r="BS939" s="154" t="str">
        <f t="shared" si="2438"/>
        <v>-</v>
      </c>
      <c r="BT939" s="369"/>
      <c r="BU939" s="154" t="str">
        <f t="shared" si="2439"/>
        <v>-</v>
      </c>
      <c r="BV939" s="369"/>
      <c r="BW939" s="154" t="str">
        <f t="shared" si="2440"/>
        <v>-</v>
      </c>
      <c r="BX939" s="367"/>
      <c r="BY939" s="154" t="str">
        <f t="shared" si="2441"/>
        <v>-</v>
      </c>
      <c r="BZ939" s="369"/>
      <c r="CA939" s="154" t="str">
        <f t="shared" si="2442"/>
        <v>-</v>
      </c>
      <c r="CB939" s="367"/>
      <c r="CC939" s="154" t="str">
        <f t="shared" si="2443"/>
        <v>-</v>
      </c>
      <c r="CD939" s="367"/>
      <c r="CE939" s="2850" t="str">
        <f t="shared" si="2418"/>
        <v>-</v>
      </c>
      <c r="CF939" s="2846"/>
      <c r="CG939" s="2855" t="str">
        <f t="shared" si="2419"/>
        <v>-</v>
      </c>
      <c r="CH939" s="2851"/>
      <c r="CI939" s="2850" t="str">
        <f t="shared" si="2420"/>
        <v>-</v>
      </c>
      <c r="CJ939" s="2846"/>
      <c r="CK939" s="2850" t="str">
        <f t="shared" si="2421"/>
        <v>-</v>
      </c>
      <c r="CL939" s="2851"/>
      <c r="CM939" s="2850" t="str">
        <f t="shared" si="2422"/>
        <v>-</v>
      </c>
      <c r="CN939" s="2851"/>
      <c r="CO939" s="2855" t="str">
        <f t="shared" si="2423"/>
        <v>-</v>
      </c>
      <c r="CP939" s="2851"/>
      <c r="CQ939" s="2855" t="str">
        <f t="shared" si="2424"/>
        <v>-</v>
      </c>
      <c r="CR939" s="2851"/>
      <c r="CS939" s="2850" t="str">
        <f t="shared" si="2444"/>
        <v>-</v>
      </c>
      <c r="CT939" s="2851"/>
      <c r="CU939" s="2855"/>
      <c r="CV939" s="2851"/>
      <c r="CW939" s="2850" t="str">
        <f t="shared" si="2445"/>
        <v>-</v>
      </c>
      <c r="CX939" s="2851"/>
      <c r="CY939" s="2855" t="str">
        <f t="shared" si="2446"/>
        <v>-</v>
      </c>
      <c r="CZ939" s="2851"/>
      <c r="DA939" s="154" t="str">
        <f t="shared" si="2447"/>
        <v>-</v>
      </c>
      <c r="DB939" s="369"/>
      <c r="DC939" s="155" t="str">
        <f t="shared" si="2448"/>
        <v>-</v>
      </c>
      <c r="DD939" s="367"/>
      <c r="DE939" s="374">
        <f t="shared" si="2449"/>
        <v>1</v>
      </c>
      <c r="DF939" s="373"/>
      <c r="DG939" s="818">
        <f t="shared" si="2450"/>
        <v>0</v>
      </c>
      <c r="DH939" s="372"/>
      <c r="DI939" s="267">
        <f>IF(AG939=1,1,0)</f>
        <v>1</v>
      </c>
      <c r="DJ939" s="373"/>
      <c r="DK939" s="374">
        <f>IF(AU939=2,1,0)</f>
        <v>0</v>
      </c>
      <c r="DL939" s="373"/>
      <c r="DM939" s="375">
        <f>IF(AU939=1,1,0)</f>
        <v>0</v>
      </c>
      <c r="DN939" s="373"/>
      <c r="DO939" s="155">
        <f>IF(AJ939=1,1,0)</f>
        <v>0</v>
      </c>
      <c r="DP939" s="372"/>
      <c r="DQ939" s="155">
        <f>IF(AK939=1,1,0)</f>
        <v>0</v>
      </c>
      <c r="DR939" s="373"/>
      <c r="DS939" s="155">
        <f>IF(AL939=1,1,0)</f>
        <v>0</v>
      </c>
      <c r="DT939" s="372"/>
      <c r="DU939" s="155">
        <f>IF(AM939=1,1,0)</f>
        <v>0</v>
      </c>
      <c r="DV939" s="373"/>
      <c r="DW939" s="4891">
        <f>IF(AN939=1,1,0)</f>
        <v>0</v>
      </c>
      <c r="DX939" s="372"/>
      <c r="DY939" s="154">
        <f>IF(AO939=1,1,0)</f>
        <v>0</v>
      </c>
      <c r="DZ939" s="373"/>
      <c r="EA939" s="154">
        <f>IF(AP939=1,1,0)</f>
        <v>1</v>
      </c>
      <c r="EB939" s="373"/>
      <c r="EC939" s="269">
        <f>IF(AQ939=1,1,0)</f>
        <v>1</v>
      </c>
      <c r="ED939" s="376"/>
      <c r="EE939" s="822">
        <f t="shared" si="2451"/>
        <v>1</v>
      </c>
      <c r="EF939" s="377"/>
      <c r="EG939" s="273"/>
      <c r="EH939" s="274"/>
      <c r="EI939" s="275"/>
      <c r="EJ939" s="276"/>
      <c r="EK939" s="275"/>
      <c r="EL939" s="277"/>
      <c r="EM939" s="278" t="str">
        <f t="shared" si="2425"/>
        <v xml:space="preserve"> </v>
      </c>
      <c r="EN939" s="372"/>
      <c r="EO939" s="155">
        <f t="shared" si="2426"/>
        <v>0</v>
      </c>
      <c r="EP939" s="373"/>
      <c r="ER939" s="194"/>
      <c r="ET939" s="154" t="str">
        <f t="shared" si="2452"/>
        <v>-</v>
      </c>
      <c r="EU939" s="373"/>
      <c r="EV939" s="154" t="str">
        <f t="shared" si="2453"/>
        <v>-</v>
      </c>
      <c r="EW939" s="373"/>
      <c r="EX939" s="154"/>
      <c r="EY939" s="367"/>
      <c r="EZ939" s="154"/>
      <c r="FA939" s="367"/>
      <c r="FB939" s="154"/>
      <c r="FC939" s="367"/>
      <c r="FD939" s="154"/>
      <c r="FE939" s="367"/>
      <c r="FF939" s="155"/>
      <c r="FG939" s="367"/>
      <c r="FH939" s="154"/>
      <c r="FI939" s="367"/>
      <c r="FJ939" s="154" t="str">
        <f t="shared" si="2428"/>
        <v>-</v>
      </c>
      <c r="FK939" s="373"/>
      <c r="FL939" s="155" t="str">
        <f t="shared" si="2454"/>
        <v>-</v>
      </c>
      <c r="FM939" s="279"/>
      <c r="FN939" s="1184"/>
      <c r="FO939" s="280"/>
      <c r="FP939" s="281"/>
      <c r="FQ939" s="282"/>
      <c r="FS939" s="281"/>
      <c r="FT939" s="282"/>
    </row>
    <row r="940" spans="1:176" ht="18.600000000000001" customHeight="1">
      <c r="A940" s="228">
        <f t="shared" si="2221"/>
        <v>930</v>
      </c>
      <c r="B940" s="343" t="str">
        <f t="shared" si="2368"/>
        <v>4IE</v>
      </c>
      <c r="C940" s="6947">
        <v>46357</v>
      </c>
      <c r="D940" s="7626" t="s">
        <v>2091</v>
      </c>
      <c r="E940" s="7633">
        <v>89610308</v>
      </c>
      <c r="F940" s="7234"/>
      <c r="G940" s="7235"/>
      <c r="H940" s="1330" t="s">
        <v>630</v>
      </c>
      <c r="I940" s="7236" t="s">
        <v>48</v>
      </c>
      <c r="J940" s="1264"/>
      <c r="K940" s="599" t="s">
        <v>11</v>
      </c>
      <c r="L940" s="7901"/>
      <c r="M940" s="7889">
        <v>46346</v>
      </c>
      <c r="N940" s="7238"/>
      <c r="O940" s="7063">
        <v>46347</v>
      </c>
      <c r="P940" s="7238"/>
      <c r="Q940" s="7302">
        <v>46351</v>
      </c>
      <c r="R940" s="7238"/>
      <c r="S940" s="7302">
        <v>46352</v>
      </c>
      <c r="T940" s="7238"/>
      <c r="U940" s="7821">
        <v>46352</v>
      </c>
      <c r="V940" s="7238"/>
      <c r="W940" s="7831">
        <v>46353</v>
      </c>
      <c r="X940" s="7239"/>
      <c r="Y940" s="7240">
        <v>46358</v>
      </c>
      <c r="Z940" s="7240">
        <v>46358</v>
      </c>
      <c r="AA940" s="7241"/>
      <c r="AB940" s="7240"/>
      <c r="AC940" s="251"/>
      <c r="AD940" s="7242"/>
      <c r="AE940" s="7243">
        <v>25</v>
      </c>
      <c r="AF940" s="363" t="str">
        <f t="shared" si="2345"/>
        <v>4IE</v>
      </c>
      <c r="AG940" s="7245"/>
      <c r="AH940" s="7245"/>
      <c r="AI940" s="7245"/>
      <c r="AJ940" s="7245"/>
      <c r="AK940" s="7245"/>
      <c r="AL940" s="7245"/>
      <c r="AM940" s="7245"/>
      <c r="AN940" s="7245"/>
      <c r="AO940" s="7245"/>
      <c r="AP940" s="7244"/>
      <c r="AQ940" s="7245"/>
      <c r="AR940" s="7245"/>
      <c r="AS940" s="7245"/>
      <c r="AT940" s="7245"/>
      <c r="AU940" s="7246">
        <f t="shared" si="2415"/>
        <v>0</v>
      </c>
      <c r="AV940" s="7247">
        <f t="shared" si="2416"/>
        <v>0</v>
      </c>
      <c r="AW940" s="590" t="str">
        <f t="shared" si="2364"/>
        <v>-</v>
      </c>
      <c r="AX940" s="7248"/>
      <c r="AY940" s="154" t="str">
        <f t="shared" si="2365"/>
        <v>-</v>
      </c>
      <c r="AZ940" s="367"/>
      <c r="BA940" s="154" t="str">
        <f t="shared" si="2366"/>
        <v>-</v>
      </c>
      <c r="BB940" s="367"/>
      <c r="BC940" s="368" t="str">
        <f t="shared" si="2367"/>
        <v>-</v>
      </c>
      <c r="BD940" s="369"/>
      <c r="BE940" s="4599" t="str">
        <f t="shared" si="2385"/>
        <v>-</v>
      </c>
      <c r="BF940" s="367"/>
      <c r="BG940" s="368" t="str">
        <f t="shared" si="2417"/>
        <v>-</v>
      </c>
      <c r="BH940" s="367"/>
      <c r="BI940" s="154" t="str">
        <f t="shared" si="2388"/>
        <v>-</v>
      </c>
      <c r="BJ940" s="367"/>
      <c r="BK940" s="154" t="str">
        <f t="shared" si="2346"/>
        <v>-</v>
      </c>
      <c r="BL940" s="367"/>
      <c r="BM940" s="154" t="str">
        <f t="shared" si="2347"/>
        <v>-</v>
      </c>
      <c r="BN940" s="367"/>
      <c r="BO940" s="155" t="str">
        <f t="shared" si="2348"/>
        <v>-</v>
      </c>
      <c r="BP940" s="367"/>
      <c r="BQ940" s="154" t="str">
        <f t="shared" si="2386"/>
        <v>-</v>
      </c>
      <c r="BR940" s="369"/>
      <c r="BS940" s="154" t="str">
        <f t="shared" si="2390"/>
        <v>-</v>
      </c>
      <c r="BT940" s="369"/>
      <c r="BU940" s="154" t="str">
        <f t="shared" si="2391"/>
        <v>-</v>
      </c>
      <c r="BV940" s="369"/>
      <c r="BW940" s="154" t="str">
        <f t="shared" si="2392"/>
        <v>-</v>
      </c>
      <c r="BX940" s="367"/>
      <c r="BY940" s="154" t="str">
        <f t="shared" si="2393"/>
        <v>-</v>
      </c>
      <c r="BZ940" s="369"/>
      <c r="CA940" s="154" t="str">
        <f t="shared" si="2394"/>
        <v>-</v>
      </c>
      <c r="CB940" s="367"/>
      <c r="CC940" s="154" t="str">
        <f t="shared" si="2395"/>
        <v>-</v>
      </c>
      <c r="CD940" s="367"/>
      <c r="CE940" s="7249" t="str">
        <f t="shared" si="2418"/>
        <v>-</v>
      </c>
      <c r="CF940" s="7248"/>
      <c r="CG940" s="7251" t="str">
        <f t="shared" si="2419"/>
        <v>-</v>
      </c>
      <c r="CH940" s="7250"/>
      <c r="CI940" s="7249" t="str">
        <f t="shared" si="2420"/>
        <v>-</v>
      </c>
      <c r="CJ940" s="7248"/>
      <c r="CK940" s="7249" t="str">
        <f t="shared" si="2421"/>
        <v>-</v>
      </c>
      <c r="CL940" s="7250"/>
      <c r="CM940" s="7249" t="str">
        <f t="shared" si="2422"/>
        <v>-</v>
      </c>
      <c r="CN940" s="7250"/>
      <c r="CO940" s="7251" t="str">
        <f t="shared" si="2423"/>
        <v>-</v>
      </c>
      <c r="CP940" s="7250"/>
      <c r="CQ940" s="7251" t="str">
        <f t="shared" si="2424"/>
        <v>-</v>
      </c>
      <c r="CR940" s="7250"/>
      <c r="CS940" s="2850" t="str">
        <f t="shared" si="2355"/>
        <v>-</v>
      </c>
      <c r="CT940" s="2851"/>
      <c r="CU940" s="2855"/>
      <c r="CV940" s="2851"/>
      <c r="CW940" s="2850" t="str">
        <f t="shared" si="2356"/>
        <v>-</v>
      </c>
      <c r="CX940" s="2851"/>
      <c r="CY940" s="2855" t="str">
        <f t="shared" si="2357"/>
        <v>-</v>
      </c>
      <c r="CZ940" s="2851"/>
      <c r="DA940" s="154" t="str">
        <f t="shared" si="2358"/>
        <v>-</v>
      </c>
      <c r="DB940" s="369"/>
      <c r="DC940" s="155" t="str">
        <f t="shared" si="2359"/>
        <v>-</v>
      </c>
      <c r="DD940" s="367"/>
      <c r="DE940" s="374">
        <f t="shared" si="2360"/>
        <v>0</v>
      </c>
      <c r="DF940" s="373"/>
      <c r="DG940" s="818">
        <f t="shared" si="2361"/>
        <v>0</v>
      </c>
      <c r="DH940" s="372"/>
      <c r="DI940" s="267">
        <f t="shared" si="2334"/>
        <v>0</v>
      </c>
      <c r="DJ940" s="373"/>
      <c r="DK940" s="374">
        <f t="shared" si="2335"/>
        <v>0</v>
      </c>
      <c r="DL940" s="373"/>
      <c r="DM940" s="375">
        <f t="shared" si="2336"/>
        <v>0</v>
      </c>
      <c r="DN940" s="373"/>
      <c r="DO940" s="155">
        <f t="shared" si="2337"/>
        <v>0</v>
      </c>
      <c r="DP940" s="372"/>
      <c r="DQ940" s="155">
        <f t="shared" si="2338"/>
        <v>0</v>
      </c>
      <c r="DR940" s="373"/>
      <c r="DS940" s="155">
        <f t="shared" si="2339"/>
        <v>0</v>
      </c>
      <c r="DT940" s="372"/>
      <c r="DU940" s="155">
        <f t="shared" si="2340"/>
        <v>0</v>
      </c>
      <c r="DV940" s="373"/>
      <c r="DW940" s="4891">
        <f t="shared" si="2343"/>
        <v>0</v>
      </c>
      <c r="DX940" s="372"/>
      <c r="DY940" s="154">
        <f t="shared" si="2341"/>
        <v>0</v>
      </c>
      <c r="DZ940" s="373"/>
      <c r="EA940" s="154">
        <f t="shared" si="2344"/>
        <v>0</v>
      </c>
      <c r="EB940" s="373"/>
      <c r="EC940" s="269">
        <f t="shared" si="2342"/>
        <v>0</v>
      </c>
      <c r="ED940" s="376"/>
      <c r="EE940" s="6971">
        <f t="shared" si="2389"/>
        <v>0</v>
      </c>
      <c r="EF940" s="7254"/>
      <c r="EG940" s="273"/>
      <c r="EH940" s="274"/>
      <c r="EI940" s="275"/>
      <c r="EJ940" s="276"/>
      <c r="EK940" s="275"/>
      <c r="EL940" s="277"/>
      <c r="EM940" s="829" t="str">
        <f t="shared" si="2425"/>
        <v xml:space="preserve"> </v>
      </c>
      <c r="EN940" s="7253"/>
      <c r="EO940" s="7251">
        <f t="shared" si="2426"/>
        <v>0</v>
      </c>
      <c r="EP940" s="7252"/>
      <c r="ER940" s="7255"/>
      <c r="ET940" s="154">
        <v>46303</v>
      </c>
      <c r="EU940" s="373">
        <v>4263438</v>
      </c>
      <c r="EV940" s="154">
        <f t="shared" si="2362"/>
        <v>1</v>
      </c>
      <c r="EW940" s="7252"/>
      <c r="EX940" s="7249"/>
      <c r="EY940" s="7250"/>
      <c r="EZ940" s="7249"/>
      <c r="FA940" s="7250"/>
      <c r="FB940" s="7249"/>
      <c r="FC940" s="7250"/>
      <c r="FD940" s="7249">
        <v>46344</v>
      </c>
      <c r="FE940" s="7250">
        <v>4363009</v>
      </c>
      <c r="FF940" s="7251"/>
      <c r="FG940" s="7250"/>
      <c r="FH940" s="7249">
        <v>1</v>
      </c>
      <c r="FI940" s="7250"/>
      <c r="FJ940" s="154">
        <v>46303</v>
      </c>
      <c r="FK940" s="373">
        <v>4263439</v>
      </c>
      <c r="FL940" s="155">
        <f t="shared" si="2363"/>
        <v>1</v>
      </c>
      <c r="FM940" s="7248"/>
      <c r="FN940" s="7249"/>
      <c r="FO940" s="7250"/>
      <c r="FP940" s="7249"/>
      <c r="FQ940" s="7250"/>
      <c r="FS940" s="7249"/>
      <c r="FT940" s="7250"/>
    </row>
    <row r="941" spans="1:176" ht="18.600000000000001" customHeight="1">
      <c r="A941" s="228">
        <f t="shared" si="2221"/>
        <v>931</v>
      </c>
      <c r="B941" s="343" t="str">
        <f t="shared" si="2368"/>
        <v>4IE</v>
      </c>
      <c r="C941" s="6947">
        <v>46357</v>
      </c>
      <c r="D941" s="1261" t="s">
        <v>62</v>
      </c>
      <c r="E941" s="7669" t="s">
        <v>2087</v>
      </c>
      <c r="F941" s="6996"/>
      <c r="G941" s="6997"/>
      <c r="H941" s="1330" t="s">
        <v>631</v>
      </c>
      <c r="I941" s="1264" t="s">
        <v>49</v>
      </c>
      <c r="J941" s="6998" t="s">
        <v>2265</v>
      </c>
      <c r="K941" s="599" t="s">
        <v>11</v>
      </c>
      <c r="L941" s="7902"/>
      <c r="M941" s="7888">
        <v>46346</v>
      </c>
      <c r="N941" s="6999"/>
      <c r="O941" s="7302">
        <v>46350</v>
      </c>
      <c r="P941" s="6999"/>
      <c r="Q941" s="7237">
        <v>46351</v>
      </c>
      <c r="R941" s="6999"/>
      <c r="S941" s="7718">
        <v>46352</v>
      </c>
      <c r="T941" s="6999"/>
      <c r="U941" s="7822">
        <v>46352</v>
      </c>
      <c r="V941" s="6999"/>
      <c r="W941" s="7858">
        <v>46354</v>
      </c>
      <c r="X941" s="7000"/>
      <c r="Y941" s="359">
        <v>46358</v>
      </c>
      <c r="Z941" s="359">
        <v>46358</v>
      </c>
      <c r="AA941" s="7002"/>
      <c r="AB941" s="7001"/>
      <c r="AC941" s="251" t="s">
        <v>627</v>
      </c>
      <c r="AD941" s="7003"/>
      <c r="AE941" s="7004">
        <v>2</v>
      </c>
      <c r="AF941" s="363" t="str">
        <f t="shared" si="2345"/>
        <v>4IE</v>
      </c>
      <c r="AG941" s="7006"/>
      <c r="AH941" s="7006"/>
      <c r="AI941" s="7006">
        <v>1</v>
      </c>
      <c r="AJ941" s="7006"/>
      <c r="AK941" s="7006"/>
      <c r="AL941" s="7006"/>
      <c r="AM941" s="7006"/>
      <c r="AN941" s="7006">
        <v>1</v>
      </c>
      <c r="AO941" s="7006">
        <v>1</v>
      </c>
      <c r="AP941" s="7005">
        <v>1</v>
      </c>
      <c r="AQ941" s="7006">
        <v>1</v>
      </c>
      <c r="AR941" s="7006">
        <v>1</v>
      </c>
      <c r="AS941" s="7006"/>
      <c r="AT941" s="7006"/>
      <c r="AU941" s="7007"/>
      <c r="AV941" s="7008">
        <f t="shared" si="2416"/>
        <v>1</v>
      </c>
      <c r="AW941" s="590">
        <f t="shared" si="2364"/>
        <v>1</v>
      </c>
      <c r="AX941" s="7009"/>
      <c r="AY941" s="154">
        <f t="shared" si="2365"/>
        <v>1</v>
      </c>
      <c r="AZ941" s="367"/>
      <c r="BA941" s="154">
        <f t="shared" si="2366"/>
        <v>1</v>
      </c>
      <c r="BB941" s="367"/>
      <c r="BC941" s="368">
        <f t="shared" si="2367"/>
        <v>1</v>
      </c>
      <c r="BD941" s="369"/>
      <c r="BE941" s="4599">
        <f t="shared" si="2385"/>
        <v>1</v>
      </c>
      <c r="BF941" s="367"/>
      <c r="BG941" s="368">
        <v>46330</v>
      </c>
      <c r="BH941" s="367">
        <v>4263495</v>
      </c>
      <c r="BI941" s="154">
        <v>46303</v>
      </c>
      <c r="BJ941" s="367">
        <v>4263454</v>
      </c>
      <c r="BK941" s="154" t="str">
        <f t="shared" si="2346"/>
        <v>-</v>
      </c>
      <c r="BL941" s="367"/>
      <c r="BM941" s="154" t="str">
        <f t="shared" si="2347"/>
        <v>-</v>
      </c>
      <c r="BN941" s="367"/>
      <c r="BO941" s="155" t="str">
        <f t="shared" si="2348"/>
        <v>-</v>
      </c>
      <c r="BP941" s="367"/>
      <c r="BQ941" s="154" t="str">
        <f t="shared" si="2386"/>
        <v>-</v>
      </c>
      <c r="BR941" s="369"/>
      <c r="BS941" s="154" t="str">
        <f t="shared" si="2390"/>
        <v>-</v>
      </c>
      <c r="BT941" s="369"/>
      <c r="BU941" s="154" t="str">
        <f t="shared" si="2391"/>
        <v>-</v>
      </c>
      <c r="BV941" s="369"/>
      <c r="BW941" s="154" t="str">
        <f t="shared" si="2392"/>
        <v>-</v>
      </c>
      <c r="BX941" s="367"/>
      <c r="BY941" s="154" t="str">
        <f t="shared" si="2393"/>
        <v>-</v>
      </c>
      <c r="BZ941" s="369"/>
      <c r="CA941" s="154" t="str">
        <f t="shared" si="2394"/>
        <v>-</v>
      </c>
      <c r="CB941" s="367"/>
      <c r="CC941" s="154" t="str">
        <f t="shared" si="2395"/>
        <v>-</v>
      </c>
      <c r="CD941" s="367"/>
      <c r="CE941" s="7010"/>
      <c r="CF941" s="7009"/>
      <c r="CG941" s="7012"/>
      <c r="CH941" s="7011"/>
      <c r="CI941" s="7010"/>
      <c r="CJ941" s="7009"/>
      <c r="CK941" s="7010"/>
      <c r="CL941" s="7011"/>
      <c r="CM941" s="7010"/>
      <c r="CN941" s="7011"/>
      <c r="CO941" s="7012"/>
      <c r="CP941" s="7011"/>
      <c r="CQ941" s="7012"/>
      <c r="CR941" s="7011"/>
      <c r="CS941" s="2850" t="str">
        <f t="shared" si="2355"/>
        <v>-</v>
      </c>
      <c r="CT941" s="2851"/>
      <c r="CU941" s="2855"/>
      <c r="CV941" s="2851"/>
      <c r="CW941" s="2850" t="str">
        <f t="shared" si="2356"/>
        <v>-</v>
      </c>
      <c r="CX941" s="2851"/>
      <c r="CY941" s="2855" t="str">
        <f t="shared" si="2357"/>
        <v>-</v>
      </c>
      <c r="CZ941" s="2851"/>
      <c r="DA941" s="154" t="str">
        <f t="shared" si="2358"/>
        <v>-</v>
      </c>
      <c r="DB941" s="369"/>
      <c r="DC941" s="155" t="str">
        <f t="shared" si="2359"/>
        <v>-</v>
      </c>
      <c r="DD941" s="367"/>
      <c r="DE941" s="374">
        <f t="shared" si="2360"/>
        <v>0</v>
      </c>
      <c r="DF941" s="373"/>
      <c r="DG941" s="818">
        <f t="shared" si="2361"/>
        <v>0</v>
      </c>
      <c r="DH941" s="372"/>
      <c r="DI941" s="267">
        <f t="shared" ref="DI941:DI957" si="2456">IF(AG941=1,1,0)</f>
        <v>0</v>
      </c>
      <c r="DJ941" s="373"/>
      <c r="DK941" s="374">
        <f t="shared" ref="DK941:DK957" si="2457">IF(AU941=2,1,0)</f>
        <v>0</v>
      </c>
      <c r="DL941" s="373"/>
      <c r="DM941" s="375">
        <f t="shared" ref="DM941:DM957" si="2458">IF(AU941=1,1,0)</f>
        <v>0</v>
      </c>
      <c r="DN941" s="373"/>
      <c r="DO941" s="155">
        <f t="shared" ref="DO941:DO957" si="2459">IF(AJ941=1,1,0)</f>
        <v>0</v>
      </c>
      <c r="DP941" s="372"/>
      <c r="DQ941" s="155">
        <f t="shared" ref="DQ941:DQ957" si="2460">IF(AK941=1,1,0)</f>
        <v>0</v>
      </c>
      <c r="DR941" s="373"/>
      <c r="DS941" s="155">
        <f t="shared" ref="DS941:DS957" si="2461">IF(AL941=1,1,0)</f>
        <v>0</v>
      </c>
      <c r="DT941" s="372"/>
      <c r="DU941" s="155">
        <f t="shared" ref="DU941:DU957" si="2462">IF(AM941=1,1,0)</f>
        <v>0</v>
      </c>
      <c r="DV941" s="373"/>
      <c r="DW941" s="4891">
        <f t="shared" ref="DW941:DW957" si="2463">IF(AN941=1,1,0)</f>
        <v>1</v>
      </c>
      <c r="DX941" s="372"/>
      <c r="DY941" s="154">
        <v>46332</v>
      </c>
      <c r="DZ941" s="373">
        <v>4363040</v>
      </c>
      <c r="EA941" s="154">
        <f t="shared" ref="EA941:EA957" si="2464">IF(AP941=1,1,0)</f>
        <v>1</v>
      </c>
      <c r="EB941" s="373"/>
      <c r="EC941" s="269">
        <f t="shared" ref="EC941:EC957" si="2465">IF(AQ941=1,1,0)</f>
        <v>1</v>
      </c>
      <c r="ED941" s="376"/>
      <c r="EE941" s="6971">
        <f t="shared" si="2389"/>
        <v>1</v>
      </c>
      <c r="EF941" s="7015"/>
      <c r="EG941" s="273"/>
      <c r="EH941" s="274"/>
      <c r="EI941" s="275"/>
      <c r="EJ941" s="276"/>
      <c r="EK941" s="275"/>
      <c r="EL941" s="277"/>
      <c r="EM941" s="829"/>
      <c r="EN941" s="7014"/>
      <c r="EO941" s="7012"/>
      <c r="EP941" s="7013"/>
      <c r="ER941" s="7016"/>
      <c r="ET941" s="154" t="str">
        <f t="shared" si="2427"/>
        <v>-</v>
      </c>
      <c r="EU941" s="373"/>
      <c r="EV941" s="154" t="str">
        <f t="shared" si="2362"/>
        <v>-</v>
      </c>
      <c r="EW941" s="7013"/>
      <c r="EX941" s="7010"/>
      <c r="EY941" s="7011"/>
      <c r="EZ941" s="7010"/>
      <c r="FA941" s="7011"/>
      <c r="FB941" s="7010"/>
      <c r="FC941" s="7011"/>
      <c r="FD941" s="7010"/>
      <c r="FE941" s="7011"/>
      <c r="FF941" s="7012"/>
      <c r="FG941" s="7011"/>
      <c r="FH941" s="7010"/>
      <c r="FI941" s="7011"/>
      <c r="FJ941" s="154" t="str">
        <f>IF($AE941=0,"　",VLOOKUP($AE941,ﾚｰｻﾞOP,67,0))</f>
        <v>-</v>
      </c>
      <c r="FK941" s="373"/>
      <c r="FL941" s="155" t="str">
        <f t="shared" si="2363"/>
        <v>-</v>
      </c>
      <c r="FM941" s="7009"/>
      <c r="FN941" s="7010"/>
      <c r="FO941" s="7011"/>
      <c r="FP941" s="7010"/>
      <c r="FQ941" s="7011"/>
      <c r="FS941" s="7010"/>
      <c r="FT941" s="7011"/>
    </row>
    <row r="942" spans="1:176" ht="18.600000000000001" customHeight="1">
      <c r="A942" s="228">
        <f t="shared" si="2221"/>
        <v>932</v>
      </c>
      <c r="B942" s="343" t="str">
        <f t="shared" si="2368"/>
        <v>4IE</v>
      </c>
      <c r="C942" s="6947">
        <v>46357</v>
      </c>
      <c r="D942" s="6192" t="s">
        <v>990</v>
      </c>
      <c r="E942" s="6193" t="s">
        <v>2093</v>
      </c>
      <c r="F942" s="1564"/>
      <c r="G942" s="1263"/>
      <c r="H942" s="1330" t="s">
        <v>629</v>
      </c>
      <c r="I942" s="1264" t="s">
        <v>992</v>
      </c>
      <c r="J942" s="1264"/>
      <c r="K942" s="599" t="s">
        <v>11</v>
      </c>
      <c r="L942" s="600"/>
      <c r="M942" s="7875">
        <v>46347</v>
      </c>
      <c r="N942" s="353"/>
      <c r="O942" s="354">
        <v>46350</v>
      </c>
      <c r="P942" s="353"/>
      <c r="Q942" s="354">
        <v>46352</v>
      </c>
      <c r="R942" s="353"/>
      <c r="S942" s="7703">
        <v>46353</v>
      </c>
      <c r="T942" s="353"/>
      <c r="U942" s="7691">
        <v>46353</v>
      </c>
      <c r="V942" s="353"/>
      <c r="W942" s="7830">
        <v>46354</v>
      </c>
      <c r="X942" s="357"/>
      <c r="Y942" s="359">
        <v>46359</v>
      </c>
      <c r="Z942" s="359">
        <v>46359</v>
      </c>
      <c r="AA942" s="601"/>
      <c r="AB942" s="359"/>
      <c r="AC942" s="251"/>
      <c r="AD942" s="361"/>
      <c r="AE942" s="362">
        <v>25</v>
      </c>
      <c r="AF942" s="363" t="str">
        <f t="shared" si="2345"/>
        <v>4IE</v>
      </c>
      <c r="AG942" s="364"/>
      <c r="AH942" s="364"/>
      <c r="AI942" s="364"/>
      <c r="AJ942" s="364"/>
      <c r="AK942" s="364"/>
      <c r="AL942" s="364"/>
      <c r="AM942" s="364"/>
      <c r="AN942" s="364"/>
      <c r="AO942" s="364"/>
      <c r="AP942" s="363"/>
      <c r="AQ942" s="255"/>
      <c r="AR942" s="255"/>
      <c r="AS942" s="255"/>
      <c r="AT942" s="255"/>
      <c r="AU942" s="2843"/>
      <c r="AV942" s="4008">
        <f t="shared" si="2416"/>
        <v>0</v>
      </c>
      <c r="AW942" s="590" t="str">
        <f t="shared" si="2364"/>
        <v>-</v>
      </c>
      <c r="AX942" s="369"/>
      <c r="AY942" s="154" t="str">
        <f t="shared" si="2365"/>
        <v>-</v>
      </c>
      <c r="AZ942" s="367"/>
      <c r="BA942" s="154" t="str">
        <f t="shared" si="2366"/>
        <v>-</v>
      </c>
      <c r="BB942" s="367"/>
      <c r="BC942" s="368" t="str">
        <f t="shared" si="2367"/>
        <v>-</v>
      </c>
      <c r="BD942" s="369"/>
      <c r="BE942" s="4599" t="str">
        <f t="shared" si="2385"/>
        <v>-</v>
      </c>
      <c r="BF942" s="367"/>
      <c r="BG942" s="368" t="str">
        <f t="shared" si="2417"/>
        <v>-</v>
      </c>
      <c r="BH942" s="367"/>
      <c r="BI942" s="154" t="str">
        <f t="shared" si="2388"/>
        <v>-</v>
      </c>
      <c r="BJ942" s="367"/>
      <c r="BK942" s="154" t="str">
        <f t="shared" si="2346"/>
        <v>-</v>
      </c>
      <c r="BL942" s="367"/>
      <c r="BM942" s="154" t="str">
        <f t="shared" si="2347"/>
        <v>-</v>
      </c>
      <c r="BN942" s="367"/>
      <c r="BO942" s="155" t="str">
        <f t="shared" si="2348"/>
        <v>-</v>
      </c>
      <c r="BP942" s="367"/>
      <c r="BQ942" s="154" t="str">
        <f t="shared" si="2386"/>
        <v>-</v>
      </c>
      <c r="BR942" s="369"/>
      <c r="BS942" s="154" t="str">
        <f t="shared" si="2390"/>
        <v>-</v>
      </c>
      <c r="BT942" s="369"/>
      <c r="BU942" s="154" t="str">
        <f t="shared" si="2391"/>
        <v>-</v>
      </c>
      <c r="BV942" s="369"/>
      <c r="BW942" s="154" t="str">
        <f t="shared" si="2392"/>
        <v>-</v>
      </c>
      <c r="BX942" s="367"/>
      <c r="BY942" s="154" t="str">
        <f t="shared" si="2393"/>
        <v>-</v>
      </c>
      <c r="BZ942" s="369"/>
      <c r="CA942" s="154" t="str">
        <f t="shared" si="2394"/>
        <v>-</v>
      </c>
      <c r="CB942" s="367"/>
      <c r="CC942" s="154" t="str">
        <f t="shared" si="2395"/>
        <v>-</v>
      </c>
      <c r="CD942" s="367"/>
      <c r="CE942" s="2850"/>
      <c r="CF942" s="2846"/>
      <c r="CG942" s="2855"/>
      <c r="CH942" s="2851"/>
      <c r="CI942" s="2850"/>
      <c r="CJ942" s="2846"/>
      <c r="CK942" s="2850"/>
      <c r="CL942" s="2851"/>
      <c r="CM942" s="2850"/>
      <c r="CN942" s="2851"/>
      <c r="CO942" s="2855"/>
      <c r="CP942" s="2851"/>
      <c r="CQ942" s="2855"/>
      <c r="CR942" s="2851"/>
      <c r="CS942" s="2850" t="str">
        <f t="shared" si="2355"/>
        <v>-</v>
      </c>
      <c r="CT942" s="2851"/>
      <c r="CU942" s="2855"/>
      <c r="CV942" s="2851"/>
      <c r="CW942" s="2850" t="str">
        <f t="shared" si="2356"/>
        <v>-</v>
      </c>
      <c r="CX942" s="2851"/>
      <c r="CY942" s="2855" t="str">
        <f t="shared" si="2357"/>
        <v>-</v>
      </c>
      <c r="CZ942" s="2851"/>
      <c r="DA942" s="154" t="str">
        <f t="shared" si="2358"/>
        <v>-</v>
      </c>
      <c r="DB942" s="369"/>
      <c r="DC942" s="155" t="str">
        <f t="shared" si="2359"/>
        <v>-</v>
      </c>
      <c r="DD942" s="367"/>
      <c r="DE942" s="374">
        <f t="shared" si="2360"/>
        <v>0</v>
      </c>
      <c r="DF942" s="373"/>
      <c r="DG942" s="818">
        <f t="shared" si="2361"/>
        <v>0</v>
      </c>
      <c r="DH942" s="372"/>
      <c r="DI942" s="267">
        <f t="shared" si="2456"/>
        <v>0</v>
      </c>
      <c r="DJ942" s="373"/>
      <c r="DK942" s="374">
        <f t="shared" si="2457"/>
        <v>0</v>
      </c>
      <c r="DL942" s="373"/>
      <c r="DM942" s="375">
        <f t="shared" si="2458"/>
        <v>0</v>
      </c>
      <c r="DN942" s="373"/>
      <c r="DO942" s="155">
        <f t="shared" si="2459"/>
        <v>0</v>
      </c>
      <c r="DP942" s="372"/>
      <c r="DQ942" s="155">
        <f t="shared" si="2460"/>
        <v>0</v>
      </c>
      <c r="DR942" s="373"/>
      <c r="DS942" s="155">
        <f t="shared" si="2461"/>
        <v>0</v>
      </c>
      <c r="DT942" s="372"/>
      <c r="DU942" s="155">
        <f t="shared" si="2462"/>
        <v>0</v>
      </c>
      <c r="DV942" s="373"/>
      <c r="DW942" s="4891">
        <f t="shared" si="2463"/>
        <v>0</v>
      </c>
      <c r="DX942" s="372"/>
      <c r="DY942" s="154">
        <f t="shared" ref="DY942:DY957" si="2466">IF(AO942=1,1,0)</f>
        <v>0</v>
      </c>
      <c r="DZ942" s="373"/>
      <c r="EA942" s="154">
        <f t="shared" si="2464"/>
        <v>0</v>
      </c>
      <c r="EB942" s="373"/>
      <c r="EC942" s="269">
        <f t="shared" si="2465"/>
        <v>0</v>
      </c>
      <c r="ED942" s="376"/>
      <c r="EE942" s="6971">
        <f t="shared" si="2389"/>
        <v>0</v>
      </c>
      <c r="EF942" s="7015"/>
      <c r="EG942" s="273"/>
      <c r="EH942" s="274"/>
      <c r="EI942" s="275"/>
      <c r="EJ942" s="276"/>
      <c r="EK942" s="275"/>
      <c r="EL942" s="277"/>
      <c r="EM942" s="278"/>
      <c r="EN942" s="372"/>
      <c r="EO942" s="155"/>
      <c r="EP942" s="373"/>
      <c r="ER942" s="194"/>
      <c r="ET942" s="154">
        <v>46303</v>
      </c>
      <c r="EU942" s="373">
        <v>4263438</v>
      </c>
      <c r="EV942" s="154">
        <f t="shared" si="2362"/>
        <v>1</v>
      </c>
      <c r="EW942" s="373"/>
      <c r="EX942" s="154"/>
      <c r="EY942" s="367"/>
      <c r="EZ942" s="154">
        <v>46302</v>
      </c>
      <c r="FA942" s="367">
        <v>4263482</v>
      </c>
      <c r="FB942" s="154"/>
      <c r="FC942" s="367"/>
      <c r="FD942" s="154">
        <v>1</v>
      </c>
      <c r="FE942" s="367"/>
      <c r="FF942" s="155"/>
      <c r="FG942" s="367"/>
      <c r="FH942" s="154"/>
      <c r="FI942" s="367"/>
      <c r="FJ942" s="154">
        <v>46303</v>
      </c>
      <c r="FK942" s="373">
        <v>4263439</v>
      </c>
      <c r="FL942" s="155">
        <f t="shared" si="2363"/>
        <v>1</v>
      </c>
      <c r="FM942" s="279"/>
      <c r="FN942" s="1184"/>
      <c r="FO942" s="280"/>
      <c r="FP942" s="281"/>
      <c r="FQ942" s="282"/>
      <c r="FS942" s="281"/>
      <c r="FT942" s="282"/>
    </row>
    <row r="943" spans="1:176" ht="18.600000000000001" customHeight="1">
      <c r="A943" s="228">
        <f t="shared" si="2221"/>
        <v>933</v>
      </c>
      <c r="B943" s="343" t="str">
        <f t="shared" si="2368"/>
        <v>4IE</v>
      </c>
      <c r="C943" s="6947">
        <v>46357</v>
      </c>
      <c r="D943" s="7521" t="s">
        <v>2091</v>
      </c>
      <c r="E943" s="7528">
        <v>89610309</v>
      </c>
      <c r="F943" s="1564"/>
      <c r="G943" s="1263"/>
      <c r="H943" s="1330" t="s">
        <v>630</v>
      </c>
      <c r="I943" s="1264" t="s">
        <v>48</v>
      </c>
      <c r="J943" s="1264"/>
      <c r="K943" s="599" t="s">
        <v>11</v>
      </c>
      <c r="L943" s="600"/>
      <c r="M943" s="7885">
        <v>46347</v>
      </c>
      <c r="N943" s="353"/>
      <c r="O943" s="7885">
        <v>46351</v>
      </c>
      <c r="P943" s="353"/>
      <c r="Q943" s="7874">
        <v>46352</v>
      </c>
      <c r="R943" s="353"/>
      <c r="S943" s="7710">
        <v>46353</v>
      </c>
      <c r="T943" s="353"/>
      <c r="U943" s="7610">
        <v>46353</v>
      </c>
      <c r="V943" s="353"/>
      <c r="W943" s="7859">
        <v>46357</v>
      </c>
      <c r="X943" s="357"/>
      <c r="Y943" s="359">
        <v>46359</v>
      </c>
      <c r="Z943" s="359">
        <v>46359</v>
      </c>
      <c r="AA943" s="601"/>
      <c r="AB943" s="359"/>
      <c r="AC943" s="251"/>
      <c r="AD943" s="361"/>
      <c r="AE943" s="362">
        <v>25</v>
      </c>
      <c r="AF943" s="363" t="str">
        <f t="shared" si="2345"/>
        <v>4IE</v>
      </c>
      <c r="AG943" s="364"/>
      <c r="AH943" s="364"/>
      <c r="AI943" s="364"/>
      <c r="AJ943" s="364"/>
      <c r="AK943" s="364"/>
      <c r="AL943" s="364"/>
      <c r="AM943" s="364"/>
      <c r="AN943" s="364"/>
      <c r="AO943" s="364"/>
      <c r="AP943" s="363"/>
      <c r="AQ943" s="255"/>
      <c r="AR943" s="255"/>
      <c r="AS943" s="255"/>
      <c r="AT943" s="255"/>
      <c r="AU943" s="2843">
        <f>IF(AI943="付属済",0,IF(AI943=1,AI943+AP943,0))</f>
        <v>0</v>
      </c>
      <c r="AV943" s="4008">
        <f t="shared" si="2416"/>
        <v>0</v>
      </c>
      <c r="AW943" s="590" t="str">
        <f t="shared" si="2364"/>
        <v>-</v>
      </c>
      <c r="AX943" s="369"/>
      <c r="AY943" s="154" t="str">
        <f t="shared" si="2365"/>
        <v>-</v>
      </c>
      <c r="AZ943" s="367"/>
      <c r="BA943" s="154" t="str">
        <f t="shared" si="2366"/>
        <v>-</v>
      </c>
      <c r="BB943" s="367"/>
      <c r="BC943" s="368" t="str">
        <f t="shared" si="2367"/>
        <v>-</v>
      </c>
      <c r="BD943" s="369"/>
      <c r="BE943" s="4599" t="str">
        <f t="shared" si="2385"/>
        <v>-</v>
      </c>
      <c r="BF943" s="367"/>
      <c r="BG943" s="368" t="str">
        <f t="shared" si="2417"/>
        <v>-</v>
      </c>
      <c r="BH943" s="367"/>
      <c r="BI943" s="154" t="str">
        <f t="shared" si="2388"/>
        <v>-</v>
      </c>
      <c r="BJ943" s="367"/>
      <c r="BK943" s="154" t="str">
        <f t="shared" si="2346"/>
        <v>-</v>
      </c>
      <c r="BL943" s="367"/>
      <c r="BM943" s="154" t="str">
        <f t="shared" si="2347"/>
        <v>-</v>
      </c>
      <c r="BN943" s="367"/>
      <c r="BO943" s="155" t="str">
        <f t="shared" si="2348"/>
        <v>-</v>
      </c>
      <c r="BP943" s="367"/>
      <c r="BQ943" s="154" t="str">
        <f t="shared" si="2386"/>
        <v>-</v>
      </c>
      <c r="BR943" s="369"/>
      <c r="BS943" s="154" t="str">
        <f t="shared" si="2390"/>
        <v>-</v>
      </c>
      <c r="BT943" s="369"/>
      <c r="BU943" s="154" t="str">
        <f t="shared" si="2391"/>
        <v>-</v>
      </c>
      <c r="BV943" s="369"/>
      <c r="BW943" s="154" t="str">
        <f t="shared" si="2392"/>
        <v>-</v>
      </c>
      <c r="BX943" s="367"/>
      <c r="BY943" s="154" t="str">
        <f t="shared" si="2393"/>
        <v>-</v>
      </c>
      <c r="BZ943" s="369"/>
      <c r="CA943" s="154" t="str">
        <f t="shared" si="2394"/>
        <v>-</v>
      </c>
      <c r="CB943" s="367"/>
      <c r="CC943" s="154" t="str">
        <f t="shared" si="2395"/>
        <v>-</v>
      </c>
      <c r="CD943" s="367"/>
      <c r="CE943" s="2850" t="str">
        <f>IF($AE943=0,"　",VLOOKUP($AE943,ﾚｰｻﾞOP,19,0))</f>
        <v>-</v>
      </c>
      <c r="CF943" s="2846"/>
      <c r="CG943" s="2855" t="str">
        <f>IF($AE943=0,"　",VLOOKUP($AE943,ﾚｰｻﾞOP,20,0))</f>
        <v>-</v>
      </c>
      <c r="CH943" s="2851"/>
      <c r="CI943" s="2850" t="str">
        <f>IF($AE943=0,"　",VLOOKUP($AE943,ﾚｰｻﾞOP,21,0))</f>
        <v>-</v>
      </c>
      <c r="CJ943" s="2846"/>
      <c r="CK943" s="2850" t="str">
        <f>IF($AE943=0,"　",VLOOKUP($AE943,ﾚｰｻﾞOP,22,0))</f>
        <v>-</v>
      </c>
      <c r="CL943" s="2851"/>
      <c r="CM943" s="2850" t="str">
        <f>IF($AE943=0,"　",VLOOKUP($AE943,ﾚｰｻﾞOP,23,0))</f>
        <v>-</v>
      </c>
      <c r="CN943" s="2851"/>
      <c r="CO943" s="2855" t="str">
        <f>IF($AE943=0,"　",VLOOKUP($AE943,ﾚｰｻﾞOP,24,0))</f>
        <v>-</v>
      </c>
      <c r="CP943" s="2851"/>
      <c r="CQ943" s="2855" t="str">
        <f>IF($AE943=0,"　",VLOOKUP($AE943,ﾚｰｻﾞOP,25,0))</f>
        <v>-</v>
      </c>
      <c r="CR943" s="2851"/>
      <c r="CS943" s="2850" t="str">
        <f t="shared" si="2355"/>
        <v>-</v>
      </c>
      <c r="CT943" s="2851"/>
      <c r="CU943" s="2855"/>
      <c r="CV943" s="2851"/>
      <c r="CW943" s="2850" t="str">
        <f t="shared" si="2356"/>
        <v>-</v>
      </c>
      <c r="CX943" s="2851"/>
      <c r="CY943" s="2855" t="str">
        <f t="shared" si="2357"/>
        <v>-</v>
      </c>
      <c r="CZ943" s="2851"/>
      <c r="DA943" s="154" t="str">
        <f t="shared" si="2358"/>
        <v>-</v>
      </c>
      <c r="DB943" s="369"/>
      <c r="DC943" s="155" t="str">
        <f t="shared" si="2359"/>
        <v>-</v>
      </c>
      <c r="DD943" s="367"/>
      <c r="DE943" s="374">
        <f t="shared" si="2360"/>
        <v>0</v>
      </c>
      <c r="DF943" s="373"/>
      <c r="DG943" s="818">
        <f t="shared" si="2361"/>
        <v>0</v>
      </c>
      <c r="DH943" s="372"/>
      <c r="DI943" s="267">
        <f t="shared" si="2456"/>
        <v>0</v>
      </c>
      <c r="DJ943" s="373"/>
      <c r="DK943" s="374">
        <f t="shared" si="2457"/>
        <v>0</v>
      </c>
      <c r="DL943" s="373"/>
      <c r="DM943" s="375">
        <f t="shared" si="2458"/>
        <v>0</v>
      </c>
      <c r="DN943" s="373"/>
      <c r="DO943" s="155">
        <f t="shared" si="2459"/>
        <v>0</v>
      </c>
      <c r="DP943" s="372"/>
      <c r="DQ943" s="155">
        <f t="shared" si="2460"/>
        <v>0</v>
      </c>
      <c r="DR943" s="373"/>
      <c r="DS943" s="155">
        <f t="shared" si="2461"/>
        <v>0</v>
      </c>
      <c r="DT943" s="372"/>
      <c r="DU943" s="155">
        <f t="shared" si="2462"/>
        <v>0</v>
      </c>
      <c r="DV943" s="373"/>
      <c r="DW943" s="4891">
        <f t="shared" si="2463"/>
        <v>0</v>
      </c>
      <c r="DX943" s="372"/>
      <c r="DY943" s="154">
        <f t="shared" si="2466"/>
        <v>0</v>
      </c>
      <c r="DZ943" s="373"/>
      <c r="EA943" s="154">
        <f t="shared" si="2464"/>
        <v>0</v>
      </c>
      <c r="EB943" s="373"/>
      <c r="EC943" s="269">
        <f t="shared" si="2465"/>
        <v>0</v>
      </c>
      <c r="ED943" s="376"/>
      <c r="EE943" s="822">
        <f t="shared" si="2389"/>
        <v>0</v>
      </c>
      <c r="EF943" s="377"/>
      <c r="EG943" s="273"/>
      <c r="EH943" s="274"/>
      <c r="EI943" s="275"/>
      <c r="EJ943" s="276"/>
      <c r="EK943" s="275"/>
      <c r="EL943" s="277"/>
      <c r="EM943" s="278" t="str">
        <f>IF(CE943="-"," ",IF(AR943=1,1," "))</f>
        <v xml:space="preserve"> </v>
      </c>
      <c r="EN943" s="372"/>
      <c r="EO943" s="155">
        <f>IF(AT943=1,1,0)</f>
        <v>0</v>
      </c>
      <c r="EP943" s="373"/>
      <c r="ER943" s="194"/>
      <c r="ET943" s="154">
        <v>46303</v>
      </c>
      <c r="EU943" s="373">
        <v>4263438</v>
      </c>
      <c r="EV943" s="154">
        <f t="shared" si="2362"/>
        <v>1</v>
      </c>
      <c r="EW943" s="373"/>
      <c r="EX943" s="154"/>
      <c r="EY943" s="367"/>
      <c r="EZ943" s="154"/>
      <c r="FA943" s="367"/>
      <c r="FB943" s="154"/>
      <c r="FC943" s="367"/>
      <c r="FD943" s="154">
        <v>1</v>
      </c>
      <c r="FE943" s="367"/>
      <c r="FF943" s="155"/>
      <c r="FG943" s="367"/>
      <c r="FH943" s="154">
        <v>1</v>
      </c>
      <c r="FI943" s="367"/>
      <c r="FJ943" s="154">
        <v>46303</v>
      </c>
      <c r="FK943" s="373">
        <v>4263439</v>
      </c>
      <c r="FL943" s="155">
        <f t="shared" si="2363"/>
        <v>1</v>
      </c>
      <c r="FM943" s="279"/>
      <c r="FN943" s="1184"/>
      <c r="FO943" s="280"/>
      <c r="FP943" s="281"/>
      <c r="FQ943" s="282"/>
      <c r="FS943" s="281"/>
      <c r="FT943" s="282"/>
    </row>
    <row r="944" spans="1:176" ht="18.600000000000001" customHeight="1">
      <c r="A944" s="228">
        <f t="shared" si="2221"/>
        <v>934</v>
      </c>
      <c r="B944" s="343" t="str">
        <f t="shared" si="2368"/>
        <v>4IE</v>
      </c>
      <c r="C944" s="6947">
        <v>46357</v>
      </c>
      <c r="D944" s="7657" t="s">
        <v>30</v>
      </c>
      <c r="E944" s="7670" t="s">
        <v>2080</v>
      </c>
      <c r="F944" s="7143"/>
      <c r="G944" s="7144"/>
      <c r="H944" s="1330" t="s">
        <v>630</v>
      </c>
      <c r="I944" s="1264" t="s">
        <v>48</v>
      </c>
      <c r="J944" s="7145" t="s">
        <v>1702</v>
      </c>
      <c r="K944" s="599" t="s">
        <v>11</v>
      </c>
      <c r="L944" s="7903"/>
      <c r="M944" s="7874">
        <v>46350</v>
      </c>
      <c r="N944" s="7147"/>
      <c r="O944" s="7874">
        <v>46351</v>
      </c>
      <c r="P944" s="7147"/>
      <c r="Q944" s="7875">
        <v>46353</v>
      </c>
      <c r="R944" s="7147"/>
      <c r="S944" s="7703">
        <v>46354</v>
      </c>
      <c r="T944" s="7147"/>
      <c r="U944" s="7610">
        <v>46353</v>
      </c>
      <c r="V944" s="7147"/>
      <c r="W944" s="7831">
        <v>46357</v>
      </c>
      <c r="X944" s="7148"/>
      <c r="Y944" s="7149">
        <v>46359</v>
      </c>
      <c r="Z944" s="7149">
        <v>46359</v>
      </c>
      <c r="AA944" s="7150"/>
      <c r="AB944" s="7149"/>
      <c r="AC944" s="251" t="s">
        <v>627</v>
      </c>
      <c r="AD944" s="7151"/>
      <c r="AE944" s="7152">
        <v>3</v>
      </c>
      <c r="AF944" s="363" t="str">
        <f t="shared" ref="AF944:AF957" si="2467">IF($AE944=0,"　",VLOOKUP($AE944,ﾚｰｻﾞOP,69,0))</f>
        <v>4IE</v>
      </c>
      <c r="AG944" s="7154">
        <v>1</v>
      </c>
      <c r="AH944" s="7154"/>
      <c r="AI944" s="7154"/>
      <c r="AJ944" s="7154"/>
      <c r="AK944" s="7154"/>
      <c r="AL944" s="7154"/>
      <c r="AM944" s="7154"/>
      <c r="AN944" s="7154">
        <v>1</v>
      </c>
      <c r="AO944" s="7154"/>
      <c r="AP944" s="7153">
        <v>1</v>
      </c>
      <c r="AQ944" s="7154">
        <v>1</v>
      </c>
      <c r="AR944" s="7154">
        <v>1</v>
      </c>
      <c r="AS944" s="7154"/>
      <c r="AT944" s="7154"/>
      <c r="AU944" s="7155"/>
      <c r="AV944" s="7156">
        <f t="shared" si="2416"/>
        <v>1</v>
      </c>
      <c r="AW944" s="590">
        <f t="shared" ref="AW944:AW957" si="2468">IF($AE944=0,"　",VLOOKUP($AE944,ﾚｰｻﾞOP,5,0))</f>
        <v>1</v>
      </c>
      <c r="AX944" s="7157"/>
      <c r="AY944" s="154">
        <f t="shared" ref="AY944:AY957" si="2469">IF($AE944=0,"　",VLOOKUP($AE944,ﾚｰｻﾞOP,6,0))</f>
        <v>1</v>
      </c>
      <c r="AZ944" s="367"/>
      <c r="BA944" s="154">
        <f t="shared" ref="BA944:BA957" si="2470">IF($AE944=0,"　",VLOOKUP($AE944,ﾚｰｻﾞOP,7,0))</f>
        <v>1</v>
      </c>
      <c r="BB944" s="367"/>
      <c r="BC944" s="368">
        <f t="shared" ref="BC944:BC957" si="2471">IF($AE944=0,"　",VLOOKUP($AE944,ﾚｰｻﾞOP,8,0))</f>
        <v>1</v>
      </c>
      <c r="BD944" s="369"/>
      <c r="BE944" s="4599">
        <f t="shared" si="2385"/>
        <v>1</v>
      </c>
      <c r="BF944" s="367"/>
      <c r="BG944" s="368">
        <v>46330</v>
      </c>
      <c r="BH944" s="367">
        <v>4263495</v>
      </c>
      <c r="BI944" s="154">
        <v>46330</v>
      </c>
      <c r="BJ944" s="367">
        <v>4263496</v>
      </c>
      <c r="BK944" s="154" t="str">
        <f t="shared" ref="BK944:BK957" si="2472">IF($AE944=0,"　",VLOOKUP($AE944,ﾚｰｻﾞOP,57,0))</f>
        <v>-</v>
      </c>
      <c r="BL944" s="367"/>
      <c r="BM944" s="154" t="str">
        <f t="shared" ref="BM944:BM957" si="2473">IF($AE944=0,"　",VLOOKUP($AE944,ﾚｰｻﾞOP,58,0))</f>
        <v>-</v>
      </c>
      <c r="BN944" s="367"/>
      <c r="BO944" s="155" t="str">
        <f t="shared" ref="BO944:BO957" si="2474">IF($AE944=0,"　",VLOOKUP($AE944,ﾚｰｻﾞOP,59,0))</f>
        <v>-</v>
      </c>
      <c r="BP944" s="367"/>
      <c r="BQ944" s="154" t="str">
        <f t="shared" si="2386"/>
        <v>-</v>
      </c>
      <c r="BR944" s="369"/>
      <c r="BS944" s="154" t="str">
        <f t="shared" ref="BS944:BS957" si="2475">IF($AE944=0,"　",VLOOKUP($AE944,ﾚｰｻﾞOP,13,0))</f>
        <v>-</v>
      </c>
      <c r="BT944" s="369"/>
      <c r="BU944" s="154" t="str">
        <f t="shared" ref="BU944:BU957" si="2476">IF($AE944=0,"　",VLOOKUP($AE944,ﾚｰｻﾞOP,14,0))</f>
        <v>-</v>
      </c>
      <c r="BV944" s="369"/>
      <c r="BW944" s="154" t="str">
        <f t="shared" ref="BW944:BW957" si="2477">IF($AE944=0,"　",VLOOKUP($AE944,ﾚｰｻﾞOP,15,0))</f>
        <v>-</v>
      </c>
      <c r="BX944" s="367"/>
      <c r="BY944" s="154" t="str">
        <f t="shared" ref="BY944:BY957" si="2478">IF($AE944=0,"　",VLOOKUP($AE944,ﾚｰｻﾞOP,16,0))</f>
        <v>-</v>
      </c>
      <c r="BZ944" s="369"/>
      <c r="CA944" s="154" t="str">
        <f t="shared" ref="CA944:CA957" si="2479">IF($AE944=0,"　",VLOOKUP($AE944,ﾚｰｻﾞOP,17,0))</f>
        <v>-</v>
      </c>
      <c r="CB944" s="367"/>
      <c r="CC944" s="154" t="str">
        <f t="shared" ref="CC944:CC957" si="2480">IF($AE944=0,"　",VLOOKUP($AE944,ﾚｰｻﾞOP,18,0))</f>
        <v>-</v>
      </c>
      <c r="CD944" s="367"/>
      <c r="CE944" s="7158"/>
      <c r="CF944" s="7157"/>
      <c r="CG944" s="7160"/>
      <c r="CH944" s="7159"/>
      <c r="CI944" s="7158"/>
      <c r="CJ944" s="7157"/>
      <c r="CK944" s="7158"/>
      <c r="CL944" s="7159"/>
      <c r="CM944" s="7158"/>
      <c r="CN944" s="7159"/>
      <c r="CO944" s="7160"/>
      <c r="CP944" s="7159"/>
      <c r="CQ944" s="7160"/>
      <c r="CR944" s="7159"/>
      <c r="CS944" s="2850" t="str">
        <f t="shared" ref="CS944:CS957" si="2481">IF($AE944=0,"　",VLOOKUP($AE944,ﾚｰｻﾞOP,26,0))</f>
        <v>-</v>
      </c>
      <c r="CT944" s="2851"/>
      <c r="CU944" s="2855"/>
      <c r="CV944" s="2851"/>
      <c r="CW944" s="2850" t="str">
        <f t="shared" ref="CW944:CW957" si="2482">IF($AE944=0,"　",VLOOKUP($AE944,ﾚｰｻﾞOP,28,0))</f>
        <v>-</v>
      </c>
      <c r="CX944" s="2851"/>
      <c r="CY944" s="2855" t="str">
        <f t="shared" ref="CY944:CY957" si="2483">IF($AE944=0,"　",VLOOKUP($AE944,ﾚｰｻﾞOP,29,0))</f>
        <v>-</v>
      </c>
      <c r="CZ944" s="2851"/>
      <c r="DA944" s="154" t="str">
        <f t="shared" ref="DA944:DA957" si="2484">IF($AE944=0,"　",VLOOKUP($AE944,ﾚｰｻﾞOP,30,0))</f>
        <v>-</v>
      </c>
      <c r="DB944" s="369"/>
      <c r="DC944" s="155" t="str">
        <f t="shared" ref="DC944:DC957" si="2485">IF($AE944=0,"　",VLOOKUP($AE944,ﾚｰｻﾞOP,31,0))</f>
        <v>-</v>
      </c>
      <c r="DD944" s="367"/>
      <c r="DE944" s="374">
        <f t="shared" ref="DE944:DE957" si="2486">IF(AG944=1,1,0)</f>
        <v>1</v>
      </c>
      <c r="DF944" s="373"/>
      <c r="DG944" s="818">
        <f t="shared" ref="DG944:DG957" si="2487">IF(AH944=1,1,0)</f>
        <v>0</v>
      </c>
      <c r="DH944" s="372"/>
      <c r="DI944" s="267">
        <f t="shared" si="2456"/>
        <v>1</v>
      </c>
      <c r="DJ944" s="373"/>
      <c r="DK944" s="374">
        <f t="shared" si="2457"/>
        <v>0</v>
      </c>
      <c r="DL944" s="373"/>
      <c r="DM944" s="375">
        <f t="shared" si="2458"/>
        <v>0</v>
      </c>
      <c r="DN944" s="373"/>
      <c r="DO944" s="155">
        <f t="shared" si="2459"/>
        <v>0</v>
      </c>
      <c r="DP944" s="372"/>
      <c r="DQ944" s="155">
        <f t="shared" si="2460"/>
        <v>0</v>
      </c>
      <c r="DR944" s="373"/>
      <c r="DS944" s="155">
        <f t="shared" si="2461"/>
        <v>0</v>
      </c>
      <c r="DT944" s="372"/>
      <c r="DU944" s="155">
        <f t="shared" si="2462"/>
        <v>0</v>
      </c>
      <c r="DV944" s="373"/>
      <c r="DW944" s="4891">
        <f t="shared" si="2463"/>
        <v>1</v>
      </c>
      <c r="DX944" s="372"/>
      <c r="DY944" s="154">
        <f t="shared" si="2466"/>
        <v>0</v>
      </c>
      <c r="DZ944" s="373"/>
      <c r="EA944" s="154">
        <f t="shared" si="2464"/>
        <v>1</v>
      </c>
      <c r="EB944" s="373"/>
      <c r="EC944" s="269">
        <f t="shared" si="2465"/>
        <v>1</v>
      </c>
      <c r="ED944" s="376"/>
      <c r="EE944" s="6971">
        <f t="shared" si="2389"/>
        <v>1</v>
      </c>
      <c r="EF944" s="7163"/>
      <c r="EG944" s="273"/>
      <c r="EH944" s="274"/>
      <c r="EI944" s="275"/>
      <c r="EJ944" s="276"/>
      <c r="EK944" s="275"/>
      <c r="EL944" s="277"/>
      <c r="EM944" s="829"/>
      <c r="EN944" s="7162"/>
      <c r="EO944" s="7160"/>
      <c r="EP944" s="7161"/>
      <c r="ER944" s="7164"/>
      <c r="ET944" s="154" t="str">
        <f t="shared" si="2427"/>
        <v>-</v>
      </c>
      <c r="EU944" s="373"/>
      <c r="EV944" s="154" t="str">
        <f t="shared" ref="EV944:EV957" si="2488">IF($AE944=0,"　",VLOOKUP($AE944,ﾚｰｻﾞOP,60,0))</f>
        <v>-</v>
      </c>
      <c r="EW944" s="7161"/>
      <c r="EX944" s="7158"/>
      <c r="EY944" s="7159"/>
      <c r="EZ944" s="7158"/>
      <c r="FA944" s="7159"/>
      <c r="FB944" s="7158"/>
      <c r="FC944" s="7159"/>
      <c r="FD944" s="7158"/>
      <c r="FE944" s="7159"/>
      <c r="FF944" s="7160"/>
      <c r="FG944" s="7159"/>
      <c r="FH944" s="7158"/>
      <c r="FI944" s="7159"/>
      <c r="FJ944" s="154" t="str">
        <f t="shared" ref="FJ944:FJ946" si="2489">IF($AE944=0,"　",VLOOKUP($AE944,ﾚｰｻﾞOP,67,0))</f>
        <v>-</v>
      </c>
      <c r="FK944" s="373"/>
      <c r="FL944" s="155" t="str">
        <f t="shared" ref="FL944:FL957" si="2490">IF($AE944=0,"　",VLOOKUP($AE944,ﾚｰｻﾞOP,68,0))</f>
        <v>-</v>
      </c>
      <c r="FM944" s="7157"/>
      <c r="FN944" s="7158"/>
      <c r="FO944" s="7159"/>
      <c r="FP944" s="7158"/>
      <c r="FQ944" s="7159"/>
      <c r="FS944" s="7158"/>
      <c r="FT944" s="7159"/>
    </row>
    <row r="945" spans="1:176" ht="18.600000000000001" customHeight="1">
      <c r="A945" s="228">
        <f t="shared" si="2221"/>
        <v>935</v>
      </c>
      <c r="B945" s="343" t="str">
        <f t="shared" si="2368"/>
        <v>4IE</v>
      </c>
      <c r="C945" s="6947">
        <v>46357</v>
      </c>
      <c r="D945" s="7661" t="s">
        <v>990</v>
      </c>
      <c r="E945" s="7674" t="s">
        <v>2095</v>
      </c>
      <c r="F945" s="7380"/>
      <c r="G945" s="7381"/>
      <c r="H945" s="1330" t="s">
        <v>629</v>
      </c>
      <c r="I945" s="7258" t="s">
        <v>992</v>
      </c>
      <c r="J945" s="7382"/>
      <c r="K945" s="599" t="s">
        <v>11</v>
      </c>
      <c r="L945" s="7904"/>
      <c r="M945" s="7875">
        <v>46350</v>
      </c>
      <c r="N945" s="7383"/>
      <c r="O945" s="7875">
        <v>46352</v>
      </c>
      <c r="P945" s="7383"/>
      <c r="Q945" s="7876">
        <v>46353</v>
      </c>
      <c r="R945" s="7383"/>
      <c r="S945" s="7711">
        <v>46354</v>
      </c>
      <c r="T945" s="7383"/>
      <c r="U945" s="7700">
        <v>46354</v>
      </c>
      <c r="V945" s="7383"/>
      <c r="W945" s="7860">
        <v>46357</v>
      </c>
      <c r="X945" s="7384"/>
      <c r="Y945" s="7385">
        <v>46360</v>
      </c>
      <c r="Z945" s="7385">
        <v>46360</v>
      </c>
      <c r="AA945" s="7386"/>
      <c r="AB945" s="7385"/>
      <c r="AC945" s="251"/>
      <c r="AD945" s="7387"/>
      <c r="AE945" s="7306">
        <v>25</v>
      </c>
      <c r="AF945" s="363" t="str">
        <f t="shared" si="2467"/>
        <v>4IE</v>
      </c>
      <c r="AG945" s="7389"/>
      <c r="AH945" s="7389"/>
      <c r="AI945" s="7389"/>
      <c r="AJ945" s="7389"/>
      <c r="AK945" s="7389"/>
      <c r="AL945" s="7389"/>
      <c r="AM945" s="7389"/>
      <c r="AN945" s="7389"/>
      <c r="AO945" s="7389"/>
      <c r="AP945" s="7388"/>
      <c r="AQ945" s="7389"/>
      <c r="AR945" s="7389"/>
      <c r="AS945" s="7389"/>
      <c r="AT945" s="7389"/>
      <c r="AU945" s="7390"/>
      <c r="AV945" s="7391"/>
      <c r="AW945" s="590" t="str">
        <f t="shared" si="2468"/>
        <v>-</v>
      </c>
      <c r="AX945" s="7392"/>
      <c r="AY945" s="154" t="str">
        <f t="shared" si="2469"/>
        <v>-</v>
      </c>
      <c r="AZ945" s="367"/>
      <c r="BA945" s="154" t="str">
        <f t="shared" si="2470"/>
        <v>-</v>
      </c>
      <c r="BB945" s="367"/>
      <c r="BC945" s="368" t="str">
        <f t="shared" si="2471"/>
        <v>-</v>
      </c>
      <c r="BD945" s="369"/>
      <c r="BE945" s="4599" t="str">
        <f t="shared" si="2385"/>
        <v>-</v>
      </c>
      <c r="BF945" s="367"/>
      <c r="BG945" s="368" t="str">
        <f t="shared" si="2417"/>
        <v>-</v>
      </c>
      <c r="BH945" s="367"/>
      <c r="BI945" s="154" t="str">
        <f t="shared" si="2388"/>
        <v>-</v>
      </c>
      <c r="BJ945" s="367"/>
      <c r="BK945" s="154" t="str">
        <f t="shared" si="2472"/>
        <v>-</v>
      </c>
      <c r="BL945" s="367"/>
      <c r="BM945" s="154" t="str">
        <f t="shared" si="2473"/>
        <v>-</v>
      </c>
      <c r="BN945" s="367"/>
      <c r="BO945" s="155" t="str">
        <f t="shared" si="2474"/>
        <v>-</v>
      </c>
      <c r="BP945" s="367"/>
      <c r="BQ945" s="154" t="str">
        <f t="shared" si="2386"/>
        <v>-</v>
      </c>
      <c r="BR945" s="369"/>
      <c r="BS945" s="154" t="str">
        <f t="shared" si="2475"/>
        <v>-</v>
      </c>
      <c r="BT945" s="369"/>
      <c r="BU945" s="154" t="str">
        <f t="shared" si="2476"/>
        <v>-</v>
      </c>
      <c r="BV945" s="369"/>
      <c r="BW945" s="154" t="str">
        <f t="shared" si="2477"/>
        <v>-</v>
      </c>
      <c r="BX945" s="367"/>
      <c r="BY945" s="154" t="str">
        <f t="shared" si="2478"/>
        <v>-</v>
      </c>
      <c r="BZ945" s="369"/>
      <c r="CA945" s="154" t="str">
        <f t="shared" si="2479"/>
        <v>-</v>
      </c>
      <c r="CB945" s="367"/>
      <c r="CC945" s="154" t="str">
        <f t="shared" si="2480"/>
        <v>-</v>
      </c>
      <c r="CD945" s="367"/>
      <c r="CE945" s="7393"/>
      <c r="CF945" s="7392"/>
      <c r="CG945" s="7395"/>
      <c r="CH945" s="7394"/>
      <c r="CI945" s="7393"/>
      <c r="CJ945" s="7392"/>
      <c r="CK945" s="7393"/>
      <c r="CL945" s="7394"/>
      <c r="CM945" s="7393"/>
      <c r="CN945" s="7394"/>
      <c r="CO945" s="7395"/>
      <c r="CP945" s="7394"/>
      <c r="CQ945" s="7395"/>
      <c r="CR945" s="7394"/>
      <c r="CS945" s="2850" t="str">
        <f t="shared" si="2481"/>
        <v>-</v>
      </c>
      <c r="CT945" s="2851"/>
      <c r="CU945" s="2855"/>
      <c r="CV945" s="2851"/>
      <c r="CW945" s="2850" t="str">
        <f t="shared" si="2482"/>
        <v>-</v>
      </c>
      <c r="CX945" s="2851"/>
      <c r="CY945" s="2855" t="str">
        <f t="shared" si="2483"/>
        <v>-</v>
      </c>
      <c r="CZ945" s="2851"/>
      <c r="DA945" s="154" t="str">
        <f t="shared" si="2484"/>
        <v>-</v>
      </c>
      <c r="DB945" s="369"/>
      <c r="DC945" s="155" t="str">
        <f t="shared" si="2485"/>
        <v>-</v>
      </c>
      <c r="DD945" s="367"/>
      <c r="DE945" s="374">
        <f t="shared" si="2486"/>
        <v>0</v>
      </c>
      <c r="DF945" s="373"/>
      <c r="DG945" s="818">
        <f t="shared" si="2487"/>
        <v>0</v>
      </c>
      <c r="DH945" s="372"/>
      <c r="DI945" s="267">
        <f t="shared" si="2456"/>
        <v>0</v>
      </c>
      <c r="DJ945" s="373"/>
      <c r="DK945" s="374">
        <f t="shared" si="2457"/>
        <v>0</v>
      </c>
      <c r="DL945" s="373"/>
      <c r="DM945" s="375">
        <f t="shared" si="2458"/>
        <v>0</v>
      </c>
      <c r="DN945" s="373"/>
      <c r="DO945" s="155">
        <f t="shared" si="2459"/>
        <v>0</v>
      </c>
      <c r="DP945" s="372"/>
      <c r="DQ945" s="155">
        <f t="shared" si="2460"/>
        <v>0</v>
      </c>
      <c r="DR945" s="373"/>
      <c r="DS945" s="155">
        <f t="shared" si="2461"/>
        <v>0</v>
      </c>
      <c r="DT945" s="372"/>
      <c r="DU945" s="155">
        <f t="shared" si="2462"/>
        <v>0</v>
      </c>
      <c r="DV945" s="373"/>
      <c r="DW945" s="4891">
        <f t="shared" si="2463"/>
        <v>0</v>
      </c>
      <c r="DX945" s="372"/>
      <c r="DY945" s="154">
        <f t="shared" si="2466"/>
        <v>0</v>
      </c>
      <c r="DZ945" s="373"/>
      <c r="EA945" s="154">
        <f t="shared" si="2464"/>
        <v>0</v>
      </c>
      <c r="EB945" s="373"/>
      <c r="EC945" s="269">
        <f t="shared" si="2465"/>
        <v>0</v>
      </c>
      <c r="ED945" s="376"/>
      <c r="EE945" s="6971">
        <f t="shared" si="2389"/>
        <v>0</v>
      </c>
      <c r="EF945" s="7398"/>
      <c r="EG945" s="273"/>
      <c r="EH945" s="274"/>
      <c r="EI945" s="275"/>
      <c r="EJ945" s="276"/>
      <c r="EK945" s="275"/>
      <c r="EL945" s="277"/>
      <c r="EM945" s="829"/>
      <c r="EN945" s="7397"/>
      <c r="EO945" s="7395"/>
      <c r="EP945" s="7396"/>
      <c r="ER945" s="7399"/>
      <c r="ET945" s="154">
        <v>46303</v>
      </c>
      <c r="EU945" s="373">
        <v>4263438</v>
      </c>
      <c r="EV945" s="154">
        <f t="shared" si="2488"/>
        <v>1</v>
      </c>
      <c r="EW945" s="7396"/>
      <c r="EX945" s="7393"/>
      <c r="EY945" s="7394"/>
      <c r="EZ945" s="7393">
        <v>46302</v>
      </c>
      <c r="FA945" s="7394">
        <v>4263482</v>
      </c>
      <c r="FB945" s="7393"/>
      <c r="FC945" s="7394"/>
      <c r="FD945" s="7393">
        <v>1</v>
      </c>
      <c r="FE945" s="7394"/>
      <c r="FF945" s="7395"/>
      <c r="FG945" s="7394"/>
      <c r="FH945" s="7393"/>
      <c r="FI945" s="7394"/>
      <c r="FJ945" s="154">
        <v>46303</v>
      </c>
      <c r="FK945" s="373">
        <v>4263439</v>
      </c>
      <c r="FL945" s="155">
        <f t="shared" si="2490"/>
        <v>1</v>
      </c>
      <c r="FM945" s="7392"/>
      <c r="FN945" s="7393"/>
      <c r="FO945" s="7394"/>
      <c r="FP945" s="7393"/>
      <c r="FQ945" s="7394"/>
      <c r="FS945" s="7393"/>
      <c r="FT945" s="7394"/>
    </row>
    <row r="946" spans="1:176" ht="18.600000000000001" customHeight="1">
      <c r="A946" s="228">
        <f t="shared" si="2221"/>
        <v>936</v>
      </c>
      <c r="B946" s="343" t="str">
        <f t="shared" ref="B946:B957" si="2491">AF946</f>
        <v>4IE</v>
      </c>
      <c r="C946" s="6947">
        <v>46357</v>
      </c>
      <c r="D946" s="6789" t="s">
        <v>34</v>
      </c>
      <c r="E946" s="7668" t="s">
        <v>2084</v>
      </c>
      <c r="F946" s="1564"/>
      <c r="G946" s="1263"/>
      <c r="H946" s="1330" t="s">
        <v>631</v>
      </c>
      <c r="I946" s="1264" t="s">
        <v>49</v>
      </c>
      <c r="J946" s="1264" t="s">
        <v>65</v>
      </c>
      <c r="K946" s="599" t="s">
        <v>11</v>
      </c>
      <c r="L946" s="600"/>
      <c r="M946" s="7876">
        <v>46351</v>
      </c>
      <c r="N946" s="353"/>
      <c r="O946" s="7876">
        <v>46352</v>
      </c>
      <c r="P946" s="353"/>
      <c r="Q946" s="7877">
        <v>46354</v>
      </c>
      <c r="R946" s="353"/>
      <c r="S946" s="7712">
        <v>46357</v>
      </c>
      <c r="T946" s="353"/>
      <c r="U946" s="7685">
        <v>46354</v>
      </c>
      <c r="V946" s="353"/>
      <c r="W946" s="7861">
        <v>46358</v>
      </c>
      <c r="X946" s="357"/>
      <c r="Y946" s="359">
        <v>46360</v>
      </c>
      <c r="Z946" s="359">
        <v>46360</v>
      </c>
      <c r="AA946" s="601"/>
      <c r="AB946" s="359"/>
      <c r="AC946" s="251" t="s">
        <v>627</v>
      </c>
      <c r="AD946" s="361"/>
      <c r="AE946" s="362">
        <v>3</v>
      </c>
      <c r="AF946" s="363" t="str">
        <f t="shared" si="2467"/>
        <v>4IE</v>
      </c>
      <c r="AG946" s="364"/>
      <c r="AH946" s="364"/>
      <c r="AI946" s="364">
        <v>1</v>
      </c>
      <c r="AJ946" s="364"/>
      <c r="AK946" s="364"/>
      <c r="AL946" s="364"/>
      <c r="AM946" s="364"/>
      <c r="AN946" s="364">
        <v>1</v>
      </c>
      <c r="AO946" s="364"/>
      <c r="AP946" s="363"/>
      <c r="AQ946" s="255"/>
      <c r="AR946" s="255"/>
      <c r="AS946" s="255"/>
      <c r="AT946" s="255"/>
      <c r="AU946" s="2843"/>
      <c r="AV946" s="4008">
        <f>IF(AE946=0,0,(AR946*1)+(AS946*100))</f>
        <v>0</v>
      </c>
      <c r="AW946" s="590">
        <f t="shared" si="2468"/>
        <v>1</v>
      </c>
      <c r="AX946" s="369"/>
      <c r="AY946" s="154">
        <f t="shared" si="2469"/>
        <v>1</v>
      </c>
      <c r="AZ946" s="367"/>
      <c r="BA946" s="154">
        <f t="shared" si="2470"/>
        <v>1</v>
      </c>
      <c r="BB946" s="367"/>
      <c r="BC946" s="368">
        <f t="shared" si="2471"/>
        <v>1</v>
      </c>
      <c r="BD946" s="369"/>
      <c r="BE946" s="4599">
        <f t="shared" si="2385"/>
        <v>1</v>
      </c>
      <c r="BF946" s="367"/>
      <c r="BG946" s="368">
        <v>46344</v>
      </c>
      <c r="BH946" s="367">
        <v>4263497</v>
      </c>
      <c r="BI946" s="154">
        <v>46330</v>
      </c>
      <c r="BJ946" s="367">
        <v>4263496</v>
      </c>
      <c r="BK946" s="154" t="str">
        <f t="shared" si="2472"/>
        <v>-</v>
      </c>
      <c r="BL946" s="367"/>
      <c r="BM946" s="154" t="str">
        <f t="shared" si="2473"/>
        <v>-</v>
      </c>
      <c r="BN946" s="367"/>
      <c r="BO946" s="155" t="str">
        <f t="shared" si="2474"/>
        <v>-</v>
      </c>
      <c r="BP946" s="367"/>
      <c r="BQ946" s="154" t="str">
        <f t="shared" si="2386"/>
        <v>-</v>
      </c>
      <c r="BR946" s="369"/>
      <c r="BS946" s="154" t="str">
        <f t="shared" si="2475"/>
        <v>-</v>
      </c>
      <c r="BT946" s="369"/>
      <c r="BU946" s="154" t="str">
        <f t="shared" si="2476"/>
        <v>-</v>
      </c>
      <c r="BV946" s="369"/>
      <c r="BW946" s="154" t="str">
        <f t="shared" si="2477"/>
        <v>-</v>
      </c>
      <c r="BX946" s="367"/>
      <c r="BY946" s="154" t="str">
        <f t="shared" si="2478"/>
        <v>-</v>
      </c>
      <c r="BZ946" s="369"/>
      <c r="CA946" s="154" t="str">
        <f t="shared" si="2479"/>
        <v>-</v>
      </c>
      <c r="CB946" s="367"/>
      <c r="CC946" s="154" t="str">
        <f t="shared" si="2480"/>
        <v>-</v>
      </c>
      <c r="CD946" s="367"/>
      <c r="CE946" s="2850"/>
      <c r="CF946" s="2846"/>
      <c r="CG946" s="2855"/>
      <c r="CH946" s="2851"/>
      <c r="CI946" s="2850"/>
      <c r="CJ946" s="2846"/>
      <c r="CK946" s="2850"/>
      <c r="CL946" s="2851"/>
      <c r="CM946" s="2850"/>
      <c r="CN946" s="2851"/>
      <c r="CO946" s="2855"/>
      <c r="CP946" s="2851"/>
      <c r="CQ946" s="2855"/>
      <c r="CR946" s="2851"/>
      <c r="CS946" s="2850" t="str">
        <f t="shared" si="2481"/>
        <v>-</v>
      </c>
      <c r="CT946" s="2851"/>
      <c r="CU946" s="2855"/>
      <c r="CV946" s="2851"/>
      <c r="CW946" s="2850" t="str">
        <f t="shared" si="2482"/>
        <v>-</v>
      </c>
      <c r="CX946" s="2851"/>
      <c r="CY946" s="2855" t="str">
        <f t="shared" si="2483"/>
        <v>-</v>
      </c>
      <c r="CZ946" s="2851"/>
      <c r="DA946" s="154" t="str">
        <f t="shared" si="2484"/>
        <v>-</v>
      </c>
      <c r="DB946" s="369"/>
      <c r="DC946" s="155" t="str">
        <f t="shared" si="2485"/>
        <v>-</v>
      </c>
      <c r="DD946" s="367"/>
      <c r="DE946" s="374">
        <f t="shared" si="2486"/>
        <v>0</v>
      </c>
      <c r="DF946" s="373"/>
      <c r="DG946" s="818">
        <f t="shared" si="2487"/>
        <v>0</v>
      </c>
      <c r="DH946" s="372"/>
      <c r="DI946" s="267">
        <f t="shared" si="2456"/>
        <v>0</v>
      </c>
      <c r="DJ946" s="373"/>
      <c r="DK946" s="374">
        <f t="shared" si="2457"/>
        <v>0</v>
      </c>
      <c r="DL946" s="373"/>
      <c r="DM946" s="375">
        <f t="shared" si="2458"/>
        <v>0</v>
      </c>
      <c r="DN946" s="373"/>
      <c r="DO946" s="155">
        <f t="shared" si="2459"/>
        <v>0</v>
      </c>
      <c r="DP946" s="372"/>
      <c r="DQ946" s="155">
        <f t="shared" si="2460"/>
        <v>0</v>
      </c>
      <c r="DR946" s="373"/>
      <c r="DS946" s="155">
        <f t="shared" si="2461"/>
        <v>0</v>
      </c>
      <c r="DT946" s="372"/>
      <c r="DU946" s="155">
        <f t="shared" si="2462"/>
        <v>0</v>
      </c>
      <c r="DV946" s="373"/>
      <c r="DW946" s="4891">
        <f t="shared" si="2463"/>
        <v>1</v>
      </c>
      <c r="DX946" s="372"/>
      <c r="DY946" s="154">
        <f t="shared" si="2466"/>
        <v>0</v>
      </c>
      <c r="DZ946" s="373"/>
      <c r="EA946" s="154">
        <f t="shared" si="2464"/>
        <v>0</v>
      </c>
      <c r="EB946" s="373"/>
      <c r="EC946" s="269">
        <f t="shared" si="2465"/>
        <v>0</v>
      </c>
      <c r="ED946" s="376"/>
      <c r="EE946" s="822">
        <f t="shared" si="2389"/>
        <v>0</v>
      </c>
      <c r="EF946" s="377"/>
      <c r="EG946" s="273"/>
      <c r="EH946" s="274"/>
      <c r="EI946" s="275"/>
      <c r="EJ946" s="276"/>
      <c r="EK946" s="275"/>
      <c r="EL946" s="277"/>
      <c r="EM946" s="278"/>
      <c r="EN946" s="372"/>
      <c r="EO946" s="155"/>
      <c r="EP946" s="373"/>
      <c r="ER946" s="194"/>
      <c r="ET946" s="154" t="str">
        <f t="shared" si="2427"/>
        <v>-</v>
      </c>
      <c r="EU946" s="373"/>
      <c r="EV946" s="154" t="str">
        <f t="shared" si="2488"/>
        <v>-</v>
      </c>
      <c r="EW946" s="373"/>
      <c r="EX946" s="154"/>
      <c r="EY946" s="367"/>
      <c r="EZ946" s="154"/>
      <c r="FA946" s="367"/>
      <c r="FB946" s="154"/>
      <c r="FC946" s="367"/>
      <c r="FD946" s="154"/>
      <c r="FE946" s="367"/>
      <c r="FF946" s="155"/>
      <c r="FG946" s="367"/>
      <c r="FH946" s="154"/>
      <c r="FI946" s="367"/>
      <c r="FJ946" s="154" t="str">
        <f t="shared" si="2489"/>
        <v>-</v>
      </c>
      <c r="FK946" s="373"/>
      <c r="FL946" s="155" t="str">
        <f t="shared" si="2490"/>
        <v>-</v>
      </c>
      <c r="FM946" s="279"/>
      <c r="FN946" s="1184"/>
      <c r="FO946" s="280"/>
      <c r="FP946" s="281"/>
      <c r="FQ946" s="282"/>
      <c r="FS946" s="281"/>
      <c r="FT946" s="282"/>
    </row>
    <row r="947" spans="1:176" ht="18.600000000000001" customHeight="1">
      <c r="A947" s="228">
        <f t="shared" si="2221"/>
        <v>937</v>
      </c>
      <c r="B947" s="343" t="str">
        <f t="shared" si="2491"/>
        <v>4IE</v>
      </c>
      <c r="C947" s="6947">
        <v>46357</v>
      </c>
      <c r="D947" s="6192" t="s">
        <v>1601</v>
      </c>
      <c r="E947" s="7528">
        <v>89610313</v>
      </c>
      <c r="F947" s="1564"/>
      <c r="G947" s="1263"/>
      <c r="H947" s="1330" t="s">
        <v>630</v>
      </c>
      <c r="I947" s="1264" t="s">
        <v>48</v>
      </c>
      <c r="J947" s="1264"/>
      <c r="K947" s="599" t="s">
        <v>11</v>
      </c>
      <c r="L947" s="600"/>
      <c r="M947" s="7146">
        <v>46351</v>
      </c>
      <c r="N947" s="353"/>
      <c r="O947" s="7887">
        <v>46353</v>
      </c>
      <c r="P947" s="353"/>
      <c r="Q947" s="7875">
        <v>46354</v>
      </c>
      <c r="R947" s="353"/>
      <c r="S947" s="7703">
        <v>46357</v>
      </c>
      <c r="T947" s="353"/>
      <c r="U947" s="7693">
        <v>46357</v>
      </c>
      <c r="V947" s="353"/>
      <c r="W947" s="7862">
        <v>46358</v>
      </c>
      <c r="X947" s="357"/>
      <c r="Y947" s="359">
        <v>46361</v>
      </c>
      <c r="Z947" s="359">
        <v>46361</v>
      </c>
      <c r="AA947" s="359"/>
      <c r="AB947" s="359"/>
      <c r="AC947" s="251"/>
      <c r="AD947" s="361"/>
      <c r="AE947" s="362">
        <v>25</v>
      </c>
      <c r="AF947" s="363" t="str">
        <f t="shared" si="2467"/>
        <v>4IE</v>
      </c>
      <c r="AG947" s="364"/>
      <c r="AH947" s="364"/>
      <c r="AI947" s="364"/>
      <c r="AJ947" s="364"/>
      <c r="AK947" s="364"/>
      <c r="AL947" s="364"/>
      <c r="AM947" s="364"/>
      <c r="AN947" s="364"/>
      <c r="AO947" s="364"/>
      <c r="AP947" s="363"/>
      <c r="AQ947" s="255"/>
      <c r="AR947" s="255"/>
      <c r="AS947" s="255"/>
      <c r="AT947" s="255"/>
      <c r="AU947" s="2843">
        <f>IF(AI947="付属済",0,IF(AI947=1,AI947+AP947,0))</f>
        <v>0</v>
      </c>
      <c r="AV947" s="4008">
        <f>IF(AE947=0,0,(AR947*1)+(AS947*100))</f>
        <v>0</v>
      </c>
      <c r="AW947" s="590" t="str">
        <f t="shared" si="2468"/>
        <v>-</v>
      </c>
      <c r="AX947" s="369"/>
      <c r="AY947" s="154" t="str">
        <f t="shared" si="2469"/>
        <v>-</v>
      </c>
      <c r="AZ947" s="367"/>
      <c r="BA947" s="154" t="str">
        <f t="shared" si="2470"/>
        <v>-</v>
      </c>
      <c r="BB947" s="367"/>
      <c r="BC947" s="368" t="str">
        <f t="shared" si="2471"/>
        <v>-</v>
      </c>
      <c r="BD947" s="369"/>
      <c r="BE947" s="4599" t="str">
        <f t="shared" si="2385"/>
        <v>-</v>
      </c>
      <c r="BF947" s="367"/>
      <c r="BG947" s="368" t="str">
        <f t="shared" si="2417"/>
        <v>-</v>
      </c>
      <c r="BH947" s="367"/>
      <c r="BI947" s="154" t="str">
        <f t="shared" si="2388"/>
        <v>-</v>
      </c>
      <c r="BJ947" s="367"/>
      <c r="BK947" s="154" t="str">
        <f t="shared" si="2472"/>
        <v>-</v>
      </c>
      <c r="BL947" s="367"/>
      <c r="BM947" s="154" t="str">
        <f t="shared" si="2473"/>
        <v>-</v>
      </c>
      <c r="BN947" s="367"/>
      <c r="BO947" s="155" t="str">
        <f t="shared" si="2474"/>
        <v>-</v>
      </c>
      <c r="BP947" s="367"/>
      <c r="BQ947" s="154" t="str">
        <f t="shared" si="2386"/>
        <v>-</v>
      </c>
      <c r="BR947" s="369"/>
      <c r="BS947" s="154" t="str">
        <f t="shared" si="2475"/>
        <v>-</v>
      </c>
      <c r="BT947" s="369"/>
      <c r="BU947" s="154" t="str">
        <f t="shared" si="2476"/>
        <v>-</v>
      </c>
      <c r="BV947" s="369"/>
      <c r="BW947" s="154" t="str">
        <f t="shared" si="2477"/>
        <v>-</v>
      </c>
      <c r="BX947" s="367"/>
      <c r="BY947" s="154" t="str">
        <f t="shared" si="2478"/>
        <v>-</v>
      </c>
      <c r="BZ947" s="369"/>
      <c r="CA947" s="154" t="str">
        <f t="shared" si="2479"/>
        <v>-</v>
      </c>
      <c r="CB947" s="367"/>
      <c r="CC947" s="154" t="str">
        <f t="shared" si="2480"/>
        <v>-</v>
      </c>
      <c r="CD947" s="367"/>
      <c r="CE947" s="2850" t="str">
        <f>IF($AE947=0,"　",VLOOKUP($AE947,ﾚｰｻﾞOP,19,0))</f>
        <v>-</v>
      </c>
      <c r="CF947" s="2846"/>
      <c r="CG947" s="2855" t="str">
        <f>IF($AE947=0,"　",VLOOKUP($AE947,ﾚｰｻﾞOP,20,0))</f>
        <v>-</v>
      </c>
      <c r="CH947" s="2851"/>
      <c r="CI947" s="2850" t="str">
        <f>IF($AE947=0,"　",VLOOKUP($AE947,ﾚｰｻﾞOP,21,0))</f>
        <v>-</v>
      </c>
      <c r="CJ947" s="2846"/>
      <c r="CK947" s="2850" t="str">
        <f>IF($AE947=0,"　",VLOOKUP($AE947,ﾚｰｻﾞOP,22,0))</f>
        <v>-</v>
      </c>
      <c r="CL947" s="2851"/>
      <c r="CM947" s="2850" t="str">
        <f>IF($AE947=0,"　",VLOOKUP($AE947,ﾚｰｻﾞOP,23,0))</f>
        <v>-</v>
      </c>
      <c r="CN947" s="2851"/>
      <c r="CO947" s="2855" t="str">
        <f>IF($AE947=0,"　",VLOOKUP($AE947,ﾚｰｻﾞOP,24,0))</f>
        <v>-</v>
      </c>
      <c r="CP947" s="2851"/>
      <c r="CQ947" s="2855" t="str">
        <f>IF($AE947=0,"　",VLOOKUP($AE947,ﾚｰｻﾞOP,25,0))</f>
        <v>-</v>
      </c>
      <c r="CR947" s="2851"/>
      <c r="CS947" s="2850" t="str">
        <f t="shared" si="2481"/>
        <v>-</v>
      </c>
      <c r="CT947" s="2851"/>
      <c r="CU947" s="2855"/>
      <c r="CV947" s="2851"/>
      <c r="CW947" s="2850" t="str">
        <f t="shared" si="2482"/>
        <v>-</v>
      </c>
      <c r="CX947" s="2851"/>
      <c r="CY947" s="2855" t="str">
        <f t="shared" si="2483"/>
        <v>-</v>
      </c>
      <c r="CZ947" s="2851"/>
      <c r="DA947" s="154" t="str">
        <f t="shared" si="2484"/>
        <v>-</v>
      </c>
      <c r="DB947" s="369"/>
      <c r="DC947" s="155" t="str">
        <f t="shared" si="2485"/>
        <v>-</v>
      </c>
      <c r="DD947" s="367"/>
      <c r="DE947" s="374">
        <f t="shared" si="2486"/>
        <v>0</v>
      </c>
      <c r="DF947" s="373"/>
      <c r="DG947" s="818">
        <f t="shared" si="2487"/>
        <v>0</v>
      </c>
      <c r="DH947" s="372"/>
      <c r="DI947" s="267">
        <f t="shared" si="2456"/>
        <v>0</v>
      </c>
      <c r="DJ947" s="373"/>
      <c r="DK947" s="374">
        <f t="shared" si="2457"/>
        <v>0</v>
      </c>
      <c r="DL947" s="373"/>
      <c r="DM947" s="375">
        <f t="shared" si="2458"/>
        <v>0</v>
      </c>
      <c r="DN947" s="373"/>
      <c r="DO947" s="155">
        <f t="shared" si="2459"/>
        <v>0</v>
      </c>
      <c r="DP947" s="372"/>
      <c r="DQ947" s="155">
        <f t="shared" si="2460"/>
        <v>0</v>
      </c>
      <c r="DR947" s="373"/>
      <c r="DS947" s="155">
        <f t="shared" si="2461"/>
        <v>0</v>
      </c>
      <c r="DT947" s="372"/>
      <c r="DU947" s="155">
        <f t="shared" si="2462"/>
        <v>0</v>
      </c>
      <c r="DV947" s="373"/>
      <c r="DW947" s="4891">
        <f t="shared" si="2463"/>
        <v>0</v>
      </c>
      <c r="DX947" s="372"/>
      <c r="DY947" s="154">
        <f t="shared" si="2466"/>
        <v>0</v>
      </c>
      <c r="DZ947" s="373"/>
      <c r="EA947" s="154">
        <f t="shared" si="2464"/>
        <v>0</v>
      </c>
      <c r="EB947" s="373"/>
      <c r="EC947" s="269">
        <f t="shared" si="2465"/>
        <v>0</v>
      </c>
      <c r="ED947" s="376"/>
      <c r="EE947" s="822">
        <f t="shared" si="2389"/>
        <v>0</v>
      </c>
      <c r="EF947" s="377"/>
      <c r="EG947" s="273"/>
      <c r="EH947" s="274"/>
      <c r="EI947" s="275"/>
      <c r="EJ947" s="276"/>
      <c r="EK947" s="275"/>
      <c r="EL947" s="277"/>
      <c r="EM947" s="278" t="str">
        <f>IF(CE947="-"," ",IF(AR947=1,1," "))</f>
        <v xml:space="preserve"> </v>
      </c>
      <c r="EN947" s="372"/>
      <c r="EO947" s="155">
        <f>IF(AT947=1,1,0)</f>
        <v>0</v>
      </c>
      <c r="EP947" s="373"/>
      <c r="ER947" s="194"/>
      <c r="ET947" s="154">
        <v>46316</v>
      </c>
      <c r="EU947" s="373">
        <v>4263480</v>
      </c>
      <c r="EV947" s="154">
        <f t="shared" si="2488"/>
        <v>1</v>
      </c>
      <c r="EW947" s="373"/>
      <c r="EX947" s="154"/>
      <c r="EY947" s="367"/>
      <c r="EZ947" s="154"/>
      <c r="FA947" s="367"/>
      <c r="FB947" s="154"/>
      <c r="FC947" s="367"/>
      <c r="FD947" s="154">
        <v>1</v>
      </c>
      <c r="FE947" s="367"/>
      <c r="FF947" s="155"/>
      <c r="FG947" s="367"/>
      <c r="FH947" s="154">
        <v>1</v>
      </c>
      <c r="FI947" s="367"/>
      <c r="FJ947" s="154">
        <v>46303</v>
      </c>
      <c r="FK947" s="373">
        <v>4263439</v>
      </c>
      <c r="FL947" s="155">
        <f t="shared" si="2490"/>
        <v>1</v>
      </c>
      <c r="FM947" s="279"/>
      <c r="FN947" s="1184"/>
      <c r="FO947" s="280"/>
      <c r="FP947" s="281"/>
      <c r="FQ947" s="282"/>
      <c r="FS947" s="281"/>
      <c r="FT947" s="282"/>
    </row>
    <row r="948" spans="1:176" ht="18.600000000000001" customHeight="1">
      <c r="A948" s="228">
        <f t="shared" si="2221"/>
        <v>938</v>
      </c>
      <c r="B948" s="343" t="str">
        <f t="shared" si="2491"/>
        <v>4IE</v>
      </c>
      <c r="C948" s="6947">
        <v>46357</v>
      </c>
      <c r="D948" s="7523" t="s">
        <v>2091</v>
      </c>
      <c r="E948" s="7532">
        <v>89610311</v>
      </c>
      <c r="F948" s="7256"/>
      <c r="G948" s="7257"/>
      <c r="H948" s="1330" t="s">
        <v>630</v>
      </c>
      <c r="I948" s="1264" t="s">
        <v>48</v>
      </c>
      <c r="J948" s="7258"/>
      <c r="K948" s="599" t="s">
        <v>11</v>
      </c>
      <c r="L948" s="7905"/>
      <c r="M948" s="354">
        <v>46352</v>
      </c>
      <c r="N948" s="7260"/>
      <c r="O948" s="7875">
        <v>46353</v>
      </c>
      <c r="P948" s="7260"/>
      <c r="Q948" s="7875">
        <v>46357</v>
      </c>
      <c r="R948" s="7260"/>
      <c r="S948" s="7703">
        <v>46358</v>
      </c>
      <c r="T948" s="7260"/>
      <c r="U948" s="7610">
        <v>46357</v>
      </c>
      <c r="V948" s="7260"/>
      <c r="W948" s="7831">
        <v>46359</v>
      </c>
      <c r="X948" s="7261"/>
      <c r="Y948" s="7262">
        <v>46364</v>
      </c>
      <c r="Z948" s="7262">
        <v>46364</v>
      </c>
      <c r="AA948" s="7263"/>
      <c r="AB948" s="7262"/>
      <c r="AC948" s="251"/>
      <c r="AD948" s="7264"/>
      <c r="AE948" s="7265">
        <v>25</v>
      </c>
      <c r="AF948" s="363" t="str">
        <f t="shared" si="2467"/>
        <v>4IE</v>
      </c>
      <c r="AG948" s="7267"/>
      <c r="AH948" s="7267"/>
      <c r="AI948" s="7267"/>
      <c r="AJ948" s="7267"/>
      <c r="AK948" s="7267"/>
      <c r="AL948" s="7267"/>
      <c r="AM948" s="7267"/>
      <c r="AN948" s="7267"/>
      <c r="AO948" s="7267"/>
      <c r="AP948" s="7266"/>
      <c r="AQ948" s="7267"/>
      <c r="AR948" s="7267"/>
      <c r="AS948" s="7267"/>
      <c r="AT948" s="7267"/>
      <c r="AU948" s="7268">
        <f>IF(AI948="付属済",0,IF(AI948=1,AI948+AP948,0))</f>
        <v>0</v>
      </c>
      <c r="AV948" s="7269">
        <f>IF(AE948=0,0,(AR948*1)+(AS948*100))</f>
        <v>0</v>
      </c>
      <c r="AW948" s="590" t="str">
        <f t="shared" si="2468"/>
        <v>-</v>
      </c>
      <c r="AX948" s="7270"/>
      <c r="AY948" s="154" t="str">
        <f t="shared" si="2469"/>
        <v>-</v>
      </c>
      <c r="AZ948" s="367"/>
      <c r="BA948" s="154" t="str">
        <f t="shared" si="2470"/>
        <v>-</v>
      </c>
      <c r="BB948" s="367"/>
      <c r="BC948" s="368" t="str">
        <f t="shared" si="2471"/>
        <v>-</v>
      </c>
      <c r="BD948" s="369"/>
      <c r="BE948" s="4599" t="str">
        <f t="shared" si="2385"/>
        <v>-</v>
      </c>
      <c r="BF948" s="367"/>
      <c r="BG948" s="368" t="str">
        <f t="shared" si="2417"/>
        <v>-</v>
      </c>
      <c r="BH948" s="367"/>
      <c r="BI948" s="154" t="str">
        <f t="shared" si="2388"/>
        <v>-</v>
      </c>
      <c r="BJ948" s="367"/>
      <c r="BK948" s="154" t="str">
        <f t="shared" si="2472"/>
        <v>-</v>
      </c>
      <c r="BL948" s="367"/>
      <c r="BM948" s="154" t="str">
        <f t="shared" si="2473"/>
        <v>-</v>
      </c>
      <c r="BN948" s="367"/>
      <c r="BO948" s="155" t="str">
        <f t="shared" si="2474"/>
        <v>-</v>
      </c>
      <c r="BP948" s="367"/>
      <c r="BQ948" s="154" t="str">
        <f t="shared" si="2386"/>
        <v>-</v>
      </c>
      <c r="BR948" s="369"/>
      <c r="BS948" s="154" t="str">
        <f t="shared" si="2475"/>
        <v>-</v>
      </c>
      <c r="BT948" s="369"/>
      <c r="BU948" s="154" t="str">
        <f t="shared" si="2476"/>
        <v>-</v>
      </c>
      <c r="BV948" s="369"/>
      <c r="BW948" s="154" t="str">
        <f t="shared" si="2477"/>
        <v>-</v>
      </c>
      <c r="BX948" s="367"/>
      <c r="BY948" s="154" t="str">
        <f t="shared" si="2478"/>
        <v>-</v>
      </c>
      <c r="BZ948" s="369"/>
      <c r="CA948" s="154" t="str">
        <f t="shared" si="2479"/>
        <v>-</v>
      </c>
      <c r="CB948" s="367"/>
      <c r="CC948" s="154" t="str">
        <f t="shared" si="2480"/>
        <v>-</v>
      </c>
      <c r="CD948" s="367"/>
      <c r="CE948" s="7271" t="str">
        <f>IF($AE948=0,"　",VLOOKUP($AE948,ﾚｰｻﾞOP,19,0))</f>
        <v>-</v>
      </c>
      <c r="CF948" s="7270"/>
      <c r="CG948" s="7273" t="str">
        <f>IF($AE948=0,"　",VLOOKUP($AE948,ﾚｰｻﾞOP,20,0))</f>
        <v>-</v>
      </c>
      <c r="CH948" s="7272"/>
      <c r="CI948" s="7271" t="str">
        <f>IF($AE948=0,"　",VLOOKUP($AE948,ﾚｰｻﾞOP,21,0))</f>
        <v>-</v>
      </c>
      <c r="CJ948" s="7270"/>
      <c r="CK948" s="7271" t="str">
        <f>IF($AE948=0,"　",VLOOKUP($AE948,ﾚｰｻﾞOP,22,0))</f>
        <v>-</v>
      </c>
      <c r="CL948" s="7272"/>
      <c r="CM948" s="7271" t="str">
        <f>IF($AE948=0,"　",VLOOKUP($AE948,ﾚｰｻﾞOP,23,0))</f>
        <v>-</v>
      </c>
      <c r="CN948" s="7272"/>
      <c r="CO948" s="7273" t="str">
        <f>IF($AE948=0,"　",VLOOKUP($AE948,ﾚｰｻﾞOP,24,0))</f>
        <v>-</v>
      </c>
      <c r="CP948" s="7272"/>
      <c r="CQ948" s="7273" t="str">
        <f>IF($AE948=0,"　",VLOOKUP($AE948,ﾚｰｻﾞOP,25,0))</f>
        <v>-</v>
      </c>
      <c r="CR948" s="7272"/>
      <c r="CS948" s="2850" t="str">
        <f t="shared" si="2481"/>
        <v>-</v>
      </c>
      <c r="CT948" s="2851"/>
      <c r="CU948" s="2855"/>
      <c r="CV948" s="2851"/>
      <c r="CW948" s="2850" t="str">
        <f t="shared" si="2482"/>
        <v>-</v>
      </c>
      <c r="CX948" s="2851"/>
      <c r="CY948" s="2855" t="str">
        <f t="shared" si="2483"/>
        <v>-</v>
      </c>
      <c r="CZ948" s="2851"/>
      <c r="DA948" s="154" t="str">
        <f t="shared" si="2484"/>
        <v>-</v>
      </c>
      <c r="DB948" s="369"/>
      <c r="DC948" s="155" t="str">
        <f t="shared" si="2485"/>
        <v>-</v>
      </c>
      <c r="DD948" s="367"/>
      <c r="DE948" s="374">
        <f t="shared" si="2486"/>
        <v>0</v>
      </c>
      <c r="DF948" s="373"/>
      <c r="DG948" s="818">
        <f t="shared" si="2487"/>
        <v>0</v>
      </c>
      <c r="DH948" s="372"/>
      <c r="DI948" s="267">
        <f t="shared" si="2456"/>
        <v>0</v>
      </c>
      <c r="DJ948" s="373"/>
      <c r="DK948" s="374">
        <f t="shared" si="2457"/>
        <v>0</v>
      </c>
      <c r="DL948" s="373"/>
      <c r="DM948" s="375">
        <f t="shared" si="2458"/>
        <v>0</v>
      </c>
      <c r="DN948" s="373"/>
      <c r="DO948" s="155">
        <f t="shared" si="2459"/>
        <v>0</v>
      </c>
      <c r="DP948" s="372"/>
      <c r="DQ948" s="155">
        <f t="shared" si="2460"/>
        <v>0</v>
      </c>
      <c r="DR948" s="373"/>
      <c r="DS948" s="155">
        <f t="shared" si="2461"/>
        <v>0</v>
      </c>
      <c r="DT948" s="372"/>
      <c r="DU948" s="155">
        <f t="shared" si="2462"/>
        <v>0</v>
      </c>
      <c r="DV948" s="373"/>
      <c r="DW948" s="4891">
        <f t="shared" si="2463"/>
        <v>0</v>
      </c>
      <c r="DX948" s="372"/>
      <c r="DY948" s="154">
        <f t="shared" si="2466"/>
        <v>0</v>
      </c>
      <c r="DZ948" s="373"/>
      <c r="EA948" s="154">
        <f t="shared" si="2464"/>
        <v>0</v>
      </c>
      <c r="EB948" s="373"/>
      <c r="EC948" s="269">
        <f t="shared" si="2465"/>
        <v>0</v>
      </c>
      <c r="ED948" s="376"/>
      <c r="EE948" s="6971">
        <f t="shared" si="2389"/>
        <v>0</v>
      </c>
      <c r="EF948" s="7276"/>
      <c r="EG948" s="273"/>
      <c r="EH948" s="274"/>
      <c r="EI948" s="275"/>
      <c r="EJ948" s="276"/>
      <c r="EK948" s="275"/>
      <c r="EL948" s="277"/>
      <c r="EM948" s="829" t="str">
        <f>IF(CE948="-"," ",IF(AR948=1,1," "))</f>
        <v xml:space="preserve"> </v>
      </c>
      <c r="EN948" s="7275"/>
      <c r="EO948" s="7273">
        <f>IF(AT948=1,1,0)</f>
        <v>0</v>
      </c>
      <c r="EP948" s="7274"/>
      <c r="ER948" s="7277"/>
      <c r="ET948" s="154">
        <v>46316</v>
      </c>
      <c r="EU948" s="373">
        <v>4263480</v>
      </c>
      <c r="EV948" s="154">
        <f t="shared" si="2488"/>
        <v>1</v>
      </c>
      <c r="EW948" s="7274"/>
      <c r="EX948" s="7271"/>
      <c r="EY948" s="7272"/>
      <c r="EZ948" s="7271"/>
      <c r="FA948" s="7272"/>
      <c r="FB948" s="7271"/>
      <c r="FC948" s="7272"/>
      <c r="FD948" s="7271">
        <v>1</v>
      </c>
      <c r="FE948" s="7272"/>
      <c r="FF948" s="7273"/>
      <c r="FG948" s="7272"/>
      <c r="FH948" s="7271">
        <v>1</v>
      </c>
      <c r="FI948" s="7272"/>
      <c r="FJ948" s="154">
        <v>46303</v>
      </c>
      <c r="FK948" s="373">
        <v>4263439</v>
      </c>
      <c r="FL948" s="155">
        <f t="shared" si="2490"/>
        <v>1</v>
      </c>
      <c r="FM948" s="7270"/>
      <c r="FN948" s="7271"/>
      <c r="FO948" s="7272"/>
      <c r="FP948" s="7271"/>
      <c r="FQ948" s="7272"/>
      <c r="FS948" s="7271"/>
      <c r="FT948" s="7272"/>
    </row>
    <row r="949" spans="1:176" ht="18.600000000000001" customHeight="1">
      <c r="A949" s="228">
        <f t="shared" si="2221"/>
        <v>939</v>
      </c>
      <c r="B949" s="343" t="str">
        <f t="shared" si="2491"/>
        <v>4IE</v>
      </c>
      <c r="C949" s="6947">
        <v>46357</v>
      </c>
      <c r="D949" s="6192" t="s">
        <v>990</v>
      </c>
      <c r="E949" s="7636" t="s">
        <v>2094</v>
      </c>
      <c r="F949" s="6996"/>
      <c r="G949" s="6997"/>
      <c r="H949" s="1330" t="s">
        <v>629</v>
      </c>
      <c r="I949" s="1264" t="s">
        <v>992</v>
      </c>
      <c r="J949" s="6998"/>
      <c r="K949" s="599" t="s">
        <v>11</v>
      </c>
      <c r="L949" s="7902"/>
      <c r="M949" s="7302">
        <v>46352</v>
      </c>
      <c r="N949" s="6999"/>
      <c r="O949" s="7888">
        <v>46354</v>
      </c>
      <c r="P949" s="6999"/>
      <c r="Q949" s="7237">
        <v>46357</v>
      </c>
      <c r="R949" s="6999"/>
      <c r="S949" s="7237">
        <v>46358</v>
      </c>
      <c r="T949" s="6999"/>
      <c r="U949" s="7717">
        <v>46357</v>
      </c>
      <c r="V949" s="6999"/>
      <c r="W949" s="7831">
        <v>46359</v>
      </c>
      <c r="X949" s="7000"/>
      <c r="Y949" s="359">
        <v>46364</v>
      </c>
      <c r="Z949" s="359">
        <v>46364</v>
      </c>
      <c r="AA949" s="7002"/>
      <c r="AB949" s="7001"/>
      <c r="AC949" s="251"/>
      <c r="AD949" s="7003"/>
      <c r="AE949" s="7004">
        <v>25</v>
      </c>
      <c r="AF949" s="363" t="str">
        <f t="shared" si="2467"/>
        <v>4IE</v>
      </c>
      <c r="AG949" s="7006"/>
      <c r="AH949" s="7006"/>
      <c r="AI949" s="7006"/>
      <c r="AJ949" s="7006"/>
      <c r="AK949" s="7006"/>
      <c r="AL949" s="7006"/>
      <c r="AM949" s="7006"/>
      <c r="AN949" s="7006"/>
      <c r="AO949" s="7006"/>
      <c r="AP949" s="7005"/>
      <c r="AQ949" s="7006"/>
      <c r="AR949" s="7006"/>
      <c r="AS949" s="7006"/>
      <c r="AT949" s="7006"/>
      <c r="AU949" s="7007"/>
      <c r="AV949" s="7008"/>
      <c r="AW949" s="590" t="str">
        <f t="shared" si="2468"/>
        <v>-</v>
      </c>
      <c r="AX949" s="7009"/>
      <c r="AY949" s="154" t="str">
        <f t="shared" si="2469"/>
        <v>-</v>
      </c>
      <c r="AZ949" s="367"/>
      <c r="BA949" s="154" t="str">
        <f t="shared" si="2470"/>
        <v>-</v>
      </c>
      <c r="BB949" s="367"/>
      <c r="BC949" s="368" t="str">
        <f t="shared" si="2471"/>
        <v>-</v>
      </c>
      <c r="BD949" s="369"/>
      <c r="BE949" s="4599" t="str">
        <f t="shared" si="2385"/>
        <v>-</v>
      </c>
      <c r="BF949" s="367"/>
      <c r="BG949" s="368" t="str">
        <f t="shared" si="2417"/>
        <v>-</v>
      </c>
      <c r="BH949" s="367"/>
      <c r="BI949" s="154" t="str">
        <f t="shared" si="2388"/>
        <v>-</v>
      </c>
      <c r="BJ949" s="367"/>
      <c r="BK949" s="154" t="str">
        <f t="shared" si="2472"/>
        <v>-</v>
      </c>
      <c r="BL949" s="367"/>
      <c r="BM949" s="154" t="str">
        <f t="shared" si="2473"/>
        <v>-</v>
      </c>
      <c r="BN949" s="367"/>
      <c r="BO949" s="155" t="str">
        <f t="shared" si="2474"/>
        <v>-</v>
      </c>
      <c r="BP949" s="367"/>
      <c r="BQ949" s="154" t="str">
        <f t="shared" si="2386"/>
        <v>-</v>
      </c>
      <c r="BR949" s="369"/>
      <c r="BS949" s="154" t="str">
        <f t="shared" si="2475"/>
        <v>-</v>
      </c>
      <c r="BT949" s="369"/>
      <c r="BU949" s="154" t="str">
        <f t="shared" si="2476"/>
        <v>-</v>
      </c>
      <c r="BV949" s="369"/>
      <c r="BW949" s="154" t="str">
        <f t="shared" si="2477"/>
        <v>-</v>
      </c>
      <c r="BX949" s="367"/>
      <c r="BY949" s="154" t="str">
        <f t="shared" si="2478"/>
        <v>-</v>
      </c>
      <c r="BZ949" s="369"/>
      <c r="CA949" s="154" t="str">
        <f t="shared" si="2479"/>
        <v>-</v>
      </c>
      <c r="CB949" s="367"/>
      <c r="CC949" s="154" t="str">
        <f t="shared" si="2480"/>
        <v>-</v>
      </c>
      <c r="CD949" s="367"/>
      <c r="CE949" s="7010"/>
      <c r="CF949" s="7009"/>
      <c r="CG949" s="7012"/>
      <c r="CH949" s="7011"/>
      <c r="CI949" s="7010"/>
      <c r="CJ949" s="7009"/>
      <c r="CK949" s="7010"/>
      <c r="CL949" s="7011"/>
      <c r="CM949" s="7010"/>
      <c r="CN949" s="7011"/>
      <c r="CO949" s="7012"/>
      <c r="CP949" s="7011"/>
      <c r="CQ949" s="7012"/>
      <c r="CR949" s="7011"/>
      <c r="CS949" s="2850" t="str">
        <f t="shared" si="2481"/>
        <v>-</v>
      </c>
      <c r="CT949" s="2851"/>
      <c r="CU949" s="2855"/>
      <c r="CV949" s="2851"/>
      <c r="CW949" s="2850" t="str">
        <f t="shared" si="2482"/>
        <v>-</v>
      </c>
      <c r="CX949" s="2851"/>
      <c r="CY949" s="2855" t="str">
        <f t="shared" si="2483"/>
        <v>-</v>
      </c>
      <c r="CZ949" s="2851"/>
      <c r="DA949" s="154" t="str">
        <f t="shared" si="2484"/>
        <v>-</v>
      </c>
      <c r="DB949" s="369"/>
      <c r="DC949" s="155" t="str">
        <f t="shared" si="2485"/>
        <v>-</v>
      </c>
      <c r="DD949" s="367"/>
      <c r="DE949" s="374">
        <f t="shared" si="2486"/>
        <v>0</v>
      </c>
      <c r="DF949" s="373"/>
      <c r="DG949" s="818">
        <f t="shared" si="2487"/>
        <v>0</v>
      </c>
      <c r="DH949" s="372"/>
      <c r="DI949" s="267">
        <f t="shared" si="2456"/>
        <v>0</v>
      </c>
      <c r="DJ949" s="373"/>
      <c r="DK949" s="374">
        <f t="shared" si="2457"/>
        <v>0</v>
      </c>
      <c r="DL949" s="373"/>
      <c r="DM949" s="375">
        <f t="shared" si="2458"/>
        <v>0</v>
      </c>
      <c r="DN949" s="373"/>
      <c r="DO949" s="155">
        <f t="shared" si="2459"/>
        <v>0</v>
      </c>
      <c r="DP949" s="372"/>
      <c r="DQ949" s="155">
        <f t="shared" si="2460"/>
        <v>0</v>
      </c>
      <c r="DR949" s="373"/>
      <c r="DS949" s="155">
        <f t="shared" si="2461"/>
        <v>0</v>
      </c>
      <c r="DT949" s="372"/>
      <c r="DU949" s="155">
        <f t="shared" si="2462"/>
        <v>0</v>
      </c>
      <c r="DV949" s="373"/>
      <c r="DW949" s="4891">
        <f t="shared" si="2463"/>
        <v>0</v>
      </c>
      <c r="DX949" s="372"/>
      <c r="DY949" s="154">
        <f t="shared" si="2466"/>
        <v>0</v>
      </c>
      <c r="DZ949" s="373"/>
      <c r="EA949" s="154">
        <f t="shared" si="2464"/>
        <v>0</v>
      </c>
      <c r="EB949" s="373"/>
      <c r="EC949" s="269">
        <f t="shared" si="2465"/>
        <v>0</v>
      </c>
      <c r="ED949" s="376"/>
      <c r="EE949" s="6971">
        <f t="shared" si="2389"/>
        <v>0</v>
      </c>
      <c r="EF949" s="7015"/>
      <c r="EG949" s="273"/>
      <c r="EH949" s="274"/>
      <c r="EI949" s="275"/>
      <c r="EJ949" s="276"/>
      <c r="EK949" s="275"/>
      <c r="EL949" s="277"/>
      <c r="EM949" s="829"/>
      <c r="EN949" s="7014"/>
      <c r="EO949" s="7012"/>
      <c r="EP949" s="7013"/>
      <c r="ER949" s="7016"/>
      <c r="ET949" s="154">
        <v>46316</v>
      </c>
      <c r="EU949" s="373">
        <v>4263480</v>
      </c>
      <c r="EV949" s="154">
        <f t="shared" si="2488"/>
        <v>1</v>
      </c>
      <c r="EW949" s="7013"/>
      <c r="EX949" s="7010"/>
      <c r="EY949" s="7011"/>
      <c r="EZ949" s="7010">
        <v>46302</v>
      </c>
      <c r="FA949" s="7011">
        <v>4263482</v>
      </c>
      <c r="FB949" s="7010"/>
      <c r="FC949" s="7011"/>
      <c r="FD949" s="7010">
        <v>1</v>
      </c>
      <c r="FE949" s="7011"/>
      <c r="FF949" s="7012"/>
      <c r="FG949" s="7011"/>
      <c r="FH949" s="7010"/>
      <c r="FI949" s="7011"/>
      <c r="FJ949" s="154">
        <f t="shared" ref="FJ949:FJ957" si="2492">IF($AE949=0,"　",VLOOKUP($AE949,ﾚｰｻﾞOP,67,0))</f>
        <v>1</v>
      </c>
      <c r="FK949" s="373"/>
      <c r="FL949" s="155">
        <f t="shared" si="2490"/>
        <v>1</v>
      </c>
      <c r="FM949" s="7009"/>
      <c r="FN949" s="7010"/>
      <c r="FO949" s="7011"/>
      <c r="FP949" s="7010"/>
      <c r="FQ949" s="7011"/>
      <c r="FS949" s="7010"/>
      <c r="FT949" s="7011"/>
    </row>
    <row r="950" spans="1:176" ht="18.600000000000001" customHeight="1">
      <c r="A950" s="228">
        <f t="shared" si="2221"/>
        <v>940</v>
      </c>
      <c r="B950" s="343" t="str">
        <f t="shared" si="2491"/>
        <v>4IE</v>
      </c>
      <c r="C950" s="6947">
        <v>46357</v>
      </c>
      <c r="D950" s="7522" t="s">
        <v>2091</v>
      </c>
      <c r="E950" s="7529">
        <v>89610310</v>
      </c>
      <c r="F950" s="7278"/>
      <c r="G950" s="7279"/>
      <c r="H950" s="1330" t="s">
        <v>630</v>
      </c>
      <c r="I950" s="1264" t="s">
        <v>48</v>
      </c>
      <c r="J950" s="7280"/>
      <c r="K950" s="599" t="s">
        <v>11</v>
      </c>
      <c r="L950" s="7906"/>
      <c r="M950" s="354">
        <v>46353</v>
      </c>
      <c r="N950" s="7282"/>
      <c r="O950" s="7875">
        <v>46354</v>
      </c>
      <c r="P950" s="7282"/>
      <c r="Q950" s="7259">
        <v>46358</v>
      </c>
      <c r="R950" s="7282"/>
      <c r="S950" s="7259">
        <v>46359</v>
      </c>
      <c r="T950" s="7282"/>
      <c r="U950" s="7823">
        <v>46358</v>
      </c>
      <c r="V950" s="7282"/>
      <c r="W950" s="7831">
        <v>46359</v>
      </c>
      <c r="X950" s="7283"/>
      <c r="Y950" s="7284">
        <v>46365</v>
      </c>
      <c r="Z950" s="7284">
        <v>46365</v>
      </c>
      <c r="AA950" s="7285"/>
      <c r="AB950" s="7284"/>
      <c r="AC950" s="251"/>
      <c r="AD950" s="7286"/>
      <c r="AE950" s="7287">
        <v>25</v>
      </c>
      <c r="AF950" s="363" t="str">
        <f t="shared" si="2467"/>
        <v>4IE</v>
      </c>
      <c r="AG950" s="7289"/>
      <c r="AH950" s="7289"/>
      <c r="AI950" s="7289"/>
      <c r="AJ950" s="7289"/>
      <c r="AK950" s="7289"/>
      <c r="AL950" s="7289"/>
      <c r="AM950" s="7289"/>
      <c r="AN950" s="7289"/>
      <c r="AO950" s="7289"/>
      <c r="AP950" s="7288"/>
      <c r="AQ950" s="7289"/>
      <c r="AR950" s="7289"/>
      <c r="AS950" s="7289"/>
      <c r="AT950" s="7289"/>
      <c r="AU950" s="7290">
        <f t="shared" ref="AU950:AU956" si="2493">IF(AI950="付属済",0,IF(AI950=1,AI950+AP950,0))</f>
        <v>0</v>
      </c>
      <c r="AV950" s="7291">
        <f t="shared" ref="AV950:AV956" si="2494">IF(AE950=0,0,(AR950*1)+(AS950*100))</f>
        <v>0</v>
      </c>
      <c r="AW950" s="590" t="str">
        <f t="shared" si="2468"/>
        <v>-</v>
      </c>
      <c r="AX950" s="7292"/>
      <c r="AY950" s="154" t="str">
        <f t="shared" si="2469"/>
        <v>-</v>
      </c>
      <c r="AZ950" s="367"/>
      <c r="BA950" s="154" t="str">
        <f t="shared" si="2470"/>
        <v>-</v>
      </c>
      <c r="BB950" s="367"/>
      <c r="BC950" s="368" t="str">
        <f t="shared" si="2471"/>
        <v>-</v>
      </c>
      <c r="BD950" s="369"/>
      <c r="BE950" s="4599" t="str">
        <f t="shared" si="2385"/>
        <v>-</v>
      </c>
      <c r="BF950" s="367"/>
      <c r="BG950" s="368" t="str">
        <f t="shared" si="2417"/>
        <v>-</v>
      </c>
      <c r="BH950" s="367"/>
      <c r="BI950" s="154" t="str">
        <f t="shared" si="2388"/>
        <v>-</v>
      </c>
      <c r="BJ950" s="367"/>
      <c r="BK950" s="154" t="str">
        <f t="shared" si="2472"/>
        <v>-</v>
      </c>
      <c r="BL950" s="367"/>
      <c r="BM950" s="154" t="str">
        <f t="shared" si="2473"/>
        <v>-</v>
      </c>
      <c r="BN950" s="367"/>
      <c r="BO950" s="155" t="str">
        <f t="shared" si="2474"/>
        <v>-</v>
      </c>
      <c r="BP950" s="367"/>
      <c r="BQ950" s="154" t="str">
        <f t="shared" si="2386"/>
        <v>-</v>
      </c>
      <c r="BR950" s="369"/>
      <c r="BS950" s="154" t="str">
        <f t="shared" si="2475"/>
        <v>-</v>
      </c>
      <c r="BT950" s="369"/>
      <c r="BU950" s="154" t="str">
        <f t="shared" si="2476"/>
        <v>-</v>
      </c>
      <c r="BV950" s="369"/>
      <c r="BW950" s="154" t="str">
        <f t="shared" si="2477"/>
        <v>-</v>
      </c>
      <c r="BX950" s="367"/>
      <c r="BY950" s="154" t="str">
        <f t="shared" si="2478"/>
        <v>-</v>
      </c>
      <c r="BZ950" s="369"/>
      <c r="CA950" s="154" t="str">
        <f t="shared" si="2479"/>
        <v>-</v>
      </c>
      <c r="CB950" s="367"/>
      <c r="CC950" s="154" t="str">
        <f t="shared" si="2480"/>
        <v>-</v>
      </c>
      <c r="CD950" s="367"/>
      <c r="CE950" s="7293" t="str">
        <f t="shared" ref="CE950:CE956" si="2495">IF($AE950=0,"　",VLOOKUP($AE950,ﾚｰｻﾞOP,19,0))</f>
        <v>-</v>
      </c>
      <c r="CF950" s="7292"/>
      <c r="CG950" s="7295" t="str">
        <f t="shared" ref="CG950:CG956" si="2496">IF($AE950=0,"　",VLOOKUP($AE950,ﾚｰｻﾞOP,20,0))</f>
        <v>-</v>
      </c>
      <c r="CH950" s="7294"/>
      <c r="CI950" s="7293" t="str">
        <f t="shared" ref="CI950:CI956" si="2497">IF($AE950=0,"　",VLOOKUP($AE950,ﾚｰｻﾞOP,21,0))</f>
        <v>-</v>
      </c>
      <c r="CJ950" s="7292"/>
      <c r="CK950" s="7293" t="str">
        <f t="shared" ref="CK950:CK956" si="2498">IF($AE950=0,"　",VLOOKUP($AE950,ﾚｰｻﾞOP,22,0))</f>
        <v>-</v>
      </c>
      <c r="CL950" s="7294"/>
      <c r="CM950" s="7293" t="str">
        <f t="shared" ref="CM950:CM956" si="2499">IF($AE950=0,"　",VLOOKUP($AE950,ﾚｰｻﾞOP,23,0))</f>
        <v>-</v>
      </c>
      <c r="CN950" s="7294"/>
      <c r="CO950" s="7295" t="str">
        <f t="shared" ref="CO950:CO956" si="2500">IF($AE950=0,"　",VLOOKUP($AE950,ﾚｰｻﾞOP,24,0))</f>
        <v>-</v>
      </c>
      <c r="CP950" s="7294"/>
      <c r="CQ950" s="7295" t="str">
        <f t="shared" ref="CQ950:CQ956" si="2501">IF($AE950=0,"　",VLOOKUP($AE950,ﾚｰｻﾞOP,25,0))</f>
        <v>-</v>
      </c>
      <c r="CR950" s="7294"/>
      <c r="CS950" s="2850" t="str">
        <f t="shared" si="2481"/>
        <v>-</v>
      </c>
      <c r="CT950" s="2851"/>
      <c r="CU950" s="2855"/>
      <c r="CV950" s="2851"/>
      <c r="CW950" s="2850" t="str">
        <f t="shared" si="2482"/>
        <v>-</v>
      </c>
      <c r="CX950" s="2851"/>
      <c r="CY950" s="2855" t="str">
        <f t="shared" si="2483"/>
        <v>-</v>
      </c>
      <c r="CZ950" s="2851"/>
      <c r="DA950" s="154" t="str">
        <f t="shared" si="2484"/>
        <v>-</v>
      </c>
      <c r="DB950" s="369"/>
      <c r="DC950" s="155" t="str">
        <f t="shared" si="2485"/>
        <v>-</v>
      </c>
      <c r="DD950" s="367"/>
      <c r="DE950" s="374">
        <f t="shared" si="2486"/>
        <v>0</v>
      </c>
      <c r="DF950" s="373"/>
      <c r="DG950" s="818">
        <f t="shared" si="2487"/>
        <v>0</v>
      </c>
      <c r="DH950" s="372"/>
      <c r="DI950" s="267">
        <f t="shared" si="2456"/>
        <v>0</v>
      </c>
      <c r="DJ950" s="373"/>
      <c r="DK950" s="374">
        <f t="shared" si="2457"/>
        <v>0</v>
      </c>
      <c r="DL950" s="373"/>
      <c r="DM950" s="375">
        <f t="shared" si="2458"/>
        <v>0</v>
      </c>
      <c r="DN950" s="373"/>
      <c r="DO950" s="155">
        <f t="shared" si="2459"/>
        <v>0</v>
      </c>
      <c r="DP950" s="372"/>
      <c r="DQ950" s="155">
        <f t="shared" si="2460"/>
        <v>0</v>
      </c>
      <c r="DR950" s="373"/>
      <c r="DS950" s="155">
        <f t="shared" si="2461"/>
        <v>0</v>
      </c>
      <c r="DT950" s="372"/>
      <c r="DU950" s="155">
        <f t="shared" si="2462"/>
        <v>0</v>
      </c>
      <c r="DV950" s="373"/>
      <c r="DW950" s="4891">
        <f t="shared" si="2463"/>
        <v>0</v>
      </c>
      <c r="DX950" s="372"/>
      <c r="DY950" s="154">
        <f t="shared" si="2466"/>
        <v>0</v>
      </c>
      <c r="DZ950" s="373"/>
      <c r="EA950" s="154">
        <f t="shared" si="2464"/>
        <v>0</v>
      </c>
      <c r="EB950" s="373"/>
      <c r="EC950" s="269">
        <f t="shared" si="2465"/>
        <v>0</v>
      </c>
      <c r="ED950" s="376"/>
      <c r="EE950" s="6971">
        <f t="shared" si="2389"/>
        <v>0</v>
      </c>
      <c r="EF950" s="7298"/>
      <c r="EG950" s="273"/>
      <c r="EH950" s="274"/>
      <c r="EI950" s="275"/>
      <c r="EJ950" s="276"/>
      <c r="EK950" s="275"/>
      <c r="EL950" s="277"/>
      <c r="EM950" s="829" t="str">
        <f t="shared" ref="EM950:EM956" si="2502">IF(CE950="-"," ",IF(AR950=1,1," "))</f>
        <v xml:space="preserve"> </v>
      </c>
      <c r="EN950" s="7297"/>
      <c r="EO950" s="7295">
        <f t="shared" ref="EO950:EO956" si="2503">IF(AT950=1,1,0)</f>
        <v>0</v>
      </c>
      <c r="EP950" s="7296"/>
      <c r="ER950" s="7299"/>
      <c r="ET950" s="154">
        <v>46316</v>
      </c>
      <c r="EU950" s="373">
        <v>4263480</v>
      </c>
      <c r="EV950" s="154">
        <f t="shared" si="2488"/>
        <v>1</v>
      </c>
      <c r="EW950" s="7296"/>
      <c r="EX950" s="7293"/>
      <c r="EY950" s="7294"/>
      <c r="EZ950" s="7293"/>
      <c r="FA950" s="7294"/>
      <c r="FB950" s="7293"/>
      <c r="FC950" s="7294"/>
      <c r="FD950" s="7293">
        <v>1</v>
      </c>
      <c r="FE950" s="7294"/>
      <c r="FF950" s="7295"/>
      <c r="FG950" s="7294"/>
      <c r="FH950" s="7293">
        <v>1</v>
      </c>
      <c r="FI950" s="7294"/>
      <c r="FJ950" s="154">
        <f t="shared" si="2492"/>
        <v>1</v>
      </c>
      <c r="FK950" s="373"/>
      <c r="FL950" s="155">
        <f t="shared" si="2490"/>
        <v>1</v>
      </c>
      <c r="FM950" s="7292"/>
      <c r="FN950" s="7293"/>
      <c r="FO950" s="7294"/>
      <c r="FP950" s="7293"/>
      <c r="FQ950" s="7294"/>
      <c r="FS950" s="7293"/>
      <c r="FT950" s="7294"/>
    </row>
    <row r="951" spans="1:176" ht="18.600000000000001" customHeight="1">
      <c r="A951" s="228">
        <f t="shared" si="2221"/>
        <v>941</v>
      </c>
      <c r="B951" s="343" t="str">
        <f t="shared" si="2491"/>
        <v>4IE</v>
      </c>
      <c r="C951" s="6947">
        <v>46357</v>
      </c>
      <c r="D951" s="7626" t="s">
        <v>2091</v>
      </c>
      <c r="E951" s="7633">
        <v>89610312</v>
      </c>
      <c r="F951" s="7234"/>
      <c r="G951" s="7235"/>
      <c r="H951" s="1330" t="s">
        <v>630</v>
      </c>
      <c r="I951" s="7236" t="s">
        <v>48</v>
      </c>
      <c r="J951" s="1264"/>
      <c r="K951" s="599" t="s">
        <v>11</v>
      </c>
      <c r="L951" s="7901"/>
      <c r="M951" s="7063">
        <v>46353</v>
      </c>
      <c r="N951" s="7238"/>
      <c r="O951" s="7889">
        <v>46357</v>
      </c>
      <c r="P951" s="7238"/>
      <c r="Q951" s="7302">
        <v>46358</v>
      </c>
      <c r="R951" s="7238"/>
      <c r="S951" s="7302">
        <v>46359</v>
      </c>
      <c r="T951" s="7238"/>
      <c r="U951" s="7699">
        <v>46358</v>
      </c>
      <c r="V951" s="7238"/>
      <c r="W951" s="7830">
        <v>46360</v>
      </c>
      <c r="X951" s="7239"/>
      <c r="Y951" s="7240">
        <v>46365</v>
      </c>
      <c r="Z951" s="7240">
        <v>46365</v>
      </c>
      <c r="AA951" s="7241"/>
      <c r="AB951" s="7240"/>
      <c r="AC951" s="251"/>
      <c r="AD951" s="7242"/>
      <c r="AE951" s="7243">
        <v>25</v>
      </c>
      <c r="AF951" s="363" t="str">
        <f t="shared" si="2467"/>
        <v>4IE</v>
      </c>
      <c r="AG951" s="7245"/>
      <c r="AH951" s="7245"/>
      <c r="AI951" s="7245"/>
      <c r="AJ951" s="7245"/>
      <c r="AK951" s="7245"/>
      <c r="AL951" s="7245"/>
      <c r="AM951" s="7245"/>
      <c r="AN951" s="7245"/>
      <c r="AO951" s="7245"/>
      <c r="AP951" s="7244"/>
      <c r="AQ951" s="7245"/>
      <c r="AR951" s="7245"/>
      <c r="AS951" s="7245"/>
      <c r="AT951" s="7245"/>
      <c r="AU951" s="7246">
        <f t="shared" si="2493"/>
        <v>0</v>
      </c>
      <c r="AV951" s="7247">
        <f t="shared" si="2494"/>
        <v>0</v>
      </c>
      <c r="AW951" s="590" t="str">
        <f t="shared" si="2468"/>
        <v>-</v>
      </c>
      <c r="AX951" s="7248"/>
      <c r="AY951" s="154" t="str">
        <f t="shared" si="2469"/>
        <v>-</v>
      </c>
      <c r="AZ951" s="367"/>
      <c r="BA951" s="154" t="str">
        <f t="shared" si="2470"/>
        <v>-</v>
      </c>
      <c r="BB951" s="367"/>
      <c r="BC951" s="368" t="str">
        <f t="shared" si="2471"/>
        <v>-</v>
      </c>
      <c r="BD951" s="369"/>
      <c r="BE951" s="4599" t="str">
        <f t="shared" si="2385"/>
        <v>-</v>
      </c>
      <c r="BF951" s="367"/>
      <c r="BG951" s="368" t="str">
        <f t="shared" si="2417"/>
        <v>-</v>
      </c>
      <c r="BH951" s="367"/>
      <c r="BI951" s="154" t="str">
        <f t="shared" si="2388"/>
        <v>-</v>
      </c>
      <c r="BJ951" s="367"/>
      <c r="BK951" s="154" t="str">
        <f t="shared" si="2472"/>
        <v>-</v>
      </c>
      <c r="BL951" s="367"/>
      <c r="BM951" s="154" t="str">
        <f t="shared" si="2473"/>
        <v>-</v>
      </c>
      <c r="BN951" s="367"/>
      <c r="BO951" s="155" t="str">
        <f t="shared" si="2474"/>
        <v>-</v>
      </c>
      <c r="BP951" s="367"/>
      <c r="BQ951" s="154" t="str">
        <f t="shared" si="2386"/>
        <v>-</v>
      </c>
      <c r="BR951" s="369"/>
      <c r="BS951" s="154" t="str">
        <f t="shared" si="2475"/>
        <v>-</v>
      </c>
      <c r="BT951" s="369"/>
      <c r="BU951" s="154" t="str">
        <f t="shared" si="2476"/>
        <v>-</v>
      </c>
      <c r="BV951" s="369"/>
      <c r="BW951" s="154" t="str">
        <f t="shared" si="2477"/>
        <v>-</v>
      </c>
      <c r="BX951" s="367"/>
      <c r="BY951" s="154" t="str">
        <f t="shared" si="2478"/>
        <v>-</v>
      </c>
      <c r="BZ951" s="369"/>
      <c r="CA951" s="154" t="str">
        <f t="shared" si="2479"/>
        <v>-</v>
      </c>
      <c r="CB951" s="367"/>
      <c r="CC951" s="154" t="str">
        <f t="shared" si="2480"/>
        <v>-</v>
      </c>
      <c r="CD951" s="367"/>
      <c r="CE951" s="7249" t="str">
        <f t="shared" si="2495"/>
        <v>-</v>
      </c>
      <c r="CF951" s="7248"/>
      <c r="CG951" s="7251" t="str">
        <f t="shared" si="2496"/>
        <v>-</v>
      </c>
      <c r="CH951" s="7250"/>
      <c r="CI951" s="7249" t="str">
        <f t="shared" si="2497"/>
        <v>-</v>
      </c>
      <c r="CJ951" s="7248"/>
      <c r="CK951" s="7249" t="str">
        <f t="shared" si="2498"/>
        <v>-</v>
      </c>
      <c r="CL951" s="7250"/>
      <c r="CM951" s="7249" t="str">
        <f t="shared" si="2499"/>
        <v>-</v>
      </c>
      <c r="CN951" s="7250"/>
      <c r="CO951" s="7251" t="str">
        <f t="shared" si="2500"/>
        <v>-</v>
      </c>
      <c r="CP951" s="7250"/>
      <c r="CQ951" s="7251" t="str">
        <f t="shared" si="2501"/>
        <v>-</v>
      </c>
      <c r="CR951" s="7250"/>
      <c r="CS951" s="2850" t="str">
        <f t="shared" si="2481"/>
        <v>-</v>
      </c>
      <c r="CT951" s="2851"/>
      <c r="CU951" s="2855"/>
      <c r="CV951" s="2851"/>
      <c r="CW951" s="2850" t="str">
        <f t="shared" si="2482"/>
        <v>-</v>
      </c>
      <c r="CX951" s="2851"/>
      <c r="CY951" s="2855" t="str">
        <f t="shared" si="2483"/>
        <v>-</v>
      </c>
      <c r="CZ951" s="2851"/>
      <c r="DA951" s="154" t="str">
        <f t="shared" si="2484"/>
        <v>-</v>
      </c>
      <c r="DB951" s="369"/>
      <c r="DC951" s="155" t="str">
        <f t="shared" si="2485"/>
        <v>-</v>
      </c>
      <c r="DD951" s="367"/>
      <c r="DE951" s="374">
        <f t="shared" si="2486"/>
        <v>0</v>
      </c>
      <c r="DF951" s="373"/>
      <c r="DG951" s="818">
        <f t="shared" si="2487"/>
        <v>0</v>
      </c>
      <c r="DH951" s="372"/>
      <c r="DI951" s="267">
        <f t="shared" si="2456"/>
        <v>0</v>
      </c>
      <c r="DJ951" s="373"/>
      <c r="DK951" s="374">
        <f t="shared" si="2457"/>
        <v>0</v>
      </c>
      <c r="DL951" s="373"/>
      <c r="DM951" s="375">
        <f t="shared" si="2458"/>
        <v>0</v>
      </c>
      <c r="DN951" s="373"/>
      <c r="DO951" s="155">
        <f t="shared" si="2459"/>
        <v>0</v>
      </c>
      <c r="DP951" s="372"/>
      <c r="DQ951" s="155">
        <f t="shared" si="2460"/>
        <v>0</v>
      </c>
      <c r="DR951" s="373"/>
      <c r="DS951" s="155">
        <f t="shared" si="2461"/>
        <v>0</v>
      </c>
      <c r="DT951" s="372"/>
      <c r="DU951" s="155">
        <f t="shared" si="2462"/>
        <v>0</v>
      </c>
      <c r="DV951" s="373"/>
      <c r="DW951" s="4891">
        <f t="shared" si="2463"/>
        <v>0</v>
      </c>
      <c r="DX951" s="372"/>
      <c r="DY951" s="154">
        <f t="shared" si="2466"/>
        <v>0</v>
      </c>
      <c r="DZ951" s="373"/>
      <c r="EA951" s="154">
        <f t="shared" si="2464"/>
        <v>0</v>
      </c>
      <c r="EB951" s="373"/>
      <c r="EC951" s="269">
        <f t="shared" si="2465"/>
        <v>0</v>
      </c>
      <c r="ED951" s="376"/>
      <c r="EE951" s="6971">
        <f t="shared" si="2389"/>
        <v>0</v>
      </c>
      <c r="EF951" s="7254"/>
      <c r="EG951" s="273"/>
      <c r="EH951" s="274"/>
      <c r="EI951" s="275"/>
      <c r="EJ951" s="276"/>
      <c r="EK951" s="275"/>
      <c r="EL951" s="277"/>
      <c r="EM951" s="829" t="str">
        <f t="shared" si="2502"/>
        <v xml:space="preserve"> </v>
      </c>
      <c r="EN951" s="7253"/>
      <c r="EO951" s="7251">
        <f t="shared" si="2503"/>
        <v>0</v>
      </c>
      <c r="EP951" s="7252"/>
      <c r="ER951" s="7255"/>
      <c r="ET951" s="154">
        <v>46316</v>
      </c>
      <c r="EU951" s="373">
        <v>4263480</v>
      </c>
      <c r="EV951" s="154">
        <f t="shared" si="2488"/>
        <v>1</v>
      </c>
      <c r="EW951" s="7252"/>
      <c r="EX951" s="7249"/>
      <c r="EY951" s="7250"/>
      <c r="EZ951" s="7249"/>
      <c r="FA951" s="7250"/>
      <c r="FB951" s="7249"/>
      <c r="FC951" s="7250"/>
      <c r="FD951" s="7249">
        <v>1</v>
      </c>
      <c r="FE951" s="7250"/>
      <c r="FF951" s="7251"/>
      <c r="FG951" s="7250"/>
      <c r="FH951" s="7249">
        <v>1</v>
      </c>
      <c r="FI951" s="7250"/>
      <c r="FJ951" s="154">
        <f t="shared" si="2492"/>
        <v>1</v>
      </c>
      <c r="FK951" s="373"/>
      <c r="FL951" s="155">
        <f t="shared" si="2490"/>
        <v>1</v>
      </c>
      <c r="FM951" s="7248"/>
      <c r="FN951" s="7249"/>
      <c r="FO951" s="7250"/>
      <c r="FP951" s="7249"/>
      <c r="FQ951" s="7250"/>
      <c r="FS951" s="7249"/>
      <c r="FT951" s="7250"/>
    </row>
    <row r="952" spans="1:176" ht="18.600000000000001" customHeight="1">
      <c r="A952" s="228">
        <f t="shared" si="2221"/>
        <v>942</v>
      </c>
      <c r="B952" s="343" t="str">
        <f t="shared" si="2491"/>
        <v>4IE</v>
      </c>
      <c r="C952" s="6947">
        <v>46357</v>
      </c>
      <c r="D952" s="7656" t="s">
        <v>1601</v>
      </c>
      <c r="E952" s="7667" t="s">
        <v>2059</v>
      </c>
      <c r="F952" s="7210"/>
      <c r="G952" s="7211"/>
      <c r="H952" s="1330" t="s">
        <v>630</v>
      </c>
      <c r="I952" s="1264" t="s">
        <v>48</v>
      </c>
      <c r="J952" s="7212"/>
      <c r="K952" s="599" t="s">
        <v>11</v>
      </c>
      <c r="L952" s="7907"/>
      <c r="M952" s="7343">
        <v>46354</v>
      </c>
      <c r="N952" s="7214"/>
      <c r="O952" s="7890">
        <v>46357</v>
      </c>
      <c r="P952" s="7214"/>
      <c r="Q952" s="7169">
        <v>46359</v>
      </c>
      <c r="R952" s="7214"/>
      <c r="S952" s="7169">
        <v>46360</v>
      </c>
      <c r="T952" s="7214"/>
      <c r="U952" s="7610">
        <v>46359</v>
      </c>
      <c r="V952" s="7214"/>
      <c r="W952" s="7830">
        <v>46360</v>
      </c>
      <c r="X952" s="7215"/>
      <c r="Y952" s="7216">
        <v>46366</v>
      </c>
      <c r="Z952" s="7217">
        <v>46366</v>
      </c>
      <c r="AA952" s="7217"/>
      <c r="AB952" s="7216"/>
      <c r="AC952" s="251"/>
      <c r="AD952" s="7218"/>
      <c r="AE952" s="7219">
        <v>25</v>
      </c>
      <c r="AF952" s="363" t="str">
        <f t="shared" si="2467"/>
        <v>4IE</v>
      </c>
      <c r="AG952" s="7221"/>
      <c r="AH952" s="7221"/>
      <c r="AI952" s="7221"/>
      <c r="AJ952" s="7221"/>
      <c r="AK952" s="7221"/>
      <c r="AL952" s="7221"/>
      <c r="AM952" s="7221"/>
      <c r="AN952" s="7221"/>
      <c r="AO952" s="7221"/>
      <c r="AP952" s="7220"/>
      <c r="AQ952" s="7221"/>
      <c r="AR952" s="7221"/>
      <c r="AS952" s="7221"/>
      <c r="AT952" s="7221"/>
      <c r="AU952" s="7222">
        <f t="shared" si="2493"/>
        <v>0</v>
      </c>
      <c r="AV952" s="7223">
        <f t="shared" si="2494"/>
        <v>0</v>
      </c>
      <c r="AW952" s="590" t="str">
        <f t="shared" si="2468"/>
        <v>-</v>
      </c>
      <c r="AX952" s="7224"/>
      <c r="AY952" s="154" t="str">
        <f t="shared" si="2469"/>
        <v>-</v>
      </c>
      <c r="AZ952" s="367"/>
      <c r="BA952" s="154" t="str">
        <f t="shared" si="2470"/>
        <v>-</v>
      </c>
      <c r="BB952" s="367"/>
      <c r="BC952" s="368" t="str">
        <f t="shared" si="2471"/>
        <v>-</v>
      </c>
      <c r="BD952" s="369"/>
      <c r="BE952" s="4599" t="str">
        <f t="shared" si="2385"/>
        <v>-</v>
      </c>
      <c r="BF952" s="367"/>
      <c r="BG952" s="368" t="str">
        <f t="shared" si="2417"/>
        <v>-</v>
      </c>
      <c r="BH952" s="367"/>
      <c r="BI952" s="154" t="str">
        <f t="shared" si="2388"/>
        <v>-</v>
      </c>
      <c r="BJ952" s="367"/>
      <c r="BK952" s="154" t="str">
        <f t="shared" si="2472"/>
        <v>-</v>
      </c>
      <c r="BL952" s="367"/>
      <c r="BM952" s="154" t="str">
        <f t="shared" si="2473"/>
        <v>-</v>
      </c>
      <c r="BN952" s="367"/>
      <c r="BO952" s="155" t="str">
        <f t="shared" si="2474"/>
        <v>-</v>
      </c>
      <c r="BP952" s="367"/>
      <c r="BQ952" s="154" t="str">
        <f t="shared" si="2386"/>
        <v>-</v>
      </c>
      <c r="BR952" s="369"/>
      <c r="BS952" s="154" t="str">
        <f t="shared" si="2475"/>
        <v>-</v>
      </c>
      <c r="BT952" s="369"/>
      <c r="BU952" s="154" t="str">
        <f t="shared" si="2476"/>
        <v>-</v>
      </c>
      <c r="BV952" s="369"/>
      <c r="BW952" s="154" t="str">
        <f t="shared" si="2477"/>
        <v>-</v>
      </c>
      <c r="BX952" s="367"/>
      <c r="BY952" s="154" t="str">
        <f t="shared" si="2478"/>
        <v>-</v>
      </c>
      <c r="BZ952" s="369"/>
      <c r="CA952" s="154" t="str">
        <f t="shared" si="2479"/>
        <v>-</v>
      </c>
      <c r="CB952" s="367"/>
      <c r="CC952" s="154" t="str">
        <f t="shared" si="2480"/>
        <v>-</v>
      </c>
      <c r="CD952" s="367"/>
      <c r="CE952" s="7225" t="str">
        <f t="shared" si="2495"/>
        <v>-</v>
      </c>
      <c r="CF952" s="7224"/>
      <c r="CG952" s="7227" t="str">
        <f t="shared" si="2496"/>
        <v>-</v>
      </c>
      <c r="CH952" s="7226"/>
      <c r="CI952" s="7225" t="str">
        <f t="shared" si="2497"/>
        <v>-</v>
      </c>
      <c r="CJ952" s="7224"/>
      <c r="CK952" s="7225" t="str">
        <f t="shared" si="2498"/>
        <v>-</v>
      </c>
      <c r="CL952" s="7226"/>
      <c r="CM952" s="7225" t="str">
        <f t="shared" si="2499"/>
        <v>-</v>
      </c>
      <c r="CN952" s="7226"/>
      <c r="CO952" s="7227" t="str">
        <f t="shared" si="2500"/>
        <v>-</v>
      </c>
      <c r="CP952" s="7226"/>
      <c r="CQ952" s="7227" t="str">
        <f t="shared" si="2501"/>
        <v>-</v>
      </c>
      <c r="CR952" s="7226"/>
      <c r="CS952" s="2850" t="str">
        <f t="shared" si="2481"/>
        <v>-</v>
      </c>
      <c r="CT952" s="2851"/>
      <c r="CU952" s="2855"/>
      <c r="CV952" s="2851"/>
      <c r="CW952" s="2850" t="str">
        <f t="shared" si="2482"/>
        <v>-</v>
      </c>
      <c r="CX952" s="2851"/>
      <c r="CY952" s="2855" t="str">
        <f t="shared" si="2483"/>
        <v>-</v>
      </c>
      <c r="CZ952" s="2851"/>
      <c r="DA952" s="154" t="str">
        <f t="shared" si="2484"/>
        <v>-</v>
      </c>
      <c r="DB952" s="369"/>
      <c r="DC952" s="155" t="str">
        <f t="shared" si="2485"/>
        <v>-</v>
      </c>
      <c r="DD952" s="367"/>
      <c r="DE952" s="374">
        <f t="shared" si="2486"/>
        <v>0</v>
      </c>
      <c r="DF952" s="373"/>
      <c r="DG952" s="818">
        <f t="shared" si="2487"/>
        <v>0</v>
      </c>
      <c r="DH952" s="372"/>
      <c r="DI952" s="267">
        <f t="shared" si="2456"/>
        <v>0</v>
      </c>
      <c r="DJ952" s="373"/>
      <c r="DK952" s="374">
        <f t="shared" si="2457"/>
        <v>0</v>
      </c>
      <c r="DL952" s="373"/>
      <c r="DM952" s="375">
        <f t="shared" si="2458"/>
        <v>0</v>
      </c>
      <c r="DN952" s="373"/>
      <c r="DO952" s="155">
        <f t="shared" si="2459"/>
        <v>0</v>
      </c>
      <c r="DP952" s="372"/>
      <c r="DQ952" s="155">
        <f t="shared" si="2460"/>
        <v>0</v>
      </c>
      <c r="DR952" s="373"/>
      <c r="DS952" s="155">
        <f t="shared" si="2461"/>
        <v>0</v>
      </c>
      <c r="DT952" s="372"/>
      <c r="DU952" s="155">
        <f t="shared" si="2462"/>
        <v>0</v>
      </c>
      <c r="DV952" s="373"/>
      <c r="DW952" s="4891">
        <f t="shared" si="2463"/>
        <v>0</v>
      </c>
      <c r="DX952" s="372"/>
      <c r="DY952" s="154">
        <f t="shared" si="2466"/>
        <v>0</v>
      </c>
      <c r="DZ952" s="373"/>
      <c r="EA952" s="154">
        <f t="shared" si="2464"/>
        <v>0</v>
      </c>
      <c r="EB952" s="373"/>
      <c r="EC952" s="269">
        <f t="shared" si="2465"/>
        <v>0</v>
      </c>
      <c r="ED952" s="376"/>
      <c r="EE952" s="6971">
        <f t="shared" si="2389"/>
        <v>0</v>
      </c>
      <c r="EF952" s="7230"/>
      <c r="EG952" s="273"/>
      <c r="EH952" s="274"/>
      <c r="EI952" s="275"/>
      <c r="EJ952" s="276"/>
      <c r="EK952" s="275"/>
      <c r="EL952" s="277"/>
      <c r="EM952" s="829" t="str">
        <f t="shared" si="2502"/>
        <v xml:space="preserve"> </v>
      </c>
      <c r="EN952" s="7229"/>
      <c r="EO952" s="7227">
        <f t="shared" si="2503"/>
        <v>0</v>
      </c>
      <c r="EP952" s="7228"/>
      <c r="ER952" s="7231"/>
      <c r="ET952" s="154">
        <v>46316</v>
      </c>
      <c r="EU952" s="373">
        <v>4263480</v>
      </c>
      <c r="EV952" s="154">
        <f t="shared" si="2488"/>
        <v>1</v>
      </c>
      <c r="EW952" s="7228"/>
      <c r="EX952" s="7225"/>
      <c r="EY952" s="7226"/>
      <c r="EZ952" s="7225"/>
      <c r="FA952" s="7226"/>
      <c r="FB952" s="7225"/>
      <c r="FC952" s="7226"/>
      <c r="FD952" s="7225">
        <v>1</v>
      </c>
      <c r="FE952" s="7226"/>
      <c r="FF952" s="7227"/>
      <c r="FG952" s="7226"/>
      <c r="FH952" s="7225">
        <v>1</v>
      </c>
      <c r="FI952" s="7226"/>
      <c r="FJ952" s="154">
        <f t="shared" si="2492"/>
        <v>1</v>
      </c>
      <c r="FK952" s="373"/>
      <c r="FL952" s="155">
        <f t="shared" si="2490"/>
        <v>1</v>
      </c>
      <c r="FM952" s="7224"/>
      <c r="FN952" s="7225"/>
      <c r="FO952" s="7226"/>
      <c r="FP952" s="7225"/>
      <c r="FQ952" s="7226"/>
      <c r="FS952" s="7225"/>
      <c r="FT952" s="7226"/>
    </row>
    <row r="953" spans="1:176" ht="18.600000000000001" customHeight="1">
      <c r="A953" s="228">
        <f t="shared" si="2221"/>
        <v>943</v>
      </c>
      <c r="B953" s="343" t="str">
        <f t="shared" si="2491"/>
        <v>4IE</v>
      </c>
      <c r="C953" s="6947">
        <v>46357</v>
      </c>
      <c r="D953" s="7521" t="s">
        <v>1601</v>
      </c>
      <c r="E953" s="7528" t="s">
        <v>2060</v>
      </c>
      <c r="F953" s="1564"/>
      <c r="G953" s="1263"/>
      <c r="H953" s="1330" t="s">
        <v>630</v>
      </c>
      <c r="I953" s="1264" t="s">
        <v>48</v>
      </c>
      <c r="J953" s="1264"/>
      <c r="K953" s="599" t="s">
        <v>11</v>
      </c>
      <c r="L953" s="600"/>
      <c r="M953" s="7259">
        <v>46354</v>
      </c>
      <c r="N953" s="353"/>
      <c r="O953" s="7886">
        <v>46358</v>
      </c>
      <c r="P953" s="353"/>
      <c r="Q953" s="7281">
        <v>46359</v>
      </c>
      <c r="R953" s="353"/>
      <c r="S953" s="7281">
        <v>46360</v>
      </c>
      <c r="T953" s="353"/>
      <c r="U953" s="7610">
        <v>46359</v>
      </c>
      <c r="V953" s="353"/>
      <c r="W953" s="7863">
        <v>46361</v>
      </c>
      <c r="X953" s="357"/>
      <c r="Y953" s="359">
        <v>46366</v>
      </c>
      <c r="Z953" s="601">
        <v>46366</v>
      </c>
      <c r="AA953" s="601"/>
      <c r="AB953" s="359"/>
      <c r="AC953" s="251"/>
      <c r="AD953" s="361"/>
      <c r="AE953" s="362">
        <v>25</v>
      </c>
      <c r="AF953" s="363" t="str">
        <f t="shared" si="2467"/>
        <v>4IE</v>
      </c>
      <c r="AG953" s="364"/>
      <c r="AH953" s="364"/>
      <c r="AI953" s="364"/>
      <c r="AJ953" s="364"/>
      <c r="AK953" s="364"/>
      <c r="AL953" s="364"/>
      <c r="AM953" s="364"/>
      <c r="AN953" s="364"/>
      <c r="AO953" s="364"/>
      <c r="AP953" s="363"/>
      <c r="AQ953" s="255"/>
      <c r="AR953" s="255"/>
      <c r="AS953" s="255"/>
      <c r="AT953" s="255"/>
      <c r="AU953" s="2843">
        <f t="shared" si="2493"/>
        <v>0</v>
      </c>
      <c r="AV953" s="4008">
        <f t="shared" si="2494"/>
        <v>0</v>
      </c>
      <c r="AW953" s="590" t="str">
        <f t="shared" si="2468"/>
        <v>-</v>
      </c>
      <c r="AX953" s="369"/>
      <c r="AY953" s="154" t="str">
        <f t="shared" si="2469"/>
        <v>-</v>
      </c>
      <c r="AZ953" s="367"/>
      <c r="BA953" s="154" t="str">
        <f t="shared" si="2470"/>
        <v>-</v>
      </c>
      <c r="BB953" s="367"/>
      <c r="BC953" s="368" t="str">
        <f t="shared" si="2471"/>
        <v>-</v>
      </c>
      <c r="BD953" s="369"/>
      <c r="BE953" s="4599" t="str">
        <f t="shared" si="2385"/>
        <v>-</v>
      </c>
      <c r="BF953" s="367"/>
      <c r="BG953" s="368" t="str">
        <f t="shared" si="2417"/>
        <v>-</v>
      </c>
      <c r="BH953" s="367"/>
      <c r="BI953" s="154" t="str">
        <f t="shared" si="2388"/>
        <v>-</v>
      </c>
      <c r="BJ953" s="367"/>
      <c r="BK953" s="154" t="str">
        <f t="shared" si="2472"/>
        <v>-</v>
      </c>
      <c r="BL953" s="367"/>
      <c r="BM953" s="154" t="str">
        <f t="shared" si="2473"/>
        <v>-</v>
      </c>
      <c r="BN953" s="367"/>
      <c r="BO953" s="155" t="str">
        <f t="shared" si="2474"/>
        <v>-</v>
      </c>
      <c r="BP953" s="367"/>
      <c r="BQ953" s="154" t="str">
        <f t="shared" si="2386"/>
        <v>-</v>
      </c>
      <c r="BR953" s="369"/>
      <c r="BS953" s="154" t="str">
        <f t="shared" si="2475"/>
        <v>-</v>
      </c>
      <c r="BT953" s="369"/>
      <c r="BU953" s="154" t="str">
        <f t="shared" si="2476"/>
        <v>-</v>
      </c>
      <c r="BV953" s="369"/>
      <c r="BW953" s="154" t="str">
        <f t="shared" si="2477"/>
        <v>-</v>
      </c>
      <c r="BX953" s="367"/>
      <c r="BY953" s="154" t="str">
        <f t="shared" si="2478"/>
        <v>-</v>
      </c>
      <c r="BZ953" s="369"/>
      <c r="CA953" s="154" t="str">
        <f t="shared" si="2479"/>
        <v>-</v>
      </c>
      <c r="CB953" s="367"/>
      <c r="CC953" s="154" t="str">
        <f t="shared" si="2480"/>
        <v>-</v>
      </c>
      <c r="CD953" s="367"/>
      <c r="CE953" s="2850" t="str">
        <f t="shared" si="2495"/>
        <v>-</v>
      </c>
      <c r="CF953" s="2846"/>
      <c r="CG953" s="2855" t="str">
        <f t="shared" si="2496"/>
        <v>-</v>
      </c>
      <c r="CH953" s="2851"/>
      <c r="CI953" s="2850" t="str">
        <f t="shared" si="2497"/>
        <v>-</v>
      </c>
      <c r="CJ953" s="2846"/>
      <c r="CK953" s="2850" t="str">
        <f t="shared" si="2498"/>
        <v>-</v>
      </c>
      <c r="CL953" s="2851"/>
      <c r="CM953" s="2850" t="str">
        <f t="shared" si="2499"/>
        <v>-</v>
      </c>
      <c r="CN953" s="2851"/>
      <c r="CO953" s="2855" t="str">
        <f t="shared" si="2500"/>
        <v>-</v>
      </c>
      <c r="CP953" s="2851"/>
      <c r="CQ953" s="2855" t="str">
        <f t="shared" si="2501"/>
        <v>-</v>
      </c>
      <c r="CR953" s="2851"/>
      <c r="CS953" s="2850" t="str">
        <f t="shared" si="2481"/>
        <v>-</v>
      </c>
      <c r="CT953" s="2851"/>
      <c r="CU953" s="2855"/>
      <c r="CV953" s="2851"/>
      <c r="CW953" s="2850" t="str">
        <f t="shared" si="2482"/>
        <v>-</v>
      </c>
      <c r="CX953" s="2851"/>
      <c r="CY953" s="2855" t="str">
        <f t="shared" si="2483"/>
        <v>-</v>
      </c>
      <c r="CZ953" s="2851"/>
      <c r="DA953" s="154" t="str">
        <f t="shared" si="2484"/>
        <v>-</v>
      </c>
      <c r="DB953" s="369"/>
      <c r="DC953" s="155" t="str">
        <f t="shared" si="2485"/>
        <v>-</v>
      </c>
      <c r="DD953" s="367"/>
      <c r="DE953" s="374">
        <f t="shared" si="2486"/>
        <v>0</v>
      </c>
      <c r="DF953" s="373"/>
      <c r="DG953" s="818">
        <f t="shared" si="2487"/>
        <v>0</v>
      </c>
      <c r="DH953" s="372"/>
      <c r="DI953" s="267">
        <f t="shared" si="2456"/>
        <v>0</v>
      </c>
      <c r="DJ953" s="373"/>
      <c r="DK953" s="374">
        <f t="shared" si="2457"/>
        <v>0</v>
      </c>
      <c r="DL953" s="373"/>
      <c r="DM953" s="375">
        <f t="shared" si="2458"/>
        <v>0</v>
      </c>
      <c r="DN953" s="373"/>
      <c r="DO953" s="155">
        <f t="shared" si="2459"/>
        <v>0</v>
      </c>
      <c r="DP953" s="372"/>
      <c r="DQ953" s="155">
        <f t="shared" si="2460"/>
        <v>0</v>
      </c>
      <c r="DR953" s="373"/>
      <c r="DS953" s="155">
        <f t="shared" si="2461"/>
        <v>0</v>
      </c>
      <c r="DT953" s="372"/>
      <c r="DU953" s="155">
        <f t="shared" si="2462"/>
        <v>0</v>
      </c>
      <c r="DV953" s="373"/>
      <c r="DW953" s="4891">
        <f t="shared" si="2463"/>
        <v>0</v>
      </c>
      <c r="DX953" s="372"/>
      <c r="DY953" s="154">
        <f t="shared" si="2466"/>
        <v>0</v>
      </c>
      <c r="DZ953" s="373"/>
      <c r="EA953" s="154">
        <f t="shared" si="2464"/>
        <v>0</v>
      </c>
      <c r="EB953" s="373"/>
      <c r="EC953" s="269">
        <f t="shared" si="2465"/>
        <v>0</v>
      </c>
      <c r="ED953" s="376"/>
      <c r="EE953" s="822">
        <f t="shared" si="2389"/>
        <v>0</v>
      </c>
      <c r="EF953" s="377"/>
      <c r="EG953" s="273"/>
      <c r="EH953" s="274"/>
      <c r="EI953" s="275"/>
      <c r="EJ953" s="276"/>
      <c r="EK953" s="275"/>
      <c r="EL953" s="277"/>
      <c r="EM953" s="278" t="str">
        <f t="shared" si="2502"/>
        <v xml:space="preserve"> </v>
      </c>
      <c r="EN953" s="372"/>
      <c r="EO953" s="155">
        <f t="shared" si="2503"/>
        <v>0</v>
      </c>
      <c r="EP953" s="373"/>
      <c r="ER953" s="194"/>
      <c r="ET953" s="154">
        <v>46316</v>
      </c>
      <c r="EU953" s="373">
        <v>4263480</v>
      </c>
      <c r="EV953" s="154">
        <f t="shared" si="2488"/>
        <v>1</v>
      </c>
      <c r="EW953" s="373"/>
      <c r="EX953" s="154"/>
      <c r="EY953" s="367"/>
      <c r="EZ953" s="154"/>
      <c r="FA953" s="367"/>
      <c r="FB953" s="154"/>
      <c r="FC953" s="367"/>
      <c r="FD953" s="154">
        <v>1</v>
      </c>
      <c r="FE953" s="367"/>
      <c r="FF953" s="155"/>
      <c r="FG953" s="367"/>
      <c r="FH953" s="154">
        <v>1</v>
      </c>
      <c r="FI953" s="367"/>
      <c r="FJ953" s="154">
        <f t="shared" si="2492"/>
        <v>1</v>
      </c>
      <c r="FK953" s="373"/>
      <c r="FL953" s="155">
        <f t="shared" si="2490"/>
        <v>1</v>
      </c>
      <c r="FM953" s="279"/>
      <c r="FN953" s="1184"/>
      <c r="FO953" s="280"/>
      <c r="FP953" s="281"/>
      <c r="FQ953" s="282"/>
      <c r="FS953" s="281"/>
      <c r="FT953" s="282"/>
    </row>
    <row r="954" spans="1:176" ht="18.600000000000001" customHeight="1">
      <c r="A954" s="228">
        <f t="shared" ref="A954:A1034" si="2504">ROW()-10</f>
        <v>944</v>
      </c>
      <c r="B954" s="343" t="str">
        <f>AF954</f>
        <v>4IE</v>
      </c>
      <c r="C954" s="6947">
        <v>46357</v>
      </c>
      <c r="D954" s="1050" t="s">
        <v>2555</v>
      </c>
      <c r="E954" s="1051" t="s">
        <v>2556</v>
      </c>
      <c r="F954" s="1564"/>
      <c r="G954" s="1263"/>
      <c r="H954" s="1330" t="s">
        <v>629</v>
      </c>
      <c r="I954" s="1264" t="s">
        <v>992</v>
      </c>
      <c r="J954" s="1264" t="s">
        <v>2558</v>
      </c>
      <c r="K954" s="599" t="s">
        <v>503</v>
      </c>
      <c r="L954" s="600"/>
      <c r="M954" s="5636">
        <v>46357</v>
      </c>
      <c r="N954" s="353"/>
      <c r="O954" s="5636">
        <v>46358</v>
      </c>
      <c r="P954" s="353"/>
      <c r="Q954" s="6286">
        <v>46360</v>
      </c>
      <c r="R954" s="353"/>
      <c r="S954" s="6286">
        <v>46361</v>
      </c>
      <c r="T954" s="353"/>
      <c r="U954" s="7610">
        <v>46359</v>
      </c>
      <c r="V954" s="353"/>
      <c r="W954" s="7864">
        <v>46361</v>
      </c>
      <c r="X954" s="357"/>
      <c r="Y954" s="359">
        <v>46366</v>
      </c>
      <c r="Z954" s="359">
        <v>46366</v>
      </c>
      <c r="AA954" s="602"/>
      <c r="AB954" s="979"/>
      <c r="AC954" s="602"/>
      <c r="AD954" s="361"/>
      <c r="AE954" s="362">
        <v>25</v>
      </c>
      <c r="AF954" s="363" t="str">
        <f>IF($AE954=0,"　",VLOOKUP($AE954,ﾚｰｻﾞOP,69,0))</f>
        <v>4IE</v>
      </c>
      <c r="AG954" s="364"/>
      <c r="AH954" s="364"/>
      <c r="AI954" s="364"/>
      <c r="AJ954" s="364"/>
      <c r="AK954" s="364"/>
      <c r="AL954" s="364"/>
      <c r="AM954" s="364"/>
      <c r="AN954" s="364"/>
      <c r="AO954" s="364"/>
      <c r="AP954" s="363"/>
      <c r="AQ954" s="255"/>
      <c r="AR954" s="255"/>
      <c r="AS954" s="255"/>
      <c r="AT954" s="255"/>
      <c r="AU954" s="2843">
        <f t="shared" si="2493"/>
        <v>0</v>
      </c>
      <c r="AV954" s="4008">
        <f t="shared" si="2494"/>
        <v>0</v>
      </c>
      <c r="AW954" s="590" t="str">
        <f>IF($AE954=0,"　",VLOOKUP($AE954,ﾚｰｻﾞOP,5,0))</f>
        <v>-</v>
      </c>
      <c r="AX954" s="369"/>
      <c r="AY954" s="154" t="str">
        <f>IF($AE954=0,"　",VLOOKUP($AE954,ﾚｰｻﾞOP,6,0))</f>
        <v>-</v>
      </c>
      <c r="AZ954" s="367"/>
      <c r="BA954" s="154" t="str">
        <f>IF($AE954=0,"　",VLOOKUP($AE954,ﾚｰｻﾞOP,7,0))</f>
        <v>-</v>
      </c>
      <c r="BB954" s="367"/>
      <c r="BC954" s="368" t="str">
        <f>IF($AE954=0,"　",VLOOKUP($AE954,ﾚｰｻﾞOP,8,0))</f>
        <v>-</v>
      </c>
      <c r="BD954" s="369"/>
      <c r="BE954" s="4599" t="str">
        <f>IF($AE954=0,"　",VLOOKUP($AE954,ﾚｰｻﾞOP,9,0))</f>
        <v>-</v>
      </c>
      <c r="BF954" s="367"/>
      <c r="BG954" s="368" t="str">
        <f>IF($AE954=0,"　",VLOOKUP($AE954,ﾚｰｻﾞOP,10,0))</f>
        <v>-</v>
      </c>
      <c r="BH954" s="367"/>
      <c r="BI954" s="154" t="str">
        <f>IF($AE954=0,"　",VLOOKUP($AE954,ﾚｰｻﾞOP,11,0))</f>
        <v>-</v>
      </c>
      <c r="BJ954" s="367"/>
      <c r="BK954" s="154" t="str">
        <f>IF($AE954=0,"　",VLOOKUP($AE954,ﾚｰｻﾞOP,57,0))</f>
        <v>-</v>
      </c>
      <c r="BL954" s="367"/>
      <c r="BM954" s="154" t="str">
        <f>IF($AE954=0,"　",VLOOKUP($AE954,ﾚｰｻﾞOP,58,0))</f>
        <v>-</v>
      </c>
      <c r="BN954" s="367"/>
      <c r="BO954" s="155" t="str">
        <f>IF($AE954=0,"　",VLOOKUP($AE954,ﾚｰｻﾞOP,59,0))</f>
        <v>-</v>
      </c>
      <c r="BP954" s="367"/>
      <c r="BQ954" s="154" t="str">
        <f>IF($AE954=0,"　",VLOOKUP($AE954,ﾚｰｻﾞOP,12,0))</f>
        <v>-</v>
      </c>
      <c r="BR954" s="369"/>
      <c r="BS954" s="154" t="str">
        <f>IF($AE954=0,"　",VLOOKUP($AE954,ﾚｰｻﾞOP,13,0))</f>
        <v>-</v>
      </c>
      <c r="BT954" s="369"/>
      <c r="BU954" s="154" t="str">
        <f>IF($AE954=0,"　",VLOOKUP($AE954,ﾚｰｻﾞOP,14,0))</f>
        <v>-</v>
      </c>
      <c r="BV954" s="369"/>
      <c r="BW954" s="154" t="str">
        <f>IF($AE954=0,"　",VLOOKUP($AE954,ﾚｰｻﾞOP,15,0))</f>
        <v>-</v>
      </c>
      <c r="BX954" s="367"/>
      <c r="BY954" s="154" t="str">
        <f>IF($AE954=0,"　",VLOOKUP($AE954,ﾚｰｻﾞOP,16,0))</f>
        <v>-</v>
      </c>
      <c r="BZ954" s="369"/>
      <c r="CA954" s="154" t="str">
        <f>IF($AE954=0,"　",VLOOKUP($AE954,ﾚｰｻﾞOP,17,0))</f>
        <v>-</v>
      </c>
      <c r="CB954" s="367"/>
      <c r="CC954" s="154" t="str">
        <f>IF($AE954=0,"　",VLOOKUP($AE954,ﾚｰｻﾞOP,18,0))</f>
        <v>-</v>
      </c>
      <c r="CD954" s="367"/>
      <c r="CE954" s="2850" t="str">
        <f t="shared" si="2495"/>
        <v>-</v>
      </c>
      <c r="CF954" s="2846"/>
      <c r="CG954" s="2855" t="str">
        <f t="shared" si="2496"/>
        <v>-</v>
      </c>
      <c r="CH954" s="2851"/>
      <c r="CI954" s="2850" t="str">
        <f t="shared" si="2497"/>
        <v>-</v>
      </c>
      <c r="CJ954" s="2846"/>
      <c r="CK954" s="2850" t="str">
        <f t="shared" si="2498"/>
        <v>-</v>
      </c>
      <c r="CL954" s="2851"/>
      <c r="CM954" s="2850" t="str">
        <f t="shared" si="2499"/>
        <v>-</v>
      </c>
      <c r="CN954" s="2851"/>
      <c r="CO954" s="2855" t="str">
        <f t="shared" si="2500"/>
        <v>-</v>
      </c>
      <c r="CP954" s="2851"/>
      <c r="CQ954" s="2855" t="str">
        <f t="shared" si="2501"/>
        <v>-</v>
      </c>
      <c r="CR954" s="2851"/>
      <c r="CS954" s="2850" t="str">
        <f>IF($AE954=0,"　",VLOOKUP($AE954,ﾚｰｻﾞOP,26,0))</f>
        <v>-</v>
      </c>
      <c r="CT954" s="2851"/>
      <c r="CU954" s="2855"/>
      <c r="CV954" s="2851"/>
      <c r="CW954" s="2850" t="str">
        <f>IF($AE954=0,"　",VLOOKUP($AE954,ﾚｰｻﾞOP,28,0))</f>
        <v>-</v>
      </c>
      <c r="CX954" s="2851"/>
      <c r="CY954" s="2855" t="str">
        <f>IF($AE954=0,"　",VLOOKUP($AE954,ﾚｰｻﾞOP,29,0))</f>
        <v>-</v>
      </c>
      <c r="CZ954" s="2851"/>
      <c r="DA954" s="154" t="str">
        <f>IF($AE954=0,"　",VLOOKUP($AE954,ﾚｰｻﾞOP,30,0))</f>
        <v>-</v>
      </c>
      <c r="DB954" s="369"/>
      <c r="DC954" s="155" t="str">
        <f>IF($AE954=0,"　",VLOOKUP($AE954,ﾚｰｻﾞOP,31,0))</f>
        <v>-</v>
      </c>
      <c r="DD954" s="367"/>
      <c r="DE954" s="374">
        <f>IF(AG954=1,1,0)</f>
        <v>0</v>
      </c>
      <c r="DF954" s="373"/>
      <c r="DG954" s="818">
        <f>IF(AH954=1,1,0)</f>
        <v>0</v>
      </c>
      <c r="DH954" s="372"/>
      <c r="DI954" s="267">
        <f>IF(AG954=1,1,0)</f>
        <v>0</v>
      </c>
      <c r="DJ954" s="373"/>
      <c r="DK954" s="374">
        <f>IF(AU954=2,1,0)</f>
        <v>0</v>
      </c>
      <c r="DL954" s="373"/>
      <c r="DM954" s="375">
        <f>IF(AU954=1,1,0)</f>
        <v>0</v>
      </c>
      <c r="DN954" s="373"/>
      <c r="DO954" s="155">
        <f>IF(AJ954=1,1,0)</f>
        <v>0</v>
      </c>
      <c r="DP954" s="372"/>
      <c r="DQ954" s="155">
        <f>IF(AK954=1,1,0)</f>
        <v>0</v>
      </c>
      <c r="DR954" s="373"/>
      <c r="DS954" s="155">
        <f>IF(AL954=1,1,0)</f>
        <v>0</v>
      </c>
      <c r="DT954" s="372"/>
      <c r="DU954" s="155">
        <f>IF(AM954=1,1,0)</f>
        <v>0</v>
      </c>
      <c r="DV954" s="373"/>
      <c r="DW954" s="4891">
        <f>IF(AN954=1,1,0)</f>
        <v>0</v>
      </c>
      <c r="DX954" s="372"/>
      <c r="DY954" s="154">
        <f>IF(AO954=1,1,0)</f>
        <v>0</v>
      </c>
      <c r="DZ954" s="373"/>
      <c r="EA954" s="154">
        <f>IF(AP954=1,1,0)</f>
        <v>0</v>
      </c>
      <c r="EB954" s="373"/>
      <c r="EC954" s="269">
        <f>IF(AQ954=1,1,0)</f>
        <v>0</v>
      </c>
      <c r="ED954" s="376"/>
      <c r="EE954" s="822">
        <f>IF(AV954=0,0,1)</f>
        <v>0</v>
      </c>
      <c r="EF954" s="377"/>
      <c r="EG954" s="273"/>
      <c r="EH954" s="274"/>
      <c r="EI954" s="275"/>
      <c r="EJ954" s="276"/>
      <c r="EK954" s="275"/>
      <c r="EL954" s="277"/>
      <c r="EM954" s="278" t="str">
        <f t="shared" si="2502"/>
        <v xml:space="preserve"> </v>
      </c>
      <c r="EN954" s="372"/>
      <c r="EO954" s="155">
        <f t="shared" si="2503"/>
        <v>0</v>
      </c>
      <c r="EP954" s="373"/>
      <c r="ER954" s="194"/>
      <c r="ET954" s="154">
        <f>IF($AE954=0,"　",VLOOKUP($AE954,ﾚｰｻﾞOP,60,0))</f>
        <v>1</v>
      </c>
      <c r="EU954" s="373"/>
      <c r="EV954" s="154">
        <f>IF($AE954=0,"　",VLOOKUP($AE954,ﾚｰｻﾞOP,60,0))</f>
        <v>1</v>
      </c>
      <c r="EW954" s="373"/>
      <c r="EX954" s="154"/>
      <c r="EY954" s="367"/>
      <c r="EZ954" s="154">
        <v>1</v>
      </c>
      <c r="FA954" s="367"/>
      <c r="FB954" s="154"/>
      <c r="FC954" s="367"/>
      <c r="FD954" s="154">
        <v>1</v>
      </c>
      <c r="FE954" s="367"/>
      <c r="FF954" s="155"/>
      <c r="FG954" s="367"/>
      <c r="FH954" s="154"/>
      <c r="FI954" s="367"/>
      <c r="FJ954" s="154">
        <f>IF($AE954=0,"　",VLOOKUP($AE954,ﾚｰｻﾞOP,67,0))</f>
        <v>1</v>
      </c>
      <c r="FK954" s="373"/>
      <c r="FL954" s="155">
        <f>IF($AE954=0,"　",VLOOKUP($AE954,ﾚｰｻﾞOP,68,0))</f>
        <v>1</v>
      </c>
      <c r="FM954" s="279"/>
      <c r="FN954" s="1184"/>
      <c r="FO954" s="280"/>
      <c r="FP954" s="281"/>
      <c r="FQ954" s="282"/>
      <c r="FS954" s="281"/>
      <c r="FT954" s="282"/>
    </row>
    <row r="955" spans="1:176" ht="18.600000000000001" customHeight="1">
      <c r="A955" s="228">
        <f t="shared" si="2504"/>
        <v>945</v>
      </c>
      <c r="B955" s="343" t="str">
        <f>AF955</f>
        <v>4IE</v>
      </c>
      <c r="C955" s="6947">
        <v>46357</v>
      </c>
      <c r="D955" s="1050" t="s">
        <v>2555</v>
      </c>
      <c r="E955" s="1051" t="s">
        <v>2557</v>
      </c>
      <c r="F955" s="1564"/>
      <c r="G955" s="1263"/>
      <c r="H955" s="1330" t="s">
        <v>629</v>
      </c>
      <c r="I955" s="1264" t="s">
        <v>992</v>
      </c>
      <c r="J955" s="1264" t="s">
        <v>2558</v>
      </c>
      <c r="K955" s="599" t="s">
        <v>503</v>
      </c>
      <c r="L955" s="600"/>
      <c r="M955" s="6275">
        <v>46357</v>
      </c>
      <c r="N955" s="353"/>
      <c r="O955" s="6275">
        <v>46359</v>
      </c>
      <c r="P955" s="353"/>
      <c r="Q955" s="354">
        <v>46360</v>
      </c>
      <c r="R955" s="353"/>
      <c r="S955" s="354">
        <v>46361</v>
      </c>
      <c r="T955" s="353"/>
      <c r="U955" s="7685">
        <v>46360</v>
      </c>
      <c r="V955" s="353"/>
      <c r="W955" s="7831">
        <v>46361</v>
      </c>
      <c r="X955" s="357"/>
      <c r="Y955" s="359">
        <v>46366</v>
      </c>
      <c r="Z955" s="359">
        <v>46366</v>
      </c>
      <c r="AA955" s="602"/>
      <c r="AB955" s="979"/>
      <c r="AC955" s="251"/>
      <c r="AD955" s="361"/>
      <c r="AE955" s="362">
        <v>25</v>
      </c>
      <c r="AF955" s="363" t="str">
        <f>IF($AE955=0,"　",VLOOKUP($AE955,ﾚｰｻﾞOP,69,0))</f>
        <v>4IE</v>
      </c>
      <c r="AG955" s="364"/>
      <c r="AH955" s="364"/>
      <c r="AI955" s="364"/>
      <c r="AJ955" s="364"/>
      <c r="AK955" s="364"/>
      <c r="AL955" s="364"/>
      <c r="AM955" s="364"/>
      <c r="AN955" s="364"/>
      <c r="AO955" s="364"/>
      <c r="AP955" s="363"/>
      <c r="AQ955" s="255"/>
      <c r="AR955" s="255"/>
      <c r="AS955" s="255"/>
      <c r="AT955" s="255"/>
      <c r="AU955" s="2843">
        <f t="shared" si="2493"/>
        <v>0</v>
      </c>
      <c r="AV955" s="4008">
        <f t="shared" si="2494"/>
        <v>0</v>
      </c>
      <c r="AW955" s="590" t="str">
        <f>IF($AE955=0,"　",VLOOKUP($AE955,ﾚｰｻﾞOP,5,0))</f>
        <v>-</v>
      </c>
      <c r="AX955" s="369"/>
      <c r="AY955" s="154" t="str">
        <f>IF($AE955=0,"　",VLOOKUP($AE955,ﾚｰｻﾞOP,6,0))</f>
        <v>-</v>
      </c>
      <c r="AZ955" s="367"/>
      <c r="BA955" s="154" t="str">
        <f>IF($AE955=0,"　",VLOOKUP($AE955,ﾚｰｻﾞOP,7,0))</f>
        <v>-</v>
      </c>
      <c r="BB955" s="367"/>
      <c r="BC955" s="368" t="str">
        <f>IF($AE955=0,"　",VLOOKUP($AE955,ﾚｰｻﾞOP,8,0))</f>
        <v>-</v>
      </c>
      <c r="BD955" s="369"/>
      <c r="BE955" s="4599" t="str">
        <f>IF($AE955=0,"　",VLOOKUP($AE955,ﾚｰｻﾞOP,9,0))</f>
        <v>-</v>
      </c>
      <c r="BF955" s="367"/>
      <c r="BG955" s="368" t="str">
        <f>IF($AE955=0,"　",VLOOKUP($AE955,ﾚｰｻﾞOP,10,0))</f>
        <v>-</v>
      </c>
      <c r="BH955" s="367"/>
      <c r="BI955" s="154" t="str">
        <f>IF($AE955=0,"　",VLOOKUP($AE955,ﾚｰｻﾞOP,11,0))</f>
        <v>-</v>
      </c>
      <c r="BJ955" s="367"/>
      <c r="BK955" s="154" t="str">
        <f>IF($AE955=0,"　",VLOOKUP($AE955,ﾚｰｻﾞOP,57,0))</f>
        <v>-</v>
      </c>
      <c r="BL955" s="367"/>
      <c r="BM955" s="154" t="str">
        <f>IF($AE955=0,"　",VLOOKUP($AE955,ﾚｰｻﾞOP,58,0))</f>
        <v>-</v>
      </c>
      <c r="BN955" s="367"/>
      <c r="BO955" s="155" t="str">
        <f>IF($AE955=0,"　",VLOOKUP($AE955,ﾚｰｻﾞOP,59,0))</f>
        <v>-</v>
      </c>
      <c r="BP955" s="367"/>
      <c r="BQ955" s="154" t="str">
        <f>IF($AE955=0,"　",VLOOKUP($AE955,ﾚｰｻﾞOP,12,0))</f>
        <v>-</v>
      </c>
      <c r="BR955" s="369"/>
      <c r="BS955" s="154" t="str">
        <f>IF($AE955=0,"　",VLOOKUP($AE955,ﾚｰｻﾞOP,13,0))</f>
        <v>-</v>
      </c>
      <c r="BT955" s="369"/>
      <c r="BU955" s="154" t="str">
        <f>IF($AE955=0,"　",VLOOKUP($AE955,ﾚｰｻﾞOP,14,0))</f>
        <v>-</v>
      </c>
      <c r="BV955" s="369"/>
      <c r="BW955" s="154" t="str">
        <f>IF($AE955=0,"　",VLOOKUP($AE955,ﾚｰｻﾞOP,15,0))</f>
        <v>-</v>
      </c>
      <c r="BX955" s="367"/>
      <c r="BY955" s="154" t="str">
        <f>IF($AE955=0,"　",VLOOKUP($AE955,ﾚｰｻﾞOP,16,0))</f>
        <v>-</v>
      </c>
      <c r="BZ955" s="369"/>
      <c r="CA955" s="154" t="str">
        <f>IF($AE955=0,"　",VLOOKUP($AE955,ﾚｰｻﾞOP,17,0))</f>
        <v>-</v>
      </c>
      <c r="CB955" s="367"/>
      <c r="CC955" s="154" t="str">
        <f>IF($AE955=0,"　",VLOOKUP($AE955,ﾚｰｻﾞOP,18,0))</f>
        <v>-</v>
      </c>
      <c r="CD955" s="367"/>
      <c r="CE955" s="2850" t="str">
        <f t="shared" si="2495"/>
        <v>-</v>
      </c>
      <c r="CF955" s="2846"/>
      <c r="CG955" s="2855" t="str">
        <f t="shared" si="2496"/>
        <v>-</v>
      </c>
      <c r="CH955" s="2851"/>
      <c r="CI955" s="2850" t="str">
        <f t="shared" si="2497"/>
        <v>-</v>
      </c>
      <c r="CJ955" s="2846"/>
      <c r="CK955" s="2850" t="str">
        <f t="shared" si="2498"/>
        <v>-</v>
      </c>
      <c r="CL955" s="2851"/>
      <c r="CM955" s="2850" t="str">
        <f t="shared" si="2499"/>
        <v>-</v>
      </c>
      <c r="CN955" s="2851"/>
      <c r="CO955" s="2855" t="str">
        <f t="shared" si="2500"/>
        <v>-</v>
      </c>
      <c r="CP955" s="2851"/>
      <c r="CQ955" s="2855" t="str">
        <f t="shared" si="2501"/>
        <v>-</v>
      </c>
      <c r="CR955" s="2851"/>
      <c r="CS955" s="2850" t="str">
        <f>IF($AE955=0,"　",VLOOKUP($AE955,ﾚｰｻﾞOP,26,0))</f>
        <v>-</v>
      </c>
      <c r="CT955" s="2851"/>
      <c r="CU955" s="2855"/>
      <c r="CV955" s="2851"/>
      <c r="CW955" s="2850" t="str">
        <f>IF($AE955=0,"　",VLOOKUP($AE955,ﾚｰｻﾞOP,28,0))</f>
        <v>-</v>
      </c>
      <c r="CX955" s="2851"/>
      <c r="CY955" s="2855" t="str">
        <f>IF($AE955=0,"　",VLOOKUP($AE955,ﾚｰｻﾞOP,29,0))</f>
        <v>-</v>
      </c>
      <c r="CZ955" s="2851"/>
      <c r="DA955" s="154" t="str">
        <f>IF($AE955=0,"　",VLOOKUP($AE955,ﾚｰｻﾞOP,30,0))</f>
        <v>-</v>
      </c>
      <c r="DB955" s="369"/>
      <c r="DC955" s="155" t="str">
        <f>IF($AE955=0,"　",VLOOKUP($AE955,ﾚｰｻﾞOP,31,0))</f>
        <v>-</v>
      </c>
      <c r="DD955" s="367"/>
      <c r="DE955" s="374">
        <f>IF(AG955=1,1,0)</f>
        <v>0</v>
      </c>
      <c r="DF955" s="373"/>
      <c r="DG955" s="818">
        <f>IF(AH955=1,1,0)</f>
        <v>0</v>
      </c>
      <c r="DH955" s="372"/>
      <c r="DI955" s="267">
        <f>IF(AG955=1,1,0)</f>
        <v>0</v>
      </c>
      <c r="DJ955" s="373"/>
      <c r="DK955" s="374">
        <f>IF(AU955=2,1,0)</f>
        <v>0</v>
      </c>
      <c r="DL955" s="373"/>
      <c r="DM955" s="375">
        <f>IF(AU955=1,1,0)</f>
        <v>0</v>
      </c>
      <c r="DN955" s="373"/>
      <c r="DO955" s="155">
        <f>IF(AJ955=1,1,0)</f>
        <v>0</v>
      </c>
      <c r="DP955" s="372"/>
      <c r="DQ955" s="155">
        <f>IF(AK955=1,1,0)</f>
        <v>0</v>
      </c>
      <c r="DR955" s="373"/>
      <c r="DS955" s="155">
        <f>IF(AL955=1,1,0)</f>
        <v>0</v>
      </c>
      <c r="DT955" s="372"/>
      <c r="DU955" s="155">
        <f>IF(AM955=1,1,0)</f>
        <v>0</v>
      </c>
      <c r="DV955" s="373"/>
      <c r="DW955" s="4891">
        <f>IF(AN955=1,1,0)</f>
        <v>0</v>
      </c>
      <c r="DX955" s="372"/>
      <c r="DY955" s="154">
        <f>IF(AO955=1,1,0)</f>
        <v>0</v>
      </c>
      <c r="DZ955" s="373"/>
      <c r="EA955" s="154">
        <f>IF(AP955=1,1,0)</f>
        <v>0</v>
      </c>
      <c r="EB955" s="373"/>
      <c r="EC955" s="269">
        <f>IF(AQ955=1,1,0)</f>
        <v>0</v>
      </c>
      <c r="ED955" s="376"/>
      <c r="EE955" s="822">
        <f>IF(AV955=0,0,1)</f>
        <v>0</v>
      </c>
      <c r="EF955" s="377"/>
      <c r="EG955" s="273"/>
      <c r="EH955" s="274"/>
      <c r="EI955" s="275"/>
      <c r="EJ955" s="276"/>
      <c r="EK955" s="275"/>
      <c r="EL955" s="277"/>
      <c r="EM955" s="278" t="str">
        <f t="shared" si="2502"/>
        <v xml:space="preserve"> </v>
      </c>
      <c r="EN955" s="372"/>
      <c r="EO955" s="155">
        <f t="shared" si="2503"/>
        <v>0</v>
      </c>
      <c r="EP955" s="373"/>
      <c r="ER955" s="194"/>
      <c r="ET955" s="154">
        <f>IF($AE955=0,"　",VLOOKUP($AE955,ﾚｰｻﾞOP,60,0))</f>
        <v>1</v>
      </c>
      <c r="EU955" s="373"/>
      <c r="EV955" s="154">
        <f>IF($AE955=0,"　",VLOOKUP($AE955,ﾚｰｻﾞOP,60,0))</f>
        <v>1</v>
      </c>
      <c r="EW955" s="373"/>
      <c r="EX955" s="154"/>
      <c r="EY955" s="367"/>
      <c r="EZ955" s="154">
        <v>1</v>
      </c>
      <c r="FA955" s="367"/>
      <c r="FB955" s="154"/>
      <c r="FC955" s="367"/>
      <c r="FD955" s="154">
        <v>1</v>
      </c>
      <c r="FE955" s="367"/>
      <c r="FF955" s="155"/>
      <c r="FG955" s="367"/>
      <c r="FH955" s="154"/>
      <c r="FI955" s="367"/>
      <c r="FJ955" s="154">
        <f>IF($AE955=0,"　",VLOOKUP($AE955,ﾚｰｻﾞOP,67,0))</f>
        <v>1</v>
      </c>
      <c r="FK955" s="373"/>
      <c r="FL955" s="155">
        <f>IF($AE955=0,"　",VLOOKUP($AE955,ﾚｰｻﾞOP,68,0))</f>
        <v>1</v>
      </c>
      <c r="FM955" s="279"/>
      <c r="FN955" s="1184"/>
      <c r="FO955" s="280"/>
      <c r="FP955" s="281"/>
      <c r="FQ955" s="282"/>
      <c r="FS955" s="281"/>
      <c r="FT955" s="282"/>
    </row>
    <row r="956" spans="1:176" ht="18.600000000000001" customHeight="1">
      <c r="A956" s="228">
        <f t="shared" si="2221"/>
        <v>946</v>
      </c>
      <c r="B956" s="343" t="str">
        <f t="shared" si="2491"/>
        <v>4IE</v>
      </c>
      <c r="C956" s="6947">
        <v>46357</v>
      </c>
      <c r="D956" s="7660" t="s">
        <v>1601</v>
      </c>
      <c r="E956" s="7673">
        <v>89610314</v>
      </c>
      <c r="F956" s="7359"/>
      <c r="G956" s="7360"/>
      <c r="H956" s="1330" t="s">
        <v>630</v>
      </c>
      <c r="I956" s="1264" t="s">
        <v>48</v>
      </c>
      <c r="J956" s="7361"/>
      <c r="K956" s="599" t="s">
        <v>11</v>
      </c>
      <c r="L956" s="7908"/>
      <c r="M956" s="7883">
        <v>46358</v>
      </c>
      <c r="N956" s="7363"/>
      <c r="O956" s="7169">
        <v>46359</v>
      </c>
      <c r="P956" s="7363"/>
      <c r="Q956" s="7878">
        <v>46361</v>
      </c>
      <c r="R956" s="7363"/>
      <c r="S956" s="7878">
        <v>46363</v>
      </c>
      <c r="T956" s="7363"/>
      <c r="U956" s="7685">
        <v>46360</v>
      </c>
      <c r="V956" s="7363"/>
      <c r="W956" s="7865">
        <v>46363</v>
      </c>
      <c r="X956" s="7364"/>
      <c r="Y956" s="7365">
        <v>46367</v>
      </c>
      <c r="Z956" s="7366">
        <v>46367</v>
      </c>
      <c r="AA956" s="7366"/>
      <c r="AB956" s="7365"/>
      <c r="AC956" s="251"/>
      <c r="AD956" s="7367"/>
      <c r="AE956" s="7306">
        <v>25</v>
      </c>
      <c r="AF956" s="363" t="str">
        <f t="shared" si="2467"/>
        <v>4IE</v>
      </c>
      <c r="AG956" s="7369"/>
      <c r="AH956" s="7369"/>
      <c r="AI956" s="7369"/>
      <c r="AJ956" s="7369"/>
      <c r="AK956" s="7369"/>
      <c r="AL956" s="7369"/>
      <c r="AM956" s="7369"/>
      <c r="AN956" s="7369"/>
      <c r="AO956" s="7369"/>
      <c r="AP956" s="7368"/>
      <c r="AQ956" s="7369"/>
      <c r="AR956" s="7369"/>
      <c r="AS956" s="7369"/>
      <c r="AT956" s="7369"/>
      <c r="AU956" s="7370">
        <f t="shared" si="2493"/>
        <v>0</v>
      </c>
      <c r="AV956" s="7371">
        <f t="shared" si="2494"/>
        <v>0</v>
      </c>
      <c r="AW956" s="590" t="str">
        <f t="shared" si="2468"/>
        <v>-</v>
      </c>
      <c r="AX956" s="7372"/>
      <c r="AY956" s="154" t="str">
        <f t="shared" si="2469"/>
        <v>-</v>
      </c>
      <c r="AZ956" s="367"/>
      <c r="BA956" s="154" t="str">
        <f t="shared" si="2470"/>
        <v>-</v>
      </c>
      <c r="BB956" s="367"/>
      <c r="BC956" s="368" t="str">
        <f t="shared" si="2471"/>
        <v>-</v>
      </c>
      <c r="BD956" s="369"/>
      <c r="BE956" s="4599" t="str">
        <f t="shared" si="2385"/>
        <v>-</v>
      </c>
      <c r="BF956" s="367"/>
      <c r="BG956" s="368" t="str">
        <f t="shared" si="2417"/>
        <v>-</v>
      </c>
      <c r="BH956" s="367"/>
      <c r="BI956" s="154" t="str">
        <f t="shared" si="2388"/>
        <v>-</v>
      </c>
      <c r="BJ956" s="367"/>
      <c r="BK956" s="154" t="str">
        <f t="shared" si="2472"/>
        <v>-</v>
      </c>
      <c r="BL956" s="367"/>
      <c r="BM956" s="154" t="str">
        <f t="shared" si="2473"/>
        <v>-</v>
      </c>
      <c r="BN956" s="367"/>
      <c r="BO956" s="155" t="str">
        <f t="shared" si="2474"/>
        <v>-</v>
      </c>
      <c r="BP956" s="367"/>
      <c r="BQ956" s="154" t="str">
        <f t="shared" si="2386"/>
        <v>-</v>
      </c>
      <c r="BR956" s="369"/>
      <c r="BS956" s="154" t="str">
        <f t="shared" si="2475"/>
        <v>-</v>
      </c>
      <c r="BT956" s="369"/>
      <c r="BU956" s="154" t="str">
        <f t="shared" si="2476"/>
        <v>-</v>
      </c>
      <c r="BV956" s="369"/>
      <c r="BW956" s="154" t="str">
        <f t="shared" si="2477"/>
        <v>-</v>
      </c>
      <c r="BX956" s="367"/>
      <c r="BY956" s="154" t="str">
        <f t="shared" si="2478"/>
        <v>-</v>
      </c>
      <c r="BZ956" s="369"/>
      <c r="CA956" s="154" t="str">
        <f t="shared" si="2479"/>
        <v>-</v>
      </c>
      <c r="CB956" s="367"/>
      <c r="CC956" s="154" t="str">
        <f t="shared" si="2480"/>
        <v>-</v>
      </c>
      <c r="CD956" s="367"/>
      <c r="CE956" s="7373" t="str">
        <f t="shared" si="2495"/>
        <v>-</v>
      </c>
      <c r="CF956" s="7372"/>
      <c r="CG956" s="7375" t="str">
        <f t="shared" si="2496"/>
        <v>-</v>
      </c>
      <c r="CH956" s="7374"/>
      <c r="CI956" s="7373" t="str">
        <f t="shared" si="2497"/>
        <v>-</v>
      </c>
      <c r="CJ956" s="7372"/>
      <c r="CK956" s="7373" t="str">
        <f t="shared" si="2498"/>
        <v>-</v>
      </c>
      <c r="CL956" s="7374"/>
      <c r="CM956" s="7373" t="str">
        <f t="shared" si="2499"/>
        <v>-</v>
      </c>
      <c r="CN956" s="7374"/>
      <c r="CO956" s="7375" t="str">
        <f t="shared" si="2500"/>
        <v>-</v>
      </c>
      <c r="CP956" s="7374"/>
      <c r="CQ956" s="7375" t="str">
        <f t="shared" si="2501"/>
        <v>-</v>
      </c>
      <c r="CR956" s="7374"/>
      <c r="CS956" s="2850" t="str">
        <f t="shared" si="2481"/>
        <v>-</v>
      </c>
      <c r="CT956" s="2851"/>
      <c r="CU956" s="2855"/>
      <c r="CV956" s="2851"/>
      <c r="CW956" s="2850" t="str">
        <f t="shared" si="2482"/>
        <v>-</v>
      </c>
      <c r="CX956" s="2851"/>
      <c r="CY956" s="2855" t="str">
        <f t="shared" si="2483"/>
        <v>-</v>
      </c>
      <c r="CZ956" s="2851"/>
      <c r="DA956" s="154" t="str">
        <f t="shared" si="2484"/>
        <v>-</v>
      </c>
      <c r="DB956" s="369"/>
      <c r="DC956" s="155" t="str">
        <f t="shared" si="2485"/>
        <v>-</v>
      </c>
      <c r="DD956" s="367"/>
      <c r="DE956" s="374">
        <f t="shared" si="2486"/>
        <v>0</v>
      </c>
      <c r="DF956" s="373"/>
      <c r="DG956" s="818">
        <f t="shared" si="2487"/>
        <v>0</v>
      </c>
      <c r="DH956" s="372"/>
      <c r="DI956" s="267">
        <f t="shared" si="2456"/>
        <v>0</v>
      </c>
      <c r="DJ956" s="373"/>
      <c r="DK956" s="374">
        <f t="shared" si="2457"/>
        <v>0</v>
      </c>
      <c r="DL956" s="373"/>
      <c r="DM956" s="375">
        <f t="shared" si="2458"/>
        <v>0</v>
      </c>
      <c r="DN956" s="373"/>
      <c r="DO956" s="155">
        <f t="shared" si="2459"/>
        <v>0</v>
      </c>
      <c r="DP956" s="372"/>
      <c r="DQ956" s="155">
        <f t="shared" si="2460"/>
        <v>0</v>
      </c>
      <c r="DR956" s="373"/>
      <c r="DS956" s="155">
        <f t="shared" si="2461"/>
        <v>0</v>
      </c>
      <c r="DT956" s="372"/>
      <c r="DU956" s="155">
        <f t="shared" si="2462"/>
        <v>0</v>
      </c>
      <c r="DV956" s="373"/>
      <c r="DW956" s="4891">
        <f t="shared" si="2463"/>
        <v>0</v>
      </c>
      <c r="DX956" s="372"/>
      <c r="DY956" s="154">
        <f t="shared" si="2466"/>
        <v>0</v>
      </c>
      <c r="DZ956" s="373"/>
      <c r="EA956" s="154">
        <f t="shared" si="2464"/>
        <v>0</v>
      </c>
      <c r="EB956" s="373"/>
      <c r="EC956" s="269">
        <f t="shared" si="2465"/>
        <v>0</v>
      </c>
      <c r="ED956" s="376"/>
      <c r="EE956" s="6971">
        <f t="shared" si="2389"/>
        <v>0</v>
      </c>
      <c r="EF956" s="7378"/>
      <c r="EG956" s="273"/>
      <c r="EH956" s="274"/>
      <c r="EI956" s="275"/>
      <c r="EJ956" s="276"/>
      <c r="EK956" s="275"/>
      <c r="EL956" s="277"/>
      <c r="EM956" s="829" t="str">
        <f t="shared" si="2502"/>
        <v xml:space="preserve"> </v>
      </c>
      <c r="EN956" s="7377"/>
      <c r="EO956" s="7375">
        <f t="shared" si="2503"/>
        <v>0</v>
      </c>
      <c r="EP956" s="7376"/>
      <c r="ER956" s="7379"/>
      <c r="ET956" s="154">
        <v>46316</v>
      </c>
      <c r="EU956" s="373">
        <v>4263480</v>
      </c>
      <c r="EV956" s="154">
        <f t="shared" si="2488"/>
        <v>1</v>
      </c>
      <c r="EW956" s="7376"/>
      <c r="EX956" s="7373"/>
      <c r="EY956" s="7374"/>
      <c r="EZ956" s="7373"/>
      <c r="FA956" s="7374"/>
      <c r="FB956" s="7373"/>
      <c r="FC956" s="7374"/>
      <c r="FD956" s="7373">
        <v>1</v>
      </c>
      <c r="FE956" s="7374"/>
      <c r="FF956" s="7375"/>
      <c r="FG956" s="7374"/>
      <c r="FH956" s="7373">
        <v>1</v>
      </c>
      <c r="FI956" s="7374"/>
      <c r="FJ956" s="154">
        <f t="shared" si="2492"/>
        <v>1</v>
      </c>
      <c r="FK956" s="373"/>
      <c r="FL956" s="155">
        <f t="shared" si="2490"/>
        <v>1</v>
      </c>
      <c r="FM956" s="7372"/>
      <c r="FN956" s="7373"/>
      <c r="FO956" s="7374"/>
      <c r="FP956" s="7373"/>
      <c r="FQ956" s="7374"/>
      <c r="FS956" s="7373"/>
      <c r="FT956" s="7374"/>
    </row>
    <row r="957" spans="1:176" ht="18.600000000000001" customHeight="1">
      <c r="A957" s="228">
        <f t="shared" si="2221"/>
        <v>947</v>
      </c>
      <c r="B957" s="343" t="str">
        <f t="shared" si="2491"/>
        <v>4IE</v>
      </c>
      <c r="C957" s="6947">
        <v>46357</v>
      </c>
      <c r="D957" s="6192" t="s">
        <v>990</v>
      </c>
      <c r="E957" s="6193" t="s">
        <v>2097</v>
      </c>
      <c r="F957" s="1564"/>
      <c r="G957" s="1263"/>
      <c r="H957" s="1330" t="s">
        <v>629</v>
      </c>
      <c r="I957" s="1264" t="s">
        <v>992</v>
      </c>
      <c r="J957" s="1264"/>
      <c r="K957" s="599" t="s">
        <v>11</v>
      </c>
      <c r="L957" s="600"/>
      <c r="M957" s="7884">
        <v>46358</v>
      </c>
      <c r="N957" s="353"/>
      <c r="O957" s="7281">
        <v>46360</v>
      </c>
      <c r="P957" s="353"/>
      <c r="Q957" s="7875">
        <v>46361</v>
      </c>
      <c r="R957" s="353"/>
      <c r="S957" s="7875">
        <v>46363</v>
      </c>
      <c r="T957" s="353"/>
      <c r="U957" s="7692">
        <v>46361</v>
      </c>
      <c r="V957" s="353"/>
      <c r="W957" s="7866">
        <v>46363</v>
      </c>
      <c r="X957" s="357"/>
      <c r="Y957" s="7284">
        <v>46367</v>
      </c>
      <c r="Z957" s="601">
        <v>46367</v>
      </c>
      <c r="AA957" s="601"/>
      <c r="AB957" s="359"/>
      <c r="AC957" s="251"/>
      <c r="AD957" s="361"/>
      <c r="AE957" s="362">
        <v>25</v>
      </c>
      <c r="AF957" s="363" t="str">
        <f t="shared" si="2467"/>
        <v>4IE</v>
      </c>
      <c r="AG957" s="364"/>
      <c r="AH957" s="364"/>
      <c r="AI957" s="364"/>
      <c r="AJ957" s="364"/>
      <c r="AK957" s="364"/>
      <c r="AL957" s="364"/>
      <c r="AM957" s="364"/>
      <c r="AN957" s="364"/>
      <c r="AO957" s="364"/>
      <c r="AP957" s="363"/>
      <c r="AQ957" s="255"/>
      <c r="AR957" s="255"/>
      <c r="AS957" s="255"/>
      <c r="AT957" s="255"/>
      <c r="AU957" s="2843"/>
      <c r="AV957" s="4008"/>
      <c r="AW957" s="590" t="str">
        <f t="shared" si="2468"/>
        <v>-</v>
      </c>
      <c r="AX957" s="369"/>
      <c r="AY957" s="154" t="str">
        <f t="shared" si="2469"/>
        <v>-</v>
      </c>
      <c r="AZ957" s="367"/>
      <c r="BA957" s="154" t="str">
        <f t="shared" si="2470"/>
        <v>-</v>
      </c>
      <c r="BB957" s="367"/>
      <c r="BC957" s="368" t="str">
        <f t="shared" si="2471"/>
        <v>-</v>
      </c>
      <c r="BD957" s="369"/>
      <c r="BE957" s="4599" t="str">
        <f t="shared" si="2385"/>
        <v>-</v>
      </c>
      <c r="BF957" s="367"/>
      <c r="BG957" s="368" t="str">
        <f t="shared" si="2417"/>
        <v>-</v>
      </c>
      <c r="BH957" s="367"/>
      <c r="BI957" s="154" t="str">
        <f t="shared" si="2388"/>
        <v>-</v>
      </c>
      <c r="BJ957" s="367"/>
      <c r="BK957" s="154" t="str">
        <f t="shared" si="2472"/>
        <v>-</v>
      </c>
      <c r="BL957" s="367"/>
      <c r="BM957" s="154" t="str">
        <f t="shared" si="2473"/>
        <v>-</v>
      </c>
      <c r="BN957" s="367"/>
      <c r="BO957" s="155" t="str">
        <f t="shared" si="2474"/>
        <v>-</v>
      </c>
      <c r="BP957" s="367"/>
      <c r="BQ957" s="154" t="str">
        <f t="shared" si="2386"/>
        <v>-</v>
      </c>
      <c r="BR957" s="369"/>
      <c r="BS957" s="154" t="str">
        <f t="shared" si="2475"/>
        <v>-</v>
      </c>
      <c r="BT957" s="369"/>
      <c r="BU957" s="154" t="str">
        <f t="shared" si="2476"/>
        <v>-</v>
      </c>
      <c r="BV957" s="369"/>
      <c r="BW957" s="154" t="str">
        <f t="shared" si="2477"/>
        <v>-</v>
      </c>
      <c r="BX957" s="367"/>
      <c r="BY957" s="154" t="str">
        <f t="shared" si="2478"/>
        <v>-</v>
      </c>
      <c r="BZ957" s="369"/>
      <c r="CA957" s="154" t="str">
        <f t="shared" si="2479"/>
        <v>-</v>
      </c>
      <c r="CB957" s="367"/>
      <c r="CC957" s="154" t="str">
        <f t="shared" si="2480"/>
        <v>-</v>
      </c>
      <c r="CD957" s="367"/>
      <c r="CE957" s="2850"/>
      <c r="CF957" s="2846"/>
      <c r="CG957" s="2855"/>
      <c r="CH957" s="2851"/>
      <c r="CI957" s="2850"/>
      <c r="CJ957" s="2846"/>
      <c r="CK957" s="2850"/>
      <c r="CL957" s="2851"/>
      <c r="CM957" s="2850"/>
      <c r="CN957" s="2851"/>
      <c r="CO957" s="2855"/>
      <c r="CP957" s="2851"/>
      <c r="CQ957" s="2855"/>
      <c r="CR957" s="2851"/>
      <c r="CS957" s="2850" t="str">
        <f t="shared" si="2481"/>
        <v>-</v>
      </c>
      <c r="CT957" s="2851"/>
      <c r="CU957" s="2855"/>
      <c r="CV957" s="2851"/>
      <c r="CW957" s="2850" t="str">
        <f t="shared" si="2482"/>
        <v>-</v>
      </c>
      <c r="CX957" s="2851"/>
      <c r="CY957" s="2855" t="str">
        <f t="shared" si="2483"/>
        <v>-</v>
      </c>
      <c r="CZ957" s="2851"/>
      <c r="DA957" s="154" t="str">
        <f t="shared" si="2484"/>
        <v>-</v>
      </c>
      <c r="DB957" s="369"/>
      <c r="DC957" s="155" t="str">
        <f t="shared" si="2485"/>
        <v>-</v>
      </c>
      <c r="DD957" s="367"/>
      <c r="DE957" s="374">
        <f t="shared" si="2486"/>
        <v>0</v>
      </c>
      <c r="DF957" s="373"/>
      <c r="DG957" s="818">
        <f t="shared" si="2487"/>
        <v>0</v>
      </c>
      <c r="DH957" s="372"/>
      <c r="DI957" s="267">
        <f t="shared" si="2456"/>
        <v>0</v>
      </c>
      <c r="DJ957" s="373"/>
      <c r="DK957" s="374">
        <f t="shared" si="2457"/>
        <v>0</v>
      </c>
      <c r="DL957" s="373"/>
      <c r="DM957" s="375">
        <f t="shared" si="2458"/>
        <v>0</v>
      </c>
      <c r="DN957" s="373"/>
      <c r="DO957" s="155">
        <f t="shared" si="2459"/>
        <v>0</v>
      </c>
      <c r="DP957" s="372"/>
      <c r="DQ957" s="155">
        <f t="shared" si="2460"/>
        <v>0</v>
      </c>
      <c r="DR957" s="373"/>
      <c r="DS957" s="155">
        <f t="shared" si="2461"/>
        <v>0</v>
      </c>
      <c r="DT957" s="372"/>
      <c r="DU957" s="155">
        <f t="shared" si="2462"/>
        <v>0</v>
      </c>
      <c r="DV957" s="373"/>
      <c r="DW957" s="4891">
        <f t="shared" si="2463"/>
        <v>0</v>
      </c>
      <c r="DX957" s="372"/>
      <c r="DY957" s="154">
        <f t="shared" si="2466"/>
        <v>0</v>
      </c>
      <c r="DZ957" s="373"/>
      <c r="EA957" s="154">
        <f t="shared" si="2464"/>
        <v>0</v>
      </c>
      <c r="EB957" s="373"/>
      <c r="EC957" s="269">
        <f t="shared" si="2465"/>
        <v>0</v>
      </c>
      <c r="ED957" s="376"/>
      <c r="EE957" s="6971">
        <f t="shared" si="2389"/>
        <v>0</v>
      </c>
      <c r="EF957" s="377"/>
      <c r="EG957" s="273"/>
      <c r="EH957" s="274"/>
      <c r="EI957" s="275"/>
      <c r="EJ957" s="276"/>
      <c r="EK957" s="275"/>
      <c r="EL957" s="277"/>
      <c r="EM957" s="278"/>
      <c r="EN957" s="372"/>
      <c r="EO957" s="155"/>
      <c r="EP957" s="373"/>
      <c r="ER957" s="194"/>
      <c r="ET957" s="154">
        <v>46316</v>
      </c>
      <c r="EU957" s="373">
        <v>4263480</v>
      </c>
      <c r="EV957" s="154">
        <f t="shared" si="2488"/>
        <v>1</v>
      </c>
      <c r="EW957" s="373"/>
      <c r="EX957" s="154"/>
      <c r="EY957" s="367"/>
      <c r="EZ957" s="154">
        <v>46302</v>
      </c>
      <c r="FA957" s="367">
        <v>4263482</v>
      </c>
      <c r="FB957" s="154"/>
      <c r="FC957" s="367"/>
      <c r="FD957" s="154">
        <v>1</v>
      </c>
      <c r="FE957" s="367"/>
      <c r="FF957" s="155"/>
      <c r="FG957" s="367"/>
      <c r="FH957" s="154"/>
      <c r="FI957" s="367"/>
      <c r="FJ957" s="154">
        <f t="shared" si="2492"/>
        <v>1</v>
      </c>
      <c r="FK957" s="373"/>
      <c r="FL957" s="155">
        <f t="shared" si="2490"/>
        <v>1</v>
      </c>
      <c r="FM957" s="279"/>
      <c r="FN957" s="1184"/>
      <c r="FO957" s="280"/>
      <c r="FP957" s="281"/>
      <c r="FQ957" s="282"/>
      <c r="FS957" s="281"/>
      <c r="FT957" s="282"/>
    </row>
    <row r="958" spans="1:176" ht="18.600000000000001" customHeight="1">
      <c r="A958" s="228">
        <f t="shared" si="961"/>
        <v>948</v>
      </c>
      <c r="B958" s="343" t="str">
        <f t="shared" ref="B958" si="2505">AF958</f>
        <v>4IE</v>
      </c>
      <c r="C958" s="7609">
        <v>46388</v>
      </c>
      <c r="D958" s="7726" t="s">
        <v>2461</v>
      </c>
      <c r="E958" s="7727">
        <v>92510055</v>
      </c>
      <c r="F958" s="1564"/>
      <c r="G958" s="1263"/>
      <c r="H958" s="1330" t="s">
        <v>631</v>
      </c>
      <c r="I958" s="1264" t="s">
        <v>49</v>
      </c>
      <c r="J958" s="1264" t="s">
        <v>2462</v>
      </c>
      <c r="K958" s="599" t="s">
        <v>11</v>
      </c>
      <c r="L958" s="600"/>
      <c r="M958" s="354">
        <v>46359</v>
      </c>
      <c r="N958" s="353"/>
      <c r="O958" s="354">
        <v>46360</v>
      </c>
      <c r="P958" s="353"/>
      <c r="Q958" s="354">
        <v>46363</v>
      </c>
      <c r="R958" s="353"/>
      <c r="S958" s="354">
        <v>46364</v>
      </c>
      <c r="T958" s="353"/>
      <c r="U958" s="7694">
        <v>46361</v>
      </c>
      <c r="V958" s="353"/>
      <c r="W958" s="7831">
        <v>46364</v>
      </c>
      <c r="X958" s="357"/>
      <c r="Y958" s="359">
        <v>46368</v>
      </c>
      <c r="Z958" s="359"/>
      <c r="AA958" s="602"/>
      <c r="AB958" s="979"/>
      <c r="AC958" s="602" t="s">
        <v>633</v>
      </c>
      <c r="AD958" s="361"/>
      <c r="AE958" s="362">
        <v>9</v>
      </c>
      <c r="AF958" s="363" t="s">
        <v>647</v>
      </c>
      <c r="AG958" s="364"/>
      <c r="AH958" s="364"/>
      <c r="AI958" s="364"/>
      <c r="AJ958" s="364"/>
      <c r="AK958" s="364"/>
      <c r="AL958" s="364"/>
      <c r="AM958" s="364"/>
      <c r="AN958" s="364"/>
      <c r="AO958" s="364"/>
      <c r="AP958" s="363"/>
      <c r="AQ958" s="255"/>
      <c r="AR958" s="255"/>
      <c r="AS958" s="255"/>
      <c r="AT958" s="255"/>
      <c r="AU958" s="2843">
        <f t="shared" ref="AU958" si="2506">IF(AI958="付属済",0,IF(AI958=1,AI958+AP958,0))</f>
        <v>0</v>
      </c>
      <c r="AV958" s="4008">
        <f t="shared" ref="AV958" si="2507">IF(AE958=0,0,(AR958*1)+(AS958*100))</f>
        <v>0</v>
      </c>
      <c r="AW958" s="590" t="str">
        <f>IF($AE958=0,"　",VLOOKUP($AE958,ﾚｰｻﾞOP,5,0))</f>
        <v>-</v>
      </c>
      <c r="AX958" s="369"/>
      <c r="AY958" s="154" t="str">
        <f>IF($AE958=0,"　",VLOOKUP($AE958,ﾚｰｻﾞOP,6,0))</f>
        <v>-</v>
      </c>
      <c r="AZ958" s="367"/>
      <c r="BA958" s="154" t="str">
        <f>IF($AE958=0,"　",VLOOKUP($AE958,ﾚｰｻﾞOP,7,0))</f>
        <v>-</v>
      </c>
      <c r="BB958" s="367"/>
      <c r="BC958" s="368" t="str">
        <f>IF($AE958=0,"　",VLOOKUP($AE958,ﾚｰｻﾞOP,8,0))</f>
        <v>-</v>
      </c>
      <c r="BD958" s="369"/>
      <c r="BE958" s="4599" t="str">
        <f>IF($AE958=0,"　",VLOOKUP($AE958,ﾚｰｻﾞOP,9,0))</f>
        <v>-</v>
      </c>
      <c r="BF958" s="367"/>
      <c r="BG958" s="368" t="str">
        <f>IF($AE958=0,"　",VLOOKUP($AE958,ﾚｰｻﾞOP,10,0))</f>
        <v>-</v>
      </c>
      <c r="BH958" s="367"/>
      <c r="BI958" s="154" t="str">
        <f>IF($AE958=0,"　",VLOOKUP($AE958,ﾚｰｻﾞOP,11,0))</f>
        <v>-</v>
      </c>
      <c r="BJ958" s="367"/>
      <c r="BK958" s="154" t="str">
        <f>IF($AE958=0,"　",VLOOKUP($AE958,ﾚｰｻﾞOP,57,0))</f>
        <v>-</v>
      </c>
      <c r="BL958" s="367"/>
      <c r="BM958" s="154" t="str">
        <f>IF($AE958=0,"　",VLOOKUP($AE958,ﾚｰｻﾞOP,58,0))</f>
        <v>-</v>
      </c>
      <c r="BN958" s="367"/>
      <c r="BO958" s="155" t="str">
        <f>IF($AE958=0,"　",VLOOKUP($AE958,ﾚｰｻﾞOP,59,0))</f>
        <v>-</v>
      </c>
      <c r="BP958" s="367"/>
      <c r="BQ958" s="154" t="str">
        <f>IF($AE958=0,"　",VLOOKUP($AE958,ﾚｰｻﾞOP,12,0))</f>
        <v>-</v>
      </c>
      <c r="BR958" s="369"/>
      <c r="BS958" s="154">
        <f>IF($AE958=0,"　",VLOOKUP($AE958,ﾚｰｻﾞOP,13,0))</f>
        <v>1</v>
      </c>
      <c r="BT958" s="369"/>
      <c r="BU958" s="154">
        <f>IF($AE958=0,"　",VLOOKUP($AE958,ﾚｰｻﾞOP,14,0))</f>
        <v>1</v>
      </c>
      <c r="BV958" s="369"/>
      <c r="BW958" s="154">
        <f>IF($AE958=0,"　",VLOOKUP($AE958,ﾚｰｻﾞOP,15,0))</f>
        <v>1</v>
      </c>
      <c r="BX958" s="367"/>
      <c r="BY958" s="154">
        <f>IF($AE958=0,"　",VLOOKUP($AE958,ﾚｰｻﾞOP,16,0))</f>
        <v>1</v>
      </c>
      <c r="BZ958" s="369"/>
      <c r="CA958" s="154">
        <f>IF($AE958=0,"　",VLOOKUP($AE958,ﾚｰｻﾞOP,17,0))</f>
        <v>1</v>
      </c>
      <c r="CB958" s="367"/>
      <c r="CC958" s="154">
        <f>IF($AE958=0,"　",VLOOKUP($AE958,ﾚｰｻﾞOP,18,0))</f>
        <v>1</v>
      </c>
      <c r="CD958" s="367"/>
      <c r="CE958" s="2850" t="str">
        <f>IF($AE958=0,"　",VLOOKUP($AE958,ﾚｰｻﾞOP,19,0))</f>
        <v>-</v>
      </c>
      <c r="CF958" s="2846"/>
      <c r="CG958" s="2855" t="str">
        <f>IF($AE958=0,"　",VLOOKUP($AE958,ﾚｰｻﾞOP,20,0))</f>
        <v>-</v>
      </c>
      <c r="CH958" s="2851"/>
      <c r="CI958" s="2850" t="str">
        <f>IF($AE958=0,"　",VLOOKUP($AE958,ﾚｰｻﾞOP,21,0))</f>
        <v>-</v>
      </c>
      <c r="CJ958" s="2846"/>
      <c r="CK958" s="2850" t="str">
        <f>IF($AE958=0,"　",VLOOKUP($AE958,ﾚｰｻﾞOP,22,0))</f>
        <v>-</v>
      </c>
      <c r="CL958" s="2851"/>
      <c r="CM958" s="2850" t="str">
        <f>IF($AE958=0,"　",VLOOKUP($AE958,ﾚｰｻﾞOP,23,0))</f>
        <v>-</v>
      </c>
      <c r="CN958" s="2851"/>
      <c r="CO958" s="2855" t="str">
        <f>IF($AE958=0,"　",VLOOKUP($AE958,ﾚｰｻﾞOP,24,0))</f>
        <v>-</v>
      </c>
      <c r="CP958" s="2851"/>
      <c r="CQ958" s="2855" t="str">
        <f>IF($AE958=0,"　",VLOOKUP($AE958,ﾚｰｻﾞOP,25,0))</f>
        <v>-</v>
      </c>
      <c r="CR958" s="2851"/>
      <c r="CS958" s="2850" t="str">
        <f>IF($AE958=0,"　",VLOOKUP($AE958,ﾚｰｻﾞOP,26,0))</f>
        <v>-</v>
      </c>
      <c r="CT958" s="2851"/>
      <c r="CU958" s="2855"/>
      <c r="CV958" s="2851"/>
      <c r="CW958" s="2850" t="str">
        <f>IF($AE958=0,"　",VLOOKUP($AE958,ﾚｰｻﾞOP,28,0))</f>
        <v>-</v>
      </c>
      <c r="CX958" s="2851"/>
      <c r="CY958" s="2855" t="str">
        <f>IF($AE958=0,"　",VLOOKUP($AE958,ﾚｰｻﾞOP,29,0))</f>
        <v>-</v>
      </c>
      <c r="CZ958" s="2851"/>
      <c r="DA958" s="154" t="str">
        <f>IF($AE958=0,"　",VLOOKUP($AE958,ﾚｰｻﾞOP,30,0))</f>
        <v>-</v>
      </c>
      <c r="DB958" s="369"/>
      <c r="DC958" s="155" t="str">
        <f>IF($AE958=0,"　",VLOOKUP($AE958,ﾚｰｻﾞOP,31,0))</f>
        <v>-</v>
      </c>
      <c r="DD958" s="367"/>
      <c r="DE958" s="374">
        <f>IF(AG958=1,1,0)</f>
        <v>0</v>
      </c>
      <c r="DF958" s="373"/>
      <c r="DG958" s="818">
        <f t="shared" ref="DG958" si="2508">IF(AH958=1,1,0)</f>
        <v>0</v>
      </c>
      <c r="DH958" s="372"/>
      <c r="DI958" s="267">
        <f t="shared" ref="DI958" si="2509">IF(AG958=1,1,0)</f>
        <v>0</v>
      </c>
      <c r="DJ958" s="373"/>
      <c r="DK958" s="374">
        <f t="shared" ref="DK958" si="2510">IF(AU958=2,1,0)</f>
        <v>0</v>
      </c>
      <c r="DL958" s="373"/>
      <c r="DM958" s="375">
        <f t="shared" ref="DM958" si="2511">IF(AU958=1,1,0)</f>
        <v>0</v>
      </c>
      <c r="DN958" s="373"/>
      <c r="DO958" s="155">
        <f t="shared" ref="DO958" si="2512">IF(AJ958=1,1,0)</f>
        <v>0</v>
      </c>
      <c r="DP958" s="372"/>
      <c r="DQ958" s="155">
        <f t="shared" ref="DQ958" si="2513">IF(AK958=1,1,0)</f>
        <v>0</v>
      </c>
      <c r="DR958" s="373"/>
      <c r="DS958" s="155">
        <f t="shared" ref="DS958" si="2514">IF(AL958=1,1,0)</f>
        <v>0</v>
      </c>
      <c r="DT958" s="372"/>
      <c r="DU958" s="155">
        <f t="shared" ref="DU958" si="2515">IF(AM958=1,1,0)</f>
        <v>0</v>
      </c>
      <c r="DV958" s="373"/>
      <c r="DW958" s="4891">
        <f>IF(AN958=1,1,0)</f>
        <v>0</v>
      </c>
      <c r="DX958" s="372"/>
      <c r="DY958" s="154">
        <f t="shared" ref="DY958" si="2516">IF(AO958=1,1,0)</f>
        <v>0</v>
      </c>
      <c r="DZ958" s="373"/>
      <c r="EA958" s="154">
        <f t="shared" ref="EA958" si="2517">IF(AP958=1,1,0)</f>
        <v>0</v>
      </c>
      <c r="EB958" s="373"/>
      <c r="EC958" s="269">
        <f t="shared" ref="EC958" si="2518">IF(AQ958=1,1,0)</f>
        <v>0</v>
      </c>
      <c r="ED958" s="376"/>
      <c r="EE958" s="822">
        <f>IF(AV958=0,0,1)</f>
        <v>0</v>
      </c>
      <c r="EF958" s="377"/>
      <c r="EG958" s="273"/>
      <c r="EH958" s="274"/>
      <c r="EI958" s="275"/>
      <c r="EJ958" s="276"/>
      <c r="EK958" s="275"/>
      <c r="EL958" s="277"/>
      <c r="EM958" s="278" t="str">
        <f t="shared" ref="EM958" si="2519">IF(CE958="-"," ",IF(AR958=1,1," "))</f>
        <v xml:space="preserve"> </v>
      </c>
      <c r="EN958" s="372"/>
      <c r="EO958" s="155">
        <f t="shared" ref="EO958" si="2520">IF(AT958=1,1,0)</f>
        <v>0</v>
      </c>
      <c r="EP958" s="373"/>
      <c r="ER958" s="194"/>
      <c r="ET958" s="154" t="str">
        <f>IF($AE958=0,"　",VLOOKUP($AE958,ﾚｰｻﾞOP,60,0))</f>
        <v>-</v>
      </c>
      <c r="EU958" s="373"/>
      <c r="EV958" s="154" t="str">
        <f>IF($AE958=0,"　",VLOOKUP($AE958,ﾚｰｻﾞOP,60,0))</f>
        <v>-</v>
      </c>
      <c r="EW958" s="373"/>
      <c r="EX958" s="154"/>
      <c r="EY958" s="367"/>
      <c r="EZ958" s="154"/>
      <c r="FA958" s="367"/>
      <c r="FB958" s="154"/>
      <c r="FC958" s="367"/>
      <c r="FD958" s="154"/>
      <c r="FE958" s="367"/>
      <c r="FF958" s="155"/>
      <c r="FG958" s="367"/>
      <c r="FH958" s="154"/>
      <c r="FI958" s="367"/>
      <c r="FJ958" s="154" t="str">
        <f>IF($AE958=0,"　",VLOOKUP($AE958,ﾚｰｻﾞOP,67,0))</f>
        <v>-</v>
      </c>
      <c r="FK958" s="373"/>
      <c r="FL958" s="155" t="str">
        <f>IF($AE958=0,"　",VLOOKUP($AE958,ﾚｰｻﾞOP,68,0))</f>
        <v>-</v>
      </c>
      <c r="FM958" s="279"/>
      <c r="FN958" s="1184"/>
      <c r="FO958" s="280"/>
      <c r="FP958" s="281"/>
      <c r="FQ958" s="282"/>
      <c r="FS958" s="281"/>
      <c r="FT958" s="282"/>
    </row>
    <row r="959" spans="1:176" ht="18.600000000000001" customHeight="1">
      <c r="A959" s="228">
        <f t="shared" si="961"/>
        <v>949</v>
      </c>
      <c r="B959" s="343" t="str">
        <f>AF959</f>
        <v>4IE</v>
      </c>
      <c r="C959" s="7609">
        <v>46388</v>
      </c>
      <c r="D959" s="1261" t="s">
        <v>502</v>
      </c>
      <c r="E959" s="1262" t="s">
        <v>2463</v>
      </c>
      <c r="F959" s="1564"/>
      <c r="G959" s="1263"/>
      <c r="H959" s="1330" t="s">
        <v>630</v>
      </c>
      <c r="I959" s="1264" t="s">
        <v>614</v>
      </c>
      <c r="J959" s="1264" t="s">
        <v>1702</v>
      </c>
      <c r="K959" s="599" t="s">
        <v>11</v>
      </c>
      <c r="L959" s="600"/>
      <c r="M959" s="354">
        <v>46359</v>
      </c>
      <c r="N959" s="353"/>
      <c r="O959" s="354">
        <v>46361</v>
      </c>
      <c r="P959" s="353"/>
      <c r="Q959" s="354">
        <v>46363</v>
      </c>
      <c r="R959" s="353"/>
      <c r="S959" s="354">
        <v>46364</v>
      </c>
      <c r="T959" s="353"/>
      <c r="U959" s="7610">
        <v>46361</v>
      </c>
      <c r="V959" s="353"/>
      <c r="W959" s="7831">
        <v>46364</v>
      </c>
      <c r="X959" s="357"/>
      <c r="Y959" s="359">
        <v>46371</v>
      </c>
      <c r="Z959" s="359">
        <v>46371</v>
      </c>
      <c r="AA959" s="602"/>
      <c r="AB959" s="979"/>
      <c r="AC959" s="602"/>
      <c r="AD959" s="361"/>
      <c r="AE959" s="362">
        <v>6</v>
      </c>
      <c r="AF959" s="363" t="str">
        <f>IF($AE959=0,"　",VLOOKUP($AE959,ﾚｰｻﾞOP,69,0))</f>
        <v>4IE</v>
      </c>
      <c r="AG959" s="364"/>
      <c r="AH959" s="364"/>
      <c r="AI959" s="364"/>
      <c r="AJ959" s="364"/>
      <c r="AK959" s="364"/>
      <c r="AL959" s="364"/>
      <c r="AM959" s="364"/>
      <c r="AN959" s="364"/>
      <c r="AO959" s="364"/>
      <c r="AP959" s="363"/>
      <c r="AQ959" s="255"/>
      <c r="AR959" s="255"/>
      <c r="AS959" s="255"/>
      <c r="AT959" s="255"/>
      <c r="AU959" s="2843">
        <f>IF(AI959="付属済",0,IF(AI959=1,AI959+AP959,0))</f>
        <v>0</v>
      </c>
      <c r="AV959" s="4008">
        <f>IF(AE959=0,0,(AR959*1)+(AS959*100))</f>
        <v>0</v>
      </c>
      <c r="AW959" s="590">
        <f>IF($AE959=0,"　",VLOOKUP($AE959,ﾚｰｻﾞOP,5,0))</f>
        <v>1</v>
      </c>
      <c r="AX959" s="369"/>
      <c r="AY959" s="154">
        <f>IF($AE959=0,"　",VLOOKUP($AE959,ﾚｰｻﾞOP,6,0))</f>
        <v>1</v>
      </c>
      <c r="AZ959" s="367"/>
      <c r="BA959" s="154">
        <f>IF($AE959=0,"　",VLOOKUP($AE959,ﾚｰｻﾞOP,7,0))</f>
        <v>1</v>
      </c>
      <c r="BB959" s="367"/>
      <c r="BC959" s="368">
        <f>IF($AE959=0,"　",VLOOKUP($AE959,ﾚｰｻﾞOP,8,0))</f>
        <v>1</v>
      </c>
      <c r="BD959" s="369"/>
      <c r="BE959" s="4599">
        <f>IF($AE959=0,"　",VLOOKUP($AE959,ﾚｰｻﾞOP,9,0))</f>
        <v>1</v>
      </c>
      <c r="BF959" s="367"/>
      <c r="BG959" s="368">
        <v>46303</v>
      </c>
      <c r="BH959" s="367">
        <v>4263453</v>
      </c>
      <c r="BI959" s="154" t="str">
        <f>IF($AE959=0,"　",VLOOKUP($AE959,ﾚｰｻﾞOP,11,0))</f>
        <v>-</v>
      </c>
      <c r="BJ959" s="367"/>
      <c r="BK959" s="154" t="str">
        <f>IF($AE959=0,"　",VLOOKUP($AE959,ﾚｰｻﾞOP,57,0))</f>
        <v>-</v>
      </c>
      <c r="BL959" s="367"/>
      <c r="BM959" s="154" t="str">
        <f>IF($AE959=0,"　",VLOOKUP($AE959,ﾚｰｻﾞOP,58,0))</f>
        <v>-</v>
      </c>
      <c r="BN959" s="367"/>
      <c r="BO959" s="155" t="str">
        <f>IF($AE959=0,"　",VLOOKUP($AE959,ﾚｰｻﾞOP,59,0))</f>
        <v>-</v>
      </c>
      <c r="BP959" s="367"/>
      <c r="BQ959" s="154">
        <f>IF($AE959=0,"　",VLOOKUP($AE959,ﾚｰｻﾞOP,12,0))</f>
        <v>1</v>
      </c>
      <c r="BR959" s="369"/>
      <c r="BS959" s="154" t="str">
        <f>IF($AE959=0,"　",VLOOKUP($AE959,ﾚｰｻﾞOP,13,0))</f>
        <v>-</v>
      </c>
      <c r="BT959" s="369"/>
      <c r="BU959" s="154" t="str">
        <f>IF($AE959=0,"　",VLOOKUP($AE959,ﾚｰｻﾞOP,14,0))</f>
        <v>-</v>
      </c>
      <c r="BV959" s="369"/>
      <c r="BW959" s="154" t="str">
        <f>IF($AE959=0,"　",VLOOKUP($AE959,ﾚｰｻﾞOP,15,0))</f>
        <v>-</v>
      </c>
      <c r="BX959" s="367"/>
      <c r="BY959" s="154" t="str">
        <f>IF($AE959=0,"　",VLOOKUP($AE959,ﾚｰｻﾞOP,16,0))</f>
        <v>-</v>
      </c>
      <c r="BZ959" s="369"/>
      <c r="CA959" s="154" t="str">
        <f>IF($AE959=0,"　",VLOOKUP($AE959,ﾚｰｻﾞOP,17,0))</f>
        <v>-</v>
      </c>
      <c r="CB959" s="367"/>
      <c r="CC959" s="154" t="str">
        <f>IF($AE959=0,"　",VLOOKUP($AE959,ﾚｰｻﾞOP,18,0))</f>
        <v>-</v>
      </c>
      <c r="CD959" s="367"/>
      <c r="CE959" s="2850" t="str">
        <f>IF($AE959=0,"　",VLOOKUP($AE959,ﾚｰｻﾞOP,19,0))</f>
        <v>-</v>
      </c>
      <c r="CF959" s="2846"/>
      <c r="CG959" s="2855" t="str">
        <f>IF($AE959=0,"　",VLOOKUP($AE959,ﾚｰｻﾞOP,20,0))</f>
        <v>-</v>
      </c>
      <c r="CH959" s="2851"/>
      <c r="CI959" s="2850" t="str">
        <f>IF($AE959=0,"　",VLOOKUP($AE959,ﾚｰｻﾞOP,21,0))</f>
        <v>-</v>
      </c>
      <c r="CJ959" s="2846"/>
      <c r="CK959" s="2850" t="str">
        <f>IF($AE959=0,"　",VLOOKUP($AE959,ﾚｰｻﾞOP,22,0))</f>
        <v>-</v>
      </c>
      <c r="CL959" s="2851"/>
      <c r="CM959" s="2850" t="str">
        <f>IF($AE959=0,"　",VLOOKUP($AE959,ﾚｰｻﾞOP,23,0))</f>
        <v>-</v>
      </c>
      <c r="CN959" s="2851"/>
      <c r="CO959" s="2855" t="str">
        <f>IF($AE959=0,"　",VLOOKUP($AE959,ﾚｰｻﾞOP,24,0))</f>
        <v>-</v>
      </c>
      <c r="CP959" s="2851"/>
      <c r="CQ959" s="2855" t="str">
        <f>IF($AE959=0,"　",VLOOKUP($AE959,ﾚｰｻﾞOP,25,0))</f>
        <v>-</v>
      </c>
      <c r="CR959" s="2851"/>
      <c r="CS959" s="2850" t="str">
        <f>IF($AE959=0,"　",VLOOKUP($AE959,ﾚｰｻﾞOP,26,0))</f>
        <v>-</v>
      </c>
      <c r="CT959" s="2851"/>
      <c r="CU959" s="2855"/>
      <c r="CV959" s="2851"/>
      <c r="CW959" s="2850" t="str">
        <f>IF($AE959=0,"　",VLOOKUP($AE959,ﾚｰｻﾞOP,28,0))</f>
        <v>-</v>
      </c>
      <c r="CX959" s="2851"/>
      <c r="CY959" s="2855" t="str">
        <f>IF($AE959=0,"　",VLOOKUP($AE959,ﾚｰｻﾞOP,29,0))</f>
        <v>-</v>
      </c>
      <c r="CZ959" s="2851"/>
      <c r="DA959" s="154" t="str">
        <f>IF($AE959=0,"　",VLOOKUP($AE959,ﾚｰｻﾞOP,30,0))</f>
        <v>-</v>
      </c>
      <c r="DB959" s="369"/>
      <c r="DC959" s="155" t="str">
        <f>IF($AE959=0,"　",VLOOKUP($AE959,ﾚｰｻﾞOP,31,0))</f>
        <v>-</v>
      </c>
      <c r="DD959" s="367"/>
      <c r="DE959" s="374">
        <f>IF(AG959=1,1,0)</f>
        <v>0</v>
      </c>
      <c r="DF959" s="373"/>
      <c r="DG959" s="818">
        <f>IF(AH959=1,1,0)</f>
        <v>0</v>
      </c>
      <c r="DH959" s="372"/>
      <c r="DI959" s="267">
        <f>IF(AG959=1,1,0)</f>
        <v>0</v>
      </c>
      <c r="DJ959" s="373"/>
      <c r="DK959" s="374">
        <f>IF(AU959=2,1,0)</f>
        <v>0</v>
      </c>
      <c r="DL959" s="373"/>
      <c r="DM959" s="375">
        <f>IF(AU959=1,1,0)</f>
        <v>0</v>
      </c>
      <c r="DN959" s="373"/>
      <c r="DO959" s="155">
        <f>IF(AJ959=1,1,0)</f>
        <v>0</v>
      </c>
      <c r="DP959" s="372"/>
      <c r="DQ959" s="155">
        <f>IF(AK959=1,1,0)</f>
        <v>0</v>
      </c>
      <c r="DR959" s="373"/>
      <c r="DS959" s="155">
        <f>IF(AL959=1,1,0)</f>
        <v>0</v>
      </c>
      <c r="DT959" s="372"/>
      <c r="DU959" s="155">
        <f>IF(AM959=1,1,0)</f>
        <v>0</v>
      </c>
      <c r="DV959" s="373"/>
      <c r="DW959" s="4891">
        <f>IF(AN959=1,1,0)</f>
        <v>0</v>
      </c>
      <c r="DX959" s="372"/>
      <c r="DY959" s="154">
        <f>IF(AO959=1,1,0)</f>
        <v>0</v>
      </c>
      <c r="DZ959" s="373"/>
      <c r="EA959" s="154">
        <f>IF(AP959=1,1,0)</f>
        <v>0</v>
      </c>
      <c r="EB959" s="373"/>
      <c r="EC959" s="269">
        <f>IF(AQ959=1,1,0)</f>
        <v>0</v>
      </c>
      <c r="ED959" s="376"/>
      <c r="EE959" s="822">
        <f>IF(AV959=0,0,1)</f>
        <v>0</v>
      </c>
      <c r="EF959" s="377"/>
      <c r="EG959" s="273"/>
      <c r="EH959" s="274"/>
      <c r="EI959" s="275"/>
      <c r="EJ959" s="276"/>
      <c r="EK959" s="275"/>
      <c r="EL959" s="277"/>
      <c r="EM959" s="278" t="str">
        <f>IF(CE959="-"," ",IF(AR959=1,1," "))</f>
        <v xml:space="preserve"> </v>
      </c>
      <c r="EN959" s="372"/>
      <c r="EO959" s="155">
        <f>IF(AT959=1,1,0)</f>
        <v>0</v>
      </c>
      <c r="EP959" s="373"/>
      <c r="ER959" s="194"/>
      <c r="ET959" s="154" t="str">
        <f>IF($AE959=0,"　",VLOOKUP($AE959,ﾚｰｻﾞOP,60,0))</f>
        <v>-</v>
      </c>
      <c r="EU959" s="373"/>
      <c r="EV959" s="154" t="str">
        <f>IF($AE959=0,"　",VLOOKUP($AE959,ﾚｰｻﾞOP,60,0))</f>
        <v>-</v>
      </c>
      <c r="EW959" s="373"/>
      <c r="EX959" s="154"/>
      <c r="EY959" s="367"/>
      <c r="EZ959" s="154"/>
      <c r="FA959" s="367"/>
      <c r="FB959" s="154"/>
      <c r="FC959" s="367"/>
      <c r="FD959" s="154"/>
      <c r="FE959" s="367"/>
      <c r="FF959" s="155"/>
      <c r="FG959" s="367"/>
      <c r="FH959" s="154"/>
      <c r="FI959" s="367"/>
      <c r="FJ959" s="154" t="str">
        <f>IF($AE959=0,"　",VLOOKUP($AE959,ﾚｰｻﾞOP,67,0))</f>
        <v>-</v>
      </c>
      <c r="FK959" s="373"/>
      <c r="FL959" s="155" t="str">
        <f>IF($AE959=0,"　",VLOOKUP($AE959,ﾚｰｻﾞOP,68,0))</f>
        <v>-</v>
      </c>
      <c r="FM959" s="279"/>
      <c r="FN959" s="1184"/>
      <c r="FO959" s="280"/>
      <c r="FP959" s="281"/>
      <c r="FQ959" s="282"/>
      <c r="FS959" s="281"/>
      <c r="FT959" s="282"/>
    </row>
    <row r="960" spans="1:176" ht="18.600000000000001" customHeight="1">
      <c r="A960" s="228">
        <f t="shared" si="961"/>
        <v>950</v>
      </c>
      <c r="B960" s="343" t="str">
        <f t="shared" ref="B960:B964" si="2521">AF960</f>
        <v>4IE</v>
      </c>
      <c r="C960" s="7609">
        <v>46388</v>
      </c>
      <c r="D960" s="1261" t="s">
        <v>30</v>
      </c>
      <c r="E960" s="1262" t="s">
        <v>2464</v>
      </c>
      <c r="F960" s="1564"/>
      <c r="G960" s="1263"/>
      <c r="H960" s="1330" t="s">
        <v>630</v>
      </c>
      <c r="I960" s="1264" t="s">
        <v>614</v>
      </c>
      <c r="J960" s="1264" t="s">
        <v>1702</v>
      </c>
      <c r="K960" s="599" t="s">
        <v>11</v>
      </c>
      <c r="L960" s="600"/>
      <c r="M960" s="7106">
        <v>46360</v>
      </c>
      <c r="N960" s="353"/>
      <c r="O960" s="7106">
        <v>46361</v>
      </c>
      <c r="P960" s="353"/>
      <c r="Q960" s="354">
        <v>46364</v>
      </c>
      <c r="R960" s="353"/>
      <c r="S960" s="354">
        <v>46365</v>
      </c>
      <c r="T960" s="353"/>
      <c r="U960" s="7824">
        <v>46363</v>
      </c>
      <c r="V960" s="353"/>
      <c r="W960" s="7831">
        <v>46364</v>
      </c>
      <c r="X960" s="357"/>
      <c r="Y960" s="359">
        <v>46372</v>
      </c>
      <c r="Z960" s="359">
        <v>46372</v>
      </c>
      <c r="AA960" s="602"/>
      <c r="AB960" s="979"/>
      <c r="AC960" s="602"/>
      <c r="AD960" s="361"/>
      <c r="AE960" s="362">
        <v>3</v>
      </c>
      <c r="AF960" s="363" t="str">
        <f t="shared" ref="AF960" si="2522">IF($AE960=0,"　",VLOOKUP($AE960,ﾚｰｻﾞOP,69,0))</f>
        <v>4IE</v>
      </c>
      <c r="AG960" s="364"/>
      <c r="AH960" s="364"/>
      <c r="AI960" s="364"/>
      <c r="AJ960" s="364"/>
      <c r="AK960" s="364"/>
      <c r="AL960" s="364"/>
      <c r="AM960" s="364"/>
      <c r="AN960" s="364"/>
      <c r="AO960" s="364"/>
      <c r="AP960" s="363"/>
      <c r="AQ960" s="255"/>
      <c r="AR960" s="255"/>
      <c r="AS960" s="255"/>
      <c r="AT960" s="255"/>
      <c r="AU960" s="2843">
        <f t="shared" ref="AU960:AU964" si="2523">IF(AI960="付属済",0,IF(AI960=1,AI960+AP960,0))</f>
        <v>0</v>
      </c>
      <c r="AV960" s="4008">
        <f t="shared" ref="AV960:AV964" si="2524">IF(AE960=0,0,(AR960*1)+(AS960*100))</f>
        <v>0</v>
      </c>
      <c r="AW960" s="590">
        <f t="shared" ref="AW960:AW965" si="2525">IF($AE960=0,"　",VLOOKUP($AE960,ﾚｰｻﾞOP,5,0))</f>
        <v>1</v>
      </c>
      <c r="AX960" s="369"/>
      <c r="AY960" s="154">
        <f t="shared" ref="AY960:AY974" si="2526">IF($AE960=0,"　",VLOOKUP($AE960,ﾚｰｻﾞOP,6,0))</f>
        <v>1</v>
      </c>
      <c r="AZ960" s="367"/>
      <c r="BA960" s="154">
        <f t="shared" ref="BA960" si="2527">IF($AE960=0,"　",VLOOKUP($AE960,ﾚｰｻﾞOP,7,0))</f>
        <v>1</v>
      </c>
      <c r="BB960" s="367"/>
      <c r="BC960" s="368">
        <f t="shared" ref="BC960" si="2528">IF($AE960=0,"　",VLOOKUP($AE960,ﾚｰｻﾞOP,8,0))</f>
        <v>1</v>
      </c>
      <c r="BD960" s="369"/>
      <c r="BE960" s="4599">
        <f t="shared" ref="BE960" si="2529">IF($AE960=0,"　",VLOOKUP($AE960,ﾚｰｻﾞOP,9,0))</f>
        <v>1</v>
      </c>
      <c r="BF960" s="367"/>
      <c r="BG960" s="368">
        <v>46303</v>
      </c>
      <c r="BH960" s="367">
        <v>4263453</v>
      </c>
      <c r="BI960" s="154">
        <f t="shared" ref="BI960" si="2530">IF($AE960=0,"　",VLOOKUP($AE960,ﾚｰｻﾞOP,11,0))</f>
        <v>1</v>
      </c>
      <c r="BJ960" s="367"/>
      <c r="BK960" s="154" t="str">
        <f t="shared" ref="BK960" si="2531">IF($AE960=0,"　",VLOOKUP($AE960,ﾚｰｻﾞOP,57,0))</f>
        <v>-</v>
      </c>
      <c r="BL960" s="367"/>
      <c r="BM960" s="154" t="str">
        <f t="shared" ref="BM960" si="2532">IF($AE960=0,"　",VLOOKUP($AE960,ﾚｰｻﾞOP,58,0))</f>
        <v>-</v>
      </c>
      <c r="BN960" s="367"/>
      <c r="BO960" s="155" t="str">
        <f t="shared" ref="BO960" si="2533">IF($AE960=0,"　",VLOOKUP($AE960,ﾚｰｻﾞOP,59,0))</f>
        <v>-</v>
      </c>
      <c r="BP960" s="367"/>
      <c r="BQ960" s="154" t="str">
        <f t="shared" ref="BQ960" si="2534">IF($AE960=0,"　",VLOOKUP($AE960,ﾚｰｻﾞOP,12,0))</f>
        <v>-</v>
      </c>
      <c r="BR960" s="369"/>
      <c r="BS960" s="154" t="str">
        <f t="shared" ref="BS960" si="2535">IF($AE960=0,"　",VLOOKUP($AE960,ﾚｰｻﾞOP,13,0))</f>
        <v>-</v>
      </c>
      <c r="BT960" s="369"/>
      <c r="BU960" s="154" t="str">
        <f t="shared" ref="BU960" si="2536">IF($AE960=0,"　",VLOOKUP($AE960,ﾚｰｻﾞOP,14,0))</f>
        <v>-</v>
      </c>
      <c r="BV960" s="369"/>
      <c r="BW960" s="154" t="str">
        <f t="shared" ref="BW960" si="2537">IF($AE960=0,"　",VLOOKUP($AE960,ﾚｰｻﾞOP,15,0))</f>
        <v>-</v>
      </c>
      <c r="BX960" s="367"/>
      <c r="BY960" s="154" t="str">
        <f t="shared" ref="BY960" si="2538">IF($AE960=0,"　",VLOOKUP($AE960,ﾚｰｻﾞOP,16,0))</f>
        <v>-</v>
      </c>
      <c r="BZ960" s="369"/>
      <c r="CA960" s="154" t="str">
        <f t="shared" ref="CA960" si="2539">IF($AE960=0,"　",VLOOKUP($AE960,ﾚｰｻﾞOP,17,0))</f>
        <v>-</v>
      </c>
      <c r="CB960" s="367"/>
      <c r="CC960" s="154" t="str">
        <f t="shared" ref="CC960" si="2540">IF($AE960=0,"　",VLOOKUP($AE960,ﾚｰｻﾞOP,18,0))</f>
        <v>-</v>
      </c>
      <c r="CD960" s="367"/>
      <c r="CE960" s="2850" t="str">
        <f t="shared" ref="CE960" si="2541">IF($AE960=0,"　",VLOOKUP($AE960,ﾚｰｻﾞOP,19,0))</f>
        <v>-</v>
      </c>
      <c r="CF960" s="2846"/>
      <c r="CG960" s="2855" t="str">
        <f t="shared" ref="CG960" si="2542">IF($AE960=0,"　",VLOOKUP($AE960,ﾚｰｻﾞOP,20,0))</f>
        <v>-</v>
      </c>
      <c r="CH960" s="2851"/>
      <c r="CI960" s="2850" t="str">
        <f t="shared" ref="CI960" si="2543">IF($AE960=0,"　",VLOOKUP($AE960,ﾚｰｻﾞOP,21,0))</f>
        <v>-</v>
      </c>
      <c r="CJ960" s="2846"/>
      <c r="CK960" s="2850" t="str">
        <f t="shared" ref="CK960" si="2544">IF($AE960=0,"　",VLOOKUP($AE960,ﾚｰｻﾞOP,22,0))</f>
        <v>-</v>
      </c>
      <c r="CL960" s="2851"/>
      <c r="CM960" s="2850" t="str">
        <f t="shared" ref="CM960" si="2545">IF($AE960=0,"　",VLOOKUP($AE960,ﾚｰｻﾞOP,23,0))</f>
        <v>-</v>
      </c>
      <c r="CN960" s="2851"/>
      <c r="CO960" s="2855" t="str">
        <f t="shared" ref="CO960" si="2546">IF($AE960=0,"　",VLOOKUP($AE960,ﾚｰｻﾞOP,24,0))</f>
        <v>-</v>
      </c>
      <c r="CP960" s="2851"/>
      <c r="CQ960" s="2855" t="str">
        <f t="shared" ref="CQ960" si="2547">IF($AE960=0,"　",VLOOKUP($AE960,ﾚｰｻﾞOP,25,0))</f>
        <v>-</v>
      </c>
      <c r="CR960" s="2851"/>
      <c r="CS960" s="2850" t="str">
        <f t="shared" ref="CS960" si="2548">IF($AE960=0,"　",VLOOKUP($AE960,ﾚｰｻﾞOP,26,0))</f>
        <v>-</v>
      </c>
      <c r="CT960" s="2851"/>
      <c r="CU960" s="2855"/>
      <c r="CV960" s="2851"/>
      <c r="CW960" s="2850" t="str">
        <f t="shared" ref="CW960" si="2549">IF($AE960=0,"　",VLOOKUP($AE960,ﾚｰｻﾞOP,28,0))</f>
        <v>-</v>
      </c>
      <c r="CX960" s="2851"/>
      <c r="CY960" s="2855" t="str">
        <f t="shared" ref="CY960" si="2550">IF($AE960=0,"　",VLOOKUP($AE960,ﾚｰｻﾞOP,29,0))</f>
        <v>-</v>
      </c>
      <c r="CZ960" s="2851"/>
      <c r="DA960" s="154" t="str">
        <f t="shared" ref="DA960" si="2551">IF($AE960=0,"　",VLOOKUP($AE960,ﾚｰｻﾞOP,30,0))</f>
        <v>-</v>
      </c>
      <c r="DB960" s="369"/>
      <c r="DC960" s="155" t="str">
        <f t="shared" ref="DC960" si="2552">IF($AE960=0,"　",VLOOKUP($AE960,ﾚｰｻﾞOP,31,0))</f>
        <v>-</v>
      </c>
      <c r="DD960" s="367"/>
      <c r="DE960" s="374">
        <f t="shared" ref="DE960" si="2553">IF(AG960=1,1,0)</f>
        <v>0</v>
      </c>
      <c r="DF960" s="373"/>
      <c r="DG960" s="818">
        <f t="shared" ref="DG960:DG964" si="2554">IF(AH960=1,1,0)</f>
        <v>0</v>
      </c>
      <c r="DH960" s="372"/>
      <c r="DI960" s="267">
        <f t="shared" ref="DI960:DI964" si="2555">IF(AG960=1,1,0)</f>
        <v>0</v>
      </c>
      <c r="DJ960" s="373"/>
      <c r="DK960" s="374">
        <f t="shared" ref="DK960:DK964" si="2556">IF(AU960=2,1,0)</f>
        <v>0</v>
      </c>
      <c r="DL960" s="373"/>
      <c r="DM960" s="375">
        <f t="shared" ref="DM960:DM964" si="2557">IF(AU960=1,1,0)</f>
        <v>0</v>
      </c>
      <c r="DN960" s="373"/>
      <c r="DO960" s="155">
        <f t="shared" ref="DO960:DO964" si="2558">IF(AJ960=1,1,0)</f>
        <v>0</v>
      </c>
      <c r="DP960" s="372"/>
      <c r="DQ960" s="155">
        <f t="shared" ref="DQ960:DQ964" si="2559">IF(AK960=1,1,0)</f>
        <v>0</v>
      </c>
      <c r="DR960" s="373"/>
      <c r="DS960" s="155">
        <f t="shared" ref="DS960:DS964" si="2560">IF(AL960=1,1,0)</f>
        <v>0</v>
      </c>
      <c r="DT960" s="372"/>
      <c r="DU960" s="155">
        <f t="shared" ref="DU960:DU964" si="2561">IF(AM960=1,1,0)</f>
        <v>0</v>
      </c>
      <c r="DV960" s="373"/>
      <c r="DW960" s="4891">
        <f t="shared" ref="DW960:DW963" si="2562">IF(AN960=1,1,0)</f>
        <v>0</v>
      </c>
      <c r="DX960" s="372"/>
      <c r="DY960" s="154">
        <f t="shared" ref="DY960:DY964" si="2563">IF(AO960=1,1,0)</f>
        <v>0</v>
      </c>
      <c r="DZ960" s="373"/>
      <c r="EA960" s="154">
        <f t="shared" ref="EA960:EA964" si="2564">IF(AP960=1,1,0)</f>
        <v>0</v>
      </c>
      <c r="EB960" s="373"/>
      <c r="EC960" s="269">
        <f t="shared" ref="EC960:EC964" si="2565">IF(AQ960=1,1,0)</f>
        <v>0</v>
      </c>
      <c r="ED960" s="376"/>
      <c r="EE960" s="822">
        <f t="shared" ref="EE960" si="2566">IF(AV960=0,0,1)</f>
        <v>0</v>
      </c>
      <c r="EF960" s="377"/>
      <c r="EG960" s="273"/>
      <c r="EH960" s="274"/>
      <c r="EI960" s="275"/>
      <c r="EJ960" s="276"/>
      <c r="EK960" s="275"/>
      <c r="EL960" s="277"/>
      <c r="EM960" s="278" t="str">
        <f t="shared" ref="EM960:EM964" si="2567">IF(CE960="-"," ",IF(AR960=1,1," "))</f>
        <v xml:space="preserve"> </v>
      </c>
      <c r="EN960" s="372"/>
      <c r="EO960" s="155">
        <f t="shared" ref="EO960:EO964" si="2568">IF(AT960=1,1,0)</f>
        <v>0</v>
      </c>
      <c r="EP960" s="373"/>
      <c r="ER960" s="194"/>
      <c r="ET960" s="154" t="str">
        <f t="shared" ref="ET960:ET963" si="2569">IF($AE960=0,"　",VLOOKUP($AE960,ﾚｰｻﾞOP,60,0))</f>
        <v>-</v>
      </c>
      <c r="EU960" s="373"/>
      <c r="EV960" s="154" t="str">
        <f t="shared" ref="EV960" si="2570">IF($AE960=0,"　",VLOOKUP($AE960,ﾚｰｻﾞOP,60,0))</f>
        <v>-</v>
      </c>
      <c r="EW960" s="373"/>
      <c r="EX960" s="154"/>
      <c r="EY960" s="367"/>
      <c r="EZ960" s="154"/>
      <c r="FA960" s="367"/>
      <c r="FB960" s="154"/>
      <c r="FC960" s="367"/>
      <c r="FD960" s="154"/>
      <c r="FE960" s="367"/>
      <c r="FF960" s="155"/>
      <c r="FG960" s="367"/>
      <c r="FH960" s="154"/>
      <c r="FI960" s="367"/>
      <c r="FJ960" s="154" t="str">
        <f t="shared" ref="FJ960" si="2571">IF($AE960=0,"　",VLOOKUP($AE960,ﾚｰｻﾞOP,67,0))</f>
        <v>-</v>
      </c>
      <c r="FK960" s="373"/>
      <c r="FL960" s="155" t="str">
        <f t="shared" ref="FL960" si="2572">IF($AE960=0,"　",VLOOKUP($AE960,ﾚｰｻﾞOP,68,0))</f>
        <v>-</v>
      </c>
      <c r="FM960" s="279"/>
      <c r="FN960" s="1184"/>
      <c r="FO960" s="280"/>
      <c r="FP960" s="281"/>
      <c r="FQ960" s="282"/>
      <c r="FS960" s="281"/>
      <c r="FT960" s="282"/>
    </row>
    <row r="961" spans="1:176" ht="18.600000000000001" customHeight="1">
      <c r="A961" s="228">
        <f t="shared" si="961"/>
        <v>951</v>
      </c>
      <c r="B961" s="343" t="str">
        <f t="shared" si="2521"/>
        <v>4IE</v>
      </c>
      <c r="C961" s="7609">
        <v>46388</v>
      </c>
      <c r="D961" s="1261" t="s">
        <v>36</v>
      </c>
      <c r="E961" s="1262" t="s">
        <v>2465</v>
      </c>
      <c r="F961" s="1564"/>
      <c r="G961" s="1263"/>
      <c r="H961" s="1330" t="s">
        <v>630</v>
      </c>
      <c r="I961" s="1264" t="s">
        <v>63</v>
      </c>
      <c r="J961" s="1264" t="s">
        <v>1702</v>
      </c>
      <c r="K961" s="599" t="s">
        <v>11</v>
      </c>
      <c r="L961" s="600"/>
      <c r="M961" s="354">
        <v>46360</v>
      </c>
      <c r="N961" s="353"/>
      <c r="O961" s="354">
        <v>46363</v>
      </c>
      <c r="P961" s="353"/>
      <c r="Q961" s="354">
        <v>46364</v>
      </c>
      <c r="R961" s="353"/>
      <c r="S961" s="354">
        <v>46365</v>
      </c>
      <c r="T961" s="353"/>
      <c r="U961" s="7825">
        <v>46363</v>
      </c>
      <c r="V961" s="353"/>
      <c r="W961" s="7832">
        <v>46365</v>
      </c>
      <c r="X961" s="357"/>
      <c r="Y961" s="359">
        <v>46373</v>
      </c>
      <c r="Z961" s="359">
        <v>46373</v>
      </c>
      <c r="AA961" s="602"/>
      <c r="AB961" s="979"/>
      <c r="AC961" s="602"/>
      <c r="AD961" s="361"/>
      <c r="AE961" s="362">
        <v>2</v>
      </c>
      <c r="AF961" s="363" t="str">
        <f>IF($AE961=0,"　",VLOOKUP($AE961,ﾚｰｻﾞOP,69,0))</f>
        <v>4IE</v>
      </c>
      <c r="AG961" s="364"/>
      <c r="AH961" s="364"/>
      <c r="AI961" s="364"/>
      <c r="AJ961" s="364"/>
      <c r="AK961" s="364"/>
      <c r="AL961" s="364"/>
      <c r="AM961" s="364"/>
      <c r="AN961" s="364"/>
      <c r="AO961" s="364"/>
      <c r="AP961" s="363"/>
      <c r="AQ961" s="255"/>
      <c r="AR961" s="255"/>
      <c r="AS961" s="255"/>
      <c r="AT961" s="255"/>
      <c r="AU961" s="2843">
        <f t="shared" si="2523"/>
        <v>0</v>
      </c>
      <c r="AV961" s="4008">
        <f t="shared" si="2524"/>
        <v>0</v>
      </c>
      <c r="AW961" s="590">
        <f t="shared" si="2525"/>
        <v>1</v>
      </c>
      <c r="AX961" s="369"/>
      <c r="AY961" s="154">
        <f>IF($AE961=0,"　",VLOOKUP($AE961,ﾚｰｻﾞOP,6,0))</f>
        <v>1</v>
      </c>
      <c r="AZ961" s="367"/>
      <c r="BA961" s="154">
        <f t="shared" ref="BA961:BA974" si="2573">IF($AE961=0,"　",VLOOKUP($AE961,ﾚｰｻﾞOP,7,0))</f>
        <v>1</v>
      </c>
      <c r="BB961" s="367"/>
      <c r="BC961" s="368">
        <f>IF($AE961=0,"　",VLOOKUP($AE961,ﾚｰｻﾞOP,8,0))</f>
        <v>1</v>
      </c>
      <c r="BD961" s="369"/>
      <c r="BE961" s="4599">
        <f>IF($AE961=0,"　",VLOOKUP($AE961,ﾚｰｻﾞOP,9,0))</f>
        <v>1</v>
      </c>
      <c r="BF961" s="367"/>
      <c r="BG961" s="368">
        <v>46330</v>
      </c>
      <c r="BH961" s="367">
        <v>4263495</v>
      </c>
      <c r="BI961" s="154">
        <f>IF($AE961=0,"　",VLOOKUP($AE961,ﾚｰｻﾞOP,11,0))</f>
        <v>1</v>
      </c>
      <c r="BJ961" s="367"/>
      <c r="BK961" s="154" t="str">
        <f>IF($AE961=0,"　",VLOOKUP($AE961,ﾚｰｻﾞOP,57,0))</f>
        <v>-</v>
      </c>
      <c r="BL961" s="367"/>
      <c r="BM961" s="154" t="str">
        <f>IF($AE961=0,"　",VLOOKUP($AE961,ﾚｰｻﾞOP,58,0))</f>
        <v>-</v>
      </c>
      <c r="BN961" s="367"/>
      <c r="BO961" s="155" t="str">
        <f>IF($AE961=0,"　",VLOOKUP($AE961,ﾚｰｻﾞOP,59,0))</f>
        <v>-</v>
      </c>
      <c r="BP961" s="367"/>
      <c r="BQ961" s="154" t="str">
        <f>IF($AE961=0,"　",VLOOKUP($AE961,ﾚｰｻﾞOP,12,0))</f>
        <v>-</v>
      </c>
      <c r="BR961" s="369"/>
      <c r="BS961" s="154" t="str">
        <f>IF($AE961=0,"　",VLOOKUP($AE961,ﾚｰｻﾞOP,13,0))</f>
        <v>-</v>
      </c>
      <c r="BT961" s="369"/>
      <c r="BU961" s="154" t="str">
        <f>IF($AE961=0,"　",VLOOKUP($AE961,ﾚｰｻﾞOP,14,0))</f>
        <v>-</v>
      </c>
      <c r="BV961" s="369"/>
      <c r="BW961" s="154" t="str">
        <f>IF($AE961=0,"　",VLOOKUP($AE961,ﾚｰｻﾞOP,15,0))</f>
        <v>-</v>
      </c>
      <c r="BX961" s="367"/>
      <c r="BY961" s="154" t="str">
        <f>IF($AE961=0,"　",VLOOKUP($AE961,ﾚｰｻﾞOP,16,0))</f>
        <v>-</v>
      </c>
      <c r="BZ961" s="369"/>
      <c r="CA961" s="154" t="str">
        <f>IF($AE961=0,"　",VLOOKUP($AE961,ﾚｰｻﾞOP,17,0))</f>
        <v>-</v>
      </c>
      <c r="CB961" s="367"/>
      <c r="CC961" s="154" t="str">
        <f>IF($AE961=0,"　",VLOOKUP($AE961,ﾚｰｻﾞOP,18,0))</f>
        <v>-</v>
      </c>
      <c r="CD961" s="367"/>
      <c r="CE961" s="2850" t="str">
        <f>IF($AE961=0,"　",VLOOKUP($AE961,ﾚｰｻﾞOP,19,0))</f>
        <v>-</v>
      </c>
      <c r="CF961" s="2846"/>
      <c r="CG961" s="2855" t="str">
        <f>IF($AE961=0,"　",VLOOKUP($AE961,ﾚｰｻﾞOP,20,0))</f>
        <v>-</v>
      </c>
      <c r="CH961" s="2851"/>
      <c r="CI961" s="2850" t="str">
        <f>IF($AE961=0,"　",VLOOKUP($AE961,ﾚｰｻﾞOP,21,0))</f>
        <v>-</v>
      </c>
      <c r="CJ961" s="2846"/>
      <c r="CK961" s="2850" t="str">
        <f>IF($AE961=0,"　",VLOOKUP($AE961,ﾚｰｻﾞOP,22,0))</f>
        <v>-</v>
      </c>
      <c r="CL961" s="2851"/>
      <c r="CM961" s="2850" t="str">
        <f>IF($AE961=0,"　",VLOOKUP($AE961,ﾚｰｻﾞOP,23,0))</f>
        <v>-</v>
      </c>
      <c r="CN961" s="2851"/>
      <c r="CO961" s="2855" t="str">
        <f>IF($AE961=0,"　",VLOOKUP($AE961,ﾚｰｻﾞOP,24,0))</f>
        <v>-</v>
      </c>
      <c r="CP961" s="2851"/>
      <c r="CQ961" s="2855" t="str">
        <f>IF($AE961=0,"　",VLOOKUP($AE961,ﾚｰｻﾞOP,25,0))</f>
        <v>-</v>
      </c>
      <c r="CR961" s="2851"/>
      <c r="CS961" s="2850" t="str">
        <f>IF($AE961=0,"　",VLOOKUP($AE961,ﾚｰｻﾞOP,26,0))</f>
        <v>-</v>
      </c>
      <c r="CT961" s="2851"/>
      <c r="CU961" s="2855"/>
      <c r="CV961" s="2851"/>
      <c r="CW961" s="2850" t="str">
        <f>IF($AE961=0,"　",VLOOKUP($AE961,ﾚｰｻﾞOP,28,0))</f>
        <v>-</v>
      </c>
      <c r="CX961" s="2851"/>
      <c r="CY961" s="2855" t="str">
        <f>IF($AE961=0,"　",VLOOKUP($AE961,ﾚｰｻﾞOP,29,0))</f>
        <v>-</v>
      </c>
      <c r="CZ961" s="2851"/>
      <c r="DA961" s="154" t="str">
        <f>IF($AE961=0,"　",VLOOKUP($AE961,ﾚｰｻﾞOP,30,0))</f>
        <v>-</v>
      </c>
      <c r="DB961" s="369"/>
      <c r="DC961" s="155" t="str">
        <f>IF($AE961=0,"　",VLOOKUP($AE961,ﾚｰｻﾞOP,31,0))</f>
        <v>-</v>
      </c>
      <c r="DD961" s="367"/>
      <c r="DE961" s="374">
        <f>IF(AG961=1,1,0)</f>
        <v>0</v>
      </c>
      <c r="DF961" s="373"/>
      <c r="DG961" s="818">
        <f t="shared" si="2554"/>
        <v>0</v>
      </c>
      <c r="DH961" s="372"/>
      <c r="DI961" s="267">
        <f t="shared" si="2555"/>
        <v>0</v>
      </c>
      <c r="DJ961" s="373"/>
      <c r="DK961" s="374">
        <f t="shared" si="2556"/>
        <v>0</v>
      </c>
      <c r="DL961" s="373"/>
      <c r="DM961" s="375">
        <f t="shared" si="2557"/>
        <v>0</v>
      </c>
      <c r="DN961" s="373"/>
      <c r="DO961" s="155">
        <f t="shared" si="2558"/>
        <v>0</v>
      </c>
      <c r="DP961" s="372"/>
      <c r="DQ961" s="155">
        <f t="shared" si="2559"/>
        <v>0</v>
      </c>
      <c r="DR961" s="373"/>
      <c r="DS961" s="155">
        <f t="shared" si="2560"/>
        <v>0</v>
      </c>
      <c r="DT961" s="372"/>
      <c r="DU961" s="155">
        <f t="shared" si="2561"/>
        <v>0</v>
      </c>
      <c r="DV961" s="373"/>
      <c r="DW961" s="4891">
        <f t="shared" si="2562"/>
        <v>0</v>
      </c>
      <c r="DX961" s="372"/>
      <c r="DY961" s="154">
        <f t="shared" si="2563"/>
        <v>0</v>
      </c>
      <c r="DZ961" s="373"/>
      <c r="EA961" s="154">
        <f t="shared" si="2564"/>
        <v>0</v>
      </c>
      <c r="EB961" s="373"/>
      <c r="EC961" s="269">
        <f t="shared" si="2565"/>
        <v>0</v>
      </c>
      <c r="ED961" s="376"/>
      <c r="EE961" s="6971">
        <f>IF(AV961=0,0,1)</f>
        <v>0</v>
      </c>
      <c r="EF961" s="7015"/>
      <c r="EG961" s="273"/>
      <c r="EH961" s="274"/>
      <c r="EI961" s="275"/>
      <c r="EJ961" s="276"/>
      <c r="EK961" s="275"/>
      <c r="EL961" s="277"/>
      <c r="EM961" s="278" t="str">
        <f t="shared" si="2567"/>
        <v xml:space="preserve"> </v>
      </c>
      <c r="EN961" s="372"/>
      <c r="EO961" s="155">
        <f t="shared" si="2568"/>
        <v>0</v>
      </c>
      <c r="EP961" s="373"/>
      <c r="ER961" s="194"/>
      <c r="ET961" s="154" t="str">
        <f t="shared" si="2569"/>
        <v>-</v>
      </c>
      <c r="EU961" s="373"/>
      <c r="EV961" s="154" t="str">
        <f>IF($AE961=0,"　",VLOOKUP($AE961,ﾚｰｻﾞOP,60,0))</f>
        <v>-</v>
      </c>
      <c r="EW961" s="373"/>
      <c r="EX961" s="154"/>
      <c r="EY961" s="367"/>
      <c r="EZ961" s="154"/>
      <c r="FA961" s="367"/>
      <c r="FB961" s="154"/>
      <c r="FC961" s="367"/>
      <c r="FD961" s="154"/>
      <c r="FE961" s="367"/>
      <c r="FF961" s="155"/>
      <c r="FG961" s="367"/>
      <c r="FH961" s="154"/>
      <c r="FI961" s="367"/>
      <c r="FJ961" s="154" t="str">
        <f>IF($AE961=0,"　",VLOOKUP($AE961,ﾚｰｻﾞOP,67,0))</f>
        <v>-</v>
      </c>
      <c r="FK961" s="373"/>
      <c r="FL961" s="155" t="str">
        <f>IF($AE961=0,"　",VLOOKUP($AE961,ﾚｰｻﾞOP,68,0))</f>
        <v>-</v>
      </c>
      <c r="FM961" s="279"/>
      <c r="FN961" s="1184"/>
      <c r="FO961" s="280"/>
      <c r="FP961" s="281"/>
      <c r="FQ961" s="282"/>
      <c r="FS961" s="281"/>
      <c r="FT961" s="282"/>
    </row>
    <row r="962" spans="1:176" ht="18.600000000000001" customHeight="1">
      <c r="A962" s="228">
        <f t="shared" si="961"/>
        <v>952</v>
      </c>
      <c r="B962" s="343" t="str">
        <f t="shared" si="2521"/>
        <v>4IE</v>
      </c>
      <c r="C962" s="7609">
        <v>46388</v>
      </c>
      <c r="D962" s="7724" t="s">
        <v>1024</v>
      </c>
      <c r="E962" s="7725" t="s">
        <v>2052</v>
      </c>
      <c r="F962" s="1564"/>
      <c r="G962" s="1263"/>
      <c r="H962" s="1330" t="s">
        <v>630</v>
      </c>
      <c r="I962" s="1264" t="s">
        <v>63</v>
      </c>
      <c r="J962" s="1264" t="s">
        <v>1702</v>
      </c>
      <c r="K962" s="599" t="s">
        <v>11</v>
      </c>
      <c r="L962" s="600"/>
      <c r="M962" s="354">
        <v>46361</v>
      </c>
      <c r="N962" s="353"/>
      <c r="O962" s="354">
        <v>46363</v>
      </c>
      <c r="P962" s="353"/>
      <c r="Q962" s="354">
        <v>46365</v>
      </c>
      <c r="R962" s="353"/>
      <c r="S962" s="354">
        <v>46366</v>
      </c>
      <c r="T962" s="353"/>
      <c r="U962" s="7610">
        <v>46364</v>
      </c>
      <c r="V962" s="353"/>
      <c r="W962" s="7832">
        <v>46365</v>
      </c>
      <c r="X962" s="357"/>
      <c r="Y962" s="359">
        <v>46373</v>
      </c>
      <c r="Z962" s="359">
        <v>46373</v>
      </c>
      <c r="AA962" s="602"/>
      <c r="AB962" s="979"/>
      <c r="AC962" s="602"/>
      <c r="AD962" s="361"/>
      <c r="AE962" s="362">
        <v>25</v>
      </c>
      <c r="AF962" s="363" t="str">
        <f>IF($AE962=0,"　",VLOOKUP($AE962,ﾚｰｻﾞOP,69,0))</f>
        <v>4IE</v>
      </c>
      <c r="AG962" s="364"/>
      <c r="AH962" s="364"/>
      <c r="AI962" s="364"/>
      <c r="AJ962" s="364"/>
      <c r="AK962" s="364"/>
      <c r="AL962" s="364"/>
      <c r="AM962" s="364"/>
      <c r="AN962" s="364"/>
      <c r="AO962" s="364"/>
      <c r="AP962" s="363"/>
      <c r="AQ962" s="255"/>
      <c r="AR962" s="255"/>
      <c r="AS962" s="255"/>
      <c r="AT962" s="255"/>
      <c r="AU962" s="2843">
        <f t="shared" si="2523"/>
        <v>0</v>
      </c>
      <c r="AV962" s="4008">
        <f t="shared" si="2524"/>
        <v>0</v>
      </c>
      <c r="AW962" s="590" t="str">
        <f t="shared" si="2525"/>
        <v>-</v>
      </c>
      <c r="AX962" s="369"/>
      <c r="AY962" s="154" t="str">
        <f>IF($AE962=0,"　",VLOOKUP($AE962,ﾚｰｻﾞOP,6,0))</f>
        <v>-</v>
      </c>
      <c r="AZ962" s="367"/>
      <c r="BA962" s="154" t="str">
        <f t="shared" si="2573"/>
        <v>-</v>
      </c>
      <c r="BB962" s="367"/>
      <c r="BC962" s="368" t="str">
        <f>IF($AE962=0,"　",VLOOKUP($AE962,ﾚｰｻﾞOP,8,0))</f>
        <v>-</v>
      </c>
      <c r="BD962" s="369"/>
      <c r="BE962" s="4599" t="str">
        <f>IF($AE962=0,"　",VLOOKUP($AE962,ﾚｰｻﾞOP,9,0))</f>
        <v>-</v>
      </c>
      <c r="BF962" s="367"/>
      <c r="BG962" s="368" t="str">
        <f>IF($AE962=0,"　",VLOOKUP($AE962,ﾚｰｻﾞOP,10,0))</f>
        <v>-</v>
      </c>
      <c r="BH962" s="367"/>
      <c r="BI962" s="154" t="str">
        <f>IF($AE962=0,"　",VLOOKUP($AE962,ﾚｰｻﾞOP,11,0))</f>
        <v>-</v>
      </c>
      <c r="BJ962" s="367"/>
      <c r="BK962" s="154" t="str">
        <f>IF($AE962=0,"　",VLOOKUP($AE962,ﾚｰｻﾞOP,57,0))</f>
        <v>-</v>
      </c>
      <c r="BL962" s="367"/>
      <c r="BM962" s="154" t="str">
        <f>IF($AE962=0,"　",VLOOKUP($AE962,ﾚｰｻﾞOP,58,0))</f>
        <v>-</v>
      </c>
      <c r="BN962" s="367"/>
      <c r="BO962" s="155" t="str">
        <f>IF($AE962=0,"　",VLOOKUP($AE962,ﾚｰｻﾞOP,59,0))</f>
        <v>-</v>
      </c>
      <c r="BP962" s="367"/>
      <c r="BQ962" s="154" t="str">
        <f>IF($AE962=0,"　",VLOOKUP($AE962,ﾚｰｻﾞOP,12,0))</f>
        <v>-</v>
      </c>
      <c r="BR962" s="369"/>
      <c r="BS962" s="154" t="str">
        <f>IF($AE962=0,"　",VLOOKUP($AE962,ﾚｰｻﾞOP,13,0))</f>
        <v>-</v>
      </c>
      <c r="BT962" s="369"/>
      <c r="BU962" s="154" t="str">
        <f>IF($AE962=0,"　",VLOOKUP($AE962,ﾚｰｻﾞOP,14,0))</f>
        <v>-</v>
      </c>
      <c r="BV962" s="369"/>
      <c r="BW962" s="154" t="str">
        <f>IF($AE962=0,"　",VLOOKUP($AE962,ﾚｰｻﾞOP,15,0))</f>
        <v>-</v>
      </c>
      <c r="BX962" s="367"/>
      <c r="BY962" s="154" t="str">
        <f>IF($AE962=0,"　",VLOOKUP($AE962,ﾚｰｻﾞOP,16,0))</f>
        <v>-</v>
      </c>
      <c r="BZ962" s="369"/>
      <c r="CA962" s="154" t="str">
        <f>IF($AE962=0,"　",VLOOKUP($AE962,ﾚｰｻﾞOP,17,0))</f>
        <v>-</v>
      </c>
      <c r="CB962" s="367"/>
      <c r="CC962" s="154" t="str">
        <f>IF($AE962=0,"　",VLOOKUP($AE962,ﾚｰｻﾞOP,18,0))</f>
        <v>-</v>
      </c>
      <c r="CD962" s="367"/>
      <c r="CE962" s="2850" t="str">
        <f>IF($AE962=0,"　",VLOOKUP($AE962,ﾚｰｻﾞOP,19,0))</f>
        <v>-</v>
      </c>
      <c r="CF962" s="2846"/>
      <c r="CG962" s="2855" t="str">
        <f>IF($AE962=0,"　",VLOOKUP($AE962,ﾚｰｻﾞOP,20,0))</f>
        <v>-</v>
      </c>
      <c r="CH962" s="2851"/>
      <c r="CI962" s="2850" t="str">
        <f>IF($AE962=0,"　",VLOOKUP($AE962,ﾚｰｻﾞOP,21,0))</f>
        <v>-</v>
      </c>
      <c r="CJ962" s="2846"/>
      <c r="CK962" s="2850" t="str">
        <f>IF($AE962=0,"　",VLOOKUP($AE962,ﾚｰｻﾞOP,22,0))</f>
        <v>-</v>
      </c>
      <c r="CL962" s="2851"/>
      <c r="CM962" s="2850" t="str">
        <f>IF($AE962=0,"　",VLOOKUP($AE962,ﾚｰｻﾞOP,23,0))</f>
        <v>-</v>
      </c>
      <c r="CN962" s="2851"/>
      <c r="CO962" s="2855" t="str">
        <f>IF($AE962=0,"　",VLOOKUP($AE962,ﾚｰｻﾞOP,24,0))</f>
        <v>-</v>
      </c>
      <c r="CP962" s="2851"/>
      <c r="CQ962" s="2855" t="str">
        <f>IF($AE962=0,"　",VLOOKUP($AE962,ﾚｰｻﾞOP,25,0))</f>
        <v>-</v>
      </c>
      <c r="CR962" s="2851"/>
      <c r="CS962" s="2850" t="str">
        <f>IF($AE962=0,"　",VLOOKUP($AE962,ﾚｰｻﾞOP,26,0))</f>
        <v>-</v>
      </c>
      <c r="CT962" s="2851"/>
      <c r="CU962" s="2855"/>
      <c r="CV962" s="2851"/>
      <c r="CW962" s="2850" t="str">
        <f>IF($AE962=0,"　",VLOOKUP($AE962,ﾚｰｻﾞOP,28,0))</f>
        <v>-</v>
      </c>
      <c r="CX962" s="2851"/>
      <c r="CY962" s="2855" t="str">
        <f>IF($AE962=0,"　",VLOOKUP($AE962,ﾚｰｻﾞOP,29,0))</f>
        <v>-</v>
      </c>
      <c r="CZ962" s="2851"/>
      <c r="DA962" s="154" t="str">
        <f>IF($AE962=0,"　",VLOOKUP($AE962,ﾚｰｻﾞOP,30,0))</f>
        <v>-</v>
      </c>
      <c r="DB962" s="369"/>
      <c r="DC962" s="155" t="str">
        <f>IF($AE962=0,"　",VLOOKUP($AE962,ﾚｰｻﾞOP,31,0))</f>
        <v>-</v>
      </c>
      <c r="DD962" s="367"/>
      <c r="DE962" s="374">
        <f>IF(AG962=1,1,0)</f>
        <v>0</v>
      </c>
      <c r="DF962" s="373"/>
      <c r="DG962" s="818">
        <f t="shared" si="2554"/>
        <v>0</v>
      </c>
      <c r="DH962" s="372"/>
      <c r="DI962" s="267">
        <f t="shared" si="2555"/>
        <v>0</v>
      </c>
      <c r="DJ962" s="373"/>
      <c r="DK962" s="374">
        <f t="shared" si="2556"/>
        <v>0</v>
      </c>
      <c r="DL962" s="373"/>
      <c r="DM962" s="375">
        <f t="shared" si="2557"/>
        <v>0</v>
      </c>
      <c r="DN962" s="373"/>
      <c r="DO962" s="155">
        <f t="shared" si="2558"/>
        <v>0</v>
      </c>
      <c r="DP962" s="372"/>
      <c r="DQ962" s="155">
        <f t="shared" si="2559"/>
        <v>0</v>
      </c>
      <c r="DR962" s="373"/>
      <c r="DS962" s="155">
        <f t="shared" si="2560"/>
        <v>0</v>
      </c>
      <c r="DT962" s="372"/>
      <c r="DU962" s="155">
        <f t="shared" si="2561"/>
        <v>0</v>
      </c>
      <c r="DV962" s="373"/>
      <c r="DW962" s="4891">
        <f t="shared" si="2562"/>
        <v>0</v>
      </c>
      <c r="DX962" s="372"/>
      <c r="DY962" s="154">
        <f t="shared" si="2563"/>
        <v>0</v>
      </c>
      <c r="DZ962" s="373"/>
      <c r="EA962" s="154">
        <f t="shared" si="2564"/>
        <v>0</v>
      </c>
      <c r="EB962" s="373"/>
      <c r="EC962" s="269">
        <f t="shared" si="2565"/>
        <v>0</v>
      </c>
      <c r="ED962" s="376"/>
      <c r="EE962" s="6971">
        <f>IF(AV962=0,0,1)</f>
        <v>0</v>
      </c>
      <c r="EF962" s="7015"/>
      <c r="EG962" s="273"/>
      <c r="EH962" s="274"/>
      <c r="EI962" s="275"/>
      <c r="EJ962" s="276"/>
      <c r="EK962" s="275"/>
      <c r="EL962" s="277"/>
      <c r="EM962" s="278" t="str">
        <f t="shared" si="2567"/>
        <v xml:space="preserve"> </v>
      </c>
      <c r="EN962" s="372"/>
      <c r="EO962" s="155">
        <f t="shared" si="2568"/>
        <v>0</v>
      </c>
      <c r="EP962" s="373"/>
      <c r="ER962" s="194"/>
      <c r="ET962" s="154">
        <v>46316</v>
      </c>
      <c r="EU962" s="373">
        <v>4263480</v>
      </c>
      <c r="EV962" s="154">
        <f>IF($AE962=0,"　",VLOOKUP($AE962,ﾚｰｻﾞOP,60,0))</f>
        <v>1</v>
      </c>
      <c r="EW962" s="373"/>
      <c r="EX962" s="154"/>
      <c r="EY962" s="367"/>
      <c r="EZ962" s="154"/>
      <c r="FA962" s="367"/>
      <c r="FB962" s="154"/>
      <c r="FC962" s="367"/>
      <c r="FD962" s="154"/>
      <c r="FE962" s="367"/>
      <c r="FF962" s="155"/>
      <c r="FG962" s="367"/>
      <c r="FH962" s="154"/>
      <c r="FI962" s="367"/>
      <c r="FJ962" s="154">
        <f>IF($AE962=0,"　",VLOOKUP($AE962,ﾚｰｻﾞOP,67,0))</f>
        <v>1</v>
      </c>
      <c r="FK962" s="373"/>
      <c r="FL962" s="155">
        <f>IF($AE962=0,"　",VLOOKUP($AE962,ﾚｰｻﾞOP,68,0))</f>
        <v>1</v>
      </c>
      <c r="FM962" s="279"/>
      <c r="FN962" s="1184"/>
      <c r="FO962" s="280"/>
      <c r="FP962" s="281"/>
      <c r="FQ962" s="282"/>
      <c r="FS962" s="281"/>
      <c r="FT962" s="282"/>
    </row>
    <row r="963" spans="1:176" ht="18.600000000000001" customHeight="1">
      <c r="A963" s="228">
        <f t="shared" si="961"/>
        <v>953</v>
      </c>
      <c r="B963" s="343" t="str">
        <f t="shared" si="2521"/>
        <v>4IE</v>
      </c>
      <c r="C963" s="7609">
        <v>46388</v>
      </c>
      <c r="D963" s="1261" t="s">
        <v>30</v>
      </c>
      <c r="E963" s="1262" t="s">
        <v>2466</v>
      </c>
      <c r="F963" s="1564"/>
      <c r="G963" s="1263"/>
      <c r="H963" s="1330" t="s">
        <v>630</v>
      </c>
      <c r="I963" s="1264" t="s">
        <v>63</v>
      </c>
      <c r="J963" s="1264" t="s">
        <v>1702</v>
      </c>
      <c r="K963" s="599" t="s">
        <v>11</v>
      </c>
      <c r="L963" s="600"/>
      <c r="M963" s="354">
        <v>46361</v>
      </c>
      <c r="N963" s="353"/>
      <c r="O963" s="354">
        <v>46364</v>
      </c>
      <c r="P963" s="353"/>
      <c r="Q963" s="354">
        <v>46365</v>
      </c>
      <c r="R963" s="353"/>
      <c r="S963" s="354">
        <v>46366</v>
      </c>
      <c r="T963" s="353"/>
      <c r="U963" s="7610">
        <v>46364</v>
      </c>
      <c r="V963" s="353"/>
      <c r="W963" s="7831">
        <v>46366</v>
      </c>
      <c r="X963" s="357"/>
      <c r="Y963" s="7194">
        <v>46374</v>
      </c>
      <c r="Z963" s="7194">
        <v>46374</v>
      </c>
      <c r="AA963" s="602"/>
      <c r="AB963" s="979"/>
      <c r="AC963" s="602"/>
      <c r="AD963" s="361"/>
      <c r="AE963" s="362">
        <v>3</v>
      </c>
      <c r="AF963" s="363" t="str">
        <f>IF($AE963=0,"　",VLOOKUP($AE963,ﾚｰｻﾞOP,69,0))</f>
        <v>4IE</v>
      </c>
      <c r="AG963" s="364"/>
      <c r="AH963" s="364"/>
      <c r="AI963" s="364"/>
      <c r="AJ963" s="364"/>
      <c r="AK963" s="364"/>
      <c r="AL963" s="364"/>
      <c r="AM963" s="364"/>
      <c r="AN963" s="364"/>
      <c r="AO963" s="364"/>
      <c r="AP963" s="363"/>
      <c r="AQ963" s="255"/>
      <c r="AR963" s="255"/>
      <c r="AS963" s="255"/>
      <c r="AT963" s="255"/>
      <c r="AU963" s="2843">
        <f t="shared" si="2523"/>
        <v>0</v>
      </c>
      <c r="AV963" s="4008">
        <f t="shared" si="2524"/>
        <v>0</v>
      </c>
      <c r="AW963" s="590">
        <f t="shared" si="2525"/>
        <v>1</v>
      </c>
      <c r="AX963" s="369"/>
      <c r="AY963" s="154">
        <f>IF($AE963=0,"　",VLOOKUP($AE963,ﾚｰｻﾞOP,6,0))</f>
        <v>1</v>
      </c>
      <c r="AZ963" s="367"/>
      <c r="BA963" s="154">
        <f t="shared" si="2573"/>
        <v>1</v>
      </c>
      <c r="BB963" s="367"/>
      <c r="BC963" s="368">
        <f>IF($AE963=0,"　",VLOOKUP($AE963,ﾚｰｻﾞOP,8,0))</f>
        <v>1</v>
      </c>
      <c r="BD963" s="369"/>
      <c r="BE963" s="4599">
        <f>IF($AE963=0,"　",VLOOKUP($AE963,ﾚｰｻﾞOP,9,0))</f>
        <v>1</v>
      </c>
      <c r="BF963" s="367"/>
      <c r="BG963" s="368">
        <v>46330</v>
      </c>
      <c r="BH963" s="367">
        <v>4263495</v>
      </c>
      <c r="BI963" s="154">
        <f>IF($AE963=0,"　",VLOOKUP($AE963,ﾚｰｻﾞOP,11,0))</f>
        <v>1</v>
      </c>
      <c r="BJ963" s="367"/>
      <c r="BK963" s="154" t="str">
        <f>IF($AE963=0,"　",VLOOKUP($AE963,ﾚｰｻﾞOP,57,0))</f>
        <v>-</v>
      </c>
      <c r="BL963" s="367"/>
      <c r="BM963" s="154" t="str">
        <f>IF($AE963=0,"　",VLOOKUP($AE963,ﾚｰｻﾞOP,58,0))</f>
        <v>-</v>
      </c>
      <c r="BN963" s="367"/>
      <c r="BO963" s="155" t="str">
        <f>IF($AE963=0,"　",VLOOKUP($AE963,ﾚｰｻﾞOP,59,0))</f>
        <v>-</v>
      </c>
      <c r="BP963" s="367"/>
      <c r="BQ963" s="154" t="str">
        <f>IF($AE963=0,"　",VLOOKUP($AE963,ﾚｰｻﾞOP,12,0))</f>
        <v>-</v>
      </c>
      <c r="BR963" s="369"/>
      <c r="BS963" s="154" t="str">
        <f>IF($AE963=0,"　",VLOOKUP($AE963,ﾚｰｻﾞOP,13,0))</f>
        <v>-</v>
      </c>
      <c r="BT963" s="369"/>
      <c r="BU963" s="154" t="str">
        <f>IF($AE963=0,"　",VLOOKUP($AE963,ﾚｰｻﾞOP,14,0))</f>
        <v>-</v>
      </c>
      <c r="BV963" s="369"/>
      <c r="BW963" s="154" t="str">
        <f>IF($AE963=0,"　",VLOOKUP($AE963,ﾚｰｻﾞOP,15,0))</f>
        <v>-</v>
      </c>
      <c r="BX963" s="367"/>
      <c r="BY963" s="154" t="str">
        <f>IF($AE963=0,"　",VLOOKUP($AE963,ﾚｰｻﾞOP,16,0))</f>
        <v>-</v>
      </c>
      <c r="BZ963" s="369"/>
      <c r="CA963" s="154" t="str">
        <f>IF($AE963=0,"　",VLOOKUP($AE963,ﾚｰｻﾞOP,17,0))</f>
        <v>-</v>
      </c>
      <c r="CB963" s="367"/>
      <c r="CC963" s="154" t="str">
        <f>IF($AE963=0,"　",VLOOKUP($AE963,ﾚｰｻﾞOP,18,0))</f>
        <v>-</v>
      </c>
      <c r="CD963" s="367"/>
      <c r="CE963" s="2850" t="str">
        <f>IF($AE963=0,"　",VLOOKUP($AE963,ﾚｰｻﾞOP,19,0))</f>
        <v>-</v>
      </c>
      <c r="CF963" s="2846"/>
      <c r="CG963" s="2855" t="str">
        <f>IF($AE963=0,"　",VLOOKUP($AE963,ﾚｰｻﾞOP,20,0))</f>
        <v>-</v>
      </c>
      <c r="CH963" s="2851"/>
      <c r="CI963" s="2850" t="str">
        <f>IF($AE963=0,"　",VLOOKUP($AE963,ﾚｰｻﾞOP,21,0))</f>
        <v>-</v>
      </c>
      <c r="CJ963" s="2846"/>
      <c r="CK963" s="2850" t="str">
        <f>IF($AE963=0,"　",VLOOKUP($AE963,ﾚｰｻﾞOP,22,0))</f>
        <v>-</v>
      </c>
      <c r="CL963" s="2851"/>
      <c r="CM963" s="2850" t="str">
        <f>IF($AE963=0,"　",VLOOKUP($AE963,ﾚｰｻﾞOP,23,0))</f>
        <v>-</v>
      </c>
      <c r="CN963" s="2851"/>
      <c r="CO963" s="2855" t="str">
        <f>IF($AE963=0,"　",VLOOKUP($AE963,ﾚｰｻﾞOP,24,0))</f>
        <v>-</v>
      </c>
      <c r="CP963" s="2851"/>
      <c r="CQ963" s="2855" t="str">
        <f>IF($AE963=0,"　",VLOOKUP($AE963,ﾚｰｻﾞOP,25,0))</f>
        <v>-</v>
      </c>
      <c r="CR963" s="2851"/>
      <c r="CS963" s="2850" t="str">
        <f>IF($AE963=0,"　",VLOOKUP($AE963,ﾚｰｻﾞOP,26,0))</f>
        <v>-</v>
      </c>
      <c r="CT963" s="2851"/>
      <c r="CU963" s="2855"/>
      <c r="CV963" s="2851"/>
      <c r="CW963" s="2850" t="str">
        <f>IF($AE963=0,"　",VLOOKUP($AE963,ﾚｰｻﾞOP,28,0))</f>
        <v>-</v>
      </c>
      <c r="CX963" s="2851"/>
      <c r="CY963" s="2855" t="str">
        <f>IF($AE963=0,"　",VLOOKUP($AE963,ﾚｰｻﾞOP,29,0))</f>
        <v>-</v>
      </c>
      <c r="CZ963" s="2851"/>
      <c r="DA963" s="154" t="str">
        <f>IF($AE963=0,"　",VLOOKUP($AE963,ﾚｰｻﾞOP,30,0))</f>
        <v>-</v>
      </c>
      <c r="DB963" s="369"/>
      <c r="DC963" s="155" t="str">
        <f>IF($AE963=0,"　",VLOOKUP($AE963,ﾚｰｻﾞOP,31,0))</f>
        <v>-</v>
      </c>
      <c r="DD963" s="367"/>
      <c r="DE963" s="374">
        <f>IF(AG963=1,1,0)</f>
        <v>0</v>
      </c>
      <c r="DF963" s="373"/>
      <c r="DG963" s="818">
        <f t="shared" si="2554"/>
        <v>0</v>
      </c>
      <c r="DH963" s="372"/>
      <c r="DI963" s="267">
        <f t="shared" si="2555"/>
        <v>0</v>
      </c>
      <c r="DJ963" s="373"/>
      <c r="DK963" s="374">
        <f t="shared" si="2556"/>
        <v>0</v>
      </c>
      <c r="DL963" s="373"/>
      <c r="DM963" s="375">
        <f t="shared" si="2557"/>
        <v>0</v>
      </c>
      <c r="DN963" s="373"/>
      <c r="DO963" s="155">
        <f t="shared" si="2558"/>
        <v>0</v>
      </c>
      <c r="DP963" s="372"/>
      <c r="DQ963" s="155">
        <f t="shared" si="2559"/>
        <v>0</v>
      </c>
      <c r="DR963" s="373"/>
      <c r="DS963" s="155">
        <f t="shared" si="2560"/>
        <v>0</v>
      </c>
      <c r="DT963" s="372"/>
      <c r="DU963" s="155">
        <f t="shared" si="2561"/>
        <v>0</v>
      </c>
      <c r="DV963" s="373"/>
      <c r="DW963" s="4891">
        <f t="shared" si="2562"/>
        <v>0</v>
      </c>
      <c r="DX963" s="372"/>
      <c r="DY963" s="154">
        <f t="shared" si="2563"/>
        <v>0</v>
      </c>
      <c r="DZ963" s="373"/>
      <c r="EA963" s="154">
        <f t="shared" si="2564"/>
        <v>0</v>
      </c>
      <c r="EB963" s="373"/>
      <c r="EC963" s="269">
        <f t="shared" si="2565"/>
        <v>0</v>
      </c>
      <c r="ED963" s="376"/>
      <c r="EE963" s="6971">
        <f>IF(AV963=0,0,1)</f>
        <v>0</v>
      </c>
      <c r="EF963" s="377"/>
      <c r="EG963" s="273"/>
      <c r="EH963" s="274"/>
      <c r="EI963" s="275"/>
      <c r="EJ963" s="276"/>
      <c r="EK963" s="275"/>
      <c r="EL963" s="277"/>
      <c r="EM963" s="278" t="str">
        <f t="shared" si="2567"/>
        <v xml:space="preserve"> </v>
      </c>
      <c r="EN963" s="372"/>
      <c r="EO963" s="155">
        <f t="shared" si="2568"/>
        <v>0</v>
      </c>
      <c r="EP963" s="373"/>
      <c r="ER963" s="194"/>
      <c r="ET963" s="154" t="str">
        <f t="shared" si="2569"/>
        <v>-</v>
      </c>
      <c r="EU963" s="373"/>
      <c r="EV963" s="154" t="str">
        <f>IF($AE963=0,"　",VLOOKUP($AE963,ﾚｰｻﾞOP,60,0))</f>
        <v>-</v>
      </c>
      <c r="EW963" s="373"/>
      <c r="EX963" s="154"/>
      <c r="EY963" s="367"/>
      <c r="EZ963" s="154"/>
      <c r="FA963" s="367"/>
      <c r="FB963" s="154"/>
      <c r="FC963" s="367"/>
      <c r="FD963" s="154"/>
      <c r="FE963" s="367"/>
      <c r="FF963" s="155"/>
      <c r="FG963" s="367"/>
      <c r="FH963" s="154"/>
      <c r="FI963" s="367"/>
      <c r="FJ963" s="154" t="str">
        <f>IF($AE963=0,"　",VLOOKUP($AE963,ﾚｰｻﾞOP,67,0))</f>
        <v>-</v>
      </c>
      <c r="FK963" s="373"/>
      <c r="FL963" s="155" t="str">
        <f>IF($AE963=0,"　",VLOOKUP($AE963,ﾚｰｻﾞOP,68,0))</f>
        <v>-</v>
      </c>
      <c r="FM963" s="279"/>
      <c r="FN963" s="1184"/>
      <c r="FO963" s="280"/>
      <c r="FP963" s="281"/>
      <c r="FQ963" s="282"/>
      <c r="FS963" s="281"/>
      <c r="FT963" s="282"/>
    </row>
    <row r="964" spans="1:176" ht="18.600000000000001" customHeight="1">
      <c r="A964" s="228">
        <f t="shared" si="961"/>
        <v>954</v>
      </c>
      <c r="B964" s="343" t="str">
        <f t="shared" si="2521"/>
        <v>4IE</v>
      </c>
      <c r="C964" s="7609">
        <v>46388</v>
      </c>
      <c r="D964" s="7724" t="s">
        <v>1024</v>
      </c>
      <c r="E964" s="7725" t="s">
        <v>2467</v>
      </c>
      <c r="F964" s="1564"/>
      <c r="G964" s="1263"/>
      <c r="H964" s="1330" t="s">
        <v>630</v>
      </c>
      <c r="I964" s="1264" t="s">
        <v>614</v>
      </c>
      <c r="J964" s="1264" t="s">
        <v>1702</v>
      </c>
      <c r="K964" s="599" t="s">
        <v>11</v>
      </c>
      <c r="L964" s="600"/>
      <c r="M964" s="354">
        <v>46363</v>
      </c>
      <c r="N964" s="353"/>
      <c r="O964" s="354">
        <v>46364</v>
      </c>
      <c r="P964" s="353"/>
      <c r="Q964" s="354">
        <v>46366</v>
      </c>
      <c r="R964" s="353"/>
      <c r="S964" s="354">
        <v>46367</v>
      </c>
      <c r="T964" s="353"/>
      <c r="U964" s="7610">
        <v>46364</v>
      </c>
      <c r="V964" s="353"/>
      <c r="W964" s="7831">
        <v>46366</v>
      </c>
      <c r="X964" s="357"/>
      <c r="Y964" s="359">
        <v>46374</v>
      </c>
      <c r="Z964" s="359">
        <v>46374</v>
      </c>
      <c r="AA964" s="602"/>
      <c r="AB964" s="979"/>
      <c r="AC964" s="602"/>
      <c r="AD964" s="361"/>
      <c r="AE964" s="362">
        <v>25</v>
      </c>
      <c r="AF964" s="363" t="str">
        <f>IF($AE964=0,"　",VLOOKUP($AE964,ﾚｰｻﾞOP,69,0))</f>
        <v>4IE</v>
      </c>
      <c r="AG964" s="364"/>
      <c r="AH964" s="364"/>
      <c r="AI964" s="364"/>
      <c r="AJ964" s="364"/>
      <c r="AK964" s="364"/>
      <c r="AL964" s="364"/>
      <c r="AM964" s="364"/>
      <c r="AN964" s="364"/>
      <c r="AO964" s="364"/>
      <c r="AP964" s="363"/>
      <c r="AQ964" s="255"/>
      <c r="AR964" s="255"/>
      <c r="AS964" s="255"/>
      <c r="AT964" s="255"/>
      <c r="AU964" s="2843">
        <f t="shared" si="2523"/>
        <v>0</v>
      </c>
      <c r="AV964" s="4008">
        <f t="shared" si="2524"/>
        <v>0</v>
      </c>
      <c r="AW964" s="590" t="str">
        <f t="shared" si="2525"/>
        <v>-</v>
      </c>
      <c r="AX964" s="369"/>
      <c r="AY964" s="154" t="str">
        <f>IF($AE964=0,"　",VLOOKUP($AE964,ﾚｰｻﾞOP,6,0))</f>
        <v>-</v>
      </c>
      <c r="AZ964" s="367"/>
      <c r="BA964" s="154" t="str">
        <f t="shared" si="2573"/>
        <v>-</v>
      </c>
      <c r="BB964" s="367"/>
      <c r="BC964" s="368" t="str">
        <f>IF($AE964=0,"　",VLOOKUP($AE964,ﾚｰｻﾞOP,8,0))</f>
        <v>-</v>
      </c>
      <c r="BD964" s="369"/>
      <c r="BE964" s="4599" t="str">
        <f>IF($AE964=0,"　",VLOOKUP($AE964,ﾚｰｻﾞOP,9,0))</f>
        <v>-</v>
      </c>
      <c r="BF964" s="367"/>
      <c r="BG964" s="368" t="str">
        <f>IF($AE964=0,"　",VLOOKUP($AE964,ﾚｰｻﾞOP,10,0))</f>
        <v>-</v>
      </c>
      <c r="BH964" s="367"/>
      <c r="BI964" s="154" t="str">
        <f>IF($AE964=0,"　",VLOOKUP($AE964,ﾚｰｻﾞOP,11,0))</f>
        <v>-</v>
      </c>
      <c r="BJ964" s="367"/>
      <c r="BK964" s="154" t="str">
        <f>IF($AE964=0,"　",VLOOKUP($AE964,ﾚｰｻﾞOP,57,0))</f>
        <v>-</v>
      </c>
      <c r="BL964" s="367"/>
      <c r="BM964" s="154" t="str">
        <f>IF($AE964=0,"　",VLOOKUP($AE964,ﾚｰｻﾞOP,58,0))</f>
        <v>-</v>
      </c>
      <c r="BN964" s="367"/>
      <c r="BO964" s="155" t="str">
        <f>IF($AE964=0,"　",VLOOKUP($AE964,ﾚｰｻﾞOP,59,0))</f>
        <v>-</v>
      </c>
      <c r="BP964" s="367"/>
      <c r="BQ964" s="154" t="str">
        <f>IF($AE964=0,"　",VLOOKUP($AE964,ﾚｰｻﾞOP,12,0))</f>
        <v>-</v>
      </c>
      <c r="BR964" s="369"/>
      <c r="BS964" s="154" t="str">
        <f>IF($AE964=0,"　",VLOOKUP($AE964,ﾚｰｻﾞOP,13,0))</f>
        <v>-</v>
      </c>
      <c r="BT964" s="369"/>
      <c r="BU964" s="154" t="str">
        <f>IF($AE964=0,"　",VLOOKUP($AE964,ﾚｰｻﾞOP,14,0))</f>
        <v>-</v>
      </c>
      <c r="BV964" s="369"/>
      <c r="BW964" s="154" t="str">
        <f>IF($AE964=0,"　",VLOOKUP($AE964,ﾚｰｻﾞOP,15,0))</f>
        <v>-</v>
      </c>
      <c r="BX964" s="367"/>
      <c r="BY964" s="154" t="str">
        <f>IF($AE964=0,"　",VLOOKUP($AE964,ﾚｰｻﾞOP,16,0))</f>
        <v>-</v>
      </c>
      <c r="BZ964" s="369"/>
      <c r="CA964" s="154" t="str">
        <f>IF($AE964=0,"　",VLOOKUP($AE964,ﾚｰｻﾞOP,17,0))</f>
        <v>-</v>
      </c>
      <c r="CB964" s="367"/>
      <c r="CC964" s="154" t="str">
        <f>IF($AE964=0,"　",VLOOKUP($AE964,ﾚｰｻﾞOP,18,0))</f>
        <v>-</v>
      </c>
      <c r="CD964" s="367"/>
      <c r="CE964" s="2850" t="str">
        <f>IF($AE964=0,"　",VLOOKUP($AE964,ﾚｰｻﾞOP,19,0))</f>
        <v>-</v>
      </c>
      <c r="CF964" s="2846"/>
      <c r="CG964" s="2855" t="str">
        <f>IF($AE964=0,"　",VLOOKUP($AE964,ﾚｰｻﾞOP,20,0))</f>
        <v>-</v>
      </c>
      <c r="CH964" s="2851"/>
      <c r="CI964" s="2850" t="str">
        <f>IF($AE964=0,"　",VLOOKUP($AE964,ﾚｰｻﾞOP,21,0))</f>
        <v>-</v>
      </c>
      <c r="CJ964" s="2846"/>
      <c r="CK964" s="2850" t="str">
        <f>IF($AE964=0,"　",VLOOKUP($AE964,ﾚｰｻﾞOP,22,0))</f>
        <v>-</v>
      </c>
      <c r="CL964" s="2851"/>
      <c r="CM964" s="2850" t="str">
        <f>IF($AE964=0,"　",VLOOKUP($AE964,ﾚｰｻﾞOP,23,0))</f>
        <v>-</v>
      </c>
      <c r="CN964" s="2851"/>
      <c r="CO964" s="2855" t="str">
        <f>IF($AE964=0,"　",VLOOKUP($AE964,ﾚｰｻﾞOP,24,0))</f>
        <v>-</v>
      </c>
      <c r="CP964" s="2851"/>
      <c r="CQ964" s="2855" t="str">
        <f>IF($AE964=0,"　",VLOOKUP($AE964,ﾚｰｻﾞOP,25,0))</f>
        <v>-</v>
      </c>
      <c r="CR964" s="2851"/>
      <c r="CS964" s="2850" t="str">
        <f>IF($AE964=0,"　",VLOOKUP($AE964,ﾚｰｻﾞOP,26,0))</f>
        <v>-</v>
      </c>
      <c r="CT964" s="2851"/>
      <c r="CU964" s="2855"/>
      <c r="CV964" s="2851"/>
      <c r="CW964" s="2850" t="str">
        <f>IF($AE964=0,"　",VLOOKUP($AE964,ﾚｰｻﾞOP,28,0))</f>
        <v>-</v>
      </c>
      <c r="CX964" s="2851"/>
      <c r="CY964" s="2855" t="str">
        <f>IF($AE964=0,"　",VLOOKUP($AE964,ﾚｰｻﾞOP,29,0))</f>
        <v>-</v>
      </c>
      <c r="CZ964" s="2851"/>
      <c r="DA964" s="154" t="str">
        <f>IF($AE964=0,"　",VLOOKUP($AE964,ﾚｰｻﾞOP,30,0))</f>
        <v>-</v>
      </c>
      <c r="DB964" s="369"/>
      <c r="DC964" s="155" t="str">
        <f>IF($AE964=0,"　",VLOOKUP($AE964,ﾚｰｻﾞOP,31,0))</f>
        <v>-</v>
      </c>
      <c r="DD964" s="367"/>
      <c r="DE964" s="374">
        <f>IF(AG964=1,1,0)</f>
        <v>0</v>
      </c>
      <c r="DF964" s="373"/>
      <c r="DG964" s="818">
        <f t="shared" si="2554"/>
        <v>0</v>
      </c>
      <c r="DH964" s="372"/>
      <c r="DI964" s="267">
        <f t="shared" si="2555"/>
        <v>0</v>
      </c>
      <c r="DJ964" s="373"/>
      <c r="DK964" s="374">
        <f t="shared" si="2556"/>
        <v>0</v>
      </c>
      <c r="DL964" s="373"/>
      <c r="DM964" s="375">
        <f t="shared" si="2557"/>
        <v>0</v>
      </c>
      <c r="DN964" s="373"/>
      <c r="DO964" s="155">
        <f t="shared" si="2558"/>
        <v>0</v>
      </c>
      <c r="DP964" s="372"/>
      <c r="DQ964" s="155">
        <f t="shared" si="2559"/>
        <v>0</v>
      </c>
      <c r="DR964" s="373"/>
      <c r="DS964" s="155">
        <f t="shared" si="2560"/>
        <v>0</v>
      </c>
      <c r="DT964" s="372"/>
      <c r="DU964" s="155">
        <f t="shared" si="2561"/>
        <v>0</v>
      </c>
      <c r="DV964" s="373"/>
      <c r="DW964" s="4891">
        <f>IF(AN964=1,1,0)</f>
        <v>0</v>
      </c>
      <c r="DX964" s="372"/>
      <c r="DY964" s="154">
        <f t="shared" si="2563"/>
        <v>0</v>
      </c>
      <c r="DZ964" s="373"/>
      <c r="EA964" s="154">
        <f t="shared" si="2564"/>
        <v>0</v>
      </c>
      <c r="EB964" s="373"/>
      <c r="EC964" s="269">
        <f t="shared" si="2565"/>
        <v>0</v>
      </c>
      <c r="ED964" s="376"/>
      <c r="EE964" s="822">
        <f>IF(AV964=0,0,1)</f>
        <v>0</v>
      </c>
      <c r="EF964" s="377"/>
      <c r="EG964" s="273"/>
      <c r="EH964" s="274"/>
      <c r="EI964" s="275"/>
      <c r="EJ964" s="276"/>
      <c r="EK964" s="275"/>
      <c r="EL964" s="277"/>
      <c r="EM964" s="278" t="str">
        <f t="shared" si="2567"/>
        <v xml:space="preserve"> </v>
      </c>
      <c r="EN964" s="372"/>
      <c r="EO964" s="155">
        <f t="shared" si="2568"/>
        <v>0</v>
      </c>
      <c r="EP964" s="373"/>
      <c r="ER964" s="194"/>
      <c r="ET964" s="154">
        <f>IF($AE964=0,"　",VLOOKUP($AE964,ﾚｰｻﾞOP,60,0))</f>
        <v>1</v>
      </c>
      <c r="EU964" s="373"/>
      <c r="EV964" s="154">
        <f>IF($AE964=0,"　",VLOOKUP($AE964,ﾚｰｻﾞOP,60,0))</f>
        <v>1</v>
      </c>
      <c r="EW964" s="373"/>
      <c r="EX964" s="154"/>
      <c r="EY964" s="367"/>
      <c r="EZ964" s="154"/>
      <c r="FA964" s="367"/>
      <c r="FB964" s="154"/>
      <c r="FC964" s="367"/>
      <c r="FD964" s="154"/>
      <c r="FE964" s="367"/>
      <c r="FF964" s="155"/>
      <c r="FG964" s="367"/>
      <c r="FH964" s="154"/>
      <c r="FI964" s="367"/>
      <c r="FJ964" s="154">
        <f>IF($AE964=0,"　",VLOOKUP($AE964,ﾚｰｻﾞOP,67,0))</f>
        <v>1</v>
      </c>
      <c r="FK964" s="373"/>
      <c r="FL964" s="155">
        <f>IF($AE964=0,"　",VLOOKUP($AE964,ﾚｰｻﾞOP,68,0))</f>
        <v>1</v>
      </c>
      <c r="FM964" s="279"/>
      <c r="FN964" s="1184"/>
      <c r="FO964" s="280"/>
      <c r="FP964" s="281"/>
      <c r="FQ964" s="282"/>
      <c r="FS964" s="281"/>
      <c r="FT964" s="282"/>
    </row>
    <row r="965" spans="1:176" ht="18.600000000000001" customHeight="1">
      <c r="A965" s="228">
        <f t="shared" si="961"/>
        <v>955</v>
      </c>
      <c r="B965" s="343" t="str">
        <f t="shared" ref="B965:B1139" si="2574">AF965</f>
        <v>4IE</v>
      </c>
      <c r="C965" s="7609">
        <v>46388</v>
      </c>
      <c r="D965" s="1261" t="s">
        <v>30</v>
      </c>
      <c r="E965" s="1262" t="s">
        <v>2468</v>
      </c>
      <c r="F965" s="3701"/>
      <c r="G965" s="1263"/>
      <c r="H965" s="1330" t="s">
        <v>630</v>
      </c>
      <c r="I965" s="1264" t="s">
        <v>63</v>
      </c>
      <c r="J965" s="1264" t="s">
        <v>2482</v>
      </c>
      <c r="K965" s="599" t="s">
        <v>11</v>
      </c>
      <c r="L965" s="600"/>
      <c r="M965" s="354">
        <v>46363</v>
      </c>
      <c r="N965" s="353"/>
      <c r="O965" s="354">
        <v>46365</v>
      </c>
      <c r="P965" s="353"/>
      <c r="Q965" s="354">
        <v>46366</v>
      </c>
      <c r="R965" s="353"/>
      <c r="S965" s="354">
        <v>46367</v>
      </c>
      <c r="T965" s="353"/>
      <c r="U965" s="7696">
        <v>46365</v>
      </c>
      <c r="V965" s="353"/>
      <c r="W965" s="7831">
        <v>46366</v>
      </c>
      <c r="X965" s="357"/>
      <c r="Y965" s="359">
        <v>46375</v>
      </c>
      <c r="Z965" s="359">
        <v>46375</v>
      </c>
      <c r="AA965" s="602"/>
      <c r="AB965" s="979"/>
      <c r="AC965" s="602"/>
      <c r="AD965" s="361"/>
      <c r="AE965" s="362">
        <v>3</v>
      </c>
      <c r="AF965" s="363" t="str">
        <f t="shared" si="1081"/>
        <v>4IE</v>
      </c>
      <c r="AG965" s="364"/>
      <c r="AH965" s="364"/>
      <c r="AI965" s="364"/>
      <c r="AJ965" s="364"/>
      <c r="AK965" s="364"/>
      <c r="AL965" s="364"/>
      <c r="AM965" s="364"/>
      <c r="AN965" s="364"/>
      <c r="AO965" s="364"/>
      <c r="AP965" s="363"/>
      <c r="AQ965" s="255"/>
      <c r="AR965" s="255"/>
      <c r="AS965" s="255"/>
      <c r="AT965" s="255"/>
      <c r="AU965" s="2843">
        <f t="shared" si="1082"/>
        <v>0</v>
      </c>
      <c r="AV965" s="4008">
        <f t="shared" si="1083"/>
        <v>0</v>
      </c>
      <c r="AW965" s="590">
        <f t="shared" si="2525"/>
        <v>1</v>
      </c>
      <c r="AX965" s="369"/>
      <c r="AY965" s="154">
        <f t="shared" si="2526"/>
        <v>1</v>
      </c>
      <c r="AZ965" s="367"/>
      <c r="BA965" s="154">
        <f t="shared" si="2573"/>
        <v>1</v>
      </c>
      <c r="BB965" s="367"/>
      <c r="BC965" s="368">
        <f>IF($AE965=0,"　",VLOOKUP($AE965,ﾚｰｻﾞOP,8,0))</f>
        <v>1</v>
      </c>
      <c r="BD965" s="369"/>
      <c r="BE965" s="4599">
        <f>IF($AE965=0,"　",VLOOKUP($AE965,ﾚｰｻﾞOP,9,0))</f>
        <v>1</v>
      </c>
      <c r="BF965" s="367"/>
      <c r="BG965" s="368">
        <f t="shared" ref="BG965" si="2575">IF($AE965=0,"　",VLOOKUP($AE965,ﾚｰｻﾞOP,10,0))</f>
        <v>1</v>
      </c>
      <c r="BH965" s="367"/>
      <c r="BI965" s="154">
        <f t="shared" ref="BI965:BI1147" si="2576">IF($AE965=0,"　",VLOOKUP($AE965,ﾚｰｻﾞOP,11,0))</f>
        <v>1</v>
      </c>
      <c r="BJ965" s="367"/>
      <c r="BK965" s="154" t="str">
        <f t="shared" si="1417"/>
        <v>-</v>
      </c>
      <c r="BL965" s="367"/>
      <c r="BM965" s="154" t="str">
        <f t="shared" si="1418"/>
        <v>-</v>
      </c>
      <c r="BN965" s="367"/>
      <c r="BO965" s="155" t="str">
        <f t="shared" ref="BO965:BO1147" si="2577">IF($AE965=0,"　",VLOOKUP($AE965,ﾚｰｻﾞOP,59,0))</f>
        <v>-</v>
      </c>
      <c r="BP965" s="367"/>
      <c r="BQ965" s="154" t="str">
        <f t="shared" ref="BQ965:BQ1147" si="2578">IF($AE965=0,"　",VLOOKUP($AE965,ﾚｰｻﾞOP,12,0))</f>
        <v>-</v>
      </c>
      <c r="BR965" s="369"/>
      <c r="BS965" s="154" t="str">
        <f t="shared" si="1420"/>
        <v>-</v>
      </c>
      <c r="BT965" s="369"/>
      <c r="BU965" s="154" t="str">
        <f t="shared" si="1421"/>
        <v>-</v>
      </c>
      <c r="BV965" s="369"/>
      <c r="BW965" s="154" t="str">
        <f t="shared" si="1422"/>
        <v>-</v>
      </c>
      <c r="BX965" s="367"/>
      <c r="BY965" s="154" t="str">
        <f t="shared" si="1423"/>
        <v>-</v>
      </c>
      <c r="BZ965" s="369"/>
      <c r="CA965" s="154" t="str">
        <f t="shared" si="1424"/>
        <v>-</v>
      </c>
      <c r="CB965" s="367"/>
      <c r="CC965" s="154" t="str">
        <f t="shared" si="1425"/>
        <v>-</v>
      </c>
      <c r="CD965" s="367"/>
      <c r="CE965" s="154" t="str">
        <f t="shared" ref="CE965:CE1147" si="2579">IF($AE965=0,"　",VLOOKUP($AE965,ﾚｰｻﾞOP,19,0))</f>
        <v>-</v>
      </c>
      <c r="CF965" s="369"/>
      <c r="CG965" s="155" t="str">
        <f t="shared" ref="CG965:CG1147" si="2580">IF($AE965=0,"　",VLOOKUP($AE965,ﾚｰｻﾞOP,20,0))</f>
        <v>-</v>
      </c>
      <c r="CH965" s="367"/>
      <c r="CI965" s="154" t="str">
        <f t="shared" si="1092"/>
        <v>-</v>
      </c>
      <c r="CJ965" s="369"/>
      <c r="CK965" s="154" t="str">
        <f t="shared" si="1093"/>
        <v>-</v>
      </c>
      <c r="CL965" s="367"/>
      <c r="CM965" s="154" t="str">
        <f t="shared" ref="CM965:CM1147" si="2581">IF($AE965=0,"　",VLOOKUP($AE965,ﾚｰｻﾞOP,23,0))</f>
        <v>-</v>
      </c>
      <c r="CN965" s="367"/>
      <c r="CO965" s="155" t="str">
        <f t="shared" si="1094"/>
        <v>-</v>
      </c>
      <c r="CP965" s="367"/>
      <c r="CQ965" s="155" t="str">
        <f t="shared" si="1095"/>
        <v>-</v>
      </c>
      <c r="CR965" s="367"/>
      <c r="CS965" s="154" t="str">
        <f t="shared" ref="CS965:CS1147" si="2582">IF($AE965=0,"　",VLOOKUP($AE965,ﾚｰｻﾞOP,26,0))</f>
        <v>-</v>
      </c>
      <c r="CT965" s="367"/>
      <c r="CU965" s="155"/>
      <c r="CV965" s="367"/>
      <c r="CW965" s="154" t="str">
        <f t="shared" ref="CW965:CW1147" si="2583">IF($AE965=0,"　",VLOOKUP($AE965,ﾚｰｻﾞOP,28,0))</f>
        <v>-</v>
      </c>
      <c r="CX965" s="367"/>
      <c r="CY965" s="155" t="str">
        <f t="shared" si="1096"/>
        <v>-</v>
      </c>
      <c r="CZ965" s="367"/>
      <c r="DA965" s="154" t="str">
        <f t="shared" ref="DA965:DA1147" si="2584">IF($AE965=0,"　",VLOOKUP($AE965,ﾚｰｻﾞOP,30,0))</f>
        <v>-</v>
      </c>
      <c r="DB965" s="369"/>
      <c r="DC965" s="155" t="str">
        <f t="shared" si="1097"/>
        <v>-</v>
      </c>
      <c r="DD965" s="367"/>
      <c r="DE965" s="374">
        <f t="shared" ref="DE965:DE1147" si="2585">IF(AG965=1,1,0)</f>
        <v>0</v>
      </c>
      <c r="DF965" s="373"/>
      <c r="DG965" s="818">
        <f t="shared" ref="DG965" si="2586">IF(AH965=1,1,0)</f>
        <v>0</v>
      </c>
      <c r="DH965" s="372"/>
      <c r="DI965" s="267">
        <f t="shared" ref="DI965:DI1147" si="2587">IF(AG965=1,1,0)</f>
        <v>0</v>
      </c>
      <c r="DJ965" s="373"/>
      <c r="DK965" s="374">
        <f t="shared" ref="DK965:DK971" si="2588">IF(AU965=2,1,0)</f>
        <v>0</v>
      </c>
      <c r="DL965" s="373"/>
      <c r="DM965" s="375">
        <f t="shared" ref="DM965:DM1147" si="2589">IF(AU965=1,1,0)</f>
        <v>0</v>
      </c>
      <c r="DN965" s="373"/>
      <c r="DO965" s="155">
        <f t="shared" si="1099"/>
        <v>0</v>
      </c>
      <c r="DP965" s="372"/>
      <c r="DQ965" s="155">
        <f t="shared" si="1100"/>
        <v>0</v>
      </c>
      <c r="DR965" s="373"/>
      <c r="DS965" s="155">
        <f t="shared" si="1101"/>
        <v>0</v>
      </c>
      <c r="DT965" s="372"/>
      <c r="DU965" s="155">
        <f t="shared" si="1102"/>
        <v>0</v>
      </c>
      <c r="DV965" s="373"/>
      <c r="DW965" s="4891">
        <f t="shared" ref="DW965:DW1147" si="2590">IF(AN965=1,1,0)</f>
        <v>0</v>
      </c>
      <c r="DX965" s="372"/>
      <c r="DY965" s="154">
        <f t="shared" ref="DY965:DY1147" si="2591">IF(AO965=1,1,0)</f>
        <v>0</v>
      </c>
      <c r="DZ965" s="373"/>
      <c r="EA965" s="154">
        <f t="shared" ref="EA965:EA1147" si="2592">IF(AP965=1,1,0)</f>
        <v>0</v>
      </c>
      <c r="EB965" s="373"/>
      <c r="EC965" s="269">
        <f t="shared" ref="EC965:EC1147" si="2593">IF(AQ965=1,1,0)</f>
        <v>0</v>
      </c>
      <c r="ED965" s="376"/>
      <c r="EE965" s="822">
        <f t="shared" ref="EE965:EE1147" si="2594">IF(AV965=0,0,1)</f>
        <v>0</v>
      </c>
      <c r="EF965" s="377"/>
      <c r="EG965" s="273"/>
      <c r="EH965" s="274"/>
      <c r="EI965" s="275"/>
      <c r="EJ965" s="276"/>
      <c r="EK965" s="275"/>
      <c r="EL965" s="277"/>
      <c r="EM965" s="278" t="str">
        <f t="shared" ref="EM965:EM1147" si="2595">IF(CE965="-"," ",IF(AR965=1,1," "))</f>
        <v xml:space="preserve"> </v>
      </c>
      <c r="EN965" s="372"/>
      <c r="EO965" s="155">
        <f t="shared" si="1103"/>
        <v>0</v>
      </c>
      <c r="EP965" s="373"/>
      <c r="ER965" s="194"/>
      <c r="ET965" s="154" t="str">
        <f t="shared" ref="ET965:ET1147" si="2596">IF($AE965=0,"　",VLOOKUP($AE965,ﾚｰｻﾞOP,60,0))</f>
        <v>-</v>
      </c>
      <c r="EU965" s="373"/>
      <c r="EV965" s="154" t="str">
        <f t="shared" ref="EV965:EV1147" si="2597">IF($AE965=0,"　",VLOOKUP($AE965,ﾚｰｻﾞOP,60,0))</f>
        <v>-</v>
      </c>
      <c r="EW965" s="373"/>
      <c r="EX965" s="154"/>
      <c r="EY965" s="367"/>
      <c r="EZ965" s="154"/>
      <c r="FA965" s="367"/>
      <c r="FB965" s="154"/>
      <c r="FC965" s="367"/>
      <c r="FD965" s="154"/>
      <c r="FE965" s="367"/>
      <c r="FF965" s="155"/>
      <c r="FG965" s="367"/>
      <c r="FH965" s="154"/>
      <c r="FI965" s="367"/>
      <c r="FJ965" s="154" t="str">
        <f t="shared" si="1662"/>
        <v>-</v>
      </c>
      <c r="FK965" s="373"/>
      <c r="FL965" s="155" t="str">
        <f t="shared" ref="FL965:FL1147" si="2598">IF($AE965=0,"　",VLOOKUP($AE965,ﾚｰｻﾞOP,68,0))</f>
        <v>-</v>
      </c>
      <c r="FM965" s="279"/>
      <c r="FN965" s="1184"/>
      <c r="FO965" s="280"/>
      <c r="FP965" s="281"/>
      <c r="FQ965" s="282"/>
      <c r="FS965" s="281"/>
      <c r="FT965" s="282"/>
    </row>
    <row r="966" spans="1:176" ht="18.600000000000001" customHeight="1">
      <c r="A966" s="228">
        <f t="shared" si="961"/>
        <v>956</v>
      </c>
      <c r="B966" s="343" t="str">
        <f t="shared" si="2574"/>
        <v>4IE</v>
      </c>
      <c r="C966" s="7609">
        <v>46388</v>
      </c>
      <c r="D966" s="7724" t="s">
        <v>1024</v>
      </c>
      <c r="E966" s="7725" t="s">
        <v>2469</v>
      </c>
      <c r="F966" s="3701"/>
      <c r="G966" s="1263"/>
      <c r="H966" s="1330" t="s">
        <v>630</v>
      </c>
      <c r="I966" s="1264" t="s">
        <v>2496</v>
      </c>
      <c r="J966" s="1264" t="s">
        <v>1702</v>
      </c>
      <c r="K966" s="599" t="s">
        <v>11</v>
      </c>
      <c r="L966" s="600"/>
      <c r="M966" s="354">
        <v>46364</v>
      </c>
      <c r="N966" s="353"/>
      <c r="O966" s="354">
        <v>46365</v>
      </c>
      <c r="P966" s="353"/>
      <c r="Q966" s="354">
        <v>46367</v>
      </c>
      <c r="R966" s="353"/>
      <c r="S966" s="354">
        <v>46368</v>
      </c>
      <c r="T966" s="353"/>
      <c r="U966" s="7696">
        <v>46365</v>
      </c>
      <c r="V966" s="353"/>
      <c r="W966" s="7832">
        <v>46367</v>
      </c>
      <c r="X966" s="357"/>
      <c r="Y966" s="359">
        <v>46375</v>
      </c>
      <c r="Z966" s="359">
        <v>46375</v>
      </c>
      <c r="AA966" s="602"/>
      <c r="AB966" s="979"/>
      <c r="AC966" s="602"/>
      <c r="AD966" s="361"/>
      <c r="AE966" s="362">
        <v>25</v>
      </c>
      <c r="AF966" s="363" t="str">
        <f t="shared" si="1081"/>
        <v>4IE</v>
      </c>
      <c r="AG966" s="364"/>
      <c r="AH966" s="364"/>
      <c r="AI966" s="364"/>
      <c r="AJ966" s="364"/>
      <c r="AK966" s="364"/>
      <c r="AL966" s="364"/>
      <c r="AM966" s="364"/>
      <c r="AN966" s="364"/>
      <c r="AO966" s="364"/>
      <c r="AP966" s="363"/>
      <c r="AQ966" s="255"/>
      <c r="AR966" s="255"/>
      <c r="AS966" s="255"/>
      <c r="AT966" s="255"/>
      <c r="AU966" s="2843">
        <f t="shared" si="1082"/>
        <v>0</v>
      </c>
      <c r="AV966" s="4008">
        <f t="shared" si="1083"/>
        <v>0</v>
      </c>
      <c r="AW966" s="590" t="str">
        <f t="shared" ref="AW966:AW1147" si="2599">IF($AE966=0,"　",VLOOKUP($AE966,ﾚｰｻﾞOP,5,0))</f>
        <v>-</v>
      </c>
      <c r="AX966" s="369"/>
      <c r="AY966" s="154" t="str">
        <f t="shared" si="2526"/>
        <v>-</v>
      </c>
      <c r="AZ966" s="367"/>
      <c r="BA966" s="154" t="str">
        <f t="shared" si="2573"/>
        <v>-</v>
      </c>
      <c r="BB966" s="367"/>
      <c r="BC966" s="368" t="str">
        <f t="shared" ref="BC966:BC1147" si="2600">IF($AE966=0,"　",VLOOKUP($AE966,ﾚｰｻﾞOP,8,0))</f>
        <v>-</v>
      </c>
      <c r="BD966" s="369"/>
      <c r="BE966" s="4599" t="str">
        <f t="shared" ref="BE966:BE1147" si="2601">IF($AE966=0,"　",VLOOKUP($AE966,ﾚｰｻﾞOP,9,0))</f>
        <v>-</v>
      </c>
      <c r="BF966" s="367"/>
      <c r="BG966" s="368" t="str">
        <f t="shared" ref="BG966:BG1147" si="2602">IF($AE966=0,"　",VLOOKUP($AE966,ﾚｰｻﾞOP,10,0))</f>
        <v>-</v>
      </c>
      <c r="BH966" s="367"/>
      <c r="BI966" s="154" t="str">
        <f t="shared" si="2576"/>
        <v>-</v>
      </c>
      <c r="BJ966" s="367"/>
      <c r="BK966" s="154" t="str">
        <f t="shared" si="1417"/>
        <v>-</v>
      </c>
      <c r="BL966" s="367"/>
      <c r="BM966" s="154" t="str">
        <f t="shared" si="1418"/>
        <v>-</v>
      </c>
      <c r="BN966" s="367"/>
      <c r="BO966" s="155" t="str">
        <f t="shared" si="2577"/>
        <v>-</v>
      </c>
      <c r="BP966" s="367"/>
      <c r="BQ966" s="154" t="str">
        <f t="shared" si="2578"/>
        <v>-</v>
      </c>
      <c r="BR966" s="369"/>
      <c r="BS966" s="154" t="str">
        <f t="shared" si="1420"/>
        <v>-</v>
      </c>
      <c r="BT966" s="369"/>
      <c r="BU966" s="154" t="str">
        <f t="shared" si="1421"/>
        <v>-</v>
      </c>
      <c r="BV966" s="369"/>
      <c r="BW966" s="154" t="str">
        <f t="shared" si="1422"/>
        <v>-</v>
      </c>
      <c r="BX966" s="367"/>
      <c r="BY966" s="154" t="str">
        <f t="shared" si="1423"/>
        <v>-</v>
      </c>
      <c r="BZ966" s="369"/>
      <c r="CA966" s="154" t="str">
        <f t="shared" si="1424"/>
        <v>-</v>
      </c>
      <c r="CB966" s="367"/>
      <c r="CC966" s="154" t="str">
        <f t="shared" si="1425"/>
        <v>-</v>
      </c>
      <c r="CD966" s="367"/>
      <c r="CE966" s="154" t="str">
        <f t="shared" si="2579"/>
        <v>-</v>
      </c>
      <c r="CF966" s="369"/>
      <c r="CG966" s="155" t="str">
        <f t="shared" si="2580"/>
        <v>-</v>
      </c>
      <c r="CH966" s="367"/>
      <c r="CI966" s="154" t="str">
        <f t="shared" si="1092"/>
        <v>-</v>
      </c>
      <c r="CJ966" s="369"/>
      <c r="CK966" s="154" t="str">
        <f t="shared" si="1093"/>
        <v>-</v>
      </c>
      <c r="CL966" s="367"/>
      <c r="CM966" s="154" t="str">
        <f t="shared" si="2581"/>
        <v>-</v>
      </c>
      <c r="CN966" s="367"/>
      <c r="CO966" s="155" t="str">
        <f t="shared" si="1094"/>
        <v>-</v>
      </c>
      <c r="CP966" s="367"/>
      <c r="CQ966" s="155" t="str">
        <f t="shared" si="1095"/>
        <v>-</v>
      </c>
      <c r="CR966" s="367"/>
      <c r="CS966" s="154" t="str">
        <f t="shared" si="2582"/>
        <v>-</v>
      </c>
      <c r="CT966" s="367"/>
      <c r="CU966" s="155"/>
      <c r="CV966" s="367"/>
      <c r="CW966" s="154" t="str">
        <f t="shared" si="2583"/>
        <v>-</v>
      </c>
      <c r="CX966" s="367"/>
      <c r="CY966" s="155" t="str">
        <f t="shared" si="1096"/>
        <v>-</v>
      </c>
      <c r="CZ966" s="367"/>
      <c r="DA966" s="154" t="str">
        <f t="shared" si="2584"/>
        <v>-</v>
      </c>
      <c r="DB966" s="369"/>
      <c r="DC966" s="155" t="str">
        <f t="shared" si="1097"/>
        <v>-</v>
      </c>
      <c r="DD966" s="367"/>
      <c r="DE966" s="374">
        <f t="shared" si="2585"/>
        <v>0</v>
      </c>
      <c r="DF966" s="373"/>
      <c r="DG966" s="818">
        <f t="shared" ref="DG966:DG1147" si="2603">IF(AH966=1,1,0)</f>
        <v>0</v>
      </c>
      <c r="DH966" s="372"/>
      <c r="DI966" s="267">
        <f t="shared" si="2587"/>
        <v>0</v>
      </c>
      <c r="DJ966" s="373"/>
      <c r="DK966" s="374">
        <f t="shared" si="2588"/>
        <v>0</v>
      </c>
      <c r="DL966" s="373"/>
      <c r="DM966" s="375">
        <f t="shared" si="2589"/>
        <v>0</v>
      </c>
      <c r="DN966" s="373"/>
      <c r="DO966" s="155">
        <f t="shared" si="1099"/>
        <v>0</v>
      </c>
      <c r="DP966" s="372"/>
      <c r="DQ966" s="155">
        <f t="shared" si="1100"/>
        <v>0</v>
      </c>
      <c r="DR966" s="373"/>
      <c r="DS966" s="155">
        <f t="shared" si="1101"/>
        <v>0</v>
      </c>
      <c r="DT966" s="372"/>
      <c r="DU966" s="155">
        <f t="shared" si="1102"/>
        <v>0</v>
      </c>
      <c r="DV966" s="373"/>
      <c r="DW966" s="4891">
        <f t="shared" si="2590"/>
        <v>0</v>
      </c>
      <c r="DX966" s="372"/>
      <c r="DY966" s="154">
        <f t="shared" si="2591"/>
        <v>0</v>
      </c>
      <c r="DZ966" s="373"/>
      <c r="EA966" s="154">
        <f t="shared" si="2592"/>
        <v>0</v>
      </c>
      <c r="EB966" s="373"/>
      <c r="EC966" s="269">
        <f t="shared" si="2593"/>
        <v>0</v>
      </c>
      <c r="ED966" s="376"/>
      <c r="EE966" s="822">
        <f t="shared" si="2594"/>
        <v>0</v>
      </c>
      <c r="EF966" s="377"/>
      <c r="EG966" s="273"/>
      <c r="EH966" s="274"/>
      <c r="EI966" s="275"/>
      <c r="EJ966" s="276"/>
      <c r="EK966" s="275"/>
      <c r="EL966" s="277"/>
      <c r="EM966" s="278" t="str">
        <f t="shared" si="2595"/>
        <v xml:space="preserve"> </v>
      </c>
      <c r="EN966" s="372"/>
      <c r="EO966" s="155">
        <f t="shared" si="1103"/>
        <v>0</v>
      </c>
      <c r="EP966" s="373"/>
      <c r="ER966" s="194"/>
      <c r="ET966" s="154">
        <f t="shared" si="2596"/>
        <v>1</v>
      </c>
      <c r="EU966" s="373"/>
      <c r="EV966" s="154">
        <f t="shared" si="2597"/>
        <v>1</v>
      </c>
      <c r="EW966" s="373"/>
      <c r="EX966" s="154"/>
      <c r="EY966" s="367"/>
      <c r="EZ966" s="154"/>
      <c r="FA966" s="367"/>
      <c r="FB966" s="154"/>
      <c r="FC966" s="367"/>
      <c r="FD966" s="154"/>
      <c r="FE966" s="367"/>
      <c r="FF966" s="155"/>
      <c r="FG966" s="367"/>
      <c r="FH966" s="154"/>
      <c r="FI966" s="367"/>
      <c r="FJ966" s="154">
        <f t="shared" si="1662"/>
        <v>1</v>
      </c>
      <c r="FK966" s="373"/>
      <c r="FL966" s="155">
        <f t="shared" si="2598"/>
        <v>1</v>
      </c>
      <c r="FM966" s="279"/>
      <c r="FN966" s="1184"/>
      <c r="FO966" s="280"/>
      <c r="FP966" s="281"/>
      <c r="FQ966" s="282"/>
      <c r="FS966" s="281"/>
      <c r="FT966" s="282"/>
    </row>
    <row r="967" spans="1:176" ht="18.600000000000001" customHeight="1">
      <c r="A967" s="228">
        <f t="shared" si="961"/>
        <v>957</v>
      </c>
      <c r="B967" s="343" t="str">
        <f t="shared" si="2574"/>
        <v>4IE</v>
      </c>
      <c r="C967" s="7609">
        <v>46388</v>
      </c>
      <c r="D967" s="1261" t="s">
        <v>60</v>
      </c>
      <c r="E967" s="1262" t="s">
        <v>2030</v>
      </c>
      <c r="F967" s="1564"/>
      <c r="G967" s="1263"/>
      <c r="H967" s="1330" t="s">
        <v>631</v>
      </c>
      <c r="I967" s="1264" t="s">
        <v>61</v>
      </c>
      <c r="J967" s="1264" t="s">
        <v>2495</v>
      </c>
      <c r="K967" s="599" t="s">
        <v>11</v>
      </c>
      <c r="L967" s="600"/>
      <c r="M967" s="354">
        <v>46364</v>
      </c>
      <c r="N967" s="353"/>
      <c r="O967" s="354">
        <v>46366</v>
      </c>
      <c r="P967" s="353"/>
      <c r="Q967" s="354">
        <v>46367</v>
      </c>
      <c r="R967" s="353"/>
      <c r="S967" s="354">
        <v>46368</v>
      </c>
      <c r="T967" s="353"/>
      <c r="U967" s="7610">
        <v>46366</v>
      </c>
      <c r="V967" s="353"/>
      <c r="W967" s="7832">
        <v>46367</v>
      </c>
      <c r="X967" s="357"/>
      <c r="Y967" s="359">
        <v>46378</v>
      </c>
      <c r="Z967" s="359">
        <v>46378</v>
      </c>
      <c r="AA967" s="602"/>
      <c r="AB967" s="979"/>
      <c r="AC967" s="602"/>
      <c r="AD967" s="361"/>
      <c r="AE967" s="362">
        <v>6</v>
      </c>
      <c r="AF967" s="363" t="str">
        <f t="shared" si="1081"/>
        <v>4IE</v>
      </c>
      <c r="AG967" s="364"/>
      <c r="AH967" s="364"/>
      <c r="AI967" s="364"/>
      <c r="AJ967" s="364"/>
      <c r="AK967" s="364"/>
      <c r="AL967" s="364"/>
      <c r="AM967" s="364"/>
      <c r="AN967" s="364"/>
      <c r="AO967" s="364"/>
      <c r="AP967" s="363"/>
      <c r="AQ967" s="255"/>
      <c r="AR967" s="255"/>
      <c r="AS967" s="255"/>
      <c r="AT967" s="255"/>
      <c r="AU967" s="2843">
        <f t="shared" si="1082"/>
        <v>0</v>
      </c>
      <c r="AV967" s="4008">
        <f t="shared" si="1083"/>
        <v>0</v>
      </c>
      <c r="AW967" s="590">
        <f t="shared" si="2599"/>
        <v>1</v>
      </c>
      <c r="AX967" s="369"/>
      <c r="AY967" s="154">
        <f t="shared" si="2526"/>
        <v>1</v>
      </c>
      <c r="AZ967" s="367"/>
      <c r="BA967" s="154">
        <f t="shared" si="2573"/>
        <v>1</v>
      </c>
      <c r="BB967" s="367"/>
      <c r="BC967" s="368">
        <f t="shared" si="2600"/>
        <v>1</v>
      </c>
      <c r="BD967" s="369"/>
      <c r="BE967" s="4599">
        <f t="shared" si="2601"/>
        <v>1</v>
      </c>
      <c r="BF967" s="367"/>
      <c r="BG967" s="368">
        <f t="shared" si="2602"/>
        <v>1</v>
      </c>
      <c r="BH967" s="367"/>
      <c r="BI967" s="154" t="str">
        <f t="shared" si="2576"/>
        <v>-</v>
      </c>
      <c r="BJ967" s="367"/>
      <c r="BK967" s="154" t="str">
        <f t="shared" si="1417"/>
        <v>-</v>
      </c>
      <c r="BL967" s="367"/>
      <c r="BM967" s="154" t="str">
        <f t="shared" si="1418"/>
        <v>-</v>
      </c>
      <c r="BN967" s="367"/>
      <c r="BO967" s="155" t="str">
        <f t="shared" si="2577"/>
        <v>-</v>
      </c>
      <c r="BP967" s="367"/>
      <c r="BQ967" s="154">
        <f t="shared" si="2578"/>
        <v>1</v>
      </c>
      <c r="BR967" s="369"/>
      <c r="BS967" s="154" t="str">
        <f t="shared" si="1420"/>
        <v>-</v>
      </c>
      <c r="BT967" s="369"/>
      <c r="BU967" s="154" t="str">
        <f t="shared" si="1421"/>
        <v>-</v>
      </c>
      <c r="BV967" s="369"/>
      <c r="BW967" s="154" t="str">
        <f t="shared" si="1422"/>
        <v>-</v>
      </c>
      <c r="BX967" s="367"/>
      <c r="BY967" s="154" t="str">
        <f t="shared" si="1423"/>
        <v>-</v>
      </c>
      <c r="BZ967" s="369"/>
      <c r="CA967" s="154" t="str">
        <f t="shared" si="1424"/>
        <v>-</v>
      </c>
      <c r="CB967" s="367"/>
      <c r="CC967" s="154" t="str">
        <f t="shared" si="1425"/>
        <v>-</v>
      </c>
      <c r="CD967" s="367"/>
      <c r="CE967" s="2850" t="str">
        <f t="shared" si="2579"/>
        <v>-</v>
      </c>
      <c r="CF967" s="2846"/>
      <c r="CG967" s="2855" t="str">
        <f t="shared" si="2580"/>
        <v>-</v>
      </c>
      <c r="CH967" s="2851"/>
      <c r="CI967" s="2850" t="str">
        <f t="shared" si="1092"/>
        <v>-</v>
      </c>
      <c r="CJ967" s="2846"/>
      <c r="CK967" s="2850" t="str">
        <f t="shared" si="1093"/>
        <v>-</v>
      </c>
      <c r="CL967" s="2851"/>
      <c r="CM967" s="2850" t="str">
        <f t="shared" si="2581"/>
        <v>-</v>
      </c>
      <c r="CN967" s="2851"/>
      <c r="CO967" s="2855" t="str">
        <f t="shared" si="1094"/>
        <v>-</v>
      </c>
      <c r="CP967" s="2851"/>
      <c r="CQ967" s="2855" t="str">
        <f t="shared" si="1095"/>
        <v>-</v>
      </c>
      <c r="CR967" s="2851"/>
      <c r="CS967" s="2850" t="str">
        <f t="shared" si="2582"/>
        <v>-</v>
      </c>
      <c r="CT967" s="2851"/>
      <c r="CU967" s="2855"/>
      <c r="CV967" s="2851"/>
      <c r="CW967" s="2850" t="str">
        <f t="shared" si="2583"/>
        <v>-</v>
      </c>
      <c r="CX967" s="2851"/>
      <c r="CY967" s="2855" t="str">
        <f t="shared" si="1096"/>
        <v>-</v>
      </c>
      <c r="CZ967" s="2851"/>
      <c r="DA967" s="154" t="str">
        <f t="shared" si="2584"/>
        <v>-</v>
      </c>
      <c r="DB967" s="369"/>
      <c r="DC967" s="155" t="str">
        <f t="shared" si="1097"/>
        <v>-</v>
      </c>
      <c r="DD967" s="367"/>
      <c r="DE967" s="374">
        <f t="shared" si="2585"/>
        <v>0</v>
      </c>
      <c r="DF967" s="373"/>
      <c r="DG967" s="818">
        <f t="shared" si="2603"/>
        <v>0</v>
      </c>
      <c r="DH967" s="372"/>
      <c r="DI967" s="267">
        <f t="shared" si="2587"/>
        <v>0</v>
      </c>
      <c r="DJ967" s="373"/>
      <c r="DK967" s="374">
        <f t="shared" si="2588"/>
        <v>0</v>
      </c>
      <c r="DL967" s="373"/>
      <c r="DM967" s="375">
        <f t="shared" si="2589"/>
        <v>0</v>
      </c>
      <c r="DN967" s="373"/>
      <c r="DO967" s="155">
        <f t="shared" si="1099"/>
        <v>0</v>
      </c>
      <c r="DP967" s="372"/>
      <c r="DQ967" s="155">
        <f t="shared" si="1100"/>
        <v>0</v>
      </c>
      <c r="DR967" s="373"/>
      <c r="DS967" s="155">
        <f t="shared" si="1101"/>
        <v>0</v>
      </c>
      <c r="DT967" s="372"/>
      <c r="DU967" s="155">
        <f t="shared" si="1102"/>
        <v>0</v>
      </c>
      <c r="DV967" s="373"/>
      <c r="DW967" s="4891">
        <f t="shared" si="2590"/>
        <v>0</v>
      </c>
      <c r="DX967" s="372"/>
      <c r="DY967" s="154">
        <f t="shared" si="2591"/>
        <v>0</v>
      </c>
      <c r="DZ967" s="373"/>
      <c r="EA967" s="154">
        <f t="shared" si="2592"/>
        <v>0</v>
      </c>
      <c r="EB967" s="373"/>
      <c r="EC967" s="269">
        <f t="shared" si="2593"/>
        <v>0</v>
      </c>
      <c r="ED967" s="376"/>
      <c r="EE967" s="822">
        <f t="shared" si="2594"/>
        <v>0</v>
      </c>
      <c r="EF967" s="377"/>
      <c r="EG967" s="273"/>
      <c r="EH967" s="274"/>
      <c r="EI967" s="275"/>
      <c r="EJ967" s="276"/>
      <c r="EK967" s="275"/>
      <c r="EL967" s="277"/>
      <c r="EM967" s="278" t="str">
        <f t="shared" si="2595"/>
        <v xml:space="preserve"> </v>
      </c>
      <c r="EN967" s="372"/>
      <c r="EO967" s="155">
        <f t="shared" si="1103"/>
        <v>0</v>
      </c>
      <c r="EP967" s="373"/>
      <c r="ER967" s="194"/>
      <c r="ET967" s="154" t="str">
        <f t="shared" si="2596"/>
        <v>-</v>
      </c>
      <c r="EU967" s="373"/>
      <c r="EV967" s="154" t="str">
        <f t="shared" si="2597"/>
        <v>-</v>
      </c>
      <c r="EW967" s="373"/>
      <c r="EX967" s="154"/>
      <c r="EY967" s="367"/>
      <c r="EZ967" s="154"/>
      <c r="FA967" s="367"/>
      <c r="FB967" s="154"/>
      <c r="FC967" s="367"/>
      <c r="FD967" s="154"/>
      <c r="FE967" s="367"/>
      <c r="FF967" s="155"/>
      <c r="FG967" s="367"/>
      <c r="FH967" s="154"/>
      <c r="FI967" s="367"/>
      <c r="FJ967" s="154" t="str">
        <f t="shared" si="1662"/>
        <v>-</v>
      </c>
      <c r="FK967" s="373"/>
      <c r="FL967" s="155" t="str">
        <f t="shared" si="2598"/>
        <v>-</v>
      </c>
      <c r="FM967" s="279"/>
      <c r="FN967" s="1184"/>
      <c r="FO967" s="280"/>
      <c r="FP967" s="281"/>
      <c r="FQ967" s="282"/>
      <c r="FS967" s="281"/>
      <c r="FT967" s="282"/>
    </row>
    <row r="968" spans="1:176" ht="18.600000000000001" customHeight="1">
      <c r="A968" s="228">
        <f t="shared" si="961"/>
        <v>958</v>
      </c>
      <c r="B968" s="343" t="str">
        <f t="shared" ref="B968:B977" si="2604">AF968</f>
        <v>4IE</v>
      </c>
      <c r="C968" s="7609">
        <v>46388</v>
      </c>
      <c r="D968" s="7724" t="s">
        <v>1024</v>
      </c>
      <c r="E968" s="7725" t="s">
        <v>2470</v>
      </c>
      <c r="F968" s="1564"/>
      <c r="G968" s="1263"/>
      <c r="H968" s="1330" t="s">
        <v>630</v>
      </c>
      <c r="I968" s="1264" t="s">
        <v>1369</v>
      </c>
      <c r="J968" s="1264" t="s">
        <v>2561</v>
      </c>
      <c r="K968" s="599" t="s">
        <v>11</v>
      </c>
      <c r="L968" s="600"/>
      <c r="M968" s="354">
        <v>46365</v>
      </c>
      <c r="N968" s="353"/>
      <c r="O968" s="354">
        <v>46366</v>
      </c>
      <c r="P968" s="353"/>
      <c r="Q968" s="354">
        <v>46368</v>
      </c>
      <c r="R968" s="353"/>
      <c r="S968" s="354">
        <v>46371</v>
      </c>
      <c r="T968" s="353"/>
      <c r="U968" s="7610">
        <v>46366</v>
      </c>
      <c r="V968" s="353"/>
      <c r="W968" s="7831">
        <v>46368</v>
      </c>
      <c r="X968" s="357"/>
      <c r="Y968" s="359">
        <v>46378</v>
      </c>
      <c r="Z968" s="359">
        <v>46378</v>
      </c>
      <c r="AA968" s="602"/>
      <c r="AB968" s="979"/>
      <c r="AC968" s="602"/>
      <c r="AD968" s="361"/>
      <c r="AE968" s="362">
        <v>25</v>
      </c>
      <c r="AF968" s="363" t="str">
        <f t="shared" si="1081"/>
        <v>4IE</v>
      </c>
      <c r="AG968" s="364"/>
      <c r="AH968" s="364"/>
      <c r="AI968" s="364"/>
      <c r="AJ968" s="364"/>
      <c r="AK968" s="364"/>
      <c r="AL968" s="364"/>
      <c r="AM968" s="364"/>
      <c r="AN968" s="364"/>
      <c r="AO968" s="364"/>
      <c r="AP968" s="363"/>
      <c r="AQ968" s="255"/>
      <c r="AR968" s="255"/>
      <c r="AS968" s="255"/>
      <c r="AT968" s="255"/>
      <c r="AU968" s="2843">
        <f t="shared" si="1082"/>
        <v>0</v>
      </c>
      <c r="AV968" s="4008">
        <f t="shared" si="1083"/>
        <v>0</v>
      </c>
      <c r="AW968" s="590" t="str">
        <f t="shared" si="2599"/>
        <v>-</v>
      </c>
      <c r="AX968" s="369"/>
      <c r="AY968" s="154" t="str">
        <f t="shared" si="2526"/>
        <v>-</v>
      </c>
      <c r="AZ968" s="367"/>
      <c r="BA968" s="154" t="str">
        <f t="shared" si="2573"/>
        <v>-</v>
      </c>
      <c r="BB968" s="367"/>
      <c r="BC968" s="368" t="str">
        <f t="shared" si="2600"/>
        <v>-</v>
      </c>
      <c r="BD968" s="369"/>
      <c r="BE968" s="4599" t="str">
        <f t="shared" si="2601"/>
        <v>-</v>
      </c>
      <c r="BF968" s="367"/>
      <c r="BG968" s="368" t="str">
        <f t="shared" si="2602"/>
        <v>-</v>
      </c>
      <c r="BH968" s="367"/>
      <c r="BI968" s="154" t="str">
        <f t="shared" si="2576"/>
        <v>-</v>
      </c>
      <c r="BJ968" s="367"/>
      <c r="BK968" s="154" t="str">
        <f t="shared" si="1417"/>
        <v>-</v>
      </c>
      <c r="BL968" s="367"/>
      <c r="BM968" s="154" t="str">
        <f t="shared" si="1418"/>
        <v>-</v>
      </c>
      <c r="BN968" s="367"/>
      <c r="BO968" s="155" t="str">
        <f t="shared" si="2577"/>
        <v>-</v>
      </c>
      <c r="BP968" s="367"/>
      <c r="BQ968" s="154" t="str">
        <f t="shared" si="2578"/>
        <v>-</v>
      </c>
      <c r="BR968" s="369"/>
      <c r="BS968" s="154" t="str">
        <f t="shared" si="1420"/>
        <v>-</v>
      </c>
      <c r="BT968" s="369"/>
      <c r="BU968" s="154" t="str">
        <f t="shared" si="1421"/>
        <v>-</v>
      </c>
      <c r="BV968" s="369"/>
      <c r="BW968" s="154" t="str">
        <f t="shared" si="1422"/>
        <v>-</v>
      </c>
      <c r="BX968" s="367"/>
      <c r="BY968" s="154" t="str">
        <f t="shared" si="1423"/>
        <v>-</v>
      </c>
      <c r="BZ968" s="369"/>
      <c r="CA968" s="154" t="str">
        <f t="shared" si="1424"/>
        <v>-</v>
      </c>
      <c r="CB968" s="367"/>
      <c r="CC968" s="154" t="str">
        <f t="shared" si="1425"/>
        <v>-</v>
      </c>
      <c r="CD968" s="367"/>
      <c r="CE968" s="2850" t="str">
        <f t="shared" si="2579"/>
        <v>-</v>
      </c>
      <c r="CF968" s="2846"/>
      <c r="CG968" s="2855" t="str">
        <f t="shared" si="2580"/>
        <v>-</v>
      </c>
      <c r="CH968" s="2851"/>
      <c r="CI968" s="2850" t="str">
        <f t="shared" si="1092"/>
        <v>-</v>
      </c>
      <c r="CJ968" s="2846"/>
      <c r="CK968" s="2850" t="str">
        <f t="shared" si="1093"/>
        <v>-</v>
      </c>
      <c r="CL968" s="2851"/>
      <c r="CM968" s="2850" t="str">
        <f t="shared" si="2581"/>
        <v>-</v>
      </c>
      <c r="CN968" s="2851"/>
      <c r="CO968" s="2855" t="str">
        <f t="shared" si="1094"/>
        <v>-</v>
      </c>
      <c r="CP968" s="2851"/>
      <c r="CQ968" s="2855" t="str">
        <f t="shared" si="1095"/>
        <v>-</v>
      </c>
      <c r="CR968" s="2851"/>
      <c r="CS968" s="2850" t="str">
        <f t="shared" si="2582"/>
        <v>-</v>
      </c>
      <c r="CT968" s="2851"/>
      <c r="CU968" s="2855"/>
      <c r="CV968" s="2851"/>
      <c r="CW968" s="2850" t="str">
        <f t="shared" si="2583"/>
        <v>-</v>
      </c>
      <c r="CX968" s="2851"/>
      <c r="CY968" s="2855" t="str">
        <f t="shared" si="1096"/>
        <v>-</v>
      </c>
      <c r="CZ968" s="2851"/>
      <c r="DA968" s="154" t="str">
        <f t="shared" si="2584"/>
        <v>-</v>
      </c>
      <c r="DB968" s="369"/>
      <c r="DC968" s="155" t="str">
        <f t="shared" si="1097"/>
        <v>-</v>
      </c>
      <c r="DD968" s="367"/>
      <c r="DE968" s="374">
        <f t="shared" si="2585"/>
        <v>0</v>
      </c>
      <c r="DF968" s="373"/>
      <c r="DG968" s="818">
        <f t="shared" si="2603"/>
        <v>0</v>
      </c>
      <c r="DH968" s="372"/>
      <c r="DI968" s="267">
        <f t="shared" si="2587"/>
        <v>0</v>
      </c>
      <c r="DJ968" s="373"/>
      <c r="DK968" s="374">
        <f t="shared" si="2588"/>
        <v>0</v>
      </c>
      <c r="DL968" s="373"/>
      <c r="DM968" s="375">
        <f t="shared" si="2589"/>
        <v>0</v>
      </c>
      <c r="DN968" s="373"/>
      <c r="DO968" s="155">
        <f t="shared" si="1099"/>
        <v>0</v>
      </c>
      <c r="DP968" s="372"/>
      <c r="DQ968" s="155">
        <f t="shared" si="1100"/>
        <v>0</v>
      </c>
      <c r="DR968" s="373"/>
      <c r="DS968" s="155">
        <f t="shared" si="1101"/>
        <v>0</v>
      </c>
      <c r="DT968" s="372"/>
      <c r="DU968" s="155">
        <f t="shared" si="1102"/>
        <v>0</v>
      </c>
      <c r="DV968" s="373"/>
      <c r="DW968" s="4891">
        <f t="shared" si="2590"/>
        <v>0</v>
      </c>
      <c r="DX968" s="372"/>
      <c r="DY968" s="154">
        <f t="shared" si="2591"/>
        <v>0</v>
      </c>
      <c r="DZ968" s="373"/>
      <c r="EA968" s="154">
        <f t="shared" si="2592"/>
        <v>0</v>
      </c>
      <c r="EB968" s="373"/>
      <c r="EC968" s="269">
        <f t="shared" si="2593"/>
        <v>0</v>
      </c>
      <c r="ED968" s="376"/>
      <c r="EE968" s="822">
        <f t="shared" si="2594"/>
        <v>0</v>
      </c>
      <c r="EF968" s="377"/>
      <c r="EG968" s="273"/>
      <c r="EH968" s="274"/>
      <c r="EI968" s="275"/>
      <c r="EJ968" s="276"/>
      <c r="EK968" s="275"/>
      <c r="EL968" s="277"/>
      <c r="EM968" s="278" t="str">
        <f t="shared" si="2595"/>
        <v xml:space="preserve"> </v>
      </c>
      <c r="EN968" s="372"/>
      <c r="EO968" s="155">
        <f t="shared" si="1103"/>
        <v>0</v>
      </c>
      <c r="EP968" s="373"/>
      <c r="ER968" s="194"/>
      <c r="ET968" s="154">
        <f t="shared" si="2596"/>
        <v>1</v>
      </c>
      <c r="EU968" s="373"/>
      <c r="EV968" s="154">
        <f t="shared" si="2597"/>
        <v>1</v>
      </c>
      <c r="EW968" s="373"/>
      <c r="EX968" s="154"/>
      <c r="EY968" s="367"/>
      <c r="EZ968" s="154"/>
      <c r="FA968" s="367"/>
      <c r="FB968" s="154"/>
      <c r="FC968" s="367"/>
      <c r="FD968" s="154"/>
      <c r="FE968" s="367"/>
      <c r="FF968" s="155"/>
      <c r="FG968" s="367"/>
      <c r="FH968" s="154"/>
      <c r="FI968" s="367"/>
      <c r="FJ968" s="154">
        <f t="shared" si="1662"/>
        <v>1</v>
      </c>
      <c r="FK968" s="373"/>
      <c r="FL968" s="155">
        <f t="shared" si="2598"/>
        <v>1</v>
      </c>
      <c r="FM968" s="279"/>
      <c r="FN968" s="1184"/>
      <c r="FO968" s="280"/>
      <c r="FP968" s="281"/>
      <c r="FQ968" s="282"/>
      <c r="FS968" s="281"/>
      <c r="FT968" s="282"/>
    </row>
    <row r="969" spans="1:176" ht="18.600000000000001" customHeight="1">
      <c r="A969" s="228">
        <f t="shared" si="961"/>
        <v>959</v>
      </c>
      <c r="B969" s="343" t="str">
        <f t="shared" si="2604"/>
        <v>4IE</v>
      </c>
      <c r="C969" s="7609">
        <v>46388</v>
      </c>
      <c r="D969" s="1261" t="s">
        <v>34</v>
      </c>
      <c r="E969" s="1262" t="s">
        <v>2278</v>
      </c>
      <c r="F969" s="1564"/>
      <c r="G969" s="1263"/>
      <c r="H969" s="1330" t="s">
        <v>631</v>
      </c>
      <c r="I969" s="1264" t="s">
        <v>61</v>
      </c>
      <c r="J969" s="1264" t="s">
        <v>2476</v>
      </c>
      <c r="K969" s="599" t="s">
        <v>11</v>
      </c>
      <c r="L969" s="600"/>
      <c r="M969" s="354">
        <v>46365</v>
      </c>
      <c r="N969" s="353"/>
      <c r="O969" s="354">
        <v>46367</v>
      </c>
      <c r="P969" s="353"/>
      <c r="Q969" s="354">
        <v>46368</v>
      </c>
      <c r="R969" s="353"/>
      <c r="S969" s="354">
        <v>46371</v>
      </c>
      <c r="T969" s="353"/>
      <c r="U969" s="7610">
        <v>46366</v>
      </c>
      <c r="V969" s="353"/>
      <c r="W969" s="7831">
        <v>46368</v>
      </c>
      <c r="X969" s="357"/>
      <c r="Y969" s="359">
        <v>46379</v>
      </c>
      <c r="Z969" s="359">
        <v>46379</v>
      </c>
      <c r="AA969" s="602"/>
      <c r="AB969" s="979"/>
      <c r="AC969" s="602"/>
      <c r="AD969" s="361"/>
      <c r="AE969" s="362">
        <v>3</v>
      </c>
      <c r="AF969" s="363" t="str">
        <f t="shared" si="1081"/>
        <v>4IE</v>
      </c>
      <c r="AG969" s="364"/>
      <c r="AH969" s="364"/>
      <c r="AI969" s="364"/>
      <c r="AJ969" s="364"/>
      <c r="AK969" s="364"/>
      <c r="AL969" s="364"/>
      <c r="AM969" s="364"/>
      <c r="AN969" s="364"/>
      <c r="AO969" s="364"/>
      <c r="AP969" s="363"/>
      <c r="AQ969" s="255"/>
      <c r="AR969" s="255"/>
      <c r="AS969" s="255"/>
      <c r="AT969" s="255"/>
      <c r="AU969" s="2843">
        <f t="shared" si="1082"/>
        <v>0</v>
      </c>
      <c r="AV969" s="4008">
        <f t="shared" si="1083"/>
        <v>0</v>
      </c>
      <c r="AW969" s="590">
        <f t="shared" si="2599"/>
        <v>1</v>
      </c>
      <c r="AX969" s="369"/>
      <c r="AY969" s="154">
        <f t="shared" si="2526"/>
        <v>1</v>
      </c>
      <c r="AZ969" s="367"/>
      <c r="BA969" s="154">
        <f t="shared" si="2573"/>
        <v>1</v>
      </c>
      <c r="BB969" s="367"/>
      <c r="BC969" s="368">
        <f t="shared" si="2600"/>
        <v>1</v>
      </c>
      <c r="BD969" s="369"/>
      <c r="BE969" s="4599">
        <f t="shared" si="2601"/>
        <v>1</v>
      </c>
      <c r="BF969" s="367"/>
      <c r="BG969" s="368">
        <f t="shared" si="2602"/>
        <v>1</v>
      </c>
      <c r="BH969" s="367"/>
      <c r="BI969" s="154">
        <f t="shared" si="2576"/>
        <v>1</v>
      </c>
      <c r="BJ969" s="367"/>
      <c r="BK969" s="154" t="str">
        <f t="shared" si="1417"/>
        <v>-</v>
      </c>
      <c r="BL969" s="367"/>
      <c r="BM969" s="154" t="str">
        <f t="shared" si="1418"/>
        <v>-</v>
      </c>
      <c r="BN969" s="367"/>
      <c r="BO969" s="155" t="str">
        <f t="shared" si="2577"/>
        <v>-</v>
      </c>
      <c r="BP969" s="367"/>
      <c r="BQ969" s="154" t="str">
        <f t="shared" si="2578"/>
        <v>-</v>
      </c>
      <c r="BR969" s="369"/>
      <c r="BS969" s="154" t="str">
        <f t="shared" si="1420"/>
        <v>-</v>
      </c>
      <c r="BT969" s="369"/>
      <c r="BU969" s="154" t="str">
        <f t="shared" si="1421"/>
        <v>-</v>
      </c>
      <c r="BV969" s="369"/>
      <c r="BW969" s="154" t="str">
        <f t="shared" si="1422"/>
        <v>-</v>
      </c>
      <c r="BX969" s="367"/>
      <c r="BY969" s="154" t="str">
        <f t="shared" si="1423"/>
        <v>-</v>
      </c>
      <c r="BZ969" s="369"/>
      <c r="CA969" s="154" t="str">
        <f t="shared" si="1424"/>
        <v>-</v>
      </c>
      <c r="CB969" s="367"/>
      <c r="CC969" s="154" t="str">
        <f t="shared" si="1425"/>
        <v>-</v>
      </c>
      <c r="CD969" s="367"/>
      <c r="CE969" s="2850" t="str">
        <f t="shared" si="2579"/>
        <v>-</v>
      </c>
      <c r="CF969" s="2846"/>
      <c r="CG969" s="2855" t="str">
        <f t="shared" si="2580"/>
        <v>-</v>
      </c>
      <c r="CH969" s="2851"/>
      <c r="CI969" s="2850" t="str">
        <f t="shared" si="1092"/>
        <v>-</v>
      </c>
      <c r="CJ969" s="2846"/>
      <c r="CK969" s="2850" t="str">
        <f t="shared" si="1093"/>
        <v>-</v>
      </c>
      <c r="CL969" s="2851"/>
      <c r="CM969" s="2850" t="str">
        <f t="shared" si="2581"/>
        <v>-</v>
      </c>
      <c r="CN969" s="2851"/>
      <c r="CO969" s="2855" t="str">
        <f t="shared" si="1094"/>
        <v>-</v>
      </c>
      <c r="CP969" s="2851"/>
      <c r="CQ969" s="2855" t="str">
        <f t="shared" si="1095"/>
        <v>-</v>
      </c>
      <c r="CR969" s="2851"/>
      <c r="CS969" s="2850" t="str">
        <f t="shared" si="2582"/>
        <v>-</v>
      </c>
      <c r="CT969" s="2851"/>
      <c r="CU969" s="2855"/>
      <c r="CV969" s="2851"/>
      <c r="CW969" s="2850" t="str">
        <f t="shared" si="2583"/>
        <v>-</v>
      </c>
      <c r="CX969" s="2851"/>
      <c r="CY969" s="2855" t="str">
        <f t="shared" si="1096"/>
        <v>-</v>
      </c>
      <c r="CZ969" s="2851"/>
      <c r="DA969" s="154" t="str">
        <f t="shared" si="2584"/>
        <v>-</v>
      </c>
      <c r="DB969" s="369"/>
      <c r="DC969" s="155" t="str">
        <f t="shared" si="1097"/>
        <v>-</v>
      </c>
      <c r="DD969" s="367"/>
      <c r="DE969" s="374">
        <f t="shared" si="2585"/>
        <v>0</v>
      </c>
      <c r="DF969" s="373"/>
      <c r="DG969" s="818">
        <f t="shared" si="2603"/>
        <v>0</v>
      </c>
      <c r="DH969" s="372"/>
      <c r="DI969" s="267">
        <f t="shared" si="2587"/>
        <v>0</v>
      </c>
      <c r="DJ969" s="373"/>
      <c r="DK969" s="374">
        <f t="shared" si="2588"/>
        <v>0</v>
      </c>
      <c r="DL969" s="373"/>
      <c r="DM969" s="375">
        <f t="shared" si="2589"/>
        <v>0</v>
      </c>
      <c r="DN969" s="373"/>
      <c r="DO969" s="155">
        <f t="shared" si="1099"/>
        <v>0</v>
      </c>
      <c r="DP969" s="372"/>
      <c r="DQ969" s="155">
        <f t="shared" si="1100"/>
        <v>0</v>
      </c>
      <c r="DR969" s="373"/>
      <c r="DS969" s="155">
        <f t="shared" si="1101"/>
        <v>0</v>
      </c>
      <c r="DT969" s="372"/>
      <c r="DU969" s="155">
        <f t="shared" si="1102"/>
        <v>0</v>
      </c>
      <c r="DV969" s="373"/>
      <c r="DW969" s="4891">
        <f t="shared" si="2590"/>
        <v>0</v>
      </c>
      <c r="DX969" s="372"/>
      <c r="DY969" s="154">
        <f t="shared" si="2591"/>
        <v>0</v>
      </c>
      <c r="DZ969" s="373"/>
      <c r="EA969" s="154">
        <f t="shared" si="2592"/>
        <v>0</v>
      </c>
      <c r="EB969" s="373"/>
      <c r="EC969" s="269">
        <f t="shared" si="2593"/>
        <v>0</v>
      </c>
      <c r="ED969" s="376"/>
      <c r="EE969" s="822">
        <f t="shared" si="2594"/>
        <v>0</v>
      </c>
      <c r="EF969" s="377"/>
      <c r="EG969" s="273"/>
      <c r="EH969" s="274"/>
      <c r="EI969" s="275"/>
      <c r="EJ969" s="276"/>
      <c r="EK969" s="275"/>
      <c r="EL969" s="277"/>
      <c r="EM969" s="278" t="str">
        <f t="shared" si="2595"/>
        <v xml:space="preserve"> </v>
      </c>
      <c r="EN969" s="372"/>
      <c r="EO969" s="155">
        <f t="shared" si="1103"/>
        <v>0</v>
      </c>
      <c r="EP969" s="373"/>
      <c r="ER969" s="194"/>
      <c r="ET969" s="154" t="str">
        <f t="shared" si="2596"/>
        <v>-</v>
      </c>
      <c r="EU969" s="373"/>
      <c r="EV969" s="154" t="str">
        <f t="shared" si="2597"/>
        <v>-</v>
      </c>
      <c r="EW969" s="373"/>
      <c r="EX969" s="154"/>
      <c r="EY969" s="367"/>
      <c r="EZ969" s="154"/>
      <c r="FA969" s="367"/>
      <c r="FB969" s="154"/>
      <c r="FC969" s="367"/>
      <c r="FD969" s="154"/>
      <c r="FE969" s="367"/>
      <c r="FF969" s="155"/>
      <c r="FG969" s="367"/>
      <c r="FH969" s="154"/>
      <c r="FI969" s="367"/>
      <c r="FJ969" s="154" t="str">
        <f t="shared" si="1662"/>
        <v>-</v>
      </c>
      <c r="FK969" s="373"/>
      <c r="FL969" s="155" t="str">
        <f t="shared" si="2598"/>
        <v>-</v>
      </c>
      <c r="FM969" s="279"/>
      <c r="FN969" s="1184"/>
      <c r="FO969" s="280"/>
      <c r="FP969" s="281"/>
      <c r="FQ969" s="282"/>
      <c r="FS969" s="281"/>
      <c r="FT969" s="282"/>
    </row>
    <row r="970" spans="1:176" ht="18.600000000000001" customHeight="1">
      <c r="A970" s="228">
        <f t="shared" si="961"/>
        <v>960</v>
      </c>
      <c r="B970" s="343" t="str">
        <f t="shared" si="2604"/>
        <v>4IE</v>
      </c>
      <c r="C970" s="7609">
        <v>46388</v>
      </c>
      <c r="D970" s="7724" t="s">
        <v>1024</v>
      </c>
      <c r="E970" s="7725" t="s">
        <v>2471</v>
      </c>
      <c r="F970" s="1564"/>
      <c r="G970" s="1263"/>
      <c r="H970" s="1330" t="s">
        <v>630</v>
      </c>
      <c r="I970" s="1264" t="s">
        <v>1082</v>
      </c>
      <c r="J970" s="1264" t="s">
        <v>2562</v>
      </c>
      <c r="K970" s="599" t="s">
        <v>11</v>
      </c>
      <c r="L970" s="600"/>
      <c r="M970" s="354">
        <v>46366</v>
      </c>
      <c r="N970" s="353"/>
      <c r="O970" s="354">
        <v>46367</v>
      </c>
      <c r="P970" s="353"/>
      <c r="Q970" s="7703">
        <v>46371</v>
      </c>
      <c r="R970" s="353"/>
      <c r="S970" s="7703">
        <v>46372</v>
      </c>
      <c r="T970" s="353"/>
      <c r="U970" s="7696">
        <v>46367</v>
      </c>
      <c r="V970" s="353"/>
      <c r="W970" s="7831">
        <v>46368</v>
      </c>
      <c r="X970" s="357"/>
      <c r="Y970" s="359">
        <v>46379</v>
      </c>
      <c r="Z970" s="359">
        <v>46379</v>
      </c>
      <c r="AA970" s="602"/>
      <c r="AB970" s="979"/>
      <c r="AC970" s="602"/>
      <c r="AD970" s="361"/>
      <c r="AE970" s="362">
        <v>25</v>
      </c>
      <c r="AF970" s="363" t="str">
        <f t="shared" si="1081"/>
        <v>4IE</v>
      </c>
      <c r="AG970" s="364"/>
      <c r="AH970" s="364"/>
      <c r="AI970" s="364"/>
      <c r="AJ970" s="364"/>
      <c r="AK970" s="364"/>
      <c r="AL970" s="364"/>
      <c r="AM970" s="364"/>
      <c r="AN970" s="364"/>
      <c r="AO970" s="364"/>
      <c r="AP970" s="363"/>
      <c r="AQ970" s="255"/>
      <c r="AR970" s="255"/>
      <c r="AS970" s="255"/>
      <c r="AT970" s="255"/>
      <c r="AU970" s="2843">
        <f t="shared" si="1082"/>
        <v>0</v>
      </c>
      <c r="AV970" s="4008">
        <f t="shared" si="1083"/>
        <v>0</v>
      </c>
      <c r="AW970" s="590" t="str">
        <f t="shared" si="2599"/>
        <v>-</v>
      </c>
      <c r="AX970" s="369"/>
      <c r="AY970" s="154" t="str">
        <f t="shared" si="2526"/>
        <v>-</v>
      </c>
      <c r="AZ970" s="367"/>
      <c r="BA970" s="154" t="str">
        <f t="shared" si="2573"/>
        <v>-</v>
      </c>
      <c r="BB970" s="367"/>
      <c r="BC970" s="368" t="str">
        <f t="shared" si="2600"/>
        <v>-</v>
      </c>
      <c r="BD970" s="369"/>
      <c r="BE970" s="4599" t="str">
        <f t="shared" si="2601"/>
        <v>-</v>
      </c>
      <c r="BF970" s="367"/>
      <c r="BG970" s="368" t="str">
        <f t="shared" si="2602"/>
        <v>-</v>
      </c>
      <c r="BH970" s="367"/>
      <c r="BI970" s="154" t="str">
        <f t="shared" si="2576"/>
        <v>-</v>
      </c>
      <c r="BJ970" s="367"/>
      <c r="BK970" s="154" t="str">
        <f t="shared" si="1417"/>
        <v>-</v>
      </c>
      <c r="BL970" s="367"/>
      <c r="BM970" s="154" t="str">
        <f t="shared" si="1418"/>
        <v>-</v>
      </c>
      <c r="BN970" s="367"/>
      <c r="BO970" s="155" t="str">
        <f t="shared" si="2577"/>
        <v>-</v>
      </c>
      <c r="BP970" s="367"/>
      <c r="BQ970" s="154" t="str">
        <f t="shared" si="2578"/>
        <v>-</v>
      </c>
      <c r="BR970" s="369"/>
      <c r="BS970" s="154" t="str">
        <f t="shared" si="1420"/>
        <v>-</v>
      </c>
      <c r="BT970" s="369"/>
      <c r="BU970" s="154" t="str">
        <f t="shared" si="1421"/>
        <v>-</v>
      </c>
      <c r="BV970" s="369"/>
      <c r="BW970" s="154" t="str">
        <f t="shared" si="1422"/>
        <v>-</v>
      </c>
      <c r="BX970" s="367"/>
      <c r="BY970" s="154" t="str">
        <f t="shared" si="1423"/>
        <v>-</v>
      </c>
      <c r="BZ970" s="369"/>
      <c r="CA970" s="154" t="str">
        <f t="shared" si="1424"/>
        <v>-</v>
      </c>
      <c r="CB970" s="367"/>
      <c r="CC970" s="154" t="str">
        <f t="shared" si="1425"/>
        <v>-</v>
      </c>
      <c r="CD970" s="367"/>
      <c r="CE970" s="2850" t="str">
        <f t="shared" si="2579"/>
        <v>-</v>
      </c>
      <c r="CF970" s="2846"/>
      <c r="CG970" s="2855" t="str">
        <f t="shared" si="2580"/>
        <v>-</v>
      </c>
      <c r="CH970" s="2851"/>
      <c r="CI970" s="2850" t="str">
        <f t="shared" si="1092"/>
        <v>-</v>
      </c>
      <c r="CJ970" s="2846"/>
      <c r="CK970" s="2850" t="str">
        <f t="shared" si="1093"/>
        <v>-</v>
      </c>
      <c r="CL970" s="2851"/>
      <c r="CM970" s="2850" t="str">
        <f t="shared" si="2581"/>
        <v>-</v>
      </c>
      <c r="CN970" s="2851"/>
      <c r="CO970" s="2855" t="str">
        <f t="shared" si="1094"/>
        <v>-</v>
      </c>
      <c r="CP970" s="2851"/>
      <c r="CQ970" s="2855" t="str">
        <f t="shared" si="1095"/>
        <v>-</v>
      </c>
      <c r="CR970" s="2851"/>
      <c r="CS970" s="2850" t="str">
        <f t="shared" si="2582"/>
        <v>-</v>
      </c>
      <c r="CT970" s="2851"/>
      <c r="CU970" s="2855"/>
      <c r="CV970" s="2851"/>
      <c r="CW970" s="2850" t="str">
        <f t="shared" si="2583"/>
        <v>-</v>
      </c>
      <c r="CX970" s="2851"/>
      <c r="CY970" s="2855" t="str">
        <f t="shared" si="1096"/>
        <v>-</v>
      </c>
      <c r="CZ970" s="2851"/>
      <c r="DA970" s="154" t="str">
        <f t="shared" si="2584"/>
        <v>-</v>
      </c>
      <c r="DB970" s="369"/>
      <c r="DC970" s="155" t="str">
        <f t="shared" si="1097"/>
        <v>-</v>
      </c>
      <c r="DD970" s="367"/>
      <c r="DE970" s="374">
        <f t="shared" si="2585"/>
        <v>0</v>
      </c>
      <c r="DF970" s="373"/>
      <c r="DG970" s="818">
        <f t="shared" si="2603"/>
        <v>0</v>
      </c>
      <c r="DH970" s="372"/>
      <c r="DI970" s="267">
        <f t="shared" si="2587"/>
        <v>0</v>
      </c>
      <c r="DJ970" s="373"/>
      <c r="DK970" s="374">
        <f t="shared" si="2588"/>
        <v>0</v>
      </c>
      <c r="DL970" s="373"/>
      <c r="DM970" s="375">
        <f t="shared" si="2589"/>
        <v>0</v>
      </c>
      <c r="DN970" s="373"/>
      <c r="DO970" s="155">
        <f t="shared" si="1099"/>
        <v>0</v>
      </c>
      <c r="DP970" s="372"/>
      <c r="DQ970" s="155">
        <f t="shared" si="1100"/>
        <v>0</v>
      </c>
      <c r="DR970" s="373"/>
      <c r="DS970" s="155">
        <f t="shared" si="1101"/>
        <v>0</v>
      </c>
      <c r="DT970" s="372"/>
      <c r="DU970" s="155">
        <f t="shared" si="1102"/>
        <v>0</v>
      </c>
      <c r="DV970" s="373"/>
      <c r="DW970" s="4891">
        <f t="shared" si="2590"/>
        <v>0</v>
      </c>
      <c r="DX970" s="372"/>
      <c r="DY970" s="154">
        <f t="shared" si="2591"/>
        <v>0</v>
      </c>
      <c r="DZ970" s="373"/>
      <c r="EA970" s="154">
        <f t="shared" si="2592"/>
        <v>0</v>
      </c>
      <c r="EB970" s="373"/>
      <c r="EC970" s="269">
        <f t="shared" si="2593"/>
        <v>0</v>
      </c>
      <c r="ED970" s="376"/>
      <c r="EE970" s="822">
        <f t="shared" si="2594"/>
        <v>0</v>
      </c>
      <c r="EF970" s="377"/>
      <c r="EG970" s="273"/>
      <c r="EH970" s="274"/>
      <c r="EI970" s="275"/>
      <c r="EJ970" s="276"/>
      <c r="EK970" s="275"/>
      <c r="EL970" s="277"/>
      <c r="EM970" s="278" t="str">
        <f t="shared" si="2595"/>
        <v xml:space="preserve"> </v>
      </c>
      <c r="EN970" s="372"/>
      <c r="EO970" s="155">
        <f t="shared" si="1103"/>
        <v>0</v>
      </c>
      <c r="EP970" s="373"/>
      <c r="ER970" s="194"/>
      <c r="ET970" s="154">
        <f t="shared" si="2596"/>
        <v>1</v>
      </c>
      <c r="EU970" s="373"/>
      <c r="EV970" s="154">
        <f t="shared" si="2597"/>
        <v>1</v>
      </c>
      <c r="EW970" s="373"/>
      <c r="EX970" s="154"/>
      <c r="EY970" s="367"/>
      <c r="EZ970" s="154"/>
      <c r="FA970" s="367"/>
      <c r="FB970" s="154"/>
      <c r="FC970" s="367"/>
      <c r="FD970" s="154"/>
      <c r="FE970" s="367"/>
      <c r="FF970" s="155"/>
      <c r="FG970" s="367"/>
      <c r="FH970" s="154"/>
      <c r="FI970" s="367"/>
      <c r="FJ970" s="154">
        <f t="shared" si="1662"/>
        <v>1</v>
      </c>
      <c r="FK970" s="373"/>
      <c r="FL970" s="155">
        <f t="shared" si="2598"/>
        <v>1</v>
      </c>
      <c r="FM970" s="279"/>
      <c r="FN970" s="1184"/>
      <c r="FO970" s="280"/>
      <c r="FP970" s="281"/>
      <c r="FQ970" s="282"/>
      <c r="FS970" s="281"/>
      <c r="FT970" s="282"/>
    </row>
    <row r="971" spans="1:176" ht="18.600000000000001" customHeight="1">
      <c r="A971" s="228">
        <f t="shared" si="2504"/>
        <v>961</v>
      </c>
      <c r="B971" s="343" t="str">
        <f t="shared" si="2604"/>
        <v>4IE</v>
      </c>
      <c r="C971" s="7609">
        <v>46388</v>
      </c>
      <c r="D971" s="1261" t="s">
        <v>36</v>
      </c>
      <c r="E971" s="1262" t="s">
        <v>2472</v>
      </c>
      <c r="F971" s="1564"/>
      <c r="G971" s="1263"/>
      <c r="H971" s="1330" t="s">
        <v>630</v>
      </c>
      <c r="I971" s="1264" t="s">
        <v>64</v>
      </c>
      <c r="J971" s="1264" t="s">
        <v>20</v>
      </c>
      <c r="K971" s="599" t="s">
        <v>11</v>
      </c>
      <c r="L971" s="600"/>
      <c r="M971" s="354">
        <v>46366</v>
      </c>
      <c r="N971" s="353"/>
      <c r="O971" s="354">
        <v>46368</v>
      </c>
      <c r="P971" s="353"/>
      <c r="Q971" s="7703">
        <v>46371</v>
      </c>
      <c r="R971" s="353"/>
      <c r="S971" s="7703">
        <v>46372</v>
      </c>
      <c r="T971" s="353"/>
      <c r="U971" s="7696">
        <v>46367</v>
      </c>
      <c r="V971" s="353"/>
      <c r="W971" s="7832">
        <v>46371</v>
      </c>
      <c r="X971" s="357"/>
      <c r="Y971" s="359">
        <v>46380</v>
      </c>
      <c r="Z971" s="359">
        <v>46380</v>
      </c>
      <c r="AA971" s="602"/>
      <c r="AB971" s="979"/>
      <c r="AC971" s="602"/>
      <c r="AD971" s="361"/>
      <c r="AE971" s="362">
        <v>2</v>
      </c>
      <c r="AF971" s="363" t="str">
        <f t="shared" si="1081"/>
        <v>4IE</v>
      </c>
      <c r="AG971" s="364"/>
      <c r="AH971" s="364"/>
      <c r="AI971" s="364"/>
      <c r="AJ971" s="364"/>
      <c r="AK971" s="364"/>
      <c r="AL971" s="364"/>
      <c r="AM971" s="364"/>
      <c r="AN971" s="364"/>
      <c r="AO971" s="364"/>
      <c r="AP971" s="363"/>
      <c r="AQ971" s="255"/>
      <c r="AR971" s="255"/>
      <c r="AS971" s="255"/>
      <c r="AT971" s="255"/>
      <c r="AU971" s="2843">
        <f t="shared" si="1082"/>
        <v>0</v>
      </c>
      <c r="AV971" s="4008">
        <f t="shared" si="1083"/>
        <v>0</v>
      </c>
      <c r="AW971" s="590">
        <f t="shared" si="2599"/>
        <v>1</v>
      </c>
      <c r="AX971" s="369"/>
      <c r="AY971" s="154">
        <f t="shared" si="2526"/>
        <v>1</v>
      </c>
      <c r="AZ971" s="367"/>
      <c r="BA971" s="154">
        <f t="shared" si="2573"/>
        <v>1</v>
      </c>
      <c r="BB971" s="367"/>
      <c r="BC971" s="368">
        <f t="shared" si="2600"/>
        <v>1</v>
      </c>
      <c r="BD971" s="369"/>
      <c r="BE971" s="4599">
        <f t="shared" si="2601"/>
        <v>1</v>
      </c>
      <c r="BF971" s="367"/>
      <c r="BG971" s="368">
        <f t="shared" si="2602"/>
        <v>1</v>
      </c>
      <c r="BH971" s="367"/>
      <c r="BI971" s="154">
        <f t="shared" si="2576"/>
        <v>1</v>
      </c>
      <c r="BJ971" s="367"/>
      <c r="BK971" s="154" t="str">
        <f t="shared" si="1417"/>
        <v>-</v>
      </c>
      <c r="BL971" s="367"/>
      <c r="BM971" s="154" t="str">
        <f t="shared" si="1418"/>
        <v>-</v>
      </c>
      <c r="BN971" s="367"/>
      <c r="BO971" s="155" t="str">
        <f t="shared" si="2577"/>
        <v>-</v>
      </c>
      <c r="BP971" s="367"/>
      <c r="BQ971" s="154" t="str">
        <f t="shared" si="2578"/>
        <v>-</v>
      </c>
      <c r="BR971" s="369"/>
      <c r="BS971" s="154" t="str">
        <f t="shared" si="1420"/>
        <v>-</v>
      </c>
      <c r="BT971" s="369"/>
      <c r="BU971" s="154" t="str">
        <f t="shared" si="1421"/>
        <v>-</v>
      </c>
      <c r="BV971" s="369"/>
      <c r="BW971" s="154" t="str">
        <f t="shared" si="1422"/>
        <v>-</v>
      </c>
      <c r="BX971" s="367"/>
      <c r="BY971" s="154" t="str">
        <f t="shared" si="1423"/>
        <v>-</v>
      </c>
      <c r="BZ971" s="369"/>
      <c r="CA971" s="154" t="str">
        <f t="shared" si="1424"/>
        <v>-</v>
      </c>
      <c r="CB971" s="367"/>
      <c r="CC971" s="154" t="str">
        <f t="shared" si="1425"/>
        <v>-</v>
      </c>
      <c r="CD971" s="367"/>
      <c r="CE971" s="2850" t="str">
        <f t="shared" si="2579"/>
        <v>-</v>
      </c>
      <c r="CF971" s="2846"/>
      <c r="CG971" s="2855" t="str">
        <f t="shared" si="2580"/>
        <v>-</v>
      </c>
      <c r="CH971" s="2851"/>
      <c r="CI971" s="2850" t="str">
        <f t="shared" si="1092"/>
        <v>-</v>
      </c>
      <c r="CJ971" s="2846"/>
      <c r="CK971" s="2850" t="str">
        <f t="shared" si="1093"/>
        <v>-</v>
      </c>
      <c r="CL971" s="2851"/>
      <c r="CM971" s="2850" t="str">
        <f t="shared" si="2581"/>
        <v>-</v>
      </c>
      <c r="CN971" s="2851"/>
      <c r="CO971" s="2855" t="str">
        <f t="shared" si="1094"/>
        <v>-</v>
      </c>
      <c r="CP971" s="2851"/>
      <c r="CQ971" s="2855" t="str">
        <f t="shared" si="1095"/>
        <v>-</v>
      </c>
      <c r="CR971" s="2851"/>
      <c r="CS971" s="2850" t="str">
        <f t="shared" si="2582"/>
        <v>-</v>
      </c>
      <c r="CT971" s="2851"/>
      <c r="CU971" s="2855"/>
      <c r="CV971" s="2851"/>
      <c r="CW971" s="2850" t="str">
        <f t="shared" si="2583"/>
        <v>-</v>
      </c>
      <c r="CX971" s="2851"/>
      <c r="CY971" s="2855" t="str">
        <f t="shared" si="1096"/>
        <v>-</v>
      </c>
      <c r="CZ971" s="2851"/>
      <c r="DA971" s="154" t="str">
        <f t="shared" si="2584"/>
        <v>-</v>
      </c>
      <c r="DB971" s="369"/>
      <c r="DC971" s="155" t="str">
        <f t="shared" si="1097"/>
        <v>-</v>
      </c>
      <c r="DD971" s="367"/>
      <c r="DE971" s="374">
        <f t="shared" ref="DE971:DE977" si="2605">IF(AG971=1,1,0)</f>
        <v>0</v>
      </c>
      <c r="DF971" s="373"/>
      <c r="DG971" s="818">
        <f t="shared" si="2603"/>
        <v>0</v>
      </c>
      <c r="DH971" s="372"/>
      <c r="DI971" s="267">
        <f t="shared" si="2587"/>
        <v>0</v>
      </c>
      <c r="DJ971" s="373"/>
      <c r="DK971" s="374">
        <f t="shared" si="2588"/>
        <v>0</v>
      </c>
      <c r="DL971" s="373"/>
      <c r="DM971" s="375">
        <f t="shared" si="2589"/>
        <v>0</v>
      </c>
      <c r="DN971" s="373"/>
      <c r="DO971" s="155">
        <f t="shared" si="1099"/>
        <v>0</v>
      </c>
      <c r="DP971" s="372"/>
      <c r="DQ971" s="155">
        <f t="shared" si="1100"/>
        <v>0</v>
      </c>
      <c r="DR971" s="373"/>
      <c r="DS971" s="155">
        <f t="shared" si="1101"/>
        <v>0</v>
      </c>
      <c r="DT971" s="372"/>
      <c r="DU971" s="155">
        <f t="shared" si="1102"/>
        <v>0</v>
      </c>
      <c r="DV971" s="373"/>
      <c r="DW971" s="4891">
        <f t="shared" si="2590"/>
        <v>0</v>
      </c>
      <c r="DX971" s="372"/>
      <c r="DY971" s="154">
        <f t="shared" si="2591"/>
        <v>0</v>
      </c>
      <c r="DZ971" s="373"/>
      <c r="EA971" s="154">
        <f t="shared" si="2592"/>
        <v>0</v>
      </c>
      <c r="EB971" s="373"/>
      <c r="EC971" s="269">
        <f t="shared" si="2593"/>
        <v>0</v>
      </c>
      <c r="ED971" s="376"/>
      <c r="EE971" s="822">
        <f t="shared" ref="EE971:EE977" si="2606">IF(AV971=0,0,1)</f>
        <v>0</v>
      </c>
      <c r="EF971" s="377"/>
      <c r="EG971" s="273"/>
      <c r="EH971" s="274"/>
      <c r="EI971" s="275"/>
      <c r="EJ971" s="276"/>
      <c r="EK971" s="275"/>
      <c r="EL971" s="277"/>
      <c r="EM971" s="278" t="str">
        <f t="shared" si="2595"/>
        <v xml:space="preserve"> </v>
      </c>
      <c r="EN971" s="372"/>
      <c r="EO971" s="155">
        <f t="shared" si="1103"/>
        <v>0</v>
      </c>
      <c r="EP971" s="373"/>
      <c r="ER971" s="194"/>
      <c r="ET971" s="154" t="str">
        <f t="shared" si="2596"/>
        <v>-</v>
      </c>
      <c r="EU971" s="373"/>
      <c r="EV971" s="154" t="str">
        <f t="shared" si="2597"/>
        <v>-</v>
      </c>
      <c r="EW971" s="373"/>
      <c r="EX971" s="154"/>
      <c r="EY971" s="367"/>
      <c r="EZ971" s="154"/>
      <c r="FA971" s="367"/>
      <c r="FB971" s="154"/>
      <c r="FC971" s="367"/>
      <c r="FD971" s="154"/>
      <c r="FE971" s="367"/>
      <c r="FF971" s="155"/>
      <c r="FG971" s="367"/>
      <c r="FH971" s="154"/>
      <c r="FI971" s="367"/>
      <c r="FJ971" s="154" t="str">
        <f t="shared" si="1662"/>
        <v>-</v>
      </c>
      <c r="FK971" s="373"/>
      <c r="FL971" s="155" t="str">
        <f t="shared" si="2598"/>
        <v>-</v>
      </c>
      <c r="FM971" s="279"/>
      <c r="FN971" s="1184"/>
      <c r="FO971" s="280"/>
      <c r="FP971" s="281"/>
      <c r="FQ971" s="282"/>
      <c r="FS971" s="281"/>
      <c r="FT971" s="282"/>
    </row>
    <row r="972" spans="1:176" ht="18.600000000000001" customHeight="1">
      <c r="A972" s="228">
        <f t="shared" si="2504"/>
        <v>962</v>
      </c>
      <c r="B972" s="343" t="str">
        <f t="shared" si="2604"/>
        <v>4IE</v>
      </c>
      <c r="C972" s="7609">
        <v>46388</v>
      </c>
      <c r="D972" s="7724" t="s">
        <v>1024</v>
      </c>
      <c r="E972" s="7725" t="s">
        <v>2473</v>
      </c>
      <c r="F972" s="1564"/>
      <c r="G972" s="1263"/>
      <c r="H972" s="1330" t="s">
        <v>630</v>
      </c>
      <c r="I972" s="1264" t="s">
        <v>64</v>
      </c>
      <c r="J972" s="1264" t="s">
        <v>20</v>
      </c>
      <c r="K972" s="599" t="s">
        <v>11</v>
      </c>
      <c r="L972" s="6249"/>
      <c r="M972" s="354">
        <v>46367</v>
      </c>
      <c r="N972" s="6251"/>
      <c r="O972" s="354">
        <v>46368</v>
      </c>
      <c r="P972" s="6251"/>
      <c r="Q972" s="7703">
        <v>46371</v>
      </c>
      <c r="R972" s="6251"/>
      <c r="S972" s="7703">
        <v>46372</v>
      </c>
      <c r="T972" s="6251"/>
      <c r="U972" s="7610">
        <v>46368</v>
      </c>
      <c r="V972" s="6251"/>
      <c r="W972" s="7832">
        <v>46371</v>
      </c>
      <c r="X972" s="6254"/>
      <c r="Y972" s="6255">
        <v>46380</v>
      </c>
      <c r="Z972" s="6255">
        <v>46380</v>
      </c>
      <c r="AA972" s="6257"/>
      <c r="AB972" s="7547"/>
      <c r="AC972" s="6257"/>
      <c r="AD972" s="6258"/>
      <c r="AE972" s="6259">
        <v>25</v>
      </c>
      <c r="AF972" s="363" t="str">
        <f t="shared" si="1081"/>
        <v>4IE</v>
      </c>
      <c r="AG972" s="6260"/>
      <c r="AH972" s="6260"/>
      <c r="AI972" s="6260"/>
      <c r="AJ972" s="6260"/>
      <c r="AK972" s="6260"/>
      <c r="AL972" s="6260"/>
      <c r="AM972" s="6260"/>
      <c r="AN972" s="6260"/>
      <c r="AO972" s="6260"/>
      <c r="AP972" s="6261"/>
      <c r="AQ972" s="6260"/>
      <c r="AR972" s="6260"/>
      <c r="AS972" s="6260"/>
      <c r="AT972" s="6260"/>
      <c r="AU972" s="2843">
        <f t="shared" ref="AU972:AU977" si="2607">IF(AI972="付属済",0,IF(AI972=1,AI972+AP972,0))</f>
        <v>0</v>
      </c>
      <c r="AV972" s="4008">
        <f t="shared" ref="AV972:AV977" si="2608">IF(AE972=0,0,(AR972*1)+(AS972*100))</f>
        <v>0</v>
      </c>
      <c r="AW972" s="6262" t="str">
        <f t="shared" si="2599"/>
        <v>-</v>
      </c>
      <c r="AX972" s="6263"/>
      <c r="AY972" s="6264" t="str">
        <f t="shared" si="2526"/>
        <v>-</v>
      </c>
      <c r="AZ972" s="6265"/>
      <c r="BA972" s="6264" t="str">
        <f t="shared" si="2573"/>
        <v>-</v>
      </c>
      <c r="BB972" s="6265"/>
      <c r="BC972" s="6262" t="str">
        <f t="shared" si="2600"/>
        <v>-</v>
      </c>
      <c r="BD972" s="6263"/>
      <c r="BE972" s="4599" t="str">
        <f t="shared" si="2601"/>
        <v>-</v>
      </c>
      <c r="BF972" s="6265"/>
      <c r="BG972" s="6262" t="str">
        <f t="shared" si="2602"/>
        <v>-</v>
      </c>
      <c r="BH972" s="6265"/>
      <c r="BI972" s="6264" t="str">
        <f t="shared" si="2576"/>
        <v>-</v>
      </c>
      <c r="BJ972" s="6265"/>
      <c r="BK972" s="6264" t="str">
        <f t="shared" si="1417"/>
        <v>-</v>
      </c>
      <c r="BL972" s="6265"/>
      <c r="BM972" s="6264" t="str">
        <f t="shared" si="1418"/>
        <v>-</v>
      </c>
      <c r="BN972" s="6265"/>
      <c r="BO972" s="6266" t="str">
        <f t="shared" si="2577"/>
        <v>-</v>
      </c>
      <c r="BP972" s="6265"/>
      <c r="BQ972" s="6264" t="str">
        <f t="shared" si="2578"/>
        <v>-</v>
      </c>
      <c r="BR972" s="6263"/>
      <c r="BS972" s="6264" t="str">
        <f t="shared" si="1420"/>
        <v>-</v>
      </c>
      <c r="BT972" s="6263"/>
      <c r="BU972" s="6264" t="str">
        <f t="shared" si="1421"/>
        <v>-</v>
      </c>
      <c r="BV972" s="6263"/>
      <c r="BW972" s="6264" t="str">
        <f t="shared" si="1422"/>
        <v>-</v>
      </c>
      <c r="BX972" s="6265"/>
      <c r="BY972" s="6264" t="str">
        <f t="shared" si="1423"/>
        <v>-</v>
      </c>
      <c r="BZ972" s="6263"/>
      <c r="CA972" s="6264" t="str">
        <f t="shared" si="1424"/>
        <v>-</v>
      </c>
      <c r="CB972" s="6265"/>
      <c r="CC972" s="6264" t="str">
        <f t="shared" si="1425"/>
        <v>-</v>
      </c>
      <c r="CD972" s="6265"/>
      <c r="CE972" s="2850" t="str">
        <f t="shared" si="2579"/>
        <v>-</v>
      </c>
      <c r="CF972" s="2846"/>
      <c r="CG972" s="2855" t="str">
        <f t="shared" si="2580"/>
        <v>-</v>
      </c>
      <c r="CH972" s="2851"/>
      <c r="CI972" s="2850" t="str">
        <f t="shared" si="1092"/>
        <v>-</v>
      </c>
      <c r="CJ972" s="2846"/>
      <c r="CK972" s="2850" t="str">
        <f t="shared" si="1093"/>
        <v>-</v>
      </c>
      <c r="CL972" s="2851"/>
      <c r="CM972" s="2850" t="str">
        <f t="shared" si="2581"/>
        <v>-</v>
      </c>
      <c r="CN972" s="2851"/>
      <c r="CO972" s="2855" t="str">
        <f t="shared" si="1094"/>
        <v>-</v>
      </c>
      <c r="CP972" s="2851"/>
      <c r="CQ972" s="2855" t="str">
        <f t="shared" si="1095"/>
        <v>-</v>
      </c>
      <c r="CR972" s="2851"/>
      <c r="CS972" s="2850" t="str">
        <f t="shared" si="2582"/>
        <v>-</v>
      </c>
      <c r="CT972" s="2851"/>
      <c r="CU972" s="2855"/>
      <c r="CV972" s="2851"/>
      <c r="CW972" s="2850" t="str">
        <f t="shared" si="2583"/>
        <v>-</v>
      </c>
      <c r="CX972" s="2851"/>
      <c r="CY972" s="2855" t="str">
        <f t="shared" si="1096"/>
        <v>-</v>
      </c>
      <c r="CZ972" s="2851"/>
      <c r="DA972" s="6264" t="str">
        <f t="shared" si="2584"/>
        <v>-</v>
      </c>
      <c r="DB972" s="6263"/>
      <c r="DC972" s="6266" t="str">
        <f t="shared" si="1097"/>
        <v>-</v>
      </c>
      <c r="DD972" s="6265"/>
      <c r="DE972" s="374">
        <f t="shared" si="2605"/>
        <v>0</v>
      </c>
      <c r="DF972" s="6268"/>
      <c r="DG972" s="818">
        <f t="shared" si="2603"/>
        <v>0</v>
      </c>
      <c r="DH972" s="6269"/>
      <c r="DI972" s="6264">
        <f t="shared" si="2587"/>
        <v>0</v>
      </c>
      <c r="DJ972" s="6268"/>
      <c r="DK972" s="6267">
        <f t="shared" ref="DK972:DK977" si="2609">IF(AU972=2,1,0)</f>
        <v>0</v>
      </c>
      <c r="DL972" s="6268"/>
      <c r="DM972" s="6267">
        <f t="shared" ref="DM972:DM977" si="2610">IF(AU972=1,1,0)</f>
        <v>0</v>
      </c>
      <c r="DN972" s="6268"/>
      <c r="DO972" s="6266">
        <f t="shared" ref="DO972:DO977" si="2611">IF(AJ972=1,1,0)</f>
        <v>0</v>
      </c>
      <c r="DP972" s="6269"/>
      <c r="DQ972" s="6266">
        <f t="shared" ref="DQ972:DQ977" si="2612">IF(AK972=1,1,0)</f>
        <v>0</v>
      </c>
      <c r="DR972" s="6268"/>
      <c r="DS972" s="6266">
        <f t="shared" ref="DS972:DS977" si="2613">IF(AL972=1,1,0)</f>
        <v>0</v>
      </c>
      <c r="DT972" s="6269"/>
      <c r="DU972" s="6266">
        <f t="shared" ref="DU972:DU977" si="2614">IF(AM972=1,1,0)</f>
        <v>0</v>
      </c>
      <c r="DV972" s="6268"/>
      <c r="DW972" s="4891">
        <f t="shared" ref="DW972:DW976" si="2615">IF(AN972=1,1,0)</f>
        <v>0</v>
      </c>
      <c r="DX972" s="6269"/>
      <c r="DY972" s="6264">
        <f t="shared" ref="DY972:DY977" si="2616">IF(AO972=1,1,0)</f>
        <v>0</v>
      </c>
      <c r="DZ972" s="6268"/>
      <c r="EA972" s="6264">
        <f t="shared" si="2592"/>
        <v>0</v>
      </c>
      <c r="EB972" s="6268"/>
      <c r="EC972" s="820">
        <f t="shared" si="2593"/>
        <v>0</v>
      </c>
      <c r="ED972" s="6270"/>
      <c r="EE972" s="822">
        <f t="shared" si="2606"/>
        <v>0</v>
      </c>
      <c r="EF972" s="6271"/>
      <c r="EG972" s="273"/>
      <c r="EH972" s="274"/>
      <c r="EI972" s="275"/>
      <c r="EJ972" s="276"/>
      <c r="EK972" s="275"/>
      <c r="EL972" s="277"/>
      <c r="EM972" s="829" t="str">
        <f t="shared" si="2595"/>
        <v xml:space="preserve"> </v>
      </c>
      <c r="EN972" s="6269"/>
      <c r="EO972" s="6266">
        <f t="shared" ref="EO972:EO977" si="2617">IF(AT972=1,1,0)</f>
        <v>0</v>
      </c>
      <c r="EP972" s="6268"/>
      <c r="ER972" s="6272"/>
      <c r="ET972" s="154">
        <f t="shared" si="2596"/>
        <v>1</v>
      </c>
      <c r="EU972" s="2857"/>
      <c r="EV972" s="6264">
        <f t="shared" si="2597"/>
        <v>1</v>
      </c>
      <c r="EW972" s="6268"/>
      <c r="EX972" s="6264"/>
      <c r="EY972" s="6265"/>
      <c r="EZ972" s="6264"/>
      <c r="FA972" s="6265"/>
      <c r="FB972" s="6264"/>
      <c r="FC972" s="6265"/>
      <c r="FD972" s="6264"/>
      <c r="FE972" s="6265"/>
      <c r="FF972" s="6266"/>
      <c r="FG972" s="6265"/>
      <c r="FH972" s="6264"/>
      <c r="FI972" s="6265"/>
      <c r="FJ972" s="154">
        <f t="shared" si="1662"/>
        <v>1</v>
      </c>
      <c r="FK972" s="6268"/>
      <c r="FL972" s="155">
        <f t="shared" si="2598"/>
        <v>1</v>
      </c>
      <c r="FM972" s="6263"/>
      <c r="FN972" s="6264"/>
      <c r="FO972" s="6265"/>
      <c r="FP972" s="6264"/>
      <c r="FQ972" s="6265"/>
      <c r="FS972" s="6264"/>
      <c r="FT972" s="6265"/>
    </row>
    <row r="973" spans="1:176" ht="18.600000000000001" customHeight="1">
      <c r="A973" s="228">
        <f t="shared" si="2504"/>
        <v>963</v>
      </c>
      <c r="B973" s="343" t="str">
        <f t="shared" si="2604"/>
        <v>4IE</v>
      </c>
      <c r="C973" s="7609">
        <v>46388</v>
      </c>
      <c r="D973" s="1261" t="s">
        <v>30</v>
      </c>
      <c r="E973" s="1262" t="s">
        <v>2474</v>
      </c>
      <c r="F973" s="1564"/>
      <c r="G973" s="1263"/>
      <c r="H973" s="1330" t="s">
        <v>630</v>
      </c>
      <c r="I973" s="1264" t="s">
        <v>63</v>
      </c>
      <c r="J973" s="1264" t="s">
        <v>1702</v>
      </c>
      <c r="K973" s="599" t="s">
        <v>11</v>
      </c>
      <c r="L973" s="600"/>
      <c r="M973" s="354">
        <v>46367</v>
      </c>
      <c r="N973" s="5637"/>
      <c r="O973" s="354">
        <v>46371</v>
      </c>
      <c r="P973" s="5637"/>
      <c r="Q973" s="7703">
        <v>46372</v>
      </c>
      <c r="R973" s="5637"/>
      <c r="S973" s="7703">
        <v>46373</v>
      </c>
      <c r="T973" s="5637"/>
      <c r="U973" s="7610">
        <v>46368</v>
      </c>
      <c r="V973" s="5637"/>
      <c r="W973" s="7831">
        <v>46372</v>
      </c>
      <c r="X973" s="357"/>
      <c r="Y973" s="359">
        <v>46381</v>
      </c>
      <c r="Z973" s="359">
        <v>46381</v>
      </c>
      <c r="AA973" s="602"/>
      <c r="AB973" s="979"/>
      <c r="AC973" s="251"/>
      <c r="AD973" s="361"/>
      <c r="AE973" s="362">
        <v>3</v>
      </c>
      <c r="AF973" s="363" t="str">
        <f t="shared" si="1081"/>
        <v>4IE</v>
      </c>
      <c r="AG973" s="364"/>
      <c r="AH973" s="364"/>
      <c r="AI973" s="364"/>
      <c r="AJ973" s="364"/>
      <c r="AK973" s="364"/>
      <c r="AL973" s="364"/>
      <c r="AM973" s="364"/>
      <c r="AN973" s="364"/>
      <c r="AO973" s="364"/>
      <c r="AP973" s="363"/>
      <c r="AQ973" s="255"/>
      <c r="AR973" s="255"/>
      <c r="AS973" s="255"/>
      <c r="AT973" s="255"/>
      <c r="AU973" s="2843">
        <f t="shared" si="2607"/>
        <v>0</v>
      </c>
      <c r="AV973" s="4008">
        <f t="shared" si="2608"/>
        <v>0</v>
      </c>
      <c r="AW973" s="590">
        <f t="shared" si="2599"/>
        <v>1</v>
      </c>
      <c r="AX973" s="4598"/>
      <c r="AY973" s="154">
        <f t="shared" si="2526"/>
        <v>1</v>
      </c>
      <c r="AZ973" s="4600"/>
      <c r="BA973" s="154">
        <f t="shared" si="2573"/>
        <v>1</v>
      </c>
      <c r="BB973" s="4600"/>
      <c r="BC973" s="4597">
        <f t="shared" si="2600"/>
        <v>1</v>
      </c>
      <c r="BD973" s="4598"/>
      <c r="BE973" s="4599">
        <f t="shared" si="2601"/>
        <v>1</v>
      </c>
      <c r="BF973" s="4600"/>
      <c r="BG973" s="368">
        <f t="shared" si="2602"/>
        <v>1</v>
      </c>
      <c r="BH973" s="4600"/>
      <c r="BI973" s="154">
        <f t="shared" si="2576"/>
        <v>1</v>
      </c>
      <c r="BJ973" s="4600"/>
      <c r="BK973" s="4075" t="str">
        <f t="shared" si="1417"/>
        <v>-</v>
      </c>
      <c r="BL973" s="4093"/>
      <c r="BM973" s="4075" t="str">
        <f t="shared" si="1418"/>
        <v>-</v>
      </c>
      <c r="BN973" s="4093"/>
      <c r="BO973" s="4094" t="str">
        <f t="shared" si="2577"/>
        <v>-</v>
      </c>
      <c r="BP973" s="4093"/>
      <c r="BQ973" s="4602" t="str">
        <f t="shared" si="2578"/>
        <v>-</v>
      </c>
      <c r="BR973" s="4598"/>
      <c r="BS973" s="4602" t="str">
        <f t="shared" si="1420"/>
        <v>-</v>
      </c>
      <c r="BT973" s="4598"/>
      <c r="BU973" s="4602" t="str">
        <f t="shared" si="1421"/>
        <v>-</v>
      </c>
      <c r="BV973" s="4598"/>
      <c r="BW973" s="4602" t="str">
        <f t="shared" si="1422"/>
        <v>-</v>
      </c>
      <c r="BX973" s="4600"/>
      <c r="BY973" s="4602" t="str">
        <f t="shared" si="1423"/>
        <v>-</v>
      </c>
      <c r="BZ973" s="4598"/>
      <c r="CA973" s="4602" t="str">
        <f t="shared" si="1424"/>
        <v>-</v>
      </c>
      <c r="CB973" s="4600"/>
      <c r="CC973" s="4602" t="str">
        <f t="shared" si="1425"/>
        <v>-</v>
      </c>
      <c r="CD973" s="4600"/>
      <c r="CE973" s="2850" t="str">
        <f t="shared" si="2579"/>
        <v>-</v>
      </c>
      <c r="CF973" s="2846"/>
      <c r="CG973" s="2855" t="str">
        <f t="shared" si="2580"/>
        <v>-</v>
      </c>
      <c r="CH973" s="2851"/>
      <c r="CI973" s="2850" t="str">
        <f t="shared" si="1092"/>
        <v>-</v>
      </c>
      <c r="CJ973" s="2846"/>
      <c r="CK973" s="2850" t="str">
        <f t="shared" si="1093"/>
        <v>-</v>
      </c>
      <c r="CL973" s="2851"/>
      <c r="CM973" s="2850" t="str">
        <f t="shared" si="2581"/>
        <v>-</v>
      </c>
      <c r="CN973" s="2851"/>
      <c r="CO973" s="2855" t="str">
        <f t="shared" si="1094"/>
        <v>-</v>
      </c>
      <c r="CP973" s="2851"/>
      <c r="CQ973" s="2855" t="str">
        <f t="shared" si="1095"/>
        <v>-</v>
      </c>
      <c r="CR973" s="2851"/>
      <c r="CS973" s="2850" t="str">
        <f t="shared" si="2582"/>
        <v>-</v>
      </c>
      <c r="CT973" s="2851"/>
      <c r="CU973" s="2855"/>
      <c r="CV973" s="2851"/>
      <c r="CW973" s="2850" t="str">
        <f t="shared" si="2583"/>
        <v>-</v>
      </c>
      <c r="CX973" s="2851"/>
      <c r="CY973" s="2855" t="str">
        <f t="shared" si="1096"/>
        <v>-</v>
      </c>
      <c r="CZ973" s="2851"/>
      <c r="DA973" s="2850" t="str">
        <f t="shared" si="2584"/>
        <v>-</v>
      </c>
      <c r="DB973" s="2846"/>
      <c r="DC973" s="2855" t="str">
        <f t="shared" si="1097"/>
        <v>-</v>
      </c>
      <c r="DD973" s="2851"/>
      <c r="DE973" s="374">
        <f t="shared" si="2605"/>
        <v>0</v>
      </c>
      <c r="DF973" s="2857"/>
      <c r="DG973" s="818">
        <f t="shared" si="2603"/>
        <v>0</v>
      </c>
      <c r="DH973" s="2858"/>
      <c r="DI973" s="2850">
        <f t="shared" si="2587"/>
        <v>0</v>
      </c>
      <c r="DJ973" s="2857"/>
      <c r="DK973" s="2856">
        <f t="shared" si="2609"/>
        <v>0</v>
      </c>
      <c r="DL973" s="2857"/>
      <c r="DM973" s="2856">
        <f t="shared" si="2610"/>
        <v>0</v>
      </c>
      <c r="DN973" s="2857"/>
      <c r="DO973" s="2855">
        <f t="shared" si="2611"/>
        <v>0</v>
      </c>
      <c r="DP973" s="2858"/>
      <c r="DQ973" s="2855">
        <f t="shared" si="2612"/>
        <v>0</v>
      </c>
      <c r="DR973" s="2857"/>
      <c r="DS973" s="2855">
        <f t="shared" si="2613"/>
        <v>0</v>
      </c>
      <c r="DT973" s="2858"/>
      <c r="DU973" s="2855">
        <f t="shared" si="2614"/>
        <v>0</v>
      </c>
      <c r="DV973" s="2857"/>
      <c r="DW973" s="4891">
        <f t="shared" si="2615"/>
        <v>0</v>
      </c>
      <c r="DX973" s="4892"/>
      <c r="DY973" s="4668">
        <f t="shared" si="2616"/>
        <v>0</v>
      </c>
      <c r="DZ973" s="4682"/>
      <c r="EA973" s="4668">
        <f t="shared" si="2592"/>
        <v>0</v>
      </c>
      <c r="EB973" s="4682"/>
      <c r="EC973" s="820">
        <f t="shared" si="2593"/>
        <v>0</v>
      </c>
      <c r="ED973" s="4964"/>
      <c r="EE973" s="822">
        <f t="shared" si="2606"/>
        <v>0</v>
      </c>
      <c r="EF973" s="4930"/>
      <c r="EG973" s="273"/>
      <c r="EH973" s="274"/>
      <c r="EI973" s="275"/>
      <c r="EJ973" s="276"/>
      <c r="EK973" s="275"/>
      <c r="EL973" s="277"/>
      <c r="EM973" s="829" t="str">
        <f t="shared" si="2595"/>
        <v xml:space="preserve"> </v>
      </c>
      <c r="EN973" s="4892"/>
      <c r="EO973" s="4893">
        <f t="shared" si="2617"/>
        <v>0</v>
      </c>
      <c r="EP973" s="4682"/>
      <c r="ER973" s="194"/>
      <c r="ET973" s="2850" t="str">
        <f t="shared" si="2596"/>
        <v>-</v>
      </c>
      <c r="EU973" s="2857"/>
      <c r="EV973" s="2850" t="str">
        <f t="shared" si="2597"/>
        <v>-</v>
      </c>
      <c r="EW973" s="2857"/>
      <c r="EX973" s="2850"/>
      <c r="EY973" s="2851"/>
      <c r="EZ973" s="2850"/>
      <c r="FA973" s="2851"/>
      <c r="FB973" s="2850"/>
      <c r="FC973" s="2851"/>
      <c r="FD973" s="2850"/>
      <c r="FE973" s="2851"/>
      <c r="FF973" s="2855"/>
      <c r="FG973" s="2851"/>
      <c r="FH973" s="2850"/>
      <c r="FI973" s="2851"/>
      <c r="FJ973" s="154" t="str">
        <f t="shared" si="1662"/>
        <v>-</v>
      </c>
      <c r="FK973" s="2857"/>
      <c r="FL973" s="155" t="str">
        <f t="shared" si="2598"/>
        <v>-</v>
      </c>
      <c r="FM973" s="2846"/>
      <c r="FN973" s="2850"/>
      <c r="FO973" s="2851"/>
      <c r="FP973" s="2850"/>
      <c r="FQ973" s="2851"/>
      <c r="FS973" s="281"/>
      <c r="FT973" s="282"/>
    </row>
    <row r="974" spans="1:176" ht="18.600000000000001" customHeight="1">
      <c r="A974" s="228">
        <f t="shared" si="2504"/>
        <v>964</v>
      </c>
      <c r="B974" s="343" t="str">
        <f t="shared" si="2604"/>
        <v>4IE</v>
      </c>
      <c r="C974" s="7609">
        <v>46388</v>
      </c>
      <c r="D974" s="7724" t="s">
        <v>1024</v>
      </c>
      <c r="E974" s="7725" t="s">
        <v>2053</v>
      </c>
      <c r="F974" s="1564"/>
      <c r="G974" s="1263"/>
      <c r="H974" s="1330" t="s">
        <v>630</v>
      </c>
      <c r="I974" s="1264" t="s">
        <v>64</v>
      </c>
      <c r="J974" s="1264" t="s">
        <v>20</v>
      </c>
      <c r="K974" s="599" t="s">
        <v>11</v>
      </c>
      <c r="L974" s="6274"/>
      <c r="M974" s="354">
        <v>46368</v>
      </c>
      <c r="N974" s="6276"/>
      <c r="O974" s="354">
        <v>46371</v>
      </c>
      <c r="P974" s="6276"/>
      <c r="Q974" s="7872">
        <v>46372</v>
      </c>
      <c r="R974" s="6276"/>
      <c r="S974" s="7703">
        <v>46373</v>
      </c>
      <c r="T974" s="6276"/>
      <c r="U974" s="7610">
        <v>46368</v>
      </c>
      <c r="V974" s="6276"/>
      <c r="W974" s="7831">
        <v>46372</v>
      </c>
      <c r="X974" s="6279"/>
      <c r="Y974" s="359">
        <v>46381</v>
      </c>
      <c r="Z974" s="359">
        <v>46381</v>
      </c>
      <c r="AA974" s="6280"/>
      <c r="AB974" s="7545"/>
      <c r="AC974" s="6280"/>
      <c r="AD974" s="6281"/>
      <c r="AE974" s="6282">
        <v>25</v>
      </c>
      <c r="AF974" s="363" t="str">
        <f t="shared" si="1081"/>
        <v>4IE</v>
      </c>
      <c r="AG974" s="6283"/>
      <c r="AH974" s="6283"/>
      <c r="AI974" s="6283"/>
      <c r="AJ974" s="6283"/>
      <c r="AK974" s="6283"/>
      <c r="AL974" s="6283"/>
      <c r="AM974" s="6283"/>
      <c r="AN974" s="6283"/>
      <c r="AO974" s="6283"/>
      <c r="AP974" s="6284"/>
      <c r="AQ974" s="6283"/>
      <c r="AR974" s="6283"/>
      <c r="AS974" s="6283"/>
      <c r="AT974" s="6283"/>
      <c r="AU974" s="2843">
        <f t="shared" si="2607"/>
        <v>0</v>
      </c>
      <c r="AV974" s="4008">
        <f t="shared" si="2608"/>
        <v>0</v>
      </c>
      <c r="AW974" s="590" t="str">
        <f t="shared" si="2599"/>
        <v>-</v>
      </c>
      <c r="AX974" s="4598"/>
      <c r="AY974" s="154" t="str">
        <f t="shared" si="2526"/>
        <v>-</v>
      </c>
      <c r="AZ974" s="4600"/>
      <c r="BA974" s="154" t="str">
        <f t="shared" si="2573"/>
        <v>-</v>
      </c>
      <c r="BB974" s="4600"/>
      <c r="BC974" s="368" t="str">
        <f t="shared" si="2600"/>
        <v>-</v>
      </c>
      <c r="BD974" s="4598"/>
      <c r="BE974" s="4599" t="str">
        <f t="shared" si="2601"/>
        <v>-</v>
      </c>
      <c r="BF974" s="4600"/>
      <c r="BG974" s="368" t="str">
        <f t="shared" si="2602"/>
        <v>-</v>
      </c>
      <c r="BH974" s="4600"/>
      <c r="BI974" s="154" t="str">
        <f t="shared" si="2576"/>
        <v>-</v>
      </c>
      <c r="BJ974" s="4600"/>
      <c r="BK974" s="4075" t="str">
        <f t="shared" si="1417"/>
        <v>-</v>
      </c>
      <c r="BL974" s="4093"/>
      <c r="BM974" s="4075" t="str">
        <f t="shared" si="1418"/>
        <v>-</v>
      </c>
      <c r="BN974" s="4093"/>
      <c r="BO974" s="4094" t="str">
        <f t="shared" si="2577"/>
        <v>-</v>
      </c>
      <c r="BP974" s="4093"/>
      <c r="BQ974" s="4602" t="str">
        <f t="shared" si="2578"/>
        <v>-</v>
      </c>
      <c r="BR974" s="4598"/>
      <c r="BS974" s="4602" t="str">
        <f t="shared" si="1420"/>
        <v>-</v>
      </c>
      <c r="BT974" s="4598"/>
      <c r="BU974" s="4602" t="str">
        <f t="shared" si="1421"/>
        <v>-</v>
      </c>
      <c r="BV974" s="4598"/>
      <c r="BW974" s="4602" t="str">
        <f t="shared" si="1422"/>
        <v>-</v>
      </c>
      <c r="BX974" s="4600"/>
      <c r="BY974" s="4602" t="str">
        <f t="shared" si="1423"/>
        <v>-</v>
      </c>
      <c r="BZ974" s="4598"/>
      <c r="CA974" s="4602" t="str">
        <f t="shared" si="1424"/>
        <v>-</v>
      </c>
      <c r="CB974" s="4600"/>
      <c r="CC974" s="4602" t="str">
        <f t="shared" si="1425"/>
        <v>-</v>
      </c>
      <c r="CD974" s="4600"/>
      <c r="CE974" s="2850" t="str">
        <f t="shared" si="2579"/>
        <v>-</v>
      </c>
      <c r="CF974" s="2846"/>
      <c r="CG974" s="2855" t="str">
        <f t="shared" si="2580"/>
        <v>-</v>
      </c>
      <c r="CH974" s="2851"/>
      <c r="CI974" s="2850" t="str">
        <f t="shared" si="1092"/>
        <v>-</v>
      </c>
      <c r="CJ974" s="2846"/>
      <c r="CK974" s="2850" t="str">
        <f t="shared" si="1093"/>
        <v>-</v>
      </c>
      <c r="CL974" s="2851"/>
      <c r="CM974" s="2850" t="str">
        <f t="shared" si="2581"/>
        <v>-</v>
      </c>
      <c r="CN974" s="2851"/>
      <c r="CO974" s="2855" t="str">
        <f t="shared" si="1094"/>
        <v>-</v>
      </c>
      <c r="CP974" s="2851"/>
      <c r="CQ974" s="2855" t="str">
        <f t="shared" si="1095"/>
        <v>-</v>
      </c>
      <c r="CR974" s="2851"/>
      <c r="CS974" s="2850" t="str">
        <f t="shared" si="2582"/>
        <v>-</v>
      </c>
      <c r="CT974" s="2851"/>
      <c r="CU974" s="2855"/>
      <c r="CV974" s="2851"/>
      <c r="CW974" s="2850" t="str">
        <f t="shared" si="2583"/>
        <v>-</v>
      </c>
      <c r="CX974" s="2851"/>
      <c r="CY974" s="2855" t="str">
        <f t="shared" si="1096"/>
        <v>-</v>
      </c>
      <c r="CZ974" s="2851"/>
      <c r="DA974" s="2850" t="str">
        <f t="shared" si="2584"/>
        <v>-</v>
      </c>
      <c r="DB974" s="2846"/>
      <c r="DC974" s="2855" t="str">
        <f t="shared" si="1097"/>
        <v>-</v>
      </c>
      <c r="DD974" s="2851"/>
      <c r="DE974" s="374">
        <f t="shared" si="2605"/>
        <v>0</v>
      </c>
      <c r="DF974" s="2857"/>
      <c r="DG974" s="818">
        <f t="shared" si="2603"/>
        <v>0</v>
      </c>
      <c r="DH974" s="2858"/>
      <c r="DI974" s="2850">
        <f t="shared" si="2587"/>
        <v>0</v>
      </c>
      <c r="DJ974" s="2857"/>
      <c r="DK974" s="2856">
        <f t="shared" si="2609"/>
        <v>0</v>
      </c>
      <c r="DL974" s="2857"/>
      <c r="DM974" s="2856">
        <f t="shared" si="2610"/>
        <v>0</v>
      </c>
      <c r="DN974" s="2857"/>
      <c r="DO974" s="2855">
        <f t="shared" si="2611"/>
        <v>0</v>
      </c>
      <c r="DP974" s="2858"/>
      <c r="DQ974" s="2855">
        <f t="shared" si="2612"/>
        <v>0</v>
      </c>
      <c r="DR974" s="2857"/>
      <c r="DS974" s="2855">
        <f t="shared" si="2613"/>
        <v>0</v>
      </c>
      <c r="DT974" s="2858"/>
      <c r="DU974" s="2855">
        <f t="shared" si="2614"/>
        <v>0</v>
      </c>
      <c r="DV974" s="2857"/>
      <c r="DW974" s="4891">
        <f t="shared" si="2615"/>
        <v>0</v>
      </c>
      <c r="DX974" s="4892"/>
      <c r="DY974" s="4668">
        <f t="shared" si="2616"/>
        <v>0</v>
      </c>
      <c r="DZ974" s="4682"/>
      <c r="EA974" s="4668">
        <f t="shared" si="2592"/>
        <v>0</v>
      </c>
      <c r="EB974" s="4682"/>
      <c r="EC974" s="820">
        <f t="shared" si="2593"/>
        <v>0</v>
      </c>
      <c r="ED974" s="4964"/>
      <c r="EE974" s="822">
        <f t="shared" si="2606"/>
        <v>0</v>
      </c>
      <c r="EF974" s="4930"/>
      <c r="EG974" s="273"/>
      <c r="EH974" s="274"/>
      <c r="EI974" s="275"/>
      <c r="EJ974" s="276"/>
      <c r="EK974" s="275"/>
      <c r="EL974" s="277"/>
      <c r="EM974" s="829" t="str">
        <f t="shared" si="2595"/>
        <v xml:space="preserve"> </v>
      </c>
      <c r="EN974" s="4892"/>
      <c r="EO974" s="4893">
        <f t="shared" si="2617"/>
        <v>0</v>
      </c>
      <c r="EP974" s="4682"/>
      <c r="ER974" s="6285"/>
      <c r="ET974" s="2850">
        <f t="shared" si="2596"/>
        <v>1</v>
      </c>
      <c r="EU974" s="2857"/>
      <c r="EV974" s="2850">
        <f t="shared" si="2597"/>
        <v>1</v>
      </c>
      <c r="EW974" s="2857"/>
      <c r="EX974" s="2850"/>
      <c r="EY974" s="2851"/>
      <c r="EZ974" s="2850"/>
      <c r="FA974" s="2851"/>
      <c r="FB974" s="2850"/>
      <c r="FC974" s="2851"/>
      <c r="FD974" s="2850"/>
      <c r="FE974" s="2851"/>
      <c r="FF974" s="2855"/>
      <c r="FG974" s="2851"/>
      <c r="FH974" s="2850"/>
      <c r="FI974" s="2851"/>
      <c r="FJ974" s="154">
        <f t="shared" si="1662"/>
        <v>1</v>
      </c>
      <c r="FK974" s="2857"/>
      <c r="FL974" s="155">
        <f t="shared" si="2598"/>
        <v>1</v>
      </c>
      <c r="FM974" s="2846"/>
      <c r="FN974" s="2850"/>
      <c r="FO974" s="2851"/>
      <c r="FP974" s="2850"/>
      <c r="FQ974" s="2851"/>
      <c r="FS974" s="5782"/>
      <c r="FT974" s="5783"/>
    </row>
    <row r="975" spans="1:176" ht="18.600000000000001" customHeight="1">
      <c r="A975" s="228">
        <f t="shared" si="2504"/>
        <v>965</v>
      </c>
      <c r="B975" s="343" t="str">
        <f t="shared" si="2604"/>
        <v>4IE</v>
      </c>
      <c r="C975" s="7609">
        <v>46388</v>
      </c>
      <c r="D975" s="7726" t="s">
        <v>58</v>
      </c>
      <c r="E975" s="7727" t="s">
        <v>2477</v>
      </c>
      <c r="F975" s="1564"/>
      <c r="G975" s="1263"/>
      <c r="H975" s="1330" t="s">
        <v>630</v>
      </c>
      <c r="I975" s="1264" t="s">
        <v>64</v>
      </c>
      <c r="J975" s="1264" t="s">
        <v>20</v>
      </c>
      <c r="K975" s="599" t="s">
        <v>11</v>
      </c>
      <c r="L975" s="600"/>
      <c r="M975" s="354">
        <v>46368</v>
      </c>
      <c r="N975" s="6287"/>
      <c r="O975" s="7703">
        <v>46372</v>
      </c>
      <c r="P975" s="6287"/>
      <c r="Q975" s="7873">
        <v>46372</v>
      </c>
      <c r="R975" s="6287"/>
      <c r="S975" s="7703">
        <v>46373</v>
      </c>
      <c r="T975" s="6287"/>
      <c r="U975" s="7696">
        <v>46371</v>
      </c>
      <c r="V975" s="6287"/>
      <c r="W975" s="7831">
        <v>46372</v>
      </c>
      <c r="X975" s="6290"/>
      <c r="Y975" s="359">
        <v>46382</v>
      </c>
      <c r="Z975" s="359">
        <v>46382</v>
      </c>
      <c r="AA975" s="602"/>
      <c r="AB975" s="979"/>
      <c r="AC975" s="602"/>
      <c r="AD975" s="361"/>
      <c r="AE975" s="362">
        <v>9</v>
      </c>
      <c r="AF975" s="363" t="str">
        <f t="shared" si="1081"/>
        <v>4IE</v>
      </c>
      <c r="AG975" s="364"/>
      <c r="AH975" s="364"/>
      <c r="AI975" s="364"/>
      <c r="AJ975" s="364"/>
      <c r="AK975" s="364"/>
      <c r="AL975" s="364"/>
      <c r="AM975" s="364"/>
      <c r="AN975" s="364"/>
      <c r="AO975" s="364"/>
      <c r="AP975" s="363"/>
      <c r="AQ975" s="255"/>
      <c r="AR975" s="255"/>
      <c r="AS975" s="255"/>
      <c r="AT975" s="255"/>
      <c r="AU975" s="2843">
        <f t="shared" si="2607"/>
        <v>0</v>
      </c>
      <c r="AV975" s="4008">
        <f t="shared" si="2608"/>
        <v>0</v>
      </c>
      <c r="AW975" s="590" t="str">
        <f t="shared" si="2599"/>
        <v>-</v>
      </c>
      <c r="AX975" s="4598"/>
      <c r="AY975" s="154" t="str">
        <f t="shared" ref="AY975:AY1147" si="2618">IF($AE975=0,"　",VLOOKUP($AE975,ﾚｰｻﾞOP,6,0))</f>
        <v>-</v>
      </c>
      <c r="AZ975" s="4600"/>
      <c r="BA975" s="154" t="str">
        <f t="shared" ref="BA975:BA1147" si="2619">IF($AE975=0,"　",VLOOKUP($AE975,ﾚｰｻﾞOP,7,0))</f>
        <v>-</v>
      </c>
      <c r="BB975" s="4600"/>
      <c r="BC975" s="368" t="str">
        <f t="shared" si="2600"/>
        <v>-</v>
      </c>
      <c r="BD975" s="369"/>
      <c r="BE975" s="4599" t="str">
        <f t="shared" si="2601"/>
        <v>-</v>
      </c>
      <c r="BF975" s="367"/>
      <c r="BG975" s="368" t="str">
        <f t="shared" si="2602"/>
        <v>-</v>
      </c>
      <c r="BH975" s="4600"/>
      <c r="BI975" s="154" t="str">
        <f t="shared" si="2576"/>
        <v>-</v>
      </c>
      <c r="BJ975" s="4600"/>
      <c r="BK975" s="4075" t="str">
        <f t="shared" si="1417"/>
        <v>-</v>
      </c>
      <c r="BL975" s="4093"/>
      <c r="BM975" s="4075" t="str">
        <f t="shared" si="1418"/>
        <v>-</v>
      </c>
      <c r="BN975" s="4093"/>
      <c r="BO975" s="155" t="str">
        <f t="shared" si="2577"/>
        <v>-</v>
      </c>
      <c r="BP975" s="367"/>
      <c r="BQ975" s="154" t="str">
        <f t="shared" si="2578"/>
        <v>-</v>
      </c>
      <c r="BR975" s="369"/>
      <c r="BS975" s="154">
        <f t="shared" si="1420"/>
        <v>1</v>
      </c>
      <c r="BT975" s="369"/>
      <c r="BU975" s="154">
        <f t="shared" si="1421"/>
        <v>1</v>
      </c>
      <c r="BV975" s="369"/>
      <c r="BW975" s="154">
        <f t="shared" si="1422"/>
        <v>1</v>
      </c>
      <c r="BX975" s="367"/>
      <c r="BY975" s="154">
        <f t="shared" si="1423"/>
        <v>1</v>
      </c>
      <c r="BZ975" s="369"/>
      <c r="CA975" s="154">
        <f t="shared" si="1424"/>
        <v>1</v>
      </c>
      <c r="CB975" s="367"/>
      <c r="CC975" s="154">
        <f t="shared" si="1425"/>
        <v>1</v>
      </c>
      <c r="CD975" s="367"/>
      <c r="CE975" s="2850" t="str">
        <f t="shared" si="2579"/>
        <v>-</v>
      </c>
      <c r="CF975" s="2846"/>
      <c r="CG975" s="2855" t="str">
        <f t="shared" si="2580"/>
        <v>-</v>
      </c>
      <c r="CH975" s="2851"/>
      <c r="CI975" s="2850" t="str">
        <f t="shared" si="1092"/>
        <v>-</v>
      </c>
      <c r="CJ975" s="2846"/>
      <c r="CK975" s="2850" t="str">
        <f t="shared" si="1093"/>
        <v>-</v>
      </c>
      <c r="CL975" s="2851"/>
      <c r="CM975" s="2850" t="str">
        <f t="shared" si="2581"/>
        <v>-</v>
      </c>
      <c r="CN975" s="2851"/>
      <c r="CO975" s="2855" t="str">
        <f t="shared" si="1094"/>
        <v>-</v>
      </c>
      <c r="CP975" s="2851"/>
      <c r="CQ975" s="2855" t="str">
        <f t="shared" si="1095"/>
        <v>-</v>
      </c>
      <c r="CR975" s="2851"/>
      <c r="CS975" s="2850" t="str">
        <f t="shared" si="2582"/>
        <v>-</v>
      </c>
      <c r="CT975" s="2851"/>
      <c r="CU975" s="2855"/>
      <c r="CV975" s="2851"/>
      <c r="CW975" s="2850" t="str">
        <f t="shared" si="2583"/>
        <v>-</v>
      </c>
      <c r="CX975" s="2851"/>
      <c r="CY975" s="2855" t="str">
        <f t="shared" si="1096"/>
        <v>-</v>
      </c>
      <c r="CZ975" s="2851"/>
      <c r="DA975" s="154" t="str">
        <f t="shared" si="2584"/>
        <v>-</v>
      </c>
      <c r="DB975" s="369"/>
      <c r="DC975" s="155" t="str">
        <f t="shared" si="1097"/>
        <v>-</v>
      </c>
      <c r="DD975" s="367"/>
      <c r="DE975" s="374">
        <f t="shared" si="2605"/>
        <v>0</v>
      </c>
      <c r="DF975" s="373"/>
      <c r="DG975" s="818">
        <f t="shared" si="2603"/>
        <v>0</v>
      </c>
      <c r="DH975" s="372"/>
      <c r="DI975" s="267">
        <f t="shared" si="2587"/>
        <v>0</v>
      </c>
      <c r="DJ975" s="373"/>
      <c r="DK975" s="374">
        <f t="shared" si="2609"/>
        <v>0</v>
      </c>
      <c r="DL975" s="373"/>
      <c r="DM975" s="375">
        <f t="shared" si="2610"/>
        <v>0</v>
      </c>
      <c r="DN975" s="373"/>
      <c r="DO975" s="155">
        <f t="shared" si="2611"/>
        <v>0</v>
      </c>
      <c r="DP975" s="372"/>
      <c r="DQ975" s="155">
        <f t="shared" si="2612"/>
        <v>0</v>
      </c>
      <c r="DR975" s="373"/>
      <c r="DS975" s="155">
        <f t="shared" si="2613"/>
        <v>0</v>
      </c>
      <c r="DT975" s="372"/>
      <c r="DU975" s="155">
        <f t="shared" si="2614"/>
        <v>0</v>
      </c>
      <c r="DV975" s="373"/>
      <c r="DW975" s="4891">
        <f t="shared" si="2615"/>
        <v>0</v>
      </c>
      <c r="DX975" s="372"/>
      <c r="DY975" s="154">
        <f t="shared" si="2616"/>
        <v>0</v>
      </c>
      <c r="DZ975" s="373"/>
      <c r="EA975" s="154">
        <f t="shared" si="2592"/>
        <v>0</v>
      </c>
      <c r="EB975" s="373"/>
      <c r="EC975" s="269">
        <f t="shared" si="2593"/>
        <v>0</v>
      </c>
      <c r="ED975" s="376"/>
      <c r="EE975" s="822">
        <f t="shared" si="2606"/>
        <v>0</v>
      </c>
      <c r="EF975" s="377"/>
      <c r="EG975" s="273"/>
      <c r="EH975" s="274"/>
      <c r="EI975" s="275"/>
      <c r="EJ975" s="276"/>
      <c r="EK975" s="275"/>
      <c r="EL975" s="277"/>
      <c r="EM975" s="278" t="str">
        <f t="shared" si="2595"/>
        <v xml:space="preserve"> </v>
      </c>
      <c r="EN975" s="372"/>
      <c r="EO975" s="155">
        <f t="shared" si="2617"/>
        <v>0</v>
      </c>
      <c r="EP975" s="373"/>
      <c r="ER975" s="194"/>
      <c r="ET975" s="154" t="str">
        <f t="shared" si="2596"/>
        <v>-</v>
      </c>
      <c r="EU975" s="373"/>
      <c r="EV975" s="154" t="str">
        <f t="shared" si="2597"/>
        <v>-</v>
      </c>
      <c r="EW975" s="373"/>
      <c r="EX975" s="154"/>
      <c r="EY975" s="367"/>
      <c r="EZ975" s="154"/>
      <c r="FA975" s="367"/>
      <c r="FB975" s="154"/>
      <c r="FC975" s="367"/>
      <c r="FD975" s="154"/>
      <c r="FE975" s="367"/>
      <c r="FF975" s="155"/>
      <c r="FG975" s="367"/>
      <c r="FH975" s="154"/>
      <c r="FI975" s="367"/>
      <c r="FJ975" s="154" t="str">
        <f t="shared" si="1662"/>
        <v>-</v>
      </c>
      <c r="FK975" s="373"/>
      <c r="FL975" s="155" t="str">
        <f t="shared" si="2598"/>
        <v>-</v>
      </c>
      <c r="FM975" s="279"/>
      <c r="FN975" s="1184"/>
      <c r="FO975" s="280"/>
      <c r="FP975" s="281"/>
      <c r="FQ975" s="282"/>
      <c r="FS975" s="281"/>
      <c r="FT975" s="282"/>
    </row>
    <row r="976" spans="1:176" ht="18.600000000000001" customHeight="1">
      <c r="A976" s="228">
        <f t="shared" si="2504"/>
        <v>966</v>
      </c>
      <c r="B976" s="343" t="str">
        <f t="shared" si="2604"/>
        <v>4IE</v>
      </c>
      <c r="C976" s="7609">
        <v>46388</v>
      </c>
      <c r="D976" s="1261" t="s">
        <v>30</v>
      </c>
      <c r="E976" s="1262" t="s">
        <v>2478</v>
      </c>
      <c r="F976" s="1564"/>
      <c r="G976" s="1263"/>
      <c r="H976" s="1330" t="s">
        <v>630</v>
      </c>
      <c r="I976" s="1264" t="s">
        <v>59</v>
      </c>
      <c r="J976" s="1264" t="s">
        <v>2479</v>
      </c>
      <c r="K976" s="599" t="s">
        <v>11</v>
      </c>
      <c r="L976" s="600"/>
      <c r="M976" s="6250">
        <v>46371</v>
      </c>
      <c r="N976" s="353"/>
      <c r="O976" s="7872">
        <v>46372</v>
      </c>
      <c r="P976" s="353"/>
      <c r="Q976" s="7879">
        <v>46373</v>
      </c>
      <c r="R976" s="353"/>
      <c r="S976" s="7872">
        <v>46374</v>
      </c>
      <c r="T976" s="353"/>
      <c r="U976" s="7696">
        <v>46371</v>
      </c>
      <c r="V976" s="353"/>
      <c r="W976" s="7832">
        <v>46373</v>
      </c>
      <c r="X976" s="357"/>
      <c r="Y976" s="359">
        <v>46382</v>
      </c>
      <c r="Z976" s="359">
        <v>46382</v>
      </c>
      <c r="AA976" s="602"/>
      <c r="AB976" s="979"/>
      <c r="AC976" s="602"/>
      <c r="AD976" s="361"/>
      <c r="AE976" s="362">
        <v>3</v>
      </c>
      <c r="AF976" s="363" t="str">
        <f t="shared" si="1081"/>
        <v>4IE</v>
      </c>
      <c r="AG976" s="364"/>
      <c r="AH976" s="364"/>
      <c r="AI976" s="364"/>
      <c r="AJ976" s="364"/>
      <c r="AK976" s="364"/>
      <c r="AL976" s="364"/>
      <c r="AM976" s="364"/>
      <c r="AN976" s="364"/>
      <c r="AO976" s="364"/>
      <c r="AP976" s="363"/>
      <c r="AQ976" s="255"/>
      <c r="AR976" s="255"/>
      <c r="AS976" s="255"/>
      <c r="AT976" s="255"/>
      <c r="AU976" s="2843">
        <f t="shared" si="2607"/>
        <v>0</v>
      </c>
      <c r="AV976" s="4008">
        <f t="shared" si="2608"/>
        <v>0</v>
      </c>
      <c r="AW976" s="590">
        <f t="shared" si="2599"/>
        <v>1</v>
      </c>
      <c r="AX976" s="369"/>
      <c r="AY976" s="154">
        <f t="shared" si="2618"/>
        <v>1</v>
      </c>
      <c r="AZ976" s="367"/>
      <c r="BA976" s="154">
        <f t="shared" si="2619"/>
        <v>1</v>
      </c>
      <c r="BB976" s="367"/>
      <c r="BC976" s="368">
        <f t="shared" si="2600"/>
        <v>1</v>
      </c>
      <c r="BD976" s="369"/>
      <c r="BE976" s="4599">
        <f t="shared" si="2601"/>
        <v>1</v>
      </c>
      <c r="BF976" s="367"/>
      <c r="BG976" s="368">
        <f t="shared" si="2602"/>
        <v>1</v>
      </c>
      <c r="BH976" s="367"/>
      <c r="BI976" s="154">
        <f t="shared" si="2576"/>
        <v>1</v>
      </c>
      <c r="BJ976" s="367"/>
      <c r="BK976" s="154" t="str">
        <f t="shared" si="1417"/>
        <v>-</v>
      </c>
      <c r="BL976" s="367"/>
      <c r="BM976" s="154" t="str">
        <f t="shared" si="1418"/>
        <v>-</v>
      </c>
      <c r="BN976" s="367"/>
      <c r="BO976" s="155" t="str">
        <f t="shared" si="2577"/>
        <v>-</v>
      </c>
      <c r="BP976" s="367"/>
      <c r="BQ976" s="154" t="str">
        <f t="shared" si="2578"/>
        <v>-</v>
      </c>
      <c r="BR976" s="369"/>
      <c r="BS976" s="154" t="str">
        <f t="shared" si="1420"/>
        <v>-</v>
      </c>
      <c r="BT976" s="369"/>
      <c r="BU976" s="154" t="str">
        <f t="shared" si="1421"/>
        <v>-</v>
      </c>
      <c r="BV976" s="369"/>
      <c r="BW976" s="154" t="str">
        <f t="shared" si="1422"/>
        <v>-</v>
      </c>
      <c r="BX976" s="367"/>
      <c r="BY976" s="154" t="str">
        <f t="shared" si="1423"/>
        <v>-</v>
      </c>
      <c r="BZ976" s="369"/>
      <c r="CA976" s="154" t="str">
        <f t="shared" si="1424"/>
        <v>-</v>
      </c>
      <c r="CB976" s="367"/>
      <c r="CC976" s="154" t="str">
        <f t="shared" si="1425"/>
        <v>-</v>
      </c>
      <c r="CD976" s="367"/>
      <c r="CE976" s="2850" t="str">
        <f t="shared" si="2579"/>
        <v>-</v>
      </c>
      <c r="CF976" s="2846"/>
      <c r="CG976" s="2855" t="str">
        <f t="shared" si="2580"/>
        <v>-</v>
      </c>
      <c r="CH976" s="2851"/>
      <c r="CI976" s="2850" t="str">
        <f t="shared" si="1092"/>
        <v>-</v>
      </c>
      <c r="CJ976" s="2846"/>
      <c r="CK976" s="2850" t="str">
        <f t="shared" si="1093"/>
        <v>-</v>
      </c>
      <c r="CL976" s="2851"/>
      <c r="CM976" s="2850" t="str">
        <f t="shared" si="2581"/>
        <v>-</v>
      </c>
      <c r="CN976" s="2851"/>
      <c r="CO976" s="2855" t="str">
        <f t="shared" si="1094"/>
        <v>-</v>
      </c>
      <c r="CP976" s="2851"/>
      <c r="CQ976" s="2855" t="str">
        <f t="shared" si="1095"/>
        <v>-</v>
      </c>
      <c r="CR976" s="2851"/>
      <c r="CS976" s="2850" t="str">
        <f t="shared" si="2582"/>
        <v>-</v>
      </c>
      <c r="CT976" s="2851"/>
      <c r="CU976" s="2855"/>
      <c r="CV976" s="2851"/>
      <c r="CW976" s="2850" t="str">
        <f t="shared" si="2583"/>
        <v>-</v>
      </c>
      <c r="CX976" s="2851"/>
      <c r="CY976" s="2855" t="str">
        <f t="shared" si="1096"/>
        <v>-</v>
      </c>
      <c r="CZ976" s="2851"/>
      <c r="DA976" s="154" t="str">
        <f t="shared" si="2584"/>
        <v>-</v>
      </c>
      <c r="DB976" s="369"/>
      <c r="DC976" s="155" t="str">
        <f t="shared" si="1097"/>
        <v>-</v>
      </c>
      <c r="DD976" s="367"/>
      <c r="DE976" s="374">
        <f t="shared" si="2605"/>
        <v>0</v>
      </c>
      <c r="DF976" s="373"/>
      <c r="DG976" s="818">
        <f t="shared" si="2603"/>
        <v>0</v>
      </c>
      <c r="DH976" s="372"/>
      <c r="DI976" s="267">
        <f t="shared" si="2587"/>
        <v>0</v>
      </c>
      <c r="DJ976" s="373"/>
      <c r="DK976" s="374">
        <f t="shared" si="2609"/>
        <v>0</v>
      </c>
      <c r="DL976" s="373"/>
      <c r="DM976" s="375">
        <f t="shared" si="2610"/>
        <v>0</v>
      </c>
      <c r="DN976" s="373"/>
      <c r="DO976" s="155">
        <f t="shared" si="2611"/>
        <v>0</v>
      </c>
      <c r="DP976" s="372"/>
      <c r="DQ976" s="155">
        <f t="shared" si="2612"/>
        <v>0</v>
      </c>
      <c r="DR976" s="373"/>
      <c r="DS976" s="155">
        <f t="shared" si="2613"/>
        <v>0</v>
      </c>
      <c r="DT976" s="372"/>
      <c r="DU976" s="155">
        <f t="shared" si="2614"/>
        <v>0</v>
      </c>
      <c r="DV976" s="373"/>
      <c r="DW976" s="4891">
        <f t="shared" si="2615"/>
        <v>0</v>
      </c>
      <c r="DX976" s="372"/>
      <c r="DY976" s="154">
        <f t="shared" si="2616"/>
        <v>0</v>
      </c>
      <c r="DZ976" s="373"/>
      <c r="EA976" s="154">
        <f t="shared" si="2592"/>
        <v>0</v>
      </c>
      <c r="EB976" s="373"/>
      <c r="EC976" s="269">
        <f t="shared" si="2593"/>
        <v>0</v>
      </c>
      <c r="ED976" s="376"/>
      <c r="EE976" s="822">
        <f t="shared" si="2606"/>
        <v>0</v>
      </c>
      <c r="EF976" s="377"/>
      <c r="EG976" s="273"/>
      <c r="EH976" s="274"/>
      <c r="EI976" s="275"/>
      <c r="EJ976" s="276"/>
      <c r="EK976" s="275"/>
      <c r="EL976" s="277"/>
      <c r="EM976" s="278" t="str">
        <f t="shared" si="2595"/>
        <v xml:space="preserve"> </v>
      </c>
      <c r="EN976" s="372"/>
      <c r="EO976" s="155">
        <f t="shared" si="2617"/>
        <v>0</v>
      </c>
      <c r="EP976" s="373"/>
      <c r="ER976" s="194"/>
      <c r="ET976" s="154" t="str">
        <f t="shared" si="2596"/>
        <v>-</v>
      </c>
      <c r="EU976" s="373"/>
      <c r="EV976" s="154" t="str">
        <f t="shared" si="2597"/>
        <v>-</v>
      </c>
      <c r="EW976" s="373"/>
      <c r="EX976" s="154"/>
      <c r="EY976" s="367"/>
      <c r="EZ976" s="154"/>
      <c r="FA976" s="367"/>
      <c r="FB976" s="154"/>
      <c r="FC976" s="367"/>
      <c r="FD976" s="154"/>
      <c r="FE976" s="367"/>
      <c r="FF976" s="155"/>
      <c r="FG976" s="367"/>
      <c r="FH976" s="154"/>
      <c r="FI976" s="367"/>
      <c r="FJ976" s="154" t="str">
        <f t="shared" si="1662"/>
        <v>-</v>
      </c>
      <c r="FK976" s="373"/>
      <c r="FL976" s="155" t="str">
        <f t="shared" si="2598"/>
        <v>-</v>
      </c>
      <c r="FM976" s="279"/>
      <c r="FN976" s="1184"/>
      <c r="FO976" s="280"/>
      <c r="FP976" s="281"/>
      <c r="FQ976" s="282"/>
      <c r="FS976" s="281"/>
      <c r="FT976" s="282"/>
    </row>
    <row r="977" spans="1:176" ht="18.600000000000001" customHeight="1">
      <c r="A977" s="228">
        <f t="shared" si="2504"/>
        <v>967</v>
      </c>
      <c r="B977" s="343" t="str">
        <f t="shared" si="2604"/>
        <v>4IE</v>
      </c>
      <c r="C977" s="7609">
        <v>46388</v>
      </c>
      <c r="D977" s="7724" t="s">
        <v>1024</v>
      </c>
      <c r="E977" s="7725" t="s">
        <v>2480</v>
      </c>
      <c r="F977" s="1564"/>
      <c r="G977" s="1263"/>
      <c r="H977" s="1330" t="s">
        <v>630</v>
      </c>
      <c r="I977" s="1264" t="s">
        <v>64</v>
      </c>
      <c r="J977" s="1264" t="s">
        <v>20</v>
      </c>
      <c r="K977" s="599" t="s">
        <v>11</v>
      </c>
      <c r="L977" s="600"/>
      <c r="M977" s="5636">
        <v>46371</v>
      </c>
      <c r="N977" s="353"/>
      <c r="O977" s="7873">
        <v>46372</v>
      </c>
      <c r="P977" s="353"/>
      <c r="Q977" s="7880">
        <v>46373</v>
      </c>
      <c r="R977" s="353"/>
      <c r="S977" s="7873">
        <v>46374</v>
      </c>
      <c r="T977" s="353"/>
      <c r="U977" s="7610">
        <v>46372</v>
      </c>
      <c r="V977" s="353"/>
      <c r="W977" s="7832">
        <v>46373</v>
      </c>
      <c r="X977" s="357"/>
      <c r="Y977" s="359">
        <v>46382</v>
      </c>
      <c r="Z977" s="359">
        <v>46382</v>
      </c>
      <c r="AA977" s="602"/>
      <c r="AB977" s="979"/>
      <c r="AC977" s="602"/>
      <c r="AD977" s="361"/>
      <c r="AE977" s="362">
        <v>25</v>
      </c>
      <c r="AF977" s="363" t="str">
        <f t="shared" si="1081"/>
        <v>4IE</v>
      </c>
      <c r="AG977" s="364"/>
      <c r="AH977" s="364"/>
      <c r="AI977" s="364"/>
      <c r="AJ977" s="364"/>
      <c r="AK977" s="364"/>
      <c r="AL977" s="364"/>
      <c r="AM977" s="364"/>
      <c r="AN977" s="364"/>
      <c r="AO977" s="364"/>
      <c r="AP977" s="363"/>
      <c r="AQ977" s="255"/>
      <c r="AR977" s="255"/>
      <c r="AS977" s="255"/>
      <c r="AT977" s="255"/>
      <c r="AU977" s="2843">
        <f t="shared" si="2607"/>
        <v>0</v>
      </c>
      <c r="AV977" s="4008">
        <f t="shared" si="2608"/>
        <v>0</v>
      </c>
      <c r="AW977" s="590" t="str">
        <f t="shared" si="2599"/>
        <v>-</v>
      </c>
      <c r="AX977" s="369"/>
      <c r="AY977" s="154" t="str">
        <f t="shared" si="2618"/>
        <v>-</v>
      </c>
      <c r="AZ977" s="367"/>
      <c r="BA977" s="154" t="str">
        <f t="shared" si="2619"/>
        <v>-</v>
      </c>
      <c r="BB977" s="367"/>
      <c r="BC977" s="368" t="str">
        <f t="shared" si="2600"/>
        <v>-</v>
      </c>
      <c r="BD977" s="369"/>
      <c r="BE977" s="4599" t="str">
        <f t="shared" si="2601"/>
        <v>-</v>
      </c>
      <c r="BF977" s="367"/>
      <c r="BG977" s="368" t="str">
        <f t="shared" si="2602"/>
        <v>-</v>
      </c>
      <c r="BH977" s="367"/>
      <c r="BI977" s="154" t="str">
        <f t="shared" si="2576"/>
        <v>-</v>
      </c>
      <c r="BJ977" s="367"/>
      <c r="BK977" s="154" t="str">
        <f t="shared" si="1417"/>
        <v>-</v>
      </c>
      <c r="BL977" s="367"/>
      <c r="BM977" s="154" t="str">
        <f t="shared" si="1418"/>
        <v>-</v>
      </c>
      <c r="BN977" s="367"/>
      <c r="BO977" s="155" t="str">
        <f t="shared" si="2577"/>
        <v>-</v>
      </c>
      <c r="BP977" s="367"/>
      <c r="BQ977" s="154" t="str">
        <f t="shared" si="2578"/>
        <v>-</v>
      </c>
      <c r="BR977" s="369"/>
      <c r="BS977" s="154" t="str">
        <f t="shared" si="1420"/>
        <v>-</v>
      </c>
      <c r="BT977" s="369"/>
      <c r="BU977" s="154" t="str">
        <f t="shared" si="1421"/>
        <v>-</v>
      </c>
      <c r="BV977" s="369"/>
      <c r="BW977" s="154" t="str">
        <f t="shared" si="1422"/>
        <v>-</v>
      </c>
      <c r="BX977" s="367"/>
      <c r="BY977" s="154" t="str">
        <f t="shared" si="1423"/>
        <v>-</v>
      </c>
      <c r="BZ977" s="369"/>
      <c r="CA977" s="154" t="str">
        <f t="shared" si="1424"/>
        <v>-</v>
      </c>
      <c r="CB977" s="367"/>
      <c r="CC977" s="154" t="str">
        <f t="shared" si="1425"/>
        <v>-</v>
      </c>
      <c r="CD977" s="367"/>
      <c r="CE977" s="2850" t="str">
        <f t="shared" si="2579"/>
        <v>-</v>
      </c>
      <c r="CF977" s="2846"/>
      <c r="CG977" s="2855" t="str">
        <f t="shared" si="2580"/>
        <v>-</v>
      </c>
      <c r="CH977" s="2851"/>
      <c r="CI977" s="2850" t="str">
        <f t="shared" si="1092"/>
        <v>-</v>
      </c>
      <c r="CJ977" s="2846"/>
      <c r="CK977" s="2850" t="str">
        <f t="shared" si="1093"/>
        <v>-</v>
      </c>
      <c r="CL977" s="2851"/>
      <c r="CM977" s="2850" t="str">
        <f t="shared" si="2581"/>
        <v>-</v>
      </c>
      <c r="CN977" s="2851"/>
      <c r="CO977" s="2855" t="str">
        <f t="shared" si="1094"/>
        <v>-</v>
      </c>
      <c r="CP977" s="2851"/>
      <c r="CQ977" s="2855" t="str">
        <f t="shared" si="1095"/>
        <v>-</v>
      </c>
      <c r="CR977" s="2851"/>
      <c r="CS977" s="2850" t="str">
        <f t="shared" si="2582"/>
        <v>-</v>
      </c>
      <c r="CT977" s="2851"/>
      <c r="CU977" s="2855"/>
      <c r="CV977" s="2851"/>
      <c r="CW977" s="2850" t="str">
        <f t="shared" si="2583"/>
        <v>-</v>
      </c>
      <c r="CX977" s="2851"/>
      <c r="CY977" s="2855" t="str">
        <f t="shared" si="1096"/>
        <v>-</v>
      </c>
      <c r="CZ977" s="2851"/>
      <c r="DA977" s="154" t="str">
        <f t="shared" si="2584"/>
        <v>-</v>
      </c>
      <c r="DB977" s="369"/>
      <c r="DC977" s="155" t="str">
        <f t="shared" si="1097"/>
        <v>-</v>
      </c>
      <c r="DD977" s="367"/>
      <c r="DE977" s="374">
        <f t="shared" si="2605"/>
        <v>0</v>
      </c>
      <c r="DF977" s="373"/>
      <c r="DG977" s="818">
        <f t="shared" si="2603"/>
        <v>0</v>
      </c>
      <c r="DH977" s="372"/>
      <c r="DI977" s="267">
        <f t="shared" si="2587"/>
        <v>0</v>
      </c>
      <c r="DJ977" s="373"/>
      <c r="DK977" s="374">
        <f t="shared" si="2609"/>
        <v>0</v>
      </c>
      <c r="DL977" s="373"/>
      <c r="DM977" s="375">
        <f t="shared" si="2610"/>
        <v>0</v>
      </c>
      <c r="DN977" s="373"/>
      <c r="DO977" s="155">
        <f t="shared" si="2611"/>
        <v>0</v>
      </c>
      <c r="DP977" s="372"/>
      <c r="DQ977" s="155">
        <f t="shared" si="2612"/>
        <v>0</v>
      </c>
      <c r="DR977" s="373"/>
      <c r="DS977" s="155">
        <f t="shared" si="2613"/>
        <v>0</v>
      </c>
      <c r="DT977" s="372"/>
      <c r="DU977" s="155">
        <f t="shared" si="2614"/>
        <v>0</v>
      </c>
      <c r="DV977" s="373"/>
      <c r="DW977" s="4891">
        <f t="shared" ref="DW977:DW988" si="2620">IF(AN977=1,1,0)</f>
        <v>0</v>
      </c>
      <c r="DX977" s="372"/>
      <c r="DY977" s="154">
        <f t="shared" si="2616"/>
        <v>0</v>
      </c>
      <c r="DZ977" s="373"/>
      <c r="EA977" s="154">
        <f t="shared" si="2592"/>
        <v>0</v>
      </c>
      <c r="EB977" s="373"/>
      <c r="EC977" s="269">
        <f t="shared" si="2593"/>
        <v>0</v>
      </c>
      <c r="ED977" s="376"/>
      <c r="EE977" s="822">
        <f t="shared" si="2606"/>
        <v>0</v>
      </c>
      <c r="EF977" s="377"/>
      <c r="EG977" s="273"/>
      <c r="EH977" s="274"/>
      <c r="EI977" s="275"/>
      <c r="EJ977" s="276"/>
      <c r="EK977" s="275"/>
      <c r="EL977" s="277"/>
      <c r="EM977" s="278" t="str">
        <f t="shared" si="2595"/>
        <v xml:space="preserve"> </v>
      </c>
      <c r="EN977" s="372"/>
      <c r="EO977" s="155">
        <f t="shared" si="2617"/>
        <v>0</v>
      </c>
      <c r="EP977" s="373"/>
      <c r="ER977" s="194"/>
      <c r="ET977" s="154">
        <f t="shared" si="2596"/>
        <v>1</v>
      </c>
      <c r="EU977" s="373"/>
      <c r="EV977" s="154">
        <f t="shared" si="2597"/>
        <v>1</v>
      </c>
      <c r="EW977" s="373"/>
      <c r="EX977" s="154"/>
      <c r="EY977" s="367"/>
      <c r="EZ977" s="154"/>
      <c r="FA977" s="367"/>
      <c r="FB977" s="154"/>
      <c r="FC977" s="367"/>
      <c r="FD977" s="154"/>
      <c r="FE977" s="367"/>
      <c r="FF977" s="155"/>
      <c r="FG977" s="367"/>
      <c r="FH977" s="154"/>
      <c r="FI977" s="367"/>
      <c r="FJ977" s="154">
        <f t="shared" si="1662"/>
        <v>1</v>
      </c>
      <c r="FK977" s="373"/>
      <c r="FL977" s="155">
        <f t="shared" si="2598"/>
        <v>1</v>
      </c>
      <c r="FM977" s="279"/>
      <c r="FN977" s="1184"/>
      <c r="FO977" s="280"/>
      <c r="FP977" s="281"/>
      <c r="FQ977" s="282"/>
      <c r="FS977" s="281"/>
      <c r="FT977" s="282"/>
    </row>
    <row r="978" spans="1:176" ht="18.600000000000001" customHeight="1">
      <c r="A978" s="228">
        <f t="shared" ref="A978:A1024" si="2621">ROW()-10</f>
        <v>968</v>
      </c>
      <c r="B978" s="343" t="str">
        <f t="shared" ref="B978:B993" si="2622">AF978</f>
        <v>4IE</v>
      </c>
      <c r="C978" s="7609">
        <v>46388</v>
      </c>
      <c r="D978" s="1261" t="s">
        <v>502</v>
      </c>
      <c r="E978" s="1262" t="s">
        <v>2481</v>
      </c>
      <c r="F978" s="1564"/>
      <c r="G978" s="1263"/>
      <c r="H978" s="1330" t="s">
        <v>630</v>
      </c>
      <c r="I978" s="1264" t="s">
        <v>64</v>
      </c>
      <c r="J978" s="1264" t="s">
        <v>2482</v>
      </c>
      <c r="K978" s="599" t="s">
        <v>11</v>
      </c>
      <c r="L978" s="600"/>
      <c r="M978" s="7703">
        <v>46372</v>
      </c>
      <c r="N978" s="353"/>
      <c r="O978" s="7703">
        <v>46373</v>
      </c>
      <c r="P978" s="353"/>
      <c r="Q978" s="7703">
        <v>46373</v>
      </c>
      <c r="R978" s="353"/>
      <c r="S978" s="7879">
        <v>46374</v>
      </c>
      <c r="T978" s="353"/>
      <c r="U978" s="7610">
        <v>46372</v>
      </c>
      <c r="V978" s="353"/>
      <c r="W978" s="7831">
        <v>46374</v>
      </c>
      <c r="X978" s="357"/>
      <c r="Y978" s="359">
        <v>46392</v>
      </c>
      <c r="Z978" s="359">
        <v>46392</v>
      </c>
      <c r="AA978" s="602"/>
      <c r="AB978" s="979"/>
      <c r="AC978" s="602"/>
      <c r="AD978" s="361"/>
      <c r="AE978" s="362">
        <v>6</v>
      </c>
      <c r="AF978" s="363" t="str">
        <f t="shared" ref="AF978:AF988" si="2623">IF($AE978=0,"　",VLOOKUP($AE978,ﾚｰｻﾞOP,69,0))</f>
        <v>4IE</v>
      </c>
      <c r="AG978" s="364"/>
      <c r="AH978" s="364"/>
      <c r="AI978" s="364"/>
      <c r="AJ978" s="364"/>
      <c r="AK978" s="364"/>
      <c r="AL978" s="364"/>
      <c r="AM978" s="364"/>
      <c r="AN978" s="364"/>
      <c r="AO978" s="364"/>
      <c r="AP978" s="363"/>
      <c r="AQ978" s="255"/>
      <c r="AR978" s="255"/>
      <c r="AS978" s="255"/>
      <c r="AT978" s="255"/>
      <c r="AU978" s="2843">
        <f t="shared" ref="AU978:AU988" si="2624">IF(AI978="付属済",0,IF(AI978=1,AI978+AP978,0))</f>
        <v>0</v>
      </c>
      <c r="AV978" s="4008">
        <f t="shared" ref="AV978:AV1024" si="2625">IF(AE978=0,0,(AR978*1)+(AS978*100))</f>
        <v>0</v>
      </c>
      <c r="AW978" s="590">
        <f t="shared" ref="AW978:AW988" si="2626">IF($AE978=0,"　",VLOOKUP($AE978,ﾚｰｻﾞOP,5,0))</f>
        <v>1</v>
      </c>
      <c r="AX978" s="369"/>
      <c r="AY978" s="154">
        <f t="shared" ref="AY978:AY988" si="2627">IF($AE978=0,"　",VLOOKUP($AE978,ﾚｰｻﾞOP,6,0))</f>
        <v>1</v>
      </c>
      <c r="AZ978" s="367"/>
      <c r="BA978" s="154">
        <f t="shared" ref="BA978:BA988" si="2628">IF($AE978=0,"　",VLOOKUP($AE978,ﾚｰｻﾞOP,7,0))</f>
        <v>1</v>
      </c>
      <c r="BB978" s="367"/>
      <c r="BC978" s="368">
        <f t="shared" ref="BC978:BC988" si="2629">IF($AE978=0,"　",VLOOKUP($AE978,ﾚｰｻﾞOP,8,0))</f>
        <v>1</v>
      </c>
      <c r="BD978" s="369"/>
      <c r="BE978" s="4599">
        <f t="shared" ref="BE978:BE988" si="2630">IF($AE978=0,"　",VLOOKUP($AE978,ﾚｰｻﾞOP,9,0))</f>
        <v>1</v>
      </c>
      <c r="BF978" s="367"/>
      <c r="BG978" s="368">
        <f t="shared" ref="BG978:BG988" si="2631">IF($AE978=0,"　",VLOOKUP($AE978,ﾚｰｻﾞOP,10,0))</f>
        <v>1</v>
      </c>
      <c r="BH978" s="367"/>
      <c r="BI978" s="154" t="str">
        <f t="shared" ref="BI978:BI988" si="2632">IF($AE978=0,"　",VLOOKUP($AE978,ﾚｰｻﾞOP,11,0))</f>
        <v>-</v>
      </c>
      <c r="BJ978" s="367"/>
      <c r="BK978" s="154" t="str">
        <f t="shared" ref="BK978:BK988" si="2633">IF($AE978=0,"　",VLOOKUP($AE978,ﾚｰｻﾞOP,57,0))</f>
        <v>-</v>
      </c>
      <c r="BL978" s="367"/>
      <c r="BM978" s="154" t="str">
        <f t="shared" ref="BM978:BM988" si="2634">IF($AE978=0,"　",VLOOKUP($AE978,ﾚｰｻﾞOP,58,0))</f>
        <v>-</v>
      </c>
      <c r="BN978" s="367"/>
      <c r="BO978" s="155" t="str">
        <f t="shared" ref="BO978:BO988" si="2635">IF($AE978=0,"　",VLOOKUP($AE978,ﾚｰｻﾞOP,59,0))</f>
        <v>-</v>
      </c>
      <c r="BP978" s="367"/>
      <c r="BQ978" s="154">
        <f t="shared" ref="BQ978:BQ988" si="2636">IF($AE978=0,"　",VLOOKUP($AE978,ﾚｰｻﾞOP,12,0))</f>
        <v>1</v>
      </c>
      <c r="BR978" s="369"/>
      <c r="BS978" s="154" t="str">
        <f t="shared" ref="BS978:BS988" si="2637">IF($AE978=0,"　",VLOOKUP($AE978,ﾚｰｻﾞOP,13,0))</f>
        <v>-</v>
      </c>
      <c r="BT978" s="369"/>
      <c r="BU978" s="154" t="str">
        <f t="shared" ref="BU978:BU988" si="2638">IF($AE978=0,"　",VLOOKUP($AE978,ﾚｰｻﾞOP,14,0))</f>
        <v>-</v>
      </c>
      <c r="BV978" s="369"/>
      <c r="BW978" s="154" t="str">
        <f t="shared" ref="BW978:BW988" si="2639">IF($AE978=0,"　",VLOOKUP($AE978,ﾚｰｻﾞOP,15,0))</f>
        <v>-</v>
      </c>
      <c r="BX978" s="367"/>
      <c r="BY978" s="154" t="str">
        <f t="shared" ref="BY978:BY988" si="2640">IF($AE978=0,"　",VLOOKUP($AE978,ﾚｰｻﾞOP,16,0))</f>
        <v>-</v>
      </c>
      <c r="BZ978" s="369"/>
      <c r="CA978" s="154" t="str">
        <f t="shared" ref="CA978:CA988" si="2641">IF($AE978=0,"　",VLOOKUP($AE978,ﾚｰｻﾞOP,17,0))</f>
        <v>-</v>
      </c>
      <c r="CB978" s="367"/>
      <c r="CC978" s="154" t="str">
        <f t="shared" ref="CC978:CC988" si="2642">IF($AE978=0,"　",VLOOKUP($AE978,ﾚｰｻﾞOP,18,0))</f>
        <v>-</v>
      </c>
      <c r="CD978" s="367"/>
      <c r="CE978" s="2850" t="str">
        <f t="shared" ref="CE978:CE988" si="2643">IF($AE978=0,"　",VLOOKUP($AE978,ﾚｰｻﾞOP,19,0))</f>
        <v>-</v>
      </c>
      <c r="CF978" s="2846"/>
      <c r="CG978" s="2855" t="str">
        <f t="shared" ref="CG978:CG988" si="2644">IF($AE978=0,"　",VLOOKUP($AE978,ﾚｰｻﾞOP,20,0))</f>
        <v>-</v>
      </c>
      <c r="CH978" s="2851"/>
      <c r="CI978" s="2850" t="str">
        <f t="shared" ref="CI978:CI988" si="2645">IF($AE978=0,"　",VLOOKUP($AE978,ﾚｰｻﾞOP,21,0))</f>
        <v>-</v>
      </c>
      <c r="CJ978" s="2846"/>
      <c r="CK978" s="2850" t="str">
        <f t="shared" ref="CK978:CK988" si="2646">IF($AE978=0,"　",VLOOKUP($AE978,ﾚｰｻﾞOP,22,0))</f>
        <v>-</v>
      </c>
      <c r="CL978" s="2851"/>
      <c r="CM978" s="2850" t="str">
        <f t="shared" ref="CM978:CM988" si="2647">IF($AE978=0,"　",VLOOKUP($AE978,ﾚｰｻﾞOP,23,0))</f>
        <v>-</v>
      </c>
      <c r="CN978" s="2851"/>
      <c r="CO978" s="2855" t="str">
        <f t="shared" ref="CO978:CO988" si="2648">IF($AE978=0,"　",VLOOKUP($AE978,ﾚｰｻﾞOP,24,0))</f>
        <v>-</v>
      </c>
      <c r="CP978" s="2851"/>
      <c r="CQ978" s="2855" t="str">
        <f t="shared" ref="CQ978:CQ988" si="2649">IF($AE978=0,"　",VLOOKUP($AE978,ﾚｰｻﾞOP,25,0))</f>
        <v>-</v>
      </c>
      <c r="CR978" s="2851"/>
      <c r="CS978" s="2850" t="str">
        <f t="shared" ref="CS978:CS988" si="2650">IF($AE978=0,"　",VLOOKUP($AE978,ﾚｰｻﾞOP,26,0))</f>
        <v>-</v>
      </c>
      <c r="CT978" s="2851"/>
      <c r="CU978" s="2855"/>
      <c r="CV978" s="2851"/>
      <c r="CW978" s="2850" t="str">
        <f t="shared" ref="CW978:CW988" si="2651">IF($AE978=0,"　",VLOOKUP($AE978,ﾚｰｻﾞOP,28,0))</f>
        <v>-</v>
      </c>
      <c r="CX978" s="2851"/>
      <c r="CY978" s="2855" t="str">
        <f t="shared" ref="CY978:CY988" si="2652">IF($AE978=0,"　",VLOOKUP($AE978,ﾚｰｻﾞOP,29,0))</f>
        <v>-</v>
      </c>
      <c r="CZ978" s="2851"/>
      <c r="DA978" s="154" t="str">
        <f t="shared" ref="DA978:DA988" si="2653">IF($AE978=0,"　",VLOOKUP($AE978,ﾚｰｻﾞOP,30,0))</f>
        <v>-</v>
      </c>
      <c r="DB978" s="369"/>
      <c r="DC978" s="155" t="str">
        <f t="shared" ref="DC978:DC988" si="2654">IF($AE978=0,"　",VLOOKUP($AE978,ﾚｰｻﾞOP,31,0))</f>
        <v>-</v>
      </c>
      <c r="DD978" s="367"/>
      <c r="DE978" s="374">
        <f t="shared" ref="DE978:DE988" si="2655">IF(AG978=1,1,0)</f>
        <v>0</v>
      </c>
      <c r="DF978" s="373"/>
      <c r="DG978" s="818">
        <f t="shared" ref="DG978:DG988" si="2656">IF(AH978=1,1,0)</f>
        <v>0</v>
      </c>
      <c r="DH978" s="372"/>
      <c r="DI978" s="267">
        <f t="shared" ref="DI978:DI988" si="2657">IF(AG978=1,1,0)</f>
        <v>0</v>
      </c>
      <c r="DJ978" s="373"/>
      <c r="DK978" s="374">
        <f t="shared" ref="DK978:DK988" si="2658">IF(AU978=2,1,0)</f>
        <v>0</v>
      </c>
      <c r="DL978" s="373"/>
      <c r="DM978" s="375">
        <f t="shared" ref="DM978:DM988" si="2659">IF(AU978=1,1,0)</f>
        <v>0</v>
      </c>
      <c r="DN978" s="373"/>
      <c r="DO978" s="155">
        <f t="shared" ref="DO978:DO988" si="2660">IF(AJ978=1,1,0)</f>
        <v>0</v>
      </c>
      <c r="DP978" s="372"/>
      <c r="DQ978" s="155">
        <f t="shared" ref="DQ978:DQ988" si="2661">IF(AK978=1,1,0)</f>
        <v>0</v>
      </c>
      <c r="DR978" s="373"/>
      <c r="DS978" s="155">
        <f t="shared" ref="DS978:DS988" si="2662">IF(AL978=1,1,0)</f>
        <v>0</v>
      </c>
      <c r="DT978" s="372"/>
      <c r="DU978" s="155">
        <f t="shared" ref="DU978:DU988" si="2663">IF(AM978=1,1,0)</f>
        <v>0</v>
      </c>
      <c r="DV978" s="373"/>
      <c r="DW978" s="4891">
        <f t="shared" si="2620"/>
        <v>0</v>
      </c>
      <c r="DX978" s="372"/>
      <c r="DY978" s="154">
        <f t="shared" ref="DY978:DY988" si="2664">IF(AO978=1,1,0)</f>
        <v>0</v>
      </c>
      <c r="DZ978" s="373"/>
      <c r="EA978" s="154">
        <f t="shared" ref="EA978:EA988" si="2665">IF(AP978=1,1,0)</f>
        <v>0</v>
      </c>
      <c r="EB978" s="373"/>
      <c r="EC978" s="269">
        <f t="shared" ref="EC978:EC988" si="2666">IF(AQ978=1,1,0)</f>
        <v>0</v>
      </c>
      <c r="ED978" s="376"/>
      <c r="EE978" s="6971">
        <f t="shared" ref="EE978:EE1024" si="2667">IF(AV978=0,0,1)</f>
        <v>0</v>
      </c>
      <c r="EF978" s="7015"/>
      <c r="EG978" s="273"/>
      <c r="EH978" s="274"/>
      <c r="EI978" s="275"/>
      <c r="EJ978" s="276"/>
      <c r="EK978" s="275"/>
      <c r="EL978" s="277"/>
      <c r="EM978" s="278" t="str">
        <f t="shared" ref="EM978:EM988" si="2668">IF(CE978="-"," ",IF(AR978=1,1," "))</f>
        <v xml:space="preserve"> </v>
      </c>
      <c r="EN978" s="372"/>
      <c r="EO978" s="155">
        <f t="shared" ref="EO978:EO988" si="2669">IF(AT978=1,1,0)</f>
        <v>0</v>
      </c>
      <c r="EP978" s="373"/>
      <c r="ER978" s="194"/>
      <c r="ET978" s="154" t="str">
        <f t="shared" ref="ET978:ET988" si="2670">IF($AE978=0,"　",VLOOKUP($AE978,ﾚｰｻﾞOP,60,0))</f>
        <v>-</v>
      </c>
      <c r="EU978" s="373"/>
      <c r="EV978" s="154" t="str">
        <f t="shared" ref="EV978:EV988" si="2671">IF($AE978=0,"　",VLOOKUP($AE978,ﾚｰｻﾞOP,60,0))</f>
        <v>-</v>
      </c>
      <c r="EW978" s="373"/>
      <c r="EX978" s="154"/>
      <c r="EY978" s="367"/>
      <c r="EZ978" s="154"/>
      <c r="FA978" s="367"/>
      <c r="FB978" s="154"/>
      <c r="FC978" s="367"/>
      <c r="FD978" s="154"/>
      <c r="FE978" s="367"/>
      <c r="FF978" s="155"/>
      <c r="FG978" s="367"/>
      <c r="FH978" s="154"/>
      <c r="FI978" s="367"/>
      <c r="FJ978" s="154" t="str">
        <f t="shared" ref="FJ978:FJ988" si="2672">IF($AE978=0,"　",VLOOKUP($AE978,ﾚｰｻﾞOP,67,0))</f>
        <v>-</v>
      </c>
      <c r="FK978" s="373"/>
      <c r="FL978" s="155" t="str">
        <f t="shared" ref="FL978:FL988" si="2673">IF($AE978=0,"　",VLOOKUP($AE978,ﾚｰｻﾞOP,68,0))</f>
        <v>-</v>
      </c>
      <c r="FM978" s="279"/>
      <c r="FN978" s="1184"/>
      <c r="FO978" s="280"/>
      <c r="FP978" s="281"/>
      <c r="FQ978" s="282"/>
      <c r="FS978" s="281"/>
      <c r="FT978" s="282"/>
    </row>
    <row r="979" spans="1:176" ht="18.600000000000001" customHeight="1">
      <c r="A979" s="228">
        <f t="shared" si="2621"/>
        <v>969</v>
      </c>
      <c r="B979" s="343" t="str">
        <f t="shared" si="2622"/>
        <v>4IE</v>
      </c>
      <c r="C979" s="7609">
        <v>46388</v>
      </c>
      <c r="D979" s="7724" t="s">
        <v>1024</v>
      </c>
      <c r="E979" s="7725" t="s">
        <v>2483</v>
      </c>
      <c r="F979" s="1564"/>
      <c r="G979" s="1263"/>
      <c r="H979" s="1330" t="s">
        <v>630</v>
      </c>
      <c r="I979" s="1264" t="s">
        <v>63</v>
      </c>
      <c r="J979" s="1264" t="s">
        <v>1702</v>
      </c>
      <c r="K979" s="599" t="s">
        <v>11</v>
      </c>
      <c r="L979" s="600"/>
      <c r="M979" s="7703">
        <v>46372</v>
      </c>
      <c r="N979" s="353"/>
      <c r="O979" s="7703">
        <v>46373</v>
      </c>
      <c r="P979" s="353"/>
      <c r="Q979" s="354">
        <v>46374</v>
      </c>
      <c r="R979" s="353"/>
      <c r="S979" s="6286">
        <v>46375</v>
      </c>
      <c r="T979" s="353"/>
      <c r="U979" s="7610">
        <v>46372</v>
      </c>
      <c r="V979" s="353"/>
      <c r="W979" s="7831">
        <v>46374</v>
      </c>
      <c r="X979" s="357"/>
      <c r="Y979" s="7194">
        <v>46392</v>
      </c>
      <c r="Z979" s="7194">
        <v>46392</v>
      </c>
      <c r="AA979" s="602"/>
      <c r="AB979" s="979"/>
      <c r="AC979" s="602"/>
      <c r="AD979" s="361"/>
      <c r="AE979" s="362">
        <v>25</v>
      </c>
      <c r="AF979" s="363" t="str">
        <f t="shared" si="2623"/>
        <v>4IE</v>
      </c>
      <c r="AG979" s="364"/>
      <c r="AH979" s="364"/>
      <c r="AI979" s="364"/>
      <c r="AJ979" s="364"/>
      <c r="AK979" s="364"/>
      <c r="AL979" s="364"/>
      <c r="AM979" s="364"/>
      <c r="AN979" s="364"/>
      <c r="AO979" s="364"/>
      <c r="AP979" s="363"/>
      <c r="AQ979" s="255"/>
      <c r="AR979" s="255"/>
      <c r="AS979" s="255"/>
      <c r="AT979" s="255"/>
      <c r="AU979" s="2843">
        <f t="shared" si="2624"/>
        <v>0</v>
      </c>
      <c r="AV979" s="4008">
        <f t="shared" si="2625"/>
        <v>0</v>
      </c>
      <c r="AW979" s="590" t="str">
        <f t="shared" si="2626"/>
        <v>-</v>
      </c>
      <c r="AX979" s="369"/>
      <c r="AY979" s="154" t="str">
        <f t="shared" si="2627"/>
        <v>-</v>
      </c>
      <c r="AZ979" s="367"/>
      <c r="BA979" s="154" t="str">
        <f t="shared" si="2628"/>
        <v>-</v>
      </c>
      <c r="BB979" s="367"/>
      <c r="BC979" s="368" t="str">
        <f t="shared" si="2629"/>
        <v>-</v>
      </c>
      <c r="BD979" s="369"/>
      <c r="BE979" s="4599" t="str">
        <f t="shared" si="2630"/>
        <v>-</v>
      </c>
      <c r="BF979" s="367"/>
      <c r="BG979" s="368" t="str">
        <f t="shared" si="2631"/>
        <v>-</v>
      </c>
      <c r="BH979" s="367"/>
      <c r="BI979" s="154" t="str">
        <f t="shared" si="2632"/>
        <v>-</v>
      </c>
      <c r="BJ979" s="367"/>
      <c r="BK979" s="154" t="str">
        <f t="shared" si="2633"/>
        <v>-</v>
      </c>
      <c r="BL979" s="367"/>
      <c r="BM979" s="154" t="str">
        <f t="shared" si="2634"/>
        <v>-</v>
      </c>
      <c r="BN979" s="367"/>
      <c r="BO979" s="155" t="str">
        <f t="shared" si="2635"/>
        <v>-</v>
      </c>
      <c r="BP979" s="367"/>
      <c r="BQ979" s="154" t="str">
        <f t="shared" si="2636"/>
        <v>-</v>
      </c>
      <c r="BR979" s="369"/>
      <c r="BS979" s="154" t="str">
        <f t="shared" si="2637"/>
        <v>-</v>
      </c>
      <c r="BT979" s="369"/>
      <c r="BU979" s="154" t="str">
        <f t="shared" si="2638"/>
        <v>-</v>
      </c>
      <c r="BV979" s="369"/>
      <c r="BW979" s="154" t="str">
        <f t="shared" si="2639"/>
        <v>-</v>
      </c>
      <c r="BX979" s="367"/>
      <c r="BY979" s="154" t="str">
        <f t="shared" si="2640"/>
        <v>-</v>
      </c>
      <c r="BZ979" s="369"/>
      <c r="CA979" s="154" t="str">
        <f t="shared" si="2641"/>
        <v>-</v>
      </c>
      <c r="CB979" s="367"/>
      <c r="CC979" s="154" t="str">
        <f t="shared" si="2642"/>
        <v>-</v>
      </c>
      <c r="CD979" s="367"/>
      <c r="CE979" s="2850" t="str">
        <f t="shared" si="2643"/>
        <v>-</v>
      </c>
      <c r="CF979" s="2846"/>
      <c r="CG979" s="2855" t="str">
        <f t="shared" si="2644"/>
        <v>-</v>
      </c>
      <c r="CH979" s="2851"/>
      <c r="CI979" s="2850" t="str">
        <f t="shared" si="2645"/>
        <v>-</v>
      </c>
      <c r="CJ979" s="2846"/>
      <c r="CK979" s="2850" t="str">
        <f t="shared" si="2646"/>
        <v>-</v>
      </c>
      <c r="CL979" s="2851"/>
      <c r="CM979" s="2850" t="str">
        <f t="shared" si="2647"/>
        <v>-</v>
      </c>
      <c r="CN979" s="2851"/>
      <c r="CO979" s="2855" t="str">
        <f t="shared" si="2648"/>
        <v>-</v>
      </c>
      <c r="CP979" s="2851"/>
      <c r="CQ979" s="2855" t="str">
        <f t="shared" si="2649"/>
        <v>-</v>
      </c>
      <c r="CR979" s="2851"/>
      <c r="CS979" s="2850" t="str">
        <f t="shared" si="2650"/>
        <v>-</v>
      </c>
      <c r="CT979" s="2851"/>
      <c r="CU979" s="2855"/>
      <c r="CV979" s="2851"/>
      <c r="CW979" s="2850" t="str">
        <f t="shared" si="2651"/>
        <v>-</v>
      </c>
      <c r="CX979" s="2851"/>
      <c r="CY979" s="2855" t="str">
        <f t="shared" si="2652"/>
        <v>-</v>
      </c>
      <c r="CZ979" s="2851"/>
      <c r="DA979" s="154" t="str">
        <f t="shared" si="2653"/>
        <v>-</v>
      </c>
      <c r="DB979" s="369"/>
      <c r="DC979" s="155" t="str">
        <f t="shared" si="2654"/>
        <v>-</v>
      </c>
      <c r="DD979" s="367"/>
      <c r="DE979" s="374">
        <f t="shared" si="2655"/>
        <v>0</v>
      </c>
      <c r="DF979" s="373"/>
      <c r="DG979" s="818">
        <f t="shared" si="2656"/>
        <v>0</v>
      </c>
      <c r="DH979" s="372"/>
      <c r="DI979" s="267">
        <f t="shared" si="2657"/>
        <v>0</v>
      </c>
      <c r="DJ979" s="373"/>
      <c r="DK979" s="374">
        <f t="shared" si="2658"/>
        <v>0</v>
      </c>
      <c r="DL979" s="373"/>
      <c r="DM979" s="375">
        <f t="shared" si="2659"/>
        <v>0</v>
      </c>
      <c r="DN979" s="373"/>
      <c r="DO979" s="155">
        <f t="shared" si="2660"/>
        <v>0</v>
      </c>
      <c r="DP979" s="372"/>
      <c r="DQ979" s="155">
        <f t="shared" si="2661"/>
        <v>0</v>
      </c>
      <c r="DR979" s="373"/>
      <c r="DS979" s="155">
        <f t="shared" si="2662"/>
        <v>0</v>
      </c>
      <c r="DT979" s="372"/>
      <c r="DU979" s="155">
        <f t="shared" si="2663"/>
        <v>0</v>
      </c>
      <c r="DV979" s="373"/>
      <c r="DW979" s="4891">
        <f t="shared" si="2620"/>
        <v>0</v>
      </c>
      <c r="DX979" s="372"/>
      <c r="DY979" s="154">
        <f t="shared" si="2664"/>
        <v>0</v>
      </c>
      <c r="DZ979" s="373"/>
      <c r="EA979" s="154">
        <f t="shared" si="2665"/>
        <v>0</v>
      </c>
      <c r="EB979" s="373"/>
      <c r="EC979" s="269">
        <f t="shared" si="2666"/>
        <v>0</v>
      </c>
      <c r="ED979" s="376"/>
      <c r="EE979" s="6971">
        <f t="shared" si="2667"/>
        <v>0</v>
      </c>
      <c r="EF979" s="377"/>
      <c r="EG979" s="273"/>
      <c r="EH979" s="274"/>
      <c r="EI979" s="275"/>
      <c r="EJ979" s="276"/>
      <c r="EK979" s="275"/>
      <c r="EL979" s="277"/>
      <c r="EM979" s="278" t="str">
        <f t="shared" si="2668"/>
        <v xml:space="preserve"> </v>
      </c>
      <c r="EN979" s="372"/>
      <c r="EO979" s="155">
        <f t="shared" si="2669"/>
        <v>0</v>
      </c>
      <c r="EP979" s="373"/>
      <c r="ER979" s="194"/>
      <c r="ET979" s="154">
        <f t="shared" si="2670"/>
        <v>1</v>
      </c>
      <c r="EU979" s="373"/>
      <c r="EV979" s="154">
        <f t="shared" si="2671"/>
        <v>1</v>
      </c>
      <c r="EW979" s="373"/>
      <c r="EX979" s="154"/>
      <c r="EY979" s="367"/>
      <c r="EZ979" s="154"/>
      <c r="FA979" s="367"/>
      <c r="FB979" s="154"/>
      <c r="FC979" s="367"/>
      <c r="FD979" s="154"/>
      <c r="FE979" s="367"/>
      <c r="FF979" s="155"/>
      <c r="FG979" s="367"/>
      <c r="FH979" s="154"/>
      <c r="FI979" s="367"/>
      <c r="FJ979" s="154">
        <f t="shared" si="2672"/>
        <v>1</v>
      </c>
      <c r="FK979" s="373"/>
      <c r="FL979" s="155">
        <f t="shared" si="2673"/>
        <v>1</v>
      </c>
      <c r="FM979" s="279"/>
      <c r="FN979" s="1184"/>
      <c r="FO979" s="280"/>
      <c r="FP979" s="281"/>
      <c r="FQ979" s="282"/>
      <c r="FS979" s="281"/>
      <c r="FT979" s="282"/>
    </row>
    <row r="980" spans="1:176" ht="18.600000000000001" customHeight="1">
      <c r="A980" s="228">
        <f t="shared" si="2621"/>
        <v>970</v>
      </c>
      <c r="B980" s="343" t="str">
        <f t="shared" si="2622"/>
        <v>4IE</v>
      </c>
      <c r="C980" s="1008">
        <v>46419</v>
      </c>
      <c r="D980" s="7728" t="s">
        <v>615</v>
      </c>
      <c r="E980" s="7729" t="s">
        <v>2484</v>
      </c>
      <c r="F980" s="1564"/>
      <c r="G980" s="1263"/>
      <c r="H980" s="1330" t="s">
        <v>630</v>
      </c>
      <c r="I980" s="1264" t="s">
        <v>64</v>
      </c>
      <c r="J980" s="1264" t="s">
        <v>2266</v>
      </c>
      <c r="K980" s="599" t="s">
        <v>0</v>
      </c>
      <c r="L980" s="600"/>
      <c r="M980" s="7703">
        <v>46372</v>
      </c>
      <c r="N980" s="353"/>
      <c r="O980" s="7703">
        <v>46373</v>
      </c>
      <c r="P980" s="353"/>
      <c r="Q980" s="354">
        <v>46374</v>
      </c>
      <c r="R980" s="353"/>
      <c r="S980" s="354">
        <v>46375</v>
      </c>
      <c r="T980" s="353"/>
      <c r="U980" s="7696">
        <v>46373</v>
      </c>
      <c r="V980" s="353"/>
      <c r="W980" s="7831">
        <v>46374</v>
      </c>
      <c r="X980" s="357"/>
      <c r="Y980" s="359">
        <v>46392</v>
      </c>
      <c r="Z980" s="359">
        <v>46392</v>
      </c>
      <c r="AA980" s="602"/>
      <c r="AB980" s="979"/>
      <c r="AC980" s="602"/>
      <c r="AD980" s="361"/>
      <c r="AE980" s="362">
        <v>3</v>
      </c>
      <c r="AF980" s="363" t="str">
        <f t="shared" si="2623"/>
        <v>4IE</v>
      </c>
      <c r="AG980" s="364"/>
      <c r="AH980" s="364"/>
      <c r="AI980" s="364"/>
      <c r="AJ980" s="364"/>
      <c r="AK980" s="364"/>
      <c r="AL980" s="364"/>
      <c r="AM980" s="364"/>
      <c r="AN980" s="364"/>
      <c r="AO980" s="364"/>
      <c r="AP980" s="363"/>
      <c r="AQ980" s="255"/>
      <c r="AR980" s="255"/>
      <c r="AS980" s="255"/>
      <c r="AT980" s="255"/>
      <c r="AU980" s="2843">
        <f t="shared" si="2624"/>
        <v>0</v>
      </c>
      <c r="AV980" s="4008">
        <f t="shared" si="2625"/>
        <v>0</v>
      </c>
      <c r="AW980" s="590">
        <f t="shared" si="2626"/>
        <v>1</v>
      </c>
      <c r="AX980" s="369"/>
      <c r="AY980" s="154">
        <f t="shared" si="2627"/>
        <v>1</v>
      </c>
      <c r="AZ980" s="367"/>
      <c r="BA980" s="154">
        <f t="shared" si="2628"/>
        <v>1</v>
      </c>
      <c r="BB980" s="367"/>
      <c r="BC980" s="368">
        <f t="shared" si="2629"/>
        <v>1</v>
      </c>
      <c r="BD980" s="369"/>
      <c r="BE980" s="4599">
        <f t="shared" si="2630"/>
        <v>1</v>
      </c>
      <c r="BF980" s="367"/>
      <c r="BG980" s="368">
        <f t="shared" si="2631"/>
        <v>1</v>
      </c>
      <c r="BH980" s="367"/>
      <c r="BI980" s="154">
        <f t="shared" si="2632"/>
        <v>1</v>
      </c>
      <c r="BJ980" s="367"/>
      <c r="BK980" s="154" t="str">
        <f t="shared" si="2633"/>
        <v>-</v>
      </c>
      <c r="BL980" s="367"/>
      <c r="BM980" s="154" t="str">
        <f t="shared" si="2634"/>
        <v>-</v>
      </c>
      <c r="BN980" s="367"/>
      <c r="BO980" s="155" t="str">
        <f t="shared" si="2635"/>
        <v>-</v>
      </c>
      <c r="BP980" s="367"/>
      <c r="BQ980" s="154" t="str">
        <f t="shared" si="2636"/>
        <v>-</v>
      </c>
      <c r="BR980" s="369"/>
      <c r="BS980" s="154" t="str">
        <f t="shared" si="2637"/>
        <v>-</v>
      </c>
      <c r="BT980" s="369"/>
      <c r="BU980" s="154" t="str">
        <f t="shared" si="2638"/>
        <v>-</v>
      </c>
      <c r="BV980" s="369"/>
      <c r="BW980" s="154" t="str">
        <f t="shared" si="2639"/>
        <v>-</v>
      </c>
      <c r="BX980" s="367"/>
      <c r="BY980" s="154" t="str">
        <f t="shared" si="2640"/>
        <v>-</v>
      </c>
      <c r="BZ980" s="369"/>
      <c r="CA980" s="154" t="str">
        <f t="shared" si="2641"/>
        <v>-</v>
      </c>
      <c r="CB980" s="367"/>
      <c r="CC980" s="154" t="str">
        <f t="shared" si="2642"/>
        <v>-</v>
      </c>
      <c r="CD980" s="367"/>
      <c r="CE980" s="2850" t="str">
        <f t="shared" si="2643"/>
        <v>-</v>
      </c>
      <c r="CF980" s="2846"/>
      <c r="CG980" s="2855" t="str">
        <f t="shared" si="2644"/>
        <v>-</v>
      </c>
      <c r="CH980" s="2851"/>
      <c r="CI980" s="2850" t="str">
        <f t="shared" si="2645"/>
        <v>-</v>
      </c>
      <c r="CJ980" s="2846"/>
      <c r="CK980" s="2850" t="str">
        <f t="shared" si="2646"/>
        <v>-</v>
      </c>
      <c r="CL980" s="2851"/>
      <c r="CM980" s="2850" t="str">
        <f t="shared" si="2647"/>
        <v>-</v>
      </c>
      <c r="CN980" s="2851"/>
      <c r="CO980" s="2855" t="str">
        <f t="shared" si="2648"/>
        <v>-</v>
      </c>
      <c r="CP980" s="2851"/>
      <c r="CQ980" s="2855" t="str">
        <f t="shared" si="2649"/>
        <v>-</v>
      </c>
      <c r="CR980" s="2851"/>
      <c r="CS980" s="2850" t="str">
        <f t="shared" si="2650"/>
        <v>-</v>
      </c>
      <c r="CT980" s="2851"/>
      <c r="CU980" s="2855"/>
      <c r="CV980" s="2851"/>
      <c r="CW980" s="2850" t="str">
        <f t="shared" si="2651"/>
        <v>-</v>
      </c>
      <c r="CX980" s="2851"/>
      <c r="CY980" s="2855" t="str">
        <f t="shared" si="2652"/>
        <v>-</v>
      </c>
      <c r="CZ980" s="2851"/>
      <c r="DA980" s="154" t="str">
        <f t="shared" si="2653"/>
        <v>-</v>
      </c>
      <c r="DB980" s="369"/>
      <c r="DC980" s="155" t="str">
        <f t="shared" si="2654"/>
        <v>-</v>
      </c>
      <c r="DD980" s="367"/>
      <c r="DE980" s="374">
        <f t="shared" si="2655"/>
        <v>0</v>
      </c>
      <c r="DF980" s="373"/>
      <c r="DG980" s="818">
        <f t="shared" si="2656"/>
        <v>0</v>
      </c>
      <c r="DH980" s="372"/>
      <c r="DI980" s="267">
        <f t="shared" si="2657"/>
        <v>0</v>
      </c>
      <c r="DJ980" s="373"/>
      <c r="DK980" s="374">
        <f t="shared" si="2658"/>
        <v>0</v>
      </c>
      <c r="DL980" s="373"/>
      <c r="DM980" s="375">
        <f t="shared" si="2659"/>
        <v>0</v>
      </c>
      <c r="DN980" s="373"/>
      <c r="DO980" s="155">
        <f t="shared" si="2660"/>
        <v>0</v>
      </c>
      <c r="DP980" s="372"/>
      <c r="DQ980" s="155">
        <f t="shared" si="2661"/>
        <v>0</v>
      </c>
      <c r="DR980" s="373"/>
      <c r="DS980" s="155">
        <f t="shared" si="2662"/>
        <v>0</v>
      </c>
      <c r="DT980" s="372"/>
      <c r="DU980" s="155">
        <f t="shared" si="2663"/>
        <v>0</v>
      </c>
      <c r="DV980" s="373"/>
      <c r="DW980" s="4891">
        <f t="shared" si="2620"/>
        <v>0</v>
      </c>
      <c r="DX980" s="372"/>
      <c r="DY980" s="154">
        <f t="shared" si="2664"/>
        <v>0</v>
      </c>
      <c r="DZ980" s="373"/>
      <c r="EA980" s="154">
        <f t="shared" si="2665"/>
        <v>0</v>
      </c>
      <c r="EB980" s="373"/>
      <c r="EC980" s="269">
        <f t="shared" si="2666"/>
        <v>0</v>
      </c>
      <c r="ED980" s="376"/>
      <c r="EE980" s="822">
        <f t="shared" si="2667"/>
        <v>0</v>
      </c>
      <c r="EF980" s="377"/>
      <c r="EG980" s="273"/>
      <c r="EH980" s="274"/>
      <c r="EI980" s="275"/>
      <c r="EJ980" s="276"/>
      <c r="EK980" s="275"/>
      <c r="EL980" s="277"/>
      <c r="EM980" s="278" t="str">
        <f t="shared" si="2668"/>
        <v xml:space="preserve"> </v>
      </c>
      <c r="EN980" s="372"/>
      <c r="EO980" s="155">
        <f t="shared" si="2669"/>
        <v>0</v>
      </c>
      <c r="EP980" s="373"/>
      <c r="ER980" s="194"/>
      <c r="ET980" s="154" t="str">
        <f t="shared" si="2670"/>
        <v>-</v>
      </c>
      <c r="EU980" s="373"/>
      <c r="EV980" s="154" t="str">
        <f t="shared" si="2671"/>
        <v>-</v>
      </c>
      <c r="EW980" s="373"/>
      <c r="EX980" s="154"/>
      <c r="EY980" s="367"/>
      <c r="EZ980" s="154"/>
      <c r="FA980" s="367"/>
      <c r="FB980" s="154"/>
      <c r="FC980" s="367"/>
      <c r="FD980" s="154"/>
      <c r="FE980" s="367"/>
      <c r="FF980" s="155"/>
      <c r="FG980" s="367"/>
      <c r="FH980" s="154"/>
      <c r="FI980" s="367"/>
      <c r="FJ980" s="154" t="str">
        <f t="shared" si="2672"/>
        <v>-</v>
      </c>
      <c r="FK980" s="373"/>
      <c r="FL980" s="155" t="str">
        <f t="shared" si="2673"/>
        <v>-</v>
      </c>
      <c r="FM980" s="279"/>
      <c r="FN980" s="1184"/>
      <c r="FO980" s="280"/>
      <c r="FP980" s="281"/>
      <c r="FQ980" s="282"/>
      <c r="FS980" s="281"/>
      <c r="FT980" s="282"/>
    </row>
    <row r="981" spans="1:176" ht="18.600000000000001" customHeight="1">
      <c r="A981" s="228">
        <f t="shared" si="2621"/>
        <v>971</v>
      </c>
      <c r="B981" s="343" t="str">
        <f t="shared" si="2622"/>
        <v>4IE</v>
      </c>
      <c r="C981" s="1008">
        <v>46419</v>
      </c>
      <c r="D981" s="7728" t="s">
        <v>615</v>
      </c>
      <c r="E981" s="7729" t="s">
        <v>2485</v>
      </c>
      <c r="F981" s="3701"/>
      <c r="G981" s="1263"/>
      <c r="H981" s="1330" t="s">
        <v>630</v>
      </c>
      <c r="I981" s="1264" t="s">
        <v>64</v>
      </c>
      <c r="J981" s="1264" t="s">
        <v>2266</v>
      </c>
      <c r="K981" s="599" t="s">
        <v>0</v>
      </c>
      <c r="L981" s="600"/>
      <c r="M981" s="7703">
        <v>46373</v>
      </c>
      <c r="N981" s="353"/>
      <c r="O981" s="7703">
        <v>46374</v>
      </c>
      <c r="P981" s="353"/>
      <c r="Q981" s="354">
        <v>46375</v>
      </c>
      <c r="R981" s="353"/>
      <c r="S981" s="354">
        <v>46378</v>
      </c>
      <c r="T981" s="353"/>
      <c r="U981" s="7696">
        <v>46373</v>
      </c>
      <c r="V981" s="353"/>
      <c r="W981" s="7832">
        <v>46375</v>
      </c>
      <c r="X981" s="357"/>
      <c r="Y981" s="359">
        <v>46392</v>
      </c>
      <c r="Z981" s="359">
        <v>46392</v>
      </c>
      <c r="AA981" s="602"/>
      <c r="AB981" s="979"/>
      <c r="AC981" s="602"/>
      <c r="AD981" s="361"/>
      <c r="AE981" s="362">
        <v>3</v>
      </c>
      <c r="AF981" s="363" t="str">
        <f t="shared" si="2623"/>
        <v>4IE</v>
      </c>
      <c r="AG981" s="364"/>
      <c r="AH981" s="364"/>
      <c r="AI981" s="364"/>
      <c r="AJ981" s="364"/>
      <c r="AK981" s="364"/>
      <c r="AL981" s="364"/>
      <c r="AM981" s="364"/>
      <c r="AN981" s="364"/>
      <c r="AO981" s="364"/>
      <c r="AP981" s="363"/>
      <c r="AQ981" s="255"/>
      <c r="AR981" s="255"/>
      <c r="AS981" s="255"/>
      <c r="AT981" s="255"/>
      <c r="AU981" s="2843">
        <f t="shared" si="2624"/>
        <v>0</v>
      </c>
      <c r="AV981" s="4008">
        <f t="shared" si="2625"/>
        <v>0</v>
      </c>
      <c r="AW981" s="590">
        <f t="shared" si="2626"/>
        <v>1</v>
      </c>
      <c r="AX981" s="369"/>
      <c r="AY981" s="154">
        <f t="shared" si="2627"/>
        <v>1</v>
      </c>
      <c r="AZ981" s="367"/>
      <c r="BA981" s="154">
        <f t="shared" si="2628"/>
        <v>1</v>
      </c>
      <c r="BB981" s="367"/>
      <c r="BC981" s="368">
        <f t="shared" si="2629"/>
        <v>1</v>
      </c>
      <c r="BD981" s="369"/>
      <c r="BE981" s="4599">
        <f t="shared" si="2630"/>
        <v>1</v>
      </c>
      <c r="BF981" s="367"/>
      <c r="BG981" s="368">
        <f t="shared" si="2631"/>
        <v>1</v>
      </c>
      <c r="BH981" s="367"/>
      <c r="BI981" s="154">
        <f t="shared" si="2632"/>
        <v>1</v>
      </c>
      <c r="BJ981" s="367"/>
      <c r="BK981" s="154" t="str">
        <f t="shared" si="2633"/>
        <v>-</v>
      </c>
      <c r="BL981" s="367"/>
      <c r="BM981" s="154" t="str">
        <f t="shared" si="2634"/>
        <v>-</v>
      </c>
      <c r="BN981" s="367"/>
      <c r="BO981" s="155" t="str">
        <f t="shared" si="2635"/>
        <v>-</v>
      </c>
      <c r="BP981" s="367"/>
      <c r="BQ981" s="154" t="str">
        <f t="shared" si="2636"/>
        <v>-</v>
      </c>
      <c r="BR981" s="369"/>
      <c r="BS981" s="154" t="str">
        <f t="shared" si="2637"/>
        <v>-</v>
      </c>
      <c r="BT981" s="369"/>
      <c r="BU981" s="154" t="str">
        <f t="shared" si="2638"/>
        <v>-</v>
      </c>
      <c r="BV981" s="369"/>
      <c r="BW981" s="154" t="str">
        <f t="shared" si="2639"/>
        <v>-</v>
      </c>
      <c r="BX981" s="367"/>
      <c r="BY981" s="154" t="str">
        <f t="shared" si="2640"/>
        <v>-</v>
      </c>
      <c r="BZ981" s="369"/>
      <c r="CA981" s="154" t="str">
        <f t="shared" si="2641"/>
        <v>-</v>
      </c>
      <c r="CB981" s="367"/>
      <c r="CC981" s="154" t="str">
        <f t="shared" si="2642"/>
        <v>-</v>
      </c>
      <c r="CD981" s="367"/>
      <c r="CE981" s="154" t="str">
        <f t="shared" si="2643"/>
        <v>-</v>
      </c>
      <c r="CF981" s="369"/>
      <c r="CG981" s="155" t="str">
        <f t="shared" si="2644"/>
        <v>-</v>
      </c>
      <c r="CH981" s="367"/>
      <c r="CI981" s="154" t="str">
        <f t="shared" si="2645"/>
        <v>-</v>
      </c>
      <c r="CJ981" s="369"/>
      <c r="CK981" s="154" t="str">
        <f t="shared" si="2646"/>
        <v>-</v>
      </c>
      <c r="CL981" s="367"/>
      <c r="CM981" s="154" t="str">
        <f t="shared" si="2647"/>
        <v>-</v>
      </c>
      <c r="CN981" s="367"/>
      <c r="CO981" s="155" t="str">
        <f t="shared" si="2648"/>
        <v>-</v>
      </c>
      <c r="CP981" s="367"/>
      <c r="CQ981" s="155" t="str">
        <f t="shared" si="2649"/>
        <v>-</v>
      </c>
      <c r="CR981" s="367"/>
      <c r="CS981" s="154" t="str">
        <f t="shared" si="2650"/>
        <v>-</v>
      </c>
      <c r="CT981" s="367"/>
      <c r="CU981" s="155"/>
      <c r="CV981" s="367"/>
      <c r="CW981" s="154" t="str">
        <f t="shared" si="2651"/>
        <v>-</v>
      </c>
      <c r="CX981" s="367"/>
      <c r="CY981" s="155" t="str">
        <f t="shared" si="2652"/>
        <v>-</v>
      </c>
      <c r="CZ981" s="367"/>
      <c r="DA981" s="154" t="str">
        <f t="shared" si="2653"/>
        <v>-</v>
      </c>
      <c r="DB981" s="369"/>
      <c r="DC981" s="155" t="str">
        <f t="shared" si="2654"/>
        <v>-</v>
      </c>
      <c r="DD981" s="367"/>
      <c r="DE981" s="374">
        <f t="shared" si="2655"/>
        <v>0</v>
      </c>
      <c r="DF981" s="373"/>
      <c r="DG981" s="818">
        <f t="shared" si="2656"/>
        <v>0</v>
      </c>
      <c r="DH981" s="372"/>
      <c r="DI981" s="267">
        <f t="shared" si="2657"/>
        <v>0</v>
      </c>
      <c r="DJ981" s="373"/>
      <c r="DK981" s="374">
        <f t="shared" si="2658"/>
        <v>0</v>
      </c>
      <c r="DL981" s="373"/>
      <c r="DM981" s="375">
        <f t="shared" si="2659"/>
        <v>0</v>
      </c>
      <c r="DN981" s="373"/>
      <c r="DO981" s="155">
        <f t="shared" si="2660"/>
        <v>0</v>
      </c>
      <c r="DP981" s="372"/>
      <c r="DQ981" s="155">
        <f t="shared" si="2661"/>
        <v>0</v>
      </c>
      <c r="DR981" s="373"/>
      <c r="DS981" s="155">
        <f t="shared" si="2662"/>
        <v>0</v>
      </c>
      <c r="DT981" s="372"/>
      <c r="DU981" s="155">
        <f t="shared" si="2663"/>
        <v>0</v>
      </c>
      <c r="DV981" s="373"/>
      <c r="DW981" s="4891">
        <f t="shared" si="2620"/>
        <v>0</v>
      </c>
      <c r="DX981" s="372"/>
      <c r="DY981" s="154">
        <f t="shared" si="2664"/>
        <v>0</v>
      </c>
      <c r="DZ981" s="373"/>
      <c r="EA981" s="154">
        <f t="shared" si="2665"/>
        <v>0</v>
      </c>
      <c r="EB981" s="373"/>
      <c r="EC981" s="269">
        <f t="shared" si="2666"/>
        <v>0</v>
      </c>
      <c r="ED981" s="376"/>
      <c r="EE981" s="822">
        <f t="shared" si="2667"/>
        <v>0</v>
      </c>
      <c r="EF981" s="377"/>
      <c r="EG981" s="273"/>
      <c r="EH981" s="274"/>
      <c r="EI981" s="275"/>
      <c r="EJ981" s="276"/>
      <c r="EK981" s="275"/>
      <c r="EL981" s="277"/>
      <c r="EM981" s="278" t="str">
        <f t="shared" si="2668"/>
        <v xml:space="preserve"> </v>
      </c>
      <c r="EN981" s="372"/>
      <c r="EO981" s="155">
        <f t="shared" si="2669"/>
        <v>0</v>
      </c>
      <c r="EP981" s="373"/>
      <c r="ER981" s="194"/>
      <c r="ET981" s="154" t="str">
        <f t="shared" si="2670"/>
        <v>-</v>
      </c>
      <c r="EU981" s="373"/>
      <c r="EV981" s="154" t="str">
        <f t="shared" si="2671"/>
        <v>-</v>
      </c>
      <c r="EW981" s="373"/>
      <c r="EX981" s="154"/>
      <c r="EY981" s="367"/>
      <c r="EZ981" s="154"/>
      <c r="FA981" s="367"/>
      <c r="FB981" s="154"/>
      <c r="FC981" s="367"/>
      <c r="FD981" s="154"/>
      <c r="FE981" s="367"/>
      <c r="FF981" s="155"/>
      <c r="FG981" s="367"/>
      <c r="FH981" s="154"/>
      <c r="FI981" s="367"/>
      <c r="FJ981" s="154" t="str">
        <f t="shared" si="2672"/>
        <v>-</v>
      </c>
      <c r="FK981" s="373"/>
      <c r="FL981" s="155" t="str">
        <f t="shared" si="2673"/>
        <v>-</v>
      </c>
      <c r="FM981" s="279"/>
      <c r="FN981" s="1184"/>
      <c r="FO981" s="280"/>
      <c r="FP981" s="281"/>
      <c r="FQ981" s="282"/>
      <c r="FS981" s="281"/>
      <c r="FT981" s="282"/>
    </row>
    <row r="982" spans="1:176" ht="18.600000000000001" customHeight="1">
      <c r="A982" s="228">
        <f t="shared" si="2621"/>
        <v>972</v>
      </c>
      <c r="B982" s="343" t="str">
        <f t="shared" si="2622"/>
        <v>4IE</v>
      </c>
      <c r="C982" s="1008">
        <v>46419</v>
      </c>
      <c r="D982" s="7792" t="s">
        <v>615</v>
      </c>
      <c r="E982" s="7793" t="s">
        <v>2486</v>
      </c>
      <c r="F982" s="7340"/>
      <c r="G982" s="7341"/>
      <c r="H982" s="1330" t="s">
        <v>630</v>
      </c>
      <c r="I982" s="1264" t="s">
        <v>64</v>
      </c>
      <c r="J982" s="7342" t="s">
        <v>2487</v>
      </c>
      <c r="K982" s="599" t="s">
        <v>0</v>
      </c>
      <c r="L982" s="7644"/>
      <c r="M982" s="7712">
        <v>46373</v>
      </c>
      <c r="N982" s="7344"/>
      <c r="O982" s="7712">
        <v>46374</v>
      </c>
      <c r="P982" s="7344"/>
      <c r="Q982" s="354">
        <v>46375</v>
      </c>
      <c r="R982" s="7344"/>
      <c r="S982" s="354">
        <v>46378</v>
      </c>
      <c r="T982" s="7344"/>
      <c r="U982" s="7610">
        <v>46374</v>
      </c>
      <c r="V982" s="7344"/>
      <c r="W982" s="7832">
        <v>46375</v>
      </c>
      <c r="X982" s="7345"/>
      <c r="Y982" s="7795">
        <v>46392</v>
      </c>
      <c r="Z982" s="7795">
        <v>46392</v>
      </c>
      <c r="AA982" s="7796"/>
      <c r="AB982" s="7795"/>
      <c r="AC982" s="251"/>
      <c r="AD982" s="7346"/>
      <c r="AE982" s="7306">
        <v>3</v>
      </c>
      <c r="AF982" s="363" t="str">
        <f t="shared" si="2623"/>
        <v>4IE</v>
      </c>
      <c r="AG982" s="7348"/>
      <c r="AH982" s="7348"/>
      <c r="AI982" s="7348"/>
      <c r="AJ982" s="7348"/>
      <c r="AK982" s="7348"/>
      <c r="AL982" s="7348"/>
      <c r="AM982" s="7348"/>
      <c r="AN982" s="7348"/>
      <c r="AO982" s="7348"/>
      <c r="AP982" s="7347"/>
      <c r="AQ982" s="7348"/>
      <c r="AR982" s="7348"/>
      <c r="AS982" s="7348"/>
      <c r="AT982" s="7348"/>
      <c r="AU982" s="7349">
        <f t="shared" si="2624"/>
        <v>0</v>
      </c>
      <c r="AV982" s="7350">
        <f t="shared" si="2625"/>
        <v>0</v>
      </c>
      <c r="AW982" s="590">
        <f t="shared" si="2626"/>
        <v>1</v>
      </c>
      <c r="AX982" s="7351"/>
      <c r="AY982" s="154">
        <f t="shared" si="2627"/>
        <v>1</v>
      </c>
      <c r="AZ982" s="367"/>
      <c r="BA982" s="154">
        <f t="shared" si="2628"/>
        <v>1</v>
      </c>
      <c r="BB982" s="367"/>
      <c r="BC982" s="368">
        <f t="shared" si="2629"/>
        <v>1</v>
      </c>
      <c r="BD982" s="369"/>
      <c r="BE982" s="4599">
        <f t="shared" si="2630"/>
        <v>1</v>
      </c>
      <c r="BF982" s="367"/>
      <c r="BG982" s="368">
        <f t="shared" si="2631"/>
        <v>1</v>
      </c>
      <c r="BH982" s="367"/>
      <c r="BI982" s="154">
        <f t="shared" si="2632"/>
        <v>1</v>
      </c>
      <c r="BJ982" s="367"/>
      <c r="BK982" s="154" t="str">
        <f t="shared" si="2633"/>
        <v>-</v>
      </c>
      <c r="BL982" s="367"/>
      <c r="BM982" s="154" t="str">
        <f t="shared" si="2634"/>
        <v>-</v>
      </c>
      <c r="BN982" s="367"/>
      <c r="BO982" s="155" t="str">
        <f t="shared" si="2635"/>
        <v>-</v>
      </c>
      <c r="BP982" s="367"/>
      <c r="BQ982" s="154" t="str">
        <f t="shared" si="2636"/>
        <v>-</v>
      </c>
      <c r="BR982" s="369"/>
      <c r="BS982" s="154" t="str">
        <f t="shared" si="2637"/>
        <v>-</v>
      </c>
      <c r="BT982" s="369"/>
      <c r="BU982" s="154" t="str">
        <f t="shared" si="2638"/>
        <v>-</v>
      </c>
      <c r="BV982" s="369"/>
      <c r="BW982" s="154" t="str">
        <f t="shared" si="2639"/>
        <v>-</v>
      </c>
      <c r="BX982" s="367"/>
      <c r="BY982" s="154" t="str">
        <f t="shared" si="2640"/>
        <v>-</v>
      </c>
      <c r="BZ982" s="369"/>
      <c r="CA982" s="154" t="str">
        <f t="shared" si="2641"/>
        <v>-</v>
      </c>
      <c r="CB982" s="367"/>
      <c r="CC982" s="154" t="str">
        <f t="shared" si="2642"/>
        <v>-</v>
      </c>
      <c r="CD982" s="367"/>
      <c r="CE982" s="7352" t="str">
        <f t="shared" si="2643"/>
        <v>-</v>
      </c>
      <c r="CF982" s="7351"/>
      <c r="CG982" s="7354" t="str">
        <f t="shared" si="2644"/>
        <v>-</v>
      </c>
      <c r="CH982" s="7353"/>
      <c r="CI982" s="7352" t="str">
        <f t="shared" si="2645"/>
        <v>-</v>
      </c>
      <c r="CJ982" s="7351"/>
      <c r="CK982" s="7352" t="str">
        <f t="shared" si="2646"/>
        <v>-</v>
      </c>
      <c r="CL982" s="7353"/>
      <c r="CM982" s="7352" t="str">
        <f t="shared" si="2647"/>
        <v>-</v>
      </c>
      <c r="CN982" s="7353"/>
      <c r="CO982" s="7354" t="str">
        <f t="shared" si="2648"/>
        <v>-</v>
      </c>
      <c r="CP982" s="7353"/>
      <c r="CQ982" s="7354" t="str">
        <f t="shared" si="2649"/>
        <v>-</v>
      </c>
      <c r="CR982" s="7353"/>
      <c r="CS982" s="2850" t="str">
        <f t="shared" si="2650"/>
        <v>-</v>
      </c>
      <c r="CT982" s="2851"/>
      <c r="CU982" s="2855"/>
      <c r="CV982" s="2851"/>
      <c r="CW982" s="2850" t="str">
        <f t="shared" si="2651"/>
        <v>-</v>
      </c>
      <c r="CX982" s="2851"/>
      <c r="CY982" s="2855" t="str">
        <f t="shared" si="2652"/>
        <v>-</v>
      </c>
      <c r="CZ982" s="2851"/>
      <c r="DA982" s="154" t="str">
        <f t="shared" si="2653"/>
        <v>-</v>
      </c>
      <c r="DB982" s="369"/>
      <c r="DC982" s="155" t="str">
        <f t="shared" si="2654"/>
        <v>-</v>
      </c>
      <c r="DD982" s="367"/>
      <c r="DE982" s="374">
        <f t="shared" si="2655"/>
        <v>0</v>
      </c>
      <c r="DF982" s="373"/>
      <c r="DG982" s="818">
        <f t="shared" si="2656"/>
        <v>0</v>
      </c>
      <c r="DH982" s="372"/>
      <c r="DI982" s="267">
        <f t="shared" si="2657"/>
        <v>0</v>
      </c>
      <c r="DJ982" s="373"/>
      <c r="DK982" s="374">
        <f t="shared" si="2658"/>
        <v>0</v>
      </c>
      <c r="DL982" s="373"/>
      <c r="DM982" s="375">
        <f t="shared" si="2659"/>
        <v>0</v>
      </c>
      <c r="DN982" s="373"/>
      <c r="DO982" s="155">
        <f t="shared" si="2660"/>
        <v>0</v>
      </c>
      <c r="DP982" s="372"/>
      <c r="DQ982" s="155">
        <f t="shared" si="2661"/>
        <v>0</v>
      </c>
      <c r="DR982" s="373"/>
      <c r="DS982" s="155">
        <f t="shared" si="2662"/>
        <v>0</v>
      </c>
      <c r="DT982" s="372"/>
      <c r="DU982" s="155">
        <f t="shared" si="2663"/>
        <v>0</v>
      </c>
      <c r="DV982" s="373"/>
      <c r="DW982" s="4891">
        <f t="shared" si="2620"/>
        <v>0</v>
      </c>
      <c r="DX982" s="372"/>
      <c r="DY982" s="154">
        <f t="shared" si="2664"/>
        <v>0</v>
      </c>
      <c r="DZ982" s="373"/>
      <c r="EA982" s="154">
        <f t="shared" si="2665"/>
        <v>0</v>
      </c>
      <c r="EB982" s="373"/>
      <c r="EC982" s="269">
        <f t="shared" si="2666"/>
        <v>0</v>
      </c>
      <c r="ED982" s="376"/>
      <c r="EE982" s="6971">
        <f t="shared" si="2667"/>
        <v>0</v>
      </c>
      <c r="EF982" s="7357"/>
      <c r="EG982" s="273"/>
      <c r="EH982" s="274"/>
      <c r="EI982" s="275"/>
      <c r="EJ982" s="276"/>
      <c r="EK982" s="275"/>
      <c r="EL982" s="277"/>
      <c r="EM982" s="829" t="str">
        <f t="shared" si="2668"/>
        <v xml:space="preserve"> </v>
      </c>
      <c r="EN982" s="7356"/>
      <c r="EO982" s="7354">
        <f t="shared" si="2669"/>
        <v>0</v>
      </c>
      <c r="EP982" s="7355"/>
      <c r="ER982" s="7358"/>
      <c r="ET982" s="154" t="str">
        <f t="shared" si="2670"/>
        <v>-</v>
      </c>
      <c r="EU982" s="373"/>
      <c r="EV982" s="154" t="str">
        <f t="shared" si="2671"/>
        <v>-</v>
      </c>
      <c r="EW982" s="7355"/>
      <c r="EX982" s="7352"/>
      <c r="EY982" s="7353"/>
      <c r="EZ982" s="7352"/>
      <c r="FA982" s="7353"/>
      <c r="FB982" s="7352"/>
      <c r="FC982" s="7353"/>
      <c r="FD982" s="7352"/>
      <c r="FE982" s="7353"/>
      <c r="FF982" s="7354"/>
      <c r="FG982" s="7353"/>
      <c r="FH982" s="7352"/>
      <c r="FI982" s="7353"/>
      <c r="FJ982" s="154" t="str">
        <f t="shared" si="2672"/>
        <v>-</v>
      </c>
      <c r="FK982" s="373"/>
      <c r="FL982" s="155" t="str">
        <f t="shared" si="2673"/>
        <v>-</v>
      </c>
      <c r="FM982" s="7351"/>
      <c r="FN982" s="7352"/>
      <c r="FO982" s="7353"/>
      <c r="FP982" s="7352"/>
      <c r="FQ982" s="7353"/>
      <c r="FS982" s="7352"/>
      <c r="FT982" s="7353"/>
    </row>
    <row r="983" spans="1:176" ht="18.600000000000001" customHeight="1">
      <c r="A983" s="228">
        <f t="shared" si="2621"/>
        <v>973</v>
      </c>
      <c r="B983" s="343" t="str">
        <f t="shared" si="2622"/>
        <v>4IE</v>
      </c>
      <c r="C983" s="1008">
        <v>46419</v>
      </c>
      <c r="D983" s="7728" t="s">
        <v>615</v>
      </c>
      <c r="E983" s="7729" t="s">
        <v>2488</v>
      </c>
      <c r="F983" s="3701"/>
      <c r="G983" s="1263"/>
      <c r="H983" s="1330" t="s">
        <v>630</v>
      </c>
      <c r="I983" s="1264" t="s">
        <v>64</v>
      </c>
      <c r="J983" s="1264" t="s">
        <v>2487</v>
      </c>
      <c r="K983" s="599" t="s">
        <v>0</v>
      </c>
      <c r="L983" s="600"/>
      <c r="M983" s="7703">
        <v>46373</v>
      </c>
      <c r="N983" s="353"/>
      <c r="O983" s="7703">
        <v>46374</v>
      </c>
      <c r="P983" s="353"/>
      <c r="Q983" s="7703">
        <v>46378</v>
      </c>
      <c r="R983" s="353"/>
      <c r="S983" s="7703">
        <v>46379</v>
      </c>
      <c r="T983" s="353"/>
      <c r="U983" s="7610">
        <v>46374</v>
      </c>
      <c r="V983" s="353"/>
      <c r="W983" s="7831">
        <v>46381</v>
      </c>
      <c r="X983" s="357"/>
      <c r="Y983" s="979">
        <v>46392</v>
      </c>
      <c r="Z983" s="979">
        <v>46392</v>
      </c>
      <c r="AA983" s="602"/>
      <c r="AB983" s="979"/>
      <c r="AC983" s="602"/>
      <c r="AD983" s="361"/>
      <c r="AE983" s="362">
        <v>3</v>
      </c>
      <c r="AF983" s="363" t="str">
        <f t="shared" si="2623"/>
        <v>4IE</v>
      </c>
      <c r="AG983" s="364"/>
      <c r="AH983" s="364"/>
      <c r="AI983" s="364"/>
      <c r="AJ983" s="364"/>
      <c r="AK983" s="364"/>
      <c r="AL983" s="364"/>
      <c r="AM983" s="364"/>
      <c r="AN983" s="364"/>
      <c r="AO983" s="364"/>
      <c r="AP983" s="363"/>
      <c r="AQ983" s="255"/>
      <c r="AR983" s="255"/>
      <c r="AS983" s="255"/>
      <c r="AT983" s="255"/>
      <c r="AU983" s="2843">
        <f t="shared" si="2624"/>
        <v>0</v>
      </c>
      <c r="AV983" s="4008">
        <f t="shared" si="2625"/>
        <v>0</v>
      </c>
      <c r="AW983" s="590">
        <f t="shared" si="2626"/>
        <v>1</v>
      </c>
      <c r="AX983" s="369"/>
      <c r="AY983" s="154">
        <f t="shared" si="2627"/>
        <v>1</v>
      </c>
      <c r="AZ983" s="367"/>
      <c r="BA983" s="154">
        <f t="shared" si="2628"/>
        <v>1</v>
      </c>
      <c r="BB983" s="367"/>
      <c r="BC983" s="368">
        <f t="shared" si="2629"/>
        <v>1</v>
      </c>
      <c r="BD983" s="369"/>
      <c r="BE983" s="4599">
        <f t="shared" si="2630"/>
        <v>1</v>
      </c>
      <c r="BF983" s="367"/>
      <c r="BG983" s="368">
        <f t="shared" si="2631"/>
        <v>1</v>
      </c>
      <c r="BH983" s="367"/>
      <c r="BI983" s="154">
        <f t="shared" si="2632"/>
        <v>1</v>
      </c>
      <c r="BJ983" s="367"/>
      <c r="BK983" s="154" t="str">
        <f t="shared" si="2633"/>
        <v>-</v>
      </c>
      <c r="BL983" s="367"/>
      <c r="BM983" s="154" t="str">
        <f t="shared" si="2634"/>
        <v>-</v>
      </c>
      <c r="BN983" s="367"/>
      <c r="BO983" s="155" t="str">
        <f t="shared" si="2635"/>
        <v>-</v>
      </c>
      <c r="BP983" s="367"/>
      <c r="BQ983" s="154" t="str">
        <f t="shared" si="2636"/>
        <v>-</v>
      </c>
      <c r="BR983" s="369"/>
      <c r="BS983" s="154" t="str">
        <f t="shared" si="2637"/>
        <v>-</v>
      </c>
      <c r="BT983" s="369"/>
      <c r="BU983" s="154" t="str">
        <f t="shared" si="2638"/>
        <v>-</v>
      </c>
      <c r="BV983" s="369"/>
      <c r="BW983" s="154" t="str">
        <f t="shared" si="2639"/>
        <v>-</v>
      </c>
      <c r="BX983" s="367"/>
      <c r="BY983" s="154" t="str">
        <f t="shared" si="2640"/>
        <v>-</v>
      </c>
      <c r="BZ983" s="369"/>
      <c r="CA983" s="154" t="str">
        <f t="shared" si="2641"/>
        <v>-</v>
      </c>
      <c r="CB983" s="367"/>
      <c r="CC983" s="154" t="str">
        <f t="shared" si="2642"/>
        <v>-</v>
      </c>
      <c r="CD983" s="367"/>
      <c r="CE983" s="154" t="str">
        <f t="shared" si="2643"/>
        <v>-</v>
      </c>
      <c r="CF983" s="369"/>
      <c r="CG983" s="155" t="str">
        <f t="shared" si="2644"/>
        <v>-</v>
      </c>
      <c r="CH983" s="367"/>
      <c r="CI983" s="154" t="str">
        <f t="shared" si="2645"/>
        <v>-</v>
      </c>
      <c r="CJ983" s="369"/>
      <c r="CK983" s="154" t="str">
        <f t="shared" si="2646"/>
        <v>-</v>
      </c>
      <c r="CL983" s="367"/>
      <c r="CM983" s="154" t="str">
        <f t="shared" si="2647"/>
        <v>-</v>
      </c>
      <c r="CN983" s="367"/>
      <c r="CO983" s="155" t="str">
        <f t="shared" si="2648"/>
        <v>-</v>
      </c>
      <c r="CP983" s="367"/>
      <c r="CQ983" s="155" t="str">
        <f t="shared" si="2649"/>
        <v>-</v>
      </c>
      <c r="CR983" s="367"/>
      <c r="CS983" s="154" t="str">
        <f t="shared" si="2650"/>
        <v>-</v>
      </c>
      <c r="CT983" s="367"/>
      <c r="CU983" s="155"/>
      <c r="CV983" s="367"/>
      <c r="CW983" s="154" t="str">
        <f t="shared" si="2651"/>
        <v>-</v>
      </c>
      <c r="CX983" s="367"/>
      <c r="CY983" s="155" t="str">
        <f t="shared" si="2652"/>
        <v>-</v>
      </c>
      <c r="CZ983" s="367"/>
      <c r="DA983" s="154" t="str">
        <f t="shared" si="2653"/>
        <v>-</v>
      </c>
      <c r="DB983" s="369"/>
      <c r="DC983" s="155" t="str">
        <f t="shared" si="2654"/>
        <v>-</v>
      </c>
      <c r="DD983" s="367"/>
      <c r="DE983" s="374">
        <f t="shared" si="2655"/>
        <v>0</v>
      </c>
      <c r="DF983" s="373"/>
      <c r="DG983" s="818">
        <f t="shared" si="2656"/>
        <v>0</v>
      </c>
      <c r="DH983" s="372"/>
      <c r="DI983" s="267">
        <f t="shared" si="2657"/>
        <v>0</v>
      </c>
      <c r="DJ983" s="373"/>
      <c r="DK983" s="374">
        <f t="shared" si="2658"/>
        <v>0</v>
      </c>
      <c r="DL983" s="373"/>
      <c r="DM983" s="375">
        <f t="shared" si="2659"/>
        <v>0</v>
      </c>
      <c r="DN983" s="373"/>
      <c r="DO983" s="155">
        <f t="shared" si="2660"/>
        <v>0</v>
      </c>
      <c r="DP983" s="372"/>
      <c r="DQ983" s="155">
        <f t="shared" si="2661"/>
        <v>0</v>
      </c>
      <c r="DR983" s="373"/>
      <c r="DS983" s="155">
        <f t="shared" si="2662"/>
        <v>0</v>
      </c>
      <c r="DT983" s="372"/>
      <c r="DU983" s="155">
        <f t="shared" si="2663"/>
        <v>0</v>
      </c>
      <c r="DV983" s="373"/>
      <c r="DW983" s="4891">
        <f t="shared" si="2620"/>
        <v>0</v>
      </c>
      <c r="DX983" s="372"/>
      <c r="DY983" s="154">
        <f t="shared" si="2664"/>
        <v>0</v>
      </c>
      <c r="DZ983" s="373"/>
      <c r="EA983" s="154">
        <f t="shared" si="2665"/>
        <v>0</v>
      </c>
      <c r="EB983" s="373"/>
      <c r="EC983" s="269">
        <f t="shared" si="2666"/>
        <v>0</v>
      </c>
      <c r="ED983" s="376"/>
      <c r="EE983" s="822">
        <f t="shared" si="2667"/>
        <v>0</v>
      </c>
      <c r="EF983" s="377"/>
      <c r="EG983" s="273"/>
      <c r="EH983" s="274"/>
      <c r="EI983" s="275"/>
      <c r="EJ983" s="276"/>
      <c r="EK983" s="275"/>
      <c r="EL983" s="277"/>
      <c r="EM983" s="278" t="str">
        <f t="shared" si="2668"/>
        <v xml:space="preserve"> </v>
      </c>
      <c r="EN983" s="372"/>
      <c r="EO983" s="155">
        <f t="shared" si="2669"/>
        <v>0</v>
      </c>
      <c r="EP983" s="373"/>
      <c r="ER983" s="194"/>
      <c r="ET983" s="154" t="str">
        <f t="shared" si="2670"/>
        <v>-</v>
      </c>
      <c r="EU983" s="373"/>
      <c r="EV983" s="154" t="str">
        <f t="shared" si="2671"/>
        <v>-</v>
      </c>
      <c r="EW983" s="373"/>
      <c r="EX983" s="154"/>
      <c r="EY983" s="367"/>
      <c r="EZ983" s="154"/>
      <c r="FA983" s="367"/>
      <c r="FB983" s="154"/>
      <c r="FC983" s="367"/>
      <c r="FD983" s="154"/>
      <c r="FE983" s="367"/>
      <c r="FF983" s="155"/>
      <c r="FG983" s="367"/>
      <c r="FH983" s="154"/>
      <c r="FI983" s="367"/>
      <c r="FJ983" s="154" t="str">
        <f t="shared" si="2672"/>
        <v>-</v>
      </c>
      <c r="FK983" s="373"/>
      <c r="FL983" s="155" t="str">
        <f t="shared" si="2673"/>
        <v>-</v>
      </c>
      <c r="FM983" s="279"/>
      <c r="FN983" s="1184"/>
      <c r="FO983" s="280"/>
      <c r="FP983" s="281"/>
      <c r="FQ983" s="282"/>
      <c r="FS983" s="281"/>
      <c r="FT983" s="282"/>
    </row>
    <row r="984" spans="1:176" ht="18.600000000000001" customHeight="1">
      <c r="A984" s="228">
        <f t="shared" si="2621"/>
        <v>974</v>
      </c>
      <c r="B984" s="343" t="str">
        <f t="shared" si="2622"/>
        <v>4IE</v>
      </c>
      <c r="C984" s="1008">
        <v>46419</v>
      </c>
      <c r="D984" s="7728" t="s">
        <v>40</v>
      </c>
      <c r="E984" s="7729" t="s">
        <v>2489</v>
      </c>
      <c r="F984" s="1564"/>
      <c r="G984" s="1263"/>
      <c r="H984" s="1330" t="s">
        <v>630</v>
      </c>
      <c r="I984" s="1264" t="s">
        <v>64</v>
      </c>
      <c r="J984" s="1264" t="s">
        <v>2490</v>
      </c>
      <c r="K984" s="599" t="s">
        <v>0</v>
      </c>
      <c r="L984" s="600"/>
      <c r="M984" s="7703">
        <v>46374</v>
      </c>
      <c r="N984" s="353"/>
      <c r="O984" s="354">
        <v>46375</v>
      </c>
      <c r="P984" s="353"/>
      <c r="Q984" s="7703">
        <v>46378</v>
      </c>
      <c r="R984" s="353"/>
      <c r="S984" s="7703">
        <v>46379</v>
      </c>
      <c r="T984" s="353"/>
      <c r="U984" s="7610">
        <v>46374</v>
      </c>
      <c r="V984" s="353"/>
      <c r="W984" s="7831">
        <v>46381</v>
      </c>
      <c r="X984" s="357"/>
      <c r="Y984" s="7546">
        <v>46392</v>
      </c>
      <c r="Z984" s="7546">
        <v>46392</v>
      </c>
      <c r="AA984" s="602"/>
      <c r="AB984" s="979"/>
      <c r="AC984" s="602"/>
      <c r="AD984" s="361"/>
      <c r="AE984" s="362">
        <v>2</v>
      </c>
      <c r="AF984" s="363" t="str">
        <f t="shared" si="2623"/>
        <v>4IE</v>
      </c>
      <c r="AG984" s="364"/>
      <c r="AH984" s="364"/>
      <c r="AI984" s="364"/>
      <c r="AJ984" s="364"/>
      <c r="AK984" s="364"/>
      <c r="AL984" s="364"/>
      <c r="AM984" s="364"/>
      <c r="AN984" s="364"/>
      <c r="AO984" s="364"/>
      <c r="AP984" s="363"/>
      <c r="AQ984" s="255"/>
      <c r="AR984" s="255"/>
      <c r="AS984" s="255"/>
      <c r="AT984" s="255"/>
      <c r="AU984" s="2843">
        <f t="shared" si="2624"/>
        <v>0</v>
      </c>
      <c r="AV984" s="4008">
        <f t="shared" si="2625"/>
        <v>0</v>
      </c>
      <c r="AW984" s="590">
        <f t="shared" si="2626"/>
        <v>1</v>
      </c>
      <c r="AX984" s="369"/>
      <c r="AY984" s="154">
        <f t="shared" si="2627"/>
        <v>1</v>
      </c>
      <c r="AZ984" s="367"/>
      <c r="BA984" s="154">
        <f t="shared" si="2628"/>
        <v>1</v>
      </c>
      <c r="BB984" s="367"/>
      <c r="BC984" s="368">
        <f t="shared" si="2629"/>
        <v>1</v>
      </c>
      <c r="BD984" s="369"/>
      <c r="BE984" s="4599">
        <f t="shared" si="2630"/>
        <v>1</v>
      </c>
      <c r="BF984" s="367"/>
      <c r="BG984" s="368">
        <f t="shared" si="2631"/>
        <v>1</v>
      </c>
      <c r="BH984" s="367"/>
      <c r="BI984" s="154">
        <f t="shared" si="2632"/>
        <v>1</v>
      </c>
      <c r="BJ984" s="367"/>
      <c r="BK984" s="154" t="str">
        <f t="shared" si="2633"/>
        <v>-</v>
      </c>
      <c r="BL984" s="367"/>
      <c r="BM984" s="154" t="str">
        <f t="shared" si="2634"/>
        <v>-</v>
      </c>
      <c r="BN984" s="367"/>
      <c r="BO984" s="155" t="str">
        <f t="shared" si="2635"/>
        <v>-</v>
      </c>
      <c r="BP984" s="367"/>
      <c r="BQ984" s="154" t="str">
        <f t="shared" si="2636"/>
        <v>-</v>
      </c>
      <c r="BR984" s="369"/>
      <c r="BS984" s="154" t="str">
        <f t="shared" si="2637"/>
        <v>-</v>
      </c>
      <c r="BT984" s="369"/>
      <c r="BU984" s="154" t="str">
        <f t="shared" si="2638"/>
        <v>-</v>
      </c>
      <c r="BV984" s="369"/>
      <c r="BW984" s="154" t="str">
        <f t="shared" si="2639"/>
        <v>-</v>
      </c>
      <c r="BX984" s="367"/>
      <c r="BY984" s="154" t="str">
        <f t="shared" si="2640"/>
        <v>-</v>
      </c>
      <c r="BZ984" s="369"/>
      <c r="CA984" s="154" t="str">
        <f t="shared" si="2641"/>
        <v>-</v>
      </c>
      <c r="CB984" s="367"/>
      <c r="CC984" s="154" t="str">
        <f t="shared" si="2642"/>
        <v>-</v>
      </c>
      <c r="CD984" s="367"/>
      <c r="CE984" s="2850" t="str">
        <f t="shared" si="2643"/>
        <v>-</v>
      </c>
      <c r="CF984" s="2846"/>
      <c r="CG984" s="2855" t="str">
        <f t="shared" si="2644"/>
        <v>-</v>
      </c>
      <c r="CH984" s="2851"/>
      <c r="CI984" s="2850" t="str">
        <f t="shared" si="2645"/>
        <v>-</v>
      </c>
      <c r="CJ984" s="2846"/>
      <c r="CK984" s="2850" t="str">
        <f t="shared" si="2646"/>
        <v>-</v>
      </c>
      <c r="CL984" s="2851"/>
      <c r="CM984" s="2850" t="str">
        <f t="shared" si="2647"/>
        <v>-</v>
      </c>
      <c r="CN984" s="2851"/>
      <c r="CO984" s="2855" t="str">
        <f t="shared" si="2648"/>
        <v>-</v>
      </c>
      <c r="CP984" s="2851"/>
      <c r="CQ984" s="2855" t="str">
        <f t="shared" si="2649"/>
        <v>-</v>
      </c>
      <c r="CR984" s="2851"/>
      <c r="CS984" s="2850" t="str">
        <f t="shared" si="2650"/>
        <v>-</v>
      </c>
      <c r="CT984" s="2851"/>
      <c r="CU984" s="2855"/>
      <c r="CV984" s="2851"/>
      <c r="CW984" s="2850" t="str">
        <f t="shared" si="2651"/>
        <v>-</v>
      </c>
      <c r="CX984" s="2851"/>
      <c r="CY984" s="2855" t="str">
        <f t="shared" si="2652"/>
        <v>-</v>
      </c>
      <c r="CZ984" s="2851"/>
      <c r="DA984" s="154" t="str">
        <f t="shared" si="2653"/>
        <v>-</v>
      </c>
      <c r="DB984" s="369"/>
      <c r="DC984" s="155" t="str">
        <f t="shared" si="2654"/>
        <v>-</v>
      </c>
      <c r="DD984" s="367"/>
      <c r="DE984" s="374">
        <f t="shared" si="2655"/>
        <v>0</v>
      </c>
      <c r="DF984" s="373"/>
      <c r="DG984" s="818">
        <f t="shared" si="2656"/>
        <v>0</v>
      </c>
      <c r="DH984" s="372"/>
      <c r="DI984" s="267">
        <f t="shared" si="2657"/>
        <v>0</v>
      </c>
      <c r="DJ984" s="373"/>
      <c r="DK984" s="374">
        <f t="shared" si="2658"/>
        <v>0</v>
      </c>
      <c r="DL984" s="373"/>
      <c r="DM984" s="375">
        <f t="shared" si="2659"/>
        <v>0</v>
      </c>
      <c r="DN984" s="373"/>
      <c r="DO984" s="155">
        <f t="shared" si="2660"/>
        <v>0</v>
      </c>
      <c r="DP984" s="372"/>
      <c r="DQ984" s="155">
        <f t="shared" si="2661"/>
        <v>0</v>
      </c>
      <c r="DR984" s="373"/>
      <c r="DS984" s="155">
        <f t="shared" si="2662"/>
        <v>0</v>
      </c>
      <c r="DT984" s="372"/>
      <c r="DU984" s="155">
        <f t="shared" si="2663"/>
        <v>0</v>
      </c>
      <c r="DV984" s="373"/>
      <c r="DW984" s="4891">
        <f t="shared" si="2620"/>
        <v>0</v>
      </c>
      <c r="DX984" s="372"/>
      <c r="DY984" s="154">
        <f t="shared" si="2664"/>
        <v>0</v>
      </c>
      <c r="DZ984" s="373"/>
      <c r="EA984" s="154">
        <f t="shared" si="2665"/>
        <v>0</v>
      </c>
      <c r="EB984" s="373"/>
      <c r="EC984" s="269">
        <f t="shared" si="2666"/>
        <v>0</v>
      </c>
      <c r="ED984" s="376"/>
      <c r="EE984" s="6971">
        <f t="shared" si="2667"/>
        <v>0</v>
      </c>
      <c r="EF984" s="377"/>
      <c r="EG984" s="273"/>
      <c r="EH984" s="274"/>
      <c r="EI984" s="275"/>
      <c r="EJ984" s="276"/>
      <c r="EK984" s="275"/>
      <c r="EL984" s="277"/>
      <c r="EM984" s="278" t="str">
        <f t="shared" si="2668"/>
        <v xml:space="preserve"> </v>
      </c>
      <c r="EN984" s="372"/>
      <c r="EO984" s="155">
        <f t="shared" si="2669"/>
        <v>0</v>
      </c>
      <c r="EP984" s="373"/>
      <c r="ER984" s="194"/>
      <c r="ET984" s="154" t="str">
        <f t="shared" si="2670"/>
        <v>-</v>
      </c>
      <c r="EU984" s="373"/>
      <c r="EV984" s="154" t="str">
        <f t="shared" si="2671"/>
        <v>-</v>
      </c>
      <c r="EW984" s="373"/>
      <c r="EX984" s="154"/>
      <c r="EY984" s="367"/>
      <c r="EZ984" s="154"/>
      <c r="FA984" s="367"/>
      <c r="FB984" s="154"/>
      <c r="FC984" s="367"/>
      <c r="FD984" s="154"/>
      <c r="FE984" s="367"/>
      <c r="FF984" s="155"/>
      <c r="FG984" s="367"/>
      <c r="FH984" s="154"/>
      <c r="FI984" s="367"/>
      <c r="FJ984" s="154" t="str">
        <f t="shared" si="2672"/>
        <v>-</v>
      </c>
      <c r="FK984" s="373"/>
      <c r="FL984" s="155" t="str">
        <f t="shared" si="2673"/>
        <v>-</v>
      </c>
      <c r="FM984" s="279"/>
      <c r="FN984" s="1184"/>
      <c r="FO984" s="280"/>
      <c r="FP984" s="281"/>
      <c r="FQ984" s="282"/>
      <c r="FS984" s="281"/>
      <c r="FT984" s="282"/>
    </row>
    <row r="985" spans="1:176" ht="18.600000000000001" customHeight="1">
      <c r="A985" s="228">
        <f t="shared" si="2621"/>
        <v>975</v>
      </c>
      <c r="B985" s="343" t="str">
        <f t="shared" si="2622"/>
        <v>4IE</v>
      </c>
      <c r="C985" s="1008">
        <v>46419</v>
      </c>
      <c r="D985" s="7728" t="s">
        <v>40</v>
      </c>
      <c r="E985" s="7729" t="s">
        <v>2491</v>
      </c>
      <c r="F985" s="1564"/>
      <c r="G985" s="1263"/>
      <c r="H985" s="1330" t="s">
        <v>630</v>
      </c>
      <c r="I985" s="1264" t="s">
        <v>64</v>
      </c>
      <c r="J985" s="1264" t="s">
        <v>2490</v>
      </c>
      <c r="K985" s="599" t="s">
        <v>0</v>
      </c>
      <c r="L985" s="600"/>
      <c r="M985" s="7703">
        <v>46374</v>
      </c>
      <c r="N985" s="353"/>
      <c r="O985" s="354">
        <v>46375</v>
      </c>
      <c r="P985" s="353"/>
      <c r="Q985" s="7703">
        <v>46378</v>
      </c>
      <c r="R985" s="353"/>
      <c r="S985" s="7703">
        <v>46379</v>
      </c>
      <c r="T985" s="353"/>
      <c r="U985" s="7696">
        <v>46375</v>
      </c>
      <c r="V985" s="353"/>
      <c r="W985" s="7831">
        <v>46381</v>
      </c>
      <c r="X985" s="357"/>
      <c r="Y985" s="979">
        <v>46392</v>
      </c>
      <c r="Z985" s="979">
        <v>46392</v>
      </c>
      <c r="AA985" s="602"/>
      <c r="AB985" s="979"/>
      <c r="AC985" s="602"/>
      <c r="AD985" s="361"/>
      <c r="AE985" s="362">
        <v>2</v>
      </c>
      <c r="AF985" s="363" t="str">
        <f t="shared" si="2623"/>
        <v>4IE</v>
      </c>
      <c r="AG985" s="364"/>
      <c r="AH985" s="364"/>
      <c r="AI985" s="364"/>
      <c r="AJ985" s="364"/>
      <c r="AK985" s="364"/>
      <c r="AL985" s="364"/>
      <c r="AM985" s="364"/>
      <c r="AN985" s="364"/>
      <c r="AO985" s="364"/>
      <c r="AP985" s="363"/>
      <c r="AQ985" s="255"/>
      <c r="AR985" s="255"/>
      <c r="AS985" s="255"/>
      <c r="AT985" s="255"/>
      <c r="AU985" s="2843">
        <f t="shared" si="2624"/>
        <v>0</v>
      </c>
      <c r="AV985" s="4008">
        <f t="shared" si="2625"/>
        <v>0</v>
      </c>
      <c r="AW985" s="590">
        <f t="shared" si="2626"/>
        <v>1</v>
      </c>
      <c r="AX985" s="369"/>
      <c r="AY985" s="154">
        <f t="shared" si="2627"/>
        <v>1</v>
      </c>
      <c r="AZ985" s="367"/>
      <c r="BA985" s="154">
        <f t="shared" si="2628"/>
        <v>1</v>
      </c>
      <c r="BB985" s="367"/>
      <c r="BC985" s="368">
        <f t="shared" si="2629"/>
        <v>1</v>
      </c>
      <c r="BD985" s="369"/>
      <c r="BE985" s="4599">
        <f t="shared" si="2630"/>
        <v>1</v>
      </c>
      <c r="BF985" s="367"/>
      <c r="BG985" s="368">
        <f t="shared" si="2631"/>
        <v>1</v>
      </c>
      <c r="BH985" s="367"/>
      <c r="BI985" s="154">
        <f t="shared" si="2632"/>
        <v>1</v>
      </c>
      <c r="BJ985" s="367"/>
      <c r="BK985" s="154" t="str">
        <f t="shared" si="2633"/>
        <v>-</v>
      </c>
      <c r="BL985" s="367"/>
      <c r="BM985" s="154" t="str">
        <f t="shared" si="2634"/>
        <v>-</v>
      </c>
      <c r="BN985" s="367"/>
      <c r="BO985" s="155" t="str">
        <f t="shared" si="2635"/>
        <v>-</v>
      </c>
      <c r="BP985" s="367"/>
      <c r="BQ985" s="154" t="str">
        <f t="shared" si="2636"/>
        <v>-</v>
      </c>
      <c r="BR985" s="369"/>
      <c r="BS985" s="154" t="str">
        <f t="shared" si="2637"/>
        <v>-</v>
      </c>
      <c r="BT985" s="369"/>
      <c r="BU985" s="154" t="str">
        <f t="shared" si="2638"/>
        <v>-</v>
      </c>
      <c r="BV985" s="369"/>
      <c r="BW985" s="154" t="str">
        <f t="shared" si="2639"/>
        <v>-</v>
      </c>
      <c r="BX985" s="367"/>
      <c r="BY985" s="154" t="str">
        <f t="shared" si="2640"/>
        <v>-</v>
      </c>
      <c r="BZ985" s="369"/>
      <c r="CA985" s="154" t="str">
        <f t="shared" si="2641"/>
        <v>-</v>
      </c>
      <c r="CB985" s="367"/>
      <c r="CC985" s="154" t="str">
        <f t="shared" si="2642"/>
        <v>-</v>
      </c>
      <c r="CD985" s="367"/>
      <c r="CE985" s="2850" t="str">
        <f t="shared" si="2643"/>
        <v>-</v>
      </c>
      <c r="CF985" s="2846"/>
      <c r="CG985" s="2855" t="str">
        <f t="shared" si="2644"/>
        <v>-</v>
      </c>
      <c r="CH985" s="2851"/>
      <c r="CI985" s="2850" t="str">
        <f t="shared" si="2645"/>
        <v>-</v>
      </c>
      <c r="CJ985" s="2846"/>
      <c r="CK985" s="2850" t="str">
        <f t="shared" si="2646"/>
        <v>-</v>
      </c>
      <c r="CL985" s="2851"/>
      <c r="CM985" s="2850" t="str">
        <f t="shared" si="2647"/>
        <v>-</v>
      </c>
      <c r="CN985" s="2851"/>
      <c r="CO985" s="2855" t="str">
        <f t="shared" si="2648"/>
        <v>-</v>
      </c>
      <c r="CP985" s="2851"/>
      <c r="CQ985" s="2855" t="str">
        <f t="shared" si="2649"/>
        <v>-</v>
      </c>
      <c r="CR985" s="2851"/>
      <c r="CS985" s="2850" t="str">
        <f t="shared" si="2650"/>
        <v>-</v>
      </c>
      <c r="CT985" s="2851"/>
      <c r="CU985" s="2855"/>
      <c r="CV985" s="2851"/>
      <c r="CW985" s="2850" t="str">
        <f t="shared" si="2651"/>
        <v>-</v>
      </c>
      <c r="CX985" s="2851"/>
      <c r="CY985" s="2855" t="str">
        <f t="shared" si="2652"/>
        <v>-</v>
      </c>
      <c r="CZ985" s="2851"/>
      <c r="DA985" s="154" t="str">
        <f t="shared" si="2653"/>
        <v>-</v>
      </c>
      <c r="DB985" s="369"/>
      <c r="DC985" s="155" t="str">
        <f t="shared" si="2654"/>
        <v>-</v>
      </c>
      <c r="DD985" s="367"/>
      <c r="DE985" s="374">
        <f t="shared" si="2655"/>
        <v>0</v>
      </c>
      <c r="DF985" s="373"/>
      <c r="DG985" s="818">
        <f t="shared" si="2656"/>
        <v>0</v>
      </c>
      <c r="DH985" s="372"/>
      <c r="DI985" s="267">
        <f t="shared" si="2657"/>
        <v>0</v>
      </c>
      <c r="DJ985" s="373"/>
      <c r="DK985" s="374">
        <f t="shared" si="2658"/>
        <v>0</v>
      </c>
      <c r="DL985" s="373"/>
      <c r="DM985" s="375">
        <f t="shared" si="2659"/>
        <v>0</v>
      </c>
      <c r="DN985" s="373"/>
      <c r="DO985" s="155">
        <f t="shared" si="2660"/>
        <v>0</v>
      </c>
      <c r="DP985" s="372"/>
      <c r="DQ985" s="155">
        <f t="shared" si="2661"/>
        <v>0</v>
      </c>
      <c r="DR985" s="373"/>
      <c r="DS985" s="155">
        <f t="shared" si="2662"/>
        <v>0</v>
      </c>
      <c r="DT985" s="372"/>
      <c r="DU985" s="155">
        <f t="shared" si="2663"/>
        <v>0</v>
      </c>
      <c r="DV985" s="373"/>
      <c r="DW985" s="4891">
        <f t="shared" si="2620"/>
        <v>0</v>
      </c>
      <c r="DX985" s="372"/>
      <c r="DY985" s="154">
        <f t="shared" si="2664"/>
        <v>0</v>
      </c>
      <c r="DZ985" s="373"/>
      <c r="EA985" s="154">
        <f t="shared" si="2665"/>
        <v>0</v>
      </c>
      <c r="EB985" s="373"/>
      <c r="EC985" s="269">
        <f t="shared" si="2666"/>
        <v>0</v>
      </c>
      <c r="ED985" s="376"/>
      <c r="EE985" s="822">
        <f t="shared" si="2667"/>
        <v>0</v>
      </c>
      <c r="EF985" s="377"/>
      <c r="EG985" s="273"/>
      <c r="EH985" s="274"/>
      <c r="EI985" s="275"/>
      <c r="EJ985" s="276"/>
      <c r="EK985" s="275"/>
      <c r="EL985" s="277"/>
      <c r="EM985" s="278" t="str">
        <f t="shared" si="2668"/>
        <v xml:space="preserve"> </v>
      </c>
      <c r="EN985" s="372"/>
      <c r="EO985" s="155">
        <f t="shared" si="2669"/>
        <v>0</v>
      </c>
      <c r="EP985" s="373"/>
      <c r="ER985" s="194"/>
      <c r="ET985" s="154" t="str">
        <f t="shared" si="2670"/>
        <v>-</v>
      </c>
      <c r="EU985" s="373"/>
      <c r="EV985" s="154" t="str">
        <f t="shared" si="2671"/>
        <v>-</v>
      </c>
      <c r="EW985" s="373"/>
      <c r="EX985" s="154"/>
      <c r="EY985" s="367"/>
      <c r="EZ985" s="154"/>
      <c r="FA985" s="367"/>
      <c r="FB985" s="154"/>
      <c r="FC985" s="367"/>
      <c r="FD985" s="154"/>
      <c r="FE985" s="367"/>
      <c r="FF985" s="155"/>
      <c r="FG985" s="367"/>
      <c r="FH985" s="154"/>
      <c r="FI985" s="367"/>
      <c r="FJ985" s="154" t="str">
        <f t="shared" si="2672"/>
        <v>-</v>
      </c>
      <c r="FK985" s="373"/>
      <c r="FL985" s="155" t="str">
        <f t="shared" si="2673"/>
        <v>-</v>
      </c>
      <c r="FM985" s="279"/>
      <c r="FN985" s="1184"/>
      <c r="FO985" s="280"/>
      <c r="FP985" s="281"/>
      <c r="FQ985" s="282"/>
      <c r="FS985" s="281"/>
      <c r="FT985" s="282"/>
    </row>
    <row r="986" spans="1:176" ht="18.600000000000001" customHeight="1">
      <c r="A986" s="228">
        <f t="shared" si="2621"/>
        <v>976</v>
      </c>
      <c r="B986" s="343" t="str">
        <f t="shared" si="2622"/>
        <v>4IE</v>
      </c>
      <c r="C986" s="1008">
        <v>46419</v>
      </c>
      <c r="D986" s="942" t="s">
        <v>31</v>
      </c>
      <c r="E986" s="943" t="s">
        <v>2492</v>
      </c>
      <c r="F986" s="1564"/>
      <c r="G986" s="1263"/>
      <c r="H986" s="1330" t="s">
        <v>630</v>
      </c>
      <c r="I986" s="1264" t="s">
        <v>992</v>
      </c>
      <c r="J986" s="1264" t="s">
        <v>21</v>
      </c>
      <c r="K986" s="599" t="s">
        <v>0</v>
      </c>
      <c r="L986" s="600"/>
      <c r="M986" s="7703">
        <v>46374</v>
      </c>
      <c r="N986" s="353"/>
      <c r="O986" s="354">
        <v>46378</v>
      </c>
      <c r="P986" s="353"/>
      <c r="Q986" s="354">
        <v>46379</v>
      </c>
      <c r="R986" s="353"/>
      <c r="S986" s="354">
        <v>46380</v>
      </c>
      <c r="T986" s="353"/>
      <c r="U986" s="7696">
        <v>46375</v>
      </c>
      <c r="V986" s="353"/>
      <c r="W986" s="7867">
        <v>46382</v>
      </c>
      <c r="X986" s="357"/>
      <c r="Y986" s="979">
        <v>46393</v>
      </c>
      <c r="Z986" s="979">
        <v>46393</v>
      </c>
      <c r="AA986" s="602"/>
      <c r="AB986" s="979"/>
      <c r="AC986" s="602"/>
      <c r="AD986" s="361"/>
      <c r="AE986" s="362">
        <v>3</v>
      </c>
      <c r="AF986" s="363" t="str">
        <f t="shared" si="2623"/>
        <v>4IE</v>
      </c>
      <c r="AG986" s="364"/>
      <c r="AH986" s="364"/>
      <c r="AI986" s="364"/>
      <c r="AJ986" s="364"/>
      <c r="AK986" s="364"/>
      <c r="AL986" s="364"/>
      <c r="AM986" s="364"/>
      <c r="AN986" s="364"/>
      <c r="AO986" s="364"/>
      <c r="AP986" s="363"/>
      <c r="AQ986" s="255"/>
      <c r="AR986" s="255"/>
      <c r="AS986" s="255"/>
      <c r="AT986" s="255"/>
      <c r="AU986" s="2843">
        <f t="shared" si="2624"/>
        <v>0</v>
      </c>
      <c r="AV986" s="4008">
        <f t="shared" si="2625"/>
        <v>0</v>
      </c>
      <c r="AW986" s="590">
        <f t="shared" si="2626"/>
        <v>1</v>
      </c>
      <c r="AX986" s="369"/>
      <c r="AY986" s="154">
        <f t="shared" si="2627"/>
        <v>1</v>
      </c>
      <c r="AZ986" s="367"/>
      <c r="BA986" s="154">
        <f t="shared" si="2628"/>
        <v>1</v>
      </c>
      <c r="BB986" s="367"/>
      <c r="BC986" s="368">
        <f t="shared" si="2629"/>
        <v>1</v>
      </c>
      <c r="BD986" s="369"/>
      <c r="BE986" s="4599">
        <f t="shared" si="2630"/>
        <v>1</v>
      </c>
      <c r="BF986" s="367"/>
      <c r="BG986" s="368">
        <f t="shared" si="2631"/>
        <v>1</v>
      </c>
      <c r="BH986" s="367"/>
      <c r="BI986" s="154">
        <f t="shared" si="2632"/>
        <v>1</v>
      </c>
      <c r="BJ986" s="367"/>
      <c r="BK986" s="154" t="str">
        <f t="shared" si="2633"/>
        <v>-</v>
      </c>
      <c r="BL986" s="367"/>
      <c r="BM986" s="154" t="str">
        <f t="shared" si="2634"/>
        <v>-</v>
      </c>
      <c r="BN986" s="367"/>
      <c r="BO986" s="155" t="str">
        <f t="shared" si="2635"/>
        <v>-</v>
      </c>
      <c r="BP986" s="367"/>
      <c r="BQ986" s="154" t="str">
        <f t="shared" si="2636"/>
        <v>-</v>
      </c>
      <c r="BR986" s="369"/>
      <c r="BS986" s="154" t="str">
        <f t="shared" si="2637"/>
        <v>-</v>
      </c>
      <c r="BT986" s="369"/>
      <c r="BU986" s="154" t="str">
        <f t="shared" si="2638"/>
        <v>-</v>
      </c>
      <c r="BV986" s="369"/>
      <c r="BW986" s="154" t="str">
        <f t="shared" si="2639"/>
        <v>-</v>
      </c>
      <c r="BX986" s="367"/>
      <c r="BY986" s="154" t="str">
        <f t="shared" si="2640"/>
        <v>-</v>
      </c>
      <c r="BZ986" s="369"/>
      <c r="CA986" s="154" t="str">
        <f t="shared" si="2641"/>
        <v>-</v>
      </c>
      <c r="CB986" s="367"/>
      <c r="CC986" s="154" t="str">
        <f t="shared" si="2642"/>
        <v>-</v>
      </c>
      <c r="CD986" s="367"/>
      <c r="CE986" s="2850" t="str">
        <f t="shared" si="2643"/>
        <v>-</v>
      </c>
      <c r="CF986" s="2846"/>
      <c r="CG986" s="2855" t="str">
        <f t="shared" si="2644"/>
        <v>-</v>
      </c>
      <c r="CH986" s="2851"/>
      <c r="CI986" s="2850" t="str">
        <f t="shared" si="2645"/>
        <v>-</v>
      </c>
      <c r="CJ986" s="2846"/>
      <c r="CK986" s="2850" t="str">
        <f t="shared" si="2646"/>
        <v>-</v>
      </c>
      <c r="CL986" s="2851"/>
      <c r="CM986" s="2850" t="str">
        <f t="shared" si="2647"/>
        <v>-</v>
      </c>
      <c r="CN986" s="2851"/>
      <c r="CO986" s="2855" t="str">
        <f t="shared" si="2648"/>
        <v>-</v>
      </c>
      <c r="CP986" s="2851"/>
      <c r="CQ986" s="2855" t="str">
        <f t="shared" si="2649"/>
        <v>-</v>
      </c>
      <c r="CR986" s="2851"/>
      <c r="CS986" s="2850" t="str">
        <f t="shared" si="2650"/>
        <v>-</v>
      </c>
      <c r="CT986" s="2851"/>
      <c r="CU986" s="2855"/>
      <c r="CV986" s="2851"/>
      <c r="CW986" s="2850" t="str">
        <f t="shared" si="2651"/>
        <v>-</v>
      </c>
      <c r="CX986" s="2851"/>
      <c r="CY986" s="2855" t="str">
        <f t="shared" si="2652"/>
        <v>-</v>
      </c>
      <c r="CZ986" s="2851"/>
      <c r="DA986" s="154" t="str">
        <f t="shared" si="2653"/>
        <v>-</v>
      </c>
      <c r="DB986" s="369"/>
      <c r="DC986" s="155" t="str">
        <f t="shared" si="2654"/>
        <v>-</v>
      </c>
      <c r="DD986" s="367"/>
      <c r="DE986" s="374">
        <f t="shared" si="2655"/>
        <v>0</v>
      </c>
      <c r="DF986" s="373"/>
      <c r="DG986" s="818">
        <f t="shared" si="2656"/>
        <v>0</v>
      </c>
      <c r="DH986" s="372"/>
      <c r="DI986" s="267">
        <f t="shared" si="2657"/>
        <v>0</v>
      </c>
      <c r="DJ986" s="373"/>
      <c r="DK986" s="374">
        <f t="shared" si="2658"/>
        <v>0</v>
      </c>
      <c r="DL986" s="373"/>
      <c r="DM986" s="375">
        <f t="shared" si="2659"/>
        <v>0</v>
      </c>
      <c r="DN986" s="373"/>
      <c r="DO986" s="155">
        <f t="shared" si="2660"/>
        <v>0</v>
      </c>
      <c r="DP986" s="372"/>
      <c r="DQ986" s="155">
        <f t="shared" si="2661"/>
        <v>0</v>
      </c>
      <c r="DR986" s="373"/>
      <c r="DS986" s="155">
        <f t="shared" si="2662"/>
        <v>0</v>
      </c>
      <c r="DT986" s="372"/>
      <c r="DU986" s="155">
        <f t="shared" si="2663"/>
        <v>0</v>
      </c>
      <c r="DV986" s="373"/>
      <c r="DW986" s="4891">
        <f t="shared" si="2620"/>
        <v>0</v>
      </c>
      <c r="DX986" s="372"/>
      <c r="DY986" s="154">
        <f t="shared" si="2664"/>
        <v>0</v>
      </c>
      <c r="DZ986" s="373"/>
      <c r="EA986" s="154">
        <f t="shared" si="2665"/>
        <v>0</v>
      </c>
      <c r="EB986" s="373"/>
      <c r="EC986" s="269">
        <f t="shared" si="2666"/>
        <v>0</v>
      </c>
      <c r="ED986" s="376"/>
      <c r="EE986" s="822">
        <f t="shared" si="2667"/>
        <v>0</v>
      </c>
      <c r="EF986" s="377"/>
      <c r="EG986" s="273"/>
      <c r="EH986" s="274"/>
      <c r="EI986" s="275"/>
      <c r="EJ986" s="276"/>
      <c r="EK986" s="275"/>
      <c r="EL986" s="277"/>
      <c r="EM986" s="278" t="str">
        <f t="shared" si="2668"/>
        <v xml:space="preserve"> </v>
      </c>
      <c r="EN986" s="372"/>
      <c r="EO986" s="155">
        <f t="shared" si="2669"/>
        <v>0</v>
      </c>
      <c r="EP986" s="373"/>
      <c r="ER986" s="194"/>
      <c r="ET986" s="154" t="str">
        <f t="shared" si="2670"/>
        <v>-</v>
      </c>
      <c r="EU986" s="373"/>
      <c r="EV986" s="154" t="str">
        <f t="shared" si="2671"/>
        <v>-</v>
      </c>
      <c r="EW986" s="373"/>
      <c r="EX986" s="154"/>
      <c r="EY986" s="367"/>
      <c r="EZ986" s="154"/>
      <c r="FA986" s="367"/>
      <c r="FB986" s="154"/>
      <c r="FC986" s="367"/>
      <c r="FD986" s="154"/>
      <c r="FE986" s="367"/>
      <c r="FF986" s="155"/>
      <c r="FG986" s="367"/>
      <c r="FH986" s="154"/>
      <c r="FI986" s="367"/>
      <c r="FJ986" s="154" t="str">
        <f t="shared" si="2672"/>
        <v>-</v>
      </c>
      <c r="FK986" s="373"/>
      <c r="FL986" s="155" t="str">
        <f t="shared" si="2673"/>
        <v>-</v>
      </c>
      <c r="FM986" s="279"/>
      <c r="FN986" s="1184"/>
      <c r="FO986" s="280"/>
      <c r="FP986" s="281"/>
      <c r="FQ986" s="282"/>
      <c r="FS986" s="281"/>
      <c r="FT986" s="282"/>
    </row>
    <row r="987" spans="1:176" ht="18.600000000000001" customHeight="1">
      <c r="A987" s="228">
        <f t="shared" si="2621"/>
        <v>977</v>
      </c>
      <c r="B987" s="343" t="str">
        <f t="shared" si="2622"/>
        <v>4IE</v>
      </c>
      <c r="C987" s="1008">
        <v>46419</v>
      </c>
      <c r="D987" s="7724" t="s">
        <v>1024</v>
      </c>
      <c r="E987" s="7725" t="s">
        <v>2494</v>
      </c>
      <c r="F987" s="1564"/>
      <c r="G987" s="1263"/>
      <c r="H987" s="1330" t="s">
        <v>630</v>
      </c>
      <c r="I987" s="1264" t="s">
        <v>59</v>
      </c>
      <c r="J987" s="1264" t="s">
        <v>1702</v>
      </c>
      <c r="K987" s="599" t="s">
        <v>11</v>
      </c>
      <c r="L987" s="600"/>
      <c r="M987" s="354">
        <v>46375</v>
      </c>
      <c r="N987" s="353"/>
      <c r="O987" s="354">
        <v>46378</v>
      </c>
      <c r="P987" s="353"/>
      <c r="Q987" s="354">
        <v>46379</v>
      </c>
      <c r="R987" s="353"/>
      <c r="S987" s="354">
        <v>46380</v>
      </c>
      <c r="T987" s="353"/>
      <c r="U987" s="7610">
        <v>46381</v>
      </c>
      <c r="V987" s="353"/>
      <c r="W987" s="7831"/>
      <c r="X987" s="357"/>
      <c r="Y987" s="979">
        <v>46393</v>
      </c>
      <c r="Z987" s="979">
        <v>46393</v>
      </c>
      <c r="AA987" s="602"/>
      <c r="AB987" s="979"/>
      <c r="AC987" s="602"/>
      <c r="AD987" s="361"/>
      <c r="AE987" s="362">
        <v>25</v>
      </c>
      <c r="AF987" s="363" t="str">
        <f t="shared" si="2623"/>
        <v>4IE</v>
      </c>
      <c r="AG987" s="364"/>
      <c r="AH987" s="364"/>
      <c r="AI987" s="364"/>
      <c r="AJ987" s="364"/>
      <c r="AK987" s="364"/>
      <c r="AL987" s="364"/>
      <c r="AM987" s="364"/>
      <c r="AN987" s="364"/>
      <c r="AO987" s="364"/>
      <c r="AP987" s="363"/>
      <c r="AQ987" s="255"/>
      <c r="AR987" s="255"/>
      <c r="AS987" s="255"/>
      <c r="AT987" s="255"/>
      <c r="AU987" s="2843">
        <f t="shared" si="2624"/>
        <v>0</v>
      </c>
      <c r="AV987" s="4008">
        <f t="shared" si="2625"/>
        <v>0</v>
      </c>
      <c r="AW987" s="590" t="str">
        <f t="shared" si="2626"/>
        <v>-</v>
      </c>
      <c r="AX987" s="369"/>
      <c r="AY987" s="154" t="str">
        <f t="shared" si="2627"/>
        <v>-</v>
      </c>
      <c r="AZ987" s="367"/>
      <c r="BA987" s="154" t="str">
        <f t="shared" si="2628"/>
        <v>-</v>
      </c>
      <c r="BB987" s="367"/>
      <c r="BC987" s="368" t="str">
        <f t="shared" si="2629"/>
        <v>-</v>
      </c>
      <c r="BD987" s="369"/>
      <c r="BE987" s="4599" t="str">
        <f t="shared" si="2630"/>
        <v>-</v>
      </c>
      <c r="BF987" s="367"/>
      <c r="BG987" s="368" t="str">
        <f t="shared" si="2631"/>
        <v>-</v>
      </c>
      <c r="BH987" s="367"/>
      <c r="BI987" s="154" t="str">
        <f t="shared" si="2632"/>
        <v>-</v>
      </c>
      <c r="BJ987" s="367"/>
      <c r="BK987" s="154" t="str">
        <f t="shared" si="2633"/>
        <v>-</v>
      </c>
      <c r="BL987" s="367"/>
      <c r="BM987" s="154" t="str">
        <f t="shared" si="2634"/>
        <v>-</v>
      </c>
      <c r="BN987" s="367"/>
      <c r="BO987" s="155" t="str">
        <f t="shared" si="2635"/>
        <v>-</v>
      </c>
      <c r="BP987" s="367"/>
      <c r="BQ987" s="154" t="str">
        <f t="shared" si="2636"/>
        <v>-</v>
      </c>
      <c r="BR987" s="369"/>
      <c r="BS987" s="154" t="str">
        <f t="shared" si="2637"/>
        <v>-</v>
      </c>
      <c r="BT987" s="369"/>
      <c r="BU987" s="154" t="str">
        <f t="shared" si="2638"/>
        <v>-</v>
      </c>
      <c r="BV987" s="369"/>
      <c r="BW987" s="154" t="str">
        <f t="shared" si="2639"/>
        <v>-</v>
      </c>
      <c r="BX987" s="367"/>
      <c r="BY987" s="154" t="str">
        <f t="shared" si="2640"/>
        <v>-</v>
      </c>
      <c r="BZ987" s="369"/>
      <c r="CA987" s="154" t="str">
        <f t="shared" si="2641"/>
        <v>-</v>
      </c>
      <c r="CB987" s="367"/>
      <c r="CC987" s="154" t="str">
        <f t="shared" si="2642"/>
        <v>-</v>
      </c>
      <c r="CD987" s="367"/>
      <c r="CE987" s="2850" t="str">
        <f t="shared" si="2643"/>
        <v>-</v>
      </c>
      <c r="CF987" s="2846"/>
      <c r="CG987" s="2855" t="str">
        <f t="shared" si="2644"/>
        <v>-</v>
      </c>
      <c r="CH987" s="2851"/>
      <c r="CI987" s="2850" t="str">
        <f t="shared" si="2645"/>
        <v>-</v>
      </c>
      <c r="CJ987" s="2846"/>
      <c r="CK987" s="2850" t="str">
        <f t="shared" si="2646"/>
        <v>-</v>
      </c>
      <c r="CL987" s="2851"/>
      <c r="CM987" s="2850" t="str">
        <f t="shared" si="2647"/>
        <v>-</v>
      </c>
      <c r="CN987" s="2851"/>
      <c r="CO987" s="2855" t="str">
        <f t="shared" si="2648"/>
        <v>-</v>
      </c>
      <c r="CP987" s="2851"/>
      <c r="CQ987" s="2855" t="str">
        <f t="shared" si="2649"/>
        <v>-</v>
      </c>
      <c r="CR987" s="2851"/>
      <c r="CS987" s="2850" t="str">
        <f t="shared" si="2650"/>
        <v>-</v>
      </c>
      <c r="CT987" s="2851"/>
      <c r="CU987" s="2855"/>
      <c r="CV987" s="2851"/>
      <c r="CW987" s="2850" t="str">
        <f t="shared" si="2651"/>
        <v>-</v>
      </c>
      <c r="CX987" s="2851"/>
      <c r="CY987" s="2855" t="str">
        <f t="shared" si="2652"/>
        <v>-</v>
      </c>
      <c r="CZ987" s="2851"/>
      <c r="DA987" s="154" t="str">
        <f t="shared" si="2653"/>
        <v>-</v>
      </c>
      <c r="DB987" s="369"/>
      <c r="DC987" s="155" t="str">
        <f t="shared" si="2654"/>
        <v>-</v>
      </c>
      <c r="DD987" s="367"/>
      <c r="DE987" s="374">
        <f t="shared" si="2655"/>
        <v>0</v>
      </c>
      <c r="DF987" s="373"/>
      <c r="DG987" s="818">
        <f t="shared" si="2656"/>
        <v>0</v>
      </c>
      <c r="DH987" s="372"/>
      <c r="DI987" s="267">
        <f t="shared" si="2657"/>
        <v>0</v>
      </c>
      <c r="DJ987" s="373"/>
      <c r="DK987" s="374">
        <f t="shared" si="2658"/>
        <v>0</v>
      </c>
      <c r="DL987" s="373"/>
      <c r="DM987" s="375">
        <f t="shared" si="2659"/>
        <v>0</v>
      </c>
      <c r="DN987" s="373"/>
      <c r="DO987" s="155">
        <f t="shared" si="2660"/>
        <v>0</v>
      </c>
      <c r="DP987" s="372"/>
      <c r="DQ987" s="155">
        <f t="shared" si="2661"/>
        <v>0</v>
      </c>
      <c r="DR987" s="373"/>
      <c r="DS987" s="155">
        <f t="shared" si="2662"/>
        <v>0</v>
      </c>
      <c r="DT987" s="372"/>
      <c r="DU987" s="155">
        <f t="shared" si="2663"/>
        <v>0</v>
      </c>
      <c r="DV987" s="373"/>
      <c r="DW987" s="4891">
        <f t="shared" si="2620"/>
        <v>0</v>
      </c>
      <c r="DX987" s="372"/>
      <c r="DY987" s="154">
        <f t="shared" si="2664"/>
        <v>0</v>
      </c>
      <c r="DZ987" s="373"/>
      <c r="EA987" s="154">
        <f t="shared" si="2665"/>
        <v>0</v>
      </c>
      <c r="EB987" s="373"/>
      <c r="EC987" s="269">
        <f t="shared" si="2666"/>
        <v>0</v>
      </c>
      <c r="ED987" s="376"/>
      <c r="EE987" s="822">
        <f t="shared" si="2667"/>
        <v>0</v>
      </c>
      <c r="EF987" s="377"/>
      <c r="EG987" s="273"/>
      <c r="EH987" s="274"/>
      <c r="EI987" s="275"/>
      <c r="EJ987" s="276"/>
      <c r="EK987" s="275"/>
      <c r="EL987" s="277"/>
      <c r="EM987" s="278" t="str">
        <f t="shared" si="2668"/>
        <v xml:space="preserve"> </v>
      </c>
      <c r="EN987" s="372"/>
      <c r="EO987" s="155">
        <f t="shared" si="2669"/>
        <v>0</v>
      </c>
      <c r="EP987" s="373"/>
      <c r="ER987" s="194"/>
      <c r="ET987" s="154">
        <f t="shared" si="2670"/>
        <v>1</v>
      </c>
      <c r="EU987" s="373"/>
      <c r="EV987" s="154">
        <f t="shared" si="2671"/>
        <v>1</v>
      </c>
      <c r="EW987" s="373"/>
      <c r="EX987" s="154"/>
      <c r="EY987" s="367"/>
      <c r="EZ987" s="154"/>
      <c r="FA987" s="367"/>
      <c r="FB987" s="154"/>
      <c r="FC987" s="367"/>
      <c r="FD987" s="154"/>
      <c r="FE987" s="367"/>
      <c r="FF987" s="155"/>
      <c r="FG987" s="367"/>
      <c r="FH987" s="154"/>
      <c r="FI987" s="367"/>
      <c r="FJ987" s="154">
        <f t="shared" si="2672"/>
        <v>1</v>
      </c>
      <c r="FK987" s="373"/>
      <c r="FL987" s="155">
        <f t="shared" si="2673"/>
        <v>1</v>
      </c>
      <c r="FM987" s="279"/>
      <c r="FN987" s="1184"/>
      <c r="FO987" s="280"/>
      <c r="FP987" s="281"/>
      <c r="FQ987" s="282"/>
      <c r="FS987" s="281"/>
      <c r="FT987" s="282"/>
    </row>
    <row r="988" spans="1:176" ht="18.600000000000001" customHeight="1">
      <c r="A988" s="228">
        <f t="shared" si="2621"/>
        <v>978</v>
      </c>
      <c r="B988" s="343" t="str">
        <f t="shared" si="2622"/>
        <v>4IE</v>
      </c>
      <c r="C988" s="7609">
        <v>46388</v>
      </c>
      <c r="D988" s="1261" t="s">
        <v>62</v>
      </c>
      <c r="E988" s="1262" t="s">
        <v>2520</v>
      </c>
      <c r="F988" s="1564"/>
      <c r="G988" s="1263"/>
      <c r="H988" s="1330" t="s">
        <v>631</v>
      </c>
      <c r="I988" s="1264" t="s">
        <v>61</v>
      </c>
      <c r="J988" s="1264" t="s">
        <v>1422</v>
      </c>
      <c r="K988" s="599" t="s">
        <v>11</v>
      </c>
      <c r="L988" s="600"/>
      <c r="M988" s="6275">
        <v>46375</v>
      </c>
      <c r="N988" s="353"/>
      <c r="O988" s="7879">
        <v>46379</v>
      </c>
      <c r="P988" s="353"/>
      <c r="Q988" s="7703">
        <v>46380</v>
      </c>
      <c r="R988" s="353"/>
      <c r="S988" s="7703">
        <v>46381</v>
      </c>
      <c r="T988" s="353"/>
      <c r="U988" s="7610">
        <v>46381</v>
      </c>
      <c r="V988" s="353"/>
      <c r="W988" s="7831"/>
      <c r="X988" s="357"/>
      <c r="Y988" s="979">
        <v>46394</v>
      </c>
      <c r="Z988" s="979">
        <v>46029</v>
      </c>
      <c r="AA988" s="602"/>
      <c r="AB988" s="979"/>
      <c r="AC988" s="251"/>
      <c r="AD988" s="361"/>
      <c r="AE988" s="362">
        <v>2</v>
      </c>
      <c r="AF988" s="363" t="str">
        <f t="shared" si="2623"/>
        <v>4IE</v>
      </c>
      <c r="AG988" s="364"/>
      <c r="AH988" s="364"/>
      <c r="AI988" s="364"/>
      <c r="AJ988" s="364"/>
      <c r="AK988" s="364"/>
      <c r="AL988" s="364"/>
      <c r="AM988" s="364"/>
      <c r="AN988" s="364"/>
      <c r="AO988" s="364"/>
      <c r="AP988" s="363"/>
      <c r="AQ988" s="255"/>
      <c r="AR988" s="255"/>
      <c r="AS988" s="255"/>
      <c r="AT988" s="255"/>
      <c r="AU988" s="2843">
        <f t="shared" si="2624"/>
        <v>0</v>
      </c>
      <c r="AV988" s="4008">
        <f t="shared" si="2625"/>
        <v>0</v>
      </c>
      <c r="AW988" s="590">
        <f t="shared" si="2626"/>
        <v>1</v>
      </c>
      <c r="AX988" s="369"/>
      <c r="AY988" s="154">
        <f t="shared" si="2627"/>
        <v>1</v>
      </c>
      <c r="AZ988" s="367"/>
      <c r="BA988" s="154">
        <f t="shared" si="2628"/>
        <v>1</v>
      </c>
      <c r="BB988" s="367"/>
      <c r="BC988" s="368">
        <f t="shared" si="2629"/>
        <v>1</v>
      </c>
      <c r="BD988" s="369"/>
      <c r="BE988" s="4599">
        <f t="shared" si="2630"/>
        <v>1</v>
      </c>
      <c r="BF988" s="367"/>
      <c r="BG988" s="368">
        <f t="shared" si="2631"/>
        <v>1</v>
      </c>
      <c r="BH988" s="367"/>
      <c r="BI988" s="154">
        <f t="shared" si="2632"/>
        <v>1</v>
      </c>
      <c r="BJ988" s="367"/>
      <c r="BK988" s="154" t="str">
        <f t="shared" si="2633"/>
        <v>-</v>
      </c>
      <c r="BL988" s="367"/>
      <c r="BM988" s="154" t="str">
        <f t="shared" si="2634"/>
        <v>-</v>
      </c>
      <c r="BN988" s="367"/>
      <c r="BO988" s="155" t="str">
        <f t="shared" si="2635"/>
        <v>-</v>
      </c>
      <c r="BP988" s="367"/>
      <c r="BQ988" s="154" t="str">
        <f t="shared" si="2636"/>
        <v>-</v>
      </c>
      <c r="BR988" s="369"/>
      <c r="BS988" s="154" t="str">
        <f t="shared" si="2637"/>
        <v>-</v>
      </c>
      <c r="BT988" s="369"/>
      <c r="BU988" s="154" t="str">
        <f t="shared" si="2638"/>
        <v>-</v>
      </c>
      <c r="BV988" s="369"/>
      <c r="BW988" s="154" t="str">
        <f t="shared" si="2639"/>
        <v>-</v>
      </c>
      <c r="BX988" s="367"/>
      <c r="BY988" s="154" t="str">
        <f t="shared" si="2640"/>
        <v>-</v>
      </c>
      <c r="BZ988" s="369"/>
      <c r="CA988" s="154" t="str">
        <f t="shared" si="2641"/>
        <v>-</v>
      </c>
      <c r="CB988" s="367"/>
      <c r="CC988" s="154" t="str">
        <f t="shared" si="2642"/>
        <v>-</v>
      </c>
      <c r="CD988" s="367"/>
      <c r="CE988" s="2850" t="str">
        <f t="shared" si="2643"/>
        <v>-</v>
      </c>
      <c r="CF988" s="2846"/>
      <c r="CG988" s="2855" t="str">
        <f t="shared" si="2644"/>
        <v>-</v>
      </c>
      <c r="CH988" s="2851"/>
      <c r="CI988" s="2850" t="str">
        <f t="shared" si="2645"/>
        <v>-</v>
      </c>
      <c r="CJ988" s="2846"/>
      <c r="CK988" s="2850" t="str">
        <f t="shared" si="2646"/>
        <v>-</v>
      </c>
      <c r="CL988" s="2851"/>
      <c r="CM988" s="2850" t="str">
        <f t="shared" si="2647"/>
        <v>-</v>
      </c>
      <c r="CN988" s="2851"/>
      <c r="CO988" s="2855" t="str">
        <f t="shared" si="2648"/>
        <v>-</v>
      </c>
      <c r="CP988" s="2851"/>
      <c r="CQ988" s="2855" t="str">
        <f t="shared" si="2649"/>
        <v>-</v>
      </c>
      <c r="CR988" s="2851"/>
      <c r="CS988" s="2850" t="str">
        <f t="shared" si="2650"/>
        <v>-</v>
      </c>
      <c r="CT988" s="2851"/>
      <c r="CU988" s="2855"/>
      <c r="CV988" s="2851"/>
      <c r="CW988" s="2850" t="str">
        <f t="shared" si="2651"/>
        <v>-</v>
      </c>
      <c r="CX988" s="2851"/>
      <c r="CY988" s="2855" t="str">
        <f t="shared" si="2652"/>
        <v>-</v>
      </c>
      <c r="CZ988" s="2851"/>
      <c r="DA988" s="154" t="str">
        <f t="shared" si="2653"/>
        <v>-</v>
      </c>
      <c r="DB988" s="369"/>
      <c r="DC988" s="155" t="str">
        <f t="shared" si="2654"/>
        <v>-</v>
      </c>
      <c r="DD988" s="367"/>
      <c r="DE988" s="374">
        <f t="shared" si="2655"/>
        <v>0</v>
      </c>
      <c r="DF988" s="373"/>
      <c r="DG988" s="818">
        <f t="shared" si="2656"/>
        <v>0</v>
      </c>
      <c r="DH988" s="372"/>
      <c r="DI988" s="267">
        <f t="shared" si="2657"/>
        <v>0</v>
      </c>
      <c r="DJ988" s="373"/>
      <c r="DK988" s="374">
        <f t="shared" si="2658"/>
        <v>0</v>
      </c>
      <c r="DL988" s="373"/>
      <c r="DM988" s="375">
        <f t="shared" si="2659"/>
        <v>0</v>
      </c>
      <c r="DN988" s="373"/>
      <c r="DO988" s="155">
        <f t="shared" si="2660"/>
        <v>0</v>
      </c>
      <c r="DP988" s="372"/>
      <c r="DQ988" s="155">
        <f t="shared" si="2661"/>
        <v>0</v>
      </c>
      <c r="DR988" s="373"/>
      <c r="DS988" s="155">
        <f t="shared" si="2662"/>
        <v>0</v>
      </c>
      <c r="DT988" s="372"/>
      <c r="DU988" s="155">
        <f t="shared" si="2663"/>
        <v>0</v>
      </c>
      <c r="DV988" s="373"/>
      <c r="DW988" s="4891">
        <f t="shared" si="2620"/>
        <v>0</v>
      </c>
      <c r="DX988" s="372"/>
      <c r="DY988" s="154">
        <f t="shared" si="2664"/>
        <v>0</v>
      </c>
      <c r="DZ988" s="373"/>
      <c r="EA988" s="154">
        <f t="shared" si="2665"/>
        <v>0</v>
      </c>
      <c r="EB988" s="373"/>
      <c r="EC988" s="269">
        <f t="shared" si="2666"/>
        <v>0</v>
      </c>
      <c r="ED988" s="376"/>
      <c r="EE988" s="822">
        <f t="shared" si="2667"/>
        <v>0</v>
      </c>
      <c r="EF988" s="377"/>
      <c r="EG988" s="273"/>
      <c r="EH988" s="274"/>
      <c r="EI988" s="275"/>
      <c r="EJ988" s="276"/>
      <c r="EK988" s="275"/>
      <c r="EL988" s="277"/>
      <c r="EM988" s="278" t="str">
        <f t="shared" si="2668"/>
        <v xml:space="preserve"> </v>
      </c>
      <c r="EN988" s="372"/>
      <c r="EO988" s="155">
        <f t="shared" si="2669"/>
        <v>0</v>
      </c>
      <c r="EP988" s="373"/>
      <c r="ER988" s="194"/>
      <c r="ET988" s="154" t="str">
        <f t="shared" si="2670"/>
        <v>-</v>
      </c>
      <c r="EU988" s="373"/>
      <c r="EV988" s="154" t="str">
        <f t="shared" si="2671"/>
        <v>-</v>
      </c>
      <c r="EW988" s="373"/>
      <c r="EX988" s="154"/>
      <c r="EY988" s="367"/>
      <c r="EZ988" s="154"/>
      <c r="FA988" s="367"/>
      <c r="FB988" s="154"/>
      <c r="FC988" s="367"/>
      <c r="FD988" s="154"/>
      <c r="FE988" s="367"/>
      <c r="FF988" s="155"/>
      <c r="FG988" s="367"/>
      <c r="FH988" s="154"/>
      <c r="FI988" s="367"/>
      <c r="FJ988" s="154" t="str">
        <f t="shared" si="2672"/>
        <v>-</v>
      </c>
      <c r="FK988" s="373"/>
      <c r="FL988" s="155" t="str">
        <f t="shared" si="2673"/>
        <v>-</v>
      </c>
      <c r="FM988" s="279"/>
      <c r="FN988" s="1184"/>
      <c r="FO988" s="280"/>
      <c r="FP988" s="281"/>
      <c r="FQ988" s="282"/>
      <c r="FS988" s="281"/>
      <c r="FT988" s="282"/>
    </row>
    <row r="989" spans="1:176" ht="18.600000000000001" customHeight="1">
      <c r="A989" s="228">
        <f t="shared" si="2504"/>
        <v>979</v>
      </c>
      <c r="B989" s="343" t="str">
        <f t="shared" si="2622"/>
        <v>4IE</v>
      </c>
      <c r="C989" s="7609">
        <v>46388</v>
      </c>
      <c r="D989" s="7724" t="s">
        <v>990</v>
      </c>
      <c r="E989" s="7725" t="s">
        <v>2563</v>
      </c>
      <c r="F989" s="1564"/>
      <c r="G989" s="1263"/>
      <c r="H989" s="1330" t="s">
        <v>629</v>
      </c>
      <c r="I989" s="1264" t="s">
        <v>992</v>
      </c>
      <c r="J989" s="1264" t="s">
        <v>21</v>
      </c>
      <c r="K989" s="599" t="s">
        <v>11</v>
      </c>
      <c r="L989" s="600"/>
      <c r="M989" s="6286">
        <v>46378</v>
      </c>
      <c r="N989" s="353"/>
      <c r="O989" s="7880">
        <v>46379</v>
      </c>
      <c r="P989" s="353"/>
      <c r="Q989" s="7703">
        <v>46380</v>
      </c>
      <c r="R989" s="353"/>
      <c r="S989" s="7703">
        <v>46381</v>
      </c>
      <c r="T989" s="353"/>
      <c r="U989" s="7610">
        <v>46381</v>
      </c>
      <c r="V989" s="353"/>
      <c r="W989" s="7867"/>
      <c r="X989" s="357"/>
      <c r="Y989" s="979">
        <v>46029</v>
      </c>
      <c r="Z989" s="979">
        <v>46029</v>
      </c>
      <c r="AA989" s="602"/>
      <c r="AB989" s="979"/>
      <c r="AC989" s="251"/>
      <c r="AD989" s="361"/>
      <c r="AE989" s="362">
        <v>25</v>
      </c>
      <c r="AF989" s="363" t="str">
        <f>IF($AE989=0,"　",VLOOKUP($AE989,ﾚｰｻﾞOP,69,0))</f>
        <v>4IE</v>
      </c>
      <c r="AG989" s="364"/>
      <c r="AH989" s="364"/>
      <c r="AI989" s="364"/>
      <c r="AJ989" s="364"/>
      <c r="AK989" s="364"/>
      <c r="AL989" s="364"/>
      <c r="AM989" s="364"/>
      <c r="AN989" s="364"/>
      <c r="AO989" s="364"/>
      <c r="AP989" s="363"/>
      <c r="AQ989" s="255"/>
      <c r="AR989" s="255"/>
      <c r="AS989" s="255"/>
      <c r="AT989" s="255"/>
      <c r="AU989" s="2843">
        <f>IF(AI989="付属済",0,IF(AI989=1,AI989+AP989,0))</f>
        <v>0</v>
      </c>
      <c r="AV989" s="4008">
        <f>IF(AE989=0,0,(AR989*1)+(AS989*100))</f>
        <v>0</v>
      </c>
      <c r="AW989" s="590" t="str">
        <f>IF($AE989=0,"　",VLOOKUP($AE989,ﾚｰｻﾞOP,5,0))</f>
        <v>-</v>
      </c>
      <c r="AX989" s="369"/>
      <c r="AY989" s="154" t="str">
        <f>IF($AE989=0,"　",VLOOKUP($AE989,ﾚｰｻﾞOP,6,0))</f>
        <v>-</v>
      </c>
      <c r="AZ989" s="367"/>
      <c r="BA989" s="154" t="str">
        <f>IF($AE989=0,"　",VLOOKUP($AE989,ﾚｰｻﾞOP,7,0))</f>
        <v>-</v>
      </c>
      <c r="BB989" s="367"/>
      <c r="BC989" s="368" t="str">
        <f>IF($AE989=0,"　",VLOOKUP($AE989,ﾚｰｻﾞOP,8,0))</f>
        <v>-</v>
      </c>
      <c r="BD989" s="369"/>
      <c r="BE989" s="4599" t="str">
        <f>IF($AE989=0,"　",VLOOKUP($AE989,ﾚｰｻﾞOP,9,0))</f>
        <v>-</v>
      </c>
      <c r="BF989" s="367"/>
      <c r="BG989" s="368" t="str">
        <f>IF($AE989=0,"　",VLOOKUP($AE989,ﾚｰｻﾞOP,10,0))</f>
        <v>-</v>
      </c>
      <c r="BH989" s="367"/>
      <c r="BI989" s="154" t="str">
        <f>IF($AE989=0,"　",VLOOKUP($AE989,ﾚｰｻﾞOP,11,0))</f>
        <v>-</v>
      </c>
      <c r="BJ989" s="367"/>
      <c r="BK989" s="154" t="str">
        <f>IF($AE989=0,"　",VLOOKUP($AE989,ﾚｰｻﾞOP,57,0))</f>
        <v>-</v>
      </c>
      <c r="BL989" s="367"/>
      <c r="BM989" s="154" t="str">
        <f>IF($AE989=0,"　",VLOOKUP($AE989,ﾚｰｻﾞOP,58,0))</f>
        <v>-</v>
      </c>
      <c r="BN989" s="367"/>
      <c r="BO989" s="155" t="str">
        <f>IF($AE989=0,"　",VLOOKUP($AE989,ﾚｰｻﾞOP,59,0))</f>
        <v>-</v>
      </c>
      <c r="BP989" s="367"/>
      <c r="BQ989" s="154" t="str">
        <f>IF($AE989=0,"　",VLOOKUP($AE989,ﾚｰｻﾞOP,12,0))</f>
        <v>-</v>
      </c>
      <c r="BR989" s="369"/>
      <c r="BS989" s="154" t="str">
        <f>IF($AE989=0,"　",VLOOKUP($AE989,ﾚｰｻﾞOP,13,0))</f>
        <v>-</v>
      </c>
      <c r="BT989" s="369"/>
      <c r="BU989" s="154" t="str">
        <f>IF($AE989=0,"　",VLOOKUP($AE989,ﾚｰｻﾞOP,14,0))</f>
        <v>-</v>
      </c>
      <c r="BV989" s="369"/>
      <c r="BW989" s="154" t="str">
        <f>IF($AE989=0,"　",VLOOKUP($AE989,ﾚｰｻﾞOP,15,0))</f>
        <v>-</v>
      </c>
      <c r="BX989" s="367"/>
      <c r="BY989" s="154" t="str">
        <f>IF($AE989=0,"　",VLOOKUP($AE989,ﾚｰｻﾞOP,16,0))</f>
        <v>-</v>
      </c>
      <c r="BZ989" s="369"/>
      <c r="CA989" s="154" t="str">
        <f>IF($AE989=0,"　",VLOOKUP($AE989,ﾚｰｻﾞOP,17,0))</f>
        <v>-</v>
      </c>
      <c r="CB989" s="367"/>
      <c r="CC989" s="154" t="str">
        <f>IF($AE989=0,"　",VLOOKUP($AE989,ﾚｰｻﾞOP,18,0))</f>
        <v>-</v>
      </c>
      <c r="CD989" s="367"/>
      <c r="CE989" s="2850" t="str">
        <f>IF($AE989=0,"　",VLOOKUP($AE989,ﾚｰｻﾞOP,19,0))</f>
        <v>-</v>
      </c>
      <c r="CF989" s="2846"/>
      <c r="CG989" s="2855" t="str">
        <f>IF($AE989=0,"　",VLOOKUP($AE989,ﾚｰｻﾞOP,20,0))</f>
        <v>-</v>
      </c>
      <c r="CH989" s="2851"/>
      <c r="CI989" s="2850" t="str">
        <f>IF($AE989=0,"　",VLOOKUP($AE989,ﾚｰｻﾞOP,21,0))</f>
        <v>-</v>
      </c>
      <c r="CJ989" s="2846"/>
      <c r="CK989" s="2850" t="str">
        <f>IF($AE989=0,"　",VLOOKUP($AE989,ﾚｰｻﾞOP,22,0))</f>
        <v>-</v>
      </c>
      <c r="CL989" s="2851"/>
      <c r="CM989" s="2850" t="str">
        <f>IF($AE989=0,"　",VLOOKUP($AE989,ﾚｰｻﾞOP,23,0))</f>
        <v>-</v>
      </c>
      <c r="CN989" s="2851"/>
      <c r="CO989" s="2855" t="str">
        <f>IF($AE989=0,"　",VLOOKUP($AE989,ﾚｰｻﾞOP,24,0))</f>
        <v>-</v>
      </c>
      <c r="CP989" s="2851"/>
      <c r="CQ989" s="2855" t="str">
        <f>IF($AE989=0,"　",VLOOKUP($AE989,ﾚｰｻﾞOP,25,0))</f>
        <v>-</v>
      </c>
      <c r="CR989" s="2851"/>
      <c r="CS989" s="2850" t="str">
        <f>IF($AE989=0,"　",VLOOKUP($AE989,ﾚｰｻﾞOP,26,0))</f>
        <v>-</v>
      </c>
      <c r="CT989" s="2851"/>
      <c r="CU989" s="2855"/>
      <c r="CV989" s="2851"/>
      <c r="CW989" s="2850" t="str">
        <f>IF($AE989=0,"　",VLOOKUP($AE989,ﾚｰｻﾞOP,28,0))</f>
        <v>-</v>
      </c>
      <c r="CX989" s="2851"/>
      <c r="CY989" s="2855" t="str">
        <f>IF($AE989=0,"　",VLOOKUP($AE989,ﾚｰｻﾞOP,29,0))</f>
        <v>-</v>
      </c>
      <c r="CZ989" s="2851"/>
      <c r="DA989" s="154" t="str">
        <f>IF($AE989=0,"　",VLOOKUP($AE989,ﾚｰｻﾞOP,30,0))</f>
        <v>-</v>
      </c>
      <c r="DB989" s="369"/>
      <c r="DC989" s="155" t="str">
        <f>IF($AE989=0,"　",VLOOKUP($AE989,ﾚｰｻﾞOP,31,0))</f>
        <v>-</v>
      </c>
      <c r="DD989" s="367"/>
      <c r="DE989" s="374">
        <f>IF(AG989=1,1,0)</f>
        <v>0</v>
      </c>
      <c r="DF989" s="373"/>
      <c r="DG989" s="818">
        <f>IF(AH989=1,1,0)</f>
        <v>0</v>
      </c>
      <c r="DH989" s="372"/>
      <c r="DI989" s="267">
        <f>IF(AG989=1,1,0)</f>
        <v>0</v>
      </c>
      <c r="DJ989" s="373"/>
      <c r="DK989" s="374">
        <f>IF(AU989=2,1,0)</f>
        <v>0</v>
      </c>
      <c r="DL989" s="373"/>
      <c r="DM989" s="375">
        <f>IF(AU989=1,1,0)</f>
        <v>0</v>
      </c>
      <c r="DN989" s="373"/>
      <c r="DO989" s="155">
        <f>IF(AJ989=1,1,0)</f>
        <v>0</v>
      </c>
      <c r="DP989" s="372"/>
      <c r="DQ989" s="155">
        <f>IF(AK989=1,1,0)</f>
        <v>0</v>
      </c>
      <c r="DR989" s="373"/>
      <c r="DS989" s="155">
        <f>IF(AL989=1,1,0)</f>
        <v>0</v>
      </c>
      <c r="DT989" s="372"/>
      <c r="DU989" s="155">
        <f>IF(AM989=1,1,0)</f>
        <v>0</v>
      </c>
      <c r="DV989" s="373"/>
      <c r="DW989" s="4891">
        <f>IF(AN989=1,1,0)</f>
        <v>0</v>
      </c>
      <c r="DX989" s="372"/>
      <c r="DY989" s="154">
        <f>IF(AO989=1,1,0)</f>
        <v>0</v>
      </c>
      <c r="DZ989" s="373"/>
      <c r="EA989" s="154">
        <f>IF(AP989=1,1,0)</f>
        <v>0</v>
      </c>
      <c r="EB989" s="373"/>
      <c r="EC989" s="269">
        <f>IF(AQ989=1,1,0)</f>
        <v>0</v>
      </c>
      <c r="ED989" s="376"/>
      <c r="EE989" s="822">
        <f>IF(AV989=0,0,1)</f>
        <v>0</v>
      </c>
      <c r="EF989" s="377"/>
      <c r="EG989" s="273"/>
      <c r="EH989" s="274"/>
      <c r="EI989" s="275"/>
      <c r="EJ989" s="276"/>
      <c r="EK989" s="275"/>
      <c r="EL989" s="277"/>
      <c r="EM989" s="278" t="str">
        <f>IF(CE989="-"," ",IF(AR989=1,1," "))</f>
        <v xml:space="preserve"> </v>
      </c>
      <c r="EN989" s="372"/>
      <c r="EO989" s="155">
        <f>IF(AT989=1,1,0)</f>
        <v>0</v>
      </c>
      <c r="EP989" s="373"/>
      <c r="ER989" s="194"/>
      <c r="ET989" s="154">
        <f>IF($AE989=0,"　",VLOOKUP($AE989,ﾚｰｻﾞOP,60,0))</f>
        <v>1</v>
      </c>
      <c r="EU989" s="373"/>
      <c r="EV989" s="154">
        <f>IF($AE989=0,"　",VLOOKUP($AE989,ﾚｰｻﾞOP,60,0))</f>
        <v>1</v>
      </c>
      <c r="EW989" s="373"/>
      <c r="EX989" s="154"/>
      <c r="EY989" s="367"/>
      <c r="EZ989" s="154"/>
      <c r="FA989" s="367"/>
      <c r="FB989" s="154"/>
      <c r="FC989" s="367"/>
      <c r="FD989" s="154"/>
      <c r="FE989" s="367"/>
      <c r="FF989" s="155"/>
      <c r="FG989" s="367"/>
      <c r="FH989" s="154"/>
      <c r="FI989" s="367"/>
      <c r="FJ989" s="154">
        <f>IF($AE989=0,"　",VLOOKUP($AE989,ﾚｰｻﾞOP,67,0))</f>
        <v>1</v>
      </c>
      <c r="FK989" s="373"/>
      <c r="FL989" s="155">
        <f>IF($AE989=0,"　",VLOOKUP($AE989,ﾚｰｻﾞOP,68,0))</f>
        <v>1</v>
      </c>
      <c r="FM989" s="279"/>
      <c r="FN989" s="1184"/>
      <c r="FO989" s="280"/>
      <c r="FP989" s="281"/>
      <c r="FQ989" s="282"/>
      <c r="FS989" s="281"/>
      <c r="FT989" s="282"/>
    </row>
    <row r="990" spans="1:176" ht="18.600000000000001" customHeight="1">
      <c r="A990" s="228">
        <f t="shared" si="2621"/>
        <v>980</v>
      </c>
      <c r="B990" s="343" t="str">
        <f t="shared" si="2622"/>
        <v>4IE</v>
      </c>
      <c r="C990" s="7609">
        <v>46388</v>
      </c>
      <c r="D990" s="7724" t="s">
        <v>1024</v>
      </c>
      <c r="E990" s="7725" t="s">
        <v>2497</v>
      </c>
      <c r="F990" s="1564"/>
      <c r="G990" s="1263"/>
      <c r="H990" s="1330" t="s">
        <v>630</v>
      </c>
      <c r="I990" s="1264" t="s">
        <v>64</v>
      </c>
      <c r="J990" s="1264" t="s">
        <v>20</v>
      </c>
      <c r="K990" s="599" t="s">
        <v>11</v>
      </c>
      <c r="L990" s="600"/>
      <c r="M990" s="6286">
        <v>46378</v>
      </c>
      <c r="N990" s="353"/>
      <c r="O990" s="7880">
        <v>46379</v>
      </c>
      <c r="P990" s="353"/>
      <c r="Q990" s="7703">
        <v>46380</v>
      </c>
      <c r="R990" s="353"/>
      <c r="S990" s="7703">
        <v>46381</v>
      </c>
      <c r="T990" s="353"/>
      <c r="U990" s="7826">
        <v>46382</v>
      </c>
      <c r="V990" s="353"/>
      <c r="W990" s="7867"/>
      <c r="X990" s="357"/>
      <c r="Y990" s="979">
        <v>46030</v>
      </c>
      <c r="Z990" s="979">
        <v>46030</v>
      </c>
      <c r="AA990" s="602"/>
      <c r="AB990" s="979"/>
      <c r="AC990" s="251"/>
      <c r="AD990" s="361"/>
      <c r="AE990" s="362">
        <v>25</v>
      </c>
      <c r="AF990" s="363" t="str">
        <f>IF($AE990=0,"　",VLOOKUP($AE990,ﾚｰｻﾞOP,69,0))</f>
        <v>4IE</v>
      </c>
      <c r="AG990" s="364"/>
      <c r="AH990" s="364"/>
      <c r="AI990" s="364"/>
      <c r="AJ990" s="364"/>
      <c r="AK990" s="364"/>
      <c r="AL990" s="364"/>
      <c r="AM990" s="364"/>
      <c r="AN990" s="364"/>
      <c r="AO990" s="364"/>
      <c r="AP990" s="363"/>
      <c r="AQ990" s="255"/>
      <c r="AR990" s="255"/>
      <c r="AS990" s="255"/>
      <c r="AT990" s="255"/>
      <c r="AU990" s="2843"/>
      <c r="AV990" s="4008">
        <f t="shared" si="2625"/>
        <v>0</v>
      </c>
      <c r="AW990" s="590"/>
      <c r="AX990" s="369"/>
      <c r="AY990" s="154"/>
      <c r="AZ990" s="367"/>
      <c r="BA990" s="154"/>
      <c r="BB990" s="367"/>
      <c r="BC990" s="368"/>
      <c r="BD990" s="369"/>
      <c r="BE990" s="4599"/>
      <c r="BF990" s="367"/>
      <c r="BG990" s="368"/>
      <c r="BH990" s="367"/>
      <c r="BI990" s="154"/>
      <c r="BJ990" s="367"/>
      <c r="BK990" s="154"/>
      <c r="BL990" s="367"/>
      <c r="BM990" s="154"/>
      <c r="BN990" s="367"/>
      <c r="BO990" s="155"/>
      <c r="BP990" s="367"/>
      <c r="BQ990" s="154"/>
      <c r="BR990" s="369"/>
      <c r="BS990" s="154"/>
      <c r="BT990" s="369"/>
      <c r="BU990" s="154"/>
      <c r="BV990" s="369"/>
      <c r="BW990" s="154"/>
      <c r="BX990" s="367"/>
      <c r="BY990" s="154"/>
      <c r="BZ990" s="369"/>
      <c r="CA990" s="154"/>
      <c r="CB990" s="367"/>
      <c r="CC990" s="154"/>
      <c r="CD990" s="367"/>
      <c r="CE990" s="2850"/>
      <c r="CF990" s="2846"/>
      <c r="CG990" s="2855"/>
      <c r="CH990" s="2851"/>
      <c r="CI990" s="2850"/>
      <c r="CJ990" s="2846"/>
      <c r="CK990" s="2850"/>
      <c r="CL990" s="2851"/>
      <c r="CM990" s="2850"/>
      <c r="CN990" s="2851"/>
      <c r="CO990" s="2855"/>
      <c r="CP990" s="2851"/>
      <c r="CQ990" s="2855"/>
      <c r="CR990" s="2851"/>
      <c r="CS990" s="2850"/>
      <c r="CT990" s="2851"/>
      <c r="CU990" s="2855"/>
      <c r="CV990" s="2851"/>
      <c r="CW990" s="2850"/>
      <c r="CX990" s="2851"/>
      <c r="CY990" s="2855"/>
      <c r="CZ990" s="2851"/>
      <c r="DA990" s="154"/>
      <c r="DB990" s="369"/>
      <c r="DC990" s="155"/>
      <c r="DD990" s="367"/>
      <c r="DE990" s="374"/>
      <c r="DF990" s="373"/>
      <c r="DG990" s="818"/>
      <c r="DH990" s="372"/>
      <c r="DI990" s="267"/>
      <c r="DJ990" s="373"/>
      <c r="DK990" s="374"/>
      <c r="DL990" s="373"/>
      <c r="DM990" s="375"/>
      <c r="DN990" s="373"/>
      <c r="DO990" s="155"/>
      <c r="DP990" s="372"/>
      <c r="DQ990" s="155"/>
      <c r="DR990" s="373"/>
      <c r="DS990" s="155"/>
      <c r="DT990" s="372"/>
      <c r="DU990" s="155"/>
      <c r="DV990" s="373"/>
      <c r="DW990" s="4891"/>
      <c r="DX990" s="372"/>
      <c r="DY990" s="154"/>
      <c r="DZ990" s="373"/>
      <c r="EA990" s="154"/>
      <c r="EB990" s="373"/>
      <c r="EC990" s="269"/>
      <c r="ED990" s="376"/>
      <c r="EE990" s="822">
        <f t="shared" si="2667"/>
        <v>0</v>
      </c>
      <c r="EF990" s="377"/>
      <c r="EG990" s="273"/>
      <c r="EH990" s="274"/>
      <c r="EI990" s="275"/>
      <c r="EJ990" s="276"/>
      <c r="EK990" s="275"/>
      <c r="EL990" s="277"/>
      <c r="EM990" s="278"/>
      <c r="EN990" s="372"/>
      <c r="EO990" s="155"/>
      <c r="EP990" s="373"/>
      <c r="ER990" s="194"/>
      <c r="ET990" s="154"/>
      <c r="EU990" s="373"/>
      <c r="EV990" s="154"/>
      <c r="EW990" s="373"/>
      <c r="EX990" s="154"/>
      <c r="EY990" s="367"/>
      <c r="EZ990" s="154"/>
      <c r="FA990" s="367"/>
      <c r="FB990" s="154"/>
      <c r="FC990" s="367"/>
      <c r="FD990" s="154"/>
      <c r="FE990" s="367"/>
      <c r="FF990" s="155"/>
      <c r="FG990" s="367"/>
      <c r="FH990" s="154"/>
      <c r="FI990" s="367"/>
      <c r="FJ990" s="154"/>
      <c r="FK990" s="373"/>
      <c r="FL990" s="155"/>
      <c r="FM990" s="279"/>
      <c r="FN990" s="1184"/>
      <c r="FO990" s="280"/>
      <c r="FP990" s="281"/>
      <c r="FQ990" s="282"/>
      <c r="FS990" s="281"/>
      <c r="FT990" s="282"/>
    </row>
    <row r="991" spans="1:176" ht="18.600000000000001" customHeight="1">
      <c r="A991" s="228">
        <f t="shared" si="2621"/>
        <v>981</v>
      </c>
      <c r="B991" s="343" t="str">
        <f t="shared" si="2622"/>
        <v>4IE</v>
      </c>
      <c r="C991" s="1008">
        <v>46419</v>
      </c>
      <c r="D991" s="7798" t="s">
        <v>35</v>
      </c>
      <c r="E991" s="7799" t="s">
        <v>2521</v>
      </c>
      <c r="F991" s="7730"/>
      <c r="G991" s="7731"/>
      <c r="H991" s="7732" t="s">
        <v>631</v>
      </c>
      <c r="I991" s="7733" t="s">
        <v>61</v>
      </c>
      <c r="J991" s="7733" t="s">
        <v>2531</v>
      </c>
      <c r="K991" s="7734" t="s">
        <v>11</v>
      </c>
      <c r="L991" s="7735"/>
      <c r="M991" s="7881">
        <v>46379</v>
      </c>
      <c r="N991" s="7737"/>
      <c r="O991" s="7736">
        <v>46380</v>
      </c>
      <c r="P991" s="7737"/>
      <c r="Q991" s="7736">
        <v>46381</v>
      </c>
      <c r="R991" s="7737"/>
      <c r="S991" s="354">
        <v>46382</v>
      </c>
      <c r="T991" s="7737"/>
      <c r="U991" s="7610"/>
      <c r="V991" s="7737"/>
      <c r="W991" s="356"/>
      <c r="X991" s="7739"/>
      <c r="Y991" s="7740">
        <v>46395</v>
      </c>
      <c r="Z991" s="7740">
        <v>46030</v>
      </c>
      <c r="AA991" s="7741"/>
      <c r="AB991" s="7740"/>
      <c r="AC991" s="7741"/>
      <c r="AD991" s="7742"/>
      <c r="AE991" s="7743">
        <v>9</v>
      </c>
      <c r="AF991" s="7744" t="str">
        <f>IF($AE991=0,"　",VLOOKUP($AE991,ﾚｰｻﾞOP,69,0))</f>
        <v>4IE</v>
      </c>
      <c r="AG991" s="7745"/>
      <c r="AH991" s="7745"/>
      <c r="AI991" s="7745"/>
      <c r="AJ991" s="7745"/>
      <c r="AK991" s="7745"/>
      <c r="AL991" s="7745"/>
      <c r="AM991" s="7745"/>
      <c r="AN991" s="7745"/>
      <c r="AO991" s="7745"/>
      <c r="AP991" s="7744"/>
      <c r="AQ991" s="7745"/>
      <c r="AR991" s="7745"/>
      <c r="AS991" s="7745"/>
      <c r="AT991" s="7745"/>
      <c r="AU991" s="7746">
        <f>IF(AI991="付属済",0,IF(AI991=1,AI991+AP991,0))</f>
        <v>0</v>
      </c>
      <c r="AV991" s="7747">
        <f t="shared" si="2625"/>
        <v>0</v>
      </c>
      <c r="AW991" s="7748" t="str">
        <f>IF($AE991=0,"　",VLOOKUP($AE991,ﾚｰｻﾞOP,5,0))</f>
        <v>-</v>
      </c>
      <c r="AX991" s="7749"/>
      <c r="AY991" s="7750" t="str">
        <f>IF($AE991=0,"　",VLOOKUP($AE991,ﾚｰｻﾞOP,6,0))</f>
        <v>-</v>
      </c>
      <c r="AZ991" s="7751"/>
      <c r="BA991" s="7750" t="str">
        <f>IF($AE991=0,"　",VLOOKUP($AE991,ﾚｰｻﾞOP,7,0))</f>
        <v>-</v>
      </c>
      <c r="BB991" s="7751"/>
      <c r="BC991" s="7748" t="str">
        <f>IF($AE991=0,"　",VLOOKUP($AE991,ﾚｰｻﾞOP,8,0))</f>
        <v>-</v>
      </c>
      <c r="BD991" s="7749"/>
      <c r="BE991" s="7750" t="str">
        <f>IF($AE991=0,"　",VLOOKUP($AE991,ﾚｰｻﾞOP,9,0))</f>
        <v>-</v>
      </c>
      <c r="BF991" s="7751"/>
      <c r="BG991" s="7748" t="str">
        <f>IF($AE991=0,"　",VLOOKUP($AE991,ﾚｰｻﾞOP,10,0))</f>
        <v>-</v>
      </c>
      <c r="BH991" s="7751"/>
      <c r="BI991" s="7750" t="str">
        <f>IF($AE991=0,"　",VLOOKUP($AE991,ﾚｰｻﾞOP,11,0))</f>
        <v>-</v>
      </c>
      <c r="BJ991" s="7751"/>
      <c r="BK991" s="7750" t="str">
        <f>IF($AE991=0,"　",VLOOKUP($AE991,ﾚｰｻﾞOP,57,0))</f>
        <v>-</v>
      </c>
      <c r="BL991" s="7751"/>
      <c r="BM991" s="7750" t="str">
        <f>IF($AE991=0,"　",VLOOKUP($AE991,ﾚｰｻﾞOP,58,0))</f>
        <v>-</v>
      </c>
      <c r="BN991" s="7751"/>
      <c r="BO991" s="7752" t="str">
        <f>IF($AE991=0,"　",VLOOKUP($AE991,ﾚｰｻﾞOP,59,0))</f>
        <v>-</v>
      </c>
      <c r="BP991" s="7751"/>
      <c r="BQ991" s="7750" t="str">
        <f>IF($AE991=0,"　",VLOOKUP($AE991,ﾚｰｻﾞOP,12,0))</f>
        <v>-</v>
      </c>
      <c r="BR991" s="7749"/>
      <c r="BS991" s="7750">
        <f>IF($AE991=0,"　",VLOOKUP($AE991,ﾚｰｻﾞOP,13,0))</f>
        <v>1</v>
      </c>
      <c r="BT991" s="7749"/>
      <c r="BU991" s="7750">
        <f>IF($AE991=0,"　",VLOOKUP($AE991,ﾚｰｻﾞOP,14,0))</f>
        <v>1</v>
      </c>
      <c r="BV991" s="7749"/>
      <c r="BW991" s="7750">
        <f>IF($AE991=0,"　",VLOOKUP($AE991,ﾚｰｻﾞOP,15,0))</f>
        <v>1</v>
      </c>
      <c r="BX991" s="7751"/>
      <c r="BY991" s="7750">
        <f>IF($AE991=0,"　",VLOOKUP($AE991,ﾚｰｻﾞOP,16,0))</f>
        <v>1</v>
      </c>
      <c r="BZ991" s="7749"/>
      <c r="CA991" s="7750">
        <f>IF($AE991=0,"　",VLOOKUP($AE991,ﾚｰｻﾞOP,17,0))</f>
        <v>1</v>
      </c>
      <c r="CB991" s="7751"/>
      <c r="CC991" s="7750">
        <f>IF($AE991=0,"　",VLOOKUP($AE991,ﾚｰｻﾞOP,18,0))</f>
        <v>1</v>
      </c>
      <c r="CD991" s="7751"/>
      <c r="CE991" s="7750" t="str">
        <f>IF($AE991=0,"　",VLOOKUP($AE991,ﾚｰｻﾞOP,19,0))</f>
        <v>-</v>
      </c>
      <c r="CF991" s="7749"/>
      <c r="CG991" s="7752" t="str">
        <f>IF($AE991=0,"　",VLOOKUP($AE991,ﾚｰｻﾞOP,20,0))</f>
        <v>-</v>
      </c>
      <c r="CH991" s="7751"/>
      <c r="CI991" s="7750" t="str">
        <f>IF($AE991=0,"　",VLOOKUP($AE991,ﾚｰｻﾞOP,21,0))</f>
        <v>-</v>
      </c>
      <c r="CJ991" s="7749"/>
      <c r="CK991" s="7750" t="str">
        <f>IF($AE991=0,"　",VLOOKUP($AE991,ﾚｰｻﾞOP,22,0))</f>
        <v>-</v>
      </c>
      <c r="CL991" s="7751"/>
      <c r="CM991" s="7750" t="str">
        <f>IF($AE991=0,"　",VLOOKUP($AE991,ﾚｰｻﾞOP,23,0))</f>
        <v>-</v>
      </c>
      <c r="CN991" s="7751"/>
      <c r="CO991" s="7752" t="str">
        <f>IF($AE991=0,"　",VLOOKUP($AE991,ﾚｰｻﾞOP,24,0))</f>
        <v>-</v>
      </c>
      <c r="CP991" s="7751"/>
      <c r="CQ991" s="7752" t="str">
        <f>IF($AE991=0,"　",VLOOKUP($AE991,ﾚｰｻﾞOP,25,0))</f>
        <v>-</v>
      </c>
      <c r="CR991" s="7751"/>
      <c r="CS991" s="7750" t="str">
        <f>IF($AE991=0,"　",VLOOKUP($AE991,ﾚｰｻﾞOP,26,0))</f>
        <v>-</v>
      </c>
      <c r="CT991" s="7751"/>
      <c r="CU991" s="7752"/>
      <c r="CV991" s="7751"/>
      <c r="CW991" s="7750" t="str">
        <f>IF($AE991=0,"　",VLOOKUP($AE991,ﾚｰｻﾞOP,28,0))</f>
        <v>-</v>
      </c>
      <c r="CX991" s="7751"/>
      <c r="CY991" s="7752" t="str">
        <f>IF($AE991=0,"　",VLOOKUP($AE991,ﾚｰｻﾞOP,29,0))</f>
        <v>-</v>
      </c>
      <c r="CZ991" s="7751"/>
      <c r="DA991" s="7750" t="str">
        <f>IF($AE991=0,"　",VLOOKUP($AE991,ﾚｰｻﾞOP,30,0))</f>
        <v>-</v>
      </c>
      <c r="DB991" s="7749"/>
      <c r="DC991" s="7752" t="str">
        <f>IF($AE991=0,"　",VLOOKUP($AE991,ﾚｰｻﾞOP,31,0))</f>
        <v>-</v>
      </c>
      <c r="DD991" s="7751"/>
      <c r="DE991" s="7753">
        <f>IF(AG991=1,1,0)</f>
        <v>0</v>
      </c>
      <c r="DF991" s="7754"/>
      <c r="DG991" s="818">
        <f>IF(AH991=1,1,0)</f>
        <v>0</v>
      </c>
      <c r="DH991" s="7755"/>
      <c r="DI991" s="7750">
        <f>IF(AG991=1,1,0)</f>
        <v>0</v>
      </c>
      <c r="DJ991" s="7754"/>
      <c r="DK991" s="7753">
        <f>IF(AU991=2,1,0)</f>
        <v>0</v>
      </c>
      <c r="DL991" s="7754"/>
      <c r="DM991" s="7756">
        <f>IF(AU991=1,1,0)</f>
        <v>0</v>
      </c>
      <c r="DN991" s="7754"/>
      <c r="DO991" s="7752">
        <f>IF(AJ991=1,1,0)</f>
        <v>0</v>
      </c>
      <c r="DP991" s="7755"/>
      <c r="DQ991" s="7752">
        <f>IF(AK991=1,1,0)</f>
        <v>0</v>
      </c>
      <c r="DR991" s="7754"/>
      <c r="DS991" s="7752">
        <f>IF(AL991=1,1,0)</f>
        <v>0</v>
      </c>
      <c r="DT991" s="7755"/>
      <c r="DU991" s="7752">
        <f>IF(AM991=1,1,0)</f>
        <v>0</v>
      </c>
      <c r="DV991" s="7754"/>
      <c r="DW991" s="7748">
        <f>IF(AN991=1,1,0)</f>
        <v>0</v>
      </c>
      <c r="DX991" s="7755"/>
      <c r="DY991" s="7750">
        <f>IF(AO991=1,1,0)</f>
        <v>0</v>
      </c>
      <c r="DZ991" s="7754"/>
      <c r="EA991" s="7750">
        <f>IF(AP991=1,1,0)</f>
        <v>0</v>
      </c>
      <c r="EB991" s="7754"/>
      <c r="EC991" s="820">
        <f>IF(AQ991=1,1,0)</f>
        <v>0</v>
      </c>
      <c r="ED991" s="7757"/>
      <c r="EE991" s="6971">
        <f t="shared" si="2667"/>
        <v>0</v>
      </c>
      <c r="EF991" s="7758"/>
      <c r="EG991" s="273"/>
      <c r="EH991" s="274"/>
      <c r="EI991" s="275"/>
      <c r="EJ991" s="276"/>
      <c r="EK991" s="275"/>
      <c r="EL991" s="277"/>
      <c r="EM991" s="829" t="str">
        <f>IF(CE991="-"," ",IF(AR991=1,1," "))</f>
        <v xml:space="preserve"> </v>
      </c>
      <c r="EN991" s="7755"/>
      <c r="EO991" s="7752">
        <f>IF(AT991=1,1,0)</f>
        <v>0</v>
      </c>
      <c r="EP991" s="7754"/>
      <c r="ER991" s="7759"/>
      <c r="ET991" s="7750" t="str">
        <f>IF($AE991=0,"　",VLOOKUP($AE991,ﾚｰｻﾞOP,60,0))</f>
        <v>-</v>
      </c>
      <c r="EU991" s="7754"/>
      <c r="EV991" s="7750" t="str">
        <f>IF($AE991=0,"　",VLOOKUP($AE991,ﾚｰｻﾞOP,60,0))</f>
        <v>-</v>
      </c>
      <c r="EW991" s="7754"/>
      <c r="EX991" s="7750"/>
      <c r="EY991" s="7751"/>
      <c r="EZ991" s="7750"/>
      <c r="FA991" s="7751"/>
      <c r="FB991" s="7750"/>
      <c r="FC991" s="7751"/>
      <c r="FD991" s="7750"/>
      <c r="FE991" s="7751"/>
      <c r="FF991" s="7752"/>
      <c r="FG991" s="7751"/>
      <c r="FH991" s="7750"/>
      <c r="FI991" s="7751"/>
      <c r="FJ991" s="7750" t="str">
        <f>IF($AE991=0,"　",VLOOKUP($AE991,ﾚｰｻﾞOP,67,0))</f>
        <v>-</v>
      </c>
      <c r="FK991" s="7754"/>
      <c r="FL991" s="7752" t="str">
        <f>IF($AE991=0,"　",VLOOKUP($AE991,ﾚｰｻﾞOP,68,0))</f>
        <v>-</v>
      </c>
      <c r="FM991" s="7749"/>
      <c r="FN991" s="7750"/>
      <c r="FO991" s="7751"/>
      <c r="FP991" s="7750"/>
      <c r="FQ991" s="7751"/>
      <c r="FS991" s="7750"/>
      <c r="FT991" s="7751"/>
    </row>
    <row r="992" spans="1:176" ht="18.600000000000001" customHeight="1">
      <c r="A992" s="228">
        <f t="shared" si="2621"/>
        <v>982</v>
      </c>
      <c r="B992" s="343" t="str">
        <f t="shared" si="2622"/>
        <v>4IE</v>
      </c>
      <c r="C992" s="7609">
        <v>46388</v>
      </c>
      <c r="D992" s="7760" t="s">
        <v>1024</v>
      </c>
      <c r="E992" s="7761" t="s">
        <v>2498</v>
      </c>
      <c r="F992" s="7762"/>
      <c r="G992" s="7763"/>
      <c r="H992" s="7764" t="s">
        <v>630</v>
      </c>
      <c r="I992" s="7765" t="s">
        <v>64</v>
      </c>
      <c r="J992" s="7765" t="s">
        <v>20</v>
      </c>
      <c r="K992" s="7766" t="s">
        <v>11</v>
      </c>
      <c r="L992" s="7767"/>
      <c r="M992" s="7882">
        <v>46379</v>
      </c>
      <c r="N992" s="7769"/>
      <c r="O992" s="7768">
        <v>46380</v>
      </c>
      <c r="P992" s="7769"/>
      <c r="Q992" s="7768">
        <v>46381</v>
      </c>
      <c r="R992" s="7769"/>
      <c r="S992" s="354"/>
      <c r="T992" s="7769"/>
      <c r="U992" s="7610"/>
      <c r="V992" s="7769"/>
      <c r="W992" s="356"/>
      <c r="X992" s="7771"/>
      <c r="Y992" s="7772">
        <v>46031</v>
      </c>
      <c r="Z992" s="7772">
        <v>46031</v>
      </c>
      <c r="AA992" s="7773"/>
      <c r="AB992" s="7772"/>
      <c r="AC992" s="7773"/>
      <c r="AD992" s="7774"/>
      <c r="AE992" s="7775">
        <v>25</v>
      </c>
      <c r="AF992" s="7744" t="str">
        <f>IF($AE992=0,"　",VLOOKUP($AE992,ﾚｰｻﾞOP,69,0))</f>
        <v>4IE</v>
      </c>
      <c r="AG992" s="7777"/>
      <c r="AH992" s="7777"/>
      <c r="AI992" s="7777"/>
      <c r="AJ992" s="7777"/>
      <c r="AK992" s="7777"/>
      <c r="AL992" s="7777"/>
      <c r="AM992" s="7777"/>
      <c r="AN992" s="7777"/>
      <c r="AO992" s="7777"/>
      <c r="AP992" s="7776"/>
      <c r="AQ992" s="7777"/>
      <c r="AR992" s="7777"/>
      <c r="AS992" s="7777"/>
      <c r="AT992" s="7777"/>
      <c r="AU992" s="7778"/>
      <c r="AV992" s="7779">
        <f t="shared" si="2625"/>
        <v>0</v>
      </c>
      <c r="AW992" s="7780"/>
      <c r="AX992" s="7781"/>
      <c r="AY992" s="7782"/>
      <c r="AZ992" s="7783"/>
      <c r="BA992" s="7782"/>
      <c r="BB992" s="7783"/>
      <c r="BC992" s="7780"/>
      <c r="BD992" s="7781"/>
      <c r="BE992" s="7782"/>
      <c r="BF992" s="7783"/>
      <c r="BG992" s="7780"/>
      <c r="BH992" s="7783"/>
      <c r="BI992" s="7782"/>
      <c r="BJ992" s="7783"/>
      <c r="BK992" s="7782"/>
      <c r="BL992" s="7783"/>
      <c r="BM992" s="7782"/>
      <c r="BN992" s="7783"/>
      <c r="BO992" s="7784"/>
      <c r="BP992" s="7783"/>
      <c r="BQ992" s="7782"/>
      <c r="BR992" s="7781"/>
      <c r="BS992" s="7782"/>
      <c r="BT992" s="7781"/>
      <c r="BU992" s="7782"/>
      <c r="BV992" s="7781"/>
      <c r="BW992" s="7782"/>
      <c r="BX992" s="7783"/>
      <c r="BY992" s="7782"/>
      <c r="BZ992" s="7781"/>
      <c r="CA992" s="7782"/>
      <c r="CB992" s="7783"/>
      <c r="CC992" s="7782"/>
      <c r="CD992" s="7783"/>
      <c r="CE992" s="7782"/>
      <c r="CF992" s="7781"/>
      <c r="CG992" s="7784"/>
      <c r="CH992" s="7783"/>
      <c r="CI992" s="7782"/>
      <c r="CJ992" s="7781"/>
      <c r="CK992" s="7782"/>
      <c r="CL992" s="7783"/>
      <c r="CM992" s="7782"/>
      <c r="CN992" s="7783"/>
      <c r="CO992" s="7784"/>
      <c r="CP992" s="7783"/>
      <c r="CQ992" s="7784"/>
      <c r="CR992" s="7783"/>
      <c r="CS992" s="7782"/>
      <c r="CT992" s="7783"/>
      <c r="CU992" s="7784"/>
      <c r="CV992" s="7783"/>
      <c r="CW992" s="7782"/>
      <c r="CX992" s="7783"/>
      <c r="CY992" s="7784"/>
      <c r="CZ992" s="7783"/>
      <c r="DA992" s="7782"/>
      <c r="DB992" s="7781"/>
      <c r="DC992" s="7784"/>
      <c r="DD992" s="7783"/>
      <c r="DE992" s="7785"/>
      <c r="DF992" s="7786"/>
      <c r="DG992" s="818"/>
      <c r="DH992" s="7787"/>
      <c r="DI992" s="7782"/>
      <c r="DJ992" s="7786"/>
      <c r="DK992" s="7785"/>
      <c r="DL992" s="7786"/>
      <c r="DM992" s="7788"/>
      <c r="DN992" s="7786"/>
      <c r="DO992" s="7784"/>
      <c r="DP992" s="7787"/>
      <c r="DQ992" s="7784"/>
      <c r="DR992" s="7786"/>
      <c r="DS992" s="7784"/>
      <c r="DT992" s="7787"/>
      <c r="DU992" s="7784"/>
      <c r="DV992" s="7786"/>
      <c r="DW992" s="7780"/>
      <c r="DX992" s="7787"/>
      <c r="DY992" s="7782"/>
      <c r="DZ992" s="7786"/>
      <c r="EA992" s="7782"/>
      <c r="EB992" s="7786"/>
      <c r="EC992" s="820"/>
      <c r="ED992" s="7789"/>
      <c r="EE992" s="6971">
        <f t="shared" si="2667"/>
        <v>0</v>
      </c>
      <c r="EF992" s="7790"/>
      <c r="EG992" s="273"/>
      <c r="EH992" s="274"/>
      <c r="EI992" s="275"/>
      <c r="EJ992" s="276"/>
      <c r="EK992" s="275"/>
      <c r="EL992" s="277"/>
      <c r="EM992" s="829"/>
      <c r="EN992" s="7787"/>
      <c r="EO992" s="7784"/>
      <c r="EP992" s="7786"/>
      <c r="ER992" s="7791"/>
      <c r="ET992" s="7782"/>
      <c r="EU992" s="7786"/>
      <c r="EV992" s="7782"/>
      <c r="EW992" s="7786"/>
      <c r="EX992" s="7782"/>
      <c r="EY992" s="7783"/>
      <c r="EZ992" s="7782"/>
      <c r="FA992" s="7783"/>
      <c r="FB992" s="7782"/>
      <c r="FC992" s="7783"/>
      <c r="FD992" s="7782"/>
      <c r="FE992" s="7783"/>
      <c r="FF992" s="7784"/>
      <c r="FG992" s="7783"/>
      <c r="FH992" s="7782"/>
      <c r="FI992" s="7783"/>
      <c r="FJ992" s="7782"/>
      <c r="FK992" s="7786"/>
      <c r="FL992" s="7784"/>
      <c r="FM992" s="7781"/>
      <c r="FN992" s="7782"/>
      <c r="FO992" s="7783"/>
      <c r="FP992" s="7782"/>
      <c r="FQ992" s="7783"/>
      <c r="FS992" s="7782"/>
      <c r="FT992" s="7783"/>
    </row>
    <row r="993" spans="1:176" ht="18.600000000000001" customHeight="1">
      <c r="A993" s="228">
        <f t="shared" si="2621"/>
        <v>983</v>
      </c>
      <c r="B993" s="343" t="str">
        <f t="shared" si="2622"/>
        <v>4IE</v>
      </c>
      <c r="C993" s="6947">
        <v>46357</v>
      </c>
      <c r="D993" s="1261" t="s">
        <v>34</v>
      </c>
      <c r="E993" s="1262" t="s">
        <v>2088</v>
      </c>
      <c r="F993" s="1564"/>
      <c r="G993" s="1263"/>
      <c r="H993" s="1330" t="s">
        <v>631</v>
      </c>
      <c r="I993" s="1264" t="s">
        <v>49</v>
      </c>
      <c r="J993" s="1264" t="s">
        <v>2532</v>
      </c>
      <c r="K993" s="599" t="s">
        <v>11</v>
      </c>
      <c r="L993" s="600"/>
      <c r="M993" s="7703">
        <v>46379</v>
      </c>
      <c r="N993" s="353"/>
      <c r="O993" s="7703">
        <v>46381</v>
      </c>
      <c r="P993" s="353"/>
      <c r="Q993" s="7875">
        <v>46382</v>
      </c>
      <c r="R993" s="353"/>
      <c r="S993" s="7736"/>
      <c r="T993" s="353"/>
      <c r="U993" s="7826"/>
      <c r="V993" s="353"/>
      <c r="W993" s="356"/>
      <c r="X993" s="357"/>
      <c r="Y993" s="359">
        <v>46031</v>
      </c>
      <c r="Z993" s="359">
        <v>46031</v>
      </c>
      <c r="AA993" s="601"/>
      <c r="AB993" s="359"/>
      <c r="AC993" s="602" t="s">
        <v>627</v>
      </c>
      <c r="AD993" s="361"/>
      <c r="AE993" s="362">
        <v>3</v>
      </c>
      <c r="AF993" s="363" t="str">
        <f t="shared" ref="AF993:AF1024" si="2674">IF($AE993=0,"　",VLOOKUP($AE993,ﾚｰｻﾞOP,69,0))</f>
        <v>4IE</v>
      </c>
      <c r="AG993" s="364"/>
      <c r="AH993" s="364"/>
      <c r="AI993" s="364"/>
      <c r="AJ993" s="364"/>
      <c r="AK993" s="364"/>
      <c r="AL993" s="364"/>
      <c r="AM993" s="364"/>
      <c r="AN993" s="364"/>
      <c r="AO993" s="364"/>
      <c r="AP993" s="363"/>
      <c r="AQ993" s="255"/>
      <c r="AR993" s="255"/>
      <c r="AS993" s="255"/>
      <c r="AT993" s="255"/>
      <c r="AU993" s="2843"/>
      <c r="AV993" s="4008">
        <f t="shared" si="2625"/>
        <v>0</v>
      </c>
      <c r="AW993" s="590">
        <f t="shared" ref="AW993:AW1024" si="2675">IF($AE993=0,"　",VLOOKUP($AE993,ﾚｰｻﾞOP,5,0))</f>
        <v>1</v>
      </c>
      <c r="AX993" s="369"/>
      <c r="AY993" s="154">
        <f t="shared" ref="AY993:AY1024" si="2676">IF($AE993=0,"　",VLOOKUP($AE993,ﾚｰｻﾞOP,6,0))</f>
        <v>1</v>
      </c>
      <c r="AZ993" s="367"/>
      <c r="BA993" s="154">
        <f t="shared" ref="BA993:BA1024" si="2677">IF($AE993=0,"　",VLOOKUP($AE993,ﾚｰｻﾞOP,7,0))</f>
        <v>1</v>
      </c>
      <c r="BB993" s="367"/>
      <c r="BC993" s="368">
        <f t="shared" ref="BC993:BC1024" si="2678">IF($AE993=0,"　",VLOOKUP($AE993,ﾚｰｻﾞOP,8,0))</f>
        <v>1</v>
      </c>
      <c r="BD993" s="369"/>
      <c r="BE993" s="4599">
        <f t="shared" ref="BE993:BE1024" si="2679">IF($AE993=0,"　",VLOOKUP($AE993,ﾚｰｻﾞOP,9,0))</f>
        <v>1</v>
      </c>
      <c r="BF993" s="367"/>
      <c r="BG993" s="368">
        <v>46344</v>
      </c>
      <c r="BH993" s="367">
        <v>4263497</v>
      </c>
      <c r="BI993" s="154">
        <f t="shared" ref="BI993:BI1024" si="2680">IF($AE993=0,"　",VLOOKUP($AE993,ﾚｰｻﾞOP,11,0))</f>
        <v>1</v>
      </c>
      <c r="BJ993" s="367"/>
      <c r="BK993" s="154" t="str">
        <f t="shared" ref="BK993:BK1024" si="2681">IF($AE993=0,"　",VLOOKUP($AE993,ﾚｰｻﾞOP,57,0))</f>
        <v>-</v>
      </c>
      <c r="BL993" s="367"/>
      <c r="BM993" s="154" t="str">
        <f t="shared" ref="BM993:BM1024" si="2682">IF($AE993=0,"　",VLOOKUP($AE993,ﾚｰｻﾞOP,58,0))</f>
        <v>-</v>
      </c>
      <c r="BN993" s="367"/>
      <c r="BO993" s="155" t="str">
        <f t="shared" ref="BO993:BO1024" si="2683">IF($AE993=0,"　",VLOOKUP($AE993,ﾚｰｻﾞOP,59,0))</f>
        <v>-</v>
      </c>
      <c r="BP993" s="367"/>
      <c r="BQ993" s="154" t="str">
        <f t="shared" ref="BQ993:BQ1024" si="2684">IF($AE993=0,"　",VLOOKUP($AE993,ﾚｰｻﾞOP,12,0))</f>
        <v>-</v>
      </c>
      <c r="BR993" s="369"/>
      <c r="BS993" s="154" t="str">
        <f t="shared" ref="BS993:BS1024" si="2685">IF($AE993=0,"　",VLOOKUP($AE993,ﾚｰｻﾞOP,13,0))</f>
        <v>-</v>
      </c>
      <c r="BT993" s="369"/>
      <c r="BU993" s="154" t="str">
        <f t="shared" ref="BU993:BU1024" si="2686">IF($AE993=0,"　",VLOOKUP($AE993,ﾚｰｻﾞOP,14,0))</f>
        <v>-</v>
      </c>
      <c r="BV993" s="369"/>
      <c r="BW993" s="154" t="str">
        <f t="shared" ref="BW993:BW1024" si="2687">IF($AE993=0,"　",VLOOKUP($AE993,ﾚｰｻﾞOP,15,0))</f>
        <v>-</v>
      </c>
      <c r="BX993" s="367"/>
      <c r="BY993" s="154" t="str">
        <f t="shared" ref="BY993:BY1024" si="2688">IF($AE993=0,"　",VLOOKUP($AE993,ﾚｰｻﾞOP,16,0))</f>
        <v>-</v>
      </c>
      <c r="BZ993" s="369"/>
      <c r="CA993" s="154" t="str">
        <f t="shared" ref="CA993:CA1024" si="2689">IF($AE993=0,"　",VLOOKUP($AE993,ﾚｰｻﾞOP,17,0))</f>
        <v>-</v>
      </c>
      <c r="CB993" s="367"/>
      <c r="CC993" s="154" t="str">
        <f t="shared" ref="CC993:CC1024" si="2690">IF($AE993=0,"　",VLOOKUP($AE993,ﾚｰｻﾞOP,18,0))</f>
        <v>-</v>
      </c>
      <c r="CD993" s="367"/>
      <c r="CE993" s="2850"/>
      <c r="CF993" s="2846"/>
      <c r="CG993" s="2855"/>
      <c r="CH993" s="2851"/>
      <c r="CI993" s="2850"/>
      <c r="CJ993" s="2846"/>
      <c r="CK993" s="2850"/>
      <c r="CL993" s="2851"/>
      <c r="CM993" s="2850"/>
      <c r="CN993" s="2851"/>
      <c r="CO993" s="2855"/>
      <c r="CP993" s="2851"/>
      <c r="CQ993" s="2855"/>
      <c r="CR993" s="2851"/>
      <c r="CS993" s="2850" t="str">
        <f t="shared" ref="CS993:CS1024" si="2691">IF($AE993=0,"　",VLOOKUP($AE993,ﾚｰｻﾞOP,26,0))</f>
        <v>-</v>
      </c>
      <c r="CT993" s="2851"/>
      <c r="CU993" s="2855"/>
      <c r="CV993" s="2851"/>
      <c r="CW993" s="2850" t="str">
        <f t="shared" ref="CW993:CW1024" si="2692">IF($AE993=0,"　",VLOOKUP($AE993,ﾚｰｻﾞOP,28,0))</f>
        <v>-</v>
      </c>
      <c r="CX993" s="2851"/>
      <c r="CY993" s="2855" t="str">
        <f t="shared" ref="CY993:CY1024" si="2693">IF($AE993=0,"　",VLOOKUP($AE993,ﾚｰｻﾞOP,29,0))</f>
        <v>-</v>
      </c>
      <c r="CZ993" s="2851"/>
      <c r="DA993" s="154" t="str">
        <f t="shared" ref="DA993:DA1024" si="2694">IF($AE993=0,"　",VLOOKUP($AE993,ﾚｰｻﾞOP,30,0))</f>
        <v>-</v>
      </c>
      <c r="DB993" s="369"/>
      <c r="DC993" s="155" t="str">
        <f t="shared" ref="DC993:DC1024" si="2695">IF($AE993=0,"　",VLOOKUP($AE993,ﾚｰｻﾞOP,31,0))</f>
        <v>-</v>
      </c>
      <c r="DD993" s="367"/>
      <c r="DE993" s="374">
        <f t="shared" ref="DE993:DE1024" si="2696">IF(AG993=1,1,0)</f>
        <v>0</v>
      </c>
      <c r="DF993" s="373"/>
      <c r="DG993" s="818">
        <f t="shared" ref="DG993:DG1024" si="2697">IF(AH993=1,1,0)</f>
        <v>0</v>
      </c>
      <c r="DH993" s="372"/>
      <c r="DI993" s="267">
        <f t="shared" ref="DI993:DI1024" si="2698">IF(AG993=1,1,0)</f>
        <v>0</v>
      </c>
      <c r="DJ993" s="373"/>
      <c r="DK993" s="374">
        <f t="shared" ref="DK993:DK1024" si="2699">IF(AU993=2,1,0)</f>
        <v>0</v>
      </c>
      <c r="DL993" s="373"/>
      <c r="DM993" s="375">
        <f t="shared" ref="DM993:DM1024" si="2700">IF(AU993=1,1,0)</f>
        <v>0</v>
      </c>
      <c r="DN993" s="373"/>
      <c r="DO993" s="155">
        <f t="shared" ref="DO993:DO1024" si="2701">IF(AJ993=1,1,0)</f>
        <v>0</v>
      </c>
      <c r="DP993" s="372"/>
      <c r="DQ993" s="155">
        <f t="shared" ref="DQ993:DQ1024" si="2702">IF(AK993=1,1,0)</f>
        <v>0</v>
      </c>
      <c r="DR993" s="373"/>
      <c r="DS993" s="155">
        <f t="shared" ref="DS993:DS1024" si="2703">IF(AL993=1,1,0)</f>
        <v>0</v>
      </c>
      <c r="DT993" s="372"/>
      <c r="DU993" s="155">
        <f t="shared" ref="DU993:DU1024" si="2704">IF(AM993=1,1,0)</f>
        <v>0</v>
      </c>
      <c r="DV993" s="373"/>
      <c r="DW993" s="4891">
        <f t="shared" ref="DW993:DW1024" si="2705">IF(AN993=1,1,0)</f>
        <v>0</v>
      </c>
      <c r="DX993" s="372"/>
      <c r="DY993" s="154">
        <f t="shared" ref="DY993:DY1024" si="2706">IF(AO993=1,1,0)</f>
        <v>0</v>
      </c>
      <c r="DZ993" s="373"/>
      <c r="EA993" s="154">
        <f t="shared" ref="EA993:EA1024" si="2707">IF(AP993=1,1,0)</f>
        <v>0</v>
      </c>
      <c r="EB993" s="373"/>
      <c r="EC993" s="269">
        <f t="shared" ref="EC993:EC1024" si="2708">IF(AQ993=1,1,0)</f>
        <v>0</v>
      </c>
      <c r="ED993" s="376"/>
      <c r="EE993" s="822">
        <f t="shared" si="2667"/>
        <v>0</v>
      </c>
      <c r="EF993" s="377"/>
      <c r="EG993" s="273"/>
      <c r="EH993" s="274"/>
      <c r="EI993" s="275"/>
      <c r="EJ993" s="276"/>
      <c r="EK993" s="275"/>
      <c r="EL993" s="277"/>
      <c r="EM993" s="278"/>
      <c r="EN993" s="372"/>
      <c r="EO993" s="155"/>
      <c r="EP993" s="373"/>
      <c r="ER993" s="194"/>
      <c r="ET993" s="154" t="str">
        <f t="shared" ref="ET993:ET1024" si="2709">IF($AE993=0,"　",VLOOKUP($AE993,ﾚｰｻﾞOP,60,0))</f>
        <v>-</v>
      </c>
      <c r="EU993" s="373"/>
      <c r="EV993" s="154" t="str">
        <f t="shared" ref="EV993:EV1024" si="2710">IF($AE993=0,"　",VLOOKUP($AE993,ﾚｰｻﾞOP,60,0))</f>
        <v>-</v>
      </c>
      <c r="EW993" s="373"/>
      <c r="EX993" s="154"/>
      <c r="EY993" s="367"/>
      <c r="EZ993" s="154"/>
      <c r="FA993" s="367"/>
      <c r="FB993" s="154"/>
      <c r="FC993" s="367"/>
      <c r="FD993" s="154"/>
      <c r="FE993" s="367"/>
      <c r="FF993" s="155"/>
      <c r="FG993" s="367"/>
      <c r="FH993" s="154"/>
      <c r="FI993" s="367"/>
      <c r="FJ993" s="154" t="str">
        <f t="shared" ref="FJ993:FJ1024" si="2711">IF($AE993=0,"　",VLOOKUP($AE993,ﾚｰｻﾞOP,67,0))</f>
        <v>-</v>
      </c>
      <c r="FK993" s="373"/>
      <c r="FL993" s="155" t="str">
        <f t="shared" ref="FL993:FL1024" si="2712">IF($AE993=0,"　",VLOOKUP($AE993,ﾚｰｻﾞOP,68,0))</f>
        <v>-</v>
      </c>
      <c r="FM993" s="279"/>
      <c r="FN993" s="1184"/>
      <c r="FO993" s="280"/>
      <c r="FP993" s="281"/>
      <c r="FQ993" s="282"/>
      <c r="FS993" s="281"/>
      <c r="FT993" s="282"/>
    </row>
    <row r="994" spans="1:176" ht="18.600000000000001" customHeight="1">
      <c r="A994" s="228">
        <f t="shared" si="2621"/>
        <v>984</v>
      </c>
      <c r="B994" s="343" t="str">
        <f t="shared" ref="B994:B998" si="2713">AF994</f>
        <v>4IE</v>
      </c>
      <c r="C994" s="7609">
        <v>46388</v>
      </c>
      <c r="D994" s="1261" t="s">
        <v>34</v>
      </c>
      <c r="E994" s="1262" t="s">
        <v>1806</v>
      </c>
      <c r="F994" s="1564"/>
      <c r="G994" s="1263"/>
      <c r="H994" s="1330" t="s">
        <v>631</v>
      </c>
      <c r="I994" s="1264" t="s">
        <v>61</v>
      </c>
      <c r="J994" s="1264" t="s">
        <v>1999</v>
      </c>
      <c r="K994" s="599" t="s">
        <v>11</v>
      </c>
      <c r="L994" s="600"/>
      <c r="M994" s="354">
        <v>46380</v>
      </c>
      <c r="N994" s="353"/>
      <c r="O994" s="7703">
        <v>46381</v>
      </c>
      <c r="P994" s="353"/>
      <c r="Q994" s="354"/>
      <c r="R994" s="353"/>
      <c r="S994" s="7768"/>
      <c r="T994" s="353"/>
      <c r="U994" s="7826"/>
      <c r="V994" s="353"/>
      <c r="W994" s="356"/>
      <c r="X994" s="357"/>
      <c r="Y994" s="979">
        <v>46031</v>
      </c>
      <c r="Z994" s="979">
        <v>46031</v>
      </c>
      <c r="AA994" s="602"/>
      <c r="AB994" s="979"/>
      <c r="AC994" s="602"/>
      <c r="AD994" s="361"/>
      <c r="AE994" s="362">
        <v>3</v>
      </c>
      <c r="AF994" s="363" t="str">
        <f t="shared" si="2674"/>
        <v>4IE</v>
      </c>
      <c r="AG994" s="364"/>
      <c r="AH994" s="364"/>
      <c r="AI994" s="364"/>
      <c r="AJ994" s="364"/>
      <c r="AK994" s="364"/>
      <c r="AL994" s="364"/>
      <c r="AM994" s="364"/>
      <c r="AN994" s="364"/>
      <c r="AO994" s="364"/>
      <c r="AP994" s="363"/>
      <c r="AQ994" s="255"/>
      <c r="AR994" s="255"/>
      <c r="AS994" s="255"/>
      <c r="AT994" s="255"/>
      <c r="AU994" s="2843">
        <f t="shared" ref="AU994:AU1024" si="2714">IF(AI994="付属済",0,IF(AI994=1,AI994+AP994,0))</f>
        <v>0</v>
      </c>
      <c r="AV994" s="4008">
        <f t="shared" si="2625"/>
        <v>0</v>
      </c>
      <c r="AW994" s="590">
        <f t="shared" si="2675"/>
        <v>1</v>
      </c>
      <c r="AX994" s="369"/>
      <c r="AY994" s="154">
        <f t="shared" si="2676"/>
        <v>1</v>
      </c>
      <c r="AZ994" s="367"/>
      <c r="BA994" s="154">
        <f t="shared" si="2677"/>
        <v>1</v>
      </c>
      <c r="BB994" s="367"/>
      <c r="BC994" s="368">
        <f t="shared" si="2678"/>
        <v>1</v>
      </c>
      <c r="BD994" s="369"/>
      <c r="BE994" s="4599">
        <f t="shared" si="2679"/>
        <v>1</v>
      </c>
      <c r="BF994" s="367"/>
      <c r="BG994" s="368">
        <f t="shared" ref="BG994:BG1024" si="2715">IF($AE994=0,"　",VLOOKUP($AE994,ﾚｰｻﾞOP,10,0))</f>
        <v>1</v>
      </c>
      <c r="BH994" s="367"/>
      <c r="BI994" s="154">
        <f t="shared" si="2680"/>
        <v>1</v>
      </c>
      <c r="BJ994" s="367"/>
      <c r="BK994" s="154" t="str">
        <f t="shared" si="2681"/>
        <v>-</v>
      </c>
      <c r="BL994" s="367"/>
      <c r="BM994" s="154" t="str">
        <f t="shared" si="2682"/>
        <v>-</v>
      </c>
      <c r="BN994" s="367"/>
      <c r="BO994" s="155" t="str">
        <f t="shared" si="2683"/>
        <v>-</v>
      </c>
      <c r="BP994" s="367"/>
      <c r="BQ994" s="154" t="str">
        <f t="shared" si="2684"/>
        <v>-</v>
      </c>
      <c r="BR994" s="369"/>
      <c r="BS994" s="154" t="str">
        <f t="shared" si="2685"/>
        <v>-</v>
      </c>
      <c r="BT994" s="369"/>
      <c r="BU994" s="154" t="str">
        <f t="shared" si="2686"/>
        <v>-</v>
      </c>
      <c r="BV994" s="369"/>
      <c r="BW994" s="154" t="str">
        <f t="shared" si="2687"/>
        <v>-</v>
      </c>
      <c r="BX994" s="367"/>
      <c r="BY994" s="154" t="str">
        <f t="shared" si="2688"/>
        <v>-</v>
      </c>
      <c r="BZ994" s="369"/>
      <c r="CA994" s="154" t="str">
        <f t="shared" si="2689"/>
        <v>-</v>
      </c>
      <c r="CB994" s="367"/>
      <c r="CC994" s="154" t="str">
        <f t="shared" si="2690"/>
        <v>-</v>
      </c>
      <c r="CD994" s="367"/>
      <c r="CE994" s="2850" t="str">
        <f t="shared" ref="CE994:CE1024" si="2716">IF($AE994=0,"　",VLOOKUP($AE994,ﾚｰｻﾞOP,19,0))</f>
        <v>-</v>
      </c>
      <c r="CF994" s="2846"/>
      <c r="CG994" s="2855" t="str">
        <f t="shared" ref="CG994:CG1024" si="2717">IF($AE994=0,"　",VLOOKUP($AE994,ﾚｰｻﾞOP,20,0))</f>
        <v>-</v>
      </c>
      <c r="CH994" s="2851"/>
      <c r="CI994" s="2850" t="str">
        <f t="shared" ref="CI994:CI1024" si="2718">IF($AE994=0,"　",VLOOKUP($AE994,ﾚｰｻﾞOP,21,0))</f>
        <v>-</v>
      </c>
      <c r="CJ994" s="2846"/>
      <c r="CK994" s="2850" t="str">
        <f t="shared" ref="CK994:CK1024" si="2719">IF($AE994=0,"　",VLOOKUP($AE994,ﾚｰｻﾞOP,22,0))</f>
        <v>-</v>
      </c>
      <c r="CL994" s="2851"/>
      <c r="CM994" s="2850" t="str">
        <f t="shared" ref="CM994:CM1024" si="2720">IF($AE994=0,"　",VLOOKUP($AE994,ﾚｰｻﾞOP,23,0))</f>
        <v>-</v>
      </c>
      <c r="CN994" s="2851"/>
      <c r="CO994" s="2855" t="str">
        <f t="shared" ref="CO994:CO1024" si="2721">IF($AE994=0,"　",VLOOKUP($AE994,ﾚｰｻﾞOP,24,0))</f>
        <v>-</v>
      </c>
      <c r="CP994" s="2851"/>
      <c r="CQ994" s="2855" t="str">
        <f t="shared" ref="CQ994:CQ1024" si="2722">IF($AE994=0,"　",VLOOKUP($AE994,ﾚｰｻﾞOP,25,0))</f>
        <v>-</v>
      </c>
      <c r="CR994" s="2851"/>
      <c r="CS994" s="2850" t="str">
        <f t="shared" si="2691"/>
        <v>-</v>
      </c>
      <c r="CT994" s="2851"/>
      <c r="CU994" s="2855"/>
      <c r="CV994" s="2851"/>
      <c r="CW994" s="2850" t="str">
        <f t="shared" si="2692"/>
        <v>-</v>
      </c>
      <c r="CX994" s="2851"/>
      <c r="CY994" s="2855" t="str">
        <f t="shared" si="2693"/>
        <v>-</v>
      </c>
      <c r="CZ994" s="2851"/>
      <c r="DA994" s="154" t="str">
        <f t="shared" si="2694"/>
        <v>-</v>
      </c>
      <c r="DB994" s="369"/>
      <c r="DC994" s="155" t="str">
        <f t="shared" si="2695"/>
        <v>-</v>
      </c>
      <c r="DD994" s="367"/>
      <c r="DE994" s="374">
        <f t="shared" si="2696"/>
        <v>0</v>
      </c>
      <c r="DF994" s="373"/>
      <c r="DG994" s="818">
        <f t="shared" si="2697"/>
        <v>0</v>
      </c>
      <c r="DH994" s="372"/>
      <c r="DI994" s="267">
        <f t="shared" si="2698"/>
        <v>0</v>
      </c>
      <c r="DJ994" s="373"/>
      <c r="DK994" s="374">
        <f t="shared" si="2699"/>
        <v>0</v>
      </c>
      <c r="DL994" s="373"/>
      <c r="DM994" s="375">
        <f t="shared" si="2700"/>
        <v>0</v>
      </c>
      <c r="DN994" s="373"/>
      <c r="DO994" s="155">
        <f t="shared" si="2701"/>
        <v>0</v>
      </c>
      <c r="DP994" s="372"/>
      <c r="DQ994" s="155">
        <f t="shared" si="2702"/>
        <v>0</v>
      </c>
      <c r="DR994" s="373"/>
      <c r="DS994" s="155">
        <f t="shared" si="2703"/>
        <v>0</v>
      </c>
      <c r="DT994" s="372"/>
      <c r="DU994" s="155">
        <f t="shared" si="2704"/>
        <v>0</v>
      </c>
      <c r="DV994" s="373"/>
      <c r="DW994" s="4891">
        <f t="shared" si="2705"/>
        <v>0</v>
      </c>
      <c r="DX994" s="372"/>
      <c r="DY994" s="154">
        <f t="shared" si="2706"/>
        <v>0</v>
      </c>
      <c r="DZ994" s="373"/>
      <c r="EA994" s="154">
        <f t="shared" si="2707"/>
        <v>0</v>
      </c>
      <c r="EB994" s="373"/>
      <c r="EC994" s="269">
        <f t="shared" si="2708"/>
        <v>0</v>
      </c>
      <c r="ED994" s="376"/>
      <c r="EE994" s="822">
        <f t="shared" si="2667"/>
        <v>0</v>
      </c>
      <c r="EF994" s="377"/>
      <c r="EG994" s="273"/>
      <c r="EH994" s="274"/>
      <c r="EI994" s="275"/>
      <c r="EJ994" s="276"/>
      <c r="EK994" s="275"/>
      <c r="EL994" s="277"/>
      <c r="EM994" s="278" t="str">
        <f t="shared" ref="EM994:EM1024" si="2723">IF(CE994="-"," ",IF(AR994=1,1," "))</f>
        <v xml:space="preserve"> </v>
      </c>
      <c r="EN994" s="372"/>
      <c r="EO994" s="155">
        <f t="shared" ref="EO994:EO1024" si="2724">IF(AT994=1,1,0)</f>
        <v>0</v>
      </c>
      <c r="EP994" s="373"/>
      <c r="ER994" s="194"/>
      <c r="ET994" s="154" t="str">
        <f t="shared" si="2709"/>
        <v>-</v>
      </c>
      <c r="EU994" s="373"/>
      <c r="EV994" s="154" t="str">
        <f t="shared" si="2710"/>
        <v>-</v>
      </c>
      <c r="EW994" s="373"/>
      <c r="EX994" s="154"/>
      <c r="EY994" s="367"/>
      <c r="EZ994" s="154"/>
      <c r="FA994" s="367"/>
      <c r="FB994" s="154"/>
      <c r="FC994" s="367"/>
      <c r="FD994" s="154"/>
      <c r="FE994" s="367"/>
      <c r="FF994" s="155"/>
      <c r="FG994" s="367"/>
      <c r="FH994" s="154"/>
      <c r="FI994" s="367"/>
      <c r="FJ994" s="154" t="str">
        <f t="shared" si="2711"/>
        <v>-</v>
      </c>
      <c r="FK994" s="373"/>
      <c r="FL994" s="155" t="str">
        <f t="shared" si="2712"/>
        <v>-</v>
      </c>
      <c r="FM994" s="279"/>
      <c r="FN994" s="1184"/>
      <c r="FO994" s="280"/>
      <c r="FP994" s="281"/>
      <c r="FQ994" s="282"/>
      <c r="FS994" s="281"/>
      <c r="FT994" s="282"/>
    </row>
    <row r="995" spans="1:176" ht="18.600000000000001" customHeight="1">
      <c r="A995" s="228">
        <f t="shared" si="2621"/>
        <v>985</v>
      </c>
      <c r="B995" s="343" t="str">
        <f t="shared" si="2713"/>
        <v>4IE</v>
      </c>
      <c r="C995" s="7609">
        <v>46388</v>
      </c>
      <c r="D995" s="7724" t="s">
        <v>990</v>
      </c>
      <c r="E995" s="7725" t="s">
        <v>2499</v>
      </c>
      <c r="F995" s="1564"/>
      <c r="G995" s="1263"/>
      <c r="H995" s="1330" t="s">
        <v>629</v>
      </c>
      <c r="I995" s="1264" t="s">
        <v>992</v>
      </c>
      <c r="J995" s="1264" t="s">
        <v>2493</v>
      </c>
      <c r="K995" s="599" t="s">
        <v>11</v>
      </c>
      <c r="L995" s="600"/>
      <c r="M995" s="354">
        <v>46380</v>
      </c>
      <c r="N995" s="353"/>
      <c r="O995" s="7703">
        <v>46381</v>
      </c>
      <c r="P995" s="353"/>
      <c r="Q995" s="354"/>
      <c r="R995" s="353"/>
      <c r="S995" s="7703"/>
      <c r="T995" s="353"/>
      <c r="U995" s="7826"/>
      <c r="V995" s="353"/>
      <c r="W995" s="356"/>
      <c r="X995" s="357"/>
      <c r="Y995" s="979">
        <v>46034</v>
      </c>
      <c r="Z995" s="979">
        <v>46034</v>
      </c>
      <c r="AA995" s="602"/>
      <c r="AB995" s="979"/>
      <c r="AC995" s="602"/>
      <c r="AD995" s="361"/>
      <c r="AE995" s="362">
        <v>25</v>
      </c>
      <c r="AF995" s="363" t="str">
        <f t="shared" si="2674"/>
        <v>4IE</v>
      </c>
      <c r="AG995" s="364"/>
      <c r="AH995" s="364"/>
      <c r="AI995" s="364"/>
      <c r="AJ995" s="364"/>
      <c r="AK995" s="364"/>
      <c r="AL995" s="364"/>
      <c r="AM995" s="364"/>
      <c r="AN995" s="364"/>
      <c r="AO995" s="364"/>
      <c r="AP995" s="363"/>
      <c r="AQ995" s="255"/>
      <c r="AR995" s="255"/>
      <c r="AS995" s="255"/>
      <c r="AT995" s="255"/>
      <c r="AU995" s="2843">
        <f t="shared" si="2714"/>
        <v>0</v>
      </c>
      <c r="AV995" s="4008">
        <f t="shared" si="2625"/>
        <v>0</v>
      </c>
      <c r="AW995" s="590" t="str">
        <f t="shared" si="2675"/>
        <v>-</v>
      </c>
      <c r="AX995" s="369"/>
      <c r="AY995" s="154" t="str">
        <f t="shared" si="2676"/>
        <v>-</v>
      </c>
      <c r="AZ995" s="367"/>
      <c r="BA995" s="154" t="str">
        <f t="shared" si="2677"/>
        <v>-</v>
      </c>
      <c r="BB995" s="367"/>
      <c r="BC995" s="368" t="str">
        <f t="shared" si="2678"/>
        <v>-</v>
      </c>
      <c r="BD995" s="369"/>
      <c r="BE995" s="4599" t="str">
        <f t="shared" si="2679"/>
        <v>-</v>
      </c>
      <c r="BF995" s="367"/>
      <c r="BG995" s="368" t="str">
        <f t="shared" si="2715"/>
        <v>-</v>
      </c>
      <c r="BH995" s="367"/>
      <c r="BI995" s="154" t="str">
        <f t="shared" si="2680"/>
        <v>-</v>
      </c>
      <c r="BJ995" s="367"/>
      <c r="BK995" s="154" t="str">
        <f t="shared" si="2681"/>
        <v>-</v>
      </c>
      <c r="BL995" s="367"/>
      <c r="BM995" s="154" t="str">
        <f t="shared" si="2682"/>
        <v>-</v>
      </c>
      <c r="BN995" s="367"/>
      <c r="BO995" s="155" t="str">
        <f t="shared" si="2683"/>
        <v>-</v>
      </c>
      <c r="BP995" s="367"/>
      <c r="BQ995" s="154" t="str">
        <f t="shared" si="2684"/>
        <v>-</v>
      </c>
      <c r="BR995" s="369"/>
      <c r="BS995" s="154" t="str">
        <f t="shared" si="2685"/>
        <v>-</v>
      </c>
      <c r="BT995" s="369"/>
      <c r="BU995" s="154" t="str">
        <f t="shared" si="2686"/>
        <v>-</v>
      </c>
      <c r="BV995" s="369"/>
      <c r="BW995" s="154" t="str">
        <f t="shared" si="2687"/>
        <v>-</v>
      </c>
      <c r="BX995" s="367"/>
      <c r="BY995" s="154" t="str">
        <f t="shared" si="2688"/>
        <v>-</v>
      </c>
      <c r="BZ995" s="369"/>
      <c r="CA995" s="154" t="str">
        <f t="shared" si="2689"/>
        <v>-</v>
      </c>
      <c r="CB995" s="367"/>
      <c r="CC995" s="154" t="str">
        <f t="shared" si="2690"/>
        <v>-</v>
      </c>
      <c r="CD995" s="367"/>
      <c r="CE995" s="2850" t="str">
        <f t="shared" si="2716"/>
        <v>-</v>
      </c>
      <c r="CF995" s="2846"/>
      <c r="CG995" s="2855" t="str">
        <f t="shared" si="2717"/>
        <v>-</v>
      </c>
      <c r="CH995" s="2851"/>
      <c r="CI995" s="2850" t="str">
        <f t="shared" si="2718"/>
        <v>-</v>
      </c>
      <c r="CJ995" s="2846"/>
      <c r="CK995" s="2850" t="str">
        <f t="shared" si="2719"/>
        <v>-</v>
      </c>
      <c r="CL995" s="2851"/>
      <c r="CM995" s="2850" t="str">
        <f t="shared" si="2720"/>
        <v>-</v>
      </c>
      <c r="CN995" s="2851"/>
      <c r="CO995" s="2855" t="str">
        <f t="shared" si="2721"/>
        <v>-</v>
      </c>
      <c r="CP995" s="2851"/>
      <c r="CQ995" s="2855" t="str">
        <f t="shared" si="2722"/>
        <v>-</v>
      </c>
      <c r="CR995" s="2851"/>
      <c r="CS995" s="2850" t="str">
        <f t="shared" si="2691"/>
        <v>-</v>
      </c>
      <c r="CT995" s="2851"/>
      <c r="CU995" s="2855"/>
      <c r="CV995" s="2851"/>
      <c r="CW995" s="2850" t="str">
        <f t="shared" si="2692"/>
        <v>-</v>
      </c>
      <c r="CX995" s="2851"/>
      <c r="CY995" s="2855" t="str">
        <f t="shared" si="2693"/>
        <v>-</v>
      </c>
      <c r="CZ995" s="2851"/>
      <c r="DA995" s="154" t="str">
        <f t="shared" si="2694"/>
        <v>-</v>
      </c>
      <c r="DB995" s="369"/>
      <c r="DC995" s="155" t="str">
        <f t="shared" si="2695"/>
        <v>-</v>
      </c>
      <c r="DD995" s="367"/>
      <c r="DE995" s="374">
        <f t="shared" si="2696"/>
        <v>0</v>
      </c>
      <c r="DF995" s="373"/>
      <c r="DG995" s="818">
        <f t="shared" si="2697"/>
        <v>0</v>
      </c>
      <c r="DH995" s="372"/>
      <c r="DI995" s="267">
        <f t="shared" si="2698"/>
        <v>0</v>
      </c>
      <c r="DJ995" s="373"/>
      <c r="DK995" s="374">
        <f t="shared" si="2699"/>
        <v>0</v>
      </c>
      <c r="DL995" s="373"/>
      <c r="DM995" s="375">
        <f t="shared" si="2700"/>
        <v>0</v>
      </c>
      <c r="DN995" s="373"/>
      <c r="DO995" s="155">
        <f t="shared" si="2701"/>
        <v>0</v>
      </c>
      <c r="DP995" s="372"/>
      <c r="DQ995" s="155">
        <f t="shared" si="2702"/>
        <v>0</v>
      </c>
      <c r="DR995" s="373"/>
      <c r="DS995" s="155">
        <f t="shared" si="2703"/>
        <v>0</v>
      </c>
      <c r="DT995" s="372"/>
      <c r="DU995" s="155">
        <f t="shared" si="2704"/>
        <v>0</v>
      </c>
      <c r="DV995" s="373"/>
      <c r="DW995" s="4891">
        <f t="shared" si="2705"/>
        <v>0</v>
      </c>
      <c r="DX995" s="372"/>
      <c r="DY995" s="154">
        <f t="shared" si="2706"/>
        <v>0</v>
      </c>
      <c r="DZ995" s="373"/>
      <c r="EA995" s="154">
        <f t="shared" si="2707"/>
        <v>0</v>
      </c>
      <c r="EB995" s="373"/>
      <c r="EC995" s="269">
        <f t="shared" si="2708"/>
        <v>0</v>
      </c>
      <c r="ED995" s="376"/>
      <c r="EE995" s="822">
        <f t="shared" si="2667"/>
        <v>0</v>
      </c>
      <c r="EF995" s="377"/>
      <c r="EG995" s="273"/>
      <c r="EH995" s="274"/>
      <c r="EI995" s="275"/>
      <c r="EJ995" s="276"/>
      <c r="EK995" s="275"/>
      <c r="EL995" s="277"/>
      <c r="EM995" s="278" t="str">
        <f t="shared" si="2723"/>
        <v xml:space="preserve"> </v>
      </c>
      <c r="EN995" s="372"/>
      <c r="EO995" s="155">
        <f t="shared" si="2724"/>
        <v>0</v>
      </c>
      <c r="EP995" s="373"/>
      <c r="ER995" s="194"/>
      <c r="ET995" s="154">
        <f t="shared" si="2709"/>
        <v>1</v>
      </c>
      <c r="EU995" s="373"/>
      <c r="EV995" s="154">
        <f t="shared" si="2710"/>
        <v>1</v>
      </c>
      <c r="EW995" s="373"/>
      <c r="EX995" s="154"/>
      <c r="EY995" s="367"/>
      <c r="EZ995" s="154"/>
      <c r="FA995" s="367"/>
      <c r="FB995" s="154"/>
      <c r="FC995" s="367"/>
      <c r="FD995" s="154"/>
      <c r="FE995" s="367"/>
      <c r="FF995" s="155"/>
      <c r="FG995" s="367"/>
      <c r="FH995" s="154"/>
      <c r="FI995" s="367"/>
      <c r="FJ995" s="154">
        <f t="shared" si="2711"/>
        <v>1</v>
      </c>
      <c r="FK995" s="373"/>
      <c r="FL995" s="155">
        <f t="shared" si="2712"/>
        <v>1</v>
      </c>
      <c r="FM995" s="279"/>
      <c r="FN995" s="1184"/>
      <c r="FO995" s="280"/>
      <c r="FP995" s="281"/>
      <c r="FQ995" s="282"/>
      <c r="FS995" s="281"/>
      <c r="FT995" s="282"/>
    </row>
    <row r="996" spans="1:176" ht="18.600000000000001" customHeight="1">
      <c r="A996" s="228">
        <f t="shared" si="2621"/>
        <v>986</v>
      </c>
      <c r="B996" s="343" t="str">
        <f t="shared" si="2713"/>
        <v>4IE</v>
      </c>
      <c r="C996" s="7609">
        <v>46388</v>
      </c>
      <c r="D996" s="1261" t="s">
        <v>30</v>
      </c>
      <c r="E996" s="1262" t="s">
        <v>2522</v>
      </c>
      <c r="F996" s="1564"/>
      <c r="G996" s="1263"/>
      <c r="H996" s="1330" t="s">
        <v>630</v>
      </c>
      <c r="I996" s="1264" t="s">
        <v>59</v>
      </c>
      <c r="J996" s="1264" t="s">
        <v>1702</v>
      </c>
      <c r="K996" s="599" t="s">
        <v>11</v>
      </c>
      <c r="L996" s="600"/>
      <c r="M996" s="7703">
        <v>46381</v>
      </c>
      <c r="N996" s="353"/>
      <c r="O996" s="354">
        <v>46382</v>
      </c>
      <c r="P996" s="353"/>
      <c r="Q996" s="354"/>
      <c r="R996" s="353"/>
      <c r="S996" s="354"/>
      <c r="T996" s="353"/>
      <c r="U996" s="7827"/>
      <c r="V996" s="353"/>
      <c r="W996" s="356"/>
      <c r="X996" s="357"/>
      <c r="Y996" s="979">
        <v>46399</v>
      </c>
      <c r="Z996" s="979">
        <v>46399</v>
      </c>
      <c r="AA996" s="602"/>
      <c r="AB996" s="979"/>
      <c r="AC996" s="602"/>
      <c r="AD996" s="361"/>
      <c r="AE996" s="362">
        <v>3</v>
      </c>
      <c r="AF996" s="363" t="str">
        <f t="shared" si="2674"/>
        <v>4IE</v>
      </c>
      <c r="AG996" s="364"/>
      <c r="AH996" s="364"/>
      <c r="AI996" s="364"/>
      <c r="AJ996" s="364"/>
      <c r="AK996" s="364"/>
      <c r="AL996" s="364"/>
      <c r="AM996" s="364"/>
      <c r="AN996" s="364"/>
      <c r="AO996" s="364"/>
      <c r="AP996" s="363"/>
      <c r="AQ996" s="255"/>
      <c r="AR996" s="255"/>
      <c r="AS996" s="255"/>
      <c r="AT996" s="255"/>
      <c r="AU996" s="2843">
        <f t="shared" si="2714"/>
        <v>0</v>
      </c>
      <c r="AV996" s="4008">
        <f t="shared" si="2625"/>
        <v>0</v>
      </c>
      <c r="AW996" s="590">
        <f t="shared" si="2675"/>
        <v>1</v>
      </c>
      <c r="AX996" s="369"/>
      <c r="AY996" s="154">
        <f t="shared" si="2676"/>
        <v>1</v>
      </c>
      <c r="AZ996" s="367"/>
      <c r="BA996" s="154">
        <f t="shared" si="2677"/>
        <v>1</v>
      </c>
      <c r="BB996" s="367"/>
      <c r="BC996" s="368">
        <f t="shared" si="2678"/>
        <v>1</v>
      </c>
      <c r="BD996" s="369"/>
      <c r="BE996" s="4599">
        <f t="shared" si="2679"/>
        <v>1</v>
      </c>
      <c r="BF996" s="367"/>
      <c r="BG996" s="368">
        <f t="shared" si="2715"/>
        <v>1</v>
      </c>
      <c r="BH996" s="367"/>
      <c r="BI996" s="154">
        <f t="shared" si="2680"/>
        <v>1</v>
      </c>
      <c r="BJ996" s="367"/>
      <c r="BK996" s="154" t="str">
        <f t="shared" si="2681"/>
        <v>-</v>
      </c>
      <c r="BL996" s="367"/>
      <c r="BM996" s="154" t="str">
        <f t="shared" si="2682"/>
        <v>-</v>
      </c>
      <c r="BN996" s="367"/>
      <c r="BO996" s="155" t="str">
        <f t="shared" si="2683"/>
        <v>-</v>
      </c>
      <c r="BP996" s="367"/>
      <c r="BQ996" s="154" t="str">
        <f t="shared" si="2684"/>
        <v>-</v>
      </c>
      <c r="BR996" s="369"/>
      <c r="BS996" s="154" t="str">
        <f t="shared" si="2685"/>
        <v>-</v>
      </c>
      <c r="BT996" s="369"/>
      <c r="BU996" s="154" t="str">
        <f t="shared" si="2686"/>
        <v>-</v>
      </c>
      <c r="BV996" s="369"/>
      <c r="BW996" s="154" t="str">
        <f t="shared" si="2687"/>
        <v>-</v>
      </c>
      <c r="BX996" s="367"/>
      <c r="BY996" s="154" t="str">
        <f t="shared" si="2688"/>
        <v>-</v>
      </c>
      <c r="BZ996" s="369"/>
      <c r="CA996" s="154" t="str">
        <f t="shared" si="2689"/>
        <v>-</v>
      </c>
      <c r="CB996" s="367"/>
      <c r="CC996" s="154" t="str">
        <f t="shared" si="2690"/>
        <v>-</v>
      </c>
      <c r="CD996" s="367"/>
      <c r="CE996" s="2850" t="str">
        <f t="shared" si="2716"/>
        <v>-</v>
      </c>
      <c r="CF996" s="2846"/>
      <c r="CG996" s="2855" t="str">
        <f t="shared" si="2717"/>
        <v>-</v>
      </c>
      <c r="CH996" s="2851"/>
      <c r="CI996" s="2850" t="str">
        <f t="shared" si="2718"/>
        <v>-</v>
      </c>
      <c r="CJ996" s="2846"/>
      <c r="CK996" s="2850" t="str">
        <f t="shared" si="2719"/>
        <v>-</v>
      </c>
      <c r="CL996" s="2851"/>
      <c r="CM996" s="2850" t="str">
        <f t="shared" si="2720"/>
        <v>-</v>
      </c>
      <c r="CN996" s="2851"/>
      <c r="CO996" s="2855" t="str">
        <f t="shared" si="2721"/>
        <v>-</v>
      </c>
      <c r="CP996" s="2851"/>
      <c r="CQ996" s="2855" t="str">
        <f t="shared" si="2722"/>
        <v>-</v>
      </c>
      <c r="CR996" s="2851"/>
      <c r="CS996" s="2850" t="str">
        <f t="shared" si="2691"/>
        <v>-</v>
      </c>
      <c r="CT996" s="2851"/>
      <c r="CU996" s="2855"/>
      <c r="CV996" s="2851"/>
      <c r="CW996" s="2850" t="str">
        <f t="shared" si="2692"/>
        <v>-</v>
      </c>
      <c r="CX996" s="2851"/>
      <c r="CY996" s="2855" t="str">
        <f t="shared" si="2693"/>
        <v>-</v>
      </c>
      <c r="CZ996" s="2851"/>
      <c r="DA996" s="154" t="str">
        <f t="shared" si="2694"/>
        <v>-</v>
      </c>
      <c r="DB996" s="369"/>
      <c r="DC996" s="155" t="str">
        <f t="shared" si="2695"/>
        <v>-</v>
      </c>
      <c r="DD996" s="367"/>
      <c r="DE996" s="374">
        <f t="shared" si="2696"/>
        <v>0</v>
      </c>
      <c r="DF996" s="373"/>
      <c r="DG996" s="818">
        <f t="shared" si="2697"/>
        <v>0</v>
      </c>
      <c r="DH996" s="372"/>
      <c r="DI996" s="267">
        <f t="shared" si="2698"/>
        <v>0</v>
      </c>
      <c r="DJ996" s="373"/>
      <c r="DK996" s="374">
        <f t="shared" si="2699"/>
        <v>0</v>
      </c>
      <c r="DL996" s="373"/>
      <c r="DM996" s="375">
        <f t="shared" si="2700"/>
        <v>0</v>
      </c>
      <c r="DN996" s="373"/>
      <c r="DO996" s="155">
        <f t="shared" si="2701"/>
        <v>0</v>
      </c>
      <c r="DP996" s="372"/>
      <c r="DQ996" s="155">
        <f t="shared" si="2702"/>
        <v>0</v>
      </c>
      <c r="DR996" s="373"/>
      <c r="DS996" s="155">
        <f t="shared" si="2703"/>
        <v>0</v>
      </c>
      <c r="DT996" s="372"/>
      <c r="DU996" s="155">
        <f t="shared" si="2704"/>
        <v>0</v>
      </c>
      <c r="DV996" s="373"/>
      <c r="DW996" s="4891">
        <f t="shared" si="2705"/>
        <v>0</v>
      </c>
      <c r="DX996" s="372"/>
      <c r="DY996" s="154">
        <f t="shared" si="2706"/>
        <v>0</v>
      </c>
      <c r="DZ996" s="373"/>
      <c r="EA996" s="154">
        <f t="shared" si="2707"/>
        <v>0</v>
      </c>
      <c r="EB996" s="373"/>
      <c r="EC996" s="269">
        <f t="shared" si="2708"/>
        <v>0</v>
      </c>
      <c r="ED996" s="376"/>
      <c r="EE996" s="822">
        <f t="shared" si="2667"/>
        <v>0</v>
      </c>
      <c r="EF996" s="377"/>
      <c r="EG996" s="273"/>
      <c r="EH996" s="274"/>
      <c r="EI996" s="275"/>
      <c r="EJ996" s="276"/>
      <c r="EK996" s="275"/>
      <c r="EL996" s="277"/>
      <c r="EM996" s="278" t="str">
        <f t="shared" si="2723"/>
        <v xml:space="preserve"> </v>
      </c>
      <c r="EN996" s="372"/>
      <c r="EO996" s="155">
        <f t="shared" si="2724"/>
        <v>0</v>
      </c>
      <c r="EP996" s="373"/>
      <c r="ER996" s="194"/>
      <c r="ET996" s="154" t="str">
        <f t="shared" si="2709"/>
        <v>-</v>
      </c>
      <c r="EU996" s="373"/>
      <c r="EV996" s="154" t="str">
        <f t="shared" si="2710"/>
        <v>-</v>
      </c>
      <c r="EW996" s="373"/>
      <c r="EX996" s="154"/>
      <c r="EY996" s="367"/>
      <c r="EZ996" s="154"/>
      <c r="FA996" s="367"/>
      <c r="FB996" s="154"/>
      <c r="FC996" s="367"/>
      <c r="FD996" s="154"/>
      <c r="FE996" s="367"/>
      <c r="FF996" s="155"/>
      <c r="FG996" s="367"/>
      <c r="FH996" s="154"/>
      <c r="FI996" s="367"/>
      <c r="FJ996" s="154" t="str">
        <f t="shared" si="2711"/>
        <v>-</v>
      </c>
      <c r="FK996" s="373"/>
      <c r="FL996" s="155" t="str">
        <f t="shared" si="2712"/>
        <v>-</v>
      </c>
      <c r="FM996" s="279"/>
      <c r="FN996" s="1184"/>
      <c r="FO996" s="280"/>
      <c r="FP996" s="281"/>
      <c r="FQ996" s="282"/>
      <c r="FS996" s="281"/>
      <c r="FT996" s="282"/>
    </row>
    <row r="997" spans="1:176" ht="18.600000000000001" customHeight="1">
      <c r="A997" s="228">
        <f t="shared" si="2621"/>
        <v>987</v>
      </c>
      <c r="B997" s="343" t="str">
        <f t="shared" si="2713"/>
        <v>4IE</v>
      </c>
      <c r="C997" s="1008">
        <v>46419</v>
      </c>
      <c r="D997" s="7724" t="s">
        <v>2276</v>
      </c>
      <c r="E997" s="7725" t="s">
        <v>2519</v>
      </c>
      <c r="F997" s="1564"/>
      <c r="G997" s="1263"/>
      <c r="H997" s="1330" t="s">
        <v>629</v>
      </c>
      <c r="I997" s="1264" t="s">
        <v>992</v>
      </c>
      <c r="J997" s="1264" t="s">
        <v>2493</v>
      </c>
      <c r="K997" s="599" t="s">
        <v>11</v>
      </c>
      <c r="L997" s="600"/>
      <c r="M997" s="7703">
        <v>46381</v>
      </c>
      <c r="N997" s="353"/>
      <c r="O997" s="354"/>
      <c r="P997" s="353"/>
      <c r="Q997" s="354"/>
      <c r="R997" s="353"/>
      <c r="S997" s="354"/>
      <c r="T997" s="353"/>
      <c r="U997" s="7828"/>
      <c r="V997" s="353"/>
      <c r="W997" s="7738"/>
      <c r="X997" s="357"/>
      <c r="Y997" s="979">
        <v>46036</v>
      </c>
      <c r="Z997" s="979">
        <v>46036</v>
      </c>
      <c r="AA997" s="602"/>
      <c r="AB997" s="979"/>
      <c r="AC997" s="602"/>
      <c r="AD997" s="361"/>
      <c r="AE997" s="362">
        <v>25</v>
      </c>
      <c r="AF997" s="363" t="str">
        <f t="shared" si="2674"/>
        <v>4IE</v>
      </c>
      <c r="AG997" s="364"/>
      <c r="AH997" s="364"/>
      <c r="AI997" s="364"/>
      <c r="AJ997" s="364"/>
      <c r="AK997" s="364"/>
      <c r="AL997" s="364"/>
      <c r="AM997" s="364"/>
      <c r="AN997" s="364"/>
      <c r="AO997" s="364"/>
      <c r="AP997" s="363"/>
      <c r="AQ997" s="255"/>
      <c r="AR997" s="255"/>
      <c r="AS997" s="255"/>
      <c r="AT997" s="255"/>
      <c r="AU997" s="2843">
        <f t="shared" si="2714"/>
        <v>0</v>
      </c>
      <c r="AV997" s="4008">
        <f t="shared" si="2625"/>
        <v>0</v>
      </c>
      <c r="AW997" s="590" t="str">
        <f t="shared" si="2675"/>
        <v>-</v>
      </c>
      <c r="AX997" s="369"/>
      <c r="AY997" s="154" t="str">
        <f t="shared" si="2676"/>
        <v>-</v>
      </c>
      <c r="AZ997" s="367"/>
      <c r="BA997" s="154" t="str">
        <f t="shared" si="2677"/>
        <v>-</v>
      </c>
      <c r="BB997" s="367"/>
      <c r="BC997" s="368" t="str">
        <f t="shared" si="2678"/>
        <v>-</v>
      </c>
      <c r="BD997" s="369"/>
      <c r="BE997" s="4599" t="str">
        <f t="shared" si="2679"/>
        <v>-</v>
      </c>
      <c r="BF997" s="367"/>
      <c r="BG997" s="368" t="str">
        <f t="shared" si="2715"/>
        <v>-</v>
      </c>
      <c r="BH997" s="367"/>
      <c r="BI997" s="154" t="str">
        <f t="shared" si="2680"/>
        <v>-</v>
      </c>
      <c r="BJ997" s="367"/>
      <c r="BK997" s="154" t="str">
        <f t="shared" si="2681"/>
        <v>-</v>
      </c>
      <c r="BL997" s="367"/>
      <c r="BM997" s="154" t="str">
        <f t="shared" si="2682"/>
        <v>-</v>
      </c>
      <c r="BN997" s="367"/>
      <c r="BO997" s="155" t="str">
        <f t="shared" si="2683"/>
        <v>-</v>
      </c>
      <c r="BP997" s="367"/>
      <c r="BQ997" s="154" t="str">
        <f t="shared" si="2684"/>
        <v>-</v>
      </c>
      <c r="BR997" s="369"/>
      <c r="BS997" s="154" t="str">
        <f t="shared" si="2685"/>
        <v>-</v>
      </c>
      <c r="BT997" s="369"/>
      <c r="BU997" s="154" t="str">
        <f t="shared" si="2686"/>
        <v>-</v>
      </c>
      <c r="BV997" s="369"/>
      <c r="BW997" s="154" t="str">
        <f t="shared" si="2687"/>
        <v>-</v>
      </c>
      <c r="BX997" s="367"/>
      <c r="BY997" s="154" t="str">
        <f t="shared" si="2688"/>
        <v>-</v>
      </c>
      <c r="BZ997" s="369"/>
      <c r="CA997" s="154" t="str">
        <f t="shared" si="2689"/>
        <v>-</v>
      </c>
      <c r="CB997" s="367"/>
      <c r="CC997" s="154" t="str">
        <f t="shared" si="2690"/>
        <v>-</v>
      </c>
      <c r="CD997" s="367"/>
      <c r="CE997" s="2850" t="str">
        <f t="shared" si="2716"/>
        <v>-</v>
      </c>
      <c r="CF997" s="2846"/>
      <c r="CG997" s="2855" t="str">
        <f t="shared" si="2717"/>
        <v>-</v>
      </c>
      <c r="CH997" s="2851"/>
      <c r="CI997" s="2850" t="str">
        <f t="shared" si="2718"/>
        <v>-</v>
      </c>
      <c r="CJ997" s="2846"/>
      <c r="CK997" s="2850" t="str">
        <f t="shared" si="2719"/>
        <v>-</v>
      </c>
      <c r="CL997" s="2851"/>
      <c r="CM997" s="2850" t="str">
        <f t="shared" si="2720"/>
        <v>-</v>
      </c>
      <c r="CN997" s="2851"/>
      <c r="CO997" s="2855" t="str">
        <f t="shared" si="2721"/>
        <v>-</v>
      </c>
      <c r="CP997" s="2851"/>
      <c r="CQ997" s="2855" t="str">
        <f t="shared" si="2722"/>
        <v>-</v>
      </c>
      <c r="CR997" s="2851"/>
      <c r="CS997" s="2850" t="str">
        <f t="shared" si="2691"/>
        <v>-</v>
      </c>
      <c r="CT997" s="2851"/>
      <c r="CU997" s="2855"/>
      <c r="CV997" s="2851"/>
      <c r="CW997" s="2850" t="str">
        <f t="shared" si="2692"/>
        <v>-</v>
      </c>
      <c r="CX997" s="2851"/>
      <c r="CY997" s="2855" t="str">
        <f t="shared" si="2693"/>
        <v>-</v>
      </c>
      <c r="CZ997" s="2851"/>
      <c r="DA997" s="154" t="str">
        <f t="shared" si="2694"/>
        <v>-</v>
      </c>
      <c r="DB997" s="369"/>
      <c r="DC997" s="155" t="str">
        <f t="shared" si="2695"/>
        <v>-</v>
      </c>
      <c r="DD997" s="367"/>
      <c r="DE997" s="374">
        <f t="shared" si="2696"/>
        <v>0</v>
      </c>
      <c r="DF997" s="373"/>
      <c r="DG997" s="818">
        <f t="shared" si="2697"/>
        <v>0</v>
      </c>
      <c r="DH997" s="372"/>
      <c r="DI997" s="267">
        <f t="shared" si="2698"/>
        <v>0</v>
      </c>
      <c r="DJ997" s="373"/>
      <c r="DK997" s="374">
        <f t="shared" si="2699"/>
        <v>0</v>
      </c>
      <c r="DL997" s="373"/>
      <c r="DM997" s="375">
        <f t="shared" si="2700"/>
        <v>0</v>
      </c>
      <c r="DN997" s="373"/>
      <c r="DO997" s="155">
        <f t="shared" si="2701"/>
        <v>0</v>
      </c>
      <c r="DP997" s="372"/>
      <c r="DQ997" s="155">
        <f t="shared" si="2702"/>
        <v>0</v>
      </c>
      <c r="DR997" s="373"/>
      <c r="DS997" s="155">
        <f t="shared" si="2703"/>
        <v>0</v>
      </c>
      <c r="DT997" s="372"/>
      <c r="DU997" s="155">
        <f t="shared" si="2704"/>
        <v>0</v>
      </c>
      <c r="DV997" s="373"/>
      <c r="DW997" s="4891">
        <f t="shared" si="2705"/>
        <v>0</v>
      </c>
      <c r="DX997" s="372"/>
      <c r="DY997" s="154">
        <f t="shared" si="2706"/>
        <v>0</v>
      </c>
      <c r="DZ997" s="373"/>
      <c r="EA997" s="154">
        <f t="shared" si="2707"/>
        <v>0</v>
      </c>
      <c r="EB997" s="373"/>
      <c r="EC997" s="269">
        <f t="shared" si="2708"/>
        <v>0</v>
      </c>
      <c r="ED997" s="376"/>
      <c r="EE997" s="6971">
        <f t="shared" si="2667"/>
        <v>0</v>
      </c>
      <c r="EF997" s="7015"/>
      <c r="EG997" s="273"/>
      <c r="EH997" s="274"/>
      <c r="EI997" s="275"/>
      <c r="EJ997" s="276"/>
      <c r="EK997" s="275"/>
      <c r="EL997" s="277"/>
      <c r="EM997" s="278" t="str">
        <f t="shared" si="2723"/>
        <v xml:space="preserve"> </v>
      </c>
      <c r="EN997" s="372"/>
      <c r="EO997" s="155">
        <f t="shared" si="2724"/>
        <v>0</v>
      </c>
      <c r="EP997" s="373"/>
      <c r="ER997" s="194"/>
      <c r="ET997" s="154">
        <f t="shared" si="2709"/>
        <v>1</v>
      </c>
      <c r="EU997" s="373"/>
      <c r="EV997" s="154">
        <f t="shared" si="2710"/>
        <v>1</v>
      </c>
      <c r="EW997" s="373"/>
      <c r="EX997" s="154"/>
      <c r="EY997" s="367"/>
      <c r="EZ997" s="154"/>
      <c r="FA997" s="367"/>
      <c r="FB997" s="154"/>
      <c r="FC997" s="367"/>
      <c r="FD997" s="154"/>
      <c r="FE997" s="367"/>
      <c r="FF997" s="155"/>
      <c r="FG997" s="367"/>
      <c r="FH997" s="154"/>
      <c r="FI997" s="367"/>
      <c r="FJ997" s="154">
        <f t="shared" si="2711"/>
        <v>1</v>
      </c>
      <c r="FK997" s="373"/>
      <c r="FL997" s="155">
        <f t="shared" si="2712"/>
        <v>1</v>
      </c>
      <c r="FM997" s="279"/>
      <c r="FN997" s="1184"/>
      <c r="FO997" s="280"/>
      <c r="FP997" s="281"/>
      <c r="FQ997" s="282"/>
      <c r="FS997" s="281"/>
      <c r="FT997" s="282"/>
    </row>
    <row r="998" spans="1:176" ht="18.600000000000001" customHeight="1">
      <c r="A998" s="228">
        <f t="shared" si="2621"/>
        <v>988</v>
      </c>
      <c r="B998" s="343" t="str">
        <f t="shared" si="2713"/>
        <v>4IE</v>
      </c>
      <c r="C998" s="1008">
        <v>46419</v>
      </c>
      <c r="D998" s="1261" t="s">
        <v>29</v>
      </c>
      <c r="E998" s="1262" t="s">
        <v>2523</v>
      </c>
      <c r="F998" s="1564"/>
      <c r="G998" s="1263"/>
      <c r="H998" s="1330" t="s">
        <v>629</v>
      </c>
      <c r="I998" s="1264" t="s">
        <v>992</v>
      </c>
      <c r="J998" s="1264" t="s">
        <v>2493</v>
      </c>
      <c r="K998" s="599" t="s">
        <v>11</v>
      </c>
      <c r="L998" s="600"/>
      <c r="M998" s="7703">
        <v>46381</v>
      </c>
      <c r="N998" s="353"/>
      <c r="O998" s="354"/>
      <c r="P998" s="353"/>
      <c r="Q998" s="354"/>
      <c r="R998" s="353"/>
      <c r="S998" s="354"/>
      <c r="T998" s="353"/>
      <c r="U998" s="7794"/>
      <c r="V998" s="353"/>
      <c r="W998" s="7770"/>
      <c r="X998" s="357"/>
      <c r="Y998" s="979">
        <v>46401</v>
      </c>
      <c r="Z998" s="979">
        <v>46401</v>
      </c>
      <c r="AA998" s="602"/>
      <c r="AB998" s="979"/>
      <c r="AC998" s="602"/>
      <c r="AD998" s="361"/>
      <c r="AE998" s="362">
        <v>6</v>
      </c>
      <c r="AF998" s="363" t="str">
        <f t="shared" si="2674"/>
        <v>4IE</v>
      </c>
      <c r="AG998" s="364"/>
      <c r="AH998" s="364"/>
      <c r="AI998" s="364"/>
      <c r="AJ998" s="364"/>
      <c r="AK998" s="364"/>
      <c r="AL998" s="364"/>
      <c r="AM998" s="364"/>
      <c r="AN998" s="364"/>
      <c r="AO998" s="364"/>
      <c r="AP998" s="363"/>
      <c r="AQ998" s="255"/>
      <c r="AR998" s="255"/>
      <c r="AS998" s="255"/>
      <c r="AT998" s="255"/>
      <c r="AU998" s="2843">
        <f t="shared" si="2714"/>
        <v>0</v>
      </c>
      <c r="AV998" s="4008">
        <f t="shared" si="2625"/>
        <v>0</v>
      </c>
      <c r="AW998" s="590">
        <f t="shared" si="2675"/>
        <v>1</v>
      </c>
      <c r="AX998" s="369"/>
      <c r="AY998" s="154">
        <f t="shared" si="2676"/>
        <v>1</v>
      </c>
      <c r="AZ998" s="367"/>
      <c r="BA998" s="154">
        <f t="shared" si="2677"/>
        <v>1</v>
      </c>
      <c r="BB998" s="367"/>
      <c r="BC998" s="368">
        <f t="shared" si="2678"/>
        <v>1</v>
      </c>
      <c r="BD998" s="369"/>
      <c r="BE998" s="4599">
        <f t="shared" si="2679"/>
        <v>1</v>
      </c>
      <c r="BF998" s="367"/>
      <c r="BG998" s="368">
        <f t="shared" si="2715"/>
        <v>1</v>
      </c>
      <c r="BH998" s="367"/>
      <c r="BI998" s="154" t="str">
        <f t="shared" si="2680"/>
        <v>-</v>
      </c>
      <c r="BJ998" s="367"/>
      <c r="BK998" s="154" t="str">
        <f t="shared" si="2681"/>
        <v>-</v>
      </c>
      <c r="BL998" s="367"/>
      <c r="BM998" s="154" t="str">
        <f t="shared" si="2682"/>
        <v>-</v>
      </c>
      <c r="BN998" s="367"/>
      <c r="BO998" s="155" t="str">
        <f t="shared" si="2683"/>
        <v>-</v>
      </c>
      <c r="BP998" s="367"/>
      <c r="BQ998" s="154">
        <f t="shared" si="2684"/>
        <v>1</v>
      </c>
      <c r="BR998" s="369"/>
      <c r="BS998" s="154" t="str">
        <f t="shared" si="2685"/>
        <v>-</v>
      </c>
      <c r="BT998" s="369"/>
      <c r="BU998" s="154" t="str">
        <f t="shared" si="2686"/>
        <v>-</v>
      </c>
      <c r="BV998" s="369"/>
      <c r="BW998" s="154" t="str">
        <f t="shared" si="2687"/>
        <v>-</v>
      </c>
      <c r="BX998" s="367"/>
      <c r="BY998" s="154" t="str">
        <f t="shared" si="2688"/>
        <v>-</v>
      </c>
      <c r="BZ998" s="369"/>
      <c r="CA998" s="154" t="str">
        <f t="shared" si="2689"/>
        <v>-</v>
      </c>
      <c r="CB998" s="367"/>
      <c r="CC998" s="154" t="str">
        <f t="shared" si="2690"/>
        <v>-</v>
      </c>
      <c r="CD998" s="367"/>
      <c r="CE998" s="2850" t="str">
        <f t="shared" si="2716"/>
        <v>-</v>
      </c>
      <c r="CF998" s="2846"/>
      <c r="CG998" s="2855" t="str">
        <f t="shared" si="2717"/>
        <v>-</v>
      </c>
      <c r="CH998" s="2851"/>
      <c r="CI998" s="2850" t="str">
        <f t="shared" si="2718"/>
        <v>-</v>
      </c>
      <c r="CJ998" s="2846"/>
      <c r="CK998" s="2850" t="str">
        <f t="shared" si="2719"/>
        <v>-</v>
      </c>
      <c r="CL998" s="2851"/>
      <c r="CM998" s="2850" t="str">
        <f t="shared" si="2720"/>
        <v>-</v>
      </c>
      <c r="CN998" s="2851"/>
      <c r="CO998" s="2855" t="str">
        <f t="shared" si="2721"/>
        <v>-</v>
      </c>
      <c r="CP998" s="2851"/>
      <c r="CQ998" s="2855" t="str">
        <f t="shared" si="2722"/>
        <v>-</v>
      </c>
      <c r="CR998" s="2851"/>
      <c r="CS998" s="2850" t="str">
        <f t="shared" si="2691"/>
        <v>-</v>
      </c>
      <c r="CT998" s="2851"/>
      <c r="CU998" s="2855"/>
      <c r="CV998" s="2851"/>
      <c r="CW998" s="2850" t="str">
        <f t="shared" si="2692"/>
        <v>-</v>
      </c>
      <c r="CX998" s="2851"/>
      <c r="CY998" s="2855" t="str">
        <f t="shared" si="2693"/>
        <v>-</v>
      </c>
      <c r="CZ998" s="2851"/>
      <c r="DA998" s="154" t="str">
        <f t="shared" si="2694"/>
        <v>-</v>
      </c>
      <c r="DB998" s="369"/>
      <c r="DC998" s="155" t="str">
        <f t="shared" si="2695"/>
        <v>-</v>
      </c>
      <c r="DD998" s="367"/>
      <c r="DE998" s="374">
        <f t="shared" si="2696"/>
        <v>0</v>
      </c>
      <c r="DF998" s="373"/>
      <c r="DG998" s="818">
        <f t="shared" si="2697"/>
        <v>0</v>
      </c>
      <c r="DH998" s="372"/>
      <c r="DI998" s="267">
        <f t="shared" si="2698"/>
        <v>0</v>
      </c>
      <c r="DJ998" s="373"/>
      <c r="DK998" s="374">
        <f t="shared" si="2699"/>
        <v>0</v>
      </c>
      <c r="DL998" s="373"/>
      <c r="DM998" s="375">
        <f t="shared" si="2700"/>
        <v>0</v>
      </c>
      <c r="DN998" s="373"/>
      <c r="DO998" s="155">
        <f t="shared" si="2701"/>
        <v>0</v>
      </c>
      <c r="DP998" s="372"/>
      <c r="DQ998" s="155">
        <f t="shared" si="2702"/>
        <v>0</v>
      </c>
      <c r="DR998" s="373"/>
      <c r="DS998" s="155">
        <f t="shared" si="2703"/>
        <v>0</v>
      </c>
      <c r="DT998" s="372"/>
      <c r="DU998" s="155">
        <f t="shared" si="2704"/>
        <v>0</v>
      </c>
      <c r="DV998" s="373"/>
      <c r="DW998" s="4891">
        <f t="shared" si="2705"/>
        <v>0</v>
      </c>
      <c r="DX998" s="372"/>
      <c r="DY998" s="154">
        <f t="shared" si="2706"/>
        <v>0</v>
      </c>
      <c r="DZ998" s="373"/>
      <c r="EA998" s="154">
        <f t="shared" si="2707"/>
        <v>0</v>
      </c>
      <c r="EB998" s="373"/>
      <c r="EC998" s="269">
        <f t="shared" si="2708"/>
        <v>0</v>
      </c>
      <c r="ED998" s="376"/>
      <c r="EE998" s="822">
        <f t="shared" si="2667"/>
        <v>0</v>
      </c>
      <c r="EF998" s="377"/>
      <c r="EG998" s="273"/>
      <c r="EH998" s="274"/>
      <c r="EI998" s="275"/>
      <c r="EJ998" s="276"/>
      <c r="EK998" s="275"/>
      <c r="EL998" s="277"/>
      <c r="EM998" s="278" t="str">
        <f t="shared" si="2723"/>
        <v xml:space="preserve"> </v>
      </c>
      <c r="EN998" s="372"/>
      <c r="EO998" s="155">
        <f t="shared" si="2724"/>
        <v>0</v>
      </c>
      <c r="EP998" s="373"/>
      <c r="ER998" s="194"/>
      <c r="ET998" s="154" t="str">
        <f t="shared" si="2709"/>
        <v>-</v>
      </c>
      <c r="EU998" s="373"/>
      <c r="EV998" s="154" t="str">
        <f t="shared" si="2710"/>
        <v>-</v>
      </c>
      <c r="EW998" s="373"/>
      <c r="EX998" s="154"/>
      <c r="EY998" s="367"/>
      <c r="EZ998" s="154"/>
      <c r="FA998" s="367"/>
      <c r="FB998" s="154"/>
      <c r="FC998" s="367"/>
      <c r="FD998" s="154"/>
      <c r="FE998" s="367"/>
      <c r="FF998" s="155"/>
      <c r="FG998" s="367"/>
      <c r="FH998" s="154"/>
      <c r="FI998" s="367"/>
      <c r="FJ998" s="154" t="str">
        <f t="shared" si="2711"/>
        <v>-</v>
      </c>
      <c r="FK998" s="373"/>
      <c r="FL998" s="155" t="str">
        <f t="shared" si="2712"/>
        <v>-</v>
      </c>
      <c r="FM998" s="279"/>
      <c r="FN998" s="1184"/>
      <c r="FO998" s="280"/>
      <c r="FP998" s="281"/>
      <c r="FQ998" s="282"/>
      <c r="FS998" s="281"/>
      <c r="FT998" s="282"/>
    </row>
    <row r="999" spans="1:176" ht="18.600000000000001" customHeight="1">
      <c r="A999" s="228">
        <f t="shared" si="2621"/>
        <v>989</v>
      </c>
      <c r="B999" s="343"/>
      <c r="C999" s="1008">
        <v>46419</v>
      </c>
      <c r="D999" s="7724" t="s">
        <v>1024</v>
      </c>
      <c r="E999" s="7725" t="s">
        <v>2500</v>
      </c>
      <c r="F999" s="1564"/>
      <c r="G999" s="1263"/>
      <c r="H999" s="1330" t="s">
        <v>630</v>
      </c>
      <c r="I999" s="1264" t="s">
        <v>614</v>
      </c>
      <c r="J999" s="1264" t="s">
        <v>1702</v>
      </c>
      <c r="K999" s="599" t="s">
        <v>11</v>
      </c>
      <c r="L999" s="6249"/>
      <c r="M999" s="354">
        <v>46382</v>
      </c>
      <c r="N999" s="6251"/>
      <c r="O999" s="354"/>
      <c r="P999" s="6251"/>
      <c r="Q999" s="354"/>
      <c r="R999" s="6251"/>
      <c r="S999" s="354"/>
      <c r="T999" s="6251"/>
      <c r="U999" s="6277"/>
      <c r="V999" s="6251"/>
      <c r="W999" s="7701"/>
      <c r="X999" s="6254"/>
      <c r="Y999" s="7547">
        <v>46402</v>
      </c>
      <c r="Z999" s="7547">
        <v>46402</v>
      </c>
      <c r="AA999" s="6257"/>
      <c r="AB999" s="7547"/>
      <c r="AC999" s="6257"/>
      <c r="AD999" s="6258"/>
      <c r="AE999" s="6259">
        <v>25</v>
      </c>
      <c r="AF999" s="363" t="str">
        <f t="shared" si="2674"/>
        <v>4IE</v>
      </c>
      <c r="AG999" s="6260"/>
      <c r="AH999" s="6260"/>
      <c r="AI999" s="6260"/>
      <c r="AJ999" s="6260"/>
      <c r="AK999" s="6260"/>
      <c r="AL999" s="6260"/>
      <c r="AM999" s="6260"/>
      <c r="AN999" s="6260"/>
      <c r="AO999" s="6260"/>
      <c r="AP999" s="6261"/>
      <c r="AQ999" s="6260"/>
      <c r="AR999" s="6260"/>
      <c r="AS999" s="6260"/>
      <c r="AT999" s="6260"/>
      <c r="AU999" s="2843">
        <f t="shared" si="2714"/>
        <v>0</v>
      </c>
      <c r="AV999" s="4008">
        <f t="shared" si="2625"/>
        <v>0</v>
      </c>
      <c r="AW999" s="6262" t="str">
        <f t="shared" si="2675"/>
        <v>-</v>
      </c>
      <c r="AX999" s="6263"/>
      <c r="AY999" s="6264" t="str">
        <f t="shared" si="2676"/>
        <v>-</v>
      </c>
      <c r="AZ999" s="6265"/>
      <c r="BA999" s="6264" t="str">
        <f t="shared" si="2677"/>
        <v>-</v>
      </c>
      <c r="BB999" s="6265"/>
      <c r="BC999" s="6262" t="str">
        <f t="shared" si="2678"/>
        <v>-</v>
      </c>
      <c r="BD999" s="6263"/>
      <c r="BE999" s="4599" t="str">
        <f t="shared" si="2679"/>
        <v>-</v>
      </c>
      <c r="BF999" s="6265"/>
      <c r="BG999" s="6262" t="str">
        <f t="shared" si="2715"/>
        <v>-</v>
      </c>
      <c r="BH999" s="6265"/>
      <c r="BI999" s="6264" t="str">
        <f t="shared" si="2680"/>
        <v>-</v>
      </c>
      <c r="BJ999" s="6265"/>
      <c r="BK999" s="6264" t="str">
        <f t="shared" si="2681"/>
        <v>-</v>
      </c>
      <c r="BL999" s="6265"/>
      <c r="BM999" s="6264" t="str">
        <f t="shared" si="2682"/>
        <v>-</v>
      </c>
      <c r="BN999" s="6265"/>
      <c r="BO999" s="6266" t="str">
        <f t="shared" si="2683"/>
        <v>-</v>
      </c>
      <c r="BP999" s="6265"/>
      <c r="BQ999" s="6264" t="str">
        <f t="shared" si="2684"/>
        <v>-</v>
      </c>
      <c r="BR999" s="6263"/>
      <c r="BS999" s="6264" t="str">
        <f t="shared" si="2685"/>
        <v>-</v>
      </c>
      <c r="BT999" s="6263"/>
      <c r="BU999" s="6264" t="str">
        <f t="shared" si="2686"/>
        <v>-</v>
      </c>
      <c r="BV999" s="6263"/>
      <c r="BW999" s="6264" t="str">
        <f t="shared" si="2687"/>
        <v>-</v>
      </c>
      <c r="BX999" s="6265"/>
      <c r="BY999" s="6264" t="str">
        <f t="shared" si="2688"/>
        <v>-</v>
      </c>
      <c r="BZ999" s="6263"/>
      <c r="CA999" s="6264" t="str">
        <f t="shared" si="2689"/>
        <v>-</v>
      </c>
      <c r="CB999" s="6265"/>
      <c r="CC999" s="6264" t="str">
        <f t="shared" si="2690"/>
        <v>-</v>
      </c>
      <c r="CD999" s="6265"/>
      <c r="CE999" s="2850" t="str">
        <f t="shared" si="2716"/>
        <v>-</v>
      </c>
      <c r="CF999" s="2846"/>
      <c r="CG999" s="2855" t="str">
        <f t="shared" si="2717"/>
        <v>-</v>
      </c>
      <c r="CH999" s="2851"/>
      <c r="CI999" s="2850" t="str">
        <f t="shared" si="2718"/>
        <v>-</v>
      </c>
      <c r="CJ999" s="2846"/>
      <c r="CK999" s="2850" t="str">
        <f t="shared" si="2719"/>
        <v>-</v>
      </c>
      <c r="CL999" s="2851"/>
      <c r="CM999" s="2850" t="str">
        <f t="shared" si="2720"/>
        <v>-</v>
      </c>
      <c r="CN999" s="2851"/>
      <c r="CO999" s="2855" t="str">
        <f t="shared" si="2721"/>
        <v>-</v>
      </c>
      <c r="CP999" s="2851"/>
      <c r="CQ999" s="2855" t="str">
        <f t="shared" si="2722"/>
        <v>-</v>
      </c>
      <c r="CR999" s="2851"/>
      <c r="CS999" s="2850" t="str">
        <f t="shared" si="2691"/>
        <v>-</v>
      </c>
      <c r="CT999" s="2851"/>
      <c r="CU999" s="2855"/>
      <c r="CV999" s="2851"/>
      <c r="CW999" s="2850" t="str">
        <f t="shared" si="2692"/>
        <v>-</v>
      </c>
      <c r="CX999" s="2851"/>
      <c r="CY999" s="2855" t="str">
        <f t="shared" si="2693"/>
        <v>-</v>
      </c>
      <c r="CZ999" s="2851"/>
      <c r="DA999" s="6264" t="str">
        <f t="shared" si="2694"/>
        <v>-</v>
      </c>
      <c r="DB999" s="6263"/>
      <c r="DC999" s="6266" t="str">
        <f t="shared" si="2695"/>
        <v>-</v>
      </c>
      <c r="DD999" s="6265"/>
      <c r="DE999" s="374">
        <f t="shared" si="2696"/>
        <v>0</v>
      </c>
      <c r="DF999" s="6268"/>
      <c r="DG999" s="818">
        <f t="shared" si="2697"/>
        <v>0</v>
      </c>
      <c r="DH999" s="6269"/>
      <c r="DI999" s="6264">
        <f t="shared" si="2698"/>
        <v>0</v>
      </c>
      <c r="DJ999" s="6268"/>
      <c r="DK999" s="6267">
        <f t="shared" si="2699"/>
        <v>0</v>
      </c>
      <c r="DL999" s="6268"/>
      <c r="DM999" s="7797">
        <f t="shared" si="2700"/>
        <v>0</v>
      </c>
      <c r="DN999" s="6268"/>
      <c r="DO999" s="6266">
        <f t="shared" si="2701"/>
        <v>0</v>
      </c>
      <c r="DP999" s="6269"/>
      <c r="DQ999" s="6266">
        <f t="shared" si="2702"/>
        <v>0</v>
      </c>
      <c r="DR999" s="6268"/>
      <c r="DS999" s="6266">
        <f t="shared" si="2703"/>
        <v>0</v>
      </c>
      <c r="DT999" s="6269"/>
      <c r="DU999" s="6266">
        <f t="shared" si="2704"/>
        <v>0</v>
      </c>
      <c r="DV999" s="6268"/>
      <c r="DW999" s="4891">
        <f t="shared" si="2705"/>
        <v>0</v>
      </c>
      <c r="DX999" s="6269"/>
      <c r="DY999" s="6264">
        <f t="shared" si="2706"/>
        <v>0</v>
      </c>
      <c r="DZ999" s="6268"/>
      <c r="EA999" s="6264">
        <f t="shared" si="2707"/>
        <v>0</v>
      </c>
      <c r="EB999" s="6268"/>
      <c r="EC999" s="820">
        <f t="shared" si="2708"/>
        <v>0</v>
      </c>
      <c r="ED999" s="6270"/>
      <c r="EE999" s="822">
        <f t="shared" si="2667"/>
        <v>0</v>
      </c>
      <c r="EF999" s="6271"/>
      <c r="EG999" s="273"/>
      <c r="EH999" s="274"/>
      <c r="EI999" s="275"/>
      <c r="EJ999" s="276"/>
      <c r="EK999" s="275"/>
      <c r="EL999" s="277"/>
      <c r="EM999" s="829" t="str">
        <f t="shared" si="2723"/>
        <v xml:space="preserve"> </v>
      </c>
      <c r="EN999" s="6269"/>
      <c r="EO999" s="6266">
        <f t="shared" si="2724"/>
        <v>0</v>
      </c>
      <c r="EP999" s="6268"/>
      <c r="ER999" s="6272"/>
      <c r="ET999" s="154">
        <f t="shared" si="2709"/>
        <v>1</v>
      </c>
      <c r="EU999" s="2857"/>
      <c r="EV999" s="6264">
        <f t="shared" si="2710"/>
        <v>1</v>
      </c>
      <c r="EW999" s="6268"/>
      <c r="EX999" s="6264"/>
      <c r="EY999" s="6265"/>
      <c r="EZ999" s="6264"/>
      <c r="FA999" s="6265"/>
      <c r="FB999" s="6264"/>
      <c r="FC999" s="6265"/>
      <c r="FD999" s="6264"/>
      <c r="FE999" s="6265"/>
      <c r="FF999" s="6266"/>
      <c r="FG999" s="6265"/>
      <c r="FH999" s="6264"/>
      <c r="FI999" s="6265"/>
      <c r="FJ999" s="154">
        <f t="shared" si="2711"/>
        <v>1</v>
      </c>
      <c r="FK999" s="6268"/>
      <c r="FL999" s="155">
        <f t="shared" si="2712"/>
        <v>1</v>
      </c>
      <c r="FM999" s="6263"/>
      <c r="FN999" s="6264"/>
      <c r="FO999" s="6265"/>
      <c r="FP999" s="6264"/>
      <c r="FQ999" s="6265"/>
      <c r="FS999" s="6264"/>
      <c r="FT999" s="6265"/>
    </row>
    <row r="1000" spans="1:176" ht="18.600000000000001" customHeight="1">
      <c r="A1000" s="228">
        <f t="shared" si="2621"/>
        <v>990</v>
      </c>
      <c r="B1000" s="343" t="str">
        <f t="shared" ref="B1000:B1024" si="2725">AF1000</f>
        <v>4IE</v>
      </c>
      <c r="C1000" s="1008">
        <v>46419</v>
      </c>
      <c r="D1000" s="7724" t="s">
        <v>1024</v>
      </c>
      <c r="E1000" s="7725" t="s">
        <v>2501</v>
      </c>
      <c r="F1000" s="1564"/>
      <c r="G1000" s="1263"/>
      <c r="H1000" s="1330" t="s">
        <v>630</v>
      </c>
      <c r="I1000" s="1264" t="s">
        <v>1118</v>
      </c>
      <c r="J1000" s="1264" t="s">
        <v>1702</v>
      </c>
      <c r="K1000" s="599" t="s">
        <v>11</v>
      </c>
      <c r="L1000" s="600"/>
      <c r="M1000" s="354"/>
      <c r="N1000" s="5637"/>
      <c r="O1000" s="354"/>
      <c r="P1000" s="5637"/>
      <c r="Q1000" s="354"/>
      <c r="R1000" s="5637"/>
      <c r="S1000" s="354"/>
      <c r="T1000" s="5637"/>
      <c r="U1000" s="6288"/>
      <c r="V1000" s="5637"/>
      <c r="W1000" s="356"/>
      <c r="X1000" s="357"/>
      <c r="Y1000" s="979">
        <v>46403</v>
      </c>
      <c r="Z1000" s="979">
        <v>46403</v>
      </c>
      <c r="AA1000" s="602"/>
      <c r="AB1000" s="979"/>
      <c r="AC1000" s="251"/>
      <c r="AD1000" s="361"/>
      <c r="AE1000" s="362">
        <v>25</v>
      </c>
      <c r="AF1000" s="363" t="str">
        <f t="shared" si="2674"/>
        <v>4IE</v>
      </c>
      <c r="AG1000" s="364"/>
      <c r="AH1000" s="364"/>
      <c r="AI1000" s="364"/>
      <c r="AJ1000" s="364"/>
      <c r="AK1000" s="364"/>
      <c r="AL1000" s="364"/>
      <c r="AM1000" s="364"/>
      <c r="AN1000" s="364"/>
      <c r="AO1000" s="364"/>
      <c r="AP1000" s="363"/>
      <c r="AQ1000" s="255"/>
      <c r="AR1000" s="255"/>
      <c r="AS1000" s="255"/>
      <c r="AT1000" s="255"/>
      <c r="AU1000" s="2843">
        <f t="shared" si="2714"/>
        <v>0</v>
      </c>
      <c r="AV1000" s="4008">
        <f t="shared" si="2625"/>
        <v>0</v>
      </c>
      <c r="AW1000" s="590" t="str">
        <f t="shared" si="2675"/>
        <v>-</v>
      </c>
      <c r="AX1000" s="4598"/>
      <c r="AY1000" s="154" t="str">
        <f t="shared" si="2676"/>
        <v>-</v>
      </c>
      <c r="AZ1000" s="4600"/>
      <c r="BA1000" s="154" t="str">
        <f t="shared" si="2677"/>
        <v>-</v>
      </c>
      <c r="BB1000" s="4600"/>
      <c r="BC1000" s="4597" t="str">
        <f t="shared" si="2678"/>
        <v>-</v>
      </c>
      <c r="BD1000" s="4598"/>
      <c r="BE1000" s="4599" t="str">
        <f t="shared" si="2679"/>
        <v>-</v>
      </c>
      <c r="BF1000" s="4600"/>
      <c r="BG1000" s="368" t="str">
        <f t="shared" si="2715"/>
        <v>-</v>
      </c>
      <c r="BH1000" s="4600"/>
      <c r="BI1000" s="154" t="str">
        <f t="shared" si="2680"/>
        <v>-</v>
      </c>
      <c r="BJ1000" s="4600"/>
      <c r="BK1000" s="4075" t="str">
        <f t="shared" si="2681"/>
        <v>-</v>
      </c>
      <c r="BL1000" s="4093"/>
      <c r="BM1000" s="4075" t="str">
        <f t="shared" si="2682"/>
        <v>-</v>
      </c>
      <c r="BN1000" s="4093"/>
      <c r="BO1000" s="4094" t="str">
        <f t="shared" si="2683"/>
        <v>-</v>
      </c>
      <c r="BP1000" s="4093"/>
      <c r="BQ1000" s="4602" t="str">
        <f t="shared" si="2684"/>
        <v>-</v>
      </c>
      <c r="BR1000" s="4598"/>
      <c r="BS1000" s="4602" t="str">
        <f t="shared" si="2685"/>
        <v>-</v>
      </c>
      <c r="BT1000" s="4598"/>
      <c r="BU1000" s="4602" t="str">
        <f t="shared" si="2686"/>
        <v>-</v>
      </c>
      <c r="BV1000" s="4598"/>
      <c r="BW1000" s="4602" t="str">
        <f t="shared" si="2687"/>
        <v>-</v>
      </c>
      <c r="BX1000" s="4600"/>
      <c r="BY1000" s="4602" t="str">
        <f t="shared" si="2688"/>
        <v>-</v>
      </c>
      <c r="BZ1000" s="4598"/>
      <c r="CA1000" s="4602" t="str">
        <f t="shared" si="2689"/>
        <v>-</v>
      </c>
      <c r="CB1000" s="4600"/>
      <c r="CC1000" s="4602" t="str">
        <f t="shared" si="2690"/>
        <v>-</v>
      </c>
      <c r="CD1000" s="4600"/>
      <c r="CE1000" s="2850" t="str">
        <f t="shared" si="2716"/>
        <v>-</v>
      </c>
      <c r="CF1000" s="2846"/>
      <c r="CG1000" s="2855" t="str">
        <f t="shared" si="2717"/>
        <v>-</v>
      </c>
      <c r="CH1000" s="2851"/>
      <c r="CI1000" s="2850" t="str">
        <f t="shared" si="2718"/>
        <v>-</v>
      </c>
      <c r="CJ1000" s="2846"/>
      <c r="CK1000" s="2850" t="str">
        <f t="shared" si="2719"/>
        <v>-</v>
      </c>
      <c r="CL1000" s="2851"/>
      <c r="CM1000" s="2850" t="str">
        <f t="shared" si="2720"/>
        <v>-</v>
      </c>
      <c r="CN1000" s="2851"/>
      <c r="CO1000" s="2855" t="str">
        <f t="shared" si="2721"/>
        <v>-</v>
      </c>
      <c r="CP1000" s="2851"/>
      <c r="CQ1000" s="2855" t="str">
        <f t="shared" si="2722"/>
        <v>-</v>
      </c>
      <c r="CR1000" s="2851"/>
      <c r="CS1000" s="2850" t="str">
        <f t="shared" si="2691"/>
        <v>-</v>
      </c>
      <c r="CT1000" s="2851"/>
      <c r="CU1000" s="2855"/>
      <c r="CV1000" s="2851"/>
      <c r="CW1000" s="2850" t="str">
        <f t="shared" si="2692"/>
        <v>-</v>
      </c>
      <c r="CX1000" s="2851"/>
      <c r="CY1000" s="2855" t="str">
        <f t="shared" si="2693"/>
        <v>-</v>
      </c>
      <c r="CZ1000" s="2851"/>
      <c r="DA1000" s="2850" t="str">
        <f t="shared" si="2694"/>
        <v>-</v>
      </c>
      <c r="DB1000" s="2846"/>
      <c r="DC1000" s="2855" t="str">
        <f t="shared" si="2695"/>
        <v>-</v>
      </c>
      <c r="DD1000" s="2851"/>
      <c r="DE1000" s="374">
        <f t="shared" si="2696"/>
        <v>0</v>
      </c>
      <c r="DF1000" s="2857"/>
      <c r="DG1000" s="818">
        <f t="shared" si="2697"/>
        <v>0</v>
      </c>
      <c r="DH1000" s="2858"/>
      <c r="DI1000" s="2850">
        <f t="shared" si="2698"/>
        <v>0</v>
      </c>
      <c r="DJ1000" s="2857"/>
      <c r="DK1000" s="2856">
        <f t="shared" si="2699"/>
        <v>0</v>
      </c>
      <c r="DL1000" s="2857"/>
      <c r="DM1000" s="7649">
        <f t="shared" si="2700"/>
        <v>0</v>
      </c>
      <c r="DN1000" s="2857"/>
      <c r="DO1000" s="2855">
        <f t="shared" si="2701"/>
        <v>0</v>
      </c>
      <c r="DP1000" s="2858"/>
      <c r="DQ1000" s="2855">
        <f t="shared" si="2702"/>
        <v>0</v>
      </c>
      <c r="DR1000" s="2857"/>
      <c r="DS1000" s="2855">
        <f t="shared" si="2703"/>
        <v>0</v>
      </c>
      <c r="DT1000" s="2858"/>
      <c r="DU1000" s="2855">
        <f t="shared" si="2704"/>
        <v>0</v>
      </c>
      <c r="DV1000" s="2857"/>
      <c r="DW1000" s="4891">
        <f t="shared" si="2705"/>
        <v>0</v>
      </c>
      <c r="DX1000" s="4892"/>
      <c r="DY1000" s="4668">
        <f t="shared" si="2706"/>
        <v>0</v>
      </c>
      <c r="DZ1000" s="4682"/>
      <c r="EA1000" s="4668">
        <f t="shared" si="2707"/>
        <v>0</v>
      </c>
      <c r="EB1000" s="4682"/>
      <c r="EC1000" s="820">
        <f t="shared" si="2708"/>
        <v>0</v>
      </c>
      <c r="ED1000" s="4964"/>
      <c r="EE1000" s="822">
        <f t="shared" si="2667"/>
        <v>0</v>
      </c>
      <c r="EF1000" s="4930"/>
      <c r="EG1000" s="273"/>
      <c r="EH1000" s="274"/>
      <c r="EI1000" s="275"/>
      <c r="EJ1000" s="276"/>
      <c r="EK1000" s="275"/>
      <c r="EL1000" s="277"/>
      <c r="EM1000" s="829" t="str">
        <f t="shared" si="2723"/>
        <v xml:space="preserve"> </v>
      </c>
      <c r="EN1000" s="4892"/>
      <c r="EO1000" s="4893">
        <f t="shared" si="2724"/>
        <v>0</v>
      </c>
      <c r="EP1000" s="4682"/>
      <c r="ER1000" s="194"/>
      <c r="ET1000" s="2850">
        <f t="shared" si="2709"/>
        <v>1</v>
      </c>
      <c r="EU1000" s="2857"/>
      <c r="EV1000" s="2850">
        <f t="shared" si="2710"/>
        <v>1</v>
      </c>
      <c r="EW1000" s="2857"/>
      <c r="EX1000" s="2850"/>
      <c r="EY1000" s="2851"/>
      <c r="EZ1000" s="2850"/>
      <c r="FA1000" s="2851"/>
      <c r="FB1000" s="2850"/>
      <c r="FC1000" s="2851"/>
      <c r="FD1000" s="2850"/>
      <c r="FE1000" s="2851"/>
      <c r="FF1000" s="2855"/>
      <c r="FG1000" s="2851"/>
      <c r="FH1000" s="2850"/>
      <c r="FI1000" s="2851"/>
      <c r="FJ1000" s="154">
        <f t="shared" si="2711"/>
        <v>1</v>
      </c>
      <c r="FK1000" s="2857"/>
      <c r="FL1000" s="155">
        <f t="shared" si="2712"/>
        <v>1</v>
      </c>
      <c r="FM1000" s="2846"/>
      <c r="FN1000" s="2850"/>
      <c r="FO1000" s="2851"/>
      <c r="FP1000" s="2850"/>
      <c r="FQ1000" s="2851"/>
      <c r="FS1000" s="281"/>
      <c r="FT1000" s="282"/>
    </row>
    <row r="1001" spans="1:176" ht="18.600000000000001" customHeight="1">
      <c r="A1001" s="228">
        <f t="shared" si="2621"/>
        <v>991</v>
      </c>
      <c r="B1001" s="343" t="str">
        <f t="shared" si="2725"/>
        <v>4IE</v>
      </c>
      <c r="C1001" s="1008">
        <v>46419</v>
      </c>
      <c r="D1001" s="1261" t="s">
        <v>36</v>
      </c>
      <c r="E1001" s="1262" t="s">
        <v>2524</v>
      </c>
      <c r="F1001" s="1564"/>
      <c r="G1001" s="1263"/>
      <c r="H1001" s="1330" t="s">
        <v>630</v>
      </c>
      <c r="I1001" s="1264" t="s">
        <v>64</v>
      </c>
      <c r="J1001" s="1264" t="s">
        <v>1702</v>
      </c>
      <c r="K1001" s="599" t="s">
        <v>11</v>
      </c>
      <c r="L1001" s="6274"/>
      <c r="M1001" s="354"/>
      <c r="N1001" s="6276"/>
      <c r="O1001" s="354"/>
      <c r="P1001" s="6276"/>
      <c r="Q1001" s="6250"/>
      <c r="R1001" s="6276"/>
      <c r="S1001" s="354"/>
      <c r="T1001" s="6276"/>
      <c r="U1001" s="355"/>
      <c r="V1001" s="6276"/>
      <c r="W1001" s="356"/>
      <c r="X1001" s="6279"/>
      <c r="Y1001" s="979">
        <v>46403</v>
      </c>
      <c r="Z1001" s="979">
        <v>46403</v>
      </c>
      <c r="AA1001" s="6280"/>
      <c r="AB1001" s="7545"/>
      <c r="AC1001" s="6280"/>
      <c r="AD1001" s="6281"/>
      <c r="AE1001" s="6282">
        <v>2</v>
      </c>
      <c r="AF1001" s="363" t="str">
        <f t="shared" si="2674"/>
        <v>4IE</v>
      </c>
      <c r="AG1001" s="6283"/>
      <c r="AH1001" s="6283"/>
      <c r="AI1001" s="6283"/>
      <c r="AJ1001" s="6283"/>
      <c r="AK1001" s="6283"/>
      <c r="AL1001" s="6283"/>
      <c r="AM1001" s="6283"/>
      <c r="AN1001" s="6283"/>
      <c r="AO1001" s="6283"/>
      <c r="AP1001" s="6284"/>
      <c r="AQ1001" s="6283"/>
      <c r="AR1001" s="6283"/>
      <c r="AS1001" s="6283"/>
      <c r="AT1001" s="6283"/>
      <c r="AU1001" s="2843">
        <f t="shared" si="2714"/>
        <v>0</v>
      </c>
      <c r="AV1001" s="4008">
        <f t="shared" si="2625"/>
        <v>0</v>
      </c>
      <c r="AW1001" s="590">
        <f t="shared" si="2675"/>
        <v>1</v>
      </c>
      <c r="AX1001" s="4598"/>
      <c r="AY1001" s="154">
        <f t="shared" si="2676"/>
        <v>1</v>
      </c>
      <c r="AZ1001" s="4600"/>
      <c r="BA1001" s="154">
        <f t="shared" si="2677"/>
        <v>1</v>
      </c>
      <c r="BB1001" s="4600"/>
      <c r="BC1001" s="368">
        <f t="shared" si="2678"/>
        <v>1</v>
      </c>
      <c r="BD1001" s="4598"/>
      <c r="BE1001" s="4599">
        <f t="shared" si="2679"/>
        <v>1</v>
      </c>
      <c r="BF1001" s="4600"/>
      <c r="BG1001" s="368">
        <f t="shared" si="2715"/>
        <v>1</v>
      </c>
      <c r="BH1001" s="4600"/>
      <c r="BI1001" s="154">
        <f t="shared" si="2680"/>
        <v>1</v>
      </c>
      <c r="BJ1001" s="4600"/>
      <c r="BK1001" s="4075" t="str">
        <f t="shared" si="2681"/>
        <v>-</v>
      </c>
      <c r="BL1001" s="4093"/>
      <c r="BM1001" s="4075" t="str">
        <f t="shared" si="2682"/>
        <v>-</v>
      </c>
      <c r="BN1001" s="4093"/>
      <c r="BO1001" s="4094" t="str">
        <f t="shared" si="2683"/>
        <v>-</v>
      </c>
      <c r="BP1001" s="4093"/>
      <c r="BQ1001" s="4602" t="str">
        <f t="shared" si="2684"/>
        <v>-</v>
      </c>
      <c r="BR1001" s="4598"/>
      <c r="BS1001" s="4602" t="str">
        <f t="shared" si="2685"/>
        <v>-</v>
      </c>
      <c r="BT1001" s="4598"/>
      <c r="BU1001" s="4602" t="str">
        <f t="shared" si="2686"/>
        <v>-</v>
      </c>
      <c r="BV1001" s="4598"/>
      <c r="BW1001" s="4602" t="str">
        <f t="shared" si="2687"/>
        <v>-</v>
      </c>
      <c r="BX1001" s="4600"/>
      <c r="BY1001" s="4602" t="str">
        <f t="shared" si="2688"/>
        <v>-</v>
      </c>
      <c r="BZ1001" s="4598"/>
      <c r="CA1001" s="4602" t="str">
        <f t="shared" si="2689"/>
        <v>-</v>
      </c>
      <c r="CB1001" s="4600"/>
      <c r="CC1001" s="4602" t="str">
        <f t="shared" si="2690"/>
        <v>-</v>
      </c>
      <c r="CD1001" s="4600"/>
      <c r="CE1001" s="2850" t="str">
        <f t="shared" si="2716"/>
        <v>-</v>
      </c>
      <c r="CF1001" s="2846"/>
      <c r="CG1001" s="2855" t="str">
        <f t="shared" si="2717"/>
        <v>-</v>
      </c>
      <c r="CH1001" s="2851"/>
      <c r="CI1001" s="2850" t="str">
        <f t="shared" si="2718"/>
        <v>-</v>
      </c>
      <c r="CJ1001" s="2846"/>
      <c r="CK1001" s="2850" t="str">
        <f t="shared" si="2719"/>
        <v>-</v>
      </c>
      <c r="CL1001" s="2851"/>
      <c r="CM1001" s="2850" t="str">
        <f t="shared" si="2720"/>
        <v>-</v>
      </c>
      <c r="CN1001" s="2851"/>
      <c r="CO1001" s="2855" t="str">
        <f t="shared" si="2721"/>
        <v>-</v>
      </c>
      <c r="CP1001" s="2851"/>
      <c r="CQ1001" s="2855" t="str">
        <f t="shared" si="2722"/>
        <v>-</v>
      </c>
      <c r="CR1001" s="2851"/>
      <c r="CS1001" s="2850" t="str">
        <f t="shared" si="2691"/>
        <v>-</v>
      </c>
      <c r="CT1001" s="2851"/>
      <c r="CU1001" s="2855"/>
      <c r="CV1001" s="2851"/>
      <c r="CW1001" s="2850" t="str">
        <f t="shared" si="2692"/>
        <v>-</v>
      </c>
      <c r="CX1001" s="2851"/>
      <c r="CY1001" s="2855" t="str">
        <f t="shared" si="2693"/>
        <v>-</v>
      </c>
      <c r="CZ1001" s="2851"/>
      <c r="DA1001" s="2850" t="str">
        <f t="shared" si="2694"/>
        <v>-</v>
      </c>
      <c r="DB1001" s="2846"/>
      <c r="DC1001" s="2855" t="str">
        <f t="shared" si="2695"/>
        <v>-</v>
      </c>
      <c r="DD1001" s="2851"/>
      <c r="DE1001" s="374">
        <f t="shared" si="2696"/>
        <v>0</v>
      </c>
      <c r="DF1001" s="2857"/>
      <c r="DG1001" s="818">
        <f t="shared" si="2697"/>
        <v>0</v>
      </c>
      <c r="DH1001" s="2858"/>
      <c r="DI1001" s="2850">
        <f t="shared" si="2698"/>
        <v>0</v>
      </c>
      <c r="DJ1001" s="2857"/>
      <c r="DK1001" s="2856">
        <f t="shared" si="2699"/>
        <v>0</v>
      </c>
      <c r="DL1001" s="2857"/>
      <c r="DM1001" s="7649">
        <f t="shared" si="2700"/>
        <v>0</v>
      </c>
      <c r="DN1001" s="2857"/>
      <c r="DO1001" s="2855">
        <f t="shared" si="2701"/>
        <v>0</v>
      </c>
      <c r="DP1001" s="2858"/>
      <c r="DQ1001" s="2855">
        <f t="shared" si="2702"/>
        <v>0</v>
      </c>
      <c r="DR1001" s="2857"/>
      <c r="DS1001" s="2855">
        <f t="shared" si="2703"/>
        <v>0</v>
      </c>
      <c r="DT1001" s="2858"/>
      <c r="DU1001" s="2855">
        <f t="shared" si="2704"/>
        <v>0</v>
      </c>
      <c r="DV1001" s="2857"/>
      <c r="DW1001" s="4891">
        <f t="shared" si="2705"/>
        <v>0</v>
      </c>
      <c r="DX1001" s="4892"/>
      <c r="DY1001" s="4668">
        <f t="shared" si="2706"/>
        <v>0</v>
      </c>
      <c r="DZ1001" s="4682"/>
      <c r="EA1001" s="4668">
        <f t="shared" si="2707"/>
        <v>0</v>
      </c>
      <c r="EB1001" s="4682"/>
      <c r="EC1001" s="820">
        <f t="shared" si="2708"/>
        <v>0</v>
      </c>
      <c r="ED1001" s="4964"/>
      <c r="EE1001" s="822">
        <f t="shared" si="2667"/>
        <v>0</v>
      </c>
      <c r="EF1001" s="4930"/>
      <c r="EG1001" s="273"/>
      <c r="EH1001" s="274"/>
      <c r="EI1001" s="275"/>
      <c r="EJ1001" s="276"/>
      <c r="EK1001" s="275"/>
      <c r="EL1001" s="277"/>
      <c r="EM1001" s="829" t="str">
        <f t="shared" si="2723"/>
        <v xml:space="preserve"> </v>
      </c>
      <c r="EN1001" s="4892"/>
      <c r="EO1001" s="4893">
        <f t="shared" si="2724"/>
        <v>0</v>
      </c>
      <c r="EP1001" s="4682"/>
      <c r="ER1001" s="6285"/>
      <c r="ET1001" s="2850" t="str">
        <f t="shared" si="2709"/>
        <v>-</v>
      </c>
      <c r="EU1001" s="2857"/>
      <c r="EV1001" s="2850" t="str">
        <f t="shared" si="2710"/>
        <v>-</v>
      </c>
      <c r="EW1001" s="2857"/>
      <c r="EX1001" s="2850"/>
      <c r="EY1001" s="2851"/>
      <c r="EZ1001" s="2850"/>
      <c r="FA1001" s="2851"/>
      <c r="FB1001" s="2850"/>
      <c r="FC1001" s="2851"/>
      <c r="FD1001" s="2850"/>
      <c r="FE1001" s="2851"/>
      <c r="FF1001" s="2855"/>
      <c r="FG1001" s="2851"/>
      <c r="FH1001" s="2850"/>
      <c r="FI1001" s="2851"/>
      <c r="FJ1001" s="154" t="str">
        <f t="shared" si="2711"/>
        <v>-</v>
      </c>
      <c r="FK1001" s="2857"/>
      <c r="FL1001" s="155" t="str">
        <f t="shared" si="2712"/>
        <v>-</v>
      </c>
      <c r="FM1001" s="2846"/>
      <c r="FN1001" s="2850"/>
      <c r="FO1001" s="2851"/>
      <c r="FP1001" s="2850"/>
      <c r="FQ1001" s="2851"/>
      <c r="FS1001" s="5782"/>
      <c r="FT1001" s="5783"/>
    </row>
    <row r="1002" spans="1:176" ht="18.600000000000001" customHeight="1">
      <c r="A1002" s="228">
        <f t="shared" si="2621"/>
        <v>992</v>
      </c>
      <c r="B1002" s="343" t="str">
        <f t="shared" si="2725"/>
        <v>4IE</v>
      </c>
      <c r="C1002" s="1008">
        <v>46419</v>
      </c>
      <c r="D1002" s="7724" t="s">
        <v>1024</v>
      </c>
      <c r="E1002" s="7725" t="s">
        <v>2502</v>
      </c>
      <c r="F1002" s="1564"/>
      <c r="G1002" s="1263"/>
      <c r="H1002" s="1330" t="s">
        <v>630</v>
      </c>
      <c r="I1002" s="1264" t="s">
        <v>2496</v>
      </c>
      <c r="J1002" s="1264" t="s">
        <v>1702</v>
      </c>
      <c r="K1002" s="599" t="s">
        <v>11</v>
      </c>
      <c r="L1002" s="600"/>
      <c r="M1002" s="354"/>
      <c r="N1002" s="6287"/>
      <c r="O1002" s="354"/>
      <c r="P1002" s="6287"/>
      <c r="Q1002" s="5636"/>
      <c r="R1002" s="6287"/>
      <c r="S1002" s="354"/>
      <c r="T1002" s="6287"/>
      <c r="U1002" s="355"/>
      <c r="V1002" s="6287"/>
      <c r="W1002" s="356"/>
      <c r="X1002" s="6290"/>
      <c r="Y1002" s="979">
        <v>46406</v>
      </c>
      <c r="Z1002" s="979">
        <v>46406</v>
      </c>
      <c r="AA1002" s="602"/>
      <c r="AB1002" s="979"/>
      <c r="AC1002" s="602"/>
      <c r="AD1002" s="361"/>
      <c r="AE1002" s="362">
        <v>25</v>
      </c>
      <c r="AF1002" s="363" t="str">
        <f t="shared" si="2674"/>
        <v>4IE</v>
      </c>
      <c r="AG1002" s="364"/>
      <c r="AH1002" s="364"/>
      <c r="AI1002" s="364"/>
      <c r="AJ1002" s="364"/>
      <c r="AK1002" s="364"/>
      <c r="AL1002" s="364"/>
      <c r="AM1002" s="364"/>
      <c r="AN1002" s="364"/>
      <c r="AO1002" s="364"/>
      <c r="AP1002" s="363"/>
      <c r="AQ1002" s="255"/>
      <c r="AR1002" s="255"/>
      <c r="AS1002" s="255"/>
      <c r="AT1002" s="255"/>
      <c r="AU1002" s="2843">
        <f t="shared" si="2714"/>
        <v>0</v>
      </c>
      <c r="AV1002" s="4008">
        <f t="shared" si="2625"/>
        <v>0</v>
      </c>
      <c r="AW1002" s="590" t="str">
        <f t="shared" si="2675"/>
        <v>-</v>
      </c>
      <c r="AX1002" s="4598"/>
      <c r="AY1002" s="154" t="str">
        <f t="shared" si="2676"/>
        <v>-</v>
      </c>
      <c r="AZ1002" s="4600"/>
      <c r="BA1002" s="154" t="str">
        <f t="shared" si="2677"/>
        <v>-</v>
      </c>
      <c r="BB1002" s="4600"/>
      <c r="BC1002" s="368" t="str">
        <f t="shared" si="2678"/>
        <v>-</v>
      </c>
      <c r="BD1002" s="369"/>
      <c r="BE1002" s="4599" t="str">
        <f t="shared" si="2679"/>
        <v>-</v>
      </c>
      <c r="BF1002" s="367"/>
      <c r="BG1002" s="368" t="str">
        <f t="shared" si="2715"/>
        <v>-</v>
      </c>
      <c r="BH1002" s="4600"/>
      <c r="BI1002" s="154" t="str">
        <f t="shared" si="2680"/>
        <v>-</v>
      </c>
      <c r="BJ1002" s="4600"/>
      <c r="BK1002" s="4075" t="str">
        <f t="shared" si="2681"/>
        <v>-</v>
      </c>
      <c r="BL1002" s="4093"/>
      <c r="BM1002" s="4075" t="str">
        <f t="shared" si="2682"/>
        <v>-</v>
      </c>
      <c r="BN1002" s="4093"/>
      <c r="BO1002" s="155" t="str">
        <f t="shared" si="2683"/>
        <v>-</v>
      </c>
      <c r="BP1002" s="367"/>
      <c r="BQ1002" s="154" t="str">
        <f t="shared" si="2684"/>
        <v>-</v>
      </c>
      <c r="BR1002" s="369"/>
      <c r="BS1002" s="154" t="str">
        <f t="shared" si="2685"/>
        <v>-</v>
      </c>
      <c r="BT1002" s="369"/>
      <c r="BU1002" s="154" t="str">
        <f t="shared" si="2686"/>
        <v>-</v>
      </c>
      <c r="BV1002" s="369"/>
      <c r="BW1002" s="154" t="str">
        <f t="shared" si="2687"/>
        <v>-</v>
      </c>
      <c r="BX1002" s="367"/>
      <c r="BY1002" s="154" t="str">
        <f t="shared" si="2688"/>
        <v>-</v>
      </c>
      <c r="BZ1002" s="369"/>
      <c r="CA1002" s="154" t="str">
        <f t="shared" si="2689"/>
        <v>-</v>
      </c>
      <c r="CB1002" s="367"/>
      <c r="CC1002" s="154" t="str">
        <f t="shared" si="2690"/>
        <v>-</v>
      </c>
      <c r="CD1002" s="367"/>
      <c r="CE1002" s="2850" t="str">
        <f t="shared" si="2716"/>
        <v>-</v>
      </c>
      <c r="CF1002" s="2846"/>
      <c r="CG1002" s="2855" t="str">
        <f t="shared" si="2717"/>
        <v>-</v>
      </c>
      <c r="CH1002" s="2851"/>
      <c r="CI1002" s="2850" t="str">
        <f t="shared" si="2718"/>
        <v>-</v>
      </c>
      <c r="CJ1002" s="2846"/>
      <c r="CK1002" s="2850" t="str">
        <f t="shared" si="2719"/>
        <v>-</v>
      </c>
      <c r="CL1002" s="2851"/>
      <c r="CM1002" s="2850" t="str">
        <f t="shared" si="2720"/>
        <v>-</v>
      </c>
      <c r="CN1002" s="2851"/>
      <c r="CO1002" s="2855" t="str">
        <f t="shared" si="2721"/>
        <v>-</v>
      </c>
      <c r="CP1002" s="2851"/>
      <c r="CQ1002" s="2855" t="str">
        <f t="shared" si="2722"/>
        <v>-</v>
      </c>
      <c r="CR1002" s="2851"/>
      <c r="CS1002" s="2850" t="str">
        <f t="shared" si="2691"/>
        <v>-</v>
      </c>
      <c r="CT1002" s="2851"/>
      <c r="CU1002" s="2855"/>
      <c r="CV1002" s="2851"/>
      <c r="CW1002" s="2850" t="str">
        <f t="shared" si="2692"/>
        <v>-</v>
      </c>
      <c r="CX1002" s="2851"/>
      <c r="CY1002" s="2855" t="str">
        <f t="shared" si="2693"/>
        <v>-</v>
      </c>
      <c r="CZ1002" s="2851"/>
      <c r="DA1002" s="154" t="str">
        <f t="shared" si="2694"/>
        <v>-</v>
      </c>
      <c r="DB1002" s="369"/>
      <c r="DC1002" s="155" t="str">
        <f t="shared" si="2695"/>
        <v>-</v>
      </c>
      <c r="DD1002" s="367"/>
      <c r="DE1002" s="374">
        <f t="shared" si="2696"/>
        <v>0</v>
      </c>
      <c r="DF1002" s="373"/>
      <c r="DG1002" s="818">
        <f t="shared" si="2697"/>
        <v>0</v>
      </c>
      <c r="DH1002" s="372"/>
      <c r="DI1002" s="267">
        <f t="shared" si="2698"/>
        <v>0</v>
      </c>
      <c r="DJ1002" s="373"/>
      <c r="DK1002" s="374">
        <f t="shared" si="2699"/>
        <v>0</v>
      </c>
      <c r="DL1002" s="373"/>
      <c r="DM1002" s="375">
        <f t="shared" si="2700"/>
        <v>0</v>
      </c>
      <c r="DN1002" s="373"/>
      <c r="DO1002" s="155">
        <f t="shared" si="2701"/>
        <v>0</v>
      </c>
      <c r="DP1002" s="372"/>
      <c r="DQ1002" s="155">
        <f t="shared" si="2702"/>
        <v>0</v>
      </c>
      <c r="DR1002" s="373"/>
      <c r="DS1002" s="155">
        <f t="shared" si="2703"/>
        <v>0</v>
      </c>
      <c r="DT1002" s="372"/>
      <c r="DU1002" s="155">
        <f t="shared" si="2704"/>
        <v>0</v>
      </c>
      <c r="DV1002" s="373"/>
      <c r="DW1002" s="4891">
        <f t="shared" si="2705"/>
        <v>0</v>
      </c>
      <c r="DX1002" s="372"/>
      <c r="DY1002" s="154">
        <f t="shared" si="2706"/>
        <v>0</v>
      </c>
      <c r="DZ1002" s="373"/>
      <c r="EA1002" s="154">
        <f t="shared" si="2707"/>
        <v>0</v>
      </c>
      <c r="EB1002" s="373"/>
      <c r="EC1002" s="269">
        <f t="shared" si="2708"/>
        <v>0</v>
      </c>
      <c r="ED1002" s="376"/>
      <c r="EE1002" s="822">
        <f t="shared" si="2667"/>
        <v>0</v>
      </c>
      <c r="EF1002" s="377"/>
      <c r="EG1002" s="273"/>
      <c r="EH1002" s="274"/>
      <c r="EI1002" s="275"/>
      <c r="EJ1002" s="276"/>
      <c r="EK1002" s="275"/>
      <c r="EL1002" s="277"/>
      <c r="EM1002" s="278" t="str">
        <f t="shared" si="2723"/>
        <v xml:space="preserve"> </v>
      </c>
      <c r="EN1002" s="372"/>
      <c r="EO1002" s="155">
        <f t="shared" si="2724"/>
        <v>0</v>
      </c>
      <c r="EP1002" s="373"/>
      <c r="ER1002" s="194"/>
      <c r="ET1002" s="154">
        <f t="shared" si="2709"/>
        <v>1</v>
      </c>
      <c r="EU1002" s="373"/>
      <c r="EV1002" s="154">
        <f t="shared" si="2710"/>
        <v>1</v>
      </c>
      <c r="EW1002" s="373"/>
      <c r="EX1002" s="154"/>
      <c r="EY1002" s="367"/>
      <c r="EZ1002" s="154"/>
      <c r="FA1002" s="367"/>
      <c r="FB1002" s="154"/>
      <c r="FC1002" s="367"/>
      <c r="FD1002" s="154"/>
      <c r="FE1002" s="367"/>
      <c r="FF1002" s="155"/>
      <c r="FG1002" s="367"/>
      <c r="FH1002" s="154"/>
      <c r="FI1002" s="367"/>
      <c r="FJ1002" s="154">
        <f t="shared" si="2711"/>
        <v>1</v>
      </c>
      <c r="FK1002" s="373"/>
      <c r="FL1002" s="155">
        <f t="shared" si="2712"/>
        <v>1</v>
      </c>
      <c r="FM1002" s="279"/>
      <c r="FN1002" s="1184"/>
      <c r="FO1002" s="280"/>
      <c r="FP1002" s="281"/>
      <c r="FQ1002" s="282"/>
      <c r="FS1002" s="281"/>
      <c r="FT1002" s="282"/>
    </row>
    <row r="1003" spans="1:176" ht="18.600000000000001" customHeight="1">
      <c r="A1003" s="228">
        <f t="shared" si="2621"/>
        <v>993</v>
      </c>
      <c r="B1003" s="343" t="str">
        <f t="shared" si="2725"/>
        <v>4IE</v>
      </c>
      <c r="C1003" s="1008">
        <v>46419</v>
      </c>
      <c r="D1003" s="7724" t="s">
        <v>1024</v>
      </c>
      <c r="E1003" s="7725" t="s">
        <v>2503</v>
      </c>
      <c r="F1003" s="1564"/>
      <c r="G1003" s="1263"/>
      <c r="H1003" s="1330" t="s">
        <v>630</v>
      </c>
      <c r="I1003" s="1264" t="s">
        <v>63</v>
      </c>
      <c r="J1003" s="1264" t="s">
        <v>1702</v>
      </c>
      <c r="K1003" s="599" t="s">
        <v>11</v>
      </c>
      <c r="L1003" s="600"/>
      <c r="M1003" s="6250"/>
      <c r="N1003" s="353"/>
      <c r="O1003" s="6250"/>
      <c r="P1003" s="353"/>
      <c r="Q1003" s="6275"/>
      <c r="R1003" s="353"/>
      <c r="S1003" s="6250"/>
      <c r="T1003" s="353"/>
      <c r="U1003" s="355"/>
      <c r="V1003" s="353"/>
      <c r="W1003" s="356"/>
      <c r="X1003" s="357"/>
      <c r="Y1003" s="979">
        <v>46407</v>
      </c>
      <c r="Z1003" s="979">
        <v>46407</v>
      </c>
      <c r="AA1003" s="602"/>
      <c r="AB1003" s="979"/>
      <c r="AC1003" s="602"/>
      <c r="AD1003" s="361"/>
      <c r="AE1003" s="362">
        <v>25</v>
      </c>
      <c r="AF1003" s="363" t="str">
        <f t="shared" si="2674"/>
        <v>4IE</v>
      </c>
      <c r="AG1003" s="364"/>
      <c r="AH1003" s="364"/>
      <c r="AI1003" s="364"/>
      <c r="AJ1003" s="364"/>
      <c r="AK1003" s="364"/>
      <c r="AL1003" s="364"/>
      <c r="AM1003" s="364"/>
      <c r="AN1003" s="364"/>
      <c r="AO1003" s="364"/>
      <c r="AP1003" s="363"/>
      <c r="AQ1003" s="255"/>
      <c r="AR1003" s="255"/>
      <c r="AS1003" s="255"/>
      <c r="AT1003" s="255"/>
      <c r="AU1003" s="2843">
        <f t="shared" si="2714"/>
        <v>0</v>
      </c>
      <c r="AV1003" s="4008">
        <f t="shared" si="2625"/>
        <v>0</v>
      </c>
      <c r="AW1003" s="590" t="str">
        <f t="shared" si="2675"/>
        <v>-</v>
      </c>
      <c r="AX1003" s="369"/>
      <c r="AY1003" s="154" t="str">
        <f t="shared" si="2676"/>
        <v>-</v>
      </c>
      <c r="AZ1003" s="367"/>
      <c r="BA1003" s="154" t="str">
        <f t="shared" si="2677"/>
        <v>-</v>
      </c>
      <c r="BB1003" s="367"/>
      <c r="BC1003" s="368" t="str">
        <f t="shared" si="2678"/>
        <v>-</v>
      </c>
      <c r="BD1003" s="369"/>
      <c r="BE1003" s="4599" t="str">
        <f t="shared" si="2679"/>
        <v>-</v>
      </c>
      <c r="BF1003" s="367"/>
      <c r="BG1003" s="368" t="str">
        <f t="shared" si="2715"/>
        <v>-</v>
      </c>
      <c r="BH1003" s="367"/>
      <c r="BI1003" s="154" t="str">
        <f t="shared" si="2680"/>
        <v>-</v>
      </c>
      <c r="BJ1003" s="367"/>
      <c r="BK1003" s="154" t="str">
        <f t="shared" si="2681"/>
        <v>-</v>
      </c>
      <c r="BL1003" s="367"/>
      <c r="BM1003" s="154" t="str">
        <f t="shared" si="2682"/>
        <v>-</v>
      </c>
      <c r="BN1003" s="367"/>
      <c r="BO1003" s="155" t="str">
        <f t="shared" si="2683"/>
        <v>-</v>
      </c>
      <c r="BP1003" s="367"/>
      <c r="BQ1003" s="154" t="str">
        <f t="shared" si="2684"/>
        <v>-</v>
      </c>
      <c r="BR1003" s="369"/>
      <c r="BS1003" s="154" t="str">
        <f t="shared" si="2685"/>
        <v>-</v>
      </c>
      <c r="BT1003" s="369"/>
      <c r="BU1003" s="154" t="str">
        <f t="shared" si="2686"/>
        <v>-</v>
      </c>
      <c r="BV1003" s="369"/>
      <c r="BW1003" s="154" t="str">
        <f t="shared" si="2687"/>
        <v>-</v>
      </c>
      <c r="BX1003" s="367"/>
      <c r="BY1003" s="154" t="str">
        <f t="shared" si="2688"/>
        <v>-</v>
      </c>
      <c r="BZ1003" s="369"/>
      <c r="CA1003" s="154" t="str">
        <f t="shared" si="2689"/>
        <v>-</v>
      </c>
      <c r="CB1003" s="367"/>
      <c r="CC1003" s="154" t="str">
        <f t="shared" si="2690"/>
        <v>-</v>
      </c>
      <c r="CD1003" s="367"/>
      <c r="CE1003" s="2850" t="str">
        <f t="shared" si="2716"/>
        <v>-</v>
      </c>
      <c r="CF1003" s="2846"/>
      <c r="CG1003" s="2855" t="str">
        <f t="shared" si="2717"/>
        <v>-</v>
      </c>
      <c r="CH1003" s="2851"/>
      <c r="CI1003" s="2850" t="str">
        <f t="shared" si="2718"/>
        <v>-</v>
      </c>
      <c r="CJ1003" s="2846"/>
      <c r="CK1003" s="2850" t="str">
        <f t="shared" si="2719"/>
        <v>-</v>
      </c>
      <c r="CL1003" s="2851"/>
      <c r="CM1003" s="2850" t="str">
        <f t="shared" si="2720"/>
        <v>-</v>
      </c>
      <c r="CN1003" s="2851"/>
      <c r="CO1003" s="2855" t="str">
        <f t="shared" si="2721"/>
        <v>-</v>
      </c>
      <c r="CP1003" s="2851"/>
      <c r="CQ1003" s="2855" t="str">
        <f t="shared" si="2722"/>
        <v>-</v>
      </c>
      <c r="CR1003" s="2851"/>
      <c r="CS1003" s="2850" t="str">
        <f t="shared" si="2691"/>
        <v>-</v>
      </c>
      <c r="CT1003" s="2851"/>
      <c r="CU1003" s="2855"/>
      <c r="CV1003" s="2851"/>
      <c r="CW1003" s="2850" t="str">
        <f t="shared" si="2692"/>
        <v>-</v>
      </c>
      <c r="CX1003" s="2851"/>
      <c r="CY1003" s="2855" t="str">
        <f t="shared" si="2693"/>
        <v>-</v>
      </c>
      <c r="CZ1003" s="2851"/>
      <c r="DA1003" s="154" t="str">
        <f t="shared" si="2694"/>
        <v>-</v>
      </c>
      <c r="DB1003" s="369"/>
      <c r="DC1003" s="155" t="str">
        <f t="shared" si="2695"/>
        <v>-</v>
      </c>
      <c r="DD1003" s="367"/>
      <c r="DE1003" s="374">
        <f t="shared" si="2696"/>
        <v>0</v>
      </c>
      <c r="DF1003" s="373"/>
      <c r="DG1003" s="818">
        <f t="shared" si="2697"/>
        <v>0</v>
      </c>
      <c r="DH1003" s="372"/>
      <c r="DI1003" s="267">
        <f t="shared" si="2698"/>
        <v>0</v>
      </c>
      <c r="DJ1003" s="373"/>
      <c r="DK1003" s="374">
        <f t="shared" si="2699"/>
        <v>0</v>
      </c>
      <c r="DL1003" s="373"/>
      <c r="DM1003" s="375">
        <f t="shared" si="2700"/>
        <v>0</v>
      </c>
      <c r="DN1003" s="373"/>
      <c r="DO1003" s="155">
        <f t="shared" si="2701"/>
        <v>0</v>
      </c>
      <c r="DP1003" s="372"/>
      <c r="DQ1003" s="155">
        <f t="shared" si="2702"/>
        <v>0</v>
      </c>
      <c r="DR1003" s="373"/>
      <c r="DS1003" s="155">
        <f t="shared" si="2703"/>
        <v>0</v>
      </c>
      <c r="DT1003" s="372"/>
      <c r="DU1003" s="155">
        <f t="shared" si="2704"/>
        <v>0</v>
      </c>
      <c r="DV1003" s="373"/>
      <c r="DW1003" s="4891">
        <f t="shared" si="2705"/>
        <v>0</v>
      </c>
      <c r="DX1003" s="372"/>
      <c r="DY1003" s="154">
        <f t="shared" si="2706"/>
        <v>0</v>
      </c>
      <c r="DZ1003" s="373"/>
      <c r="EA1003" s="154">
        <f t="shared" si="2707"/>
        <v>0</v>
      </c>
      <c r="EB1003" s="373"/>
      <c r="EC1003" s="269">
        <f t="shared" si="2708"/>
        <v>0</v>
      </c>
      <c r="ED1003" s="376"/>
      <c r="EE1003" s="822">
        <f t="shared" si="2667"/>
        <v>0</v>
      </c>
      <c r="EF1003" s="377"/>
      <c r="EG1003" s="273"/>
      <c r="EH1003" s="274"/>
      <c r="EI1003" s="275"/>
      <c r="EJ1003" s="276"/>
      <c r="EK1003" s="275"/>
      <c r="EL1003" s="277"/>
      <c r="EM1003" s="278" t="str">
        <f t="shared" si="2723"/>
        <v xml:space="preserve"> </v>
      </c>
      <c r="EN1003" s="372"/>
      <c r="EO1003" s="155">
        <f t="shared" si="2724"/>
        <v>0</v>
      </c>
      <c r="EP1003" s="373"/>
      <c r="ER1003" s="194"/>
      <c r="ET1003" s="154">
        <f t="shared" si="2709"/>
        <v>1</v>
      </c>
      <c r="EU1003" s="373"/>
      <c r="EV1003" s="154">
        <f t="shared" si="2710"/>
        <v>1</v>
      </c>
      <c r="EW1003" s="373"/>
      <c r="EX1003" s="154"/>
      <c r="EY1003" s="367"/>
      <c r="EZ1003" s="154"/>
      <c r="FA1003" s="367"/>
      <c r="FB1003" s="154"/>
      <c r="FC1003" s="367"/>
      <c r="FD1003" s="154"/>
      <c r="FE1003" s="367"/>
      <c r="FF1003" s="155"/>
      <c r="FG1003" s="367"/>
      <c r="FH1003" s="154"/>
      <c r="FI1003" s="367"/>
      <c r="FJ1003" s="154">
        <f t="shared" si="2711"/>
        <v>1</v>
      </c>
      <c r="FK1003" s="373"/>
      <c r="FL1003" s="155">
        <f t="shared" si="2712"/>
        <v>1</v>
      </c>
      <c r="FM1003" s="279"/>
      <c r="FN1003" s="1184"/>
      <c r="FO1003" s="280"/>
      <c r="FP1003" s="281"/>
      <c r="FQ1003" s="282"/>
      <c r="FS1003" s="281"/>
      <c r="FT1003" s="282"/>
    </row>
    <row r="1004" spans="1:176" ht="18.600000000000001" customHeight="1">
      <c r="A1004" s="228">
        <f t="shared" si="2621"/>
        <v>994</v>
      </c>
      <c r="B1004" s="343" t="str">
        <f t="shared" si="2725"/>
        <v>4IE</v>
      </c>
      <c r="C1004" s="1008">
        <v>46419</v>
      </c>
      <c r="D1004" s="1261" t="s">
        <v>34</v>
      </c>
      <c r="E1004" s="1262" t="s">
        <v>2525</v>
      </c>
      <c r="F1004" s="1564"/>
      <c r="G1004" s="1263"/>
      <c r="H1004" s="1330" t="s">
        <v>631</v>
      </c>
      <c r="I1004" s="1264" t="s">
        <v>61</v>
      </c>
      <c r="J1004" s="1264" t="s">
        <v>1702</v>
      </c>
      <c r="K1004" s="599" t="s">
        <v>11</v>
      </c>
      <c r="L1004" s="600"/>
      <c r="M1004" s="5636"/>
      <c r="N1004" s="353"/>
      <c r="O1004" s="5636"/>
      <c r="P1004" s="353"/>
      <c r="Q1004" s="6286"/>
      <c r="R1004" s="353"/>
      <c r="S1004" s="5636"/>
      <c r="T1004" s="353"/>
      <c r="U1004" s="355"/>
      <c r="V1004" s="353"/>
      <c r="W1004" s="356"/>
      <c r="X1004" s="357"/>
      <c r="Y1004" s="979">
        <v>46407</v>
      </c>
      <c r="Z1004" s="979">
        <v>46407</v>
      </c>
      <c r="AA1004" s="602"/>
      <c r="AB1004" s="979"/>
      <c r="AC1004" s="602"/>
      <c r="AD1004" s="361"/>
      <c r="AE1004" s="362">
        <v>3</v>
      </c>
      <c r="AF1004" s="363" t="str">
        <f t="shared" si="2674"/>
        <v>4IE</v>
      </c>
      <c r="AG1004" s="364"/>
      <c r="AH1004" s="364"/>
      <c r="AI1004" s="364"/>
      <c r="AJ1004" s="364"/>
      <c r="AK1004" s="364"/>
      <c r="AL1004" s="364"/>
      <c r="AM1004" s="364"/>
      <c r="AN1004" s="364"/>
      <c r="AO1004" s="364"/>
      <c r="AP1004" s="363"/>
      <c r="AQ1004" s="255"/>
      <c r="AR1004" s="255"/>
      <c r="AS1004" s="255"/>
      <c r="AT1004" s="255"/>
      <c r="AU1004" s="2843">
        <f t="shared" si="2714"/>
        <v>0</v>
      </c>
      <c r="AV1004" s="4008">
        <f t="shared" si="2625"/>
        <v>0</v>
      </c>
      <c r="AW1004" s="590">
        <f t="shared" si="2675"/>
        <v>1</v>
      </c>
      <c r="AX1004" s="369"/>
      <c r="AY1004" s="154">
        <f t="shared" si="2676"/>
        <v>1</v>
      </c>
      <c r="AZ1004" s="367"/>
      <c r="BA1004" s="154">
        <f t="shared" si="2677"/>
        <v>1</v>
      </c>
      <c r="BB1004" s="367"/>
      <c r="BC1004" s="368">
        <f t="shared" si="2678"/>
        <v>1</v>
      </c>
      <c r="BD1004" s="369"/>
      <c r="BE1004" s="4599">
        <f t="shared" si="2679"/>
        <v>1</v>
      </c>
      <c r="BF1004" s="367"/>
      <c r="BG1004" s="368">
        <f t="shared" si="2715"/>
        <v>1</v>
      </c>
      <c r="BH1004" s="367"/>
      <c r="BI1004" s="154">
        <f t="shared" si="2680"/>
        <v>1</v>
      </c>
      <c r="BJ1004" s="367"/>
      <c r="BK1004" s="154" t="str">
        <f t="shared" si="2681"/>
        <v>-</v>
      </c>
      <c r="BL1004" s="367"/>
      <c r="BM1004" s="154" t="str">
        <f t="shared" si="2682"/>
        <v>-</v>
      </c>
      <c r="BN1004" s="367"/>
      <c r="BO1004" s="155" t="str">
        <f t="shared" si="2683"/>
        <v>-</v>
      </c>
      <c r="BP1004" s="367"/>
      <c r="BQ1004" s="154" t="str">
        <f t="shared" si="2684"/>
        <v>-</v>
      </c>
      <c r="BR1004" s="369"/>
      <c r="BS1004" s="154" t="str">
        <f t="shared" si="2685"/>
        <v>-</v>
      </c>
      <c r="BT1004" s="369"/>
      <c r="BU1004" s="154" t="str">
        <f t="shared" si="2686"/>
        <v>-</v>
      </c>
      <c r="BV1004" s="369"/>
      <c r="BW1004" s="154" t="str">
        <f t="shared" si="2687"/>
        <v>-</v>
      </c>
      <c r="BX1004" s="367"/>
      <c r="BY1004" s="154" t="str">
        <f t="shared" si="2688"/>
        <v>-</v>
      </c>
      <c r="BZ1004" s="369"/>
      <c r="CA1004" s="154" t="str">
        <f t="shared" si="2689"/>
        <v>-</v>
      </c>
      <c r="CB1004" s="367"/>
      <c r="CC1004" s="154" t="str">
        <f t="shared" si="2690"/>
        <v>-</v>
      </c>
      <c r="CD1004" s="367"/>
      <c r="CE1004" s="2850" t="str">
        <f t="shared" si="2716"/>
        <v>-</v>
      </c>
      <c r="CF1004" s="2846"/>
      <c r="CG1004" s="2855" t="str">
        <f t="shared" si="2717"/>
        <v>-</v>
      </c>
      <c r="CH1004" s="2851"/>
      <c r="CI1004" s="2850" t="str">
        <f t="shared" si="2718"/>
        <v>-</v>
      </c>
      <c r="CJ1004" s="2846"/>
      <c r="CK1004" s="2850" t="str">
        <f t="shared" si="2719"/>
        <v>-</v>
      </c>
      <c r="CL1004" s="2851"/>
      <c r="CM1004" s="2850" t="str">
        <f t="shared" si="2720"/>
        <v>-</v>
      </c>
      <c r="CN1004" s="2851"/>
      <c r="CO1004" s="2855" t="str">
        <f t="shared" si="2721"/>
        <v>-</v>
      </c>
      <c r="CP1004" s="2851"/>
      <c r="CQ1004" s="2855" t="str">
        <f t="shared" si="2722"/>
        <v>-</v>
      </c>
      <c r="CR1004" s="2851"/>
      <c r="CS1004" s="2850" t="str">
        <f t="shared" si="2691"/>
        <v>-</v>
      </c>
      <c r="CT1004" s="2851"/>
      <c r="CU1004" s="2855"/>
      <c r="CV1004" s="2851"/>
      <c r="CW1004" s="2850" t="str">
        <f t="shared" si="2692"/>
        <v>-</v>
      </c>
      <c r="CX1004" s="2851"/>
      <c r="CY1004" s="2855" t="str">
        <f t="shared" si="2693"/>
        <v>-</v>
      </c>
      <c r="CZ1004" s="2851"/>
      <c r="DA1004" s="154" t="str">
        <f t="shared" si="2694"/>
        <v>-</v>
      </c>
      <c r="DB1004" s="369"/>
      <c r="DC1004" s="155" t="str">
        <f t="shared" si="2695"/>
        <v>-</v>
      </c>
      <c r="DD1004" s="367"/>
      <c r="DE1004" s="374">
        <f t="shared" si="2696"/>
        <v>0</v>
      </c>
      <c r="DF1004" s="373"/>
      <c r="DG1004" s="818">
        <f t="shared" si="2697"/>
        <v>0</v>
      </c>
      <c r="DH1004" s="372"/>
      <c r="DI1004" s="267">
        <f t="shared" si="2698"/>
        <v>0</v>
      </c>
      <c r="DJ1004" s="373"/>
      <c r="DK1004" s="374">
        <f t="shared" si="2699"/>
        <v>0</v>
      </c>
      <c r="DL1004" s="373"/>
      <c r="DM1004" s="374">
        <f t="shared" si="2700"/>
        <v>0</v>
      </c>
      <c r="DN1004" s="373"/>
      <c r="DO1004" s="155">
        <f t="shared" si="2701"/>
        <v>0</v>
      </c>
      <c r="DP1004" s="372"/>
      <c r="DQ1004" s="155">
        <f t="shared" si="2702"/>
        <v>0</v>
      </c>
      <c r="DR1004" s="373"/>
      <c r="DS1004" s="155">
        <f t="shared" si="2703"/>
        <v>0</v>
      </c>
      <c r="DT1004" s="372"/>
      <c r="DU1004" s="155">
        <f t="shared" si="2704"/>
        <v>0</v>
      </c>
      <c r="DV1004" s="373"/>
      <c r="DW1004" s="4891">
        <f t="shared" si="2705"/>
        <v>0</v>
      </c>
      <c r="DX1004" s="372"/>
      <c r="DY1004" s="154">
        <f t="shared" si="2706"/>
        <v>0</v>
      </c>
      <c r="DZ1004" s="373"/>
      <c r="EA1004" s="154">
        <f t="shared" si="2707"/>
        <v>0</v>
      </c>
      <c r="EB1004" s="373"/>
      <c r="EC1004" s="269">
        <f t="shared" si="2708"/>
        <v>0</v>
      </c>
      <c r="ED1004" s="376"/>
      <c r="EE1004" s="822">
        <f t="shared" si="2667"/>
        <v>0</v>
      </c>
      <c r="EF1004" s="377"/>
      <c r="EG1004" s="273"/>
      <c r="EH1004" s="274"/>
      <c r="EI1004" s="275"/>
      <c r="EJ1004" s="276"/>
      <c r="EK1004" s="275"/>
      <c r="EL1004" s="277"/>
      <c r="EM1004" s="278" t="str">
        <f t="shared" si="2723"/>
        <v xml:space="preserve"> </v>
      </c>
      <c r="EN1004" s="372"/>
      <c r="EO1004" s="155">
        <f t="shared" si="2724"/>
        <v>0</v>
      </c>
      <c r="EP1004" s="373"/>
      <c r="ER1004" s="194"/>
      <c r="ET1004" s="154" t="str">
        <f t="shared" si="2709"/>
        <v>-</v>
      </c>
      <c r="EU1004" s="373"/>
      <c r="EV1004" s="154" t="str">
        <f t="shared" si="2710"/>
        <v>-</v>
      </c>
      <c r="EW1004" s="373"/>
      <c r="EX1004" s="154"/>
      <c r="EY1004" s="367"/>
      <c r="EZ1004" s="154"/>
      <c r="FA1004" s="367"/>
      <c r="FB1004" s="154"/>
      <c r="FC1004" s="367"/>
      <c r="FD1004" s="154"/>
      <c r="FE1004" s="367"/>
      <c r="FF1004" s="155"/>
      <c r="FG1004" s="367"/>
      <c r="FH1004" s="154"/>
      <c r="FI1004" s="367"/>
      <c r="FJ1004" s="154" t="str">
        <f t="shared" si="2711"/>
        <v>-</v>
      </c>
      <c r="FK1004" s="373"/>
      <c r="FL1004" s="155" t="str">
        <f t="shared" si="2712"/>
        <v>-</v>
      </c>
      <c r="FM1004" s="279"/>
      <c r="FN1004" s="1184"/>
      <c r="FO1004" s="280"/>
      <c r="FP1004" s="281"/>
      <c r="FQ1004" s="282"/>
      <c r="FS1004" s="281"/>
      <c r="FT1004" s="282"/>
    </row>
    <row r="1005" spans="1:176" ht="18.600000000000001" customHeight="1">
      <c r="A1005" s="228">
        <f t="shared" si="2621"/>
        <v>995</v>
      </c>
      <c r="B1005" s="343" t="str">
        <f t="shared" si="2725"/>
        <v>4IE</v>
      </c>
      <c r="C1005" s="1008">
        <v>46419</v>
      </c>
      <c r="D1005" s="7724" t="s">
        <v>1024</v>
      </c>
      <c r="E1005" s="7725" t="s">
        <v>2504</v>
      </c>
      <c r="F1005" s="1564"/>
      <c r="G1005" s="1263"/>
      <c r="H1005" s="1330" t="s">
        <v>630</v>
      </c>
      <c r="I1005" s="1264" t="s">
        <v>63</v>
      </c>
      <c r="J1005" s="1264" t="s">
        <v>1702</v>
      </c>
      <c r="K1005" s="599" t="s">
        <v>11</v>
      </c>
      <c r="L1005" s="600"/>
      <c r="M1005" s="6275"/>
      <c r="N1005" s="353"/>
      <c r="O1005" s="6275"/>
      <c r="P1005" s="353"/>
      <c r="Q1005" s="354"/>
      <c r="R1005" s="353"/>
      <c r="S1005" s="6275"/>
      <c r="T1005" s="353"/>
      <c r="U1005" s="355"/>
      <c r="V1005" s="353"/>
      <c r="W1005" s="356"/>
      <c r="X1005" s="357"/>
      <c r="Y1005" s="979">
        <v>46408</v>
      </c>
      <c r="Z1005" s="979">
        <v>46408</v>
      </c>
      <c r="AA1005" s="602"/>
      <c r="AB1005" s="979"/>
      <c r="AC1005" s="251"/>
      <c r="AD1005" s="361"/>
      <c r="AE1005" s="362">
        <v>25</v>
      </c>
      <c r="AF1005" s="363" t="str">
        <f t="shared" si="2674"/>
        <v>4IE</v>
      </c>
      <c r="AG1005" s="364"/>
      <c r="AH1005" s="364"/>
      <c r="AI1005" s="364"/>
      <c r="AJ1005" s="364"/>
      <c r="AK1005" s="364"/>
      <c r="AL1005" s="364"/>
      <c r="AM1005" s="364"/>
      <c r="AN1005" s="364"/>
      <c r="AO1005" s="364"/>
      <c r="AP1005" s="363"/>
      <c r="AQ1005" s="255"/>
      <c r="AR1005" s="255"/>
      <c r="AS1005" s="255"/>
      <c r="AT1005" s="255"/>
      <c r="AU1005" s="2843">
        <f t="shared" si="2714"/>
        <v>0</v>
      </c>
      <c r="AV1005" s="4008">
        <f t="shared" si="2625"/>
        <v>0</v>
      </c>
      <c r="AW1005" s="590" t="str">
        <f t="shared" si="2675"/>
        <v>-</v>
      </c>
      <c r="AX1005" s="369"/>
      <c r="AY1005" s="154" t="str">
        <f t="shared" si="2676"/>
        <v>-</v>
      </c>
      <c r="AZ1005" s="367"/>
      <c r="BA1005" s="154" t="str">
        <f t="shared" si="2677"/>
        <v>-</v>
      </c>
      <c r="BB1005" s="367"/>
      <c r="BC1005" s="368" t="str">
        <f t="shared" si="2678"/>
        <v>-</v>
      </c>
      <c r="BD1005" s="369"/>
      <c r="BE1005" s="4599" t="str">
        <f t="shared" si="2679"/>
        <v>-</v>
      </c>
      <c r="BF1005" s="367"/>
      <c r="BG1005" s="368" t="str">
        <f t="shared" si="2715"/>
        <v>-</v>
      </c>
      <c r="BH1005" s="367"/>
      <c r="BI1005" s="154" t="str">
        <f t="shared" si="2680"/>
        <v>-</v>
      </c>
      <c r="BJ1005" s="367"/>
      <c r="BK1005" s="154" t="str">
        <f t="shared" si="2681"/>
        <v>-</v>
      </c>
      <c r="BL1005" s="367"/>
      <c r="BM1005" s="154" t="str">
        <f t="shared" si="2682"/>
        <v>-</v>
      </c>
      <c r="BN1005" s="367"/>
      <c r="BO1005" s="155" t="str">
        <f t="shared" si="2683"/>
        <v>-</v>
      </c>
      <c r="BP1005" s="367"/>
      <c r="BQ1005" s="154" t="str">
        <f t="shared" si="2684"/>
        <v>-</v>
      </c>
      <c r="BR1005" s="369"/>
      <c r="BS1005" s="154" t="str">
        <f t="shared" si="2685"/>
        <v>-</v>
      </c>
      <c r="BT1005" s="369"/>
      <c r="BU1005" s="154" t="str">
        <f t="shared" si="2686"/>
        <v>-</v>
      </c>
      <c r="BV1005" s="369"/>
      <c r="BW1005" s="154" t="str">
        <f t="shared" si="2687"/>
        <v>-</v>
      </c>
      <c r="BX1005" s="367"/>
      <c r="BY1005" s="154" t="str">
        <f t="shared" si="2688"/>
        <v>-</v>
      </c>
      <c r="BZ1005" s="369"/>
      <c r="CA1005" s="154" t="str">
        <f t="shared" si="2689"/>
        <v>-</v>
      </c>
      <c r="CB1005" s="367"/>
      <c r="CC1005" s="154" t="str">
        <f t="shared" si="2690"/>
        <v>-</v>
      </c>
      <c r="CD1005" s="367"/>
      <c r="CE1005" s="2850" t="str">
        <f t="shared" si="2716"/>
        <v>-</v>
      </c>
      <c r="CF1005" s="2846"/>
      <c r="CG1005" s="2855" t="str">
        <f t="shared" si="2717"/>
        <v>-</v>
      </c>
      <c r="CH1005" s="2851"/>
      <c r="CI1005" s="2850" t="str">
        <f t="shared" si="2718"/>
        <v>-</v>
      </c>
      <c r="CJ1005" s="2846"/>
      <c r="CK1005" s="2850" t="str">
        <f t="shared" si="2719"/>
        <v>-</v>
      </c>
      <c r="CL1005" s="2851"/>
      <c r="CM1005" s="2850" t="str">
        <f t="shared" si="2720"/>
        <v>-</v>
      </c>
      <c r="CN1005" s="2851"/>
      <c r="CO1005" s="2855" t="str">
        <f t="shared" si="2721"/>
        <v>-</v>
      </c>
      <c r="CP1005" s="2851"/>
      <c r="CQ1005" s="2855" t="str">
        <f t="shared" si="2722"/>
        <v>-</v>
      </c>
      <c r="CR1005" s="2851"/>
      <c r="CS1005" s="2850" t="str">
        <f t="shared" si="2691"/>
        <v>-</v>
      </c>
      <c r="CT1005" s="2851"/>
      <c r="CU1005" s="2855"/>
      <c r="CV1005" s="2851"/>
      <c r="CW1005" s="2850" t="str">
        <f t="shared" si="2692"/>
        <v>-</v>
      </c>
      <c r="CX1005" s="2851"/>
      <c r="CY1005" s="2855" t="str">
        <f t="shared" si="2693"/>
        <v>-</v>
      </c>
      <c r="CZ1005" s="2851"/>
      <c r="DA1005" s="154" t="str">
        <f t="shared" si="2694"/>
        <v>-</v>
      </c>
      <c r="DB1005" s="369"/>
      <c r="DC1005" s="155" t="str">
        <f t="shared" si="2695"/>
        <v>-</v>
      </c>
      <c r="DD1005" s="367"/>
      <c r="DE1005" s="374">
        <f t="shared" si="2696"/>
        <v>0</v>
      </c>
      <c r="DF1005" s="373"/>
      <c r="DG1005" s="818">
        <f t="shared" si="2697"/>
        <v>0</v>
      </c>
      <c r="DH1005" s="372"/>
      <c r="DI1005" s="267">
        <f t="shared" si="2698"/>
        <v>0</v>
      </c>
      <c r="DJ1005" s="373"/>
      <c r="DK1005" s="374">
        <f t="shared" si="2699"/>
        <v>0</v>
      </c>
      <c r="DL1005" s="373"/>
      <c r="DM1005" s="375">
        <f t="shared" si="2700"/>
        <v>0</v>
      </c>
      <c r="DN1005" s="373"/>
      <c r="DO1005" s="155">
        <f t="shared" si="2701"/>
        <v>0</v>
      </c>
      <c r="DP1005" s="372"/>
      <c r="DQ1005" s="155">
        <f t="shared" si="2702"/>
        <v>0</v>
      </c>
      <c r="DR1005" s="373"/>
      <c r="DS1005" s="155">
        <f t="shared" si="2703"/>
        <v>0</v>
      </c>
      <c r="DT1005" s="372"/>
      <c r="DU1005" s="155">
        <f t="shared" si="2704"/>
        <v>0</v>
      </c>
      <c r="DV1005" s="373"/>
      <c r="DW1005" s="4891">
        <f t="shared" si="2705"/>
        <v>0</v>
      </c>
      <c r="DX1005" s="372"/>
      <c r="DY1005" s="154">
        <f t="shared" si="2706"/>
        <v>0</v>
      </c>
      <c r="DZ1005" s="373"/>
      <c r="EA1005" s="154">
        <f t="shared" si="2707"/>
        <v>0</v>
      </c>
      <c r="EB1005" s="373"/>
      <c r="EC1005" s="269">
        <f t="shared" si="2708"/>
        <v>0</v>
      </c>
      <c r="ED1005" s="376"/>
      <c r="EE1005" s="822">
        <f t="shared" si="2667"/>
        <v>0</v>
      </c>
      <c r="EF1005" s="377"/>
      <c r="EG1005" s="273"/>
      <c r="EH1005" s="274"/>
      <c r="EI1005" s="275"/>
      <c r="EJ1005" s="276"/>
      <c r="EK1005" s="275"/>
      <c r="EL1005" s="277"/>
      <c r="EM1005" s="278" t="str">
        <f t="shared" si="2723"/>
        <v xml:space="preserve"> </v>
      </c>
      <c r="EN1005" s="372"/>
      <c r="EO1005" s="155">
        <f t="shared" si="2724"/>
        <v>0</v>
      </c>
      <c r="EP1005" s="373"/>
      <c r="ER1005" s="194"/>
      <c r="ET1005" s="154">
        <f t="shared" si="2709"/>
        <v>1</v>
      </c>
      <c r="EU1005" s="373"/>
      <c r="EV1005" s="154">
        <f t="shared" si="2710"/>
        <v>1</v>
      </c>
      <c r="EW1005" s="373"/>
      <c r="EX1005" s="154"/>
      <c r="EY1005" s="367"/>
      <c r="EZ1005" s="154"/>
      <c r="FA1005" s="367"/>
      <c r="FB1005" s="154"/>
      <c r="FC1005" s="367"/>
      <c r="FD1005" s="154"/>
      <c r="FE1005" s="367"/>
      <c r="FF1005" s="155"/>
      <c r="FG1005" s="367"/>
      <c r="FH1005" s="154"/>
      <c r="FI1005" s="367"/>
      <c r="FJ1005" s="154">
        <f t="shared" si="2711"/>
        <v>1</v>
      </c>
      <c r="FK1005" s="373"/>
      <c r="FL1005" s="155">
        <f t="shared" si="2712"/>
        <v>1</v>
      </c>
      <c r="FM1005" s="279"/>
      <c r="FN1005" s="1184"/>
      <c r="FO1005" s="280"/>
      <c r="FP1005" s="281"/>
      <c r="FQ1005" s="282"/>
      <c r="FS1005" s="281"/>
      <c r="FT1005" s="282"/>
    </row>
    <row r="1006" spans="1:176" ht="18.600000000000001" customHeight="1">
      <c r="A1006" s="228">
        <f t="shared" si="2621"/>
        <v>996</v>
      </c>
      <c r="B1006" s="343" t="str">
        <f t="shared" si="2725"/>
        <v>4IE</v>
      </c>
      <c r="C1006" s="1008">
        <v>46419</v>
      </c>
      <c r="D1006" s="7724" t="s">
        <v>1024</v>
      </c>
      <c r="E1006" s="7725" t="s">
        <v>2505</v>
      </c>
      <c r="F1006" s="1564"/>
      <c r="G1006" s="1263"/>
      <c r="H1006" s="1330" t="s">
        <v>630</v>
      </c>
      <c r="I1006" s="1264" t="s">
        <v>64</v>
      </c>
      <c r="J1006" s="1264" t="s">
        <v>1702</v>
      </c>
      <c r="K1006" s="599" t="s">
        <v>11</v>
      </c>
      <c r="L1006" s="600"/>
      <c r="M1006" s="6286"/>
      <c r="N1006" s="353"/>
      <c r="O1006" s="6286"/>
      <c r="P1006" s="353"/>
      <c r="Q1006" s="354"/>
      <c r="R1006" s="353"/>
      <c r="S1006" s="6286"/>
      <c r="T1006" s="353"/>
      <c r="U1006" s="355"/>
      <c r="V1006" s="353"/>
      <c r="W1006" s="356"/>
      <c r="X1006" s="357"/>
      <c r="Y1006" s="979">
        <v>46409</v>
      </c>
      <c r="Z1006" s="979">
        <v>46409</v>
      </c>
      <c r="AA1006" s="602"/>
      <c r="AB1006" s="979"/>
      <c r="AC1006" s="251"/>
      <c r="AD1006" s="361"/>
      <c r="AE1006" s="362">
        <v>25</v>
      </c>
      <c r="AF1006" s="363" t="str">
        <f t="shared" si="2674"/>
        <v>4IE</v>
      </c>
      <c r="AG1006" s="364"/>
      <c r="AH1006" s="364"/>
      <c r="AI1006" s="364"/>
      <c r="AJ1006" s="364"/>
      <c r="AK1006" s="364"/>
      <c r="AL1006" s="364"/>
      <c r="AM1006" s="364"/>
      <c r="AN1006" s="364"/>
      <c r="AO1006" s="364"/>
      <c r="AP1006" s="363"/>
      <c r="AQ1006" s="255"/>
      <c r="AR1006" s="255"/>
      <c r="AS1006" s="255"/>
      <c r="AT1006" s="255"/>
      <c r="AU1006" s="2843">
        <f t="shared" si="2714"/>
        <v>0</v>
      </c>
      <c r="AV1006" s="4008">
        <f t="shared" si="2625"/>
        <v>0</v>
      </c>
      <c r="AW1006" s="590" t="str">
        <f t="shared" si="2675"/>
        <v>-</v>
      </c>
      <c r="AX1006" s="369"/>
      <c r="AY1006" s="154" t="str">
        <f t="shared" si="2676"/>
        <v>-</v>
      </c>
      <c r="AZ1006" s="367"/>
      <c r="BA1006" s="154" t="str">
        <f t="shared" si="2677"/>
        <v>-</v>
      </c>
      <c r="BB1006" s="367"/>
      <c r="BC1006" s="368" t="str">
        <f t="shared" si="2678"/>
        <v>-</v>
      </c>
      <c r="BD1006" s="369"/>
      <c r="BE1006" s="4599" t="str">
        <f t="shared" si="2679"/>
        <v>-</v>
      </c>
      <c r="BF1006" s="367"/>
      <c r="BG1006" s="368" t="str">
        <f t="shared" si="2715"/>
        <v>-</v>
      </c>
      <c r="BH1006" s="367"/>
      <c r="BI1006" s="154" t="str">
        <f t="shared" si="2680"/>
        <v>-</v>
      </c>
      <c r="BJ1006" s="367"/>
      <c r="BK1006" s="154" t="str">
        <f t="shared" si="2681"/>
        <v>-</v>
      </c>
      <c r="BL1006" s="367"/>
      <c r="BM1006" s="154" t="str">
        <f t="shared" si="2682"/>
        <v>-</v>
      </c>
      <c r="BN1006" s="367"/>
      <c r="BO1006" s="155" t="str">
        <f t="shared" si="2683"/>
        <v>-</v>
      </c>
      <c r="BP1006" s="367"/>
      <c r="BQ1006" s="154" t="str">
        <f t="shared" si="2684"/>
        <v>-</v>
      </c>
      <c r="BR1006" s="369"/>
      <c r="BS1006" s="154" t="str">
        <f t="shared" si="2685"/>
        <v>-</v>
      </c>
      <c r="BT1006" s="369"/>
      <c r="BU1006" s="154" t="str">
        <f t="shared" si="2686"/>
        <v>-</v>
      </c>
      <c r="BV1006" s="369"/>
      <c r="BW1006" s="154" t="str">
        <f t="shared" si="2687"/>
        <v>-</v>
      </c>
      <c r="BX1006" s="367"/>
      <c r="BY1006" s="154" t="str">
        <f t="shared" si="2688"/>
        <v>-</v>
      </c>
      <c r="BZ1006" s="369"/>
      <c r="CA1006" s="154" t="str">
        <f t="shared" si="2689"/>
        <v>-</v>
      </c>
      <c r="CB1006" s="367"/>
      <c r="CC1006" s="154" t="str">
        <f t="shared" si="2690"/>
        <v>-</v>
      </c>
      <c r="CD1006" s="367"/>
      <c r="CE1006" s="2850" t="str">
        <f t="shared" si="2716"/>
        <v>-</v>
      </c>
      <c r="CF1006" s="2846"/>
      <c r="CG1006" s="2855" t="str">
        <f t="shared" si="2717"/>
        <v>-</v>
      </c>
      <c r="CH1006" s="2851"/>
      <c r="CI1006" s="2850" t="str">
        <f t="shared" si="2718"/>
        <v>-</v>
      </c>
      <c r="CJ1006" s="2846"/>
      <c r="CK1006" s="2850" t="str">
        <f t="shared" si="2719"/>
        <v>-</v>
      </c>
      <c r="CL1006" s="2851"/>
      <c r="CM1006" s="2850" t="str">
        <f t="shared" si="2720"/>
        <v>-</v>
      </c>
      <c r="CN1006" s="2851"/>
      <c r="CO1006" s="2855" t="str">
        <f t="shared" si="2721"/>
        <v>-</v>
      </c>
      <c r="CP1006" s="2851"/>
      <c r="CQ1006" s="2855" t="str">
        <f t="shared" si="2722"/>
        <v>-</v>
      </c>
      <c r="CR1006" s="2851"/>
      <c r="CS1006" s="2850" t="str">
        <f t="shared" si="2691"/>
        <v>-</v>
      </c>
      <c r="CT1006" s="2851"/>
      <c r="CU1006" s="2855"/>
      <c r="CV1006" s="2851"/>
      <c r="CW1006" s="2850" t="str">
        <f t="shared" si="2692"/>
        <v>-</v>
      </c>
      <c r="CX1006" s="2851"/>
      <c r="CY1006" s="2855" t="str">
        <f t="shared" si="2693"/>
        <v>-</v>
      </c>
      <c r="CZ1006" s="2851"/>
      <c r="DA1006" s="154" t="str">
        <f t="shared" si="2694"/>
        <v>-</v>
      </c>
      <c r="DB1006" s="369"/>
      <c r="DC1006" s="155" t="str">
        <f t="shared" si="2695"/>
        <v>-</v>
      </c>
      <c r="DD1006" s="367"/>
      <c r="DE1006" s="374">
        <f t="shared" si="2696"/>
        <v>0</v>
      </c>
      <c r="DF1006" s="373"/>
      <c r="DG1006" s="818">
        <f t="shared" si="2697"/>
        <v>0</v>
      </c>
      <c r="DH1006" s="372"/>
      <c r="DI1006" s="267">
        <f t="shared" si="2698"/>
        <v>0</v>
      </c>
      <c r="DJ1006" s="373"/>
      <c r="DK1006" s="374">
        <f t="shared" si="2699"/>
        <v>0</v>
      </c>
      <c r="DL1006" s="373"/>
      <c r="DM1006" s="374">
        <f t="shared" si="2700"/>
        <v>0</v>
      </c>
      <c r="DN1006" s="373"/>
      <c r="DO1006" s="155">
        <f t="shared" si="2701"/>
        <v>0</v>
      </c>
      <c r="DP1006" s="372"/>
      <c r="DQ1006" s="155">
        <f t="shared" si="2702"/>
        <v>0</v>
      </c>
      <c r="DR1006" s="373"/>
      <c r="DS1006" s="155">
        <f t="shared" si="2703"/>
        <v>0</v>
      </c>
      <c r="DT1006" s="372"/>
      <c r="DU1006" s="155">
        <f t="shared" si="2704"/>
        <v>0</v>
      </c>
      <c r="DV1006" s="373"/>
      <c r="DW1006" s="4891">
        <f t="shared" si="2705"/>
        <v>0</v>
      </c>
      <c r="DX1006" s="372"/>
      <c r="DY1006" s="154">
        <f t="shared" si="2706"/>
        <v>0</v>
      </c>
      <c r="DZ1006" s="373"/>
      <c r="EA1006" s="154">
        <f t="shared" si="2707"/>
        <v>0</v>
      </c>
      <c r="EB1006" s="373"/>
      <c r="EC1006" s="269">
        <f t="shared" si="2708"/>
        <v>0</v>
      </c>
      <c r="ED1006" s="376"/>
      <c r="EE1006" s="822">
        <f t="shared" si="2667"/>
        <v>0</v>
      </c>
      <c r="EF1006" s="377"/>
      <c r="EG1006" s="273"/>
      <c r="EH1006" s="274"/>
      <c r="EI1006" s="275"/>
      <c r="EJ1006" s="276"/>
      <c r="EK1006" s="275"/>
      <c r="EL1006" s="277"/>
      <c r="EM1006" s="278" t="str">
        <f t="shared" si="2723"/>
        <v xml:space="preserve"> </v>
      </c>
      <c r="EN1006" s="372"/>
      <c r="EO1006" s="155">
        <f t="shared" si="2724"/>
        <v>0</v>
      </c>
      <c r="EP1006" s="373"/>
      <c r="ER1006" s="194"/>
      <c r="ET1006" s="154">
        <f t="shared" si="2709"/>
        <v>1</v>
      </c>
      <c r="EU1006" s="373"/>
      <c r="EV1006" s="154">
        <f t="shared" si="2710"/>
        <v>1</v>
      </c>
      <c r="EW1006" s="373"/>
      <c r="EX1006" s="154"/>
      <c r="EY1006" s="367"/>
      <c r="EZ1006" s="154"/>
      <c r="FA1006" s="367"/>
      <c r="FB1006" s="154"/>
      <c r="FC1006" s="367"/>
      <c r="FD1006" s="154"/>
      <c r="FE1006" s="367"/>
      <c r="FF1006" s="155"/>
      <c r="FG1006" s="367"/>
      <c r="FH1006" s="154"/>
      <c r="FI1006" s="367"/>
      <c r="FJ1006" s="154">
        <f t="shared" si="2711"/>
        <v>1</v>
      </c>
      <c r="FK1006" s="373"/>
      <c r="FL1006" s="155">
        <f t="shared" si="2712"/>
        <v>1</v>
      </c>
      <c r="FM1006" s="279"/>
      <c r="FN1006" s="1184"/>
      <c r="FO1006" s="280"/>
      <c r="FP1006" s="281"/>
      <c r="FQ1006" s="282"/>
      <c r="FS1006" s="281"/>
      <c r="FT1006" s="282"/>
    </row>
    <row r="1007" spans="1:176" ht="18.600000000000001" customHeight="1">
      <c r="A1007" s="228">
        <f t="shared" si="2621"/>
        <v>997</v>
      </c>
      <c r="B1007" s="343" t="str">
        <f t="shared" si="2725"/>
        <v>4IE</v>
      </c>
      <c r="C1007" s="1008">
        <v>46419</v>
      </c>
      <c r="D1007" s="1261" t="s">
        <v>34</v>
      </c>
      <c r="E1007" s="1262" t="s">
        <v>2526</v>
      </c>
      <c r="F1007" s="1564"/>
      <c r="G1007" s="1263"/>
      <c r="H1007" s="1330" t="s">
        <v>631</v>
      </c>
      <c r="I1007" s="1264" t="s">
        <v>61</v>
      </c>
      <c r="J1007" s="1264" t="s">
        <v>1109</v>
      </c>
      <c r="K1007" s="599" t="s">
        <v>11</v>
      </c>
      <c r="L1007" s="600"/>
      <c r="M1007" s="354"/>
      <c r="N1007" s="353"/>
      <c r="O1007" s="354"/>
      <c r="P1007" s="353"/>
      <c r="Q1007" s="354"/>
      <c r="R1007" s="353"/>
      <c r="S1007" s="354"/>
      <c r="T1007" s="353"/>
      <c r="U1007" s="355"/>
      <c r="V1007" s="353"/>
      <c r="W1007" s="6253"/>
      <c r="X1007" s="357"/>
      <c r="Y1007" s="979">
        <v>46409</v>
      </c>
      <c r="Z1007" s="979">
        <v>46409</v>
      </c>
      <c r="AA1007" s="602"/>
      <c r="AB1007" s="979"/>
      <c r="AC1007" s="602"/>
      <c r="AD1007" s="361"/>
      <c r="AE1007" s="362">
        <v>3</v>
      </c>
      <c r="AF1007" s="363" t="str">
        <f t="shared" si="2674"/>
        <v>4IE</v>
      </c>
      <c r="AG1007" s="364"/>
      <c r="AH1007" s="364"/>
      <c r="AI1007" s="364"/>
      <c r="AJ1007" s="364"/>
      <c r="AK1007" s="364"/>
      <c r="AL1007" s="364"/>
      <c r="AM1007" s="364"/>
      <c r="AN1007" s="364"/>
      <c r="AO1007" s="364"/>
      <c r="AP1007" s="363"/>
      <c r="AQ1007" s="255"/>
      <c r="AR1007" s="255"/>
      <c r="AS1007" s="255"/>
      <c r="AT1007" s="255"/>
      <c r="AU1007" s="2843">
        <f t="shared" si="2714"/>
        <v>0</v>
      </c>
      <c r="AV1007" s="4008">
        <f t="shared" si="2625"/>
        <v>0</v>
      </c>
      <c r="AW1007" s="590">
        <f t="shared" si="2675"/>
        <v>1</v>
      </c>
      <c r="AX1007" s="369"/>
      <c r="AY1007" s="154">
        <f t="shared" si="2676"/>
        <v>1</v>
      </c>
      <c r="AZ1007" s="367"/>
      <c r="BA1007" s="154">
        <f t="shared" si="2677"/>
        <v>1</v>
      </c>
      <c r="BB1007" s="367"/>
      <c r="BC1007" s="368">
        <f t="shared" si="2678"/>
        <v>1</v>
      </c>
      <c r="BD1007" s="369"/>
      <c r="BE1007" s="4599">
        <f t="shared" si="2679"/>
        <v>1</v>
      </c>
      <c r="BF1007" s="367"/>
      <c r="BG1007" s="368">
        <f t="shared" si="2715"/>
        <v>1</v>
      </c>
      <c r="BH1007" s="367"/>
      <c r="BI1007" s="154">
        <f t="shared" si="2680"/>
        <v>1</v>
      </c>
      <c r="BJ1007" s="367"/>
      <c r="BK1007" s="154" t="str">
        <f t="shared" si="2681"/>
        <v>-</v>
      </c>
      <c r="BL1007" s="367"/>
      <c r="BM1007" s="154" t="str">
        <f t="shared" si="2682"/>
        <v>-</v>
      </c>
      <c r="BN1007" s="367"/>
      <c r="BO1007" s="155" t="str">
        <f t="shared" si="2683"/>
        <v>-</v>
      </c>
      <c r="BP1007" s="367"/>
      <c r="BQ1007" s="154" t="str">
        <f t="shared" si="2684"/>
        <v>-</v>
      </c>
      <c r="BR1007" s="369"/>
      <c r="BS1007" s="154" t="str">
        <f t="shared" si="2685"/>
        <v>-</v>
      </c>
      <c r="BT1007" s="369"/>
      <c r="BU1007" s="154" t="str">
        <f t="shared" si="2686"/>
        <v>-</v>
      </c>
      <c r="BV1007" s="369"/>
      <c r="BW1007" s="154" t="str">
        <f t="shared" si="2687"/>
        <v>-</v>
      </c>
      <c r="BX1007" s="367"/>
      <c r="BY1007" s="154" t="str">
        <f t="shared" si="2688"/>
        <v>-</v>
      </c>
      <c r="BZ1007" s="369"/>
      <c r="CA1007" s="154" t="str">
        <f t="shared" si="2689"/>
        <v>-</v>
      </c>
      <c r="CB1007" s="367"/>
      <c r="CC1007" s="154" t="str">
        <f t="shared" si="2690"/>
        <v>-</v>
      </c>
      <c r="CD1007" s="367"/>
      <c r="CE1007" s="2850" t="str">
        <f t="shared" si="2716"/>
        <v>-</v>
      </c>
      <c r="CF1007" s="2846"/>
      <c r="CG1007" s="2855" t="str">
        <f t="shared" si="2717"/>
        <v>-</v>
      </c>
      <c r="CH1007" s="2851"/>
      <c r="CI1007" s="2850" t="str">
        <f t="shared" si="2718"/>
        <v>-</v>
      </c>
      <c r="CJ1007" s="2846"/>
      <c r="CK1007" s="2850" t="str">
        <f t="shared" si="2719"/>
        <v>-</v>
      </c>
      <c r="CL1007" s="2851"/>
      <c r="CM1007" s="2850" t="str">
        <f t="shared" si="2720"/>
        <v>-</v>
      </c>
      <c r="CN1007" s="2851"/>
      <c r="CO1007" s="2855" t="str">
        <f t="shared" si="2721"/>
        <v>-</v>
      </c>
      <c r="CP1007" s="2851"/>
      <c r="CQ1007" s="2855" t="str">
        <f t="shared" si="2722"/>
        <v>-</v>
      </c>
      <c r="CR1007" s="2851"/>
      <c r="CS1007" s="2850" t="str">
        <f t="shared" si="2691"/>
        <v>-</v>
      </c>
      <c r="CT1007" s="2851"/>
      <c r="CU1007" s="2855"/>
      <c r="CV1007" s="2851"/>
      <c r="CW1007" s="2850" t="str">
        <f t="shared" si="2692"/>
        <v>-</v>
      </c>
      <c r="CX1007" s="2851"/>
      <c r="CY1007" s="2855" t="str">
        <f t="shared" si="2693"/>
        <v>-</v>
      </c>
      <c r="CZ1007" s="2851"/>
      <c r="DA1007" s="154" t="str">
        <f t="shared" si="2694"/>
        <v>-</v>
      </c>
      <c r="DB1007" s="369"/>
      <c r="DC1007" s="155" t="str">
        <f t="shared" si="2695"/>
        <v>-</v>
      </c>
      <c r="DD1007" s="367"/>
      <c r="DE1007" s="374">
        <f t="shared" si="2696"/>
        <v>0</v>
      </c>
      <c r="DF1007" s="373"/>
      <c r="DG1007" s="818">
        <f t="shared" si="2697"/>
        <v>0</v>
      </c>
      <c r="DH1007" s="372"/>
      <c r="DI1007" s="267">
        <f t="shared" si="2698"/>
        <v>0</v>
      </c>
      <c r="DJ1007" s="373"/>
      <c r="DK1007" s="374">
        <f t="shared" si="2699"/>
        <v>0</v>
      </c>
      <c r="DL1007" s="373"/>
      <c r="DM1007" s="374">
        <f t="shared" si="2700"/>
        <v>0</v>
      </c>
      <c r="DN1007" s="373"/>
      <c r="DO1007" s="155">
        <f t="shared" si="2701"/>
        <v>0</v>
      </c>
      <c r="DP1007" s="372"/>
      <c r="DQ1007" s="155">
        <f t="shared" si="2702"/>
        <v>0</v>
      </c>
      <c r="DR1007" s="373"/>
      <c r="DS1007" s="155">
        <f t="shared" si="2703"/>
        <v>0</v>
      </c>
      <c r="DT1007" s="372"/>
      <c r="DU1007" s="155">
        <f t="shared" si="2704"/>
        <v>0</v>
      </c>
      <c r="DV1007" s="373"/>
      <c r="DW1007" s="4891">
        <f t="shared" si="2705"/>
        <v>0</v>
      </c>
      <c r="DX1007" s="372"/>
      <c r="DY1007" s="154">
        <f t="shared" si="2706"/>
        <v>0</v>
      </c>
      <c r="DZ1007" s="373"/>
      <c r="EA1007" s="154">
        <f t="shared" si="2707"/>
        <v>0</v>
      </c>
      <c r="EB1007" s="373"/>
      <c r="EC1007" s="269">
        <f t="shared" si="2708"/>
        <v>0</v>
      </c>
      <c r="ED1007" s="376"/>
      <c r="EE1007" s="822">
        <f t="shared" si="2667"/>
        <v>0</v>
      </c>
      <c r="EF1007" s="377"/>
      <c r="EG1007" s="273"/>
      <c r="EH1007" s="274"/>
      <c r="EI1007" s="275"/>
      <c r="EJ1007" s="276"/>
      <c r="EK1007" s="275"/>
      <c r="EL1007" s="277"/>
      <c r="EM1007" s="278" t="str">
        <f t="shared" si="2723"/>
        <v xml:space="preserve"> </v>
      </c>
      <c r="EN1007" s="372"/>
      <c r="EO1007" s="155">
        <f t="shared" si="2724"/>
        <v>0</v>
      </c>
      <c r="EP1007" s="373"/>
      <c r="ER1007" s="194"/>
      <c r="ET1007" s="154" t="str">
        <f t="shared" si="2709"/>
        <v>-</v>
      </c>
      <c r="EU1007" s="373"/>
      <c r="EV1007" s="154" t="str">
        <f t="shared" si="2710"/>
        <v>-</v>
      </c>
      <c r="EW1007" s="373"/>
      <c r="EX1007" s="154"/>
      <c r="EY1007" s="367"/>
      <c r="EZ1007" s="154"/>
      <c r="FA1007" s="367"/>
      <c r="FB1007" s="154"/>
      <c r="FC1007" s="367"/>
      <c r="FD1007" s="154"/>
      <c r="FE1007" s="367"/>
      <c r="FF1007" s="155"/>
      <c r="FG1007" s="367"/>
      <c r="FH1007" s="154"/>
      <c r="FI1007" s="367"/>
      <c r="FJ1007" s="154" t="str">
        <f t="shared" si="2711"/>
        <v>-</v>
      </c>
      <c r="FK1007" s="373"/>
      <c r="FL1007" s="155" t="str">
        <f t="shared" si="2712"/>
        <v>-</v>
      </c>
      <c r="FM1007" s="279"/>
      <c r="FN1007" s="1184"/>
      <c r="FO1007" s="280"/>
      <c r="FP1007" s="281"/>
      <c r="FQ1007" s="282"/>
      <c r="FS1007" s="281"/>
      <c r="FT1007" s="282"/>
    </row>
    <row r="1008" spans="1:176" ht="18.600000000000001" customHeight="1">
      <c r="A1008" s="228">
        <f t="shared" si="2621"/>
        <v>998</v>
      </c>
      <c r="B1008" s="343" t="str">
        <f t="shared" si="2725"/>
        <v>4IE</v>
      </c>
      <c r="C1008" s="1008">
        <v>46419</v>
      </c>
      <c r="D1008" s="7724" t="s">
        <v>1024</v>
      </c>
      <c r="E1008" s="7725" t="s">
        <v>2506</v>
      </c>
      <c r="F1008" s="1564"/>
      <c r="G1008" s="1263"/>
      <c r="H1008" s="1330" t="s">
        <v>630</v>
      </c>
      <c r="I1008" s="1264" t="s">
        <v>1119</v>
      </c>
      <c r="J1008" s="1264" t="s">
        <v>1702</v>
      </c>
      <c r="K1008" s="599" t="s">
        <v>11</v>
      </c>
      <c r="L1008" s="600"/>
      <c r="M1008" s="354"/>
      <c r="N1008" s="353"/>
      <c r="O1008" s="354"/>
      <c r="P1008" s="353"/>
      <c r="Q1008" s="354"/>
      <c r="R1008" s="353"/>
      <c r="S1008" s="354"/>
      <c r="T1008" s="353"/>
      <c r="U1008" s="355"/>
      <c r="V1008" s="353"/>
      <c r="W1008" s="5639"/>
      <c r="X1008" s="357"/>
      <c r="Y1008" s="979">
        <v>46410</v>
      </c>
      <c r="Z1008" s="979">
        <v>46410</v>
      </c>
      <c r="AA1008" s="602"/>
      <c r="AB1008" s="979"/>
      <c r="AC1008" s="602"/>
      <c r="AD1008" s="361"/>
      <c r="AE1008" s="362">
        <v>25</v>
      </c>
      <c r="AF1008" s="363" t="str">
        <f t="shared" si="2674"/>
        <v>4IE</v>
      </c>
      <c r="AG1008" s="364"/>
      <c r="AH1008" s="364"/>
      <c r="AI1008" s="364"/>
      <c r="AJ1008" s="364"/>
      <c r="AK1008" s="364"/>
      <c r="AL1008" s="364"/>
      <c r="AM1008" s="364"/>
      <c r="AN1008" s="364"/>
      <c r="AO1008" s="364"/>
      <c r="AP1008" s="363"/>
      <c r="AQ1008" s="255"/>
      <c r="AR1008" s="255"/>
      <c r="AS1008" s="255"/>
      <c r="AT1008" s="255"/>
      <c r="AU1008" s="2843">
        <f t="shared" si="2714"/>
        <v>0</v>
      </c>
      <c r="AV1008" s="4008">
        <f t="shared" si="2625"/>
        <v>0</v>
      </c>
      <c r="AW1008" s="590" t="str">
        <f t="shared" si="2675"/>
        <v>-</v>
      </c>
      <c r="AX1008" s="369"/>
      <c r="AY1008" s="154" t="str">
        <f t="shared" si="2676"/>
        <v>-</v>
      </c>
      <c r="AZ1008" s="367"/>
      <c r="BA1008" s="154" t="str">
        <f t="shared" si="2677"/>
        <v>-</v>
      </c>
      <c r="BB1008" s="367"/>
      <c r="BC1008" s="368" t="str">
        <f t="shared" si="2678"/>
        <v>-</v>
      </c>
      <c r="BD1008" s="369"/>
      <c r="BE1008" s="4599" t="str">
        <f t="shared" si="2679"/>
        <v>-</v>
      </c>
      <c r="BF1008" s="367"/>
      <c r="BG1008" s="368" t="str">
        <f t="shared" si="2715"/>
        <v>-</v>
      </c>
      <c r="BH1008" s="367"/>
      <c r="BI1008" s="154" t="str">
        <f t="shared" si="2680"/>
        <v>-</v>
      </c>
      <c r="BJ1008" s="367"/>
      <c r="BK1008" s="154" t="str">
        <f t="shared" si="2681"/>
        <v>-</v>
      </c>
      <c r="BL1008" s="367"/>
      <c r="BM1008" s="154" t="str">
        <f t="shared" si="2682"/>
        <v>-</v>
      </c>
      <c r="BN1008" s="367"/>
      <c r="BO1008" s="155" t="str">
        <f t="shared" si="2683"/>
        <v>-</v>
      </c>
      <c r="BP1008" s="367"/>
      <c r="BQ1008" s="154" t="str">
        <f t="shared" si="2684"/>
        <v>-</v>
      </c>
      <c r="BR1008" s="369"/>
      <c r="BS1008" s="154" t="str">
        <f t="shared" si="2685"/>
        <v>-</v>
      </c>
      <c r="BT1008" s="369"/>
      <c r="BU1008" s="154" t="str">
        <f t="shared" si="2686"/>
        <v>-</v>
      </c>
      <c r="BV1008" s="369"/>
      <c r="BW1008" s="154" t="str">
        <f t="shared" si="2687"/>
        <v>-</v>
      </c>
      <c r="BX1008" s="367"/>
      <c r="BY1008" s="154" t="str">
        <f t="shared" si="2688"/>
        <v>-</v>
      </c>
      <c r="BZ1008" s="369"/>
      <c r="CA1008" s="154" t="str">
        <f t="shared" si="2689"/>
        <v>-</v>
      </c>
      <c r="CB1008" s="367"/>
      <c r="CC1008" s="154" t="str">
        <f t="shared" si="2690"/>
        <v>-</v>
      </c>
      <c r="CD1008" s="367"/>
      <c r="CE1008" s="2850" t="str">
        <f t="shared" si="2716"/>
        <v>-</v>
      </c>
      <c r="CF1008" s="2846"/>
      <c r="CG1008" s="2855" t="str">
        <f t="shared" si="2717"/>
        <v>-</v>
      </c>
      <c r="CH1008" s="2851"/>
      <c r="CI1008" s="2850" t="str">
        <f t="shared" si="2718"/>
        <v>-</v>
      </c>
      <c r="CJ1008" s="2846"/>
      <c r="CK1008" s="2850" t="str">
        <f t="shared" si="2719"/>
        <v>-</v>
      </c>
      <c r="CL1008" s="2851"/>
      <c r="CM1008" s="2850" t="str">
        <f t="shared" si="2720"/>
        <v>-</v>
      </c>
      <c r="CN1008" s="2851"/>
      <c r="CO1008" s="2855" t="str">
        <f t="shared" si="2721"/>
        <v>-</v>
      </c>
      <c r="CP1008" s="2851"/>
      <c r="CQ1008" s="2855" t="str">
        <f t="shared" si="2722"/>
        <v>-</v>
      </c>
      <c r="CR1008" s="2851"/>
      <c r="CS1008" s="2850" t="str">
        <f t="shared" si="2691"/>
        <v>-</v>
      </c>
      <c r="CT1008" s="2851"/>
      <c r="CU1008" s="2855"/>
      <c r="CV1008" s="2851"/>
      <c r="CW1008" s="2850" t="str">
        <f t="shared" si="2692"/>
        <v>-</v>
      </c>
      <c r="CX1008" s="2851"/>
      <c r="CY1008" s="2855" t="str">
        <f t="shared" si="2693"/>
        <v>-</v>
      </c>
      <c r="CZ1008" s="2851"/>
      <c r="DA1008" s="154" t="str">
        <f t="shared" si="2694"/>
        <v>-</v>
      </c>
      <c r="DB1008" s="369"/>
      <c r="DC1008" s="155" t="str">
        <f t="shared" si="2695"/>
        <v>-</v>
      </c>
      <c r="DD1008" s="367"/>
      <c r="DE1008" s="374">
        <f t="shared" si="2696"/>
        <v>0</v>
      </c>
      <c r="DF1008" s="373"/>
      <c r="DG1008" s="818">
        <f t="shared" si="2697"/>
        <v>0</v>
      </c>
      <c r="DH1008" s="372"/>
      <c r="DI1008" s="267">
        <f t="shared" si="2698"/>
        <v>0</v>
      </c>
      <c r="DJ1008" s="373"/>
      <c r="DK1008" s="374">
        <f t="shared" si="2699"/>
        <v>0</v>
      </c>
      <c r="DL1008" s="373"/>
      <c r="DM1008" s="374">
        <f t="shared" si="2700"/>
        <v>0</v>
      </c>
      <c r="DN1008" s="373"/>
      <c r="DO1008" s="155">
        <f t="shared" si="2701"/>
        <v>0</v>
      </c>
      <c r="DP1008" s="372"/>
      <c r="DQ1008" s="155">
        <f t="shared" si="2702"/>
        <v>0</v>
      </c>
      <c r="DR1008" s="373"/>
      <c r="DS1008" s="155">
        <f t="shared" si="2703"/>
        <v>0</v>
      </c>
      <c r="DT1008" s="372"/>
      <c r="DU1008" s="155">
        <f t="shared" si="2704"/>
        <v>0</v>
      </c>
      <c r="DV1008" s="373"/>
      <c r="DW1008" s="4891">
        <f t="shared" si="2705"/>
        <v>0</v>
      </c>
      <c r="DX1008" s="372"/>
      <c r="DY1008" s="154">
        <f t="shared" si="2706"/>
        <v>0</v>
      </c>
      <c r="DZ1008" s="373"/>
      <c r="EA1008" s="154">
        <f t="shared" si="2707"/>
        <v>0</v>
      </c>
      <c r="EB1008" s="373"/>
      <c r="EC1008" s="269">
        <f t="shared" si="2708"/>
        <v>0</v>
      </c>
      <c r="ED1008" s="376"/>
      <c r="EE1008" s="822">
        <f t="shared" si="2667"/>
        <v>0</v>
      </c>
      <c r="EF1008" s="377"/>
      <c r="EG1008" s="273"/>
      <c r="EH1008" s="274"/>
      <c r="EI1008" s="275"/>
      <c r="EJ1008" s="276"/>
      <c r="EK1008" s="275"/>
      <c r="EL1008" s="277"/>
      <c r="EM1008" s="278" t="str">
        <f t="shared" si="2723"/>
        <v xml:space="preserve"> </v>
      </c>
      <c r="EN1008" s="372"/>
      <c r="EO1008" s="155">
        <f t="shared" si="2724"/>
        <v>0</v>
      </c>
      <c r="EP1008" s="373"/>
      <c r="ER1008" s="194"/>
      <c r="ET1008" s="154">
        <f t="shared" si="2709"/>
        <v>1</v>
      </c>
      <c r="EU1008" s="373"/>
      <c r="EV1008" s="154">
        <f t="shared" si="2710"/>
        <v>1</v>
      </c>
      <c r="EW1008" s="373"/>
      <c r="EX1008" s="154"/>
      <c r="EY1008" s="367"/>
      <c r="EZ1008" s="154"/>
      <c r="FA1008" s="367"/>
      <c r="FB1008" s="154"/>
      <c r="FC1008" s="367"/>
      <c r="FD1008" s="154"/>
      <c r="FE1008" s="367"/>
      <c r="FF1008" s="155"/>
      <c r="FG1008" s="367"/>
      <c r="FH1008" s="154"/>
      <c r="FI1008" s="367"/>
      <c r="FJ1008" s="154">
        <f t="shared" si="2711"/>
        <v>1</v>
      </c>
      <c r="FK1008" s="373"/>
      <c r="FL1008" s="155">
        <f t="shared" si="2712"/>
        <v>1</v>
      </c>
      <c r="FM1008" s="279"/>
      <c r="FN1008" s="1184"/>
      <c r="FO1008" s="280"/>
      <c r="FP1008" s="281"/>
      <c r="FQ1008" s="282"/>
      <c r="FS1008" s="281"/>
      <c r="FT1008" s="282"/>
    </row>
    <row r="1009" spans="1:176" ht="18.600000000000001" customHeight="1">
      <c r="A1009" s="228">
        <f t="shared" si="2621"/>
        <v>999</v>
      </c>
      <c r="B1009" s="343" t="str">
        <f t="shared" si="2725"/>
        <v>4IE</v>
      </c>
      <c r="C1009" s="1008">
        <v>46419</v>
      </c>
      <c r="D1009" s="7724" t="s">
        <v>1024</v>
      </c>
      <c r="E1009" s="7725" t="s">
        <v>2507</v>
      </c>
      <c r="F1009" s="1564"/>
      <c r="G1009" s="1263"/>
      <c r="H1009" s="1330" t="s">
        <v>630</v>
      </c>
      <c r="I1009" s="1264" t="s">
        <v>64</v>
      </c>
      <c r="J1009" s="1264" t="s">
        <v>1702</v>
      </c>
      <c r="K1009" s="599" t="s">
        <v>11</v>
      </c>
      <c r="L1009" s="600"/>
      <c r="M1009" s="354"/>
      <c r="N1009" s="353"/>
      <c r="O1009" s="354"/>
      <c r="P1009" s="353"/>
      <c r="Q1009" s="354"/>
      <c r="R1009" s="353"/>
      <c r="S1009" s="354"/>
      <c r="T1009" s="353"/>
      <c r="U1009" s="355"/>
      <c r="V1009" s="353"/>
      <c r="W1009" s="6278"/>
      <c r="X1009" s="357"/>
      <c r="Y1009" s="979">
        <v>46413</v>
      </c>
      <c r="Z1009" s="979">
        <v>46413</v>
      </c>
      <c r="AA1009" s="602"/>
      <c r="AB1009" s="979"/>
      <c r="AC1009" s="602"/>
      <c r="AD1009" s="361"/>
      <c r="AE1009" s="362">
        <v>25</v>
      </c>
      <c r="AF1009" s="363" t="str">
        <f t="shared" si="2674"/>
        <v>4IE</v>
      </c>
      <c r="AG1009" s="364"/>
      <c r="AH1009" s="364"/>
      <c r="AI1009" s="364"/>
      <c r="AJ1009" s="364"/>
      <c r="AK1009" s="364"/>
      <c r="AL1009" s="364"/>
      <c r="AM1009" s="364"/>
      <c r="AN1009" s="364"/>
      <c r="AO1009" s="364"/>
      <c r="AP1009" s="363"/>
      <c r="AQ1009" s="255"/>
      <c r="AR1009" s="255"/>
      <c r="AS1009" s="255"/>
      <c r="AT1009" s="255"/>
      <c r="AU1009" s="2843">
        <f t="shared" si="2714"/>
        <v>0</v>
      </c>
      <c r="AV1009" s="4008">
        <f t="shared" si="2625"/>
        <v>0</v>
      </c>
      <c r="AW1009" s="590" t="str">
        <f t="shared" si="2675"/>
        <v>-</v>
      </c>
      <c r="AX1009" s="369"/>
      <c r="AY1009" s="154" t="str">
        <f t="shared" si="2676"/>
        <v>-</v>
      </c>
      <c r="AZ1009" s="367"/>
      <c r="BA1009" s="154" t="str">
        <f t="shared" si="2677"/>
        <v>-</v>
      </c>
      <c r="BB1009" s="367"/>
      <c r="BC1009" s="368" t="str">
        <f t="shared" si="2678"/>
        <v>-</v>
      </c>
      <c r="BD1009" s="369"/>
      <c r="BE1009" s="4599" t="str">
        <f t="shared" si="2679"/>
        <v>-</v>
      </c>
      <c r="BF1009" s="367"/>
      <c r="BG1009" s="368" t="str">
        <f t="shared" si="2715"/>
        <v>-</v>
      </c>
      <c r="BH1009" s="367"/>
      <c r="BI1009" s="154" t="str">
        <f t="shared" si="2680"/>
        <v>-</v>
      </c>
      <c r="BJ1009" s="367"/>
      <c r="BK1009" s="154" t="str">
        <f t="shared" si="2681"/>
        <v>-</v>
      </c>
      <c r="BL1009" s="367"/>
      <c r="BM1009" s="154" t="str">
        <f t="shared" si="2682"/>
        <v>-</v>
      </c>
      <c r="BN1009" s="367"/>
      <c r="BO1009" s="155" t="str">
        <f t="shared" si="2683"/>
        <v>-</v>
      </c>
      <c r="BP1009" s="367"/>
      <c r="BQ1009" s="154" t="str">
        <f t="shared" si="2684"/>
        <v>-</v>
      </c>
      <c r="BR1009" s="369"/>
      <c r="BS1009" s="154" t="str">
        <f t="shared" si="2685"/>
        <v>-</v>
      </c>
      <c r="BT1009" s="369"/>
      <c r="BU1009" s="154" t="str">
        <f t="shared" si="2686"/>
        <v>-</v>
      </c>
      <c r="BV1009" s="369"/>
      <c r="BW1009" s="154" t="str">
        <f t="shared" si="2687"/>
        <v>-</v>
      </c>
      <c r="BX1009" s="367"/>
      <c r="BY1009" s="154" t="str">
        <f t="shared" si="2688"/>
        <v>-</v>
      </c>
      <c r="BZ1009" s="369"/>
      <c r="CA1009" s="154" t="str">
        <f t="shared" si="2689"/>
        <v>-</v>
      </c>
      <c r="CB1009" s="367"/>
      <c r="CC1009" s="154" t="str">
        <f t="shared" si="2690"/>
        <v>-</v>
      </c>
      <c r="CD1009" s="367"/>
      <c r="CE1009" s="2850" t="str">
        <f t="shared" si="2716"/>
        <v>-</v>
      </c>
      <c r="CF1009" s="2846"/>
      <c r="CG1009" s="2855" t="str">
        <f t="shared" si="2717"/>
        <v>-</v>
      </c>
      <c r="CH1009" s="2851"/>
      <c r="CI1009" s="2850" t="str">
        <f t="shared" si="2718"/>
        <v>-</v>
      </c>
      <c r="CJ1009" s="2846"/>
      <c r="CK1009" s="2850" t="str">
        <f t="shared" si="2719"/>
        <v>-</v>
      </c>
      <c r="CL1009" s="2851"/>
      <c r="CM1009" s="2850" t="str">
        <f t="shared" si="2720"/>
        <v>-</v>
      </c>
      <c r="CN1009" s="2851"/>
      <c r="CO1009" s="2855" t="str">
        <f t="shared" si="2721"/>
        <v>-</v>
      </c>
      <c r="CP1009" s="2851"/>
      <c r="CQ1009" s="2855" t="str">
        <f t="shared" si="2722"/>
        <v>-</v>
      </c>
      <c r="CR1009" s="2851"/>
      <c r="CS1009" s="2850" t="str">
        <f t="shared" si="2691"/>
        <v>-</v>
      </c>
      <c r="CT1009" s="2851"/>
      <c r="CU1009" s="2855"/>
      <c r="CV1009" s="2851"/>
      <c r="CW1009" s="2850" t="str">
        <f t="shared" si="2692"/>
        <v>-</v>
      </c>
      <c r="CX1009" s="2851"/>
      <c r="CY1009" s="2855" t="str">
        <f t="shared" si="2693"/>
        <v>-</v>
      </c>
      <c r="CZ1009" s="2851"/>
      <c r="DA1009" s="154" t="str">
        <f t="shared" si="2694"/>
        <v>-</v>
      </c>
      <c r="DB1009" s="369"/>
      <c r="DC1009" s="155" t="str">
        <f t="shared" si="2695"/>
        <v>-</v>
      </c>
      <c r="DD1009" s="367"/>
      <c r="DE1009" s="374">
        <f t="shared" si="2696"/>
        <v>0</v>
      </c>
      <c r="DF1009" s="373"/>
      <c r="DG1009" s="818">
        <f t="shared" si="2697"/>
        <v>0</v>
      </c>
      <c r="DH1009" s="372"/>
      <c r="DI1009" s="267">
        <f t="shared" si="2698"/>
        <v>0</v>
      </c>
      <c r="DJ1009" s="373"/>
      <c r="DK1009" s="374">
        <f t="shared" si="2699"/>
        <v>0</v>
      </c>
      <c r="DL1009" s="373"/>
      <c r="DM1009" s="374">
        <f t="shared" si="2700"/>
        <v>0</v>
      </c>
      <c r="DN1009" s="373"/>
      <c r="DO1009" s="155">
        <f t="shared" si="2701"/>
        <v>0</v>
      </c>
      <c r="DP1009" s="372"/>
      <c r="DQ1009" s="155">
        <f t="shared" si="2702"/>
        <v>0</v>
      </c>
      <c r="DR1009" s="373"/>
      <c r="DS1009" s="155">
        <f t="shared" si="2703"/>
        <v>0</v>
      </c>
      <c r="DT1009" s="372"/>
      <c r="DU1009" s="155">
        <f t="shared" si="2704"/>
        <v>0</v>
      </c>
      <c r="DV1009" s="373"/>
      <c r="DW1009" s="4891">
        <f t="shared" si="2705"/>
        <v>0</v>
      </c>
      <c r="DX1009" s="372"/>
      <c r="DY1009" s="154">
        <f t="shared" si="2706"/>
        <v>0</v>
      </c>
      <c r="DZ1009" s="373"/>
      <c r="EA1009" s="154">
        <f t="shared" si="2707"/>
        <v>0</v>
      </c>
      <c r="EB1009" s="373"/>
      <c r="EC1009" s="269">
        <f t="shared" si="2708"/>
        <v>0</v>
      </c>
      <c r="ED1009" s="376"/>
      <c r="EE1009" s="822">
        <f t="shared" si="2667"/>
        <v>0</v>
      </c>
      <c r="EF1009" s="377"/>
      <c r="EG1009" s="273"/>
      <c r="EH1009" s="274"/>
      <c r="EI1009" s="275"/>
      <c r="EJ1009" s="276"/>
      <c r="EK1009" s="275"/>
      <c r="EL1009" s="277"/>
      <c r="EM1009" s="278" t="str">
        <f t="shared" si="2723"/>
        <v xml:space="preserve"> </v>
      </c>
      <c r="EN1009" s="372"/>
      <c r="EO1009" s="155">
        <f t="shared" si="2724"/>
        <v>0</v>
      </c>
      <c r="EP1009" s="373"/>
      <c r="ER1009" s="194"/>
      <c r="ET1009" s="154">
        <f t="shared" si="2709"/>
        <v>1</v>
      </c>
      <c r="EU1009" s="373"/>
      <c r="EV1009" s="154">
        <f t="shared" si="2710"/>
        <v>1</v>
      </c>
      <c r="EW1009" s="373"/>
      <c r="EX1009" s="154"/>
      <c r="EY1009" s="367"/>
      <c r="EZ1009" s="154"/>
      <c r="FA1009" s="367"/>
      <c r="FB1009" s="154"/>
      <c r="FC1009" s="367"/>
      <c r="FD1009" s="154"/>
      <c r="FE1009" s="367"/>
      <c r="FF1009" s="155"/>
      <c r="FG1009" s="367"/>
      <c r="FH1009" s="154"/>
      <c r="FI1009" s="367"/>
      <c r="FJ1009" s="154">
        <f t="shared" si="2711"/>
        <v>1</v>
      </c>
      <c r="FK1009" s="373"/>
      <c r="FL1009" s="155">
        <f t="shared" si="2712"/>
        <v>1</v>
      </c>
      <c r="FM1009" s="279"/>
      <c r="FN1009" s="1184"/>
      <c r="FO1009" s="280"/>
      <c r="FP1009" s="281"/>
      <c r="FQ1009" s="282"/>
      <c r="FS1009" s="281"/>
      <c r="FT1009" s="282"/>
    </row>
    <row r="1010" spans="1:176" ht="18.600000000000001" customHeight="1">
      <c r="A1010" s="228">
        <f t="shared" si="2621"/>
        <v>1000</v>
      </c>
      <c r="B1010" s="343" t="str">
        <f t="shared" si="2725"/>
        <v>4IE</v>
      </c>
      <c r="C1010" s="1008">
        <v>46419</v>
      </c>
      <c r="D1010" s="1261" t="s">
        <v>62</v>
      </c>
      <c r="E1010" s="1262" t="s">
        <v>2527</v>
      </c>
      <c r="F1010" s="1564"/>
      <c r="G1010" s="1263"/>
      <c r="H1010" s="1330" t="s">
        <v>631</v>
      </c>
      <c r="I1010" s="1264" t="s">
        <v>61</v>
      </c>
      <c r="J1010" s="1264" t="s">
        <v>1702</v>
      </c>
      <c r="K1010" s="599" t="s">
        <v>11</v>
      </c>
      <c r="L1010" s="600"/>
      <c r="M1010" s="354"/>
      <c r="N1010" s="353"/>
      <c r="O1010" s="354"/>
      <c r="P1010" s="353"/>
      <c r="Q1010" s="354"/>
      <c r="R1010" s="353"/>
      <c r="S1010" s="354"/>
      <c r="T1010" s="353"/>
      <c r="U1010" s="355"/>
      <c r="V1010" s="353"/>
      <c r="W1010" s="6289"/>
      <c r="X1010" s="357"/>
      <c r="Y1010" s="979">
        <v>46413</v>
      </c>
      <c r="Z1010" s="979">
        <v>46413</v>
      </c>
      <c r="AA1010" s="602"/>
      <c r="AB1010" s="979"/>
      <c r="AC1010" s="602"/>
      <c r="AD1010" s="361"/>
      <c r="AE1010" s="362">
        <v>2</v>
      </c>
      <c r="AF1010" s="363" t="str">
        <f t="shared" si="2674"/>
        <v>4IE</v>
      </c>
      <c r="AG1010" s="364"/>
      <c r="AH1010" s="364"/>
      <c r="AI1010" s="364"/>
      <c r="AJ1010" s="364"/>
      <c r="AK1010" s="364"/>
      <c r="AL1010" s="364"/>
      <c r="AM1010" s="364"/>
      <c r="AN1010" s="364"/>
      <c r="AO1010" s="364"/>
      <c r="AP1010" s="363"/>
      <c r="AQ1010" s="255"/>
      <c r="AR1010" s="255"/>
      <c r="AS1010" s="255"/>
      <c r="AT1010" s="255"/>
      <c r="AU1010" s="2843">
        <f t="shared" si="2714"/>
        <v>0</v>
      </c>
      <c r="AV1010" s="4008">
        <f t="shared" si="2625"/>
        <v>0</v>
      </c>
      <c r="AW1010" s="590">
        <f t="shared" si="2675"/>
        <v>1</v>
      </c>
      <c r="AX1010" s="369"/>
      <c r="AY1010" s="154">
        <f t="shared" si="2676"/>
        <v>1</v>
      </c>
      <c r="AZ1010" s="367"/>
      <c r="BA1010" s="154">
        <f t="shared" si="2677"/>
        <v>1</v>
      </c>
      <c r="BB1010" s="367"/>
      <c r="BC1010" s="368">
        <f t="shared" si="2678"/>
        <v>1</v>
      </c>
      <c r="BD1010" s="369"/>
      <c r="BE1010" s="4599">
        <f t="shared" si="2679"/>
        <v>1</v>
      </c>
      <c r="BF1010" s="367"/>
      <c r="BG1010" s="368">
        <f t="shared" si="2715"/>
        <v>1</v>
      </c>
      <c r="BH1010" s="367"/>
      <c r="BI1010" s="154">
        <f t="shared" si="2680"/>
        <v>1</v>
      </c>
      <c r="BJ1010" s="367"/>
      <c r="BK1010" s="154" t="str">
        <f t="shared" si="2681"/>
        <v>-</v>
      </c>
      <c r="BL1010" s="367"/>
      <c r="BM1010" s="154" t="str">
        <f t="shared" si="2682"/>
        <v>-</v>
      </c>
      <c r="BN1010" s="367"/>
      <c r="BO1010" s="155" t="str">
        <f t="shared" si="2683"/>
        <v>-</v>
      </c>
      <c r="BP1010" s="367"/>
      <c r="BQ1010" s="154" t="str">
        <f t="shared" si="2684"/>
        <v>-</v>
      </c>
      <c r="BR1010" s="369"/>
      <c r="BS1010" s="154" t="str">
        <f t="shared" si="2685"/>
        <v>-</v>
      </c>
      <c r="BT1010" s="369"/>
      <c r="BU1010" s="154" t="str">
        <f t="shared" si="2686"/>
        <v>-</v>
      </c>
      <c r="BV1010" s="369"/>
      <c r="BW1010" s="154" t="str">
        <f t="shared" si="2687"/>
        <v>-</v>
      </c>
      <c r="BX1010" s="367"/>
      <c r="BY1010" s="154" t="str">
        <f t="shared" si="2688"/>
        <v>-</v>
      </c>
      <c r="BZ1010" s="369"/>
      <c r="CA1010" s="154" t="str">
        <f t="shared" si="2689"/>
        <v>-</v>
      </c>
      <c r="CB1010" s="367"/>
      <c r="CC1010" s="154" t="str">
        <f t="shared" si="2690"/>
        <v>-</v>
      </c>
      <c r="CD1010" s="367"/>
      <c r="CE1010" s="2850" t="str">
        <f t="shared" si="2716"/>
        <v>-</v>
      </c>
      <c r="CF1010" s="2846"/>
      <c r="CG1010" s="2855" t="str">
        <f t="shared" si="2717"/>
        <v>-</v>
      </c>
      <c r="CH1010" s="2851"/>
      <c r="CI1010" s="2850" t="str">
        <f t="shared" si="2718"/>
        <v>-</v>
      </c>
      <c r="CJ1010" s="2846"/>
      <c r="CK1010" s="2850" t="str">
        <f t="shared" si="2719"/>
        <v>-</v>
      </c>
      <c r="CL1010" s="2851"/>
      <c r="CM1010" s="2850" t="str">
        <f t="shared" si="2720"/>
        <v>-</v>
      </c>
      <c r="CN1010" s="2851"/>
      <c r="CO1010" s="2855" t="str">
        <f t="shared" si="2721"/>
        <v>-</v>
      </c>
      <c r="CP1010" s="2851"/>
      <c r="CQ1010" s="2855" t="str">
        <f t="shared" si="2722"/>
        <v>-</v>
      </c>
      <c r="CR1010" s="2851"/>
      <c r="CS1010" s="2850" t="str">
        <f t="shared" si="2691"/>
        <v>-</v>
      </c>
      <c r="CT1010" s="2851"/>
      <c r="CU1010" s="2855"/>
      <c r="CV1010" s="2851"/>
      <c r="CW1010" s="2850" t="str">
        <f t="shared" si="2692"/>
        <v>-</v>
      </c>
      <c r="CX1010" s="2851"/>
      <c r="CY1010" s="2855" t="str">
        <f t="shared" si="2693"/>
        <v>-</v>
      </c>
      <c r="CZ1010" s="2851"/>
      <c r="DA1010" s="154" t="str">
        <f t="shared" si="2694"/>
        <v>-</v>
      </c>
      <c r="DB1010" s="369"/>
      <c r="DC1010" s="155" t="str">
        <f t="shared" si="2695"/>
        <v>-</v>
      </c>
      <c r="DD1010" s="367"/>
      <c r="DE1010" s="374">
        <f t="shared" si="2696"/>
        <v>0</v>
      </c>
      <c r="DF1010" s="373"/>
      <c r="DG1010" s="818">
        <f t="shared" si="2697"/>
        <v>0</v>
      </c>
      <c r="DH1010" s="372"/>
      <c r="DI1010" s="267">
        <f t="shared" si="2698"/>
        <v>0</v>
      </c>
      <c r="DJ1010" s="373"/>
      <c r="DK1010" s="374">
        <f t="shared" si="2699"/>
        <v>0</v>
      </c>
      <c r="DL1010" s="373"/>
      <c r="DM1010" s="374">
        <f t="shared" si="2700"/>
        <v>0</v>
      </c>
      <c r="DN1010" s="373"/>
      <c r="DO1010" s="155">
        <f t="shared" si="2701"/>
        <v>0</v>
      </c>
      <c r="DP1010" s="372"/>
      <c r="DQ1010" s="155">
        <f t="shared" si="2702"/>
        <v>0</v>
      </c>
      <c r="DR1010" s="373"/>
      <c r="DS1010" s="155">
        <f t="shared" si="2703"/>
        <v>0</v>
      </c>
      <c r="DT1010" s="372"/>
      <c r="DU1010" s="155">
        <f t="shared" si="2704"/>
        <v>0</v>
      </c>
      <c r="DV1010" s="373"/>
      <c r="DW1010" s="4891">
        <f t="shared" si="2705"/>
        <v>0</v>
      </c>
      <c r="DX1010" s="372"/>
      <c r="DY1010" s="154">
        <f t="shared" si="2706"/>
        <v>0</v>
      </c>
      <c r="DZ1010" s="373"/>
      <c r="EA1010" s="154">
        <f t="shared" si="2707"/>
        <v>0</v>
      </c>
      <c r="EB1010" s="373"/>
      <c r="EC1010" s="269">
        <f t="shared" si="2708"/>
        <v>0</v>
      </c>
      <c r="ED1010" s="376"/>
      <c r="EE1010" s="6971">
        <f t="shared" si="2667"/>
        <v>0</v>
      </c>
      <c r="EF1010" s="7015"/>
      <c r="EG1010" s="273"/>
      <c r="EH1010" s="274"/>
      <c r="EI1010" s="275"/>
      <c r="EJ1010" s="276"/>
      <c r="EK1010" s="275"/>
      <c r="EL1010" s="277"/>
      <c r="EM1010" s="278" t="str">
        <f t="shared" si="2723"/>
        <v xml:space="preserve"> </v>
      </c>
      <c r="EN1010" s="372"/>
      <c r="EO1010" s="155">
        <f t="shared" si="2724"/>
        <v>0</v>
      </c>
      <c r="EP1010" s="373"/>
      <c r="ER1010" s="194"/>
      <c r="ET1010" s="154" t="str">
        <f t="shared" si="2709"/>
        <v>-</v>
      </c>
      <c r="EU1010" s="373"/>
      <c r="EV1010" s="154" t="str">
        <f t="shared" si="2710"/>
        <v>-</v>
      </c>
      <c r="EW1010" s="373"/>
      <c r="EX1010" s="154"/>
      <c r="EY1010" s="367"/>
      <c r="EZ1010" s="154"/>
      <c r="FA1010" s="367"/>
      <c r="FB1010" s="154"/>
      <c r="FC1010" s="367"/>
      <c r="FD1010" s="154"/>
      <c r="FE1010" s="367"/>
      <c r="FF1010" s="155"/>
      <c r="FG1010" s="367"/>
      <c r="FH1010" s="154"/>
      <c r="FI1010" s="367"/>
      <c r="FJ1010" s="154" t="str">
        <f t="shared" si="2711"/>
        <v>-</v>
      </c>
      <c r="FK1010" s="373"/>
      <c r="FL1010" s="155" t="str">
        <f t="shared" si="2712"/>
        <v>-</v>
      </c>
      <c r="FM1010" s="279"/>
      <c r="FN1010" s="1184"/>
      <c r="FO1010" s="280"/>
      <c r="FP1010" s="281"/>
      <c r="FQ1010" s="282"/>
      <c r="FS1010" s="281"/>
      <c r="FT1010" s="282"/>
    </row>
    <row r="1011" spans="1:176" ht="18.600000000000001" customHeight="1">
      <c r="A1011" s="228">
        <f t="shared" si="2621"/>
        <v>1001</v>
      </c>
      <c r="B1011" s="343" t="str">
        <f t="shared" si="2725"/>
        <v>4IE</v>
      </c>
      <c r="C1011" s="1008">
        <v>46419</v>
      </c>
      <c r="D1011" s="7724" t="s">
        <v>1024</v>
      </c>
      <c r="E1011" s="7725" t="s">
        <v>2508</v>
      </c>
      <c r="F1011" s="1564"/>
      <c r="G1011" s="1263"/>
      <c r="H1011" s="1330" t="s">
        <v>630</v>
      </c>
      <c r="I1011" s="1264" t="s">
        <v>64</v>
      </c>
      <c r="J1011" s="1264" t="s">
        <v>1702</v>
      </c>
      <c r="K1011" s="599" t="s">
        <v>11</v>
      </c>
      <c r="L1011" s="600"/>
      <c r="M1011" s="354"/>
      <c r="N1011" s="353"/>
      <c r="O1011" s="354"/>
      <c r="P1011" s="353"/>
      <c r="Q1011" s="354"/>
      <c r="R1011" s="353"/>
      <c r="S1011" s="354"/>
      <c r="T1011" s="353"/>
      <c r="U1011" s="6252"/>
      <c r="V1011" s="353"/>
      <c r="W1011" s="356"/>
      <c r="X1011" s="357"/>
      <c r="Y1011" s="979">
        <v>46414</v>
      </c>
      <c r="Z1011" s="979">
        <v>46414</v>
      </c>
      <c r="AA1011" s="602"/>
      <c r="AB1011" s="979"/>
      <c r="AC1011" s="602"/>
      <c r="AD1011" s="361"/>
      <c r="AE1011" s="362">
        <v>25</v>
      </c>
      <c r="AF1011" s="363" t="str">
        <f t="shared" si="2674"/>
        <v>4IE</v>
      </c>
      <c r="AG1011" s="364"/>
      <c r="AH1011" s="364"/>
      <c r="AI1011" s="364"/>
      <c r="AJ1011" s="364"/>
      <c r="AK1011" s="364"/>
      <c r="AL1011" s="364"/>
      <c r="AM1011" s="364"/>
      <c r="AN1011" s="364"/>
      <c r="AO1011" s="364"/>
      <c r="AP1011" s="363"/>
      <c r="AQ1011" s="255"/>
      <c r="AR1011" s="255"/>
      <c r="AS1011" s="255"/>
      <c r="AT1011" s="255"/>
      <c r="AU1011" s="2843">
        <f t="shared" si="2714"/>
        <v>0</v>
      </c>
      <c r="AV1011" s="4008">
        <f t="shared" si="2625"/>
        <v>0</v>
      </c>
      <c r="AW1011" s="590" t="str">
        <f t="shared" si="2675"/>
        <v>-</v>
      </c>
      <c r="AX1011" s="369"/>
      <c r="AY1011" s="154" t="str">
        <f t="shared" si="2676"/>
        <v>-</v>
      </c>
      <c r="AZ1011" s="367"/>
      <c r="BA1011" s="154" t="str">
        <f t="shared" si="2677"/>
        <v>-</v>
      </c>
      <c r="BB1011" s="367"/>
      <c r="BC1011" s="368" t="str">
        <f t="shared" si="2678"/>
        <v>-</v>
      </c>
      <c r="BD1011" s="369"/>
      <c r="BE1011" s="4599" t="str">
        <f t="shared" si="2679"/>
        <v>-</v>
      </c>
      <c r="BF1011" s="367"/>
      <c r="BG1011" s="368" t="str">
        <f t="shared" si="2715"/>
        <v>-</v>
      </c>
      <c r="BH1011" s="367"/>
      <c r="BI1011" s="154" t="str">
        <f t="shared" si="2680"/>
        <v>-</v>
      </c>
      <c r="BJ1011" s="367"/>
      <c r="BK1011" s="154" t="str">
        <f t="shared" si="2681"/>
        <v>-</v>
      </c>
      <c r="BL1011" s="367"/>
      <c r="BM1011" s="154" t="str">
        <f t="shared" si="2682"/>
        <v>-</v>
      </c>
      <c r="BN1011" s="367"/>
      <c r="BO1011" s="155" t="str">
        <f t="shared" si="2683"/>
        <v>-</v>
      </c>
      <c r="BP1011" s="367"/>
      <c r="BQ1011" s="154" t="str">
        <f t="shared" si="2684"/>
        <v>-</v>
      </c>
      <c r="BR1011" s="369"/>
      <c r="BS1011" s="154" t="str">
        <f t="shared" si="2685"/>
        <v>-</v>
      </c>
      <c r="BT1011" s="369"/>
      <c r="BU1011" s="154" t="str">
        <f t="shared" si="2686"/>
        <v>-</v>
      </c>
      <c r="BV1011" s="369"/>
      <c r="BW1011" s="154" t="str">
        <f t="shared" si="2687"/>
        <v>-</v>
      </c>
      <c r="BX1011" s="367"/>
      <c r="BY1011" s="154" t="str">
        <f t="shared" si="2688"/>
        <v>-</v>
      </c>
      <c r="BZ1011" s="369"/>
      <c r="CA1011" s="154" t="str">
        <f t="shared" si="2689"/>
        <v>-</v>
      </c>
      <c r="CB1011" s="367"/>
      <c r="CC1011" s="154" t="str">
        <f t="shared" si="2690"/>
        <v>-</v>
      </c>
      <c r="CD1011" s="367"/>
      <c r="CE1011" s="2850" t="str">
        <f t="shared" si="2716"/>
        <v>-</v>
      </c>
      <c r="CF1011" s="2846"/>
      <c r="CG1011" s="2855" t="str">
        <f t="shared" si="2717"/>
        <v>-</v>
      </c>
      <c r="CH1011" s="2851"/>
      <c r="CI1011" s="2850" t="str">
        <f t="shared" si="2718"/>
        <v>-</v>
      </c>
      <c r="CJ1011" s="2846"/>
      <c r="CK1011" s="2850" t="str">
        <f t="shared" si="2719"/>
        <v>-</v>
      </c>
      <c r="CL1011" s="2851"/>
      <c r="CM1011" s="2850" t="str">
        <f t="shared" si="2720"/>
        <v>-</v>
      </c>
      <c r="CN1011" s="2851"/>
      <c r="CO1011" s="2855" t="str">
        <f t="shared" si="2721"/>
        <v>-</v>
      </c>
      <c r="CP1011" s="2851"/>
      <c r="CQ1011" s="2855" t="str">
        <f t="shared" si="2722"/>
        <v>-</v>
      </c>
      <c r="CR1011" s="2851"/>
      <c r="CS1011" s="2850" t="str">
        <f t="shared" si="2691"/>
        <v>-</v>
      </c>
      <c r="CT1011" s="2851"/>
      <c r="CU1011" s="2855"/>
      <c r="CV1011" s="2851"/>
      <c r="CW1011" s="2850" t="str">
        <f t="shared" si="2692"/>
        <v>-</v>
      </c>
      <c r="CX1011" s="2851"/>
      <c r="CY1011" s="2855" t="str">
        <f t="shared" si="2693"/>
        <v>-</v>
      </c>
      <c r="CZ1011" s="2851"/>
      <c r="DA1011" s="154" t="str">
        <f t="shared" si="2694"/>
        <v>-</v>
      </c>
      <c r="DB1011" s="369"/>
      <c r="DC1011" s="155" t="str">
        <f t="shared" si="2695"/>
        <v>-</v>
      </c>
      <c r="DD1011" s="367"/>
      <c r="DE1011" s="374">
        <f t="shared" si="2696"/>
        <v>0</v>
      </c>
      <c r="DF1011" s="373"/>
      <c r="DG1011" s="818">
        <f t="shared" si="2697"/>
        <v>0</v>
      </c>
      <c r="DH1011" s="372"/>
      <c r="DI1011" s="267">
        <f t="shared" si="2698"/>
        <v>0</v>
      </c>
      <c r="DJ1011" s="373"/>
      <c r="DK1011" s="374">
        <f t="shared" si="2699"/>
        <v>0</v>
      </c>
      <c r="DL1011" s="373"/>
      <c r="DM1011" s="375">
        <f t="shared" si="2700"/>
        <v>0</v>
      </c>
      <c r="DN1011" s="373"/>
      <c r="DO1011" s="155">
        <f t="shared" si="2701"/>
        <v>0</v>
      </c>
      <c r="DP1011" s="372"/>
      <c r="DQ1011" s="155">
        <f t="shared" si="2702"/>
        <v>0</v>
      </c>
      <c r="DR1011" s="373"/>
      <c r="DS1011" s="155">
        <f t="shared" si="2703"/>
        <v>0</v>
      </c>
      <c r="DT1011" s="372"/>
      <c r="DU1011" s="155">
        <f t="shared" si="2704"/>
        <v>0</v>
      </c>
      <c r="DV1011" s="373"/>
      <c r="DW1011" s="4891">
        <f t="shared" si="2705"/>
        <v>0</v>
      </c>
      <c r="DX1011" s="372"/>
      <c r="DY1011" s="154">
        <f t="shared" si="2706"/>
        <v>0</v>
      </c>
      <c r="DZ1011" s="373"/>
      <c r="EA1011" s="154">
        <f t="shared" si="2707"/>
        <v>0</v>
      </c>
      <c r="EB1011" s="373"/>
      <c r="EC1011" s="269">
        <f t="shared" si="2708"/>
        <v>0</v>
      </c>
      <c r="ED1011" s="376"/>
      <c r="EE1011" s="6971">
        <f t="shared" si="2667"/>
        <v>0</v>
      </c>
      <c r="EF1011" s="7015"/>
      <c r="EG1011" s="273"/>
      <c r="EH1011" s="274"/>
      <c r="EI1011" s="275"/>
      <c r="EJ1011" s="276"/>
      <c r="EK1011" s="275"/>
      <c r="EL1011" s="277"/>
      <c r="EM1011" s="278" t="str">
        <f t="shared" si="2723"/>
        <v xml:space="preserve"> </v>
      </c>
      <c r="EN1011" s="372"/>
      <c r="EO1011" s="155">
        <f t="shared" si="2724"/>
        <v>0</v>
      </c>
      <c r="EP1011" s="373"/>
      <c r="ER1011" s="194"/>
      <c r="ET1011" s="154">
        <f t="shared" si="2709"/>
        <v>1</v>
      </c>
      <c r="EU1011" s="373"/>
      <c r="EV1011" s="154">
        <f t="shared" si="2710"/>
        <v>1</v>
      </c>
      <c r="EW1011" s="373"/>
      <c r="EX1011" s="154"/>
      <c r="EY1011" s="367"/>
      <c r="EZ1011" s="154"/>
      <c r="FA1011" s="367"/>
      <c r="FB1011" s="154"/>
      <c r="FC1011" s="367"/>
      <c r="FD1011" s="154"/>
      <c r="FE1011" s="367"/>
      <c r="FF1011" s="155"/>
      <c r="FG1011" s="367"/>
      <c r="FH1011" s="154"/>
      <c r="FI1011" s="367"/>
      <c r="FJ1011" s="154">
        <f t="shared" si="2711"/>
        <v>1</v>
      </c>
      <c r="FK1011" s="373"/>
      <c r="FL1011" s="155">
        <f t="shared" si="2712"/>
        <v>1</v>
      </c>
      <c r="FM1011" s="279"/>
      <c r="FN1011" s="1184"/>
      <c r="FO1011" s="280"/>
      <c r="FP1011" s="281"/>
      <c r="FQ1011" s="282"/>
      <c r="FS1011" s="281"/>
      <c r="FT1011" s="282"/>
    </row>
    <row r="1012" spans="1:176" ht="18.600000000000001" customHeight="1">
      <c r="A1012" s="228">
        <f t="shared" si="2621"/>
        <v>1002</v>
      </c>
      <c r="B1012" s="343" t="str">
        <f t="shared" si="2725"/>
        <v>4IE</v>
      </c>
      <c r="C1012" s="1008">
        <v>46419</v>
      </c>
      <c r="D1012" s="7724" t="s">
        <v>1024</v>
      </c>
      <c r="E1012" s="7725" t="s">
        <v>2509</v>
      </c>
      <c r="F1012" s="3701"/>
      <c r="G1012" s="1263"/>
      <c r="H1012" s="1330" t="s">
        <v>630</v>
      </c>
      <c r="I1012" s="1264" t="s">
        <v>614</v>
      </c>
      <c r="J1012" s="1264" t="s">
        <v>2518</v>
      </c>
      <c r="K1012" s="599" t="s">
        <v>11</v>
      </c>
      <c r="L1012" s="600"/>
      <c r="M1012" s="354"/>
      <c r="N1012" s="353"/>
      <c r="O1012" s="354"/>
      <c r="P1012" s="353"/>
      <c r="Q1012" s="354"/>
      <c r="R1012" s="353"/>
      <c r="S1012" s="354"/>
      <c r="T1012" s="353"/>
      <c r="U1012" s="5638"/>
      <c r="V1012" s="353"/>
      <c r="W1012" s="356"/>
      <c r="X1012" s="357"/>
      <c r="Y1012" s="979">
        <v>46415</v>
      </c>
      <c r="Z1012" s="979">
        <v>46415</v>
      </c>
      <c r="AA1012" s="602"/>
      <c r="AB1012" s="979"/>
      <c r="AC1012" s="602"/>
      <c r="AD1012" s="361"/>
      <c r="AE1012" s="362">
        <v>25</v>
      </c>
      <c r="AF1012" s="363" t="str">
        <f t="shared" si="2674"/>
        <v>4IE</v>
      </c>
      <c r="AG1012" s="364"/>
      <c r="AH1012" s="364"/>
      <c r="AI1012" s="364"/>
      <c r="AJ1012" s="364"/>
      <c r="AK1012" s="364"/>
      <c r="AL1012" s="364"/>
      <c r="AM1012" s="364"/>
      <c r="AN1012" s="364"/>
      <c r="AO1012" s="364"/>
      <c r="AP1012" s="363"/>
      <c r="AQ1012" s="255"/>
      <c r="AR1012" s="255"/>
      <c r="AS1012" s="255"/>
      <c r="AT1012" s="255"/>
      <c r="AU1012" s="2843">
        <f t="shared" si="2714"/>
        <v>0</v>
      </c>
      <c r="AV1012" s="4008">
        <f t="shared" si="2625"/>
        <v>0</v>
      </c>
      <c r="AW1012" s="590" t="str">
        <f t="shared" si="2675"/>
        <v>-</v>
      </c>
      <c r="AX1012" s="369"/>
      <c r="AY1012" s="154" t="str">
        <f t="shared" si="2676"/>
        <v>-</v>
      </c>
      <c r="AZ1012" s="367"/>
      <c r="BA1012" s="154" t="str">
        <f t="shared" si="2677"/>
        <v>-</v>
      </c>
      <c r="BB1012" s="367"/>
      <c r="BC1012" s="368" t="str">
        <f t="shared" si="2678"/>
        <v>-</v>
      </c>
      <c r="BD1012" s="369"/>
      <c r="BE1012" s="4599" t="str">
        <f t="shared" si="2679"/>
        <v>-</v>
      </c>
      <c r="BF1012" s="367"/>
      <c r="BG1012" s="368" t="str">
        <f t="shared" si="2715"/>
        <v>-</v>
      </c>
      <c r="BH1012" s="367"/>
      <c r="BI1012" s="154" t="str">
        <f t="shared" si="2680"/>
        <v>-</v>
      </c>
      <c r="BJ1012" s="367"/>
      <c r="BK1012" s="154" t="str">
        <f t="shared" si="2681"/>
        <v>-</v>
      </c>
      <c r="BL1012" s="367"/>
      <c r="BM1012" s="154" t="str">
        <f t="shared" si="2682"/>
        <v>-</v>
      </c>
      <c r="BN1012" s="367"/>
      <c r="BO1012" s="155" t="str">
        <f t="shared" si="2683"/>
        <v>-</v>
      </c>
      <c r="BP1012" s="367"/>
      <c r="BQ1012" s="154" t="str">
        <f t="shared" si="2684"/>
        <v>-</v>
      </c>
      <c r="BR1012" s="369"/>
      <c r="BS1012" s="154" t="str">
        <f t="shared" si="2685"/>
        <v>-</v>
      </c>
      <c r="BT1012" s="369"/>
      <c r="BU1012" s="154" t="str">
        <f t="shared" si="2686"/>
        <v>-</v>
      </c>
      <c r="BV1012" s="369"/>
      <c r="BW1012" s="154" t="str">
        <f t="shared" si="2687"/>
        <v>-</v>
      </c>
      <c r="BX1012" s="367"/>
      <c r="BY1012" s="154" t="str">
        <f t="shared" si="2688"/>
        <v>-</v>
      </c>
      <c r="BZ1012" s="369"/>
      <c r="CA1012" s="154" t="str">
        <f t="shared" si="2689"/>
        <v>-</v>
      </c>
      <c r="CB1012" s="367"/>
      <c r="CC1012" s="154" t="str">
        <f t="shared" si="2690"/>
        <v>-</v>
      </c>
      <c r="CD1012" s="367"/>
      <c r="CE1012" s="154" t="str">
        <f t="shared" si="2716"/>
        <v>-</v>
      </c>
      <c r="CF1012" s="369"/>
      <c r="CG1012" s="155" t="str">
        <f t="shared" si="2717"/>
        <v>-</v>
      </c>
      <c r="CH1012" s="367"/>
      <c r="CI1012" s="154" t="str">
        <f t="shared" si="2718"/>
        <v>-</v>
      </c>
      <c r="CJ1012" s="369"/>
      <c r="CK1012" s="154" t="str">
        <f t="shared" si="2719"/>
        <v>-</v>
      </c>
      <c r="CL1012" s="367"/>
      <c r="CM1012" s="154" t="str">
        <f t="shared" si="2720"/>
        <v>-</v>
      </c>
      <c r="CN1012" s="367"/>
      <c r="CO1012" s="155" t="str">
        <f t="shared" si="2721"/>
        <v>-</v>
      </c>
      <c r="CP1012" s="367"/>
      <c r="CQ1012" s="155" t="str">
        <f t="shared" si="2722"/>
        <v>-</v>
      </c>
      <c r="CR1012" s="367"/>
      <c r="CS1012" s="154" t="str">
        <f t="shared" si="2691"/>
        <v>-</v>
      </c>
      <c r="CT1012" s="367"/>
      <c r="CU1012" s="155"/>
      <c r="CV1012" s="367"/>
      <c r="CW1012" s="154" t="str">
        <f t="shared" si="2692"/>
        <v>-</v>
      </c>
      <c r="CX1012" s="367"/>
      <c r="CY1012" s="155" t="str">
        <f t="shared" si="2693"/>
        <v>-</v>
      </c>
      <c r="CZ1012" s="367"/>
      <c r="DA1012" s="154" t="str">
        <f t="shared" si="2694"/>
        <v>-</v>
      </c>
      <c r="DB1012" s="369"/>
      <c r="DC1012" s="155" t="str">
        <f t="shared" si="2695"/>
        <v>-</v>
      </c>
      <c r="DD1012" s="367"/>
      <c r="DE1012" s="374">
        <f t="shared" si="2696"/>
        <v>0</v>
      </c>
      <c r="DF1012" s="373"/>
      <c r="DG1012" s="818">
        <f t="shared" si="2697"/>
        <v>0</v>
      </c>
      <c r="DH1012" s="372"/>
      <c r="DI1012" s="267">
        <f t="shared" si="2698"/>
        <v>0</v>
      </c>
      <c r="DJ1012" s="373"/>
      <c r="DK1012" s="374">
        <f t="shared" si="2699"/>
        <v>0</v>
      </c>
      <c r="DL1012" s="373"/>
      <c r="DM1012" s="375">
        <f t="shared" si="2700"/>
        <v>0</v>
      </c>
      <c r="DN1012" s="373"/>
      <c r="DO1012" s="155">
        <f t="shared" si="2701"/>
        <v>0</v>
      </c>
      <c r="DP1012" s="372"/>
      <c r="DQ1012" s="155">
        <f t="shared" si="2702"/>
        <v>0</v>
      </c>
      <c r="DR1012" s="373"/>
      <c r="DS1012" s="155">
        <f t="shared" si="2703"/>
        <v>0</v>
      </c>
      <c r="DT1012" s="372"/>
      <c r="DU1012" s="155">
        <f t="shared" si="2704"/>
        <v>0</v>
      </c>
      <c r="DV1012" s="373"/>
      <c r="DW1012" s="4891">
        <f t="shared" si="2705"/>
        <v>0</v>
      </c>
      <c r="DX1012" s="372"/>
      <c r="DY1012" s="154">
        <f t="shared" si="2706"/>
        <v>0</v>
      </c>
      <c r="DZ1012" s="373"/>
      <c r="EA1012" s="154">
        <f t="shared" si="2707"/>
        <v>0</v>
      </c>
      <c r="EB1012" s="373"/>
      <c r="EC1012" s="269">
        <f t="shared" si="2708"/>
        <v>0</v>
      </c>
      <c r="ED1012" s="376"/>
      <c r="EE1012" s="822">
        <f t="shared" si="2667"/>
        <v>0</v>
      </c>
      <c r="EF1012" s="377"/>
      <c r="EG1012" s="273"/>
      <c r="EH1012" s="274"/>
      <c r="EI1012" s="275"/>
      <c r="EJ1012" s="276"/>
      <c r="EK1012" s="275"/>
      <c r="EL1012" s="277"/>
      <c r="EM1012" s="278" t="str">
        <f t="shared" si="2723"/>
        <v xml:space="preserve"> </v>
      </c>
      <c r="EN1012" s="372"/>
      <c r="EO1012" s="155">
        <f t="shared" si="2724"/>
        <v>0</v>
      </c>
      <c r="EP1012" s="373"/>
      <c r="ER1012" s="194"/>
      <c r="ET1012" s="154">
        <f t="shared" si="2709"/>
        <v>1</v>
      </c>
      <c r="EU1012" s="373"/>
      <c r="EV1012" s="154">
        <f t="shared" si="2710"/>
        <v>1</v>
      </c>
      <c r="EW1012" s="373"/>
      <c r="EX1012" s="154"/>
      <c r="EY1012" s="367"/>
      <c r="EZ1012" s="154"/>
      <c r="FA1012" s="367"/>
      <c r="FB1012" s="154"/>
      <c r="FC1012" s="367"/>
      <c r="FD1012" s="154"/>
      <c r="FE1012" s="367"/>
      <c r="FF1012" s="155"/>
      <c r="FG1012" s="367"/>
      <c r="FH1012" s="154"/>
      <c r="FI1012" s="367"/>
      <c r="FJ1012" s="154">
        <f t="shared" si="2711"/>
        <v>1</v>
      </c>
      <c r="FK1012" s="373"/>
      <c r="FL1012" s="155">
        <f t="shared" si="2712"/>
        <v>1</v>
      </c>
      <c r="FM1012" s="279"/>
      <c r="FN1012" s="1184"/>
      <c r="FO1012" s="280"/>
      <c r="FP1012" s="281"/>
      <c r="FQ1012" s="282"/>
      <c r="FS1012" s="281"/>
      <c r="FT1012" s="282"/>
    </row>
    <row r="1013" spans="1:176" ht="18.600000000000001" customHeight="1">
      <c r="A1013" s="228">
        <f t="shared" si="2621"/>
        <v>1003</v>
      </c>
      <c r="B1013" s="343" t="str">
        <f t="shared" si="2725"/>
        <v>4IE</v>
      </c>
      <c r="C1013" s="1008">
        <v>46419</v>
      </c>
      <c r="D1013" s="1261" t="s">
        <v>34</v>
      </c>
      <c r="E1013" s="1262" t="s">
        <v>2528</v>
      </c>
      <c r="F1013" s="3701"/>
      <c r="G1013" s="1263"/>
      <c r="H1013" s="1330" t="s">
        <v>631</v>
      </c>
      <c r="I1013" s="1264" t="s">
        <v>61</v>
      </c>
      <c r="J1013" s="1264" t="s">
        <v>1702</v>
      </c>
      <c r="K1013" s="599" t="s">
        <v>11</v>
      </c>
      <c r="L1013" s="600"/>
      <c r="M1013" s="354"/>
      <c r="N1013" s="353"/>
      <c r="O1013" s="354"/>
      <c r="P1013" s="353"/>
      <c r="Q1013" s="354"/>
      <c r="R1013" s="353"/>
      <c r="S1013" s="354"/>
      <c r="T1013" s="353"/>
      <c r="U1013" s="6277"/>
      <c r="V1013" s="353"/>
      <c r="W1013" s="356"/>
      <c r="X1013" s="357"/>
      <c r="Y1013" s="979">
        <v>46415</v>
      </c>
      <c r="Z1013" s="979">
        <v>46415</v>
      </c>
      <c r="AA1013" s="602"/>
      <c r="AB1013" s="979"/>
      <c r="AC1013" s="602"/>
      <c r="AD1013" s="361"/>
      <c r="AE1013" s="362">
        <v>3</v>
      </c>
      <c r="AF1013" s="363" t="str">
        <f t="shared" si="2674"/>
        <v>4IE</v>
      </c>
      <c r="AG1013" s="364"/>
      <c r="AH1013" s="364"/>
      <c r="AI1013" s="364"/>
      <c r="AJ1013" s="364"/>
      <c r="AK1013" s="364"/>
      <c r="AL1013" s="364"/>
      <c r="AM1013" s="364"/>
      <c r="AN1013" s="364"/>
      <c r="AO1013" s="364"/>
      <c r="AP1013" s="363"/>
      <c r="AQ1013" s="255"/>
      <c r="AR1013" s="255"/>
      <c r="AS1013" s="255"/>
      <c r="AT1013" s="255"/>
      <c r="AU1013" s="2843">
        <f t="shared" si="2714"/>
        <v>0</v>
      </c>
      <c r="AV1013" s="4008">
        <f t="shared" si="2625"/>
        <v>0</v>
      </c>
      <c r="AW1013" s="590">
        <f t="shared" si="2675"/>
        <v>1</v>
      </c>
      <c r="AX1013" s="369"/>
      <c r="AY1013" s="154">
        <f t="shared" si="2676"/>
        <v>1</v>
      </c>
      <c r="AZ1013" s="367"/>
      <c r="BA1013" s="154">
        <f t="shared" si="2677"/>
        <v>1</v>
      </c>
      <c r="BB1013" s="367"/>
      <c r="BC1013" s="368">
        <f t="shared" si="2678"/>
        <v>1</v>
      </c>
      <c r="BD1013" s="369"/>
      <c r="BE1013" s="4599">
        <f t="shared" si="2679"/>
        <v>1</v>
      </c>
      <c r="BF1013" s="367"/>
      <c r="BG1013" s="368">
        <f t="shared" si="2715"/>
        <v>1</v>
      </c>
      <c r="BH1013" s="367"/>
      <c r="BI1013" s="154">
        <f t="shared" si="2680"/>
        <v>1</v>
      </c>
      <c r="BJ1013" s="367"/>
      <c r="BK1013" s="154" t="str">
        <f t="shared" si="2681"/>
        <v>-</v>
      </c>
      <c r="BL1013" s="367"/>
      <c r="BM1013" s="154" t="str">
        <f t="shared" si="2682"/>
        <v>-</v>
      </c>
      <c r="BN1013" s="367"/>
      <c r="BO1013" s="155" t="str">
        <f t="shared" si="2683"/>
        <v>-</v>
      </c>
      <c r="BP1013" s="367"/>
      <c r="BQ1013" s="154" t="str">
        <f t="shared" si="2684"/>
        <v>-</v>
      </c>
      <c r="BR1013" s="369"/>
      <c r="BS1013" s="154" t="str">
        <f t="shared" si="2685"/>
        <v>-</v>
      </c>
      <c r="BT1013" s="369"/>
      <c r="BU1013" s="154" t="str">
        <f t="shared" si="2686"/>
        <v>-</v>
      </c>
      <c r="BV1013" s="369"/>
      <c r="BW1013" s="154" t="str">
        <f t="shared" si="2687"/>
        <v>-</v>
      </c>
      <c r="BX1013" s="367"/>
      <c r="BY1013" s="154" t="str">
        <f t="shared" si="2688"/>
        <v>-</v>
      </c>
      <c r="BZ1013" s="369"/>
      <c r="CA1013" s="154" t="str">
        <f t="shared" si="2689"/>
        <v>-</v>
      </c>
      <c r="CB1013" s="367"/>
      <c r="CC1013" s="154" t="str">
        <f t="shared" si="2690"/>
        <v>-</v>
      </c>
      <c r="CD1013" s="367"/>
      <c r="CE1013" s="154" t="str">
        <f t="shared" si="2716"/>
        <v>-</v>
      </c>
      <c r="CF1013" s="369"/>
      <c r="CG1013" s="155" t="str">
        <f t="shared" si="2717"/>
        <v>-</v>
      </c>
      <c r="CH1013" s="367"/>
      <c r="CI1013" s="154" t="str">
        <f t="shared" si="2718"/>
        <v>-</v>
      </c>
      <c r="CJ1013" s="369"/>
      <c r="CK1013" s="154" t="str">
        <f t="shared" si="2719"/>
        <v>-</v>
      </c>
      <c r="CL1013" s="367"/>
      <c r="CM1013" s="154" t="str">
        <f t="shared" si="2720"/>
        <v>-</v>
      </c>
      <c r="CN1013" s="367"/>
      <c r="CO1013" s="155" t="str">
        <f t="shared" si="2721"/>
        <v>-</v>
      </c>
      <c r="CP1013" s="367"/>
      <c r="CQ1013" s="155" t="str">
        <f t="shared" si="2722"/>
        <v>-</v>
      </c>
      <c r="CR1013" s="367"/>
      <c r="CS1013" s="154" t="str">
        <f t="shared" si="2691"/>
        <v>-</v>
      </c>
      <c r="CT1013" s="367"/>
      <c r="CU1013" s="155"/>
      <c r="CV1013" s="367"/>
      <c r="CW1013" s="154" t="str">
        <f t="shared" si="2692"/>
        <v>-</v>
      </c>
      <c r="CX1013" s="367"/>
      <c r="CY1013" s="155" t="str">
        <f t="shared" si="2693"/>
        <v>-</v>
      </c>
      <c r="CZ1013" s="367"/>
      <c r="DA1013" s="154" t="str">
        <f t="shared" si="2694"/>
        <v>-</v>
      </c>
      <c r="DB1013" s="369"/>
      <c r="DC1013" s="155" t="str">
        <f t="shared" si="2695"/>
        <v>-</v>
      </c>
      <c r="DD1013" s="367"/>
      <c r="DE1013" s="374">
        <f t="shared" si="2696"/>
        <v>0</v>
      </c>
      <c r="DF1013" s="373"/>
      <c r="DG1013" s="818">
        <f t="shared" si="2697"/>
        <v>0</v>
      </c>
      <c r="DH1013" s="372"/>
      <c r="DI1013" s="267">
        <f t="shared" si="2698"/>
        <v>0</v>
      </c>
      <c r="DJ1013" s="373"/>
      <c r="DK1013" s="374">
        <f t="shared" si="2699"/>
        <v>0</v>
      </c>
      <c r="DL1013" s="373"/>
      <c r="DM1013" s="375">
        <f t="shared" si="2700"/>
        <v>0</v>
      </c>
      <c r="DN1013" s="373"/>
      <c r="DO1013" s="155">
        <f t="shared" si="2701"/>
        <v>0</v>
      </c>
      <c r="DP1013" s="372"/>
      <c r="DQ1013" s="155">
        <f t="shared" si="2702"/>
        <v>0</v>
      </c>
      <c r="DR1013" s="373"/>
      <c r="DS1013" s="155">
        <f t="shared" si="2703"/>
        <v>0</v>
      </c>
      <c r="DT1013" s="372"/>
      <c r="DU1013" s="155">
        <f t="shared" si="2704"/>
        <v>0</v>
      </c>
      <c r="DV1013" s="373"/>
      <c r="DW1013" s="4891">
        <f t="shared" si="2705"/>
        <v>0</v>
      </c>
      <c r="DX1013" s="372"/>
      <c r="DY1013" s="154">
        <f t="shared" si="2706"/>
        <v>0</v>
      </c>
      <c r="DZ1013" s="373"/>
      <c r="EA1013" s="154">
        <f t="shared" si="2707"/>
        <v>0</v>
      </c>
      <c r="EB1013" s="373"/>
      <c r="EC1013" s="269">
        <f t="shared" si="2708"/>
        <v>0</v>
      </c>
      <c r="ED1013" s="376"/>
      <c r="EE1013" s="822">
        <f t="shared" si="2667"/>
        <v>0</v>
      </c>
      <c r="EF1013" s="377"/>
      <c r="EG1013" s="273"/>
      <c r="EH1013" s="274"/>
      <c r="EI1013" s="275"/>
      <c r="EJ1013" s="276"/>
      <c r="EK1013" s="275"/>
      <c r="EL1013" s="277"/>
      <c r="EM1013" s="278" t="str">
        <f t="shared" si="2723"/>
        <v xml:space="preserve"> </v>
      </c>
      <c r="EN1013" s="372"/>
      <c r="EO1013" s="155">
        <f t="shared" si="2724"/>
        <v>0</v>
      </c>
      <c r="EP1013" s="373"/>
      <c r="ER1013" s="194"/>
      <c r="ET1013" s="154" t="str">
        <f t="shared" si="2709"/>
        <v>-</v>
      </c>
      <c r="EU1013" s="373"/>
      <c r="EV1013" s="154" t="str">
        <f t="shared" si="2710"/>
        <v>-</v>
      </c>
      <c r="EW1013" s="373"/>
      <c r="EX1013" s="154"/>
      <c r="EY1013" s="367"/>
      <c r="EZ1013" s="154"/>
      <c r="FA1013" s="367"/>
      <c r="FB1013" s="154"/>
      <c r="FC1013" s="367"/>
      <c r="FD1013" s="154"/>
      <c r="FE1013" s="367"/>
      <c r="FF1013" s="155"/>
      <c r="FG1013" s="367"/>
      <c r="FH1013" s="154"/>
      <c r="FI1013" s="367"/>
      <c r="FJ1013" s="154" t="str">
        <f t="shared" si="2711"/>
        <v>-</v>
      </c>
      <c r="FK1013" s="373"/>
      <c r="FL1013" s="155" t="str">
        <f t="shared" si="2712"/>
        <v>-</v>
      </c>
      <c r="FM1013" s="279"/>
      <c r="FN1013" s="1184"/>
      <c r="FO1013" s="280"/>
      <c r="FP1013" s="281"/>
      <c r="FQ1013" s="282"/>
      <c r="FS1013" s="281"/>
      <c r="FT1013" s="282"/>
    </row>
    <row r="1014" spans="1:176" ht="18.600000000000001" customHeight="1">
      <c r="A1014" s="228">
        <f t="shared" si="2621"/>
        <v>1004</v>
      </c>
      <c r="B1014" s="343" t="str">
        <f t="shared" si="2725"/>
        <v>4IE</v>
      </c>
      <c r="C1014" s="1008">
        <v>46419</v>
      </c>
      <c r="D1014" s="7724" t="s">
        <v>1024</v>
      </c>
      <c r="E1014" s="7725" t="s">
        <v>2510</v>
      </c>
      <c r="F1014" s="1564"/>
      <c r="G1014" s="1263"/>
      <c r="H1014" s="1330" t="s">
        <v>630</v>
      </c>
      <c r="I1014" s="1264" t="s">
        <v>64</v>
      </c>
      <c r="J1014" s="1264" t="s">
        <v>1702</v>
      </c>
      <c r="K1014" s="599" t="s">
        <v>11</v>
      </c>
      <c r="L1014" s="600"/>
      <c r="M1014" s="354"/>
      <c r="N1014" s="353"/>
      <c r="O1014" s="354"/>
      <c r="P1014" s="353"/>
      <c r="Q1014" s="354"/>
      <c r="R1014" s="353"/>
      <c r="S1014" s="354"/>
      <c r="T1014" s="353"/>
      <c r="U1014" s="6288"/>
      <c r="V1014" s="353"/>
      <c r="W1014" s="356"/>
      <c r="X1014" s="357"/>
      <c r="Y1014" s="979">
        <v>46416</v>
      </c>
      <c r="Z1014" s="979">
        <v>46416</v>
      </c>
      <c r="AA1014" s="602"/>
      <c r="AB1014" s="979"/>
      <c r="AC1014" s="602"/>
      <c r="AD1014" s="361"/>
      <c r="AE1014" s="362">
        <v>25</v>
      </c>
      <c r="AF1014" s="363" t="str">
        <f t="shared" si="2674"/>
        <v>4IE</v>
      </c>
      <c r="AG1014" s="364"/>
      <c r="AH1014" s="364"/>
      <c r="AI1014" s="364"/>
      <c r="AJ1014" s="364"/>
      <c r="AK1014" s="364"/>
      <c r="AL1014" s="364"/>
      <c r="AM1014" s="364"/>
      <c r="AN1014" s="364"/>
      <c r="AO1014" s="364"/>
      <c r="AP1014" s="363"/>
      <c r="AQ1014" s="255"/>
      <c r="AR1014" s="255"/>
      <c r="AS1014" s="255"/>
      <c r="AT1014" s="255"/>
      <c r="AU1014" s="2843">
        <f t="shared" si="2714"/>
        <v>0</v>
      </c>
      <c r="AV1014" s="4008">
        <f t="shared" si="2625"/>
        <v>0</v>
      </c>
      <c r="AW1014" s="590" t="str">
        <f t="shared" si="2675"/>
        <v>-</v>
      </c>
      <c r="AX1014" s="369"/>
      <c r="AY1014" s="154" t="str">
        <f t="shared" si="2676"/>
        <v>-</v>
      </c>
      <c r="AZ1014" s="367"/>
      <c r="BA1014" s="154" t="str">
        <f t="shared" si="2677"/>
        <v>-</v>
      </c>
      <c r="BB1014" s="367"/>
      <c r="BC1014" s="368" t="str">
        <f t="shared" si="2678"/>
        <v>-</v>
      </c>
      <c r="BD1014" s="369"/>
      <c r="BE1014" s="4599" t="str">
        <f t="shared" si="2679"/>
        <v>-</v>
      </c>
      <c r="BF1014" s="367"/>
      <c r="BG1014" s="368" t="str">
        <f t="shared" si="2715"/>
        <v>-</v>
      </c>
      <c r="BH1014" s="367"/>
      <c r="BI1014" s="154" t="str">
        <f t="shared" si="2680"/>
        <v>-</v>
      </c>
      <c r="BJ1014" s="367"/>
      <c r="BK1014" s="154" t="str">
        <f t="shared" si="2681"/>
        <v>-</v>
      </c>
      <c r="BL1014" s="367"/>
      <c r="BM1014" s="154" t="str">
        <f t="shared" si="2682"/>
        <v>-</v>
      </c>
      <c r="BN1014" s="367"/>
      <c r="BO1014" s="155" t="str">
        <f t="shared" si="2683"/>
        <v>-</v>
      </c>
      <c r="BP1014" s="367"/>
      <c r="BQ1014" s="154" t="str">
        <f t="shared" si="2684"/>
        <v>-</v>
      </c>
      <c r="BR1014" s="369"/>
      <c r="BS1014" s="154" t="str">
        <f t="shared" si="2685"/>
        <v>-</v>
      </c>
      <c r="BT1014" s="369"/>
      <c r="BU1014" s="154" t="str">
        <f t="shared" si="2686"/>
        <v>-</v>
      </c>
      <c r="BV1014" s="369"/>
      <c r="BW1014" s="154" t="str">
        <f t="shared" si="2687"/>
        <v>-</v>
      </c>
      <c r="BX1014" s="367"/>
      <c r="BY1014" s="154" t="str">
        <f t="shared" si="2688"/>
        <v>-</v>
      </c>
      <c r="BZ1014" s="369"/>
      <c r="CA1014" s="154" t="str">
        <f t="shared" si="2689"/>
        <v>-</v>
      </c>
      <c r="CB1014" s="367"/>
      <c r="CC1014" s="154" t="str">
        <f t="shared" si="2690"/>
        <v>-</v>
      </c>
      <c r="CD1014" s="367"/>
      <c r="CE1014" s="2850" t="str">
        <f t="shared" si="2716"/>
        <v>-</v>
      </c>
      <c r="CF1014" s="2846"/>
      <c r="CG1014" s="2855" t="str">
        <f t="shared" si="2717"/>
        <v>-</v>
      </c>
      <c r="CH1014" s="2851"/>
      <c r="CI1014" s="2850" t="str">
        <f t="shared" si="2718"/>
        <v>-</v>
      </c>
      <c r="CJ1014" s="2846"/>
      <c r="CK1014" s="2850" t="str">
        <f t="shared" si="2719"/>
        <v>-</v>
      </c>
      <c r="CL1014" s="2851"/>
      <c r="CM1014" s="2850" t="str">
        <f t="shared" si="2720"/>
        <v>-</v>
      </c>
      <c r="CN1014" s="2851"/>
      <c r="CO1014" s="2855" t="str">
        <f t="shared" si="2721"/>
        <v>-</v>
      </c>
      <c r="CP1014" s="2851"/>
      <c r="CQ1014" s="2855" t="str">
        <f t="shared" si="2722"/>
        <v>-</v>
      </c>
      <c r="CR1014" s="2851"/>
      <c r="CS1014" s="2850" t="str">
        <f t="shared" si="2691"/>
        <v>-</v>
      </c>
      <c r="CT1014" s="2851"/>
      <c r="CU1014" s="2855"/>
      <c r="CV1014" s="2851"/>
      <c r="CW1014" s="2850" t="str">
        <f t="shared" si="2692"/>
        <v>-</v>
      </c>
      <c r="CX1014" s="2851"/>
      <c r="CY1014" s="2855" t="str">
        <f t="shared" si="2693"/>
        <v>-</v>
      </c>
      <c r="CZ1014" s="2851"/>
      <c r="DA1014" s="154" t="str">
        <f t="shared" si="2694"/>
        <v>-</v>
      </c>
      <c r="DB1014" s="369"/>
      <c r="DC1014" s="155" t="str">
        <f t="shared" si="2695"/>
        <v>-</v>
      </c>
      <c r="DD1014" s="367"/>
      <c r="DE1014" s="374">
        <f t="shared" si="2696"/>
        <v>0</v>
      </c>
      <c r="DF1014" s="373"/>
      <c r="DG1014" s="818">
        <f t="shared" si="2697"/>
        <v>0</v>
      </c>
      <c r="DH1014" s="372"/>
      <c r="DI1014" s="267">
        <f t="shared" si="2698"/>
        <v>0</v>
      </c>
      <c r="DJ1014" s="373"/>
      <c r="DK1014" s="374">
        <f t="shared" si="2699"/>
        <v>0</v>
      </c>
      <c r="DL1014" s="373"/>
      <c r="DM1014" s="375">
        <f t="shared" si="2700"/>
        <v>0</v>
      </c>
      <c r="DN1014" s="373"/>
      <c r="DO1014" s="155">
        <f t="shared" si="2701"/>
        <v>0</v>
      </c>
      <c r="DP1014" s="372"/>
      <c r="DQ1014" s="155">
        <f t="shared" si="2702"/>
        <v>0</v>
      </c>
      <c r="DR1014" s="373"/>
      <c r="DS1014" s="155">
        <f t="shared" si="2703"/>
        <v>0</v>
      </c>
      <c r="DT1014" s="372"/>
      <c r="DU1014" s="155">
        <f t="shared" si="2704"/>
        <v>0</v>
      </c>
      <c r="DV1014" s="373"/>
      <c r="DW1014" s="4891">
        <f t="shared" si="2705"/>
        <v>0</v>
      </c>
      <c r="DX1014" s="372"/>
      <c r="DY1014" s="154">
        <f t="shared" si="2706"/>
        <v>0</v>
      </c>
      <c r="DZ1014" s="373"/>
      <c r="EA1014" s="154">
        <f t="shared" si="2707"/>
        <v>0</v>
      </c>
      <c r="EB1014" s="373"/>
      <c r="EC1014" s="269">
        <f t="shared" si="2708"/>
        <v>0</v>
      </c>
      <c r="ED1014" s="376"/>
      <c r="EE1014" s="822">
        <f t="shared" si="2667"/>
        <v>0</v>
      </c>
      <c r="EF1014" s="377"/>
      <c r="EG1014" s="273"/>
      <c r="EH1014" s="274"/>
      <c r="EI1014" s="275"/>
      <c r="EJ1014" s="276"/>
      <c r="EK1014" s="275"/>
      <c r="EL1014" s="277"/>
      <c r="EM1014" s="278" t="str">
        <f t="shared" si="2723"/>
        <v xml:space="preserve"> </v>
      </c>
      <c r="EN1014" s="372"/>
      <c r="EO1014" s="155">
        <f t="shared" si="2724"/>
        <v>0</v>
      </c>
      <c r="EP1014" s="373"/>
      <c r="ER1014" s="194"/>
      <c r="ET1014" s="154">
        <f t="shared" si="2709"/>
        <v>1</v>
      </c>
      <c r="EU1014" s="373"/>
      <c r="EV1014" s="154">
        <f t="shared" si="2710"/>
        <v>1</v>
      </c>
      <c r="EW1014" s="373"/>
      <c r="EX1014" s="154"/>
      <c r="EY1014" s="367"/>
      <c r="EZ1014" s="154"/>
      <c r="FA1014" s="367"/>
      <c r="FB1014" s="154"/>
      <c r="FC1014" s="367"/>
      <c r="FD1014" s="154"/>
      <c r="FE1014" s="367"/>
      <c r="FF1014" s="155"/>
      <c r="FG1014" s="367"/>
      <c r="FH1014" s="154"/>
      <c r="FI1014" s="367"/>
      <c r="FJ1014" s="154">
        <f t="shared" si="2711"/>
        <v>1</v>
      </c>
      <c r="FK1014" s="373"/>
      <c r="FL1014" s="155">
        <f t="shared" si="2712"/>
        <v>1</v>
      </c>
      <c r="FM1014" s="279"/>
      <c r="FN1014" s="1184"/>
      <c r="FO1014" s="280"/>
      <c r="FP1014" s="281"/>
      <c r="FQ1014" s="282"/>
      <c r="FS1014" s="281"/>
      <c r="FT1014" s="282"/>
    </row>
    <row r="1015" spans="1:176" ht="18.600000000000001" customHeight="1">
      <c r="A1015" s="228">
        <f t="shared" si="2621"/>
        <v>1005</v>
      </c>
      <c r="B1015" s="343" t="str">
        <f t="shared" si="2725"/>
        <v>4IE</v>
      </c>
      <c r="C1015" s="1008">
        <v>46419</v>
      </c>
      <c r="D1015" s="7724" t="s">
        <v>990</v>
      </c>
      <c r="E1015" s="7725" t="s">
        <v>2511</v>
      </c>
      <c r="F1015" s="1564"/>
      <c r="G1015" s="1263"/>
      <c r="H1015" s="1330" t="s">
        <v>629</v>
      </c>
      <c r="I1015" s="1264" t="s">
        <v>992</v>
      </c>
      <c r="J1015" s="1264" t="s">
        <v>2493</v>
      </c>
      <c r="K1015" s="599" t="s">
        <v>11</v>
      </c>
      <c r="L1015" s="600"/>
      <c r="M1015" s="354"/>
      <c r="N1015" s="353"/>
      <c r="O1015" s="354"/>
      <c r="P1015" s="353"/>
      <c r="Q1015" s="354"/>
      <c r="R1015" s="353"/>
      <c r="S1015" s="354"/>
      <c r="T1015" s="353"/>
      <c r="U1015" s="355"/>
      <c r="V1015" s="353"/>
      <c r="W1015" s="356"/>
      <c r="X1015" s="357"/>
      <c r="Y1015" s="979">
        <v>46417</v>
      </c>
      <c r="Z1015" s="979">
        <v>46417</v>
      </c>
      <c r="AA1015" s="602"/>
      <c r="AB1015" s="979"/>
      <c r="AC1015" s="602"/>
      <c r="AD1015" s="361"/>
      <c r="AE1015" s="362">
        <v>25</v>
      </c>
      <c r="AF1015" s="363" t="str">
        <f t="shared" si="2674"/>
        <v>4IE</v>
      </c>
      <c r="AG1015" s="364"/>
      <c r="AH1015" s="364"/>
      <c r="AI1015" s="364"/>
      <c r="AJ1015" s="364"/>
      <c r="AK1015" s="364"/>
      <c r="AL1015" s="364"/>
      <c r="AM1015" s="364"/>
      <c r="AN1015" s="364"/>
      <c r="AO1015" s="364"/>
      <c r="AP1015" s="363"/>
      <c r="AQ1015" s="255"/>
      <c r="AR1015" s="255"/>
      <c r="AS1015" s="255"/>
      <c r="AT1015" s="255"/>
      <c r="AU1015" s="2843">
        <f t="shared" si="2714"/>
        <v>0</v>
      </c>
      <c r="AV1015" s="4008">
        <f t="shared" si="2625"/>
        <v>0</v>
      </c>
      <c r="AW1015" s="590" t="str">
        <f t="shared" si="2675"/>
        <v>-</v>
      </c>
      <c r="AX1015" s="369"/>
      <c r="AY1015" s="154" t="str">
        <f t="shared" si="2676"/>
        <v>-</v>
      </c>
      <c r="AZ1015" s="367"/>
      <c r="BA1015" s="154" t="str">
        <f t="shared" si="2677"/>
        <v>-</v>
      </c>
      <c r="BB1015" s="367"/>
      <c r="BC1015" s="368" t="str">
        <f t="shared" si="2678"/>
        <v>-</v>
      </c>
      <c r="BD1015" s="369"/>
      <c r="BE1015" s="4599" t="str">
        <f t="shared" si="2679"/>
        <v>-</v>
      </c>
      <c r="BF1015" s="367"/>
      <c r="BG1015" s="368" t="str">
        <f t="shared" si="2715"/>
        <v>-</v>
      </c>
      <c r="BH1015" s="367"/>
      <c r="BI1015" s="154" t="str">
        <f t="shared" si="2680"/>
        <v>-</v>
      </c>
      <c r="BJ1015" s="367"/>
      <c r="BK1015" s="154" t="str">
        <f t="shared" si="2681"/>
        <v>-</v>
      </c>
      <c r="BL1015" s="367"/>
      <c r="BM1015" s="154" t="str">
        <f t="shared" si="2682"/>
        <v>-</v>
      </c>
      <c r="BN1015" s="367"/>
      <c r="BO1015" s="155" t="str">
        <f t="shared" si="2683"/>
        <v>-</v>
      </c>
      <c r="BP1015" s="367"/>
      <c r="BQ1015" s="154" t="str">
        <f t="shared" si="2684"/>
        <v>-</v>
      </c>
      <c r="BR1015" s="369"/>
      <c r="BS1015" s="154" t="str">
        <f t="shared" si="2685"/>
        <v>-</v>
      </c>
      <c r="BT1015" s="369"/>
      <c r="BU1015" s="154" t="str">
        <f t="shared" si="2686"/>
        <v>-</v>
      </c>
      <c r="BV1015" s="369"/>
      <c r="BW1015" s="154" t="str">
        <f t="shared" si="2687"/>
        <v>-</v>
      </c>
      <c r="BX1015" s="367"/>
      <c r="BY1015" s="154" t="str">
        <f t="shared" si="2688"/>
        <v>-</v>
      </c>
      <c r="BZ1015" s="369"/>
      <c r="CA1015" s="154" t="str">
        <f t="shared" si="2689"/>
        <v>-</v>
      </c>
      <c r="CB1015" s="367"/>
      <c r="CC1015" s="154" t="str">
        <f t="shared" si="2690"/>
        <v>-</v>
      </c>
      <c r="CD1015" s="367"/>
      <c r="CE1015" s="2850" t="str">
        <f t="shared" si="2716"/>
        <v>-</v>
      </c>
      <c r="CF1015" s="2846"/>
      <c r="CG1015" s="2855" t="str">
        <f t="shared" si="2717"/>
        <v>-</v>
      </c>
      <c r="CH1015" s="2851"/>
      <c r="CI1015" s="2850" t="str">
        <f t="shared" si="2718"/>
        <v>-</v>
      </c>
      <c r="CJ1015" s="2846"/>
      <c r="CK1015" s="2850" t="str">
        <f t="shared" si="2719"/>
        <v>-</v>
      </c>
      <c r="CL1015" s="2851"/>
      <c r="CM1015" s="2850" t="str">
        <f t="shared" si="2720"/>
        <v>-</v>
      </c>
      <c r="CN1015" s="2851"/>
      <c r="CO1015" s="2855" t="str">
        <f t="shared" si="2721"/>
        <v>-</v>
      </c>
      <c r="CP1015" s="2851"/>
      <c r="CQ1015" s="2855" t="str">
        <f t="shared" si="2722"/>
        <v>-</v>
      </c>
      <c r="CR1015" s="2851"/>
      <c r="CS1015" s="2850" t="str">
        <f t="shared" si="2691"/>
        <v>-</v>
      </c>
      <c r="CT1015" s="2851"/>
      <c r="CU1015" s="2855"/>
      <c r="CV1015" s="2851"/>
      <c r="CW1015" s="2850" t="str">
        <f t="shared" si="2692"/>
        <v>-</v>
      </c>
      <c r="CX1015" s="2851"/>
      <c r="CY1015" s="2855" t="str">
        <f t="shared" si="2693"/>
        <v>-</v>
      </c>
      <c r="CZ1015" s="2851"/>
      <c r="DA1015" s="154" t="str">
        <f t="shared" si="2694"/>
        <v>-</v>
      </c>
      <c r="DB1015" s="369"/>
      <c r="DC1015" s="155" t="str">
        <f t="shared" si="2695"/>
        <v>-</v>
      </c>
      <c r="DD1015" s="367"/>
      <c r="DE1015" s="374">
        <f t="shared" si="2696"/>
        <v>0</v>
      </c>
      <c r="DF1015" s="373"/>
      <c r="DG1015" s="818">
        <f t="shared" si="2697"/>
        <v>0</v>
      </c>
      <c r="DH1015" s="372"/>
      <c r="DI1015" s="267">
        <f t="shared" si="2698"/>
        <v>0</v>
      </c>
      <c r="DJ1015" s="373"/>
      <c r="DK1015" s="374">
        <f t="shared" si="2699"/>
        <v>0</v>
      </c>
      <c r="DL1015" s="373"/>
      <c r="DM1015" s="375">
        <f t="shared" si="2700"/>
        <v>0</v>
      </c>
      <c r="DN1015" s="373"/>
      <c r="DO1015" s="155">
        <f t="shared" si="2701"/>
        <v>0</v>
      </c>
      <c r="DP1015" s="372"/>
      <c r="DQ1015" s="155">
        <f t="shared" si="2702"/>
        <v>0</v>
      </c>
      <c r="DR1015" s="373"/>
      <c r="DS1015" s="155">
        <f t="shared" si="2703"/>
        <v>0</v>
      </c>
      <c r="DT1015" s="372"/>
      <c r="DU1015" s="155">
        <f t="shared" si="2704"/>
        <v>0</v>
      </c>
      <c r="DV1015" s="373"/>
      <c r="DW1015" s="4891">
        <f t="shared" si="2705"/>
        <v>0</v>
      </c>
      <c r="DX1015" s="372"/>
      <c r="DY1015" s="154">
        <f t="shared" si="2706"/>
        <v>0</v>
      </c>
      <c r="DZ1015" s="373"/>
      <c r="EA1015" s="154">
        <f t="shared" si="2707"/>
        <v>0</v>
      </c>
      <c r="EB1015" s="373"/>
      <c r="EC1015" s="269">
        <f t="shared" si="2708"/>
        <v>0</v>
      </c>
      <c r="ED1015" s="376"/>
      <c r="EE1015" s="822">
        <f t="shared" si="2667"/>
        <v>0</v>
      </c>
      <c r="EF1015" s="377"/>
      <c r="EG1015" s="273"/>
      <c r="EH1015" s="274"/>
      <c r="EI1015" s="275"/>
      <c r="EJ1015" s="276"/>
      <c r="EK1015" s="275"/>
      <c r="EL1015" s="277"/>
      <c r="EM1015" s="278" t="str">
        <f t="shared" si="2723"/>
        <v xml:space="preserve"> </v>
      </c>
      <c r="EN1015" s="372"/>
      <c r="EO1015" s="155">
        <f t="shared" si="2724"/>
        <v>0</v>
      </c>
      <c r="EP1015" s="373"/>
      <c r="ER1015" s="194"/>
      <c r="ET1015" s="154">
        <f t="shared" si="2709"/>
        <v>1</v>
      </c>
      <c r="EU1015" s="373"/>
      <c r="EV1015" s="154">
        <f t="shared" si="2710"/>
        <v>1</v>
      </c>
      <c r="EW1015" s="373"/>
      <c r="EX1015" s="154"/>
      <c r="EY1015" s="367"/>
      <c r="EZ1015" s="154"/>
      <c r="FA1015" s="367"/>
      <c r="FB1015" s="154"/>
      <c r="FC1015" s="367"/>
      <c r="FD1015" s="154"/>
      <c r="FE1015" s="367"/>
      <c r="FF1015" s="155"/>
      <c r="FG1015" s="367"/>
      <c r="FH1015" s="154"/>
      <c r="FI1015" s="367"/>
      <c r="FJ1015" s="154">
        <f t="shared" si="2711"/>
        <v>1</v>
      </c>
      <c r="FK1015" s="373"/>
      <c r="FL1015" s="155">
        <f t="shared" si="2712"/>
        <v>1</v>
      </c>
      <c r="FM1015" s="279"/>
      <c r="FN1015" s="1184"/>
      <c r="FO1015" s="280"/>
      <c r="FP1015" s="281"/>
      <c r="FQ1015" s="282"/>
      <c r="FS1015" s="281"/>
      <c r="FT1015" s="282"/>
    </row>
    <row r="1016" spans="1:176" ht="18.600000000000001" customHeight="1">
      <c r="A1016" s="228">
        <f t="shared" si="2621"/>
        <v>1006</v>
      </c>
      <c r="B1016" s="343" t="str">
        <f t="shared" si="2725"/>
        <v>4IE</v>
      </c>
      <c r="C1016" s="1008">
        <v>46419</v>
      </c>
      <c r="D1016" s="1261" t="s">
        <v>34</v>
      </c>
      <c r="E1016" s="1262" t="s">
        <v>2529</v>
      </c>
      <c r="F1016" s="1564"/>
      <c r="G1016" s="1263"/>
      <c r="H1016" s="1330" t="s">
        <v>631</v>
      </c>
      <c r="I1016" s="1264" t="s">
        <v>61</v>
      </c>
      <c r="J1016" s="1264" t="s">
        <v>2564</v>
      </c>
      <c r="K1016" s="599" t="s">
        <v>11</v>
      </c>
      <c r="L1016" s="600"/>
      <c r="M1016" s="354"/>
      <c r="N1016" s="353"/>
      <c r="O1016" s="354"/>
      <c r="P1016" s="353"/>
      <c r="Q1016" s="354"/>
      <c r="R1016" s="353"/>
      <c r="S1016" s="354"/>
      <c r="T1016" s="353"/>
      <c r="U1016" s="355"/>
      <c r="V1016" s="353"/>
      <c r="W1016" s="356"/>
      <c r="X1016" s="357"/>
      <c r="Y1016" s="979">
        <v>46417</v>
      </c>
      <c r="Z1016" s="979">
        <v>46417</v>
      </c>
      <c r="AA1016" s="602"/>
      <c r="AB1016" s="979"/>
      <c r="AC1016" s="602"/>
      <c r="AD1016" s="361"/>
      <c r="AE1016" s="362">
        <v>3</v>
      </c>
      <c r="AF1016" s="363" t="str">
        <f t="shared" si="2674"/>
        <v>4IE</v>
      </c>
      <c r="AG1016" s="364"/>
      <c r="AH1016" s="364"/>
      <c r="AI1016" s="364"/>
      <c r="AJ1016" s="364"/>
      <c r="AK1016" s="364"/>
      <c r="AL1016" s="364"/>
      <c r="AM1016" s="364"/>
      <c r="AN1016" s="364"/>
      <c r="AO1016" s="364"/>
      <c r="AP1016" s="363"/>
      <c r="AQ1016" s="255"/>
      <c r="AR1016" s="255"/>
      <c r="AS1016" s="255"/>
      <c r="AT1016" s="255"/>
      <c r="AU1016" s="2843">
        <f t="shared" si="2714"/>
        <v>0</v>
      </c>
      <c r="AV1016" s="4008">
        <f t="shared" si="2625"/>
        <v>0</v>
      </c>
      <c r="AW1016" s="590">
        <f t="shared" si="2675"/>
        <v>1</v>
      </c>
      <c r="AX1016" s="369"/>
      <c r="AY1016" s="154">
        <f t="shared" si="2676"/>
        <v>1</v>
      </c>
      <c r="AZ1016" s="367"/>
      <c r="BA1016" s="154">
        <f t="shared" si="2677"/>
        <v>1</v>
      </c>
      <c r="BB1016" s="367"/>
      <c r="BC1016" s="368">
        <f t="shared" si="2678"/>
        <v>1</v>
      </c>
      <c r="BD1016" s="369"/>
      <c r="BE1016" s="4599">
        <f t="shared" si="2679"/>
        <v>1</v>
      </c>
      <c r="BF1016" s="367"/>
      <c r="BG1016" s="368">
        <f t="shared" si="2715"/>
        <v>1</v>
      </c>
      <c r="BH1016" s="367"/>
      <c r="BI1016" s="154">
        <f t="shared" si="2680"/>
        <v>1</v>
      </c>
      <c r="BJ1016" s="367"/>
      <c r="BK1016" s="154" t="str">
        <f t="shared" si="2681"/>
        <v>-</v>
      </c>
      <c r="BL1016" s="367"/>
      <c r="BM1016" s="154" t="str">
        <f t="shared" si="2682"/>
        <v>-</v>
      </c>
      <c r="BN1016" s="367"/>
      <c r="BO1016" s="155" t="str">
        <f t="shared" si="2683"/>
        <v>-</v>
      </c>
      <c r="BP1016" s="367"/>
      <c r="BQ1016" s="154" t="str">
        <f t="shared" si="2684"/>
        <v>-</v>
      </c>
      <c r="BR1016" s="369"/>
      <c r="BS1016" s="154" t="str">
        <f t="shared" si="2685"/>
        <v>-</v>
      </c>
      <c r="BT1016" s="369"/>
      <c r="BU1016" s="154" t="str">
        <f t="shared" si="2686"/>
        <v>-</v>
      </c>
      <c r="BV1016" s="369"/>
      <c r="BW1016" s="154" t="str">
        <f t="shared" si="2687"/>
        <v>-</v>
      </c>
      <c r="BX1016" s="367"/>
      <c r="BY1016" s="154" t="str">
        <f t="shared" si="2688"/>
        <v>-</v>
      </c>
      <c r="BZ1016" s="369"/>
      <c r="CA1016" s="154" t="str">
        <f t="shared" si="2689"/>
        <v>-</v>
      </c>
      <c r="CB1016" s="367"/>
      <c r="CC1016" s="154" t="str">
        <f t="shared" si="2690"/>
        <v>-</v>
      </c>
      <c r="CD1016" s="367"/>
      <c r="CE1016" s="2850" t="str">
        <f t="shared" si="2716"/>
        <v>-</v>
      </c>
      <c r="CF1016" s="2846"/>
      <c r="CG1016" s="2855" t="str">
        <f t="shared" si="2717"/>
        <v>-</v>
      </c>
      <c r="CH1016" s="2851"/>
      <c r="CI1016" s="2850" t="str">
        <f t="shared" si="2718"/>
        <v>-</v>
      </c>
      <c r="CJ1016" s="2846"/>
      <c r="CK1016" s="2850" t="str">
        <f t="shared" si="2719"/>
        <v>-</v>
      </c>
      <c r="CL1016" s="2851"/>
      <c r="CM1016" s="2850" t="str">
        <f t="shared" si="2720"/>
        <v>-</v>
      </c>
      <c r="CN1016" s="2851"/>
      <c r="CO1016" s="2855" t="str">
        <f t="shared" si="2721"/>
        <v>-</v>
      </c>
      <c r="CP1016" s="2851"/>
      <c r="CQ1016" s="2855" t="str">
        <f t="shared" si="2722"/>
        <v>-</v>
      </c>
      <c r="CR1016" s="2851"/>
      <c r="CS1016" s="2850" t="str">
        <f t="shared" si="2691"/>
        <v>-</v>
      </c>
      <c r="CT1016" s="2851"/>
      <c r="CU1016" s="2855"/>
      <c r="CV1016" s="2851"/>
      <c r="CW1016" s="2850" t="str">
        <f t="shared" si="2692"/>
        <v>-</v>
      </c>
      <c r="CX1016" s="2851"/>
      <c r="CY1016" s="2855" t="str">
        <f t="shared" si="2693"/>
        <v>-</v>
      </c>
      <c r="CZ1016" s="2851"/>
      <c r="DA1016" s="154" t="str">
        <f t="shared" si="2694"/>
        <v>-</v>
      </c>
      <c r="DB1016" s="369"/>
      <c r="DC1016" s="155" t="str">
        <f t="shared" si="2695"/>
        <v>-</v>
      </c>
      <c r="DD1016" s="367"/>
      <c r="DE1016" s="374">
        <f t="shared" si="2696"/>
        <v>0</v>
      </c>
      <c r="DF1016" s="373"/>
      <c r="DG1016" s="818">
        <f t="shared" si="2697"/>
        <v>0</v>
      </c>
      <c r="DH1016" s="372"/>
      <c r="DI1016" s="267">
        <f t="shared" si="2698"/>
        <v>0</v>
      </c>
      <c r="DJ1016" s="373"/>
      <c r="DK1016" s="374">
        <f t="shared" si="2699"/>
        <v>0</v>
      </c>
      <c r="DL1016" s="373"/>
      <c r="DM1016" s="375">
        <f t="shared" si="2700"/>
        <v>0</v>
      </c>
      <c r="DN1016" s="373"/>
      <c r="DO1016" s="155">
        <f t="shared" si="2701"/>
        <v>0</v>
      </c>
      <c r="DP1016" s="372"/>
      <c r="DQ1016" s="155">
        <f t="shared" si="2702"/>
        <v>0</v>
      </c>
      <c r="DR1016" s="373"/>
      <c r="DS1016" s="155">
        <f t="shared" si="2703"/>
        <v>0</v>
      </c>
      <c r="DT1016" s="372"/>
      <c r="DU1016" s="155">
        <f t="shared" si="2704"/>
        <v>0</v>
      </c>
      <c r="DV1016" s="373"/>
      <c r="DW1016" s="4891">
        <f t="shared" si="2705"/>
        <v>0</v>
      </c>
      <c r="DX1016" s="372"/>
      <c r="DY1016" s="154">
        <f t="shared" si="2706"/>
        <v>0</v>
      </c>
      <c r="DZ1016" s="373"/>
      <c r="EA1016" s="154">
        <f t="shared" si="2707"/>
        <v>0</v>
      </c>
      <c r="EB1016" s="373"/>
      <c r="EC1016" s="269">
        <f t="shared" si="2708"/>
        <v>0</v>
      </c>
      <c r="ED1016" s="376"/>
      <c r="EE1016" s="822">
        <f t="shared" si="2667"/>
        <v>0</v>
      </c>
      <c r="EF1016" s="377"/>
      <c r="EG1016" s="273"/>
      <c r="EH1016" s="274"/>
      <c r="EI1016" s="275"/>
      <c r="EJ1016" s="276"/>
      <c r="EK1016" s="275"/>
      <c r="EL1016" s="277"/>
      <c r="EM1016" s="278" t="str">
        <f t="shared" si="2723"/>
        <v xml:space="preserve"> </v>
      </c>
      <c r="EN1016" s="372"/>
      <c r="EO1016" s="155">
        <f t="shared" si="2724"/>
        <v>0</v>
      </c>
      <c r="EP1016" s="373"/>
      <c r="ER1016" s="194"/>
      <c r="ET1016" s="154" t="str">
        <f t="shared" si="2709"/>
        <v>-</v>
      </c>
      <c r="EU1016" s="373"/>
      <c r="EV1016" s="154" t="str">
        <f t="shared" si="2710"/>
        <v>-</v>
      </c>
      <c r="EW1016" s="373"/>
      <c r="EX1016" s="154"/>
      <c r="EY1016" s="367"/>
      <c r="EZ1016" s="154"/>
      <c r="FA1016" s="367"/>
      <c r="FB1016" s="154"/>
      <c r="FC1016" s="367"/>
      <c r="FD1016" s="154"/>
      <c r="FE1016" s="367"/>
      <c r="FF1016" s="155"/>
      <c r="FG1016" s="367"/>
      <c r="FH1016" s="154"/>
      <c r="FI1016" s="367"/>
      <c r="FJ1016" s="154" t="str">
        <f t="shared" si="2711"/>
        <v>-</v>
      </c>
      <c r="FK1016" s="373"/>
      <c r="FL1016" s="155" t="str">
        <f t="shared" si="2712"/>
        <v>-</v>
      </c>
      <c r="FM1016" s="279"/>
      <c r="FN1016" s="1184"/>
      <c r="FO1016" s="280"/>
      <c r="FP1016" s="281"/>
      <c r="FQ1016" s="282"/>
      <c r="FS1016" s="281"/>
      <c r="FT1016" s="282"/>
    </row>
    <row r="1017" spans="1:176" ht="18.600000000000001" customHeight="1">
      <c r="A1017" s="228">
        <f t="shared" si="2621"/>
        <v>1007</v>
      </c>
      <c r="B1017" s="343" t="str">
        <f t="shared" si="2725"/>
        <v>　</v>
      </c>
      <c r="C1017" s="7721">
        <v>46447</v>
      </c>
      <c r="D1017" s="1045" t="s">
        <v>1406</v>
      </c>
      <c r="E1017" s="1046" t="s">
        <v>1991</v>
      </c>
      <c r="F1017" s="1564"/>
      <c r="G1017" s="1263"/>
      <c r="H1017" s="1330"/>
      <c r="I1017" s="1264"/>
      <c r="J1017" s="1264" t="s">
        <v>96</v>
      </c>
      <c r="K1017" s="599" t="s">
        <v>508</v>
      </c>
      <c r="L1017" s="600" t="s">
        <v>1865</v>
      </c>
      <c r="M1017" s="354"/>
      <c r="N1017" s="353"/>
      <c r="O1017" s="354"/>
      <c r="P1017" s="353"/>
      <c r="Q1017" s="354"/>
      <c r="R1017" s="353"/>
      <c r="S1017" s="7768"/>
      <c r="T1017" s="353"/>
      <c r="U1017" s="355"/>
      <c r="V1017" s="353"/>
      <c r="W1017" s="356"/>
      <c r="X1017" s="357"/>
      <c r="Y1017" s="359">
        <v>46420</v>
      </c>
      <c r="Z1017" s="359">
        <v>46420</v>
      </c>
      <c r="AA1017" s="601"/>
      <c r="AB1017" s="359"/>
      <c r="AC1017" s="602"/>
      <c r="AD1017" s="361"/>
      <c r="AE1017" s="362"/>
      <c r="AF1017" s="363" t="str">
        <f t="shared" si="2674"/>
        <v>　</v>
      </c>
      <c r="AG1017" s="364"/>
      <c r="AH1017" s="364"/>
      <c r="AI1017" s="364"/>
      <c r="AJ1017" s="364"/>
      <c r="AK1017" s="364"/>
      <c r="AL1017" s="364"/>
      <c r="AM1017" s="364"/>
      <c r="AN1017" s="364"/>
      <c r="AO1017" s="364"/>
      <c r="AP1017" s="363"/>
      <c r="AQ1017" s="255"/>
      <c r="AR1017" s="255"/>
      <c r="AS1017" s="255"/>
      <c r="AT1017" s="255"/>
      <c r="AU1017" s="2843">
        <f t="shared" si="2714"/>
        <v>0</v>
      </c>
      <c r="AV1017" s="4008">
        <f t="shared" si="2625"/>
        <v>0</v>
      </c>
      <c r="AW1017" s="590" t="str">
        <f t="shared" si="2675"/>
        <v>　</v>
      </c>
      <c r="AX1017" s="369"/>
      <c r="AY1017" s="154" t="str">
        <f t="shared" si="2676"/>
        <v>　</v>
      </c>
      <c r="AZ1017" s="367"/>
      <c r="BA1017" s="154" t="str">
        <f t="shared" si="2677"/>
        <v>　</v>
      </c>
      <c r="BB1017" s="367"/>
      <c r="BC1017" s="368" t="str">
        <f t="shared" si="2678"/>
        <v>　</v>
      </c>
      <c r="BD1017" s="369"/>
      <c r="BE1017" s="4599" t="str">
        <f t="shared" si="2679"/>
        <v>　</v>
      </c>
      <c r="BF1017" s="367"/>
      <c r="BG1017" s="368" t="str">
        <f>IF($AE1017=0,"　",VLOOKUP($AE1017,ﾚｰｻﾞOP,10,0))</f>
        <v>　</v>
      </c>
      <c r="BH1017" s="367"/>
      <c r="BI1017" s="154" t="str">
        <f t="shared" si="2680"/>
        <v>　</v>
      </c>
      <c r="BJ1017" s="367"/>
      <c r="BK1017" s="154" t="str">
        <f>IF($AE1017=0,"　",VLOOKUP($AE1017,ﾚｰｻﾞOP,57,0))</f>
        <v>　</v>
      </c>
      <c r="BL1017" s="367"/>
      <c r="BM1017" s="154" t="str">
        <f>IF($AE1017=0,"　",VLOOKUP($AE1017,ﾚｰｻﾞOP,58,0))</f>
        <v>　</v>
      </c>
      <c r="BN1017" s="367"/>
      <c r="BO1017" s="155" t="str">
        <f t="shared" si="2683"/>
        <v>　</v>
      </c>
      <c r="BP1017" s="367"/>
      <c r="BQ1017" s="154" t="str">
        <f t="shared" si="2684"/>
        <v>　</v>
      </c>
      <c r="BR1017" s="369"/>
      <c r="BS1017" s="154" t="str">
        <f t="shared" si="2685"/>
        <v>　</v>
      </c>
      <c r="BT1017" s="369"/>
      <c r="BU1017" s="154" t="str">
        <f t="shared" si="2686"/>
        <v>　</v>
      </c>
      <c r="BV1017" s="369"/>
      <c r="BW1017" s="154" t="str">
        <f t="shared" si="2687"/>
        <v>　</v>
      </c>
      <c r="BX1017" s="367"/>
      <c r="BY1017" s="154" t="str">
        <f t="shared" si="2688"/>
        <v>　</v>
      </c>
      <c r="BZ1017" s="369"/>
      <c r="CA1017" s="154" t="str">
        <f t="shared" si="2689"/>
        <v>　</v>
      </c>
      <c r="CB1017" s="367"/>
      <c r="CC1017" s="154" t="str">
        <f t="shared" si="2690"/>
        <v>　</v>
      </c>
      <c r="CD1017" s="367"/>
      <c r="CE1017" s="2850" t="str">
        <f t="shared" si="2716"/>
        <v>　</v>
      </c>
      <c r="CF1017" s="2846"/>
      <c r="CG1017" s="2855" t="str">
        <f t="shared" si="2717"/>
        <v>　</v>
      </c>
      <c r="CH1017" s="2851"/>
      <c r="CI1017" s="2850" t="str">
        <f t="shared" si="2718"/>
        <v>　</v>
      </c>
      <c r="CJ1017" s="2846"/>
      <c r="CK1017" s="2850" t="str">
        <f t="shared" si="2719"/>
        <v>　</v>
      </c>
      <c r="CL1017" s="2851"/>
      <c r="CM1017" s="2850" t="str">
        <f t="shared" si="2720"/>
        <v>　</v>
      </c>
      <c r="CN1017" s="2851"/>
      <c r="CO1017" s="2855" t="str">
        <f t="shared" si="2721"/>
        <v>　</v>
      </c>
      <c r="CP1017" s="2851"/>
      <c r="CQ1017" s="2855" t="str">
        <f t="shared" si="2722"/>
        <v>　</v>
      </c>
      <c r="CR1017" s="2851"/>
      <c r="CS1017" s="2850" t="str">
        <f t="shared" si="2691"/>
        <v>　</v>
      </c>
      <c r="CT1017" s="2851"/>
      <c r="CU1017" s="2855"/>
      <c r="CV1017" s="2851"/>
      <c r="CW1017" s="2850" t="str">
        <f t="shared" si="2692"/>
        <v>　</v>
      </c>
      <c r="CX1017" s="2851"/>
      <c r="CY1017" s="2855" t="str">
        <f t="shared" si="2693"/>
        <v>　</v>
      </c>
      <c r="CZ1017" s="2851"/>
      <c r="DA1017" s="154" t="str">
        <f t="shared" si="2694"/>
        <v>　</v>
      </c>
      <c r="DB1017" s="369"/>
      <c r="DC1017" s="155" t="str">
        <f t="shared" si="2695"/>
        <v>　</v>
      </c>
      <c r="DD1017" s="367"/>
      <c r="DE1017" s="374">
        <f t="shared" si="2696"/>
        <v>0</v>
      </c>
      <c r="DF1017" s="373"/>
      <c r="DG1017" s="818">
        <f t="shared" si="2697"/>
        <v>0</v>
      </c>
      <c r="DH1017" s="372"/>
      <c r="DI1017" s="267">
        <f t="shared" si="2698"/>
        <v>0</v>
      </c>
      <c r="DJ1017" s="373"/>
      <c r="DK1017" s="374">
        <f t="shared" si="2699"/>
        <v>0</v>
      </c>
      <c r="DL1017" s="373"/>
      <c r="DM1017" s="375">
        <f t="shared" si="2700"/>
        <v>0</v>
      </c>
      <c r="DN1017" s="373"/>
      <c r="DO1017" s="155">
        <f t="shared" si="2701"/>
        <v>0</v>
      </c>
      <c r="DP1017" s="372"/>
      <c r="DQ1017" s="155">
        <f t="shared" si="2702"/>
        <v>0</v>
      </c>
      <c r="DR1017" s="373"/>
      <c r="DS1017" s="155">
        <f t="shared" si="2703"/>
        <v>0</v>
      </c>
      <c r="DT1017" s="372"/>
      <c r="DU1017" s="155">
        <f t="shared" si="2704"/>
        <v>0</v>
      </c>
      <c r="DV1017" s="373"/>
      <c r="DW1017" s="4891">
        <f t="shared" si="2705"/>
        <v>0</v>
      </c>
      <c r="DX1017" s="372"/>
      <c r="DY1017" s="154">
        <f t="shared" si="2706"/>
        <v>0</v>
      </c>
      <c r="DZ1017" s="373"/>
      <c r="EA1017" s="154">
        <f t="shared" si="2707"/>
        <v>0</v>
      </c>
      <c r="EB1017" s="373"/>
      <c r="EC1017" s="269">
        <f t="shared" si="2708"/>
        <v>0</v>
      </c>
      <c r="ED1017" s="376"/>
      <c r="EE1017" s="822">
        <f t="shared" si="2667"/>
        <v>0</v>
      </c>
      <c r="EF1017" s="377"/>
      <c r="EG1017" s="273"/>
      <c r="EH1017" s="274"/>
      <c r="EI1017" s="275"/>
      <c r="EJ1017" s="276"/>
      <c r="EK1017" s="275"/>
      <c r="EL1017" s="277"/>
      <c r="EM1017" s="278" t="str">
        <f t="shared" si="2723"/>
        <v xml:space="preserve"> </v>
      </c>
      <c r="EN1017" s="372"/>
      <c r="EO1017" s="155">
        <f t="shared" si="2724"/>
        <v>0</v>
      </c>
      <c r="EP1017" s="373"/>
      <c r="ER1017" s="194"/>
      <c r="ET1017" s="154" t="str">
        <f t="shared" si="2709"/>
        <v>　</v>
      </c>
      <c r="EU1017" s="373"/>
      <c r="EV1017" s="154" t="str">
        <f t="shared" si="2710"/>
        <v>　</v>
      </c>
      <c r="EW1017" s="373"/>
      <c r="EX1017" s="154"/>
      <c r="EY1017" s="367"/>
      <c r="EZ1017" s="154"/>
      <c r="FA1017" s="367"/>
      <c r="FB1017" s="154"/>
      <c r="FC1017" s="367"/>
      <c r="FD1017" s="154"/>
      <c r="FE1017" s="367"/>
      <c r="FF1017" s="155"/>
      <c r="FG1017" s="367"/>
      <c r="FH1017" s="154"/>
      <c r="FI1017" s="367"/>
      <c r="FJ1017" s="154" t="str">
        <f t="shared" si="2711"/>
        <v>　</v>
      </c>
      <c r="FK1017" s="373"/>
      <c r="FL1017" s="155" t="str">
        <f t="shared" si="2712"/>
        <v>　</v>
      </c>
      <c r="FM1017" s="279"/>
      <c r="FN1017" s="1184"/>
      <c r="FO1017" s="280"/>
      <c r="FP1017" s="281"/>
      <c r="FQ1017" s="282"/>
      <c r="FS1017" s="281"/>
      <c r="FT1017" s="282"/>
    </row>
    <row r="1018" spans="1:176" ht="18.600000000000001" customHeight="1">
      <c r="A1018" s="228">
        <f t="shared" si="2621"/>
        <v>1008</v>
      </c>
      <c r="B1018" s="343" t="str">
        <f t="shared" si="2725"/>
        <v>　</v>
      </c>
      <c r="C1018" s="7721">
        <v>46447</v>
      </c>
      <c r="D1018" s="1045" t="s">
        <v>1406</v>
      </c>
      <c r="E1018" s="1046" t="s">
        <v>1992</v>
      </c>
      <c r="F1018" s="1564"/>
      <c r="G1018" s="1263"/>
      <c r="H1018" s="1330"/>
      <c r="I1018" s="1264"/>
      <c r="J1018" s="1264" t="s">
        <v>96</v>
      </c>
      <c r="K1018" s="599" t="s">
        <v>508</v>
      </c>
      <c r="L1018" s="600" t="s">
        <v>1865</v>
      </c>
      <c r="M1018" s="7106"/>
      <c r="N1018" s="353"/>
      <c r="O1018" s="7106"/>
      <c r="P1018" s="353"/>
      <c r="Q1018" s="354"/>
      <c r="R1018" s="353"/>
      <c r="S1018" s="7768"/>
      <c r="T1018" s="353"/>
      <c r="U1018" s="355"/>
      <c r="V1018" s="353"/>
      <c r="W1018" s="356"/>
      <c r="X1018" s="357"/>
      <c r="Y1018" s="359">
        <v>46420</v>
      </c>
      <c r="Z1018" s="359">
        <v>46420</v>
      </c>
      <c r="AA1018" s="601"/>
      <c r="AB1018" s="359"/>
      <c r="AC1018" s="602"/>
      <c r="AD1018" s="361"/>
      <c r="AE1018" s="362"/>
      <c r="AF1018" s="363" t="str">
        <f t="shared" si="2674"/>
        <v>　</v>
      </c>
      <c r="AG1018" s="364"/>
      <c r="AH1018" s="364"/>
      <c r="AI1018" s="364"/>
      <c r="AJ1018" s="364"/>
      <c r="AK1018" s="364"/>
      <c r="AL1018" s="364"/>
      <c r="AM1018" s="364"/>
      <c r="AN1018" s="364"/>
      <c r="AO1018" s="364"/>
      <c r="AP1018" s="363"/>
      <c r="AQ1018" s="255"/>
      <c r="AR1018" s="255"/>
      <c r="AS1018" s="255"/>
      <c r="AT1018" s="255"/>
      <c r="AU1018" s="2843">
        <f t="shared" si="2714"/>
        <v>0</v>
      </c>
      <c r="AV1018" s="4008">
        <f t="shared" si="2625"/>
        <v>0</v>
      </c>
      <c r="AW1018" s="590" t="str">
        <f t="shared" si="2675"/>
        <v>　</v>
      </c>
      <c r="AX1018" s="369"/>
      <c r="AY1018" s="154" t="str">
        <f t="shared" si="2676"/>
        <v>　</v>
      </c>
      <c r="AZ1018" s="367"/>
      <c r="BA1018" s="154" t="str">
        <f t="shared" si="2677"/>
        <v>　</v>
      </c>
      <c r="BB1018" s="367"/>
      <c r="BC1018" s="368" t="str">
        <f t="shared" si="2678"/>
        <v>　</v>
      </c>
      <c r="BD1018" s="369"/>
      <c r="BE1018" s="4599" t="str">
        <f t="shared" si="2679"/>
        <v>　</v>
      </c>
      <c r="BF1018" s="367"/>
      <c r="BG1018" s="368" t="str">
        <f>IF($AE1018=0,"　",VLOOKUP($AE1018,ﾚｰｻﾞOP,10,0))</f>
        <v>　</v>
      </c>
      <c r="BH1018" s="367"/>
      <c r="BI1018" s="154" t="str">
        <f t="shared" si="2680"/>
        <v>　</v>
      </c>
      <c r="BJ1018" s="367"/>
      <c r="BK1018" s="154" t="str">
        <f>IF($AE1018=0,"　",VLOOKUP($AE1018,ﾚｰｻﾞOP,57,0))</f>
        <v>　</v>
      </c>
      <c r="BL1018" s="367"/>
      <c r="BM1018" s="154" t="str">
        <f>IF($AE1018=0,"　",VLOOKUP($AE1018,ﾚｰｻﾞOP,58,0))</f>
        <v>　</v>
      </c>
      <c r="BN1018" s="367"/>
      <c r="BO1018" s="155" t="str">
        <f t="shared" si="2683"/>
        <v>　</v>
      </c>
      <c r="BP1018" s="367"/>
      <c r="BQ1018" s="154" t="str">
        <f t="shared" si="2684"/>
        <v>　</v>
      </c>
      <c r="BR1018" s="369"/>
      <c r="BS1018" s="154" t="str">
        <f t="shared" si="2685"/>
        <v>　</v>
      </c>
      <c r="BT1018" s="369"/>
      <c r="BU1018" s="154" t="str">
        <f t="shared" si="2686"/>
        <v>　</v>
      </c>
      <c r="BV1018" s="369"/>
      <c r="BW1018" s="154" t="str">
        <f t="shared" si="2687"/>
        <v>　</v>
      </c>
      <c r="BX1018" s="367"/>
      <c r="BY1018" s="154" t="str">
        <f t="shared" si="2688"/>
        <v>　</v>
      </c>
      <c r="BZ1018" s="369"/>
      <c r="CA1018" s="154" t="str">
        <f t="shared" si="2689"/>
        <v>　</v>
      </c>
      <c r="CB1018" s="367"/>
      <c r="CC1018" s="154" t="str">
        <f t="shared" si="2690"/>
        <v>　</v>
      </c>
      <c r="CD1018" s="367"/>
      <c r="CE1018" s="2850" t="str">
        <f t="shared" si="2716"/>
        <v>　</v>
      </c>
      <c r="CF1018" s="2846"/>
      <c r="CG1018" s="2855" t="str">
        <f t="shared" si="2717"/>
        <v>　</v>
      </c>
      <c r="CH1018" s="2851"/>
      <c r="CI1018" s="2850" t="str">
        <f t="shared" si="2718"/>
        <v>　</v>
      </c>
      <c r="CJ1018" s="2846"/>
      <c r="CK1018" s="2850" t="str">
        <f t="shared" si="2719"/>
        <v>　</v>
      </c>
      <c r="CL1018" s="2851"/>
      <c r="CM1018" s="2850" t="str">
        <f t="shared" si="2720"/>
        <v>　</v>
      </c>
      <c r="CN1018" s="2851"/>
      <c r="CO1018" s="2855" t="str">
        <f t="shared" si="2721"/>
        <v>　</v>
      </c>
      <c r="CP1018" s="2851"/>
      <c r="CQ1018" s="2855" t="str">
        <f t="shared" si="2722"/>
        <v>　</v>
      </c>
      <c r="CR1018" s="2851"/>
      <c r="CS1018" s="2850" t="str">
        <f t="shared" si="2691"/>
        <v>　</v>
      </c>
      <c r="CT1018" s="2851"/>
      <c r="CU1018" s="2855"/>
      <c r="CV1018" s="2851"/>
      <c r="CW1018" s="2850" t="str">
        <f t="shared" si="2692"/>
        <v>　</v>
      </c>
      <c r="CX1018" s="2851"/>
      <c r="CY1018" s="2855" t="str">
        <f t="shared" si="2693"/>
        <v>　</v>
      </c>
      <c r="CZ1018" s="2851"/>
      <c r="DA1018" s="154" t="str">
        <f t="shared" si="2694"/>
        <v>　</v>
      </c>
      <c r="DB1018" s="369"/>
      <c r="DC1018" s="155" t="str">
        <f t="shared" si="2695"/>
        <v>　</v>
      </c>
      <c r="DD1018" s="367"/>
      <c r="DE1018" s="374">
        <f t="shared" si="2696"/>
        <v>0</v>
      </c>
      <c r="DF1018" s="373"/>
      <c r="DG1018" s="818">
        <f t="shared" si="2697"/>
        <v>0</v>
      </c>
      <c r="DH1018" s="372"/>
      <c r="DI1018" s="267">
        <f t="shared" si="2698"/>
        <v>0</v>
      </c>
      <c r="DJ1018" s="373"/>
      <c r="DK1018" s="374">
        <f t="shared" si="2699"/>
        <v>0</v>
      </c>
      <c r="DL1018" s="373"/>
      <c r="DM1018" s="375">
        <f t="shared" si="2700"/>
        <v>0</v>
      </c>
      <c r="DN1018" s="373"/>
      <c r="DO1018" s="155">
        <f t="shared" si="2701"/>
        <v>0</v>
      </c>
      <c r="DP1018" s="372"/>
      <c r="DQ1018" s="155">
        <f t="shared" si="2702"/>
        <v>0</v>
      </c>
      <c r="DR1018" s="373"/>
      <c r="DS1018" s="155">
        <f t="shared" si="2703"/>
        <v>0</v>
      </c>
      <c r="DT1018" s="372"/>
      <c r="DU1018" s="155">
        <f t="shared" si="2704"/>
        <v>0</v>
      </c>
      <c r="DV1018" s="373"/>
      <c r="DW1018" s="4891">
        <f t="shared" si="2705"/>
        <v>0</v>
      </c>
      <c r="DX1018" s="372"/>
      <c r="DY1018" s="154">
        <f t="shared" si="2706"/>
        <v>0</v>
      </c>
      <c r="DZ1018" s="373"/>
      <c r="EA1018" s="154">
        <f t="shared" si="2707"/>
        <v>0</v>
      </c>
      <c r="EB1018" s="373"/>
      <c r="EC1018" s="269">
        <f t="shared" si="2708"/>
        <v>0</v>
      </c>
      <c r="ED1018" s="376"/>
      <c r="EE1018" s="822">
        <f t="shared" si="2667"/>
        <v>0</v>
      </c>
      <c r="EF1018" s="377"/>
      <c r="EG1018" s="273"/>
      <c r="EH1018" s="274"/>
      <c r="EI1018" s="275"/>
      <c r="EJ1018" s="276"/>
      <c r="EK1018" s="275"/>
      <c r="EL1018" s="277"/>
      <c r="EM1018" s="278" t="str">
        <f t="shared" si="2723"/>
        <v xml:space="preserve"> </v>
      </c>
      <c r="EN1018" s="372"/>
      <c r="EO1018" s="155">
        <f t="shared" si="2724"/>
        <v>0</v>
      </c>
      <c r="EP1018" s="373"/>
      <c r="ER1018" s="194"/>
      <c r="ET1018" s="154" t="str">
        <f t="shared" si="2709"/>
        <v>　</v>
      </c>
      <c r="EU1018" s="373"/>
      <c r="EV1018" s="154" t="str">
        <f t="shared" si="2710"/>
        <v>　</v>
      </c>
      <c r="EW1018" s="373"/>
      <c r="EX1018" s="154"/>
      <c r="EY1018" s="367"/>
      <c r="EZ1018" s="154"/>
      <c r="FA1018" s="367"/>
      <c r="FB1018" s="154"/>
      <c r="FC1018" s="367"/>
      <c r="FD1018" s="154"/>
      <c r="FE1018" s="367"/>
      <c r="FF1018" s="155"/>
      <c r="FG1018" s="367"/>
      <c r="FH1018" s="154"/>
      <c r="FI1018" s="367"/>
      <c r="FJ1018" s="154" t="str">
        <f t="shared" si="2711"/>
        <v>　</v>
      </c>
      <c r="FK1018" s="373"/>
      <c r="FL1018" s="155" t="str">
        <f t="shared" si="2712"/>
        <v>　</v>
      </c>
      <c r="FM1018" s="279"/>
      <c r="FN1018" s="1184"/>
      <c r="FO1018" s="280"/>
      <c r="FP1018" s="281"/>
      <c r="FQ1018" s="282"/>
      <c r="FS1018" s="281"/>
      <c r="FT1018" s="282"/>
    </row>
    <row r="1019" spans="1:176" ht="18.600000000000001" customHeight="1">
      <c r="A1019" s="228">
        <f t="shared" si="2621"/>
        <v>1009</v>
      </c>
      <c r="B1019" s="343" t="str">
        <f t="shared" si="2725"/>
        <v>4IE</v>
      </c>
      <c r="C1019" s="1008">
        <v>46419</v>
      </c>
      <c r="D1019" s="7724" t="s">
        <v>1024</v>
      </c>
      <c r="E1019" s="7725" t="s">
        <v>2512</v>
      </c>
      <c r="F1019" s="1564"/>
      <c r="G1019" s="1263"/>
      <c r="H1019" s="1330" t="s">
        <v>630</v>
      </c>
      <c r="I1019" s="1264" t="s">
        <v>64</v>
      </c>
      <c r="J1019" s="1264" t="s">
        <v>1702</v>
      </c>
      <c r="K1019" s="599" t="s">
        <v>11</v>
      </c>
      <c r="L1019" s="600"/>
      <c r="M1019" s="354"/>
      <c r="N1019" s="353"/>
      <c r="O1019" s="354"/>
      <c r="P1019" s="353"/>
      <c r="Q1019" s="354"/>
      <c r="R1019" s="353"/>
      <c r="S1019" s="354"/>
      <c r="T1019" s="353"/>
      <c r="U1019" s="355"/>
      <c r="V1019" s="353"/>
      <c r="W1019" s="356"/>
      <c r="X1019" s="357"/>
      <c r="Y1019" s="979">
        <v>46420</v>
      </c>
      <c r="Z1019" s="979">
        <v>46420</v>
      </c>
      <c r="AA1019" s="602"/>
      <c r="AB1019" s="979"/>
      <c r="AC1019" s="602"/>
      <c r="AD1019" s="361"/>
      <c r="AE1019" s="362">
        <v>25</v>
      </c>
      <c r="AF1019" s="363" t="str">
        <f t="shared" si="2674"/>
        <v>4IE</v>
      </c>
      <c r="AG1019" s="364"/>
      <c r="AH1019" s="364"/>
      <c r="AI1019" s="364"/>
      <c r="AJ1019" s="364"/>
      <c r="AK1019" s="364"/>
      <c r="AL1019" s="364"/>
      <c r="AM1019" s="364"/>
      <c r="AN1019" s="364"/>
      <c r="AO1019" s="364"/>
      <c r="AP1019" s="363"/>
      <c r="AQ1019" s="255"/>
      <c r="AR1019" s="255"/>
      <c r="AS1019" s="255"/>
      <c r="AT1019" s="255"/>
      <c r="AU1019" s="2843">
        <f t="shared" si="2714"/>
        <v>0</v>
      </c>
      <c r="AV1019" s="4008">
        <f t="shared" si="2625"/>
        <v>0</v>
      </c>
      <c r="AW1019" s="590" t="str">
        <f t="shared" si="2675"/>
        <v>-</v>
      </c>
      <c r="AX1019" s="369"/>
      <c r="AY1019" s="154" t="str">
        <f t="shared" si="2676"/>
        <v>-</v>
      </c>
      <c r="AZ1019" s="367"/>
      <c r="BA1019" s="154" t="str">
        <f t="shared" si="2677"/>
        <v>-</v>
      </c>
      <c r="BB1019" s="367"/>
      <c r="BC1019" s="368" t="str">
        <f t="shared" si="2678"/>
        <v>-</v>
      </c>
      <c r="BD1019" s="369"/>
      <c r="BE1019" s="4599" t="str">
        <f t="shared" si="2679"/>
        <v>-</v>
      </c>
      <c r="BF1019" s="367"/>
      <c r="BG1019" s="368" t="str">
        <f t="shared" si="2715"/>
        <v>-</v>
      </c>
      <c r="BH1019" s="367"/>
      <c r="BI1019" s="154" t="str">
        <f t="shared" si="2680"/>
        <v>-</v>
      </c>
      <c r="BJ1019" s="367"/>
      <c r="BK1019" s="154" t="str">
        <f t="shared" si="2681"/>
        <v>-</v>
      </c>
      <c r="BL1019" s="367"/>
      <c r="BM1019" s="154" t="str">
        <f t="shared" si="2682"/>
        <v>-</v>
      </c>
      <c r="BN1019" s="367"/>
      <c r="BO1019" s="155" t="str">
        <f t="shared" si="2683"/>
        <v>-</v>
      </c>
      <c r="BP1019" s="367"/>
      <c r="BQ1019" s="154" t="str">
        <f t="shared" si="2684"/>
        <v>-</v>
      </c>
      <c r="BR1019" s="369"/>
      <c r="BS1019" s="154" t="str">
        <f t="shared" si="2685"/>
        <v>-</v>
      </c>
      <c r="BT1019" s="369"/>
      <c r="BU1019" s="154" t="str">
        <f t="shared" si="2686"/>
        <v>-</v>
      </c>
      <c r="BV1019" s="369"/>
      <c r="BW1019" s="154" t="str">
        <f t="shared" si="2687"/>
        <v>-</v>
      </c>
      <c r="BX1019" s="367"/>
      <c r="BY1019" s="154" t="str">
        <f t="shared" si="2688"/>
        <v>-</v>
      </c>
      <c r="BZ1019" s="369"/>
      <c r="CA1019" s="154" t="str">
        <f t="shared" si="2689"/>
        <v>-</v>
      </c>
      <c r="CB1019" s="367"/>
      <c r="CC1019" s="154" t="str">
        <f t="shared" si="2690"/>
        <v>-</v>
      </c>
      <c r="CD1019" s="367"/>
      <c r="CE1019" s="2850" t="str">
        <f t="shared" si="2716"/>
        <v>-</v>
      </c>
      <c r="CF1019" s="2846"/>
      <c r="CG1019" s="2855" t="str">
        <f t="shared" si="2717"/>
        <v>-</v>
      </c>
      <c r="CH1019" s="2851"/>
      <c r="CI1019" s="2850" t="str">
        <f t="shared" si="2718"/>
        <v>-</v>
      </c>
      <c r="CJ1019" s="2846"/>
      <c r="CK1019" s="2850" t="str">
        <f t="shared" si="2719"/>
        <v>-</v>
      </c>
      <c r="CL1019" s="2851"/>
      <c r="CM1019" s="2850" t="str">
        <f t="shared" si="2720"/>
        <v>-</v>
      </c>
      <c r="CN1019" s="2851"/>
      <c r="CO1019" s="2855" t="str">
        <f t="shared" si="2721"/>
        <v>-</v>
      </c>
      <c r="CP1019" s="2851"/>
      <c r="CQ1019" s="2855" t="str">
        <f t="shared" si="2722"/>
        <v>-</v>
      </c>
      <c r="CR1019" s="2851"/>
      <c r="CS1019" s="2850" t="str">
        <f t="shared" si="2691"/>
        <v>-</v>
      </c>
      <c r="CT1019" s="2851"/>
      <c r="CU1019" s="2855"/>
      <c r="CV1019" s="2851"/>
      <c r="CW1019" s="2850" t="str">
        <f t="shared" si="2692"/>
        <v>-</v>
      </c>
      <c r="CX1019" s="2851"/>
      <c r="CY1019" s="2855" t="str">
        <f t="shared" si="2693"/>
        <v>-</v>
      </c>
      <c r="CZ1019" s="2851"/>
      <c r="DA1019" s="154" t="str">
        <f t="shared" si="2694"/>
        <v>-</v>
      </c>
      <c r="DB1019" s="369"/>
      <c r="DC1019" s="155" t="str">
        <f t="shared" si="2695"/>
        <v>-</v>
      </c>
      <c r="DD1019" s="367"/>
      <c r="DE1019" s="374">
        <f t="shared" si="2696"/>
        <v>0</v>
      </c>
      <c r="DF1019" s="373"/>
      <c r="DG1019" s="818">
        <f t="shared" si="2697"/>
        <v>0</v>
      </c>
      <c r="DH1019" s="372"/>
      <c r="DI1019" s="267">
        <f t="shared" si="2698"/>
        <v>0</v>
      </c>
      <c r="DJ1019" s="373"/>
      <c r="DK1019" s="374">
        <f t="shared" si="2699"/>
        <v>0</v>
      </c>
      <c r="DL1019" s="373"/>
      <c r="DM1019" s="375">
        <f t="shared" si="2700"/>
        <v>0</v>
      </c>
      <c r="DN1019" s="373"/>
      <c r="DO1019" s="155">
        <f t="shared" si="2701"/>
        <v>0</v>
      </c>
      <c r="DP1019" s="372"/>
      <c r="DQ1019" s="155">
        <f t="shared" si="2702"/>
        <v>0</v>
      </c>
      <c r="DR1019" s="373"/>
      <c r="DS1019" s="155">
        <f t="shared" si="2703"/>
        <v>0</v>
      </c>
      <c r="DT1019" s="372"/>
      <c r="DU1019" s="155">
        <f t="shared" si="2704"/>
        <v>0</v>
      </c>
      <c r="DV1019" s="373"/>
      <c r="DW1019" s="4891">
        <f t="shared" si="2705"/>
        <v>0</v>
      </c>
      <c r="DX1019" s="372"/>
      <c r="DY1019" s="154">
        <f t="shared" si="2706"/>
        <v>0</v>
      </c>
      <c r="DZ1019" s="373"/>
      <c r="EA1019" s="154">
        <f t="shared" si="2707"/>
        <v>0</v>
      </c>
      <c r="EB1019" s="373"/>
      <c r="EC1019" s="269">
        <f t="shared" si="2708"/>
        <v>0</v>
      </c>
      <c r="ED1019" s="376"/>
      <c r="EE1019" s="822">
        <f t="shared" si="2667"/>
        <v>0</v>
      </c>
      <c r="EF1019" s="377"/>
      <c r="EG1019" s="273"/>
      <c r="EH1019" s="274"/>
      <c r="EI1019" s="275"/>
      <c r="EJ1019" s="276"/>
      <c r="EK1019" s="275"/>
      <c r="EL1019" s="277"/>
      <c r="EM1019" s="278" t="str">
        <f t="shared" si="2723"/>
        <v xml:space="preserve"> </v>
      </c>
      <c r="EN1019" s="372"/>
      <c r="EO1019" s="155">
        <f t="shared" si="2724"/>
        <v>0</v>
      </c>
      <c r="EP1019" s="373"/>
      <c r="ER1019" s="194"/>
      <c r="ET1019" s="154">
        <f t="shared" si="2709"/>
        <v>1</v>
      </c>
      <c r="EU1019" s="373"/>
      <c r="EV1019" s="154">
        <f t="shared" si="2710"/>
        <v>1</v>
      </c>
      <c r="EW1019" s="373"/>
      <c r="EX1019" s="154"/>
      <c r="EY1019" s="367"/>
      <c r="EZ1019" s="154"/>
      <c r="FA1019" s="367"/>
      <c r="FB1019" s="154"/>
      <c r="FC1019" s="367"/>
      <c r="FD1019" s="154"/>
      <c r="FE1019" s="367"/>
      <c r="FF1019" s="155"/>
      <c r="FG1019" s="367"/>
      <c r="FH1019" s="154"/>
      <c r="FI1019" s="367"/>
      <c r="FJ1019" s="154">
        <f t="shared" si="2711"/>
        <v>1</v>
      </c>
      <c r="FK1019" s="373"/>
      <c r="FL1019" s="155">
        <f t="shared" si="2712"/>
        <v>1</v>
      </c>
      <c r="FM1019" s="279"/>
      <c r="FN1019" s="1184"/>
      <c r="FO1019" s="280"/>
      <c r="FP1019" s="281"/>
      <c r="FQ1019" s="282"/>
      <c r="FS1019" s="281"/>
      <c r="FT1019" s="282"/>
    </row>
    <row r="1020" spans="1:176" ht="18.600000000000001" customHeight="1">
      <c r="A1020" s="228">
        <f t="shared" si="2621"/>
        <v>1010</v>
      </c>
      <c r="B1020" s="343" t="str">
        <f t="shared" si="2725"/>
        <v>4IE</v>
      </c>
      <c r="C1020" s="1008">
        <v>46419</v>
      </c>
      <c r="D1020" s="7724" t="s">
        <v>990</v>
      </c>
      <c r="E1020" s="7725" t="s">
        <v>2513</v>
      </c>
      <c r="F1020" s="1564"/>
      <c r="G1020" s="1263"/>
      <c r="H1020" s="1330" t="s">
        <v>629</v>
      </c>
      <c r="I1020" s="1264" t="s">
        <v>992</v>
      </c>
      <c r="J1020" s="1264" t="s">
        <v>2493</v>
      </c>
      <c r="K1020" s="599" t="s">
        <v>11</v>
      </c>
      <c r="L1020" s="6249"/>
      <c r="M1020" s="354"/>
      <c r="N1020" s="6251"/>
      <c r="O1020" s="354"/>
      <c r="P1020" s="6251"/>
      <c r="Q1020" s="354"/>
      <c r="R1020" s="6251"/>
      <c r="S1020" s="354"/>
      <c r="T1020" s="6251"/>
      <c r="U1020" s="355"/>
      <c r="V1020" s="6251"/>
      <c r="W1020" s="356"/>
      <c r="X1020" s="6254"/>
      <c r="Y1020" s="7547">
        <v>46421</v>
      </c>
      <c r="Z1020" s="7547">
        <v>46421</v>
      </c>
      <c r="AA1020" s="6257"/>
      <c r="AB1020" s="7547"/>
      <c r="AC1020" s="6257"/>
      <c r="AD1020" s="6258"/>
      <c r="AE1020" s="6259">
        <v>25</v>
      </c>
      <c r="AF1020" s="363" t="str">
        <f t="shared" si="2674"/>
        <v>4IE</v>
      </c>
      <c r="AG1020" s="6260"/>
      <c r="AH1020" s="6260"/>
      <c r="AI1020" s="6260"/>
      <c r="AJ1020" s="6260"/>
      <c r="AK1020" s="6260"/>
      <c r="AL1020" s="6260"/>
      <c r="AM1020" s="6260"/>
      <c r="AN1020" s="6260"/>
      <c r="AO1020" s="6260"/>
      <c r="AP1020" s="6261"/>
      <c r="AQ1020" s="6260"/>
      <c r="AR1020" s="6260"/>
      <c r="AS1020" s="6260"/>
      <c r="AT1020" s="6260"/>
      <c r="AU1020" s="2843">
        <f t="shared" si="2714"/>
        <v>0</v>
      </c>
      <c r="AV1020" s="4008">
        <f t="shared" si="2625"/>
        <v>0</v>
      </c>
      <c r="AW1020" s="6262" t="str">
        <f t="shared" si="2675"/>
        <v>-</v>
      </c>
      <c r="AX1020" s="6263"/>
      <c r="AY1020" s="6264" t="str">
        <f t="shared" si="2676"/>
        <v>-</v>
      </c>
      <c r="AZ1020" s="6265"/>
      <c r="BA1020" s="6264" t="str">
        <f t="shared" si="2677"/>
        <v>-</v>
      </c>
      <c r="BB1020" s="6265"/>
      <c r="BC1020" s="6262" t="str">
        <f t="shared" si="2678"/>
        <v>-</v>
      </c>
      <c r="BD1020" s="6263"/>
      <c r="BE1020" s="4599" t="str">
        <f t="shared" si="2679"/>
        <v>-</v>
      </c>
      <c r="BF1020" s="6265"/>
      <c r="BG1020" s="6262" t="str">
        <f t="shared" si="2715"/>
        <v>-</v>
      </c>
      <c r="BH1020" s="6265"/>
      <c r="BI1020" s="6264" t="str">
        <f t="shared" si="2680"/>
        <v>-</v>
      </c>
      <c r="BJ1020" s="6265"/>
      <c r="BK1020" s="6264" t="str">
        <f t="shared" si="2681"/>
        <v>-</v>
      </c>
      <c r="BL1020" s="6265"/>
      <c r="BM1020" s="6264" t="str">
        <f t="shared" si="2682"/>
        <v>-</v>
      </c>
      <c r="BN1020" s="6265"/>
      <c r="BO1020" s="6266" t="str">
        <f t="shared" si="2683"/>
        <v>-</v>
      </c>
      <c r="BP1020" s="6265"/>
      <c r="BQ1020" s="6264" t="str">
        <f t="shared" si="2684"/>
        <v>-</v>
      </c>
      <c r="BR1020" s="6263"/>
      <c r="BS1020" s="6264" t="str">
        <f t="shared" si="2685"/>
        <v>-</v>
      </c>
      <c r="BT1020" s="6263"/>
      <c r="BU1020" s="6264" t="str">
        <f t="shared" si="2686"/>
        <v>-</v>
      </c>
      <c r="BV1020" s="6263"/>
      <c r="BW1020" s="6264" t="str">
        <f t="shared" si="2687"/>
        <v>-</v>
      </c>
      <c r="BX1020" s="6265"/>
      <c r="BY1020" s="6264" t="str">
        <f t="shared" si="2688"/>
        <v>-</v>
      </c>
      <c r="BZ1020" s="6263"/>
      <c r="CA1020" s="6264" t="str">
        <f t="shared" si="2689"/>
        <v>-</v>
      </c>
      <c r="CB1020" s="6265"/>
      <c r="CC1020" s="6264" t="str">
        <f t="shared" si="2690"/>
        <v>-</v>
      </c>
      <c r="CD1020" s="6265"/>
      <c r="CE1020" s="2850" t="str">
        <f t="shared" si="2716"/>
        <v>-</v>
      </c>
      <c r="CF1020" s="2846"/>
      <c r="CG1020" s="2855" t="str">
        <f t="shared" si="2717"/>
        <v>-</v>
      </c>
      <c r="CH1020" s="2851"/>
      <c r="CI1020" s="2850" t="str">
        <f t="shared" si="2718"/>
        <v>-</v>
      </c>
      <c r="CJ1020" s="2846"/>
      <c r="CK1020" s="2850" t="str">
        <f t="shared" si="2719"/>
        <v>-</v>
      </c>
      <c r="CL1020" s="2851"/>
      <c r="CM1020" s="2850" t="str">
        <f t="shared" si="2720"/>
        <v>-</v>
      </c>
      <c r="CN1020" s="2851"/>
      <c r="CO1020" s="2855" t="str">
        <f t="shared" si="2721"/>
        <v>-</v>
      </c>
      <c r="CP1020" s="2851"/>
      <c r="CQ1020" s="2855" t="str">
        <f t="shared" si="2722"/>
        <v>-</v>
      </c>
      <c r="CR1020" s="2851"/>
      <c r="CS1020" s="2850" t="str">
        <f t="shared" si="2691"/>
        <v>-</v>
      </c>
      <c r="CT1020" s="2851"/>
      <c r="CU1020" s="2855"/>
      <c r="CV1020" s="2851"/>
      <c r="CW1020" s="2850" t="str">
        <f t="shared" si="2692"/>
        <v>-</v>
      </c>
      <c r="CX1020" s="2851"/>
      <c r="CY1020" s="2855" t="str">
        <f t="shared" si="2693"/>
        <v>-</v>
      </c>
      <c r="CZ1020" s="2851"/>
      <c r="DA1020" s="6264" t="str">
        <f t="shared" si="2694"/>
        <v>-</v>
      </c>
      <c r="DB1020" s="6263"/>
      <c r="DC1020" s="6266" t="str">
        <f t="shared" si="2695"/>
        <v>-</v>
      </c>
      <c r="DD1020" s="6265"/>
      <c r="DE1020" s="374">
        <f t="shared" si="2696"/>
        <v>0</v>
      </c>
      <c r="DF1020" s="6268"/>
      <c r="DG1020" s="818">
        <f t="shared" si="2697"/>
        <v>0</v>
      </c>
      <c r="DH1020" s="6269"/>
      <c r="DI1020" s="6264">
        <f t="shared" si="2698"/>
        <v>0</v>
      </c>
      <c r="DJ1020" s="6268"/>
      <c r="DK1020" s="6267">
        <f t="shared" si="2699"/>
        <v>0</v>
      </c>
      <c r="DL1020" s="6268"/>
      <c r="DM1020" s="7797">
        <f t="shared" si="2700"/>
        <v>0</v>
      </c>
      <c r="DN1020" s="6268"/>
      <c r="DO1020" s="6266">
        <f t="shared" si="2701"/>
        <v>0</v>
      </c>
      <c r="DP1020" s="6269"/>
      <c r="DQ1020" s="6266">
        <f t="shared" si="2702"/>
        <v>0</v>
      </c>
      <c r="DR1020" s="6268"/>
      <c r="DS1020" s="6266">
        <f t="shared" si="2703"/>
        <v>0</v>
      </c>
      <c r="DT1020" s="6269"/>
      <c r="DU1020" s="6266">
        <f t="shared" si="2704"/>
        <v>0</v>
      </c>
      <c r="DV1020" s="6268"/>
      <c r="DW1020" s="4891">
        <f t="shared" si="2705"/>
        <v>0</v>
      </c>
      <c r="DX1020" s="6269"/>
      <c r="DY1020" s="6264">
        <f t="shared" si="2706"/>
        <v>0</v>
      </c>
      <c r="DZ1020" s="6268"/>
      <c r="EA1020" s="6264">
        <f t="shared" si="2707"/>
        <v>0</v>
      </c>
      <c r="EB1020" s="6268"/>
      <c r="EC1020" s="820">
        <f t="shared" si="2708"/>
        <v>0</v>
      </c>
      <c r="ED1020" s="6270"/>
      <c r="EE1020" s="822">
        <f t="shared" si="2667"/>
        <v>0</v>
      </c>
      <c r="EF1020" s="6271"/>
      <c r="EG1020" s="273"/>
      <c r="EH1020" s="274"/>
      <c r="EI1020" s="275"/>
      <c r="EJ1020" s="276"/>
      <c r="EK1020" s="275"/>
      <c r="EL1020" s="277"/>
      <c r="EM1020" s="829" t="str">
        <f t="shared" si="2723"/>
        <v xml:space="preserve"> </v>
      </c>
      <c r="EN1020" s="6269"/>
      <c r="EO1020" s="6266">
        <f t="shared" si="2724"/>
        <v>0</v>
      </c>
      <c r="EP1020" s="6268"/>
      <c r="ER1020" s="6272"/>
      <c r="ET1020" s="154">
        <f t="shared" si="2709"/>
        <v>1</v>
      </c>
      <c r="EU1020" s="2857"/>
      <c r="EV1020" s="6264">
        <f t="shared" si="2710"/>
        <v>1</v>
      </c>
      <c r="EW1020" s="6268"/>
      <c r="EX1020" s="6264"/>
      <c r="EY1020" s="6265"/>
      <c r="EZ1020" s="6264"/>
      <c r="FA1020" s="6265"/>
      <c r="FB1020" s="6264"/>
      <c r="FC1020" s="6265"/>
      <c r="FD1020" s="6264"/>
      <c r="FE1020" s="6265"/>
      <c r="FF1020" s="6266"/>
      <c r="FG1020" s="6265"/>
      <c r="FH1020" s="6264"/>
      <c r="FI1020" s="6265"/>
      <c r="FJ1020" s="154">
        <f t="shared" si="2711"/>
        <v>1</v>
      </c>
      <c r="FK1020" s="6268"/>
      <c r="FL1020" s="155">
        <f t="shared" si="2712"/>
        <v>1</v>
      </c>
      <c r="FM1020" s="6263"/>
      <c r="FN1020" s="6264"/>
      <c r="FO1020" s="6265"/>
      <c r="FP1020" s="6264"/>
      <c r="FQ1020" s="6265"/>
      <c r="FS1020" s="6264"/>
      <c r="FT1020" s="6265"/>
    </row>
    <row r="1021" spans="1:176" ht="18.600000000000001" customHeight="1">
      <c r="A1021" s="228">
        <f t="shared" si="2621"/>
        <v>1011</v>
      </c>
      <c r="B1021" s="343" t="str">
        <f t="shared" si="2725"/>
        <v>4IE</v>
      </c>
      <c r="C1021" s="1008">
        <v>46419</v>
      </c>
      <c r="D1021" s="7724" t="s">
        <v>1024</v>
      </c>
      <c r="E1021" s="7725" t="s">
        <v>2514</v>
      </c>
      <c r="F1021" s="1564"/>
      <c r="G1021" s="1263"/>
      <c r="H1021" s="1330" t="s">
        <v>630</v>
      </c>
      <c r="I1021" s="1264" t="s">
        <v>64</v>
      </c>
      <c r="J1021" s="1264" t="s">
        <v>1702</v>
      </c>
      <c r="K1021" s="599" t="s">
        <v>11</v>
      </c>
      <c r="L1021" s="600"/>
      <c r="M1021" s="354"/>
      <c r="N1021" s="5637"/>
      <c r="O1021" s="354"/>
      <c r="P1021" s="5637"/>
      <c r="Q1021" s="354"/>
      <c r="R1021" s="5637"/>
      <c r="S1021" s="354"/>
      <c r="T1021" s="5637"/>
      <c r="U1021" s="355"/>
      <c r="V1021" s="5637"/>
      <c r="W1021" s="7770"/>
      <c r="X1021" s="357"/>
      <c r="Y1021" s="979">
        <v>46422</v>
      </c>
      <c r="Z1021" s="979">
        <v>46422</v>
      </c>
      <c r="AA1021" s="602"/>
      <c r="AB1021" s="979"/>
      <c r="AC1021" s="251"/>
      <c r="AD1021" s="361"/>
      <c r="AE1021" s="362">
        <v>25</v>
      </c>
      <c r="AF1021" s="363" t="str">
        <f t="shared" si="2674"/>
        <v>4IE</v>
      </c>
      <c r="AG1021" s="364"/>
      <c r="AH1021" s="364"/>
      <c r="AI1021" s="364"/>
      <c r="AJ1021" s="364"/>
      <c r="AK1021" s="364"/>
      <c r="AL1021" s="364"/>
      <c r="AM1021" s="364"/>
      <c r="AN1021" s="364"/>
      <c r="AO1021" s="364"/>
      <c r="AP1021" s="363"/>
      <c r="AQ1021" s="255"/>
      <c r="AR1021" s="255"/>
      <c r="AS1021" s="255"/>
      <c r="AT1021" s="255"/>
      <c r="AU1021" s="2843">
        <f t="shared" si="2714"/>
        <v>0</v>
      </c>
      <c r="AV1021" s="4008">
        <f t="shared" si="2625"/>
        <v>0</v>
      </c>
      <c r="AW1021" s="590" t="str">
        <f t="shared" si="2675"/>
        <v>-</v>
      </c>
      <c r="AX1021" s="4598"/>
      <c r="AY1021" s="154" t="str">
        <f t="shared" si="2676"/>
        <v>-</v>
      </c>
      <c r="AZ1021" s="4600"/>
      <c r="BA1021" s="154" t="str">
        <f t="shared" si="2677"/>
        <v>-</v>
      </c>
      <c r="BB1021" s="4600"/>
      <c r="BC1021" s="4597" t="str">
        <f t="shared" si="2678"/>
        <v>-</v>
      </c>
      <c r="BD1021" s="4598"/>
      <c r="BE1021" s="4599" t="str">
        <f t="shared" si="2679"/>
        <v>-</v>
      </c>
      <c r="BF1021" s="4600"/>
      <c r="BG1021" s="368" t="str">
        <f t="shared" si="2715"/>
        <v>-</v>
      </c>
      <c r="BH1021" s="4600"/>
      <c r="BI1021" s="154" t="str">
        <f t="shared" si="2680"/>
        <v>-</v>
      </c>
      <c r="BJ1021" s="4600"/>
      <c r="BK1021" s="4075" t="str">
        <f t="shared" si="2681"/>
        <v>-</v>
      </c>
      <c r="BL1021" s="4093"/>
      <c r="BM1021" s="4075" t="str">
        <f t="shared" si="2682"/>
        <v>-</v>
      </c>
      <c r="BN1021" s="4093"/>
      <c r="BO1021" s="4094" t="str">
        <f t="shared" si="2683"/>
        <v>-</v>
      </c>
      <c r="BP1021" s="4093"/>
      <c r="BQ1021" s="4602" t="str">
        <f t="shared" si="2684"/>
        <v>-</v>
      </c>
      <c r="BR1021" s="4598"/>
      <c r="BS1021" s="4602" t="str">
        <f t="shared" si="2685"/>
        <v>-</v>
      </c>
      <c r="BT1021" s="4598"/>
      <c r="BU1021" s="4602" t="str">
        <f t="shared" si="2686"/>
        <v>-</v>
      </c>
      <c r="BV1021" s="4598"/>
      <c r="BW1021" s="4602" t="str">
        <f t="shared" si="2687"/>
        <v>-</v>
      </c>
      <c r="BX1021" s="4600"/>
      <c r="BY1021" s="4602" t="str">
        <f t="shared" si="2688"/>
        <v>-</v>
      </c>
      <c r="BZ1021" s="4598"/>
      <c r="CA1021" s="4602" t="str">
        <f t="shared" si="2689"/>
        <v>-</v>
      </c>
      <c r="CB1021" s="4600"/>
      <c r="CC1021" s="4602" t="str">
        <f t="shared" si="2690"/>
        <v>-</v>
      </c>
      <c r="CD1021" s="4600"/>
      <c r="CE1021" s="2850" t="str">
        <f t="shared" si="2716"/>
        <v>-</v>
      </c>
      <c r="CF1021" s="2846"/>
      <c r="CG1021" s="2855" t="str">
        <f t="shared" si="2717"/>
        <v>-</v>
      </c>
      <c r="CH1021" s="2851"/>
      <c r="CI1021" s="2850" t="str">
        <f t="shared" si="2718"/>
        <v>-</v>
      </c>
      <c r="CJ1021" s="2846"/>
      <c r="CK1021" s="2850" t="str">
        <f t="shared" si="2719"/>
        <v>-</v>
      </c>
      <c r="CL1021" s="2851"/>
      <c r="CM1021" s="2850" t="str">
        <f t="shared" si="2720"/>
        <v>-</v>
      </c>
      <c r="CN1021" s="2851"/>
      <c r="CO1021" s="2855" t="str">
        <f t="shared" si="2721"/>
        <v>-</v>
      </c>
      <c r="CP1021" s="2851"/>
      <c r="CQ1021" s="2855" t="str">
        <f t="shared" si="2722"/>
        <v>-</v>
      </c>
      <c r="CR1021" s="2851"/>
      <c r="CS1021" s="2850" t="str">
        <f t="shared" si="2691"/>
        <v>-</v>
      </c>
      <c r="CT1021" s="2851"/>
      <c r="CU1021" s="2855"/>
      <c r="CV1021" s="2851"/>
      <c r="CW1021" s="2850" t="str">
        <f t="shared" si="2692"/>
        <v>-</v>
      </c>
      <c r="CX1021" s="2851"/>
      <c r="CY1021" s="2855" t="str">
        <f t="shared" si="2693"/>
        <v>-</v>
      </c>
      <c r="CZ1021" s="2851"/>
      <c r="DA1021" s="2850" t="str">
        <f t="shared" si="2694"/>
        <v>-</v>
      </c>
      <c r="DB1021" s="2846"/>
      <c r="DC1021" s="2855" t="str">
        <f t="shared" si="2695"/>
        <v>-</v>
      </c>
      <c r="DD1021" s="2851"/>
      <c r="DE1021" s="374">
        <f t="shared" si="2696"/>
        <v>0</v>
      </c>
      <c r="DF1021" s="2857"/>
      <c r="DG1021" s="818">
        <f t="shared" si="2697"/>
        <v>0</v>
      </c>
      <c r="DH1021" s="2858"/>
      <c r="DI1021" s="2850">
        <f t="shared" si="2698"/>
        <v>0</v>
      </c>
      <c r="DJ1021" s="2857"/>
      <c r="DK1021" s="2856">
        <f t="shared" si="2699"/>
        <v>0</v>
      </c>
      <c r="DL1021" s="2857"/>
      <c r="DM1021" s="7649">
        <f t="shared" si="2700"/>
        <v>0</v>
      </c>
      <c r="DN1021" s="2857"/>
      <c r="DO1021" s="2855">
        <f t="shared" si="2701"/>
        <v>0</v>
      </c>
      <c r="DP1021" s="2858"/>
      <c r="DQ1021" s="2855">
        <f t="shared" si="2702"/>
        <v>0</v>
      </c>
      <c r="DR1021" s="2857"/>
      <c r="DS1021" s="2855">
        <f t="shared" si="2703"/>
        <v>0</v>
      </c>
      <c r="DT1021" s="2858"/>
      <c r="DU1021" s="2855">
        <f t="shared" si="2704"/>
        <v>0</v>
      </c>
      <c r="DV1021" s="2857"/>
      <c r="DW1021" s="4891">
        <f t="shared" si="2705"/>
        <v>0</v>
      </c>
      <c r="DX1021" s="4892"/>
      <c r="DY1021" s="4668">
        <f t="shared" si="2706"/>
        <v>0</v>
      </c>
      <c r="DZ1021" s="4682"/>
      <c r="EA1021" s="4668">
        <f t="shared" si="2707"/>
        <v>0</v>
      </c>
      <c r="EB1021" s="4682"/>
      <c r="EC1021" s="820">
        <f t="shared" si="2708"/>
        <v>0</v>
      </c>
      <c r="ED1021" s="4964"/>
      <c r="EE1021" s="822">
        <f t="shared" si="2667"/>
        <v>0</v>
      </c>
      <c r="EF1021" s="4930"/>
      <c r="EG1021" s="273"/>
      <c r="EH1021" s="274"/>
      <c r="EI1021" s="275"/>
      <c r="EJ1021" s="276"/>
      <c r="EK1021" s="275"/>
      <c r="EL1021" s="277"/>
      <c r="EM1021" s="829" t="str">
        <f t="shared" si="2723"/>
        <v xml:space="preserve"> </v>
      </c>
      <c r="EN1021" s="4892"/>
      <c r="EO1021" s="4893">
        <f t="shared" si="2724"/>
        <v>0</v>
      </c>
      <c r="EP1021" s="4682"/>
      <c r="ER1021" s="194"/>
      <c r="ET1021" s="2850">
        <f t="shared" si="2709"/>
        <v>1</v>
      </c>
      <c r="EU1021" s="2857"/>
      <c r="EV1021" s="2850">
        <f t="shared" si="2710"/>
        <v>1</v>
      </c>
      <c r="EW1021" s="2857"/>
      <c r="EX1021" s="2850"/>
      <c r="EY1021" s="2851"/>
      <c r="EZ1021" s="2850"/>
      <c r="FA1021" s="2851"/>
      <c r="FB1021" s="2850"/>
      <c r="FC1021" s="2851"/>
      <c r="FD1021" s="2850"/>
      <c r="FE1021" s="2851"/>
      <c r="FF1021" s="2855"/>
      <c r="FG1021" s="2851"/>
      <c r="FH1021" s="2850"/>
      <c r="FI1021" s="2851"/>
      <c r="FJ1021" s="154">
        <f t="shared" si="2711"/>
        <v>1</v>
      </c>
      <c r="FK1021" s="2857"/>
      <c r="FL1021" s="155">
        <f t="shared" si="2712"/>
        <v>1</v>
      </c>
      <c r="FM1021" s="2846"/>
      <c r="FN1021" s="2850"/>
      <c r="FO1021" s="2851"/>
      <c r="FP1021" s="2850"/>
      <c r="FQ1021" s="2851"/>
      <c r="FS1021" s="281"/>
      <c r="FT1021" s="282"/>
    </row>
    <row r="1022" spans="1:176" ht="18.600000000000001" customHeight="1">
      <c r="A1022" s="228">
        <f t="shared" si="2621"/>
        <v>1012</v>
      </c>
      <c r="B1022" s="343" t="str">
        <f t="shared" si="2725"/>
        <v>4IE</v>
      </c>
      <c r="C1022" s="1008">
        <v>46419</v>
      </c>
      <c r="D1022" s="7724" t="s">
        <v>990</v>
      </c>
      <c r="E1022" s="7725" t="s">
        <v>2515</v>
      </c>
      <c r="F1022" s="1564"/>
      <c r="G1022" s="1263"/>
      <c r="H1022" s="1330" t="s">
        <v>629</v>
      </c>
      <c r="I1022" s="1264" t="s">
        <v>992</v>
      </c>
      <c r="J1022" s="1264" t="s">
        <v>2493</v>
      </c>
      <c r="K1022" s="599" t="s">
        <v>11</v>
      </c>
      <c r="L1022" s="6274"/>
      <c r="M1022" s="354"/>
      <c r="N1022" s="6276"/>
      <c r="O1022" s="354"/>
      <c r="P1022" s="6276"/>
      <c r="Q1022" s="6250"/>
      <c r="R1022" s="6276"/>
      <c r="S1022" s="354"/>
      <c r="T1022" s="6276"/>
      <c r="U1022" s="7697"/>
      <c r="V1022" s="6276"/>
      <c r="W1022" s="7770"/>
      <c r="X1022" s="6279"/>
      <c r="Y1022" s="979">
        <v>46423</v>
      </c>
      <c r="Z1022" s="979">
        <v>46423</v>
      </c>
      <c r="AA1022" s="6280"/>
      <c r="AB1022" s="7545"/>
      <c r="AC1022" s="6280"/>
      <c r="AD1022" s="6281"/>
      <c r="AE1022" s="6282">
        <v>25</v>
      </c>
      <c r="AF1022" s="363" t="str">
        <f t="shared" si="2674"/>
        <v>4IE</v>
      </c>
      <c r="AG1022" s="6283"/>
      <c r="AH1022" s="6283"/>
      <c r="AI1022" s="6283"/>
      <c r="AJ1022" s="6283"/>
      <c r="AK1022" s="6283"/>
      <c r="AL1022" s="6283"/>
      <c r="AM1022" s="6283"/>
      <c r="AN1022" s="6283"/>
      <c r="AO1022" s="6283"/>
      <c r="AP1022" s="6284"/>
      <c r="AQ1022" s="6283"/>
      <c r="AR1022" s="6283"/>
      <c r="AS1022" s="6283"/>
      <c r="AT1022" s="6283"/>
      <c r="AU1022" s="2843">
        <f t="shared" si="2714"/>
        <v>0</v>
      </c>
      <c r="AV1022" s="4008">
        <f t="shared" si="2625"/>
        <v>0</v>
      </c>
      <c r="AW1022" s="590" t="str">
        <f t="shared" si="2675"/>
        <v>-</v>
      </c>
      <c r="AX1022" s="4598"/>
      <c r="AY1022" s="154" t="str">
        <f t="shared" si="2676"/>
        <v>-</v>
      </c>
      <c r="AZ1022" s="4600"/>
      <c r="BA1022" s="154" t="str">
        <f t="shared" si="2677"/>
        <v>-</v>
      </c>
      <c r="BB1022" s="4600"/>
      <c r="BC1022" s="368" t="str">
        <f t="shared" si="2678"/>
        <v>-</v>
      </c>
      <c r="BD1022" s="4598"/>
      <c r="BE1022" s="4599" t="str">
        <f t="shared" si="2679"/>
        <v>-</v>
      </c>
      <c r="BF1022" s="4600"/>
      <c r="BG1022" s="368" t="str">
        <f t="shared" si="2715"/>
        <v>-</v>
      </c>
      <c r="BH1022" s="4600"/>
      <c r="BI1022" s="154" t="str">
        <f t="shared" si="2680"/>
        <v>-</v>
      </c>
      <c r="BJ1022" s="4600"/>
      <c r="BK1022" s="4075" t="str">
        <f t="shared" si="2681"/>
        <v>-</v>
      </c>
      <c r="BL1022" s="4093"/>
      <c r="BM1022" s="4075" t="str">
        <f t="shared" si="2682"/>
        <v>-</v>
      </c>
      <c r="BN1022" s="4093"/>
      <c r="BO1022" s="4094" t="str">
        <f t="shared" si="2683"/>
        <v>-</v>
      </c>
      <c r="BP1022" s="4093"/>
      <c r="BQ1022" s="4602" t="str">
        <f t="shared" si="2684"/>
        <v>-</v>
      </c>
      <c r="BR1022" s="4598"/>
      <c r="BS1022" s="4602" t="str">
        <f t="shared" si="2685"/>
        <v>-</v>
      </c>
      <c r="BT1022" s="4598"/>
      <c r="BU1022" s="4602" t="str">
        <f t="shared" si="2686"/>
        <v>-</v>
      </c>
      <c r="BV1022" s="4598"/>
      <c r="BW1022" s="4602" t="str">
        <f t="shared" si="2687"/>
        <v>-</v>
      </c>
      <c r="BX1022" s="4600"/>
      <c r="BY1022" s="4602" t="str">
        <f t="shared" si="2688"/>
        <v>-</v>
      </c>
      <c r="BZ1022" s="4598"/>
      <c r="CA1022" s="4602" t="str">
        <f t="shared" si="2689"/>
        <v>-</v>
      </c>
      <c r="CB1022" s="4600"/>
      <c r="CC1022" s="4602" t="str">
        <f t="shared" si="2690"/>
        <v>-</v>
      </c>
      <c r="CD1022" s="4600"/>
      <c r="CE1022" s="2850" t="str">
        <f t="shared" si="2716"/>
        <v>-</v>
      </c>
      <c r="CF1022" s="2846"/>
      <c r="CG1022" s="2855" t="str">
        <f t="shared" si="2717"/>
        <v>-</v>
      </c>
      <c r="CH1022" s="2851"/>
      <c r="CI1022" s="2850" t="str">
        <f t="shared" si="2718"/>
        <v>-</v>
      </c>
      <c r="CJ1022" s="2846"/>
      <c r="CK1022" s="2850" t="str">
        <f t="shared" si="2719"/>
        <v>-</v>
      </c>
      <c r="CL1022" s="2851"/>
      <c r="CM1022" s="2850" t="str">
        <f t="shared" si="2720"/>
        <v>-</v>
      </c>
      <c r="CN1022" s="2851"/>
      <c r="CO1022" s="2855" t="str">
        <f t="shared" si="2721"/>
        <v>-</v>
      </c>
      <c r="CP1022" s="2851"/>
      <c r="CQ1022" s="2855" t="str">
        <f t="shared" si="2722"/>
        <v>-</v>
      </c>
      <c r="CR1022" s="2851"/>
      <c r="CS1022" s="2850" t="str">
        <f t="shared" si="2691"/>
        <v>-</v>
      </c>
      <c r="CT1022" s="2851"/>
      <c r="CU1022" s="2855"/>
      <c r="CV1022" s="2851"/>
      <c r="CW1022" s="2850" t="str">
        <f t="shared" si="2692"/>
        <v>-</v>
      </c>
      <c r="CX1022" s="2851"/>
      <c r="CY1022" s="2855" t="str">
        <f t="shared" si="2693"/>
        <v>-</v>
      </c>
      <c r="CZ1022" s="2851"/>
      <c r="DA1022" s="2850" t="str">
        <f t="shared" si="2694"/>
        <v>-</v>
      </c>
      <c r="DB1022" s="2846"/>
      <c r="DC1022" s="2855" t="str">
        <f t="shared" si="2695"/>
        <v>-</v>
      </c>
      <c r="DD1022" s="2851"/>
      <c r="DE1022" s="374">
        <f t="shared" si="2696"/>
        <v>0</v>
      </c>
      <c r="DF1022" s="2857"/>
      <c r="DG1022" s="818">
        <f t="shared" si="2697"/>
        <v>0</v>
      </c>
      <c r="DH1022" s="2858"/>
      <c r="DI1022" s="2850">
        <f t="shared" si="2698"/>
        <v>0</v>
      </c>
      <c r="DJ1022" s="2857"/>
      <c r="DK1022" s="2856">
        <f t="shared" si="2699"/>
        <v>0</v>
      </c>
      <c r="DL1022" s="2857"/>
      <c r="DM1022" s="7649">
        <f t="shared" si="2700"/>
        <v>0</v>
      </c>
      <c r="DN1022" s="2857"/>
      <c r="DO1022" s="2855">
        <f t="shared" si="2701"/>
        <v>0</v>
      </c>
      <c r="DP1022" s="2858"/>
      <c r="DQ1022" s="2855">
        <f t="shared" si="2702"/>
        <v>0</v>
      </c>
      <c r="DR1022" s="2857"/>
      <c r="DS1022" s="2855">
        <f t="shared" si="2703"/>
        <v>0</v>
      </c>
      <c r="DT1022" s="2858"/>
      <c r="DU1022" s="2855">
        <f t="shared" si="2704"/>
        <v>0</v>
      </c>
      <c r="DV1022" s="2857"/>
      <c r="DW1022" s="4891">
        <f t="shared" si="2705"/>
        <v>0</v>
      </c>
      <c r="DX1022" s="4892"/>
      <c r="DY1022" s="4668">
        <f t="shared" si="2706"/>
        <v>0</v>
      </c>
      <c r="DZ1022" s="4682"/>
      <c r="EA1022" s="4668">
        <f t="shared" si="2707"/>
        <v>0</v>
      </c>
      <c r="EB1022" s="4682"/>
      <c r="EC1022" s="820">
        <f t="shared" si="2708"/>
        <v>0</v>
      </c>
      <c r="ED1022" s="4964"/>
      <c r="EE1022" s="822">
        <f t="shared" si="2667"/>
        <v>0</v>
      </c>
      <c r="EF1022" s="4930"/>
      <c r="EG1022" s="273"/>
      <c r="EH1022" s="274"/>
      <c r="EI1022" s="275"/>
      <c r="EJ1022" s="276"/>
      <c r="EK1022" s="275"/>
      <c r="EL1022" s="277"/>
      <c r="EM1022" s="829" t="str">
        <f t="shared" si="2723"/>
        <v xml:space="preserve"> </v>
      </c>
      <c r="EN1022" s="4892"/>
      <c r="EO1022" s="4893">
        <f t="shared" si="2724"/>
        <v>0</v>
      </c>
      <c r="EP1022" s="4682"/>
      <c r="ER1022" s="6285"/>
      <c r="ET1022" s="2850">
        <f t="shared" si="2709"/>
        <v>1</v>
      </c>
      <c r="EU1022" s="2857"/>
      <c r="EV1022" s="2850">
        <f t="shared" si="2710"/>
        <v>1</v>
      </c>
      <c r="EW1022" s="2857"/>
      <c r="EX1022" s="2850"/>
      <c r="EY1022" s="2851"/>
      <c r="EZ1022" s="2850"/>
      <c r="FA1022" s="2851"/>
      <c r="FB1022" s="2850"/>
      <c r="FC1022" s="2851"/>
      <c r="FD1022" s="2850"/>
      <c r="FE1022" s="2851"/>
      <c r="FF1022" s="2855"/>
      <c r="FG1022" s="2851"/>
      <c r="FH1022" s="2850"/>
      <c r="FI1022" s="2851"/>
      <c r="FJ1022" s="154">
        <f t="shared" si="2711"/>
        <v>1</v>
      </c>
      <c r="FK1022" s="2857"/>
      <c r="FL1022" s="155">
        <f t="shared" si="2712"/>
        <v>1</v>
      </c>
      <c r="FM1022" s="2846"/>
      <c r="FN1022" s="2850"/>
      <c r="FO1022" s="2851"/>
      <c r="FP1022" s="2850"/>
      <c r="FQ1022" s="2851"/>
      <c r="FS1022" s="5782"/>
      <c r="FT1022" s="5783"/>
    </row>
    <row r="1023" spans="1:176" ht="18.600000000000001" customHeight="1">
      <c r="A1023" s="228">
        <f t="shared" si="2621"/>
        <v>1013</v>
      </c>
      <c r="B1023" s="343" t="str">
        <f t="shared" si="2725"/>
        <v>4IE</v>
      </c>
      <c r="C1023" s="1008">
        <v>46419</v>
      </c>
      <c r="D1023" s="7724" t="s">
        <v>1024</v>
      </c>
      <c r="E1023" s="7725" t="s">
        <v>2516</v>
      </c>
      <c r="F1023" s="1564"/>
      <c r="G1023" s="1263"/>
      <c r="H1023" s="1330" t="s">
        <v>630</v>
      </c>
      <c r="I1023" s="1264" t="s">
        <v>64</v>
      </c>
      <c r="J1023" s="1264" t="s">
        <v>1702</v>
      </c>
      <c r="K1023" s="599" t="s">
        <v>11</v>
      </c>
      <c r="L1023" s="600"/>
      <c r="M1023" s="354"/>
      <c r="N1023" s="6287"/>
      <c r="O1023" s="354"/>
      <c r="P1023" s="6287"/>
      <c r="Q1023" s="5636"/>
      <c r="R1023" s="6287"/>
      <c r="S1023" s="354"/>
      <c r="T1023" s="6287"/>
      <c r="U1023" s="355"/>
      <c r="V1023" s="6287"/>
      <c r="W1023" s="356"/>
      <c r="X1023" s="6290"/>
      <c r="Y1023" s="979">
        <v>46424</v>
      </c>
      <c r="Z1023" s="979">
        <v>46424</v>
      </c>
      <c r="AA1023" s="602"/>
      <c r="AB1023" s="979"/>
      <c r="AC1023" s="602"/>
      <c r="AD1023" s="361"/>
      <c r="AE1023" s="362">
        <v>25</v>
      </c>
      <c r="AF1023" s="363" t="str">
        <f t="shared" si="2674"/>
        <v>4IE</v>
      </c>
      <c r="AG1023" s="364"/>
      <c r="AH1023" s="364"/>
      <c r="AI1023" s="364"/>
      <c r="AJ1023" s="364"/>
      <c r="AK1023" s="364"/>
      <c r="AL1023" s="364"/>
      <c r="AM1023" s="364"/>
      <c r="AN1023" s="364"/>
      <c r="AO1023" s="364"/>
      <c r="AP1023" s="363"/>
      <c r="AQ1023" s="255"/>
      <c r="AR1023" s="255"/>
      <c r="AS1023" s="255"/>
      <c r="AT1023" s="255"/>
      <c r="AU1023" s="2843">
        <f t="shared" si="2714"/>
        <v>0</v>
      </c>
      <c r="AV1023" s="4008">
        <f t="shared" si="2625"/>
        <v>0</v>
      </c>
      <c r="AW1023" s="590" t="str">
        <f t="shared" si="2675"/>
        <v>-</v>
      </c>
      <c r="AX1023" s="4598"/>
      <c r="AY1023" s="154" t="str">
        <f t="shared" si="2676"/>
        <v>-</v>
      </c>
      <c r="AZ1023" s="4600"/>
      <c r="BA1023" s="154" t="str">
        <f t="shared" si="2677"/>
        <v>-</v>
      </c>
      <c r="BB1023" s="4600"/>
      <c r="BC1023" s="368" t="str">
        <f t="shared" si="2678"/>
        <v>-</v>
      </c>
      <c r="BD1023" s="369"/>
      <c r="BE1023" s="4599" t="str">
        <f t="shared" si="2679"/>
        <v>-</v>
      </c>
      <c r="BF1023" s="367"/>
      <c r="BG1023" s="368" t="str">
        <f t="shared" si="2715"/>
        <v>-</v>
      </c>
      <c r="BH1023" s="4600"/>
      <c r="BI1023" s="154" t="str">
        <f t="shared" si="2680"/>
        <v>-</v>
      </c>
      <c r="BJ1023" s="4600"/>
      <c r="BK1023" s="4075" t="str">
        <f t="shared" si="2681"/>
        <v>-</v>
      </c>
      <c r="BL1023" s="4093"/>
      <c r="BM1023" s="4075" t="str">
        <f t="shared" si="2682"/>
        <v>-</v>
      </c>
      <c r="BN1023" s="4093"/>
      <c r="BO1023" s="155" t="str">
        <f t="shared" si="2683"/>
        <v>-</v>
      </c>
      <c r="BP1023" s="367"/>
      <c r="BQ1023" s="154" t="str">
        <f t="shared" si="2684"/>
        <v>-</v>
      </c>
      <c r="BR1023" s="369"/>
      <c r="BS1023" s="154" t="str">
        <f t="shared" si="2685"/>
        <v>-</v>
      </c>
      <c r="BT1023" s="369"/>
      <c r="BU1023" s="154" t="str">
        <f t="shared" si="2686"/>
        <v>-</v>
      </c>
      <c r="BV1023" s="369"/>
      <c r="BW1023" s="154" t="str">
        <f t="shared" si="2687"/>
        <v>-</v>
      </c>
      <c r="BX1023" s="367"/>
      <c r="BY1023" s="154" t="str">
        <f t="shared" si="2688"/>
        <v>-</v>
      </c>
      <c r="BZ1023" s="369"/>
      <c r="CA1023" s="154" t="str">
        <f t="shared" si="2689"/>
        <v>-</v>
      </c>
      <c r="CB1023" s="367"/>
      <c r="CC1023" s="154" t="str">
        <f t="shared" si="2690"/>
        <v>-</v>
      </c>
      <c r="CD1023" s="367"/>
      <c r="CE1023" s="2850" t="str">
        <f t="shared" si="2716"/>
        <v>-</v>
      </c>
      <c r="CF1023" s="2846"/>
      <c r="CG1023" s="2855" t="str">
        <f t="shared" si="2717"/>
        <v>-</v>
      </c>
      <c r="CH1023" s="2851"/>
      <c r="CI1023" s="2850" t="str">
        <f t="shared" si="2718"/>
        <v>-</v>
      </c>
      <c r="CJ1023" s="2846"/>
      <c r="CK1023" s="2850" t="str">
        <f t="shared" si="2719"/>
        <v>-</v>
      </c>
      <c r="CL1023" s="2851"/>
      <c r="CM1023" s="2850" t="str">
        <f t="shared" si="2720"/>
        <v>-</v>
      </c>
      <c r="CN1023" s="2851"/>
      <c r="CO1023" s="2855" t="str">
        <f t="shared" si="2721"/>
        <v>-</v>
      </c>
      <c r="CP1023" s="2851"/>
      <c r="CQ1023" s="2855" t="str">
        <f t="shared" si="2722"/>
        <v>-</v>
      </c>
      <c r="CR1023" s="2851"/>
      <c r="CS1023" s="2850" t="str">
        <f t="shared" si="2691"/>
        <v>-</v>
      </c>
      <c r="CT1023" s="2851"/>
      <c r="CU1023" s="2855"/>
      <c r="CV1023" s="2851"/>
      <c r="CW1023" s="2850" t="str">
        <f t="shared" si="2692"/>
        <v>-</v>
      </c>
      <c r="CX1023" s="2851"/>
      <c r="CY1023" s="2855" t="str">
        <f t="shared" si="2693"/>
        <v>-</v>
      </c>
      <c r="CZ1023" s="2851"/>
      <c r="DA1023" s="154" t="str">
        <f t="shared" si="2694"/>
        <v>-</v>
      </c>
      <c r="DB1023" s="369"/>
      <c r="DC1023" s="155" t="str">
        <f t="shared" si="2695"/>
        <v>-</v>
      </c>
      <c r="DD1023" s="367"/>
      <c r="DE1023" s="374">
        <f t="shared" si="2696"/>
        <v>0</v>
      </c>
      <c r="DF1023" s="373"/>
      <c r="DG1023" s="818">
        <f t="shared" si="2697"/>
        <v>0</v>
      </c>
      <c r="DH1023" s="372"/>
      <c r="DI1023" s="267">
        <f t="shared" si="2698"/>
        <v>0</v>
      </c>
      <c r="DJ1023" s="373"/>
      <c r="DK1023" s="374">
        <f t="shared" si="2699"/>
        <v>0</v>
      </c>
      <c r="DL1023" s="373"/>
      <c r="DM1023" s="375">
        <f t="shared" si="2700"/>
        <v>0</v>
      </c>
      <c r="DN1023" s="373"/>
      <c r="DO1023" s="155">
        <f t="shared" si="2701"/>
        <v>0</v>
      </c>
      <c r="DP1023" s="372"/>
      <c r="DQ1023" s="155">
        <f t="shared" si="2702"/>
        <v>0</v>
      </c>
      <c r="DR1023" s="373"/>
      <c r="DS1023" s="155">
        <f t="shared" si="2703"/>
        <v>0</v>
      </c>
      <c r="DT1023" s="372"/>
      <c r="DU1023" s="155">
        <f t="shared" si="2704"/>
        <v>0</v>
      </c>
      <c r="DV1023" s="373"/>
      <c r="DW1023" s="4891">
        <f t="shared" si="2705"/>
        <v>0</v>
      </c>
      <c r="DX1023" s="372"/>
      <c r="DY1023" s="154">
        <f t="shared" si="2706"/>
        <v>0</v>
      </c>
      <c r="DZ1023" s="373"/>
      <c r="EA1023" s="154">
        <f t="shared" si="2707"/>
        <v>0</v>
      </c>
      <c r="EB1023" s="373"/>
      <c r="EC1023" s="269">
        <f t="shared" si="2708"/>
        <v>0</v>
      </c>
      <c r="ED1023" s="376"/>
      <c r="EE1023" s="822">
        <f t="shared" si="2667"/>
        <v>0</v>
      </c>
      <c r="EF1023" s="377"/>
      <c r="EG1023" s="273"/>
      <c r="EH1023" s="274"/>
      <c r="EI1023" s="275"/>
      <c r="EJ1023" s="276"/>
      <c r="EK1023" s="275"/>
      <c r="EL1023" s="277"/>
      <c r="EM1023" s="278" t="str">
        <f t="shared" si="2723"/>
        <v xml:space="preserve"> </v>
      </c>
      <c r="EN1023" s="372"/>
      <c r="EO1023" s="155">
        <f t="shared" si="2724"/>
        <v>0</v>
      </c>
      <c r="EP1023" s="373"/>
      <c r="ER1023" s="194"/>
      <c r="ET1023" s="154">
        <f t="shared" si="2709"/>
        <v>1</v>
      </c>
      <c r="EU1023" s="373"/>
      <c r="EV1023" s="154">
        <f t="shared" si="2710"/>
        <v>1</v>
      </c>
      <c r="EW1023" s="373"/>
      <c r="EX1023" s="154"/>
      <c r="EY1023" s="367"/>
      <c r="EZ1023" s="154"/>
      <c r="FA1023" s="367"/>
      <c r="FB1023" s="154"/>
      <c r="FC1023" s="367"/>
      <c r="FD1023" s="154"/>
      <c r="FE1023" s="367"/>
      <c r="FF1023" s="155"/>
      <c r="FG1023" s="367"/>
      <c r="FH1023" s="154"/>
      <c r="FI1023" s="367"/>
      <c r="FJ1023" s="154">
        <f t="shared" si="2711"/>
        <v>1</v>
      </c>
      <c r="FK1023" s="373"/>
      <c r="FL1023" s="155">
        <f t="shared" si="2712"/>
        <v>1</v>
      </c>
      <c r="FM1023" s="279"/>
      <c r="FN1023" s="1184"/>
      <c r="FO1023" s="280"/>
      <c r="FP1023" s="281"/>
      <c r="FQ1023" s="282"/>
      <c r="FS1023" s="281"/>
      <c r="FT1023" s="282"/>
    </row>
    <row r="1024" spans="1:176" ht="18.600000000000001" customHeight="1">
      <c r="A1024" s="228">
        <f t="shared" si="2621"/>
        <v>1014</v>
      </c>
      <c r="B1024" s="343" t="str">
        <f t="shared" si="2725"/>
        <v>4IE</v>
      </c>
      <c r="C1024" s="1008">
        <v>46419</v>
      </c>
      <c r="D1024" s="7724" t="s">
        <v>990</v>
      </c>
      <c r="E1024" s="7725" t="s">
        <v>2517</v>
      </c>
      <c r="F1024" s="1564"/>
      <c r="G1024" s="1263"/>
      <c r="H1024" s="1330" t="s">
        <v>629</v>
      </c>
      <c r="I1024" s="1264" t="s">
        <v>992</v>
      </c>
      <c r="J1024" s="1264" t="s">
        <v>2493</v>
      </c>
      <c r="K1024" s="599" t="s">
        <v>11</v>
      </c>
      <c r="L1024" s="600"/>
      <c r="M1024" s="6250"/>
      <c r="N1024" s="353"/>
      <c r="O1024" s="6250"/>
      <c r="P1024" s="353"/>
      <c r="Q1024" s="6275"/>
      <c r="R1024" s="353"/>
      <c r="S1024" s="6250"/>
      <c r="T1024" s="353"/>
      <c r="U1024" s="355"/>
      <c r="V1024" s="353"/>
      <c r="W1024" s="356"/>
      <c r="X1024" s="357"/>
      <c r="Y1024" s="979">
        <v>46427</v>
      </c>
      <c r="Z1024" s="979">
        <v>46427</v>
      </c>
      <c r="AA1024" s="602"/>
      <c r="AB1024" s="979"/>
      <c r="AC1024" s="602"/>
      <c r="AD1024" s="361"/>
      <c r="AE1024" s="362">
        <v>25</v>
      </c>
      <c r="AF1024" s="363" t="str">
        <f t="shared" si="2674"/>
        <v>4IE</v>
      </c>
      <c r="AG1024" s="364"/>
      <c r="AH1024" s="364"/>
      <c r="AI1024" s="364"/>
      <c r="AJ1024" s="364"/>
      <c r="AK1024" s="364"/>
      <c r="AL1024" s="364"/>
      <c r="AM1024" s="364"/>
      <c r="AN1024" s="364"/>
      <c r="AO1024" s="364"/>
      <c r="AP1024" s="363"/>
      <c r="AQ1024" s="255"/>
      <c r="AR1024" s="255"/>
      <c r="AS1024" s="255"/>
      <c r="AT1024" s="255"/>
      <c r="AU1024" s="2843">
        <f t="shared" si="2714"/>
        <v>0</v>
      </c>
      <c r="AV1024" s="4008">
        <f t="shared" si="2625"/>
        <v>0</v>
      </c>
      <c r="AW1024" s="590" t="str">
        <f t="shared" si="2675"/>
        <v>-</v>
      </c>
      <c r="AX1024" s="369"/>
      <c r="AY1024" s="154" t="str">
        <f t="shared" si="2676"/>
        <v>-</v>
      </c>
      <c r="AZ1024" s="367"/>
      <c r="BA1024" s="154" t="str">
        <f t="shared" si="2677"/>
        <v>-</v>
      </c>
      <c r="BB1024" s="367"/>
      <c r="BC1024" s="368" t="str">
        <f t="shared" si="2678"/>
        <v>-</v>
      </c>
      <c r="BD1024" s="369"/>
      <c r="BE1024" s="4599" t="str">
        <f t="shared" si="2679"/>
        <v>-</v>
      </c>
      <c r="BF1024" s="367"/>
      <c r="BG1024" s="368" t="str">
        <f t="shared" si="2715"/>
        <v>-</v>
      </c>
      <c r="BH1024" s="367"/>
      <c r="BI1024" s="154" t="str">
        <f t="shared" si="2680"/>
        <v>-</v>
      </c>
      <c r="BJ1024" s="367"/>
      <c r="BK1024" s="154" t="str">
        <f t="shared" si="2681"/>
        <v>-</v>
      </c>
      <c r="BL1024" s="367"/>
      <c r="BM1024" s="154" t="str">
        <f t="shared" si="2682"/>
        <v>-</v>
      </c>
      <c r="BN1024" s="367"/>
      <c r="BO1024" s="155" t="str">
        <f t="shared" si="2683"/>
        <v>-</v>
      </c>
      <c r="BP1024" s="367"/>
      <c r="BQ1024" s="154" t="str">
        <f t="shared" si="2684"/>
        <v>-</v>
      </c>
      <c r="BR1024" s="369"/>
      <c r="BS1024" s="154" t="str">
        <f t="shared" si="2685"/>
        <v>-</v>
      </c>
      <c r="BT1024" s="369"/>
      <c r="BU1024" s="154" t="str">
        <f t="shared" si="2686"/>
        <v>-</v>
      </c>
      <c r="BV1024" s="369"/>
      <c r="BW1024" s="154" t="str">
        <f t="shared" si="2687"/>
        <v>-</v>
      </c>
      <c r="BX1024" s="367"/>
      <c r="BY1024" s="154" t="str">
        <f t="shared" si="2688"/>
        <v>-</v>
      </c>
      <c r="BZ1024" s="369"/>
      <c r="CA1024" s="154" t="str">
        <f t="shared" si="2689"/>
        <v>-</v>
      </c>
      <c r="CB1024" s="367"/>
      <c r="CC1024" s="154" t="str">
        <f t="shared" si="2690"/>
        <v>-</v>
      </c>
      <c r="CD1024" s="367"/>
      <c r="CE1024" s="2850" t="str">
        <f t="shared" si="2716"/>
        <v>-</v>
      </c>
      <c r="CF1024" s="2846"/>
      <c r="CG1024" s="2855" t="str">
        <f t="shared" si="2717"/>
        <v>-</v>
      </c>
      <c r="CH1024" s="2851"/>
      <c r="CI1024" s="2850" t="str">
        <f t="shared" si="2718"/>
        <v>-</v>
      </c>
      <c r="CJ1024" s="2846"/>
      <c r="CK1024" s="2850" t="str">
        <f t="shared" si="2719"/>
        <v>-</v>
      </c>
      <c r="CL1024" s="2851"/>
      <c r="CM1024" s="2850" t="str">
        <f t="shared" si="2720"/>
        <v>-</v>
      </c>
      <c r="CN1024" s="2851"/>
      <c r="CO1024" s="2855" t="str">
        <f t="shared" si="2721"/>
        <v>-</v>
      </c>
      <c r="CP1024" s="2851"/>
      <c r="CQ1024" s="2855" t="str">
        <f t="shared" si="2722"/>
        <v>-</v>
      </c>
      <c r="CR1024" s="2851"/>
      <c r="CS1024" s="2850" t="str">
        <f t="shared" si="2691"/>
        <v>-</v>
      </c>
      <c r="CT1024" s="2851"/>
      <c r="CU1024" s="2855"/>
      <c r="CV1024" s="2851"/>
      <c r="CW1024" s="2850" t="str">
        <f t="shared" si="2692"/>
        <v>-</v>
      </c>
      <c r="CX1024" s="2851"/>
      <c r="CY1024" s="2855" t="str">
        <f t="shared" si="2693"/>
        <v>-</v>
      </c>
      <c r="CZ1024" s="2851"/>
      <c r="DA1024" s="154" t="str">
        <f t="shared" si="2694"/>
        <v>-</v>
      </c>
      <c r="DB1024" s="369"/>
      <c r="DC1024" s="155" t="str">
        <f t="shared" si="2695"/>
        <v>-</v>
      </c>
      <c r="DD1024" s="367"/>
      <c r="DE1024" s="374">
        <f t="shared" si="2696"/>
        <v>0</v>
      </c>
      <c r="DF1024" s="373"/>
      <c r="DG1024" s="818">
        <f t="shared" si="2697"/>
        <v>0</v>
      </c>
      <c r="DH1024" s="372"/>
      <c r="DI1024" s="267">
        <f t="shared" si="2698"/>
        <v>0</v>
      </c>
      <c r="DJ1024" s="373"/>
      <c r="DK1024" s="374">
        <f t="shared" si="2699"/>
        <v>0</v>
      </c>
      <c r="DL1024" s="373"/>
      <c r="DM1024" s="375">
        <f t="shared" si="2700"/>
        <v>0</v>
      </c>
      <c r="DN1024" s="373"/>
      <c r="DO1024" s="155">
        <f t="shared" si="2701"/>
        <v>0</v>
      </c>
      <c r="DP1024" s="372"/>
      <c r="DQ1024" s="155">
        <f t="shared" si="2702"/>
        <v>0</v>
      </c>
      <c r="DR1024" s="373"/>
      <c r="DS1024" s="155">
        <f t="shared" si="2703"/>
        <v>0</v>
      </c>
      <c r="DT1024" s="372"/>
      <c r="DU1024" s="155">
        <f t="shared" si="2704"/>
        <v>0</v>
      </c>
      <c r="DV1024" s="373"/>
      <c r="DW1024" s="4891">
        <f t="shared" si="2705"/>
        <v>0</v>
      </c>
      <c r="DX1024" s="372"/>
      <c r="DY1024" s="154">
        <f t="shared" si="2706"/>
        <v>0</v>
      </c>
      <c r="DZ1024" s="373"/>
      <c r="EA1024" s="154">
        <f t="shared" si="2707"/>
        <v>0</v>
      </c>
      <c r="EB1024" s="373"/>
      <c r="EC1024" s="269">
        <f t="shared" si="2708"/>
        <v>0</v>
      </c>
      <c r="ED1024" s="376"/>
      <c r="EE1024" s="822">
        <f t="shared" si="2667"/>
        <v>0</v>
      </c>
      <c r="EF1024" s="377"/>
      <c r="EG1024" s="273"/>
      <c r="EH1024" s="274"/>
      <c r="EI1024" s="275"/>
      <c r="EJ1024" s="276"/>
      <c r="EK1024" s="275"/>
      <c r="EL1024" s="277"/>
      <c r="EM1024" s="278" t="str">
        <f t="shared" si="2723"/>
        <v xml:space="preserve"> </v>
      </c>
      <c r="EN1024" s="372"/>
      <c r="EO1024" s="155">
        <f t="shared" si="2724"/>
        <v>0</v>
      </c>
      <c r="EP1024" s="373"/>
      <c r="ER1024" s="194"/>
      <c r="ET1024" s="154">
        <f t="shared" si="2709"/>
        <v>1</v>
      </c>
      <c r="EU1024" s="373"/>
      <c r="EV1024" s="154">
        <f t="shared" si="2710"/>
        <v>1</v>
      </c>
      <c r="EW1024" s="373"/>
      <c r="EX1024" s="154"/>
      <c r="EY1024" s="367"/>
      <c r="EZ1024" s="154"/>
      <c r="FA1024" s="367"/>
      <c r="FB1024" s="154"/>
      <c r="FC1024" s="367"/>
      <c r="FD1024" s="154"/>
      <c r="FE1024" s="367"/>
      <c r="FF1024" s="155"/>
      <c r="FG1024" s="367"/>
      <c r="FH1024" s="154"/>
      <c r="FI1024" s="367"/>
      <c r="FJ1024" s="154">
        <f t="shared" si="2711"/>
        <v>1</v>
      </c>
      <c r="FK1024" s="373"/>
      <c r="FL1024" s="155">
        <f t="shared" si="2712"/>
        <v>1</v>
      </c>
      <c r="FM1024" s="279"/>
      <c r="FN1024" s="1184"/>
      <c r="FO1024" s="280"/>
      <c r="FP1024" s="281"/>
      <c r="FQ1024" s="282"/>
      <c r="FS1024" s="281"/>
      <c r="FT1024" s="282"/>
    </row>
    <row r="1025" spans="1:176" ht="18.600000000000001" customHeight="1">
      <c r="A1025" s="228">
        <f t="shared" si="2504"/>
        <v>1015</v>
      </c>
      <c r="B1025" s="343" t="str">
        <f t="shared" ref="B1025:B1034" si="2726">AF1025</f>
        <v>4IE</v>
      </c>
      <c r="C1025" s="7721">
        <v>46447</v>
      </c>
      <c r="D1025" s="7728" t="s">
        <v>40</v>
      </c>
      <c r="E1025" s="7729" t="s">
        <v>2565</v>
      </c>
      <c r="F1025" s="1564"/>
      <c r="G1025" s="1263"/>
      <c r="H1025" s="1330" t="s">
        <v>630</v>
      </c>
      <c r="I1025" s="1264" t="s">
        <v>2596</v>
      </c>
      <c r="J1025" s="1264" t="s">
        <v>64</v>
      </c>
      <c r="K1025" s="599" t="s">
        <v>0</v>
      </c>
      <c r="L1025" s="600"/>
      <c r="M1025" s="354"/>
      <c r="N1025" s="353"/>
      <c r="O1025" s="354"/>
      <c r="P1025" s="353"/>
      <c r="Q1025" s="354"/>
      <c r="R1025" s="353"/>
      <c r="S1025" s="5636"/>
      <c r="T1025" s="353"/>
      <c r="U1025" s="355"/>
      <c r="V1025" s="353"/>
      <c r="W1025" s="356"/>
      <c r="X1025" s="357"/>
      <c r="Y1025" s="979"/>
      <c r="Z1025" s="979"/>
      <c r="AA1025" s="602"/>
      <c r="AB1025" s="979"/>
      <c r="AC1025" s="602"/>
      <c r="AD1025" s="361"/>
      <c r="AE1025" s="362">
        <v>2</v>
      </c>
      <c r="AF1025" s="363" t="str">
        <f t="shared" si="1081"/>
        <v>4IE</v>
      </c>
      <c r="AG1025" s="364"/>
      <c r="AH1025" s="364"/>
      <c r="AI1025" s="364"/>
      <c r="AJ1025" s="364"/>
      <c r="AK1025" s="364"/>
      <c r="AL1025" s="364"/>
      <c r="AM1025" s="364"/>
      <c r="AN1025" s="364"/>
      <c r="AO1025" s="364"/>
      <c r="AP1025" s="363"/>
      <c r="AQ1025" s="255"/>
      <c r="AR1025" s="255"/>
      <c r="AS1025" s="255"/>
      <c r="AT1025" s="255"/>
      <c r="AU1025" s="2843">
        <f t="shared" ref="AU1025:AU1035" si="2727">IF(AI1025="付属済",0,IF(AI1025=1,AI1025+AP1025,0))</f>
        <v>0</v>
      </c>
      <c r="AV1025" s="4008">
        <f t="shared" ref="AV1025:AV1035" si="2728">IF(AE1025=0,0,(AR1025*1)+(AS1025*100))</f>
        <v>0</v>
      </c>
      <c r="AW1025" s="590">
        <f t="shared" si="2599"/>
        <v>1</v>
      </c>
      <c r="AX1025" s="369"/>
      <c r="AY1025" s="154">
        <f t="shared" si="2618"/>
        <v>1</v>
      </c>
      <c r="AZ1025" s="367"/>
      <c r="BA1025" s="154">
        <f t="shared" si="2619"/>
        <v>1</v>
      </c>
      <c r="BB1025" s="367"/>
      <c r="BC1025" s="368">
        <f t="shared" si="2600"/>
        <v>1</v>
      </c>
      <c r="BD1025" s="369"/>
      <c r="BE1025" s="4599">
        <f t="shared" si="2601"/>
        <v>1</v>
      </c>
      <c r="BF1025" s="367"/>
      <c r="BG1025" s="368">
        <f t="shared" si="2602"/>
        <v>1</v>
      </c>
      <c r="BH1025" s="367"/>
      <c r="BI1025" s="154">
        <f t="shared" si="2576"/>
        <v>1</v>
      </c>
      <c r="BJ1025" s="367"/>
      <c r="BK1025" s="154" t="str">
        <f t="shared" si="1417"/>
        <v>-</v>
      </c>
      <c r="BL1025" s="367"/>
      <c r="BM1025" s="154" t="str">
        <f t="shared" si="1418"/>
        <v>-</v>
      </c>
      <c r="BN1025" s="367"/>
      <c r="BO1025" s="155" t="str">
        <f t="shared" si="2577"/>
        <v>-</v>
      </c>
      <c r="BP1025" s="367"/>
      <c r="BQ1025" s="154" t="str">
        <f t="shared" si="2578"/>
        <v>-</v>
      </c>
      <c r="BR1025" s="369"/>
      <c r="BS1025" s="154" t="str">
        <f t="shared" si="1420"/>
        <v>-</v>
      </c>
      <c r="BT1025" s="369"/>
      <c r="BU1025" s="154" t="str">
        <f t="shared" si="1421"/>
        <v>-</v>
      </c>
      <c r="BV1025" s="369"/>
      <c r="BW1025" s="154" t="str">
        <f t="shared" si="1422"/>
        <v>-</v>
      </c>
      <c r="BX1025" s="367"/>
      <c r="BY1025" s="154" t="str">
        <f t="shared" si="1423"/>
        <v>-</v>
      </c>
      <c r="BZ1025" s="369"/>
      <c r="CA1025" s="154" t="str">
        <f t="shared" si="1424"/>
        <v>-</v>
      </c>
      <c r="CB1025" s="367"/>
      <c r="CC1025" s="154" t="str">
        <f t="shared" si="1425"/>
        <v>-</v>
      </c>
      <c r="CD1025" s="367"/>
      <c r="CE1025" s="2850" t="str">
        <f t="shared" si="2579"/>
        <v>-</v>
      </c>
      <c r="CF1025" s="2846"/>
      <c r="CG1025" s="2855" t="str">
        <f t="shared" si="2580"/>
        <v>-</v>
      </c>
      <c r="CH1025" s="2851"/>
      <c r="CI1025" s="2850" t="str">
        <f t="shared" si="1092"/>
        <v>-</v>
      </c>
      <c r="CJ1025" s="2846"/>
      <c r="CK1025" s="2850" t="str">
        <f t="shared" si="1093"/>
        <v>-</v>
      </c>
      <c r="CL1025" s="2851"/>
      <c r="CM1025" s="2850" t="str">
        <f t="shared" si="2581"/>
        <v>-</v>
      </c>
      <c r="CN1025" s="2851"/>
      <c r="CO1025" s="2855" t="str">
        <f t="shared" si="1094"/>
        <v>-</v>
      </c>
      <c r="CP1025" s="2851"/>
      <c r="CQ1025" s="2855" t="str">
        <f t="shared" si="1095"/>
        <v>-</v>
      </c>
      <c r="CR1025" s="2851"/>
      <c r="CS1025" s="2850" t="str">
        <f t="shared" si="2582"/>
        <v>-</v>
      </c>
      <c r="CT1025" s="2851"/>
      <c r="CU1025" s="2855"/>
      <c r="CV1025" s="2851"/>
      <c r="CW1025" s="2850" t="str">
        <f t="shared" si="2583"/>
        <v>-</v>
      </c>
      <c r="CX1025" s="2851"/>
      <c r="CY1025" s="2855" t="str">
        <f t="shared" si="1096"/>
        <v>-</v>
      </c>
      <c r="CZ1025" s="2851"/>
      <c r="DA1025" s="154" t="str">
        <f t="shared" si="2584"/>
        <v>-</v>
      </c>
      <c r="DB1025" s="369"/>
      <c r="DC1025" s="155" t="str">
        <f t="shared" si="1097"/>
        <v>-</v>
      </c>
      <c r="DD1025" s="367"/>
      <c r="DE1025" s="374">
        <f t="shared" ref="DE1025:DE1027" si="2729">IF(AG1025=1,1,0)</f>
        <v>0</v>
      </c>
      <c r="DF1025" s="373"/>
      <c r="DG1025" s="818">
        <f t="shared" ref="DG1025:DG1032" si="2730">IF(AH1025=1,1,0)</f>
        <v>0</v>
      </c>
      <c r="DH1025" s="372"/>
      <c r="DI1025" s="267">
        <f t="shared" ref="DI1025:DI1031" si="2731">IF(AG1025=1,1,0)</f>
        <v>0</v>
      </c>
      <c r="DJ1025" s="373"/>
      <c r="DK1025" s="374">
        <f t="shared" ref="DK1025:DK1035" si="2732">IF(AU1025=2,1,0)</f>
        <v>0</v>
      </c>
      <c r="DL1025" s="373"/>
      <c r="DM1025" s="375">
        <f t="shared" ref="DM1025:DM1035" si="2733">IF(AU1025=1,1,0)</f>
        <v>0</v>
      </c>
      <c r="DN1025" s="373"/>
      <c r="DO1025" s="155">
        <f t="shared" ref="DO1025:DO1035" si="2734">IF(AJ1025=1,1,0)</f>
        <v>0</v>
      </c>
      <c r="DP1025" s="372"/>
      <c r="DQ1025" s="155">
        <f t="shared" ref="DQ1025:DQ1035" si="2735">IF(AK1025=1,1,0)</f>
        <v>0</v>
      </c>
      <c r="DR1025" s="373"/>
      <c r="DS1025" s="155">
        <f t="shared" ref="DS1025:DS1035" si="2736">IF(AL1025=1,1,0)</f>
        <v>0</v>
      </c>
      <c r="DT1025" s="372"/>
      <c r="DU1025" s="155">
        <f t="shared" ref="DU1025:DU1035" si="2737">IF(AM1025=1,1,0)</f>
        <v>0</v>
      </c>
      <c r="DV1025" s="373"/>
      <c r="DW1025" s="4891">
        <f t="shared" ref="DW1025:DW1030" si="2738">IF(AN1025=1,1,0)</f>
        <v>0</v>
      </c>
      <c r="DX1025" s="372"/>
      <c r="DY1025" s="154">
        <f t="shared" ref="DY1025:DY1035" si="2739">IF(AO1025=1,1,0)</f>
        <v>0</v>
      </c>
      <c r="DZ1025" s="373"/>
      <c r="EA1025" s="154">
        <f t="shared" ref="EA1025:EA1031" si="2740">IF(AP1025=1,1,0)</f>
        <v>0</v>
      </c>
      <c r="EB1025" s="373"/>
      <c r="EC1025" s="269">
        <f t="shared" ref="EC1025:EC1031" si="2741">IF(AQ1025=1,1,0)</f>
        <v>0</v>
      </c>
      <c r="ED1025" s="376"/>
      <c r="EE1025" s="822">
        <f t="shared" ref="EE1025:EE1027" si="2742">IF(AV1025=0,0,1)</f>
        <v>0</v>
      </c>
      <c r="EF1025" s="377"/>
      <c r="EG1025" s="273"/>
      <c r="EH1025" s="274"/>
      <c r="EI1025" s="275"/>
      <c r="EJ1025" s="276"/>
      <c r="EK1025" s="275"/>
      <c r="EL1025" s="277"/>
      <c r="EM1025" s="278" t="str">
        <f t="shared" ref="EM1025:EM1031" si="2743">IF(CE1025="-"," ",IF(AR1025=1,1," "))</f>
        <v xml:space="preserve"> </v>
      </c>
      <c r="EN1025" s="372"/>
      <c r="EO1025" s="155">
        <f t="shared" ref="EO1025:EO1035" si="2744">IF(AT1025=1,1,0)</f>
        <v>0</v>
      </c>
      <c r="EP1025" s="373"/>
      <c r="ER1025" s="194"/>
      <c r="ET1025" s="154" t="str">
        <f t="shared" si="2596"/>
        <v>-</v>
      </c>
      <c r="EU1025" s="373"/>
      <c r="EV1025" s="154" t="str">
        <f t="shared" si="2597"/>
        <v>-</v>
      </c>
      <c r="EW1025" s="373"/>
      <c r="EX1025" s="154"/>
      <c r="EY1025" s="367"/>
      <c r="EZ1025" s="154"/>
      <c r="FA1025" s="367"/>
      <c r="FB1025" s="154"/>
      <c r="FC1025" s="367"/>
      <c r="FD1025" s="154"/>
      <c r="FE1025" s="367"/>
      <c r="FF1025" s="155"/>
      <c r="FG1025" s="367"/>
      <c r="FH1025" s="154"/>
      <c r="FI1025" s="367"/>
      <c r="FJ1025" s="154" t="str">
        <f t="shared" si="1662"/>
        <v>-</v>
      </c>
      <c r="FK1025" s="373"/>
      <c r="FL1025" s="155" t="str">
        <f t="shared" si="2598"/>
        <v>-</v>
      </c>
      <c r="FM1025" s="279"/>
      <c r="FN1025" s="1184"/>
      <c r="FO1025" s="280"/>
      <c r="FP1025" s="281"/>
      <c r="FQ1025" s="282"/>
      <c r="FS1025" s="281"/>
      <c r="FT1025" s="282"/>
    </row>
    <row r="1026" spans="1:176" ht="18.600000000000001" customHeight="1">
      <c r="A1026" s="228">
        <f t="shared" si="2504"/>
        <v>1016</v>
      </c>
      <c r="B1026" s="343" t="str">
        <f t="shared" si="2726"/>
        <v>4IE</v>
      </c>
      <c r="C1026" s="7721">
        <v>46447</v>
      </c>
      <c r="D1026" s="7728" t="s">
        <v>40</v>
      </c>
      <c r="E1026" s="7729" t="s">
        <v>2566</v>
      </c>
      <c r="F1026" s="1564"/>
      <c r="G1026" s="1263"/>
      <c r="H1026" s="1330" t="s">
        <v>630</v>
      </c>
      <c r="I1026" s="1264" t="s">
        <v>2596</v>
      </c>
      <c r="J1026" s="1264" t="s">
        <v>64</v>
      </c>
      <c r="K1026" s="599" t="s">
        <v>0</v>
      </c>
      <c r="L1026" s="600"/>
      <c r="M1026" s="354"/>
      <c r="N1026" s="353"/>
      <c r="O1026" s="354"/>
      <c r="P1026" s="353"/>
      <c r="Q1026" s="354"/>
      <c r="R1026" s="353"/>
      <c r="S1026" s="6275"/>
      <c r="T1026" s="353"/>
      <c r="U1026" s="355"/>
      <c r="V1026" s="353"/>
      <c r="W1026" s="356"/>
      <c r="X1026" s="357"/>
      <c r="Y1026" s="979"/>
      <c r="Z1026" s="979"/>
      <c r="AA1026" s="602"/>
      <c r="AB1026" s="979"/>
      <c r="AC1026" s="602"/>
      <c r="AD1026" s="361"/>
      <c r="AE1026" s="362">
        <v>2</v>
      </c>
      <c r="AF1026" s="363" t="str">
        <f t="shared" si="1081"/>
        <v>4IE</v>
      </c>
      <c r="AG1026" s="364"/>
      <c r="AH1026" s="364"/>
      <c r="AI1026" s="364"/>
      <c r="AJ1026" s="364"/>
      <c r="AK1026" s="364"/>
      <c r="AL1026" s="364"/>
      <c r="AM1026" s="364"/>
      <c r="AN1026" s="364"/>
      <c r="AO1026" s="364"/>
      <c r="AP1026" s="363"/>
      <c r="AQ1026" s="255"/>
      <c r="AR1026" s="255"/>
      <c r="AS1026" s="255"/>
      <c r="AT1026" s="255"/>
      <c r="AU1026" s="2843">
        <f t="shared" si="2727"/>
        <v>0</v>
      </c>
      <c r="AV1026" s="4008">
        <f t="shared" si="2728"/>
        <v>0</v>
      </c>
      <c r="AW1026" s="590">
        <f t="shared" si="2599"/>
        <v>1</v>
      </c>
      <c r="AX1026" s="369"/>
      <c r="AY1026" s="154">
        <f t="shared" si="2618"/>
        <v>1</v>
      </c>
      <c r="AZ1026" s="367"/>
      <c r="BA1026" s="154">
        <f t="shared" si="2619"/>
        <v>1</v>
      </c>
      <c r="BB1026" s="367"/>
      <c r="BC1026" s="368">
        <f t="shared" si="2600"/>
        <v>1</v>
      </c>
      <c r="BD1026" s="369"/>
      <c r="BE1026" s="4599">
        <f t="shared" si="2601"/>
        <v>1</v>
      </c>
      <c r="BF1026" s="367"/>
      <c r="BG1026" s="368">
        <f t="shared" si="2602"/>
        <v>1</v>
      </c>
      <c r="BH1026" s="367"/>
      <c r="BI1026" s="154">
        <f t="shared" si="2576"/>
        <v>1</v>
      </c>
      <c r="BJ1026" s="367"/>
      <c r="BK1026" s="154" t="str">
        <f t="shared" si="1417"/>
        <v>-</v>
      </c>
      <c r="BL1026" s="367"/>
      <c r="BM1026" s="154" t="str">
        <f t="shared" si="1418"/>
        <v>-</v>
      </c>
      <c r="BN1026" s="367"/>
      <c r="BO1026" s="155" t="str">
        <f t="shared" si="2577"/>
        <v>-</v>
      </c>
      <c r="BP1026" s="367"/>
      <c r="BQ1026" s="154" t="str">
        <f t="shared" si="2578"/>
        <v>-</v>
      </c>
      <c r="BR1026" s="369"/>
      <c r="BS1026" s="154" t="str">
        <f t="shared" si="1420"/>
        <v>-</v>
      </c>
      <c r="BT1026" s="369"/>
      <c r="BU1026" s="154" t="str">
        <f t="shared" si="1421"/>
        <v>-</v>
      </c>
      <c r="BV1026" s="369"/>
      <c r="BW1026" s="154" t="str">
        <f t="shared" si="1422"/>
        <v>-</v>
      </c>
      <c r="BX1026" s="367"/>
      <c r="BY1026" s="154" t="str">
        <f t="shared" si="1423"/>
        <v>-</v>
      </c>
      <c r="BZ1026" s="369"/>
      <c r="CA1026" s="154" t="str">
        <f t="shared" si="1424"/>
        <v>-</v>
      </c>
      <c r="CB1026" s="367"/>
      <c r="CC1026" s="154" t="str">
        <f t="shared" si="1425"/>
        <v>-</v>
      </c>
      <c r="CD1026" s="367"/>
      <c r="CE1026" s="2850" t="str">
        <f t="shared" si="2579"/>
        <v>-</v>
      </c>
      <c r="CF1026" s="2846"/>
      <c r="CG1026" s="2855" t="str">
        <f t="shared" si="2580"/>
        <v>-</v>
      </c>
      <c r="CH1026" s="2851"/>
      <c r="CI1026" s="2850" t="str">
        <f t="shared" si="1092"/>
        <v>-</v>
      </c>
      <c r="CJ1026" s="2846"/>
      <c r="CK1026" s="2850" t="str">
        <f t="shared" si="1093"/>
        <v>-</v>
      </c>
      <c r="CL1026" s="2851"/>
      <c r="CM1026" s="2850" t="str">
        <f t="shared" si="2581"/>
        <v>-</v>
      </c>
      <c r="CN1026" s="2851"/>
      <c r="CO1026" s="2855" t="str">
        <f t="shared" si="1094"/>
        <v>-</v>
      </c>
      <c r="CP1026" s="2851"/>
      <c r="CQ1026" s="2855" t="str">
        <f t="shared" si="1095"/>
        <v>-</v>
      </c>
      <c r="CR1026" s="2851"/>
      <c r="CS1026" s="2850" t="str">
        <f t="shared" si="2582"/>
        <v>-</v>
      </c>
      <c r="CT1026" s="2851"/>
      <c r="CU1026" s="2855"/>
      <c r="CV1026" s="2851"/>
      <c r="CW1026" s="2850" t="str">
        <f t="shared" si="2583"/>
        <v>-</v>
      </c>
      <c r="CX1026" s="2851"/>
      <c r="CY1026" s="2855" t="str">
        <f t="shared" si="1096"/>
        <v>-</v>
      </c>
      <c r="CZ1026" s="2851"/>
      <c r="DA1026" s="154" t="str">
        <f t="shared" si="2584"/>
        <v>-</v>
      </c>
      <c r="DB1026" s="369"/>
      <c r="DC1026" s="155" t="str">
        <f t="shared" si="1097"/>
        <v>-</v>
      </c>
      <c r="DD1026" s="367"/>
      <c r="DE1026" s="374">
        <f t="shared" si="2729"/>
        <v>0</v>
      </c>
      <c r="DF1026" s="373"/>
      <c r="DG1026" s="818">
        <f t="shared" si="2730"/>
        <v>0</v>
      </c>
      <c r="DH1026" s="372"/>
      <c r="DI1026" s="267">
        <f t="shared" si="2731"/>
        <v>0</v>
      </c>
      <c r="DJ1026" s="373"/>
      <c r="DK1026" s="374">
        <f t="shared" si="2732"/>
        <v>0</v>
      </c>
      <c r="DL1026" s="373"/>
      <c r="DM1026" s="375">
        <f t="shared" si="2733"/>
        <v>0</v>
      </c>
      <c r="DN1026" s="373"/>
      <c r="DO1026" s="155">
        <f t="shared" si="2734"/>
        <v>0</v>
      </c>
      <c r="DP1026" s="372"/>
      <c r="DQ1026" s="155">
        <f t="shared" si="2735"/>
        <v>0</v>
      </c>
      <c r="DR1026" s="373"/>
      <c r="DS1026" s="155">
        <f t="shared" si="2736"/>
        <v>0</v>
      </c>
      <c r="DT1026" s="372"/>
      <c r="DU1026" s="155">
        <f t="shared" si="2737"/>
        <v>0</v>
      </c>
      <c r="DV1026" s="373"/>
      <c r="DW1026" s="4891">
        <f t="shared" si="2738"/>
        <v>0</v>
      </c>
      <c r="DX1026" s="372"/>
      <c r="DY1026" s="154">
        <f t="shared" si="2739"/>
        <v>0</v>
      </c>
      <c r="DZ1026" s="373"/>
      <c r="EA1026" s="154">
        <f t="shared" si="2740"/>
        <v>0</v>
      </c>
      <c r="EB1026" s="373"/>
      <c r="EC1026" s="269">
        <f t="shared" si="2741"/>
        <v>0</v>
      </c>
      <c r="ED1026" s="376"/>
      <c r="EE1026" s="822">
        <f t="shared" si="2742"/>
        <v>0</v>
      </c>
      <c r="EF1026" s="377"/>
      <c r="EG1026" s="273"/>
      <c r="EH1026" s="274"/>
      <c r="EI1026" s="275"/>
      <c r="EJ1026" s="276"/>
      <c r="EK1026" s="275"/>
      <c r="EL1026" s="277"/>
      <c r="EM1026" s="278" t="str">
        <f t="shared" si="2743"/>
        <v xml:space="preserve"> </v>
      </c>
      <c r="EN1026" s="372"/>
      <c r="EO1026" s="155">
        <f t="shared" si="2744"/>
        <v>0</v>
      </c>
      <c r="EP1026" s="373"/>
      <c r="ER1026" s="194"/>
      <c r="ET1026" s="154" t="str">
        <f t="shared" si="2596"/>
        <v>-</v>
      </c>
      <c r="EU1026" s="373"/>
      <c r="EV1026" s="154" t="str">
        <f t="shared" si="2597"/>
        <v>-</v>
      </c>
      <c r="EW1026" s="373"/>
      <c r="EX1026" s="154"/>
      <c r="EY1026" s="367"/>
      <c r="EZ1026" s="154"/>
      <c r="FA1026" s="367"/>
      <c r="FB1026" s="154"/>
      <c r="FC1026" s="367"/>
      <c r="FD1026" s="154"/>
      <c r="FE1026" s="367"/>
      <c r="FF1026" s="155"/>
      <c r="FG1026" s="367"/>
      <c r="FH1026" s="154"/>
      <c r="FI1026" s="367"/>
      <c r="FJ1026" s="154" t="str">
        <f t="shared" si="1662"/>
        <v>-</v>
      </c>
      <c r="FK1026" s="373"/>
      <c r="FL1026" s="155" t="str">
        <f t="shared" si="2598"/>
        <v>-</v>
      </c>
      <c r="FM1026" s="279"/>
      <c r="FN1026" s="1184"/>
      <c r="FO1026" s="280"/>
      <c r="FP1026" s="281"/>
      <c r="FQ1026" s="282"/>
      <c r="FS1026" s="281"/>
      <c r="FT1026" s="282"/>
    </row>
    <row r="1027" spans="1:176" ht="18.600000000000001" customHeight="1">
      <c r="A1027" s="228">
        <f t="shared" si="2504"/>
        <v>1017</v>
      </c>
      <c r="B1027" s="343" t="str">
        <f t="shared" si="2726"/>
        <v>4IE</v>
      </c>
      <c r="C1027" s="7721">
        <v>46447</v>
      </c>
      <c r="D1027" s="7728" t="s">
        <v>40</v>
      </c>
      <c r="E1027" s="7729" t="s">
        <v>2567</v>
      </c>
      <c r="F1027" s="1564"/>
      <c r="G1027" s="1263"/>
      <c r="H1027" s="1330" t="s">
        <v>630</v>
      </c>
      <c r="I1027" s="1264" t="s">
        <v>2490</v>
      </c>
      <c r="J1027" s="1264" t="s">
        <v>64</v>
      </c>
      <c r="K1027" s="599" t="s">
        <v>0</v>
      </c>
      <c r="L1027" s="600"/>
      <c r="M1027" s="354"/>
      <c r="N1027" s="353"/>
      <c r="O1027" s="354"/>
      <c r="P1027" s="353"/>
      <c r="Q1027" s="354"/>
      <c r="R1027" s="353"/>
      <c r="S1027" s="354"/>
      <c r="T1027" s="353"/>
      <c r="U1027" s="355"/>
      <c r="V1027" s="353"/>
      <c r="W1027" s="356"/>
      <c r="X1027" s="357"/>
      <c r="Y1027" s="979"/>
      <c r="Z1027" s="979"/>
      <c r="AA1027" s="602"/>
      <c r="AB1027" s="979"/>
      <c r="AC1027" s="602"/>
      <c r="AD1027" s="361"/>
      <c r="AE1027" s="362">
        <v>2</v>
      </c>
      <c r="AF1027" s="363" t="str">
        <f t="shared" si="1081"/>
        <v>4IE</v>
      </c>
      <c r="AG1027" s="364"/>
      <c r="AH1027" s="364"/>
      <c r="AI1027" s="364"/>
      <c r="AJ1027" s="364"/>
      <c r="AK1027" s="364"/>
      <c r="AL1027" s="364"/>
      <c r="AM1027" s="364"/>
      <c r="AN1027" s="364"/>
      <c r="AO1027" s="364"/>
      <c r="AP1027" s="363"/>
      <c r="AQ1027" s="255"/>
      <c r="AR1027" s="255"/>
      <c r="AS1027" s="255"/>
      <c r="AT1027" s="255"/>
      <c r="AU1027" s="2843">
        <f t="shared" si="2727"/>
        <v>0</v>
      </c>
      <c r="AV1027" s="4008">
        <f t="shared" si="2728"/>
        <v>0</v>
      </c>
      <c r="AW1027" s="590">
        <f t="shared" si="2599"/>
        <v>1</v>
      </c>
      <c r="AX1027" s="369"/>
      <c r="AY1027" s="154">
        <f t="shared" si="2618"/>
        <v>1</v>
      </c>
      <c r="AZ1027" s="367"/>
      <c r="BA1027" s="154">
        <f t="shared" si="2619"/>
        <v>1</v>
      </c>
      <c r="BB1027" s="367"/>
      <c r="BC1027" s="368">
        <f t="shared" si="2600"/>
        <v>1</v>
      </c>
      <c r="BD1027" s="369"/>
      <c r="BE1027" s="4599">
        <f t="shared" si="2601"/>
        <v>1</v>
      </c>
      <c r="BF1027" s="367"/>
      <c r="BG1027" s="368">
        <f t="shared" si="2602"/>
        <v>1</v>
      </c>
      <c r="BH1027" s="367"/>
      <c r="BI1027" s="154">
        <f t="shared" si="2576"/>
        <v>1</v>
      </c>
      <c r="BJ1027" s="367"/>
      <c r="BK1027" s="154" t="str">
        <f t="shared" si="1417"/>
        <v>-</v>
      </c>
      <c r="BL1027" s="367"/>
      <c r="BM1027" s="154" t="str">
        <f t="shared" si="1418"/>
        <v>-</v>
      </c>
      <c r="BN1027" s="367"/>
      <c r="BO1027" s="155" t="str">
        <f t="shared" si="2577"/>
        <v>-</v>
      </c>
      <c r="BP1027" s="367"/>
      <c r="BQ1027" s="154" t="str">
        <f t="shared" si="2578"/>
        <v>-</v>
      </c>
      <c r="BR1027" s="369"/>
      <c r="BS1027" s="154" t="str">
        <f t="shared" si="1420"/>
        <v>-</v>
      </c>
      <c r="BT1027" s="369"/>
      <c r="BU1027" s="154" t="str">
        <f t="shared" si="1421"/>
        <v>-</v>
      </c>
      <c r="BV1027" s="369"/>
      <c r="BW1027" s="154" t="str">
        <f t="shared" si="1422"/>
        <v>-</v>
      </c>
      <c r="BX1027" s="367"/>
      <c r="BY1027" s="154" t="str">
        <f t="shared" si="1423"/>
        <v>-</v>
      </c>
      <c r="BZ1027" s="369"/>
      <c r="CA1027" s="154" t="str">
        <f t="shared" si="1424"/>
        <v>-</v>
      </c>
      <c r="CB1027" s="367"/>
      <c r="CC1027" s="154" t="str">
        <f t="shared" si="1425"/>
        <v>-</v>
      </c>
      <c r="CD1027" s="367"/>
      <c r="CE1027" s="2850" t="str">
        <f t="shared" si="2579"/>
        <v>-</v>
      </c>
      <c r="CF1027" s="2846"/>
      <c r="CG1027" s="2855" t="str">
        <f t="shared" si="2580"/>
        <v>-</v>
      </c>
      <c r="CH1027" s="2851"/>
      <c r="CI1027" s="2850" t="str">
        <f t="shared" si="1092"/>
        <v>-</v>
      </c>
      <c r="CJ1027" s="2846"/>
      <c r="CK1027" s="2850" t="str">
        <f t="shared" si="1093"/>
        <v>-</v>
      </c>
      <c r="CL1027" s="2851"/>
      <c r="CM1027" s="2850" t="str">
        <f t="shared" si="2581"/>
        <v>-</v>
      </c>
      <c r="CN1027" s="2851"/>
      <c r="CO1027" s="2855" t="str">
        <f t="shared" si="1094"/>
        <v>-</v>
      </c>
      <c r="CP1027" s="2851"/>
      <c r="CQ1027" s="2855" t="str">
        <f t="shared" si="1095"/>
        <v>-</v>
      </c>
      <c r="CR1027" s="2851"/>
      <c r="CS1027" s="2850" t="str">
        <f t="shared" si="2582"/>
        <v>-</v>
      </c>
      <c r="CT1027" s="2851"/>
      <c r="CU1027" s="2855"/>
      <c r="CV1027" s="2851"/>
      <c r="CW1027" s="2850" t="str">
        <f t="shared" si="2583"/>
        <v>-</v>
      </c>
      <c r="CX1027" s="2851"/>
      <c r="CY1027" s="2855" t="str">
        <f t="shared" si="1096"/>
        <v>-</v>
      </c>
      <c r="CZ1027" s="2851"/>
      <c r="DA1027" s="154" t="str">
        <f t="shared" si="2584"/>
        <v>-</v>
      </c>
      <c r="DB1027" s="369"/>
      <c r="DC1027" s="155" t="str">
        <f t="shared" si="1097"/>
        <v>-</v>
      </c>
      <c r="DD1027" s="367"/>
      <c r="DE1027" s="374">
        <f t="shared" si="2729"/>
        <v>0</v>
      </c>
      <c r="DF1027" s="373"/>
      <c r="DG1027" s="818">
        <f t="shared" si="2730"/>
        <v>0</v>
      </c>
      <c r="DH1027" s="372"/>
      <c r="DI1027" s="267">
        <f t="shared" si="2731"/>
        <v>0</v>
      </c>
      <c r="DJ1027" s="373"/>
      <c r="DK1027" s="374">
        <f t="shared" si="2732"/>
        <v>0</v>
      </c>
      <c r="DL1027" s="373"/>
      <c r="DM1027" s="375">
        <f t="shared" si="2733"/>
        <v>0</v>
      </c>
      <c r="DN1027" s="373"/>
      <c r="DO1027" s="155">
        <f t="shared" si="2734"/>
        <v>0</v>
      </c>
      <c r="DP1027" s="372"/>
      <c r="DQ1027" s="155">
        <f t="shared" si="2735"/>
        <v>0</v>
      </c>
      <c r="DR1027" s="373"/>
      <c r="DS1027" s="155">
        <f t="shared" si="2736"/>
        <v>0</v>
      </c>
      <c r="DT1027" s="372"/>
      <c r="DU1027" s="155">
        <f t="shared" si="2737"/>
        <v>0</v>
      </c>
      <c r="DV1027" s="373"/>
      <c r="DW1027" s="4891">
        <f t="shared" si="2738"/>
        <v>0</v>
      </c>
      <c r="DX1027" s="372"/>
      <c r="DY1027" s="154">
        <f t="shared" si="2739"/>
        <v>0</v>
      </c>
      <c r="DZ1027" s="373"/>
      <c r="EA1027" s="154">
        <f t="shared" si="2740"/>
        <v>0</v>
      </c>
      <c r="EB1027" s="373"/>
      <c r="EC1027" s="269">
        <f t="shared" si="2741"/>
        <v>0</v>
      </c>
      <c r="ED1027" s="376"/>
      <c r="EE1027" s="822">
        <f t="shared" si="2742"/>
        <v>0</v>
      </c>
      <c r="EF1027" s="377"/>
      <c r="EG1027" s="273"/>
      <c r="EH1027" s="274"/>
      <c r="EI1027" s="275"/>
      <c r="EJ1027" s="276"/>
      <c r="EK1027" s="275"/>
      <c r="EL1027" s="277"/>
      <c r="EM1027" s="278" t="str">
        <f t="shared" si="2743"/>
        <v xml:space="preserve"> </v>
      </c>
      <c r="EN1027" s="372"/>
      <c r="EO1027" s="155">
        <f t="shared" si="2744"/>
        <v>0</v>
      </c>
      <c r="EP1027" s="373"/>
      <c r="ER1027" s="194"/>
      <c r="ET1027" s="154" t="str">
        <f t="shared" si="2596"/>
        <v>-</v>
      </c>
      <c r="EU1027" s="373"/>
      <c r="EV1027" s="154" t="str">
        <f t="shared" si="2597"/>
        <v>-</v>
      </c>
      <c r="EW1027" s="373"/>
      <c r="EX1027" s="154"/>
      <c r="EY1027" s="367"/>
      <c r="EZ1027" s="154"/>
      <c r="FA1027" s="367"/>
      <c r="FB1027" s="154"/>
      <c r="FC1027" s="367"/>
      <c r="FD1027" s="154"/>
      <c r="FE1027" s="367"/>
      <c r="FF1027" s="155"/>
      <c r="FG1027" s="367"/>
      <c r="FH1027" s="154"/>
      <c r="FI1027" s="367"/>
      <c r="FJ1027" s="154" t="str">
        <f t="shared" si="1662"/>
        <v>-</v>
      </c>
      <c r="FK1027" s="373"/>
      <c r="FL1027" s="155" t="str">
        <f t="shared" si="2598"/>
        <v>-</v>
      </c>
      <c r="FM1027" s="279"/>
      <c r="FN1027" s="1184"/>
      <c r="FO1027" s="280"/>
      <c r="FP1027" s="281"/>
      <c r="FQ1027" s="282"/>
      <c r="FS1027" s="281"/>
      <c r="FT1027" s="282"/>
    </row>
    <row r="1028" spans="1:176" ht="18.600000000000001" customHeight="1">
      <c r="A1028" s="228">
        <f t="shared" si="2504"/>
        <v>1018</v>
      </c>
      <c r="B1028" s="343" t="str">
        <f t="shared" si="2726"/>
        <v>4IE</v>
      </c>
      <c r="C1028" s="7721">
        <v>46447</v>
      </c>
      <c r="D1028" s="7728" t="s">
        <v>40</v>
      </c>
      <c r="E1028" s="7729" t="s">
        <v>2568</v>
      </c>
      <c r="F1028" s="1564"/>
      <c r="G1028" s="1263"/>
      <c r="H1028" s="1330" t="s">
        <v>630</v>
      </c>
      <c r="I1028" s="1264" t="s">
        <v>2490</v>
      </c>
      <c r="J1028" s="1264" t="s">
        <v>64</v>
      </c>
      <c r="K1028" s="599" t="s">
        <v>0</v>
      </c>
      <c r="L1028" s="600"/>
      <c r="M1028" s="354"/>
      <c r="N1028" s="353"/>
      <c r="O1028" s="354"/>
      <c r="P1028" s="353"/>
      <c r="Q1028" s="354"/>
      <c r="R1028" s="353"/>
      <c r="S1028" s="354"/>
      <c r="T1028" s="353"/>
      <c r="U1028" s="355"/>
      <c r="V1028" s="353"/>
      <c r="W1028" s="6253"/>
      <c r="X1028" s="357"/>
      <c r="Y1028" s="979"/>
      <c r="Z1028" s="979"/>
      <c r="AA1028" s="602"/>
      <c r="AB1028" s="979"/>
      <c r="AC1028" s="602"/>
      <c r="AD1028" s="361"/>
      <c r="AE1028" s="362">
        <v>2</v>
      </c>
      <c r="AF1028" s="363" t="str">
        <f>IF($AE1028=0,"　",VLOOKUP($AE1028,ﾚｰｻﾞOP,69,0))</f>
        <v>4IE</v>
      </c>
      <c r="AG1028" s="364"/>
      <c r="AH1028" s="364"/>
      <c r="AI1028" s="364"/>
      <c r="AJ1028" s="364"/>
      <c r="AK1028" s="364"/>
      <c r="AL1028" s="364"/>
      <c r="AM1028" s="364"/>
      <c r="AN1028" s="364"/>
      <c r="AO1028" s="364"/>
      <c r="AP1028" s="363"/>
      <c r="AQ1028" s="255"/>
      <c r="AR1028" s="255"/>
      <c r="AS1028" s="255"/>
      <c r="AT1028" s="255"/>
      <c r="AU1028" s="2843">
        <f t="shared" si="2727"/>
        <v>0</v>
      </c>
      <c r="AV1028" s="4008">
        <f t="shared" si="2728"/>
        <v>0</v>
      </c>
      <c r="AW1028" s="590">
        <f t="shared" si="2599"/>
        <v>1</v>
      </c>
      <c r="AX1028" s="369"/>
      <c r="AY1028" s="154">
        <f>IF($AE1028=0,"　",VLOOKUP($AE1028,ﾚｰｻﾞOP,6,0))</f>
        <v>1</v>
      </c>
      <c r="AZ1028" s="367"/>
      <c r="BA1028" s="154">
        <f t="shared" si="2619"/>
        <v>1</v>
      </c>
      <c r="BB1028" s="367"/>
      <c r="BC1028" s="368">
        <f>IF($AE1028=0,"　",VLOOKUP($AE1028,ﾚｰｻﾞOP,8,0))</f>
        <v>1</v>
      </c>
      <c r="BD1028" s="369"/>
      <c r="BE1028" s="4599">
        <f>IF($AE1028=0,"　",VLOOKUP($AE1028,ﾚｰｻﾞOP,9,0))</f>
        <v>1</v>
      </c>
      <c r="BF1028" s="367"/>
      <c r="BG1028" s="368">
        <f>IF($AE1028=0,"　",VLOOKUP($AE1028,ﾚｰｻﾞOP,10,0))</f>
        <v>1</v>
      </c>
      <c r="BH1028" s="367"/>
      <c r="BI1028" s="154">
        <f>IF($AE1028=0,"　",VLOOKUP($AE1028,ﾚｰｻﾞOP,11,0))</f>
        <v>1</v>
      </c>
      <c r="BJ1028" s="367"/>
      <c r="BK1028" s="154" t="str">
        <f>IF($AE1028=0,"　",VLOOKUP($AE1028,ﾚｰｻﾞOP,57,0))</f>
        <v>-</v>
      </c>
      <c r="BL1028" s="367"/>
      <c r="BM1028" s="154" t="str">
        <f>IF($AE1028=0,"　",VLOOKUP($AE1028,ﾚｰｻﾞOP,58,0))</f>
        <v>-</v>
      </c>
      <c r="BN1028" s="367"/>
      <c r="BO1028" s="155" t="str">
        <f>IF($AE1028=0,"　",VLOOKUP($AE1028,ﾚｰｻﾞOP,59,0))</f>
        <v>-</v>
      </c>
      <c r="BP1028" s="367"/>
      <c r="BQ1028" s="154" t="str">
        <f>IF($AE1028=0,"　",VLOOKUP($AE1028,ﾚｰｻﾞOP,12,0))</f>
        <v>-</v>
      </c>
      <c r="BR1028" s="369"/>
      <c r="BS1028" s="154" t="str">
        <f>IF($AE1028=0,"　",VLOOKUP($AE1028,ﾚｰｻﾞOP,13,0))</f>
        <v>-</v>
      </c>
      <c r="BT1028" s="369"/>
      <c r="BU1028" s="154" t="str">
        <f>IF($AE1028=0,"　",VLOOKUP($AE1028,ﾚｰｻﾞOP,14,0))</f>
        <v>-</v>
      </c>
      <c r="BV1028" s="369"/>
      <c r="BW1028" s="154" t="str">
        <f>IF($AE1028=0,"　",VLOOKUP($AE1028,ﾚｰｻﾞOP,15,0))</f>
        <v>-</v>
      </c>
      <c r="BX1028" s="367"/>
      <c r="BY1028" s="154" t="str">
        <f>IF($AE1028=0,"　",VLOOKUP($AE1028,ﾚｰｻﾞOP,16,0))</f>
        <v>-</v>
      </c>
      <c r="BZ1028" s="369"/>
      <c r="CA1028" s="154" t="str">
        <f>IF($AE1028=0,"　",VLOOKUP($AE1028,ﾚｰｻﾞOP,17,0))</f>
        <v>-</v>
      </c>
      <c r="CB1028" s="367"/>
      <c r="CC1028" s="154" t="str">
        <f>IF($AE1028=0,"　",VLOOKUP($AE1028,ﾚｰｻﾞOP,18,0))</f>
        <v>-</v>
      </c>
      <c r="CD1028" s="367"/>
      <c r="CE1028" s="2850" t="str">
        <f>IF($AE1028=0,"　",VLOOKUP($AE1028,ﾚｰｻﾞOP,19,0))</f>
        <v>-</v>
      </c>
      <c r="CF1028" s="2846"/>
      <c r="CG1028" s="2855" t="str">
        <f>IF($AE1028=0,"　",VLOOKUP($AE1028,ﾚｰｻﾞOP,20,0))</f>
        <v>-</v>
      </c>
      <c r="CH1028" s="2851"/>
      <c r="CI1028" s="2850" t="str">
        <f>IF($AE1028=0,"　",VLOOKUP($AE1028,ﾚｰｻﾞOP,21,0))</f>
        <v>-</v>
      </c>
      <c r="CJ1028" s="2846"/>
      <c r="CK1028" s="2850" t="str">
        <f>IF($AE1028=0,"　",VLOOKUP($AE1028,ﾚｰｻﾞOP,22,0))</f>
        <v>-</v>
      </c>
      <c r="CL1028" s="2851"/>
      <c r="CM1028" s="2850" t="str">
        <f>IF($AE1028=0,"　",VLOOKUP($AE1028,ﾚｰｻﾞOP,23,0))</f>
        <v>-</v>
      </c>
      <c r="CN1028" s="2851"/>
      <c r="CO1028" s="2855" t="str">
        <f>IF($AE1028=0,"　",VLOOKUP($AE1028,ﾚｰｻﾞOP,24,0))</f>
        <v>-</v>
      </c>
      <c r="CP1028" s="2851"/>
      <c r="CQ1028" s="2855" t="str">
        <f>IF($AE1028=0,"　",VLOOKUP($AE1028,ﾚｰｻﾞOP,25,0))</f>
        <v>-</v>
      </c>
      <c r="CR1028" s="2851"/>
      <c r="CS1028" s="2850" t="str">
        <f>IF($AE1028=0,"　",VLOOKUP($AE1028,ﾚｰｻﾞOP,26,0))</f>
        <v>-</v>
      </c>
      <c r="CT1028" s="2851"/>
      <c r="CU1028" s="2855"/>
      <c r="CV1028" s="2851"/>
      <c r="CW1028" s="2850" t="str">
        <f>IF($AE1028=0,"　",VLOOKUP($AE1028,ﾚｰｻﾞOP,28,0))</f>
        <v>-</v>
      </c>
      <c r="CX1028" s="2851"/>
      <c r="CY1028" s="2855" t="str">
        <f>IF($AE1028=0,"　",VLOOKUP($AE1028,ﾚｰｻﾞOP,29,0))</f>
        <v>-</v>
      </c>
      <c r="CZ1028" s="2851"/>
      <c r="DA1028" s="154" t="str">
        <f>IF($AE1028=0,"　",VLOOKUP($AE1028,ﾚｰｻﾞOP,30,0))</f>
        <v>-</v>
      </c>
      <c r="DB1028" s="369"/>
      <c r="DC1028" s="155" t="str">
        <f>IF($AE1028=0,"　",VLOOKUP($AE1028,ﾚｰｻﾞOP,31,0))</f>
        <v>-</v>
      </c>
      <c r="DD1028" s="367"/>
      <c r="DE1028" s="374">
        <f>IF(AG1028=1,1,0)</f>
        <v>0</v>
      </c>
      <c r="DF1028" s="373"/>
      <c r="DG1028" s="818">
        <f t="shared" si="2730"/>
        <v>0</v>
      </c>
      <c r="DH1028" s="372"/>
      <c r="DI1028" s="267">
        <f t="shared" si="2731"/>
        <v>0</v>
      </c>
      <c r="DJ1028" s="373"/>
      <c r="DK1028" s="374">
        <f t="shared" si="2732"/>
        <v>0</v>
      </c>
      <c r="DL1028" s="373"/>
      <c r="DM1028" s="375">
        <f t="shared" si="2733"/>
        <v>0</v>
      </c>
      <c r="DN1028" s="373"/>
      <c r="DO1028" s="155">
        <f t="shared" si="2734"/>
        <v>0</v>
      </c>
      <c r="DP1028" s="372"/>
      <c r="DQ1028" s="155">
        <f t="shared" si="2735"/>
        <v>0</v>
      </c>
      <c r="DR1028" s="373"/>
      <c r="DS1028" s="155">
        <f t="shared" si="2736"/>
        <v>0</v>
      </c>
      <c r="DT1028" s="372"/>
      <c r="DU1028" s="155">
        <f t="shared" si="2737"/>
        <v>0</v>
      </c>
      <c r="DV1028" s="373"/>
      <c r="DW1028" s="4891">
        <f t="shared" si="2738"/>
        <v>0</v>
      </c>
      <c r="DX1028" s="372"/>
      <c r="DY1028" s="154">
        <f t="shared" si="2739"/>
        <v>0</v>
      </c>
      <c r="DZ1028" s="373"/>
      <c r="EA1028" s="154">
        <f t="shared" si="2740"/>
        <v>0</v>
      </c>
      <c r="EB1028" s="373"/>
      <c r="EC1028" s="269">
        <f t="shared" si="2741"/>
        <v>0</v>
      </c>
      <c r="ED1028" s="376"/>
      <c r="EE1028" s="6971">
        <f>IF(AV1028=0,0,1)</f>
        <v>0</v>
      </c>
      <c r="EF1028" s="7015"/>
      <c r="EG1028" s="273"/>
      <c r="EH1028" s="274"/>
      <c r="EI1028" s="275"/>
      <c r="EJ1028" s="276"/>
      <c r="EK1028" s="275"/>
      <c r="EL1028" s="277"/>
      <c r="EM1028" s="278" t="str">
        <f t="shared" si="2743"/>
        <v xml:space="preserve"> </v>
      </c>
      <c r="EN1028" s="372"/>
      <c r="EO1028" s="155">
        <f t="shared" si="2744"/>
        <v>0</v>
      </c>
      <c r="EP1028" s="373"/>
      <c r="ER1028" s="194"/>
      <c r="ET1028" s="154" t="str">
        <f t="shared" si="2596"/>
        <v>-</v>
      </c>
      <c r="EU1028" s="373"/>
      <c r="EV1028" s="154" t="str">
        <f>IF($AE1028=0,"　",VLOOKUP($AE1028,ﾚｰｻﾞOP,60,0))</f>
        <v>-</v>
      </c>
      <c r="EW1028" s="373"/>
      <c r="EX1028" s="154"/>
      <c r="EY1028" s="367"/>
      <c r="EZ1028" s="154"/>
      <c r="FA1028" s="367"/>
      <c r="FB1028" s="154"/>
      <c r="FC1028" s="367"/>
      <c r="FD1028" s="154"/>
      <c r="FE1028" s="367"/>
      <c r="FF1028" s="155"/>
      <c r="FG1028" s="367"/>
      <c r="FH1028" s="154"/>
      <c r="FI1028" s="367"/>
      <c r="FJ1028" s="154" t="str">
        <f>IF($AE1028=0,"　",VLOOKUP($AE1028,ﾚｰｻﾞOP,67,0))</f>
        <v>-</v>
      </c>
      <c r="FK1028" s="373"/>
      <c r="FL1028" s="155" t="str">
        <f>IF($AE1028=0,"　",VLOOKUP($AE1028,ﾚｰｻﾞOP,68,0))</f>
        <v>-</v>
      </c>
      <c r="FM1028" s="279"/>
      <c r="FN1028" s="1184"/>
      <c r="FO1028" s="280"/>
      <c r="FP1028" s="281"/>
      <c r="FQ1028" s="282"/>
      <c r="FS1028" s="281"/>
      <c r="FT1028" s="282"/>
    </row>
    <row r="1029" spans="1:176" ht="18.600000000000001" customHeight="1">
      <c r="A1029" s="228">
        <f t="shared" si="2504"/>
        <v>1019</v>
      </c>
      <c r="B1029" s="343" t="str">
        <f t="shared" si="2726"/>
        <v>4IE</v>
      </c>
      <c r="C1029" s="7721">
        <v>46447</v>
      </c>
      <c r="D1029" s="7728" t="s">
        <v>615</v>
      </c>
      <c r="E1029" s="7729" t="s">
        <v>2569</v>
      </c>
      <c r="F1029" s="1564"/>
      <c r="G1029" s="1263"/>
      <c r="H1029" s="1330" t="s">
        <v>630</v>
      </c>
      <c r="I1029" s="1264" t="s">
        <v>2487</v>
      </c>
      <c r="J1029" s="1264" t="s">
        <v>64</v>
      </c>
      <c r="K1029" s="599" t="s">
        <v>0</v>
      </c>
      <c r="L1029" s="600"/>
      <c r="M1029" s="354"/>
      <c r="N1029" s="353"/>
      <c r="O1029" s="354"/>
      <c r="P1029" s="353"/>
      <c r="Q1029" s="354"/>
      <c r="R1029" s="353"/>
      <c r="S1029" s="354"/>
      <c r="T1029" s="353"/>
      <c r="U1029" s="355"/>
      <c r="V1029" s="353"/>
      <c r="W1029" s="5639"/>
      <c r="X1029" s="357"/>
      <c r="Y1029" s="979"/>
      <c r="Z1029" s="979"/>
      <c r="AA1029" s="602"/>
      <c r="AB1029" s="979"/>
      <c r="AC1029" s="602"/>
      <c r="AD1029" s="361"/>
      <c r="AE1029" s="362">
        <v>3</v>
      </c>
      <c r="AF1029" s="363" t="str">
        <f>IF($AE1029=0,"　",VLOOKUP($AE1029,ﾚｰｻﾞOP,69,0))</f>
        <v>4IE</v>
      </c>
      <c r="AG1029" s="364"/>
      <c r="AH1029" s="364"/>
      <c r="AI1029" s="364"/>
      <c r="AJ1029" s="364"/>
      <c r="AK1029" s="364"/>
      <c r="AL1029" s="364"/>
      <c r="AM1029" s="364"/>
      <c r="AN1029" s="364"/>
      <c r="AO1029" s="364"/>
      <c r="AP1029" s="363"/>
      <c r="AQ1029" s="255"/>
      <c r="AR1029" s="255"/>
      <c r="AS1029" s="255"/>
      <c r="AT1029" s="255"/>
      <c r="AU1029" s="2843">
        <f t="shared" si="2727"/>
        <v>0</v>
      </c>
      <c r="AV1029" s="4008">
        <f t="shared" si="2728"/>
        <v>0</v>
      </c>
      <c r="AW1029" s="590">
        <f t="shared" si="2599"/>
        <v>1</v>
      </c>
      <c r="AX1029" s="369"/>
      <c r="AY1029" s="154">
        <f>IF($AE1029=0,"　",VLOOKUP($AE1029,ﾚｰｻﾞOP,6,0))</f>
        <v>1</v>
      </c>
      <c r="AZ1029" s="367"/>
      <c r="BA1029" s="154">
        <f t="shared" si="2619"/>
        <v>1</v>
      </c>
      <c r="BB1029" s="367"/>
      <c r="BC1029" s="368">
        <f>IF($AE1029=0,"　",VLOOKUP($AE1029,ﾚｰｻﾞOP,8,0))</f>
        <v>1</v>
      </c>
      <c r="BD1029" s="369"/>
      <c r="BE1029" s="4599">
        <f>IF($AE1029=0,"　",VLOOKUP($AE1029,ﾚｰｻﾞOP,9,0))</f>
        <v>1</v>
      </c>
      <c r="BF1029" s="367"/>
      <c r="BG1029" s="368">
        <f>IF($AE1029=0,"　",VLOOKUP($AE1029,ﾚｰｻﾞOP,10,0))</f>
        <v>1</v>
      </c>
      <c r="BH1029" s="367"/>
      <c r="BI1029" s="154">
        <f>IF($AE1029=0,"　",VLOOKUP($AE1029,ﾚｰｻﾞOP,11,0))</f>
        <v>1</v>
      </c>
      <c r="BJ1029" s="367"/>
      <c r="BK1029" s="154" t="str">
        <f>IF($AE1029=0,"　",VLOOKUP($AE1029,ﾚｰｻﾞOP,57,0))</f>
        <v>-</v>
      </c>
      <c r="BL1029" s="367"/>
      <c r="BM1029" s="154" t="str">
        <f>IF($AE1029=0,"　",VLOOKUP($AE1029,ﾚｰｻﾞOP,58,0))</f>
        <v>-</v>
      </c>
      <c r="BN1029" s="367"/>
      <c r="BO1029" s="155" t="str">
        <f>IF($AE1029=0,"　",VLOOKUP($AE1029,ﾚｰｻﾞOP,59,0))</f>
        <v>-</v>
      </c>
      <c r="BP1029" s="367"/>
      <c r="BQ1029" s="154" t="str">
        <f>IF($AE1029=0,"　",VLOOKUP($AE1029,ﾚｰｻﾞOP,12,0))</f>
        <v>-</v>
      </c>
      <c r="BR1029" s="369"/>
      <c r="BS1029" s="154" t="str">
        <f>IF($AE1029=0,"　",VLOOKUP($AE1029,ﾚｰｻﾞOP,13,0))</f>
        <v>-</v>
      </c>
      <c r="BT1029" s="369"/>
      <c r="BU1029" s="154" t="str">
        <f>IF($AE1029=0,"　",VLOOKUP($AE1029,ﾚｰｻﾞOP,14,0))</f>
        <v>-</v>
      </c>
      <c r="BV1029" s="369"/>
      <c r="BW1029" s="154" t="str">
        <f>IF($AE1029=0,"　",VLOOKUP($AE1029,ﾚｰｻﾞOP,15,0))</f>
        <v>-</v>
      </c>
      <c r="BX1029" s="367"/>
      <c r="BY1029" s="154" t="str">
        <f>IF($AE1029=0,"　",VLOOKUP($AE1029,ﾚｰｻﾞOP,16,0))</f>
        <v>-</v>
      </c>
      <c r="BZ1029" s="369"/>
      <c r="CA1029" s="154" t="str">
        <f>IF($AE1029=0,"　",VLOOKUP($AE1029,ﾚｰｻﾞOP,17,0))</f>
        <v>-</v>
      </c>
      <c r="CB1029" s="367"/>
      <c r="CC1029" s="154" t="str">
        <f>IF($AE1029=0,"　",VLOOKUP($AE1029,ﾚｰｻﾞOP,18,0))</f>
        <v>-</v>
      </c>
      <c r="CD1029" s="367"/>
      <c r="CE1029" s="2850" t="str">
        <f>IF($AE1029=0,"　",VLOOKUP($AE1029,ﾚｰｻﾞOP,19,0))</f>
        <v>-</v>
      </c>
      <c r="CF1029" s="2846"/>
      <c r="CG1029" s="2855" t="str">
        <f>IF($AE1029=0,"　",VLOOKUP($AE1029,ﾚｰｻﾞOP,20,0))</f>
        <v>-</v>
      </c>
      <c r="CH1029" s="2851"/>
      <c r="CI1029" s="2850" t="str">
        <f>IF($AE1029=0,"　",VLOOKUP($AE1029,ﾚｰｻﾞOP,21,0))</f>
        <v>-</v>
      </c>
      <c r="CJ1029" s="2846"/>
      <c r="CK1029" s="2850" t="str">
        <f>IF($AE1029=0,"　",VLOOKUP($AE1029,ﾚｰｻﾞOP,22,0))</f>
        <v>-</v>
      </c>
      <c r="CL1029" s="2851"/>
      <c r="CM1029" s="2850" t="str">
        <f>IF($AE1029=0,"　",VLOOKUP($AE1029,ﾚｰｻﾞOP,23,0))</f>
        <v>-</v>
      </c>
      <c r="CN1029" s="2851"/>
      <c r="CO1029" s="2855" t="str">
        <f>IF($AE1029=0,"　",VLOOKUP($AE1029,ﾚｰｻﾞOP,24,0))</f>
        <v>-</v>
      </c>
      <c r="CP1029" s="2851"/>
      <c r="CQ1029" s="2855" t="str">
        <f>IF($AE1029=0,"　",VLOOKUP($AE1029,ﾚｰｻﾞOP,25,0))</f>
        <v>-</v>
      </c>
      <c r="CR1029" s="2851"/>
      <c r="CS1029" s="2850" t="str">
        <f>IF($AE1029=0,"　",VLOOKUP($AE1029,ﾚｰｻﾞOP,26,0))</f>
        <v>-</v>
      </c>
      <c r="CT1029" s="2851"/>
      <c r="CU1029" s="2855"/>
      <c r="CV1029" s="2851"/>
      <c r="CW1029" s="2850" t="str">
        <f>IF($AE1029=0,"　",VLOOKUP($AE1029,ﾚｰｻﾞOP,28,0))</f>
        <v>-</v>
      </c>
      <c r="CX1029" s="2851"/>
      <c r="CY1029" s="2855" t="str">
        <f>IF($AE1029=0,"　",VLOOKUP($AE1029,ﾚｰｻﾞOP,29,0))</f>
        <v>-</v>
      </c>
      <c r="CZ1029" s="2851"/>
      <c r="DA1029" s="154" t="str">
        <f>IF($AE1029=0,"　",VLOOKUP($AE1029,ﾚｰｻﾞOP,30,0))</f>
        <v>-</v>
      </c>
      <c r="DB1029" s="369"/>
      <c r="DC1029" s="155" t="str">
        <f>IF($AE1029=0,"　",VLOOKUP($AE1029,ﾚｰｻﾞOP,31,0))</f>
        <v>-</v>
      </c>
      <c r="DD1029" s="367"/>
      <c r="DE1029" s="374">
        <f>IF(AG1029=1,1,0)</f>
        <v>0</v>
      </c>
      <c r="DF1029" s="373"/>
      <c r="DG1029" s="818">
        <f t="shared" si="2730"/>
        <v>0</v>
      </c>
      <c r="DH1029" s="372"/>
      <c r="DI1029" s="267">
        <f t="shared" si="2731"/>
        <v>0</v>
      </c>
      <c r="DJ1029" s="373"/>
      <c r="DK1029" s="374">
        <f t="shared" si="2732"/>
        <v>0</v>
      </c>
      <c r="DL1029" s="373"/>
      <c r="DM1029" s="375">
        <f t="shared" si="2733"/>
        <v>0</v>
      </c>
      <c r="DN1029" s="373"/>
      <c r="DO1029" s="155">
        <f t="shared" si="2734"/>
        <v>0</v>
      </c>
      <c r="DP1029" s="372"/>
      <c r="DQ1029" s="155">
        <f t="shared" si="2735"/>
        <v>0</v>
      </c>
      <c r="DR1029" s="373"/>
      <c r="DS1029" s="155">
        <f t="shared" si="2736"/>
        <v>0</v>
      </c>
      <c r="DT1029" s="372"/>
      <c r="DU1029" s="155">
        <f t="shared" si="2737"/>
        <v>0</v>
      </c>
      <c r="DV1029" s="373"/>
      <c r="DW1029" s="4891">
        <f t="shared" si="2738"/>
        <v>0</v>
      </c>
      <c r="DX1029" s="372"/>
      <c r="DY1029" s="154">
        <f t="shared" si="2739"/>
        <v>0</v>
      </c>
      <c r="DZ1029" s="373"/>
      <c r="EA1029" s="154">
        <f t="shared" si="2740"/>
        <v>0</v>
      </c>
      <c r="EB1029" s="373"/>
      <c r="EC1029" s="269">
        <f t="shared" si="2741"/>
        <v>0</v>
      </c>
      <c r="ED1029" s="376"/>
      <c r="EE1029" s="6971">
        <f>IF(AV1029=0,0,1)</f>
        <v>0</v>
      </c>
      <c r="EF1029" s="7015"/>
      <c r="EG1029" s="273"/>
      <c r="EH1029" s="274"/>
      <c r="EI1029" s="275"/>
      <c r="EJ1029" s="276"/>
      <c r="EK1029" s="275"/>
      <c r="EL1029" s="277"/>
      <c r="EM1029" s="278" t="str">
        <f t="shared" si="2743"/>
        <v xml:space="preserve"> </v>
      </c>
      <c r="EN1029" s="372"/>
      <c r="EO1029" s="155">
        <f t="shared" si="2744"/>
        <v>0</v>
      </c>
      <c r="EP1029" s="373"/>
      <c r="ER1029" s="194"/>
      <c r="ET1029" s="154" t="str">
        <f t="shared" si="2596"/>
        <v>-</v>
      </c>
      <c r="EU1029" s="373"/>
      <c r="EV1029" s="154" t="str">
        <f>IF($AE1029=0,"　",VLOOKUP($AE1029,ﾚｰｻﾞOP,60,0))</f>
        <v>-</v>
      </c>
      <c r="EW1029" s="373"/>
      <c r="EX1029" s="154"/>
      <c r="EY1029" s="367"/>
      <c r="EZ1029" s="154"/>
      <c r="FA1029" s="367"/>
      <c r="FB1029" s="154"/>
      <c r="FC1029" s="367"/>
      <c r="FD1029" s="154"/>
      <c r="FE1029" s="367"/>
      <c r="FF1029" s="155"/>
      <c r="FG1029" s="367"/>
      <c r="FH1029" s="154"/>
      <c r="FI1029" s="367"/>
      <c r="FJ1029" s="154" t="str">
        <f>IF($AE1029=0,"　",VLOOKUP($AE1029,ﾚｰｻﾞOP,67,0))</f>
        <v>-</v>
      </c>
      <c r="FK1029" s="373"/>
      <c r="FL1029" s="155" t="str">
        <f>IF($AE1029=0,"　",VLOOKUP($AE1029,ﾚｰｻﾞOP,68,0))</f>
        <v>-</v>
      </c>
      <c r="FM1029" s="279"/>
      <c r="FN1029" s="1184"/>
      <c r="FO1029" s="280"/>
      <c r="FP1029" s="281"/>
      <c r="FQ1029" s="282"/>
      <c r="FS1029" s="281"/>
      <c r="FT1029" s="282"/>
    </row>
    <row r="1030" spans="1:176" ht="18.600000000000001" customHeight="1">
      <c r="A1030" s="228">
        <f t="shared" si="2504"/>
        <v>1020</v>
      </c>
      <c r="B1030" s="343" t="str">
        <f t="shared" si="2726"/>
        <v>4IE</v>
      </c>
      <c r="C1030" s="7721">
        <v>46447</v>
      </c>
      <c r="D1030" s="7728" t="s">
        <v>615</v>
      </c>
      <c r="E1030" s="7729" t="s">
        <v>2570</v>
      </c>
      <c r="F1030" s="1564"/>
      <c r="G1030" s="1263"/>
      <c r="H1030" s="1330" t="s">
        <v>630</v>
      </c>
      <c r="I1030" s="1264" t="s">
        <v>2487</v>
      </c>
      <c r="J1030" s="1264" t="s">
        <v>64</v>
      </c>
      <c r="K1030" s="599" t="s">
        <v>0</v>
      </c>
      <c r="L1030" s="600"/>
      <c r="M1030" s="354"/>
      <c r="N1030" s="353"/>
      <c r="O1030" s="354"/>
      <c r="P1030" s="353"/>
      <c r="Q1030" s="354"/>
      <c r="R1030" s="353"/>
      <c r="S1030" s="354"/>
      <c r="T1030" s="353"/>
      <c r="U1030" s="5638"/>
      <c r="V1030" s="353"/>
      <c r="W1030" s="6278"/>
      <c r="X1030" s="357"/>
      <c r="Y1030" s="7546"/>
      <c r="Z1030" s="7546"/>
      <c r="AA1030" s="602"/>
      <c r="AB1030" s="979"/>
      <c r="AC1030" s="602"/>
      <c r="AD1030" s="361"/>
      <c r="AE1030" s="362">
        <v>3</v>
      </c>
      <c r="AF1030" s="363" t="str">
        <f>IF($AE1030=0,"　",VLOOKUP($AE1030,ﾚｰｻﾞOP,69,0))</f>
        <v>4IE</v>
      </c>
      <c r="AG1030" s="364"/>
      <c r="AH1030" s="364"/>
      <c r="AI1030" s="364"/>
      <c r="AJ1030" s="364"/>
      <c r="AK1030" s="364"/>
      <c r="AL1030" s="364"/>
      <c r="AM1030" s="364"/>
      <c r="AN1030" s="364"/>
      <c r="AO1030" s="364"/>
      <c r="AP1030" s="363"/>
      <c r="AQ1030" s="255"/>
      <c r="AR1030" s="255"/>
      <c r="AS1030" s="255"/>
      <c r="AT1030" s="255"/>
      <c r="AU1030" s="2843">
        <f t="shared" si="2727"/>
        <v>0</v>
      </c>
      <c r="AV1030" s="4008">
        <f t="shared" si="2728"/>
        <v>0</v>
      </c>
      <c r="AW1030" s="590">
        <f t="shared" si="2599"/>
        <v>1</v>
      </c>
      <c r="AX1030" s="369"/>
      <c r="AY1030" s="154">
        <f>IF($AE1030=0,"　",VLOOKUP($AE1030,ﾚｰｻﾞOP,6,0))</f>
        <v>1</v>
      </c>
      <c r="AZ1030" s="367"/>
      <c r="BA1030" s="154">
        <f t="shared" si="2619"/>
        <v>1</v>
      </c>
      <c r="BB1030" s="367"/>
      <c r="BC1030" s="368">
        <f>IF($AE1030=0,"　",VLOOKUP($AE1030,ﾚｰｻﾞOP,8,0))</f>
        <v>1</v>
      </c>
      <c r="BD1030" s="369"/>
      <c r="BE1030" s="4599">
        <f>IF($AE1030=0,"　",VLOOKUP($AE1030,ﾚｰｻﾞOP,9,0))</f>
        <v>1</v>
      </c>
      <c r="BF1030" s="367"/>
      <c r="BG1030" s="368">
        <f>IF($AE1030=0,"　",VLOOKUP($AE1030,ﾚｰｻﾞOP,10,0))</f>
        <v>1</v>
      </c>
      <c r="BH1030" s="367"/>
      <c r="BI1030" s="154">
        <f>IF($AE1030=0,"　",VLOOKUP($AE1030,ﾚｰｻﾞOP,11,0))</f>
        <v>1</v>
      </c>
      <c r="BJ1030" s="367"/>
      <c r="BK1030" s="154" t="str">
        <f>IF($AE1030=0,"　",VLOOKUP($AE1030,ﾚｰｻﾞOP,57,0))</f>
        <v>-</v>
      </c>
      <c r="BL1030" s="367"/>
      <c r="BM1030" s="154" t="str">
        <f>IF($AE1030=0,"　",VLOOKUP($AE1030,ﾚｰｻﾞOP,58,0))</f>
        <v>-</v>
      </c>
      <c r="BN1030" s="367"/>
      <c r="BO1030" s="155" t="str">
        <f>IF($AE1030=0,"　",VLOOKUP($AE1030,ﾚｰｻﾞOP,59,0))</f>
        <v>-</v>
      </c>
      <c r="BP1030" s="367"/>
      <c r="BQ1030" s="154" t="str">
        <f>IF($AE1030=0,"　",VLOOKUP($AE1030,ﾚｰｻﾞOP,12,0))</f>
        <v>-</v>
      </c>
      <c r="BR1030" s="369"/>
      <c r="BS1030" s="154" t="str">
        <f>IF($AE1030=0,"　",VLOOKUP($AE1030,ﾚｰｻﾞOP,13,0))</f>
        <v>-</v>
      </c>
      <c r="BT1030" s="369"/>
      <c r="BU1030" s="154" t="str">
        <f>IF($AE1030=0,"　",VLOOKUP($AE1030,ﾚｰｻﾞOP,14,0))</f>
        <v>-</v>
      </c>
      <c r="BV1030" s="369"/>
      <c r="BW1030" s="154" t="str">
        <f>IF($AE1030=0,"　",VLOOKUP($AE1030,ﾚｰｻﾞOP,15,0))</f>
        <v>-</v>
      </c>
      <c r="BX1030" s="367"/>
      <c r="BY1030" s="154" t="str">
        <f>IF($AE1030=0,"　",VLOOKUP($AE1030,ﾚｰｻﾞOP,16,0))</f>
        <v>-</v>
      </c>
      <c r="BZ1030" s="369"/>
      <c r="CA1030" s="154" t="str">
        <f>IF($AE1030=0,"　",VLOOKUP($AE1030,ﾚｰｻﾞOP,17,0))</f>
        <v>-</v>
      </c>
      <c r="CB1030" s="367"/>
      <c r="CC1030" s="154" t="str">
        <f>IF($AE1030=0,"　",VLOOKUP($AE1030,ﾚｰｻﾞOP,18,0))</f>
        <v>-</v>
      </c>
      <c r="CD1030" s="367"/>
      <c r="CE1030" s="2850" t="str">
        <f>IF($AE1030=0,"　",VLOOKUP($AE1030,ﾚｰｻﾞOP,19,0))</f>
        <v>-</v>
      </c>
      <c r="CF1030" s="2846"/>
      <c r="CG1030" s="2855" t="str">
        <f>IF($AE1030=0,"　",VLOOKUP($AE1030,ﾚｰｻﾞOP,20,0))</f>
        <v>-</v>
      </c>
      <c r="CH1030" s="2851"/>
      <c r="CI1030" s="2850" t="str">
        <f>IF($AE1030=0,"　",VLOOKUP($AE1030,ﾚｰｻﾞOP,21,0))</f>
        <v>-</v>
      </c>
      <c r="CJ1030" s="2846"/>
      <c r="CK1030" s="2850" t="str">
        <f>IF($AE1030=0,"　",VLOOKUP($AE1030,ﾚｰｻﾞOP,22,0))</f>
        <v>-</v>
      </c>
      <c r="CL1030" s="2851"/>
      <c r="CM1030" s="2850" t="str">
        <f>IF($AE1030=0,"　",VLOOKUP($AE1030,ﾚｰｻﾞOP,23,0))</f>
        <v>-</v>
      </c>
      <c r="CN1030" s="2851"/>
      <c r="CO1030" s="2855" t="str">
        <f>IF($AE1030=0,"　",VLOOKUP($AE1030,ﾚｰｻﾞOP,24,0))</f>
        <v>-</v>
      </c>
      <c r="CP1030" s="2851"/>
      <c r="CQ1030" s="2855" t="str">
        <f>IF($AE1030=0,"　",VLOOKUP($AE1030,ﾚｰｻﾞOP,25,0))</f>
        <v>-</v>
      </c>
      <c r="CR1030" s="2851"/>
      <c r="CS1030" s="2850" t="str">
        <f>IF($AE1030=0,"　",VLOOKUP($AE1030,ﾚｰｻﾞOP,26,0))</f>
        <v>-</v>
      </c>
      <c r="CT1030" s="2851"/>
      <c r="CU1030" s="2855"/>
      <c r="CV1030" s="2851"/>
      <c r="CW1030" s="2850" t="str">
        <f>IF($AE1030=0,"　",VLOOKUP($AE1030,ﾚｰｻﾞOP,28,0))</f>
        <v>-</v>
      </c>
      <c r="CX1030" s="2851"/>
      <c r="CY1030" s="2855" t="str">
        <f>IF($AE1030=0,"　",VLOOKUP($AE1030,ﾚｰｻﾞOP,29,0))</f>
        <v>-</v>
      </c>
      <c r="CZ1030" s="2851"/>
      <c r="DA1030" s="154" t="str">
        <f>IF($AE1030=0,"　",VLOOKUP($AE1030,ﾚｰｻﾞOP,30,0))</f>
        <v>-</v>
      </c>
      <c r="DB1030" s="369"/>
      <c r="DC1030" s="155" t="str">
        <f>IF($AE1030=0,"　",VLOOKUP($AE1030,ﾚｰｻﾞOP,31,0))</f>
        <v>-</v>
      </c>
      <c r="DD1030" s="367"/>
      <c r="DE1030" s="374">
        <f>IF(AG1030=1,1,0)</f>
        <v>0</v>
      </c>
      <c r="DF1030" s="373"/>
      <c r="DG1030" s="818">
        <f t="shared" si="2730"/>
        <v>0</v>
      </c>
      <c r="DH1030" s="372"/>
      <c r="DI1030" s="267">
        <f t="shared" si="2731"/>
        <v>0</v>
      </c>
      <c r="DJ1030" s="373"/>
      <c r="DK1030" s="374">
        <f t="shared" si="2732"/>
        <v>0</v>
      </c>
      <c r="DL1030" s="373"/>
      <c r="DM1030" s="375">
        <f t="shared" si="2733"/>
        <v>0</v>
      </c>
      <c r="DN1030" s="373"/>
      <c r="DO1030" s="155">
        <f t="shared" si="2734"/>
        <v>0</v>
      </c>
      <c r="DP1030" s="372"/>
      <c r="DQ1030" s="155">
        <f t="shared" si="2735"/>
        <v>0</v>
      </c>
      <c r="DR1030" s="373"/>
      <c r="DS1030" s="155">
        <f t="shared" si="2736"/>
        <v>0</v>
      </c>
      <c r="DT1030" s="372"/>
      <c r="DU1030" s="155">
        <f t="shared" si="2737"/>
        <v>0</v>
      </c>
      <c r="DV1030" s="373"/>
      <c r="DW1030" s="4891">
        <f t="shared" si="2738"/>
        <v>0</v>
      </c>
      <c r="DX1030" s="372"/>
      <c r="DY1030" s="154">
        <f t="shared" si="2739"/>
        <v>0</v>
      </c>
      <c r="DZ1030" s="373"/>
      <c r="EA1030" s="154">
        <f t="shared" si="2740"/>
        <v>0</v>
      </c>
      <c r="EB1030" s="373"/>
      <c r="EC1030" s="269">
        <f t="shared" si="2741"/>
        <v>0</v>
      </c>
      <c r="ED1030" s="376"/>
      <c r="EE1030" s="6971">
        <f>IF(AV1030=0,0,1)</f>
        <v>0</v>
      </c>
      <c r="EF1030" s="377"/>
      <c r="EG1030" s="273"/>
      <c r="EH1030" s="274"/>
      <c r="EI1030" s="275"/>
      <c r="EJ1030" s="276"/>
      <c r="EK1030" s="275"/>
      <c r="EL1030" s="277"/>
      <c r="EM1030" s="278" t="str">
        <f t="shared" si="2743"/>
        <v xml:space="preserve"> </v>
      </c>
      <c r="EN1030" s="372"/>
      <c r="EO1030" s="155">
        <f t="shared" si="2744"/>
        <v>0</v>
      </c>
      <c r="EP1030" s="373"/>
      <c r="ER1030" s="194"/>
      <c r="ET1030" s="154" t="str">
        <f t="shared" si="2596"/>
        <v>-</v>
      </c>
      <c r="EU1030" s="373"/>
      <c r="EV1030" s="154" t="str">
        <f>IF($AE1030=0,"　",VLOOKUP($AE1030,ﾚｰｻﾞOP,60,0))</f>
        <v>-</v>
      </c>
      <c r="EW1030" s="373"/>
      <c r="EX1030" s="154"/>
      <c r="EY1030" s="367"/>
      <c r="EZ1030" s="154"/>
      <c r="FA1030" s="367"/>
      <c r="FB1030" s="154"/>
      <c r="FC1030" s="367"/>
      <c r="FD1030" s="154"/>
      <c r="FE1030" s="367"/>
      <c r="FF1030" s="155"/>
      <c r="FG1030" s="367"/>
      <c r="FH1030" s="154"/>
      <c r="FI1030" s="367"/>
      <c r="FJ1030" s="154" t="str">
        <f>IF($AE1030=0,"　",VLOOKUP($AE1030,ﾚｰｻﾞOP,67,0))</f>
        <v>-</v>
      </c>
      <c r="FK1030" s="373"/>
      <c r="FL1030" s="155" t="str">
        <f>IF($AE1030=0,"　",VLOOKUP($AE1030,ﾚｰｻﾞOP,68,0))</f>
        <v>-</v>
      </c>
      <c r="FM1030" s="279"/>
      <c r="FN1030" s="1184"/>
      <c r="FO1030" s="280"/>
      <c r="FP1030" s="281"/>
      <c r="FQ1030" s="282"/>
      <c r="FS1030" s="281"/>
      <c r="FT1030" s="282"/>
    </row>
    <row r="1031" spans="1:176" ht="18.600000000000001" customHeight="1">
      <c r="A1031" s="228">
        <f t="shared" si="2504"/>
        <v>1021</v>
      </c>
      <c r="B1031" s="343" t="str">
        <f t="shared" si="2726"/>
        <v>4IE</v>
      </c>
      <c r="C1031" s="7721">
        <v>46447</v>
      </c>
      <c r="D1031" s="7728" t="s">
        <v>615</v>
      </c>
      <c r="E1031" s="7729" t="s">
        <v>2571</v>
      </c>
      <c r="F1031" s="1564"/>
      <c r="G1031" s="1263"/>
      <c r="H1031" s="1330" t="s">
        <v>630</v>
      </c>
      <c r="I1031" s="1264" t="s">
        <v>2597</v>
      </c>
      <c r="J1031" s="1264" t="s">
        <v>64</v>
      </c>
      <c r="K1031" s="599" t="s">
        <v>0</v>
      </c>
      <c r="L1031" s="600"/>
      <c r="M1031" s="354"/>
      <c r="N1031" s="353"/>
      <c r="O1031" s="354"/>
      <c r="P1031" s="353"/>
      <c r="Q1031" s="354"/>
      <c r="R1031" s="353"/>
      <c r="S1031" s="354"/>
      <c r="T1031" s="353"/>
      <c r="U1031" s="6277"/>
      <c r="V1031" s="353"/>
      <c r="W1031" s="356"/>
      <c r="X1031" s="357"/>
      <c r="Y1031" s="979"/>
      <c r="Z1031" s="979"/>
      <c r="AA1031" s="602"/>
      <c r="AB1031" s="979"/>
      <c r="AC1031" s="602"/>
      <c r="AD1031" s="361"/>
      <c r="AE1031" s="362">
        <v>3</v>
      </c>
      <c r="AF1031" s="363" t="str">
        <f>IF($AE1031=0,"　",VLOOKUP($AE1031,ﾚｰｻﾞOP,69,0))</f>
        <v>4IE</v>
      </c>
      <c r="AG1031" s="364"/>
      <c r="AH1031" s="364"/>
      <c r="AI1031" s="364"/>
      <c r="AJ1031" s="364"/>
      <c r="AK1031" s="364"/>
      <c r="AL1031" s="364"/>
      <c r="AM1031" s="364"/>
      <c r="AN1031" s="364"/>
      <c r="AO1031" s="364"/>
      <c r="AP1031" s="363"/>
      <c r="AQ1031" s="255"/>
      <c r="AR1031" s="255"/>
      <c r="AS1031" s="255"/>
      <c r="AT1031" s="255"/>
      <c r="AU1031" s="2843">
        <f t="shared" si="2727"/>
        <v>0</v>
      </c>
      <c r="AV1031" s="4008">
        <f t="shared" si="2728"/>
        <v>0</v>
      </c>
      <c r="AW1031" s="590">
        <f t="shared" si="2599"/>
        <v>1</v>
      </c>
      <c r="AX1031" s="369"/>
      <c r="AY1031" s="154">
        <f>IF($AE1031=0,"　",VLOOKUP($AE1031,ﾚｰｻﾞOP,6,0))</f>
        <v>1</v>
      </c>
      <c r="AZ1031" s="367"/>
      <c r="BA1031" s="154">
        <f t="shared" si="2619"/>
        <v>1</v>
      </c>
      <c r="BB1031" s="367"/>
      <c r="BC1031" s="368">
        <f>IF($AE1031=0,"　",VLOOKUP($AE1031,ﾚｰｻﾞOP,8,0))</f>
        <v>1</v>
      </c>
      <c r="BD1031" s="369"/>
      <c r="BE1031" s="4599">
        <f>IF($AE1031=0,"　",VLOOKUP($AE1031,ﾚｰｻﾞOP,9,0))</f>
        <v>1</v>
      </c>
      <c r="BF1031" s="367"/>
      <c r="BG1031" s="368">
        <f>IF($AE1031=0,"　",VLOOKUP($AE1031,ﾚｰｻﾞOP,10,0))</f>
        <v>1</v>
      </c>
      <c r="BH1031" s="367"/>
      <c r="BI1031" s="154">
        <f>IF($AE1031=0,"　",VLOOKUP($AE1031,ﾚｰｻﾞOP,11,0))</f>
        <v>1</v>
      </c>
      <c r="BJ1031" s="367"/>
      <c r="BK1031" s="154" t="str">
        <f>IF($AE1031=0,"　",VLOOKUP($AE1031,ﾚｰｻﾞOP,57,0))</f>
        <v>-</v>
      </c>
      <c r="BL1031" s="367"/>
      <c r="BM1031" s="154" t="str">
        <f>IF($AE1031=0,"　",VLOOKUP($AE1031,ﾚｰｻﾞOP,58,0))</f>
        <v>-</v>
      </c>
      <c r="BN1031" s="367"/>
      <c r="BO1031" s="155" t="str">
        <f>IF($AE1031=0,"　",VLOOKUP($AE1031,ﾚｰｻﾞOP,59,0))</f>
        <v>-</v>
      </c>
      <c r="BP1031" s="367"/>
      <c r="BQ1031" s="154" t="str">
        <f>IF($AE1031=0,"　",VLOOKUP($AE1031,ﾚｰｻﾞOP,12,0))</f>
        <v>-</v>
      </c>
      <c r="BR1031" s="369"/>
      <c r="BS1031" s="154" t="str">
        <f>IF($AE1031=0,"　",VLOOKUP($AE1031,ﾚｰｻﾞOP,13,0))</f>
        <v>-</v>
      </c>
      <c r="BT1031" s="369"/>
      <c r="BU1031" s="154" t="str">
        <f>IF($AE1031=0,"　",VLOOKUP($AE1031,ﾚｰｻﾞOP,14,0))</f>
        <v>-</v>
      </c>
      <c r="BV1031" s="369"/>
      <c r="BW1031" s="154" t="str">
        <f>IF($AE1031=0,"　",VLOOKUP($AE1031,ﾚｰｻﾞOP,15,0))</f>
        <v>-</v>
      </c>
      <c r="BX1031" s="367"/>
      <c r="BY1031" s="154" t="str">
        <f>IF($AE1031=0,"　",VLOOKUP($AE1031,ﾚｰｻﾞOP,16,0))</f>
        <v>-</v>
      </c>
      <c r="BZ1031" s="369"/>
      <c r="CA1031" s="154" t="str">
        <f>IF($AE1031=0,"　",VLOOKUP($AE1031,ﾚｰｻﾞOP,17,0))</f>
        <v>-</v>
      </c>
      <c r="CB1031" s="367"/>
      <c r="CC1031" s="154" t="str">
        <f>IF($AE1031=0,"　",VLOOKUP($AE1031,ﾚｰｻﾞOP,18,0))</f>
        <v>-</v>
      </c>
      <c r="CD1031" s="367"/>
      <c r="CE1031" s="2850" t="str">
        <f>IF($AE1031=0,"　",VLOOKUP($AE1031,ﾚｰｻﾞOP,19,0))</f>
        <v>-</v>
      </c>
      <c r="CF1031" s="2846"/>
      <c r="CG1031" s="2855" t="str">
        <f>IF($AE1031=0,"　",VLOOKUP($AE1031,ﾚｰｻﾞOP,20,0))</f>
        <v>-</v>
      </c>
      <c r="CH1031" s="2851"/>
      <c r="CI1031" s="2850" t="str">
        <f>IF($AE1031=0,"　",VLOOKUP($AE1031,ﾚｰｻﾞOP,21,0))</f>
        <v>-</v>
      </c>
      <c r="CJ1031" s="2846"/>
      <c r="CK1031" s="2850" t="str">
        <f>IF($AE1031=0,"　",VLOOKUP($AE1031,ﾚｰｻﾞOP,22,0))</f>
        <v>-</v>
      </c>
      <c r="CL1031" s="2851"/>
      <c r="CM1031" s="2850" t="str">
        <f>IF($AE1031=0,"　",VLOOKUP($AE1031,ﾚｰｻﾞOP,23,0))</f>
        <v>-</v>
      </c>
      <c r="CN1031" s="2851"/>
      <c r="CO1031" s="2855" t="str">
        <f>IF($AE1031=0,"　",VLOOKUP($AE1031,ﾚｰｻﾞOP,24,0))</f>
        <v>-</v>
      </c>
      <c r="CP1031" s="2851"/>
      <c r="CQ1031" s="2855" t="str">
        <f>IF($AE1031=0,"　",VLOOKUP($AE1031,ﾚｰｻﾞOP,25,0))</f>
        <v>-</v>
      </c>
      <c r="CR1031" s="2851"/>
      <c r="CS1031" s="2850" t="str">
        <f>IF($AE1031=0,"　",VLOOKUP($AE1031,ﾚｰｻﾞOP,26,0))</f>
        <v>-</v>
      </c>
      <c r="CT1031" s="2851"/>
      <c r="CU1031" s="2855"/>
      <c r="CV1031" s="2851"/>
      <c r="CW1031" s="2850" t="str">
        <f>IF($AE1031=0,"　",VLOOKUP($AE1031,ﾚｰｻﾞOP,28,0))</f>
        <v>-</v>
      </c>
      <c r="CX1031" s="2851"/>
      <c r="CY1031" s="2855" t="str">
        <f>IF($AE1031=0,"　",VLOOKUP($AE1031,ﾚｰｻﾞOP,29,0))</f>
        <v>-</v>
      </c>
      <c r="CZ1031" s="2851"/>
      <c r="DA1031" s="154" t="str">
        <f>IF($AE1031=0,"　",VLOOKUP($AE1031,ﾚｰｻﾞOP,30,0))</f>
        <v>-</v>
      </c>
      <c r="DB1031" s="369"/>
      <c r="DC1031" s="155" t="str">
        <f>IF($AE1031=0,"　",VLOOKUP($AE1031,ﾚｰｻﾞOP,31,0))</f>
        <v>-</v>
      </c>
      <c r="DD1031" s="367"/>
      <c r="DE1031" s="374">
        <f>IF(AG1031=1,1,0)</f>
        <v>0</v>
      </c>
      <c r="DF1031" s="373"/>
      <c r="DG1031" s="818">
        <f t="shared" si="2730"/>
        <v>0</v>
      </c>
      <c r="DH1031" s="372"/>
      <c r="DI1031" s="267">
        <f t="shared" si="2731"/>
        <v>0</v>
      </c>
      <c r="DJ1031" s="373"/>
      <c r="DK1031" s="374">
        <f t="shared" si="2732"/>
        <v>0</v>
      </c>
      <c r="DL1031" s="373"/>
      <c r="DM1031" s="375">
        <f t="shared" si="2733"/>
        <v>0</v>
      </c>
      <c r="DN1031" s="373"/>
      <c r="DO1031" s="155">
        <f t="shared" si="2734"/>
        <v>0</v>
      </c>
      <c r="DP1031" s="372"/>
      <c r="DQ1031" s="155">
        <f t="shared" si="2735"/>
        <v>0</v>
      </c>
      <c r="DR1031" s="373"/>
      <c r="DS1031" s="155">
        <f t="shared" si="2736"/>
        <v>0</v>
      </c>
      <c r="DT1031" s="372"/>
      <c r="DU1031" s="155">
        <f t="shared" si="2737"/>
        <v>0</v>
      </c>
      <c r="DV1031" s="373"/>
      <c r="DW1031" s="4891">
        <f>IF(AN1031=1,1,0)</f>
        <v>0</v>
      </c>
      <c r="DX1031" s="372"/>
      <c r="DY1031" s="154">
        <f t="shared" si="2739"/>
        <v>0</v>
      </c>
      <c r="DZ1031" s="373"/>
      <c r="EA1031" s="154">
        <f t="shared" si="2740"/>
        <v>0</v>
      </c>
      <c r="EB1031" s="373"/>
      <c r="EC1031" s="269">
        <f t="shared" si="2741"/>
        <v>0</v>
      </c>
      <c r="ED1031" s="376"/>
      <c r="EE1031" s="822">
        <f>IF(AV1031=0,0,1)</f>
        <v>0</v>
      </c>
      <c r="EF1031" s="377"/>
      <c r="EG1031" s="273"/>
      <c r="EH1031" s="274"/>
      <c r="EI1031" s="275"/>
      <c r="EJ1031" s="276"/>
      <c r="EK1031" s="275"/>
      <c r="EL1031" s="277"/>
      <c r="EM1031" s="278" t="str">
        <f t="shared" si="2743"/>
        <v xml:space="preserve"> </v>
      </c>
      <c r="EN1031" s="372"/>
      <c r="EO1031" s="155">
        <f t="shared" si="2744"/>
        <v>0</v>
      </c>
      <c r="EP1031" s="373"/>
      <c r="ER1031" s="194"/>
      <c r="ET1031" s="154" t="str">
        <f>IF($AE1031=0,"　",VLOOKUP($AE1031,ﾚｰｻﾞOP,60,0))</f>
        <v>-</v>
      </c>
      <c r="EU1031" s="373"/>
      <c r="EV1031" s="154" t="str">
        <f>IF($AE1031=0,"　",VLOOKUP($AE1031,ﾚｰｻﾞOP,60,0))</f>
        <v>-</v>
      </c>
      <c r="EW1031" s="373"/>
      <c r="EX1031" s="154"/>
      <c r="EY1031" s="367"/>
      <c r="EZ1031" s="154"/>
      <c r="FA1031" s="367"/>
      <c r="FB1031" s="154"/>
      <c r="FC1031" s="367"/>
      <c r="FD1031" s="154"/>
      <c r="FE1031" s="367"/>
      <c r="FF1031" s="155"/>
      <c r="FG1031" s="367"/>
      <c r="FH1031" s="154"/>
      <c r="FI1031" s="367"/>
      <c r="FJ1031" s="154" t="str">
        <f>IF($AE1031=0,"　",VLOOKUP($AE1031,ﾚｰｻﾞOP,67,0))</f>
        <v>-</v>
      </c>
      <c r="FK1031" s="373"/>
      <c r="FL1031" s="155" t="str">
        <f>IF($AE1031=0,"　",VLOOKUP($AE1031,ﾚｰｻﾞOP,68,0))</f>
        <v>-</v>
      </c>
      <c r="FM1031" s="279"/>
      <c r="FN1031" s="1184"/>
      <c r="FO1031" s="280"/>
      <c r="FP1031" s="281"/>
      <c r="FQ1031" s="282"/>
      <c r="FS1031" s="281"/>
      <c r="FT1031" s="282"/>
    </row>
    <row r="1032" spans="1:176" ht="18.600000000000001" customHeight="1">
      <c r="A1032" s="228">
        <f t="shared" si="2504"/>
        <v>1022</v>
      </c>
      <c r="B1032" s="343" t="str">
        <f t="shared" si="2726"/>
        <v>4IE</v>
      </c>
      <c r="C1032" s="7721">
        <v>46447</v>
      </c>
      <c r="D1032" s="7728" t="s">
        <v>615</v>
      </c>
      <c r="E1032" s="7729" t="s">
        <v>2572</v>
      </c>
      <c r="F1032" s="3701"/>
      <c r="G1032" s="1263"/>
      <c r="H1032" s="1330" t="s">
        <v>630</v>
      </c>
      <c r="I1032" s="1264" t="s">
        <v>2597</v>
      </c>
      <c r="J1032" s="1264" t="s">
        <v>64</v>
      </c>
      <c r="K1032" s="599" t="s">
        <v>0</v>
      </c>
      <c r="L1032" s="600"/>
      <c r="M1032" s="354"/>
      <c r="N1032" s="353"/>
      <c r="O1032" s="354"/>
      <c r="P1032" s="353"/>
      <c r="Q1032" s="354"/>
      <c r="R1032" s="353"/>
      <c r="S1032" s="354"/>
      <c r="T1032" s="353"/>
      <c r="U1032" s="6288"/>
      <c r="V1032" s="353"/>
      <c r="W1032" s="356"/>
      <c r="X1032" s="357"/>
      <c r="Y1032" s="979"/>
      <c r="Z1032" s="979"/>
      <c r="AA1032" s="602"/>
      <c r="AB1032" s="979"/>
      <c r="AC1032" s="602"/>
      <c r="AD1032" s="361"/>
      <c r="AE1032" s="362">
        <v>3</v>
      </c>
      <c r="AF1032" s="363" t="str">
        <f t="shared" si="1081"/>
        <v>4IE</v>
      </c>
      <c r="AG1032" s="364"/>
      <c r="AH1032" s="364"/>
      <c r="AI1032" s="364"/>
      <c r="AJ1032" s="364"/>
      <c r="AK1032" s="364"/>
      <c r="AL1032" s="364"/>
      <c r="AM1032" s="364"/>
      <c r="AN1032" s="364"/>
      <c r="AO1032" s="364"/>
      <c r="AP1032" s="363"/>
      <c r="AQ1032" s="255"/>
      <c r="AR1032" s="255"/>
      <c r="AS1032" s="255"/>
      <c r="AT1032" s="255"/>
      <c r="AU1032" s="2843">
        <f t="shared" si="2727"/>
        <v>0</v>
      </c>
      <c r="AV1032" s="4008">
        <f t="shared" si="2728"/>
        <v>0</v>
      </c>
      <c r="AW1032" s="590">
        <f t="shared" si="2599"/>
        <v>1</v>
      </c>
      <c r="AX1032" s="369"/>
      <c r="AY1032" s="154">
        <f t="shared" si="2618"/>
        <v>1</v>
      </c>
      <c r="AZ1032" s="367"/>
      <c r="BA1032" s="154">
        <f t="shared" si="2619"/>
        <v>1</v>
      </c>
      <c r="BB1032" s="367"/>
      <c r="BC1032" s="368">
        <f>IF($AE1032=0,"　",VLOOKUP($AE1032,ﾚｰｻﾞOP,8,0))</f>
        <v>1</v>
      </c>
      <c r="BD1032" s="369"/>
      <c r="BE1032" s="4599">
        <f>IF($AE1032=0,"　",VLOOKUP($AE1032,ﾚｰｻﾞOP,9,0))</f>
        <v>1</v>
      </c>
      <c r="BF1032" s="367"/>
      <c r="BG1032" s="368">
        <f t="shared" si="2602"/>
        <v>1</v>
      </c>
      <c r="BH1032" s="367"/>
      <c r="BI1032" s="154">
        <f t="shared" si="2576"/>
        <v>1</v>
      </c>
      <c r="BJ1032" s="367"/>
      <c r="BK1032" s="154" t="str">
        <f t="shared" si="1417"/>
        <v>-</v>
      </c>
      <c r="BL1032" s="367"/>
      <c r="BM1032" s="154" t="str">
        <f t="shared" si="1418"/>
        <v>-</v>
      </c>
      <c r="BN1032" s="367"/>
      <c r="BO1032" s="155" t="str">
        <f t="shared" si="2577"/>
        <v>-</v>
      </c>
      <c r="BP1032" s="367"/>
      <c r="BQ1032" s="154" t="str">
        <f t="shared" si="2578"/>
        <v>-</v>
      </c>
      <c r="BR1032" s="369"/>
      <c r="BS1032" s="154" t="str">
        <f t="shared" si="1420"/>
        <v>-</v>
      </c>
      <c r="BT1032" s="369"/>
      <c r="BU1032" s="154" t="str">
        <f t="shared" si="1421"/>
        <v>-</v>
      </c>
      <c r="BV1032" s="369"/>
      <c r="BW1032" s="154" t="str">
        <f t="shared" si="1422"/>
        <v>-</v>
      </c>
      <c r="BX1032" s="367"/>
      <c r="BY1032" s="154" t="str">
        <f t="shared" si="1423"/>
        <v>-</v>
      </c>
      <c r="BZ1032" s="369"/>
      <c r="CA1032" s="154" t="str">
        <f t="shared" si="1424"/>
        <v>-</v>
      </c>
      <c r="CB1032" s="367"/>
      <c r="CC1032" s="154" t="str">
        <f t="shared" si="1425"/>
        <v>-</v>
      </c>
      <c r="CD1032" s="367"/>
      <c r="CE1032" s="154" t="str">
        <f t="shared" si="2579"/>
        <v>-</v>
      </c>
      <c r="CF1032" s="369"/>
      <c r="CG1032" s="155" t="str">
        <f t="shared" si="2580"/>
        <v>-</v>
      </c>
      <c r="CH1032" s="367"/>
      <c r="CI1032" s="154" t="str">
        <f t="shared" si="1092"/>
        <v>-</v>
      </c>
      <c r="CJ1032" s="369"/>
      <c r="CK1032" s="154" t="str">
        <f t="shared" si="1093"/>
        <v>-</v>
      </c>
      <c r="CL1032" s="367"/>
      <c r="CM1032" s="154" t="str">
        <f t="shared" si="2581"/>
        <v>-</v>
      </c>
      <c r="CN1032" s="367"/>
      <c r="CO1032" s="155" t="str">
        <f t="shared" si="1094"/>
        <v>-</v>
      </c>
      <c r="CP1032" s="367"/>
      <c r="CQ1032" s="155" t="str">
        <f t="shared" si="1095"/>
        <v>-</v>
      </c>
      <c r="CR1032" s="367"/>
      <c r="CS1032" s="154" t="str">
        <f t="shared" si="2582"/>
        <v>-</v>
      </c>
      <c r="CT1032" s="367"/>
      <c r="CU1032" s="155"/>
      <c r="CV1032" s="367"/>
      <c r="CW1032" s="154" t="str">
        <f t="shared" si="2583"/>
        <v>-</v>
      </c>
      <c r="CX1032" s="367"/>
      <c r="CY1032" s="155" t="str">
        <f t="shared" si="1096"/>
        <v>-</v>
      </c>
      <c r="CZ1032" s="367"/>
      <c r="DA1032" s="154" t="str">
        <f t="shared" si="2584"/>
        <v>-</v>
      </c>
      <c r="DB1032" s="369"/>
      <c r="DC1032" s="155" t="str">
        <f t="shared" si="1097"/>
        <v>-</v>
      </c>
      <c r="DD1032" s="367"/>
      <c r="DE1032" s="374">
        <f t="shared" ref="DE1032:DE1041" si="2745">IF(AG1032=1,1,0)</f>
        <v>0</v>
      </c>
      <c r="DF1032" s="373"/>
      <c r="DG1032" s="818">
        <f t="shared" si="2730"/>
        <v>0</v>
      </c>
      <c r="DH1032" s="372"/>
      <c r="DI1032" s="267">
        <f t="shared" ref="DI1032:DI1045" si="2746">IF(AG1032=1,1,0)</f>
        <v>0</v>
      </c>
      <c r="DJ1032" s="373"/>
      <c r="DK1032" s="374">
        <f t="shared" si="2732"/>
        <v>0</v>
      </c>
      <c r="DL1032" s="373"/>
      <c r="DM1032" s="375">
        <f t="shared" si="2733"/>
        <v>0</v>
      </c>
      <c r="DN1032" s="373"/>
      <c r="DO1032" s="155">
        <f t="shared" si="2734"/>
        <v>0</v>
      </c>
      <c r="DP1032" s="372"/>
      <c r="DQ1032" s="155">
        <f t="shared" si="2735"/>
        <v>0</v>
      </c>
      <c r="DR1032" s="373"/>
      <c r="DS1032" s="155">
        <f t="shared" si="2736"/>
        <v>0</v>
      </c>
      <c r="DT1032" s="372"/>
      <c r="DU1032" s="155">
        <f t="shared" si="2737"/>
        <v>0</v>
      </c>
      <c r="DV1032" s="373"/>
      <c r="DW1032" s="4891">
        <f t="shared" ref="DW1032:DW1036" si="2747">IF(AN1032=1,1,0)</f>
        <v>0</v>
      </c>
      <c r="DX1032" s="372"/>
      <c r="DY1032" s="154">
        <f t="shared" si="2739"/>
        <v>0</v>
      </c>
      <c r="DZ1032" s="373"/>
      <c r="EA1032" s="154">
        <f t="shared" ref="EA1032:EA1045" si="2748">IF(AP1032=1,1,0)</f>
        <v>0</v>
      </c>
      <c r="EB1032" s="373"/>
      <c r="EC1032" s="269">
        <f t="shared" ref="EC1032:EC1045" si="2749">IF(AQ1032=1,1,0)</f>
        <v>0</v>
      </c>
      <c r="ED1032" s="376"/>
      <c r="EE1032" s="822">
        <f t="shared" ref="EE1032:EE1041" si="2750">IF(AV1032=0,0,1)</f>
        <v>0</v>
      </c>
      <c r="EF1032" s="377"/>
      <c r="EG1032" s="273"/>
      <c r="EH1032" s="274"/>
      <c r="EI1032" s="275"/>
      <c r="EJ1032" s="276"/>
      <c r="EK1032" s="275"/>
      <c r="EL1032" s="277"/>
      <c r="EM1032" s="278" t="str">
        <f t="shared" ref="EM1032:EM1045" si="2751">IF(CE1032="-"," ",IF(AR1032=1,1," "))</f>
        <v xml:space="preserve"> </v>
      </c>
      <c r="EN1032" s="372"/>
      <c r="EO1032" s="155">
        <f t="shared" si="2744"/>
        <v>0</v>
      </c>
      <c r="EP1032" s="373"/>
      <c r="ER1032" s="194"/>
      <c r="ET1032" s="154" t="str">
        <f t="shared" si="2596"/>
        <v>-</v>
      </c>
      <c r="EU1032" s="373"/>
      <c r="EV1032" s="154" t="str">
        <f t="shared" si="2597"/>
        <v>-</v>
      </c>
      <c r="EW1032" s="373"/>
      <c r="EX1032" s="154"/>
      <c r="EY1032" s="367"/>
      <c r="EZ1032" s="154"/>
      <c r="FA1032" s="367"/>
      <c r="FB1032" s="154"/>
      <c r="FC1032" s="367"/>
      <c r="FD1032" s="154"/>
      <c r="FE1032" s="367"/>
      <c r="FF1032" s="155"/>
      <c r="FG1032" s="367"/>
      <c r="FH1032" s="154"/>
      <c r="FI1032" s="367"/>
      <c r="FJ1032" s="154" t="str">
        <f t="shared" si="1662"/>
        <v>-</v>
      </c>
      <c r="FK1032" s="373"/>
      <c r="FL1032" s="155" t="str">
        <f t="shared" si="2598"/>
        <v>-</v>
      </c>
      <c r="FM1032" s="279"/>
      <c r="FN1032" s="1184"/>
      <c r="FO1032" s="280"/>
      <c r="FP1032" s="281"/>
      <c r="FQ1032" s="282"/>
      <c r="FS1032" s="281"/>
      <c r="FT1032" s="282"/>
    </row>
    <row r="1033" spans="1:176" ht="18.600000000000001" customHeight="1">
      <c r="A1033" s="228">
        <f t="shared" si="2504"/>
        <v>1023</v>
      </c>
      <c r="B1033" s="343" t="str">
        <f t="shared" si="2726"/>
        <v>4IE</v>
      </c>
      <c r="C1033" s="7721">
        <v>46447</v>
      </c>
      <c r="D1033" s="7728" t="s">
        <v>39</v>
      </c>
      <c r="E1033" s="7729" t="s">
        <v>2573</v>
      </c>
      <c r="F1033" s="3701"/>
      <c r="G1033" s="1263"/>
      <c r="H1033" s="1330" t="s">
        <v>630</v>
      </c>
      <c r="I1033" s="1264" t="s">
        <v>2598</v>
      </c>
      <c r="J1033" s="1264" t="s">
        <v>64</v>
      </c>
      <c r="K1033" s="599" t="s">
        <v>0</v>
      </c>
      <c r="L1033" s="600"/>
      <c r="M1033" s="354"/>
      <c r="N1033" s="353"/>
      <c r="O1033" s="354"/>
      <c r="P1033" s="353"/>
      <c r="Q1033" s="354"/>
      <c r="R1033" s="353"/>
      <c r="S1033" s="354"/>
      <c r="T1033" s="353"/>
      <c r="U1033" s="355"/>
      <c r="V1033" s="353"/>
      <c r="W1033" s="356"/>
      <c r="X1033" s="357"/>
      <c r="Y1033" s="979"/>
      <c r="Z1033" s="979"/>
      <c r="AA1033" s="602"/>
      <c r="AB1033" s="979"/>
      <c r="AC1033" s="602"/>
      <c r="AD1033" s="361"/>
      <c r="AE1033" s="362">
        <v>5</v>
      </c>
      <c r="AF1033" s="363" t="str">
        <f t="shared" si="1081"/>
        <v>4IE</v>
      </c>
      <c r="AG1033" s="364"/>
      <c r="AH1033" s="364"/>
      <c r="AI1033" s="364"/>
      <c r="AJ1033" s="364"/>
      <c r="AK1033" s="364"/>
      <c r="AL1033" s="364"/>
      <c r="AM1033" s="364"/>
      <c r="AN1033" s="364"/>
      <c r="AO1033" s="364"/>
      <c r="AP1033" s="363"/>
      <c r="AQ1033" s="255"/>
      <c r="AR1033" s="255"/>
      <c r="AS1033" s="255"/>
      <c r="AT1033" s="255"/>
      <c r="AU1033" s="2843">
        <f t="shared" si="2727"/>
        <v>0</v>
      </c>
      <c r="AV1033" s="4008">
        <f t="shared" si="2728"/>
        <v>0</v>
      </c>
      <c r="AW1033" s="590">
        <f t="shared" si="2599"/>
        <v>1</v>
      </c>
      <c r="AX1033" s="369"/>
      <c r="AY1033" s="154">
        <f t="shared" si="2618"/>
        <v>1</v>
      </c>
      <c r="AZ1033" s="367"/>
      <c r="BA1033" s="154">
        <f t="shared" si="2619"/>
        <v>1</v>
      </c>
      <c r="BB1033" s="367"/>
      <c r="BC1033" s="368">
        <f t="shared" si="2600"/>
        <v>1</v>
      </c>
      <c r="BD1033" s="369"/>
      <c r="BE1033" s="4599">
        <f t="shared" si="2601"/>
        <v>1</v>
      </c>
      <c r="BF1033" s="367"/>
      <c r="BG1033" s="368">
        <f t="shared" si="2602"/>
        <v>1</v>
      </c>
      <c r="BH1033" s="367"/>
      <c r="BI1033" s="154" t="str">
        <f t="shared" si="2576"/>
        <v>-</v>
      </c>
      <c r="BJ1033" s="367"/>
      <c r="BK1033" s="154" t="str">
        <f t="shared" si="1417"/>
        <v>-</v>
      </c>
      <c r="BL1033" s="367"/>
      <c r="BM1033" s="154" t="str">
        <f t="shared" si="1418"/>
        <v>-</v>
      </c>
      <c r="BN1033" s="367"/>
      <c r="BO1033" s="155" t="str">
        <f t="shared" si="2577"/>
        <v>-</v>
      </c>
      <c r="BP1033" s="367"/>
      <c r="BQ1033" s="154">
        <f t="shared" si="2578"/>
        <v>1</v>
      </c>
      <c r="BR1033" s="369"/>
      <c r="BS1033" s="154" t="str">
        <f t="shared" si="1420"/>
        <v>-</v>
      </c>
      <c r="BT1033" s="369"/>
      <c r="BU1033" s="154" t="str">
        <f t="shared" si="1421"/>
        <v>-</v>
      </c>
      <c r="BV1033" s="369"/>
      <c r="BW1033" s="154" t="str">
        <f t="shared" si="1422"/>
        <v>-</v>
      </c>
      <c r="BX1033" s="367"/>
      <c r="BY1033" s="154" t="str">
        <f t="shared" si="1423"/>
        <v>-</v>
      </c>
      <c r="BZ1033" s="369"/>
      <c r="CA1033" s="154" t="str">
        <f t="shared" si="1424"/>
        <v>-</v>
      </c>
      <c r="CB1033" s="367"/>
      <c r="CC1033" s="154" t="str">
        <f t="shared" si="1425"/>
        <v>-</v>
      </c>
      <c r="CD1033" s="367"/>
      <c r="CE1033" s="154" t="str">
        <f t="shared" si="2579"/>
        <v>-</v>
      </c>
      <c r="CF1033" s="369"/>
      <c r="CG1033" s="155" t="str">
        <f t="shared" si="2580"/>
        <v>-</v>
      </c>
      <c r="CH1033" s="367"/>
      <c r="CI1033" s="154" t="str">
        <f t="shared" si="1092"/>
        <v>-</v>
      </c>
      <c r="CJ1033" s="369"/>
      <c r="CK1033" s="154" t="str">
        <f t="shared" si="1093"/>
        <v>-</v>
      </c>
      <c r="CL1033" s="367"/>
      <c r="CM1033" s="154" t="str">
        <f t="shared" si="2581"/>
        <v>-</v>
      </c>
      <c r="CN1033" s="367"/>
      <c r="CO1033" s="155" t="str">
        <f t="shared" si="1094"/>
        <v>-</v>
      </c>
      <c r="CP1033" s="367"/>
      <c r="CQ1033" s="155" t="str">
        <f t="shared" si="1095"/>
        <v>-</v>
      </c>
      <c r="CR1033" s="367"/>
      <c r="CS1033" s="154" t="str">
        <f t="shared" si="2582"/>
        <v>-</v>
      </c>
      <c r="CT1033" s="367"/>
      <c r="CU1033" s="155"/>
      <c r="CV1033" s="367"/>
      <c r="CW1033" s="154" t="str">
        <f t="shared" si="2583"/>
        <v>-</v>
      </c>
      <c r="CX1033" s="367"/>
      <c r="CY1033" s="155" t="str">
        <f t="shared" si="1096"/>
        <v>-</v>
      </c>
      <c r="CZ1033" s="367"/>
      <c r="DA1033" s="154" t="str">
        <f t="shared" si="2584"/>
        <v>-</v>
      </c>
      <c r="DB1033" s="369"/>
      <c r="DC1033" s="155" t="str">
        <f t="shared" si="1097"/>
        <v>-</v>
      </c>
      <c r="DD1033" s="367"/>
      <c r="DE1033" s="374">
        <f t="shared" si="2745"/>
        <v>0</v>
      </c>
      <c r="DF1033" s="373"/>
      <c r="DG1033" s="818">
        <f t="shared" ref="DG1033:DG1046" si="2752">IF(AH1033=1,1,0)</f>
        <v>0</v>
      </c>
      <c r="DH1033" s="372"/>
      <c r="DI1033" s="267">
        <f t="shared" si="2746"/>
        <v>0</v>
      </c>
      <c r="DJ1033" s="373"/>
      <c r="DK1033" s="374">
        <f t="shared" si="2732"/>
        <v>0</v>
      </c>
      <c r="DL1033" s="373"/>
      <c r="DM1033" s="375">
        <f t="shared" si="2733"/>
        <v>0</v>
      </c>
      <c r="DN1033" s="373"/>
      <c r="DO1033" s="155">
        <f t="shared" si="2734"/>
        <v>0</v>
      </c>
      <c r="DP1033" s="372"/>
      <c r="DQ1033" s="155">
        <f t="shared" si="2735"/>
        <v>0</v>
      </c>
      <c r="DR1033" s="373"/>
      <c r="DS1033" s="155">
        <f t="shared" si="2736"/>
        <v>0</v>
      </c>
      <c r="DT1033" s="372"/>
      <c r="DU1033" s="155">
        <f t="shared" si="2737"/>
        <v>0</v>
      </c>
      <c r="DV1033" s="373"/>
      <c r="DW1033" s="4891">
        <f t="shared" si="2747"/>
        <v>0</v>
      </c>
      <c r="DX1033" s="372"/>
      <c r="DY1033" s="154">
        <f t="shared" si="2739"/>
        <v>0</v>
      </c>
      <c r="DZ1033" s="373"/>
      <c r="EA1033" s="154">
        <f t="shared" si="2748"/>
        <v>0</v>
      </c>
      <c r="EB1033" s="373"/>
      <c r="EC1033" s="269">
        <f t="shared" si="2749"/>
        <v>0</v>
      </c>
      <c r="ED1033" s="376"/>
      <c r="EE1033" s="822">
        <f t="shared" si="2750"/>
        <v>0</v>
      </c>
      <c r="EF1033" s="377"/>
      <c r="EG1033" s="273"/>
      <c r="EH1033" s="274"/>
      <c r="EI1033" s="275"/>
      <c r="EJ1033" s="276"/>
      <c r="EK1033" s="275"/>
      <c r="EL1033" s="277"/>
      <c r="EM1033" s="278" t="str">
        <f t="shared" si="2751"/>
        <v xml:space="preserve"> </v>
      </c>
      <c r="EN1033" s="372"/>
      <c r="EO1033" s="155">
        <f t="shared" si="2744"/>
        <v>0</v>
      </c>
      <c r="EP1033" s="373"/>
      <c r="ER1033" s="194"/>
      <c r="ET1033" s="154" t="str">
        <f t="shared" si="2596"/>
        <v>-</v>
      </c>
      <c r="EU1033" s="373"/>
      <c r="EV1033" s="154" t="str">
        <f t="shared" si="2597"/>
        <v>-</v>
      </c>
      <c r="EW1033" s="373"/>
      <c r="EX1033" s="154"/>
      <c r="EY1033" s="367"/>
      <c r="EZ1033" s="154"/>
      <c r="FA1033" s="367"/>
      <c r="FB1033" s="154"/>
      <c r="FC1033" s="367"/>
      <c r="FD1033" s="154"/>
      <c r="FE1033" s="367"/>
      <c r="FF1033" s="155"/>
      <c r="FG1033" s="367"/>
      <c r="FH1033" s="154"/>
      <c r="FI1033" s="367"/>
      <c r="FJ1033" s="154" t="str">
        <f t="shared" si="1662"/>
        <v>-</v>
      </c>
      <c r="FK1033" s="373"/>
      <c r="FL1033" s="155" t="str">
        <f t="shared" si="2598"/>
        <v>-</v>
      </c>
      <c r="FM1033" s="279"/>
      <c r="FN1033" s="1184"/>
      <c r="FO1033" s="280"/>
      <c r="FP1033" s="281"/>
      <c r="FQ1033" s="282"/>
      <c r="FS1033" s="281"/>
      <c r="FT1033" s="282"/>
    </row>
    <row r="1034" spans="1:176" ht="18.600000000000001" customHeight="1">
      <c r="A1034" s="228">
        <f t="shared" si="2504"/>
        <v>1024</v>
      </c>
      <c r="B1034" s="343" t="str">
        <f t="shared" si="2726"/>
        <v>4IE</v>
      </c>
      <c r="C1034" s="7721">
        <v>46447</v>
      </c>
      <c r="D1034" s="7728" t="s">
        <v>39</v>
      </c>
      <c r="E1034" s="7729" t="s">
        <v>2574</v>
      </c>
      <c r="F1034" s="1564"/>
      <c r="G1034" s="1263"/>
      <c r="H1034" s="1330" t="s">
        <v>630</v>
      </c>
      <c r="I1034" s="1264" t="s">
        <v>2598</v>
      </c>
      <c r="J1034" s="1264" t="s">
        <v>64</v>
      </c>
      <c r="K1034" s="599" t="s">
        <v>0</v>
      </c>
      <c r="L1034" s="600"/>
      <c r="M1034" s="354"/>
      <c r="N1034" s="353"/>
      <c r="O1034" s="354"/>
      <c r="P1034" s="353"/>
      <c r="Q1034" s="354"/>
      <c r="R1034" s="353"/>
      <c r="S1034" s="354"/>
      <c r="T1034" s="353"/>
      <c r="U1034" s="355"/>
      <c r="V1034" s="353"/>
      <c r="W1034" s="356"/>
      <c r="X1034" s="357"/>
      <c r="Y1034" s="979"/>
      <c r="Z1034" s="979"/>
      <c r="AA1034" s="602"/>
      <c r="AB1034" s="979"/>
      <c r="AC1034" s="602"/>
      <c r="AD1034" s="361"/>
      <c r="AE1034" s="362">
        <v>5</v>
      </c>
      <c r="AF1034" s="363" t="str">
        <f t="shared" si="1081"/>
        <v>4IE</v>
      </c>
      <c r="AG1034" s="364"/>
      <c r="AH1034" s="364"/>
      <c r="AI1034" s="364"/>
      <c r="AJ1034" s="364"/>
      <c r="AK1034" s="364"/>
      <c r="AL1034" s="364"/>
      <c r="AM1034" s="364"/>
      <c r="AN1034" s="364"/>
      <c r="AO1034" s="364"/>
      <c r="AP1034" s="363"/>
      <c r="AQ1034" s="255"/>
      <c r="AR1034" s="255"/>
      <c r="AS1034" s="255"/>
      <c r="AT1034" s="255"/>
      <c r="AU1034" s="2843">
        <f t="shared" si="2727"/>
        <v>0</v>
      </c>
      <c r="AV1034" s="4008">
        <f t="shared" si="2728"/>
        <v>0</v>
      </c>
      <c r="AW1034" s="590">
        <f t="shared" si="2599"/>
        <v>1</v>
      </c>
      <c r="AX1034" s="369"/>
      <c r="AY1034" s="154">
        <f t="shared" si="2618"/>
        <v>1</v>
      </c>
      <c r="AZ1034" s="367"/>
      <c r="BA1034" s="154">
        <f t="shared" si="2619"/>
        <v>1</v>
      </c>
      <c r="BB1034" s="367"/>
      <c r="BC1034" s="368">
        <f t="shared" si="2600"/>
        <v>1</v>
      </c>
      <c r="BD1034" s="369"/>
      <c r="BE1034" s="4599">
        <f t="shared" si="2601"/>
        <v>1</v>
      </c>
      <c r="BF1034" s="367"/>
      <c r="BG1034" s="368">
        <f t="shared" si="2602"/>
        <v>1</v>
      </c>
      <c r="BH1034" s="367"/>
      <c r="BI1034" s="154" t="str">
        <f t="shared" si="2576"/>
        <v>-</v>
      </c>
      <c r="BJ1034" s="367"/>
      <c r="BK1034" s="154" t="str">
        <f t="shared" si="1417"/>
        <v>-</v>
      </c>
      <c r="BL1034" s="367"/>
      <c r="BM1034" s="154" t="str">
        <f t="shared" si="1418"/>
        <v>-</v>
      </c>
      <c r="BN1034" s="367"/>
      <c r="BO1034" s="155" t="str">
        <f t="shared" si="2577"/>
        <v>-</v>
      </c>
      <c r="BP1034" s="367"/>
      <c r="BQ1034" s="154">
        <f t="shared" si="2578"/>
        <v>1</v>
      </c>
      <c r="BR1034" s="369"/>
      <c r="BS1034" s="154" t="str">
        <f t="shared" si="1420"/>
        <v>-</v>
      </c>
      <c r="BT1034" s="369"/>
      <c r="BU1034" s="154" t="str">
        <f t="shared" si="1421"/>
        <v>-</v>
      </c>
      <c r="BV1034" s="369"/>
      <c r="BW1034" s="154" t="str">
        <f t="shared" si="1422"/>
        <v>-</v>
      </c>
      <c r="BX1034" s="367"/>
      <c r="BY1034" s="154" t="str">
        <f t="shared" si="1423"/>
        <v>-</v>
      </c>
      <c r="BZ1034" s="369"/>
      <c r="CA1034" s="154" t="str">
        <f t="shared" si="1424"/>
        <v>-</v>
      </c>
      <c r="CB1034" s="367"/>
      <c r="CC1034" s="154" t="str">
        <f t="shared" si="1425"/>
        <v>-</v>
      </c>
      <c r="CD1034" s="367"/>
      <c r="CE1034" s="2850" t="str">
        <f t="shared" si="2579"/>
        <v>-</v>
      </c>
      <c r="CF1034" s="2846"/>
      <c r="CG1034" s="2855" t="str">
        <f t="shared" si="2580"/>
        <v>-</v>
      </c>
      <c r="CH1034" s="2851"/>
      <c r="CI1034" s="2850" t="str">
        <f t="shared" si="1092"/>
        <v>-</v>
      </c>
      <c r="CJ1034" s="2846"/>
      <c r="CK1034" s="2850" t="str">
        <f t="shared" si="1093"/>
        <v>-</v>
      </c>
      <c r="CL1034" s="2851"/>
      <c r="CM1034" s="2850" t="str">
        <f t="shared" si="2581"/>
        <v>-</v>
      </c>
      <c r="CN1034" s="2851"/>
      <c r="CO1034" s="2855" t="str">
        <f t="shared" si="1094"/>
        <v>-</v>
      </c>
      <c r="CP1034" s="2851"/>
      <c r="CQ1034" s="2855" t="str">
        <f t="shared" si="1095"/>
        <v>-</v>
      </c>
      <c r="CR1034" s="2851"/>
      <c r="CS1034" s="2850" t="str">
        <f t="shared" si="2582"/>
        <v>-</v>
      </c>
      <c r="CT1034" s="2851"/>
      <c r="CU1034" s="2855"/>
      <c r="CV1034" s="2851"/>
      <c r="CW1034" s="2850" t="str">
        <f t="shared" si="2583"/>
        <v>-</v>
      </c>
      <c r="CX1034" s="2851"/>
      <c r="CY1034" s="2855" t="str">
        <f t="shared" si="1096"/>
        <v>-</v>
      </c>
      <c r="CZ1034" s="2851"/>
      <c r="DA1034" s="154" t="str">
        <f t="shared" si="2584"/>
        <v>-</v>
      </c>
      <c r="DB1034" s="369"/>
      <c r="DC1034" s="155" t="str">
        <f t="shared" si="1097"/>
        <v>-</v>
      </c>
      <c r="DD1034" s="367"/>
      <c r="DE1034" s="374">
        <f t="shared" si="2745"/>
        <v>0</v>
      </c>
      <c r="DF1034" s="373"/>
      <c r="DG1034" s="818">
        <f t="shared" si="2752"/>
        <v>0</v>
      </c>
      <c r="DH1034" s="372"/>
      <c r="DI1034" s="267">
        <f t="shared" si="2746"/>
        <v>0</v>
      </c>
      <c r="DJ1034" s="373"/>
      <c r="DK1034" s="374">
        <f t="shared" si="2732"/>
        <v>0</v>
      </c>
      <c r="DL1034" s="373"/>
      <c r="DM1034" s="375">
        <f t="shared" si="2733"/>
        <v>0</v>
      </c>
      <c r="DN1034" s="373"/>
      <c r="DO1034" s="155">
        <f t="shared" si="2734"/>
        <v>0</v>
      </c>
      <c r="DP1034" s="372"/>
      <c r="DQ1034" s="155">
        <f t="shared" si="2735"/>
        <v>0</v>
      </c>
      <c r="DR1034" s="373"/>
      <c r="DS1034" s="155">
        <f t="shared" si="2736"/>
        <v>0</v>
      </c>
      <c r="DT1034" s="372"/>
      <c r="DU1034" s="155">
        <f t="shared" si="2737"/>
        <v>0</v>
      </c>
      <c r="DV1034" s="373"/>
      <c r="DW1034" s="4891">
        <f t="shared" si="2747"/>
        <v>0</v>
      </c>
      <c r="DX1034" s="372"/>
      <c r="DY1034" s="154">
        <f t="shared" si="2739"/>
        <v>0</v>
      </c>
      <c r="DZ1034" s="373"/>
      <c r="EA1034" s="154">
        <f t="shared" si="2748"/>
        <v>0</v>
      </c>
      <c r="EB1034" s="373"/>
      <c r="EC1034" s="269">
        <f t="shared" si="2749"/>
        <v>0</v>
      </c>
      <c r="ED1034" s="376"/>
      <c r="EE1034" s="822">
        <f t="shared" si="2750"/>
        <v>0</v>
      </c>
      <c r="EF1034" s="377"/>
      <c r="EG1034" s="273"/>
      <c r="EH1034" s="274"/>
      <c r="EI1034" s="275"/>
      <c r="EJ1034" s="276"/>
      <c r="EK1034" s="275"/>
      <c r="EL1034" s="277"/>
      <c r="EM1034" s="278" t="str">
        <f t="shared" si="2751"/>
        <v xml:space="preserve"> </v>
      </c>
      <c r="EN1034" s="372"/>
      <c r="EO1034" s="155">
        <f t="shared" si="2744"/>
        <v>0</v>
      </c>
      <c r="EP1034" s="373"/>
      <c r="ER1034" s="194"/>
      <c r="ET1034" s="154" t="str">
        <f t="shared" si="2596"/>
        <v>-</v>
      </c>
      <c r="EU1034" s="373"/>
      <c r="EV1034" s="154" t="str">
        <f t="shared" si="2597"/>
        <v>-</v>
      </c>
      <c r="EW1034" s="373"/>
      <c r="EX1034" s="154"/>
      <c r="EY1034" s="367"/>
      <c r="EZ1034" s="154"/>
      <c r="FA1034" s="367"/>
      <c r="FB1034" s="154"/>
      <c r="FC1034" s="367"/>
      <c r="FD1034" s="154"/>
      <c r="FE1034" s="367"/>
      <c r="FF1034" s="155"/>
      <c r="FG1034" s="367"/>
      <c r="FH1034" s="154"/>
      <c r="FI1034" s="367"/>
      <c r="FJ1034" s="154" t="str">
        <f t="shared" si="1662"/>
        <v>-</v>
      </c>
      <c r="FK1034" s="373"/>
      <c r="FL1034" s="155" t="str">
        <f t="shared" si="2598"/>
        <v>-</v>
      </c>
      <c r="FM1034" s="279"/>
      <c r="FN1034" s="1184"/>
      <c r="FO1034" s="280"/>
      <c r="FP1034" s="281"/>
      <c r="FQ1034" s="282"/>
      <c r="FS1034" s="281"/>
      <c r="FT1034" s="282"/>
    </row>
    <row r="1035" spans="1:176" ht="18.600000000000001" customHeight="1">
      <c r="A1035" s="228">
        <f t="shared" ref="A1035:A1091" si="2753">ROW()-10</f>
        <v>1025</v>
      </c>
      <c r="B1035" s="343" t="str">
        <f t="shared" ref="B1035:B1048" si="2754">AF1035</f>
        <v>4IE</v>
      </c>
      <c r="C1035" s="7721">
        <v>46447</v>
      </c>
      <c r="D1035" s="1261" t="s">
        <v>495</v>
      </c>
      <c r="E1035" s="1262" t="s">
        <v>2575</v>
      </c>
      <c r="F1035" s="1564"/>
      <c r="G1035" s="1263"/>
      <c r="H1035" s="1330" t="s">
        <v>631</v>
      </c>
      <c r="I1035" s="1264" t="s">
        <v>61</v>
      </c>
      <c r="J1035" s="1264" t="s">
        <v>2599</v>
      </c>
      <c r="K1035" s="599" t="s">
        <v>11</v>
      </c>
      <c r="L1035" s="600"/>
      <c r="M1035" s="354"/>
      <c r="N1035" s="353"/>
      <c r="O1035" s="354"/>
      <c r="P1035" s="353"/>
      <c r="Q1035" s="354"/>
      <c r="R1035" s="353"/>
      <c r="S1035" s="354"/>
      <c r="T1035" s="353"/>
      <c r="U1035" s="355"/>
      <c r="V1035" s="353"/>
      <c r="W1035" s="356"/>
      <c r="X1035" s="357"/>
      <c r="Y1035" s="979"/>
      <c r="Z1035" s="979"/>
      <c r="AA1035" s="602"/>
      <c r="AB1035" s="979"/>
      <c r="AC1035" s="602"/>
      <c r="AD1035" s="361"/>
      <c r="AE1035" s="362">
        <v>5</v>
      </c>
      <c r="AF1035" s="363" t="str">
        <f t="shared" si="1081"/>
        <v>4IE</v>
      </c>
      <c r="AG1035" s="364"/>
      <c r="AH1035" s="364"/>
      <c r="AI1035" s="364"/>
      <c r="AJ1035" s="364"/>
      <c r="AK1035" s="364"/>
      <c r="AL1035" s="364"/>
      <c r="AM1035" s="364"/>
      <c r="AN1035" s="364"/>
      <c r="AO1035" s="364"/>
      <c r="AP1035" s="363"/>
      <c r="AQ1035" s="255"/>
      <c r="AR1035" s="255"/>
      <c r="AS1035" s="255"/>
      <c r="AT1035" s="255"/>
      <c r="AU1035" s="2843">
        <f t="shared" si="2727"/>
        <v>0</v>
      </c>
      <c r="AV1035" s="4008">
        <f t="shared" si="2728"/>
        <v>0</v>
      </c>
      <c r="AW1035" s="590">
        <f t="shared" si="2599"/>
        <v>1</v>
      </c>
      <c r="AX1035" s="369"/>
      <c r="AY1035" s="154">
        <f t="shared" si="2618"/>
        <v>1</v>
      </c>
      <c r="AZ1035" s="367"/>
      <c r="BA1035" s="154">
        <f t="shared" si="2619"/>
        <v>1</v>
      </c>
      <c r="BB1035" s="367"/>
      <c r="BC1035" s="368">
        <f t="shared" si="2600"/>
        <v>1</v>
      </c>
      <c r="BD1035" s="369"/>
      <c r="BE1035" s="4599">
        <f t="shared" si="2601"/>
        <v>1</v>
      </c>
      <c r="BF1035" s="367"/>
      <c r="BG1035" s="368">
        <f t="shared" si="2602"/>
        <v>1</v>
      </c>
      <c r="BH1035" s="367"/>
      <c r="BI1035" s="154" t="str">
        <f t="shared" si="2576"/>
        <v>-</v>
      </c>
      <c r="BJ1035" s="367"/>
      <c r="BK1035" s="154" t="str">
        <f t="shared" si="1417"/>
        <v>-</v>
      </c>
      <c r="BL1035" s="367"/>
      <c r="BM1035" s="154" t="str">
        <f t="shared" si="1418"/>
        <v>-</v>
      </c>
      <c r="BN1035" s="367"/>
      <c r="BO1035" s="155" t="str">
        <f t="shared" si="2577"/>
        <v>-</v>
      </c>
      <c r="BP1035" s="367"/>
      <c r="BQ1035" s="154">
        <f t="shared" si="2578"/>
        <v>1</v>
      </c>
      <c r="BR1035" s="369"/>
      <c r="BS1035" s="154" t="str">
        <f t="shared" si="1420"/>
        <v>-</v>
      </c>
      <c r="BT1035" s="369"/>
      <c r="BU1035" s="154" t="str">
        <f t="shared" si="1421"/>
        <v>-</v>
      </c>
      <c r="BV1035" s="369"/>
      <c r="BW1035" s="154" t="str">
        <f t="shared" si="1422"/>
        <v>-</v>
      </c>
      <c r="BX1035" s="367"/>
      <c r="BY1035" s="154" t="str">
        <f t="shared" si="1423"/>
        <v>-</v>
      </c>
      <c r="BZ1035" s="369"/>
      <c r="CA1035" s="154" t="str">
        <f t="shared" si="1424"/>
        <v>-</v>
      </c>
      <c r="CB1035" s="367"/>
      <c r="CC1035" s="154" t="str">
        <f t="shared" si="1425"/>
        <v>-</v>
      </c>
      <c r="CD1035" s="367"/>
      <c r="CE1035" s="2850" t="str">
        <f t="shared" si="2579"/>
        <v>-</v>
      </c>
      <c r="CF1035" s="2846"/>
      <c r="CG1035" s="2855" t="str">
        <f t="shared" si="2580"/>
        <v>-</v>
      </c>
      <c r="CH1035" s="2851"/>
      <c r="CI1035" s="2850" t="str">
        <f t="shared" si="1092"/>
        <v>-</v>
      </c>
      <c r="CJ1035" s="2846"/>
      <c r="CK1035" s="2850" t="str">
        <f t="shared" si="1093"/>
        <v>-</v>
      </c>
      <c r="CL1035" s="2851"/>
      <c r="CM1035" s="2850" t="str">
        <f t="shared" si="2581"/>
        <v>-</v>
      </c>
      <c r="CN1035" s="2851"/>
      <c r="CO1035" s="2855" t="str">
        <f t="shared" si="1094"/>
        <v>-</v>
      </c>
      <c r="CP1035" s="2851"/>
      <c r="CQ1035" s="2855" t="str">
        <f t="shared" si="1095"/>
        <v>-</v>
      </c>
      <c r="CR1035" s="2851"/>
      <c r="CS1035" s="2850" t="str">
        <f t="shared" si="2582"/>
        <v>-</v>
      </c>
      <c r="CT1035" s="2851"/>
      <c r="CU1035" s="2855"/>
      <c r="CV1035" s="2851"/>
      <c r="CW1035" s="2850" t="str">
        <f t="shared" si="2583"/>
        <v>-</v>
      </c>
      <c r="CX1035" s="2851"/>
      <c r="CY1035" s="2855" t="str">
        <f t="shared" si="1096"/>
        <v>-</v>
      </c>
      <c r="CZ1035" s="2851"/>
      <c r="DA1035" s="154" t="str">
        <f t="shared" si="2584"/>
        <v>-</v>
      </c>
      <c r="DB1035" s="369"/>
      <c r="DC1035" s="155" t="str">
        <f t="shared" si="1097"/>
        <v>-</v>
      </c>
      <c r="DD1035" s="367"/>
      <c r="DE1035" s="374">
        <f t="shared" si="2745"/>
        <v>0</v>
      </c>
      <c r="DF1035" s="373"/>
      <c r="DG1035" s="818">
        <f t="shared" si="2752"/>
        <v>0</v>
      </c>
      <c r="DH1035" s="372"/>
      <c r="DI1035" s="267">
        <f t="shared" si="2746"/>
        <v>0</v>
      </c>
      <c r="DJ1035" s="373"/>
      <c r="DK1035" s="374">
        <f t="shared" si="2732"/>
        <v>0</v>
      </c>
      <c r="DL1035" s="373"/>
      <c r="DM1035" s="375">
        <f t="shared" si="2733"/>
        <v>0</v>
      </c>
      <c r="DN1035" s="373"/>
      <c r="DO1035" s="155">
        <f t="shared" si="2734"/>
        <v>0</v>
      </c>
      <c r="DP1035" s="372"/>
      <c r="DQ1035" s="155">
        <f t="shared" si="2735"/>
        <v>0</v>
      </c>
      <c r="DR1035" s="373"/>
      <c r="DS1035" s="155">
        <f t="shared" si="2736"/>
        <v>0</v>
      </c>
      <c r="DT1035" s="372"/>
      <c r="DU1035" s="155">
        <f t="shared" si="2737"/>
        <v>0</v>
      </c>
      <c r="DV1035" s="373"/>
      <c r="DW1035" s="4891">
        <f t="shared" si="2747"/>
        <v>0</v>
      </c>
      <c r="DX1035" s="372"/>
      <c r="DY1035" s="154">
        <f t="shared" si="2739"/>
        <v>0</v>
      </c>
      <c r="DZ1035" s="373"/>
      <c r="EA1035" s="154">
        <f t="shared" si="2748"/>
        <v>0</v>
      </c>
      <c r="EB1035" s="373"/>
      <c r="EC1035" s="269">
        <f t="shared" si="2749"/>
        <v>0</v>
      </c>
      <c r="ED1035" s="376"/>
      <c r="EE1035" s="822">
        <f t="shared" si="2750"/>
        <v>0</v>
      </c>
      <c r="EF1035" s="377"/>
      <c r="EG1035" s="273"/>
      <c r="EH1035" s="274"/>
      <c r="EI1035" s="275"/>
      <c r="EJ1035" s="276"/>
      <c r="EK1035" s="275"/>
      <c r="EL1035" s="277"/>
      <c r="EM1035" s="278" t="str">
        <f t="shared" si="2751"/>
        <v xml:space="preserve"> </v>
      </c>
      <c r="EN1035" s="372"/>
      <c r="EO1035" s="155">
        <f t="shared" si="2744"/>
        <v>0</v>
      </c>
      <c r="EP1035" s="373"/>
      <c r="ER1035" s="194"/>
      <c r="ET1035" s="154" t="str">
        <f t="shared" si="2596"/>
        <v>-</v>
      </c>
      <c r="EU1035" s="373"/>
      <c r="EV1035" s="154" t="str">
        <f t="shared" si="2597"/>
        <v>-</v>
      </c>
      <c r="EW1035" s="373"/>
      <c r="EX1035" s="154"/>
      <c r="EY1035" s="367"/>
      <c r="EZ1035" s="154"/>
      <c r="FA1035" s="367"/>
      <c r="FB1035" s="154"/>
      <c r="FC1035" s="367"/>
      <c r="FD1035" s="154"/>
      <c r="FE1035" s="367"/>
      <c r="FF1035" s="155"/>
      <c r="FG1035" s="367"/>
      <c r="FH1035" s="154"/>
      <c r="FI1035" s="367"/>
      <c r="FJ1035" s="154" t="str">
        <f t="shared" si="1662"/>
        <v>-</v>
      </c>
      <c r="FK1035" s="373"/>
      <c r="FL1035" s="155" t="str">
        <f t="shared" si="2598"/>
        <v>-</v>
      </c>
      <c r="FM1035" s="279"/>
      <c r="FN1035" s="1184"/>
      <c r="FO1035" s="280"/>
      <c r="FP1035" s="281"/>
      <c r="FQ1035" s="282"/>
      <c r="FS1035" s="281"/>
      <c r="FT1035" s="282"/>
    </row>
    <row r="1036" spans="1:176" ht="18.600000000000001" customHeight="1">
      <c r="A1036" s="228">
        <f t="shared" si="2753"/>
        <v>1026</v>
      </c>
      <c r="B1036" s="343" t="str">
        <f t="shared" si="2754"/>
        <v>4IE</v>
      </c>
      <c r="C1036" s="7721">
        <v>46447</v>
      </c>
      <c r="D1036" s="1261" t="s">
        <v>34</v>
      </c>
      <c r="E1036" s="1262" t="s">
        <v>2576</v>
      </c>
      <c r="F1036" s="1564"/>
      <c r="G1036" s="1263"/>
      <c r="H1036" s="1330" t="s">
        <v>631</v>
      </c>
      <c r="I1036" s="1264" t="s">
        <v>61</v>
      </c>
      <c r="J1036" s="1264" t="s">
        <v>1702</v>
      </c>
      <c r="K1036" s="599" t="s">
        <v>11</v>
      </c>
      <c r="L1036" s="6274"/>
      <c r="M1036" s="354"/>
      <c r="N1036" s="6276"/>
      <c r="O1036" s="354"/>
      <c r="P1036" s="6276"/>
      <c r="Q1036" s="6250"/>
      <c r="R1036" s="6276"/>
      <c r="S1036" s="354"/>
      <c r="T1036" s="6276"/>
      <c r="U1036" s="355"/>
      <c r="V1036" s="6276"/>
      <c r="W1036" s="356"/>
      <c r="X1036" s="6279"/>
      <c r="Y1036" s="979"/>
      <c r="Z1036" s="979"/>
      <c r="AA1036" s="6280"/>
      <c r="AB1036" s="7545"/>
      <c r="AC1036" s="6280"/>
      <c r="AD1036" s="6281"/>
      <c r="AE1036" s="6282">
        <v>3</v>
      </c>
      <c r="AF1036" s="363" t="str">
        <f t="shared" si="1081"/>
        <v>4IE</v>
      </c>
      <c r="AG1036" s="6283"/>
      <c r="AH1036" s="6283"/>
      <c r="AI1036" s="6283"/>
      <c r="AJ1036" s="6283"/>
      <c r="AK1036" s="6283"/>
      <c r="AL1036" s="6283"/>
      <c r="AM1036" s="6283"/>
      <c r="AN1036" s="6283"/>
      <c r="AO1036" s="6283"/>
      <c r="AP1036" s="6284"/>
      <c r="AQ1036" s="6283"/>
      <c r="AR1036" s="6283"/>
      <c r="AS1036" s="6283"/>
      <c r="AT1036" s="6283"/>
      <c r="AU1036" s="2843">
        <f t="shared" ref="AU1036:AU1052" si="2755">IF(AI1036="付属済",0,IF(AI1036=1,AI1036+AP1036,0))</f>
        <v>0</v>
      </c>
      <c r="AV1036" s="4008">
        <f t="shared" ref="AV1036:AV1052" si="2756">IF(AE1036=0,0,(AR1036*1)+(AS1036*100))</f>
        <v>0</v>
      </c>
      <c r="AW1036" s="590">
        <f t="shared" si="2599"/>
        <v>1</v>
      </c>
      <c r="AX1036" s="4598"/>
      <c r="AY1036" s="154">
        <f t="shared" si="2618"/>
        <v>1</v>
      </c>
      <c r="AZ1036" s="4600"/>
      <c r="BA1036" s="154">
        <f t="shared" si="2619"/>
        <v>1</v>
      </c>
      <c r="BB1036" s="4600"/>
      <c r="BC1036" s="368">
        <f t="shared" si="2600"/>
        <v>1</v>
      </c>
      <c r="BD1036" s="4598"/>
      <c r="BE1036" s="4599">
        <f t="shared" si="2601"/>
        <v>1</v>
      </c>
      <c r="BF1036" s="4600"/>
      <c r="BG1036" s="368">
        <f t="shared" si="2602"/>
        <v>1</v>
      </c>
      <c r="BH1036" s="4600"/>
      <c r="BI1036" s="154">
        <f t="shared" si="2576"/>
        <v>1</v>
      </c>
      <c r="BJ1036" s="4600"/>
      <c r="BK1036" s="4075" t="str">
        <f t="shared" si="1417"/>
        <v>-</v>
      </c>
      <c r="BL1036" s="4093"/>
      <c r="BM1036" s="4075" t="str">
        <f t="shared" si="1418"/>
        <v>-</v>
      </c>
      <c r="BN1036" s="4093"/>
      <c r="BO1036" s="4094" t="str">
        <f t="shared" si="2577"/>
        <v>-</v>
      </c>
      <c r="BP1036" s="4093"/>
      <c r="BQ1036" s="4602" t="str">
        <f t="shared" si="2578"/>
        <v>-</v>
      </c>
      <c r="BR1036" s="4598"/>
      <c r="BS1036" s="4602" t="str">
        <f t="shared" si="1420"/>
        <v>-</v>
      </c>
      <c r="BT1036" s="4598"/>
      <c r="BU1036" s="4602" t="str">
        <f t="shared" si="1421"/>
        <v>-</v>
      </c>
      <c r="BV1036" s="4598"/>
      <c r="BW1036" s="4602" t="str">
        <f t="shared" si="1422"/>
        <v>-</v>
      </c>
      <c r="BX1036" s="4600"/>
      <c r="BY1036" s="4602" t="str">
        <f t="shared" si="1423"/>
        <v>-</v>
      </c>
      <c r="BZ1036" s="4598"/>
      <c r="CA1036" s="4602" t="str">
        <f t="shared" si="1424"/>
        <v>-</v>
      </c>
      <c r="CB1036" s="4600"/>
      <c r="CC1036" s="4602" t="str">
        <f t="shared" si="1425"/>
        <v>-</v>
      </c>
      <c r="CD1036" s="4600"/>
      <c r="CE1036" s="2850" t="str">
        <f t="shared" si="2579"/>
        <v>-</v>
      </c>
      <c r="CF1036" s="2846"/>
      <c r="CG1036" s="2855" t="str">
        <f t="shared" si="2580"/>
        <v>-</v>
      </c>
      <c r="CH1036" s="2851"/>
      <c r="CI1036" s="2850" t="str">
        <f t="shared" si="1092"/>
        <v>-</v>
      </c>
      <c r="CJ1036" s="2846"/>
      <c r="CK1036" s="2850" t="str">
        <f t="shared" si="1093"/>
        <v>-</v>
      </c>
      <c r="CL1036" s="2851"/>
      <c r="CM1036" s="2850" t="str">
        <f t="shared" si="2581"/>
        <v>-</v>
      </c>
      <c r="CN1036" s="2851"/>
      <c r="CO1036" s="2855" t="str">
        <f t="shared" si="1094"/>
        <v>-</v>
      </c>
      <c r="CP1036" s="2851"/>
      <c r="CQ1036" s="2855" t="str">
        <f t="shared" si="1095"/>
        <v>-</v>
      </c>
      <c r="CR1036" s="2851"/>
      <c r="CS1036" s="2850" t="str">
        <f t="shared" si="2582"/>
        <v>-</v>
      </c>
      <c r="CT1036" s="2851"/>
      <c r="CU1036" s="2855"/>
      <c r="CV1036" s="2851"/>
      <c r="CW1036" s="2850" t="str">
        <f t="shared" si="2583"/>
        <v>-</v>
      </c>
      <c r="CX1036" s="2851"/>
      <c r="CY1036" s="2855" t="str">
        <f t="shared" si="1096"/>
        <v>-</v>
      </c>
      <c r="CZ1036" s="2851"/>
      <c r="DA1036" s="2850" t="str">
        <f t="shared" si="2584"/>
        <v>-</v>
      </c>
      <c r="DB1036" s="2846"/>
      <c r="DC1036" s="2855" t="str">
        <f t="shared" si="1097"/>
        <v>-</v>
      </c>
      <c r="DD1036" s="2851"/>
      <c r="DE1036" s="374">
        <f t="shared" si="2745"/>
        <v>0</v>
      </c>
      <c r="DF1036" s="2857"/>
      <c r="DG1036" s="818">
        <f t="shared" si="2752"/>
        <v>0</v>
      </c>
      <c r="DH1036" s="2858"/>
      <c r="DI1036" s="2850">
        <f t="shared" si="2746"/>
        <v>0</v>
      </c>
      <c r="DJ1036" s="2857"/>
      <c r="DK1036" s="2856">
        <f t="shared" ref="DK1036:DK1052" si="2757">IF(AU1036=2,1,0)</f>
        <v>0</v>
      </c>
      <c r="DL1036" s="2857"/>
      <c r="DM1036" s="2856">
        <f t="shared" ref="DM1036:DM1052" si="2758">IF(AU1036=1,1,0)</f>
        <v>0</v>
      </c>
      <c r="DN1036" s="2857"/>
      <c r="DO1036" s="2855">
        <f t="shared" ref="DO1036:DO1052" si="2759">IF(AJ1036=1,1,0)</f>
        <v>0</v>
      </c>
      <c r="DP1036" s="2858"/>
      <c r="DQ1036" s="2855">
        <f t="shared" ref="DQ1036:DQ1052" si="2760">IF(AK1036=1,1,0)</f>
        <v>0</v>
      </c>
      <c r="DR1036" s="2857"/>
      <c r="DS1036" s="2855">
        <f t="shared" ref="DS1036:DS1052" si="2761">IF(AL1036=1,1,0)</f>
        <v>0</v>
      </c>
      <c r="DT1036" s="2858"/>
      <c r="DU1036" s="2855">
        <f t="shared" ref="DU1036:DU1052" si="2762">IF(AM1036=1,1,0)</f>
        <v>0</v>
      </c>
      <c r="DV1036" s="2857"/>
      <c r="DW1036" s="4891">
        <f t="shared" si="2747"/>
        <v>0</v>
      </c>
      <c r="DX1036" s="4892"/>
      <c r="DY1036" s="4668">
        <f t="shared" ref="DY1036:DY1052" si="2763">IF(AO1036=1,1,0)</f>
        <v>0</v>
      </c>
      <c r="DZ1036" s="4682"/>
      <c r="EA1036" s="4668">
        <f t="shared" si="2748"/>
        <v>0</v>
      </c>
      <c r="EB1036" s="4682"/>
      <c r="EC1036" s="820">
        <f t="shared" si="2749"/>
        <v>0</v>
      </c>
      <c r="ED1036" s="4964"/>
      <c r="EE1036" s="822">
        <f t="shared" si="2750"/>
        <v>0</v>
      </c>
      <c r="EF1036" s="4930"/>
      <c r="EG1036" s="273"/>
      <c r="EH1036" s="274"/>
      <c r="EI1036" s="275"/>
      <c r="EJ1036" s="276"/>
      <c r="EK1036" s="275"/>
      <c r="EL1036" s="277"/>
      <c r="EM1036" s="829" t="str">
        <f t="shared" si="2751"/>
        <v xml:space="preserve"> </v>
      </c>
      <c r="EN1036" s="4892"/>
      <c r="EO1036" s="4893">
        <f t="shared" ref="EO1036:EO1052" si="2764">IF(AT1036=1,1,0)</f>
        <v>0</v>
      </c>
      <c r="EP1036" s="4682"/>
      <c r="ER1036" s="6285"/>
      <c r="ET1036" s="2850" t="str">
        <f t="shared" si="2596"/>
        <v>-</v>
      </c>
      <c r="EU1036" s="2857"/>
      <c r="EV1036" s="2850" t="str">
        <f t="shared" si="2597"/>
        <v>-</v>
      </c>
      <c r="EW1036" s="2857"/>
      <c r="EX1036" s="2850"/>
      <c r="EY1036" s="2851"/>
      <c r="EZ1036" s="2850"/>
      <c r="FA1036" s="2851"/>
      <c r="FB1036" s="2850"/>
      <c r="FC1036" s="2851"/>
      <c r="FD1036" s="2850"/>
      <c r="FE1036" s="2851"/>
      <c r="FF1036" s="2855"/>
      <c r="FG1036" s="2851"/>
      <c r="FH1036" s="2850"/>
      <c r="FI1036" s="2851"/>
      <c r="FJ1036" s="154" t="str">
        <f t="shared" si="1662"/>
        <v>-</v>
      </c>
      <c r="FK1036" s="2857"/>
      <c r="FL1036" s="155" t="str">
        <f t="shared" si="2598"/>
        <v>-</v>
      </c>
      <c r="FM1036" s="2846"/>
      <c r="FN1036" s="2850"/>
      <c r="FO1036" s="2851"/>
      <c r="FP1036" s="2850"/>
      <c r="FQ1036" s="2851"/>
      <c r="FS1036" s="5782"/>
      <c r="FT1036" s="5783"/>
    </row>
    <row r="1037" spans="1:176" ht="18.600000000000001" customHeight="1">
      <c r="A1037" s="228">
        <f t="shared" si="2753"/>
        <v>1027</v>
      </c>
      <c r="B1037" s="343" t="str">
        <f t="shared" si="2754"/>
        <v>4IE</v>
      </c>
      <c r="C1037" s="7721">
        <v>46447</v>
      </c>
      <c r="D1037" s="1261" t="s">
        <v>29</v>
      </c>
      <c r="E1037" s="1262" t="s">
        <v>2577</v>
      </c>
      <c r="F1037" s="1564"/>
      <c r="G1037" s="1263"/>
      <c r="H1037" s="1330" t="s">
        <v>629</v>
      </c>
      <c r="I1037" s="1264" t="s">
        <v>992</v>
      </c>
      <c r="J1037" s="1264" t="s">
        <v>2493</v>
      </c>
      <c r="K1037" s="599" t="s">
        <v>11</v>
      </c>
      <c r="L1037" s="600"/>
      <c r="M1037" s="5636"/>
      <c r="N1037" s="353"/>
      <c r="O1037" s="5636"/>
      <c r="P1037" s="353"/>
      <c r="Q1037" s="6286"/>
      <c r="R1037" s="353"/>
      <c r="S1037" s="354"/>
      <c r="T1037" s="353"/>
      <c r="U1037" s="355"/>
      <c r="V1037" s="353"/>
      <c r="W1037" s="356"/>
      <c r="X1037" s="357"/>
      <c r="Y1037" s="979"/>
      <c r="Z1037" s="979"/>
      <c r="AA1037" s="602"/>
      <c r="AB1037" s="979"/>
      <c r="AC1037" s="602"/>
      <c r="AD1037" s="361"/>
      <c r="AE1037" s="362">
        <v>6</v>
      </c>
      <c r="AF1037" s="363" t="str">
        <f t="shared" si="1081"/>
        <v>4IE</v>
      </c>
      <c r="AG1037" s="364"/>
      <c r="AH1037" s="364"/>
      <c r="AI1037" s="364"/>
      <c r="AJ1037" s="364"/>
      <c r="AK1037" s="364"/>
      <c r="AL1037" s="364"/>
      <c r="AM1037" s="364"/>
      <c r="AN1037" s="364"/>
      <c r="AO1037" s="364"/>
      <c r="AP1037" s="363"/>
      <c r="AQ1037" s="255"/>
      <c r="AR1037" s="255"/>
      <c r="AS1037" s="255"/>
      <c r="AT1037" s="255"/>
      <c r="AU1037" s="2843">
        <f t="shared" si="2755"/>
        <v>0</v>
      </c>
      <c r="AV1037" s="4008">
        <f t="shared" si="2756"/>
        <v>0</v>
      </c>
      <c r="AW1037" s="590">
        <f t="shared" si="2599"/>
        <v>1</v>
      </c>
      <c r="AX1037" s="369"/>
      <c r="AY1037" s="154">
        <f t="shared" si="2618"/>
        <v>1</v>
      </c>
      <c r="AZ1037" s="367"/>
      <c r="BA1037" s="154">
        <f t="shared" si="2619"/>
        <v>1</v>
      </c>
      <c r="BB1037" s="367"/>
      <c r="BC1037" s="368">
        <f t="shared" si="2600"/>
        <v>1</v>
      </c>
      <c r="BD1037" s="369"/>
      <c r="BE1037" s="4599">
        <f t="shared" si="2601"/>
        <v>1</v>
      </c>
      <c r="BF1037" s="367"/>
      <c r="BG1037" s="368">
        <f t="shared" si="2602"/>
        <v>1</v>
      </c>
      <c r="BH1037" s="367"/>
      <c r="BI1037" s="154" t="str">
        <f t="shared" si="2576"/>
        <v>-</v>
      </c>
      <c r="BJ1037" s="367"/>
      <c r="BK1037" s="154" t="str">
        <f t="shared" si="1417"/>
        <v>-</v>
      </c>
      <c r="BL1037" s="367"/>
      <c r="BM1037" s="154" t="str">
        <f t="shared" si="1418"/>
        <v>-</v>
      </c>
      <c r="BN1037" s="367"/>
      <c r="BO1037" s="155" t="str">
        <f t="shared" si="2577"/>
        <v>-</v>
      </c>
      <c r="BP1037" s="367"/>
      <c r="BQ1037" s="154">
        <f t="shared" si="2578"/>
        <v>1</v>
      </c>
      <c r="BR1037" s="369"/>
      <c r="BS1037" s="154" t="str">
        <f t="shared" si="1420"/>
        <v>-</v>
      </c>
      <c r="BT1037" s="369"/>
      <c r="BU1037" s="154" t="str">
        <f t="shared" si="1421"/>
        <v>-</v>
      </c>
      <c r="BV1037" s="369"/>
      <c r="BW1037" s="154" t="str">
        <f t="shared" si="1422"/>
        <v>-</v>
      </c>
      <c r="BX1037" s="367"/>
      <c r="BY1037" s="154" t="str">
        <f t="shared" si="1423"/>
        <v>-</v>
      </c>
      <c r="BZ1037" s="369"/>
      <c r="CA1037" s="154" t="str">
        <f t="shared" si="1424"/>
        <v>-</v>
      </c>
      <c r="CB1037" s="367"/>
      <c r="CC1037" s="154" t="str">
        <f t="shared" si="1425"/>
        <v>-</v>
      </c>
      <c r="CD1037" s="367"/>
      <c r="CE1037" s="2850" t="str">
        <f t="shared" si="2579"/>
        <v>-</v>
      </c>
      <c r="CF1037" s="2846"/>
      <c r="CG1037" s="2855" t="str">
        <f t="shared" si="2580"/>
        <v>-</v>
      </c>
      <c r="CH1037" s="2851"/>
      <c r="CI1037" s="2850" t="str">
        <f t="shared" si="1092"/>
        <v>-</v>
      </c>
      <c r="CJ1037" s="2846"/>
      <c r="CK1037" s="2850" t="str">
        <f t="shared" si="1093"/>
        <v>-</v>
      </c>
      <c r="CL1037" s="2851"/>
      <c r="CM1037" s="2850" t="str">
        <f t="shared" si="2581"/>
        <v>-</v>
      </c>
      <c r="CN1037" s="2851"/>
      <c r="CO1037" s="2855" t="str">
        <f t="shared" si="1094"/>
        <v>-</v>
      </c>
      <c r="CP1037" s="2851"/>
      <c r="CQ1037" s="2855" t="str">
        <f t="shared" si="1095"/>
        <v>-</v>
      </c>
      <c r="CR1037" s="2851"/>
      <c r="CS1037" s="2850" t="str">
        <f t="shared" si="2582"/>
        <v>-</v>
      </c>
      <c r="CT1037" s="2851"/>
      <c r="CU1037" s="2855"/>
      <c r="CV1037" s="2851"/>
      <c r="CW1037" s="2850" t="str">
        <f t="shared" si="2583"/>
        <v>-</v>
      </c>
      <c r="CX1037" s="2851"/>
      <c r="CY1037" s="2855" t="str">
        <f t="shared" si="1096"/>
        <v>-</v>
      </c>
      <c r="CZ1037" s="2851"/>
      <c r="DA1037" s="154" t="str">
        <f t="shared" si="2584"/>
        <v>-</v>
      </c>
      <c r="DB1037" s="369"/>
      <c r="DC1037" s="155" t="str">
        <f t="shared" si="1097"/>
        <v>-</v>
      </c>
      <c r="DD1037" s="367"/>
      <c r="DE1037" s="374">
        <f t="shared" si="2745"/>
        <v>0</v>
      </c>
      <c r="DF1037" s="373"/>
      <c r="DG1037" s="818">
        <f t="shared" si="2752"/>
        <v>0</v>
      </c>
      <c r="DH1037" s="372"/>
      <c r="DI1037" s="267">
        <f t="shared" si="2746"/>
        <v>0</v>
      </c>
      <c r="DJ1037" s="373"/>
      <c r="DK1037" s="374">
        <f t="shared" si="2757"/>
        <v>0</v>
      </c>
      <c r="DL1037" s="373"/>
      <c r="DM1037" s="375">
        <f t="shared" si="2758"/>
        <v>0</v>
      </c>
      <c r="DN1037" s="373"/>
      <c r="DO1037" s="155">
        <f t="shared" si="2759"/>
        <v>0</v>
      </c>
      <c r="DP1037" s="372"/>
      <c r="DQ1037" s="155">
        <f t="shared" si="2760"/>
        <v>0</v>
      </c>
      <c r="DR1037" s="373"/>
      <c r="DS1037" s="155">
        <f t="shared" si="2761"/>
        <v>0</v>
      </c>
      <c r="DT1037" s="372"/>
      <c r="DU1037" s="155">
        <f t="shared" si="2762"/>
        <v>0</v>
      </c>
      <c r="DV1037" s="373"/>
      <c r="DW1037" s="4891">
        <f>IF(AN1037=1,1,0)</f>
        <v>0</v>
      </c>
      <c r="DX1037" s="372"/>
      <c r="DY1037" s="154">
        <f t="shared" si="2763"/>
        <v>0</v>
      </c>
      <c r="DZ1037" s="373"/>
      <c r="EA1037" s="154">
        <f t="shared" si="2748"/>
        <v>0</v>
      </c>
      <c r="EB1037" s="373"/>
      <c r="EC1037" s="269">
        <f t="shared" si="2749"/>
        <v>0</v>
      </c>
      <c r="ED1037" s="376"/>
      <c r="EE1037" s="822">
        <f t="shared" si="2750"/>
        <v>0</v>
      </c>
      <c r="EF1037" s="377"/>
      <c r="EG1037" s="273"/>
      <c r="EH1037" s="274"/>
      <c r="EI1037" s="275"/>
      <c r="EJ1037" s="276"/>
      <c r="EK1037" s="275"/>
      <c r="EL1037" s="277"/>
      <c r="EM1037" s="278" t="str">
        <f t="shared" si="2751"/>
        <v xml:space="preserve"> </v>
      </c>
      <c r="EN1037" s="372"/>
      <c r="EO1037" s="155">
        <f t="shared" si="2764"/>
        <v>0</v>
      </c>
      <c r="EP1037" s="373"/>
      <c r="ER1037" s="194"/>
      <c r="ET1037" s="154" t="str">
        <f t="shared" si="2596"/>
        <v>-</v>
      </c>
      <c r="EU1037" s="373"/>
      <c r="EV1037" s="154" t="str">
        <f t="shared" si="2597"/>
        <v>-</v>
      </c>
      <c r="EW1037" s="373"/>
      <c r="EX1037" s="154"/>
      <c r="EY1037" s="367"/>
      <c r="EZ1037" s="154"/>
      <c r="FA1037" s="367"/>
      <c r="FB1037" s="154"/>
      <c r="FC1037" s="367"/>
      <c r="FD1037" s="154"/>
      <c r="FE1037" s="367"/>
      <c r="FF1037" s="155"/>
      <c r="FG1037" s="367"/>
      <c r="FH1037" s="154"/>
      <c r="FI1037" s="367"/>
      <c r="FJ1037" s="154" t="str">
        <f t="shared" si="1662"/>
        <v>-</v>
      </c>
      <c r="FK1037" s="373"/>
      <c r="FL1037" s="155" t="str">
        <f t="shared" si="2598"/>
        <v>-</v>
      </c>
      <c r="FM1037" s="279"/>
      <c r="FN1037" s="1184"/>
      <c r="FO1037" s="280"/>
      <c r="FP1037" s="281"/>
      <c r="FQ1037" s="282"/>
      <c r="FS1037" s="281"/>
      <c r="FT1037" s="282"/>
    </row>
    <row r="1038" spans="1:176" ht="18.600000000000001" customHeight="1">
      <c r="A1038" s="228">
        <f t="shared" si="2753"/>
        <v>1028</v>
      </c>
      <c r="B1038" s="343" t="str">
        <f t="shared" si="2754"/>
        <v>4IE</v>
      </c>
      <c r="C1038" s="7721">
        <v>46447</v>
      </c>
      <c r="D1038" s="1261" t="s">
        <v>30</v>
      </c>
      <c r="E1038" s="1262" t="s">
        <v>2578</v>
      </c>
      <c r="F1038" s="1564"/>
      <c r="G1038" s="1263"/>
      <c r="H1038" s="1330" t="s">
        <v>630</v>
      </c>
      <c r="I1038" s="1264" t="s">
        <v>64</v>
      </c>
      <c r="J1038" s="1264" t="s">
        <v>2482</v>
      </c>
      <c r="K1038" s="599" t="s">
        <v>11</v>
      </c>
      <c r="L1038" s="600"/>
      <c r="M1038" s="6286"/>
      <c r="N1038" s="353"/>
      <c r="O1038" s="6286"/>
      <c r="P1038" s="353"/>
      <c r="Q1038" s="354"/>
      <c r="R1038" s="353"/>
      <c r="S1038" s="6250"/>
      <c r="T1038" s="353"/>
      <c r="U1038" s="355"/>
      <c r="V1038" s="353"/>
      <c r="W1038" s="356"/>
      <c r="X1038" s="357"/>
      <c r="Y1038" s="979"/>
      <c r="Z1038" s="979"/>
      <c r="AA1038" s="602"/>
      <c r="AB1038" s="979"/>
      <c r="AC1038" s="251"/>
      <c r="AD1038" s="361"/>
      <c r="AE1038" s="362">
        <v>3</v>
      </c>
      <c r="AF1038" s="363" t="str">
        <f t="shared" si="1081"/>
        <v>4IE</v>
      </c>
      <c r="AG1038" s="364"/>
      <c r="AH1038" s="364"/>
      <c r="AI1038" s="364"/>
      <c r="AJ1038" s="364"/>
      <c r="AK1038" s="364"/>
      <c r="AL1038" s="364"/>
      <c r="AM1038" s="364"/>
      <c r="AN1038" s="364"/>
      <c r="AO1038" s="364"/>
      <c r="AP1038" s="363"/>
      <c r="AQ1038" s="255"/>
      <c r="AR1038" s="255"/>
      <c r="AS1038" s="255"/>
      <c r="AT1038" s="255"/>
      <c r="AU1038" s="2843">
        <f t="shared" si="2755"/>
        <v>0</v>
      </c>
      <c r="AV1038" s="4008">
        <f t="shared" si="2756"/>
        <v>0</v>
      </c>
      <c r="AW1038" s="590">
        <f t="shared" si="2599"/>
        <v>1</v>
      </c>
      <c r="AX1038" s="369"/>
      <c r="AY1038" s="154">
        <f t="shared" si="2618"/>
        <v>1</v>
      </c>
      <c r="AZ1038" s="367"/>
      <c r="BA1038" s="154">
        <f t="shared" si="2619"/>
        <v>1</v>
      </c>
      <c r="BB1038" s="367"/>
      <c r="BC1038" s="368">
        <f t="shared" si="2600"/>
        <v>1</v>
      </c>
      <c r="BD1038" s="369"/>
      <c r="BE1038" s="4599">
        <f t="shared" si="2601"/>
        <v>1</v>
      </c>
      <c r="BF1038" s="367"/>
      <c r="BG1038" s="368">
        <f t="shared" si="2602"/>
        <v>1</v>
      </c>
      <c r="BH1038" s="367"/>
      <c r="BI1038" s="154">
        <f t="shared" si="2576"/>
        <v>1</v>
      </c>
      <c r="BJ1038" s="367"/>
      <c r="BK1038" s="154" t="str">
        <f t="shared" si="1417"/>
        <v>-</v>
      </c>
      <c r="BL1038" s="367"/>
      <c r="BM1038" s="154" t="str">
        <f t="shared" si="1418"/>
        <v>-</v>
      </c>
      <c r="BN1038" s="367"/>
      <c r="BO1038" s="155" t="str">
        <f t="shared" si="2577"/>
        <v>-</v>
      </c>
      <c r="BP1038" s="367"/>
      <c r="BQ1038" s="154" t="str">
        <f t="shared" si="2578"/>
        <v>-</v>
      </c>
      <c r="BR1038" s="369"/>
      <c r="BS1038" s="154" t="str">
        <f t="shared" si="1420"/>
        <v>-</v>
      </c>
      <c r="BT1038" s="369"/>
      <c r="BU1038" s="154" t="str">
        <f t="shared" si="1421"/>
        <v>-</v>
      </c>
      <c r="BV1038" s="369"/>
      <c r="BW1038" s="154" t="str">
        <f t="shared" si="1422"/>
        <v>-</v>
      </c>
      <c r="BX1038" s="367"/>
      <c r="BY1038" s="154" t="str">
        <f t="shared" si="1423"/>
        <v>-</v>
      </c>
      <c r="BZ1038" s="369"/>
      <c r="CA1038" s="154" t="str">
        <f t="shared" si="1424"/>
        <v>-</v>
      </c>
      <c r="CB1038" s="367"/>
      <c r="CC1038" s="154" t="str">
        <f t="shared" si="1425"/>
        <v>-</v>
      </c>
      <c r="CD1038" s="367"/>
      <c r="CE1038" s="2850" t="str">
        <f t="shared" si="2579"/>
        <v>-</v>
      </c>
      <c r="CF1038" s="2846"/>
      <c r="CG1038" s="2855" t="str">
        <f t="shared" si="2580"/>
        <v>-</v>
      </c>
      <c r="CH1038" s="2851"/>
      <c r="CI1038" s="2850" t="str">
        <f t="shared" si="1092"/>
        <v>-</v>
      </c>
      <c r="CJ1038" s="2846"/>
      <c r="CK1038" s="2850" t="str">
        <f t="shared" si="1093"/>
        <v>-</v>
      </c>
      <c r="CL1038" s="2851"/>
      <c r="CM1038" s="2850" t="str">
        <f t="shared" si="2581"/>
        <v>-</v>
      </c>
      <c r="CN1038" s="2851"/>
      <c r="CO1038" s="2855" t="str">
        <f t="shared" si="1094"/>
        <v>-</v>
      </c>
      <c r="CP1038" s="2851"/>
      <c r="CQ1038" s="2855" t="str">
        <f t="shared" si="1095"/>
        <v>-</v>
      </c>
      <c r="CR1038" s="2851"/>
      <c r="CS1038" s="2850" t="str">
        <f t="shared" si="2582"/>
        <v>-</v>
      </c>
      <c r="CT1038" s="2851"/>
      <c r="CU1038" s="2855"/>
      <c r="CV1038" s="2851"/>
      <c r="CW1038" s="2850" t="str">
        <f t="shared" si="2583"/>
        <v>-</v>
      </c>
      <c r="CX1038" s="2851"/>
      <c r="CY1038" s="2855" t="str">
        <f t="shared" si="1096"/>
        <v>-</v>
      </c>
      <c r="CZ1038" s="2851"/>
      <c r="DA1038" s="154" t="str">
        <f t="shared" si="2584"/>
        <v>-</v>
      </c>
      <c r="DB1038" s="369"/>
      <c r="DC1038" s="155" t="str">
        <f t="shared" si="1097"/>
        <v>-</v>
      </c>
      <c r="DD1038" s="367"/>
      <c r="DE1038" s="374">
        <f t="shared" si="2745"/>
        <v>0</v>
      </c>
      <c r="DF1038" s="373"/>
      <c r="DG1038" s="818">
        <f t="shared" si="2752"/>
        <v>0</v>
      </c>
      <c r="DH1038" s="372"/>
      <c r="DI1038" s="267">
        <f t="shared" si="2746"/>
        <v>0</v>
      </c>
      <c r="DJ1038" s="373"/>
      <c r="DK1038" s="374">
        <f t="shared" si="2757"/>
        <v>0</v>
      </c>
      <c r="DL1038" s="373"/>
      <c r="DM1038" s="375">
        <f t="shared" si="2758"/>
        <v>0</v>
      </c>
      <c r="DN1038" s="373"/>
      <c r="DO1038" s="155">
        <f t="shared" si="2759"/>
        <v>0</v>
      </c>
      <c r="DP1038" s="372"/>
      <c r="DQ1038" s="155">
        <f t="shared" si="2760"/>
        <v>0</v>
      </c>
      <c r="DR1038" s="373"/>
      <c r="DS1038" s="155">
        <f t="shared" si="2761"/>
        <v>0</v>
      </c>
      <c r="DT1038" s="372"/>
      <c r="DU1038" s="155">
        <f t="shared" si="2762"/>
        <v>0</v>
      </c>
      <c r="DV1038" s="373"/>
      <c r="DW1038" s="4891">
        <f t="shared" ref="DW1038:DW1044" si="2765">IF(AN1038=1,1,0)</f>
        <v>0</v>
      </c>
      <c r="DX1038" s="372"/>
      <c r="DY1038" s="154">
        <f t="shared" si="2763"/>
        <v>0</v>
      </c>
      <c r="DZ1038" s="373"/>
      <c r="EA1038" s="154">
        <f t="shared" si="2748"/>
        <v>0</v>
      </c>
      <c r="EB1038" s="373"/>
      <c r="EC1038" s="269">
        <f t="shared" si="2749"/>
        <v>0</v>
      </c>
      <c r="ED1038" s="376"/>
      <c r="EE1038" s="822">
        <f t="shared" si="2750"/>
        <v>0</v>
      </c>
      <c r="EF1038" s="377"/>
      <c r="EG1038" s="273"/>
      <c r="EH1038" s="274"/>
      <c r="EI1038" s="275"/>
      <c r="EJ1038" s="276"/>
      <c r="EK1038" s="275"/>
      <c r="EL1038" s="277"/>
      <c r="EM1038" s="278" t="str">
        <f t="shared" si="2751"/>
        <v xml:space="preserve"> </v>
      </c>
      <c r="EN1038" s="372"/>
      <c r="EO1038" s="155">
        <f t="shared" si="2764"/>
        <v>0</v>
      </c>
      <c r="EP1038" s="373"/>
      <c r="ER1038" s="194"/>
      <c r="ET1038" s="154" t="str">
        <f t="shared" si="2596"/>
        <v>-</v>
      </c>
      <c r="EU1038" s="373"/>
      <c r="EV1038" s="154" t="str">
        <f t="shared" si="2597"/>
        <v>-</v>
      </c>
      <c r="EW1038" s="373"/>
      <c r="EX1038" s="154"/>
      <c r="EY1038" s="367"/>
      <c r="EZ1038" s="154"/>
      <c r="FA1038" s="367"/>
      <c r="FB1038" s="154"/>
      <c r="FC1038" s="367"/>
      <c r="FD1038" s="154"/>
      <c r="FE1038" s="367"/>
      <c r="FF1038" s="155"/>
      <c r="FG1038" s="367"/>
      <c r="FH1038" s="154"/>
      <c r="FI1038" s="367"/>
      <c r="FJ1038" s="154" t="str">
        <f t="shared" si="1662"/>
        <v>-</v>
      </c>
      <c r="FK1038" s="373"/>
      <c r="FL1038" s="155" t="str">
        <f t="shared" si="2598"/>
        <v>-</v>
      </c>
      <c r="FM1038" s="279"/>
      <c r="FN1038" s="1184"/>
      <c r="FO1038" s="280"/>
      <c r="FP1038" s="281"/>
      <c r="FQ1038" s="282"/>
      <c r="FS1038" s="281"/>
      <c r="FT1038" s="282"/>
    </row>
    <row r="1039" spans="1:176" ht="18.600000000000001" customHeight="1">
      <c r="A1039" s="228">
        <f t="shared" si="2753"/>
        <v>1029</v>
      </c>
      <c r="B1039" s="343" t="str">
        <f t="shared" si="2754"/>
        <v>4IE</v>
      </c>
      <c r="C1039" s="7721">
        <v>46447</v>
      </c>
      <c r="D1039" s="7724" t="s">
        <v>1024</v>
      </c>
      <c r="E1039" s="7725" t="s">
        <v>2579</v>
      </c>
      <c r="F1039" s="1564"/>
      <c r="G1039" s="1263"/>
      <c r="H1039" s="1330" t="s">
        <v>630</v>
      </c>
      <c r="I1039" s="1264" t="s">
        <v>2496</v>
      </c>
      <c r="J1039" s="1264" t="s">
        <v>1702</v>
      </c>
      <c r="K1039" s="599" t="s">
        <v>11</v>
      </c>
      <c r="L1039" s="600"/>
      <c r="M1039" s="354"/>
      <c r="N1039" s="353"/>
      <c r="O1039" s="354"/>
      <c r="P1039" s="353"/>
      <c r="Q1039" s="354"/>
      <c r="R1039" s="353"/>
      <c r="S1039" s="6286"/>
      <c r="T1039" s="353"/>
      <c r="U1039" s="355"/>
      <c r="V1039" s="353"/>
      <c r="W1039" s="356"/>
      <c r="X1039" s="357"/>
      <c r="Y1039" s="979"/>
      <c r="Z1039" s="979"/>
      <c r="AA1039" s="602"/>
      <c r="AB1039" s="979"/>
      <c r="AC1039" s="602"/>
      <c r="AD1039" s="361"/>
      <c r="AE1039" s="362">
        <v>25</v>
      </c>
      <c r="AF1039" s="363" t="str">
        <f t="shared" si="1081"/>
        <v>4IE</v>
      </c>
      <c r="AG1039" s="364"/>
      <c r="AH1039" s="364"/>
      <c r="AI1039" s="364"/>
      <c r="AJ1039" s="364"/>
      <c r="AK1039" s="364"/>
      <c r="AL1039" s="364"/>
      <c r="AM1039" s="364"/>
      <c r="AN1039" s="364"/>
      <c r="AO1039" s="364"/>
      <c r="AP1039" s="363"/>
      <c r="AQ1039" s="255"/>
      <c r="AR1039" s="255"/>
      <c r="AS1039" s="255"/>
      <c r="AT1039" s="255"/>
      <c r="AU1039" s="2843">
        <f t="shared" si="2755"/>
        <v>0</v>
      </c>
      <c r="AV1039" s="4008">
        <f t="shared" si="2756"/>
        <v>0</v>
      </c>
      <c r="AW1039" s="590" t="str">
        <f t="shared" si="2599"/>
        <v>-</v>
      </c>
      <c r="AX1039" s="369"/>
      <c r="AY1039" s="154" t="str">
        <f t="shared" si="2618"/>
        <v>-</v>
      </c>
      <c r="AZ1039" s="367"/>
      <c r="BA1039" s="154" t="str">
        <f t="shared" si="2619"/>
        <v>-</v>
      </c>
      <c r="BB1039" s="367"/>
      <c r="BC1039" s="368" t="str">
        <f t="shared" si="2600"/>
        <v>-</v>
      </c>
      <c r="BD1039" s="369"/>
      <c r="BE1039" s="4599" t="str">
        <f t="shared" si="2601"/>
        <v>-</v>
      </c>
      <c r="BF1039" s="367"/>
      <c r="BG1039" s="368" t="str">
        <f t="shared" si="2602"/>
        <v>-</v>
      </c>
      <c r="BH1039" s="367"/>
      <c r="BI1039" s="154" t="str">
        <f t="shared" si="2576"/>
        <v>-</v>
      </c>
      <c r="BJ1039" s="367"/>
      <c r="BK1039" s="154" t="str">
        <f t="shared" si="1417"/>
        <v>-</v>
      </c>
      <c r="BL1039" s="367"/>
      <c r="BM1039" s="154" t="str">
        <f t="shared" si="1418"/>
        <v>-</v>
      </c>
      <c r="BN1039" s="367"/>
      <c r="BO1039" s="155" t="str">
        <f t="shared" si="2577"/>
        <v>-</v>
      </c>
      <c r="BP1039" s="367"/>
      <c r="BQ1039" s="154" t="str">
        <f t="shared" si="2578"/>
        <v>-</v>
      </c>
      <c r="BR1039" s="369"/>
      <c r="BS1039" s="154" t="str">
        <f t="shared" si="1420"/>
        <v>-</v>
      </c>
      <c r="BT1039" s="369"/>
      <c r="BU1039" s="154" t="str">
        <f t="shared" si="1421"/>
        <v>-</v>
      </c>
      <c r="BV1039" s="369"/>
      <c r="BW1039" s="154" t="str">
        <f t="shared" si="1422"/>
        <v>-</v>
      </c>
      <c r="BX1039" s="367"/>
      <c r="BY1039" s="154" t="str">
        <f t="shared" si="1423"/>
        <v>-</v>
      </c>
      <c r="BZ1039" s="369"/>
      <c r="CA1039" s="154" t="str">
        <f t="shared" si="1424"/>
        <v>-</v>
      </c>
      <c r="CB1039" s="367"/>
      <c r="CC1039" s="154" t="str">
        <f t="shared" si="1425"/>
        <v>-</v>
      </c>
      <c r="CD1039" s="367"/>
      <c r="CE1039" s="2850" t="str">
        <f t="shared" si="2579"/>
        <v>-</v>
      </c>
      <c r="CF1039" s="2846"/>
      <c r="CG1039" s="2855" t="str">
        <f t="shared" si="2580"/>
        <v>-</v>
      </c>
      <c r="CH1039" s="2851"/>
      <c r="CI1039" s="2850" t="str">
        <f t="shared" si="1092"/>
        <v>-</v>
      </c>
      <c r="CJ1039" s="2846"/>
      <c r="CK1039" s="2850" t="str">
        <f t="shared" si="1093"/>
        <v>-</v>
      </c>
      <c r="CL1039" s="2851"/>
      <c r="CM1039" s="2850" t="str">
        <f t="shared" si="2581"/>
        <v>-</v>
      </c>
      <c r="CN1039" s="2851"/>
      <c r="CO1039" s="2855" t="str">
        <f t="shared" si="1094"/>
        <v>-</v>
      </c>
      <c r="CP1039" s="2851"/>
      <c r="CQ1039" s="2855" t="str">
        <f t="shared" si="1095"/>
        <v>-</v>
      </c>
      <c r="CR1039" s="2851"/>
      <c r="CS1039" s="2850" t="str">
        <f t="shared" si="2582"/>
        <v>-</v>
      </c>
      <c r="CT1039" s="2851"/>
      <c r="CU1039" s="2855"/>
      <c r="CV1039" s="2851"/>
      <c r="CW1039" s="2850" t="str">
        <f t="shared" si="2583"/>
        <v>-</v>
      </c>
      <c r="CX1039" s="2851"/>
      <c r="CY1039" s="2855" t="str">
        <f t="shared" si="1096"/>
        <v>-</v>
      </c>
      <c r="CZ1039" s="2851"/>
      <c r="DA1039" s="154" t="str">
        <f t="shared" si="2584"/>
        <v>-</v>
      </c>
      <c r="DB1039" s="369"/>
      <c r="DC1039" s="155" t="str">
        <f t="shared" si="1097"/>
        <v>-</v>
      </c>
      <c r="DD1039" s="367"/>
      <c r="DE1039" s="374">
        <f t="shared" si="2745"/>
        <v>0</v>
      </c>
      <c r="DF1039" s="373"/>
      <c r="DG1039" s="818">
        <f t="shared" si="2752"/>
        <v>0</v>
      </c>
      <c r="DH1039" s="372"/>
      <c r="DI1039" s="267">
        <f t="shared" si="2746"/>
        <v>0</v>
      </c>
      <c r="DJ1039" s="373"/>
      <c r="DK1039" s="374">
        <f t="shared" si="2757"/>
        <v>0</v>
      </c>
      <c r="DL1039" s="373"/>
      <c r="DM1039" s="375">
        <f t="shared" si="2758"/>
        <v>0</v>
      </c>
      <c r="DN1039" s="373"/>
      <c r="DO1039" s="155">
        <f t="shared" si="2759"/>
        <v>0</v>
      </c>
      <c r="DP1039" s="372"/>
      <c r="DQ1039" s="155">
        <f t="shared" si="2760"/>
        <v>0</v>
      </c>
      <c r="DR1039" s="373"/>
      <c r="DS1039" s="155">
        <f t="shared" si="2761"/>
        <v>0</v>
      </c>
      <c r="DT1039" s="372"/>
      <c r="DU1039" s="155">
        <f t="shared" si="2762"/>
        <v>0</v>
      </c>
      <c r="DV1039" s="373"/>
      <c r="DW1039" s="4891">
        <f t="shared" si="2765"/>
        <v>0</v>
      </c>
      <c r="DX1039" s="372"/>
      <c r="DY1039" s="154">
        <f t="shared" si="2763"/>
        <v>0</v>
      </c>
      <c r="DZ1039" s="373"/>
      <c r="EA1039" s="154">
        <f t="shared" si="2748"/>
        <v>0</v>
      </c>
      <c r="EB1039" s="373"/>
      <c r="EC1039" s="269">
        <f t="shared" si="2749"/>
        <v>0</v>
      </c>
      <c r="ED1039" s="376"/>
      <c r="EE1039" s="822">
        <f t="shared" si="2750"/>
        <v>0</v>
      </c>
      <c r="EF1039" s="377"/>
      <c r="EG1039" s="273"/>
      <c r="EH1039" s="274"/>
      <c r="EI1039" s="275"/>
      <c r="EJ1039" s="276"/>
      <c r="EK1039" s="275"/>
      <c r="EL1039" s="277"/>
      <c r="EM1039" s="278" t="str">
        <f t="shared" si="2751"/>
        <v xml:space="preserve"> </v>
      </c>
      <c r="EN1039" s="372"/>
      <c r="EO1039" s="155">
        <f t="shared" si="2764"/>
        <v>0</v>
      </c>
      <c r="EP1039" s="373"/>
      <c r="ER1039" s="194"/>
      <c r="ET1039" s="154">
        <f t="shared" si="2596"/>
        <v>1</v>
      </c>
      <c r="EU1039" s="373"/>
      <c r="EV1039" s="154">
        <f t="shared" si="2597"/>
        <v>1</v>
      </c>
      <c r="EW1039" s="373"/>
      <c r="EX1039" s="154"/>
      <c r="EY1039" s="367"/>
      <c r="EZ1039" s="154"/>
      <c r="FA1039" s="367"/>
      <c r="FB1039" s="154"/>
      <c r="FC1039" s="367"/>
      <c r="FD1039" s="154"/>
      <c r="FE1039" s="367"/>
      <c r="FF1039" s="155"/>
      <c r="FG1039" s="367"/>
      <c r="FH1039" s="154"/>
      <c r="FI1039" s="367"/>
      <c r="FJ1039" s="154">
        <f t="shared" si="1662"/>
        <v>1</v>
      </c>
      <c r="FK1039" s="373"/>
      <c r="FL1039" s="155">
        <f t="shared" si="2598"/>
        <v>1</v>
      </c>
      <c r="FM1039" s="279"/>
      <c r="FN1039" s="1184"/>
      <c r="FO1039" s="280"/>
      <c r="FP1039" s="281"/>
      <c r="FQ1039" s="282"/>
      <c r="FS1039" s="281"/>
      <c r="FT1039" s="282"/>
    </row>
    <row r="1040" spans="1:176" ht="18.600000000000001" customHeight="1">
      <c r="A1040" s="228">
        <f t="shared" si="2753"/>
        <v>1030</v>
      </c>
      <c r="B1040" s="343" t="str">
        <f t="shared" si="2754"/>
        <v>4IE</v>
      </c>
      <c r="C1040" s="7721">
        <v>46447</v>
      </c>
      <c r="D1040" s="1261" t="s">
        <v>30</v>
      </c>
      <c r="E1040" s="1262" t="s">
        <v>2580</v>
      </c>
      <c r="F1040" s="1564"/>
      <c r="G1040" s="1263"/>
      <c r="H1040" s="1330" t="s">
        <v>630</v>
      </c>
      <c r="I1040" s="1264" t="s">
        <v>63</v>
      </c>
      <c r="J1040" s="1264" t="s">
        <v>1702</v>
      </c>
      <c r="K1040" s="599" t="s">
        <v>11</v>
      </c>
      <c r="L1040" s="600"/>
      <c r="M1040" s="354"/>
      <c r="N1040" s="353"/>
      <c r="O1040" s="354"/>
      <c r="P1040" s="353"/>
      <c r="Q1040" s="354"/>
      <c r="R1040" s="353"/>
      <c r="S1040" s="354"/>
      <c r="T1040" s="353"/>
      <c r="U1040" s="355"/>
      <c r="V1040" s="353"/>
      <c r="W1040" s="356"/>
      <c r="X1040" s="357"/>
      <c r="Y1040" s="979"/>
      <c r="Z1040" s="979"/>
      <c r="AA1040" s="602"/>
      <c r="AB1040" s="979"/>
      <c r="AC1040" s="602"/>
      <c r="AD1040" s="361"/>
      <c r="AE1040" s="362">
        <v>3</v>
      </c>
      <c r="AF1040" s="363" t="str">
        <f t="shared" si="1081"/>
        <v>4IE</v>
      </c>
      <c r="AG1040" s="364"/>
      <c r="AH1040" s="364"/>
      <c r="AI1040" s="364"/>
      <c r="AJ1040" s="364"/>
      <c r="AK1040" s="364"/>
      <c r="AL1040" s="364"/>
      <c r="AM1040" s="364"/>
      <c r="AN1040" s="364"/>
      <c r="AO1040" s="364"/>
      <c r="AP1040" s="363"/>
      <c r="AQ1040" s="255"/>
      <c r="AR1040" s="255"/>
      <c r="AS1040" s="255"/>
      <c r="AT1040" s="255"/>
      <c r="AU1040" s="2843">
        <f t="shared" si="2755"/>
        <v>0</v>
      </c>
      <c r="AV1040" s="4008">
        <f t="shared" si="2756"/>
        <v>0</v>
      </c>
      <c r="AW1040" s="590">
        <f t="shared" si="2599"/>
        <v>1</v>
      </c>
      <c r="AX1040" s="369"/>
      <c r="AY1040" s="154">
        <f t="shared" si="2618"/>
        <v>1</v>
      </c>
      <c r="AZ1040" s="367"/>
      <c r="BA1040" s="154">
        <f t="shared" si="2619"/>
        <v>1</v>
      </c>
      <c r="BB1040" s="367"/>
      <c r="BC1040" s="368">
        <f t="shared" si="2600"/>
        <v>1</v>
      </c>
      <c r="BD1040" s="369"/>
      <c r="BE1040" s="4599">
        <f t="shared" si="2601"/>
        <v>1</v>
      </c>
      <c r="BF1040" s="367"/>
      <c r="BG1040" s="368">
        <f t="shared" si="2602"/>
        <v>1</v>
      </c>
      <c r="BH1040" s="367"/>
      <c r="BI1040" s="154">
        <f t="shared" si="2576"/>
        <v>1</v>
      </c>
      <c r="BJ1040" s="367"/>
      <c r="BK1040" s="154" t="str">
        <f t="shared" si="1417"/>
        <v>-</v>
      </c>
      <c r="BL1040" s="367"/>
      <c r="BM1040" s="154" t="str">
        <f t="shared" si="1418"/>
        <v>-</v>
      </c>
      <c r="BN1040" s="367"/>
      <c r="BO1040" s="155" t="str">
        <f t="shared" si="2577"/>
        <v>-</v>
      </c>
      <c r="BP1040" s="367"/>
      <c r="BQ1040" s="154" t="str">
        <f t="shared" si="2578"/>
        <v>-</v>
      </c>
      <c r="BR1040" s="369"/>
      <c r="BS1040" s="154" t="str">
        <f t="shared" si="1420"/>
        <v>-</v>
      </c>
      <c r="BT1040" s="369"/>
      <c r="BU1040" s="154" t="str">
        <f t="shared" si="1421"/>
        <v>-</v>
      </c>
      <c r="BV1040" s="369"/>
      <c r="BW1040" s="154" t="str">
        <f t="shared" si="1422"/>
        <v>-</v>
      </c>
      <c r="BX1040" s="367"/>
      <c r="BY1040" s="154" t="str">
        <f t="shared" si="1423"/>
        <v>-</v>
      </c>
      <c r="BZ1040" s="369"/>
      <c r="CA1040" s="154" t="str">
        <f t="shared" si="1424"/>
        <v>-</v>
      </c>
      <c r="CB1040" s="367"/>
      <c r="CC1040" s="154" t="str">
        <f t="shared" si="1425"/>
        <v>-</v>
      </c>
      <c r="CD1040" s="367"/>
      <c r="CE1040" s="2850" t="str">
        <f t="shared" si="2579"/>
        <v>-</v>
      </c>
      <c r="CF1040" s="2846"/>
      <c r="CG1040" s="2855" t="str">
        <f t="shared" si="2580"/>
        <v>-</v>
      </c>
      <c r="CH1040" s="2851"/>
      <c r="CI1040" s="2850" t="str">
        <f t="shared" si="1092"/>
        <v>-</v>
      </c>
      <c r="CJ1040" s="2846"/>
      <c r="CK1040" s="2850" t="str">
        <f t="shared" si="1093"/>
        <v>-</v>
      </c>
      <c r="CL1040" s="2851"/>
      <c r="CM1040" s="2850" t="str">
        <f t="shared" si="2581"/>
        <v>-</v>
      </c>
      <c r="CN1040" s="2851"/>
      <c r="CO1040" s="2855" t="str">
        <f t="shared" si="1094"/>
        <v>-</v>
      </c>
      <c r="CP1040" s="2851"/>
      <c r="CQ1040" s="2855" t="str">
        <f t="shared" si="1095"/>
        <v>-</v>
      </c>
      <c r="CR1040" s="2851"/>
      <c r="CS1040" s="2850" t="str">
        <f t="shared" si="2582"/>
        <v>-</v>
      </c>
      <c r="CT1040" s="2851"/>
      <c r="CU1040" s="2855"/>
      <c r="CV1040" s="2851"/>
      <c r="CW1040" s="2850" t="str">
        <f t="shared" si="2583"/>
        <v>-</v>
      </c>
      <c r="CX1040" s="2851"/>
      <c r="CY1040" s="2855" t="str">
        <f t="shared" si="1096"/>
        <v>-</v>
      </c>
      <c r="CZ1040" s="2851"/>
      <c r="DA1040" s="154" t="str">
        <f t="shared" si="2584"/>
        <v>-</v>
      </c>
      <c r="DB1040" s="369"/>
      <c r="DC1040" s="155" t="str">
        <f t="shared" si="1097"/>
        <v>-</v>
      </c>
      <c r="DD1040" s="367"/>
      <c r="DE1040" s="374">
        <f t="shared" si="2745"/>
        <v>0</v>
      </c>
      <c r="DF1040" s="373"/>
      <c r="DG1040" s="818">
        <f t="shared" si="2752"/>
        <v>0</v>
      </c>
      <c r="DH1040" s="372"/>
      <c r="DI1040" s="267">
        <f t="shared" si="2746"/>
        <v>0</v>
      </c>
      <c r="DJ1040" s="373"/>
      <c r="DK1040" s="374">
        <f t="shared" si="2757"/>
        <v>0</v>
      </c>
      <c r="DL1040" s="373"/>
      <c r="DM1040" s="375">
        <f t="shared" si="2758"/>
        <v>0</v>
      </c>
      <c r="DN1040" s="373"/>
      <c r="DO1040" s="155">
        <f t="shared" si="2759"/>
        <v>0</v>
      </c>
      <c r="DP1040" s="372"/>
      <c r="DQ1040" s="155">
        <f t="shared" si="2760"/>
        <v>0</v>
      </c>
      <c r="DR1040" s="373"/>
      <c r="DS1040" s="155">
        <f t="shared" si="2761"/>
        <v>0</v>
      </c>
      <c r="DT1040" s="372"/>
      <c r="DU1040" s="155">
        <f t="shared" si="2762"/>
        <v>0</v>
      </c>
      <c r="DV1040" s="373"/>
      <c r="DW1040" s="4891">
        <f t="shared" si="2765"/>
        <v>0</v>
      </c>
      <c r="DX1040" s="372"/>
      <c r="DY1040" s="154">
        <f t="shared" si="2763"/>
        <v>0</v>
      </c>
      <c r="DZ1040" s="373"/>
      <c r="EA1040" s="154">
        <f t="shared" si="2748"/>
        <v>0</v>
      </c>
      <c r="EB1040" s="373"/>
      <c r="EC1040" s="269">
        <f t="shared" si="2749"/>
        <v>0</v>
      </c>
      <c r="ED1040" s="376"/>
      <c r="EE1040" s="822">
        <f t="shared" si="2750"/>
        <v>0</v>
      </c>
      <c r="EF1040" s="377"/>
      <c r="EG1040" s="273"/>
      <c r="EH1040" s="274"/>
      <c r="EI1040" s="275"/>
      <c r="EJ1040" s="276"/>
      <c r="EK1040" s="275"/>
      <c r="EL1040" s="277"/>
      <c r="EM1040" s="278" t="str">
        <f t="shared" si="2751"/>
        <v xml:space="preserve"> </v>
      </c>
      <c r="EN1040" s="372"/>
      <c r="EO1040" s="155">
        <f t="shared" si="2764"/>
        <v>0</v>
      </c>
      <c r="EP1040" s="373"/>
      <c r="ER1040" s="194"/>
      <c r="ET1040" s="154" t="str">
        <f t="shared" si="2596"/>
        <v>-</v>
      </c>
      <c r="EU1040" s="373"/>
      <c r="EV1040" s="154" t="str">
        <f t="shared" si="2597"/>
        <v>-</v>
      </c>
      <c r="EW1040" s="373"/>
      <c r="EX1040" s="154"/>
      <c r="EY1040" s="367"/>
      <c r="EZ1040" s="154"/>
      <c r="FA1040" s="367"/>
      <c r="FB1040" s="154"/>
      <c r="FC1040" s="367"/>
      <c r="FD1040" s="154"/>
      <c r="FE1040" s="367"/>
      <c r="FF1040" s="155"/>
      <c r="FG1040" s="367"/>
      <c r="FH1040" s="154"/>
      <c r="FI1040" s="367"/>
      <c r="FJ1040" s="154" t="str">
        <f t="shared" si="1662"/>
        <v>-</v>
      </c>
      <c r="FK1040" s="373"/>
      <c r="FL1040" s="155" t="str">
        <f t="shared" si="2598"/>
        <v>-</v>
      </c>
      <c r="FM1040" s="279"/>
      <c r="FN1040" s="1184"/>
      <c r="FO1040" s="280"/>
      <c r="FP1040" s="281"/>
      <c r="FQ1040" s="282"/>
      <c r="FS1040" s="281"/>
      <c r="FT1040" s="282"/>
    </row>
    <row r="1041" spans="1:176" ht="18.600000000000001" customHeight="1">
      <c r="A1041" s="228">
        <f t="shared" si="2753"/>
        <v>1031</v>
      </c>
      <c r="B1041" s="343" t="str">
        <f t="shared" si="2754"/>
        <v>4IE</v>
      </c>
      <c r="C1041" s="7721">
        <v>46447</v>
      </c>
      <c r="D1041" s="7724" t="s">
        <v>2276</v>
      </c>
      <c r="E1041" s="7725" t="s">
        <v>2581</v>
      </c>
      <c r="F1041" s="1564"/>
      <c r="G1041" s="1263"/>
      <c r="H1041" s="1330" t="s">
        <v>629</v>
      </c>
      <c r="I1041" s="1264" t="s">
        <v>992</v>
      </c>
      <c r="J1041" s="1264" t="s">
        <v>1702</v>
      </c>
      <c r="K1041" s="599" t="s">
        <v>11</v>
      </c>
      <c r="L1041" s="600"/>
      <c r="M1041" s="354"/>
      <c r="N1041" s="353"/>
      <c r="O1041" s="354"/>
      <c r="P1041" s="353"/>
      <c r="Q1041" s="354"/>
      <c r="R1041" s="353"/>
      <c r="S1041" s="354"/>
      <c r="T1041" s="353"/>
      <c r="U1041" s="355"/>
      <c r="V1041" s="353"/>
      <c r="W1041" s="356"/>
      <c r="X1041" s="357"/>
      <c r="Y1041" s="979"/>
      <c r="Z1041" s="979"/>
      <c r="AA1041" s="602"/>
      <c r="AB1041" s="979"/>
      <c r="AC1041" s="602"/>
      <c r="AD1041" s="361"/>
      <c r="AE1041" s="362">
        <v>25</v>
      </c>
      <c r="AF1041" s="363" t="str">
        <f t="shared" si="1081"/>
        <v>4IE</v>
      </c>
      <c r="AG1041" s="364"/>
      <c r="AH1041" s="364"/>
      <c r="AI1041" s="364"/>
      <c r="AJ1041" s="364"/>
      <c r="AK1041" s="364"/>
      <c r="AL1041" s="364"/>
      <c r="AM1041" s="364"/>
      <c r="AN1041" s="364"/>
      <c r="AO1041" s="364"/>
      <c r="AP1041" s="363"/>
      <c r="AQ1041" s="255"/>
      <c r="AR1041" s="255"/>
      <c r="AS1041" s="255"/>
      <c r="AT1041" s="255"/>
      <c r="AU1041" s="2843">
        <f t="shared" si="2755"/>
        <v>0</v>
      </c>
      <c r="AV1041" s="4008">
        <f t="shared" si="2756"/>
        <v>0</v>
      </c>
      <c r="AW1041" s="590" t="str">
        <f t="shared" si="2599"/>
        <v>-</v>
      </c>
      <c r="AX1041" s="369"/>
      <c r="AY1041" s="154" t="str">
        <f t="shared" si="2618"/>
        <v>-</v>
      </c>
      <c r="AZ1041" s="367"/>
      <c r="BA1041" s="154" t="str">
        <f t="shared" si="2619"/>
        <v>-</v>
      </c>
      <c r="BB1041" s="367"/>
      <c r="BC1041" s="368" t="str">
        <f t="shared" si="2600"/>
        <v>-</v>
      </c>
      <c r="BD1041" s="369"/>
      <c r="BE1041" s="4599" t="str">
        <f t="shared" si="2601"/>
        <v>-</v>
      </c>
      <c r="BF1041" s="367"/>
      <c r="BG1041" s="368" t="str">
        <f t="shared" si="2602"/>
        <v>-</v>
      </c>
      <c r="BH1041" s="367"/>
      <c r="BI1041" s="154" t="str">
        <f t="shared" si="2576"/>
        <v>-</v>
      </c>
      <c r="BJ1041" s="367"/>
      <c r="BK1041" s="154" t="str">
        <f t="shared" si="1417"/>
        <v>-</v>
      </c>
      <c r="BL1041" s="367"/>
      <c r="BM1041" s="154" t="str">
        <f t="shared" si="1418"/>
        <v>-</v>
      </c>
      <c r="BN1041" s="367"/>
      <c r="BO1041" s="155" t="str">
        <f t="shared" si="2577"/>
        <v>-</v>
      </c>
      <c r="BP1041" s="367"/>
      <c r="BQ1041" s="154" t="str">
        <f t="shared" si="2578"/>
        <v>-</v>
      </c>
      <c r="BR1041" s="369"/>
      <c r="BS1041" s="154" t="str">
        <f t="shared" si="1420"/>
        <v>-</v>
      </c>
      <c r="BT1041" s="369"/>
      <c r="BU1041" s="154" t="str">
        <f t="shared" si="1421"/>
        <v>-</v>
      </c>
      <c r="BV1041" s="369"/>
      <c r="BW1041" s="154" t="str">
        <f t="shared" si="1422"/>
        <v>-</v>
      </c>
      <c r="BX1041" s="367"/>
      <c r="BY1041" s="154" t="str">
        <f t="shared" si="1423"/>
        <v>-</v>
      </c>
      <c r="BZ1041" s="369"/>
      <c r="CA1041" s="154" t="str">
        <f t="shared" si="1424"/>
        <v>-</v>
      </c>
      <c r="CB1041" s="367"/>
      <c r="CC1041" s="154" t="str">
        <f t="shared" si="1425"/>
        <v>-</v>
      </c>
      <c r="CD1041" s="367"/>
      <c r="CE1041" s="2850" t="str">
        <f t="shared" si="2579"/>
        <v>-</v>
      </c>
      <c r="CF1041" s="2846"/>
      <c r="CG1041" s="2855" t="str">
        <f t="shared" si="2580"/>
        <v>-</v>
      </c>
      <c r="CH1041" s="2851"/>
      <c r="CI1041" s="2850" t="str">
        <f t="shared" si="1092"/>
        <v>-</v>
      </c>
      <c r="CJ1041" s="2846"/>
      <c r="CK1041" s="2850" t="str">
        <f t="shared" si="1093"/>
        <v>-</v>
      </c>
      <c r="CL1041" s="2851"/>
      <c r="CM1041" s="2850" t="str">
        <f t="shared" si="2581"/>
        <v>-</v>
      </c>
      <c r="CN1041" s="2851"/>
      <c r="CO1041" s="2855" t="str">
        <f t="shared" si="1094"/>
        <v>-</v>
      </c>
      <c r="CP1041" s="2851"/>
      <c r="CQ1041" s="2855" t="str">
        <f t="shared" si="1095"/>
        <v>-</v>
      </c>
      <c r="CR1041" s="2851"/>
      <c r="CS1041" s="2850" t="str">
        <f t="shared" si="2582"/>
        <v>-</v>
      </c>
      <c r="CT1041" s="2851"/>
      <c r="CU1041" s="2855"/>
      <c r="CV1041" s="2851"/>
      <c r="CW1041" s="2850" t="str">
        <f t="shared" si="2583"/>
        <v>-</v>
      </c>
      <c r="CX1041" s="2851"/>
      <c r="CY1041" s="2855" t="str">
        <f t="shared" si="1096"/>
        <v>-</v>
      </c>
      <c r="CZ1041" s="2851"/>
      <c r="DA1041" s="154" t="str">
        <f t="shared" si="2584"/>
        <v>-</v>
      </c>
      <c r="DB1041" s="369"/>
      <c r="DC1041" s="155" t="str">
        <f t="shared" si="1097"/>
        <v>-</v>
      </c>
      <c r="DD1041" s="367"/>
      <c r="DE1041" s="374">
        <f t="shared" si="2745"/>
        <v>0</v>
      </c>
      <c r="DF1041" s="373"/>
      <c r="DG1041" s="818">
        <f t="shared" si="2752"/>
        <v>0</v>
      </c>
      <c r="DH1041" s="372"/>
      <c r="DI1041" s="267">
        <f t="shared" si="2746"/>
        <v>0</v>
      </c>
      <c r="DJ1041" s="373"/>
      <c r="DK1041" s="374">
        <f t="shared" si="2757"/>
        <v>0</v>
      </c>
      <c r="DL1041" s="373"/>
      <c r="DM1041" s="375">
        <f t="shared" si="2758"/>
        <v>0</v>
      </c>
      <c r="DN1041" s="373"/>
      <c r="DO1041" s="155">
        <f t="shared" si="2759"/>
        <v>0</v>
      </c>
      <c r="DP1041" s="372"/>
      <c r="DQ1041" s="155">
        <f t="shared" si="2760"/>
        <v>0</v>
      </c>
      <c r="DR1041" s="373"/>
      <c r="DS1041" s="155">
        <f t="shared" si="2761"/>
        <v>0</v>
      </c>
      <c r="DT1041" s="372"/>
      <c r="DU1041" s="155">
        <f t="shared" si="2762"/>
        <v>0</v>
      </c>
      <c r="DV1041" s="373"/>
      <c r="DW1041" s="4891">
        <f t="shared" si="2765"/>
        <v>0</v>
      </c>
      <c r="DX1041" s="372"/>
      <c r="DY1041" s="154">
        <f t="shared" si="2763"/>
        <v>0</v>
      </c>
      <c r="DZ1041" s="373"/>
      <c r="EA1041" s="154">
        <f t="shared" si="2748"/>
        <v>0</v>
      </c>
      <c r="EB1041" s="373"/>
      <c r="EC1041" s="269">
        <f t="shared" si="2749"/>
        <v>0</v>
      </c>
      <c r="ED1041" s="376"/>
      <c r="EE1041" s="822">
        <f t="shared" si="2750"/>
        <v>0</v>
      </c>
      <c r="EF1041" s="377"/>
      <c r="EG1041" s="273"/>
      <c r="EH1041" s="274"/>
      <c r="EI1041" s="275"/>
      <c r="EJ1041" s="276"/>
      <c r="EK1041" s="275"/>
      <c r="EL1041" s="277"/>
      <c r="EM1041" s="278" t="str">
        <f t="shared" si="2751"/>
        <v xml:space="preserve"> </v>
      </c>
      <c r="EN1041" s="372"/>
      <c r="EO1041" s="155">
        <f t="shared" si="2764"/>
        <v>0</v>
      </c>
      <c r="EP1041" s="373"/>
      <c r="ER1041" s="194"/>
      <c r="ET1041" s="154">
        <f t="shared" si="2596"/>
        <v>1</v>
      </c>
      <c r="EU1041" s="373"/>
      <c r="EV1041" s="154">
        <f t="shared" si="2597"/>
        <v>1</v>
      </c>
      <c r="EW1041" s="373"/>
      <c r="EX1041" s="154"/>
      <c r="EY1041" s="367"/>
      <c r="EZ1041" s="154"/>
      <c r="FA1041" s="367"/>
      <c r="FB1041" s="154"/>
      <c r="FC1041" s="367"/>
      <c r="FD1041" s="154"/>
      <c r="FE1041" s="367"/>
      <c r="FF1041" s="155"/>
      <c r="FG1041" s="367"/>
      <c r="FH1041" s="154"/>
      <c r="FI1041" s="367"/>
      <c r="FJ1041" s="154">
        <f t="shared" si="1662"/>
        <v>1</v>
      </c>
      <c r="FK1041" s="373"/>
      <c r="FL1041" s="155">
        <f t="shared" si="2598"/>
        <v>1</v>
      </c>
      <c r="FM1041" s="279"/>
      <c r="FN1041" s="1184"/>
      <c r="FO1041" s="280"/>
      <c r="FP1041" s="281"/>
      <c r="FQ1041" s="282"/>
      <c r="FS1041" s="281"/>
      <c r="FT1041" s="282"/>
    </row>
    <row r="1042" spans="1:176" ht="18.600000000000001" customHeight="1">
      <c r="A1042" s="228">
        <f t="shared" si="2753"/>
        <v>1032</v>
      </c>
      <c r="B1042" s="343" t="str">
        <f t="shared" si="2754"/>
        <v>4IE</v>
      </c>
      <c r="C1042" s="7721">
        <v>46447</v>
      </c>
      <c r="D1042" s="1261" t="s">
        <v>29</v>
      </c>
      <c r="E1042" s="1262" t="s">
        <v>2582</v>
      </c>
      <c r="F1042" s="1564"/>
      <c r="G1042" s="1263"/>
      <c r="H1042" s="1330" t="s">
        <v>629</v>
      </c>
      <c r="I1042" s="1264" t="s">
        <v>992</v>
      </c>
      <c r="J1042" s="1264" t="s">
        <v>2493</v>
      </c>
      <c r="K1042" s="599" t="s">
        <v>11</v>
      </c>
      <c r="L1042" s="600"/>
      <c r="M1042" s="354"/>
      <c r="N1042" s="353"/>
      <c r="O1042" s="354"/>
      <c r="P1042" s="353"/>
      <c r="Q1042" s="354"/>
      <c r="R1042" s="353"/>
      <c r="S1042" s="354"/>
      <c r="T1042" s="353"/>
      <c r="U1042" s="355"/>
      <c r="V1042" s="353"/>
      <c r="W1042" s="6253"/>
      <c r="X1042" s="357"/>
      <c r="Y1042" s="979"/>
      <c r="Z1042" s="979"/>
      <c r="AA1042" s="602"/>
      <c r="AB1042" s="979"/>
      <c r="AC1042" s="602"/>
      <c r="AD1042" s="361"/>
      <c r="AE1042" s="362">
        <v>6</v>
      </c>
      <c r="AF1042" s="363" t="str">
        <f>IF($AE1042=0,"　",VLOOKUP($AE1042,ﾚｰｻﾞOP,69,0))</f>
        <v>4IE</v>
      </c>
      <c r="AG1042" s="364"/>
      <c r="AH1042" s="364"/>
      <c r="AI1042" s="364"/>
      <c r="AJ1042" s="364"/>
      <c r="AK1042" s="364"/>
      <c r="AL1042" s="364"/>
      <c r="AM1042" s="364"/>
      <c r="AN1042" s="364"/>
      <c r="AO1042" s="364"/>
      <c r="AP1042" s="363"/>
      <c r="AQ1042" s="255"/>
      <c r="AR1042" s="255"/>
      <c r="AS1042" s="255"/>
      <c r="AT1042" s="255"/>
      <c r="AU1042" s="2843">
        <f t="shared" si="2755"/>
        <v>0</v>
      </c>
      <c r="AV1042" s="4008">
        <f t="shared" si="2756"/>
        <v>0</v>
      </c>
      <c r="AW1042" s="590">
        <f t="shared" si="2599"/>
        <v>1</v>
      </c>
      <c r="AX1042" s="369"/>
      <c r="AY1042" s="154">
        <f>IF($AE1042=0,"　",VLOOKUP($AE1042,ﾚｰｻﾞOP,6,0))</f>
        <v>1</v>
      </c>
      <c r="AZ1042" s="367"/>
      <c r="BA1042" s="154">
        <f t="shared" si="2619"/>
        <v>1</v>
      </c>
      <c r="BB1042" s="367"/>
      <c r="BC1042" s="368">
        <f>IF($AE1042=0,"　",VLOOKUP($AE1042,ﾚｰｻﾞOP,8,0))</f>
        <v>1</v>
      </c>
      <c r="BD1042" s="369"/>
      <c r="BE1042" s="4599">
        <f>IF($AE1042=0,"　",VLOOKUP($AE1042,ﾚｰｻﾞOP,9,0))</f>
        <v>1</v>
      </c>
      <c r="BF1042" s="367"/>
      <c r="BG1042" s="368">
        <f>IF($AE1042=0,"　",VLOOKUP($AE1042,ﾚｰｻﾞOP,10,0))</f>
        <v>1</v>
      </c>
      <c r="BH1042" s="367"/>
      <c r="BI1042" s="154" t="str">
        <f>IF($AE1042=0,"　",VLOOKUP($AE1042,ﾚｰｻﾞOP,11,0))</f>
        <v>-</v>
      </c>
      <c r="BJ1042" s="367"/>
      <c r="BK1042" s="154" t="str">
        <f>IF($AE1042=0,"　",VLOOKUP($AE1042,ﾚｰｻﾞOP,57,0))</f>
        <v>-</v>
      </c>
      <c r="BL1042" s="367"/>
      <c r="BM1042" s="154" t="str">
        <f>IF($AE1042=0,"　",VLOOKUP($AE1042,ﾚｰｻﾞOP,58,0))</f>
        <v>-</v>
      </c>
      <c r="BN1042" s="367"/>
      <c r="BO1042" s="155" t="str">
        <f>IF($AE1042=0,"　",VLOOKUP($AE1042,ﾚｰｻﾞOP,59,0))</f>
        <v>-</v>
      </c>
      <c r="BP1042" s="367"/>
      <c r="BQ1042" s="154">
        <f>IF($AE1042=0,"　",VLOOKUP($AE1042,ﾚｰｻﾞOP,12,0))</f>
        <v>1</v>
      </c>
      <c r="BR1042" s="369"/>
      <c r="BS1042" s="154" t="str">
        <f>IF($AE1042=0,"　",VLOOKUP($AE1042,ﾚｰｻﾞOP,13,0))</f>
        <v>-</v>
      </c>
      <c r="BT1042" s="369"/>
      <c r="BU1042" s="154" t="str">
        <f>IF($AE1042=0,"　",VLOOKUP($AE1042,ﾚｰｻﾞOP,14,0))</f>
        <v>-</v>
      </c>
      <c r="BV1042" s="369"/>
      <c r="BW1042" s="154" t="str">
        <f>IF($AE1042=0,"　",VLOOKUP($AE1042,ﾚｰｻﾞOP,15,0))</f>
        <v>-</v>
      </c>
      <c r="BX1042" s="367"/>
      <c r="BY1042" s="154" t="str">
        <f>IF($AE1042=0,"　",VLOOKUP($AE1042,ﾚｰｻﾞOP,16,0))</f>
        <v>-</v>
      </c>
      <c r="BZ1042" s="369"/>
      <c r="CA1042" s="154" t="str">
        <f>IF($AE1042=0,"　",VLOOKUP($AE1042,ﾚｰｻﾞOP,17,0))</f>
        <v>-</v>
      </c>
      <c r="CB1042" s="367"/>
      <c r="CC1042" s="154" t="str">
        <f>IF($AE1042=0,"　",VLOOKUP($AE1042,ﾚｰｻﾞOP,18,0))</f>
        <v>-</v>
      </c>
      <c r="CD1042" s="367"/>
      <c r="CE1042" s="2850" t="str">
        <f>IF($AE1042=0,"　",VLOOKUP($AE1042,ﾚｰｻﾞOP,19,0))</f>
        <v>-</v>
      </c>
      <c r="CF1042" s="2846"/>
      <c r="CG1042" s="2855" t="str">
        <f>IF($AE1042=0,"　",VLOOKUP($AE1042,ﾚｰｻﾞOP,20,0))</f>
        <v>-</v>
      </c>
      <c r="CH1042" s="2851"/>
      <c r="CI1042" s="2850" t="str">
        <f>IF($AE1042=0,"　",VLOOKUP($AE1042,ﾚｰｻﾞOP,21,0))</f>
        <v>-</v>
      </c>
      <c r="CJ1042" s="2846"/>
      <c r="CK1042" s="2850" t="str">
        <f>IF($AE1042=0,"　",VLOOKUP($AE1042,ﾚｰｻﾞOP,22,0))</f>
        <v>-</v>
      </c>
      <c r="CL1042" s="2851"/>
      <c r="CM1042" s="2850" t="str">
        <f>IF($AE1042=0,"　",VLOOKUP($AE1042,ﾚｰｻﾞOP,23,0))</f>
        <v>-</v>
      </c>
      <c r="CN1042" s="2851"/>
      <c r="CO1042" s="2855" t="str">
        <f>IF($AE1042=0,"　",VLOOKUP($AE1042,ﾚｰｻﾞOP,24,0))</f>
        <v>-</v>
      </c>
      <c r="CP1042" s="2851"/>
      <c r="CQ1042" s="2855" t="str">
        <f>IF($AE1042=0,"　",VLOOKUP($AE1042,ﾚｰｻﾞOP,25,0))</f>
        <v>-</v>
      </c>
      <c r="CR1042" s="2851"/>
      <c r="CS1042" s="2850" t="str">
        <f>IF($AE1042=0,"　",VLOOKUP($AE1042,ﾚｰｻﾞOP,26,0))</f>
        <v>-</v>
      </c>
      <c r="CT1042" s="2851"/>
      <c r="CU1042" s="2855"/>
      <c r="CV1042" s="2851"/>
      <c r="CW1042" s="2850" t="str">
        <f>IF($AE1042=0,"　",VLOOKUP($AE1042,ﾚｰｻﾞOP,28,0))</f>
        <v>-</v>
      </c>
      <c r="CX1042" s="2851"/>
      <c r="CY1042" s="2855" t="str">
        <f>IF($AE1042=0,"　",VLOOKUP($AE1042,ﾚｰｻﾞOP,29,0))</f>
        <v>-</v>
      </c>
      <c r="CZ1042" s="2851"/>
      <c r="DA1042" s="154" t="str">
        <f>IF($AE1042=0,"　",VLOOKUP($AE1042,ﾚｰｻﾞOP,30,0))</f>
        <v>-</v>
      </c>
      <c r="DB1042" s="369"/>
      <c r="DC1042" s="155" t="str">
        <f>IF($AE1042=0,"　",VLOOKUP($AE1042,ﾚｰｻﾞOP,31,0))</f>
        <v>-</v>
      </c>
      <c r="DD1042" s="367"/>
      <c r="DE1042" s="374">
        <f>IF(AG1042=1,1,0)</f>
        <v>0</v>
      </c>
      <c r="DF1042" s="373"/>
      <c r="DG1042" s="818">
        <f t="shared" si="2752"/>
        <v>0</v>
      </c>
      <c r="DH1042" s="372"/>
      <c r="DI1042" s="267">
        <f t="shared" si="2746"/>
        <v>0</v>
      </c>
      <c r="DJ1042" s="373"/>
      <c r="DK1042" s="374">
        <f t="shared" si="2757"/>
        <v>0</v>
      </c>
      <c r="DL1042" s="373"/>
      <c r="DM1042" s="375">
        <f t="shared" si="2758"/>
        <v>0</v>
      </c>
      <c r="DN1042" s="373"/>
      <c r="DO1042" s="155">
        <f t="shared" si="2759"/>
        <v>0</v>
      </c>
      <c r="DP1042" s="372"/>
      <c r="DQ1042" s="155">
        <f t="shared" si="2760"/>
        <v>0</v>
      </c>
      <c r="DR1042" s="373"/>
      <c r="DS1042" s="155">
        <f t="shared" si="2761"/>
        <v>0</v>
      </c>
      <c r="DT1042" s="372"/>
      <c r="DU1042" s="155">
        <f t="shared" si="2762"/>
        <v>0</v>
      </c>
      <c r="DV1042" s="373"/>
      <c r="DW1042" s="4891">
        <f t="shared" si="2765"/>
        <v>0</v>
      </c>
      <c r="DX1042" s="372"/>
      <c r="DY1042" s="154">
        <f t="shared" si="2763"/>
        <v>0</v>
      </c>
      <c r="DZ1042" s="373"/>
      <c r="EA1042" s="154">
        <f t="shared" si="2748"/>
        <v>0</v>
      </c>
      <c r="EB1042" s="373"/>
      <c r="EC1042" s="269">
        <f t="shared" si="2749"/>
        <v>0</v>
      </c>
      <c r="ED1042" s="376"/>
      <c r="EE1042" s="6971">
        <f>IF(AV1042=0,0,1)</f>
        <v>0</v>
      </c>
      <c r="EF1042" s="7015"/>
      <c r="EG1042" s="273"/>
      <c r="EH1042" s="274"/>
      <c r="EI1042" s="275"/>
      <c r="EJ1042" s="276"/>
      <c r="EK1042" s="275"/>
      <c r="EL1042" s="277"/>
      <c r="EM1042" s="278" t="str">
        <f t="shared" si="2751"/>
        <v xml:space="preserve"> </v>
      </c>
      <c r="EN1042" s="372"/>
      <c r="EO1042" s="155">
        <f t="shared" si="2764"/>
        <v>0</v>
      </c>
      <c r="EP1042" s="373"/>
      <c r="ER1042" s="194"/>
      <c r="ET1042" s="154" t="str">
        <f t="shared" si="2596"/>
        <v>-</v>
      </c>
      <c r="EU1042" s="373"/>
      <c r="EV1042" s="154" t="str">
        <f>IF($AE1042=0,"　",VLOOKUP($AE1042,ﾚｰｻﾞOP,60,0))</f>
        <v>-</v>
      </c>
      <c r="EW1042" s="373"/>
      <c r="EX1042" s="154"/>
      <c r="EY1042" s="367"/>
      <c r="EZ1042" s="154"/>
      <c r="FA1042" s="367"/>
      <c r="FB1042" s="154"/>
      <c r="FC1042" s="367"/>
      <c r="FD1042" s="154"/>
      <c r="FE1042" s="367"/>
      <c r="FF1042" s="155"/>
      <c r="FG1042" s="367"/>
      <c r="FH1042" s="154"/>
      <c r="FI1042" s="367"/>
      <c r="FJ1042" s="154" t="str">
        <f>IF($AE1042=0,"　",VLOOKUP($AE1042,ﾚｰｻﾞOP,67,0))</f>
        <v>-</v>
      </c>
      <c r="FK1042" s="373"/>
      <c r="FL1042" s="155" t="str">
        <f>IF($AE1042=0,"　",VLOOKUP($AE1042,ﾚｰｻﾞOP,68,0))</f>
        <v>-</v>
      </c>
      <c r="FM1042" s="279"/>
      <c r="FN1042" s="1184"/>
      <c r="FO1042" s="280"/>
      <c r="FP1042" s="281"/>
      <c r="FQ1042" s="282"/>
      <c r="FS1042" s="281"/>
      <c r="FT1042" s="282"/>
    </row>
    <row r="1043" spans="1:176" ht="18.600000000000001" customHeight="1">
      <c r="A1043" s="228">
        <f t="shared" si="2753"/>
        <v>1033</v>
      </c>
      <c r="B1043" s="343" t="str">
        <f t="shared" si="2754"/>
        <v>4IE</v>
      </c>
      <c r="C1043" s="7721">
        <v>46447</v>
      </c>
      <c r="D1043" s="7724" t="s">
        <v>1024</v>
      </c>
      <c r="E1043" s="7725" t="s">
        <v>2583</v>
      </c>
      <c r="F1043" s="1564"/>
      <c r="G1043" s="1263"/>
      <c r="H1043" s="1330" t="s">
        <v>630</v>
      </c>
      <c r="I1043" s="1264" t="s">
        <v>1119</v>
      </c>
      <c r="J1043" s="1264" t="s">
        <v>1702</v>
      </c>
      <c r="K1043" s="599" t="s">
        <v>11</v>
      </c>
      <c r="L1043" s="600"/>
      <c r="M1043" s="354"/>
      <c r="N1043" s="353"/>
      <c r="O1043" s="354"/>
      <c r="P1043" s="353"/>
      <c r="Q1043" s="354"/>
      <c r="R1043" s="353"/>
      <c r="S1043" s="354"/>
      <c r="T1043" s="353"/>
      <c r="U1043" s="6252"/>
      <c r="V1043" s="353"/>
      <c r="W1043" s="6289"/>
      <c r="X1043" s="357"/>
      <c r="Y1043" s="979"/>
      <c r="Z1043" s="979"/>
      <c r="AA1043" s="602"/>
      <c r="AB1043" s="979"/>
      <c r="AC1043" s="602"/>
      <c r="AD1043" s="361"/>
      <c r="AE1043" s="362">
        <v>25</v>
      </c>
      <c r="AF1043" s="363" t="str">
        <f>IF($AE1043=0,"　",VLOOKUP($AE1043,ﾚｰｻﾞOP,69,0))</f>
        <v>4IE</v>
      </c>
      <c r="AG1043" s="364"/>
      <c r="AH1043" s="364"/>
      <c r="AI1043" s="364"/>
      <c r="AJ1043" s="364"/>
      <c r="AK1043" s="364"/>
      <c r="AL1043" s="364"/>
      <c r="AM1043" s="364"/>
      <c r="AN1043" s="364"/>
      <c r="AO1043" s="364"/>
      <c r="AP1043" s="363"/>
      <c r="AQ1043" s="255"/>
      <c r="AR1043" s="255"/>
      <c r="AS1043" s="255"/>
      <c r="AT1043" s="255"/>
      <c r="AU1043" s="2843">
        <f t="shared" si="2755"/>
        <v>0</v>
      </c>
      <c r="AV1043" s="4008">
        <f t="shared" si="2756"/>
        <v>0</v>
      </c>
      <c r="AW1043" s="590" t="str">
        <f t="shared" si="2599"/>
        <v>-</v>
      </c>
      <c r="AX1043" s="369"/>
      <c r="AY1043" s="154" t="str">
        <f>IF($AE1043=0,"　",VLOOKUP($AE1043,ﾚｰｻﾞOP,6,0))</f>
        <v>-</v>
      </c>
      <c r="AZ1043" s="367"/>
      <c r="BA1043" s="154" t="str">
        <f t="shared" si="2619"/>
        <v>-</v>
      </c>
      <c r="BB1043" s="367"/>
      <c r="BC1043" s="368" t="str">
        <f>IF($AE1043=0,"　",VLOOKUP($AE1043,ﾚｰｻﾞOP,8,0))</f>
        <v>-</v>
      </c>
      <c r="BD1043" s="369"/>
      <c r="BE1043" s="4599" t="str">
        <f>IF($AE1043=0,"　",VLOOKUP($AE1043,ﾚｰｻﾞOP,9,0))</f>
        <v>-</v>
      </c>
      <c r="BF1043" s="367"/>
      <c r="BG1043" s="368" t="str">
        <f>IF($AE1043=0,"　",VLOOKUP($AE1043,ﾚｰｻﾞOP,10,0))</f>
        <v>-</v>
      </c>
      <c r="BH1043" s="367"/>
      <c r="BI1043" s="154" t="str">
        <f>IF($AE1043=0,"　",VLOOKUP($AE1043,ﾚｰｻﾞOP,11,0))</f>
        <v>-</v>
      </c>
      <c r="BJ1043" s="367"/>
      <c r="BK1043" s="154" t="str">
        <f>IF($AE1043=0,"　",VLOOKUP($AE1043,ﾚｰｻﾞOP,57,0))</f>
        <v>-</v>
      </c>
      <c r="BL1043" s="367"/>
      <c r="BM1043" s="154" t="str">
        <f>IF($AE1043=0,"　",VLOOKUP($AE1043,ﾚｰｻﾞOP,58,0))</f>
        <v>-</v>
      </c>
      <c r="BN1043" s="367"/>
      <c r="BO1043" s="155" t="str">
        <f>IF($AE1043=0,"　",VLOOKUP($AE1043,ﾚｰｻﾞOP,59,0))</f>
        <v>-</v>
      </c>
      <c r="BP1043" s="367"/>
      <c r="BQ1043" s="154" t="str">
        <f>IF($AE1043=0,"　",VLOOKUP($AE1043,ﾚｰｻﾞOP,12,0))</f>
        <v>-</v>
      </c>
      <c r="BR1043" s="369"/>
      <c r="BS1043" s="154" t="str">
        <f>IF($AE1043=0,"　",VLOOKUP($AE1043,ﾚｰｻﾞOP,13,0))</f>
        <v>-</v>
      </c>
      <c r="BT1043" s="369"/>
      <c r="BU1043" s="154" t="str">
        <f>IF($AE1043=0,"　",VLOOKUP($AE1043,ﾚｰｻﾞOP,14,0))</f>
        <v>-</v>
      </c>
      <c r="BV1043" s="369"/>
      <c r="BW1043" s="154" t="str">
        <f>IF($AE1043=0,"　",VLOOKUP($AE1043,ﾚｰｻﾞOP,15,0))</f>
        <v>-</v>
      </c>
      <c r="BX1043" s="367"/>
      <c r="BY1043" s="154" t="str">
        <f>IF($AE1043=0,"　",VLOOKUP($AE1043,ﾚｰｻﾞOP,16,0))</f>
        <v>-</v>
      </c>
      <c r="BZ1043" s="369"/>
      <c r="CA1043" s="154" t="str">
        <f>IF($AE1043=0,"　",VLOOKUP($AE1043,ﾚｰｻﾞOP,17,0))</f>
        <v>-</v>
      </c>
      <c r="CB1043" s="367"/>
      <c r="CC1043" s="154" t="str">
        <f>IF($AE1043=0,"　",VLOOKUP($AE1043,ﾚｰｻﾞOP,18,0))</f>
        <v>-</v>
      </c>
      <c r="CD1043" s="367"/>
      <c r="CE1043" s="2850" t="str">
        <f>IF($AE1043=0,"　",VLOOKUP($AE1043,ﾚｰｻﾞOP,19,0))</f>
        <v>-</v>
      </c>
      <c r="CF1043" s="2846"/>
      <c r="CG1043" s="2855" t="str">
        <f>IF($AE1043=0,"　",VLOOKUP($AE1043,ﾚｰｻﾞOP,20,0))</f>
        <v>-</v>
      </c>
      <c r="CH1043" s="2851"/>
      <c r="CI1043" s="2850" t="str">
        <f>IF($AE1043=0,"　",VLOOKUP($AE1043,ﾚｰｻﾞOP,21,0))</f>
        <v>-</v>
      </c>
      <c r="CJ1043" s="2846"/>
      <c r="CK1043" s="2850" t="str">
        <f>IF($AE1043=0,"　",VLOOKUP($AE1043,ﾚｰｻﾞOP,22,0))</f>
        <v>-</v>
      </c>
      <c r="CL1043" s="2851"/>
      <c r="CM1043" s="2850" t="str">
        <f>IF($AE1043=0,"　",VLOOKUP($AE1043,ﾚｰｻﾞOP,23,0))</f>
        <v>-</v>
      </c>
      <c r="CN1043" s="2851"/>
      <c r="CO1043" s="2855" t="str">
        <f>IF($AE1043=0,"　",VLOOKUP($AE1043,ﾚｰｻﾞOP,24,0))</f>
        <v>-</v>
      </c>
      <c r="CP1043" s="2851"/>
      <c r="CQ1043" s="2855" t="str">
        <f>IF($AE1043=0,"　",VLOOKUP($AE1043,ﾚｰｻﾞOP,25,0))</f>
        <v>-</v>
      </c>
      <c r="CR1043" s="2851"/>
      <c r="CS1043" s="2850" t="str">
        <f>IF($AE1043=0,"　",VLOOKUP($AE1043,ﾚｰｻﾞOP,26,0))</f>
        <v>-</v>
      </c>
      <c r="CT1043" s="2851"/>
      <c r="CU1043" s="2855"/>
      <c r="CV1043" s="2851"/>
      <c r="CW1043" s="2850" t="str">
        <f>IF($AE1043=0,"　",VLOOKUP($AE1043,ﾚｰｻﾞOP,28,0))</f>
        <v>-</v>
      </c>
      <c r="CX1043" s="2851"/>
      <c r="CY1043" s="2855" t="str">
        <f>IF($AE1043=0,"　",VLOOKUP($AE1043,ﾚｰｻﾞOP,29,0))</f>
        <v>-</v>
      </c>
      <c r="CZ1043" s="2851"/>
      <c r="DA1043" s="154" t="str">
        <f>IF($AE1043=0,"　",VLOOKUP($AE1043,ﾚｰｻﾞOP,30,0))</f>
        <v>-</v>
      </c>
      <c r="DB1043" s="369"/>
      <c r="DC1043" s="155" t="str">
        <f>IF($AE1043=0,"　",VLOOKUP($AE1043,ﾚｰｻﾞOP,31,0))</f>
        <v>-</v>
      </c>
      <c r="DD1043" s="367"/>
      <c r="DE1043" s="374">
        <f>IF(AG1043=1,1,0)</f>
        <v>0</v>
      </c>
      <c r="DF1043" s="373"/>
      <c r="DG1043" s="818">
        <f t="shared" si="2752"/>
        <v>0</v>
      </c>
      <c r="DH1043" s="372"/>
      <c r="DI1043" s="267">
        <f t="shared" si="2746"/>
        <v>0</v>
      </c>
      <c r="DJ1043" s="373"/>
      <c r="DK1043" s="374">
        <f t="shared" si="2757"/>
        <v>0</v>
      </c>
      <c r="DL1043" s="373"/>
      <c r="DM1043" s="375">
        <f t="shared" si="2758"/>
        <v>0</v>
      </c>
      <c r="DN1043" s="373"/>
      <c r="DO1043" s="155">
        <f t="shared" si="2759"/>
        <v>0</v>
      </c>
      <c r="DP1043" s="372"/>
      <c r="DQ1043" s="155">
        <f t="shared" si="2760"/>
        <v>0</v>
      </c>
      <c r="DR1043" s="373"/>
      <c r="DS1043" s="155">
        <f t="shared" si="2761"/>
        <v>0</v>
      </c>
      <c r="DT1043" s="372"/>
      <c r="DU1043" s="155">
        <f t="shared" si="2762"/>
        <v>0</v>
      </c>
      <c r="DV1043" s="373"/>
      <c r="DW1043" s="4891">
        <f t="shared" si="2765"/>
        <v>0</v>
      </c>
      <c r="DX1043" s="372"/>
      <c r="DY1043" s="154">
        <f t="shared" si="2763"/>
        <v>0</v>
      </c>
      <c r="DZ1043" s="373"/>
      <c r="EA1043" s="154">
        <f t="shared" si="2748"/>
        <v>0</v>
      </c>
      <c r="EB1043" s="373"/>
      <c r="EC1043" s="269">
        <f t="shared" si="2749"/>
        <v>0</v>
      </c>
      <c r="ED1043" s="376"/>
      <c r="EE1043" s="6971">
        <f>IF(AV1043=0,0,1)</f>
        <v>0</v>
      </c>
      <c r="EF1043" s="7015"/>
      <c r="EG1043" s="273"/>
      <c r="EH1043" s="274"/>
      <c r="EI1043" s="275"/>
      <c r="EJ1043" s="276"/>
      <c r="EK1043" s="275"/>
      <c r="EL1043" s="277"/>
      <c r="EM1043" s="278" t="str">
        <f t="shared" si="2751"/>
        <v xml:space="preserve"> </v>
      </c>
      <c r="EN1043" s="372"/>
      <c r="EO1043" s="155">
        <f t="shared" si="2764"/>
        <v>0</v>
      </c>
      <c r="EP1043" s="373"/>
      <c r="ER1043" s="194"/>
      <c r="ET1043" s="154">
        <f t="shared" si="2596"/>
        <v>1</v>
      </c>
      <c r="EU1043" s="373"/>
      <c r="EV1043" s="154">
        <f>IF($AE1043=0,"　",VLOOKUP($AE1043,ﾚｰｻﾞOP,60,0))</f>
        <v>1</v>
      </c>
      <c r="EW1043" s="373"/>
      <c r="EX1043" s="154"/>
      <c r="EY1043" s="367"/>
      <c r="EZ1043" s="154"/>
      <c r="FA1043" s="367"/>
      <c r="FB1043" s="154"/>
      <c r="FC1043" s="367"/>
      <c r="FD1043" s="154"/>
      <c r="FE1043" s="367"/>
      <c r="FF1043" s="155"/>
      <c r="FG1043" s="367"/>
      <c r="FH1043" s="154"/>
      <c r="FI1043" s="367"/>
      <c r="FJ1043" s="154">
        <f>IF($AE1043=0,"　",VLOOKUP($AE1043,ﾚｰｻﾞOP,67,0))</f>
        <v>1</v>
      </c>
      <c r="FK1043" s="373"/>
      <c r="FL1043" s="155">
        <f>IF($AE1043=0,"　",VLOOKUP($AE1043,ﾚｰｻﾞOP,68,0))</f>
        <v>1</v>
      </c>
      <c r="FM1043" s="279"/>
      <c r="FN1043" s="1184"/>
      <c r="FO1043" s="280"/>
      <c r="FP1043" s="281"/>
      <c r="FQ1043" s="282"/>
      <c r="FS1043" s="281"/>
      <c r="FT1043" s="282"/>
    </row>
    <row r="1044" spans="1:176" ht="18.600000000000001" customHeight="1">
      <c r="A1044" s="228">
        <f t="shared" si="2753"/>
        <v>1034</v>
      </c>
      <c r="B1044" s="343" t="str">
        <f t="shared" si="2754"/>
        <v>4IE</v>
      </c>
      <c r="C1044" s="7721">
        <v>46447</v>
      </c>
      <c r="D1044" s="1261" t="s">
        <v>62</v>
      </c>
      <c r="E1044" s="1262" t="s">
        <v>2584</v>
      </c>
      <c r="F1044" s="1564"/>
      <c r="G1044" s="1263"/>
      <c r="H1044" s="1330" t="s">
        <v>631</v>
      </c>
      <c r="I1044" s="1264" t="s">
        <v>61</v>
      </c>
      <c r="J1044" s="1264" t="s">
        <v>1702</v>
      </c>
      <c r="K1044" s="599" t="s">
        <v>11</v>
      </c>
      <c r="L1044" s="600"/>
      <c r="M1044" s="354"/>
      <c r="N1044" s="353"/>
      <c r="O1044" s="354"/>
      <c r="P1044" s="353"/>
      <c r="Q1044" s="354"/>
      <c r="R1044" s="353"/>
      <c r="S1044" s="354"/>
      <c r="T1044" s="353"/>
      <c r="U1044" s="5638"/>
      <c r="V1044" s="353"/>
      <c r="W1044" s="356"/>
      <c r="X1044" s="357"/>
      <c r="Y1044" s="7546"/>
      <c r="Z1044" s="7546"/>
      <c r="AA1044" s="602"/>
      <c r="AB1044" s="979"/>
      <c r="AC1044" s="602"/>
      <c r="AD1044" s="361"/>
      <c r="AE1044" s="362">
        <v>2</v>
      </c>
      <c r="AF1044" s="363" t="str">
        <f>IF($AE1044=0,"　",VLOOKUP($AE1044,ﾚｰｻﾞOP,69,0))</f>
        <v>4IE</v>
      </c>
      <c r="AG1044" s="364"/>
      <c r="AH1044" s="364"/>
      <c r="AI1044" s="364"/>
      <c r="AJ1044" s="364"/>
      <c r="AK1044" s="364"/>
      <c r="AL1044" s="364"/>
      <c r="AM1044" s="364"/>
      <c r="AN1044" s="364"/>
      <c r="AO1044" s="364"/>
      <c r="AP1044" s="363"/>
      <c r="AQ1044" s="255"/>
      <c r="AR1044" s="255"/>
      <c r="AS1044" s="255"/>
      <c r="AT1044" s="255"/>
      <c r="AU1044" s="2843">
        <f t="shared" si="2755"/>
        <v>0</v>
      </c>
      <c r="AV1044" s="4008">
        <f t="shared" si="2756"/>
        <v>0</v>
      </c>
      <c r="AW1044" s="590">
        <f t="shared" si="2599"/>
        <v>1</v>
      </c>
      <c r="AX1044" s="369"/>
      <c r="AY1044" s="154">
        <f>IF($AE1044=0,"　",VLOOKUP($AE1044,ﾚｰｻﾞOP,6,0))</f>
        <v>1</v>
      </c>
      <c r="AZ1044" s="367"/>
      <c r="BA1044" s="154">
        <f t="shared" si="2619"/>
        <v>1</v>
      </c>
      <c r="BB1044" s="367"/>
      <c r="BC1044" s="368">
        <f>IF($AE1044=0,"　",VLOOKUP($AE1044,ﾚｰｻﾞOP,8,0))</f>
        <v>1</v>
      </c>
      <c r="BD1044" s="369"/>
      <c r="BE1044" s="4599">
        <f>IF($AE1044=0,"　",VLOOKUP($AE1044,ﾚｰｻﾞOP,9,0))</f>
        <v>1</v>
      </c>
      <c r="BF1044" s="367"/>
      <c r="BG1044" s="368">
        <f>IF($AE1044=0,"　",VLOOKUP($AE1044,ﾚｰｻﾞOP,10,0))</f>
        <v>1</v>
      </c>
      <c r="BH1044" s="367"/>
      <c r="BI1044" s="154">
        <f>IF($AE1044=0,"　",VLOOKUP($AE1044,ﾚｰｻﾞOP,11,0))</f>
        <v>1</v>
      </c>
      <c r="BJ1044" s="367"/>
      <c r="BK1044" s="154" t="str">
        <f>IF($AE1044=0,"　",VLOOKUP($AE1044,ﾚｰｻﾞOP,57,0))</f>
        <v>-</v>
      </c>
      <c r="BL1044" s="367"/>
      <c r="BM1044" s="154" t="str">
        <f>IF($AE1044=0,"　",VLOOKUP($AE1044,ﾚｰｻﾞOP,58,0))</f>
        <v>-</v>
      </c>
      <c r="BN1044" s="367"/>
      <c r="BO1044" s="155" t="str">
        <f>IF($AE1044=0,"　",VLOOKUP($AE1044,ﾚｰｻﾞOP,59,0))</f>
        <v>-</v>
      </c>
      <c r="BP1044" s="367"/>
      <c r="BQ1044" s="154" t="str">
        <f>IF($AE1044=0,"　",VLOOKUP($AE1044,ﾚｰｻﾞOP,12,0))</f>
        <v>-</v>
      </c>
      <c r="BR1044" s="369"/>
      <c r="BS1044" s="154" t="str">
        <f>IF($AE1044=0,"　",VLOOKUP($AE1044,ﾚｰｻﾞOP,13,0))</f>
        <v>-</v>
      </c>
      <c r="BT1044" s="369"/>
      <c r="BU1044" s="154" t="str">
        <f>IF($AE1044=0,"　",VLOOKUP($AE1044,ﾚｰｻﾞOP,14,0))</f>
        <v>-</v>
      </c>
      <c r="BV1044" s="369"/>
      <c r="BW1044" s="154" t="str">
        <f>IF($AE1044=0,"　",VLOOKUP($AE1044,ﾚｰｻﾞOP,15,0))</f>
        <v>-</v>
      </c>
      <c r="BX1044" s="367"/>
      <c r="BY1044" s="154" t="str">
        <f>IF($AE1044=0,"　",VLOOKUP($AE1044,ﾚｰｻﾞOP,16,0))</f>
        <v>-</v>
      </c>
      <c r="BZ1044" s="369"/>
      <c r="CA1044" s="154" t="str">
        <f>IF($AE1044=0,"　",VLOOKUP($AE1044,ﾚｰｻﾞOP,17,0))</f>
        <v>-</v>
      </c>
      <c r="CB1044" s="367"/>
      <c r="CC1044" s="154" t="str">
        <f>IF($AE1044=0,"　",VLOOKUP($AE1044,ﾚｰｻﾞOP,18,0))</f>
        <v>-</v>
      </c>
      <c r="CD1044" s="367"/>
      <c r="CE1044" s="2850" t="str">
        <f>IF($AE1044=0,"　",VLOOKUP($AE1044,ﾚｰｻﾞOP,19,0))</f>
        <v>-</v>
      </c>
      <c r="CF1044" s="2846"/>
      <c r="CG1044" s="2855" t="str">
        <f>IF($AE1044=0,"　",VLOOKUP($AE1044,ﾚｰｻﾞOP,20,0))</f>
        <v>-</v>
      </c>
      <c r="CH1044" s="2851"/>
      <c r="CI1044" s="2850" t="str">
        <f>IF($AE1044=0,"　",VLOOKUP($AE1044,ﾚｰｻﾞOP,21,0))</f>
        <v>-</v>
      </c>
      <c r="CJ1044" s="2846"/>
      <c r="CK1044" s="2850" t="str">
        <f>IF($AE1044=0,"　",VLOOKUP($AE1044,ﾚｰｻﾞOP,22,0))</f>
        <v>-</v>
      </c>
      <c r="CL1044" s="2851"/>
      <c r="CM1044" s="2850" t="str">
        <f>IF($AE1044=0,"　",VLOOKUP($AE1044,ﾚｰｻﾞOP,23,0))</f>
        <v>-</v>
      </c>
      <c r="CN1044" s="2851"/>
      <c r="CO1044" s="2855" t="str">
        <f>IF($AE1044=0,"　",VLOOKUP($AE1044,ﾚｰｻﾞOP,24,0))</f>
        <v>-</v>
      </c>
      <c r="CP1044" s="2851"/>
      <c r="CQ1044" s="2855" t="str">
        <f>IF($AE1044=0,"　",VLOOKUP($AE1044,ﾚｰｻﾞOP,25,0))</f>
        <v>-</v>
      </c>
      <c r="CR1044" s="2851"/>
      <c r="CS1044" s="2850" t="str">
        <f>IF($AE1044=0,"　",VLOOKUP($AE1044,ﾚｰｻﾞOP,26,0))</f>
        <v>-</v>
      </c>
      <c r="CT1044" s="2851"/>
      <c r="CU1044" s="2855"/>
      <c r="CV1044" s="2851"/>
      <c r="CW1044" s="2850" t="str">
        <f>IF($AE1044=0,"　",VLOOKUP($AE1044,ﾚｰｻﾞOP,28,0))</f>
        <v>-</v>
      </c>
      <c r="CX1044" s="2851"/>
      <c r="CY1044" s="2855" t="str">
        <f>IF($AE1044=0,"　",VLOOKUP($AE1044,ﾚｰｻﾞOP,29,0))</f>
        <v>-</v>
      </c>
      <c r="CZ1044" s="2851"/>
      <c r="DA1044" s="154" t="str">
        <f>IF($AE1044=0,"　",VLOOKUP($AE1044,ﾚｰｻﾞOP,30,0))</f>
        <v>-</v>
      </c>
      <c r="DB1044" s="369"/>
      <c r="DC1044" s="155" t="str">
        <f>IF($AE1044=0,"　",VLOOKUP($AE1044,ﾚｰｻﾞOP,31,0))</f>
        <v>-</v>
      </c>
      <c r="DD1044" s="367"/>
      <c r="DE1044" s="374">
        <f>IF(AG1044=1,1,0)</f>
        <v>0</v>
      </c>
      <c r="DF1044" s="373"/>
      <c r="DG1044" s="818">
        <f t="shared" si="2752"/>
        <v>0</v>
      </c>
      <c r="DH1044" s="372"/>
      <c r="DI1044" s="267">
        <f t="shared" si="2746"/>
        <v>0</v>
      </c>
      <c r="DJ1044" s="373"/>
      <c r="DK1044" s="374">
        <f t="shared" si="2757"/>
        <v>0</v>
      </c>
      <c r="DL1044" s="373"/>
      <c r="DM1044" s="375">
        <f t="shared" si="2758"/>
        <v>0</v>
      </c>
      <c r="DN1044" s="373"/>
      <c r="DO1044" s="155">
        <f t="shared" si="2759"/>
        <v>0</v>
      </c>
      <c r="DP1044" s="372"/>
      <c r="DQ1044" s="155">
        <f t="shared" si="2760"/>
        <v>0</v>
      </c>
      <c r="DR1044" s="373"/>
      <c r="DS1044" s="155">
        <f t="shared" si="2761"/>
        <v>0</v>
      </c>
      <c r="DT1044" s="372"/>
      <c r="DU1044" s="155">
        <f t="shared" si="2762"/>
        <v>0</v>
      </c>
      <c r="DV1044" s="373"/>
      <c r="DW1044" s="4891">
        <f t="shared" si="2765"/>
        <v>0</v>
      </c>
      <c r="DX1044" s="372"/>
      <c r="DY1044" s="154">
        <f t="shared" si="2763"/>
        <v>0</v>
      </c>
      <c r="DZ1044" s="373"/>
      <c r="EA1044" s="154">
        <f t="shared" si="2748"/>
        <v>0</v>
      </c>
      <c r="EB1044" s="373"/>
      <c r="EC1044" s="269">
        <f t="shared" si="2749"/>
        <v>0</v>
      </c>
      <c r="ED1044" s="376"/>
      <c r="EE1044" s="6971">
        <f>IF(AV1044=0,0,1)</f>
        <v>0</v>
      </c>
      <c r="EF1044" s="377"/>
      <c r="EG1044" s="273"/>
      <c r="EH1044" s="274"/>
      <c r="EI1044" s="275"/>
      <c r="EJ1044" s="276"/>
      <c r="EK1044" s="275"/>
      <c r="EL1044" s="277"/>
      <c r="EM1044" s="278" t="str">
        <f t="shared" si="2751"/>
        <v xml:space="preserve"> </v>
      </c>
      <c r="EN1044" s="372"/>
      <c r="EO1044" s="155">
        <f t="shared" si="2764"/>
        <v>0</v>
      </c>
      <c r="EP1044" s="373"/>
      <c r="ER1044" s="194"/>
      <c r="ET1044" s="154" t="str">
        <f t="shared" si="2596"/>
        <v>-</v>
      </c>
      <c r="EU1044" s="373"/>
      <c r="EV1044" s="154" t="str">
        <f>IF($AE1044=0,"　",VLOOKUP($AE1044,ﾚｰｻﾞOP,60,0))</f>
        <v>-</v>
      </c>
      <c r="EW1044" s="373"/>
      <c r="EX1044" s="154"/>
      <c r="EY1044" s="367"/>
      <c r="EZ1044" s="154"/>
      <c r="FA1044" s="367"/>
      <c r="FB1044" s="154"/>
      <c r="FC1044" s="367"/>
      <c r="FD1044" s="154"/>
      <c r="FE1044" s="367"/>
      <c r="FF1044" s="155"/>
      <c r="FG1044" s="367"/>
      <c r="FH1044" s="154"/>
      <c r="FI1044" s="367"/>
      <c r="FJ1044" s="154" t="str">
        <f>IF($AE1044=0,"　",VLOOKUP($AE1044,ﾚｰｻﾞOP,67,0))</f>
        <v>-</v>
      </c>
      <c r="FK1044" s="373"/>
      <c r="FL1044" s="155" t="str">
        <f>IF($AE1044=0,"　",VLOOKUP($AE1044,ﾚｰｻﾞOP,68,0))</f>
        <v>-</v>
      </c>
      <c r="FM1044" s="279"/>
      <c r="FN1044" s="1184"/>
      <c r="FO1044" s="280"/>
      <c r="FP1044" s="281"/>
      <c r="FQ1044" s="282"/>
      <c r="FS1044" s="281"/>
      <c r="FT1044" s="282"/>
    </row>
    <row r="1045" spans="1:176" ht="18.600000000000001" customHeight="1">
      <c r="A1045" s="228">
        <f t="shared" si="2753"/>
        <v>1035</v>
      </c>
      <c r="B1045" s="343" t="str">
        <f t="shared" si="2754"/>
        <v>4IE</v>
      </c>
      <c r="C1045" s="7721">
        <v>46447</v>
      </c>
      <c r="D1045" s="7724" t="s">
        <v>1024</v>
      </c>
      <c r="E1045" s="7725" t="s">
        <v>2585</v>
      </c>
      <c r="F1045" s="1564"/>
      <c r="G1045" s="1263"/>
      <c r="H1045" s="1330" t="s">
        <v>630</v>
      </c>
      <c r="I1045" s="1264" t="s">
        <v>64</v>
      </c>
      <c r="J1045" s="1264" t="s">
        <v>1702</v>
      </c>
      <c r="K1045" s="599" t="s">
        <v>11</v>
      </c>
      <c r="L1045" s="600"/>
      <c r="M1045" s="354"/>
      <c r="N1045" s="353"/>
      <c r="O1045" s="354"/>
      <c r="P1045" s="353"/>
      <c r="Q1045" s="354"/>
      <c r="R1045" s="353"/>
      <c r="S1045" s="354"/>
      <c r="T1045" s="353"/>
      <c r="U1045" s="6277"/>
      <c r="V1045" s="353"/>
      <c r="W1045" s="356"/>
      <c r="X1045" s="357"/>
      <c r="Y1045" s="979"/>
      <c r="Z1045" s="979"/>
      <c r="AA1045" s="602"/>
      <c r="AB1045" s="979"/>
      <c r="AC1045" s="602"/>
      <c r="AD1045" s="361"/>
      <c r="AE1045" s="362">
        <v>25</v>
      </c>
      <c r="AF1045" s="363" t="str">
        <f>IF($AE1045=0,"　",VLOOKUP($AE1045,ﾚｰｻﾞOP,69,0))</f>
        <v>4IE</v>
      </c>
      <c r="AG1045" s="364"/>
      <c r="AH1045" s="364"/>
      <c r="AI1045" s="364"/>
      <c r="AJ1045" s="364"/>
      <c r="AK1045" s="364"/>
      <c r="AL1045" s="364"/>
      <c r="AM1045" s="364"/>
      <c r="AN1045" s="364"/>
      <c r="AO1045" s="364"/>
      <c r="AP1045" s="363"/>
      <c r="AQ1045" s="255"/>
      <c r="AR1045" s="255"/>
      <c r="AS1045" s="255"/>
      <c r="AT1045" s="255"/>
      <c r="AU1045" s="2843">
        <f t="shared" si="2755"/>
        <v>0</v>
      </c>
      <c r="AV1045" s="4008">
        <f t="shared" si="2756"/>
        <v>0</v>
      </c>
      <c r="AW1045" s="590" t="str">
        <f t="shared" si="2599"/>
        <v>-</v>
      </c>
      <c r="AX1045" s="369"/>
      <c r="AY1045" s="154" t="str">
        <f>IF($AE1045=0,"　",VLOOKUP($AE1045,ﾚｰｻﾞOP,6,0))</f>
        <v>-</v>
      </c>
      <c r="AZ1045" s="367"/>
      <c r="BA1045" s="154" t="str">
        <f t="shared" si="2619"/>
        <v>-</v>
      </c>
      <c r="BB1045" s="367"/>
      <c r="BC1045" s="368" t="str">
        <f>IF($AE1045=0,"　",VLOOKUP($AE1045,ﾚｰｻﾞOP,8,0))</f>
        <v>-</v>
      </c>
      <c r="BD1045" s="369"/>
      <c r="BE1045" s="4599" t="str">
        <f>IF($AE1045=0,"　",VLOOKUP($AE1045,ﾚｰｻﾞOP,9,0))</f>
        <v>-</v>
      </c>
      <c r="BF1045" s="367"/>
      <c r="BG1045" s="368" t="str">
        <f>IF($AE1045=0,"　",VLOOKUP($AE1045,ﾚｰｻﾞOP,10,0))</f>
        <v>-</v>
      </c>
      <c r="BH1045" s="367"/>
      <c r="BI1045" s="154" t="str">
        <f>IF($AE1045=0,"　",VLOOKUP($AE1045,ﾚｰｻﾞOP,11,0))</f>
        <v>-</v>
      </c>
      <c r="BJ1045" s="367"/>
      <c r="BK1045" s="154" t="str">
        <f>IF($AE1045=0,"　",VLOOKUP($AE1045,ﾚｰｻﾞOP,57,0))</f>
        <v>-</v>
      </c>
      <c r="BL1045" s="367"/>
      <c r="BM1045" s="154" t="str">
        <f>IF($AE1045=0,"　",VLOOKUP($AE1045,ﾚｰｻﾞOP,58,0))</f>
        <v>-</v>
      </c>
      <c r="BN1045" s="367"/>
      <c r="BO1045" s="155" t="str">
        <f>IF($AE1045=0,"　",VLOOKUP($AE1045,ﾚｰｻﾞOP,59,0))</f>
        <v>-</v>
      </c>
      <c r="BP1045" s="367"/>
      <c r="BQ1045" s="154" t="str">
        <f>IF($AE1045=0,"　",VLOOKUP($AE1045,ﾚｰｻﾞOP,12,0))</f>
        <v>-</v>
      </c>
      <c r="BR1045" s="369"/>
      <c r="BS1045" s="154" t="str">
        <f>IF($AE1045=0,"　",VLOOKUP($AE1045,ﾚｰｻﾞOP,13,0))</f>
        <v>-</v>
      </c>
      <c r="BT1045" s="369"/>
      <c r="BU1045" s="154" t="str">
        <f>IF($AE1045=0,"　",VLOOKUP($AE1045,ﾚｰｻﾞOP,14,0))</f>
        <v>-</v>
      </c>
      <c r="BV1045" s="369"/>
      <c r="BW1045" s="154" t="str">
        <f>IF($AE1045=0,"　",VLOOKUP($AE1045,ﾚｰｻﾞOP,15,0))</f>
        <v>-</v>
      </c>
      <c r="BX1045" s="367"/>
      <c r="BY1045" s="154" t="str">
        <f>IF($AE1045=0,"　",VLOOKUP($AE1045,ﾚｰｻﾞOP,16,0))</f>
        <v>-</v>
      </c>
      <c r="BZ1045" s="369"/>
      <c r="CA1045" s="154" t="str">
        <f>IF($AE1045=0,"　",VLOOKUP($AE1045,ﾚｰｻﾞOP,17,0))</f>
        <v>-</v>
      </c>
      <c r="CB1045" s="367"/>
      <c r="CC1045" s="154" t="str">
        <f>IF($AE1045=0,"　",VLOOKUP($AE1045,ﾚｰｻﾞOP,18,0))</f>
        <v>-</v>
      </c>
      <c r="CD1045" s="367"/>
      <c r="CE1045" s="2850" t="str">
        <f>IF($AE1045=0,"　",VLOOKUP($AE1045,ﾚｰｻﾞOP,19,0))</f>
        <v>-</v>
      </c>
      <c r="CF1045" s="2846"/>
      <c r="CG1045" s="2855" t="str">
        <f>IF($AE1045=0,"　",VLOOKUP($AE1045,ﾚｰｻﾞOP,20,0))</f>
        <v>-</v>
      </c>
      <c r="CH1045" s="2851"/>
      <c r="CI1045" s="2850" t="str">
        <f>IF($AE1045=0,"　",VLOOKUP($AE1045,ﾚｰｻﾞOP,21,0))</f>
        <v>-</v>
      </c>
      <c r="CJ1045" s="2846"/>
      <c r="CK1045" s="2850" t="str">
        <f>IF($AE1045=0,"　",VLOOKUP($AE1045,ﾚｰｻﾞOP,22,0))</f>
        <v>-</v>
      </c>
      <c r="CL1045" s="2851"/>
      <c r="CM1045" s="2850" t="str">
        <f>IF($AE1045=0,"　",VLOOKUP($AE1045,ﾚｰｻﾞOP,23,0))</f>
        <v>-</v>
      </c>
      <c r="CN1045" s="2851"/>
      <c r="CO1045" s="2855" t="str">
        <f>IF($AE1045=0,"　",VLOOKUP($AE1045,ﾚｰｻﾞOP,24,0))</f>
        <v>-</v>
      </c>
      <c r="CP1045" s="2851"/>
      <c r="CQ1045" s="2855" t="str">
        <f>IF($AE1045=0,"　",VLOOKUP($AE1045,ﾚｰｻﾞOP,25,0))</f>
        <v>-</v>
      </c>
      <c r="CR1045" s="2851"/>
      <c r="CS1045" s="2850" t="str">
        <f>IF($AE1045=0,"　",VLOOKUP($AE1045,ﾚｰｻﾞOP,26,0))</f>
        <v>-</v>
      </c>
      <c r="CT1045" s="2851"/>
      <c r="CU1045" s="2855"/>
      <c r="CV1045" s="2851"/>
      <c r="CW1045" s="2850" t="str">
        <f>IF($AE1045=0,"　",VLOOKUP($AE1045,ﾚｰｻﾞOP,28,0))</f>
        <v>-</v>
      </c>
      <c r="CX1045" s="2851"/>
      <c r="CY1045" s="2855" t="str">
        <f>IF($AE1045=0,"　",VLOOKUP($AE1045,ﾚｰｻﾞOP,29,0))</f>
        <v>-</v>
      </c>
      <c r="CZ1045" s="2851"/>
      <c r="DA1045" s="154" t="str">
        <f>IF($AE1045=0,"　",VLOOKUP($AE1045,ﾚｰｻﾞOP,30,0))</f>
        <v>-</v>
      </c>
      <c r="DB1045" s="369"/>
      <c r="DC1045" s="155" t="str">
        <f>IF($AE1045=0,"　",VLOOKUP($AE1045,ﾚｰｻﾞOP,31,0))</f>
        <v>-</v>
      </c>
      <c r="DD1045" s="367"/>
      <c r="DE1045" s="374">
        <f>IF(AG1045=1,1,0)</f>
        <v>0</v>
      </c>
      <c r="DF1045" s="373"/>
      <c r="DG1045" s="818">
        <f t="shared" si="2752"/>
        <v>0</v>
      </c>
      <c r="DH1045" s="372"/>
      <c r="DI1045" s="267">
        <f t="shared" si="2746"/>
        <v>0</v>
      </c>
      <c r="DJ1045" s="373"/>
      <c r="DK1045" s="374">
        <f t="shared" si="2757"/>
        <v>0</v>
      </c>
      <c r="DL1045" s="373"/>
      <c r="DM1045" s="375">
        <f t="shared" si="2758"/>
        <v>0</v>
      </c>
      <c r="DN1045" s="373"/>
      <c r="DO1045" s="155">
        <f t="shared" si="2759"/>
        <v>0</v>
      </c>
      <c r="DP1045" s="372"/>
      <c r="DQ1045" s="155">
        <f t="shared" si="2760"/>
        <v>0</v>
      </c>
      <c r="DR1045" s="373"/>
      <c r="DS1045" s="155">
        <f t="shared" si="2761"/>
        <v>0</v>
      </c>
      <c r="DT1045" s="372"/>
      <c r="DU1045" s="155">
        <f t="shared" si="2762"/>
        <v>0</v>
      </c>
      <c r="DV1045" s="373"/>
      <c r="DW1045" s="4891">
        <f>IF(AN1045=1,1,0)</f>
        <v>0</v>
      </c>
      <c r="DX1045" s="372"/>
      <c r="DY1045" s="154">
        <f t="shared" si="2763"/>
        <v>0</v>
      </c>
      <c r="DZ1045" s="373"/>
      <c r="EA1045" s="154">
        <f t="shared" si="2748"/>
        <v>0</v>
      </c>
      <c r="EB1045" s="373"/>
      <c r="EC1045" s="269">
        <f t="shared" si="2749"/>
        <v>0</v>
      </c>
      <c r="ED1045" s="376"/>
      <c r="EE1045" s="822">
        <f>IF(AV1045=0,0,1)</f>
        <v>0</v>
      </c>
      <c r="EF1045" s="377"/>
      <c r="EG1045" s="273"/>
      <c r="EH1045" s="274"/>
      <c r="EI1045" s="275"/>
      <c r="EJ1045" s="276"/>
      <c r="EK1045" s="275"/>
      <c r="EL1045" s="277"/>
      <c r="EM1045" s="278" t="str">
        <f t="shared" si="2751"/>
        <v xml:space="preserve"> </v>
      </c>
      <c r="EN1045" s="372"/>
      <c r="EO1045" s="155">
        <f t="shared" si="2764"/>
        <v>0</v>
      </c>
      <c r="EP1045" s="373"/>
      <c r="ER1045" s="194"/>
      <c r="ET1045" s="154">
        <f>IF($AE1045=0,"　",VLOOKUP($AE1045,ﾚｰｻﾞOP,60,0))</f>
        <v>1</v>
      </c>
      <c r="EU1045" s="373"/>
      <c r="EV1045" s="154">
        <f>IF($AE1045=0,"　",VLOOKUP($AE1045,ﾚｰｻﾞOP,60,0))</f>
        <v>1</v>
      </c>
      <c r="EW1045" s="373"/>
      <c r="EX1045" s="154"/>
      <c r="EY1045" s="367"/>
      <c r="EZ1045" s="154"/>
      <c r="FA1045" s="367"/>
      <c r="FB1045" s="154"/>
      <c r="FC1045" s="367"/>
      <c r="FD1045" s="154"/>
      <c r="FE1045" s="367"/>
      <c r="FF1045" s="155"/>
      <c r="FG1045" s="367"/>
      <c r="FH1045" s="154"/>
      <c r="FI1045" s="367"/>
      <c r="FJ1045" s="154">
        <f>IF($AE1045=0,"　",VLOOKUP($AE1045,ﾚｰｻﾞOP,67,0))</f>
        <v>1</v>
      </c>
      <c r="FK1045" s="373"/>
      <c r="FL1045" s="155">
        <f>IF($AE1045=0,"　",VLOOKUP($AE1045,ﾚｰｻﾞOP,68,0))</f>
        <v>1</v>
      </c>
      <c r="FM1045" s="279"/>
      <c r="FN1045" s="1184"/>
      <c r="FO1045" s="280"/>
      <c r="FP1045" s="281"/>
      <c r="FQ1045" s="282"/>
      <c r="FS1045" s="281"/>
      <c r="FT1045" s="282"/>
    </row>
    <row r="1046" spans="1:176" ht="18.600000000000001" customHeight="1">
      <c r="A1046" s="228">
        <f t="shared" si="2753"/>
        <v>1036</v>
      </c>
      <c r="B1046" s="343" t="str">
        <f t="shared" si="2754"/>
        <v>4IE</v>
      </c>
      <c r="C1046" s="7721">
        <v>46447</v>
      </c>
      <c r="D1046" s="1261" t="s">
        <v>34</v>
      </c>
      <c r="E1046" s="1262" t="s">
        <v>2586</v>
      </c>
      <c r="F1046" s="3701"/>
      <c r="G1046" s="1263"/>
      <c r="H1046" s="1330" t="s">
        <v>631</v>
      </c>
      <c r="I1046" s="1264" t="s">
        <v>61</v>
      </c>
      <c r="J1046" s="1264" t="s">
        <v>1702</v>
      </c>
      <c r="K1046" s="599" t="s">
        <v>11</v>
      </c>
      <c r="L1046" s="600"/>
      <c r="M1046" s="354"/>
      <c r="N1046" s="353"/>
      <c r="O1046" s="354"/>
      <c r="P1046" s="353"/>
      <c r="Q1046" s="354"/>
      <c r="R1046" s="353"/>
      <c r="S1046" s="354"/>
      <c r="T1046" s="353"/>
      <c r="U1046" s="6288"/>
      <c r="V1046" s="353"/>
      <c r="W1046" s="356"/>
      <c r="X1046" s="357"/>
      <c r="Y1046" s="979"/>
      <c r="Z1046" s="979"/>
      <c r="AA1046" s="602"/>
      <c r="AB1046" s="979"/>
      <c r="AC1046" s="602"/>
      <c r="AD1046" s="361"/>
      <c r="AE1046" s="362">
        <v>3</v>
      </c>
      <c r="AF1046" s="363" t="str">
        <f t="shared" si="1081"/>
        <v>4IE</v>
      </c>
      <c r="AG1046" s="364"/>
      <c r="AH1046" s="364"/>
      <c r="AI1046" s="364"/>
      <c r="AJ1046" s="364"/>
      <c r="AK1046" s="364"/>
      <c r="AL1046" s="364"/>
      <c r="AM1046" s="364"/>
      <c r="AN1046" s="364"/>
      <c r="AO1046" s="364"/>
      <c r="AP1046" s="363"/>
      <c r="AQ1046" s="255"/>
      <c r="AR1046" s="255"/>
      <c r="AS1046" s="255"/>
      <c r="AT1046" s="255"/>
      <c r="AU1046" s="2843">
        <f t="shared" si="2755"/>
        <v>0</v>
      </c>
      <c r="AV1046" s="4008">
        <f t="shared" si="2756"/>
        <v>0</v>
      </c>
      <c r="AW1046" s="590">
        <f t="shared" si="2599"/>
        <v>1</v>
      </c>
      <c r="AX1046" s="369"/>
      <c r="AY1046" s="154">
        <f t="shared" si="2618"/>
        <v>1</v>
      </c>
      <c r="AZ1046" s="367"/>
      <c r="BA1046" s="154">
        <f t="shared" si="2619"/>
        <v>1</v>
      </c>
      <c r="BB1046" s="367"/>
      <c r="BC1046" s="368">
        <f>IF($AE1046=0,"　",VLOOKUP($AE1046,ﾚｰｻﾞOP,8,0))</f>
        <v>1</v>
      </c>
      <c r="BD1046" s="369"/>
      <c r="BE1046" s="4599">
        <f>IF($AE1046=0,"　",VLOOKUP($AE1046,ﾚｰｻﾞOP,9,0))</f>
        <v>1</v>
      </c>
      <c r="BF1046" s="367"/>
      <c r="BG1046" s="368">
        <f t="shared" si="2602"/>
        <v>1</v>
      </c>
      <c r="BH1046" s="367"/>
      <c r="BI1046" s="154">
        <f t="shared" si="2576"/>
        <v>1</v>
      </c>
      <c r="BJ1046" s="367"/>
      <c r="BK1046" s="154" t="str">
        <f t="shared" si="1417"/>
        <v>-</v>
      </c>
      <c r="BL1046" s="367"/>
      <c r="BM1046" s="154" t="str">
        <f t="shared" si="1418"/>
        <v>-</v>
      </c>
      <c r="BN1046" s="367"/>
      <c r="BO1046" s="155" t="str">
        <f t="shared" si="2577"/>
        <v>-</v>
      </c>
      <c r="BP1046" s="367"/>
      <c r="BQ1046" s="154" t="str">
        <f t="shared" si="2578"/>
        <v>-</v>
      </c>
      <c r="BR1046" s="369"/>
      <c r="BS1046" s="154" t="str">
        <f t="shared" si="1420"/>
        <v>-</v>
      </c>
      <c r="BT1046" s="369"/>
      <c r="BU1046" s="154" t="str">
        <f t="shared" si="1421"/>
        <v>-</v>
      </c>
      <c r="BV1046" s="369"/>
      <c r="BW1046" s="154" t="str">
        <f t="shared" si="1422"/>
        <v>-</v>
      </c>
      <c r="BX1046" s="367"/>
      <c r="BY1046" s="154" t="str">
        <f t="shared" si="1423"/>
        <v>-</v>
      </c>
      <c r="BZ1046" s="369"/>
      <c r="CA1046" s="154" t="str">
        <f t="shared" si="1424"/>
        <v>-</v>
      </c>
      <c r="CB1046" s="367"/>
      <c r="CC1046" s="154" t="str">
        <f t="shared" si="1425"/>
        <v>-</v>
      </c>
      <c r="CD1046" s="367"/>
      <c r="CE1046" s="154" t="str">
        <f t="shared" si="2579"/>
        <v>-</v>
      </c>
      <c r="CF1046" s="369"/>
      <c r="CG1046" s="155" t="str">
        <f t="shared" si="2580"/>
        <v>-</v>
      </c>
      <c r="CH1046" s="367"/>
      <c r="CI1046" s="154" t="str">
        <f t="shared" si="1092"/>
        <v>-</v>
      </c>
      <c r="CJ1046" s="369"/>
      <c r="CK1046" s="154" t="str">
        <f t="shared" si="1093"/>
        <v>-</v>
      </c>
      <c r="CL1046" s="367"/>
      <c r="CM1046" s="154" t="str">
        <f t="shared" si="2581"/>
        <v>-</v>
      </c>
      <c r="CN1046" s="367"/>
      <c r="CO1046" s="155" t="str">
        <f t="shared" si="1094"/>
        <v>-</v>
      </c>
      <c r="CP1046" s="367"/>
      <c r="CQ1046" s="155" t="str">
        <f t="shared" si="1095"/>
        <v>-</v>
      </c>
      <c r="CR1046" s="367"/>
      <c r="CS1046" s="154" t="str">
        <f t="shared" si="2582"/>
        <v>-</v>
      </c>
      <c r="CT1046" s="367"/>
      <c r="CU1046" s="155"/>
      <c r="CV1046" s="367"/>
      <c r="CW1046" s="154" t="str">
        <f t="shared" si="2583"/>
        <v>-</v>
      </c>
      <c r="CX1046" s="367"/>
      <c r="CY1046" s="155" t="str">
        <f t="shared" si="1096"/>
        <v>-</v>
      </c>
      <c r="CZ1046" s="367"/>
      <c r="DA1046" s="154" t="str">
        <f t="shared" si="2584"/>
        <v>-</v>
      </c>
      <c r="DB1046" s="369"/>
      <c r="DC1046" s="155" t="str">
        <f t="shared" si="1097"/>
        <v>-</v>
      </c>
      <c r="DD1046" s="367"/>
      <c r="DE1046" s="374">
        <f t="shared" ref="DE1046:DE1063" si="2766">IF(AG1046=1,1,0)</f>
        <v>0</v>
      </c>
      <c r="DF1046" s="373"/>
      <c r="DG1046" s="818">
        <f t="shared" si="2752"/>
        <v>0</v>
      </c>
      <c r="DH1046" s="372"/>
      <c r="DI1046" s="267">
        <f t="shared" ref="DI1046:DI1067" si="2767">IF(AG1046=1,1,0)</f>
        <v>0</v>
      </c>
      <c r="DJ1046" s="373"/>
      <c r="DK1046" s="374">
        <f t="shared" si="2757"/>
        <v>0</v>
      </c>
      <c r="DL1046" s="373"/>
      <c r="DM1046" s="375">
        <f t="shared" si="2758"/>
        <v>0</v>
      </c>
      <c r="DN1046" s="373"/>
      <c r="DO1046" s="155">
        <f t="shared" si="2759"/>
        <v>0</v>
      </c>
      <c r="DP1046" s="372"/>
      <c r="DQ1046" s="155">
        <f t="shared" si="2760"/>
        <v>0</v>
      </c>
      <c r="DR1046" s="373"/>
      <c r="DS1046" s="155">
        <f t="shared" si="2761"/>
        <v>0</v>
      </c>
      <c r="DT1046" s="372"/>
      <c r="DU1046" s="155">
        <f t="shared" si="2762"/>
        <v>0</v>
      </c>
      <c r="DV1046" s="373"/>
      <c r="DW1046" s="4891">
        <f t="shared" ref="DW1046:DW1057" si="2768">IF(AN1046=1,1,0)</f>
        <v>0</v>
      </c>
      <c r="DX1046" s="372"/>
      <c r="DY1046" s="154">
        <f t="shared" si="2763"/>
        <v>0</v>
      </c>
      <c r="DZ1046" s="373"/>
      <c r="EA1046" s="154">
        <f t="shared" ref="EA1046:EA1067" si="2769">IF(AP1046=1,1,0)</f>
        <v>0</v>
      </c>
      <c r="EB1046" s="373"/>
      <c r="EC1046" s="269">
        <f t="shared" ref="EC1046:EC1067" si="2770">IF(AQ1046=1,1,0)</f>
        <v>0</v>
      </c>
      <c r="ED1046" s="376"/>
      <c r="EE1046" s="822">
        <f t="shared" ref="EE1046:EE1063" si="2771">IF(AV1046=0,0,1)</f>
        <v>0</v>
      </c>
      <c r="EF1046" s="377"/>
      <c r="EG1046" s="273"/>
      <c r="EH1046" s="274"/>
      <c r="EI1046" s="275"/>
      <c r="EJ1046" s="276"/>
      <c r="EK1046" s="275"/>
      <c r="EL1046" s="277"/>
      <c r="EM1046" s="278" t="str">
        <f t="shared" ref="EM1046:EM1067" si="2772">IF(CE1046="-"," ",IF(AR1046=1,1," "))</f>
        <v xml:space="preserve"> </v>
      </c>
      <c r="EN1046" s="372"/>
      <c r="EO1046" s="155">
        <f t="shared" si="2764"/>
        <v>0</v>
      </c>
      <c r="EP1046" s="373"/>
      <c r="ER1046" s="194"/>
      <c r="ET1046" s="154" t="str">
        <f t="shared" si="2596"/>
        <v>-</v>
      </c>
      <c r="EU1046" s="373"/>
      <c r="EV1046" s="154" t="str">
        <f t="shared" si="2597"/>
        <v>-</v>
      </c>
      <c r="EW1046" s="373"/>
      <c r="EX1046" s="154"/>
      <c r="EY1046" s="367"/>
      <c r="EZ1046" s="154"/>
      <c r="FA1046" s="367"/>
      <c r="FB1046" s="154"/>
      <c r="FC1046" s="367"/>
      <c r="FD1046" s="154"/>
      <c r="FE1046" s="367"/>
      <c r="FF1046" s="155"/>
      <c r="FG1046" s="367"/>
      <c r="FH1046" s="154"/>
      <c r="FI1046" s="367"/>
      <c r="FJ1046" s="154" t="str">
        <f t="shared" si="1662"/>
        <v>-</v>
      </c>
      <c r="FK1046" s="373"/>
      <c r="FL1046" s="155" t="str">
        <f t="shared" si="2598"/>
        <v>-</v>
      </c>
      <c r="FM1046" s="279"/>
      <c r="FN1046" s="1184"/>
      <c r="FO1046" s="280"/>
      <c r="FP1046" s="281"/>
      <c r="FQ1046" s="282"/>
      <c r="FS1046" s="281"/>
      <c r="FT1046" s="282"/>
    </row>
    <row r="1047" spans="1:176" ht="18.600000000000001" customHeight="1">
      <c r="A1047" s="228">
        <f t="shared" si="2753"/>
        <v>1037</v>
      </c>
      <c r="B1047" s="343" t="str">
        <f t="shared" si="2754"/>
        <v>4IE</v>
      </c>
      <c r="C1047" s="7721">
        <v>46447</v>
      </c>
      <c r="D1047" s="7724" t="s">
        <v>990</v>
      </c>
      <c r="E1047" s="7725" t="s">
        <v>2587</v>
      </c>
      <c r="F1047" s="3701"/>
      <c r="G1047" s="1263"/>
      <c r="H1047" s="1330" t="s">
        <v>629</v>
      </c>
      <c r="I1047" s="1264" t="s">
        <v>992</v>
      </c>
      <c r="J1047" s="1264" t="s">
        <v>2493</v>
      </c>
      <c r="K1047" s="599" t="s">
        <v>11</v>
      </c>
      <c r="L1047" s="600"/>
      <c r="M1047" s="354"/>
      <c r="N1047" s="353"/>
      <c r="O1047" s="354"/>
      <c r="P1047" s="353"/>
      <c r="Q1047" s="354"/>
      <c r="R1047" s="353"/>
      <c r="S1047" s="354"/>
      <c r="T1047" s="353"/>
      <c r="U1047" s="355"/>
      <c r="V1047" s="353"/>
      <c r="W1047" s="356"/>
      <c r="X1047" s="357"/>
      <c r="Y1047" s="979"/>
      <c r="Z1047" s="979"/>
      <c r="AA1047" s="602"/>
      <c r="AB1047" s="979"/>
      <c r="AC1047" s="602"/>
      <c r="AD1047" s="361"/>
      <c r="AE1047" s="362">
        <v>25</v>
      </c>
      <c r="AF1047" s="363" t="str">
        <f t="shared" si="1081"/>
        <v>4IE</v>
      </c>
      <c r="AG1047" s="364"/>
      <c r="AH1047" s="364"/>
      <c r="AI1047" s="364"/>
      <c r="AJ1047" s="364"/>
      <c r="AK1047" s="364"/>
      <c r="AL1047" s="364"/>
      <c r="AM1047" s="364"/>
      <c r="AN1047" s="364"/>
      <c r="AO1047" s="364"/>
      <c r="AP1047" s="363"/>
      <c r="AQ1047" s="255"/>
      <c r="AR1047" s="255"/>
      <c r="AS1047" s="255"/>
      <c r="AT1047" s="255"/>
      <c r="AU1047" s="2843">
        <f t="shared" si="2755"/>
        <v>0</v>
      </c>
      <c r="AV1047" s="4008">
        <f t="shared" si="2756"/>
        <v>0</v>
      </c>
      <c r="AW1047" s="590" t="str">
        <f t="shared" si="2599"/>
        <v>-</v>
      </c>
      <c r="AX1047" s="369"/>
      <c r="AY1047" s="154" t="str">
        <f t="shared" si="2618"/>
        <v>-</v>
      </c>
      <c r="AZ1047" s="367"/>
      <c r="BA1047" s="154" t="str">
        <f t="shared" si="2619"/>
        <v>-</v>
      </c>
      <c r="BB1047" s="367"/>
      <c r="BC1047" s="368" t="str">
        <f t="shared" si="2600"/>
        <v>-</v>
      </c>
      <c r="BD1047" s="369"/>
      <c r="BE1047" s="4599" t="str">
        <f t="shared" si="2601"/>
        <v>-</v>
      </c>
      <c r="BF1047" s="367"/>
      <c r="BG1047" s="368" t="str">
        <f t="shared" si="2602"/>
        <v>-</v>
      </c>
      <c r="BH1047" s="367"/>
      <c r="BI1047" s="154" t="str">
        <f t="shared" si="2576"/>
        <v>-</v>
      </c>
      <c r="BJ1047" s="367"/>
      <c r="BK1047" s="154" t="str">
        <f t="shared" si="1417"/>
        <v>-</v>
      </c>
      <c r="BL1047" s="367"/>
      <c r="BM1047" s="154" t="str">
        <f t="shared" si="1418"/>
        <v>-</v>
      </c>
      <c r="BN1047" s="367"/>
      <c r="BO1047" s="155" t="str">
        <f t="shared" si="2577"/>
        <v>-</v>
      </c>
      <c r="BP1047" s="367"/>
      <c r="BQ1047" s="154" t="str">
        <f t="shared" si="2578"/>
        <v>-</v>
      </c>
      <c r="BR1047" s="369"/>
      <c r="BS1047" s="154" t="str">
        <f t="shared" si="1420"/>
        <v>-</v>
      </c>
      <c r="BT1047" s="369"/>
      <c r="BU1047" s="154" t="str">
        <f t="shared" si="1421"/>
        <v>-</v>
      </c>
      <c r="BV1047" s="369"/>
      <c r="BW1047" s="154" t="str">
        <f t="shared" si="1422"/>
        <v>-</v>
      </c>
      <c r="BX1047" s="367"/>
      <c r="BY1047" s="154" t="str">
        <f t="shared" si="1423"/>
        <v>-</v>
      </c>
      <c r="BZ1047" s="369"/>
      <c r="CA1047" s="154" t="str">
        <f t="shared" si="1424"/>
        <v>-</v>
      </c>
      <c r="CB1047" s="367"/>
      <c r="CC1047" s="154" t="str">
        <f t="shared" si="1425"/>
        <v>-</v>
      </c>
      <c r="CD1047" s="367"/>
      <c r="CE1047" s="154" t="str">
        <f t="shared" si="2579"/>
        <v>-</v>
      </c>
      <c r="CF1047" s="369"/>
      <c r="CG1047" s="155" t="str">
        <f t="shared" si="2580"/>
        <v>-</v>
      </c>
      <c r="CH1047" s="367"/>
      <c r="CI1047" s="154" t="str">
        <f t="shared" si="1092"/>
        <v>-</v>
      </c>
      <c r="CJ1047" s="369"/>
      <c r="CK1047" s="154" t="str">
        <f t="shared" si="1093"/>
        <v>-</v>
      </c>
      <c r="CL1047" s="367"/>
      <c r="CM1047" s="154" t="str">
        <f t="shared" si="2581"/>
        <v>-</v>
      </c>
      <c r="CN1047" s="367"/>
      <c r="CO1047" s="155" t="str">
        <f t="shared" si="1094"/>
        <v>-</v>
      </c>
      <c r="CP1047" s="367"/>
      <c r="CQ1047" s="155" t="str">
        <f t="shared" si="1095"/>
        <v>-</v>
      </c>
      <c r="CR1047" s="367"/>
      <c r="CS1047" s="154" t="str">
        <f t="shared" si="2582"/>
        <v>-</v>
      </c>
      <c r="CT1047" s="367"/>
      <c r="CU1047" s="155"/>
      <c r="CV1047" s="367"/>
      <c r="CW1047" s="154" t="str">
        <f t="shared" si="2583"/>
        <v>-</v>
      </c>
      <c r="CX1047" s="367"/>
      <c r="CY1047" s="155" t="str">
        <f t="shared" si="1096"/>
        <v>-</v>
      </c>
      <c r="CZ1047" s="367"/>
      <c r="DA1047" s="154" t="str">
        <f t="shared" si="2584"/>
        <v>-</v>
      </c>
      <c r="DB1047" s="369"/>
      <c r="DC1047" s="155" t="str">
        <f t="shared" si="1097"/>
        <v>-</v>
      </c>
      <c r="DD1047" s="367"/>
      <c r="DE1047" s="374">
        <f t="shared" si="2766"/>
        <v>0</v>
      </c>
      <c r="DF1047" s="373"/>
      <c r="DG1047" s="818">
        <f t="shared" ref="DG1047:DG1068" si="2773">IF(AH1047=1,1,0)</f>
        <v>0</v>
      </c>
      <c r="DH1047" s="372"/>
      <c r="DI1047" s="267">
        <f t="shared" si="2767"/>
        <v>0</v>
      </c>
      <c r="DJ1047" s="373"/>
      <c r="DK1047" s="374">
        <f t="shared" si="2757"/>
        <v>0</v>
      </c>
      <c r="DL1047" s="373"/>
      <c r="DM1047" s="375">
        <f t="shared" si="2758"/>
        <v>0</v>
      </c>
      <c r="DN1047" s="373"/>
      <c r="DO1047" s="155">
        <f t="shared" si="2759"/>
        <v>0</v>
      </c>
      <c r="DP1047" s="372"/>
      <c r="DQ1047" s="155">
        <f t="shared" si="2760"/>
        <v>0</v>
      </c>
      <c r="DR1047" s="373"/>
      <c r="DS1047" s="155">
        <f t="shared" si="2761"/>
        <v>0</v>
      </c>
      <c r="DT1047" s="372"/>
      <c r="DU1047" s="155">
        <f t="shared" si="2762"/>
        <v>0</v>
      </c>
      <c r="DV1047" s="373"/>
      <c r="DW1047" s="4891">
        <f t="shared" si="2768"/>
        <v>0</v>
      </c>
      <c r="DX1047" s="372"/>
      <c r="DY1047" s="154">
        <f t="shared" si="2763"/>
        <v>0</v>
      </c>
      <c r="DZ1047" s="373"/>
      <c r="EA1047" s="154">
        <f t="shared" si="2769"/>
        <v>0</v>
      </c>
      <c r="EB1047" s="373"/>
      <c r="EC1047" s="269">
        <f t="shared" si="2770"/>
        <v>0</v>
      </c>
      <c r="ED1047" s="376"/>
      <c r="EE1047" s="822">
        <f t="shared" si="2771"/>
        <v>0</v>
      </c>
      <c r="EF1047" s="377"/>
      <c r="EG1047" s="273"/>
      <c r="EH1047" s="274"/>
      <c r="EI1047" s="275"/>
      <c r="EJ1047" s="276"/>
      <c r="EK1047" s="275"/>
      <c r="EL1047" s="277"/>
      <c r="EM1047" s="278" t="str">
        <f t="shared" si="2772"/>
        <v xml:space="preserve"> </v>
      </c>
      <c r="EN1047" s="372"/>
      <c r="EO1047" s="155">
        <f t="shared" si="2764"/>
        <v>0</v>
      </c>
      <c r="EP1047" s="373"/>
      <c r="ER1047" s="194"/>
      <c r="ET1047" s="154">
        <f t="shared" si="2596"/>
        <v>1</v>
      </c>
      <c r="EU1047" s="373"/>
      <c r="EV1047" s="154">
        <f t="shared" si="2597"/>
        <v>1</v>
      </c>
      <c r="EW1047" s="373"/>
      <c r="EX1047" s="154"/>
      <c r="EY1047" s="367"/>
      <c r="EZ1047" s="154"/>
      <c r="FA1047" s="367"/>
      <c r="FB1047" s="154"/>
      <c r="FC1047" s="367"/>
      <c r="FD1047" s="154"/>
      <c r="FE1047" s="367"/>
      <c r="FF1047" s="155"/>
      <c r="FG1047" s="367"/>
      <c r="FH1047" s="154"/>
      <c r="FI1047" s="367"/>
      <c r="FJ1047" s="154">
        <f t="shared" si="1662"/>
        <v>1</v>
      </c>
      <c r="FK1047" s="373"/>
      <c r="FL1047" s="155">
        <f t="shared" si="2598"/>
        <v>1</v>
      </c>
      <c r="FM1047" s="279"/>
      <c r="FN1047" s="1184"/>
      <c r="FO1047" s="280"/>
      <c r="FP1047" s="281"/>
      <c r="FQ1047" s="282"/>
      <c r="FS1047" s="281"/>
      <c r="FT1047" s="282"/>
    </row>
    <row r="1048" spans="1:176" ht="18.600000000000001" customHeight="1">
      <c r="A1048" s="228">
        <f t="shared" si="2753"/>
        <v>1038</v>
      </c>
      <c r="B1048" s="343" t="str">
        <f t="shared" si="2754"/>
        <v>4IE</v>
      </c>
      <c r="C1048" s="7721">
        <v>46447</v>
      </c>
      <c r="D1048" s="1261" t="s">
        <v>29</v>
      </c>
      <c r="E1048" s="1262" t="s">
        <v>2588</v>
      </c>
      <c r="F1048" s="1564"/>
      <c r="G1048" s="1263"/>
      <c r="H1048" s="1330" t="s">
        <v>629</v>
      </c>
      <c r="I1048" s="1264" t="s">
        <v>992</v>
      </c>
      <c r="J1048" s="1264" t="s">
        <v>2493</v>
      </c>
      <c r="K1048" s="599" t="s">
        <v>11</v>
      </c>
      <c r="L1048" s="600"/>
      <c r="M1048" s="354"/>
      <c r="N1048" s="353"/>
      <c r="O1048" s="354"/>
      <c r="P1048" s="353"/>
      <c r="Q1048" s="354"/>
      <c r="R1048" s="353"/>
      <c r="S1048" s="354"/>
      <c r="T1048" s="353"/>
      <c r="U1048" s="355"/>
      <c r="V1048" s="353"/>
      <c r="W1048" s="356"/>
      <c r="X1048" s="357"/>
      <c r="Y1048" s="979"/>
      <c r="Z1048" s="979"/>
      <c r="AA1048" s="602"/>
      <c r="AB1048" s="979"/>
      <c r="AC1048" s="602"/>
      <c r="AD1048" s="361"/>
      <c r="AE1048" s="362">
        <v>6</v>
      </c>
      <c r="AF1048" s="363" t="str">
        <f t="shared" si="1081"/>
        <v>4IE</v>
      </c>
      <c r="AG1048" s="364"/>
      <c r="AH1048" s="364"/>
      <c r="AI1048" s="364"/>
      <c r="AJ1048" s="364"/>
      <c r="AK1048" s="364"/>
      <c r="AL1048" s="364"/>
      <c r="AM1048" s="364"/>
      <c r="AN1048" s="364"/>
      <c r="AO1048" s="364"/>
      <c r="AP1048" s="363"/>
      <c r="AQ1048" s="255"/>
      <c r="AR1048" s="255"/>
      <c r="AS1048" s="255"/>
      <c r="AT1048" s="255"/>
      <c r="AU1048" s="2843">
        <f t="shared" si="2755"/>
        <v>0</v>
      </c>
      <c r="AV1048" s="4008">
        <f t="shared" si="2756"/>
        <v>0</v>
      </c>
      <c r="AW1048" s="590">
        <f t="shared" si="2599"/>
        <v>1</v>
      </c>
      <c r="AX1048" s="369"/>
      <c r="AY1048" s="154">
        <f t="shared" si="2618"/>
        <v>1</v>
      </c>
      <c r="AZ1048" s="367"/>
      <c r="BA1048" s="154">
        <f t="shared" si="2619"/>
        <v>1</v>
      </c>
      <c r="BB1048" s="367"/>
      <c r="BC1048" s="368">
        <f t="shared" si="2600"/>
        <v>1</v>
      </c>
      <c r="BD1048" s="369"/>
      <c r="BE1048" s="4599">
        <f t="shared" si="2601"/>
        <v>1</v>
      </c>
      <c r="BF1048" s="367"/>
      <c r="BG1048" s="368">
        <f t="shared" si="2602"/>
        <v>1</v>
      </c>
      <c r="BH1048" s="367"/>
      <c r="BI1048" s="154" t="str">
        <f t="shared" si="2576"/>
        <v>-</v>
      </c>
      <c r="BJ1048" s="367"/>
      <c r="BK1048" s="154" t="str">
        <f t="shared" si="1417"/>
        <v>-</v>
      </c>
      <c r="BL1048" s="367"/>
      <c r="BM1048" s="154" t="str">
        <f t="shared" si="1418"/>
        <v>-</v>
      </c>
      <c r="BN1048" s="367"/>
      <c r="BO1048" s="155" t="str">
        <f t="shared" si="2577"/>
        <v>-</v>
      </c>
      <c r="BP1048" s="367"/>
      <c r="BQ1048" s="154">
        <f t="shared" si="2578"/>
        <v>1</v>
      </c>
      <c r="BR1048" s="369"/>
      <c r="BS1048" s="154" t="str">
        <f t="shared" si="1420"/>
        <v>-</v>
      </c>
      <c r="BT1048" s="369"/>
      <c r="BU1048" s="154" t="str">
        <f t="shared" si="1421"/>
        <v>-</v>
      </c>
      <c r="BV1048" s="369"/>
      <c r="BW1048" s="154" t="str">
        <f t="shared" si="1422"/>
        <v>-</v>
      </c>
      <c r="BX1048" s="367"/>
      <c r="BY1048" s="154" t="str">
        <f t="shared" si="1423"/>
        <v>-</v>
      </c>
      <c r="BZ1048" s="369"/>
      <c r="CA1048" s="154" t="str">
        <f t="shared" si="1424"/>
        <v>-</v>
      </c>
      <c r="CB1048" s="367"/>
      <c r="CC1048" s="154" t="str">
        <f t="shared" si="1425"/>
        <v>-</v>
      </c>
      <c r="CD1048" s="367"/>
      <c r="CE1048" s="2850" t="str">
        <f t="shared" si="2579"/>
        <v>-</v>
      </c>
      <c r="CF1048" s="2846"/>
      <c r="CG1048" s="2855" t="str">
        <f t="shared" si="2580"/>
        <v>-</v>
      </c>
      <c r="CH1048" s="2851"/>
      <c r="CI1048" s="2850" t="str">
        <f t="shared" si="1092"/>
        <v>-</v>
      </c>
      <c r="CJ1048" s="2846"/>
      <c r="CK1048" s="2850" t="str">
        <f t="shared" si="1093"/>
        <v>-</v>
      </c>
      <c r="CL1048" s="2851"/>
      <c r="CM1048" s="2850" t="str">
        <f t="shared" si="2581"/>
        <v>-</v>
      </c>
      <c r="CN1048" s="2851"/>
      <c r="CO1048" s="2855" t="str">
        <f t="shared" si="1094"/>
        <v>-</v>
      </c>
      <c r="CP1048" s="2851"/>
      <c r="CQ1048" s="2855" t="str">
        <f t="shared" si="1095"/>
        <v>-</v>
      </c>
      <c r="CR1048" s="2851"/>
      <c r="CS1048" s="2850" t="str">
        <f t="shared" si="2582"/>
        <v>-</v>
      </c>
      <c r="CT1048" s="2851"/>
      <c r="CU1048" s="2855"/>
      <c r="CV1048" s="2851"/>
      <c r="CW1048" s="2850" t="str">
        <f t="shared" si="2583"/>
        <v>-</v>
      </c>
      <c r="CX1048" s="2851"/>
      <c r="CY1048" s="2855" t="str">
        <f t="shared" si="1096"/>
        <v>-</v>
      </c>
      <c r="CZ1048" s="2851"/>
      <c r="DA1048" s="154" t="str">
        <f t="shared" si="2584"/>
        <v>-</v>
      </c>
      <c r="DB1048" s="369"/>
      <c r="DC1048" s="155" t="str">
        <f t="shared" si="1097"/>
        <v>-</v>
      </c>
      <c r="DD1048" s="367"/>
      <c r="DE1048" s="374">
        <f t="shared" si="2766"/>
        <v>0</v>
      </c>
      <c r="DF1048" s="373"/>
      <c r="DG1048" s="818">
        <f t="shared" si="2773"/>
        <v>0</v>
      </c>
      <c r="DH1048" s="372"/>
      <c r="DI1048" s="267">
        <f t="shared" si="2767"/>
        <v>0</v>
      </c>
      <c r="DJ1048" s="373"/>
      <c r="DK1048" s="374">
        <f t="shared" si="2757"/>
        <v>0</v>
      </c>
      <c r="DL1048" s="373"/>
      <c r="DM1048" s="375">
        <f t="shared" si="2758"/>
        <v>0</v>
      </c>
      <c r="DN1048" s="373"/>
      <c r="DO1048" s="155">
        <f t="shared" si="2759"/>
        <v>0</v>
      </c>
      <c r="DP1048" s="372"/>
      <c r="DQ1048" s="155">
        <f t="shared" si="2760"/>
        <v>0</v>
      </c>
      <c r="DR1048" s="373"/>
      <c r="DS1048" s="155">
        <f t="shared" si="2761"/>
        <v>0</v>
      </c>
      <c r="DT1048" s="372"/>
      <c r="DU1048" s="155">
        <f t="shared" si="2762"/>
        <v>0</v>
      </c>
      <c r="DV1048" s="373"/>
      <c r="DW1048" s="4891">
        <f t="shared" si="2768"/>
        <v>0</v>
      </c>
      <c r="DX1048" s="372"/>
      <c r="DY1048" s="154">
        <f t="shared" si="2763"/>
        <v>0</v>
      </c>
      <c r="DZ1048" s="373"/>
      <c r="EA1048" s="154">
        <f t="shared" si="2769"/>
        <v>0</v>
      </c>
      <c r="EB1048" s="373"/>
      <c r="EC1048" s="269">
        <f t="shared" si="2770"/>
        <v>0</v>
      </c>
      <c r="ED1048" s="376"/>
      <c r="EE1048" s="822">
        <f t="shared" si="2771"/>
        <v>0</v>
      </c>
      <c r="EF1048" s="377"/>
      <c r="EG1048" s="273"/>
      <c r="EH1048" s="274"/>
      <c r="EI1048" s="275"/>
      <c r="EJ1048" s="276"/>
      <c r="EK1048" s="275"/>
      <c r="EL1048" s="277"/>
      <c r="EM1048" s="278" t="str">
        <f t="shared" si="2772"/>
        <v xml:space="preserve"> </v>
      </c>
      <c r="EN1048" s="372"/>
      <c r="EO1048" s="155">
        <f t="shared" si="2764"/>
        <v>0</v>
      </c>
      <c r="EP1048" s="373"/>
      <c r="ER1048" s="194"/>
      <c r="ET1048" s="154" t="str">
        <f t="shared" si="2596"/>
        <v>-</v>
      </c>
      <c r="EU1048" s="373"/>
      <c r="EV1048" s="154" t="str">
        <f t="shared" si="2597"/>
        <v>-</v>
      </c>
      <c r="EW1048" s="373"/>
      <c r="EX1048" s="154"/>
      <c r="EY1048" s="367"/>
      <c r="EZ1048" s="154"/>
      <c r="FA1048" s="367"/>
      <c r="FB1048" s="154"/>
      <c r="FC1048" s="367"/>
      <c r="FD1048" s="154"/>
      <c r="FE1048" s="367"/>
      <c r="FF1048" s="155"/>
      <c r="FG1048" s="367"/>
      <c r="FH1048" s="154"/>
      <c r="FI1048" s="367"/>
      <c r="FJ1048" s="154" t="str">
        <f t="shared" si="1662"/>
        <v>-</v>
      </c>
      <c r="FK1048" s="373"/>
      <c r="FL1048" s="155" t="str">
        <f t="shared" si="2598"/>
        <v>-</v>
      </c>
      <c r="FM1048" s="279"/>
      <c r="FN1048" s="1184"/>
      <c r="FO1048" s="280"/>
      <c r="FP1048" s="281"/>
      <c r="FQ1048" s="282"/>
      <c r="FS1048" s="281"/>
      <c r="FT1048" s="282"/>
    </row>
    <row r="1049" spans="1:176" ht="18.600000000000001" customHeight="1">
      <c r="A1049" s="228">
        <f t="shared" si="2753"/>
        <v>1039</v>
      </c>
      <c r="B1049" s="343" t="str">
        <f t="shared" ref="B1049:B1069" si="2774">AF1049</f>
        <v>4IE</v>
      </c>
      <c r="C1049" s="7721">
        <v>46447</v>
      </c>
      <c r="D1049" s="7724" t="s">
        <v>990</v>
      </c>
      <c r="E1049" s="7725" t="s">
        <v>2589</v>
      </c>
      <c r="F1049" s="1564"/>
      <c r="G1049" s="1263"/>
      <c r="H1049" s="1330" t="s">
        <v>629</v>
      </c>
      <c r="I1049" s="1264" t="s">
        <v>992</v>
      </c>
      <c r="J1049" s="1264" t="s">
        <v>2493</v>
      </c>
      <c r="K1049" s="599" t="s">
        <v>11</v>
      </c>
      <c r="L1049" s="600"/>
      <c r="M1049" s="354"/>
      <c r="N1049" s="353"/>
      <c r="O1049" s="354"/>
      <c r="P1049" s="353"/>
      <c r="Q1049" s="354"/>
      <c r="R1049" s="353"/>
      <c r="S1049" s="354"/>
      <c r="T1049" s="353"/>
      <c r="U1049" s="355"/>
      <c r="V1049" s="353"/>
      <c r="W1049" s="356"/>
      <c r="X1049" s="357"/>
      <c r="Y1049" s="979"/>
      <c r="Z1049" s="979"/>
      <c r="AA1049" s="602"/>
      <c r="AB1049" s="979"/>
      <c r="AC1049" s="602"/>
      <c r="AD1049" s="361"/>
      <c r="AE1049" s="362">
        <v>25</v>
      </c>
      <c r="AF1049" s="363" t="str">
        <f t="shared" si="1081"/>
        <v>4IE</v>
      </c>
      <c r="AG1049" s="364"/>
      <c r="AH1049" s="364"/>
      <c r="AI1049" s="364"/>
      <c r="AJ1049" s="364"/>
      <c r="AK1049" s="364"/>
      <c r="AL1049" s="364"/>
      <c r="AM1049" s="364"/>
      <c r="AN1049" s="364"/>
      <c r="AO1049" s="364"/>
      <c r="AP1049" s="363"/>
      <c r="AQ1049" s="255"/>
      <c r="AR1049" s="255"/>
      <c r="AS1049" s="255"/>
      <c r="AT1049" s="255"/>
      <c r="AU1049" s="2843">
        <f t="shared" si="2755"/>
        <v>0</v>
      </c>
      <c r="AV1049" s="4008">
        <f t="shared" si="2756"/>
        <v>0</v>
      </c>
      <c r="AW1049" s="590" t="str">
        <f t="shared" si="2599"/>
        <v>-</v>
      </c>
      <c r="AX1049" s="369"/>
      <c r="AY1049" s="154" t="str">
        <f t="shared" si="2618"/>
        <v>-</v>
      </c>
      <c r="AZ1049" s="367"/>
      <c r="BA1049" s="154" t="str">
        <f t="shared" si="2619"/>
        <v>-</v>
      </c>
      <c r="BB1049" s="367"/>
      <c r="BC1049" s="368" t="str">
        <f t="shared" si="2600"/>
        <v>-</v>
      </c>
      <c r="BD1049" s="369"/>
      <c r="BE1049" s="4599" t="str">
        <f t="shared" si="2601"/>
        <v>-</v>
      </c>
      <c r="BF1049" s="367"/>
      <c r="BG1049" s="368" t="str">
        <f t="shared" si="2602"/>
        <v>-</v>
      </c>
      <c r="BH1049" s="367"/>
      <c r="BI1049" s="154" t="str">
        <f t="shared" si="2576"/>
        <v>-</v>
      </c>
      <c r="BJ1049" s="367"/>
      <c r="BK1049" s="154" t="str">
        <f t="shared" si="1417"/>
        <v>-</v>
      </c>
      <c r="BL1049" s="367"/>
      <c r="BM1049" s="154" t="str">
        <f t="shared" si="1418"/>
        <v>-</v>
      </c>
      <c r="BN1049" s="367"/>
      <c r="BO1049" s="155" t="str">
        <f t="shared" si="2577"/>
        <v>-</v>
      </c>
      <c r="BP1049" s="367"/>
      <c r="BQ1049" s="154" t="str">
        <f t="shared" si="2578"/>
        <v>-</v>
      </c>
      <c r="BR1049" s="369"/>
      <c r="BS1049" s="154" t="str">
        <f t="shared" si="1420"/>
        <v>-</v>
      </c>
      <c r="BT1049" s="369"/>
      <c r="BU1049" s="154" t="str">
        <f t="shared" si="1421"/>
        <v>-</v>
      </c>
      <c r="BV1049" s="369"/>
      <c r="BW1049" s="154" t="str">
        <f t="shared" si="1422"/>
        <v>-</v>
      </c>
      <c r="BX1049" s="367"/>
      <c r="BY1049" s="154" t="str">
        <f t="shared" si="1423"/>
        <v>-</v>
      </c>
      <c r="BZ1049" s="369"/>
      <c r="CA1049" s="154" t="str">
        <f t="shared" si="1424"/>
        <v>-</v>
      </c>
      <c r="CB1049" s="367"/>
      <c r="CC1049" s="154" t="str">
        <f t="shared" si="1425"/>
        <v>-</v>
      </c>
      <c r="CD1049" s="367"/>
      <c r="CE1049" s="2850" t="str">
        <f t="shared" si="2579"/>
        <v>-</v>
      </c>
      <c r="CF1049" s="2846"/>
      <c r="CG1049" s="2855" t="str">
        <f t="shared" si="2580"/>
        <v>-</v>
      </c>
      <c r="CH1049" s="2851"/>
      <c r="CI1049" s="2850" t="str">
        <f t="shared" si="1092"/>
        <v>-</v>
      </c>
      <c r="CJ1049" s="2846"/>
      <c r="CK1049" s="2850" t="str">
        <f t="shared" si="1093"/>
        <v>-</v>
      </c>
      <c r="CL1049" s="2851"/>
      <c r="CM1049" s="2850" t="str">
        <f t="shared" si="2581"/>
        <v>-</v>
      </c>
      <c r="CN1049" s="2851"/>
      <c r="CO1049" s="2855" t="str">
        <f t="shared" si="1094"/>
        <v>-</v>
      </c>
      <c r="CP1049" s="2851"/>
      <c r="CQ1049" s="2855" t="str">
        <f t="shared" si="1095"/>
        <v>-</v>
      </c>
      <c r="CR1049" s="2851"/>
      <c r="CS1049" s="2850" t="str">
        <f t="shared" si="2582"/>
        <v>-</v>
      </c>
      <c r="CT1049" s="2851"/>
      <c r="CU1049" s="2855"/>
      <c r="CV1049" s="2851"/>
      <c r="CW1049" s="2850" t="str">
        <f t="shared" si="2583"/>
        <v>-</v>
      </c>
      <c r="CX1049" s="2851"/>
      <c r="CY1049" s="2855" t="str">
        <f t="shared" si="1096"/>
        <v>-</v>
      </c>
      <c r="CZ1049" s="2851"/>
      <c r="DA1049" s="154" t="str">
        <f t="shared" si="2584"/>
        <v>-</v>
      </c>
      <c r="DB1049" s="369"/>
      <c r="DC1049" s="155" t="str">
        <f t="shared" si="1097"/>
        <v>-</v>
      </c>
      <c r="DD1049" s="367"/>
      <c r="DE1049" s="374">
        <f t="shared" si="2766"/>
        <v>0</v>
      </c>
      <c r="DF1049" s="373"/>
      <c r="DG1049" s="818">
        <f t="shared" si="2773"/>
        <v>0</v>
      </c>
      <c r="DH1049" s="372"/>
      <c r="DI1049" s="267">
        <f t="shared" si="2767"/>
        <v>0</v>
      </c>
      <c r="DJ1049" s="373"/>
      <c r="DK1049" s="374">
        <f t="shared" si="2757"/>
        <v>0</v>
      </c>
      <c r="DL1049" s="373"/>
      <c r="DM1049" s="375">
        <f t="shared" si="2758"/>
        <v>0</v>
      </c>
      <c r="DN1049" s="373"/>
      <c r="DO1049" s="155">
        <f t="shared" si="2759"/>
        <v>0</v>
      </c>
      <c r="DP1049" s="372"/>
      <c r="DQ1049" s="155">
        <f t="shared" si="2760"/>
        <v>0</v>
      </c>
      <c r="DR1049" s="373"/>
      <c r="DS1049" s="155">
        <f t="shared" si="2761"/>
        <v>0</v>
      </c>
      <c r="DT1049" s="372"/>
      <c r="DU1049" s="155">
        <f t="shared" si="2762"/>
        <v>0</v>
      </c>
      <c r="DV1049" s="373"/>
      <c r="DW1049" s="4891">
        <f t="shared" si="2768"/>
        <v>0</v>
      </c>
      <c r="DX1049" s="372"/>
      <c r="DY1049" s="154">
        <f t="shared" si="2763"/>
        <v>0</v>
      </c>
      <c r="DZ1049" s="373"/>
      <c r="EA1049" s="154">
        <f t="shared" si="2769"/>
        <v>0</v>
      </c>
      <c r="EB1049" s="373"/>
      <c r="EC1049" s="269">
        <f t="shared" si="2770"/>
        <v>0</v>
      </c>
      <c r="ED1049" s="376"/>
      <c r="EE1049" s="822">
        <f t="shared" si="2771"/>
        <v>0</v>
      </c>
      <c r="EF1049" s="377"/>
      <c r="EG1049" s="273"/>
      <c r="EH1049" s="274"/>
      <c r="EI1049" s="275"/>
      <c r="EJ1049" s="276"/>
      <c r="EK1049" s="275"/>
      <c r="EL1049" s="277"/>
      <c r="EM1049" s="278" t="str">
        <f t="shared" si="2772"/>
        <v xml:space="preserve"> </v>
      </c>
      <c r="EN1049" s="372"/>
      <c r="EO1049" s="155">
        <f t="shared" si="2764"/>
        <v>0</v>
      </c>
      <c r="EP1049" s="373"/>
      <c r="ER1049" s="194"/>
      <c r="ET1049" s="154">
        <f t="shared" si="2596"/>
        <v>1</v>
      </c>
      <c r="EU1049" s="373"/>
      <c r="EV1049" s="154">
        <f t="shared" si="2597"/>
        <v>1</v>
      </c>
      <c r="EW1049" s="373"/>
      <c r="EX1049" s="154"/>
      <c r="EY1049" s="367"/>
      <c r="EZ1049" s="154"/>
      <c r="FA1049" s="367"/>
      <c r="FB1049" s="154"/>
      <c r="FC1049" s="367"/>
      <c r="FD1049" s="154"/>
      <c r="FE1049" s="367"/>
      <c r="FF1049" s="155"/>
      <c r="FG1049" s="367"/>
      <c r="FH1049" s="154"/>
      <c r="FI1049" s="367"/>
      <c r="FJ1049" s="154">
        <f t="shared" si="1662"/>
        <v>1</v>
      </c>
      <c r="FK1049" s="373"/>
      <c r="FL1049" s="155">
        <f t="shared" si="2598"/>
        <v>1</v>
      </c>
      <c r="FM1049" s="279"/>
      <c r="FN1049" s="1184"/>
      <c r="FO1049" s="280"/>
      <c r="FP1049" s="281"/>
      <c r="FQ1049" s="282"/>
      <c r="FS1049" s="281"/>
      <c r="FT1049" s="282"/>
    </row>
    <row r="1050" spans="1:176" ht="18.600000000000001" customHeight="1">
      <c r="A1050" s="228">
        <f t="shared" si="2753"/>
        <v>1040</v>
      </c>
      <c r="B1050" s="343" t="str">
        <f t="shared" si="2774"/>
        <v>4IE</v>
      </c>
      <c r="C1050" s="7721">
        <v>46447</v>
      </c>
      <c r="D1050" s="1261" t="s">
        <v>34</v>
      </c>
      <c r="E1050" s="1262" t="s">
        <v>2590</v>
      </c>
      <c r="F1050" s="1564"/>
      <c r="G1050" s="1263"/>
      <c r="H1050" s="1330" t="s">
        <v>631</v>
      </c>
      <c r="I1050" s="1264" t="s">
        <v>61</v>
      </c>
      <c r="J1050" s="1264" t="s">
        <v>1702</v>
      </c>
      <c r="K1050" s="599" t="s">
        <v>11</v>
      </c>
      <c r="L1050" s="600"/>
      <c r="M1050" s="354"/>
      <c r="N1050" s="353"/>
      <c r="O1050" s="354"/>
      <c r="P1050" s="353"/>
      <c r="Q1050" s="354"/>
      <c r="R1050" s="353"/>
      <c r="S1050" s="354"/>
      <c r="T1050" s="353"/>
      <c r="U1050" s="355"/>
      <c r="V1050" s="353"/>
      <c r="W1050" s="356"/>
      <c r="X1050" s="357"/>
      <c r="Y1050" s="979"/>
      <c r="Z1050" s="979"/>
      <c r="AA1050" s="602"/>
      <c r="AB1050" s="979"/>
      <c r="AC1050" s="602"/>
      <c r="AD1050" s="361"/>
      <c r="AE1050" s="362">
        <v>3</v>
      </c>
      <c r="AF1050" s="363" t="str">
        <f t="shared" si="1081"/>
        <v>4IE</v>
      </c>
      <c r="AG1050" s="364"/>
      <c r="AH1050" s="364"/>
      <c r="AI1050" s="364"/>
      <c r="AJ1050" s="364"/>
      <c r="AK1050" s="364"/>
      <c r="AL1050" s="364"/>
      <c r="AM1050" s="364"/>
      <c r="AN1050" s="364"/>
      <c r="AO1050" s="364"/>
      <c r="AP1050" s="363"/>
      <c r="AQ1050" s="255"/>
      <c r="AR1050" s="255"/>
      <c r="AS1050" s="255"/>
      <c r="AT1050" s="255"/>
      <c r="AU1050" s="2843">
        <f t="shared" si="2755"/>
        <v>0</v>
      </c>
      <c r="AV1050" s="4008">
        <f t="shared" si="2756"/>
        <v>0</v>
      </c>
      <c r="AW1050" s="590">
        <f t="shared" si="2599"/>
        <v>1</v>
      </c>
      <c r="AX1050" s="369"/>
      <c r="AY1050" s="154">
        <f t="shared" si="2618"/>
        <v>1</v>
      </c>
      <c r="AZ1050" s="367"/>
      <c r="BA1050" s="154">
        <f t="shared" si="2619"/>
        <v>1</v>
      </c>
      <c r="BB1050" s="367"/>
      <c r="BC1050" s="368">
        <f t="shared" si="2600"/>
        <v>1</v>
      </c>
      <c r="BD1050" s="369"/>
      <c r="BE1050" s="4599">
        <f t="shared" si="2601"/>
        <v>1</v>
      </c>
      <c r="BF1050" s="367"/>
      <c r="BG1050" s="368">
        <f t="shared" si="2602"/>
        <v>1</v>
      </c>
      <c r="BH1050" s="367"/>
      <c r="BI1050" s="154">
        <f t="shared" si="2576"/>
        <v>1</v>
      </c>
      <c r="BJ1050" s="367"/>
      <c r="BK1050" s="154" t="str">
        <f t="shared" si="1417"/>
        <v>-</v>
      </c>
      <c r="BL1050" s="367"/>
      <c r="BM1050" s="154" t="str">
        <f t="shared" si="1418"/>
        <v>-</v>
      </c>
      <c r="BN1050" s="367"/>
      <c r="BO1050" s="155" t="str">
        <f t="shared" si="2577"/>
        <v>-</v>
      </c>
      <c r="BP1050" s="367"/>
      <c r="BQ1050" s="154" t="str">
        <f t="shared" si="2578"/>
        <v>-</v>
      </c>
      <c r="BR1050" s="369"/>
      <c r="BS1050" s="154" t="str">
        <f t="shared" si="1420"/>
        <v>-</v>
      </c>
      <c r="BT1050" s="369"/>
      <c r="BU1050" s="154" t="str">
        <f t="shared" si="1421"/>
        <v>-</v>
      </c>
      <c r="BV1050" s="369"/>
      <c r="BW1050" s="154" t="str">
        <f t="shared" si="1422"/>
        <v>-</v>
      </c>
      <c r="BX1050" s="367"/>
      <c r="BY1050" s="154" t="str">
        <f t="shared" si="1423"/>
        <v>-</v>
      </c>
      <c r="BZ1050" s="369"/>
      <c r="CA1050" s="154" t="str">
        <f t="shared" si="1424"/>
        <v>-</v>
      </c>
      <c r="CB1050" s="367"/>
      <c r="CC1050" s="154" t="str">
        <f t="shared" si="1425"/>
        <v>-</v>
      </c>
      <c r="CD1050" s="367"/>
      <c r="CE1050" s="2850" t="str">
        <f t="shared" si="2579"/>
        <v>-</v>
      </c>
      <c r="CF1050" s="2846"/>
      <c r="CG1050" s="2855" t="str">
        <f t="shared" si="2580"/>
        <v>-</v>
      </c>
      <c r="CH1050" s="2851"/>
      <c r="CI1050" s="2850" t="str">
        <f t="shared" si="1092"/>
        <v>-</v>
      </c>
      <c r="CJ1050" s="2846"/>
      <c r="CK1050" s="2850" t="str">
        <f t="shared" si="1093"/>
        <v>-</v>
      </c>
      <c r="CL1050" s="2851"/>
      <c r="CM1050" s="2850" t="str">
        <f t="shared" si="2581"/>
        <v>-</v>
      </c>
      <c r="CN1050" s="2851"/>
      <c r="CO1050" s="2855" t="str">
        <f t="shared" si="1094"/>
        <v>-</v>
      </c>
      <c r="CP1050" s="2851"/>
      <c r="CQ1050" s="2855" t="str">
        <f t="shared" si="1095"/>
        <v>-</v>
      </c>
      <c r="CR1050" s="2851"/>
      <c r="CS1050" s="2850" t="str">
        <f t="shared" si="2582"/>
        <v>-</v>
      </c>
      <c r="CT1050" s="2851"/>
      <c r="CU1050" s="2855"/>
      <c r="CV1050" s="2851"/>
      <c r="CW1050" s="2850" t="str">
        <f t="shared" si="2583"/>
        <v>-</v>
      </c>
      <c r="CX1050" s="2851"/>
      <c r="CY1050" s="2855" t="str">
        <f t="shared" si="1096"/>
        <v>-</v>
      </c>
      <c r="CZ1050" s="2851"/>
      <c r="DA1050" s="154" t="str">
        <f t="shared" si="2584"/>
        <v>-</v>
      </c>
      <c r="DB1050" s="369"/>
      <c r="DC1050" s="155" t="str">
        <f t="shared" si="1097"/>
        <v>-</v>
      </c>
      <c r="DD1050" s="367"/>
      <c r="DE1050" s="374">
        <f t="shared" si="2766"/>
        <v>0</v>
      </c>
      <c r="DF1050" s="373"/>
      <c r="DG1050" s="818">
        <f t="shared" si="2773"/>
        <v>0</v>
      </c>
      <c r="DH1050" s="372"/>
      <c r="DI1050" s="267">
        <f t="shared" si="2767"/>
        <v>0</v>
      </c>
      <c r="DJ1050" s="373"/>
      <c r="DK1050" s="374">
        <f t="shared" si="2757"/>
        <v>0</v>
      </c>
      <c r="DL1050" s="373"/>
      <c r="DM1050" s="375">
        <f t="shared" si="2758"/>
        <v>0</v>
      </c>
      <c r="DN1050" s="373"/>
      <c r="DO1050" s="155">
        <f t="shared" si="2759"/>
        <v>0</v>
      </c>
      <c r="DP1050" s="372"/>
      <c r="DQ1050" s="155">
        <f t="shared" si="2760"/>
        <v>0</v>
      </c>
      <c r="DR1050" s="373"/>
      <c r="DS1050" s="155">
        <f t="shared" si="2761"/>
        <v>0</v>
      </c>
      <c r="DT1050" s="372"/>
      <c r="DU1050" s="155">
        <f t="shared" si="2762"/>
        <v>0</v>
      </c>
      <c r="DV1050" s="373"/>
      <c r="DW1050" s="4891">
        <f t="shared" si="2768"/>
        <v>0</v>
      </c>
      <c r="DX1050" s="372"/>
      <c r="DY1050" s="154">
        <f t="shared" si="2763"/>
        <v>0</v>
      </c>
      <c r="DZ1050" s="373"/>
      <c r="EA1050" s="154">
        <f t="shared" si="2769"/>
        <v>0</v>
      </c>
      <c r="EB1050" s="373"/>
      <c r="EC1050" s="269">
        <f t="shared" si="2770"/>
        <v>0</v>
      </c>
      <c r="ED1050" s="376"/>
      <c r="EE1050" s="822">
        <f t="shared" si="2771"/>
        <v>0</v>
      </c>
      <c r="EF1050" s="377"/>
      <c r="EG1050" s="273"/>
      <c r="EH1050" s="274"/>
      <c r="EI1050" s="275"/>
      <c r="EJ1050" s="276"/>
      <c r="EK1050" s="275"/>
      <c r="EL1050" s="277"/>
      <c r="EM1050" s="278" t="str">
        <f t="shared" si="2772"/>
        <v xml:space="preserve"> </v>
      </c>
      <c r="EN1050" s="372"/>
      <c r="EO1050" s="155">
        <f t="shared" si="2764"/>
        <v>0</v>
      </c>
      <c r="EP1050" s="373"/>
      <c r="ER1050" s="194"/>
      <c r="ET1050" s="154" t="str">
        <f t="shared" si="2596"/>
        <v>-</v>
      </c>
      <c r="EU1050" s="373"/>
      <c r="EV1050" s="154" t="str">
        <f t="shared" si="2597"/>
        <v>-</v>
      </c>
      <c r="EW1050" s="373"/>
      <c r="EX1050" s="154"/>
      <c r="EY1050" s="367"/>
      <c r="EZ1050" s="154"/>
      <c r="FA1050" s="367"/>
      <c r="FB1050" s="154"/>
      <c r="FC1050" s="367"/>
      <c r="FD1050" s="154"/>
      <c r="FE1050" s="367"/>
      <c r="FF1050" s="155"/>
      <c r="FG1050" s="367"/>
      <c r="FH1050" s="154"/>
      <c r="FI1050" s="367"/>
      <c r="FJ1050" s="154" t="str">
        <f t="shared" si="1662"/>
        <v>-</v>
      </c>
      <c r="FK1050" s="373"/>
      <c r="FL1050" s="155" t="str">
        <f t="shared" si="2598"/>
        <v>-</v>
      </c>
      <c r="FM1050" s="279"/>
      <c r="FN1050" s="1184"/>
      <c r="FO1050" s="280"/>
      <c r="FP1050" s="281"/>
      <c r="FQ1050" s="282"/>
      <c r="FS1050" s="281"/>
      <c r="FT1050" s="282"/>
    </row>
    <row r="1051" spans="1:176" ht="18.600000000000001" customHeight="1">
      <c r="A1051" s="228">
        <f t="shared" si="2753"/>
        <v>1041</v>
      </c>
      <c r="B1051" s="343" t="str">
        <f t="shared" si="2774"/>
        <v>4IE</v>
      </c>
      <c r="C1051" s="7721">
        <v>46447</v>
      </c>
      <c r="D1051" s="7724" t="s">
        <v>990</v>
      </c>
      <c r="E1051" s="7725" t="s">
        <v>2591</v>
      </c>
      <c r="F1051" s="1564"/>
      <c r="G1051" s="1263"/>
      <c r="H1051" s="1330" t="s">
        <v>629</v>
      </c>
      <c r="I1051" s="1264" t="s">
        <v>992</v>
      </c>
      <c r="J1051" s="1264" t="s">
        <v>2493</v>
      </c>
      <c r="K1051" s="599" t="s">
        <v>11</v>
      </c>
      <c r="L1051" s="600"/>
      <c r="M1051" s="354"/>
      <c r="N1051" s="353"/>
      <c r="O1051" s="354"/>
      <c r="P1051" s="353"/>
      <c r="Q1051" s="354"/>
      <c r="R1051" s="353"/>
      <c r="S1051" s="354"/>
      <c r="T1051" s="353"/>
      <c r="U1051" s="355"/>
      <c r="V1051" s="353"/>
      <c r="W1051" s="356"/>
      <c r="X1051" s="357"/>
      <c r="Y1051" s="979"/>
      <c r="Z1051" s="979"/>
      <c r="AA1051" s="602"/>
      <c r="AB1051" s="979"/>
      <c r="AC1051" s="602"/>
      <c r="AD1051" s="361"/>
      <c r="AE1051" s="362">
        <v>25</v>
      </c>
      <c r="AF1051" s="363" t="str">
        <f t="shared" si="1081"/>
        <v>4IE</v>
      </c>
      <c r="AG1051" s="364"/>
      <c r="AH1051" s="364"/>
      <c r="AI1051" s="364"/>
      <c r="AJ1051" s="364"/>
      <c r="AK1051" s="364"/>
      <c r="AL1051" s="364"/>
      <c r="AM1051" s="364"/>
      <c r="AN1051" s="364"/>
      <c r="AO1051" s="364"/>
      <c r="AP1051" s="363"/>
      <c r="AQ1051" s="255"/>
      <c r="AR1051" s="255"/>
      <c r="AS1051" s="255"/>
      <c r="AT1051" s="255"/>
      <c r="AU1051" s="2843">
        <f t="shared" si="2755"/>
        <v>0</v>
      </c>
      <c r="AV1051" s="4008">
        <f t="shared" si="2756"/>
        <v>0</v>
      </c>
      <c r="AW1051" s="590" t="str">
        <f t="shared" si="2599"/>
        <v>-</v>
      </c>
      <c r="AX1051" s="369"/>
      <c r="AY1051" s="154" t="str">
        <f t="shared" si="2618"/>
        <v>-</v>
      </c>
      <c r="AZ1051" s="367"/>
      <c r="BA1051" s="154" t="str">
        <f t="shared" si="2619"/>
        <v>-</v>
      </c>
      <c r="BB1051" s="367"/>
      <c r="BC1051" s="368" t="str">
        <f t="shared" si="2600"/>
        <v>-</v>
      </c>
      <c r="BD1051" s="369"/>
      <c r="BE1051" s="4599" t="str">
        <f t="shared" si="2601"/>
        <v>-</v>
      </c>
      <c r="BF1051" s="367"/>
      <c r="BG1051" s="368" t="str">
        <f t="shared" si="2602"/>
        <v>-</v>
      </c>
      <c r="BH1051" s="367"/>
      <c r="BI1051" s="154" t="str">
        <f t="shared" si="2576"/>
        <v>-</v>
      </c>
      <c r="BJ1051" s="367"/>
      <c r="BK1051" s="154" t="str">
        <f t="shared" si="1417"/>
        <v>-</v>
      </c>
      <c r="BL1051" s="367"/>
      <c r="BM1051" s="154" t="str">
        <f t="shared" si="1418"/>
        <v>-</v>
      </c>
      <c r="BN1051" s="367"/>
      <c r="BO1051" s="155" t="str">
        <f t="shared" si="2577"/>
        <v>-</v>
      </c>
      <c r="BP1051" s="367"/>
      <c r="BQ1051" s="154" t="str">
        <f t="shared" si="2578"/>
        <v>-</v>
      </c>
      <c r="BR1051" s="369"/>
      <c r="BS1051" s="154" t="str">
        <f t="shared" si="1420"/>
        <v>-</v>
      </c>
      <c r="BT1051" s="369"/>
      <c r="BU1051" s="154" t="str">
        <f t="shared" si="1421"/>
        <v>-</v>
      </c>
      <c r="BV1051" s="369"/>
      <c r="BW1051" s="154" t="str">
        <f t="shared" si="1422"/>
        <v>-</v>
      </c>
      <c r="BX1051" s="367"/>
      <c r="BY1051" s="154" t="str">
        <f t="shared" si="1423"/>
        <v>-</v>
      </c>
      <c r="BZ1051" s="369"/>
      <c r="CA1051" s="154" t="str">
        <f t="shared" si="1424"/>
        <v>-</v>
      </c>
      <c r="CB1051" s="367"/>
      <c r="CC1051" s="154" t="str">
        <f t="shared" si="1425"/>
        <v>-</v>
      </c>
      <c r="CD1051" s="367"/>
      <c r="CE1051" s="2850" t="str">
        <f t="shared" si="2579"/>
        <v>-</v>
      </c>
      <c r="CF1051" s="2846"/>
      <c r="CG1051" s="2855" t="str">
        <f t="shared" si="2580"/>
        <v>-</v>
      </c>
      <c r="CH1051" s="2851"/>
      <c r="CI1051" s="2850" t="str">
        <f t="shared" si="1092"/>
        <v>-</v>
      </c>
      <c r="CJ1051" s="2846"/>
      <c r="CK1051" s="2850" t="str">
        <f t="shared" si="1093"/>
        <v>-</v>
      </c>
      <c r="CL1051" s="2851"/>
      <c r="CM1051" s="2850" t="str">
        <f t="shared" si="2581"/>
        <v>-</v>
      </c>
      <c r="CN1051" s="2851"/>
      <c r="CO1051" s="2855" t="str">
        <f t="shared" si="1094"/>
        <v>-</v>
      </c>
      <c r="CP1051" s="2851"/>
      <c r="CQ1051" s="2855" t="str">
        <f t="shared" si="1095"/>
        <v>-</v>
      </c>
      <c r="CR1051" s="2851"/>
      <c r="CS1051" s="2850" t="str">
        <f t="shared" si="2582"/>
        <v>-</v>
      </c>
      <c r="CT1051" s="2851"/>
      <c r="CU1051" s="2855"/>
      <c r="CV1051" s="2851"/>
      <c r="CW1051" s="2850" t="str">
        <f t="shared" si="2583"/>
        <v>-</v>
      </c>
      <c r="CX1051" s="2851"/>
      <c r="CY1051" s="2855" t="str">
        <f t="shared" si="1096"/>
        <v>-</v>
      </c>
      <c r="CZ1051" s="2851"/>
      <c r="DA1051" s="154" t="str">
        <f t="shared" si="2584"/>
        <v>-</v>
      </c>
      <c r="DB1051" s="369"/>
      <c r="DC1051" s="155" t="str">
        <f t="shared" si="1097"/>
        <v>-</v>
      </c>
      <c r="DD1051" s="367"/>
      <c r="DE1051" s="374">
        <f t="shared" si="2766"/>
        <v>0</v>
      </c>
      <c r="DF1051" s="373"/>
      <c r="DG1051" s="818">
        <f t="shared" si="2773"/>
        <v>0</v>
      </c>
      <c r="DH1051" s="372"/>
      <c r="DI1051" s="267">
        <f t="shared" si="2767"/>
        <v>0</v>
      </c>
      <c r="DJ1051" s="373"/>
      <c r="DK1051" s="374">
        <f t="shared" si="2757"/>
        <v>0</v>
      </c>
      <c r="DL1051" s="373"/>
      <c r="DM1051" s="375">
        <f t="shared" si="2758"/>
        <v>0</v>
      </c>
      <c r="DN1051" s="373"/>
      <c r="DO1051" s="155">
        <f t="shared" si="2759"/>
        <v>0</v>
      </c>
      <c r="DP1051" s="372"/>
      <c r="DQ1051" s="155">
        <f t="shared" si="2760"/>
        <v>0</v>
      </c>
      <c r="DR1051" s="373"/>
      <c r="DS1051" s="155">
        <f t="shared" si="2761"/>
        <v>0</v>
      </c>
      <c r="DT1051" s="372"/>
      <c r="DU1051" s="155">
        <f t="shared" si="2762"/>
        <v>0</v>
      </c>
      <c r="DV1051" s="373"/>
      <c r="DW1051" s="4891">
        <f t="shared" si="2768"/>
        <v>0</v>
      </c>
      <c r="DX1051" s="372"/>
      <c r="DY1051" s="154">
        <f t="shared" si="2763"/>
        <v>0</v>
      </c>
      <c r="DZ1051" s="373"/>
      <c r="EA1051" s="154">
        <f t="shared" si="2769"/>
        <v>0</v>
      </c>
      <c r="EB1051" s="373"/>
      <c r="EC1051" s="269">
        <f t="shared" si="2770"/>
        <v>0</v>
      </c>
      <c r="ED1051" s="376"/>
      <c r="EE1051" s="822">
        <f t="shared" si="2771"/>
        <v>0</v>
      </c>
      <c r="EF1051" s="377"/>
      <c r="EG1051" s="273"/>
      <c r="EH1051" s="274"/>
      <c r="EI1051" s="275"/>
      <c r="EJ1051" s="276"/>
      <c r="EK1051" s="275"/>
      <c r="EL1051" s="277"/>
      <c r="EM1051" s="278" t="str">
        <f t="shared" si="2772"/>
        <v xml:space="preserve"> </v>
      </c>
      <c r="EN1051" s="372"/>
      <c r="EO1051" s="155">
        <f t="shared" si="2764"/>
        <v>0</v>
      </c>
      <c r="EP1051" s="373"/>
      <c r="ER1051" s="194"/>
      <c r="ET1051" s="154">
        <f t="shared" si="2596"/>
        <v>1</v>
      </c>
      <c r="EU1051" s="373"/>
      <c r="EV1051" s="154">
        <f t="shared" si="2597"/>
        <v>1</v>
      </c>
      <c r="EW1051" s="373"/>
      <c r="EX1051" s="154"/>
      <c r="EY1051" s="367"/>
      <c r="EZ1051" s="154"/>
      <c r="FA1051" s="367"/>
      <c r="FB1051" s="154"/>
      <c r="FC1051" s="367"/>
      <c r="FD1051" s="154"/>
      <c r="FE1051" s="367"/>
      <c r="FF1051" s="155"/>
      <c r="FG1051" s="367"/>
      <c r="FH1051" s="154"/>
      <c r="FI1051" s="367"/>
      <c r="FJ1051" s="154">
        <f t="shared" si="1662"/>
        <v>1</v>
      </c>
      <c r="FK1051" s="373"/>
      <c r="FL1051" s="155">
        <f t="shared" si="2598"/>
        <v>1</v>
      </c>
      <c r="FM1051" s="279"/>
      <c r="FN1051" s="1184"/>
      <c r="FO1051" s="280"/>
      <c r="FP1051" s="281"/>
      <c r="FQ1051" s="282"/>
      <c r="FS1051" s="281"/>
      <c r="FT1051" s="282"/>
    </row>
    <row r="1052" spans="1:176" ht="18.600000000000001" customHeight="1">
      <c r="A1052" s="228">
        <f t="shared" si="2753"/>
        <v>1042</v>
      </c>
      <c r="B1052" s="343" t="str">
        <f t="shared" si="2774"/>
        <v>4IE</v>
      </c>
      <c r="C1052" s="7721">
        <v>46447</v>
      </c>
      <c r="D1052" s="1261" t="s">
        <v>34</v>
      </c>
      <c r="E1052" s="1262" t="s">
        <v>2592</v>
      </c>
      <c r="F1052" s="1564"/>
      <c r="G1052" s="1263"/>
      <c r="H1052" s="1330" t="s">
        <v>631</v>
      </c>
      <c r="I1052" s="1264" t="s">
        <v>61</v>
      </c>
      <c r="J1052" s="1264" t="s">
        <v>1702</v>
      </c>
      <c r="K1052" s="599" t="s">
        <v>11</v>
      </c>
      <c r="L1052" s="600"/>
      <c r="M1052" s="354"/>
      <c r="N1052" s="353"/>
      <c r="O1052" s="354"/>
      <c r="P1052" s="353"/>
      <c r="Q1052" s="354"/>
      <c r="R1052" s="353"/>
      <c r="S1052" s="354"/>
      <c r="T1052" s="353"/>
      <c r="U1052" s="355"/>
      <c r="V1052" s="353"/>
      <c r="W1052" s="356"/>
      <c r="X1052" s="357"/>
      <c r="Y1052" s="979"/>
      <c r="Z1052" s="979"/>
      <c r="AA1052" s="602"/>
      <c r="AB1052" s="979"/>
      <c r="AC1052" s="602"/>
      <c r="AD1052" s="361"/>
      <c r="AE1052" s="362">
        <v>3</v>
      </c>
      <c r="AF1052" s="363" t="str">
        <f t="shared" si="1081"/>
        <v>4IE</v>
      </c>
      <c r="AG1052" s="364"/>
      <c r="AH1052" s="364"/>
      <c r="AI1052" s="364"/>
      <c r="AJ1052" s="364"/>
      <c r="AK1052" s="364"/>
      <c r="AL1052" s="364"/>
      <c r="AM1052" s="364"/>
      <c r="AN1052" s="364"/>
      <c r="AO1052" s="364"/>
      <c r="AP1052" s="363"/>
      <c r="AQ1052" s="255"/>
      <c r="AR1052" s="255"/>
      <c r="AS1052" s="255"/>
      <c r="AT1052" s="255"/>
      <c r="AU1052" s="2843">
        <f t="shared" si="2755"/>
        <v>0</v>
      </c>
      <c r="AV1052" s="4008">
        <f t="shared" si="2756"/>
        <v>0</v>
      </c>
      <c r="AW1052" s="590">
        <f t="shared" si="2599"/>
        <v>1</v>
      </c>
      <c r="AX1052" s="369"/>
      <c r="AY1052" s="154">
        <f t="shared" si="2618"/>
        <v>1</v>
      </c>
      <c r="AZ1052" s="367"/>
      <c r="BA1052" s="154">
        <f t="shared" si="2619"/>
        <v>1</v>
      </c>
      <c r="BB1052" s="367"/>
      <c r="BC1052" s="368">
        <f t="shared" si="2600"/>
        <v>1</v>
      </c>
      <c r="BD1052" s="369"/>
      <c r="BE1052" s="4599">
        <f t="shared" si="2601"/>
        <v>1</v>
      </c>
      <c r="BF1052" s="367"/>
      <c r="BG1052" s="368">
        <f t="shared" si="2602"/>
        <v>1</v>
      </c>
      <c r="BH1052" s="367"/>
      <c r="BI1052" s="154">
        <f t="shared" si="2576"/>
        <v>1</v>
      </c>
      <c r="BJ1052" s="367"/>
      <c r="BK1052" s="154" t="str">
        <f t="shared" si="1417"/>
        <v>-</v>
      </c>
      <c r="BL1052" s="367"/>
      <c r="BM1052" s="154" t="str">
        <f t="shared" si="1418"/>
        <v>-</v>
      </c>
      <c r="BN1052" s="367"/>
      <c r="BO1052" s="155" t="str">
        <f t="shared" si="2577"/>
        <v>-</v>
      </c>
      <c r="BP1052" s="367"/>
      <c r="BQ1052" s="154" t="str">
        <f t="shared" si="2578"/>
        <v>-</v>
      </c>
      <c r="BR1052" s="369"/>
      <c r="BS1052" s="154" t="str">
        <f t="shared" si="1420"/>
        <v>-</v>
      </c>
      <c r="BT1052" s="369"/>
      <c r="BU1052" s="154" t="str">
        <f t="shared" si="1421"/>
        <v>-</v>
      </c>
      <c r="BV1052" s="369"/>
      <c r="BW1052" s="154" t="str">
        <f t="shared" si="1422"/>
        <v>-</v>
      </c>
      <c r="BX1052" s="367"/>
      <c r="BY1052" s="154" t="str">
        <f t="shared" si="1423"/>
        <v>-</v>
      </c>
      <c r="BZ1052" s="369"/>
      <c r="CA1052" s="154" t="str">
        <f t="shared" si="1424"/>
        <v>-</v>
      </c>
      <c r="CB1052" s="367"/>
      <c r="CC1052" s="154" t="str">
        <f t="shared" si="1425"/>
        <v>-</v>
      </c>
      <c r="CD1052" s="367"/>
      <c r="CE1052" s="2850" t="str">
        <f t="shared" si="2579"/>
        <v>-</v>
      </c>
      <c r="CF1052" s="2846"/>
      <c r="CG1052" s="2855" t="str">
        <f t="shared" si="2580"/>
        <v>-</v>
      </c>
      <c r="CH1052" s="2851"/>
      <c r="CI1052" s="2850" t="str">
        <f t="shared" si="1092"/>
        <v>-</v>
      </c>
      <c r="CJ1052" s="2846"/>
      <c r="CK1052" s="2850" t="str">
        <f t="shared" si="1093"/>
        <v>-</v>
      </c>
      <c r="CL1052" s="2851"/>
      <c r="CM1052" s="2850" t="str">
        <f t="shared" si="2581"/>
        <v>-</v>
      </c>
      <c r="CN1052" s="2851"/>
      <c r="CO1052" s="2855" t="str">
        <f t="shared" si="1094"/>
        <v>-</v>
      </c>
      <c r="CP1052" s="2851"/>
      <c r="CQ1052" s="2855" t="str">
        <f t="shared" si="1095"/>
        <v>-</v>
      </c>
      <c r="CR1052" s="2851"/>
      <c r="CS1052" s="2850" t="str">
        <f t="shared" si="2582"/>
        <v>-</v>
      </c>
      <c r="CT1052" s="2851"/>
      <c r="CU1052" s="2855"/>
      <c r="CV1052" s="2851"/>
      <c r="CW1052" s="2850" t="str">
        <f t="shared" si="2583"/>
        <v>-</v>
      </c>
      <c r="CX1052" s="2851"/>
      <c r="CY1052" s="2855" t="str">
        <f t="shared" si="1096"/>
        <v>-</v>
      </c>
      <c r="CZ1052" s="2851"/>
      <c r="DA1052" s="154" t="str">
        <f t="shared" si="2584"/>
        <v>-</v>
      </c>
      <c r="DB1052" s="369"/>
      <c r="DC1052" s="155" t="str">
        <f t="shared" si="1097"/>
        <v>-</v>
      </c>
      <c r="DD1052" s="367"/>
      <c r="DE1052" s="374">
        <f t="shared" si="2766"/>
        <v>0</v>
      </c>
      <c r="DF1052" s="373"/>
      <c r="DG1052" s="818">
        <f t="shared" si="2773"/>
        <v>0</v>
      </c>
      <c r="DH1052" s="372"/>
      <c r="DI1052" s="267">
        <f t="shared" si="2767"/>
        <v>0</v>
      </c>
      <c r="DJ1052" s="373"/>
      <c r="DK1052" s="374">
        <f t="shared" si="2757"/>
        <v>0</v>
      </c>
      <c r="DL1052" s="373"/>
      <c r="DM1052" s="375">
        <f t="shared" si="2758"/>
        <v>0</v>
      </c>
      <c r="DN1052" s="373"/>
      <c r="DO1052" s="155">
        <f t="shared" si="2759"/>
        <v>0</v>
      </c>
      <c r="DP1052" s="372"/>
      <c r="DQ1052" s="155">
        <f t="shared" si="2760"/>
        <v>0</v>
      </c>
      <c r="DR1052" s="373"/>
      <c r="DS1052" s="155">
        <f t="shared" si="2761"/>
        <v>0</v>
      </c>
      <c r="DT1052" s="372"/>
      <c r="DU1052" s="155">
        <f t="shared" si="2762"/>
        <v>0</v>
      </c>
      <c r="DV1052" s="373"/>
      <c r="DW1052" s="4891">
        <f t="shared" si="2768"/>
        <v>0</v>
      </c>
      <c r="DX1052" s="372"/>
      <c r="DY1052" s="154">
        <f t="shared" si="2763"/>
        <v>0</v>
      </c>
      <c r="DZ1052" s="373"/>
      <c r="EA1052" s="154">
        <f t="shared" si="2769"/>
        <v>0</v>
      </c>
      <c r="EB1052" s="373"/>
      <c r="EC1052" s="269">
        <f t="shared" si="2770"/>
        <v>0</v>
      </c>
      <c r="ED1052" s="376"/>
      <c r="EE1052" s="822">
        <f t="shared" si="2771"/>
        <v>0</v>
      </c>
      <c r="EF1052" s="377"/>
      <c r="EG1052" s="273"/>
      <c r="EH1052" s="274"/>
      <c r="EI1052" s="275"/>
      <c r="EJ1052" s="276"/>
      <c r="EK1052" s="275"/>
      <c r="EL1052" s="277"/>
      <c r="EM1052" s="278" t="str">
        <f t="shared" si="2772"/>
        <v xml:space="preserve"> </v>
      </c>
      <c r="EN1052" s="372"/>
      <c r="EO1052" s="155">
        <f t="shared" si="2764"/>
        <v>0</v>
      </c>
      <c r="EP1052" s="373"/>
      <c r="ER1052" s="194"/>
      <c r="ET1052" s="154" t="str">
        <f t="shared" si="2596"/>
        <v>-</v>
      </c>
      <c r="EU1052" s="373"/>
      <c r="EV1052" s="154" t="str">
        <f t="shared" si="2597"/>
        <v>-</v>
      </c>
      <c r="EW1052" s="373"/>
      <c r="EX1052" s="154"/>
      <c r="EY1052" s="367"/>
      <c r="EZ1052" s="154"/>
      <c r="FA1052" s="367"/>
      <c r="FB1052" s="154"/>
      <c r="FC1052" s="367"/>
      <c r="FD1052" s="154"/>
      <c r="FE1052" s="367"/>
      <c r="FF1052" s="155"/>
      <c r="FG1052" s="367"/>
      <c r="FH1052" s="154"/>
      <c r="FI1052" s="367"/>
      <c r="FJ1052" s="154" t="str">
        <f t="shared" si="1662"/>
        <v>-</v>
      </c>
      <c r="FK1052" s="373"/>
      <c r="FL1052" s="155" t="str">
        <f t="shared" si="2598"/>
        <v>-</v>
      </c>
      <c r="FM1052" s="279"/>
      <c r="FN1052" s="1184"/>
      <c r="FO1052" s="280"/>
      <c r="FP1052" s="281"/>
      <c r="FQ1052" s="282"/>
      <c r="FS1052" s="281"/>
      <c r="FT1052" s="282"/>
    </row>
    <row r="1053" spans="1:176" ht="18.600000000000001" customHeight="1">
      <c r="A1053" s="228">
        <f t="shared" si="2753"/>
        <v>1043</v>
      </c>
      <c r="B1053" s="343" t="str">
        <f t="shared" si="2774"/>
        <v>4IE</v>
      </c>
      <c r="C1053" s="7721">
        <v>46447</v>
      </c>
      <c r="D1053" s="7724" t="s">
        <v>990</v>
      </c>
      <c r="E1053" s="7725" t="s">
        <v>2593</v>
      </c>
      <c r="F1053" s="1564"/>
      <c r="G1053" s="1263"/>
      <c r="H1053" s="1330" t="s">
        <v>629</v>
      </c>
      <c r="I1053" s="1264" t="s">
        <v>992</v>
      </c>
      <c r="J1053" s="1264" t="s">
        <v>2493</v>
      </c>
      <c r="K1053" s="599" t="s">
        <v>11</v>
      </c>
      <c r="L1053" s="6249"/>
      <c r="M1053" s="354"/>
      <c r="N1053" s="6251"/>
      <c r="O1053" s="354"/>
      <c r="P1053" s="6251"/>
      <c r="Q1053" s="354"/>
      <c r="R1053" s="6251"/>
      <c r="S1053" s="354"/>
      <c r="T1053" s="6251"/>
      <c r="U1053" s="355"/>
      <c r="V1053" s="6251"/>
      <c r="W1053" s="356"/>
      <c r="X1053" s="6254"/>
      <c r="Y1053" s="7547"/>
      <c r="Z1053" s="7547"/>
      <c r="AA1053" s="6257"/>
      <c r="AB1053" s="7547"/>
      <c r="AC1053" s="6257"/>
      <c r="AD1053" s="6258"/>
      <c r="AE1053" s="6259">
        <v>25</v>
      </c>
      <c r="AF1053" s="363" t="str">
        <f t="shared" si="1081"/>
        <v>4IE</v>
      </c>
      <c r="AG1053" s="6260"/>
      <c r="AH1053" s="6260"/>
      <c r="AI1053" s="6260"/>
      <c r="AJ1053" s="6260"/>
      <c r="AK1053" s="6260"/>
      <c r="AL1053" s="6260"/>
      <c r="AM1053" s="6260"/>
      <c r="AN1053" s="6260"/>
      <c r="AO1053" s="6260"/>
      <c r="AP1053" s="6261"/>
      <c r="AQ1053" s="6260"/>
      <c r="AR1053" s="6260"/>
      <c r="AS1053" s="6260"/>
      <c r="AT1053" s="6260"/>
      <c r="AU1053" s="2843">
        <f t="shared" ref="AU1053:AU1074" si="2775">IF(AI1053="付属済",0,IF(AI1053=1,AI1053+AP1053,0))</f>
        <v>0</v>
      </c>
      <c r="AV1053" s="4008">
        <f t="shared" ref="AV1053:AV1074" si="2776">IF(AE1053=0,0,(AR1053*1)+(AS1053*100))</f>
        <v>0</v>
      </c>
      <c r="AW1053" s="6262" t="str">
        <f t="shared" si="2599"/>
        <v>-</v>
      </c>
      <c r="AX1053" s="6263"/>
      <c r="AY1053" s="6264" t="str">
        <f t="shared" si="2618"/>
        <v>-</v>
      </c>
      <c r="AZ1053" s="6265"/>
      <c r="BA1053" s="6264" t="str">
        <f t="shared" si="2619"/>
        <v>-</v>
      </c>
      <c r="BB1053" s="6265"/>
      <c r="BC1053" s="6262" t="str">
        <f t="shared" si="2600"/>
        <v>-</v>
      </c>
      <c r="BD1053" s="6263"/>
      <c r="BE1053" s="4599" t="str">
        <f t="shared" si="2601"/>
        <v>-</v>
      </c>
      <c r="BF1053" s="6265"/>
      <c r="BG1053" s="6262" t="str">
        <f t="shared" si="2602"/>
        <v>-</v>
      </c>
      <c r="BH1053" s="6265"/>
      <c r="BI1053" s="6264" t="str">
        <f t="shared" si="2576"/>
        <v>-</v>
      </c>
      <c r="BJ1053" s="6265"/>
      <c r="BK1053" s="6264" t="str">
        <f t="shared" si="1417"/>
        <v>-</v>
      </c>
      <c r="BL1053" s="6265"/>
      <c r="BM1053" s="6264" t="str">
        <f t="shared" si="1418"/>
        <v>-</v>
      </c>
      <c r="BN1053" s="6265"/>
      <c r="BO1053" s="6266" t="str">
        <f t="shared" si="2577"/>
        <v>-</v>
      </c>
      <c r="BP1053" s="6265"/>
      <c r="BQ1053" s="6264" t="str">
        <f t="shared" si="2578"/>
        <v>-</v>
      </c>
      <c r="BR1053" s="6263"/>
      <c r="BS1053" s="6264" t="str">
        <f t="shared" si="1420"/>
        <v>-</v>
      </c>
      <c r="BT1053" s="6263"/>
      <c r="BU1053" s="6264" t="str">
        <f t="shared" si="1421"/>
        <v>-</v>
      </c>
      <c r="BV1053" s="6263"/>
      <c r="BW1053" s="6264" t="str">
        <f t="shared" si="1422"/>
        <v>-</v>
      </c>
      <c r="BX1053" s="6265"/>
      <c r="BY1053" s="6264" t="str">
        <f t="shared" si="1423"/>
        <v>-</v>
      </c>
      <c r="BZ1053" s="6263"/>
      <c r="CA1053" s="6264" t="str">
        <f t="shared" si="1424"/>
        <v>-</v>
      </c>
      <c r="CB1053" s="6265"/>
      <c r="CC1053" s="6264" t="str">
        <f t="shared" si="1425"/>
        <v>-</v>
      </c>
      <c r="CD1053" s="6265"/>
      <c r="CE1053" s="2850" t="str">
        <f t="shared" si="2579"/>
        <v>-</v>
      </c>
      <c r="CF1053" s="2846"/>
      <c r="CG1053" s="2855" t="str">
        <f t="shared" si="2580"/>
        <v>-</v>
      </c>
      <c r="CH1053" s="2851"/>
      <c r="CI1053" s="2850" t="str">
        <f t="shared" si="1092"/>
        <v>-</v>
      </c>
      <c r="CJ1053" s="2846"/>
      <c r="CK1053" s="2850" t="str">
        <f t="shared" si="1093"/>
        <v>-</v>
      </c>
      <c r="CL1053" s="2851"/>
      <c r="CM1053" s="2850" t="str">
        <f t="shared" si="2581"/>
        <v>-</v>
      </c>
      <c r="CN1053" s="2851"/>
      <c r="CO1053" s="2855" t="str">
        <f t="shared" si="1094"/>
        <v>-</v>
      </c>
      <c r="CP1053" s="2851"/>
      <c r="CQ1053" s="2855" t="str">
        <f t="shared" si="1095"/>
        <v>-</v>
      </c>
      <c r="CR1053" s="2851"/>
      <c r="CS1053" s="2850" t="str">
        <f t="shared" si="2582"/>
        <v>-</v>
      </c>
      <c r="CT1053" s="2851"/>
      <c r="CU1053" s="2855"/>
      <c r="CV1053" s="2851"/>
      <c r="CW1053" s="2850" t="str">
        <f t="shared" si="2583"/>
        <v>-</v>
      </c>
      <c r="CX1053" s="2851"/>
      <c r="CY1053" s="2855" t="str">
        <f t="shared" si="1096"/>
        <v>-</v>
      </c>
      <c r="CZ1053" s="2851"/>
      <c r="DA1053" s="6264" t="str">
        <f t="shared" si="2584"/>
        <v>-</v>
      </c>
      <c r="DB1053" s="6263"/>
      <c r="DC1053" s="6266" t="str">
        <f t="shared" si="1097"/>
        <v>-</v>
      </c>
      <c r="DD1053" s="6265"/>
      <c r="DE1053" s="374">
        <f t="shared" si="2766"/>
        <v>0</v>
      </c>
      <c r="DF1053" s="6268"/>
      <c r="DG1053" s="818">
        <f t="shared" si="2773"/>
        <v>0</v>
      </c>
      <c r="DH1053" s="6269"/>
      <c r="DI1053" s="6264">
        <f t="shared" si="2767"/>
        <v>0</v>
      </c>
      <c r="DJ1053" s="6268"/>
      <c r="DK1053" s="6267">
        <f t="shared" ref="DK1053:DK1074" si="2777">IF(AU1053=2,1,0)</f>
        <v>0</v>
      </c>
      <c r="DL1053" s="6268"/>
      <c r="DM1053" s="6267">
        <f t="shared" ref="DM1053:DM1074" si="2778">IF(AU1053=1,1,0)</f>
        <v>0</v>
      </c>
      <c r="DN1053" s="6268"/>
      <c r="DO1053" s="6266">
        <f t="shared" ref="DO1053:DO1074" si="2779">IF(AJ1053=1,1,0)</f>
        <v>0</v>
      </c>
      <c r="DP1053" s="6269"/>
      <c r="DQ1053" s="6266">
        <f t="shared" ref="DQ1053:DQ1074" si="2780">IF(AK1053=1,1,0)</f>
        <v>0</v>
      </c>
      <c r="DR1053" s="6268"/>
      <c r="DS1053" s="6266">
        <f t="shared" ref="DS1053:DS1074" si="2781">IF(AL1053=1,1,0)</f>
        <v>0</v>
      </c>
      <c r="DT1053" s="6269"/>
      <c r="DU1053" s="6266">
        <f t="shared" ref="DU1053:DU1074" si="2782">IF(AM1053=1,1,0)</f>
        <v>0</v>
      </c>
      <c r="DV1053" s="6268"/>
      <c r="DW1053" s="4891">
        <f t="shared" si="2768"/>
        <v>0</v>
      </c>
      <c r="DX1053" s="6269"/>
      <c r="DY1053" s="6264">
        <f t="shared" ref="DY1053:DY1074" si="2783">IF(AO1053=1,1,0)</f>
        <v>0</v>
      </c>
      <c r="DZ1053" s="6268"/>
      <c r="EA1053" s="6264">
        <f t="shared" si="2769"/>
        <v>0</v>
      </c>
      <c r="EB1053" s="6268"/>
      <c r="EC1053" s="820">
        <f t="shared" si="2770"/>
        <v>0</v>
      </c>
      <c r="ED1053" s="6270"/>
      <c r="EE1053" s="822">
        <f t="shared" si="2771"/>
        <v>0</v>
      </c>
      <c r="EF1053" s="6271"/>
      <c r="EG1053" s="273"/>
      <c r="EH1053" s="274"/>
      <c r="EI1053" s="275"/>
      <c r="EJ1053" s="276"/>
      <c r="EK1053" s="275"/>
      <c r="EL1053" s="277"/>
      <c r="EM1053" s="829" t="str">
        <f t="shared" si="2772"/>
        <v xml:space="preserve"> </v>
      </c>
      <c r="EN1053" s="6269"/>
      <c r="EO1053" s="6266">
        <f t="shared" ref="EO1053:EO1074" si="2784">IF(AT1053=1,1,0)</f>
        <v>0</v>
      </c>
      <c r="EP1053" s="6268"/>
      <c r="ER1053" s="6272"/>
      <c r="ET1053" s="154">
        <f t="shared" si="2596"/>
        <v>1</v>
      </c>
      <c r="EU1053" s="2857"/>
      <c r="EV1053" s="6264">
        <f t="shared" si="2597"/>
        <v>1</v>
      </c>
      <c r="EW1053" s="6268"/>
      <c r="EX1053" s="6264"/>
      <c r="EY1053" s="6265"/>
      <c r="EZ1053" s="6264"/>
      <c r="FA1053" s="6265"/>
      <c r="FB1053" s="6264"/>
      <c r="FC1053" s="6265"/>
      <c r="FD1053" s="6264"/>
      <c r="FE1053" s="6265"/>
      <c r="FF1053" s="6266"/>
      <c r="FG1053" s="6265"/>
      <c r="FH1053" s="6264"/>
      <c r="FI1053" s="6265"/>
      <c r="FJ1053" s="154">
        <f t="shared" si="1662"/>
        <v>1</v>
      </c>
      <c r="FK1053" s="6268"/>
      <c r="FL1053" s="155">
        <f t="shared" si="2598"/>
        <v>1</v>
      </c>
      <c r="FM1053" s="6263"/>
      <c r="FN1053" s="6264"/>
      <c r="FO1053" s="6265"/>
      <c r="FP1053" s="6264"/>
      <c r="FQ1053" s="6265"/>
      <c r="FS1053" s="6264"/>
      <c r="FT1053" s="6265"/>
    </row>
    <row r="1054" spans="1:176" ht="18.600000000000001" customHeight="1">
      <c r="A1054" s="228">
        <f t="shared" si="2753"/>
        <v>1044</v>
      </c>
      <c r="B1054" s="343" t="str">
        <f t="shared" si="2774"/>
        <v>4IE</v>
      </c>
      <c r="C1054" s="7721">
        <v>46447</v>
      </c>
      <c r="D1054" s="1261" t="s">
        <v>34</v>
      </c>
      <c r="E1054" s="1262" t="s">
        <v>2594</v>
      </c>
      <c r="F1054" s="1564"/>
      <c r="G1054" s="1263"/>
      <c r="H1054" s="1330" t="s">
        <v>631</v>
      </c>
      <c r="I1054" s="1264" t="s">
        <v>61</v>
      </c>
      <c r="J1054" s="1264" t="s">
        <v>1702</v>
      </c>
      <c r="K1054" s="599" t="s">
        <v>11</v>
      </c>
      <c r="L1054" s="600"/>
      <c r="M1054" s="354"/>
      <c r="N1054" s="5637"/>
      <c r="O1054" s="354"/>
      <c r="P1054" s="5637"/>
      <c r="Q1054" s="354"/>
      <c r="R1054" s="5637"/>
      <c r="S1054" s="354"/>
      <c r="T1054" s="5637"/>
      <c r="U1054" s="355"/>
      <c r="V1054" s="5637"/>
      <c r="W1054" s="356"/>
      <c r="X1054" s="357"/>
      <c r="Y1054" s="979"/>
      <c r="Z1054" s="979"/>
      <c r="AA1054" s="602"/>
      <c r="AB1054" s="979"/>
      <c r="AC1054" s="251"/>
      <c r="AD1054" s="361"/>
      <c r="AE1054" s="362">
        <v>3</v>
      </c>
      <c r="AF1054" s="363" t="str">
        <f t="shared" si="1081"/>
        <v>4IE</v>
      </c>
      <c r="AG1054" s="364"/>
      <c r="AH1054" s="364"/>
      <c r="AI1054" s="364"/>
      <c r="AJ1054" s="364"/>
      <c r="AK1054" s="364"/>
      <c r="AL1054" s="364"/>
      <c r="AM1054" s="364"/>
      <c r="AN1054" s="364"/>
      <c r="AO1054" s="364"/>
      <c r="AP1054" s="363"/>
      <c r="AQ1054" s="255"/>
      <c r="AR1054" s="255"/>
      <c r="AS1054" s="255"/>
      <c r="AT1054" s="255"/>
      <c r="AU1054" s="2843">
        <f t="shared" si="2775"/>
        <v>0</v>
      </c>
      <c r="AV1054" s="4008">
        <f t="shared" si="2776"/>
        <v>0</v>
      </c>
      <c r="AW1054" s="590">
        <f t="shared" si="2599"/>
        <v>1</v>
      </c>
      <c r="AX1054" s="4598"/>
      <c r="AY1054" s="154">
        <f t="shared" si="2618"/>
        <v>1</v>
      </c>
      <c r="AZ1054" s="4600"/>
      <c r="BA1054" s="154">
        <f t="shared" si="2619"/>
        <v>1</v>
      </c>
      <c r="BB1054" s="4600"/>
      <c r="BC1054" s="4597">
        <f t="shared" si="2600"/>
        <v>1</v>
      </c>
      <c r="BD1054" s="4598"/>
      <c r="BE1054" s="4599">
        <f t="shared" si="2601"/>
        <v>1</v>
      </c>
      <c r="BF1054" s="4600"/>
      <c r="BG1054" s="368">
        <f t="shared" si="2602"/>
        <v>1</v>
      </c>
      <c r="BH1054" s="4600"/>
      <c r="BI1054" s="154">
        <f t="shared" si="2576"/>
        <v>1</v>
      </c>
      <c r="BJ1054" s="4600"/>
      <c r="BK1054" s="4075" t="str">
        <f t="shared" si="1417"/>
        <v>-</v>
      </c>
      <c r="BL1054" s="4093"/>
      <c r="BM1054" s="4075" t="str">
        <f t="shared" si="1418"/>
        <v>-</v>
      </c>
      <c r="BN1054" s="4093"/>
      <c r="BO1054" s="4094" t="str">
        <f t="shared" si="2577"/>
        <v>-</v>
      </c>
      <c r="BP1054" s="4093"/>
      <c r="BQ1054" s="4602" t="str">
        <f t="shared" si="2578"/>
        <v>-</v>
      </c>
      <c r="BR1054" s="4598"/>
      <c r="BS1054" s="4602" t="str">
        <f t="shared" si="1420"/>
        <v>-</v>
      </c>
      <c r="BT1054" s="4598"/>
      <c r="BU1054" s="4602" t="str">
        <f t="shared" si="1421"/>
        <v>-</v>
      </c>
      <c r="BV1054" s="4598"/>
      <c r="BW1054" s="4602" t="str">
        <f t="shared" si="1422"/>
        <v>-</v>
      </c>
      <c r="BX1054" s="4600"/>
      <c r="BY1054" s="4602" t="str">
        <f t="shared" si="1423"/>
        <v>-</v>
      </c>
      <c r="BZ1054" s="4598"/>
      <c r="CA1054" s="4602" t="str">
        <f t="shared" si="1424"/>
        <v>-</v>
      </c>
      <c r="CB1054" s="4600"/>
      <c r="CC1054" s="4602" t="str">
        <f t="shared" si="1425"/>
        <v>-</v>
      </c>
      <c r="CD1054" s="4600"/>
      <c r="CE1054" s="2850" t="str">
        <f t="shared" si="2579"/>
        <v>-</v>
      </c>
      <c r="CF1054" s="2846"/>
      <c r="CG1054" s="2855" t="str">
        <f t="shared" si="2580"/>
        <v>-</v>
      </c>
      <c r="CH1054" s="2851"/>
      <c r="CI1054" s="2850" t="str">
        <f t="shared" si="1092"/>
        <v>-</v>
      </c>
      <c r="CJ1054" s="2846"/>
      <c r="CK1054" s="2850" t="str">
        <f t="shared" si="1093"/>
        <v>-</v>
      </c>
      <c r="CL1054" s="2851"/>
      <c r="CM1054" s="2850" t="str">
        <f t="shared" si="2581"/>
        <v>-</v>
      </c>
      <c r="CN1054" s="2851"/>
      <c r="CO1054" s="2855" t="str">
        <f t="shared" si="1094"/>
        <v>-</v>
      </c>
      <c r="CP1054" s="2851"/>
      <c r="CQ1054" s="2855" t="str">
        <f t="shared" si="1095"/>
        <v>-</v>
      </c>
      <c r="CR1054" s="2851"/>
      <c r="CS1054" s="2850" t="str">
        <f t="shared" si="2582"/>
        <v>-</v>
      </c>
      <c r="CT1054" s="2851"/>
      <c r="CU1054" s="2855"/>
      <c r="CV1054" s="2851"/>
      <c r="CW1054" s="2850" t="str">
        <f t="shared" si="2583"/>
        <v>-</v>
      </c>
      <c r="CX1054" s="2851"/>
      <c r="CY1054" s="2855" t="str">
        <f t="shared" si="1096"/>
        <v>-</v>
      </c>
      <c r="CZ1054" s="2851"/>
      <c r="DA1054" s="2850" t="str">
        <f t="shared" si="2584"/>
        <v>-</v>
      </c>
      <c r="DB1054" s="2846"/>
      <c r="DC1054" s="2855" t="str">
        <f t="shared" si="1097"/>
        <v>-</v>
      </c>
      <c r="DD1054" s="2851"/>
      <c r="DE1054" s="374">
        <f t="shared" si="2766"/>
        <v>0</v>
      </c>
      <c r="DF1054" s="2857"/>
      <c r="DG1054" s="818">
        <f t="shared" si="2773"/>
        <v>0</v>
      </c>
      <c r="DH1054" s="2858"/>
      <c r="DI1054" s="2850">
        <f t="shared" si="2767"/>
        <v>0</v>
      </c>
      <c r="DJ1054" s="2857"/>
      <c r="DK1054" s="2856">
        <f t="shared" si="2777"/>
        <v>0</v>
      </c>
      <c r="DL1054" s="2857"/>
      <c r="DM1054" s="2856">
        <f t="shared" si="2778"/>
        <v>0</v>
      </c>
      <c r="DN1054" s="2857"/>
      <c r="DO1054" s="2855">
        <f t="shared" si="2779"/>
        <v>0</v>
      </c>
      <c r="DP1054" s="2858"/>
      <c r="DQ1054" s="2855">
        <f t="shared" si="2780"/>
        <v>0</v>
      </c>
      <c r="DR1054" s="2857"/>
      <c r="DS1054" s="2855">
        <f t="shared" si="2781"/>
        <v>0</v>
      </c>
      <c r="DT1054" s="2858"/>
      <c r="DU1054" s="2855">
        <f t="shared" si="2782"/>
        <v>0</v>
      </c>
      <c r="DV1054" s="2857"/>
      <c r="DW1054" s="4891">
        <f t="shared" si="2768"/>
        <v>0</v>
      </c>
      <c r="DX1054" s="4892"/>
      <c r="DY1054" s="4668">
        <f t="shared" si="2783"/>
        <v>0</v>
      </c>
      <c r="DZ1054" s="4682"/>
      <c r="EA1054" s="4668">
        <f t="shared" si="2769"/>
        <v>0</v>
      </c>
      <c r="EB1054" s="4682"/>
      <c r="EC1054" s="820">
        <f t="shared" si="2770"/>
        <v>0</v>
      </c>
      <c r="ED1054" s="4964"/>
      <c r="EE1054" s="822">
        <f t="shared" si="2771"/>
        <v>0</v>
      </c>
      <c r="EF1054" s="4930"/>
      <c r="EG1054" s="273"/>
      <c r="EH1054" s="274"/>
      <c r="EI1054" s="275"/>
      <c r="EJ1054" s="276"/>
      <c r="EK1054" s="275"/>
      <c r="EL1054" s="277"/>
      <c r="EM1054" s="829" t="str">
        <f t="shared" si="2772"/>
        <v xml:space="preserve"> </v>
      </c>
      <c r="EN1054" s="4892"/>
      <c r="EO1054" s="4893">
        <f t="shared" si="2784"/>
        <v>0</v>
      </c>
      <c r="EP1054" s="4682"/>
      <c r="ER1054" s="194"/>
      <c r="ET1054" s="2850" t="str">
        <f t="shared" si="2596"/>
        <v>-</v>
      </c>
      <c r="EU1054" s="2857"/>
      <c r="EV1054" s="2850" t="str">
        <f t="shared" si="2597"/>
        <v>-</v>
      </c>
      <c r="EW1054" s="2857"/>
      <c r="EX1054" s="2850"/>
      <c r="EY1054" s="2851"/>
      <c r="EZ1054" s="2850"/>
      <c r="FA1054" s="2851"/>
      <c r="FB1054" s="2850"/>
      <c r="FC1054" s="2851"/>
      <c r="FD1054" s="2850"/>
      <c r="FE1054" s="2851"/>
      <c r="FF1054" s="2855"/>
      <c r="FG1054" s="2851"/>
      <c r="FH1054" s="2850"/>
      <c r="FI1054" s="2851"/>
      <c r="FJ1054" s="154" t="str">
        <f t="shared" si="1662"/>
        <v>-</v>
      </c>
      <c r="FK1054" s="2857"/>
      <c r="FL1054" s="155" t="str">
        <f t="shared" si="2598"/>
        <v>-</v>
      </c>
      <c r="FM1054" s="2846"/>
      <c r="FN1054" s="2850"/>
      <c r="FO1054" s="2851"/>
      <c r="FP1054" s="2850"/>
      <c r="FQ1054" s="2851"/>
      <c r="FS1054" s="281"/>
      <c r="FT1054" s="282"/>
    </row>
    <row r="1055" spans="1:176" ht="18.600000000000001" customHeight="1">
      <c r="A1055" s="228">
        <f t="shared" si="2753"/>
        <v>1045</v>
      </c>
      <c r="B1055" s="343" t="str">
        <f t="shared" si="2774"/>
        <v>4IE</v>
      </c>
      <c r="C1055" s="7721">
        <v>46447</v>
      </c>
      <c r="D1055" s="7724" t="s">
        <v>990</v>
      </c>
      <c r="E1055" s="7725" t="s">
        <v>2595</v>
      </c>
      <c r="F1055" s="1564"/>
      <c r="G1055" s="1263"/>
      <c r="H1055" s="1330" t="s">
        <v>629</v>
      </c>
      <c r="I1055" s="1264" t="s">
        <v>992</v>
      </c>
      <c r="J1055" s="1264" t="s">
        <v>2493</v>
      </c>
      <c r="K1055" s="599" t="s">
        <v>11</v>
      </c>
      <c r="L1055" s="6274"/>
      <c r="M1055" s="354"/>
      <c r="N1055" s="6276"/>
      <c r="O1055" s="354"/>
      <c r="P1055" s="6276"/>
      <c r="Q1055" s="6250"/>
      <c r="R1055" s="6276"/>
      <c r="S1055" s="354"/>
      <c r="T1055" s="6276"/>
      <c r="U1055" s="355"/>
      <c r="V1055" s="6276"/>
      <c r="W1055" s="356"/>
      <c r="X1055" s="6279"/>
      <c r="Y1055" s="979"/>
      <c r="Z1055" s="979"/>
      <c r="AA1055" s="6280"/>
      <c r="AB1055" s="7545"/>
      <c r="AC1055" s="6280"/>
      <c r="AD1055" s="6281"/>
      <c r="AE1055" s="6282">
        <v>25</v>
      </c>
      <c r="AF1055" s="363" t="str">
        <f t="shared" si="1081"/>
        <v>4IE</v>
      </c>
      <c r="AG1055" s="6283"/>
      <c r="AH1055" s="6283"/>
      <c r="AI1055" s="6283"/>
      <c r="AJ1055" s="6283"/>
      <c r="AK1055" s="6283"/>
      <c r="AL1055" s="6283"/>
      <c r="AM1055" s="6283"/>
      <c r="AN1055" s="6283"/>
      <c r="AO1055" s="6283"/>
      <c r="AP1055" s="6284"/>
      <c r="AQ1055" s="6283"/>
      <c r="AR1055" s="6283"/>
      <c r="AS1055" s="6283"/>
      <c r="AT1055" s="6283"/>
      <c r="AU1055" s="2843">
        <f t="shared" si="2775"/>
        <v>0</v>
      </c>
      <c r="AV1055" s="4008">
        <f t="shared" si="2776"/>
        <v>0</v>
      </c>
      <c r="AW1055" s="590" t="str">
        <f t="shared" si="2599"/>
        <v>-</v>
      </c>
      <c r="AX1055" s="4598"/>
      <c r="AY1055" s="154" t="str">
        <f t="shared" si="2618"/>
        <v>-</v>
      </c>
      <c r="AZ1055" s="4600"/>
      <c r="BA1055" s="154" t="str">
        <f t="shared" si="2619"/>
        <v>-</v>
      </c>
      <c r="BB1055" s="4600"/>
      <c r="BC1055" s="368" t="str">
        <f t="shared" si="2600"/>
        <v>-</v>
      </c>
      <c r="BD1055" s="4598"/>
      <c r="BE1055" s="4599" t="str">
        <f t="shared" si="2601"/>
        <v>-</v>
      </c>
      <c r="BF1055" s="4600"/>
      <c r="BG1055" s="368" t="str">
        <f t="shared" si="2602"/>
        <v>-</v>
      </c>
      <c r="BH1055" s="4600"/>
      <c r="BI1055" s="154" t="str">
        <f t="shared" si="2576"/>
        <v>-</v>
      </c>
      <c r="BJ1055" s="4600"/>
      <c r="BK1055" s="4075" t="str">
        <f t="shared" si="1417"/>
        <v>-</v>
      </c>
      <c r="BL1055" s="4093"/>
      <c r="BM1055" s="4075" t="str">
        <f t="shared" si="1418"/>
        <v>-</v>
      </c>
      <c r="BN1055" s="4093"/>
      <c r="BO1055" s="4094" t="str">
        <f t="shared" si="2577"/>
        <v>-</v>
      </c>
      <c r="BP1055" s="4093"/>
      <c r="BQ1055" s="4602" t="str">
        <f t="shared" si="2578"/>
        <v>-</v>
      </c>
      <c r="BR1055" s="4598"/>
      <c r="BS1055" s="4602" t="str">
        <f t="shared" si="1420"/>
        <v>-</v>
      </c>
      <c r="BT1055" s="4598"/>
      <c r="BU1055" s="4602" t="str">
        <f t="shared" si="1421"/>
        <v>-</v>
      </c>
      <c r="BV1055" s="4598"/>
      <c r="BW1055" s="4602" t="str">
        <f t="shared" si="1422"/>
        <v>-</v>
      </c>
      <c r="BX1055" s="4600"/>
      <c r="BY1055" s="4602" t="str">
        <f t="shared" si="1423"/>
        <v>-</v>
      </c>
      <c r="BZ1055" s="4598"/>
      <c r="CA1055" s="4602" t="str">
        <f t="shared" si="1424"/>
        <v>-</v>
      </c>
      <c r="CB1055" s="4600"/>
      <c r="CC1055" s="4602" t="str">
        <f t="shared" si="1425"/>
        <v>-</v>
      </c>
      <c r="CD1055" s="4600"/>
      <c r="CE1055" s="2850" t="str">
        <f t="shared" si="2579"/>
        <v>-</v>
      </c>
      <c r="CF1055" s="2846"/>
      <c r="CG1055" s="2855" t="str">
        <f t="shared" si="2580"/>
        <v>-</v>
      </c>
      <c r="CH1055" s="2851"/>
      <c r="CI1055" s="2850" t="str">
        <f t="shared" si="1092"/>
        <v>-</v>
      </c>
      <c r="CJ1055" s="2846"/>
      <c r="CK1055" s="2850" t="str">
        <f t="shared" si="1093"/>
        <v>-</v>
      </c>
      <c r="CL1055" s="2851"/>
      <c r="CM1055" s="2850" t="str">
        <f t="shared" si="2581"/>
        <v>-</v>
      </c>
      <c r="CN1055" s="2851"/>
      <c r="CO1055" s="2855" t="str">
        <f t="shared" si="1094"/>
        <v>-</v>
      </c>
      <c r="CP1055" s="2851"/>
      <c r="CQ1055" s="2855" t="str">
        <f t="shared" si="1095"/>
        <v>-</v>
      </c>
      <c r="CR1055" s="2851"/>
      <c r="CS1055" s="2850" t="str">
        <f t="shared" si="2582"/>
        <v>-</v>
      </c>
      <c r="CT1055" s="2851"/>
      <c r="CU1055" s="2855"/>
      <c r="CV1055" s="2851"/>
      <c r="CW1055" s="2850" t="str">
        <f t="shared" si="2583"/>
        <v>-</v>
      </c>
      <c r="CX1055" s="2851"/>
      <c r="CY1055" s="2855" t="str">
        <f t="shared" si="1096"/>
        <v>-</v>
      </c>
      <c r="CZ1055" s="2851"/>
      <c r="DA1055" s="2850" t="str">
        <f t="shared" si="2584"/>
        <v>-</v>
      </c>
      <c r="DB1055" s="2846"/>
      <c r="DC1055" s="2855" t="str">
        <f t="shared" si="1097"/>
        <v>-</v>
      </c>
      <c r="DD1055" s="2851"/>
      <c r="DE1055" s="374">
        <f t="shared" si="2766"/>
        <v>0</v>
      </c>
      <c r="DF1055" s="2857"/>
      <c r="DG1055" s="818">
        <f t="shared" si="2773"/>
        <v>0</v>
      </c>
      <c r="DH1055" s="2858"/>
      <c r="DI1055" s="2850">
        <f t="shared" si="2767"/>
        <v>0</v>
      </c>
      <c r="DJ1055" s="2857"/>
      <c r="DK1055" s="2856">
        <f t="shared" si="2777"/>
        <v>0</v>
      </c>
      <c r="DL1055" s="2857"/>
      <c r="DM1055" s="2856">
        <f t="shared" si="2778"/>
        <v>0</v>
      </c>
      <c r="DN1055" s="2857"/>
      <c r="DO1055" s="2855">
        <f t="shared" si="2779"/>
        <v>0</v>
      </c>
      <c r="DP1055" s="2858"/>
      <c r="DQ1055" s="2855">
        <f t="shared" si="2780"/>
        <v>0</v>
      </c>
      <c r="DR1055" s="2857"/>
      <c r="DS1055" s="2855">
        <f t="shared" si="2781"/>
        <v>0</v>
      </c>
      <c r="DT1055" s="2858"/>
      <c r="DU1055" s="2855">
        <f t="shared" si="2782"/>
        <v>0</v>
      </c>
      <c r="DV1055" s="2857"/>
      <c r="DW1055" s="4891">
        <f t="shared" si="2768"/>
        <v>0</v>
      </c>
      <c r="DX1055" s="4892"/>
      <c r="DY1055" s="4668">
        <f t="shared" si="2783"/>
        <v>0</v>
      </c>
      <c r="DZ1055" s="4682"/>
      <c r="EA1055" s="4668">
        <f t="shared" si="2769"/>
        <v>0</v>
      </c>
      <c r="EB1055" s="4682"/>
      <c r="EC1055" s="820">
        <f t="shared" si="2770"/>
        <v>0</v>
      </c>
      <c r="ED1055" s="4964"/>
      <c r="EE1055" s="822">
        <f t="shared" si="2771"/>
        <v>0</v>
      </c>
      <c r="EF1055" s="4930"/>
      <c r="EG1055" s="273"/>
      <c r="EH1055" s="274"/>
      <c r="EI1055" s="275"/>
      <c r="EJ1055" s="276"/>
      <c r="EK1055" s="275"/>
      <c r="EL1055" s="277"/>
      <c r="EM1055" s="829" t="str">
        <f t="shared" si="2772"/>
        <v xml:space="preserve"> </v>
      </c>
      <c r="EN1055" s="4892"/>
      <c r="EO1055" s="4893">
        <f t="shared" si="2784"/>
        <v>0</v>
      </c>
      <c r="EP1055" s="4682"/>
      <c r="ER1055" s="6285"/>
      <c r="ET1055" s="2850">
        <f t="shared" si="2596"/>
        <v>1</v>
      </c>
      <c r="EU1055" s="2857"/>
      <c r="EV1055" s="2850">
        <f t="shared" si="2597"/>
        <v>1</v>
      </c>
      <c r="EW1055" s="2857"/>
      <c r="EX1055" s="2850"/>
      <c r="EY1055" s="2851"/>
      <c r="EZ1055" s="2850"/>
      <c r="FA1055" s="2851"/>
      <c r="FB1055" s="2850"/>
      <c r="FC1055" s="2851"/>
      <c r="FD1055" s="2850"/>
      <c r="FE1055" s="2851"/>
      <c r="FF1055" s="2855"/>
      <c r="FG1055" s="2851"/>
      <c r="FH1055" s="2850"/>
      <c r="FI1055" s="2851"/>
      <c r="FJ1055" s="154">
        <f t="shared" si="1662"/>
        <v>1</v>
      </c>
      <c r="FK1055" s="2857"/>
      <c r="FL1055" s="155">
        <f t="shared" si="2598"/>
        <v>1</v>
      </c>
      <c r="FM1055" s="2846"/>
      <c r="FN1055" s="2850"/>
      <c r="FO1055" s="2851"/>
      <c r="FP1055" s="2850"/>
      <c r="FQ1055" s="2851"/>
      <c r="FS1055" s="5782"/>
      <c r="FT1055" s="5783"/>
    </row>
    <row r="1056" spans="1:176" ht="18.600000000000001" customHeight="1">
      <c r="A1056" s="228">
        <f t="shared" si="2753"/>
        <v>1046</v>
      </c>
      <c r="B1056" s="343" t="str">
        <f t="shared" si="2774"/>
        <v>4IE</v>
      </c>
      <c r="C1056" s="7609">
        <v>46388</v>
      </c>
      <c r="D1056" s="1261" t="s">
        <v>2607</v>
      </c>
      <c r="E1056" s="1262" t="s">
        <v>2608</v>
      </c>
      <c r="F1056" s="1564"/>
      <c r="G1056" s="1263"/>
      <c r="H1056" s="1330" t="s">
        <v>630</v>
      </c>
      <c r="I1056" s="1264" t="s">
        <v>2609</v>
      </c>
      <c r="J1056" s="1264" t="s">
        <v>1371</v>
      </c>
      <c r="K1056" s="599" t="s">
        <v>97</v>
      </c>
      <c r="L1056" s="600"/>
      <c r="M1056" s="354"/>
      <c r="N1056" s="6287"/>
      <c r="O1056" s="354"/>
      <c r="P1056" s="6287"/>
      <c r="Q1056" s="5636"/>
      <c r="R1056" s="6287"/>
      <c r="S1056" s="354"/>
      <c r="T1056" s="6287"/>
      <c r="U1056" s="355"/>
      <c r="V1056" s="6287"/>
      <c r="W1056" s="356"/>
      <c r="X1056" s="6290"/>
      <c r="Y1056" s="979" t="s">
        <v>2610</v>
      </c>
      <c r="Z1056" s="979"/>
      <c r="AA1056" s="602"/>
      <c r="AB1056" s="979"/>
      <c r="AC1056" s="602"/>
      <c r="AD1056" s="361"/>
      <c r="AE1056" s="362">
        <v>4</v>
      </c>
      <c r="AF1056" s="363" t="str">
        <f t="shared" si="1081"/>
        <v>4IE</v>
      </c>
      <c r="AG1056" s="364"/>
      <c r="AH1056" s="364"/>
      <c r="AI1056" s="364"/>
      <c r="AJ1056" s="364"/>
      <c r="AK1056" s="364"/>
      <c r="AL1056" s="364"/>
      <c r="AM1056" s="364"/>
      <c r="AN1056" s="364"/>
      <c r="AO1056" s="364"/>
      <c r="AP1056" s="363"/>
      <c r="AQ1056" s="255"/>
      <c r="AR1056" s="255"/>
      <c r="AS1056" s="255"/>
      <c r="AT1056" s="255"/>
      <c r="AU1056" s="2843">
        <f t="shared" si="2775"/>
        <v>0</v>
      </c>
      <c r="AV1056" s="4008">
        <f t="shared" si="2776"/>
        <v>0</v>
      </c>
      <c r="AW1056" s="590">
        <f t="shared" si="2599"/>
        <v>1</v>
      </c>
      <c r="AX1056" s="4598"/>
      <c r="AY1056" s="154">
        <f t="shared" si="2618"/>
        <v>1</v>
      </c>
      <c r="AZ1056" s="4600"/>
      <c r="BA1056" s="154">
        <f t="shared" si="2619"/>
        <v>1</v>
      </c>
      <c r="BB1056" s="4600"/>
      <c r="BC1056" s="368">
        <f t="shared" si="2600"/>
        <v>1</v>
      </c>
      <c r="BD1056" s="369"/>
      <c r="BE1056" s="4599">
        <f t="shared" si="2601"/>
        <v>1</v>
      </c>
      <c r="BF1056" s="367"/>
      <c r="BG1056" s="368">
        <f t="shared" si="2602"/>
        <v>1</v>
      </c>
      <c r="BH1056" s="4600"/>
      <c r="BI1056" s="154" t="str">
        <f t="shared" si="2576"/>
        <v>-</v>
      </c>
      <c r="BJ1056" s="4600"/>
      <c r="BK1056" s="4075" t="str">
        <f t="shared" si="1417"/>
        <v>-</v>
      </c>
      <c r="BL1056" s="4093"/>
      <c r="BM1056" s="4075" t="str">
        <f t="shared" si="1418"/>
        <v>-</v>
      </c>
      <c r="BN1056" s="4093"/>
      <c r="BO1056" s="155" t="str">
        <f t="shared" si="2577"/>
        <v>-</v>
      </c>
      <c r="BP1056" s="367"/>
      <c r="BQ1056" s="154">
        <f t="shared" si="2578"/>
        <v>1</v>
      </c>
      <c r="BR1056" s="369"/>
      <c r="BS1056" s="154" t="str">
        <f t="shared" si="1420"/>
        <v>-</v>
      </c>
      <c r="BT1056" s="369"/>
      <c r="BU1056" s="154" t="str">
        <f t="shared" si="1421"/>
        <v>-</v>
      </c>
      <c r="BV1056" s="369"/>
      <c r="BW1056" s="154" t="str">
        <f t="shared" si="1422"/>
        <v>-</v>
      </c>
      <c r="BX1056" s="367"/>
      <c r="BY1056" s="154" t="str">
        <f t="shared" si="1423"/>
        <v>-</v>
      </c>
      <c r="BZ1056" s="369"/>
      <c r="CA1056" s="154" t="str">
        <f t="shared" si="1424"/>
        <v>-</v>
      </c>
      <c r="CB1056" s="367"/>
      <c r="CC1056" s="154" t="str">
        <f t="shared" si="1425"/>
        <v>-</v>
      </c>
      <c r="CD1056" s="367"/>
      <c r="CE1056" s="2850" t="str">
        <f t="shared" si="2579"/>
        <v>-</v>
      </c>
      <c r="CF1056" s="2846"/>
      <c r="CG1056" s="2855" t="str">
        <f t="shared" si="2580"/>
        <v>-</v>
      </c>
      <c r="CH1056" s="2851"/>
      <c r="CI1056" s="2850" t="str">
        <f t="shared" si="1092"/>
        <v>-</v>
      </c>
      <c r="CJ1056" s="2846"/>
      <c r="CK1056" s="2850" t="str">
        <f t="shared" si="1093"/>
        <v>-</v>
      </c>
      <c r="CL1056" s="2851"/>
      <c r="CM1056" s="2850" t="str">
        <f t="shared" si="2581"/>
        <v>-</v>
      </c>
      <c r="CN1056" s="2851"/>
      <c r="CO1056" s="2855" t="str">
        <f t="shared" si="1094"/>
        <v>-</v>
      </c>
      <c r="CP1056" s="2851"/>
      <c r="CQ1056" s="2855" t="str">
        <f t="shared" si="1095"/>
        <v>-</v>
      </c>
      <c r="CR1056" s="2851"/>
      <c r="CS1056" s="2850" t="str">
        <f t="shared" si="2582"/>
        <v>-</v>
      </c>
      <c r="CT1056" s="2851"/>
      <c r="CU1056" s="2855"/>
      <c r="CV1056" s="2851"/>
      <c r="CW1056" s="2850" t="str">
        <f t="shared" si="2583"/>
        <v>-</v>
      </c>
      <c r="CX1056" s="2851"/>
      <c r="CY1056" s="2855" t="str">
        <f t="shared" si="1096"/>
        <v>-</v>
      </c>
      <c r="CZ1056" s="2851"/>
      <c r="DA1056" s="154" t="str">
        <f t="shared" si="2584"/>
        <v>-</v>
      </c>
      <c r="DB1056" s="369"/>
      <c r="DC1056" s="155" t="str">
        <f t="shared" si="1097"/>
        <v>-</v>
      </c>
      <c r="DD1056" s="367"/>
      <c r="DE1056" s="374">
        <f t="shared" si="2766"/>
        <v>0</v>
      </c>
      <c r="DF1056" s="373"/>
      <c r="DG1056" s="818">
        <f t="shared" si="2773"/>
        <v>0</v>
      </c>
      <c r="DH1056" s="372"/>
      <c r="DI1056" s="267">
        <f t="shared" si="2767"/>
        <v>0</v>
      </c>
      <c r="DJ1056" s="373"/>
      <c r="DK1056" s="374">
        <f t="shared" si="2777"/>
        <v>0</v>
      </c>
      <c r="DL1056" s="373"/>
      <c r="DM1056" s="375">
        <f t="shared" si="2778"/>
        <v>0</v>
      </c>
      <c r="DN1056" s="373"/>
      <c r="DO1056" s="155">
        <f t="shared" si="2779"/>
        <v>0</v>
      </c>
      <c r="DP1056" s="372"/>
      <c r="DQ1056" s="155">
        <f t="shared" si="2780"/>
        <v>0</v>
      </c>
      <c r="DR1056" s="373"/>
      <c r="DS1056" s="155">
        <f t="shared" si="2781"/>
        <v>0</v>
      </c>
      <c r="DT1056" s="372"/>
      <c r="DU1056" s="155">
        <f t="shared" si="2782"/>
        <v>0</v>
      </c>
      <c r="DV1056" s="373"/>
      <c r="DW1056" s="4891">
        <f t="shared" si="2768"/>
        <v>0</v>
      </c>
      <c r="DX1056" s="372"/>
      <c r="DY1056" s="154">
        <f t="shared" si="2783"/>
        <v>0</v>
      </c>
      <c r="DZ1056" s="373"/>
      <c r="EA1056" s="154">
        <f t="shared" si="2769"/>
        <v>0</v>
      </c>
      <c r="EB1056" s="373"/>
      <c r="EC1056" s="269">
        <f t="shared" si="2770"/>
        <v>0</v>
      </c>
      <c r="ED1056" s="376"/>
      <c r="EE1056" s="822">
        <f t="shared" si="2771"/>
        <v>0</v>
      </c>
      <c r="EF1056" s="377"/>
      <c r="EG1056" s="273"/>
      <c r="EH1056" s="274"/>
      <c r="EI1056" s="275"/>
      <c r="EJ1056" s="276"/>
      <c r="EK1056" s="275"/>
      <c r="EL1056" s="277"/>
      <c r="EM1056" s="278" t="str">
        <f t="shared" si="2772"/>
        <v xml:space="preserve"> </v>
      </c>
      <c r="EN1056" s="372"/>
      <c r="EO1056" s="155">
        <f t="shared" si="2784"/>
        <v>0</v>
      </c>
      <c r="EP1056" s="373"/>
      <c r="ER1056" s="194"/>
      <c r="ET1056" s="154" t="str">
        <f t="shared" si="2596"/>
        <v>-</v>
      </c>
      <c r="EU1056" s="373"/>
      <c r="EV1056" s="154" t="str">
        <f t="shared" si="2597"/>
        <v>-</v>
      </c>
      <c r="EW1056" s="373"/>
      <c r="EX1056" s="154"/>
      <c r="EY1056" s="367"/>
      <c r="EZ1056" s="154"/>
      <c r="FA1056" s="367"/>
      <c r="FB1056" s="154"/>
      <c r="FC1056" s="367"/>
      <c r="FD1056" s="154"/>
      <c r="FE1056" s="367"/>
      <c r="FF1056" s="155"/>
      <c r="FG1056" s="367"/>
      <c r="FH1056" s="154"/>
      <c r="FI1056" s="367"/>
      <c r="FJ1056" s="154" t="str">
        <f t="shared" si="1662"/>
        <v>-</v>
      </c>
      <c r="FK1056" s="373"/>
      <c r="FL1056" s="155" t="str">
        <f t="shared" si="2598"/>
        <v>-</v>
      </c>
      <c r="FM1056" s="279"/>
      <c r="FN1056" s="1184"/>
      <c r="FO1056" s="280"/>
      <c r="FP1056" s="281"/>
      <c r="FQ1056" s="282"/>
      <c r="FS1056" s="281"/>
      <c r="FT1056" s="282"/>
    </row>
    <row r="1057" spans="1:176" ht="18.600000000000001" customHeight="1">
      <c r="A1057" s="228">
        <f t="shared" si="2753"/>
        <v>1047</v>
      </c>
      <c r="B1057" s="343" t="str">
        <f t="shared" si="2774"/>
        <v>4IE</v>
      </c>
      <c r="C1057" s="7609">
        <v>46388</v>
      </c>
      <c r="D1057" s="8036" t="s">
        <v>623</v>
      </c>
      <c r="E1057" s="8035" t="s">
        <v>2611</v>
      </c>
      <c r="F1057" s="1564"/>
      <c r="G1057" s="1263"/>
      <c r="H1057" s="1330" t="s">
        <v>631</v>
      </c>
      <c r="I1057" s="1264" t="s">
        <v>2612</v>
      </c>
      <c r="J1057" s="1264"/>
      <c r="K1057" s="599" t="s">
        <v>97</v>
      </c>
      <c r="L1057" s="600"/>
      <c r="M1057" s="6250"/>
      <c r="N1057" s="353"/>
      <c r="O1057" s="6250"/>
      <c r="P1057" s="353"/>
      <c r="Q1057" s="6275"/>
      <c r="R1057" s="353"/>
      <c r="S1057" s="6250"/>
      <c r="T1057" s="353"/>
      <c r="U1057" s="355"/>
      <c r="V1057" s="353"/>
      <c r="W1057" s="356"/>
      <c r="X1057" s="357"/>
      <c r="Y1057" s="979" t="s">
        <v>2610</v>
      </c>
      <c r="Z1057" s="979"/>
      <c r="AA1057" s="602"/>
      <c r="AB1057" s="979"/>
      <c r="AC1057" s="602"/>
      <c r="AD1057" s="361"/>
      <c r="AE1057" s="362">
        <v>19</v>
      </c>
      <c r="AF1057" s="363" t="str">
        <f t="shared" si="1081"/>
        <v>4IE</v>
      </c>
      <c r="AG1057" s="364"/>
      <c r="AH1057" s="364"/>
      <c r="AI1057" s="364"/>
      <c r="AJ1057" s="364"/>
      <c r="AK1057" s="364"/>
      <c r="AL1057" s="364"/>
      <c r="AM1057" s="364"/>
      <c r="AN1057" s="364"/>
      <c r="AO1057" s="364"/>
      <c r="AP1057" s="363"/>
      <c r="AQ1057" s="255"/>
      <c r="AR1057" s="255"/>
      <c r="AS1057" s="255"/>
      <c r="AT1057" s="255"/>
      <c r="AU1057" s="2843">
        <f t="shared" si="2775"/>
        <v>0</v>
      </c>
      <c r="AV1057" s="4008">
        <f t="shared" si="2776"/>
        <v>0</v>
      </c>
      <c r="AW1057" s="590">
        <f t="shared" si="2599"/>
        <v>1</v>
      </c>
      <c r="AX1057" s="369"/>
      <c r="AY1057" s="154">
        <f t="shared" si="2618"/>
        <v>1</v>
      </c>
      <c r="AZ1057" s="367"/>
      <c r="BA1057" s="154">
        <f t="shared" si="2619"/>
        <v>1</v>
      </c>
      <c r="BB1057" s="367"/>
      <c r="BC1057" s="368" t="str">
        <f t="shared" si="2600"/>
        <v>-</v>
      </c>
      <c r="BD1057" s="369"/>
      <c r="BE1057" s="4599" t="str">
        <f t="shared" si="2601"/>
        <v>-</v>
      </c>
      <c r="BF1057" s="367"/>
      <c r="BG1057" s="368">
        <f t="shared" si="2602"/>
        <v>1</v>
      </c>
      <c r="BH1057" s="367"/>
      <c r="BI1057" s="154">
        <f t="shared" si="2576"/>
        <v>1</v>
      </c>
      <c r="BJ1057" s="367"/>
      <c r="BK1057" s="154">
        <f t="shared" si="1417"/>
        <v>1</v>
      </c>
      <c r="BL1057" s="367"/>
      <c r="BM1057" s="154">
        <f t="shared" si="1418"/>
        <v>1</v>
      </c>
      <c r="BN1057" s="367"/>
      <c r="BO1057" s="155" t="str">
        <f t="shared" si="2577"/>
        <v>-</v>
      </c>
      <c r="BP1057" s="367"/>
      <c r="BQ1057" s="154" t="str">
        <f t="shared" si="2578"/>
        <v>-</v>
      </c>
      <c r="BR1057" s="369"/>
      <c r="BS1057" s="154" t="str">
        <f t="shared" si="1420"/>
        <v>-</v>
      </c>
      <c r="BT1057" s="369"/>
      <c r="BU1057" s="154" t="str">
        <f t="shared" si="1421"/>
        <v>-</v>
      </c>
      <c r="BV1057" s="369"/>
      <c r="BW1057" s="154" t="str">
        <f t="shared" si="1422"/>
        <v>-</v>
      </c>
      <c r="BX1057" s="367"/>
      <c r="BY1057" s="154" t="str">
        <f t="shared" si="1423"/>
        <v>-</v>
      </c>
      <c r="BZ1057" s="369"/>
      <c r="CA1057" s="154" t="str">
        <f t="shared" si="1424"/>
        <v>-</v>
      </c>
      <c r="CB1057" s="367"/>
      <c r="CC1057" s="154" t="str">
        <f t="shared" si="1425"/>
        <v>-</v>
      </c>
      <c r="CD1057" s="367"/>
      <c r="CE1057" s="2850" t="str">
        <f t="shared" si="2579"/>
        <v>-</v>
      </c>
      <c r="CF1057" s="2846"/>
      <c r="CG1057" s="2855" t="str">
        <f t="shared" si="2580"/>
        <v>-</v>
      </c>
      <c r="CH1057" s="2851"/>
      <c r="CI1057" s="2850" t="str">
        <f t="shared" si="1092"/>
        <v>-</v>
      </c>
      <c r="CJ1057" s="2846"/>
      <c r="CK1057" s="2850" t="str">
        <f t="shared" si="1093"/>
        <v>-</v>
      </c>
      <c r="CL1057" s="2851"/>
      <c r="CM1057" s="2850" t="str">
        <f t="shared" si="2581"/>
        <v>-</v>
      </c>
      <c r="CN1057" s="2851"/>
      <c r="CO1057" s="2855" t="str">
        <f t="shared" si="1094"/>
        <v>-</v>
      </c>
      <c r="CP1057" s="2851"/>
      <c r="CQ1057" s="2855" t="str">
        <f t="shared" si="1095"/>
        <v>-</v>
      </c>
      <c r="CR1057" s="2851"/>
      <c r="CS1057" s="2850" t="str">
        <f t="shared" si="2582"/>
        <v>-</v>
      </c>
      <c r="CT1057" s="2851"/>
      <c r="CU1057" s="2855"/>
      <c r="CV1057" s="2851"/>
      <c r="CW1057" s="2850" t="str">
        <f t="shared" si="2583"/>
        <v>-</v>
      </c>
      <c r="CX1057" s="2851"/>
      <c r="CY1057" s="2855" t="str">
        <f t="shared" si="1096"/>
        <v>-</v>
      </c>
      <c r="CZ1057" s="2851"/>
      <c r="DA1057" s="154" t="str">
        <f t="shared" si="2584"/>
        <v>-</v>
      </c>
      <c r="DB1057" s="369"/>
      <c r="DC1057" s="155" t="str">
        <f t="shared" si="1097"/>
        <v>-</v>
      </c>
      <c r="DD1057" s="367"/>
      <c r="DE1057" s="374">
        <f t="shared" si="2766"/>
        <v>0</v>
      </c>
      <c r="DF1057" s="373"/>
      <c r="DG1057" s="818">
        <f t="shared" si="2773"/>
        <v>0</v>
      </c>
      <c r="DH1057" s="372"/>
      <c r="DI1057" s="267">
        <f t="shared" si="2767"/>
        <v>0</v>
      </c>
      <c r="DJ1057" s="373"/>
      <c r="DK1057" s="374">
        <f t="shared" si="2777"/>
        <v>0</v>
      </c>
      <c r="DL1057" s="373"/>
      <c r="DM1057" s="375">
        <f t="shared" si="2778"/>
        <v>0</v>
      </c>
      <c r="DN1057" s="373"/>
      <c r="DO1057" s="155">
        <f t="shared" si="2779"/>
        <v>0</v>
      </c>
      <c r="DP1057" s="372"/>
      <c r="DQ1057" s="155">
        <f t="shared" si="2780"/>
        <v>0</v>
      </c>
      <c r="DR1057" s="373"/>
      <c r="DS1057" s="155">
        <f t="shared" si="2781"/>
        <v>0</v>
      </c>
      <c r="DT1057" s="372"/>
      <c r="DU1057" s="155">
        <f t="shared" si="2782"/>
        <v>0</v>
      </c>
      <c r="DV1057" s="373"/>
      <c r="DW1057" s="4891">
        <f t="shared" si="2768"/>
        <v>0</v>
      </c>
      <c r="DX1057" s="372"/>
      <c r="DY1057" s="154">
        <f t="shared" si="2783"/>
        <v>0</v>
      </c>
      <c r="DZ1057" s="373"/>
      <c r="EA1057" s="154">
        <f t="shared" si="2769"/>
        <v>0</v>
      </c>
      <c r="EB1057" s="373"/>
      <c r="EC1057" s="269">
        <f t="shared" si="2770"/>
        <v>0</v>
      </c>
      <c r="ED1057" s="376"/>
      <c r="EE1057" s="822">
        <f t="shared" si="2771"/>
        <v>0</v>
      </c>
      <c r="EF1057" s="377"/>
      <c r="EG1057" s="273"/>
      <c r="EH1057" s="274"/>
      <c r="EI1057" s="275"/>
      <c r="EJ1057" s="276"/>
      <c r="EK1057" s="275"/>
      <c r="EL1057" s="277"/>
      <c r="EM1057" s="278" t="str">
        <f t="shared" si="2772"/>
        <v xml:space="preserve"> </v>
      </c>
      <c r="EN1057" s="372"/>
      <c r="EO1057" s="155">
        <f t="shared" si="2784"/>
        <v>0</v>
      </c>
      <c r="EP1057" s="373"/>
      <c r="ER1057" s="194"/>
      <c r="ET1057" s="154" t="str">
        <f t="shared" si="2596"/>
        <v>-</v>
      </c>
      <c r="EU1057" s="373"/>
      <c r="EV1057" s="154" t="str">
        <f t="shared" si="2597"/>
        <v>-</v>
      </c>
      <c r="EW1057" s="373"/>
      <c r="EX1057" s="154"/>
      <c r="EY1057" s="367"/>
      <c r="EZ1057" s="154"/>
      <c r="FA1057" s="367"/>
      <c r="FB1057" s="154"/>
      <c r="FC1057" s="367"/>
      <c r="FD1057" s="154"/>
      <c r="FE1057" s="367"/>
      <c r="FF1057" s="155"/>
      <c r="FG1057" s="367"/>
      <c r="FH1057" s="154"/>
      <c r="FI1057" s="367"/>
      <c r="FJ1057" s="154" t="str">
        <f t="shared" si="1662"/>
        <v>-</v>
      </c>
      <c r="FK1057" s="373"/>
      <c r="FL1057" s="155" t="str">
        <f t="shared" si="2598"/>
        <v>-</v>
      </c>
      <c r="FM1057" s="279"/>
      <c r="FN1057" s="1184"/>
      <c r="FO1057" s="280"/>
      <c r="FP1057" s="281"/>
      <c r="FQ1057" s="282"/>
      <c r="FS1057" s="281"/>
      <c r="FT1057" s="282"/>
    </row>
    <row r="1058" spans="1:176" ht="18.600000000000001" customHeight="1">
      <c r="A1058" s="228">
        <f t="shared" si="2753"/>
        <v>1048</v>
      </c>
      <c r="B1058" s="343" t="str">
        <f t="shared" si="2774"/>
        <v>4IE</v>
      </c>
      <c r="C1058" s="1008">
        <v>46419</v>
      </c>
      <c r="D1058" s="8036" t="s">
        <v>623</v>
      </c>
      <c r="E1058" s="8035" t="s">
        <v>2613</v>
      </c>
      <c r="F1058" s="1564"/>
      <c r="G1058" s="1263"/>
      <c r="H1058" s="1330" t="s">
        <v>631</v>
      </c>
      <c r="I1058" s="1264"/>
      <c r="J1058" s="1264"/>
      <c r="K1058" s="599" t="s">
        <v>97</v>
      </c>
      <c r="L1058" s="600"/>
      <c r="M1058" s="5636"/>
      <c r="N1058" s="353"/>
      <c r="O1058" s="5636"/>
      <c r="P1058" s="353"/>
      <c r="Q1058" s="6286"/>
      <c r="R1058" s="353"/>
      <c r="S1058" s="5636"/>
      <c r="T1058" s="353"/>
      <c r="U1058" s="355"/>
      <c r="V1058" s="353"/>
      <c r="W1058" s="356"/>
      <c r="X1058" s="357"/>
      <c r="Y1058" s="979" t="s">
        <v>2610</v>
      </c>
      <c r="Z1058" s="979"/>
      <c r="AA1058" s="602"/>
      <c r="AB1058" s="979"/>
      <c r="AC1058" s="602"/>
      <c r="AD1058" s="361"/>
      <c r="AE1058" s="362">
        <v>19</v>
      </c>
      <c r="AF1058" s="363" t="str">
        <f t="shared" si="1081"/>
        <v>4IE</v>
      </c>
      <c r="AG1058" s="364"/>
      <c r="AH1058" s="364"/>
      <c r="AI1058" s="364"/>
      <c r="AJ1058" s="364"/>
      <c r="AK1058" s="364"/>
      <c r="AL1058" s="364"/>
      <c r="AM1058" s="364"/>
      <c r="AN1058" s="364"/>
      <c r="AO1058" s="364"/>
      <c r="AP1058" s="363"/>
      <c r="AQ1058" s="255"/>
      <c r="AR1058" s="255"/>
      <c r="AS1058" s="255"/>
      <c r="AT1058" s="255"/>
      <c r="AU1058" s="2843">
        <f t="shared" si="2775"/>
        <v>0</v>
      </c>
      <c r="AV1058" s="4008">
        <f t="shared" si="2776"/>
        <v>0</v>
      </c>
      <c r="AW1058" s="590">
        <f t="shared" si="2599"/>
        <v>1</v>
      </c>
      <c r="AX1058" s="369"/>
      <c r="AY1058" s="154">
        <f t="shared" si="2618"/>
        <v>1</v>
      </c>
      <c r="AZ1058" s="367"/>
      <c r="BA1058" s="154">
        <f t="shared" si="2619"/>
        <v>1</v>
      </c>
      <c r="BB1058" s="367"/>
      <c r="BC1058" s="368" t="str">
        <f t="shared" si="2600"/>
        <v>-</v>
      </c>
      <c r="BD1058" s="369"/>
      <c r="BE1058" s="4599" t="str">
        <f t="shared" si="2601"/>
        <v>-</v>
      </c>
      <c r="BF1058" s="367"/>
      <c r="BG1058" s="368">
        <f t="shared" si="2602"/>
        <v>1</v>
      </c>
      <c r="BH1058" s="367"/>
      <c r="BI1058" s="154">
        <f t="shared" si="2576"/>
        <v>1</v>
      </c>
      <c r="BJ1058" s="367"/>
      <c r="BK1058" s="154">
        <f t="shared" si="1417"/>
        <v>1</v>
      </c>
      <c r="BL1058" s="367"/>
      <c r="BM1058" s="154">
        <f t="shared" si="1418"/>
        <v>1</v>
      </c>
      <c r="BN1058" s="367"/>
      <c r="BO1058" s="155" t="str">
        <f t="shared" si="2577"/>
        <v>-</v>
      </c>
      <c r="BP1058" s="367"/>
      <c r="BQ1058" s="154" t="str">
        <f t="shared" si="2578"/>
        <v>-</v>
      </c>
      <c r="BR1058" s="369"/>
      <c r="BS1058" s="154" t="str">
        <f t="shared" si="1420"/>
        <v>-</v>
      </c>
      <c r="BT1058" s="369"/>
      <c r="BU1058" s="154" t="str">
        <f t="shared" si="1421"/>
        <v>-</v>
      </c>
      <c r="BV1058" s="369"/>
      <c r="BW1058" s="154" t="str">
        <f t="shared" si="1422"/>
        <v>-</v>
      </c>
      <c r="BX1058" s="367"/>
      <c r="BY1058" s="154" t="str">
        <f t="shared" si="1423"/>
        <v>-</v>
      </c>
      <c r="BZ1058" s="369"/>
      <c r="CA1058" s="154" t="str">
        <f t="shared" si="1424"/>
        <v>-</v>
      </c>
      <c r="CB1058" s="367"/>
      <c r="CC1058" s="154" t="str">
        <f t="shared" si="1425"/>
        <v>-</v>
      </c>
      <c r="CD1058" s="367"/>
      <c r="CE1058" s="2850" t="str">
        <f t="shared" si="2579"/>
        <v>-</v>
      </c>
      <c r="CF1058" s="2846"/>
      <c r="CG1058" s="2855" t="str">
        <f t="shared" si="2580"/>
        <v>-</v>
      </c>
      <c r="CH1058" s="2851"/>
      <c r="CI1058" s="2850" t="str">
        <f t="shared" si="1092"/>
        <v>-</v>
      </c>
      <c r="CJ1058" s="2846"/>
      <c r="CK1058" s="2850" t="str">
        <f t="shared" si="1093"/>
        <v>-</v>
      </c>
      <c r="CL1058" s="2851"/>
      <c r="CM1058" s="2850" t="str">
        <f t="shared" si="2581"/>
        <v>-</v>
      </c>
      <c r="CN1058" s="2851"/>
      <c r="CO1058" s="2855" t="str">
        <f t="shared" si="1094"/>
        <v>-</v>
      </c>
      <c r="CP1058" s="2851"/>
      <c r="CQ1058" s="2855" t="str">
        <f t="shared" si="1095"/>
        <v>-</v>
      </c>
      <c r="CR1058" s="2851"/>
      <c r="CS1058" s="2850" t="str">
        <f t="shared" si="2582"/>
        <v>-</v>
      </c>
      <c r="CT1058" s="2851"/>
      <c r="CU1058" s="2855"/>
      <c r="CV1058" s="2851"/>
      <c r="CW1058" s="2850" t="str">
        <f t="shared" si="2583"/>
        <v>-</v>
      </c>
      <c r="CX1058" s="2851"/>
      <c r="CY1058" s="2855" t="str">
        <f t="shared" si="1096"/>
        <v>-</v>
      </c>
      <c r="CZ1058" s="2851"/>
      <c r="DA1058" s="154" t="str">
        <f t="shared" si="2584"/>
        <v>-</v>
      </c>
      <c r="DB1058" s="369"/>
      <c r="DC1058" s="155" t="str">
        <f t="shared" si="1097"/>
        <v>-</v>
      </c>
      <c r="DD1058" s="367"/>
      <c r="DE1058" s="374">
        <f t="shared" si="2766"/>
        <v>0</v>
      </c>
      <c r="DF1058" s="373"/>
      <c r="DG1058" s="818">
        <f t="shared" si="2773"/>
        <v>0</v>
      </c>
      <c r="DH1058" s="372"/>
      <c r="DI1058" s="267">
        <f t="shared" si="2767"/>
        <v>0</v>
      </c>
      <c r="DJ1058" s="373"/>
      <c r="DK1058" s="374">
        <f t="shared" si="2777"/>
        <v>0</v>
      </c>
      <c r="DL1058" s="373"/>
      <c r="DM1058" s="375">
        <f t="shared" si="2778"/>
        <v>0</v>
      </c>
      <c r="DN1058" s="373"/>
      <c r="DO1058" s="155">
        <f t="shared" si="2779"/>
        <v>0</v>
      </c>
      <c r="DP1058" s="372"/>
      <c r="DQ1058" s="155">
        <f t="shared" si="2780"/>
        <v>0</v>
      </c>
      <c r="DR1058" s="373"/>
      <c r="DS1058" s="155">
        <f t="shared" si="2781"/>
        <v>0</v>
      </c>
      <c r="DT1058" s="372"/>
      <c r="DU1058" s="155">
        <f t="shared" si="2782"/>
        <v>0</v>
      </c>
      <c r="DV1058" s="373"/>
      <c r="DW1058" s="4891">
        <f>IF(AN1058=1,1,0)</f>
        <v>0</v>
      </c>
      <c r="DX1058" s="372"/>
      <c r="DY1058" s="154">
        <f t="shared" si="2783"/>
        <v>0</v>
      </c>
      <c r="DZ1058" s="373"/>
      <c r="EA1058" s="154">
        <f t="shared" si="2769"/>
        <v>0</v>
      </c>
      <c r="EB1058" s="373"/>
      <c r="EC1058" s="269">
        <f t="shared" si="2770"/>
        <v>0</v>
      </c>
      <c r="ED1058" s="376"/>
      <c r="EE1058" s="822">
        <f t="shared" si="2771"/>
        <v>0</v>
      </c>
      <c r="EF1058" s="377"/>
      <c r="EG1058" s="273"/>
      <c r="EH1058" s="274"/>
      <c r="EI1058" s="275"/>
      <c r="EJ1058" s="276"/>
      <c r="EK1058" s="275"/>
      <c r="EL1058" s="277"/>
      <c r="EM1058" s="278" t="str">
        <f t="shared" si="2772"/>
        <v xml:space="preserve"> </v>
      </c>
      <c r="EN1058" s="372"/>
      <c r="EO1058" s="155">
        <f t="shared" si="2784"/>
        <v>0</v>
      </c>
      <c r="EP1058" s="373"/>
      <c r="ER1058" s="194"/>
      <c r="ET1058" s="154" t="str">
        <f t="shared" si="2596"/>
        <v>-</v>
      </c>
      <c r="EU1058" s="373"/>
      <c r="EV1058" s="154" t="str">
        <f t="shared" si="2597"/>
        <v>-</v>
      </c>
      <c r="EW1058" s="373"/>
      <c r="EX1058" s="154"/>
      <c r="EY1058" s="367"/>
      <c r="EZ1058" s="154"/>
      <c r="FA1058" s="367"/>
      <c r="FB1058" s="154"/>
      <c r="FC1058" s="367"/>
      <c r="FD1058" s="154"/>
      <c r="FE1058" s="367"/>
      <c r="FF1058" s="155"/>
      <c r="FG1058" s="367"/>
      <c r="FH1058" s="154"/>
      <c r="FI1058" s="367"/>
      <c r="FJ1058" s="154" t="str">
        <f t="shared" si="1662"/>
        <v>-</v>
      </c>
      <c r="FK1058" s="373"/>
      <c r="FL1058" s="155" t="str">
        <f t="shared" si="2598"/>
        <v>-</v>
      </c>
      <c r="FM1058" s="279"/>
      <c r="FN1058" s="1184"/>
      <c r="FO1058" s="280"/>
      <c r="FP1058" s="281"/>
      <c r="FQ1058" s="282"/>
      <c r="FS1058" s="281"/>
      <c r="FT1058" s="282"/>
    </row>
    <row r="1059" spans="1:176" ht="18.600000000000001" customHeight="1">
      <c r="A1059" s="228">
        <f t="shared" si="2753"/>
        <v>1049</v>
      </c>
      <c r="B1059" s="343" t="str">
        <f t="shared" si="2774"/>
        <v>4IE</v>
      </c>
      <c r="C1059" s="1008">
        <v>46419</v>
      </c>
      <c r="D1059" s="8036" t="s">
        <v>494</v>
      </c>
      <c r="E1059" s="8035" t="s">
        <v>2614</v>
      </c>
      <c r="F1059" s="1564"/>
      <c r="G1059" s="1263"/>
      <c r="H1059" s="1330" t="s">
        <v>631</v>
      </c>
      <c r="I1059" s="1264"/>
      <c r="J1059" s="1264"/>
      <c r="K1059" s="599" t="s">
        <v>97</v>
      </c>
      <c r="L1059" s="600"/>
      <c r="M1059" s="6275"/>
      <c r="N1059" s="353"/>
      <c r="O1059" s="6275"/>
      <c r="P1059" s="353"/>
      <c r="Q1059" s="354"/>
      <c r="R1059" s="353"/>
      <c r="S1059" s="6275"/>
      <c r="T1059" s="353"/>
      <c r="U1059" s="355"/>
      <c r="V1059" s="353"/>
      <c r="W1059" s="356"/>
      <c r="X1059" s="357"/>
      <c r="Y1059" s="979" t="s">
        <v>2610</v>
      </c>
      <c r="Z1059" s="979"/>
      <c r="AA1059" s="602"/>
      <c r="AB1059" s="979"/>
      <c r="AC1059" s="251"/>
      <c r="AD1059" s="361"/>
      <c r="AE1059" s="362">
        <v>20</v>
      </c>
      <c r="AF1059" s="363" t="str">
        <f t="shared" si="1081"/>
        <v>4IE</v>
      </c>
      <c r="AG1059" s="364"/>
      <c r="AH1059" s="364"/>
      <c r="AI1059" s="364"/>
      <c r="AJ1059" s="364"/>
      <c r="AK1059" s="364"/>
      <c r="AL1059" s="364"/>
      <c r="AM1059" s="364"/>
      <c r="AN1059" s="364"/>
      <c r="AO1059" s="364"/>
      <c r="AP1059" s="363"/>
      <c r="AQ1059" s="255"/>
      <c r="AR1059" s="255"/>
      <c r="AS1059" s="255"/>
      <c r="AT1059" s="255"/>
      <c r="AU1059" s="2843">
        <f t="shared" si="2775"/>
        <v>0</v>
      </c>
      <c r="AV1059" s="4008">
        <f t="shared" si="2776"/>
        <v>0</v>
      </c>
      <c r="AW1059" s="590">
        <f t="shared" si="2599"/>
        <v>1</v>
      </c>
      <c r="AX1059" s="369"/>
      <c r="AY1059" s="154">
        <f t="shared" si="2618"/>
        <v>1</v>
      </c>
      <c r="AZ1059" s="367"/>
      <c r="BA1059" s="154">
        <f t="shared" si="2619"/>
        <v>1</v>
      </c>
      <c r="BB1059" s="367"/>
      <c r="BC1059" s="368" t="str">
        <f t="shared" si="2600"/>
        <v>-</v>
      </c>
      <c r="BD1059" s="369"/>
      <c r="BE1059" s="4599" t="str">
        <f t="shared" si="2601"/>
        <v>-</v>
      </c>
      <c r="BF1059" s="367"/>
      <c r="BG1059" s="368">
        <f t="shared" si="2602"/>
        <v>1</v>
      </c>
      <c r="BH1059" s="367"/>
      <c r="BI1059" s="154">
        <f t="shared" si="2576"/>
        <v>1</v>
      </c>
      <c r="BJ1059" s="367"/>
      <c r="BK1059" s="154">
        <f t="shared" si="1417"/>
        <v>1</v>
      </c>
      <c r="BL1059" s="367"/>
      <c r="BM1059" s="154">
        <f t="shared" si="1418"/>
        <v>1</v>
      </c>
      <c r="BN1059" s="367"/>
      <c r="BO1059" s="155" t="str">
        <f t="shared" si="2577"/>
        <v>-</v>
      </c>
      <c r="BP1059" s="367"/>
      <c r="BQ1059" s="154" t="str">
        <f t="shared" si="2578"/>
        <v>-</v>
      </c>
      <c r="BR1059" s="369"/>
      <c r="BS1059" s="154" t="str">
        <f t="shared" si="1420"/>
        <v>-</v>
      </c>
      <c r="BT1059" s="369"/>
      <c r="BU1059" s="154" t="str">
        <f t="shared" si="1421"/>
        <v>-</v>
      </c>
      <c r="BV1059" s="369"/>
      <c r="BW1059" s="154" t="str">
        <f t="shared" si="1422"/>
        <v>-</v>
      </c>
      <c r="BX1059" s="367"/>
      <c r="BY1059" s="154" t="str">
        <f t="shared" si="1423"/>
        <v>-</v>
      </c>
      <c r="BZ1059" s="369"/>
      <c r="CA1059" s="154" t="str">
        <f t="shared" si="1424"/>
        <v>-</v>
      </c>
      <c r="CB1059" s="367"/>
      <c r="CC1059" s="154" t="str">
        <f t="shared" si="1425"/>
        <v>-</v>
      </c>
      <c r="CD1059" s="367"/>
      <c r="CE1059" s="2850" t="str">
        <f t="shared" si="2579"/>
        <v>-</v>
      </c>
      <c r="CF1059" s="2846"/>
      <c r="CG1059" s="2855" t="str">
        <f t="shared" si="2580"/>
        <v>-</v>
      </c>
      <c r="CH1059" s="2851"/>
      <c r="CI1059" s="2850" t="str">
        <f t="shared" si="1092"/>
        <v>-</v>
      </c>
      <c r="CJ1059" s="2846"/>
      <c r="CK1059" s="2850" t="str">
        <f t="shared" si="1093"/>
        <v>-</v>
      </c>
      <c r="CL1059" s="2851"/>
      <c r="CM1059" s="2850" t="str">
        <f t="shared" si="2581"/>
        <v>-</v>
      </c>
      <c r="CN1059" s="2851"/>
      <c r="CO1059" s="2855" t="str">
        <f t="shared" si="1094"/>
        <v>-</v>
      </c>
      <c r="CP1059" s="2851"/>
      <c r="CQ1059" s="2855" t="str">
        <f t="shared" si="1095"/>
        <v>-</v>
      </c>
      <c r="CR1059" s="2851"/>
      <c r="CS1059" s="2850" t="str">
        <f t="shared" si="2582"/>
        <v>-</v>
      </c>
      <c r="CT1059" s="2851"/>
      <c r="CU1059" s="2855"/>
      <c r="CV1059" s="2851"/>
      <c r="CW1059" s="2850" t="str">
        <f t="shared" si="2583"/>
        <v>-</v>
      </c>
      <c r="CX1059" s="2851"/>
      <c r="CY1059" s="2855" t="str">
        <f t="shared" si="1096"/>
        <v>-</v>
      </c>
      <c r="CZ1059" s="2851"/>
      <c r="DA1059" s="154" t="str">
        <f t="shared" si="2584"/>
        <v>-</v>
      </c>
      <c r="DB1059" s="369"/>
      <c r="DC1059" s="155" t="str">
        <f t="shared" si="1097"/>
        <v>-</v>
      </c>
      <c r="DD1059" s="367"/>
      <c r="DE1059" s="374">
        <f t="shared" si="2766"/>
        <v>0</v>
      </c>
      <c r="DF1059" s="373"/>
      <c r="DG1059" s="818">
        <f t="shared" si="2773"/>
        <v>0</v>
      </c>
      <c r="DH1059" s="372"/>
      <c r="DI1059" s="267">
        <f t="shared" si="2767"/>
        <v>0</v>
      </c>
      <c r="DJ1059" s="373"/>
      <c r="DK1059" s="374">
        <f t="shared" si="2777"/>
        <v>0</v>
      </c>
      <c r="DL1059" s="373"/>
      <c r="DM1059" s="375">
        <f t="shared" si="2778"/>
        <v>0</v>
      </c>
      <c r="DN1059" s="373"/>
      <c r="DO1059" s="155">
        <f t="shared" si="2779"/>
        <v>0</v>
      </c>
      <c r="DP1059" s="372"/>
      <c r="DQ1059" s="155">
        <f t="shared" si="2780"/>
        <v>0</v>
      </c>
      <c r="DR1059" s="373"/>
      <c r="DS1059" s="155">
        <f t="shared" si="2781"/>
        <v>0</v>
      </c>
      <c r="DT1059" s="372"/>
      <c r="DU1059" s="155">
        <f t="shared" si="2782"/>
        <v>0</v>
      </c>
      <c r="DV1059" s="373"/>
      <c r="DW1059" s="4891">
        <f t="shared" ref="DW1059:DW1066" si="2785">IF(AN1059=1,1,0)</f>
        <v>0</v>
      </c>
      <c r="DX1059" s="372"/>
      <c r="DY1059" s="154">
        <f t="shared" si="2783"/>
        <v>0</v>
      </c>
      <c r="DZ1059" s="373"/>
      <c r="EA1059" s="154">
        <f t="shared" si="2769"/>
        <v>0</v>
      </c>
      <c r="EB1059" s="373"/>
      <c r="EC1059" s="269">
        <f t="shared" si="2770"/>
        <v>0</v>
      </c>
      <c r="ED1059" s="376"/>
      <c r="EE1059" s="822">
        <f t="shared" si="2771"/>
        <v>0</v>
      </c>
      <c r="EF1059" s="377"/>
      <c r="EG1059" s="273"/>
      <c r="EH1059" s="274"/>
      <c r="EI1059" s="275"/>
      <c r="EJ1059" s="276"/>
      <c r="EK1059" s="275"/>
      <c r="EL1059" s="277"/>
      <c r="EM1059" s="278" t="str">
        <f t="shared" si="2772"/>
        <v xml:space="preserve"> </v>
      </c>
      <c r="EN1059" s="372"/>
      <c r="EO1059" s="155">
        <f t="shared" si="2784"/>
        <v>0</v>
      </c>
      <c r="EP1059" s="373"/>
      <c r="ER1059" s="194"/>
      <c r="ET1059" s="154" t="str">
        <f t="shared" si="2596"/>
        <v>-</v>
      </c>
      <c r="EU1059" s="373"/>
      <c r="EV1059" s="154" t="str">
        <f t="shared" si="2597"/>
        <v>-</v>
      </c>
      <c r="EW1059" s="373"/>
      <c r="EX1059" s="154"/>
      <c r="EY1059" s="367"/>
      <c r="EZ1059" s="154"/>
      <c r="FA1059" s="367"/>
      <c r="FB1059" s="154"/>
      <c r="FC1059" s="367"/>
      <c r="FD1059" s="154"/>
      <c r="FE1059" s="367"/>
      <c r="FF1059" s="155"/>
      <c r="FG1059" s="367"/>
      <c r="FH1059" s="154"/>
      <c r="FI1059" s="367"/>
      <c r="FJ1059" s="154" t="str">
        <f t="shared" si="1662"/>
        <v>-</v>
      </c>
      <c r="FK1059" s="373"/>
      <c r="FL1059" s="155" t="str">
        <f t="shared" si="2598"/>
        <v>-</v>
      </c>
      <c r="FM1059" s="279"/>
      <c r="FN1059" s="1184"/>
      <c r="FO1059" s="280"/>
      <c r="FP1059" s="281"/>
      <c r="FQ1059" s="282"/>
      <c r="FS1059" s="281"/>
      <c r="FT1059" s="282"/>
    </row>
    <row r="1060" spans="1:176" ht="18.600000000000001" customHeight="1">
      <c r="A1060" s="228">
        <f t="shared" si="2753"/>
        <v>1050</v>
      </c>
      <c r="B1060" s="343" t="str">
        <f t="shared" si="2774"/>
        <v>　</v>
      </c>
      <c r="C1060" s="6242"/>
      <c r="D1060" s="1261"/>
      <c r="E1060" s="1262"/>
      <c r="F1060" s="1564"/>
      <c r="G1060" s="1263"/>
      <c r="H1060" s="1330"/>
      <c r="I1060" s="1264"/>
      <c r="J1060" s="1264"/>
      <c r="K1060" s="599"/>
      <c r="L1060" s="600"/>
      <c r="M1060" s="6286"/>
      <c r="N1060" s="353"/>
      <c r="O1060" s="6286"/>
      <c r="P1060" s="353"/>
      <c r="Q1060" s="354"/>
      <c r="R1060" s="353"/>
      <c r="S1060" s="6286"/>
      <c r="T1060" s="353"/>
      <c r="U1060" s="355"/>
      <c r="V1060" s="353"/>
      <c r="W1060" s="356"/>
      <c r="X1060" s="357"/>
      <c r="Y1060" s="979"/>
      <c r="Z1060" s="979"/>
      <c r="AA1060" s="602"/>
      <c r="AB1060" s="979"/>
      <c r="AC1060" s="251"/>
      <c r="AD1060" s="361"/>
      <c r="AE1060" s="362"/>
      <c r="AF1060" s="363" t="str">
        <f t="shared" si="1081"/>
        <v>　</v>
      </c>
      <c r="AG1060" s="364"/>
      <c r="AH1060" s="364"/>
      <c r="AI1060" s="364"/>
      <c r="AJ1060" s="364"/>
      <c r="AK1060" s="364"/>
      <c r="AL1060" s="364"/>
      <c r="AM1060" s="364"/>
      <c r="AN1060" s="364"/>
      <c r="AO1060" s="364"/>
      <c r="AP1060" s="363"/>
      <c r="AQ1060" s="255"/>
      <c r="AR1060" s="255"/>
      <c r="AS1060" s="255"/>
      <c r="AT1060" s="255"/>
      <c r="AU1060" s="2843">
        <f t="shared" si="2775"/>
        <v>0</v>
      </c>
      <c r="AV1060" s="4008">
        <f t="shared" si="2776"/>
        <v>0</v>
      </c>
      <c r="AW1060" s="590" t="str">
        <f t="shared" si="2599"/>
        <v>　</v>
      </c>
      <c r="AX1060" s="369"/>
      <c r="AY1060" s="154" t="str">
        <f t="shared" si="2618"/>
        <v>　</v>
      </c>
      <c r="AZ1060" s="367"/>
      <c r="BA1060" s="154" t="str">
        <f t="shared" si="2619"/>
        <v>　</v>
      </c>
      <c r="BB1060" s="367"/>
      <c r="BC1060" s="368" t="str">
        <f t="shared" si="2600"/>
        <v>　</v>
      </c>
      <c r="BD1060" s="369"/>
      <c r="BE1060" s="4599" t="str">
        <f t="shared" si="2601"/>
        <v>　</v>
      </c>
      <c r="BF1060" s="367"/>
      <c r="BG1060" s="368" t="str">
        <f t="shared" si="2602"/>
        <v>　</v>
      </c>
      <c r="BH1060" s="367"/>
      <c r="BI1060" s="154" t="str">
        <f t="shared" si="2576"/>
        <v>　</v>
      </c>
      <c r="BJ1060" s="367"/>
      <c r="BK1060" s="154" t="str">
        <f t="shared" si="1417"/>
        <v>　</v>
      </c>
      <c r="BL1060" s="367"/>
      <c r="BM1060" s="154" t="str">
        <f t="shared" si="1418"/>
        <v>　</v>
      </c>
      <c r="BN1060" s="367"/>
      <c r="BO1060" s="155" t="str">
        <f t="shared" si="2577"/>
        <v>　</v>
      </c>
      <c r="BP1060" s="367"/>
      <c r="BQ1060" s="154" t="str">
        <f t="shared" si="2578"/>
        <v>　</v>
      </c>
      <c r="BR1060" s="369"/>
      <c r="BS1060" s="154" t="str">
        <f t="shared" si="1420"/>
        <v>　</v>
      </c>
      <c r="BT1060" s="369"/>
      <c r="BU1060" s="154" t="str">
        <f t="shared" si="1421"/>
        <v>　</v>
      </c>
      <c r="BV1060" s="369"/>
      <c r="BW1060" s="154" t="str">
        <f t="shared" si="1422"/>
        <v>　</v>
      </c>
      <c r="BX1060" s="367"/>
      <c r="BY1060" s="154" t="str">
        <f t="shared" si="1423"/>
        <v>　</v>
      </c>
      <c r="BZ1060" s="369"/>
      <c r="CA1060" s="154" t="str">
        <f t="shared" si="1424"/>
        <v>　</v>
      </c>
      <c r="CB1060" s="367"/>
      <c r="CC1060" s="154" t="str">
        <f t="shared" si="1425"/>
        <v>　</v>
      </c>
      <c r="CD1060" s="367"/>
      <c r="CE1060" s="2850" t="str">
        <f t="shared" si="2579"/>
        <v>　</v>
      </c>
      <c r="CF1060" s="2846"/>
      <c r="CG1060" s="2855" t="str">
        <f t="shared" si="2580"/>
        <v>　</v>
      </c>
      <c r="CH1060" s="2851"/>
      <c r="CI1060" s="2850" t="str">
        <f t="shared" si="1092"/>
        <v>　</v>
      </c>
      <c r="CJ1060" s="2846"/>
      <c r="CK1060" s="2850" t="str">
        <f t="shared" si="1093"/>
        <v>　</v>
      </c>
      <c r="CL1060" s="2851"/>
      <c r="CM1060" s="2850" t="str">
        <f t="shared" si="2581"/>
        <v>　</v>
      </c>
      <c r="CN1060" s="2851"/>
      <c r="CO1060" s="2855" t="str">
        <f t="shared" si="1094"/>
        <v>　</v>
      </c>
      <c r="CP1060" s="2851"/>
      <c r="CQ1060" s="2855" t="str">
        <f t="shared" si="1095"/>
        <v>　</v>
      </c>
      <c r="CR1060" s="2851"/>
      <c r="CS1060" s="2850" t="str">
        <f t="shared" si="2582"/>
        <v>　</v>
      </c>
      <c r="CT1060" s="2851"/>
      <c r="CU1060" s="2855"/>
      <c r="CV1060" s="2851"/>
      <c r="CW1060" s="2850" t="str">
        <f t="shared" si="2583"/>
        <v>　</v>
      </c>
      <c r="CX1060" s="2851"/>
      <c r="CY1060" s="2855" t="str">
        <f t="shared" si="1096"/>
        <v>　</v>
      </c>
      <c r="CZ1060" s="2851"/>
      <c r="DA1060" s="154" t="str">
        <f t="shared" si="2584"/>
        <v>　</v>
      </c>
      <c r="DB1060" s="369"/>
      <c r="DC1060" s="155" t="str">
        <f t="shared" si="1097"/>
        <v>　</v>
      </c>
      <c r="DD1060" s="367"/>
      <c r="DE1060" s="374">
        <f t="shared" si="2766"/>
        <v>0</v>
      </c>
      <c r="DF1060" s="373"/>
      <c r="DG1060" s="818">
        <f t="shared" si="2773"/>
        <v>0</v>
      </c>
      <c r="DH1060" s="372"/>
      <c r="DI1060" s="267">
        <f t="shared" si="2767"/>
        <v>0</v>
      </c>
      <c r="DJ1060" s="373"/>
      <c r="DK1060" s="374">
        <f t="shared" si="2777"/>
        <v>0</v>
      </c>
      <c r="DL1060" s="373"/>
      <c r="DM1060" s="375">
        <f t="shared" si="2778"/>
        <v>0</v>
      </c>
      <c r="DN1060" s="373"/>
      <c r="DO1060" s="155">
        <f t="shared" si="2779"/>
        <v>0</v>
      </c>
      <c r="DP1060" s="372"/>
      <c r="DQ1060" s="155">
        <f t="shared" si="2780"/>
        <v>0</v>
      </c>
      <c r="DR1060" s="373"/>
      <c r="DS1060" s="155">
        <f t="shared" si="2781"/>
        <v>0</v>
      </c>
      <c r="DT1060" s="372"/>
      <c r="DU1060" s="155">
        <f t="shared" si="2782"/>
        <v>0</v>
      </c>
      <c r="DV1060" s="373"/>
      <c r="DW1060" s="4891">
        <f t="shared" si="2785"/>
        <v>0</v>
      </c>
      <c r="DX1060" s="372"/>
      <c r="DY1060" s="154">
        <f t="shared" si="2783"/>
        <v>0</v>
      </c>
      <c r="DZ1060" s="373"/>
      <c r="EA1060" s="154">
        <f t="shared" si="2769"/>
        <v>0</v>
      </c>
      <c r="EB1060" s="373"/>
      <c r="EC1060" s="269">
        <f t="shared" si="2770"/>
        <v>0</v>
      </c>
      <c r="ED1060" s="376"/>
      <c r="EE1060" s="822">
        <f t="shared" si="2771"/>
        <v>0</v>
      </c>
      <c r="EF1060" s="377"/>
      <c r="EG1060" s="273"/>
      <c r="EH1060" s="274"/>
      <c r="EI1060" s="275"/>
      <c r="EJ1060" s="276"/>
      <c r="EK1060" s="275"/>
      <c r="EL1060" s="277"/>
      <c r="EM1060" s="278" t="str">
        <f t="shared" si="2772"/>
        <v xml:space="preserve"> </v>
      </c>
      <c r="EN1060" s="372"/>
      <c r="EO1060" s="155">
        <f t="shared" si="2784"/>
        <v>0</v>
      </c>
      <c r="EP1060" s="373"/>
      <c r="ER1060" s="194"/>
      <c r="ET1060" s="154" t="str">
        <f t="shared" si="2596"/>
        <v>　</v>
      </c>
      <c r="EU1060" s="373"/>
      <c r="EV1060" s="154" t="str">
        <f t="shared" si="2597"/>
        <v>　</v>
      </c>
      <c r="EW1060" s="373"/>
      <c r="EX1060" s="154"/>
      <c r="EY1060" s="367"/>
      <c r="EZ1060" s="154"/>
      <c r="FA1060" s="367"/>
      <c r="FB1060" s="154"/>
      <c r="FC1060" s="367"/>
      <c r="FD1060" s="154"/>
      <c r="FE1060" s="367"/>
      <c r="FF1060" s="155"/>
      <c r="FG1060" s="367"/>
      <c r="FH1060" s="154"/>
      <c r="FI1060" s="367"/>
      <c r="FJ1060" s="154" t="str">
        <f t="shared" si="1662"/>
        <v>　</v>
      </c>
      <c r="FK1060" s="373"/>
      <c r="FL1060" s="155" t="str">
        <f t="shared" si="2598"/>
        <v>　</v>
      </c>
      <c r="FM1060" s="279"/>
      <c r="FN1060" s="1184"/>
      <c r="FO1060" s="280"/>
      <c r="FP1060" s="281"/>
      <c r="FQ1060" s="282"/>
      <c r="FS1060" s="281"/>
      <c r="FT1060" s="282"/>
    </row>
    <row r="1061" spans="1:176" ht="18.600000000000001" customHeight="1">
      <c r="A1061" s="228">
        <f t="shared" si="2753"/>
        <v>1051</v>
      </c>
      <c r="B1061" s="343" t="str">
        <f t="shared" si="2774"/>
        <v>　</v>
      </c>
      <c r="C1061" s="6242"/>
      <c r="D1061" s="1261"/>
      <c r="E1061" s="1262"/>
      <c r="F1061" s="1564"/>
      <c r="G1061" s="1263"/>
      <c r="H1061" s="1330"/>
      <c r="I1061" s="1264"/>
      <c r="J1061" s="1264"/>
      <c r="K1061" s="599"/>
      <c r="L1061" s="600"/>
      <c r="M1061" s="354"/>
      <c r="N1061" s="353"/>
      <c r="O1061" s="354"/>
      <c r="P1061" s="353"/>
      <c r="Q1061" s="354"/>
      <c r="R1061" s="353"/>
      <c r="S1061" s="354"/>
      <c r="T1061" s="353"/>
      <c r="U1061" s="355"/>
      <c r="V1061" s="353"/>
      <c r="W1061" s="6253"/>
      <c r="X1061" s="357"/>
      <c r="Y1061" s="979"/>
      <c r="Z1061" s="979"/>
      <c r="AA1061" s="602"/>
      <c r="AB1061" s="979"/>
      <c r="AC1061" s="602"/>
      <c r="AD1061" s="361"/>
      <c r="AE1061" s="362"/>
      <c r="AF1061" s="363" t="str">
        <f t="shared" si="1081"/>
        <v>　</v>
      </c>
      <c r="AG1061" s="364"/>
      <c r="AH1061" s="364"/>
      <c r="AI1061" s="364"/>
      <c r="AJ1061" s="364"/>
      <c r="AK1061" s="364"/>
      <c r="AL1061" s="364"/>
      <c r="AM1061" s="364"/>
      <c r="AN1061" s="364"/>
      <c r="AO1061" s="364"/>
      <c r="AP1061" s="363"/>
      <c r="AQ1061" s="255"/>
      <c r="AR1061" s="255"/>
      <c r="AS1061" s="255"/>
      <c r="AT1061" s="255"/>
      <c r="AU1061" s="2843">
        <f t="shared" si="2775"/>
        <v>0</v>
      </c>
      <c r="AV1061" s="4008">
        <f t="shared" si="2776"/>
        <v>0</v>
      </c>
      <c r="AW1061" s="590" t="str">
        <f t="shared" si="2599"/>
        <v>　</v>
      </c>
      <c r="AX1061" s="369"/>
      <c r="AY1061" s="154" t="str">
        <f t="shared" si="2618"/>
        <v>　</v>
      </c>
      <c r="AZ1061" s="367"/>
      <c r="BA1061" s="154" t="str">
        <f t="shared" si="2619"/>
        <v>　</v>
      </c>
      <c r="BB1061" s="367"/>
      <c r="BC1061" s="368" t="str">
        <f t="shared" si="2600"/>
        <v>　</v>
      </c>
      <c r="BD1061" s="369"/>
      <c r="BE1061" s="4599" t="str">
        <f t="shared" si="2601"/>
        <v>　</v>
      </c>
      <c r="BF1061" s="367"/>
      <c r="BG1061" s="368" t="str">
        <f t="shared" si="2602"/>
        <v>　</v>
      </c>
      <c r="BH1061" s="367"/>
      <c r="BI1061" s="154" t="str">
        <f t="shared" si="2576"/>
        <v>　</v>
      </c>
      <c r="BJ1061" s="367"/>
      <c r="BK1061" s="154" t="str">
        <f t="shared" si="1417"/>
        <v>　</v>
      </c>
      <c r="BL1061" s="367"/>
      <c r="BM1061" s="154" t="str">
        <f t="shared" si="1418"/>
        <v>　</v>
      </c>
      <c r="BN1061" s="367"/>
      <c r="BO1061" s="155" t="str">
        <f t="shared" si="2577"/>
        <v>　</v>
      </c>
      <c r="BP1061" s="367"/>
      <c r="BQ1061" s="154" t="str">
        <f t="shared" si="2578"/>
        <v>　</v>
      </c>
      <c r="BR1061" s="369"/>
      <c r="BS1061" s="154" t="str">
        <f t="shared" si="1420"/>
        <v>　</v>
      </c>
      <c r="BT1061" s="369"/>
      <c r="BU1061" s="154" t="str">
        <f t="shared" si="1421"/>
        <v>　</v>
      </c>
      <c r="BV1061" s="369"/>
      <c r="BW1061" s="154" t="str">
        <f t="shared" si="1422"/>
        <v>　</v>
      </c>
      <c r="BX1061" s="367"/>
      <c r="BY1061" s="154" t="str">
        <f t="shared" si="1423"/>
        <v>　</v>
      </c>
      <c r="BZ1061" s="369"/>
      <c r="CA1061" s="154" t="str">
        <f t="shared" si="1424"/>
        <v>　</v>
      </c>
      <c r="CB1061" s="367"/>
      <c r="CC1061" s="154" t="str">
        <f t="shared" si="1425"/>
        <v>　</v>
      </c>
      <c r="CD1061" s="367"/>
      <c r="CE1061" s="2850" t="str">
        <f t="shared" si="2579"/>
        <v>　</v>
      </c>
      <c r="CF1061" s="2846"/>
      <c r="CG1061" s="2855" t="str">
        <f t="shared" si="2580"/>
        <v>　</v>
      </c>
      <c r="CH1061" s="2851"/>
      <c r="CI1061" s="2850" t="str">
        <f t="shared" si="1092"/>
        <v>　</v>
      </c>
      <c r="CJ1061" s="2846"/>
      <c r="CK1061" s="2850" t="str">
        <f t="shared" si="1093"/>
        <v>　</v>
      </c>
      <c r="CL1061" s="2851"/>
      <c r="CM1061" s="2850" t="str">
        <f t="shared" si="2581"/>
        <v>　</v>
      </c>
      <c r="CN1061" s="2851"/>
      <c r="CO1061" s="2855" t="str">
        <f t="shared" si="1094"/>
        <v>　</v>
      </c>
      <c r="CP1061" s="2851"/>
      <c r="CQ1061" s="2855" t="str">
        <f t="shared" si="1095"/>
        <v>　</v>
      </c>
      <c r="CR1061" s="2851"/>
      <c r="CS1061" s="2850" t="str">
        <f t="shared" si="2582"/>
        <v>　</v>
      </c>
      <c r="CT1061" s="2851"/>
      <c r="CU1061" s="2855"/>
      <c r="CV1061" s="2851"/>
      <c r="CW1061" s="2850" t="str">
        <f t="shared" si="2583"/>
        <v>　</v>
      </c>
      <c r="CX1061" s="2851"/>
      <c r="CY1061" s="2855" t="str">
        <f t="shared" si="1096"/>
        <v>　</v>
      </c>
      <c r="CZ1061" s="2851"/>
      <c r="DA1061" s="154" t="str">
        <f t="shared" si="2584"/>
        <v>　</v>
      </c>
      <c r="DB1061" s="369"/>
      <c r="DC1061" s="155" t="str">
        <f t="shared" si="1097"/>
        <v>　</v>
      </c>
      <c r="DD1061" s="367"/>
      <c r="DE1061" s="374">
        <f t="shared" si="2766"/>
        <v>0</v>
      </c>
      <c r="DF1061" s="373"/>
      <c r="DG1061" s="818">
        <f t="shared" si="2773"/>
        <v>0</v>
      </c>
      <c r="DH1061" s="372"/>
      <c r="DI1061" s="267">
        <f t="shared" si="2767"/>
        <v>0</v>
      </c>
      <c r="DJ1061" s="373"/>
      <c r="DK1061" s="374">
        <f t="shared" si="2777"/>
        <v>0</v>
      </c>
      <c r="DL1061" s="373"/>
      <c r="DM1061" s="375">
        <f t="shared" si="2778"/>
        <v>0</v>
      </c>
      <c r="DN1061" s="373"/>
      <c r="DO1061" s="155">
        <f t="shared" si="2779"/>
        <v>0</v>
      </c>
      <c r="DP1061" s="372"/>
      <c r="DQ1061" s="155">
        <f t="shared" si="2780"/>
        <v>0</v>
      </c>
      <c r="DR1061" s="373"/>
      <c r="DS1061" s="155">
        <f t="shared" si="2781"/>
        <v>0</v>
      </c>
      <c r="DT1061" s="372"/>
      <c r="DU1061" s="155">
        <f t="shared" si="2782"/>
        <v>0</v>
      </c>
      <c r="DV1061" s="373"/>
      <c r="DW1061" s="4891">
        <f t="shared" si="2785"/>
        <v>0</v>
      </c>
      <c r="DX1061" s="372"/>
      <c r="DY1061" s="154">
        <f t="shared" si="2783"/>
        <v>0</v>
      </c>
      <c r="DZ1061" s="373"/>
      <c r="EA1061" s="154">
        <f t="shared" si="2769"/>
        <v>0</v>
      </c>
      <c r="EB1061" s="373"/>
      <c r="EC1061" s="269">
        <f t="shared" si="2770"/>
        <v>0</v>
      </c>
      <c r="ED1061" s="376"/>
      <c r="EE1061" s="822">
        <f t="shared" si="2771"/>
        <v>0</v>
      </c>
      <c r="EF1061" s="377"/>
      <c r="EG1061" s="273"/>
      <c r="EH1061" s="274"/>
      <c r="EI1061" s="275"/>
      <c r="EJ1061" s="276"/>
      <c r="EK1061" s="275"/>
      <c r="EL1061" s="277"/>
      <c r="EM1061" s="278" t="str">
        <f t="shared" si="2772"/>
        <v xml:space="preserve"> </v>
      </c>
      <c r="EN1061" s="372"/>
      <c r="EO1061" s="155">
        <f t="shared" si="2784"/>
        <v>0</v>
      </c>
      <c r="EP1061" s="373"/>
      <c r="ER1061" s="194"/>
      <c r="ET1061" s="154" t="str">
        <f t="shared" si="2596"/>
        <v>　</v>
      </c>
      <c r="EU1061" s="373"/>
      <c r="EV1061" s="154" t="str">
        <f t="shared" si="2597"/>
        <v>　</v>
      </c>
      <c r="EW1061" s="373"/>
      <c r="EX1061" s="154"/>
      <c r="EY1061" s="367"/>
      <c r="EZ1061" s="154"/>
      <c r="FA1061" s="367"/>
      <c r="FB1061" s="154"/>
      <c r="FC1061" s="367"/>
      <c r="FD1061" s="154"/>
      <c r="FE1061" s="367"/>
      <c r="FF1061" s="155"/>
      <c r="FG1061" s="367"/>
      <c r="FH1061" s="154"/>
      <c r="FI1061" s="367"/>
      <c r="FJ1061" s="154" t="str">
        <f t="shared" si="1662"/>
        <v>　</v>
      </c>
      <c r="FK1061" s="373"/>
      <c r="FL1061" s="155" t="str">
        <f t="shared" si="2598"/>
        <v>　</v>
      </c>
      <c r="FM1061" s="279"/>
      <c r="FN1061" s="1184"/>
      <c r="FO1061" s="280"/>
      <c r="FP1061" s="281"/>
      <c r="FQ1061" s="282"/>
      <c r="FS1061" s="281"/>
      <c r="FT1061" s="282"/>
    </row>
    <row r="1062" spans="1:176" ht="18.600000000000001" customHeight="1">
      <c r="A1062" s="228">
        <f t="shared" si="2753"/>
        <v>1052</v>
      </c>
      <c r="B1062" s="343" t="str">
        <f t="shared" si="2774"/>
        <v>　</v>
      </c>
      <c r="C1062" s="6242"/>
      <c r="D1062" s="1261"/>
      <c r="E1062" s="1262"/>
      <c r="F1062" s="1564"/>
      <c r="G1062" s="1263"/>
      <c r="H1062" s="1330"/>
      <c r="I1062" s="1264"/>
      <c r="J1062" s="1264"/>
      <c r="K1062" s="599"/>
      <c r="L1062" s="600"/>
      <c r="M1062" s="354"/>
      <c r="N1062" s="353"/>
      <c r="O1062" s="354"/>
      <c r="P1062" s="353"/>
      <c r="Q1062" s="354"/>
      <c r="R1062" s="353"/>
      <c r="S1062" s="354"/>
      <c r="T1062" s="353"/>
      <c r="U1062" s="355"/>
      <c r="V1062" s="353"/>
      <c r="W1062" s="5639"/>
      <c r="X1062" s="357"/>
      <c r="Y1062" s="979"/>
      <c r="Z1062" s="979"/>
      <c r="AA1062" s="602"/>
      <c r="AB1062" s="979"/>
      <c r="AC1062" s="602"/>
      <c r="AD1062" s="361"/>
      <c r="AE1062" s="362"/>
      <c r="AF1062" s="363" t="str">
        <f t="shared" si="1081"/>
        <v>　</v>
      </c>
      <c r="AG1062" s="364"/>
      <c r="AH1062" s="364"/>
      <c r="AI1062" s="364"/>
      <c r="AJ1062" s="364"/>
      <c r="AK1062" s="364"/>
      <c r="AL1062" s="364"/>
      <c r="AM1062" s="364"/>
      <c r="AN1062" s="364"/>
      <c r="AO1062" s="364"/>
      <c r="AP1062" s="363"/>
      <c r="AQ1062" s="255"/>
      <c r="AR1062" s="255"/>
      <c r="AS1062" s="255"/>
      <c r="AT1062" s="255"/>
      <c r="AU1062" s="2843">
        <f t="shared" si="2775"/>
        <v>0</v>
      </c>
      <c r="AV1062" s="4008">
        <f t="shared" si="2776"/>
        <v>0</v>
      </c>
      <c r="AW1062" s="590" t="str">
        <f t="shared" si="2599"/>
        <v>　</v>
      </c>
      <c r="AX1062" s="369"/>
      <c r="AY1062" s="154" t="str">
        <f t="shared" si="2618"/>
        <v>　</v>
      </c>
      <c r="AZ1062" s="367"/>
      <c r="BA1062" s="154" t="str">
        <f t="shared" si="2619"/>
        <v>　</v>
      </c>
      <c r="BB1062" s="367"/>
      <c r="BC1062" s="368" t="str">
        <f t="shared" si="2600"/>
        <v>　</v>
      </c>
      <c r="BD1062" s="369"/>
      <c r="BE1062" s="4599" t="str">
        <f t="shared" si="2601"/>
        <v>　</v>
      </c>
      <c r="BF1062" s="367"/>
      <c r="BG1062" s="368" t="str">
        <f t="shared" si="2602"/>
        <v>　</v>
      </c>
      <c r="BH1062" s="367"/>
      <c r="BI1062" s="154" t="str">
        <f t="shared" si="2576"/>
        <v>　</v>
      </c>
      <c r="BJ1062" s="367"/>
      <c r="BK1062" s="154" t="str">
        <f t="shared" si="1417"/>
        <v>　</v>
      </c>
      <c r="BL1062" s="367"/>
      <c r="BM1062" s="154" t="str">
        <f t="shared" si="1418"/>
        <v>　</v>
      </c>
      <c r="BN1062" s="367"/>
      <c r="BO1062" s="155" t="str">
        <f t="shared" si="2577"/>
        <v>　</v>
      </c>
      <c r="BP1062" s="367"/>
      <c r="BQ1062" s="154" t="str">
        <f t="shared" si="2578"/>
        <v>　</v>
      </c>
      <c r="BR1062" s="369"/>
      <c r="BS1062" s="154" t="str">
        <f t="shared" si="1420"/>
        <v>　</v>
      </c>
      <c r="BT1062" s="369"/>
      <c r="BU1062" s="154" t="str">
        <f t="shared" si="1421"/>
        <v>　</v>
      </c>
      <c r="BV1062" s="369"/>
      <c r="BW1062" s="154" t="str">
        <f t="shared" si="1422"/>
        <v>　</v>
      </c>
      <c r="BX1062" s="367"/>
      <c r="BY1062" s="154" t="str">
        <f t="shared" si="1423"/>
        <v>　</v>
      </c>
      <c r="BZ1062" s="369"/>
      <c r="CA1062" s="154" t="str">
        <f t="shared" si="1424"/>
        <v>　</v>
      </c>
      <c r="CB1062" s="367"/>
      <c r="CC1062" s="154" t="str">
        <f t="shared" si="1425"/>
        <v>　</v>
      </c>
      <c r="CD1062" s="367"/>
      <c r="CE1062" s="2850" t="str">
        <f t="shared" si="2579"/>
        <v>　</v>
      </c>
      <c r="CF1062" s="2846"/>
      <c r="CG1062" s="2855" t="str">
        <f t="shared" si="2580"/>
        <v>　</v>
      </c>
      <c r="CH1062" s="2851"/>
      <c r="CI1062" s="2850" t="str">
        <f t="shared" si="1092"/>
        <v>　</v>
      </c>
      <c r="CJ1062" s="2846"/>
      <c r="CK1062" s="2850" t="str">
        <f t="shared" si="1093"/>
        <v>　</v>
      </c>
      <c r="CL1062" s="2851"/>
      <c r="CM1062" s="2850" t="str">
        <f t="shared" si="2581"/>
        <v>　</v>
      </c>
      <c r="CN1062" s="2851"/>
      <c r="CO1062" s="2855" t="str">
        <f t="shared" si="1094"/>
        <v>　</v>
      </c>
      <c r="CP1062" s="2851"/>
      <c r="CQ1062" s="2855" t="str">
        <f t="shared" si="1095"/>
        <v>　</v>
      </c>
      <c r="CR1062" s="2851"/>
      <c r="CS1062" s="2850" t="str">
        <f t="shared" si="2582"/>
        <v>　</v>
      </c>
      <c r="CT1062" s="2851"/>
      <c r="CU1062" s="2855"/>
      <c r="CV1062" s="2851"/>
      <c r="CW1062" s="2850" t="str">
        <f t="shared" si="2583"/>
        <v>　</v>
      </c>
      <c r="CX1062" s="2851"/>
      <c r="CY1062" s="2855" t="str">
        <f t="shared" si="1096"/>
        <v>　</v>
      </c>
      <c r="CZ1062" s="2851"/>
      <c r="DA1062" s="154" t="str">
        <f t="shared" si="2584"/>
        <v>　</v>
      </c>
      <c r="DB1062" s="369"/>
      <c r="DC1062" s="155" t="str">
        <f t="shared" si="1097"/>
        <v>　</v>
      </c>
      <c r="DD1062" s="367"/>
      <c r="DE1062" s="374">
        <f t="shared" si="2766"/>
        <v>0</v>
      </c>
      <c r="DF1062" s="373"/>
      <c r="DG1062" s="818">
        <f t="shared" si="2773"/>
        <v>0</v>
      </c>
      <c r="DH1062" s="372"/>
      <c r="DI1062" s="267">
        <f t="shared" si="2767"/>
        <v>0</v>
      </c>
      <c r="DJ1062" s="373"/>
      <c r="DK1062" s="374">
        <f t="shared" si="2777"/>
        <v>0</v>
      </c>
      <c r="DL1062" s="373"/>
      <c r="DM1062" s="375">
        <f t="shared" si="2778"/>
        <v>0</v>
      </c>
      <c r="DN1062" s="373"/>
      <c r="DO1062" s="155">
        <f t="shared" si="2779"/>
        <v>0</v>
      </c>
      <c r="DP1062" s="372"/>
      <c r="DQ1062" s="155">
        <f t="shared" si="2780"/>
        <v>0</v>
      </c>
      <c r="DR1062" s="373"/>
      <c r="DS1062" s="155">
        <f t="shared" si="2781"/>
        <v>0</v>
      </c>
      <c r="DT1062" s="372"/>
      <c r="DU1062" s="155">
        <f t="shared" si="2782"/>
        <v>0</v>
      </c>
      <c r="DV1062" s="373"/>
      <c r="DW1062" s="4891">
        <f t="shared" si="2785"/>
        <v>0</v>
      </c>
      <c r="DX1062" s="372"/>
      <c r="DY1062" s="154">
        <f t="shared" si="2783"/>
        <v>0</v>
      </c>
      <c r="DZ1062" s="373"/>
      <c r="EA1062" s="154">
        <f t="shared" si="2769"/>
        <v>0</v>
      </c>
      <c r="EB1062" s="373"/>
      <c r="EC1062" s="269">
        <f t="shared" si="2770"/>
        <v>0</v>
      </c>
      <c r="ED1062" s="376"/>
      <c r="EE1062" s="822">
        <f t="shared" si="2771"/>
        <v>0</v>
      </c>
      <c r="EF1062" s="377"/>
      <c r="EG1062" s="273"/>
      <c r="EH1062" s="274"/>
      <c r="EI1062" s="275"/>
      <c r="EJ1062" s="276"/>
      <c r="EK1062" s="275"/>
      <c r="EL1062" s="277"/>
      <c r="EM1062" s="278" t="str">
        <f t="shared" si="2772"/>
        <v xml:space="preserve"> </v>
      </c>
      <c r="EN1062" s="372"/>
      <c r="EO1062" s="155">
        <f t="shared" si="2784"/>
        <v>0</v>
      </c>
      <c r="EP1062" s="373"/>
      <c r="ER1062" s="194"/>
      <c r="ET1062" s="154" t="str">
        <f t="shared" si="2596"/>
        <v>　</v>
      </c>
      <c r="EU1062" s="373"/>
      <c r="EV1062" s="154" t="str">
        <f t="shared" si="2597"/>
        <v>　</v>
      </c>
      <c r="EW1062" s="373"/>
      <c r="EX1062" s="154"/>
      <c r="EY1062" s="367"/>
      <c r="EZ1062" s="154"/>
      <c r="FA1062" s="367"/>
      <c r="FB1062" s="154"/>
      <c r="FC1062" s="367"/>
      <c r="FD1062" s="154"/>
      <c r="FE1062" s="367"/>
      <c r="FF1062" s="155"/>
      <c r="FG1062" s="367"/>
      <c r="FH1062" s="154"/>
      <c r="FI1062" s="367"/>
      <c r="FJ1062" s="154" t="str">
        <f t="shared" si="1662"/>
        <v>　</v>
      </c>
      <c r="FK1062" s="373"/>
      <c r="FL1062" s="155" t="str">
        <f t="shared" si="2598"/>
        <v>　</v>
      </c>
      <c r="FM1062" s="279"/>
      <c r="FN1062" s="1184"/>
      <c r="FO1062" s="280"/>
      <c r="FP1062" s="281"/>
      <c r="FQ1062" s="282"/>
      <c r="FS1062" s="281"/>
      <c r="FT1062" s="282"/>
    </row>
    <row r="1063" spans="1:176" ht="18.600000000000001" customHeight="1">
      <c r="A1063" s="228">
        <f t="shared" si="2753"/>
        <v>1053</v>
      </c>
      <c r="B1063" s="343" t="str">
        <f t="shared" si="2774"/>
        <v>　</v>
      </c>
      <c r="C1063" s="6242"/>
      <c r="D1063" s="1261"/>
      <c r="E1063" s="1262"/>
      <c r="F1063" s="1564"/>
      <c r="G1063" s="1263"/>
      <c r="H1063" s="1330"/>
      <c r="I1063" s="1264"/>
      <c r="J1063" s="1264"/>
      <c r="K1063" s="599"/>
      <c r="L1063" s="600"/>
      <c r="M1063" s="354"/>
      <c r="N1063" s="353"/>
      <c r="O1063" s="354"/>
      <c r="P1063" s="353"/>
      <c r="Q1063" s="354"/>
      <c r="R1063" s="353"/>
      <c r="S1063" s="354"/>
      <c r="T1063" s="353"/>
      <c r="U1063" s="355"/>
      <c r="V1063" s="353"/>
      <c r="W1063" s="6278"/>
      <c r="X1063" s="357"/>
      <c r="Y1063" s="979"/>
      <c r="Z1063" s="979"/>
      <c r="AA1063" s="602"/>
      <c r="AB1063" s="979"/>
      <c r="AC1063" s="602"/>
      <c r="AD1063" s="361"/>
      <c r="AE1063" s="362"/>
      <c r="AF1063" s="363" t="str">
        <f t="shared" si="1081"/>
        <v>　</v>
      </c>
      <c r="AG1063" s="364"/>
      <c r="AH1063" s="364"/>
      <c r="AI1063" s="364"/>
      <c r="AJ1063" s="364"/>
      <c r="AK1063" s="364"/>
      <c r="AL1063" s="364"/>
      <c r="AM1063" s="364"/>
      <c r="AN1063" s="364"/>
      <c r="AO1063" s="364"/>
      <c r="AP1063" s="363"/>
      <c r="AQ1063" s="255"/>
      <c r="AR1063" s="255"/>
      <c r="AS1063" s="255"/>
      <c r="AT1063" s="255"/>
      <c r="AU1063" s="2843">
        <f t="shared" si="2775"/>
        <v>0</v>
      </c>
      <c r="AV1063" s="4008">
        <f t="shared" si="2776"/>
        <v>0</v>
      </c>
      <c r="AW1063" s="590" t="str">
        <f t="shared" si="2599"/>
        <v>　</v>
      </c>
      <c r="AX1063" s="369"/>
      <c r="AY1063" s="154" t="str">
        <f t="shared" si="2618"/>
        <v>　</v>
      </c>
      <c r="AZ1063" s="367"/>
      <c r="BA1063" s="154" t="str">
        <f t="shared" si="2619"/>
        <v>　</v>
      </c>
      <c r="BB1063" s="367"/>
      <c r="BC1063" s="368" t="str">
        <f t="shared" si="2600"/>
        <v>　</v>
      </c>
      <c r="BD1063" s="369"/>
      <c r="BE1063" s="4599" t="str">
        <f t="shared" si="2601"/>
        <v>　</v>
      </c>
      <c r="BF1063" s="367"/>
      <c r="BG1063" s="368" t="str">
        <f t="shared" si="2602"/>
        <v>　</v>
      </c>
      <c r="BH1063" s="367"/>
      <c r="BI1063" s="154" t="str">
        <f t="shared" si="2576"/>
        <v>　</v>
      </c>
      <c r="BJ1063" s="367"/>
      <c r="BK1063" s="154" t="str">
        <f t="shared" si="1417"/>
        <v>　</v>
      </c>
      <c r="BL1063" s="367"/>
      <c r="BM1063" s="154" t="str">
        <f t="shared" si="1418"/>
        <v>　</v>
      </c>
      <c r="BN1063" s="367"/>
      <c r="BO1063" s="155" t="str">
        <f t="shared" si="2577"/>
        <v>　</v>
      </c>
      <c r="BP1063" s="367"/>
      <c r="BQ1063" s="154" t="str">
        <f t="shared" si="2578"/>
        <v>　</v>
      </c>
      <c r="BR1063" s="369"/>
      <c r="BS1063" s="154" t="str">
        <f t="shared" si="1420"/>
        <v>　</v>
      </c>
      <c r="BT1063" s="369"/>
      <c r="BU1063" s="154" t="str">
        <f t="shared" si="1421"/>
        <v>　</v>
      </c>
      <c r="BV1063" s="369"/>
      <c r="BW1063" s="154" t="str">
        <f t="shared" si="1422"/>
        <v>　</v>
      </c>
      <c r="BX1063" s="367"/>
      <c r="BY1063" s="154" t="str">
        <f t="shared" si="1423"/>
        <v>　</v>
      </c>
      <c r="BZ1063" s="369"/>
      <c r="CA1063" s="154" t="str">
        <f t="shared" si="1424"/>
        <v>　</v>
      </c>
      <c r="CB1063" s="367"/>
      <c r="CC1063" s="154" t="str">
        <f t="shared" si="1425"/>
        <v>　</v>
      </c>
      <c r="CD1063" s="367"/>
      <c r="CE1063" s="2850" t="str">
        <f t="shared" si="2579"/>
        <v>　</v>
      </c>
      <c r="CF1063" s="2846"/>
      <c r="CG1063" s="2855" t="str">
        <f t="shared" si="2580"/>
        <v>　</v>
      </c>
      <c r="CH1063" s="2851"/>
      <c r="CI1063" s="2850" t="str">
        <f t="shared" si="1092"/>
        <v>　</v>
      </c>
      <c r="CJ1063" s="2846"/>
      <c r="CK1063" s="2850" t="str">
        <f t="shared" si="1093"/>
        <v>　</v>
      </c>
      <c r="CL1063" s="2851"/>
      <c r="CM1063" s="2850" t="str">
        <f t="shared" si="2581"/>
        <v>　</v>
      </c>
      <c r="CN1063" s="2851"/>
      <c r="CO1063" s="2855" t="str">
        <f t="shared" si="1094"/>
        <v>　</v>
      </c>
      <c r="CP1063" s="2851"/>
      <c r="CQ1063" s="2855" t="str">
        <f t="shared" si="1095"/>
        <v>　</v>
      </c>
      <c r="CR1063" s="2851"/>
      <c r="CS1063" s="2850" t="str">
        <f t="shared" si="2582"/>
        <v>　</v>
      </c>
      <c r="CT1063" s="2851"/>
      <c r="CU1063" s="2855"/>
      <c r="CV1063" s="2851"/>
      <c r="CW1063" s="2850" t="str">
        <f t="shared" si="2583"/>
        <v>　</v>
      </c>
      <c r="CX1063" s="2851"/>
      <c r="CY1063" s="2855" t="str">
        <f t="shared" si="1096"/>
        <v>　</v>
      </c>
      <c r="CZ1063" s="2851"/>
      <c r="DA1063" s="154" t="str">
        <f t="shared" si="2584"/>
        <v>　</v>
      </c>
      <c r="DB1063" s="369"/>
      <c r="DC1063" s="155" t="str">
        <f t="shared" si="1097"/>
        <v>　</v>
      </c>
      <c r="DD1063" s="367"/>
      <c r="DE1063" s="374">
        <f t="shared" si="2766"/>
        <v>0</v>
      </c>
      <c r="DF1063" s="373"/>
      <c r="DG1063" s="818">
        <f t="shared" si="2773"/>
        <v>0</v>
      </c>
      <c r="DH1063" s="372"/>
      <c r="DI1063" s="267">
        <f t="shared" si="2767"/>
        <v>0</v>
      </c>
      <c r="DJ1063" s="373"/>
      <c r="DK1063" s="374">
        <f t="shared" si="2777"/>
        <v>0</v>
      </c>
      <c r="DL1063" s="373"/>
      <c r="DM1063" s="375">
        <f t="shared" si="2778"/>
        <v>0</v>
      </c>
      <c r="DN1063" s="373"/>
      <c r="DO1063" s="155">
        <f t="shared" si="2779"/>
        <v>0</v>
      </c>
      <c r="DP1063" s="372"/>
      <c r="DQ1063" s="155">
        <f t="shared" si="2780"/>
        <v>0</v>
      </c>
      <c r="DR1063" s="373"/>
      <c r="DS1063" s="155">
        <f t="shared" si="2781"/>
        <v>0</v>
      </c>
      <c r="DT1063" s="372"/>
      <c r="DU1063" s="155">
        <f t="shared" si="2782"/>
        <v>0</v>
      </c>
      <c r="DV1063" s="373"/>
      <c r="DW1063" s="4891">
        <f t="shared" si="2785"/>
        <v>0</v>
      </c>
      <c r="DX1063" s="372"/>
      <c r="DY1063" s="154">
        <f t="shared" si="2783"/>
        <v>0</v>
      </c>
      <c r="DZ1063" s="373"/>
      <c r="EA1063" s="154">
        <f t="shared" si="2769"/>
        <v>0</v>
      </c>
      <c r="EB1063" s="373"/>
      <c r="EC1063" s="269">
        <f t="shared" si="2770"/>
        <v>0</v>
      </c>
      <c r="ED1063" s="376"/>
      <c r="EE1063" s="822">
        <f t="shared" si="2771"/>
        <v>0</v>
      </c>
      <c r="EF1063" s="377"/>
      <c r="EG1063" s="273"/>
      <c r="EH1063" s="274"/>
      <c r="EI1063" s="275"/>
      <c r="EJ1063" s="276"/>
      <c r="EK1063" s="275"/>
      <c r="EL1063" s="277"/>
      <c r="EM1063" s="278" t="str">
        <f t="shared" si="2772"/>
        <v xml:space="preserve"> </v>
      </c>
      <c r="EN1063" s="372"/>
      <c r="EO1063" s="155">
        <f t="shared" si="2784"/>
        <v>0</v>
      </c>
      <c r="EP1063" s="373"/>
      <c r="ER1063" s="194"/>
      <c r="ET1063" s="154" t="str">
        <f t="shared" si="2596"/>
        <v>　</v>
      </c>
      <c r="EU1063" s="373"/>
      <c r="EV1063" s="154" t="str">
        <f t="shared" si="2597"/>
        <v>　</v>
      </c>
      <c r="EW1063" s="373"/>
      <c r="EX1063" s="154"/>
      <c r="EY1063" s="367"/>
      <c r="EZ1063" s="154"/>
      <c r="FA1063" s="367"/>
      <c r="FB1063" s="154"/>
      <c r="FC1063" s="367"/>
      <c r="FD1063" s="154"/>
      <c r="FE1063" s="367"/>
      <c r="FF1063" s="155"/>
      <c r="FG1063" s="367"/>
      <c r="FH1063" s="154"/>
      <c r="FI1063" s="367"/>
      <c r="FJ1063" s="154" t="str">
        <f t="shared" si="1662"/>
        <v>　</v>
      </c>
      <c r="FK1063" s="373"/>
      <c r="FL1063" s="155" t="str">
        <f t="shared" si="2598"/>
        <v>　</v>
      </c>
      <c r="FM1063" s="279"/>
      <c r="FN1063" s="1184"/>
      <c r="FO1063" s="280"/>
      <c r="FP1063" s="281"/>
      <c r="FQ1063" s="282"/>
      <c r="FS1063" s="281"/>
      <c r="FT1063" s="282"/>
    </row>
    <row r="1064" spans="1:176" ht="18.600000000000001" customHeight="1">
      <c r="A1064" s="228">
        <f t="shared" si="2753"/>
        <v>1054</v>
      </c>
      <c r="B1064" s="343" t="str">
        <f t="shared" si="2774"/>
        <v>　</v>
      </c>
      <c r="C1064" s="6242"/>
      <c r="D1064" s="1261"/>
      <c r="E1064" s="1262"/>
      <c r="F1064" s="1564"/>
      <c r="G1064" s="1263"/>
      <c r="H1064" s="1330"/>
      <c r="I1064" s="1264"/>
      <c r="J1064" s="1264"/>
      <c r="K1064" s="599"/>
      <c r="L1064" s="600"/>
      <c r="M1064" s="354"/>
      <c r="N1064" s="353"/>
      <c r="O1064" s="354"/>
      <c r="P1064" s="353"/>
      <c r="Q1064" s="354"/>
      <c r="R1064" s="353"/>
      <c r="S1064" s="354"/>
      <c r="T1064" s="353"/>
      <c r="U1064" s="355"/>
      <c r="V1064" s="353"/>
      <c r="W1064" s="6289"/>
      <c r="X1064" s="357"/>
      <c r="Y1064" s="979"/>
      <c r="Z1064" s="979"/>
      <c r="AA1064" s="602"/>
      <c r="AB1064" s="979"/>
      <c r="AC1064" s="602"/>
      <c r="AD1064" s="361"/>
      <c r="AE1064" s="362"/>
      <c r="AF1064" s="363" t="str">
        <f>IF($AE1064=0,"　",VLOOKUP($AE1064,ﾚｰｻﾞOP,69,0))</f>
        <v>　</v>
      </c>
      <c r="AG1064" s="364"/>
      <c r="AH1064" s="364"/>
      <c r="AI1064" s="364"/>
      <c r="AJ1064" s="364"/>
      <c r="AK1064" s="364"/>
      <c r="AL1064" s="364"/>
      <c r="AM1064" s="364"/>
      <c r="AN1064" s="364"/>
      <c r="AO1064" s="364"/>
      <c r="AP1064" s="363"/>
      <c r="AQ1064" s="255"/>
      <c r="AR1064" s="255"/>
      <c r="AS1064" s="255"/>
      <c r="AT1064" s="255"/>
      <c r="AU1064" s="2843">
        <f t="shared" si="2775"/>
        <v>0</v>
      </c>
      <c r="AV1064" s="4008">
        <f t="shared" si="2776"/>
        <v>0</v>
      </c>
      <c r="AW1064" s="590" t="str">
        <f t="shared" si="2599"/>
        <v>　</v>
      </c>
      <c r="AX1064" s="369"/>
      <c r="AY1064" s="154" t="str">
        <f>IF($AE1064=0,"　",VLOOKUP($AE1064,ﾚｰｻﾞOP,6,0))</f>
        <v>　</v>
      </c>
      <c r="AZ1064" s="367"/>
      <c r="BA1064" s="154" t="str">
        <f t="shared" si="2619"/>
        <v>　</v>
      </c>
      <c r="BB1064" s="367"/>
      <c r="BC1064" s="368" t="str">
        <f>IF($AE1064=0,"　",VLOOKUP($AE1064,ﾚｰｻﾞOP,8,0))</f>
        <v>　</v>
      </c>
      <c r="BD1064" s="369"/>
      <c r="BE1064" s="4599" t="str">
        <f>IF($AE1064=0,"　",VLOOKUP($AE1064,ﾚｰｻﾞOP,9,0))</f>
        <v>　</v>
      </c>
      <c r="BF1064" s="367"/>
      <c r="BG1064" s="368" t="str">
        <f>IF($AE1064=0,"　",VLOOKUP($AE1064,ﾚｰｻﾞOP,10,0))</f>
        <v>　</v>
      </c>
      <c r="BH1064" s="367"/>
      <c r="BI1064" s="154" t="str">
        <f>IF($AE1064=0,"　",VLOOKUP($AE1064,ﾚｰｻﾞOP,11,0))</f>
        <v>　</v>
      </c>
      <c r="BJ1064" s="367"/>
      <c r="BK1064" s="154" t="str">
        <f>IF($AE1064=0,"　",VLOOKUP($AE1064,ﾚｰｻﾞOP,57,0))</f>
        <v>　</v>
      </c>
      <c r="BL1064" s="367"/>
      <c r="BM1064" s="154" t="str">
        <f>IF($AE1064=0,"　",VLOOKUP($AE1064,ﾚｰｻﾞOP,58,0))</f>
        <v>　</v>
      </c>
      <c r="BN1064" s="367"/>
      <c r="BO1064" s="155" t="str">
        <f>IF($AE1064=0,"　",VLOOKUP($AE1064,ﾚｰｻﾞOP,59,0))</f>
        <v>　</v>
      </c>
      <c r="BP1064" s="367"/>
      <c r="BQ1064" s="154" t="str">
        <f>IF($AE1064=0,"　",VLOOKUP($AE1064,ﾚｰｻﾞOP,12,0))</f>
        <v>　</v>
      </c>
      <c r="BR1064" s="369"/>
      <c r="BS1064" s="154" t="str">
        <f>IF($AE1064=0,"　",VLOOKUP($AE1064,ﾚｰｻﾞOP,13,0))</f>
        <v>　</v>
      </c>
      <c r="BT1064" s="369"/>
      <c r="BU1064" s="154" t="str">
        <f>IF($AE1064=0,"　",VLOOKUP($AE1064,ﾚｰｻﾞOP,14,0))</f>
        <v>　</v>
      </c>
      <c r="BV1064" s="369"/>
      <c r="BW1064" s="154" t="str">
        <f>IF($AE1064=0,"　",VLOOKUP($AE1064,ﾚｰｻﾞOP,15,0))</f>
        <v>　</v>
      </c>
      <c r="BX1064" s="367"/>
      <c r="BY1064" s="154" t="str">
        <f>IF($AE1064=0,"　",VLOOKUP($AE1064,ﾚｰｻﾞOP,16,0))</f>
        <v>　</v>
      </c>
      <c r="BZ1064" s="369"/>
      <c r="CA1064" s="154" t="str">
        <f>IF($AE1064=0,"　",VLOOKUP($AE1064,ﾚｰｻﾞOP,17,0))</f>
        <v>　</v>
      </c>
      <c r="CB1064" s="367"/>
      <c r="CC1064" s="154" t="str">
        <f>IF($AE1064=0,"　",VLOOKUP($AE1064,ﾚｰｻﾞOP,18,0))</f>
        <v>　</v>
      </c>
      <c r="CD1064" s="367"/>
      <c r="CE1064" s="2850" t="str">
        <f>IF($AE1064=0,"　",VLOOKUP($AE1064,ﾚｰｻﾞOP,19,0))</f>
        <v>　</v>
      </c>
      <c r="CF1064" s="2846"/>
      <c r="CG1064" s="2855" t="str">
        <f>IF($AE1064=0,"　",VLOOKUP($AE1064,ﾚｰｻﾞOP,20,0))</f>
        <v>　</v>
      </c>
      <c r="CH1064" s="2851"/>
      <c r="CI1064" s="2850" t="str">
        <f>IF($AE1064=0,"　",VLOOKUP($AE1064,ﾚｰｻﾞOP,21,0))</f>
        <v>　</v>
      </c>
      <c r="CJ1064" s="2846"/>
      <c r="CK1064" s="2850" t="str">
        <f>IF($AE1064=0,"　",VLOOKUP($AE1064,ﾚｰｻﾞOP,22,0))</f>
        <v>　</v>
      </c>
      <c r="CL1064" s="2851"/>
      <c r="CM1064" s="2850" t="str">
        <f>IF($AE1064=0,"　",VLOOKUP($AE1064,ﾚｰｻﾞOP,23,0))</f>
        <v>　</v>
      </c>
      <c r="CN1064" s="2851"/>
      <c r="CO1064" s="2855" t="str">
        <f>IF($AE1064=0,"　",VLOOKUP($AE1064,ﾚｰｻﾞOP,24,0))</f>
        <v>　</v>
      </c>
      <c r="CP1064" s="2851"/>
      <c r="CQ1064" s="2855" t="str">
        <f>IF($AE1064=0,"　",VLOOKUP($AE1064,ﾚｰｻﾞOP,25,0))</f>
        <v>　</v>
      </c>
      <c r="CR1064" s="2851"/>
      <c r="CS1064" s="2850" t="str">
        <f>IF($AE1064=0,"　",VLOOKUP($AE1064,ﾚｰｻﾞOP,26,0))</f>
        <v>　</v>
      </c>
      <c r="CT1064" s="2851"/>
      <c r="CU1064" s="2855"/>
      <c r="CV1064" s="2851"/>
      <c r="CW1064" s="2850" t="str">
        <f>IF($AE1064=0,"　",VLOOKUP($AE1064,ﾚｰｻﾞOP,28,0))</f>
        <v>　</v>
      </c>
      <c r="CX1064" s="2851"/>
      <c r="CY1064" s="2855" t="str">
        <f>IF($AE1064=0,"　",VLOOKUP($AE1064,ﾚｰｻﾞOP,29,0))</f>
        <v>　</v>
      </c>
      <c r="CZ1064" s="2851"/>
      <c r="DA1064" s="154" t="str">
        <f>IF($AE1064=0,"　",VLOOKUP($AE1064,ﾚｰｻﾞOP,30,0))</f>
        <v>　</v>
      </c>
      <c r="DB1064" s="369"/>
      <c r="DC1064" s="155" t="str">
        <f>IF($AE1064=0,"　",VLOOKUP($AE1064,ﾚｰｻﾞOP,31,0))</f>
        <v>　</v>
      </c>
      <c r="DD1064" s="367"/>
      <c r="DE1064" s="374">
        <f>IF(AG1064=1,1,0)</f>
        <v>0</v>
      </c>
      <c r="DF1064" s="373"/>
      <c r="DG1064" s="818">
        <f t="shared" si="2773"/>
        <v>0</v>
      </c>
      <c r="DH1064" s="372"/>
      <c r="DI1064" s="267">
        <f t="shared" si="2767"/>
        <v>0</v>
      </c>
      <c r="DJ1064" s="373"/>
      <c r="DK1064" s="374">
        <f t="shared" si="2777"/>
        <v>0</v>
      </c>
      <c r="DL1064" s="373"/>
      <c r="DM1064" s="375">
        <f t="shared" si="2778"/>
        <v>0</v>
      </c>
      <c r="DN1064" s="373"/>
      <c r="DO1064" s="155">
        <f t="shared" si="2779"/>
        <v>0</v>
      </c>
      <c r="DP1064" s="372"/>
      <c r="DQ1064" s="155">
        <f t="shared" si="2780"/>
        <v>0</v>
      </c>
      <c r="DR1064" s="373"/>
      <c r="DS1064" s="155">
        <f t="shared" si="2781"/>
        <v>0</v>
      </c>
      <c r="DT1064" s="372"/>
      <c r="DU1064" s="155">
        <f t="shared" si="2782"/>
        <v>0</v>
      </c>
      <c r="DV1064" s="373"/>
      <c r="DW1064" s="4891">
        <f t="shared" si="2785"/>
        <v>0</v>
      </c>
      <c r="DX1064" s="372"/>
      <c r="DY1064" s="154">
        <f t="shared" si="2783"/>
        <v>0</v>
      </c>
      <c r="DZ1064" s="373"/>
      <c r="EA1064" s="154">
        <f t="shared" si="2769"/>
        <v>0</v>
      </c>
      <c r="EB1064" s="373"/>
      <c r="EC1064" s="269">
        <f t="shared" si="2770"/>
        <v>0</v>
      </c>
      <c r="ED1064" s="376"/>
      <c r="EE1064" s="6971">
        <f>IF(AV1064=0,0,1)</f>
        <v>0</v>
      </c>
      <c r="EF1064" s="7015"/>
      <c r="EG1064" s="273"/>
      <c r="EH1064" s="274"/>
      <c r="EI1064" s="275"/>
      <c r="EJ1064" s="276"/>
      <c r="EK1064" s="275"/>
      <c r="EL1064" s="277"/>
      <c r="EM1064" s="278" t="str">
        <f t="shared" si="2772"/>
        <v xml:space="preserve"> </v>
      </c>
      <c r="EN1064" s="372"/>
      <c r="EO1064" s="155">
        <f t="shared" si="2784"/>
        <v>0</v>
      </c>
      <c r="EP1064" s="373"/>
      <c r="ER1064" s="194"/>
      <c r="ET1064" s="154" t="str">
        <f t="shared" si="2596"/>
        <v>　</v>
      </c>
      <c r="EU1064" s="373"/>
      <c r="EV1064" s="154" t="str">
        <f>IF($AE1064=0,"　",VLOOKUP($AE1064,ﾚｰｻﾞOP,60,0))</f>
        <v>　</v>
      </c>
      <c r="EW1064" s="373"/>
      <c r="EX1064" s="154"/>
      <c r="EY1064" s="367"/>
      <c r="EZ1064" s="154"/>
      <c r="FA1064" s="367"/>
      <c r="FB1064" s="154"/>
      <c r="FC1064" s="367"/>
      <c r="FD1064" s="154"/>
      <c r="FE1064" s="367"/>
      <c r="FF1064" s="155"/>
      <c r="FG1064" s="367"/>
      <c r="FH1064" s="154"/>
      <c r="FI1064" s="367"/>
      <c r="FJ1064" s="154" t="str">
        <f>IF($AE1064=0,"　",VLOOKUP($AE1064,ﾚｰｻﾞOP,67,0))</f>
        <v>　</v>
      </c>
      <c r="FK1064" s="373"/>
      <c r="FL1064" s="155" t="str">
        <f>IF($AE1064=0,"　",VLOOKUP($AE1064,ﾚｰｻﾞOP,68,0))</f>
        <v>　</v>
      </c>
      <c r="FM1064" s="279"/>
      <c r="FN1064" s="1184"/>
      <c r="FO1064" s="280"/>
      <c r="FP1064" s="281"/>
      <c r="FQ1064" s="282"/>
      <c r="FS1064" s="281"/>
      <c r="FT1064" s="282"/>
    </row>
    <row r="1065" spans="1:176" ht="18.600000000000001" customHeight="1">
      <c r="A1065" s="228">
        <f t="shared" si="2753"/>
        <v>1055</v>
      </c>
      <c r="B1065" s="343" t="str">
        <f t="shared" si="2774"/>
        <v>　</v>
      </c>
      <c r="C1065" s="6242"/>
      <c r="D1065" s="1261"/>
      <c r="E1065" s="1262"/>
      <c r="F1065" s="1564"/>
      <c r="G1065" s="1263"/>
      <c r="H1065" s="1330"/>
      <c r="I1065" s="1264"/>
      <c r="J1065" s="1264"/>
      <c r="K1065" s="599"/>
      <c r="L1065" s="600"/>
      <c r="M1065" s="354"/>
      <c r="N1065" s="353"/>
      <c r="O1065" s="354"/>
      <c r="P1065" s="353"/>
      <c r="Q1065" s="354"/>
      <c r="R1065" s="353"/>
      <c r="S1065" s="354"/>
      <c r="T1065" s="353"/>
      <c r="U1065" s="6252"/>
      <c r="V1065" s="353"/>
      <c r="W1065" s="356"/>
      <c r="X1065" s="357"/>
      <c r="Y1065" s="979"/>
      <c r="Z1065" s="979"/>
      <c r="AA1065" s="602"/>
      <c r="AB1065" s="979"/>
      <c r="AC1065" s="602"/>
      <c r="AD1065" s="361"/>
      <c r="AE1065" s="362"/>
      <c r="AF1065" s="363" t="str">
        <f>IF($AE1065=0,"　",VLOOKUP($AE1065,ﾚｰｻﾞOP,69,0))</f>
        <v>　</v>
      </c>
      <c r="AG1065" s="364"/>
      <c r="AH1065" s="364"/>
      <c r="AI1065" s="364"/>
      <c r="AJ1065" s="364"/>
      <c r="AK1065" s="364"/>
      <c r="AL1065" s="364"/>
      <c r="AM1065" s="364"/>
      <c r="AN1065" s="364"/>
      <c r="AO1065" s="364"/>
      <c r="AP1065" s="363"/>
      <c r="AQ1065" s="255"/>
      <c r="AR1065" s="255"/>
      <c r="AS1065" s="255"/>
      <c r="AT1065" s="255"/>
      <c r="AU1065" s="2843">
        <f t="shared" si="2775"/>
        <v>0</v>
      </c>
      <c r="AV1065" s="4008">
        <f t="shared" si="2776"/>
        <v>0</v>
      </c>
      <c r="AW1065" s="590" t="str">
        <f t="shared" si="2599"/>
        <v>　</v>
      </c>
      <c r="AX1065" s="369"/>
      <c r="AY1065" s="154" t="str">
        <f>IF($AE1065=0,"　",VLOOKUP($AE1065,ﾚｰｻﾞOP,6,0))</f>
        <v>　</v>
      </c>
      <c r="AZ1065" s="367"/>
      <c r="BA1065" s="154" t="str">
        <f t="shared" si="2619"/>
        <v>　</v>
      </c>
      <c r="BB1065" s="367"/>
      <c r="BC1065" s="368" t="str">
        <f>IF($AE1065=0,"　",VLOOKUP($AE1065,ﾚｰｻﾞOP,8,0))</f>
        <v>　</v>
      </c>
      <c r="BD1065" s="369"/>
      <c r="BE1065" s="4599" t="str">
        <f>IF($AE1065=0,"　",VLOOKUP($AE1065,ﾚｰｻﾞOP,9,0))</f>
        <v>　</v>
      </c>
      <c r="BF1065" s="367"/>
      <c r="BG1065" s="368" t="str">
        <f>IF($AE1065=0,"　",VLOOKUP($AE1065,ﾚｰｻﾞOP,10,0))</f>
        <v>　</v>
      </c>
      <c r="BH1065" s="367"/>
      <c r="BI1065" s="154" t="str">
        <f>IF($AE1065=0,"　",VLOOKUP($AE1065,ﾚｰｻﾞOP,11,0))</f>
        <v>　</v>
      </c>
      <c r="BJ1065" s="367"/>
      <c r="BK1065" s="154" t="str">
        <f>IF($AE1065=0,"　",VLOOKUP($AE1065,ﾚｰｻﾞOP,57,0))</f>
        <v>　</v>
      </c>
      <c r="BL1065" s="367"/>
      <c r="BM1065" s="154" t="str">
        <f>IF($AE1065=0,"　",VLOOKUP($AE1065,ﾚｰｻﾞOP,58,0))</f>
        <v>　</v>
      </c>
      <c r="BN1065" s="367"/>
      <c r="BO1065" s="155" t="str">
        <f>IF($AE1065=0,"　",VLOOKUP($AE1065,ﾚｰｻﾞOP,59,0))</f>
        <v>　</v>
      </c>
      <c r="BP1065" s="367"/>
      <c r="BQ1065" s="154" t="str">
        <f>IF($AE1065=0,"　",VLOOKUP($AE1065,ﾚｰｻﾞOP,12,0))</f>
        <v>　</v>
      </c>
      <c r="BR1065" s="369"/>
      <c r="BS1065" s="154" t="str">
        <f>IF($AE1065=0,"　",VLOOKUP($AE1065,ﾚｰｻﾞOP,13,0))</f>
        <v>　</v>
      </c>
      <c r="BT1065" s="369"/>
      <c r="BU1065" s="154" t="str">
        <f>IF($AE1065=0,"　",VLOOKUP($AE1065,ﾚｰｻﾞOP,14,0))</f>
        <v>　</v>
      </c>
      <c r="BV1065" s="369"/>
      <c r="BW1065" s="154" t="str">
        <f>IF($AE1065=0,"　",VLOOKUP($AE1065,ﾚｰｻﾞOP,15,0))</f>
        <v>　</v>
      </c>
      <c r="BX1065" s="367"/>
      <c r="BY1065" s="154" t="str">
        <f>IF($AE1065=0,"　",VLOOKUP($AE1065,ﾚｰｻﾞOP,16,0))</f>
        <v>　</v>
      </c>
      <c r="BZ1065" s="369"/>
      <c r="CA1065" s="154" t="str">
        <f>IF($AE1065=0,"　",VLOOKUP($AE1065,ﾚｰｻﾞOP,17,0))</f>
        <v>　</v>
      </c>
      <c r="CB1065" s="367"/>
      <c r="CC1065" s="154" t="str">
        <f>IF($AE1065=0,"　",VLOOKUP($AE1065,ﾚｰｻﾞOP,18,0))</f>
        <v>　</v>
      </c>
      <c r="CD1065" s="367"/>
      <c r="CE1065" s="2850" t="str">
        <f>IF($AE1065=0,"　",VLOOKUP($AE1065,ﾚｰｻﾞOP,19,0))</f>
        <v>　</v>
      </c>
      <c r="CF1065" s="2846"/>
      <c r="CG1065" s="2855" t="str">
        <f>IF($AE1065=0,"　",VLOOKUP($AE1065,ﾚｰｻﾞOP,20,0))</f>
        <v>　</v>
      </c>
      <c r="CH1065" s="2851"/>
      <c r="CI1065" s="2850" t="str">
        <f>IF($AE1065=0,"　",VLOOKUP($AE1065,ﾚｰｻﾞOP,21,0))</f>
        <v>　</v>
      </c>
      <c r="CJ1065" s="2846"/>
      <c r="CK1065" s="2850" t="str">
        <f>IF($AE1065=0,"　",VLOOKUP($AE1065,ﾚｰｻﾞOP,22,0))</f>
        <v>　</v>
      </c>
      <c r="CL1065" s="2851"/>
      <c r="CM1065" s="2850" t="str">
        <f>IF($AE1065=0,"　",VLOOKUP($AE1065,ﾚｰｻﾞOP,23,0))</f>
        <v>　</v>
      </c>
      <c r="CN1065" s="2851"/>
      <c r="CO1065" s="2855" t="str">
        <f>IF($AE1065=0,"　",VLOOKUP($AE1065,ﾚｰｻﾞOP,24,0))</f>
        <v>　</v>
      </c>
      <c r="CP1065" s="2851"/>
      <c r="CQ1065" s="2855" t="str">
        <f>IF($AE1065=0,"　",VLOOKUP($AE1065,ﾚｰｻﾞOP,25,0))</f>
        <v>　</v>
      </c>
      <c r="CR1065" s="2851"/>
      <c r="CS1065" s="2850" t="str">
        <f>IF($AE1065=0,"　",VLOOKUP($AE1065,ﾚｰｻﾞOP,26,0))</f>
        <v>　</v>
      </c>
      <c r="CT1065" s="2851"/>
      <c r="CU1065" s="2855"/>
      <c r="CV1065" s="2851"/>
      <c r="CW1065" s="2850" t="str">
        <f>IF($AE1065=0,"　",VLOOKUP($AE1065,ﾚｰｻﾞOP,28,0))</f>
        <v>　</v>
      </c>
      <c r="CX1065" s="2851"/>
      <c r="CY1065" s="2855" t="str">
        <f>IF($AE1065=0,"　",VLOOKUP($AE1065,ﾚｰｻﾞOP,29,0))</f>
        <v>　</v>
      </c>
      <c r="CZ1065" s="2851"/>
      <c r="DA1065" s="154" t="str">
        <f>IF($AE1065=0,"　",VLOOKUP($AE1065,ﾚｰｻﾞOP,30,0))</f>
        <v>　</v>
      </c>
      <c r="DB1065" s="369"/>
      <c r="DC1065" s="155" t="str">
        <f>IF($AE1065=0,"　",VLOOKUP($AE1065,ﾚｰｻﾞOP,31,0))</f>
        <v>　</v>
      </c>
      <c r="DD1065" s="367"/>
      <c r="DE1065" s="374">
        <f>IF(AG1065=1,1,0)</f>
        <v>0</v>
      </c>
      <c r="DF1065" s="373"/>
      <c r="DG1065" s="818">
        <f t="shared" si="2773"/>
        <v>0</v>
      </c>
      <c r="DH1065" s="372"/>
      <c r="DI1065" s="267">
        <f t="shared" si="2767"/>
        <v>0</v>
      </c>
      <c r="DJ1065" s="373"/>
      <c r="DK1065" s="374">
        <f t="shared" si="2777"/>
        <v>0</v>
      </c>
      <c r="DL1065" s="373"/>
      <c r="DM1065" s="375">
        <f t="shared" si="2778"/>
        <v>0</v>
      </c>
      <c r="DN1065" s="373"/>
      <c r="DO1065" s="155">
        <f t="shared" si="2779"/>
        <v>0</v>
      </c>
      <c r="DP1065" s="372"/>
      <c r="DQ1065" s="155">
        <f t="shared" si="2780"/>
        <v>0</v>
      </c>
      <c r="DR1065" s="373"/>
      <c r="DS1065" s="155">
        <f t="shared" si="2781"/>
        <v>0</v>
      </c>
      <c r="DT1065" s="372"/>
      <c r="DU1065" s="155">
        <f t="shared" si="2782"/>
        <v>0</v>
      </c>
      <c r="DV1065" s="373"/>
      <c r="DW1065" s="4891">
        <f t="shared" si="2785"/>
        <v>0</v>
      </c>
      <c r="DX1065" s="372"/>
      <c r="DY1065" s="154">
        <f t="shared" si="2783"/>
        <v>0</v>
      </c>
      <c r="DZ1065" s="373"/>
      <c r="EA1065" s="154">
        <f t="shared" si="2769"/>
        <v>0</v>
      </c>
      <c r="EB1065" s="373"/>
      <c r="EC1065" s="269">
        <f t="shared" si="2770"/>
        <v>0</v>
      </c>
      <c r="ED1065" s="376"/>
      <c r="EE1065" s="6971">
        <f>IF(AV1065=0,0,1)</f>
        <v>0</v>
      </c>
      <c r="EF1065" s="7015"/>
      <c r="EG1065" s="273"/>
      <c r="EH1065" s="274"/>
      <c r="EI1065" s="275"/>
      <c r="EJ1065" s="276"/>
      <c r="EK1065" s="275"/>
      <c r="EL1065" s="277"/>
      <c r="EM1065" s="278" t="str">
        <f t="shared" si="2772"/>
        <v xml:space="preserve"> </v>
      </c>
      <c r="EN1065" s="372"/>
      <c r="EO1065" s="155">
        <f t="shared" si="2784"/>
        <v>0</v>
      </c>
      <c r="EP1065" s="373"/>
      <c r="ER1065" s="194"/>
      <c r="ET1065" s="154" t="str">
        <f t="shared" si="2596"/>
        <v>　</v>
      </c>
      <c r="EU1065" s="373"/>
      <c r="EV1065" s="154" t="str">
        <f>IF($AE1065=0,"　",VLOOKUP($AE1065,ﾚｰｻﾞOP,60,0))</f>
        <v>　</v>
      </c>
      <c r="EW1065" s="373"/>
      <c r="EX1065" s="154"/>
      <c r="EY1065" s="367"/>
      <c r="EZ1065" s="154"/>
      <c r="FA1065" s="367"/>
      <c r="FB1065" s="154"/>
      <c r="FC1065" s="367"/>
      <c r="FD1065" s="154"/>
      <c r="FE1065" s="367"/>
      <c r="FF1065" s="155"/>
      <c r="FG1065" s="367"/>
      <c r="FH1065" s="154"/>
      <c r="FI1065" s="367"/>
      <c r="FJ1065" s="154" t="str">
        <f>IF($AE1065=0,"　",VLOOKUP($AE1065,ﾚｰｻﾞOP,67,0))</f>
        <v>　</v>
      </c>
      <c r="FK1065" s="373"/>
      <c r="FL1065" s="155" t="str">
        <f>IF($AE1065=0,"　",VLOOKUP($AE1065,ﾚｰｻﾞOP,68,0))</f>
        <v>　</v>
      </c>
      <c r="FM1065" s="279"/>
      <c r="FN1065" s="1184"/>
      <c r="FO1065" s="280"/>
      <c r="FP1065" s="281"/>
      <c r="FQ1065" s="282"/>
      <c r="FS1065" s="281"/>
      <c r="FT1065" s="282"/>
    </row>
    <row r="1066" spans="1:176" ht="18.600000000000001" customHeight="1">
      <c r="A1066" s="228">
        <f t="shared" si="2753"/>
        <v>1056</v>
      </c>
      <c r="B1066" s="343" t="str">
        <f t="shared" si="2774"/>
        <v>　</v>
      </c>
      <c r="C1066" s="6242"/>
      <c r="D1066" s="1261"/>
      <c r="E1066" s="1262"/>
      <c r="F1066" s="1564"/>
      <c r="G1066" s="1263"/>
      <c r="H1066" s="1330"/>
      <c r="I1066" s="1264"/>
      <c r="J1066" s="1264"/>
      <c r="K1066" s="599"/>
      <c r="L1066" s="600"/>
      <c r="M1066" s="354"/>
      <c r="N1066" s="353"/>
      <c r="O1066" s="354"/>
      <c r="P1066" s="353"/>
      <c r="Q1066" s="354"/>
      <c r="R1066" s="353"/>
      <c r="S1066" s="354"/>
      <c r="T1066" s="353"/>
      <c r="U1066" s="5638"/>
      <c r="V1066" s="353"/>
      <c r="W1066" s="356"/>
      <c r="X1066" s="357"/>
      <c r="Y1066" s="7546"/>
      <c r="Z1066" s="7546"/>
      <c r="AA1066" s="602"/>
      <c r="AB1066" s="979"/>
      <c r="AC1066" s="602"/>
      <c r="AD1066" s="361"/>
      <c r="AE1066" s="362"/>
      <c r="AF1066" s="363" t="str">
        <f>IF($AE1066=0,"　",VLOOKUP($AE1066,ﾚｰｻﾞOP,69,0))</f>
        <v>　</v>
      </c>
      <c r="AG1066" s="364"/>
      <c r="AH1066" s="364"/>
      <c r="AI1066" s="364"/>
      <c r="AJ1066" s="364"/>
      <c r="AK1066" s="364"/>
      <c r="AL1066" s="364"/>
      <c r="AM1066" s="364"/>
      <c r="AN1066" s="364"/>
      <c r="AO1066" s="364"/>
      <c r="AP1066" s="363"/>
      <c r="AQ1066" s="255"/>
      <c r="AR1066" s="255"/>
      <c r="AS1066" s="255"/>
      <c r="AT1066" s="255"/>
      <c r="AU1066" s="2843">
        <f t="shared" si="2775"/>
        <v>0</v>
      </c>
      <c r="AV1066" s="4008">
        <f t="shared" si="2776"/>
        <v>0</v>
      </c>
      <c r="AW1066" s="590" t="str">
        <f t="shared" si="2599"/>
        <v>　</v>
      </c>
      <c r="AX1066" s="369"/>
      <c r="AY1066" s="154" t="str">
        <f>IF($AE1066=0,"　",VLOOKUP($AE1066,ﾚｰｻﾞOP,6,0))</f>
        <v>　</v>
      </c>
      <c r="AZ1066" s="367"/>
      <c r="BA1066" s="154" t="str">
        <f t="shared" si="2619"/>
        <v>　</v>
      </c>
      <c r="BB1066" s="367"/>
      <c r="BC1066" s="368" t="str">
        <f>IF($AE1066=0,"　",VLOOKUP($AE1066,ﾚｰｻﾞOP,8,0))</f>
        <v>　</v>
      </c>
      <c r="BD1066" s="369"/>
      <c r="BE1066" s="4599" t="str">
        <f>IF($AE1066=0,"　",VLOOKUP($AE1066,ﾚｰｻﾞOP,9,0))</f>
        <v>　</v>
      </c>
      <c r="BF1066" s="367"/>
      <c r="BG1066" s="368" t="str">
        <f>IF($AE1066=0,"　",VLOOKUP($AE1066,ﾚｰｻﾞOP,10,0))</f>
        <v>　</v>
      </c>
      <c r="BH1066" s="367"/>
      <c r="BI1066" s="154" t="str">
        <f>IF($AE1066=0,"　",VLOOKUP($AE1066,ﾚｰｻﾞOP,11,0))</f>
        <v>　</v>
      </c>
      <c r="BJ1066" s="367"/>
      <c r="BK1066" s="154" t="str">
        <f>IF($AE1066=0,"　",VLOOKUP($AE1066,ﾚｰｻﾞOP,57,0))</f>
        <v>　</v>
      </c>
      <c r="BL1066" s="367"/>
      <c r="BM1066" s="154" t="str">
        <f>IF($AE1066=0,"　",VLOOKUP($AE1066,ﾚｰｻﾞOP,58,0))</f>
        <v>　</v>
      </c>
      <c r="BN1066" s="367"/>
      <c r="BO1066" s="155" t="str">
        <f>IF($AE1066=0,"　",VLOOKUP($AE1066,ﾚｰｻﾞOP,59,0))</f>
        <v>　</v>
      </c>
      <c r="BP1066" s="367"/>
      <c r="BQ1066" s="154" t="str">
        <f>IF($AE1066=0,"　",VLOOKUP($AE1066,ﾚｰｻﾞOP,12,0))</f>
        <v>　</v>
      </c>
      <c r="BR1066" s="369"/>
      <c r="BS1066" s="154" t="str">
        <f>IF($AE1066=0,"　",VLOOKUP($AE1066,ﾚｰｻﾞOP,13,0))</f>
        <v>　</v>
      </c>
      <c r="BT1066" s="369"/>
      <c r="BU1066" s="154" t="str">
        <f>IF($AE1066=0,"　",VLOOKUP($AE1066,ﾚｰｻﾞOP,14,0))</f>
        <v>　</v>
      </c>
      <c r="BV1066" s="369"/>
      <c r="BW1066" s="154" t="str">
        <f>IF($AE1066=0,"　",VLOOKUP($AE1066,ﾚｰｻﾞOP,15,0))</f>
        <v>　</v>
      </c>
      <c r="BX1066" s="367"/>
      <c r="BY1066" s="154" t="str">
        <f>IF($AE1066=0,"　",VLOOKUP($AE1066,ﾚｰｻﾞOP,16,0))</f>
        <v>　</v>
      </c>
      <c r="BZ1066" s="369"/>
      <c r="CA1066" s="154" t="str">
        <f>IF($AE1066=0,"　",VLOOKUP($AE1066,ﾚｰｻﾞOP,17,0))</f>
        <v>　</v>
      </c>
      <c r="CB1066" s="367"/>
      <c r="CC1066" s="154" t="str">
        <f>IF($AE1066=0,"　",VLOOKUP($AE1066,ﾚｰｻﾞOP,18,0))</f>
        <v>　</v>
      </c>
      <c r="CD1066" s="367"/>
      <c r="CE1066" s="2850" t="str">
        <f>IF($AE1066=0,"　",VLOOKUP($AE1066,ﾚｰｻﾞOP,19,0))</f>
        <v>　</v>
      </c>
      <c r="CF1066" s="2846"/>
      <c r="CG1066" s="2855" t="str">
        <f>IF($AE1066=0,"　",VLOOKUP($AE1066,ﾚｰｻﾞOP,20,0))</f>
        <v>　</v>
      </c>
      <c r="CH1066" s="2851"/>
      <c r="CI1066" s="2850" t="str">
        <f>IF($AE1066=0,"　",VLOOKUP($AE1066,ﾚｰｻﾞOP,21,0))</f>
        <v>　</v>
      </c>
      <c r="CJ1066" s="2846"/>
      <c r="CK1066" s="2850" t="str">
        <f>IF($AE1066=0,"　",VLOOKUP($AE1066,ﾚｰｻﾞOP,22,0))</f>
        <v>　</v>
      </c>
      <c r="CL1066" s="2851"/>
      <c r="CM1066" s="2850" t="str">
        <f>IF($AE1066=0,"　",VLOOKUP($AE1066,ﾚｰｻﾞOP,23,0))</f>
        <v>　</v>
      </c>
      <c r="CN1066" s="2851"/>
      <c r="CO1066" s="2855" t="str">
        <f>IF($AE1066=0,"　",VLOOKUP($AE1066,ﾚｰｻﾞOP,24,0))</f>
        <v>　</v>
      </c>
      <c r="CP1066" s="2851"/>
      <c r="CQ1066" s="2855" t="str">
        <f>IF($AE1066=0,"　",VLOOKUP($AE1066,ﾚｰｻﾞOP,25,0))</f>
        <v>　</v>
      </c>
      <c r="CR1066" s="2851"/>
      <c r="CS1066" s="2850" t="str">
        <f>IF($AE1066=0,"　",VLOOKUP($AE1066,ﾚｰｻﾞOP,26,0))</f>
        <v>　</v>
      </c>
      <c r="CT1066" s="2851"/>
      <c r="CU1066" s="2855"/>
      <c r="CV1066" s="2851"/>
      <c r="CW1066" s="2850" t="str">
        <f>IF($AE1066=0,"　",VLOOKUP($AE1066,ﾚｰｻﾞOP,28,0))</f>
        <v>　</v>
      </c>
      <c r="CX1066" s="2851"/>
      <c r="CY1066" s="2855" t="str">
        <f>IF($AE1066=0,"　",VLOOKUP($AE1066,ﾚｰｻﾞOP,29,0))</f>
        <v>　</v>
      </c>
      <c r="CZ1066" s="2851"/>
      <c r="DA1066" s="154" t="str">
        <f>IF($AE1066=0,"　",VLOOKUP($AE1066,ﾚｰｻﾞOP,30,0))</f>
        <v>　</v>
      </c>
      <c r="DB1066" s="369"/>
      <c r="DC1066" s="155" t="str">
        <f>IF($AE1066=0,"　",VLOOKUP($AE1066,ﾚｰｻﾞOP,31,0))</f>
        <v>　</v>
      </c>
      <c r="DD1066" s="367"/>
      <c r="DE1066" s="374">
        <f>IF(AG1066=1,1,0)</f>
        <v>0</v>
      </c>
      <c r="DF1066" s="373"/>
      <c r="DG1066" s="818">
        <f t="shared" si="2773"/>
        <v>0</v>
      </c>
      <c r="DH1066" s="372"/>
      <c r="DI1066" s="267">
        <f t="shared" si="2767"/>
        <v>0</v>
      </c>
      <c r="DJ1066" s="373"/>
      <c r="DK1066" s="374">
        <f t="shared" si="2777"/>
        <v>0</v>
      </c>
      <c r="DL1066" s="373"/>
      <c r="DM1066" s="375">
        <f t="shared" si="2778"/>
        <v>0</v>
      </c>
      <c r="DN1066" s="373"/>
      <c r="DO1066" s="155">
        <f t="shared" si="2779"/>
        <v>0</v>
      </c>
      <c r="DP1066" s="372"/>
      <c r="DQ1066" s="155">
        <f t="shared" si="2780"/>
        <v>0</v>
      </c>
      <c r="DR1066" s="373"/>
      <c r="DS1066" s="155">
        <f t="shared" si="2781"/>
        <v>0</v>
      </c>
      <c r="DT1066" s="372"/>
      <c r="DU1066" s="155">
        <f t="shared" si="2782"/>
        <v>0</v>
      </c>
      <c r="DV1066" s="373"/>
      <c r="DW1066" s="4891">
        <f t="shared" si="2785"/>
        <v>0</v>
      </c>
      <c r="DX1066" s="372"/>
      <c r="DY1066" s="154">
        <f t="shared" si="2783"/>
        <v>0</v>
      </c>
      <c r="DZ1066" s="373"/>
      <c r="EA1066" s="154">
        <f t="shared" si="2769"/>
        <v>0</v>
      </c>
      <c r="EB1066" s="373"/>
      <c r="EC1066" s="269">
        <f t="shared" si="2770"/>
        <v>0</v>
      </c>
      <c r="ED1066" s="376"/>
      <c r="EE1066" s="6971">
        <f>IF(AV1066=0,0,1)</f>
        <v>0</v>
      </c>
      <c r="EF1066" s="377"/>
      <c r="EG1066" s="273"/>
      <c r="EH1066" s="274"/>
      <c r="EI1066" s="275"/>
      <c r="EJ1066" s="276"/>
      <c r="EK1066" s="275"/>
      <c r="EL1066" s="277"/>
      <c r="EM1066" s="278" t="str">
        <f t="shared" si="2772"/>
        <v xml:space="preserve"> </v>
      </c>
      <c r="EN1066" s="372"/>
      <c r="EO1066" s="155">
        <f t="shared" si="2784"/>
        <v>0</v>
      </c>
      <c r="EP1066" s="373"/>
      <c r="ER1066" s="194"/>
      <c r="ET1066" s="154" t="str">
        <f t="shared" si="2596"/>
        <v>　</v>
      </c>
      <c r="EU1066" s="373"/>
      <c r="EV1066" s="154" t="str">
        <f>IF($AE1066=0,"　",VLOOKUP($AE1066,ﾚｰｻﾞOP,60,0))</f>
        <v>　</v>
      </c>
      <c r="EW1066" s="373"/>
      <c r="EX1066" s="154"/>
      <c r="EY1066" s="367"/>
      <c r="EZ1066" s="154"/>
      <c r="FA1066" s="367"/>
      <c r="FB1066" s="154"/>
      <c r="FC1066" s="367"/>
      <c r="FD1066" s="154"/>
      <c r="FE1066" s="367"/>
      <c r="FF1066" s="155"/>
      <c r="FG1066" s="367"/>
      <c r="FH1066" s="154"/>
      <c r="FI1066" s="367"/>
      <c r="FJ1066" s="154" t="str">
        <f>IF($AE1066=0,"　",VLOOKUP($AE1066,ﾚｰｻﾞOP,67,0))</f>
        <v>　</v>
      </c>
      <c r="FK1066" s="373"/>
      <c r="FL1066" s="155" t="str">
        <f>IF($AE1066=0,"　",VLOOKUP($AE1066,ﾚｰｻﾞOP,68,0))</f>
        <v>　</v>
      </c>
      <c r="FM1066" s="279"/>
      <c r="FN1066" s="1184"/>
      <c r="FO1066" s="280"/>
      <c r="FP1066" s="281"/>
      <c r="FQ1066" s="282"/>
      <c r="FS1066" s="281"/>
      <c r="FT1066" s="282"/>
    </row>
    <row r="1067" spans="1:176" ht="18.600000000000001" customHeight="1">
      <c r="A1067" s="228">
        <f t="shared" si="2753"/>
        <v>1057</v>
      </c>
      <c r="B1067" s="343" t="str">
        <f t="shared" si="2774"/>
        <v>　</v>
      </c>
      <c r="C1067" s="6242"/>
      <c r="D1067" s="1261"/>
      <c r="E1067" s="1262"/>
      <c r="F1067" s="1564"/>
      <c r="G1067" s="1263"/>
      <c r="H1067" s="1330"/>
      <c r="I1067" s="1264"/>
      <c r="J1067" s="1264"/>
      <c r="K1067" s="599"/>
      <c r="L1067" s="600"/>
      <c r="M1067" s="354"/>
      <c r="N1067" s="353"/>
      <c r="O1067" s="354"/>
      <c r="P1067" s="353"/>
      <c r="Q1067" s="354"/>
      <c r="R1067" s="353"/>
      <c r="S1067" s="354"/>
      <c r="T1067" s="353"/>
      <c r="U1067" s="6277"/>
      <c r="V1067" s="353"/>
      <c r="W1067" s="356"/>
      <c r="X1067" s="357"/>
      <c r="Y1067" s="979"/>
      <c r="Z1067" s="979"/>
      <c r="AA1067" s="602"/>
      <c r="AB1067" s="979"/>
      <c r="AC1067" s="602"/>
      <c r="AD1067" s="361"/>
      <c r="AE1067" s="362"/>
      <c r="AF1067" s="363" t="str">
        <f>IF($AE1067=0,"　",VLOOKUP($AE1067,ﾚｰｻﾞOP,69,0))</f>
        <v>　</v>
      </c>
      <c r="AG1067" s="364"/>
      <c r="AH1067" s="364"/>
      <c r="AI1067" s="364"/>
      <c r="AJ1067" s="364"/>
      <c r="AK1067" s="364"/>
      <c r="AL1067" s="364"/>
      <c r="AM1067" s="364"/>
      <c r="AN1067" s="364"/>
      <c r="AO1067" s="364"/>
      <c r="AP1067" s="363"/>
      <c r="AQ1067" s="255"/>
      <c r="AR1067" s="255"/>
      <c r="AS1067" s="255"/>
      <c r="AT1067" s="255"/>
      <c r="AU1067" s="2843">
        <f t="shared" si="2775"/>
        <v>0</v>
      </c>
      <c r="AV1067" s="4008">
        <f t="shared" si="2776"/>
        <v>0</v>
      </c>
      <c r="AW1067" s="590" t="str">
        <f t="shared" si="2599"/>
        <v>　</v>
      </c>
      <c r="AX1067" s="369"/>
      <c r="AY1067" s="154" t="str">
        <f>IF($AE1067=0,"　",VLOOKUP($AE1067,ﾚｰｻﾞOP,6,0))</f>
        <v>　</v>
      </c>
      <c r="AZ1067" s="367"/>
      <c r="BA1067" s="154" t="str">
        <f t="shared" si="2619"/>
        <v>　</v>
      </c>
      <c r="BB1067" s="367"/>
      <c r="BC1067" s="368" t="str">
        <f>IF($AE1067=0,"　",VLOOKUP($AE1067,ﾚｰｻﾞOP,8,0))</f>
        <v>　</v>
      </c>
      <c r="BD1067" s="369"/>
      <c r="BE1067" s="4599" t="str">
        <f>IF($AE1067=0,"　",VLOOKUP($AE1067,ﾚｰｻﾞOP,9,0))</f>
        <v>　</v>
      </c>
      <c r="BF1067" s="367"/>
      <c r="BG1067" s="368" t="str">
        <f>IF($AE1067=0,"　",VLOOKUP($AE1067,ﾚｰｻﾞOP,10,0))</f>
        <v>　</v>
      </c>
      <c r="BH1067" s="367"/>
      <c r="BI1067" s="154" t="str">
        <f>IF($AE1067=0,"　",VLOOKUP($AE1067,ﾚｰｻﾞOP,11,0))</f>
        <v>　</v>
      </c>
      <c r="BJ1067" s="367"/>
      <c r="BK1067" s="154" t="str">
        <f>IF($AE1067=0,"　",VLOOKUP($AE1067,ﾚｰｻﾞOP,57,0))</f>
        <v>　</v>
      </c>
      <c r="BL1067" s="367"/>
      <c r="BM1067" s="154" t="str">
        <f>IF($AE1067=0,"　",VLOOKUP($AE1067,ﾚｰｻﾞOP,58,0))</f>
        <v>　</v>
      </c>
      <c r="BN1067" s="367"/>
      <c r="BO1067" s="155" t="str">
        <f>IF($AE1067=0,"　",VLOOKUP($AE1067,ﾚｰｻﾞOP,59,0))</f>
        <v>　</v>
      </c>
      <c r="BP1067" s="367"/>
      <c r="BQ1067" s="154" t="str">
        <f>IF($AE1067=0,"　",VLOOKUP($AE1067,ﾚｰｻﾞOP,12,0))</f>
        <v>　</v>
      </c>
      <c r="BR1067" s="369"/>
      <c r="BS1067" s="154" t="str">
        <f>IF($AE1067=0,"　",VLOOKUP($AE1067,ﾚｰｻﾞOP,13,0))</f>
        <v>　</v>
      </c>
      <c r="BT1067" s="369"/>
      <c r="BU1067" s="154" t="str">
        <f>IF($AE1067=0,"　",VLOOKUP($AE1067,ﾚｰｻﾞOP,14,0))</f>
        <v>　</v>
      </c>
      <c r="BV1067" s="369"/>
      <c r="BW1067" s="154" t="str">
        <f>IF($AE1067=0,"　",VLOOKUP($AE1067,ﾚｰｻﾞOP,15,0))</f>
        <v>　</v>
      </c>
      <c r="BX1067" s="367"/>
      <c r="BY1067" s="154" t="str">
        <f>IF($AE1067=0,"　",VLOOKUP($AE1067,ﾚｰｻﾞOP,16,0))</f>
        <v>　</v>
      </c>
      <c r="BZ1067" s="369"/>
      <c r="CA1067" s="154" t="str">
        <f>IF($AE1067=0,"　",VLOOKUP($AE1067,ﾚｰｻﾞOP,17,0))</f>
        <v>　</v>
      </c>
      <c r="CB1067" s="367"/>
      <c r="CC1067" s="154" t="str">
        <f>IF($AE1067=0,"　",VLOOKUP($AE1067,ﾚｰｻﾞOP,18,0))</f>
        <v>　</v>
      </c>
      <c r="CD1067" s="367"/>
      <c r="CE1067" s="2850" t="str">
        <f>IF($AE1067=0,"　",VLOOKUP($AE1067,ﾚｰｻﾞOP,19,0))</f>
        <v>　</v>
      </c>
      <c r="CF1067" s="2846"/>
      <c r="CG1067" s="2855" t="str">
        <f>IF($AE1067=0,"　",VLOOKUP($AE1067,ﾚｰｻﾞOP,20,0))</f>
        <v>　</v>
      </c>
      <c r="CH1067" s="2851"/>
      <c r="CI1067" s="2850" t="str">
        <f>IF($AE1067=0,"　",VLOOKUP($AE1067,ﾚｰｻﾞOP,21,0))</f>
        <v>　</v>
      </c>
      <c r="CJ1067" s="2846"/>
      <c r="CK1067" s="2850" t="str">
        <f>IF($AE1067=0,"　",VLOOKUP($AE1067,ﾚｰｻﾞOP,22,0))</f>
        <v>　</v>
      </c>
      <c r="CL1067" s="2851"/>
      <c r="CM1067" s="2850" t="str">
        <f>IF($AE1067=0,"　",VLOOKUP($AE1067,ﾚｰｻﾞOP,23,0))</f>
        <v>　</v>
      </c>
      <c r="CN1067" s="2851"/>
      <c r="CO1067" s="2855" t="str">
        <f>IF($AE1067=0,"　",VLOOKUP($AE1067,ﾚｰｻﾞOP,24,0))</f>
        <v>　</v>
      </c>
      <c r="CP1067" s="2851"/>
      <c r="CQ1067" s="2855" t="str">
        <f>IF($AE1067=0,"　",VLOOKUP($AE1067,ﾚｰｻﾞOP,25,0))</f>
        <v>　</v>
      </c>
      <c r="CR1067" s="2851"/>
      <c r="CS1067" s="2850" t="str">
        <f>IF($AE1067=0,"　",VLOOKUP($AE1067,ﾚｰｻﾞOP,26,0))</f>
        <v>　</v>
      </c>
      <c r="CT1067" s="2851"/>
      <c r="CU1067" s="2855"/>
      <c r="CV1067" s="2851"/>
      <c r="CW1067" s="2850" t="str">
        <f>IF($AE1067=0,"　",VLOOKUP($AE1067,ﾚｰｻﾞOP,28,0))</f>
        <v>　</v>
      </c>
      <c r="CX1067" s="2851"/>
      <c r="CY1067" s="2855" t="str">
        <f>IF($AE1067=0,"　",VLOOKUP($AE1067,ﾚｰｻﾞOP,29,0))</f>
        <v>　</v>
      </c>
      <c r="CZ1067" s="2851"/>
      <c r="DA1067" s="154" t="str">
        <f>IF($AE1067=0,"　",VLOOKUP($AE1067,ﾚｰｻﾞOP,30,0))</f>
        <v>　</v>
      </c>
      <c r="DB1067" s="369"/>
      <c r="DC1067" s="155" t="str">
        <f>IF($AE1067=0,"　",VLOOKUP($AE1067,ﾚｰｻﾞOP,31,0))</f>
        <v>　</v>
      </c>
      <c r="DD1067" s="367"/>
      <c r="DE1067" s="374">
        <f>IF(AG1067=1,1,0)</f>
        <v>0</v>
      </c>
      <c r="DF1067" s="373"/>
      <c r="DG1067" s="818">
        <f t="shared" si="2773"/>
        <v>0</v>
      </c>
      <c r="DH1067" s="372"/>
      <c r="DI1067" s="267">
        <f t="shared" si="2767"/>
        <v>0</v>
      </c>
      <c r="DJ1067" s="373"/>
      <c r="DK1067" s="374">
        <f t="shared" si="2777"/>
        <v>0</v>
      </c>
      <c r="DL1067" s="373"/>
      <c r="DM1067" s="375">
        <f t="shared" si="2778"/>
        <v>0</v>
      </c>
      <c r="DN1067" s="373"/>
      <c r="DO1067" s="155">
        <f t="shared" si="2779"/>
        <v>0</v>
      </c>
      <c r="DP1067" s="372"/>
      <c r="DQ1067" s="155">
        <f t="shared" si="2780"/>
        <v>0</v>
      </c>
      <c r="DR1067" s="373"/>
      <c r="DS1067" s="155">
        <f t="shared" si="2781"/>
        <v>0</v>
      </c>
      <c r="DT1067" s="372"/>
      <c r="DU1067" s="155">
        <f t="shared" si="2782"/>
        <v>0</v>
      </c>
      <c r="DV1067" s="373"/>
      <c r="DW1067" s="4891">
        <f>IF(AN1067=1,1,0)</f>
        <v>0</v>
      </c>
      <c r="DX1067" s="372"/>
      <c r="DY1067" s="154">
        <f t="shared" si="2783"/>
        <v>0</v>
      </c>
      <c r="DZ1067" s="373"/>
      <c r="EA1067" s="154">
        <f t="shared" si="2769"/>
        <v>0</v>
      </c>
      <c r="EB1067" s="373"/>
      <c r="EC1067" s="269">
        <f t="shared" si="2770"/>
        <v>0</v>
      </c>
      <c r="ED1067" s="376"/>
      <c r="EE1067" s="822">
        <f>IF(AV1067=0,0,1)</f>
        <v>0</v>
      </c>
      <c r="EF1067" s="377"/>
      <c r="EG1067" s="273"/>
      <c r="EH1067" s="274"/>
      <c r="EI1067" s="275"/>
      <c r="EJ1067" s="276"/>
      <c r="EK1067" s="275"/>
      <c r="EL1067" s="277"/>
      <c r="EM1067" s="278" t="str">
        <f t="shared" si="2772"/>
        <v xml:space="preserve"> </v>
      </c>
      <c r="EN1067" s="372"/>
      <c r="EO1067" s="155">
        <f t="shared" si="2784"/>
        <v>0</v>
      </c>
      <c r="EP1067" s="373"/>
      <c r="ER1067" s="194"/>
      <c r="ET1067" s="154" t="str">
        <f>IF($AE1067=0,"　",VLOOKUP($AE1067,ﾚｰｻﾞOP,60,0))</f>
        <v>　</v>
      </c>
      <c r="EU1067" s="373"/>
      <c r="EV1067" s="154" t="str">
        <f>IF($AE1067=0,"　",VLOOKUP($AE1067,ﾚｰｻﾞOP,60,0))</f>
        <v>　</v>
      </c>
      <c r="EW1067" s="373"/>
      <c r="EX1067" s="154"/>
      <c r="EY1067" s="367"/>
      <c r="EZ1067" s="154"/>
      <c r="FA1067" s="367"/>
      <c r="FB1067" s="154"/>
      <c r="FC1067" s="367"/>
      <c r="FD1067" s="154"/>
      <c r="FE1067" s="367"/>
      <c r="FF1067" s="155"/>
      <c r="FG1067" s="367"/>
      <c r="FH1067" s="154"/>
      <c r="FI1067" s="367"/>
      <c r="FJ1067" s="154" t="str">
        <f>IF($AE1067=0,"　",VLOOKUP($AE1067,ﾚｰｻﾞOP,67,0))</f>
        <v>　</v>
      </c>
      <c r="FK1067" s="373"/>
      <c r="FL1067" s="155" t="str">
        <f>IF($AE1067=0,"　",VLOOKUP($AE1067,ﾚｰｻﾞOP,68,0))</f>
        <v>　</v>
      </c>
      <c r="FM1067" s="279"/>
      <c r="FN1067" s="1184"/>
      <c r="FO1067" s="280"/>
      <c r="FP1067" s="281"/>
      <c r="FQ1067" s="282"/>
      <c r="FS1067" s="281"/>
      <c r="FT1067" s="282"/>
    </row>
    <row r="1068" spans="1:176" ht="18.600000000000001" customHeight="1">
      <c r="A1068" s="228">
        <f t="shared" si="2753"/>
        <v>1058</v>
      </c>
      <c r="B1068" s="343" t="str">
        <f t="shared" si="2774"/>
        <v>　</v>
      </c>
      <c r="C1068" s="6242"/>
      <c r="D1068" s="1261"/>
      <c r="E1068" s="1262"/>
      <c r="F1068" s="3701"/>
      <c r="G1068" s="1263"/>
      <c r="H1068" s="1330"/>
      <c r="I1068" s="1264"/>
      <c r="J1068" s="1264"/>
      <c r="K1068" s="599"/>
      <c r="L1068" s="600"/>
      <c r="M1068" s="354"/>
      <c r="N1068" s="353"/>
      <c r="O1068" s="354"/>
      <c r="P1068" s="353"/>
      <c r="Q1068" s="354"/>
      <c r="R1068" s="353"/>
      <c r="S1068" s="354"/>
      <c r="T1068" s="353"/>
      <c r="U1068" s="6288"/>
      <c r="V1068" s="353"/>
      <c r="W1068" s="356"/>
      <c r="X1068" s="357"/>
      <c r="Y1068" s="979"/>
      <c r="Z1068" s="979"/>
      <c r="AA1068" s="602"/>
      <c r="AB1068" s="979"/>
      <c r="AC1068" s="602"/>
      <c r="AD1068" s="361"/>
      <c r="AE1068" s="362"/>
      <c r="AF1068" s="363" t="str">
        <f t="shared" si="1081"/>
        <v>　</v>
      </c>
      <c r="AG1068" s="364"/>
      <c r="AH1068" s="364"/>
      <c r="AI1068" s="364"/>
      <c r="AJ1068" s="364"/>
      <c r="AK1068" s="364"/>
      <c r="AL1068" s="364"/>
      <c r="AM1068" s="364"/>
      <c r="AN1068" s="364"/>
      <c r="AO1068" s="364"/>
      <c r="AP1068" s="363"/>
      <c r="AQ1068" s="255"/>
      <c r="AR1068" s="255"/>
      <c r="AS1068" s="255"/>
      <c r="AT1068" s="255"/>
      <c r="AU1068" s="2843">
        <f t="shared" si="2775"/>
        <v>0</v>
      </c>
      <c r="AV1068" s="4008">
        <f t="shared" si="2776"/>
        <v>0</v>
      </c>
      <c r="AW1068" s="590" t="str">
        <f t="shared" si="2599"/>
        <v>　</v>
      </c>
      <c r="AX1068" s="369"/>
      <c r="AY1068" s="154" t="str">
        <f t="shared" si="2618"/>
        <v>　</v>
      </c>
      <c r="AZ1068" s="367"/>
      <c r="BA1068" s="154" t="str">
        <f t="shared" si="2619"/>
        <v>　</v>
      </c>
      <c r="BB1068" s="367"/>
      <c r="BC1068" s="368" t="str">
        <f>IF($AE1068=0,"　",VLOOKUP($AE1068,ﾚｰｻﾞOP,8,0))</f>
        <v>　</v>
      </c>
      <c r="BD1068" s="369"/>
      <c r="BE1068" s="4599" t="str">
        <f>IF($AE1068=0,"　",VLOOKUP($AE1068,ﾚｰｻﾞOP,9,0))</f>
        <v>　</v>
      </c>
      <c r="BF1068" s="367"/>
      <c r="BG1068" s="368" t="str">
        <f t="shared" si="2602"/>
        <v>　</v>
      </c>
      <c r="BH1068" s="367"/>
      <c r="BI1068" s="154" t="str">
        <f t="shared" si="2576"/>
        <v>　</v>
      </c>
      <c r="BJ1068" s="367"/>
      <c r="BK1068" s="154" t="str">
        <f t="shared" si="1417"/>
        <v>　</v>
      </c>
      <c r="BL1068" s="367"/>
      <c r="BM1068" s="154" t="str">
        <f t="shared" si="1418"/>
        <v>　</v>
      </c>
      <c r="BN1068" s="367"/>
      <c r="BO1068" s="155" t="str">
        <f t="shared" si="2577"/>
        <v>　</v>
      </c>
      <c r="BP1068" s="367"/>
      <c r="BQ1068" s="154" t="str">
        <f t="shared" si="2578"/>
        <v>　</v>
      </c>
      <c r="BR1068" s="369"/>
      <c r="BS1068" s="154" t="str">
        <f t="shared" si="1420"/>
        <v>　</v>
      </c>
      <c r="BT1068" s="369"/>
      <c r="BU1068" s="154" t="str">
        <f t="shared" si="1421"/>
        <v>　</v>
      </c>
      <c r="BV1068" s="369"/>
      <c r="BW1068" s="154" t="str">
        <f t="shared" si="1422"/>
        <v>　</v>
      </c>
      <c r="BX1068" s="367"/>
      <c r="BY1068" s="154" t="str">
        <f t="shared" si="1423"/>
        <v>　</v>
      </c>
      <c r="BZ1068" s="369"/>
      <c r="CA1068" s="154" t="str">
        <f t="shared" si="1424"/>
        <v>　</v>
      </c>
      <c r="CB1068" s="367"/>
      <c r="CC1068" s="154" t="str">
        <f t="shared" si="1425"/>
        <v>　</v>
      </c>
      <c r="CD1068" s="367"/>
      <c r="CE1068" s="154" t="str">
        <f t="shared" si="2579"/>
        <v>　</v>
      </c>
      <c r="CF1068" s="369"/>
      <c r="CG1068" s="155" t="str">
        <f t="shared" si="2580"/>
        <v>　</v>
      </c>
      <c r="CH1068" s="367"/>
      <c r="CI1068" s="154" t="str">
        <f t="shared" si="1092"/>
        <v>　</v>
      </c>
      <c r="CJ1068" s="369"/>
      <c r="CK1068" s="154" t="str">
        <f t="shared" si="1093"/>
        <v>　</v>
      </c>
      <c r="CL1068" s="367"/>
      <c r="CM1068" s="154" t="str">
        <f t="shared" si="2581"/>
        <v>　</v>
      </c>
      <c r="CN1068" s="367"/>
      <c r="CO1068" s="155" t="str">
        <f t="shared" si="1094"/>
        <v>　</v>
      </c>
      <c r="CP1068" s="367"/>
      <c r="CQ1068" s="155" t="str">
        <f t="shared" si="1095"/>
        <v>　</v>
      </c>
      <c r="CR1068" s="367"/>
      <c r="CS1068" s="154" t="str">
        <f t="shared" si="2582"/>
        <v>　</v>
      </c>
      <c r="CT1068" s="367"/>
      <c r="CU1068" s="155"/>
      <c r="CV1068" s="367"/>
      <c r="CW1068" s="154" t="str">
        <f t="shared" si="2583"/>
        <v>　</v>
      </c>
      <c r="CX1068" s="367"/>
      <c r="CY1068" s="155" t="str">
        <f t="shared" si="1096"/>
        <v>　</v>
      </c>
      <c r="CZ1068" s="367"/>
      <c r="DA1068" s="154" t="str">
        <f t="shared" si="2584"/>
        <v>　</v>
      </c>
      <c r="DB1068" s="369"/>
      <c r="DC1068" s="155" t="str">
        <f t="shared" si="1097"/>
        <v>　</v>
      </c>
      <c r="DD1068" s="367"/>
      <c r="DE1068" s="374">
        <f t="shared" ref="DE1068:DE1085" si="2786">IF(AG1068=1,1,0)</f>
        <v>0</v>
      </c>
      <c r="DF1068" s="373"/>
      <c r="DG1068" s="818">
        <f t="shared" si="2773"/>
        <v>0</v>
      </c>
      <c r="DH1068" s="372"/>
      <c r="DI1068" s="267">
        <f t="shared" ref="DI1068:DI1089" si="2787">IF(AG1068=1,1,0)</f>
        <v>0</v>
      </c>
      <c r="DJ1068" s="373"/>
      <c r="DK1068" s="374">
        <f t="shared" si="2777"/>
        <v>0</v>
      </c>
      <c r="DL1068" s="373"/>
      <c r="DM1068" s="375">
        <f t="shared" si="2778"/>
        <v>0</v>
      </c>
      <c r="DN1068" s="373"/>
      <c r="DO1068" s="155">
        <f t="shared" si="2779"/>
        <v>0</v>
      </c>
      <c r="DP1068" s="372"/>
      <c r="DQ1068" s="155">
        <f t="shared" si="2780"/>
        <v>0</v>
      </c>
      <c r="DR1068" s="373"/>
      <c r="DS1068" s="155">
        <f t="shared" si="2781"/>
        <v>0</v>
      </c>
      <c r="DT1068" s="372"/>
      <c r="DU1068" s="155">
        <f t="shared" si="2782"/>
        <v>0</v>
      </c>
      <c r="DV1068" s="373"/>
      <c r="DW1068" s="4891">
        <f t="shared" ref="DW1068:DW1079" si="2788">IF(AN1068=1,1,0)</f>
        <v>0</v>
      </c>
      <c r="DX1068" s="372"/>
      <c r="DY1068" s="154">
        <f t="shared" si="2783"/>
        <v>0</v>
      </c>
      <c r="DZ1068" s="373"/>
      <c r="EA1068" s="154">
        <f t="shared" ref="EA1068:EA1089" si="2789">IF(AP1068=1,1,0)</f>
        <v>0</v>
      </c>
      <c r="EB1068" s="373"/>
      <c r="EC1068" s="269">
        <f t="shared" ref="EC1068:EC1089" si="2790">IF(AQ1068=1,1,0)</f>
        <v>0</v>
      </c>
      <c r="ED1068" s="376"/>
      <c r="EE1068" s="822">
        <f t="shared" ref="EE1068:EE1085" si="2791">IF(AV1068=0,0,1)</f>
        <v>0</v>
      </c>
      <c r="EF1068" s="377"/>
      <c r="EG1068" s="273"/>
      <c r="EH1068" s="274"/>
      <c r="EI1068" s="275"/>
      <c r="EJ1068" s="276"/>
      <c r="EK1068" s="275"/>
      <c r="EL1068" s="277"/>
      <c r="EM1068" s="278" t="str">
        <f t="shared" ref="EM1068:EM1089" si="2792">IF(CE1068="-"," ",IF(AR1068=1,1," "))</f>
        <v xml:space="preserve"> </v>
      </c>
      <c r="EN1068" s="372"/>
      <c r="EO1068" s="155">
        <f t="shared" si="2784"/>
        <v>0</v>
      </c>
      <c r="EP1068" s="373"/>
      <c r="ER1068" s="194"/>
      <c r="ET1068" s="154" t="str">
        <f t="shared" si="2596"/>
        <v>　</v>
      </c>
      <c r="EU1068" s="373"/>
      <c r="EV1068" s="154" t="str">
        <f t="shared" si="2597"/>
        <v>　</v>
      </c>
      <c r="EW1068" s="373"/>
      <c r="EX1068" s="154"/>
      <c r="EY1068" s="367"/>
      <c r="EZ1068" s="154"/>
      <c r="FA1068" s="367"/>
      <c r="FB1068" s="154"/>
      <c r="FC1068" s="367"/>
      <c r="FD1068" s="154"/>
      <c r="FE1068" s="367"/>
      <c r="FF1068" s="155"/>
      <c r="FG1068" s="367"/>
      <c r="FH1068" s="154"/>
      <c r="FI1068" s="367"/>
      <c r="FJ1068" s="154" t="str">
        <f t="shared" si="1662"/>
        <v>　</v>
      </c>
      <c r="FK1068" s="373"/>
      <c r="FL1068" s="155" t="str">
        <f t="shared" si="2598"/>
        <v>　</v>
      </c>
      <c r="FM1068" s="279"/>
      <c r="FN1068" s="1184"/>
      <c r="FO1068" s="280"/>
      <c r="FP1068" s="281"/>
      <c r="FQ1068" s="282"/>
      <c r="FS1068" s="281"/>
      <c r="FT1068" s="282"/>
    </row>
    <row r="1069" spans="1:176" ht="18.600000000000001" customHeight="1">
      <c r="A1069" s="228">
        <f t="shared" si="2753"/>
        <v>1059</v>
      </c>
      <c r="B1069" s="343" t="str">
        <f t="shared" si="2774"/>
        <v>　</v>
      </c>
      <c r="C1069" s="6242"/>
      <c r="D1069" s="1261"/>
      <c r="E1069" s="1262"/>
      <c r="F1069" s="3701"/>
      <c r="G1069" s="1263"/>
      <c r="H1069" s="1330"/>
      <c r="I1069" s="1264"/>
      <c r="J1069" s="1264"/>
      <c r="K1069" s="599"/>
      <c r="L1069" s="600"/>
      <c r="M1069" s="354"/>
      <c r="N1069" s="353"/>
      <c r="O1069" s="354"/>
      <c r="P1069" s="353"/>
      <c r="Q1069" s="354"/>
      <c r="R1069" s="353"/>
      <c r="S1069" s="354"/>
      <c r="T1069" s="353"/>
      <c r="U1069" s="355"/>
      <c r="V1069" s="353"/>
      <c r="W1069" s="356"/>
      <c r="X1069" s="357"/>
      <c r="Y1069" s="979"/>
      <c r="Z1069" s="979"/>
      <c r="AA1069" s="602"/>
      <c r="AB1069" s="979"/>
      <c r="AC1069" s="602"/>
      <c r="AD1069" s="361"/>
      <c r="AE1069" s="362"/>
      <c r="AF1069" s="363" t="str">
        <f t="shared" si="1081"/>
        <v>　</v>
      </c>
      <c r="AG1069" s="364"/>
      <c r="AH1069" s="364"/>
      <c r="AI1069" s="364"/>
      <c r="AJ1069" s="364"/>
      <c r="AK1069" s="364"/>
      <c r="AL1069" s="364"/>
      <c r="AM1069" s="364"/>
      <c r="AN1069" s="364"/>
      <c r="AO1069" s="364"/>
      <c r="AP1069" s="363"/>
      <c r="AQ1069" s="255"/>
      <c r="AR1069" s="255"/>
      <c r="AS1069" s="255"/>
      <c r="AT1069" s="255"/>
      <c r="AU1069" s="2843">
        <f t="shared" si="2775"/>
        <v>0</v>
      </c>
      <c r="AV1069" s="4008">
        <f t="shared" si="2776"/>
        <v>0</v>
      </c>
      <c r="AW1069" s="590" t="str">
        <f t="shared" si="2599"/>
        <v>　</v>
      </c>
      <c r="AX1069" s="369"/>
      <c r="AY1069" s="154" t="str">
        <f t="shared" si="2618"/>
        <v>　</v>
      </c>
      <c r="AZ1069" s="367"/>
      <c r="BA1069" s="154" t="str">
        <f t="shared" si="2619"/>
        <v>　</v>
      </c>
      <c r="BB1069" s="367"/>
      <c r="BC1069" s="368" t="str">
        <f t="shared" si="2600"/>
        <v>　</v>
      </c>
      <c r="BD1069" s="369"/>
      <c r="BE1069" s="4599" t="str">
        <f t="shared" si="2601"/>
        <v>　</v>
      </c>
      <c r="BF1069" s="367"/>
      <c r="BG1069" s="368" t="str">
        <f t="shared" si="2602"/>
        <v>　</v>
      </c>
      <c r="BH1069" s="367"/>
      <c r="BI1069" s="154" t="str">
        <f t="shared" si="2576"/>
        <v>　</v>
      </c>
      <c r="BJ1069" s="367"/>
      <c r="BK1069" s="154" t="str">
        <f t="shared" si="1417"/>
        <v>　</v>
      </c>
      <c r="BL1069" s="367"/>
      <c r="BM1069" s="154" t="str">
        <f t="shared" si="1418"/>
        <v>　</v>
      </c>
      <c r="BN1069" s="367"/>
      <c r="BO1069" s="155" t="str">
        <f t="shared" si="2577"/>
        <v>　</v>
      </c>
      <c r="BP1069" s="367"/>
      <c r="BQ1069" s="154" t="str">
        <f t="shared" si="2578"/>
        <v>　</v>
      </c>
      <c r="BR1069" s="369"/>
      <c r="BS1069" s="154" t="str">
        <f t="shared" si="1420"/>
        <v>　</v>
      </c>
      <c r="BT1069" s="369"/>
      <c r="BU1069" s="154" t="str">
        <f t="shared" si="1421"/>
        <v>　</v>
      </c>
      <c r="BV1069" s="369"/>
      <c r="BW1069" s="154" t="str">
        <f t="shared" si="1422"/>
        <v>　</v>
      </c>
      <c r="BX1069" s="367"/>
      <c r="BY1069" s="154" t="str">
        <f t="shared" si="1423"/>
        <v>　</v>
      </c>
      <c r="BZ1069" s="369"/>
      <c r="CA1069" s="154" t="str">
        <f t="shared" si="1424"/>
        <v>　</v>
      </c>
      <c r="CB1069" s="367"/>
      <c r="CC1069" s="154" t="str">
        <f t="shared" si="1425"/>
        <v>　</v>
      </c>
      <c r="CD1069" s="367"/>
      <c r="CE1069" s="154" t="str">
        <f t="shared" si="2579"/>
        <v>　</v>
      </c>
      <c r="CF1069" s="369"/>
      <c r="CG1069" s="155" t="str">
        <f t="shared" si="2580"/>
        <v>　</v>
      </c>
      <c r="CH1069" s="367"/>
      <c r="CI1069" s="154" t="str">
        <f t="shared" si="1092"/>
        <v>　</v>
      </c>
      <c r="CJ1069" s="369"/>
      <c r="CK1069" s="154" t="str">
        <f t="shared" si="1093"/>
        <v>　</v>
      </c>
      <c r="CL1069" s="367"/>
      <c r="CM1069" s="154" t="str">
        <f t="shared" si="2581"/>
        <v>　</v>
      </c>
      <c r="CN1069" s="367"/>
      <c r="CO1069" s="155" t="str">
        <f t="shared" si="1094"/>
        <v>　</v>
      </c>
      <c r="CP1069" s="367"/>
      <c r="CQ1069" s="155" t="str">
        <f t="shared" si="1095"/>
        <v>　</v>
      </c>
      <c r="CR1069" s="367"/>
      <c r="CS1069" s="154" t="str">
        <f t="shared" si="2582"/>
        <v>　</v>
      </c>
      <c r="CT1069" s="367"/>
      <c r="CU1069" s="155"/>
      <c r="CV1069" s="367"/>
      <c r="CW1069" s="154" t="str">
        <f t="shared" si="2583"/>
        <v>　</v>
      </c>
      <c r="CX1069" s="367"/>
      <c r="CY1069" s="155" t="str">
        <f t="shared" si="1096"/>
        <v>　</v>
      </c>
      <c r="CZ1069" s="367"/>
      <c r="DA1069" s="154" t="str">
        <f t="shared" si="2584"/>
        <v>　</v>
      </c>
      <c r="DB1069" s="369"/>
      <c r="DC1069" s="155" t="str">
        <f t="shared" si="1097"/>
        <v>　</v>
      </c>
      <c r="DD1069" s="367"/>
      <c r="DE1069" s="374">
        <f t="shared" si="2786"/>
        <v>0</v>
      </c>
      <c r="DF1069" s="373"/>
      <c r="DG1069" s="818">
        <f t="shared" ref="DG1069:DG1090" si="2793">IF(AH1069=1,1,0)</f>
        <v>0</v>
      </c>
      <c r="DH1069" s="372"/>
      <c r="DI1069" s="267">
        <f t="shared" si="2787"/>
        <v>0</v>
      </c>
      <c r="DJ1069" s="373"/>
      <c r="DK1069" s="374">
        <f t="shared" si="2777"/>
        <v>0</v>
      </c>
      <c r="DL1069" s="373"/>
      <c r="DM1069" s="375">
        <f t="shared" si="2778"/>
        <v>0</v>
      </c>
      <c r="DN1069" s="373"/>
      <c r="DO1069" s="155">
        <f t="shared" si="2779"/>
        <v>0</v>
      </c>
      <c r="DP1069" s="372"/>
      <c r="DQ1069" s="155">
        <f t="shared" si="2780"/>
        <v>0</v>
      </c>
      <c r="DR1069" s="373"/>
      <c r="DS1069" s="155">
        <f t="shared" si="2781"/>
        <v>0</v>
      </c>
      <c r="DT1069" s="372"/>
      <c r="DU1069" s="155">
        <f t="shared" si="2782"/>
        <v>0</v>
      </c>
      <c r="DV1069" s="373"/>
      <c r="DW1069" s="4891">
        <f t="shared" si="2788"/>
        <v>0</v>
      </c>
      <c r="DX1069" s="372"/>
      <c r="DY1069" s="154">
        <f t="shared" si="2783"/>
        <v>0</v>
      </c>
      <c r="DZ1069" s="373"/>
      <c r="EA1069" s="154">
        <f t="shared" si="2789"/>
        <v>0</v>
      </c>
      <c r="EB1069" s="373"/>
      <c r="EC1069" s="269">
        <f t="shared" si="2790"/>
        <v>0</v>
      </c>
      <c r="ED1069" s="376"/>
      <c r="EE1069" s="822">
        <f t="shared" si="2791"/>
        <v>0</v>
      </c>
      <c r="EF1069" s="377"/>
      <c r="EG1069" s="273"/>
      <c r="EH1069" s="274"/>
      <c r="EI1069" s="275"/>
      <c r="EJ1069" s="276"/>
      <c r="EK1069" s="275"/>
      <c r="EL1069" s="277"/>
      <c r="EM1069" s="278" t="str">
        <f t="shared" si="2792"/>
        <v xml:space="preserve"> </v>
      </c>
      <c r="EN1069" s="372"/>
      <c r="EO1069" s="155">
        <f t="shared" si="2784"/>
        <v>0</v>
      </c>
      <c r="EP1069" s="373"/>
      <c r="ER1069" s="194"/>
      <c r="ET1069" s="154" t="str">
        <f t="shared" si="2596"/>
        <v>　</v>
      </c>
      <c r="EU1069" s="373"/>
      <c r="EV1069" s="154" t="str">
        <f t="shared" si="2597"/>
        <v>　</v>
      </c>
      <c r="EW1069" s="373"/>
      <c r="EX1069" s="154"/>
      <c r="EY1069" s="367"/>
      <c r="EZ1069" s="154"/>
      <c r="FA1069" s="367"/>
      <c r="FB1069" s="154"/>
      <c r="FC1069" s="367"/>
      <c r="FD1069" s="154"/>
      <c r="FE1069" s="367"/>
      <c r="FF1069" s="155"/>
      <c r="FG1069" s="367"/>
      <c r="FH1069" s="154"/>
      <c r="FI1069" s="367"/>
      <c r="FJ1069" s="154" t="str">
        <f t="shared" si="1662"/>
        <v>　</v>
      </c>
      <c r="FK1069" s="373"/>
      <c r="FL1069" s="155" t="str">
        <f t="shared" si="2598"/>
        <v>　</v>
      </c>
      <c r="FM1069" s="279"/>
      <c r="FN1069" s="1184"/>
      <c r="FO1069" s="280"/>
      <c r="FP1069" s="281"/>
      <c r="FQ1069" s="282"/>
      <c r="FS1069" s="281"/>
      <c r="FT1069" s="282"/>
    </row>
    <row r="1070" spans="1:176" ht="18.600000000000001" customHeight="1">
      <c r="A1070" s="228">
        <f t="shared" si="2753"/>
        <v>1060</v>
      </c>
      <c r="B1070" s="343"/>
      <c r="C1070" s="6242"/>
      <c r="D1070" s="1261"/>
      <c r="E1070" s="1262"/>
      <c r="F1070" s="1564"/>
      <c r="G1070" s="1263"/>
      <c r="H1070" s="1330"/>
      <c r="I1070" s="1264"/>
      <c r="J1070" s="1264"/>
      <c r="K1070" s="599"/>
      <c r="L1070" s="600"/>
      <c r="M1070" s="354"/>
      <c r="N1070" s="353"/>
      <c r="O1070" s="354"/>
      <c r="P1070" s="353"/>
      <c r="Q1070" s="354"/>
      <c r="R1070" s="353"/>
      <c r="S1070" s="354"/>
      <c r="T1070" s="353"/>
      <c r="U1070" s="355"/>
      <c r="V1070" s="353"/>
      <c r="W1070" s="356"/>
      <c r="X1070" s="357"/>
      <c r="Y1070" s="979"/>
      <c r="Z1070" s="979"/>
      <c r="AA1070" s="602"/>
      <c r="AB1070" s="979"/>
      <c r="AC1070" s="602"/>
      <c r="AD1070" s="361"/>
      <c r="AE1070" s="362"/>
      <c r="AF1070" s="363" t="str">
        <f t="shared" si="1081"/>
        <v>　</v>
      </c>
      <c r="AG1070" s="364"/>
      <c r="AH1070" s="364"/>
      <c r="AI1070" s="364"/>
      <c r="AJ1070" s="364"/>
      <c r="AK1070" s="364"/>
      <c r="AL1070" s="364"/>
      <c r="AM1070" s="364"/>
      <c r="AN1070" s="364"/>
      <c r="AO1070" s="364"/>
      <c r="AP1070" s="363"/>
      <c r="AQ1070" s="255"/>
      <c r="AR1070" s="255"/>
      <c r="AS1070" s="255"/>
      <c r="AT1070" s="255"/>
      <c r="AU1070" s="2843">
        <f t="shared" si="2775"/>
        <v>0</v>
      </c>
      <c r="AV1070" s="4008">
        <f t="shared" si="2776"/>
        <v>0</v>
      </c>
      <c r="AW1070" s="590" t="str">
        <f t="shared" si="2599"/>
        <v>　</v>
      </c>
      <c r="AX1070" s="369"/>
      <c r="AY1070" s="154" t="str">
        <f t="shared" si="2618"/>
        <v>　</v>
      </c>
      <c r="AZ1070" s="367"/>
      <c r="BA1070" s="154" t="str">
        <f t="shared" si="2619"/>
        <v>　</v>
      </c>
      <c r="BB1070" s="367"/>
      <c r="BC1070" s="368" t="str">
        <f t="shared" si="2600"/>
        <v>　</v>
      </c>
      <c r="BD1070" s="369"/>
      <c r="BE1070" s="4599" t="str">
        <f t="shared" si="2601"/>
        <v>　</v>
      </c>
      <c r="BF1070" s="367"/>
      <c r="BG1070" s="368" t="str">
        <f t="shared" si="2602"/>
        <v>　</v>
      </c>
      <c r="BH1070" s="367"/>
      <c r="BI1070" s="154" t="str">
        <f t="shared" si="2576"/>
        <v>　</v>
      </c>
      <c r="BJ1070" s="367"/>
      <c r="BK1070" s="154" t="str">
        <f t="shared" si="1417"/>
        <v>　</v>
      </c>
      <c r="BL1070" s="367"/>
      <c r="BM1070" s="154" t="str">
        <f t="shared" si="1418"/>
        <v>　</v>
      </c>
      <c r="BN1070" s="367"/>
      <c r="BO1070" s="155" t="str">
        <f t="shared" si="2577"/>
        <v>　</v>
      </c>
      <c r="BP1070" s="367"/>
      <c r="BQ1070" s="154" t="str">
        <f t="shared" si="2578"/>
        <v>　</v>
      </c>
      <c r="BR1070" s="369"/>
      <c r="BS1070" s="154" t="str">
        <f t="shared" si="1420"/>
        <v>　</v>
      </c>
      <c r="BT1070" s="369"/>
      <c r="BU1070" s="154" t="str">
        <f t="shared" si="1421"/>
        <v>　</v>
      </c>
      <c r="BV1070" s="369"/>
      <c r="BW1070" s="154" t="str">
        <f t="shared" si="1422"/>
        <v>　</v>
      </c>
      <c r="BX1070" s="367"/>
      <c r="BY1070" s="154" t="str">
        <f t="shared" si="1423"/>
        <v>　</v>
      </c>
      <c r="BZ1070" s="369"/>
      <c r="CA1070" s="154" t="str">
        <f t="shared" si="1424"/>
        <v>　</v>
      </c>
      <c r="CB1070" s="367"/>
      <c r="CC1070" s="154" t="str">
        <f t="shared" si="1425"/>
        <v>　</v>
      </c>
      <c r="CD1070" s="367"/>
      <c r="CE1070" s="2850" t="str">
        <f t="shared" si="2579"/>
        <v>　</v>
      </c>
      <c r="CF1070" s="2846"/>
      <c r="CG1070" s="2855" t="str">
        <f t="shared" si="2580"/>
        <v>　</v>
      </c>
      <c r="CH1070" s="2851"/>
      <c r="CI1070" s="2850" t="str">
        <f t="shared" si="1092"/>
        <v>　</v>
      </c>
      <c r="CJ1070" s="2846"/>
      <c r="CK1070" s="2850" t="str">
        <f t="shared" si="1093"/>
        <v>　</v>
      </c>
      <c r="CL1070" s="2851"/>
      <c r="CM1070" s="2850" t="str">
        <f t="shared" si="2581"/>
        <v>　</v>
      </c>
      <c r="CN1070" s="2851"/>
      <c r="CO1070" s="2855" t="str">
        <f t="shared" si="1094"/>
        <v>　</v>
      </c>
      <c r="CP1070" s="2851"/>
      <c r="CQ1070" s="2855" t="str">
        <f t="shared" si="1095"/>
        <v>　</v>
      </c>
      <c r="CR1070" s="2851"/>
      <c r="CS1070" s="2850" t="str">
        <f t="shared" si="2582"/>
        <v>　</v>
      </c>
      <c r="CT1070" s="2851"/>
      <c r="CU1070" s="2855"/>
      <c r="CV1070" s="2851"/>
      <c r="CW1070" s="2850" t="str">
        <f t="shared" si="2583"/>
        <v>　</v>
      </c>
      <c r="CX1070" s="2851"/>
      <c r="CY1070" s="2855" t="str">
        <f t="shared" si="1096"/>
        <v>　</v>
      </c>
      <c r="CZ1070" s="2851"/>
      <c r="DA1070" s="154" t="str">
        <f t="shared" si="2584"/>
        <v>　</v>
      </c>
      <c r="DB1070" s="369"/>
      <c r="DC1070" s="155" t="str">
        <f t="shared" si="1097"/>
        <v>　</v>
      </c>
      <c r="DD1070" s="367"/>
      <c r="DE1070" s="374">
        <f t="shared" si="2786"/>
        <v>0</v>
      </c>
      <c r="DF1070" s="373"/>
      <c r="DG1070" s="818">
        <f t="shared" si="2793"/>
        <v>0</v>
      </c>
      <c r="DH1070" s="372"/>
      <c r="DI1070" s="267">
        <f t="shared" si="2787"/>
        <v>0</v>
      </c>
      <c r="DJ1070" s="373"/>
      <c r="DK1070" s="374">
        <f t="shared" si="2777"/>
        <v>0</v>
      </c>
      <c r="DL1070" s="373"/>
      <c r="DM1070" s="375">
        <f t="shared" si="2778"/>
        <v>0</v>
      </c>
      <c r="DN1070" s="373"/>
      <c r="DO1070" s="155">
        <f t="shared" si="2779"/>
        <v>0</v>
      </c>
      <c r="DP1070" s="372"/>
      <c r="DQ1070" s="155">
        <f t="shared" si="2780"/>
        <v>0</v>
      </c>
      <c r="DR1070" s="373"/>
      <c r="DS1070" s="155">
        <f t="shared" si="2781"/>
        <v>0</v>
      </c>
      <c r="DT1070" s="372"/>
      <c r="DU1070" s="155">
        <f t="shared" si="2782"/>
        <v>0</v>
      </c>
      <c r="DV1070" s="373"/>
      <c r="DW1070" s="4891">
        <f t="shared" si="2788"/>
        <v>0</v>
      </c>
      <c r="DX1070" s="372"/>
      <c r="DY1070" s="154">
        <f t="shared" si="2783"/>
        <v>0</v>
      </c>
      <c r="DZ1070" s="373"/>
      <c r="EA1070" s="154">
        <f t="shared" si="2789"/>
        <v>0</v>
      </c>
      <c r="EB1070" s="373"/>
      <c r="EC1070" s="269">
        <f t="shared" si="2790"/>
        <v>0</v>
      </c>
      <c r="ED1070" s="376"/>
      <c r="EE1070" s="822">
        <f t="shared" si="2791"/>
        <v>0</v>
      </c>
      <c r="EF1070" s="377"/>
      <c r="EG1070" s="273"/>
      <c r="EH1070" s="274"/>
      <c r="EI1070" s="275"/>
      <c r="EJ1070" s="276"/>
      <c r="EK1070" s="275"/>
      <c r="EL1070" s="277"/>
      <c r="EM1070" s="278" t="str">
        <f t="shared" si="2792"/>
        <v xml:space="preserve"> </v>
      </c>
      <c r="EN1070" s="372"/>
      <c r="EO1070" s="155">
        <f t="shared" si="2784"/>
        <v>0</v>
      </c>
      <c r="EP1070" s="373"/>
      <c r="ER1070" s="194"/>
      <c r="ET1070" s="154" t="str">
        <f t="shared" si="2596"/>
        <v>　</v>
      </c>
      <c r="EU1070" s="373"/>
      <c r="EV1070" s="154" t="str">
        <f t="shared" si="2597"/>
        <v>　</v>
      </c>
      <c r="EW1070" s="373"/>
      <c r="EX1070" s="154"/>
      <c r="EY1070" s="367"/>
      <c r="EZ1070" s="154"/>
      <c r="FA1070" s="367"/>
      <c r="FB1070" s="154"/>
      <c r="FC1070" s="367"/>
      <c r="FD1070" s="154"/>
      <c r="FE1070" s="367"/>
      <c r="FF1070" s="155"/>
      <c r="FG1070" s="367"/>
      <c r="FH1070" s="154"/>
      <c r="FI1070" s="367"/>
      <c r="FJ1070" s="154" t="str">
        <f t="shared" si="1662"/>
        <v>　</v>
      </c>
      <c r="FK1070" s="373"/>
      <c r="FL1070" s="155" t="str">
        <f t="shared" si="2598"/>
        <v>　</v>
      </c>
      <c r="FM1070" s="279"/>
      <c r="FN1070" s="1184"/>
      <c r="FO1070" s="280"/>
      <c r="FP1070" s="281"/>
      <c r="FQ1070" s="282"/>
      <c r="FS1070" s="281"/>
      <c r="FT1070" s="282"/>
    </row>
    <row r="1071" spans="1:176" ht="18.600000000000001" customHeight="1">
      <c r="A1071" s="228">
        <f t="shared" si="2753"/>
        <v>1061</v>
      </c>
      <c r="B1071" s="343" t="str">
        <f t="shared" ref="B1071:B1091" si="2794">AF1071</f>
        <v>　</v>
      </c>
      <c r="C1071" s="6242"/>
      <c r="D1071" s="1261"/>
      <c r="E1071" s="1262"/>
      <c r="F1071" s="1564"/>
      <c r="G1071" s="1263"/>
      <c r="H1071" s="1330"/>
      <c r="I1071" s="1264"/>
      <c r="J1071" s="1264"/>
      <c r="K1071" s="599"/>
      <c r="L1071" s="600"/>
      <c r="M1071" s="354"/>
      <c r="N1071" s="353"/>
      <c r="O1071" s="354"/>
      <c r="P1071" s="353"/>
      <c r="Q1071" s="354"/>
      <c r="R1071" s="353"/>
      <c r="S1071" s="354"/>
      <c r="T1071" s="353"/>
      <c r="U1071" s="355"/>
      <c r="V1071" s="353"/>
      <c r="W1071" s="356"/>
      <c r="X1071" s="357"/>
      <c r="Y1071" s="979"/>
      <c r="Z1071" s="979"/>
      <c r="AA1071" s="602"/>
      <c r="AB1071" s="979"/>
      <c r="AC1071" s="602"/>
      <c r="AD1071" s="361"/>
      <c r="AE1071" s="362"/>
      <c r="AF1071" s="363" t="str">
        <f t="shared" si="1081"/>
        <v>　</v>
      </c>
      <c r="AG1071" s="364"/>
      <c r="AH1071" s="364"/>
      <c r="AI1071" s="364"/>
      <c r="AJ1071" s="364"/>
      <c r="AK1071" s="364"/>
      <c r="AL1071" s="364"/>
      <c r="AM1071" s="364"/>
      <c r="AN1071" s="364"/>
      <c r="AO1071" s="364"/>
      <c r="AP1071" s="363"/>
      <c r="AQ1071" s="255"/>
      <c r="AR1071" s="255"/>
      <c r="AS1071" s="255"/>
      <c r="AT1071" s="255"/>
      <c r="AU1071" s="2843">
        <f t="shared" si="2775"/>
        <v>0</v>
      </c>
      <c r="AV1071" s="4008">
        <f t="shared" si="2776"/>
        <v>0</v>
      </c>
      <c r="AW1071" s="590" t="str">
        <f t="shared" si="2599"/>
        <v>　</v>
      </c>
      <c r="AX1071" s="369"/>
      <c r="AY1071" s="154" t="str">
        <f t="shared" si="2618"/>
        <v>　</v>
      </c>
      <c r="AZ1071" s="367"/>
      <c r="BA1071" s="154" t="str">
        <f t="shared" si="2619"/>
        <v>　</v>
      </c>
      <c r="BB1071" s="367"/>
      <c r="BC1071" s="368" t="str">
        <f t="shared" si="2600"/>
        <v>　</v>
      </c>
      <c r="BD1071" s="369"/>
      <c r="BE1071" s="4599" t="str">
        <f t="shared" si="2601"/>
        <v>　</v>
      </c>
      <c r="BF1071" s="367"/>
      <c r="BG1071" s="368" t="str">
        <f t="shared" si="2602"/>
        <v>　</v>
      </c>
      <c r="BH1071" s="367"/>
      <c r="BI1071" s="154" t="str">
        <f t="shared" si="2576"/>
        <v>　</v>
      </c>
      <c r="BJ1071" s="367"/>
      <c r="BK1071" s="154" t="str">
        <f t="shared" si="1417"/>
        <v>　</v>
      </c>
      <c r="BL1071" s="367"/>
      <c r="BM1071" s="154" t="str">
        <f t="shared" si="1418"/>
        <v>　</v>
      </c>
      <c r="BN1071" s="367"/>
      <c r="BO1071" s="155" t="str">
        <f t="shared" si="2577"/>
        <v>　</v>
      </c>
      <c r="BP1071" s="367"/>
      <c r="BQ1071" s="154" t="str">
        <f t="shared" si="2578"/>
        <v>　</v>
      </c>
      <c r="BR1071" s="369"/>
      <c r="BS1071" s="154" t="str">
        <f t="shared" si="1420"/>
        <v>　</v>
      </c>
      <c r="BT1071" s="369"/>
      <c r="BU1071" s="154" t="str">
        <f t="shared" si="1421"/>
        <v>　</v>
      </c>
      <c r="BV1071" s="369"/>
      <c r="BW1071" s="154" t="str">
        <f t="shared" si="1422"/>
        <v>　</v>
      </c>
      <c r="BX1071" s="367"/>
      <c r="BY1071" s="154" t="str">
        <f t="shared" si="1423"/>
        <v>　</v>
      </c>
      <c r="BZ1071" s="369"/>
      <c r="CA1071" s="154" t="str">
        <f t="shared" si="1424"/>
        <v>　</v>
      </c>
      <c r="CB1071" s="367"/>
      <c r="CC1071" s="154" t="str">
        <f t="shared" si="1425"/>
        <v>　</v>
      </c>
      <c r="CD1071" s="367"/>
      <c r="CE1071" s="2850" t="str">
        <f t="shared" si="2579"/>
        <v>　</v>
      </c>
      <c r="CF1071" s="2846"/>
      <c r="CG1071" s="2855" t="str">
        <f t="shared" si="2580"/>
        <v>　</v>
      </c>
      <c r="CH1071" s="2851"/>
      <c r="CI1071" s="2850" t="str">
        <f t="shared" si="1092"/>
        <v>　</v>
      </c>
      <c r="CJ1071" s="2846"/>
      <c r="CK1071" s="2850" t="str">
        <f t="shared" si="1093"/>
        <v>　</v>
      </c>
      <c r="CL1071" s="2851"/>
      <c r="CM1071" s="2850" t="str">
        <f t="shared" si="2581"/>
        <v>　</v>
      </c>
      <c r="CN1071" s="2851"/>
      <c r="CO1071" s="2855" t="str">
        <f t="shared" si="1094"/>
        <v>　</v>
      </c>
      <c r="CP1071" s="2851"/>
      <c r="CQ1071" s="2855" t="str">
        <f t="shared" si="1095"/>
        <v>　</v>
      </c>
      <c r="CR1071" s="2851"/>
      <c r="CS1071" s="2850" t="str">
        <f t="shared" si="2582"/>
        <v>　</v>
      </c>
      <c r="CT1071" s="2851"/>
      <c r="CU1071" s="2855"/>
      <c r="CV1071" s="2851"/>
      <c r="CW1071" s="2850" t="str">
        <f t="shared" si="2583"/>
        <v>　</v>
      </c>
      <c r="CX1071" s="2851"/>
      <c r="CY1071" s="2855" t="str">
        <f t="shared" si="1096"/>
        <v>　</v>
      </c>
      <c r="CZ1071" s="2851"/>
      <c r="DA1071" s="154" t="str">
        <f t="shared" si="2584"/>
        <v>　</v>
      </c>
      <c r="DB1071" s="369"/>
      <c r="DC1071" s="155" t="str">
        <f t="shared" si="1097"/>
        <v>　</v>
      </c>
      <c r="DD1071" s="367"/>
      <c r="DE1071" s="374">
        <f t="shared" si="2786"/>
        <v>0</v>
      </c>
      <c r="DF1071" s="373"/>
      <c r="DG1071" s="818">
        <f t="shared" si="2793"/>
        <v>0</v>
      </c>
      <c r="DH1071" s="372"/>
      <c r="DI1071" s="267">
        <f t="shared" si="2787"/>
        <v>0</v>
      </c>
      <c r="DJ1071" s="373"/>
      <c r="DK1071" s="374">
        <f t="shared" si="2777"/>
        <v>0</v>
      </c>
      <c r="DL1071" s="373"/>
      <c r="DM1071" s="375">
        <f t="shared" si="2778"/>
        <v>0</v>
      </c>
      <c r="DN1071" s="373"/>
      <c r="DO1071" s="155">
        <f t="shared" si="2779"/>
        <v>0</v>
      </c>
      <c r="DP1071" s="372"/>
      <c r="DQ1071" s="155">
        <f t="shared" si="2780"/>
        <v>0</v>
      </c>
      <c r="DR1071" s="373"/>
      <c r="DS1071" s="155">
        <f t="shared" si="2781"/>
        <v>0</v>
      </c>
      <c r="DT1071" s="372"/>
      <c r="DU1071" s="155">
        <f t="shared" si="2782"/>
        <v>0</v>
      </c>
      <c r="DV1071" s="373"/>
      <c r="DW1071" s="4891">
        <f t="shared" si="2788"/>
        <v>0</v>
      </c>
      <c r="DX1071" s="372"/>
      <c r="DY1071" s="154">
        <f t="shared" si="2783"/>
        <v>0</v>
      </c>
      <c r="DZ1071" s="373"/>
      <c r="EA1071" s="154">
        <f t="shared" si="2789"/>
        <v>0</v>
      </c>
      <c r="EB1071" s="373"/>
      <c r="EC1071" s="269">
        <f t="shared" si="2790"/>
        <v>0</v>
      </c>
      <c r="ED1071" s="376"/>
      <c r="EE1071" s="822">
        <f t="shared" si="2791"/>
        <v>0</v>
      </c>
      <c r="EF1071" s="377"/>
      <c r="EG1071" s="273"/>
      <c r="EH1071" s="274"/>
      <c r="EI1071" s="275"/>
      <c r="EJ1071" s="276"/>
      <c r="EK1071" s="275"/>
      <c r="EL1071" s="277"/>
      <c r="EM1071" s="278" t="str">
        <f t="shared" si="2792"/>
        <v xml:space="preserve"> </v>
      </c>
      <c r="EN1071" s="372"/>
      <c r="EO1071" s="155">
        <f t="shared" si="2784"/>
        <v>0</v>
      </c>
      <c r="EP1071" s="373"/>
      <c r="ER1071" s="194"/>
      <c r="ET1071" s="154" t="str">
        <f t="shared" si="2596"/>
        <v>　</v>
      </c>
      <c r="EU1071" s="373"/>
      <c r="EV1071" s="154" t="str">
        <f t="shared" si="2597"/>
        <v>　</v>
      </c>
      <c r="EW1071" s="373"/>
      <c r="EX1071" s="154"/>
      <c r="EY1071" s="367"/>
      <c r="EZ1071" s="154"/>
      <c r="FA1071" s="367"/>
      <c r="FB1071" s="154"/>
      <c r="FC1071" s="367"/>
      <c r="FD1071" s="154"/>
      <c r="FE1071" s="367"/>
      <c r="FF1071" s="155"/>
      <c r="FG1071" s="367"/>
      <c r="FH1071" s="154"/>
      <c r="FI1071" s="367"/>
      <c r="FJ1071" s="154" t="str">
        <f t="shared" si="1662"/>
        <v>　</v>
      </c>
      <c r="FK1071" s="373"/>
      <c r="FL1071" s="155" t="str">
        <f t="shared" si="2598"/>
        <v>　</v>
      </c>
      <c r="FM1071" s="279"/>
      <c r="FN1071" s="1184"/>
      <c r="FO1071" s="280"/>
      <c r="FP1071" s="281"/>
      <c r="FQ1071" s="282"/>
      <c r="FS1071" s="281"/>
      <c r="FT1071" s="282"/>
    </row>
    <row r="1072" spans="1:176" ht="18.600000000000001" customHeight="1">
      <c r="A1072" s="228">
        <f t="shared" si="2753"/>
        <v>1062</v>
      </c>
      <c r="B1072" s="343" t="str">
        <f t="shared" si="2794"/>
        <v>　</v>
      </c>
      <c r="C1072" s="6242"/>
      <c r="D1072" s="1261"/>
      <c r="E1072" s="1262"/>
      <c r="F1072" s="1564"/>
      <c r="G1072" s="1263"/>
      <c r="H1072" s="1330"/>
      <c r="I1072" s="1264"/>
      <c r="J1072" s="1264"/>
      <c r="K1072" s="599"/>
      <c r="L1072" s="600"/>
      <c r="M1072" s="354"/>
      <c r="N1072" s="353"/>
      <c r="O1072" s="354"/>
      <c r="P1072" s="353"/>
      <c r="Q1072" s="354"/>
      <c r="R1072" s="353"/>
      <c r="S1072" s="354"/>
      <c r="T1072" s="353"/>
      <c r="U1072" s="355"/>
      <c r="V1072" s="353"/>
      <c r="W1072" s="356"/>
      <c r="X1072" s="357"/>
      <c r="Y1072" s="979"/>
      <c r="Z1072" s="979"/>
      <c r="AA1072" s="602"/>
      <c r="AB1072" s="979"/>
      <c r="AC1072" s="602"/>
      <c r="AD1072" s="361"/>
      <c r="AE1072" s="362"/>
      <c r="AF1072" s="363" t="str">
        <f t="shared" si="1081"/>
        <v>　</v>
      </c>
      <c r="AG1072" s="364"/>
      <c r="AH1072" s="364"/>
      <c r="AI1072" s="364"/>
      <c r="AJ1072" s="364"/>
      <c r="AK1072" s="364"/>
      <c r="AL1072" s="364"/>
      <c r="AM1072" s="364"/>
      <c r="AN1072" s="364"/>
      <c r="AO1072" s="364"/>
      <c r="AP1072" s="363"/>
      <c r="AQ1072" s="255"/>
      <c r="AR1072" s="255"/>
      <c r="AS1072" s="255"/>
      <c r="AT1072" s="255"/>
      <c r="AU1072" s="2843">
        <f t="shared" si="2775"/>
        <v>0</v>
      </c>
      <c r="AV1072" s="4008">
        <f t="shared" si="2776"/>
        <v>0</v>
      </c>
      <c r="AW1072" s="590" t="str">
        <f t="shared" si="2599"/>
        <v>　</v>
      </c>
      <c r="AX1072" s="369"/>
      <c r="AY1072" s="154" t="str">
        <f t="shared" si="2618"/>
        <v>　</v>
      </c>
      <c r="AZ1072" s="367"/>
      <c r="BA1072" s="154" t="str">
        <f t="shared" si="2619"/>
        <v>　</v>
      </c>
      <c r="BB1072" s="367"/>
      <c r="BC1072" s="368" t="str">
        <f t="shared" si="2600"/>
        <v>　</v>
      </c>
      <c r="BD1072" s="369"/>
      <c r="BE1072" s="4599" t="str">
        <f t="shared" si="2601"/>
        <v>　</v>
      </c>
      <c r="BF1072" s="367"/>
      <c r="BG1072" s="368" t="str">
        <f t="shared" si="2602"/>
        <v>　</v>
      </c>
      <c r="BH1072" s="367"/>
      <c r="BI1072" s="154" t="str">
        <f t="shared" si="2576"/>
        <v>　</v>
      </c>
      <c r="BJ1072" s="367"/>
      <c r="BK1072" s="154" t="str">
        <f t="shared" si="1417"/>
        <v>　</v>
      </c>
      <c r="BL1072" s="367"/>
      <c r="BM1072" s="154" t="str">
        <f t="shared" si="1418"/>
        <v>　</v>
      </c>
      <c r="BN1072" s="367"/>
      <c r="BO1072" s="155" t="str">
        <f t="shared" si="2577"/>
        <v>　</v>
      </c>
      <c r="BP1072" s="367"/>
      <c r="BQ1072" s="154" t="str">
        <f t="shared" si="2578"/>
        <v>　</v>
      </c>
      <c r="BR1072" s="369"/>
      <c r="BS1072" s="154" t="str">
        <f t="shared" si="1420"/>
        <v>　</v>
      </c>
      <c r="BT1072" s="369"/>
      <c r="BU1072" s="154" t="str">
        <f t="shared" si="1421"/>
        <v>　</v>
      </c>
      <c r="BV1072" s="369"/>
      <c r="BW1072" s="154" t="str">
        <f t="shared" si="1422"/>
        <v>　</v>
      </c>
      <c r="BX1072" s="367"/>
      <c r="BY1072" s="154" t="str">
        <f t="shared" si="1423"/>
        <v>　</v>
      </c>
      <c r="BZ1072" s="369"/>
      <c r="CA1072" s="154" t="str">
        <f t="shared" si="1424"/>
        <v>　</v>
      </c>
      <c r="CB1072" s="367"/>
      <c r="CC1072" s="154" t="str">
        <f t="shared" si="1425"/>
        <v>　</v>
      </c>
      <c r="CD1072" s="367"/>
      <c r="CE1072" s="2850" t="str">
        <f t="shared" si="2579"/>
        <v>　</v>
      </c>
      <c r="CF1072" s="2846"/>
      <c r="CG1072" s="2855" t="str">
        <f t="shared" si="2580"/>
        <v>　</v>
      </c>
      <c r="CH1072" s="2851"/>
      <c r="CI1072" s="2850" t="str">
        <f t="shared" si="1092"/>
        <v>　</v>
      </c>
      <c r="CJ1072" s="2846"/>
      <c r="CK1072" s="2850" t="str">
        <f t="shared" si="1093"/>
        <v>　</v>
      </c>
      <c r="CL1072" s="2851"/>
      <c r="CM1072" s="2850" t="str">
        <f t="shared" si="2581"/>
        <v>　</v>
      </c>
      <c r="CN1072" s="2851"/>
      <c r="CO1072" s="2855" t="str">
        <f t="shared" si="1094"/>
        <v>　</v>
      </c>
      <c r="CP1072" s="2851"/>
      <c r="CQ1072" s="2855" t="str">
        <f t="shared" si="1095"/>
        <v>　</v>
      </c>
      <c r="CR1072" s="2851"/>
      <c r="CS1072" s="2850" t="str">
        <f t="shared" si="2582"/>
        <v>　</v>
      </c>
      <c r="CT1072" s="2851"/>
      <c r="CU1072" s="2855"/>
      <c r="CV1072" s="2851"/>
      <c r="CW1072" s="2850" t="str">
        <f t="shared" si="2583"/>
        <v>　</v>
      </c>
      <c r="CX1072" s="2851"/>
      <c r="CY1072" s="2855" t="str">
        <f t="shared" si="1096"/>
        <v>　</v>
      </c>
      <c r="CZ1072" s="2851"/>
      <c r="DA1072" s="154" t="str">
        <f t="shared" si="2584"/>
        <v>　</v>
      </c>
      <c r="DB1072" s="369"/>
      <c r="DC1072" s="155" t="str">
        <f t="shared" si="1097"/>
        <v>　</v>
      </c>
      <c r="DD1072" s="367"/>
      <c r="DE1072" s="374">
        <f t="shared" si="2786"/>
        <v>0</v>
      </c>
      <c r="DF1072" s="373"/>
      <c r="DG1072" s="818">
        <f t="shared" si="2793"/>
        <v>0</v>
      </c>
      <c r="DH1072" s="372"/>
      <c r="DI1072" s="267">
        <f t="shared" si="2787"/>
        <v>0</v>
      </c>
      <c r="DJ1072" s="373"/>
      <c r="DK1072" s="374">
        <f t="shared" si="2777"/>
        <v>0</v>
      </c>
      <c r="DL1072" s="373"/>
      <c r="DM1072" s="375">
        <f t="shared" si="2778"/>
        <v>0</v>
      </c>
      <c r="DN1072" s="373"/>
      <c r="DO1072" s="155">
        <f t="shared" si="2779"/>
        <v>0</v>
      </c>
      <c r="DP1072" s="372"/>
      <c r="DQ1072" s="155">
        <f t="shared" si="2780"/>
        <v>0</v>
      </c>
      <c r="DR1072" s="373"/>
      <c r="DS1072" s="155">
        <f t="shared" si="2781"/>
        <v>0</v>
      </c>
      <c r="DT1072" s="372"/>
      <c r="DU1072" s="155">
        <f t="shared" si="2782"/>
        <v>0</v>
      </c>
      <c r="DV1072" s="373"/>
      <c r="DW1072" s="4891">
        <f t="shared" si="2788"/>
        <v>0</v>
      </c>
      <c r="DX1072" s="372"/>
      <c r="DY1072" s="154">
        <f t="shared" si="2783"/>
        <v>0</v>
      </c>
      <c r="DZ1072" s="373"/>
      <c r="EA1072" s="154">
        <f t="shared" si="2789"/>
        <v>0</v>
      </c>
      <c r="EB1072" s="373"/>
      <c r="EC1072" s="269">
        <f t="shared" si="2790"/>
        <v>0</v>
      </c>
      <c r="ED1072" s="376"/>
      <c r="EE1072" s="822">
        <f t="shared" si="2791"/>
        <v>0</v>
      </c>
      <c r="EF1072" s="377"/>
      <c r="EG1072" s="273"/>
      <c r="EH1072" s="274"/>
      <c r="EI1072" s="275"/>
      <c r="EJ1072" s="276"/>
      <c r="EK1072" s="275"/>
      <c r="EL1072" s="277"/>
      <c r="EM1072" s="278" t="str">
        <f t="shared" si="2792"/>
        <v xml:space="preserve"> </v>
      </c>
      <c r="EN1072" s="372"/>
      <c r="EO1072" s="155">
        <f t="shared" si="2784"/>
        <v>0</v>
      </c>
      <c r="EP1072" s="373"/>
      <c r="ER1072" s="194"/>
      <c r="ET1072" s="154" t="str">
        <f t="shared" si="2596"/>
        <v>　</v>
      </c>
      <c r="EU1072" s="373"/>
      <c r="EV1072" s="154" t="str">
        <f t="shared" si="2597"/>
        <v>　</v>
      </c>
      <c r="EW1072" s="373"/>
      <c r="EX1072" s="154"/>
      <c r="EY1072" s="367"/>
      <c r="EZ1072" s="154"/>
      <c r="FA1072" s="367"/>
      <c r="FB1072" s="154"/>
      <c r="FC1072" s="367"/>
      <c r="FD1072" s="154"/>
      <c r="FE1072" s="367"/>
      <c r="FF1072" s="155"/>
      <c r="FG1072" s="367"/>
      <c r="FH1072" s="154"/>
      <c r="FI1072" s="367"/>
      <c r="FJ1072" s="154" t="str">
        <f t="shared" si="1662"/>
        <v>　</v>
      </c>
      <c r="FK1072" s="373"/>
      <c r="FL1072" s="155" t="str">
        <f t="shared" si="2598"/>
        <v>　</v>
      </c>
      <c r="FM1072" s="279"/>
      <c r="FN1072" s="1184"/>
      <c r="FO1072" s="280"/>
      <c r="FP1072" s="281"/>
      <c r="FQ1072" s="282"/>
      <c r="FS1072" s="281"/>
      <c r="FT1072" s="282"/>
    </row>
    <row r="1073" spans="1:176" ht="18.600000000000001" customHeight="1">
      <c r="A1073" s="228">
        <f t="shared" si="2753"/>
        <v>1063</v>
      </c>
      <c r="B1073" s="343" t="str">
        <f t="shared" si="2794"/>
        <v>　</v>
      </c>
      <c r="C1073" s="6242"/>
      <c r="D1073" s="1261"/>
      <c r="E1073" s="1262"/>
      <c r="F1073" s="1564"/>
      <c r="G1073" s="1263"/>
      <c r="H1073" s="1330"/>
      <c r="I1073" s="1264"/>
      <c r="J1073" s="1264"/>
      <c r="K1073" s="599"/>
      <c r="L1073" s="600"/>
      <c r="M1073" s="354"/>
      <c r="N1073" s="353"/>
      <c r="O1073" s="354"/>
      <c r="P1073" s="353"/>
      <c r="Q1073" s="354"/>
      <c r="R1073" s="353"/>
      <c r="S1073" s="354"/>
      <c r="T1073" s="353"/>
      <c r="U1073" s="355"/>
      <c r="V1073" s="353"/>
      <c r="W1073" s="356"/>
      <c r="X1073" s="357"/>
      <c r="Y1073" s="979"/>
      <c r="Z1073" s="979"/>
      <c r="AA1073" s="602"/>
      <c r="AB1073" s="979"/>
      <c r="AC1073" s="602"/>
      <c r="AD1073" s="361"/>
      <c r="AE1073" s="362"/>
      <c r="AF1073" s="363" t="str">
        <f t="shared" si="1081"/>
        <v>　</v>
      </c>
      <c r="AG1073" s="364"/>
      <c r="AH1073" s="364"/>
      <c r="AI1073" s="364"/>
      <c r="AJ1073" s="364"/>
      <c r="AK1073" s="364"/>
      <c r="AL1073" s="364"/>
      <c r="AM1073" s="364"/>
      <c r="AN1073" s="364"/>
      <c r="AO1073" s="364"/>
      <c r="AP1073" s="363"/>
      <c r="AQ1073" s="255"/>
      <c r="AR1073" s="255"/>
      <c r="AS1073" s="255"/>
      <c r="AT1073" s="255"/>
      <c r="AU1073" s="2843">
        <f t="shared" si="2775"/>
        <v>0</v>
      </c>
      <c r="AV1073" s="4008">
        <f t="shared" si="2776"/>
        <v>0</v>
      </c>
      <c r="AW1073" s="590" t="str">
        <f t="shared" si="2599"/>
        <v>　</v>
      </c>
      <c r="AX1073" s="369"/>
      <c r="AY1073" s="154" t="str">
        <f t="shared" si="2618"/>
        <v>　</v>
      </c>
      <c r="AZ1073" s="367"/>
      <c r="BA1073" s="154" t="str">
        <f t="shared" si="2619"/>
        <v>　</v>
      </c>
      <c r="BB1073" s="367"/>
      <c r="BC1073" s="368" t="str">
        <f t="shared" si="2600"/>
        <v>　</v>
      </c>
      <c r="BD1073" s="369"/>
      <c r="BE1073" s="4599" t="str">
        <f t="shared" si="2601"/>
        <v>　</v>
      </c>
      <c r="BF1073" s="367"/>
      <c r="BG1073" s="368" t="str">
        <f t="shared" si="2602"/>
        <v>　</v>
      </c>
      <c r="BH1073" s="367"/>
      <c r="BI1073" s="154" t="str">
        <f t="shared" si="2576"/>
        <v>　</v>
      </c>
      <c r="BJ1073" s="367"/>
      <c r="BK1073" s="154" t="str">
        <f t="shared" si="1417"/>
        <v>　</v>
      </c>
      <c r="BL1073" s="367"/>
      <c r="BM1073" s="154" t="str">
        <f t="shared" si="1418"/>
        <v>　</v>
      </c>
      <c r="BN1073" s="367"/>
      <c r="BO1073" s="155" t="str">
        <f t="shared" si="2577"/>
        <v>　</v>
      </c>
      <c r="BP1073" s="367"/>
      <c r="BQ1073" s="154" t="str">
        <f t="shared" si="2578"/>
        <v>　</v>
      </c>
      <c r="BR1073" s="369"/>
      <c r="BS1073" s="154" t="str">
        <f t="shared" si="1420"/>
        <v>　</v>
      </c>
      <c r="BT1073" s="369"/>
      <c r="BU1073" s="154" t="str">
        <f t="shared" si="1421"/>
        <v>　</v>
      </c>
      <c r="BV1073" s="369"/>
      <c r="BW1073" s="154" t="str">
        <f t="shared" si="1422"/>
        <v>　</v>
      </c>
      <c r="BX1073" s="367"/>
      <c r="BY1073" s="154" t="str">
        <f t="shared" si="1423"/>
        <v>　</v>
      </c>
      <c r="BZ1073" s="369"/>
      <c r="CA1073" s="154" t="str">
        <f t="shared" si="1424"/>
        <v>　</v>
      </c>
      <c r="CB1073" s="367"/>
      <c r="CC1073" s="154" t="str">
        <f t="shared" si="1425"/>
        <v>　</v>
      </c>
      <c r="CD1073" s="367"/>
      <c r="CE1073" s="2850" t="str">
        <f t="shared" si="2579"/>
        <v>　</v>
      </c>
      <c r="CF1073" s="2846"/>
      <c r="CG1073" s="2855" t="str">
        <f t="shared" si="2580"/>
        <v>　</v>
      </c>
      <c r="CH1073" s="2851"/>
      <c r="CI1073" s="2850" t="str">
        <f t="shared" si="1092"/>
        <v>　</v>
      </c>
      <c r="CJ1073" s="2846"/>
      <c r="CK1073" s="2850" t="str">
        <f t="shared" si="1093"/>
        <v>　</v>
      </c>
      <c r="CL1073" s="2851"/>
      <c r="CM1073" s="2850" t="str">
        <f t="shared" si="2581"/>
        <v>　</v>
      </c>
      <c r="CN1073" s="2851"/>
      <c r="CO1073" s="2855" t="str">
        <f t="shared" si="1094"/>
        <v>　</v>
      </c>
      <c r="CP1073" s="2851"/>
      <c r="CQ1073" s="2855" t="str">
        <f t="shared" si="1095"/>
        <v>　</v>
      </c>
      <c r="CR1073" s="2851"/>
      <c r="CS1073" s="2850" t="str">
        <f t="shared" si="2582"/>
        <v>　</v>
      </c>
      <c r="CT1073" s="2851"/>
      <c r="CU1073" s="2855"/>
      <c r="CV1073" s="2851"/>
      <c r="CW1073" s="2850" t="str">
        <f t="shared" si="2583"/>
        <v>　</v>
      </c>
      <c r="CX1073" s="2851"/>
      <c r="CY1073" s="2855" t="str">
        <f t="shared" si="1096"/>
        <v>　</v>
      </c>
      <c r="CZ1073" s="2851"/>
      <c r="DA1073" s="154" t="str">
        <f t="shared" si="2584"/>
        <v>　</v>
      </c>
      <c r="DB1073" s="369"/>
      <c r="DC1073" s="155" t="str">
        <f t="shared" si="1097"/>
        <v>　</v>
      </c>
      <c r="DD1073" s="367"/>
      <c r="DE1073" s="374">
        <f t="shared" si="2786"/>
        <v>0</v>
      </c>
      <c r="DF1073" s="373"/>
      <c r="DG1073" s="818">
        <f t="shared" si="2793"/>
        <v>0</v>
      </c>
      <c r="DH1073" s="372"/>
      <c r="DI1073" s="267">
        <f t="shared" si="2787"/>
        <v>0</v>
      </c>
      <c r="DJ1073" s="373"/>
      <c r="DK1073" s="374">
        <f t="shared" si="2777"/>
        <v>0</v>
      </c>
      <c r="DL1073" s="373"/>
      <c r="DM1073" s="375">
        <f t="shared" si="2778"/>
        <v>0</v>
      </c>
      <c r="DN1073" s="373"/>
      <c r="DO1073" s="155">
        <f t="shared" si="2779"/>
        <v>0</v>
      </c>
      <c r="DP1073" s="372"/>
      <c r="DQ1073" s="155">
        <f t="shared" si="2780"/>
        <v>0</v>
      </c>
      <c r="DR1073" s="373"/>
      <c r="DS1073" s="155">
        <f t="shared" si="2781"/>
        <v>0</v>
      </c>
      <c r="DT1073" s="372"/>
      <c r="DU1073" s="155">
        <f t="shared" si="2782"/>
        <v>0</v>
      </c>
      <c r="DV1073" s="373"/>
      <c r="DW1073" s="4891">
        <f t="shared" si="2788"/>
        <v>0</v>
      </c>
      <c r="DX1073" s="372"/>
      <c r="DY1073" s="154">
        <f t="shared" si="2783"/>
        <v>0</v>
      </c>
      <c r="DZ1073" s="373"/>
      <c r="EA1073" s="154">
        <f t="shared" si="2789"/>
        <v>0</v>
      </c>
      <c r="EB1073" s="373"/>
      <c r="EC1073" s="269">
        <f t="shared" si="2790"/>
        <v>0</v>
      </c>
      <c r="ED1073" s="376"/>
      <c r="EE1073" s="822">
        <f t="shared" si="2791"/>
        <v>0</v>
      </c>
      <c r="EF1073" s="377"/>
      <c r="EG1073" s="273"/>
      <c r="EH1073" s="274"/>
      <c r="EI1073" s="275"/>
      <c r="EJ1073" s="276"/>
      <c r="EK1073" s="275"/>
      <c r="EL1073" s="277"/>
      <c r="EM1073" s="278" t="str">
        <f t="shared" si="2792"/>
        <v xml:space="preserve"> </v>
      </c>
      <c r="EN1073" s="372"/>
      <c r="EO1073" s="155">
        <f t="shared" si="2784"/>
        <v>0</v>
      </c>
      <c r="EP1073" s="373"/>
      <c r="ER1073" s="194"/>
      <c r="ET1073" s="154" t="str">
        <f t="shared" si="2596"/>
        <v>　</v>
      </c>
      <c r="EU1073" s="373"/>
      <c r="EV1073" s="154" t="str">
        <f t="shared" si="2597"/>
        <v>　</v>
      </c>
      <c r="EW1073" s="373"/>
      <c r="EX1073" s="154"/>
      <c r="EY1073" s="367"/>
      <c r="EZ1073" s="154"/>
      <c r="FA1073" s="367"/>
      <c r="FB1073" s="154"/>
      <c r="FC1073" s="367"/>
      <c r="FD1073" s="154"/>
      <c r="FE1073" s="367"/>
      <c r="FF1073" s="155"/>
      <c r="FG1073" s="367"/>
      <c r="FH1073" s="154"/>
      <c r="FI1073" s="367"/>
      <c r="FJ1073" s="154" t="str">
        <f t="shared" si="1662"/>
        <v>　</v>
      </c>
      <c r="FK1073" s="373"/>
      <c r="FL1073" s="155" t="str">
        <f t="shared" si="2598"/>
        <v>　</v>
      </c>
      <c r="FM1073" s="279"/>
      <c r="FN1073" s="1184"/>
      <c r="FO1073" s="280"/>
      <c r="FP1073" s="281"/>
      <c r="FQ1073" s="282"/>
      <c r="FS1073" s="281"/>
      <c r="FT1073" s="282"/>
    </row>
    <row r="1074" spans="1:176" ht="18.600000000000001" customHeight="1">
      <c r="A1074" s="228">
        <f t="shared" si="2753"/>
        <v>1064</v>
      </c>
      <c r="B1074" s="343" t="str">
        <f t="shared" si="2794"/>
        <v>　</v>
      </c>
      <c r="C1074" s="6242"/>
      <c r="D1074" s="1261"/>
      <c r="E1074" s="1262"/>
      <c r="F1074" s="1564"/>
      <c r="G1074" s="1263"/>
      <c r="H1074" s="1330"/>
      <c r="I1074" s="1264"/>
      <c r="J1074" s="1264"/>
      <c r="K1074" s="599"/>
      <c r="L1074" s="600"/>
      <c r="M1074" s="354"/>
      <c r="N1074" s="353"/>
      <c r="O1074" s="354"/>
      <c r="P1074" s="353"/>
      <c r="Q1074" s="354"/>
      <c r="R1074" s="353"/>
      <c r="S1074" s="354"/>
      <c r="T1074" s="353"/>
      <c r="U1074" s="355"/>
      <c r="V1074" s="353"/>
      <c r="W1074" s="356"/>
      <c r="X1074" s="357"/>
      <c r="Y1074" s="979"/>
      <c r="Z1074" s="979"/>
      <c r="AA1074" s="602"/>
      <c r="AB1074" s="979"/>
      <c r="AC1074" s="602"/>
      <c r="AD1074" s="361"/>
      <c r="AE1074" s="362"/>
      <c r="AF1074" s="363" t="str">
        <f t="shared" si="1081"/>
        <v>　</v>
      </c>
      <c r="AG1074" s="364"/>
      <c r="AH1074" s="364"/>
      <c r="AI1074" s="364"/>
      <c r="AJ1074" s="364"/>
      <c r="AK1074" s="364"/>
      <c r="AL1074" s="364"/>
      <c r="AM1074" s="364"/>
      <c r="AN1074" s="364"/>
      <c r="AO1074" s="364"/>
      <c r="AP1074" s="363"/>
      <c r="AQ1074" s="255"/>
      <c r="AR1074" s="255"/>
      <c r="AS1074" s="255"/>
      <c r="AT1074" s="255"/>
      <c r="AU1074" s="2843">
        <f t="shared" si="2775"/>
        <v>0</v>
      </c>
      <c r="AV1074" s="4008">
        <f t="shared" si="2776"/>
        <v>0</v>
      </c>
      <c r="AW1074" s="590" t="str">
        <f t="shared" si="2599"/>
        <v>　</v>
      </c>
      <c r="AX1074" s="369"/>
      <c r="AY1074" s="154" t="str">
        <f t="shared" si="2618"/>
        <v>　</v>
      </c>
      <c r="AZ1074" s="367"/>
      <c r="BA1074" s="154" t="str">
        <f t="shared" si="2619"/>
        <v>　</v>
      </c>
      <c r="BB1074" s="367"/>
      <c r="BC1074" s="368" t="str">
        <f t="shared" si="2600"/>
        <v>　</v>
      </c>
      <c r="BD1074" s="369"/>
      <c r="BE1074" s="4599" t="str">
        <f t="shared" si="2601"/>
        <v>　</v>
      </c>
      <c r="BF1074" s="367"/>
      <c r="BG1074" s="368" t="str">
        <f t="shared" si="2602"/>
        <v>　</v>
      </c>
      <c r="BH1074" s="367"/>
      <c r="BI1074" s="154" t="str">
        <f t="shared" si="2576"/>
        <v>　</v>
      </c>
      <c r="BJ1074" s="367"/>
      <c r="BK1074" s="154" t="str">
        <f t="shared" si="1417"/>
        <v>　</v>
      </c>
      <c r="BL1074" s="367"/>
      <c r="BM1074" s="154" t="str">
        <f t="shared" si="1418"/>
        <v>　</v>
      </c>
      <c r="BN1074" s="367"/>
      <c r="BO1074" s="155" t="str">
        <f t="shared" si="2577"/>
        <v>　</v>
      </c>
      <c r="BP1074" s="367"/>
      <c r="BQ1074" s="154" t="str">
        <f t="shared" si="2578"/>
        <v>　</v>
      </c>
      <c r="BR1074" s="369"/>
      <c r="BS1074" s="154" t="str">
        <f t="shared" si="1420"/>
        <v>　</v>
      </c>
      <c r="BT1074" s="369"/>
      <c r="BU1074" s="154" t="str">
        <f t="shared" si="1421"/>
        <v>　</v>
      </c>
      <c r="BV1074" s="369"/>
      <c r="BW1074" s="154" t="str">
        <f t="shared" si="1422"/>
        <v>　</v>
      </c>
      <c r="BX1074" s="367"/>
      <c r="BY1074" s="154" t="str">
        <f t="shared" si="1423"/>
        <v>　</v>
      </c>
      <c r="BZ1074" s="369"/>
      <c r="CA1074" s="154" t="str">
        <f t="shared" si="1424"/>
        <v>　</v>
      </c>
      <c r="CB1074" s="367"/>
      <c r="CC1074" s="154" t="str">
        <f t="shared" si="1425"/>
        <v>　</v>
      </c>
      <c r="CD1074" s="367"/>
      <c r="CE1074" s="2850" t="str">
        <f t="shared" si="2579"/>
        <v>　</v>
      </c>
      <c r="CF1074" s="2846"/>
      <c r="CG1074" s="2855" t="str">
        <f t="shared" si="2580"/>
        <v>　</v>
      </c>
      <c r="CH1074" s="2851"/>
      <c r="CI1074" s="2850" t="str">
        <f t="shared" si="1092"/>
        <v>　</v>
      </c>
      <c r="CJ1074" s="2846"/>
      <c r="CK1074" s="2850" t="str">
        <f t="shared" si="1093"/>
        <v>　</v>
      </c>
      <c r="CL1074" s="2851"/>
      <c r="CM1074" s="2850" t="str">
        <f t="shared" si="2581"/>
        <v>　</v>
      </c>
      <c r="CN1074" s="2851"/>
      <c r="CO1074" s="2855" t="str">
        <f t="shared" si="1094"/>
        <v>　</v>
      </c>
      <c r="CP1074" s="2851"/>
      <c r="CQ1074" s="2855" t="str">
        <f t="shared" si="1095"/>
        <v>　</v>
      </c>
      <c r="CR1074" s="2851"/>
      <c r="CS1074" s="2850" t="str">
        <f t="shared" si="2582"/>
        <v>　</v>
      </c>
      <c r="CT1074" s="2851"/>
      <c r="CU1074" s="2855"/>
      <c r="CV1074" s="2851"/>
      <c r="CW1074" s="2850" t="str">
        <f t="shared" si="2583"/>
        <v>　</v>
      </c>
      <c r="CX1074" s="2851"/>
      <c r="CY1074" s="2855" t="str">
        <f t="shared" si="1096"/>
        <v>　</v>
      </c>
      <c r="CZ1074" s="2851"/>
      <c r="DA1074" s="154" t="str">
        <f t="shared" si="2584"/>
        <v>　</v>
      </c>
      <c r="DB1074" s="369"/>
      <c r="DC1074" s="155" t="str">
        <f t="shared" si="1097"/>
        <v>　</v>
      </c>
      <c r="DD1074" s="367"/>
      <c r="DE1074" s="374">
        <f t="shared" si="2786"/>
        <v>0</v>
      </c>
      <c r="DF1074" s="373"/>
      <c r="DG1074" s="818">
        <f t="shared" si="2793"/>
        <v>0</v>
      </c>
      <c r="DH1074" s="372"/>
      <c r="DI1074" s="267">
        <f t="shared" si="2787"/>
        <v>0</v>
      </c>
      <c r="DJ1074" s="373"/>
      <c r="DK1074" s="374">
        <f t="shared" si="2777"/>
        <v>0</v>
      </c>
      <c r="DL1074" s="373"/>
      <c r="DM1074" s="375">
        <f t="shared" si="2778"/>
        <v>0</v>
      </c>
      <c r="DN1074" s="373"/>
      <c r="DO1074" s="155">
        <f t="shared" si="2779"/>
        <v>0</v>
      </c>
      <c r="DP1074" s="372"/>
      <c r="DQ1074" s="155">
        <f t="shared" si="2780"/>
        <v>0</v>
      </c>
      <c r="DR1074" s="373"/>
      <c r="DS1074" s="155">
        <f t="shared" si="2781"/>
        <v>0</v>
      </c>
      <c r="DT1074" s="372"/>
      <c r="DU1074" s="155">
        <f t="shared" si="2782"/>
        <v>0</v>
      </c>
      <c r="DV1074" s="373"/>
      <c r="DW1074" s="4891">
        <f t="shared" si="2788"/>
        <v>0</v>
      </c>
      <c r="DX1074" s="372"/>
      <c r="DY1074" s="154">
        <f t="shared" si="2783"/>
        <v>0</v>
      </c>
      <c r="DZ1074" s="373"/>
      <c r="EA1074" s="154">
        <f t="shared" si="2789"/>
        <v>0</v>
      </c>
      <c r="EB1074" s="373"/>
      <c r="EC1074" s="269">
        <f t="shared" si="2790"/>
        <v>0</v>
      </c>
      <c r="ED1074" s="376"/>
      <c r="EE1074" s="822">
        <f t="shared" si="2791"/>
        <v>0</v>
      </c>
      <c r="EF1074" s="377"/>
      <c r="EG1074" s="273"/>
      <c r="EH1074" s="274"/>
      <c r="EI1074" s="275"/>
      <c r="EJ1074" s="276"/>
      <c r="EK1074" s="275"/>
      <c r="EL1074" s="277"/>
      <c r="EM1074" s="278" t="str">
        <f t="shared" si="2792"/>
        <v xml:space="preserve"> </v>
      </c>
      <c r="EN1074" s="372"/>
      <c r="EO1074" s="155">
        <f t="shared" si="2784"/>
        <v>0</v>
      </c>
      <c r="EP1074" s="373"/>
      <c r="ER1074" s="194"/>
      <c r="ET1074" s="154" t="str">
        <f t="shared" si="2596"/>
        <v>　</v>
      </c>
      <c r="EU1074" s="373"/>
      <c r="EV1074" s="154" t="str">
        <f t="shared" si="2597"/>
        <v>　</v>
      </c>
      <c r="EW1074" s="373"/>
      <c r="EX1074" s="154"/>
      <c r="EY1074" s="367"/>
      <c r="EZ1074" s="154"/>
      <c r="FA1074" s="367"/>
      <c r="FB1074" s="154"/>
      <c r="FC1074" s="367"/>
      <c r="FD1074" s="154"/>
      <c r="FE1074" s="367"/>
      <c r="FF1074" s="155"/>
      <c r="FG1074" s="367"/>
      <c r="FH1074" s="154"/>
      <c r="FI1074" s="367"/>
      <c r="FJ1074" s="154" t="str">
        <f t="shared" si="1662"/>
        <v>　</v>
      </c>
      <c r="FK1074" s="373"/>
      <c r="FL1074" s="155" t="str">
        <f t="shared" si="2598"/>
        <v>　</v>
      </c>
      <c r="FM1074" s="279"/>
      <c r="FN1074" s="1184"/>
      <c r="FO1074" s="280"/>
      <c r="FP1074" s="281"/>
      <c r="FQ1074" s="282"/>
      <c r="FS1074" s="281"/>
      <c r="FT1074" s="282"/>
    </row>
    <row r="1075" spans="1:176" ht="18.600000000000001" customHeight="1">
      <c r="A1075" s="228">
        <f t="shared" si="2753"/>
        <v>1065</v>
      </c>
      <c r="B1075" s="343" t="str">
        <f t="shared" si="2794"/>
        <v>　</v>
      </c>
      <c r="C1075" s="6242"/>
      <c r="D1075" s="1261"/>
      <c r="E1075" s="1262"/>
      <c r="F1075" s="1564"/>
      <c r="G1075" s="1263"/>
      <c r="H1075" s="1330"/>
      <c r="I1075" s="1264"/>
      <c r="J1075" s="1264"/>
      <c r="K1075" s="599"/>
      <c r="L1075" s="6249"/>
      <c r="M1075" s="354"/>
      <c r="N1075" s="6251"/>
      <c r="O1075" s="354"/>
      <c r="P1075" s="6251"/>
      <c r="Q1075" s="354"/>
      <c r="R1075" s="6251"/>
      <c r="S1075" s="354"/>
      <c r="T1075" s="6251"/>
      <c r="U1075" s="355"/>
      <c r="V1075" s="6251"/>
      <c r="W1075" s="356"/>
      <c r="X1075" s="6254"/>
      <c r="Y1075" s="7547"/>
      <c r="Z1075" s="7547"/>
      <c r="AA1075" s="6257"/>
      <c r="AB1075" s="7547"/>
      <c r="AC1075" s="6257"/>
      <c r="AD1075" s="6258"/>
      <c r="AE1075" s="6259"/>
      <c r="AF1075" s="363" t="str">
        <f t="shared" si="1081"/>
        <v>　</v>
      </c>
      <c r="AG1075" s="6260"/>
      <c r="AH1075" s="6260"/>
      <c r="AI1075" s="6260"/>
      <c r="AJ1075" s="6260"/>
      <c r="AK1075" s="6260"/>
      <c r="AL1075" s="6260"/>
      <c r="AM1075" s="6260"/>
      <c r="AN1075" s="6260"/>
      <c r="AO1075" s="6260"/>
      <c r="AP1075" s="6261"/>
      <c r="AQ1075" s="6260"/>
      <c r="AR1075" s="6260"/>
      <c r="AS1075" s="6260"/>
      <c r="AT1075" s="6260"/>
      <c r="AU1075" s="2843">
        <f t="shared" ref="AU1075:AU1096" si="2795">IF(AI1075="付属済",0,IF(AI1075=1,AI1075+AP1075,0))</f>
        <v>0</v>
      </c>
      <c r="AV1075" s="4008">
        <f t="shared" ref="AV1075:AV1096" si="2796">IF(AE1075=0,0,(AR1075*1)+(AS1075*100))</f>
        <v>0</v>
      </c>
      <c r="AW1075" s="6262" t="str">
        <f t="shared" si="2599"/>
        <v>　</v>
      </c>
      <c r="AX1075" s="6263"/>
      <c r="AY1075" s="6264" t="str">
        <f t="shared" si="2618"/>
        <v>　</v>
      </c>
      <c r="AZ1075" s="6265"/>
      <c r="BA1075" s="6264" t="str">
        <f t="shared" si="2619"/>
        <v>　</v>
      </c>
      <c r="BB1075" s="6265"/>
      <c r="BC1075" s="6262" t="str">
        <f t="shared" si="2600"/>
        <v>　</v>
      </c>
      <c r="BD1075" s="6263"/>
      <c r="BE1075" s="4599" t="str">
        <f t="shared" si="2601"/>
        <v>　</v>
      </c>
      <c r="BF1075" s="6265"/>
      <c r="BG1075" s="6262" t="str">
        <f t="shared" si="2602"/>
        <v>　</v>
      </c>
      <c r="BH1075" s="6265"/>
      <c r="BI1075" s="6264" t="str">
        <f t="shared" si="2576"/>
        <v>　</v>
      </c>
      <c r="BJ1075" s="6265"/>
      <c r="BK1075" s="6264" t="str">
        <f t="shared" si="1417"/>
        <v>　</v>
      </c>
      <c r="BL1075" s="6265"/>
      <c r="BM1075" s="6264" t="str">
        <f t="shared" si="1418"/>
        <v>　</v>
      </c>
      <c r="BN1075" s="6265"/>
      <c r="BO1075" s="6266" t="str">
        <f t="shared" si="2577"/>
        <v>　</v>
      </c>
      <c r="BP1075" s="6265"/>
      <c r="BQ1075" s="6264" t="str">
        <f t="shared" si="2578"/>
        <v>　</v>
      </c>
      <c r="BR1075" s="6263"/>
      <c r="BS1075" s="6264" t="str">
        <f t="shared" si="1420"/>
        <v>　</v>
      </c>
      <c r="BT1075" s="6263"/>
      <c r="BU1075" s="6264" t="str">
        <f t="shared" si="1421"/>
        <v>　</v>
      </c>
      <c r="BV1075" s="6263"/>
      <c r="BW1075" s="6264" t="str">
        <f t="shared" si="1422"/>
        <v>　</v>
      </c>
      <c r="BX1075" s="6265"/>
      <c r="BY1075" s="6264" t="str">
        <f t="shared" si="1423"/>
        <v>　</v>
      </c>
      <c r="BZ1075" s="6263"/>
      <c r="CA1075" s="6264" t="str">
        <f t="shared" si="1424"/>
        <v>　</v>
      </c>
      <c r="CB1075" s="6265"/>
      <c r="CC1075" s="6264" t="str">
        <f t="shared" si="1425"/>
        <v>　</v>
      </c>
      <c r="CD1075" s="6265"/>
      <c r="CE1075" s="2850" t="str">
        <f t="shared" si="2579"/>
        <v>　</v>
      </c>
      <c r="CF1075" s="2846"/>
      <c r="CG1075" s="2855" t="str">
        <f t="shared" si="2580"/>
        <v>　</v>
      </c>
      <c r="CH1075" s="2851"/>
      <c r="CI1075" s="2850" t="str">
        <f t="shared" si="1092"/>
        <v>　</v>
      </c>
      <c r="CJ1075" s="2846"/>
      <c r="CK1075" s="2850" t="str">
        <f t="shared" si="1093"/>
        <v>　</v>
      </c>
      <c r="CL1075" s="2851"/>
      <c r="CM1075" s="2850" t="str">
        <f t="shared" si="2581"/>
        <v>　</v>
      </c>
      <c r="CN1075" s="2851"/>
      <c r="CO1075" s="2855" t="str">
        <f t="shared" si="1094"/>
        <v>　</v>
      </c>
      <c r="CP1075" s="2851"/>
      <c r="CQ1075" s="2855" t="str">
        <f t="shared" si="1095"/>
        <v>　</v>
      </c>
      <c r="CR1075" s="2851"/>
      <c r="CS1075" s="2850" t="str">
        <f t="shared" si="2582"/>
        <v>　</v>
      </c>
      <c r="CT1075" s="2851"/>
      <c r="CU1075" s="2855"/>
      <c r="CV1075" s="2851"/>
      <c r="CW1075" s="2850" t="str">
        <f t="shared" si="2583"/>
        <v>　</v>
      </c>
      <c r="CX1075" s="2851"/>
      <c r="CY1075" s="2855" t="str">
        <f t="shared" si="1096"/>
        <v>　</v>
      </c>
      <c r="CZ1075" s="2851"/>
      <c r="DA1075" s="6264" t="str">
        <f t="shared" si="2584"/>
        <v>　</v>
      </c>
      <c r="DB1075" s="6263"/>
      <c r="DC1075" s="6266" t="str">
        <f t="shared" si="1097"/>
        <v>　</v>
      </c>
      <c r="DD1075" s="6265"/>
      <c r="DE1075" s="374">
        <f t="shared" si="2786"/>
        <v>0</v>
      </c>
      <c r="DF1075" s="6268"/>
      <c r="DG1075" s="818">
        <f t="shared" si="2793"/>
        <v>0</v>
      </c>
      <c r="DH1075" s="6269"/>
      <c r="DI1075" s="6264">
        <f t="shared" si="2787"/>
        <v>0</v>
      </c>
      <c r="DJ1075" s="6268"/>
      <c r="DK1075" s="6267">
        <f t="shared" ref="DK1075:DK1096" si="2797">IF(AU1075=2,1,0)</f>
        <v>0</v>
      </c>
      <c r="DL1075" s="6268"/>
      <c r="DM1075" s="6267">
        <f t="shared" ref="DM1075:DM1096" si="2798">IF(AU1075=1,1,0)</f>
        <v>0</v>
      </c>
      <c r="DN1075" s="6268"/>
      <c r="DO1075" s="6266">
        <f t="shared" ref="DO1075:DO1096" si="2799">IF(AJ1075=1,1,0)</f>
        <v>0</v>
      </c>
      <c r="DP1075" s="6269"/>
      <c r="DQ1075" s="6266">
        <f t="shared" ref="DQ1075:DQ1096" si="2800">IF(AK1075=1,1,0)</f>
        <v>0</v>
      </c>
      <c r="DR1075" s="6268"/>
      <c r="DS1075" s="6266">
        <f t="shared" ref="DS1075:DS1096" si="2801">IF(AL1075=1,1,0)</f>
        <v>0</v>
      </c>
      <c r="DT1075" s="6269"/>
      <c r="DU1075" s="6266">
        <f t="shared" ref="DU1075:DU1096" si="2802">IF(AM1075=1,1,0)</f>
        <v>0</v>
      </c>
      <c r="DV1075" s="6268"/>
      <c r="DW1075" s="4891">
        <f t="shared" si="2788"/>
        <v>0</v>
      </c>
      <c r="DX1075" s="6269"/>
      <c r="DY1075" s="6264">
        <f t="shared" ref="DY1075:DY1096" si="2803">IF(AO1075=1,1,0)</f>
        <v>0</v>
      </c>
      <c r="DZ1075" s="6268"/>
      <c r="EA1075" s="6264">
        <f t="shared" si="2789"/>
        <v>0</v>
      </c>
      <c r="EB1075" s="6268"/>
      <c r="EC1075" s="820">
        <f t="shared" si="2790"/>
        <v>0</v>
      </c>
      <c r="ED1075" s="6270"/>
      <c r="EE1075" s="822">
        <f t="shared" si="2791"/>
        <v>0</v>
      </c>
      <c r="EF1075" s="6271"/>
      <c r="EG1075" s="273"/>
      <c r="EH1075" s="274"/>
      <c r="EI1075" s="275"/>
      <c r="EJ1075" s="276"/>
      <c r="EK1075" s="275"/>
      <c r="EL1075" s="277"/>
      <c r="EM1075" s="829" t="str">
        <f t="shared" si="2792"/>
        <v xml:space="preserve"> </v>
      </c>
      <c r="EN1075" s="6269"/>
      <c r="EO1075" s="6266">
        <f t="shared" ref="EO1075:EO1096" si="2804">IF(AT1075=1,1,0)</f>
        <v>0</v>
      </c>
      <c r="EP1075" s="6268"/>
      <c r="ER1075" s="6272"/>
      <c r="ET1075" s="154" t="str">
        <f t="shared" si="2596"/>
        <v>　</v>
      </c>
      <c r="EU1075" s="2857"/>
      <c r="EV1075" s="6264" t="str">
        <f t="shared" si="2597"/>
        <v>　</v>
      </c>
      <c r="EW1075" s="6268"/>
      <c r="EX1075" s="6264"/>
      <c r="EY1075" s="6265"/>
      <c r="EZ1075" s="6264"/>
      <c r="FA1075" s="6265"/>
      <c r="FB1075" s="6264"/>
      <c r="FC1075" s="6265"/>
      <c r="FD1075" s="6264"/>
      <c r="FE1075" s="6265"/>
      <c r="FF1075" s="6266"/>
      <c r="FG1075" s="6265"/>
      <c r="FH1075" s="6264"/>
      <c r="FI1075" s="6265"/>
      <c r="FJ1075" s="154" t="str">
        <f t="shared" si="1662"/>
        <v>　</v>
      </c>
      <c r="FK1075" s="6268"/>
      <c r="FL1075" s="155" t="str">
        <f t="shared" si="2598"/>
        <v>　</v>
      </c>
      <c r="FM1075" s="6263"/>
      <c r="FN1075" s="6264"/>
      <c r="FO1075" s="6265"/>
      <c r="FP1075" s="6264"/>
      <c r="FQ1075" s="6265"/>
      <c r="FS1075" s="6264"/>
      <c r="FT1075" s="6265"/>
    </row>
    <row r="1076" spans="1:176" ht="18.600000000000001" customHeight="1">
      <c r="A1076" s="228">
        <f t="shared" si="2753"/>
        <v>1066</v>
      </c>
      <c r="B1076" s="343" t="str">
        <f t="shared" si="2794"/>
        <v>　</v>
      </c>
      <c r="C1076" s="6242"/>
      <c r="D1076" s="1261"/>
      <c r="E1076" s="1262"/>
      <c r="F1076" s="1564"/>
      <c r="G1076" s="1263"/>
      <c r="H1076" s="1330"/>
      <c r="I1076" s="1264"/>
      <c r="J1076" s="1264"/>
      <c r="K1076" s="599"/>
      <c r="L1076" s="600"/>
      <c r="M1076" s="354"/>
      <c r="N1076" s="5637"/>
      <c r="O1076" s="354"/>
      <c r="P1076" s="5637"/>
      <c r="Q1076" s="354"/>
      <c r="R1076" s="5637"/>
      <c r="S1076" s="354"/>
      <c r="T1076" s="5637"/>
      <c r="U1076" s="355"/>
      <c r="V1076" s="5637"/>
      <c r="W1076" s="356"/>
      <c r="X1076" s="357"/>
      <c r="Y1076" s="979"/>
      <c r="Z1076" s="979"/>
      <c r="AA1076" s="602"/>
      <c r="AB1076" s="979"/>
      <c r="AC1076" s="251"/>
      <c r="AD1076" s="361"/>
      <c r="AE1076" s="362"/>
      <c r="AF1076" s="363" t="str">
        <f t="shared" si="1081"/>
        <v>　</v>
      </c>
      <c r="AG1076" s="364"/>
      <c r="AH1076" s="364"/>
      <c r="AI1076" s="364"/>
      <c r="AJ1076" s="364"/>
      <c r="AK1076" s="364"/>
      <c r="AL1076" s="364"/>
      <c r="AM1076" s="364"/>
      <c r="AN1076" s="364"/>
      <c r="AO1076" s="364"/>
      <c r="AP1076" s="363"/>
      <c r="AQ1076" s="255"/>
      <c r="AR1076" s="255"/>
      <c r="AS1076" s="255"/>
      <c r="AT1076" s="255"/>
      <c r="AU1076" s="2843">
        <f t="shared" si="2795"/>
        <v>0</v>
      </c>
      <c r="AV1076" s="4008">
        <f t="shared" si="2796"/>
        <v>0</v>
      </c>
      <c r="AW1076" s="590" t="str">
        <f t="shared" si="2599"/>
        <v>　</v>
      </c>
      <c r="AX1076" s="4598"/>
      <c r="AY1076" s="154" t="str">
        <f t="shared" si="2618"/>
        <v>　</v>
      </c>
      <c r="AZ1076" s="4600"/>
      <c r="BA1076" s="154" t="str">
        <f t="shared" si="2619"/>
        <v>　</v>
      </c>
      <c r="BB1076" s="4600"/>
      <c r="BC1076" s="4597" t="str">
        <f t="shared" si="2600"/>
        <v>　</v>
      </c>
      <c r="BD1076" s="4598"/>
      <c r="BE1076" s="4599" t="str">
        <f t="shared" si="2601"/>
        <v>　</v>
      </c>
      <c r="BF1076" s="4600"/>
      <c r="BG1076" s="368" t="str">
        <f t="shared" si="2602"/>
        <v>　</v>
      </c>
      <c r="BH1076" s="4600"/>
      <c r="BI1076" s="154" t="str">
        <f t="shared" si="2576"/>
        <v>　</v>
      </c>
      <c r="BJ1076" s="4600"/>
      <c r="BK1076" s="4075" t="str">
        <f t="shared" si="1417"/>
        <v>　</v>
      </c>
      <c r="BL1076" s="4093"/>
      <c r="BM1076" s="4075" t="str">
        <f t="shared" si="1418"/>
        <v>　</v>
      </c>
      <c r="BN1076" s="4093"/>
      <c r="BO1076" s="4094" t="str">
        <f t="shared" si="2577"/>
        <v>　</v>
      </c>
      <c r="BP1076" s="4093"/>
      <c r="BQ1076" s="4602" t="str">
        <f t="shared" si="2578"/>
        <v>　</v>
      </c>
      <c r="BR1076" s="4598"/>
      <c r="BS1076" s="4602" t="str">
        <f t="shared" si="1420"/>
        <v>　</v>
      </c>
      <c r="BT1076" s="4598"/>
      <c r="BU1076" s="4602" t="str">
        <f t="shared" si="1421"/>
        <v>　</v>
      </c>
      <c r="BV1076" s="4598"/>
      <c r="BW1076" s="4602" t="str">
        <f t="shared" si="1422"/>
        <v>　</v>
      </c>
      <c r="BX1076" s="4600"/>
      <c r="BY1076" s="4602" t="str">
        <f t="shared" si="1423"/>
        <v>　</v>
      </c>
      <c r="BZ1076" s="4598"/>
      <c r="CA1076" s="4602" t="str">
        <f t="shared" si="1424"/>
        <v>　</v>
      </c>
      <c r="CB1076" s="4600"/>
      <c r="CC1076" s="4602" t="str">
        <f t="shared" si="1425"/>
        <v>　</v>
      </c>
      <c r="CD1076" s="4600"/>
      <c r="CE1076" s="2850" t="str">
        <f t="shared" si="2579"/>
        <v>　</v>
      </c>
      <c r="CF1076" s="2846"/>
      <c r="CG1076" s="2855" t="str">
        <f t="shared" si="2580"/>
        <v>　</v>
      </c>
      <c r="CH1076" s="2851"/>
      <c r="CI1076" s="2850" t="str">
        <f t="shared" si="1092"/>
        <v>　</v>
      </c>
      <c r="CJ1076" s="2846"/>
      <c r="CK1076" s="2850" t="str">
        <f t="shared" si="1093"/>
        <v>　</v>
      </c>
      <c r="CL1076" s="2851"/>
      <c r="CM1076" s="2850" t="str">
        <f t="shared" si="2581"/>
        <v>　</v>
      </c>
      <c r="CN1076" s="2851"/>
      <c r="CO1076" s="2855" t="str">
        <f t="shared" si="1094"/>
        <v>　</v>
      </c>
      <c r="CP1076" s="2851"/>
      <c r="CQ1076" s="2855" t="str">
        <f t="shared" si="1095"/>
        <v>　</v>
      </c>
      <c r="CR1076" s="2851"/>
      <c r="CS1076" s="2850" t="str">
        <f t="shared" si="2582"/>
        <v>　</v>
      </c>
      <c r="CT1076" s="2851"/>
      <c r="CU1076" s="2855"/>
      <c r="CV1076" s="2851"/>
      <c r="CW1076" s="2850" t="str">
        <f t="shared" si="2583"/>
        <v>　</v>
      </c>
      <c r="CX1076" s="2851"/>
      <c r="CY1076" s="2855" t="str">
        <f t="shared" si="1096"/>
        <v>　</v>
      </c>
      <c r="CZ1076" s="2851"/>
      <c r="DA1076" s="2850" t="str">
        <f t="shared" si="2584"/>
        <v>　</v>
      </c>
      <c r="DB1076" s="2846"/>
      <c r="DC1076" s="2855" t="str">
        <f t="shared" si="1097"/>
        <v>　</v>
      </c>
      <c r="DD1076" s="2851"/>
      <c r="DE1076" s="374">
        <f t="shared" si="2786"/>
        <v>0</v>
      </c>
      <c r="DF1076" s="2857"/>
      <c r="DG1076" s="818">
        <f t="shared" si="2793"/>
        <v>0</v>
      </c>
      <c r="DH1076" s="2858"/>
      <c r="DI1076" s="2850">
        <f t="shared" si="2787"/>
        <v>0</v>
      </c>
      <c r="DJ1076" s="2857"/>
      <c r="DK1076" s="2856">
        <f t="shared" si="2797"/>
        <v>0</v>
      </c>
      <c r="DL1076" s="2857"/>
      <c r="DM1076" s="2856">
        <f t="shared" si="2798"/>
        <v>0</v>
      </c>
      <c r="DN1076" s="2857"/>
      <c r="DO1076" s="2855">
        <f t="shared" si="2799"/>
        <v>0</v>
      </c>
      <c r="DP1076" s="2858"/>
      <c r="DQ1076" s="2855">
        <f t="shared" si="2800"/>
        <v>0</v>
      </c>
      <c r="DR1076" s="2857"/>
      <c r="DS1076" s="2855">
        <f t="shared" si="2801"/>
        <v>0</v>
      </c>
      <c r="DT1076" s="2858"/>
      <c r="DU1076" s="2855">
        <f t="shared" si="2802"/>
        <v>0</v>
      </c>
      <c r="DV1076" s="2857"/>
      <c r="DW1076" s="4891">
        <f t="shared" si="2788"/>
        <v>0</v>
      </c>
      <c r="DX1076" s="4892"/>
      <c r="DY1076" s="4668">
        <f t="shared" si="2803"/>
        <v>0</v>
      </c>
      <c r="DZ1076" s="4682"/>
      <c r="EA1076" s="4668">
        <f t="shared" si="2789"/>
        <v>0</v>
      </c>
      <c r="EB1076" s="4682"/>
      <c r="EC1076" s="820">
        <f t="shared" si="2790"/>
        <v>0</v>
      </c>
      <c r="ED1076" s="4964"/>
      <c r="EE1076" s="822">
        <f t="shared" si="2791"/>
        <v>0</v>
      </c>
      <c r="EF1076" s="4930"/>
      <c r="EG1076" s="273"/>
      <c r="EH1076" s="274"/>
      <c r="EI1076" s="275"/>
      <c r="EJ1076" s="276"/>
      <c r="EK1076" s="275"/>
      <c r="EL1076" s="277"/>
      <c r="EM1076" s="829" t="str">
        <f t="shared" si="2792"/>
        <v xml:space="preserve"> </v>
      </c>
      <c r="EN1076" s="4892"/>
      <c r="EO1076" s="4893">
        <f t="shared" si="2804"/>
        <v>0</v>
      </c>
      <c r="EP1076" s="4682"/>
      <c r="ER1076" s="194"/>
      <c r="ET1076" s="2850" t="str">
        <f t="shared" si="2596"/>
        <v>　</v>
      </c>
      <c r="EU1076" s="2857"/>
      <c r="EV1076" s="2850" t="str">
        <f t="shared" si="2597"/>
        <v>　</v>
      </c>
      <c r="EW1076" s="2857"/>
      <c r="EX1076" s="2850"/>
      <c r="EY1076" s="2851"/>
      <c r="EZ1076" s="2850"/>
      <c r="FA1076" s="2851"/>
      <c r="FB1076" s="2850"/>
      <c r="FC1076" s="2851"/>
      <c r="FD1076" s="2850"/>
      <c r="FE1076" s="2851"/>
      <c r="FF1076" s="2855"/>
      <c r="FG1076" s="2851"/>
      <c r="FH1076" s="2850"/>
      <c r="FI1076" s="2851"/>
      <c r="FJ1076" s="154" t="str">
        <f t="shared" si="1662"/>
        <v>　</v>
      </c>
      <c r="FK1076" s="2857"/>
      <c r="FL1076" s="155" t="str">
        <f t="shared" si="2598"/>
        <v>　</v>
      </c>
      <c r="FM1076" s="2846"/>
      <c r="FN1076" s="2850"/>
      <c r="FO1076" s="2851"/>
      <c r="FP1076" s="2850"/>
      <c r="FQ1076" s="2851"/>
      <c r="FS1076" s="281"/>
      <c r="FT1076" s="282"/>
    </row>
    <row r="1077" spans="1:176" ht="18.600000000000001" customHeight="1">
      <c r="A1077" s="228">
        <f t="shared" si="2753"/>
        <v>1067</v>
      </c>
      <c r="B1077" s="343" t="str">
        <f t="shared" si="2794"/>
        <v>　</v>
      </c>
      <c r="C1077" s="6242"/>
      <c r="D1077" s="1261"/>
      <c r="E1077" s="1262"/>
      <c r="F1077" s="1564"/>
      <c r="G1077" s="1263"/>
      <c r="H1077" s="1330"/>
      <c r="I1077" s="1264"/>
      <c r="J1077" s="1264"/>
      <c r="K1077" s="599"/>
      <c r="L1077" s="6274"/>
      <c r="M1077" s="354"/>
      <c r="N1077" s="6276"/>
      <c r="O1077" s="354"/>
      <c r="P1077" s="6276"/>
      <c r="Q1077" s="6250"/>
      <c r="R1077" s="6276"/>
      <c r="S1077" s="354"/>
      <c r="T1077" s="6276"/>
      <c r="U1077" s="355"/>
      <c r="V1077" s="6276"/>
      <c r="W1077" s="356"/>
      <c r="X1077" s="6279"/>
      <c r="Y1077" s="979"/>
      <c r="Z1077" s="979"/>
      <c r="AA1077" s="6280"/>
      <c r="AB1077" s="7545"/>
      <c r="AC1077" s="6280"/>
      <c r="AD1077" s="6281"/>
      <c r="AE1077" s="6282"/>
      <c r="AF1077" s="363" t="str">
        <f t="shared" si="1081"/>
        <v>　</v>
      </c>
      <c r="AG1077" s="6283"/>
      <c r="AH1077" s="6283"/>
      <c r="AI1077" s="6283"/>
      <c r="AJ1077" s="6283"/>
      <c r="AK1077" s="6283"/>
      <c r="AL1077" s="6283"/>
      <c r="AM1077" s="6283"/>
      <c r="AN1077" s="6283"/>
      <c r="AO1077" s="6283"/>
      <c r="AP1077" s="6284"/>
      <c r="AQ1077" s="6283"/>
      <c r="AR1077" s="6283"/>
      <c r="AS1077" s="6283"/>
      <c r="AT1077" s="6283"/>
      <c r="AU1077" s="2843">
        <f t="shared" si="2795"/>
        <v>0</v>
      </c>
      <c r="AV1077" s="4008">
        <f t="shared" si="2796"/>
        <v>0</v>
      </c>
      <c r="AW1077" s="590" t="str">
        <f t="shared" si="2599"/>
        <v>　</v>
      </c>
      <c r="AX1077" s="4598"/>
      <c r="AY1077" s="154" t="str">
        <f t="shared" si="2618"/>
        <v>　</v>
      </c>
      <c r="AZ1077" s="4600"/>
      <c r="BA1077" s="154" t="str">
        <f t="shared" si="2619"/>
        <v>　</v>
      </c>
      <c r="BB1077" s="4600"/>
      <c r="BC1077" s="368" t="str">
        <f t="shared" si="2600"/>
        <v>　</v>
      </c>
      <c r="BD1077" s="4598"/>
      <c r="BE1077" s="4599" t="str">
        <f t="shared" si="2601"/>
        <v>　</v>
      </c>
      <c r="BF1077" s="4600"/>
      <c r="BG1077" s="368" t="str">
        <f t="shared" si="2602"/>
        <v>　</v>
      </c>
      <c r="BH1077" s="4600"/>
      <c r="BI1077" s="154" t="str">
        <f t="shared" si="2576"/>
        <v>　</v>
      </c>
      <c r="BJ1077" s="4600"/>
      <c r="BK1077" s="4075" t="str">
        <f t="shared" si="1417"/>
        <v>　</v>
      </c>
      <c r="BL1077" s="4093"/>
      <c r="BM1077" s="4075" t="str">
        <f t="shared" si="1418"/>
        <v>　</v>
      </c>
      <c r="BN1077" s="4093"/>
      <c r="BO1077" s="4094" t="str">
        <f t="shared" si="2577"/>
        <v>　</v>
      </c>
      <c r="BP1077" s="4093"/>
      <c r="BQ1077" s="4602" t="str">
        <f t="shared" si="2578"/>
        <v>　</v>
      </c>
      <c r="BR1077" s="4598"/>
      <c r="BS1077" s="4602" t="str">
        <f t="shared" si="1420"/>
        <v>　</v>
      </c>
      <c r="BT1077" s="4598"/>
      <c r="BU1077" s="4602" t="str">
        <f t="shared" si="1421"/>
        <v>　</v>
      </c>
      <c r="BV1077" s="4598"/>
      <c r="BW1077" s="4602" t="str">
        <f t="shared" si="1422"/>
        <v>　</v>
      </c>
      <c r="BX1077" s="4600"/>
      <c r="BY1077" s="4602" t="str">
        <f t="shared" si="1423"/>
        <v>　</v>
      </c>
      <c r="BZ1077" s="4598"/>
      <c r="CA1077" s="4602" t="str">
        <f t="shared" si="1424"/>
        <v>　</v>
      </c>
      <c r="CB1077" s="4600"/>
      <c r="CC1077" s="4602" t="str">
        <f t="shared" si="1425"/>
        <v>　</v>
      </c>
      <c r="CD1077" s="4600"/>
      <c r="CE1077" s="2850" t="str">
        <f t="shared" si="2579"/>
        <v>　</v>
      </c>
      <c r="CF1077" s="2846"/>
      <c r="CG1077" s="2855" t="str">
        <f t="shared" si="2580"/>
        <v>　</v>
      </c>
      <c r="CH1077" s="2851"/>
      <c r="CI1077" s="2850" t="str">
        <f t="shared" si="1092"/>
        <v>　</v>
      </c>
      <c r="CJ1077" s="2846"/>
      <c r="CK1077" s="2850" t="str">
        <f t="shared" si="1093"/>
        <v>　</v>
      </c>
      <c r="CL1077" s="2851"/>
      <c r="CM1077" s="2850" t="str">
        <f t="shared" si="2581"/>
        <v>　</v>
      </c>
      <c r="CN1077" s="2851"/>
      <c r="CO1077" s="2855" t="str">
        <f t="shared" si="1094"/>
        <v>　</v>
      </c>
      <c r="CP1077" s="2851"/>
      <c r="CQ1077" s="2855" t="str">
        <f t="shared" si="1095"/>
        <v>　</v>
      </c>
      <c r="CR1077" s="2851"/>
      <c r="CS1077" s="2850" t="str">
        <f t="shared" si="2582"/>
        <v>　</v>
      </c>
      <c r="CT1077" s="2851"/>
      <c r="CU1077" s="2855"/>
      <c r="CV1077" s="2851"/>
      <c r="CW1077" s="2850" t="str">
        <f t="shared" si="2583"/>
        <v>　</v>
      </c>
      <c r="CX1077" s="2851"/>
      <c r="CY1077" s="2855" t="str">
        <f t="shared" si="1096"/>
        <v>　</v>
      </c>
      <c r="CZ1077" s="2851"/>
      <c r="DA1077" s="2850" t="str">
        <f t="shared" si="2584"/>
        <v>　</v>
      </c>
      <c r="DB1077" s="2846"/>
      <c r="DC1077" s="2855" t="str">
        <f t="shared" si="1097"/>
        <v>　</v>
      </c>
      <c r="DD1077" s="2851"/>
      <c r="DE1077" s="374">
        <f t="shared" si="2786"/>
        <v>0</v>
      </c>
      <c r="DF1077" s="2857"/>
      <c r="DG1077" s="818">
        <f t="shared" si="2793"/>
        <v>0</v>
      </c>
      <c r="DH1077" s="2858"/>
      <c r="DI1077" s="2850">
        <f t="shared" si="2787"/>
        <v>0</v>
      </c>
      <c r="DJ1077" s="2857"/>
      <c r="DK1077" s="2856">
        <f t="shared" si="2797"/>
        <v>0</v>
      </c>
      <c r="DL1077" s="2857"/>
      <c r="DM1077" s="2856">
        <f t="shared" si="2798"/>
        <v>0</v>
      </c>
      <c r="DN1077" s="2857"/>
      <c r="DO1077" s="2855">
        <f t="shared" si="2799"/>
        <v>0</v>
      </c>
      <c r="DP1077" s="2858"/>
      <c r="DQ1077" s="2855">
        <f t="shared" si="2800"/>
        <v>0</v>
      </c>
      <c r="DR1077" s="2857"/>
      <c r="DS1077" s="2855">
        <f t="shared" si="2801"/>
        <v>0</v>
      </c>
      <c r="DT1077" s="2858"/>
      <c r="DU1077" s="2855">
        <f t="shared" si="2802"/>
        <v>0</v>
      </c>
      <c r="DV1077" s="2857"/>
      <c r="DW1077" s="4891">
        <f t="shared" si="2788"/>
        <v>0</v>
      </c>
      <c r="DX1077" s="4892"/>
      <c r="DY1077" s="4668">
        <f t="shared" si="2803"/>
        <v>0</v>
      </c>
      <c r="DZ1077" s="4682"/>
      <c r="EA1077" s="4668">
        <f t="shared" si="2789"/>
        <v>0</v>
      </c>
      <c r="EB1077" s="4682"/>
      <c r="EC1077" s="820">
        <f t="shared" si="2790"/>
        <v>0</v>
      </c>
      <c r="ED1077" s="4964"/>
      <c r="EE1077" s="822">
        <f t="shared" si="2791"/>
        <v>0</v>
      </c>
      <c r="EF1077" s="4930"/>
      <c r="EG1077" s="273"/>
      <c r="EH1077" s="274"/>
      <c r="EI1077" s="275"/>
      <c r="EJ1077" s="276"/>
      <c r="EK1077" s="275"/>
      <c r="EL1077" s="277"/>
      <c r="EM1077" s="829" t="str">
        <f t="shared" si="2792"/>
        <v xml:space="preserve"> </v>
      </c>
      <c r="EN1077" s="4892"/>
      <c r="EO1077" s="4893">
        <f t="shared" si="2804"/>
        <v>0</v>
      </c>
      <c r="EP1077" s="4682"/>
      <c r="ER1077" s="6285"/>
      <c r="ET1077" s="2850" t="str">
        <f t="shared" si="2596"/>
        <v>　</v>
      </c>
      <c r="EU1077" s="2857"/>
      <c r="EV1077" s="2850" t="str">
        <f t="shared" si="2597"/>
        <v>　</v>
      </c>
      <c r="EW1077" s="2857"/>
      <c r="EX1077" s="2850"/>
      <c r="EY1077" s="2851"/>
      <c r="EZ1077" s="2850"/>
      <c r="FA1077" s="2851"/>
      <c r="FB1077" s="2850"/>
      <c r="FC1077" s="2851"/>
      <c r="FD1077" s="2850"/>
      <c r="FE1077" s="2851"/>
      <c r="FF1077" s="2855"/>
      <c r="FG1077" s="2851"/>
      <c r="FH1077" s="2850"/>
      <c r="FI1077" s="2851"/>
      <c r="FJ1077" s="154" t="str">
        <f t="shared" si="1662"/>
        <v>　</v>
      </c>
      <c r="FK1077" s="2857"/>
      <c r="FL1077" s="155" t="str">
        <f t="shared" si="2598"/>
        <v>　</v>
      </c>
      <c r="FM1077" s="2846"/>
      <c r="FN1077" s="2850"/>
      <c r="FO1077" s="2851"/>
      <c r="FP1077" s="2850"/>
      <c r="FQ1077" s="2851"/>
      <c r="FS1077" s="5782"/>
      <c r="FT1077" s="5783"/>
    </row>
    <row r="1078" spans="1:176" ht="18.600000000000001" customHeight="1">
      <c r="A1078" s="228">
        <f t="shared" si="2753"/>
        <v>1068</v>
      </c>
      <c r="B1078" s="343" t="str">
        <f t="shared" si="2794"/>
        <v>　</v>
      </c>
      <c r="C1078" s="6242"/>
      <c r="D1078" s="1261"/>
      <c r="E1078" s="1262"/>
      <c r="F1078" s="1564"/>
      <c r="G1078" s="1263"/>
      <c r="H1078" s="1330"/>
      <c r="I1078" s="1264"/>
      <c r="J1078" s="1264"/>
      <c r="K1078" s="599"/>
      <c r="L1078" s="600"/>
      <c r="M1078" s="354"/>
      <c r="N1078" s="6287"/>
      <c r="O1078" s="354"/>
      <c r="P1078" s="6287"/>
      <c r="Q1078" s="5636"/>
      <c r="R1078" s="6287"/>
      <c r="S1078" s="354"/>
      <c r="T1078" s="6287"/>
      <c r="U1078" s="355"/>
      <c r="V1078" s="6287"/>
      <c r="W1078" s="356"/>
      <c r="X1078" s="6290"/>
      <c r="Y1078" s="979"/>
      <c r="Z1078" s="979"/>
      <c r="AA1078" s="602"/>
      <c r="AB1078" s="979"/>
      <c r="AC1078" s="602"/>
      <c r="AD1078" s="361"/>
      <c r="AE1078" s="362"/>
      <c r="AF1078" s="363" t="str">
        <f t="shared" si="1081"/>
        <v>　</v>
      </c>
      <c r="AG1078" s="364"/>
      <c r="AH1078" s="364"/>
      <c r="AI1078" s="364"/>
      <c r="AJ1078" s="364"/>
      <c r="AK1078" s="364"/>
      <c r="AL1078" s="364"/>
      <c r="AM1078" s="364"/>
      <c r="AN1078" s="364"/>
      <c r="AO1078" s="364"/>
      <c r="AP1078" s="363"/>
      <c r="AQ1078" s="255"/>
      <c r="AR1078" s="255"/>
      <c r="AS1078" s="255"/>
      <c r="AT1078" s="255"/>
      <c r="AU1078" s="2843">
        <f t="shared" si="2795"/>
        <v>0</v>
      </c>
      <c r="AV1078" s="4008">
        <f t="shared" si="2796"/>
        <v>0</v>
      </c>
      <c r="AW1078" s="590" t="str">
        <f t="shared" si="2599"/>
        <v>　</v>
      </c>
      <c r="AX1078" s="4598"/>
      <c r="AY1078" s="154" t="str">
        <f t="shared" si="2618"/>
        <v>　</v>
      </c>
      <c r="AZ1078" s="4600"/>
      <c r="BA1078" s="154" t="str">
        <f t="shared" si="2619"/>
        <v>　</v>
      </c>
      <c r="BB1078" s="4600"/>
      <c r="BC1078" s="368" t="str">
        <f t="shared" si="2600"/>
        <v>　</v>
      </c>
      <c r="BD1078" s="369"/>
      <c r="BE1078" s="4599" t="str">
        <f t="shared" si="2601"/>
        <v>　</v>
      </c>
      <c r="BF1078" s="367"/>
      <c r="BG1078" s="368" t="str">
        <f t="shared" si="2602"/>
        <v>　</v>
      </c>
      <c r="BH1078" s="4600"/>
      <c r="BI1078" s="154" t="str">
        <f t="shared" si="2576"/>
        <v>　</v>
      </c>
      <c r="BJ1078" s="4600"/>
      <c r="BK1078" s="4075" t="str">
        <f t="shared" si="1417"/>
        <v>　</v>
      </c>
      <c r="BL1078" s="4093"/>
      <c r="BM1078" s="4075" t="str">
        <f t="shared" si="1418"/>
        <v>　</v>
      </c>
      <c r="BN1078" s="4093"/>
      <c r="BO1078" s="155" t="str">
        <f t="shared" si="2577"/>
        <v>　</v>
      </c>
      <c r="BP1078" s="367"/>
      <c r="BQ1078" s="154" t="str">
        <f t="shared" si="2578"/>
        <v>　</v>
      </c>
      <c r="BR1078" s="369"/>
      <c r="BS1078" s="154" t="str">
        <f t="shared" si="1420"/>
        <v>　</v>
      </c>
      <c r="BT1078" s="369"/>
      <c r="BU1078" s="154" t="str">
        <f t="shared" si="1421"/>
        <v>　</v>
      </c>
      <c r="BV1078" s="369"/>
      <c r="BW1078" s="154" t="str">
        <f t="shared" si="1422"/>
        <v>　</v>
      </c>
      <c r="BX1078" s="367"/>
      <c r="BY1078" s="154" t="str">
        <f t="shared" si="1423"/>
        <v>　</v>
      </c>
      <c r="BZ1078" s="369"/>
      <c r="CA1078" s="154" t="str">
        <f t="shared" si="1424"/>
        <v>　</v>
      </c>
      <c r="CB1078" s="367"/>
      <c r="CC1078" s="154" t="str">
        <f t="shared" si="1425"/>
        <v>　</v>
      </c>
      <c r="CD1078" s="367"/>
      <c r="CE1078" s="2850" t="str">
        <f t="shared" si="2579"/>
        <v>　</v>
      </c>
      <c r="CF1078" s="2846"/>
      <c r="CG1078" s="2855" t="str">
        <f t="shared" si="2580"/>
        <v>　</v>
      </c>
      <c r="CH1078" s="2851"/>
      <c r="CI1078" s="2850" t="str">
        <f t="shared" si="1092"/>
        <v>　</v>
      </c>
      <c r="CJ1078" s="2846"/>
      <c r="CK1078" s="2850" t="str">
        <f t="shared" si="1093"/>
        <v>　</v>
      </c>
      <c r="CL1078" s="2851"/>
      <c r="CM1078" s="2850" t="str">
        <f t="shared" si="2581"/>
        <v>　</v>
      </c>
      <c r="CN1078" s="2851"/>
      <c r="CO1078" s="2855" t="str">
        <f t="shared" si="1094"/>
        <v>　</v>
      </c>
      <c r="CP1078" s="2851"/>
      <c r="CQ1078" s="2855" t="str">
        <f t="shared" si="1095"/>
        <v>　</v>
      </c>
      <c r="CR1078" s="2851"/>
      <c r="CS1078" s="2850" t="str">
        <f t="shared" si="2582"/>
        <v>　</v>
      </c>
      <c r="CT1078" s="2851"/>
      <c r="CU1078" s="2855"/>
      <c r="CV1078" s="2851"/>
      <c r="CW1078" s="2850" t="str">
        <f t="shared" si="2583"/>
        <v>　</v>
      </c>
      <c r="CX1078" s="2851"/>
      <c r="CY1078" s="2855" t="str">
        <f t="shared" si="1096"/>
        <v>　</v>
      </c>
      <c r="CZ1078" s="2851"/>
      <c r="DA1078" s="154" t="str">
        <f t="shared" si="2584"/>
        <v>　</v>
      </c>
      <c r="DB1078" s="369"/>
      <c r="DC1078" s="155" t="str">
        <f t="shared" si="1097"/>
        <v>　</v>
      </c>
      <c r="DD1078" s="367"/>
      <c r="DE1078" s="374">
        <f t="shared" si="2786"/>
        <v>0</v>
      </c>
      <c r="DF1078" s="373"/>
      <c r="DG1078" s="818">
        <f t="shared" si="2793"/>
        <v>0</v>
      </c>
      <c r="DH1078" s="372"/>
      <c r="DI1078" s="267">
        <f t="shared" si="2787"/>
        <v>0</v>
      </c>
      <c r="DJ1078" s="373"/>
      <c r="DK1078" s="374">
        <f t="shared" si="2797"/>
        <v>0</v>
      </c>
      <c r="DL1078" s="373"/>
      <c r="DM1078" s="375">
        <f t="shared" si="2798"/>
        <v>0</v>
      </c>
      <c r="DN1078" s="373"/>
      <c r="DO1078" s="155">
        <f t="shared" si="2799"/>
        <v>0</v>
      </c>
      <c r="DP1078" s="372"/>
      <c r="DQ1078" s="155">
        <f t="shared" si="2800"/>
        <v>0</v>
      </c>
      <c r="DR1078" s="373"/>
      <c r="DS1078" s="155">
        <f t="shared" si="2801"/>
        <v>0</v>
      </c>
      <c r="DT1078" s="372"/>
      <c r="DU1078" s="155">
        <f t="shared" si="2802"/>
        <v>0</v>
      </c>
      <c r="DV1078" s="373"/>
      <c r="DW1078" s="4891">
        <f t="shared" si="2788"/>
        <v>0</v>
      </c>
      <c r="DX1078" s="372"/>
      <c r="DY1078" s="154">
        <f t="shared" si="2803"/>
        <v>0</v>
      </c>
      <c r="DZ1078" s="373"/>
      <c r="EA1078" s="154">
        <f t="shared" si="2789"/>
        <v>0</v>
      </c>
      <c r="EB1078" s="373"/>
      <c r="EC1078" s="269">
        <f t="shared" si="2790"/>
        <v>0</v>
      </c>
      <c r="ED1078" s="376"/>
      <c r="EE1078" s="822">
        <f t="shared" si="2791"/>
        <v>0</v>
      </c>
      <c r="EF1078" s="377"/>
      <c r="EG1078" s="273"/>
      <c r="EH1078" s="274"/>
      <c r="EI1078" s="275"/>
      <c r="EJ1078" s="276"/>
      <c r="EK1078" s="275"/>
      <c r="EL1078" s="277"/>
      <c r="EM1078" s="278" t="str">
        <f t="shared" si="2792"/>
        <v xml:space="preserve"> </v>
      </c>
      <c r="EN1078" s="372"/>
      <c r="EO1078" s="155">
        <f t="shared" si="2804"/>
        <v>0</v>
      </c>
      <c r="EP1078" s="373"/>
      <c r="ER1078" s="194"/>
      <c r="ET1078" s="154" t="str">
        <f t="shared" si="2596"/>
        <v>　</v>
      </c>
      <c r="EU1078" s="373"/>
      <c r="EV1078" s="154" t="str">
        <f t="shared" si="2597"/>
        <v>　</v>
      </c>
      <c r="EW1078" s="373"/>
      <c r="EX1078" s="154"/>
      <c r="EY1078" s="367"/>
      <c r="EZ1078" s="154"/>
      <c r="FA1078" s="367"/>
      <c r="FB1078" s="154"/>
      <c r="FC1078" s="367"/>
      <c r="FD1078" s="154"/>
      <c r="FE1078" s="367"/>
      <c r="FF1078" s="155"/>
      <c r="FG1078" s="367"/>
      <c r="FH1078" s="154"/>
      <c r="FI1078" s="367"/>
      <c r="FJ1078" s="154" t="str">
        <f t="shared" si="1662"/>
        <v>　</v>
      </c>
      <c r="FK1078" s="373"/>
      <c r="FL1078" s="155" t="str">
        <f t="shared" si="2598"/>
        <v>　</v>
      </c>
      <c r="FM1078" s="279"/>
      <c r="FN1078" s="1184"/>
      <c r="FO1078" s="280"/>
      <c r="FP1078" s="281"/>
      <c r="FQ1078" s="282"/>
      <c r="FS1078" s="281"/>
      <c r="FT1078" s="282"/>
    </row>
    <row r="1079" spans="1:176" ht="18.600000000000001" customHeight="1">
      <c r="A1079" s="228">
        <f t="shared" si="2753"/>
        <v>1069</v>
      </c>
      <c r="B1079" s="343" t="str">
        <f t="shared" si="2794"/>
        <v>　</v>
      </c>
      <c r="C1079" s="6242"/>
      <c r="D1079" s="1261"/>
      <c r="E1079" s="1262"/>
      <c r="F1079" s="1564"/>
      <c r="G1079" s="1263"/>
      <c r="H1079" s="1330"/>
      <c r="I1079" s="1264"/>
      <c r="J1079" s="1264"/>
      <c r="K1079" s="599"/>
      <c r="L1079" s="600"/>
      <c r="M1079" s="6250"/>
      <c r="N1079" s="353"/>
      <c r="O1079" s="6250"/>
      <c r="P1079" s="353"/>
      <c r="Q1079" s="6275"/>
      <c r="R1079" s="353"/>
      <c r="S1079" s="6250"/>
      <c r="T1079" s="353"/>
      <c r="U1079" s="355"/>
      <c r="V1079" s="353"/>
      <c r="W1079" s="356"/>
      <c r="X1079" s="357"/>
      <c r="Y1079" s="979"/>
      <c r="Z1079" s="979"/>
      <c r="AA1079" s="602"/>
      <c r="AB1079" s="979"/>
      <c r="AC1079" s="602"/>
      <c r="AD1079" s="361"/>
      <c r="AE1079" s="362"/>
      <c r="AF1079" s="363" t="str">
        <f t="shared" si="1081"/>
        <v>　</v>
      </c>
      <c r="AG1079" s="364"/>
      <c r="AH1079" s="364"/>
      <c r="AI1079" s="364"/>
      <c r="AJ1079" s="364"/>
      <c r="AK1079" s="364"/>
      <c r="AL1079" s="364"/>
      <c r="AM1079" s="364"/>
      <c r="AN1079" s="364"/>
      <c r="AO1079" s="364"/>
      <c r="AP1079" s="363"/>
      <c r="AQ1079" s="255"/>
      <c r="AR1079" s="255"/>
      <c r="AS1079" s="255"/>
      <c r="AT1079" s="255"/>
      <c r="AU1079" s="2843">
        <f t="shared" si="2795"/>
        <v>0</v>
      </c>
      <c r="AV1079" s="4008">
        <f t="shared" si="2796"/>
        <v>0</v>
      </c>
      <c r="AW1079" s="590" t="str">
        <f t="shared" si="2599"/>
        <v>　</v>
      </c>
      <c r="AX1079" s="369"/>
      <c r="AY1079" s="154" t="str">
        <f t="shared" si="2618"/>
        <v>　</v>
      </c>
      <c r="AZ1079" s="367"/>
      <c r="BA1079" s="154" t="str">
        <f t="shared" si="2619"/>
        <v>　</v>
      </c>
      <c r="BB1079" s="367"/>
      <c r="BC1079" s="368" t="str">
        <f t="shared" si="2600"/>
        <v>　</v>
      </c>
      <c r="BD1079" s="369"/>
      <c r="BE1079" s="4599" t="str">
        <f t="shared" si="2601"/>
        <v>　</v>
      </c>
      <c r="BF1079" s="367"/>
      <c r="BG1079" s="368" t="str">
        <f t="shared" si="2602"/>
        <v>　</v>
      </c>
      <c r="BH1079" s="367"/>
      <c r="BI1079" s="154" t="str">
        <f t="shared" si="2576"/>
        <v>　</v>
      </c>
      <c r="BJ1079" s="367"/>
      <c r="BK1079" s="154" t="str">
        <f t="shared" si="1417"/>
        <v>　</v>
      </c>
      <c r="BL1079" s="367"/>
      <c r="BM1079" s="154" t="str">
        <f t="shared" si="1418"/>
        <v>　</v>
      </c>
      <c r="BN1079" s="367"/>
      <c r="BO1079" s="155" t="str">
        <f t="shared" si="2577"/>
        <v>　</v>
      </c>
      <c r="BP1079" s="367"/>
      <c r="BQ1079" s="154" t="str">
        <f t="shared" si="2578"/>
        <v>　</v>
      </c>
      <c r="BR1079" s="369"/>
      <c r="BS1079" s="154" t="str">
        <f t="shared" si="1420"/>
        <v>　</v>
      </c>
      <c r="BT1079" s="369"/>
      <c r="BU1079" s="154" t="str">
        <f t="shared" si="1421"/>
        <v>　</v>
      </c>
      <c r="BV1079" s="369"/>
      <c r="BW1079" s="154" t="str">
        <f t="shared" si="1422"/>
        <v>　</v>
      </c>
      <c r="BX1079" s="367"/>
      <c r="BY1079" s="154" t="str">
        <f t="shared" si="1423"/>
        <v>　</v>
      </c>
      <c r="BZ1079" s="369"/>
      <c r="CA1079" s="154" t="str">
        <f t="shared" si="1424"/>
        <v>　</v>
      </c>
      <c r="CB1079" s="367"/>
      <c r="CC1079" s="154" t="str">
        <f t="shared" si="1425"/>
        <v>　</v>
      </c>
      <c r="CD1079" s="367"/>
      <c r="CE1079" s="2850" t="str">
        <f t="shared" si="2579"/>
        <v>　</v>
      </c>
      <c r="CF1079" s="2846"/>
      <c r="CG1079" s="2855" t="str">
        <f t="shared" si="2580"/>
        <v>　</v>
      </c>
      <c r="CH1079" s="2851"/>
      <c r="CI1079" s="2850" t="str">
        <f t="shared" si="1092"/>
        <v>　</v>
      </c>
      <c r="CJ1079" s="2846"/>
      <c r="CK1079" s="2850" t="str">
        <f t="shared" si="1093"/>
        <v>　</v>
      </c>
      <c r="CL1079" s="2851"/>
      <c r="CM1079" s="2850" t="str">
        <f t="shared" si="2581"/>
        <v>　</v>
      </c>
      <c r="CN1079" s="2851"/>
      <c r="CO1079" s="2855" t="str">
        <f t="shared" si="1094"/>
        <v>　</v>
      </c>
      <c r="CP1079" s="2851"/>
      <c r="CQ1079" s="2855" t="str">
        <f t="shared" si="1095"/>
        <v>　</v>
      </c>
      <c r="CR1079" s="2851"/>
      <c r="CS1079" s="2850" t="str">
        <f t="shared" si="2582"/>
        <v>　</v>
      </c>
      <c r="CT1079" s="2851"/>
      <c r="CU1079" s="2855"/>
      <c r="CV1079" s="2851"/>
      <c r="CW1079" s="2850" t="str">
        <f t="shared" si="2583"/>
        <v>　</v>
      </c>
      <c r="CX1079" s="2851"/>
      <c r="CY1079" s="2855" t="str">
        <f t="shared" si="1096"/>
        <v>　</v>
      </c>
      <c r="CZ1079" s="2851"/>
      <c r="DA1079" s="154" t="str">
        <f t="shared" si="2584"/>
        <v>　</v>
      </c>
      <c r="DB1079" s="369"/>
      <c r="DC1079" s="155" t="str">
        <f t="shared" si="1097"/>
        <v>　</v>
      </c>
      <c r="DD1079" s="367"/>
      <c r="DE1079" s="374">
        <f t="shared" si="2786"/>
        <v>0</v>
      </c>
      <c r="DF1079" s="373"/>
      <c r="DG1079" s="818">
        <f t="shared" si="2793"/>
        <v>0</v>
      </c>
      <c r="DH1079" s="372"/>
      <c r="DI1079" s="267">
        <f t="shared" si="2787"/>
        <v>0</v>
      </c>
      <c r="DJ1079" s="373"/>
      <c r="DK1079" s="374">
        <f t="shared" si="2797"/>
        <v>0</v>
      </c>
      <c r="DL1079" s="373"/>
      <c r="DM1079" s="375">
        <f t="shared" si="2798"/>
        <v>0</v>
      </c>
      <c r="DN1079" s="373"/>
      <c r="DO1079" s="155">
        <f t="shared" si="2799"/>
        <v>0</v>
      </c>
      <c r="DP1079" s="372"/>
      <c r="DQ1079" s="155">
        <f t="shared" si="2800"/>
        <v>0</v>
      </c>
      <c r="DR1079" s="373"/>
      <c r="DS1079" s="155">
        <f t="shared" si="2801"/>
        <v>0</v>
      </c>
      <c r="DT1079" s="372"/>
      <c r="DU1079" s="155">
        <f t="shared" si="2802"/>
        <v>0</v>
      </c>
      <c r="DV1079" s="373"/>
      <c r="DW1079" s="4891">
        <f t="shared" si="2788"/>
        <v>0</v>
      </c>
      <c r="DX1079" s="372"/>
      <c r="DY1079" s="154">
        <f t="shared" si="2803"/>
        <v>0</v>
      </c>
      <c r="DZ1079" s="373"/>
      <c r="EA1079" s="154">
        <f t="shared" si="2789"/>
        <v>0</v>
      </c>
      <c r="EB1079" s="373"/>
      <c r="EC1079" s="269">
        <f t="shared" si="2790"/>
        <v>0</v>
      </c>
      <c r="ED1079" s="376"/>
      <c r="EE1079" s="822">
        <f t="shared" si="2791"/>
        <v>0</v>
      </c>
      <c r="EF1079" s="377"/>
      <c r="EG1079" s="273"/>
      <c r="EH1079" s="274"/>
      <c r="EI1079" s="275"/>
      <c r="EJ1079" s="276"/>
      <c r="EK1079" s="275"/>
      <c r="EL1079" s="277"/>
      <c r="EM1079" s="278" t="str">
        <f t="shared" si="2792"/>
        <v xml:space="preserve"> </v>
      </c>
      <c r="EN1079" s="372"/>
      <c r="EO1079" s="155">
        <f t="shared" si="2804"/>
        <v>0</v>
      </c>
      <c r="EP1079" s="373"/>
      <c r="ER1079" s="194"/>
      <c r="ET1079" s="154" t="str">
        <f t="shared" si="2596"/>
        <v>　</v>
      </c>
      <c r="EU1079" s="373"/>
      <c r="EV1079" s="154" t="str">
        <f t="shared" si="2597"/>
        <v>　</v>
      </c>
      <c r="EW1079" s="373"/>
      <c r="EX1079" s="154"/>
      <c r="EY1079" s="367"/>
      <c r="EZ1079" s="154"/>
      <c r="FA1079" s="367"/>
      <c r="FB1079" s="154"/>
      <c r="FC1079" s="367"/>
      <c r="FD1079" s="154"/>
      <c r="FE1079" s="367"/>
      <c r="FF1079" s="155"/>
      <c r="FG1079" s="367"/>
      <c r="FH1079" s="154"/>
      <c r="FI1079" s="367"/>
      <c r="FJ1079" s="154" t="str">
        <f t="shared" si="1662"/>
        <v>　</v>
      </c>
      <c r="FK1079" s="373"/>
      <c r="FL1079" s="155" t="str">
        <f t="shared" si="2598"/>
        <v>　</v>
      </c>
      <c r="FM1079" s="279"/>
      <c r="FN1079" s="1184"/>
      <c r="FO1079" s="280"/>
      <c r="FP1079" s="281"/>
      <c r="FQ1079" s="282"/>
      <c r="FS1079" s="281"/>
      <c r="FT1079" s="282"/>
    </row>
    <row r="1080" spans="1:176" ht="18.600000000000001" customHeight="1">
      <c r="A1080" s="228">
        <f t="shared" si="2753"/>
        <v>1070</v>
      </c>
      <c r="B1080" s="343" t="str">
        <f t="shared" si="2794"/>
        <v>　</v>
      </c>
      <c r="C1080" s="6242"/>
      <c r="D1080" s="1261"/>
      <c r="E1080" s="1262"/>
      <c r="F1080" s="1564"/>
      <c r="G1080" s="1263"/>
      <c r="H1080" s="1330"/>
      <c r="I1080" s="1264"/>
      <c r="J1080" s="1264"/>
      <c r="K1080" s="599"/>
      <c r="L1080" s="600"/>
      <c r="M1080" s="5636"/>
      <c r="N1080" s="353"/>
      <c r="O1080" s="5636"/>
      <c r="P1080" s="353"/>
      <c r="Q1080" s="6286"/>
      <c r="R1080" s="353"/>
      <c r="S1080" s="5636"/>
      <c r="T1080" s="353"/>
      <c r="U1080" s="355"/>
      <c r="V1080" s="353"/>
      <c r="W1080" s="356"/>
      <c r="X1080" s="357"/>
      <c r="Y1080" s="979"/>
      <c r="Z1080" s="979"/>
      <c r="AA1080" s="602"/>
      <c r="AB1080" s="979"/>
      <c r="AC1080" s="602"/>
      <c r="AD1080" s="361"/>
      <c r="AE1080" s="362"/>
      <c r="AF1080" s="363" t="str">
        <f t="shared" si="1081"/>
        <v>　</v>
      </c>
      <c r="AG1080" s="364"/>
      <c r="AH1080" s="364"/>
      <c r="AI1080" s="364"/>
      <c r="AJ1080" s="364"/>
      <c r="AK1080" s="364"/>
      <c r="AL1080" s="364"/>
      <c r="AM1080" s="364"/>
      <c r="AN1080" s="364"/>
      <c r="AO1080" s="364"/>
      <c r="AP1080" s="363"/>
      <c r="AQ1080" s="255"/>
      <c r="AR1080" s="255"/>
      <c r="AS1080" s="255"/>
      <c r="AT1080" s="255"/>
      <c r="AU1080" s="2843">
        <f t="shared" si="2795"/>
        <v>0</v>
      </c>
      <c r="AV1080" s="4008">
        <f t="shared" si="2796"/>
        <v>0</v>
      </c>
      <c r="AW1080" s="590" t="str">
        <f t="shared" si="2599"/>
        <v>　</v>
      </c>
      <c r="AX1080" s="369"/>
      <c r="AY1080" s="154" t="str">
        <f t="shared" si="2618"/>
        <v>　</v>
      </c>
      <c r="AZ1080" s="367"/>
      <c r="BA1080" s="154" t="str">
        <f t="shared" si="2619"/>
        <v>　</v>
      </c>
      <c r="BB1080" s="367"/>
      <c r="BC1080" s="368" t="str">
        <f t="shared" si="2600"/>
        <v>　</v>
      </c>
      <c r="BD1080" s="369"/>
      <c r="BE1080" s="4599" t="str">
        <f t="shared" si="2601"/>
        <v>　</v>
      </c>
      <c r="BF1080" s="367"/>
      <c r="BG1080" s="368" t="str">
        <f t="shared" si="2602"/>
        <v>　</v>
      </c>
      <c r="BH1080" s="367"/>
      <c r="BI1080" s="154" t="str">
        <f t="shared" si="2576"/>
        <v>　</v>
      </c>
      <c r="BJ1080" s="367"/>
      <c r="BK1080" s="154" t="str">
        <f t="shared" si="1417"/>
        <v>　</v>
      </c>
      <c r="BL1080" s="367"/>
      <c r="BM1080" s="154" t="str">
        <f t="shared" si="1418"/>
        <v>　</v>
      </c>
      <c r="BN1080" s="367"/>
      <c r="BO1080" s="155" t="str">
        <f t="shared" si="2577"/>
        <v>　</v>
      </c>
      <c r="BP1080" s="367"/>
      <c r="BQ1080" s="154" t="str">
        <f t="shared" si="2578"/>
        <v>　</v>
      </c>
      <c r="BR1080" s="369"/>
      <c r="BS1080" s="154" t="str">
        <f t="shared" si="1420"/>
        <v>　</v>
      </c>
      <c r="BT1080" s="369"/>
      <c r="BU1080" s="154" t="str">
        <f t="shared" si="1421"/>
        <v>　</v>
      </c>
      <c r="BV1080" s="369"/>
      <c r="BW1080" s="154" t="str">
        <f t="shared" si="1422"/>
        <v>　</v>
      </c>
      <c r="BX1080" s="367"/>
      <c r="BY1080" s="154" t="str">
        <f t="shared" si="1423"/>
        <v>　</v>
      </c>
      <c r="BZ1080" s="369"/>
      <c r="CA1080" s="154" t="str">
        <f t="shared" si="1424"/>
        <v>　</v>
      </c>
      <c r="CB1080" s="367"/>
      <c r="CC1080" s="154" t="str">
        <f t="shared" si="1425"/>
        <v>　</v>
      </c>
      <c r="CD1080" s="367"/>
      <c r="CE1080" s="2850" t="str">
        <f t="shared" si="2579"/>
        <v>　</v>
      </c>
      <c r="CF1080" s="2846"/>
      <c r="CG1080" s="2855" t="str">
        <f t="shared" si="2580"/>
        <v>　</v>
      </c>
      <c r="CH1080" s="2851"/>
      <c r="CI1080" s="2850" t="str">
        <f t="shared" si="1092"/>
        <v>　</v>
      </c>
      <c r="CJ1080" s="2846"/>
      <c r="CK1080" s="2850" t="str">
        <f t="shared" si="1093"/>
        <v>　</v>
      </c>
      <c r="CL1080" s="2851"/>
      <c r="CM1080" s="2850" t="str">
        <f t="shared" si="2581"/>
        <v>　</v>
      </c>
      <c r="CN1080" s="2851"/>
      <c r="CO1080" s="2855" t="str">
        <f t="shared" si="1094"/>
        <v>　</v>
      </c>
      <c r="CP1080" s="2851"/>
      <c r="CQ1080" s="2855" t="str">
        <f t="shared" si="1095"/>
        <v>　</v>
      </c>
      <c r="CR1080" s="2851"/>
      <c r="CS1080" s="2850" t="str">
        <f t="shared" si="2582"/>
        <v>　</v>
      </c>
      <c r="CT1080" s="2851"/>
      <c r="CU1080" s="2855"/>
      <c r="CV1080" s="2851"/>
      <c r="CW1080" s="2850" t="str">
        <f t="shared" si="2583"/>
        <v>　</v>
      </c>
      <c r="CX1080" s="2851"/>
      <c r="CY1080" s="2855" t="str">
        <f t="shared" si="1096"/>
        <v>　</v>
      </c>
      <c r="CZ1080" s="2851"/>
      <c r="DA1080" s="154" t="str">
        <f t="shared" si="2584"/>
        <v>　</v>
      </c>
      <c r="DB1080" s="369"/>
      <c r="DC1080" s="155" t="str">
        <f t="shared" si="1097"/>
        <v>　</v>
      </c>
      <c r="DD1080" s="367"/>
      <c r="DE1080" s="374">
        <f t="shared" si="2786"/>
        <v>0</v>
      </c>
      <c r="DF1080" s="373"/>
      <c r="DG1080" s="818">
        <f t="shared" si="2793"/>
        <v>0</v>
      </c>
      <c r="DH1080" s="372"/>
      <c r="DI1080" s="267">
        <f t="shared" si="2787"/>
        <v>0</v>
      </c>
      <c r="DJ1080" s="373"/>
      <c r="DK1080" s="374">
        <f t="shared" si="2797"/>
        <v>0</v>
      </c>
      <c r="DL1080" s="373"/>
      <c r="DM1080" s="375">
        <f t="shared" si="2798"/>
        <v>0</v>
      </c>
      <c r="DN1080" s="373"/>
      <c r="DO1080" s="155">
        <f t="shared" si="2799"/>
        <v>0</v>
      </c>
      <c r="DP1080" s="372"/>
      <c r="DQ1080" s="155">
        <f t="shared" si="2800"/>
        <v>0</v>
      </c>
      <c r="DR1080" s="373"/>
      <c r="DS1080" s="155">
        <f t="shared" si="2801"/>
        <v>0</v>
      </c>
      <c r="DT1080" s="372"/>
      <c r="DU1080" s="155">
        <f t="shared" si="2802"/>
        <v>0</v>
      </c>
      <c r="DV1080" s="373"/>
      <c r="DW1080" s="4891">
        <f>IF(AN1080=1,1,0)</f>
        <v>0</v>
      </c>
      <c r="DX1080" s="372"/>
      <c r="DY1080" s="154">
        <f t="shared" si="2803"/>
        <v>0</v>
      </c>
      <c r="DZ1080" s="373"/>
      <c r="EA1080" s="154">
        <f t="shared" si="2789"/>
        <v>0</v>
      </c>
      <c r="EB1080" s="373"/>
      <c r="EC1080" s="269">
        <f t="shared" si="2790"/>
        <v>0</v>
      </c>
      <c r="ED1080" s="376"/>
      <c r="EE1080" s="822">
        <f t="shared" si="2791"/>
        <v>0</v>
      </c>
      <c r="EF1080" s="377"/>
      <c r="EG1080" s="273"/>
      <c r="EH1080" s="274"/>
      <c r="EI1080" s="275"/>
      <c r="EJ1080" s="276"/>
      <c r="EK1080" s="275"/>
      <c r="EL1080" s="277"/>
      <c r="EM1080" s="278" t="str">
        <f t="shared" si="2792"/>
        <v xml:space="preserve"> </v>
      </c>
      <c r="EN1080" s="372"/>
      <c r="EO1080" s="155">
        <f t="shared" si="2804"/>
        <v>0</v>
      </c>
      <c r="EP1080" s="373"/>
      <c r="ER1080" s="194"/>
      <c r="ET1080" s="154" t="str">
        <f t="shared" si="2596"/>
        <v>　</v>
      </c>
      <c r="EU1080" s="373"/>
      <c r="EV1080" s="154" t="str">
        <f t="shared" si="2597"/>
        <v>　</v>
      </c>
      <c r="EW1080" s="373"/>
      <c r="EX1080" s="154"/>
      <c r="EY1080" s="367"/>
      <c r="EZ1080" s="154"/>
      <c r="FA1080" s="367"/>
      <c r="FB1080" s="154"/>
      <c r="FC1080" s="367"/>
      <c r="FD1080" s="154"/>
      <c r="FE1080" s="367"/>
      <c r="FF1080" s="155"/>
      <c r="FG1080" s="367"/>
      <c r="FH1080" s="154"/>
      <c r="FI1080" s="367"/>
      <c r="FJ1080" s="154" t="str">
        <f t="shared" si="1662"/>
        <v>　</v>
      </c>
      <c r="FK1080" s="373"/>
      <c r="FL1080" s="155" t="str">
        <f t="shared" si="2598"/>
        <v>　</v>
      </c>
      <c r="FM1080" s="279"/>
      <c r="FN1080" s="1184"/>
      <c r="FO1080" s="280"/>
      <c r="FP1080" s="281"/>
      <c r="FQ1080" s="282"/>
      <c r="FS1080" s="281"/>
      <c r="FT1080" s="282"/>
    </row>
    <row r="1081" spans="1:176" ht="18.600000000000001" customHeight="1">
      <c r="A1081" s="228">
        <f t="shared" si="2753"/>
        <v>1071</v>
      </c>
      <c r="B1081" s="343" t="str">
        <f t="shared" si="2794"/>
        <v>　</v>
      </c>
      <c r="C1081" s="6242"/>
      <c r="D1081" s="1261"/>
      <c r="E1081" s="1262"/>
      <c r="F1081" s="1564"/>
      <c r="G1081" s="1263"/>
      <c r="H1081" s="1330"/>
      <c r="I1081" s="1264"/>
      <c r="J1081" s="1264"/>
      <c r="K1081" s="599"/>
      <c r="L1081" s="600"/>
      <c r="M1081" s="6275"/>
      <c r="N1081" s="353"/>
      <c r="O1081" s="6275"/>
      <c r="P1081" s="353"/>
      <c r="Q1081" s="354"/>
      <c r="R1081" s="353"/>
      <c r="S1081" s="6275"/>
      <c r="T1081" s="353"/>
      <c r="U1081" s="355"/>
      <c r="V1081" s="353"/>
      <c r="W1081" s="356"/>
      <c r="X1081" s="357"/>
      <c r="Y1081" s="979"/>
      <c r="Z1081" s="979"/>
      <c r="AA1081" s="602"/>
      <c r="AB1081" s="979"/>
      <c r="AC1081" s="251"/>
      <c r="AD1081" s="361"/>
      <c r="AE1081" s="362"/>
      <c r="AF1081" s="363" t="str">
        <f t="shared" si="1081"/>
        <v>　</v>
      </c>
      <c r="AG1081" s="364"/>
      <c r="AH1081" s="364"/>
      <c r="AI1081" s="364"/>
      <c r="AJ1081" s="364"/>
      <c r="AK1081" s="364"/>
      <c r="AL1081" s="364"/>
      <c r="AM1081" s="364"/>
      <c r="AN1081" s="364"/>
      <c r="AO1081" s="364"/>
      <c r="AP1081" s="363"/>
      <c r="AQ1081" s="255"/>
      <c r="AR1081" s="255"/>
      <c r="AS1081" s="255"/>
      <c r="AT1081" s="255"/>
      <c r="AU1081" s="2843">
        <f t="shared" si="2795"/>
        <v>0</v>
      </c>
      <c r="AV1081" s="4008">
        <f t="shared" si="2796"/>
        <v>0</v>
      </c>
      <c r="AW1081" s="590" t="str">
        <f t="shared" si="2599"/>
        <v>　</v>
      </c>
      <c r="AX1081" s="369"/>
      <c r="AY1081" s="154" t="str">
        <f t="shared" si="2618"/>
        <v>　</v>
      </c>
      <c r="AZ1081" s="367"/>
      <c r="BA1081" s="154" t="str">
        <f t="shared" si="2619"/>
        <v>　</v>
      </c>
      <c r="BB1081" s="367"/>
      <c r="BC1081" s="368" t="str">
        <f t="shared" si="2600"/>
        <v>　</v>
      </c>
      <c r="BD1081" s="369"/>
      <c r="BE1081" s="4599" t="str">
        <f t="shared" si="2601"/>
        <v>　</v>
      </c>
      <c r="BF1081" s="367"/>
      <c r="BG1081" s="368" t="str">
        <f t="shared" si="2602"/>
        <v>　</v>
      </c>
      <c r="BH1081" s="367"/>
      <c r="BI1081" s="154" t="str">
        <f t="shared" si="2576"/>
        <v>　</v>
      </c>
      <c r="BJ1081" s="367"/>
      <c r="BK1081" s="154" t="str">
        <f t="shared" si="1417"/>
        <v>　</v>
      </c>
      <c r="BL1081" s="367"/>
      <c r="BM1081" s="154" t="str">
        <f t="shared" si="1418"/>
        <v>　</v>
      </c>
      <c r="BN1081" s="367"/>
      <c r="BO1081" s="155" t="str">
        <f t="shared" si="2577"/>
        <v>　</v>
      </c>
      <c r="BP1081" s="367"/>
      <c r="BQ1081" s="154" t="str">
        <f t="shared" si="2578"/>
        <v>　</v>
      </c>
      <c r="BR1081" s="369"/>
      <c r="BS1081" s="154" t="str">
        <f t="shared" si="1420"/>
        <v>　</v>
      </c>
      <c r="BT1081" s="369"/>
      <c r="BU1081" s="154" t="str">
        <f t="shared" si="1421"/>
        <v>　</v>
      </c>
      <c r="BV1081" s="369"/>
      <c r="BW1081" s="154" t="str">
        <f t="shared" si="1422"/>
        <v>　</v>
      </c>
      <c r="BX1081" s="367"/>
      <c r="BY1081" s="154" t="str">
        <f t="shared" si="1423"/>
        <v>　</v>
      </c>
      <c r="BZ1081" s="369"/>
      <c r="CA1081" s="154" t="str">
        <f t="shared" si="1424"/>
        <v>　</v>
      </c>
      <c r="CB1081" s="367"/>
      <c r="CC1081" s="154" t="str">
        <f t="shared" si="1425"/>
        <v>　</v>
      </c>
      <c r="CD1081" s="367"/>
      <c r="CE1081" s="2850" t="str">
        <f t="shared" si="2579"/>
        <v>　</v>
      </c>
      <c r="CF1081" s="2846"/>
      <c r="CG1081" s="2855" t="str">
        <f t="shared" si="2580"/>
        <v>　</v>
      </c>
      <c r="CH1081" s="2851"/>
      <c r="CI1081" s="2850" t="str">
        <f t="shared" si="1092"/>
        <v>　</v>
      </c>
      <c r="CJ1081" s="2846"/>
      <c r="CK1081" s="2850" t="str">
        <f t="shared" si="1093"/>
        <v>　</v>
      </c>
      <c r="CL1081" s="2851"/>
      <c r="CM1081" s="2850" t="str">
        <f t="shared" si="2581"/>
        <v>　</v>
      </c>
      <c r="CN1081" s="2851"/>
      <c r="CO1081" s="2855" t="str">
        <f t="shared" si="1094"/>
        <v>　</v>
      </c>
      <c r="CP1081" s="2851"/>
      <c r="CQ1081" s="2855" t="str">
        <f t="shared" si="1095"/>
        <v>　</v>
      </c>
      <c r="CR1081" s="2851"/>
      <c r="CS1081" s="2850" t="str">
        <f t="shared" si="2582"/>
        <v>　</v>
      </c>
      <c r="CT1081" s="2851"/>
      <c r="CU1081" s="2855"/>
      <c r="CV1081" s="2851"/>
      <c r="CW1081" s="2850" t="str">
        <f t="shared" si="2583"/>
        <v>　</v>
      </c>
      <c r="CX1081" s="2851"/>
      <c r="CY1081" s="2855" t="str">
        <f t="shared" si="1096"/>
        <v>　</v>
      </c>
      <c r="CZ1081" s="2851"/>
      <c r="DA1081" s="154" t="str">
        <f t="shared" si="2584"/>
        <v>　</v>
      </c>
      <c r="DB1081" s="369"/>
      <c r="DC1081" s="155" t="str">
        <f t="shared" si="1097"/>
        <v>　</v>
      </c>
      <c r="DD1081" s="367"/>
      <c r="DE1081" s="374">
        <f t="shared" si="2786"/>
        <v>0</v>
      </c>
      <c r="DF1081" s="373"/>
      <c r="DG1081" s="818">
        <f t="shared" si="2793"/>
        <v>0</v>
      </c>
      <c r="DH1081" s="372"/>
      <c r="DI1081" s="267">
        <f t="shared" si="2787"/>
        <v>0</v>
      </c>
      <c r="DJ1081" s="373"/>
      <c r="DK1081" s="374">
        <f t="shared" si="2797"/>
        <v>0</v>
      </c>
      <c r="DL1081" s="373"/>
      <c r="DM1081" s="375">
        <f t="shared" si="2798"/>
        <v>0</v>
      </c>
      <c r="DN1081" s="373"/>
      <c r="DO1081" s="155">
        <f t="shared" si="2799"/>
        <v>0</v>
      </c>
      <c r="DP1081" s="372"/>
      <c r="DQ1081" s="155">
        <f t="shared" si="2800"/>
        <v>0</v>
      </c>
      <c r="DR1081" s="373"/>
      <c r="DS1081" s="155">
        <f t="shared" si="2801"/>
        <v>0</v>
      </c>
      <c r="DT1081" s="372"/>
      <c r="DU1081" s="155">
        <f t="shared" si="2802"/>
        <v>0</v>
      </c>
      <c r="DV1081" s="373"/>
      <c r="DW1081" s="4891">
        <f t="shared" ref="DW1081:DW1088" si="2805">IF(AN1081=1,1,0)</f>
        <v>0</v>
      </c>
      <c r="DX1081" s="372"/>
      <c r="DY1081" s="154">
        <f t="shared" si="2803"/>
        <v>0</v>
      </c>
      <c r="DZ1081" s="373"/>
      <c r="EA1081" s="154">
        <f t="shared" si="2789"/>
        <v>0</v>
      </c>
      <c r="EB1081" s="373"/>
      <c r="EC1081" s="269">
        <f t="shared" si="2790"/>
        <v>0</v>
      </c>
      <c r="ED1081" s="376"/>
      <c r="EE1081" s="822">
        <f t="shared" si="2791"/>
        <v>0</v>
      </c>
      <c r="EF1081" s="377"/>
      <c r="EG1081" s="273"/>
      <c r="EH1081" s="274"/>
      <c r="EI1081" s="275"/>
      <c r="EJ1081" s="276"/>
      <c r="EK1081" s="275"/>
      <c r="EL1081" s="277"/>
      <c r="EM1081" s="278" t="str">
        <f t="shared" si="2792"/>
        <v xml:space="preserve"> </v>
      </c>
      <c r="EN1081" s="372"/>
      <c r="EO1081" s="155">
        <f t="shared" si="2804"/>
        <v>0</v>
      </c>
      <c r="EP1081" s="373"/>
      <c r="ER1081" s="194"/>
      <c r="ET1081" s="154" t="str">
        <f t="shared" si="2596"/>
        <v>　</v>
      </c>
      <c r="EU1081" s="373"/>
      <c r="EV1081" s="154" t="str">
        <f t="shared" si="2597"/>
        <v>　</v>
      </c>
      <c r="EW1081" s="373"/>
      <c r="EX1081" s="154"/>
      <c r="EY1081" s="367"/>
      <c r="EZ1081" s="154"/>
      <c r="FA1081" s="367"/>
      <c r="FB1081" s="154"/>
      <c r="FC1081" s="367"/>
      <c r="FD1081" s="154"/>
      <c r="FE1081" s="367"/>
      <c r="FF1081" s="155"/>
      <c r="FG1081" s="367"/>
      <c r="FH1081" s="154"/>
      <c r="FI1081" s="367"/>
      <c r="FJ1081" s="154" t="str">
        <f t="shared" si="1662"/>
        <v>　</v>
      </c>
      <c r="FK1081" s="373"/>
      <c r="FL1081" s="155" t="str">
        <f t="shared" si="2598"/>
        <v>　</v>
      </c>
      <c r="FM1081" s="279"/>
      <c r="FN1081" s="1184"/>
      <c r="FO1081" s="280"/>
      <c r="FP1081" s="281"/>
      <c r="FQ1081" s="282"/>
      <c r="FS1081" s="281"/>
      <c r="FT1081" s="282"/>
    </row>
    <row r="1082" spans="1:176" ht="18.600000000000001" customHeight="1">
      <c r="A1082" s="228">
        <f t="shared" si="2753"/>
        <v>1072</v>
      </c>
      <c r="B1082" s="343" t="str">
        <f t="shared" si="2794"/>
        <v>　</v>
      </c>
      <c r="C1082" s="6242"/>
      <c r="D1082" s="1261"/>
      <c r="E1082" s="1262"/>
      <c r="F1082" s="1564"/>
      <c r="G1082" s="1263"/>
      <c r="H1082" s="1330"/>
      <c r="I1082" s="1264"/>
      <c r="J1082" s="1264"/>
      <c r="K1082" s="599"/>
      <c r="L1082" s="600"/>
      <c r="M1082" s="6286"/>
      <c r="N1082" s="353"/>
      <c r="O1082" s="6286"/>
      <c r="P1082" s="353"/>
      <c r="Q1082" s="354"/>
      <c r="R1082" s="353"/>
      <c r="S1082" s="6286"/>
      <c r="T1082" s="353"/>
      <c r="U1082" s="355"/>
      <c r="V1082" s="353"/>
      <c r="W1082" s="356"/>
      <c r="X1082" s="357"/>
      <c r="Y1082" s="979"/>
      <c r="Z1082" s="979"/>
      <c r="AA1082" s="602"/>
      <c r="AB1082" s="979"/>
      <c r="AC1082" s="251"/>
      <c r="AD1082" s="361"/>
      <c r="AE1082" s="362"/>
      <c r="AF1082" s="363" t="str">
        <f t="shared" si="1081"/>
        <v>　</v>
      </c>
      <c r="AG1082" s="364"/>
      <c r="AH1082" s="364"/>
      <c r="AI1082" s="364"/>
      <c r="AJ1082" s="364"/>
      <c r="AK1082" s="364"/>
      <c r="AL1082" s="364"/>
      <c r="AM1082" s="364"/>
      <c r="AN1082" s="364"/>
      <c r="AO1082" s="364"/>
      <c r="AP1082" s="363"/>
      <c r="AQ1082" s="255"/>
      <c r="AR1082" s="255"/>
      <c r="AS1082" s="255"/>
      <c r="AT1082" s="255"/>
      <c r="AU1082" s="2843">
        <f t="shared" si="2795"/>
        <v>0</v>
      </c>
      <c r="AV1082" s="4008">
        <f t="shared" si="2796"/>
        <v>0</v>
      </c>
      <c r="AW1082" s="590" t="str">
        <f t="shared" si="2599"/>
        <v>　</v>
      </c>
      <c r="AX1082" s="369"/>
      <c r="AY1082" s="154" t="str">
        <f t="shared" si="2618"/>
        <v>　</v>
      </c>
      <c r="AZ1082" s="367"/>
      <c r="BA1082" s="154" t="str">
        <f t="shared" si="2619"/>
        <v>　</v>
      </c>
      <c r="BB1082" s="367"/>
      <c r="BC1082" s="368" t="str">
        <f t="shared" si="2600"/>
        <v>　</v>
      </c>
      <c r="BD1082" s="369"/>
      <c r="BE1082" s="4599" t="str">
        <f t="shared" si="2601"/>
        <v>　</v>
      </c>
      <c r="BF1082" s="367"/>
      <c r="BG1082" s="368" t="str">
        <f t="shared" si="2602"/>
        <v>　</v>
      </c>
      <c r="BH1082" s="367"/>
      <c r="BI1082" s="154" t="str">
        <f t="shared" si="2576"/>
        <v>　</v>
      </c>
      <c r="BJ1082" s="367"/>
      <c r="BK1082" s="154" t="str">
        <f t="shared" si="1417"/>
        <v>　</v>
      </c>
      <c r="BL1082" s="367"/>
      <c r="BM1082" s="154" t="str">
        <f t="shared" si="1418"/>
        <v>　</v>
      </c>
      <c r="BN1082" s="367"/>
      <c r="BO1082" s="155" t="str">
        <f t="shared" si="2577"/>
        <v>　</v>
      </c>
      <c r="BP1082" s="367"/>
      <c r="BQ1082" s="154" t="str">
        <f t="shared" si="2578"/>
        <v>　</v>
      </c>
      <c r="BR1082" s="369"/>
      <c r="BS1082" s="154" t="str">
        <f t="shared" si="1420"/>
        <v>　</v>
      </c>
      <c r="BT1082" s="369"/>
      <c r="BU1082" s="154" t="str">
        <f t="shared" si="1421"/>
        <v>　</v>
      </c>
      <c r="BV1082" s="369"/>
      <c r="BW1082" s="154" t="str">
        <f t="shared" si="1422"/>
        <v>　</v>
      </c>
      <c r="BX1082" s="367"/>
      <c r="BY1082" s="154" t="str">
        <f t="shared" si="1423"/>
        <v>　</v>
      </c>
      <c r="BZ1082" s="369"/>
      <c r="CA1082" s="154" t="str">
        <f t="shared" si="1424"/>
        <v>　</v>
      </c>
      <c r="CB1082" s="367"/>
      <c r="CC1082" s="154" t="str">
        <f t="shared" si="1425"/>
        <v>　</v>
      </c>
      <c r="CD1082" s="367"/>
      <c r="CE1082" s="2850" t="str">
        <f t="shared" si="2579"/>
        <v>　</v>
      </c>
      <c r="CF1082" s="2846"/>
      <c r="CG1082" s="2855" t="str">
        <f t="shared" si="2580"/>
        <v>　</v>
      </c>
      <c r="CH1082" s="2851"/>
      <c r="CI1082" s="2850" t="str">
        <f t="shared" si="1092"/>
        <v>　</v>
      </c>
      <c r="CJ1082" s="2846"/>
      <c r="CK1082" s="2850" t="str">
        <f t="shared" si="1093"/>
        <v>　</v>
      </c>
      <c r="CL1082" s="2851"/>
      <c r="CM1082" s="2850" t="str">
        <f t="shared" si="2581"/>
        <v>　</v>
      </c>
      <c r="CN1082" s="2851"/>
      <c r="CO1082" s="2855" t="str">
        <f t="shared" si="1094"/>
        <v>　</v>
      </c>
      <c r="CP1082" s="2851"/>
      <c r="CQ1082" s="2855" t="str">
        <f t="shared" si="1095"/>
        <v>　</v>
      </c>
      <c r="CR1082" s="2851"/>
      <c r="CS1082" s="2850" t="str">
        <f t="shared" si="2582"/>
        <v>　</v>
      </c>
      <c r="CT1082" s="2851"/>
      <c r="CU1082" s="2855"/>
      <c r="CV1082" s="2851"/>
      <c r="CW1082" s="2850" t="str">
        <f t="shared" si="2583"/>
        <v>　</v>
      </c>
      <c r="CX1082" s="2851"/>
      <c r="CY1082" s="2855" t="str">
        <f t="shared" si="1096"/>
        <v>　</v>
      </c>
      <c r="CZ1082" s="2851"/>
      <c r="DA1082" s="154" t="str">
        <f t="shared" si="2584"/>
        <v>　</v>
      </c>
      <c r="DB1082" s="369"/>
      <c r="DC1082" s="155" t="str">
        <f t="shared" si="1097"/>
        <v>　</v>
      </c>
      <c r="DD1082" s="367"/>
      <c r="DE1082" s="374">
        <f t="shared" si="2786"/>
        <v>0</v>
      </c>
      <c r="DF1082" s="373"/>
      <c r="DG1082" s="818">
        <f t="shared" si="2793"/>
        <v>0</v>
      </c>
      <c r="DH1082" s="372"/>
      <c r="DI1082" s="267">
        <f t="shared" si="2787"/>
        <v>0</v>
      </c>
      <c r="DJ1082" s="373"/>
      <c r="DK1082" s="374">
        <f t="shared" si="2797"/>
        <v>0</v>
      </c>
      <c r="DL1082" s="373"/>
      <c r="DM1082" s="375">
        <f t="shared" si="2798"/>
        <v>0</v>
      </c>
      <c r="DN1082" s="373"/>
      <c r="DO1082" s="155">
        <f t="shared" si="2799"/>
        <v>0</v>
      </c>
      <c r="DP1082" s="372"/>
      <c r="DQ1082" s="155">
        <f t="shared" si="2800"/>
        <v>0</v>
      </c>
      <c r="DR1082" s="373"/>
      <c r="DS1082" s="155">
        <f t="shared" si="2801"/>
        <v>0</v>
      </c>
      <c r="DT1082" s="372"/>
      <c r="DU1082" s="155">
        <f t="shared" si="2802"/>
        <v>0</v>
      </c>
      <c r="DV1082" s="373"/>
      <c r="DW1082" s="4891">
        <f t="shared" si="2805"/>
        <v>0</v>
      </c>
      <c r="DX1082" s="372"/>
      <c r="DY1082" s="154">
        <f t="shared" si="2803"/>
        <v>0</v>
      </c>
      <c r="DZ1082" s="373"/>
      <c r="EA1082" s="154">
        <f t="shared" si="2789"/>
        <v>0</v>
      </c>
      <c r="EB1082" s="373"/>
      <c r="EC1082" s="269">
        <f t="shared" si="2790"/>
        <v>0</v>
      </c>
      <c r="ED1082" s="376"/>
      <c r="EE1082" s="822">
        <f t="shared" si="2791"/>
        <v>0</v>
      </c>
      <c r="EF1082" s="377"/>
      <c r="EG1082" s="273"/>
      <c r="EH1082" s="274"/>
      <c r="EI1082" s="275"/>
      <c r="EJ1082" s="276"/>
      <c r="EK1082" s="275"/>
      <c r="EL1082" s="277"/>
      <c r="EM1082" s="278" t="str">
        <f t="shared" si="2792"/>
        <v xml:space="preserve"> </v>
      </c>
      <c r="EN1082" s="372"/>
      <c r="EO1082" s="155">
        <f t="shared" si="2804"/>
        <v>0</v>
      </c>
      <c r="EP1082" s="373"/>
      <c r="ER1082" s="194"/>
      <c r="ET1082" s="154" t="str">
        <f t="shared" si="2596"/>
        <v>　</v>
      </c>
      <c r="EU1082" s="373"/>
      <c r="EV1082" s="154" t="str">
        <f t="shared" si="2597"/>
        <v>　</v>
      </c>
      <c r="EW1082" s="373"/>
      <c r="EX1082" s="154"/>
      <c r="EY1082" s="367"/>
      <c r="EZ1082" s="154"/>
      <c r="FA1082" s="367"/>
      <c r="FB1082" s="154"/>
      <c r="FC1082" s="367"/>
      <c r="FD1082" s="154"/>
      <c r="FE1082" s="367"/>
      <c r="FF1082" s="155"/>
      <c r="FG1082" s="367"/>
      <c r="FH1082" s="154"/>
      <c r="FI1082" s="367"/>
      <c r="FJ1082" s="154" t="str">
        <f t="shared" si="1662"/>
        <v>　</v>
      </c>
      <c r="FK1082" s="373"/>
      <c r="FL1082" s="155" t="str">
        <f t="shared" si="2598"/>
        <v>　</v>
      </c>
      <c r="FM1082" s="279"/>
      <c r="FN1082" s="1184"/>
      <c r="FO1082" s="280"/>
      <c r="FP1082" s="281"/>
      <c r="FQ1082" s="282"/>
      <c r="FS1082" s="281"/>
      <c r="FT1082" s="282"/>
    </row>
    <row r="1083" spans="1:176" ht="18.600000000000001" customHeight="1">
      <c r="A1083" s="228">
        <f t="shared" si="2753"/>
        <v>1073</v>
      </c>
      <c r="B1083" s="343" t="str">
        <f t="shared" si="2794"/>
        <v>　</v>
      </c>
      <c r="C1083" s="6242"/>
      <c r="D1083" s="1261"/>
      <c r="E1083" s="1262"/>
      <c r="F1083" s="1564"/>
      <c r="G1083" s="1263"/>
      <c r="H1083" s="1330"/>
      <c r="I1083" s="1264"/>
      <c r="J1083" s="1264"/>
      <c r="K1083" s="599"/>
      <c r="L1083" s="600"/>
      <c r="M1083" s="354"/>
      <c r="N1083" s="353"/>
      <c r="O1083" s="354"/>
      <c r="P1083" s="353"/>
      <c r="Q1083" s="354"/>
      <c r="R1083" s="353"/>
      <c r="S1083" s="354"/>
      <c r="T1083" s="353"/>
      <c r="U1083" s="355"/>
      <c r="V1083" s="353"/>
      <c r="W1083" s="6253"/>
      <c r="X1083" s="357"/>
      <c r="Y1083" s="979"/>
      <c r="Z1083" s="979"/>
      <c r="AA1083" s="602"/>
      <c r="AB1083" s="979"/>
      <c r="AC1083" s="602"/>
      <c r="AD1083" s="361"/>
      <c r="AE1083" s="362"/>
      <c r="AF1083" s="363" t="str">
        <f t="shared" si="1081"/>
        <v>　</v>
      </c>
      <c r="AG1083" s="364"/>
      <c r="AH1083" s="364"/>
      <c r="AI1083" s="364"/>
      <c r="AJ1083" s="364"/>
      <c r="AK1083" s="364"/>
      <c r="AL1083" s="364"/>
      <c r="AM1083" s="364"/>
      <c r="AN1083" s="364"/>
      <c r="AO1083" s="364"/>
      <c r="AP1083" s="363"/>
      <c r="AQ1083" s="255"/>
      <c r="AR1083" s="255"/>
      <c r="AS1083" s="255"/>
      <c r="AT1083" s="255"/>
      <c r="AU1083" s="2843">
        <f t="shared" si="2795"/>
        <v>0</v>
      </c>
      <c r="AV1083" s="4008">
        <f t="shared" si="2796"/>
        <v>0</v>
      </c>
      <c r="AW1083" s="590" t="str">
        <f t="shared" si="2599"/>
        <v>　</v>
      </c>
      <c r="AX1083" s="369"/>
      <c r="AY1083" s="154" t="str">
        <f t="shared" si="2618"/>
        <v>　</v>
      </c>
      <c r="AZ1083" s="367"/>
      <c r="BA1083" s="154" t="str">
        <f t="shared" si="2619"/>
        <v>　</v>
      </c>
      <c r="BB1083" s="367"/>
      <c r="BC1083" s="368" t="str">
        <f t="shared" si="2600"/>
        <v>　</v>
      </c>
      <c r="BD1083" s="369"/>
      <c r="BE1083" s="4599" t="str">
        <f t="shared" si="2601"/>
        <v>　</v>
      </c>
      <c r="BF1083" s="367"/>
      <c r="BG1083" s="368" t="str">
        <f t="shared" si="2602"/>
        <v>　</v>
      </c>
      <c r="BH1083" s="367"/>
      <c r="BI1083" s="154" t="str">
        <f t="shared" si="2576"/>
        <v>　</v>
      </c>
      <c r="BJ1083" s="367"/>
      <c r="BK1083" s="154" t="str">
        <f t="shared" si="1417"/>
        <v>　</v>
      </c>
      <c r="BL1083" s="367"/>
      <c r="BM1083" s="154" t="str">
        <f t="shared" si="1418"/>
        <v>　</v>
      </c>
      <c r="BN1083" s="367"/>
      <c r="BO1083" s="155" t="str">
        <f t="shared" si="2577"/>
        <v>　</v>
      </c>
      <c r="BP1083" s="367"/>
      <c r="BQ1083" s="154" t="str">
        <f t="shared" si="2578"/>
        <v>　</v>
      </c>
      <c r="BR1083" s="369"/>
      <c r="BS1083" s="154" t="str">
        <f t="shared" si="1420"/>
        <v>　</v>
      </c>
      <c r="BT1083" s="369"/>
      <c r="BU1083" s="154" t="str">
        <f t="shared" si="1421"/>
        <v>　</v>
      </c>
      <c r="BV1083" s="369"/>
      <c r="BW1083" s="154" t="str">
        <f t="shared" si="1422"/>
        <v>　</v>
      </c>
      <c r="BX1083" s="367"/>
      <c r="BY1083" s="154" t="str">
        <f t="shared" si="1423"/>
        <v>　</v>
      </c>
      <c r="BZ1083" s="369"/>
      <c r="CA1083" s="154" t="str">
        <f t="shared" si="1424"/>
        <v>　</v>
      </c>
      <c r="CB1083" s="367"/>
      <c r="CC1083" s="154" t="str">
        <f t="shared" si="1425"/>
        <v>　</v>
      </c>
      <c r="CD1083" s="367"/>
      <c r="CE1083" s="2850" t="str">
        <f t="shared" si="2579"/>
        <v>　</v>
      </c>
      <c r="CF1083" s="2846"/>
      <c r="CG1083" s="2855" t="str">
        <f t="shared" si="2580"/>
        <v>　</v>
      </c>
      <c r="CH1083" s="2851"/>
      <c r="CI1083" s="2850" t="str">
        <f t="shared" si="1092"/>
        <v>　</v>
      </c>
      <c r="CJ1083" s="2846"/>
      <c r="CK1083" s="2850" t="str">
        <f t="shared" si="1093"/>
        <v>　</v>
      </c>
      <c r="CL1083" s="2851"/>
      <c r="CM1083" s="2850" t="str">
        <f t="shared" si="2581"/>
        <v>　</v>
      </c>
      <c r="CN1083" s="2851"/>
      <c r="CO1083" s="2855" t="str">
        <f t="shared" si="1094"/>
        <v>　</v>
      </c>
      <c r="CP1083" s="2851"/>
      <c r="CQ1083" s="2855" t="str">
        <f t="shared" si="1095"/>
        <v>　</v>
      </c>
      <c r="CR1083" s="2851"/>
      <c r="CS1083" s="2850" t="str">
        <f t="shared" si="2582"/>
        <v>　</v>
      </c>
      <c r="CT1083" s="2851"/>
      <c r="CU1083" s="2855"/>
      <c r="CV1083" s="2851"/>
      <c r="CW1083" s="2850" t="str">
        <f t="shared" si="2583"/>
        <v>　</v>
      </c>
      <c r="CX1083" s="2851"/>
      <c r="CY1083" s="2855" t="str">
        <f t="shared" si="1096"/>
        <v>　</v>
      </c>
      <c r="CZ1083" s="2851"/>
      <c r="DA1083" s="154" t="str">
        <f t="shared" si="2584"/>
        <v>　</v>
      </c>
      <c r="DB1083" s="369"/>
      <c r="DC1083" s="155" t="str">
        <f t="shared" si="1097"/>
        <v>　</v>
      </c>
      <c r="DD1083" s="367"/>
      <c r="DE1083" s="374">
        <f t="shared" si="2786"/>
        <v>0</v>
      </c>
      <c r="DF1083" s="373"/>
      <c r="DG1083" s="818">
        <f t="shared" si="2793"/>
        <v>0</v>
      </c>
      <c r="DH1083" s="372"/>
      <c r="DI1083" s="267">
        <f t="shared" si="2787"/>
        <v>0</v>
      </c>
      <c r="DJ1083" s="373"/>
      <c r="DK1083" s="374">
        <f t="shared" si="2797"/>
        <v>0</v>
      </c>
      <c r="DL1083" s="373"/>
      <c r="DM1083" s="375">
        <f t="shared" si="2798"/>
        <v>0</v>
      </c>
      <c r="DN1083" s="373"/>
      <c r="DO1083" s="155">
        <f t="shared" si="2799"/>
        <v>0</v>
      </c>
      <c r="DP1083" s="372"/>
      <c r="DQ1083" s="155">
        <f t="shared" si="2800"/>
        <v>0</v>
      </c>
      <c r="DR1083" s="373"/>
      <c r="DS1083" s="155">
        <f t="shared" si="2801"/>
        <v>0</v>
      </c>
      <c r="DT1083" s="372"/>
      <c r="DU1083" s="155">
        <f t="shared" si="2802"/>
        <v>0</v>
      </c>
      <c r="DV1083" s="373"/>
      <c r="DW1083" s="4891">
        <f t="shared" si="2805"/>
        <v>0</v>
      </c>
      <c r="DX1083" s="372"/>
      <c r="DY1083" s="154">
        <f t="shared" si="2803"/>
        <v>0</v>
      </c>
      <c r="DZ1083" s="373"/>
      <c r="EA1083" s="154">
        <f t="shared" si="2789"/>
        <v>0</v>
      </c>
      <c r="EB1083" s="373"/>
      <c r="EC1083" s="269">
        <f t="shared" si="2790"/>
        <v>0</v>
      </c>
      <c r="ED1083" s="376"/>
      <c r="EE1083" s="822">
        <f t="shared" si="2791"/>
        <v>0</v>
      </c>
      <c r="EF1083" s="377"/>
      <c r="EG1083" s="273"/>
      <c r="EH1083" s="274"/>
      <c r="EI1083" s="275"/>
      <c r="EJ1083" s="276"/>
      <c r="EK1083" s="275"/>
      <c r="EL1083" s="277"/>
      <c r="EM1083" s="278" t="str">
        <f t="shared" si="2792"/>
        <v xml:space="preserve"> </v>
      </c>
      <c r="EN1083" s="372"/>
      <c r="EO1083" s="155">
        <f t="shared" si="2804"/>
        <v>0</v>
      </c>
      <c r="EP1083" s="373"/>
      <c r="ER1083" s="194"/>
      <c r="ET1083" s="154" t="str">
        <f t="shared" si="2596"/>
        <v>　</v>
      </c>
      <c r="EU1083" s="373"/>
      <c r="EV1083" s="154" t="str">
        <f t="shared" si="2597"/>
        <v>　</v>
      </c>
      <c r="EW1083" s="373"/>
      <c r="EX1083" s="154"/>
      <c r="EY1083" s="367"/>
      <c r="EZ1083" s="154"/>
      <c r="FA1083" s="367"/>
      <c r="FB1083" s="154"/>
      <c r="FC1083" s="367"/>
      <c r="FD1083" s="154"/>
      <c r="FE1083" s="367"/>
      <c r="FF1083" s="155"/>
      <c r="FG1083" s="367"/>
      <c r="FH1083" s="154"/>
      <c r="FI1083" s="367"/>
      <c r="FJ1083" s="154" t="str">
        <f t="shared" si="1662"/>
        <v>　</v>
      </c>
      <c r="FK1083" s="373"/>
      <c r="FL1083" s="155" t="str">
        <f t="shared" si="2598"/>
        <v>　</v>
      </c>
      <c r="FM1083" s="279"/>
      <c r="FN1083" s="1184"/>
      <c r="FO1083" s="280"/>
      <c r="FP1083" s="281"/>
      <c r="FQ1083" s="282"/>
      <c r="FS1083" s="281"/>
      <c r="FT1083" s="282"/>
    </row>
    <row r="1084" spans="1:176" ht="18.600000000000001" customHeight="1">
      <c r="A1084" s="228">
        <f t="shared" si="2753"/>
        <v>1074</v>
      </c>
      <c r="B1084" s="343" t="str">
        <f t="shared" si="2794"/>
        <v>　</v>
      </c>
      <c r="C1084" s="6242"/>
      <c r="D1084" s="1261"/>
      <c r="E1084" s="1262"/>
      <c r="F1084" s="1564"/>
      <c r="G1084" s="1263"/>
      <c r="H1084" s="1330"/>
      <c r="I1084" s="1264"/>
      <c r="J1084" s="1264"/>
      <c r="K1084" s="599"/>
      <c r="L1084" s="600"/>
      <c r="M1084" s="354"/>
      <c r="N1084" s="353"/>
      <c r="O1084" s="354"/>
      <c r="P1084" s="353"/>
      <c r="Q1084" s="354"/>
      <c r="R1084" s="353"/>
      <c r="S1084" s="354"/>
      <c r="T1084" s="353"/>
      <c r="U1084" s="355"/>
      <c r="V1084" s="353"/>
      <c r="W1084" s="5639"/>
      <c r="X1084" s="357"/>
      <c r="Y1084" s="979"/>
      <c r="Z1084" s="979"/>
      <c r="AA1084" s="602"/>
      <c r="AB1084" s="979"/>
      <c r="AC1084" s="602"/>
      <c r="AD1084" s="361"/>
      <c r="AE1084" s="362"/>
      <c r="AF1084" s="363" t="str">
        <f t="shared" si="1081"/>
        <v>　</v>
      </c>
      <c r="AG1084" s="364"/>
      <c r="AH1084" s="364"/>
      <c r="AI1084" s="364"/>
      <c r="AJ1084" s="364"/>
      <c r="AK1084" s="364"/>
      <c r="AL1084" s="364"/>
      <c r="AM1084" s="364"/>
      <c r="AN1084" s="364"/>
      <c r="AO1084" s="364"/>
      <c r="AP1084" s="363"/>
      <c r="AQ1084" s="255"/>
      <c r="AR1084" s="255"/>
      <c r="AS1084" s="255"/>
      <c r="AT1084" s="255"/>
      <c r="AU1084" s="2843">
        <f t="shared" si="2795"/>
        <v>0</v>
      </c>
      <c r="AV1084" s="4008">
        <f t="shared" si="2796"/>
        <v>0</v>
      </c>
      <c r="AW1084" s="590" t="str">
        <f t="shared" si="2599"/>
        <v>　</v>
      </c>
      <c r="AX1084" s="369"/>
      <c r="AY1084" s="154" t="str">
        <f t="shared" si="2618"/>
        <v>　</v>
      </c>
      <c r="AZ1084" s="367"/>
      <c r="BA1084" s="154" t="str">
        <f t="shared" si="2619"/>
        <v>　</v>
      </c>
      <c r="BB1084" s="367"/>
      <c r="BC1084" s="368" t="str">
        <f t="shared" si="2600"/>
        <v>　</v>
      </c>
      <c r="BD1084" s="369"/>
      <c r="BE1084" s="4599" t="str">
        <f t="shared" si="2601"/>
        <v>　</v>
      </c>
      <c r="BF1084" s="367"/>
      <c r="BG1084" s="368" t="str">
        <f t="shared" si="2602"/>
        <v>　</v>
      </c>
      <c r="BH1084" s="367"/>
      <c r="BI1084" s="154" t="str">
        <f t="shared" si="2576"/>
        <v>　</v>
      </c>
      <c r="BJ1084" s="367"/>
      <c r="BK1084" s="154" t="str">
        <f t="shared" si="1417"/>
        <v>　</v>
      </c>
      <c r="BL1084" s="367"/>
      <c r="BM1084" s="154" t="str">
        <f t="shared" si="1418"/>
        <v>　</v>
      </c>
      <c r="BN1084" s="367"/>
      <c r="BO1084" s="155" t="str">
        <f t="shared" si="2577"/>
        <v>　</v>
      </c>
      <c r="BP1084" s="367"/>
      <c r="BQ1084" s="154" t="str">
        <f t="shared" si="2578"/>
        <v>　</v>
      </c>
      <c r="BR1084" s="369"/>
      <c r="BS1084" s="154" t="str">
        <f t="shared" si="1420"/>
        <v>　</v>
      </c>
      <c r="BT1084" s="369"/>
      <c r="BU1084" s="154" t="str">
        <f t="shared" si="1421"/>
        <v>　</v>
      </c>
      <c r="BV1084" s="369"/>
      <c r="BW1084" s="154" t="str">
        <f t="shared" si="1422"/>
        <v>　</v>
      </c>
      <c r="BX1084" s="367"/>
      <c r="BY1084" s="154" t="str">
        <f t="shared" si="1423"/>
        <v>　</v>
      </c>
      <c r="BZ1084" s="369"/>
      <c r="CA1084" s="154" t="str">
        <f t="shared" si="1424"/>
        <v>　</v>
      </c>
      <c r="CB1084" s="367"/>
      <c r="CC1084" s="154" t="str">
        <f t="shared" si="1425"/>
        <v>　</v>
      </c>
      <c r="CD1084" s="367"/>
      <c r="CE1084" s="2850" t="str">
        <f t="shared" si="2579"/>
        <v>　</v>
      </c>
      <c r="CF1084" s="2846"/>
      <c r="CG1084" s="2855" t="str">
        <f t="shared" si="2580"/>
        <v>　</v>
      </c>
      <c r="CH1084" s="2851"/>
      <c r="CI1084" s="2850" t="str">
        <f t="shared" si="1092"/>
        <v>　</v>
      </c>
      <c r="CJ1084" s="2846"/>
      <c r="CK1084" s="2850" t="str">
        <f t="shared" si="1093"/>
        <v>　</v>
      </c>
      <c r="CL1084" s="2851"/>
      <c r="CM1084" s="2850" t="str">
        <f t="shared" si="2581"/>
        <v>　</v>
      </c>
      <c r="CN1084" s="2851"/>
      <c r="CO1084" s="2855" t="str">
        <f t="shared" si="1094"/>
        <v>　</v>
      </c>
      <c r="CP1084" s="2851"/>
      <c r="CQ1084" s="2855" t="str">
        <f t="shared" si="1095"/>
        <v>　</v>
      </c>
      <c r="CR1084" s="2851"/>
      <c r="CS1084" s="2850" t="str">
        <f t="shared" si="2582"/>
        <v>　</v>
      </c>
      <c r="CT1084" s="2851"/>
      <c r="CU1084" s="2855"/>
      <c r="CV1084" s="2851"/>
      <c r="CW1084" s="2850" t="str">
        <f t="shared" si="2583"/>
        <v>　</v>
      </c>
      <c r="CX1084" s="2851"/>
      <c r="CY1084" s="2855" t="str">
        <f t="shared" si="1096"/>
        <v>　</v>
      </c>
      <c r="CZ1084" s="2851"/>
      <c r="DA1084" s="154" t="str">
        <f t="shared" si="2584"/>
        <v>　</v>
      </c>
      <c r="DB1084" s="369"/>
      <c r="DC1084" s="155" t="str">
        <f t="shared" si="1097"/>
        <v>　</v>
      </c>
      <c r="DD1084" s="367"/>
      <c r="DE1084" s="374">
        <f t="shared" si="2786"/>
        <v>0</v>
      </c>
      <c r="DF1084" s="373"/>
      <c r="DG1084" s="818">
        <f t="shared" si="2793"/>
        <v>0</v>
      </c>
      <c r="DH1084" s="372"/>
      <c r="DI1084" s="267">
        <f t="shared" si="2787"/>
        <v>0</v>
      </c>
      <c r="DJ1084" s="373"/>
      <c r="DK1084" s="374">
        <f t="shared" si="2797"/>
        <v>0</v>
      </c>
      <c r="DL1084" s="373"/>
      <c r="DM1084" s="375">
        <f t="shared" si="2798"/>
        <v>0</v>
      </c>
      <c r="DN1084" s="373"/>
      <c r="DO1084" s="155">
        <f t="shared" si="2799"/>
        <v>0</v>
      </c>
      <c r="DP1084" s="372"/>
      <c r="DQ1084" s="155">
        <f t="shared" si="2800"/>
        <v>0</v>
      </c>
      <c r="DR1084" s="373"/>
      <c r="DS1084" s="155">
        <f t="shared" si="2801"/>
        <v>0</v>
      </c>
      <c r="DT1084" s="372"/>
      <c r="DU1084" s="155">
        <f t="shared" si="2802"/>
        <v>0</v>
      </c>
      <c r="DV1084" s="373"/>
      <c r="DW1084" s="4891">
        <f t="shared" si="2805"/>
        <v>0</v>
      </c>
      <c r="DX1084" s="372"/>
      <c r="DY1084" s="154">
        <f t="shared" si="2803"/>
        <v>0</v>
      </c>
      <c r="DZ1084" s="373"/>
      <c r="EA1084" s="154">
        <f t="shared" si="2789"/>
        <v>0</v>
      </c>
      <c r="EB1084" s="373"/>
      <c r="EC1084" s="269">
        <f t="shared" si="2790"/>
        <v>0</v>
      </c>
      <c r="ED1084" s="376"/>
      <c r="EE1084" s="822">
        <f t="shared" si="2791"/>
        <v>0</v>
      </c>
      <c r="EF1084" s="377"/>
      <c r="EG1084" s="273"/>
      <c r="EH1084" s="274"/>
      <c r="EI1084" s="275"/>
      <c r="EJ1084" s="276"/>
      <c r="EK1084" s="275"/>
      <c r="EL1084" s="277"/>
      <c r="EM1084" s="278" t="str">
        <f t="shared" si="2792"/>
        <v xml:space="preserve"> </v>
      </c>
      <c r="EN1084" s="372"/>
      <c r="EO1084" s="155">
        <f t="shared" si="2804"/>
        <v>0</v>
      </c>
      <c r="EP1084" s="373"/>
      <c r="ER1084" s="194"/>
      <c r="ET1084" s="154" t="str">
        <f t="shared" si="2596"/>
        <v>　</v>
      </c>
      <c r="EU1084" s="373"/>
      <c r="EV1084" s="154" t="str">
        <f t="shared" si="2597"/>
        <v>　</v>
      </c>
      <c r="EW1084" s="373"/>
      <c r="EX1084" s="154"/>
      <c r="EY1084" s="367"/>
      <c r="EZ1084" s="154"/>
      <c r="FA1084" s="367"/>
      <c r="FB1084" s="154"/>
      <c r="FC1084" s="367"/>
      <c r="FD1084" s="154"/>
      <c r="FE1084" s="367"/>
      <c r="FF1084" s="155"/>
      <c r="FG1084" s="367"/>
      <c r="FH1084" s="154"/>
      <c r="FI1084" s="367"/>
      <c r="FJ1084" s="154" t="str">
        <f t="shared" si="1662"/>
        <v>　</v>
      </c>
      <c r="FK1084" s="373"/>
      <c r="FL1084" s="155" t="str">
        <f t="shared" si="2598"/>
        <v>　</v>
      </c>
      <c r="FM1084" s="279"/>
      <c r="FN1084" s="1184"/>
      <c r="FO1084" s="280"/>
      <c r="FP1084" s="281"/>
      <c r="FQ1084" s="282"/>
      <c r="FS1084" s="281"/>
      <c r="FT1084" s="282"/>
    </row>
    <row r="1085" spans="1:176" ht="18.600000000000001" customHeight="1">
      <c r="A1085" s="228">
        <f t="shared" si="2753"/>
        <v>1075</v>
      </c>
      <c r="B1085" s="343" t="str">
        <f t="shared" si="2794"/>
        <v>　</v>
      </c>
      <c r="C1085" s="6242"/>
      <c r="D1085" s="1261"/>
      <c r="E1085" s="1262"/>
      <c r="F1085" s="1564"/>
      <c r="G1085" s="1263"/>
      <c r="H1085" s="1330"/>
      <c r="I1085" s="1264"/>
      <c r="J1085" s="1264"/>
      <c r="K1085" s="599"/>
      <c r="L1085" s="600"/>
      <c r="M1085" s="354"/>
      <c r="N1085" s="353"/>
      <c r="O1085" s="354"/>
      <c r="P1085" s="353"/>
      <c r="Q1085" s="354"/>
      <c r="R1085" s="353"/>
      <c r="S1085" s="354"/>
      <c r="T1085" s="353"/>
      <c r="U1085" s="355"/>
      <c r="V1085" s="353"/>
      <c r="W1085" s="6278"/>
      <c r="X1085" s="357"/>
      <c r="Y1085" s="979"/>
      <c r="Z1085" s="979"/>
      <c r="AA1085" s="602"/>
      <c r="AB1085" s="979"/>
      <c r="AC1085" s="602"/>
      <c r="AD1085" s="361"/>
      <c r="AE1085" s="362"/>
      <c r="AF1085" s="363" t="str">
        <f t="shared" si="1081"/>
        <v>　</v>
      </c>
      <c r="AG1085" s="364"/>
      <c r="AH1085" s="364"/>
      <c r="AI1085" s="364"/>
      <c r="AJ1085" s="364"/>
      <c r="AK1085" s="364"/>
      <c r="AL1085" s="364"/>
      <c r="AM1085" s="364"/>
      <c r="AN1085" s="364"/>
      <c r="AO1085" s="364"/>
      <c r="AP1085" s="363"/>
      <c r="AQ1085" s="255"/>
      <c r="AR1085" s="255"/>
      <c r="AS1085" s="255"/>
      <c r="AT1085" s="255"/>
      <c r="AU1085" s="2843">
        <f t="shared" si="2795"/>
        <v>0</v>
      </c>
      <c r="AV1085" s="4008">
        <f t="shared" si="2796"/>
        <v>0</v>
      </c>
      <c r="AW1085" s="590" t="str">
        <f t="shared" si="2599"/>
        <v>　</v>
      </c>
      <c r="AX1085" s="369"/>
      <c r="AY1085" s="154" t="str">
        <f t="shared" si="2618"/>
        <v>　</v>
      </c>
      <c r="AZ1085" s="367"/>
      <c r="BA1085" s="154" t="str">
        <f t="shared" si="2619"/>
        <v>　</v>
      </c>
      <c r="BB1085" s="367"/>
      <c r="BC1085" s="368" t="str">
        <f t="shared" si="2600"/>
        <v>　</v>
      </c>
      <c r="BD1085" s="369"/>
      <c r="BE1085" s="4599" t="str">
        <f t="shared" si="2601"/>
        <v>　</v>
      </c>
      <c r="BF1085" s="367"/>
      <c r="BG1085" s="368" t="str">
        <f t="shared" si="2602"/>
        <v>　</v>
      </c>
      <c r="BH1085" s="367"/>
      <c r="BI1085" s="154" t="str">
        <f t="shared" si="2576"/>
        <v>　</v>
      </c>
      <c r="BJ1085" s="367"/>
      <c r="BK1085" s="154" t="str">
        <f t="shared" si="1417"/>
        <v>　</v>
      </c>
      <c r="BL1085" s="367"/>
      <c r="BM1085" s="154" t="str">
        <f t="shared" si="1418"/>
        <v>　</v>
      </c>
      <c r="BN1085" s="367"/>
      <c r="BO1085" s="155" t="str">
        <f t="shared" si="2577"/>
        <v>　</v>
      </c>
      <c r="BP1085" s="367"/>
      <c r="BQ1085" s="154" t="str">
        <f t="shared" si="2578"/>
        <v>　</v>
      </c>
      <c r="BR1085" s="369"/>
      <c r="BS1085" s="154" t="str">
        <f t="shared" si="1420"/>
        <v>　</v>
      </c>
      <c r="BT1085" s="369"/>
      <c r="BU1085" s="154" t="str">
        <f t="shared" si="1421"/>
        <v>　</v>
      </c>
      <c r="BV1085" s="369"/>
      <c r="BW1085" s="154" t="str">
        <f t="shared" si="1422"/>
        <v>　</v>
      </c>
      <c r="BX1085" s="367"/>
      <c r="BY1085" s="154" t="str">
        <f t="shared" si="1423"/>
        <v>　</v>
      </c>
      <c r="BZ1085" s="369"/>
      <c r="CA1085" s="154" t="str">
        <f t="shared" si="1424"/>
        <v>　</v>
      </c>
      <c r="CB1085" s="367"/>
      <c r="CC1085" s="154" t="str">
        <f t="shared" si="1425"/>
        <v>　</v>
      </c>
      <c r="CD1085" s="367"/>
      <c r="CE1085" s="2850" t="str">
        <f t="shared" si="2579"/>
        <v>　</v>
      </c>
      <c r="CF1085" s="2846"/>
      <c r="CG1085" s="2855" t="str">
        <f t="shared" si="2580"/>
        <v>　</v>
      </c>
      <c r="CH1085" s="2851"/>
      <c r="CI1085" s="2850" t="str">
        <f t="shared" si="1092"/>
        <v>　</v>
      </c>
      <c r="CJ1085" s="2846"/>
      <c r="CK1085" s="2850" t="str">
        <f t="shared" si="1093"/>
        <v>　</v>
      </c>
      <c r="CL1085" s="2851"/>
      <c r="CM1085" s="2850" t="str">
        <f t="shared" si="2581"/>
        <v>　</v>
      </c>
      <c r="CN1085" s="2851"/>
      <c r="CO1085" s="2855" t="str">
        <f t="shared" si="1094"/>
        <v>　</v>
      </c>
      <c r="CP1085" s="2851"/>
      <c r="CQ1085" s="2855" t="str">
        <f t="shared" si="1095"/>
        <v>　</v>
      </c>
      <c r="CR1085" s="2851"/>
      <c r="CS1085" s="2850" t="str">
        <f t="shared" si="2582"/>
        <v>　</v>
      </c>
      <c r="CT1085" s="2851"/>
      <c r="CU1085" s="2855"/>
      <c r="CV1085" s="2851"/>
      <c r="CW1085" s="2850" t="str">
        <f t="shared" si="2583"/>
        <v>　</v>
      </c>
      <c r="CX1085" s="2851"/>
      <c r="CY1085" s="2855" t="str">
        <f t="shared" si="1096"/>
        <v>　</v>
      </c>
      <c r="CZ1085" s="2851"/>
      <c r="DA1085" s="154" t="str">
        <f t="shared" si="2584"/>
        <v>　</v>
      </c>
      <c r="DB1085" s="369"/>
      <c r="DC1085" s="155" t="str">
        <f t="shared" si="1097"/>
        <v>　</v>
      </c>
      <c r="DD1085" s="367"/>
      <c r="DE1085" s="374">
        <f t="shared" si="2786"/>
        <v>0</v>
      </c>
      <c r="DF1085" s="373"/>
      <c r="DG1085" s="818">
        <f t="shared" si="2793"/>
        <v>0</v>
      </c>
      <c r="DH1085" s="372"/>
      <c r="DI1085" s="267">
        <f t="shared" si="2787"/>
        <v>0</v>
      </c>
      <c r="DJ1085" s="373"/>
      <c r="DK1085" s="374">
        <f t="shared" si="2797"/>
        <v>0</v>
      </c>
      <c r="DL1085" s="373"/>
      <c r="DM1085" s="375">
        <f t="shared" si="2798"/>
        <v>0</v>
      </c>
      <c r="DN1085" s="373"/>
      <c r="DO1085" s="155">
        <f t="shared" si="2799"/>
        <v>0</v>
      </c>
      <c r="DP1085" s="372"/>
      <c r="DQ1085" s="155">
        <f t="shared" si="2800"/>
        <v>0</v>
      </c>
      <c r="DR1085" s="373"/>
      <c r="DS1085" s="155">
        <f t="shared" si="2801"/>
        <v>0</v>
      </c>
      <c r="DT1085" s="372"/>
      <c r="DU1085" s="155">
        <f t="shared" si="2802"/>
        <v>0</v>
      </c>
      <c r="DV1085" s="373"/>
      <c r="DW1085" s="4891">
        <f t="shared" si="2805"/>
        <v>0</v>
      </c>
      <c r="DX1085" s="372"/>
      <c r="DY1085" s="154">
        <f t="shared" si="2803"/>
        <v>0</v>
      </c>
      <c r="DZ1085" s="373"/>
      <c r="EA1085" s="154">
        <f t="shared" si="2789"/>
        <v>0</v>
      </c>
      <c r="EB1085" s="373"/>
      <c r="EC1085" s="269">
        <f t="shared" si="2790"/>
        <v>0</v>
      </c>
      <c r="ED1085" s="376"/>
      <c r="EE1085" s="822">
        <f t="shared" si="2791"/>
        <v>0</v>
      </c>
      <c r="EF1085" s="377"/>
      <c r="EG1085" s="273"/>
      <c r="EH1085" s="274"/>
      <c r="EI1085" s="275"/>
      <c r="EJ1085" s="276"/>
      <c r="EK1085" s="275"/>
      <c r="EL1085" s="277"/>
      <c r="EM1085" s="278" t="str">
        <f t="shared" si="2792"/>
        <v xml:space="preserve"> </v>
      </c>
      <c r="EN1085" s="372"/>
      <c r="EO1085" s="155">
        <f t="shared" si="2804"/>
        <v>0</v>
      </c>
      <c r="EP1085" s="373"/>
      <c r="ER1085" s="194"/>
      <c r="ET1085" s="154" t="str">
        <f t="shared" si="2596"/>
        <v>　</v>
      </c>
      <c r="EU1085" s="373"/>
      <c r="EV1085" s="154" t="str">
        <f t="shared" si="2597"/>
        <v>　</v>
      </c>
      <c r="EW1085" s="373"/>
      <c r="EX1085" s="154"/>
      <c r="EY1085" s="367"/>
      <c r="EZ1085" s="154"/>
      <c r="FA1085" s="367"/>
      <c r="FB1085" s="154"/>
      <c r="FC1085" s="367"/>
      <c r="FD1085" s="154"/>
      <c r="FE1085" s="367"/>
      <c r="FF1085" s="155"/>
      <c r="FG1085" s="367"/>
      <c r="FH1085" s="154"/>
      <c r="FI1085" s="367"/>
      <c r="FJ1085" s="154" t="str">
        <f t="shared" si="1662"/>
        <v>　</v>
      </c>
      <c r="FK1085" s="373"/>
      <c r="FL1085" s="155" t="str">
        <f t="shared" si="2598"/>
        <v>　</v>
      </c>
      <c r="FM1085" s="279"/>
      <c r="FN1085" s="1184"/>
      <c r="FO1085" s="280"/>
      <c r="FP1085" s="281"/>
      <c r="FQ1085" s="282"/>
      <c r="FS1085" s="281"/>
      <c r="FT1085" s="282"/>
    </row>
    <row r="1086" spans="1:176" ht="18.600000000000001" customHeight="1">
      <c r="A1086" s="228">
        <f t="shared" si="2753"/>
        <v>1076</v>
      </c>
      <c r="B1086" s="343" t="str">
        <f t="shared" si="2794"/>
        <v>　</v>
      </c>
      <c r="C1086" s="6242"/>
      <c r="D1086" s="1261"/>
      <c r="E1086" s="1262"/>
      <c r="F1086" s="1564"/>
      <c r="G1086" s="1263"/>
      <c r="H1086" s="1330"/>
      <c r="I1086" s="1264"/>
      <c r="J1086" s="1264"/>
      <c r="K1086" s="599"/>
      <c r="L1086" s="600"/>
      <c r="M1086" s="354"/>
      <c r="N1086" s="353"/>
      <c r="O1086" s="354"/>
      <c r="P1086" s="353"/>
      <c r="Q1086" s="354"/>
      <c r="R1086" s="353"/>
      <c r="S1086" s="354"/>
      <c r="T1086" s="353"/>
      <c r="U1086" s="355"/>
      <c r="V1086" s="353"/>
      <c r="W1086" s="6289"/>
      <c r="X1086" s="357"/>
      <c r="Y1086" s="979"/>
      <c r="Z1086" s="979"/>
      <c r="AA1086" s="602"/>
      <c r="AB1086" s="979"/>
      <c r="AC1086" s="602"/>
      <c r="AD1086" s="361"/>
      <c r="AE1086" s="362"/>
      <c r="AF1086" s="363" t="str">
        <f>IF($AE1086=0,"　",VLOOKUP($AE1086,ﾚｰｻﾞOP,69,0))</f>
        <v>　</v>
      </c>
      <c r="AG1086" s="364"/>
      <c r="AH1086" s="364"/>
      <c r="AI1086" s="364"/>
      <c r="AJ1086" s="364"/>
      <c r="AK1086" s="364"/>
      <c r="AL1086" s="364"/>
      <c r="AM1086" s="364"/>
      <c r="AN1086" s="364"/>
      <c r="AO1086" s="364"/>
      <c r="AP1086" s="363"/>
      <c r="AQ1086" s="255"/>
      <c r="AR1086" s="255"/>
      <c r="AS1086" s="255"/>
      <c r="AT1086" s="255"/>
      <c r="AU1086" s="2843">
        <f t="shared" si="2795"/>
        <v>0</v>
      </c>
      <c r="AV1086" s="4008">
        <f t="shared" si="2796"/>
        <v>0</v>
      </c>
      <c r="AW1086" s="590" t="str">
        <f t="shared" si="2599"/>
        <v>　</v>
      </c>
      <c r="AX1086" s="369"/>
      <c r="AY1086" s="154" t="str">
        <f>IF($AE1086=0,"　",VLOOKUP($AE1086,ﾚｰｻﾞOP,6,0))</f>
        <v>　</v>
      </c>
      <c r="AZ1086" s="367"/>
      <c r="BA1086" s="154" t="str">
        <f t="shared" si="2619"/>
        <v>　</v>
      </c>
      <c r="BB1086" s="367"/>
      <c r="BC1086" s="368" t="str">
        <f>IF($AE1086=0,"　",VLOOKUP($AE1086,ﾚｰｻﾞOP,8,0))</f>
        <v>　</v>
      </c>
      <c r="BD1086" s="369"/>
      <c r="BE1086" s="4599" t="str">
        <f>IF($AE1086=0,"　",VLOOKUP($AE1086,ﾚｰｻﾞOP,9,0))</f>
        <v>　</v>
      </c>
      <c r="BF1086" s="367"/>
      <c r="BG1086" s="368" t="str">
        <f>IF($AE1086=0,"　",VLOOKUP($AE1086,ﾚｰｻﾞOP,10,0))</f>
        <v>　</v>
      </c>
      <c r="BH1086" s="367"/>
      <c r="BI1086" s="154" t="str">
        <f>IF($AE1086=0,"　",VLOOKUP($AE1086,ﾚｰｻﾞOP,11,0))</f>
        <v>　</v>
      </c>
      <c r="BJ1086" s="367"/>
      <c r="BK1086" s="154" t="str">
        <f>IF($AE1086=0,"　",VLOOKUP($AE1086,ﾚｰｻﾞOP,57,0))</f>
        <v>　</v>
      </c>
      <c r="BL1086" s="367"/>
      <c r="BM1086" s="154" t="str">
        <f>IF($AE1086=0,"　",VLOOKUP($AE1086,ﾚｰｻﾞOP,58,0))</f>
        <v>　</v>
      </c>
      <c r="BN1086" s="367"/>
      <c r="BO1086" s="155" t="str">
        <f>IF($AE1086=0,"　",VLOOKUP($AE1086,ﾚｰｻﾞOP,59,0))</f>
        <v>　</v>
      </c>
      <c r="BP1086" s="367"/>
      <c r="BQ1086" s="154" t="str">
        <f>IF($AE1086=0,"　",VLOOKUP($AE1086,ﾚｰｻﾞOP,12,0))</f>
        <v>　</v>
      </c>
      <c r="BR1086" s="369"/>
      <c r="BS1086" s="154" t="str">
        <f>IF($AE1086=0,"　",VLOOKUP($AE1086,ﾚｰｻﾞOP,13,0))</f>
        <v>　</v>
      </c>
      <c r="BT1086" s="369"/>
      <c r="BU1086" s="154" t="str">
        <f>IF($AE1086=0,"　",VLOOKUP($AE1086,ﾚｰｻﾞOP,14,0))</f>
        <v>　</v>
      </c>
      <c r="BV1086" s="369"/>
      <c r="BW1086" s="154" t="str">
        <f>IF($AE1086=0,"　",VLOOKUP($AE1086,ﾚｰｻﾞOP,15,0))</f>
        <v>　</v>
      </c>
      <c r="BX1086" s="367"/>
      <c r="BY1086" s="154" t="str">
        <f>IF($AE1086=0,"　",VLOOKUP($AE1086,ﾚｰｻﾞOP,16,0))</f>
        <v>　</v>
      </c>
      <c r="BZ1086" s="369"/>
      <c r="CA1086" s="154" t="str">
        <f>IF($AE1086=0,"　",VLOOKUP($AE1086,ﾚｰｻﾞOP,17,0))</f>
        <v>　</v>
      </c>
      <c r="CB1086" s="367"/>
      <c r="CC1086" s="154" t="str">
        <f>IF($AE1086=0,"　",VLOOKUP($AE1086,ﾚｰｻﾞOP,18,0))</f>
        <v>　</v>
      </c>
      <c r="CD1086" s="367"/>
      <c r="CE1086" s="2850" t="str">
        <f>IF($AE1086=0,"　",VLOOKUP($AE1086,ﾚｰｻﾞOP,19,0))</f>
        <v>　</v>
      </c>
      <c r="CF1086" s="2846"/>
      <c r="CG1086" s="2855" t="str">
        <f>IF($AE1086=0,"　",VLOOKUP($AE1086,ﾚｰｻﾞOP,20,0))</f>
        <v>　</v>
      </c>
      <c r="CH1086" s="2851"/>
      <c r="CI1086" s="2850" t="str">
        <f>IF($AE1086=0,"　",VLOOKUP($AE1086,ﾚｰｻﾞOP,21,0))</f>
        <v>　</v>
      </c>
      <c r="CJ1086" s="2846"/>
      <c r="CK1086" s="2850" t="str">
        <f>IF($AE1086=0,"　",VLOOKUP($AE1086,ﾚｰｻﾞOP,22,0))</f>
        <v>　</v>
      </c>
      <c r="CL1086" s="2851"/>
      <c r="CM1086" s="2850" t="str">
        <f>IF($AE1086=0,"　",VLOOKUP($AE1086,ﾚｰｻﾞOP,23,0))</f>
        <v>　</v>
      </c>
      <c r="CN1086" s="2851"/>
      <c r="CO1086" s="2855" t="str">
        <f>IF($AE1086=0,"　",VLOOKUP($AE1086,ﾚｰｻﾞOP,24,0))</f>
        <v>　</v>
      </c>
      <c r="CP1086" s="2851"/>
      <c r="CQ1086" s="2855" t="str">
        <f>IF($AE1086=0,"　",VLOOKUP($AE1086,ﾚｰｻﾞOP,25,0))</f>
        <v>　</v>
      </c>
      <c r="CR1086" s="2851"/>
      <c r="CS1086" s="2850" t="str">
        <f>IF($AE1086=0,"　",VLOOKUP($AE1086,ﾚｰｻﾞOP,26,0))</f>
        <v>　</v>
      </c>
      <c r="CT1086" s="2851"/>
      <c r="CU1086" s="2855"/>
      <c r="CV1086" s="2851"/>
      <c r="CW1086" s="2850" t="str">
        <f>IF($AE1086=0,"　",VLOOKUP($AE1086,ﾚｰｻﾞOP,28,0))</f>
        <v>　</v>
      </c>
      <c r="CX1086" s="2851"/>
      <c r="CY1086" s="2855" t="str">
        <f>IF($AE1086=0,"　",VLOOKUP($AE1086,ﾚｰｻﾞOP,29,0))</f>
        <v>　</v>
      </c>
      <c r="CZ1086" s="2851"/>
      <c r="DA1086" s="154" t="str">
        <f>IF($AE1086=0,"　",VLOOKUP($AE1086,ﾚｰｻﾞOP,30,0))</f>
        <v>　</v>
      </c>
      <c r="DB1086" s="369"/>
      <c r="DC1086" s="155" t="str">
        <f>IF($AE1086=0,"　",VLOOKUP($AE1086,ﾚｰｻﾞOP,31,0))</f>
        <v>　</v>
      </c>
      <c r="DD1086" s="367"/>
      <c r="DE1086" s="374">
        <f>IF(AG1086=1,1,0)</f>
        <v>0</v>
      </c>
      <c r="DF1086" s="373"/>
      <c r="DG1086" s="818">
        <f t="shared" si="2793"/>
        <v>0</v>
      </c>
      <c r="DH1086" s="372"/>
      <c r="DI1086" s="267">
        <f t="shared" si="2787"/>
        <v>0</v>
      </c>
      <c r="DJ1086" s="373"/>
      <c r="DK1086" s="374">
        <f t="shared" si="2797"/>
        <v>0</v>
      </c>
      <c r="DL1086" s="373"/>
      <c r="DM1086" s="375">
        <f t="shared" si="2798"/>
        <v>0</v>
      </c>
      <c r="DN1086" s="373"/>
      <c r="DO1086" s="155">
        <f t="shared" si="2799"/>
        <v>0</v>
      </c>
      <c r="DP1086" s="372"/>
      <c r="DQ1086" s="155">
        <f t="shared" si="2800"/>
        <v>0</v>
      </c>
      <c r="DR1086" s="373"/>
      <c r="DS1086" s="155">
        <f t="shared" si="2801"/>
        <v>0</v>
      </c>
      <c r="DT1086" s="372"/>
      <c r="DU1086" s="155">
        <f t="shared" si="2802"/>
        <v>0</v>
      </c>
      <c r="DV1086" s="373"/>
      <c r="DW1086" s="4891">
        <f t="shared" si="2805"/>
        <v>0</v>
      </c>
      <c r="DX1086" s="372"/>
      <c r="DY1086" s="154">
        <f t="shared" si="2803"/>
        <v>0</v>
      </c>
      <c r="DZ1086" s="373"/>
      <c r="EA1086" s="154">
        <f t="shared" si="2789"/>
        <v>0</v>
      </c>
      <c r="EB1086" s="373"/>
      <c r="EC1086" s="269">
        <f t="shared" si="2790"/>
        <v>0</v>
      </c>
      <c r="ED1086" s="376"/>
      <c r="EE1086" s="6971">
        <f>IF(AV1086=0,0,1)</f>
        <v>0</v>
      </c>
      <c r="EF1086" s="7015"/>
      <c r="EG1086" s="273"/>
      <c r="EH1086" s="274"/>
      <c r="EI1086" s="275"/>
      <c r="EJ1086" s="276"/>
      <c r="EK1086" s="275"/>
      <c r="EL1086" s="277"/>
      <c r="EM1086" s="278" t="str">
        <f t="shared" si="2792"/>
        <v xml:space="preserve"> </v>
      </c>
      <c r="EN1086" s="372"/>
      <c r="EO1086" s="155">
        <f t="shared" si="2804"/>
        <v>0</v>
      </c>
      <c r="EP1086" s="373"/>
      <c r="ER1086" s="194"/>
      <c r="ET1086" s="154" t="str">
        <f t="shared" si="2596"/>
        <v>　</v>
      </c>
      <c r="EU1086" s="373"/>
      <c r="EV1086" s="154" t="str">
        <f>IF($AE1086=0,"　",VLOOKUP($AE1086,ﾚｰｻﾞOP,60,0))</f>
        <v>　</v>
      </c>
      <c r="EW1086" s="373"/>
      <c r="EX1086" s="154"/>
      <c r="EY1086" s="367"/>
      <c r="EZ1086" s="154"/>
      <c r="FA1086" s="367"/>
      <c r="FB1086" s="154"/>
      <c r="FC1086" s="367"/>
      <c r="FD1086" s="154"/>
      <c r="FE1086" s="367"/>
      <c r="FF1086" s="155"/>
      <c r="FG1086" s="367"/>
      <c r="FH1086" s="154"/>
      <c r="FI1086" s="367"/>
      <c r="FJ1086" s="154" t="str">
        <f>IF($AE1086=0,"　",VLOOKUP($AE1086,ﾚｰｻﾞOP,67,0))</f>
        <v>　</v>
      </c>
      <c r="FK1086" s="373"/>
      <c r="FL1086" s="155" t="str">
        <f>IF($AE1086=0,"　",VLOOKUP($AE1086,ﾚｰｻﾞOP,68,0))</f>
        <v>　</v>
      </c>
      <c r="FM1086" s="279"/>
      <c r="FN1086" s="1184"/>
      <c r="FO1086" s="280"/>
      <c r="FP1086" s="281"/>
      <c r="FQ1086" s="282"/>
      <c r="FS1086" s="281"/>
      <c r="FT1086" s="282"/>
    </row>
    <row r="1087" spans="1:176" ht="18.600000000000001" customHeight="1">
      <c r="A1087" s="228">
        <f t="shared" si="2753"/>
        <v>1077</v>
      </c>
      <c r="B1087" s="343" t="str">
        <f t="shared" si="2794"/>
        <v>　</v>
      </c>
      <c r="C1087" s="6242"/>
      <c r="D1087" s="1261"/>
      <c r="E1087" s="1262"/>
      <c r="F1087" s="1564"/>
      <c r="G1087" s="1263"/>
      <c r="H1087" s="1330"/>
      <c r="I1087" s="1264"/>
      <c r="J1087" s="1264"/>
      <c r="K1087" s="599"/>
      <c r="L1087" s="600"/>
      <c r="M1087" s="354"/>
      <c r="N1087" s="353"/>
      <c r="O1087" s="354"/>
      <c r="P1087" s="353"/>
      <c r="Q1087" s="354"/>
      <c r="R1087" s="353"/>
      <c r="S1087" s="354"/>
      <c r="T1087" s="353"/>
      <c r="U1087" s="6252"/>
      <c r="V1087" s="353"/>
      <c r="W1087" s="356"/>
      <c r="X1087" s="357"/>
      <c r="Y1087" s="979"/>
      <c r="Z1087" s="979"/>
      <c r="AA1087" s="602"/>
      <c r="AB1087" s="979"/>
      <c r="AC1087" s="602"/>
      <c r="AD1087" s="361"/>
      <c r="AE1087" s="362"/>
      <c r="AF1087" s="363" t="str">
        <f>IF($AE1087=0,"　",VLOOKUP($AE1087,ﾚｰｻﾞOP,69,0))</f>
        <v>　</v>
      </c>
      <c r="AG1087" s="364"/>
      <c r="AH1087" s="364"/>
      <c r="AI1087" s="364"/>
      <c r="AJ1087" s="364"/>
      <c r="AK1087" s="364"/>
      <c r="AL1087" s="364"/>
      <c r="AM1087" s="364"/>
      <c r="AN1087" s="364"/>
      <c r="AO1087" s="364"/>
      <c r="AP1087" s="363"/>
      <c r="AQ1087" s="255"/>
      <c r="AR1087" s="255"/>
      <c r="AS1087" s="255"/>
      <c r="AT1087" s="255"/>
      <c r="AU1087" s="2843">
        <f t="shared" si="2795"/>
        <v>0</v>
      </c>
      <c r="AV1087" s="4008">
        <f t="shared" si="2796"/>
        <v>0</v>
      </c>
      <c r="AW1087" s="590" t="str">
        <f t="shared" si="2599"/>
        <v>　</v>
      </c>
      <c r="AX1087" s="369"/>
      <c r="AY1087" s="154" t="str">
        <f>IF($AE1087=0,"　",VLOOKUP($AE1087,ﾚｰｻﾞOP,6,0))</f>
        <v>　</v>
      </c>
      <c r="AZ1087" s="367"/>
      <c r="BA1087" s="154" t="str">
        <f t="shared" si="2619"/>
        <v>　</v>
      </c>
      <c r="BB1087" s="367"/>
      <c r="BC1087" s="368" t="str">
        <f>IF($AE1087=0,"　",VLOOKUP($AE1087,ﾚｰｻﾞOP,8,0))</f>
        <v>　</v>
      </c>
      <c r="BD1087" s="369"/>
      <c r="BE1087" s="4599" t="str">
        <f>IF($AE1087=0,"　",VLOOKUP($AE1087,ﾚｰｻﾞOP,9,0))</f>
        <v>　</v>
      </c>
      <c r="BF1087" s="367"/>
      <c r="BG1087" s="368" t="str">
        <f>IF($AE1087=0,"　",VLOOKUP($AE1087,ﾚｰｻﾞOP,10,0))</f>
        <v>　</v>
      </c>
      <c r="BH1087" s="367"/>
      <c r="BI1087" s="154" t="str">
        <f>IF($AE1087=0,"　",VLOOKUP($AE1087,ﾚｰｻﾞOP,11,0))</f>
        <v>　</v>
      </c>
      <c r="BJ1087" s="367"/>
      <c r="BK1087" s="154" t="str">
        <f>IF($AE1087=0,"　",VLOOKUP($AE1087,ﾚｰｻﾞOP,57,0))</f>
        <v>　</v>
      </c>
      <c r="BL1087" s="367"/>
      <c r="BM1087" s="154" t="str">
        <f>IF($AE1087=0,"　",VLOOKUP($AE1087,ﾚｰｻﾞOP,58,0))</f>
        <v>　</v>
      </c>
      <c r="BN1087" s="367"/>
      <c r="BO1087" s="155" t="str">
        <f>IF($AE1087=0,"　",VLOOKUP($AE1087,ﾚｰｻﾞOP,59,0))</f>
        <v>　</v>
      </c>
      <c r="BP1087" s="367"/>
      <c r="BQ1087" s="154" t="str">
        <f>IF($AE1087=0,"　",VLOOKUP($AE1087,ﾚｰｻﾞOP,12,0))</f>
        <v>　</v>
      </c>
      <c r="BR1087" s="369"/>
      <c r="BS1087" s="154" t="str">
        <f>IF($AE1087=0,"　",VLOOKUP($AE1087,ﾚｰｻﾞOP,13,0))</f>
        <v>　</v>
      </c>
      <c r="BT1087" s="369"/>
      <c r="BU1087" s="154" t="str">
        <f>IF($AE1087=0,"　",VLOOKUP($AE1087,ﾚｰｻﾞOP,14,0))</f>
        <v>　</v>
      </c>
      <c r="BV1087" s="369"/>
      <c r="BW1087" s="154" t="str">
        <f>IF($AE1087=0,"　",VLOOKUP($AE1087,ﾚｰｻﾞOP,15,0))</f>
        <v>　</v>
      </c>
      <c r="BX1087" s="367"/>
      <c r="BY1087" s="154" t="str">
        <f>IF($AE1087=0,"　",VLOOKUP($AE1087,ﾚｰｻﾞOP,16,0))</f>
        <v>　</v>
      </c>
      <c r="BZ1087" s="369"/>
      <c r="CA1087" s="154" t="str">
        <f>IF($AE1087=0,"　",VLOOKUP($AE1087,ﾚｰｻﾞOP,17,0))</f>
        <v>　</v>
      </c>
      <c r="CB1087" s="367"/>
      <c r="CC1087" s="154" t="str">
        <f>IF($AE1087=0,"　",VLOOKUP($AE1087,ﾚｰｻﾞOP,18,0))</f>
        <v>　</v>
      </c>
      <c r="CD1087" s="367"/>
      <c r="CE1087" s="2850" t="str">
        <f>IF($AE1087=0,"　",VLOOKUP($AE1087,ﾚｰｻﾞOP,19,0))</f>
        <v>　</v>
      </c>
      <c r="CF1087" s="2846"/>
      <c r="CG1087" s="2855" t="str">
        <f>IF($AE1087=0,"　",VLOOKUP($AE1087,ﾚｰｻﾞOP,20,0))</f>
        <v>　</v>
      </c>
      <c r="CH1087" s="2851"/>
      <c r="CI1087" s="2850" t="str">
        <f>IF($AE1087=0,"　",VLOOKUP($AE1087,ﾚｰｻﾞOP,21,0))</f>
        <v>　</v>
      </c>
      <c r="CJ1087" s="2846"/>
      <c r="CK1087" s="2850" t="str">
        <f>IF($AE1087=0,"　",VLOOKUP($AE1087,ﾚｰｻﾞOP,22,0))</f>
        <v>　</v>
      </c>
      <c r="CL1087" s="2851"/>
      <c r="CM1087" s="2850" t="str">
        <f>IF($AE1087=0,"　",VLOOKUP($AE1087,ﾚｰｻﾞOP,23,0))</f>
        <v>　</v>
      </c>
      <c r="CN1087" s="2851"/>
      <c r="CO1087" s="2855" t="str">
        <f>IF($AE1087=0,"　",VLOOKUP($AE1087,ﾚｰｻﾞOP,24,0))</f>
        <v>　</v>
      </c>
      <c r="CP1087" s="2851"/>
      <c r="CQ1087" s="2855" t="str">
        <f>IF($AE1087=0,"　",VLOOKUP($AE1087,ﾚｰｻﾞOP,25,0))</f>
        <v>　</v>
      </c>
      <c r="CR1087" s="2851"/>
      <c r="CS1087" s="2850" t="str">
        <f>IF($AE1087=0,"　",VLOOKUP($AE1087,ﾚｰｻﾞOP,26,0))</f>
        <v>　</v>
      </c>
      <c r="CT1087" s="2851"/>
      <c r="CU1087" s="2855"/>
      <c r="CV1087" s="2851"/>
      <c r="CW1087" s="2850" t="str">
        <f>IF($AE1087=0,"　",VLOOKUP($AE1087,ﾚｰｻﾞOP,28,0))</f>
        <v>　</v>
      </c>
      <c r="CX1087" s="2851"/>
      <c r="CY1087" s="2855" t="str">
        <f>IF($AE1087=0,"　",VLOOKUP($AE1087,ﾚｰｻﾞOP,29,0))</f>
        <v>　</v>
      </c>
      <c r="CZ1087" s="2851"/>
      <c r="DA1087" s="154" t="str">
        <f>IF($AE1087=0,"　",VLOOKUP($AE1087,ﾚｰｻﾞOP,30,0))</f>
        <v>　</v>
      </c>
      <c r="DB1087" s="369"/>
      <c r="DC1087" s="155" t="str">
        <f>IF($AE1087=0,"　",VLOOKUP($AE1087,ﾚｰｻﾞOP,31,0))</f>
        <v>　</v>
      </c>
      <c r="DD1087" s="367"/>
      <c r="DE1087" s="374">
        <f>IF(AG1087=1,1,0)</f>
        <v>0</v>
      </c>
      <c r="DF1087" s="373"/>
      <c r="DG1087" s="818">
        <f t="shared" si="2793"/>
        <v>0</v>
      </c>
      <c r="DH1087" s="372"/>
      <c r="DI1087" s="267">
        <f t="shared" si="2787"/>
        <v>0</v>
      </c>
      <c r="DJ1087" s="373"/>
      <c r="DK1087" s="374">
        <f t="shared" si="2797"/>
        <v>0</v>
      </c>
      <c r="DL1087" s="373"/>
      <c r="DM1087" s="375">
        <f t="shared" si="2798"/>
        <v>0</v>
      </c>
      <c r="DN1087" s="373"/>
      <c r="DO1087" s="155">
        <f t="shared" si="2799"/>
        <v>0</v>
      </c>
      <c r="DP1087" s="372"/>
      <c r="DQ1087" s="155">
        <f t="shared" si="2800"/>
        <v>0</v>
      </c>
      <c r="DR1087" s="373"/>
      <c r="DS1087" s="155">
        <f t="shared" si="2801"/>
        <v>0</v>
      </c>
      <c r="DT1087" s="372"/>
      <c r="DU1087" s="155">
        <f t="shared" si="2802"/>
        <v>0</v>
      </c>
      <c r="DV1087" s="373"/>
      <c r="DW1087" s="4891">
        <f t="shared" si="2805"/>
        <v>0</v>
      </c>
      <c r="DX1087" s="372"/>
      <c r="DY1087" s="154">
        <f t="shared" si="2803"/>
        <v>0</v>
      </c>
      <c r="DZ1087" s="373"/>
      <c r="EA1087" s="154">
        <f t="shared" si="2789"/>
        <v>0</v>
      </c>
      <c r="EB1087" s="373"/>
      <c r="EC1087" s="269">
        <f t="shared" si="2790"/>
        <v>0</v>
      </c>
      <c r="ED1087" s="376"/>
      <c r="EE1087" s="6971">
        <f>IF(AV1087=0,0,1)</f>
        <v>0</v>
      </c>
      <c r="EF1087" s="7015"/>
      <c r="EG1087" s="273"/>
      <c r="EH1087" s="274"/>
      <c r="EI1087" s="275"/>
      <c r="EJ1087" s="276"/>
      <c r="EK1087" s="275"/>
      <c r="EL1087" s="277"/>
      <c r="EM1087" s="278" t="str">
        <f t="shared" si="2792"/>
        <v xml:space="preserve"> </v>
      </c>
      <c r="EN1087" s="372"/>
      <c r="EO1087" s="155">
        <f t="shared" si="2804"/>
        <v>0</v>
      </c>
      <c r="EP1087" s="373"/>
      <c r="ER1087" s="194"/>
      <c r="ET1087" s="154" t="str">
        <f t="shared" si="2596"/>
        <v>　</v>
      </c>
      <c r="EU1087" s="373"/>
      <c r="EV1087" s="154" t="str">
        <f>IF($AE1087=0,"　",VLOOKUP($AE1087,ﾚｰｻﾞOP,60,0))</f>
        <v>　</v>
      </c>
      <c r="EW1087" s="373"/>
      <c r="EX1087" s="154"/>
      <c r="EY1087" s="367"/>
      <c r="EZ1087" s="154"/>
      <c r="FA1087" s="367"/>
      <c r="FB1087" s="154"/>
      <c r="FC1087" s="367"/>
      <c r="FD1087" s="154"/>
      <c r="FE1087" s="367"/>
      <c r="FF1087" s="155"/>
      <c r="FG1087" s="367"/>
      <c r="FH1087" s="154"/>
      <c r="FI1087" s="367"/>
      <c r="FJ1087" s="154" t="str">
        <f>IF($AE1087=0,"　",VLOOKUP($AE1087,ﾚｰｻﾞOP,67,0))</f>
        <v>　</v>
      </c>
      <c r="FK1087" s="373"/>
      <c r="FL1087" s="155" t="str">
        <f>IF($AE1087=0,"　",VLOOKUP($AE1087,ﾚｰｻﾞOP,68,0))</f>
        <v>　</v>
      </c>
      <c r="FM1087" s="279"/>
      <c r="FN1087" s="1184"/>
      <c r="FO1087" s="280"/>
      <c r="FP1087" s="281"/>
      <c r="FQ1087" s="282"/>
      <c r="FS1087" s="281"/>
      <c r="FT1087" s="282"/>
    </row>
    <row r="1088" spans="1:176" ht="18.600000000000001" customHeight="1">
      <c r="A1088" s="228">
        <f t="shared" si="2753"/>
        <v>1078</v>
      </c>
      <c r="B1088" s="343" t="str">
        <f t="shared" si="2794"/>
        <v>　</v>
      </c>
      <c r="C1088" s="6242"/>
      <c r="D1088" s="1261"/>
      <c r="E1088" s="1262"/>
      <c r="F1088" s="1564"/>
      <c r="G1088" s="1263"/>
      <c r="H1088" s="1330"/>
      <c r="I1088" s="1264"/>
      <c r="J1088" s="1264"/>
      <c r="K1088" s="599"/>
      <c r="L1088" s="600"/>
      <c r="M1088" s="354"/>
      <c r="N1088" s="353"/>
      <c r="O1088" s="354"/>
      <c r="P1088" s="353"/>
      <c r="Q1088" s="354"/>
      <c r="R1088" s="353"/>
      <c r="S1088" s="354"/>
      <c r="T1088" s="353"/>
      <c r="U1088" s="5638"/>
      <c r="V1088" s="353"/>
      <c r="W1088" s="356"/>
      <c r="X1088" s="357"/>
      <c r="Y1088" s="7546"/>
      <c r="Z1088" s="7546"/>
      <c r="AA1088" s="602"/>
      <c r="AB1088" s="979"/>
      <c r="AC1088" s="602"/>
      <c r="AD1088" s="361"/>
      <c r="AE1088" s="362"/>
      <c r="AF1088" s="363" t="str">
        <f>IF($AE1088=0,"　",VLOOKUP($AE1088,ﾚｰｻﾞOP,69,0))</f>
        <v>　</v>
      </c>
      <c r="AG1088" s="364"/>
      <c r="AH1088" s="364"/>
      <c r="AI1088" s="364"/>
      <c r="AJ1088" s="364"/>
      <c r="AK1088" s="364"/>
      <c r="AL1088" s="364"/>
      <c r="AM1088" s="364"/>
      <c r="AN1088" s="364"/>
      <c r="AO1088" s="364"/>
      <c r="AP1088" s="363"/>
      <c r="AQ1088" s="255"/>
      <c r="AR1088" s="255"/>
      <c r="AS1088" s="255"/>
      <c r="AT1088" s="255"/>
      <c r="AU1088" s="2843">
        <f t="shared" si="2795"/>
        <v>0</v>
      </c>
      <c r="AV1088" s="4008">
        <f t="shared" si="2796"/>
        <v>0</v>
      </c>
      <c r="AW1088" s="590" t="str">
        <f t="shared" si="2599"/>
        <v>　</v>
      </c>
      <c r="AX1088" s="369"/>
      <c r="AY1088" s="154" t="str">
        <f>IF($AE1088=0,"　",VLOOKUP($AE1088,ﾚｰｻﾞOP,6,0))</f>
        <v>　</v>
      </c>
      <c r="AZ1088" s="367"/>
      <c r="BA1088" s="154" t="str">
        <f t="shared" si="2619"/>
        <v>　</v>
      </c>
      <c r="BB1088" s="367"/>
      <c r="BC1088" s="368" t="str">
        <f>IF($AE1088=0,"　",VLOOKUP($AE1088,ﾚｰｻﾞOP,8,0))</f>
        <v>　</v>
      </c>
      <c r="BD1088" s="369"/>
      <c r="BE1088" s="4599" t="str">
        <f>IF($AE1088=0,"　",VLOOKUP($AE1088,ﾚｰｻﾞOP,9,0))</f>
        <v>　</v>
      </c>
      <c r="BF1088" s="367"/>
      <c r="BG1088" s="368" t="str">
        <f>IF($AE1088=0,"　",VLOOKUP($AE1088,ﾚｰｻﾞOP,10,0))</f>
        <v>　</v>
      </c>
      <c r="BH1088" s="367"/>
      <c r="BI1088" s="154" t="str">
        <f>IF($AE1088=0,"　",VLOOKUP($AE1088,ﾚｰｻﾞOP,11,0))</f>
        <v>　</v>
      </c>
      <c r="BJ1088" s="367"/>
      <c r="BK1088" s="154" t="str">
        <f>IF($AE1088=0,"　",VLOOKUP($AE1088,ﾚｰｻﾞOP,57,0))</f>
        <v>　</v>
      </c>
      <c r="BL1088" s="367"/>
      <c r="BM1088" s="154" t="str">
        <f>IF($AE1088=0,"　",VLOOKUP($AE1088,ﾚｰｻﾞOP,58,0))</f>
        <v>　</v>
      </c>
      <c r="BN1088" s="367"/>
      <c r="BO1088" s="155" t="str">
        <f>IF($AE1088=0,"　",VLOOKUP($AE1088,ﾚｰｻﾞOP,59,0))</f>
        <v>　</v>
      </c>
      <c r="BP1088" s="367"/>
      <c r="BQ1088" s="154" t="str">
        <f>IF($AE1088=0,"　",VLOOKUP($AE1088,ﾚｰｻﾞOP,12,0))</f>
        <v>　</v>
      </c>
      <c r="BR1088" s="369"/>
      <c r="BS1088" s="154" t="str">
        <f>IF($AE1088=0,"　",VLOOKUP($AE1088,ﾚｰｻﾞOP,13,0))</f>
        <v>　</v>
      </c>
      <c r="BT1088" s="369"/>
      <c r="BU1088" s="154" t="str">
        <f>IF($AE1088=0,"　",VLOOKUP($AE1088,ﾚｰｻﾞOP,14,0))</f>
        <v>　</v>
      </c>
      <c r="BV1088" s="369"/>
      <c r="BW1088" s="154" t="str">
        <f>IF($AE1088=0,"　",VLOOKUP($AE1088,ﾚｰｻﾞOP,15,0))</f>
        <v>　</v>
      </c>
      <c r="BX1088" s="367"/>
      <c r="BY1088" s="154" t="str">
        <f>IF($AE1088=0,"　",VLOOKUP($AE1088,ﾚｰｻﾞOP,16,0))</f>
        <v>　</v>
      </c>
      <c r="BZ1088" s="369"/>
      <c r="CA1088" s="154" t="str">
        <f>IF($AE1088=0,"　",VLOOKUP($AE1088,ﾚｰｻﾞOP,17,0))</f>
        <v>　</v>
      </c>
      <c r="CB1088" s="367"/>
      <c r="CC1088" s="154" t="str">
        <f>IF($AE1088=0,"　",VLOOKUP($AE1088,ﾚｰｻﾞOP,18,0))</f>
        <v>　</v>
      </c>
      <c r="CD1088" s="367"/>
      <c r="CE1088" s="2850" t="str">
        <f>IF($AE1088=0,"　",VLOOKUP($AE1088,ﾚｰｻﾞOP,19,0))</f>
        <v>　</v>
      </c>
      <c r="CF1088" s="2846"/>
      <c r="CG1088" s="2855" t="str">
        <f>IF($AE1088=0,"　",VLOOKUP($AE1088,ﾚｰｻﾞOP,20,0))</f>
        <v>　</v>
      </c>
      <c r="CH1088" s="2851"/>
      <c r="CI1088" s="2850" t="str">
        <f>IF($AE1088=0,"　",VLOOKUP($AE1088,ﾚｰｻﾞOP,21,0))</f>
        <v>　</v>
      </c>
      <c r="CJ1088" s="2846"/>
      <c r="CK1088" s="2850" t="str">
        <f>IF($AE1088=0,"　",VLOOKUP($AE1088,ﾚｰｻﾞOP,22,0))</f>
        <v>　</v>
      </c>
      <c r="CL1088" s="2851"/>
      <c r="CM1088" s="2850" t="str">
        <f>IF($AE1088=0,"　",VLOOKUP($AE1088,ﾚｰｻﾞOP,23,0))</f>
        <v>　</v>
      </c>
      <c r="CN1088" s="2851"/>
      <c r="CO1088" s="2855" t="str">
        <f>IF($AE1088=0,"　",VLOOKUP($AE1088,ﾚｰｻﾞOP,24,0))</f>
        <v>　</v>
      </c>
      <c r="CP1088" s="2851"/>
      <c r="CQ1088" s="2855" t="str">
        <f>IF($AE1088=0,"　",VLOOKUP($AE1088,ﾚｰｻﾞOP,25,0))</f>
        <v>　</v>
      </c>
      <c r="CR1088" s="2851"/>
      <c r="CS1088" s="2850" t="str">
        <f>IF($AE1088=0,"　",VLOOKUP($AE1088,ﾚｰｻﾞOP,26,0))</f>
        <v>　</v>
      </c>
      <c r="CT1088" s="2851"/>
      <c r="CU1088" s="2855"/>
      <c r="CV1088" s="2851"/>
      <c r="CW1088" s="2850" t="str">
        <f>IF($AE1088=0,"　",VLOOKUP($AE1088,ﾚｰｻﾞOP,28,0))</f>
        <v>　</v>
      </c>
      <c r="CX1088" s="2851"/>
      <c r="CY1088" s="2855" t="str">
        <f>IF($AE1088=0,"　",VLOOKUP($AE1088,ﾚｰｻﾞOP,29,0))</f>
        <v>　</v>
      </c>
      <c r="CZ1088" s="2851"/>
      <c r="DA1088" s="154" t="str">
        <f>IF($AE1088=0,"　",VLOOKUP($AE1088,ﾚｰｻﾞOP,30,0))</f>
        <v>　</v>
      </c>
      <c r="DB1088" s="369"/>
      <c r="DC1088" s="155" t="str">
        <f>IF($AE1088=0,"　",VLOOKUP($AE1088,ﾚｰｻﾞOP,31,0))</f>
        <v>　</v>
      </c>
      <c r="DD1088" s="367"/>
      <c r="DE1088" s="374">
        <f>IF(AG1088=1,1,0)</f>
        <v>0</v>
      </c>
      <c r="DF1088" s="373"/>
      <c r="DG1088" s="818">
        <f t="shared" si="2793"/>
        <v>0</v>
      </c>
      <c r="DH1088" s="372"/>
      <c r="DI1088" s="267">
        <f t="shared" si="2787"/>
        <v>0</v>
      </c>
      <c r="DJ1088" s="373"/>
      <c r="DK1088" s="374">
        <f t="shared" si="2797"/>
        <v>0</v>
      </c>
      <c r="DL1088" s="373"/>
      <c r="DM1088" s="375">
        <f t="shared" si="2798"/>
        <v>0</v>
      </c>
      <c r="DN1088" s="373"/>
      <c r="DO1088" s="155">
        <f t="shared" si="2799"/>
        <v>0</v>
      </c>
      <c r="DP1088" s="372"/>
      <c r="DQ1088" s="155">
        <f t="shared" si="2800"/>
        <v>0</v>
      </c>
      <c r="DR1088" s="373"/>
      <c r="DS1088" s="155">
        <f t="shared" si="2801"/>
        <v>0</v>
      </c>
      <c r="DT1088" s="372"/>
      <c r="DU1088" s="155">
        <f t="shared" si="2802"/>
        <v>0</v>
      </c>
      <c r="DV1088" s="373"/>
      <c r="DW1088" s="4891">
        <f t="shared" si="2805"/>
        <v>0</v>
      </c>
      <c r="DX1088" s="372"/>
      <c r="DY1088" s="154">
        <f t="shared" si="2803"/>
        <v>0</v>
      </c>
      <c r="DZ1088" s="373"/>
      <c r="EA1088" s="154">
        <f t="shared" si="2789"/>
        <v>0</v>
      </c>
      <c r="EB1088" s="373"/>
      <c r="EC1088" s="269">
        <f t="shared" si="2790"/>
        <v>0</v>
      </c>
      <c r="ED1088" s="376"/>
      <c r="EE1088" s="6971">
        <f>IF(AV1088=0,0,1)</f>
        <v>0</v>
      </c>
      <c r="EF1088" s="377"/>
      <c r="EG1088" s="273"/>
      <c r="EH1088" s="274"/>
      <c r="EI1088" s="275"/>
      <c r="EJ1088" s="276"/>
      <c r="EK1088" s="275"/>
      <c r="EL1088" s="277"/>
      <c r="EM1088" s="278" t="str">
        <f t="shared" si="2792"/>
        <v xml:space="preserve"> </v>
      </c>
      <c r="EN1088" s="372"/>
      <c r="EO1088" s="155">
        <f t="shared" si="2804"/>
        <v>0</v>
      </c>
      <c r="EP1088" s="373"/>
      <c r="ER1088" s="194"/>
      <c r="ET1088" s="154" t="str">
        <f t="shared" si="2596"/>
        <v>　</v>
      </c>
      <c r="EU1088" s="373"/>
      <c r="EV1088" s="154" t="str">
        <f>IF($AE1088=0,"　",VLOOKUP($AE1088,ﾚｰｻﾞOP,60,0))</f>
        <v>　</v>
      </c>
      <c r="EW1088" s="373"/>
      <c r="EX1088" s="154"/>
      <c r="EY1088" s="367"/>
      <c r="EZ1088" s="154"/>
      <c r="FA1088" s="367"/>
      <c r="FB1088" s="154"/>
      <c r="FC1088" s="367"/>
      <c r="FD1088" s="154"/>
      <c r="FE1088" s="367"/>
      <c r="FF1088" s="155"/>
      <c r="FG1088" s="367"/>
      <c r="FH1088" s="154"/>
      <c r="FI1088" s="367"/>
      <c r="FJ1088" s="154" t="str">
        <f>IF($AE1088=0,"　",VLOOKUP($AE1088,ﾚｰｻﾞOP,67,0))</f>
        <v>　</v>
      </c>
      <c r="FK1088" s="373"/>
      <c r="FL1088" s="155" t="str">
        <f>IF($AE1088=0,"　",VLOOKUP($AE1088,ﾚｰｻﾞOP,68,0))</f>
        <v>　</v>
      </c>
      <c r="FM1088" s="279"/>
      <c r="FN1088" s="1184"/>
      <c r="FO1088" s="280"/>
      <c r="FP1088" s="281"/>
      <c r="FQ1088" s="282"/>
      <c r="FS1088" s="281"/>
      <c r="FT1088" s="282"/>
    </row>
    <row r="1089" spans="1:176" ht="18.600000000000001" customHeight="1">
      <c r="A1089" s="228">
        <f t="shared" si="2753"/>
        <v>1079</v>
      </c>
      <c r="B1089" s="343" t="str">
        <f t="shared" si="2794"/>
        <v>　</v>
      </c>
      <c r="C1089" s="6242"/>
      <c r="D1089" s="1261"/>
      <c r="E1089" s="1262"/>
      <c r="F1089" s="1564"/>
      <c r="G1089" s="1263"/>
      <c r="H1089" s="1330"/>
      <c r="I1089" s="1264"/>
      <c r="J1089" s="1264"/>
      <c r="K1089" s="599"/>
      <c r="L1089" s="600"/>
      <c r="M1089" s="354"/>
      <c r="N1089" s="353"/>
      <c r="O1089" s="354"/>
      <c r="P1089" s="353"/>
      <c r="Q1089" s="354"/>
      <c r="R1089" s="353"/>
      <c r="S1089" s="354"/>
      <c r="T1089" s="353"/>
      <c r="U1089" s="6277"/>
      <c r="V1089" s="353"/>
      <c r="W1089" s="356"/>
      <c r="X1089" s="357"/>
      <c r="Y1089" s="979"/>
      <c r="Z1089" s="979"/>
      <c r="AA1089" s="602"/>
      <c r="AB1089" s="979"/>
      <c r="AC1089" s="602"/>
      <c r="AD1089" s="361"/>
      <c r="AE1089" s="362"/>
      <c r="AF1089" s="363" t="str">
        <f>IF($AE1089=0,"　",VLOOKUP($AE1089,ﾚｰｻﾞOP,69,0))</f>
        <v>　</v>
      </c>
      <c r="AG1089" s="364"/>
      <c r="AH1089" s="364"/>
      <c r="AI1089" s="364"/>
      <c r="AJ1089" s="364"/>
      <c r="AK1089" s="364"/>
      <c r="AL1089" s="364"/>
      <c r="AM1089" s="364"/>
      <c r="AN1089" s="364"/>
      <c r="AO1089" s="364"/>
      <c r="AP1089" s="363"/>
      <c r="AQ1089" s="255"/>
      <c r="AR1089" s="255"/>
      <c r="AS1089" s="255"/>
      <c r="AT1089" s="255"/>
      <c r="AU1089" s="2843">
        <f t="shared" si="2795"/>
        <v>0</v>
      </c>
      <c r="AV1089" s="4008">
        <f t="shared" si="2796"/>
        <v>0</v>
      </c>
      <c r="AW1089" s="590" t="str">
        <f t="shared" si="2599"/>
        <v>　</v>
      </c>
      <c r="AX1089" s="369"/>
      <c r="AY1089" s="154" t="str">
        <f>IF($AE1089=0,"　",VLOOKUP($AE1089,ﾚｰｻﾞOP,6,0))</f>
        <v>　</v>
      </c>
      <c r="AZ1089" s="367"/>
      <c r="BA1089" s="154" t="str">
        <f t="shared" si="2619"/>
        <v>　</v>
      </c>
      <c r="BB1089" s="367"/>
      <c r="BC1089" s="368" t="str">
        <f>IF($AE1089=0,"　",VLOOKUP($AE1089,ﾚｰｻﾞOP,8,0))</f>
        <v>　</v>
      </c>
      <c r="BD1089" s="369"/>
      <c r="BE1089" s="4599" t="str">
        <f>IF($AE1089=0,"　",VLOOKUP($AE1089,ﾚｰｻﾞOP,9,0))</f>
        <v>　</v>
      </c>
      <c r="BF1089" s="367"/>
      <c r="BG1089" s="368" t="str">
        <f>IF($AE1089=0,"　",VLOOKUP($AE1089,ﾚｰｻﾞOP,10,0))</f>
        <v>　</v>
      </c>
      <c r="BH1089" s="367"/>
      <c r="BI1089" s="154" t="str">
        <f>IF($AE1089=0,"　",VLOOKUP($AE1089,ﾚｰｻﾞOP,11,0))</f>
        <v>　</v>
      </c>
      <c r="BJ1089" s="367"/>
      <c r="BK1089" s="154" t="str">
        <f>IF($AE1089=0,"　",VLOOKUP($AE1089,ﾚｰｻﾞOP,57,0))</f>
        <v>　</v>
      </c>
      <c r="BL1089" s="367"/>
      <c r="BM1089" s="154" t="str">
        <f>IF($AE1089=0,"　",VLOOKUP($AE1089,ﾚｰｻﾞOP,58,0))</f>
        <v>　</v>
      </c>
      <c r="BN1089" s="367"/>
      <c r="BO1089" s="155" t="str">
        <f>IF($AE1089=0,"　",VLOOKUP($AE1089,ﾚｰｻﾞOP,59,0))</f>
        <v>　</v>
      </c>
      <c r="BP1089" s="367"/>
      <c r="BQ1089" s="154" t="str">
        <f>IF($AE1089=0,"　",VLOOKUP($AE1089,ﾚｰｻﾞOP,12,0))</f>
        <v>　</v>
      </c>
      <c r="BR1089" s="369"/>
      <c r="BS1089" s="154" t="str">
        <f>IF($AE1089=0,"　",VLOOKUP($AE1089,ﾚｰｻﾞOP,13,0))</f>
        <v>　</v>
      </c>
      <c r="BT1089" s="369"/>
      <c r="BU1089" s="154" t="str">
        <f>IF($AE1089=0,"　",VLOOKUP($AE1089,ﾚｰｻﾞOP,14,0))</f>
        <v>　</v>
      </c>
      <c r="BV1089" s="369"/>
      <c r="BW1089" s="154" t="str">
        <f>IF($AE1089=0,"　",VLOOKUP($AE1089,ﾚｰｻﾞOP,15,0))</f>
        <v>　</v>
      </c>
      <c r="BX1089" s="367"/>
      <c r="BY1089" s="154" t="str">
        <f>IF($AE1089=0,"　",VLOOKUP($AE1089,ﾚｰｻﾞOP,16,0))</f>
        <v>　</v>
      </c>
      <c r="BZ1089" s="369"/>
      <c r="CA1089" s="154" t="str">
        <f>IF($AE1089=0,"　",VLOOKUP($AE1089,ﾚｰｻﾞOP,17,0))</f>
        <v>　</v>
      </c>
      <c r="CB1089" s="367"/>
      <c r="CC1089" s="154" t="str">
        <f>IF($AE1089=0,"　",VLOOKUP($AE1089,ﾚｰｻﾞOP,18,0))</f>
        <v>　</v>
      </c>
      <c r="CD1089" s="367"/>
      <c r="CE1089" s="2850" t="str">
        <f>IF($AE1089=0,"　",VLOOKUP($AE1089,ﾚｰｻﾞOP,19,0))</f>
        <v>　</v>
      </c>
      <c r="CF1089" s="2846"/>
      <c r="CG1089" s="2855" t="str">
        <f>IF($AE1089=0,"　",VLOOKUP($AE1089,ﾚｰｻﾞOP,20,0))</f>
        <v>　</v>
      </c>
      <c r="CH1089" s="2851"/>
      <c r="CI1089" s="2850" t="str">
        <f>IF($AE1089=0,"　",VLOOKUP($AE1089,ﾚｰｻﾞOP,21,0))</f>
        <v>　</v>
      </c>
      <c r="CJ1089" s="2846"/>
      <c r="CK1089" s="2850" t="str">
        <f>IF($AE1089=0,"　",VLOOKUP($AE1089,ﾚｰｻﾞOP,22,0))</f>
        <v>　</v>
      </c>
      <c r="CL1089" s="2851"/>
      <c r="CM1089" s="2850" t="str">
        <f>IF($AE1089=0,"　",VLOOKUP($AE1089,ﾚｰｻﾞOP,23,0))</f>
        <v>　</v>
      </c>
      <c r="CN1089" s="2851"/>
      <c r="CO1089" s="2855" t="str">
        <f>IF($AE1089=0,"　",VLOOKUP($AE1089,ﾚｰｻﾞOP,24,0))</f>
        <v>　</v>
      </c>
      <c r="CP1089" s="2851"/>
      <c r="CQ1089" s="2855" t="str">
        <f>IF($AE1089=0,"　",VLOOKUP($AE1089,ﾚｰｻﾞOP,25,0))</f>
        <v>　</v>
      </c>
      <c r="CR1089" s="2851"/>
      <c r="CS1089" s="2850" t="str">
        <f>IF($AE1089=0,"　",VLOOKUP($AE1089,ﾚｰｻﾞOP,26,0))</f>
        <v>　</v>
      </c>
      <c r="CT1089" s="2851"/>
      <c r="CU1089" s="2855"/>
      <c r="CV1089" s="2851"/>
      <c r="CW1089" s="2850" t="str">
        <f>IF($AE1089=0,"　",VLOOKUP($AE1089,ﾚｰｻﾞOP,28,0))</f>
        <v>　</v>
      </c>
      <c r="CX1089" s="2851"/>
      <c r="CY1089" s="2855" t="str">
        <f>IF($AE1089=0,"　",VLOOKUP($AE1089,ﾚｰｻﾞOP,29,0))</f>
        <v>　</v>
      </c>
      <c r="CZ1089" s="2851"/>
      <c r="DA1089" s="154" t="str">
        <f>IF($AE1089=0,"　",VLOOKUP($AE1089,ﾚｰｻﾞOP,30,0))</f>
        <v>　</v>
      </c>
      <c r="DB1089" s="369"/>
      <c r="DC1089" s="155" t="str">
        <f>IF($AE1089=0,"　",VLOOKUP($AE1089,ﾚｰｻﾞOP,31,0))</f>
        <v>　</v>
      </c>
      <c r="DD1089" s="367"/>
      <c r="DE1089" s="374">
        <f>IF(AG1089=1,1,0)</f>
        <v>0</v>
      </c>
      <c r="DF1089" s="373"/>
      <c r="DG1089" s="818">
        <f t="shared" si="2793"/>
        <v>0</v>
      </c>
      <c r="DH1089" s="372"/>
      <c r="DI1089" s="267">
        <f t="shared" si="2787"/>
        <v>0</v>
      </c>
      <c r="DJ1089" s="373"/>
      <c r="DK1089" s="374">
        <f t="shared" si="2797"/>
        <v>0</v>
      </c>
      <c r="DL1089" s="373"/>
      <c r="DM1089" s="375">
        <f t="shared" si="2798"/>
        <v>0</v>
      </c>
      <c r="DN1089" s="373"/>
      <c r="DO1089" s="155">
        <f t="shared" si="2799"/>
        <v>0</v>
      </c>
      <c r="DP1089" s="372"/>
      <c r="DQ1089" s="155">
        <f t="shared" si="2800"/>
        <v>0</v>
      </c>
      <c r="DR1089" s="373"/>
      <c r="DS1089" s="155">
        <f t="shared" si="2801"/>
        <v>0</v>
      </c>
      <c r="DT1089" s="372"/>
      <c r="DU1089" s="155">
        <f t="shared" si="2802"/>
        <v>0</v>
      </c>
      <c r="DV1089" s="373"/>
      <c r="DW1089" s="4891">
        <f>IF(AN1089=1,1,0)</f>
        <v>0</v>
      </c>
      <c r="DX1089" s="372"/>
      <c r="DY1089" s="154">
        <f t="shared" si="2803"/>
        <v>0</v>
      </c>
      <c r="DZ1089" s="373"/>
      <c r="EA1089" s="154">
        <f t="shared" si="2789"/>
        <v>0</v>
      </c>
      <c r="EB1089" s="373"/>
      <c r="EC1089" s="269">
        <f t="shared" si="2790"/>
        <v>0</v>
      </c>
      <c r="ED1089" s="376"/>
      <c r="EE1089" s="822">
        <f>IF(AV1089=0,0,1)</f>
        <v>0</v>
      </c>
      <c r="EF1089" s="377"/>
      <c r="EG1089" s="273"/>
      <c r="EH1089" s="274"/>
      <c r="EI1089" s="275"/>
      <c r="EJ1089" s="276"/>
      <c r="EK1089" s="275"/>
      <c r="EL1089" s="277"/>
      <c r="EM1089" s="278" t="str">
        <f t="shared" si="2792"/>
        <v xml:space="preserve"> </v>
      </c>
      <c r="EN1089" s="372"/>
      <c r="EO1089" s="155">
        <f t="shared" si="2804"/>
        <v>0</v>
      </c>
      <c r="EP1089" s="373"/>
      <c r="ER1089" s="194"/>
      <c r="ET1089" s="154" t="str">
        <f>IF($AE1089=0,"　",VLOOKUP($AE1089,ﾚｰｻﾞOP,60,0))</f>
        <v>　</v>
      </c>
      <c r="EU1089" s="373"/>
      <c r="EV1089" s="154" t="str">
        <f>IF($AE1089=0,"　",VLOOKUP($AE1089,ﾚｰｻﾞOP,60,0))</f>
        <v>　</v>
      </c>
      <c r="EW1089" s="373"/>
      <c r="EX1089" s="154"/>
      <c r="EY1089" s="367"/>
      <c r="EZ1089" s="154"/>
      <c r="FA1089" s="367"/>
      <c r="FB1089" s="154"/>
      <c r="FC1089" s="367"/>
      <c r="FD1089" s="154"/>
      <c r="FE1089" s="367"/>
      <c r="FF1089" s="155"/>
      <c r="FG1089" s="367"/>
      <c r="FH1089" s="154"/>
      <c r="FI1089" s="367"/>
      <c r="FJ1089" s="154" t="str">
        <f>IF($AE1089=0,"　",VLOOKUP($AE1089,ﾚｰｻﾞOP,67,0))</f>
        <v>　</v>
      </c>
      <c r="FK1089" s="373"/>
      <c r="FL1089" s="155" t="str">
        <f>IF($AE1089=0,"　",VLOOKUP($AE1089,ﾚｰｻﾞOP,68,0))</f>
        <v>　</v>
      </c>
      <c r="FM1089" s="279"/>
      <c r="FN1089" s="1184"/>
      <c r="FO1089" s="280"/>
      <c r="FP1089" s="281"/>
      <c r="FQ1089" s="282"/>
      <c r="FS1089" s="281"/>
      <c r="FT1089" s="282"/>
    </row>
    <row r="1090" spans="1:176" ht="18.600000000000001" customHeight="1">
      <c r="A1090" s="228">
        <f t="shared" si="2753"/>
        <v>1080</v>
      </c>
      <c r="B1090" s="343" t="str">
        <f t="shared" si="2794"/>
        <v>　</v>
      </c>
      <c r="C1090" s="6242"/>
      <c r="D1090" s="1261"/>
      <c r="E1090" s="1262"/>
      <c r="F1090" s="3701"/>
      <c r="G1090" s="1263"/>
      <c r="H1090" s="1330"/>
      <c r="I1090" s="1264"/>
      <c r="J1090" s="1264"/>
      <c r="K1090" s="599"/>
      <c r="L1090" s="600"/>
      <c r="M1090" s="354"/>
      <c r="N1090" s="353"/>
      <c r="O1090" s="354"/>
      <c r="P1090" s="353"/>
      <c r="Q1090" s="354"/>
      <c r="R1090" s="353"/>
      <c r="S1090" s="354"/>
      <c r="T1090" s="353"/>
      <c r="U1090" s="6288"/>
      <c r="V1090" s="353"/>
      <c r="W1090" s="356"/>
      <c r="X1090" s="357"/>
      <c r="Y1090" s="979"/>
      <c r="Z1090" s="979"/>
      <c r="AA1090" s="602"/>
      <c r="AB1090" s="979"/>
      <c r="AC1090" s="602"/>
      <c r="AD1090" s="361"/>
      <c r="AE1090" s="362"/>
      <c r="AF1090" s="363" t="str">
        <f t="shared" si="1081"/>
        <v>　</v>
      </c>
      <c r="AG1090" s="364"/>
      <c r="AH1090" s="364"/>
      <c r="AI1090" s="364"/>
      <c r="AJ1090" s="364"/>
      <c r="AK1090" s="364"/>
      <c r="AL1090" s="364"/>
      <c r="AM1090" s="364"/>
      <c r="AN1090" s="364"/>
      <c r="AO1090" s="364"/>
      <c r="AP1090" s="363"/>
      <c r="AQ1090" s="255"/>
      <c r="AR1090" s="255"/>
      <c r="AS1090" s="255"/>
      <c r="AT1090" s="255"/>
      <c r="AU1090" s="2843">
        <f t="shared" si="2795"/>
        <v>0</v>
      </c>
      <c r="AV1090" s="4008">
        <f t="shared" si="2796"/>
        <v>0</v>
      </c>
      <c r="AW1090" s="590" t="str">
        <f t="shared" si="2599"/>
        <v>　</v>
      </c>
      <c r="AX1090" s="369"/>
      <c r="AY1090" s="154" t="str">
        <f t="shared" si="2618"/>
        <v>　</v>
      </c>
      <c r="AZ1090" s="367"/>
      <c r="BA1090" s="154" t="str">
        <f t="shared" si="2619"/>
        <v>　</v>
      </c>
      <c r="BB1090" s="367"/>
      <c r="BC1090" s="368" t="str">
        <f>IF($AE1090=0,"　",VLOOKUP($AE1090,ﾚｰｻﾞOP,8,0))</f>
        <v>　</v>
      </c>
      <c r="BD1090" s="369"/>
      <c r="BE1090" s="4599" t="str">
        <f>IF($AE1090=0,"　",VLOOKUP($AE1090,ﾚｰｻﾞOP,9,0))</f>
        <v>　</v>
      </c>
      <c r="BF1090" s="367"/>
      <c r="BG1090" s="368" t="str">
        <f t="shared" si="2602"/>
        <v>　</v>
      </c>
      <c r="BH1090" s="367"/>
      <c r="BI1090" s="154" t="str">
        <f t="shared" si="2576"/>
        <v>　</v>
      </c>
      <c r="BJ1090" s="367"/>
      <c r="BK1090" s="154" t="str">
        <f t="shared" si="1417"/>
        <v>　</v>
      </c>
      <c r="BL1090" s="367"/>
      <c r="BM1090" s="154" t="str">
        <f t="shared" si="1418"/>
        <v>　</v>
      </c>
      <c r="BN1090" s="367"/>
      <c r="BO1090" s="155" t="str">
        <f t="shared" si="2577"/>
        <v>　</v>
      </c>
      <c r="BP1090" s="367"/>
      <c r="BQ1090" s="154" t="str">
        <f t="shared" si="2578"/>
        <v>　</v>
      </c>
      <c r="BR1090" s="369"/>
      <c r="BS1090" s="154" t="str">
        <f t="shared" si="1420"/>
        <v>　</v>
      </c>
      <c r="BT1090" s="369"/>
      <c r="BU1090" s="154" t="str">
        <f t="shared" si="1421"/>
        <v>　</v>
      </c>
      <c r="BV1090" s="369"/>
      <c r="BW1090" s="154" t="str">
        <f t="shared" si="1422"/>
        <v>　</v>
      </c>
      <c r="BX1090" s="367"/>
      <c r="BY1090" s="154" t="str">
        <f t="shared" si="1423"/>
        <v>　</v>
      </c>
      <c r="BZ1090" s="369"/>
      <c r="CA1090" s="154" t="str">
        <f t="shared" si="1424"/>
        <v>　</v>
      </c>
      <c r="CB1090" s="367"/>
      <c r="CC1090" s="154" t="str">
        <f t="shared" si="1425"/>
        <v>　</v>
      </c>
      <c r="CD1090" s="367"/>
      <c r="CE1090" s="154" t="str">
        <f t="shared" si="2579"/>
        <v>　</v>
      </c>
      <c r="CF1090" s="369"/>
      <c r="CG1090" s="155" t="str">
        <f t="shared" si="2580"/>
        <v>　</v>
      </c>
      <c r="CH1090" s="367"/>
      <c r="CI1090" s="154" t="str">
        <f t="shared" si="1092"/>
        <v>　</v>
      </c>
      <c r="CJ1090" s="369"/>
      <c r="CK1090" s="154" t="str">
        <f t="shared" si="1093"/>
        <v>　</v>
      </c>
      <c r="CL1090" s="367"/>
      <c r="CM1090" s="154" t="str">
        <f t="shared" si="2581"/>
        <v>　</v>
      </c>
      <c r="CN1090" s="367"/>
      <c r="CO1090" s="155" t="str">
        <f t="shared" si="1094"/>
        <v>　</v>
      </c>
      <c r="CP1090" s="367"/>
      <c r="CQ1090" s="155" t="str">
        <f t="shared" si="1095"/>
        <v>　</v>
      </c>
      <c r="CR1090" s="367"/>
      <c r="CS1090" s="154" t="str">
        <f t="shared" si="2582"/>
        <v>　</v>
      </c>
      <c r="CT1090" s="367"/>
      <c r="CU1090" s="155"/>
      <c r="CV1090" s="367"/>
      <c r="CW1090" s="154" t="str">
        <f t="shared" si="2583"/>
        <v>　</v>
      </c>
      <c r="CX1090" s="367"/>
      <c r="CY1090" s="155" t="str">
        <f t="shared" si="1096"/>
        <v>　</v>
      </c>
      <c r="CZ1090" s="367"/>
      <c r="DA1090" s="154" t="str">
        <f t="shared" si="2584"/>
        <v>　</v>
      </c>
      <c r="DB1090" s="369"/>
      <c r="DC1090" s="155" t="str">
        <f t="shared" si="1097"/>
        <v>　</v>
      </c>
      <c r="DD1090" s="367"/>
      <c r="DE1090" s="374">
        <f t="shared" ref="DE1090:DE1107" si="2806">IF(AG1090=1,1,0)</f>
        <v>0</v>
      </c>
      <c r="DF1090" s="373"/>
      <c r="DG1090" s="818">
        <f t="shared" si="2793"/>
        <v>0</v>
      </c>
      <c r="DH1090" s="372"/>
      <c r="DI1090" s="267">
        <f t="shared" ref="DI1090:DI1111" si="2807">IF(AG1090=1,1,0)</f>
        <v>0</v>
      </c>
      <c r="DJ1090" s="373"/>
      <c r="DK1090" s="374">
        <f t="shared" si="2797"/>
        <v>0</v>
      </c>
      <c r="DL1090" s="373"/>
      <c r="DM1090" s="375">
        <f t="shared" si="2798"/>
        <v>0</v>
      </c>
      <c r="DN1090" s="373"/>
      <c r="DO1090" s="155">
        <f t="shared" si="2799"/>
        <v>0</v>
      </c>
      <c r="DP1090" s="372"/>
      <c r="DQ1090" s="155">
        <f t="shared" si="2800"/>
        <v>0</v>
      </c>
      <c r="DR1090" s="373"/>
      <c r="DS1090" s="155">
        <f t="shared" si="2801"/>
        <v>0</v>
      </c>
      <c r="DT1090" s="372"/>
      <c r="DU1090" s="155">
        <f t="shared" si="2802"/>
        <v>0</v>
      </c>
      <c r="DV1090" s="373"/>
      <c r="DW1090" s="4891">
        <f t="shared" ref="DW1090:DW1101" si="2808">IF(AN1090=1,1,0)</f>
        <v>0</v>
      </c>
      <c r="DX1090" s="372"/>
      <c r="DY1090" s="154">
        <f t="shared" si="2803"/>
        <v>0</v>
      </c>
      <c r="DZ1090" s="373"/>
      <c r="EA1090" s="154">
        <f t="shared" ref="EA1090:EA1111" si="2809">IF(AP1090=1,1,0)</f>
        <v>0</v>
      </c>
      <c r="EB1090" s="373"/>
      <c r="EC1090" s="269">
        <f t="shared" ref="EC1090:EC1111" si="2810">IF(AQ1090=1,1,0)</f>
        <v>0</v>
      </c>
      <c r="ED1090" s="376"/>
      <c r="EE1090" s="822">
        <f t="shared" ref="EE1090:EE1107" si="2811">IF(AV1090=0,0,1)</f>
        <v>0</v>
      </c>
      <c r="EF1090" s="377"/>
      <c r="EG1090" s="273"/>
      <c r="EH1090" s="274"/>
      <c r="EI1090" s="275"/>
      <c r="EJ1090" s="276"/>
      <c r="EK1090" s="275"/>
      <c r="EL1090" s="277"/>
      <c r="EM1090" s="278" t="str">
        <f t="shared" ref="EM1090:EM1111" si="2812">IF(CE1090="-"," ",IF(AR1090=1,1," "))</f>
        <v xml:space="preserve"> </v>
      </c>
      <c r="EN1090" s="372"/>
      <c r="EO1090" s="155">
        <f t="shared" si="2804"/>
        <v>0</v>
      </c>
      <c r="EP1090" s="373"/>
      <c r="ER1090" s="194"/>
      <c r="ET1090" s="154" t="str">
        <f t="shared" si="2596"/>
        <v>　</v>
      </c>
      <c r="EU1090" s="373"/>
      <c r="EV1090" s="154" t="str">
        <f t="shared" si="2597"/>
        <v>　</v>
      </c>
      <c r="EW1090" s="373"/>
      <c r="EX1090" s="154"/>
      <c r="EY1090" s="367"/>
      <c r="EZ1090" s="154"/>
      <c r="FA1090" s="367"/>
      <c r="FB1090" s="154"/>
      <c r="FC1090" s="367"/>
      <c r="FD1090" s="154"/>
      <c r="FE1090" s="367"/>
      <c r="FF1090" s="155"/>
      <c r="FG1090" s="367"/>
      <c r="FH1090" s="154"/>
      <c r="FI1090" s="367"/>
      <c r="FJ1090" s="154" t="str">
        <f t="shared" si="1662"/>
        <v>　</v>
      </c>
      <c r="FK1090" s="373"/>
      <c r="FL1090" s="155" t="str">
        <f t="shared" si="2598"/>
        <v>　</v>
      </c>
      <c r="FM1090" s="279"/>
      <c r="FN1090" s="1184"/>
      <c r="FO1090" s="280"/>
      <c r="FP1090" s="281"/>
      <c r="FQ1090" s="282"/>
      <c r="FS1090" s="281"/>
      <c r="FT1090" s="282"/>
    </row>
    <row r="1091" spans="1:176" ht="18.600000000000001" customHeight="1">
      <c r="A1091" s="228">
        <f t="shared" si="2753"/>
        <v>1081</v>
      </c>
      <c r="B1091" s="343" t="str">
        <f t="shared" si="2794"/>
        <v>　</v>
      </c>
      <c r="C1091" s="6242"/>
      <c r="D1091" s="1261"/>
      <c r="E1091" s="1262"/>
      <c r="F1091" s="3701"/>
      <c r="G1091" s="1263"/>
      <c r="H1091" s="1330"/>
      <c r="I1091" s="1264"/>
      <c r="J1091" s="1264"/>
      <c r="K1091" s="599"/>
      <c r="L1091" s="600"/>
      <c r="M1091" s="354"/>
      <c r="N1091" s="353"/>
      <c r="O1091" s="354"/>
      <c r="P1091" s="353"/>
      <c r="Q1091" s="354"/>
      <c r="R1091" s="353"/>
      <c r="S1091" s="354"/>
      <c r="T1091" s="353"/>
      <c r="U1091" s="355"/>
      <c r="V1091" s="353"/>
      <c r="W1091" s="356"/>
      <c r="X1091" s="357"/>
      <c r="Y1091" s="979"/>
      <c r="Z1091" s="979"/>
      <c r="AA1091" s="602"/>
      <c r="AB1091" s="979"/>
      <c r="AC1091" s="602"/>
      <c r="AD1091" s="361"/>
      <c r="AE1091" s="362"/>
      <c r="AF1091" s="363" t="str">
        <f t="shared" si="1081"/>
        <v>　</v>
      </c>
      <c r="AG1091" s="364"/>
      <c r="AH1091" s="364"/>
      <c r="AI1091" s="364"/>
      <c r="AJ1091" s="364"/>
      <c r="AK1091" s="364"/>
      <c r="AL1091" s="364"/>
      <c r="AM1091" s="364"/>
      <c r="AN1091" s="364"/>
      <c r="AO1091" s="364"/>
      <c r="AP1091" s="363"/>
      <c r="AQ1091" s="255"/>
      <c r="AR1091" s="255"/>
      <c r="AS1091" s="255"/>
      <c r="AT1091" s="255"/>
      <c r="AU1091" s="2843">
        <f t="shared" si="2795"/>
        <v>0</v>
      </c>
      <c r="AV1091" s="4008">
        <f t="shared" si="2796"/>
        <v>0</v>
      </c>
      <c r="AW1091" s="590" t="str">
        <f t="shared" si="2599"/>
        <v>　</v>
      </c>
      <c r="AX1091" s="369"/>
      <c r="AY1091" s="154" t="str">
        <f t="shared" si="2618"/>
        <v>　</v>
      </c>
      <c r="AZ1091" s="367"/>
      <c r="BA1091" s="154" t="str">
        <f t="shared" si="2619"/>
        <v>　</v>
      </c>
      <c r="BB1091" s="367"/>
      <c r="BC1091" s="368" t="str">
        <f t="shared" si="2600"/>
        <v>　</v>
      </c>
      <c r="BD1091" s="369"/>
      <c r="BE1091" s="4599" t="str">
        <f t="shared" si="2601"/>
        <v>　</v>
      </c>
      <c r="BF1091" s="367"/>
      <c r="BG1091" s="368" t="str">
        <f t="shared" si="2602"/>
        <v>　</v>
      </c>
      <c r="BH1091" s="367"/>
      <c r="BI1091" s="154" t="str">
        <f t="shared" si="2576"/>
        <v>　</v>
      </c>
      <c r="BJ1091" s="367"/>
      <c r="BK1091" s="154" t="str">
        <f t="shared" si="1417"/>
        <v>　</v>
      </c>
      <c r="BL1091" s="367"/>
      <c r="BM1091" s="154" t="str">
        <f t="shared" si="1418"/>
        <v>　</v>
      </c>
      <c r="BN1091" s="367"/>
      <c r="BO1091" s="155" t="str">
        <f t="shared" si="2577"/>
        <v>　</v>
      </c>
      <c r="BP1091" s="367"/>
      <c r="BQ1091" s="154" t="str">
        <f t="shared" si="2578"/>
        <v>　</v>
      </c>
      <c r="BR1091" s="369"/>
      <c r="BS1091" s="154" t="str">
        <f t="shared" si="1420"/>
        <v>　</v>
      </c>
      <c r="BT1091" s="369"/>
      <c r="BU1091" s="154" t="str">
        <f t="shared" si="1421"/>
        <v>　</v>
      </c>
      <c r="BV1091" s="369"/>
      <c r="BW1091" s="154" t="str">
        <f t="shared" si="1422"/>
        <v>　</v>
      </c>
      <c r="BX1091" s="367"/>
      <c r="BY1091" s="154" t="str">
        <f t="shared" si="1423"/>
        <v>　</v>
      </c>
      <c r="BZ1091" s="369"/>
      <c r="CA1091" s="154" t="str">
        <f t="shared" si="1424"/>
        <v>　</v>
      </c>
      <c r="CB1091" s="367"/>
      <c r="CC1091" s="154" t="str">
        <f t="shared" si="1425"/>
        <v>　</v>
      </c>
      <c r="CD1091" s="367"/>
      <c r="CE1091" s="154" t="str">
        <f t="shared" si="2579"/>
        <v>　</v>
      </c>
      <c r="CF1091" s="369"/>
      <c r="CG1091" s="155" t="str">
        <f t="shared" si="2580"/>
        <v>　</v>
      </c>
      <c r="CH1091" s="367"/>
      <c r="CI1091" s="154" t="str">
        <f t="shared" si="1092"/>
        <v>　</v>
      </c>
      <c r="CJ1091" s="369"/>
      <c r="CK1091" s="154" t="str">
        <f t="shared" si="1093"/>
        <v>　</v>
      </c>
      <c r="CL1091" s="367"/>
      <c r="CM1091" s="154" t="str">
        <f t="shared" si="2581"/>
        <v>　</v>
      </c>
      <c r="CN1091" s="367"/>
      <c r="CO1091" s="155" t="str">
        <f t="shared" si="1094"/>
        <v>　</v>
      </c>
      <c r="CP1091" s="367"/>
      <c r="CQ1091" s="155" t="str">
        <f t="shared" si="1095"/>
        <v>　</v>
      </c>
      <c r="CR1091" s="367"/>
      <c r="CS1091" s="154" t="str">
        <f t="shared" si="2582"/>
        <v>　</v>
      </c>
      <c r="CT1091" s="367"/>
      <c r="CU1091" s="155"/>
      <c r="CV1091" s="367"/>
      <c r="CW1091" s="154" t="str">
        <f t="shared" si="2583"/>
        <v>　</v>
      </c>
      <c r="CX1091" s="367"/>
      <c r="CY1091" s="155" t="str">
        <f t="shared" si="1096"/>
        <v>　</v>
      </c>
      <c r="CZ1091" s="367"/>
      <c r="DA1091" s="154" t="str">
        <f t="shared" si="2584"/>
        <v>　</v>
      </c>
      <c r="DB1091" s="369"/>
      <c r="DC1091" s="155" t="str">
        <f t="shared" si="1097"/>
        <v>　</v>
      </c>
      <c r="DD1091" s="367"/>
      <c r="DE1091" s="374">
        <f t="shared" si="2806"/>
        <v>0</v>
      </c>
      <c r="DF1091" s="373"/>
      <c r="DG1091" s="818">
        <f t="shared" ref="DG1091:DG1112" si="2813">IF(AH1091=1,1,0)</f>
        <v>0</v>
      </c>
      <c r="DH1091" s="372"/>
      <c r="DI1091" s="267">
        <f t="shared" si="2807"/>
        <v>0</v>
      </c>
      <c r="DJ1091" s="373"/>
      <c r="DK1091" s="374">
        <f t="shared" si="2797"/>
        <v>0</v>
      </c>
      <c r="DL1091" s="373"/>
      <c r="DM1091" s="375">
        <f t="shared" si="2798"/>
        <v>0</v>
      </c>
      <c r="DN1091" s="373"/>
      <c r="DO1091" s="155">
        <f t="shared" si="2799"/>
        <v>0</v>
      </c>
      <c r="DP1091" s="372"/>
      <c r="DQ1091" s="155">
        <f t="shared" si="2800"/>
        <v>0</v>
      </c>
      <c r="DR1091" s="373"/>
      <c r="DS1091" s="155">
        <f t="shared" si="2801"/>
        <v>0</v>
      </c>
      <c r="DT1091" s="372"/>
      <c r="DU1091" s="155">
        <f t="shared" si="2802"/>
        <v>0</v>
      </c>
      <c r="DV1091" s="373"/>
      <c r="DW1091" s="4891">
        <f t="shared" si="2808"/>
        <v>0</v>
      </c>
      <c r="DX1091" s="372"/>
      <c r="DY1091" s="154">
        <f t="shared" si="2803"/>
        <v>0</v>
      </c>
      <c r="DZ1091" s="373"/>
      <c r="EA1091" s="154">
        <f t="shared" si="2809"/>
        <v>0</v>
      </c>
      <c r="EB1091" s="373"/>
      <c r="EC1091" s="269">
        <f t="shared" si="2810"/>
        <v>0</v>
      </c>
      <c r="ED1091" s="376"/>
      <c r="EE1091" s="822">
        <f t="shared" si="2811"/>
        <v>0</v>
      </c>
      <c r="EF1091" s="377"/>
      <c r="EG1091" s="273"/>
      <c r="EH1091" s="274"/>
      <c r="EI1091" s="275"/>
      <c r="EJ1091" s="276"/>
      <c r="EK1091" s="275"/>
      <c r="EL1091" s="277"/>
      <c r="EM1091" s="278" t="str">
        <f t="shared" si="2812"/>
        <v xml:space="preserve"> </v>
      </c>
      <c r="EN1091" s="372"/>
      <c r="EO1091" s="155">
        <f t="shared" si="2804"/>
        <v>0</v>
      </c>
      <c r="EP1091" s="373"/>
      <c r="ER1091" s="194"/>
      <c r="ET1091" s="154" t="str">
        <f t="shared" si="2596"/>
        <v>　</v>
      </c>
      <c r="EU1091" s="373"/>
      <c r="EV1091" s="154" t="str">
        <f t="shared" si="2597"/>
        <v>　</v>
      </c>
      <c r="EW1091" s="373"/>
      <c r="EX1091" s="154"/>
      <c r="EY1091" s="367"/>
      <c r="EZ1091" s="154"/>
      <c r="FA1091" s="367"/>
      <c r="FB1091" s="154"/>
      <c r="FC1091" s="367"/>
      <c r="FD1091" s="154"/>
      <c r="FE1091" s="367"/>
      <c r="FF1091" s="155"/>
      <c r="FG1091" s="367"/>
      <c r="FH1091" s="154"/>
      <c r="FI1091" s="367"/>
      <c r="FJ1091" s="154" t="str">
        <f t="shared" si="1662"/>
        <v>　</v>
      </c>
      <c r="FK1091" s="373"/>
      <c r="FL1091" s="155" t="str">
        <f t="shared" si="2598"/>
        <v>　</v>
      </c>
      <c r="FM1091" s="279"/>
      <c r="FN1091" s="1184"/>
      <c r="FO1091" s="280"/>
      <c r="FP1091" s="281"/>
      <c r="FQ1091" s="282"/>
      <c r="FS1091" s="281"/>
      <c r="FT1091" s="282"/>
    </row>
    <row r="1092" spans="1:176" ht="18.600000000000001" customHeight="1">
      <c r="A1092" s="228">
        <f t="shared" ref="A1092:A1147" si="2814">ROW()-10</f>
        <v>1082</v>
      </c>
      <c r="B1092" s="343"/>
      <c r="C1092" s="6242"/>
      <c r="D1092" s="1261"/>
      <c r="E1092" s="1262"/>
      <c r="F1092" s="1564"/>
      <c r="G1092" s="1263"/>
      <c r="H1092" s="1330"/>
      <c r="I1092" s="1264"/>
      <c r="J1092" s="1264"/>
      <c r="K1092" s="599"/>
      <c r="L1092" s="600"/>
      <c r="M1092" s="354"/>
      <c r="N1092" s="353"/>
      <c r="O1092" s="354"/>
      <c r="P1092" s="353"/>
      <c r="Q1092" s="354"/>
      <c r="R1092" s="353"/>
      <c r="S1092" s="354"/>
      <c r="T1092" s="353"/>
      <c r="U1092" s="355"/>
      <c r="V1092" s="353"/>
      <c r="W1092" s="356"/>
      <c r="X1092" s="357"/>
      <c r="Y1092" s="979"/>
      <c r="Z1092" s="979"/>
      <c r="AA1092" s="602"/>
      <c r="AB1092" s="979"/>
      <c r="AC1092" s="602"/>
      <c r="AD1092" s="361"/>
      <c r="AE1092" s="362"/>
      <c r="AF1092" s="363" t="str">
        <f t="shared" si="1081"/>
        <v>　</v>
      </c>
      <c r="AG1092" s="364"/>
      <c r="AH1092" s="364"/>
      <c r="AI1092" s="364"/>
      <c r="AJ1092" s="364"/>
      <c r="AK1092" s="364"/>
      <c r="AL1092" s="364"/>
      <c r="AM1092" s="364"/>
      <c r="AN1092" s="364"/>
      <c r="AO1092" s="364"/>
      <c r="AP1092" s="363"/>
      <c r="AQ1092" s="255"/>
      <c r="AR1092" s="255"/>
      <c r="AS1092" s="255"/>
      <c r="AT1092" s="255"/>
      <c r="AU1092" s="2843">
        <f t="shared" si="2795"/>
        <v>0</v>
      </c>
      <c r="AV1092" s="4008">
        <f t="shared" si="2796"/>
        <v>0</v>
      </c>
      <c r="AW1092" s="590" t="str">
        <f t="shared" si="2599"/>
        <v>　</v>
      </c>
      <c r="AX1092" s="369"/>
      <c r="AY1092" s="154" t="str">
        <f t="shared" si="2618"/>
        <v>　</v>
      </c>
      <c r="AZ1092" s="367"/>
      <c r="BA1092" s="154" t="str">
        <f t="shared" si="2619"/>
        <v>　</v>
      </c>
      <c r="BB1092" s="367"/>
      <c r="BC1092" s="368" t="str">
        <f t="shared" si="2600"/>
        <v>　</v>
      </c>
      <c r="BD1092" s="369"/>
      <c r="BE1092" s="4599" t="str">
        <f t="shared" si="2601"/>
        <v>　</v>
      </c>
      <c r="BF1092" s="367"/>
      <c r="BG1092" s="368" t="str">
        <f t="shared" si="2602"/>
        <v>　</v>
      </c>
      <c r="BH1092" s="367"/>
      <c r="BI1092" s="154" t="str">
        <f t="shared" si="2576"/>
        <v>　</v>
      </c>
      <c r="BJ1092" s="367"/>
      <c r="BK1092" s="154" t="str">
        <f t="shared" si="1417"/>
        <v>　</v>
      </c>
      <c r="BL1092" s="367"/>
      <c r="BM1092" s="154" t="str">
        <f t="shared" si="1418"/>
        <v>　</v>
      </c>
      <c r="BN1092" s="367"/>
      <c r="BO1092" s="155" t="str">
        <f t="shared" si="2577"/>
        <v>　</v>
      </c>
      <c r="BP1092" s="367"/>
      <c r="BQ1092" s="154" t="str">
        <f t="shared" si="2578"/>
        <v>　</v>
      </c>
      <c r="BR1092" s="369"/>
      <c r="BS1092" s="154" t="str">
        <f t="shared" si="1420"/>
        <v>　</v>
      </c>
      <c r="BT1092" s="369"/>
      <c r="BU1092" s="154" t="str">
        <f t="shared" si="1421"/>
        <v>　</v>
      </c>
      <c r="BV1092" s="369"/>
      <c r="BW1092" s="154" t="str">
        <f t="shared" si="1422"/>
        <v>　</v>
      </c>
      <c r="BX1092" s="367"/>
      <c r="BY1092" s="154" t="str">
        <f t="shared" si="1423"/>
        <v>　</v>
      </c>
      <c r="BZ1092" s="369"/>
      <c r="CA1092" s="154" t="str">
        <f t="shared" si="1424"/>
        <v>　</v>
      </c>
      <c r="CB1092" s="367"/>
      <c r="CC1092" s="154" t="str">
        <f t="shared" si="1425"/>
        <v>　</v>
      </c>
      <c r="CD1092" s="367"/>
      <c r="CE1092" s="2850" t="str">
        <f t="shared" si="2579"/>
        <v>　</v>
      </c>
      <c r="CF1092" s="2846"/>
      <c r="CG1092" s="2855" t="str">
        <f t="shared" si="2580"/>
        <v>　</v>
      </c>
      <c r="CH1092" s="2851"/>
      <c r="CI1092" s="2850" t="str">
        <f t="shared" si="1092"/>
        <v>　</v>
      </c>
      <c r="CJ1092" s="2846"/>
      <c r="CK1092" s="2850" t="str">
        <f t="shared" si="1093"/>
        <v>　</v>
      </c>
      <c r="CL1092" s="2851"/>
      <c r="CM1092" s="2850" t="str">
        <f t="shared" si="2581"/>
        <v>　</v>
      </c>
      <c r="CN1092" s="2851"/>
      <c r="CO1092" s="2855" t="str">
        <f t="shared" si="1094"/>
        <v>　</v>
      </c>
      <c r="CP1092" s="2851"/>
      <c r="CQ1092" s="2855" t="str">
        <f t="shared" si="1095"/>
        <v>　</v>
      </c>
      <c r="CR1092" s="2851"/>
      <c r="CS1092" s="2850" t="str">
        <f t="shared" si="2582"/>
        <v>　</v>
      </c>
      <c r="CT1092" s="2851"/>
      <c r="CU1092" s="2855"/>
      <c r="CV1092" s="2851"/>
      <c r="CW1092" s="2850" t="str">
        <f t="shared" si="2583"/>
        <v>　</v>
      </c>
      <c r="CX1092" s="2851"/>
      <c r="CY1092" s="2855" t="str">
        <f t="shared" si="1096"/>
        <v>　</v>
      </c>
      <c r="CZ1092" s="2851"/>
      <c r="DA1092" s="154" t="str">
        <f t="shared" si="2584"/>
        <v>　</v>
      </c>
      <c r="DB1092" s="369"/>
      <c r="DC1092" s="155" t="str">
        <f t="shared" si="1097"/>
        <v>　</v>
      </c>
      <c r="DD1092" s="367"/>
      <c r="DE1092" s="374">
        <f t="shared" si="2806"/>
        <v>0</v>
      </c>
      <c r="DF1092" s="373"/>
      <c r="DG1092" s="818">
        <f t="shared" si="2813"/>
        <v>0</v>
      </c>
      <c r="DH1092" s="372"/>
      <c r="DI1092" s="267">
        <f t="shared" si="2807"/>
        <v>0</v>
      </c>
      <c r="DJ1092" s="373"/>
      <c r="DK1092" s="374">
        <f t="shared" si="2797"/>
        <v>0</v>
      </c>
      <c r="DL1092" s="373"/>
      <c r="DM1092" s="375">
        <f t="shared" si="2798"/>
        <v>0</v>
      </c>
      <c r="DN1092" s="373"/>
      <c r="DO1092" s="155">
        <f t="shared" si="2799"/>
        <v>0</v>
      </c>
      <c r="DP1092" s="372"/>
      <c r="DQ1092" s="155">
        <f t="shared" si="2800"/>
        <v>0</v>
      </c>
      <c r="DR1092" s="373"/>
      <c r="DS1092" s="155">
        <f t="shared" si="2801"/>
        <v>0</v>
      </c>
      <c r="DT1092" s="372"/>
      <c r="DU1092" s="155">
        <f t="shared" si="2802"/>
        <v>0</v>
      </c>
      <c r="DV1092" s="373"/>
      <c r="DW1092" s="4891">
        <f t="shared" si="2808"/>
        <v>0</v>
      </c>
      <c r="DX1092" s="372"/>
      <c r="DY1092" s="154">
        <f t="shared" si="2803"/>
        <v>0</v>
      </c>
      <c r="DZ1092" s="373"/>
      <c r="EA1092" s="154">
        <f t="shared" si="2809"/>
        <v>0</v>
      </c>
      <c r="EB1092" s="373"/>
      <c r="EC1092" s="269">
        <f t="shared" si="2810"/>
        <v>0</v>
      </c>
      <c r="ED1092" s="376"/>
      <c r="EE1092" s="822">
        <f t="shared" si="2811"/>
        <v>0</v>
      </c>
      <c r="EF1092" s="377"/>
      <c r="EG1092" s="273"/>
      <c r="EH1092" s="274"/>
      <c r="EI1092" s="275"/>
      <c r="EJ1092" s="276"/>
      <c r="EK1092" s="275"/>
      <c r="EL1092" s="277"/>
      <c r="EM1092" s="278" t="str">
        <f t="shared" si="2812"/>
        <v xml:space="preserve"> </v>
      </c>
      <c r="EN1092" s="372"/>
      <c r="EO1092" s="155">
        <f t="shared" si="2804"/>
        <v>0</v>
      </c>
      <c r="EP1092" s="373"/>
      <c r="ER1092" s="194"/>
      <c r="ET1092" s="154" t="str">
        <f t="shared" si="2596"/>
        <v>　</v>
      </c>
      <c r="EU1092" s="373"/>
      <c r="EV1092" s="154" t="str">
        <f t="shared" si="2597"/>
        <v>　</v>
      </c>
      <c r="EW1092" s="373"/>
      <c r="EX1092" s="154"/>
      <c r="EY1092" s="367"/>
      <c r="EZ1092" s="154"/>
      <c r="FA1092" s="367"/>
      <c r="FB1092" s="154"/>
      <c r="FC1092" s="367"/>
      <c r="FD1092" s="154"/>
      <c r="FE1092" s="367"/>
      <c r="FF1092" s="155"/>
      <c r="FG1092" s="367"/>
      <c r="FH1092" s="154"/>
      <c r="FI1092" s="367"/>
      <c r="FJ1092" s="154" t="str">
        <f t="shared" si="1662"/>
        <v>　</v>
      </c>
      <c r="FK1092" s="373"/>
      <c r="FL1092" s="155" t="str">
        <f t="shared" si="2598"/>
        <v>　</v>
      </c>
      <c r="FM1092" s="279"/>
      <c r="FN1092" s="1184"/>
      <c r="FO1092" s="280"/>
      <c r="FP1092" s="281"/>
      <c r="FQ1092" s="282"/>
      <c r="FS1092" s="281"/>
      <c r="FT1092" s="282"/>
    </row>
    <row r="1093" spans="1:176" ht="18.600000000000001" customHeight="1">
      <c r="A1093" s="228">
        <f t="shared" si="2814"/>
        <v>1083</v>
      </c>
      <c r="B1093" s="343" t="str">
        <f t="shared" ref="B1093:B1113" si="2815">AF1093</f>
        <v>　</v>
      </c>
      <c r="C1093" s="6242"/>
      <c r="D1093" s="1261"/>
      <c r="E1093" s="1262"/>
      <c r="F1093" s="1564"/>
      <c r="G1093" s="1263"/>
      <c r="H1093" s="1330"/>
      <c r="I1093" s="1264"/>
      <c r="J1093" s="1264"/>
      <c r="K1093" s="599"/>
      <c r="L1093" s="600"/>
      <c r="M1093" s="354"/>
      <c r="N1093" s="353"/>
      <c r="O1093" s="354"/>
      <c r="P1093" s="353"/>
      <c r="Q1093" s="354"/>
      <c r="R1093" s="353"/>
      <c r="S1093" s="354"/>
      <c r="T1093" s="353"/>
      <c r="U1093" s="355"/>
      <c r="V1093" s="353"/>
      <c r="W1093" s="356"/>
      <c r="X1093" s="357"/>
      <c r="Y1093" s="979"/>
      <c r="Z1093" s="979"/>
      <c r="AA1093" s="602"/>
      <c r="AB1093" s="979"/>
      <c r="AC1093" s="602"/>
      <c r="AD1093" s="361"/>
      <c r="AE1093" s="362"/>
      <c r="AF1093" s="363" t="str">
        <f t="shared" si="1081"/>
        <v>　</v>
      </c>
      <c r="AG1093" s="364"/>
      <c r="AH1093" s="364"/>
      <c r="AI1093" s="364"/>
      <c r="AJ1093" s="364"/>
      <c r="AK1093" s="364"/>
      <c r="AL1093" s="364"/>
      <c r="AM1093" s="364"/>
      <c r="AN1093" s="364"/>
      <c r="AO1093" s="364"/>
      <c r="AP1093" s="363"/>
      <c r="AQ1093" s="255"/>
      <c r="AR1093" s="255"/>
      <c r="AS1093" s="255"/>
      <c r="AT1093" s="255"/>
      <c r="AU1093" s="2843">
        <f t="shared" si="2795"/>
        <v>0</v>
      </c>
      <c r="AV1093" s="4008">
        <f t="shared" si="2796"/>
        <v>0</v>
      </c>
      <c r="AW1093" s="590" t="str">
        <f t="shared" si="2599"/>
        <v>　</v>
      </c>
      <c r="AX1093" s="369"/>
      <c r="AY1093" s="154" t="str">
        <f t="shared" si="2618"/>
        <v>　</v>
      </c>
      <c r="AZ1093" s="367"/>
      <c r="BA1093" s="154" t="str">
        <f t="shared" si="2619"/>
        <v>　</v>
      </c>
      <c r="BB1093" s="367"/>
      <c r="BC1093" s="368" t="str">
        <f t="shared" si="2600"/>
        <v>　</v>
      </c>
      <c r="BD1093" s="369"/>
      <c r="BE1093" s="4599" t="str">
        <f t="shared" si="2601"/>
        <v>　</v>
      </c>
      <c r="BF1093" s="367"/>
      <c r="BG1093" s="368" t="str">
        <f t="shared" si="2602"/>
        <v>　</v>
      </c>
      <c r="BH1093" s="367"/>
      <c r="BI1093" s="154" t="str">
        <f t="shared" si="2576"/>
        <v>　</v>
      </c>
      <c r="BJ1093" s="367"/>
      <c r="BK1093" s="154" t="str">
        <f t="shared" si="1417"/>
        <v>　</v>
      </c>
      <c r="BL1093" s="367"/>
      <c r="BM1093" s="154" t="str">
        <f t="shared" si="1418"/>
        <v>　</v>
      </c>
      <c r="BN1093" s="367"/>
      <c r="BO1093" s="155" t="str">
        <f t="shared" si="2577"/>
        <v>　</v>
      </c>
      <c r="BP1093" s="367"/>
      <c r="BQ1093" s="154" t="str">
        <f t="shared" si="2578"/>
        <v>　</v>
      </c>
      <c r="BR1093" s="369"/>
      <c r="BS1093" s="154" t="str">
        <f t="shared" si="1420"/>
        <v>　</v>
      </c>
      <c r="BT1093" s="369"/>
      <c r="BU1093" s="154" t="str">
        <f t="shared" si="1421"/>
        <v>　</v>
      </c>
      <c r="BV1093" s="369"/>
      <c r="BW1093" s="154" t="str">
        <f t="shared" si="1422"/>
        <v>　</v>
      </c>
      <c r="BX1093" s="367"/>
      <c r="BY1093" s="154" t="str">
        <f t="shared" si="1423"/>
        <v>　</v>
      </c>
      <c r="BZ1093" s="369"/>
      <c r="CA1093" s="154" t="str">
        <f t="shared" si="1424"/>
        <v>　</v>
      </c>
      <c r="CB1093" s="367"/>
      <c r="CC1093" s="154" t="str">
        <f t="shared" si="1425"/>
        <v>　</v>
      </c>
      <c r="CD1093" s="367"/>
      <c r="CE1093" s="2850" t="str">
        <f t="shared" si="2579"/>
        <v>　</v>
      </c>
      <c r="CF1093" s="2846"/>
      <c r="CG1093" s="2855" t="str">
        <f t="shared" si="2580"/>
        <v>　</v>
      </c>
      <c r="CH1093" s="2851"/>
      <c r="CI1093" s="2850" t="str">
        <f t="shared" si="1092"/>
        <v>　</v>
      </c>
      <c r="CJ1093" s="2846"/>
      <c r="CK1093" s="2850" t="str">
        <f t="shared" si="1093"/>
        <v>　</v>
      </c>
      <c r="CL1093" s="2851"/>
      <c r="CM1093" s="2850" t="str">
        <f t="shared" si="2581"/>
        <v>　</v>
      </c>
      <c r="CN1093" s="2851"/>
      <c r="CO1093" s="2855" t="str">
        <f t="shared" si="1094"/>
        <v>　</v>
      </c>
      <c r="CP1093" s="2851"/>
      <c r="CQ1093" s="2855" t="str">
        <f t="shared" si="1095"/>
        <v>　</v>
      </c>
      <c r="CR1093" s="2851"/>
      <c r="CS1093" s="2850" t="str">
        <f t="shared" si="2582"/>
        <v>　</v>
      </c>
      <c r="CT1093" s="2851"/>
      <c r="CU1093" s="2855"/>
      <c r="CV1093" s="2851"/>
      <c r="CW1093" s="2850" t="str">
        <f t="shared" si="2583"/>
        <v>　</v>
      </c>
      <c r="CX1093" s="2851"/>
      <c r="CY1093" s="2855" t="str">
        <f t="shared" si="1096"/>
        <v>　</v>
      </c>
      <c r="CZ1093" s="2851"/>
      <c r="DA1093" s="154" t="str">
        <f t="shared" si="2584"/>
        <v>　</v>
      </c>
      <c r="DB1093" s="369"/>
      <c r="DC1093" s="155" t="str">
        <f t="shared" si="1097"/>
        <v>　</v>
      </c>
      <c r="DD1093" s="367"/>
      <c r="DE1093" s="374">
        <f t="shared" si="2806"/>
        <v>0</v>
      </c>
      <c r="DF1093" s="373"/>
      <c r="DG1093" s="818">
        <f t="shared" si="2813"/>
        <v>0</v>
      </c>
      <c r="DH1093" s="372"/>
      <c r="DI1093" s="267">
        <f t="shared" si="2807"/>
        <v>0</v>
      </c>
      <c r="DJ1093" s="373"/>
      <c r="DK1093" s="374">
        <f t="shared" si="2797"/>
        <v>0</v>
      </c>
      <c r="DL1093" s="373"/>
      <c r="DM1093" s="375">
        <f t="shared" si="2798"/>
        <v>0</v>
      </c>
      <c r="DN1093" s="373"/>
      <c r="DO1093" s="155">
        <f t="shared" si="2799"/>
        <v>0</v>
      </c>
      <c r="DP1093" s="372"/>
      <c r="DQ1093" s="155">
        <f t="shared" si="2800"/>
        <v>0</v>
      </c>
      <c r="DR1093" s="373"/>
      <c r="DS1093" s="155">
        <f t="shared" si="2801"/>
        <v>0</v>
      </c>
      <c r="DT1093" s="372"/>
      <c r="DU1093" s="155">
        <f t="shared" si="2802"/>
        <v>0</v>
      </c>
      <c r="DV1093" s="373"/>
      <c r="DW1093" s="4891">
        <f t="shared" si="2808"/>
        <v>0</v>
      </c>
      <c r="DX1093" s="372"/>
      <c r="DY1093" s="154">
        <f t="shared" si="2803"/>
        <v>0</v>
      </c>
      <c r="DZ1093" s="373"/>
      <c r="EA1093" s="154">
        <f t="shared" si="2809"/>
        <v>0</v>
      </c>
      <c r="EB1093" s="373"/>
      <c r="EC1093" s="269">
        <f t="shared" si="2810"/>
        <v>0</v>
      </c>
      <c r="ED1093" s="376"/>
      <c r="EE1093" s="822">
        <f t="shared" si="2811"/>
        <v>0</v>
      </c>
      <c r="EF1093" s="377"/>
      <c r="EG1093" s="273"/>
      <c r="EH1093" s="274"/>
      <c r="EI1093" s="275"/>
      <c r="EJ1093" s="276"/>
      <c r="EK1093" s="275"/>
      <c r="EL1093" s="277"/>
      <c r="EM1093" s="278" t="str">
        <f t="shared" si="2812"/>
        <v xml:space="preserve"> </v>
      </c>
      <c r="EN1093" s="372"/>
      <c r="EO1093" s="155">
        <f t="shared" si="2804"/>
        <v>0</v>
      </c>
      <c r="EP1093" s="373"/>
      <c r="ER1093" s="194"/>
      <c r="ET1093" s="154" t="str">
        <f t="shared" si="2596"/>
        <v>　</v>
      </c>
      <c r="EU1093" s="373"/>
      <c r="EV1093" s="154" t="str">
        <f t="shared" si="2597"/>
        <v>　</v>
      </c>
      <c r="EW1093" s="373"/>
      <c r="EX1093" s="154"/>
      <c r="EY1093" s="367"/>
      <c r="EZ1093" s="154"/>
      <c r="FA1093" s="367"/>
      <c r="FB1093" s="154"/>
      <c r="FC1093" s="367"/>
      <c r="FD1093" s="154"/>
      <c r="FE1093" s="367"/>
      <c r="FF1093" s="155"/>
      <c r="FG1093" s="367"/>
      <c r="FH1093" s="154"/>
      <c r="FI1093" s="367"/>
      <c r="FJ1093" s="154" t="str">
        <f t="shared" si="1662"/>
        <v>　</v>
      </c>
      <c r="FK1093" s="373"/>
      <c r="FL1093" s="155" t="str">
        <f t="shared" si="2598"/>
        <v>　</v>
      </c>
      <c r="FM1093" s="279"/>
      <c r="FN1093" s="1184"/>
      <c r="FO1093" s="280"/>
      <c r="FP1093" s="281"/>
      <c r="FQ1093" s="282"/>
      <c r="FS1093" s="281"/>
      <c r="FT1093" s="282"/>
    </row>
    <row r="1094" spans="1:176" ht="18.600000000000001" customHeight="1">
      <c r="A1094" s="228">
        <f t="shared" si="2814"/>
        <v>1084</v>
      </c>
      <c r="B1094" s="343" t="str">
        <f t="shared" si="2815"/>
        <v>　</v>
      </c>
      <c r="C1094" s="6242"/>
      <c r="D1094" s="1261"/>
      <c r="E1094" s="1262"/>
      <c r="F1094" s="1564"/>
      <c r="G1094" s="1263"/>
      <c r="H1094" s="1330"/>
      <c r="I1094" s="1264"/>
      <c r="J1094" s="1264"/>
      <c r="K1094" s="599"/>
      <c r="L1094" s="600"/>
      <c r="M1094" s="354"/>
      <c r="N1094" s="353"/>
      <c r="O1094" s="354"/>
      <c r="P1094" s="353"/>
      <c r="Q1094" s="354"/>
      <c r="R1094" s="353"/>
      <c r="S1094" s="354"/>
      <c r="T1094" s="353"/>
      <c r="U1094" s="355"/>
      <c r="V1094" s="353"/>
      <c r="W1094" s="356"/>
      <c r="X1094" s="357"/>
      <c r="Y1094" s="979"/>
      <c r="Z1094" s="979"/>
      <c r="AA1094" s="602"/>
      <c r="AB1094" s="979"/>
      <c r="AC1094" s="602"/>
      <c r="AD1094" s="361"/>
      <c r="AE1094" s="362"/>
      <c r="AF1094" s="363" t="str">
        <f t="shared" si="1081"/>
        <v>　</v>
      </c>
      <c r="AG1094" s="364"/>
      <c r="AH1094" s="364"/>
      <c r="AI1094" s="364"/>
      <c r="AJ1094" s="364"/>
      <c r="AK1094" s="364"/>
      <c r="AL1094" s="364"/>
      <c r="AM1094" s="364"/>
      <c r="AN1094" s="364"/>
      <c r="AO1094" s="364"/>
      <c r="AP1094" s="363"/>
      <c r="AQ1094" s="255"/>
      <c r="AR1094" s="255"/>
      <c r="AS1094" s="255"/>
      <c r="AT1094" s="255"/>
      <c r="AU1094" s="2843">
        <f t="shared" si="2795"/>
        <v>0</v>
      </c>
      <c r="AV1094" s="4008">
        <f t="shared" si="2796"/>
        <v>0</v>
      </c>
      <c r="AW1094" s="590" t="str">
        <f t="shared" si="2599"/>
        <v>　</v>
      </c>
      <c r="AX1094" s="369"/>
      <c r="AY1094" s="154" t="str">
        <f t="shared" si="2618"/>
        <v>　</v>
      </c>
      <c r="AZ1094" s="367"/>
      <c r="BA1094" s="154" t="str">
        <f t="shared" si="2619"/>
        <v>　</v>
      </c>
      <c r="BB1094" s="367"/>
      <c r="BC1094" s="368" t="str">
        <f t="shared" si="2600"/>
        <v>　</v>
      </c>
      <c r="BD1094" s="369"/>
      <c r="BE1094" s="4599" t="str">
        <f t="shared" si="2601"/>
        <v>　</v>
      </c>
      <c r="BF1094" s="367"/>
      <c r="BG1094" s="368" t="str">
        <f t="shared" si="2602"/>
        <v>　</v>
      </c>
      <c r="BH1094" s="367"/>
      <c r="BI1094" s="154" t="str">
        <f t="shared" si="2576"/>
        <v>　</v>
      </c>
      <c r="BJ1094" s="367"/>
      <c r="BK1094" s="154" t="str">
        <f t="shared" si="1417"/>
        <v>　</v>
      </c>
      <c r="BL1094" s="367"/>
      <c r="BM1094" s="154" t="str">
        <f t="shared" si="1418"/>
        <v>　</v>
      </c>
      <c r="BN1094" s="367"/>
      <c r="BO1094" s="155" t="str">
        <f t="shared" si="2577"/>
        <v>　</v>
      </c>
      <c r="BP1094" s="367"/>
      <c r="BQ1094" s="154" t="str">
        <f t="shared" si="2578"/>
        <v>　</v>
      </c>
      <c r="BR1094" s="369"/>
      <c r="BS1094" s="154" t="str">
        <f t="shared" si="1420"/>
        <v>　</v>
      </c>
      <c r="BT1094" s="369"/>
      <c r="BU1094" s="154" t="str">
        <f t="shared" si="1421"/>
        <v>　</v>
      </c>
      <c r="BV1094" s="369"/>
      <c r="BW1094" s="154" t="str">
        <f t="shared" si="1422"/>
        <v>　</v>
      </c>
      <c r="BX1094" s="367"/>
      <c r="BY1094" s="154" t="str">
        <f t="shared" si="1423"/>
        <v>　</v>
      </c>
      <c r="BZ1094" s="369"/>
      <c r="CA1094" s="154" t="str">
        <f t="shared" si="1424"/>
        <v>　</v>
      </c>
      <c r="CB1094" s="367"/>
      <c r="CC1094" s="154" t="str">
        <f t="shared" si="1425"/>
        <v>　</v>
      </c>
      <c r="CD1094" s="367"/>
      <c r="CE1094" s="2850" t="str">
        <f t="shared" si="2579"/>
        <v>　</v>
      </c>
      <c r="CF1094" s="2846"/>
      <c r="CG1094" s="2855" t="str">
        <f t="shared" si="2580"/>
        <v>　</v>
      </c>
      <c r="CH1094" s="2851"/>
      <c r="CI1094" s="2850" t="str">
        <f t="shared" si="1092"/>
        <v>　</v>
      </c>
      <c r="CJ1094" s="2846"/>
      <c r="CK1094" s="2850" t="str">
        <f t="shared" si="1093"/>
        <v>　</v>
      </c>
      <c r="CL1094" s="2851"/>
      <c r="CM1094" s="2850" t="str">
        <f t="shared" si="2581"/>
        <v>　</v>
      </c>
      <c r="CN1094" s="2851"/>
      <c r="CO1094" s="2855" t="str">
        <f t="shared" si="1094"/>
        <v>　</v>
      </c>
      <c r="CP1094" s="2851"/>
      <c r="CQ1094" s="2855" t="str">
        <f t="shared" si="1095"/>
        <v>　</v>
      </c>
      <c r="CR1094" s="2851"/>
      <c r="CS1094" s="2850" t="str">
        <f t="shared" si="2582"/>
        <v>　</v>
      </c>
      <c r="CT1094" s="2851"/>
      <c r="CU1094" s="2855"/>
      <c r="CV1094" s="2851"/>
      <c r="CW1094" s="2850" t="str">
        <f t="shared" si="2583"/>
        <v>　</v>
      </c>
      <c r="CX1094" s="2851"/>
      <c r="CY1094" s="2855" t="str">
        <f t="shared" si="1096"/>
        <v>　</v>
      </c>
      <c r="CZ1094" s="2851"/>
      <c r="DA1094" s="154" t="str">
        <f t="shared" si="2584"/>
        <v>　</v>
      </c>
      <c r="DB1094" s="369"/>
      <c r="DC1094" s="155" t="str">
        <f t="shared" si="1097"/>
        <v>　</v>
      </c>
      <c r="DD1094" s="367"/>
      <c r="DE1094" s="374">
        <f t="shared" si="2806"/>
        <v>0</v>
      </c>
      <c r="DF1094" s="373"/>
      <c r="DG1094" s="818">
        <f t="shared" si="2813"/>
        <v>0</v>
      </c>
      <c r="DH1094" s="372"/>
      <c r="DI1094" s="267">
        <f t="shared" si="2807"/>
        <v>0</v>
      </c>
      <c r="DJ1094" s="373"/>
      <c r="DK1094" s="374">
        <f t="shared" si="2797"/>
        <v>0</v>
      </c>
      <c r="DL1094" s="373"/>
      <c r="DM1094" s="375">
        <f t="shared" si="2798"/>
        <v>0</v>
      </c>
      <c r="DN1094" s="373"/>
      <c r="DO1094" s="155">
        <f t="shared" si="2799"/>
        <v>0</v>
      </c>
      <c r="DP1094" s="372"/>
      <c r="DQ1094" s="155">
        <f t="shared" si="2800"/>
        <v>0</v>
      </c>
      <c r="DR1094" s="373"/>
      <c r="DS1094" s="155">
        <f t="shared" si="2801"/>
        <v>0</v>
      </c>
      <c r="DT1094" s="372"/>
      <c r="DU1094" s="155">
        <f t="shared" si="2802"/>
        <v>0</v>
      </c>
      <c r="DV1094" s="373"/>
      <c r="DW1094" s="4891">
        <f t="shared" si="2808"/>
        <v>0</v>
      </c>
      <c r="DX1094" s="372"/>
      <c r="DY1094" s="154">
        <f t="shared" si="2803"/>
        <v>0</v>
      </c>
      <c r="DZ1094" s="373"/>
      <c r="EA1094" s="154">
        <f t="shared" si="2809"/>
        <v>0</v>
      </c>
      <c r="EB1094" s="373"/>
      <c r="EC1094" s="269">
        <f t="shared" si="2810"/>
        <v>0</v>
      </c>
      <c r="ED1094" s="376"/>
      <c r="EE1094" s="822">
        <f t="shared" si="2811"/>
        <v>0</v>
      </c>
      <c r="EF1094" s="377"/>
      <c r="EG1094" s="273"/>
      <c r="EH1094" s="274"/>
      <c r="EI1094" s="275"/>
      <c r="EJ1094" s="276"/>
      <c r="EK1094" s="275"/>
      <c r="EL1094" s="277"/>
      <c r="EM1094" s="278" t="str">
        <f t="shared" si="2812"/>
        <v xml:space="preserve"> </v>
      </c>
      <c r="EN1094" s="372"/>
      <c r="EO1094" s="155">
        <f t="shared" si="2804"/>
        <v>0</v>
      </c>
      <c r="EP1094" s="373"/>
      <c r="ER1094" s="194"/>
      <c r="ET1094" s="154" t="str">
        <f t="shared" si="2596"/>
        <v>　</v>
      </c>
      <c r="EU1094" s="373"/>
      <c r="EV1094" s="154" t="str">
        <f t="shared" si="2597"/>
        <v>　</v>
      </c>
      <c r="EW1094" s="373"/>
      <c r="EX1094" s="154"/>
      <c r="EY1094" s="367"/>
      <c r="EZ1094" s="154"/>
      <c r="FA1094" s="367"/>
      <c r="FB1094" s="154"/>
      <c r="FC1094" s="367"/>
      <c r="FD1094" s="154"/>
      <c r="FE1094" s="367"/>
      <c r="FF1094" s="155"/>
      <c r="FG1094" s="367"/>
      <c r="FH1094" s="154"/>
      <c r="FI1094" s="367"/>
      <c r="FJ1094" s="154" t="str">
        <f t="shared" si="1662"/>
        <v>　</v>
      </c>
      <c r="FK1094" s="373"/>
      <c r="FL1094" s="155" t="str">
        <f t="shared" si="2598"/>
        <v>　</v>
      </c>
      <c r="FM1094" s="279"/>
      <c r="FN1094" s="1184"/>
      <c r="FO1094" s="280"/>
      <c r="FP1094" s="281"/>
      <c r="FQ1094" s="282"/>
      <c r="FS1094" s="281"/>
      <c r="FT1094" s="282"/>
    </row>
    <row r="1095" spans="1:176" ht="18.600000000000001" customHeight="1">
      <c r="A1095" s="228">
        <f t="shared" si="2814"/>
        <v>1085</v>
      </c>
      <c r="B1095" s="343" t="str">
        <f t="shared" si="2815"/>
        <v>　</v>
      </c>
      <c r="C1095" s="6242"/>
      <c r="D1095" s="1261"/>
      <c r="E1095" s="1262"/>
      <c r="F1095" s="1564"/>
      <c r="G1095" s="1263"/>
      <c r="H1095" s="1330"/>
      <c r="I1095" s="1264"/>
      <c r="J1095" s="1264"/>
      <c r="K1095" s="599"/>
      <c r="L1095" s="600"/>
      <c r="M1095" s="354"/>
      <c r="N1095" s="353"/>
      <c r="O1095" s="354"/>
      <c r="P1095" s="353"/>
      <c r="Q1095" s="354"/>
      <c r="R1095" s="353"/>
      <c r="S1095" s="354"/>
      <c r="T1095" s="353"/>
      <c r="U1095" s="355"/>
      <c r="V1095" s="353"/>
      <c r="W1095" s="356"/>
      <c r="X1095" s="357"/>
      <c r="Y1095" s="979"/>
      <c r="Z1095" s="979"/>
      <c r="AA1095" s="602"/>
      <c r="AB1095" s="979"/>
      <c r="AC1095" s="602"/>
      <c r="AD1095" s="361"/>
      <c r="AE1095" s="362"/>
      <c r="AF1095" s="363" t="str">
        <f t="shared" si="1081"/>
        <v>　</v>
      </c>
      <c r="AG1095" s="364"/>
      <c r="AH1095" s="364"/>
      <c r="AI1095" s="364"/>
      <c r="AJ1095" s="364"/>
      <c r="AK1095" s="364"/>
      <c r="AL1095" s="364"/>
      <c r="AM1095" s="364"/>
      <c r="AN1095" s="364"/>
      <c r="AO1095" s="364"/>
      <c r="AP1095" s="363"/>
      <c r="AQ1095" s="255"/>
      <c r="AR1095" s="255"/>
      <c r="AS1095" s="255"/>
      <c r="AT1095" s="255"/>
      <c r="AU1095" s="2843">
        <f t="shared" si="2795"/>
        <v>0</v>
      </c>
      <c r="AV1095" s="4008">
        <f t="shared" si="2796"/>
        <v>0</v>
      </c>
      <c r="AW1095" s="590" t="str">
        <f t="shared" si="2599"/>
        <v>　</v>
      </c>
      <c r="AX1095" s="369"/>
      <c r="AY1095" s="154" t="str">
        <f t="shared" si="2618"/>
        <v>　</v>
      </c>
      <c r="AZ1095" s="367"/>
      <c r="BA1095" s="154" t="str">
        <f t="shared" si="2619"/>
        <v>　</v>
      </c>
      <c r="BB1095" s="367"/>
      <c r="BC1095" s="368" t="str">
        <f t="shared" si="2600"/>
        <v>　</v>
      </c>
      <c r="BD1095" s="369"/>
      <c r="BE1095" s="4599" t="str">
        <f t="shared" si="2601"/>
        <v>　</v>
      </c>
      <c r="BF1095" s="367"/>
      <c r="BG1095" s="368" t="str">
        <f t="shared" si="2602"/>
        <v>　</v>
      </c>
      <c r="BH1095" s="367"/>
      <c r="BI1095" s="154" t="str">
        <f t="shared" si="2576"/>
        <v>　</v>
      </c>
      <c r="BJ1095" s="367"/>
      <c r="BK1095" s="154" t="str">
        <f t="shared" si="1417"/>
        <v>　</v>
      </c>
      <c r="BL1095" s="367"/>
      <c r="BM1095" s="154" t="str">
        <f t="shared" si="1418"/>
        <v>　</v>
      </c>
      <c r="BN1095" s="367"/>
      <c r="BO1095" s="155" t="str">
        <f t="shared" si="2577"/>
        <v>　</v>
      </c>
      <c r="BP1095" s="367"/>
      <c r="BQ1095" s="154" t="str">
        <f t="shared" si="2578"/>
        <v>　</v>
      </c>
      <c r="BR1095" s="369"/>
      <c r="BS1095" s="154" t="str">
        <f t="shared" si="1420"/>
        <v>　</v>
      </c>
      <c r="BT1095" s="369"/>
      <c r="BU1095" s="154" t="str">
        <f t="shared" si="1421"/>
        <v>　</v>
      </c>
      <c r="BV1095" s="369"/>
      <c r="BW1095" s="154" t="str">
        <f t="shared" si="1422"/>
        <v>　</v>
      </c>
      <c r="BX1095" s="367"/>
      <c r="BY1095" s="154" t="str">
        <f t="shared" si="1423"/>
        <v>　</v>
      </c>
      <c r="BZ1095" s="369"/>
      <c r="CA1095" s="154" t="str">
        <f t="shared" si="1424"/>
        <v>　</v>
      </c>
      <c r="CB1095" s="367"/>
      <c r="CC1095" s="154" t="str">
        <f t="shared" si="1425"/>
        <v>　</v>
      </c>
      <c r="CD1095" s="367"/>
      <c r="CE1095" s="2850" t="str">
        <f t="shared" si="2579"/>
        <v>　</v>
      </c>
      <c r="CF1095" s="2846"/>
      <c r="CG1095" s="2855" t="str">
        <f t="shared" si="2580"/>
        <v>　</v>
      </c>
      <c r="CH1095" s="2851"/>
      <c r="CI1095" s="2850" t="str">
        <f t="shared" si="1092"/>
        <v>　</v>
      </c>
      <c r="CJ1095" s="2846"/>
      <c r="CK1095" s="2850" t="str">
        <f t="shared" si="1093"/>
        <v>　</v>
      </c>
      <c r="CL1095" s="2851"/>
      <c r="CM1095" s="2850" t="str">
        <f t="shared" si="2581"/>
        <v>　</v>
      </c>
      <c r="CN1095" s="2851"/>
      <c r="CO1095" s="2855" t="str">
        <f t="shared" si="1094"/>
        <v>　</v>
      </c>
      <c r="CP1095" s="2851"/>
      <c r="CQ1095" s="2855" t="str">
        <f t="shared" si="1095"/>
        <v>　</v>
      </c>
      <c r="CR1095" s="2851"/>
      <c r="CS1095" s="2850" t="str">
        <f t="shared" si="2582"/>
        <v>　</v>
      </c>
      <c r="CT1095" s="2851"/>
      <c r="CU1095" s="2855"/>
      <c r="CV1095" s="2851"/>
      <c r="CW1095" s="2850" t="str">
        <f t="shared" si="2583"/>
        <v>　</v>
      </c>
      <c r="CX1095" s="2851"/>
      <c r="CY1095" s="2855" t="str">
        <f t="shared" si="1096"/>
        <v>　</v>
      </c>
      <c r="CZ1095" s="2851"/>
      <c r="DA1095" s="154" t="str">
        <f t="shared" si="2584"/>
        <v>　</v>
      </c>
      <c r="DB1095" s="369"/>
      <c r="DC1095" s="155" t="str">
        <f t="shared" si="1097"/>
        <v>　</v>
      </c>
      <c r="DD1095" s="367"/>
      <c r="DE1095" s="374">
        <f t="shared" si="2806"/>
        <v>0</v>
      </c>
      <c r="DF1095" s="373"/>
      <c r="DG1095" s="818">
        <f t="shared" si="2813"/>
        <v>0</v>
      </c>
      <c r="DH1095" s="372"/>
      <c r="DI1095" s="267">
        <f t="shared" si="2807"/>
        <v>0</v>
      </c>
      <c r="DJ1095" s="373"/>
      <c r="DK1095" s="374">
        <f t="shared" si="2797"/>
        <v>0</v>
      </c>
      <c r="DL1095" s="373"/>
      <c r="DM1095" s="375">
        <f t="shared" si="2798"/>
        <v>0</v>
      </c>
      <c r="DN1095" s="373"/>
      <c r="DO1095" s="155">
        <f t="shared" si="2799"/>
        <v>0</v>
      </c>
      <c r="DP1095" s="372"/>
      <c r="DQ1095" s="155">
        <f t="shared" si="2800"/>
        <v>0</v>
      </c>
      <c r="DR1095" s="373"/>
      <c r="DS1095" s="155">
        <f t="shared" si="2801"/>
        <v>0</v>
      </c>
      <c r="DT1095" s="372"/>
      <c r="DU1095" s="155">
        <f t="shared" si="2802"/>
        <v>0</v>
      </c>
      <c r="DV1095" s="373"/>
      <c r="DW1095" s="4891">
        <f t="shared" si="2808"/>
        <v>0</v>
      </c>
      <c r="DX1095" s="372"/>
      <c r="DY1095" s="154">
        <f t="shared" si="2803"/>
        <v>0</v>
      </c>
      <c r="DZ1095" s="373"/>
      <c r="EA1095" s="154">
        <f t="shared" si="2809"/>
        <v>0</v>
      </c>
      <c r="EB1095" s="373"/>
      <c r="EC1095" s="269">
        <f t="shared" si="2810"/>
        <v>0</v>
      </c>
      <c r="ED1095" s="376"/>
      <c r="EE1095" s="822">
        <f t="shared" si="2811"/>
        <v>0</v>
      </c>
      <c r="EF1095" s="377"/>
      <c r="EG1095" s="273"/>
      <c r="EH1095" s="274"/>
      <c r="EI1095" s="275"/>
      <c r="EJ1095" s="276"/>
      <c r="EK1095" s="275"/>
      <c r="EL1095" s="277"/>
      <c r="EM1095" s="278" t="str">
        <f t="shared" si="2812"/>
        <v xml:space="preserve"> </v>
      </c>
      <c r="EN1095" s="372"/>
      <c r="EO1095" s="155">
        <f t="shared" si="2804"/>
        <v>0</v>
      </c>
      <c r="EP1095" s="373"/>
      <c r="ER1095" s="194"/>
      <c r="ET1095" s="154" t="str">
        <f t="shared" si="2596"/>
        <v>　</v>
      </c>
      <c r="EU1095" s="373"/>
      <c r="EV1095" s="154" t="str">
        <f t="shared" si="2597"/>
        <v>　</v>
      </c>
      <c r="EW1095" s="373"/>
      <c r="EX1095" s="154"/>
      <c r="EY1095" s="367"/>
      <c r="EZ1095" s="154"/>
      <c r="FA1095" s="367"/>
      <c r="FB1095" s="154"/>
      <c r="FC1095" s="367"/>
      <c r="FD1095" s="154"/>
      <c r="FE1095" s="367"/>
      <c r="FF1095" s="155"/>
      <c r="FG1095" s="367"/>
      <c r="FH1095" s="154"/>
      <c r="FI1095" s="367"/>
      <c r="FJ1095" s="154" t="str">
        <f t="shared" si="1662"/>
        <v>　</v>
      </c>
      <c r="FK1095" s="373"/>
      <c r="FL1095" s="155" t="str">
        <f t="shared" si="2598"/>
        <v>　</v>
      </c>
      <c r="FM1095" s="279"/>
      <c r="FN1095" s="1184"/>
      <c r="FO1095" s="280"/>
      <c r="FP1095" s="281"/>
      <c r="FQ1095" s="282"/>
      <c r="FS1095" s="281"/>
      <c r="FT1095" s="282"/>
    </row>
    <row r="1096" spans="1:176" ht="18.600000000000001" customHeight="1">
      <c r="A1096" s="228">
        <f t="shared" si="2814"/>
        <v>1086</v>
      </c>
      <c r="B1096" s="343" t="str">
        <f t="shared" si="2815"/>
        <v>　</v>
      </c>
      <c r="C1096" s="6242"/>
      <c r="D1096" s="1261"/>
      <c r="E1096" s="1262"/>
      <c r="F1096" s="1564"/>
      <c r="G1096" s="1263"/>
      <c r="H1096" s="1330"/>
      <c r="I1096" s="1264"/>
      <c r="J1096" s="1264"/>
      <c r="K1096" s="599"/>
      <c r="L1096" s="600"/>
      <c r="M1096" s="354"/>
      <c r="N1096" s="353"/>
      <c r="O1096" s="354"/>
      <c r="P1096" s="353"/>
      <c r="Q1096" s="354"/>
      <c r="R1096" s="353"/>
      <c r="S1096" s="354"/>
      <c r="T1096" s="353"/>
      <c r="U1096" s="355"/>
      <c r="V1096" s="353"/>
      <c r="W1096" s="356"/>
      <c r="X1096" s="357"/>
      <c r="Y1096" s="979"/>
      <c r="Z1096" s="979"/>
      <c r="AA1096" s="602"/>
      <c r="AB1096" s="979"/>
      <c r="AC1096" s="602"/>
      <c r="AD1096" s="361"/>
      <c r="AE1096" s="362"/>
      <c r="AF1096" s="363" t="str">
        <f t="shared" si="1081"/>
        <v>　</v>
      </c>
      <c r="AG1096" s="364"/>
      <c r="AH1096" s="364"/>
      <c r="AI1096" s="364"/>
      <c r="AJ1096" s="364"/>
      <c r="AK1096" s="364"/>
      <c r="AL1096" s="364"/>
      <c r="AM1096" s="364"/>
      <c r="AN1096" s="364"/>
      <c r="AO1096" s="364"/>
      <c r="AP1096" s="363"/>
      <c r="AQ1096" s="255"/>
      <c r="AR1096" s="255"/>
      <c r="AS1096" s="255"/>
      <c r="AT1096" s="255"/>
      <c r="AU1096" s="2843">
        <f t="shared" si="2795"/>
        <v>0</v>
      </c>
      <c r="AV1096" s="4008">
        <f t="shared" si="2796"/>
        <v>0</v>
      </c>
      <c r="AW1096" s="590" t="str">
        <f t="shared" si="2599"/>
        <v>　</v>
      </c>
      <c r="AX1096" s="369"/>
      <c r="AY1096" s="154" t="str">
        <f t="shared" si="2618"/>
        <v>　</v>
      </c>
      <c r="AZ1096" s="367"/>
      <c r="BA1096" s="154" t="str">
        <f t="shared" si="2619"/>
        <v>　</v>
      </c>
      <c r="BB1096" s="367"/>
      <c r="BC1096" s="368" t="str">
        <f t="shared" si="2600"/>
        <v>　</v>
      </c>
      <c r="BD1096" s="369"/>
      <c r="BE1096" s="4599" t="str">
        <f t="shared" si="2601"/>
        <v>　</v>
      </c>
      <c r="BF1096" s="367"/>
      <c r="BG1096" s="368" t="str">
        <f t="shared" si="2602"/>
        <v>　</v>
      </c>
      <c r="BH1096" s="367"/>
      <c r="BI1096" s="154" t="str">
        <f t="shared" si="2576"/>
        <v>　</v>
      </c>
      <c r="BJ1096" s="367"/>
      <c r="BK1096" s="154" t="str">
        <f t="shared" si="1417"/>
        <v>　</v>
      </c>
      <c r="BL1096" s="367"/>
      <c r="BM1096" s="154" t="str">
        <f t="shared" si="1418"/>
        <v>　</v>
      </c>
      <c r="BN1096" s="367"/>
      <c r="BO1096" s="155" t="str">
        <f t="shared" si="2577"/>
        <v>　</v>
      </c>
      <c r="BP1096" s="367"/>
      <c r="BQ1096" s="154" t="str">
        <f t="shared" si="2578"/>
        <v>　</v>
      </c>
      <c r="BR1096" s="369"/>
      <c r="BS1096" s="154" t="str">
        <f t="shared" si="1420"/>
        <v>　</v>
      </c>
      <c r="BT1096" s="369"/>
      <c r="BU1096" s="154" t="str">
        <f t="shared" si="1421"/>
        <v>　</v>
      </c>
      <c r="BV1096" s="369"/>
      <c r="BW1096" s="154" t="str">
        <f t="shared" si="1422"/>
        <v>　</v>
      </c>
      <c r="BX1096" s="367"/>
      <c r="BY1096" s="154" t="str">
        <f t="shared" si="1423"/>
        <v>　</v>
      </c>
      <c r="BZ1096" s="369"/>
      <c r="CA1096" s="154" t="str">
        <f t="shared" si="1424"/>
        <v>　</v>
      </c>
      <c r="CB1096" s="367"/>
      <c r="CC1096" s="154" t="str">
        <f t="shared" si="1425"/>
        <v>　</v>
      </c>
      <c r="CD1096" s="367"/>
      <c r="CE1096" s="2850" t="str">
        <f t="shared" si="2579"/>
        <v>　</v>
      </c>
      <c r="CF1096" s="2846"/>
      <c r="CG1096" s="2855" t="str">
        <f t="shared" si="2580"/>
        <v>　</v>
      </c>
      <c r="CH1096" s="2851"/>
      <c r="CI1096" s="2850" t="str">
        <f t="shared" si="1092"/>
        <v>　</v>
      </c>
      <c r="CJ1096" s="2846"/>
      <c r="CK1096" s="2850" t="str">
        <f t="shared" si="1093"/>
        <v>　</v>
      </c>
      <c r="CL1096" s="2851"/>
      <c r="CM1096" s="2850" t="str">
        <f t="shared" si="2581"/>
        <v>　</v>
      </c>
      <c r="CN1096" s="2851"/>
      <c r="CO1096" s="2855" t="str">
        <f t="shared" si="1094"/>
        <v>　</v>
      </c>
      <c r="CP1096" s="2851"/>
      <c r="CQ1096" s="2855" t="str">
        <f t="shared" si="1095"/>
        <v>　</v>
      </c>
      <c r="CR1096" s="2851"/>
      <c r="CS1096" s="2850" t="str">
        <f t="shared" si="2582"/>
        <v>　</v>
      </c>
      <c r="CT1096" s="2851"/>
      <c r="CU1096" s="2855"/>
      <c r="CV1096" s="2851"/>
      <c r="CW1096" s="2850" t="str">
        <f t="shared" si="2583"/>
        <v>　</v>
      </c>
      <c r="CX1096" s="2851"/>
      <c r="CY1096" s="2855" t="str">
        <f t="shared" si="1096"/>
        <v>　</v>
      </c>
      <c r="CZ1096" s="2851"/>
      <c r="DA1096" s="154" t="str">
        <f t="shared" si="2584"/>
        <v>　</v>
      </c>
      <c r="DB1096" s="369"/>
      <c r="DC1096" s="155" t="str">
        <f t="shared" si="1097"/>
        <v>　</v>
      </c>
      <c r="DD1096" s="367"/>
      <c r="DE1096" s="374">
        <f t="shared" si="2806"/>
        <v>0</v>
      </c>
      <c r="DF1096" s="373"/>
      <c r="DG1096" s="818">
        <f t="shared" si="2813"/>
        <v>0</v>
      </c>
      <c r="DH1096" s="372"/>
      <c r="DI1096" s="267">
        <f t="shared" si="2807"/>
        <v>0</v>
      </c>
      <c r="DJ1096" s="373"/>
      <c r="DK1096" s="374">
        <f t="shared" si="2797"/>
        <v>0</v>
      </c>
      <c r="DL1096" s="373"/>
      <c r="DM1096" s="375">
        <f t="shared" si="2798"/>
        <v>0</v>
      </c>
      <c r="DN1096" s="373"/>
      <c r="DO1096" s="155">
        <f t="shared" si="2799"/>
        <v>0</v>
      </c>
      <c r="DP1096" s="372"/>
      <c r="DQ1096" s="155">
        <f t="shared" si="2800"/>
        <v>0</v>
      </c>
      <c r="DR1096" s="373"/>
      <c r="DS1096" s="155">
        <f t="shared" si="2801"/>
        <v>0</v>
      </c>
      <c r="DT1096" s="372"/>
      <c r="DU1096" s="155">
        <f t="shared" si="2802"/>
        <v>0</v>
      </c>
      <c r="DV1096" s="373"/>
      <c r="DW1096" s="4891">
        <f t="shared" si="2808"/>
        <v>0</v>
      </c>
      <c r="DX1096" s="372"/>
      <c r="DY1096" s="154">
        <f t="shared" si="2803"/>
        <v>0</v>
      </c>
      <c r="DZ1096" s="373"/>
      <c r="EA1096" s="154">
        <f t="shared" si="2809"/>
        <v>0</v>
      </c>
      <c r="EB1096" s="373"/>
      <c r="EC1096" s="269">
        <f t="shared" si="2810"/>
        <v>0</v>
      </c>
      <c r="ED1096" s="376"/>
      <c r="EE1096" s="822">
        <f t="shared" si="2811"/>
        <v>0</v>
      </c>
      <c r="EF1096" s="377"/>
      <c r="EG1096" s="273"/>
      <c r="EH1096" s="274"/>
      <c r="EI1096" s="275"/>
      <c r="EJ1096" s="276"/>
      <c r="EK1096" s="275"/>
      <c r="EL1096" s="277"/>
      <c r="EM1096" s="278" t="str">
        <f t="shared" si="2812"/>
        <v xml:space="preserve"> </v>
      </c>
      <c r="EN1096" s="372"/>
      <c r="EO1096" s="155">
        <f t="shared" si="2804"/>
        <v>0</v>
      </c>
      <c r="EP1096" s="373"/>
      <c r="ER1096" s="194"/>
      <c r="ET1096" s="154" t="str">
        <f t="shared" si="2596"/>
        <v>　</v>
      </c>
      <c r="EU1096" s="373"/>
      <c r="EV1096" s="154" t="str">
        <f t="shared" si="2597"/>
        <v>　</v>
      </c>
      <c r="EW1096" s="373"/>
      <c r="EX1096" s="154"/>
      <c r="EY1096" s="367"/>
      <c r="EZ1096" s="154"/>
      <c r="FA1096" s="367"/>
      <c r="FB1096" s="154"/>
      <c r="FC1096" s="367"/>
      <c r="FD1096" s="154"/>
      <c r="FE1096" s="367"/>
      <c r="FF1096" s="155"/>
      <c r="FG1096" s="367"/>
      <c r="FH1096" s="154"/>
      <c r="FI1096" s="367"/>
      <c r="FJ1096" s="154" t="str">
        <f t="shared" si="1662"/>
        <v>　</v>
      </c>
      <c r="FK1096" s="373"/>
      <c r="FL1096" s="155" t="str">
        <f t="shared" si="2598"/>
        <v>　</v>
      </c>
      <c r="FM1096" s="279"/>
      <c r="FN1096" s="1184"/>
      <c r="FO1096" s="280"/>
      <c r="FP1096" s="281"/>
      <c r="FQ1096" s="282"/>
      <c r="FS1096" s="281"/>
      <c r="FT1096" s="282"/>
    </row>
    <row r="1097" spans="1:176" ht="18.600000000000001" customHeight="1">
      <c r="A1097" s="228">
        <f t="shared" si="2814"/>
        <v>1087</v>
      </c>
      <c r="B1097" s="343" t="str">
        <f t="shared" si="2815"/>
        <v>　</v>
      </c>
      <c r="C1097" s="6242"/>
      <c r="D1097" s="1261"/>
      <c r="E1097" s="1262"/>
      <c r="F1097" s="1564"/>
      <c r="G1097" s="1263"/>
      <c r="H1097" s="1330"/>
      <c r="I1097" s="1264"/>
      <c r="J1097" s="1264"/>
      <c r="K1097" s="599"/>
      <c r="L1097" s="6249"/>
      <c r="M1097" s="354"/>
      <c r="N1097" s="6251"/>
      <c r="O1097" s="354"/>
      <c r="P1097" s="6251"/>
      <c r="Q1097" s="354"/>
      <c r="R1097" s="6251"/>
      <c r="S1097" s="354"/>
      <c r="T1097" s="6251"/>
      <c r="U1097" s="355"/>
      <c r="V1097" s="6251"/>
      <c r="W1097" s="356"/>
      <c r="X1097" s="6254"/>
      <c r="Y1097" s="7547"/>
      <c r="Z1097" s="7547"/>
      <c r="AA1097" s="6257"/>
      <c r="AB1097" s="7547"/>
      <c r="AC1097" s="6257"/>
      <c r="AD1097" s="6258"/>
      <c r="AE1097" s="6259"/>
      <c r="AF1097" s="363" t="str">
        <f t="shared" si="1081"/>
        <v>　</v>
      </c>
      <c r="AG1097" s="6260"/>
      <c r="AH1097" s="6260"/>
      <c r="AI1097" s="6260"/>
      <c r="AJ1097" s="6260"/>
      <c r="AK1097" s="6260"/>
      <c r="AL1097" s="6260"/>
      <c r="AM1097" s="6260"/>
      <c r="AN1097" s="6260"/>
      <c r="AO1097" s="6260"/>
      <c r="AP1097" s="6261"/>
      <c r="AQ1097" s="6260"/>
      <c r="AR1097" s="6260"/>
      <c r="AS1097" s="6260"/>
      <c r="AT1097" s="6260"/>
      <c r="AU1097" s="2843">
        <f t="shared" ref="AU1097:AU1118" si="2816">IF(AI1097="付属済",0,IF(AI1097=1,AI1097+AP1097,0))</f>
        <v>0</v>
      </c>
      <c r="AV1097" s="4008">
        <f t="shared" ref="AV1097:AV1118" si="2817">IF(AE1097=0,0,(AR1097*1)+(AS1097*100))</f>
        <v>0</v>
      </c>
      <c r="AW1097" s="6262" t="str">
        <f t="shared" si="2599"/>
        <v>　</v>
      </c>
      <c r="AX1097" s="6263"/>
      <c r="AY1097" s="6264" t="str">
        <f t="shared" si="2618"/>
        <v>　</v>
      </c>
      <c r="AZ1097" s="6265"/>
      <c r="BA1097" s="6264" t="str">
        <f t="shared" si="2619"/>
        <v>　</v>
      </c>
      <c r="BB1097" s="6265"/>
      <c r="BC1097" s="6262" t="str">
        <f t="shared" si="2600"/>
        <v>　</v>
      </c>
      <c r="BD1097" s="6263"/>
      <c r="BE1097" s="4599" t="str">
        <f t="shared" si="2601"/>
        <v>　</v>
      </c>
      <c r="BF1097" s="6265"/>
      <c r="BG1097" s="6262" t="str">
        <f t="shared" si="2602"/>
        <v>　</v>
      </c>
      <c r="BH1097" s="6265"/>
      <c r="BI1097" s="6264" t="str">
        <f t="shared" si="2576"/>
        <v>　</v>
      </c>
      <c r="BJ1097" s="6265"/>
      <c r="BK1097" s="6264" t="str">
        <f t="shared" si="1417"/>
        <v>　</v>
      </c>
      <c r="BL1097" s="6265"/>
      <c r="BM1097" s="6264" t="str">
        <f t="shared" si="1418"/>
        <v>　</v>
      </c>
      <c r="BN1097" s="6265"/>
      <c r="BO1097" s="6266" t="str">
        <f t="shared" si="2577"/>
        <v>　</v>
      </c>
      <c r="BP1097" s="6265"/>
      <c r="BQ1097" s="6264" t="str">
        <f t="shared" si="2578"/>
        <v>　</v>
      </c>
      <c r="BR1097" s="6263"/>
      <c r="BS1097" s="6264" t="str">
        <f t="shared" si="1420"/>
        <v>　</v>
      </c>
      <c r="BT1097" s="6263"/>
      <c r="BU1097" s="6264" t="str">
        <f t="shared" si="1421"/>
        <v>　</v>
      </c>
      <c r="BV1097" s="6263"/>
      <c r="BW1097" s="6264" t="str">
        <f t="shared" si="1422"/>
        <v>　</v>
      </c>
      <c r="BX1097" s="6265"/>
      <c r="BY1097" s="6264" t="str">
        <f t="shared" si="1423"/>
        <v>　</v>
      </c>
      <c r="BZ1097" s="6263"/>
      <c r="CA1097" s="6264" t="str">
        <f t="shared" si="1424"/>
        <v>　</v>
      </c>
      <c r="CB1097" s="6265"/>
      <c r="CC1097" s="6264" t="str">
        <f t="shared" si="1425"/>
        <v>　</v>
      </c>
      <c r="CD1097" s="6265"/>
      <c r="CE1097" s="2850" t="str">
        <f t="shared" si="2579"/>
        <v>　</v>
      </c>
      <c r="CF1097" s="2846"/>
      <c r="CG1097" s="2855" t="str">
        <f t="shared" si="2580"/>
        <v>　</v>
      </c>
      <c r="CH1097" s="2851"/>
      <c r="CI1097" s="2850" t="str">
        <f t="shared" si="1092"/>
        <v>　</v>
      </c>
      <c r="CJ1097" s="2846"/>
      <c r="CK1097" s="2850" t="str">
        <f t="shared" si="1093"/>
        <v>　</v>
      </c>
      <c r="CL1097" s="2851"/>
      <c r="CM1097" s="2850" t="str">
        <f t="shared" si="2581"/>
        <v>　</v>
      </c>
      <c r="CN1097" s="2851"/>
      <c r="CO1097" s="2855" t="str">
        <f t="shared" si="1094"/>
        <v>　</v>
      </c>
      <c r="CP1097" s="2851"/>
      <c r="CQ1097" s="2855" t="str">
        <f t="shared" si="1095"/>
        <v>　</v>
      </c>
      <c r="CR1097" s="2851"/>
      <c r="CS1097" s="2850" t="str">
        <f t="shared" si="2582"/>
        <v>　</v>
      </c>
      <c r="CT1097" s="2851"/>
      <c r="CU1097" s="2855"/>
      <c r="CV1097" s="2851"/>
      <c r="CW1097" s="2850" t="str">
        <f t="shared" si="2583"/>
        <v>　</v>
      </c>
      <c r="CX1097" s="2851"/>
      <c r="CY1097" s="2855" t="str">
        <f t="shared" si="1096"/>
        <v>　</v>
      </c>
      <c r="CZ1097" s="2851"/>
      <c r="DA1097" s="6264" t="str">
        <f t="shared" si="2584"/>
        <v>　</v>
      </c>
      <c r="DB1097" s="6263"/>
      <c r="DC1097" s="6266" t="str">
        <f t="shared" si="1097"/>
        <v>　</v>
      </c>
      <c r="DD1097" s="6265"/>
      <c r="DE1097" s="374">
        <f t="shared" si="2806"/>
        <v>0</v>
      </c>
      <c r="DF1097" s="6268"/>
      <c r="DG1097" s="818">
        <f t="shared" si="2813"/>
        <v>0</v>
      </c>
      <c r="DH1097" s="6269"/>
      <c r="DI1097" s="6264">
        <f t="shared" si="2807"/>
        <v>0</v>
      </c>
      <c r="DJ1097" s="6268"/>
      <c r="DK1097" s="6267">
        <f t="shared" ref="DK1097:DK1118" si="2818">IF(AU1097=2,1,0)</f>
        <v>0</v>
      </c>
      <c r="DL1097" s="6268"/>
      <c r="DM1097" s="6267">
        <f t="shared" ref="DM1097:DM1118" si="2819">IF(AU1097=1,1,0)</f>
        <v>0</v>
      </c>
      <c r="DN1097" s="6268"/>
      <c r="DO1097" s="6266">
        <f t="shared" ref="DO1097:DO1118" si="2820">IF(AJ1097=1,1,0)</f>
        <v>0</v>
      </c>
      <c r="DP1097" s="6269"/>
      <c r="DQ1097" s="6266">
        <f t="shared" ref="DQ1097:DQ1118" si="2821">IF(AK1097=1,1,0)</f>
        <v>0</v>
      </c>
      <c r="DR1097" s="6268"/>
      <c r="DS1097" s="6266">
        <f t="shared" ref="DS1097:DS1118" si="2822">IF(AL1097=1,1,0)</f>
        <v>0</v>
      </c>
      <c r="DT1097" s="6269"/>
      <c r="DU1097" s="6266">
        <f t="shared" ref="DU1097:DU1118" si="2823">IF(AM1097=1,1,0)</f>
        <v>0</v>
      </c>
      <c r="DV1097" s="6268"/>
      <c r="DW1097" s="4891">
        <f t="shared" si="2808"/>
        <v>0</v>
      </c>
      <c r="DX1097" s="6269"/>
      <c r="DY1097" s="6264">
        <f t="shared" ref="DY1097:DY1118" si="2824">IF(AO1097=1,1,0)</f>
        <v>0</v>
      </c>
      <c r="DZ1097" s="6268"/>
      <c r="EA1097" s="6264">
        <f t="shared" si="2809"/>
        <v>0</v>
      </c>
      <c r="EB1097" s="6268"/>
      <c r="EC1097" s="820">
        <f t="shared" si="2810"/>
        <v>0</v>
      </c>
      <c r="ED1097" s="6270"/>
      <c r="EE1097" s="822">
        <f t="shared" si="2811"/>
        <v>0</v>
      </c>
      <c r="EF1097" s="6271"/>
      <c r="EG1097" s="273"/>
      <c r="EH1097" s="274"/>
      <c r="EI1097" s="275"/>
      <c r="EJ1097" s="276"/>
      <c r="EK1097" s="275"/>
      <c r="EL1097" s="277"/>
      <c r="EM1097" s="829" t="str">
        <f t="shared" si="2812"/>
        <v xml:space="preserve"> </v>
      </c>
      <c r="EN1097" s="6269"/>
      <c r="EO1097" s="6266">
        <f t="shared" ref="EO1097:EO1118" si="2825">IF(AT1097=1,1,0)</f>
        <v>0</v>
      </c>
      <c r="EP1097" s="6268"/>
      <c r="ER1097" s="6272"/>
      <c r="ET1097" s="154" t="str">
        <f t="shared" si="2596"/>
        <v>　</v>
      </c>
      <c r="EU1097" s="2857"/>
      <c r="EV1097" s="6264" t="str">
        <f t="shared" si="2597"/>
        <v>　</v>
      </c>
      <c r="EW1097" s="6268"/>
      <c r="EX1097" s="6264"/>
      <c r="EY1097" s="6265"/>
      <c r="EZ1097" s="6264"/>
      <c r="FA1097" s="6265"/>
      <c r="FB1097" s="6264"/>
      <c r="FC1097" s="6265"/>
      <c r="FD1097" s="6264"/>
      <c r="FE1097" s="6265"/>
      <c r="FF1097" s="6266"/>
      <c r="FG1097" s="6265"/>
      <c r="FH1097" s="6264"/>
      <c r="FI1097" s="6265"/>
      <c r="FJ1097" s="154" t="str">
        <f t="shared" si="1662"/>
        <v>　</v>
      </c>
      <c r="FK1097" s="6268"/>
      <c r="FL1097" s="155" t="str">
        <f t="shared" si="2598"/>
        <v>　</v>
      </c>
      <c r="FM1097" s="6263"/>
      <c r="FN1097" s="6264"/>
      <c r="FO1097" s="6265"/>
      <c r="FP1097" s="6264"/>
      <c r="FQ1097" s="6265"/>
      <c r="FS1097" s="6264"/>
      <c r="FT1097" s="6265"/>
    </row>
    <row r="1098" spans="1:176" ht="18.600000000000001" customHeight="1">
      <c r="A1098" s="228">
        <f t="shared" si="2814"/>
        <v>1088</v>
      </c>
      <c r="B1098" s="343" t="str">
        <f t="shared" si="2815"/>
        <v>　</v>
      </c>
      <c r="C1098" s="6242"/>
      <c r="D1098" s="1261"/>
      <c r="E1098" s="1262"/>
      <c r="F1098" s="1564"/>
      <c r="G1098" s="1263"/>
      <c r="H1098" s="1330"/>
      <c r="I1098" s="1264"/>
      <c r="J1098" s="1264"/>
      <c r="K1098" s="599"/>
      <c r="L1098" s="600"/>
      <c r="M1098" s="354"/>
      <c r="N1098" s="5637"/>
      <c r="O1098" s="354"/>
      <c r="P1098" s="5637"/>
      <c r="Q1098" s="354"/>
      <c r="R1098" s="5637"/>
      <c r="S1098" s="354"/>
      <c r="T1098" s="5637"/>
      <c r="U1098" s="355"/>
      <c r="V1098" s="5637"/>
      <c r="W1098" s="356"/>
      <c r="X1098" s="357"/>
      <c r="Y1098" s="979"/>
      <c r="Z1098" s="979"/>
      <c r="AA1098" s="602"/>
      <c r="AB1098" s="979"/>
      <c r="AC1098" s="251"/>
      <c r="AD1098" s="361"/>
      <c r="AE1098" s="362"/>
      <c r="AF1098" s="363" t="str">
        <f t="shared" si="1081"/>
        <v>　</v>
      </c>
      <c r="AG1098" s="364"/>
      <c r="AH1098" s="364"/>
      <c r="AI1098" s="364"/>
      <c r="AJ1098" s="364"/>
      <c r="AK1098" s="364"/>
      <c r="AL1098" s="364"/>
      <c r="AM1098" s="364"/>
      <c r="AN1098" s="364"/>
      <c r="AO1098" s="364"/>
      <c r="AP1098" s="363"/>
      <c r="AQ1098" s="255"/>
      <c r="AR1098" s="255"/>
      <c r="AS1098" s="255"/>
      <c r="AT1098" s="255"/>
      <c r="AU1098" s="2843">
        <f t="shared" si="2816"/>
        <v>0</v>
      </c>
      <c r="AV1098" s="4008">
        <f t="shared" si="2817"/>
        <v>0</v>
      </c>
      <c r="AW1098" s="590" t="str">
        <f t="shared" si="2599"/>
        <v>　</v>
      </c>
      <c r="AX1098" s="4598"/>
      <c r="AY1098" s="154" t="str">
        <f t="shared" si="2618"/>
        <v>　</v>
      </c>
      <c r="AZ1098" s="4600"/>
      <c r="BA1098" s="154" t="str">
        <f t="shared" si="2619"/>
        <v>　</v>
      </c>
      <c r="BB1098" s="4600"/>
      <c r="BC1098" s="4597" t="str">
        <f t="shared" si="2600"/>
        <v>　</v>
      </c>
      <c r="BD1098" s="4598"/>
      <c r="BE1098" s="4599" t="str">
        <f t="shared" si="2601"/>
        <v>　</v>
      </c>
      <c r="BF1098" s="4600"/>
      <c r="BG1098" s="368" t="str">
        <f t="shared" si="2602"/>
        <v>　</v>
      </c>
      <c r="BH1098" s="4600"/>
      <c r="BI1098" s="154" t="str">
        <f t="shared" si="2576"/>
        <v>　</v>
      </c>
      <c r="BJ1098" s="4600"/>
      <c r="BK1098" s="4075" t="str">
        <f t="shared" si="1417"/>
        <v>　</v>
      </c>
      <c r="BL1098" s="4093"/>
      <c r="BM1098" s="4075" t="str">
        <f t="shared" si="1418"/>
        <v>　</v>
      </c>
      <c r="BN1098" s="4093"/>
      <c r="BO1098" s="4094" t="str">
        <f t="shared" si="2577"/>
        <v>　</v>
      </c>
      <c r="BP1098" s="4093"/>
      <c r="BQ1098" s="4602" t="str">
        <f t="shared" si="2578"/>
        <v>　</v>
      </c>
      <c r="BR1098" s="4598"/>
      <c r="BS1098" s="4602" t="str">
        <f t="shared" si="1420"/>
        <v>　</v>
      </c>
      <c r="BT1098" s="4598"/>
      <c r="BU1098" s="4602" t="str">
        <f t="shared" si="1421"/>
        <v>　</v>
      </c>
      <c r="BV1098" s="4598"/>
      <c r="BW1098" s="4602" t="str">
        <f t="shared" si="1422"/>
        <v>　</v>
      </c>
      <c r="BX1098" s="4600"/>
      <c r="BY1098" s="4602" t="str">
        <f t="shared" si="1423"/>
        <v>　</v>
      </c>
      <c r="BZ1098" s="4598"/>
      <c r="CA1098" s="4602" t="str">
        <f t="shared" si="1424"/>
        <v>　</v>
      </c>
      <c r="CB1098" s="4600"/>
      <c r="CC1098" s="4602" t="str">
        <f t="shared" si="1425"/>
        <v>　</v>
      </c>
      <c r="CD1098" s="4600"/>
      <c r="CE1098" s="2850" t="str">
        <f t="shared" si="2579"/>
        <v>　</v>
      </c>
      <c r="CF1098" s="2846"/>
      <c r="CG1098" s="2855" t="str">
        <f t="shared" si="2580"/>
        <v>　</v>
      </c>
      <c r="CH1098" s="2851"/>
      <c r="CI1098" s="2850" t="str">
        <f t="shared" si="1092"/>
        <v>　</v>
      </c>
      <c r="CJ1098" s="2846"/>
      <c r="CK1098" s="2850" t="str">
        <f t="shared" si="1093"/>
        <v>　</v>
      </c>
      <c r="CL1098" s="2851"/>
      <c r="CM1098" s="2850" t="str">
        <f t="shared" si="2581"/>
        <v>　</v>
      </c>
      <c r="CN1098" s="2851"/>
      <c r="CO1098" s="2855" t="str">
        <f t="shared" si="1094"/>
        <v>　</v>
      </c>
      <c r="CP1098" s="2851"/>
      <c r="CQ1098" s="2855" t="str">
        <f t="shared" si="1095"/>
        <v>　</v>
      </c>
      <c r="CR1098" s="2851"/>
      <c r="CS1098" s="2850" t="str">
        <f t="shared" si="2582"/>
        <v>　</v>
      </c>
      <c r="CT1098" s="2851"/>
      <c r="CU1098" s="2855"/>
      <c r="CV1098" s="2851"/>
      <c r="CW1098" s="2850" t="str">
        <f t="shared" si="2583"/>
        <v>　</v>
      </c>
      <c r="CX1098" s="2851"/>
      <c r="CY1098" s="2855" t="str">
        <f t="shared" si="1096"/>
        <v>　</v>
      </c>
      <c r="CZ1098" s="2851"/>
      <c r="DA1098" s="2850" t="str">
        <f t="shared" si="2584"/>
        <v>　</v>
      </c>
      <c r="DB1098" s="2846"/>
      <c r="DC1098" s="2855" t="str">
        <f t="shared" si="1097"/>
        <v>　</v>
      </c>
      <c r="DD1098" s="2851"/>
      <c r="DE1098" s="374">
        <f t="shared" si="2806"/>
        <v>0</v>
      </c>
      <c r="DF1098" s="2857"/>
      <c r="DG1098" s="818">
        <f t="shared" si="2813"/>
        <v>0</v>
      </c>
      <c r="DH1098" s="2858"/>
      <c r="DI1098" s="2850">
        <f t="shared" si="2807"/>
        <v>0</v>
      </c>
      <c r="DJ1098" s="2857"/>
      <c r="DK1098" s="2856">
        <f t="shared" si="2818"/>
        <v>0</v>
      </c>
      <c r="DL1098" s="2857"/>
      <c r="DM1098" s="2856">
        <f t="shared" si="2819"/>
        <v>0</v>
      </c>
      <c r="DN1098" s="2857"/>
      <c r="DO1098" s="2855">
        <f t="shared" si="2820"/>
        <v>0</v>
      </c>
      <c r="DP1098" s="2858"/>
      <c r="DQ1098" s="2855">
        <f t="shared" si="2821"/>
        <v>0</v>
      </c>
      <c r="DR1098" s="2857"/>
      <c r="DS1098" s="2855">
        <f t="shared" si="2822"/>
        <v>0</v>
      </c>
      <c r="DT1098" s="2858"/>
      <c r="DU1098" s="2855">
        <f t="shared" si="2823"/>
        <v>0</v>
      </c>
      <c r="DV1098" s="2857"/>
      <c r="DW1098" s="4891">
        <f t="shared" si="2808"/>
        <v>0</v>
      </c>
      <c r="DX1098" s="4892"/>
      <c r="DY1098" s="4668">
        <f t="shared" si="2824"/>
        <v>0</v>
      </c>
      <c r="DZ1098" s="4682"/>
      <c r="EA1098" s="4668">
        <f t="shared" si="2809"/>
        <v>0</v>
      </c>
      <c r="EB1098" s="4682"/>
      <c r="EC1098" s="820">
        <f t="shared" si="2810"/>
        <v>0</v>
      </c>
      <c r="ED1098" s="4964"/>
      <c r="EE1098" s="822">
        <f t="shared" si="2811"/>
        <v>0</v>
      </c>
      <c r="EF1098" s="4930"/>
      <c r="EG1098" s="273"/>
      <c r="EH1098" s="274"/>
      <c r="EI1098" s="275"/>
      <c r="EJ1098" s="276"/>
      <c r="EK1098" s="275"/>
      <c r="EL1098" s="277"/>
      <c r="EM1098" s="829" t="str">
        <f t="shared" si="2812"/>
        <v xml:space="preserve"> </v>
      </c>
      <c r="EN1098" s="4892"/>
      <c r="EO1098" s="4893">
        <f t="shared" si="2825"/>
        <v>0</v>
      </c>
      <c r="EP1098" s="4682"/>
      <c r="ER1098" s="194"/>
      <c r="ET1098" s="2850" t="str">
        <f t="shared" si="2596"/>
        <v>　</v>
      </c>
      <c r="EU1098" s="2857"/>
      <c r="EV1098" s="2850" t="str">
        <f t="shared" si="2597"/>
        <v>　</v>
      </c>
      <c r="EW1098" s="2857"/>
      <c r="EX1098" s="2850"/>
      <c r="EY1098" s="2851"/>
      <c r="EZ1098" s="2850"/>
      <c r="FA1098" s="2851"/>
      <c r="FB1098" s="2850"/>
      <c r="FC1098" s="2851"/>
      <c r="FD1098" s="2850"/>
      <c r="FE1098" s="2851"/>
      <c r="FF1098" s="2855"/>
      <c r="FG1098" s="2851"/>
      <c r="FH1098" s="2850"/>
      <c r="FI1098" s="2851"/>
      <c r="FJ1098" s="154" t="str">
        <f t="shared" si="1662"/>
        <v>　</v>
      </c>
      <c r="FK1098" s="2857"/>
      <c r="FL1098" s="155" t="str">
        <f t="shared" si="2598"/>
        <v>　</v>
      </c>
      <c r="FM1098" s="2846"/>
      <c r="FN1098" s="2850"/>
      <c r="FO1098" s="2851"/>
      <c r="FP1098" s="2850"/>
      <c r="FQ1098" s="2851"/>
      <c r="FS1098" s="281"/>
      <c r="FT1098" s="282"/>
    </row>
    <row r="1099" spans="1:176" ht="18.600000000000001" customHeight="1">
      <c r="A1099" s="228">
        <f t="shared" si="2814"/>
        <v>1089</v>
      </c>
      <c r="B1099" s="343" t="str">
        <f t="shared" si="2815"/>
        <v>　</v>
      </c>
      <c r="C1099" s="6242"/>
      <c r="D1099" s="1261"/>
      <c r="E1099" s="1262"/>
      <c r="F1099" s="1564"/>
      <c r="G1099" s="1263"/>
      <c r="H1099" s="1330"/>
      <c r="I1099" s="1264"/>
      <c r="J1099" s="1264"/>
      <c r="K1099" s="599"/>
      <c r="L1099" s="6274"/>
      <c r="M1099" s="354"/>
      <c r="N1099" s="6276"/>
      <c r="O1099" s="354"/>
      <c r="P1099" s="6276"/>
      <c r="Q1099" s="6250"/>
      <c r="R1099" s="6276"/>
      <c r="S1099" s="354"/>
      <c r="T1099" s="6276"/>
      <c r="U1099" s="355"/>
      <c r="V1099" s="6276"/>
      <c r="W1099" s="356"/>
      <c r="X1099" s="6279"/>
      <c r="Y1099" s="979"/>
      <c r="Z1099" s="979"/>
      <c r="AA1099" s="6280"/>
      <c r="AB1099" s="7545"/>
      <c r="AC1099" s="6280"/>
      <c r="AD1099" s="6281"/>
      <c r="AE1099" s="6282"/>
      <c r="AF1099" s="363" t="str">
        <f t="shared" si="1081"/>
        <v>　</v>
      </c>
      <c r="AG1099" s="6283"/>
      <c r="AH1099" s="6283"/>
      <c r="AI1099" s="6283"/>
      <c r="AJ1099" s="6283"/>
      <c r="AK1099" s="6283"/>
      <c r="AL1099" s="6283"/>
      <c r="AM1099" s="6283"/>
      <c r="AN1099" s="6283"/>
      <c r="AO1099" s="6283"/>
      <c r="AP1099" s="6284"/>
      <c r="AQ1099" s="6283"/>
      <c r="AR1099" s="6283"/>
      <c r="AS1099" s="6283"/>
      <c r="AT1099" s="6283"/>
      <c r="AU1099" s="2843">
        <f t="shared" si="2816"/>
        <v>0</v>
      </c>
      <c r="AV1099" s="4008">
        <f t="shared" si="2817"/>
        <v>0</v>
      </c>
      <c r="AW1099" s="590" t="str">
        <f t="shared" si="2599"/>
        <v>　</v>
      </c>
      <c r="AX1099" s="4598"/>
      <c r="AY1099" s="154" t="str">
        <f t="shared" si="2618"/>
        <v>　</v>
      </c>
      <c r="AZ1099" s="4600"/>
      <c r="BA1099" s="154" t="str">
        <f t="shared" si="2619"/>
        <v>　</v>
      </c>
      <c r="BB1099" s="4600"/>
      <c r="BC1099" s="368" t="str">
        <f t="shared" si="2600"/>
        <v>　</v>
      </c>
      <c r="BD1099" s="4598"/>
      <c r="BE1099" s="4599" t="str">
        <f t="shared" si="2601"/>
        <v>　</v>
      </c>
      <c r="BF1099" s="4600"/>
      <c r="BG1099" s="368" t="str">
        <f t="shared" si="2602"/>
        <v>　</v>
      </c>
      <c r="BH1099" s="4600"/>
      <c r="BI1099" s="154" t="str">
        <f t="shared" si="2576"/>
        <v>　</v>
      </c>
      <c r="BJ1099" s="4600"/>
      <c r="BK1099" s="4075" t="str">
        <f t="shared" si="1417"/>
        <v>　</v>
      </c>
      <c r="BL1099" s="4093"/>
      <c r="BM1099" s="4075" t="str">
        <f t="shared" si="1418"/>
        <v>　</v>
      </c>
      <c r="BN1099" s="4093"/>
      <c r="BO1099" s="4094" t="str">
        <f t="shared" si="2577"/>
        <v>　</v>
      </c>
      <c r="BP1099" s="4093"/>
      <c r="BQ1099" s="4602" t="str">
        <f t="shared" si="2578"/>
        <v>　</v>
      </c>
      <c r="BR1099" s="4598"/>
      <c r="BS1099" s="4602" t="str">
        <f t="shared" si="1420"/>
        <v>　</v>
      </c>
      <c r="BT1099" s="4598"/>
      <c r="BU1099" s="4602" t="str">
        <f t="shared" si="1421"/>
        <v>　</v>
      </c>
      <c r="BV1099" s="4598"/>
      <c r="BW1099" s="4602" t="str">
        <f t="shared" si="1422"/>
        <v>　</v>
      </c>
      <c r="BX1099" s="4600"/>
      <c r="BY1099" s="4602" t="str">
        <f t="shared" si="1423"/>
        <v>　</v>
      </c>
      <c r="BZ1099" s="4598"/>
      <c r="CA1099" s="4602" t="str">
        <f t="shared" si="1424"/>
        <v>　</v>
      </c>
      <c r="CB1099" s="4600"/>
      <c r="CC1099" s="4602" t="str">
        <f t="shared" si="1425"/>
        <v>　</v>
      </c>
      <c r="CD1099" s="4600"/>
      <c r="CE1099" s="2850" t="str">
        <f t="shared" si="2579"/>
        <v>　</v>
      </c>
      <c r="CF1099" s="2846"/>
      <c r="CG1099" s="2855" t="str">
        <f t="shared" si="2580"/>
        <v>　</v>
      </c>
      <c r="CH1099" s="2851"/>
      <c r="CI1099" s="2850" t="str">
        <f t="shared" si="1092"/>
        <v>　</v>
      </c>
      <c r="CJ1099" s="2846"/>
      <c r="CK1099" s="2850" t="str">
        <f t="shared" si="1093"/>
        <v>　</v>
      </c>
      <c r="CL1099" s="2851"/>
      <c r="CM1099" s="2850" t="str">
        <f t="shared" si="2581"/>
        <v>　</v>
      </c>
      <c r="CN1099" s="2851"/>
      <c r="CO1099" s="2855" t="str">
        <f t="shared" si="1094"/>
        <v>　</v>
      </c>
      <c r="CP1099" s="2851"/>
      <c r="CQ1099" s="2855" t="str">
        <f t="shared" si="1095"/>
        <v>　</v>
      </c>
      <c r="CR1099" s="2851"/>
      <c r="CS1099" s="2850" t="str">
        <f t="shared" si="2582"/>
        <v>　</v>
      </c>
      <c r="CT1099" s="2851"/>
      <c r="CU1099" s="2855"/>
      <c r="CV1099" s="2851"/>
      <c r="CW1099" s="2850" t="str">
        <f t="shared" si="2583"/>
        <v>　</v>
      </c>
      <c r="CX1099" s="2851"/>
      <c r="CY1099" s="2855" t="str">
        <f t="shared" si="1096"/>
        <v>　</v>
      </c>
      <c r="CZ1099" s="2851"/>
      <c r="DA1099" s="2850" t="str">
        <f t="shared" si="2584"/>
        <v>　</v>
      </c>
      <c r="DB1099" s="2846"/>
      <c r="DC1099" s="2855" t="str">
        <f t="shared" si="1097"/>
        <v>　</v>
      </c>
      <c r="DD1099" s="2851"/>
      <c r="DE1099" s="374">
        <f t="shared" si="2806"/>
        <v>0</v>
      </c>
      <c r="DF1099" s="2857"/>
      <c r="DG1099" s="818">
        <f t="shared" si="2813"/>
        <v>0</v>
      </c>
      <c r="DH1099" s="2858"/>
      <c r="DI1099" s="2850">
        <f t="shared" si="2807"/>
        <v>0</v>
      </c>
      <c r="DJ1099" s="2857"/>
      <c r="DK1099" s="2856">
        <f t="shared" si="2818"/>
        <v>0</v>
      </c>
      <c r="DL1099" s="2857"/>
      <c r="DM1099" s="2856">
        <f t="shared" si="2819"/>
        <v>0</v>
      </c>
      <c r="DN1099" s="2857"/>
      <c r="DO1099" s="2855">
        <f t="shared" si="2820"/>
        <v>0</v>
      </c>
      <c r="DP1099" s="2858"/>
      <c r="DQ1099" s="2855">
        <f t="shared" si="2821"/>
        <v>0</v>
      </c>
      <c r="DR1099" s="2857"/>
      <c r="DS1099" s="2855">
        <f t="shared" si="2822"/>
        <v>0</v>
      </c>
      <c r="DT1099" s="2858"/>
      <c r="DU1099" s="2855">
        <f t="shared" si="2823"/>
        <v>0</v>
      </c>
      <c r="DV1099" s="2857"/>
      <c r="DW1099" s="4891">
        <f t="shared" si="2808"/>
        <v>0</v>
      </c>
      <c r="DX1099" s="4892"/>
      <c r="DY1099" s="4668">
        <f t="shared" si="2824"/>
        <v>0</v>
      </c>
      <c r="DZ1099" s="4682"/>
      <c r="EA1099" s="4668">
        <f t="shared" si="2809"/>
        <v>0</v>
      </c>
      <c r="EB1099" s="4682"/>
      <c r="EC1099" s="820">
        <f t="shared" si="2810"/>
        <v>0</v>
      </c>
      <c r="ED1099" s="4964"/>
      <c r="EE1099" s="822">
        <f t="shared" si="2811"/>
        <v>0</v>
      </c>
      <c r="EF1099" s="4930"/>
      <c r="EG1099" s="273"/>
      <c r="EH1099" s="274"/>
      <c r="EI1099" s="275"/>
      <c r="EJ1099" s="276"/>
      <c r="EK1099" s="275"/>
      <c r="EL1099" s="277"/>
      <c r="EM1099" s="829" t="str">
        <f t="shared" si="2812"/>
        <v xml:space="preserve"> </v>
      </c>
      <c r="EN1099" s="4892"/>
      <c r="EO1099" s="4893">
        <f t="shared" si="2825"/>
        <v>0</v>
      </c>
      <c r="EP1099" s="4682"/>
      <c r="ER1099" s="6285"/>
      <c r="ET1099" s="2850" t="str">
        <f t="shared" si="2596"/>
        <v>　</v>
      </c>
      <c r="EU1099" s="2857"/>
      <c r="EV1099" s="2850" t="str">
        <f t="shared" si="2597"/>
        <v>　</v>
      </c>
      <c r="EW1099" s="2857"/>
      <c r="EX1099" s="2850"/>
      <c r="EY1099" s="2851"/>
      <c r="EZ1099" s="2850"/>
      <c r="FA1099" s="2851"/>
      <c r="FB1099" s="2850"/>
      <c r="FC1099" s="2851"/>
      <c r="FD1099" s="2850"/>
      <c r="FE1099" s="2851"/>
      <c r="FF1099" s="2855"/>
      <c r="FG1099" s="2851"/>
      <c r="FH1099" s="2850"/>
      <c r="FI1099" s="2851"/>
      <c r="FJ1099" s="154" t="str">
        <f t="shared" si="1662"/>
        <v>　</v>
      </c>
      <c r="FK1099" s="2857"/>
      <c r="FL1099" s="155" t="str">
        <f t="shared" si="2598"/>
        <v>　</v>
      </c>
      <c r="FM1099" s="2846"/>
      <c r="FN1099" s="2850"/>
      <c r="FO1099" s="2851"/>
      <c r="FP1099" s="2850"/>
      <c r="FQ1099" s="2851"/>
      <c r="FS1099" s="5782"/>
      <c r="FT1099" s="5783"/>
    </row>
    <row r="1100" spans="1:176" ht="18.600000000000001" customHeight="1">
      <c r="A1100" s="228">
        <f t="shared" si="2814"/>
        <v>1090</v>
      </c>
      <c r="B1100" s="343" t="str">
        <f t="shared" si="2815"/>
        <v>　</v>
      </c>
      <c r="C1100" s="6242"/>
      <c r="D1100" s="1261"/>
      <c r="E1100" s="1262"/>
      <c r="F1100" s="1564"/>
      <c r="G1100" s="1263"/>
      <c r="H1100" s="1330"/>
      <c r="I1100" s="1264"/>
      <c r="J1100" s="1264"/>
      <c r="K1100" s="599"/>
      <c r="L1100" s="600"/>
      <c r="M1100" s="354"/>
      <c r="N1100" s="6287"/>
      <c r="O1100" s="354"/>
      <c r="P1100" s="6287"/>
      <c r="Q1100" s="5636"/>
      <c r="R1100" s="6287"/>
      <c r="S1100" s="354"/>
      <c r="T1100" s="6287"/>
      <c r="U1100" s="355"/>
      <c r="V1100" s="6287"/>
      <c r="W1100" s="356"/>
      <c r="X1100" s="6290"/>
      <c r="Y1100" s="979"/>
      <c r="Z1100" s="979"/>
      <c r="AA1100" s="602"/>
      <c r="AB1100" s="979"/>
      <c r="AC1100" s="602"/>
      <c r="AD1100" s="361"/>
      <c r="AE1100" s="362"/>
      <c r="AF1100" s="363" t="str">
        <f t="shared" si="1081"/>
        <v>　</v>
      </c>
      <c r="AG1100" s="364"/>
      <c r="AH1100" s="364"/>
      <c r="AI1100" s="364"/>
      <c r="AJ1100" s="364"/>
      <c r="AK1100" s="364"/>
      <c r="AL1100" s="364"/>
      <c r="AM1100" s="364"/>
      <c r="AN1100" s="364"/>
      <c r="AO1100" s="364"/>
      <c r="AP1100" s="363"/>
      <c r="AQ1100" s="255"/>
      <c r="AR1100" s="255"/>
      <c r="AS1100" s="255"/>
      <c r="AT1100" s="255"/>
      <c r="AU1100" s="2843">
        <f t="shared" si="2816"/>
        <v>0</v>
      </c>
      <c r="AV1100" s="4008">
        <f t="shared" si="2817"/>
        <v>0</v>
      </c>
      <c r="AW1100" s="590" t="str">
        <f t="shared" si="2599"/>
        <v>　</v>
      </c>
      <c r="AX1100" s="4598"/>
      <c r="AY1100" s="154" t="str">
        <f t="shared" si="2618"/>
        <v>　</v>
      </c>
      <c r="AZ1100" s="4600"/>
      <c r="BA1100" s="154" t="str">
        <f t="shared" si="2619"/>
        <v>　</v>
      </c>
      <c r="BB1100" s="4600"/>
      <c r="BC1100" s="368" t="str">
        <f t="shared" si="2600"/>
        <v>　</v>
      </c>
      <c r="BD1100" s="369"/>
      <c r="BE1100" s="4599" t="str">
        <f t="shared" si="2601"/>
        <v>　</v>
      </c>
      <c r="BF1100" s="367"/>
      <c r="BG1100" s="368" t="str">
        <f t="shared" si="2602"/>
        <v>　</v>
      </c>
      <c r="BH1100" s="4600"/>
      <c r="BI1100" s="154" t="str">
        <f t="shared" si="2576"/>
        <v>　</v>
      </c>
      <c r="BJ1100" s="4600"/>
      <c r="BK1100" s="4075" t="str">
        <f t="shared" si="1417"/>
        <v>　</v>
      </c>
      <c r="BL1100" s="4093"/>
      <c r="BM1100" s="4075" t="str">
        <f t="shared" si="1418"/>
        <v>　</v>
      </c>
      <c r="BN1100" s="4093"/>
      <c r="BO1100" s="155" t="str">
        <f t="shared" si="2577"/>
        <v>　</v>
      </c>
      <c r="BP1100" s="367"/>
      <c r="BQ1100" s="154" t="str">
        <f t="shared" si="2578"/>
        <v>　</v>
      </c>
      <c r="BR1100" s="369"/>
      <c r="BS1100" s="154" t="str">
        <f t="shared" si="1420"/>
        <v>　</v>
      </c>
      <c r="BT1100" s="369"/>
      <c r="BU1100" s="154" t="str">
        <f t="shared" si="1421"/>
        <v>　</v>
      </c>
      <c r="BV1100" s="369"/>
      <c r="BW1100" s="154" t="str">
        <f t="shared" si="1422"/>
        <v>　</v>
      </c>
      <c r="BX1100" s="367"/>
      <c r="BY1100" s="154" t="str">
        <f t="shared" si="1423"/>
        <v>　</v>
      </c>
      <c r="BZ1100" s="369"/>
      <c r="CA1100" s="154" t="str">
        <f t="shared" si="1424"/>
        <v>　</v>
      </c>
      <c r="CB1100" s="367"/>
      <c r="CC1100" s="154" t="str">
        <f t="shared" si="1425"/>
        <v>　</v>
      </c>
      <c r="CD1100" s="367"/>
      <c r="CE1100" s="2850" t="str">
        <f t="shared" si="2579"/>
        <v>　</v>
      </c>
      <c r="CF1100" s="2846"/>
      <c r="CG1100" s="2855" t="str">
        <f t="shared" si="2580"/>
        <v>　</v>
      </c>
      <c r="CH1100" s="2851"/>
      <c r="CI1100" s="2850" t="str">
        <f t="shared" si="1092"/>
        <v>　</v>
      </c>
      <c r="CJ1100" s="2846"/>
      <c r="CK1100" s="2850" t="str">
        <f t="shared" si="1093"/>
        <v>　</v>
      </c>
      <c r="CL1100" s="2851"/>
      <c r="CM1100" s="2850" t="str">
        <f t="shared" si="2581"/>
        <v>　</v>
      </c>
      <c r="CN1100" s="2851"/>
      <c r="CO1100" s="2855" t="str">
        <f t="shared" si="1094"/>
        <v>　</v>
      </c>
      <c r="CP1100" s="2851"/>
      <c r="CQ1100" s="2855" t="str">
        <f t="shared" si="1095"/>
        <v>　</v>
      </c>
      <c r="CR1100" s="2851"/>
      <c r="CS1100" s="2850" t="str">
        <f t="shared" si="2582"/>
        <v>　</v>
      </c>
      <c r="CT1100" s="2851"/>
      <c r="CU1100" s="2855"/>
      <c r="CV1100" s="2851"/>
      <c r="CW1100" s="2850" t="str">
        <f t="shared" si="2583"/>
        <v>　</v>
      </c>
      <c r="CX1100" s="2851"/>
      <c r="CY1100" s="2855" t="str">
        <f t="shared" si="1096"/>
        <v>　</v>
      </c>
      <c r="CZ1100" s="2851"/>
      <c r="DA1100" s="154" t="str">
        <f t="shared" si="2584"/>
        <v>　</v>
      </c>
      <c r="DB1100" s="369"/>
      <c r="DC1100" s="155" t="str">
        <f t="shared" si="1097"/>
        <v>　</v>
      </c>
      <c r="DD1100" s="367"/>
      <c r="DE1100" s="374">
        <f t="shared" si="2806"/>
        <v>0</v>
      </c>
      <c r="DF1100" s="373"/>
      <c r="DG1100" s="818">
        <f t="shared" si="2813"/>
        <v>0</v>
      </c>
      <c r="DH1100" s="372"/>
      <c r="DI1100" s="267">
        <f t="shared" si="2807"/>
        <v>0</v>
      </c>
      <c r="DJ1100" s="373"/>
      <c r="DK1100" s="374">
        <f t="shared" si="2818"/>
        <v>0</v>
      </c>
      <c r="DL1100" s="373"/>
      <c r="DM1100" s="375">
        <f t="shared" si="2819"/>
        <v>0</v>
      </c>
      <c r="DN1100" s="373"/>
      <c r="DO1100" s="155">
        <f t="shared" si="2820"/>
        <v>0</v>
      </c>
      <c r="DP1100" s="372"/>
      <c r="DQ1100" s="155">
        <f t="shared" si="2821"/>
        <v>0</v>
      </c>
      <c r="DR1100" s="373"/>
      <c r="DS1100" s="155">
        <f t="shared" si="2822"/>
        <v>0</v>
      </c>
      <c r="DT1100" s="372"/>
      <c r="DU1100" s="155">
        <f t="shared" si="2823"/>
        <v>0</v>
      </c>
      <c r="DV1100" s="373"/>
      <c r="DW1100" s="4891">
        <f t="shared" si="2808"/>
        <v>0</v>
      </c>
      <c r="DX1100" s="372"/>
      <c r="DY1100" s="154">
        <f t="shared" si="2824"/>
        <v>0</v>
      </c>
      <c r="DZ1100" s="373"/>
      <c r="EA1100" s="154">
        <f t="shared" si="2809"/>
        <v>0</v>
      </c>
      <c r="EB1100" s="373"/>
      <c r="EC1100" s="269">
        <f t="shared" si="2810"/>
        <v>0</v>
      </c>
      <c r="ED1100" s="376"/>
      <c r="EE1100" s="822">
        <f t="shared" si="2811"/>
        <v>0</v>
      </c>
      <c r="EF1100" s="377"/>
      <c r="EG1100" s="273"/>
      <c r="EH1100" s="274"/>
      <c r="EI1100" s="275"/>
      <c r="EJ1100" s="276"/>
      <c r="EK1100" s="275"/>
      <c r="EL1100" s="277"/>
      <c r="EM1100" s="278" t="str">
        <f t="shared" si="2812"/>
        <v xml:space="preserve"> </v>
      </c>
      <c r="EN1100" s="372"/>
      <c r="EO1100" s="155">
        <f t="shared" si="2825"/>
        <v>0</v>
      </c>
      <c r="EP1100" s="373"/>
      <c r="ER1100" s="194"/>
      <c r="ET1100" s="154" t="str">
        <f t="shared" si="2596"/>
        <v>　</v>
      </c>
      <c r="EU1100" s="373"/>
      <c r="EV1100" s="154" t="str">
        <f t="shared" si="2597"/>
        <v>　</v>
      </c>
      <c r="EW1100" s="373"/>
      <c r="EX1100" s="154"/>
      <c r="EY1100" s="367"/>
      <c r="EZ1100" s="154"/>
      <c r="FA1100" s="367"/>
      <c r="FB1100" s="154"/>
      <c r="FC1100" s="367"/>
      <c r="FD1100" s="154"/>
      <c r="FE1100" s="367"/>
      <c r="FF1100" s="155"/>
      <c r="FG1100" s="367"/>
      <c r="FH1100" s="154"/>
      <c r="FI1100" s="367"/>
      <c r="FJ1100" s="154" t="str">
        <f t="shared" si="1662"/>
        <v>　</v>
      </c>
      <c r="FK1100" s="373"/>
      <c r="FL1100" s="155" t="str">
        <f t="shared" si="2598"/>
        <v>　</v>
      </c>
      <c r="FM1100" s="279"/>
      <c r="FN1100" s="1184"/>
      <c r="FO1100" s="280"/>
      <c r="FP1100" s="281"/>
      <c r="FQ1100" s="282"/>
      <c r="FS1100" s="281"/>
      <c r="FT1100" s="282"/>
    </row>
    <row r="1101" spans="1:176" ht="18.600000000000001" customHeight="1">
      <c r="A1101" s="228">
        <f t="shared" si="2814"/>
        <v>1091</v>
      </c>
      <c r="B1101" s="343" t="str">
        <f t="shared" si="2815"/>
        <v>　</v>
      </c>
      <c r="C1101" s="6242"/>
      <c r="D1101" s="1261"/>
      <c r="E1101" s="1262"/>
      <c r="F1101" s="1564"/>
      <c r="G1101" s="1263"/>
      <c r="H1101" s="1330"/>
      <c r="I1101" s="1264"/>
      <c r="J1101" s="1264"/>
      <c r="K1101" s="599"/>
      <c r="L1101" s="600"/>
      <c r="M1101" s="6250"/>
      <c r="N1101" s="353"/>
      <c r="O1101" s="6250"/>
      <c r="P1101" s="353"/>
      <c r="Q1101" s="6275"/>
      <c r="R1101" s="353"/>
      <c r="S1101" s="6250"/>
      <c r="T1101" s="353"/>
      <c r="U1101" s="355"/>
      <c r="V1101" s="353"/>
      <c r="W1101" s="356"/>
      <c r="X1101" s="357"/>
      <c r="Y1101" s="979"/>
      <c r="Z1101" s="979"/>
      <c r="AA1101" s="602"/>
      <c r="AB1101" s="979"/>
      <c r="AC1101" s="602"/>
      <c r="AD1101" s="361"/>
      <c r="AE1101" s="362"/>
      <c r="AF1101" s="363" t="str">
        <f t="shared" si="1081"/>
        <v>　</v>
      </c>
      <c r="AG1101" s="364"/>
      <c r="AH1101" s="364"/>
      <c r="AI1101" s="364"/>
      <c r="AJ1101" s="364"/>
      <c r="AK1101" s="364"/>
      <c r="AL1101" s="364"/>
      <c r="AM1101" s="364"/>
      <c r="AN1101" s="364"/>
      <c r="AO1101" s="364"/>
      <c r="AP1101" s="363"/>
      <c r="AQ1101" s="255"/>
      <c r="AR1101" s="255"/>
      <c r="AS1101" s="255"/>
      <c r="AT1101" s="255"/>
      <c r="AU1101" s="2843">
        <f t="shared" si="2816"/>
        <v>0</v>
      </c>
      <c r="AV1101" s="4008">
        <f t="shared" si="2817"/>
        <v>0</v>
      </c>
      <c r="AW1101" s="590" t="str">
        <f t="shared" si="2599"/>
        <v>　</v>
      </c>
      <c r="AX1101" s="369"/>
      <c r="AY1101" s="154" t="str">
        <f t="shared" si="2618"/>
        <v>　</v>
      </c>
      <c r="AZ1101" s="367"/>
      <c r="BA1101" s="154" t="str">
        <f t="shared" si="2619"/>
        <v>　</v>
      </c>
      <c r="BB1101" s="367"/>
      <c r="BC1101" s="368" t="str">
        <f t="shared" si="2600"/>
        <v>　</v>
      </c>
      <c r="BD1101" s="369"/>
      <c r="BE1101" s="4599" t="str">
        <f t="shared" si="2601"/>
        <v>　</v>
      </c>
      <c r="BF1101" s="367"/>
      <c r="BG1101" s="368" t="str">
        <f t="shared" si="2602"/>
        <v>　</v>
      </c>
      <c r="BH1101" s="367"/>
      <c r="BI1101" s="154" t="str">
        <f t="shared" si="2576"/>
        <v>　</v>
      </c>
      <c r="BJ1101" s="367"/>
      <c r="BK1101" s="154" t="str">
        <f t="shared" si="1417"/>
        <v>　</v>
      </c>
      <c r="BL1101" s="367"/>
      <c r="BM1101" s="154" t="str">
        <f t="shared" si="1418"/>
        <v>　</v>
      </c>
      <c r="BN1101" s="367"/>
      <c r="BO1101" s="155" t="str">
        <f t="shared" si="2577"/>
        <v>　</v>
      </c>
      <c r="BP1101" s="367"/>
      <c r="BQ1101" s="154" t="str">
        <f t="shared" si="2578"/>
        <v>　</v>
      </c>
      <c r="BR1101" s="369"/>
      <c r="BS1101" s="154" t="str">
        <f t="shared" si="1420"/>
        <v>　</v>
      </c>
      <c r="BT1101" s="369"/>
      <c r="BU1101" s="154" t="str">
        <f t="shared" si="1421"/>
        <v>　</v>
      </c>
      <c r="BV1101" s="369"/>
      <c r="BW1101" s="154" t="str">
        <f t="shared" si="1422"/>
        <v>　</v>
      </c>
      <c r="BX1101" s="367"/>
      <c r="BY1101" s="154" t="str">
        <f t="shared" si="1423"/>
        <v>　</v>
      </c>
      <c r="BZ1101" s="369"/>
      <c r="CA1101" s="154" t="str">
        <f t="shared" si="1424"/>
        <v>　</v>
      </c>
      <c r="CB1101" s="367"/>
      <c r="CC1101" s="154" t="str">
        <f t="shared" si="1425"/>
        <v>　</v>
      </c>
      <c r="CD1101" s="367"/>
      <c r="CE1101" s="2850" t="str">
        <f t="shared" si="2579"/>
        <v>　</v>
      </c>
      <c r="CF1101" s="2846"/>
      <c r="CG1101" s="2855" t="str">
        <f t="shared" si="2580"/>
        <v>　</v>
      </c>
      <c r="CH1101" s="2851"/>
      <c r="CI1101" s="2850" t="str">
        <f t="shared" si="1092"/>
        <v>　</v>
      </c>
      <c r="CJ1101" s="2846"/>
      <c r="CK1101" s="2850" t="str">
        <f t="shared" si="1093"/>
        <v>　</v>
      </c>
      <c r="CL1101" s="2851"/>
      <c r="CM1101" s="2850" t="str">
        <f t="shared" si="2581"/>
        <v>　</v>
      </c>
      <c r="CN1101" s="2851"/>
      <c r="CO1101" s="2855" t="str">
        <f t="shared" si="1094"/>
        <v>　</v>
      </c>
      <c r="CP1101" s="2851"/>
      <c r="CQ1101" s="2855" t="str">
        <f t="shared" si="1095"/>
        <v>　</v>
      </c>
      <c r="CR1101" s="2851"/>
      <c r="CS1101" s="2850" t="str">
        <f t="shared" si="2582"/>
        <v>　</v>
      </c>
      <c r="CT1101" s="2851"/>
      <c r="CU1101" s="2855"/>
      <c r="CV1101" s="2851"/>
      <c r="CW1101" s="2850" t="str">
        <f t="shared" si="2583"/>
        <v>　</v>
      </c>
      <c r="CX1101" s="2851"/>
      <c r="CY1101" s="2855" t="str">
        <f t="shared" si="1096"/>
        <v>　</v>
      </c>
      <c r="CZ1101" s="2851"/>
      <c r="DA1101" s="154" t="str">
        <f t="shared" si="2584"/>
        <v>　</v>
      </c>
      <c r="DB1101" s="369"/>
      <c r="DC1101" s="155" t="str">
        <f t="shared" si="1097"/>
        <v>　</v>
      </c>
      <c r="DD1101" s="367"/>
      <c r="DE1101" s="374">
        <f t="shared" si="2806"/>
        <v>0</v>
      </c>
      <c r="DF1101" s="373"/>
      <c r="DG1101" s="818">
        <f t="shared" si="2813"/>
        <v>0</v>
      </c>
      <c r="DH1101" s="372"/>
      <c r="DI1101" s="267">
        <f t="shared" si="2807"/>
        <v>0</v>
      </c>
      <c r="DJ1101" s="373"/>
      <c r="DK1101" s="374">
        <f t="shared" si="2818"/>
        <v>0</v>
      </c>
      <c r="DL1101" s="373"/>
      <c r="DM1101" s="375">
        <f t="shared" si="2819"/>
        <v>0</v>
      </c>
      <c r="DN1101" s="373"/>
      <c r="DO1101" s="155">
        <f t="shared" si="2820"/>
        <v>0</v>
      </c>
      <c r="DP1101" s="372"/>
      <c r="DQ1101" s="155">
        <f t="shared" si="2821"/>
        <v>0</v>
      </c>
      <c r="DR1101" s="373"/>
      <c r="DS1101" s="155">
        <f t="shared" si="2822"/>
        <v>0</v>
      </c>
      <c r="DT1101" s="372"/>
      <c r="DU1101" s="155">
        <f t="shared" si="2823"/>
        <v>0</v>
      </c>
      <c r="DV1101" s="373"/>
      <c r="DW1101" s="4891">
        <f t="shared" si="2808"/>
        <v>0</v>
      </c>
      <c r="DX1101" s="372"/>
      <c r="DY1101" s="154">
        <f t="shared" si="2824"/>
        <v>0</v>
      </c>
      <c r="DZ1101" s="373"/>
      <c r="EA1101" s="154">
        <f t="shared" si="2809"/>
        <v>0</v>
      </c>
      <c r="EB1101" s="373"/>
      <c r="EC1101" s="269">
        <f t="shared" si="2810"/>
        <v>0</v>
      </c>
      <c r="ED1101" s="376"/>
      <c r="EE1101" s="822">
        <f t="shared" si="2811"/>
        <v>0</v>
      </c>
      <c r="EF1101" s="377"/>
      <c r="EG1101" s="273"/>
      <c r="EH1101" s="274"/>
      <c r="EI1101" s="275"/>
      <c r="EJ1101" s="276"/>
      <c r="EK1101" s="275"/>
      <c r="EL1101" s="277"/>
      <c r="EM1101" s="278" t="str">
        <f t="shared" si="2812"/>
        <v xml:space="preserve"> </v>
      </c>
      <c r="EN1101" s="372"/>
      <c r="EO1101" s="155">
        <f t="shared" si="2825"/>
        <v>0</v>
      </c>
      <c r="EP1101" s="373"/>
      <c r="ER1101" s="194"/>
      <c r="ET1101" s="154" t="str">
        <f t="shared" si="2596"/>
        <v>　</v>
      </c>
      <c r="EU1101" s="373"/>
      <c r="EV1101" s="154" t="str">
        <f t="shared" si="2597"/>
        <v>　</v>
      </c>
      <c r="EW1101" s="373"/>
      <c r="EX1101" s="154"/>
      <c r="EY1101" s="367"/>
      <c r="EZ1101" s="154"/>
      <c r="FA1101" s="367"/>
      <c r="FB1101" s="154"/>
      <c r="FC1101" s="367"/>
      <c r="FD1101" s="154"/>
      <c r="FE1101" s="367"/>
      <c r="FF1101" s="155"/>
      <c r="FG1101" s="367"/>
      <c r="FH1101" s="154"/>
      <c r="FI1101" s="367"/>
      <c r="FJ1101" s="154" t="str">
        <f t="shared" si="1662"/>
        <v>　</v>
      </c>
      <c r="FK1101" s="373"/>
      <c r="FL1101" s="155" t="str">
        <f t="shared" si="2598"/>
        <v>　</v>
      </c>
      <c r="FM1101" s="279"/>
      <c r="FN1101" s="1184"/>
      <c r="FO1101" s="280"/>
      <c r="FP1101" s="281"/>
      <c r="FQ1101" s="282"/>
      <c r="FS1101" s="281"/>
      <c r="FT1101" s="282"/>
    </row>
    <row r="1102" spans="1:176" ht="18.600000000000001" customHeight="1">
      <c r="A1102" s="228">
        <f t="shared" si="2814"/>
        <v>1092</v>
      </c>
      <c r="B1102" s="343" t="str">
        <f t="shared" si="2815"/>
        <v>　</v>
      </c>
      <c r="C1102" s="6242"/>
      <c r="D1102" s="1261"/>
      <c r="E1102" s="1262"/>
      <c r="F1102" s="1564"/>
      <c r="G1102" s="1263"/>
      <c r="H1102" s="1330"/>
      <c r="I1102" s="1264"/>
      <c r="J1102" s="1264"/>
      <c r="K1102" s="599"/>
      <c r="L1102" s="600"/>
      <c r="M1102" s="5636"/>
      <c r="N1102" s="353"/>
      <c r="O1102" s="5636"/>
      <c r="P1102" s="353"/>
      <c r="Q1102" s="6286"/>
      <c r="R1102" s="353"/>
      <c r="S1102" s="5636"/>
      <c r="T1102" s="353"/>
      <c r="U1102" s="355"/>
      <c r="V1102" s="353"/>
      <c r="W1102" s="356"/>
      <c r="X1102" s="357"/>
      <c r="Y1102" s="979"/>
      <c r="Z1102" s="979"/>
      <c r="AA1102" s="602"/>
      <c r="AB1102" s="979"/>
      <c r="AC1102" s="602"/>
      <c r="AD1102" s="361"/>
      <c r="AE1102" s="362"/>
      <c r="AF1102" s="363" t="str">
        <f t="shared" si="1081"/>
        <v>　</v>
      </c>
      <c r="AG1102" s="364"/>
      <c r="AH1102" s="364"/>
      <c r="AI1102" s="364"/>
      <c r="AJ1102" s="364"/>
      <c r="AK1102" s="364"/>
      <c r="AL1102" s="364"/>
      <c r="AM1102" s="364"/>
      <c r="AN1102" s="364"/>
      <c r="AO1102" s="364"/>
      <c r="AP1102" s="363"/>
      <c r="AQ1102" s="255"/>
      <c r="AR1102" s="255"/>
      <c r="AS1102" s="255"/>
      <c r="AT1102" s="255"/>
      <c r="AU1102" s="2843">
        <f t="shared" si="2816"/>
        <v>0</v>
      </c>
      <c r="AV1102" s="4008">
        <f t="shared" si="2817"/>
        <v>0</v>
      </c>
      <c r="AW1102" s="590" t="str">
        <f t="shared" si="2599"/>
        <v>　</v>
      </c>
      <c r="AX1102" s="369"/>
      <c r="AY1102" s="154" t="str">
        <f t="shared" si="2618"/>
        <v>　</v>
      </c>
      <c r="AZ1102" s="367"/>
      <c r="BA1102" s="154" t="str">
        <f t="shared" si="2619"/>
        <v>　</v>
      </c>
      <c r="BB1102" s="367"/>
      <c r="BC1102" s="368" t="str">
        <f t="shared" si="2600"/>
        <v>　</v>
      </c>
      <c r="BD1102" s="369"/>
      <c r="BE1102" s="4599" t="str">
        <f t="shared" si="2601"/>
        <v>　</v>
      </c>
      <c r="BF1102" s="367"/>
      <c r="BG1102" s="368" t="str">
        <f t="shared" si="2602"/>
        <v>　</v>
      </c>
      <c r="BH1102" s="367"/>
      <c r="BI1102" s="154" t="str">
        <f t="shared" si="2576"/>
        <v>　</v>
      </c>
      <c r="BJ1102" s="367"/>
      <c r="BK1102" s="154" t="str">
        <f t="shared" si="1417"/>
        <v>　</v>
      </c>
      <c r="BL1102" s="367"/>
      <c r="BM1102" s="154" t="str">
        <f t="shared" si="1418"/>
        <v>　</v>
      </c>
      <c r="BN1102" s="367"/>
      <c r="BO1102" s="155" t="str">
        <f t="shared" si="2577"/>
        <v>　</v>
      </c>
      <c r="BP1102" s="367"/>
      <c r="BQ1102" s="154" t="str">
        <f t="shared" si="2578"/>
        <v>　</v>
      </c>
      <c r="BR1102" s="369"/>
      <c r="BS1102" s="154" t="str">
        <f t="shared" si="1420"/>
        <v>　</v>
      </c>
      <c r="BT1102" s="369"/>
      <c r="BU1102" s="154" t="str">
        <f t="shared" si="1421"/>
        <v>　</v>
      </c>
      <c r="BV1102" s="369"/>
      <c r="BW1102" s="154" t="str">
        <f t="shared" si="1422"/>
        <v>　</v>
      </c>
      <c r="BX1102" s="367"/>
      <c r="BY1102" s="154" t="str">
        <f t="shared" si="1423"/>
        <v>　</v>
      </c>
      <c r="BZ1102" s="369"/>
      <c r="CA1102" s="154" t="str">
        <f t="shared" si="1424"/>
        <v>　</v>
      </c>
      <c r="CB1102" s="367"/>
      <c r="CC1102" s="154" t="str">
        <f t="shared" si="1425"/>
        <v>　</v>
      </c>
      <c r="CD1102" s="367"/>
      <c r="CE1102" s="2850" t="str">
        <f t="shared" si="2579"/>
        <v>　</v>
      </c>
      <c r="CF1102" s="2846"/>
      <c r="CG1102" s="2855" t="str">
        <f t="shared" si="2580"/>
        <v>　</v>
      </c>
      <c r="CH1102" s="2851"/>
      <c r="CI1102" s="2850" t="str">
        <f t="shared" si="1092"/>
        <v>　</v>
      </c>
      <c r="CJ1102" s="2846"/>
      <c r="CK1102" s="2850" t="str">
        <f t="shared" si="1093"/>
        <v>　</v>
      </c>
      <c r="CL1102" s="2851"/>
      <c r="CM1102" s="2850" t="str">
        <f t="shared" si="2581"/>
        <v>　</v>
      </c>
      <c r="CN1102" s="2851"/>
      <c r="CO1102" s="2855" t="str">
        <f t="shared" si="1094"/>
        <v>　</v>
      </c>
      <c r="CP1102" s="2851"/>
      <c r="CQ1102" s="2855" t="str">
        <f t="shared" si="1095"/>
        <v>　</v>
      </c>
      <c r="CR1102" s="2851"/>
      <c r="CS1102" s="2850" t="str">
        <f t="shared" si="2582"/>
        <v>　</v>
      </c>
      <c r="CT1102" s="2851"/>
      <c r="CU1102" s="2855"/>
      <c r="CV1102" s="2851"/>
      <c r="CW1102" s="2850" t="str">
        <f t="shared" si="2583"/>
        <v>　</v>
      </c>
      <c r="CX1102" s="2851"/>
      <c r="CY1102" s="2855" t="str">
        <f t="shared" si="1096"/>
        <v>　</v>
      </c>
      <c r="CZ1102" s="2851"/>
      <c r="DA1102" s="154" t="str">
        <f t="shared" si="2584"/>
        <v>　</v>
      </c>
      <c r="DB1102" s="369"/>
      <c r="DC1102" s="155" t="str">
        <f t="shared" si="1097"/>
        <v>　</v>
      </c>
      <c r="DD1102" s="367"/>
      <c r="DE1102" s="374">
        <f t="shared" si="2806"/>
        <v>0</v>
      </c>
      <c r="DF1102" s="373"/>
      <c r="DG1102" s="818">
        <f t="shared" si="2813"/>
        <v>0</v>
      </c>
      <c r="DH1102" s="372"/>
      <c r="DI1102" s="267">
        <f t="shared" si="2807"/>
        <v>0</v>
      </c>
      <c r="DJ1102" s="373"/>
      <c r="DK1102" s="374">
        <f t="shared" si="2818"/>
        <v>0</v>
      </c>
      <c r="DL1102" s="373"/>
      <c r="DM1102" s="375">
        <f t="shared" si="2819"/>
        <v>0</v>
      </c>
      <c r="DN1102" s="373"/>
      <c r="DO1102" s="155">
        <f t="shared" si="2820"/>
        <v>0</v>
      </c>
      <c r="DP1102" s="372"/>
      <c r="DQ1102" s="155">
        <f t="shared" si="2821"/>
        <v>0</v>
      </c>
      <c r="DR1102" s="373"/>
      <c r="DS1102" s="155">
        <f t="shared" si="2822"/>
        <v>0</v>
      </c>
      <c r="DT1102" s="372"/>
      <c r="DU1102" s="155">
        <f t="shared" si="2823"/>
        <v>0</v>
      </c>
      <c r="DV1102" s="373"/>
      <c r="DW1102" s="4891">
        <f>IF(AN1102=1,1,0)</f>
        <v>0</v>
      </c>
      <c r="DX1102" s="372"/>
      <c r="DY1102" s="154">
        <f t="shared" si="2824"/>
        <v>0</v>
      </c>
      <c r="DZ1102" s="373"/>
      <c r="EA1102" s="154">
        <f t="shared" si="2809"/>
        <v>0</v>
      </c>
      <c r="EB1102" s="373"/>
      <c r="EC1102" s="269">
        <f t="shared" si="2810"/>
        <v>0</v>
      </c>
      <c r="ED1102" s="376"/>
      <c r="EE1102" s="822">
        <f t="shared" si="2811"/>
        <v>0</v>
      </c>
      <c r="EF1102" s="377"/>
      <c r="EG1102" s="273"/>
      <c r="EH1102" s="274"/>
      <c r="EI1102" s="275"/>
      <c r="EJ1102" s="276"/>
      <c r="EK1102" s="275"/>
      <c r="EL1102" s="277"/>
      <c r="EM1102" s="278" t="str">
        <f t="shared" si="2812"/>
        <v xml:space="preserve"> </v>
      </c>
      <c r="EN1102" s="372"/>
      <c r="EO1102" s="155">
        <f t="shared" si="2825"/>
        <v>0</v>
      </c>
      <c r="EP1102" s="373"/>
      <c r="ER1102" s="194"/>
      <c r="ET1102" s="154" t="str">
        <f t="shared" si="2596"/>
        <v>　</v>
      </c>
      <c r="EU1102" s="373"/>
      <c r="EV1102" s="154" t="str">
        <f t="shared" si="2597"/>
        <v>　</v>
      </c>
      <c r="EW1102" s="373"/>
      <c r="EX1102" s="154"/>
      <c r="EY1102" s="367"/>
      <c r="EZ1102" s="154"/>
      <c r="FA1102" s="367"/>
      <c r="FB1102" s="154"/>
      <c r="FC1102" s="367"/>
      <c r="FD1102" s="154"/>
      <c r="FE1102" s="367"/>
      <c r="FF1102" s="155"/>
      <c r="FG1102" s="367"/>
      <c r="FH1102" s="154"/>
      <c r="FI1102" s="367"/>
      <c r="FJ1102" s="154" t="str">
        <f t="shared" si="1662"/>
        <v>　</v>
      </c>
      <c r="FK1102" s="373"/>
      <c r="FL1102" s="155" t="str">
        <f t="shared" si="2598"/>
        <v>　</v>
      </c>
      <c r="FM1102" s="279"/>
      <c r="FN1102" s="1184"/>
      <c r="FO1102" s="280"/>
      <c r="FP1102" s="281"/>
      <c r="FQ1102" s="282"/>
      <c r="FS1102" s="281"/>
      <c r="FT1102" s="282"/>
    </row>
    <row r="1103" spans="1:176" ht="18.600000000000001" customHeight="1">
      <c r="A1103" s="228">
        <f t="shared" si="2814"/>
        <v>1093</v>
      </c>
      <c r="B1103" s="343" t="str">
        <f t="shared" si="2815"/>
        <v>　</v>
      </c>
      <c r="C1103" s="6242"/>
      <c r="D1103" s="1261"/>
      <c r="E1103" s="1262"/>
      <c r="F1103" s="1564"/>
      <c r="G1103" s="1263"/>
      <c r="H1103" s="1330"/>
      <c r="I1103" s="1264"/>
      <c r="J1103" s="1264"/>
      <c r="K1103" s="599"/>
      <c r="L1103" s="600"/>
      <c r="M1103" s="6275"/>
      <c r="N1103" s="353"/>
      <c r="O1103" s="6275"/>
      <c r="P1103" s="353"/>
      <c r="Q1103" s="354"/>
      <c r="R1103" s="353"/>
      <c r="S1103" s="6275"/>
      <c r="T1103" s="353"/>
      <c r="U1103" s="355"/>
      <c r="V1103" s="353"/>
      <c r="W1103" s="356"/>
      <c r="X1103" s="357"/>
      <c r="Y1103" s="979"/>
      <c r="Z1103" s="979"/>
      <c r="AA1103" s="602"/>
      <c r="AB1103" s="979"/>
      <c r="AC1103" s="251"/>
      <c r="AD1103" s="361"/>
      <c r="AE1103" s="362"/>
      <c r="AF1103" s="363" t="str">
        <f t="shared" si="1081"/>
        <v>　</v>
      </c>
      <c r="AG1103" s="364"/>
      <c r="AH1103" s="364"/>
      <c r="AI1103" s="364"/>
      <c r="AJ1103" s="364"/>
      <c r="AK1103" s="364"/>
      <c r="AL1103" s="364"/>
      <c r="AM1103" s="364"/>
      <c r="AN1103" s="364"/>
      <c r="AO1103" s="364"/>
      <c r="AP1103" s="363"/>
      <c r="AQ1103" s="255"/>
      <c r="AR1103" s="255"/>
      <c r="AS1103" s="255"/>
      <c r="AT1103" s="255"/>
      <c r="AU1103" s="2843">
        <f t="shared" si="2816"/>
        <v>0</v>
      </c>
      <c r="AV1103" s="4008">
        <f t="shared" si="2817"/>
        <v>0</v>
      </c>
      <c r="AW1103" s="590" t="str">
        <f t="shared" si="2599"/>
        <v>　</v>
      </c>
      <c r="AX1103" s="369"/>
      <c r="AY1103" s="154" t="str">
        <f t="shared" si="2618"/>
        <v>　</v>
      </c>
      <c r="AZ1103" s="367"/>
      <c r="BA1103" s="154" t="str">
        <f t="shared" si="2619"/>
        <v>　</v>
      </c>
      <c r="BB1103" s="367"/>
      <c r="BC1103" s="368" t="str">
        <f t="shared" si="2600"/>
        <v>　</v>
      </c>
      <c r="BD1103" s="369"/>
      <c r="BE1103" s="4599" t="str">
        <f t="shared" si="2601"/>
        <v>　</v>
      </c>
      <c r="BF1103" s="367"/>
      <c r="BG1103" s="368" t="str">
        <f t="shared" si="2602"/>
        <v>　</v>
      </c>
      <c r="BH1103" s="367"/>
      <c r="BI1103" s="154" t="str">
        <f t="shared" si="2576"/>
        <v>　</v>
      </c>
      <c r="BJ1103" s="367"/>
      <c r="BK1103" s="154" t="str">
        <f t="shared" si="1417"/>
        <v>　</v>
      </c>
      <c r="BL1103" s="367"/>
      <c r="BM1103" s="154" t="str">
        <f t="shared" si="1418"/>
        <v>　</v>
      </c>
      <c r="BN1103" s="367"/>
      <c r="BO1103" s="155" t="str">
        <f t="shared" si="2577"/>
        <v>　</v>
      </c>
      <c r="BP1103" s="367"/>
      <c r="BQ1103" s="154" t="str">
        <f t="shared" si="2578"/>
        <v>　</v>
      </c>
      <c r="BR1103" s="369"/>
      <c r="BS1103" s="154" t="str">
        <f t="shared" si="1420"/>
        <v>　</v>
      </c>
      <c r="BT1103" s="369"/>
      <c r="BU1103" s="154" t="str">
        <f t="shared" si="1421"/>
        <v>　</v>
      </c>
      <c r="BV1103" s="369"/>
      <c r="BW1103" s="154" t="str">
        <f t="shared" si="1422"/>
        <v>　</v>
      </c>
      <c r="BX1103" s="367"/>
      <c r="BY1103" s="154" t="str">
        <f t="shared" si="1423"/>
        <v>　</v>
      </c>
      <c r="BZ1103" s="369"/>
      <c r="CA1103" s="154" t="str">
        <f t="shared" si="1424"/>
        <v>　</v>
      </c>
      <c r="CB1103" s="367"/>
      <c r="CC1103" s="154" t="str">
        <f t="shared" si="1425"/>
        <v>　</v>
      </c>
      <c r="CD1103" s="367"/>
      <c r="CE1103" s="2850" t="str">
        <f t="shared" si="2579"/>
        <v>　</v>
      </c>
      <c r="CF1103" s="2846"/>
      <c r="CG1103" s="2855" t="str">
        <f t="shared" si="2580"/>
        <v>　</v>
      </c>
      <c r="CH1103" s="2851"/>
      <c r="CI1103" s="2850" t="str">
        <f t="shared" si="1092"/>
        <v>　</v>
      </c>
      <c r="CJ1103" s="2846"/>
      <c r="CK1103" s="2850" t="str">
        <f t="shared" si="1093"/>
        <v>　</v>
      </c>
      <c r="CL1103" s="2851"/>
      <c r="CM1103" s="2850" t="str">
        <f t="shared" si="2581"/>
        <v>　</v>
      </c>
      <c r="CN1103" s="2851"/>
      <c r="CO1103" s="2855" t="str">
        <f t="shared" si="1094"/>
        <v>　</v>
      </c>
      <c r="CP1103" s="2851"/>
      <c r="CQ1103" s="2855" t="str">
        <f t="shared" si="1095"/>
        <v>　</v>
      </c>
      <c r="CR1103" s="2851"/>
      <c r="CS1103" s="2850" t="str">
        <f t="shared" si="2582"/>
        <v>　</v>
      </c>
      <c r="CT1103" s="2851"/>
      <c r="CU1103" s="2855"/>
      <c r="CV1103" s="2851"/>
      <c r="CW1103" s="2850" t="str">
        <f t="shared" si="2583"/>
        <v>　</v>
      </c>
      <c r="CX1103" s="2851"/>
      <c r="CY1103" s="2855" t="str">
        <f t="shared" si="1096"/>
        <v>　</v>
      </c>
      <c r="CZ1103" s="2851"/>
      <c r="DA1103" s="154" t="str">
        <f t="shared" si="2584"/>
        <v>　</v>
      </c>
      <c r="DB1103" s="369"/>
      <c r="DC1103" s="155" t="str">
        <f t="shared" si="1097"/>
        <v>　</v>
      </c>
      <c r="DD1103" s="367"/>
      <c r="DE1103" s="374">
        <f t="shared" si="2806"/>
        <v>0</v>
      </c>
      <c r="DF1103" s="373"/>
      <c r="DG1103" s="818">
        <f t="shared" si="2813"/>
        <v>0</v>
      </c>
      <c r="DH1103" s="372"/>
      <c r="DI1103" s="267">
        <f t="shared" si="2807"/>
        <v>0</v>
      </c>
      <c r="DJ1103" s="373"/>
      <c r="DK1103" s="374">
        <f t="shared" si="2818"/>
        <v>0</v>
      </c>
      <c r="DL1103" s="373"/>
      <c r="DM1103" s="375">
        <f t="shared" si="2819"/>
        <v>0</v>
      </c>
      <c r="DN1103" s="373"/>
      <c r="DO1103" s="155">
        <f t="shared" si="2820"/>
        <v>0</v>
      </c>
      <c r="DP1103" s="372"/>
      <c r="DQ1103" s="155">
        <f t="shared" si="2821"/>
        <v>0</v>
      </c>
      <c r="DR1103" s="373"/>
      <c r="DS1103" s="155">
        <f t="shared" si="2822"/>
        <v>0</v>
      </c>
      <c r="DT1103" s="372"/>
      <c r="DU1103" s="155">
        <f t="shared" si="2823"/>
        <v>0</v>
      </c>
      <c r="DV1103" s="373"/>
      <c r="DW1103" s="4891">
        <f t="shared" ref="DW1103:DW1110" si="2826">IF(AN1103=1,1,0)</f>
        <v>0</v>
      </c>
      <c r="DX1103" s="372"/>
      <c r="DY1103" s="154">
        <f t="shared" si="2824"/>
        <v>0</v>
      </c>
      <c r="DZ1103" s="373"/>
      <c r="EA1103" s="154">
        <f t="shared" si="2809"/>
        <v>0</v>
      </c>
      <c r="EB1103" s="373"/>
      <c r="EC1103" s="269">
        <f t="shared" si="2810"/>
        <v>0</v>
      </c>
      <c r="ED1103" s="376"/>
      <c r="EE1103" s="822">
        <f t="shared" si="2811"/>
        <v>0</v>
      </c>
      <c r="EF1103" s="377"/>
      <c r="EG1103" s="273"/>
      <c r="EH1103" s="274"/>
      <c r="EI1103" s="275"/>
      <c r="EJ1103" s="276"/>
      <c r="EK1103" s="275"/>
      <c r="EL1103" s="277"/>
      <c r="EM1103" s="278" t="str">
        <f t="shared" si="2812"/>
        <v xml:space="preserve"> </v>
      </c>
      <c r="EN1103" s="372"/>
      <c r="EO1103" s="155">
        <f t="shared" si="2825"/>
        <v>0</v>
      </c>
      <c r="EP1103" s="373"/>
      <c r="ER1103" s="194"/>
      <c r="ET1103" s="154" t="str">
        <f t="shared" si="2596"/>
        <v>　</v>
      </c>
      <c r="EU1103" s="373"/>
      <c r="EV1103" s="154" t="str">
        <f t="shared" si="2597"/>
        <v>　</v>
      </c>
      <c r="EW1103" s="373"/>
      <c r="EX1103" s="154"/>
      <c r="EY1103" s="367"/>
      <c r="EZ1103" s="154"/>
      <c r="FA1103" s="367"/>
      <c r="FB1103" s="154"/>
      <c r="FC1103" s="367"/>
      <c r="FD1103" s="154"/>
      <c r="FE1103" s="367"/>
      <c r="FF1103" s="155"/>
      <c r="FG1103" s="367"/>
      <c r="FH1103" s="154"/>
      <c r="FI1103" s="367"/>
      <c r="FJ1103" s="154" t="str">
        <f t="shared" si="1662"/>
        <v>　</v>
      </c>
      <c r="FK1103" s="373"/>
      <c r="FL1103" s="155" t="str">
        <f t="shared" si="2598"/>
        <v>　</v>
      </c>
      <c r="FM1103" s="279"/>
      <c r="FN1103" s="1184"/>
      <c r="FO1103" s="280"/>
      <c r="FP1103" s="281"/>
      <c r="FQ1103" s="282"/>
      <c r="FS1103" s="281"/>
      <c r="FT1103" s="282"/>
    </row>
    <row r="1104" spans="1:176" ht="18.600000000000001" customHeight="1">
      <c r="A1104" s="228">
        <f t="shared" si="2814"/>
        <v>1094</v>
      </c>
      <c r="B1104" s="343" t="str">
        <f t="shared" si="2815"/>
        <v>　</v>
      </c>
      <c r="C1104" s="6242"/>
      <c r="D1104" s="1261"/>
      <c r="E1104" s="1262"/>
      <c r="F1104" s="1564"/>
      <c r="G1104" s="1263"/>
      <c r="H1104" s="1330"/>
      <c r="I1104" s="1264"/>
      <c r="J1104" s="1264"/>
      <c r="K1104" s="599"/>
      <c r="L1104" s="600"/>
      <c r="M1104" s="6286"/>
      <c r="N1104" s="353"/>
      <c r="O1104" s="6286"/>
      <c r="P1104" s="353"/>
      <c r="Q1104" s="354"/>
      <c r="R1104" s="353"/>
      <c r="S1104" s="6286"/>
      <c r="T1104" s="353"/>
      <c r="U1104" s="355"/>
      <c r="V1104" s="353"/>
      <c r="W1104" s="356"/>
      <c r="X1104" s="357"/>
      <c r="Y1104" s="979"/>
      <c r="Z1104" s="979"/>
      <c r="AA1104" s="602"/>
      <c r="AB1104" s="979"/>
      <c r="AC1104" s="251"/>
      <c r="AD1104" s="361"/>
      <c r="AE1104" s="362"/>
      <c r="AF1104" s="363" t="str">
        <f t="shared" si="1081"/>
        <v>　</v>
      </c>
      <c r="AG1104" s="364"/>
      <c r="AH1104" s="364"/>
      <c r="AI1104" s="364"/>
      <c r="AJ1104" s="364"/>
      <c r="AK1104" s="364"/>
      <c r="AL1104" s="364"/>
      <c r="AM1104" s="364"/>
      <c r="AN1104" s="364"/>
      <c r="AO1104" s="364"/>
      <c r="AP1104" s="363"/>
      <c r="AQ1104" s="255"/>
      <c r="AR1104" s="255"/>
      <c r="AS1104" s="255"/>
      <c r="AT1104" s="255"/>
      <c r="AU1104" s="2843">
        <f t="shared" si="2816"/>
        <v>0</v>
      </c>
      <c r="AV1104" s="4008">
        <f t="shared" si="2817"/>
        <v>0</v>
      </c>
      <c r="AW1104" s="590" t="str">
        <f t="shared" si="2599"/>
        <v>　</v>
      </c>
      <c r="AX1104" s="369"/>
      <c r="AY1104" s="154" t="str">
        <f t="shared" si="2618"/>
        <v>　</v>
      </c>
      <c r="AZ1104" s="367"/>
      <c r="BA1104" s="154" t="str">
        <f t="shared" si="2619"/>
        <v>　</v>
      </c>
      <c r="BB1104" s="367"/>
      <c r="BC1104" s="368" t="str">
        <f t="shared" si="2600"/>
        <v>　</v>
      </c>
      <c r="BD1104" s="369"/>
      <c r="BE1104" s="4599" t="str">
        <f t="shared" si="2601"/>
        <v>　</v>
      </c>
      <c r="BF1104" s="367"/>
      <c r="BG1104" s="368" t="str">
        <f t="shared" si="2602"/>
        <v>　</v>
      </c>
      <c r="BH1104" s="367"/>
      <c r="BI1104" s="154" t="str">
        <f t="shared" si="2576"/>
        <v>　</v>
      </c>
      <c r="BJ1104" s="367"/>
      <c r="BK1104" s="154" t="str">
        <f t="shared" si="1417"/>
        <v>　</v>
      </c>
      <c r="BL1104" s="367"/>
      <c r="BM1104" s="154" t="str">
        <f t="shared" si="1418"/>
        <v>　</v>
      </c>
      <c r="BN1104" s="367"/>
      <c r="BO1104" s="155" t="str">
        <f t="shared" si="2577"/>
        <v>　</v>
      </c>
      <c r="BP1104" s="367"/>
      <c r="BQ1104" s="154" t="str">
        <f t="shared" si="2578"/>
        <v>　</v>
      </c>
      <c r="BR1104" s="369"/>
      <c r="BS1104" s="154" t="str">
        <f t="shared" si="1420"/>
        <v>　</v>
      </c>
      <c r="BT1104" s="369"/>
      <c r="BU1104" s="154" t="str">
        <f t="shared" si="1421"/>
        <v>　</v>
      </c>
      <c r="BV1104" s="369"/>
      <c r="BW1104" s="154" t="str">
        <f t="shared" si="1422"/>
        <v>　</v>
      </c>
      <c r="BX1104" s="367"/>
      <c r="BY1104" s="154" t="str">
        <f t="shared" si="1423"/>
        <v>　</v>
      </c>
      <c r="BZ1104" s="369"/>
      <c r="CA1104" s="154" t="str">
        <f t="shared" si="1424"/>
        <v>　</v>
      </c>
      <c r="CB1104" s="367"/>
      <c r="CC1104" s="154" t="str">
        <f t="shared" si="1425"/>
        <v>　</v>
      </c>
      <c r="CD1104" s="367"/>
      <c r="CE1104" s="2850" t="str">
        <f t="shared" si="2579"/>
        <v>　</v>
      </c>
      <c r="CF1104" s="2846"/>
      <c r="CG1104" s="2855" t="str">
        <f t="shared" si="2580"/>
        <v>　</v>
      </c>
      <c r="CH1104" s="2851"/>
      <c r="CI1104" s="2850" t="str">
        <f t="shared" si="1092"/>
        <v>　</v>
      </c>
      <c r="CJ1104" s="2846"/>
      <c r="CK1104" s="2850" t="str">
        <f t="shared" si="1093"/>
        <v>　</v>
      </c>
      <c r="CL1104" s="2851"/>
      <c r="CM1104" s="2850" t="str">
        <f t="shared" si="2581"/>
        <v>　</v>
      </c>
      <c r="CN1104" s="2851"/>
      <c r="CO1104" s="2855" t="str">
        <f t="shared" si="1094"/>
        <v>　</v>
      </c>
      <c r="CP1104" s="2851"/>
      <c r="CQ1104" s="2855" t="str">
        <f t="shared" si="1095"/>
        <v>　</v>
      </c>
      <c r="CR1104" s="2851"/>
      <c r="CS1104" s="2850" t="str">
        <f t="shared" si="2582"/>
        <v>　</v>
      </c>
      <c r="CT1104" s="2851"/>
      <c r="CU1104" s="2855"/>
      <c r="CV1104" s="2851"/>
      <c r="CW1104" s="2850" t="str">
        <f t="shared" si="2583"/>
        <v>　</v>
      </c>
      <c r="CX1104" s="2851"/>
      <c r="CY1104" s="2855" t="str">
        <f t="shared" si="1096"/>
        <v>　</v>
      </c>
      <c r="CZ1104" s="2851"/>
      <c r="DA1104" s="154" t="str">
        <f t="shared" si="2584"/>
        <v>　</v>
      </c>
      <c r="DB1104" s="369"/>
      <c r="DC1104" s="155" t="str">
        <f t="shared" si="1097"/>
        <v>　</v>
      </c>
      <c r="DD1104" s="367"/>
      <c r="DE1104" s="374">
        <f t="shared" si="2806"/>
        <v>0</v>
      </c>
      <c r="DF1104" s="373"/>
      <c r="DG1104" s="818">
        <f t="shared" si="2813"/>
        <v>0</v>
      </c>
      <c r="DH1104" s="372"/>
      <c r="DI1104" s="267">
        <f t="shared" si="2807"/>
        <v>0</v>
      </c>
      <c r="DJ1104" s="373"/>
      <c r="DK1104" s="374">
        <f t="shared" si="2818"/>
        <v>0</v>
      </c>
      <c r="DL1104" s="373"/>
      <c r="DM1104" s="375">
        <f t="shared" si="2819"/>
        <v>0</v>
      </c>
      <c r="DN1104" s="373"/>
      <c r="DO1104" s="155">
        <f t="shared" si="2820"/>
        <v>0</v>
      </c>
      <c r="DP1104" s="372"/>
      <c r="DQ1104" s="155">
        <f t="shared" si="2821"/>
        <v>0</v>
      </c>
      <c r="DR1104" s="373"/>
      <c r="DS1104" s="155">
        <f t="shared" si="2822"/>
        <v>0</v>
      </c>
      <c r="DT1104" s="372"/>
      <c r="DU1104" s="155">
        <f t="shared" si="2823"/>
        <v>0</v>
      </c>
      <c r="DV1104" s="373"/>
      <c r="DW1104" s="4891">
        <f t="shared" si="2826"/>
        <v>0</v>
      </c>
      <c r="DX1104" s="372"/>
      <c r="DY1104" s="154">
        <f t="shared" si="2824"/>
        <v>0</v>
      </c>
      <c r="DZ1104" s="373"/>
      <c r="EA1104" s="154">
        <f t="shared" si="2809"/>
        <v>0</v>
      </c>
      <c r="EB1104" s="373"/>
      <c r="EC1104" s="269">
        <f t="shared" si="2810"/>
        <v>0</v>
      </c>
      <c r="ED1104" s="376"/>
      <c r="EE1104" s="822">
        <f t="shared" si="2811"/>
        <v>0</v>
      </c>
      <c r="EF1104" s="377"/>
      <c r="EG1104" s="273"/>
      <c r="EH1104" s="274"/>
      <c r="EI1104" s="275"/>
      <c r="EJ1104" s="276"/>
      <c r="EK1104" s="275"/>
      <c r="EL1104" s="277"/>
      <c r="EM1104" s="278" t="str">
        <f t="shared" si="2812"/>
        <v xml:space="preserve"> </v>
      </c>
      <c r="EN1104" s="372"/>
      <c r="EO1104" s="155">
        <f t="shared" si="2825"/>
        <v>0</v>
      </c>
      <c r="EP1104" s="373"/>
      <c r="ER1104" s="194"/>
      <c r="ET1104" s="154" t="str">
        <f t="shared" si="2596"/>
        <v>　</v>
      </c>
      <c r="EU1104" s="373"/>
      <c r="EV1104" s="154" t="str">
        <f t="shared" si="2597"/>
        <v>　</v>
      </c>
      <c r="EW1104" s="373"/>
      <c r="EX1104" s="154"/>
      <c r="EY1104" s="367"/>
      <c r="EZ1104" s="154"/>
      <c r="FA1104" s="367"/>
      <c r="FB1104" s="154"/>
      <c r="FC1104" s="367"/>
      <c r="FD1104" s="154"/>
      <c r="FE1104" s="367"/>
      <c r="FF1104" s="155"/>
      <c r="FG1104" s="367"/>
      <c r="FH1104" s="154"/>
      <c r="FI1104" s="367"/>
      <c r="FJ1104" s="154" t="str">
        <f t="shared" si="1662"/>
        <v>　</v>
      </c>
      <c r="FK1104" s="373"/>
      <c r="FL1104" s="155" t="str">
        <f t="shared" si="2598"/>
        <v>　</v>
      </c>
      <c r="FM1104" s="279"/>
      <c r="FN1104" s="1184"/>
      <c r="FO1104" s="280"/>
      <c r="FP1104" s="281"/>
      <c r="FQ1104" s="282"/>
      <c r="FS1104" s="281"/>
      <c r="FT1104" s="282"/>
    </row>
    <row r="1105" spans="1:176" ht="18.600000000000001" customHeight="1">
      <c r="A1105" s="228">
        <f t="shared" si="2814"/>
        <v>1095</v>
      </c>
      <c r="B1105" s="343" t="str">
        <f t="shared" si="2815"/>
        <v>　</v>
      </c>
      <c r="C1105" s="6242"/>
      <c r="D1105" s="1261"/>
      <c r="E1105" s="1262"/>
      <c r="F1105" s="1564"/>
      <c r="G1105" s="1263"/>
      <c r="H1105" s="1330"/>
      <c r="I1105" s="1264"/>
      <c r="J1105" s="1264"/>
      <c r="K1105" s="599"/>
      <c r="L1105" s="600"/>
      <c r="M1105" s="354"/>
      <c r="N1105" s="353"/>
      <c r="O1105" s="354"/>
      <c r="P1105" s="353"/>
      <c r="Q1105" s="354"/>
      <c r="R1105" s="353"/>
      <c r="S1105" s="354"/>
      <c r="T1105" s="353"/>
      <c r="U1105" s="355"/>
      <c r="V1105" s="353"/>
      <c r="W1105" s="6253"/>
      <c r="X1105" s="357"/>
      <c r="Y1105" s="979"/>
      <c r="Z1105" s="979"/>
      <c r="AA1105" s="602"/>
      <c r="AB1105" s="979"/>
      <c r="AC1105" s="602"/>
      <c r="AD1105" s="361"/>
      <c r="AE1105" s="362"/>
      <c r="AF1105" s="363" t="str">
        <f t="shared" si="1081"/>
        <v>　</v>
      </c>
      <c r="AG1105" s="364"/>
      <c r="AH1105" s="364"/>
      <c r="AI1105" s="364"/>
      <c r="AJ1105" s="364"/>
      <c r="AK1105" s="364"/>
      <c r="AL1105" s="364"/>
      <c r="AM1105" s="364"/>
      <c r="AN1105" s="364"/>
      <c r="AO1105" s="364"/>
      <c r="AP1105" s="363"/>
      <c r="AQ1105" s="255"/>
      <c r="AR1105" s="255"/>
      <c r="AS1105" s="255"/>
      <c r="AT1105" s="255"/>
      <c r="AU1105" s="2843">
        <f t="shared" si="2816"/>
        <v>0</v>
      </c>
      <c r="AV1105" s="4008">
        <f t="shared" si="2817"/>
        <v>0</v>
      </c>
      <c r="AW1105" s="590" t="str">
        <f t="shared" si="2599"/>
        <v>　</v>
      </c>
      <c r="AX1105" s="369"/>
      <c r="AY1105" s="154" t="str">
        <f t="shared" si="2618"/>
        <v>　</v>
      </c>
      <c r="AZ1105" s="367"/>
      <c r="BA1105" s="154" t="str">
        <f t="shared" si="2619"/>
        <v>　</v>
      </c>
      <c r="BB1105" s="367"/>
      <c r="BC1105" s="368" t="str">
        <f t="shared" si="2600"/>
        <v>　</v>
      </c>
      <c r="BD1105" s="369"/>
      <c r="BE1105" s="4599" t="str">
        <f t="shared" si="2601"/>
        <v>　</v>
      </c>
      <c r="BF1105" s="367"/>
      <c r="BG1105" s="368" t="str">
        <f t="shared" si="2602"/>
        <v>　</v>
      </c>
      <c r="BH1105" s="367"/>
      <c r="BI1105" s="154" t="str">
        <f t="shared" si="2576"/>
        <v>　</v>
      </c>
      <c r="BJ1105" s="367"/>
      <c r="BK1105" s="154" t="str">
        <f t="shared" si="1417"/>
        <v>　</v>
      </c>
      <c r="BL1105" s="367"/>
      <c r="BM1105" s="154" t="str">
        <f t="shared" si="1418"/>
        <v>　</v>
      </c>
      <c r="BN1105" s="367"/>
      <c r="BO1105" s="155" t="str">
        <f t="shared" si="2577"/>
        <v>　</v>
      </c>
      <c r="BP1105" s="367"/>
      <c r="BQ1105" s="154" t="str">
        <f t="shared" si="2578"/>
        <v>　</v>
      </c>
      <c r="BR1105" s="369"/>
      <c r="BS1105" s="154" t="str">
        <f t="shared" si="1420"/>
        <v>　</v>
      </c>
      <c r="BT1105" s="369"/>
      <c r="BU1105" s="154" t="str">
        <f t="shared" si="1421"/>
        <v>　</v>
      </c>
      <c r="BV1105" s="369"/>
      <c r="BW1105" s="154" t="str">
        <f t="shared" si="1422"/>
        <v>　</v>
      </c>
      <c r="BX1105" s="367"/>
      <c r="BY1105" s="154" t="str">
        <f t="shared" si="1423"/>
        <v>　</v>
      </c>
      <c r="BZ1105" s="369"/>
      <c r="CA1105" s="154" t="str">
        <f t="shared" si="1424"/>
        <v>　</v>
      </c>
      <c r="CB1105" s="367"/>
      <c r="CC1105" s="154" t="str">
        <f t="shared" si="1425"/>
        <v>　</v>
      </c>
      <c r="CD1105" s="367"/>
      <c r="CE1105" s="2850" t="str">
        <f t="shared" si="2579"/>
        <v>　</v>
      </c>
      <c r="CF1105" s="2846"/>
      <c r="CG1105" s="2855" t="str">
        <f t="shared" si="2580"/>
        <v>　</v>
      </c>
      <c r="CH1105" s="2851"/>
      <c r="CI1105" s="2850" t="str">
        <f t="shared" si="1092"/>
        <v>　</v>
      </c>
      <c r="CJ1105" s="2846"/>
      <c r="CK1105" s="2850" t="str">
        <f t="shared" si="1093"/>
        <v>　</v>
      </c>
      <c r="CL1105" s="2851"/>
      <c r="CM1105" s="2850" t="str">
        <f t="shared" si="2581"/>
        <v>　</v>
      </c>
      <c r="CN1105" s="2851"/>
      <c r="CO1105" s="2855" t="str">
        <f t="shared" si="1094"/>
        <v>　</v>
      </c>
      <c r="CP1105" s="2851"/>
      <c r="CQ1105" s="2855" t="str">
        <f t="shared" si="1095"/>
        <v>　</v>
      </c>
      <c r="CR1105" s="2851"/>
      <c r="CS1105" s="2850" t="str">
        <f t="shared" si="2582"/>
        <v>　</v>
      </c>
      <c r="CT1105" s="2851"/>
      <c r="CU1105" s="2855"/>
      <c r="CV1105" s="2851"/>
      <c r="CW1105" s="2850" t="str">
        <f t="shared" si="2583"/>
        <v>　</v>
      </c>
      <c r="CX1105" s="2851"/>
      <c r="CY1105" s="2855" t="str">
        <f t="shared" si="1096"/>
        <v>　</v>
      </c>
      <c r="CZ1105" s="2851"/>
      <c r="DA1105" s="154" t="str">
        <f t="shared" si="2584"/>
        <v>　</v>
      </c>
      <c r="DB1105" s="369"/>
      <c r="DC1105" s="155" t="str">
        <f t="shared" si="1097"/>
        <v>　</v>
      </c>
      <c r="DD1105" s="367"/>
      <c r="DE1105" s="374">
        <f t="shared" si="2806"/>
        <v>0</v>
      </c>
      <c r="DF1105" s="373"/>
      <c r="DG1105" s="818">
        <f t="shared" si="2813"/>
        <v>0</v>
      </c>
      <c r="DH1105" s="372"/>
      <c r="DI1105" s="267">
        <f t="shared" si="2807"/>
        <v>0</v>
      </c>
      <c r="DJ1105" s="373"/>
      <c r="DK1105" s="374">
        <f t="shared" si="2818"/>
        <v>0</v>
      </c>
      <c r="DL1105" s="373"/>
      <c r="DM1105" s="375">
        <f t="shared" si="2819"/>
        <v>0</v>
      </c>
      <c r="DN1105" s="373"/>
      <c r="DO1105" s="155">
        <f t="shared" si="2820"/>
        <v>0</v>
      </c>
      <c r="DP1105" s="372"/>
      <c r="DQ1105" s="155">
        <f t="shared" si="2821"/>
        <v>0</v>
      </c>
      <c r="DR1105" s="373"/>
      <c r="DS1105" s="155">
        <f t="shared" si="2822"/>
        <v>0</v>
      </c>
      <c r="DT1105" s="372"/>
      <c r="DU1105" s="155">
        <f t="shared" si="2823"/>
        <v>0</v>
      </c>
      <c r="DV1105" s="373"/>
      <c r="DW1105" s="4891">
        <f t="shared" si="2826"/>
        <v>0</v>
      </c>
      <c r="DX1105" s="372"/>
      <c r="DY1105" s="154">
        <f t="shared" si="2824"/>
        <v>0</v>
      </c>
      <c r="DZ1105" s="373"/>
      <c r="EA1105" s="154">
        <f t="shared" si="2809"/>
        <v>0</v>
      </c>
      <c r="EB1105" s="373"/>
      <c r="EC1105" s="269">
        <f t="shared" si="2810"/>
        <v>0</v>
      </c>
      <c r="ED1105" s="376"/>
      <c r="EE1105" s="822">
        <f t="shared" si="2811"/>
        <v>0</v>
      </c>
      <c r="EF1105" s="377"/>
      <c r="EG1105" s="273"/>
      <c r="EH1105" s="274"/>
      <c r="EI1105" s="275"/>
      <c r="EJ1105" s="276"/>
      <c r="EK1105" s="275"/>
      <c r="EL1105" s="277"/>
      <c r="EM1105" s="278" t="str">
        <f t="shared" si="2812"/>
        <v xml:space="preserve"> </v>
      </c>
      <c r="EN1105" s="372"/>
      <c r="EO1105" s="155">
        <f t="shared" si="2825"/>
        <v>0</v>
      </c>
      <c r="EP1105" s="373"/>
      <c r="ER1105" s="194"/>
      <c r="ET1105" s="154" t="str">
        <f t="shared" si="2596"/>
        <v>　</v>
      </c>
      <c r="EU1105" s="373"/>
      <c r="EV1105" s="154" t="str">
        <f t="shared" si="2597"/>
        <v>　</v>
      </c>
      <c r="EW1105" s="373"/>
      <c r="EX1105" s="154"/>
      <c r="EY1105" s="367"/>
      <c r="EZ1105" s="154"/>
      <c r="FA1105" s="367"/>
      <c r="FB1105" s="154"/>
      <c r="FC1105" s="367"/>
      <c r="FD1105" s="154"/>
      <c r="FE1105" s="367"/>
      <c r="FF1105" s="155"/>
      <c r="FG1105" s="367"/>
      <c r="FH1105" s="154"/>
      <c r="FI1105" s="367"/>
      <c r="FJ1105" s="154" t="str">
        <f t="shared" si="1662"/>
        <v>　</v>
      </c>
      <c r="FK1105" s="373"/>
      <c r="FL1105" s="155" t="str">
        <f t="shared" si="2598"/>
        <v>　</v>
      </c>
      <c r="FM1105" s="279"/>
      <c r="FN1105" s="1184"/>
      <c r="FO1105" s="280"/>
      <c r="FP1105" s="281"/>
      <c r="FQ1105" s="282"/>
      <c r="FS1105" s="281"/>
      <c r="FT1105" s="282"/>
    </row>
    <row r="1106" spans="1:176" ht="18.600000000000001" customHeight="1">
      <c r="A1106" s="228">
        <f t="shared" si="2814"/>
        <v>1096</v>
      </c>
      <c r="B1106" s="343" t="str">
        <f t="shared" si="2815"/>
        <v>　</v>
      </c>
      <c r="C1106" s="6242"/>
      <c r="D1106" s="1261"/>
      <c r="E1106" s="1262"/>
      <c r="F1106" s="1564"/>
      <c r="G1106" s="1263"/>
      <c r="H1106" s="1330"/>
      <c r="I1106" s="1264"/>
      <c r="J1106" s="1264"/>
      <c r="K1106" s="599"/>
      <c r="L1106" s="600"/>
      <c r="M1106" s="354"/>
      <c r="N1106" s="353"/>
      <c r="O1106" s="354"/>
      <c r="P1106" s="353"/>
      <c r="Q1106" s="354"/>
      <c r="R1106" s="353"/>
      <c r="S1106" s="354"/>
      <c r="T1106" s="353"/>
      <c r="U1106" s="355"/>
      <c r="V1106" s="353"/>
      <c r="W1106" s="5639"/>
      <c r="X1106" s="357"/>
      <c r="Y1106" s="979"/>
      <c r="Z1106" s="979"/>
      <c r="AA1106" s="602"/>
      <c r="AB1106" s="979"/>
      <c r="AC1106" s="602"/>
      <c r="AD1106" s="361"/>
      <c r="AE1106" s="362"/>
      <c r="AF1106" s="363" t="str">
        <f t="shared" si="1081"/>
        <v>　</v>
      </c>
      <c r="AG1106" s="364"/>
      <c r="AH1106" s="364"/>
      <c r="AI1106" s="364"/>
      <c r="AJ1106" s="364"/>
      <c r="AK1106" s="364"/>
      <c r="AL1106" s="364"/>
      <c r="AM1106" s="364"/>
      <c r="AN1106" s="364"/>
      <c r="AO1106" s="364"/>
      <c r="AP1106" s="363"/>
      <c r="AQ1106" s="255"/>
      <c r="AR1106" s="255"/>
      <c r="AS1106" s="255"/>
      <c r="AT1106" s="255"/>
      <c r="AU1106" s="2843">
        <f t="shared" si="2816"/>
        <v>0</v>
      </c>
      <c r="AV1106" s="4008">
        <f t="shared" si="2817"/>
        <v>0</v>
      </c>
      <c r="AW1106" s="590" t="str">
        <f t="shared" si="2599"/>
        <v>　</v>
      </c>
      <c r="AX1106" s="369"/>
      <c r="AY1106" s="154" t="str">
        <f t="shared" si="2618"/>
        <v>　</v>
      </c>
      <c r="AZ1106" s="367"/>
      <c r="BA1106" s="154" t="str">
        <f t="shared" si="2619"/>
        <v>　</v>
      </c>
      <c r="BB1106" s="367"/>
      <c r="BC1106" s="368" t="str">
        <f t="shared" si="2600"/>
        <v>　</v>
      </c>
      <c r="BD1106" s="369"/>
      <c r="BE1106" s="4599" t="str">
        <f t="shared" si="2601"/>
        <v>　</v>
      </c>
      <c r="BF1106" s="367"/>
      <c r="BG1106" s="368" t="str">
        <f t="shared" si="2602"/>
        <v>　</v>
      </c>
      <c r="BH1106" s="367"/>
      <c r="BI1106" s="154" t="str">
        <f t="shared" si="2576"/>
        <v>　</v>
      </c>
      <c r="BJ1106" s="367"/>
      <c r="BK1106" s="154" t="str">
        <f t="shared" si="1417"/>
        <v>　</v>
      </c>
      <c r="BL1106" s="367"/>
      <c r="BM1106" s="154" t="str">
        <f t="shared" si="1418"/>
        <v>　</v>
      </c>
      <c r="BN1106" s="367"/>
      <c r="BO1106" s="155" t="str">
        <f t="shared" si="2577"/>
        <v>　</v>
      </c>
      <c r="BP1106" s="367"/>
      <c r="BQ1106" s="154" t="str">
        <f t="shared" si="2578"/>
        <v>　</v>
      </c>
      <c r="BR1106" s="369"/>
      <c r="BS1106" s="154" t="str">
        <f t="shared" si="1420"/>
        <v>　</v>
      </c>
      <c r="BT1106" s="369"/>
      <c r="BU1106" s="154" t="str">
        <f t="shared" si="1421"/>
        <v>　</v>
      </c>
      <c r="BV1106" s="369"/>
      <c r="BW1106" s="154" t="str">
        <f t="shared" si="1422"/>
        <v>　</v>
      </c>
      <c r="BX1106" s="367"/>
      <c r="BY1106" s="154" t="str">
        <f t="shared" si="1423"/>
        <v>　</v>
      </c>
      <c r="BZ1106" s="369"/>
      <c r="CA1106" s="154" t="str">
        <f t="shared" si="1424"/>
        <v>　</v>
      </c>
      <c r="CB1106" s="367"/>
      <c r="CC1106" s="154" t="str">
        <f t="shared" si="1425"/>
        <v>　</v>
      </c>
      <c r="CD1106" s="367"/>
      <c r="CE1106" s="2850" t="str">
        <f t="shared" si="2579"/>
        <v>　</v>
      </c>
      <c r="CF1106" s="2846"/>
      <c r="CG1106" s="2855" t="str">
        <f t="shared" si="2580"/>
        <v>　</v>
      </c>
      <c r="CH1106" s="2851"/>
      <c r="CI1106" s="2850" t="str">
        <f t="shared" si="1092"/>
        <v>　</v>
      </c>
      <c r="CJ1106" s="2846"/>
      <c r="CK1106" s="2850" t="str">
        <f t="shared" si="1093"/>
        <v>　</v>
      </c>
      <c r="CL1106" s="2851"/>
      <c r="CM1106" s="2850" t="str">
        <f t="shared" si="2581"/>
        <v>　</v>
      </c>
      <c r="CN1106" s="2851"/>
      <c r="CO1106" s="2855" t="str">
        <f t="shared" si="1094"/>
        <v>　</v>
      </c>
      <c r="CP1106" s="2851"/>
      <c r="CQ1106" s="2855" t="str">
        <f t="shared" si="1095"/>
        <v>　</v>
      </c>
      <c r="CR1106" s="2851"/>
      <c r="CS1106" s="2850" t="str">
        <f t="shared" si="2582"/>
        <v>　</v>
      </c>
      <c r="CT1106" s="2851"/>
      <c r="CU1106" s="2855"/>
      <c r="CV1106" s="2851"/>
      <c r="CW1106" s="2850" t="str">
        <f t="shared" si="2583"/>
        <v>　</v>
      </c>
      <c r="CX1106" s="2851"/>
      <c r="CY1106" s="2855" t="str">
        <f t="shared" si="1096"/>
        <v>　</v>
      </c>
      <c r="CZ1106" s="2851"/>
      <c r="DA1106" s="154" t="str">
        <f t="shared" si="2584"/>
        <v>　</v>
      </c>
      <c r="DB1106" s="369"/>
      <c r="DC1106" s="155" t="str">
        <f t="shared" si="1097"/>
        <v>　</v>
      </c>
      <c r="DD1106" s="367"/>
      <c r="DE1106" s="374">
        <f t="shared" si="2806"/>
        <v>0</v>
      </c>
      <c r="DF1106" s="373"/>
      <c r="DG1106" s="818">
        <f t="shared" si="2813"/>
        <v>0</v>
      </c>
      <c r="DH1106" s="372"/>
      <c r="DI1106" s="267">
        <f t="shared" si="2807"/>
        <v>0</v>
      </c>
      <c r="DJ1106" s="373"/>
      <c r="DK1106" s="374">
        <f t="shared" si="2818"/>
        <v>0</v>
      </c>
      <c r="DL1106" s="373"/>
      <c r="DM1106" s="375">
        <f t="shared" si="2819"/>
        <v>0</v>
      </c>
      <c r="DN1106" s="373"/>
      <c r="DO1106" s="155">
        <f t="shared" si="2820"/>
        <v>0</v>
      </c>
      <c r="DP1106" s="372"/>
      <c r="DQ1106" s="155">
        <f t="shared" si="2821"/>
        <v>0</v>
      </c>
      <c r="DR1106" s="373"/>
      <c r="DS1106" s="155">
        <f t="shared" si="2822"/>
        <v>0</v>
      </c>
      <c r="DT1106" s="372"/>
      <c r="DU1106" s="155">
        <f t="shared" si="2823"/>
        <v>0</v>
      </c>
      <c r="DV1106" s="373"/>
      <c r="DW1106" s="4891">
        <f t="shared" si="2826"/>
        <v>0</v>
      </c>
      <c r="DX1106" s="372"/>
      <c r="DY1106" s="154">
        <f t="shared" si="2824"/>
        <v>0</v>
      </c>
      <c r="DZ1106" s="373"/>
      <c r="EA1106" s="154">
        <f t="shared" si="2809"/>
        <v>0</v>
      </c>
      <c r="EB1106" s="373"/>
      <c r="EC1106" s="269">
        <f t="shared" si="2810"/>
        <v>0</v>
      </c>
      <c r="ED1106" s="376"/>
      <c r="EE1106" s="822">
        <f t="shared" si="2811"/>
        <v>0</v>
      </c>
      <c r="EF1106" s="377"/>
      <c r="EG1106" s="273"/>
      <c r="EH1106" s="274"/>
      <c r="EI1106" s="275"/>
      <c r="EJ1106" s="276"/>
      <c r="EK1106" s="275"/>
      <c r="EL1106" s="277"/>
      <c r="EM1106" s="278" t="str">
        <f t="shared" si="2812"/>
        <v xml:space="preserve"> </v>
      </c>
      <c r="EN1106" s="372"/>
      <c r="EO1106" s="155">
        <f t="shared" si="2825"/>
        <v>0</v>
      </c>
      <c r="EP1106" s="373"/>
      <c r="ER1106" s="194"/>
      <c r="ET1106" s="154" t="str">
        <f t="shared" si="2596"/>
        <v>　</v>
      </c>
      <c r="EU1106" s="373"/>
      <c r="EV1106" s="154" t="str">
        <f t="shared" si="2597"/>
        <v>　</v>
      </c>
      <c r="EW1106" s="373"/>
      <c r="EX1106" s="154"/>
      <c r="EY1106" s="367"/>
      <c r="EZ1106" s="154"/>
      <c r="FA1106" s="367"/>
      <c r="FB1106" s="154"/>
      <c r="FC1106" s="367"/>
      <c r="FD1106" s="154"/>
      <c r="FE1106" s="367"/>
      <c r="FF1106" s="155"/>
      <c r="FG1106" s="367"/>
      <c r="FH1106" s="154"/>
      <c r="FI1106" s="367"/>
      <c r="FJ1106" s="154" t="str">
        <f t="shared" si="1662"/>
        <v>　</v>
      </c>
      <c r="FK1106" s="373"/>
      <c r="FL1106" s="155" t="str">
        <f t="shared" si="2598"/>
        <v>　</v>
      </c>
      <c r="FM1106" s="279"/>
      <c r="FN1106" s="1184"/>
      <c r="FO1106" s="280"/>
      <c r="FP1106" s="281"/>
      <c r="FQ1106" s="282"/>
      <c r="FS1106" s="281"/>
      <c r="FT1106" s="282"/>
    </row>
    <row r="1107" spans="1:176" ht="18.600000000000001" customHeight="1">
      <c r="A1107" s="228">
        <f t="shared" si="2814"/>
        <v>1097</v>
      </c>
      <c r="B1107" s="343" t="str">
        <f t="shared" si="2815"/>
        <v>　</v>
      </c>
      <c r="C1107" s="6242"/>
      <c r="D1107" s="1261"/>
      <c r="E1107" s="1262"/>
      <c r="F1107" s="1564"/>
      <c r="G1107" s="1263"/>
      <c r="H1107" s="1330"/>
      <c r="I1107" s="1264"/>
      <c r="J1107" s="1264"/>
      <c r="K1107" s="599"/>
      <c r="L1107" s="600"/>
      <c r="M1107" s="354"/>
      <c r="N1107" s="353"/>
      <c r="O1107" s="354"/>
      <c r="P1107" s="353"/>
      <c r="Q1107" s="354"/>
      <c r="R1107" s="353"/>
      <c r="S1107" s="354"/>
      <c r="T1107" s="353"/>
      <c r="U1107" s="355"/>
      <c r="V1107" s="353"/>
      <c r="W1107" s="6278"/>
      <c r="X1107" s="357"/>
      <c r="Y1107" s="979"/>
      <c r="Z1107" s="979"/>
      <c r="AA1107" s="602"/>
      <c r="AB1107" s="979"/>
      <c r="AC1107" s="602"/>
      <c r="AD1107" s="361"/>
      <c r="AE1107" s="362"/>
      <c r="AF1107" s="363" t="str">
        <f t="shared" si="1081"/>
        <v>　</v>
      </c>
      <c r="AG1107" s="364"/>
      <c r="AH1107" s="364"/>
      <c r="AI1107" s="364"/>
      <c r="AJ1107" s="364"/>
      <c r="AK1107" s="364"/>
      <c r="AL1107" s="364"/>
      <c r="AM1107" s="364"/>
      <c r="AN1107" s="364"/>
      <c r="AO1107" s="364"/>
      <c r="AP1107" s="363"/>
      <c r="AQ1107" s="255"/>
      <c r="AR1107" s="255"/>
      <c r="AS1107" s="255"/>
      <c r="AT1107" s="255"/>
      <c r="AU1107" s="2843">
        <f t="shared" si="2816"/>
        <v>0</v>
      </c>
      <c r="AV1107" s="4008">
        <f t="shared" si="2817"/>
        <v>0</v>
      </c>
      <c r="AW1107" s="590" t="str">
        <f t="shared" si="2599"/>
        <v>　</v>
      </c>
      <c r="AX1107" s="369"/>
      <c r="AY1107" s="154" t="str">
        <f t="shared" si="2618"/>
        <v>　</v>
      </c>
      <c r="AZ1107" s="367"/>
      <c r="BA1107" s="154" t="str">
        <f t="shared" si="2619"/>
        <v>　</v>
      </c>
      <c r="BB1107" s="367"/>
      <c r="BC1107" s="368" t="str">
        <f t="shared" si="2600"/>
        <v>　</v>
      </c>
      <c r="BD1107" s="369"/>
      <c r="BE1107" s="4599" t="str">
        <f t="shared" si="2601"/>
        <v>　</v>
      </c>
      <c r="BF1107" s="367"/>
      <c r="BG1107" s="368" t="str">
        <f t="shared" si="2602"/>
        <v>　</v>
      </c>
      <c r="BH1107" s="367"/>
      <c r="BI1107" s="154" t="str">
        <f t="shared" si="2576"/>
        <v>　</v>
      </c>
      <c r="BJ1107" s="367"/>
      <c r="BK1107" s="154" t="str">
        <f t="shared" si="1417"/>
        <v>　</v>
      </c>
      <c r="BL1107" s="367"/>
      <c r="BM1107" s="154" t="str">
        <f t="shared" si="1418"/>
        <v>　</v>
      </c>
      <c r="BN1107" s="367"/>
      <c r="BO1107" s="155" t="str">
        <f t="shared" si="2577"/>
        <v>　</v>
      </c>
      <c r="BP1107" s="367"/>
      <c r="BQ1107" s="154" t="str">
        <f t="shared" si="2578"/>
        <v>　</v>
      </c>
      <c r="BR1107" s="369"/>
      <c r="BS1107" s="154" t="str">
        <f t="shared" si="1420"/>
        <v>　</v>
      </c>
      <c r="BT1107" s="369"/>
      <c r="BU1107" s="154" t="str">
        <f t="shared" si="1421"/>
        <v>　</v>
      </c>
      <c r="BV1107" s="369"/>
      <c r="BW1107" s="154" t="str">
        <f t="shared" si="1422"/>
        <v>　</v>
      </c>
      <c r="BX1107" s="367"/>
      <c r="BY1107" s="154" t="str">
        <f t="shared" si="1423"/>
        <v>　</v>
      </c>
      <c r="BZ1107" s="369"/>
      <c r="CA1107" s="154" t="str">
        <f t="shared" si="1424"/>
        <v>　</v>
      </c>
      <c r="CB1107" s="367"/>
      <c r="CC1107" s="154" t="str">
        <f t="shared" si="1425"/>
        <v>　</v>
      </c>
      <c r="CD1107" s="367"/>
      <c r="CE1107" s="2850" t="str">
        <f t="shared" si="2579"/>
        <v>　</v>
      </c>
      <c r="CF1107" s="2846"/>
      <c r="CG1107" s="2855" t="str">
        <f t="shared" si="2580"/>
        <v>　</v>
      </c>
      <c r="CH1107" s="2851"/>
      <c r="CI1107" s="2850" t="str">
        <f t="shared" si="1092"/>
        <v>　</v>
      </c>
      <c r="CJ1107" s="2846"/>
      <c r="CK1107" s="2850" t="str">
        <f t="shared" si="1093"/>
        <v>　</v>
      </c>
      <c r="CL1107" s="2851"/>
      <c r="CM1107" s="2850" t="str">
        <f t="shared" si="2581"/>
        <v>　</v>
      </c>
      <c r="CN1107" s="2851"/>
      <c r="CO1107" s="2855" t="str">
        <f t="shared" si="1094"/>
        <v>　</v>
      </c>
      <c r="CP1107" s="2851"/>
      <c r="CQ1107" s="2855" t="str">
        <f t="shared" si="1095"/>
        <v>　</v>
      </c>
      <c r="CR1107" s="2851"/>
      <c r="CS1107" s="2850" t="str">
        <f t="shared" si="2582"/>
        <v>　</v>
      </c>
      <c r="CT1107" s="2851"/>
      <c r="CU1107" s="2855"/>
      <c r="CV1107" s="2851"/>
      <c r="CW1107" s="2850" t="str">
        <f t="shared" si="2583"/>
        <v>　</v>
      </c>
      <c r="CX1107" s="2851"/>
      <c r="CY1107" s="2855" t="str">
        <f t="shared" si="1096"/>
        <v>　</v>
      </c>
      <c r="CZ1107" s="2851"/>
      <c r="DA1107" s="154" t="str">
        <f t="shared" si="2584"/>
        <v>　</v>
      </c>
      <c r="DB1107" s="369"/>
      <c r="DC1107" s="155" t="str">
        <f t="shared" si="1097"/>
        <v>　</v>
      </c>
      <c r="DD1107" s="367"/>
      <c r="DE1107" s="374">
        <f t="shared" si="2806"/>
        <v>0</v>
      </c>
      <c r="DF1107" s="373"/>
      <c r="DG1107" s="818">
        <f t="shared" si="2813"/>
        <v>0</v>
      </c>
      <c r="DH1107" s="372"/>
      <c r="DI1107" s="267">
        <f t="shared" si="2807"/>
        <v>0</v>
      </c>
      <c r="DJ1107" s="373"/>
      <c r="DK1107" s="374">
        <f t="shared" si="2818"/>
        <v>0</v>
      </c>
      <c r="DL1107" s="373"/>
      <c r="DM1107" s="375">
        <f t="shared" si="2819"/>
        <v>0</v>
      </c>
      <c r="DN1107" s="373"/>
      <c r="DO1107" s="155">
        <f t="shared" si="2820"/>
        <v>0</v>
      </c>
      <c r="DP1107" s="372"/>
      <c r="DQ1107" s="155">
        <f t="shared" si="2821"/>
        <v>0</v>
      </c>
      <c r="DR1107" s="373"/>
      <c r="DS1107" s="155">
        <f t="shared" si="2822"/>
        <v>0</v>
      </c>
      <c r="DT1107" s="372"/>
      <c r="DU1107" s="155">
        <f t="shared" si="2823"/>
        <v>0</v>
      </c>
      <c r="DV1107" s="373"/>
      <c r="DW1107" s="4891">
        <f t="shared" si="2826"/>
        <v>0</v>
      </c>
      <c r="DX1107" s="372"/>
      <c r="DY1107" s="154">
        <f t="shared" si="2824"/>
        <v>0</v>
      </c>
      <c r="DZ1107" s="373"/>
      <c r="EA1107" s="154">
        <f t="shared" si="2809"/>
        <v>0</v>
      </c>
      <c r="EB1107" s="373"/>
      <c r="EC1107" s="269">
        <f t="shared" si="2810"/>
        <v>0</v>
      </c>
      <c r="ED1107" s="376"/>
      <c r="EE1107" s="822">
        <f t="shared" si="2811"/>
        <v>0</v>
      </c>
      <c r="EF1107" s="377"/>
      <c r="EG1107" s="273"/>
      <c r="EH1107" s="274"/>
      <c r="EI1107" s="275"/>
      <c r="EJ1107" s="276"/>
      <c r="EK1107" s="275"/>
      <c r="EL1107" s="277"/>
      <c r="EM1107" s="278" t="str">
        <f t="shared" si="2812"/>
        <v xml:space="preserve"> </v>
      </c>
      <c r="EN1107" s="372"/>
      <c r="EO1107" s="155">
        <f t="shared" si="2825"/>
        <v>0</v>
      </c>
      <c r="EP1107" s="373"/>
      <c r="ER1107" s="194"/>
      <c r="ET1107" s="154" t="str">
        <f t="shared" si="2596"/>
        <v>　</v>
      </c>
      <c r="EU1107" s="373"/>
      <c r="EV1107" s="154" t="str">
        <f t="shared" si="2597"/>
        <v>　</v>
      </c>
      <c r="EW1107" s="373"/>
      <c r="EX1107" s="154"/>
      <c r="EY1107" s="367"/>
      <c r="EZ1107" s="154"/>
      <c r="FA1107" s="367"/>
      <c r="FB1107" s="154"/>
      <c r="FC1107" s="367"/>
      <c r="FD1107" s="154"/>
      <c r="FE1107" s="367"/>
      <c r="FF1107" s="155"/>
      <c r="FG1107" s="367"/>
      <c r="FH1107" s="154"/>
      <c r="FI1107" s="367"/>
      <c r="FJ1107" s="154" t="str">
        <f t="shared" si="1662"/>
        <v>　</v>
      </c>
      <c r="FK1107" s="373"/>
      <c r="FL1107" s="155" t="str">
        <f t="shared" si="2598"/>
        <v>　</v>
      </c>
      <c r="FM1107" s="279"/>
      <c r="FN1107" s="1184"/>
      <c r="FO1107" s="280"/>
      <c r="FP1107" s="281"/>
      <c r="FQ1107" s="282"/>
      <c r="FS1107" s="281"/>
      <c r="FT1107" s="282"/>
    </row>
    <row r="1108" spans="1:176" ht="18.600000000000001" customHeight="1">
      <c r="A1108" s="228">
        <f t="shared" si="2814"/>
        <v>1098</v>
      </c>
      <c r="B1108" s="343" t="str">
        <f t="shared" si="2815"/>
        <v>　</v>
      </c>
      <c r="C1108" s="6242"/>
      <c r="D1108" s="1261"/>
      <c r="E1108" s="1262"/>
      <c r="F1108" s="1564"/>
      <c r="G1108" s="1263"/>
      <c r="H1108" s="1330"/>
      <c r="I1108" s="1264"/>
      <c r="J1108" s="1264"/>
      <c r="K1108" s="599"/>
      <c r="L1108" s="600"/>
      <c r="M1108" s="354"/>
      <c r="N1108" s="353"/>
      <c r="O1108" s="354"/>
      <c r="P1108" s="353"/>
      <c r="Q1108" s="354"/>
      <c r="R1108" s="353"/>
      <c r="S1108" s="354"/>
      <c r="T1108" s="353"/>
      <c r="U1108" s="355"/>
      <c r="V1108" s="353"/>
      <c r="W1108" s="6289"/>
      <c r="X1108" s="357"/>
      <c r="Y1108" s="979"/>
      <c r="Z1108" s="979"/>
      <c r="AA1108" s="602"/>
      <c r="AB1108" s="979"/>
      <c r="AC1108" s="602"/>
      <c r="AD1108" s="361"/>
      <c r="AE1108" s="362"/>
      <c r="AF1108" s="363" t="str">
        <f>IF($AE1108=0,"　",VLOOKUP($AE1108,ﾚｰｻﾞOP,69,0))</f>
        <v>　</v>
      </c>
      <c r="AG1108" s="364"/>
      <c r="AH1108" s="364"/>
      <c r="AI1108" s="364"/>
      <c r="AJ1108" s="364"/>
      <c r="AK1108" s="364"/>
      <c r="AL1108" s="364"/>
      <c r="AM1108" s="364"/>
      <c r="AN1108" s="364"/>
      <c r="AO1108" s="364"/>
      <c r="AP1108" s="363"/>
      <c r="AQ1108" s="255"/>
      <c r="AR1108" s="255"/>
      <c r="AS1108" s="255"/>
      <c r="AT1108" s="255"/>
      <c r="AU1108" s="2843">
        <f t="shared" si="2816"/>
        <v>0</v>
      </c>
      <c r="AV1108" s="4008">
        <f t="shared" si="2817"/>
        <v>0</v>
      </c>
      <c r="AW1108" s="590" t="str">
        <f t="shared" si="2599"/>
        <v>　</v>
      </c>
      <c r="AX1108" s="369"/>
      <c r="AY1108" s="154" t="str">
        <f>IF($AE1108=0,"　",VLOOKUP($AE1108,ﾚｰｻﾞOP,6,0))</f>
        <v>　</v>
      </c>
      <c r="AZ1108" s="367"/>
      <c r="BA1108" s="154" t="str">
        <f t="shared" si="2619"/>
        <v>　</v>
      </c>
      <c r="BB1108" s="367"/>
      <c r="BC1108" s="368" t="str">
        <f>IF($AE1108=0,"　",VLOOKUP($AE1108,ﾚｰｻﾞOP,8,0))</f>
        <v>　</v>
      </c>
      <c r="BD1108" s="369"/>
      <c r="BE1108" s="4599" t="str">
        <f>IF($AE1108=0,"　",VLOOKUP($AE1108,ﾚｰｻﾞOP,9,0))</f>
        <v>　</v>
      </c>
      <c r="BF1108" s="367"/>
      <c r="BG1108" s="368" t="str">
        <f>IF($AE1108=0,"　",VLOOKUP($AE1108,ﾚｰｻﾞOP,10,0))</f>
        <v>　</v>
      </c>
      <c r="BH1108" s="367"/>
      <c r="BI1108" s="154" t="str">
        <f>IF($AE1108=0,"　",VLOOKUP($AE1108,ﾚｰｻﾞOP,11,0))</f>
        <v>　</v>
      </c>
      <c r="BJ1108" s="367"/>
      <c r="BK1108" s="154" t="str">
        <f>IF($AE1108=0,"　",VLOOKUP($AE1108,ﾚｰｻﾞOP,57,0))</f>
        <v>　</v>
      </c>
      <c r="BL1108" s="367"/>
      <c r="BM1108" s="154" t="str">
        <f>IF($AE1108=0,"　",VLOOKUP($AE1108,ﾚｰｻﾞOP,58,0))</f>
        <v>　</v>
      </c>
      <c r="BN1108" s="367"/>
      <c r="BO1108" s="155" t="str">
        <f>IF($AE1108=0,"　",VLOOKUP($AE1108,ﾚｰｻﾞOP,59,0))</f>
        <v>　</v>
      </c>
      <c r="BP1108" s="367"/>
      <c r="BQ1108" s="154" t="str">
        <f>IF($AE1108=0,"　",VLOOKUP($AE1108,ﾚｰｻﾞOP,12,0))</f>
        <v>　</v>
      </c>
      <c r="BR1108" s="369"/>
      <c r="BS1108" s="154" t="str">
        <f>IF($AE1108=0,"　",VLOOKUP($AE1108,ﾚｰｻﾞOP,13,0))</f>
        <v>　</v>
      </c>
      <c r="BT1108" s="369"/>
      <c r="BU1108" s="154" t="str">
        <f>IF($AE1108=0,"　",VLOOKUP($AE1108,ﾚｰｻﾞOP,14,0))</f>
        <v>　</v>
      </c>
      <c r="BV1108" s="369"/>
      <c r="BW1108" s="154" t="str">
        <f>IF($AE1108=0,"　",VLOOKUP($AE1108,ﾚｰｻﾞOP,15,0))</f>
        <v>　</v>
      </c>
      <c r="BX1108" s="367"/>
      <c r="BY1108" s="154" t="str">
        <f>IF($AE1108=0,"　",VLOOKUP($AE1108,ﾚｰｻﾞOP,16,0))</f>
        <v>　</v>
      </c>
      <c r="BZ1108" s="369"/>
      <c r="CA1108" s="154" t="str">
        <f>IF($AE1108=0,"　",VLOOKUP($AE1108,ﾚｰｻﾞOP,17,0))</f>
        <v>　</v>
      </c>
      <c r="CB1108" s="367"/>
      <c r="CC1108" s="154" t="str">
        <f>IF($AE1108=0,"　",VLOOKUP($AE1108,ﾚｰｻﾞOP,18,0))</f>
        <v>　</v>
      </c>
      <c r="CD1108" s="367"/>
      <c r="CE1108" s="2850" t="str">
        <f>IF($AE1108=0,"　",VLOOKUP($AE1108,ﾚｰｻﾞOP,19,0))</f>
        <v>　</v>
      </c>
      <c r="CF1108" s="2846"/>
      <c r="CG1108" s="2855" t="str">
        <f>IF($AE1108=0,"　",VLOOKUP($AE1108,ﾚｰｻﾞOP,20,0))</f>
        <v>　</v>
      </c>
      <c r="CH1108" s="2851"/>
      <c r="CI1108" s="2850" t="str">
        <f>IF($AE1108=0,"　",VLOOKUP($AE1108,ﾚｰｻﾞOP,21,0))</f>
        <v>　</v>
      </c>
      <c r="CJ1108" s="2846"/>
      <c r="CK1108" s="2850" t="str">
        <f>IF($AE1108=0,"　",VLOOKUP($AE1108,ﾚｰｻﾞOP,22,0))</f>
        <v>　</v>
      </c>
      <c r="CL1108" s="2851"/>
      <c r="CM1108" s="2850" t="str">
        <f>IF($AE1108=0,"　",VLOOKUP($AE1108,ﾚｰｻﾞOP,23,0))</f>
        <v>　</v>
      </c>
      <c r="CN1108" s="2851"/>
      <c r="CO1108" s="2855" t="str">
        <f>IF($AE1108=0,"　",VLOOKUP($AE1108,ﾚｰｻﾞOP,24,0))</f>
        <v>　</v>
      </c>
      <c r="CP1108" s="2851"/>
      <c r="CQ1108" s="2855" t="str">
        <f>IF($AE1108=0,"　",VLOOKUP($AE1108,ﾚｰｻﾞOP,25,0))</f>
        <v>　</v>
      </c>
      <c r="CR1108" s="2851"/>
      <c r="CS1108" s="2850" t="str">
        <f>IF($AE1108=0,"　",VLOOKUP($AE1108,ﾚｰｻﾞOP,26,0))</f>
        <v>　</v>
      </c>
      <c r="CT1108" s="2851"/>
      <c r="CU1108" s="2855"/>
      <c r="CV1108" s="2851"/>
      <c r="CW1108" s="2850" t="str">
        <f>IF($AE1108=0,"　",VLOOKUP($AE1108,ﾚｰｻﾞOP,28,0))</f>
        <v>　</v>
      </c>
      <c r="CX1108" s="2851"/>
      <c r="CY1108" s="2855" t="str">
        <f>IF($AE1108=0,"　",VLOOKUP($AE1108,ﾚｰｻﾞOP,29,0))</f>
        <v>　</v>
      </c>
      <c r="CZ1108" s="2851"/>
      <c r="DA1108" s="154" t="str">
        <f>IF($AE1108=0,"　",VLOOKUP($AE1108,ﾚｰｻﾞOP,30,0))</f>
        <v>　</v>
      </c>
      <c r="DB1108" s="369"/>
      <c r="DC1108" s="155" t="str">
        <f>IF($AE1108=0,"　",VLOOKUP($AE1108,ﾚｰｻﾞOP,31,0))</f>
        <v>　</v>
      </c>
      <c r="DD1108" s="367"/>
      <c r="DE1108" s="374">
        <f>IF(AG1108=1,1,0)</f>
        <v>0</v>
      </c>
      <c r="DF1108" s="373"/>
      <c r="DG1108" s="818">
        <f t="shared" si="2813"/>
        <v>0</v>
      </c>
      <c r="DH1108" s="372"/>
      <c r="DI1108" s="267">
        <f t="shared" si="2807"/>
        <v>0</v>
      </c>
      <c r="DJ1108" s="373"/>
      <c r="DK1108" s="374">
        <f t="shared" si="2818"/>
        <v>0</v>
      </c>
      <c r="DL1108" s="373"/>
      <c r="DM1108" s="375">
        <f t="shared" si="2819"/>
        <v>0</v>
      </c>
      <c r="DN1108" s="373"/>
      <c r="DO1108" s="155">
        <f t="shared" si="2820"/>
        <v>0</v>
      </c>
      <c r="DP1108" s="372"/>
      <c r="DQ1108" s="155">
        <f t="shared" si="2821"/>
        <v>0</v>
      </c>
      <c r="DR1108" s="373"/>
      <c r="DS1108" s="155">
        <f t="shared" si="2822"/>
        <v>0</v>
      </c>
      <c r="DT1108" s="372"/>
      <c r="DU1108" s="155">
        <f t="shared" si="2823"/>
        <v>0</v>
      </c>
      <c r="DV1108" s="373"/>
      <c r="DW1108" s="4891">
        <f t="shared" si="2826"/>
        <v>0</v>
      </c>
      <c r="DX1108" s="372"/>
      <c r="DY1108" s="154">
        <f t="shared" si="2824"/>
        <v>0</v>
      </c>
      <c r="DZ1108" s="373"/>
      <c r="EA1108" s="154">
        <f t="shared" si="2809"/>
        <v>0</v>
      </c>
      <c r="EB1108" s="373"/>
      <c r="EC1108" s="269">
        <f t="shared" si="2810"/>
        <v>0</v>
      </c>
      <c r="ED1108" s="376"/>
      <c r="EE1108" s="6971">
        <f>IF(AV1108=0,0,1)</f>
        <v>0</v>
      </c>
      <c r="EF1108" s="7015"/>
      <c r="EG1108" s="273"/>
      <c r="EH1108" s="274"/>
      <c r="EI1108" s="275"/>
      <c r="EJ1108" s="276"/>
      <c r="EK1108" s="275"/>
      <c r="EL1108" s="277"/>
      <c r="EM1108" s="278" t="str">
        <f t="shared" si="2812"/>
        <v xml:space="preserve"> </v>
      </c>
      <c r="EN1108" s="372"/>
      <c r="EO1108" s="155">
        <f t="shared" si="2825"/>
        <v>0</v>
      </c>
      <c r="EP1108" s="373"/>
      <c r="ER1108" s="194"/>
      <c r="ET1108" s="154" t="str">
        <f t="shared" si="2596"/>
        <v>　</v>
      </c>
      <c r="EU1108" s="373"/>
      <c r="EV1108" s="154" t="str">
        <f>IF($AE1108=0,"　",VLOOKUP($AE1108,ﾚｰｻﾞOP,60,0))</f>
        <v>　</v>
      </c>
      <c r="EW1108" s="373"/>
      <c r="EX1108" s="154"/>
      <c r="EY1108" s="367"/>
      <c r="EZ1108" s="154"/>
      <c r="FA1108" s="367"/>
      <c r="FB1108" s="154"/>
      <c r="FC1108" s="367"/>
      <c r="FD1108" s="154"/>
      <c r="FE1108" s="367"/>
      <c r="FF1108" s="155"/>
      <c r="FG1108" s="367"/>
      <c r="FH1108" s="154"/>
      <c r="FI1108" s="367"/>
      <c r="FJ1108" s="154" t="str">
        <f>IF($AE1108=0,"　",VLOOKUP($AE1108,ﾚｰｻﾞOP,67,0))</f>
        <v>　</v>
      </c>
      <c r="FK1108" s="373"/>
      <c r="FL1108" s="155" t="str">
        <f>IF($AE1108=0,"　",VLOOKUP($AE1108,ﾚｰｻﾞOP,68,0))</f>
        <v>　</v>
      </c>
      <c r="FM1108" s="279"/>
      <c r="FN1108" s="1184"/>
      <c r="FO1108" s="280"/>
      <c r="FP1108" s="281"/>
      <c r="FQ1108" s="282"/>
      <c r="FS1108" s="281"/>
      <c r="FT1108" s="282"/>
    </row>
    <row r="1109" spans="1:176" ht="18.600000000000001" customHeight="1">
      <c r="A1109" s="228">
        <f t="shared" si="2814"/>
        <v>1099</v>
      </c>
      <c r="B1109" s="343" t="str">
        <f t="shared" si="2815"/>
        <v>　</v>
      </c>
      <c r="C1109" s="6242"/>
      <c r="D1109" s="1261"/>
      <c r="E1109" s="1262"/>
      <c r="F1109" s="1564"/>
      <c r="G1109" s="1263"/>
      <c r="H1109" s="1330"/>
      <c r="I1109" s="1264"/>
      <c r="J1109" s="1264"/>
      <c r="K1109" s="599"/>
      <c r="L1109" s="600"/>
      <c r="M1109" s="354"/>
      <c r="N1109" s="353"/>
      <c r="O1109" s="354"/>
      <c r="P1109" s="353"/>
      <c r="Q1109" s="354"/>
      <c r="R1109" s="353"/>
      <c r="S1109" s="354"/>
      <c r="T1109" s="353"/>
      <c r="U1109" s="6252"/>
      <c r="V1109" s="353"/>
      <c r="W1109" s="356"/>
      <c r="X1109" s="357"/>
      <c r="Y1109" s="979"/>
      <c r="Z1109" s="979"/>
      <c r="AA1109" s="602"/>
      <c r="AB1109" s="979"/>
      <c r="AC1109" s="602"/>
      <c r="AD1109" s="361"/>
      <c r="AE1109" s="362"/>
      <c r="AF1109" s="363" t="str">
        <f>IF($AE1109=0,"　",VLOOKUP($AE1109,ﾚｰｻﾞOP,69,0))</f>
        <v>　</v>
      </c>
      <c r="AG1109" s="364"/>
      <c r="AH1109" s="364"/>
      <c r="AI1109" s="364"/>
      <c r="AJ1109" s="364"/>
      <c r="AK1109" s="364"/>
      <c r="AL1109" s="364"/>
      <c r="AM1109" s="364"/>
      <c r="AN1109" s="364"/>
      <c r="AO1109" s="364"/>
      <c r="AP1109" s="363"/>
      <c r="AQ1109" s="255"/>
      <c r="AR1109" s="255"/>
      <c r="AS1109" s="255"/>
      <c r="AT1109" s="255"/>
      <c r="AU1109" s="2843">
        <f t="shared" si="2816"/>
        <v>0</v>
      </c>
      <c r="AV1109" s="4008">
        <f t="shared" si="2817"/>
        <v>0</v>
      </c>
      <c r="AW1109" s="590" t="str">
        <f t="shared" si="2599"/>
        <v>　</v>
      </c>
      <c r="AX1109" s="369"/>
      <c r="AY1109" s="154" t="str">
        <f>IF($AE1109=0,"　",VLOOKUP($AE1109,ﾚｰｻﾞOP,6,0))</f>
        <v>　</v>
      </c>
      <c r="AZ1109" s="367"/>
      <c r="BA1109" s="154" t="str">
        <f t="shared" si="2619"/>
        <v>　</v>
      </c>
      <c r="BB1109" s="367"/>
      <c r="BC1109" s="368" t="str">
        <f>IF($AE1109=0,"　",VLOOKUP($AE1109,ﾚｰｻﾞOP,8,0))</f>
        <v>　</v>
      </c>
      <c r="BD1109" s="369"/>
      <c r="BE1109" s="4599" t="str">
        <f>IF($AE1109=0,"　",VLOOKUP($AE1109,ﾚｰｻﾞOP,9,0))</f>
        <v>　</v>
      </c>
      <c r="BF1109" s="367"/>
      <c r="BG1109" s="368" t="str">
        <f>IF($AE1109=0,"　",VLOOKUP($AE1109,ﾚｰｻﾞOP,10,0))</f>
        <v>　</v>
      </c>
      <c r="BH1109" s="367"/>
      <c r="BI1109" s="154" t="str">
        <f>IF($AE1109=0,"　",VLOOKUP($AE1109,ﾚｰｻﾞOP,11,0))</f>
        <v>　</v>
      </c>
      <c r="BJ1109" s="367"/>
      <c r="BK1109" s="154" t="str">
        <f>IF($AE1109=0,"　",VLOOKUP($AE1109,ﾚｰｻﾞOP,57,0))</f>
        <v>　</v>
      </c>
      <c r="BL1109" s="367"/>
      <c r="BM1109" s="154" t="str">
        <f>IF($AE1109=0,"　",VLOOKUP($AE1109,ﾚｰｻﾞOP,58,0))</f>
        <v>　</v>
      </c>
      <c r="BN1109" s="367"/>
      <c r="BO1109" s="155" t="str">
        <f>IF($AE1109=0,"　",VLOOKUP($AE1109,ﾚｰｻﾞOP,59,0))</f>
        <v>　</v>
      </c>
      <c r="BP1109" s="367"/>
      <c r="BQ1109" s="154" t="str">
        <f>IF($AE1109=0,"　",VLOOKUP($AE1109,ﾚｰｻﾞOP,12,0))</f>
        <v>　</v>
      </c>
      <c r="BR1109" s="369"/>
      <c r="BS1109" s="154" t="str">
        <f>IF($AE1109=0,"　",VLOOKUP($AE1109,ﾚｰｻﾞOP,13,0))</f>
        <v>　</v>
      </c>
      <c r="BT1109" s="369"/>
      <c r="BU1109" s="154" t="str">
        <f>IF($AE1109=0,"　",VLOOKUP($AE1109,ﾚｰｻﾞOP,14,0))</f>
        <v>　</v>
      </c>
      <c r="BV1109" s="369"/>
      <c r="BW1109" s="154" t="str">
        <f>IF($AE1109=0,"　",VLOOKUP($AE1109,ﾚｰｻﾞOP,15,0))</f>
        <v>　</v>
      </c>
      <c r="BX1109" s="367"/>
      <c r="BY1109" s="154" t="str">
        <f>IF($AE1109=0,"　",VLOOKUP($AE1109,ﾚｰｻﾞOP,16,0))</f>
        <v>　</v>
      </c>
      <c r="BZ1109" s="369"/>
      <c r="CA1109" s="154" t="str">
        <f>IF($AE1109=0,"　",VLOOKUP($AE1109,ﾚｰｻﾞOP,17,0))</f>
        <v>　</v>
      </c>
      <c r="CB1109" s="367"/>
      <c r="CC1109" s="154" t="str">
        <f>IF($AE1109=0,"　",VLOOKUP($AE1109,ﾚｰｻﾞOP,18,0))</f>
        <v>　</v>
      </c>
      <c r="CD1109" s="367"/>
      <c r="CE1109" s="2850" t="str">
        <f>IF($AE1109=0,"　",VLOOKUP($AE1109,ﾚｰｻﾞOP,19,0))</f>
        <v>　</v>
      </c>
      <c r="CF1109" s="2846"/>
      <c r="CG1109" s="2855" t="str">
        <f>IF($AE1109=0,"　",VLOOKUP($AE1109,ﾚｰｻﾞOP,20,0))</f>
        <v>　</v>
      </c>
      <c r="CH1109" s="2851"/>
      <c r="CI1109" s="2850" t="str">
        <f>IF($AE1109=0,"　",VLOOKUP($AE1109,ﾚｰｻﾞOP,21,0))</f>
        <v>　</v>
      </c>
      <c r="CJ1109" s="2846"/>
      <c r="CK1109" s="2850" t="str">
        <f>IF($AE1109=0,"　",VLOOKUP($AE1109,ﾚｰｻﾞOP,22,0))</f>
        <v>　</v>
      </c>
      <c r="CL1109" s="2851"/>
      <c r="CM1109" s="2850" t="str">
        <f>IF($AE1109=0,"　",VLOOKUP($AE1109,ﾚｰｻﾞOP,23,0))</f>
        <v>　</v>
      </c>
      <c r="CN1109" s="2851"/>
      <c r="CO1109" s="2855" t="str">
        <f>IF($AE1109=0,"　",VLOOKUP($AE1109,ﾚｰｻﾞOP,24,0))</f>
        <v>　</v>
      </c>
      <c r="CP1109" s="2851"/>
      <c r="CQ1109" s="2855" t="str">
        <f>IF($AE1109=0,"　",VLOOKUP($AE1109,ﾚｰｻﾞOP,25,0))</f>
        <v>　</v>
      </c>
      <c r="CR1109" s="2851"/>
      <c r="CS1109" s="2850" t="str">
        <f>IF($AE1109=0,"　",VLOOKUP($AE1109,ﾚｰｻﾞOP,26,0))</f>
        <v>　</v>
      </c>
      <c r="CT1109" s="2851"/>
      <c r="CU1109" s="2855"/>
      <c r="CV1109" s="2851"/>
      <c r="CW1109" s="2850" t="str">
        <f>IF($AE1109=0,"　",VLOOKUP($AE1109,ﾚｰｻﾞOP,28,0))</f>
        <v>　</v>
      </c>
      <c r="CX1109" s="2851"/>
      <c r="CY1109" s="2855" t="str">
        <f>IF($AE1109=0,"　",VLOOKUP($AE1109,ﾚｰｻﾞOP,29,0))</f>
        <v>　</v>
      </c>
      <c r="CZ1109" s="2851"/>
      <c r="DA1109" s="154" t="str">
        <f>IF($AE1109=0,"　",VLOOKUP($AE1109,ﾚｰｻﾞOP,30,0))</f>
        <v>　</v>
      </c>
      <c r="DB1109" s="369"/>
      <c r="DC1109" s="155" t="str">
        <f>IF($AE1109=0,"　",VLOOKUP($AE1109,ﾚｰｻﾞOP,31,0))</f>
        <v>　</v>
      </c>
      <c r="DD1109" s="367"/>
      <c r="DE1109" s="374">
        <f>IF(AG1109=1,1,0)</f>
        <v>0</v>
      </c>
      <c r="DF1109" s="373"/>
      <c r="DG1109" s="818">
        <f t="shared" si="2813"/>
        <v>0</v>
      </c>
      <c r="DH1109" s="372"/>
      <c r="DI1109" s="267">
        <f t="shared" si="2807"/>
        <v>0</v>
      </c>
      <c r="DJ1109" s="373"/>
      <c r="DK1109" s="374">
        <f t="shared" si="2818"/>
        <v>0</v>
      </c>
      <c r="DL1109" s="373"/>
      <c r="DM1109" s="375">
        <f t="shared" si="2819"/>
        <v>0</v>
      </c>
      <c r="DN1109" s="373"/>
      <c r="DO1109" s="155">
        <f t="shared" si="2820"/>
        <v>0</v>
      </c>
      <c r="DP1109" s="372"/>
      <c r="DQ1109" s="155">
        <f t="shared" si="2821"/>
        <v>0</v>
      </c>
      <c r="DR1109" s="373"/>
      <c r="DS1109" s="155">
        <f t="shared" si="2822"/>
        <v>0</v>
      </c>
      <c r="DT1109" s="372"/>
      <c r="DU1109" s="155">
        <f t="shared" si="2823"/>
        <v>0</v>
      </c>
      <c r="DV1109" s="373"/>
      <c r="DW1109" s="4891">
        <f t="shared" si="2826"/>
        <v>0</v>
      </c>
      <c r="DX1109" s="372"/>
      <c r="DY1109" s="154">
        <f t="shared" si="2824"/>
        <v>0</v>
      </c>
      <c r="DZ1109" s="373"/>
      <c r="EA1109" s="154">
        <f t="shared" si="2809"/>
        <v>0</v>
      </c>
      <c r="EB1109" s="373"/>
      <c r="EC1109" s="269">
        <f t="shared" si="2810"/>
        <v>0</v>
      </c>
      <c r="ED1109" s="376"/>
      <c r="EE1109" s="6971">
        <f>IF(AV1109=0,0,1)</f>
        <v>0</v>
      </c>
      <c r="EF1109" s="7015"/>
      <c r="EG1109" s="273"/>
      <c r="EH1109" s="274"/>
      <c r="EI1109" s="275"/>
      <c r="EJ1109" s="276"/>
      <c r="EK1109" s="275"/>
      <c r="EL1109" s="277"/>
      <c r="EM1109" s="278" t="str">
        <f t="shared" si="2812"/>
        <v xml:space="preserve"> </v>
      </c>
      <c r="EN1109" s="372"/>
      <c r="EO1109" s="155">
        <f t="shared" si="2825"/>
        <v>0</v>
      </c>
      <c r="EP1109" s="373"/>
      <c r="ER1109" s="194"/>
      <c r="ET1109" s="154" t="str">
        <f t="shared" si="2596"/>
        <v>　</v>
      </c>
      <c r="EU1109" s="373"/>
      <c r="EV1109" s="154" t="str">
        <f>IF($AE1109=0,"　",VLOOKUP($AE1109,ﾚｰｻﾞOP,60,0))</f>
        <v>　</v>
      </c>
      <c r="EW1109" s="373"/>
      <c r="EX1109" s="154"/>
      <c r="EY1109" s="367"/>
      <c r="EZ1109" s="154"/>
      <c r="FA1109" s="367"/>
      <c r="FB1109" s="154"/>
      <c r="FC1109" s="367"/>
      <c r="FD1109" s="154"/>
      <c r="FE1109" s="367"/>
      <c r="FF1109" s="155"/>
      <c r="FG1109" s="367"/>
      <c r="FH1109" s="154"/>
      <c r="FI1109" s="367"/>
      <c r="FJ1109" s="154" t="str">
        <f>IF($AE1109=0,"　",VLOOKUP($AE1109,ﾚｰｻﾞOP,67,0))</f>
        <v>　</v>
      </c>
      <c r="FK1109" s="373"/>
      <c r="FL1109" s="155" t="str">
        <f>IF($AE1109=0,"　",VLOOKUP($AE1109,ﾚｰｻﾞOP,68,0))</f>
        <v>　</v>
      </c>
      <c r="FM1109" s="279"/>
      <c r="FN1109" s="1184"/>
      <c r="FO1109" s="280"/>
      <c r="FP1109" s="281"/>
      <c r="FQ1109" s="282"/>
      <c r="FS1109" s="281"/>
      <c r="FT1109" s="282"/>
    </row>
    <row r="1110" spans="1:176" ht="18.600000000000001" customHeight="1">
      <c r="A1110" s="228">
        <f t="shared" si="2814"/>
        <v>1100</v>
      </c>
      <c r="B1110" s="343" t="str">
        <f t="shared" si="2815"/>
        <v>　</v>
      </c>
      <c r="C1110" s="6242"/>
      <c r="D1110" s="1261"/>
      <c r="E1110" s="1262"/>
      <c r="F1110" s="1564"/>
      <c r="G1110" s="1263"/>
      <c r="H1110" s="1330"/>
      <c r="I1110" s="1264"/>
      <c r="J1110" s="1264"/>
      <c r="K1110" s="599"/>
      <c r="L1110" s="600"/>
      <c r="M1110" s="354"/>
      <c r="N1110" s="353"/>
      <c r="O1110" s="354"/>
      <c r="P1110" s="353"/>
      <c r="Q1110" s="354"/>
      <c r="R1110" s="353"/>
      <c r="S1110" s="354"/>
      <c r="T1110" s="353"/>
      <c r="U1110" s="5638"/>
      <c r="V1110" s="353"/>
      <c r="W1110" s="356"/>
      <c r="X1110" s="357"/>
      <c r="Y1110" s="7546"/>
      <c r="Z1110" s="7546"/>
      <c r="AA1110" s="602"/>
      <c r="AB1110" s="979"/>
      <c r="AC1110" s="602"/>
      <c r="AD1110" s="361"/>
      <c r="AE1110" s="362"/>
      <c r="AF1110" s="363" t="str">
        <f>IF($AE1110=0,"　",VLOOKUP($AE1110,ﾚｰｻﾞOP,69,0))</f>
        <v>　</v>
      </c>
      <c r="AG1110" s="364"/>
      <c r="AH1110" s="364"/>
      <c r="AI1110" s="364"/>
      <c r="AJ1110" s="364"/>
      <c r="AK1110" s="364"/>
      <c r="AL1110" s="364"/>
      <c r="AM1110" s="364"/>
      <c r="AN1110" s="364"/>
      <c r="AO1110" s="364"/>
      <c r="AP1110" s="363"/>
      <c r="AQ1110" s="255"/>
      <c r="AR1110" s="255"/>
      <c r="AS1110" s="255"/>
      <c r="AT1110" s="255"/>
      <c r="AU1110" s="2843">
        <f t="shared" si="2816"/>
        <v>0</v>
      </c>
      <c r="AV1110" s="4008">
        <f t="shared" si="2817"/>
        <v>0</v>
      </c>
      <c r="AW1110" s="590" t="str">
        <f t="shared" si="2599"/>
        <v>　</v>
      </c>
      <c r="AX1110" s="369"/>
      <c r="AY1110" s="154" t="str">
        <f>IF($AE1110=0,"　",VLOOKUP($AE1110,ﾚｰｻﾞOP,6,0))</f>
        <v>　</v>
      </c>
      <c r="AZ1110" s="367"/>
      <c r="BA1110" s="154" t="str">
        <f t="shared" si="2619"/>
        <v>　</v>
      </c>
      <c r="BB1110" s="367"/>
      <c r="BC1110" s="368" t="str">
        <f>IF($AE1110=0,"　",VLOOKUP($AE1110,ﾚｰｻﾞOP,8,0))</f>
        <v>　</v>
      </c>
      <c r="BD1110" s="369"/>
      <c r="BE1110" s="4599" t="str">
        <f>IF($AE1110=0,"　",VLOOKUP($AE1110,ﾚｰｻﾞOP,9,0))</f>
        <v>　</v>
      </c>
      <c r="BF1110" s="367"/>
      <c r="BG1110" s="368" t="str">
        <f>IF($AE1110=0,"　",VLOOKUP($AE1110,ﾚｰｻﾞOP,10,0))</f>
        <v>　</v>
      </c>
      <c r="BH1110" s="367"/>
      <c r="BI1110" s="154" t="str">
        <f>IF($AE1110=0,"　",VLOOKUP($AE1110,ﾚｰｻﾞOP,11,0))</f>
        <v>　</v>
      </c>
      <c r="BJ1110" s="367"/>
      <c r="BK1110" s="154" t="str">
        <f>IF($AE1110=0,"　",VLOOKUP($AE1110,ﾚｰｻﾞOP,57,0))</f>
        <v>　</v>
      </c>
      <c r="BL1110" s="367"/>
      <c r="BM1110" s="154" t="str">
        <f>IF($AE1110=0,"　",VLOOKUP($AE1110,ﾚｰｻﾞOP,58,0))</f>
        <v>　</v>
      </c>
      <c r="BN1110" s="367"/>
      <c r="BO1110" s="155" t="str">
        <f>IF($AE1110=0,"　",VLOOKUP($AE1110,ﾚｰｻﾞOP,59,0))</f>
        <v>　</v>
      </c>
      <c r="BP1110" s="367"/>
      <c r="BQ1110" s="154" t="str">
        <f>IF($AE1110=0,"　",VLOOKUP($AE1110,ﾚｰｻﾞOP,12,0))</f>
        <v>　</v>
      </c>
      <c r="BR1110" s="369"/>
      <c r="BS1110" s="154" t="str">
        <f>IF($AE1110=0,"　",VLOOKUP($AE1110,ﾚｰｻﾞOP,13,0))</f>
        <v>　</v>
      </c>
      <c r="BT1110" s="369"/>
      <c r="BU1110" s="154" t="str">
        <f>IF($AE1110=0,"　",VLOOKUP($AE1110,ﾚｰｻﾞOP,14,0))</f>
        <v>　</v>
      </c>
      <c r="BV1110" s="369"/>
      <c r="BW1110" s="154" t="str">
        <f>IF($AE1110=0,"　",VLOOKUP($AE1110,ﾚｰｻﾞOP,15,0))</f>
        <v>　</v>
      </c>
      <c r="BX1110" s="367"/>
      <c r="BY1110" s="154" t="str">
        <f>IF($AE1110=0,"　",VLOOKUP($AE1110,ﾚｰｻﾞOP,16,0))</f>
        <v>　</v>
      </c>
      <c r="BZ1110" s="369"/>
      <c r="CA1110" s="154" t="str">
        <f>IF($AE1110=0,"　",VLOOKUP($AE1110,ﾚｰｻﾞOP,17,0))</f>
        <v>　</v>
      </c>
      <c r="CB1110" s="367"/>
      <c r="CC1110" s="154" t="str">
        <f>IF($AE1110=0,"　",VLOOKUP($AE1110,ﾚｰｻﾞOP,18,0))</f>
        <v>　</v>
      </c>
      <c r="CD1110" s="367"/>
      <c r="CE1110" s="2850" t="str">
        <f>IF($AE1110=0,"　",VLOOKUP($AE1110,ﾚｰｻﾞOP,19,0))</f>
        <v>　</v>
      </c>
      <c r="CF1110" s="2846"/>
      <c r="CG1110" s="2855" t="str">
        <f>IF($AE1110=0,"　",VLOOKUP($AE1110,ﾚｰｻﾞOP,20,0))</f>
        <v>　</v>
      </c>
      <c r="CH1110" s="2851"/>
      <c r="CI1110" s="2850" t="str">
        <f>IF($AE1110=0,"　",VLOOKUP($AE1110,ﾚｰｻﾞOP,21,0))</f>
        <v>　</v>
      </c>
      <c r="CJ1110" s="2846"/>
      <c r="CK1110" s="2850" t="str">
        <f>IF($AE1110=0,"　",VLOOKUP($AE1110,ﾚｰｻﾞOP,22,0))</f>
        <v>　</v>
      </c>
      <c r="CL1110" s="2851"/>
      <c r="CM1110" s="2850" t="str">
        <f>IF($AE1110=0,"　",VLOOKUP($AE1110,ﾚｰｻﾞOP,23,0))</f>
        <v>　</v>
      </c>
      <c r="CN1110" s="2851"/>
      <c r="CO1110" s="2855" t="str">
        <f>IF($AE1110=0,"　",VLOOKUP($AE1110,ﾚｰｻﾞOP,24,0))</f>
        <v>　</v>
      </c>
      <c r="CP1110" s="2851"/>
      <c r="CQ1110" s="2855" t="str">
        <f>IF($AE1110=0,"　",VLOOKUP($AE1110,ﾚｰｻﾞOP,25,0))</f>
        <v>　</v>
      </c>
      <c r="CR1110" s="2851"/>
      <c r="CS1110" s="2850" t="str">
        <f>IF($AE1110=0,"　",VLOOKUP($AE1110,ﾚｰｻﾞOP,26,0))</f>
        <v>　</v>
      </c>
      <c r="CT1110" s="2851"/>
      <c r="CU1110" s="2855"/>
      <c r="CV1110" s="2851"/>
      <c r="CW1110" s="2850" t="str">
        <f>IF($AE1110=0,"　",VLOOKUP($AE1110,ﾚｰｻﾞOP,28,0))</f>
        <v>　</v>
      </c>
      <c r="CX1110" s="2851"/>
      <c r="CY1110" s="2855" t="str">
        <f>IF($AE1110=0,"　",VLOOKUP($AE1110,ﾚｰｻﾞOP,29,0))</f>
        <v>　</v>
      </c>
      <c r="CZ1110" s="2851"/>
      <c r="DA1110" s="154" t="str">
        <f>IF($AE1110=0,"　",VLOOKUP($AE1110,ﾚｰｻﾞOP,30,0))</f>
        <v>　</v>
      </c>
      <c r="DB1110" s="369"/>
      <c r="DC1110" s="155" t="str">
        <f>IF($AE1110=0,"　",VLOOKUP($AE1110,ﾚｰｻﾞOP,31,0))</f>
        <v>　</v>
      </c>
      <c r="DD1110" s="367"/>
      <c r="DE1110" s="374">
        <f>IF(AG1110=1,1,0)</f>
        <v>0</v>
      </c>
      <c r="DF1110" s="373"/>
      <c r="DG1110" s="818">
        <f t="shared" si="2813"/>
        <v>0</v>
      </c>
      <c r="DH1110" s="372"/>
      <c r="DI1110" s="267">
        <f t="shared" si="2807"/>
        <v>0</v>
      </c>
      <c r="DJ1110" s="373"/>
      <c r="DK1110" s="374">
        <f t="shared" si="2818"/>
        <v>0</v>
      </c>
      <c r="DL1110" s="373"/>
      <c r="DM1110" s="375">
        <f t="shared" si="2819"/>
        <v>0</v>
      </c>
      <c r="DN1110" s="373"/>
      <c r="DO1110" s="155">
        <f t="shared" si="2820"/>
        <v>0</v>
      </c>
      <c r="DP1110" s="372"/>
      <c r="DQ1110" s="155">
        <f t="shared" si="2821"/>
        <v>0</v>
      </c>
      <c r="DR1110" s="373"/>
      <c r="DS1110" s="155">
        <f t="shared" si="2822"/>
        <v>0</v>
      </c>
      <c r="DT1110" s="372"/>
      <c r="DU1110" s="155">
        <f t="shared" si="2823"/>
        <v>0</v>
      </c>
      <c r="DV1110" s="373"/>
      <c r="DW1110" s="4891">
        <f t="shared" si="2826"/>
        <v>0</v>
      </c>
      <c r="DX1110" s="372"/>
      <c r="DY1110" s="154">
        <f t="shared" si="2824"/>
        <v>0</v>
      </c>
      <c r="DZ1110" s="373"/>
      <c r="EA1110" s="154">
        <f t="shared" si="2809"/>
        <v>0</v>
      </c>
      <c r="EB1110" s="373"/>
      <c r="EC1110" s="269">
        <f t="shared" si="2810"/>
        <v>0</v>
      </c>
      <c r="ED1110" s="376"/>
      <c r="EE1110" s="6971">
        <f>IF(AV1110=0,0,1)</f>
        <v>0</v>
      </c>
      <c r="EF1110" s="377"/>
      <c r="EG1110" s="273"/>
      <c r="EH1110" s="274"/>
      <c r="EI1110" s="275"/>
      <c r="EJ1110" s="276"/>
      <c r="EK1110" s="275"/>
      <c r="EL1110" s="277"/>
      <c r="EM1110" s="278" t="str">
        <f t="shared" si="2812"/>
        <v xml:space="preserve"> </v>
      </c>
      <c r="EN1110" s="372"/>
      <c r="EO1110" s="155">
        <f t="shared" si="2825"/>
        <v>0</v>
      </c>
      <c r="EP1110" s="373"/>
      <c r="ER1110" s="194"/>
      <c r="ET1110" s="154" t="str">
        <f t="shared" si="2596"/>
        <v>　</v>
      </c>
      <c r="EU1110" s="373"/>
      <c r="EV1110" s="154" t="str">
        <f>IF($AE1110=0,"　",VLOOKUP($AE1110,ﾚｰｻﾞOP,60,0))</f>
        <v>　</v>
      </c>
      <c r="EW1110" s="373"/>
      <c r="EX1110" s="154"/>
      <c r="EY1110" s="367"/>
      <c r="EZ1110" s="154"/>
      <c r="FA1110" s="367"/>
      <c r="FB1110" s="154"/>
      <c r="FC1110" s="367"/>
      <c r="FD1110" s="154"/>
      <c r="FE1110" s="367"/>
      <c r="FF1110" s="155"/>
      <c r="FG1110" s="367"/>
      <c r="FH1110" s="154"/>
      <c r="FI1110" s="367"/>
      <c r="FJ1110" s="154" t="str">
        <f>IF($AE1110=0,"　",VLOOKUP($AE1110,ﾚｰｻﾞOP,67,0))</f>
        <v>　</v>
      </c>
      <c r="FK1110" s="373"/>
      <c r="FL1110" s="155" t="str">
        <f>IF($AE1110=0,"　",VLOOKUP($AE1110,ﾚｰｻﾞOP,68,0))</f>
        <v>　</v>
      </c>
      <c r="FM1110" s="279"/>
      <c r="FN1110" s="1184"/>
      <c r="FO1110" s="280"/>
      <c r="FP1110" s="281"/>
      <c r="FQ1110" s="282"/>
      <c r="FS1110" s="281"/>
      <c r="FT1110" s="282"/>
    </row>
    <row r="1111" spans="1:176" ht="18.600000000000001" customHeight="1">
      <c r="A1111" s="228">
        <f t="shared" si="2814"/>
        <v>1101</v>
      </c>
      <c r="B1111" s="343" t="str">
        <f t="shared" si="2815"/>
        <v>　</v>
      </c>
      <c r="C1111" s="6242"/>
      <c r="D1111" s="1261"/>
      <c r="E1111" s="1262"/>
      <c r="F1111" s="1564"/>
      <c r="G1111" s="1263"/>
      <c r="H1111" s="1330"/>
      <c r="I1111" s="1264"/>
      <c r="J1111" s="1264"/>
      <c r="K1111" s="599"/>
      <c r="L1111" s="600"/>
      <c r="M1111" s="354"/>
      <c r="N1111" s="353"/>
      <c r="O1111" s="354"/>
      <c r="P1111" s="353"/>
      <c r="Q1111" s="354"/>
      <c r="R1111" s="353"/>
      <c r="S1111" s="354"/>
      <c r="T1111" s="353"/>
      <c r="U1111" s="6277"/>
      <c r="V1111" s="353"/>
      <c r="W1111" s="356"/>
      <c r="X1111" s="357"/>
      <c r="Y1111" s="979"/>
      <c r="Z1111" s="979"/>
      <c r="AA1111" s="602"/>
      <c r="AB1111" s="979"/>
      <c r="AC1111" s="602"/>
      <c r="AD1111" s="361"/>
      <c r="AE1111" s="362"/>
      <c r="AF1111" s="363" t="str">
        <f>IF($AE1111=0,"　",VLOOKUP($AE1111,ﾚｰｻﾞOP,69,0))</f>
        <v>　</v>
      </c>
      <c r="AG1111" s="364"/>
      <c r="AH1111" s="364"/>
      <c r="AI1111" s="364"/>
      <c r="AJ1111" s="364"/>
      <c r="AK1111" s="364"/>
      <c r="AL1111" s="364"/>
      <c r="AM1111" s="364"/>
      <c r="AN1111" s="364"/>
      <c r="AO1111" s="364"/>
      <c r="AP1111" s="363"/>
      <c r="AQ1111" s="255"/>
      <c r="AR1111" s="255"/>
      <c r="AS1111" s="255"/>
      <c r="AT1111" s="255"/>
      <c r="AU1111" s="2843">
        <f t="shared" si="2816"/>
        <v>0</v>
      </c>
      <c r="AV1111" s="4008">
        <f t="shared" si="2817"/>
        <v>0</v>
      </c>
      <c r="AW1111" s="590" t="str">
        <f t="shared" si="2599"/>
        <v>　</v>
      </c>
      <c r="AX1111" s="369"/>
      <c r="AY1111" s="154" t="str">
        <f>IF($AE1111=0,"　",VLOOKUP($AE1111,ﾚｰｻﾞOP,6,0))</f>
        <v>　</v>
      </c>
      <c r="AZ1111" s="367"/>
      <c r="BA1111" s="154" t="str">
        <f t="shared" si="2619"/>
        <v>　</v>
      </c>
      <c r="BB1111" s="367"/>
      <c r="BC1111" s="368" t="str">
        <f>IF($AE1111=0,"　",VLOOKUP($AE1111,ﾚｰｻﾞOP,8,0))</f>
        <v>　</v>
      </c>
      <c r="BD1111" s="369"/>
      <c r="BE1111" s="4599" t="str">
        <f>IF($AE1111=0,"　",VLOOKUP($AE1111,ﾚｰｻﾞOP,9,0))</f>
        <v>　</v>
      </c>
      <c r="BF1111" s="367"/>
      <c r="BG1111" s="368" t="str">
        <f>IF($AE1111=0,"　",VLOOKUP($AE1111,ﾚｰｻﾞOP,10,0))</f>
        <v>　</v>
      </c>
      <c r="BH1111" s="367"/>
      <c r="BI1111" s="154" t="str">
        <f>IF($AE1111=0,"　",VLOOKUP($AE1111,ﾚｰｻﾞOP,11,0))</f>
        <v>　</v>
      </c>
      <c r="BJ1111" s="367"/>
      <c r="BK1111" s="154" t="str">
        <f>IF($AE1111=0,"　",VLOOKUP($AE1111,ﾚｰｻﾞOP,57,0))</f>
        <v>　</v>
      </c>
      <c r="BL1111" s="367"/>
      <c r="BM1111" s="154" t="str">
        <f>IF($AE1111=0,"　",VLOOKUP($AE1111,ﾚｰｻﾞOP,58,0))</f>
        <v>　</v>
      </c>
      <c r="BN1111" s="367"/>
      <c r="BO1111" s="155" t="str">
        <f>IF($AE1111=0,"　",VLOOKUP($AE1111,ﾚｰｻﾞOP,59,0))</f>
        <v>　</v>
      </c>
      <c r="BP1111" s="367"/>
      <c r="BQ1111" s="154" t="str">
        <f>IF($AE1111=0,"　",VLOOKUP($AE1111,ﾚｰｻﾞOP,12,0))</f>
        <v>　</v>
      </c>
      <c r="BR1111" s="369"/>
      <c r="BS1111" s="154" t="str">
        <f>IF($AE1111=0,"　",VLOOKUP($AE1111,ﾚｰｻﾞOP,13,0))</f>
        <v>　</v>
      </c>
      <c r="BT1111" s="369"/>
      <c r="BU1111" s="154" t="str">
        <f>IF($AE1111=0,"　",VLOOKUP($AE1111,ﾚｰｻﾞOP,14,0))</f>
        <v>　</v>
      </c>
      <c r="BV1111" s="369"/>
      <c r="BW1111" s="154" t="str">
        <f>IF($AE1111=0,"　",VLOOKUP($AE1111,ﾚｰｻﾞOP,15,0))</f>
        <v>　</v>
      </c>
      <c r="BX1111" s="367"/>
      <c r="BY1111" s="154" t="str">
        <f>IF($AE1111=0,"　",VLOOKUP($AE1111,ﾚｰｻﾞOP,16,0))</f>
        <v>　</v>
      </c>
      <c r="BZ1111" s="369"/>
      <c r="CA1111" s="154" t="str">
        <f>IF($AE1111=0,"　",VLOOKUP($AE1111,ﾚｰｻﾞOP,17,0))</f>
        <v>　</v>
      </c>
      <c r="CB1111" s="367"/>
      <c r="CC1111" s="154" t="str">
        <f>IF($AE1111=0,"　",VLOOKUP($AE1111,ﾚｰｻﾞOP,18,0))</f>
        <v>　</v>
      </c>
      <c r="CD1111" s="367"/>
      <c r="CE1111" s="2850" t="str">
        <f>IF($AE1111=0,"　",VLOOKUP($AE1111,ﾚｰｻﾞOP,19,0))</f>
        <v>　</v>
      </c>
      <c r="CF1111" s="2846"/>
      <c r="CG1111" s="2855" t="str">
        <f>IF($AE1111=0,"　",VLOOKUP($AE1111,ﾚｰｻﾞOP,20,0))</f>
        <v>　</v>
      </c>
      <c r="CH1111" s="2851"/>
      <c r="CI1111" s="2850" t="str">
        <f>IF($AE1111=0,"　",VLOOKUP($AE1111,ﾚｰｻﾞOP,21,0))</f>
        <v>　</v>
      </c>
      <c r="CJ1111" s="2846"/>
      <c r="CK1111" s="2850" t="str">
        <f>IF($AE1111=0,"　",VLOOKUP($AE1111,ﾚｰｻﾞOP,22,0))</f>
        <v>　</v>
      </c>
      <c r="CL1111" s="2851"/>
      <c r="CM1111" s="2850" t="str">
        <f>IF($AE1111=0,"　",VLOOKUP($AE1111,ﾚｰｻﾞOP,23,0))</f>
        <v>　</v>
      </c>
      <c r="CN1111" s="2851"/>
      <c r="CO1111" s="2855" t="str">
        <f>IF($AE1111=0,"　",VLOOKUP($AE1111,ﾚｰｻﾞOP,24,0))</f>
        <v>　</v>
      </c>
      <c r="CP1111" s="2851"/>
      <c r="CQ1111" s="2855" t="str">
        <f>IF($AE1111=0,"　",VLOOKUP($AE1111,ﾚｰｻﾞOP,25,0))</f>
        <v>　</v>
      </c>
      <c r="CR1111" s="2851"/>
      <c r="CS1111" s="2850" t="str">
        <f>IF($AE1111=0,"　",VLOOKUP($AE1111,ﾚｰｻﾞOP,26,0))</f>
        <v>　</v>
      </c>
      <c r="CT1111" s="2851"/>
      <c r="CU1111" s="2855"/>
      <c r="CV1111" s="2851"/>
      <c r="CW1111" s="2850" t="str">
        <f>IF($AE1111=0,"　",VLOOKUP($AE1111,ﾚｰｻﾞOP,28,0))</f>
        <v>　</v>
      </c>
      <c r="CX1111" s="2851"/>
      <c r="CY1111" s="2855" t="str">
        <f>IF($AE1111=0,"　",VLOOKUP($AE1111,ﾚｰｻﾞOP,29,0))</f>
        <v>　</v>
      </c>
      <c r="CZ1111" s="2851"/>
      <c r="DA1111" s="154" t="str">
        <f>IF($AE1111=0,"　",VLOOKUP($AE1111,ﾚｰｻﾞOP,30,0))</f>
        <v>　</v>
      </c>
      <c r="DB1111" s="369"/>
      <c r="DC1111" s="155" t="str">
        <f>IF($AE1111=0,"　",VLOOKUP($AE1111,ﾚｰｻﾞOP,31,0))</f>
        <v>　</v>
      </c>
      <c r="DD1111" s="367"/>
      <c r="DE1111" s="374">
        <f>IF(AG1111=1,1,0)</f>
        <v>0</v>
      </c>
      <c r="DF1111" s="373"/>
      <c r="DG1111" s="818">
        <f t="shared" si="2813"/>
        <v>0</v>
      </c>
      <c r="DH1111" s="372"/>
      <c r="DI1111" s="267">
        <f t="shared" si="2807"/>
        <v>0</v>
      </c>
      <c r="DJ1111" s="373"/>
      <c r="DK1111" s="374">
        <f t="shared" si="2818"/>
        <v>0</v>
      </c>
      <c r="DL1111" s="373"/>
      <c r="DM1111" s="375">
        <f t="shared" si="2819"/>
        <v>0</v>
      </c>
      <c r="DN1111" s="373"/>
      <c r="DO1111" s="155">
        <f t="shared" si="2820"/>
        <v>0</v>
      </c>
      <c r="DP1111" s="372"/>
      <c r="DQ1111" s="155">
        <f t="shared" si="2821"/>
        <v>0</v>
      </c>
      <c r="DR1111" s="373"/>
      <c r="DS1111" s="155">
        <f t="shared" si="2822"/>
        <v>0</v>
      </c>
      <c r="DT1111" s="372"/>
      <c r="DU1111" s="155">
        <f t="shared" si="2823"/>
        <v>0</v>
      </c>
      <c r="DV1111" s="373"/>
      <c r="DW1111" s="4891">
        <f>IF(AN1111=1,1,0)</f>
        <v>0</v>
      </c>
      <c r="DX1111" s="372"/>
      <c r="DY1111" s="154">
        <f t="shared" si="2824"/>
        <v>0</v>
      </c>
      <c r="DZ1111" s="373"/>
      <c r="EA1111" s="154">
        <f t="shared" si="2809"/>
        <v>0</v>
      </c>
      <c r="EB1111" s="373"/>
      <c r="EC1111" s="269">
        <f t="shared" si="2810"/>
        <v>0</v>
      </c>
      <c r="ED1111" s="376"/>
      <c r="EE1111" s="822">
        <f>IF(AV1111=0,0,1)</f>
        <v>0</v>
      </c>
      <c r="EF1111" s="377"/>
      <c r="EG1111" s="273"/>
      <c r="EH1111" s="274"/>
      <c r="EI1111" s="275"/>
      <c r="EJ1111" s="276"/>
      <c r="EK1111" s="275"/>
      <c r="EL1111" s="277"/>
      <c r="EM1111" s="278" t="str">
        <f t="shared" si="2812"/>
        <v xml:space="preserve"> </v>
      </c>
      <c r="EN1111" s="372"/>
      <c r="EO1111" s="155">
        <f t="shared" si="2825"/>
        <v>0</v>
      </c>
      <c r="EP1111" s="373"/>
      <c r="ER1111" s="194"/>
      <c r="ET1111" s="154" t="str">
        <f>IF($AE1111=0,"　",VLOOKUP($AE1111,ﾚｰｻﾞOP,60,0))</f>
        <v>　</v>
      </c>
      <c r="EU1111" s="373"/>
      <c r="EV1111" s="154" t="str">
        <f>IF($AE1111=0,"　",VLOOKUP($AE1111,ﾚｰｻﾞOP,60,0))</f>
        <v>　</v>
      </c>
      <c r="EW1111" s="373"/>
      <c r="EX1111" s="154"/>
      <c r="EY1111" s="367"/>
      <c r="EZ1111" s="154"/>
      <c r="FA1111" s="367"/>
      <c r="FB1111" s="154"/>
      <c r="FC1111" s="367"/>
      <c r="FD1111" s="154"/>
      <c r="FE1111" s="367"/>
      <c r="FF1111" s="155"/>
      <c r="FG1111" s="367"/>
      <c r="FH1111" s="154"/>
      <c r="FI1111" s="367"/>
      <c r="FJ1111" s="154" t="str">
        <f>IF($AE1111=0,"　",VLOOKUP($AE1111,ﾚｰｻﾞOP,67,0))</f>
        <v>　</v>
      </c>
      <c r="FK1111" s="373"/>
      <c r="FL1111" s="155" t="str">
        <f>IF($AE1111=0,"　",VLOOKUP($AE1111,ﾚｰｻﾞOP,68,0))</f>
        <v>　</v>
      </c>
      <c r="FM1111" s="279"/>
      <c r="FN1111" s="1184"/>
      <c r="FO1111" s="280"/>
      <c r="FP1111" s="281"/>
      <c r="FQ1111" s="282"/>
      <c r="FS1111" s="281"/>
      <c r="FT1111" s="282"/>
    </row>
    <row r="1112" spans="1:176" ht="18.600000000000001" customHeight="1">
      <c r="A1112" s="228">
        <f t="shared" si="2814"/>
        <v>1102</v>
      </c>
      <c r="B1112" s="343" t="str">
        <f t="shared" si="2815"/>
        <v>　</v>
      </c>
      <c r="C1112" s="6242"/>
      <c r="D1112" s="1261"/>
      <c r="E1112" s="1262"/>
      <c r="F1112" s="3701"/>
      <c r="G1112" s="1263"/>
      <c r="H1112" s="1330"/>
      <c r="I1112" s="1264"/>
      <c r="J1112" s="1264"/>
      <c r="K1112" s="599"/>
      <c r="L1112" s="600"/>
      <c r="M1112" s="354"/>
      <c r="N1112" s="353"/>
      <c r="O1112" s="354"/>
      <c r="P1112" s="353"/>
      <c r="Q1112" s="354"/>
      <c r="R1112" s="353"/>
      <c r="S1112" s="354"/>
      <c r="T1112" s="353"/>
      <c r="U1112" s="6288"/>
      <c r="V1112" s="353"/>
      <c r="W1112" s="356"/>
      <c r="X1112" s="357"/>
      <c r="Y1112" s="979"/>
      <c r="Z1112" s="979"/>
      <c r="AA1112" s="602"/>
      <c r="AB1112" s="979"/>
      <c r="AC1112" s="602"/>
      <c r="AD1112" s="361"/>
      <c r="AE1112" s="362"/>
      <c r="AF1112" s="363" t="str">
        <f t="shared" si="1081"/>
        <v>　</v>
      </c>
      <c r="AG1112" s="364"/>
      <c r="AH1112" s="364"/>
      <c r="AI1112" s="364"/>
      <c r="AJ1112" s="364"/>
      <c r="AK1112" s="364"/>
      <c r="AL1112" s="364"/>
      <c r="AM1112" s="364"/>
      <c r="AN1112" s="364"/>
      <c r="AO1112" s="364"/>
      <c r="AP1112" s="363"/>
      <c r="AQ1112" s="255"/>
      <c r="AR1112" s="255"/>
      <c r="AS1112" s="255"/>
      <c r="AT1112" s="255"/>
      <c r="AU1112" s="2843">
        <f t="shared" si="2816"/>
        <v>0</v>
      </c>
      <c r="AV1112" s="4008">
        <f t="shared" si="2817"/>
        <v>0</v>
      </c>
      <c r="AW1112" s="590" t="str">
        <f t="shared" si="2599"/>
        <v>　</v>
      </c>
      <c r="AX1112" s="369"/>
      <c r="AY1112" s="154" t="str">
        <f t="shared" si="2618"/>
        <v>　</v>
      </c>
      <c r="AZ1112" s="367"/>
      <c r="BA1112" s="154" t="str">
        <f t="shared" si="2619"/>
        <v>　</v>
      </c>
      <c r="BB1112" s="367"/>
      <c r="BC1112" s="368" t="str">
        <f>IF($AE1112=0,"　",VLOOKUP($AE1112,ﾚｰｻﾞOP,8,0))</f>
        <v>　</v>
      </c>
      <c r="BD1112" s="369"/>
      <c r="BE1112" s="4599" t="str">
        <f>IF($AE1112=0,"　",VLOOKUP($AE1112,ﾚｰｻﾞOP,9,0))</f>
        <v>　</v>
      </c>
      <c r="BF1112" s="367"/>
      <c r="BG1112" s="368" t="str">
        <f t="shared" si="2602"/>
        <v>　</v>
      </c>
      <c r="BH1112" s="367"/>
      <c r="BI1112" s="154" t="str">
        <f t="shared" si="2576"/>
        <v>　</v>
      </c>
      <c r="BJ1112" s="367"/>
      <c r="BK1112" s="154" t="str">
        <f t="shared" si="1417"/>
        <v>　</v>
      </c>
      <c r="BL1112" s="367"/>
      <c r="BM1112" s="154" t="str">
        <f t="shared" si="1418"/>
        <v>　</v>
      </c>
      <c r="BN1112" s="367"/>
      <c r="BO1112" s="155" t="str">
        <f t="shared" si="2577"/>
        <v>　</v>
      </c>
      <c r="BP1112" s="367"/>
      <c r="BQ1112" s="154" t="str">
        <f t="shared" si="2578"/>
        <v>　</v>
      </c>
      <c r="BR1112" s="369"/>
      <c r="BS1112" s="154" t="str">
        <f t="shared" si="1420"/>
        <v>　</v>
      </c>
      <c r="BT1112" s="369"/>
      <c r="BU1112" s="154" t="str">
        <f t="shared" si="1421"/>
        <v>　</v>
      </c>
      <c r="BV1112" s="369"/>
      <c r="BW1112" s="154" t="str">
        <f t="shared" si="1422"/>
        <v>　</v>
      </c>
      <c r="BX1112" s="367"/>
      <c r="BY1112" s="154" t="str">
        <f t="shared" si="1423"/>
        <v>　</v>
      </c>
      <c r="BZ1112" s="369"/>
      <c r="CA1112" s="154" t="str">
        <f t="shared" si="1424"/>
        <v>　</v>
      </c>
      <c r="CB1112" s="367"/>
      <c r="CC1112" s="154" t="str">
        <f t="shared" si="1425"/>
        <v>　</v>
      </c>
      <c r="CD1112" s="367"/>
      <c r="CE1112" s="154" t="str">
        <f t="shared" si="2579"/>
        <v>　</v>
      </c>
      <c r="CF1112" s="369"/>
      <c r="CG1112" s="155" t="str">
        <f t="shared" si="2580"/>
        <v>　</v>
      </c>
      <c r="CH1112" s="367"/>
      <c r="CI1112" s="154" t="str">
        <f t="shared" si="1092"/>
        <v>　</v>
      </c>
      <c r="CJ1112" s="369"/>
      <c r="CK1112" s="154" t="str">
        <f t="shared" si="1093"/>
        <v>　</v>
      </c>
      <c r="CL1112" s="367"/>
      <c r="CM1112" s="154" t="str">
        <f t="shared" si="2581"/>
        <v>　</v>
      </c>
      <c r="CN1112" s="367"/>
      <c r="CO1112" s="155" t="str">
        <f t="shared" si="1094"/>
        <v>　</v>
      </c>
      <c r="CP1112" s="367"/>
      <c r="CQ1112" s="155" t="str">
        <f t="shared" si="1095"/>
        <v>　</v>
      </c>
      <c r="CR1112" s="367"/>
      <c r="CS1112" s="154" t="str">
        <f t="shared" si="2582"/>
        <v>　</v>
      </c>
      <c r="CT1112" s="367"/>
      <c r="CU1112" s="155"/>
      <c r="CV1112" s="367"/>
      <c r="CW1112" s="154" t="str">
        <f t="shared" si="2583"/>
        <v>　</v>
      </c>
      <c r="CX1112" s="367"/>
      <c r="CY1112" s="155" t="str">
        <f t="shared" si="1096"/>
        <v>　</v>
      </c>
      <c r="CZ1112" s="367"/>
      <c r="DA1112" s="154" t="str">
        <f t="shared" si="2584"/>
        <v>　</v>
      </c>
      <c r="DB1112" s="369"/>
      <c r="DC1112" s="155" t="str">
        <f t="shared" si="1097"/>
        <v>　</v>
      </c>
      <c r="DD1112" s="367"/>
      <c r="DE1112" s="374">
        <f t="shared" ref="DE1112:DE1129" si="2827">IF(AG1112=1,1,0)</f>
        <v>0</v>
      </c>
      <c r="DF1112" s="373"/>
      <c r="DG1112" s="818">
        <f t="shared" si="2813"/>
        <v>0</v>
      </c>
      <c r="DH1112" s="372"/>
      <c r="DI1112" s="267">
        <f t="shared" ref="DI1112:DI1133" si="2828">IF(AG1112=1,1,0)</f>
        <v>0</v>
      </c>
      <c r="DJ1112" s="373"/>
      <c r="DK1112" s="374">
        <f t="shared" si="2818"/>
        <v>0</v>
      </c>
      <c r="DL1112" s="373"/>
      <c r="DM1112" s="375">
        <f t="shared" si="2819"/>
        <v>0</v>
      </c>
      <c r="DN1112" s="373"/>
      <c r="DO1112" s="155">
        <f t="shared" si="2820"/>
        <v>0</v>
      </c>
      <c r="DP1112" s="372"/>
      <c r="DQ1112" s="155">
        <f t="shared" si="2821"/>
        <v>0</v>
      </c>
      <c r="DR1112" s="373"/>
      <c r="DS1112" s="155">
        <f t="shared" si="2822"/>
        <v>0</v>
      </c>
      <c r="DT1112" s="372"/>
      <c r="DU1112" s="155">
        <f t="shared" si="2823"/>
        <v>0</v>
      </c>
      <c r="DV1112" s="373"/>
      <c r="DW1112" s="4891">
        <f t="shared" ref="DW1112:DW1123" si="2829">IF(AN1112=1,1,0)</f>
        <v>0</v>
      </c>
      <c r="DX1112" s="372"/>
      <c r="DY1112" s="154">
        <f t="shared" si="2824"/>
        <v>0</v>
      </c>
      <c r="DZ1112" s="373"/>
      <c r="EA1112" s="154">
        <f t="shared" ref="EA1112:EA1133" si="2830">IF(AP1112=1,1,0)</f>
        <v>0</v>
      </c>
      <c r="EB1112" s="373"/>
      <c r="EC1112" s="269">
        <f t="shared" ref="EC1112:EC1133" si="2831">IF(AQ1112=1,1,0)</f>
        <v>0</v>
      </c>
      <c r="ED1112" s="376"/>
      <c r="EE1112" s="822">
        <f t="shared" ref="EE1112:EE1129" si="2832">IF(AV1112=0,0,1)</f>
        <v>0</v>
      </c>
      <c r="EF1112" s="377"/>
      <c r="EG1112" s="273"/>
      <c r="EH1112" s="274"/>
      <c r="EI1112" s="275"/>
      <c r="EJ1112" s="276"/>
      <c r="EK1112" s="275"/>
      <c r="EL1112" s="277"/>
      <c r="EM1112" s="278" t="str">
        <f t="shared" ref="EM1112:EM1133" si="2833">IF(CE1112="-"," ",IF(AR1112=1,1," "))</f>
        <v xml:space="preserve"> </v>
      </c>
      <c r="EN1112" s="372"/>
      <c r="EO1112" s="155">
        <f t="shared" si="2825"/>
        <v>0</v>
      </c>
      <c r="EP1112" s="373"/>
      <c r="ER1112" s="194"/>
      <c r="ET1112" s="154" t="str">
        <f t="shared" si="2596"/>
        <v>　</v>
      </c>
      <c r="EU1112" s="373"/>
      <c r="EV1112" s="154" t="str">
        <f t="shared" si="2597"/>
        <v>　</v>
      </c>
      <c r="EW1112" s="373"/>
      <c r="EX1112" s="154"/>
      <c r="EY1112" s="367"/>
      <c r="EZ1112" s="154"/>
      <c r="FA1112" s="367"/>
      <c r="FB1112" s="154"/>
      <c r="FC1112" s="367"/>
      <c r="FD1112" s="154"/>
      <c r="FE1112" s="367"/>
      <c r="FF1112" s="155"/>
      <c r="FG1112" s="367"/>
      <c r="FH1112" s="154"/>
      <c r="FI1112" s="367"/>
      <c r="FJ1112" s="154" t="str">
        <f t="shared" si="1662"/>
        <v>　</v>
      </c>
      <c r="FK1112" s="373"/>
      <c r="FL1112" s="155" t="str">
        <f t="shared" si="2598"/>
        <v>　</v>
      </c>
      <c r="FM1112" s="279"/>
      <c r="FN1112" s="1184"/>
      <c r="FO1112" s="280"/>
      <c r="FP1112" s="281"/>
      <c r="FQ1112" s="282"/>
      <c r="FS1112" s="281"/>
      <c r="FT1112" s="282"/>
    </row>
    <row r="1113" spans="1:176" ht="18.600000000000001" customHeight="1">
      <c r="A1113" s="228">
        <f t="shared" si="2814"/>
        <v>1103</v>
      </c>
      <c r="B1113" s="343" t="str">
        <f t="shared" si="2815"/>
        <v>　</v>
      </c>
      <c r="C1113" s="6242"/>
      <c r="D1113" s="1261"/>
      <c r="E1113" s="1262"/>
      <c r="F1113" s="3701"/>
      <c r="G1113" s="1263"/>
      <c r="H1113" s="1330"/>
      <c r="I1113" s="1264"/>
      <c r="J1113" s="1264"/>
      <c r="K1113" s="599"/>
      <c r="L1113" s="600"/>
      <c r="M1113" s="354"/>
      <c r="N1113" s="353"/>
      <c r="O1113" s="354"/>
      <c r="P1113" s="353"/>
      <c r="Q1113" s="354"/>
      <c r="R1113" s="353"/>
      <c r="S1113" s="354"/>
      <c r="T1113" s="353"/>
      <c r="U1113" s="355"/>
      <c r="V1113" s="353"/>
      <c r="W1113" s="356"/>
      <c r="X1113" s="357"/>
      <c r="Y1113" s="979"/>
      <c r="Z1113" s="979"/>
      <c r="AA1113" s="602"/>
      <c r="AB1113" s="979"/>
      <c r="AC1113" s="602"/>
      <c r="AD1113" s="361"/>
      <c r="AE1113" s="362"/>
      <c r="AF1113" s="363" t="str">
        <f t="shared" si="1081"/>
        <v>　</v>
      </c>
      <c r="AG1113" s="364"/>
      <c r="AH1113" s="364"/>
      <c r="AI1113" s="364"/>
      <c r="AJ1113" s="364"/>
      <c r="AK1113" s="364"/>
      <c r="AL1113" s="364"/>
      <c r="AM1113" s="364"/>
      <c r="AN1113" s="364"/>
      <c r="AO1113" s="364"/>
      <c r="AP1113" s="363"/>
      <c r="AQ1113" s="255"/>
      <c r="AR1113" s="255"/>
      <c r="AS1113" s="255"/>
      <c r="AT1113" s="255"/>
      <c r="AU1113" s="2843">
        <f t="shared" si="2816"/>
        <v>0</v>
      </c>
      <c r="AV1113" s="4008">
        <f t="shared" si="2817"/>
        <v>0</v>
      </c>
      <c r="AW1113" s="590" t="str">
        <f t="shared" si="2599"/>
        <v>　</v>
      </c>
      <c r="AX1113" s="369"/>
      <c r="AY1113" s="154" t="str">
        <f t="shared" si="2618"/>
        <v>　</v>
      </c>
      <c r="AZ1113" s="367"/>
      <c r="BA1113" s="154" t="str">
        <f t="shared" si="2619"/>
        <v>　</v>
      </c>
      <c r="BB1113" s="367"/>
      <c r="BC1113" s="368" t="str">
        <f t="shared" si="2600"/>
        <v>　</v>
      </c>
      <c r="BD1113" s="369"/>
      <c r="BE1113" s="4599" t="str">
        <f t="shared" si="2601"/>
        <v>　</v>
      </c>
      <c r="BF1113" s="367"/>
      <c r="BG1113" s="368" t="str">
        <f t="shared" si="2602"/>
        <v>　</v>
      </c>
      <c r="BH1113" s="367"/>
      <c r="BI1113" s="154" t="str">
        <f t="shared" si="2576"/>
        <v>　</v>
      </c>
      <c r="BJ1113" s="367"/>
      <c r="BK1113" s="154" t="str">
        <f t="shared" si="1417"/>
        <v>　</v>
      </c>
      <c r="BL1113" s="367"/>
      <c r="BM1113" s="154" t="str">
        <f t="shared" si="1418"/>
        <v>　</v>
      </c>
      <c r="BN1113" s="367"/>
      <c r="BO1113" s="155" t="str">
        <f t="shared" si="2577"/>
        <v>　</v>
      </c>
      <c r="BP1113" s="367"/>
      <c r="BQ1113" s="154" t="str">
        <f t="shared" si="2578"/>
        <v>　</v>
      </c>
      <c r="BR1113" s="369"/>
      <c r="BS1113" s="154" t="str">
        <f t="shared" si="1420"/>
        <v>　</v>
      </c>
      <c r="BT1113" s="369"/>
      <c r="BU1113" s="154" t="str">
        <f t="shared" si="1421"/>
        <v>　</v>
      </c>
      <c r="BV1113" s="369"/>
      <c r="BW1113" s="154" t="str">
        <f t="shared" si="1422"/>
        <v>　</v>
      </c>
      <c r="BX1113" s="367"/>
      <c r="BY1113" s="154" t="str">
        <f t="shared" si="1423"/>
        <v>　</v>
      </c>
      <c r="BZ1113" s="369"/>
      <c r="CA1113" s="154" t="str">
        <f t="shared" si="1424"/>
        <v>　</v>
      </c>
      <c r="CB1113" s="367"/>
      <c r="CC1113" s="154" t="str">
        <f t="shared" si="1425"/>
        <v>　</v>
      </c>
      <c r="CD1113" s="367"/>
      <c r="CE1113" s="154" t="str">
        <f t="shared" si="2579"/>
        <v>　</v>
      </c>
      <c r="CF1113" s="369"/>
      <c r="CG1113" s="155" t="str">
        <f t="shared" si="2580"/>
        <v>　</v>
      </c>
      <c r="CH1113" s="367"/>
      <c r="CI1113" s="154" t="str">
        <f t="shared" si="1092"/>
        <v>　</v>
      </c>
      <c r="CJ1113" s="369"/>
      <c r="CK1113" s="154" t="str">
        <f t="shared" si="1093"/>
        <v>　</v>
      </c>
      <c r="CL1113" s="367"/>
      <c r="CM1113" s="154" t="str">
        <f t="shared" si="2581"/>
        <v>　</v>
      </c>
      <c r="CN1113" s="367"/>
      <c r="CO1113" s="155" t="str">
        <f t="shared" si="1094"/>
        <v>　</v>
      </c>
      <c r="CP1113" s="367"/>
      <c r="CQ1113" s="155" t="str">
        <f t="shared" si="1095"/>
        <v>　</v>
      </c>
      <c r="CR1113" s="367"/>
      <c r="CS1113" s="154" t="str">
        <f t="shared" si="2582"/>
        <v>　</v>
      </c>
      <c r="CT1113" s="367"/>
      <c r="CU1113" s="155"/>
      <c r="CV1113" s="367"/>
      <c r="CW1113" s="154" t="str">
        <f t="shared" si="2583"/>
        <v>　</v>
      </c>
      <c r="CX1113" s="367"/>
      <c r="CY1113" s="155" t="str">
        <f t="shared" si="1096"/>
        <v>　</v>
      </c>
      <c r="CZ1113" s="367"/>
      <c r="DA1113" s="154" t="str">
        <f t="shared" si="2584"/>
        <v>　</v>
      </c>
      <c r="DB1113" s="369"/>
      <c r="DC1113" s="155" t="str">
        <f t="shared" si="1097"/>
        <v>　</v>
      </c>
      <c r="DD1113" s="367"/>
      <c r="DE1113" s="374">
        <f t="shared" si="2827"/>
        <v>0</v>
      </c>
      <c r="DF1113" s="373"/>
      <c r="DG1113" s="818">
        <f t="shared" ref="DG1113:DG1134" si="2834">IF(AH1113=1,1,0)</f>
        <v>0</v>
      </c>
      <c r="DH1113" s="372"/>
      <c r="DI1113" s="267">
        <f t="shared" si="2828"/>
        <v>0</v>
      </c>
      <c r="DJ1113" s="373"/>
      <c r="DK1113" s="374">
        <f t="shared" si="2818"/>
        <v>0</v>
      </c>
      <c r="DL1113" s="373"/>
      <c r="DM1113" s="375">
        <f t="shared" si="2819"/>
        <v>0</v>
      </c>
      <c r="DN1113" s="373"/>
      <c r="DO1113" s="155">
        <f t="shared" si="2820"/>
        <v>0</v>
      </c>
      <c r="DP1113" s="372"/>
      <c r="DQ1113" s="155">
        <f t="shared" si="2821"/>
        <v>0</v>
      </c>
      <c r="DR1113" s="373"/>
      <c r="DS1113" s="155">
        <f t="shared" si="2822"/>
        <v>0</v>
      </c>
      <c r="DT1113" s="372"/>
      <c r="DU1113" s="155">
        <f t="shared" si="2823"/>
        <v>0</v>
      </c>
      <c r="DV1113" s="373"/>
      <c r="DW1113" s="4891">
        <f t="shared" si="2829"/>
        <v>0</v>
      </c>
      <c r="DX1113" s="372"/>
      <c r="DY1113" s="154">
        <f t="shared" si="2824"/>
        <v>0</v>
      </c>
      <c r="DZ1113" s="373"/>
      <c r="EA1113" s="154">
        <f t="shared" si="2830"/>
        <v>0</v>
      </c>
      <c r="EB1113" s="373"/>
      <c r="EC1113" s="269">
        <f t="shared" si="2831"/>
        <v>0</v>
      </c>
      <c r="ED1113" s="376"/>
      <c r="EE1113" s="822">
        <f t="shared" si="2832"/>
        <v>0</v>
      </c>
      <c r="EF1113" s="377"/>
      <c r="EG1113" s="273"/>
      <c r="EH1113" s="274"/>
      <c r="EI1113" s="275"/>
      <c r="EJ1113" s="276"/>
      <c r="EK1113" s="275"/>
      <c r="EL1113" s="277"/>
      <c r="EM1113" s="278" t="str">
        <f t="shared" si="2833"/>
        <v xml:space="preserve"> </v>
      </c>
      <c r="EN1113" s="372"/>
      <c r="EO1113" s="155">
        <f t="shared" si="2825"/>
        <v>0</v>
      </c>
      <c r="EP1113" s="373"/>
      <c r="ER1113" s="194"/>
      <c r="ET1113" s="154" t="str">
        <f t="shared" si="2596"/>
        <v>　</v>
      </c>
      <c r="EU1113" s="373"/>
      <c r="EV1113" s="154" t="str">
        <f t="shared" si="2597"/>
        <v>　</v>
      </c>
      <c r="EW1113" s="373"/>
      <c r="EX1113" s="154"/>
      <c r="EY1113" s="367"/>
      <c r="EZ1113" s="154"/>
      <c r="FA1113" s="367"/>
      <c r="FB1113" s="154"/>
      <c r="FC1113" s="367"/>
      <c r="FD1113" s="154"/>
      <c r="FE1113" s="367"/>
      <c r="FF1113" s="155"/>
      <c r="FG1113" s="367"/>
      <c r="FH1113" s="154"/>
      <c r="FI1113" s="367"/>
      <c r="FJ1113" s="154" t="str">
        <f t="shared" si="1662"/>
        <v>　</v>
      </c>
      <c r="FK1113" s="373"/>
      <c r="FL1113" s="155" t="str">
        <f t="shared" si="2598"/>
        <v>　</v>
      </c>
      <c r="FM1113" s="279"/>
      <c r="FN1113" s="1184"/>
      <c r="FO1113" s="280"/>
      <c r="FP1113" s="281"/>
      <c r="FQ1113" s="282"/>
      <c r="FS1113" s="281"/>
      <c r="FT1113" s="282"/>
    </row>
    <row r="1114" spans="1:176" ht="18.600000000000001" customHeight="1">
      <c r="A1114" s="228">
        <f t="shared" si="2814"/>
        <v>1104</v>
      </c>
      <c r="B1114" s="343"/>
      <c r="C1114" s="6242"/>
      <c r="D1114" s="1261"/>
      <c r="E1114" s="1262"/>
      <c r="F1114" s="1564"/>
      <c r="G1114" s="1263"/>
      <c r="H1114" s="1330"/>
      <c r="I1114" s="1264"/>
      <c r="J1114" s="1264"/>
      <c r="K1114" s="599"/>
      <c r="L1114" s="600"/>
      <c r="M1114" s="354"/>
      <c r="N1114" s="353"/>
      <c r="O1114" s="354"/>
      <c r="P1114" s="353"/>
      <c r="Q1114" s="354"/>
      <c r="R1114" s="353"/>
      <c r="S1114" s="354"/>
      <c r="T1114" s="353"/>
      <c r="U1114" s="355"/>
      <c r="V1114" s="353"/>
      <c r="W1114" s="356"/>
      <c r="X1114" s="357"/>
      <c r="Y1114" s="979"/>
      <c r="Z1114" s="979"/>
      <c r="AA1114" s="602"/>
      <c r="AB1114" s="979"/>
      <c r="AC1114" s="602"/>
      <c r="AD1114" s="361"/>
      <c r="AE1114" s="362"/>
      <c r="AF1114" s="363" t="str">
        <f t="shared" si="1081"/>
        <v>　</v>
      </c>
      <c r="AG1114" s="364"/>
      <c r="AH1114" s="364"/>
      <c r="AI1114" s="364"/>
      <c r="AJ1114" s="364"/>
      <c r="AK1114" s="364"/>
      <c r="AL1114" s="364"/>
      <c r="AM1114" s="364"/>
      <c r="AN1114" s="364"/>
      <c r="AO1114" s="364"/>
      <c r="AP1114" s="363"/>
      <c r="AQ1114" s="255"/>
      <c r="AR1114" s="255"/>
      <c r="AS1114" s="255"/>
      <c r="AT1114" s="255"/>
      <c r="AU1114" s="2843">
        <f t="shared" si="2816"/>
        <v>0</v>
      </c>
      <c r="AV1114" s="4008">
        <f t="shared" si="2817"/>
        <v>0</v>
      </c>
      <c r="AW1114" s="590" t="str">
        <f t="shared" si="2599"/>
        <v>　</v>
      </c>
      <c r="AX1114" s="369"/>
      <c r="AY1114" s="154" t="str">
        <f t="shared" si="2618"/>
        <v>　</v>
      </c>
      <c r="AZ1114" s="367"/>
      <c r="BA1114" s="154" t="str">
        <f t="shared" si="2619"/>
        <v>　</v>
      </c>
      <c r="BB1114" s="367"/>
      <c r="BC1114" s="368" t="str">
        <f t="shared" si="2600"/>
        <v>　</v>
      </c>
      <c r="BD1114" s="369"/>
      <c r="BE1114" s="4599" t="str">
        <f t="shared" si="2601"/>
        <v>　</v>
      </c>
      <c r="BF1114" s="367"/>
      <c r="BG1114" s="368" t="str">
        <f t="shared" si="2602"/>
        <v>　</v>
      </c>
      <c r="BH1114" s="367"/>
      <c r="BI1114" s="154" t="str">
        <f t="shared" si="2576"/>
        <v>　</v>
      </c>
      <c r="BJ1114" s="367"/>
      <c r="BK1114" s="154" t="str">
        <f t="shared" si="1417"/>
        <v>　</v>
      </c>
      <c r="BL1114" s="367"/>
      <c r="BM1114" s="154" t="str">
        <f t="shared" si="1418"/>
        <v>　</v>
      </c>
      <c r="BN1114" s="367"/>
      <c r="BO1114" s="155" t="str">
        <f t="shared" si="2577"/>
        <v>　</v>
      </c>
      <c r="BP1114" s="367"/>
      <c r="BQ1114" s="154" t="str">
        <f t="shared" si="2578"/>
        <v>　</v>
      </c>
      <c r="BR1114" s="369"/>
      <c r="BS1114" s="154" t="str">
        <f t="shared" si="1420"/>
        <v>　</v>
      </c>
      <c r="BT1114" s="369"/>
      <c r="BU1114" s="154" t="str">
        <f t="shared" si="1421"/>
        <v>　</v>
      </c>
      <c r="BV1114" s="369"/>
      <c r="BW1114" s="154" t="str">
        <f t="shared" si="1422"/>
        <v>　</v>
      </c>
      <c r="BX1114" s="367"/>
      <c r="BY1114" s="154" t="str">
        <f t="shared" si="1423"/>
        <v>　</v>
      </c>
      <c r="BZ1114" s="369"/>
      <c r="CA1114" s="154" t="str">
        <f t="shared" si="1424"/>
        <v>　</v>
      </c>
      <c r="CB1114" s="367"/>
      <c r="CC1114" s="154" t="str">
        <f t="shared" si="1425"/>
        <v>　</v>
      </c>
      <c r="CD1114" s="367"/>
      <c r="CE1114" s="2850" t="str">
        <f t="shared" si="2579"/>
        <v>　</v>
      </c>
      <c r="CF1114" s="2846"/>
      <c r="CG1114" s="2855" t="str">
        <f t="shared" si="2580"/>
        <v>　</v>
      </c>
      <c r="CH1114" s="2851"/>
      <c r="CI1114" s="2850" t="str">
        <f t="shared" si="1092"/>
        <v>　</v>
      </c>
      <c r="CJ1114" s="2846"/>
      <c r="CK1114" s="2850" t="str">
        <f t="shared" si="1093"/>
        <v>　</v>
      </c>
      <c r="CL1114" s="2851"/>
      <c r="CM1114" s="2850" t="str">
        <f t="shared" si="2581"/>
        <v>　</v>
      </c>
      <c r="CN1114" s="2851"/>
      <c r="CO1114" s="2855" t="str">
        <f t="shared" si="1094"/>
        <v>　</v>
      </c>
      <c r="CP1114" s="2851"/>
      <c r="CQ1114" s="2855" t="str">
        <f t="shared" si="1095"/>
        <v>　</v>
      </c>
      <c r="CR1114" s="2851"/>
      <c r="CS1114" s="2850" t="str">
        <f t="shared" si="2582"/>
        <v>　</v>
      </c>
      <c r="CT1114" s="2851"/>
      <c r="CU1114" s="2855"/>
      <c r="CV1114" s="2851"/>
      <c r="CW1114" s="2850" t="str">
        <f t="shared" si="2583"/>
        <v>　</v>
      </c>
      <c r="CX1114" s="2851"/>
      <c r="CY1114" s="2855" t="str">
        <f t="shared" si="1096"/>
        <v>　</v>
      </c>
      <c r="CZ1114" s="2851"/>
      <c r="DA1114" s="154" t="str">
        <f t="shared" si="2584"/>
        <v>　</v>
      </c>
      <c r="DB1114" s="369"/>
      <c r="DC1114" s="155" t="str">
        <f t="shared" si="1097"/>
        <v>　</v>
      </c>
      <c r="DD1114" s="367"/>
      <c r="DE1114" s="374">
        <f t="shared" si="2827"/>
        <v>0</v>
      </c>
      <c r="DF1114" s="373"/>
      <c r="DG1114" s="818">
        <f t="shared" si="2834"/>
        <v>0</v>
      </c>
      <c r="DH1114" s="372"/>
      <c r="DI1114" s="267">
        <f t="shared" si="2828"/>
        <v>0</v>
      </c>
      <c r="DJ1114" s="373"/>
      <c r="DK1114" s="374">
        <f t="shared" si="2818"/>
        <v>0</v>
      </c>
      <c r="DL1114" s="373"/>
      <c r="DM1114" s="375">
        <f t="shared" si="2819"/>
        <v>0</v>
      </c>
      <c r="DN1114" s="373"/>
      <c r="DO1114" s="155">
        <f t="shared" si="2820"/>
        <v>0</v>
      </c>
      <c r="DP1114" s="372"/>
      <c r="DQ1114" s="155">
        <f t="shared" si="2821"/>
        <v>0</v>
      </c>
      <c r="DR1114" s="373"/>
      <c r="DS1114" s="155">
        <f t="shared" si="2822"/>
        <v>0</v>
      </c>
      <c r="DT1114" s="372"/>
      <c r="DU1114" s="155">
        <f t="shared" si="2823"/>
        <v>0</v>
      </c>
      <c r="DV1114" s="373"/>
      <c r="DW1114" s="4891">
        <f t="shared" si="2829"/>
        <v>0</v>
      </c>
      <c r="DX1114" s="372"/>
      <c r="DY1114" s="154">
        <f t="shared" si="2824"/>
        <v>0</v>
      </c>
      <c r="DZ1114" s="373"/>
      <c r="EA1114" s="154">
        <f t="shared" si="2830"/>
        <v>0</v>
      </c>
      <c r="EB1114" s="373"/>
      <c r="EC1114" s="269">
        <f t="shared" si="2831"/>
        <v>0</v>
      </c>
      <c r="ED1114" s="376"/>
      <c r="EE1114" s="822">
        <f t="shared" si="2832"/>
        <v>0</v>
      </c>
      <c r="EF1114" s="377"/>
      <c r="EG1114" s="273"/>
      <c r="EH1114" s="274"/>
      <c r="EI1114" s="275"/>
      <c r="EJ1114" s="276"/>
      <c r="EK1114" s="275"/>
      <c r="EL1114" s="277"/>
      <c r="EM1114" s="278" t="str">
        <f t="shared" si="2833"/>
        <v xml:space="preserve"> </v>
      </c>
      <c r="EN1114" s="372"/>
      <c r="EO1114" s="155">
        <f t="shared" si="2825"/>
        <v>0</v>
      </c>
      <c r="EP1114" s="373"/>
      <c r="ER1114" s="194"/>
      <c r="ET1114" s="154" t="str">
        <f t="shared" si="2596"/>
        <v>　</v>
      </c>
      <c r="EU1114" s="373"/>
      <c r="EV1114" s="154" t="str">
        <f t="shared" si="2597"/>
        <v>　</v>
      </c>
      <c r="EW1114" s="373"/>
      <c r="EX1114" s="154"/>
      <c r="EY1114" s="367"/>
      <c r="EZ1114" s="154"/>
      <c r="FA1114" s="367"/>
      <c r="FB1114" s="154"/>
      <c r="FC1114" s="367"/>
      <c r="FD1114" s="154"/>
      <c r="FE1114" s="367"/>
      <c r="FF1114" s="155"/>
      <c r="FG1114" s="367"/>
      <c r="FH1114" s="154"/>
      <c r="FI1114" s="367"/>
      <c r="FJ1114" s="154" t="str">
        <f t="shared" si="1662"/>
        <v>　</v>
      </c>
      <c r="FK1114" s="373"/>
      <c r="FL1114" s="155" t="str">
        <f t="shared" si="2598"/>
        <v>　</v>
      </c>
      <c r="FM1114" s="279"/>
      <c r="FN1114" s="1184"/>
      <c r="FO1114" s="280"/>
      <c r="FP1114" s="281"/>
      <c r="FQ1114" s="282"/>
      <c r="FS1114" s="281"/>
      <c r="FT1114" s="282"/>
    </row>
    <row r="1115" spans="1:176" ht="18.600000000000001" customHeight="1">
      <c r="A1115" s="228">
        <f t="shared" si="2814"/>
        <v>1105</v>
      </c>
      <c r="B1115" s="343" t="str">
        <f t="shared" ref="B1115:B1135" si="2835">AF1115</f>
        <v>　</v>
      </c>
      <c r="C1115" s="6242"/>
      <c r="D1115" s="1261"/>
      <c r="E1115" s="1262"/>
      <c r="F1115" s="1564"/>
      <c r="G1115" s="1263"/>
      <c r="H1115" s="1330"/>
      <c r="I1115" s="1264"/>
      <c r="J1115" s="1264"/>
      <c r="K1115" s="599"/>
      <c r="L1115" s="600"/>
      <c r="M1115" s="354"/>
      <c r="N1115" s="353"/>
      <c r="O1115" s="354"/>
      <c r="P1115" s="353"/>
      <c r="Q1115" s="354"/>
      <c r="R1115" s="353"/>
      <c r="S1115" s="354"/>
      <c r="T1115" s="353"/>
      <c r="U1115" s="355"/>
      <c r="V1115" s="353"/>
      <c r="W1115" s="356"/>
      <c r="X1115" s="357"/>
      <c r="Y1115" s="979"/>
      <c r="Z1115" s="979"/>
      <c r="AA1115" s="602"/>
      <c r="AB1115" s="979"/>
      <c r="AC1115" s="602"/>
      <c r="AD1115" s="361"/>
      <c r="AE1115" s="362"/>
      <c r="AF1115" s="363" t="str">
        <f t="shared" si="1081"/>
        <v>　</v>
      </c>
      <c r="AG1115" s="364"/>
      <c r="AH1115" s="364"/>
      <c r="AI1115" s="364"/>
      <c r="AJ1115" s="364"/>
      <c r="AK1115" s="364"/>
      <c r="AL1115" s="364"/>
      <c r="AM1115" s="364"/>
      <c r="AN1115" s="364"/>
      <c r="AO1115" s="364"/>
      <c r="AP1115" s="363"/>
      <c r="AQ1115" s="255"/>
      <c r="AR1115" s="255"/>
      <c r="AS1115" s="255"/>
      <c r="AT1115" s="255"/>
      <c r="AU1115" s="2843">
        <f t="shared" si="2816"/>
        <v>0</v>
      </c>
      <c r="AV1115" s="4008">
        <f t="shared" si="2817"/>
        <v>0</v>
      </c>
      <c r="AW1115" s="590" t="str">
        <f t="shared" si="2599"/>
        <v>　</v>
      </c>
      <c r="AX1115" s="369"/>
      <c r="AY1115" s="154" t="str">
        <f t="shared" si="2618"/>
        <v>　</v>
      </c>
      <c r="AZ1115" s="367"/>
      <c r="BA1115" s="154" t="str">
        <f t="shared" si="2619"/>
        <v>　</v>
      </c>
      <c r="BB1115" s="367"/>
      <c r="BC1115" s="368" t="str">
        <f t="shared" si="2600"/>
        <v>　</v>
      </c>
      <c r="BD1115" s="369"/>
      <c r="BE1115" s="4599" t="str">
        <f t="shared" si="2601"/>
        <v>　</v>
      </c>
      <c r="BF1115" s="367"/>
      <c r="BG1115" s="368" t="str">
        <f t="shared" si="2602"/>
        <v>　</v>
      </c>
      <c r="BH1115" s="367"/>
      <c r="BI1115" s="154" t="str">
        <f t="shared" si="2576"/>
        <v>　</v>
      </c>
      <c r="BJ1115" s="367"/>
      <c r="BK1115" s="154" t="str">
        <f t="shared" si="1417"/>
        <v>　</v>
      </c>
      <c r="BL1115" s="367"/>
      <c r="BM1115" s="154" t="str">
        <f t="shared" si="1418"/>
        <v>　</v>
      </c>
      <c r="BN1115" s="367"/>
      <c r="BO1115" s="155" t="str">
        <f t="shared" si="2577"/>
        <v>　</v>
      </c>
      <c r="BP1115" s="367"/>
      <c r="BQ1115" s="154" t="str">
        <f t="shared" si="2578"/>
        <v>　</v>
      </c>
      <c r="BR1115" s="369"/>
      <c r="BS1115" s="154" t="str">
        <f t="shared" si="1420"/>
        <v>　</v>
      </c>
      <c r="BT1115" s="369"/>
      <c r="BU1115" s="154" t="str">
        <f t="shared" si="1421"/>
        <v>　</v>
      </c>
      <c r="BV1115" s="369"/>
      <c r="BW1115" s="154" t="str">
        <f t="shared" si="1422"/>
        <v>　</v>
      </c>
      <c r="BX1115" s="367"/>
      <c r="BY1115" s="154" t="str">
        <f t="shared" si="1423"/>
        <v>　</v>
      </c>
      <c r="BZ1115" s="369"/>
      <c r="CA1115" s="154" t="str">
        <f t="shared" si="1424"/>
        <v>　</v>
      </c>
      <c r="CB1115" s="367"/>
      <c r="CC1115" s="154" t="str">
        <f t="shared" si="1425"/>
        <v>　</v>
      </c>
      <c r="CD1115" s="367"/>
      <c r="CE1115" s="2850" t="str">
        <f t="shared" si="2579"/>
        <v>　</v>
      </c>
      <c r="CF1115" s="2846"/>
      <c r="CG1115" s="2855" t="str">
        <f t="shared" si="2580"/>
        <v>　</v>
      </c>
      <c r="CH1115" s="2851"/>
      <c r="CI1115" s="2850" t="str">
        <f t="shared" si="1092"/>
        <v>　</v>
      </c>
      <c r="CJ1115" s="2846"/>
      <c r="CK1115" s="2850" t="str">
        <f t="shared" si="1093"/>
        <v>　</v>
      </c>
      <c r="CL1115" s="2851"/>
      <c r="CM1115" s="2850" t="str">
        <f t="shared" si="2581"/>
        <v>　</v>
      </c>
      <c r="CN1115" s="2851"/>
      <c r="CO1115" s="2855" t="str">
        <f t="shared" si="1094"/>
        <v>　</v>
      </c>
      <c r="CP1115" s="2851"/>
      <c r="CQ1115" s="2855" t="str">
        <f t="shared" si="1095"/>
        <v>　</v>
      </c>
      <c r="CR1115" s="2851"/>
      <c r="CS1115" s="2850" t="str">
        <f t="shared" si="2582"/>
        <v>　</v>
      </c>
      <c r="CT1115" s="2851"/>
      <c r="CU1115" s="2855"/>
      <c r="CV1115" s="2851"/>
      <c r="CW1115" s="2850" t="str">
        <f t="shared" si="2583"/>
        <v>　</v>
      </c>
      <c r="CX1115" s="2851"/>
      <c r="CY1115" s="2855" t="str">
        <f t="shared" si="1096"/>
        <v>　</v>
      </c>
      <c r="CZ1115" s="2851"/>
      <c r="DA1115" s="154" t="str">
        <f t="shared" si="2584"/>
        <v>　</v>
      </c>
      <c r="DB1115" s="369"/>
      <c r="DC1115" s="155" t="str">
        <f t="shared" si="1097"/>
        <v>　</v>
      </c>
      <c r="DD1115" s="367"/>
      <c r="DE1115" s="374">
        <f t="shared" si="2827"/>
        <v>0</v>
      </c>
      <c r="DF1115" s="373"/>
      <c r="DG1115" s="818">
        <f t="shared" si="2834"/>
        <v>0</v>
      </c>
      <c r="DH1115" s="372"/>
      <c r="DI1115" s="267">
        <f t="shared" si="2828"/>
        <v>0</v>
      </c>
      <c r="DJ1115" s="373"/>
      <c r="DK1115" s="374">
        <f t="shared" si="2818"/>
        <v>0</v>
      </c>
      <c r="DL1115" s="373"/>
      <c r="DM1115" s="375">
        <f t="shared" si="2819"/>
        <v>0</v>
      </c>
      <c r="DN1115" s="373"/>
      <c r="DO1115" s="155">
        <f t="shared" si="2820"/>
        <v>0</v>
      </c>
      <c r="DP1115" s="372"/>
      <c r="DQ1115" s="155">
        <f t="shared" si="2821"/>
        <v>0</v>
      </c>
      <c r="DR1115" s="373"/>
      <c r="DS1115" s="155">
        <f t="shared" si="2822"/>
        <v>0</v>
      </c>
      <c r="DT1115" s="372"/>
      <c r="DU1115" s="155">
        <f t="shared" si="2823"/>
        <v>0</v>
      </c>
      <c r="DV1115" s="373"/>
      <c r="DW1115" s="4891">
        <f t="shared" si="2829"/>
        <v>0</v>
      </c>
      <c r="DX1115" s="372"/>
      <c r="DY1115" s="154">
        <f t="shared" si="2824"/>
        <v>0</v>
      </c>
      <c r="DZ1115" s="373"/>
      <c r="EA1115" s="154">
        <f t="shared" si="2830"/>
        <v>0</v>
      </c>
      <c r="EB1115" s="373"/>
      <c r="EC1115" s="269">
        <f t="shared" si="2831"/>
        <v>0</v>
      </c>
      <c r="ED1115" s="376"/>
      <c r="EE1115" s="822">
        <f t="shared" si="2832"/>
        <v>0</v>
      </c>
      <c r="EF1115" s="377"/>
      <c r="EG1115" s="273"/>
      <c r="EH1115" s="274"/>
      <c r="EI1115" s="275"/>
      <c r="EJ1115" s="276"/>
      <c r="EK1115" s="275"/>
      <c r="EL1115" s="277"/>
      <c r="EM1115" s="278" t="str">
        <f t="shared" si="2833"/>
        <v xml:space="preserve"> </v>
      </c>
      <c r="EN1115" s="372"/>
      <c r="EO1115" s="155">
        <f t="shared" si="2825"/>
        <v>0</v>
      </c>
      <c r="EP1115" s="373"/>
      <c r="ER1115" s="194"/>
      <c r="ET1115" s="154" t="str">
        <f t="shared" si="2596"/>
        <v>　</v>
      </c>
      <c r="EU1115" s="373"/>
      <c r="EV1115" s="154" t="str">
        <f t="shared" si="2597"/>
        <v>　</v>
      </c>
      <c r="EW1115" s="373"/>
      <c r="EX1115" s="154"/>
      <c r="EY1115" s="367"/>
      <c r="EZ1115" s="154"/>
      <c r="FA1115" s="367"/>
      <c r="FB1115" s="154"/>
      <c r="FC1115" s="367"/>
      <c r="FD1115" s="154"/>
      <c r="FE1115" s="367"/>
      <c r="FF1115" s="155"/>
      <c r="FG1115" s="367"/>
      <c r="FH1115" s="154"/>
      <c r="FI1115" s="367"/>
      <c r="FJ1115" s="154" t="str">
        <f t="shared" si="1662"/>
        <v>　</v>
      </c>
      <c r="FK1115" s="373"/>
      <c r="FL1115" s="155" t="str">
        <f t="shared" si="2598"/>
        <v>　</v>
      </c>
      <c r="FM1115" s="279"/>
      <c r="FN1115" s="1184"/>
      <c r="FO1115" s="280"/>
      <c r="FP1115" s="281"/>
      <c r="FQ1115" s="282"/>
      <c r="FS1115" s="281"/>
      <c r="FT1115" s="282"/>
    </row>
    <row r="1116" spans="1:176" ht="18.600000000000001" customHeight="1">
      <c r="A1116" s="228">
        <f t="shared" si="2814"/>
        <v>1106</v>
      </c>
      <c r="B1116" s="343" t="str">
        <f t="shared" si="2835"/>
        <v>　</v>
      </c>
      <c r="C1116" s="6242"/>
      <c r="D1116" s="1261"/>
      <c r="E1116" s="1262"/>
      <c r="F1116" s="1564"/>
      <c r="G1116" s="1263"/>
      <c r="H1116" s="1330"/>
      <c r="I1116" s="1264"/>
      <c r="J1116" s="1264"/>
      <c r="K1116" s="599"/>
      <c r="L1116" s="600"/>
      <c r="M1116" s="354"/>
      <c r="N1116" s="353"/>
      <c r="O1116" s="354"/>
      <c r="P1116" s="353"/>
      <c r="Q1116" s="354"/>
      <c r="R1116" s="353"/>
      <c r="S1116" s="354"/>
      <c r="T1116" s="353"/>
      <c r="U1116" s="355"/>
      <c r="V1116" s="353"/>
      <c r="W1116" s="356"/>
      <c r="X1116" s="357"/>
      <c r="Y1116" s="979"/>
      <c r="Z1116" s="979"/>
      <c r="AA1116" s="602"/>
      <c r="AB1116" s="979"/>
      <c r="AC1116" s="602"/>
      <c r="AD1116" s="361"/>
      <c r="AE1116" s="362"/>
      <c r="AF1116" s="363" t="str">
        <f t="shared" si="1081"/>
        <v>　</v>
      </c>
      <c r="AG1116" s="364"/>
      <c r="AH1116" s="364"/>
      <c r="AI1116" s="364"/>
      <c r="AJ1116" s="364"/>
      <c r="AK1116" s="364"/>
      <c r="AL1116" s="364"/>
      <c r="AM1116" s="364"/>
      <c r="AN1116" s="364"/>
      <c r="AO1116" s="364"/>
      <c r="AP1116" s="363"/>
      <c r="AQ1116" s="255"/>
      <c r="AR1116" s="255"/>
      <c r="AS1116" s="255"/>
      <c r="AT1116" s="255"/>
      <c r="AU1116" s="2843">
        <f t="shared" si="2816"/>
        <v>0</v>
      </c>
      <c r="AV1116" s="4008">
        <f t="shared" si="2817"/>
        <v>0</v>
      </c>
      <c r="AW1116" s="590" t="str">
        <f t="shared" si="2599"/>
        <v>　</v>
      </c>
      <c r="AX1116" s="369"/>
      <c r="AY1116" s="154" t="str">
        <f t="shared" si="2618"/>
        <v>　</v>
      </c>
      <c r="AZ1116" s="367"/>
      <c r="BA1116" s="154" t="str">
        <f t="shared" si="2619"/>
        <v>　</v>
      </c>
      <c r="BB1116" s="367"/>
      <c r="BC1116" s="368" t="str">
        <f t="shared" si="2600"/>
        <v>　</v>
      </c>
      <c r="BD1116" s="369"/>
      <c r="BE1116" s="4599" t="str">
        <f t="shared" si="2601"/>
        <v>　</v>
      </c>
      <c r="BF1116" s="367"/>
      <c r="BG1116" s="368" t="str">
        <f t="shared" si="2602"/>
        <v>　</v>
      </c>
      <c r="BH1116" s="367"/>
      <c r="BI1116" s="154" t="str">
        <f t="shared" si="2576"/>
        <v>　</v>
      </c>
      <c r="BJ1116" s="367"/>
      <c r="BK1116" s="154" t="str">
        <f t="shared" si="1417"/>
        <v>　</v>
      </c>
      <c r="BL1116" s="367"/>
      <c r="BM1116" s="154" t="str">
        <f t="shared" si="1418"/>
        <v>　</v>
      </c>
      <c r="BN1116" s="367"/>
      <c r="BO1116" s="155" t="str">
        <f t="shared" si="2577"/>
        <v>　</v>
      </c>
      <c r="BP1116" s="367"/>
      <c r="BQ1116" s="154" t="str">
        <f t="shared" si="2578"/>
        <v>　</v>
      </c>
      <c r="BR1116" s="369"/>
      <c r="BS1116" s="154" t="str">
        <f t="shared" si="1420"/>
        <v>　</v>
      </c>
      <c r="BT1116" s="369"/>
      <c r="BU1116" s="154" t="str">
        <f t="shared" si="1421"/>
        <v>　</v>
      </c>
      <c r="BV1116" s="369"/>
      <c r="BW1116" s="154" t="str">
        <f t="shared" si="1422"/>
        <v>　</v>
      </c>
      <c r="BX1116" s="367"/>
      <c r="BY1116" s="154" t="str">
        <f t="shared" si="1423"/>
        <v>　</v>
      </c>
      <c r="BZ1116" s="369"/>
      <c r="CA1116" s="154" t="str">
        <f t="shared" si="1424"/>
        <v>　</v>
      </c>
      <c r="CB1116" s="367"/>
      <c r="CC1116" s="154" t="str">
        <f t="shared" si="1425"/>
        <v>　</v>
      </c>
      <c r="CD1116" s="367"/>
      <c r="CE1116" s="2850" t="str">
        <f t="shared" si="2579"/>
        <v>　</v>
      </c>
      <c r="CF1116" s="2846"/>
      <c r="CG1116" s="2855" t="str">
        <f t="shared" si="2580"/>
        <v>　</v>
      </c>
      <c r="CH1116" s="2851"/>
      <c r="CI1116" s="2850" t="str">
        <f t="shared" si="1092"/>
        <v>　</v>
      </c>
      <c r="CJ1116" s="2846"/>
      <c r="CK1116" s="2850" t="str">
        <f t="shared" si="1093"/>
        <v>　</v>
      </c>
      <c r="CL1116" s="2851"/>
      <c r="CM1116" s="2850" t="str">
        <f t="shared" si="2581"/>
        <v>　</v>
      </c>
      <c r="CN1116" s="2851"/>
      <c r="CO1116" s="2855" t="str">
        <f t="shared" si="1094"/>
        <v>　</v>
      </c>
      <c r="CP1116" s="2851"/>
      <c r="CQ1116" s="2855" t="str">
        <f t="shared" si="1095"/>
        <v>　</v>
      </c>
      <c r="CR1116" s="2851"/>
      <c r="CS1116" s="2850" t="str">
        <f t="shared" si="2582"/>
        <v>　</v>
      </c>
      <c r="CT1116" s="2851"/>
      <c r="CU1116" s="2855"/>
      <c r="CV1116" s="2851"/>
      <c r="CW1116" s="2850" t="str">
        <f t="shared" si="2583"/>
        <v>　</v>
      </c>
      <c r="CX1116" s="2851"/>
      <c r="CY1116" s="2855" t="str">
        <f t="shared" si="1096"/>
        <v>　</v>
      </c>
      <c r="CZ1116" s="2851"/>
      <c r="DA1116" s="154" t="str">
        <f t="shared" si="2584"/>
        <v>　</v>
      </c>
      <c r="DB1116" s="369"/>
      <c r="DC1116" s="155" t="str">
        <f t="shared" si="1097"/>
        <v>　</v>
      </c>
      <c r="DD1116" s="367"/>
      <c r="DE1116" s="374">
        <f t="shared" si="2827"/>
        <v>0</v>
      </c>
      <c r="DF1116" s="373"/>
      <c r="DG1116" s="818">
        <f t="shared" si="2834"/>
        <v>0</v>
      </c>
      <c r="DH1116" s="372"/>
      <c r="DI1116" s="267">
        <f t="shared" si="2828"/>
        <v>0</v>
      </c>
      <c r="DJ1116" s="373"/>
      <c r="DK1116" s="374">
        <f t="shared" si="2818"/>
        <v>0</v>
      </c>
      <c r="DL1116" s="373"/>
      <c r="DM1116" s="375">
        <f t="shared" si="2819"/>
        <v>0</v>
      </c>
      <c r="DN1116" s="373"/>
      <c r="DO1116" s="155">
        <f t="shared" si="2820"/>
        <v>0</v>
      </c>
      <c r="DP1116" s="372"/>
      <c r="DQ1116" s="155">
        <f t="shared" si="2821"/>
        <v>0</v>
      </c>
      <c r="DR1116" s="373"/>
      <c r="DS1116" s="155">
        <f t="shared" si="2822"/>
        <v>0</v>
      </c>
      <c r="DT1116" s="372"/>
      <c r="DU1116" s="155">
        <f t="shared" si="2823"/>
        <v>0</v>
      </c>
      <c r="DV1116" s="373"/>
      <c r="DW1116" s="4891">
        <f t="shared" si="2829"/>
        <v>0</v>
      </c>
      <c r="DX1116" s="372"/>
      <c r="DY1116" s="154">
        <f t="shared" si="2824"/>
        <v>0</v>
      </c>
      <c r="DZ1116" s="373"/>
      <c r="EA1116" s="154">
        <f t="shared" si="2830"/>
        <v>0</v>
      </c>
      <c r="EB1116" s="373"/>
      <c r="EC1116" s="269">
        <f t="shared" si="2831"/>
        <v>0</v>
      </c>
      <c r="ED1116" s="376"/>
      <c r="EE1116" s="822">
        <f t="shared" si="2832"/>
        <v>0</v>
      </c>
      <c r="EF1116" s="377"/>
      <c r="EG1116" s="273"/>
      <c r="EH1116" s="274"/>
      <c r="EI1116" s="275"/>
      <c r="EJ1116" s="276"/>
      <c r="EK1116" s="275"/>
      <c r="EL1116" s="277"/>
      <c r="EM1116" s="278" t="str">
        <f t="shared" si="2833"/>
        <v xml:space="preserve"> </v>
      </c>
      <c r="EN1116" s="372"/>
      <c r="EO1116" s="155">
        <f t="shared" si="2825"/>
        <v>0</v>
      </c>
      <c r="EP1116" s="373"/>
      <c r="ER1116" s="194"/>
      <c r="ET1116" s="154" t="str">
        <f t="shared" si="2596"/>
        <v>　</v>
      </c>
      <c r="EU1116" s="373"/>
      <c r="EV1116" s="154" t="str">
        <f t="shared" si="2597"/>
        <v>　</v>
      </c>
      <c r="EW1116" s="373"/>
      <c r="EX1116" s="154"/>
      <c r="EY1116" s="367"/>
      <c r="EZ1116" s="154"/>
      <c r="FA1116" s="367"/>
      <c r="FB1116" s="154"/>
      <c r="FC1116" s="367"/>
      <c r="FD1116" s="154"/>
      <c r="FE1116" s="367"/>
      <c r="FF1116" s="155"/>
      <c r="FG1116" s="367"/>
      <c r="FH1116" s="154"/>
      <c r="FI1116" s="367"/>
      <c r="FJ1116" s="154" t="str">
        <f t="shared" si="1662"/>
        <v>　</v>
      </c>
      <c r="FK1116" s="373"/>
      <c r="FL1116" s="155" t="str">
        <f t="shared" si="2598"/>
        <v>　</v>
      </c>
      <c r="FM1116" s="279"/>
      <c r="FN1116" s="1184"/>
      <c r="FO1116" s="280"/>
      <c r="FP1116" s="281"/>
      <c r="FQ1116" s="282"/>
      <c r="FS1116" s="281"/>
      <c r="FT1116" s="282"/>
    </row>
    <row r="1117" spans="1:176" ht="18.600000000000001" customHeight="1">
      <c r="A1117" s="228">
        <f t="shared" si="2814"/>
        <v>1107</v>
      </c>
      <c r="B1117" s="343" t="str">
        <f t="shared" si="2835"/>
        <v>　</v>
      </c>
      <c r="C1117" s="6242"/>
      <c r="D1117" s="1261"/>
      <c r="E1117" s="1262"/>
      <c r="F1117" s="1564"/>
      <c r="G1117" s="1263"/>
      <c r="H1117" s="1330"/>
      <c r="I1117" s="1264"/>
      <c r="J1117" s="1264"/>
      <c r="K1117" s="599"/>
      <c r="L1117" s="600"/>
      <c r="M1117" s="354"/>
      <c r="N1117" s="353"/>
      <c r="O1117" s="354"/>
      <c r="P1117" s="353"/>
      <c r="Q1117" s="354"/>
      <c r="R1117" s="353"/>
      <c r="S1117" s="354"/>
      <c r="T1117" s="353"/>
      <c r="U1117" s="355"/>
      <c r="V1117" s="353"/>
      <c r="W1117" s="356"/>
      <c r="X1117" s="357"/>
      <c r="Y1117" s="979"/>
      <c r="Z1117" s="979"/>
      <c r="AA1117" s="602"/>
      <c r="AB1117" s="979"/>
      <c r="AC1117" s="602"/>
      <c r="AD1117" s="361"/>
      <c r="AE1117" s="362"/>
      <c r="AF1117" s="363" t="str">
        <f t="shared" si="1081"/>
        <v>　</v>
      </c>
      <c r="AG1117" s="364"/>
      <c r="AH1117" s="364"/>
      <c r="AI1117" s="364"/>
      <c r="AJ1117" s="364"/>
      <c r="AK1117" s="364"/>
      <c r="AL1117" s="364"/>
      <c r="AM1117" s="364"/>
      <c r="AN1117" s="364"/>
      <c r="AO1117" s="364"/>
      <c r="AP1117" s="363"/>
      <c r="AQ1117" s="255"/>
      <c r="AR1117" s="255"/>
      <c r="AS1117" s="255"/>
      <c r="AT1117" s="255"/>
      <c r="AU1117" s="2843">
        <f t="shared" si="2816"/>
        <v>0</v>
      </c>
      <c r="AV1117" s="4008">
        <f t="shared" si="2817"/>
        <v>0</v>
      </c>
      <c r="AW1117" s="590" t="str">
        <f t="shared" si="2599"/>
        <v>　</v>
      </c>
      <c r="AX1117" s="369"/>
      <c r="AY1117" s="154" t="str">
        <f t="shared" si="2618"/>
        <v>　</v>
      </c>
      <c r="AZ1117" s="367"/>
      <c r="BA1117" s="154" t="str">
        <f t="shared" si="2619"/>
        <v>　</v>
      </c>
      <c r="BB1117" s="367"/>
      <c r="BC1117" s="368" t="str">
        <f t="shared" si="2600"/>
        <v>　</v>
      </c>
      <c r="BD1117" s="369"/>
      <c r="BE1117" s="4599" t="str">
        <f t="shared" si="2601"/>
        <v>　</v>
      </c>
      <c r="BF1117" s="367"/>
      <c r="BG1117" s="368" t="str">
        <f t="shared" si="2602"/>
        <v>　</v>
      </c>
      <c r="BH1117" s="367"/>
      <c r="BI1117" s="154" t="str">
        <f t="shared" si="2576"/>
        <v>　</v>
      </c>
      <c r="BJ1117" s="367"/>
      <c r="BK1117" s="154" t="str">
        <f t="shared" si="1417"/>
        <v>　</v>
      </c>
      <c r="BL1117" s="367"/>
      <c r="BM1117" s="154" t="str">
        <f t="shared" si="1418"/>
        <v>　</v>
      </c>
      <c r="BN1117" s="367"/>
      <c r="BO1117" s="155" t="str">
        <f t="shared" si="2577"/>
        <v>　</v>
      </c>
      <c r="BP1117" s="367"/>
      <c r="BQ1117" s="154" t="str">
        <f t="shared" si="2578"/>
        <v>　</v>
      </c>
      <c r="BR1117" s="369"/>
      <c r="BS1117" s="154" t="str">
        <f t="shared" si="1420"/>
        <v>　</v>
      </c>
      <c r="BT1117" s="369"/>
      <c r="BU1117" s="154" t="str">
        <f t="shared" si="1421"/>
        <v>　</v>
      </c>
      <c r="BV1117" s="369"/>
      <c r="BW1117" s="154" t="str">
        <f t="shared" si="1422"/>
        <v>　</v>
      </c>
      <c r="BX1117" s="367"/>
      <c r="BY1117" s="154" t="str">
        <f t="shared" si="1423"/>
        <v>　</v>
      </c>
      <c r="BZ1117" s="369"/>
      <c r="CA1117" s="154" t="str">
        <f t="shared" si="1424"/>
        <v>　</v>
      </c>
      <c r="CB1117" s="367"/>
      <c r="CC1117" s="154" t="str">
        <f t="shared" si="1425"/>
        <v>　</v>
      </c>
      <c r="CD1117" s="367"/>
      <c r="CE1117" s="2850" t="str">
        <f t="shared" si="2579"/>
        <v>　</v>
      </c>
      <c r="CF1117" s="2846"/>
      <c r="CG1117" s="2855" t="str">
        <f t="shared" si="2580"/>
        <v>　</v>
      </c>
      <c r="CH1117" s="2851"/>
      <c r="CI1117" s="2850" t="str">
        <f t="shared" si="1092"/>
        <v>　</v>
      </c>
      <c r="CJ1117" s="2846"/>
      <c r="CK1117" s="2850" t="str">
        <f t="shared" si="1093"/>
        <v>　</v>
      </c>
      <c r="CL1117" s="2851"/>
      <c r="CM1117" s="2850" t="str">
        <f t="shared" si="2581"/>
        <v>　</v>
      </c>
      <c r="CN1117" s="2851"/>
      <c r="CO1117" s="2855" t="str">
        <f t="shared" si="1094"/>
        <v>　</v>
      </c>
      <c r="CP1117" s="2851"/>
      <c r="CQ1117" s="2855" t="str">
        <f t="shared" si="1095"/>
        <v>　</v>
      </c>
      <c r="CR1117" s="2851"/>
      <c r="CS1117" s="2850" t="str">
        <f t="shared" si="2582"/>
        <v>　</v>
      </c>
      <c r="CT1117" s="2851"/>
      <c r="CU1117" s="2855"/>
      <c r="CV1117" s="2851"/>
      <c r="CW1117" s="2850" t="str">
        <f t="shared" si="2583"/>
        <v>　</v>
      </c>
      <c r="CX1117" s="2851"/>
      <c r="CY1117" s="2855" t="str">
        <f t="shared" si="1096"/>
        <v>　</v>
      </c>
      <c r="CZ1117" s="2851"/>
      <c r="DA1117" s="154" t="str">
        <f t="shared" si="2584"/>
        <v>　</v>
      </c>
      <c r="DB1117" s="369"/>
      <c r="DC1117" s="155" t="str">
        <f t="shared" si="1097"/>
        <v>　</v>
      </c>
      <c r="DD1117" s="367"/>
      <c r="DE1117" s="374">
        <f t="shared" si="2827"/>
        <v>0</v>
      </c>
      <c r="DF1117" s="373"/>
      <c r="DG1117" s="818">
        <f t="shared" si="2834"/>
        <v>0</v>
      </c>
      <c r="DH1117" s="372"/>
      <c r="DI1117" s="267">
        <f t="shared" si="2828"/>
        <v>0</v>
      </c>
      <c r="DJ1117" s="373"/>
      <c r="DK1117" s="374">
        <f t="shared" si="2818"/>
        <v>0</v>
      </c>
      <c r="DL1117" s="373"/>
      <c r="DM1117" s="375">
        <f t="shared" si="2819"/>
        <v>0</v>
      </c>
      <c r="DN1117" s="373"/>
      <c r="DO1117" s="155">
        <f t="shared" si="2820"/>
        <v>0</v>
      </c>
      <c r="DP1117" s="372"/>
      <c r="DQ1117" s="155">
        <f t="shared" si="2821"/>
        <v>0</v>
      </c>
      <c r="DR1117" s="373"/>
      <c r="DS1117" s="155">
        <f t="shared" si="2822"/>
        <v>0</v>
      </c>
      <c r="DT1117" s="372"/>
      <c r="DU1117" s="155">
        <f t="shared" si="2823"/>
        <v>0</v>
      </c>
      <c r="DV1117" s="373"/>
      <c r="DW1117" s="4891">
        <f t="shared" si="2829"/>
        <v>0</v>
      </c>
      <c r="DX1117" s="372"/>
      <c r="DY1117" s="154">
        <f t="shared" si="2824"/>
        <v>0</v>
      </c>
      <c r="DZ1117" s="373"/>
      <c r="EA1117" s="154">
        <f t="shared" si="2830"/>
        <v>0</v>
      </c>
      <c r="EB1117" s="373"/>
      <c r="EC1117" s="269">
        <f t="shared" si="2831"/>
        <v>0</v>
      </c>
      <c r="ED1117" s="376"/>
      <c r="EE1117" s="822">
        <f t="shared" si="2832"/>
        <v>0</v>
      </c>
      <c r="EF1117" s="377"/>
      <c r="EG1117" s="273"/>
      <c r="EH1117" s="274"/>
      <c r="EI1117" s="275"/>
      <c r="EJ1117" s="276"/>
      <c r="EK1117" s="275"/>
      <c r="EL1117" s="277"/>
      <c r="EM1117" s="278" t="str">
        <f t="shared" si="2833"/>
        <v xml:space="preserve"> </v>
      </c>
      <c r="EN1117" s="372"/>
      <c r="EO1117" s="155">
        <f t="shared" si="2825"/>
        <v>0</v>
      </c>
      <c r="EP1117" s="373"/>
      <c r="ER1117" s="194"/>
      <c r="ET1117" s="154" t="str">
        <f t="shared" si="2596"/>
        <v>　</v>
      </c>
      <c r="EU1117" s="373"/>
      <c r="EV1117" s="154" t="str">
        <f t="shared" si="2597"/>
        <v>　</v>
      </c>
      <c r="EW1117" s="373"/>
      <c r="EX1117" s="154"/>
      <c r="EY1117" s="367"/>
      <c r="EZ1117" s="154"/>
      <c r="FA1117" s="367"/>
      <c r="FB1117" s="154"/>
      <c r="FC1117" s="367"/>
      <c r="FD1117" s="154"/>
      <c r="FE1117" s="367"/>
      <c r="FF1117" s="155"/>
      <c r="FG1117" s="367"/>
      <c r="FH1117" s="154"/>
      <c r="FI1117" s="367"/>
      <c r="FJ1117" s="154" t="str">
        <f t="shared" si="1662"/>
        <v>　</v>
      </c>
      <c r="FK1117" s="373"/>
      <c r="FL1117" s="155" t="str">
        <f t="shared" si="2598"/>
        <v>　</v>
      </c>
      <c r="FM1117" s="279"/>
      <c r="FN1117" s="1184"/>
      <c r="FO1117" s="280"/>
      <c r="FP1117" s="281"/>
      <c r="FQ1117" s="282"/>
      <c r="FS1117" s="281"/>
      <c r="FT1117" s="282"/>
    </row>
    <row r="1118" spans="1:176" ht="18.600000000000001" customHeight="1">
      <c r="A1118" s="228">
        <f t="shared" si="2814"/>
        <v>1108</v>
      </c>
      <c r="B1118" s="343" t="str">
        <f t="shared" si="2835"/>
        <v>　</v>
      </c>
      <c r="C1118" s="6242"/>
      <c r="D1118" s="1261"/>
      <c r="E1118" s="1262"/>
      <c r="F1118" s="1564"/>
      <c r="G1118" s="1263"/>
      <c r="H1118" s="1330"/>
      <c r="I1118" s="1264"/>
      <c r="J1118" s="1264"/>
      <c r="K1118" s="599"/>
      <c r="L1118" s="600"/>
      <c r="M1118" s="354"/>
      <c r="N1118" s="353"/>
      <c r="O1118" s="354"/>
      <c r="P1118" s="353"/>
      <c r="Q1118" s="354"/>
      <c r="R1118" s="353"/>
      <c r="S1118" s="354"/>
      <c r="T1118" s="353"/>
      <c r="U1118" s="355"/>
      <c r="V1118" s="353"/>
      <c r="W1118" s="356"/>
      <c r="X1118" s="357"/>
      <c r="Y1118" s="979"/>
      <c r="Z1118" s="979"/>
      <c r="AA1118" s="602"/>
      <c r="AB1118" s="979"/>
      <c r="AC1118" s="602"/>
      <c r="AD1118" s="361"/>
      <c r="AE1118" s="362"/>
      <c r="AF1118" s="363" t="str">
        <f t="shared" si="1081"/>
        <v>　</v>
      </c>
      <c r="AG1118" s="364"/>
      <c r="AH1118" s="364"/>
      <c r="AI1118" s="364"/>
      <c r="AJ1118" s="364"/>
      <c r="AK1118" s="364"/>
      <c r="AL1118" s="364"/>
      <c r="AM1118" s="364"/>
      <c r="AN1118" s="364"/>
      <c r="AO1118" s="364"/>
      <c r="AP1118" s="363"/>
      <c r="AQ1118" s="255"/>
      <c r="AR1118" s="255"/>
      <c r="AS1118" s="255"/>
      <c r="AT1118" s="255"/>
      <c r="AU1118" s="2843">
        <f t="shared" si="2816"/>
        <v>0</v>
      </c>
      <c r="AV1118" s="4008">
        <f t="shared" si="2817"/>
        <v>0</v>
      </c>
      <c r="AW1118" s="590" t="str">
        <f t="shared" si="2599"/>
        <v>　</v>
      </c>
      <c r="AX1118" s="369"/>
      <c r="AY1118" s="154" t="str">
        <f t="shared" si="2618"/>
        <v>　</v>
      </c>
      <c r="AZ1118" s="367"/>
      <c r="BA1118" s="154" t="str">
        <f t="shared" si="2619"/>
        <v>　</v>
      </c>
      <c r="BB1118" s="367"/>
      <c r="BC1118" s="368" t="str">
        <f t="shared" si="2600"/>
        <v>　</v>
      </c>
      <c r="BD1118" s="369"/>
      <c r="BE1118" s="4599" t="str">
        <f t="shared" si="2601"/>
        <v>　</v>
      </c>
      <c r="BF1118" s="367"/>
      <c r="BG1118" s="368" t="str">
        <f t="shared" si="2602"/>
        <v>　</v>
      </c>
      <c r="BH1118" s="367"/>
      <c r="BI1118" s="154" t="str">
        <f t="shared" si="2576"/>
        <v>　</v>
      </c>
      <c r="BJ1118" s="367"/>
      <c r="BK1118" s="154" t="str">
        <f t="shared" si="1417"/>
        <v>　</v>
      </c>
      <c r="BL1118" s="367"/>
      <c r="BM1118" s="154" t="str">
        <f t="shared" si="1418"/>
        <v>　</v>
      </c>
      <c r="BN1118" s="367"/>
      <c r="BO1118" s="155" t="str">
        <f t="shared" si="2577"/>
        <v>　</v>
      </c>
      <c r="BP1118" s="367"/>
      <c r="BQ1118" s="154" t="str">
        <f t="shared" si="2578"/>
        <v>　</v>
      </c>
      <c r="BR1118" s="369"/>
      <c r="BS1118" s="154" t="str">
        <f t="shared" si="1420"/>
        <v>　</v>
      </c>
      <c r="BT1118" s="369"/>
      <c r="BU1118" s="154" t="str">
        <f t="shared" si="1421"/>
        <v>　</v>
      </c>
      <c r="BV1118" s="369"/>
      <c r="BW1118" s="154" t="str">
        <f t="shared" si="1422"/>
        <v>　</v>
      </c>
      <c r="BX1118" s="367"/>
      <c r="BY1118" s="154" t="str">
        <f t="shared" si="1423"/>
        <v>　</v>
      </c>
      <c r="BZ1118" s="369"/>
      <c r="CA1118" s="154" t="str">
        <f t="shared" si="1424"/>
        <v>　</v>
      </c>
      <c r="CB1118" s="367"/>
      <c r="CC1118" s="154" t="str">
        <f t="shared" si="1425"/>
        <v>　</v>
      </c>
      <c r="CD1118" s="367"/>
      <c r="CE1118" s="2850" t="str">
        <f t="shared" si="2579"/>
        <v>　</v>
      </c>
      <c r="CF1118" s="2846"/>
      <c r="CG1118" s="2855" t="str">
        <f t="shared" si="2580"/>
        <v>　</v>
      </c>
      <c r="CH1118" s="2851"/>
      <c r="CI1118" s="2850" t="str">
        <f t="shared" si="1092"/>
        <v>　</v>
      </c>
      <c r="CJ1118" s="2846"/>
      <c r="CK1118" s="2850" t="str">
        <f t="shared" si="1093"/>
        <v>　</v>
      </c>
      <c r="CL1118" s="2851"/>
      <c r="CM1118" s="2850" t="str">
        <f t="shared" si="2581"/>
        <v>　</v>
      </c>
      <c r="CN1118" s="2851"/>
      <c r="CO1118" s="2855" t="str">
        <f t="shared" si="1094"/>
        <v>　</v>
      </c>
      <c r="CP1118" s="2851"/>
      <c r="CQ1118" s="2855" t="str">
        <f t="shared" si="1095"/>
        <v>　</v>
      </c>
      <c r="CR1118" s="2851"/>
      <c r="CS1118" s="2850" t="str">
        <f t="shared" si="2582"/>
        <v>　</v>
      </c>
      <c r="CT1118" s="2851"/>
      <c r="CU1118" s="2855"/>
      <c r="CV1118" s="2851"/>
      <c r="CW1118" s="2850" t="str">
        <f t="shared" si="2583"/>
        <v>　</v>
      </c>
      <c r="CX1118" s="2851"/>
      <c r="CY1118" s="2855" t="str">
        <f t="shared" si="1096"/>
        <v>　</v>
      </c>
      <c r="CZ1118" s="2851"/>
      <c r="DA1118" s="154" t="str">
        <f t="shared" si="2584"/>
        <v>　</v>
      </c>
      <c r="DB1118" s="369"/>
      <c r="DC1118" s="155" t="str">
        <f t="shared" si="1097"/>
        <v>　</v>
      </c>
      <c r="DD1118" s="367"/>
      <c r="DE1118" s="374">
        <f t="shared" si="2827"/>
        <v>0</v>
      </c>
      <c r="DF1118" s="373"/>
      <c r="DG1118" s="818">
        <f t="shared" si="2834"/>
        <v>0</v>
      </c>
      <c r="DH1118" s="372"/>
      <c r="DI1118" s="267">
        <f t="shared" si="2828"/>
        <v>0</v>
      </c>
      <c r="DJ1118" s="373"/>
      <c r="DK1118" s="374">
        <f t="shared" si="2818"/>
        <v>0</v>
      </c>
      <c r="DL1118" s="373"/>
      <c r="DM1118" s="375">
        <f t="shared" si="2819"/>
        <v>0</v>
      </c>
      <c r="DN1118" s="373"/>
      <c r="DO1118" s="155">
        <f t="shared" si="2820"/>
        <v>0</v>
      </c>
      <c r="DP1118" s="372"/>
      <c r="DQ1118" s="155">
        <f t="shared" si="2821"/>
        <v>0</v>
      </c>
      <c r="DR1118" s="373"/>
      <c r="DS1118" s="155">
        <f t="shared" si="2822"/>
        <v>0</v>
      </c>
      <c r="DT1118" s="372"/>
      <c r="DU1118" s="155">
        <f t="shared" si="2823"/>
        <v>0</v>
      </c>
      <c r="DV1118" s="373"/>
      <c r="DW1118" s="4891">
        <f t="shared" si="2829"/>
        <v>0</v>
      </c>
      <c r="DX1118" s="372"/>
      <c r="DY1118" s="154">
        <f t="shared" si="2824"/>
        <v>0</v>
      </c>
      <c r="DZ1118" s="373"/>
      <c r="EA1118" s="154">
        <f t="shared" si="2830"/>
        <v>0</v>
      </c>
      <c r="EB1118" s="373"/>
      <c r="EC1118" s="269">
        <f t="shared" si="2831"/>
        <v>0</v>
      </c>
      <c r="ED1118" s="376"/>
      <c r="EE1118" s="822">
        <f t="shared" si="2832"/>
        <v>0</v>
      </c>
      <c r="EF1118" s="377"/>
      <c r="EG1118" s="273"/>
      <c r="EH1118" s="274"/>
      <c r="EI1118" s="275"/>
      <c r="EJ1118" s="276"/>
      <c r="EK1118" s="275"/>
      <c r="EL1118" s="277"/>
      <c r="EM1118" s="278" t="str">
        <f t="shared" si="2833"/>
        <v xml:space="preserve"> </v>
      </c>
      <c r="EN1118" s="372"/>
      <c r="EO1118" s="155">
        <f t="shared" si="2825"/>
        <v>0</v>
      </c>
      <c r="EP1118" s="373"/>
      <c r="ER1118" s="194"/>
      <c r="ET1118" s="154" t="str">
        <f t="shared" si="2596"/>
        <v>　</v>
      </c>
      <c r="EU1118" s="373"/>
      <c r="EV1118" s="154" t="str">
        <f t="shared" si="2597"/>
        <v>　</v>
      </c>
      <c r="EW1118" s="373"/>
      <c r="EX1118" s="154"/>
      <c r="EY1118" s="367"/>
      <c r="EZ1118" s="154"/>
      <c r="FA1118" s="367"/>
      <c r="FB1118" s="154"/>
      <c r="FC1118" s="367"/>
      <c r="FD1118" s="154"/>
      <c r="FE1118" s="367"/>
      <c r="FF1118" s="155"/>
      <c r="FG1118" s="367"/>
      <c r="FH1118" s="154"/>
      <c r="FI1118" s="367"/>
      <c r="FJ1118" s="154" t="str">
        <f t="shared" si="1662"/>
        <v>　</v>
      </c>
      <c r="FK1118" s="373"/>
      <c r="FL1118" s="155" t="str">
        <f t="shared" si="2598"/>
        <v>　</v>
      </c>
      <c r="FM1118" s="279"/>
      <c r="FN1118" s="1184"/>
      <c r="FO1118" s="280"/>
      <c r="FP1118" s="281"/>
      <c r="FQ1118" s="282"/>
      <c r="FS1118" s="281"/>
      <c r="FT1118" s="282"/>
    </row>
    <row r="1119" spans="1:176" ht="18.600000000000001" customHeight="1">
      <c r="A1119" s="228">
        <f t="shared" si="2814"/>
        <v>1109</v>
      </c>
      <c r="B1119" s="343" t="str">
        <f t="shared" si="2835"/>
        <v>　</v>
      </c>
      <c r="C1119" s="6242"/>
      <c r="D1119" s="1261"/>
      <c r="E1119" s="1262"/>
      <c r="F1119" s="1564"/>
      <c r="G1119" s="1263"/>
      <c r="H1119" s="1330"/>
      <c r="I1119" s="1264"/>
      <c r="J1119" s="1264"/>
      <c r="K1119" s="599"/>
      <c r="L1119" s="6249"/>
      <c r="M1119" s="354"/>
      <c r="N1119" s="6251"/>
      <c r="O1119" s="354"/>
      <c r="P1119" s="6251"/>
      <c r="Q1119" s="354"/>
      <c r="R1119" s="6251"/>
      <c r="S1119" s="354"/>
      <c r="T1119" s="6251"/>
      <c r="U1119" s="355"/>
      <c r="V1119" s="6251"/>
      <c r="W1119" s="356"/>
      <c r="X1119" s="6254"/>
      <c r="Y1119" s="7547"/>
      <c r="Z1119" s="7547"/>
      <c r="AA1119" s="6257"/>
      <c r="AB1119" s="7547"/>
      <c r="AC1119" s="6257"/>
      <c r="AD1119" s="6258"/>
      <c r="AE1119" s="6259"/>
      <c r="AF1119" s="363" t="str">
        <f t="shared" si="1081"/>
        <v>　</v>
      </c>
      <c r="AG1119" s="6260"/>
      <c r="AH1119" s="6260"/>
      <c r="AI1119" s="6260"/>
      <c r="AJ1119" s="6260"/>
      <c r="AK1119" s="6260"/>
      <c r="AL1119" s="6260"/>
      <c r="AM1119" s="6260"/>
      <c r="AN1119" s="6260"/>
      <c r="AO1119" s="6260"/>
      <c r="AP1119" s="6261"/>
      <c r="AQ1119" s="6260"/>
      <c r="AR1119" s="6260"/>
      <c r="AS1119" s="6260"/>
      <c r="AT1119" s="6260"/>
      <c r="AU1119" s="2843">
        <f t="shared" ref="AU1119:AU1135" si="2836">IF(AI1119="付属済",0,IF(AI1119=1,AI1119+AP1119,0))</f>
        <v>0</v>
      </c>
      <c r="AV1119" s="4008">
        <f t="shared" ref="AV1119:AV1135" si="2837">IF(AE1119=0,0,(AR1119*1)+(AS1119*100))</f>
        <v>0</v>
      </c>
      <c r="AW1119" s="6262" t="str">
        <f t="shared" si="2599"/>
        <v>　</v>
      </c>
      <c r="AX1119" s="6263"/>
      <c r="AY1119" s="6264" t="str">
        <f t="shared" si="2618"/>
        <v>　</v>
      </c>
      <c r="AZ1119" s="6265"/>
      <c r="BA1119" s="6264" t="str">
        <f t="shared" si="2619"/>
        <v>　</v>
      </c>
      <c r="BB1119" s="6265"/>
      <c r="BC1119" s="6262" t="str">
        <f t="shared" si="2600"/>
        <v>　</v>
      </c>
      <c r="BD1119" s="6263"/>
      <c r="BE1119" s="4599" t="str">
        <f t="shared" si="2601"/>
        <v>　</v>
      </c>
      <c r="BF1119" s="6265"/>
      <c r="BG1119" s="6262" t="str">
        <f t="shared" si="2602"/>
        <v>　</v>
      </c>
      <c r="BH1119" s="6265"/>
      <c r="BI1119" s="6264" t="str">
        <f t="shared" si="2576"/>
        <v>　</v>
      </c>
      <c r="BJ1119" s="6265"/>
      <c r="BK1119" s="6264" t="str">
        <f t="shared" si="1417"/>
        <v>　</v>
      </c>
      <c r="BL1119" s="6265"/>
      <c r="BM1119" s="6264" t="str">
        <f t="shared" si="1418"/>
        <v>　</v>
      </c>
      <c r="BN1119" s="6265"/>
      <c r="BO1119" s="6266" t="str">
        <f t="shared" si="2577"/>
        <v>　</v>
      </c>
      <c r="BP1119" s="6265"/>
      <c r="BQ1119" s="6264" t="str">
        <f t="shared" si="2578"/>
        <v>　</v>
      </c>
      <c r="BR1119" s="6263"/>
      <c r="BS1119" s="6264" t="str">
        <f t="shared" si="1420"/>
        <v>　</v>
      </c>
      <c r="BT1119" s="6263"/>
      <c r="BU1119" s="6264" t="str">
        <f t="shared" si="1421"/>
        <v>　</v>
      </c>
      <c r="BV1119" s="6263"/>
      <c r="BW1119" s="6264" t="str">
        <f t="shared" si="1422"/>
        <v>　</v>
      </c>
      <c r="BX1119" s="6265"/>
      <c r="BY1119" s="6264" t="str">
        <f t="shared" si="1423"/>
        <v>　</v>
      </c>
      <c r="BZ1119" s="6263"/>
      <c r="CA1119" s="6264" t="str">
        <f t="shared" si="1424"/>
        <v>　</v>
      </c>
      <c r="CB1119" s="6265"/>
      <c r="CC1119" s="6264" t="str">
        <f t="shared" si="1425"/>
        <v>　</v>
      </c>
      <c r="CD1119" s="6265"/>
      <c r="CE1119" s="2850" t="str">
        <f t="shared" si="2579"/>
        <v>　</v>
      </c>
      <c r="CF1119" s="2846"/>
      <c r="CG1119" s="2855" t="str">
        <f t="shared" si="2580"/>
        <v>　</v>
      </c>
      <c r="CH1119" s="2851"/>
      <c r="CI1119" s="2850" t="str">
        <f t="shared" si="1092"/>
        <v>　</v>
      </c>
      <c r="CJ1119" s="2846"/>
      <c r="CK1119" s="2850" t="str">
        <f t="shared" si="1093"/>
        <v>　</v>
      </c>
      <c r="CL1119" s="2851"/>
      <c r="CM1119" s="2850" t="str">
        <f t="shared" si="2581"/>
        <v>　</v>
      </c>
      <c r="CN1119" s="2851"/>
      <c r="CO1119" s="2855" t="str">
        <f t="shared" si="1094"/>
        <v>　</v>
      </c>
      <c r="CP1119" s="2851"/>
      <c r="CQ1119" s="2855" t="str">
        <f t="shared" si="1095"/>
        <v>　</v>
      </c>
      <c r="CR1119" s="2851"/>
      <c r="CS1119" s="2850" t="str">
        <f t="shared" si="2582"/>
        <v>　</v>
      </c>
      <c r="CT1119" s="2851"/>
      <c r="CU1119" s="2855"/>
      <c r="CV1119" s="2851"/>
      <c r="CW1119" s="2850" t="str">
        <f t="shared" si="2583"/>
        <v>　</v>
      </c>
      <c r="CX1119" s="2851"/>
      <c r="CY1119" s="2855" t="str">
        <f t="shared" si="1096"/>
        <v>　</v>
      </c>
      <c r="CZ1119" s="2851"/>
      <c r="DA1119" s="6264" t="str">
        <f t="shared" si="2584"/>
        <v>　</v>
      </c>
      <c r="DB1119" s="6263"/>
      <c r="DC1119" s="6266" t="str">
        <f t="shared" si="1097"/>
        <v>　</v>
      </c>
      <c r="DD1119" s="6265"/>
      <c r="DE1119" s="374">
        <f t="shared" si="2827"/>
        <v>0</v>
      </c>
      <c r="DF1119" s="6268"/>
      <c r="DG1119" s="818">
        <f t="shared" si="2834"/>
        <v>0</v>
      </c>
      <c r="DH1119" s="6269"/>
      <c r="DI1119" s="6264">
        <f t="shared" si="2828"/>
        <v>0</v>
      </c>
      <c r="DJ1119" s="6268"/>
      <c r="DK1119" s="6267">
        <f t="shared" ref="DK1119:DK1135" si="2838">IF(AU1119=2,1,0)</f>
        <v>0</v>
      </c>
      <c r="DL1119" s="6268"/>
      <c r="DM1119" s="6267">
        <f t="shared" ref="DM1119:DM1135" si="2839">IF(AU1119=1,1,0)</f>
        <v>0</v>
      </c>
      <c r="DN1119" s="6268"/>
      <c r="DO1119" s="6266">
        <f t="shared" ref="DO1119:DO1135" si="2840">IF(AJ1119=1,1,0)</f>
        <v>0</v>
      </c>
      <c r="DP1119" s="6269"/>
      <c r="DQ1119" s="6266">
        <f t="shared" ref="DQ1119:DQ1135" si="2841">IF(AK1119=1,1,0)</f>
        <v>0</v>
      </c>
      <c r="DR1119" s="6268"/>
      <c r="DS1119" s="6266">
        <f t="shared" ref="DS1119:DS1135" si="2842">IF(AL1119=1,1,0)</f>
        <v>0</v>
      </c>
      <c r="DT1119" s="6269"/>
      <c r="DU1119" s="6266">
        <f t="shared" ref="DU1119:DU1135" si="2843">IF(AM1119=1,1,0)</f>
        <v>0</v>
      </c>
      <c r="DV1119" s="6268"/>
      <c r="DW1119" s="4891">
        <f t="shared" si="2829"/>
        <v>0</v>
      </c>
      <c r="DX1119" s="6269"/>
      <c r="DY1119" s="6264">
        <f t="shared" ref="DY1119:DY1135" si="2844">IF(AO1119=1,1,0)</f>
        <v>0</v>
      </c>
      <c r="DZ1119" s="6268"/>
      <c r="EA1119" s="6264">
        <f t="shared" si="2830"/>
        <v>0</v>
      </c>
      <c r="EB1119" s="6268"/>
      <c r="EC1119" s="820">
        <f t="shared" si="2831"/>
        <v>0</v>
      </c>
      <c r="ED1119" s="6270"/>
      <c r="EE1119" s="822">
        <f t="shared" si="2832"/>
        <v>0</v>
      </c>
      <c r="EF1119" s="6271"/>
      <c r="EG1119" s="273"/>
      <c r="EH1119" s="274"/>
      <c r="EI1119" s="275"/>
      <c r="EJ1119" s="276"/>
      <c r="EK1119" s="275"/>
      <c r="EL1119" s="277"/>
      <c r="EM1119" s="829" t="str">
        <f t="shared" si="2833"/>
        <v xml:space="preserve"> </v>
      </c>
      <c r="EN1119" s="6269"/>
      <c r="EO1119" s="6266">
        <f t="shared" ref="EO1119:EO1135" si="2845">IF(AT1119=1,1,0)</f>
        <v>0</v>
      </c>
      <c r="EP1119" s="6268"/>
      <c r="ER1119" s="6272"/>
      <c r="ET1119" s="154" t="str">
        <f t="shared" si="2596"/>
        <v>　</v>
      </c>
      <c r="EU1119" s="2857"/>
      <c r="EV1119" s="6264" t="str">
        <f t="shared" si="2597"/>
        <v>　</v>
      </c>
      <c r="EW1119" s="6268"/>
      <c r="EX1119" s="6264"/>
      <c r="EY1119" s="6265"/>
      <c r="EZ1119" s="6264"/>
      <c r="FA1119" s="6265"/>
      <c r="FB1119" s="6264"/>
      <c r="FC1119" s="6265"/>
      <c r="FD1119" s="6264"/>
      <c r="FE1119" s="6265"/>
      <c r="FF1119" s="6266"/>
      <c r="FG1119" s="6265"/>
      <c r="FH1119" s="6264"/>
      <c r="FI1119" s="6265"/>
      <c r="FJ1119" s="154" t="str">
        <f t="shared" si="1662"/>
        <v>　</v>
      </c>
      <c r="FK1119" s="6268"/>
      <c r="FL1119" s="155" t="str">
        <f t="shared" si="2598"/>
        <v>　</v>
      </c>
      <c r="FM1119" s="6263"/>
      <c r="FN1119" s="6264"/>
      <c r="FO1119" s="6265"/>
      <c r="FP1119" s="6264"/>
      <c r="FQ1119" s="6265"/>
      <c r="FS1119" s="6264"/>
      <c r="FT1119" s="6265"/>
    </row>
    <row r="1120" spans="1:176" ht="18.600000000000001" customHeight="1">
      <c r="A1120" s="228">
        <f t="shared" si="2814"/>
        <v>1110</v>
      </c>
      <c r="B1120" s="343" t="str">
        <f t="shared" si="2835"/>
        <v>　</v>
      </c>
      <c r="C1120" s="6242"/>
      <c r="D1120" s="1261"/>
      <c r="E1120" s="1262"/>
      <c r="F1120" s="1564"/>
      <c r="G1120" s="1263"/>
      <c r="H1120" s="1330"/>
      <c r="I1120" s="1264"/>
      <c r="J1120" s="1264"/>
      <c r="K1120" s="599"/>
      <c r="L1120" s="600"/>
      <c r="M1120" s="354"/>
      <c r="N1120" s="5637"/>
      <c r="O1120" s="354"/>
      <c r="P1120" s="5637"/>
      <c r="Q1120" s="354"/>
      <c r="R1120" s="5637"/>
      <c r="S1120" s="354"/>
      <c r="T1120" s="5637"/>
      <c r="U1120" s="355"/>
      <c r="V1120" s="5637"/>
      <c r="W1120" s="356"/>
      <c r="X1120" s="357"/>
      <c r="Y1120" s="979"/>
      <c r="Z1120" s="979"/>
      <c r="AA1120" s="602"/>
      <c r="AB1120" s="979"/>
      <c r="AC1120" s="251"/>
      <c r="AD1120" s="361"/>
      <c r="AE1120" s="362"/>
      <c r="AF1120" s="363" t="str">
        <f t="shared" si="1081"/>
        <v>　</v>
      </c>
      <c r="AG1120" s="364"/>
      <c r="AH1120" s="364"/>
      <c r="AI1120" s="364"/>
      <c r="AJ1120" s="364"/>
      <c r="AK1120" s="364"/>
      <c r="AL1120" s="364"/>
      <c r="AM1120" s="364"/>
      <c r="AN1120" s="364"/>
      <c r="AO1120" s="364"/>
      <c r="AP1120" s="363"/>
      <c r="AQ1120" s="255"/>
      <c r="AR1120" s="255"/>
      <c r="AS1120" s="255"/>
      <c r="AT1120" s="255"/>
      <c r="AU1120" s="2843">
        <f t="shared" si="2836"/>
        <v>0</v>
      </c>
      <c r="AV1120" s="4008">
        <f t="shared" si="2837"/>
        <v>0</v>
      </c>
      <c r="AW1120" s="590" t="str">
        <f t="shared" si="2599"/>
        <v>　</v>
      </c>
      <c r="AX1120" s="4598"/>
      <c r="AY1120" s="154" t="str">
        <f t="shared" si="2618"/>
        <v>　</v>
      </c>
      <c r="AZ1120" s="4600"/>
      <c r="BA1120" s="154" t="str">
        <f t="shared" si="2619"/>
        <v>　</v>
      </c>
      <c r="BB1120" s="4600"/>
      <c r="BC1120" s="4597" t="str">
        <f t="shared" si="2600"/>
        <v>　</v>
      </c>
      <c r="BD1120" s="4598"/>
      <c r="BE1120" s="4599" t="str">
        <f t="shared" si="2601"/>
        <v>　</v>
      </c>
      <c r="BF1120" s="4600"/>
      <c r="BG1120" s="368" t="str">
        <f t="shared" si="2602"/>
        <v>　</v>
      </c>
      <c r="BH1120" s="4600"/>
      <c r="BI1120" s="154" t="str">
        <f t="shared" si="2576"/>
        <v>　</v>
      </c>
      <c r="BJ1120" s="4600"/>
      <c r="BK1120" s="4075" t="str">
        <f t="shared" si="1417"/>
        <v>　</v>
      </c>
      <c r="BL1120" s="4093"/>
      <c r="BM1120" s="4075" t="str">
        <f t="shared" si="1418"/>
        <v>　</v>
      </c>
      <c r="BN1120" s="4093"/>
      <c r="BO1120" s="4094" t="str">
        <f t="shared" si="2577"/>
        <v>　</v>
      </c>
      <c r="BP1120" s="4093"/>
      <c r="BQ1120" s="4602" t="str">
        <f t="shared" si="2578"/>
        <v>　</v>
      </c>
      <c r="BR1120" s="4598"/>
      <c r="BS1120" s="4602" t="str">
        <f t="shared" si="1420"/>
        <v>　</v>
      </c>
      <c r="BT1120" s="4598"/>
      <c r="BU1120" s="4602" t="str">
        <f t="shared" si="1421"/>
        <v>　</v>
      </c>
      <c r="BV1120" s="4598"/>
      <c r="BW1120" s="4602" t="str">
        <f t="shared" si="1422"/>
        <v>　</v>
      </c>
      <c r="BX1120" s="4600"/>
      <c r="BY1120" s="4602" t="str">
        <f t="shared" si="1423"/>
        <v>　</v>
      </c>
      <c r="BZ1120" s="4598"/>
      <c r="CA1120" s="4602" t="str">
        <f t="shared" si="1424"/>
        <v>　</v>
      </c>
      <c r="CB1120" s="4600"/>
      <c r="CC1120" s="4602" t="str">
        <f t="shared" si="1425"/>
        <v>　</v>
      </c>
      <c r="CD1120" s="4600"/>
      <c r="CE1120" s="2850" t="str">
        <f t="shared" si="2579"/>
        <v>　</v>
      </c>
      <c r="CF1120" s="2846"/>
      <c r="CG1120" s="2855" t="str">
        <f t="shared" si="2580"/>
        <v>　</v>
      </c>
      <c r="CH1120" s="2851"/>
      <c r="CI1120" s="2850" t="str">
        <f t="shared" si="1092"/>
        <v>　</v>
      </c>
      <c r="CJ1120" s="2846"/>
      <c r="CK1120" s="2850" t="str">
        <f t="shared" si="1093"/>
        <v>　</v>
      </c>
      <c r="CL1120" s="2851"/>
      <c r="CM1120" s="2850" t="str">
        <f t="shared" si="2581"/>
        <v>　</v>
      </c>
      <c r="CN1120" s="2851"/>
      <c r="CO1120" s="2855" t="str">
        <f t="shared" si="1094"/>
        <v>　</v>
      </c>
      <c r="CP1120" s="2851"/>
      <c r="CQ1120" s="2855" t="str">
        <f t="shared" si="1095"/>
        <v>　</v>
      </c>
      <c r="CR1120" s="2851"/>
      <c r="CS1120" s="2850" t="str">
        <f t="shared" si="2582"/>
        <v>　</v>
      </c>
      <c r="CT1120" s="2851"/>
      <c r="CU1120" s="2855"/>
      <c r="CV1120" s="2851"/>
      <c r="CW1120" s="2850" t="str">
        <f t="shared" si="2583"/>
        <v>　</v>
      </c>
      <c r="CX1120" s="2851"/>
      <c r="CY1120" s="2855" t="str">
        <f t="shared" si="1096"/>
        <v>　</v>
      </c>
      <c r="CZ1120" s="2851"/>
      <c r="DA1120" s="2850" t="str">
        <f t="shared" si="2584"/>
        <v>　</v>
      </c>
      <c r="DB1120" s="2846"/>
      <c r="DC1120" s="2855" t="str">
        <f t="shared" si="1097"/>
        <v>　</v>
      </c>
      <c r="DD1120" s="2851"/>
      <c r="DE1120" s="374">
        <f t="shared" si="2827"/>
        <v>0</v>
      </c>
      <c r="DF1120" s="2857"/>
      <c r="DG1120" s="818">
        <f t="shared" si="2834"/>
        <v>0</v>
      </c>
      <c r="DH1120" s="2858"/>
      <c r="DI1120" s="2850">
        <f t="shared" si="2828"/>
        <v>0</v>
      </c>
      <c r="DJ1120" s="2857"/>
      <c r="DK1120" s="2856">
        <f t="shared" si="2838"/>
        <v>0</v>
      </c>
      <c r="DL1120" s="2857"/>
      <c r="DM1120" s="2856">
        <f t="shared" si="2839"/>
        <v>0</v>
      </c>
      <c r="DN1120" s="2857"/>
      <c r="DO1120" s="2855">
        <f t="shared" si="2840"/>
        <v>0</v>
      </c>
      <c r="DP1120" s="2858"/>
      <c r="DQ1120" s="2855">
        <f t="shared" si="2841"/>
        <v>0</v>
      </c>
      <c r="DR1120" s="2857"/>
      <c r="DS1120" s="2855">
        <f t="shared" si="2842"/>
        <v>0</v>
      </c>
      <c r="DT1120" s="2858"/>
      <c r="DU1120" s="2855">
        <f t="shared" si="2843"/>
        <v>0</v>
      </c>
      <c r="DV1120" s="2857"/>
      <c r="DW1120" s="4891">
        <f t="shared" si="2829"/>
        <v>0</v>
      </c>
      <c r="DX1120" s="4892"/>
      <c r="DY1120" s="4668">
        <f t="shared" si="2844"/>
        <v>0</v>
      </c>
      <c r="DZ1120" s="4682"/>
      <c r="EA1120" s="4668">
        <f t="shared" si="2830"/>
        <v>0</v>
      </c>
      <c r="EB1120" s="4682"/>
      <c r="EC1120" s="820">
        <f t="shared" si="2831"/>
        <v>0</v>
      </c>
      <c r="ED1120" s="4964"/>
      <c r="EE1120" s="822">
        <f t="shared" si="2832"/>
        <v>0</v>
      </c>
      <c r="EF1120" s="4930"/>
      <c r="EG1120" s="273"/>
      <c r="EH1120" s="274"/>
      <c r="EI1120" s="275"/>
      <c r="EJ1120" s="276"/>
      <c r="EK1120" s="275"/>
      <c r="EL1120" s="277"/>
      <c r="EM1120" s="829" t="str">
        <f t="shared" si="2833"/>
        <v xml:space="preserve"> </v>
      </c>
      <c r="EN1120" s="4892"/>
      <c r="EO1120" s="4893">
        <f t="shared" si="2845"/>
        <v>0</v>
      </c>
      <c r="EP1120" s="4682"/>
      <c r="ER1120" s="194"/>
      <c r="ET1120" s="2850" t="str">
        <f t="shared" si="2596"/>
        <v>　</v>
      </c>
      <c r="EU1120" s="2857"/>
      <c r="EV1120" s="2850" t="str">
        <f t="shared" si="2597"/>
        <v>　</v>
      </c>
      <c r="EW1120" s="2857"/>
      <c r="EX1120" s="2850"/>
      <c r="EY1120" s="2851"/>
      <c r="EZ1120" s="2850"/>
      <c r="FA1120" s="2851"/>
      <c r="FB1120" s="2850"/>
      <c r="FC1120" s="2851"/>
      <c r="FD1120" s="2850"/>
      <c r="FE1120" s="2851"/>
      <c r="FF1120" s="2855"/>
      <c r="FG1120" s="2851"/>
      <c r="FH1120" s="2850"/>
      <c r="FI1120" s="2851"/>
      <c r="FJ1120" s="154" t="str">
        <f t="shared" si="1662"/>
        <v>　</v>
      </c>
      <c r="FK1120" s="2857"/>
      <c r="FL1120" s="155" t="str">
        <f t="shared" si="2598"/>
        <v>　</v>
      </c>
      <c r="FM1120" s="2846"/>
      <c r="FN1120" s="2850"/>
      <c r="FO1120" s="2851"/>
      <c r="FP1120" s="2850"/>
      <c r="FQ1120" s="2851"/>
      <c r="FS1120" s="281"/>
      <c r="FT1120" s="282"/>
    </row>
    <row r="1121" spans="1:176" ht="18.600000000000001" customHeight="1">
      <c r="A1121" s="228">
        <f t="shared" si="2814"/>
        <v>1111</v>
      </c>
      <c r="B1121" s="343" t="str">
        <f t="shared" si="2835"/>
        <v>　</v>
      </c>
      <c r="C1121" s="6242"/>
      <c r="D1121" s="1261"/>
      <c r="E1121" s="1262"/>
      <c r="F1121" s="1564"/>
      <c r="G1121" s="1263"/>
      <c r="H1121" s="1330"/>
      <c r="I1121" s="1264"/>
      <c r="J1121" s="1264"/>
      <c r="K1121" s="599"/>
      <c r="L1121" s="6274"/>
      <c r="M1121" s="354"/>
      <c r="N1121" s="6276"/>
      <c r="O1121" s="354"/>
      <c r="P1121" s="6276"/>
      <c r="Q1121" s="6250"/>
      <c r="R1121" s="6276"/>
      <c r="S1121" s="354"/>
      <c r="T1121" s="6276"/>
      <c r="U1121" s="355"/>
      <c r="V1121" s="6276"/>
      <c r="W1121" s="356"/>
      <c r="X1121" s="6279"/>
      <c r="Y1121" s="979"/>
      <c r="Z1121" s="979"/>
      <c r="AA1121" s="6280"/>
      <c r="AB1121" s="7545"/>
      <c r="AC1121" s="6280"/>
      <c r="AD1121" s="6281"/>
      <c r="AE1121" s="6282"/>
      <c r="AF1121" s="363" t="str">
        <f t="shared" si="1081"/>
        <v>　</v>
      </c>
      <c r="AG1121" s="6283"/>
      <c r="AH1121" s="6283"/>
      <c r="AI1121" s="6283"/>
      <c r="AJ1121" s="6283"/>
      <c r="AK1121" s="6283"/>
      <c r="AL1121" s="6283"/>
      <c r="AM1121" s="6283"/>
      <c r="AN1121" s="6283"/>
      <c r="AO1121" s="6283"/>
      <c r="AP1121" s="6284"/>
      <c r="AQ1121" s="6283"/>
      <c r="AR1121" s="6283"/>
      <c r="AS1121" s="6283"/>
      <c r="AT1121" s="6283"/>
      <c r="AU1121" s="2843">
        <f t="shared" si="2836"/>
        <v>0</v>
      </c>
      <c r="AV1121" s="4008">
        <f t="shared" si="2837"/>
        <v>0</v>
      </c>
      <c r="AW1121" s="590" t="str">
        <f t="shared" si="2599"/>
        <v>　</v>
      </c>
      <c r="AX1121" s="4598"/>
      <c r="AY1121" s="154" t="str">
        <f t="shared" si="2618"/>
        <v>　</v>
      </c>
      <c r="AZ1121" s="4600"/>
      <c r="BA1121" s="154" t="str">
        <f t="shared" si="2619"/>
        <v>　</v>
      </c>
      <c r="BB1121" s="4600"/>
      <c r="BC1121" s="368" t="str">
        <f t="shared" si="2600"/>
        <v>　</v>
      </c>
      <c r="BD1121" s="4598"/>
      <c r="BE1121" s="4599" t="str">
        <f t="shared" si="2601"/>
        <v>　</v>
      </c>
      <c r="BF1121" s="4600"/>
      <c r="BG1121" s="368" t="str">
        <f t="shared" si="2602"/>
        <v>　</v>
      </c>
      <c r="BH1121" s="4600"/>
      <c r="BI1121" s="154" t="str">
        <f t="shared" si="2576"/>
        <v>　</v>
      </c>
      <c r="BJ1121" s="4600"/>
      <c r="BK1121" s="4075" t="str">
        <f t="shared" si="1417"/>
        <v>　</v>
      </c>
      <c r="BL1121" s="4093"/>
      <c r="BM1121" s="4075" t="str">
        <f t="shared" si="1418"/>
        <v>　</v>
      </c>
      <c r="BN1121" s="4093"/>
      <c r="BO1121" s="4094" t="str">
        <f t="shared" si="2577"/>
        <v>　</v>
      </c>
      <c r="BP1121" s="4093"/>
      <c r="BQ1121" s="4602" t="str">
        <f t="shared" si="2578"/>
        <v>　</v>
      </c>
      <c r="BR1121" s="4598"/>
      <c r="BS1121" s="4602" t="str">
        <f t="shared" si="1420"/>
        <v>　</v>
      </c>
      <c r="BT1121" s="4598"/>
      <c r="BU1121" s="4602" t="str">
        <f t="shared" si="1421"/>
        <v>　</v>
      </c>
      <c r="BV1121" s="4598"/>
      <c r="BW1121" s="4602" t="str">
        <f t="shared" si="1422"/>
        <v>　</v>
      </c>
      <c r="BX1121" s="4600"/>
      <c r="BY1121" s="4602" t="str">
        <f t="shared" si="1423"/>
        <v>　</v>
      </c>
      <c r="BZ1121" s="4598"/>
      <c r="CA1121" s="4602" t="str">
        <f t="shared" si="1424"/>
        <v>　</v>
      </c>
      <c r="CB1121" s="4600"/>
      <c r="CC1121" s="4602" t="str">
        <f t="shared" si="1425"/>
        <v>　</v>
      </c>
      <c r="CD1121" s="4600"/>
      <c r="CE1121" s="2850" t="str">
        <f t="shared" si="2579"/>
        <v>　</v>
      </c>
      <c r="CF1121" s="2846"/>
      <c r="CG1121" s="2855" t="str">
        <f t="shared" si="2580"/>
        <v>　</v>
      </c>
      <c r="CH1121" s="2851"/>
      <c r="CI1121" s="2850" t="str">
        <f t="shared" si="1092"/>
        <v>　</v>
      </c>
      <c r="CJ1121" s="2846"/>
      <c r="CK1121" s="2850" t="str">
        <f t="shared" si="1093"/>
        <v>　</v>
      </c>
      <c r="CL1121" s="2851"/>
      <c r="CM1121" s="2850" t="str">
        <f t="shared" si="2581"/>
        <v>　</v>
      </c>
      <c r="CN1121" s="2851"/>
      <c r="CO1121" s="2855" t="str">
        <f t="shared" si="1094"/>
        <v>　</v>
      </c>
      <c r="CP1121" s="2851"/>
      <c r="CQ1121" s="2855" t="str">
        <f t="shared" si="1095"/>
        <v>　</v>
      </c>
      <c r="CR1121" s="2851"/>
      <c r="CS1121" s="2850" t="str">
        <f t="shared" si="2582"/>
        <v>　</v>
      </c>
      <c r="CT1121" s="2851"/>
      <c r="CU1121" s="2855"/>
      <c r="CV1121" s="2851"/>
      <c r="CW1121" s="2850" t="str">
        <f t="shared" si="2583"/>
        <v>　</v>
      </c>
      <c r="CX1121" s="2851"/>
      <c r="CY1121" s="2855" t="str">
        <f t="shared" si="1096"/>
        <v>　</v>
      </c>
      <c r="CZ1121" s="2851"/>
      <c r="DA1121" s="2850" t="str">
        <f t="shared" si="2584"/>
        <v>　</v>
      </c>
      <c r="DB1121" s="2846"/>
      <c r="DC1121" s="2855" t="str">
        <f t="shared" si="1097"/>
        <v>　</v>
      </c>
      <c r="DD1121" s="2851"/>
      <c r="DE1121" s="374">
        <f t="shared" si="2827"/>
        <v>0</v>
      </c>
      <c r="DF1121" s="2857"/>
      <c r="DG1121" s="818">
        <f t="shared" si="2834"/>
        <v>0</v>
      </c>
      <c r="DH1121" s="2858"/>
      <c r="DI1121" s="2850">
        <f t="shared" si="2828"/>
        <v>0</v>
      </c>
      <c r="DJ1121" s="2857"/>
      <c r="DK1121" s="2856">
        <f t="shared" si="2838"/>
        <v>0</v>
      </c>
      <c r="DL1121" s="2857"/>
      <c r="DM1121" s="2856">
        <f t="shared" si="2839"/>
        <v>0</v>
      </c>
      <c r="DN1121" s="2857"/>
      <c r="DO1121" s="2855">
        <f t="shared" si="2840"/>
        <v>0</v>
      </c>
      <c r="DP1121" s="2858"/>
      <c r="DQ1121" s="2855">
        <f t="shared" si="2841"/>
        <v>0</v>
      </c>
      <c r="DR1121" s="2857"/>
      <c r="DS1121" s="2855">
        <f t="shared" si="2842"/>
        <v>0</v>
      </c>
      <c r="DT1121" s="2858"/>
      <c r="DU1121" s="2855">
        <f t="shared" si="2843"/>
        <v>0</v>
      </c>
      <c r="DV1121" s="2857"/>
      <c r="DW1121" s="4891">
        <f t="shared" si="2829"/>
        <v>0</v>
      </c>
      <c r="DX1121" s="4892"/>
      <c r="DY1121" s="4668">
        <f t="shared" si="2844"/>
        <v>0</v>
      </c>
      <c r="DZ1121" s="4682"/>
      <c r="EA1121" s="4668">
        <f t="shared" si="2830"/>
        <v>0</v>
      </c>
      <c r="EB1121" s="4682"/>
      <c r="EC1121" s="820">
        <f t="shared" si="2831"/>
        <v>0</v>
      </c>
      <c r="ED1121" s="4964"/>
      <c r="EE1121" s="822">
        <f t="shared" si="2832"/>
        <v>0</v>
      </c>
      <c r="EF1121" s="4930"/>
      <c r="EG1121" s="273"/>
      <c r="EH1121" s="274"/>
      <c r="EI1121" s="275"/>
      <c r="EJ1121" s="276"/>
      <c r="EK1121" s="275"/>
      <c r="EL1121" s="277"/>
      <c r="EM1121" s="829" t="str">
        <f t="shared" si="2833"/>
        <v xml:space="preserve"> </v>
      </c>
      <c r="EN1121" s="4892"/>
      <c r="EO1121" s="4893">
        <f t="shared" si="2845"/>
        <v>0</v>
      </c>
      <c r="EP1121" s="4682"/>
      <c r="ER1121" s="6285"/>
      <c r="ET1121" s="2850" t="str">
        <f t="shared" si="2596"/>
        <v>　</v>
      </c>
      <c r="EU1121" s="2857"/>
      <c r="EV1121" s="2850" t="str">
        <f t="shared" si="2597"/>
        <v>　</v>
      </c>
      <c r="EW1121" s="2857"/>
      <c r="EX1121" s="2850"/>
      <c r="EY1121" s="2851"/>
      <c r="EZ1121" s="2850"/>
      <c r="FA1121" s="2851"/>
      <c r="FB1121" s="2850"/>
      <c r="FC1121" s="2851"/>
      <c r="FD1121" s="2850"/>
      <c r="FE1121" s="2851"/>
      <c r="FF1121" s="2855"/>
      <c r="FG1121" s="2851"/>
      <c r="FH1121" s="2850"/>
      <c r="FI1121" s="2851"/>
      <c r="FJ1121" s="154" t="str">
        <f t="shared" si="1662"/>
        <v>　</v>
      </c>
      <c r="FK1121" s="2857"/>
      <c r="FL1121" s="155" t="str">
        <f t="shared" si="2598"/>
        <v>　</v>
      </c>
      <c r="FM1121" s="2846"/>
      <c r="FN1121" s="2850"/>
      <c r="FO1121" s="2851"/>
      <c r="FP1121" s="2850"/>
      <c r="FQ1121" s="2851"/>
      <c r="FS1121" s="5782"/>
      <c r="FT1121" s="5783"/>
    </row>
    <row r="1122" spans="1:176" ht="18.600000000000001" customHeight="1">
      <c r="A1122" s="228">
        <f t="shared" si="2814"/>
        <v>1112</v>
      </c>
      <c r="B1122" s="343" t="str">
        <f t="shared" si="2835"/>
        <v>　</v>
      </c>
      <c r="C1122" s="6242"/>
      <c r="D1122" s="1261"/>
      <c r="E1122" s="1262"/>
      <c r="F1122" s="1564"/>
      <c r="G1122" s="1263"/>
      <c r="H1122" s="1330"/>
      <c r="I1122" s="1264"/>
      <c r="J1122" s="1264"/>
      <c r="K1122" s="599"/>
      <c r="L1122" s="600"/>
      <c r="M1122" s="354"/>
      <c r="N1122" s="6287"/>
      <c r="O1122" s="354"/>
      <c r="P1122" s="6287"/>
      <c r="Q1122" s="5636"/>
      <c r="R1122" s="6287"/>
      <c r="S1122" s="354"/>
      <c r="T1122" s="6287"/>
      <c r="U1122" s="355"/>
      <c r="V1122" s="6287"/>
      <c r="W1122" s="356"/>
      <c r="X1122" s="6290"/>
      <c r="Y1122" s="979"/>
      <c r="Z1122" s="979"/>
      <c r="AA1122" s="602"/>
      <c r="AB1122" s="979"/>
      <c r="AC1122" s="602"/>
      <c r="AD1122" s="361"/>
      <c r="AE1122" s="362"/>
      <c r="AF1122" s="363" t="str">
        <f t="shared" si="1081"/>
        <v>　</v>
      </c>
      <c r="AG1122" s="364"/>
      <c r="AH1122" s="364"/>
      <c r="AI1122" s="364"/>
      <c r="AJ1122" s="364"/>
      <c r="AK1122" s="364"/>
      <c r="AL1122" s="364"/>
      <c r="AM1122" s="364"/>
      <c r="AN1122" s="364"/>
      <c r="AO1122" s="364"/>
      <c r="AP1122" s="363"/>
      <c r="AQ1122" s="255"/>
      <c r="AR1122" s="255"/>
      <c r="AS1122" s="255"/>
      <c r="AT1122" s="255"/>
      <c r="AU1122" s="2843">
        <f t="shared" si="2836"/>
        <v>0</v>
      </c>
      <c r="AV1122" s="4008">
        <f t="shared" si="2837"/>
        <v>0</v>
      </c>
      <c r="AW1122" s="590" t="str">
        <f t="shared" si="2599"/>
        <v>　</v>
      </c>
      <c r="AX1122" s="4598"/>
      <c r="AY1122" s="154" t="str">
        <f t="shared" si="2618"/>
        <v>　</v>
      </c>
      <c r="AZ1122" s="4600"/>
      <c r="BA1122" s="154" t="str">
        <f t="shared" si="2619"/>
        <v>　</v>
      </c>
      <c r="BB1122" s="4600"/>
      <c r="BC1122" s="368" t="str">
        <f t="shared" si="2600"/>
        <v>　</v>
      </c>
      <c r="BD1122" s="369"/>
      <c r="BE1122" s="4599" t="str">
        <f t="shared" si="2601"/>
        <v>　</v>
      </c>
      <c r="BF1122" s="367"/>
      <c r="BG1122" s="368" t="str">
        <f t="shared" si="2602"/>
        <v>　</v>
      </c>
      <c r="BH1122" s="4600"/>
      <c r="BI1122" s="154" t="str">
        <f t="shared" si="2576"/>
        <v>　</v>
      </c>
      <c r="BJ1122" s="4600"/>
      <c r="BK1122" s="4075" t="str">
        <f t="shared" si="1417"/>
        <v>　</v>
      </c>
      <c r="BL1122" s="4093"/>
      <c r="BM1122" s="4075" t="str">
        <f t="shared" si="1418"/>
        <v>　</v>
      </c>
      <c r="BN1122" s="4093"/>
      <c r="BO1122" s="155" t="str">
        <f t="shared" si="2577"/>
        <v>　</v>
      </c>
      <c r="BP1122" s="367"/>
      <c r="BQ1122" s="154" t="str">
        <f t="shared" si="2578"/>
        <v>　</v>
      </c>
      <c r="BR1122" s="369"/>
      <c r="BS1122" s="154" t="str">
        <f t="shared" si="1420"/>
        <v>　</v>
      </c>
      <c r="BT1122" s="369"/>
      <c r="BU1122" s="154" t="str">
        <f t="shared" si="1421"/>
        <v>　</v>
      </c>
      <c r="BV1122" s="369"/>
      <c r="BW1122" s="154" t="str">
        <f t="shared" si="1422"/>
        <v>　</v>
      </c>
      <c r="BX1122" s="367"/>
      <c r="BY1122" s="154" t="str">
        <f t="shared" si="1423"/>
        <v>　</v>
      </c>
      <c r="BZ1122" s="369"/>
      <c r="CA1122" s="154" t="str">
        <f t="shared" si="1424"/>
        <v>　</v>
      </c>
      <c r="CB1122" s="367"/>
      <c r="CC1122" s="154" t="str">
        <f t="shared" si="1425"/>
        <v>　</v>
      </c>
      <c r="CD1122" s="367"/>
      <c r="CE1122" s="2850" t="str">
        <f t="shared" si="2579"/>
        <v>　</v>
      </c>
      <c r="CF1122" s="2846"/>
      <c r="CG1122" s="2855" t="str">
        <f t="shared" si="2580"/>
        <v>　</v>
      </c>
      <c r="CH1122" s="2851"/>
      <c r="CI1122" s="2850" t="str">
        <f t="shared" si="1092"/>
        <v>　</v>
      </c>
      <c r="CJ1122" s="2846"/>
      <c r="CK1122" s="2850" t="str">
        <f t="shared" si="1093"/>
        <v>　</v>
      </c>
      <c r="CL1122" s="2851"/>
      <c r="CM1122" s="2850" t="str">
        <f t="shared" si="2581"/>
        <v>　</v>
      </c>
      <c r="CN1122" s="2851"/>
      <c r="CO1122" s="2855" t="str">
        <f t="shared" si="1094"/>
        <v>　</v>
      </c>
      <c r="CP1122" s="2851"/>
      <c r="CQ1122" s="2855" t="str">
        <f t="shared" si="1095"/>
        <v>　</v>
      </c>
      <c r="CR1122" s="2851"/>
      <c r="CS1122" s="2850" t="str">
        <f t="shared" si="2582"/>
        <v>　</v>
      </c>
      <c r="CT1122" s="2851"/>
      <c r="CU1122" s="2855"/>
      <c r="CV1122" s="2851"/>
      <c r="CW1122" s="2850" t="str">
        <f t="shared" si="2583"/>
        <v>　</v>
      </c>
      <c r="CX1122" s="2851"/>
      <c r="CY1122" s="2855" t="str">
        <f t="shared" si="1096"/>
        <v>　</v>
      </c>
      <c r="CZ1122" s="2851"/>
      <c r="DA1122" s="154" t="str">
        <f t="shared" si="2584"/>
        <v>　</v>
      </c>
      <c r="DB1122" s="369"/>
      <c r="DC1122" s="155" t="str">
        <f t="shared" si="1097"/>
        <v>　</v>
      </c>
      <c r="DD1122" s="367"/>
      <c r="DE1122" s="374">
        <f t="shared" si="2827"/>
        <v>0</v>
      </c>
      <c r="DF1122" s="373"/>
      <c r="DG1122" s="818">
        <f t="shared" si="2834"/>
        <v>0</v>
      </c>
      <c r="DH1122" s="372"/>
      <c r="DI1122" s="267">
        <f t="shared" si="2828"/>
        <v>0</v>
      </c>
      <c r="DJ1122" s="373"/>
      <c r="DK1122" s="374">
        <f t="shared" si="2838"/>
        <v>0</v>
      </c>
      <c r="DL1122" s="373"/>
      <c r="DM1122" s="375">
        <f t="shared" si="2839"/>
        <v>0</v>
      </c>
      <c r="DN1122" s="373"/>
      <c r="DO1122" s="155">
        <f t="shared" si="2840"/>
        <v>0</v>
      </c>
      <c r="DP1122" s="372"/>
      <c r="DQ1122" s="155">
        <f t="shared" si="2841"/>
        <v>0</v>
      </c>
      <c r="DR1122" s="373"/>
      <c r="DS1122" s="155">
        <f t="shared" si="2842"/>
        <v>0</v>
      </c>
      <c r="DT1122" s="372"/>
      <c r="DU1122" s="155">
        <f t="shared" si="2843"/>
        <v>0</v>
      </c>
      <c r="DV1122" s="373"/>
      <c r="DW1122" s="4891">
        <f t="shared" si="2829"/>
        <v>0</v>
      </c>
      <c r="DX1122" s="372"/>
      <c r="DY1122" s="154">
        <f t="shared" si="2844"/>
        <v>0</v>
      </c>
      <c r="DZ1122" s="373"/>
      <c r="EA1122" s="154">
        <f t="shared" si="2830"/>
        <v>0</v>
      </c>
      <c r="EB1122" s="373"/>
      <c r="EC1122" s="269">
        <f t="shared" si="2831"/>
        <v>0</v>
      </c>
      <c r="ED1122" s="376"/>
      <c r="EE1122" s="822">
        <f t="shared" si="2832"/>
        <v>0</v>
      </c>
      <c r="EF1122" s="377"/>
      <c r="EG1122" s="273"/>
      <c r="EH1122" s="274"/>
      <c r="EI1122" s="275"/>
      <c r="EJ1122" s="276"/>
      <c r="EK1122" s="275"/>
      <c r="EL1122" s="277"/>
      <c r="EM1122" s="278" t="str">
        <f t="shared" si="2833"/>
        <v xml:space="preserve"> </v>
      </c>
      <c r="EN1122" s="372"/>
      <c r="EO1122" s="155">
        <f t="shared" si="2845"/>
        <v>0</v>
      </c>
      <c r="EP1122" s="373"/>
      <c r="ER1122" s="194"/>
      <c r="ET1122" s="154" t="str">
        <f t="shared" si="2596"/>
        <v>　</v>
      </c>
      <c r="EU1122" s="373"/>
      <c r="EV1122" s="154" t="str">
        <f t="shared" si="2597"/>
        <v>　</v>
      </c>
      <c r="EW1122" s="373"/>
      <c r="EX1122" s="154"/>
      <c r="EY1122" s="367"/>
      <c r="EZ1122" s="154"/>
      <c r="FA1122" s="367"/>
      <c r="FB1122" s="154"/>
      <c r="FC1122" s="367"/>
      <c r="FD1122" s="154"/>
      <c r="FE1122" s="367"/>
      <c r="FF1122" s="155"/>
      <c r="FG1122" s="367"/>
      <c r="FH1122" s="154"/>
      <c r="FI1122" s="367"/>
      <c r="FJ1122" s="154" t="str">
        <f t="shared" si="1662"/>
        <v>　</v>
      </c>
      <c r="FK1122" s="373"/>
      <c r="FL1122" s="155" t="str">
        <f t="shared" si="2598"/>
        <v>　</v>
      </c>
      <c r="FM1122" s="279"/>
      <c r="FN1122" s="1184"/>
      <c r="FO1122" s="280"/>
      <c r="FP1122" s="281"/>
      <c r="FQ1122" s="282"/>
      <c r="FS1122" s="281"/>
      <c r="FT1122" s="282"/>
    </row>
    <row r="1123" spans="1:176" ht="18.600000000000001" customHeight="1">
      <c r="A1123" s="228">
        <f t="shared" si="2814"/>
        <v>1113</v>
      </c>
      <c r="B1123" s="343" t="str">
        <f t="shared" si="2835"/>
        <v>　</v>
      </c>
      <c r="C1123" s="6242"/>
      <c r="D1123" s="1261"/>
      <c r="E1123" s="1262"/>
      <c r="F1123" s="1564"/>
      <c r="G1123" s="1263"/>
      <c r="H1123" s="1330"/>
      <c r="I1123" s="1264"/>
      <c r="J1123" s="1264"/>
      <c r="K1123" s="599"/>
      <c r="L1123" s="600"/>
      <c r="M1123" s="6250"/>
      <c r="N1123" s="353"/>
      <c r="O1123" s="6250"/>
      <c r="P1123" s="353"/>
      <c r="Q1123" s="6275"/>
      <c r="R1123" s="353"/>
      <c r="S1123" s="6250"/>
      <c r="T1123" s="353"/>
      <c r="U1123" s="355"/>
      <c r="V1123" s="353"/>
      <c r="W1123" s="356"/>
      <c r="X1123" s="357"/>
      <c r="Y1123" s="979"/>
      <c r="Z1123" s="979"/>
      <c r="AA1123" s="602"/>
      <c r="AB1123" s="979"/>
      <c r="AC1123" s="602"/>
      <c r="AD1123" s="361"/>
      <c r="AE1123" s="362"/>
      <c r="AF1123" s="363" t="str">
        <f t="shared" si="1081"/>
        <v>　</v>
      </c>
      <c r="AG1123" s="364"/>
      <c r="AH1123" s="364"/>
      <c r="AI1123" s="364"/>
      <c r="AJ1123" s="364"/>
      <c r="AK1123" s="364"/>
      <c r="AL1123" s="364"/>
      <c r="AM1123" s="364"/>
      <c r="AN1123" s="364"/>
      <c r="AO1123" s="364"/>
      <c r="AP1123" s="363"/>
      <c r="AQ1123" s="255"/>
      <c r="AR1123" s="255"/>
      <c r="AS1123" s="255"/>
      <c r="AT1123" s="255"/>
      <c r="AU1123" s="2843">
        <f t="shared" si="2836"/>
        <v>0</v>
      </c>
      <c r="AV1123" s="4008">
        <f t="shared" si="2837"/>
        <v>0</v>
      </c>
      <c r="AW1123" s="590" t="str">
        <f t="shared" si="2599"/>
        <v>　</v>
      </c>
      <c r="AX1123" s="369"/>
      <c r="AY1123" s="154" t="str">
        <f t="shared" si="2618"/>
        <v>　</v>
      </c>
      <c r="AZ1123" s="367"/>
      <c r="BA1123" s="154" t="str">
        <f t="shared" si="2619"/>
        <v>　</v>
      </c>
      <c r="BB1123" s="367"/>
      <c r="BC1123" s="368" t="str">
        <f t="shared" si="2600"/>
        <v>　</v>
      </c>
      <c r="BD1123" s="369"/>
      <c r="BE1123" s="4599" t="str">
        <f t="shared" si="2601"/>
        <v>　</v>
      </c>
      <c r="BF1123" s="367"/>
      <c r="BG1123" s="368" t="str">
        <f t="shared" si="2602"/>
        <v>　</v>
      </c>
      <c r="BH1123" s="367"/>
      <c r="BI1123" s="154" t="str">
        <f t="shared" si="2576"/>
        <v>　</v>
      </c>
      <c r="BJ1123" s="367"/>
      <c r="BK1123" s="154" t="str">
        <f t="shared" si="1417"/>
        <v>　</v>
      </c>
      <c r="BL1123" s="367"/>
      <c r="BM1123" s="154" t="str">
        <f t="shared" si="1418"/>
        <v>　</v>
      </c>
      <c r="BN1123" s="367"/>
      <c r="BO1123" s="155" t="str">
        <f t="shared" si="2577"/>
        <v>　</v>
      </c>
      <c r="BP1123" s="367"/>
      <c r="BQ1123" s="154" t="str">
        <f t="shared" si="2578"/>
        <v>　</v>
      </c>
      <c r="BR1123" s="369"/>
      <c r="BS1123" s="154" t="str">
        <f t="shared" si="1420"/>
        <v>　</v>
      </c>
      <c r="BT1123" s="369"/>
      <c r="BU1123" s="154" t="str">
        <f t="shared" si="1421"/>
        <v>　</v>
      </c>
      <c r="BV1123" s="369"/>
      <c r="BW1123" s="154" t="str">
        <f t="shared" si="1422"/>
        <v>　</v>
      </c>
      <c r="BX1123" s="367"/>
      <c r="BY1123" s="154" t="str">
        <f t="shared" si="1423"/>
        <v>　</v>
      </c>
      <c r="BZ1123" s="369"/>
      <c r="CA1123" s="154" t="str">
        <f t="shared" si="1424"/>
        <v>　</v>
      </c>
      <c r="CB1123" s="367"/>
      <c r="CC1123" s="154" t="str">
        <f t="shared" si="1425"/>
        <v>　</v>
      </c>
      <c r="CD1123" s="367"/>
      <c r="CE1123" s="2850" t="str">
        <f t="shared" si="2579"/>
        <v>　</v>
      </c>
      <c r="CF1123" s="2846"/>
      <c r="CG1123" s="2855" t="str">
        <f t="shared" si="2580"/>
        <v>　</v>
      </c>
      <c r="CH1123" s="2851"/>
      <c r="CI1123" s="2850" t="str">
        <f t="shared" si="1092"/>
        <v>　</v>
      </c>
      <c r="CJ1123" s="2846"/>
      <c r="CK1123" s="2850" t="str">
        <f t="shared" si="1093"/>
        <v>　</v>
      </c>
      <c r="CL1123" s="2851"/>
      <c r="CM1123" s="2850" t="str">
        <f t="shared" si="2581"/>
        <v>　</v>
      </c>
      <c r="CN1123" s="2851"/>
      <c r="CO1123" s="2855" t="str">
        <f t="shared" si="1094"/>
        <v>　</v>
      </c>
      <c r="CP1123" s="2851"/>
      <c r="CQ1123" s="2855" t="str">
        <f t="shared" si="1095"/>
        <v>　</v>
      </c>
      <c r="CR1123" s="2851"/>
      <c r="CS1123" s="2850" t="str">
        <f t="shared" si="2582"/>
        <v>　</v>
      </c>
      <c r="CT1123" s="2851"/>
      <c r="CU1123" s="2855"/>
      <c r="CV1123" s="2851"/>
      <c r="CW1123" s="2850" t="str">
        <f t="shared" si="2583"/>
        <v>　</v>
      </c>
      <c r="CX1123" s="2851"/>
      <c r="CY1123" s="2855" t="str">
        <f t="shared" si="1096"/>
        <v>　</v>
      </c>
      <c r="CZ1123" s="2851"/>
      <c r="DA1123" s="154" t="str">
        <f t="shared" si="2584"/>
        <v>　</v>
      </c>
      <c r="DB1123" s="369"/>
      <c r="DC1123" s="155" t="str">
        <f t="shared" si="1097"/>
        <v>　</v>
      </c>
      <c r="DD1123" s="367"/>
      <c r="DE1123" s="374">
        <f t="shared" si="2827"/>
        <v>0</v>
      </c>
      <c r="DF1123" s="373"/>
      <c r="DG1123" s="818">
        <f t="shared" si="2834"/>
        <v>0</v>
      </c>
      <c r="DH1123" s="372"/>
      <c r="DI1123" s="267">
        <f t="shared" si="2828"/>
        <v>0</v>
      </c>
      <c r="DJ1123" s="373"/>
      <c r="DK1123" s="374">
        <f t="shared" si="2838"/>
        <v>0</v>
      </c>
      <c r="DL1123" s="373"/>
      <c r="DM1123" s="375">
        <f t="shared" si="2839"/>
        <v>0</v>
      </c>
      <c r="DN1123" s="373"/>
      <c r="DO1123" s="155">
        <f t="shared" si="2840"/>
        <v>0</v>
      </c>
      <c r="DP1123" s="372"/>
      <c r="DQ1123" s="155">
        <f t="shared" si="2841"/>
        <v>0</v>
      </c>
      <c r="DR1123" s="373"/>
      <c r="DS1123" s="155">
        <f t="shared" si="2842"/>
        <v>0</v>
      </c>
      <c r="DT1123" s="372"/>
      <c r="DU1123" s="155">
        <f t="shared" si="2843"/>
        <v>0</v>
      </c>
      <c r="DV1123" s="373"/>
      <c r="DW1123" s="4891">
        <f t="shared" si="2829"/>
        <v>0</v>
      </c>
      <c r="DX1123" s="372"/>
      <c r="DY1123" s="154">
        <f t="shared" si="2844"/>
        <v>0</v>
      </c>
      <c r="DZ1123" s="373"/>
      <c r="EA1123" s="154">
        <f t="shared" si="2830"/>
        <v>0</v>
      </c>
      <c r="EB1123" s="373"/>
      <c r="EC1123" s="269">
        <f t="shared" si="2831"/>
        <v>0</v>
      </c>
      <c r="ED1123" s="376"/>
      <c r="EE1123" s="822">
        <f t="shared" si="2832"/>
        <v>0</v>
      </c>
      <c r="EF1123" s="377"/>
      <c r="EG1123" s="273"/>
      <c r="EH1123" s="274"/>
      <c r="EI1123" s="275"/>
      <c r="EJ1123" s="276"/>
      <c r="EK1123" s="275"/>
      <c r="EL1123" s="277"/>
      <c r="EM1123" s="278" t="str">
        <f t="shared" si="2833"/>
        <v xml:space="preserve"> </v>
      </c>
      <c r="EN1123" s="372"/>
      <c r="EO1123" s="155">
        <f t="shared" si="2845"/>
        <v>0</v>
      </c>
      <c r="EP1123" s="373"/>
      <c r="ER1123" s="194"/>
      <c r="ET1123" s="154" t="str">
        <f t="shared" si="2596"/>
        <v>　</v>
      </c>
      <c r="EU1123" s="373"/>
      <c r="EV1123" s="154" t="str">
        <f t="shared" si="2597"/>
        <v>　</v>
      </c>
      <c r="EW1123" s="373"/>
      <c r="EX1123" s="154"/>
      <c r="EY1123" s="367"/>
      <c r="EZ1123" s="154"/>
      <c r="FA1123" s="367"/>
      <c r="FB1123" s="154"/>
      <c r="FC1123" s="367"/>
      <c r="FD1123" s="154"/>
      <c r="FE1123" s="367"/>
      <c r="FF1123" s="155"/>
      <c r="FG1123" s="367"/>
      <c r="FH1123" s="154"/>
      <c r="FI1123" s="367"/>
      <c r="FJ1123" s="154" t="str">
        <f t="shared" si="1662"/>
        <v>　</v>
      </c>
      <c r="FK1123" s="373"/>
      <c r="FL1123" s="155" t="str">
        <f t="shared" si="2598"/>
        <v>　</v>
      </c>
      <c r="FM1123" s="279"/>
      <c r="FN1123" s="1184"/>
      <c r="FO1123" s="280"/>
      <c r="FP1123" s="281"/>
      <c r="FQ1123" s="282"/>
      <c r="FS1123" s="281"/>
      <c r="FT1123" s="282"/>
    </row>
    <row r="1124" spans="1:176" ht="18.600000000000001" customHeight="1">
      <c r="A1124" s="228">
        <f t="shared" si="2814"/>
        <v>1114</v>
      </c>
      <c r="B1124" s="343" t="str">
        <f t="shared" si="2835"/>
        <v>　</v>
      </c>
      <c r="C1124" s="6242"/>
      <c r="D1124" s="1261"/>
      <c r="E1124" s="1262"/>
      <c r="F1124" s="1564"/>
      <c r="G1124" s="1263"/>
      <c r="H1124" s="1330"/>
      <c r="I1124" s="1264"/>
      <c r="J1124" s="1264"/>
      <c r="K1124" s="599"/>
      <c r="L1124" s="600"/>
      <c r="M1124" s="5636"/>
      <c r="N1124" s="353"/>
      <c r="O1124" s="5636"/>
      <c r="P1124" s="353"/>
      <c r="Q1124" s="6286"/>
      <c r="R1124" s="353"/>
      <c r="S1124" s="5636"/>
      <c r="T1124" s="353"/>
      <c r="U1124" s="355"/>
      <c r="V1124" s="353"/>
      <c r="W1124" s="356"/>
      <c r="X1124" s="357"/>
      <c r="Y1124" s="979"/>
      <c r="Z1124" s="979"/>
      <c r="AA1124" s="602"/>
      <c r="AB1124" s="979"/>
      <c r="AC1124" s="602"/>
      <c r="AD1124" s="361"/>
      <c r="AE1124" s="362"/>
      <c r="AF1124" s="363" t="str">
        <f t="shared" si="1081"/>
        <v>　</v>
      </c>
      <c r="AG1124" s="364"/>
      <c r="AH1124" s="364"/>
      <c r="AI1124" s="364"/>
      <c r="AJ1124" s="364"/>
      <c r="AK1124" s="364"/>
      <c r="AL1124" s="364"/>
      <c r="AM1124" s="364"/>
      <c r="AN1124" s="364"/>
      <c r="AO1124" s="364"/>
      <c r="AP1124" s="363"/>
      <c r="AQ1124" s="255"/>
      <c r="AR1124" s="255"/>
      <c r="AS1124" s="255"/>
      <c r="AT1124" s="255"/>
      <c r="AU1124" s="2843">
        <f t="shared" si="2836"/>
        <v>0</v>
      </c>
      <c r="AV1124" s="4008">
        <f t="shared" si="2837"/>
        <v>0</v>
      </c>
      <c r="AW1124" s="590" t="str">
        <f t="shared" si="2599"/>
        <v>　</v>
      </c>
      <c r="AX1124" s="369"/>
      <c r="AY1124" s="154" t="str">
        <f t="shared" si="2618"/>
        <v>　</v>
      </c>
      <c r="AZ1124" s="367"/>
      <c r="BA1124" s="154" t="str">
        <f t="shared" si="2619"/>
        <v>　</v>
      </c>
      <c r="BB1124" s="367"/>
      <c r="BC1124" s="368" t="str">
        <f t="shared" si="2600"/>
        <v>　</v>
      </c>
      <c r="BD1124" s="369"/>
      <c r="BE1124" s="4599" t="str">
        <f t="shared" si="2601"/>
        <v>　</v>
      </c>
      <c r="BF1124" s="367"/>
      <c r="BG1124" s="368" t="str">
        <f t="shared" si="2602"/>
        <v>　</v>
      </c>
      <c r="BH1124" s="367"/>
      <c r="BI1124" s="154" t="str">
        <f t="shared" si="2576"/>
        <v>　</v>
      </c>
      <c r="BJ1124" s="367"/>
      <c r="BK1124" s="154" t="str">
        <f t="shared" si="1417"/>
        <v>　</v>
      </c>
      <c r="BL1124" s="367"/>
      <c r="BM1124" s="154" t="str">
        <f t="shared" si="1418"/>
        <v>　</v>
      </c>
      <c r="BN1124" s="367"/>
      <c r="BO1124" s="155" t="str">
        <f t="shared" si="2577"/>
        <v>　</v>
      </c>
      <c r="BP1124" s="367"/>
      <c r="BQ1124" s="154" t="str">
        <f t="shared" si="2578"/>
        <v>　</v>
      </c>
      <c r="BR1124" s="369"/>
      <c r="BS1124" s="154" t="str">
        <f t="shared" si="1420"/>
        <v>　</v>
      </c>
      <c r="BT1124" s="369"/>
      <c r="BU1124" s="154" t="str">
        <f t="shared" si="1421"/>
        <v>　</v>
      </c>
      <c r="BV1124" s="369"/>
      <c r="BW1124" s="154" t="str">
        <f t="shared" si="1422"/>
        <v>　</v>
      </c>
      <c r="BX1124" s="367"/>
      <c r="BY1124" s="154" t="str">
        <f t="shared" si="1423"/>
        <v>　</v>
      </c>
      <c r="BZ1124" s="369"/>
      <c r="CA1124" s="154" t="str">
        <f t="shared" si="1424"/>
        <v>　</v>
      </c>
      <c r="CB1124" s="367"/>
      <c r="CC1124" s="154" t="str">
        <f t="shared" si="1425"/>
        <v>　</v>
      </c>
      <c r="CD1124" s="367"/>
      <c r="CE1124" s="2850" t="str">
        <f t="shared" si="2579"/>
        <v>　</v>
      </c>
      <c r="CF1124" s="2846"/>
      <c r="CG1124" s="2855" t="str">
        <f t="shared" si="2580"/>
        <v>　</v>
      </c>
      <c r="CH1124" s="2851"/>
      <c r="CI1124" s="2850" t="str">
        <f t="shared" si="1092"/>
        <v>　</v>
      </c>
      <c r="CJ1124" s="2846"/>
      <c r="CK1124" s="2850" t="str">
        <f t="shared" si="1093"/>
        <v>　</v>
      </c>
      <c r="CL1124" s="2851"/>
      <c r="CM1124" s="2850" t="str">
        <f t="shared" si="2581"/>
        <v>　</v>
      </c>
      <c r="CN1124" s="2851"/>
      <c r="CO1124" s="2855" t="str">
        <f t="shared" si="1094"/>
        <v>　</v>
      </c>
      <c r="CP1124" s="2851"/>
      <c r="CQ1124" s="2855" t="str">
        <f t="shared" si="1095"/>
        <v>　</v>
      </c>
      <c r="CR1124" s="2851"/>
      <c r="CS1124" s="2850" t="str">
        <f t="shared" si="2582"/>
        <v>　</v>
      </c>
      <c r="CT1124" s="2851"/>
      <c r="CU1124" s="2855"/>
      <c r="CV1124" s="2851"/>
      <c r="CW1124" s="2850" t="str">
        <f t="shared" si="2583"/>
        <v>　</v>
      </c>
      <c r="CX1124" s="2851"/>
      <c r="CY1124" s="2855" t="str">
        <f t="shared" si="1096"/>
        <v>　</v>
      </c>
      <c r="CZ1124" s="2851"/>
      <c r="DA1124" s="154" t="str">
        <f t="shared" si="2584"/>
        <v>　</v>
      </c>
      <c r="DB1124" s="369"/>
      <c r="DC1124" s="155" t="str">
        <f t="shared" si="1097"/>
        <v>　</v>
      </c>
      <c r="DD1124" s="367"/>
      <c r="DE1124" s="374">
        <f t="shared" si="2827"/>
        <v>0</v>
      </c>
      <c r="DF1124" s="373"/>
      <c r="DG1124" s="818">
        <f t="shared" si="2834"/>
        <v>0</v>
      </c>
      <c r="DH1124" s="372"/>
      <c r="DI1124" s="267">
        <f t="shared" si="2828"/>
        <v>0</v>
      </c>
      <c r="DJ1124" s="373"/>
      <c r="DK1124" s="374">
        <f t="shared" si="2838"/>
        <v>0</v>
      </c>
      <c r="DL1124" s="373"/>
      <c r="DM1124" s="375">
        <f t="shared" si="2839"/>
        <v>0</v>
      </c>
      <c r="DN1124" s="373"/>
      <c r="DO1124" s="155">
        <f t="shared" si="2840"/>
        <v>0</v>
      </c>
      <c r="DP1124" s="372"/>
      <c r="DQ1124" s="155">
        <f t="shared" si="2841"/>
        <v>0</v>
      </c>
      <c r="DR1124" s="373"/>
      <c r="DS1124" s="155">
        <f t="shared" si="2842"/>
        <v>0</v>
      </c>
      <c r="DT1124" s="372"/>
      <c r="DU1124" s="155">
        <f t="shared" si="2843"/>
        <v>0</v>
      </c>
      <c r="DV1124" s="373"/>
      <c r="DW1124" s="4891">
        <f>IF(AN1124=1,1,0)</f>
        <v>0</v>
      </c>
      <c r="DX1124" s="372"/>
      <c r="DY1124" s="154">
        <f t="shared" si="2844"/>
        <v>0</v>
      </c>
      <c r="DZ1124" s="373"/>
      <c r="EA1124" s="154">
        <f t="shared" si="2830"/>
        <v>0</v>
      </c>
      <c r="EB1124" s="373"/>
      <c r="EC1124" s="269">
        <f t="shared" si="2831"/>
        <v>0</v>
      </c>
      <c r="ED1124" s="376"/>
      <c r="EE1124" s="822">
        <f t="shared" si="2832"/>
        <v>0</v>
      </c>
      <c r="EF1124" s="377"/>
      <c r="EG1124" s="273"/>
      <c r="EH1124" s="274"/>
      <c r="EI1124" s="275"/>
      <c r="EJ1124" s="276"/>
      <c r="EK1124" s="275"/>
      <c r="EL1124" s="277"/>
      <c r="EM1124" s="278" t="str">
        <f t="shared" si="2833"/>
        <v xml:space="preserve"> </v>
      </c>
      <c r="EN1124" s="372"/>
      <c r="EO1124" s="155">
        <f t="shared" si="2845"/>
        <v>0</v>
      </c>
      <c r="EP1124" s="373"/>
      <c r="ER1124" s="194"/>
      <c r="ET1124" s="154" t="str">
        <f t="shared" si="2596"/>
        <v>　</v>
      </c>
      <c r="EU1124" s="373"/>
      <c r="EV1124" s="154" t="str">
        <f t="shared" si="2597"/>
        <v>　</v>
      </c>
      <c r="EW1124" s="373"/>
      <c r="EX1124" s="154"/>
      <c r="EY1124" s="367"/>
      <c r="EZ1124" s="154"/>
      <c r="FA1124" s="367"/>
      <c r="FB1124" s="154"/>
      <c r="FC1124" s="367"/>
      <c r="FD1124" s="154"/>
      <c r="FE1124" s="367"/>
      <c r="FF1124" s="155"/>
      <c r="FG1124" s="367"/>
      <c r="FH1124" s="154"/>
      <c r="FI1124" s="367"/>
      <c r="FJ1124" s="154" t="str">
        <f t="shared" si="1662"/>
        <v>　</v>
      </c>
      <c r="FK1124" s="373"/>
      <c r="FL1124" s="155" t="str">
        <f t="shared" si="2598"/>
        <v>　</v>
      </c>
      <c r="FM1124" s="279"/>
      <c r="FN1124" s="1184"/>
      <c r="FO1124" s="280"/>
      <c r="FP1124" s="281"/>
      <c r="FQ1124" s="282"/>
      <c r="FS1124" s="281"/>
      <c r="FT1124" s="282"/>
    </row>
    <row r="1125" spans="1:176" ht="18.600000000000001" customHeight="1">
      <c r="A1125" s="228">
        <f t="shared" si="2814"/>
        <v>1115</v>
      </c>
      <c r="B1125" s="343" t="str">
        <f t="shared" si="2835"/>
        <v>　</v>
      </c>
      <c r="C1125" s="6242"/>
      <c r="D1125" s="1261"/>
      <c r="E1125" s="1262"/>
      <c r="F1125" s="1564"/>
      <c r="G1125" s="1263"/>
      <c r="H1125" s="1330"/>
      <c r="I1125" s="1264"/>
      <c r="J1125" s="1264"/>
      <c r="K1125" s="599"/>
      <c r="L1125" s="600"/>
      <c r="M1125" s="6275"/>
      <c r="N1125" s="353"/>
      <c r="O1125" s="6275"/>
      <c r="P1125" s="353"/>
      <c r="Q1125" s="354"/>
      <c r="R1125" s="353"/>
      <c r="S1125" s="6275"/>
      <c r="T1125" s="353"/>
      <c r="U1125" s="355"/>
      <c r="V1125" s="353"/>
      <c r="W1125" s="356"/>
      <c r="X1125" s="357"/>
      <c r="Y1125" s="979"/>
      <c r="Z1125" s="979"/>
      <c r="AA1125" s="602"/>
      <c r="AB1125" s="979"/>
      <c r="AC1125" s="251"/>
      <c r="AD1125" s="361"/>
      <c r="AE1125" s="362"/>
      <c r="AF1125" s="363" t="str">
        <f t="shared" si="1081"/>
        <v>　</v>
      </c>
      <c r="AG1125" s="364"/>
      <c r="AH1125" s="364"/>
      <c r="AI1125" s="364"/>
      <c r="AJ1125" s="364"/>
      <c r="AK1125" s="364"/>
      <c r="AL1125" s="364"/>
      <c r="AM1125" s="364"/>
      <c r="AN1125" s="364"/>
      <c r="AO1125" s="364"/>
      <c r="AP1125" s="363"/>
      <c r="AQ1125" s="255"/>
      <c r="AR1125" s="255"/>
      <c r="AS1125" s="255"/>
      <c r="AT1125" s="255"/>
      <c r="AU1125" s="2843">
        <f t="shared" si="2836"/>
        <v>0</v>
      </c>
      <c r="AV1125" s="4008">
        <f t="shared" si="2837"/>
        <v>0</v>
      </c>
      <c r="AW1125" s="590" t="str">
        <f t="shared" si="2599"/>
        <v>　</v>
      </c>
      <c r="AX1125" s="369"/>
      <c r="AY1125" s="154" t="str">
        <f t="shared" si="2618"/>
        <v>　</v>
      </c>
      <c r="AZ1125" s="367"/>
      <c r="BA1125" s="154" t="str">
        <f t="shared" si="2619"/>
        <v>　</v>
      </c>
      <c r="BB1125" s="367"/>
      <c r="BC1125" s="368" t="str">
        <f t="shared" si="2600"/>
        <v>　</v>
      </c>
      <c r="BD1125" s="369"/>
      <c r="BE1125" s="4599" t="str">
        <f t="shared" si="2601"/>
        <v>　</v>
      </c>
      <c r="BF1125" s="367"/>
      <c r="BG1125" s="368" t="str">
        <f t="shared" si="2602"/>
        <v>　</v>
      </c>
      <c r="BH1125" s="367"/>
      <c r="BI1125" s="154" t="str">
        <f t="shared" si="2576"/>
        <v>　</v>
      </c>
      <c r="BJ1125" s="367"/>
      <c r="BK1125" s="154" t="str">
        <f t="shared" si="1417"/>
        <v>　</v>
      </c>
      <c r="BL1125" s="367"/>
      <c r="BM1125" s="154" t="str">
        <f t="shared" si="1418"/>
        <v>　</v>
      </c>
      <c r="BN1125" s="367"/>
      <c r="BO1125" s="155" t="str">
        <f t="shared" si="2577"/>
        <v>　</v>
      </c>
      <c r="BP1125" s="367"/>
      <c r="BQ1125" s="154" t="str">
        <f t="shared" si="2578"/>
        <v>　</v>
      </c>
      <c r="BR1125" s="369"/>
      <c r="BS1125" s="154" t="str">
        <f t="shared" si="1420"/>
        <v>　</v>
      </c>
      <c r="BT1125" s="369"/>
      <c r="BU1125" s="154" t="str">
        <f t="shared" si="1421"/>
        <v>　</v>
      </c>
      <c r="BV1125" s="369"/>
      <c r="BW1125" s="154" t="str">
        <f t="shared" si="1422"/>
        <v>　</v>
      </c>
      <c r="BX1125" s="367"/>
      <c r="BY1125" s="154" t="str">
        <f t="shared" si="1423"/>
        <v>　</v>
      </c>
      <c r="BZ1125" s="369"/>
      <c r="CA1125" s="154" t="str">
        <f t="shared" si="1424"/>
        <v>　</v>
      </c>
      <c r="CB1125" s="367"/>
      <c r="CC1125" s="154" t="str">
        <f t="shared" si="1425"/>
        <v>　</v>
      </c>
      <c r="CD1125" s="367"/>
      <c r="CE1125" s="2850" t="str">
        <f t="shared" si="2579"/>
        <v>　</v>
      </c>
      <c r="CF1125" s="2846"/>
      <c r="CG1125" s="2855" t="str">
        <f t="shared" si="2580"/>
        <v>　</v>
      </c>
      <c r="CH1125" s="2851"/>
      <c r="CI1125" s="2850" t="str">
        <f t="shared" si="1092"/>
        <v>　</v>
      </c>
      <c r="CJ1125" s="2846"/>
      <c r="CK1125" s="2850" t="str">
        <f t="shared" si="1093"/>
        <v>　</v>
      </c>
      <c r="CL1125" s="2851"/>
      <c r="CM1125" s="2850" t="str">
        <f t="shared" si="2581"/>
        <v>　</v>
      </c>
      <c r="CN1125" s="2851"/>
      <c r="CO1125" s="2855" t="str">
        <f t="shared" si="1094"/>
        <v>　</v>
      </c>
      <c r="CP1125" s="2851"/>
      <c r="CQ1125" s="2855" t="str">
        <f t="shared" si="1095"/>
        <v>　</v>
      </c>
      <c r="CR1125" s="2851"/>
      <c r="CS1125" s="2850" t="str">
        <f t="shared" si="2582"/>
        <v>　</v>
      </c>
      <c r="CT1125" s="2851"/>
      <c r="CU1125" s="2855"/>
      <c r="CV1125" s="2851"/>
      <c r="CW1125" s="2850" t="str">
        <f t="shared" si="2583"/>
        <v>　</v>
      </c>
      <c r="CX1125" s="2851"/>
      <c r="CY1125" s="2855" t="str">
        <f t="shared" si="1096"/>
        <v>　</v>
      </c>
      <c r="CZ1125" s="2851"/>
      <c r="DA1125" s="154" t="str">
        <f t="shared" si="2584"/>
        <v>　</v>
      </c>
      <c r="DB1125" s="369"/>
      <c r="DC1125" s="155" t="str">
        <f t="shared" si="1097"/>
        <v>　</v>
      </c>
      <c r="DD1125" s="367"/>
      <c r="DE1125" s="374">
        <f t="shared" si="2827"/>
        <v>0</v>
      </c>
      <c r="DF1125" s="373"/>
      <c r="DG1125" s="818">
        <f t="shared" si="2834"/>
        <v>0</v>
      </c>
      <c r="DH1125" s="372"/>
      <c r="DI1125" s="267">
        <f t="shared" si="2828"/>
        <v>0</v>
      </c>
      <c r="DJ1125" s="373"/>
      <c r="DK1125" s="374">
        <f t="shared" si="2838"/>
        <v>0</v>
      </c>
      <c r="DL1125" s="373"/>
      <c r="DM1125" s="375">
        <f t="shared" si="2839"/>
        <v>0</v>
      </c>
      <c r="DN1125" s="373"/>
      <c r="DO1125" s="155">
        <f t="shared" si="2840"/>
        <v>0</v>
      </c>
      <c r="DP1125" s="372"/>
      <c r="DQ1125" s="155">
        <f t="shared" si="2841"/>
        <v>0</v>
      </c>
      <c r="DR1125" s="373"/>
      <c r="DS1125" s="155">
        <f t="shared" si="2842"/>
        <v>0</v>
      </c>
      <c r="DT1125" s="372"/>
      <c r="DU1125" s="155">
        <f t="shared" si="2843"/>
        <v>0</v>
      </c>
      <c r="DV1125" s="373"/>
      <c r="DW1125" s="4891">
        <f t="shared" ref="DW1125:DW1132" si="2846">IF(AN1125=1,1,0)</f>
        <v>0</v>
      </c>
      <c r="DX1125" s="372"/>
      <c r="DY1125" s="154">
        <f t="shared" si="2844"/>
        <v>0</v>
      </c>
      <c r="DZ1125" s="373"/>
      <c r="EA1125" s="154">
        <f t="shared" si="2830"/>
        <v>0</v>
      </c>
      <c r="EB1125" s="373"/>
      <c r="EC1125" s="269">
        <f t="shared" si="2831"/>
        <v>0</v>
      </c>
      <c r="ED1125" s="376"/>
      <c r="EE1125" s="822">
        <f t="shared" si="2832"/>
        <v>0</v>
      </c>
      <c r="EF1125" s="377"/>
      <c r="EG1125" s="273"/>
      <c r="EH1125" s="274"/>
      <c r="EI1125" s="275"/>
      <c r="EJ1125" s="276"/>
      <c r="EK1125" s="275"/>
      <c r="EL1125" s="277"/>
      <c r="EM1125" s="278" t="str">
        <f t="shared" si="2833"/>
        <v xml:space="preserve"> </v>
      </c>
      <c r="EN1125" s="372"/>
      <c r="EO1125" s="155">
        <f t="shared" si="2845"/>
        <v>0</v>
      </c>
      <c r="EP1125" s="373"/>
      <c r="ER1125" s="194"/>
      <c r="ET1125" s="154" t="str">
        <f t="shared" si="2596"/>
        <v>　</v>
      </c>
      <c r="EU1125" s="373"/>
      <c r="EV1125" s="154" t="str">
        <f t="shared" si="2597"/>
        <v>　</v>
      </c>
      <c r="EW1125" s="373"/>
      <c r="EX1125" s="154"/>
      <c r="EY1125" s="367"/>
      <c r="EZ1125" s="154"/>
      <c r="FA1125" s="367"/>
      <c r="FB1125" s="154"/>
      <c r="FC1125" s="367"/>
      <c r="FD1125" s="154"/>
      <c r="FE1125" s="367"/>
      <c r="FF1125" s="155"/>
      <c r="FG1125" s="367"/>
      <c r="FH1125" s="154"/>
      <c r="FI1125" s="367"/>
      <c r="FJ1125" s="154" t="str">
        <f t="shared" si="1662"/>
        <v>　</v>
      </c>
      <c r="FK1125" s="373"/>
      <c r="FL1125" s="155" t="str">
        <f t="shared" si="2598"/>
        <v>　</v>
      </c>
      <c r="FM1125" s="279"/>
      <c r="FN1125" s="1184"/>
      <c r="FO1125" s="280"/>
      <c r="FP1125" s="281"/>
      <c r="FQ1125" s="282"/>
      <c r="FS1125" s="281"/>
      <c r="FT1125" s="282"/>
    </row>
    <row r="1126" spans="1:176" ht="18.600000000000001" customHeight="1">
      <c r="A1126" s="228">
        <f t="shared" si="2814"/>
        <v>1116</v>
      </c>
      <c r="B1126" s="343" t="str">
        <f t="shared" si="2835"/>
        <v>　</v>
      </c>
      <c r="C1126" s="6242"/>
      <c r="D1126" s="1261"/>
      <c r="E1126" s="1262"/>
      <c r="F1126" s="1564"/>
      <c r="G1126" s="1263"/>
      <c r="H1126" s="1330"/>
      <c r="I1126" s="1264"/>
      <c r="J1126" s="1264"/>
      <c r="K1126" s="599"/>
      <c r="L1126" s="600"/>
      <c r="M1126" s="6286"/>
      <c r="N1126" s="353"/>
      <c r="O1126" s="6286"/>
      <c r="P1126" s="353"/>
      <c r="Q1126" s="354"/>
      <c r="R1126" s="353"/>
      <c r="S1126" s="6286"/>
      <c r="T1126" s="353"/>
      <c r="U1126" s="355"/>
      <c r="V1126" s="353"/>
      <c r="W1126" s="356"/>
      <c r="X1126" s="357"/>
      <c r="Y1126" s="979"/>
      <c r="Z1126" s="979"/>
      <c r="AA1126" s="602"/>
      <c r="AB1126" s="979"/>
      <c r="AC1126" s="251"/>
      <c r="AD1126" s="361"/>
      <c r="AE1126" s="362"/>
      <c r="AF1126" s="363" t="str">
        <f t="shared" si="1081"/>
        <v>　</v>
      </c>
      <c r="AG1126" s="364"/>
      <c r="AH1126" s="364"/>
      <c r="AI1126" s="364"/>
      <c r="AJ1126" s="364"/>
      <c r="AK1126" s="364"/>
      <c r="AL1126" s="364"/>
      <c r="AM1126" s="364"/>
      <c r="AN1126" s="364"/>
      <c r="AO1126" s="364"/>
      <c r="AP1126" s="363"/>
      <c r="AQ1126" s="255"/>
      <c r="AR1126" s="255"/>
      <c r="AS1126" s="255"/>
      <c r="AT1126" s="255"/>
      <c r="AU1126" s="2843">
        <f t="shared" si="2836"/>
        <v>0</v>
      </c>
      <c r="AV1126" s="4008">
        <f t="shared" si="2837"/>
        <v>0</v>
      </c>
      <c r="AW1126" s="590" t="str">
        <f t="shared" si="2599"/>
        <v>　</v>
      </c>
      <c r="AX1126" s="369"/>
      <c r="AY1126" s="154" t="str">
        <f t="shared" si="2618"/>
        <v>　</v>
      </c>
      <c r="AZ1126" s="367"/>
      <c r="BA1126" s="154" t="str">
        <f t="shared" si="2619"/>
        <v>　</v>
      </c>
      <c r="BB1126" s="367"/>
      <c r="BC1126" s="368" t="str">
        <f t="shared" si="2600"/>
        <v>　</v>
      </c>
      <c r="BD1126" s="369"/>
      <c r="BE1126" s="4599" t="str">
        <f t="shared" si="2601"/>
        <v>　</v>
      </c>
      <c r="BF1126" s="367"/>
      <c r="BG1126" s="368" t="str">
        <f t="shared" si="2602"/>
        <v>　</v>
      </c>
      <c r="BH1126" s="367"/>
      <c r="BI1126" s="154" t="str">
        <f t="shared" si="2576"/>
        <v>　</v>
      </c>
      <c r="BJ1126" s="367"/>
      <c r="BK1126" s="154" t="str">
        <f t="shared" si="1417"/>
        <v>　</v>
      </c>
      <c r="BL1126" s="367"/>
      <c r="BM1126" s="154" t="str">
        <f t="shared" si="1418"/>
        <v>　</v>
      </c>
      <c r="BN1126" s="367"/>
      <c r="BO1126" s="155" t="str">
        <f t="shared" si="2577"/>
        <v>　</v>
      </c>
      <c r="BP1126" s="367"/>
      <c r="BQ1126" s="154" t="str">
        <f t="shared" si="2578"/>
        <v>　</v>
      </c>
      <c r="BR1126" s="369"/>
      <c r="BS1126" s="154" t="str">
        <f t="shared" si="1420"/>
        <v>　</v>
      </c>
      <c r="BT1126" s="369"/>
      <c r="BU1126" s="154" t="str">
        <f t="shared" si="1421"/>
        <v>　</v>
      </c>
      <c r="BV1126" s="369"/>
      <c r="BW1126" s="154" t="str">
        <f t="shared" si="1422"/>
        <v>　</v>
      </c>
      <c r="BX1126" s="367"/>
      <c r="BY1126" s="154" t="str">
        <f t="shared" si="1423"/>
        <v>　</v>
      </c>
      <c r="BZ1126" s="369"/>
      <c r="CA1126" s="154" t="str">
        <f t="shared" si="1424"/>
        <v>　</v>
      </c>
      <c r="CB1126" s="367"/>
      <c r="CC1126" s="154" t="str">
        <f t="shared" si="1425"/>
        <v>　</v>
      </c>
      <c r="CD1126" s="367"/>
      <c r="CE1126" s="2850" t="str">
        <f t="shared" si="2579"/>
        <v>　</v>
      </c>
      <c r="CF1126" s="2846"/>
      <c r="CG1126" s="2855" t="str">
        <f t="shared" si="2580"/>
        <v>　</v>
      </c>
      <c r="CH1126" s="2851"/>
      <c r="CI1126" s="2850" t="str">
        <f t="shared" si="1092"/>
        <v>　</v>
      </c>
      <c r="CJ1126" s="2846"/>
      <c r="CK1126" s="2850" t="str">
        <f t="shared" si="1093"/>
        <v>　</v>
      </c>
      <c r="CL1126" s="2851"/>
      <c r="CM1126" s="2850" t="str">
        <f t="shared" si="2581"/>
        <v>　</v>
      </c>
      <c r="CN1126" s="2851"/>
      <c r="CO1126" s="2855" t="str">
        <f t="shared" si="1094"/>
        <v>　</v>
      </c>
      <c r="CP1126" s="2851"/>
      <c r="CQ1126" s="2855" t="str">
        <f t="shared" si="1095"/>
        <v>　</v>
      </c>
      <c r="CR1126" s="2851"/>
      <c r="CS1126" s="2850" t="str">
        <f t="shared" si="2582"/>
        <v>　</v>
      </c>
      <c r="CT1126" s="2851"/>
      <c r="CU1126" s="2855"/>
      <c r="CV1126" s="2851"/>
      <c r="CW1126" s="2850" t="str">
        <f t="shared" si="2583"/>
        <v>　</v>
      </c>
      <c r="CX1126" s="2851"/>
      <c r="CY1126" s="2855" t="str">
        <f t="shared" si="1096"/>
        <v>　</v>
      </c>
      <c r="CZ1126" s="2851"/>
      <c r="DA1126" s="154" t="str">
        <f t="shared" si="2584"/>
        <v>　</v>
      </c>
      <c r="DB1126" s="369"/>
      <c r="DC1126" s="155" t="str">
        <f t="shared" si="1097"/>
        <v>　</v>
      </c>
      <c r="DD1126" s="367"/>
      <c r="DE1126" s="374">
        <f t="shared" si="2827"/>
        <v>0</v>
      </c>
      <c r="DF1126" s="373"/>
      <c r="DG1126" s="818">
        <f t="shared" si="2834"/>
        <v>0</v>
      </c>
      <c r="DH1126" s="372"/>
      <c r="DI1126" s="267">
        <f t="shared" si="2828"/>
        <v>0</v>
      </c>
      <c r="DJ1126" s="373"/>
      <c r="DK1126" s="374">
        <f t="shared" si="2838"/>
        <v>0</v>
      </c>
      <c r="DL1126" s="373"/>
      <c r="DM1126" s="375">
        <f t="shared" si="2839"/>
        <v>0</v>
      </c>
      <c r="DN1126" s="373"/>
      <c r="DO1126" s="155">
        <f t="shared" si="2840"/>
        <v>0</v>
      </c>
      <c r="DP1126" s="372"/>
      <c r="DQ1126" s="155">
        <f t="shared" si="2841"/>
        <v>0</v>
      </c>
      <c r="DR1126" s="373"/>
      <c r="DS1126" s="155">
        <f t="shared" si="2842"/>
        <v>0</v>
      </c>
      <c r="DT1126" s="372"/>
      <c r="DU1126" s="155">
        <f t="shared" si="2843"/>
        <v>0</v>
      </c>
      <c r="DV1126" s="373"/>
      <c r="DW1126" s="4891">
        <f t="shared" si="2846"/>
        <v>0</v>
      </c>
      <c r="DX1126" s="372"/>
      <c r="DY1126" s="154">
        <f t="shared" si="2844"/>
        <v>0</v>
      </c>
      <c r="DZ1126" s="373"/>
      <c r="EA1126" s="154">
        <f t="shared" si="2830"/>
        <v>0</v>
      </c>
      <c r="EB1126" s="373"/>
      <c r="EC1126" s="269">
        <f t="shared" si="2831"/>
        <v>0</v>
      </c>
      <c r="ED1126" s="376"/>
      <c r="EE1126" s="822">
        <f t="shared" si="2832"/>
        <v>0</v>
      </c>
      <c r="EF1126" s="377"/>
      <c r="EG1126" s="273"/>
      <c r="EH1126" s="274"/>
      <c r="EI1126" s="275"/>
      <c r="EJ1126" s="276"/>
      <c r="EK1126" s="275"/>
      <c r="EL1126" s="277"/>
      <c r="EM1126" s="278" t="str">
        <f t="shared" si="2833"/>
        <v xml:space="preserve"> </v>
      </c>
      <c r="EN1126" s="372"/>
      <c r="EO1126" s="155">
        <f t="shared" si="2845"/>
        <v>0</v>
      </c>
      <c r="EP1126" s="373"/>
      <c r="ER1126" s="194"/>
      <c r="ET1126" s="154" t="str">
        <f t="shared" si="2596"/>
        <v>　</v>
      </c>
      <c r="EU1126" s="373"/>
      <c r="EV1126" s="154" t="str">
        <f t="shared" si="2597"/>
        <v>　</v>
      </c>
      <c r="EW1126" s="373"/>
      <c r="EX1126" s="154"/>
      <c r="EY1126" s="367"/>
      <c r="EZ1126" s="154"/>
      <c r="FA1126" s="367"/>
      <c r="FB1126" s="154"/>
      <c r="FC1126" s="367"/>
      <c r="FD1126" s="154"/>
      <c r="FE1126" s="367"/>
      <c r="FF1126" s="155"/>
      <c r="FG1126" s="367"/>
      <c r="FH1126" s="154"/>
      <c r="FI1126" s="367"/>
      <c r="FJ1126" s="154" t="str">
        <f t="shared" si="1662"/>
        <v>　</v>
      </c>
      <c r="FK1126" s="373"/>
      <c r="FL1126" s="155" t="str">
        <f t="shared" si="2598"/>
        <v>　</v>
      </c>
      <c r="FM1126" s="279"/>
      <c r="FN1126" s="1184"/>
      <c r="FO1126" s="280"/>
      <c r="FP1126" s="281"/>
      <c r="FQ1126" s="282"/>
      <c r="FS1126" s="281"/>
      <c r="FT1126" s="282"/>
    </row>
    <row r="1127" spans="1:176" ht="18.600000000000001" customHeight="1">
      <c r="A1127" s="228">
        <f t="shared" si="2814"/>
        <v>1117</v>
      </c>
      <c r="B1127" s="343" t="str">
        <f t="shared" si="2835"/>
        <v>　</v>
      </c>
      <c r="C1127" s="6242"/>
      <c r="D1127" s="1261"/>
      <c r="E1127" s="1262"/>
      <c r="F1127" s="1564"/>
      <c r="G1127" s="1263"/>
      <c r="H1127" s="1330"/>
      <c r="I1127" s="1264"/>
      <c r="J1127" s="1264"/>
      <c r="K1127" s="599"/>
      <c r="L1127" s="600"/>
      <c r="M1127" s="354"/>
      <c r="N1127" s="353"/>
      <c r="O1127" s="354"/>
      <c r="P1127" s="353"/>
      <c r="Q1127" s="354"/>
      <c r="R1127" s="353"/>
      <c r="S1127" s="354"/>
      <c r="T1127" s="353"/>
      <c r="U1127" s="355"/>
      <c r="V1127" s="353"/>
      <c r="W1127" s="6253"/>
      <c r="X1127" s="357"/>
      <c r="Y1127" s="979"/>
      <c r="Z1127" s="979"/>
      <c r="AA1127" s="602"/>
      <c r="AB1127" s="979"/>
      <c r="AC1127" s="602"/>
      <c r="AD1127" s="361"/>
      <c r="AE1127" s="362"/>
      <c r="AF1127" s="363" t="str">
        <f t="shared" si="1081"/>
        <v>　</v>
      </c>
      <c r="AG1127" s="364"/>
      <c r="AH1127" s="364"/>
      <c r="AI1127" s="364"/>
      <c r="AJ1127" s="364"/>
      <c r="AK1127" s="364"/>
      <c r="AL1127" s="364"/>
      <c r="AM1127" s="364"/>
      <c r="AN1127" s="364"/>
      <c r="AO1127" s="364"/>
      <c r="AP1127" s="363"/>
      <c r="AQ1127" s="255"/>
      <c r="AR1127" s="255"/>
      <c r="AS1127" s="255"/>
      <c r="AT1127" s="255"/>
      <c r="AU1127" s="2843">
        <f t="shared" si="2836"/>
        <v>0</v>
      </c>
      <c r="AV1127" s="4008">
        <f t="shared" si="2837"/>
        <v>0</v>
      </c>
      <c r="AW1127" s="590" t="str">
        <f t="shared" si="2599"/>
        <v>　</v>
      </c>
      <c r="AX1127" s="369"/>
      <c r="AY1127" s="154" t="str">
        <f t="shared" si="2618"/>
        <v>　</v>
      </c>
      <c r="AZ1127" s="367"/>
      <c r="BA1127" s="154" t="str">
        <f t="shared" si="2619"/>
        <v>　</v>
      </c>
      <c r="BB1127" s="367"/>
      <c r="BC1127" s="368" t="str">
        <f t="shared" si="2600"/>
        <v>　</v>
      </c>
      <c r="BD1127" s="369"/>
      <c r="BE1127" s="4599" t="str">
        <f t="shared" si="2601"/>
        <v>　</v>
      </c>
      <c r="BF1127" s="367"/>
      <c r="BG1127" s="368" t="str">
        <f t="shared" si="2602"/>
        <v>　</v>
      </c>
      <c r="BH1127" s="367"/>
      <c r="BI1127" s="154" t="str">
        <f t="shared" si="2576"/>
        <v>　</v>
      </c>
      <c r="BJ1127" s="367"/>
      <c r="BK1127" s="154" t="str">
        <f t="shared" si="1417"/>
        <v>　</v>
      </c>
      <c r="BL1127" s="367"/>
      <c r="BM1127" s="154" t="str">
        <f t="shared" si="1418"/>
        <v>　</v>
      </c>
      <c r="BN1127" s="367"/>
      <c r="BO1127" s="155" t="str">
        <f t="shared" si="2577"/>
        <v>　</v>
      </c>
      <c r="BP1127" s="367"/>
      <c r="BQ1127" s="154" t="str">
        <f t="shared" si="2578"/>
        <v>　</v>
      </c>
      <c r="BR1127" s="369"/>
      <c r="BS1127" s="154" t="str">
        <f t="shared" si="1420"/>
        <v>　</v>
      </c>
      <c r="BT1127" s="369"/>
      <c r="BU1127" s="154" t="str">
        <f t="shared" si="1421"/>
        <v>　</v>
      </c>
      <c r="BV1127" s="369"/>
      <c r="BW1127" s="154" t="str">
        <f t="shared" si="1422"/>
        <v>　</v>
      </c>
      <c r="BX1127" s="367"/>
      <c r="BY1127" s="154" t="str">
        <f t="shared" si="1423"/>
        <v>　</v>
      </c>
      <c r="BZ1127" s="369"/>
      <c r="CA1127" s="154" t="str">
        <f t="shared" si="1424"/>
        <v>　</v>
      </c>
      <c r="CB1127" s="367"/>
      <c r="CC1127" s="154" t="str">
        <f t="shared" si="1425"/>
        <v>　</v>
      </c>
      <c r="CD1127" s="367"/>
      <c r="CE1127" s="2850" t="str">
        <f t="shared" si="2579"/>
        <v>　</v>
      </c>
      <c r="CF1127" s="2846"/>
      <c r="CG1127" s="2855" t="str">
        <f t="shared" si="2580"/>
        <v>　</v>
      </c>
      <c r="CH1127" s="2851"/>
      <c r="CI1127" s="2850" t="str">
        <f t="shared" si="1092"/>
        <v>　</v>
      </c>
      <c r="CJ1127" s="2846"/>
      <c r="CK1127" s="2850" t="str">
        <f t="shared" si="1093"/>
        <v>　</v>
      </c>
      <c r="CL1127" s="2851"/>
      <c r="CM1127" s="2850" t="str">
        <f t="shared" si="2581"/>
        <v>　</v>
      </c>
      <c r="CN1127" s="2851"/>
      <c r="CO1127" s="2855" t="str">
        <f t="shared" si="1094"/>
        <v>　</v>
      </c>
      <c r="CP1127" s="2851"/>
      <c r="CQ1127" s="2855" t="str">
        <f t="shared" si="1095"/>
        <v>　</v>
      </c>
      <c r="CR1127" s="2851"/>
      <c r="CS1127" s="2850" t="str">
        <f t="shared" si="2582"/>
        <v>　</v>
      </c>
      <c r="CT1127" s="2851"/>
      <c r="CU1127" s="2855"/>
      <c r="CV1127" s="2851"/>
      <c r="CW1127" s="2850" t="str">
        <f t="shared" si="2583"/>
        <v>　</v>
      </c>
      <c r="CX1127" s="2851"/>
      <c r="CY1127" s="2855" t="str">
        <f t="shared" si="1096"/>
        <v>　</v>
      </c>
      <c r="CZ1127" s="2851"/>
      <c r="DA1127" s="154" t="str">
        <f t="shared" si="2584"/>
        <v>　</v>
      </c>
      <c r="DB1127" s="369"/>
      <c r="DC1127" s="155" t="str">
        <f t="shared" si="1097"/>
        <v>　</v>
      </c>
      <c r="DD1127" s="367"/>
      <c r="DE1127" s="374">
        <f t="shared" si="2827"/>
        <v>0</v>
      </c>
      <c r="DF1127" s="373"/>
      <c r="DG1127" s="818">
        <f t="shared" si="2834"/>
        <v>0</v>
      </c>
      <c r="DH1127" s="372"/>
      <c r="DI1127" s="267">
        <f t="shared" si="2828"/>
        <v>0</v>
      </c>
      <c r="DJ1127" s="373"/>
      <c r="DK1127" s="374">
        <f t="shared" si="2838"/>
        <v>0</v>
      </c>
      <c r="DL1127" s="373"/>
      <c r="DM1127" s="375">
        <f t="shared" si="2839"/>
        <v>0</v>
      </c>
      <c r="DN1127" s="373"/>
      <c r="DO1127" s="155">
        <f t="shared" si="2840"/>
        <v>0</v>
      </c>
      <c r="DP1127" s="372"/>
      <c r="DQ1127" s="155">
        <f t="shared" si="2841"/>
        <v>0</v>
      </c>
      <c r="DR1127" s="373"/>
      <c r="DS1127" s="155">
        <f t="shared" si="2842"/>
        <v>0</v>
      </c>
      <c r="DT1127" s="372"/>
      <c r="DU1127" s="155">
        <f t="shared" si="2843"/>
        <v>0</v>
      </c>
      <c r="DV1127" s="373"/>
      <c r="DW1127" s="4891">
        <f t="shared" si="2846"/>
        <v>0</v>
      </c>
      <c r="DX1127" s="372"/>
      <c r="DY1127" s="154">
        <f t="shared" si="2844"/>
        <v>0</v>
      </c>
      <c r="DZ1127" s="373"/>
      <c r="EA1127" s="154">
        <f t="shared" si="2830"/>
        <v>0</v>
      </c>
      <c r="EB1127" s="373"/>
      <c r="EC1127" s="269">
        <f t="shared" si="2831"/>
        <v>0</v>
      </c>
      <c r="ED1127" s="376"/>
      <c r="EE1127" s="822">
        <f t="shared" si="2832"/>
        <v>0</v>
      </c>
      <c r="EF1127" s="377"/>
      <c r="EG1127" s="273"/>
      <c r="EH1127" s="274"/>
      <c r="EI1127" s="275"/>
      <c r="EJ1127" s="276"/>
      <c r="EK1127" s="275"/>
      <c r="EL1127" s="277"/>
      <c r="EM1127" s="278" t="str">
        <f t="shared" si="2833"/>
        <v xml:space="preserve"> </v>
      </c>
      <c r="EN1127" s="372"/>
      <c r="EO1127" s="155">
        <f t="shared" si="2845"/>
        <v>0</v>
      </c>
      <c r="EP1127" s="373"/>
      <c r="ER1127" s="194"/>
      <c r="ET1127" s="154" t="str">
        <f t="shared" si="2596"/>
        <v>　</v>
      </c>
      <c r="EU1127" s="373"/>
      <c r="EV1127" s="154" t="str">
        <f t="shared" si="2597"/>
        <v>　</v>
      </c>
      <c r="EW1127" s="373"/>
      <c r="EX1127" s="154"/>
      <c r="EY1127" s="367"/>
      <c r="EZ1127" s="154"/>
      <c r="FA1127" s="367"/>
      <c r="FB1127" s="154"/>
      <c r="FC1127" s="367"/>
      <c r="FD1127" s="154"/>
      <c r="FE1127" s="367"/>
      <c r="FF1127" s="155"/>
      <c r="FG1127" s="367"/>
      <c r="FH1127" s="154"/>
      <c r="FI1127" s="367"/>
      <c r="FJ1127" s="154" t="str">
        <f t="shared" si="1662"/>
        <v>　</v>
      </c>
      <c r="FK1127" s="373"/>
      <c r="FL1127" s="155" t="str">
        <f t="shared" si="2598"/>
        <v>　</v>
      </c>
      <c r="FM1127" s="279"/>
      <c r="FN1127" s="1184"/>
      <c r="FO1127" s="280"/>
      <c r="FP1127" s="281"/>
      <c r="FQ1127" s="282"/>
      <c r="FS1127" s="281"/>
      <c r="FT1127" s="282"/>
    </row>
    <row r="1128" spans="1:176" ht="18.600000000000001" customHeight="1">
      <c r="A1128" s="228">
        <f t="shared" si="2814"/>
        <v>1118</v>
      </c>
      <c r="B1128" s="343" t="str">
        <f t="shared" si="2835"/>
        <v>　</v>
      </c>
      <c r="C1128" s="6242"/>
      <c r="D1128" s="1261"/>
      <c r="E1128" s="1262"/>
      <c r="F1128" s="1564"/>
      <c r="G1128" s="1263"/>
      <c r="H1128" s="1330"/>
      <c r="I1128" s="1264"/>
      <c r="J1128" s="1264"/>
      <c r="K1128" s="599"/>
      <c r="L1128" s="600"/>
      <c r="M1128" s="354"/>
      <c r="N1128" s="353"/>
      <c r="O1128" s="354"/>
      <c r="P1128" s="353"/>
      <c r="Q1128" s="354"/>
      <c r="R1128" s="353"/>
      <c r="S1128" s="354"/>
      <c r="T1128" s="353"/>
      <c r="U1128" s="355"/>
      <c r="V1128" s="353"/>
      <c r="W1128" s="5639"/>
      <c r="X1128" s="357"/>
      <c r="Y1128" s="979"/>
      <c r="Z1128" s="979"/>
      <c r="AA1128" s="602"/>
      <c r="AB1128" s="979"/>
      <c r="AC1128" s="602"/>
      <c r="AD1128" s="361"/>
      <c r="AE1128" s="362"/>
      <c r="AF1128" s="363" t="str">
        <f t="shared" si="1081"/>
        <v>　</v>
      </c>
      <c r="AG1128" s="364"/>
      <c r="AH1128" s="364"/>
      <c r="AI1128" s="364"/>
      <c r="AJ1128" s="364"/>
      <c r="AK1128" s="364"/>
      <c r="AL1128" s="364"/>
      <c r="AM1128" s="364"/>
      <c r="AN1128" s="364"/>
      <c r="AO1128" s="364"/>
      <c r="AP1128" s="363"/>
      <c r="AQ1128" s="255"/>
      <c r="AR1128" s="255"/>
      <c r="AS1128" s="255"/>
      <c r="AT1128" s="255"/>
      <c r="AU1128" s="2843">
        <f t="shared" si="2836"/>
        <v>0</v>
      </c>
      <c r="AV1128" s="4008">
        <f t="shared" si="2837"/>
        <v>0</v>
      </c>
      <c r="AW1128" s="590" t="str">
        <f t="shared" si="2599"/>
        <v>　</v>
      </c>
      <c r="AX1128" s="369"/>
      <c r="AY1128" s="154" t="str">
        <f t="shared" si="2618"/>
        <v>　</v>
      </c>
      <c r="AZ1128" s="367"/>
      <c r="BA1128" s="154" t="str">
        <f t="shared" si="2619"/>
        <v>　</v>
      </c>
      <c r="BB1128" s="367"/>
      <c r="BC1128" s="368" t="str">
        <f t="shared" si="2600"/>
        <v>　</v>
      </c>
      <c r="BD1128" s="369"/>
      <c r="BE1128" s="4599" t="str">
        <f t="shared" si="2601"/>
        <v>　</v>
      </c>
      <c r="BF1128" s="367"/>
      <c r="BG1128" s="368" t="str">
        <f t="shared" si="2602"/>
        <v>　</v>
      </c>
      <c r="BH1128" s="367"/>
      <c r="BI1128" s="154" t="str">
        <f t="shared" si="2576"/>
        <v>　</v>
      </c>
      <c r="BJ1128" s="367"/>
      <c r="BK1128" s="154" t="str">
        <f t="shared" si="1417"/>
        <v>　</v>
      </c>
      <c r="BL1128" s="367"/>
      <c r="BM1128" s="154" t="str">
        <f t="shared" si="1418"/>
        <v>　</v>
      </c>
      <c r="BN1128" s="367"/>
      <c r="BO1128" s="155" t="str">
        <f t="shared" si="2577"/>
        <v>　</v>
      </c>
      <c r="BP1128" s="367"/>
      <c r="BQ1128" s="154" t="str">
        <f t="shared" si="2578"/>
        <v>　</v>
      </c>
      <c r="BR1128" s="369"/>
      <c r="BS1128" s="154" t="str">
        <f t="shared" si="1420"/>
        <v>　</v>
      </c>
      <c r="BT1128" s="369"/>
      <c r="BU1128" s="154" t="str">
        <f t="shared" si="1421"/>
        <v>　</v>
      </c>
      <c r="BV1128" s="369"/>
      <c r="BW1128" s="154" t="str">
        <f t="shared" si="1422"/>
        <v>　</v>
      </c>
      <c r="BX1128" s="367"/>
      <c r="BY1128" s="154" t="str">
        <f t="shared" si="1423"/>
        <v>　</v>
      </c>
      <c r="BZ1128" s="369"/>
      <c r="CA1128" s="154" t="str">
        <f t="shared" si="1424"/>
        <v>　</v>
      </c>
      <c r="CB1128" s="367"/>
      <c r="CC1128" s="154" t="str">
        <f t="shared" si="1425"/>
        <v>　</v>
      </c>
      <c r="CD1128" s="367"/>
      <c r="CE1128" s="2850" t="str">
        <f t="shared" si="2579"/>
        <v>　</v>
      </c>
      <c r="CF1128" s="2846"/>
      <c r="CG1128" s="2855" t="str">
        <f t="shared" si="2580"/>
        <v>　</v>
      </c>
      <c r="CH1128" s="2851"/>
      <c r="CI1128" s="2850" t="str">
        <f t="shared" si="1092"/>
        <v>　</v>
      </c>
      <c r="CJ1128" s="2846"/>
      <c r="CK1128" s="2850" t="str">
        <f t="shared" si="1093"/>
        <v>　</v>
      </c>
      <c r="CL1128" s="2851"/>
      <c r="CM1128" s="2850" t="str">
        <f t="shared" si="2581"/>
        <v>　</v>
      </c>
      <c r="CN1128" s="2851"/>
      <c r="CO1128" s="2855" t="str">
        <f t="shared" si="1094"/>
        <v>　</v>
      </c>
      <c r="CP1128" s="2851"/>
      <c r="CQ1128" s="2855" t="str">
        <f t="shared" si="1095"/>
        <v>　</v>
      </c>
      <c r="CR1128" s="2851"/>
      <c r="CS1128" s="2850" t="str">
        <f t="shared" si="2582"/>
        <v>　</v>
      </c>
      <c r="CT1128" s="2851"/>
      <c r="CU1128" s="2855"/>
      <c r="CV1128" s="2851"/>
      <c r="CW1128" s="2850" t="str">
        <f t="shared" si="2583"/>
        <v>　</v>
      </c>
      <c r="CX1128" s="2851"/>
      <c r="CY1128" s="2855" t="str">
        <f t="shared" si="1096"/>
        <v>　</v>
      </c>
      <c r="CZ1128" s="2851"/>
      <c r="DA1128" s="154" t="str">
        <f t="shared" si="2584"/>
        <v>　</v>
      </c>
      <c r="DB1128" s="369"/>
      <c r="DC1128" s="155" t="str">
        <f t="shared" si="1097"/>
        <v>　</v>
      </c>
      <c r="DD1128" s="367"/>
      <c r="DE1128" s="374">
        <f t="shared" si="2827"/>
        <v>0</v>
      </c>
      <c r="DF1128" s="373"/>
      <c r="DG1128" s="818">
        <f t="shared" si="2834"/>
        <v>0</v>
      </c>
      <c r="DH1128" s="372"/>
      <c r="DI1128" s="267">
        <f t="shared" si="2828"/>
        <v>0</v>
      </c>
      <c r="DJ1128" s="373"/>
      <c r="DK1128" s="374">
        <f t="shared" si="2838"/>
        <v>0</v>
      </c>
      <c r="DL1128" s="373"/>
      <c r="DM1128" s="375">
        <f t="shared" si="2839"/>
        <v>0</v>
      </c>
      <c r="DN1128" s="373"/>
      <c r="DO1128" s="155">
        <f t="shared" si="2840"/>
        <v>0</v>
      </c>
      <c r="DP1128" s="372"/>
      <c r="DQ1128" s="155">
        <f t="shared" si="2841"/>
        <v>0</v>
      </c>
      <c r="DR1128" s="373"/>
      <c r="DS1128" s="155">
        <f t="shared" si="2842"/>
        <v>0</v>
      </c>
      <c r="DT1128" s="372"/>
      <c r="DU1128" s="155">
        <f t="shared" si="2843"/>
        <v>0</v>
      </c>
      <c r="DV1128" s="373"/>
      <c r="DW1128" s="4891">
        <f t="shared" si="2846"/>
        <v>0</v>
      </c>
      <c r="DX1128" s="372"/>
      <c r="DY1128" s="154">
        <f t="shared" si="2844"/>
        <v>0</v>
      </c>
      <c r="DZ1128" s="373"/>
      <c r="EA1128" s="154">
        <f t="shared" si="2830"/>
        <v>0</v>
      </c>
      <c r="EB1128" s="373"/>
      <c r="EC1128" s="269">
        <f t="shared" si="2831"/>
        <v>0</v>
      </c>
      <c r="ED1128" s="376"/>
      <c r="EE1128" s="822">
        <f t="shared" si="2832"/>
        <v>0</v>
      </c>
      <c r="EF1128" s="377"/>
      <c r="EG1128" s="273"/>
      <c r="EH1128" s="274"/>
      <c r="EI1128" s="275"/>
      <c r="EJ1128" s="276"/>
      <c r="EK1128" s="275"/>
      <c r="EL1128" s="277"/>
      <c r="EM1128" s="278" t="str">
        <f t="shared" si="2833"/>
        <v xml:space="preserve"> </v>
      </c>
      <c r="EN1128" s="372"/>
      <c r="EO1128" s="155">
        <f t="shared" si="2845"/>
        <v>0</v>
      </c>
      <c r="EP1128" s="373"/>
      <c r="ER1128" s="194"/>
      <c r="ET1128" s="154" t="str">
        <f t="shared" si="2596"/>
        <v>　</v>
      </c>
      <c r="EU1128" s="373"/>
      <c r="EV1128" s="154" t="str">
        <f t="shared" si="2597"/>
        <v>　</v>
      </c>
      <c r="EW1128" s="373"/>
      <c r="EX1128" s="154"/>
      <c r="EY1128" s="367"/>
      <c r="EZ1128" s="154"/>
      <c r="FA1128" s="367"/>
      <c r="FB1128" s="154"/>
      <c r="FC1128" s="367"/>
      <c r="FD1128" s="154"/>
      <c r="FE1128" s="367"/>
      <c r="FF1128" s="155"/>
      <c r="FG1128" s="367"/>
      <c r="FH1128" s="154"/>
      <c r="FI1128" s="367"/>
      <c r="FJ1128" s="154" t="str">
        <f t="shared" si="1662"/>
        <v>　</v>
      </c>
      <c r="FK1128" s="373"/>
      <c r="FL1128" s="155" t="str">
        <f t="shared" si="2598"/>
        <v>　</v>
      </c>
      <c r="FM1128" s="279"/>
      <c r="FN1128" s="1184"/>
      <c r="FO1128" s="280"/>
      <c r="FP1128" s="281"/>
      <c r="FQ1128" s="282"/>
      <c r="FS1128" s="281"/>
      <c r="FT1128" s="282"/>
    </row>
    <row r="1129" spans="1:176" ht="18.600000000000001" customHeight="1">
      <c r="A1129" s="228">
        <f t="shared" si="2814"/>
        <v>1119</v>
      </c>
      <c r="B1129" s="343" t="str">
        <f t="shared" si="2835"/>
        <v>　</v>
      </c>
      <c r="C1129" s="6242"/>
      <c r="D1129" s="1261"/>
      <c r="E1129" s="1262"/>
      <c r="F1129" s="1564"/>
      <c r="G1129" s="1263"/>
      <c r="H1129" s="1330"/>
      <c r="I1129" s="1264"/>
      <c r="J1129" s="1264"/>
      <c r="K1129" s="599"/>
      <c r="L1129" s="600"/>
      <c r="M1129" s="354"/>
      <c r="N1129" s="353"/>
      <c r="O1129" s="354"/>
      <c r="P1129" s="353"/>
      <c r="Q1129" s="354"/>
      <c r="R1129" s="353"/>
      <c r="S1129" s="354"/>
      <c r="T1129" s="353"/>
      <c r="U1129" s="355"/>
      <c r="V1129" s="353"/>
      <c r="W1129" s="6278"/>
      <c r="X1129" s="357"/>
      <c r="Y1129" s="979"/>
      <c r="Z1129" s="979"/>
      <c r="AA1129" s="602"/>
      <c r="AB1129" s="979"/>
      <c r="AC1129" s="602"/>
      <c r="AD1129" s="361"/>
      <c r="AE1129" s="362"/>
      <c r="AF1129" s="363" t="str">
        <f t="shared" si="1081"/>
        <v>　</v>
      </c>
      <c r="AG1129" s="364"/>
      <c r="AH1129" s="364"/>
      <c r="AI1129" s="364"/>
      <c r="AJ1129" s="364"/>
      <c r="AK1129" s="364"/>
      <c r="AL1129" s="364"/>
      <c r="AM1129" s="364"/>
      <c r="AN1129" s="364"/>
      <c r="AO1129" s="364"/>
      <c r="AP1129" s="363"/>
      <c r="AQ1129" s="255"/>
      <c r="AR1129" s="255"/>
      <c r="AS1129" s="255"/>
      <c r="AT1129" s="255"/>
      <c r="AU1129" s="2843">
        <f t="shared" si="2836"/>
        <v>0</v>
      </c>
      <c r="AV1129" s="4008">
        <f t="shared" si="2837"/>
        <v>0</v>
      </c>
      <c r="AW1129" s="590" t="str">
        <f t="shared" si="2599"/>
        <v>　</v>
      </c>
      <c r="AX1129" s="369"/>
      <c r="AY1129" s="154" t="str">
        <f t="shared" si="2618"/>
        <v>　</v>
      </c>
      <c r="AZ1129" s="367"/>
      <c r="BA1129" s="154" t="str">
        <f t="shared" si="2619"/>
        <v>　</v>
      </c>
      <c r="BB1129" s="367"/>
      <c r="BC1129" s="368" t="str">
        <f t="shared" si="2600"/>
        <v>　</v>
      </c>
      <c r="BD1129" s="369"/>
      <c r="BE1129" s="4599" t="str">
        <f t="shared" si="2601"/>
        <v>　</v>
      </c>
      <c r="BF1129" s="367"/>
      <c r="BG1129" s="368" t="str">
        <f t="shared" si="2602"/>
        <v>　</v>
      </c>
      <c r="BH1129" s="367"/>
      <c r="BI1129" s="154" t="str">
        <f t="shared" si="2576"/>
        <v>　</v>
      </c>
      <c r="BJ1129" s="367"/>
      <c r="BK1129" s="154" t="str">
        <f t="shared" si="1417"/>
        <v>　</v>
      </c>
      <c r="BL1129" s="367"/>
      <c r="BM1129" s="154" t="str">
        <f t="shared" si="1418"/>
        <v>　</v>
      </c>
      <c r="BN1129" s="367"/>
      <c r="BO1129" s="155" t="str">
        <f t="shared" si="2577"/>
        <v>　</v>
      </c>
      <c r="BP1129" s="367"/>
      <c r="BQ1129" s="154" t="str">
        <f t="shared" si="2578"/>
        <v>　</v>
      </c>
      <c r="BR1129" s="369"/>
      <c r="BS1129" s="154" t="str">
        <f t="shared" si="1420"/>
        <v>　</v>
      </c>
      <c r="BT1129" s="369"/>
      <c r="BU1129" s="154" t="str">
        <f t="shared" si="1421"/>
        <v>　</v>
      </c>
      <c r="BV1129" s="369"/>
      <c r="BW1129" s="154" t="str">
        <f t="shared" si="1422"/>
        <v>　</v>
      </c>
      <c r="BX1129" s="367"/>
      <c r="BY1129" s="154" t="str">
        <f t="shared" si="1423"/>
        <v>　</v>
      </c>
      <c r="BZ1129" s="369"/>
      <c r="CA1129" s="154" t="str">
        <f t="shared" si="1424"/>
        <v>　</v>
      </c>
      <c r="CB1129" s="367"/>
      <c r="CC1129" s="154" t="str">
        <f t="shared" si="1425"/>
        <v>　</v>
      </c>
      <c r="CD1129" s="367"/>
      <c r="CE1129" s="2850" t="str">
        <f t="shared" si="2579"/>
        <v>　</v>
      </c>
      <c r="CF1129" s="2846"/>
      <c r="CG1129" s="2855" t="str">
        <f t="shared" si="2580"/>
        <v>　</v>
      </c>
      <c r="CH1129" s="2851"/>
      <c r="CI1129" s="2850" t="str">
        <f t="shared" si="1092"/>
        <v>　</v>
      </c>
      <c r="CJ1129" s="2846"/>
      <c r="CK1129" s="2850" t="str">
        <f t="shared" si="1093"/>
        <v>　</v>
      </c>
      <c r="CL1129" s="2851"/>
      <c r="CM1129" s="2850" t="str">
        <f t="shared" si="2581"/>
        <v>　</v>
      </c>
      <c r="CN1129" s="2851"/>
      <c r="CO1129" s="2855" t="str">
        <f t="shared" si="1094"/>
        <v>　</v>
      </c>
      <c r="CP1129" s="2851"/>
      <c r="CQ1129" s="2855" t="str">
        <f t="shared" si="1095"/>
        <v>　</v>
      </c>
      <c r="CR1129" s="2851"/>
      <c r="CS1129" s="2850" t="str">
        <f t="shared" si="2582"/>
        <v>　</v>
      </c>
      <c r="CT1129" s="2851"/>
      <c r="CU1129" s="2855"/>
      <c r="CV1129" s="2851"/>
      <c r="CW1129" s="2850" t="str">
        <f t="shared" si="2583"/>
        <v>　</v>
      </c>
      <c r="CX1129" s="2851"/>
      <c r="CY1129" s="2855" t="str">
        <f t="shared" si="1096"/>
        <v>　</v>
      </c>
      <c r="CZ1129" s="2851"/>
      <c r="DA1129" s="154" t="str">
        <f t="shared" si="2584"/>
        <v>　</v>
      </c>
      <c r="DB1129" s="369"/>
      <c r="DC1129" s="155" t="str">
        <f t="shared" si="1097"/>
        <v>　</v>
      </c>
      <c r="DD1129" s="367"/>
      <c r="DE1129" s="374">
        <f t="shared" si="2827"/>
        <v>0</v>
      </c>
      <c r="DF1129" s="373"/>
      <c r="DG1129" s="818">
        <f t="shared" si="2834"/>
        <v>0</v>
      </c>
      <c r="DH1129" s="372"/>
      <c r="DI1129" s="267">
        <f t="shared" si="2828"/>
        <v>0</v>
      </c>
      <c r="DJ1129" s="373"/>
      <c r="DK1129" s="374">
        <f t="shared" si="2838"/>
        <v>0</v>
      </c>
      <c r="DL1129" s="373"/>
      <c r="DM1129" s="375">
        <f t="shared" si="2839"/>
        <v>0</v>
      </c>
      <c r="DN1129" s="373"/>
      <c r="DO1129" s="155">
        <f t="shared" si="2840"/>
        <v>0</v>
      </c>
      <c r="DP1129" s="372"/>
      <c r="DQ1129" s="155">
        <f t="shared" si="2841"/>
        <v>0</v>
      </c>
      <c r="DR1129" s="373"/>
      <c r="DS1129" s="155">
        <f t="shared" si="2842"/>
        <v>0</v>
      </c>
      <c r="DT1129" s="372"/>
      <c r="DU1129" s="155">
        <f t="shared" si="2843"/>
        <v>0</v>
      </c>
      <c r="DV1129" s="373"/>
      <c r="DW1129" s="4891">
        <f t="shared" si="2846"/>
        <v>0</v>
      </c>
      <c r="DX1129" s="372"/>
      <c r="DY1129" s="154">
        <f t="shared" si="2844"/>
        <v>0</v>
      </c>
      <c r="DZ1129" s="373"/>
      <c r="EA1129" s="154">
        <f t="shared" si="2830"/>
        <v>0</v>
      </c>
      <c r="EB1129" s="373"/>
      <c r="EC1129" s="269">
        <f t="shared" si="2831"/>
        <v>0</v>
      </c>
      <c r="ED1129" s="376"/>
      <c r="EE1129" s="822">
        <f t="shared" si="2832"/>
        <v>0</v>
      </c>
      <c r="EF1129" s="377"/>
      <c r="EG1129" s="273"/>
      <c r="EH1129" s="274"/>
      <c r="EI1129" s="275"/>
      <c r="EJ1129" s="276"/>
      <c r="EK1129" s="275"/>
      <c r="EL1129" s="277"/>
      <c r="EM1129" s="278" t="str">
        <f t="shared" si="2833"/>
        <v xml:space="preserve"> </v>
      </c>
      <c r="EN1129" s="372"/>
      <c r="EO1129" s="155">
        <f t="shared" si="2845"/>
        <v>0</v>
      </c>
      <c r="EP1129" s="373"/>
      <c r="ER1129" s="194"/>
      <c r="ET1129" s="154" t="str">
        <f t="shared" si="2596"/>
        <v>　</v>
      </c>
      <c r="EU1129" s="373"/>
      <c r="EV1129" s="154" t="str">
        <f t="shared" si="2597"/>
        <v>　</v>
      </c>
      <c r="EW1129" s="373"/>
      <c r="EX1129" s="154"/>
      <c r="EY1129" s="367"/>
      <c r="EZ1129" s="154"/>
      <c r="FA1129" s="367"/>
      <c r="FB1129" s="154"/>
      <c r="FC1129" s="367"/>
      <c r="FD1129" s="154"/>
      <c r="FE1129" s="367"/>
      <c r="FF1129" s="155"/>
      <c r="FG1129" s="367"/>
      <c r="FH1129" s="154"/>
      <c r="FI1129" s="367"/>
      <c r="FJ1129" s="154" t="str">
        <f t="shared" si="1662"/>
        <v>　</v>
      </c>
      <c r="FK1129" s="373"/>
      <c r="FL1129" s="155" t="str">
        <f t="shared" si="2598"/>
        <v>　</v>
      </c>
      <c r="FM1129" s="279"/>
      <c r="FN1129" s="1184"/>
      <c r="FO1129" s="280"/>
      <c r="FP1129" s="281"/>
      <c r="FQ1129" s="282"/>
      <c r="FS1129" s="281"/>
      <c r="FT1129" s="282"/>
    </row>
    <row r="1130" spans="1:176" ht="18.600000000000001" customHeight="1">
      <c r="A1130" s="228">
        <f t="shared" si="2814"/>
        <v>1120</v>
      </c>
      <c r="B1130" s="343" t="str">
        <f t="shared" si="2835"/>
        <v>　</v>
      </c>
      <c r="C1130" s="6242"/>
      <c r="D1130" s="1261"/>
      <c r="E1130" s="1262"/>
      <c r="F1130" s="1564"/>
      <c r="G1130" s="1263"/>
      <c r="H1130" s="1330"/>
      <c r="I1130" s="1264"/>
      <c r="J1130" s="1264"/>
      <c r="K1130" s="599"/>
      <c r="L1130" s="600"/>
      <c r="M1130" s="354"/>
      <c r="N1130" s="353"/>
      <c r="O1130" s="354"/>
      <c r="P1130" s="353"/>
      <c r="Q1130" s="354"/>
      <c r="R1130" s="353"/>
      <c r="S1130" s="354"/>
      <c r="T1130" s="353"/>
      <c r="U1130" s="355"/>
      <c r="V1130" s="353"/>
      <c r="W1130" s="6289"/>
      <c r="X1130" s="357"/>
      <c r="Y1130" s="979"/>
      <c r="Z1130" s="979"/>
      <c r="AA1130" s="602"/>
      <c r="AB1130" s="979"/>
      <c r="AC1130" s="602"/>
      <c r="AD1130" s="361"/>
      <c r="AE1130" s="362"/>
      <c r="AF1130" s="363" t="str">
        <f>IF($AE1130=0,"　",VLOOKUP($AE1130,ﾚｰｻﾞOP,69,0))</f>
        <v>　</v>
      </c>
      <c r="AG1130" s="364"/>
      <c r="AH1130" s="364"/>
      <c r="AI1130" s="364"/>
      <c r="AJ1130" s="364"/>
      <c r="AK1130" s="364"/>
      <c r="AL1130" s="364"/>
      <c r="AM1130" s="364"/>
      <c r="AN1130" s="364"/>
      <c r="AO1130" s="364"/>
      <c r="AP1130" s="363"/>
      <c r="AQ1130" s="255"/>
      <c r="AR1130" s="255"/>
      <c r="AS1130" s="255"/>
      <c r="AT1130" s="255"/>
      <c r="AU1130" s="2843">
        <f t="shared" si="2836"/>
        <v>0</v>
      </c>
      <c r="AV1130" s="4008">
        <f t="shared" si="2837"/>
        <v>0</v>
      </c>
      <c r="AW1130" s="590" t="str">
        <f t="shared" si="2599"/>
        <v>　</v>
      </c>
      <c r="AX1130" s="369"/>
      <c r="AY1130" s="154" t="str">
        <f>IF($AE1130=0,"　",VLOOKUP($AE1130,ﾚｰｻﾞOP,6,0))</f>
        <v>　</v>
      </c>
      <c r="AZ1130" s="367"/>
      <c r="BA1130" s="154" t="str">
        <f t="shared" si="2619"/>
        <v>　</v>
      </c>
      <c r="BB1130" s="367"/>
      <c r="BC1130" s="368" t="str">
        <f>IF($AE1130=0,"　",VLOOKUP($AE1130,ﾚｰｻﾞOP,8,0))</f>
        <v>　</v>
      </c>
      <c r="BD1130" s="369"/>
      <c r="BE1130" s="4599" t="str">
        <f>IF($AE1130=0,"　",VLOOKUP($AE1130,ﾚｰｻﾞOP,9,0))</f>
        <v>　</v>
      </c>
      <c r="BF1130" s="367"/>
      <c r="BG1130" s="368" t="str">
        <f>IF($AE1130=0,"　",VLOOKUP($AE1130,ﾚｰｻﾞOP,10,0))</f>
        <v>　</v>
      </c>
      <c r="BH1130" s="367"/>
      <c r="BI1130" s="154" t="str">
        <f>IF($AE1130=0,"　",VLOOKUP($AE1130,ﾚｰｻﾞOP,11,0))</f>
        <v>　</v>
      </c>
      <c r="BJ1130" s="367"/>
      <c r="BK1130" s="154" t="str">
        <f>IF($AE1130=0,"　",VLOOKUP($AE1130,ﾚｰｻﾞOP,57,0))</f>
        <v>　</v>
      </c>
      <c r="BL1130" s="367"/>
      <c r="BM1130" s="154" t="str">
        <f>IF($AE1130=0,"　",VLOOKUP($AE1130,ﾚｰｻﾞOP,58,0))</f>
        <v>　</v>
      </c>
      <c r="BN1130" s="367"/>
      <c r="BO1130" s="155" t="str">
        <f>IF($AE1130=0,"　",VLOOKUP($AE1130,ﾚｰｻﾞOP,59,0))</f>
        <v>　</v>
      </c>
      <c r="BP1130" s="367"/>
      <c r="BQ1130" s="154" t="str">
        <f>IF($AE1130=0,"　",VLOOKUP($AE1130,ﾚｰｻﾞOP,12,0))</f>
        <v>　</v>
      </c>
      <c r="BR1130" s="369"/>
      <c r="BS1130" s="154" t="str">
        <f>IF($AE1130=0,"　",VLOOKUP($AE1130,ﾚｰｻﾞOP,13,0))</f>
        <v>　</v>
      </c>
      <c r="BT1130" s="369"/>
      <c r="BU1130" s="154" t="str">
        <f>IF($AE1130=0,"　",VLOOKUP($AE1130,ﾚｰｻﾞOP,14,0))</f>
        <v>　</v>
      </c>
      <c r="BV1130" s="369"/>
      <c r="BW1130" s="154" t="str">
        <f>IF($AE1130=0,"　",VLOOKUP($AE1130,ﾚｰｻﾞOP,15,0))</f>
        <v>　</v>
      </c>
      <c r="BX1130" s="367"/>
      <c r="BY1130" s="154" t="str">
        <f>IF($AE1130=0,"　",VLOOKUP($AE1130,ﾚｰｻﾞOP,16,0))</f>
        <v>　</v>
      </c>
      <c r="BZ1130" s="369"/>
      <c r="CA1130" s="154" t="str">
        <f>IF($AE1130=0,"　",VLOOKUP($AE1130,ﾚｰｻﾞOP,17,0))</f>
        <v>　</v>
      </c>
      <c r="CB1130" s="367"/>
      <c r="CC1130" s="154" t="str">
        <f>IF($AE1130=0,"　",VLOOKUP($AE1130,ﾚｰｻﾞOP,18,0))</f>
        <v>　</v>
      </c>
      <c r="CD1130" s="367"/>
      <c r="CE1130" s="2850" t="str">
        <f>IF($AE1130=0,"　",VLOOKUP($AE1130,ﾚｰｻﾞOP,19,0))</f>
        <v>　</v>
      </c>
      <c r="CF1130" s="2846"/>
      <c r="CG1130" s="2855" t="str">
        <f>IF($AE1130=0,"　",VLOOKUP($AE1130,ﾚｰｻﾞOP,20,0))</f>
        <v>　</v>
      </c>
      <c r="CH1130" s="2851"/>
      <c r="CI1130" s="2850" t="str">
        <f>IF($AE1130=0,"　",VLOOKUP($AE1130,ﾚｰｻﾞOP,21,0))</f>
        <v>　</v>
      </c>
      <c r="CJ1130" s="2846"/>
      <c r="CK1130" s="2850" t="str">
        <f>IF($AE1130=0,"　",VLOOKUP($AE1130,ﾚｰｻﾞOP,22,0))</f>
        <v>　</v>
      </c>
      <c r="CL1130" s="2851"/>
      <c r="CM1130" s="2850" t="str">
        <f>IF($AE1130=0,"　",VLOOKUP($AE1130,ﾚｰｻﾞOP,23,0))</f>
        <v>　</v>
      </c>
      <c r="CN1130" s="2851"/>
      <c r="CO1130" s="2855" t="str">
        <f>IF($AE1130=0,"　",VLOOKUP($AE1130,ﾚｰｻﾞOP,24,0))</f>
        <v>　</v>
      </c>
      <c r="CP1130" s="2851"/>
      <c r="CQ1130" s="2855" t="str">
        <f>IF($AE1130=0,"　",VLOOKUP($AE1130,ﾚｰｻﾞOP,25,0))</f>
        <v>　</v>
      </c>
      <c r="CR1130" s="2851"/>
      <c r="CS1130" s="2850" t="str">
        <f>IF($AE1130=0,"　",VLOOKUP($AE1130,ﾚｰｻﾞOP,26,0))</f>
        <v>　</v>
      </c>
      <c r="CT1130" s="2851"/>
      <c r="CU1130" s="2855"/>
      <c r="CV1130" s="2851"/>
      <c r="CW1130" s="2850" t="str">
        <f>IF($AE1130=0,"　",VLOOKUP($AE1130,ﾚｰｻﾞOP,28,0))</f>
        <v>　</v>
      </c>
      <c r="CX1130" s="2851"/>
      <c r="CY1130" s="2855" t="str">
        <f>IF($AE1130=0,"　",VLOOKUP($AE1130,ﾚｰｻﾞOP,29,0))</f>
        <v>　</v>
      </c>
      <c r="CZ1130" s="2851"/>
      <c r="DA1130" s="154" t="str">
        <f>IF($AE1130=0,"　",VLOOKUP($AE1130,ﾚｰｻﾞOP,30,0))</f>
        <v>　</v>
      </c>
      <c r="DB1130" s="369"/>
      <c r="DC1130" s="155" t="str">
        <f>IF($AE1130=0,"　",VLOOKUP($AE1130,ﾚｰｻﾞOP,31,0))</f>
        <v>　</v>
      </c>
      <c r="DD1130" s="367"/>
      <c r="DE1130" s="374">
        <f>IF(AG1130=1,1,0)</f>
        <v>0</v>
      </c>
      <c r="DF1130" s="373"/>
      <c r="DG1130" s="818">
        <f t="shared" si="2834"/>
        <v>0</v>
      </c>
      <c r="DH1130" s="372"/>
      <c r="DI1130" s="267">
        <f t="shared" si="2828"/>
        <v>0</v>
      </c>
      <c r="DJ1130" s="373"/>
      <c r="DK1130" s="374">
        <f t="shared" si="2838"/>
        <v>0</v>
      </c>
      <c r="DL1130" s="373"/>
      <c r="DM1130" s="375">
        <f t="shared" si="2839"/>
        <v>0</v>
      </c>
      <c r="DN1130" s="373"/>
      <c r="DO1130" s="155">
        <f t="shared" si="2840"/>
        <v>0</v>
      </c>
      <c r="DP1130" s="372"/>
      <c r="DQ1130" s="155">
        <f t="shared" si="2841"/>
        <v>0</v>
      </c>
      <c r="DR1130" s="373"/>
      <c r="DS1130" s="155">
        <f t="shared" si="2842"/>
        <v>0</v>
      </c>
      <c r="DT1130" s="372"/>
      <c r="DU1130" s="155">
        <f t="shared" si="2843"/>
        <v>0</v>
      </c>
      <c r="DV1130" s="373"/>
      <c r="DW1130" s="4891">
        <f t="shared" si="2846"/>
        <v>0</v>
      </c>
      <c r="DX1130" s="372"/>
      <c r="DY1130" s="154">
        <f t="shared" si="2844"/>
        <v>0</v>
      </c>
      <c r="DZ1130" s="373"/>
      <c r="EA1130" s="154">
        <f t="shared" si="2830"/>
        <v>0</v>
      </c>
      <c r="EB1130" s="373"/>
      <c r="EC1130" s="269">
        <f t="shared" si="2831"/>
        <v>0</v>
      </c>
      <c r="ED1130" s="376"/>
      <c r="EE1130" s="6971">
        <f>IF(AV1130=0,0,1)</f>
        <v>0</v>
      </c>
      <c r="EF1130" s="7015"/>
      <c r="EG1130" s="273"/>
      <c r="EH1130" s="274"/>
      <c r="EI1130" s="275"/>
      <c r="EJ1130" s="276"/>
      <c r="EK1130" s="275"/>
      <c r="EL1130" s="277"/>
      <c r="EM1130" s="278" t="str">
        <f t="shared" si="2833"/>
        <v xml:space="preserve"> </v>
      </c>
      <c r="EN1130" s="372"/>
      <c r="EO1130" s="155">
        <f t="shared" si="2845"/>
        <v>0</v>
      </c>
      <c r="EP1130" s="373"/>
      <c r="ER1130" s="194"/>
      <c r="ET1130" s="154" t="str">
        <f t="shared" si="2596"/>
        <v>　</v>
      </c>
      <c r="EU1130" s="373"/>
      <c r="EV1130" s="154" t="str">
        <f>IF($AE1130=0,"　",VLOOKUP($AE1130,ﾚｰｻﾞOP,60,0))</f>
        <v>　</v>
      </c>
      <c r="EW1130" s="373"/>
      <c r="EX1130" s="154"/>
      <c r="EY1130" s="367"/>
      <c r="EZ1130" s="154"/>
      <c r="FA1130" s="367"/>
      <c r="FB1130" s="154"/>
      <c r="FC1130" s="367"/>
      <c r="FD1130" s="154"/>
      <c r="FE1130" s="367"/>
      <c r="FF1130" s="155"/>
      <c r="FG1130" s="367"/>
      <c r="FH1130" s="154"/>
      <c r="FI1130" s="367"/>
      <c r="FJ1130" s="154" t="str">
        <f>IF($AE1130=0,"　",VLOOKUP($AE1130,ﾚｰｻﾞOP,67,0))</f>
        <v>　</v>
      </c>
      <c r="FK1130" s="373"/>
      <c r="FL1130" s="155" t="str">
        <f>IF($AE1130=0,"　",VLOOKUP($AE1130,ﾚｰｻﾞOP,68,0))</f>
        <v>　</v>
      </c>
      <c r="FM1130" s="279"/>
      <c r="FN1130" s="1184"/>
      <c r="FO1130" s="280"/>
      <c r="FP1130" s="281"/>
      <c r="FQ1130" s="282"/>
      <c r="FS1130" s="281"/>
      <c r="FT1130" s="282"/>
    </row>
    <row r="1131" spans="1:176" ht="18.600000000000001" customHeight="1">
      <c r="A1131" s="228">
        <f t="shared" si="2814"/>
        <v>1121</v>
      </c>
      <c r="B1131" s="343" t="str">
        <f t="shared" si="2835"/>
        <v>　</v>
      </c>
      <c r="C1131" s="6242"/>
      <c r="D1131" s="1261"/>
      <c r="E1131" s="1262"/>
      <c r="F1131" s="1564"/>
      <c r="G1131" s="1263"/>
      <c r="H1131" s="1330"/>
      <c r="I1131" s="1264"/>
      <c r="J1131" s="1264"/>
      <c r="K1131" s="599"/>
      <c r="L1131" s="600"/>
      <c r="M1131" s="354"/>
      <c r="N1131" s="353"/>
      <c r="O1131" s="354"/>
      <c r="P1131" s="353"/>
      <c r="Q1131" s="354"/>
      <c r="R1131" s="353"/>
      <c r="S1131" s="354"/>
      <c r="T1131" s="353"/>
      <c r="U1131" s="6252"/>
      <c r="V1131" s="353"/>
      <c r="W1131" s="356"/>
      <c r="X1131" s="357"/>
      <c r="Y1131" s="979"/>
      <c r="Z1131" s="979"/>
      <c r="AA1131" s="602"/>
      <c r="AB1131" s="979"/>
      <c r="AC1131" s="602"/>
      <c r="AD1131" s="361"/>
      <c r="AE1131" s="362"/>
      <c r="AF1131" s="363" t="str">
        <f>IF($AE1131=0,"　",VLOOKUP($AE1131,ﾚｰｻﾞOP,69,0))</f>
        <v>　</v>
      </c>
      <c r="AG1131" s="364"/>
      <c r="AH1131" s="364"/>
      <c r="AI1131" s="364"/>
      <c r="AJ1131" s="364"/>
      <c r="AK1131" s="364"/>
      <c r="AL1131" s="364"/>
      <c r="AM1131" s="364"/>
      <c r="AN1131" s="364"/>
      <c r="AO1131" s="364"/>
      <c r="AP1131" s="363"/>
      <c r="AQ1131" s="255"/>
      <c r="AR1131" s="255"/>
      <c r="AS1131" s="255"/>
      <c r="AT1131" s="255"/>
      <c r="AU1131" s="2843">
        <f t="shared" si="2836"/>
        <v>0</v>
      </c>
      <c r="AV1131" s="4008">
        <f t="shared" si="2837"/>
        <v>0</v>
      </c>
      <c r="AW1131" s="590" t="str">
        <f t="shared" si="2599"/>
        <v>　</v>
      </c>
      <c r="AX1131" s="369"/>
      <c r="AY1131" s="154" t="str">
        <f>IF($AE1131=0,"　",VLOOKUP($AE1131,ﾚｰｻﾞOP,6,0))</f>
        <v>　</v>
      </c>
      <c r="AZ1131" s="367"/>
      <c r="BA1131" s="154" t="str">
        <f t="shared" si="2619"/>
        <v>　</v>
      </c>
      <c r="BB1131" s="367"/>
      <c r="BC1131" s="368" t="str">
        <f>IF($AE1131=0,"　",VLOOKUP($AE1131,ﾚｰｻﾞOP,8,0))</f>
        <v>　</v>
      </c>
      <c r="BD1131" s="369"/>
      <c r="BE1131" s="4599" t="str">
        <f>IF($AE1131=0,"　",VLOOKUP($AE1131,ﾚｰｻﾞOP,9,0))</f>
        <v>　</v>
      </c>
      <c r="BF1131" s="367"/>
      <c r="BG1131" s="368" t="str">
        <f>IF($AE1131=0,"　",VLOOKUP($AE1131,ﾚｰｻﾞOP,10,0))</f>
        <v>　</v>
      </c>
      <c r="BH1131" s="367"/>
      <c r="BI1131" s="154" t="str">
        <f>IF($AE1131=0,"　",VLOOKUP($AE1131,ﾚｰｻﾞOP,11,0))</f>
        <v>　</v>
      </c>
      <c r="BJ1131" s="367"/>
      <c r="BK1131" s="154" t="str">
        <f>IF($AE1131=0,"　",VLOOKUP($AE1131,ﾚｰｻﾞOP,57,0))</f>
        <v>　</v>
      </c>
      <c r="BL1131" s="367"/>
      <c r="BM1131" s="154" t="str">
        <f>IF($AE1131=0,"　",VLOOKUP($AE1131,ﾚｰｻﾞOP,58,0))</f>
        <v>　</v>
      </c>
      <c r="BN1131" s="367"/>
      <c r="BO1131" s="155" t="str">
        <f>IF($AE1131=0,"　",VLOOKUP($AE1131,ﾚｰｻﾞOP,59,0))</f>
        <v>　</v>
      </c>
      <c r="BP1131" s="367"/>
      <c r="BQ1131" s="154" t="str">
        <f>IF($AE1131=0,"　",VLOOKUP($AE1131,ﾚｰｻﾞOP,12,0))</f>
        <v>　</v>
      </c>
      <c r="BR1131" s="369"/>
      <c r="BS1131" s="154" t="str">
        <f>IF($AE1131=0,"　",VLOOKUP($AE1131,ﾚｰｻﾞOP,13,0))</f>
        <v>　</v>
      </c>
      <c r="BT1131" s="369"/>
      <c r="BU1131" s="154" t="str">
        <f>IF($AE1131=0,"　",VLOOKUP($AE1131,ﾚｰｻﾞOP,14,0))</f>
        <v>　</v>
      </c>
      <c r="BV1131" s="369"/>
      <c r="BW1131" s="154" t="str">
        <f>IF($AE1131=0,"　",VLOOKUP($AE1131,ﾚｰｻﾞOP,15,0))</f>
        <v>　</v>
      </c>
      <c r="BX1131" s="367"/>
      <c r="BY1131" s="154" t="str">
        <f>IF($AE1131=0,"　",VLOOKUP($AE1131,ﾚｰｻﾞOP,16,0))</f>
        <v>　</v>
      </c>
      <c r="BZ1131" s="369"/>
      <c r="CA1131" s="154" t="str">
        <f>IF($AE1131=0,"　",VLOOKUP($AE1131,ﾚｰｻﾞOP,17,0))</f>
        <v>　</v>
      </c>
      <c r="CB1131" s="367"/>
      <c r="CC1131" s="154" t="str">
        <f>IF($AE1131=0,"　",VLOOKUP($AE1131,ﾚｰｻﾞOP,18,0))</f>
        <v>　</v>
      </c>
      <c r="CD1131" s="367"/>
      <c r="CE1131" s="2850" t="str">
        <f>IF($AE1131=0,"　",VLOOKUP($AE1131,ﾚｰｻﾞOP,19,0))</f>
        <v>　</v>
      </c>
      <c r="CF1131" s="2846"/>
      <c r="CG1131" s="2855" t="str">
        <f>IF($AE1131=0,"　",VLOOKUP($AE1131,ﾚｰｻﾞOP,20,0))</f>
        <v>　</v>
      </c>
      <c r="CH1131" s="2851"/>
      <c r="CI1131" s="2850" t="str">
        <f>IF($AE1131=0,"　",VLOOKUP($AE1131,ﾚｰｻﾞOP,21,0))</f>
        <v>　</v>
      </c>
      <c r="CJ1131" s="2846"/>
      <c r="CK1131" s="2850" t="str">
        <f>IF($AE1131=0,"　",VLOOKUP($AE1131,ﾚｰｻﾞOP,22,0))</f>
        <v>　</v>
      </c>
      <c r="CL1131" s="2851"/>
      <c r="CM1131" s="2850" t="str">
        <f>IF($AE1131=0,"　",VLOOKUP($AE1131,ﾚｰｻﾞOP,23,0))</f>
        <v>　</v>
      </c>
      <c r="CN1131" s="2851"/>
      <c r="CO1131" s="2855" t="str">
        <f>IF($AE1131=0,"　",VLOOKUP($AE1131,ﾚｰｻﾞOP,24,0))</f>
        <v>　</v>
      </c>
      <c r="CP1131" s="2851"/>
      <c r="CQ1131" s="2855" t="str">
        <f>IF($AE1131=0,"　",VLOOKUP($AE1131,ﾚｰｻﾞOP,25,0))</f>
        <v>　</v>
      </c>
      <c r="CR1131" s="2851"/>
      <c r="CS1131" s="2850" t="str">
        <f>IF($AE1131=0,"　",VLOOKUP($AE1131,ﾚｰｻﾞOP,26,0))</f>
        <v>　</v>
      </c>
      <c r="CT1131" s="2851"/>
      <c r="CU1131" s="2855"/>
      <c r="CV1131" s="2851"/>
      <c r="CW1131" s="2850" t="str">
        <f>IF($AE1131=0,"　",VLOOKUP($AE1131,ﾚｰｻﾞOP,28,0))</f>
        <v>　</v>
      </c>
      <c r="CX1131" s="2851"/>
      <c r="CY1131" s="2855" t="str">
        <f>IF($AE1131=0,"　",VLOOKUP($AE1131,ﾚｰｻﾞOP,29,0))</f>
        <v>　</v>
      </c>
      <c r="CZ1131" s="2851"/>
      <c r="DA1131" s="154" t="str">
        <f>IF($AE1131=0,"　",VLOOKUP($AE1131,ﾚｰｻﾞOP,30,0))</f>
        <v>　</v>
      </c>
      <c r="DB1131" s="369"/>
      <c r="DC1131" s="155" t="str">
        <f>IF($AE1131=0,"　",VLOOKUP($AE1131,ﾚｰｻﾞOP,31,0))</f>
        <v>　</v>
      </c>
      <c r="DD1131" s="367"/>
      <c r="DE1131" s="374">
        <f>IF(AG1131=1,1,0)</f>
        <v>0</v>
      </c>
      <c r="DF1131" s="373"/>
      <c r="DG1131" s="818">
        <f t="shared" si="2834"/>
        <v>0</v>
      </c>
      <c r="DH1131" s="372"/>
      <c r="DI1131" s="267">
        <f t="shared" si="2828"/>
        <v>0</v>
      </c>
      <c r="DJ1131" s="373"/>
      <c r="DK1131" s="374">
        <f t="shared" si="2838"/>
        <v>0</v>
      </c>
      <c r="DL1131" s="373"/>
      <c r="DM1131" s="375">
        <f t="shared" si="2839"/>
        <v>0</v>
      </c>
      <c r="DN1131" s="373"/>
      <c r="DO1131" s="155">
        <f t="shared" si="2840"/>
        <v>0</v>
      </c>
      <c r="DP1131" s="372"/>
      <c r="DQ1131" s="155">
        <f t="shared" si="2841"/>
        <v>0</v>
      </c>
      <c r="DR1131" s="373"/>
      <c r="DS1131" s="155">
        <f t="shared" si="2842"/>
        <v>0</v>
      </c>
      <c r="DT1131" s="372"/>
      <c r="DU1131" s="155">
        <f t="shared" si="2843"/>
        <v>0</v>
      </c>
      <c r="DV1131" s="373"/>
      <c r="DW1131" s="4891">
        <f t="shared" si="2846"/>
        <v>0</v>
      </c>
      <c r="DX1131" s="372"/>
      <c r="DY1131" s="154">
        <f t="shared" si="2844"/>
        <v>0</v>
      </c>
      <c r="DZ1131" s="373"/>
      <c r="EA1131" s="154">
        <f t="shared" si="2830"/>
        <v>0</v>
      </c>
      <c r="EB1131" s="373"/>
      <c r="EC1131" s="269">
        <f t="shared" si="2831"/>
        <v>0</v>
      </c>
      <c r="ED1131" s="376"/>
      <c r="EE1131" s="6971">
        <f>IF(AV1131=0,0,1)</f>
        <v>0</v>
      </c>
      <c r="EF1131" s="7015"/>
      <c r="EG1131" s="273"/>
      <c r="EH1131" s="274"/>
      <c r="EI1131" s="275"/>
      <c r="EJ1131" s="276"/>
      <c r="EK1131" s="275"/>
      <c r="EL1131" s="277"/>
      <c r="EM1131" s="278" t="str">
        <f t="shared" si="2833"/>
        <v xml:space="preserve"> </v>
      </c>
      <c r="EN1131" s="372"/>
      <c r="EO1131" s="155">
        <f t="shared" si="2845"/>
        <v>0</v>
      </c>
      <c r="EP1131" s="373"/>
      <c r="ER1131" s="194"/>
      <c r="ET1131" s="154" t="str">
        <f t="shared" si="2596"/>
        <v>　</v>
      </c>
      <c r="EU1131" s="373"/>
      <c r="EV1131" s="154" t="str">
        <f>IF($AE1131=0,"　",VLOOKUP($AE1131,ﾚｰｻﾞOP,60,0))</f>
        <v>　</v>
      </c>
      <c r="EW1131" s="373"/>
      <c r="EX1131" s="154"/>
      <c r="EY1131" s="367"/>
      <c r="EZ1131" s="154"/>
      <c r="FA1131" s="367"/>
      <c r="FB1131" s="154"/>
      <c r="FC1131" s="367"/>
      <c r="FD1131" s="154"/>
      <c r="FE1131" s="367"/>
      <c r="FF1131" s="155"/>
      <c r="FG1131" s="367"/>
      <c r="FH1131" s="154"/>
      <c r="FI1131" s="367"/>
      <c r="FJ1131" s="154" t="str">
        <f>IF($AE1131=0,"　",VLOOKUP($AE1131,ﾚｰｻﾞOP,67,0))</f>
        <v>　</v>
      </c>
      <c r="FK1131" s="373"/>
      <c r="FL1131" s="155" t="str">
        <f>IF($AE1131=0,"　",VLOOKUP($AE1131,ﾚｰｻﾞOP,68,0))</f>
        <v>　</v>
      </c>
      <c r="FM1131" s="279"/>
      <c r="FN1131" s="1184"/>
      <c r="FO1131" s="280"/>
      <c r="FP1131" s="281"/>
      <c r="FQ1131" s="282"/>
      <c r="FS1131" s="281"/>
      <c r="FT1131" s="282"/>
    </row>
    <row r="1132" spans="1:176" ht="18.600000000000001" customHeight="1">
      <c r="A1132" s="228">
        <f t="shared" si="2814"/>
        <v>1122</v>
      </c>
      <c r="B1132" s="343" t="str">
        <f t="shared" si="2835"/>
        <v>　</v>
      </c>
      <c r="C1132" s="6242"/>
      <c r="D1132" s="1261"/>
      <c r="E1132" s="1262"/>
      <c r="F1132" s="1564"/>
      <c r="G1132" s="1263"/>
      <c r="H1132" s="1330"/>
      <c r="I1132" s="1264"/>
      <c r="J1132" s="1264"/>
      <c r="K1132" s="599"/>
      <c r="L1132" s="600"/>
      <c r="M1132" s="354"/>
      <c r="N1132" s="353"/>
      <c r="O1132" s="354"/>
      <c r="P1132" s="353"/>
      <c r="Q1132" s="354"/>
      <c r="R1132" s="353"/>
      <c r="S1132" s="354"/>
      <c r="T1132" s="353"/>
      <c r="U1132" s="5638"/>
      <c r="V1132" s="353"/>
      <c r="W1132" s="356"/>
      <c r="X1132" s="357"/>
      <c r="Y1132" s="7546"/>
      <c r="Z1132" s="7546"/>
      <c r="AA1132" s="602"/>
      <c r="AB1132" s="979"/>
      <c r="AC1132" s="602"/>
      <c r="AD1132" s="361"/>
      <c r="AE1132" s="362"/>
      <c r="AF1132" s="363" t="str">
        <f>IF($AE1132=0,"　",VLOOKUP($AE1132,ﾚｰｻﾞOP,69,0))</f>
        <v>　</v>
      </c>
      <c r="AG1132" s="364"/>
      <c r="AH1132" s="364"/>
      <c r="AI1132" s="364"/>
      <c r="AJ1132" s="364"/>
      <c r="AK1132" s="364"/>
      <c r="AL1132" s="364"/>
      <c r="AM1132" s="364"/>
      <c r="AN1132" s="364"/>
      <c r="AO1132" s="364"/>
      <c r="AP1132" s="363"/>
      <c r="AQ1132" s="255"/>
      <c r="AR1132" s="255"/>
      <c r="AS1132" s="255"/>
      <c r="AT1132" s="255"/>
      <c r="AU1132" s="2843">
        <f t="shared" si="2836"/>
        <v>0</v>
      </c>
      <c r="AV1132" s="4008">
        <f t="shared" si="2837"/>
        <v>0</v>
      </c>
      <c r="AW1132" s="590" t="str">
        <f t="shared" si="2599"/>
        <v>　</v>
      </c>
      <c r="AX1132" s="369"/>
      <c r="AY1132" s="154" t="str">
        <f>IF($AE1132=0,"　",VLOOKUP($AE1132,ﾚｰｻﾞOP,6,0))</f>
        <v>　</v>
      </c>
      <c r="AZ1132" s="367"/>
      <c r="BA1132" s="154" t="str">
        <f t="shared" si="2619"/>
        <v>　</v>
      </c>
      <c r="BB1132" s="367"/>
      <c r="BC1132" s="368" t="str">
        <f>IF($AE1132=0,"　",VLOOKUP($AE1132,ﾚｰｻﾞOP,8,0))</f>
        <v>　</v>
      </c>
      <c r="BD1132" s="369"/>
      <c r="BE1132" s="4599" t="str">
        <f>IF($AE1132=0,"　",VLOOKUP($AE1132,ﾚｰｻﾞOP,9,0))</f>
        <v>　</v>
      </c>
      <c r="BF1132" s="367"/>
      <c r="BG1132" s="368" t="str">
        <f>IF($AE1132=0,"　",VLOOKUP($AE1132,ﾚｰｻﾞOP,10,0))</f>
        <v>　</v>
      </c>
      <c r="BH1132" s="367"/>
      <c r="BI1132" s="154" t="str">
        <f>IF($AE1132=0,"　",VLOOKUP($AE1132,ﾚｰｻﾞOP,11,0))</f>
        <v>　</v>
      </c>
      <c r="BJ1132" s="367"/>
      <c r="BK1132" s="154" t="str">
        <f>IF($AE1132=0,"　",VLOOKUP($AE1132,ﾚｰｻﾞOP,57,0))</f>
        <v>　</v>
      </c>
      <c r="BL1132" s="367"/>
      <c r="BM1132" s="154" t="str">
        <f>IF($AE1132=0,"　",VLOOKUP($AE1132,ﾚｰｻﾞOP,58,0))</f>
        <v>　</v>
      </c>
      <c r="BN1132" s="367"/>
      <c r="BO1132" s="155" t="str">
        <f>IF($AE1132=0,"　",VLOOKUP($AE1132,ﾚｰｻﾞOP,59,0))</f>
        <v>　</v>
      </c>
      <c r="BP1132" s="367"/>
      <c r="BQ1132" s="154" t="str">
        <f>IF($AE1132=0,"　",VLOOKUP($AE1132,ﾚｰｻﾞOP,12,0))</f>
        <v>　</v>
      </c>
      <c r="BR1132" s="369"/>
      <c r="BS1132" s="154" t="str">
        <f>IF($AE1132=0,"　",VLOOKUP($AE1132,ﾚｰｻﾞOP,13,0))</f>
        <v>　</v>
      </c>
      <c r="BT1132" s="369"/>
      <c r="BU1132" s="154" t="str">
        <f>IF($AE1132=0,"　",VLOOKUP($AE1132,ﾚｰｻﾞOP,14,0))</f>
        <v>　</v>
      </c>
      <c r="BV1132" s="369"/>
      <c r="BW1132" s="154" t="str">
        <f>IF($AE1132=0,"　",VLOOKUP($AE1132,ﾚｰｻﾞOP,15,0))</f>
        <v>　</v>
      </c>
      <c r="BX1132" s="367"/>
      <c r="BY1132" s="154" t="str">
        <f>IF($AE1132=0,"　",VLOOKUP($AE1132,ﾚｰｻﾞOP,16,0))</f>
        <v>　</v>
      </c>
      <c r="BZ1132" s="369"/>
      <c r="CA1132" s="154" t="str">
        <f>IF($AE1132=0,"　",VLOOKUP($AE1132,ﾚｰｻﾞOP,17,0))</f>
        <v>　</v>
      </c>
      <c r="CB1132" s="367"/>
      <c r="CC1132" s="154" t="str">
        <f>IF($AE1132=0,"　",VLOOKUP($AE1132,ﾚｰｻﾞOP,18,0))</f>
        <v>　</v>
      </c>
      <c r="CD1132" s="367"/>
      <c r="CE1132" s="2850" t="str">
        <f>IF($AE1132=0,"　",VLOOKUP($AE1132,ﾚｰｻﾞOP,19,0))</f>
        <v>　</v>
      </c>
      <c r="CF1132" s="2846"/>
      <c r="CG1132" s="2855" t="str">
        <f>IF($AE1132=0,"　",VLOOKUP($AE1132,ﾚｰｻﾞOP,20,0))</f>
        <v>　</v>
      </c>
      <c r="CH1132" s="2851"/>
      <c r="CI1132" s="2850" t="str">
        <f>IF($AE1132=0,"　",VLOOKUP($AE1132,ﾚｰｻﾞOP,21,0))</f>
        <v>　</v>
      </c>
      <c r="CJ1132" s="2846"/>
      <c r="CK1132" s="2850" t="str">
        <f>IF($AE1132=0,"　",VLOOKUP($AE1132,ﾚｰｻﾞOP,22,0))</f>
        <v>　</v>
      </c>
      <c r="CL1132" s="2851"/>
      <c r="CM1132" s="2850" t="str">
        <f>IF($AE1132=0,"　",VLOOKUP($AE1132,ﾚｰｻﾞOP,23,0))</f>
        <v>　</v>
      </c>
      <c r="CN1132" s="2851"/>
      <c r="CO1132" s="2855" t="str">
        <f>IF($AE1132=0,"　",VLOOKUP($AE1132,ﾚｰｻﾞOP,24,0))</f>
        <v>　</v>
      </c>
      <c r="CP1132" s="2851"/>
      <c r="CQ1132" s="2855" t="str">
        <f>IF($AE1132=0,"　",VLOOKUP($AE1132,ﾚｰｻﾞOP,25,0))</f>
        <v>　</v>
      </c>
      <c r="CR1132" s="2851"/>
      <c r="CS1132" s="2850" t="str">
        <f>IF($AE1132=0,"　",VLOOKUP($AE1132,ﾚｰｻﾞOP,26,0))</f>
        <v>　</v>
      </c>
      <c r="CT1132" s="2851"/>
      <c r="CU1132" s="2855"/>
      <c r="CV1132" s="2851"/>
      <c r="CW1132" s="2850" t="str">
        <f>IF($AE1132=0,"　",VLOOKUP($AE1132,ﾚｰｻﾞOP,28,0))</f>
        <v>　</v>
      </c>
      <c r="CX1132" s="2851"/>
      <c r="CY1132" s="2855" t="str">
        <f>IF($AE1132=0,"　",VLOOKUP($AE1132,ﾚｰｻﾞOP,29,0))</f>
        <v>　</v>
      </c>
      <c r="CZ1132" s="2851"/>
      <c r="DA1132" s="154" t="str">
        <f>IF($AE1132=0,"　",VLOOKUP($AE1132,ﾚｰｻﾞOP,30,0))</f>
        <v>　</v>
      </c>
      <c r="DB1132" s="369"/>
      <c r="DC1132" s="155" t="str">
        <f>IF($AE1132=0,"　",VLOOKUP($AE1132,ﾚｰｻﾞOP,31,0))</f>
        <v>　</v>
      </c>
      <c r="DD1132" s="367"/>
      <c r="DE1132" s="374">
        <f>IF(AG1132=1,1,0)</f>
        <v>0</v>
      </c>
      <c r="DF1132" s="373"/>
      <c r="DG1132" s="818">
        <f t="shared" si="2834"/>
        <v>0</v>
      </c>
      <c r="DH1132" s="372"/>
      <c r="DI1132" s="267">
        <f t="shared" si="2828"/>
        <v>0</v>
      </c>
      <c r="DJ1132" s="373"/>
      <c r="DK1132" s="374">
        <f t="shared" si="2838"/>
        <v>0</v>
      </c>
      <c r="DL1132" s="373"/>
      <c r="DM1132" s="375">
        <f t="shared" si="2839"/>
        <v>0</v>
      </c>
      <c r="DN1132" s="373"/>
      <c r="DO1132" s="155">
        <f t="shared" si="2840"/>
        <v>0</v>
      </c>
      <c r="DP1132" s="372"/>
      <c r="DQ1132" s="155">
        <f t="shared" si="2841"/>
        <v>0</v>
      </c>
      <c r="DR1132" s="373"/>
      <c r="DS1132" s="155">
        <f t="shared" si="2842"/>
        <v>0</v>
      </c>
      <c r="DT1132" s="372"/>
      <c r="DU1132" s="155">
        <f t="shared" si="2843"/>
        <v>0</v>
      </c>
      <c r="DV1132" s="373"/>
      <c r="DW1132" s="4891">
        <f t="shared" si="2846"/>
        <v>0</v>
      </c>
      <c r="DX1132" s="372"/>
      <c r="DY1132" s="154">
        <f t="shared" si="2844"/>
        <v>0</v>
      </c>
      <c r="DZ1132" s="373"/>
      <c r="EA1132" s="154">
        <f t="shared" si="2830"/>
        <v>0</v>
      </c>
      <c r="EB1132" s="373"/>
      <c r="EC1132" s="269">
        <f t="shared" si="2831"/>
        <v>0</v>
      </c>
      <c r="ED1132" s="376"/>
      <c r="EE1132" s="6971">
        <f>IF(AV1132=0,0,1)</f>
        <v>0</v>
      </c>
      <c r="EF1132" s="377"/>
      <c r="EG1132" s="273"/>
      <c r="EH1132" s="274"/>
      <c r="EI1132" s="275"/>
      <c r="EJ1132" s="276"/>
      <c r="EK1132" s="275"/>
      <c r="EL1132" s="277"/>
      <c r="EM1132" s="278" t="str">
        <f t="shared" si="2833"/>
        <v xml:space="preserve"> </v>
      </c>
      <c r="EN1132" s="372"/>
      <c r="EO1132" s="155">
        <f t="shared" si="2845"/>
        <v>0</v>
      </c>
      <c r="EP1132" s="373"/>
      <c r="ER1132" s="194"/>
      <c r="ET1132" s="154" t="str">
        <f t="shared" si="2596"/>
        <v>　</v>
      </c>
      <c r="EU1132" s="373"/>
      <c r="EV1132" s="154" t="str">
        <f>IF($AE1132=0,"　",VLOOKUP($AE1132,ﾚｰｻﾞOP,60,0))</f>
        <v>　</v>
      </c>
      <c r="EW1132" s="373"/>
      <c r="EX1132" s="154"/>
      <c r="EY1132" s="367"/>
      <c r="EZ1132" s="154"/>
      <c r="FA1132" s="367"/>
      <c r="FB1132" s="154"/>
      <c r="FC1132" s="367"/>
      <c r="FD1132" s="154"/>
      <c r="FE1132" s="367"/>
      <c r="FF1132" s="155"/>
      <c r="FG1132" s="367"/>
      <c r="FH1132" s="154"/>
      <c r="FI1132" s="367"/>
      <c r="FJ1132" s="154" t="str">
        <f>IF($AE1132=0,"　",VLOOKUP($AE1132,ﾚｰｻﾞOP,67,0))</f>
        <v>　</v>
      </c>
      <c r="FK1132" s="373"/>
      <c r="FL1132" s="155" t="str">
        <f>IF($AE1132=0,"　",VLOOKUP($AE1132,ﾚｰｻﾞOP,68,0))</f>
        <v>　</v>
      </c>
      <c r="FM1132" s="279"/>
      <c r="FN1132" s="1184"/>
      <c r="FO1132" s="280"/>
      <c r="FP1132" s="281"/>
      <c r="FQ1132" s="282"/>
      <c r="FS1132" s="281"/>
      <c r="FT1132" s="282"/>
    </row>
    <row r="1133" spans="1:176" ht="18.600000000000001" customHeight="1">
      <c r="A1133" s="228">
        <f t="shared" si="2814"/>
        <v>1123</v>
      </c>
      <c r="B1133" s="343" t="str">
        <f t="shared" si="2835"/>
        <v>　</v>
      </c>
      <c r="C1133" s="6242"/>
      <c r="D1133" s="1261"/>
      <c r="E1133" s="1262"/>
      <c r="F1133" s="1564"/>
      <c r="G1133" s="1263"/>
      <c r="H1133" s="1330"/>
      <c r="I1133" s="1264"/>
      <c r="J1133" s="1264"/>
      <c r="K1133" s="599"/>
      <c r="L1133" s="600"/>
      <c r="M1133" s="354"/>
      <c r="N1133" s="353"/>
      <c r="O1133" s="354"/>
      <c r="P1133" s="353"/>
      <c r="Q1133" s="354"/>
      <c r="R1133" s="353"/>
      <c r="S1133" s="354"/>
      <c r="T1133" s="353"/>
      <c r="U1133" s="6277"/>
      <c r="V1133" s="353"/>
      <c r="W1133" s="356"/>
      <c r="X1133" s="357"/>
      <c r="Y1133" s="979"/>
      <c r="Z1133" s="979"/>
      <c r="AA1133" s="602"/>
      <c r="AB1133" s="979"/>
      <c r="AC1133" s="602"/>
      <c r="AD1133" s="361"/>
      <c r="AE1133" s="362"/>
      <c r="AF1133" s="363" t="str">
        <f>IF($AE1133=0,"　",VLOOKUP($AE1133,ﾚｰｻﾞOP,69,0))</f>
        <v>　</v>
      </c>
      <c r="AG1133" s="364"/>
      <c r="AH1133" s="364"/>
      <c r="AI1133" s="364"/>
      <c r="AJ1133" s="364"/>
      <c r="AK1133" s="364"/>
      <c r="AL1133" s="364"/>
      <c r="AM1133" s="364"/>
      <c r="AN1133" s="364"/>
      <c r="AO1133" s="364"/>
      <c r="AP1133" s="363"/>
      <c r="AQ1133" s="255"/>
      <c r="AR1133" s="255"/>
      <c r="AS1133" s="255"/>
      <c r="AT1133" s="255"/>
      <c r="AU1133" s="2843">
        <f t="shared" si="2836"/>
        <v>0</v>
      </c>
      <c r="AV1133" s="4008">
        <f t="shared" si="2837"/>
        <v>0</v>
      </c>
      <c r="AW1133" s="590" t="str">
        <f t="shared" si="2599"/>
        <v>　</v>
      </c>
      <c r="AX1133" s="369"/>
      <c r="AY1133" s="154" t="str">
        <f>IF($AE1133=0,"　",VLOOKUP($AE1133,ﾚｰｻﾞOP,6,0))</f>
        <v>　</v>
      </c>
      <c r="AZ1133" s="367"/>
      <c r="BA1133" s="154" t="str">
        <f t="shared" si="2619"/>
        <v>　</v>
      </c>
      <c r="BB1133" s="367"/>
      <c r="BC1133" s="368" t="str">
        <f>IF($AE1133=0,"　",VLOOKUP($AE1133,ﾚｰｻﾞOP,8,0))</f>
        <v>　</v>
      </c>
      <c r="BD1133" s="369"/>
      <c r="BE1133" s="4599" t="str">
        <f>IF($AE1133=0,"　",VLOOKUP($AE1133,ﾚｰｻﾞOP,9,0))</f>
        <v>　</v>
      </c>
      <c r="BF1133" s="367"/>
      <c r="BG1133" s="368" t="str">
        <f>IF($AE1133=0,"　",VLOOKUP($AE1133,ﾚｰｻﾞOP,10,0))</f>
        <v>　</v>
      </c>
      <c r="BH1133" s="367"/>
      <c r="BI1133" s="154" t="str">
        <f>IF($AE1133=0,"　",VLOOKUP($AE1133,ﾚｰｻﾞOP,11,0))</f>
        <v>　</v>
      </c>
      <c r="BJ1133" s="367"/>
      <c r="BK1133" s="154" t="str">
        <f>IF($AE1133=0,"　",VLOOKUP($AE1133,ﾚｰｻﾞOP,57,0))</f>
        <v>　</v>
      </c>
      <c r="BL1133" s="367"/>
      <c r="BM1133" s="154" t="str">
        <f>IF($AE1133=0,"　",VLOOKUP($AE1133,ﾚｰｻﾞOP,58,0))</f>
        <v>　</v>
      </c>
      <c r="BN1133" s="367"/>
      <c r="BO1133" s="155" t="str">
        <f>IF($AE1133=0,"　",VLOOKUP($AE1133,ﾚｰｻﾞOP,59,0))</f>
        <v>　</v>
      </c>
      <c r="BP1133" s="367"/>
      <c r="BQ1133" s="154" t="str">
        <f>IF($AE1133=0,"　",VLOOKUP($AE1133,ﾚｰｻﾞOP,12,0))</f>
        <v>　</v>
      </c>
      <c r="BR1133" s="369"/>
      <c r="BS1133" s="154" t="str">
        <f>IF($AE1133=0,"　",VLOOKUP($AE1133,ﾚｰｻﾞOP,13,0))</f>
        <v>　</v>
      </c>
      <c r="BT1133" s="369"/>
      <c r="BU1133" s="154" t="str">
        <f>IF($AE1133=0,"　",VLOOKUP($AE1133,ﾚｰｻﾞOP,14,0))</f>
        <v>　</v>
      </c>
      <c r="BV1133" s="369"/>
      <c r="BW1133" s="154" t="str">
        <f>IF($AE1133=0,"　",VLOOKUP($AE1133,ﾚｰｻﾞOP,15,0))</f>
        <v>　</v>
      </c>
      <c r="BX1133" s="367"/>
      <c r="BY1133" s="154" t="str">
        <f>IF($AE1133=0,"　",VLOOKUP($AE1133,ﾚｰｻﾞOP,16,0))</f>
        <v>　</v>
      </c>
      <c r="BZ1133" s="369"/>
      <c r="CA1133" s="154" t="str">
        <f>IF($AE1133=0,"　",VLOOKUP($AE1133,ﾚｰｻﾞOP,17,0))</f>
        <v>　</v>
      </c>
      <c r="CB1133" s="367"/>
      <c r="CC1133" s="154" t="str">
        <f>IF($AE1133=0,"　",VLOOKUP($AE1133,ﾚｰｻﾞOP,18,0))</f>
        <v>　</v>
      </c>
      <c r="CD1133" s="367"/>
      <c r="CE1133" s="2850" t="str">
        <f>IF($AE1133=0,"　",VLOOKUP($AE1133,ﾚｰｻﾞOP,19,0))</f>
        <v>　</v>
      </c>
      <c r="CF1133" s="2846"/>
      <c r="CG1133" s="2855" t="str">
        <f>IF($AE1133=0,"　",VLOOKUP($AE1133,ﾚｰｻﾞOP,20,0))</f>
        <v>　</v>
      </c>
      <c r="CH1133" s="2851"/>
      <c r="CI1133" s="2850" t="str">
        <f>IF($AE1133=0,"　",VLOOKUP($AE1133,ﾚｰｻﾞOP,21,0))</f>
        <v>　</v>
      </c>
      <c r="CJ1133" s="2846"/>
      <c r="CK1133" s="2850" t="str">
        <f>IF($AE1133=0,"　",VLOOKUP($AE1133,ﾚｰｻﾞOP,22,0))</f>
        <v>　</v>
      </c>
      <c r="CL1133" s="2851"/>
      <c r="CM1133" s="2850" t="str">
        <f>IF($AE1133=0,"　",VLOOKUP($AE1133,ﾚｰｻﾞOP,23,0))</f>
        <v>　</v>
      </c>
      <c r="CN1133" s="2851"/>
      <c r="CO1133" s="2855" t="str">
        <f>IF($AE1133=0,"　",VLOOKUP($AE1133,ﾚｰｻﾞOP,24,0))</f>
        <v>　</v>
      </c>
      <c r="CP1133" s="2851"/>
      <c r="CQ1133" s="2855" t="str">
        <f>IF($AE1133=0,"　",VLOOKUP($AE1133,ﾚｰｻﾞOP,25,0))</f>
        <v>　</v>
      </c>
      <c r="CR1133" s="2851"/>
      <c r="CS1133" s="2850" t="str">
        <f>IF($AE1133=0,"　",VLOOKUP($AE1133,ﾚｰｻﾞOP,26,0))</f>
        <v>　</v>
      </c>
      <c r="CT1133" s="2851"/>
      <c r="CU1133" s="2855"/>
      <c r="CV1133" s="2851"/>
      <c r="CW1133" s="2850" t="str">
        <f>IF($AE1133=0,"　",VLOOKUP($AE1133,ﾚｰｻﾞOP,28,0))</f>
        <v>　</v>
      </c>
      <c r="CX1133" s="2851"/>
      <c r="CY1133" s="2855" t="str">
        <f>IF($AE1133=0,"　",VLOOKUP($AE1133,ﾚｰｻﾞOP,29,0))</f>
        <v>　</v>
      </c>
      <c r="CZ1133" s="2851"/>
      <c r="DA1133" s="154" t="str">
        <f>IF($AE1133=0,"　",VLOOKUP($AE1133,ﾚｰｻﾞOP,30,0))</f>
        <v>　</v>
      </c>
      <c r="DB1133" s="369"/>
      <c r="DC1133" s="155" t="str">
        <f>IF($AE1133=0,"　",VLOOKUP($AE1133,ﾚｰｻﾞOP,31,0))</f>
        <v>　</v>
      </c>
      <c r="DD1133" s="367"/>
      <c r="DE1133" s="374">
        <f>IF(AG1133=1,1,0)</f>
        <v>0</v>
      </c>
      <c r="DF1133" s="373"/>
      <c r="DG1133" s="818">
        <f t="shared" si="2834"/>
        <v>0</v>
      </c>
      <c r="DH1133" s="372"/>
      <c r="DI1133" s="267">
        <f t="shared" si="2828"/>
        <v>0</v>
      </c>
      <c r="DJ1133" s="373"/>
      <c r="DK1133" s="374">
        <f t="shared" si="2838"/>
        <v>0</v>
      </c>
      <c r="DL1133" s="373"/>
      <c r="DM1133" s="375">
        <f t="shared" si="2839"/>
        <v>0</v>
      </c>
      <c r="DN1133" s="373"/>
      <c r="DO1133" s="155">
        <f t="shared" si="2840"/>
        <v>0</v>
      </c>
      <c r="DP1133" s="372"/>
      <c r="DQ1133" s="155">
        <f t="shared" si="2841"/>
        <v>0</v>
      </c>
      <c r="DR1133" s="373"/>
      <c r="DS1133" s="155">
        <f t="shared" si="2842"/>
        <v>0</v>
      </c>
      <c r="DT1133" s="372"/>
      <c r="DU1133" s="155">
        <f t="shared" si="2843"/>
        <v>0</v>
      </c>
      <c r="DV1133" s="373"/>
      <c r="DW1133" s="4891">
        <f>IF(AN1133=1,1,0)</f>
        <v>0</v>
      </c>
      <c r="DX1133" s="372"/>
      <c r="DY1133" s="154">
        <f t="shared" si="2844"/>
        <v>0</v>
      </c>
      <c r="DZ1133" s="373"/>
      <c r="EA1133" s="154">
        <f t="shared" si="2830"/>
        <v>0</v>
      </c>
      <c r="EB1133" s="373"/>
      <c r="EC1133" s="269">
        <f t="shared" si="2831"/>
        <v>0</v>
      </c>
      <c r="ED1133" s="376"/>
      <c r="EE1133" s="822">
        <f>IF(AV1133=0,0,1)</f>
        <v>0</v>
      </c>
      <c r="EF1133" s="377"/>
      <c r="EG1133" s="273"/>
      <c r="EH1133" s="274"/>
      <c r="EI1133" s="275"/>
      <c r="EJ1133" s="276"/>
      <c r="EK1133" s="275"/>
      <c r="EL1133" s="277"/>
      <c r="EM1133" s="278" t="str">
        <f t="shared" si="2833"/>
        <v xml:space="preserve"> </v>
      </c>
      <c r="EN1133" s="372"/>
      <c r="EO1133" s="155">
        <f t="shared" si="2845"/>
        <v>0</v>
      </c>
      <c r="EP1133" s="373"/>
      <c r="ER1133" s="194"/>
      <c r="ET1133" s="154" t="str">
        <f>IF($AE1133=0,"　",VLOOKUP($AE1133,ﾚｰｻﾞOP,60,0))</f>
        <v>　</v>
      </c>
      <c r="EU1133" s="373"/>
      <c r="EV1133" s="154" t="str">
        <f>IF($AE1133=0,"　",VLOOKUP($AE1133,ﾚｰｻﾞOP,60,0))</f>
        <v>　</v>
      </c>
      <c r="EW1133" s="373"/>
      <c r="EX1133" s="154"/>
      <c r="EY1133" s="367"/>
      <c r="EZ1133" s="154"/>
      <c r="FA1133" s="367"/>
      <c r="FB1133" s="154"/>
      <c r="FC1133" s="367"/>
      <c r="FD1133" s="154"/>
      <c r="FE1133" s="367"/>
      <c r="FF1133" s="155"/>
      <c r="FG1133" s="367"/>
      <c r="FH1133" s="154"/>
      <c r="FI1133" s="367"/>
      <c r="FJ1133" s="154" t="str">
        <f>IF($AE1133=0,"　",VLOOKUP($AE1133,ﾚｰｻﾞOP,67,0))</f>
        <v>　</v>
      </c>
      <c r="FK1133" s="373"/>
      <c r="FL1133" s="155" t="str">
        <f>IF($AE1133=0,"　",VLOOKUP($AE1133,ﾚｰｻﾞOP,68,0))</f>
        <v>　</v>
      </c>
      <c r="FM1133" s="279"/>
      <c r="FN1133" s="1184"/>
      <c r="FO1133" s="280"/>
      <c r="FP1133" s="281"/>
      <c r="FQ1133" s="282"/>
      <c r="FS1133" s="281"/>
      <c r="FT1133" s="282"/>
    </row>
    <row r="1134" spans="1:176" ht="18.600000000000001" customHeight="1">
      <c r="A1134" s="228">
        <f t="shared" si="2814"/>
        <v>1124</v>
      </c>
      <c r="B1134" s="343" t="str">
        <f t="shared" si="2835"/>
        <v>　</v>
      </c>
      <c r="C1134" s="6242"/>
      <c r="D1134" s="1261"/>
      <c r="E1134" s="1262"/>
      <c r="F1134" s="3701"/>
      <c r="G1134" s="1263"/>
      <c r="H1134" s="1330"/>
      <c r="I1134" s="1264"/>
      <c r="J1134" s="1264"/>
      <c r="K1134" s="599"/>
      <c r="L1134" s="600"/>
      <c r="M1134" s="354"/>
      <c r="N1134" s="353"/>
      <c r="O1134" s="354"/>
      <c r="P1134" s="353"/>
      <c r="Q1134" s="354"/>
      <c r="R1134" s="353"/>
      <c r="S1134" s="354"/>
      <c r="T1134" s="353"/>
      <c r="U1134" s="6288"/>
      <c r="V1134" s="353"/>
      <c r="W1134" s="356"/>
      <c r="X1134" s="357"/>
      <c r="Y1134" s="979"/>
      <c r="Z1134" s="979"/>
      <c r="AA1134" s="602"/>
      <c r="AB1134" s="979"/>
      <c r="AC1134" s="602"/>
      <c r="AD1134" s="361"/>
      <c r="AE1134" s="362"/>
      <c r="AF1134" s="363" t="str">
        <f t="shared" si="1081"/>
        <v>　</v>
      </c>
      <c r="AG1134" s="364"/>
      <c r="AH1134" s="364"/>
      <c r="AI1134" s="364"/>
      <c r="AJ1134" s="364"/>
      <c r="AK1134" s="364"/>
      <c r="AL1134" s="364"/>
      <c r="AM1134" s="364"/>
      <c r="AN1134" s="364"/>
      <c r="AO1134" s="364"/>
      <c r="AP1134" s="363"/>
      <c r="AQ1134" s="255"/>
      <c r="AR1134" s="255"/>
      <c r="AS1134" s="255"/>
      <c r="AT1134" s="255"/>
      <c r="AU1134" s="2843">
        <f t="shared" si="2836"/>
        <v>0</v>
      </c>
      <c r="AV1134" s="4008">
        <f t="shared" si="2837"/>
        <v>0</v>
      </c>
      <c r="AW1134" s="590" t="str">
        <f t="shared" si="2599"/>
        <v>　</v>
      </c>
      <c r="AX1134" s="369"/>
      <c r="AY1134" s="154" t="str">
        <f t="shared" si="2618"/>
        <v>　</v>
      </c>
      <c r="AZ1134" s="367"/>
      <c r="BA1134" s="154" t="str">
        <f t="shared" si="2619"/>
        <v>　</v>
      </c>
      <c r="BB1134" s="367"/>
      <c r="BC1134" s="368" t="str">
        <f>IF($AE1134=0,"　",VLOOKUP($AE1134,ﾚｰｻﾞOP,8,0))</f>
        <v>　</v>
      </c>
      <c r="BD1134" s="369"/>
      <c r="BE1134" s="4599" t="str">
        <f>IF($AE1134=0,"　",VLOOKUP($AE1134,ﾚｰｻﾞOP,9,0))</f>
        <v>　</v>
      </c>
      <c r="BF1134" s="367"/>
      <c r="BG1134" s="368" t="str">
        <f t="shared" si="2602"/>
        <v>　</v>
      </c>
      <c r="BH1134" s="367"/>
      <c r="BI1134" s="154" t="str">
        <f t="shared" si="2576"/>
        <v>　</v>
      </c>
      <c r="BJ1134" s="367"/>
      <c r="BK1134" s="154" t="str">
        <f t="shared" si="1417"/>
        <v>　</v>
      </c>
      <c r="BL1134" s="367"/>
      <c r="BM1134" s="154" t="str">
        <f t="shared" si="1418"/>
        <v>　</v>
      </c>
      <c r="BN1134" s="367"/>
      <c r="BO1134" s="155" t="str">
        <f t="shared" si="2577"/>
        <v>　</v>
      </c>
      <c r="BP1134" s="367"/>
      <c r="BQ1134" s="154" t="str">
        <f t="shared" si="2578"/>
        <v>　</v>
      </c>
      <c r="BR1134" s="369"/>
      <c r="BS1134" s="154" t="str">
        <f t="shared" si="1420"/>
        <v>　</v>
      </c>
      <c r="BT1134" s="369"/>
      <c r="BU1134" s="154" t="str">
        <f t="shared" si="1421"/>
        <v>　</v>
      </c>
      <c r="BV1134" s="369"/>
      <c r="BW1134" s="154" t="str">
        <f t="shared" si="1422"/>
        <v>　</v>
      </c>
      <c r="BX1134" s="367"/>
      <c r="BY1134" s="154" t="str">
        <f t="shared" si="1423"/>
        <v>　</v>
      </c>
      <c r="BZ1134" s="369"/>
      <c r="CA1134" s="154" t="str">
        <f t="shared" si="1424"/>
        <v>　</v>
      </c>
      <c r="CB1134" s="367"/>
      <c r="CC1134" s="154" t="str">
        <f t="shared" si="1425"/>
        <v>　</v>
      </c>
      <c r="CD1134" s="367"/>
      <c r="CE1134" s="154" t="str">
        <f t="shared" si="2579"/>
        <v>　</v>
      </c>
      <c r="CF1134" s="369"/>
      <c r="CG1134" s="155" t="str">
        <f t="shared" si="2580"/>
        <v>　</v>
      </c>
      <c r="CH1134" s="367"/>
      <c r="CI1134" s="154" t="str">
        <f t="shared" si="1092"/>
        <v>　</v>
      </c>
      <c r="CJ1134" s="369"/>
      <c r="CK1134" s="154" t="str">
        <f t="shared" si="1093"/>
        <v>　</v>
      </c>
      <c r="CL1134" s="367"/>
      <c r="CM1134" s="154" t="str">
        <f t="shared" si="2581"/>
        <v>　</v>
      </c>
      <c r="CN1134" s="367"/>
      <c r="CO1134" s="155" t="str">
        <f t="shared" si="1094"/>
        <v>　</v>
      </c>
      <c r="CP1134" s="367"/>
      <c r="CQ1134" s="155" t="str">
        <f t="shared" si="1095"/>
        <v>　</v>
      </c>
      <c r="CR1134" s="367"/>
      <c r="CS1134" s="154" t="str">
        <f t="shared" si="2582"/>
        <v>　</v>
      </c>
      <c r="CT1134" s="367"/>
      <c r="CU1134" s="155"/>
      <c r="CV1134" s="367"/>
      <c r="CW1134" s="154" t="str">
        <f t="shared" si="2583"/>
        <v>　</v>
      </c>
      <c r="CX1134" s="367"/>
      <c r="CY1134" s="155" t="str">
        <f t="shared" si="1096"/>
        <v>　</v>
      </c>
      <c r="CZ1134" s="367"/>
      <c r="DA1134" s="154" t="str">
        <f t="shared" si="2584"/>
        <v>　</v>
      </c>
      <c r="DB1134" s="369"/>
      <c r="DC1134" s="155" t="str">
        <f t="shared" si="1097"/>
        <v>　</v>
      </c>
      <c r="DD1134" s="367"/>
      <c r="DE1134" s="374">
        <f t="shared" ref="DE1134:DE1135" si="2847">IF(AG1134=1,1,0)</f>
        <v>0</v>
      </c>
      <c r="DF1134" s="373"/>
      <c r="DG1134" s="818">
        <f t="shared" si="2834"/>
        <v>0</v>
      </c>
      <c r="DH1134" s="372"/>
      <c r="DI1134" s="267">
        <f t="shared" ref="DI1134:DI1135" si="2848">IF(AG1134=1,1,0)</f>
        <v>0</v>
      </c>
      <c r="DJ1134" s="373"/>
      <c r="DK1134" s="374">
        <f t="shared" si="2838"/>
        <v>0</v>
      </c>
      <c r="DL1134" s="373"/>
      <c r="DM1134" s="375">
        <f t="shared" si="2839"/>
        <v>0</v>
      </c>
      <c r="DN1134" s="373"/>
      <c r="DO1134" s="155">
        <f t="shared" si="2840"/>
        <v>0</v>
      </c>
      <c r="DP1134" s="372"/>
      <c r="DQ1134" s="155">
        <f t="shared" si="2841"/>
        <v>0</v>
      </c>
      <c r="DR1134" s="373"/>
      <c r="DS1134" s="155">
        <f t="shared" si="2842"/>
        <v>0</v>
      </c>
      <c r="DT1134" s="372"/>
      <c r="DU1134" s="155">
        <f t="shared" si="2843"/>
        <v>0</v>
      </c>
      <c r="DV1134" s="373"/>
      <c r="DW1134" s="4891">
        <f t="shared" ref="DW1134:DW1135" si="2849">IF(AN1134=1,1,0)</f>
        <v>0</v>
      </c>
      <c r="DX1134" s="372"/>
      <c r="DY1134" s="154">
        <f t="shared" si="2844"/>
        <v>0</v>
      </c>
      <c r="DZ1134" s="373"/>
      <c r="EA1134" s="154">
        <f t="shared" ref="EA1134:EA1135" si="2850">IF(AP1134=1,1,0)</f>
        <v>0</v>
      </c>
      <c r="EB1134" s="373"/>
      <c r="EC1134" s="269">
        <f t="shared" ref="EC1134:EC1135" si="2851">IF(AQ1134=1,1,0)</f>
        <v>0</v>
      </c>
      <c r="ED1134" s="376"/>
      <c r="EE1134" s="822">
        <f t="shared" ref="EE1134:EE1135" si="2852">IF(AV1134=0,0,1)</f>
        <v>0</v>
      </c>
      <c r="EF1134" s="377"/>
      <c r="EG1134" s="273"/>
      <c r="EH1134" s="274"/>
      <c r="EI1134" s="275"/>
      <c r="EJ1134" s="276"/>
      <c r="EK1134" s="275"/>
      <c r="EL1134" s="277"/>
      <c r="EM1134" s="278" t="str">
        <f t="shared" ref="EM1134:EM1135" si="2853">IF(CE1134="-"," ",IF(AR1134=1,1," "))</f>
        <v xml:space="preserve"> </v>
      </c>
      <c r="EN1134" s="372"/>
      <c r="EO1134" s="155">
        <f t="shared" si="2845"/>
        <v>0</v>
      </c>
      <c r="EP1134" s="373"/>
      <c r="ER1134" s="194"/>
      <c r="ET1134" s="154" t="str">
        <f t="shared" si="2596"/>
        <v>　</v>
      </c>
      <c r="EU1134" s="373"/>
      <c r="EV1134" s="154" t="str">
        <f t="shared" si="2597"/>
        <v>　</v>
      </c>
      <c r="EW1134" s="373"/>
      <c r="EX1134" s="154"/>
      <c r="EY1134" s="367"/>
      <c r="EZ1134" s="154"/>
      <c r="FA1134" s="367"/>
      <c r="FB1134" s="154"/>
      <c r="FC1134" s="367"/>
      <c r="FD1134" s="154"/>
      <c r="FE1134" s="367"/>
      <c r="FF1134" s="155"/>
      <c r="FG1134" s="367"/>
      <c r="FH1134" s="154"/>
      <c r="FI1134" s="367"/>
      <c r="FJ1134" s="154" t="str">
        <f t="shared" si="1662"/>
        <v>　</v>
      </c>
      <c r="FK1134" s="373"/>
      <c r="FL1134" s="155" t="str">
        <f t="shared" si="2598"/>
        <v>　</v>
      </c>
      <c r="FM1134" s="279"/>
      <c r="FN1134" s="1184"/>
      <c r="FO1134" s="280"/>
      <c r="FP1134" s="281"/>
      <c r="FQ1134" s="282"/>
      <c r="FS1134" s="281"/>
      <c r="FT1134" s="282"/>
    </row>
    <row r="1135" spans="1:176" ht="18.600000000000001" customHeight="1">
      <c r="A1135" s="228">
        <f t="shared" si="2814"/>
        <v>1125</v>
      </c>
      <c r="B1135" s="343" t="str">
        <f t="shared" si="2835"/>
        <v>　</v>
      </c>
      <c r="C1135" s="6242"/>
      <c r="D1135" s="1261"/>
      <c r="E1135" s="1262"/>
      <c r="F1135" s="3701"/>
      <c r="G1135" s="1263"/>
      <c r="H1135" s="1330"/>
      <c r="I1135" s="1264"/>
      <c r="J1135" s="1264"/>
      <c r="K1135" s="599"/>
      <c r="L1135" s="600"/>
      <c r="M1135" s="354"/>
      <c r="N1135" s="353"/>
      <c r="O1135" s="354"/>
      <c r="P1135" s="353"/>
      <c r="Q1135" s="354"/>
      <c r="R1135" s="353"/>
      <c r="S1135" s="354"/>
      <c r="T1135" s="353"/>
      <c r="U1135" s="355"/>
      <c r="V1135" s="353"/>
      <c r="W1135" s="356"/>
      <c r="X1135" s="357"/>
      <c r="Y1135" s="979"/>
      <c r="Z1135" s="979"/>
      <c r="AA1135" s="602"/>
      <c r="AB1135" s="979"/>
      <c r="AC1135" s="602"/>
      <c r="AD1135" s="361"/>
      <c r="AE1135" s="362"/>
      <c r="AF1135" s="363" t="str">
        <f t="shared" si="1081"/>
        <v>　</v>
      </c>
      <c r="AG1135" s="364"/>
      <c r="AH1135" s="364"/>
      <c r="AI1135" s="364"/>
      <c r="AJ1135" s="364"/>
      <c r="AK1135" s="364"/>
      <c r="AL1135" s="364"/>
      <c r="AM1135" s="364"/>
      <c r="AN1135" s="364"/>
      <c r="AO1135" s="364"/>
      <c r="AP1135" s="363"/>
      <c r="AQ1135" s="255"/>
      <c r="AR1135" s="255"/>
      <c r="AS1135" s="255"/>
      <c r="AT1135" s="255"/>
      <c r="AU1135" s="2843">
        <f t="shared" si="2836"/>
        <v>0</v>
      </c>
      <c r="AV1135" s="4008">
        <f t="shared" si="2837"/>
        <v>0</v>
      </c>
      <c r="AW1135" s="590" t="str">
        <f t="shared" si="2599"/>
        <v>　</v>
      </c>
      <c r="AX1135" s="369"/>
      <c r="AY1135" s="154" t="str">
        <f t="shared" si="2618"/>
        <v>　</v>
      </c>
      <c r="AZ1135" s="367"/>
      <c r="BA1135" s="154" t="str">
        <f t="shared" si="2619"/>
        <v>　</v>
      </c>
      <c r="BB1135" s="367"/>
      <c r="BC1135" s="368" t="str">
        <f t="shared" si="2600"/>
        <v>　</v>
      </c>
      <c r="BD1135" s="369"/>
      <c r="BE1135" s="4599" t="str">
        <f t="shared" si="2601"/>
        <v>　</v>
      </c>
      <c r="BF1135" s="367"/>
      <c r="BG1135" s="368" t="str">
        <f t="shared" si="2602"/>
        <v>　</v>
      </c>
      <c r="BH1135" s="367"/>
      <c r="BI1135" s="154" t="str">
        <f t="shared" si="2576"/>
        <v>　</v>
      </c>
      <c r="BJ1135" s="367"/>
      <c r="BK1135" s="154" t="str">
        <f t="shared" si="1417"/>
        <v>　</v>
      </c>
      <c r="BL1135" s="367"/>
      <c r="BM1135" s="154" t="str">
        <f t="shared" si="1418"/>
        <v>　</v>
      </c>
      <c r="BN1135" s="367"/>
      <c r="BO1135" s="155" t="str">
        <f t="shared" si="2577"/>
        <v>　</v>
      </c>
      <c r="BP1135" s="367"/>
      <c r="BQ1135" s="154" t="str">
        <f t="shared" si="2578"/>
        <v>　</v>
      </c>
      <c r="BR1135" s="369"/>
      <c r="BS1135" s="154" t="str">
        <f t="shared" si="1420"/>
        <v>　</v>
      </c>
      <c r="BT1135" s="369"/>
      <c r="BU1135" s="154" t="str">
        <f t="shared" si="1421"/>
        <v>　</v>
      </c>
      <c r="BV1135" s="369"/>
      <c r="BW1135" s="154" t="str">
        <f t="shared" si="1422"/>
        <v>　</v>
      </c>
      <c r="BX1135" s="367"/>
      <c r="BY1135" s="154" t="str">
        <f t="shared" si="1423"/>
        <v>　</v>
      </c>
      <c r="BZ1135" s="369"/>
      <c r="CA1135" s="154" t="str">
        <f t="shared" si="1424"/>
        <v>　</v>
      </c>
      <c r="CB1135" s="367"/>
      <c r="CC1135" s="154" t="str">
        <f t="shared" si="1425"/>
        <v>　</v>
      </c>
      <c r="CD1135" s="367"/>
      <c r="CE1135" s="154" t="str">
        <f t="shared" si="2579"/>
        <v>　</v>
      </c>
      <c r="CF1135" s="369"/>
      <c r="CG1135" s="155" t="str">
        <f t="shared" si="2580"/>
        <v>　</v>
      </c>
      <c r="CH1135" s="367"/>
      <c r="CI1135" s="154" t="str">
        <f t="shared" si="1092"/>
        <v>　</v>
      </c>
      <c r="CJ1135" s="369"/>
      <c r="CK1135" s="154" t="str">
        <f t="shared" si="1093"/>
        <v>　</v>
      </c>
      <c r="CL1135" s="367"/>
      <c r="CM1135" s="154" t="str">
        <f t="shared" si="2581"/>
        <v>　</v>
      </c>
      <c r="CN1135" s="367"/>
      <c r="CO1135" s="155" t="str">
        <f t="shared" si="1094"/>
        <v>　</v>
      </c>
      <c r="CP1135" s="367"/>
      <c r="CQ1135" s="155" t="str">
        <f t="shared" si="1095"/>
        <v>　</v>
      </c>
      <c r="CR1135" s="367"/>
      <c r="CS1135" s="154" t="str">
        <f t="shared" si="2582"/>
        <v>　</v>
      </c>
      <c r="CT1135" s="367"/>
      <c r="CU1135" s="155"/>
      <c r="CV1135" s="367"/>
      <c r="CW1135" s="154" t="str">
        <f t="shared" si="2583"/>
        <v>　</v>
      </c>
      <c r="CX1135" s="367"/>
      <c r="CY1135" s="155" t="str">
        <f t="shared" si="1096"/>
        <v>　</v>
      </c>
      <c r="CZ1135" s="367"/>
      <c r="DA1135" s="154" t="str">
        <f t="shared" si="2584"/>
        <v>　</v>
      </c>
      <c r="DB1135" s="369"/>
      <c r="DC1135" s="155" t="str">
        <f t="shared" si="1097"/>
        <v>　</v>
      </c>
      <c r="DD1135" s="367"/>
      <c r="DE1135" s="374">
        <f t="shared" si="2847"/>
        <v>0</v>
      </c>
      <c r="DF1135" s="373"/>
      <c r="DG1135" s="818">
        <f t="shared" ref="DG1135" si="2854">IF(AH1135=1,1,0)</f>
        <v>0</v>
      </c>
      <c r="DH1135" s="372"/>
      <c r="DI1135" s="267">
        <f t="shared" si="2848"/>
        <v>0</v>
      </c>
      <c r="DJ1135" s="373"/>
      <c r="DK1135" s="374">
        <f t="shared" si="2838"/>
        <v>0</v>
      </c>
      <c r="DL1135" s="373"/>
      <c r="DM1135" s="375">
        <f t="shared" si="2839"/>
        <v>0</v>
      </c>
      <c r="DN1135" s="373"/>
      <c r="DO1135" s="155">
        <f t="shared" si="2840"/>
        <v>0</v>
      </c>
      <c r="DP1135" s="372"/>
      <c r="DQ1135" s="155">
        <f t="shared" si="2841"/>
        <v>0</v>
      </c>
      <c r="DR1135" s="373"/>
      <c r="DS1135" s="155">
        <f t="shared" si="2842"/>
        <v>0</v>
      </c>
      <c r="DT1135" s="372"/>
      <c r="DU1135" s="155">
        <f t="shared" si="2843"/>
        <v>0</v>
      </c>
      <c r="DV1135" s="373"/>
      <c r="DW1135" s="4891">
        <f t="shared" si="2849"/>
        <v>0</v>
      </c>
      <c r="DX1135" s="372"/>
      <c r="DY1135" s="154">
        <f t="shared" si="2844"/>
        <v>0</v>
      </c>
      <c r="DZ1135" s="373"/>
      <c r="EA1135" s="154">
        <f t="shared" si="2850"/>
        <v>0</v>
      </c>
      <c r="EB1135" s="373"/>
      <c r="EC1135" s="269">
        <f t="shared" si="2851"/>
        <v>0</v>
      </c>
      <c r="ED1135" s="376"/>
      <c r="EE1135" s="822">
        <f t="shared" si="2852"/>
        <v>0</v>
      </c>
      <c r="EF1135" s="377"/>
      <c r="EG1135" s="273"/>
      <c r="EH1135" s="274"/>
      <c r="EI1135" s="275"/>
      <c r="EJ1135" s="276"/>
      <c r="EK1135" s="275"/>
      <c r="EL1135" s="277"/>
      <c r="EM1135" s="278" t="str">
        <f t="shared" si="2853"/>
        <v xml:space="preserve"> </v>
      </c>
      <c r="EN1135" s="372"/>
      <c r="EO1135" s="155">
        <f t="shared" si="2845"/>
        <v>0</v>
      </c>
      <c r="EP1135" s="373"/>
      <c r="ER1135" s="194"/>
      <c r="ET1135" s="154" t="str">
        <f t="shared" si="2596"/>
        <v>　</v>
      </c>
      <c r="EU1135" s="373"/>
      <c r="EV1135" s="154" t="str">
        <f t="shared" si="2597"/>
        <v>　</v>
      </c>
      <c r="EW1135" s="373"/>
      <c r="EX1135" s="154"/>
      <c r="EY1135" s="367"/>
      <c r="EZ1135" s="154"/>
      <c r="FA1135" s="367"/>
      <c r="FB1135" s="154"/>
      <c r="FC1135" s="367"/>
      <c r="FD1135" s="154"/>
      <c r="FE1135" s="367"/>
      <c r="FF1135" s="155"/>
      <c r="FG1135" s="367"/>
      <c r="FH1135" s="154"/>
      <c r="FI1135" s="367"/>
      <c r="FJ1135" s="154" t="str">
        <f t="shared" si="1662"/>
        <v>　</v>
      </c>
      <c r="FK1135" s="373"/>
      <c r="FL1135" s="155" t="str">
        <f t="shared" si="2598"/>
        <v>　</v>
      </c>
      <c r="FM1135" s="279"/>
      <c r="FN1135" s="1184"/>
      <c r="FO1135" s="280"/>
      <c r="FP1135" s="281"/>
      <c r="FQ1135" s="282"/>
      <c r="FS1135" s="281"/>
      <c r="FT1135" s="282"/>
    </row>
    <row r="1136" spans="1:176" ht="18.600000000000001" customHeight="1">
      <c r="A1136" s="228">
        <f t="shared" si="2814"/>
        <v>1126</v>
      </c>
      <c r="B1136" s="343" t="str">
        <f t="shared" si="2574"/>
        <v>　</v>
      </c>
      <c r="C1136" s="6243">
        <v>45962</v>
      </c>
      <c r="D1136" s="1261"/>
      <c r="E1136" s="1262"/>
      <c r="F1136" s="3701"/>
      <c r="G1136" s="1263"/>
      <c r="H1136" s="1330"/>
      <c r="I1136" s="1264"/>
      <c r="J1136" s="1264"/>
      <c r="K1136" s="599"/>
      <c r="L1136" s="600"/>
      <c r="M1136" s="354"/>
      <c r="N1136" s="353"/>
      <c r="O1136" s="354"/>
      <c r="P1136" s="353"/>
      <c r="Q1136" s="354"/>
      <c r="R1136" s="353"/>
      <c r="S1136" s="354"/>
      <c r="T1136" s="353"/>
      <c r="U1136" s="355"/>
      <c r="V1136" s="353"/>
      <c r="W1136" s="356"/>
      <c r="X1136" s="357"/>
      <c r="Y1136" s="979"/>
      <c r="Z1136" s="979"/>
      <c r="AA1136" s="602"/>
      <c r="AB1136" s="979"/>
      <c r="AC1136" s="602"/>
      <c r="AD1136" s="361"/>
      <c r="AE1136" s="362"/>
      <c r="AF1136" s="363" t="str">
        <f t="shared" si="1081"/>
        <v>　</v>
      </c>
      <c r="AG1136" s="364"/>
      <c r="AH1136" s="364"/>
      <c r="AI1136" s="364"/>
      <c r="AJ1136" s="364"/>
      <c r="AK1136" s="364"/>
      <c r="AL1136" s="364"/>
      <c r="AM1136" s="364"/>
      <c r="AN1136" s="364"/>
      <c r="AO1136" s="364"/>
      <c r="AP1136" s="363"/>
      <c r="AQ1136" s="255"/>
      <c r="AR1136" s="255"/>
      <c r="AS1136" s="255"/>
      <c r="AT1136" s="255"/>
      <c r="AU1136" s="2843">
        <f t="shared" si="1082"/>
        <v>0</v>
      </c>
      <c r="AV1136" s="4008">
        <f t="shared" si="1083"/>
        <v>0</v>
      </c>
      <c r="AW1136" s="590" t="str">
        <f t="shared" si="2599"/>
        <v>　</v>
      </c>
      <c r="AX1136" s="369"/>
      <c r="AY1136" s="154" t="str">
        <f t="shared" si="2618"/>
        <v>　</v>
      </c>
      <c r="AZ1136" s="367"/>
      <c r="BA1136" s="154" t="str">
        <f t="shared" si="2619"/>
        <v>　</v>
      </c>
      <c r="BB1136" s="367"/>
      <c r="BC1136" s="368" t="str">
        <f t="shared" si="2600"/>
        <v>　</v>
      </c>
      <c r="BD1136" s="369"/>
      <c r="BE1136" s="4599" t="str">
        <f t="shared" si="2601"/>
        <v>　</v>
      </c>
      <c r="BF1136" s="367"/>
      <c r="BG1136" s="368" t="str">
        <f t="shared" si="2602"/>
        <v>　</v>
      </c>
      <c r="BH1136" s="367"/>
      <c r="BI1136" s="154" t="str">
        <f t="shared" si="2576"/>
        <v>　</v>
      </c>
      <c r="BJ1136" s="367"/>
      <c r="BK1136" s="154" t="str">
        <f t="shared" si="1417"/>
        <v>　</v>
      </c>
      <c r="BL1136" s="367"/>
      <c r="BM1136" s="154" t="str">
        <f t="shared" si="1418"/>
        <v>　</v>
      </c>
      <c r="BN1136" s="367"/>
      <c r="BO1136" s="155" t="str">
        <f t="shared" si="2577"/>
        <v>　</v>
      </c>
      <c r="BP1136" s="367"/>
      <c r="BQ1136" s="154" t="str">
        <f t="shared" si="2578"/>
        <v>　</v>
      </c>
      <c r="BR1136" s="369"/>
      <c r="BS1136" s="154" t="str">
        <f t="shared" si="1420"/>
        <v>　</v>
      </c>
      <c r="BT1136" s="369"/>
      <c r="BU1136" s="154" t="str">
        <f t="shared" si="1421"/>
        <v>　</v>
      </c>
      <c r="BV1136" s="369"/>
      <c r="BW1136" s="154" t="str">
        <f t="shared" si="1422"/>
        <v>　</v>
      </c>
      <c r="BX1136" s="367"/>
      <c r="BY1136" s="154" t="str">
        <f t="shared" si="1423"/>
        <v>　</v>
      </c>
      <c r="BZ1136" s="369"/>
      <c r="CA1136" s="154" t="str">
        <f t="shared" si="1424"/>
        <v>　</v>
      </c>
      <c r="CB1136" s="367"/>
      <c r="CC1136" s="154" t="str">
        <f t="shared" si="1425"/>
        <v>　</v>
      </c>
      <c r="CD1136" s="367"/>
      <c r="CE1136" s="154" t="str">
        <f t="shared" si="2579"/>
        <v>　</v>
      </c>
      <c r="CF1136" s="369"/>
      <c r="CG1136" s="155" t="str">
        <f t="shared" si="2580"/>
        <v>　</v>
      </c>
      <c r="CH1136" s="367"/>
      <c r="CI1136" s="154" t="str">
        <f t="shared" si="1092"/>
        <v>　</v>
      </c>
      <c r="CJ1136" s="369"/>
      <c r="CK1136" s="154" t="str">
        <f t="shared" si="1093"/>
        <v>　</v>
      </c>
      <c r="CL1136" s="367"/>
      <c r="CM1136" s="154" t="str">
        <f t="shared" si="2581"/>
        <v>　</v>
      </c>
      <c r="CN1136" s="367"/>
      <c r="CO1136" s="155" t="str">
        <f t="shared" si="1094"/>
        <v>　</v>
      </c>
      <c r="CP1136" s="367"/>
      <c r="CQ1136" s="155" t="str">
        <f t="shared" si="1095"/>
        <v>　</v>
      </c>
      <c r="CR1136" s="367"/>
      <c r="CS1136" s="154" t="str">
        <f t="shared" si="2582"/>
        <v>　</v>
      </c>
      <c r="CT1136" s="367"/>
      <c r="CU1136" s="155"/>
      <c r="CV1136" s="367"/>
      <c r="CW1136" s="154" t="str">
        <f t="shared" si="2583"/>
        <v>　</v>
      </c>
      <c r="CX1136" s="367"/>
      <c r="CY1136" s="155" t="str">
        <f t="shared" si="1096"/>
        <v>　</v>
      </c>
      <c r="CZ1136" s="367"/>
      <c r="DA1136" s="154" t="str">
        <f t="shared" si="2584"/>
        <v>　</v>
      </c>
      <c r="DB1136" s="369"/>
      <c r="DC1136" s="155" t="str">
        <f t="shared" si="1097"/>
        <v>　</v>
      </c>
      <c r="DD1136" s="367"/>
      <c r="DE1136" s="374">
        <f t="shared" si="2585"/>
        <v>0</v>
      </c>
      <c r="DF1136" s="373"/>
      <c r="DG1136" s="818">
        <f t="shared" si="2603"/>
        <v>0</v>
      </c>
      <c r="DH1136" s="372"/>
      <c r="DI1136" s="267">
        <f t="shared" si="2587"/>
        <v>0</v>
      </c>
      <c r="DJ1136" s="373"/>
      <c r="DK1136" s="374">
        <f t="shared" ref="DK1136:DK1147" si="2855">IF(AU1136=2,1,0)</f>
        <v>0</v>
      </c>
      <c r="DL1136" s="373"/>
      <c r="DM1136" s="375">
        <f t="shared" si="2589"/>
        <v>0</v>
      </c>
      <c r="DN1136" s="373"/>
      <c r="DO1136" s="155">
        <f t="shared" si="1099"/>
        <v>0</v>
      </c>
      <c r="DP1136" s="372"/>
      <c r="DQ1136" s="155">
        <f t="shared" si="1100"/>
        <v>0</v>
      </c>
      <c r="DR1136" s="373"/>
      <c r="DS1136" s="155">
        <f t="shared" si="1101"/>
        <v>0</v>
      </c>
      <c r="DT1136" s="372"/>
      <c r="DU1136" s="155">
        <f t="shared" si="1102"/>
        <v>0</v>
      </c>
      <c r="DV1136" s="373"/>
      <c r="DW1136" s="4891">
        <f t="shared" si="2590"/>
        <v>0</v>
      </c>
      <c r="DX1136" s="372"/>
      <c r="DY1136" s="154">
        <f t="shared" si="2591"/>
        <v>0</v>
      </c>
      <c r="DZ1136" s="373"/>
      <c r="EA1136" s="154">
        <f t="shared" si="2592"/>
        <v>0</v>
      </c>
      <c r="EB1136" s="373"/>
      <c r="EC1136" s="269">
        <f t="shared" si="2593"/>
        <v>0</v>
      </c>
      <c r="ED1136" s="376"/>
      <c r="EE1136" s="822">
        <f t="shared" si="2594"/>
        <v>0</v>
      </c>
      <c r="EF1136" s="377"/>
      <c r="EG1136" s="273"/>
      <c r="EH1136" s="274"/>
      <c r="EI1136" s="275"/>
      <c r="EJ1136" s="276"/>
      <c r="EK1136" s="275"/>
      <c r="EL1136" s="277"/>
      <c r="EM1136" s="278" t="str">
        <f t="shared" si="2595"/>
        <v xml:space="preserve"> </v>
      </c>
      <c r="EN1136" s="372"/>
      <c r="EO1136" s="155">
        <f t="shared" si="1103"/>
        <v>0</v>
      </c>
      <c r="EP1136" s="373"/>
      <c r="ER1136" s="194"/>
      <c r="ET1136" s="154" t="str">
        <f t="shared" si="2596"/>
        <v>　</v>
      </c>
      <c r="EU1136" s="373"/>
      <c r="EV1136" s="154" t="str">
        <f t="shared" si="2597"/>
        <v>　</v>
      </c>
      <c r="EW1136" s="373"/>
      <c r="EX1136" s="154"/>
      <c r="EY1136" s="367"/>
      <c r="EZ1136" s="154"/>
      <c r="FA1136" s="367"/>
      <c r="FB1136" s="154"/>
      <c r="FC1136" s="367"/>
      <c r="FD1136" s="154"/>
      <c r="FE1136" s="367"/>
      <c r="FF1136" s="155"/>
      <c r="FG1136" s="367"/>
      <c r="FH1136" s="154"/>
      <c r="FI1136" s="367"/>
      <c r="FJ1136" s="154" t="str">
        <f t="shared" si="1662"/>
        <v>　</v>
      </c>
      <c r="FK1136" s="373"/>
      <c r="FL1136" s="155" t="str">
        <f t="shared" si="2598"/>
        <v>　</v>
      </c>
      <c r="FM1136" s="279"/>
      <c r="FN1136" s="1184"/>
      <c r="FO1136" s="280"/>
      <c r="FP1136" s="281"/>
      <c r="FQ1136" s="282"/>
      <c r="FS1136" s="281"/>
      <c r="FT1136" s="282"/>
    </row>
    <row r="1137" spans="1:176" ht="18.600000000000001" customHeight="1">
      <c r="A1137" s="228">
        <f t="shared" si="2814"/>
        <v>1127</v>
      </c>
      <c r="B1137" s="343" t="str">
        <f t="shared" si="2574"/>
        <v>　</v>
      </c>
      <c r="C1137" s="5290">
        <v>46023</v>
      </c>
      <c r="D1137" s="6244" t="s">
        <v>1024</v>
      </c>
      <c r="E1137" s="6245" t="s">
        <v>1182</v>
      </c>
      <c r="F1137" s="6246"/>
      <c r="G1137" s="6247"/>
      <c r="H1137" s="3281" t="s">
        <v>630</v>
      </c>
      <c r="I1137" s="6248" t="s">
        <v>63</v>
      </c>
      <c r="J1137" s="6248" t="s">
        <v>1078</v>
      </c>
      <c r="K1137" s="3315" t="s">
        <v>11</v>
      </c>
      <c r="L1137" s="600"/>
      <c r="M1137" s="354"/>
      <c r="N1137" s="353"/>
      <c r="O1137" s="354"/>
      <c r="P1137" s="353"/>
      <c r="Q1137" s="354"/>
      <c r="R1137" s="353"/>
      <c r="S1137" s="354"/>
      <c r="T1137" s="353"/>
      <c r="U1137" s="355"/>
      <c r="V1137" s="353"/>
      <c r="W1137" s="356"/>
      <c r="X1137" s="357"/>
      <c r="Y1137" s="979"/>
      <c r="Z1137" s="979"/>
      <c r="AA1137" s="602"/>
      <c r="AB1137" s="979"/>
      <c r="AC1137" s="602"/>
      <c r="AD1137" s="361"/>
      <c r="AE1137" s="362"/>
      <c r="AF1137" s="363" t="str">
        <f t="shared" si="1081"/>
        <v>　</v>
      </c>
      <c r="AG1137" s="364"/>
      <c r="AH1137" s="364"/>
      <c r="AI1137" s="364"/>
      <c r="AJ1137" s="364"/>
      <c r="AK1137" s="364"/>
      <c r="AL1137" s="364"/>
      <c r="AM1137" s="364"/>
      <c r="AN1137" s="364"/>
      <c r="AO1137" s="364"/>
      <c r="AP1137" s="363"/>
      <c r="AQ1137" s="255"/>
      <c r="AR1137" s="255"/>
      <c r="AS1137" s="255"/>
      <c r="AT1137" s="255"/>
      <c r="AU1137" s="2843">
        <f t="shared" si="1082"/>
        <v>0</v>
      </c>
      <c r="AV1137" s="4008">
        <f t="shared" si="1083"/>
        <v>0</v>
      </c>
      <c r="AW1137" s="590" t="str">
        <f t="shared" si="2599"/>
        <v>　</v>
      </c>
      <c r="AX1137" s="369"/>
      <c r="AY1137" s="154" t="str">
        <f t="shared" si="2618"/>
        <v>　</v>
      </c>
      <c r="AZ1137" s="367"/>
      <c r="BA1137" s="154" t="str">
        <f t="shared" si="2619"/>
        <v>　</v>
      </c>
      <c r="BB1137" s="367"/>
      <c r="BC1137" s="368" t="str">
        <f t="shared" si="2600"/>
        <v>　</v>
      </c>
      <c r="BD1137" s="369"/>
      <c r="BE1137" s="4599" t="str">
        <f t="shared" si="2601"/>
        <v>　</v>
      </c>
      <c r="BF1137" s="367"/>
      <c r="BG1137" s="368" t="str">
        <f t="shared" si="2602"/>
        <v>　</v>
      </c>
      <c r="BH1137" s="367"/>
      <c r="BI1137" s="154" t="str">
        <f t="shared" si="2576"/>
        <v>　</v>
      </c>
      <c r="BJ1137" s="367"/>
      <c r="BK1137" s="154" t="str">
        <f t="shared" si="1417"/>
        <v>　</v>
      </c>
      <c r="BL1137" s="367"/>
      <c r="BM1137" s="154" t="str">
        <f t="shared" si="1418"/>
        <v>　</v>
      </c>
      <c r="BN1137" s="367"/>
      <c r="BO1137" s="155" t="str">
        <f t="shared" si="2577"/>
        <v>　</v>
      </c>
      <c r="BP1137" s="367"/>
      <c r="BQ1137" s="154" t="str">
        <f t="shared" si="2578"/>
        <v>　</v>
      </c>
      <c r="BR1137" s="369"/>
      <c r="BS1137" s="154" t="str">
        <f t="shared" si="1420"/>
        <v>　</v>
      </c>
      <c r="BT1137" s="369"/>
      <c r="BU1137" s="154" t="str">
        <f t="shared" si="1421"/>
        <v>　</v>
      </c>
      <c r="BV1137" s="369"/>
      <c r="BW1137" s="154" t="str">
        <f t="shared" si="1422"/>
        <v>　</v>
      </c>
      <c r="BX1137" s="367"/>
      <c r="BY1137" s="154" t="str">
        <f t="shared" si="1423"/>
        <v>　</v>
      </c>
      <c r="BZ1137" s="369"/>
      <c r="CA1137" s="154" t="str">
        <f t="shared" si="1424"/>
        <v>　</v>
      </c>
      <c r="CB1137" s="367"/>
      <c r="CC1137" s="154" t="str">
        <f t="shared" si="1425"/>
        <v>　</v>
      </c>
      <c r="CD1137" s="367"/>
      <c r="CE1137" s="154" t="str">
        <f t="shared" si="2579"/>
        <v>　</v>
      </c>
      <c r="CF1137" s="369"/>
      <c r="CG1137" s="155" t="str">
        <f t="shared" si="2580"/>
        <v>　</v>
      </c>
      <c r="CH1137" s="367"/>
      <c r="CI1137" s="154" t="str">
        <f t="shared" si="1092"/>
        <v>　</v>
      </c>
      <c r="CJ1137" s="369"/>
      <c r="CK1137" s="154" t="str">
        <f t="shared" si="1093"/>
        <v>　</v>
      </c>
      <c r="CL1137" s="367"/>
      <c r="CM1137" s="154" t="str">
        <f t="shared" si="2581"/>
        <v>　</v>
      </c>
      <c r="CN1137" s="367"/>
      <c r="CO1137" s="155" t="str">
        <f t="shared" si="1094"/>
        <v>　</v>
      </c>
      <c r="CP1137" s="367"/>
      <c r="CQ1137" s="155" t="str">
        <f t="shared" si="1095"/>
        <v>　</v>
      </c>
      <c r="CR1137" s="367"/>
      <c r="CS1137" s="154" t="str">
        <f t="shared" si="2582"/>
        <v>　</v>
      </c>
      <c r="CT1137" s="367"/>
      <c r="CU1137" s="155"/>
      <c r="CV1137" s="367"/>
      <c r="CW1137" s="154" t="str">
        <f t="shared" si="2583"/>
        <v>　</v>
      </c>
      <c r="CX1137" s="367"/>
      <c r="CY1137" s="155" t="str">
        <f t="shared" si="1096"/>
        <v>　</v>
      </c>
      <c r="CZ1137" s="367"/>
      <c r="DA1137" s="154" t="str">
        <f t="shared" si="2584"/>
        <v>　</v>
      </c>
      <c r="DB1137" s="369"/>
      <c r="DC1137" s="155" t="str">
        <f t="shared" si="1097"/>
        <v>　</v>
      </c>
      <c r="DD1137" s="367"/>
      <c r="DE1137" s="374">
        <f t="shared" si="2585"/>
        <v>0</v>
      </c>
      <c r="DF1137" s="373"/>
      <c r="DG1137" s="818">
        <f t="shared" si="2603"/>
        <v>0</v>
      </c>
      <c r="DH1137" s="372"/>
      <c r="DI1137" s="267">
        <f t="shared" si="2587"/>
        <v>0</v>
      </c>
      <c r="DJ1137" s="373"/>
      <c r="DK1137" s="374">
        <f t="shared" si="2855"/>
        <v>0</v>
      </c>
      <c r="DL1137" s="373"/>
      <c r="DM1137" s="375">
        <f t="shared" si="2589"/>
        <v>0</v>
      </c>
      <c r="DN1137" s="373"/>
      <c r="DO1137" s="155">
        <f t="shared" si="1099"/>
        <v>0</v>
      </c>
      <c r="DP1137" s="372"/>
      <c r="DQ1137" s="155">
        <f t="shared" si="1100"/>
        <v>0</v>
      </c>
      <c r="DR1137" s="373"/>
      <c r="DS1137" s="155">
        <f t="shared" si="1101"/>
        <v>0</v>
      </c>
      <c r="DT1137" s="372"/>
      <c r="DU1137" s="155">
        <f t="shared" si="1102"/>
        <v>0</v>
      </c>
      <c r="DV1137" s="373"/>
      <c r="DW1137" s="4891">
        <f t="shared" si="2590"/>
        <v>0</v>
      </c>
      <c r="DX1137" s="372"/>
      <c r="DY1137" s="154">
        <f t="shared" si="2591"/>
        <v>0</v>
      </c>
      <c r="DZ1137" s="373"/>
      <c r="EA1137" s="154">
        <f t="shared" si="2592"/>
        <v>0</v>
      </c>
      <c r="EB1137" s="373"/>
      <c r="EC1137" s="269">
        <f t="shared" si="2593"/>
        <v>0</v>
      </c>
      <c r="ED1137" s="376"/>
      <c r="EE1137" s="822">
        <f t="shared" si="2594"/>
        <v>0</v>
      </c>
      <c r="EF1137" s="377"/>
      <c r="EG1137" s="273"/>
      <c r="EH1137" s="274"/>
      <c r="EI1137" s="275"/>
      <c r="EJ1137" s="276"/>
      <c r="EK1137" s="275"/>
      <c r="EL1137" s="277"/>
      <c r="EM1137" s="278" t="str">
        <f t="shared" si="2595"/>
        <v xml:space="preserve"> </v>
      </c>
      <c r="EN1137" s="372"/>
      <c r="EO1137" s="155">
        <f t="shared" si="1103"/>
        <v>0</v>
      </c>
      <c r="EP1137" s="373"/>
      <c r="ER1137" s="194"/>
      <c r="ET1137" s="154" t="str">
        <f t="shared" si="2596"/>
        <v>　</v>
      </c>
      <c r="EU1137" s="373"/>
      <c r="EV1137" s="154" t="str">
        <f t="shared" si="2597"/>
        <v>　</v>
      </c>
      <c r="EW1137" s="373"/>
      <c r="EX1137" s="154"/>
      <c r="EY1137" s="367"/>
      <c r="EZ1137" s="154"/>
      <c r="FA1137" s="367"/>
      <c r="FB1137" s="154"/>
      <c r="FC1137" s="367"/>
      <c r="FD1137" s="154"/>
      <c r="FE1137" s="367"/>
      <c r="FF1137" s="155"/>
      <c r="FG1137" s="367"/>
      <c r="FH1137" s="154"/>
      <c r="FI1137" s="367"/>
      <c r="FJ1137" s="154" t="str">
        <f t="shared" si="1662"/>
        <v>　</v>
      </c>
      <c r="FK1137" s="373"/>
      <c r="FL1137" s="155" t="str">
        <f t="shared" si="2598"/>
        <v>　</v>
      </c>
      <c r="FM1137" s="279"/>
      <c r="FN1137" s="1184"/>
      <c r="FO1137" s="280"/>
      <c r="FP1137" s="281"/>
      <c r="FQ1137" s="282"/>
      <c r="FS1137" s="281"/>
      <c r="FT1137" s="282"/>
    </row>
    <row r="1138" spans="1:176" ht="18.600000000000001" customHeight="1">
      <c r="A1138" s="228">
        <f t="shared" si="2814"/>
        <v>1128</v>
      </c>
      <c r="B1138" s="343" t="str">
        <f t="shared" si="2574"/>
        <v>　</v>
      </c>
      <c r="C1138" s="5941">
        <v>46082</v>
      </c>
      <c r="D1138" s="1261" t="s">
        <v>34</v>
      </c>
      <c r="E1138" s="6549">
        <v>84511276</v>
      </c>
      <c r="F1138" s="3701"/>
      <c r="G1138" s="1263"/>
      <c r="H1138" s="3281" t="s">
        <v>631</v>
      </c>
      <c r="I1138" s="4459" t="s">
        <v>61</v>
      </c>
      <c r="J1138" s="4459" t="s">
        <v>33</v>
      </c>
      <c r="K1138" s="5107" t="s">
        <v>11</v>
      </c>
      <c r="L1138" s="600"/>
      <c r="M1138" s="354"/>
      <c r="N1138" s="353"/>
      <c r="O1138" s="354"/>
      <c r="P1138" s="353"/>
      <c r="Q1138" s="354"/>
      <c r="R1138" s="353"/>
      <c r="S1138" s="354"/>
      <c r="T1138" s="353"/>
      <c r="U1138" s="355"/>
      <c r="V1138" s="353"/>
      <c r="W1138" s="356"/>
      <c r="X1138" s="357"/>
      <c r="Y1138" s="979"/>
      <c r="Z1138" s="979"/>
      <c r="AA1138" s="602"/>
      <c r="AB1138" s="979"/>
      <c r="AC1138" s="602"/>
      <c r="AD1138" s="361"/>
      <c r="AE1138" s="362"/>
      <c r="AF1138" s="363" t="str">
        <f t="shared" ref="AF1138:AF1147" si="2856">IF($AE1138=0,"　",VLOOKUP($AE1138,ﾚｰｻﾞOP,69,0))</f>
        <v>　</v>
      </c>
      <c r="AG1138" s="364"/>
      <c r="AH1138" s="364"/>
      <c r="AI1138" s="364"/>
      <c r="AJ1138" s="364"/>
      <c r="AK1138" s="364"/>
      <c r="AL1138" s="364"/>
      <c r="AM1138" s="364"/>
      <c r="AN1138" s="364"/>
      <c r="AO1138" s="364"/>
      <c r="AP1138" s="363"/>
      <c r="AQ1138" s="255"/>
      <c r="AR1138" s="255"/>
      <c r="AS1138" s="255"/>
      <c r="AT1138" s="255"/>
      <c r="AU1138" s="2843">
        <f t="shared" ref="AU1138:AU1147" si="2857">IF(AI1138="付属済",0,IF(AI1138=1,AI1138+AP1138,0))</f>
        <v>0</v>
      </c>
      <c r="AV1138" s="4008">
        <f t="shared" si="1083"/>
        <v>0</v>
      </c>
      <c r="AW1138" s="590" t="str">
        <f t="shared" si="2599"/>
        <v>　</v>
      </c>
      <c r="AX1138" s="369"/>
      <c r="AY1138" s="154" t="str">
        <f t="shared" si="2618"/>
        <v>　</v>
      </c>
      <c r="AZ1138" s="367"/>
      <c r="BA1138" s="154" t="str">
        <f t="shared" si="2619"/>
        <v>　</v>
      </c>
      <c r="BB1138" s="367"/>
      <c r="BC1138" s="368" t="str">
        <f t="shared" si="2600"/>
        <v>　</v>
      </c>
      <c r="BD1138" s="369"/>
      <c r="BE1138" s="4599" t="str">
        <f t="shared" si="2601"/>
        <v>　</v>
      </c>
      <c r="BF1138" s="367"/>
      <c r="BG1138" s="368" t="str">
        <f t="shared" si="2602"/>
        <v>　</v>
      </c>
      <c r="BH1138" s="367"/>
      <c r="BI1138" s="154" t="str">
        <f t="shared" si="2576"/>
        <v>　</v>
      </c>
      <c r="BJ1138" s="367"/>
      <c r="BK1138" s="154" t="str">
        <f t="shared" si="1417"/>
        <v>　</v>
      </c>
      <c r="BL1138" s="367"/>
      <c r="BM1138" s="154" t="str">
        <f t="shared" si="1418"/>
        <v>　</v>
      </c>
      <c r="BN1138" s="367"/>
      <c r="BO1138" s="155" t="str">
        <f t="shared" si="2577"/>
        <v>　</v>
      </c>
      <c r="BP1138" s="367"/>
      <c r="BQ1138" s="154" t="str">
        <f t="shared" si="2578"/>
        <v>　</v>
      </c>
      <c r="BR1138" s="369"/>
      <c r="BS1138" s="154" t="str">
        <f t="shared" si="1420"/>
        <v>　</v>
      </c>
      <c r="BT1138" s="369"/>
      <c r="BU1138" s="154" t="str">
        <f t="shared" si="1421"/>
        <v>　</v>
      </c>
      <c r="BV1138" s="369"/>
      <c r="BW1138" s="154" t="str">
        <f t="shared" si="1422"/>
        <v>　</v>
      </c>
      <c r="BX1138" s="367"/>
      <c r="BY1138" s="154" t="str">
        <f t="shared" si="1423"/>
        <v>　</v>
      </c>
      <c r="BZ1138" s="369"/>
      <c r="CA1138" s="154" t="str">
        <f t="shared" si="1424"/>
        <v>　</v>
      </c>
      <c r="CB1138" s="367"/>
      <c r="CC1138" s="154" t="str">
        <f t="shared" si="1425"/>
        <v>　</v>
      </c>
      <c r="CD1138" s="367"/>
      <c r="CE1138" s="154" t="str">
        <f t="shared" si="2579"/>
        <v>　</v>
      </c>
      <c r="CF1138" s="369"/>
      <c r="CG1138" s="155" t="str">
        <f t="shared" si="2580"/>
        <v>　</v>
      </c>
      <c r="CH1138" s="367"/>
      <c r="CI1138" s="154" t="str">
        <f t="shared" ref="CI1138:CI1147" si="2858">IF($AE1138=0,"　",VLOOKUP($AE1138,ﾚｰｻﾞOP,21,0))</f>
        <v>　</v>
      </c>
      <c r="CJ1138" s="369"/>
      <c r="CK1138" s="154" t="str">
        <f t="shared" ref="CK1138:CK1147" si="2859">IF($AE1138=0,"　",VLOOKUP($AE1138,ﾚｰｻﾞOP,22,0))</f>
        <v>　</v>
      </c>
      <c r="CL1138" s="367"/>
      <c r="CM1138" s="154" t="str">
        <f t="shared" si="2581"/>
        <v>　</v>
      </c>
      <c r="CN1138" s="367"/>
      <c r="CO1138" s="155" t="str">
        <f t="shared" ref="CO1138:CO1147" si="2860">IF($AE1138=0,"　",VLOOKUP($AE1138,ﾚｰｻﾞOP,24,0))</f>
        <v>　</v>
      </c>
      <c r="CP1138" s="367"/>
      <c r="CQ1138" s="155" t="str">
        <f t="shared" ref="CQ1138:CQ1147" si="2861">IF($AE1138=0,"　",VLOOKUP($AE1138,ﾚｰｻﾞOP,25,0))</f>
        <v>　</v>
      </c>
      <c r="CR1138" s="367"/>
      <c r="CS1138" s="154" t="str">
        <f t="shared" si="2582"/>
        <v>　</v>
      </c>
      <c r="CT1138" s="367"/>
      <c r="CU1138" s="155"/>
      <c r="CV1138" s="367"/>
      <c r="CW1138" s="154" t="str">
        <f t="shared" si="2583"/>
        <v>　</v>
      </c>
      <c r="CX1138" s="367"/>
      <c r="CY1138" s="155" t="str">
        <f t="shared" ref="CY1138:CY1147" si="2862">IF($AE1138=0,"　",VLOOKUP($AE1138,ﾚｰｻﾞOP,29,0))</f>
        <v>　</v>
      </c>
      <c r="CZ1138" s="367"/>
      <c r="DA1138" s="154" t="str">
        <f t="shared" si="2584"/>
        <v>　</v>
      </c>
      <c r="DB1138" s="369"/>
      <c r="DC1138" s="155" t="str">
        <f t="shared" ref="DC1138:DC1147" si="2863">IF($AE1138=0,"　",VLOOKUP($AE1138,ﾚｰｻﾞOP,31,0))</f>
        <v>　</v>
      </c>
      <c r="DD1138" s="367"/>
      <c r="DE1138" s="374">
        <f t="shared" si="2585"/>
        <v>0</v>
      </c>
      <c r="DF1138" s="373"/>
      <c r="DG1138" s="818">
        <f t="shared" si="2603"/>
        <v>0</v>
      </c>
      <c r="DH1138" s="372"/>
      <c r="DI1138" s="267">
        <f t="shared" si="2587"/>
        <v>0</v>
      </c>
      <c r="DJ1138" s="373"/>
      <c r="DK1138" s="374">
        <f t="shared" si="2855"/>
        <v>0</v>
      </c>
      <c r="DL1138" s="373"/>
      <c r="DM1138" s="375">
        <f t="shared" si="2589"/>
        <v>0</v>
      </c>
      <c r="DN1138" s="373"/>
      <c r="DO1138" s="155">
        <f t="shared" ref="DO1138:DO1147" si="2864">IF(AJ1138=1,1,0)</f>
        <v>0</v>
      </c>
      <c r="DP1138" s="372"/>
      <c r="DQ1138" s="155">
        <f t="shared" ref="DQ1138:DQ1147" si="2865">IF(AK1138=1,1,0)</f>
        <v>0</v>
      </c>
      <c r="DR1138" s="373"/>
      <c r="DS1138" s="155">
        <f t="shared" ref="DS1138:DS1147" si="2866">IF(AL1138=1,1,0)</f>
        <v>0</v>
      </c>
      <c r="DT1138" s="372"/>
      <c r="DU1138" s="155">
        <f t="shared" ref="DU1138:DU1147" si="2867">IF(AM1138=1,1,0)</f>
        <v>0</v>
      </c>
      <c r="DV1138" s="373"/>
      <c r="DW1138" s="4891">
        <f t="shared" si="2590"/>
        <v>0</v>
      </c>
      <c r="DX1138" s="372"/>
      <c r="DY1138" s="154">
        <f t="shared" si="2591"/>
        <v>0</v>
      </c>
      <c r="DZ1138" s="373"/>
      <c r="EA1138" s="154">
        <f t="shared" si="2592"/>
        <v>0</v>
      </c>
      <c r="EB1138" s="373"/>
      <c r="EC1138" s="269">
        <f t="shared" si="2593"/>
        <v>0</v>
      </c>
      <c r="ED1138" s="376"/>
      <c r="EE1138" s="822">
        <f t="shared" si="2594"/>
        <v>0</v>
      </c>
      <c r="EF1138" s="377"/>
      <c r="EG1138" s="273"/>
      <c r="EH1138" s="274"/>
      <c r="EI1138" s="275"/>
      <c r="EJ1138" s="276"/>
      <c r="EK1138" s="275"/>
      <c r="EL1138" s="277"/>
      <c r="EM1138" s="278" t="str">
        <f t="shared" si="2595"/>
        <v xml:space="preserve"> </v>
      </c>
      <c r="EN1138" s="372"/>
      <c r="EO1138" s="155">
        <f t="shared" ref="EO1138:EO1147" si="2868">IF(AT1138=1,1,0)</f>
        <v>0</v>
      </c>
      <c r="EP1138" s="373"/>
      <c r="ER1138" s="194"/>
      <c r="ET1138" s="154" t="str">
        <f t="shared" si="2596"/>
        <v>　</v>
      </c>
      <c r="EU1138" s="373"/>
      <c r="EV1138" s="154" t="str">
        <f t="shared" si="2597"/>
        <v>　</v>
      </c>
      <c r="EW1138" s="373"/>
      <c r="EX1138" s="154"/>
      <c r="EY1138" s="367"/>
      <c r="EZ1138" s="154"/>
      <c r="FA1138" s="367"/>
      <c r="FB1138" s="154"/>
      <c r="FC1138" s="367"/>
      <c r="FD1138" s="154"/>
      <c r="FE1138" s="367"/>
      <c r="FF1138" s="155"/>
      <c r="FG1138" s="367"/>
      <c r="FH1138" s="154"/>
      <c r="FI1138" s="367"/>
      <c r="FJ1138" s="154" t="str">
        <f t="shared" si="1662"/>
        <v>　</v>
      </c>
      <c r="FK1138" s="373"/>
      <c r="FL1138" s="155" t="str">
        <f t="shared" si="2598"/>
        <v>　</v>
      </c>
      <c r="FM1138" s="279"/>
      <c r="FN1138" s="1184"/>
      <c r="FO1138" s="280"/>
      <c r="FP1138" s="281"/>
      <c r="FQ1138" s="282"/>
      <c r="FS1138" s="281"/>
      <c r="FT1138" s="282"/>
    </row>
    <row r="1139" spans="1:176" ht="18.600000000000001" customHeight="1">
      <c r="A1139" s="228">
        <f t="shared" si="2814"/>
        <v>1129</v>
      </c>
      <c r="B1139" s="343" t="str">
        <f t="shared" si="2574"/>
        <v>　</v>
      </c>
      <c r="C1139" s="5290">
        <v>46024</v>
      </c>
      <c r="D1139" s="6544" t="s">
        <v>34</v>
      </c>
      <c r="E1139" s="6476">
        <v>84511289</v>
      </c>
      <c r="F1139" s="3701" t="s">
        <v>1464</v>
      </c>
      <c r="G1139" s="6273"/>
      <c r="H1139" s="3281" t="s">
        <v>631</v>
      </c>
      <c r="I1139" s="4459" t="s">
        <v>61</v>
      </c>
      <c r="J1139" s="4459" t="s">
        <v>1438</v>
      </c>
      <c r="K1139" s="5107" t="s">
        <v>11</v>
      </c>
      <c r="L1139" s="600"/>
      <c r="M1139" s="354"/>
      <c r="N1139" s="353"/>
      <c r="O1139" s="354"/>
      <c r="P1139" s="353"/>
      <c r="Q1139" s="354"/>
      <c r="R1139" s="353"/>
      <c r="S1139" s="354"/>
      <c r="T1139" s="353"/>
      <c r="U1139" s="355"/>
      <c r="V1139" s="353"/>
      <c r="W1139" s="356"/>
      <c r="X1139" s="357"/>
      <c r="Y1139" s="979"/>
      <c r="Z1139" s="979"/>
      <c r="AA1139" s="602"/>
      <c r="AB1139" s="979"/>
      <c r="AC1139" s="602"/>
      <c r="AD1139" s="361"/>
      <c r="AE1139" s="362"/>
      <c r="AF1139" s="363" t="str">
        <f t="shared" si="2856"/>
        <v>　</v>
      </c>
      <c r="AG1139" s="364"/>
      <c r="AH1139" s="364"/>
      <c r="AI1139" s="364"/>
      <c r="AJ1139" s="364"/>
      <c r="AK1139" s="364"/>
      <c r="AL1139" s="364"/>
      <c r="AM1139" s="364"/>
      <c r="AN1139" s="364"/>
      <c r="AO1139" s="364"/>
      <c r="AP1139" s="363"/>
      <c r="AQ1139" s="255"/>
      <c r="AR1139" s="255"/>
      <c r="AS1139" s="255"/>
      <c r="AT1139" s="255"/>
      <c r="AU1139" s="2843">
        <f t="shared" si="2857"/>
        <v>0</v>
      </c>
      <c r="AV1139" s="4008">
        <f t="shared" si="1083"/>
        <v>0</v>
      </c>
      <c r="AW1139" s="590" t="str">
        <f t="shared" si="2599"/>
        <v>　</v>
      </c>
      <c r="AX1139" s="369"/>
      <c r="AY1139" s="154" t="str">
        <f t="shared" si="2618"/>
        <v>　</v>
      </c>
      <c r="AZ1139" s="367"/>
      <c r="BA1139" s="154" t="str">
        <f t="shared" si="2619"/>
        <v>　</v>
      </c>
      <c r="BB1139" s="367"/>
      <c r="BC1139" s="368" t="str">
        <f t="shared" si="2600"/>
        <v>　</v>
      </c>
      <c r="BD1139" s="369"/>
      <c r="BE1139" s="4599" t="str">
        <f t="shared" si="2601"/>
        <v>　</v>
      </c>
      <c r="BF1139" s="367"/>
      <c r="BG1139" s="368" t="str">
        <f t="shared" si="2602"/>
        <v>　</v>
      </c>
      <c r="BH1139" s="367"/>
      <c r="BI1139" s="154" t="str">
        <f t="shared" si="2576"/>
        <v>　</v>
      </c>
      <c r="BJ1139" s="367"/>
      <c r="BK1139" s="154" t="str">
        <f t="shared" si="1417"/>
        <v>　</v>
      </c>
      <c r="BL1139" s="367"/>
      <c r="BM1139" s="154" t="str">
        <f t="shared" si="1418"/>
        <v>　</v>
      </c>
      <c r="BN1139" s="367"/>
      <c r="BO1139" s="155" t="str">
        <f t="shared" si="2577"/>
        <v>　</v>
      </c>
      <c r="BP1139" s="367"/>
      <c r="BQ1139" s="154" t="str">
        <f t="shared" si="2578"/>
        <v>　</v>
      </c>
      <c r="BR1139" s="369"/>
      <c r="BS1139" s="154" t="str">
        <f t="shared" si="1420"/>
        <v>　</v>
      </c>
      <c r="BT1139" s="369"/>
      <c r="BU1139" s="154" t="str">
        <f t="shared" si="1421"/>
        <v>　</v>
      </c>
      <c r="BV1139" s="369"/>
      <c r="BW1139" s="154" t="str">
        <f t="shared" si="1422"/>
        <v>　</v>
      </c>
      <c r="BX1139" s="367"/>
      <c r="BY1139" s="154" t="str">
        <f t="shared" si="1423"/>
        <v>　</v>
      </c>
      <c r="BZ1139" s="369"/>
      <c r="CA1139" s="154" t="str">
        <f t="shared" si="1424"/>
        <v>　</v>
      </c>
      <c r="CB1139" s="367"/>
      <c r="CC1139" s="154" t="str">
        <f t="shared" si="1425"/>
        <v>　</v>
      </c>
      <c r="CD1139" s="367"/>
      <c r="CE1139" s="154" t="str">
        <f t="shared" si="2579"/>
        <v>　</v>
      </c>
      <c r="CF1139" s="369"/>
      <c r="CG1139" s="155" t="str">
        <f t="shared" si="2580"/>
        <v>　</v>
      </c>
      <c r="CH1139" s="367"/>
      <c r="CI1139" s="154" t="str">
        <f t="shared" si="2858"/>
        <v>　</v>
      </c>
      <c r="CJ1139" s="369"/>
      <c r="CK1139" s="154" t="str">
        <f t="shared" si="2859"/>
        <v>　</v>
      </c>
      <c r="CL1139" s="367"/>
      <c r="CM1139" s="154" t="str">
        <f t="shared" si="2581"/>
        <v>　</v>
      </c>
      <c r="CN1139" s="367"/>
      <c r="CO1139" s="155" t="str">
        <f t="shared" si="2860"/>
        <v>　</v>
      </c>
      <c r="CP1139" s="367"/>
      <c r="CQ1139" s="155" t="str">
        <f t="shared" si="2861"/>
        <v>　</v>
      </c>
      <c r="CR1139" s="367"/>
      <c r="CS1139" s="154" t="str">
        <f t="shared" si="2582"/>
        <v>　</v>
      </c>
      <c r="CT1139" s="367"/>
      <c r="CU1139" s="155"/>
      <c r="CV1139" s="367"/>
      <c r="CW1139" s="154" t="str">
        <f t="shared" si="2583"/>
        <v>　</v>
      </c>
      <c r="CX1139" s="367"/>
      <c r="CY1139" s="155" t="str">
        <f t="shared" si="2862"/>
        <v>　</v>
      </c>
      <c r="CZ1139" s="367"/>
      <c r="DA1139" s="154" t="str">
        <f t="shared" si="2584"/>
        <v>　</v>
      </c>
      <c r="DB1139" s="369"/>
      <c r="DC1139" s="155" t="str">
        <f t="shared" si="2863"/>
        <v>　</v>
      </c>
      <c r="DD1139" s="367"/>
      <c r="DE1139" s="374">
        <f t="shared" si="2585"/>
        <v>0</v>
      </c>
      <c r="DF1139" s="373"/>
      <c r="DG1139" s="818">
        <f t="shared" si="2603"/>
        <v>0</v>
      </c>
      <c r="DH1139" s="372"/>
      <c r="DI1139" s="267">
        <f t="shared" si="2587"/>
        <v>0</v>
      </c>
      <c r="DJ1139" s="373"/>
      <c r="DK1139" s="374">
        <f t="shared" si="2855"/>
        <v>0</v>
      </c>
      <c r="DL1139" s="373"/>
      <c r="DM1139" s="375">
        <f t="shared" si="2589"/>
        <v>0</v>
      </c>
      <c r="DN1139" s="373"/>
      <c r="DO1139" s="155">
        <f t="shared" si="2864"/>
        <v>0</v>
      </c>
      <c r="DP1139" s="372"/>
      <c r="DQ1139" s="155">
        <f t="shared" si="2865"/>
        <v>0</v>
      </c>
      <c r="DR1139" s="373"/>
      <c r="DS1139" s="155">
        <f t="shared" si="2866"/>
        <v>0</v>
      </c>
      <c r="DT1139" s="372"/>
      <c r="DU1139" s="155">
        <f t="shared" si="2867"/>
        <v>0</v>
      </c>
      <c r="DV1139" s="373"/>
      <c r="DW1139" s="4891">
        <f t="shared" si="2590"/>
        <v>0</v>
      </c>
      <c r="DX1139" s="372"/>
      <c r="DY1139" s="154">
        <f t="shared" si="2591"/>
        <v>0</v>
      </c>
      <c r="DZ1139" s="373"/>
      <c r="EA1139" s="154">
        <f t="shared" si="2592"/>
        <v>0</v>
      </c>
      <c r="EB1139" s="373"/>
      <c r="EC1139" s="269">
        <f t="shared" si="2593"/>
        <v>0</v>
      </c>
      <c r="ED1139" s="376"/>
      <c r="EE1139" s="822">
        <f t="shared" si="2594"/>
        <v>0</v>
      </c>
      <c r="EF1139" s="377"/>
      <c r="EG1139" s="273"/>
      <c r="EH1139" s="274"/>
      <c r="EI1139" s="275"/>
      <c r="EJ1139" s="276"/>
      <c r="EK1139" s="275"/>
      <c r="EL1139" s="277"/>
      <c r="EM1139" s="278" t="str">
        <f t="shared" si="2595"/>
        <v xml:space="preserve"> </v>
      </c>
      <c r="EN1139" s="372"/>
      <c r="EO1139" s="155">
        <f t="shared" si="2868"/>
        <v>0</v>
      </c>
      <c r="EP1139" s="373"/>
      <c r="ER1139" s="194"/>
      <c r="ET1139" s="154" t="str">
        <f t="shared" si="2596"/>
        <v>　</v>
      </c>
      <c r="EU1139" s="373"/>
      <c r="EV1139" s="154" t="str">
        <f t="shared" si="2597"/>
        <v>　</v>
      </c>
      <c r="EW1139" s="373"/>
      <c r="EX1139" s="154"/>
      <c r="EY1139" s="367"/>
      <c r="EZ1139" s="154"/>
      <c r="FA1139" s="367"/>
      <c r="FB1139" s="154"/>
      <c r="FC1139" s="367"/>
      <c r="FD1139" s="154"/>
      <c r="FE1139" s="367"/>
      <c r="FF1139" s="155"/>
      <c r="FG1139" s="367"/>
      <c r="FH1139" s="154"/>
      <c r="FI1139" s="367"/>
      <c r="FJ1139" s="154" t="str">
        <f t="shared" si="1662"/>
        <v>　</v>
      </c>
      <c r="FK1139" s="373"/>
      <c r="FL1139" s="155" t="str">
        <f t="shared" si="2598"/>
        <v>　</v>
      </c>
      <c r="FM1139" s="279"/>
      <c r="FN1139" s="1184"/>
      <c r="FO1139" s="280"/>
      <c r="FP1139" s="281"/>
      <c r="FQ1139" s="282"/>
      <c r="FS1139" s="281"/>
      <c r="FT1139" s="282"/>
    </row>
    <row r="1140" spans="1:176" ht="18.600000000000001" customHeight="1">
      <c r="A1140" s="228">
        <f t="shared" si="2814"/>
        <v>1130</v>
      </c>
      <c r="B1140" s="1563"/>
      <c r="C1140" s="6164">
        <v>46117</v>
      </c>
      <c r="D1140" s="1581" t="s">
        <v>1321</v>
      </c>
      <c r="E1140" s="1582">
        <v>72511090</v>
      </c>
      <c r="F1140" s="3701"/>
      <c r="G1140" s="1263"/>
      <c r="H1140" s="3281" t="s">
        <v>631</v>
      </c>
      <c r="I1140" s="4459" t="s">
        <v>61</v>
      </c>
      <c r="J1140" s="1264"/>
      <c r="K1140" s="1789" t="s">
        <v>97</v>
      </c>
      <c r="L1140" s="600"/>
      <c r="M1140" s="354"/>
      <c r="N1140" s="353"/>
      <c r="O1140" s="354"/>
      <c r="P1140" s="353"/>
      <c r="Q1140" s="354"/>
      <c r="R1140" s="353"/>
      <c r="S1140" s="354"/>
      <c r="T1140" s="353"/>
      <c r="U1140" s="355"/>
      <c r="V1140" s="353"/>
      <c r="W1140" s="356"/>
      <c r="X1140" s="357"/>
      <c r="Y1140" s="979"/>
      <c r="Z1140" s="979"/>
      <c r="AA1140" s="602"/>
      <c r="AB1140" s="979"/>
      <c r="AC1140" s="602"/>
      <c r="AD1140" s="361"/>
      <c r="AE1140" s="362"/>
      <c r="AF1140" s="363" t="str">
        <f t="shared" si="2856"/>
        <v>　</v>
      </c>
      <c r="AG1140" s="364"/>
      <c r="AH1140" s="364"/>
      <c r="AI1140" s="364"/>
      <c r="AJ1140" s="364"/>
      <c r="AK1140" s="364"/>
      <c r="AL1140" s="364"/>
      <c r="AM1140" s="364"/>
      <c r="AN1140" s="364"/>
      <c r="AO1140" s="364"/>
      <c r="AP1140" s="363"/>
      <c r="AQ1140" s="255"/>
      <c r="AR1140" s="255"/>
      <c r="AS1140" s="255"/>
      <c r="AT1140" s="255"/>
      <c r="AU1140" s="2843">
        <f t="shared" si="2857"/>
        <v>0</v>
      </c>
      <c r="AV1140" s="4008">
        <f t="shared" si="1083"/>
        <v>0</v>
      </c>
      <c r="AW1140" s="590" t="str">
        <f t="shared" si="2599"/>
        <v>　</v>
      </c>
      <c r="AX1140" s="369"/>
      <c r="AY1140" s="154" t="str">
        <f t="shared" si="2618"/>
        <v>　</v>
      </c>
      <c r="AZ1140" s="367"/>
      <c r="BA1140" s="154" t="str">
        <f t="shared" si="2619"/>
        <v>　</v>
      </c>
      <c r="BB1140" s="367"/>
      <c r="BC1140" s="368" t="str">
        <f t="shared" si="2600"/>
        <v>　</v>
      </c>
      <c r="BD1140" s="369"/>
      <c r="BE1140" s="4599" t="str">
        <f t="shared" si="2601"/>
        <v>　</v>
      </c>
      <c r="BF1140" s="367"/>
      <c r="BG1140" s="368" t="str">
        <f t="shared" si="2602"/>
        <v>　</v>
      </c>
      <c r="BH1140" s="367"/>
      <c r="BI1140" s="154" t="str">
        <f t="shared" si="2576"/>
        <v>　</v>
      </c>
      <c r="BJ1140" s="367"/>
      <c r="BK1140" s="154" t="str">
        <f t="shared" si="1417"/>
        <v>　</v>
      </c>
      <c r="BL1140" s="367"/>
      <c r="BM1140" s="154" t="str">
        <f t="shared" si="1418"/>
        <v>　</v>
      </c>
      <c r="BN1140" s="367"/>
      <c r="BO1140" s="155" t="str">
        <f t="shared" si="2577"/>
        <v>　</v>
      </c>
      <c r="BP1140" s="367"/>
      <c r="BQ1140" s="154" t="str">
        <f t="shared" si="2578"/>
        <v>　</v>
      </c>
      <c r="BR1140" s="369"/>
      <c r="BS1140" s="154" t="str">
        <f t="shared" si="1420"/>
        <v>　</v>
      </c>
      <c r="BT1140" s="369"/>
      <c r="BU1140" s="154" t="str">
        <f t="shared" si="1421"/>
        <v>　</v>
      </c>
      <c r="BV1140" s="369"/>
      <c r="BW1140" s="154" t="str">
        <f t="shared" si="1422"/>
        <v>　</v>
      </c>
      <c r="BX1140" s="367"/>
      <c r="BY1140" s="154" t="str">
        <f t="shared" si="1423"/>
        <v>　</v>
      </c>
      <c r="BZ1140" s="369"/>
      <c r="CA1140" s="154" t="str">
        <f t="shared" si="1424"/>
        <v>　</v>
      </c>
      <c r="CB1140" s="367"/>
      <c r="CC1140" s="154" t="str">
        <f t="shared" si="1425"/>
        <v>　</v>
      </c>
      <c r="CD1140" s="367"/>
      <c r="CE1140" s="154" t="str">
        <f t="shared" si="2579"/>
        <v>　</v>
      </c>
      <c r="CF1140" s="369"/>
      <c r="CG1140" s="155" t="str">
        <f t="shared" si="2580"/>
        <v>　</v>
      </c>
      <c r="CH1140" s="367"/>
      <c r="CI1140" s="154" t="str">
        <f t="shared" si="2858"/>
        <v>　</v>
      </c>
      <c r="CJ1140" s="369"/>
      <c r="CK1140" s="154" t="str">
        <f t="shared" si="2859"/>
        <v>　</v>
      </c>
      <c r="CL1140" s="367"/>
      <c r="CM1140" s="154" t="str">
        <f t="shared" si="2581"/>
        <v>　</v>
      </c>
      <c r="CN1140" s="367"/>
      <c r="CO1140" s="155" t="str">
        <f t="shared" si="2860"/>
        <v>　</v>
      </c>
      <c r="CP1140" s="367"/>
      <c r="CQ1140" s="155" t="str">
        <f t="shared" si="2861"/>
        <v>　</v>
      </c>
      <c r="CR1140" s="367"/>
      <c r="CS1140" s="154" t="str">
        <f t="shared" si="2582"/>
        <v>　</v>
      </c>
      <c r="CT1140" s="367"/>
      <c r="CU1140" s="155"/>
      <c r="CV1140" s="367"/>
      <c r="CW1140" s="154" t="str">
        <f t="shared" si="2583"/>
        <v>　</v>
      </c>
      <c r="CX1140" s="367"/>
      <c r="CY1140" s="155" t="str">
        <f t="shared" si="2862"/>
        <v>　</v>
      </c>
      <c r="CZ1140" s="367"/>
      <c r="DA1140" s="154" t="str">
        <f t="shared" si="2584"/>
        <v>　</v>
      </c>
      <c r="DB1140" s="369"/>
      <c r="DC1140" s="155" t="str">
        <f t="shared" si="2863"/>
        <v>　</v>
      </c>
      <c r="DD1140" s="367"/>
      <c r="DE1140" s="374">
        <f t="shared" si="2585"/>
        <v>0</v>
      </c>
      <c r="DF1140" s="373"/>
      <c r="DG1140" s="818">
        <f t="shared" si="2603"/>
        <v>0</v>
      </c>
      <c r="DH1140" s="372"/>
      <c r="DI1140" s="267">
        <f t="shared" si="2587"/>
        <v>0</v>
      </c>
      <c r="DJ1140" s="373"/>
      <c r="DK1140" s="374">
        <f t="shared" si="2855"/>
        <v>0</v>
      </c>
      <c r="DL1140" s="373"/>
      <c r="DM1140" s="375">
        <f t="shared" si="2589"/>
        <v>0</v>
      </c>
      <c r="DN1140" s="373"/>
      <c r="DO1140" s="155">
        <f t="shared" si="2864"/>
        <v>0</v>
      </c>
      <c r="DP1140" s="372"/>
      <c r="DQ1140" s="155">
        <f t="shared" si="2865"/>
        <v>0</v>
      </c>
      <c r="DR1140" s="373"/>
      <c r="DS1140" s="155">
        <f t="shared" si="2866"/>
        <v>0</v>
      </c>
      <c r="DT1140" s="372"/>
      <c r="DU1140" s="155">
        <f t="shared" si="2867"/>
        <v>0</v>
      </c>
      <c r="DV1140" s="373"/>
      <c r="DW1140" s="4891">
        <f t="shared" si="2590"/>
        <v>0</v>
      </c>
      <c r="DX1140" s="372"/>
      <c r="DY1140" s="154">
        <f t="shared" si="2591"/>
        <v>0</v>
      </c>
      <c r="DZ1140" s="373"/>
      <c r="EA1140" s="154">
        <f t="shared" si="2592"/>
        <v>0</v>
      </c>
      <c r="EB1140" s="373"/>
      <c r="EC1140" s="269">
        <f t="shared" si="2593"/>
        <v>0</v>
      </c>
      <c r="ED1140" s="376"/>
      <c r="EE1140" s="822">
        <f t="shared" si="2594"/>
        <v>0</v>
      </c>
      <c r="EF1140" s="377"/>
      <c r="EG1140" s="273"/>
      <c r="EH1140" s="274"/>
      <c r="EI1140" s="275"/>
      <c r="EJ1140" s="276"/>
      <c r="EK1140" s="275"/>
      <c r="EL1140" s="277"/>
      <c r="EM1140" s="278" t="str">
        <f t="shared" si="2595"/>
        <v xml:space="preserve"> </v>
      </c>
      <c r="EN1140" s="372"/>
      <c r="EO1140" s="155">
        <f t="shared" si="2868"/>
        <v>0</v>
      </c>
      <c r="EP1140" s="373"/>
      <c r="ER1140" s="194"/>
      <c r="ET1140" s="154" t="str">
        <f t="shared" si="2596"/>
        <v>　</v>
      </c>
      <c r="EU1140" s="373"/>
      <c r="EV1140" s="154" t="str">
        <f t="shared" si="2597"/>
        <v>　</v>
      </c>
      <c r="EW1140" s="373"/>
      <c r="EX1140" s="154"/>
      <c r="EY1140" s="367"/>
      <c r="EZ1140" s="154"/>
      <c r="FA1140" s="367"/>
      <c r="FB1140" s="154"/>
      <c r="FC1140" s="367"/>
      <c r="FD1140" s="154"/>
      <c r="FE1140" s="367"/>
      <c r="FF1140" s="155"/>
      <c r="FG1140" s="367"/>
      <c r="FH1140" s="154"/>
      <c r="FI1140" s="367"/>
      <c r="FJ1140" s="154" t="str">
        <f t="shared" si="1662"/>
        <v>　</v>
      </c>
      <c r="FK1140" s="373"/>
      <c r="FL1140" s="155" t="str">
        <f t="shared" si="2598"/>
        <v>　</v>
      </c>
      <c r="FM1140" s="279"/>
      <c r="FN1140" s="1184"/>
      <c r="FO1140" s="280"/>
      <c r="FP1140" s="281"/>
      <c r="FQ1140" s="282"/>
      <c r="FS1140" s="281"/>
      <c r="FT1140" s="282"/>
    </row>
    <row r="1141" spans="1:176" ht="18.600000000000001" customHeight="1">
      <c r="A1141" s="228">
        <f t="shared" si="2814"/>
        <v>1131</v>
      </c>
      <c r="B1141" s="1563"/>
      <c r="C1141" s="6218">
        <v>46161</v>
      </c>
      <c r="D1141" s="6485" t="s">
        <v>1588</v>
      </c>
      <c r="E1141" s="1262">
        <v>72511117</v>
      </c>
      <c r="F1141" s="1564"/>
      <c r="G1141" s="1263"/>
      <c r="H1141" s="3336" t="s">
        <v>630</v>
      </c>
      <c r="I1141" s="1264" t="s">
        <v>59</v>
      </c>
      <c r="J1141" s="1264" t="s">
        <v>1597</v>
      </c>
      <c r="K1141" s="599" t="s">
        <v>11</v>
      </c>
      <c r="L1141" s="8028"/>
      <c r="M1141" s="354"/>
      <c r="N1141" s="6292"/>
      <c r="O1141" s="354"/>
      <c r="P1141" s="6292"/>
      <c r="Q1141" s="354"/>
      <c r="R1141" s="6292"/>
      <c r="S1141" s="354"/>
      <c r="T1141" s="6292"/>
      <c r="U1141" s="355"/>
      <c r="V1141" s="6293"/>
      <c r="W1141" s="356"/>
      <c r="X1141" s="6295"/>
      <c r="Y1141" s="7548"/>
      <c r="Z1141" s="7549"/>
      <c r="AA1141" s="7550"/>
      <c r="AB1141" s="7549"/>
      <c r="AC1141" s="251"/>
      <c r="AD1141" s="6296"/>
      <c r="AE1141" s="6297"/>
      <c r="AF1141" s="363" t="str">
        <f t="shared" si="2856"/>
        <v>　</v>
      </c>
      <c r="AG1141" s="255"/>
      <c r="AH1141" s="255"/>
      <c r="AI1141" s="255"/>
      <c r="AJ1141" s="255"/>
      <c r="AK1141" s="255"/>
      <c r="AL1141" s="255"/>
      <c r="AM1141" s="255"/>
      <c r="AN1141" s="255"/>
      <c r="AO1141" s="255"/>
      <c r="AP1141" s="255"/>
      <c r="AQ1141" s="255"/>
      <c r="AR1141" s="255"/>
      <c r="AS1141" s="255"/>
      <c r="AT1141" s="255"/>
      <c r="AU1141" s="2843">
        <f t="shared" si="2857"/>
        <v>0</v>
      </c>
      <c r="AV1141" s="4008">
        <f t="shared" si="1083"/>
        <v>0</v>
      </c>
      <c r="AW1141" s="590" t="str">
        <f t="shared" si="2599"/>
        <v>　</v>
      </c>
      <c r="AX1141" s="6298"/>
      <c r="AY1141" s="154" t="str">
        <f t="shared" si="2618"/>
        <v>　</v>
      </c>
      <c r="AZ1141" s="6299"/>
      <c r="BA1141" s="154" t="str">
        <f t="shared" si="2619"/>
        <v>　</v>
      </c>
      <c r="BB1141" s="6299"/>
      <c r="BC1141" s="6300" t="str">
        <f t="shared" si="2600"/>
        <v>　</v>
      </c>
      <c r="BD1141" s="6298"/>
      <c r="BE1141" s="154" t="str">
        <f t="shared" si="2601"/>
        <v>　</v>
      </c>
      <c r="BF1141" s="6299"/>
      <c r="BG1141" s="6300" t="str">
        <f t="shared" si="2602"/>
        <v>　</v>
      </c>
      <c r="BH1141" s="6299"/>
      <c r="BI1141" s="154" t="str">
        <f t="shared" si="2576"/>
        <v>　</v>
      </c>
      <c r="BJ1141" s="6299"/>
      <c r="BK1141" s="154" t="str">
        <f t="shared" si="1417"/>
        <v>　</v>
      </c>
      <c r="BL1141" s="6299"/>
      <c r="BM1141" s="154" t="str">
        <f t="shared" si="1418"/>
        <v>　</v>
      </c>
      <c r="BN1141" s="6299"/>
      <c r="BO1141" s="155" t="str">
        <f t="shared" si="2577"/>
        <v>　</v>
      </c>
      <c r="BP1141" s="6299"/>
      <c r="BQ1141" s="154" t="str">
        <f t="shared" si="2578"/>
        <v>　</v>
      </c>
      <c r="BR1141" s="6298"/>
      <c r="BS1141" s="154" t="str">
        <f t="shared" si="1420"/>
        <v>　</v>
      </c>
      <c r="BT1141" s="6298"/>
      <c r="BU1141" s="154" t="str">
        <f t="shared" si="1421"/>
        <v>　</v>
      </c>
      <c r="BV1141" s="6298"/>
      <c r="BW1141" s="154" t="str">
        <f t="shared" si="1422"/>
        <v>　</v>
      </c>
      <c r="BX1141" s="6299"/>
      <c r="BY1141" s="154" t="str">
        <f t="shared" si="1423"/>
        <v>　</v>
      </c>
      <c r="BZ1141" s="6298"/>
      <c r="CA1141" s="154" t="str">
        <f t="shared" si="1424"/>
        <v>　</v>
      </c>
      <c r="CB1141" s="6299"/>
      <c r="CC1141" s="154" t="str">
        <f t="shared" si="1425"/>
        <v>　</v>
      </c>
      <c r="CD1141" s="6299"/>
      <c r="CE1141" s="154" t="str">
        <f t="shared" si="2579"/>
        <v>　</v>
      </c>
      <c r="CF1141" s="6298"/>
      <c r="CG1141" s="155" t="str">
        <f t="shared" si="2580"/>
        <v>　</v>
      </c>
      <c r="CH1141" s="6299"/>
      <c r="CI1141" s="154" t="str">
        <f t="shared" si="2858"/>
        <v>　</v>
      </c>
      <c r="CJ1141" s="6298"/>
      <c r="CK1141" s="154" t="str">
        <f t="shared" si="2859"/>
        <v>　</v>
      </c>
      <c r="CL1141" s="6299"/>
      <c r="CM1141" s="154" t="str">
        <f t="shared" si="2581"/>
        <v>　</v>
      </c>
      <c r="CN1141" s="6299"/>
      <c r="CO1141" s="155" t="str">
        <f t="shared" si="2860"/>
        <v>　</v>
      </c>
      <c r="CP1141" s="6299"/>
      <c r="CQ1141" s="155" t="str">
        <f t="shared" si="2861"/>
        <v>　</v>
      </c>
      <c r="CR1141" s="6299"/>
      <c r="CS1141" s="154" t="str">
        <f t="shared" si="2582"/>
        <v>　</v>
      </c>
      <c r="CT1141" s="6299"/>
      <c r="CU1141" s="155"/>
      <c r="CV1141" s="6299"/>
      <c r="CW1141" s="154" t="str">
        <f t="shared" si="2583"/>
        <v>　</v>
      </c>
      <c r="CX1141" s="6299"/>
      <c r="CY1141" s="155" t="str">
        <f t="shared" si="2862"/>
        <v>　</v>
      </c>
      <c r="CZ1141" s="6299"/>
      <c r="DA1141" s="154" t="str">
        <f t="shared" si="2584"/>
        <v>　</v>
      </c>
      <c r="DB1141" s="6298"/>
      <c r="DC1141" s="155" t="str">
        <f t="shared" si="2863"/>
        <v>　</v>
      </c>
      <c r="DD1141" s="6299"/>
      <c r="DE1141" s="374">
        <f t="shared" si="2585"/>
        <v>0</v>
      </c>
      <c r="DF1141" s="6302"/>
      <c r="DG1141" s="818">
        <f t="shared" si="2603"/>
        <v>0</v>
      </c>
      <c r="DH1141" s="6303"/>
      <c r="DI1141" s="267">
        <f t="shared" si="2587"/>
        <v>0</v>
      </c>
      <c r="DJ1141" s="6302"/>
      <c r="DK1141" s="6301">
        <f t="shared" si="2855"/>
        <v>0</v>
      </c>
      <c r="DL1141" s="6302"/>
      <c r="DM1141" s="6304">
        <f t="shared" si="2589"/>
        <v>0</v>
      </c>
      <c r="DN1141" s="6302"/>
      <c r="DO1141" s="155">
        <f t="shared" si="2864"/>
        <v>0</v>
      </c>
      <c r="DP1141" s="6303"/>
      <c r="DQ1141" s="155">
        <f t="shared" si="2865"/>
        <v>0</v>
      </c>
      <c r="DR1141" s="6302"/>
      <c r="DS1141" s="155">
        <f t="shared" si="2866"/>
        <v>0</v>
      </c>
      <c r="DT1141" s="6303"/>
      <c r="DU1141" s="155">
        <f t="shared" si="2867"/>
        <v>0</v>
      </c>
      <c r="DV1141" s="6302"/>
      <c r="DW1141" s="4891">
        <f t="shared" si="2590"/>
        <v>0</v>
      </c>
      <c r="DX1141" s="6303"/>
      <c r="DY1141" s="154">
        <f t="shared" si="2591"/>
        <v>0</v>
      </c>
      <c r="DZ1141" s="6302"/>
      <c r="EA1141" s="154">
        <f t="shared" si="2592"/>
        <v>0</v>
      </c>
      <c r="EB1141" s="6302"/>
      <c r="EC1141" s="269">
        <f t="shared" si="2593"/>
        <v>0</v>
      </c>
      <c r="ED1141" s="6305"/>
      <c r="EE1141" s="822">
        <f t="shared" si="2594"/>
        <v>0</v>
      </c>
      <c r="EF1141" s="6306"/>
      <c r="EG1141" s="273"/>
      <c r="EH1141" s="274"/>
      <c r="EI1141" s="275"/>
      <c r="EJ1141" s="276"/>
      <c r="EK1141" s="275"/>
      <c r="EL1141" s="277"/>
      <c r="EM1141" s="278" t="str">
        <f t="shared" si="2595"/>
        <v xml:space="preserve"> </v>
      </c>
      <c r="EN1141" s="6303"/>
      <c r="EO1141" s="155">
        <f t="shared" si="2868"/>
        <v>0</v>
      </c>
      <c r="EP1141" s="6302"/>
      <c r="ER1141" s="194"/>
      <c r="ET1141" s="154" t="str">
        <f t="shared" si="2596"/>
        <v>　</v>
      </c>
      <c r="EU1141" s="6302"/>
      <c r="EV1141" s="154" t="str">
        <f t="shared" si="2597"/>
        <v>　</v>
      </c>
      <c r="EW1141" s="6302"/>
      <c r="EX1141" s="154"/>
      <c r="EY1141" s="6299"/>
      <c r="EZ1141" s="154"/>
      <c r="FA1141" s="6299"/>
      <c r="FB1141" s="154"/>
      <c r="FC1141" s="6299"/>
      <c r="FD1141" s="154"/>
      <c r="FE1141" s="6299"/>
      <c r="FF1141" s="155"/>
      <c r="FG1141" s="6299"/>
      <c r="FH1141" s="154"/>
      <c r="FI1141" s="6299"/>
      <c r="FJ1141" s="154" t="str">
        <f t="shared" si="1662"/>
        <v>　</v>
      </c>
      <c r="FK1141" s="6302"/>
      <c r="FL1141" s="155" t="str">
        <f t="shared" si="2598"/>
        <v>　</v>
      </c>
      <c r="FM1141" s="279"/>
      <c r="FN1141" s="1184"/>
      <c r="FO1141" s="280"/>
      <c r="FP1141" s="281"/>
      <c r="FQ1141" s="282"/>
      <c r="FS1141" s="281"/>
      <c r="FT1141" s="282"/>
    </row>
    <row r="1142" spans="1:176" ht="18.600000000000001" customHeight="1">
      <c r="A1142" s="228">
        <f t="shared" si="2814"/>
        <v>1132</v>
      </c>
      <c r="B1142" s="1563"/>
      <c r="C1142" s="6526">
        <v>46203</v>
      </c>
      <c r="D1142" s="6489" t="s">
        <v>1526</v>
      </c>
      <c r="E1142" s="6490">
        <v>62511074</v>
      </c>
      <c r="F1142" s="1564"/>
      <c r="G1142" s="6774"/>
      <c r="H1142" s="1330" t="s">
        <v>630</v>
      </c>
      <c r="I1142" s="1264" t="s">
        <v>63</v>
      </c>
      <c r="J1142" s="1264"/>
      <c r="K1142" s="599" t="s">
        <v>97</v>
      </c>
      <c r="L1142" s="8029"/>
      <c r="M1142" s="354"/>
      <c r="N1142" s="6292"/>
      <c r="O1142" s="354"/>
      <c r="P1142" s="6292"/>
      <c r="Q1142" s="354"/>
      <c r="R1142" s="6292"/>
      <c r="S1142" s="354"/>
      <c r="T1142" s="6292"/>
      <c r="U1142" s="355"/>
      <c r="V1142" s="6308"/>
      <c r="W1142" s="356"/>
      <c r="X1142" s="6310"/>
      <c r="Y1142" s="7551"/>
      <c r="Z1142" s="7552"/>
      <c r="AA1142" s="7553"/>
      <c r="AB1142" s="7552"/>
      <c r="AC1142" s="300"/>
      <c r="AD1142" s="6311"/>
      <c r="AE1142" s="6312"/>
      <c r="AF1142" s="363" t="str">
        <f t="shared" si="2856"/>
        <v>　</v>
      </c>
      <c r="AG1142" s="255"/>
      <c r="AH1142" s="255"/>
      <c r="AI1142" s="255"/>
      <c r="AJ1142" s="255"/>
      <c r="AK1142" s="255"/>
      <c r="AL1142" s="255"/>
      <c r="AM1142" s="255"/>
      <c r="AN1142" s="255"/>
      <c r="AO1142" s="255"/>
      <c r="AP1142" s="255"/>
      <c r="AQ1142" s="255"/>
      <c r="AR1142" s="255"/>
      <c r="AS1142" s="255"/>
      <c r="AT1142" s="255"/>
      <c r="AU1142" s="2843">
        <f t="shared" si="2857"/>
        <v>0</v>
      </c>
      <c r="AV1142" s="4008">
        <f t="shared" si="1083"/>
        <v>0</v>
      </c>
      <c r="AW1142" s="590" t="str">
        <f t="shared" si="2599"/>
        <v>　</v>
      </c>
      <c r="AX1142" s="6313"/>
      <c r="AY1142" s="154" t="str">
        <f t="shared" si="2618"/>
        <v>　</v>
      </c>
      <c r="AZ1142" s="6314"/>
      <c r="BA1142" s="154" t="str">
        <f t="shared" si="2619"/>
        <v>　</v>
      </c>
      <c r="BB1142" s="6314"/>
      <c r="BC1142" s="6315" t="str">
        <f t="shared" si="2600"/>
        <v>　</v>
      </c>
      <c r="BD1142" s="6313"/>
      <c r="BE1142" s="154" t="str">
        <f t="shared" si="2601"/>
        <v>　</v>
      </c>
      <c r="BF1142" s="6314"/>
      <c r="BG1142" s="6315" t="str">
        <f t="shared" si="2602"/>
        <v>　</v>
      </c>
      <c r="BH1142" s="6314"/>
      <c r="BI1142" s="154" t="str">
        <f t="shared" si="2576"/>
        <v>　</v>
      </c>
      <c r="BJ1142" s="6314"/>
      <c r="BK1142" s="154" t="str">
        <f t="shared" ref="BK1142:BK1147" si="2869">IF($AE1142=0,"　",VLOOKUP($AE1142,ﾚｰｻﾞOP,57,0))</f>
        <v>　</v>
      </c>
      <c r="BL1142" s="6314"/>
      <c r="BM1142" s="154" t="str">
        <f t="shared" ref="BM1142:BM1147" si="2870">IF($AE1142=0,"　",VLOOKUP($AE1142,ﾚｰｻﾞOP,58,0))</f>
        <v>　</v>
      </c>
      <c r="BN1142" s="6314"/>
      <c r="BO1142" s="155" t="str">
        <f t="shared" si="2577"/>
        <v>　</v>
      </c>
      <c r="BP1142" s="6314"/>
      <c r="BQ1142" s="154" t="str">
        <f t="shared" si="2578"/>
        <v>　</v>
      </c>
      <c r="BR1142" s="6313"/>
      <c r="BS1142" s="154" t="str">
        <f t="shared" ref="BS1142:BS1147" si="2871">IF($AE1142=0,"　",VLOOKUP($AE1142,ﾚｰｻﾞOP,13,0))</f>
        <v>　</v>
      </c>
      <c r="BT1142" s="6313"/>
      <c r="BU1142" s="154" t="str">
        <f t="shared" ref="BU1142:BU1147" si="2872">IF($AE1142=0,"　",VLOOKUP($AE1142,ﾚｰｻﾞOP,14,0))</f>
        <v>　</v>
      </c>
      <c r="BV1142" s="6313"/>
      <c r="BW1142" s="154" t="str">
        <f t="shared" ref="BW1142:BW1147" si="2873">IF($AE1142=0,"　",VLOOKUP($AE1142,ﾚｰｻﾞOP,15,0))</f>
        <v>　</v>
      </c>
      <c r="BX1142" s="6314"/>
      <c r="BY1142" s="154" t="str">
        <f t="shared" ref="BY1142:BY1147" si="2874">IF($AE1142=0,"　",VLOOKUP($AE1142,ﾚｰｻﾞOP,16,0))</f>
        <v>　</v>
      </c>
      <c r="BZ1142" s="6313"/>
      <c r="CA1142" s="154" t="str">
        <f t="shared" ref="CA1142:CA1147" si="2875">IF($AE1142=0,"　",VLOOKUP($AE1142,ﾚｰｻﾞOP,17,0))</f>
        <v>　</v>
      </c>
      <c r="CB1142" s="6314"/>
      <c r="CC1142" s="154" t="str">
        <f t="shared" ref="CC1142:CC1147" si="2876">IF($AE1142=0,"　",VLOOKUP($AE1142,ﾚｰｻﾞOP,18,0))</f>
        <v>　</v>
      </c>
      <c r="CD1142" s="6314"/>
      <c r="CE1142" s="154" t="str">
        <f t="shared" si="2579"/>
        <v>　</v>
      </c>
      <c r="CF1142" s="6313"/>
      <c r="CG1142" s="155" t="str">
        <f t="shared" si="2580"/>
        <v>　</v>
      </c>
      <c r="CH1142" s="6314"/>
      <c r="CI1142" s="154" t="str">
        <f t="shared" si="2858"/>
        <v>　</v>
      </c>
      <c r="CJ1142" s="6313"/>
      <c r="CK1142" s="154" t="str">
        <f t="shared" si="2859"/>
        <v>　</v>
      </c>
      <c r="CL1142" s="6314"/>
      <c r="CM1142" s="154" t="str">
        <f t="shared" si="2581"/>
        <v>　</v>
      </c>
      <c r="CN1142" s="6314"/>
      <c r="CO1142" s="155" t="str">
        <f t="shared" si="2860"/>
        <v>　</v>
      </c>
      <c r="CP1142" s="6314"/>
      <c r="CQ1142" s="155" t="str">
        <f t="shared" si="2861"/>
        <v>　</v>
      </c>
      <c r="CR1142" s="6314"/>
      <c r="CS1142" s="154" t="str">
        <f t="shared" si="2582"/>
        <v>　</v>
      </c>
      <c r="CT1142" s="6314"/>
      <c r="CU1142" s="155"/>
      <c r="CV1142" s="6314"/>
      <c r="CW1142" s="154" t="str">
        <f t="shared" si="2583"/>
        <v>　</v>
      </c>
      <c r="CX1142" s="6314"/>
      <c r="CY1142" s="155" t="str">
        <f t="shared" si="2862"/>
        <v>　</v>
      </c>
      <c r="CZ1142" s="6314"/>
      <c r="DA1142" s="154" t="str">
        <f t="shared" si="2584"/>
        <v>　</v>
      </c>
      <c r="DB1142" s="6313"/>
      <c r="DC1142" s="155" t="str">
        <f t="shared" si="2863"/>
        <v>　</v>
      </c>
      <c r="DD1142" s="6314"/>
      <c r="DE1142" s="374">
        <f t="shared" si="2585"/>
        <v>0</v>
      </c>
      <c r="DF1142" s="6317"/>
      <c r="DG1142" s="818">
        <f t="shared" si="2603"/>
        <v>0</v>
      </c>
      <c r="DH1142" s="6318"/>
      <c r="DI1142" s="267">
        <f t="shared" si="2587"/>
        <v>0</v>
      </c>
      <c r="DJ1142" s="6317"/>
      <c r="DK1142" s="6316">
        <f t="shared" si="2855"/>
        <v>0</v>
      </c>
      <c r="DL1142" s="6317"/>
      <c r="DM1142" s="6319">
        <f t="shared" si="2589"/>
        <v>0</v>
      </c>
      <c r="DN1142" s="6317"/>
      <c r="DO1142" s="155">
        <f t="shared" si="2864"/>
        <v>0</v>
      </c>
      <c r="DP1142" s="6318"/>
      <c r="DQ1142" s="155">
        <f t="shared" si="2865"/>
        <v>0</v>
      </c>
      <c r="DR1142" s="6317"/>
      <c r="DS1142" s="155">
        <f t="shared" si="2866"/>
        <v>0</v>
      </c>
      <c r="DT1142" s="6318"/>
      <c r="DU1142" s="155">
        <f t="shared" si="2867"/>
        <v>0</v>
      </c>
      <c r="DV1142" s="6317"/>
      <c r="DW1142" s="6315">
        <f t="shared" si="2590"/>
        <v>0</v>
      </c>
      <c r="DX1142" s="6318"/>
      <c r="DY1142" s="154">
        <f t="shared" si="2591"/>
        <v>0</v>
      </c>
      <c r="DZ1142" s="6317"/>
      <c r="EA1142" s="154">
        <f t="shared" si="2592"/>
        <v>0</v>
      </c>
      <c r="EB1142" s="6317"/>
      <c r="EC1142" s="269">
        <f t="shared" si="2593"/>
        <v>0</v>
      </c>
      <c r="ED1142" s="6320"/>
      <c r="EE1142" s="822">
        <f t="shared" si="2594"/>
        <v>0</v>
      </c>
      <c r="EF1142" s="6321"/>
      <c r="EG1142" s="273"/>
      <c r="EH1142" s="274"/>
      <c r="EI1142" s="275"/>
      <c r="EJ1142" s="276"/>
      <c r="EK1142" s="275"/>
      <c r="EL1142" s="277"/>
      <c r="EM1142" s="278" t="str">
        <f t="shared" si="2595"/>
        <v xml:space="preserve"> </v>
      </c>
      <c r="EN1142" s="6318"/>
      <c r="EO1142" s="155">
        <f t="shared" si="2868"/>
        <v>0</v>
      </c>
      <c r="EP1142" s="6317"/>
      <c r="ER1142" s="194"/>
      <c r="ET1142" s="154" t="str">
        <f t="shared" si="2596"/>
        <v>　</v>
      </c>
      <c r="EU1142" s="6317"/>
      <c r="EV1142" s="154" t="str">
        <f t="shared" si="2597"/>
        <v>　</v>
      </c>
      <c r="EW1142" s="6317"/>
      <c r="EX1142" s="154"/>
      <c r="EY1142" s="6314"/>
      <c r="EZ1142" s="155"/>
      <c r="FA1142" s="6314"/>
      <c r="FB1142" s="154"/>
      <c r="FC1142" s="6314"/>
      <c r="FD1142" s="154"/>
      <c r="FE1142" s="6314"/>
      <c r="FF1142" s="155"/>
      <c r="FG1142" s="6314"/>
      <c r="FH1142" s="154"/>
      <c r="FI1142" s="6314"/>
      <c r="FJ1142" s="154" t="str">
        <f t="shared" si="1662"/>
        <v>　</v>
      </c>
      <c r="FK1142" s="6317"/>
      <c r="FL1142" s="155" t="str">
        <f t="shared" si="2598"/>
        <v>　</v>
      </c>
      <c r="FM1142" s="279"/>
      <c r="FN1142" s="1184"/>
      <c r="FO1142" s="280"/>
      <c r="FP1142" s="281"/>
      <c r="FQ1142" s="282"/>
      <c r="FS1142" s="281"/>
      <c r="FT1142" s="282"/>
    </row>
    <row r="1143" spans="1:176" ht="18.600000000000001" customHeight="1">
      <c r="A1143" s="228">
        <f t="shared" si="2814"/>
        <v>1133</v>
      </c>
      <c r="B1143" s="1563"/>
      <c r="C1143" s="6600">
        <v>46225</v>
      </c>
      <c r="D1143" s="1581" t="s">
        <v>1321</v>
      </c>
      <c r="E1143" s="1582">
        <v>72510103</v>
      </c>
      <c r="F1143" s="1564"/>
      <c r="G1143" s="6774"/>
      <c r="H1143" s="1330" t="s">
        <v>631</v>
      </c>
      <c r="I1143" s="1264" t="s">
        <v>61</v>
      </c>
      <c r="J1143" s="1264"/>
      <c r="K1143" s="599" t="s">
        <v>97</v>
      </c>
      <c r="L1143" s="8030"/>
      <c r="M1143" s="354"/>
      <c r="N1143" s="6323"/>
      <c r="O1143" s="354"/>
      <c r="P1143" s="6323"/>
      <c r="Q1143" s="6291"/>
      <c r="R1143" s="6323"/>
      <c r="S1143" s="354"/>
      <c r="T1143" s="6323"/>
      <c r="U1143" s="355"/>
      <c r="V1143" s="6323"/>
      <c r="W1143" s="356"/>
      <c r="X1143" s="6323"/>
      <c r="Y1143" s="7554"/>
      <c r="Z1143" s="7555"/>
      <c r="AA1143" s="602"/>
      <c r="AB1143" s="7555"/>
      <c r="AC1143" s="6325"/>
      <c r="AD1143" s="6326"/>
      <c r="AE1143" s="6326"/>
      <c r="AF1143" s="363" t="str">
        <f t="shared" si="2856"/>
        <v>　</v>
      </c>
      <c r="AG1143" s="540"/>
      <c r="AH1143" s="540"/>
      <c r="AI1143" s="540"/>
      <c r="AJ1143" s="540"/>
      <c r="AK1143" s="540"/>
      <c r="AL1143" s="540"/>
      <c r="AM1143" s="540"/>
      <c r="AN1143" s="540"/>
      <c r="AO1143" s="540"/>
      <c r="AP1143" s="540"/>
      <c r="AQ1143" s="540"/>
      <c r="AR1143" s="540"/>
      <c r="AS1143" s="540"/>
      <c r="AT1143" s="540"/>
      <c r="AU1143" s="2843">
        <f t="shared" si="2857"/>
        <v>0</v>
      </c>
      <c r="AV1143" s="4008">
        <f t="shared" si="1083"/>
        <v>0</v>
      </c>
      <c r="AW1143" s="542" t="str">
        <f t="shared" si="2599"/>
        <v>　</v>
      </c>
      <c r="AX1143" s="6327"/>
      <c r="AY1143" s="544" t="str">
        <f t="shared" si="2618"/>
        <v>　</v>
      </c>
      <c r="AZ1143" s="6328"/>
      <c r="BA1143" s="544" t="str">
        <f t="shared" si="2619"/>
        <v>　</v>
      </c>
      <c r="BB1143" s="6328"/>
      <c r="BC1143" s="6329" t="str">
        <f t="shared" si="2600"/>
        <v>　</v>
      </c>
      <c r="BD1143" s="6327"/>
      <c r="BE1143" s="544" t="str">
        <f t="shared" si="2601"/>
        <v>　</v>
      </c>
      <c r="BF1143" s="6328"/>
      <c r="BG1143" s="6329" t="str">
        <f t="shared" si="2602"/>
        <v>　</v>
      </c>
      <c r="BH1143" s="6328"/>
      <c r="BI1143" s="544" t="str">
        <f t="shared" si="2576"/>
        <v>　</v>
      </c>
      <c r="BJ1143" s="6328"/>
      <c r="BK1143" s="544" t="str">
        <f t="shared" si="2869"/>
        <v>　</v>
      </c>
      <c r="BL1143" s="6328"/>
      <c r="BM1143" s="544" t="str">
        <f t="shared" si="2870"/>
        <v>　</v>
      </c>
      <c r="BN1143" s="6328"/>
      <c r="BO1143" s="547" t="str">
        <f t="shared" si="2577"/>
        <v>　</v>
      </c>
      <c r="BP1143" s="6328"/>
      <c r="BQ1143" s="544" t="str">
        <f t="shared" si="2578"/>
        <v>　</v>
      </c>
      <c r="BR1143" s="6327"/>
      <c r="BS1143" s="544" t="str">
        <f t="shared" si="2871"/>
        <v>　</v>
      </c>
      <c r="BT1143" s="6327"/>
      <c r="BU1143" s="544" t="str">
        <f t="shared" si="2872"/>
        <v>　</v>
      </c>
      <c r="BV1143" s="6327"/>
      <c r="BW1143" s="544" t="str">
        <f t="shared" si="2873"/>
        <v>　</v>
      </c>
      <c r="BX1143" s="6328"/>
      <c r="BY1143" s="544" t="str">
        <f t="shared" si="2874"/>
        <v>　</v>
      </c>
      <c r="BZ1143" s="6327"/>
      <c r="CA1143" s="544" t="str">
        <f t="shared" si="2875"/>
        <v>　</v>
      </c>
      <c r="CB1143" s="6328"/>
      <c r="CC1143" s="544" t="str">
        <f t="shared" si="2876"/>
        <v>　</v>
      </c>
      <c r="CD1143" s="6328"/>
      <c r="CE1143" s="544" t="str">
        <f t="shared" si="2579"/>
        <v>　</v>
      </c>
      <c r="CF1143" s="6327"/>
      <c r="CG1143" s="547" t="str">
        <f t="shared" si="2580"/>
        <v>　</v>
      </c>
      <c r="CH1143" s="6328"/>
      <c r="CI1143" s="544" t="str">
        <f t="shared" si="2858"/>
        <v>　</v>
      </c>
      <c r="CJ1143" s="6327"/>
      <c r="CK1143" s="544" t="str">
        <f t="shared" si="2859"/>
        <v>　</v>
      </c>
      <c r="CL1143" s="6328"/>
      <c r="CM1143" s="544" t="str">
        <f t="shared" si="2581"/>
        <v>　</v>
      </c>
      <c r="CN1143" s="6328"/>
      <c r="CO1143" s="547" t="str">
        <f t="shared" si="2860"/>
        <v>　</v>
      </c>
      <c r="CP1143" s="6328"/>
      <c r="CQ1143" s="547" t="str">
        <f t="shared" si="2861"/>
        <v>　</v>
      </c>
      <c r="CR1143" s="6328"/>
      <c r="CS1143" s="544" t="str">
        <f t="shared" si="2582"/>
        <v>　</v>
      </c>
      <c r="CT1143" s="6328"/>
      <c r="CU1143" s="547"/>
      <c r="CV1143" s="6328"/>
      <c r="CW1143" s="544" t="str">
        <f t="shared" si="2583"/>
        <v>　</v>
      </c>
      <c r="CX1143" s="6328"/>
      <c r="CY1143" s="547" t="str">
        <f t="shared" si="2862"/>
        <v>　</v>
      </c>
      <c r="CZ1143" s="6328"/>
      <c r="DA1143" s="544" t="str">
        <f t="shared" si="2584"/>
        <v>　</v>
      </c>
      <c r="DB1143" s="6327"/>
      <c r="DC1143" s="547" t="str">
        <f t="shared" si="2863"/>
        <v>　</v>
      </c>
      <c r="DD1143" s="6328"/>
      <c r="DE1143" s="374">
        <f t="shared" si="2585"/>
        <v>0</v>
      </c>
      <c r="DF1143" s="6331"/>
      <c r="DG1143" s="818">
        <f t="shared" si="2603"/>
        <v>0</v>
      </c>
      <c r="DH1143" s="6332"/>
      <c r="DI1143" s="552">
        <f t="shared" si="2587"/>
        <v>0</v>
      </c>
      <c r="DJ1143" s="6331"/>
      <c r="DK1143" s="6330">
        <f t="shared" si="2855"/>
        <v>0</v>
      </c>
      <c r="DL1143" s="6331"/>
      <c r="DM1143" s="6333">
        <f t="shared" si="2589"/>
        <v>0</v>
      </c>
      <c r="DN1143" s="6331"/>
      <c r="DO1143" s="547">
        <f t="shared" si="2864"/>
        <v>0</v>
      </c>
      <c r="DP1143" s="6332"/>
      <c r="DQ1143" s="547">
        <f t="shared" si="2865"/>
        <v>0</v>
      </c>
      <c r="DR1143" s="6331"/>
      <c r="DS1143" s="547">
        <f t="shared" si="2866"/>
        <v>0</v>
      </c>
      <c r="DT1143" s="6332"/>
      <c r="DU1143" s="547">
        <f t="shared" si="2867"/>
        <v>0</v>
      </c>
      <c r="DV1143" s="6331"/>
      <c r="DW1143" s="6329">
        <f t="shared" si="2590"/>
        <v>0</v>
      </c>
      <c r="DX1143" s="6332"/>
      <c r="DY1143" s="154">
        <f t="shared" si="2591"/>
        <v>0</v>
      </c>
      <c r="DZ1143" s="6331"/>
      <c r="EA1143" s="544">
        <f t="shared" si="2592"/>
        <v>0</v>
      </c>
      <c r="EB1143" s="6331"/>
      <c r="EC1143" s="554">
        <f t="shared" si="2593"/>
        <v>0</v>
      </c>
      <c r="ED1143" s="6334"/>
      <c r="EE1143" s="822">
        <f t="shared" si="2594"/>
        <v>0</v>
      </c>
      <c r="EF1143" s="6332"/>
      <c r="EG1143" s="557"/>
      <c r="EH1143" s="558"/>
      <c r="EI1143" s="559"/>
      <c r="EJ1143" s="560"/>
      <c r="EK1143" s="559"/>
      <c r="EL1143" s="561"/>
      <c r="EM1143" s="562" t="str">
        <f t="shared" si="2595"/>
        <v xml:space="preserve"> </v>
      </c>
      <c r="EN1143" s="6332"/>
      <c r="EO1143" s="547">
        <f t="shared" si="2868"/>
        <v>0</v>
      </c>
      <c r="EP1143" s="6331"/>
      <c r="ER1143" s="194"/>
      <c r="ET1143" s="544" t="str">
        <f t="shared" si="2596"/>
        <v>　</v>
      </c>
      <c r="EU1143" s="6331"/>
      <c r="EV1143" s="544" t="str">
        <f t="shared" si="2597"/>
        <v>　</v>
      </c>
      <c r="EW1143" s="6331"/>
      <c r="EX1143" s="544"/>
      <c r="EY1143" s="6328"/>
      <c r="EZ1143" s="547"/>
      <c r="FA1143" s="6328"/>
      <c r="FB1143" s="544"/>
      <c r="FC1143" s="6328"/>
      <c r="FD1143" s="544"/>
      <c r="FE1143" s="6328"/>
      <c r="FF1143" s="547"/>
      <c r="FG1143" s="6328"/>
      <c r="FH1143" s="544"/>
      <c r="FI1143" s="6328"/>
      <c r="FJ1143" s="544" t="str">
        <f t="shared" si="1662"/>
        <v>　</v>
      </c>
      <c r="FK1143" s="6331"/>
      <c r="FL1143" s="6335" t="str">
        <f t="shared" si="2598"/>
        <v>　</v>
      </c>
      <c r="FM1143" s="563"/>
      <c r="FN1143" s="1184"/>
      <c r="FO1143" s="280"/>
      <c r="FP1143" s="281"/>
      <c r="FQ1143" s="282"/>
      <c r="FS1143" s="281"/>
      <c r="FT1143" s="282"/>
    </row>
    <row r="1144" spans="1:176" ht="18.600000000000001" customHeight="1">
      <c r="A1144" s="228">
        <f t="shared" si="2814"/>
        <v>1134</v>
      </c>
      <c r="B1144" s="1563"/>
      <c r="C1144" s="6753">
        <v>46257</v>
      </c>
      <c r="D1144" s="6544" t="s">
        <v>34</v>
      </c>
      <c r="E1144" s="1262">
        <v>84511312</v>
      </c>
      <c r="F1144" s="1564"/>
      <c r="G1144" s="1263"/>
      <c r="H1144" s="1330" t="s">
        <v>631</v>
      </c>
      <c r="I1144" s="1264" t="s">
        <v>61</v>
      </c>
      <c r="J1144" s="1264" t="s">
        <v>1703</v>
      </c>
      <c r="K1144" s="599" t="s">
        <v>11</v>
      </c>
      <c r="L1144" s="8031"/>
      <c r="M1144" s="354"/>
      <c r="N1144" s="843"/>
      <c r="O1144" s="354"/>
      <c r="P1144" s="843"/>
      <c r="Q1144" s="6307"/>
      <c r="R1144" s="843"/>
      <c r="S1144" s="354"/>
      <c r="T1144" s="843"/>
      <c r="U1144" s="355"/>
      <c r="V1144" s="846"/>
      <c r="W1144" s="356"/>
      <c r="X1144" s="848"/>
      <c r="Y1144" s="7556"/>
      <c r="Z1144" s="7557"/>
      <c r="AA1144" s="7557"/>
      <c r="AB1144" s="7556"/>
      <c r="AC1144" s="6337"/>
      <c r="AD1144" s="6338"/>
      <c r="AE1144" s="6339"/>
      <c r="AF1144" s="363" t="str">
        <f t="shared" si="2856"/>
        <v>　</v>
      </c>
      <c r="AG1144" s="6340"/>
      <c r="AH1144" s="6340"/>
      <c r="AI1144" s="6340"/>
      <c r="AJ1144" s="6340"/>
      <c r="AK1144" s="6340"/>
      <c r="AL1144" s="6340"/>
      <c r="AM1144" s="6340"/>
      <c r="AN1144" s="6340"/>
      <c r="AO1144" s="6340"/>
      <c r="AP1144" s="6340"/>
      <c r="AQ1144" s="255"/>
      <c r="AR1144" s="255"/>
      <c r="AS1144" s="255"/>
      <c r="AT1144" s="255"/>
      <c r="AU1144" s="2843">
        <f t="shared" si="2857"/>
        <v>0</v>
      </c>
      <c r="AV1144" s="4008">
        <f t="shared" si="1083"/>
        <v>0</v>
      </c>
      <c r="AW1144" s="590" t="str">
        <f t="shared" si="2599"/>
        <v>　</v>
      </c>
      <c r="AX1144" s="432"/>
      <c r="AY1144" s="429" t="str">
        <f t="shared" si="2618"/>
        <v>　</v>
      </c>
      <c r="AZ1144" s="430"/>
      <c r="BA1144" s="429" t="str">
        <f t="shared" si="2619"/>
        <v>　</v>
      </c>
      <c r="BB1144" s="430"/>
      <c r="BC1144" s="431" t="str">
        <f t="shared" si="2600"/>
        <v>　</v>
      </c>
      <c r="BD1144" s="430"/>
      <c r="BE1144" s="429" t="str">
        <f t="shared" si="2601"/>
        <v>　</v>
      </c>
      <c r="BF1144" s="430"/>
      <c r="BG1144" s="429" t="str">
        <f t="shared" si="2602"/>
        <v>　</v>
      </c>
      <c r="BH1144" s="430"/>
      <c r="BI1144" s="429" t="str">
        <f t="shared" si="2576"/>
        <v>　</v>
      </c>
      <c r="BJ1144" s="430"/>
      <c r="BK1144" s="429" t="str">
        <f t="shared" si="2869"/>
        <v>　</v>
      </c>
      <c r="BL1144" s="430"/>
      <c r="BM1144" s="429" t="str">
        <f t="shared" si="2870"/>
        <v>　</v>
      </c>
      <c r="BN1144" s="430"/>
      <c r="BO1144" s="433" t="str">
        <f t="shared" si="2577"/>
        <v>　</v>
      </c>
      <c r="BP1144" s="430"/>
      <c r="BQ1144" s="429" t="str">
        <f t="shared" si="2578"/>
        <v>　</v>
      </c>
      <c r="BR1144" s="432"/>
      <c r="BS1144" s="429" t="str">
        <f t="shared" si="2871"/>
        <v>　</v>
      </c>
      <c r="BT1144" s="432"/>
      <c r="BU1144" s="429" t="str">
        <f t="shared" si="2872"/>
        <v>　</v>
      </c>
      <c r="BV1144" s="432"/>
      <c r="BW1144" s="429" t="str">
        <f t="shared" si="2873"/>
        <v>　</v>
      </c>
      <c r="BX1144" s="430"/>
      <c r="BY1144" s="429" t="str">
        <f t="shared" si="2874"/>
        <v>　</v>
      </c>
      <c r="BZ1144" s="432"/>
      <c r="CA1144" s="429" t="str">
        <f t="shared" si="2875"/>
        <v>　</v>
      </c>
      <c r="CB1144" s="430"/>
      <c r="CC1144" s="429" t="str">
        <f t="shared" si="2876"/>
        <v>　</v>
      </c>
      <c r="CD1144" s="430"/>
      <c r="CE1144" s="6341" t="str">
        <f t="shared" si="2579"/>
        <v>　</v>
      </c>
      <c r="CF1144" s="6342"/>
      <c r="CG1144" s="429" t="str">
        <f t="shared" si="2580"/>
        <v>　</v>
      </c>
      <c r="CH1144" s="430"/>
      <c r="CI1144" s="429" t="str">
        <f t="shared" si="2858"/>
        <v>　</v>
      </c>
      <c r="CJ1144" s="432"/>
      <c r="CK1144" s="429" t="str">
        <f t="shared" si="2859"/>
        <v>　</v>
      </c>
      <c r="CL1144" s="430"/>
      <c r="CM1144" s="6343" t="str">
        <f t="shared" si="2581"/>
        <v>　</v>
      </c>
      <c r="CN1144" s="6344"/>
      <c r="CO1144" s="433" t="str">
        <f t="shared" si="2860"/>
        <v>　</v>
      </c>
      <c r="CP1144" s="430"/>
      <c r="CQ1144" s="433" t="str">
        <f t="shared" si="2861"/>
        <v>　</v>
      </c>
      <c r="CR1144" s="430"/>
      <c r="CS1144" s="429" t="str">
        <f t="shared" si="2582"/>
        <v>　</v>
      </c>
      <c r="CT1144" s="430"/>
      <c r="CU1144" s="433"/>
      <c r="CV1144" s="430"/>
      <c r="CW1144" s="429" t="str">
        <f t="shared" si="2583"/>
        <v>　</v>
      </c>
      <c r="CX1144" s="430"/>
      <c r="CY1144" s="433" t="str">
        <f t="shared" si="2862"/>
        <v>　</v>
      </c>
      <c r="CZ1144" s="430"/>
      <c r="DA1144" s="429" t="str">
        <f t="shared" si="2584"/>
        <v>　</v>
      </c>
      <c r="DB1144" s="432"/>
      <c r="DC1144" s="433" t="str">
        <f t="shared" si="2863"/>
        <v>　</v>
      </c>
      <c r="DD1144" s="430"/>
      <c r="DE1144" s="374">
        <f t="shared" si="2585"/>
        <v>0</v>
      </c>
      <c r="DF1144" s="435"/>
      <c r="DG1144" s="818">
        <f t="shared" si="2603"/>
        <v>0</v>
      </c>
      <c r="DH1144" s="436"/>
      <c r="DI1144" s="267">
        <f t="shared" si="2587"/>
        <v>0</v>
      </c>
      <c r="DJ1144" s="435"/>
      <c r="DK1144" s="434">
        <f t="shared" si="2855"/>
        <v>0</v>
      </c>
      <c r="DL1144" s="435"/>
      <c r="DM1144" s="437">
        <f t="shared" si="2589"/>
        <v>0</v>
      </c>
      <c r="DN1144" s="435"/>
      <c r="DO1144" s="433">
        <f t="shared" si="2864"/>
        <v>0</v>
      </c>
      <c r="DP1144" s="436"/>
      <c r="DQ1144" s="433">
        <f t="shared" si="2865"/>
        <v>0</v>
      </c>
      <c r="DR1144" s="435"/>
      <c r="DS1144" s="433">
        <f t="shared" si="2866"/>
        <v>0</v>
      </c>
      <c r="DT1144" s="436"/>
      <c r="DU1144" s="433">
        <f t="shared" si="2867"/>
        <v>0</v>
      </c>
      <c r="DV1144" s="435"/>
      <c r="DW1144" s="431">
        <f t="shared" si="2590"/>
        <v>0</v>
      </c>
      <c r="DX1144" s="436"/>
      <c r="DY1144" s="154">
        <f t="shared" si="2591"/>
        <v>0</v>
      </c>
      <c r="DZ1144" s="435"/>
      <c r="EA1144" s="429">
        <f t="shared" si="2592"/>
        <v>0</v>
      </c>
      <c r="EB1144" s="435"/>
      <c r="EC1144" s="269">
        <f t="shared" si="2593"/>
        <v>0</v>
      </c>
      <c r="ED1144" s="6345"/>
      <c r="EE1144" s="822">
        <f t="shared" si="2594"/>
        <v>0</v>
      </c>
      <c r="EF1144" s="6346"/>
      <c r="EG1144" s="273"/>
      <c r="EH1144" s="274"/>
      <c r="EI1144" s="275"/>
      <c r="EJ1144" s="276"/>
      <c r="EK1144" s="275"/>
      <c r="EL1144" s="277"/>
      <c r="EM1144" s="6347" t="str">
        <f t="shared" si="2595"/>
        <v xml:space="preserve"> </v>
      </c>
      <c r="EN1144" s="436"/>
      <c r="EO1144" s="433">
        <f t="shared" si="2868"/>
        <v>0</v>
      </c>
      <c r="EP1144" s="435"/>
      <c r="ER1144" s="194"/>
      <c r="ET1144" s="429" t="str">
        <f t="shared" si="2596"/>
        <v>　</v>
      </c>
      <c r="EU1144" s="435"/>
      <c r="EV1144" s="429" t="str">
        <f t="shared" si="2597"/>
        <v>　</v>
      </c>
      <c r="EW1144" s="435"/>
      <c r="EX1144" s="429"/>
      <c r="EY1144" s="430"/>
      <c r="EZ1144" s="433"/>
      <c r="FA1144" s="430"/>
      <c r="FB1144" s="429"/>
      <c r="FC1144" s="430"/>
      <c r="FD1144" s="429"/>
      <c r="FE1144" s="430"/>
      <c r="FF1144" s="433"/>
      <c r="FG1144" s="430"/>
      <c r="FH1144" s="429"/>
      <c r="FI1144" s="430"/>
      <c r="FJ1144" s="154" t="str">
        <f t="shared" si="1662"/>
        <v>　</v>
      </c>
      <c r="FK1144" s="435"/>
      <c r="FL1144" s="155" t="str">
        <f t="shared" si="2598"/>
        <v>　</v>
      </c>
      <c r="FM1144" s="279"/>
      <c r="FN1144" s="1184"/>
      <c r="FO1144" s="280"/>
      <c r="FP1144" s="281"/>
      <c r="FQ1144" s="282"/>
      <c r="FS1144" s="281"/>
      <c r="FT1144" s="282"/>
    </row>
    <row r="1145" spans="1:176" ht="18.600000000000001" customHeight="1">
      <c r="A1145" s="228">
        <f t="shared" si="2814"/>
        <v>1135</v>
      </c>
      <c r="B1145" s="1563"/>
      <c r="C1145" s="6771">
        <v>46285</v>
      </c>
      <c r="D1145" s="6778" t="s">
        <v>30</v>
      </c>
      <c r="E1145" s="6791">
        <v>84515339</v>
      </c>
      <c r="F1145" s="1564"/>
      <c r="G1145" s="1263"/>
      <c r="H1145" s="1330" t="s">
        <v>630</v>
      </c>
      <c r="I1145" s="1264" t="s">
        <v>51</v>
      </c>
      <c r="J1145" s="1264" t="s">
        <v>1702</v>
      </c>
      <c r="K1145" s="599" t="s">
        <v>11</v>
      </c>
      <c r="L1145" s="8032"/>
      <c r="M1145" s="6291"/>
      <c r="N1145" s="419"/>
      <c r="O1145" s="6291"/>
      <c r="P1145" s="419"/>
      <c r="Q1145" s="6322"/>
      <c r="R1145" s="419"/>
      <c r="S1145" s="6291"/>
      <c r="T1145" s="419"/>
      <c r="U1145" s="355"/>
      <c r="V1145" s="700"/>
      <c r="W1145" s="356"/>
      <c r="X1145" s="702"/>
      <c r="Y1145" s="7558"/>
      <c r="Z1145" s="7559"/>
      <c r="AA1145" s="7559"/>
      <c r="AB1145" s="7558"/>
      <c r="AC1145" s="251"/>
      <c r="AD1145" s="427"/>
      <c r="AE1145" s="428"/>
      <c r="AF1145" s="363" t="str">
        <f t="shared" si="2856"/>
        <v>　</v>
      </c>
      <c r="AG1145" s="255"/>
      <c r="AH1145" s="255"/>
      <c r="AI1145" s="255"/>
      <c r="AJ1145" s="255"/>
      <c r="AK1145" s="255"/>
      <c r="AL1145" s="255"/>
      <c r="AM1145" s="255"/>
      <c r="AN1145" s="255"/>
      <c r="AO1145" s="255"/>
      <c r="AP1145" s="255"/>
      <c r="AQ1145" s="255"/>
      <c r="AR1145" s="255"/>
      <c r="AS1145" s="255"/>
      <c r="AT1145" s="255"/>
      <c r="AU1145" s="2843">
        <f t="shared" si="2857"/>
        <v>0</v>
      </c>
      <c r="AV1145" s="4008">
        <f t="shared" si="1083"/>
        <v>0</v>
      </c>
      <c r="AW1145" s="590" t="str">
        <f t="shared" si="2599"/>
        <v>　</v>
      </c>
      <c r="AX1145" s="432"/>
      <c r="AY1145" s="429" t="str">
        <f t="shared" si="2618"/>
        <v>　</v>
      </c>
      <c r="AZ1145" s="430"/>
      <c r="BA1145" s="429" t="str">
        <f t="shared" si="2619"/>
        <v>　</v>
      </c>
      <c r="BB1145" s="430"/>
      <c r="BC1145" s="431" t="str">
        <f t="shared" si="2600"/>
        <v>　</v>
      </c>
      <c r="BD1145" s="432"/>
      <c r="BE1145" s="429" t="str">
        <f t="shared" si="2601"/>
        <v>　</v>
      </c>
      <c r="BF1145" s="430"/>
      <c r="BG1145" s="431" t="str">
        <f t="shared" si="2602"/>
        <v>　</v>
      </c>
      <c r="BH1145" s="430"/>
      <c r="BI1145" s="429" t="str">
        <f t="shared" si="2576"/>
        <v>　</v>
      </c>
      <c r="BJ1145" s="430"/>
      <c r="BK1145" s="429" t="str">
        <f t="shared" si="2869"/>
        <v>　</v>
      </c>
      <c r="BL1145" s="430"/>
      <c r="BM1145" s="429" t="str">
        <f t="shared" si="2870"/>
        <v>　</v>
      </c>
      <c r="BN1145" s="430"/>
      <c r="BO1145" s="433" t="str">
        <f t="shared" si="2577"/>
        <v>　</v>
      </c>
      <c r="BP1145" s="430"/>
      <c r="BQ1145" s="429" t="str">
        <f t="shared" si="2578"/>
        <v>　</v>
      </c>
      <c r="BR1145" s="432"/>
      <c r="BS1145" s="429" t="str">
        <f t="shared" si="2871"/>
        <v>　</v>
      </c>
      <c r="BT1145" s="432"/>
      <c r="BU1145" s="429" t="str">
        <f t="shared" si="2872"/>
        <v>　</v>
      </c>
      <c r="BV1145" s="432"/>
      <c r="BW1145" s="429" t="str">
        <f t="shared" si="2873"/>
        <v>　</v>
      </c>
      <c r="BX1145" s="430"/>
      <c r="BY1145" s="429" t="str">
        <f t="shared" si="2874"/>
        <v>　</v>
      </c>
      <c r="BZ1145" s="432"/>
      <c r="CA1145" s="429" t="str">
        <f t="shared" si="2875"/>
        <v>　</v>
      </c>
      <c r="CB1145" s="430"/>
      <c r="CC1145" s="429" t="str">
        <f t="shared" si="2876"/>
        <v>　</v>
      </c>
      <c r="CD1145" s="430"/>
      <c r="CE1145" s="429" t="str">
        <f t="shared" si="2579"/>
        <v>　</v>
      </c>
      <c r="CF1145" s="432"/>
      <c r="CG1145" s="433" t="str">
        <f t="shared" si="2580"/>
        <v>　</v>
      </c>
      <c r="CH1145" s="430"/>
      <c r="CI1145" s="429" t="str">
        <f t="shared" si="2858"/>
        <v>　</v>
      </c>
      <c r="CJ1145" s="432"/>
      <c r="CK1145" s="429" t="str">
        <f t="shared" si="2859"/>
        <v>　</v>
      </c>
      <c r="CL1145" s="430"/>
      <c r="CM1145" s="429" t="str">
        <f t="shared" si="2581"/>
        <v>　</v>
      </c>
      <c r="CN1145" s="430"/>
      <c r="CO1145" s="433" t="str">
        <f t="shared" si="2860"/>
        <v>　</v>
      </c>
      <c r="CP1145" s="430"/>
      <c r="CQ1145" s="433" t="str">
        <f t="shared" si="2861"/>
        <v>　</v>
      </c>
      <c r="CR1145" s="430"/>
      <c r="CS1145" s="429" t="str">
        <f t="shared" si="2582"/>
        <v>　</v>
      </c>
      <c r="CT1145" s="430"/>
      <c r="CU1145" s="433"/>
      <c r="CV1145" s="430"/>
      <c r="CW1145" s="429" t="str">
        <f t="shared" si="2583"/>
        <v>　</v>
      </c>
      <c r="CX1145" s="430"/>
      <c r="CY1145" s="433" t="str">
        <f t="shared" si="2862"/>
        <v>　</v>
      </c>
      <c r="CZ1145" s="430"/>
      <c r="DA1145" s="429" t="str">
        <f t="shared" si="2584"/>
        <v>　</v>
      </c>
      <c r="DB1145" s="432"/>
      <c r="DC1145" s="433" t="str">
        <f t="shared" si="2863"/>
        <v>　</v>
      </c>
      <c r="DD1145" s="430"/>
      <c r="DE1145" s="374">
        <f t="shared" si="2585"/>
        <v>0</v>
      </c>
      <c r="DF1145" s="435"/>
      <c r="DG1145" s="818">
        <f t="shared" si="2603"/>
        <v>0</v>
      </c>
      <c r="DH1145" s="436"/>
      <c r="DI1145" s="267">
        <f t="shared" si="2587"/>
        <v>0</v>
      </c>
      <c r="DJ1145" s="435"/>
      <c r="DK1145" s="434">
        <f t="shared" si="2855"/>
        <v>0</v>
      </c>
      <c r="DL1145" s="435"/>
      <c r="DM1145" s="437">
        <f t="shared" si="2589"/>
        <v>0</v>
      </c>
      <c r="DN1145" s="435"/>
      <c r="DO1145" s="433">
        <f t="shared" si="2864"/>
        <v>0</v>
      </c>
      <c r="DP1145" s="436"/>
      <c r="DQ1145" s="433">
        <f t="shared" si="2865"/>
        <v>0</v>
      </c>
      <c r="DR1145" s="435"/>
      <c r="DS1145" s="433">
        <f t="shared" si="2866"/>
        <v>0</v>
      </c>
      <c r="DT1145" s="436"/>
      <c r="DU1145" s="433">
        <f t="shared" si="2867"/>
        <v>0</v>
      </c>
      <c r="DV1145" s="435"/>
      <c r="DW1145" s="431">
        <f t="shared" si="2590"/>
        <v>0</v>
      </c>
      <c r="DX1145" s="436"/>
      <c r="DY1145" s="154">
        <f t="shared" si="2591"/>
        <v>0</v>
      </c>
      <c r="DZ1145" s="435"/>
      <c r="EA1145" s="429">
        <f t="shared" si="2592"/>
        <v>0</v>
      </c>
      <c r="EB1145" s="435"/>
      <c r="EC1145" s="269">
        <f t="shared" si="2593"/>
        <v>0</v>
      </c>
      <c r="ED1145" s="6345"/>
      <c r="EE1145" s="822">
        <f t="shared" si="2594"/>
        <v>0</v>
      </c>
      <c r="EF1145" s="6346"/>
      <c r="EG1145" s="273"/>
      <c r="EH1145" s="274"/>
      <c r="EI1145" s="275"/>
      <c r="EJ1145" s="276"/>
      <c r="EK1145" s="275"/>
      <c r="EL1145" s="277"/>
      <c r="EM1145" s="6347" t="str">
        <f t="shared" si="2595"/>
        <v xml:space="preserve"> </v>
      </c>
      <c r="EN1145" s="436"/>
      <c r="EO1145" s="433">
        <f t="shared" si="2868"/>
        <v>0</v>
      </c>
      <c r="EP1145" s="435"/>
      <c r="ER1145" s="194"/>
      <c r="ET1145" s="429" t="str">
        <f t="shared" si="2596"/>
        <v>　</v>
      </c>
      <c r="EU1145" s="435"/>
      <c r="EV1145" s="429" t="str">
        <f t="shared" si="2597"/>
        <v>　</v>
      </c>
      <c r="EW1145" s="435"/>
      <c r="EX1145" s="429"/>
      <c r="EY1145" s="430"/>
      <c r="EZ1145" s="433"/>
      <c r="FA1145" s="430"/>
      <c r="FB1145" s="429"/>
      <c r="FC1145" s="430"/>
      <c r="FD1145" s="429"/>
      <c r="FE1145" s="430"/>
      <c r="FF1145" s="433"/>
      <c r="FG1145" s="430"/>
      <c r="FH1145" s="429"/>
      <c r="FI1145" s="430"/>
      <c r="FJ1145" s="154" t="str">
        <f t="shared" si="1662"/>
        <v>　</v>
      </c>
      <c r="FK1145" s="435"/>
      <c r="FL1145" s="155" t="str">
        <f t="shared" si="2598"/>
        <v>　</v>
      </c>
      <c r="FM1145" s="279"/>
      <c r="FN1145" s="1184"/>
      <c r="FO1145" s="280"/>
      <c r="FP1145" s="281"/>
      <c r="FQ1145" s="282"/>
      <c r="FS1145" s="281"/>
      <c r="FT1145" s="282"/>
    </row>
    <row r="1146" spans="1:176" ht="18.600000000000001" customHeight="1">
      <c r="A1146" s="228">
        <f t="shared" si="2814"/>
        <v>1136</v>
      </c>
      <c r="B1146" s="1563"/>
      <c r="C1146" s="6821">
        <v>46321</v>
      </c>
      <c r="D1146" s="1261" t="s">
        <v>1807</v>
      </c>
      <c r="E1146" s="1262">
        <v>84511335</v>
      </c>
      <c r="F1146" s="1564"/>
      <c r="G1146" s="1263"/>
      <c r="H1146" s="1330" t="s">
        <v>631</v>
      </c>
      <c r="I1146" s="1264" t="s">
        <v>2001</v>
      </c>
      <c r="J1146" s="1264" t="s">
        <v>1702</v>
      </c>
      <c r="K1146" s="599" t="s">
        <v>11</v>
      </c>
      <c r="L1146" s="8032"/>
      <c r="M1146" s="6307"/>
      <c r="N1146" s="419"/>
      <c r="O1146" s="6307"/>
      <c r="P1146" s="419"/>
      <c r="Q1146" s="6336"/>
      <c r="R1146" s="419"/>
      <c r="S1146" s="6307"/>
      <c r="T1146" s="419"/>
      <c r="U1146" s="355"/>
      <c r="V1146" s="6350"/>
      <c r="W1146" s="356"/>
      <c r="X1146" s="6351"/>
      <c r="Y1146" s="7560"/>
      <c r="Z1146" s="7560"/>
      <c r="AA1146" s="7561"/>
      <c r="AB1146" s="7560"/>
      <c r="AC1146" s="251"/>
      <c r="AD1146" s="6352"/>
      <c r="AE1146" s="6353"/>
      <c r="AF1146" s="363" t="str">
        <f t="shared" si="2856"/>
        <v>　</v>
      </c>
      <c r="AG1146" s="255"/>
      <c r="AH1146" s="255"/>
      <c r="AI1146" s="255"/>
      <c r="AJ1146" s="255"/>
      <c r="AK1146" s="255"/>
      <c r="AL1146" s="255"/>
      <c r="AM1146" s="255"/>
      <c r="AN1146" s="255"/>
      <c r="AO1146" s="255"/>
      <c r="AP1146" s="255"/>
      <c r="AQ1146" s="255"/>
      <c r="AR1146" s="255"/>
      <c r="AS1146" s="255"/>
      <c r="AT1146" s="255"/>
      <c r="AU1146" s="2843">
        <f t="shared" si="2857"/>
        <v>0</v>
      </c>
      <c r="AV1146" s="4008">
        <f t="shared" si="1083"/>
        <v>0</v>
      </c>
      <c r="AW1146" s="590" t="str">
        <f t="shared" si="2599"/>
        <v>　</v>
      </c>
      <c r="AX1146" s="6354"/>
      <c r="AY1146" s="429" t="str">
        <f t="shared" si="2618"/>
        <v>　</v>
      </c>
      <c r="AZ1146" s="6355"/>
      <c r="BA1146" s="429" t="str">
        <f t="shared" si="2619"/>
        <v>　</v>
      </c>
      <c r="BB1146" s="6355"/>
      <c r="BC1146" s="6356" t="str">
        <f t="shared" si="2600"/>
        <v>　</v>
      </c>
      <c r="BD1146" s="6354"/>
      <c r="BE1146" s="429" t="str">
        <f t="shared" si="2601"/>
        <v>　</v>
      </c>
      <c r="BF1146" s="6355"/>
      <c r="BG1146" s="6356" t="str">
        <f t="shared" si="2602"/>
        <v>　</v>
      </c>
      <c r="BH1146" s="6355"/>
      <c r="BI1146" s="429" t="str">
        <f t="shared" si="2576"/>
        <v>　</v>
      </c>
      <c r="BJ1146" s="6355"/>
      <c r="BK1146" s="429" t="str">
        <f t="shared" si="2869"/>
        <v>　</v>
      </c>
      <c r="BL1146" s="6355"/>
      <c r="BM1146" s="429" t="str">
        <f t="shared" si="2870"/>
        <v>　</v>
      </c>
      <c r="BN1146" s="6355"/>
      <c r="BO1146" s="433" t="str">
        <f t="shared" si="2577"/>
        <v>　</v>
      </c>
      <c r="BP1146" s="6355"/>
      <c r="BQ1146" s="429" t="str">
        <f t="shared" si="2578"/>
        <v>　</v>
      </c>
      <c r="BR1146" s="6354"/>
      <c r="BS1146" s="429" t="str">
        <f t="shared" si="2871"/>
        <v>　</v>
      </c>
      <c r="BT1146" s="6354"/>
      <c r="BU1146" s="429" t="str">
        <f t="shared" si="2872"/>
        <v>　</v>
      </c>
      <c r="BV1146" s="6354"/>
      <c r="BW1146" s="429" t="str">
        <f t="shared" si="2873"/>
        <v>　</v>
      </c>
      <c r="BX1146" s="6355"/>
      <c r="BY1146" s="429" t="str">
        <f t="shared" si="2874"/>
        <v>　</v>
      </c>
      <c r="BZ1146" s="6354"/>
      <c r="CA1146" s="429" t="str">
        <f t="shared" si="2875"/>
        <v>　</v>
      </c>
      <c r="CB1146" s="6355"/>
      <c r="CC1146" s="429" t="str">
        <f t="shared" si="2876"/>
        <v>　</v>
      </c>
      <c r="CD1146" s="6355"/>
      <c r="CE1146" s="429" t="str">
        <f t="shared" si="2579"/>
        <v>　</v>
      </c>
      <c r="CF1146" s="6354"/>
      <c r="CG1146" s="433" t="str">
        <f t="shared" si="2580"/>
        <v>　</v>
      </c>
      <c r="CH1146" s="6355"/>
      <c r="CI1146" s="429" t="str">
        <f t="shared" si="2858"/>
        <v>　</v>
      </c>
      <c r="CJ1146" s="6354"/>
      <c r="CK1146" s="429" t="str">
        <f t="shared" si="2859"/>
        <v>　</v>
      </c>
      <c r="CL1146" s="6355"/>
      <c r="CM1146" s="429" t="str">
        <f t="shared" si="2581"/>
        <v>　</v>
      </c>
      <c r="CN1146" s="6355"/>
      <c r="CO1146" s="433" t="str">
        <f t="shared" si="2860"/>
        <v>　</v>
      </c>
      <c r="CP1146" s="6355"/>
      <c r="CQ1146" s="433" t="str">
        <f t="shared" si="2861"/>
        <v>　</v>
      </c>
      <c r="CR1146" s="6355"/>
      <c r="CS1146" s="429" t="str">
        <f t="shared" si="2582"/>
        <v>　</v>
      </c>
      <c r="CT1146" s="6355"/>
      <c r="CU1146" s="433"/>
      <c r="CV1146" s="6355"/>
      <c r="CW1146" s="429" t="str">
        <f t="shared" si="2583"/>
        <v>　</v>
      </c>
      <c r="CX1146" s="6355"/>
      <c r="CY1146" s="433" t="str">
        <f t="shared" si="2862"/>
        <v>　</v>
      </c>
      <c r="CZ1146" s="6355"/>
      <c r="DA1146" s="429" t="str">
        <f t="shared" si="2584"/>
        <v>　</v>
      </c>
      <c r="DB1146" s="6354"/>
      <c r="DC1146" s="433" t="str">
        <f t="shared" si="2863"/>
        <v>　</v>
      </c>
      <c r="DD1146" s="6355"/>
      <c r="DE1146" s="374">
        <f t="shared" si="2585"/>
        <v>0</v>
      </c>
      <c r="DF1146" s="6358"/>
      <c r="DG1146" s="818">
        <f t="shared" si="2603"/>
        <v>0</v>
      </c>
      <c r="DH1146" s="6359"/>
      <c r="DI1146" s="267">
        <f t="shared" si="2587"/>
        <v>0</v>
      </c>
      <c r="DJ1146" s="6358"/>
      <c r="DK1146" s="6357">
        <f t="shared" si="2855"/>
        <v>0</v>
      </c>
      <c r="DL1146" s="6358"/>
      <c r="DM1146" s="6360">
        <f t="shared" si="2589"/>
        <v>0</v>
      </c>
      <c r="DN1146" s="6358"/>
      <c r="DO1146" s="433">
        <f t="shared" si="2864"/>
        <v>0</v>
      </c>
      <c r="DP1146" s="6359"/>
      <c r="DQ1146" s="433">
        <f t="shared" si="2865"/>
        <v>0</v>
      </c>
      <c r="DR1146" s="6358"/>
      <c r="DS1146" s="433">
        <f t="shared" si="2866"/>
        <v>0</v>
      </c>
      <c r="DT1146" s="6359"/>
      <c r="DU1146" s="433">
        <f t="shared" si="2867"/>
        <v>0</v>
      </c>
      <c r="DV1146" s="6358"/>
      <c r="DW1146" s="6356">
        <f t="shared" si="2590"/>
        <v>0</v>
      </c>
      <c r="DX1146" s="6359"/>
      <c r="DY1146" s="154">
        <f t="shared" si="2591"/>
        <v>0</v>
      </c>
      <c r="DZ1146" s="6358"/>
      <c r="EA1146" s="429">
        <f t="shared" si="2592"/>
        <v>0</v>
      </c>
      <c r="EB1146" s="6358"/>
      <c r="EC1146" s="269">
        <f t="shared" si="2593"/>
        <v>0</v>
      </c>
      <c r="ED1146" s="6361"/>
      <c r="EE1146" s="822">
        <f t="shared" si="2594"/>
        <v>0</v>
      </c>
      <c r="EF1146" s="6362"/>
      <c r="EG1146" s="273"/>
      <c r="EH1146" s="274"/>
      <c r="EI1146" s="275"/>
      <c r="EJ1146" s="276"/>
      <c r="EK1146" s="275"/>
      <c r="EL1146" s="277"/>
      <c r="EM1146" s="6347" t="str">
        <f t="shared" si="2595"/>
        <v xml:space="preserve"> </v>
      </c>
      <c r="EN1146" s="6359"/>
      <c r="EO1146" s="433">
        <f t="shared" si="2868"/>
        <v>0</v>
      </c>
      <c r="EP1146" s="6358"/>
      <c r="ER1146" s="194"/>
      <c r="ET1146" s="429" t="str">
        <f t="shared" si="2596"/>
        <v>　</v>
      </c>
      <c r="EU1146" s="6358"/>
      <c r="EV1146" s="429" t="str">
        <f t="shared" si="2597"/>
        <v>　</v>
      </c>
      <c r="EW1146" s="6358"/>
      <c r="EX1146" s="429"/>
      <c r="EY1146" s="6355"/>
      <c r="EZ1146" s="433"/>
      <c r="FA1146" s="6355"/>
      <c r="FB1146" s="429"/>
      <c r="FC1146" s="6355"/>
      <c r="FD1146" s="429"/>
      <c r="FE1146" s="6355"/>
      <c r="FF1146" s="433"/>
      <c r="FG1146" s="6355"/>
      <c r="FH1146" s="429"/>
      <c r="FI1146" s="6355"/>
      <c r="FJ1146" s="154" t="str">
        <f t="shared" si="1662"/>
        <v>　</v>
      </c>
      <c r="FK1146" s="6358"/>
      <c r="FL1146" s="155" t="str">
        <f t="shared" si="2598"/>
        <v>　</v>
      </c>
      <c r="FM1146" s="279"/>
      <c r="FN1146" s="1184"/>
      <c r="FO1146" s="280"/>
      <c r="FP1146" s="281"/>
      <c r="FQ1146" s="282"/>
      <c r="FS1146" s="281"/>
      <c r="FT1146" s="282"/>
    </row>
    <row r="1147" spans="1:176" ht="18.600000000000001" customHeight="1" thickBot="1">
      <c r="A1147" s="228">
        <f t="shared" si="2814"/>
        <v>1137</v>
      </c>
      <c r="B1147" s="1563"/>
      <c r="C1147" s="6771">
        <v>46285</v>
      </c>
      <c r="D1147" s="1261" t="s">
        <v>1807</v>
      </c>
      <c r="E1147" s="1262">
        <v>84511333</v>
      </c>
      <c r="F1147" s="347"/>
      <c r="G1147" s="1263"/>
      <c r="H1147" s="1330" t="s">
        <v>631</v>
      </c>
      <c r="I1147" s="1264" t="s">
        <v>61</v>
      </c>
      <c r="J1147" s="1264" t="s">
        <v>1702</v>
      </c>
      <c r="K1147" s="599" t="s">
        <v>11</v>
      </c>
      <c r="L1147" s="8033"/>
      <c r="M1147" s="6322"/>
      <c r="N1147" s="419"/>
      <c r="O1147" s="6322"/>
      <c r="P1147" s="419"/>
      <c r="Q1147" s="6348"/>
      <c r="R1147" s="419"/>
      <c r="S1147" s="6322"/>
      <c r="T1147" s="419"/>
      <c r="U1147" s="355"/>
      <c r="V1147" s="6350"/>
      <c r="W1147" s="356"/>
      <c r="X1147" s="6351"/>
      <c r="Y1147" s="7560"/>
      <c r="Z1147" s="7561"/>
      <c r="AA1147" s="7561"/>
      <c r="AB1147" s="7560"/>
      <c r="AC1147" s="251"/>
      <c r="AD1147" s="6365"/>
      <c r="AE1147" s="6353"/>
      <c r="AF1147" s="363" t="str">
        <f t="shared" si="2856"/>
        <v>　</v>
      </c>
      <c r="AG1147" s="255"/>
      <c r="AH1147" s="255"/>
      <c r="AI1147" s="255"/>
      <c r="AJ1147" s="255"/>
      <c r="AK1147" s="255"/>
      <c r="AL1147" s="255"/>
      <c r="AM1147" s="255"/>
      <c r="AN1147" s="255"/>
      <c r="AO1147" s="255"/>
      <c r="AP1147" s="255"/>
      <c r="AQ1147" s="255"/>
      <c r="AR1147" s="255"/>
      <c r="AS1147" s="255"/>
      <c r="AT1147" s="255"/>
      <c r="AU1147" s="2843">
        <f t="shared" si="2857"/>
        <v>0</v>
      </c>
      <c r="AV1147" s="257">
        <f t="shared" si="1083"/>
        <v>0</v>
      </c>
      <c r="AW1147" s="590" t="str">
        <f t="shared" si="2599"/>
        <v>　</v>
      </c>
      <c r="AX1147" s="6354"/>
      <c r="AY1147" s="429" t="str">
        <f t="shared" si="2618"/>
        <v>　</v>
      </c>
      <c r="AZ1147" s="6355"/>
      <c r="BA1147" s="429" t="str">
        <f t="shared" si="2619"/>
        <v>　</v>
      </c>
      <c r="BB1147" s="6355"/>
      <c r="BC1147" s="6356" t="str">
        <f t="shared" si="2600"/>
        <v>　</v>
      </c>
      <c r="BD1147" s="6354"/>
      <c r="BE1147" s="429" t="str">
        <f t="shared" si="2601"/>
        <v>　</v>
      </c>
      <c r="BF1147" s="6355"/>
      <c r="BG1147" s="6356" t="str">
        <f t="shared" si="2602"/>
        <v>　</v>
      </c>
      <c r="BH1147" s="6355"/>
      <c r="BI1147" s="429" t="str">
        <f t="shared" si="2576"/>
        <v>　</v>
      </c>
      <c r="BJ1147" s="6355"/>
      <c r="BK1147" s="429" t="str">
        <f t="shared" si="2869"/>
        <v>　</v>
      </c>
      <c r="BL1147" s="6355"/>
      <c r="BM1147" s="429" t="str">
        <f t="shared" si="2870"/>
        <v>　</v>
      </c>
      <c r="BN1147" s="6355"/>
      <c r="BO1147" s="433" t="str">
        <f t="shared" si="2577"/>
        <v>　</v>
      </c>
      <c r="BP1147" s="6355"/>
      <c r="BQ1147" s="429" t="str">
        <f t="shared" si="2578"/>
        <v>　</v>
      </c>
      <c r="BR1147" s="6354"/>
      <c r="BS1147" s="429" t="str">
        <f t="shared" si="2871"/>
        <v>　</v>
      </c>
      <c r="BT1147" s="6354"/>
      <c r="BU1147" s="429" t="str">
        <f t="shared" si="2872"/>
        <v>　</v>
      </c>
      <c r="BV1147" s="6354"/>
      <c r="BW1147" s="429" t="str">
        <f t="shared" si="2873"/>
        <v>　</v>
      </c>
      <c r="BX1147" s="6355"/>
      <c r="BY1147" s="429" t="str">
        <f t="shared" si="2874"/>
        <v>　</v>
      </c>
      <c r="BZ1147" s="6354"/>
      <c r="CA1147" s="429" t="str">
        <f t="shared" si="2875"/>
        <v>　</v>
      </c>
      <c r="CB1147" s="6355"/>
      <c r="CC1147" s="429" t="str">
        <f t="shared" si="2876"/>
        <v>　</v>
      </c>
      <c r="CD1147" s="6355"/>
      <c r="CE1147" s="6341" t="str">
        <f t="shared" si="2579"/>
        <v>　</v>
      </c>
      <c r="CF1147" s="6366"/>
      <c r="CG1147" s="433" t="str">
        <f t="shared" si="2580"/>
        <v>　</v>
      </c>
      <c r="CH1147" s="6355"/>
      <c r="CI1147" s="6367" t="str">
        <f t="shared" si="2858"/>
        <v>　</v>
      </c>
      <c r="CJ1147" s="6368"/>
      <c r="CK1147" s="429" t="str">
        <f t="shared" si="2859"/>
        <v>　</v>
      </c>
      <c r="CL1147" s="6355"/>
      <c r="CM1147" s="6367" t="str">
        <f t="shared" si="2581"/>
        <v>　</v>
      </c>
      <c r="CN1147" s="6368"/>
      <c r="CO1147" s="433" t="str">
        <f t="shared" si="2860"/>
        <v>　</v>
      </c>
      <c r="CP1147" s="6355"/>
      <c r="CQ1147" s="433" t="str">
        <f t="shared" si="2861"/>
        <v>　</v>
      </c>
      <c r="CR1147" s="6355"/>
      <c r="CS1147" s="429" t="str">
        <f t="shared" si="2582"/>
        <v>　</v>
      </c>
      <c r="CT1147" s="6355"/>
      <c r="CU1147" s="433"/>
      <c r="CV1147" s="6355"/>
      <c r="CW1147" s="429" t="str">
        <f t="shared" si="2583"/>
        <v>　</v>
      </c>
      <c r="CX1147" s="6355"/>
      <c r="CY1147" s="433" t="str">
        <f t="shared" si="2862"/>
        <v>　</v>
      </c>
      <c r="CZ1147" s="6355"/>
      <c r="DA1147" s="429" t="str">
        <f t="shared" si="2584"/>
        <v>　</v>
      </c>
      <c r="DB1147" s="6354"/>
      <c r="DC1147" s="433" t="str">
        <f t="shared" si="2863"/>
        <v>　</v>
      </c>
      <c r="DD1147" s="6355"/>
      <c r="DE1147" s="374">
        <f t="shared" si="2585"/>
        <v>0</v>
      </c>
      <c r="DF1147" s="6369"/>
      <c r="DG1147" s="818">
        <f t="shared" si="2603"/>
        <v>0</v>
      </c>
      <c r="DH1147" s="6359"/>
      <c r="DI1147" s="267">
        <f t="shared" si="2587"/>
        <v>0</v>
      </c>
      <c r="DJ1147" s="6358"/>
      <c r="DK1147" s="6357">
        <f t="shared" si="2855"/>
        <v>0</v>
      </c>
      <c r="DL1147" s="6358"/>
      <c r="DM1147" s="6360">
        <f t="shared" si="2589"/>
        <v>0</v>
      </c>
      <c r="DN1147" s="6358"/>
      <c r="DO1147" s="433">
        <f t="shared" si="2864"/>
        <v>0</v>
      </c>
      <c r="DP1147" s="6359"/>
      <c r="DQ1147" s="433">
        <f t="shared" si="2865"/>
        <v>0</v>
      </c>
      <c r="DR1147" s="6358"/>
      <c r="DS1147" s="433">
        <f t="shared" si="2866"/>
        <v>0</v>
      </c>
      <c r="DT1147" s="6359"/>
      <c r="DU1147" s="433">
        <f t="shared" si="2867"/>
        <v>0</v>
      </c>
      <c r="DV1147" s="6358"/>
      <c r="DW1147" s="6356">
        <f t="shared" si="2590"/>
        <v>0</v>
      </c>
      <c r="DX1147" s="6359"/>
      <c r="DY1147" s="154">
        <f t="shared" si="2591"/>
        <v>0</v>
      </c>
      <c r="DZ1147" s="6358"/>
      <c r="EA1147" s="429">
        <f t="shared" si="2592"/>
        <v>0</v>
      </c>
      <c r="EB1147" s="6358"/>
      <c r="EC1147" s="269">
        <f t="shared" si="2593"/>
        <v>0</v>
      </c>
      <c r="ED1147" s="6361"/>
      <c r="EE1147" s="822">
        <f t="shared" si="2594"/>
        <v>0</v>
      </c>
      <c r="EF1147" s="6370"/>
      <c r="EG1147" s="273"/>
      <c r="EH1147" s="274"/>
      <c r="EI1147" s="275"/>
      <c r="EJ1147" s="276"/>
      <c r="EK1147" s="275"/>
      <c r="EL1147" s="277"/>
      <c r="EM1147" s="6347" t="str">
        <f t="shared" si="2595"/>
        <v xml:space="preserve"> </v>
      </c>
      <c r="EN1147" s="6359"/>
      <c r="EO1147" s="433">
        <f t="shared" si="2868"/>
        <v>0</v>
      </c>
      <c r="EP1147" s="6358"/>
      <c r="ER1147" s="194"/>
      <c r="ET1147" s="429" t="str">
        <f t="shared" si="2596"/>
        <v>　</v>
      </c>
      <c r="EU1147" s="6358"/>
      <c r="EV1147" s="429" t="str">
        <f t="shared" si="2597"/>
        <v>　</v>
      </c>
      <c r="EW1147" s="6358"/>
      <c r="EX1147" s="429"/>
      <c r="EY1147" s="6355"/>
      <c r="EZ1147" s="433"/>
      <c r="FA1147" s="6355"/>
      <c r="FB1147" s="429"/>
      <c r="FC1147" s="6355"/>
      <c r="FD1147" s="429"/>
      <c r="FE1147" s="6355"/>
      <c r="FF1147" s="433"/>
      <c r="FG1147" s="6355"/>
      <c r="FH1147" s="429"/>
      <c r="FI1147" s="6355"/>
      <c r="FJ1147" s="154" t="str">
        <f t="shared" si="1662"/>
        <v>　</v>
      </c>
      <c r="FK1147" s="6358"/>
      <c r="FL1147" s="155" t="str">
        <f t="shared" si="2598"/>
        <v>　</v>
      </c>
      <c r="FM1147" s="279"/>
      <c r="FN1147" s="6529"/>
      <c r="FO1147" s="6371"/>
      <c r="FP1147" s="281"/>
      <c r="FQ1147" s="282"/>
      <c r="FS1147" s="281"/>
      <c r="FT1147" s="282"/>
    </row>
    <row r="1148" spans="1:176" ht="18.600000000000001" customHeight="1">
      <c r="A1148" s="6372"/>
      <c r="B1148" s="165"/>
      <c r="C1148" s="165"/>
      <c r="D1148" s="6778" t="s">
        <v>1807</v>
      </c>
      <c r="E1148" s="6791">
        <v>84511336</v>
      </c>
      <c r="F1148" s="1564"/>
      <c r="G1148" s="1263"/>
      <c r="H1148" s="1330" t="s">
        <v>631</v>
      </c>
      <c r="I1148" s="1264" t="s">
        <v>2001</v>
      </c>
      <c r="J1148" s="1264" t="s">
        <v>1702</v>
      </c>
      <c r="K1148" s="599" t="s">
        <v>11</v>
      </c>
      <c r="M1148" s="6363"/>
      <c r="O1148" s="6364"/>
      <c r="S1148" s="6336"/>
      <c r="U1148" s="355"/>
      <c r="W1148" s="356"/>
      <c r="AT1148" s="653" t="s">
        <v>752</v>
      </c>
      <c r="AU1148" s="6374"/>
      <c r="AV1148" s="6374"/>
      <c r="AW1148" s="6375">
        <v>45097</v>
      </c>
      <c r="AX1148" s="6376">
        <v>3963418</v>
      </c>
      <c r="AY1148" s="6375">
        <v>45127</v>
      </c>
      <c r="AZ1148" s="6376">
        <v>3963426</v>
      </c>
      <c r="BA1148" s="6375">
        <v>45127</v>
      </c>
      <c r="BB1148" s="6376">
        <v>3963427</v>
      </c>
      <c r="BC1148" s="6375">
        <v>45127</v>
      </c>
      <c r="BD1148" s="6376">
        <v>3963428</v>
      </c>
      <c r="BE1148" s="6375">
        <v>45127</v>
      </c>
      <c r="BF1148" s="6376">
        <v>3963429</v>
      </c>
      <c r="BG1148" s="6375">
        <v>45127</v>
      </c>
      <c r="BH1148" s="6376">
        <v>3963430</v>
      </c>
      <c r="BI1148" s="6375">
        <v>45127</v>
      </c>
      <c r="BJ1148" s="6376">
        <v>3963431</v>
      </c>
      <c r="BK1148" s="6377">
        <v>45595</v>
      </c>
      <c r="BL1148" s="6378">
        <v>4163014</v>
      </c>
      <c r="BM1148" s="6377">
        <v>45595</v>
      </c>
      <c r="BN1148" s="6378">
        <v>4163015</v>
      </c>
      <c r="BO1148" s="6375">
        <v>45463</v>
      </c>
      <c r="BP1148" s="6376">
        <v>4063309</v>
      </c>
      <c r="BQ1148" s="6375">
        <v>45189</v>
      </c>
      <c r="BR1148" s="6376">
        <v>3963537</v>
      </c>
      <c r="BS1148" s="6375">
        <v>45069</v>
      </c>
      <c r="BT1148" s="6376">
        <v>3963444</v>
      </c>
      <c r="BU1148" s="6375">
        <v>45069</v>
      </c>
      <c r="BV1148" s="6376">
        <v>3963445</v>
      </c>
      <c r="BW1148" s="6375">
        <v>45069</v>
      </c>
      <c r="BX1148" s="6376">
        <v>3963446</v>
      </c>
      <c r="BY1148" s="6375">
        <v>45069</v>
      </c>
      <c r="BZ1148" s="6376">
        <v>3963447</v>
      </c>
      <c r="CA1148" s="6375">
        <v>45069</v>
      </c>
      <c r="CB1148" s="6376">
        <v>3963448</v>
      </c>
      <c r="CC1148" s="6375">
        <v>45069</v>
      </c>
      <c r="CD1148" s="6376">
        <v>3963449</v>
      </c>
      <c r="CE1148" s="6375">
        <v>44960</v>
      </c>
      <c r="CF1148" s="6376">
        <v>3963129</v>
      </c>
      <c r="CG1148" s="6375">
        <v>44981</v>
      </c>
      <c r="CH1148" s="6376">
        <v>3963278</v>
      </c>
      <c r="CI1148" s="6375">
        <v>45100</v>
      </c>
      <c r="CJ1148" s="6376">
        <v>3963329</v>
      </c>
      <c r="CK1148" s="6375">
        <v>44981</v>
      </c>
      <c r="CL1148" s="6376">
        <v>3963287</v>
      </c>
      <c r="CM1148" s="6375">
        <v>44981</v>
      </c>
      <c r="CN1148" s="6376">
        <v>3963288</v>
      </c>
      <c r="CO1148" s="6375">
        <v>45083</v>
      </c>
      <c r="CP1148" s="6376">
        <v>3963456</v>
      </c>
      <c r="CQ1148" s="6377">
        <v>45200</v>
      </c>
      <c r="CR1148" s="6378">
        <v>3963569</v>
      </c>
      <c r="CS1148" s="6375">
        <v>45065</v>
      </c>
      <c r="CT1148" s="6376">
        <v>3963319</v>
      </c>
      <c r="CU1148" s="8170" t="s">
        <v>753</v>
      </c>
      <c r="CV1148" s="8170"/>
      <c r="CW1148" s="6375">
        <v>45009</v>
      </c>
      <c r="CX1148" s="6376">
        <v>3963300</v>
      </c>
      <c r="CY1148" s="6377">
        <v>45307</v>
      </c>
      <c r="CZ1148" s="6378">
        <v>4063053</v>
      </c>
      <c r="DA1148" s="6377"/>
      <c r="DB1148" s="6378"/>
      <c r="DC1148" s="6379"/>
      <c r="DD1148" s="6380"/>
      <c r="DE1148" s="162"/>
      <c r="DF1148" s="165"/>
      <c r="DG1148" s="162"/>
      <c r="DH1148" s="165"/>
      <c r="DI1148" s="6381">
        <v>45545</v>
      </c>
      <c r="DJ1148" s="6382">
        <v>4163000</v>
      </c>
      <c r="DK1148" s="6381">
        <v>45357</v>
      </c>
      <c r="DL1148" s="6382">
        <v>4063178</v>
      </c>
      <c r="DM1148" s="6375">
        <v>45357</v>
      </c>
      <c r="DN1148" s="6376">
        <v>4063177</v>
      </c>
      <c r="DO1148" s="6377">
        <v>45141</v>
      </c>
      <c r="DP1148" s="6378">
        <v>3963524</v>
      </c>
      <c r="DQ1148" s="6377">
        <v>45385</v>
      </c>
      <c r="DR1148" s="6378">
        <v>4063199</v>
      </c>
      <c r="DS1148" s="6377">
        <v>45385</v>
      </c>
      <c r="DT1148" s="6378">
        <v>4063200</v>
      </c>
      <c r="DU1148" s="6377">
        <v>45385</v>
      </c>
      <c r="DV1148" s="6378">
        <v>4063201</v>
      </c>
      <c r="DW1148" s="6375">
        <v>45309</v>
      </c>
      <c r="DX1148" s="6376">
        <v>4063068</v>
      </c>
      <c r="DY1148" s="6375">
        <v>45307</v>
      </c>
      <c r="DZ1148" s="6376">
        <v>4063054</v>
      </c>
      <c r="EA1148" s="6375">
        <v>45265</v>
      </c>
      <c r="EB1148" s="6376">
        <v>4063027</v>
      </c>
      <c r="EC1148" s="6375">
        <v>45307</v>
      </c>
      <c r="ED1148" s="6376">
        <v>4063057</v>
      </c>
      <c r="EE1148" s="6375">
        <v>45385</v>
      </c>
      <c r="EF1148" s="6383">
        <v>4063205</v>
      </c>
      <c r="EG1148" s="6384">
        <v>45323</v>
      </c>
      <c r="EH1148" s="6380">
        <v>4063080</v>
      </c>
      <c r="EI1148" s="6379">
        <v>45323</v>
      </c>
      <c r="EJ1148" s="6380">
        <v>4063081</v>
      </c>
      <c r="EK1148" s="6379">
        <v>45307</v>
      </c>
      <c r="EL1148" s="6385">
        <v>4063055</v>
      </c>
      <c r="EM1148" s="6386">
        <v>45619</v>
      </c>
      <c r="EN1148" s="6376">
        <v>4063025</v>
      </c>
      <c r="EO1148" s="6377"/>
      <c r="EP1148" s="6378"/>
      <c r="ET1148" s="6377">
        <v>45706</v>
      </c>
      <c r="EU1148" s="6378">
        <v>4163110</v>
      </c>
      <c r="EV1148" s="6377">
        <v>45706</v>
      </c>
      <c r="EW1148" s="6378">
        <v>4163110</v>
      </c>
      <c r="EX1148" s="6377">
        <v>45706</v>
      </c>
      <c r="EY1148" s="6378">
        <v>4163111</v>
      </c>
      <c r="EZ1148" s="6377">
        <v>45706</v>
      </c>
      <c r="FA1148" s="6378">
        <v>4163112</v>
      </c>
      <c r="FB1148" s="6377">
        <v>45706</v>
      </c>
      <c r="FC1148" s="6378">
        <v>4163113</v>
      </c>
      <c r="FD1148" s="6377">
        <v>45706</v>
      </c>
      <c r="FE1148" s="6378">
        <v>4163114</v>
      </c>
      <c r="FF1148" s="6377">
        <v>45706</v>
      </c>
      <c r="FG1148" s="6378">
        <v>4163115</v>
      </c>
      <c r="FH1148" s="6377">
        <v>45756</v>
      </c>
      <c r="FI1148" s="6378">
        <v>4163172</v>
      </c>
      <c r="FJ1148" s="6377">
        <v>45749</v>
      </c>
      <c r="FK1148" s="6378">
        <v>4163127</v>
      </c>
      <c r="FL1148" s="6377"/>
      <c r="FM1148" s="6378"/>
      <c r="FN1148" s="6377">
        <v>45799</v>
      </c>
      <c r="FO1148" s="6378">
        <v>4154235</v>
      </c>
      <c r="FP1148" s="6377"/>
      <c r="FQ1148" s="6378"/>
      <c r="FS1148" s="6377"/>
      <c r="FT1148" s="6378"/>
    </row>
    <row r="1149" spans="1:176" ht="18.600000000000001" customHeight="1">
      <c r="A1149" s="6372"/>
      <c r="B1149" s="165"/>
      <c r="C1149" s="165"/>
      <c r="D1149" s="191"/>
      <c r="E1149" s="6373"/>
      <c r="S1149" s="6348"/>
      <c r="U1149" s="355"/>
      <c r="W1149" s="6294"/>
      <c r="AT1149" s="653" t="s">
        <v>754</v>
      </c>
      <c r="AU1149" s="6374"/>
      <c r="AV1149" s="6374"/>
      <c r="AW1149" s="6376">
        <v>44</v>
      </c>
      <c r="AX1149" s="6376">
        <f>COUNTIF(AX$11:AX$1147,AX1148)</f>
        <v>0</v>
      </c>
      <c r="AY1149" s="6376">
        <v>39</v>
      </c>
      <c r="AZ1149" s="6376">
        <f>COUNTIF(AZ$11:AZ$1147,AZ1148)</f>
        <v>0</v>
      </c>
      <c r="BA1149" s="6376">
        <v>39</v>
      </c>
      <c r="BB1149" s="6376">
        <f>COUNTIF(BB$11:BB$1147,BB1148)</f>
        <v>0</v>
      </c>
      <c r="BC1149" s="6376">
        <v>39</v>
      </c>
      <c r="BD1149" s="6376">
        <f>COUNTIF(BD$11:BD$1147,BD1148)</f>
        <v>0</v>
      </c>
      <c r="BE1149" s="6376">
        <v>39</v>
      </c>
      <c r="BF1149" s="6376">
        <f>COUNTIF(BF$11:BF$1147,BF1148)</f>
        <v>0</v>
      </c>
      <c r="BG1149" s="6376">
        <v>39</v>
      </c>
      <c r="BH1149" s="6376">
        <f>COUNTIF(BH$11:BH$1147,BH1148)</f>
        <v>0</v>
      </c>
      <c r="BI1149" s="6376">
        <v>17</v>
      </c>
      <c r="BJ1149" s="6376">
        <f>COUNTIF(BJ$11:BJ$1147,BJ1148)</f>
        <v>0</v>
      </c>
      <c r="BK1149" s="653">
        <v>5</v>
      </c>
      <c r="BL1149" s="6387">
        <f>COUNTIF(BL$11:BL$1147,BL1148)</f>
        <v>0</v>
      </c>
      <c r="BM1149" s="653">
        <v>5</v>
      </c>
      <c r="BN1149" s="6387">
        <f>COUNTIF(BN$11:BN$1147,BN1148)</f>
        <v>0</v>
      </c>
      <c r="BO1149" s="6376">
        <v>5</v>
      </c>
      <c r="BP1149" s="6376">
        <f>COUNTIF(BP$11:BP$1147,BP1148)</f>
        <v>0</v>
      </c>
      <c r="BQ1149" s="6376">
        <v>4</v>
      </c>
      <c r="BR1149" s="6376">
        <f>COUNTIF(BR$11:BR$1147,BR1148)</f>
        <v>0</v>
      </c>
      <c r="BS1149" s="6376">
        <v>4</v>
      </c>
      <c r="BT1149" s="6376">
        <f>COUNTIF(BT$11:BT$1147,BT1148)</f>
        <v>0</v>
      </c>
      <c r="BU1149" s="6376">
        <v>4</v>
      </c>
      <c r="BV1149" s="6376">
        <f>COUNTIF(BV$11:BV$1147,BV1148)</f>
        <v>0</v>
      </c>
      <c r="BW1149" s="6376">
        <v>4</v>
      </c>
      <c r="BX1149" s="6376">
        <f>COUNTIF(BX$11:BX$1147,BX1148)</f>
        <v>0</v>
      </c>
      <c r="BY1149" s="6376">
        <v>4</v>
      </c>
      <c r="BZ1149" s="6376">
        <f>COUNTIF(BZ$11:BZ$1147,BZ1148)</f>
        <v>0</v>
      </c>
      <c r="CA1149" s="6376">
        <v>4</v>
      </c>
      <c r="CB1149" s="6376">
        <f>COUNTIF(CB$11:CB$1147,CB1148)</f>
        <v>0</v>
      </c>
      <c r="CC1149" s="6376">
        <v>4</v>
      </c>
      <c r="CD1149" s="6376">
        <f>COUNTIF(CD$11:CD$1147,CD1148)</f>
        <v>0</v>
      </c>
      <c r="CE1149" s="6376">
        <v>12</v>
      </c>
      <c r="CF1149" s="6376">
        <f>COUNTIF(CF$11:CF$1147,CF1148)</f>
        <v>0</v>
      </c>
      <c r="CG1149" s="6376">
        <v>20</v>
      </c>
      <c r="CH1149" s="6376">
        <f>COUNTIF(CH$11:CH$1147,CH1148)</f>
        <v>0</v>
      </c>
      <c r="CI1149" s="6376">
        <v>8</v>
      </c>
      <c r="CJ1149" s="6376">
        <f>COUNTIF(CJ$11:CJ$1147,CJ1148)</f>
        <v>0</v>
      </c>
      <c r="CK1149" s="6376">
        <v>1</v>
      </c>
      <c r="CL1149" s="6376">
        <f>COUNTIFS(CL$11:CL$1147,CL1148)+COUNTIFS(CV$11:CV$1147,CL1148)</f>
        <v>0</v>
      </c>
      <c r="CM1149" s="6376">
        <v>10</v>
      </c>
      <c r="CN1149" s="6376">
        <f>COUNTIF(CN$11:CN$1147,CN1148)</f>
        <v>0</v>
      </c>
      <c r="CO1149" s="6376">
        <v>5</v>
      </c>
      <c r="CP1149" s="6376">
        <f>COUNTIF(CP$11:CP$1147,CP1148)</f>
        <v>0</v>
      </c>
      <c r="CQ1149" s="653">
        <v>5</v>
      </c>
      <c r="CR1149" s="6387">
        <f>COUNTIF(CR$11:CR$1147,CR1148)</f>
        <v>0</v>
      </c>
      <c r="CS1149" s="6376">
        <v>6</v>
      </c>
      <c r="CT1149" s="6376">
        <f>COUNTIF(CT$11:CT$1147,CT1148)</f>
        <v>0</v>
      </c>
      <c r="CU1149" s="8171"/>
      <c r="CV1149" s="8171"/>
      <c r="CW1149" s="6376">
        <v>9</v>
      </c>
      <c r="CX1149" s="6376">
        <f>COUNTIF(CX$11:CX$1147,CX1148)</f>
        <v>0</v>
      </c>
      <c r="CY1149" s="653">
        <v>1</v>
      </c>
      <c r="CZ1149" s="6387">
        <f>COUNTIF(CZ$11:CZ$1147,CZ1148)</f>
        <v>0</v>
      </c>
      <c r="DA1149" s="653"/>
      <c r="DB1149" s="6387">
        <f>COUNTIF(DB$11:DB$1147,DB1148)</f>
        <v>0</v>
      </c>
      <c r="DC1149" s="6374"/>
      <c r="DD1149" s="6388">
        <f>COUNTIF(DD$11:DD$1147,DD1148)</f>
        <v>0</v>
      </c>
      <c r="DE1149" s="165"/>
      <c r="DF1149" s="165"/>
      <c r="DG1149" s="165"/>
      <c r="DH1149" s="165"/>
      <c r="DI1149" s="6382">
        <v>20</v>
      </c>
      <c r="DJ1149" s="6382">
        <f>COUNTIF(DJ$11:DJ$1147,DJ1148)</f>
        <v>0</v>
      </c>
      <c r="DK1149" s="6382">
        <v>3</v>
      </c>
      <c r="DL1149" s="6382">
        <f>COUNTIF(DL$11:DL$1147,DL1148)</f>
        <v>0</v>
      </c>
      <c r="DM1149" s="6376">
        <v>6</v>
      </c>
      <c r="DN1149" s="6376">
        <f>COUNTIF(DN$11:DN$1147,DN1148)+2</f>
        <v>9</v>
      </c>
      <c r="DO1149" s="653">
        <v>4</v>
      </c>
      <c r="DP1149" s="6387">
        <f>COUNTIF(DP$11:DP$1147,DP1148)</f>
        <v>0</v>
      </c>
      <c r="DQ1149" s="653">
        <v>3</v>
      </c>
      <c r="DR1149" s="6387">
        <f>COUNTIF(DR$11:DR$1147,DR1148)</f>
        <v>0</v>
      </c>
      <c r="DS1149" s="653">
        <v>3</v>
      </c>
      <c r="DT1149" s="6387">
        <f>COUNTIF(DT$11:DT$1147,DT1148)</f>
        <v>0</v>
      </c>
      <c r="DU1149" s="653">
        <v>3</v>
      </c>
      <c r="DV1149" s="6387">
        <f>COUNTIF(DV$11:DV$1147,DV1148)</f>
        <v>0</v>
      </c>
      <c r="DW1149" s="6376">
        <v>30</v>
      </c>
      <c r="DX1149" s="6376">
        <f>COUNTIF(DX$11:DX$1147,DX1148)</f>
        <v>0</v>
      </c>
      <c r="DY1149" s="6376">
        <v>5</v>
      </c>
      <c r="DZ1149" s="6376">
        <f>COUNTIF(DZ$11:DZ$1147,DZ1148)</f>
        <v>0</v>
      </c>
      <c r="EA1149" s="6376">
        <v>23</v>
      </c>
      <c r="EB1149" s="6376">
        <f>COUNTIF(EB$11:EB$1147,EB1148)</f>
        <v>0</v>
      </c>
      <c r="EC1149" s="6376">
        <v>26</v>
      </c>
      <c r="ED1149" s="6376">
        <f>COUNTIF(ED$11:ED$1147,ED1148)</f>
        <v>0</v>
      </c>
      <c r="EE1149" s="6376">
        <v>55</v>
      </c>
      <c r="EF1149" s="6383">
        <f>COUNTIF(EF$11:EF$1147,EF1148)</f>
        <v>0</v>
      </c>
      <c r="EG1149" s="6389">
        <v>30</v>
      </c>
      <c r="EH1149" s="6388">
        <f>COUNTIF(EH$11:EH$1147,EH1148)</f>
        <v>0</v>
      </c>
      <c r="EI1149" s="6374">
        <v>30</v>
      </c>
      <c r="EJ1149" s="6388">
        <f>COUNTIF(EJ$11:EJ$1147,EJ1148)</f>
        <v>0</v>
      </c>
      <c r="EK1149" s="6374">
        <v>39</v>
      </c>
      <c r="EL1149" s="6390">
        <f>COUNTIF(EL$11:EL$1147,EL1148)</f>
        <v>0</v>
      </c>
      <c r="EM1149" s="6391">
        <v>7</v>
      </c>
      <c r="EN1149" s="6376">
        <f>COUNTIF(EN$11:EN$1147,EN1148)</f>
        <v>0</v>
      </c>
      <c r="EO1149" s="653"/>
      <c r="EP1149" s="6387">
        <f>COUNTIF(EP$11:EP$1147,EP1148)</f>
        <v>0</v>
      </c>
      <c r="ET1149" s="653">
        <v>15</v>
      </c>
      <c r="EU1149" s="6387">
        <f>COUNTIF(EU$11:EU$1147,EU1148)</f>
        <v>15</v>
      </c>
      <c r="EV1149" s="653">
        <v>15</v>
      </c>
      <c r="EW1149" s="6387">
        <f>COUNTIF(EW$11:EW$1147,EW1148)</f>
        <v>15</v>
      </c>
      <c r="EX1149" s="653">
        <v>15</v>
      </c>
      <c r="EY1149" s="6387">
        <f>COUNTIF(EY$11:EY$1147,EY1148)</f>
        <v>6</v>
      </c>
      <c r="EZ1149" s="653">
        <v>15</v>
      </c>
      <c r="FA1149" s="6387">
        <f>COUNTIF(FA$11:FA$1147,FA1148)</f>
        <v>15</v>
      </c>
      <c r="FB1149" s="653">
        <v>15</v>
      </c>
      <c r="FC1149" s="6387">
        <f>COUNTIF(FC$11:FC$1147,FC1148)</f>
        <v>15</v>
      </c>
      <c r="FD1149" s="653">
        <v>15</v>
      </c>
      <c r="FE1149" s="6387">
        <f>COUNTIF(FE$11:FE$1147,FE1148)</f>
        <v>15</v>
      </c>
      <c r="FF1149" s="653">
        <v>15</v>
      </c>
      <c r="FG1149" s="6387">
        <f>COUNTIF(FG$11:FG$1147,FG1148)</f>
        <v>2</v>
      </c>
      <c r="FH1149" s="653">
        <v>5</v>
      </c>
      <c r="FI1149" s="6387">
        <f>COUNTIF(FI$11:FI$1147,FI1148)</f>
        <v>5</v>
      </c>
      <c r="FJ1149" s="653">
        <v>15</v>
      </c>
      <c r="FK1149" s="6387">
        <f>COUNTIF(FK$11:FK$1147,FK1148)</f>
        <v>15</v>
      </c>
      <c r="FL1149" s="653"/>
      <c r="FM1149" s="6387">
        <f>COUNTIF(FM$11:FM$1147,FM1148)</f>
        <v>0</v>
      </c>
      <c r="FN1149" s="653">
        <v>15</v>
      </c>
      <c r="FO1149" s="6387">
        <f>COUNTIF(FO$11:FO$1147,FO1148)</f>
        <v>15</v>
      </c>
      <c r="FP1149" s="1044"/>
      <c r="FQ1149" s="6387">
        <f>COUNTIF(FQ$11:FQ$1147,FQ1148)</f>
        <v>0</v>
      </c>
      <c r="FS1149" s="1044"/>
      <c r="FT1149" s="6387">
        <f>COUNTIF(FT$11:FT$1147,FT1148)</f>
        <v>0</v>
      </c>
    </row>
    <row r="1150" spans="1:176" ht="18.600000000000001" customHeight="1">
      <c r="A1150" s="6372"/>
      <c r="B1150" s="165"/>
      <c r="C1150" s="165"/>
      <c r="D1150" s="191"/>
      <c r="E1150" s="6373"/>
      <c r="U1150" s="355"/>
      <c r="W1150" s="6309"/>
      <c r="AT1150" s="653" t="s">
        <v>755</v>
      </c>
      <c r="AU1150" s="6392"/>
      <c r="AV1150" s="6392"/>
      <c r="AW1150" s="8176">
        <f>AW1149-AX1149</f>
        <v>44</v>
      </c>
      <c r="AX1150" s="8144"/>
      <c r="AY1150" s="8176">
        <f>AY1149-AZ1149</f>
        <v>39</v>
      </c>
      <c r="AZ1150" s="8144"/>
      <c r="BA1150" s="8176">
        <f>BA1149-BB1149</f>
        <v>39</v>
      </c>
      <c r="BB1150" s="8144"/>
      <c r="BC1150" s="8176">
        <f>BC1149-BD1149</f>
        <v>39</v>
      </c>
      <c r="BD1150" s="8144"/>
      <c r="BE1150" s="8176">
        <f>BE1149-BF1149</f>
        <v>39</v>
      </c>
      <c r="BF1150" s="8144"/>
      <c r="BG1150" s="8176">
        <f>BG1149-BH1149</f>
        <v>39</v>
      </c>
      <c r="BH1150" s="8144"/>
      <c r="BI1150" s="8054">
        <f>BI1149-BJ1149</f>
        <v>17</v>
      </c>
      <c r="BJ1150" s="8054"/>
      <c r="BK1150" s="8041">
        <f>BK1149-BL1149</f>
        <v>5</v>
      </c>
      <c r="BL1150" s="8041"/>
      <c r="BM1150" s="8041">
        <f>BM1149-BN1149</f>
        <v>5</v>
      </c>
      <c r="BN1150" s="8041"/>
      <c r="BO1150" s="8054">
        <f>BO1149-BP1149</f>
        <v>5</v>
      </c>
      <c r="BP1150" s="8054"/>
      <c r="BQ1150" s="8054">
        <f>BQ1149-BR1149</f>
        <v>4</v>
      </c>
      <c r="BR1150" s="8054"/>
      <c r="BS1150" s="8054">
        <f>BS1149-BT1149</f>
        <v>4</v>
      </c>
      <c r="BT1150" s="8054"/>
      <c r="BU1150" s="8054">
        <f>BU1149-BV1149</f>
        <v>4</v>
      </c>
      <c r="BV1150" s="8054"/>
      <c r="BW1150" s="8054">
        <f>BW1149-BX1149</f>
        <v>4</v>
      </c>
      <c r="BX1150" s="8054"/>
      <c r="BY1150" s="8054">
        <f>BY1149-BZ1149</f>
        <v>4</v>
      </c>
      <c r="BZ1150" s="8054"/>
      <c r="CA1150" s="8054">
        <f>CA1149-CB1149</f>
        <v>4</v>
      </c>
      <c r="CB1150" s="8054"/>
      <c r="CC1150" s="8054">
        <f>CC1149-CD1149</f>
        <v>4</v>
      </c>
      <c r="CD1150" s="8054"/>
      <c r="CE1150" s="8054">
        <f>CE1149-CF1149</f>
        <v>12</v>
      </c>
      <c r="CF1150" s="8054"/>
      <c r="CG1150" s="8054">
        <f>CG1149-CH1149</f>
        <v>20</v>
      </c>
      <c r="CH1150" s="8054"/>
      <c r="CI1150" s="8143">
        <f>CI1149-CJ1149</f>
        <v>8</v>
      </c>
      <c r="CJ1150" s="8144"/>
      <c r="CK1150" s="8054">
        <f>CK1149-CL1149</f>
        <v>1</v>
      </c>
      <c r="CL1150" s="8054"/>
      <c r="CM1150" s="8054">
        <f>CM1149-CN1149</f>
        <v>10</v>
      </c>
      <c r="CN1150" s="8054"/>
      <c r="CO1150" s="8054">
        <f>CO1149-CP1149</f>
        <v>5</v>
      </c>
      <c r="CP1150" s="8054"/>
      <c r="CQ1150" s="8041">
        <f>CQ1149-CR1149</f>
        <v>5</v>
      </c>
      <c r="CR1150" s="8041"/>
      <c r="CS1150" s="8143">
        <f>CS1149-CT1149</f>
        <v>6</v>
      </c>
      <c r="CT1150" s="8144"/>
      <c r="CU1150" s="8171"/>
      <c r="CV1150" s="8171"/>
      <c r="CW1150" s="8143">
        <f>CW1149-CX1149</f>
        <v>9</v>
      </c>
      <c r="CX1150" s="8144"/>
      <c r="CY1150" s="8041">
        <f>CY1149-CZ1149</f>
        <v>1</v>
      </c>
      <c r="CZ1150" s="8041"/>
      <c r="DA1150" s="8041">
        <f>DA1149-DB1149</f>
        <v>0</v>
      </c>
      <c r="DB1150" s="8041"/>
      <c r="DC1150" s="8052">
        <f>DC1149-DD1149</f>
        <v>0</v>
      </c>
      <c r="DD1150" s="8052"/>
      <c r="DE1150" s="8108"/>
      <c r="DF1150" s="8108"/>
      <c r="DG1150" s="8108"/>
      <c r="DH1150" s="8108"/>
      <c r="DI1150" s="8060">
        <f>DI1149-DJ1149</f>
        <v>20</v>
      </c>
      <c r="DJ1150" s="8060"/>
      <c r="DK1150" s="8060">
        <f>DK1149-DL1149</f>
        <v>3</v>
      </c>
      <c r="DL1150" s="8060"/>
      <c r="DM1150" s="8054">
        <f>DM1149-DN1149</f>
        <v>-3</v>
      </c>
      <c r="DN1150" s="8054"/>
      <c r="DO1150" s="8041">
        <f>DO1149-DP1149</f>
        <v>4</v>
      </c>
      <c r="DP1150" s="8041"/>
      <c r="DQ1150" s="8041">
        <f>DQ1149-DR1149</f>
        <v>3</v>
      </c>
      <c r="DR1150" s="8041"/>
      <c r="DS1150" s="8041">
        <f>DS1149-DT1149</f>
        <v>3</v>
      </c>
      <c r="DT1150" s="8041"/>
      <c r="DU1150" s="8041">
        <f>DU1149-DV1149</f>
        <v>3</v>
      </c>
      <c r="DV1150" s="8041"/>
      <c r="DW1150" s="8054">
        <f>DW1149-DX1149</f>
        <v>30</v>
      </c>
      <c r="DX1150" s="8054"/>
      <c r="DY1150" s="8054">
        <f>DY1149-DZ1149</f>
        <v>5</v>
      </c>
      <c r="DZ1150" s="8054"/>
      <c r="EA1150" s="8054">
        <f>EA1149-EB1149</f>
        <v>23</v>
      </c>
      <c r="EB1150" s="8054"/>
      <c r="EC1150" s="8054">
        <f>EC1149-ED1149</f>
        <v>26</v>
      </c>
      <c r="ED1150" s="8054"/>
      <c r="EE1150" s="8054">
        <f>EE1149-EF1149</f>
        <v>55</v>
      </c>
      <c r="EF1150" s="8095"/>
      <c r="EG1150" s="8252">
        <f>EG1149-EH1149</f>
        <v>30</v>
      </c>
      <c r="EH1150" s="8052"/>
      <c r="EI1150" s="8052">
        <f>EI1149-EJ1149</f>
        <v>30</v>
      </c>
      <c r="EJ1150" s="8052"/>
      <c r="EK1150" s="8052">
        <f>EK1149-EL1149</f>
        <v>39</v>
      </c>
      <c r="EL1150" s="8059"/>
      <c r="EM1150" s="8053">
        <f>EM1149-EN1149</f>
        <v>7</v>
      </c>
      <c r="EN1150" s="8054"/>
      <c r="EO1150" s="8041">
        <f>EO1149-EP1149</f>
        <v>0</v>
      </c>
      <c r="EP1150" s="8041"/>
      <c r="ET1150" s="8041">
        <f>ET1149-EU1149</f>
        <v>0</v>
      </c>
      <c r="EU1150" s="8041"/>
      <c r="EV1150" s="8041">
        <f>EV1149-EW1149</f>
        <v>0</v>
      </c>
      <c r="EW1150" s="8041"/>
      <c r="EX1150" s="8041">
        <f>EX1149-EY1149</f>
        <v>9</v>
      </c>
      <c r="EY1150" s="8041"/>
      <c r="EZ1150" s="8041">
        <f>EZ1149-FA1149</f>
        <v>0</v>
      </c>
      <c r="FA1150" s="8041"/>
      <c r="FB1150" s="8041">
        <f>FB1149-FC1149</f>
        <v>0</v>
      </c>
      <c r="FC1150" s="8041"/>
      <c r="FD1150" s="8041">
        <f>FD1149-FE1149</f>
        <v>0</v>
      </c>
      <c r="FE1150" s="8041"/>
      <c r="FF1150" s="8041">
        <f>FF1149-FG1149</f>
        <v>13</v>
      </c>
      <c r="FG1150" s="8041"/>
      <c r="FH1150" s="8041">
        <f>FH1149-FI1149</f>
        <v>0</v>
      </c>
      <c r="FI1150" s="8041"/>
      <c r="FJ1150" s="8041">
        <f>FJ1149-FK1149</f>
        <v>0</v>
      </c>
      <c r="FK1150" s="8041"/>
      <c r="FL1150" s="8041">
        <f>FL1149-FM1149</f>
        <v>0</v>
      </c>
      <c r="FM1150" s="8041"/>
      <c r="FN1150" s="8041">
        <f>FN1149-FO1149</f>
        <v>0</v>
      </c>
      <c r="FO1150" s="8041"/>
      <c r="FP1150" s="8041">
        <f>FP1149-FQ1149</f>
        <v>0</v>
      </c>
      <c r="FQ1150" s="8041"/>
      <c r="FS1150" s="8041">
        <f>FS1149-FT1149</f>
        <v>0</v>
      </c>
      <c r="FT1150" s="8041"/>
    </row>
    <row r="1151" spans="1:176" ht="18.600000000000001" customHeight="1" thickBot="1">
      <c r="A1151" s="6372"/>
      <c r="B1151" s="165"/>
      <c r="C1151" s="165"/>
      <c r="E1151" s="6373"/>
      <c r="U1151" s="355"/>
      <c r="W1151" s="6324"/>
      <c r="AW1151" s="6393"/>
      <c r="AX1151" s="6393"/>
      <c r="AY1151" s="6393"/>
      <c r="AZ1151" s="6393"/>
      <c r="BA1151" s="6393"/>
      <c r="BB1151" s="6393"/>
      <c r="BC1151" s="6393"/>
      <c r="BD1151" s="6393"/>
      <c r="BE1151" s="6393"/>
      <c r="BF1151" s="6393"/>
      <c r="BG1151" s="6393"/>
      <c r="BH1151" s="6393"/>
      <c r="BI1151" s="6393"/>
      <c r="BJ1151" s="6393"/>
      <c r="BO1151" s="6393"/>
      <c r="BP1151" s="6393"/>
      <c r="BQ1151" s="6393"/>
      <c r="BR1151" s="6393"/>
      <c r="BS1151" s="6393"/>
      <c r="BT1151" s="6393"/>
      <c r="BU1151" s="6393"/>
      <c r="BV1151" s="6393"/>
      <c r="BW1151" s="6393"/>
      <c r="BX1151" s="6393"/>
      <c r="BY1151" s="6393"/>
      <c r="BZ1151" s="6393"/>
      <c r="CA1151" s="6393"/>
      <c r="CB1151" s="6393"/>
      <c r="CC1151" s="6393"/>
      <c r="CD1151" s="6393"/>
      <c r="CE1151" s="6393"/>
      <c r="CF1151" s="6393"/>
      <c r="CG1151" s="6393"/>
      <c r="CH1151" s="6393"/>
      <c r="CI1151" s="6394" t="s">
        <v>756</v>
      </c>
      <c r="CJ1151" s="6393"/>
      <c r="CK1151" s="6394" t="s">
        <v>757</v>
      </c>
      <c r="CL1151" s="6393"/>
      <c r="CM1151" s="6393"/>
      <c r="CN1151" s="6393"/>
      <c r="CO1151" s="6393"/>
      <c r="CP1151" s="6393"/>
      <c r="CS1151" s="6394" t="s">
        <v>758</v>
      </c>
      <c r="CT1151" s="6393"/>
      <c r="CU1151" s="8171"/>
      <c r="CV1151" s="8171"/>
      <c r="CW1151" s="6394" t="s">
        <v>759</v>
      </c>
      <c r="CX1151" s="6393"/>
      <c r="DI1151" s="6393"/>
      <c r="DJ1151" s="6393"/>
      <c r="DK1151" s="6393"/>
      <c r="DL1151" s="6393"/>
      <c r="DM1151" s="6393"/>
      <c r="DN1151" s="6393"/>
      <c r="DW1151" s="8122" t="s">
        <v>760</v>
      </c>
      <c r="DX1151" s="8122"/>
      <c r="EA1151" s="6393"/>
      <c r="EB1151" s="6393"/>
      <c r="EC1151" s="6393"/>
      <c r="ED1151" s="6393"/>
      <c r="EE1151" s="6393"/>
      <c r="EF1151" s="6393"/>
      <c r="EG1151" s="6395"/>
      <c r="EL1151" s="6396"/>
      <c r="EM1151" s="6393"/>
      <c r="EN1151" s="6393"/>
      <c r="FF1151" s="7544" t="s">
        <v>2259</v>
      </c>
      <c r="FN1151" s="99"/>
    </row>
    <row r="1152" spans="1:176" ht="18.600000000000001" customHeight="1" thickTop="1">
      <c r="A1152" s="6372"/>
      <c r="B1152" s="165"/>
      <c r="C1152" s="165"/>
      <c r="D1152" s="191"/>
      <c r="E1152" s="6373"/>
      <c r="U1152" s="355"/>
      <c r="W1152" s="847"/>
      <c r="AT1152" s="653" t="s">
        <v>752</v>
      </c>
      <c r="AU1152" s="6374"/>
      <c r="AV1152" s="6374"/>
      <c r="AW1152" s="6375">
        <v>45127</v>
      </c>
      <c r="AX1152" s="6376">
        <v>3983425</v>
      </c>
      <c r="AY1152" s="6375">
        <v>45147</v>
      </c>
      <c r="AZ1152" s="6376">
        <v>3963494</v>
      </c>
      <c r="BA1152" s="6375">
        <v>45147</v>
      </c>
      <c r="BB1152" s="6376">
        <v>3963495</v>
      </c>
      <c r="BC1152" s="6375">
        <v>45147</v>
      </c>
      <c r="BD1152" s="6376">
        <v>3963496</v>
      </c>
      <c r="BE1152" s="6375">
        <v>45147</v>
      </c>
      <c r="BF1152" s="6376">
        <v>3963497</v>
      </c>
      <c r="BG1152" s="6375">
        <v>45147</v>
      </c>
      <c r="BH1152" s="6376">
        <v>3963498</v>
      </c>
      <c r="BI1152" s="6375">
        <v>45147</v>
      </c>
      <c r="BJ1152" s="6376">
        <v>3963499</v>
      </c>
      <c r="BK1152" s="6377">
        <v>45616</v>
      </c>
      <c r="BL1152" s="6378">
        <v>4163024</v>
      </c>
      <c r="BM1152" s="6377">
        <v>45616</v>
      </c>
      <c r="BN1152" s="6378">
        <v>4163025</v>
      </c>
      <c r="BO1152" s="6375">
        <v>45525</v>
      </c>
      <c r="BP1152" s="6376">
        <v>4063431</v>
      </c>
      <c r="BQ1152" s="6375">
        <v>45220</v>
      </c>
      <c r="BR1152" s="6376">
        <v>3963546</v>
      </c>
      <c r="BS1152" s="6375">
        <v>45117</v>
      </c>
      <c r="BT1152" s="6376">
        <v>3963450</v>
      </c>
      <c r="BU1152" s="6375">
        <v>45125</v>
      </c>
      <c r="BV1152" s="6376">
        <v>3963451</v>
      </c>
      <c r="BW1152" s="6375">
        <v>45125</v>
      </c>
      <c r="BX1152" s="6376">
        <v>3963452</v>
      </c>
      <c r="BY1152" s="6375">
        <v>45125</v>
      </c>
      <c r="BZ1152" s="6376">
        <v>3963453</v>
      </c>
      <c r="CA1152" s="6375">
        <v>45125</v>
      </c>
      <c r="CB1152" s="6376">
        <v>3963454</v>
      </c>
      <c r="CC1152" s="6375">
        <v>45125</v>
      </c>
      <c r="CD1152" s="6376">
        <v>3963455</v>
      </c>
      <c r="CE1152" s="6375">
        <v>45065</v>
      </c>
      <c r="CF1152" s="6376">
        <v>3963312</v>
      </c>
      <c r="CG1152" s="6375">
        <v>45307</v>
      </c>
      <c r="CH1152" s="6376">
        <v>4063045</v>
      </c>
      <c r="CI1152" s="6375">
        <v>45128</v>
      </c>
      <c r="CJ1152" s="6376">
        <v>3963340</v>
      </c>
      <c r="CK1152" s="6375">
        <v>45009</v>
      </c>
      <c r="CL1152" s="6376">
        <v>3963298</v>
      </c>
      <c r="CM1152" s="6375">
        <v>45009</v>
      </c>
      <c r="CN1152" s="6376">
        <v>3963299</v>
      </c>
      <c r="CO1152" s="6375">
        <v>44936</v>
      </c>
      <c r="CP1152" s="6376">
        <v>3963525</v>
      </c>
      <c r="CQ1152" s="6377">
        <v>45244</v>
      </c>
      <c r="CR1152" s="6378">
        <v>4063016</v>
      </c>
      <c r="CS1152" s="6375">
        <v>45100</v>
      </c>
      <c r="CT1152" s="6376">
        <v>3963330</v>
      </c>
      <c r="CU1152" s="8171"/>
      <c r="CV1152" s="8171"/>
      <c r="CW1152" s="6375">
        <v>45065</v>
      </c>
      <c r="CX1152" s="6376">
        <v>3963322</v>
      </c>
      <c r="CY1152" s="6377">
        <v>45311</v>
      </c>
      <c r="CZ1152" s="6378">
        <v>4063001</v>
      </c>
      <c r="DA1152" s="6377"/>
      <c r="DB1152" s="6378"/>
      <c r="DC1152" s="6379"/>
      <c r="DD1152" s="6380"/>
      <c r="DE1152" s="162"/>
      <c r="DF1152" s="165"/>
      <c r="DG1152" s="162"/>
      <c r="DH1152" s="165"/>
      <c r="DI1152" s="6381">
        <v>45602</v>
      </c>
      <c r="DJ1152" s="6382">
        <v>4163037</v>
      </c>
      <c r="DK1152" s="6381">
        <v>45448</v>
      </c>
      <c r="DL1152" s="6382">
        <v>4063249</v>
      </c>
      <c r="DM1152" s="6377">
        <v>45448</v>
      </c>
      <c r="DN1152" s="6378">
        <v>4063250</v>
      </c>
      <c r="DO1152" s="6377">
        <v>45561</v>
      </c>
      <c r="DP1152" s="6378">
        <v>4063414</v>
      </c>
      <c r="DQ1152" s="6377">
        <v>45561</v>
      </c>
      <c r="DR1152" s="6378">
        <v>4063415</v>
      </c>
      <c r="DS1152" s="6377">
        <v>45561</v>
      </c>
      <c r="DT1152" s="6378">
        <v>4063416</v>
      </c>
      <c r="DU1152" s="6377">
        <v>45561</v>
      </c>
      <c r="DV1152" s="6397">
        <v>4063417</v>
      </c>
      <c r="DW1152" s="6398">
        <v>45356</v>
      </c>
      <c r="DX1152" s="6399">
        <v>4063159</v>
      </c>
      <c r="DY1152" s="6400">
        <v>45337</v>
      </c>
      <c r="DZ1152" s="6378">
        <v>4063134</v>
      </c>
      <c r="EA1152" s="6375">
        <v>45307</v>
      </c>
      <c r="EB1152" s="6376">
        <v>4063056</v>
      </c>
      <c r="EC1152" s="6375">
        <v>45337</v>
      </c>
      <c r="ED1152" s="6376">
        <v>4063130</v>
      </c>
      <c r="EE1152" s="6375">
        <v>45476</v>
      </c>
      <c r="EF1152" s="6383">
        <v>4063295</v>
      </c>
      <c r="EG1152" s="6401">
        <v>45378</v>
      </c>
      <c r="EH1152" s="6399">
        <v>4063182</v>
      </c>
      <c r="EI1152" s="6398">
        <v>45378</v>
      </c>
      <c r="EJ1152" s="6399">
        <v>4063183</v>
      </c>
      <c r="EK1152" s="6402">
        <v>45337</v>
      </c>
      <c r="EL1152" s="6385">
        <v>4063131</v>
      </c>
      <c r="EM1152" s="6386">
        <v>45328</v>
      </c>
      <c r="EN1152" s="6376">
        <v>4063026</v>
      </c>
      <c r="EO1152" s="6377"/>
      <c r="EP1152" s="6378"/>
      <c r="ET1152" s="6377">
        <v>45749</v>
      </c>
      <c r="EU1152" s="6378">
        <v>4163126</v>
      </c>
      <c r="EV1152" s="6377">
        <v>45749</v>
      </c>
      <c r="EW1152" s="6378">
        <v>4163126</v>
      </c>
      <c r="EX1152" s="6377">
        <v>45833</v>
      </c>
      <c r="EY1152" s="6378">
        <v>4163262</v>
      </c>
      <c r="EZ1152" s="6377">
        <v>45791</v>
      </c>
      <c r="FA1152" s="6378">
        <v>4163174</v>
      </c>
      <c r="FB1152" s="6377">
        <v>45784</v>
      </c>
      <c r="FC1152" s="6378">
        <v>4163175</v>
      </c>
      <c r="FD1152" s="6377">
        <v>45784</v>
      </c>
      <c r="FE1152" s="6378">
        <v>4163176</v>
      </c>
      <c r="FF1152" s="6377"/>
      <c r="FG1152" s="6378"/>
      <c r="FH1152" s="6377">
        <v>45770</v>
      </c>
      <c r="FI1152" s="6378">
        <v>4163173</v>
      </c>
      <c r="FJ1152" s="6377">
        <v>45721</v>
      </c>
      <c r="FK1152" s="6378">
        <v>4163145</v>
      </c>
      <c r="FL1152" s="6377"/>
      <c r="FM1152" s="6378"/>
      <c r="FN1152" s="6378"/>
      <c r="FO1152" s="6378"/>
      <c r="FP1152" s="6377"/>
      <c r="FQ1152" s="6378"/>
      <c r="FS1152" s="6377"/>
      <c r="FT1152" s="6378"/>
    </row>
    <row r="1153" spans="1:176" ht="18.600000000000001" customHeight="1">
      <c r="A1153" s="6372"/>
      <c r="B1153" s="165"/>
      <c r="C1153" s="165"/>
      <c r="D1153" s="191"/>
      <c r="E1153" s="6373"/>
      <c r="F1153" s="6832"/>
      <c r="U1153" s="845"/>
      <c r="W1153" s="701"/>
      <c r="AT1153" s="653" t="s">
        <v>754</v>
      </c>
      <c r="AU1153" s="6374"/>
      <c r="AV1153" s="6374"/>
      <c r="AW1153" s="6376">
        <v>39</v>
      </c>
      <c r="AX1153" s="6376">
        <f>COUNTIF(AX$11:AX$1147,AX1152)</f>
        <v>0</v>
      </c>
      <c r="AY1153" s="6376">
        <v>30</v>
      </c>
      <c r="AZ1153" s="6376">
        <f>COUNTIF(AZ$11:AZ$1147,AZ1152)</f>
        <v>0</v>
      </c>
      <c r="BA1153" s="6376">
        <v>30</v>
      </c>
      <c r="BB1153" s="6376">
        <f>COUNTIF(BB$11:BB$1147,BB1152)</f>
        <v>0</v>
      </c>
      <c r="BC1153" s="6376">
        <v>30</v>
      </c>
      <c r="BD1153" s="6376">
        <f>COUNTIF(BD$11:BD$1147,BD1152)</f>
        <v>0</v>
      </c>
      <c r="BE1153" s="6376">
        <v>30</v>
      </c>
      <c r="BF1153" s="6376">
        <f>COUNTIF(BF$11:BF$1147,BF1152)</f>
        <v>0</v>
      </c>
      <c r="BG1153" s="6376">
        <v>30</v>
      </c>
      <c r="BH1153" s="6376">
        <f>COUNTIF(BH$11:BH$1147,BH1152)</f>
        <v>0</v>
      </c>
      <c r="BI1153" s="6376">
        <v>30</v>
      </c>
      <c r="BJ1153" s="6376">
        <f>COUNTIF(BJ$11:BJ$1147,BJ1152)</f>
        <v>0</v>
      </c>
      <c r="BK1153" s="653">
        <v>6</v>
      </c>
      <c r="BL1153" s="6387">
        <f>COUNTIF(BL$11:BL$1147,BL1152)</f>
        <v>5</v>
      </c>
      <c r="BM1153" s="653">
        <v>6</v>
      </c>
      <c r="BN1153" s="6387">
        <f>COUNTIF(BN$11:BN$1147,BN1152)</f>
        <v>5</v>
      </c>
      <c r="BO1153" s="6376">
        <v>5</v>
      </c>
      <c r="BP1153" s="6376">
        <f>COUNTIF(BP$11:BP$1147,BP1152)</f>
        <v>0</v>
      </c>
      <c r="BQ1153" s="6376">
        <v>5</v>
      </c>
      <c r="BR1153" s="6376">
        <f>COUNTIF(BR$11:BR$1147,BR1152)</f>
        <v>0</v>
      </c>
      <c r="BS1153" s="6376">
        <v>10</v>
      </c>
      <c r="BT1153" s="6376">
        <f>COUNTIF(BT$11:BT$1147,BT1152)</f>
        <v>0</v>
      </c>
      <c r="BU1153" s="6376">
        <v>10</v>
      </c>
      <c r="BV1153" s="6376">
        <f>COUNTIF(BV$11:BV$1147,BV1152)</f>
        <v>0</v>
      </c>
      <c r="BW1153" s="6376">
        <v>10</v>
      </c>
      <c r="BX1153" s="6376">
        <f>COUNTIF(BX$11:BX$1147,BX1152)</f>
        <v>0</v>
      </c>
      <c r="BY1153" s="6376">
        <v>10</v>
      </c>
      <c r="BZ1153" s="6376">
        <f>COUNTIF(BZ$11:BZ$1147,BZ1152)</f>
        <v>0</v>
      </c>
      <c r="CA1153" s="6376">
        <v>10</v>
      </c>
      <c r="CB1153" s="6376">
        <f>COUNTIF(CB$11:CB$1147,CB1152)</f>
        <v>0</v>
      </c>
      <c r="CC1153" s="6376">
        <v>10</v>
      </c>
      <c r="CD1153" s="6376">
        <f>COUNTIF(CD$11:CD$1147,CD1152)</f>
        <v>0</v>
      </c>
      <c r="CE1153" s="6376">
        <v>16</v>
      </c>
      <c r="CF1153" s="6376">
        <f>COUNTIF(CF$11:CF$1147,CF1152)</f>
        <v>0</v>
      </c>
      <c r="CG1153" s="6376">
        <v>3</v>
      </c>
      <c r="CH1153" s="6376">
        <f>COUNTIF(CH$11:CH$1147,CH1152)</f>
        <v>0</v>
      </c>
      <c r="CI1153" s="6376">
        <v>16</v>
      </c>
      <c r="CJ1153" s="6376">
        <f>COUNTIF(CJ$11:CJ$1147,CJ1152)</f>
        <v>0</v>
      </c>
      <c r="CK1153" s="6376">
        <v>6</v>
      </c>
      <c r="CL1153" s="6376">
        <f>COUNTIFS(CL$11:CL$1147,CL1152)+COUNTIFS(CV$11:CV$1147,CL1152)</f>
        <v>0</v>
      </c>
      <c r="CM1153" s="6376">
        <v>10</v>
      </c>
      <c r="CN1153" s="6376">
        <f>COUNTIF(CN$11:CN$1147,CN1152)</f>
        <v>0</v>
      </c>
      <c r="CO1153" s="6376">
        <v>6</v>
      </c>
      <c r="CP1153" s="6376">
        <f>COUNTIF(CP$11:CP$1147,CP1152)</f>
        <v>0</v>
      </c>
      <c r="CQ1153" s="653">
        <v>6</v>
      </c>
      <c r="CR1153" s="6387">
        <f>COUNTIF(CR$11:CR$1147,CR1152)</f>
        <v>0</v>
      </c>
      <c r="CS1153" s="6376">
        <v>16</v>
      </c>
      <c r="CT1153" s="6376">
        <f>COUNTIF(CT$11:CT$1147,CT1152)</f>
        <v>0</v>
      </c>
      <c r="CU1153" s="8171"/>
      <c r="CV1153" s="8171"/>
      <c r="CW1153" s="6376">
        <v>10</v>
      </c>
      <c r="CX1153" s="6376">
        <f>COUNTIF(CX$11:CX$1147,CX1152)</f>
        <v>0</v>
      </c>
      <c r="CY1153" s="653">
        <v>5</v>
      </c>
      <c r="CZ1153" s="6387">
        <f>COUNTIF(CZ$11:CZ$1147,CZ1152)</f>
        <v>0</v>
      </c>
      <c r="DA1153" s="653"/>
      <c r="DB1153" s="6387">
        <f>COUNTIF(DB$11:DB$1147,DB1152)</f>
        <v>0</v>
      </c>
      <c r="DC1153" s="6374"/>
      <c r="DD1153" s="6388">
        <f>COUNTIF(DD$11:DD$1147,DD1152)</f>
        <v>0</v>
      </c>
      <c r="DE1153" s="165"/>
      <c r="DF1153" s="165"/>
      <c r="DG1153" s="165"/>
      <c r="DH1153" s="165"/>
      <c r="DI1153" s="6382">
        <v>11</v>
      </c>
      <c r="DJ1153" s="6382">
        <f>COUNTIF(DJ$11:DJ$1147,DJ1152)</f>
        <v>0</v>
      </c>
      <c r="DK1153" s="6382">
        <v>5</v>
      </c>
      <c r="DL1153" s="6382">
        <f>COUNTIF(DL$11:DL$1147,DL1152)</f>
        <v>0</v>
      </c>
      <c r="DM1153" s="653">
        <v>5</v>
      </c>
      <c r="DN1153" s="6387">
        <f>COUNTIF(DN$11:DN$1147,DN1152)</f>
        <v>5</v>
      </c>
      <c r="DO1153" s="653">
        <v>10</v>
      </c>
      <c r="DP1153" s="6387">
        <f>COUNTIF(DP$11:DP$1147,DP1152)</f>
        <v>0</v>
      </c>
      <c r="DQ1153" s="653">
        <v>10</v>
      </c>
      <c r="DR1153" s="6387">
        <f>COUNTIF(DR$11:DR$1147,DR1152)</f>
        <v>0</v>
      </c>
      <c r="DS1153" s="653">
        <v>5</v>
      </c>
      <c r="DT1153" s="6387">
        <f>COUNTIF(DT$11:DT$1147,DT1152)</f>
        <v>0</v>
      </c>
      <c r="DU1153" s="653">
        <v>5</v>
      </c>
      <c r="DV1153" s="6403">
        <f>COUNTIF(DV$11:DV$1147,DV1152)</f>
        <v>0</v>
      </c>
      <c r="DW1153" s="6404">
        <v>15</v>
      </c>
      <c r="DX1153" s="6405">
        <f>COUNTIF(DX$11:DX$1147,DX1152)</f>
        <v>0</v>
      </c>
      <c r="DY1153" s="6406">
        <v>5</v>
      </c>
      <c r="DZ1153" s="6387">
        <f>COUNTIF(DZ$11:DZ$1147,DZ1152)</f>
        <v>0</v>
      </c>
      <c r="EA1153" s="6376">
        <v>30</v>
      </c>
      <c r="EB1153" s="6376">
        <f>COUNTIF(EB$11:EB$1147,EB1152)</f>
        <v>0</v>
      </c>
      <c r="EC1153" s="6376">
        <v>9</v>
      </c>
      <c r="ED1153" s="6376">
        <f>COUNTIF(ED$11:ED$1147,ED1152)</f>
        <v>0</v>
      </c>
      <c r="EE1153" s="6376">
        <v>40</v>
      </c>
      <c r="EF1153" s="6383">
        <f>COUNTIF(EF$11:EF$1147,EF1152)</f>
        <v>0</v>
      </c>
      <c r="EG1153" s="6389">
        <v>25</v>
      </c>
      <c r="EH1153" s="6405">
        <f>COUNTIF(EH$11:EH$1147,EH1152)</f>
        <v>0</v>
      </c>
      <c r="EI1153" s="6404">
        <v>25</v>
      </c>
      <c r="EJ1153" s="6405">
        <f>COUNTIF(EJ$11:EJ$1147,EJ1152)</f>
        <v>0</v>
      </c>
      <c r="EK1153" s="6407">
        <v>8</v>
      </c>
      <c r="EL1153" s="6390">
        <f>COUNTIF(EL$11:EL$1147,EL1152)</f>
        <v>0</v>
      </c>
      <c r="EM1153" s="6391">
        <v>10</v>
      </c>
      <c r="EN1153" s="6376">
        <f>COUNTIF(EN$11:EN$1147,EN1152)</f>
        <v>0</v>
      </c>
      <c r="EO1153" s="653"/>
      <c r="EP1153" s="6387">
        <f>COUNTIF(EP$11:EP$1147,EP1152)</f>
        <v>0</v>
      </c>
      <c r="ET1153" s="653">
        <v>15</v>
      </c>
      <c r="EU1153" s="6387">
        <f>COUNTIF(EU$11:EU$1147,EU1152)</f>
        <v>15</v>
      </c>
      <c r="EV1153" s="653">
        <v>15</v>
      </c>
      <c r="EW1153" s="6387">
        <f>COUNTIF(EW$11:EW$1147,EW1152)</f>
        <v>15</v>
      </c>
      <c r="EX1153" s="653">
        <v>20</v>
      </c>
      <c r="EY1153" s="6387">
        <f>COUNTIF(EY$11:EY$1147,EY1152)</f>
        <v>0</v>
      </c>
      <c r="EZ1153" s="653">
        <v>10</v>
      </c>
      <c r="FA1153" s="6387">
        <f>COUNTIF(FA$11:FA$1147,FA1152)</f>
        <v>10</v>
      </c>
      <c r="FB1153" s="653">
        <v>20</v>
      </c>
      <c r="FC1153" s="6387">
        <f>COUNTIF(FC$11:FC$1147,FC1152)</f>
        <v>20</v>
      </c>
      <c r="FD1153" s="653">
        <v>20</v>
      </c>
      <c r="FE1153" s="6387">
        <f>COUNTIF(FE$11:FE$1147,FE1152)</f>
        <v>20</v>
      </c>
      <c r="FF1153" s="653"/>
      <c r="FG1153" s="6387">
        <f>COUNTIF(FG$11:FG$1147,FG1152)</f>
        <v>0</v>
      </c>
      <c r="FH1153" s="653">
        <v>10</v>
      </c>
      <c r="FI1153" s="6387">
        <f>COUNTIF(FI$11:FI$1147,FI1152)</f>
        <v>10</v>
      </c>
      <c r="FJ1153" s="653">
        <v>15</v>
      </c>
      <c r="FK1153" s="6387">
        <f>COUNTIF(FK$11:FK$1147,FK1152)</f>
        <v>15</v>
      </c>
      <c r="FL1153" s="653"/>
      <c r="FM1153" s="6387">
        <f>COUNTIF(FM$11:FM$1147,FM1152)</f>
        <v>0</v>
      </c>
      <c r="FN1153" s="653"/>
      <c r="FO1153" s="6387">
        <f>COUNTIF(FO$11:FO$1147,FO1152)</f>
        <v>0</v>
      </c>
      <c r="FP1153" s="1044"/>
      <c r="FQ1153" s="6387">
        <f>COUNTIF(FQ$11:FQ$1147,FQ1152)</f>
        <v>0</v>
      </c>
      <c r="FS1153" s="1044"/>
      <c r="FT1153" s="6387">
        <f>COUNTIF(FT$11:FT$1147,FT1152)</f>
        <v>0</v>
      </c>
    </row>
    <row r="1154" spans="1:176" ht="18.600000000000001" customHeight="1" thickBot="1">
      <c r="A1154" s="6372"/>
      <c r="B1154" s="165"/>
      <c r="C1154" s="165"/>
      <c r="D1154" s="191"/>
      <c r="E1154" s="6373"/>
      <c r="U1154" s="699"/>
      <c r="AT1154" s="653" t="s">
        <v>755</v>
      </c>
      <c r="AU1154" s="6392"/>
      <c r="AV1154" s="6392"/>
      <c r="AW1154" s="8176">
        <f>AW1153-AX1153</f>
        <v>39</v>
      </c>
      <c r="AX1154" s="8144"/>
      <c r="AY1154" s="8054">
        <f>AY1153-AZ1153</f>
        <v>30</v>
      </c>
      <c r="AZ1154" s="8054"/>
      <c r="BA1154" s="8176">
        <f>BA1153-BB1153</f>
        <v>30</v>
      </c>
      <c r="BB1154" s="8144"/>
      <c r="BC1154" s="8176">
        <f>BC1153-BD1153</f>
        <v>30</v>
      </c>
      <c r="BD1154" s="8144"/>
      <c r="BE1154" s="8176">
        <f>BE1153-BF1153</f>
        <v>30</v>
      </c>
      <c r="BF1154" s="8144"/>
      <c r="BG1154" s="8176">
        <f>BG1153-BH1153</f>
        <v>30</v>
      </c>
      <c r="BH1154" s="8144"/>
      <c r="BI1154" s="8054">
        <f>BI1153-BJ1153</f>
        <v>30</v>
      </c>
      <c r="BJ1154" s="8054"/>
      <c r="BK1154" s="8041">
        <f>BK1153-BL1153</f>
        <v>1</v>
      </c>
      <c r="BL1154" s="8041"/>
      <c r="BM1154" s="8041">
        <f>BM1153-BN1153</f>
        <v>1</v>
      </c>
      <c r="BN1154" s="8041"/>
      <c r="BO1154" s="8054">
        <f>BO1153-BP1153</f>
        <v>5</v>
      </c>
      <c r="BP1154" s="8054"/>
      <c r="BQ1154" s="8054">
        <f>BQ1153-BR1153</f>
        <v>5</v>
      </c>
      <c r="BR1154" s="8054"/>
      <c r="BS1154" s="8054">
        <f>BS1153-BT1153</f>
        <v>10</v>
      </c>
      <c r="BT1154" s="8054"/>
      <c r="BU1154" s="8054">
        <f>BU1153-BV1153</f>
        <v>10</v>
      </c>
      <c r="BV1154" s="8054"/>
      <c r="BW1154" s="8054">
        <f>BW1153-BX1153</f>
        <v>10</v>
      </c>
      <c r="BX1154" s="8054"/>
      <c r="BY1154" s="8054">
        <f>BY1153-BZ1153</f>
        <v>10</v>
      </c>
      <c r="BZ1154" s="8054"/>
      <c r="CA1154" s="8054">
        <f>CA1153-CB1153</f>
        <v>10</v>
      </c>
      <c r="CB1154" s="8054"/>
      <c r="CC1154" s="8054">
        <f>CC1153-CD1153</f>
        <v>10</v>
      </c>
      <c r="CD1154" s="8054"/>
      <c r="CE1154" s="8054">
        <f>CE1153-CF1153</f>
        <v>16</v>
      </c>
      <c r="CF1154" s="8054"/>
      <c r="CG1154" s="8054">
        <f>CG1153-CH1153</f>
        <v>3</v>
      </c>
      <c r="CH1154" s="8054"/>
      <c r="CI1154" s="8054">
        <f>CI1153-CJ1153</f>
        <v>16</v>
      </c>
      <c r="CJ1154" s="8054"/>
      <c r="CK1154" s="8054">
        <f>CK1153-CL1153</f>
        <v>6</v>
      </c>
      <c r="CL1154" s="8054"/>
      <c r="CM1154" s="8054">
        <f>CM1153-CN1153</f>
        <v>10</v>
      </c>
      <c r="CN1154" s="8054"/>
      <c r="CO1154" s="8054">
        <f>CO1153-CP1153</f>
        <v>6</v>
      </c>
      <c r="CP1154" s="8054"/>
      <c r="CQ1154" s="8041">
        <f>CQ1153-CR1153</f>
        <v>6</v>
      </c>
      <c r="CR1154" s="8041"/>
      <c r="CS1154" s="8143">
        <f>CS1153-CT1153</f>
        <v>16</v>
      </c>
      <c r="CT1154" s="8144"/>
      <c r="CU1154" s="8171"/>
      <c r="CV1154" s="8171"/>
      <c r="CW1154" s="8143">
        <f>CW1153-CX1153</f>
        <v>10</v>
      </c>
      <c r="CX1154" s="8144"/>
      <c r="CY1154" s="8041">
        <f>CY1153-CZ1153</f>
        <v>5</v>
      </c>
      <c r="CZ1154" s="8041"/>
      <c r="DA1154" s="8041">
        <f>DA1153-DB1153</f>
        <v>0</v>
      </c>
      <c r="DB1154" s="8041"/>
      <c r="DC1154" s="8052">
        <f>DC1153-DD1153</f>
        <v>0</v>
      </c>
      <c r="DD1154" s="8052"/>
      <c r="DE1154" s="8108"/>
      <c r="DF1154" s="8108"/>
      <c r="DG1154" s="8108"/>
      <c r="DH1154" s="8108"/>
      <c r="DI1154" s="8060">
        <f>DI1153-DJ1153</f>
        <v>11</v>
      </c>
      <c r="DJ1154" s="8060"/>
      <c r="DK1154" s="8060">
        <f>DK1153-DL1153</f>
        <v>5</v>
      </c>
      <c r="DL1154" s="8060"/>
      <c r="DM1154" s="8041">
        <f>DM1153-DN1153</f>
        <v>0</v>
      </c>
      <c r="DN1154" s="8041"/>
      <c r="DO1154" s="8041">
        <f>DO1153-DP1153</f>
        <v>10</v>
      </c>
      <c r="DP1154" s="8041"/>
      <c r="DQ1154" s="8041">
        <f>DQ1153-DR1153</f>
        <v>10</v>
      </c>
      <c r="DR1154" s="8041"/>
      <c r="DS1154" s="8041">
        <f>DS1153-DT1153</f>
        <v>5</v>
      </c>
      <c r="DT1154" s="8041"/>
      <c r="DU1154" s="8041">
        <f>DU1153-DV1153</f>
        <v>5</v>
      </c>
      <c r="DV1154" s="8242"/>
      <c r="DW1154" s="8248">
        <f>DW1153-DX1153</f>
        <v>15</v>
      </c>
      <c r="DX1154" s="8249"/>
      <c r="DY1154" s="8093">
        <f>DY1153-DZ1153</f>
        <v>5</v>
      </c>
      <c r="DZ1154" s="8094"/>
      <c r="EA1154" s="8054">
        <f>EA1153-EB1153</f>
        <v>30</v>
      </c>
      <c r="EB1154" s="8054"/>
      <c r="EC1154" s="8054">
        <f>EC1153-ED1153</f>
        <v>9</v>
      </c>
      <c r="ED1154" s="8054"/>
      <c r="EE1154" s="8054">
        <f>EE1153-EF1153</f>
        <v>40</v>
      </c>
      <c r="EF1154" s="8095"/>
      <c r="EG1154" s="8055">
        <f>EG1153-EH1153</f>
        <v>25</v>
      </c>
      <c r="EH1154" s="8056"/>
      <c r="EI1154" s="8057">
        <f>EI1153-EJ1153</f>
        <v>25</v>
      </c>
      <c r="EJ1154" s="8056"/>
      <c r="EK1154" s="8058">
        <f>EK1153-EL1153</f>
        <v>8</v>
      </c>
      <c r="EL1154" s="8059"/>
      <c r="EM1154" s="8053">
        <f>EM1153-EN1153</f>
        <v>10</v>
      </c>
      <c r="EN1154" s="8054"/>
      <c r="EO1154" s="8041">
        <f>EO1153-EP1153</f>
        <v>0</v>
      </c>
      <c r="EP1154" s="8041"/>
      <c r="ET1154" s="8041">
        <f>ET1153-EU1153</f>
        <v>0</v>
      </c>
      <c r="EU1154" s="8041"/>
      <c r="EV1154" s="8041">
        <f>EV1153-EW1153</f>
        <v>0</v>
      </c>
      <c r="EW1154" s="8041"/>
      <c r="EX1154" s="8041">
        <f>EX1153-EY1153</f>
        <v>20</v>
      </c>
      <c r="EY1154" s="8041"/>
      <c r="EZ1154" s="8041">
        <f>EZ1153-FA1153</f>
        <v>0</v>
      </c>
      <c r="FA1154" s="8041"/>
      <c r="FB1154" s="8041">
        <f>FB1153-FC1153</f>
        <v>0</v>
      </c>
      <c r="FC1154" s="8041"/>
      <c r="FD1154" s="8041">
        <f>FD1153-FE1153</f>
        <v>0</v>
      </c>
      <c r="FE1154" s="8041"/>
      <c r="FF1154" s="8041">
        <f>FF1153-FG1153</f>
        <v>0</v>
      </c>
      <c r="FG1154" s="8041"/>
      <c r="FH1154" s="8041">
        <f>FH1153-FI1153</f>
        <v>0</v>
      </c>
      <c r="FI1154" s="8041"/>
      <c r="FJ1154" s="8041">
        <f>FJ1153-FK1153</f>
        <v>0</v>
      </c>
      <c r="FK1154" s="8041"/>
      <c r="FL1154" s="8041">
        <f>FL1153-FM1153</f>
        <v>0</v>
      </c>
      <c r="FM1154" s="8041"/>
      <c r="FN1154" s="8041">
        <f>FN1153-FO1153</f>
        <v>0</v>
      </c>
      <c r="FO1154" s="8041"/>
      <c r="FP1154" s="8041">
        <f>FP1153-FQ1153</f>
        <v>0</v>
      </c>
      <c r="FQ1154" s="8041"/>
      <c r="FS1154" s="8041">
        <f>FS1153-FT1153</f>
        <v>0</v>
      </c>
      <c r="FT1154" s="8041"/>
    </row>
    <row r="1155" spans="1:176" ht="18.600000000000001" customHeight="1" thickTop="1">
      <c r="A1155" s="6372"/>
      <c r="B1155" s="165"/>
      <c r="C1155" s="165"/>
      <c r="D1155" s="191"/>
      <c r="E1155" s="6373"/>
      <c r="U1155" s="6349"/>
      <c r="AW1155" s="6393"/>
      <c r="AX1155" s="6393"/>
      <c r="AY1155" s="6393"/>
      <c r="AZ1155" s="6393"/>
      <c r="BA1155" s="6393"/>
      <c r="BB1155" s="6393"/>
      <c r="BC1155" s="6393"/>
      <c r="BD1155" s="6393"/>
      <c r="BE1155" s="6393"/>
      <c r="BF1155" s="6393"/>
      <c r="BG1155" s="6393"/>
      <c r="BH1155" s="6393"/>
      <c r="BI1155" s="6393"/>
      <c r="BJ1155" s="6393"/>
      <c r="BO1155" s="6393"/>
      <c r="BP1155" s="6393"/>
      <c r="BQ1155" s="6393"/>
      <c r="BR1155" s="6408">
        <v>3</v>
      </c>
      <c r="BS1155" s="6393"/>
      <c r="BT1155" s="6393"/>
      <c r="BU1155" s="6393"/>
      <c r="BV1155" s="6393"/>
      <c r="BW1155" s="6393"/>
      <c r="BX1155" s="6393"/>
      <c r="BY1155" s="6393"/>
      <c r="BZ1155" s="6393"/>
      <c r="CA1155" s="6393"/>
      <c r="CB1155" s="6393"/>
      <c r="CC1155" s="6393"/>
      <c r="CD1155" s="6393"/>
      <c r="CE1155" s="6393"/>
      <c r="CF1155" s="6393"/>
      <c r="CG1155" s="6393"/>
      <c r="CH1155" s="6393"/>
      <c r="CI1155" s="6393"/>
      <c r="CJ1155" s="6393"/>
      <c r="CK1155" s="6393"/>
      <c r="CL1155" s="6393"/>
      <c r="CM1155" s="6393"/>
      <c r="CN1155" s="6393"/>
      <c r="CO1155" s="6393"/>
      <c r="CP1155" s="6393"/>
      <c r="CS1155" s="6393"/>
      <c r="CT1155" s="6393"/>
      <c r="CU1155" s="8171"/>
      <c r="CV1155" s="8171"/>
      <c r="CW1155" s="6393"/>
      <c r="CX1155" s="6393"/>
      <c r="DI1155" s="6393"/>
      <c r="DJ1155" s="6393"/>
      <c r="DK1155" s="6393"/>
      <c r="DL1155" s="6393"/>
      <c r="DW1155" s="6409"/>
      <c r="DY1155" s="8087" t="s">
        <v>760</v>
      </c>
      <c r="DZ1155" s="8088"/>
      <c r="EA1155" s="6393"/>
      <c r="EB1155" s="6393"/>
      <c r="EC1155" s="6393"/>
      <c r="ED1155" s="6393"/>
      <c r="EE1155" s="6393"/>
      <c r="EF1155" s="6393"/>
      <c r="EG1155" s="8266" t="s">
        <v>761</v>
      </c>
      <c r="EH1155" s="8267"/>
      <c r="EI1155" s="8267"/>
      <c r="EJ1155" s="8268"/>
      <c r="EL1155" s="6396"/>
      <c r="EM1155" s="6393"/>
      <c r="EN1155" s="6393"/>
      <c r="EX1155" s="7544" t="s">
        <v>2257</v>
      </c>
      <c r="FN1155" s="99"/>
    </row>
    <row r="1156" spans="1:176" ht="18.600000000000001" customHeight="1">
      <c r="A1156" s="6372"/>
      <c r="B1156" s="165"/>
      <c r="C1156" s="165"/>
      <c r="D1156" s="191"/>
      <c r="E1156" s="6373"/>
      <c r="U1156" s="6349"/>
      <c r="AT1156" s="653" t="s">
        <v>752</v>
      </c>
      <c r="AU1156" s="6374"/>
      <c r="AV1156" s="6374"/>
      <c r="AW1156" s="6375">
        <v>45147</v>
      </c>
      <c r="AX1156" s="6376">
        <v>3963493</v>
      </c>
      <c r="AY1156" s="6375">
        <v>45189</v>
      </c>
      <c r="AZ1156" s="6376">
        <v>3963531</v>
      </c>
      <c r="BA1156" s="6375">
        <v>45189</v>
      </c>
      <c r="BB1156" s="6376">
        <v>3963532</v>
      </c>
      <c r="BC1156" s="6375">
        <v>45189</v>
      </c>
      <c r="BD1156" s="6376">
        <v>3963533</v>
      </c>
      <c r="BE1156" s="6375">
        <v>45189</v>
      </c>
      <c r="BF1156" s="6376">
        <v>3963534</v>
      </c>
      <c r="BG1156" s="6375">
        <v>45189</v>
      </c>
      <c r="BH1156" s="6376">
        <v>3963535</v>
      </c>
      <c r="BI1156" s="6375">
        <v>45189</v>
      </c>
      <c r="BJ1156" s="6376">
        <v>3963536</v>
      </c>
      <c r="BK1156" s="6377">
        <v>45700</v>
      </c>
      <c r="BL1156" s="6378">
        <v>4163079</v>
      </c>
      <c r="BM1156" s="6377">
        <v>45700</v>
      </c>
      <c r="BN1156" s="6378">
        <v>4163080</v>
      </c>
      <c r="BO1156" s="6375">
        <v>45553</v>
      </c>
      <c r="BP1156" s="6376">
        <v>4063432</v>
      </c>
      <c r="BQ1156" s="6375">
        <v>45209</v>
      </c>
      <c r="BR1156" s="6376">
        <v>3963585</v>
      </c>
      <c r="BS1156" s="6375">
        <v>45200</v>
      </c>
      <c r="BT1156" s="6376">
        <v>3963550</v>
      </c>
      <c r="BU1156" s="6375">
        <v>45200</v>
      </c>
      <c r="BV1156" s="6376">
        <v>3963551</v>
      </c>
      <c r="BW1156" s="6375">
        <v>45200</v>
      </c>
      <c r="BX1156" s="6376">
        <v>3963552</v>
      </c>
      <c r="BY1156" s="6375">
        <v>45200</v>
      </c>
      <c r="BZ1156" s="6376">
        <v>3963553</v>
      </c>
      <c r="CA1156" s="6375">
        <v>45200</v>
      </c>
      <c r="CB1156" s="6376">
        <v>3963554</v>
      </c>
      <c r="CC1156" s="6375">
        <v>45200</v>
      </c>
      <c r="CD1156" s="6376">
        <v>3963555</v>
      </c>
      <c r="CE1156" s="6375">
        <v>45100</v>
      </c>
      <c r="CF1156" s="6376">
        <v>3963323</v>
      </c>
      <c r="CG1156" s="6375">
        <v>45337</v>
      </c>
      <c r="CH1156" s="6376">
        <v>4063114</v>
      </c>
      <c r="CI1156" s="6375">
        <v>45163</v>
      </c>
      <c r="CJ1156" s="6376">
        <v>3963351</v>
      </c>
      <c r="CK1156" s="6375">
        <v>45065</v>
      </c>
      <c r="CL1156" s="6376">
        <v>3963320</v>
      </c>
      <c r="CM1156" s="6375">
        <v>45065</v>
      </c>
      <c r="CN1156" s="6376">
        <v>3963321</v>
      </c>
      <c r="CO1156" s="6377">
        <v>45307</v>
      </c>
      <c r="CP1156" s="6378">
        <v>4063048</v>
      </c>
      <c r="CQ1156" s="6377">
        <v>45307</v>
      </c>
      <c r="CR1156" s="6378">
        <v>4063049</v>
      </c>
      <c r="CS1156" s="6375">
        <v>45128</v>
      </c>
      <c r="CT1156" s="6376">
        <v>3963341</v>
      </c>
      <c r="CU1156" s="8171"/>
      <c r="CV1156" s="8171"/>
      <c r="CW1156" s="6375">
        <v>45100</v>
      </c>
      <c r="CX1156" s="6376">
        <v>3963333</v>
      </c>
      <c r="CY1156" s="6377">
        <v>45337</v>
      </c>
      <c r="CZ1156" s="6378">
        <v>4063122</v>
      </c>
      <c r="DA1156" s="6377"/>
      <c r="DB1156" s="6378"/>
      <c r="DC1156" s="6379"/>
      <c r="DD1156" s="6380"/>
      <c r="DE1156" s="162"/>
      <c r="DF1156" s="165"/>
      <c r="DG1156" s="162"/>
      <c r="DH1156" s="165"/>
      <c r="DI1156" s="6381">
        <v>45637</v>
      </c>
      <c r="DJ1156" s="6382">
        <v>4163063</v>
      </c>
      <c r="DK1156" s="6381">
        <v>45496</v>
      </c>
      <c r="DL1156" s="6382">
        <v>4063313</v>
      </c>
      <c r="DM1156" s="6377">
        <v>45496</v>
      </c>
      <c r="DN1156" s="6378">
        <v>4063314</v>
      </c>
      <c r="DO1156" s="6377">
        <v>45581</v>
      </c>
      <c r="DP1156" s="6378">
        <v>4063464</v>
      </c>
      <c r="DQ1156" s="6377">
        <v>45581</v>
      </c>
      <c r="DR1156" s="6378">
        <v>4063465</v>
      </c>
      <c r="DS1156" s="6377">
        <v>45581</v>
      </c>
      <c r="DT1156" s="6378">
        <v>4063466</v>
      </c>
      <c r="DU1156" s="6377">
        <v>45581</v>
      </c>
      <c r="DV1156" s="6397">
        <v>4063467</v>
      </c>
      <c r="DW1156" s="6410">
        <v>45356</v>
      </c>
      <c r="DX1156" s="6397">
        <v>4063160</v>
      </c>
      <c r="DY1156" s="6410">
        <v>45366</v>
      </c>
      <c r="DZ1156" s="6411">
        <v>4063162</v>
      </c>
      <c r="EA1156" s="6412">
        <v>45337</v>
      </c>
      <c r="EB1156" s="6376">
        <v>4063129</v>
      </c>
      <c r="EC1156" s="6375">
        <v>45356</v>
      </c>
      <c r="ED1156" s="6376">
        <v>4063166</v>
      </c>
      <c r="EE1156" s="6375">
        <v>45520</v>
      </c>
      <c r="EF1156" s="6376">
        <v>4063332</v>
      </c>
      <c r="EG1156" s="6395"/>
      <c r="EJ1156" s="6413"/>
      <c r="EK1156" s="6379">
        <v>45356</v>
      </c>
      <c r="EL1156" s="6385">
        <v>4063167</v>
      </c>
      <c r="EM1156" s="6386">
        <v>45337</v>
      </c>
      <c r="EN1156" s="6376">
        <v>4063132</v>
      </c>
      <c r="EO1156" s="6377"/>
      <c r="EP1156" s="6378"/>
      <c r="ET1156" s="6377">
        <v>45772</v>
      </c>
      <c r="EU1156" s="6378">
        <v>4163143</v>
      </c>
      <c r="EV1156" s="6377">
        <v>45772</v>
      </c>
      <c r="EW1156" s="6378">
        <v>4163143</v>
      </c>
      <c r="EX1156" s="6377"/>
      <c r="EY1156" s="6378"/>
      <c r="EZ1156" s="6377">
        <v>45805</v>
      </c>
      <c r="FA1156" s="6378">
        <v>4163184</v>
      </c>
      <c r="FB1156" s="6377">
        <v>45805</v>
      </c>
      <c r="FC1156" s="6378">
        <v>4163185</v>
      </c>
      <c r="FD1156" s="6377">
        <v>45805</v>
      </c>
      <c r="FE1156" s="6378">
        <v>4163186</v>
      </c>
      <c r="FF1156" s="6377"/>
      <c r="FG1156" s="6378"/>
      <c r="FH1156" s="6377">
        <v>45840</v>
      </c>
      <c r="FI1156" s="6378">
        <v>4163264</v>
      </c>
      <c r="FJ1156" s="6377">
        <v>45772</v>
      </c>
      <c r="FK1156" s="6378">
        <v>4163146</v>
      </c>
      <c r="FL1156" s="6377"/>
      <c r="FM1156" s="6378"/>
      <c r="FN1156" s="6378"/>
      <c r="FO1156" s="6378"/>
      <c r="FP1156" s="6377"/>
      <c r="FQ1156" s="6378"/>
      <c r="FS1156" s="6377"/>
      <c r="FT1156" s="6378"/>
    </row>
    <row r="1157" spans="1:176" ht="18.600000000000001" customHeight="1">
      <c r="A1157" s="6372"/>
      <c r="B1157" s="165"/>
      <c r="C1157" s="165"/>
      <c r="D1157" s="191"/>
      <c r="E1157" s="6373"/>
      <c r="AT1157" s="653" t="s">
        <v>754</v>
      </c>
      <c r="AU1157" s="6374"/>
      <c r="AV1157" s="6374"/>
      <c r="AW1157" s="6376">
        <v>30</v>
      </c>
      <c r="AX1157" s="6376">
        <f>COUNTIF(AX$11:AX$1147,AX1156)</f>
        <v>0</v>
      </c>
      <c r="AY1157" s="6376">
        <v>30</v>
      </c>
      <c r="AZ1157" s="6376">
        <f>COUNTIF(AZ$11:AZ$1147,AZ1156)</f>
        <v>0</v>
      </c>
      <c r="BA1157" s="6376">
        <v>30</v>
      </c>
      <c r="BB1157" s="6376">
        <f>COUNTIF(BB$11:BB$1147,BB1156)</f>
        <v>0</v>
      </c>
      <c r="BC1157" s="6376">
        <v>30</v>
      </c>
      <c r="BD1157" s="6376">
        <f>COUNTIF(BD$11:BD$1147,BD1156)</f>
        <v>0</v>
      </c>
      <c r="BE1157" s="6376">
        <v>30</v>
      </c>
      <c r="BF1157" s="6376">
        <f>COUNTIF(BF$11:BF$1147,BF1156)</f>
        <v>0</v>
      </c>
      <c r="BG1157" s="6376">
        <v>30</v>
      </c>
      <c r="BH1157" s="6376">
        <f>COUNTIF(BH$11:BH$1147,BH1156)</f>
        <v>0</v>
      </c>
      <c r="BI1157" s="6376">
        <v>30</v>
      </c>
      <c r="BJ1157" s="6376">
        <f>COUNTIF(BJ$11:BJ$1147,BJ1156)</f>
        <v>0</v>
      </c>
      <c r="BK1157" s="653">
        <v>5</v>
      </c>
      <c r="BL1157" s="6387">
        <f>COUNTIF(BL$11:BL$1147,BL1156)</f>
        <v>5</v>
      </c>
      <c r="BM1157" s="653">
        <v>5</v>
      </c>
      <c r="BN1157" s="6387">
        <f>COUNTIF(BN$11:BN$1147,BN1156)</f>
        <v>5</v>
      </c>
      <c r="BO1157" s="6376">
        <v>5</v>
      </c>
      <c r="BP1157" s="6376">
        <f>COUNTIF(BP$11:BP$1147,BP1156)</f>
        <v>0</v>
      </c>
      <c r="BQ1157" s="6376">
        <v>10</v>
      </c>
      <c r="BR1157" s="6376">
        <f>COUNTIF(BR$11:BR$1147,BR1156)</f>
        <v>0</v>
      </c>
      <c r="BS1157" s="6376">
        <v>6</v>
      </c>
      <c r="BT1157" s="6376">
        <f>COUNTIF(BT$11:BT$1147,BT1156)</f>
        <v>0</v>
      </c>
      <c r="BU1157" s="6376">
        <v>6</v>
      </c>
      <c r="BV1157" s="6376">
        <f>COUNTIF(BV$11:BV$1147,BV1156)</f>
        <v>0</v>
      </c>
      <c r="BW1157" s="6376">
        <v>6</v>
      </c>
      <c r="BX1157" s="6376">
        <f>COUNTIF(BX$11:BX$1147,BX1156)</f>
        <v>0</v>
      </c>
      <c r="BY1157" s="6376">
        <v>6</v>
      </c>
      <c r="BZ1157" s="6376">
        <f>COUNTIF(BZ$11:BZ$1147,BZ1156)</f>
        <v>0</v>
      </c>
      <c r="CA1157" s="6376">
        <v>6</v>
      </c>
      <c r="CB1157" s="6376">
        <f>COUNTIF(CB$11:CB$1147,CB1156)</f>
        <v>0</v>
      </c>
      <c r="CC1157" s="6376">
        <v>6</v>
      </c>
      <c r="CD1157" s="6376">
        <f>COUNTIF(CD$11:CD$1147,CD1156)</f>
        <v>0</v>
      </c>
      <c r="CE1157" s="6376">
        <v>16</v>
      </c>
      <c r="CF1157" s="6376">
        <f>COUNTIF(CF$11:CF$1147,CF1156)</f>
        <v>0</v>
      </c>
      <c r="CG1157" s="6376">
        <v>2</v>
      </c>
      <c r="CH1157" s="6376">
        <f>COUNTIF(CH$11:CH$1147,CH1156)</f>
        <v>0</v>
      </c>
      <c r="CI1157" s="6376">
        <v>16</v>
      </c>
      <c r="CJ1157" s="6376">
        <f>COUNTIF(CJ$11:CJ$1147,CJ1156)</f>
        <v>0</v>
      </c>
      <c r="CK1157" s="6376">
        <v>6</v>
      </c>
      <c r="CL1157" s="6376">
        <f>COUNTIFS(CL$11:CL$1147,CL1156)+COUNTIFS(CV$11:CV$1147,CL1156)</f>
        <v>0</v>
      </c>
      <c r="CM1157" s="6376">
        <v>10</v>
      </c>
      <c r="CN1157" s="6376">
        <f>COUNTIF(CN$11:CN$1147,CN1156)</f>
        <v>0</v>
      </c>
      <c r="CO1157" s="653">
        <v>1</v>
      </c>
      <c r="CP1157" s="6387">
        <f>COUNTIF(CP$11:CP$1147,CP1156)</f>
        <v>0</v>
      </c>
      <c r="CQ1157" s="653">
        <v>1</v>
      </c>
      <c r="CR1157" s="6387">
        <f>COUNTIF(CR$11:CR$1147,CR1156)</f>
        <v>0</v>
      </c>
      <c r="CS1157" s="6376">
        <v>16</v>
      </c>
      <c r="CT1157" s="6376">
        <f>COUNTIF(CT$11:CT$1147,CT1156)</f>
        <v>0</v>
      </c>
      <c r="CU1157" s="8171"/>
      <c r="CV1157" s="8171"/>
      <c r="CW1157" s="6376">
        <v>10</v>
      </c>
      <c r="CX1157" s="6376">
        <f>COUNTIF(CX$11:CX$1147,CX1156)</f>
        <v>0</v>
      </c>
      <c r="CY1157" s="653">
        <v>3</v>
      </c>
      <c r="CZ1157" s="6387">
        <f>COUNTIF(CZ$11:CZ$1147,CZ1156)</f>
        <v>0</v>
      </c>
      <c r="DA1157" s="653"/>
      <c r="DB1157" s="6387">
        <f>COUNTIF(DB$11:DB$1147,DB1156)</f>
        <v>0</v>
      </c>
      <c r="DC1157" s="6374"/>
      <c r="DD1157" s="6388">
        <f>COUNTIF(DD$11:DD$1147,DD1156)</f>
        <v>0</v>
      </c>
      <c r="DE1157" s="165"/>
      <c r="DF1157" s="165"/>
      <c r="DG1157" s="165"/>
      <c r="DH1157" s="165"/>
      <c r="DI1157" s="6382">
        <v>20</v>
      </c>
      <c r="DJ1157" s="6382">
        <f>COUNTIF(DJ$11:DJ$1147,DJ1156)</f>
        <v>11</v>
      </c>
      <c r="DK1157" s="6382">
        <v>10</v>
      </c>
      <c r="DL1157" s="6382">
        <f>COUNTIF(DL$11:DL$1147,DL1156)</f>
        <v>0</v>
      </c>
      <c r="DM1157" s="653">
        <v>5</v>
      </c>
      <c r="DN1157" s="6387">
        <f>COUNTIF(DN$11:DN$1147,DN1156)</f>
        <v>3</v>
      </c>
      <c r="DO1157" s="653">
        <v>10</v>
      </c>
      <c r="DP1157" s="6387">
        <f>COUNTIF(DP$11:DP$1147,DP1156)</f>
        <v>0</v>
      </c>
      <c r="DQ1157" s="653">
        <v>10</v>
      </c>
      <c r="DR1157" s="6387">
        <f>COUNTIF(DR$11:DR$1147,DR1156)</f>
        <v>0</v>
      </c>
      <c r="DS1157" s="653">
        <v>5</v>
      </c>
      <c r="DT1157" s="6387">
        <f>COUNTIF(DT$11:DT$1147,DT1156)</f>
        <v>0</v>
      </c>
      <c r="DU1157" s="653">
        <v>5</v>
      </c>
      <c r="DV1157" s="6403">
        <f>COUNTIF(DV$11:DV$1147,DV1156)</f>
        <v>0</v>
      </c>
      <c r="DW1157" s="6404">
        <v>6</v>
      </c>
      <c r="DX1157" s="6403">
        <f>COUNTIF(DX$11:DX$1147,DX1156)</f>
        <v>0</v>
      </c>
      <c r="DY1157" s="6404">
        <v>3</v>
      </c>
      <c r="DZ1157" s="6405">
        <f>COUNTIF(DZ$11:DZ$1147,DZ1156)</f>
        <v>0</v>
      </c>
      <c r="EA1157" s="6414">
        <v>7</v>
      </c>
      <c r="EB1157" s="6376">
        <f>COUNTIF(EB$11:EB$1147,EB1156)</f>
        <v>0</v>
      </c>
      <c r="EC1157" s="6376">
        <v>9</v>
      </c>
      <c r="ED1157" s="6376">
        <f>COUNTIF(ED$11:ED$1147,ED1156)</f>
        <v>0</v>
      </c>
      <c r="EE1157" s="6376">
        <v>15</v>
      </c>
      <c r="EF1157" s="6376">
        <f>COUNTIF(EF$11:EF$1147,EF1156)</f>
        <v>0</v>
      </c>
      <c r="EG1157" s="6395"/>
      <c r="EK1157" s="6374">
        <v>8</v>
      </c>
      <c r="EL1157" s="6390">
        <f>COUNTIF(EL$11:EL$1147,EL1156)</f>
        <v>0</v>
      </c>
      <c r="EM1157" s="6391">
        <v>10</v>
      </c>
      <c r="EN1157" s="6376">
        <f>COUNTIF(EN$11:EN$1147,EN1156)</f>
        <v>0</v>
      </c>
      <c r="EO1157" s="653"/>
      <c r="EP1157" s="6387">
        <f>COUNTIF(EP$11:EP$1147,EP1156)</f>
        <v>0</v>
      </c>
      <c r="ET1157" s="653">
        <v>15</v>
      </c>
      <c r="EU1157" s="6387">
        <f>COUNTIF(EU$11:EU$1147,EU1156)</f>
        <v>15</v>
      </c>
      <c r="EV1157" s="653">
        <v>15</v>
      </c>
      <c r="EW1157" s="6387">
        <f>COUNTIF(EW$11:EW$1147,EW1156)</f>
        <v>15</v>
      </c>
      <c r="EX1157" s="653"/>
      <c r="EY1157" s="6387">
        <f>COUNTIF(EY$11:EY$1147,EY1156)</f>
        <v>0</v>
      </c>
      <c r="EZ1157" s="653">
        <v>10</v>
      </c>
      <c r="FA1157" s="6387">
        <f>COUNTIF(FA$11:FA$1147,FA1156)</f>
        <v>10</v>
      </c>
      <c r="FB1157" s="653">
        <v>10</v>
      </c>
      <c r="FC1157" s="6387">
        <f>COUNTIF(FC$11:FC$1147,FC1156)</f>
        <v>10</v>
      </c>
      <c r="FD1157" s="653">
        <v>10</v>
      </c>
      <c r="FE1157" s="6387">
        <f>COUNTIF(FE$11:FE$1147,FE1156)</f>
        <v>10</v>
      </c>
      <c r="FF1157" s="653"/>
      <c r="FG1157" s="6387">
        <f>COUNTIF(FG$11:FG$1147,FG1156)</f>
        <v>0</v>
      </c>
      <c r="FH1157" s="653">
        <v>20</v>
      </c>
      <c r="FI1157" s="6387">
        <f>COUNTIF(FI$11:FI$1147,FI1156)</f>
        <v>20</v>
      </c>
      <c r="FJ1157" s="653">
        <v>15</v>
      </c>
      <c r="FK1157" s="6387">
        <f>COUNTIF(FK$11:FK$1147,FK1156)</f>
        <v>15</v>
      </c>
      <c r="FL1157" s="653"/>
      <c r="FM1157" s="6387">
        <f>COUNTIF(FM$11:FM$1147,FM1156)</f>
        <v>0</v>
      </c>
      <c r="FN1157" s="653"/>
      <c r="FO1157" s="6387">
        <f>COUNTIF(FO$11:FO$1147,FO1156)</f>
        <v>0</v>
      </c>
      <c r="FP1157" s="1044"/>
      <c r="FQ1157" s="6387">
        <f>COUNTIF(FQ$11:FQ$1147,FQ1156)</f>
        <v>0</v>
      </c>
      <c r="FS1157" s="1044"/>
      <c r="FT1157" s="6387">
        <f>COUNTIF(FT$11:FT$1147,FT1156)</f>
        <v>0</v>
      </c>
    </row>
    <row r="1158" spans="1:176" ht="18.600000000000001" customHeight="1" thickBot="1">
      <c r="A1158" s="6372"/>
      <c r="B1158" s="165"/>
      <c r="C1158" s="165"/>
      <c r="D1158" s="191"/>
      <c r="E1158" s="6373"/>
      <c r="AT1158" s="653" t="s">
        <v>755</v>
      </c>
      <c r="AU1158" s="6392"/>
      <c r="AV1158" s="6392"/>
      <c r="AW1158" s="8176">
        <f>AW1157-AX1157</f>
        <v>30</v>
      </c>
      <c r="AX1158" s="8144"/>
      <c r="AY1158" s="8054">
        <f>AY1157-AZ1157</f>
        <v>30</v>
      </c>
      <c r="AZ1158" s="8054"/>
      <c r="BA1158" s="8054">
        <f>BA1157-BB1157</f>
        <v>30</v>
      </c>
      <c r="BB1158" s="8054"/>
      <c r="BC1158" s="8054">
        <f>BC1157-BD1157</f>
        <v>30</v>
      </c>
      <c r="BD1158" s="8054"/>
      <c r="BE1158" s="8054">
        <f>BE1157-BF1157</f>
        <v>30</v>
      </c>
      <c r="BF1158" s="8054"/>
      <c r="BG1158" s="8054">
        <f>BG1157-BH1157</f>
        <v>30</v>
      </c>
      <c r="BH1158" s="8054"/>
      <c r="BI1158" s="8054">
        <f>BI1157-BJ1157</f>
        <v>30</v>
      </c>
      <c r="BJ1158" s="8054"/>
      <c r="BK1158" s="8041">
        <f>BK1157-BL1157</f>
        <v>0</v>
      </c>
      <c r="BL1158" s="8041"/>
      <c r="BM1158" s="8041">
        <f>BM1157-BN1157</f>
        <v>0</v>
      </c>
      <c r="BN1158" s="8041"/>
      <c r="BO1158" s="8054">
        <f>BO1157-BP1157</f>
        <v>5</v>
      </c>
      <c r="BP1158" s="8054"/>
      <c r="BQ1158" s="8054">
        <f>BQ1157-BR1157</f>
        <v>10</v>
      </c>
      <c r="BR1158" s="8054"/>
      <c r="BS1158" s="8054">
        <f>BS1157-BT1157</f>
        <v>6</v>
      </c>
      <c r="BT1158" s="8054"/>
      <c r="BU1158" s="8054">
        <f>BU1157-BV1157</f>
        <v>6</v>
      </c>
      <c r="BV1158" s="8054"/>
      <c r="BW1158" s="8054">
        <f>BW1157-BX1157</f>
        <v>6</v>
      </c>
      <c r="BX1158" s="8054"/>
      <c r="BY1158" s="8054">
        <f>BY1157-BZ1157</f>
        <v>6</v>
      </c>
      <c r="BZ1158" s="8054"/>
      <c r="CA1158" s="8054">
        <f>CA1157-CB1157</f>
        <v>6</v>
      </c>
      <c r="CB1158" s="8054"/>
      <c r="CC1158" s="8054">
        <f>CC1157-CD1157</f>
        <v>6</v>
      </c>
      <c r="CD1158" s="8054"/>
      <c r="CE1158" s="8143">
        <f>CE1157-CF1157</f>
        <v>16</v>
      </c>
      <c r="CF1158" s="8144"/>
      <c r="CG1158" s="8054">
        <f>CG1157-CH1157</f>
        <v>2</v>
      </c>
      <c r="CH1158" s="8054"/>
      <c r="CI1158" s="8054">
        <f>CI1157-CJ1157</f>
        <v>16</v>
      </c>
      <c r="CJ1158" s="8054"/>
      <c r="CK1158" s="8054">
        <f>CK1157-CL1157</f>
        <v>6</v>
      </c>
      <c r="CL1158" s="8054"/>
      <c r="CM1158" s="8054">
        <f>CM1157-CN1157</f>
        <v>10</v>
      </c>
      <c r="CN1158" s="8054"/>
      <c r="CO1158" s="8041">
        <f>CO1157-CP1157</f>
        <v>1</v>
      </c>
      <c r="CP1158" s="8041"/>
      <c r="CQ1158" s="8041">
        <f>CQ1157-CR1157</f>
        <v>1</v>
      </c>
      <c r="CR1158" s="8041"/>
      <c r="CS1158" s="8143">
        <f>CS1157-CT1157</f>
        <v>16</v>
      </c>
      <c r="CT1158" s="8144"/>
      <c r="CU1158" s="8171"/>
      <c r="CV1158" s="8171"/>
      <c r="CW1158" s="8143">
        <f>CW1157-CX1157</f>
        <v>10</v>
      </c>
      <c r="CX1158" s="8144"/>
      <c r="CY1158" s="8041">
        <f>CY1157-CZ1157</f>
        <v>3</v>
      </c>
      <c r="CZ1158" s="8041"/>
      <c r="DA1158" s="8041">
        <f>DA1157-DB1157</f>
        <v>0</v>
      </c>
      <c r="DB1158" s="8041"/>
      <c r="DC1158" s="8052">
        <f>DC1157-DD1157</f>
        <v>0</v>
      </c>
      <c r="DD1158" s="8052"/>
      <c r="DE1158" s="8108"/>
      <c r="DF1158" s="8108"/>
      <c r="DG1158" s="8108"/>
      <c r="DH1158" s="8108"/>
      <c r="DI1158" s="8060">
        <f>DI1157-DJ1157</f>
        <v>9</v>
      </c>
      <c r="DJ1158" s="8060"/>
      <c r="DK1158" s="8060">
        <f>DK1157-DL1157</f>
        <v>10</v>
      </c>
      <c r="DL1158" s="8060"/>
      <c r="DM1158" s="8041">
        <f>DM1157-DN1157</f>
        <v>2</v>
      </c>
      <c r="DN1158" s="8041"/>
      <c r="DO1158" s="8041">
        <f>DO1157-DP1157</f>
        <v>10</v>
      </c>
      <c r="DP1158" s="8041"/>
      <c r="DQ1158" s="8041">
        <f>DQ1157-DR1157</f>
        <v>10</v>
      </c>
      <c r="DR1158" s="8041"/>
      <c r="DS1158" s="8041">
        <f>DS1157-DT1157</f>
        <v>5</v>
      </c>
      <c r="DT1158" s="8041"/>
      <c r="DU1158" s="8041">
        <f>DU1157-DV1157</f>
        <v>5</v>
      </c>
      <c r="DV1158" s="8242"/>
      <c r="DW1158" s="8248">
        <f>DW1157-DX1157</f>
        <v>6</v>
      </c>
      <c r="DX1158" s="8271"/>
      <c r="DY1158" s="8222">
        <f>DY1157-DZ1157</f>
        <v>3</v>
      </c>
      <c r="DZ1158" s="8223"/>
      <c r="EA1158" s="8173">
        <f>EA1157-EB1157</f>
        <v>7</v>
      </c>
      <c r="EB1158" s="8054"/>
      <c r="EC1158" s="8054">
        <f>EC1157-ED1157</f>
        <v>9</v>
      </c>
      <c r="ED1158" s="8054"/>
      <c r="EE1158" s="8054">
        <f>EE1157-EF1157</f>
        <v>15</v>
      </c>
      <c r="EF1158" s="8054"/>
      <c r="EG1158" s="6415"/>
      <c r="EH1158" s="6416"/>
      <c r="EI1158" s="6416"/>
      <c r="EJ1158" s="6416"/>
      <c r="EK1158" s="8269">
        <f>EK1157-EL1157</f>
        <v>8</v>
      </c>
      <c r="EL1158" s="8270"/>
      <c r="EM1158" s="8053">
        <f>EM1157-EN1157</f>
        <v>10</v>
      </c>
      <c r="EN1158" s="8054"/>
      <c r="EO1158" s="8041">
        <f>EO1157-EP1157</f>
        <v>0</v>
      </c>
      <c r="EP1158" s="8041"/>
      <c r="ET1158" s="8041">
        <f>ET1157-EU1157</f>
        <v>0</v>
      </c>
      <c r="EU1158" s="8041"/>
      <c r="EV1158" s="8041">
        <f>EV1157-EW1157</f>
        <v>0</v>
      </c>
      <c r="EW1158" s="8041"/>
      <c r="EX1158" s="8041">
        <f>EX1157-EY1157</f>
        <v>0</v>
      </c>
      <c r="EY1158" s="8041"/>
      <c r="EZ1158" s="8041">
        <f>EZ1157-FA1157</f>
        <v>0</v>
      </c>
      <c r="FA1158" s="8041"/>
      <c r="FB1158" s="8041">
        <f>FB1157-FC1157</f>
        <v>0</v>
      </c>
      <c r="FC1158" s="8041"/>
      <c r="FD1158" s="8041">
        <f>FD1157-FE1157</f>
        <v>0</v>
      </c>
      <c r="FE1158" s="8041"/>
      <c r="FF1158" s="8041">
        <f>FF1157-FG1157</f>
        <v>0</v>
      </c>
      <c r="FG1158" s="8041"/>
      <c r="FH1158" s="8041">
        <f>FH1157-FI1157</f>
        <v>0</v>
      </c>
      <c r="FI1158" s="8041"/>
      <c r="FJ1158" s="8041">
        <f>FJ1157-FK1157</f>
        <v>0</v>
      </c>
      <c r="FK1158" s="8041"/>
      <c r="FL1158" s="8041">
        <f>FL1157-FM1157</f>
        <v>0</v>
      </c>
      <c r="FM1158" s="8041"/>
      <c r="FN1158" s="8041">
        <f>FN1157-FO1157</f>
        <v>0</v>
      </c>
      <c r="FO1158" s="8041"/>
      <c r="FP1158" s="8041">
        <f>FP1157-FQ1157</f>
        <v>0</v>
      </c>
      <c r="FQ1158" s="8041"/>
      <c r="FS1158" s="8041">
        <f>FS1157-FT1157</f>
        <v>0</v>
      </c>
      <c r="FT1158" s="8041"/>
    </row>
    <row r="1159" spans="1:176" ht="18.600000000000001" customHeight="1" thickTop="1">
      <c r="A1159" s="6372"/>
      <c r="B1159" s="165"/>
      <c r="C1159" s="165"/>
      <c r="D1159" s="191"/>
      <c r="E1159" s="6373"/>
      <c r="AW1159" s="6393"/>
      <c r="AX1159" s="6393"/>
      <c r="AY1159" s="6393"/>
      <c r="AZ1159" s="6393"/>
      <c r="BA1159" s="6393"/>
      <c r="BB1159" s="6393"/>
      <c r="BC1159" s="6393"/>
      <c r="BD1159" s="6393"/>
      <c r="BE1159" s="6393"/>
      <c r="BF1159" s="6393"/>
      <c r="BG1159" s="6393"/>
      <c r="BH1159" s="6393"/>
      <c r="BI1159" s="6393"/>
      <c r="BJ1159" s="6393"/>
      <c r="BQ1159" s="6393"/>
      <c r="BR1159" s="6393"/>
      <c r="BS1159" s="6393"/>
      <c r="BT1159" s="6393"/>
      <c r="BU1159" s="6393"/>
      <c r="BV1159" s="6393"/>
      <c r="BW1159" s="6393"/>
      <c r="BX1159" s="6393"/>
      <c r="BY1159" s="6393"/>
      <c r="BZ1159" s="6393"/>
      <c r="CA1159" s="6393"/>
      <c r="CB1159" s="6393"/>
      <c r="CC1159" s="6393"/>
      <c r="CD1159" s="6393"/>
      <c r="CE1159" s="6393"/>
      <c r="CF1159" s="6393"/>
      <c r="CG1159" s="6393"/>
      <c r="CH1159" s="6393"/>
      <c r="CI1159" s="6393"/>
      <c r="CJ1159" s="6393"/>
      <c r="CK1159" s="6393"/>
      <c r="CL1159" s="6393"/>
      <c r="CM1159" s="6393"/>
      <c r="CN1159" s="6393"/>
      <c r="CS1159" s="6393"/>
      <c r="CT1159" s="6393"/>
      <c r="CU1159" s="8171"/>
      <c r="CV1159" s="8171"/>
      <c r="CW1159" s="6393"/>
      <c r="CX1159" s="6393"/>
      <c r="DI1159" s="6393"/>
      <c r="DJ1159" s="6393"/>
      <c r="DK1159" s="6393"/>
      <c r="DL1159" s="6393"/>
      <c r="DW1159" s="6410">
        <v>45356</v>
      </c>
      <c r="DX1159" s="6397">
        <v>4063161</v>
      </c>
      <c r="DY1159" s="6409"/>
      <c r="DZ1159" s="6417"/>
      <c r="EA1159" s="6393"/>
      <c r="EB1159" s="6393"/>
      <c r="EC1159" s="6393"/>
      <c r="ED1159" s="6393"/>
      <c r="EM1159" s="6393"/>
      <c r="EN1159" s="6393"/>
      <c r="FN1159" s="99"/>
    </row>
    <row r="1160" spans="1:176" ht="18.600000000000001" customHeight="1">
      <c r="A1160" s="6372"/>
      <c r="B1160" s="165"/>
      <c r="C1160" s="165"/>
      <c r="D1160" s="191"/>
      <c r="E1160" s="6373"/>
      <c r="AT1160" s="653" t="s">
        <v>752</v>
      </c>
      <c r="AU1160" s="6374"/>
      <c r="AV1160" s="6374"/>
      <c r="AW1160" s="6375">
        <v>45189</v>
      </c>
      <c r="AX1160" s="6376">
        <v>3963530</v>
      </c>
      <c r="AY1160" s="6375">
        <v>45220</v>
      </c>
      <c r="AZ1160" s="6376">
        <v>3963540</v>
      </c>
      <c r="BA1160" s="6375">
        <v>45220</v>
      </c>
      <c r="BB1160" s="6376">
        <v>3963541</v>
      </c>
      <c r="BC1160" s="6375">
        <v>45220</v>
      </c>
      <c r="BD1160" s="6376">
        <v>3963542</v>
      </c>
      <c r="BE1160" s="6375">
        <v>45220</v>
      </c>
      <c r="BF1160" s="6376">
        <v>3963543</v>
      </c>
      <c r="BG1160" s="6375">
        <v>45220</v>
      </c>
      <c r="BH1160" s="6376">
        <v>3963544</v>
      </c>
      <c r="BI1160" s="6375">
        <v>45220</v>
      </c>
      <c r="BJ1160" s="6376">
        <v>3963545</v>
      </c>
      <c r="BK1160" s="6377">
        <v>45819</v>
      </c>
      <c r="BL1160" s="6378">
        <v>4163198</v>
      </c>
      <c r="BM1160" s="6377">
        <v>45819</v>
      </c>
      <c r="BN1160" s="6378">
        <v>4163199</v>
      </c>
      <c r="BO1160" s="6377">
        <v>45334</v>
      </c>
      <c r="BP1160" s="6378">
        <v>4163086</v>
      </c>
      <c r="BQ1160" s="6375">
        <v>45261</v>
      </c>
      <c r="BR1160" s="6376">
        <v>4063059</v>
      </c>
      <c r="BS1160" s="6375">
        <v>45307</v>
      </c>
      <c r="BT1160" s="6376">
        <v>4063038</v>
      </c>
      <c r="BU1160" s="6375">
        <v>45307</v>
      </c>
      <c r="BV1160" s="6376">
        <v>4063039</v>
      </c>
      <c r="BW1160" s="6375">
        <v>45307</v>
      </c>
      <c r="BX1160" s="6376">
        <v>4063040</v>
      </c>
      <c r="BY1160" s="6375">
        <v>45307</v>
      </c>
      <c r="BZ1160" s="6376">
        <v>4063041</v>
      </c>
      <c r="CA1160" s="6375">
        <v>45307</v>
      </c>
      <c r="CB1160" s="6376">
        <v>4063042</v>
      </c>
      <c r="CC1160" s="6375">
        <v>45307</v>
      </c>
      <c r="CD1160" s="6376">
        <v>4063043</v>
      </c>
      <c r="CE1160" s="6375">
        <v>45128</v>
      </c>
      <c r="CF1160" s="6376">
        <v>3963334</v>
      </c>
      <c r="CG1160" s="6375">
        <v>45356</v>
      </c>
      <c r="CH1160" s="6376">
        <v>4063150</v>
      </c>
      <c r="CI1160" s="6375">
        <v>45307</v>
      </c>
      <c r="CJ1160" s="6376">
        <v>4063046</v>
      </c>
      <c r="CK1160" s="6375">
        <v>45100</v>
      </c>
      <c r="CL1160" s="6376">
        <v>3963331</v>
      </c>
      <c r="CM1160" s="6377">
        <v>45100</v>
      </c>
      <c r="CN1160" s="6378">
        <v>3963332</v>
      </c>
      <c r="CO1160" s="6377">
        <v>45337</v>
      </c>
      <c r="CP1160" s="6378">
        <v>4063117</v>
      </c>
      <c r="CQ1160" s="6377">
        <v>45337</v>
      </c>
      <c r="CR1160" s="6378">
        <v>4063118</v>
      </c>
      <c r="CS1160" s="6375">
        <v>45163</v>
      </c>
      <c r="CT1160" s="6376">
        <v>3963352</v>
      </c>
      <c r="CU1160" s="8171"/>
      <c r="CV1160" s="8171"/>
      <c r="CW1160" s="6375">
        <v>45128</v>
      </c>
      <c r="CX1160" s="6376">
        <v>3963344</v>
      </c>
      <c r="CY1160" s="6377">
        <v>45356</v>
      </c>
      <c r="CZ1160" s="6378">
        <v>4063158</v>
      </c>
      <c r="DA1160" s="6377"/>
      <c r="DB1160" s="6378"/>
      <c r="DC1160" s="6379"/>
      <c r="DD1160" s="6380"/>
      <c r="DE1160" s="162"/>
      <c r="DF1160" s="165"/>
      <c r="DG1160" s="162"/>
      <c r="DH1160" s="165"/>
      <c r="DI1160" s="6381">
        <v>45306</v>
      </c>
      <c r="DJ1160" s="6382">
        <v>4163065</v>
      </c>
      <c r="DK1160" s="6381">
        <v>45520</v>
      </c>
      <c r="DL1160" s="6382">
        <v>4063334</v>
      </c>
      <c r="DM1160" s="6379">
        <v>45520</v>
      </c>
      <c r="DN1160" s="6380">
        <v>4063335</v>
      </c>
      <c r="DO1160" s="6377"/>
      <c r="DP1160" s="6378"/>
      <c r="DQ1160" s="6377"/>
      <c r="DR1160" s="6378"/>
      <c r="DS1160" s="6377"/>
      <c r="DT1160" s="6378"/>
      <c r="DU1160" s="6377"/>
      <c r="DV1160" s="6397"/>
      <c r="DW1160" s="6409"/>
      <c r="DY1160" s="6410">
        <v>45366</v>
      </c>
      <c r="DZ1160" s="6411">
        <v>4063163</v>
      </c>
      <c r="EA1160" s="6412">
        <v>45356</v>
      </c>
      <c r="EB1160" s="6376">
        <v>4063165</v>
      </c>
      <c r="EC1160" s="6375">
        <v>45385</v>
      </c>
      <c r="ED1160" s="6376">
        <v>4063204</v>
      </c>
      <c r="EE1160" s="6375">
        <v>45539</v>
      </c>
      <c r="EF1160" s="6376">
        <v>4063360</v>
      </c>
      <c r="EM1160" s="6386">
        <v>45356</v>
      </c>
      <c r="EN1160" s="6382">
        <v>4063168</v>
      </c>
      <c r="EO1160" s="6377"/>
      <c r="EP1160" s="6378"/>
      <c r="ET1160" s="6377">
        <v>45797</v>
      </c>
      <c r="EU1160" s="6378">
        <v>4163183</v>
      </c>
      <c r="EV1160" s="6377">
        <v>45797</v>
      </c>
      <c r="EW1160" s="6378">
        <v>4163183</v>
      </c>
      <c r="EX1160" s="6377"/>
      <c r="EY1160" s="6378"/>
      <c r="EZ1160" s="6377">
        <v>45889</v>
      </c>
      <c r="FA1160" s="6378">
        <v>4163310</v>
      </c>
      <c r="FB1160" s="6377">
        <v>45889</v>
      </c>
      <c r="FC1160" s="6378">
        <v>4163311</v>
      </c>
      <c r="FD1160" s="6377">
        <v>45854</v>
      </c>
      <c r="FE1160" s="6378">
        <v>4163263</v>
      </c>
      <c r="FF1160" s="6377"/>
      <c r="FG1160" s="6378"/>
      <c r="FH1160" s="6377">
        <v>45889</v>
      </c>
      <c r="FI1160" s="6378">
        <v>4163313</v>
      </c>
      <c r="FJ1160" s="6377">
        <v>45797</v>
      </c>
      <c r="FK1160" s="6378">
        <v>4163197</v>
      </c>
      <c r="FL1160" s="6377"/>
      <c r="FM1160" s="6378"/>
      <c r="FN1160" s="6378"/>
      <c r="FO1160" s="6378"/>
      <c r="FP1160" s="6377"/>
      <c r="FQ1160" s="6378"/>
      <c r="FS1160" s="6377"/>
      <c r="FT1160" s="6378"/>
    </row>
    <row r="1161" spans="1:176" ht="18.600000000000001" customHeight="1">
      <c r="A1161" s="6372"/>
      <c r="B1161" s="165"/>
      <c r="C1161" s="165"/>
      <c r="D1161" s="191"/>
      <c r="E1161" s="6373"/>
      <c r="AT1161" s="653" t="s">
        <v>754</v>
      </c>
      <c r="AU1161" s="6374"/>
      <c r="AV1161" s="6374"/>
      <c r="AW1161" s="6376">
        <v>30</v>
      </c>
      <c r="AX1161" s="6376">
        <f>COUNTIF(AX$11:AX$1147,AX1160)</f>
        <v>0</v>
      </c>
      <c r="AY1161" s="6376">
        <v>35</v>
      </c>
      <c r="AZ1161" s="6376">
        <f>COUNTIF(AZ$11:AZ$1147,AZ1160)</f>
        <v>0</v>
      </c>
      <c r="BA1161" s="6376">
        <v>35</v>
      </c>
      <c r="BB1161" s="6376">
        <f>COUNTIF(BB$11:BB$1147,BB1160)</f>
        <v>0</v>
      </c>
      <c r="BC1161" s="6376">
        <v>35</v>
      </c>
      <c r="BD1161" s="6376">
        <f>COUNTIF(BD$11:BD$1147,BD1160)</f>
        <v>0</v>
      </c>
      <c r="BE1161" s="6376">
        <v>35</v>
      </c>
      <c r="BF1161" s="6376">
        <f>COUNTIF(BF$11:BF$1147,BF1160)</f>
        <v>0</v>
      </c>
      <c r="BG1161" s="6376">
        <v>35</v>
      </c>
      <c r="BH1161" s="6376">
        <f>COUNTIF(BH$11:BH$1147,BH1160)</f>
        <v>0</v>
      </c>
      <c r="BI1161" s="6376">
        <v>35</v>
      </c>
      <c r="BJ1161" s="6376">
        <f>COUNTIF(BJ$11:BJ$1147,BJ1160)</f>
        <v>0</v>
      </c>
      <c r="BK1161" s="653">
        <v>5</v>
      </c>
      <c r="BL1161" s="6387">
        <f>COUNTIF(BL$11:BL$1147,BL1160)</f>
        <v>6</v>
      </c>
      <c r="BM1161" s="653">
        <v>5</v>
      </c>
      <c r="BN1161" s="6387">
        <f>COUNTIF(BN$11:BN$1147,BN1160)</f>
        <v>6</v>
      </c>
      <c r="BO1161" s="653">
        <v>5</v>
      </c>
      <c r="BP1161" s="6387">
        <f>COUNTIF(BP$11:BP$1147,BP1160)</f>
        <v>5</v>
      </c>
      <c r="BQ1161" s="6376">
        <v>20</v>
      </c>
      <c r="BR1161" s="6376">
        <f>COUNTIF(BR$11:BR$1147,BR1160)</f>
        <v>0</v>
      </c>
      <c r="BS1161" s="6376">
        <v>4</v>
      </c>
      <c r="BT1161" s="6376">
        <f>COUNTIF(BT$11:BT$1147,BT1160)</f>
        <v>0</v>
      </c>
      <c r="BU1161" s="6376">
        <v>4</v>
      </c>
      <c r="BV1161" s="6376">
        <f>COUNTIF(BV$11:BV$1147,BV1160)</f>
        <v>0</v>
      </c>
      <c r="BW1161" s="6376">
        <v>4</v>
      </c>
      <c r="BX1161" s="6376">
        <f>COUNTIF(BX$11:BX$1147,BX1160)</f>
        <v>0</v>
      </c>
      <c r="BY1161" s="6376">
        <v>4</v>
      </c>
      <c r="BZ1161" s="6376">
        <f>COUNTIF(BZ$11:BZ$1147,BZ1160)</f>
        <v>0</v>
      </c>
      <c r="CA1161" s="6376">
        <v>4</v>
      </c>
      <c r="CB1161" s="6376">
        <f>COUNTIF(CB$11:CB$1147,CB1160)</f>
        <v>0</v>
      </c>
      <c r="CC1161" s="6376">
        <v>4</v>
      </c>
      <c r="CD1161" s="6376">
        <f>COUNTIF(CD$11:CD$1147,CD1160)</f>
        <v>0</v>
      </c>
      <c r="CE1161" s="6376">
        <v>16</v>
      </c>
      <c r="CF1161" s="6376">
        <f>COUNTIF(CF$11:CF$1147,CF1160)</f>
        <v>0</v>
      </c>
      <c r="CG1161" s="6376">
        <v>2</v>
      </c>
      <c r="CH1161" s="6376">
        <f>COUNTIF(CH$11:CH$1147,CH1160)</f>
        <v>0</v>
      </c>
      <c r="CI1161" s="6376">
        <v>2</v>
      </c>
      <c r="CJ1161" s="6376">
        <f>COUNTIF(CJ$11:CJ$1147,CJ1160)</f>
        <v>0</v>
      </c>
      <c r="CK1161" s="6376">
        <v>6</v>
      </c>
      <c r="CL1161" s="6376">
        <f>COUNTIFS(CL$11:CL$1147,CL1160)+COUNTIFS(CV$11:CV$1147,CL1160)</f>
        <v>0</v>
      </c>
      <c r="CM1161" s="653">
        <v>10</v>
      </c>
      <c r="CN1161" s="6387">
        <f>COUNTIF(CN$11:CN$1147,CN1160)</f>
        <v>2</v>
      </c>
      <c r="CO1161" s="653">
        <v>1</v>
      </c>
      <c r="CP1161" s="6387">
        <f>COUNTIF(CP$11:CP$1147,CP1160)</f>
        <v>0</v>
      </c>
      <c r="CQ1161" s="653">
        <v>1</v>
      </c>
      <c r="CR1161" s="6387">
        <f>COUNTIF(CR$11:CR$1147,CR1160)</f>
        <v>0</v>
      </c>
      <c r="CS1161" s="6376">
        <v>16</v>
      </c>
      <c r="CT1161" s="6376">
        <f>COUNTIF(CT$11:CT$1147,CT1160)</f>
        <v>0</v>
      </c>
      <c r="CU1161" s="8171"/>
      <c r="CV1161" s="8171"/>
      <c r="CW1161" s="6376">
        <v>10</v>
      </c>
      <c r="CX1161" s="6376">
        <f>COUNTIF(CX$11:CX$1147,CX1160)</f>
        <v>0</v>
      </c>
      <c r="CY1161" s="653">
        <v>3</v>
      </c>
      <c r="CZ1161" s="6387">
        <f>COUNTIF(CZ$11:CZ$1147,CZ1160)</f>
        <v>0</v>
      </c>
      <c r="DA1161" s="653"/>
      <c r="DB1161" s="6387">
        <f>COUNTIF(DB$11:DB$1147,DB1160)</f>
        <v>0</v>
      </c>
      <c r="DC1161" s="6374"/>
      <c r="DD1161" s="6388">
        <f>COUNTIF(DD$11:DD$1147,DD1160)</f>
        <v>0</v>
      </c>
      <c r="DE1161" s="165"/>
      <c r="DF1161" s="165"/>
      <c r="DG1161" s="165"/>
      <c r="DH1161" s="165"/>
      <c r="DI1161" s="6382">
        <v>15</v>
      </c>
      <c r="DJ1161" s="6382">
        <f>COUNTIF(DJ$11:DJ$1147,DJ1160)</f>
        <v>15</v>
      </c>
      <c r="DK1161" s="6382">
        <v>10</v>
      </c>
      <c r="DL1161" s="6382">
        <f>COUNTIF(DL$11:DL$1147,DL1160)</f>
        <v>0</v>
      </c>
      <c r="DM1161" s="6374">
        <v>5</v>
      </c>
      <c r="DN1161" s="6388">
        <f>COUNTIF(DN$11:DN$1147,DN1160)</f>
        <v>0</v>
      </c>
      <c r="DO1161" s="653"/>
      <c r="DP1161" s="6387">
        <f>COUNTIF(DP$11:DP$1147,DP1160)</f>
        <v>0</v>
      </c>
      <c r="DQ1161" s="653"/>
      <c r="DR1161" s="6387">
        <f>COUNTIF(DR$11:DR$1147,DR1160)</f>
        <v>0</v>
      </c>
      <c r="DS1161" s="653"/>
      <c r="DT1161" s="6387">
        <f>COUNTIF(DT$11:DT$1147,DT1160)</f>
        <v>0</v>
      </c>
      <c r="DU1161" s="653"/>
      <c r="DV1161" s="6403">
        <f>COUNTIF(DV$11:DV$1147,DV1160)</f>
        <v>0</v>
      </c>
      <c r="DW1161" s="6404">
        <v>10</v>
      </c>
      <c r="DX1161" s="6403">
        <f>COUNTIF(DX$11:DX$1147,DX1159)</f>
        <v>0</v>
      </c>
      <c r="DY1161" s="6404">
        <v>1</v>
      </c>
      <c r="DZ1161" s="6405">
        <f>COUNTIF(DZ$11:DZ$1147,DZ1160)</f>
        <v>0</v>
      </c>
      <c r="EA1161" s="6414">
        <v>7</v>
      </c>
      <c r="EB1161" s="6376">
        <f>COUNTIF(EB$11:EB$1147,EB1160)</f>
        <v>0</v>
      </c>
      <c r="EC1161" s="6376">
        <v>45</v>
      </c>
      <c r="ED1161" s="6376">
        <f>COUNTIF(ED$11:ED$1147,ED1160)</f>
        <v>0</v>
      </c>
      <c r="EE1161" s="6376">
        <v>15</v>
      </c>
      <c r="EF1161" s="6376">
        <f>COUNTIF(EF$11:EF$1147,EF1160)</f>
        <v>0</v>
      </c>
      <c r="EK1161" s="165"/>
      <c r="EL1161" s="165"/>
      <c r="EM1161" s="6382">
        <v>10</v>
      </c>
      <c r="EN1161" s="6382">
        <f>COUNTIF(EN$11:EN$1147,EN1160)</f>
        <v>0</v>
      </c>
      <c r="EO1161" s="653"/>
      <c r="EP1161" s="6387">
        <f>COUNTIF(EP$11:EP$1147,EP1160)</f>
        <v>0</v>
      </c>
      <c r="ET1161" s="653">
        <v>15</v>
      </c>
      <c r="EU1161" s="6387">
        <f>COUNTIF(EU$11:EU$1147,EU1160)</f>
        <v>15</v>
      </c>
      <c r="EV1161" s="653">
        <v>15</v>
      </c>
      <c r="EW1161" s="6387">
        <f>COUNTIF(EW$11:EW$1147,EW1160)</f>
        <v>15</v>
      </c>
      <c r="EX1161" s="653"/>
      <c r="EY1161" s="6387">
        <f>COUNTIF(EY$11:EY$1147,EY1160)</f>
        <v>0</v>
      </c>
      <c r="EZ1161" s="653">
        <v>10</v>
      </c>
      <c r="FA1161" s="6387">
        <f>COUNTIF(FA$11:FA$1147,FA1160)</f>
        <v>10</v>
      </c>
      <c r="FB1161" s="653">
        <v>20</v>
      </c>
      <c r="FC1161" s="6387">
        <f>COUNTIF(FC$11:FC$1147,FC1160)</f>
        <v>15</v>
      </c>
      <c r="FD1161" s="653">
        <v>20</v>
      </c>
      <c r="FE1161" s="6387">
        <f>COUNTIF(FE$11:FE$1147,FE1160)</f>
        <v>20</v>
      </c>
      <c r="FF1161" s="653"/>
      <c r="FG1161" s="6387">
        <f>COUNTIF(FG$11:FG$1147,FG1160)</f>
        <v>0</v>
      </c>
      <c r="FH1161" s="653">
        <v>20</v>
      </c>
      <c r="FI1161" s="6387">
        <f>COUNTIF(FI$11:FI$1147,FI1160)</f>
        <v>20</v>
      </c>
      <c r="FJ1161" s="653">
        <v>15</v>
      </c>
      <c r="FK1161" s="6387">
        <f>COUNTIF(FK$11:FK$1147,FK1160)</f>
        <v>15</v>
      </c>
      <c r="FL1161" s="653"/>
      <c r="FM1161" s="6387">
        <f>COUNTIF(FM$11:FM$1147,FM1160)</f>
        <v>0</v>
      </c>
      <c r="FN1161" s="653"/>
      <c r="FO1161" s="6387">
        <f>COUNTIF(FO$11:FO$1147,FO1160)</f>
        <v>0</v>
      </c>
      <c r="FP1161" s="1044"/>
      <c r="FQ1161" s="6387">
        <f>COUNTIF(FQ$11:FQ$1147,FQ1160)</f>
        <v>0</v>
      </c>
      <c r="FS1161" s="1044"/>
      <c r="FT1161" s="6387">
        <f>COUNTIF(FT$11:FT$1147,FT1160)</f>
        <v>0</v>
      </c>
    </row>
    <row r="1162" spans="1:176" ht="18.600000000000001" customHeight="1" thickBot="1">
      <c r="A1162" s="6372"/>
      <c r="B1162" s="165"/>
      <c r="C1162" s="165"/>
      <c r="D1162" s="191"/>
      <c r="E1162" s="6373"/>
      <c r="AT1162" s="653" t="s">
        <v>755</v>
      </c>
      <c r="AU1162" s="6392"/>
      <c r="AV1162" s="6392"/>
      <c r="AW1162" s="8176">
        <f>AW1161-AX1161</f>
        <v>30</v>
      </c>
      <c r="AX1162" s="8144"/>
      <c r="AY1162" s="8054">
        <f>AY1161-AZ1161</f>
        <v>35</v>
      </c>
      <c r="AZ1162" s="8054"/>
      <c r="BA1162" s="8054">
        <f>BA1161-BB1161</f>
        <v>35</v>
      </c>
      <c r="BB1162" s="8054"/>
      <c r="BC1162" s="8054">
        <f>BC1161-BD1161</f>
        <v>35</v>
      </c>
      <c r="BD1162" s="8054"/>
      <c r="BE1162" s="8054">
        <f>BE1161-BF1161</f>
        <v>35</v>
      </c>
      <c r="BF1162" s="8054"/>
      <c r="BG1162" s="8054">
        <f>BG1161-BH1161</f>
        <v>35</v>
      </c>
      <c r="BH1162" s="8054"/>
      <c r="BI1162" s="8054">
        <f>BI1161-BJ1161</f>
        <v>35</v>
      </c>
      <c r="BJ1162" s="8054"/>
      <c r="BK1162" s="8041">
        <f>BK1161-BL1161</f>
        <v>-1</v>
      </c>
      <c r="BL1162" s="8041"/>
      <c r="BM1162" s="8041">
        <f>BM1161-BN1161</f>
        <v>-1</v>
      </c>
      <c r="BN1162" s="8041"/>
      <c r="BO1162" s="8041">
        <f>BO1161-BP1161</f>
        <v>0</v>
      </c>
      <c r="BP1162" s="8041"/>
      <c r="BQ1162" s="8054">
        <f>BQ1161-BR1161</f>
        <v>20</v>
      </c>
      <c r="BR1162" s="8054"/>
      <c r="BS1162" s="8054">
        <f>BS1161-BT1161</f>
        <v>4</v>
      </c>
      <c r="BT1162" s="8054"/>
      <c r="BU1162" s="8054">
        <f>BU1161-BV1161</f>
        <v>4</v>
      </c>
      <c r="BV1162" s="8054"/>
      <c r="BW1162" s="8054">
        <f>BW1161-BX1161</f>
        <v>4</v>
      </c>
      <c r="BX1162" s="8054"/>
      <c r="BY1162" s="8054">
        <f>BY1161-BZ1161</f>
        <v>4</v>
      </c>
      <c r="BZ1162" s="8054"/>
      <c r="CA1162" s="8054">
        <f>CA1161-CB1161</f>
        <v>4</v>
      </c>
      <c r="CB1162" s="8054"/>
      <c r="CC1162" s="8054">
        <f>CC1161-CD1161</f>
        <v>4</v>
      </c>
      <c r="CD1162" s="8054"/>
      <c r="CE1162" s="8143">
        <f>CE1161-CF1161</f>
        <v>16</v>
      </c>
      <c r="CF1162" s="8144"/>
      <c r="CG1162" s="8054">
        <f>CG1161-CH1161</f>
        <v>2</v>
      </c>
      <c r="CH1162" s="8054"/>
      <c r="CI1162" s="8054">
        <f>CI1161-CJ1161</f>
        <v>2</v>
      </c>
      <c r="CJ1162" s="8054"/>
      <c r="CK1162" s="8054">
        <f>CK1161-CL1161</f>
        <v>6</v>
      </c>
      <c r="CL1162" s="8054"/>
      <c r="CM1162" s="8041">
        <f>CM1161-CN1161</f>
        <v>8</v>
      </c>
      <c r="CN1162" s="8041"/>
      <c r="CO1162" s="8041">
        <f>CO1161-CP1161</f>
        <v>1</v>
      </c>
      <c r="CP1162" s="8041"/>
      <c r="CQ1162" s="8041">
        <f>CQ1161-CR1161</f>
        <v>1</v>
      </c>
      <c r="CR1162" s="8041"/>
      <c r="CS1162" s="8054">
        <f>CS1161-CT1161</f>
        <v>16</v>
      </c>
      <c r="CT1162" s="8054"/>
      <c r="CU1162" s="8171"/>
      <c r="CV1162" s="8171"/>
      <c r="CW1162" s="8143">
        <f>CW1161-CX1161</f>
        <v>10</v>
      </c>
      <c r="CX1162" s="8144"/>
      <c r="CY1162" s="8041">
        <f>CY1161-CZ1161</f>
        <v>3</v>
      </c>
      <c r="CZ1162" s="8041"/>
      <c r="DA1162" s="8041">
        <f>DA1161-DB1161</f>
        <v>0</v>
      </c>
      <c r="DB1162" s="8041"/>
      <c r="DC1162" s="8052">
        <f>DC1161-DD1161</f>
        <v>0</v>
      </c>
      <c r="DD1162" s="8052"/>
      <c r="DE1162" s="8108"/>
      <c r="DF1162" s="8108"/>
      <c r="DG1162" s="8108"/>
      <c r="DH1162" s="8108"/>
      <c r="DI1162" s="8060">
        <f>DI1161-DJ1161</f>
        <v>0</v>
      </c>
      <c r="DJ1162" s="8060"/>
      <c r="DK1162" s="8060">
        <f>DK1161-DL1161</f>
        <v>10</v>
      </c>
      <c r="DL1162" s="8060"/>
      <c r="DM1162" s="8052">
        <f>DM1161-DN1161</f>
        <v>5</v>
      </c>
      <c r="DN1162" s="8052"/>
      <c r="DO1162" s="8041">
        <f>DO1161-DP1161</f>
        <v>0</v>
      </c>
      <c r="DP1162" s="8041"/>
      <c r="DQ1162" s="8041">
        <f>DQ1161-DR1161</f>
        <v>0</v>
      </c>
      <c r="DR1162" s="8041"/>
      <c r="DS1162" s="8041">
        <f>DS1161-DT1161</f>
        <v>0</v>
      </c>
      <c r="DT1162" s="8041"/>
      <c r="DU1162" s="8041">
        <f>DU1161-DV1161</f>
        <v>0</v>
      </c>
      <c r="DV1162" s="8242"/>
      <c r="DW1162" s="8174">
        <f>DW1161-DX1161</f>
        <v>10</v>
      </c>
      <c r="DX1162" s="8175"/>
      <c r="DY1162" s="8222">
        <f>DY1161-DZ1161</f>
        <v>1</v>
      </c>
      <c r="DZ1162" s="8223"/>
      <c r="EA1162" s="8173">
        <f>EA1161-EB1161</f>
        <v>7</v>
      </c>
      <c r="EB1162" s="8054"/>
      <c r="EC1162" s="8054">
        <f>EC1161-ED1161</f>
        <v>45</v>
      </c>
      <c r="ED1162" s="8054"/>
      <c r="EE1162" s="8054">
        <f>EE1161-EF1161</f>
        <v>15</v>
      </c>
      <c r="EF1162" s="8054"/>
      <c r="EK1162" s="6418"/>
      <c r="EL1162" s="6418"/>
      <c r="EM1162" s="8060">
        <f>EM1161-EN1161</f>
        <v>10</v>
      </c>
      <c r="EN1162" s="8060"/>
      <c r="EO1162" s="8041">
        <f>EO1161-EP1161</f>
        <v>0</v>
      </c>
      <c r="EP1162" s="8041"/>
      <c r="ET1162" s="8041">
        <f>ET1161-EU1161</f>
        <v>0</v>
      </c>
      <c r="EU1162" s="8041"/>
      <c r="EV1162" s="8041">
        <f>EV1161-EW1161</f>
        <v>0</v>
      </c>
      <c r="EW1162" s="8041"/>
      <c r="EX1162" s="8041">
        <f>EX1161-EY1161</f>
        <v>0</v>
      </c>
      <c r="EY1162" s="8041"/>
      <c r="EZ1162" s="8041">
        <f>EZ1161-FA1161</f>
        <v>0</v>
      </c>
      <c r="FA1162" s="8041"/>
      <c r="FB1162" s="8041">
        <f>FB1161-FC1161</f>
        <v>5</v>
      </c>
      <c r="FC1162" s="8041"/>
      <c r="FD1162" s="8041">
        <f>FD1161-FE1161</f>
        <v>0</v>
      </c>
      <c r="FE1162" s="8041"/>
      <c r="FF1162" s="8041">
        <f>FF1161-FG1161</f>
        <v>0</v>
      </c>
      <c r="FG1162" s="8041"/>
      <c r="FH1162" s="8041">
        <f>FH1161-FI1161</f>
        <v>0</v>
      </c>
      <c r="FI1162" s="8041"/>
      <c r="FJ1162" s="8041">
        <f>FJ1161-FK1161</f>
        <v>0</v>
      </c>
      <c r="FK1162" s="8041"/>
      <c r="FL1162" s="8041">
        <f>FL1161-FM1161</f>
        <v>0</v>
      </c>
      <c r="FM1162" s="8041"/>
      <c r="FN1162" s="8041">
        <f>FN1161-FO1161</f>
        <v>0</v>
      </c>
      <c r="FO1162" s="8041"/>
      <c r="FP1162" s="8041">
        <f>FP1161-FQ1161</f>
        <v>0</v>
      </c>
      <c r="FQ1162" s="8041"/>
      <c r="FS1162" s="8041">
        <f>FS1161-FT1161</f>
        <v>0</v>
      </c>
      <c r="FT1162" s="8041"/>
    </row>
    <row r="1163" spans="1:176" ht="18.600000000000001" customHeight="1" thickTop="1">
      <c r="A1163" s="6372"/>
      <c r="B1163" s="165"/>
      <c r="C1163" s="165"/>
      <c r="D1163" s="191"/>
      <c r="E1163" s="6373"/>
      <c r="AW1163" s="6393"/>
      <c r="AX1163" s="6393"/>
      <c r="AY1163" s="6393"/>
      <c r="AZ1163" s="6393">
        <v>46303</v>
      </c>
      <c r="BA1163" s="6393">
        <v>4263447</v>
      </c>
      <c r="BB1163" s="6393"/>
      <c r="BC1163" s="6393"/>
      <c r="BD1163" s="6393"/>
      <c r="BE1163" s="6393"/>
      <c r="BF1163" s="6393"/>
      <c r="BG1163" s="6393"/>
      <c r="BH1163" s="6393"/>
      <c r="BI1163" s="6393"/>
      <c r="BJ1163" s="6393"/>
      <c r="BQ1163" s="6393"/>
      <c r="BR1163" s="6393"/>
      <c r="BS1163" s="6393"/>
      <c r="BT1163" s="6393"/>
      <c r="BU1163" s="6393"/>
      <c r="BV1163" s="6393"/>
      <c r="BW1163" s="6393"/>
      <c r="BX1163" s="6393"/>
      <c r="BY1163" s="6393"/>
      <c r="BZ1163" s="6393"/>
      <c r="CA1163" s="6393"/>
      <c r="CB1163" s="6393"/>
      <c r="CC1163" s="6393"/>
      <c r="CD1163" s="6393"/>
      <c r="CE1163" s="6393"/>
      <c r="CF1163" s="6393"/>
      <c r="CG1163" s="6393"/>
      <c r="CH1163" s="6393"/>
      <c r="CI1163" s="6393"/>
      <c r="CJ1163" s="6393"/>
      <c r="CK1163" s="6393"/>
      <c r="CL1163" s="6393"/>
      <c r="CM1163" s="6393"/>
      <c r="CN1163" s="6393"/>
      <c r="CS1163" s="6393"/>
      <c r="CT1163" s="6393"/>
      <c r="CU1163" s="8171"/>
      <c r="CV1163" s="8171"/>
      <c r="CW1163" s="6393"/>
      <c r="CX1163" s="6393"/>
      <c r="DK1163" s="6393"/>
      <c r="DL1163" s="6393"/>
      <c r="DW1163" s="6393"/>
      <c r="DX1163" s="6393"/>
      <c r="DY1163" s="6409"/>
      <c r="DZ1163" s="6417"/>
      <c r="EA1163" s="6393"/>
      <c r="EB1163" s="6393"/>
      <c r="EC1163" s="6393"/>
      <c r="ED1163" s="6393"/>
      <c r="EE1163" s="6393"/>
      <c r="EF1163" s="6393"/>
      <c r="FN1163" s="99"/>
    </row>
    <row r="1164" spans="1:176" ht="18.600000000000001" customHeight="1">
      <c r="A1164" s="6372"/>
      <c r="B1164" s="165"/>
      <c r="C1164" s="165"/>
      <c r="D1164" s="191"/>
      <c r="E1164" s="6373"/>
      <c r="AT1164" s="653" t="s">
        <v>752</v>
      </c>
      <c r="AU1164" s="6374"/>
      <c r="AV1164" s="6374"/>
      <c r="AW1164" s="6375">
        <v>45220</v>
      </c>
      <c r="AX1164" s="6376">
        <v>3963539</v>
      </c>
      <c r="AY1164" s="6375">
        <v>45307</v>
      </c>
      <c r="AZ1164" s="6376">
        <v>46303</v>
      </c>
      <c r="BA1164" s="6375">
        <v>4263447</v>
      </c>
      <c r="BB1164" s="6376">
        <v>4063032</v>
      </c>
      <c r="BC1164" s="6375">
        <v>45307</v>
      </c>
      <c r="BD1164" s="6376">
        <v>4063033</v>
      </c>
      <c r="BE1164" s="6375">
        <v>45307</v>
      </c>
      <c r="BF1164" s="6376">
        <v>4063034</v>
      </c>
      <c r="BG1164" s="6375">
        <v>45307</v>
      </c>
      <c r="BH1164" s="6376">
        <v>4063035</v>
      </c>
      <c r="BI1164" s="6375">
        <v>45307</v>
      </c>
      <c r="BJ1164" s="6376">
        <v>4063036</v>
      </c>
      <c r="BK1164" s="6377">
        <v>45889</v>
      </c>
      <c r="BL1164" s="6378">
        <v>4163287</v>
      </c>
      <c r="BM1164" s="6377">
        <v>45889</v>
      </c>
      <c r="BN1164" s="6378">
        <v>4163288</v>
      </c>
      <c r="BO1164" s="6377"/>
      <c r="BP1164" s="6378"/>
      <c r="BQ1164" s="6375">
        <v>45307</v>
      </c>
      <c r="BR1164" s="6376">
        <v>4063037</v>
      </c>
      <c r="BS1164" s="6375">
        <v>45337</v>
      </c>
      <c r="BT1164" s="6376">
        <v>4063107</v>
      </c>
      <c r="BU1164" s="6375">
        <v>45337</v>
      </c>
      <c r="BV1164" s="6376">
        <v>4063108</v>
      </c>
      <c r="BW1164" s="6375">
        <v>45337</v>
      </c>
      <c r="BX1164" s="6376">
        <v>4063109</v>
      </c>
      <c r="BY1164" s="6375">
        <v>45337</v>
      </c>
      <c r="BZ1164" s="6376">
        <v>4063110</v>
      </c>
      <c r="CA1164" s="6375">
        <v>45337</v>
      </c>
      <c r="CB1164" s="6376">
        <v>4063111</v>
      </c>
      <c r="CC1164" s="6375">
        <v>45337</v>
      </c>
      <c r="CD1164" s="6376">
        <v>4063112</v>
      </c>
      <c r="CE1164" s="6375">
        <v>45163</v>
      </c>
      <c r="CF1164" s="6376">
        <v>3963345</v>
      </c>
      <c r="CG1164" s="6375">
        <v>45385</v>
      </c>
      <c r="CH1164" s="6376">
        <v>4063197</v>
      </c>
      <c r="CI1164" s="6375">
        <v>45337</v>
      </c>
      <c r="CJ1164" s="6376">
        <v>4063115</v>
      </c>
      <c r="CK1164" s="6375">
        <v>45128</v>
      </c>
      <c r="CL1164" s="6376">
        <v>3963342</v>
      </c>
      <c r="CM1164" s="6375">
        <v>45128</v>
      </c>
      <c r="CN1164" s="6376">
        <v>3963343</v>
      </c>
      <c r="CO1164" s="6377">
        <v>45356</v>
      </c>
      <c r="CP1164" s="6378">
        <v>4063153</v>
      </c>
      <c r="CQ1164" s="6377">
        <v>45356</v>
      </c>
      <c r="CR1164" s="6378">
        <v>4063154</v>
      </c>
      <c r="CS1164" s="6375">
        <v>45307</v>
      </c>
      <c r="CT1164" s="6376">
        <v>4063050</v>
      </c>
      <c r="CU1164" s="8171"/>
      <c r="CV1164" s="8171"/>
      <c r="CW1164" s="6375">
        <v>45163</v>
      </c>
      <c r="CX1164" s="6376">
        <v>3963355</v>
      </c>
      <c r="CY1164" s="6377"/>
      <c r="CZ1164" s="6378"/>
      <c r="DA1164" s="6377"/>
      <c r="DB1164" s="6378"/>
      <c r="DC1164" s="6379"/>
      <c r="DD1164" s="6380"/>
      <c r="DE1164" s="162"/>
      <c r="DF1164" s="165"/>
      <c r="DG1164" s="162"/>
      <c r="DH1164" s="165"/>
      <c r="DI1164" s="6379">
        <v>45734</v>
      </c>
      <c r="DJ1164" s="6380">
        <v>4163109</v>
      </c>
      <c r="DK1164" s="6381">
        <v>45561</v>
      </c>
      <c r="DL1164" s="6382">
        <v>4063411</v>
      </c>
      <c r="DM1164" s="6377">
        <v>45561</v>
      </c>
      <c r="DN1164" s="6378">
        <v>4063412</v>
      </c>
      <c r="DO1164" s="6377"/>
      <c r="DP1164" s="6378"/>
      <c r="DQ1164" s="6377"/>
      <c r="DR1164" s="6378"/>
      <c r="DS1164" s="6377"/>
      <c r="DT1164" s="6378"/>
      <c r="DU1164" s="6377"/>
      <c r="DV1164" s="6378"/>
      <c r="DW1164" s="6375">
        <v>45385</v>
      </c>
      <c r="DX1164" s="6383">
        <v>4063202</v>
      </c>
      <c r="DY1164" s="6410">
        <v>45366</v>
      </c>
      <c r="DZ1164" s="6411">
        <v>4063164</v>
      </c>
      <c r="EA1164" s="6412">
        <v>45385</v>
      </c>
      <c r="EB1164" s="6376">
        <v>4063203</v>
      </c>
      <c r="EC1164" s="6375">
        <v>45448</v>
      </c>
      <c r="ED1164" s="6376">
        <v>4063253</v>
      </c>
      <c r="EE1164" s="6375">
        <v>45561</v>
      </c>
      <c r="EF1164" s="6376">
        <v>4063409</v>
      </c>
      <c r="EK1164" s="162"/>
      <c r="EL1164" s="165"/>
      <c r="EM1164" s="6381">
        <v>45363</v>
      </c>
      <c r="EN1164" s="6382">
        <v>4063058</v>
      </c>
      <c r="EO1164" s="6377"/>
      <c r="EP1164" s="6378"/>
      <c r="ET1164" s="6377">
        <v>45828</v>
      </c>
      <c r="EU1164" s="6378">
        <v>4163222</v>
      </c>
      <c r="EV1164" s="6377">
        <v>45828</v>
      </c>
      <c r="EW1164" s="6378">
        <v>4163222</v>
      </c>
      <c r="EX1164" s="6377"/>
      <c r="EY1164" s="6378"/>
      <c r="EZ1164" s="6377">
        <v>46122</v>
      </c>
      <c r="FA1164" s="6378">
        <v>4263268</v>
      </c>
      <c r="FB1164" s="6377">
        <v>46206</v>
      </c>
      <c r="FC1164" s="6378">
        <v>4263342</v>
      </c>
      <c r="FD1164" s="6377">
        <v>45889</v>
      </c>
      <c r="FE1164" s="6378">
        <v>4163312</v>
      </c>
      <c r="FF1164" s="6377"/>
      <c r="FG1164" s="6378"/>
      <c r="FH1164" s="6377">
        <v>46063</v>
      </c>
      <c r="FI1164" s="6378">
        <v>4263138</v>
      </c>
      <c r="FJ1164" s="6377">
        <v>45828</v>
      </c>
      <c r="FK1164" s="6378">
        <v>4163223</v>
      </c>
      <c r="FL1164" s="6377"/>
      <c r="FM1164" s="6378"/>
      <c r="FN1164" s="6378"/>
      <c r="FO1164" s="6378"/>
      <c r="FP1164" s="6377"/>
      <c r="FQ1164" s="6378"/>
      <c r="FS1164" s="6377"/>
      <c r="FT1164" s="6378"/>
    </row>
    <row r="1165" spans="1:176" ht="18.600000000000001" customHeight="1">
      <c r="A1165" s="6372"/>
      <c r="B1165" s="165"/>
      <c r="C1165" s="165"/>
      <c r="D1165" s="191"/>
      <c r="E1165" s="6373"/>
      <c r="AT1165" s="653" t="s">
        <v>754</v>
      </c>
      <c r="AU1165" s="6374"/>
      <c r="AV1165" s="6374"/>
      <c r="AW1165" s="6376">
        <v>35</v>
      </c>
      <c r="AX1165" s="6376">
        <f>COUNTIF(AX$11:AX$1147,AX1164)</f>
        <v>0</v>
      </c>
      <c r="AY1165" s="6376">
        <v>24</v>
      </c>
      <c r="AZ1165" s="6376">
        <f>COUNTIF(AZ$11:AZ$1147,AZ1164)</f>
        <v>0</v>
      </c>
      <c r="BA1165" s="6376">
        <v>24</v>
      </c>
      <c r="BB1165" s="6376">
        <f>COUNTIF(BB$11:BB$1147,BB1164)</f>
        <v>0</v>
      </c>
      <c r="BC1165" s="6376">
        <v>24</v>
      </c>
      <c r="BD1165" s="6376">
        <f>COUNTIF(BD$11:BD$1147,BD1164)</f>
        <v>0</v>
      </c>
      <c r="BE1165" s="6376">
        <v>24</v>
      </c>
      <c r="BF1165" s="6376">
        <f>COUNTIF(BF$11:BF$1147,BF1164)</f>
        <v>0</v>
      </c>
      <c r="BG1165" s="6376">
        <v>24</v>
      </c>
      <c r="BH1165" s="6376">
        <f>COUNTIF(BH$11:BH$1147,BH1164)</f>
        <v>0</v>
      </c>
      <c r="BI1165" s="6376">
        <v>16</v>
      </c>
      <c r="BJ1165" s="6376">
        <f>COUNTIF(BJ$11:BJ$1147,BJ1164)</f>
        <v>0</v>
      </c>
      <c r="BK1165" s="653">
        <v>5</v>
      </c>
      <c r="BL1165" s="6387">
        <f>COUNTIF(BL$11:BL$1147,BL1164)</f>
        <v>5</v>
      </c>
      <c r="BM1165" s="653">
        <v>5</v>
      </c>
      <c r="BN1165" s="6387">
        <f>COUNTIF(BN$11:BN$1147,BN1164)</f>
        <v>5</v>
      </c>
      <c r="BO1165" s="653"/>
      <c r="BP1165" s="6387">
        <f>COUNTIF(BP$11:BP$1147,BP1164)</f>
        <v>0</v>
      </c>
      <c r="BQ1165" s="6376">
        <v>8</v>
      </c>
      <c r="BR1165" s="6376">
        <f>COUNTIF(BR$11:BR$1147,BR1164)</f>
        <v>0</v>
      </c>
      <c r="BS1165" s="6376">
        <v>2</v>
      </c>
      <c r="BT1165" s="6376">
        <f>COUNTIF(BT$11:BT$1147,BT1164)</f>
        <v>0</v>
      </c>
      <c r="BU1165" s="6376">
        <v>2</v>
      </c>
      <c r="BV1165" s="6376">
        <f>COUNTIF(BV$11:BV$1147,BV1164)</f>
        <v>0</v>
      </c>
      <c r="BW1165" s="6376">
        <v>2</v>
      </c>
      <c r="BX1165" s="6376">
        <f>COUNTIF(BX$11:BX$1147,BX1164)</f>
        <v>0</v>
      </c>
      <c r="BY1165" s="6376">
        <v>2</v>
      </c>
      <c r="BZ1165" s="6376">
        <f>COUNTIF(BZ$11:BZ$1147,BZ1164)</f>
        <v>0</v>
      </c>
      <c r="CA1165" s="6376">
        <v>2</v>
      </c>
      <c r="CB1165" s="6376">
        <f>COUNTIF(CB$11:CB$1147,CB1164)</f>
        <v>0</v>
      </c>
      <c r="CC1165" s="6376">
        <v>2</v>
      </c>
      <c r="CD1165" s="6376">
        <f>COUNTIF(CD$11:CD$1147,CD1164)</f>
        <v>0</v>
      </c>
      <c r="CE1165" s="6376">
        <v>16</v>
      </c>
      <c r="CF1165" s="6376">
        <f>COUNTIF(CF$11:CF$1147,CF1164)</f>
        <v>0</v>
      </c>
      <c r="CG1165" s="6376">
        <v>2</v>
      </c>
      <c r="CH1165" s="6376">
        <f>COUNTIF(CH$11:CH$1147,CH1164)</f>
        <v>0</v>
      </c>
      <c r="CI1165" s="6376">
        <v>2</v>
      </c>
      <c r="CJ1165" s="6376">
        <f>COUNTIF(CJ$11:CJ$1147,CJ1164)</f>
        <v>0</v>
      </c>
      <c r="CK1165" s="6376">
        <v>6</v>
      </c>
      <c r="CL1165" s="6376">
        <f>COUNTIFS(CL$11:CL$1147,CL1164)+COUNTIFS(CV$11:CV$1147,CL1164)</f>
        <v>0</v>
      </c>
      <c r="CM1165" s="6376">
        <v>10</v>
      </c>
      <c r="CN1165" s="6376">
        <f>COUNTIF(CN$11:CN$1147,CN1164)</f>
        <v>0</v>
      </c>
      <c r="CO1165" s="653">
        <v>1</v>
      </c>
      <c r="CP1165" s="6387">
        <f>COUNTIF(CP$11:CP$1147,CP1164)</f>
        <v>0</v>
      </c>
      <c r="CQ1165" s="653">
        <v>1</v>
      </c>
      <c r="CR1165" s="6387">
        <f>COUNTIF(CR$11:CR$1147,CR1164)</f>
        <v>0</v>
      </c>
      <c r="CS1165" s="6376">
        <v>5</v>
      </c>
      <c r="CT1165" s="6376">
        <f>COUNTIF(CT$11:CT$1147,CT1164)</f>
        <v>0</v>
      </c>
      <c r="CU1165" s="8171"/>
      <c r="CV1165" s="8171"/>
      <c r="CW1165" s="6376">
        <v>10</v>
      </c>
      <c r="CX1165" s="6376">
        <f>COUNTIF(CX$11:CX$1147,CX1164)</f>
        <v>0</v>
      </c>
      <c r="CY1165" s="653"/>
      <c r="CZ1165" s="6387">
        <f>COUNTIF(CZ$11:CZ$1147,CZ1164)</f>
        <v>0</v>
      </c>
      <c r="DA1165" s="653"/>
      <c r="DB1165" s="6387">
        <f>COUNTIF(DB$11:DB$1147,DB1164)</f>
        <v>0</v>
      </c>
      <c r="DC1165" s="6374"/>
      <c r="DD1165" s="6388">
        <f>COUNTIF(DD$11:DD$1147,DD1164)</f>
        <v>0</v>
      </c>
      <c r="DE1165" s="165"/>
      <c r="DF1165" s="165"/>
      <c r="DG1165" s="165"/>
      <c r="DH1165" s="165"/>
      <c r="DI1165" s="6374">
        <v>15</v>
      </c>
      <c r="DJ1165" s="6388">
        <f>COUNTIF(DJ$11:DJ$1147,DJ1164)</f>
        <v>15</v>
      </c>
      <c r="DK1165" s="6382">
        <v>10</v>
      </c>
      <c r="DL1165" s="6382">
        <f>COUNTIF(DL$11:DL$1147,DL1164)</f>
        <v>0</v>
      </c>
      <c r="DM1165" s="653">
        <v>5</v>
      </c>
      <c r="DN1165" s="6387">
        <f>COUNTIF(DN$11:DN$1147,DN1164)</f>
        <v>0</v>
      </c>
      <c r="DO1165" s="653"/>
      <c r="DP1165" s="6387">
        <f>COUNTIF(DP$11:DP$1147,DP1164)</f>
        <v>0</v>
      </c>
      <c r="DQ1165" s="653"/>
      <c r="DR1165" s="6387">
        <f>COUNTIF(DR$11:DR$1147,DR1164)</f>
        <v>0</v>
      </c>
      <c r="DS1165" s="653"/>
      <c r="DT1165" s="6387">
        <f>COUNTIF(DT$11:DT$1147,DT1164)</f>
        <v>0</v>
      </c>
      <c r="DU1165" s="653"/>
      <c r="DV1165" s="6387">
        <f>COUNTIF(DV$11:DV$1147,DV1164)</f>
        <v>0</v>
      </c>
      <c r="DW1165" s="6376">
        <v>35</v>
      </c>
      <c r="DX1165" s="6383">
        <f>COUNTIF(DX$11:DX$1147,DX1164)</f>
        <v>0</v>
      </c>
      <c r="DY1165" s="6404">
        <v>1</v>
      </c>
      <c r="DZ1165" s="6405">
        <f>COUNTIF(DZ$11:DZ$1147,DZ1164)</f>
        <v>0</v>
      </c>
      <c r="EA1165" s="6414">
        <v>35</v>
      </c>
      <c r="EB1165" s="6376">
        <f>COUNTIF(EB$11:EB$1147,EB1164)</f>
        <v>0</v>
      </c>
      <c r="EC1165" s="6376">
        <v>20</v>
      </c>
      <c r="ED1165" s="6376">
        <f>COUNTIF(ED$11:ED$1147,ED1164)</f>
        <v>0</v>
      </c>
      <c r="EE1165" s="6376">
        <v>35</v>
      </c>
      <c r="EF1165" s="6376">
        <f>COUNTIF(EF$11:EF$1147,EF1164)</f>
        <v>12</v>
      </c>
      <c r="EK1165" s="165"/>
      <c r="EL1165" s="165"/>
      <c r="EM1165" s="6382">
        <v>15</v>
      </c>
      <c r="EN1165" s="6376">
        <f>COUNTIF(EN$11:EN$1147,EN1164)</f>
        <v>0</v>
      </c>
      <c r="EO1165" s="653"/>
      <c r="EP1165" s="6387">
        <f>COUNTIF(EP$11:EP$1147,EP1164)</f>
        <v>0</v>
      </c>
      <c r="ET1165" s="653">
        <v>15</v>
      </c>
      <c r="EU1165" s="6387">
        <f>COUNTIF(EU$11:EU$1147,EU1164)</f>
        <v>15</v>
      </c>
      <c r="EV1165" s="653">
        <v>15</v>
      </c>
      <c r="EW1165" s="6387">
        <f>COUNTIF(EW$11:EW$1147,EW1164)</f>
        <v>15</v>
      </c>
      <c r="EX1165" s="653"/>
      <c r="EY1165" s="6387">
        <f>COUNTIF(EY$11:EY$1147,EY1164)</f>
        <v>0</v>
      </c>
      <c r="EZ1165" s="653">
        <v>3</v>
      </c>
      <c r="FA1165" s="6387">
        <f>COUNTIF(FA$11:FA$1147,FA1164)</f>
        <v>3</v>
      </c>
      <c r="FB1165" s="653">
        <v>15</v>
      </c>
      <c r="FC1165" s="6387">
        <f>COUNTIF(FC$11:FC$1147,FC1164)</f>
        <v>0</v>
      </c>
      <c r="FD1165" s="653">
        <v>25</v>
      </c>
      <c r="FE1165" s="6387">
        <f>COUNTIF(FE$11:FE$1147,FE1164)</f>
        <v>25</v>
      </c>
      <c r="FF1165" s="653"/>
      <c r="FG1165" s="6387">
        <f>COUNTIF(FG$11:FG$1147,FG1164)</f>
        <v>0</v>
      </c>
      <c r="FH1165" s="653">
        <v>10</v>
      </c>
      <c r="FI1165" s="6387">
        <f>COUNTIF(FI$11:FI$1147,FI1164)</f>
        <v>10</v>
      </c>
      <c r="FJ1165" s="653">
        <v>15</v>
      </c>
      <c r="FK1165" s="6387">
        <f>COUNTIF(FK$11:FK$1147,FK1164)</f>
        <v>15</v>
      </c>
      <c r="FL1165" s="653"/>
      <c r="FM1165" s="6387">
        <f>COUNTIF(FM$11:FM$1147,FM1164)</f>
        <v>0</v>
      </c>
      <c r="FN1165" s="653"/>
      <c r="FO1165" s="6387">
        <f>COUNTIF(FO$11:FO$1147,FO1164)</f>
        <v>0</v>
      </c>
      <c r="FP1165" s="1044"/>
      <c r="FQ1165" s="6387">
        <f>COUNTIF(FQ$11:FQ$1147,FQ1164)</f>
        <v>0</v>
      </c>
      <c r="FS1165" s="1044"/>
      <c r="FT1165" s="6387">
        <f>COUNTIF(FT$11:FT$1147,FT1164)</f>
        <v>0</v>
      </c>
    </row>
    <row r="1166" spans="1:176" ht="18.600000000000001" customHeight="1" thickBot="1">
      <c r="A1166" s="6372"/>
      <c r="B1166" s="165"/>
      <c r="C1166" s="165"/>
      <c r="D1166" s="191"/>
      <c r="E1166" s="6373"/>
      <c r="AT1166" s="653" t="s">
        <v>755</v>
      </c>
      <c r="AU1166" s="6392"/>
      <c r="AV1166" s="6392"/>
      <c r="AW1166" s="8176">
        <f>AW1165-AX1165</f>
        <v>35</v>
      </c>
      <c r="AX1166" s="8144"/>
      <c r="AY1166" s="8054">
        <f>AY1165-AZ1165</f>
        <v>24</v>
      </c>
      <c r="AZ1166" s="8054"/>
      <c r="BA1166" s="8054">
        <f>BA1165-BB1165</f>
        <v>24</v>
      </c>
      <c r="BB1166" s="8054"/>
      <c r="BC1166" s="8054">
        <f>BC1165-BD1165</f>
        <v>24</v>
      </c>
      <c r="BD1166" s="8054"/>
      <c r="BE1166" s="8054">
        <f>BE1165-BF1165</f>
        <v>24</v>
      </c>
      <c r="BF1166" s="8054"/>
      <c r="BG1166" s="8054">
        <f>BG1165-BH1165</f>
        <v>24</v>
      </c>
      <c r="BH1166" s="8054"/>
      <c r="BI1166" s="8054">
        <f>BI1165-BJ1165</f>
        <v>16</v>
      </c>
      <c r="BJ1166" s="8054"/>
      <c r="BK1166" s="8041">
        <f>BK1165-BL1165</f>
        <v>0</v>
      </c>
      <c r="BL1166" s="8041"/>
      <c r="BM1166" s="8041">
        <f>BM1165-BN1165</f>
        <v>0</v>
      </c>
      <c r="BN1166" s="8041"/>
      <c r="BO1166" s="8041">
        <f>BO1165-BP1165</f>
        <v>0</v>
      </c>
      <c r="BP1166" s="8041"/>
      <c r="BQ1166" s="8054">
        <f>BQ1165-BR1165</f>
        <v>8</v>
      </c>
      <c r="BR1166" s="8054"/>
      <c r="BS1166" s="8054">
        <f>BS1165-BT1165</f>
        <v>2</v>
      </c>
      <c r="BT1166" s="8054"/>
      <c r="BU1166" s="8054">
        <f>BU1165-BV1165</f>
        <v>2</v>
      </c>
      <c r="BV1166" s="8054"/>
      <c r="BW1166" s="8054">
        <f>BW1165-BX1165</f>
        <v>2</v>
      </c>
      <c r="BX1166" s="8054"/>
      <c r="BY1166" s="8054">
        <f>BY1165-BZ1165</f>
        <v>2</v>
      </c>
      <c r="BZ1166" s="8054"/>
      <c r="CA1166" s="8054">
        <f>CA1165-CB1165</f>
        <v>2</v>
      </c>
      <c r="CB1166" s="8054"/>
      <c r="CC1166" s="8054">
        <f>CC1165-CD1165</f>
        <v>2</v>
      </c>
      <c r="CD1166" s="8054"/>
      <c r="CE1166" s="8143">
        <f>CE1165-CF1165</f>
        <v>16</v>
      </c>
      <c r="CF1166" s="8144"/>
      <c r="CG1166" s="8054">
        <f>CG1165-CH1165</f>
        <v>2</v>
      </c>
      <c r="CH1166" s="8054"/>
      <c r="CI1166" s="8054">
        <f>CI1165-CJ1165</f>
        <v>2</v>
      </c>
      <c r="CJ1166" s="8054"/>
      <c r="CK1166" s="8054">
        <f>CK1165-CL1165</f>
        <v>6</v>
      </c>
      <c r="CL1166" s="8054"/>
      <c r="CM1166" s="8054">
        <f>CM1165-CN1165</f>
        <v>10</v>
      </c>
      <c r="CN1166" s="8054"/>
      <c r="CO1166" s="8041">
        <f>CO1165-CP1165</f>
        <v>1</v>
      </c>
      <c r="CP1166" s="8041"/>
      <c r="CQ1166" s="8041">
        <f>CQ1165-CR1165</f>
        <v>1</v>
      </c>
      <c r="CR1166" s="8041"/>
      <c r="CS1166" s="8054">
        <f>CS1165-CT1165</f>
        <v>5</v>
      </c>
      <c r="CT1166" s="8054"/>
      <c r="CU1166" s="8171"/>
      <c r="CV1166" s="8171"/>
      <c r="CW1166" s="8143">
        <f>CW1165-CX1165</f>
        <v>10</v>
      </c>
      <c r="CX1166" s="8144"/>
      <c r="CY1166" s="8041">
        <f>CY1165-CZ1165</f>
        <v>0</v>
      </c>
      <c r="CZ1166" s="8041"/>
      <c r="DA1166" s="8041">
        <f>DA1165-DB1165</f>
        <v>0</v>
      </c>
      <c r="DB1166" s="8041"/>
      <c r="DC1166" s="8052">
        <f>DC1165-DD1165</f>
        <v>0</v>
      </c>
      <c r="DD1166" s="8052"/>
      <c r="DE1166" s="8108"/>
      <c r="DF1166" s="8108"/>
      <c r="DG1166" s="8108"/>
      <c r="DH1166" s="8108"/>
      <c r="DI1166" s="8052">
        <f>DI1165-DJ1165</f>
        <v>0</v>
      </c>
      <c r="DJ1166" s="8052"/>
      <c r="DK1166" s="8060">
        <f>DK1165-DL1165</f>
        <v>10</v>
      </c>
      <c r="DL1166" s="8060"/>
      <c r="DM1166" s="8041">
        <f>DM1165-DN1165</f>
        <v>5</v>
      </c>
      <c r="DN1166" s="8041"/>
      <c r="DO1166" s="8041">
        <f>DO1165-DP1165</f>
        <v>0</v>
      </c>
      <c r="DP1166" s="8041"/>
      <c r="DQ1166" s="8041">
        <f>DQ1165-DR1165</f>
        <v>0</v>
      </c>
      <c r="DR1166" s="8041"/>
      <c r="DS1166" s="8041">
        <f>DS1165-DT1165</f>
        <v>0</v>
      </c>
      <c r="DT1166" s="8041"/>
      <c r="DU1166" s="8041">
        <f>DU1165-DV1165</f>
        <v>0</v>
      </c>
      <c r="DV1166" s="8041"/>
      <c r="DW1166" s="8054">
        <f>DW1165-DX1165</f>
        <v>35</v>
      </c>
      <c r="DX1166" s="8095"/>
      <c r="DY1166" s="8057">
        <f>DY1165-DZ1165</f>
        <v>1</v>
      </c>
      <c r="DZ1166" s="8056"/>
      <c r="EA1166" s="8173">
        <f>EA1165-EB1165</f>
        <v>35</v>
      </c>
      <c r="EB1166" s="8054"/>
      <c r="EC1166" s="8054">
        <f>EC1165-ED1165</f>
        <v>20</v>
      </c>
      <c r="ED1166" s="8054"/>
      <c r="EE1166" s="8054">
        <f>EE1165-EF1165</f>
        <v>23</v>
      </c>
      <c r="EF1166" s="8054"/>
      <c r="EK1166" s="6418"/>
      <c r="EL1166" s="6418"/>
      <c r="EM1166" s="8060">
        <f>EM1165-EN1165</f>
        <v>15</v>
      </c>
      <c r="EN1166" s="8060"/>
      <c r="EO1166" s="8041">
        <f>EO1165-EP1165</f>
        <v>0</v>
      </c>
      <c r="EP1166" s="8041"/>
      <c r="ET1166" s="8041">
        <f>ET1165-EU1165</f>
        <v>0</v>
      </c>
      <c r="EU1166" s="8041"/>
      <c r="EV1166" s="8041">
        <f>EV1165-EW1165</f>
        <v>0</v>
      </c>
      <c r="EW1166" s="8041"/>
      <c r="EX1166" s="8041">
        <f>EX1165-EY1165</f>
        <v>0</v>
      </c>
      <c r="EY1166" s="8041"/>
      <c r="EZ1166" s="8041">
        <f>EZ1165-FA1165</f>
        <v>0</v>
      </c>
      <c r="FA1166" s="8041"/>
      <c r="FB1166" s="8041">
        <f>FB1165-FC1165</f>
        <v>15</v>
      </c>
      <c r="FC1166" s="8041"/>
      <c r="FD1166" s="8041">
        <f>FD1165-FE1165</f>
        <v>0</v>
      </c>
      <c r="FE1166" s="8041"/>
      <c r="FF1166" s="8041">
        <f>FF1165-FG1165</f>
        <v>0</v>
      </c>
      <c r="FG1166" s="8041"/>
      <c r="FH1166" s="8041">
        <f>FH1165-FI1165</f>
        <v>0</v>
      </c>
      <c r="FI1166" s="8041"/>
      <c r="FJ1166" s="8041">
        <f>FJ1165-FK1165</f>
        <v>0</v>
      </c>
      <c r="FK1166" s="8041"/>
      <c r="FL1166" s="8041">
        <f>FL1165-FM1165</f>
        <v>0</v>
      </c>
      <c r="FM1166" s="8041"/>
      <c r="FN1166" s="8041">
        <f>FN1165-FO1165</f>
        <v>0</v>
      </c>
      <c r="FO1166" s="8041"/>
      <c r="FP1166" s="8041">
        <f>FP1165-FQ1165</f>
        <v>0</v>
      </c>
      <c r="FQ1166" s="8041"/>
      <c r="FS1166" s="8041">
        <f>FS1165-FT1165</f>
        <v>0</v>
      </c>
      <c r="FT1166" s="8041"/>
    </row>
    <row r="1167" spans="1:176" ht="18.600000000000001" customHeight="1" thickTop="1">
      <c r="A1167" s="6372"/>
      <c r="B1167" s="165"/>
      <c r="C1167" s="165"/>
      <c r="D1167" s="191"/>
      <c r="E1167" s="6373"/>
      <c r="AW1167" s="6393"/>
      <c r="AX1167" s="6393"/>
      <c r="AY1167" s="6393"/>
      <c r="AZ1167" s="6393"/>
      <c r="BA1167" s="6393"/>
      <c r="BB1167" s="6393"/>
      <c r="BC1167" s="6393"/>
      <c r="BD1167" s="6393"/>
      <c r="BE1167" s="6393"/>
      <c r="BF1167" s="6393"/>
      <c r="BG1167" s="6393"/>
      <c r="BH1167" s="6393"/>
      <c r="BI1167" s="6393"/>
      <c r="BJ1167" s="6393"/>
      <c r="BQ1167" s="6393"/>
      <c r="BR1167" s="6393"/>
      <c r="BS1167" s="6393"/>
      <c r="BT1167" s="6393"/>
      <c r="BU1167" s="6393"/>
      <c r="BV1167" s="6393"/>
      <c r="BW1167" s="6393"/>
      <c r="BX1167" s="6393"/>
      <c r="BY1167" s="6393"/>
      <c r="BZ1167" s="6393"/>
      <c r="CA1167" s="6393"/>
      <c r="CB1167" s="6393"/>
      <c r="CC1167" s="6393"/>
      <c r="CD1167" s="6393"/>
      <c r="CE1167" s="6393"/>
      <c r="CF1167" s="6393"/>
      <c r="CG1167" s="6393"/>
      <c r="CH1167" s="6393"/>
      <c r="CI1167" s="6393"/>
      <c r="CJ1167" s="6393"/>
      <c r="CK1167" s="6393"/>
      <c r="CL1167" s="6393"/>
      <c r="CM1167" s="6393"/>
      <c r="CN1167" s="6393"/>
      <c r="CS1167" s="6393"/>
      <c r="CT1167" s="6393"/>
      <c r="CU1167" s="8171"/>
      <c r="CV1167" s="8171"/>
      <c r="CW1167" s="6393"/>
      <c r="CX1167" s="6393"/>
      <c r="DW1167" s="6393"/>
      <c r="DX1167" s="6393"/>
      <c r="DY1167" s="6393"/>
      <c r="DZ1167" s="6393"/>
      <c r="EA1167" s="6393"/>
      <c r="EB1167" s="6393"/>
      <c r="EC1167" s="6393"/>
      <c r="ED1167" s="6393"/>
      <c r="EE1167" s="6393"/>
      <c r="EF1167" s="6393"/>
      <c r="FN1167" s="99"/>
    </row>
    <row r="1168" spans="1:176" ht="18.600000000000001" customHeight="1">
      <c r="A1168" s="6372"/>
      <c r="B1168" s="165"/>
      <c r="C1168" s="165"/>
      <c r="D1168" s="191"/>
      <c r="E1168" s="6373"/>
      <c r="AT1168" s="653" t="s">
        <v>752</v>
      </c>
      <c r="AU1168" s="6374"/>
      <c r="AV1168" s="6374"/>
      <c r="AW1168" s="6375">
        <v>45307</v>
      </c>
      <c r="AX1168" s="6376">
        <v>4063030</v>
      </c>
      <c r="AY1168" s="6375">
        <v>45337</v>
      </c>
      <c r="AZ1168" s="6376">
        <v>4063100</v>
      </c>
      <c r="BA1168" s="6375">
        <v>45337</v>
      </c>
      <c r="BB1168" s="6376">
        <v>4063101</v>
      </c>
      <c r="BC1168" s="6375">
        <v>45337</v>
      </c>
      <c r="BD1168" s="6376">
        <v>4063102</v>
      </c>
      <c r="BE1168" s="6375">
        <v>45337</v>
      </c>
      <c r="BF1168" s="6376">
        <v>4063103</v>
      </c>
      <c r="BG1168" s="6375">
        <v>45337</v>
      </c>
      <c r="BH1168" s="6376">
        <v>4063104</v>
      </c>
      <c r="BI1168" s="6375">
        <v>45337</v>
      </c>
      <c r="BJ1168" s="6376">
        <v>4063105</v>
      </c>
      <c r="BK1168" s="6377">
        <v>45986</v>
      </c>
      <c r="BL1168" s="6378">
        <v>4263055</v>
      </c>
      <c r="BM1168" s="6377">
        <v>45986</v>
      </c>
      <c r="BN1168" s="6378">
        <v>4263056</v>
      </c>
      <c r="BO1168" s="6377"/>
      <c r="BP1168" s="6378"/>
      <c r="BQ1168" s="6375">
        <v>45337</v>
      </c>
      <c r="BR1168" s="6376">
        <v>4063106</v>
      </c>
      <c r="BS1168" s="6375">
        <v>45356</v>
      </c>
      <c r="BT1168" s="6376">
        <v>4063143</v>
      </c>
      <c r="BU1168" s="6375">
        <v>45356</v>
      </c>
      <c r="BV1168" s="6376">
        <v>4063144</v>
      </c>
      <c r="BW1168" s="6375">
        <v>45356</v>
      </c>
      <c r="BX1168" s="6376">
        <v>4063145</v>
      </c>
      <c r="BY1168" s="6375">
        <v>45356</v>
      </c>
      <c r="BZ1168" s="6376">
        <v>4063146</v>
      </c>
      <c r="CA1168" s="6375">
        <v>45356</v>
      </c>
      <c r="CB1168" s="6376">
        <v>4063147</v>
      </c>
      <c r="CC1168" s="6375">
        <v>45356</v>
      </c>
      <c r="CD1168" s="6376">
        <v>4063148</v>
      </c>
      <c r="CE1168" s="6375">
        <v>45307</v>
      </c>
      <c r="CF1168" s="6376">
        <v>4063044</v>
      </c>
      <c r="CG1168" s="6377">
        <v>45476</v>
      </c>
      <c r="CH1168" s="6378">
        <v>4063288</v>
      </c>
      <c r="CI1168" s="6375">
        <v>45356</v>
      </c>
      <c r="CJ1168" s="6376">
        <v>4063151</v>
      </c>
      <c r="CK1168" s="6375">
        <v>45163</v>
      </c>
      <c r="CL1168" s="6376">
        <v>3963353</v>
      </c>
      <c r="CM1168" s="6375">
        <v>45163</v>
      </c>
      <c r="CN1168" s="6376">
        <v>3963354</v>
      </c>
      <c r="CO1168" s="6377">
        <v>45520</v>
      </c>
      <c r="CP1168" s="6378">
        <v>4063326</v>
      </c>
      <c r="CQ1168" s="6377"/>
      <c r="CR1168" s="6378"/>
      <c r="CS1168" s="6375">
        <v>45337</v>
      </c>
      <c r="CT1168" s="6376">
        <v>4063119</v>
      </c>
      <c r="CU1168" s="8171"/>
      <c r="CV1168" s="8171"/>
      <c r="CW1168" s="6375">
        <v>45307</v>
      </c>
      <c r="CX1168" s="6376">
        <v>4063052</v>
      </c>
      <c r="CY1168" s="6377"/>
      <c r="CZ1168" s="6378"/>
      <c r="DA1168" s="6377"/>
      <c r="DB1168" s="6378"/>
      <c r="DC1168" s="6379"/>
      <c r="DD1168" s="6380"/>
      <c r="DE1168" s="162"/>
      <c r="DF1168" s="165"/>
      <c r="DG1168" s="162"/>
      <c r="DH1168" s="165"/>
      <c r="DI1168" s="6379">
        <v>45756</v>
      </c>
      <c r="DJ1168" s="6380">
        <v>4163131</v>
      </c>
      <c r="DK1168" s="6379">
        <v>45581</v>
      </c>
      <c r="DL1168" s="6380">
        <v>4063461</v>
      </c>
      <c r="DM1168" s="6377">
        <v>45591</v>
      </c>
      <c r="DN1168" s="6378">
        <v>4063462</v>
      </c>
      <c r="DO1168" s="6377"/>
      <c r="DP1168" s="6378"/>
      <c r="DQ1168" s="6377"/>
      <c r="DR1168" s="6378"/>
      <c r="DS1168" s="6377"/>
      <c r="DT1168" s="6378"/>
      <c r="DU1168" s="6377"/>
      <c r="DV1168" s="6378"/>
      <c r="DW1168" s="6375">
        <v>45448</v>
      </c>
      <c r="DX1168" s="6376">
        <v>4063251</v>
      </c>
      <c r="DY1168" s="6375">
        <v>45366</v>
      </c>
      <c r="DZ1168" s="6376">
        <v>4063170</v>
      </c>
      <c r="EA1168" s="6375">
        <v>45448</v>
      </c>
      <c r="EB1168" s="6376">
        <v>4063252</v>
      </c>
      <c r="EC1168" s="6375">
        <v>45476</v>
      </c>
      <c r="ED1168" s="6376">
        <v>4063294</v>
      </c>
      <c r="EE1168" s="6375">
        <v>45581</v>
      </c>
      <c r="EF1168" s="6376">
        <v>4063459</v>
      </c>
      <c r="EM1168" s="6379">
        <v>45476</v>
      </c>
      <c r="EN1168" s="6380">
        <v>4063296</v>
      </c>
      <c r="EO1168" s="6379"/>
      <c r="EP1168" s="6380"/>
      <c r="ET1168" s="6377">
        <v>45847</v>
      </c>
      <c r="EU1168" s="6378">
        <v>4163260</v>
      </c>
      <c r="EV1168" s="6377">
        <v>45847</v>
      </c>
      <c r="EW1168" s="6378">
        <v>4163260</v>
      </c>
      <c r="EX1168" s="6377"/>
      <c r="EY1168" s="6378"/>
      <c r="EZ1168" s="6377">
        <v>46150</v>
      </c>
      <c r="FA1168" s="6378">
        <v>4263262</v>
      </c>
      <c r="FB1168" s="6377"/>
      <c r="FC1168" s="6378"/>
      <c r="FD1168" s="6377">
        <v>45916</v>
      </c>
      <c r="FE1168" s="6378">
        <v>4163338</v>
      </c>
      <c r="FF1168" s="6377"/>
      <c r="FG1168" s="6378"/>
      <c r="FH1168" s="6377">
        <v>46087</v>
      </c>
      <c r="FI1168" s="6378">
        <v>4263173</v>
      </c>
      <c r="FJ1168" s="6377">
        <v>45847</v>
      </c>
      <c r="FK1168" s="6378">
        <v>4163261</v>
      </c>
      <c r="FL1168" s="6377"/>
      <c r="FM1168" s="6378"/>
      <c r="FN1168" s="6378"/>
      <c r="FO1168" s="6378"/>
      <c r="FP1168" s="6377"/>
      <c r="FQ1168" s="6378"/>
      <c r="FS1168" s="6377"/>
      <c r="FT1168" s="6378"/>
    </row>
    <row r="1169" spans="1:176" ht="18.600000000000001" customHeight="1">
      <c r="A1169" s="6372"/>
      <c r="B1169" s="165"/>
      <c r="C1169" s="165"/>
      <c r="D1169" s="191"/>
      <c r="E1169" s="6373"/>
      <c r="AT1169" s="653" t="s">
        <v>754</v>
      </c>
      <c r="AU1169" s="6374"/>
      <c r="AV1169" s="6374"/>
      <c r="AW1169" s="6376">
        <v>24</v>
      </c>
      <c r="AX1169" s="6376">
        <f>COUNTIF(AX$11:AX$1147,AX1168)</f>
        <v>0</v>
      </c>
      <c r="AY1169" s="6376">
        <v>14</v>
      </c>
      <c r="AZ1169" s="6376">
        <f>COUNTIF(AZ$11:AZ$1147,AZ1168)</f>
        <v>0</v>
      </c>
      <c r="BA1169" s="6376">
        <v>14</v>
      </c>
      <c r="BB1169" s="6376">
        <f>COUNTIF(BB$11:BB$1147,BB1168)</f>
        <v>0</v>
      </c>
      <c r="BC1169" s="6376">
        <v>14</v>
      </c>
      <c r="BD1169" s="6376">
        <f>COUNTIF(BD$11:BD$1147,BD1168)</f>
        <v>0</v>
      </c>
      <c r="BE1169" s="6376">
        <v>14</v>
      </c>
      <c r="BF1169" s="6376">
        <f>COUNTIF(BF$11:BF$1147,BF1168)</f>
        <v>0</v>
      </c>
      <c r="BG1169" s="6376">
        <v>14</v>
      </c>
      <c r="BH1169" s="6376">
        <f>COUNTIF(BH$11:BH$1147,BH1168)</f>
        <v>0</v>
      </c>
      <c r="BI1169" s="6376">
        <v>10</v>
      </c>
      <c r="BJ1169" s="6376">
        <f>COUNTIF(BJ$11:BJ$1147,BJ1168)</f>
        <v>0</v>
      </c>
      <c r="BK1169" s="653">
        <v>5</v>
      </c>
      <c r="BL1169" s="6387">
        <f>COUNTIF(BL$11:BL$1147,BL1168)</f>
        <v>5</v>
      </c>
      <c r="BM1169" s="653">
        <v>5</v>
      </c>
      <c r="BN1169" s="6387">
        <f>COUNTIF(BN$11:BN$1147,BN1168)</f>
        <v>5</v>
      </c>
      <c r="BO1169" s="653"/>
      <c r="BP1169" s="6387">
        <f>COUNTIF(BP$11:BP$1147,BP1168)</f>
        <v>0</v>
      </c>
      <c r="BQ1169" s="6376">
        <v>4</v>
      </c>
      <c r="BR1169" s="6376">
        <f>COUNTIF(BR$11:BR$1147,BR1168)</f>
        <v>0</v>
      </c>
      <c r="BS1169" s="6376">
        <v>2</v>
      </c>
      <c r="BT1169" s="6376">
        <f>COUNTIF(BT$11:BT$1147,BT1168)</f>
        <v>0</v>
      </c>
      <c r="BU1169" s="6376">
        <v>2</v>
      </c>
      <c r="BV1169" s="6376">
        <f>COUNTIF(BV$11:BV$1147,BV1168)</f>
        <v>0</v>
      </c>
      <c r="BW1169" s="6376">
        <v>2</v>
      </c>
      <c r="BX1169" s="6376">
        <f>COUNTIF(BX$11:BX$1147,BX1168)</f>
        <v>0</v>
      </c>
      <c r="BY1169" s="6419">
        <v>2</v>
      </c>
      <c r="BZ1169" s="6376">
        <f>COUNTIF(BZ$11:BZ$1147,BZ1168)</f>
        <v>0</v>
      </c>
      <c r="CA1169" s="6376">
        <v>2</v>
      </c>
      <c r="CB1169" s="6376">
        <f>COUNTIF(CB$11:CB$1147,CB1168)</f>
        <v>0</v>
      </c>
      <c r="CC1169" s="6376">
        <v>2</v>
      </c>
      <c r="CD1169" s="6376">
        <f>COUNTIF(CD$11:CD$1147,CD1168)</f>
        <v>0</v>
      </c>
      <c r="CE1169" s="6376">
        <v>5</v>
      </c>
      <c r="CF1169" s="6376">
        <f>COUNTIF(CF$11:CF$1147,CF1168)</f>
        <v>0</v>
      </c>
      <c r="CG1169" s="653">
        <v>3</v>
      </c>
      <c r="CH1169" s="6387">
        <f>COUNTIF(CH$11:CH$1147,CH1168)</f>
        <v>0</v>
      </c>
      <c r="CI1169" s="6376">
        <v>2</v>
      </c>
      <c r="CJ1169" s="6376">
        <f>COUNTIF(CJ$11:CJ$1147,CJ1168)</f>
        <v>0</v>
      </c>
      <c r="CK1169" s="6376">
        <v>6</v>
      </c>
      <c r="CL1169" s="6376">
        <f>COUNTIFS(CL$11:CL$1147,CL1168)+COUNTIFS(CV$11:CV$1147,CL1168)</f>
        <v>0</v>
      </c>
      <c r="CM1169" s="6376">
        <v>10</v>
      </c>
      <c r="CN1169" s="6376">
        <f>COUNTIF(CN$11:CN$1147,CN1168)</f>
        <v>0</v>
      </c>
      <c r="CO1169" s="653">
        <v>3</v>
      </c>
      <c r="CP1169" s="6387">
        <f>COUNTIF(CP$11:CP$1147,CP1168)</f>
        <v>0</v>
      </c>
      <c r="CQ1169" s="653"/>
      <c r="CR1169" s="6387">
        <f>COUNTIF(CR$11:CR$1147,CR1168)</f>
        <v>0</v>
      </c>
      <c r="CS1169" s="6376">
        <v>4</v>
      </c>
      <c r="CT1169" s="6376">
        <f>COUNTIF(CT$11:CT$1147,CT1168)</f>
        <v>0</v>
      </c>
      <c r="CU1169" s="8171"/>
      <c r="CV1169" s="8171"/>
      <c r="CW1169" s="6376">
        <v>3</v>
      </c>
      <c r="CX1169" s="6376">
        <f>COUNTIF(CX$11:CX$1147,CX1168)</f>
        <v>0</v>
      </c>
      <c r="CY1169" s="653"/>
      <c r="CZ1169" s="6387">
        <f>COUNTIF(CZ$11:CZ$1147,CZ1168)</f>
        <v>0</v>
      </c>
      <c r="DA1169" s="653"/>
      <c r="DB1169" s="6387">
        <f>COUNTIF(DB$11:DB$1147,DB1168)</f>
        <v>0</v>
      </c>
      <c r="DC1169" s="6374"/>
      <c r="DD1169" s="6388">
        <f>COUNTIF(DD$11:DD$1147,DD1168)</f>
        <v>0</v>
      </c>
      <c r="DE1169" s="165"/>
      <c r="DF1169" s="165"/>
      <c r="DG1169" s="165"/>
      <c r="DH1169" s="165"/>
      <c r="DI1169" s="6374">
        <v>10</v>
      </c>
      <c r="DJ1169" s="6388">
        <f>COUNTIF(DJ$11:DJ$1147,DJ1168)</f>
        <v>35</v>
      </c>
      <c r="DK1169" s="6374">
        <v>10</v>
      </c>
      <c r="DL1169" s="6388">
        <f>COUNTIF(DL$11:DL$1147,DL1168)</f>
        <v>2</v>
      </c>
      <c r="DM1169" s="653">
        <v>5</v>
      </c>
      <c r="DN1169" s="6387">
        <f>COUNTIF(DN$11:DN$1147,DN1168)</f>
        <v>0</v>
      </c>
      <c r="DO1169" s="653"/>
      <c r="DP1169" s="6387">
        <f>COUNTIF(DP$11:DP$1147,DP1168)</f>
        <v>0</v>
      </c>
      <c r="DQ1169" s="653"/>
      <c r="DR1169" s="6387">
        <f>COUNTIF(DR$11:DR$1147,DR1168)</f>
        <v>0</v>
      </c>
      <c r="DS1169" s="653"/>
      <c r="DT1169" s="6387">
        <f>COUNTIF(DT$11:DT$1147,DT1168)</f>
        <v>0</v>
      </c>
      <c r="DU1169" s="653"/>
      <c r="DV1169" s="6387">
        <f>COUNTIF(DV$11:DV$1147,DV1168)</f>
        <v>0</v>
      </c>
      <c r="DW1169" s="6376">
        <v>15</v>
      </c>
      <c r="DX1169" s="6376">
        <f>COUNTIF(DX$11:DX$1147,DX1168)</f>
        <v>0</v>
      </c>
      <c r="DY1169" s="6376">
        <v>3</v>
      </c>
      <c r="DZ1169" s="6376">
        <f>COUNTIF(DZ$11:DZ$1147,DZ1168)</f>
        <v>0</v>
      </c>
      <c r="EA1169" s="6376">
        <v>25</v>
      </c>
      <c r="EB1169" s="6376">
        <f>COUNTIF(EB$11:EB$1147,EB1168)</f>
        <v>0</v>
      </c>
      <c r="EC1169" s="6376">
        <v>20</v>
      </c>
      <c r="ED1169" s="6376">
        <f>COUNTIF(ED$11:ED$1147,ED1168)</f>
        <v>0</v>
      </c>
      <c r="EE1169" s="6376">
        <v>35</v>
      </c>
      <c r="EF1169" s="6376">
        <f>COUNTIF(EF$11:EF$1147,EF1168)</f>
        <v>35</v>
      </c>
      <c r="EM1169" s="6374">
        <v>20</v>
      </c>
      <c r="EN1169" s="6388">
        <f>COUNTIF(EF$11:EF$1147,EN1168)</f>
        <v>20</v>
      </c>
      <c r="EO1169" s="6374"/>
      <c r="EP1169" s="6388">
        <f>COUNTIF(EP$11:EP$1147,EP1168)</f>
        <v>0</v>
      </c>
      <c r="ET1169" s="653">
        <v>15</v>
      </c>
      <c r="EU1169" s="6387">
        <f>COUNTIF(EU$11:EU$1147,EU1168)</f>
        <v>15</v>
      </c>
      <c r="EV1169" s="653">
        <v>15</v>
      </c>
      <c r="EW1169" s="6387">
        <f>COUNTIF(EW$11:EW$1147,EW1168)</f>
        <v>15</v>
      </c>
      <c r="EX1169" s="653"/>
      <c r="EY1169" s="6387">
        <f>COUNTIF(EY$11:EY$1147,EY1168)</f>
        <v>0</v>
      </c>
      <c r="EZ1169" s="653">
        <v>5</v>
      </c>
      <c r="FA1169" s="6387">
        <f>COUNTIF(FA$11:FA$1147,FA1168)</f>
        <v>5</v>
      </c>
      <c r="FB1169" s="653"/>
      <c r="FC1169" s="6387">
        <f>COUNTIF(FC$11:FC$1147,FC1168)</f>
        <v>0</v>
      </c>
      <c r="FD1169" s="653">
        <v>15</v>
      </c>
      <c r="FE1169" s="6387">
        <f>COUNTIF(FE$11:FE$1147,FE1168)</f>
        <v>15</v>
      </c>
      <c r="FF1169" s="653"/>
      <c r="FG1169" s="6387">
        <f>COUNTIF(FG$11:FG$1147,FG1168)</f>
        <v>0</v>
      </c>
      <c r="FH1169" s="653">
        <v>10</v>
      </c>
      <c r="FI1169" s="6387">
        <f>COUNTIF(FI$11:FI$1147,FI1168)</f>
        <v>10</v>
      </c>
      <c r="FJ1169" s="653">
        <v>15</v>
      </c>
      <c r="FK1169" s="6387">
        <f>COUNTIF(FK$11:FK$1147,FK1168)</f>
        <v>15</v>
      </c>
      <c r="FL1169" s="653"/>
      <c r="FM1169" s="6387">
        <f>COUNTIF(FM$11:FM$1147,FM1168)</f>
        <v>0</v>
      </c>
      <c r="FN1169" s="653"/>
      <c r="FO1169" s="6387">
        <f>COUNTIF(FO$11:FO$1147,FO1168)</f>
        <v>0</v>
      </c>
      <c r="FP1169" s="1044"/>
      <c r="FQ1169" s="6387">
        <f>COUNTIF(FQ$11:FQ$1147,FQ1168)</f>
        <v>0</v>
      </c>
      <c r="FS1169" s="1044"/>
      <c r="FT1169" s="6387">
        <f>COUNTIF(FT$11:FT$1147,FT1168)</f>
        <v>0</v>
      </c>
    </row>
    <row r="1170" spans="1:176" ht="18.600000000000001" customHeight="1">
      <c r="A1170" s="6372"/>
      <c r="B1170" s="165"/>
      <c r="C1170" s="165"/>
      <c r="D1170" s="191"/>
      <c r="E1170" s="6373"/>
      <c r="AT1170" s="653" t="s">
        <v>755</v>
      </c>
      <c r="AU1170" s="6392"/>
      <c r="AV1170" s="6392"/>
      <c r="AW1170" s="8176">
        <f>AW1169-AX1169</f>
        <v>24</v>
      </c>
      <c r="AX1170" s="8144"/>
      <c r="AY1170" s="8054">
        <f>AY1169-AZ1169</f>
        <v>14</v>
      </c>
      <c r="AZ1170" s="8054"/>
      <c r="BA1170" s="8054">
        <f>BA1169-BB1169</f>
        <v>14</v>
      </c>
      <c r="BB1170" s="8054"/>
      <c r="BC1170" s="8054">
        <f>BC1169-BD1169</f>
        <v>14</v>
      </c>
      <c r="BD1170" s="8054"/>
      <c r="BE1170" s="8054">
        <f>BE1169-BF1169</f>
        <v>14</v>
      </c>
      <c r="BF1170" s="8054"/>
      <c r="BG1170" s="8054">
        <f>BG1169-BH1169</f>
        <v>14</v>
      </c>
      <c r="BH1170" s="8054"/>
      <c r="BI1170" s="8054">
        <f>BI1169-BJ1169</f>
        <v>10</v>
      </c>
      <c r="BJ1170" s="8054"/>
      <c r="BK1170" s="8041">
        <f>BK1169-BL1169</f>
        <v>0</v>
      </c>
      <c r="BL1170" s="8041"/>
      <c r="BM1170" s="8041">
        <f>BM1169-BN1169</f>
        <v>0</v>
      </c>
      <c r="BN1170" s="8041"/>
      <c r="BO1170" s="8041">
        <f>BO1169-BP1169</f>
        <v>0</v>
      </c>
      <c r="BP1170" s="8041"/>
      <c r="BQ1170" s="8054">
        <f>BQ1169-BR1169</f>
        <v>4</v>
      </c>
      <c r="BR1170" s="8054"/>
      <c r="BS1170" s="8054">
        <f>BS1169-BT1169</f>
        <v>2</v>
      </c>
      <c r="BT1170" s="8054"/>
      <c r="BU1170" s="8054">
        <f>BU1169-BV1169</f>
        <v>2</v>
      </c>
      <c r="BV1170" s="8054"/>
      <c r="BW1170" s="8054">
        <f>BW1169-BX1169</f>
        <v>2</v>
      </c>
      <c r="BX1170" s="8054"/>
      <c r="BY1170" s="8054">
        <f>BY1169-BZ1169</f>
        <v>2</v>
      </c>
      <c r="BZ1170" s="8054"/>
      <c r="CA1170" s="8054">
        <f>CA1169-CB1169</f>
        <v>2</v>
      </c>
      <c r="CB1170" s="8054"/>
      <c r="CC1170" s="8054">
        <f>CC1169-CD1169</f>
        <v>2</v>
      </c>
      <c r="CD1170" s="8054"/>
      <c r="CE1170" s="8143">
        <f>CE1169-CF1169</f>
        <v>5</v>
      </c>
      <c r="CF1170" s="8144"/>
      <c r="CG1170" s="8041">
        <f>CG1169-CH1169</f>
        <v>3</v>
      </c>
      <c r="CH1170" s="8041"/>
      <c r="CI1170" s="8054">
        <f>CI1169-CJ1169</f>
        <v>2</v>
      </c>
      <c r="CJ1170" s="8054"/>
      <c r="CK1170" s="8054">
        <f>CK1169-CL1169</f>
        <v>6</v>
      </c>
      <c r="CL1170" s="8054"/>
      <c r="CM1170" s="8054">
        <f>CM1169-CN1169</f>
        <v>10</v>
      </c>
      <c r="CN1170" s="8054"/>
      <c r="CO1170" s="8041">
        <f>CO1169-CP1169</f>
        <v>3</v>
      </c>
      <c r="CP1170" s="8041"/>
      <c r="CQ1170" s="8041">
        <f>CQ1169-CR1169</f>
        <v>0</v>
      </c>
      <c r="CR1170" s="8041"/>
      <c r="CS1170" s="8054">
        <f>CS1169-CT1169</f>
        <v>4</v>
      </c>
      <c r="CT1170" s="8054"/>
      <c r="CU1170" s="8171"/>
      <c r="CV1170" s="8171"/>
      <c r="CW1170" s="8054">
        <f>CW1169-CX1169</f>
        <v>3</v>
      </c>
      <c r="CX1170" s="8054"/>
      <c r="CY1170" s="8041">
        <f>CY1169-CZ1169</f>
        <v>0</v>
      </c>
      <c r="CZ1170" s="8041"/>
      <c r="DA1170" s="8041">
        <f>DA1169-DB1169</f>
        <v>0</v>
      </c>
      <c r="DB1170" s="8041"/>
      <c r="DC1170" s="8052">
        <f>DC1169-DD1169</f>
        <v>0</v>
      </c>
      <c r="DD1170" s="8052"/>
      <c r="DE1170" s="8108"/>
      <c r="DF1170" s="8108"/>
      <c r="DG1170" s="8108"/>
      <c r="DH1170" s="8108"/>
      <c r="DI1170" s="8052">
        <f>DI1169-DJ1169</f>
        <v>-25</v>
      </c>
      <c r="DJ1170" s="8052"/>
      <c r="DK1170" s="8052">
        <f>DK1169-DL1169</f>
        <v>8</v>
      </c>
      <c r="DL1170" s="8052"/>
      <c r="DM1170" s="8041">
        <f>DM1169-DN1169</f>
        <v>5</v>
      </c>
      <c r="DN1170" s="8041"/>
      <c r="DO1170" s="8041">
        <f>DO1169-DP1169</f>
        <v>0</v>
      </c>
      <c r="DP1170" s="8041"/>
      <c r="DQ1170" s="8041">
        <f>DQ1169-DR1169</f>
        <v>0</v>
      </c>
      <c r="DR1170" s="8041"/>
      <c r="DS1170" s="8041">
        <f>DS1169-DT1169</f>
        <v>0</v>
      </c>
      <c r="DT1170" s="8041"/>
      <c r="DU1170" s="8041">
        <f>DU1169-DV1169</f>
        <v>0</v>
      </c>
      <c r="DV1170" s="8041"/>
      <c r="DW1170" s="8054">
        <f>DW1169-DX1169</f>
        <v>15</v>
      </c>
      <c r="DX1170" s="8054"/>
      <c r="DY1170" s="8054">
        <f>DY1169-DZ1169</f>
        <v>3</v>
      </c>
      <c r="DZ1170" s="8054"/>
      <c r="EA1170" s="8054">
        <f>EA1169-EB1169</f>
        <v>25</v>
      </c>
      <c r="EB1170" s="8054"/>
      <c r="EC1170" s="8054">
        <f>EC1169-ED1169</f>
        <v>20</v>
      </c>
      <c r="ED1170" s="8054"/>
      <c r="EE1170" s="8054">
        <f>EE1169-EF1169</f>
        <v>0</v>
      </c>
      <c r="EF1170" s="8054"/>
      <c r="EM1170" s="8052">
        <f>EM1169-EN1169</f>
        <v>0</v>
      </c>
      <c r="EN1170" s="8052"/>
      <c r="EO1170" s="8052">
        <f>EO1169-EP1169</f>
        <v>0</v>
      </c>
      <c r="EP1170" s="8052"/>
      <c r="ET1170" s="8041">
        <f>ET1169-EU1169</f>
        <v>0</v>
      </c>
      <c r="EU1170" s="8041"/>
      <c r="EV1170" s="8041">
        <f>EV1169-EW1169</f>
        <v>0</v>
      </c>
      <c r="EW1170" s="8041"/>
      <c r="EX1170" s="8041">
        <f>EX1169-EY1169</f>
        <v>0</v>
      </c>
      <c r="EY1170" s="8041"/>
      <c r="EZ1170" s="8041">
        <f>EZ1169-FA1169</f>
        <v>0</v>
      </c>
      <c r="FA1170" s="8041"/>
      <c r="FB1170" s="8041">
        <f>FB1169-FC1169</f>
        <v>0</v>
      </c>
      <c r="FC1170" s="8041"/>
      <c r="FD1170" s="8041">
        <f>FD1169-FE1169</f>
        <v>0</v>
      </c>
      <c r="FE1170" s="8041"/>
      <c r="FF1170" s="8041">
        <f>FF1169-FG1169</f>
        <v>0</v>
      </c>
      <c r="FG1170" s="8041"/>
      <c r="FH1170" s="8041">
        <f>FH1169-FI1169</f>
        <v>0</v>
      </c>
      <c r="FI1170" s="8041"/>
      <c r="FJ1170" s="8041">
        <f>FJ1169-FK1169</f>
        <v>0</v>
      </c>
      <c r="FK1170" s="8041"/>
      <c r="FL1170" s="8041">
        <f>FL1169-FM1169</f>
        <v>0</v>
      </c>
      <c r="FM1170" s="8041"/>
      <c r="FN1170" s="8041">
        <f>FN1169-FO1169</f>
        <v>0</v>
      </c>
      <c r="FO1170" s="8041"/>
      <c r="FP1170" s="8041">
        <f>FP1169-FQ1169</f>
        <v>0</v>
      </c>
      <c r="FQ1170" s="8041"/>
      <c r="FS1170" s="8041">
        <f>FS1169-FT1169</f>
        <v>0</v>
      </c>
      <c r="FT1170" s="8041"/>
    </row>
    <row r="1171" spans="1:176" ht="18.600000000000001" customHeight="1">
      <c r="A1171" s="6372"/>
      <c r="B1171" s="165"/>
      <c r="C1171" s="165"/>
      <c r="D1171" s="191"/>
      <c r="E1171" s="6373"/>
      <c r="AW1171" s="6393"/>
      <c r="AX1171" s="6393"/>
      <c r="AY1171" s="6393"/>
      <c r="AZ1171" s="6393"/>
      <c r="BA1171" s="6393"/>
      <c r="BB1171" s="6393"/>
      <c r="BC1171" s="6393"/>
      <c r="BD1171" s="6393"/>
      <c r="BE1171" s="6393"/>
      <c r="BF1171" s="6393"/>
      <c r="BG1171" s="6393"/>
      <c r="BH1171" s="6393"/>
      <c r="BI1171" s="6393"/>
      <c r="BJ1171" s="6393"/>
      <c r="BQ1171" s="6393"/>
      <c r="BR1171" s="6393"/>
      <c r="BS1171" s="6393"/>
      <c r="BT1171" s="6393"/>
      <c r="BU1171" s="6393"/>
      <c r="BV1171" s="6393"/>
      <c r="BW1171" s="6393"/>
      <c r="BX1171" s="6393"/>
      <c r="BY1171" s="6393"/>
      <c r="BZ1171" s="6393"/>
      <c r="CA1171" s="6393"/>
      <c r="CB1171" s="6393"/>
      <c r="CC1171" s="6393"/>
      <c r="CD1171" s="6393"/>
      <c r="CE1171" s="6393"/>
      <c r="CF1171" s="6393"/>
      <c r="CI1171" s="6393"/>
      <c r="CJ1171" s="6393"/>
      <c r="CK1171" s="6393"/>
      <c r="CL1171" s="6393"/>
      <c r="CM1171" s="6393"/>
      <c r="CN1171" s="6393"/>
      <c r="CS1171" s="6393"/>
      <c r="CT1171" s="6393"/>
      <c r="CU1171" s="8171"/>
      <c r="CV1171" s="8171"/>
      <c r="CW1171" s="6393"/>
      <c r="CX1171" s="6393"/>
      <c r="DW1171" s="6393"/>
      <c r="DX1171" s="6393"/>
      <c r="DY1171" s="6393"/>
      <c r="DZ1171" s="6393"/>
      <c r="EA1171" s="6393"/>
      <c r="EB1171" s="6393"/>
      <c r="EC1171" s="6393"/>
      <c r="ED1171" s="6393"/>
      <c r="EE1171" s="6393"/>
      <c r="EF1171" s="6393"/>
      <c r="FD1171" s="7544" t="s">
        <v>2258</v>
      </c>
      <c r="FH1171" s="7544" t="s">
        <v>2262</v>
      </c>
      <c r="FN1171" s="99"/>
    </row>
    <row r="1172" spans="1:176" ht="18.600000000000001" customHeight="1">
      <c r="A1172" s="6372"/>
      <c r="B1172" s="165"/>
      <c r="C1172" s="165"/>
      <c r="D1172" s="191"/>
      <c r="E1172" s="6373"/>
      <c r="AT1172" s="653" t="s">
        <v>752</v>
      </c>
      <c r="AU1172" s="6374"/>
      <c r="AV1172" s="6374"/>
      <c r="AW1172" s="6375">
        <v>45337</v>
      </c>
      <c r="AX1172" s="6376">
        <v>4063099</v>
      </c>
      <c r="AY1172" s="6375">
        <v>45356</v>
      </c>
      <c r="AZ1172" s="6376">
        <v>4063136</v>
      </c>
      <c r="BA1172" s="6375">
        <v>45356</v>
      </c>
      <c r="BB1172" s="6376">
        <v>4063137</v>
      </c>
      <c r="BC1172" s="6375">
        <v>45356</v>
      </c>
      <c r="BD1172" s="6376">
        <v>4063138</v>
      </c>
      <c r="BE1172" s="6375">
        <v>45356</v>
      </c>
      <c r="BF1172" s="6376">
        <v>4063139</v>
      </c>
      <c r="BG1172" s="6375">
        <v>45356</v>
      </c>
      <c r="BH1172" s="6376">
        <v>4063140</v>
      </c>
      <c r="BI1172" s="6375">
        <v>45356</v>
      </c>
      <c r="BJ1172" s="6376">
        <v>4063141</v>
      </c>
      <c r="BK1172" s="6377">
        <v>46003</v>
      </c>
      <c r="BL1172" s="6378">
        <v>4263090</v>
      </c>
      <c r="BM1172" s="6377">
        <v>46003</v>
      </c>
      <c r="BN1172" s="6378">
        <v>4263091</v>
      </c>
      <c r="BO1172" s="6377"/>
      <c r="BP1172" s="6378"/>
      <c r="BQ1172" s="6375">
        <v>45337</v>
      </c>
      <c r="BR1172" s="6376">
        <v>4063133</v>
      </c>
      <c r="BS1172" s="6375">
        <v>45385</v>
      </c>
      <c r="BT1172" s="6376">
        <v>4063191</v>
      </c>
      <c r="BU1172" s="6375">
        <v>45385</v>
      </c>
      <c r="BV1172" s="6376">
        <v>4063192</v>
      </c>
      <c r="BW1172" s="6375">
        <v>45385</v>
      </c>
      <c r="BX1172" s="6376">
        <v>4063193</v>
      </c>
      <c r="BY1172" s="6375">
        <v>45385</v>
      </c>
      <c r="BZ1172" s="6376">
        <v>4063194</v>
      </c>
      <c r="CA1172" s="6375">
        <v>45385</v>
      </c>
      <c r="CB1172" s="6376">
        <v>4063195</v>
      </c>
      <c r="CC1172" s="6375">
        <v>45385</v>
      </c>
      <c r="CD1172" s="6376">
        <v>4063196</v>
      </c>
      <c r="CE1172" s="6375">
        <v>45337</v>
      </c>
      <c r="CF1172" s="6376">
        <v>4063113</v>
      </c>
      <c r="CG1172" s="6377">
        <v>45520</v>
      </c>
      <c r="CH1172" s="6378">
        <v>4063321</v>
      </c>
      <c r="CI1172" s="6375">
        <v>45448</v>
      </c>
      <c r="CJ1172" s="6376">
        <v>4063247</v>
      </c>
      <c r="CK1172" s="6375">
        <v>45307</v>
      </c>
      <c r="CL1172" s="6376">
        <v>4063051</v>
      </c>
      <c r="CM1172" s="6375">
        <v>45307</v>
      </c>
      <c r="CN1172" s="6376">
        <v>4063047</v>
      </c>
      <c r="CO1172" s="6377">
        <v>45539</v>
      </c>
      <c r="CP1172" s="6378">
        <v>4063354</v>
      </c>
      <c r="CQ1172" s="6377"/>
      <c r="CR1172" s="6378"/>
      <c r="CS1172" s="6375">
        <v>45356</v>
      </c>
      <c r="CT1172" s="6376">
        <v>4063155</v>
      </c>
      <c r="CU1172" s="8171"/>
      <c r="CV1172" s="8171"/>
      <c r="CW1172" s="6375">
        <v>45307</v>
      </c>
      <c r="CX1172" s="6376">
        <v>4063052</v>
      </c>
      <c r="CY1172" s="6377"/>
      <c r="CZ1172" s="6378"/>
      <c r="DA1172" s="6377"/>
      <c r="DB1172" s="6378"/>
      <c r="DC1172" s="6379"/>
      <c r="DD1172" s="6380"/>
      <c r="DE1172" s="162"/>
      <c r="DF1172" s="165"/>
      <c r="DG1172" s="162"/>
      <c r="DH1172" s="165"/>
      <c r="DI1172" s="6379">
        <v>45770</v>
      </c>
      <c r="DJ1172" s="6380">
        <v>4163159</v>
      </c>
      <c r="DK1172" s="6379">
        <v>45644</v>
      </c>
      <c r="DL1172" s="6380">
        <v>4163064</v>
      </c>
      <c r="DM1172" s="6377"/>
      <c r="DN1172" s="6378"/>
      <c r="DO1172" s="6377"/>
      <c r="DP1172" s="6378"/>
      <c r="DQ1172" s="6377"/>
      <c r="DR1172" s="6378"/>
      <c r="DS1172" s="6377"/>
      <c r="DT1172" s="6378"/>
      <c r="DU1172" s="6377"/>
      <c r="DV1172" s="6378"/>
      <c r="DW1172" s="6375">
        <v>45476</v>
      </c>
      <c r="DX1172" s="6376">
        <v>4063291</v>
      </c>
      <c r="DY1172" s="6375">
        <v>45476</v>
      </c>
      <c r="DZ1172" s="6376">
        <v>4063292</v>
      </c>
      <c r="EA1172" s="6375">
        <v>45476</v>
      </c>
      <c r="EB1172" s="6376">
        <v>4063293</v>
      </c>
      <c r="EC1172" s="6375">
        <v>45520</v>
      </c>
      <c r="ED1172" s="6376">
        <v>4063331</v>
      </c>
      <c r="EE1172" s="6375">
        <v>45630</v>
      </c>
      <c r="EF1172" s="6376">
        <v>4163043</v>
      </c>
      <c r="EM1172" s="6377">
        <v>45520</v>
      </c>
      <c r="EN1172" s="6378">
        <v>4063333</v>
      </c>
      <c r="EO1172" s="6379"/>
      <c r="EP1172" s="6380"/>
      <c r="ET1172" s="6377">
        <v>45875</v>
      </c>
      <c r="EU1172" s="6378">
        <v>4163283</v>
      </c>
      <c r="EV1172" s="6377">
        <v>45875</v>
      </c>
      <c r="EW1172" s="6378">
        <v>4163300</v>
      </c>
      <c r="EX1172" s="6377"/>
      <c r="EY1172" s="6378"/>
      <c r="EZ1172" s="6377">
        <v>46182</v>
      </c>
      <c r="FA1172" s="6378">
        <v>4263309</v>
      </c>
      <c r="FB1172" s="6377"/>
      <c r="FC1172" s="6378"/>
      <c r="FD1172" s="6377">
        <v>46038</v>
      </c>
      <c r="FE1172" s="6378">
        <v>4263099</v>
      </c>
      <c r="FF1172" s="6377"/>
      <c r="FG1172" s="6378"/>
      <c r="FH1172" s="6377">
        <v>46303</v>
      </c>
      <c r="FI1172" s="6378">
        <v>4263440</v>
      </c>
      <c r="FJ1172" s="6377">
        <v>45875</v>
      </c>
      <c r="FK1172" s="6378">
        <v>4163284</v>
      </c>
      <c r="FL1172" s="6377"/>
      <c r="FM1172" s="6378"/>
      <c r="FN1172" s="6378"/>
      <c r="FO1172" s="6378"/>
      <c r="FP1172" s="6377"/>
      <c r="FQ1172" s="6378"/>
      <c r="FS1172" s="6377"/>
      <c r="FT1172" s="6378"/>
    </row>
    <row r="1173" spans="1:176" ht="18.600000000000001" customHeight="1">
      <c r="A1173" s="6372"/>
      <c r="B1173" s="165"/>
      <c r="C1173" s="165"/>
      <c r="D1173" s="191"/>
      <c r="E1173" s="6373"/>
      <c r="AT1173" s="653" t="s">
        <v>754</v>
      </c>
      <c r="AU1173" s="6374"/>
      <c r="AV1173" s="6374"/>
      <c r="AW1173" s="6376">
        <v>14</v>
      </c>
      <c r="AX1173" s="6376">
        <f>COUNTIF(AX$11:AX$1147,AX1172)</f>
        <v>0</v>
      </c>
      <c r="AY1173" s="6376">
        <v>14</v>
      </c>
      <c r="AZ1173" s="6376">
        <f>COUNTIF(AZ$11:AZ$1147,AZ1172)</f>
        <v>0</v>
      </c>
      <c r="BA1173" s="6376">
        <v>14</v>
      </c>
      <c r="BB1173" s="6376">
        <f>COUNTIF(BB$11:BB$1147,BB1172)</f>
        <v>0</v>
      </c>
      <c r="BC1173" s="6376">
        <v>14</v>
      </c>
      <c r="BD1173" s="6376">
        <f>COUNTIF(BD$11:BD$1147,BD1172)</f>
        <v>0</v>
      </c>
      <c r="BE1173" s="6376">
        <v>14</v>
      </c>
      <c r="BF1173" s="6376">
        <f>COUNTIF(BF$11:BF$1147,BF1172)</f>
        <v>0</v>
      </c>
      <c r="BG1173" s="6376">
        <v>14</v>
      </c>
      <c r="BH1173" s="6376">
        <f>COUNTIF(BH$11:BH$1147,BH1172)</f>
        <v>0</v>
      </c>
      <c r="BI1173" s="6376">
        <v>10</v>
      </c>
      <c r="BJ1173" s="6376">
        <f>COUNTIF(BJ$11:BJ$1147,BJ1172)</f>
        <v>0</v>
      </c>
      <c r="BK1173" s="653">
        <v>7</v>
      </c>
      <c r="BL1173" s="6387">
        <f>COUNTIF(BL$11:BL$1147,BL1172)</f>
        <v>8</v>
      </c>
      <c r="BM1173" s="653">
        <v>7</v>
      </c>
      <c r="BN1173" s="6387">
        <f>COUNTIF(BN$11:BN$1147,BN1172)</f>
        <v>8</v>
      </c>
      <c r="BO1173" s="653"/>
      <c r="BP1173" s="6387">
        <f>COUNTIF(BP$11:BP$1147,BP1172)</f>
        <v>0</v>
      </c>
      <c r="BQ1173" s="6376">
        <v>15</v>
      </c>
      <c r="BR1173" s="6376">
        <f>COUNTIF(BR$11:BR$1147,BR1172)</f>
        <v>0</v>
      </c>
      <c r="BS1173" s="6376">
        <v>2</v>
      </c>
      <c r="BT1173" s="6376">
        <f>COUNTIF(BT$11:BT$1147,BT1172)</f>
        <v>0</v>
      </c>
      <c r="BU1173" s="6376">
        <v>2</v>
      </c>
      <c r="BV1173" s="6376">
        <f>COUNTIF(BV$11:BV$1147,BV1172)</f>
        <v>0</v>
      </c>
      <c r="BW1173" s="6376">
        <v>2</v>
      </c>
      <c r="BX1173" s="6376">
        <f>COUNTIF(BX$11:BX$1147,BX1172)</f>
        <v>0</v>
      </c>
      <c r="BY1173" s="6376">
        <v>2</v>
      </c>
      <c r="BZ1173" s="6376">
        <f>COUNTIF(BZ$11:BZ$1147,BZ1172)</f>
        <v>0</v>
      </c>
      <c r="CA1173" s="6376">
        <v>2</v>
      </c>
      <c r="CB1173" s="6376">
        <f>COUNTIF(CB$11:CB$1147,CB1172)</f>
        <v>0</v>
      </c>
      <c r="CC1173" s="6376">
        <v>2</v>
      </c>
      <c r="CD1173" s="6376">
        <f>COUNTIF(CD$11:CD$1147,CD1172)</f>
        <v>0</v>
      </c>
      <c r="CE1173" s="6376">
        <v>4</v>
      </c>
      <c r="CF1173" s="6376">
        <f>COUNTIF(CF$11:CF$1147,CF1172)</f>
        <v>0</v>
      </c>
      <c r="CG1173" s="653">
        <v>3</v>
      </c>
      <c r="CH1173" s="6387">
        <f>COUNTIF(CH$11:CH$1147,CH1172)</f>
        <v>0</v>
      </c>
      <c r="CI1173" s="6376">
        <v>5</v>
      </c>
      <c r="CJ1173" s="6376">
        <f>COUNTIF(CJ$11:CJ$1147,CJ1172)</f>
        <v>0</v>
      </c>
      <c r="CK1173" s="6376">
        <v>2</v>
      </c>
      <c r="CL1173" s="6376">
        <f>COUNTIFS(CL$11:CL$1147,CL1172)+COUNTIFS(CV$11:CV$1147,CL1172)</f>
        <v>0</v>
      </c>
      <c r="CM1173" s="6376">
        <v>2</v>
      </c>
      <c r="CN1173" s="6376">
        <f>COUNTIF(CN$11:CN$1147,CN1172)</f>
        <v>0</v>
      </c>
      <c r="CO1173" s="653">
        <v>3</v>
      </c>
      <c r="CP1173" s="6387">
        <f>COUNTIF(CP$11:CP$1147,CP1172)</f>
        <v>0</v>
      </c>
      <c r="CQ1173" s="653"/>
      <c r="CR1173" s="6387">
        <f>COUNTIF(CR$11:CR$1147,CR1172)</f>
        <v>0</v>
      </c>
      <c r="CS1173" s="6376">
        <v>4</v>
      </c>
      <c r="CT1173" s="6376">
        <f>COUNTIF(CT$11:CT$1147,CT1172)</f>
        <v>0</v>
      </c>
      <c r="CU1173" s="8171"/>
      <c r="CV1173" s="8171"/>
      <c r="CW1173" s="6376">
        <v>3</v>
      </c>
      <c r="CX1173" s="6376">
        <f>COUNTIF(CX$11:CX$1147,CX1172)</f>
        <v>0</v>
      </c>
      <c r="CY1173" s="653"/>
      <c r="CZ1173" s="6387">
        <f>COUNTIF(CZ$11:CZ$1147,CZ1172)</f>
        <v>0</v>
      </c>
      <c r="DA1173" s="653"/>
      <c r="DB1173" s="6387">
        <f>COUNTIF(DB$11:DB$1147,DB1172)</f>
        <v>0</v>
      </c>
      <c r="DC1173" s="6374"/>
      <c r="DD1173" s="6388">
        <f>COUNTIF(DD$11:DD$1147,DD1172)</f>
        <v>0</v>
      </c>
      <c r="DE1173" s="165"/>
      <c r="DF1173" s="165"/>
      <c r="DG1173" s="165"/>
      <c r="DH1173" s="165"/>
      <c r="DI1173" s="6374">
        <v>20</v>
      </c>
      <c r="DJ1173" s="6388">
        <f>COUNTIF(DJ$11:DJ$1147,DJ1172)</f>
        <v>20</v>
      </c>
      <c r="DK1173" s="6374">
        <v>8</v>
      </c>
      <c r="DL1173" s="6388">
        <f>COUNTIF(DL$11:DL$1147,DL1172)</f>
        <v>8</v>
      </c>
      <c r="DM1173" s="653"/>
      <c r="DN1173" s="6387">
        <f>COUNTIF(DN$11:DN$1147,DN1172)</f>
        <v>0</v>
      </c>
      <c r="DO1173" s="653"/>
      <c r="DP1173" s="6387">
        <f>COUNTIF(DP$11:DP$1147,DP1172)</f>
        <v>0</v>
      </c>
      <c r="DQ1173" s="653"/>
      <c r="DR1173" s="6387">
        <f>COUNTIF(DR$11:DR$1147,DR1172)</f>
        <v>0</v>
      </c>
      <c r="DS1173" s="653"/>
      <c r="DT1173" s="6387">
        <f>COUNTIF(DT$11:DT$1147,DT1172)</f>
        <v>0</v>
      </c>
      <c r="DU1173" s="653"/>
      <c r="DV1173" s="6387">
        <f>COUNTIF(DV$11:DV$1147,DV1172)</f>
        <v>0</v>
      </c>
      <c r="DW1173" s="6376">
        <v>20</v>
      </c>
      <c r="DX1173" s="6376">
        <f>COUNTIF(DX$11:DX$1147,DX1172)</f>
        <v>0</v>
      </c>
      <c r="DY1173" s="6376">
        <v>5</v>
      </c>
      <c r="DZ1173" s="6376">
        <f>COUNTIF(DZ$11:DZ$1147,DZ1172)</f>
        <v>0</v>
      </c>
      <c r="EA1173" s="6376">
        <v>30</v>
      </c>
      <c r="EB1173" s="6376">
        <f>COUNTIF(EB$11:EB$1147,EB1172)</f>
        <v>0</v>
      </c>
      <c r="EC1173" s="6376">
        <v>20</v>
      </c>
      <c r="ED1173" s="6376">
        <f>COUNTIF(ED$11:ED$1147,ED1172)</f>
        <v>0</v>
      </c>
      <c r="EE1173" s="6376">
        <v>35</v>
      </c>
      <c r="EF1173" s="6376">
        <f>COUNTIF(EF$11:EF$1147,EF1172)</f>
        <v>35</v>
      </c>
      <c r="EM1173" s="653">
        <v>20</v>
      </c>
      <c r="EN1173" s="6388">
        <f>COUNTIF(EF$11:EF$1147,EN1172)</f>
        <v>62</v>
      </c>
      <c r="EO1173" s="6374"/>
      <c r="EP1173" s="6388">
        <f>COUNTIF(EP$11:EP$1147,EP1172)</f>
        <v>0</v>
      </c>
      <c r="ET1173" s="653">
        <v>15</v>
      </c>
      <c r="EU1173" s="6387">
        <f>COUNTIF(EU$11:EU$1147,EU1172)</f>
        <v>15</v>
      </c>
      <c r="EV1173" s="653">
        <v>15</v>
      </c>
      <c r="EW1173" s="6387">
        <f>COUNTIF(EW$11:EW$1147,EW1172)</f>
        <v>15</v>
      </c>
      <c r="EX1173" s="653"/>
      <c r="EY1173" s="6387">
        <f>COUNTIF(EY$11:EY$1147,EY1172)</f>
        <v>0</v>
      </c>
      <c r="EZ1173" s="653">
        <v>15</v>
      </c>
      <c r="FA1173" s="6387">
        <f>COUNTIF(FA$11:FA$1147,FA1172)</f>
        <v>15</v>
      </c>
      <c r="FB1173" s="653"/>
      <c r="FC1173" s="6387">
        <f>COUNTIF(FC$11:FC$1147,FC1172)</f>
        <v>0</v>
      </c>
      <c r="FD1173" s="653">
        <v>15</v>
      </c>
      <c r="FE1173" s="6387">
        <f>COUNTIF(FE$11:FE$1147,FE1172)</f>
        <v>15</v>
      </c>
      <c r="FF1173" s="653"/>
      <c r="FG1173" s="6387">
        <f>COUNTIF(FG$11:FG$1147,FG1172)</f>
        <v>0</v>
      </c>
      <c r="FH1173" s="653">
        <v>10</v>
      </c>
      <c r="FI1173" s="6387">
        <f>COUNTIF(FI$11:FI$1147,FI1172)</f>
        <v>10</v>
      </c>
      <c r="FJ1173" s="653">
        <v>15</v>
      </c>
      <c r="FK1173" s="6387">
        <f>COUNTIF(FK$11:FK$1147,FK1172)</f>
        <v>15</v>
      </c>
      <c r="FL1173" s="653"/>
      <c r="FM1173" s="6387">
        <f>COUNTIF(FM$11:FM$1147,FM1172)</f>
        <v>0</v>
      </c>
      <c r="FN1173" s="653"/>
      <c r="FO1173" s="6387">
        <f>COUNTIF(FO$11:FO$1147,FO1172)</f>
        <v>0</v>
      </c>
      <c r="FP1173" s="1044"/>
      <c r="FQ1173" s="6387">
        <f>COUNTIF(FQ$11:FQ$1147,FQ1172)</f>
        <v>0</v>
      </c>
      <c r="FS1173" s="1044"/>
      <c r="FT1173" s="6387">
        <f>COUNTIF(FT$11:FT$1147,FT1172)</f>
        <v>0</v>
      </c>
    </row>
    <row r="1174" spans="1:176" ht="18.600000000000001" customHeight="1">
      <c r="A1174" s="6372"/>
      <c r="B1174" s="165"/>
      <c r="C1174" s="165"/>
      <c r="D1174" s="191"/>
      <c r="E1174" s="6373"/>
      <c r="AT1174" s="653" t="s">
        <v>755</v>
      </c>
      <c r="AU1174" s="6374"/>
      <c r="AV1174" s="6374"/>
      <c r="AW1174" s="8054">
        <f>AW1173-AX1173</f>
        <v>14</v>
      </c>
      <c r="AX1174" s="8054"/>
      <c r="AY1174" s="8054">
        <f>AY1173-AZ1173</f>
        <v>14</v>
      </c>
      <c r="AZ1174" s="8054"/>
      <c r="BA1174" s="8054">
        <f>BA1173-BB1173</f>
        <v>14</v>
      </c>
      <c r="BB1174" s="8054"/>
      <c r="BC1174" s="8054">
        <f>BC1173-BD1173</f>
        <v>14</v>
      </c>
      <c r="BD1174" s="8054"/>
      <c r="BE1174" s="8054">
        <f>BE1173-BF1173</f>
        <v>14</v>
      </c>
      <c r="BF1174" s="8054"/>
      <c r="BG1174" s="8054">
        <f>BG1173-BH1173</f>
        <v>14</v>
      </c>
      <c r="BH1174" s="8054"/>
      <c r="BI1174" s="8054">
        <f>BI1173-BJ1173</f>
        <v>10</v>
      </c>
      <c r="BJ1174" s="8054"/>
      <c r="BK1174" s="8041">
        <f>BK1173-BL1173</f>
        <v>-1</v>
      </c>
      <c r="BL1174" s="8041"/>
      <c r="BM1174" s="8041">
        <f>BM1173-BN1173</f>
        <v>-1</v>
      </c>
      <c r="BN1174" s="8041"/>
      <c r="BO1174" s="8041">
        <f>BO1173-BP1173</f>
        <v>0</v>
      </c>
      <c r="BP1174" s="8041"/>
      <c r="BQ1174" s="8054">
        <f>BQ1173-BR1173</f>
        <v>15</v>
      </c>
      <c r="BR1174" s="8054"/>
      <c r="BS1174" s="8054">
        <f>BS1173-BT1173</f>
        <v>2</v>
      </c>
      <c r="BT1174" s="8054"/>
      <c r="BU1174" s="8054">
        <f>BU1173-BV1173</f>
        <v>2</v>
      </c>
      <c r="BV1174" s="8054"/>
      <c r="BW1174" s="8054">
        <f>BW1173-BX1173</f>
        <v>2</v>
      </c>
      <c r="BX1174" s="8054"/>
      <c r="BY1174" s="8054">
        <f>BY1173-BZ1173</f>
        <v>2</v>
      </c>
      <c r="BZ1174" s="8054"/>
      <c r="CA1174" s="8054">
        <f>CA1173-CB1173</f>
        <v>2</v>
      </c>
      <c r="CB1174" s="8054"/>
      <c r="CC1174" s="8054">
        <f>CC1173-CD1173</f>
        <v>2</v>
      </c>
      <c r="CD1174" s="8054"/>
      <c r="CE1174" s="8054">
        <f>CE1173-CF1173</f>
        <v>4</v>
      </c>
      <c r="CF1174" s="8054"/>
      <c r="CG1174" s="8041">
        <f>CG1173-CH1173</f>
        <v>3</v>
      </c>
      <c r="CH1174" s="8041"/>
      <c r="CI1174" s="8054">
        <f>CI1173-CJ1173</f>
        <v>5</v>
      </c>
      <c r="CJ1174" s="8054"/>
      <c r="CK1174" s="8054">
        <f>CK1173-CL1173</f>
        <v>2</v>
      </c>
      <c r="CL1174" s="8054"/>
      <c r="CM1174" s="8054">
        <f>CM1173-CN1173</f>
        <v>2</v>
      </c>
      <c r="CN1174" s="8054"/>
      <c r="CO1174" s="8041">
        <f>CO1173-CP1173</f>
        <v>3</v>
      </c>
      <c r="CP1174" s="8041"/>
      <c r="CQ1174" s="8041">
        <f>CQ1173-CR1173</f>
        <v>0</v>
      </c>
      <c r="CR1174" s="8041"/>
      <c r="CS1174" s="8054">
        <f>CS1173-CT1173</f>
        <v>4</v>
      </c>
      <c r="CT1174" s="8054"/>
      <c r="CU1174" s="8171"/>
      <c r="CV1174" s="8171"/>
      <c r="CW1174" s="8054">
        <f>CW1173-CX1173</f>
        <v>3</v>
      </c>
      <c r="CX1174" s="8054"/>
      <c r="CY1174" s="8041">
        <f>CY1173-CZ1173</f>
        <v>0</v>
      </c>
      <c r="CZ1174" s="8041"/>
      <c r="DA1174" s="8041">
        <f>DA1173-DB1173</f>
        <v>0</v>
      </c>
      <c r="DB1174" s="8041"/>
      <c r="DC1174" s="8052">
        <f>DC1173-DD1173</f>
        <v>0</v>
      </c>
      <c r="DD1174" s="8052"/>
      <c r="DE1174" s="8108"/>
      <c r="DF1174" s="8108"/>
      <c r="DG1174" s="8108"/>
      <c r="DH1174" s="8108"/>
      <c r="DI1174" s="8052">
        <f>DI1173-DJ1173</f>
        <v>0</v>
      </c>
      <c r="DJ1174" s="8052"/>
      <c r="DK1174" s="8052">
        <f>DK1173-DL1173</f>
        <v>0</v>
      </c>
      <c r="DL1174" s="8052"/>
      <c r="DM1174" s="8041">
        <f>DM1173-DN1173</f>
        <v>0</v>
      </c>
      <c r="DN1174" s="8041"/>
      <c r="DO1174" s="8041">
        <f>DO1173-DP1173</f>
        <v>0</v>
      </c>
      <c r="DP1174" s="8041"/>
      <c r="DQ1174" s="8041">
        <f>DQ1173-DR1173</f>
        <v>0</v>
      </c>
      <c r="DR1174" s="8041"/>
      <c r="DS1174" s="8041">
        <f>DS1173-DT1173</f>
        <v>0</v>
      </c>
      <c r="DT1174" s="8041"/>
      <c r="DU1174" s="8041">
        <f>DU1173-DV1173</f>
        <v>0</v>
      </c>
      <c r="DV1174" s="8041"/>
      <c r="DW1174" s="8054">
        <f>DW1173-DX1173</f>
        <v>20</v>
      </c>
      <c r="DX1174" s="8054"/>
      <c r="DY1174" s="8054">
        <f>DY1173-DZ1173</f>
        <v>5</v>
      </c>
      <c r="DZ1174" s="8054"/>
      <c r="EA1174" s="8054">
        <f>EA1173-EB1173</f>
        <v>30</v>
      </c>
      <c r="EB1174" s="8054"/>
      <c r="EC1174" s="8054">
        <f>EC1173-ED1173</f>
        <v>20</v>
      </c>
      <c r="ED1174" s="8054"/>
      <c r="EE1174" s="8054">
        <f>EE1173-EF1173</f>
        <v>0</v>
      </c>
      <c r="EF1174" s="8054"/>
      <c r="EM1174" s="8041">
        <f>EM1173-EN1173</f>
        <v>-42</v>
      </c>
      <c r="EN1174" s="8041"/>
      <c r="EO1174" s="8052">
        <f>EO1173-EP1173</f>
        <v>0</v>
      </c>
      <c r="EP1174" s="8052"/>
      <c r="ET1174" s="8041">
        <f>ET1173-EU1173</f>
        <v>0</v>
      </c>
      <c r="EU1174" s="8041"/>
      <c r="EV1174" s="8041">
        <f>EV1173-EW1173</f>
        <v>0</v>
      </c>
      <c r="EW1174" s="8041"/>
      <c r="EX1174" s="8041">
        <f>EX1173-EY1173</f>
        <v>0</v>
      </c>
      <c r="EY1174" s="8041"/>
      <c r="EZ1174" s="8041">
        <f>EZ1173-FA1173</f>
        <v>0</v>
      </c>
      <c r="FA1174" s="8041"/>
      <c r="FB1174" s="8041">
        <f>FB1173-FC1173</f>
        <v>0</v>
      </c>
      <c r="FC1174" s="8041"/>
      <c r="FD1174" s="8041">
        <f>FD1173-FE1173</f>
        <v>0</v>
      </c>
      <c r="FE1174" s="8041"/>
      <c r="FF1174" s="8041">
        <f>FF1173-FG1173</f>
        <v>0</v>
      </c>
      <c r="FG1174" s="8041"/>
      <c r="FH1174" s="8041">
        <f>FH1173-FI1173</f>
        <v>0</v>
      </c>
      <c r="FI1174" s="8041"/>
      <c r="FJ1174" s="8041">
        <f>FJ1173-FK1173</f>
        <v>0</v>
      </c>
      <c r="FK1174" s="8041"/>
      <c r="FL1174" s="8041">
        <f>FL1173-FM1173</f>
        <v>0</v>
      </c>
      <c r="FM1174" s="8041"/>
      <c r="FN1174" s="8041">
        <f>FN1173-FO1173</f>
        <v>0</v>
      </c>
      <c r="FO1174" s="8041"/>
      <c r="FP1174" s="8041">
        <f>FP1173-FQ1173</f>
        <v>0</v>
      </c>
      <c r="FQ1174" s="8041"/>
      <c r="FS1174" s="8041">
        <f>FS1173-FT1173</f>
        <v>0</v>
      </c>
      <c r="FT1174" s="8041"/>
    </row>
    <row r="1175" spans="1:176" ht="18.600000000000001" customHeight="1">
      <c r="A1175" s="6372"/>
      <c r="B1175" s="165"/>
      <c r="C1175" s="165"/>
      <c r="D1175" s="191"/>
      <c r="E1175" s="6373"/>
      <c r="AW1175" s="6393"/>
      <c r="AX1175" s="6393"/>
      <c r="AY1175" s="6393"/>
      <c r="AZ1175" s="6393"/>
      <c r="BA1175" s="6393"/>
      <c r="BB1175" s="6393"/>
      <c r="BC1175" s="6393"/>
      <c r="BD1175" s="6393"/>
      <c r="BE1175" s="6393"/>
      <c r="BF1175" s="6393"/>
      <c r="BG1175" s="6393"/>
      <c r="BH1175" s="6393"/>
      <c r="BI1175" s="6393"/>
      <c r="BJ1175" s="6393"/>
      <c r="BQ1175" s="6393"/>
      <c r="BR1175" s="6408">
        <v>3</v>
      </c>
      <c r="BS1175" s="6393"/>
      <c r="BT1175" s="6393"/>
      <c r="BU1175" s="6393"/>
      <c r="BV1175" s="6393"/>
      <c r="BW1175" s="6393"/>
      <c r="BX1175" s="6393"/>
      <c r="BY1175" s="6393"/>
      <c r="BZ1175" s="6393"/>
      <c r="CA1175" s="6393"/>
      <c r="CB1175" s="6393"/>
      <c r="CC1175" s="6393"/>
      <c r="CD1175" s="6393"/>
      <c r="CE1175" s="6393"/>
      <c r="CF1175" s="6393"/>
      <c r="CI1175" s="6393"/>
      <c r="CJ1175" s="6393"/>
      <c r="CK1175" s="6393"/>
      <c r="CL1175" s="6393"/>
      <c r="CM1175" s="6393"/>
      <c r="CN1175" s="6393"/>
      <c r="CS1175" s="6393"/>
      <c r="CT1175" s="6393"/>
      <c r="CU1175" s="8171"/>
      <c r="CV1175" s="8171"/>
      <c r="CW1175" s="6393"/>
      <c r="CX1175" s="6393"/>
      <c r="DW1175" s="6393"/>
      <c r="DX1175" s="6393"/>
      <c r="DY1175" s="6393"/>
      <c r="DZ1175" s="6393"/>
      <c r="EA1175" s="6393"/>
      <c r="EB1175" s="6393"/>
      <c r="EC1175" s="6393"/>
      <c r="ED1175" s="6393"/>
      <c r="FN1175" s="99"/>
    </row>
    <row r="1176" spans="1:176" ht="18.600000000000001" customHeight="1">
      <c r="A1176" s="6372"/>
      <c r="B1176" s="165"/>
      <c r="C1176" s="165"/>
      <c r="D1176" s="191"/>
      <c r="E1176" s="6373"/>
      <c r="AT1176" s="653" t="s">
        <v>752</v>
      </c>
      <c r="AU1176" s="6374"/>
      <c r="AV1176" s="6374"/>
      <c r="AW1176" s="6375">
        <v>45356</v>
      </c>
      <c r="AX1176" s="6376">
        <v>4063135</v>
      </c>
      <c r="AY1176" s="6375">
        <v>45385</v>
      </c>
      <c r="AZ1176" s="6376">
        <v>403185</v>
      </c>
      <c r="BA1176" s="6375">
        <v>45385</v>
      </c>
      <c r="BB1176" s="6376">
        <v>4063186</v>
      </c>
      <c r="BC1176" s="6375">
        <v>45385</v>
      </c>
      <c r="BD1176" s="6376">
        <v>4063187</v>
      </c>
      <c r="BE1176" s="6375">
        <v>45385</v>
      </c>
      <c r="BF1176" s="6376">
        <v>4063188</v>
      </c>
      <c r="BG1176" s="6375">
        <v>45385</v>
      </c>
      <c r="BH1176" s="6376">
        <v>4063189</v>
      </c>
      <c r="BI1176" s="6375">
        <v>45385</v>
      </c>
      <c r="BJ1176" s="6376">
        <v>4063190</v>
      </c>
      <c r="BK1176" s="6377">
        <v>46069</v>
      </c>
      <c r="BL1176" s="6378">
        <v>4263133</v>
      </c>
      <c r="BM1176" s="6377">
        <v>46069</v>
      </c>
      <c r="BN1176" s="6378">
        <v>4263135</v>
      </c>
      <c r="BO1176" s="6377"/>
      <c r="BP1176" s="6378"/>
      <c r="BQ1176" s="6375">
        <v>45356</v>
      </c>
      <c r="BR1176" s="6376">
        <v>4063142</v>
      </c>
      <c r="BS1176" s="6375">
        <v>45448</v>
      </c>
      <c r="BT1176" s="6376">
        <v>4063241</v>
      </c>
      <c r="BU1176" s="6375">
        <v>45448</v>
      </c>
      <c r="BV1176" s="6376">
        <v>4063242</v>
      </c>
      <c r="BW1176" s="6375">
        <v>45448</v>
      </c>
      <c r="BX1176" s="6376">
        <v>4063243</v>
      </c>
      <c r="BY1176" s="6375">
        <v>45448</v>
      </c>
      <c r="BZ1176" s="6376">
        <v>4063244</v>
      </c>
      <c r="CA1176" s="6375">
        <v>45448</v>
      </c>
      <c r="CB1176" s="6376">
        <v>4063245</v>
      </c>
      <c r="CC1176" s="6375">
        <v>45448</v>
      </c>
      <c r="CD1176" s="6376">
        <v>4063246</v>
      </c>
      <c r="CE1176" s="6375">
        <v>45356</v>
      </c>
      <c r="CF1176" s="6376">
        <v>4063149</v>
      </c>
      <c r="CG1176" s="6377">
        <v>45539</v>
      </c>
      <c r="CH1176" s="6378">
        <v>4063351</v>
      </c>
      <c r="CI1176" s="6375">
        <v>45476</v>
      </c>
      <c r="CJ1176" s="6376">
        <v>4063289</v>
      </c>
      <c r="CK1176" s="6375">
        <v>45337</v>
      </c>
      <c r="CL1176" s="6376">
        <v>4063120</v>
      </c>
      <c r="CM1176" s="6375">
        <v>45337</v>
      </c>
      <c r="CN1176" s="6376">
        <v>4063116</v>
      </c>
      <c r="CO1176" s="6377">
        <v>45561</v>
      </c>
      <c r="CP1176" s="6378">
        <v>4063403</v>
      </c>
      <c r="CQ1176" s="6377"/>
      <c r="CR1176" s="6378"/>
      <c r="CS1176" s="6375">
        <v>45448</v>
      </c>
      <c r="CT1176" s="6376">
        <v>4063248</v>
      </c>
      <c r="CU1176" s="8171"/>
      <c r="CV1176" s="8171"/>
      <c r="CW1176" s="6375">
        <v>45337</v>
      </c>
      <c r="CX1176" s="6376">
        <v>4063121</v>
      </c>
      <c r="CY1176" s="6377"/>
      <c r="CZ1176" s="6378"/>
      <c r="DA1176" s="6377"/>
      <c r="DB1176" s="6378"/>
      <c r="DC1176" s="6379"/>
      <c r="DD1176" s="6380"/>
      <c r="DE1176" s="162"/>
      <c r="DF1176" s="165"/>
      <c r="DG1176" s="162"/>
      <c r="DH1176" s="165"/>
      <c r="DI1176" s="6379">
        <v>45854</v>
      </c>
      <c r="DJ1176" s="6380">
        <v>4163259</v>
      </c>
      <c r="DK1176" s="6379">
        <v>45679</v>
      </c>
      <c r="DL1176" s="6380">
        <v>4163066</v>
      </c>
      <c r="DM1176" s="6377"/>
      <c r="DN1176" s="6378"/>
      <c r="DO1176" s="6377"/>
      <c r="DP1176" s="6378"/>
      <c r="DQ1176" s="6377"/>
      <c r="DR1176" s="6378"/>
      <c r="DS1176" s="6377"/>
      <c r="DT1176" s="6378"/>
      <c r="DU1176" s="6377"/>
      <c r="DV1176" s="6378"/>
      <c r="DW1176" s="6375">
        <v>45520</v>
      </c>
      <c r="DX1176" s="6376">
        <v>4063328</v>
      </c>
      <c r="DY1176" s="6375">
        <v>45520</v>
      </c>
      <c r="DZ1176" s="6376">
        <v>4063329</v>
      </c>
      <c r="EA1176" s="6375">
        <v>45520</v>
      </c>
      <c r="EB1176" s="6376">
        <v>4063330</v>
      </c>
      <c r="EC1176" s="6375">
        <v>45539</v>
      </c>
      <c r="ED1176" s="6376">
        <v>4063359</v>
      </c>
      <c r="EE1176" s="6377"/>
      <c r="EF1176" s="6378"/>
      <c r="EM1176" s="6377">
        <v>45539</v>
      </c>
      <c r="EN1176" s="6378">
        <v>4063361</v>
      </c>
      <c r="EO1176" s="6379"/>
      <c r="EP1176" s="6380"/>
      <c r="ET1176" s="6377">
        <v>45903</v>
      </c>
      <c r="EU1176" s="6378">
        <v>4163285</v>
      </c>
      <c r="EV1176" s="6377">
        <v>45903</v>
      </c>
      <c r="EW1176" s="6378">
        <v>4163301</v>
      </c>
      <c r="EX1176" s="6377"/>
      <c r="EY1176" s="6378"/>
      <c r="EZ1176" s="6377">
        <v>46275</v>
      </c>
      <c r="FA1176" s="6378">
        <v>4263428</v>
      </c>
      <c r="FB1176" s="6377"/>
      <c r="FC1176" s="6378"/>
      <c r="FD1176" s="6377">
        <v>46085</v>
      </c>
      <c r="FE1176" s="6378">
        <v>4263172</v>
      </c>
      <c r="FF1176" s="6377"/>
      <c r="FG1176" s="6378"/>
      <c r="FH1176" s="6377">
        <v>46358</v>
      </c>
      <c r="FI1176" s="6378">
        <v>4363026</v>
      </c>
      <c r="FJ1176" s="6377">
        <v>45903</v>
      </c>
      <c r="FK1176" s="6378">
        <v>4163286</v>
      </c>
      <c r="FL1176" s="6377"/>
      <c r="FM1176" s="6378"/>
      <c r="FN1176" s="6378"/>
      <c r="FO1176" s="6378"/>
      <c r="FP1176" s="6377"/>
      <c r="FQ1176" s="6378"/>
      <c r="FS1176" s="6377"/>
      <c r="FT1176" s="6378"/>
    </row>
    <row r="1177" spans="1:176" ht="18.600000000000001" customHeight="1">
      <c r="A1177" s="6372"/>
      <c r="B1177" s="165"/>
      <c r="C1177" s="165"/>
      <c r="D1177" s="191"/>
      <c r="E1177" s="6373"/>
      <c r="AT1177" s="653" t="s">
        <v>754</v>
      </c>
      <c r="AU1177" s="6374"/>
      <c r="AV1177" s="6374"/>
      <c r="AW1177" s="6376">
        <v>14</v>
      </c>
      <c r="AX1177" s="6376">
        <f>COUNTIF(AX$11:AX$1147,AX1176)</f>
        <v>0</v>
      </c>
      <c r="AY1177" s="6376">
        <v>55</v>
      </c>
      <c r="AZ1177" s="6376">
        <f>COUNTIF(AZ$11:AZ$1147,AZ1176)</f>
        <v>0</v>
      </c>
      <c r="BA1177" s="6376">
        <v>55</v>
      </c>
      <c r="BB1177" s="6376">
        <f>COUNTIF(BB$11:BB$1147,BB1176)</f>
        <v>0</v>
      </c>
      <c r="BC1177" s="6376">
        <v>55</v>
      </c>
      <c r="BD1177" s="6376">
        <f>COUNTIF(BD$11:BD$1147,BD1176)</f>
        <v>0</v>
      </c>
      <c r="BE1177" s="6376">
        <v>55</v>
      </c>
      <c r="BF1177" s="6376">
        <f>COUNTIF(BF$11:BF$1147,BF1176)</f>
        <v>0</v>
      </c>
      <c r="BG1177" s="6376">
        <v>55</v>
      </c>
      <c r="BH1177" s="6376">
        <f>COUNTIF(BH$11:BH$1147,BH1176)</f>
        <v>0</v>
      </c>
      <c r="BI1177" s="6376">
        <v>6</v>
      </c>
      <c r="BJ1177" s="6376">
        <f>COUNTIF(BJ$11:BJ$1147,BJ1176)</f>
        <v>0</v>
      </c>
      <c r="BK1177" s="653">
        <v>5</v>
      </c>
      <c r="BL1177" s="6387">
        <f>COUNTIF(BL$11:BL$1147,BL1176)</f>
        <v>5</v>
      </c>
      <c r="BM1177" s="653">
        <v>5</v>
      </c>
      <c r="BN1177" s="6387">
        <f>COUNTIF(BN$11:BN$1147,BN1176)</f>
        <v>5</v>
      </c>
      <c r="BO1177" s="653"/>
      <c r="BP1177" s="6387">
        <f>COUNTIF(BP$11:BP$1147,BP1176)</f>
        <v>0</v>
      </c>
      <c r="BQ1177" s="6376">
        <v>4</v>
      </c>
      <c r="BR1177" s="6376">
        <f>COUNTIF(BR$11:BR$1147,BR1176)</f>
        <v>0</v>
      </c>
      <c r="BS1177" s="6376">
        <v>6</v>
      </c>
      <c r="BT1177" s="6376">
        <f>COUNTIF(BT$11:BT$1147,BT1176)</f>
        <v>0</v>
      </c>
      <c r="BU1177" s="6376">
        <v>6</v>
      </c>
      <c r="BV1177" s="6376">
        <f>COUNTIF(BV$11:BV$1147,BV1176)</f>
        <v>0</v>
      </c>
      <c r="BW1177" s="6376">
        <v>6</v>
      </c>
      <c r="BX1177" s="6376">
        <f>COUNTIF(BX$11:BX$1147,BX1176)</f>
        <v>0</v>
      </c>
      <c r="BY1177" s="6376">
        <v>6</v>
      </c>
      <c r="BZ1177" s="6376">
        <f>COUNTIF(BZ$11:BZ$1147,BZ1176)</f>
        <v>0</v>
      </c>
      <c r="CA1177" s="6376">
        <v>6</v>
      </c>
      <c r="CB1177" s="6376">
        <f>COUNTIF(CB$11:CB$1147,CB1176)</f>
        <v>0</v>
      </c>
      <c r="CC1177" s="6376">
        <v>6</v>
      </c>
      <c r="CD1177" s="6376">
        <f>COUNTIF(CD$11:CD$1147,CD1176)</f>
        <v>0</v>
      </c>
      <c r="CE1177" s="6376">
        <v>4</v>
      </c>
      <c r="CF1177" s="6376">
        <f>COUNTIF(CF$11:CF$1147,CF1176)</f>
        <v>0</v>
      </c>
      <c r="CG1177" s="653">
        <v>3</v>
      </c>
      <c r="CH1177" s="6387">
        <f>COUNTIF(CH$11:CH$1147,CH1176)</f>
        <v>0</v>
      </c>
      <c r="CI1177" s="6376">
        <v>3</v>
      </c>
      <c r="CJ1177" s="6376">
        <f>COUNTIF(CJ$11:CJ$1147,CJ1176)</f>
        <v>0</v>
      </c>
      <c r="CK1177" s="6376">
        <v>1</v>
      </c>
      <c r="CL1177" s="6376">
        <f>COUNTIFS(CL$11:CL$1147,CL1176)+COUNTIFS(CV$11:CV$1147,CL1176)</f>
        <v>0</v>
      </c>
      <c r="CM1177" s="6376">
        <v>3</v>
      </c>
      <c r="CN1177" s="6376">
        <f>COUNTIF(CN$11:CN$1147,CN1176)</f>
        <v>0</v>
      </c>
      <c r="CO1177" s="653">
        <v>5</v>
      </c>
      <c r="CP1177" s="6387">
        <f>COUNTIF(CP$11:CP$1147,CP1176)</f>
        <v>0</v>
      </c>
      <c r="CQ1177" s="653"/>
      <c r="CR1177" s="6387">
        <f>COUNTIF(CR$11:CR$1147,CR1176)</f>
        <v>0</v>
      </c>
      <c r="CS1177" s="6376">
        <v>18</v>
      </c>
      <c r="CT1177" s="6376">
        <f>COUNTIF(CT$11:CT$1147,CT1176)</f>
        <v>0</v>
      </c>
      <c r="CU1177" s="8171"/>
      <c r="CV1177" s="8171"/>
      <c r="CW1177" s="6376">
        <v>3</v>
      </c>
      <c r="CX1177" s="6376">
        <f>COUNTIF(CX$11:CX$1147,CX1176)</f>
        <v>0</v>
      </c>
      <c r="CY1177" s="653"/>
      <c r="CZ1177" s="6387">
        <f>COUNTIF(CZ$11:CZ$1147,CZ1176)</f>
        <v>0</v>
      </c>
      <c r="DA1177" s="653"/>
      <c r="DB1177" s="6387">
        <f>COUNTIF(DB$11:DB$1147,DB1176)</f>
        <v>0</v>
      </c>
      <c r="DC1177" s="6374"/>
      <c r="DD1177" s="6388">
        <f>COUNTIF(DD$11:DD$1147,DD1176)</f>
        <v>0</v>
      </c>
      <c r="DE1177" s="165"/>
      <c r="DF1177" s="165"/>
      <c r="DG1177" s="165"/>
      <c r="DH1177" s="165"/>
      <c r="DI1177" s="6374">
        <v>10</v>
      </c>
      <c r="DJ1177" s="6388">
        <f>COUNTIF(DJ$11:DJ$1147,DJ1176)</f>
        <v>10</v>
      </c>
      <c r="DK1177" s="6374">
        <v>8</v>
      </c>
      <c r="DL1177" s="6388">
        <f>COUNTIF(DL$11:DL$1147,DL1176)</f>
        <v>8</v>
      </c>
      <c r="DM1177" s="653"/>
      <c r="DN1177" s="6387">
        <f>COUNTIF(DN$11:DN$1147,DN1176)</f>
        <v>0</v>
      </c>
      <c r="DO1177" s="653"/>
      <c r="DP1177" s="6387">
        <f>COUNTIF(DP$11:DP$1147,DP1176)</f>
        <v>0</v>
      </c>
      <c r="DQ1177" s="653"/>
      <c r="DR1177" s="6387">
        <f>COUNTIF(DR$11:DR$1147,DR1176)</f>
        <v>0</v>
      </c>
      <c r="DS1177" s="653"/>
      <c r="DT1177" s="6387">
        <f>COUNTIF(DT$11:DT$1147,DT1176)</f>
        <v>0</v>
      </c>
      <c r="DU1177" s="653"/>
      <c r="DV1177" s="6387">
        <f>COUNTIF(DV$11:DV$1147,DV1176)</f>
        <v>0</v>
      </c>
      <c r="DW1177" s="6376">
        <v>30</v>
      </c>
      <c r="DX1177" s="6376">
        <f>COUNTIF(DX$11:DX$1147,DX1176)</f>
        <v>0</v>
      </c>
      <c r="DY1177" s="6376">
        <v>3</v>
      </c>
      <c r="DZ1177" s="6376">
        <f>COUNTIF(DZ$11:DZ$1147,DZ1176)</f>
        <v>0</v>
      </c>
      <c r="EA1177" s="6376">
        <v>35</v>
      </c>
      <c r="EB1177" s="6376">
        <f>COUNTIF(EB$11:EB$1147,EB1176)</f>
        <v>0</v>
      </c>
      <c r="EC1177" s="6376">
        <v>20</v>
      </c>
      <c r="ED1177" s="6376">
        <f>COUNTIF(ED$11:ED$1147,ED1176)</f>
        <v>0</v>
      </c>
      <c r="EE1177" s="653"/>
      <c r="EF1177" s="6387">
        <f>COUNTIF(EF$11:EF$1147,EF1176)</f>
        <v>0</v>
      </c>
      <c r="EM1177" s="653">
        <v>20</v>
      </c>
      <c r="EN1177" s="6388">
        <f>COUNTIF(EF$11:EF$1147,EN1176)</f>
        <v>20</v>
      </c>
      <c r="EO1177" s="6374"/>
      <c r="EP1177" s="6388">
        <f>COUNTIF(EP$11:EP$1147,EP1176)</f>
        <v>0</v>
      </c>
      <c r="ET1177" s="653">
        <v>15</v>
      </c>
      <c r="EU1177" s="6387">
        <f>COUNTIF(EU$11:EU$1147,EU1176)</f>
        <v>15</v>
      </c>
      <c r="EV1177" s="653">
        <v>15</v>
      </c>
      <c r="EW1177" s="6387">
        <f>COUNTIF(EW$11:EW$1147,EW1176)</f>
        <v>15</v>
      </c>
      <c r="EX1177" s="653"/>
      <c r="EY1177" s="6387">
        <f>COUNTIF(EY$11:EY$1147,EY1176)</f>
        <v>0</v>
      </c>
      <c r="EZ1177" s="653">
        <v>10</v>
      </c>
      <c r="FA1177" s="6387">
        <f>COUNTIF(FA$11:FA$1147,FA1176)</f>
        <v>10</v>
      </c>
      <c r="FB1177" s="653"/>
      <c r="FC1177" s="6387">
        <f>COUNTIF(FC$11:FC$1147,FC1176)</f>
        <v>0</v>
      </c>
      <c r="FD1177" s="653">
        <v>15</v>
      </c>
      <c r="FE1177" s="6387">
        <f>COUNTIF(FE$11:FE$1147,FE1176)</f>
        <v>15</v>
      </c>
      <c r="FF1177" s="653"/>
      <c r="FG1177" s="6387">
        <f>COUNTIF(FG$11:FG$1147,FG1176)</f>
        <v>0</v>
      </c>
      <c r="FH1177" s="653">
        <v>11</v>
      </c>
      <c r="FI1177" s="6387">
        <f>COUNTIF(FI$11:FI$1147,FI1176)</f>
        <v>0</v>
      </c>
      <c r="FJ1177" s="653">
        <v>15</v>
      </c>
      <c r="FK1177" s="6387">
        <f>COUNTIF(FK$11:FK$1147,FK1176)</f>
        <v>15</v>
      </c>
      <c r="FL1177" s="653"/>
      <c r="FM1177" s="6387">
        <f>COUNTIF(FM$11:FM$1147,FM1176)</f>
        <v>0</v>
      </c>
      <c r="FN1177" s="653"/>
      <c r="FO1177" s="6387">
        <f>COUNTIF(FO$11:FO$1147,FO1176)</f>
        <v>0</v>
      </c>
      <c r="FP1177" s="1044"/>
      <c r="FQ1177" s="6387">
        <f>COUNTIF(FQ$11:FQ$1147,FQ1176)</f>
        <v>0</v>
      </c>
      <c r="FS1177" s="1044"/>
      <c r="FT1177" s="6387">
        <f>COUNTIF(FT$11:FT$1147,FT1176)</f>
        <v>0</v>
      </c>
    </row>
    <row r="1178" spans="1:176" ht="18.600000000000001" customHeight="1">
      <c r="A1178" s="6372"/>
      <c r="B1178" s="165"/>
      <c r="C1178" s="165"/>
      <c r="D1178" s="191"/>
      <c r="E1178" s="6373"/>
      <c r="AT1178" s="653" t="s">
        <v>755</v>
      </c>
      <c r="AU1178" s="6374"/>
      <c r="AV1178" s="6374"/>
      <c r="AW1178" s="8054">
        <f>AW1177-AX1177</f>
        <v>14</v>
      </c>
      <c r="AX1178" s="8054"/>
      <c r="AY1178" s="8054">
        <f>AY1177-AZ1177</f>
        <v>55</v>
      </c>
      <c r="AZ1178" s="8054"/>
      <c r="BA1178" s="8054">
        <f>BA1177-BB1177</f>
        <v>55</v>
      </c>
      <c r="BB1178" s="8054"/>
      <c r="BC1178" s="8054">
        <f>BC1177-BD1177</f>
        <v>55</v>
      </c>
      <c r="BD1178" s="8054"/>
      <c r="BE1178" s="8054">
        <f>BE1177-BF1177</f>
        <v>55</v>
      </c>
      <c r="BF1178" s="8054"/>
      <c r="BG1178" s="8054">
        <f>BG1177-BH1177</f>
        <v>55</v>
      </c>
      <c r="BH1178" s="8054"/>
      <c r="BI1178" s="8054">
        <f>BI1177-BJ1177</f>
        <v>6</v>
      </c>
      <c r="BJ1178" s="8054"/>
      <c r="BK1178" s="8041">
        <f>BK1177-BL1177</f>
        <v>0</v>
      </c>
      <c r="BL1178" s="8041"/>
      <c r="BM1178" s="8041">
        <f>BM1177-BN1177</f>
        <v>0</v>
      </c>
      <c r="BN1178" s="8041"/>
      <c r="BO1178" s="8041">
        <f>BO1177-BP1177</f>
        <v>0</v>
      </c>
      <c r="BP1178" s="8041"/>
      <c r="BQ1178" s="8054">
        <f>BQ1177-BR1177</f>
        <v>4</v>
      </c>
      <c r="BR1178" s="8054"/>
      <c r="BS1178" s="8054">
        <f>BS1177-BT1177</f>
        <v>6</v>
      </c>
      <c r="BT1178" s="8054"/>
      <c r="BU1178" s="8054">
        <f>BU1177-BV1177</f>
        <v>6</v>
      </c>
      <c r="BV1178" s="8054"/>
      <c r="BW1178" s="8054">
        <f>BW1177-BX1177</f>
        <v>6</v>
      </c>
      <c r="BX1178" s="8054"/>
      <c r="BY1178" s="8054">
        <f>BY1177-BZ1177</f>
        <v>6</v>
      </c>
      <c r="BZ1178" s="8054"/>
      <c r="CA1178" s="8054">
        <f>CA1177-CB1177</f>
        <v>6</v>
      </c>
      <c r="CB1178" s="8054"/>
      <c r="CC1178" s="8054">
        <f>CC1177-CD1177</f>
        <v>6</v>
      </c>
      <c r="CD1178" s="8054"/>
      <c r="CE1178" s="8054">
        <f>CE1177-CF1177</f>
        <v>4</v>
      </c>
      <c r="CF1178" s="8054"/>
      <c r="CG1178" s="8041">
        <f>CG1177-CH1177</f>
        <v>3</v>
      </c>
      <c r="CH1178" s="8041"/>
      <c r="CI1178" s="8054">
        <f>CI1177-CJ1177</f>
        <v>3</v>
      </c>
      <c r="CJ1178" s="8054"/>
      <c r="CK1178" s="8054">
        <f>CK1177-CL1177</f>
        <v>1</v>
      </c>
      <c r="CL1178" s="8054"/>
      <c r="CM1178" s="8054">
        <f>CM1177-CN1177</f>
        <v>3</v>
      </c>
      <c r="CN1178" s="8054"/>
      <c r="CO1178" s="8041">
        <f>CO1177-CP1177</f>
        <v>5</v>
      </c>
      <c r="CP1178" s="8041"/>
      <c r="CQ1178" s="8041">
        <f>CQ1177-CR1177</f>
        <v>0</v>
      </c>
      <c r="CR1178" s="8041"/>
      <c r="CS1178" s="8054">
        <f>CS1177-CT1177</f>
        <v>18</v>
      </c>
      <c r="CT1178" s="8054"/>
      <c r="CU1178" s="8171"/>
      <c r="CV1178" s="8171"/>
      <c r="CW1178" s="8054">
        <f>CW1177-CX1177</f>
        <v>3</v>
      </c>
      <c r="CX1178" s="8054"/>
      <c r="CY1178" s="8041">
        <f>CY1177-CZ1177</f>
        <v>0</v>
      </c>
      <c r="CZ1178" s="8041"/>
      <c r="DA1178" s="8041">
        <f>DA1177-DB1177</f>
        <v>0</v>
      </c>
      <c r="DB1178" s="8041"/>
      <c r="DC1178" s="8052">
        <f>DC1177-DD1177</f>
        <v>0</v>
      </c>
      <c r="DD1178" s="8052"/>
      <c r="DE1178" s="6418"/>
      <c r="DF1178" s="6418"/>
      <c r="DG1178" s="6418"/>
      <c r="DH1178" s="6418"/>
      <c r="DI1178" s="8052">
        <f>DI1177-DJ1177</f>
        <v>0</v>
      </c>
      <c r="DJ1178" s="8052"/>
      <c r="DK1178" s="8052">
        <f>DK1177-DL1177</f>
        <v>0</v>
      </c>
      <c r="DL1178" s="8052"/>
      <c r="DM1178" s="8041">
        <f>DM1177-DN1177</f>
        <v>0</v>
      </c>
      <c r="DN1178" s="8041"/>
      <c r="DO1178" s="8041">
        <f>DO1177-DP1177</f>
        <v>0</v>
      </c>
      <c r="DP1178" s="8041"/>
      <c r="DQ1178" s="8041">
        <f>DQ1177-DR1177</f>
        <v>0</v>
      </c>
      <c r="DR1178" s="8041"/>
      <c r="DS1178" s="8041">
        <f>DS1177-DT1177</f>
        <v>0</v>
      </c>
      <c r="DT1178" s="8041"/>
      <c r="DU1178" s="8041">
        <f>DU1177-DV1177</f>
        <v>0</v>
      </c>
      <c r="DV1178" s="8041"/>
      <c r="DW1178" s="8054">
        <f>DW1177-DX1177</f>
        <v>30</v>
      </c>
      <c r="DX1178" s="8054"/>
      <c r="DY1178" s="8054">
        <f>DY1177-DZ1177</f>
        <v>3</v>
      </c>
      <c r="DZ1178" s="8054"/>
      <c r="EA1178" s="8054">
        <f>EA1177-EB1177</f>
        <v>35</v>
      </c>
      <c r="EB1178" s="8054"/>
      <c r="EC1178" s="8054">
        <f>EC1177-ED1177</f>
        <v>20</v>
      </c>
      <c r="ED1178" s="8054"/>
      <c r="EE1178" s="8041">
        <f>EE1177-EF1177</f>
        <v>0</v>
      </c>
      <c r="EF1178" s="8041"/>
      <c r="EM1178" s="8041">
        <f>EM1177-EN1177</f>
        <v>0</v>
      </c>
      <c r="EN1178" s="8041"/>
      <c r="EO1178" s="8052">
        <f>EO1177-EP1177</f>
        <v>0</v>
      </c>
      <c r="EP1178" s="8052"/>
      <c r="ET1178" s="8041">
        <f>ET1177-EU1177</f>
        <v>0</v>
      </c>
      <c r="EU1178" s="8041"/>
      <c r="EV1178" s="8041">
        <f>EV1177-EW1177</f>
        <v>0</v>
      </c>
      <c r="EW1178" s="8041"/>
      <c r="EX1178" s="8041">
        <f>EX1177-EY1177</f>
        <v>0</v>
      </c>
      <c r="EY1178" s="8041"/>
      <c r="EZ1178" s="8041">
        <f>EZ1177-FA1177</f>
        <v>0</v>
      </c>
      <c r="FA1178" s="8041"/>
      <c r="FB1178" s="8041">
        <f>FB1177-FC1177</f>
        <v>0</v>
      </c>
      <c r="FC1178" s="8041"/>
      <c r="FD1178" s="8041">
        <f>FD1177-FE1177</f>
        <v>0</v>
      </c>
      <c r="FE1178" s="8041"/>
      <c r="FF1178" s="8041">
        <f>FF1177-FG1177</f>
        <v>0</v>
      </c>
      <c r="FG1178" s="8041"/>
      <c r="FH1178" s="8041">
        <f>FH1177-FI1177</f>
        <v>11</v>
      </c>
      <c r="FI1178" s="8041"/>
      <c r="FJ1178" s="8041">
        <f>FJ1177-FK1177</f>
        <v>0</v>
      </c>
      <c r="FK1178" s="8041"/>
      <c r="FL1178" s="8041">
        <f>FL1177-FM1177</f>
        <v>0</v>
      </c>
      <c r="FM1178" s="8041"/>
      <c r="FN1178" s="8041">
        <f>FN1177-FO1177</f>
        <v>0</v>
      </c>
      <c r="FO1178" s="8041"/>
      <c r="FP1178" s="8041">
        <f>FP1177-FQ1177</f>
        <v>0</v>
      </c>
      <c r="FQ1178" s="8041"/>
      <c r="FS1178" s="8041">
        <f>FS1177-FT1177</f>
        <v>0</v>
      </c>
      <c r="FT1178" s="8041"/>
    </row>
    <row r="1179" spans="1:176" ht="18.600000000000001" customHeight="1">
      <c r="A1179" s="6372"/>
      <c r="B1179" s="165"/>
      <c r="C1179" s="165"/>
      <c r="D1179" s="191"/>
      <c r="E1179" s="6373"/>
      <c r="AW1179" s="8177"/>
      <c r="AX1179" s="8177"/>
      <c r="AY1179" s="6393"/>
      <c r="AZ1179" s="6393"/>
      <c r="BA1179" s="6393"/>
      <c r="BB1179" s="6393"/>
      <c r="BC1179" s="6393"/>
      <c r="BD1179" s="6393"/>
      <c r="BE1179" s="6393"/>
      <c r="BF1179" s="6393"/>
      <c r="BG1179" s="6393"/>
      <c r="BH1179" s="6393"/>
      <c r="BI1179" s="6393"/>
      <c r="BJ1179" s="6393"/>
      <c r="BQ1179" s="6393"/>
      <c r="BR1179" s="6393"/>
      <c r="CA1179" s="6393"/>
      <c r="CB1179" s="6393"/>
      <c r="CI1179" s="6393"/>
      <c r="CJ1179" s="6393"/>
      <c r="CK1179" s="6393"/>
      <c r="CL1179" s="6393"/>
      <c r="CM1179" s="6393"/>
      <c r="CN1179" s="6393"/>
      <c r="CS1179" s="6393"/>
      <c r="CT1179" s="6393"/>
      <c r="CU1179" s="8171"/>
      <c r="CV1179" s="8171"/>
      <c r="CW1179" s="6393"/>
      <c r="CX1179" s="6393"/>
      <c r="DE1179" s="6418"/>
      <c r="DF1179" s="6418"/>
      <c r="DG1179" s="6418"/>
      <c r="DH1179" s="6418"/>
      <c r="DI1179" s="6418"/>
      <c r="DJ1179" s="6418"/>
      <c r="DY1179" s="6393"/>
      <c r="DZ1179" s="6393"/>
      <c r="FN1179" s="99"/>
    </row>
    <row r="1180" spans="1:176" ht="18.600000000000001" customHeight="1">
      <c r="A1180" s="6372"/>
      <c r="B1180" s="165"/>
      <c r="C1180" s="165"/>
      <c r="D1180" s="191"/>
      <c r="E1180" s="6373"/>
      <c r="AT1180" s="653" t="s">
        <v>752</v>
      </c>
      <c r="AU1180" s="6374"/>
      <c r="AV1180" s="6374"/>
      <c r="AW1180" s="6375">
        <v>45385</v>
      </c>
      <c r="AX1180" s="6376">
        <v>4063184</v>
      </c>
      <c r="AY1180" s="6375">
        <v>45448</v>
      </c>
      <c r="AZ1180" s="6376">
        <v>4063235</v>
      </c>
      <c r="BA1180" s="6375">
        <v>45448</v>
      </c>
      <c r="BB1180" s="6376">
        <v>4063236</v>
      </c>
      <c r="BC1180" s="6375">
        <v>45448</v>
      </c>
      <c r="BD1180" s="6376">
        <v>4063237</v>
      </c>
      <c r="BE1180" s="6375">
        <v>45448</v>
      </c>
      <c r="BF1180" s="6376">
        <v>4063238</v>
      </c>
      <c r="BG1180" s="6375">
        <v>45448</v>
      </c>
      <c r="BH1180" s="6376">
        <v>4063239</v>
      </c>
      <c r="BI1180" s="6375">
        <v>45448</v>
      </c>
      <c r="BJ1180" s="6376">
        <v>4063240</v>
      </c>
      <c r="BK1180" s="6377">
        <v>46114</v>
      </c>
      <c r="BL1180" s="6378">
        <v>4263190</v>
      </c>
      <c r="BM1180" s="6377">
        <v>46114</v>
      </c>
      <c r="BN1180" s="6378">
        <v>4263191</v>
      </c>
      <c r="BO1180" s="6377"/>
      <c r="BP1180" s="6378"/>
      <c r="BQ1180" s="6375">
        <v>45356</v>
      </c>
      <c r="BR1180" s="6376">
        <v>4063169</v>
      </c>
      <c r="BS1180" s="6375">
        <v>45539</v>
      </c>
      <c r="BT1180" s="6376">
        <v>4063337</v>
      </c>
      <c r="BU1180" s="6375">
        <v>45539</v>
      </c>
      <c r="BV1180" s="6376">
        <v>4063338</v>
      </c>
      <c r="BW1180" s="6375">
        <v>45539</v>
      </c>
      <c r="BX1180" s="6376">
        <v>4063339</v>
      </c>
      <c r="BY1180" s="6375">
        <v>45539</v>
      </c>
      <c r="BZ1180" s="6376">
        <v>4063340</v>
      </c>
      <c r="CA1180" s="6375">
        <v>45539</v>
      </c>
      <c r="CB1180" s="6376">
        <v>4063341</v>
      </c>
      <c r="CC1180" s="6377">
        <v>45539</v>
      </c>
      <c r="CD1180" s="6378">
        <v>4063342</v>
      </c>
      <c r="CE1180" s="6377">
        <v>45561</v>
      </c>
      <c r="CF1180" s="6378">
        <v>4063399</v>
      </c>
      <c r="CG1180" s="6377">
        <v>45561</v>
      </c>
      <c r="CH1180" s="6378">
        <v>4063400</v>
      </c>
      <c r="CI1180" s="6375">
        <v>45520</v>
      </c>
      <c r="CJ1180" s="6376">
        <v>4063324</v>
      </c>
      <c r="CK1180" s="6375">
        <v>45356</v>
      </c>
      <c r="CL1180" s="6376">
        <v>4063156</v>
      </c>
      <c r="CM1180" s="6375">
        <v>45356</v>
      </c>
      <c r="CN1180" s="6376">
        <v>4063152</v>
      </c>
      <c r="CO1180" s="6377">
        <v>45581</v>
      </c>
      <c r="CP1180" s="6378">
        <v>4063453</v>
      </c>
      <c r="CQ1180" s="6377"/>
      <c r="CR1180" s="6378"/>
      <c r="CS1180" s="6375">
        <v>45520</v>
      </c>
      <c r="CT1180" s="6376">
        <v>4063327</v>
      </c>
      <c r="CU1180" s="8171"/>
      <c r="CV1180" s="8171"/>
      <c r="CW1180" s="6375">
        <v>45356</v>
      </c>
      <c r="CX1180" s="6376">
        <v>4063157</v>
      </c>
      <c r="CY1180" s="6377"/>
      <c r="CZ1180" s="6378"/>
      <c r="DA1180" s="6377"/>
      <c r="DB1180" s="6378"/>
      <c r="DC1180" s="6379"/>
      <c r="DD1180" s="6380"/>
      <c r="DE1180" s="6418" t="s">
        <v>1708</v>
      </c>
      <c r="DF1180" s="6418"/>
      <c r="DG1180" s="6418"/>
      <c r="DH1180" s="6418"/>
      <c r="DI1180" s="6379">
        <v>46066</v>
      </c>
      <c r="DJ1180" s="6380">
        <v>4263165</v>
      </c>
      <c r="DK1180" s="6379">
        <v>45734</v>
      </c>
      <c r="DL1180" s="6380">
        <v>4163106</v>
      </c>
      <c r="DM1180" s="6377"/>
      <c r="DN1180" s="6378"/>
      <c r="DO1180" s="6377"/>
      <c r="DP1180" s="6378"/>
      <c r="DQ1180" s="6377"/>
      <c r="DR1180" s="6378"/>
      <c r="DS1180" s="6377"/>
      <c r="DT1180" s="6378"/>
      <c r="DU1180" s="6377"/>
      <c r="DV1180" s="6378"/>
      <c r="DW1180" s="6375">
        <v>45539</v>
      </c>
      <c r="DX1180" s="6376">
        <v>4063356</v>
      </c>
      <c r="DY1180" s="6375">
        <v>45539</v>
      </c>
      <c r="DZ1180" s="6376">
        <v>4063357</v>
      </c>
      <c r="EA1180" s="6375">
        <v>45539</v>
      </c>
      <c r="EB1180" s="6376">
        <v>4063358</v>
      </c>
      <c r="EC1180" s="6375">
        <v>45561</v>
      </c>
      <c r="ED1180" s="6376">
        <v>4063408</v>
      </c>
      <c r="EE1180" s="6377"/>
      <c r="EF1180" s="6378"/>
      <c r="EM1180" s="6377">
        <v>45561</v>
      </c>
      <c r="EN1180" s="6378">
        <v>4063410</v>
      </c>
      <c r="EO1180" s="6377"/>
      <c r="EP1180" s="6378"/>
      <c r="ET1180" s="6377">
        <v>45937</v>
      </c>
      <c r="EU1180" s="6378">
        <v>4163302</v>
      </c>
      <c r="EV1180" s="6377">
        <v>45937</v>
      </c>
      <c r="EW1180" s="6378">
        <v>4163304</v>
      </c>
      <c r="EX1180" s="6377"/>
      <c r="EY1180" s="6378"/>
      <c r="EZ1180" s="6377">
        <v>46302</v>
      </c>
      <c r="FA1180" s="6378">
        <v>4263482</v>
      </c>
      <c r="FB1180" s="6377"/>
      <c r="FC1180" s="6378"/>
      <c r="FD1180" s="6377">
        <v>46120</v>
      </c>
      <c r="FE1180" s="6378">
        <v>4263207</v>
      </c>
      <c r="FF1180" s="6377"/>
      <c r="FG1180" s="6378"/>
      <c r="FH1180" s="6377"/>
      <c r="FI1180" s="6378"/>
      <c r="FJ1180" s="6377">
        <v>45937</v>
      </c>
      <c r="FK1180" s="6378">
        <v>4163303</v>
      </c>
      <c r="FL1180" s="6377"/>
      <c r="FM1180" s="6378"/>
      <c r="FN1180" s="6378"/>
      <c r="FO1180" s="6378"/>
      <c r="FP1180" s="6377"/>
      <c r="FQ1180" s="6378"/>
      <c r="FS1180" s="6377"/>
      <c r="FT1180" s="6378"/>
    </row>
    <row r="1181" spans="1:176" ht="18.600000000000001" customHeight="1">
      <c r="A1181" s="6372"/>
      <c r="B1181" s="165"/>
      <c r="C1181" s="165"/>
      <c r="D1181" s="191"/>
      <c r="E1181" s="6373"/>
      <c r="AT1181" s="653" t="s">
        <v>754</v>
      </c>
      <c r="AU1181" s="6374"/>
      <c r="AV1181" s="6374"/>
      <c r="AW1181" s="6376">
        <v>10</v>
      </c>
      <c r="AX1181" s="6376">
        <f>COUNTIF(AX$11:AX$1147,AX1180)</f>
        <v>0</v>
      </c>
      <c r="AY1181" s="6376">
        <v>29</v>
      </c>
      <c r="AZ1181" s="6376">
        <f>COUNTIF(AZ$11:AZ$1147,AZ1180)</f>
        <v>0</v>
      </c>
      <c r="BA1181" s="6376">
        <v>29</v>
      </c>
      <c r="BB1181" s="6376">
        <f>COUNTIF(BB$11:BB$1147,BB1180)</f>
        <v>0</v>
      </c>
      <c r="BC1181" s="6376">
        <v>29</v>
      </c>
      <c r="BD1181" s="6376">
        <f>COUNTIF(BD$11:BD$1147,BD1180)</f>
        <v>0</v>
      </c>
      <c r="BE1181" s="6376">
        <v>29</v>
      </c>
      <c r="BF1181" s="6376">
        <f>COUNTIF(BF$11:BF$1147,BF1180)</f>
        <v>0</v>
      </c>
      <c r="BG1181" s="6376">
        <v>29</v>
      </c>
      <c r="BH1181" s="6376">
        <f>COUNTIF(BH$11:BH$1147,BH1180)</f>
        <v>0</v>
      </c>
      <c r="BI1181" s="6376">
        <v>29</v>
      </c>
      <c r="BJ1181" s="6376">
        <f>COUNTIF(BJ$11:BJ$1147,BJ1180)</f>
        <v>0</v>
      </c>
      <c r="BK1181" s="653">
        <v>5</v>
      </c>
      <c r="BL1181" s="6387">
        <f>COUNTIF(BL$11:BL$1147,BL1180)</f>
        <v>5</v>
      </c>
      <c r="BM1181" s="653">
        <v>5</v>
      </c>
      <c r="BN1181" s="6387">
        <f>COUNTIF(BN$11:BN$1147,BN1180)</f>
        <v>5</v>
      </c>
      <c r="BO1181" s="653"/>
      <c r="BP1181" s="6387">
        <f>COUNTIF(BP$11:BP$1147,BP1180)</f>
        <v>0</v>
      </c>
      <c r="BQ1181" s="6376">
        <v>15</v>
      </c>
      <c r="BR1181" s="6376">
        <f>COUNTIF(BR$11:BR$1147,BR1180)</f>
        <v>2</v>
      </c>
      <c r="BS1181" s="6376">
        <v>5</v>
      </c>
      <c r="BT1181" s="6376">
        <f>COUNTIF(BT$11:BT$1147,BT1180)</f>
        <v>1</v>
      </c>
      <c r="BU1181" s="6376">
        <v>5</v>
      </c>
      <c r="BV1181" s="6376">
        <f>COUNTIF(BV$11:BV$1147,BV1180)</f>
        <v>1</v>
      </c>
      <c r="BW1181" s="6376">
        <v>5</v>
      </c>
      <c r="BX1181" s="6376">
        <f>COUNTIF(BX$11:BX$1147,BX1180)</f>
        <v>1</v>
      </c>
      <c r="BY1181" s="6376">
        <v>5</v>
      </c>
      <c r="BZ1181" s="6376">
        <f>COUNTIF(BZ$11:BZ$1147,BZ1180)</f>
        <v>1</v>
      </c>
      <c r="CA1181" s="6376">
        <v>5</v>
      </c>
      <c r="CB1181" s="6376">
        <f>COUNTIF(CB$11:CB$1147,CB1180)</f>
        <v>1</v>
      </c>
      <c r="CC1181" s="653">
        <v>5</v>
      </c>
      <c r="CD1181" s="6387">
        <f>COUNTIF(CD$11:CD$1147,CD1180)</f>
        <v>4</v>
      </c>
      <c r="CE1181" s="653">
        <v>16</v>
      </c>
      <c r="CF1181" s="6387">
        <f>COUNTIF(CF$11:CF$1147,CF1180)</f>
        <v>2</v>
      </c>
      <c r="CG1181" s="653">
        <v>5</v>
      </c>
      <c r="CH1181" s="6387">
        <f>COUNTIF(CH$11:CH$1147,CH1180)</f>
        <v>0</v>
      </c>
      <c r="CI1181" s="6376">
        <v>8</v>
      </c>
      <c r="CJ1181" s="6376">
        <f>COUNTIF(CJ$11:CJ$1147,CJ1180)</f>
        <v>0</v>
      </c>
      <c r="CK1181" s="6376">
        <v>1</v>
      </c>
      <c r="CL1181" s="6376">
        <f>COUNTIFS(CL$11:CL$1147,CL1180)+COUNTIFS(CV$11:CV$1147,CL1180)</f>
        <v>0</v>
      </c>
      <c r="CM1181" s="6376">
        <v>3</v>
      </c>
      <c r="CN1181" s="6376">
        <f>COUNTIF(CN$11:CN$1147,CN1180)</f>
        <v>0</v>
      </c>
      <c r="CO1181" s="653">
        <v>5</v>
      </c>
      <c r="CP1181" s="6387">
        <f>COUNTIF(CP$11:CP$1147,CP1180)</f>
        <v>0</v>
      </c>
      <c r="CQ1181" s="653"/>
      <c r="CR1181" s="6387">
        <f>COUNTIF(CR$11:CR$1147,CR1180)</f>
        <v>0</v>
      </c>
      <c r="CS1181" s="6376">
        <v>9</v>
      </c>
      <c r="CT1181" s="6376">
        <f>COUNTIF(CT$11:CT$1147,CT1180)</f>
        <v>0</v>
      </c>
      <c r="CU1181" s="8171"/>
      <c r="CV1181" s="8171"/>
      <c r="CW1181" s="6376">
        <v>3</v>
      </c>
      <c r="CX1181" s="6376">
        <f>COUNTIF(CX$11:CX$1147,CX1180)</f>
        <v>0</v>
      </c>
      <c r="CY1181" s="653"/>
      <c r="CZ1181" s="6387">
        <f>COUNTIF(CZ$11:CZ$1147,CZ1180)</f>
        <v>0</v>
      </c>
      <c r="DA1181" s="653"/>
      <c r="DB1181" s="6387">
        <f>COUNTIF(DB$11:DB$1147,DB1180)</f>
        <v>0</v>
      </c>
      <c r="DC1181" s="6374"/>
      <c r="DD1181" s="6388">
        <f>COUNTIF(DD$11:DD$1147,DD1180)</f>
        <v>0</v>
      </c>
      <c r="DE1181" s="6418"/>
      <c r="DF1181" s="6418"/>
      <c r="DG1181" s="6418"/>
      <c r="DH1181" s="6418"/>
      <c r="DI1181" s="6374">
        <v>20</v>
      </c>
      <c r="DJ1181" s="6388">
        <f>COUNTIF(DJ$11:DJ$1147,DJ1180)</f>
        <v>20</v>
      </c>
      <c r="DK1181" s="6374">
        <v>10</v>
      </c>
      <c r="DL1181" s="6388">
        <f>COUNTIF(DL$11:DL$1147,DL1180)</f>
        <v>10</v>
      </c>
      <c r="DM1181" s="653"/>
      <c r="DN1181" s="6387">
        <f>COUNTIF(DN$11:DN$1147,DN1180)</f>
        <v>0</v>
      </c>
      <c r="DO1181" s="653"/>
      <c r="DP1181" s="6387">
        <f>COUNTIF(DP$11:DP$1147,DP1180)</f>
        <v>0</v>
      </c>
      <c r="DQ1181" s="653"/>
      <c r="DR1181" s="6387">
        <f>COUNTIF(DR$11:DR$1147,DR1180)</f>
        <v>0</v>
      </c>
      <c r="DS1181" s="653"/>
      <c r="DT1181" s="6387">
        <f>COUNTIF(DT$11:DT$1147,DT1180)</f>
        <v>0</v>
      </c>
      <c r="DU1181" s="653"/>
      <c r="DV1181" s="6387">
        <f>COUNTIF(DV$11:DV$1147,DV1180)</f>
        <v>0</v>
      </c>
      <c r="DW1181" s="6376">
        <v>30</v>
      </c>
      <c r="DX1181" s="6376">
        <f>COUNTIF(DX$11:DX$1147,DX1180)</f>
        <v>0</v>
      </c>
      <c r="DY1181" s="6376">
        <v>3</v>
      </c>
      <c r="DZ1181" s="6376">
        <f>COUNTIF(DZ$11:DZ$1147,DZ1180)</f>
        <v>0</v>
      </c>
      <c r="EA1181" s="6376">
        <v>35</v>
      </c>
      <c r="EB1181" s="6376">
        <f>COUNTIF(EB$11:EB$1147,EB1180)</f>
        <v>0</v>
      </c>
      <c r="EC1181" s="6376">
        <v>20</v>
      </c>
      <c r="ED1181" s="6376">
        <f>COUNTIF(ED$11:ED$1147,ED1180)</f>
        <v>0</v>
      </c>
      <c r="EE1181" s="653"/>
      <c r="EF1181" s="6387">
        <f>COUNTIF(EF$11:EF$1147,EF1180)</f>
        <v>0</v>
      </c>
      <c r="EM1181" s="653">
        <v>20</v>
      </c>
      <c r="EN1181" s="6388">
        <f>COUNTIF(EF$11:EF$1147,EN1180)</f>
        <v>20</v>
      </c>
      <c r="EO1181" s="653"/>
      <c r="EP1181" s="6387">
        <f>COUNTIF(EP$11:EP$1147,EP1180)</f>
        <v>0</v>
      </c>
      <c r="ET1181" s="653">
        <v>15</v>
      </c>
      <c r="EU1181" s="6387">
        <f>COUNTIF(EU$11:EU$1147,EU1180)</f>
        <v>15</v>
      </c>
      <c r="EV1181" s="653">
        <v>15</v>
      </c>
      <c r="EW1181" s="6387">
        <f>COUNTIF(EW$11:EW$1147,EW1180)</f>
        <v>15</v>
      </c>
      <c r="EX1181" s="653"/>
      <c r="EY1181" s="6387">
        <f>COUNTIF(EY$11:EY$1147,EY1180)</f>
        <v>0</v>
      </c>
      <c r="EZ1181" s="653">
        <v>15</v>
      </c>
      <c r="FA1181" s="6387">
        <f>COUNTIF(FA$11:FA$1147,FA1180)</f>
        <v>8</v>
      </c>
      <c r="FB1181" s="653"/>
      <c r="FC1181" s="6387">
        <f>COUNTIF(FC$11:FC$1147,FC1180)</f>
        <v>0</v>
      </c>
      <c r="FD1181" s="653">
        <v>15</v>
      </c>
      <c r="FE1181" s="6387">
        <f>COUNTIF(FE$11:FE$1147,FE1180)</f>
        <v>15</v>
      </c>
      <c r="FF1181" s="653"/>
      <c r="FG1181" s="6387">
        <f>COUNTIF(FG$11:FG$1147,FG1180)</f>
        <v>0</v>
      </c>
      <c r="FH1181" s="653"/>
      <c r="FI1181" s="6387">
        <f>COUNTIF(FI$11:FI$1147,FI1180)</f>
        <v>0</v>
      </c>
      <c r="FJ1181" s="653">
        <v>15</v>
      </c>
      <c r="FK1181" s="6387">
        <f>COUNTIF(FK$11:FK$1147,FK1180)</f>
        <v>15</v>
      </c>
      <c r="FL1181" s="653"/>
      <c r="FM1181" s="6387">
        <f>COUNTIF(FM$11:FM$1147,FM1180)</f>
        <v>0</v>
      </c>
      <c r="FN1181" s="653"/>
      <c r="FO1181" s="6387">
        <f>COUNTIF(FO$11:FO$1147,FO1180)</f>
        <v>0</v>
      </c>
      <c r="FP1181" s="1044"/>
      <c r="FQ1181" s="6387">
        <f>COUNTIF(FQ$11:FQ$1147,FQ1180)</f>
        <v>0</v>
      </c>
      <c r="FS1181" s="1044"/>
      <c r="FT1181" s="6387">
        <f>COUNTIF(FT$11:FT$1147,FT1180)</f>
        <v>0</v>
      </c>
    </row>
    <row r="1182" spans="1:176" ht="18.600000000000001" customHeight="1">
      <c r="A1182" s="6372"/>
      <c r="B1182" s="165"/>
      <c r="C1182" s="165"/>
      <c r="D1182" s="191"/>
      <c r="E1182" s="6373"/>
      <c r="AT1182" s="653" t="s">
        <v>755</v>
      </c>
      <c r="AU1182" s="6374"/>
      <c r="AV1182" s="6374"/>
      <c r="AW1182" s="8054">
        <f>AW1181-AX1181</f>
        <v>10</v>
      </c>
      <c r="AX1182" s="8054"/>
      <c r="AY1182" s="8054">
        <f>AY1181-AZ1181</f>
        <v>29</v>
      </c>
      <c r="AZ1182" s="8054"/>
      <c r="BA1182" s="8054">
        <f>BA1181-BB1181</f>
        <v>29</v>
      </c>
      <c r="BB1182" s="8054"/>
      <c r="BC1182" s="8054">
        <f>BC1181-BD1181</f>
        <v>29</v>
      </c>
      <c r="BD1182" s="8054"/>
      <c r="BE1182" s="8054">
        <f>BE1181-BF1181</f>
        <v>29</v>
      </c>
      <c r="BF1182" s="8054"/>
      <c r="BG1182" s="8054">
        <f>BG1181-BH1181</f>
        <v>29</v>
      </c>
      <c r="BH1182" s="8054"/>
      <c r="BI1182" s="8054">
        <f>BI1181-BJ1181</f>
        <v>29</v>
      </c>
      <c r="BJ1182" s="8054"/>
      <c r="BK1182" s="8041">
        <f>BK1181-BL1181</f>
        <v>0</v>
      </c>
      <c r="BL1182" s="8041"/>
      <c r="BM1182" s="8041">
        <f>BM1181-BN1181</f>
        <v>0</v>
      </c>
      <c r="BN1182" s="8041"/>
      <c r="BO1182" s="8041">
        <f>BO1181-BP1181</f>
        <v>0</v>
      </c>
      <c r="BP1182" s="8041"/>
      <c r="BQ1182" s="8054">
        <f>BQ1181-BR1181</f>
        <v>13</v>
      </c>
      <c r="BR1182" s="8054"/>
      <c r="BS1182" s="8054">
        <f>BS1181-BT1181</f>
        <v>4</v>
      </c>
      <c r="BT1182" s="8054"/>
      <c r="BU1182" s="8054">
        <f>BU1181-BV1181</f>
        <v>4</v>
      </c>
      <c r="BV1182" s="8054"/>
      <c r="BW1182" s="8054">
        <f>BW1181-BX1181</f>
        <v>4</v>
      </c>
      <c r="BX1182" s="8054"/>
      <c r="BY1182" s="8054">
        <f>BY1181-BZ1181</f>
        <v>4</v>
      </c>
      <c r="BZ1182" s="8054"/>
      <c r="CA1182" s="8054">
        <f>CA1181-CB1181</f>
        <v>4</v>
      </c>
      <c r="CB1182" s="8054"/>
      <c r="CC1182" s="8041">
        <f>CC1181-CD1181</f>
        <v>1</v>
      </c>
      <c r="CD1182" s="8041"/>
      <c r="CE1182" s="8041">
        <f>CE1181-CF1181</f>
        <v>14</v>
      </c>
      <c r="CF1182" s="8041"/>
      <c r="CG1182" s="8041">
        <f>CG1181-CH1181</f>
        <v>5</v>
      </c>
      <c r="CH1182" s="8041"/>
      <c r="CI1182" s="8054">
        <f>CI1181-CJ1181</f>
        <v>8</v>
      </c>
      <c r="CJ1182" s="8054"/>
      <c r="CK1182" s="8054">
        <f>CK1181-CL1181</f>
        <v>1</v>
      </c>
      <c r="CL1182" s="8054"/>
      <c r="CM1182" s="8054">
        <f>CM1181-CN1181</f>
        <v>3</v>
      </c>
      <c r="CN1182" s="8054"/>
      <c r="CO1182" s="8041">
        <f>CO1181-CP1181</f>
        <v>5</v>
      </c>
      <c r="CP1182" s="8041"/>
      <c r="CQ1182" s="8041">
        <f>CQ1181-CR1181</f>
        <v>0</v>
      </c>
      <c r="CR1182" s="8041"/>
      <c r="CS1182" s="8054">
        <f>CS1181-CT1181</f>
        <v>9</v>
      </c>
      <c r="CT1182" s="8054"/>
      <c r="CU1182" s="8171"/>
      <c r="CV1182" s="8171"/>
      <c r="CW1182" s="8054">
        <f>CW1181-CX1181</f>
        <v>3</v>
      </c>
      <c r="CX1182" s="8054"/>
      <c r="CY1182" s="8041">
        <f>CY1181-CZ1181</f>
        <v>0</v>
      </c>
      <c r="CZ1182" s="8041"/>
      <c r="DA1182" s="8041">
        <f>DA1181-DB1181</f>
        <v>0</v>
      </c>
      <c r="DB1182" s="8041"/>
      <c r="DC1182" s="8052">
        <f>DC1181-DD1181</f>
        <v>0</v>
      </c>
      <c r="DD1182" s="8052"/>
      <c r="DE1182" s="6418"/>
      <c r="DF1182" s="6418"/>
      <c r="DG1182" s="6418"/>
      <c r="DH1182" s="6418"/>
      <c r="DI1182" s="8052">
        <f>DI1181-DJ1181</f>
        <v>0</v>
      </c>
      <c r="DJ1182" s="8052"/>
      <c r="DK1182" s="8052">
        <f>DK1181-DL1181</f>
        <v>0</v>
      </c>
      <c r="DL1182" s="8052"/>
      <c r="DM1182" s="8041">
        <f>DM1181-DN1181</f>
        <v>0</v>
      </c>
      <c r="DN1182" s="8041"/>
      <c r="DO1182" s="8041">
        <f>DO1181-DP1181</f>
        <v>0</v>
      </c>
      <c r="DP1182" s="8041"/>
      <c r="DQ1182" s="8041">
        <f>DQ1181-DR1181</f>
        <v>0</v>
      </c>
      <c r="DR1182" s="8041"/>
      <c r="DS1182" s="8041">
        <f>DS1181-DT1181</f>
        <v>0</v>
      </c>
      <c r="DT1182" s="8041"/>
      <c r="DU1182" s="8041">
        <f>DU1181-DV1181</f>
        <v>0</v>
      </c>
      <c r="DV1182" s="8041"/>
      <c r="DW1182" s="8054">
        <f>DW1181-DX1181</f>
        <v>30</v>
      </c>
      <c r="DX1182" s="8054"/>
      <c r="DY1182" s="8054">
        <f>DY1181-DZ1181</f>
        <v>3</v>
      </c>
      <c r="DZ1182" s="8054"/>
      <c r="EA1182" s="8054">
        <f>EA1181-EB1181</f>
        <v>35</v>
      </c>
      <c r="EB1182" s="8054"/>
      <c r="EC1182" s="8054">
        <f>EC1181-ED1181</f>
        <v>20</v>
      </c>
      <c r="ED1182" s="8054"/>
      <c r="EE1182" s="8041">
        <f>EE1181-EF1181</f>
        <v>0</v>
      </c>
      <c r="EF1182" s="8041"/>
      <c r="EM1182" s="8041">
        <f>EM1181-EN1181</f>
        <v>0</v>
      </c>
      <c r="EN1182" s="8041"/>
      <c r="EO1182" s="8041">
        <f>EO1181-EP1181</f>
        <v>0</v>
      </c>
      <c r="EP1182" s="8041"/>
      <c r="ET1182" s="8041">
        <f>ET1181-EU1181</f>
        <v>0</v>
      </c>
      <c r="EU1182" s="8041"/>
      <c r="EV1182" s="8041">
        <f>EV1181-EW1181</f>
        <v>0</v>
      </c>
      <c r="EW1182" s="8041"/>
      <c r="EX1182" s="8041">
        <f>EX1181-EY1181</f>
        <v>0</v>
      </c>
      <c r="EY1182" s="8041"/>
      <c r="EZ1182" s="8041">
        <f>EZ1181-FA1181</f>
        <v>7</v>
      </c>
      <c r="FA1182" s="8041"/>
      <c r="FB1182" s="8041">
        <f>FB1181-FC1181</f>
        <v>0</v>
      </c>
      <c r="FC1182" s="8041"/>
      <c r="FD1182" s="8041">
        <f>FD1181-FE1181</f>
        <v>0</v>
      </c>
      <c r="FE1182" s="8041"/>
      <c r="FF1182" s="8041">
        <f>FF1181-FG1181</f>
        <v>0</v>
      </c>
      <c r="FG1182" s="8041"/>
      <c r="FH1182" s="8041">
        <f>FH1181-FI1181</f>
        <v>0</v>
      </c>
      <c r="FI1182" s="8041"/>
      <c r="FJ1182" s="8041">
        <f>FJ1181-FK1181</f>
        <v>0</v>
      </c>
      <c r="FK1182" s="8041"/>
      <c r="FL1182" s="8041">
        <f>FL1181-FM1181</f>
        <v>0</v>
      </c>
      <c r="FM1182" s="8041"/>
      <c r="FN1182" s="8041">
        <f>FN1181-FO1181</f>
        <v>0</v>
      </c>
      <c r="FO1182" s="8041"/>
      <c r="FP1182" s="8041">
        <f>FP1181-FQ1181</f>
        <v>0</v>
      </c>
      <c r="FQ1182" s="8041"/>
      <c r="FS1182" s="8041">
        <f>FS1181-FT1181</f>
        <v>0</v>
      </c>
      <c r="FT1182" s="8041"/>
    </row>
    <row r="1183" spans="1:176" ht="18.600000000000001" customHeight="1">
      <c r="A1183" s="6372"/>
      <c r="B1183" s="165"/>
      <c r="C1183" s="165"/>
      <c r="D1183" s="191"/>
      <c r="E1183" s="6373"/>
      <c r="AW1183" s="6393"/>
      <c r="AX1183" s="6393"/>
      <c r="AY1183" s="6393"/>
      <c r="AZ1183" s="6393"/>
      <c r="BA1183" s="6393"/>
      <c r="BB1183" s="6393"/>
      <c r="BC1183" s="6393"/>
      <c r="BD1183" s="6393"/>
      <c r="BE1183" s="6393"/>
      <c r="BF1183" s="6393"/>
      <c r="BG1183" s="6393"/>
      <c r="BH1183" s="6393"/>
      <c r="BI1183" s="6393"/>
      <c r="BJ1183" s="6393"/>
      <c r="BQ1183" s="6393"/>
      <c r="BR1183" s="6393"/>
      <c r="CA1183" s="6393"/>
      <c r="CB1183" s="6393"/>
      <c r="CU1183" s="8171"/>
      <c r="CV1183" s="8171"/>
      <c r="CW1183" s="6393"/>
      <c r="CX1183" s="6393"/>
      <c r="DE1183" s="6418"/>
      <c r="DF1183" s="6418"/>
      <c r="DG1183" s="6418"/>
      <c r="DH1183" s="6418"/>
      <c r="DI1183" s="6418"/>
      <c r="DJ1183" s="6418"/>
      <c r="FN1183" s="99"/>
    </row>
    <row r="1184" spans="1:176" ht="18.600000000000001" customHeight="1">
      <c r="A1184" s="6372"/>
      <c r="B1184" s="165"/>
      <c r="C1184" s="165"/>
      <c r="D1184" s="191"/>
      <c r="E1184" s="6373"/>
      <c r="AT1184" s="653" t="s">
        <v>752</v>
      </c>
      <c r="AU1184" s="6374"/>
      <c r="AV1184" s="6374"/>
      <c r="AW1184" s="6375">
        <v>45448</v>
      </c>
      <c r="AX1184" s="6376">
        <v>4063234</v>
      </c>
      <c r="AY1184" s="6375">
        <v>45476</v>
      </c>
      <c r="AZ1184" s="6376">
        <v>4063282</v>
      </c>
      <c r="BA1184" s="6375">
        <v>45476</v>
      </c>
      <c r="BB1184" s="6376">
        <v>4063283</v>
      </c>
      <c r="BC1184" s="6375">
        <v>45476</v>
      </c>
      <c r="BD1184" s="6376">
        <v>4063284</v>
      </c>
      <c r="BE1184" s="6375">
        <v>45476</v>
      </c>
      <c r="BF1184" s="6376">
        <v>4063285</v>
      </c>
      <c r="BG1184" s="6375">
        <v>45476</v>
      </c>
      <c r="BH1184" s="6376">
        <v>4063286</v>
      </c>
      <c r="BI1184" s="6375">
        <v>45476</v>
      </c>
      <c r="BJ1184" s="6376">
        <v>406387</v>
      </c>
      <c r="BK1184" s="6377">
        <v>46150</v>
      </c>
      <c r="BL1184" s="6378">
        <v>4263246</v>
      </c>
      <c r="BM1184" s="6377">
        <v>46150</v>
      </c>
      <c r="BN1184" s="6378">
        <v>4263246</v>
      </c>
      <c r="BO1184" s="6377"/>
      <c r="BP1184" s="6378"/>
      <c r="BQ1184" s="6375">
        <v>45520</v>
      </c>
      <c r="BR1184" s="6376">
        <v>4063322</v>
      </c>
      <c r="BS1184" s="6375">
        <v>45561</v>
      </c>
      <c r="BT1184" s="6376">
        <v>4063385</v>
      </c>
      <c r="BU1184" s="6377">
        <v>45561</v>
      </c>
      <c r="BV1184" s="6378">
        <v>4063386</v>
      </c>
      <c r="BW1184" s="6377">
        <v>45561</v>
      </c>
      <c r="BX1184" s="6378">
        <v>4063387</v>
      </c>
      <c r="BY1184" s="6377">
        <v>45561</v>
      </c>
      <c r="BZ1184" s="6378">
        <v>4063388</v>
      </c>
      <c r="CA1184" s="6375">
        <v>45561</v>
      </c>
      <c r="CB1184" s="6376">
        <v>4063389</v>
      </c>
      <c r="CC1184" s="6377">
        <v>45561</v>
      </c>
      <c r="CD1184" s="6378">
        <v>4063390</v>
      </c>
      <c r="CE1184" s="6377">
        <v>45581</v>
      </c>
      <c r="CF1184" s="6378">
        <v>4063449</v>
      </c>
      <c r="CG1184" s="6377">
        <v>45581</v>
      </c>
      <c r="CH1184" s="6378">
        <v>4063450</v>
      </c>
      <c r="CI1184" s="6377">
        <v>45539</v>
      </c>
      <c r="CJ1184" s="6378">
        <v>4063352</v>
      </c>
      <c r="CK1184" s="6377">
        <v>45385</v>
      </c>
      <c r="CL1184" s="6378">
        <v>4063198</v>
      </c>
      <c r="CM1184" s="6377"/>
      <c r="CN1184" s="6378"/>
      <c r="CO1184" s="6377"/>
      <c r="CP1184" s="6378"/>
      <c r="CQ1184" s="6377"/>
      <c r="CR1184" s="6378"/>
      <c r="CS1184" s="6377">
        <v>45539</v>
      </c>
      <c r="CT1184" s="6378">
        <v>4063355</v>
      </c>
      <c r="CU1184" s="8171"/>
      <c r="CV1184" s="8171"/>
      <c r="CW1184" s="6375">
        <v>45520</v>
      </c>
      <c r="CX1184" s="6376">
        <v>4063336</v>
      </c>
      <c r="CY1184" s="6377"/>
      <c r="CZ1184" s="6378"/>
      <c r="DA1184" s="6377"/>
      <c r="DB1184" s="6378"/>
      <c r="DC1184" s="6379"/>
      <c r="DD1184" s="6380"/>
      <c r="DE1184" s="6418"/>
      <c r="DF1184" s="6418"/>
      <c r="DG1184" s="6418"/>
      <c r="DH1184" s="6418"/>
      <c r="DI1184" s="6379">
        <v>46120</v>
      </c>
      <c r="DJ1184" s="6380">
        <v>4263199</v>
      </c>
      <c r="DK1184" s="6379">
        <v>45756</v>
      </c>
      <c r="DL1184" s="6380">
        <v>4163128</v>
      </c>
      <c r="DM1184" s="6377"/>
      <c r="DN1184" s="6378"/>
      <c r="DO1184" s="6377"/>
      <c r="DP1184" s="6378"/>
      <c r="DQ1184" s="6377"/>
      <c r="DR1184" s="6378"/>
      <c r="DS1184" s="6377"/>
      <c r="DT1184" s="6378"/>
      <c r="DU1184" s="6377"/>
      <c r="DV1184" s="6378"/>
      <c r="DW1184" s="6375">
        <v>45561</v>
      </c>
      <c r="DX1184" s="6376">
        <v>4063405</v>
      </c>
      <c r="DY1184" s="6375">
        <v>45561</v>
      </c>
      <c r="DZ1184" s="6376">
        <v>4063406</v>
      </c>
      <c r="EA1184" s="6375">
        <v>45561</v>
      </c>
      <c r="EB1184" s="6376">
        <v>4063407</v>
      </c>
      <c r="EC1184" s="6375">
        <v>45581</v>
      </c>
      <c r="ED1184" s="6376">
        <v>4063458</v>
      </c>
      <c r="EE1184" s="6377"/>
      <c r="EF1184" s="6378"/>
      <c r="EM1184" s="6377">
        <v>45581</v>
      </c>
      <c r="EN1184" s="6378">
        <v>4063460</v>
      </c>
      <c r="EO1184" s="6377"/>
      <c r="EP1184" s="6378"/>
      <c r="ET1184" s="6377">
        <v>45966</v>
      </c>
      <c r="EU1184" s="6378">
        <v>4163347</v>
      </c>
      <c r="EV1184" s="6377">
        <v>45966</v>
      </c>
      <c r="EW1184" s="6378">
        <v>4163348</v>
      </c>
      <c r="EX1184" s="6377"/>
      <c r="EY1184" s="6378"/>
      <c r="EZ1184" s="6377"/>
      <c r="FA1184" s="6378"/>
      <c r="FB1184" s="6377"/>
      <c r="FC1184" s="6378"/>
      <c r="FD1184" s="6377">
        <v>46150</v>
      </c>
      <c r="FE1184" s="6378">
        <v>4263263</v>
      </c>
      <c r="FF1184" s="6377"/>
      <c r="FG1184" s="6378"/>
      <c r="FH1184" s="6377"/>
      <c r="FI1184" s="6378"/>
      <c r="FJ1184" s="6377">
        <v>45966</v>
      </c>
      <c r="FK1184" s="6378">
        <v>4163349</v>
      </c>
      <c r="FL1184" s="6377"/>
      <c r="FM1184" s="6378"/>
      <c r="FN1184" s="6378"/>
      <c r="FO1184" s="6378"/>
      <c r="FP1184" s="6377"/>
      <c r="FQ1184" s="6378"/>
      <c r="FS1184" s="6377"/>
      <c r="FT1184" s="6378"/>
    </row>
    <row r="1185" spans="1:176" ht="18.600000000000001" customHeight="1">
      <c r="A1185" s="6372"/>
      <c r="B1185" s="165"/>
      <c r="C1185" s="165"/>
      <c r="D1185" s="191"/>
      <c r="E1185" s="6373"/>
      <c r="AT1185" s="653" t="s">
        <v>754</v>
      </c>
      <c r="AU1185" s="6374"/>
      <c r="AV1185" s="6374"/>
      <c r="AW1185" s="6376">
        <v>30</v>
      </c>
      <c r="AX1185" s="6376">
        <f>COUNTIF(AX$11:AX$1147,AX1184)</f>
        <v>0</v>
      </c>
      <c r="AY1185" s="6376">
        <v>29</v>
      </c>
      <c r="AZ1185" s="6376">
        <f>COUNTIF(AZ$11:AZ$1147,AZ1184)</f>
        <v>0</v>
      </c>
      <c r="BA1185" s="6376">
        <v>30</v>
      </c>
      <c r="BB1185" s="6376">
        <f>COUNTIF(BB$11:BB$1147,BB1184)</f>
        <v>0</v>
      </c>
      <c r="BC1185" s="6376">
        <v>30</v>
      </c>
      <c r="BD1185" s="6376">
        <f>COUNTIF(BD$11:BD$1147,BD1184)</f>
        <v>0</v>
      </c>
      <c r="BE1185" s="6376">
        <v>30</v>
      </c>
      <c r="BF1185" s="6376">
        <f>COUNTIF(BF$11:BF$1147,BF1184)</f>
        <v>0</v>
      </c>
      <c r="BG1185" s="6376">
        <v>30</v>
      </c>
      <c r="BH1185" s="6376">
        <f>COUNTIF(BH$11:BH$1147,BH1184)</f>
        <v>0</v>
      </c>
      <c r="BI1185" s="6376">
        <v>28</v>
      </c>
      <c r="BJ1185" s="6376">
        <f>COUNTIF(BJ$11:BJ$1147,BJ1184)</f>
        <v>0</v>
      </c>
      <c r="BK1185" s="653">
        <v>3</v>
      </c>
      <c r="BL1185" s="6387">
        <f>COUNTIF(BL$11:BL$1147,BL1184)</f>
        <v>0</v>
      </c>
      <c r="BM1185" s="653">
        <v>3</v>
      </c>
      <c r="BN1185" s="6387">
        <f>COUNTIF(BN$11:BN$1147,BN1184)</f>
        <v>0</v>
      </c>
      <c r="BO1185" s="653"/>
      <c r="BP1185" s="6387">
        <f>COUNTIF(BP$11:BP$1147,BP1184)</f>
        <v>0</v>
      </c>
      <c r="BQ1185" s="6376">
        <v>5</v>
      </c>
      <c r="BR1185" s="6376">
        <f>COUNTIF(BR$11:BR$1147,BR1184)</f>
        <v>5</v>
      </c>
      <c r="BS1185" s="6376">
        <v>35</v>
      </c>
      <c r="BT1185" s="6376">
        <f>COUNTIF(BT$11:BT$1147,BT1184)</f>
        <v>18</v>
      </c>
      <c r="BU1185" s="653">
        <v>32</v>
      </c>
      <c r="BV1185" s="6387">
        <f>COUNTIF(BV$11:BV$1147,BV1184)</f>
        <v>32</v>
      </c>
      <c r="BW1185" s="653">
        <v>35</v>
      </c>
      <c r="BX1185" s="6387">
        <f>COUNTIF(BX$11:BX$1147,BX1184)</f>
        <v>33</v>
      </c>
      <c r="BY1185" s="653">
        <v>35</v>
      </c>
      <c r="BZ1185" s="6387">
        <f>COUNTIF(BZ$11:BZ$1147,BZ1184)</f>
        <v>33</v>
      </c>
      <c r="CA1185" s="6376">
        <v>35</v>
      </c>
      <c r="CB1185" s="6376">
        <f>COUNTIF(CB$11:CB$1147,CB1184)</f>
        <v>10</v>
      </c>
      <c r="CC1185" s="653">
        <v>35</v>
      </c>
      <c r="CD1185" s="6387">
        <f>COUNTIF(CD$11:CD$1147,CD1184)</f>
        <v>30</v>
      </c>
      <c r="CE1185" s="653">
        <v>10</v>
      </c>
      <c r="CF1185" s="6387">
        <f>COUNTIF(CF$11:CF$1147,CF1184)</f>
        <v>0</v>
      </c>
      <c r="CG1185" s="653">
        <v>5</v>
      </c>
      <c r="CH1185" s="6387">
        <f>COUNTIF(CH$11:CH$1147,CH1184)</f>
        <v>0</v>
      </c>
      <c r="CI1185" s="653">
        <v>8</v>
      </c>
      <c r="CJ1185" s="6387">
        <f>COUNTIF(CJ$11:CJ$1147,CJ1184)</f>
        <v>2</v>
      </c>
      <c r="CK1185" s="653">
        <v>7</v>
      </c>
      <c r="CL1185" s="6387">
        <f>COUNTIFS(CL$11:CL$1147,CL1184)+COUNTIFS(CV$11:CV$1147,CL1184)</f>
        <v>0</v>
      </c>
      <c r="CM1185" s="653"/>
      <c r="CN1185" s="6387">
        <f>COUNTIF(CN$11:CN$1147,CN1184)</f>
        <v>0</v>
      </c>
      <c r="CO1185" s="653"/>
      <c r="CP1185" s="6387">
        <f>COUNTIF(CP$11:CP$1147,CP1184)</f>
        <v>0</v>
      </c>
      <c r="CQ1185" s="653"/>
      <c r="CR1185" s="6387">
        <f>COUNTIF(CR$11:CR$1147,CR1184)</f>
        <v>0</v>
      </c>
      <c r="CS1185" s="653">
        <v>9</v>
      </c>
      <c r="CT1185" s="6387">
        <f>COUNTIF(CT$11:CT$1147,CT1184)</f>
        <v>1</v>
      </c>
      <c r="CU1185" s="8171"/>
      <c r="CV1185" s="8171"/>
      <c r="CW1185" s="6376">
        <v>5</v>
      </c>
      <c r="CX1185" s="6376">
        <f>COUNTIF(CX$11:CX$1147,CX1184)</f>
        <v>0</v>
      </c>
      <c r="CY1185" s="653"/>
      <c r="CZ1185" s="6387">
        <f>COUNTIF(CZ$11:CZ$1147,CZ1184)</f>
        <v>0</v>
      </c>
      <c r="DA1185" s="653"/>
      <c r="DB1185" s="6387">
        <f>COUNTIF(DB$11:DB$1147,DB1184)</f>
        <v>0</v>
      </c>
      <c r="DC1185" s="6374"/>
      <c r="DD1185" s="6388">
        <f>COUNTIF(DD$11:DD$1147,DD1184)</f>
        <v>0</v>
      </c>
      <c r="DE1185" s="6418"/>
      <c r="DF1185" s="6418"/>
      <c r="DG1185" s="6418"/>
      <c r="DH1185" s="6418"/>
      <c r="DI1185" s="6374">
        <v>18</v>
      </c>
      <c r="DJ1185" s="6388">
        <f>COUNTIF(DJ$11:DJ$1147,DJ1184)</f>
        <v>18</v>
      </c>
      <c r="DK1185" s="6374">
        <v>10</v>
      </c>
      <c r="DL1185" s="6388">
        <f>COUNTIF(DL$11:DL$1147,DL1184)</f>
        <v>19</v>
      </c>
      <c r="DM1185" s="653"/>
      <c r="DN1185" s="6387">
        <f>COUNTIF(DN$11:DN$1147,DN1184)</f>
        <v>0</v>
      </c>
      <c r="DO1185" s="653"/>
      <c r="DP1185" s="6387">
        <f>COUNTIF(DP$11:DP$1147,DP1184)</f>
        <v>0</v>
      </c>
      <c r="DQ1185" s="653"/>
      <c r="DR1185" s="6387">
        <f>COUNTIF(DR$11:DR$1147,DR1184)</f>
        <v>0</v>
      </c>
      <c r="DS1185" s="653"/>
      <c r="DT1185" s="6387">
        <f>COUNTIF(DT$11:DT$1147,DT1184)</f>
        <v>0</v>
      </c>
      <c r="DU1185" s="653"/>
      <c r="DV1185" s="6387">
        <f>COUNTIF(DV$11:DV$1147,DV1184)</f>
        <v>0</v>
      </c>
      <c r="DW1185" s="6376">
        <v>30</v>
      </c>
      <c r="DX1185" s="6376">
        <f>COUNTIF(DX$11:DX$1147,DX1184)</f>
        <v>5</v>
      </c>
      <c r="DY1185" s="6376">
        <v>5</v>
      </c>
      <c r="DZ1185" s="6376">
        <f>COUNTIF(DZ$11:DZ$1147,DZ1184)</f>
        <v>2</v>
      </c>
      <c r="EA1185" s="6376">
        <v>35</v>
      </c>
      <c r="EB1185" s="6376">
        <f>COUNTIF(EB$11:EB$1147,EB1184)</f>
        <v>0</v>
      </c>
      <c r="EC1185" s="6376">
        <v>20</v>
      </c>
      <c r="ED1185" s="6376">
        <f>COUNTIF(ED$11:ED$1147,ED1184)</f>
        <v>0</v>
      </c>
      <c r="EE1185" s="653"/>
      <c r="EF1185" s="6387">
        <f>COUNTIF(EF$11:EF$1147,EF1184)</f>
        <v>0</v>
      </c>
      <c r="EM1185" s="653">
        <v>20</v>
      </c>
      <c r="EN1185" s="6388">
        <f>COUNTIF(EF$11:EF$1147,EN1184)</f>
        <v>32</v>
      </c>
      <c r="EO1185" s="653"/>
      <c r="EP1185" s="6387">
        <f>COUNTIF(EP$11:EP$1147,EP1184)</f>
        <v>0</v>
      </c>
      <c r="ET1185" s="653">
        <v>15</v>
      </c>
      <c r="EU1185" s="6387">
        <f>COUNTIF(EU$11:EU$1147,EU1184)</f>
        <v>15</v>
      </c>
      <c r="EV1185" s="653">
        <v>15</v>
      </c>
      <c r="EW1185" s="6387">
        <f>COUNTIF(EW$11:EW$1147,EW1184)</f>
        <v>15</v>
      </c>
      <c r="EX1185" s="653"/>
      <c r="EY1185" s="6387">
        <f>COUNTIF(EY$11:EY$1147,EY1184)</f>
        <v>0</v>
      </c>
      <c r="EZ1185" s="653"/>
      <c r="FA1185" s="6387">
        <f>COUNTIF(FA$11:FA$1147,FA1184)</f>
        <v>0</v>
      </c>
      <c r="FB1185" s="653"/>
      <c r="FC1185" s="6387">
        <f>COUNTIF(FC$11:FC$1147,FC1184)</f>
        <v>0</v>
      </c>
      <c r="FD1185" s="653">
        <v>15</v>
      </c>
      <c r="FE1185" s="6387">
        <f>COUNTIF(FE$11:FE$1147,FE1184)</f>
        <v>15</v>
      </c>
      <c r="FF1185" s="653"/>
      <c r="FG1185" s="6387">
        <f>COUNTIF(FG$11:FG$1147,FG1184)</f>
        <v>0</v>
      </c>
      <c r="FH1185" s="653"/>
      <c r="FI1185" s="6387">
        <f>COUNTIF(FI$11:FI$1147,FI1184)</f>
        <v>0</v>
      </c>
      <c r="FJ1185" s="653">
        <v>15</v>
      </c>
      <c r="FK1185" s="6387">
        <f>COUNTIF(FK$11:FK$1147,FK1184)</f>
        <v>15</v>
      </c>
      <c r="FL1185" s="653"/>
      <c r="FM1185" s="6387">
        <f>COUNTIF(FM$11:FM$1147,FM1184)</f>
        <v>0</v>
      </c>
      <c r="FN1185" s="653"/>
      <c r="FO1185" s="6387">
        <f>COUNTIF(FO$11:FO$1147,FO1184)</f>
        <v>0</v>
      </c>
      <c r="FP1185" s="1044"/>
      <c r="FQ1185" s="6387">
        <f>COUNTIF(FQ$11:FQ$1147,FQ1184)</f>
        <v>0</v>
      </c>
      <c r="FS1185" s="1044"/>
      <c r="FT1185" s="6387">
        <f>COUNTIF(FT$11:FT$1147,FT1184)</f>
        <v>0</v>
      </c>
    </row>
    <row r="1186" spans="1:176" ht="18.600000000000001" customHeight="1">
      <c r="A1186" s="6372"/>
      <c r="B1186" s="165"/>
      <c r="C1186" s="165"/>
      <c r="D1186" s="191"/>
      <c r="E1186" s="6373"/>
      <c r="AT1186" s="653" t="s">
        <v>755</v>
      </c>
      <c r="AU1186" s="6374"/>
      <c r="AV1186" s="6374"/>
      <c r="AW1186" s="8054">
        <f>AW1185-AX1185</f>
        <v>30</v>
      </c>
      <c r="AX1186" s="8054"/>
      <c r="AY1186" s="8054">
        <f>AY1185-AZ1185</f>
        <v>29</v>
      </c>
      <c r="AZ1186" s="8054"/>
      <c r="BA1186" s="8054">
        <f>BA1185-BB1185</f>
        <v>30</v>
      </c>
      <c r="BB1186" s="8054"/>
      <c r="BC1186" s="8054">
        <f>BC1185-BD1185</f>
        <v>30</v>
      </c>
      <c r="BD1186" s="8054"/>
      <c r="BE1186" s="8054">
        <f>BE1185-BF1185</f>
        <v>30</v>
      </c>
      <c r="BF1186" s="8054"/>
      <c r="BG1186" s="8054">
        <f>BG1185-BH1185</f>
        <v>30</v>
      </c>
      <c r="BH1186" s="8054"/>
      <c r="BI1186" s="8054">
        <f>BI1185-BJ1185</f>
        <v>28</v>
      </c>
      <c r="BJ1186" s="8054"/>
      <c r="BK1186" s="8041">
        <f>BK1185-BL1185</f>
        <v>3</v>
      </c>
      <c r="BL1186" s="8041"/>
      <c r="BM1186" s="8041">
        <f>BM1185-BN1185</f>
        <v>3</v>
      </c>
      <c r="BN1186" s="8041"/>
      <c r="BO1186" s="8041">
        <f>BO1185-BP1185</f>
        <v>0</v>
      </c>
      <c r="BP1186" s="8041"/>
      <c r="BQ1186" s="8054">
        <f>BQ1185-BR1185</f>
        <v>0</v>
      </c>
      <c r="BR1186" s="8054"/>
      <c r="BS1186" s="8054">
        <f>BS1185-BT1185</f>
        <v>17</v>
      </c>
      <c r="BT1186" s="8054"/>
      <c r="BU1186" s="8041">
        <f>BU1185-BV1185</f>
        <v>0</v>
      </c>
      <c r="BV1186" s="8041"/>
      <c r="BW1186" s="8041">
        <f>BW1185-BX1185</f>
        <v>2</v>
      </c>
      <c r="BX1186" s="8041"/>
      <c r="BY1186" s="8041">
        <f>BY1185-BZ1185</f>
        <v>2</v>
      </c>
      <c r="BZ1186" s="8041"/>
      <c r="CA1186" s="8054">
        <f>CA1185-CB1185</f>
        <v>25</v>
      </c>
      <c r="CB1186" s="8054"/>
      <c r="CC1186" s="8041">
        <f>CC1185-CD1185</f>
        <v>5</v>
      </c>
      <c r="CD1186" s="8041"/>
      <c r="CE1186" s="8041">
        <f>CE1185-CF1185</f>
        <v>10</v>
      </c>
      <c r="CF1186" s="8041"/>
      <c r="CG1186" s="8041">
        <f>CG1185-CH1185</f>
        <v>5</v>
      </c>
      <c r="CH1186" s="8041"/>
      <c r="CI1186" s="8041">
        <f>CI1185-CJ1185</f>
        <v>6</v>
      </c>
      <c r="CJ1186" s="8041"/>
      <c r="CK1186" s="8041">
        <f>CK1185-CL1185</f>
        <v>7</v>
      </c>
      <c r="CL1186" s="8041"/>
      <c r="CM1186" s="8041">
        <f>CM1185-CN1185</f>
        <v>0</v>
      </c>
      <c r="CN1186" s="8041"/>
      <c r="CO1186" s="8041">
        <f>CO1185-CP1185</f>
        <v>0</v>
      </c>
      <c r="CP1186" s="8041"/>
      <c r="CQ1186" s="8041">
        <f>CQ1185-CR1185</f>
        <v>0</v>
      </c>
      <c r="CR1186" s="8041"/>
      <c r="CS1186" s="8041">
        <f>CS1185-CT1185</f>
        <v>8</v>
      </c>
      <c r="CT1186" s="8041"/>
      <c r="CU1186" s="8171"/>
      <c r="CV1186" s="8171"/>
      <c r="CW1186" s="8054">
        <f>CW1185-CX1185</f>
        <v>5</v>
      </c>
      <c r="CX1186" s="8054"/>
      <c r="CY1186" s="8041">
        <f>CY1185-CZ1185</f>
        <v>0</v>
      </c>
      <c r="CZ1186" s="8041"/>
      <c r="DA1186" s="8041">
        <f>DA1185-DB1185</f>
        <v>0</v>
      </c>
      <c r="DB1186" s="8041"/>
      <c r="DC1186" s="8052">
        <f>DC1185-DD1185</f>
        <v>0</v>
      </c>
      <c r="DD1186" s="8052"/>
      <c r="DE1186" s="6418"/>
      <c r="DF1186" s="6418"/>
      <c r="DG1186" s="6418"/>
      <c r="DH1186" s="6418"/>
      <c r="DI1186" s="8052">
        <f>DI1185-DJ1185</f>
        <v>0</v>
      </c>
      <c r="DJ1186" s="8052"/>
      <c r="DK1186" s="8052">
        <f>DK1185-DL1185</f>
        <v>-9</v>
      </c>
      <c r="DL1186" s="8052"/>
      <c r="DM1186" s="8041">
        <f>DM1185-DN1185</f>
        <v>0</v>
      </c>
      <c r="DN1186" s="8041"/>
      <c r="DO1186" s="8041">
        <f>DO1185-DP1185</f>
        <v>0</v>
      </c>
      <c r="DP1186" s="8041"/>
      <c r="DQ1186" s="8041">
        <f>DQ1185-DR1185</f>
        <v>0</v>
      </c>
      <c r="DR1186" s="8041"/>
      <c r="DS1186" s="8041">
        <f>DS1185-DT1185</f>
        <v>0</v>
      </c>
      <c r="DT1186" s="8041"/>
      <c r="DU1186" s="8041">
        <f>DU1185-DV1185</f>
        <v>0</v>
      </c>
      <c r="DV1186" s="8041"/>
      <c r="DW1186" s="8054">
        <f>DW1185-DX1185</f>
        <v>25</v>
      </c>
      <c r="DX1186" s="8054"/>
      <c r="DY1186" s="8054">
        <f>DY1185-DZ1185</f>
        <v>3</v>
      </c>
      <c r="DZ1186" s="8054"/>
      <c r="EA1186" s="8054">
        <f>EA1185-EB1185</f>
        <v>35</v>
      </c>
      <c r="EB1186" s="8054"/>
      <c r="EC1186" s="8054">
        <f>EC1185-ED1185</f>
        <v>20</v>
      </c>
      <c r="ED1186" s="8054"/>
      <c r="EE1186" s="8041">
        <f>EE1185-EF1185</f>
        <v>0</v>
      </c>
      <c r="EF1186" s="8041"/>
      <c r="EM1186" s="8041">
        <f>EM1185-EN1185</f>
        <v>-12</v>
      </c>
      <c r="EN1186" s="8041"/>
      <c r="EO1186" s="8041">
        <f>EO1185-EP1185</f>
        <v>0</v>
      </c>
      <c r="EP1186" s="8041"/>
      <c r="ET1186" s="8041">
        <f>ET1185-EU1185</f>
        <v>0</v>
      </c>
      <c r="EU1186" s="8041"/>
      <c r="EV1186" s="8041">
        <f>EV1185-EW1185</f>
        <v>0</v>
      </c>
      <c r="EW1186" s="8041"/>
      <c r="EX1186" s="8041">
        <f>EX1185-EY1185</f>
        <v>0</v>
      </c>
      <c r="EY1186" s="8041"/>
      <c r="EZ1186" s="8041">
        <f>EZ1185-FA1185</f>
        <v>0</v>
      </c>
      <c r="FA1186" s="8041"/>
      <c r="FB1186" s="8041">
        <f>FB1185-FC1185</f>
        <v>0</v>
      </c>
      <c r="FC1186" s="8041"/>
      <c r="FD1186" s="8041">
        <f>FD1185-FE1185</f>
        <v>0</v>
      </c>
      <c r="FE1186" s="8041"/>
      <c r="FF1186" s="8041">
        <f>FF1185-FG1185</f>
        <v>0</v>
      </c>
      <c r="FG1186" s="8041"/>
      <c r="FH1186" s="8041">
        <f>FH1185-FI1185</f>
        <v>0</v>
      </c>
      <c r="FI1186" s="8041"/>
      <c r="FJ1186" s="8041">
        <f>FJ1185-FK1185</f>
        <v>0</v>
      </c>
      <c r="FK1186" s="8041"/>
      <c r="FL1186" s="8041">
        <f>FL1185-FM1185</f>
        <v>0</v>
      </c>
      <c r="FM1186" s="8041"/>
      <c r="FN1186" s="8041">
        <f>FN1185-FO1185</f>
        <v>0</v>
      </c>
      <c r="FO1186" s="8041"/>
      <c r="FP1186" s="8041">
        <f>FP1185-FQ1185</f>
        <v>0</v>
      </c>
      <c r="FQ1186" s="8041"/>
      <c r="FS1186" s="8041">
        <f>FS1185-FT1185</f>
        <v>0</v>
      </c>
      <c r="FT1186" s="8041"/>
    </row>
    <row r="1187" spans="1:176" ht="18.600000000000001" customHeight="1">
      <c r="A1187" s="6372"/>
      <c r="B1187" s="165"/>
      <c r="C1187" s="165"/>
      <c r="D1187" s="191"/>
      <c r="E1187" s="6373"/>
      <c r="AW1187" s="6393"/>
      <c r="AX1187" s="6393"/>
      <c r="AY1187" s="6393"/>
      <c r="AZ1187" s="6393"/>
      <c r="BA1187" s="6393"/>
      <c r="BB1187" s="6393"/>
      <c r="BC1187" s="6393"/>
      <c r="BD1187" s="6393"/>
      <c r="BE1187" s="6393"/>
      <c r="BF1187" s="6393"/>
      <c r="BG1187" s="6393"/>
      <c r="BH1187" s="6393"/>
      <c r="BI1187" s="6393"/>
      <c r="BJ1187" s="6393"/>
      <c r="BQ1187" s="6393"/>
      <c r="BR1187" s="6393"/>
      <c r="BS1187" s="178" t="s">
        <v>1063</v>
      </c>
      <c r="BT1187">
        <v>7</v>
      </c>
      <c r="BU1187">
        <f>BU1186-24</f>
        <v>-24</v>
      </c>
      <c r="CU1187" s="8171"/>
      <c r="CV1187" s="8171"/>
      <c r="CW1187" s="6393"/>
      <c r="CX1187" s="6393"/>
      <c r="DE1187" s="6418"/>
      <c r="DF1187" s="6418"/>
      <c r="DG1187" s="6418"/>
      <c r="DH1187" s="6418"/>
      <c r="DI1187" s="6418"/>
      <c r="DJ1187" s="6418"/>
      <c r="FN1187" s="99"/>
    </row>
    <row r="1188" spans="1:176" ht="18.600000000000001" customHeight="1">
      <c r="A1188" s="6372"/>
      <c r="B1188" s="165"/>
      <c r="C1188" s="165"/>
      <c r="D1188" s="191"/>
      <c r="E1188" s="6373"/>
      <c r="AT1188" s="653" t="s">
        <v>752</v>
      </c>
      <c r="AU1188" s="6374"/>
      <c r="AV1188" s="6374"/>
      <c r="AW1188" s="6375">
        <v>45476</v>
      </c>
      <c r="AX1188" s="6376">
        <v>4063281</v>
      </c>
      <c r="AY1188" s="6375">
        <v>45520</v>
      </c>
      <c r="AZ1188" s="6376">
        <v>4063316</v>
      </c>
      <c r="BA1188" s="6375">
        <v>45520</v>
      </c>
      <c r="BB1188" s="6376">
        <v>4063317</v>
      </c>
      <c r="BC1188" s="6375">
        <v>45520</v>
      </c>
      <c r="BD1188" s="6376">
        <v>4063318</v>
      </c>
      <c r="BE1188" s="6375">
        <v>45520</v>
      </c>
      <c r="BF1188" s="6376">
        <v>4063319</v>
      </c>
      <c r="BG1188" s="6375">
        <v>45520</v>
      </c>
      <c r="BH1188" s="6376">
        <v>4063320</v>
      </c>
      <c r="BI1188" s="6375">
        <v>45520</v>
      </c>
      <c r="BJ1188" s="6376">
        <v>4063321</v>
      </c>
      <c r="BK1188" s="6377">
        <v>46177</v>
      </c>
      <c r="BL1188" s="6378">
        <v>4263294</v>
      </c>
      <c r="BM1188" s="6377">
        <v>46177</v>
      </c>
      <c r="BN1188" s="6378">
        <v>4263295</v>
      </c>
      <c r="BO1188" s="6377"/>
      <c r="BP1188" s="6378"/>
      <c r="BQ1188" s="6375">
        <v>45539</v>
      </c>
      <c r="BR1188" s="6376">
        <v>4063350</v>
      </c>
      <c r="BS1188" s="6377">
        <v>46120</v>
      </c>
      <c r="BT1188" s="6378">
        <v>4263193</v>
      </c>
      <c r="BU1188" s="6377">
        <v>46120</v>
      </c>
      <c r="BV1188" s="6378">
        <v>4263194</v>
      </c>
      <c r="BW1188" s="6377">
        <v>46120</v>
      </c>
      <c r="BX1188" s="6378">
        <v>4263195</v>
      </c>
      <c r="BY1188" s="6377">
        <v>46120</v>
      </c>
      <c r="BZ1188" s="6378">
        <v>4263196</v>
      </c>
      <c r="CA1188" s="6377">
        <v>45995</v>
      </c>
      <c r="CB1188" s="6378">
        <v>4263058</v>
      </c>
      <c r="CC1188" s="6377">
        <v>46120</v>
      </c>
      <c r="CD1188" s="6378">
        <v>4263198</v>
      </c>
      <c r="CE1188" s="6377">
        <v>45623</v>
      </c>
      <c r="CF1188" s="6378">
        <v>4163035</v>
      </c>
      <c r="CG1188" s="6377"/>
      <c r="CH1188" s="6378"/>
      <c r="CI1188" s="6377">
        <v>45561</v>
      </c>
      <c r="CJ1188" s="6378">
        <v>4063401</v>
      </c>
      <c r="CK1188" s="6377">
        <v>45476</v>
      </c>
      <c r="CL1188" s="6378">
        <v>4063290</v>
      </c>
      <c r="CM1188" s="6377"/>
      <c r="CN1188" s="6378"/>
      <c r="CO1188" s="6377"/>
      <c r="CP1188" s="6378"/>
      <c r="CQ1188" s="6377"/>
      <c r="CR1188" s="6378"/>
      <c r="CS1188" s="6377">
        <v>45561</v>
      </c>
      <c r="CT1188" s="6378">
        <v>4063404</v>
      </c>
      <c r="CU1188" s="8171"/>
      <c r="CV1188" s="8171"/>
      <c r="CW1188" s="6375">
        <v>45539</v>
      </c>
      <c r="CX1188" s="6376">
        <v>4063363</v>
      </c>
      <c r="CY1188" s="6377"/>
      <c r="CZ1188" s="6378"/>
      <c r="DA1188" s="6377"/>
      <c r="DB1188" s="6378"/>
      <c r="DC1188" s="6379"/>
      <c r="DD1188" s="6380"/>
      <c r="DE1188" s="6418"/>
      <c r="DF1188" s="6418"/>
      <c r="DG1188" s="6418"/>
      <c r="DH1188" s="6418"/>
      <c r="DI1188" s="6379">
        <v>46150</v>
      </c>
      <c r="DJ1188" s="6380">
        <v>4263255</v>
      </c>
      <c r="DK1188" s="6379">
        <v>45833</v>
      </c>
      <c r="DL1188" s="6380">
        <v>4163231</v>
      </c>
      <c r="DM1188" s="6377"/>
      <c r="DN1188" s="6378"/>
      <c r="DO1188" s="6377"/>
      <c r="DP1188" s="6378"/>
      <c r="DQ1188" s="6377"/>
      <c r="DR1188" s="6378"/>
      <c r="DS1188" s="6377"/>
      <c r="DT1188" s="6378"/>
      <c r="DU1188" s="6377"/>
      <c r="DV1188" s="6378"/>
      <c r="DW1188" s="6375">
        <v>45581</v>
      </c>
      <c r="DX1188" s="6376">
        <v>4063455</v>
      </c>
      <c r="DY1188" s="6375">
        <v>45581</v>
      </c>
      <c r="DZ1188" s="6376">
        <v>4063456</v>
      </c>
      <c r="EA1188" s="6375">
        <v>45581</v>
      </c>
      <c r="EB1188" s="6376">
        <v>4063457</v>
      </c>
      <c r="EC1188" s="6375">
        <v>45602</v>
      </c>
      <c r="ED1188" s="6376">
        <v>4163023</v>
      </c>
      <c r="EE1188" s="6377">
        <v>45982</v>
      </c>
      <c r="EF1188" s="6378">
        <v>4263065</v>
      </c>
      <c r="EM1188" s="6377"/>
      <c r="EN1188" s="6378"/>
      <c r="EO1188" s="6377"/>
      <c r="EP1188" s="6378"/>
      <c r="ET1188" s="6377">
        <v>45993</v>
      </c>
      <c r="EU1188" s="6378">
        <v>4163361</v>
      </c>
      <c r="EV1188" s="6377">
        <v>45995</v>
      </c>
      <c r="EW1188" s="6378">
        <v>4163362</v>
      </c>
      <c r="EX1188" s="6377"/>
      <c r="EY1188" s="6378"/>
      <c r="EZ1188" s="6377"/>
      <c r="FA1188" s="6378"/>
      <c r="FB1188" s="6377"/>
      <c r="FC1188" s="6378"/>
      <c r="FD1188" s="6377">
        <v>46182</v>
      </c>
      <c r="FE1188" s="6378">
        <v>4263310</v>
      </c>
      <c r="FF1188" s="6377"/>
      <c r="FG1188" s="6378"/>
      <c r="FH1188" s="6377"/>
      <c r="FI1188" s="6378"/>
      <c r="FJ1188" s="6377">
        <v>45995</v>
      </c>
      <c r="FK1188" s="6378">
        <v>4163363</v>
      </c>
      <c r="FL1188" s="6377"/>
      <c r="FM1188" s="6378"/>
      <c r="FN1188" s="6378"/>
      <c r="FO1188" s="6378"/>
      <c r="FP1188" s="6377"/>
      <c r="FQ1188" s="6378"/>
      <c r="FS1188" s="6377"/>
      <c r="FT1188" s="6378"/>
    </row>
    <row r="1189" spans="1:176" ht="18.600000000000001" customHeight="1">
      <c r="A1189" s="6372"/>
      <c r="B1189" s="165"/>
      <c r="C1189" s="165"/>
      <c r="D1189" s="191"/>
      <c r="E1189" s="6373"/>
      <c r="AT1189" s="653" t="s">
        <v>754</v>
      </c>
      <c r="AU1189" s="6374"/>
      <c r="AV1189" s="6374"/>
      <c r="AW1189" s="6376">
        <v>30</v>
      </c>
      <c r="AX1189" s="6376">
        <f>COUNTIF(AX$11:AX$1147,AX1188)</f>
        <v>0</v>
      </c>
      <c r="AY1189" s="6376">
        <v>35</v>
      </c>
      <c r="AZ1189" s="6376">
        <f>COUNTIF(AZ$11:AZ$1147,AZ1188)</f>
        <v>0</v>
      </c>
      <c r="BA1189" s="6376">
        <v>35</v>
      </c>
      <c r="BB1189" s="6376">
        <f>COUNTIF(BB$11:BB$1147,BB1188)</f>
        <v>0</v>
      </c>
      <c r="BC1189" s="6376">
        <v>35</v>
      </c>
      <c r="BD1189" s="6376">
        <f>COUNTIF(BD$11:BD$1147,BD1188)</f>
        <v>0</v>
      </c>
      <c r="BE1189" s="6376">
        <v>35</v>
      </c>
      <c r="BF1189" s="6376">
        <f>COUNTIF(BF$11:BF$1147,BF1188)</f>
        <v>0</v>
      </c>
      <c r="BG1189" s="6376">
        <v>35</v>
      </c>
      <c r="BH1189" s="6376">
        <f>COUNTIF(BH$11:BH$1147,BH1188)</f>
        <v>0</v>
      </c>
      <c r="BI1189" s="6376">
        <v>35</v>
      </c>
      <c r="BJ1189" s="6376">
        <f>COUNTIF(BJ$11:BJ$1147,BJ1188)</f>
        <v>0</v>
      </c>
      <c r="BK1189" s="653">
        <v>3</v>
      </c>
      <c r="BL1189" s="6387">
        <f>COUNTIF(BL$11:BL$1147,BL1188)</f>
        <v>0</v>
      </c>
      <c r="BM1189" s="653">
        <v>3</v>
      </c>
      <c r="BN1189" s="6387">
        <f>COUNTIF(BN$11:BN$1147,BN1188)</f>
        <v>0</v>
      </c>
      <c r="BO1189" s="653"/>
      <c r="BP1189" s="6387">
        <f>COUNTIF(BP$11:BP$1147,BP1188)</f>
        <v>0</v>
      </c>
      <c r="BQ1189" s="6376">
        <v>5</v>
      </c>
      <c r="BR1189" s="6376">
        <f>COUNTIF(BR$11:BR$1147,BR1188)</f>
        <v>5</v>
      </c>
      <c r="BS1189" s="653">
        <v>5</v>
      </c>
      <c r="BT1189" s="6387">
        <f>COUNTIF(BT$11:BT$1147,BT1188)</f>
        <v>5</v>
      </c>
      <c r="BU1189" s="653">
        <v>4</v>
      </c>
      <c r="BV1189" s="6387">
        <f>COUNTIF(BV$11:BV$1147,BV1188)</f>
        <v>1</v>
      </c>
      <c r="BW1189" s="653">
        <v>5</v>
      </c>
      <c r="BX1189" s="6387">
        <f>COUNTIF(BX$11:BX$1147,BX1188)</f>
        <v>0</v>
      </c>
      <c r="BY1189" s="653">
        <v>5</v>
      </c>
      <c r="BZ1189" s="6387">
        <f>COUNTIF(BZ$11:BZ$1147,BZ1188)</f>
        <v>0</v>
      </c>
      <c r="CA1189" s="653">
        <v>5</v>
      </c>
      <c r="CB1189" s="6387">
        <f>COUNTIF(CB$11:CB$1147,CB1188)</f>
        <v>5</v>
      </c>
      <c r="CC1189" s="653">
        <v>5</v>
      </c>
      <c r="CD1189" s="6387">
        <f>COUNTIF(CD$11:CD$1147,CD1188)</f>
        <v>0</v>
      </c>
      <c r="CE1189" s="653">
        <v>10</v>
      </c>
      <c r="CF1189" s="6387">
        <f>COUNTIF(CF$11:CF$1147,CF1188)</f>
        <v>0</v>
      </c>
      <c r="CG1189" s="653"/>
      <c r="CH1189" s="6387">
        <f>COUNTIF(CH$11:CH$1147,CH1188)</f>
        <v>0</v>
      </c>
      <c r="CI1189" s="653">
        <v>10</v>
      </c>
      <c r="CJ1189" s="6387">
        <f>COUNTIF(CJ$11:CJ$1147,CJ1188)</f>
        <v>0</v>
      </c>
      <c r="CK1189" s="653">
        <v>3</v>
      </c>
      <c r="CL1189" s="6387">
        <f>COUNTIFS(CL$11:CL$1147,CL1188)+COUNTIFS(CV$11:CV$1147,CL1188)</f>
        <v>0</v>
      </c>
      <c r="CM1189" s="653"/>
      <c r="CN1189" s="6387">
        <f>COUNTIF(CN$11:CN$1147,CN1188)</f>
        <v>0</v>
      </c>
      <c r="CO1189" s="653"/>
      <c r="CP1189" s="6387">
        <f>COUNTIF(CP$11:CP$1147,CP1188)</f>
        <v>0</v>
      </c>
      <c r="CQ1189" s="653"/>
      <c r="CR1189" s="6387">
        <f>COUNTIF(CR$11:CR$1147,CR1188)</f>
        <v>0</v>
      </c>
      <c r="CS1189" s="653">
        <v>9</v>
      </c>
      <c r="CT1189" s="6387">
        <f>COUNTIF(CT$11:CT$1147,CT1188)</f>
        <v>1</v>
      </c>
      <c r="CU1189" s="8171"/>
      <c r="CV1189" s="8171"/>
      <c r="CW1189" s="6376">
        <v>5</v>
      </c>
      <c r="CX1189" s="6376">
        <f>COUNTIF(CX$11:CX$1147,CX1188)</f>
        <v>0</v>
      </c>
      <c r="CY1189" s="653"/>
      <c r="CZ1189" s="6387">
        <f>COUNTIF(CZ$11:CZ$1147,CZ1188)</f>
        <v>0</v>
      </c>
      <c r="DA1189" s="653"/>
      <c r="DB1189" s="6387">
        <f>COUNTIF(DB$11:DB$1147,DB1188)</f>
        <v>0</v>
      </c>
      <c r="DC1189" s="6374"/>
      <c r="DD1189" s="6388">
        <f>COUNTIF(DD$11:DD$1147,DD1188)</f>
        <v>0</v>
      </c>
      <c r="DE1189" s="6418"/>
      <c r="DF1189" s="6418"/>
      <c r="DG1189" s="6418"/>
      <c r="DH1189" s="6418"/>
      <c r="DI1189" s="6374">
        <v>20</v>
      </c>
      <c r="DJ1189" s="6388">
        <f>COUNTIF(DJ$11:DJ$1147,DJ1188)</f>
        <v>21</v>
      </c>
      <c r="DK1189" s="6374">
        <v>10</v>
      </c>
      <c r="DL1189" s="6388">
        <f>COUNTIF(DL$11:DL$1147,DL1188)</f>
        <v>10</v>
      </c>
      <c r="DM1189" s="653"/>
      <c r="DN1189" s="6387">
        <f>COUNTIF(DN$11:DN$1147,DN1188)</f>
        <v>0</v>
      </c>
      <c r="DO1189" s="653"/>
      <c r="DP1189" s="6387">
        <f>COUNTIF(DP$11:DP$1147,DP1188)</f>
        <v>0</v>
      </c>
      <c r="DQ1189" s="653"/>
      <c r="DR1189" s="6387">
        <f>COUNTIF(DR$11:DR$1147,DR1188)</f>
        <v>0</v>
      </c>
      <c r="DS1189" s="653"/>
      <c r="DT1189" s="6387">
        <f>COUNTIF(DT$11:DT$1147,DT1188)</f>
        <v>0</v>
      </c>
      <c r="DU1189" s="653"/>
      <c r="DV1189" s="6387">
        <f>COUNTIF(DV$11:DV$1147,DV1188)</f>
        <v>0</v>
      </c>
      <c r="DW1189" s="6376">
        <v>30</v>
      </c>
      <c r="DX1189" s="6376">
        <f>COUNTIF(DX$11:DX$1147,DX1188)</f>
        <v>30</v>
      </c>
      <c r="DY1189" s="6376">
        <v>5</v>
      </c>
      <c r="DZ1189" s="6376">
        <f>COUNTIF(DZ$11:DZ$1147,DZ1188)</f>
        <v>3</v>
      </c>
      <c r="EA1189" s="6376">
        <v>35</v>
      </c>
      <c r="EB1189" s="6376">
        <f>COUNTIF(EB$11:EB$1147,EB1188)</f>
        <v>28</v>
      </c>
      <c r="EC1189" s="6376">
        <v>30</v>
      </c>
      <c r="ED1189" s="6376">
        <f>COUNTIF(ED$11:ED$1147,ED1188)</f>
        <v>14</v>
      </c>
      <c r="EE1189" s="653">
        <v>30</v>
      </c>
      <c r="EF1189" s="6387">
        <f>COUNTIF(EF$11:EF$1147,EF1188)</f>
        <v>8</v>
      </c>
      <c r="EM1189" s="653"/>
      <c r="EN1189" s="6387">
        <f>COUNTIF(EN$11:EN$1147,EN1188)</f>
        <v>0</v>
      </c>
      <c r="EO1189" s="653"/>
      <c r="EP1189" s="6387">
        <f>COUNTIF(EP$11:EP$1147,EP1188)</f>
        <v>0</v>
      </c>
      <c r="ET1189" s="653">
        <v>15</v>
      </c>
      <c r="EU1189" s="6387">
        <f>COUNTIF(EU$11:EU$1147,EU1188)</f>
        <v>15</v>
      </c>
      <c r="EV1189" s="653">
        <v>15</v>
      </c>
      <c r="EW1189" s="6387">
        <f>COUNTIF(EW$11:EW$1147,EW1188)</f>
        <v>15</v>
      </c>
      <c r="EX1189" s="653"/>
      <c r="EY1189" s="6387">
        <f>COUNTIF(EY$11:EY$1147,EY1188)</f>
        <v>0</v>
      </c>
      <c r="EZ1189" s="653"/>
      <c r="FA1189" s="6387">
        <f>COUNTIF(FA$11:FA$1147,FA1188)</f>
        <v>0</v>
      </c>
      <c r="FB1189" s="653"/>
      <c r="FC1189" s="6387">
        <f>COUNTIF(FC$11:FC$1147,FC1188)</f>
        <v>0</v>
      </c>
      <c r="FD1189" s="653">
        <v>15</v>
      </c>
      <c r="FE1189" s="6387">
        <f>COUNTIF(FE$11:FE$1147,FE1188)</f>
        <v>15</v>
      </c>
      <c r="FF1189" s="653"/>
      <c r="FG1189" s="6387">
        <f>COUNTIF(FG$11:FG$1147,FG1188)</f>
        <v>0</v>
      </c>
      <c r="FH1189" s="653"/>
      <c r="FI1189" s="6387">
        <f>COUNTIF(FI$11:FI$1147,FI1188)</f>
        <v>0</v>
      </c>
      <c r="FJ1189" s="653">
        <v>15</v>
      </c>
      <c r="FK1189" s="6387">
        <f>COUNTIF(FK$11:FK$1147,FK1188)</f>
        <v>15</v>
      </c>
      <c r="FL1189" s="653"/>
      <c r="FM1189" s="6387">
        <f>COUNTIF(FM$11:FM$1147,FM1188)</f>
        <v>0</v>
      </c>
      <c r="FN1189" s="653"/>
      <c r="FO1189" s="6387">
        <f>COUNTIF(FO$11:FO$1147,FO1188)</f>
        <v>0</v>
      </c>
      <c r="FP1189" s="1044"/>
      <c r="FQ1189" s="6387">
        <f>COUNTIF(FQ$11:FQ$1147,FQ1188)</f>
        <v>0</v>
      </c>
      <c r="FS1189" s="1044"/>
      <c r="FT1189" s="6387">
        <f>COUNTIF(FT$11:FT$1147,FT1188)</f>
        <v>0</v>
      </c>
    </row>
    <row r="1190" spans="1:176" ht="18.600000000000001" customHeight="1">
      <c r="A1190" s="6372"/>
      <c r="B1190" s="165"/>
      <c r="C1190" s="165"/>
      <c r="D1190" s="191"/>
      <c r="E1190" s="6373"/>
      <c r="AT1190" s="653" t="s">
        <v>755</v>
      </c>
      <c r="AU1190" s="6374"/>
      <c r="AV1190" s="6374"/>
      <c r="AW1190" s="8054">
        <f>AW1189-AX1189</f>
        <v>30</v>
      </c>
      <c r="AX1190" s="8054"/>
      <c r="AY1190" s="8054">
        <f>AY1189-AZ1189</f>
        <v>35</v>
      </c>
      <c r="AZ1190" s="8054"/>
      <c r="BA1190" s="8054">
        <f>BA1189-BB1189</f>
        <v>35</v>
      </c>
      <c r="BB1190" s="8054"/>
      <c r="BC1190" s="8054">
        <f>BC1189-BD1189</f>
        <v>35</v>
      </c>
      <c r="BD1190" s="8054"/>
      <c r="BE1190" s="8054">
        <f>BE1189-BF1189</f>
        <v>35</v>
      </c>
      <c r="BF1190" s="8054"/>
      <c r="BG1190" s="8054">
        <f>BG1189-BH1189</f>
        <v>35</v>
      </c>
      <c r="BH1190" s="8054"/>
      <c r="BI1190" s="8054">
        <f>BI1189-BJ1189</f>
        <v>35</v>
      </c>
      <c r="BJ1190" s="8054"/>
      <c r="BK1190" s="8041">
        <f>BK1189-BL1189</f>
        <v>3</v>
      </c>
      <c r="BL1190" s="8041"/>
      <c r="BM1190" s="8041">
        <f>BM1189-BN1189</f>
        <v>3</v>
      </c>
      <c r="BN1190" s="8041"/>
      <c r="BO1190" s="8041">
        <f>BO1189-BP1189</f>
        <v>0</v>
      </c>
      <c r="BP1190" s="8041"/>
      <c r="BQ1190" s="8054">
        <f>BQ1189-BR1189</f>
        <v>0</v>
      </c>
      <c r="BR1190" s="8054"/>
      <c r="BS1190" s="8041">
        <f>BS1189-BT1189</f>
        <v>0</v>
      </c>
      <c r="BT1190" s="8041"/>
      <c r="BU1190" s="8041">
        <f>BU1189-BV1189</f>
        <v>3</v>
      </c>
      <c r="BV1190" s="8041"/>
      <c r="BW1190" s="8041">
        <f>BW1189-BX1189</f>
        <v>5</v>
      </c>
      <c r="BX1190" s="8041"/>
      <c r="BY1190" s="8041">
        <f>BY1189-BZ1189</f>
        <v>5</v>
      </c>
      <c r="BZ1190" s="8041"/>
      <c r="CA1190" s="8041">
        <f>CA1189-CB1189</f>
        <v>0</v>
      </c>
      <c r="CB1190" s="8041"/>
      <c r="CC1190" s="8041">
        <f>CC1189-CD1189</f>
        <v>5</v>
      </c>
      <c r="CD1190" s="8041"/>
      <c r="CE1190" s="8041">
        <f>CE1189-CF1189</f>
        <v>10</v>
      </c>
      <c r="CF1190" s="8041"/>
      <c r="CG1190" s="8041">
        <f>CG1189-CH1189</f>
        <v>0</v>
      </c>
      <c r="CH1190" s="8041"/>
      <c r="CI1190" s="8041">
        <f>CI1189-CJ1189</f>
        <v>10</v>
      </c>
      <c r="CJ1190" s="8041"/>
      <c r="CK1190" s="8041">
        <f>CK1189-CL1189</f>
        <v>3</v>
      </c>
      <c r="CL1190" s="8041"/>
      <c r="CM1190" s="8041">
        <f>CM1189-CN1189</f>
        <v>0</v>
      </c>
      <c r="CN1190" s="8041"/>
      <c r="CO1190" s="8041">
        <f>CO1189-CP1189</f>
        <v>0</v>
      </c>
      <c r="CP1190" s="8041"/>
      <c r="CQ1190" s="8041">
        <f>CQ1189-CR1189</f>
        <v>0</v>
      </c>
      <c r="CR1190" s="8041"/>
      <c r="CS1190" s="8041">
        <f>CS1189-CT1189</f>
        <v>8</v>
      </c>
      <c r="CT1190" s="8041"/>
      <c r="CU1190" s="8171"/>
      <c r="CV1190" s="8171"/>
      <c r="CW1190" s="8054">
        <f>CW1189-CX1189</f>
        <v>5</v>
      </c>
      <c r="CX1190" s="8054"/>
      <c r="CY1190" s="8041">
        <f>CY1189-CZ1189</f>
        <v>0</v>
      </c>
      <c r="CZ1190" s="8041"/>
      <c r="DA1190" s="8041">
        <f>DA1189-DB1189</f>
        <v>0</v>
      </c>
      <c r="DB1190" s="8041"/>
      <c r="DC1190" s="8052">
        <f>DC1189-DD1189</f>
        <v>0</v>
      </c>
      <c r="DD1190" s="8052"/>
      <c r="DE1190" s="6418"/>
      <c r="DF1190" s="6418"/>
      <c r="DG1190" s="6418"/>
      <c r="DH1190" s="6418"/>
      <c r="DI1190" s="8052">
        <f>DI1189-DJ1189</f>
        <v>-1</v>
      </c>
      <c r="DJ1190" s="8052"/>
      <c r="DK1190" s="8052">
        <f>DK1189-DL1189</f>
        <v>0</v>
      </c>
      <c r="DL1190" s="8052"/>
      <c r="DM1190" s="8041">
        <f>DM1189-DN1189</f>
        <v>0</v>
      </c>
      <c r="DN1190" s="8041"/>
      <c r="DO1190" s="8041">
        <f>DO1189-DP1189</f>
        <v>0</v>
      </c>
      <c r="DP1190" s="8041"/>
      <c r="DQ1190" s="8041">
        <f>DQ1189-DR1189</f>
        <v>0</v>
      </c>
      <c r="DR1190" s="8041"/>
      <c r="DS1190" s="8041">
        <f>DS1189-DT1189</f>
        <v>0</v>
      </c>
      <c r="DT1190" s="8041"/>
      <c r="DU1190" s="8041">
        <f>DU1189-DV1189</f>
        <v>0</v>
      </c>
      <c r="DV1190" s="8041"/>
      <c r="DW1190" s="8041">
        <f>DW1189-DX1189</f>
        <v>0</v>
      </c>
      <c r="DX1190" s="8041"/>
      <c r="DY1190" s="8054">
        <f>DY1189-DZ1189</f>
        <v>2</v>
      </c>
      <c r="DZ1190" s="8054"/>
      <c r="EA1190" s="8054">
        <f>EA1189-EB1189</f>
        <v>7</v>
      </c>
      <c r="EB1190" s="8054"/>
      <c r="EC1190" s="8054">
        <f>EC1189-ED1189</f>
        <v>16</v>
      </c>
      <c r="ED1190" s="8054"/>
      <c r="EE1190" s="8041">
        <f>EE1189-EF1189</f>
        <v>22</v>
      </c>
      <c r="EF1190" s="8041"/>
      <c r="EM1190" s="8041">
        <f>EM1189-EN1189</f>
        <v>0</v>
      </c>
      <c r="EN1190" s="8041"/>
      <c r="EO1190" s="8041">
        <f>EO1189-EP1189</f>
        <v>0</v>
      </c>
      <c r="EP1190" s="8041"/>
      <c r="ET1190" s="8041">
        <f>ET1189-EU1189</f>
        <v>0</v>
      </c>
      <c r="EU1190" s="8041"/>
      <c r="EV1190" s="8041">
        <f>EV1189-EW1189</f>
        <v>0</v>
      </c>
      <c r="EW1190" s="8041"/>
      <c r="EX1190" s="8041">
        <f>EX1189-EY1189</f>
        <v>0</v>
      </c>
      <c r="EY1190" s="8041"/>
      <c r="EZ1190" s="8041">
        <f>EZ1189-FA1189</f>
        <v>0</v>
      </c>
      <c r="FA1190" s="8041"/>
      <c r="FB1190" s="8041">
        <f>FB1189-FC1189</f>
        <v>0</v>
      </c>
      <c r="FC1190" s="8041"/>
      <c r="FD1190" s="8041">
        <f>FD1189-FE1189</f>
        <v>0</v>
      </c>
      <c r="FE1190" s="8041"/>
      <c r="FF1190" s="8041">
        <f>FF1189-FG1189</f>
        <v>0</v>
      </c>
      <c r="FG1190" s="8041"/>
      <c r="FH1190" s="8041">
        <f>FH1189-FI1189</f>
        <v>0</v>
      </c>
      <c r="FI1190" s="8041"/>
      <c r="FJ1190" s="8041">
        <f>FJ1189-FK1189</f>
        <v>0</v>
      </c>
      <c r="FK1190" s="8041"/>
      <c r="FL1190" s="8041">
        <f>FL1189-FM1189</f>
        <v>0</v>
      </c>
      <c r="FM1190" s="8041"/>
      <c r="FN1190" s="8041">
        <f>FN1189-FO1189</f>
        <v>0</v>
      </c>
      <c r="FO1190" s="8041"/>
      <c r="FP1190" s="8041">
        <f>FP1189-FQ1189</f>
        <v>0</v>
      </c>
      <c r="FQ1190" s="8041"/>
      <c r="FS1190" s="8041">
        <f>FS1189-FT1189</f>
        <v>0</v>
      </c>
      <c r="FT1190" s="8041"/>
    </row>
    <row r="1191" spans="1:176" ht="18.600000000000001" customHeight="1">
      <c r="A1191" s="6372"/>
      <c r="B1191" s="165"/>
      <c r="C1191" s="165"/>
      <c r="D1191" s="191"/>
      <c r="E1191" s="6373"/>
      <c r="AW1191" s="6393"/>
      <c r="AX1191" s="6393"/>
      <c r="AY1191" s="6393"/>
      <c r="AZ1191" s="6393"/>
      <c r="BA1191" s="6393"/>
      <c r="BB1191" s="6393"/>
      <c r="BC1191" s="6393"/>
      <c r="BD1191" s="6393"/>
      <c r="BE1191" s="6393"/>
      <c r="BF1191" s="6393"/>
      <c r="BG1191" s="6393"/>
      <c r="BH1191" s="6393"/>
      <c r="BI1191" s="6393"/>
      <c r="BJ1191" s="6393"/>
      <c r="BQ1191" s="6393"/>
      <c r="BR1191" s="6393"/>
      <c r="CU1191" s="8171"/>
      <c r="CV1191" s="8171"/>
      <c r="DE1191" s="6418"/>
      <c r="DF1191" s="6418"/>
      <c r="DG1191" s="6418"/>
      <c r="DH1191" s="6418"/>
      <c r="DI1191" s="6418"/>
      <c r="DJ1191" s="6418"/>
      <c r="EA1191" s="6393"/>
      <c r="EB1191" s="6393"/>
      <c r="EC1191" s="6393"/>
      <c r="ED1191" s="6393"/>
      <c r="FN1191" s="99"/>
    </row>
    <row r="1192" spans="1:176" ht="18.600000000000001" customHeight="1">
      <c r="A1192" s="6372"/>
      <c r="B1192" s="165"/>
      <c r="C1192" s="165"/>
      <c r="D1192" s="191"/>
      <c r="E1192" s="6373"/>
      <c r="AT1192" s="653" t="s">
        <v>752</v>
      </c>
      <c r="AU1192" s="6374"/>
      <c r="AV1192" s="6374"/>
      <c r="AW1192" s="6375">
        <v>45520</v>
      </c>
      <c r="AX1192" s="6376">
        <v>4063315</v>
      </c>
      <c r="AY1192" s="6375">
        <v>45539</v>
      </c>
      <c r="AZ1192" s="6376">
        <v>4063344</v>
      </c>
      <c r="BA1192" s="6375">
        <v>45539</v>
      </c>
      <c r="BB1192" s="6376">
        <v>4063345</v>
      </c>
      <c r="BC1192" s="6375">
        <v>45539</v>
      </c>
      <c r="BD1192" s="6376">
        <v>4063346</v>
      </c>
      <c r="BE1192" s="6375">
        <v>45539</v>
      </c>
      <c r="BF1192" s="6376">
        <v>4063347</v>
      </c>
      <c r="BG1192" s="6375">
        <v>45539</v>
      </c>
      <c r="BH1192" s="6376">
        <v>4063348</v>
      </c>
      <c r="BI1192" s="6375">
        <v>45539</v>
      </c>
      <c r="BJ1192" s="6376">
        <v>4063349</v>
      </c>
      <c r="BK1192" s="6377"/>
      <c r="BL1192" s="6378"/>
      <c r="BM1192" s="6377"/>
      <c r="BN1192" s="6378"/>
      <c r="BO1192" s="6377"/>
      <c r="BP1192" s="6378"/>
      <c r="BQ1192" s="6377">
        <v>45561</v>
      </c>
      <c r="BR1192" s="6378">
        <v>4063398</v>
      </c>
      <c r="BS1192" s="6377">
        <v>46150</v>
      </c>
      <c r="BT1192" s="6378">
        <v>4263249</v>
      </c>
      <c r="BU1192" s="6377">
        <v>46150</v>
      </c>
      <c r="BV1192" s="6378">
        <v>4263250</v>
      </c>
      <c r="BW1192" s="6377">
        <v>46150</v>
      </c>
      <c r="BX1192" s="6378">
        <v>4263251</v>
      </c>
      <c r="BY1192" s="6377">
        <v>46150</v>
      </c>
      <c r="BZ1192" s="6378">
        <v>4263252</v>
      </c>
      <c r="CA1192" s="6377">
        <v>46059</v>
      </c>
      <c r="CB1192" s="6378">
        <v>4263126</v>
      </c>
      <c r="CC1192" s="6377">
        <v>46150</v>
      </c>
      <c r="CD1192" s="6378">
        <v>4263254</v>
      </c>
      <c r="CE1192" s="6377">
        <v>45944</v>
      </c>
      <c r="CF1192" s="6378"/>
      <c r="CG1192" s="6377"/>
      <c r="CH1192" s="6378"/>
      <c r="CI1192" s="6377">
        <v>45581</v>
      </c>
      <c r="CJ1192" s="6378">
        <v>4063451</v>
      </c>
      <c r="CK1192" s="6377">
        <v>45520</v>
      </c>
      <c r="CL1192" s="6378">
        <v>4063325</v>
      </c>
      <c r="CM1192" s="6377"/>
      <c r="CN1192" s="6378"/>
      <c r="CO1192" s="6377"/>
      <c r="CP1192" s="6378"/>
      <c r="CQ1192" s="6377"/>
      <c r="CR1192" s="6378"/>
      <c r="CS1192" s="6377">
        <v>45581</v>
      </c>
      <c r="CT1192" s="6378">
        <v>4063454</v>
      </c>
      <c r="CU1192" s="8171"/>
      <c r="CV1192" s="8171"/>
      <c r="CW1192" s="6375">
        <v>45561</v>
      </c>
      <c r="CX1192" s="6376">
        <v>4063413</v>
      </c>
      <c r="CY1192" s="6377"/>
      <c r="CZ1192" s="6378"/>
      <c r="DA1192" s="6377"/>
      <c r="DB1192" s="6378"/>
      <c r="DC1192" s="6379"/>
      <c r="DD1192" s="6380"/>
      <c r="DE1192" s="6418"/>
      <c r="DF1192" s="6418"/>
      <c r="DG1192" s="6418"/>
      <c r="DH1192" s="6418"/>
      <c r="DI1192" s="6379">
        <v>46178</v>
      </c>
      <c r="DJ1192" s="6380">
        <v>4263303</v>
      </c>
      <c r="DK1192" s="6379">
        <v>45889</v>
      </c>
      <c r="DL1192" s="6380">
        <v>4163307</v>
      </c>
      <c r="DM1192" s="6377"/>
      <c r="DN1192" s="6378"/>
      <c r="DO1192" s="6377"/>
      <c r="DP1192" s="6378"/>
      <c r="DQ1192" s="6377"/>
      <c r="DR1192" s="6378"/>
      <c r="DS1192" s="6377"/>
      <c r="DT1192" s="6378"/>
      <c r="DU1192" s="6377"/>
      <c r="DV1192" s="6378"/>
      <c r="DW1192" s="6375">
        <v>45630</v>
      </c>
      <c r="DX1192" s="6376">
        <v>4163039</v>
      </c>
      <c r="DY1192" s="6375">
        <v>45630</v>
      </c>
      <c r="DZ1192" s="6376">
        <v>4163040</v>
      </c>
      <c r="EA1192" s="6375">
        <v>45630</v>
      </c>
      <c r="EB1192" s="6376">
        <v>4163041</v>
      </c>
      <c r="EC1192" s="6375">
        <v>45630</v>
      </c>
      <c r="ED1192" s="6376">
        <v>4163042</v>
      </c>
      <c r="EE1192" s="6377">
        <v>46032</v>
      </c>
      <c r="EF1192" s="6378">
        <v>4263123</v>
      </c>
      <c r="EM1192" s="6377"/>
      <c r="EN1192" s="6378"/>
      <c r="EO1192" s="6377"/>
      <c r="EP1192" s="6378"/>
      <c r="ET1192" s="6377">
        <v>46029</v>
      </c>
      <c r="EU1192" s="6378">
        <v>4263026</v>
      </c>
      <c r="EV1192" s="6377"/>
      <c r="EW1192" s="6378"/>
      <c r="EX1192" s="6377"/>
      <c r="EY1192" s="6378"/>
      <c r="EZ1192" s="6377"/>
      <c r="FA1192" s="6378"/>
      <c r="FB1192" s="6377"/>
      <c r="FC1192" s="6378"/>
      <c r="FD1192" s="6377">
        <v>46206</v>
      </c>
      <c r="FE1192" s="6378">
        <v>4263343</v>
      </c>
      <c r="FF1192" s="6377"/>
      <c r="FG1192" s="6378"/>
      <c r="FH1192" s="6377"/>
      <c r="FI1192" s="6378"/>
      <c r="FJ1192" s="6377">
        <v>45677</v>
      </c>
      <c r="FK1192" s="6378">
        <v>4263115</v>
      </c>
      <c r="FL1192" s="6377"/>
      <c r="FM1192" s="6378"/>
      <c r="FN1192" s="6378"/>
      <c r="FO1192" s="6378"/>
      <c r="FP1192" s="6377"/>
      <c r="FQ1192" s="6378"/>
      <c r="FS1192" s="6377"/>
      <c r="FT1192" s="6378"/>
    </row>
    <row r="1193" spans="1:176" ht="18.600000000000001" customHeight="1">
      <c r="A1193" s="6372"/>
      <c r="B1193" s="165"/>
      <c r="C1193" s="165"/>
      <c r="D1193" s="191"/>
      <c r="E1193" s="6373"/>
      <c r="AT1193" s="653" t="s">
        <v>754</v>
      </c>
      <c r="AU1193" s="6374"/>
      <c r="AV1193" s="6374"/>
      <c r="AW1193" s="6376">
        <v>35</v>
      </c>
      <c r="AX1193" s="6376">
        <f>COUNTIF(AX$11:AX$1147,AX1192)</f>
        <v>0</v>
      </c>
      <c r="AY1193" s="6376">
        <v>35</v>
      </c>
      <c r="AZ1193" s="6376">
        <f>COUNTIF(AZ$11:AZ$1147,AZ1192)</f>
        <v>0</v>
      </c>
      <c r="BA1193" s="6376">
        <v>35</v>
      </c>
      <c r="BB1193" s="6376">
        <f>COUNTIF(BB$11:BB$1147,BB1192)</f>
        <v>0</v>
      </c>
      <c r="BC1193" s="6376">
        <v>35</v>
      </c>
      <c r="BD1193" s="6376">
        <f>COUNTIF(BD$11:BD$1147,BD1192)</f>
        <v>0</v>
      </c>
      <c r="BE1193" s="6376">
        <v>35</v>
      </c>
      <c r="BF1193" s="6376">
        <f>COUNTIF(BF$11:BF$1147,BF1192)</f>
        <v>0</v>
      </c>
      <c r="BG1193" s="6376">
        <v>35</v>
      </c>
      <c r="BH1193" s="6376">
        <f>COUNTIF(BH$11:BH$1147,BH1192)</f>
        <v>0</v>
      </c>
      <c r="BI1193" s="6376">
        <v>35</v>
      </c>
      <c r="BJ1193" s="6376">
        <f>COUNTIF(BJ$11:BJ$1147,BJ1192)</f>
        <v>0</v>
      </c>
      <c r="BK1193" s="653"/>
      <c r="BL1193" s="6387">
        <f>COUNTIF(BL$11:BL$1147,BL1192)</f>
        <v>0</v>
      </c>
      <c r="BM1193" s="653"/>
      <c r="BN1193" s="6387">
        <f>COUNTIF(BN$11:BN$1147,BN1192)</f>
        <v>0</v>
      </c>
      <c r="BO1193" s="653"/>
      <c r="BP1193" s="6387">
        <f>COUNTIF(BP$11:BP$1147,BP1192)</f>
        <v>0</v>
      </c>
      <c r="BQ1193" s="653">
        <v>10</v>
      </c>
      <c r="BR1193" s="6387">
        <f>COUNTIF(BR$11:BR$1147,BR1192)</f>
        <v>9</v>
      </c>
      <c r="BS1193" s="653">
        <v>3</v>
      </c>
      <c r="BT1193" s="6387">
        <f>COUNTIF(BT$11:BT$1147,BT1192)</f>
        <v>3</v>
      </c>
      <c r="BU1193" s="653">
        <v>3</v>
      </c>
      <c r="BV1193" s="6387">
        <f>COUNTIF(BV$11:BV$1147,BV1192)</f>
        <v>0</v>
      </c>
      <c r="BW1193" s="653">
        <v>3</v>
      </c>
      <c r="BX1193" s="6387">
        <f>COUNTIF(BX$11:BX$1147,BX1192)</f>
        <v>0</v>
      </c>
      <c r="BY1193" s="653">
        <v>3</v>
      </c>
      <c r="BZ1193" s="6387">
        <f>COUNTIF(BZ$11:BZ$1147,BZ1192)</f>
        <v>0</v>
      </c>
      <c r="CA1193" s="653">
        <v>7</v>
      </c>
      <c r="CB1193" s="6387">
        <f>COUNTIF(CB$11:CB$1147,CB1192)</f>
        <v>7</v>
      </c>
      <c r="CC1193" s="653">
        <v>3</v>
      </c>
      <c r="CD1193" s="6387">
        <f>COUNTIF(CD$11:CD$1147,CD1192)</f>
        <v>0</v>
      </c>
      <c r="CE1193" s="653">
        <v>1</v>
      </c>
      <c r="CF1193" s="6387">
        <f>COUNTIF(CF$11:CF$1147,CF1192)</f>
        <v>0</v>
      </c>
      <c r="CG1193" s="653"/>
      <c r="CH1193" s="6387">
        <f>COUNTIF(CH$11:CH$1147,CH1192)</f>
        <v>0</v>
      </c>
      <c r="CI1193" s="653">
        <v>10</v>
      </c>
      <c r="CJ1193" s="6387">
        <f>COUNTIF(CJ$11:CJ$1147,CJ1192)</f>
        <v>0</v>
      </c>
      <c r="CK1193" s="653">
        <v>9</v>
      </c>
      <c r="CL1193" s="6387">
        <f>COUNTIFS(CL$11:CL$1147,CL1192)+COUNTIFS(CV$11:CV$1147,CL1192)</f>
        <v>0</v>
      </c>
      <c r="CM1193" s="653"/>
      <c r="CN1193" s="6387">
        <f>COUNTIF(CN$11:CN$1147,CN1192)</f>
        <v>0</v>
      </c>
      <c r="CO1193" s="653"/>
      <c r="CP1193" s="6387">
        <f>COUNTIF(CP$11:CP$1147,CP1192)</f>
        <v>0</v>
      </c>
      <c r="CQ1193" s="653"/>
      <c r="CR1193" s="6387">
        <f>COUNTIF(CR$11:CR$1147,CR1192)</f>
        <v>0</v>
      </c>
      <c r="CS1193" s="653">
        <v>9</v>
      </c>
      <c r="CT1193" s="6387">
        <f>COUNTIF(CT$11:CT$1147,CT1192)</f>
        <v>0</v>
      </c>
      <c r="CU1193" s="8171"/>
      <c r="CV1193" s="8171"/>
      <c r="CW1193" s="6376">
        <v>5</v>
      </c>
      <c r="CX1193" s="6376">
        <f>COUNTIF(CX$11:CX$1147,CX1192)</f>
        <v>0</v>
      </c>
      <c r="CY1193" s="653"/>
      <c r="CZ1193" s="6387">
        <f>COUNTIF(CZ$11:CZ$1147,CZ1192)</f>
        <v>0</v>
      </c>
      <c r="DA1193" s="653"/>
      <c r="DB1193" s="6387">
        <f>COUNTIF(DB$11:DB$1147,DB1192)</f>
        <v>0</v>
      </c>
      <c r="DC1193" s="6374"/>
      <c r="DD1193" s="6388">
        <f>COUNTIF(DD$11:DD$1147,DD1192)</f>
        <v>0</v>
      </c>
      <c r="DE1193" s="6418"/>
      <c r="DF1193" s="6418"/>
      <c r="DG1193" s="6418"/>
      <c r="DH1193" s="6418"/>
      <c r="DI1193" s="6374">
        <v>20</v>
      </c>
      <c r="DJ1193" s="6388">
        <f>COUNTIF(DJ$11:DJ$1147,DJ1192)</f>
        <v>20</v>
      </c>
      <c r="DK1193" s="6374">
        <v>10</v>
      </c>
      <c r="DL1193" s="6388">
        <f>COUNTIF(DL$11:DL$1147,DL1192)</f>
        <v>10</v>
      </c>
      <c r="DM1193" s="653"/>
      <c r="DN1193" s="6387">
        <f>COUNTIF(DN$11:DN$1147,DN1192)</f>
        <v>0</v>
      </c>
      <c r="DO1193" s="653"/>
      <c r="DP1193" s="6387">
        <f>COUNTIF(DP$11:DP$1147,DP1192)</f>
        <v>0</v>
      </c>
      <c r="DQ1193" s="653"/>
      <c r="DR1193" s="6387">
        <f>COUNTIF(DR$11:DR$1147,DR1192)</f>
        <v>0</v>
      </c>
      <c r="DS1193" s="653"/>
      <c r="DT1193" s="6387">
        <f>COUNTIF(DT$11:DT$1147,DT1192)</f>
        <v>0</v>
      </c>
      <c r="DU1193" s="653"/>
      <c r="DV1193" s="6387">
        <f>COUNTIF(DV$11:DV$1147,DV1192)</f>
        <v>0</v>
      </c>
      <c r="DW1193" s="6376">
        <v>30</v>
      </c>
      <c r="DX1193" s="6376">
        <f>COUNTIF(DX$11:DX$1147,DX1192)</f>
        <v>30</v>
      </c>
      <c r="DY1193" s="6376">
        <v>5</v>
      </c>
      <c r="DZ1193" s="6376">
        <f>COUNTIF(DZ$11:DZ$1147,DZ1192)</f>
        <v>9</v>
      </c>
      <c r="EA1193" s="6376">
        <v>35</v>
      </c>
      <c r="EB1193" s="6376">
        <f>COUNTIF(EB$11:EB$1147,EB1192)</f>
        <v>35</v>
      </c>
      <c r="EC1193" s="6376">
        <v>35</v>
      </c>
      <c r="ED1193" s="6376">
        <f>COUNTIF(ED$11:ED$1147,ED1192)</f>
        <v>35</v>
      </c>
      <c r="EE1193" s="653">
        <v>23</v>
      </c>
      <c r="EF1193" s="6387">
        <f>COUNTIF(EF$11:EF$1147,EF1192)</f>
        <v>23</v>
      </c>
      <c r="EM1193" s="653"/>
      <c r="EN1193" s="6387">
        <f>COUNTIF(EN$11:EN$1147,EN1192)</f>
        <v>0</v>
      </c>
      <c r="EO1193" s="653"/>
      <c r="EP1193" s="6387">
        <f>COUNTIF(EP$11:EP$1147,EP1192)</f>
        <v>0</v>
      </c>
      <c r="ET1193" s="653">
        <v>20</v>
      </c>
      <c r="EU1193" s="6387">
        <f>COUNTIF(EU$11:EU$1147,EU1192)</f>
        <v>20</v>
      </c>
      <c r="EV1193" s="653"/>
      <c r="EW1193" s="6387">
        <f>COUNTIF(EW$11:EW$1147,EW1192)</f>
        <v>0</v>
      </c>
      <c r="EX1193" s="653"/>
      <c r="EY1193" s="6387">
        <f>COUNTIF(EY$11:EY$1147,EY1192)</f>
        <v>0</v>
      </c>
      <c r="EZ1193" s="653"/>
      <c r="FA1193" s="6387">
        <f>COUNTIF(FA$11:FA$1147,FA1192)</f>
        <v>0</v>
      </c>
      <c r="FB1193" s="653"/>
      <c r="FC1193" s="6387">
        <f>COUNTIF(FC$11:FC$1147,FC1192)</f>
        <v>0</v>
      </c>
      <c r="FD1193" s="653">
        <v>10</v>
      </c>
      <c r="FE1193" s="6387">
        <f>COUNTIF(FE$11:FE$1147,FE1192)</f>
        <v>10</v>
      </c>
      <c r="FF1193" s="653"/>
      <c r="FG1193" s="6387">
        <f>COUNTIF(FG$11:FG$1147,FG1192)</f>
        <v>0</v>
      </c>
      <c r="FH1193" s="653"/>
      <c r="FI1193" s="6387">
        <f>COUNTIF(FI$11:FI$1147,FI1192)</f>
        <v>0</v>
      </c>
      <c r="FJ1193" s="653">
        <v>15</v>
      </c>
      <c r="FK1193" s="6387">
        <f>COUNTIF(FK$11:FK$1147,FK1192)</f>
        <v>15</v>
      </c>
      <c r="FL1193" s="653"/>
      <c r="FM1193" s="6387">
        <f>COUNTIF(FM$11:FM$1147,FM1192)</f>
        <v>0</v>
      </c>
      <c r="FN1193" s="653"/>
      <c r="FO1193" s="6387">
        <f>COUNTIF(FO$11:FO$1147,FO1192)</f>
        <v>0</v>
      </c>
      <c r="FP1193" s="1044"/>
      <c r="FQ1193" s="6387">
        <f>COUNTIF(FQ$11:FQ$1147,FQ1192)</f>
        <v>0</v>
      </c>
      <c r="FS1193" s="1044"/>
      <c r="FT1193" s="6387">
        <f>COUNTIF(FT$11:FT$1147,FT1192)</f>
        <v>0</v>
      </c>
    </row>
    <row r="1194" spans="1:176" ht="18.600000000000001" customHeight="1">
      <c r="A1194" s="6372"/>
      <c r="B1194" s="165"/>
      <c r="C1194" s="165"/>
      <c r="D1194" s="191"/>
      <c r="E1194" s="6373"/>
      <c r="AT1194" s="653" t="s">
        <v>755</v>
      </c>
      <c r="AU1194" s="6374"/>
      <c r="AV1194" s="6374"/>
      <c r="AW1194" s="8054">
        <f>AW1193-AX1193</f>
        <v>35</v>
      </c>
      <c r="AX1194" s="8054"/>
      <c r="AY1194" s="8054">
        <f>AY1193-AZ1193</f>
        <v>35</v>
      </c>
      <c r="AZ1194" s="8054"/>
      <c r="BA1194" s="8054">
        <f>BA1193-BB1193</f>
        <v>35</v>
      </c>
      <c r="BB1194" s="8054"/>
      <c r="BC1194" s="8054">
        <f>BC1193-BD1193</f>
        <v>35</v>
      </c>
      <c r="BD1194" s="8054"/>
      <c r="BE1194" s="8054">
        <f>BE1193-BF1193</f>
        <v>35</v>
      </c>
      <c r="BF1194" s="8054"/>
      <c r="BG1194" s="8054">
        <f>BG1193-BH1193</f>
        <v>35</v>
      </c>
      <c r="BH1194" s="8054"/>
      <c r="BI1194" s="8054">
        <f>BI1193-BJ1193</f>
        <v>35</v>
      </c>
      <c r="BJ1194" s="8054"/>
      <c r="BK1194" s="8041">
        <f>BK1193-BL1193</f>
        <v>0</v>
      </c>
      <c r="BL1194" s="8041"/>
      <c r="BM1194" s="8041">
        <f>BM1193-BN1193</f>
        <v>0</v>
      </c>
      <c r="BN1194" s="8041"/>
      <c r="BO1194" s="8041">
        <f>BO1193-BP1193</f>
        <v>0</v>
      </c>
      <c r="BP1194" s="8041"/>
      <c r="BQ1194" s="8041">
        <f>BQ1193-BR1193</f>
        <v>1</v>
      </c>
      <c r="BR1194" s="8041"/>
      <c r="BS1194" s="8041">
        <f>BS1193-BT1193</f>
        <v>0</v>
      </c>
      <c r="BT1194" s="8041"/>
      <c r="BU1194" s="8041">
        <f>BU1193-BV1193</f>
        <v>3</v>
      </c>
      <c r="BV1194" s="8041"/>
      <c r="BW1194" s="8041">
        <f>BW1193-BX1193</f>
        <v>3</v>
      </c>
      <c r="BX1194" s="8041"/>
      <c r="BY1194" s="8041">
        <f>BY1193-BZ1193</f>
        <v>3</v>
      </c>
      <c r="BZ1194" s="8041"/>
      <c r="CA1194" s="8041">
        <f>CA1193-CB1193</f>
        <v>0</v>
      </c>
      <c r="CB1194" s="8041"/>
      <c r="CC1194" s="8041">
        <f>CC1193-CD1193</f>
        <v>3</v>
      </c>
      <c r="CD1194" s="8041"/>
      <c r="CE1194" s="8041">
        <f>CE1193-CF1193</f>
        <v>1</v>
      </c>
      <c r="CF1194" s="8041"/>
      <c r="CG1194" s="8041">
        <f>CG1193-CH1193</f>
        <v>0</v>
      </c>
      <c r="CH1194" s="8041"/>
      <c r="CI1194" s="8041">
        <f>CI1193-CJ1193</f>
        <v>10</v>
      </c>
      <c r="CJ1194" s="8041"/>
      <c r="CK1194" s="8041">
        <f>CK1193-CL1193</f>
        <v>9</v>
      </c>
      <c r="CL1194" s="8041"/>
      <c r="CM1194" s="8041">
        <f>CM1193-CN1193</f>
        <v>0</v>
      </c>
      <c r="CN1194" s="8041"/>
      <c r="CO1194" s="8041">
        <f>CO1193-CP1193</f>
        <v>0</v>
      </c>
      <c r="CP1194" s="8041"/>
      <c r="CQ1194" s="8041">
        <f>CQ1193-CR1193</f>
        <v>0</v>
      </c>
      <c r="CR1194" s="8041"/>
      <c r="CS1194" s="8041">
        <f>CS1193-CT1193</f>
        <v>9</v>
      </c>
      <c r="CT1194" s="8041"/>
      <c r="CU1194" s="8171"/>
      <c r="CV1194" s="8171"/>
      <c r="CW1194" s="8054">
        <f>CW1193-CX1193</f>
        <v>5</v>
      </c>
      <c r="CX1194" s="8054"/>
      <c r="CY1194" s="8041">
        <f>CY1193-CZ1193</f>
        <v>0</v>
      </c>
      <c r="CZ1194" s="8041"/>
      <c r="DA1194" s="8041">
        <f>DA1193-DB1193</f>
        <v>0</v>
      </c>
      <c r="DB1194" s="8041"/>
      <c r="DC1194" s="8052">
        <f>DC1193-DD1193</f>
        <v>0</v>
      </c>
      <c r="DD1194" s="8052"/>
      <c r="DE1194" s="6418"/>
      <c r="DF1194" s="6418"/>
      <c r="DG1194" s="6418"/>
      <c r="DH1194" s="6418"/>
      <c r="DI1194" s="8052">
        <f>DI1193-DJ1193</f>
        <v>0</v>
      </c>
      <c r="DJ1194" s="8052"/>
      <c r="DK1194" s="8052">
        <f>DK1193-DL1193</f>
        <v>0</v>
      </c>
      <c r="DL1194" s="8052"/>
      <c r="DM1194" s="8041">
        <f>DM1193-DN1193</f>
        <v>0</v>
      </c>
      <c r="DN1194" s="8041"/>
      <c r="DO1194" s="8041">
        <f>DO1193-DP1193</f>
        <v>0</v>
      </c>
      <c r="DP1194" s="8041"/>
      <c r="DQ1194" s="8041">
        <f>DQ1193-DR1193</f>
        <v>0</v>
      </c>
      <c r="DR1194" s="8041"/>
      <c r="DS1194" s="8041">
        <f>DS1193-DT1193</f>
        <v>0</v>
      </c>
      <c r="DT1194" s="8041"/>
      <c r="DU1194" s="8041">
        <f>DU1193-DV1193</f>
        <v>0</v>
      </c>
      <c r="DV1194" s="8041"/>
      <c r="DW1194" s="8041">
        <f>DW1193-DX1193</f>
        <v>0</v>
      </c>
      <c r="DX1194" s="8041"/>
      <c r="DY1194" s="8054">
        <f>DY1193-DZ1193</f>
        <v>-4</v>
      </c>
      <c r="DZ1194" s="8054"/>
      <c r="EA1194" s="8054">
        <f>EA1193-EB1193</f>
        <v>0</v>
      </c>
      <c r="EB1194" s="8054"/>
      <c r="EC1194" s="8054">
        <f>EC1193-ED1193</f>
        <v>0</v>
      </c>
      <c r="ED1194" s="8054"/>
      <c r="EE1194" s="8041">
        <f>EE1193-EF1193</f>
        <v>0</v>
      </c>
      <c r="EF1194" s="8041"/>
      <c r="EM1194" s="8041">
        <f>EM1193-EN1193</f>
        <v>0</v>
      </c>
      <c r="EN1194" s="8041"/>
      <c r="EO1194" s="8041">
        <f>EO1193-EP1193</f>
        <v>0</v>
      </c>
      <c r="EP1194" s="8041"/>
      <c r="ET1194" s="8041">
        <f>ET1193-EU1193</f>
        <v>0</v>
      </c>
      <c r="EU1194" s="8041"/>
      <c r="EV1194" s="8041">
        <f>EV1193-EW1193</f>
        <v>0</v>
      </c>
      <c r="EW1194" s="8041"/>
      <c r="EX1194" s="8041">
        <f>EX1193-EY1193</f>
        <v>0</v>
      </c>
      <c r="EY1194" s="8041"/>
      <c r="EZ1194" s="8041">
        <f>EZ1193-FA1193</f>
        <v>0</v>
      </c>
      <c r="FA1194" s="8041"/>
      <c r="FB1194" s="8041">
        <f>FB1193-FC1193</f>
        <v>0</v>
      </c>
      <c r="FC1194" s="8041"/>
      <c r="FD1194" s="8041">
        <f>FD1193-FE1193</f>
        <v>0</v>
      </c>
      <c r="FE1194" s="8041"/>
      <c r="FF1194" s="8041">
        <f>FF1193-FG1193</f>
        <v>0</v>
      </c>
      <c r="FG1194" s="8041"/>
      <c r="FH1194" s="8041">
        <f>FH1193-FI1193</f>
        <v>0</v>
      </c>
      <c r="FI1194" s="8041"/>
      <c r="FJ1194" s="8041">
        <f>FJ1193-FK1193</f>
        <v>0</v>
      </c>
      <c r="FK1194" s="8041"/>
      <c r="FL1194" s="8041">
        <f>FL1193-FM1193</f>
        <v>0</v>
      </c>
      <c r="FM1194" s="8041"/>
      <c r="FN1194" s="8041">
        <f>FN1193-FO1193</f>
        <v>0</v>
      </c>
      <c r="FO1194" s="8041"/>
      <c r="FP1194" s="8041">
        <f>FP1193-FQ1193</f>
        <v>0</v>
      </c>
      <c r="FQ1194" s="8041"/>
      <c r="FS1194" s="8041">
        <f>FS1193-FT1193</f>
        <v>0</v>
      </c>
      <c r="FT1194" s="8041"/>
    </row>
    <row r="1195" spans="1:176" ht="18.600000000000001" customHeight="1">
      <c r="A1195" s="6372"/>
      <c r="B1195" s="165"/>
      <c r="C1195" s="165"/>
      <c r="D1195" s="191"/>
      <c r="E1195" s="6373"/>
      <c r="AW1195" s="6393"/>
      <c r="AX1195" s="6393"/>
      <c r="AY1195" s="6393"/>
      <c r="AZ1195" s="6393"/>
      <c r="BA1195" s="6393"/>
      <c r="BB1195" s="6393"/>
      <c r="BC1195" s="6393"/>
      <c r="BD1195" s="6393"/>
      <c r="BE1195" s="6393"/>
      <c r="BF1195" s="6393"/>
      <c r="BG1195" s="6393"/>
      <c r="BH1195" s="6393"/>
      <c r="BI1195" s="6393"/>
      <c r="BJ1195" s="6393"/>
      <c r="CU1195" s="8171"/>
      <c r="CV1195" s="8171"/>
      <c r="DE1195" s="6418"/>
      <c r="DF1195" s="6418"/>
      <c r="DG1195" s="6418"/>
      <c r="DH1195" s="6418"/>
      <c r="DI1195" s="6418"/>
      <c r="DJ1195" s="6418"/>
      <c r="EA1195" s="6393"/>
      <c r="EB1195" s="6393"/>
      <c r="EC1195" s="6393"/>
      <c r="ED1195" s="6393"/>
      <c r="FN1195" s="99"/>
    </row>
    <row r="1196" spans="1:176" ht="18.600000000000001" customHeight="1">
      <c r="A1196" s="6372"/>
      <c r="B1196" s="165"/>
      <c r="C1196" s="165"/>
      <c r="D1196" s="191"/>
      <c r="E1196" s="6373"/>
      <c r="AT1196" s="653" t="s">
        <v>752</v>
      </c>
      <c r="AU1196" s="6374"/>
      <c r="AV1196" s="6374"/>
      <c r="AW1196" s="6375">
        <v>45539</v>
      </c>
      <c r="AX1196" s="6376">
        <v>4063343</v>
      </c>
      <c r="AY1196" s="6375">
        <v>45561</v>
      </c>
      <c r="AZ1196" s="6376">
        <v>4063392</v>
      </c>
      <c r="BA1196" s="6375">
        <v>45561</v>
      </c>
      <c r="BB1196" s="6376">
        <v>4063393</v>
      </c>
      <c r="BC1196" s="6375">
        <v>45564</v>
      </c>
      <c r="BD1196" s="6376">
        <v>4063394</v>
      </c>
      <c r="BE1196" s="6375">
        <v>45561</v>
      </c>
      <c r="BF1196" s="6376">
        <v>4063395</v>
      </c>
      <c r="BG1196" s="6375">
        <v>45561</v>
      </c>
      <c r="BH1196" s="6376">
        <v>4063396</v>
      </c>
      <c r="BI1196" s="6375">
        <v>45561</v>
      </c>
      <c r="BJ1196" s="6376">
        <v>4063397</v>
      </c>
      <c r="BK1196" s="6377"/>
      <c r="BL1196" s="6378"/>
      <c r="BM1196" s="6377"/>
      <c r="BN1196" s="6378"/>
      <c r="BO1196" s="6377"/>
      <c r="BP1196" s="6378"/>
      <c r="BQ1196" s="6377">
        <v>45581</v>
      </c>
      <c r="BR1196" s="6378">
        <v>4063448</v>
      </c>
      <c r="BS1196" s="6377">
        <v>46178</v>
      </c>
      <c r="BT1196" s="6378">
        <v>4263297</v>
      </c>
      <c r="BU1196" s="6377">
        <v>46178</v>
      </c>
      <c r="BV1196" s="6378">
        <v>4263298</v>
      </c>
      <c r="BW1196" s="6377">
        <v>46178</v>
      </c>
      <c r="BX1196" s="6378">
        <v>4263299</v>
      </c>
      <c r="BY1196" s="6377">
        <v>46178</v>
      </c>
      <c r="BZ1196" s="6378">
        <v>4263300</v>
      </c>
      <c r="CA1196" s="6377">
        <v>46120</v>
      </c>
      <c r="CB1196" s="6378">
        <v>4263197</v>
      </c>
      <c r="CC1196" s="6377">
        <v>46178</v>
      </c>
      <c r="CD1196" s="6378">
        <v>4263302</v>
      </c>
      <c r="CE1196" s="6377"/>
      <c r="CF1196" s="6378"/>
      <c r="CG1196" s="6377"/>
      <c r="CH1196" s="6378"/>
      <c r="CI1196" s="6377">
        <v>45944</v>
      </c>
      <c r="CJ1196" s="6378"/>
      <c r="CK1196" s="6377">
        <v>45539</v>
      </c>
      <c r="CL1196" s="6378">
        <v>4063353</v>
      </c>
      <c r="CM1196" s="6377"/>
      <c r="CN1196" s="6378"/>
      <c r="CO1196" s="6377"/>
      <c r="CP1196" s="6378"/>
      <c r="CQ1196" s="6377"/>
      <c r="CR1196" s="6378"/>
      <c r="CS1196" s="6377"/>
      <c r="CT1196" s="6378"/>
      <c r="CU1196" s="8171"/>
      <c r="CV1196" s="8171"/>
      <c r="CW1196" s="6377">
        <v>45581</v>
      </c>
      <c r="CX1196" s="6378">
        <v>4063463</v>
      </c>
      <c r="CY1196" s="6377"/>
      <c r="CZ1196" s="6378"/>
      <c r="DA1196" s="6377"/>
      <c r="DB1196" s="6378"/>
      <c r="DC1196" s="6379"/>
      <c r="DD1196" s="6380"/>
      <c r="DE1196" s="6418"/>
      <c r="DF1196" s="6418"/>
      <c r="DG1196" s="6418"/>
      <c r="DH1196" s="6418"/>
      <c r="DI1196" s="6379">
        <v>46206</v>
      </c>
      <c r="DJ1196" s="6380">
        <v>4263335</v>
      </c>
      <c r="DK1196" s="6379">
        <v>45965</v>
      </c>
      <c r="DL1196" s="6380">
        <v>4263051</v>
      </c>
      <c r="DM1196" s="6377"/>
      <c r="DN1196" s="6378"/>
      <c r="DO1196" s="6377"/>
      <c r="DP1196" s="6378"/>
      <c r="DQ1196" s="6377"/>
      <c r="DR1196" s="6378"/>
      <c r="DS1196" s="6377"/>
      <c r="DT1196" s="6378"/>
      <c r="DU1196" s="6377"/>
      <c r="DV1196" s="6378"/>
      <c r="DW1196" s="6375">
        <v>45791</v>
      </c>
      <c r="DX1196" s="6376">
        <v>4163194</v>
      </c>
      <c r="DY1196" s="6377">
        <v>45798</v>
      </c>
      <c r="DZ1196" s="6378">
        <v>4163195</v>
      </c>
      <c r="EA1196" s="6375">
        <v>45734</v>
      </c>
      <c r="EB1196" s="6376">
        <v>4163107</v>
      </c>
      <c r="EC1196" s="6375">
        <v>45734</v>
      </c>
      <c r="ED1196" s="6376">
        <v>4163108</v>
      </c>
      <c r="EE1196" s="6377">
        <v>46056</v>
      </c>
      <c r="EF1196" s="6378">
        <v>4263132</v>
      </c>
      <c r="EM1196" s="6377"/>
      <c r="EN1196" s="6378"/>
      <c r="EO1196" s="6377"/>
      <c r="EP1196" s="6378"/>
      <c r="ET1196" s="6377">
        <v>46060</v>
      </c>
      <c r="EU1196" s="6378">
        <v>4263127</v>
      </c>
      <c r="EV1196" s="6377"/>
      <c r="EW1196" s="6378"/>
      <c r="EX1196" s="6377"/>
      <c r="EY1196" s="6378"/>
      <c r="EZ1196" s="6377"/>
      <c r="FA1196" s="6378"/>
      <c r="FB1196" s="6377"/>
      <c r="FC1196" s="6378"/>
      <c r="FD1196" s="6377">
        <v>46251</v>
      </c>
      <c r="FE1196" s="6378">
        <v>4263391</v>
      </c>
      <c r="FF1196" s="6377"/>
      <c r="FG1196" s="6378"/>
      <c r="FH1196" s="6377"/>
      <c r="FI1196" s="6378"/>
      <c r="FJ1196" s="6377">
        <v>46087</v>
      </c>
      <c r="FK1196" s="6378">
        <v>4263151</v>
      </c>
      <c r="FL1196" s="6377"/>
      <c r="FM1196" s="6378"/>
      <c r="FN1196" s="6378"/>
      <c r="FO1196" s="6378"/>
      <c r="FP1196" s="6377"/>
      <c r="FQ1196" s="6378"/>
      <c r="FS1196" s="6377"/>
      <c r="FT1196" s="6378"/>
    </row>
    <row r="1197" spans="1:176" ht="18.600000000000001" customHeight="1">
      <c r="A1197" s="6372"/>
      <c r="B1197" s="165"/>
      <c r="C1197" s="165"/>
      <c r="D1197" s="191"/>
      <c r="E1197" s="6373"/>
      <c r="AT1197" s="653" t="s">
        <v>754</v>
      </c>
      <c r="AU1197" s="6374"/>
      <c r="AV1197" s="6374"/>
      <c r="AW1197" s="6376">
        <v>35</v>
      </c>
      <c r="AX1197" s="6376">
        <f>COUNTIF(AX$11:AX$1147,AX1196)</f>
        <v>0</v>
      </c>
      <c r="AY1197" s="6376">
        <v>35</v>
      </c>
      <c r="AZ1197" s="6376">
        <f>COUNTIF(AZ$11:AZ$1147,AZ1196)</f>
        <v>1</v>
      </c>
      <c r="BA1197" s="6376">
        <v>35</v>
      </c>
      <c r="BB1197" s="6376">
        <f>COUNTIF(BB$11:BB$1147,BB1196)</f>
        <v>1</v>
      </c>
      <c r="BC1197" s="6376">
        <v>35</v>
      </c>
      <c r="BD1197" s="6376">
        <f>COUNTIF(BD$11:BD$1147,BD1196)</f>
        <v>3</v>
      </c>
      <c r="BE1197" s="6376">
        <v>35</v>
      </c>
      <c r="BF1197" s="6376">
        <f>COUNTIF(BF$11:BF$1147,BF1196)</f>
        <v>3</v>
      </c>
      <c r="BG1197" s="6376">
        <v>35</v>
      </c>
      <c r="BH1197" s="6376">
        <f>COUNTIF(BH$11:BH$1147,BH1196)</f>
        <v>1</v>
      </c>
      <c r="BI1197" s="6376">
        <v>35</v>
      </c>
      <c r="BJ1197" s="6376">
        <f>COUNTIF(BJ$11:BJ$1147,BJ1196)</f>
        <v>10</v>
      </c>
      <c r="BK1197" s="653"/>
      <c r="BL1197" s="6387">
        <f>COUNTIF(BL$11:BL$1147,BL1196)</f>
        <v>0</v>
      </c>
      <c r="BM1197" s="653"/>
      <c r="BN1197" s="6387">
        <f>COUNTIF(BN$11:BN$1147,BN1196)</f>
        <v>0</v>
      </c>
      <c r="BO1197" s="653"/>
      <c r="BP1197" s="6387">
        <f>COUNTIF(BP$11:BP$1147,BP1196)</f>
        <v>0</v>
      </c>
      <c r="BQ1197" s="653">
        <v>5</v>
      </c>
      <c r="BR1197" s="6387">
        <f>COUNTIF(BR$11:BR$1147,BR1196)</f>
        <v>5</v>
      </c>
      <c r="BS1197" s="653">
        <v>3</v>
      </c>
      <c r="BT1197" s="6387">
        <f>COUNTIF(BT$11:BT$1147,BT1196)</f>
        <v>3</v>
      </c>
      <c r="BU1197" s="653">
        <v>3</v>
      </c>
      <c r="BV1197" s="6387">
        <f>COUNTIF(BV$11:BV$1147,BV1196)</f>
        <v>0</v>
      </c>
      <c r="BW1197" s="653">
        <v>3</v>
      </c>
      <c r="BX1197" s="6387">
        <f>COUNTIF(BX$11:BX$1147,BX1196)</f>
        <v>0</v>
      </c>
      <c r="BY1197" s="653">
        <v>3</v>
      </c>
      <c r="BZ1197" s="6387">
        <f>COUNTIF(BZ$11:BZ$1147,BZ1196)</f>
        <v>0</v>
      </c>
      <c r="CA1197" s="653">
        <v>5</v>
      </c>
      <c r="CB1197" s="6387">
        <f>COUNTIF(CB$11:CB$1147,CB1196)</f>
        <v>5</v>
      </c>
      <c r="CC1197" s="653">
        <v>3</v>
      </c>
      <c r="CD1197" s="6387">
        <f>COUNTIF(CD$11:CD$1147,CD1196)</f>
        <v>0</v>
      </c>
      <c r="CE1197" s="653"/>
      <c r="CF1197" s="6387">
        <f>COUNTIF(CF$11:CF$1147,CF1196)</f>
        <v>0</v>
      </c>
      <c r="CG1197" s="653"/>
      <c r="CH1197" s="6387">
        <f>COUNTIF(CH$11:CH$1147,CH1196)</f>
        <v>0</v>
      </c>
      <c r="CI1197" s="653">
        <v>1</v>
      </c>
      <c r="CJ1197" s="6387">
        <f>COUNTIF(CJ$11:CJ$1147,CJ1196)</f>
        <v>0</v>
      </c>
      <c r="CK1197" s="653">
        <v>9</v>
      </c>
      <c r="CL1197" s="6387">
        <f>COUNTIFS(CL$11:CL$1147,CL1196)+COUNTIFS(CV$11:CV$1147,CL1196)</f>
        <v>0</v>
      </c>
      <c r="CM1197" s="653"/>
      <c r="CN1197" s="6387">
        <f>COUNTIF(CN$11:CN$1147,CN1196)</f>
        <v>0</v>
      </c>
      <c r="CO1197" s="653"/>
      <c r="CP1197" s="6387">
        <f>COUNTIF(CP$11:CP$1147,CP1196)</f>
        <v>0</v>
      </c>
      <c r="CQ1197" s="653"/>
      <c r="CR1197" s="6387">
        <f>COUNTIF(CR$11:CR$1147,CR1196)</f>
        <v>0</v>
      </c>
      <c r="CS1197" s="653"/>
      <c r="CT1197" s="6387">
        <f>COUNTIF(CT$11:CT$1147,CT1196)</f>
        <v>0</v>
      </c>
      <c r="CU1197" s="8171"/>
      <c r="CV1197" s="8171"/>
      <c r="CW1197" s="653">
        <v>5</v>
      </c>
      <c r="CX1197" s="6387">
        <f>COUNTIF(CX$11:CX$1147,CX1196)</f>
        <v>2</v>
      </c>
      <c r="CY1197" s="653"/>
      <c r="CZ1197" s="6387">
        <f>COUNTIF(CZ$11:CZ$1147,CZ1196)</f>
        <v>0</v>
      </c>
      <c r="DA1197" s="653"/>
      <c r="DB1197" s="6387">
        <f>COUNTIF(DB$11:DB$1147,DB1196)</f>
        <v>0</v>
      </c>
      <c r="DC1197" s="6374"/>
      <c r="DD1197" s="6388">
        <f>COUNTIF(DD$11:DD$1147,DD1196)</f>
        <v>0</v>
      </c>
      <c r="DE1197" s="6418"/>
      <c r="DF1197" s="6418"/>
      <c r="DG1197" s="6418"/>
      <c r="DH1197" s="6418"/>
      <c r="DI1197" s="6374">
        <v>10</v>
      </c>
      <c r="DJ1197" s="6388">
        <f>COUNTIF(DJ$11:DJ$1147,DJ1196)</f>
        <v>10</v>
      </c>
      <c r="DK1197" s="6374">
        <v>10</v>
      </c>
      <c r="DL1197" s="6388">
        <f>COUNTIF(DL$11:DL$1147,DL1196)</f>
        <v>10</v>
      </c>
      <c r="DM1197" s="653"/>
      <c r="DN1197" s="6387">
        <f>COUNTIF(DN$11:DN$1147,DN1196)</f>
        <v>0</v>
      </c>
      <c r="DO1197" s="653"/>
      <c r="DP1197" s="6387">
        <f>COUNTIF(DP$11:DP$1147,DP1196)</f>
        <v>0</v>
      </c>
      <c r="DQ1197" s="653"/>
      <c r="DR1197" s="6387">
        <f>COUNTIF(DR$11:DR$1147,DR1196)</f>
        <v>0</v>
      </c>
      <c r="DS1197" s="653"/>
      <c r="DT1197" s="6387">
        <f>COUNTIF(DT$11:DT$1147,DT1196)</f>
        <v>0</v>
      </c>
      <c r="DU1197" s="653"/>
      <c r="DV1197" s="6387">
        <f>COUNTIF(DV$11:DV$1147,DV1196)</f>
        <v>0</v>
      </c>
      <c r="DW1197" s="6376">
        <v>20</v>
      </c>
      <c r="DX1197" s="6376">
        <f>COUNTIF(DX$11:DX$1147,DX1196)</f>
        <v>20</v>
      </c>
      <c r="DY1197" s="653">
        <v>15</v>
      </c>
      <c r="DZ1197" s="6387">
        <f>COUNTIF(DZ$11:DZ$1147,DZ1196)</f>
        <v>15</v>
      </c>
      <c r="EA1197" s="6376">
        <v>20</v>
      </c>
      <c r="EB1197" s="6376">
        <f>COUNTIF(EB$11:EB$1147,EB1196)</f>
        <v>20</v>
      </c>
      <c r="EC1197" s="6376">
        <v>20</v>
      </c>
      <c r="ED1197" s="6376">
        <f>COUNTIF(ED$11:ED$1147,ED1196)</f>
        <v>20</v>
      </c>
      <c r="EE1197" s="653">
        <v>30</v>
      </c>
      <c r="EF1197" s="6387">
        <f>COUNTIF(EF$11:EF$1147,EF1196)</f>
        <v>30</v>
      </c>
      <c r="EM1197" s="653"/>
      <c r="EN1197" s="6387">
        <f>COUNTIF(EN$11:EN$1147,EN1196)</f>
        <v>0</v>
      </c>
      <c r="EO1197" s="653"/>
      <c r="EP1197" s="6387">
        <f>COUNTIF(EP$11:EP$1147,EP1196)</f>
        <v>0</v>
      </c>
      <c r="ET1197" s="653">
        <v>15</v>
      </c>
      <c r="EU1197" s="6387">
        <f>COUNTIF(EU$11:EU$1147,EU1196)</f>
        <v>15</v>
      </c>
      <c r="EV1197" s="653"/>
      <c r="EW1197" s="6387">
        <f>COUNTIF(EW$11:EW$1147,EW1196)</f>
        <v>0</v>
      </c>
      <c r="EX1197" s="653"/>
      <c r="EY1197" s="6387">
        <f>COUNTIF(EY$11:EY$1147,EY1196)</f>
        <v>0</v>
      </c>
      <c r="EZ1197" s="653"/>
      <c r="FA1197" s="6387">
        <f>COUNTIF(FA$11:FA$1147,FA1196)</f>
        <v>0</v>
      </c>
      <c r="FB1197" s="653"/>
      <c r="FC1197" s="6387">
        <f>COUNTIF(FC$11:FC$1147,FC1196)</f>
        <v>0</v>
      </c>
      <c r="FD1197" s="653">
        <v>10</v>
      </c>
      <c r="FE1197" s="6387">
        <f>COUNTIF(FE$11:FE$1147,FE1196)</f>
        <v>10</v>
      </c>
      <c r="FF1197" s="653"/>
      <c r="FG1197" s="6387">
        <f>COUNTIF(FG$11:FG$1147,FG1196)</f>
        <v>0</v>
      </c>
      <c r="FH1197" s="653"/>
      <c r="FI1197" s="6387">
        <f>COUNTIF(FI$11:FI$1147,FI1196)</f>
        <v>0</v>
      </c>
      <c r="FJ1197" s="653">
        <v>10</v>
      </c>
      <c r="FK1197" s="6387">
        <f>COUNTIF(FK$11:FK$1147,FK1196)</f>
        <v>10</v>
      </c>
      <c r="FL1197" s="653"/>
      <c r="FM1197" s="6387">
        <f>COUNTIF(FM$11:FM$1147,FM1196)</f>
        <v>0</v>
      </c>
      <c r="FN1197" s="653"/>
      <c r="FO1197" s="6387">
        <f>COUNTIF(FO$11:FO$1147,FO1196)</f>
        <v>0</v>
      </c>
      <c r="FP1197" s="1044"/>
      <c r="FQ1197" s="6387">
        <f>COUNTIF(FQ$11:FQ$1147,FQ1196)</f>
        <v>0</v>
      </c>
      <c r="FS1197" s="1044"/>
      <c r="FT1197" s="6387">
        <f>COUNTIF(FT$11:FT$1147,FT1196)</f>
        <v>0</v>
      </c>
    </row>
    <row r="1198" spans="1:176" ht="18.600000000000001" customHeight="1">
      <c r="A1198" s="6372"/>
      <c r="B1198" s="165"/>
      <c r="C1198" s="165"/>
      <c r="D1198" s="191"/>
      <c r="E1198" s="6373"/>
      <c r="AT1198" s="653" t="s">
        <v>755</v>
      </c>
      <c r="AU1198" s="6374"/>
      <c r="AV1198" s="6374"/>
      <c r="AW1198" s="8054">
        <f>AW1197-AX1197</f>
        <v>35</v>
      </c>
      <c r="AX1198" s="8054"/>
      <c r="AY1198" s="8054">
        <f>AY1197-AZ1197</f>
        <v>34</v>
      </c>
      <c r="AZ1198" s="8054"/>
      <c r="BA1198" s="8054">
        <f>BA1197-BB1197</f>
        <v>34</v>
      </c>
      <c r="BB1198" s="8054"/>
      <c r="BC1198" s="8054">
        <f>BC1197-BD1197</f>
        <v>32</v>
      </c>
      <c r="BD1198" s="8054"/>
      <c r="BE1198" s="8054">
        <f>BE1197-BF1197</f>
        <v>32</v>
      </c>
      <c r="BF1198" s="8054"/>
      <c r="BG1198" s="8054">
        <f>BG1197-BH1197</f>
        <v>34</v>
      </c>
      <c r="BH1198" s="8054"/>
      <c r="BI1198" s="8054">
        <f>BI1197-BJ1197</f>
        <v>25</v>
      </c>
      <c r="BJ1198" s="8054"/>
      <c r="BK1198" s="8041">
        <f>BK1197-BL1197</f>
        <v>0</v>
      </c>
      <c r="BL1198" s="8041"/>
      <c r="BM1198" s="8041">
        <f>BM1197-BN1197</f>
        <v>0</v>
      </c>
      <c r="BN1198" s="8041"/>
      <c r="BO1198" s="8041">
        <f>BO1197-BP1197</f>
        <v>0</v>
      </c>
      <c r="BP1198" s="8041"/>
      <c r="BQ1198" s="8041">
        <f>BQ1197-BR1197</f>
        <v>0</v>
      </c>
      <c r="BR1198" s="8041"/>
      <c r="BS1198" s="8041">
        <f>BS1197-BT1197</f>
        <v>0</v>
      </c>
      <c r="BT1198" s="8041"/>
      <c r="BU1198" s="8041">
        <f>BU1197-BV1197</f>
        <v>3</v>
      </c>
      <c r="BV1198" s="8041"/>
      <c r="BW1198" s="8041">
        <f>BW1197-BX1197</f>
        <v>3</v>
      </c>
      <c r="BX1198" s="8041"/>
      <c r="BY1198" s="8041">
        <f>BY1197-BZ1197</f>
        <v>3</v>
      </c>
      <c r="BZ1198" s="8041"/>
      <c r="CA1198" s="8041">
        <f>CA1197-CB1197</f>
        <v>0</v>
      </c>
      <c r="CB1198" s="8041"/>
      <c r="CC1198" s="8041">
        <f>CC1197-CD1197</f>
        <v>3</v>
      </c>
      <c r="CD1198" s="8041"/>
      <c r="CE1198" s="8041">
        <f>CE1197-CF1197</f>
        <v>0</v>
      </c>
      <c r="CF1198" s="8041"/>
      <c r="CG1198" s="8041">
        <f>CG1197-CH1197</f>
        <v>0</v>
      </c>
      <c r="CH1198" s="8041"/>
      <c r="CI1198" s="8041">
        <f>CI1197-CJ1197</f>
        <v>1</v>
      </c>
      <c r="CJ1198" s="8041"/>
      <c r="CK1198" s="8041">
        <f>CK1197-CL1197</f>
        <v>9</v>
      </c>
      <c r="CL1198" s="8041"/>
      <c r="CM1198" s="8041">
        <f>CM1197-CN1197</f>
        <v>0</v>
      </c>
      <c r="CN1198" s="8041"/>
      <c r="CO1198" s="8041">
        <f>CO1197-CP1197</f>
        <v>0</v>
      </c>
      <c r="CP1198" s="8041"/>
      <c r="CQ1198" s="8041">
        <f>CQ1197-CR1197</f>
        <v>0</v>
      </c>
      <c r="CR1198" s="8041"/>
      <c r="CS1198" s="8041">
        <f>CS1197-CT1197</f>
        <v>0</v>
      </c>
      <c r="CT1198" s="8041"/>
      <c r="CU1198" s="8171"/>
      <c r="CV1198" s="8171"/>
      <c r="CW1198" s="8041">
        <f>CW1197-CX1197</f>
        <v>3</v>
      </c>
      <c r="CX1198" s="8041"/>
      <c r="CY1198" s="8041">
        <f>CY1197-CZ1197</f>
        <v>0</v>
      </c>
      <c r="CZ1198" s="8041"/>
      <c r="DA1198" s="8041">
        <f>DA1197-DB1197</f>
        <v>0</v>
      </c>
      <c r="DB1198" s="8041"/>
      <c r="DC1198" s="8052">
        <f>DC1197-DD1197</f>
        <v>0</v>
      </c>
      <c r="DD1198" s="8052"/>
      <c r="DE1198" s="6418"/>
      <c r="DF1198" s="6418"/>
      <c r="DG1198" s="6418"/>
      <c r="DH1198" s="6418"/>
      <c r="DI1198" s="8052">
        <f>DI1197-DJ1197</f>
        <v>0</v>
      </c>
      <c r="DJ1198" s="8052"/>
      <c r="DK1198" s="8052">
        <f>DK1197-DL1197</f>
        <v>0</v>
      </c>
      <c r="DL1198" s="8052"/>
      <c r="DM1198" s="8041">
        <f>DM1197-DN1197</f>
        <v>0</v>
      </c>
      <c r="DN1198" s="8041"/>
      <c r="DO1198" s="8041">
        <f>DO1197-DP1197</f>
        <v>0</v>
      </c>
      <c r="DP1198" s="8041"/>
      <c r="DQ1198" s="8041">
        <f>DQ1197-DR1197</f>
        <v>0</v>
      </c>
      <c r="DR1198" s="8041"/>
      <c r="DS1198" s="8041">
        <f>DS1197-DT1197</f>
        <v>0</v>
      </c>
      <c r="DT1198" s="8041"/>
      <c r="DU1198" s="8041">
        <f>DU1197-DV1197</f>
        <v>0</v>
      </c>
      <c r="DV1198" s="8041"/>
      <c r="DW1198" s="8041">
        <f>DW1197-DX1197</f>
        <v>0</v>
      </c>
      <c r="DX1198" s="8041"/>
      <c r="DY1198" s="8041">
        <f>DY1197-DZ1197</f>
        <v>0</v>
      </c>
      <c r="DZ1198" s="8041"/>
      <c r="EA1198" s="8041">
        <f>EA1197-EB1197</f>
        <v>0</v>
      </c>
      <c r="EB1198" s="8041"/>
      <c r="EC1198" s="8041">
        <f>EC1197-ED1197</f>
        <v>0</v>
      </c>
      <c r="ED1198" s="8041"/>
      <c r="EE1198" s="8041">
        <f>EE1197-EF1197</f>
        <v>0</v>
      </c>
      <c r="EF1198" s="8041"/>
      <c r="EM1198" s="8041">
        <f>EM1197-EN1197</f>
        <v>0</v>
      </c>
      <c r="EN1198" s="8041"/>
      <c r="EO1198" s="8041">
        <f>EO1197-EP1197</f>
        <v>0</v>
      </c>
      <c r="EP1198" s="8041"/>
      <c r="ET1198" s="8041">
        <f>ET1197-EU1197</f>
        <v>0</v>
      </c>
      <c r="EU1198" s="8041"/>
      <c r="EV1198" s="8041">
        <f>EV1197-EW1197</f>
        <v>0</v>
      </c>
      <c r="EW1198" s="8041"/>
      <c r="EX1198" s="8041">
        <f>EX1197-EY1197</f>
        <v>0</v>
      </c>
      <c r="EY1198" s="8041"/>
      <c r="EZ1198" s="8041">
        <f>EZ1197-FA1197</f>
        <v>0</v>
      </c>
      <c r="FA1198" s="8041"/>
      <c r="FB1198" s="8041">
        <f>FB1197-FC1197</f>
        <v>0</v>
      </c>
      <c r="FC1198" s="8041"/>
      <c r="FD1198" s="8041">
        <f>FD1197-FE1197</f>
        <v>0</v>
      </c>
      <c r="FE1198" s="8041"/>
      <c r="FF1198" s="8041">
        <f>FF1197-FG1197</f>
        <v>0</v>
      </c>
      <c r="FG1198" s="8041"/>
      <c r="FH1198" s="8041">
        <f>FH1197-FI1197</f>
        <v>0</v>
      </c>
      <c r="FI1198" s="8041"/>
      <c r="FJ1198" s="8041">
        <f>FJ1197-FK1197</f>
        <v>0</v>
      </c>
      <c r="FK1198" s="8041"/>
      <c r="FL1198" s="8041">
        <f>FL1197-FM1197</f>
        <v>0</v>
      </c>
      <c r="FM1198" s="8041"/>
      <c r="FN1198" s="8041">
        <f>FN1197-FO1197</f>
        <v>0</v>
      </c>
      <c r="FO1198" s="8041"/>
      <c r="FP1198" s="8041">
        <f>FP1197-FQ1197</f>
        <v>0</v>
      </c>
      <c r="FQ1198" s="8041"/>
      <c r="FS1198" s="8041">
        <f>FS1197-FT1197</f>
        <v>0</v>
      </c>
      <c r="FT1198" s="8041"/>
    </row>
    <row r="1199" spans="1:176" ht="18.600000000000001" customHeight="1">
      <c r="A1199" s="6372"/>
      <c r="B1199" s="165"/>
      <c r="C1199" s="165"/>
      <c r="D1199" s="191"/>
      <c r="E1199" s="6373"/>
      <c r="AW1199" s="6393"/>
      <c r="AX1199" s="6393"/>
      <c r="AY1199" s="6393"/>
      <c r="AZ1199" s="6393"/>
      <c r="BA1199" s="6393"/>
      <c r="BB1199" s="6393"/>
      <c r="BC1199" s="6393"/>
      <c r="BD1199" s="6393"/>
      <c r="BE1199" s="6393"/>
      <c r="BF1199" s="6393"/>
      <c r="BG1199" s="6393"/>
      <c r="BH1199" s="6393"/>
      <c r="BI1199" s="6393"/>
      <c r="BJ1199" s="6393"/>
      <c r="CU1199" s="8171"/>
      <c r="CV1199" s="8171"/>
      <c r="DE1199" s="6418"/>
      <c r="DF1199" s="6418"/>
      <c r="DG1199" s="6418"/>
      <c r="DH1199" s="6418"/>
      <c r="DI1199" s="6418"/>
      <c r="DJ1199" s="6418"/>
      <c r="FN1199" s="99"/>
    </row>
    <row r="1200" spans="1:176" ht="18.600000000000001" customHeight="1">
      <c r="A1200" s="6372"/>
      <c r="B1200" s="165"/>
      <c r="C1200" s="165"/>
      <c r="D1200" s="191"/>
      <c r="E1200" s="6373"/>
      <c r="AT1200" s="653" t="s">
        <v>752</v>
      </c>
      <c r="AU1200" s="6374"/>
      <c r="AV1200" s="6374"/>
      <c r="AW1200" s="6375">
        <v>45561</v>
      </c>
      <c r="AX1200" s="6376">
        <v>4063391</v>
      </c>
      <c r="AY1200" s="6375">
        <v>45581</v>
      </c>
      <c r="AZ1200" s="6376">
        <v>4063442</v>
      </c>
      <c r="BA1200" s="6375">
        <v>45581</v>
      </c>
      <c r="BB1200" s="6376">
        <v>4063443</v>
      </c>
      <c r="BC1200" s="6375">
        <v>45581</v>
      </c>
      <c r="BD1200" s="6376">
        <v>4063444</v>
      </c>
      <c r="BE1200" s="6375">
        <v>45581</v>
      </c>
      <c r="BF1200" s="6376">
        <v>4063445</v>
      </c>
      <c r="BG1200" s="6375">
        <v>45581</v>
      </c>
      <c r="BH1200" s="6376">
        <v>4063446</v>
      </c>
      <c r="BI1200" s="6375">
        <v>45581</v>
      </c>
      <c r="BJ1200" s="6376">
        <v>4063447</v>
      </c>
      <c r="BK1200" s="6377"/>
      <c r="BL1200" s="6378"/>
      <c r="BM1200" s="6377"/>
      <c r="BN1200" s="6378"/>
      <c r="BO1200" s="6377"/>
      <c r="BP1200" s="6378"/>
      <c r="BQ1200" s="6377">
        <v>45623</v>
      </c>
      <c r="BR1200" s="6378">
        <v>4163034</v>
      </c>
      <c r="BS1200" s="6377">
        <v>46303</v>
      </c>
      <c r="BT1200" s="6378">
        <v>4263442</v>
      </c>
      <c r="BU1200" s="6377">
        <v>46336</v>
      </c>
      <c r="BV1200" s="6378">
        <v>4363014</v>
      </c>
      <c r="BW1200" s="6377">
        <v>46324</v>
      </c>
      <c r="BX1200" s="6378">
        <v>4363015</v>
      </c>
      <c r="BY1200" s="6377">
        <v>46324</v>
      </c>
      <c r="BZ1200" s="6378">
        <v>4363016</v>
      </c>
      <c r="CA1200" s="6377">
        <v>46150</v>
      </c>
      <c r="CB1200" s="6378">
        <v>4263253</v>
      </c>
      <c r="CC1200" s="6377">
        <v>46303</v>
      </c>
      <c r="CD1200" s="6378">
        <v>4263441</v>
      </c>
      <c r="CE1200" s="6377"/>
      <c r="CF1200" s="6378"/>
      <c r="CG1200" s="6377"/>
      <c r="CH1200" s="6378"/>
      <c r="CI1200" s="6377"/>
      <c r="CJ1200" s="6378"/>
      <c r="CK1200" s="6377">
        <v>45561</v>
      </c>
      <c r="CL1200" s="6378">
        <v>4063402</v>
      </c>
      <c r="CM1200" s="6377"/>
      <c r="CN1200" s="6378"/>
      <c r="CO1200" s="6377"/>
      <c r="CP1200" s="6378"/>
      <c r="CQ1200" s="6377"/>
      <c r="CR1200" s="6378"/>
      <c r="CS1200" s="6377"/>
      <c r="CT1200" s="6378"/>
      <c r="CU1200" s="8171"/>
      <c r="CV1200" s="8171"/>
      <c r="CW1200" s="6377">
        <v>45630</v>
      </c>
      <c r="CX1200" s="6378">
        <v>4163044</v>
      </c>
      <c r="CY1200" s="6377"/>
      <c r="CZ1200" s="6378"/>
      <c r="DA1200" s="6377"/>
      <c r="DB1200" s="6378"/>
      <c r="DC1200" s="6379"/>
      <c r="DD1200" s="6380"/>
      <c r="DE1200" s="6418"/>
      <c r="DF1200" s="6418"/>
      <c r="DG1200" s="6418"/>
      <c r="DH1200" s="6418"/>
      <c r="DI1200" s="6379">
        <v>46275</v>
      </c>
      <c r="DJ1200" s="6380">
        <v>4263420</v>
      </c>
      <c r="DK1200" s="6379">
        <v>46007</v>
      </c>
      <c r="DL1200" s="6380">
        <v>4263092</v>
      </c>
      <c r="DM1200" s="6377"/>
      <c r="DN1200" s="6378"/>
      <c r="DO1200" s="6377"/>
      <c r="DP1200" s="6378"/>
      <c r="DQ1200" s="6377"/>
      <c r="DR1200" s="6378"/>
      <c r="DS1200" s="6377"/>
      <c r="DT1200" s="6378"/>
      <c r="DU1200" s="6377"/>
      <c r="DV1200" s="6378"/>
      <c r="DW1200" s="6375">
        <v>45833</v>
      </c>
      <c r="DX1200" s="6376">
        <v>4163232</v>
      </c>
      <c r="DY1200" s="6375">
        <v>45833</v>
      </c>
      <c r="DZ1200" s="6376">
        <v>4163233</v>
      </c>
      <c r="EA1200" s="6375">
        <v>45756</v>
      </c>
      <c r="EB1200" s="6376">
        <v>4163129</v>
      </c>
      <c r="EC1200" s="6375">
        <v>45756</v>
      </c>
      <c r="ED1200" s="6376">
        <v>4163130</v>
      </c>
      <c r="EE1200" s="6377">
        <v>46086</v>
      </c>
      <c r="EF1200" s="6378">
        <v>4263177</v>
      </c>
      <c r="EM1200" s="6377"/>
      <c r="EN1200" s="6378"/>
      <c r="EO1200" s="6377"/>
      <c r="EP1200" s="6378"/>
      <c r="ET1200" s="6377">
        <v>46120</v>
      </c>
      <c r="EU1200" s="6378">
        <v>4263206</v>
      </c>
      <c r="EV1200" s="6377"/>
      <c r="EW1200" s="6378"/>
      <c r="EX1200" s="6377"/>
      <c r="EY1200" s="6378"/>
      <c r="EZ1200" s="6377"/>
      <c r="FA1200" s="6378"/>
      <c r="FB1200" s="6377"/>
      <c r="FC1200" s="6378"/>
      <c r="FD1200" s="6377">
        <v>46275</v>
      </c>
      <c r="FE1200" s="6378">
        <v>4263429</v>
      </c>
      <c r="FF1200" s="6377"/>
      <c r="FG1200" s="6378"/>
      <c r="FH1200" s="6377"/>
      <c r="FI1200" s="6378"/>
      <c r="FJ1200" s="6377">
        <v>46114</v>
      </c>
      <c r="FK1200" s="6378">
        <v>4263208</v>
      </c>
      <c r="FL1200" s="6377"/>
      <c r="FM1200" s="6378"/>
      <c r="FN1200" s="6378"/>
      <c r="FO1200" s="6378"/>
      <c r="FP1200" s="6377"/>
      <c r="FQ1200" s="6378"/>
      <c r="FS1200" s="6377"/>
      <c r="FT1200" s="6378"/>
    </row>
    <row r="1201" spans="1:176" ht="18.600000000000001" customHeight="1">
      <c r="A1201" s="6372"/>
      <c r="B1201" s="165"/>
      <c r="C1201" s="165"/>
      <c r="D1201" s="191"/>
      <c r="E1201" s="6373"/>
      <c r="AT1201" s="653" t="s">
        <v>754</v>
      </c>
      <c r="AU1201" s="6374"/>
      <c r="AV1201" s="6374"/>
      <c r="AW1201" s="6376">
        <v>35</v>
      </c>
      <c r="AX1201" s="6376">
        <f>COUNTIF(AX$11:AX$1147,AX1200)</f>
        <v>1</v>
      </c>
      <c r="AY1201" s="6376">
        <v>35</v>
      </c>
      <c r="AZ1201" s="6376">
        <f>COUNTIF(AZ$11:AZ$1147,AZ1200)</f>
        <v>28</v>
      </c>
      <c r="BA1201" s="6376">
        <v>35</v>
      </c>
      <c r="BB1201" s="6376">
        <f>COUNTIF(BB$11:BB$1147,BB1200)</f>
        <v>30</v>
      </c>
      <c r="BC1201" s="6376">
        <v>35</v>
      </c>
      <c r="BD1201" s="6376">
        <f>COUNTIF(BD$11:BD$1147,BD1200)</f>
        <v>35</v>
      </c>
      <c r="BE1201" s="6376">
        <v>35</v>
      </c>
      <c r="BF1201" s="6376">
        <f>COUNTIF(BF$11:BF$1147,BF1200)</f>
        <v>35</v>
      </c>
      <c r="BG1201" s="6376">
        <v>35</v>
      </c>
      <c r="BH1201" s="6376">
        <f>COUNTIF(BH$11:BH$1147,BH1200)</f>
        <v>30</v>
      </c>
      <c r="BI1201" s="6376">
        <v>35</v>
      </c>
      <c r="BJ1201" s="6376">
        <f>COUNTIF(BJ$11:BJ$1147,BJ1200)</f>
        <v>37</v>
      </c>
      <c r="BK1201" s="653"/>
      <c r="BL1201" s="6387">
        <f>COUNTIF(BL$11:BL$1147,BL1200)</f>
        <v>0</v>
      </c>
      <c r="BM1201" s="653"/>
      <c r="BN1201" s="6387">
        <f>COUNTIF(BN$11:BN$1147,BN1200)</f>
        <v>0</v>
      </c>
      <c r="BO1201" s="653"/>
      <c r="BP1201" s="6387">
        <f>COUNTIF(BP$11:BP$1147,BP1200)</f>
        <v>0</v>
      </c>
      <c r="BQ1201" s="653">
        <v>0</v>
      </c>
      <c r="BR1201" s="6387">
        <f>COUNTIF(BR$11:BR$1147,BR1200)</f>
        <v>0</v>
      </c>
      <c r="BS1201" s="653">
        <v>5</v>
      </c>
      <c r="BT1201" s="6387">
        <f>COUNTIF(BT$11:BT$1147,BT1200)</f>
        <v>4</v>
      </c>
      <c r="BU1201" s="653">
        <v>5</v>
      </c>
      <c r="BV1201" s="6387">
        <f>COUNTIF(BV$11:BV$1147,BV1200)</f>
        <v>0</v>
      </c>
      <c r="BW1201" s="653">
        <v>5</v>
      </c>
      <c r="BX1201" s="6387">
        <f>COUNTIF(BX$11:BX$1147,BX1200)</f>
        <v>0</v>
      </c>
      <c r="BY1201" s="653">
        <v>5</v>
      </c>
      <c r="BZ1201" s="6387">
        <f>COUNTIF(BZ$11:BZ$1147,BZ1200)</f>
        <v>0</v>
      </c>
      <c r="CA1201" s="653">
        <v>3</v>
      </c>
      <c r="CB1201" s="6387">
        <f>COUNTIF(CB$11:CB$1147,CB1200)</f>
        <v>3</v>
      </c>
      <c r="CC1201" s="653">
        <v>5</v>
      </c>
      <c r="CD1201" s="6387">
        <f>COUNTIF(CD$11:CD$1147,CD1200)</f>
        <v>0</v>
      </c>
      <c r="CE1201" s="653"/>
      <c r="CF1201" s="6387">
        <f>COUNTIF(CF$11:CF$1147,CF1200)</f>
        <v>0</v>
      </c>
      <c r="CG1201" s="653"/>
      <c r="CH1201" s="6387">
        <f>COUNTIF(CH$11:CH$1147,CH1200)</f>
        <v>0</v>
      </c>
      <c r="CI1201" s="653"/>
      <c r="CJ1201" s="6387">
        <f>COUNTIF(CJ$11:CJ$1147,CJ1200)</f>
        <v>0</v>
      </c>
      <c r="CK1201" s="653">
        <v>9</v>
      </c>
      <c r="CL1201" s="6387">
        <f>COUNTIFS(CL$11:CL$1147,CL1200)+COUNTIFS(CV$11:CV$1147,CL1200)</f>
        <v>0</v>
      </c>
      <c r="CM1201" s="653"/>
      <c r="CN1201" s="6387">
        <f>COUNTIF(CN$11:CN$1147,CN1200)</f>
        <v>0</v>
      </c>
      <c r="CO1201" s="653"/>
      <c r="CP1201" s="6387">
        <f>COUNTIF(CP$11:CP$1147,CP1200)</f>
        <v>0</v>
      </c>
      <c r="CQ1201" s="653"/>
      <c r="CR1201" s="6387">
        <f>COUNTIF(CR$11:CR$1147,CR1200)</f>
        <v>0</v>
      </c>
      <c r="CS1201" s="653"/>
      <c r="CT1201" s="6387">
        <f>COUNTIF(CT$11:CT$1147,CT1200)</f>
        <v>0</v>
      </c>
      <c r="CU1201" s="8171"/>
      <c r="CV1201" s="8171"/>
      <c r="CW1201" s="653">
        <v>5</v>
      </c>
      <c r="CX1201" s="6387">
        <f>COUNTIF(CX$11:CX$1147,CX1200)</f>
        <v>0</v>
      </c>
      <c r="CY1201" s="653"/>
      <c r="CZ1201" s="6387">
        <f>COUNTIF(CZ$11:CZ$1147,CZ1200)</f>
        <v>0</v>
      </c>
      <c r="DA1201" s="653"/>
      <c r="DB1201" s="6387">
        <f>COUNTIF(DB$11:DB$1147,DB1200)</f>
        <v>0</v>
      </c>
      <c r="DC1201" s="6374"/>
      <c r="DD1201" s="6388">
        <f>COUNTIF(DD$11:DD$1147,DD1200)</f>
        <v>0</v>
      </c>
      <c r="DE1201" s="6418"/>
      <c r="DF1201" s="6418"/>
      <c r="DG1201" s="6418"/>
      <c r="DH1201" s="6418"/>
      <c r="DI1201" s="6374">
        <v>5</v>
      </c>
      <c r="DJ1201" s="6388">
        <f>COUNTIF(DJ$11:DJ$1147,DJ1200)</f>
        <v>0</v>
      </c>
      <c r="DK1201" s="6374">
        <v>10</v>
      </c>
      <c r="DL1201" s="6388">
        <f>COUNTIF(DL$11:DL$1147,DL1200)</f>
        <v>10</v>
      </c>
      <c r="DM1201" s="653"/>
      <c r="DN1201" s="6387">
        <f>COUNTIF(DN$11:DN$1147,DN1200)</f>
        <v>0</v>
      </c>
      <c r="DO1201" s="653"/>
      <c r="DP1201" s="6387">
        <f>COUNTIF(DP$11:DP$1147,DP1200)</f>
        <v>0</v>
      </c>
      <c r="DQ1201" s="653"/>
      <c r="DR1201" s="6387">
        <f>COUNTIF(DR$11:DR$1147,DR1200)</f>
        <v>0</v>
      </c>
      <c r="DS1201" s="653"/>
      <c r="DT1201" s="6387">
        <f>COUNTIF(DT$11:DT$1147,DT1200)</f>
        <v>0</v>
      </c>
      <c r="DU1201" s="653"/>
      <c r="DV1201" s="6387">
        <f>COUNTIF(DV$11:DV$1147,DV1200)</f>
        <v>0</v>
      </c>
      <c r="DW1201" s="6376">
        <v>9</v>
      </c>
      <c r="DX1201" s="6376">
        <f>COUNTIF(DX$11:DX$1147,DX1200)</f>
        <v>46</v>
      </c>
      <c r="DY1201" s="6376">
        <v>8</v>
      </c>
      <c r="DZ1201" s="6376">
        <f>COUNTIF(DZ$11:DZ$1147,DZ1200)</f>
        <v>4</v>
      </c>
      <c r="EA1201" s="6376">
        <v>20</v>
      </c>
      <c r="EB1201" s="6376">
        <f>COUNTIF(EB$11:EB$1147,EB1200)</f>
        <v>20</v>
      </c>
      <c r="EC1201" s="6376">
        <v>20</v>
      </c>
      <c r="ED1201" s="6376">
        <f>COUNTIF(ED$11:ED$1147,ED1200)</f>
        <v>20</v>
      </c>
      <c r="EE1201" s="653">
        <v>35</v>
      </c>
      <c r="EF1201" s="6387">
        <f>COUNTIF(EF$11:EF$1147,EF1200)</f>
        <v>35</v>
      </c>
      <c r="EM1201" s="653"/>
      <c r="EN1201" s="6387">
        <f>COUNTIF(EN$11:EN$1147,EN1200)</f>
        <v>0</v>
      </c>
      <c r="EO1201" s="653"/>
      <c r="EP1201" s="6387">
        <f>COUNTIF(EP$11:EP$1147,EP1200)</f>
        <v>0</v>
      </c>
      <c r="ET1201" s="653">
        <v>15</v>
      </c>
      <c r="EU1201" s="6387">
        <f>COUNTIF(EU$11:EU$1147,EU1200)</f>
        <v>15</v>
      </c>
      <c r="EV1201" s="653"/>
      <c r="EW1201" s="6387">
        <f>COUNTIF(EW$11:EW$1147,EW1200)</f>
        <v>0</v>
      </c>
      <c r="EX1201" s="653"/>
      <c r="EY1201" s="6387">
        <f>COUNTIF(EY$11:EY$1147,EY1200)</f>
        <v>0</v>
      </c>
      <c r="EZ1201" s="653"/>
      <c r="FA1201" s="6387">
        <f>COUNTIF(FA$11:FA$1147,FA1200)</f>
        <v>0</v>
      </c>
      <c r="FB1201" s="653"/>
      <c r="FC1201" s="6387">
        <f>COUNTIF(FC$11:FC$1147,FC1200)</f>
        <v>0</v>
      </c>
      <c r="FD1201" s="653">
        <v>15</v>
      </c>
      <c r="FE1201" s="6387">
        <f>COUNTIF(FE$11:FE$1147,FE1200)</f>
        <v>15</v>
      </c>
      <c r="FF1201" s="653"/>
      <c r="FG1201" s="6387">
        <f>COUNTIF(FG$11:FG$1147,FG1200)</f>
        <v>0</v>
      </c>
      <c r="FH1201" s="653"/>
      <c r="FI1201" s="6387">
        <f>COUNTIF(FI$11:FI$1147,FI1200)</f>
        <v>0</v>
      </c>
      <c r="FJ1201" s="653">
        <v>25</v>
      </c>
      <c r="FK1201" s="6387">
        <f>COUNTIF(FK$11:FK$1147,FK1200)</f>
        <v>25</v>
      </c>
      <c r="FL1201" s="653"/>
      <c r="FM1201" s="6387">
        <f>COUNTIF(FM$11:FM$1147,FM1200)</f>
        <v>0</v>
      </c>
      <c r="FN1201" s="653"/>
      <c r="FO1201" s="6387">
        <f>COUNTIF(FO$11:FO$1147,FO1200)</f>
        <v>0</v>
      </c>
      <c r="FP1201" s="1044"/>
      <c r="FQ1201" s="6387">
        <f>COUNTIF(FQ$11:FQ$1147,FQ1200)</f>
        <v>0</v>
      </c>
      <c r="FS1201" s="1044"/>
      <c r="FT1201" s="6387">
        <f>COUNTIF(FT$11:FT$1147,FT1200)</f>
        <v>0</v>
      </c>
    </row>
    <row r="1202" spans="1:176" ht="18.600000000000001" customHeight="1">
      <c r="A1202" s="6372"/>
      <c r="B1202" s="165"/>
      <c r="C1202" s="165"/>
      <c r="D1202" s="191"/>
      <c r="E1202" s="6373"/>
      <c r="AT1202" s="653" t="s">
        <v>755</v>
      </c>
      <c r="AU1202" s="6374"/>
      <c r="AV1202" s="6374"/>
      <c r="AW1202" s="8054">
        <f>AW1201-AX1201</f>
        <v>34</v>
      </c>
      <c r="AX1202" s="8054"/>
      <c r="AY1202" s="8054">
        <f>AY1201-AZ1201</f>
        <v>7</v>
      </c>
      <c r="AZ1202" s="8054"/>
      <c r="BA1202" s="8054">
        <f>BA1201-BB1201</f>
        <v>5</v>
      </c>
      <c r="BB1202" s="8054"/>
      <c r="BC1202" s="8054">
        <f>BC1201-BD1201</f>
        <v>0</v>
      </c>
      <c r="BD1202" s="8054"/>
      <c r="BE1202" s="8054">
        <f>BE1201-BF1201</f>
        <v>0</v>
      </c>
      <c r="BF1202" s="8054"/>
      <c r="BG1202" s="8054">
        <f>BG1201-BH1201</f>
        <v>5</v>
      </c>
      <c r="BH1202" s="8054"/>
      <c r="BI1202" s="8054">
        <f>BI1201-BJ1201</f>
        <v>-2</v>
      </c>
      <c r="BJ1202" s="8054"/>
      <c r="BK1202" s="8041">
        <f>BK1201-BL1201</f>
        <v>0</v>
      </c>
      <c r="BL1202" s="8041"/>
      <c r="BM1202" s="8041">
        <f>BM1201-BN1201</f>
        <v>0</v>
      </c>
      <c r="BN1202" s="8041"/>
      <c r="BO1202" s="8041">
        <f>BO1201-BP1201</f>
        <v>0</v>
      </c>
      <c r="BP1202" s="8041"/>
      <c r="BQ1202" s="8041">
        <f>BQ1201-BR1201</f>
        <v>0</v>
      </c>
      <c r="BR1202" s="8041"/>
      <c r="BS1202" s="8041">
        <f>BS1201-BT1201</f>
        <v>1</v>
      </c>
      <c r="BT1202" s="8041"/>
      <c r="BU1202" s="8041">
        <f>BU1201-BV1201</f>
        <v>5</v>
      </c>
      <c r="BV1202" s="8041"/>
      <c r="BW1202" s="8041">
        <f>BW1201-BX1201</f>
        <v>5</v>
      </c>
      <c r="BX1202" s="8041"/>
      <c r="BY1202" s="8041">
        <f>BY1201-BZ1201</f>
        <v>5</v>
      </c>
      <c r="BZ1202" s="8041"/>
      <c r="CA1202" s="8041">
        <f>CA1201-CB1201</f>
        <v>0</v>
      </c>
      <c r="CB1202" s="8041"/>
      <c r="CC1202" s="8041">
        <f>CC1201-CD1201</f>
        <v>5</v>
      </c>
      <c r="CD1202" s="8041"/>
      <c r="CE1202" s="8041">
        <f>CE1201-CF1201</f>
        <v>0</v>
      </c>
      <c r="CF1202" s="8041"/>
      <c r="CG1202" s="8041">
        <f>CG1201-CH1201</f>
        <v>0</v>
      </c>
      <c r="CH1202" s="8041"/>
      <c r="CI1202" s="8041">
        <f>CI1201-CJ1201</f>
        <v>0</v>
      </c>
      <c r="CJ1202" s="8041"/>
      <c r="CK1202" s="8041">
        <f>CK1201-CL1201</f>
        <v>9</v>
      </c>
      <c r="CL1202" s="8041"/>
      <c r="CM1202" s="8041">
        <f>CM1201-CN1201</f>
        <v>0</v>
      </c>
      <c r="CN1202" s="8041"/>
      <c r="CO1202" s="8041">
        <f>CO1201-CP1201</f>
        <v>0</v>
      </c>
      <c r="CP1202" s="8041"/>
      <c r="CQ1202" s="8041">
        <f>CQ1201-CR1201</f>
        <v>0</v>
      </c>
      <c r="CR1202" s="8041"/>
      <c r="CS1202" s="8041">
        <f>CS1201-CT1201</f>
        <v>0</v>
      </c>
      <c r="CT1202" s="8041"/>
      <c r="CU1202" s="8172"/>
      <c r="CV1202" s="8172"/>
      <c r="CW1202" s="8041">
        <f>CW1201-CX1201</f>
        <v>5</v>
      </c>
      <c r="CX1202" s="8041"/>
      <c r="CY1202" s="8041">
        <f>CY1201-CZ1201</f>
        <v>0</v>
      </c>
      <c r="CZ1202" s="8041"/>
      <c r="DA1202" s="8041">
        <f>DA1201-DB1201</f>
        <v>0</v>
      </c>
      <c r="DB1202" s="8041"/>
      <c r="DC1202" s="8052">
        <f>DC1201-DD1201</f>
        <v>0</v>
      </c>
      <c r="DD1202" s="8052"/>
      <c r="DE1202" s="6418"/>
      <c r="DF1202" s="6418"/>
      <c r="DG1202" s="6418"/>
      <c r="DH1202" s="6418"/>
      <c r="DI1202" s="8052">
        <f>DI1201-DJ1201</f>
        <v>5</v>
      </c>
      <c r="DJ1202" s="8052"/>
      <c r="DK1202" s="8052">
        <f>DK1201-DL1201</f>
        <v>0</v>
      </c>
      <c r="DL1202" s="8052"/>
      <c r="DM1202" s="8041">
        <f>DM1201-DN1201</f>
        <v>0</v>
      </c>
      <c r="DN1202" s="8041"/>
      <c r="DO1202" s="8041">
        <f>DO1201-DP1201</f>
        <v>0</v>
      </c>
      <c r="DP1202" s="8041"/>
      <c r="DQ1202" s="8041">
        <f>DQ1201-DR1201</f>
        <v>0</v>
      </c>
      <c r="DR1202" s="8041"/>
      <c r="DS1202" s="8041">
        <f>DS1201-DT1201</f>
        <v>0</v>
      </c>
      <c r="DT1202" s="8041"/>
      <c r="DU1202" s="8041">
        <f>DU1201-DV1201</f>
        <v>0</v>
      </c>
      <c r="DV1202" s="8041"/>
      <c r="DW1202" s="8054">
        <f>DW1201-DX1201</f>
        <v>-37</v>
      </c>
      <c r="DX1202" s="8054"/>
      <c r="DY1202" s="8054">
        <f>DY1201-DZ1201</f>
        <v>4</v>
      </c>
      <c r="DZ1202" s="8054"/>
      <c r="EA1202" s="8054">
        <f>EA1201-EB1201</f>
        <v>0</v>
      </c>
      <c r="EB1202" s="8054"/>
      <c r="EC1202" s="8054">
        <f>EC1201-ED1201</f>
        <v>0</v>
      </c>
      <c r="ED1202" s="8054"/>
      <c r="EE1202" s="8041">
        <f>EE1201-EF1201</f>
        <v>0</v>
      </c>
      <c r="EF1202" s="8041"/>
      <c r="EM1202" s="8041">
        <f>EM1201-EN1201</f>
        <v>0</v>
      </c>
      <c r="EN1202" s="8041"/>
      <c r="EO1202" s="8041">
        <f>EO1201-EP1201</f>
        <v>0</v>
      </c>
      <c r="EP1202" s="8041"/>
      <c r="ET1202" s="8041">
        <f>ET1201-EU1201</f>
        <v>0</v>
      </c>
      <c r="EU1202" s="8041"/>
      <c r="EV1202" s="8041">
        <f>EV1201-EW1201</f>
        <v>0</v>
      </c>
      <c r="EW1202" s="8041"/>
      <c r="EX1202" s="8041">
        <f>EX1201-EY1201</f>
        <v>0</v>
      </c>
      <c r="EY1202" s="8041"/>
      <c r="EZ1202" s="8041">
        <f>EZ1201-FA1201</f>
        <v>0</v>
      </c>
      <c r="FA1202" s="8041"/>
      <c r="FB1202" s="8041">
        <f>FB1201-FC1201</f>
        <v>0</v>
      </c>
      <c r="FC1202" s="8041"/>
      <c r="FD1202" s="8041">
        <f>FD1201-FE1201</f>
        <v>0</v>
      </c>
      <c r="FE1202" s="8041"/>
      <c r="FF1202" s="8041">
        <f>FF1201-FG1201</f>
        <v>0</v>
      </c>
      <c r="FG1202" s="8041"/>
      <c r="FH1202" s="8041">
        <f>FH1201-FI1201</f>
        <v>0</v>
      </c>
      <c r="FI1202" s="8041"/>
      <c r="FJ1202" s="8041">
        <f>FJ1201-FK1201</f>
        <v>0</v>
      </c>
      <c r="FK1202" s="8041"/>
      <c r="FL1202" s="8041">
        <f>FL1201-FM1201</f>
        <v>0</v>
      </c>
      <c r="FM1202" s="8041"/>
      <c r="FN1202" s="8041">
        <f>FN1201-FO1201</f>
        <v>0</v>
      </c>
      <c r="FO1202" s="8041"/>
      <c r="FP1202" s="8041">
        <f>FP1201-FQ1201</f>
        <v>0</v>
      </c>
      <c r="FQ1202" s="8041"/>
      <c r="FS1202" s="8041">
        <f>FS1201-FT1201</f>
        <v>0</v>
      </c>
      <c r="FT1202" s="8041"/>
    </row>
    <row r="1203" spans="1:176" ht="18.600000000000001" customHeight="1">
      <c r="A1203" s="6372"/>
      <c r="B1203" s="165"/>
      <c r="C1203" s="165"/>
      <c r="D1203" s="191"/>
      <c r="E1203" s="6373"/>
      <c r="AU1203"/>
      <c r="AV1203"/>
      <c r="AW1203" s="6393"/>
      <c r="AX1203" s="6393"/>
      <c r="AY1203" s="6393"/>
      <c r="AZ1203" s="6393"/>
      <c r="BA1203" s="6393"/>
      <c r="BB1203" s="6393"/>
      <c r="BC1203" s="6393"/>
      <c r="BD1203" s="6393"/>
      <c r="BE1203" s="6393"/>
      <c r="BF1203" s="6393"/>
      <c r="BG1203" s="6393"/>
      <c r="BH1203" s="6393"/>
      <c r="BI1203" s="6393"/>
      <c r="BJ1203" s="6393"/>
      <c r="FN1203" s="99"/>
    </row>
    <row r="1204" spans="1:176" ht="18.600000000000001" customHeight="1">
      <c r="A1204" s="6372"/>
      <c r="B1204" s="165"/>
      <c r="C1204" s="165"/>
      <c r="D1204" s="191"/>
      <c r="E1204" s="6373"/>
      <c r="AT1204" s="653" t="s">
        <v>752</v>
      </c>
      <c r="AU1204" s="6374"/>
      <c r="AV1204" s="6374"/>
      <c r="AW1204" s="6375">
        <v>45581</v>
      </c>
      <c r="AX1204" s="6376">
        <v>4063441</v>
      </c>
      <c r="AY1204" s="6375">
        <v>45623</v>
      </c>
      <c r="AZ1204" s="6376">
        <v>4163028</v>
      </c>
      <c r="BA1204" s="6375">
        <v>45623</v>
      </c>
      <c r="BB1204" s="6376">
        <v>4163029</v>
      </c>
      <c r="BC1204" s="6375">
        <v>45623</v>
      </c>
      <c r="BD1204" s="6376">
        <v>4163030</v>
      </c>
      <c r="BE1204" s="6375">
        <v>45623</v>
      </c>
      <c r="BF1204" s="6376">
        <v>4163031</v>
      </c>
      <c r="BG1204" s="6375">
        <v>45623</v>
      </c>
      <c r="BH1204" s="6376">
        <v>4163032</v>
      </c>
      <c r="BI1204" s="6375">
        <v>45623</v>
      </c>
      <c r="BJ1204" s="6376">
        <v>4163033</v>
      </c>
      <c r="BK1204" s="6377"/>
      <c r="BL1204" s="6378"/>
      <c r="BM1204" s="6377"/>
      <c r="BN1204" s="6378"/>
      <c r="BO1204" s="6377"/>
      <c r="BP1204" s="6378"/>
      <c r="BQ1204" s="6377">
        <v>45644</v>
      </c>
      <c r="BR1204" s="6378">
        <v>4163052</v>
      </c>
      <c r="BS1204" s="6377"/>
      <c r="BT1204" s="6378"/>
      <c r="BU1204" s="6377"/>
      <c r="BV1204" s="6378"/>
      <c r="BW1204" s="6377"/>
      <c r="BX1204" s="6378"/>
      <c r="BY1204" s="6377"/>
      <c r="BZ1204" s="6378"/>
      <c r="CA1204" s="6377">
        <v>46178</v>
      </c>
      <c r="CB1204" s="6378">
        <v>4263301</v>
      </c>
      <c r="CC1204" s="6377">
        <v>46324</v>
      </c>
      <c r="CD1204" s="6378">
        <v>4363017</v>
      </c>
      <c r="CE1204" s="6377"/>
      <c r="CF1204" s="6378"/>
      <c r="CG1204" s="6377"/>
      <c r="CH1204" s="6378"/>
      <c r="CI1204" s="6377"/>
      <c r="CJ1204" s="6378"/>
      <c r="CK1204" s="6377">
        <v>45581</v>
      </c>
      <c r="CL1204" s="6378">
        <v>4063452</v>
      </c>
      <c r="CM1204" s="6377"/>
      <c r="CN1204" s="6378"/>
      <c r="CO1204" s="6377"/>
      <c r="CP1204" s="6378"/>
      <c r="CQ1204" s="6377"/>
      <c r="CR1204" s="6378"/>
      <c r="CS1204" s="6377"/>
      <c r="CT1204" s="6378"/>
      <c r="CW1204" s="6377">
        <v>45944</v>
      </c>
      <c r="CX1204" s="6378"/>
      <c r="CY1204" s="6377"/>
      <c r="CZ1204" s="6378"/>
      <c r="DA1204" s="6377"/>
      <c r="DB1204" s="6378"/>
      <c r="DC1204" s="6379"/>
      <c r="DD1204" s="6380"/>
      <c r="DE1204" s="6418"/>
      <c r="DF1204" s="6418"/>
      <c r="DG1204" s="6418"/>
      <c r="DH1204" s="6418"/>
      <c r="DI1204" s="6379">
        <v>46296</v>
      </c>
      <c r="DJ1204" s="6380">
        <v>4263498</v>
      </c>
      <c r="DK1204" s="6379">
        <v>46069</v>
      </c>
      <c r="DL1204" s="6380">
        <v>4263136</v>
      </c>
      <c r="DM1204" s="6377"/>
      <c r="DN1204" s="6378"/>
      <c r="DO1204" s="6377"/>
      <c r="DP1204" s="6378"/>
      <c r="DQ1204" s="6377"/>
      <c r="DR1204" s="6378"/>
      <c r="DS1204" s="6377"/>
      <c r="DT1204" s="6378"/>
      <c r="DU1204" s="6377"/>
      <c r="DV1204" s="6378"/>
      <c r="DW1204" s="6375">
        <v>45847</v>
      </c>
      <c r="DX1204" s="6376">
        <v>4163257</v>
      </c>
      <c r="DY1204" s="6377">
        <v>46120</v>
      </c>
      <c r="DZ1204" s="6378">
        <v>4263202</v>
      </c>
      <c r="EA1204" s="6375">
        <v>45770</v>
      </c>
      <c r="EB1204" s="6376">
        <v>4163160</v>
      </c>
      <c r="EC1204" s="6375">
        <v>45770</v>
      </c>
      <c r="ED1204" s="6376">
        <v>4163161</v>
      </c>
      <c r="EE1204" s="6377">
        <v>46120</v>
      </c>
      <c r="EF1204" s="6378">
        <v>4263205</v>
      </c>
      <c r="EM1204" s="6377"/>
      <c r="EN1204" s="6378"/>
      <c r="EO1204" s="6377"/>
      <c r="EP1204" s="6378"/>
      <c r="ET1204" s="6377">
        <v>46150</v>
      </c>
      <c r="EU1204" s="6378">
        <v>4263261</v>
      </c>
      <c r="EV1204" s="6377"/>
      <c r="EW1204" s="6378"/>
      <c r="EX1204" s="6377"/>
      <c r="EY1204" s="6378"/>
      <c r="EZ1204" s="6377"/>
      <c r="FA1204" s="6378"/>
      <c r="FB1204" s="6377"/>
      <c r="FC1204" s="6378"/>
      <c r="FD1204" s="6377">
        <v>46302</v>
      </c>
      <c r="FE1204" s="6378">
        <v>4263483</v>
      </c>
      <c r="FF1204" s="6377"/>
      <c r="FG1204" s="6378"/>
      <c r="FH1204" s="6377"/>
      <c r="FI1204" s="6378"/>
      <c r="FJ1204" s="6377">
        <v>46150</v>
      </c>
      <c r="FK1204" s="6378">
        <v>4263264</v>
      </c>
      <c r="FL1204" s="6377"/>
      <c r="FM1204" s="6378"/>
      <c r="FN1204" s="6378"/>
      <c r="FO1204" s="6378"/>
      <c r="FP1204" s="6377"/>
      <c r="FQ1204" s="6378"/>
      <c r="FS1204" s="6377"/>
      <c r="FT1204" s="6378"/>
    </row>
    <row r="1205" spans="1:176" ht="18.600000000000001" customHeight="1">
      <c r="A1205" s="6372"/>
      <c r="B1205" s="165"/>
      <c r="C1205" s="165"/>
      <c r="D1205" s="191"/>
      <c r="E1205" s="6373"/>
      <c r="AT1205" s="653" t="s">
        <v>754</v>
      </c>
      <c r="AU1205" s="6374"/>
      <c r="AV1205" s="6374"/>
      <c r="AW1205" s="6376">
        <v>35</v>
      </c>
      <c r="AX1205" s="6376">
        <f>COUNTIF(AX$11:AX$1147,AX1204)</f>
        <v>30</v>
      </c>
      <c r="AY1205" s="6376">
        <v>10</v>
      </c>
      <c r="AZ1205" s="6376">
        <f>COUNTIF(AZ$11:AZ$1147,AZ1204)</f>
        <v>10</v>
      </c>
      <c r="BA1205" s="6376">
        <v>10</v>
      </c>
      <c r="BB1205" s="6376">
        <f>COUNTIF(BB$11:BB$1147,BB1204)</f>
        <v>10</v>
      </c>
      <c r="BC1205" s="6376">
        <v>10</v>
      </c>
      <c r="BD1205" s="6376">
        <f>COUNTIF(BD$11:BD$1147,BD1204)</f>
        <v>10</v>
      </c>
      <c r="BE1205" s="6376">
        <v>10</v>
      </c>
      <c r="BF1205" s="6376">
        <f>COUNTIF(BF$11:BF$1147,BF1204)</f>
        <v>10</v>
      </c>
      <c r="BG1205" s="6376">
        <v>10</v>
      </c>
      <c r="BH1205" s="6376">
        <f>COUNTIF(BH$11:BH$1147,BH1204)</f>
        <v>10</v>
      </c>
      <c r="BI1205" s="6376">
        <v>10</v>
      </c>
      <c r="BJ1205" s="6376">
        <f>COUNTIF(BJ$11:BJ$1147,BJ1204)</f>
        <v>10</v>
      </c>
      <c r="BK1205" s="653"/>
      <c r="BL1205" s="6387">
        <f>COUNTIF(BL$11:BL$1147,BL1204)</f>
        <v>0</v>
      </c>
      <c r="BM1205" s="653"/>
      <c r="BN1205" s="6387">
        <f>COUNTIF(BN$11:BN$1147,BN1204)</f>
        <v>0</v>
      </c>
      <c r="BO1205" s="653"/>
      <c r="BP1205" s="6387">
        <f>COUNTIF(BP$11:BP$1147,BP1204)</f>
        <v>0</v>
      </c>
      <c r="BQ1205" s="653">
        <v>0</v>
      </c>
      <c r="BR1205" s="6387">
        <f>COUNTIF(BR$11:BR$1147,BR1204)</f>
        <v>0</v>
      </c>
      <c r="BS1205" s="653"/>
      <c r="BT1205" s="6387">
        <f>COUNTIF(BT$11:BT$1147,BT1204)</f>
        <v>0</v>
      </c>
      <c r="BU1205" s="653"/>
      <c r="BV1205" s="6387">
        <f>COUNTIF(BV$11:BV$1147,BV1204)</f>
        <v>0</v>
      </c>
      <c r="BW1205" s="653"/>
      <c r="BX1205" s="6387">
        <f>COUNTIF(BX$11:BX$1147,BX1204)</f>
        <v>0</v>
      </c>
      <c r="BY1205" s="653"/>
      <c r="BZ1205" s="6387">
        <f>COUNTIF(BZ$11:BZ$1147,BZ1204)</f>
        <v>0</v>
      </c>
      <c r="CA1205" s="653">
        <v>3</v>
      </c>
      <c r="CB1205" s="6387">
        <f>COUNTIF(CB$11:CB$1147,CB1204)</f>
        <v>3</v>
      </c>
      <c r="CC1205" s="653">
        <v>5</v>
      </c>
      <c r="CD1205" s="6387">
        <f>COUNTIF(CD$11:CD$1147,CD1204)</f>
        <v>0</v>
      </c>
      <c r="CE1205" s="653"/>
      <c r="CF1205" s="6387">
        <f>COUNTIF(CF$11:CF$1147,CF1204)</f>
        <v>0</v>
      </c>
      <c r="CG1205" s="653"/>
      <c r="CH1205" s="6387">
        <f>COUNTIF(CH$11:CH$1147,CH1204)</f>
        <v>0</v>
      </c>
      <c r="CI1205" s="653"/>
      <c r="CJ1205" s="6387">
        <f>COUNTIF(CJ$11:CJ$1147,CJ1204)</f>
        <v>0</v>
      </c>
      <c r="CK1205" s="653">
        <v>9</v>
      </c>
      <c r="CL1205" s="6387">
        <f>COUNTIFS(CL$11:CL$1147,CL1204)+COUNTIFS(CV$11:CV$1147,CL1204)</f>
        <v>0</v>
      </c>
      <c r="CM1205" s="653"/>
      <c r="CN1205" s="6387">
        <f>COUNTIF(CN$11:CN$1147,CN1204)</f>
        <v>0</v>
      </c>
      <c r="CO1205" s="653"/>
      <c r="CP1205" s="6387">
        <f>COUNTIF(CP$11:CP$1147,CP1204)</f>
        <v>0</v>
      </c>
      <c r="CQ1205" s="653"/>
      <c r="CR1205" s="6387">
        <f>COUNTIF(CR$11:CR$1147,CR1204)</f>
        <v>0</v>
      </c>
      <c r="CS1205" s="653"/>
      <c r="CT1205" s="6387">
        <f>COUNTIF(CT$11:CT$1147,CT1204)</f>
        <v>0</v>
      </c>
      <c r="CW1205" s="653">
        <v>1</v>
      </c>
      <c r="CX1205" s="6387">
        <f>COUNTIF(CX$11:CX$1147,CX1204)</f>
        <v>0</v>
      </c>
      <c r="CY1205" s="653"/>
      <c r="CZ1205" s="6387">
        <f>COUNTIF(CZ$11:CZ$1147,CZ1204)</f>
        <v>0</v>
      </c>
      <c r="DA1205" s="653"/>
      <c r="DB1205" s="6387">
        <f>COUNTIF(DB$11:DB$1147,DB1204)</f>
        <v>0</v>
      </c>
      <c r="DC1205" s="6374"/>
      <c r="DD1205" s="6388">
        <f>COUNTIF(DD$11:DD$1147,DD1204)</f>
        <v>0</v>
      </c>
      <c r="DE1205" s="6418"/>
      <c r="DF1205" s="6418"/>
      <c r="DG1205" s="6418"/>
      <c r="DH1205" s="6418"/>
      <c r="DI1205" s="6374">
        <v>20</v>
      </c>
      <c r="DJ1205" s="6388">
        <f>COUNTIF(DJ$11:DJ$1147,DJ1204)</f>
        <v>0</v>
      </c>
      <c r="DK1205" s="6374">
        <v>10</v>
      </c>
      <c r="DL1205" s="6388">
        <f>COUNTIF(DL$11:DL$1147,DL1204)</f>
        <v>10</v>
      </c>
      <c r="DM1205" s="653"/>
      <c r="DN1205" s="6387">
        <f>COUNTIF(DN$11:DN$1147,DN1204)</f>
        <v>0</v>
      </c>
      <c r="DO1205" s="653"/>
      <c r="DP1205" s="6387">
        <f>COUNTIF(DP$11:DP$1147,DP1204)</f>
        <v>0</v>
      </c>
      <c r="DQ1205" s="653"/>
      <c r="DR1205" s="6387">
        <f>COUNTIF(DR$11:DR$1147,DR1204)</f>
        <v>0</v>
      </c>
      <c r="DS1205" s="653"/>
      <c r="DT1205" s="6387">
        <f>COUNTIF(DT$11:DT$1147,DT1204)</f>
        <v>0</v>
      </c>
      <c r="DU1205" s="653"/>
      <c r="DV1205" s="6387">
        <f>COUNTIF(DV$11:DV$1147,DV1204)</f>
        <v>0</v>
      </c>
      <c r="DW1205" s="6376">
        <v>20</v>
      </c>
      <c r="DX1205" s="6376">
        <f>COUNTIF(DX$11:DX$1147,DX1204)</f>
        <v>16</v>
      </c>
      <c r="DY1205" s="653">
        <v>10</v>
      </c>
      <c r="DZ1205" s="6387">
        <f>COUNTIF(DZ$11:DZ$1147,DZ1204)</f>
        <v>10</v>
      </c>
      <c r="EA1205" s="6376">
        <v>20</v>
      </c>
      <c r="EB1205" s="6376">
        <f>COUNTIF(EB$11:EB$1147,EB1204)</f>
        <v>20</v>
      </c>
      <c r="EC1205" s="6376">
        <v>20</v>
      </c>
      <c r="ED1205" s="6376">
        <f>COUNTIF(ED$11:ED$1147,ED1204)</f>
        <v>20</v>
      </c>
      <c r="EE1205" s="653">
        <v>35</v>
      </c>
      <c r="EF1205" s="6387">
        <f>COUNTIF(EF$11:EF$1147,EF1204)</f>
        <v>35</v>
      </c>
      <c r="EM1205" s="653"/>
      <c r="EN1205" s="6387">
        <f>COUNTIF(EN$11:EN$1147,EN1204)</f>
        <v>0</v>
      </c>
      <c r="EO1205" s="653"/>
      <c r="EP1205" s="6387">
        <f>COUNTIF(EP$11:EP$1147,EP1204)</f>
        <v>0</v>
      </c>
      <c r="ET1205" s="653">
        <v>15</v>
      </c>
      <c r="EU1205" s="6387">
        <f>COUNTIF(EU$11:EU$1147,EU1204)</f>
        <v>15</v>
      </c>
      <c r="EV1205" s="653"/>
      <c r="EW1205" s="6387">
        <f>COUNTIF(EW$11:EW$1147,EW1204)</f>
        <v>0</v>
      </c>
      <c r="EX1205" s="653"/>
      <c r="EY1205" s="6387">
        <f>COUNTIF(EY$11:EY$1147,EY1204)</f>
        <v>0</v>
      </c>
      <c r="EZ1205" s="653"/>
      <c r="FA1205" s="6387">
        <f>COUNTIF(FA$11:FA$1147,FA1204)</f>
        <v>0</v>
      </c>
      <c r="FB1205" s="653"/>
      <c r="FC1205" s="6387">
        <f>COUNTIF(FC$11:FC$1147,FC1204)</f>
        <v>0</v>
      </c>
      <c r="FD1205" s="653">
        <v>10</v>
      </c>
      <c r="FE1205" s="6387">
        <f>COUNTIF(FE$11:FE$1147,FE1204)</f>
        <v>10</v>
      </c>
      <c r="FF1205" s="653"/>
      <c r="FG1205" s="6387">
        <f>COUNTIF(FG$11:FG$1147,FG1204)</f>
        <v>0</v>
      </c>
      <c r="FH1205" s="653"/>
      <c r="FI1205" s="6387">
        <f>COUNTIF(FI$11:FI$1147,FI1204)</f>
        <v>0</v>
      </c>
      <c r="FJ1205" s="653">
        <v>15</v>
      </c>
      <c r="FK1205" s="6387">
        <f>COUNTIF(FK$11:FK$1147,FK1204)</f>
        <v>15</v>
      </c>
      <c r="FL1205" s="653"/>
      <c r="FM1205" s="6387">
        <f>COUNTIF(FM$11:FM$1147,FM1204)</f>
        <v>0</v>
      </c>
      <c r="FN1205" s="653"/>
      <c r="FO1205" s="6387">
        <f>COUNTIF(FO$11:FO$1147,FO1204)</f>
        <v>0</v>
      </c>
      <c r="FP1205" s="1044"/>
      <c r="FQ1205" s="6387">
        <f>COUNTIF(FQ$11:FQ$1147,FQ1204)</f>
        <v>0</v>
      </c>
      <c r="FS1205" s="1044"/>
      <c r="FT1205" s="6387">
        <f>COUNTIF(FT$11:FT$1147,FT1204)</f>
        <v>0</v>
      </c>
    </row>
    <row r="1206" spans="1:176" ht="18.600000000000001" customHeight="1">
      <c r="A1206" s="6372"/>
      <c r="B1206" s="165"/>
      <c r="C1206" s="165"/>
      <c r="D1206" s="191"/>
      <c r="E1206" s="6373"/>
      <c r="AT1206" s="653" t="s">
        <v>755</v>
      </c>
      <c r="AU1206" s="6374"/>
      <c r="AV1206" s="6374"/>
      <c r="AW1206" s="8054">
        <f>AW1205-AX1205</f>
        <v>5</v>
      </c>
      <c r="AX1206" s="8054"/>
      <c r="AY1206" s="8054">
        <f>AY1205-AZ1205</f>
        <v>0</v>
      </c>
      <c r="AZ1206" s="8054"/>
      <c r="BA1206" s="8054">
        <f>BA1205-BB1205</f>
        <v>0</v>
      </c>
      <c r="BB1206" s="8054"/>
      <c r="BC1206" s="8054">
        <f>BC1205-BD1205</f>
        <v>0</v>
      </c>
      <c r="BD1206" s="8054"/>
      <c r="BE1206" s="8054">
        <f>BE1205-BF1205</f>
        <v>0</v>
      </c>
      <c r="BF1206" s="8054"/>
      <c r="BG1206" s="8054">
        <f>BG1205-BH1205</f>
        <v>0</v>
      </c>
      <c r="BH1206" s="8054"/>
      <c r="BI1206" s="8054">
        <f>BI1205-BJ1205</f>
        <v>0</v>
      </c>
      <c r="BJ1206" s="8054"/>
      <c r="BK1206" s="8041">
        <f>BK1205-BL1205</f>
        <v>0</v>
      </c>
      <c r="BL1206" s="8041"/>
      <c r="BM1206" s="8041">
        <f>BM1205-BN1205</f>
        <v>0</v>
      </c>
      <c r="BN1206" s="8041"/>
      <c r="BO1206" s="8041">
        <f>BO1205-BP1205</f>
        <v>0</v>
      </c>
      <c r="BP1206" s="8041"/>
      <c r="BQ1206" s="8041">
        <f>BQ1205-BR1205</f>
        <v>0</v>
      </c>
      <c r="BR1206" s="8041"/>
      <c r="BS1206" s="8041">
        <f>BS1205-BT1205</f>
        <v>0</v>
      </c>
      <c r="BT1206" s="8041"/>
      <c r="BU1206" s="8041">
        <f>BU1205-BV1205</f>
        <v>0</v>
      </c>
      <c r="BV1206" s="8041"/>
      <c r="BW1206" s="8041">
        <f>BW1205-BX1205</f>
        <v>0</v>
      </c>
      <c r="BX1206" s="8041"/>
      <c r="BY1206" s="8041">
        <f>BY1205-BZ1205</f>
        <v>0</v>
      </c>
      <c r="BZ1206" s="8041"/>
      <c r="CA1206" s="8041">
        <f>CA1205-CB1205</f>
        <v>0</v>
      </c>
      <c r="CB1206" s="8041"/>
      <c r="CC1206" s="8041">
        <f>CC1205-CD1205</f>
        <v>5</v>
      </c>
      <c r="CD1206" s="8041"/>
      <c r="CE1206" s="8041">
        <f>CE1205-CF1205</f>
        <v>0</v>
      </c>
      <c r="CF1206" s="8041"/>
      <c r="CG1206" s="8041">
        <f>CG1205-CH1205</f>
        <v>0</v>
      </c>
      <c r="CH1206" s="8041"/>
      <c r="CI1206" s="8041">
        <f>CI1205-CJ1205</f>
        <v>0</v>
      </c>
      <c r="CJ1206" s="8041"/>
      <c r="CK1206" s="8041">
        <f>CK1205-CL1205</f>
        <v>9</v>
      </c>
      <c r="CL1206" s="8041"/>
      <c r="CM1206" s="8041">
        <f>CM1205-CN1205</f>
        <v>0</v>
      </c>
      <c r="CN1206" s="8041"/>
      <c r="CO1206" s="8041">
        <f>CO1205-CP1205</f>
        <v>0</v>
      </c>
      <c r="CP1206" s="8041"/>
      <c r="CQ1206" s="8041">
        <f>CQ1205-CR1205</f>
        <v>0</v>
      </c>
      <c r="CR1206" s="8041"/>
      <c r="CS1206" s="8041">
        <f>CS1205-CT1205</f>
        <v>0</v>
      </c>
      <c r="CT1206" s="8041"/>
      <c r="CW1206" s="8041">
        <f>CW1205-CX1205</f>
        <v>1</v>
      </c>
      <c r="CX1206" s="8041"/>
      <c r="CY1206" s="8041">
        <f>CY1205-CZ1205</f>
        <v>0</v>
      </c>
      <c r="CZ1206" s="8041"/>
      <c r="DA1206" s="8041">
        <f>DA1205-DB1205</f>
        <v>0</v>
      </c>
      <c r="DB1206" s="8041"/>
      <c r="DC1206" s="8052">
        <f>DC1205-DD1205</f>
        <v>0</v>
      </c>
      <c r="DD1206" s="8052"/>
      <c r="DE1206" s="6418"/>
      <c r="DF1206" s="6418"/>
      <c r="DG1206" s="6418"/>
      <c r="DH1206" s="6418"/>
      <c r="DI1206" s="8052">
        <f>DI1205-DJ1205</f>
        <v>20</v>
      </c>
      <c r="DJ1206" s="8052"/>
      <c r="DK1206" s="8052">
        <f>DK1205-DL1205</f>
        <v>0</v>
      </c>
      <c r="DL1206" s="8052"/>
      <c r="DM1206" s="8041">
        <f>DM1205-DN1205</f>
        <v>0</v>
      </c>
      <c r="DN1206" s="8041"/>
      <c r="DO1206" s="8041">
        <f>DO1205-DP1205</f>
        <v>0</v>
      </c>
      <c r="DP1206" s="8041"/>
      <c r="DQ1206" s="8041">
        <f>DQ1205-DR1205</f>
        <v>0</v>
      </c>
      <c r="DR1206" s="8041"/>
      <c r="DS1206" s="8041">
        <f>DS1205-DT1205</f>
        <v>0</v>
      </c>
      <c r="DT1206" s="8041"/>
      <c r="DU1206" s="8041">
        <f>DU1205-DV1205</f>
        <v>0</v>
      </c>
      <c r="DV1206" s="8041"/>
      <c r="DW1206" s="8054">
        <f>DW1205-DX1205</f>
        <v>4</v>
      </c>
      <c r="DX1206" s="8054"/>
      <c r="DY1206" s="8041">
        <f>DY1205-DZ1205</f>
        <v>0</v>
      </c>
      <c r="DZ1206" s="8041"/>
      <c r="EA1206" s="8054">
        <f>EA1205-EB1205</f>
        <v>0</v>
      </c>
      <c r="EB1206" s="8054"/>
      <c r="EC1206" s="8054">
        <f>EC1205-ED1205</f>
        <v>0</v>
      </c>
      <c r="ED1206" s="8054"/>
      <c r="EE1206" s="8041">
        <f>EE1205-EF1205</f>
        <v>0</v>
      </c>
      <c r="EF1206" s="8041"/>
      <c r="EM1206" s="8041">
        <f>EM1205-EN1205</f>
        <v>0</v>
      </c>
      <c r="EN1206" s="8041"/>
      <c r="EO1206" s="8041">
        <f>EO1205-EP1205</f>
        <v>0</v>
      </c>
      <c r="EP1206" s="8041"/>
      <c r="ET1206" s="8041">
        <f>ET1205-EU1205</f>
        <v>0</v>
      </c>
      <c r="EU1206" s="8041"/>
      <c r="EV1206" s="8041">
        <f>EV1205-EW1205</f>
        <v>0</v>
      </c>
      <c r="EW1206" s="8041"/>
      <c r="EX1206" s="8041">
        <f>EX1205-EY1205</f>
        <v>0</v>
      </c>
      <c r="EY1206" s="8041"/>
      <c r="EZ1206" s="8041">
        <f>EZ1205-FA1205</f>
        <v>0</v>
      </c>
      <c r="FA1206" s="8041"/>
      <c r="FB1206" s="8041">
        <f>FB1205-FC1205</f>
        <v>0</v>
      </c>
      <c r="FC1206" s="8041"/>
      <c r="FD1206" s="8041">
        <f>FD1205-FE1205</f>
        <v>0</v>
      </c>
      <c r="FE1206" s="8041"/>
      <c r="FF1206" s="8041">
        <f>FF1205-FG1205</f>
        <v>0</v>
      </c>
      <c r="FG1206" s="8041"/>
      <c r="FH1206" s="8041">
        <f>FH1205-FI1205</f>
        <v>0</v>
      </c>
      <c r="FI1206" s="8041"/>
      <c r="FJ1206" s="8041">
        <f>FJ1205-FK1205</f>
        <v>0</v>
      </c>
      <c r="FK1206" s="8041"/>
      <c r="FL1206" s="8041">
        <f>FL1205-FM1205</f>
        <v>0</v>
      </c>
      <c r="FM1206" s="8041"/>
      <c r="FN1206" s="8041">
        <f>FN1205-FO1205</f>
        <v>0</v>
      </c>
      <c r="FO1206" s="8041"/>
      <c r="FP1206" s="8041">
        <f>FP1205-FQ1205</f>
        <v>0</v>
      </c>
      <c r="FQ1206" s="8041"/>
      <c r="FS1206" s="8041">
        <f>FS1205-FT1205</f>
        <v>0</v>
      </c>
      <c r="FT1206" s="8041"/>
    </row>
    <row r="1207" spans="1:176" ht="18.600000000000001" customHeight="1">
      <c r="A1207" s="6372"/>
      <c r="B1207" s="165"/>
      <c r="C1207" s="165"/>
      <c r="D1207" s="191"/>
      <c r="E1207" s="6373"/>
      <c r="AT1207"/>
      <c r="AU1207"/>
      <c r="AV1207"/>
      <c r="AW1207" s="6393"/>
      <c r="AX1207" s="6393"/>
      <c r="AY1207" s="6393"/>
      <c r="AZ1207" s="6393"/>
      <c r="BA1207" s="6393"/>
      <c r="BB1207" s="6393"/>
      <c r="BC1207" s="6393"/>
      <c r="BD1207" s="6393"/>
      <c r="BE1207" s="6393"/>
      <c r="BF1207" s="6393"/>
      <c r="BG1207" s="6393"/>
      <c r="BH1207" s="6393"/>
      <c r="FN1207" s="99"/>
    </row>
    <row r="1208" spans="1:176" ht="18.600000000000001" customHeight="1">
      <c r="A1208" s="6372"/>
      <c r="B1208" s="165"/>
      <c r="C1208" s="165"/>
      <c r="D1208" s="191"/>
      <c r="E1208" s="6373"/>
      <c r="AT1208" s="653" t="s">
        <v>752</v>
      </c>
      <c r="AU1208" s="6374"/>
      <c r="AV1208" s="6374"/>
      <c r="AW1208" s="6375">
        <v>45623</v>
      </c>
      <c r="AX1208" s="6376">
        <v>4163027</v>
      </c>
      <c r="AY1208" s="6375">
        <v>45644</v>
      </c>
      <c r="AZ1208" s="6376">
        <v>4163046</v>
      </c>
      <c r="BA1208" s="6375">
        <v>45644</v>
      </c>
      <c r="BB1208" s="6376">
        <v>4163047</v>
      </c>
      <c r="BC1208" s="6375">
        <v>45644</v>
      </c>
      <c r="BD1208" s="6376">
        <v>4163048</v>
      </c>
      <c r="BE1208" s="6375">
        <v>45644</v>
      </c>
      <c r="BF1208" s="6376">
        <v>4163049</v>
      </c>
      <c r="BG1208" s="6375">
        <v>45644</v>
      </c>
      <c r="BH1208" s="6376">
        <v>4163050</v>
      </c>
      <c r="BI1208" s="6377">
        <v>45644</v>
      </c>
      <c r="BJ1208" s="6378">
        <v>4163051</v>
      </c>
      <c r="BK1208" s="6377"/>
      <c r="BL1208" s="6378"/>
      <c r="BM1208" s="6377"/>
      <c r="BN1208" s="6378"/>
      <c r="BO1208" s="6377"/>
      <c r="BP1208" s="6378"/>
      <c r="BQ1208" s="6377">
        <v>45833</v>
      </c>
      <c r="BR1208" s="6378">
        <v>4163238</v>
      </c>
      <c r="BS1208" s="6377"/>
      <c r="BT1208" s="6378"/>
      <c r="BU1208" s="6377"/>
      <c r="BV1208" s="6378"/>
      <c r="BW1208" s="6377"/>
      <c r="BX1208" s="6378"/>
      <c r="BY1208" s="6377"/>
      <c r="BZ1208" s="6378"/>
      <c r="CA1208" s="6377">
        <v>46336</v>
      </c>
      <c r="CB1208" s="6378">
        <v>4363013</v>
      </c>
      <c r="CC1208" s="6377"/>
      <c r="CD1208" s="6378"/>
      <c r="CE1208" s="6377"/>
      <c r="CF1208" s="6378"/>
      <c r="CG1208" s="6377"/>
      <c r="CH1208" s="6378"/>
      <c r="CI1208" s="6377"/>
      <c r="CJ1208" s="6378"/>
      <c r="CK1208" s="6377">
        <v>45944</v>
      </c>
      <c r="CL1208" s="6378"/>
      <c r="CM1208" s="6377"/>
      <c r="CN1208" s="6378"/>
      <c r="CO1208" s="6377"/>
      <c r="CP1208" s="6378"/>
      <c r="CQ1208" s="6377"/>
      <c r="CR1208" s="6378"/>
      <c r="CS1208" s="6377"/>
      <c r="CT1208" s="6378"/>
      <c r="CW1208" s="6377"/>
      <c r="CX1208" s="6378"/>
      <c r="CY1208" s="6377"/>
      <c r="CZ1208" s="6378"/>
      <c r="DA1208" s="6377"/>
      <c r="DB1208" s="6378"/>
      <c r="DC1208" s="6379"/>
      <c r="DD1208" s="6380"/>
      <c r="DE1208" s="6418"/>
      <c r="DF1208" s="6418"/>
      <c r="DG1208" s="6418"/>
      <c r="DH1208" s="6418"/>
      <c r="DI1208" s="6379"/>
      <c r="DJ1208" s="6380"/>
      <c r="DK1208" s="6379">
        <v>46120</v>
      </c>
      <c r="DL1208" s="6380">
        <v>4263200</v>
      </c>
      <c r="DM1208" s="6377"/>
      <c r="DN1208" s="6378"/>
      <c r="DO1208" s="6377"/>
      <c r="DP1208" s="6378"/>
      <c r="DQ1208" s="6377"/>
      <c r="DR1208" s="6378"/>
      <c r="DS1208" s="6377"/>
      <c r="DT1208" s="6378"/>
      <c r="DU1208" s="6377"/>
      <c r="DV1208" s="6378"/>
      <c r="DW1208" s="6375">
        <v>45889</v>
      </c>
      <c r="DX1208" s="6376">
        <v>4163306</v>
      </c>
      <c r="DY1208" s="6377">
        <v>46275</v>
      </c>
      <c r="DZ1208" s="6378">
        <v>4263423</v>
      </c>
      <c r="EA1208" s="6375">
        <v>45826</v>
      </c>
      <c r="EB1208" s="6376">
        <v>4163234</v>
      </c>
      <c r="EC1208" s="6375">
        <v>45798</v>
      </c>
      <c r="ED1208" s="6376">
        <v>4163196</v>
      </c>
      <c r="EE1208" s="6377">
        <v>46150</v>
      </c>
      <c r="EF1208" s="6378">
        <v>4263260</v>
      </c>
      <c r="EM1208" s="6377"/>
      <c r="EN1208" s="6378"/>
      <c r="EO1208" s="6377"/>
      <c r="EP1208" s="6378"/>
      <c r="ET1208" s="6377">
        <v>46182</v>
      </c>
      <c r="EU1208" s="6378">
        <v>4263308</v>
      </c>
      <c r="EV1208" s="6377"/>
      <c r="EW1208" s="6378"/>
      <c r="EX1208" s="6377"/>
      <c r="EY1208" s="6378"/>
      <c r="EZ1208" s="6377"/>
      <c r="FA1208" s="6378"/>
      <c r="FB1208" s="6377"/>
      <c r="FC1208" s="6378"/>
      <c r="FD1208" s="6377">
        <v>46344</v>
      </c>
      <c r="FE1208" s="6378">
        <v>4363009</v>
      </c>
      <c r="FF1208" s="6377"/>
      <c r="FG1208" s="6378"/>
      <c r="FH1208" s="6377"/>
      <c r="FI1208" s="6378"/>
      <c r="FJ1208" s="6377">
        <v>46182</v>
      </c>
      <c r="FK1208" s="6378">
        <v>4263311</v>
      </c>
      <c r="FL1208" s="6377"/>
      <c r="FM1208" s="6378"/>
      <c r="FN1208" s="6378"/>
      <c r="FO1208" s="6378"/>
      <c r="FP1208" s="6377"/>
      <c r="FQ1208" s="6378"/>
      <c r="FS1208" s="6377"/>
      <c r="FT1208" s="6378"/>
    </row>
    <row r="1209" spans="1:176" ht="18.600000000000001" customHeight="1">
      <c r="A1209" s="6372"/>
      <c r="B1209" s="165"/>
      <c r="C1209" s="165"/>
      <c r="D1209" s="191"/>
      <c r="E1209" s="6373"/>
      <c r="AT1209" s="653" t="s">
        <v>754</v>
      </c>
      <c r="AU1209" s="6374"/>
      <c r="AV1209" s="6374"/>
      <c r="AW1209" s="6376">
        <v>10</v>
      </c>
      <c r="AX1209" s="6376">
        <f>COUNTIF(AX$11:AX$1147,AX1208)</f>
        <v>10</v>
      </c>
      <c r="AY1209" s="6376">
        <v>15</v>
      </c>
      <c r="AZ1209" s="6376">
        <f>COUNTIF(AZ$11:AZ$1147,AZ1208)</f>
        <v>15</v>
      </c>
      <c r="BA1209" s="6376">
        <v>15</v>
      </c>
      <c r="BB1209" s="6376">
        <f>COUNTIF(BB$11:BB$1147,BB1208)</f>
        <v>15</v>
      </c>
      <c r="BC1209" s="6376">
        <v>15</v>
      </c>
      <c r="BD1209" s="6376">
        <f>COUNTIF(BD$11:BD$1147,BD1208)</f>
        <v>15</v>
      </c>
      <c r="BE1209" s="6376">
        <v>15</v>
      </c>
      <c r="BF1209" s="6376">
        <f>COUNTIF(BF$11:BF$1147,BF1208)</f>
        <v>15</v>
      </c>
      <c r="BG1209" s="6376">
        <v>15</v>
      </c>
      <c r="BH1209" s="6376">
        <f>COUNTIF(BH$11:BH$1147,BH1208)</f>
        <v>15</v>
      </c>
      <c r="BI1209" s="653">
        <v>15</v>
      </c>
      <c r="BJ1209" s="6387">
        <f>COUNTIF(BJ$11:BJ$1147,BJ1208)</f>
        <v>15</v>
      </c>
      <c r="BK1209" s="653"/>
      <c r="BL1209" s="6387">
        <f>COUNTIF(BL$11:BL$1147,BL1208)</f>
        <v>0</v>
      </c>
      <c r="BM1209" s="653"/>
      <c r="BN1209" s="6387">
        <f>COUNTIF(BN$11:BN$1147,BN1208)</f>
        <v>0</v>
      </c>
      <c r="BO1209" s="653"/>
      <c r="BP1209" s="6387">
        <f>COUNTIF(BP$11:BP$1147,BP1208)</f>
        <v>0</v>
      </c>
      <c r="BQ1209" s="653">
        <v>10</v>
      </c>
      <c r="BR1209" s="6387">
        <f>COUNTIF(BR$11:BR$1147,BR1208)</f>
        <v>10</v>
      </c>
      <c r="BS1209" s="653"/>
      <c r="BT1209" s="6387">
        <f>COUNTIF(BT$11:BT$1147,BT1208)</f>
        <v>0</v>
      </c>
      <c r="BU1209" s="653"/>
      <c r="BV1209" s="6387">
        <f>COUNTIF(BV$11:BV$1147,BV1208)</f>
        <v>0</v>
      </c>
      <c r="BW1209" s="653"/>
      <c r="BX1209" s="6387">
        <f>COUNTIF(BX$11:BX$1147,BX1208)</f>
        <v>0</v>
      </c>
      <c r="BY1209" s="653"/>
      <c r="BZ1209" s="6387">
        <f>COUNTIF(BZ$11:BZ$1147,BZ1208)</f>
        <v>0</v>
      </c>
      <c r="CA1209" s="653">
        <v>5</v>
      </c>
      <c r="CB1209" s="6387">
        <f>COUNTIF(CB$11:CB$1147,CB1208)</f>
        <v>0</v>
      </c>
      <c r="CC1209" s="653"/>
      <c r="CD1209" s="6387">
        <f>COUNTIF(CD$11:CD$1147,CD1208)</f>
        <v>0</v>
      </c>
      <c r="CE1209" s="653"/>
      <c r="CF1209" s="6387">
        <f>COUNTIF(CF$11:CF$1147,CF1208)</f>
        <v>0</v>
      </c>
      <c r="CG1209" s="653"/>
      <c r="CH1209" s="6387">
        <f>COUNTIF(CH$11:CH$1147,CH1208)</f>
        <v>0</v>
      </c>
      <c r="CI1209" s="653"/>
      <c r="CJ1209" s="6387">
        <f>COUNTIF(CJ$11:CJ$1147,CJ1208)</f>
        <v>0</v>
      </c>
      <c r="CK1209" s="653">
        <v>1</v>
      </c>
      <c r="CL1209" s="6387">
        <f>COUNTIFS(CL$11:CL$1147,CL1208)+COUNTIFS(CV$11:CV$1147,CL1208)</f>
        <v>0</v>
      </c>
      <c r="CM1209" s="653"/>
      <c r="CN1209" s="6387">
        <f>COUNTIF(CN$11:CN$1147,CN1208)</f>
        <v>0</v>
      </c>
      <c r="CO1209" s="653"/>
      <c r="CP1209" s="6387">
        <f>COUNTIF(CP$11:CP$1147,CP1208)</f>
        <v>0</v>
      </c>
      <c r="CQ1209" s="653"/>
      <c r="CR1209" s="6387">
        <f>COUNTIF(CR$11:CR$1147,CR1208)</f>
        <v>0</v>
      </c>
      <c r="CS1209" s="653"/>
      <c r="CT1209" s="6387">
        <f>COUNTIF(CT$11:CT$1147,CT1208)</f>
        <v>0</v>
      </c>
      <c r="CW1209" s="653"/>
      <c r="CX1209" s="6387">
        <f>COUNTIF(CX$11:CX$1147,CX1208)</f>
        <v>0</v>
      </c>
      <c r="CY1209" s="653"/>
      <c r="CZ1209" s="6387">
        <f>COUNTIF(CZ$11:CZ$1147,CZ1208)</f>
        <v>0</v>
      </c>
      <c r="DA1209" s="653"/>
      <c r="DB1209" s="6387">
        <f>COUNTIF(DB$11:DB$1147,DB1208)</f>
        <v>0</v>
      </c>
      <c r="DC1209" s="6374"/>
      <c r="DD1209" s="6388">
        <f>COUNTIF(DD$11:DD$1147,DD1208)</f>
        <v>0</v>
      </c>
      <c r="DE1209" s="6418"/>
      <c r="DF1209" s="6418"/>
      <c r="DG1209" s="6418"/>
      <c r="DH1209" s="6418"/>
      <c r="DI1209" s="6374"/>
      <c r="DJ1209" s="6388">
        <f>COUNTIF(DJ$11:DJ$1147,DJ1208)</f>
        <v>0</v>
      </c>
      <c r="DK1209" s="6374">
        <v>15</v>
      </c>
      <c r="DL1209" s="6388">
        <f>COUNTIF(DL$11:DL$1147,DL1208)</f>
        <v>15</v>
      </c>
      <c r="DM1209" s="653"/>
      <c r="DN1209" s="6387">
        <f>COUNTIF(DN$11:DN$1147,DN1208)</f>
        <v>0</v>
      </c>
      <c r="DO1209" s="653"/>
      <c r="DP1209" s="6387">
        <f>COUNTIF(DP$11:DP$1147,DP1208)</f>
        <v>0</v>
      </c>
      <c r="DQ1209" s="653"/>
      <c r="DR1209" s="6387">
        <f>COUNTIF(DR$11:DR$1147,DR1208)</f>
        <v>0</v>
      </c>
      <c r="DS1209" s="653"/>
      <c r="DT1209" s="6387">
        <f>COUNTIF(DT$11:DT$1147,DT1208)</f>
        <v>0</v>
      </c>
      <c r="DU1209" s="653"/>
      <c r="DV1209" s="6387">
        <f>COUNTIF(DV$11:DV$1147,DV1208)</f>
        <v>0</v>
      </c>
      <c r="DW1209" s="6376">
        <v>20</v>
      </c>
      <c r="DX1209" s="6376">
        <f>COUNTIF(DX$11:DX$1147,DX1208)</f>
        <v>33</v>
      </c>
      <c r="DY1209" s="653">
        <v>5</v>
      </c>
      <c r="DZ1209" s="6387">
        <f>COUNTIF(DZ$11:DZ$1147,DZ1208)</f>
        <v>5</v>
      </c>
      <c r="EA1209" s="6376">
        <v>25</v>
      </c>
      <c r="EB1209" s="6376">
        <f>COUNTIF(EB$11:EB$1147,EB1208)</f>
        <v>25</v>
      </c>
      <c r="EC1209" s="6376">
        <v>20</v>
      </c>
      <c r="ED1209" s="6376">
        <f>COUNTIF(ED$11:ED$1147,ED1208)</f>
        <v>20</v>
      </c>
      <c r="EE1209" s="653">
        <v>46206</v>
      </c>
      <c r="EF1209" s="6387">
        <v>4263340</v>
      </c>
      <c r="EM1209" s="653"/>
      <c r="EN1209" s="6387">
        <f>COUNTIF(EN$11:EN$1147,EN1208)</f>
        <v>0</v>
      </c>
      <c r="EO1209" s="653"/>
      <c r="EP1209" s="6387">
        <f>COUNTIF(EP$11:EP$1147,EP1208)</f>
        <v>0</v>
      </c>
      <c r="ET1209" s="653">
        <v>18</v>
      </c>
      <c r="EU1209" s="6387">
        <f>COUNTIF(EU$11:EU$1147,EU1208)</f>
        <v>18</v>
      </c>
      <c r="EV1209" s="653"/>
      <c r="EW1209" s="6387">
        <f>COUNTIF(EW$11:EW$1147,EW1208)</f>
        <v>0</v>
      </c>
      <c r="EX1209" s="653"/>
      <c r="EY1209" s="6387">
        <f>COUNTIF(EY$11:EY$1147,EY1208)</f>
        <v>0</v>
      </c>
      <c r="EZ1209" s="653"/>
      <c r="FA1209" s="6387">
        <f>COUNTIF(FA$11:FA$1147,FA1208)</f>
        <v>0</v>
      </c>
      <c r="FB1209" s="653"/>
      <c r="FC1209" s="6387">
        <f>COUNTIF(FC$11:FC$1147,FC1208)</f>
        <v>0</v>
      </c>
      <c r="FD1209" s="653">
        <v>10</v>
      </c>
      <c r="FE1209" s="6387">
        <f>COUNTIF(FE$11:FE$1147,FE1208)</f>
        <v>10</v>
      </c>
      <c r="FF1209" s="653"/>
      <c r="FG1209" s="6387">
        <f>COUNTIF(FG$11:FG$1147,FG1208)</f>
        <v>0</v>
      </c>
      <c r="FH1209" s="653"/>
      <c r="FI1209" s="6387">
        <f>COUNTIF(FI$11:FI$1147,FI1208)</f>
        <v>0</v>
      </c>
      <c r="FJ1209" s="653">
        <v>15</v>
      </c>
      <c r="FK1209" s="6387">
        <f>COUNTIF(FK$11:FK$1147,FK1208)</f>
        <v>14</v>
      </c>
      <c r="FL1209" s="653"/>
      <c r="FM1209" s="6387">
        <f>COUNTIF(FM$11:FM$1147,FM1208)</f>
        <v>0</v>
      </c>
      <c r="FN1209" s="653"/>
      <c r="FO1209" s="6387">
        <f>COUNTIF(FO$11:FO$1147,FO1208)</f>
        <v>0</v>
      </c>
      <c r="FP1209" s="1044"/>
      <c r="FQ1209" s="6387">
        <f>COUNTIF(FQ$11:FQ$1147,FQ1208)</f>
        <v>0</v>
      </c>
      <c r="FS1209" s="1044"/>
      <c r="FT1209" s="6387">
        <f>COUNTIF(FT$11:FT$1147,FT1208)</f>
        <v>0</v>
      </c>
    </row>
    <row r="1210" spans="1:176" ht="18.600000000000001" customHeight="1">
      <c r="A1210" s="6372"/>
      <c r="B1210" s="165"/>
      <c r="C1210" s="165"/>
      <c r="D1210" s="191"/>
      <c r="E1210" s="6373"/>
      <c r="AT1210" s="653" t="s">
        <v>755</v>
      </c>
      <c r="AU1210" s="6374"/>
      <c r="AV1210" s="6374"/>
      <c r="AW1210" s="8054">
        <f>AW1209-AX1209</f>
        <v>0</v>
      </c>
      <c r="AX1210" s="8054"/>
      <c r="AY1210" s="8054">
        <f>AY1209-AZ1209</f>
        <v>0</v>
      </c>
      <c r="AZ1210" s="8054"/>
      <c r="BA1210" s="8054">
        <f>BA1209-BB1209</f>
        <v>0</v>
      </c>
      <c r="BB1210" s="8054"/>
      <c r="BC1210" s="8054">
        <f>BC1209-BD1209</f>
        <v>0</v>
      </c>
      <c r="BD1210" s="8054"/>
      <c r="BE1210" s="8054">
        <f>BE1209-BF1209</f>
        <v>0</v>
      </c>
      <c r="BF1210" s="8054"/>
      <c r="BG1210" s="8054">
        <f>BG1209-BH1209</f>
        <v>0</v>
      </c>
      <c r="BH1210" s="8054"/>
      <c r="BI1210" s="8041">
        <f>BI1209-BJ1209</f>
        <v>0</v>
      </c>
      <c r="BJ1210" s="8041"/>
      <c r="BK1210" s="8041">
        <f>BK1209-BL1209</f>
        <v>0</v>
      </c>
      <c r="BL1210" s="8041"/>
      <c r="BM1210" s="8041">
        <f>BM1209-BN1209</f>
        <v>0</v>
      </c>
      <c r="BN1210" s="8041"/>
      <c r="BO1210" s="8041">
        <f>BO1209-BP1209</f>
        <v>0</v>
      </c>
      <c r="BP1210" s="8041"/>
      <c r="BQ1210" s="8041">
        <f>BQ1209-BR1209</f>
        <v>0</v>
      </c>
      <c r="BR1210" s="8041"/>
      <c r="BS1210" s="8041">
        <f>BS1209-BT1209</f>
        <v>0</v>
      </c>
      <c r="BT1210" s="8041"/>
      <c r="BU1210" s="8041">
        <f>BU1209-BV1209</f>
        <v>0</v>
      </c>
      <c r="BV1210" s="8041"/>
      <c r="BW1210" s="8041">
        <f>BW1209-BX1209</f>
        <v>0</v>
      </c>
      <c r="BX1210" s="8041"/>
      <c r="BY1210" s="8041">
        <f>BY1209-BZ1209</f>
        <v>0</v>
      </c>
      <c r="BZ1210" s="8041"/>
      <c r="CA1210" s="8041">
        <f>CA1209-CB1209</f>
        <v>5</v>
      </c>
      <c r="CB1210" s="8041"/>
      <c r="CC1210" s="8041">
        <f>CC1209-CD1209</f>
        <v>0</v>
      </c>
      <c r="CD1210" s="8041"/>
      <c r="CE1210" s="8041">
        <f>CE1209-CF1209</f>
        <v>0</v>
      </c>
      <c r="CF1210" s="8041"/>
      <c r="CG1210" s="8041">
        <f>CG1209-CH1209</f>
        <v>0</v>
      </c>
      <c r="CH1210" s="8041"/>
      <c r="CI1210" s="8041">
        <f>CI1209-CJ1209</f>
        <v>0</v>
      </c>
      <c r="CJ1210" s="8041"/>
      <c r="CK1210" s="8041">
        <f>CK1209-CL1209</f>
        <v>1</v>
      </c>
      <c r="CL1210" s="8041"/>
      <c r="CM1210" s="8041">
        <f>CM1209-CN1209</f>
        <v>0</v>
      </c>
      <c r="CN1210" s="8041"/>
      <c r="CO1210" s="8041">
        <f>CO1209-CP1209</f>
        <v>0</v>
      </c>
      <c r="CP1210" s="8041"/>
      <c r="CQ1210" s="8041">
        <f>CQ1209-CR1209</f>
        <v>0</v>
      </c>
      <c r="CR1210" s="8041"/>
      <c r="CS1210" s="8041">
        <f>CS1209-CT1209</f>
        <v>0</v>
      </c>
      <c r="CT1210" s="8041"/>
      <c r="CW1210" s="8041">
        <f>CW1209-CX1209</f>
        <v>0</v>
      </c>
      <c r="CX1210" s="8041"/>
      <c r="CY1210" s="8041">
        <f>CY1209-CZ1209</f>
        <v>0</v>
      </c>
      <c r="CZ1210" s="8041"/>
      <c r="DA1210" s="8041">
        <f>DA1209-DB1209</f>
        <v>0</v>
      </c>
      <c r="DB1210" s="8041"/>
      <c r="DC1210" s="8052">
        <f>DC1209-DD1209</f>
        <v>0</v>
      </c>
      <c r="DD1210" s="8052"/>
      <c r="DE1210" s="6418"/>
      <c r="DF1210" s="6418"/>
      <c r="DG1210" s="6418"/>
      <c r="DH1210" s="6418"/>
      <c r="DI1210" s="8052">
        <f>DI1209-DJ1209</f>
        <v>0</v>
      </c>
      <c r="DJ1210" s="8052"/>
      <c r="DK1210" s="8052">
        <f>DK1209-DL1209</f>
        <v>0</v>
      </c>
      <c r="DL1210" s="8052"/>
      <c r="DM1210" s="8041">
        <f>DM1209-DN1209</f>
        <v>0</v>
      </c>
      <c r="DN1210" s="8041"/>
      <c r="DO1210" s="8041">
        <f>DO1209-DP1209</f>
        <v>0</v>
      </c>
      <c r="DP1210" s="8041"/>
      <c r="DQ1210" s="8041">
        <f>DQ1209-DR1209</f>
        <v>0</v>
      </c>
      <c r="DR1210" s="8041"/>
      <c r="DS1210" s="8041">
        <f>DS1209-DT1209</f>
        <v>0</v>
      </c>
      <c r="DT1210" s="8041"/>
      <c r="DU1210" s="8041">
        <f>DU1209-DV1209</f>
        <v>0</v>
      </c>
      <c r="DV1210" s="8041"/>
      <c r="DW1210" s="8054">
        <f>DW1209-DX1209</f>
        <v>-13</v>
      </c>
      <c r="DX1210" s="8054"/>
      <c r="DY1210" s="8041">
        <f>DY1209-DZ1209</f>
        <v>0</v>
      </c>
      <c r="DZ1210" s="8041"/>
      <c r="EA1210" s="8054">
        <f>EA1209-EB1209</f>
        <v>0</v>
      </c>
      <c r="EB1210" s="8054"/>
      <c r="EC1210" s="8054">
        <f>EC1209-ED1209</f>
        <v>0</v>
      </c>
      <c r="ED1210" s="8054"/>
      <c r="EE1210" s="8041">
        <f>EE1209-EF1209</f>
        <v>-4217134</v>
      </c>
      <c r="EF1210" s="8041"/>
      <c r="EM1210" s="8041">
        <f>EM1209-EN1209</f>
        <v>0</v>
      </c>
      <c r="EN1210" s="8041"/>
      <c r="EO1210" s="8041">
        <f>EO1209-EP1209</f>
        <v>0</v>
      </c>
      <c r="EP1210" s="8041"/>
      <c r="ET1210" s="8041">
        <f>ET1209-EU1209</f>
        <v>0</v>
      </c>
      <c r="EU1210" s="8041"/>
      <c r="EV1210" s="8041">
        <f>EV1209-EW1209</f>
        <v>0</v>
      </c>
      <c r="EW1210" s="8041"/>
      <c r="EX1210" s="8041">
        <f>EX1209-EY1209</f>
        <v>0</v>
      </c>
      <c r="EY1210" s="8041"/>
      <c r="EZ1210" s="8041">
        <f>EZ1209-FA1209</f>
        <v>0</v>
      </c>
      <c r="FA1210" s="8041"/>
      <c r="FB1210" s="8041">
        <f>FB1209-FC1209</f>
        <v>0</v>
      </c>
      <c r="FC1210" s="8041"/>
      <c r="FD1210" s="8041">
        <f>FD1209-FE1209</f>
        <v>0</v>
      </c>
      <c r="FE1210" s="8041"/>
      <c r="FF1210" s="8041">
        <f>FF1209-FG1209</f>
        <v>0</v>
      </c>
      <c r="FG1210" s="8041"/>
      <c r="FH1210" s="8041">
        <f>FH1209-FI1209</f>
        <v>0</v>
      </c>
      <c r="FI1210" s="8041"/>
      <c r="FJ1210" s="8041">
        <f>FJ1209-FK1209</f>
        <v>1</v>
      </c>
      <c r="FK1210" s="8041"/>
      <c r="FL1210" s="8041">
        <f>FL1209-FM1209</f>
        <v>0</v>
      </c>
      <c r="FM1210" s="8041"/>
      <c r="FN1210" s="8041">
        <f>FN1209-FO1209</f>
        <v>0</v>
      </c>
      <c r="FO1210" s="8041"/>
      <c r="FP1210" s="8041">
        <f>FP1209-FQ1209</f>
        <v>0</v>
      </c>
      <c r="FQ1210" s="8041"/>
      <c r="FS1210" s="8041">
        <f>FS1209-FT1209</f>
        <v>0</v>
      </c>
      <c r="FT1210" s="8041"/>
    </row>
    <row r="1211" spans="1:176" ht="18.600000000000001" customHeight="1">
      <c r="A1211" s="6372"/>
      <c r="B1211" s="165"/>
      <c r="C1211" s="165"/>
      <c r="D1211" s="191"/>
      <c r="E1211" s="6373"/>
      <c r="AW1211" s="6420"/>
      <c r="AX1211" s="6420"/>
      <c r="AY1211" s="6420"/>
      <c r="AZ1211" s="6420"/>
      <c r="BA1211" s="6420"/>
      <c r="BB1211" s="6420"/>
      <c r="BC1211" s="6420"/>
      <c r="BD1211" s="6420"/>
      <c r="BE1211" s="6420"/>
      <c r="BF1211" s="6420"/>
      <c r="BG1211" s="6420"/>
      <c r="BH1211" s="6420"/>
      <c r="BI1211" s="6421"/>
      <c r="BJ1211" s="6421"/>
      <c r="BK1211" s="6421"/>
      <c r="BL1211" s="6421"/>
      <c r="BM1211" s="6421"/>
      <c r="BN1211" s="6421"/>
      <c r="BO1211" s="6421"/>
      <c r="BP1211" s="6421"/>
      <c r="BQ1211" s="6421"/>
      <c r="BR1211" s="6421"/>
      <c r="BS1211" s="6421"/>
      <c r="BT1211" s="6421"/>
      <c r="BU1211" s="6421"/>
      <c r="BV1211" s="6421"/>
      <c r="BW1211" s="6421"/>
      <c r="BX1211" s="6421"/>
      <c r="BY1211" s="6421"/>
      <c r="BZ1211" s="6421"/>
      <c r="CA1211" s="6421"/>
      <c r="CB1211" s="6421"/>
      <c r="CC1211" s="6421"/>
      <c r="CD1211" s="6421"/>
      <c r="CE1211" s="6421"/>
      <c r="CF1211" s="6421"/>
      <c r="CG1211" s="6421"/>
      <c r="CH1211" s="6421"/>
      <c r="CI1211" s="6421"/>
      <c r="CJ1211" s="6421"/>
      <c r="CK1211" s="6421"/>
      <c r="CL1211" s="6421"/>
      <c r="CM1211" s="6421"/>
      <c r="CN1211" s="6421"/>
      <c r="CO1211" s="6421"/>
      <c r="CP1211" s="6421"/>
      <c r="CQ1211" s="6421"/>
      <c r="CR1211" s="6421"/>
      <c r="CS1211" s="6421"/>
      <c r="CT1211" s="6421"/>
      <c r="CU1211" s="6421"/>
      <c r="CV1211" s="6421"/>
      <c r="CW1211" s="6421"/>
      <c r="CX1211" s="6421"/>
      <c r="CY1211" s="6421"/>
      <c r="CZ1211" s="6421"/>
      <c r="DA1211" s="6421"/>
      <c r="DB1211" s="6421"/>
      <c r="DC1211" s="6421"/>
      <c r="DD1211" s="6421"/>
      <c r="DE1211" s="6421"/>
      <c r="DF1211" s="6421"/>
      <c r="DG1211" s="6421"/>
      <c r="DH1211" s="6421"/>
      <c r="DI1211" s="6421"/>
      <c r="DJ1211" s="6421"/>
      <c r="DK1211" s="6421"/>
      <c r="DL1211" s="6421"/>
      <c r="DM1211" s="6421"/>
      <c r="DN1211" s="6421"/>
      <c r="DO1211" s="6421"/>
      <c r="DP1211" s="6421"/>
      <c r="DQ1211" s="6421"/>
      <c r="DR1211" s="6421"/>
      <c r="DS1211" s="6421"/>
      <c r="DT1211" s="6421"/>
      <c r="DU1211" s="6421"/>
      <c r="DV1211" s="6421"/>
      <c r="DW1211" s="6421"/>
      <c r="DX1211" s="6421"/>
      <c r="DY1211" s="6421"/>
      <c r="DZ1211" s="6421"/>
      <c r="EA1211" s="6421"/>
      <c r="EB1211" s="6421"/>
      <c r="EC1211" s="6421"/>
      <c r="ED1211" s="6421"/>
      <c r="EE1211" s="6421"/>
      <c r="EF1211" s="6421"/>
      <c r="EG1211" s="6421"/>
      <c r="EH1211" s="6421"/>
      <c r="EI1211" s="6421"/>
      <c r="EJ1211" s="6421"/>
      <c r="EK1211" s="6421"/>
      <c r="EL1211" s="6421"/>
      <c r="EM1211" s="6421"/>
      <c r="EN1211" s="6421"/>
      <c r="ET1211" s="6421"/>
      <c r="EU1211" s="6421"/>
      <c r="EV1211" s="6421"/>
      <c r="EW1211" s="6421"/>
      <c r="EX1211" s="6421"/>
      <c r="EY1211" s="6421"/>
      <c r="EZ1211" s="6421"/>
      <c r="FA1211" s="6421"/>
      <c r="FB1211" s="6421"/>
      <c r="FC1211" s="6421"/>
      <c r="FD1211" s="6421"/>
      <c r="FE1211" s="6421"/>
      <c r="FF1211" s="6421"/>
      <c r="FG1211" s="6421"/>
      <c r="FH1211" s="6421"/>
      <c r="FI1211" s="6421"/>
      <c r="FJ1211" s="6421"/>
      <c r="FK1211" s="79"/>
      <c r="FL1211" s="6421"/>
      <c r="FM1211" s="6421"/>
      <c r="FN1211" s="6530"/>
      <c r="FO1211" s="6422"/>
    </row>
    <row r="1212" spans="1:176" ht="18.600000000000001" customHeight="1">
      <c r="A1212" s="6372"/>
      <c r="B1212" s="165"/>
      <c r="C1212" s="165"/>
      <c r="D1212" s="191"/>
      <c r="E1212" s="6373"/>
      <c r="AT1212" s="653" t="s">
        <v>752</v>
      </c>
      <c r="AU1212" s="6374"/>
      <c r="AV1212" s="6374"/>
      <c r="AW1212" s="6375">
        <v>45644</v>
      </c>
      <c r="AX1212" s="6376">
        <v>4163045</v>
      </c>
      <c r="AY1212" s="6375">
        <v>45728</v>
      </c>
      <c r="AZ1212" s="6376">
        <v>4163097</v>
      </c>
      <c r="BA1212" s="6375">
        <v>45728</v>
      </c>
      <c r="BB1212" s="6376">
        <v>4163098</v>
      </c>
      <c r="BC1212" s="6375">
        <v>45728</v>
      </c>
      <c r="BD1212" s="6376">
        <v>4163099</v>
      </c>
      <c r="BE1212" s="6375">
        <v>45728</v>
      </c>
      <c r="BF1212" s="6376">
        <v>4163100</v>
      </c>
      <c r="BG1212" s="6375">
        <v>45728</v>
      </c>
      <c r="BH1212" s="6376">
        <v>4163101</v>
      </c>
      <c r="BI1212" s="6377">
        <v>45770</v>
      </c>
      <c r="BJ1212" s="6378">
        <v>4163162</v>
      </c>
      <c r="BK1212" s="6377"/>
      <c r="BL1212" s="6378"/>
      <c r="BM1212" s="6377"/>
      <c r="BN1212" s="6378"/>
      <c r="BO1212" s="6377"/>
      <c r="BP1212" s="6378"/>
      <c r="BQ1212" s="6377">
        <v>45925</v>
      </c>
      <c r="BR1212" s="6378">
        <v>4163350</v>
      </c>
      <c r="BS1212" s="6377"/>
      <c r="BT1212" s="6378"/>
      <c r="BU1212" s="6377"/>
      <c r="BV1212" s="6378"/>
      <c r="BW1212" s="6377"/>
      <c r="BX1212" s="6378"/>
      <c r="BY1212" s="6377"/>
      <c r="BZ1212" s="6378"/>
      <c r="CA1212" s="6377"/>
      <c r="CB1212" s="6378"/>
      <c r="CC1212" s="6377"/>
      <c r="CD1212" s="6378"/>
      <c r="CE1212" s="6377"/>
      <c r="CF1212" s="6378"/>
      <c r="CG1212" s="6377"/>
      <c r="CH1212" s="6378"/>
      <c r="CI1212" s="6377"/>
      <c r="CJ1212" s="6378"/>
      <c r="CK1212" s="6377"/>
      <c r="CL1212" s="6378"/>
      <c r="CM1212" s="6377"/>
      <c r="CN1212" s="6378"/>
      <c r="CO1212" s="6377"/>
      <c r="CP1212" s="6378"/>
      <c r="CQ1212" s="6377"/>
      <c r="CR1212" s="6378"/>
      <c r="CS1212" s="6377"/>
      <c r="CT1212" s="6378"/>
      <c r="CW1212" s="6377"/>
      <c r="CX1212" s="6378"/>
      <c r="CY1212" s="6377"/>
      <c r="CZ1212" s="6378"/>
      <c r="DA1212" s="6377"/>
      <c r="DB1212" s="6378"/>
      <c r="DC1212" s="6379"/>
      <c r="DD1212" s="6380"/>
      <c r="DE1212" s="6418"/>
      <c r="DF1212" s="6418"/>
      <c r="DG1212" s="6418"/>
      <c r="DH1212" s="6418"/>
      <c r="DI1212" s="6379"/>
      <c r="DJ1212" s="6380"/>
      <c r="DK1212" s="6379">
        <v>46150</v>
      </c>
      <c r="DL1212" s="6380">
        <v>4263256</v>
      </c>
      <c r="DM1212" s="6377"/>
      <c r="DN1212" s="6378"/>
      <c r="DO1212" s="6377"/>
      <c r="DP1212" s="6378"/>
      <c r="DQ1212" s="6377"/>
      <c r="DR1212" s="6378"/>
      <c r="DS1212" s="6377"/>
      <c r="DT1212" s="6378"/>
      <c r="DU1212" s="6377"/>
      <c r="DV1212" s="6378"/>
      <c r="DW1212" s="6375">
        <v>45916</v>
      </c>
      <c r="DX1212" s="6376">
        <v>4163333</v>
      </c>
      <c r="DY1212" s="6377">
        <v>46296</v>
      </c>
      <c r="DZ1212" s="6378">
        <v>4263501</v>
      </c>
      <c r="EA1212" s="6375">
        <v>45847</v>
      </c>
      <c r="EB1212" s="6376">
        <v>4163258</v>
      </c>
      <c r="EC1212" s="6375">
        <v>45833</v>
      </c>
      <c r="ED1212" s="6376">
        <v>4163235</v>
      </c>
      <c r="EE1212" s="6377">
        <v>46178</v>
      </c>
      <c r="EF1212" s="6378">
        <v>4263307</v>
      </c>
      <c r="EM1212" s="6377"/>
      <c r="EN1212" s="6378"/>
      <c r="EO1212" s="6377"/>
      <c r="EP1212" s="6378"/>
      <c r="ET1212" s="6377">
        <v>46206</v>
      </c>
      <c r="EU1212" s="6378">
        <v>4263341</v>
      </c>
      <c r="EV1212" s="6377"/>
      <c r="EW1212" s="6378"/>
      <c r="EX1212" s="6377"/>
      <c r="EY1212" s="6378"/>
      <c r="EZ1212" s="6377"/>
      <c r="FA1212" s="6378"/>
      <c r="FB1212" s="6377"/>
      <c r="FC1212" s="6378"/>
      <c r="FD1212" s="6377">
        <v>46358</v>
      </c>
      <c r="FE1212" s="6378">
        <v>4363025</v>
      </c>
      <c r="FF1212" s="6377"/>
      <c r="FG1212" s="6378"/>
      <c r="FH1212" s="6377"/>
      <c r="FI1212" s="6378"/>
      <c r="FJ1212" s="6377">
        <v>46206</v>
      </c>
      <c r="FK1212" s="6378">
        <v>4263344</v>
      </c>
      <c r="FL1212" s="6377"/>
      <c r="FM1212" s="6378"/>
      <c r="FN1212" s="6378"/>
      <c r="FO1212" s="6378"/>
      <c r="FP1212" s="6377"/>
      <c r="FQ1212" s="6378"/>
      <c r="FS1212" s="6377"/>
      <c r="FT1212" s="6378"/>
    </row>
    <row r="1213" spans="1:176" ht="18.600000000000001" customHeight="1">
      <c r="A1213" s="6372"/>
      <c r="B1213" s="165"/>
      <c r="C1213" s="165"/>
      <c r="D1213" s="191"/>
      <c r="E1213" s="6373"/>
      <c r="AT1213" s="653" t="s">
        <v>754</v>
      </c>
      <c r="AU1213" s="6374"/>
      <c r="AV1213" s="6374"/>
      <c r="AW1213" s="6376">
        <v>15</v>
      </c>
      <c r="AX1213" s="6376">
        <f>COUNTIF(AX$11:AX$1147,AX1212)</f>
        <v>15</v>
      </c>
      <c r="AY1213" s="6376">
        <v>19</v>
      </c>
      <c r="AZ1213" s="6376">
        <f>COUNTIF(AZ$11:AZ$1147,AZ1212)</f>
        <v>19</v>
      </c>
      <c r="BA1213" s="6376">
        <v>18</v>
      </c>
      <c r="BB1213" s="6376">
        <f>COUNTIF(BB$11:BB$1147,BB1212)</f>
        <v>18</v>
      </c>
      <c r="BC1213" s="6376">
        <v>6</v>
      </c>
      <c r="BD1213" s="6376">
        <f>COUNTIF(BD$11:BD$1147,BD1212)</f>
        <v>6</v>
      </c>
      <c r="BE1213" s="6376">
        <v>6</v>
      </c>
      <c r="BF1213" s="6376">
        <f>COUNTIF(BF$11:BF$1147,BF1212)</f>
        <v>6</v>
      </c>
      <c r="BG1213" s="6376">
        <v>18</v>
      </c>
      <c r="BH1213" s="6376">
        <f>COUNTIF(BH$11:BH$1147,BH1212)</f>
        <v>18</v>
      </c>
      <c r="BI1213" s="653">
        <v>14</v>
      </c>
      <c r="BJ1213" s="6387">
        <f>COUNTIF(BJ$11:BJ$1147,BJ1212)</f>
        <v>14</v>
      </c>
      <c r="BK1213" s="653"/>
      <c r="BL1213" s="6387">
        <f>COUNTIF(BL$11:BL$1147,BL1212)</f>
        <v>0</v>
      </c>
      <c r="BM1213" s="653"/>
      <c r="BN1213" s="6387">
        <f>COUNTIF(BN$11:BN$1147,BN1212)</f>
        <v>0</v>
      </c>
      <c r="BO1213" s="653"/>
      <c r="BP1213" s="6387">
        <f>COUNTIF(BP$11:BP$1147,BP1212)</f>
        <v>0</v>
      </c>
      <c r="BQ1213" s="653">
        <v>5</v>
      </c>
      <c r="BR1213" s="6387">
        <f>COUNTIF(BR$11:BR$1147,BR1212)</f>
        <v>5</v>
      </c>
      <c r="BS1213" s="653"/>
      <c r="BT1213" s="6387">
        <f>COUNTIF(BT$11:BT$1147,BT1212)</f>
        <v>0</v>
      </c>
      <c r="BU1213" s="653"/>
      <c r="BV1213" s="6387">
        <f>COUNTIF(BV$11:BV$1147,BV1212)</f>
        <v>0</v>
      </c>
      <c r="BW1213" s="653"/>
      <c r="BX1213" s="6387">
        <f>COUNTIF(BX$11:BX$1147,BX1212)</f>
        <v>0</v>
      </c>
      <c r="BY1213" s="653"/>
      <c r="BZ1213" s="6387">
        <f>COUNTIF(BZ$11:BZ$1147,BZ1212)</f>
        <v>0</v>
      </c>
      <c r="CA1213" s="653"/>
      <c r="CB1213" s="6387">
        <f>COUNTIF(CB$11:CB$1147,CB1212)</f>
        <v>0</v>
      </c>
      <c r="CC1213" s="653"/>
      <c r="CD1213" s="6387">
        <f>COUNTIF(CD$11:CD$1147,CD1212)</f>
        <v>0</v>
      </c>
      <c r="CE1213" s="653"/>
      <c r="CF1213" s="6387">
        <f>COUNTIF(CF$11:CF$1147,CF1212)</f>
        <v>0</v>
      </c>
      <c r="CG1213" s="653"/>
      <c r="CH1213" s="6387">
        <f>COUNTIF(CH$11:CH$1147,CH1212)</f>
        <v>0</v>
      </c>
      <c r="CI1213" s="653"/>
      <c r="CJ1213" s="6387">
        <f>COUNTIF(CJ$11:CJ$1147,CJ1212)</f>
        <v>0</v>
      </c>
      <c r="CK1213" s="653"/>
      <c r="CL1213" s="6387">
        <f>COUNTIFS(CL$11:CL$1147,CL1212)+COUNTIFS(CV$11:CV$1147,CL1212)</f>
        <v>0</v>
      </c>
      <c r="CM1213" s="653"/>
      <c r="CN1213" s="6387">
        <f>COUNTIF(CN$11:CN$1147,CN1212)</f>
        <v>0</v>
      </c>
      <c r="CO1213" s="653"/>
      <c r="CP1213" s="6387">
        <f>COUNTIF(CP$11:CP$1147,CP1212)</f>
        <v>0</v>
      </c>
      <c r="CQ1213" s="653"/>
      <c r="CR1213" s="6387">
        <f>COUNTIF(CR$11:CR$1147,CR1212)</f>
        <v>0</v>
      </c>
      <c r="CS1213" s="653"/>
      <c r="CT1213" s="6387">
        <f>COUNTIF(CT$11:CT$1147,CT1212)</f>
        <v>0</v>
      </c>
      <c r="CW1213" s="653"/>
      <c r="CX1213" s="6387">
        <f>COUNTIF(CX$11:CX$1147,CX1212)</f>
        <v>0</v>
      </c>
      <c r="CY1213" s="653"/>
      <c r="CZ1213" s="6387">
        <f>COUNTIF(CZ$11:CZ$1147,CZ1212)</f>
        <v>0</v>
      </c>
      <c r="DA1213" s="653"/>
      <c r="DB1213" s="6387">
        <f>COUNTIF(DB$11:DB$1147,DB1212)</f>
        <v>0</v>
      </c>
      <c r="DC1213" s="6374"/>
      <c r="DD1213" s="6388">
        <f>COUNTIF(DD$11:DD$1147,DD1212)</f>
        <v>0</v>
      </c>
      <c r="DE1213" s="6418"/>
      <c r="DF1213" s="6418"/>
      <c r="DG1213" s="6418"/>
      <c r="DH1213" s="6418"/>
      <c r="DI1213" s="6374"/>
      <c r="DJ1213" s="6388">
        <f>COUNTIF(DJ$11:DJ$1147,DJ1212)</f>
        <v>0</v>
      </c>
      <c r="DK1213" s="6374">
        <v>10</v>
      </c>
      <c r="DL1213" s="6388">
        <f>COUNTIF(DL$11:DL$1147,DL1212)</f>
        <v>10</v>
      </c>
      <c r="DM1213" s="653"/>
      <c r="DN1213" s="6387">
        <f>COUNTIF(DN$11:DN$1147,DN1212)</f>
        <v>0</v>
      </c>
      <c r="DO1213" s="653"/>
      <c r="DP1213" s="6387">
        <f>COUNTIF(DP$11:DP$1147,DP1212)</f>
        <v>0</v>
      </c>
      <c r="DQ1213" s="653"/>
      <c r="DR1213" s="6387">
        <f>COUNTIF(DR$11:DR$1147,DR1212)</f>
        <v>0</v>
      </c>
      <c r="DS1213" s="653"/>
      <c r="DT1213" s="6387">
        <f>COUNTIF(DT$11:DT$1147,DT1212)</f>
        <v>0</v>
      </c>
      <c r="DU1213" s="653"/>
      <c r="DV1213" s="6387">
        <f>COUNTIF(DV$11:DV$1147,DV1212)</f>
        <v>0</v>
      </c>
      <c r="DW1213" s="6376">
        <v>20</v>
      </c>
      <c r="DX1213" s="6376">
        <f>COUNTIF(DX$11:DX$1147,DX1212)</f>
        <v>10</v>
      </c>
      <c r="DY1213" s="653">
        <v>5</v>
      </c>
      <c r="DZ1213" s="6387">
        <f>COUNTIF(DZ$11:DZ$1147,DZ1212)</f>
        <v>5</v>
      </c>
      <c r="EA1213" s="6376">
        <v>20</v>
      </c>
      <c r="EB1213" s="6376">
        <f>COUNTIF(EB$11:EB$1147,EB1212)</f>
        <v>28</v>
      </c>
      <c r="EC1213" s="6376">
        <v>15</v>
      </c>
      <c r="ED1213" s="6376">
        <f>COUNTIF(ED$11:ED$1147,ED1212)</f>
        <v>37</v>
      </c>
      <c r="EE1213" s="653">
        <v>20</v>
      </c>
      <c r="EF1213" s="6387">
        <f>COUNTIF(EF$11:EF$1147,EF1212)</f>
        <v>20</v>
      </c>
      <c r="EM1213" s="653"/>
      <c r="EN1213" s="6387">
        <f>COUNTIF(EN$11:EN$1147,EN1212)</f>
        <v>0</v>
      </c>
      <c r="EO1213" s="653"/>
      <c r="EP1213" s="6387">
        <f>COUNTIF(EP$11:EP$1147,EP1212)</f>
        <v>0</v>
      </c>
      <c r="ET1213" s="653">
        <v>20</v>
      </c>
      <c r="EU1213" s="6387">
        <f>COUNTIF(EU$11:EU$1147,EU1212)</f>
        <v>20</v>
      </c>
      <c r="EV1213" s="653"/>
      <c r="EW1213" s="6387">
        <f>COUNTIF(EW$11:EW$1147,EW1212)</f>
        <v>0</v>
      </c>
      <c r="EX1213" s="653"/>
      <c r="EY1213" s="6387">
        <f>COUNTIF(EY$11:EY$1147,EY1212)</f>
        <v>0</v>
      </c>
      <c r="EZ1213" s="653"/>
      <c r="FA1213" s="6387">
        <f>COUNTIF(FA$11:FA$1147,FA1212)</f>
        <v>0</v>
      </c>
      <c r="FB1213" s="653"/>
      <c r="FC1213" s="6387">
        <f>COUNTIF(FC$11:FC$1147,FC1212)</f>
        <v>0</v>
      </c>
      <c r="FD1213" s="653">
        <v>12</v>
      </c>
      <c r="FE1213" s="6387">
        <f>COUNTIF(FE$11:FE$1147,FE1212)</f>
        <v>0</v>
      </c>
      <c r="FF1213" s="653"/>
      <c r="FG1213" s="6387">
        <f>COUNTIF(FG$11:FG$1147,FG1212)</f>
        <v>0</v>
      </c>
      <c r="FH1213" s="653"/>
      <c r="FI1213" s="6387">
        <f>COUNTIF(FI$11:FI$1147,FI1212)</f>
        <v>0</v>
      </c>
      <c r="FJ1213" s="653">
        <v>20</v>
      </c>
      <c r="FK1213" s="6387">
        <f>COUNTIF(FK$11:FK$1147,FK1212)</f>
        <v>20</v>
      </c>
      <c r="FL1213" s="653"/>
      <c r="FM1213" s="6387">
        <f>COUNTIF(FM$11:FM$1147,FM1212)</f>
        <v>0</v>
      </c>
      <c r="FN1213" s="653"/>
      <c r="FO1213" s="6387">
        <f>COUNTIF(FO$11:FO$1147,FO1212)</f>
        <v>0</v>
      </c>
      <c r="FP1213" s="1044"/>
      <c r="FQ1213" s="6387">
        <f>COUNTIF(FQ$11:FQ$1147,FQ1212)</f>
        <v>0</v>
      </c>
      <c r="FS1213" s="1044"/>
      <c r="FT1213" s="6387">
        <f>COUNTIF(FT$11:FT$1147,FT1212)</f>
        <v>0</v>
      </c>
    </row>
    <row r="1214" spans="1:176" ht="18.600000000000001" customHeight="1">
      <c r="A1214" s="6372"/>
      <c r="B1214" s="165"/>
      <c r="C1214" s="165"/>
      <c r="D1214" s="191"/>
      <c r="E1214" s="6373"/>
      <c r="AT1214" s="653" t="s">
        <v>755</v>
      </c>
      <c r="AU1214" s="6374"/>
      <c r="AV1214" s="6374"/>
      <c r="AW1214" s="8054">
        <f>AW1213-AX1213</f>
        <v>0</v>
      </c>
      <c r="AX1214" s="8054"/>
      <c r="AY1214" s="8054">
        <f>AY1213-AZ1213</f>
        <v>0</v>
      </c>
      <c r="AZ1214" s="8054"/>
      <c r="BA1214" s="8054">
        <f>BA1213-BB1213</f>
        <v>0</v>
      </c>
      <c r="BB1214" s="8054"/>
      <c r="BC1214" s="8054">
        <f>BC1213-BD1213</f>
        <v>0</v>
      </c>
      <c r="BD1214" s="8054"/>
      <c r="BE1214" s="8054">
        <f>BE1213-BF1213</f>
        <v>0</v>
      </c>
      <c r="BF1214" s="8054"/>
      <c r="BG1214" s="8054">
        <f>BG1213-BH1213</f>
        <v>0</v>
      </c>
      <c r="BH1214" s="8054"/>
      <c r="BI1214" s="8041">
        <f>BI1213-BJ1213</f>
        <v>0</v>
      </c>
      <c r="BJ1214" s="8041"/>
      <c r="BK1214" s="8041">
        <f>BK1213-BL1213</f>
        <v>0</v>
      </c>
      <c r="BL1214" s="8041"/>
      <c r="BM1214" s="8041">
        <f>BM1213-BN1213</f>
        <v>0</v>
      </c>
      <c r="BN1214" s="8041"/>
      <c r="BO1214" s="8041">
        <f>BO1213-BP1213</f>
        <v>0</v>
      </c>
      <c r="BP1214" s="8041"/>
      <c r="BQ1214" s="8041">
        <f>BQ1213-BR1213</f>
        <v>0</v>
      </c>
      <c r="BR1214" s="8041"/>
      <c r="BS1214" s="8041">
        <f>BS1213-BT1213</f>
        <v>0</v>
      </c>
      <c r="BT1214" s="8041"/>
      <c r="BU1214" s="8041">
        <f>BU1213-BV1213</f>
        <v>0</v>
      </c>
      <c r="BV1214" s="8041"/>
      <c r="BW1214" s="8041">
        <f>BW1213-BX1213</f>
        <v>0</v>
      </c>
      <c r="BX1214" s="8041"/>
      <c r="BY1214" s="8041">
        <f>BY1213-BZ1213</f>
        <v>0</v>
      </c>
      <c r="BZ1214" s="8041"/>
      <c r="CA1214" s="8041">
        <f>CA1213-CB1213</f>
        <v>0</v>
      </c>
      <c r="CB1214" s="8041"/>
      <c r="CC1214" s="8041">
        <f>CC1213-CD1213</f>
        <v>0</v>
      </c>
      <c r="CD1214" s="8041"/>
      <c r="CE1214" s="8041">
        <f>CE1213-CF1213</f>
        <v>0</v>
      </c>
      <c r="CF1214" s="8041"/>
      <c r="CG1214" s="8041">
        <f>CG1213-CH1213</f>
        <v>0</v>
      </c>
      <c r="CH1214" s="8041"/>
      <c r="CI1214" s="8041">
        <f>CI1213-CJ1213</f>
        <v>0</v>
      </c>
      <c r="CJ1214" s="8041"/>
      <c r="CK1214" s="8041">
        <f>CK1213-CL1213</f>
        <v>0</v>
      </c>
      <c r="CL1214" s="8041"/>
      <c r="CM1214" s="8041">
        <f>CM1213-CN1213</f>
        <v>0</v>
      </c>
      <c r="CN1214" s="8041"/>
      <c r="CO1214" s="8041">
        <f>CO1213-CP1213</f>
        <v>0</v>
      </c>
      <c r="CP1214" s="8041"/>
      <c r="CQ1214" s="8041">
        <f>CQ1213-CR1213</f>
        <v>0</v>
      </c>
      <c r="CR1214" s="8041"/>
      <c r="CS1214" s="8041">
        <f>CS1213-CT1213</f>
        <v>0</v>
      </c>
      <c r="CT1214" s="8041"/>
      <c r="CW1214" s="8041">
        <f>CW1213-CX1213</f>
        <v>0</v>
      </c>
      <c r="CX1214" s="8041"/>
      <c r="CY1214" s="8041">
        <f>CY1213-CZ1213</f>
        <v>0</v>
      </c>
      <c r="CZ1214" s="8041"/>
      <c r="DA1214" s="8041">
        <f>DA1213-DB1213</f>
        <v>0</v>
      </c>
      <c r="DB1214" s="8041"/>
      <c r="DC1214" s="8052">
        <f>DC1213-DD1213</f>
        <v>0</v>
      </c>
      <c r="DD1214" s="8052"/>
      <c r="DE1214" s="6418"/>
      <c r="DF1214" s="6418"/>
      <c r="DG1214" s="6418"/>
      <c r="DH1214" s="6418"/>
      <c r="DI1214" s="8052">
        <f>DI1213-DJ1213</f>
        <v>0</v>
      </c>
      <c r="DJ1214" s="8052"/>
      <c r="DK1214" s="8052">
        <f>DK1213-DL1213</f>
        <v>0</v>
      </c>
      <c r="DL1214" s="8052"/>
      <c r="DM1214" s="8041">
        <f>DM1213-DN1213</f>
        <v>0</v>
      </c>
      <c r="DN1214" s="8041"/>
      <c r="DO1214" s="8041">
        <f>DO1213-DP1213</f>
        <v>0</v>
      </c>
      <c r="DP1214" s="8041"/>
      <c r="DQ1214" s="8041">
        <f>DQ1213-DR1213</f>
        <v>0</v>
      </c>
      <c r="DR1214" s="8041"/>
      <c r="DS1214" s="8041">
        <f>DS1213-DT1213</f>
        <v>0</v>
      </c>
      <c r="DT1214" s="8041"/>
      <c r="DU1214" s="8041">
        <f>DU1213-DV1213</f>
        <v>0</v>
      </c>
      <c r="DV1214" s="8041"/>
      <c r="DW1214" s="8054">
        <f>DW1213-DX1213</f>
        <v>10</v>
      </c>
      <c r="DX1214" s="8054"/>
      <c r="DY1214" s="8041">
        <f>DY1213-DZ1213</f>
        <v>0</v>
      </c>
      <c r="DZ1214" s="8041"/>
      <c r="EA1214" s="8054">
        <f>EA1213-EB1213</f>
        <v>-8</v>
      </c>
      <c r="EB1214" s="8054"/>
      <c r="EC1214" s="8054">
        <f>EC1213-ED1213</f>
        <v>-22</v>
      </c>
      <c r="ED1214" s="8054"/>
      <c r="EE1214" s="8041">
        <f>EE1213-EF1213</f>
        <v>0</v>
      </c>
      <c r="EF1214" s="8041"/>
      <c r="EM1214" s="8041">
        <f>EM1213-EN1213</f>
        <v>0</v>
      </c>
      <c r="EN1214" s="8041"/>
      <c r="EO1214" s="8041">
        <f>EO1213-EP1213</f>
        <v>0</v>
      </c>
      <c r="EP1214" s="8041"/>
      <c r="ET1214" s="8041">
        <f>ET1213-EU1213</f>
        <v>0</v>
      </c>
      <c r="EU1214" s="8041"/>
      <c r="EV1214" s="8041">
        <f>EV1213-EW1213</f>
        <v>0</v>
      </c>
      <c r="EW1214" s="8041"/>
      <c r="EX1214" s="8041">
        <f>EX1213-EY1213</f>
        <v>0</v>
      </c>
      <c r="EY1214" s="8041"/>
      <c r="EZ1214" s="8041">
        <f>EZ1213-FA1213</f>
        <v>0</v>
      </c>
      <c r="FA1214" s="8041"/>
      <c r="FB1214" s="8041">
        <f>FB1213-FC1213</f>
        <v>0</v>
      </c>
      <c r="FC1214" s="8041"/>
      <c r="FD1214" s="8041">
        <f>FD1213-FE1213</f>
        <v>12</v>
      </c>
      <c r="FE1214" s="8041"/>
      <c r="FF1214" s="8041">
        <f>FF1213-FG1213</f>
        <v>0</v>
      </c>
      <c r="FG1214" s="8041"/>
      <c r="FH1214" s="8041">
        <f>FH1213-FI1213</f>
        <v>0</v>
      </c>
      <c r="FI1214" s="8041"/>
      <c r="FJ1214" s="8041">
        <f>FJ1213-FK1213</f>
        <v>0</v>
      </c>
      <c r="FK1214" s="8041"/>
      <c r="FL1214" s="8041">
        <f>FL1213-FM1213</f>
        <v>0</v>
      </c>
      <c r="FM1214" s="8041"/>
      <c r="FN1214" s="8041">
        <f>FN1213-FO1213</f>
        <v>0</v>
      </c>
      <c r="FO1214" s="8041"/>
      <c r="FP1214" s="8041">
        <f>FP1213-FQ1213</f>
        <v>0</v>
      </c>
      <c r="FQ1214" s="8041"/>
      <c r="FS1214" s="8041">
        <f>FS1213-FT1213</f>
        <v>0</v>
      </c>
      <c r="FT1214" s="8041"/>
    </row>
    <row r="1215" spans="1:176" ht="18.600000000000001" customHeight="1">
      <c r="A1215" s="6372"/>
      <c r="B1215" s="165"/>
      <c r="C1215" s="165"/>
      <c r="D1215" s="191"/>
      <c r="E1215" s="6373"/>
      <c r="AW1215" s="6423"/>
      <c r="AX1215" s="6423"/>
      <c r="AY1215" s="6423"/>
      <c r="AZ1215" s="6423"/>
      <c r="BA1215" s="6423"/>
      <c r="BB1215" s="6423"/>
      <c r="BC1215" s="6423"/>
      <c r="BD1215" s="6423"/>
      <c r="BE1215" s="6423"/>
      <c r="BF1215" s="6423"/>
      <c r="BG1215" s="6423"/>
      <c r="BH1215" s="6423"/>
      <c r="BI1215" s="162"/>
      <c r="BJ1215" s="162"/>
      <c r="BK1215" s="162"/>
      <c r="BL1215" s="162"/>
      <c r="BM1215" s="162"/>
      <c r="BN1215" s="162"/>
      <c r="BO1215" s="162"/>
      <c r="BP1215" s="162"/>
      <c r="BQ1215" s="162"/>
      <c r="BR1215" s="162"/>
      <c r="BS1215" s="162"/>
      <c r="BT1215" s="162"/>
      <c r="BU1215" s="162"/>
      <c r="BV1215" s="162"/>
      <c r="BW1215" s="162"/>
      <c r="BX1215" s="162"/>
      <c r="BY1215" s="162"/>
      <c r="BZ1215" s="162"/>
      <c r="CA1215" s="162"/>
      <c r="CB1215" s="162"/>
      <c r="CC1215" s="162"/>
      <c r="CD1215" s="162"/>
      <c r="CE1215" s="162"/>
      <c r="CF1215" s="162"/>
      <c r="CG1215" s="162"/>
      <c r="CH1215" s="162"/>
      <c r="CI1215" s="162"/>
      <c r="CJ1215" s="162"/>
      <c r="CK1215" s="162"/>
      <c r="CL1215" s="162"/>
      <c r="CM1215" s="162"/>
      <c r="CN1215" s="162"/>
      <c r="CO1215" s="162"/>
      <c r="CP1215" s="162"/>
      <c r="CQ1215" s="162"/>
      <c r="CR1215" s="162"/>
      <c r="CS1215" s="162"/>
      <c r="CT1215" s="162"/>
      <c r="CU1215" s="162"/>
      <c r="CV1215" s="162"/>
      <c r="CW1215" s="162"/>
      <c r="CX1215" s="162"/>
      <c r="CY1215" s="162"/>
      <c r="CZ1215" s="162"/>
      <c r="DA1215" s="162"/>
      <c r="DB1215" s="162"/>
      <c r="DC1215" s="162"/>
      <c r="DD1215" s="162"/>
      <c r="DE1215" s="162"/>
      <c r="DF1215" s="162"/>
      <c r="DG1215" s="162"/>
      <c r="DH1215" s="162"/>
      <c r="DI1215" s="162"/>
      <c r="DJ1215" s="162"/>
      <c r="DK1215" s="162"/>
      <c r="DL1215" s="162"/>
      <c r="DM1215" s="162"/>
      <c r="DN1215" s="162"/>
      <c r="DO1215" s="162"/>
      <c r="DP1215" s="162"/>
      <c r="DQ1215" s="162"/>
      <c r="DS1215" s="162"/>
      <c r="DT1215" s="162"/>
      <c r="DU1215" s="162"/>
      <c r="ET1215" s="162"/>
      <c r="EU1215" s="162"/>
      <c r="EV1215" s="162"/>
      <c r="EW1215" s="162"/>
      <c r="EX1215" s="162"/>
      <c r="EY1215" s="162"/>
      <c r="EZ1215" s="162"/>
      <c r="FA1215" s="162"/>
      <c r="FB1215" s="162"/>
      <c r="FC1215" s="162"/>
      <c r="FD1215" s="162"/>
      <c r="FE1215" s="162"/>
      <c r="FF1215" s="162"/>
      <c r="FG1215" s="162"/>
      <c r="FH1215" s="162"/>
      <c r="FI1215" s="162"/>
      <c r="FJ1215" s="162"/>
      <c r="FK1215" s="162"/>
      <c r="FL1215" s="162"/>
      <c r="FM1215" s="162"/>
      <c r="FN1215" s="165"/>
      <c r="FO1215" s="165"/>
    </row>
    <row r="1216" spans="1:176" ht="18.600000000000001" customHeight="1">
      <c r="A1216" s="6372"/>
      <c r="B1216" s="165"/>
      <c r="C1216" s="165"/>
      <c r="D1216" s="191"/>
      <c r="E1216" s="6373"/>
      <c r="AT1216" s="653" t="s">
        <v>752</v>
      </c>
      <c r="AU1216" s="6374"/>
      <c r="AV1216" s="6374"/>
      <c r="AW1216" s="6375">
        <v>45728</v>
      </c>
      <c r="AX1216" s="6376">
        <v>4163096</v>
      </c>
      <c r="AY1216" s="6375">
        <v>45749</v>
      </c>
      <c r="AZ1216" s="6376">
        <v>4163121</v>
      </c>
      <c r="BA1216" s="6375">
        <v>45749</v>
      </c>
      <c r="BB1216" s="6376">
        <v>4163122</v>
      </c>
      <c r="BC1216" s="6375">
        <v>45749</v>
      </c>
      <c r="BD1216" s="6376">
        <v>4163123</v>
      </c>
      <c r="BE1216" s="6375">
        <v>45749</v>
      </c>
      <c r="BF1216" s="6376">
        <v>4163124</v>
      </c>
      <c r="BG1216" s="6375">
        <v>45749</v>
      </c>
      <c r="BH1216" s="6376">
        <v>4163125</v>
      </c>
      <c r="BI1216" s="6377">
        <v>45805</v>
      </c>
      <c r="BJ1216" s="6378">
        <v>4163193</v>
      </c>
      <c r="BK1216" s="6377"/>
      <c r="BL1216" s="6378"/>
      <c r="BM1216" s="6377"/>
      <c r="BN1216" s="6378"/>
      <c r="BO1216" s="6377"/>
      <c r="BP1216" s="6378"/>
      <c r="BQ1216" s="6377">
        <v>45973</v>
      </c>
      <c r="BR1216" s="6378">
        <v>4163360</v>
      </c>
      <c r="BS1216" s="6377"/>
      <c r="BT1216" s="6378"/>
      <c r="BU1216" s="6377"/>
      <c r="BV1216" s="6378"/>
      <c r="BW1216" s="6377"/>
      <c r="BX1216" s="6378"/>
      <c r="BY1216" s="6377"/>
      <c r="BZ1216" s="6378"/>
      <c r="CA1216" s="6377"/>
      <c r="CB1216" s="6378"/>
      <c r="CC1216" s="6377"/>
      <c r="CD1216" s="6378"/>
      <c r="CE1216" s="6377"/>
      <c r="CF1216" s="6378"/>
      <c r="CG1216" s="6377"/>
      <c r="CH1216" s="6378"/>
      <c r="CI1216" s="6377"/>
      <c r="CJ1216" s="6378"/>
      <c r="CK1216" s="6377"/>
      <c r="CL1216" s="6378"/>
      <c r="CM1216" s="6377"/>
      <c r="CN1216" s="6378"/>
      <c r="CO1216" s="6377"/>
      <c r="CP1216" s="6378"/>
      <c r="CQ1216" s="6377"/>
      <c r="CR1216" s="6378"/>
      <c r="CS1216" s="6377"/>
      <c r="CT1216" s="6378"/>
      <c r="CW1216" s="6377"/>
      <c r="CX1216" s="6378"/>
      <c r="CY1216" s="6377"/>
      <c r="CZ1216" s="6378"/>
      <c r="DA1216" s="6377"/>
      <c r="DB1216" s="6378"/>
      <c r="DC1216" s="6379"/>
      <c r="DD1216" s="6380"/>
      <c r="DE1216" s="6418"/>
      <c r="DF1216" s="6418"/>
      <c r="DG1216" s="6418"/>
      <c r="DH1216" s="6418"/>
      <c r="DI1216" s="6379"/>
      <c r="DJ1216" s="6380"/>
      <c r="DK1216" s="6379">
        <v>46206</v>
      </c>
      <c r="DL1216" s="6380">
        <v>4263336</v>
      </c>
      <c r="DM1216" s="6377"/>
      <c r="DN1216" s="6378"/>
      <c r="DO1216" s="6377"/>
      <c r="DP1216" s="6378"/>
      <c r="DQ1216" s="6377"/>
      <c r="DR1216" s="6378"/>
      <c r="DS1216" s="6377"/>
      <c r="DT1216" s="6378"/>
      <c r="DU1216" s="6377"/>
      <c r="DV1216" s="6378"/>
      <c r="DW1216" s="6377">
        <v>46014</v>
      </c>
      <c r="DX1216" s="6378">
        <v>4263088</v>
      </c>
      <c r="DY1216" s="6377">
        <v>46332</v>
      </c>
      <c r="DZ1216" s="6378">
        <v>4363040</v>
      </c>
      <c r="EA1216" s="6377">
        <v>45889</v>
      </c>
      <c r="EB1216" s="6378">
        <v>4163308</v>
      </c>
      <c r="EC1216" s="6375">
        <v>45889</v>
      </c>
      <c r="ED1216" s="6376">
        <v>4163309</v>
      </c>
      <c r="EE1216" s="6377">
        <v>46206</v>
      </c>
      <c r="EF1216" s="6378">
        <v>4263340</v>
      </c>
      <c r="EM1216" s="6377"/>
      <c r="EN1216" s="6378"/>
      <c r="EO1216" s="6377"/>
      <c r="EP1216" s="6378"/>
      <c r="ET1216" s="6377">
        <v>46251</v>
      </c>
      <c r="EU1216" s="6378">
        <v>4263390</v>
      </c>
      <c r="EV1216" s="6377"/>
      <c r="EW1216" s="6378"/>
      <c r="EX1216" s="6377"/>
      <c r="EY1216" s="6378"/>
      <c r="EZ1216" s="6377"/>
      <c r="FA1216" s="6378"/>
      <c r="FB1216" s="6377"/>
      <c r="FC1216" s="6378"/>
      <c r="FD1216" s="6377"/>
      <c r="FE1216" s="6378"/>
      <c r="FF1216" s="6377"/>
      <c r="FG1216" s="6378"/>
      <c r="FH1216" s="6377"/>
      <c r="FI1216" s="6378"/>
      <c r="FJ1216" s="6377">
        <v>46275</v>
      </c>
      <c r="FK1216" s="6378">
        <v>4263430</v>
      </c>
      <c r="FL1216" s="6377"/>
      <c r="FM1216" s="6378"/>
      <c r="FN1216" s="6378"/>
      <c r="FO1216" s="6378"/>
      <c r="FP1216" s="6377"/>
      <c r="FQ1216" s="6378"/>
      <c r="FS1216" s="6377"/>
      <c r="FT1216" s="6378"/>
    </row>
    <row r="1217" spans="1:176" ht="18.600000000000001" customHeight="1">
      <c r="A1217" s="6372"/>
      <c r="B1217" s="165"/>
      <c r="C1217" s="165"/>
      <c r="D1217" s="191"/>
      <c r="E1217" s="6373"/>
      <c r="AT1217" s="653" t="s">
        <v>754</v>
      </c>
      <c r="AU1217" s="6374"/>
      <c r="AV1217" s="6374"/>
      <c r="AW1217" s="6376">
        <v>18</v>
      </c>
      <c r="AX1217" s="6376">
        <f>COUNTIF(AX$11:AX$1147,AX1216)</f>
        <v>18</v>
      </c>
      <c r="AY1217" s="6376">
        <v>10</v>
      </c>
      <c r="AZ1217" s="6376">
        <f>COUNTIF(AZ$11:AZ$1147,AZ1216)</f>
        <v>10</v>
      </c>
      <c r="BA1217" s="6376">
        <v>9</v>
      </c>
      <c r="BB1217" s="6376">
        <f>COUNTIF(BB$11:BB$1147,BB1216)</f>
        <v>9</v>
      </c>
      <c r="BC1217" s="6376">
        <v>10</v>
      </c>
      <c r="BD1217" s="6376">
        <f>COUNTIF(BD$11:BD$1147,BD1216)</f>
        <v>10</v>
      </c>
      <c r="BE1217" s="6376">
        <v>10</v>
      </c>
      <c r="BF1217" s="6376">
        <f>COUNTIF(BF$11:BF$1147,BF1216)</f>
        <v>10</v>
      </c>
      <c r="BG1217" s="6376">
        <v>9</v>
      </c>
      <c r="BH1217" s="6376">
        <f>COUNTIF(BH$11:BH$1147,BH1216)</f>
        <v>9</v>
      </c>
      <c r="BI1217" s="653">
        <v>12</v>
      </c>
      <c r="BJ1217" s="6387">
        <f>COUNTIF(BJ$11:BJ$1147,BJ1216)</f>
        <v>12</v>
      </c>
      <c r="BK1217" s="653"/>
      <c r="BL1217" s="6387">
        <f>COUNTIF(BL$11:BL$1147,BL1216)</f>
        <v>0</v>
      </c>
      <c r="BM1217" s="653"/>
      <c r="BN1217" s="6387">
        <f>COUNTIF(BN$11:BN$1147,BN1216)</f>
        <v>0</v>
      </c>
      <c r="BO1217" s="653"/>
      <c r="BP1217" s="6387">
        <f>COUNTIF(BP$11:BP$1147,BP1216)</f>
        <v>0</v>
      </c>
      <c r="BQ1217" s="653">
        <v>5</v>
      </c>
      <c r="BR1217" s="6387">
        <f>COUNTIF(BR$11:BR$1147,BR1216)</f>
        <v>5</v>
      </c>
      <c r="BS1217" s="653"/>
      <c r="BT1217" s="6387">
        <f>COUNTIF(BT$11:BT$1147,BT1216)</f>
        <v>0</v>
      </c>
      <c r="BU1217" s="653"/>
      <c r="BV1217" s="6387">
        <f>COUNTIF(BV$11:BV$1147,BV1216)</f>
        <v>0</v>
      </c>
      <c r="BW1217" s="653"/>
      <c r="BX1217" s="6387">
        <f>COUNTIF(BX$11:BX$1147,BX1216)</f>
        <v>0</v>
      </c>
      <c r="BY1217" s="653"/>
      <c r="BZ1217" s="6387">
        <f>COUNTIF(BZ$11:BZ$1147,BZ1216)</f>
        <v>0</v>
      </c>
      <c r="CA1217" s="653"/>
      <c r="CB1217" s="6387">
        <f>COUNTIF(CB$11:CB$1147,CB1216)</f>
        <v>0</v>
      </c>
      <c r="CC1217" s="653"/>
      <c r="CD1217" s="6387">
        <f>COUNTIF(CD$11:CD$1147,CD1216)</f>
        <v>0</v>
      </c>
      <c r="CE1217" s="653"/>
      <c r="CF1217" s="6387">
        <f>COUNTIF(CF$11:CF$1147,CF1216)</f>
        <v>0</v>
      </c>
      <c r="CG1217" s="653"/>
      <c r="CH1217" s="6387">
        <f>COUNTIF(CH$11:CH$1147,CH1216)</f>
        <v>0</v>
      </c>
      <c r="CI1217" s="653"/>
      <c r="CJ1217" s="6387">
        <f>COUNTIF(CJ$11:CJ$1147,CJ1216)</f>
        <v>0</v>
      </c>
      <c r="CK1217" s="653"/>
      <c r="CL1217" s="6387">
        <f>COUNTIFS(CL$11:CL$1147,CL1216)+COUNTIFS(CV$11:CV$1147,CL1216)</f>
        <v>0</v>
      </c>
      <c r="CM1217" s="653"/>
      <c r="CN1217" s="6387">
        <f>COUNTIF(CN$11:CN$1147,CN1216)</f>
        <v>0</v>
      </c>
      <c r="CO1217" s="653"/>
      <c r="CP1217" s="6387">
        <f>COUNTIF(CP$11:CP$1147,CP1216)</f>
        <v>0</v>
      </c>
      <c r="CQ1217" s="653"/>
      <c r="CR1217" s="6387">
        <f>COUNTIF(CR$11:CR$1147,CR1216)</f>
        <v>0</v>
      </c>
      <c r="CS1217" s="653"/>
      <c r="CT1217" s="6387">
        <f>COUNTIF(CT$11:CT$1147,CT1216)</f>
        <v>0</v>
      </c>
      <c r="CW1217" s="653"/>
      <c r="CX1217" s="6387">
        <f>COUNTIF(CX$11:CX$1147,CX1216)</f>
        <v>0</v>
      </c>
      <c r="CY1217" s="653"/>
      <c r="CZ1217" s="6387">
        <f>COUNTIF(CZ$11:CZ$1147,CZ1216)</f>
        <v>0</v>
      </c>
      <c r="DA1217" s="653"/>
      <c r="DB1217" s="6387">
        <f>COUNTIF(DB$11:DB$1147,DB1216)</f>
        <v>0</v>
      </c>
      <c r="DC1217" s="6374"/>
      <c r="DD1217" s="6388">
        <f>COUNTIF(DD$11:DD$1147,DD1216)</f>
        <v>0</v>
      </c>
      <c r="DE1217" s="6418"/>
      <c r="DF1217" s="6418"/>
      <c r="DG1217" s="6418"/>
      <c r="DH1217" s="6418"/>
      <c r="DI1217" s="6374"/>
      <c r="DJ1217" s="6388">
        <f>COUNTIF(DJ$11:DJ$1147,DJ1216)</f>
        <v>0</v>
      </c>
      <c r="DK1217" s="6374">
        <v>5</v>
      </c>
      <c r="DL1217" s="6388">
        <f>COUNTIF(DL$11:DL$1147,DL1216)</f>
        <v>5</v>
      </c>
      <c r="DM1217" s="653"/>
      <c r="DN1217" s="6387">
        <f>COUNTIF(DN$11:DN$1147,DN1216)</f>
        <v>0</v>
      </c>
      <c r="DO1217" s="653"/>
      <c r="DP1217" s="6387">
        <f>COUNTIF(DP$11:DP$1147,DP1216)</f>
        <v>0</v>
      </c>
      <c r="DQ1217" s="653"/>
      <c r="DR1217" s="6387">
        <f>COUNTIF(DR$11:DR$1147,DR1216)</f>
        <v>0</v>
      </c>
      <c r="DS1217" s="653"/>
      <c r="DT1217" s="6387">
        <f>COUNTIF(DT$11:DT$1147,DT1216)</f>
        <v>0</v>
      </c>
      <c r="DU1217" s="653"/>
      <c r="DV1217" s="6387">
        <f>COUNTIF(DV$11:DV$1147,DV1216)</f>
        <v>0</v>
      </c>
      <c r="DW1217" s="653">
        <v>20</v>
      </c>
      <c r="DX1217" s="6387">
        <f>COUNTIF(DX$11:DX$1147,DX1216)</f>
        <v>20</v>
      </c>
      <c r="DY1217" s="653">
        <v>5</v>
      </c>
      <c r="DZ1217" s="6387">
        <f>COUNTIF(DZ$11:DZ$1147,DZ1216)</f>
        <v>4</v>
      </c>
      <c r="EA1217" s="653">
        <v>20</v>
      </c>
      <c r="EB1217" s="6387">
        <f>COUNTIF(EB$11:EB$1147,EB1216)</f>
        <v>20</v>
      </c>
      <c r="EC1217" s="6376">
        <v>15</v>
      </c>
      <c r="ED1217" s="6376">
        <f>COUNTIF(ED$11:ED$1147,ED1216)</f>
        <v>15</v>
      </c>
      <c r="EE1217" s="653">
        <v>30</v>
      </c>
      <c r="EF1217" s="6387">
        <f>COUNTIF(EF$11:EF$1147,EF1216)</f>
        <v>30</v>
      </c>
      <c r="EM1217" s="653"/>
      <c r="EN1217" s="6387">
        <f>COUNTIF(EN$11:EN$1147,EN1216)</f>
        <v>0</v>
      </c>
      <c r="EO1217" s="653"/>
      <c r="EP1217" s="6387">
        <f>COUNTIF(EP$11:EP$1147,EP1216)</f>
        <v>0</v>
      </c>
      <c r="ET1217" s="653">
        <v>10</v>
      </c>
      <c r="EU1217" s="6387">
        <f>COUNTIF(EU$11:EU$1147,EU1216)</f>
        <v>10</v>
      </c>
      <c r="EV1217" s="653"/>
      <c r="EW1217" s="6387">
        <f>COUNTIF(EW$11:EW$1147,EW1216)</f>
        <v>0</v>
      </c>
      <c r="EX1217" s="653"/>
      <c r="EY1217" s="6387">
        <f>COUNTIF(EY$11:EY$1147,EY1216)</f>
        <v>0</v>
      </c>
      <c r="EZ1217" s="653"/>
      <c r="FA1217" s="6387">
        <f>COUNTIF(FA$11:FA$1147,FA1216)</f>
        <v>0</v>
      </c>
      <c r="FB1217" s="653"/>
      <c r="FC1217" s="6387">
        <f>COUNTIF(FC$11:FC$1147,FC1216)</f>
        <v>0</v>
      </c>
      <c r="FD1217" s="653"/>
      <c r="FE1217" s="6387">
        <f>COUNTIF(FE$11:FE$1147,FE1216)</f>
        <v>0</v>
      </c>
      <c r="FF1217" s="653"/>
      <c r="FG1217" s="6387">
        <f>COUNTIF(FG$11:FG$1147,FG1216)</f>
        <v>0</v>
      </c>
      <c r="FH1217" s="653"/>
      <c r="FI1217" s="6387">
        <f>COUNTIF(FI$11:FI$1147,FI1216)</f>
        <v>0</v>
      </c>
      <c r="FJ1217" s="653">
        <v>15</v>
      </c>
      <c r="FK1217" s="6387">
        <f>COUNTIF(FK$11:FK$1147,FK1216)</f>
        <v>15</v>
      </c>
      <c r="FL1217" s="653"/>
      <c r="FM1217" s="6387">
        <f>COUNTIF(FM$11:FM$1147,FM1216)</f>
        <v>0</v>
      </c>
      <c r="FN1217" s="653"/>
      <c r="FO1217" s="6387">
        <f>COUNTIF(FO$11:FO$1147,FO1216)</f>
        <v>0</v>
      </c>
      <c r="FP1217" s="1044"/>
      <c r="FQ1217" s="6387">
        <f>COUNTIF(FQ$11:FQ$1147,FQ1216)</f>
        <v>0</v>
      </c>
      <c r="FS1217" s="1044"/>
      <c r="FT1217" s="6387">
        <f>COUNTIF(FT$11:FT$1147,FT1216)</f>
        <v>0</v>
      </c>
    </row>
    <row r="1218" spans="1:176" ht="18.600000000000001" customHeight="1">
      <c r="A1218" s="6372"/>
      <c r="B1218" s="165"/>
      <c r="C1218" s="165"/>
      <c r="D1218" s="191"/>
      <c r="E1218" s="6373"/>
      <c r="AT1218" s="653" t="s">
        <v>755</v>
      </c>
      <c r="AU1218" s="6374"/>
      <c r="AV1218" s="6374"/>
      <c r="AW1218" s="8054">
        <f>AW1217-AX1217</f>
        <v>0</v>
      </c>
      <c r="AX1218" s="8054"/>
      <c r="AY1218" s="8054">
        <f>AY1217-AZ1217</f>
        <v>0</v>
      </c>
      <c r="AZ1218" s="8054"/>
      <c r="BA1218" s="8054">
        <f>BA1217-BB1217</f>
        <v>0</v>
      </c>
      <c r="BB1218" s="8054"/>
      <c r="BC1218" s="8054">
        <f>BC1217-BD1217</f>
        <v>0</v>
      </c>
      <c r="BD1218" s="8054"/>
      <c r="BE1218" s="8054">
        <f>BE1217-BF1217</f>
        <v>0</v>
      </c>
      <c r="BF1218" s="8054"/>
      <c r="BG1218" s="8054">
        <f>BG1217-BH1217</f>
        <v>0</v>
      </c>
      <c r="BH1218" s="8054"/>
      <c r="BI1218" s="8041">
        <f>BI1217-BJ1217</f>
        <v>0</v>
      </c>
      <c r="BJ1218" s="8041"/>
      <c r="BK1218" s="8041">
        <f>BK1217-BL1217</f>
        <v>0</v>
      </c>
      <c r="BL1218" s="8041"/>
      <c r="BM1218" s="8041">
        <f>BM1217-BN1217</f>
        <v>0</v>
      </c>
      <c r="BN1218" s="8041"/>
      <c r="BO1218" s="8041">
        <f>BO1217-BP1217</f>
        <v>0</v>
      </c>
      <c r="BP1218" s="8041"/>
      <c r="BQ1218" s="8041">
        <f>BQ1217-BR1217</f>
        <v>0</v>
      </c>
      <c r="BR1218" s="8041"/>
      <c r="BS1218" s="8041">
        <f>BS1217-BT1217</f>
        <v>0</v>
      </c>
      <c r="BT1218" s="8041"/>
      <c r="BU1218" s="8041">
        <f>BU1217-BV1217</f>
        <v>0</v>
      </c>
      <c r="BV1218" s="8041"/>
      <c r="BW1218" s="8041">
        <f>BW1217-BX1217</f>
        <v>0</v>
      </c>
      <c r="BX1218" s="8041"/>
      <c r="BY1218" s="8041">
        <f>BY1217-BZ1217</f>
        <v>0</v>
      </c>
      <c r="BZ1218" s="8041"/>
      <c r="CA1218" s="8041">
        <f>CA1217-CB1217</f>
        <v>0</v>
      </c>
      <c r="CB1218" s="8041"/>
      <c r="CC1218" s="8041">
        <f>CC1217-CD1217</f>
        <v>0</v>
      </c>
      <c r="CD1218" s="8041"/>
      <c r="CE1218" s="8041">
        <f>CE1217-CF1217</f>
        <v>0</v>
      </c>
      <c r="CF1218" s="8041"/>
      <c r="CG1218" s="8041">
        <f>CG1217-CH1217</f>
        <v>0</v>
      </c>
      <c r="CH1218" s="8041"/>
      <c r="CI1218" s="8041">
        <f>CI1217-CJ1217</f>
        <v>0</v>
      </c>
      <c r="CJ1218" s="8041"/>
      <c r="CK1218" s="8041">
        <f>CK1217-CL1217</f>
        <v>0</v>
      </c>
      <c r="CL1218" s="8041"/>
      <c r="CM1218" s="8041">
        <f>CM1217-CN1217</f>
        <v>0</v>
      </c>
      <c r="CN1218" s="8041"/>
      <c r="CO1218" s="8041">
        <f>CO1217-CP1217</f>
        <v>0</v>
      </c>
      <c r="CP1218" s="8041"/>
      <c r="CQ1218" s="8041">
        <f>CQ1217-CR1217</f>
        <v>0</v>
      </c>
      <c r="CR1218" s="8041"/>
      <c r="CS1218" s="8041">
        <f>CS1217-CT1217</f>
        <v>0</v>
      </c>
      <c r="CT1218" s="8041"/>
      <c r="CW1218" s="8041">
        <f>CW1217-CX1217</f>
        <v>0</v>
      </c>
      <c r="CX1218" s="8041"/>
      <c r="CY1218" s="8041">
        <f>CY1217-CZ1217</f>
        <v>0</v>
      </c>
      <c r="CZ1218" s="8041"/>
      <c r="DA1218" s="8041">
        <f>DA1217-DB1217</f>
        <v>0</v>
      </c>
      <c r="DB1218" s="8041"/>
      <c r="DC1218" s="8052">
        <f>DC1217-DD1217</f>
        <v>0</v>
      </c>
      <c r="DD1218" s="8052"/>
      <c r="DE1218" s="6418"/>
      <c r="DF1218" s="6418"/>
      <c r="DG1218" s="6418"/>
      <c r="DH1218" s="6418"/>
      <c r="DI1218" s="8052">
        <f>DI1217-DJ1217</f>
        <v>0</v>
      </c>
      <c r="DJ1218" s="8052"/>
      <c r="DK1218" s="8052">
        <f>DK1217-DL1217</f>
        <v>0</v>
      </c>
      <c r="DL1218" s="8052"/>
      <c r="DM1218" s="8041">
        <f>DM1217-DN1217</f>
        <v>0</v>
      </c>
      <c r="DN1218" s="8041"/>
      <c r="DO1218" s="8041">
        <f>DO1217-DP1217</f>
        <v>0</v>
      </c>
      <c r="DP1218" s="8041"/>
      <c r="DQ1218" s="8041">
        <f>DQ1217-DR1217</f>
        <v>0</v>
      </c>
      <c r="DR1218" s="8041"/>
      <c r="DS1218" s="8041">
        <f>DS1217-DT1217</f>
        <v>0</v>
      </c>
      <c r="DT1218" s="8041"/>
      <c r="DU1218" s="8041">
        <f>DU1217-DV1217</f>
        <v>0</v>
      </c>
      <c r="DV1218" s="8041"/>
      <c r="DW1218" s="8041">
        <f>DW1217-DX1217</f>
        <v>0</v>
      </c>
      <c r="DX1218" s="8041"/>
      <c r="DY1218" s="8041">
        <f>DY1217-DZ1217</f>
        <v>1</v>
      </c>
      <c r="DZ1218" s="8041"/>
      <c r="EA1218" s="8041">
        <f>EA1217-EB1217</f>
        <v>0</v>
      </c>
      <c r="EB1218" s="8041"/>
      <c r="EC1218" s="8054">
        <f>EC1217-ED1217</f>
        <v>0</v>
      </c>
      <c r="ED1218" s="8054"/>
      <c r="EE1218" s="8041">
        <f>EE1217-EF1217</f>
        <v>0</v>
      </c>
      <c r="EF1218" s="8041"/>
      <c r="EM1218" s="8041">
        <f>EM1217-EN1217</f>
        <v>0</v>
      </c>
      <c r="EN1218" s="8041"/>
      <c r="EO1218" s="8041">
        <f>EO1217-EP1217</f>
        <v>0</v>
      </c>
      <c r="EP1218" s="8041"/>
      <c r="ET1218" s="8041">
        <f>ET1217-EU1217</f>
        <v>0</v>
      </c>
      <c r="EU1218" s="8041"/>
      <c r="EV1218" s="8041">
        <f>EV1217-EW1217</f>
        <v>0</v>
      </c>
      <c r="EW1218" s="8041"/>
      <c r="EX1218" s="8041">
        <f>EX1217-EY1217</f>
        <v>0</v>
      </c>
      <c r="EY1218" s="8041"/>
      <c r="EZ1218" s="8041">
        <f>EZ1217-FA1217</f>
        <v>0</v>
      </c>
      <c r="FA1218" s="8041"/>
      <c r="FB1218" s="8041">
        <f>FB1217-FC1217</f>
        <v>0</v>
      </c>
      <c r="FC1218" s="8041"/>
      <c r="FD1218" s="8041">
        <f>FD1217-FE1217</f>
        <v>0</v>
      </c>
      <c r="FE1218" s="8041"/>
      <c r="FF1218" s="8041">
        <f>FF1217-FG1217</f>
        <v>0</v>
      </c>
      <c r="FG1218" s="8041"/>
      <c r="FH1218" s="8041">
        <f>FH1217-FI1217</f>
        <v>0</v>
      </c>
      <c r="FI1218" s="8041"/>
      <c r="FJ1218" s="8041">
        <f>FJ1217-FK1217</f>
        <v>0</v>
      </c>
      <c r="FK1218" s="8041"/>
      <c r="FL1218" s="8041">
        <f>FL1217-FM1217</f>
        <v>0</v>
      </c>
      <c r="FM1218" s="8041"/>
      <c r="FN1218" s="8041">
        <f>FN1217-FO1217</f>
        <v>0</v>
      </c>
      <c r="FO1218" s="8041"/>
      <c r="FP1218" s="8041">
        <f>FP1217-FQ1217</f>
        <v>0</v>
      </c>
      <c r="FQ1218" s="8041"/>
      <c r="FS1218" s="8041">
        <f>FS1217-FT1217</f>
        <v>0</v>
      </c>
      <c r="FT1218" s="8041"/>
    </row>
    <row r="1219" spans="1:176" ht="18.600000000000001" customHeight="1">
      <c r="A1219" s="6372"/>
      <c r="B1219" s="165"/>
      <c r="C1219" s="165"/>
      <c r="D1219" s="191"/>
      <c r="E1219" s="6373"/>
      <c r="AW1219" s="6423"/>
      <c r="AX1219" s="6423"/>
      <c r="AY1219" s="6423"/>
      <c r="AZ1219" s="6423"/>
      <c r="BA1219" s="6423"/>
      <c r="BB1219" s="6423"/>
      <c r="BC1219" s="6423"/>
      <c r="BD1219" s="6423"/>
      <c r="BE1219" s="6423"/>
      <c r="BF1219" s="6423"/>
      <c r="BG1219" s="6423"/>
      <c r="BH1219" s="6423"/>
      <c r="BI1219" s="162"/>
      <c r="BJ1219" s="162"/>
      <c r="BK1219" s="162"/>
      <c r="BL1219" s="162"/>
      <c r="BM1219" s="162"/>
      <c r="BN1219" s="162"/>
      <c r="BO1219" s="162"/>
      <c r="BP1219" s="162"/>
      <c r="BQ1219" s="162"/>
      <c r="BR1219" s="162"/>
      <c r="BS1219" s="162"/>
      <c r="BT1219" s="162"/>
      <c r="BU1219" s="162"/>
      <c r="BV1219" s="162"/>
      <c r="BW1219" s="162"/>
      <c r="BX1219" s="162"/>
      <c r="BY1219" s="162"/>
      <c r="BZ1219" s="162"/>
      <c r="CA1219" s="162"/>
      <c r="CB1219" s="162"/>
      <c r="CC1219" s="162"/>
      <c r="CD1219" s="162"/>
      <c r="CE1219" s="162"/>
      <c r="CF1219" s="162"/>
      <c r="CG1219" s="162"/>
      <c r="CH1219" s="162"/>
      <c r="CI1219" s="162"/>
      <c r="CJ1219" s="162"/>
      <c r="CK1219" s="162"/>
      <c r="CL1219" s="162"/>
      <c r="CM1219" s="162"/>
      <c r="CN1219" s="162"/>
      <c r="CO1219" s="162"/>
      <c r="CP1219" s="162"/>
      <c r="CQ1219" s="162"/>
      <c r="CR1219" s="162"/>
      <c r="CS1219" s="162"/>
      <c r="CT1219" s="162"/>
      <c r="CU1219" s="162"/>
      <c r="CV1219" s="162"/>
      <c r="CW1219" s="162"/>
      <c r="CX1219" s="162"/>
      <c r="CY1219" s="162"/>
      <c r="CZ1219" s="162"/>
      <c r="DA1219" s="162"/>
      <c r="DB1219" s="162"/>
      <c r="DC1219" s="162"/>
      <c r="DD1219" s="162"/>
      <c r="DE1219" s="162"/>
      <c r="DF1219" s="162"/>
      <c r="DG1219" s="162"/>
      <c r="DH1219" s="162"/>
      <c r="DI1219" s="162"/>
      <c r="DJ1219" s="162"/>
      <c r="DK1219" s="162"/>
      <c r="DL1219" s="162"/>
      <c r="DM1219" s="162"/>
      <c r="DN1219" s="162"/>
      <c r="DO1219" s="162"/>
      <c r="DP1219" s="162"/>
      <c r="DQ1219" s="162"/>
      <c r="DS1219" s="162"/>
      <c r="DT1219" s="162"/>
      <c r="DU1219" s="162"/>
      <c r="ET1219" s="162"/>
      <c r="EU1219" s="162"/>
      <c r="EV1219" s="162"/>
      <c r="EW1219" s="162"/>
      <c r="EX1219" s="162"/>
      <c r="EY1219" s="162"/>
      <c r="EZ1219" s="162"/>
      <c r="FA1219" s="162"/>
      <c r="FB1219" s="162"/>
      <c r="FC1219" s="162"/>
      <c r="FD1219" s="162"/>
      <c r="FE1219" s="162"/>
      <c r="FF1219" s="162"/>
      <c r="FG1219" s="162"/>
      <c r="FH1219" s="162"/>
      <c r="FI1219" s="162"/>
      <c r="FJ1219" s="162"/>
      <c r="FK1219" s="162"/>
      <c r="FL1219" s="162"/>
      <c r="FM1219" s="162"/>
      <c r="FN1219" s="165"/>
      <c r="FO1219" s="165"/>
    </row>
    <row r="1220" spans="1:176" ht="18.600000000000001" customHeight="1">
      <c r="A1220" s="6372"/>
      <c r="B1220" s="165"/>
      <c r="C1220" s="165"/>
      <c r="D1220" s="191"/>
      <c r="E1220" s="6373"/>
      <c r="AT1220" s="653" t="s">
        <v>752</v>
      </c>
      <c r="AU1220" s="6374"/>
      <c r="AV1220" s="6374"/>
      <c r="AW1220" s="6375">
        <v>45749</v>
      </c>
      <c r="AX1220" s="6376">
        <v>4163120</v>
      </c>
      <c r="AY1220" s="6375">
        <v>45770</v>
      </c>
      <c r="AZ1220" s="6376">
        <v>4163148</v>
      </c>
      <c r="BA1220" s="6375">
        <v>45770</v>
      </c>
      <c r="BB1220" s="6376">
        <v>4163149</v>
      </c>
      <c r="BC1220" s="6375">
        <v>45770</v>
      </c>
      <c r="BD1220" s="6376">
        <v>4163150</v>
      </c>
      <c r="BE1220" s="6375">
        <v>45770</v>
      </c>
      <c r="BF1220" s="6376">
        <v>4163151</v>
      </c>
      <c r="BG1220" s="6375">
        <v>45770</v>
      </c>
      <c r="BH1220" s="6376">
        <v>4163152</v>
      </c>
      <c r="BI1220" s="6377">
        <v>45826</v>
      </c>
      <c r="BJ1220" s="6378">
        <v>4163230</v>
      </c>
      <c r="BK1220" s="6377"/>
      <c r="BL1220" s="6378"/>
      <c r="BM1220" s="6377"/>
      <c r="BN1220" s="6378"/>
      <c r="BO1220" s="6377"/>
      <c r="BP1220" s="6378"/>
      <c r="BQ1220" s="6377">
        <v>46010</v>
      </c>
      <c r="BR1220" s="6378">
        <v>4263060</v>
      </c>
      <c r="BS1220" s="6377"/>
      <c r="BT1220" s="6378"/>
      <c r="BU1220" s="6377"/>
      <c r="BV1220" s="6378"/>
      <c r="BW1220" s="6377"/>
      <c r="BX1220" s="6378"/>
      <c r="BY1220" s="6377"/>
      <c r="BZ1220" s="6378"/>
      <c r="CA1220" s="6377"/>
      <c r="CB1220" s="6378"/>
      <c r="CC1220" s="6377"/>
      <c r="CD1220" s="6378"/>
      <c r="CE1220" s="6377"/>
      <c r="CF1220" s="6378"/>
      <c r="CG1220" s="6377"/>
      <c r="CH1220" s="6378"/>
      <c r="CI1220" s="6377"/>
      <c r="CJ1220" s="6378"/>
      <c r="CK1220" s="6377"/>
      <c r="CL1220" s="6378"/>
      <c r="CM1220" s="6377"/>
      <c r="CN1220" s="6378"/>
      <c r="CO1220" s="6377"/>
      <c r="CP1220" s="6378"/>
      <c r="CQ1220" s="6377"/>
      <c r="CR1220" s="6378"/>
      <c r="CS1220" s="6377"/>
      <c r="CT1220" s="6378"/>
      <c r="CW1220" s="6377"/>
      <c r="CX1220" s="6378"/>
      <c r="CY1220" s="6377"/>
      <c r="CZ1220" s="6378"/>
      <c r="DA1220" s="6377"/>
      <c r="DB1220" s="6378"/>
      <c r="DC1220" s="6379"/>
      <c r="DD1220" s="6380"/>
      <c r="DE1220" s="6418"/>
      <c r="DF1220" s="6418"/>
      <c r="DG1220" s="6418"/>
      <c r="DH1220" s="6418"/>
      <c r="DI1220" s="6379"/>
      <c r="DJ1220" s="6380"/>
      <c r="DK1220" s="6379">
        <v>46252</v>
      </c>
      <c r="DL1220" s="6380">
        <v>4263385</v>
      </c>
      <c r="DM1220" s="6377"/>
      <c r="DN1220" s="6378"/>
      <c r="DO1220" s="6377"/>
      <c r="DP1220" s="6378"/>
      <c r="DQ1220" s="6377"/>
      <c r="DR1220" s="6378"/>
      <c r="DS1220" s="6377"/>
      <c r="DT1220" s="6378"/>
      <c r="DU1220" s="6377"/>
      <c r="DV1220" s="6378"/>
      <c r="DW1220" s="6377">
        <v>46057</v>
      </c>
      <c r="DX1220" s="6378">
        <v>4263134</v>
      </c>
      <c r="DY1220" s="6377"/>
      <c r="DZ1220" s="6378"/>
      <c r="EA1220" s="6377">
        <v>45916</v>
      </c>
      <c r="EB1220" s="6378">
        <v>4163335</v>
      </c>
      <c r="EC1220" s="6375">
        <v>45916</v>
      </c>
      <c r="ED1220" s="6376">
        <v>4163336</v>
      </c>
      <c r="EE1220" s="6377">
        <v>46252</v>
      </c>
      <c r="EF1220" s="6378">
        <v>4263389</v>
      </c>
      <c r="EM1220" s="6377"/>
      <c r="EN1220" s="6378"/>
      <c r="EO1220" s="6377"/>
      <c r="EP1220" s="6378"/>
      <c r="ET1220" s="6377">
        <v>46275</v>
      </c>
      <c r="EU1220" s="6378">
        <v>4263427</v>
      </c>
      <c r="EV1220" s="6377"/>
      <c r="EW1220" s="6378"/>
      <c r="EX1220" s="6377"/>
      <c r="EY1220" s="6378"/>
      <c r="EZ1220" s="6377"/>
      <c r="FA1220" s="6378"/>
      <c r="FB1220" s="6377"/>
      <c r="FC1220" s="6378"/>
      <c r="FD1220" s="6377"/>
      <c r="FE1220" s="6378"/>
      <c r="FF1220" s="6377"/>
      <c r="FG1220" s="6378"/>
      <c r="FH1220" s="6377"/>
      <c r="FI1220" s="6378"/>
      <c r="FJ1220" s="6377">
        <v>46303</v>
      </c>
      <c r="FK1220" s="6378">
        <v>4263439</v>
      </c>
      <c r="FL1220" s="6377"/>
      <c r="FM1220" s="6378"/>
      <c r="FN1220" s="6378"/>
      <c r="FO1220" s="6378"/>
      <c r="FP1220" s="6377"/>
      <c r="FQ1220" s="6378"/>
      <c r="FS1220" s="6377"/>
      <c r="FT1220" s="6378"/>
    </row>
    <row r="1221" spans="1:176" ht="18.600000000000001" customHeight="1">
      <c r="A1221" s="6372"/>
      <c r="B1221" s="165"/>
      <c r="C1221" s="165"/>
      <c r="D1221" s="191"/>
      <c r="E1221" s="6373"/>
      <c r="AT1221" s="653" t="s">
        <v>754</v>
      </c>
      <c r="AU1221" s="6374"/>
      <c r="AV1221" s="6374"/>
      <c r="AW1221" s="6376">
        <v>9</v>
      </c>
      <c r="AX1221" s="6376">
        <f>COUNTIF(AX$11:AX$1147,AX1220)</f>
        <v>9</v>
      </c>
      <c r="AY1221" s="6376">
        <v>7</v>
      </c>
      <c r="AZ1221" s="6376">
        <f>COUNTIF(AZ$11:AZ$1147,AZ1220)</f>
        <v>7</v>
      </c>
      <c r="BA1221" s="6376">
        <v>7</v>
      </c>
      <c r="BB1221" s="6376">
        <f>COUNTIF(BB$11:BB$1147,BB1220)</f>
        <v>7</v>
      </c>
      <c r="BC1221" s="6376">
        <v>7</v>
      </c>
      <c r="BD1221" s="6376">
        <f>COUNTIF(BD$11:BD$1147,BD1220)</f>
        <v>7</v>
      </c>
      <c r="BE1221" s="6376">
        <v>7</v>
      </c>
      <c r="BF1221" s="6376">
        <f>COUNTIF(BF$11:BF$1147,BF1220)</f>
        <v>7</v>
      </c>
      <c r="BG1221" s="6376">
        <v>7</v>
      </c>
      <c r="BH1221" s="6376">
        <f>COUNTIF(BH$11:BH$1147,BH1220)</f>
        <v>7</v>
      </c>
      <c r="BI1221" s="653">
        <v>20</v>
      </c>
      <c r="BJ1221" s="6387">
        <f>COUNTIF(BJ$11:BJ$1147,BJ1220)</f>
        <v>29</v>
      </c>
      <c r="BK1221" s="653"/>
      <c r="BL1221" s="6387">
        <f>COUNTIF(BL$11:BL$1147,BL1220)</f>
        <v>0</v>
      </c>
      <c r="BM1221" s="653"/>
      <c r="BN1221" s="6387">
        <f>COUNTIF(BN$11:BN$1147,BN1220)</f>
        <v>0</v>
      </c>
      <c r="BO1221" s="653"/>
      <c r="BP1221" s="6387">
        <f>COUNTIF(BP$11:BP$1147,BP1220)</f>
        <v>0</v>
      </c>
      <c r="BQ1221" s="653">
        <v>5</v>
      </c>
      <c r="BR1221" s="6387">
        <f>COUNTIF(BR$11:BR$1147,BR1220)</f>
        <v>5</v>
      </c>
      <c r="BS1221" s="653"/>
      <c r="BT1221" s="6387">
        <f>COUNTIF(BT$11:BT$1147,BT1220)</f>
        <v>0</v>
      </c>
      <c r="BU1221" s="653"/>
      <c r="BV1221" s="6387">
        <f>COUNTIF(BV$11:BV$1147,BV1220)</f>
        <v>0</v>
      </c>
      <c r="BW1221" s="653"/>
      <c r="BX1221" s="6387">
        <f>COUNTIF(BX$11:BX$1147,BX1220)</f>
        <v>0</v>
      </c>
      <c r="BY1221" s="653"/>
      <c r="BZ1221" s="6387">
        <f>COUNTIF(BZ$11:BZ$1147,BZ1220)</f>
        <v>0</v>
      </c>
      <c r="CA1221" s="653"/>
      <c r="CB1221" s="6387">
        <f>COUNTIF(CB$11:CB$1147,CB1220)</f>
        <v>0</v>
      </c>
      <c r="CC1221" s="653"/>
      <c r="CD1221" s="6387">
        <f>COUNTIF(CD$11:CD$1147,CD1220)</f>
        <v>0</v>
      </c>
      <c r="CE1221" s="653"/>
      <c r="CF1221" s="6387">
        <f>COUNTIF(CF$11:CF$1147,CF1220)</f>
        <v>0</v>
      </c>
      <c r="CG1221" s="653"/>
      <c r="CH1221" s="6387">
        <f>COUNTIF(CH$11:CH$1147,CH1220)</f>
        <v>0</v>
      </c>
      <c r="CI1221" s="653"/>
      <c r="CJ1221" s="6387">
        <f>COUNTIF(CJ$11:CJ$1147,CJ1220)</f>
        <v>0</v>
      </c>
      <c r="CK1221" s="653"/>
      <c r="CL1221" s="6387">
        <f>COUNTIFS(CL$11:CL$1147,CL1220)+COUNTIFS(CV$11:CV$1147,CL1220)</f>
        <v>0</v>
      </c>
      <c r="CM1221" s="653"/>
      <c r="CN1221" s="6387">
        <f>COUNTIF(CN$11:CN$1147,CN1220)</f>
        <v>0</v>
      </c>
      <c r="CO1221" s="653"/>
      <c r="CP1221" s="6387">
        <f>COUNTIF(CP$11:CP$1147,CP1220)</f>
        <v>0</v>
      </c>
      <c r="CQ1221" s="653"/>
      <c r="CR1221" s="6387">
        <f>COUNTIF(CR$11:CR$1147,CR1220)</f>
        <v>0</v>
      </c>
      <c r="CS1221" s="653"/>
      <c r="CT1221" s="6387">
        <f>COUNTIF(CT$11:CT$1147,CT1220)</f>
        <v>0</v>
      </c>
      <c r="CW1221" s="653"/>
      <c r="CX1221" s="6387">
        <f>COUNTIF(CX$11:CX$1147,CX1220)</f>
        <v>0</v>
      </c>
      <c r="CY1221" s="653"/>
      <c r="CZ1221" s="6387">
        <f>COUNTIF(CZ$11:CZ$1147,CZ1220)</f>
        <v>0</v>
      </c>
      <c r="DA1221" s="653"/>
      <c r="DB1221" s="6387">
        <f>COUNTIF(DB$11:DB$1147,DB1220)</f>
        <v>0</v>
      </c>
      <c r="DC1221" s="6374"/>
      <c r="DD1221" s="6388">
        <f>COUNTIF(DD$11:DD$1147,DD1220)</f>
        <v>0</v>
      </c>
      <c r="DE1221" s="6418"/>
      <c r="DF1221" s="6418"/>
      <c r="DG1221" s="6418"/>
      <c r="DH1221" s="6418"/>
      <c r="DI1221" s="6374"/>
      <c r="DJ1221" s="6388">
        <f>COUNTIF(DJ$11:DJ$1147,DJ1220)</f>
        <v>0</v>
      </c>
      <c r="DK1221" s="6374">
        <v>5</v>
      </c>
      <c r="DL1221" s="6388">
        <f>COUNTIF(DL$11:DL$1147,DL1220)</f>
        <v>5</v>
      </c>
      <c r="DM1221" s="653"/>
      <c r="DN1221" s="6387">
        <f>COUNTIF(DN$11:DN$1147,DN1220)</f>
        <v>0</v>
      </c>
      <c r="DO1221" s="653"/>
      <c r="DP1221" s="6387">
        <f>COUNTIF(DP$11:DP$1147,DP1220)</f>
        <v>0</v>
      </c>
      <c r="DQ1221" s="653"/>
      <c r="DR1221" s="6387">
        <f>COUNTIF(DR$11:DR$1147,DR1220)</f>
        <v>0</v>
      </c>
      <c r="DS1221" s="653"/>
      <c r="DT1221" s="6387">
        <f>COUNTIF(DT$11:DT$1147,DT1220)</f>
        <v>0</v>
      </c>
      <c r="DU1221" s="653"/>
      <c r="DV1221" s="6387">
        <f>COUNTIF(DV$11:DV$1147,DV1220)</f>
        <v>0</v>
      </c>
      <c r="DW1221" s="653">
        <v>20</v>
      </c>
      <c r="DX1221" s="6387">
        <f>COUNTIF(DX$11:DX$1147,DX1220)</f>
        <v>20</v>
      </c>
      <c r="DY1221" s="653"/>
      <c r="DZ1221" s="6387">
        <f>COUNTIF(DZ$11:DZ$1147,DZ1220)</f>
        <v>0</v>
      </c>
      <c r="EA1221" s="653">
        <v>20</v>
      </c>
      <c r="EB1221" s="6387">
        <f>COUNTIF(EB$11:EB$1147,EB1220)</f>
        <v>20</v>
      </c>
      <c r="EC1221" s="6376">
        <v>15</v>
      </c>
      <c r="ED1221" s="6376">
        <f>COUNTIF(ED$11:ED$1147,ED1220)</f>
        <v>15</v>
      </c>
      <c r="EE1221" s="653">
        <v>10</v>
      </c>
      <c r="EF1221" s="6387">
        <f>COUNTIF(EF$11:EF$1147,EF1220)</f>
        <v>10</v>
      </c>
      <c r="EM1221" s="653"/>
      <c r="EN1221" s="6387">
        <f>COUNTIF(EN$11:EN$1147,EN1220)</f>
        <v>0</v>
      </c>
      <c r="EO1221" s="653"/>
      <c r="EP1221" s="6387">
        <f>COUNTIF(EP$11:EP$1147,EP1220)</f>
        <v>0</v>
      </c>
      <c r="ET1221" s="653">
        <v>10</v>
      </c>
      <c r="EU1221" s="6387">
        <f>COUNTIF(EU$11:EU$1147,EU1220)</f>
        <v>10</v>
      </c>
      <c r="EV1221" s="653"/>
      <c r="EW1221" s="6387">
        <f>COUNTIF(EW$11:EW$1147,EW1220)</f>
        <v>0</v>
      </c>
      <c r="EX1221" s="653"/>
      <c r="EY1221" s="6387">
        <f>COUNTIF(EY$11:EY$1147,EY1220)</f>
        <v>0</v>
      </c>
      <c r="EZ1221" s="653"/>
      <c r="FA1221" s="6387">
        <f>COUNTIF(FA$11:FA$1147,FA1220)</f>
        <v>0</v>
      </c>
      <c r="FB1221" s="653"/>
      <c r="FC1221" s="6387">
        <f>COUNTIF(FC$11:FC$1147,FC1220)</f>
        <v>0</v>
      </c>
      <c r="FD1221" s="653"/>
      <c r="FE1221" s="6387">
        <f>COUNTIF(FE$11:FE$1147,FE1220)</f>
        <v>0</v>
      </c>
      <c r="FF1221" s="653"/>
      <c r="FG1221" s="6387">
        <f>COUNTIF(FG$11:FG$1147,FG1220)</f>
        <v>0</v>
      </c>
      <c r="FH1221" s="653"/>
      <c r="FI1221" s="6387">
        <f>COUNTIF(FI$11:FI$1147,FI1220)</f>
        <v>0</v>
      </c>
      <c r="FJ1221" s="653">
        <v>20</v>
      </c>
      <c r="FK1221" s="6387">
        <f>COUNTIF(FK$11:FK$1147,FK1220)</f>
        <v>20</v>
      </c>
      <c r="FL1221" s="653"/>
      <c r="FM1221" s="6387">
        <f>COUNTIF(FM$11:FM$1147,FM1220)</f>
        <v>0</v>
      </c>
      <c r="FN1221" s="653"/>
      <c r="FO1221" s="6387">
        <f>COUNTIF(FO$11:FO$1147,FO1220)</f>
        <v>0</v>
      </c>
      <c r="FP1221" s="1044"/>
      <c r="FQ1221" s="6387">
        <f>COUNTIF(FQ$11:FQ$1147,FQ1220)</f>
        <v>0</v>
      </c>
      <c r="FS1221" s="1044"/>
      <c r="FT1221" s="6387">
        <f>COUNTIF(FT$11:FT$1147,FT1220)</f>
        <v>0</v>
      </c>
    </row>
    <row r="1222" spans="1:176" ht="18.600000000000001" customHeight="1">
      <c r="A1222" s="6372"/>
      <c r="B1222" s="165"/>
      <c r="C1222" s="165"/>
      <c r="D1222" s="191"/>
      <c r="E1222" s="6373"/>
      <c r="AT1222" s="653" t="s">
        <v>755</v>
      </c>
      <c r="AU1222" s="6374"/>
      <c r="AV1222" s="6374"/>
      <c r="AW1222" s="8054">
        <f>AW1221-AX1221</f>
        <v>0</v>
      </c>
      <c r="AX1222" s="8054"/>
      <c r="AY1222" s="8054">
        <f>AY1221-AZ1221</f>
        <v>0</v>
      </c>
      <c r="AZ1222" s="8054"/>
      <c r="BA1222" s="8054">
        <f>BA1221-BB1221</f>
        <v>0</v>
      </c>
      <c r="BB1222" s="8054"/>
      <c r="BC1222" s="8054">
        <f>BC1221-BD1221</f>
        <v>0</v>
      </c>
      <c r="BD1222" s="8054"/>
      <c r="BE1222" s="8054">
        <f>BE1221-BF1221</f>
        <v>0</v>
      </c>
      <c r="BF1222" s="8054"/>
      <c r="BG1222" s="8054">
        <f>BG1221-BH1221</f>
        <v>0</v>
      </c>
      <c r="BH1222" s="8054"/>
      <c r="BI1222" s="8041">
        <f>BI1221-BJ1221</f>
        <v>-9</v>
      </c>
      <c r="BJ1222" s="8041"/>
      <c r="BK1222" s="8041">
        <f>BK1221-BL1221</f>
        <v>0</v>
      </c>
      <c r="BL1222" s="8041"/>
      <c r="BM1222" s="8041">
        <f>BM1221-BN1221</f>
        <v>0</v>
      </c>
      <c r="BN1222" s="8041"/>
      <c r="BO1222" s="8041">
        <f>BO1221-BP1221</f>
        <v>0</v>
      </c>
      <c r="BP1222" s="8041"/>
      <c r="BQ1222" s="8041">
        <f>BQ1221-BR1221</f>
        <v>0</v>
      </c>
      <c r="BR1222" s="8041"/>
      <c r="BS1222" s="8041">
        <f>BS1221-BT1221</f>
        <v>0</v>
      </c>
      <c r="BT1222" s="8041"/>
      <c r="BU1222" s="8041">
        <f>BU1221-BV1221</f>
        <v>0</v>
      </c>
      <c r="BV1222" s="8041"/>
      <c r="BW1222" s="8041">
        <f>BW1221-BX1221</f>
        <v>0</v>
      </c>
      <c r="BX1222" s="8041"/>
      <c r="BY1222" s="8041">
        <f>BY1221-BZ1221</f>
        <v>0</v>
      </c>
      <c r="BZ1222" s="8041"/>
      <c r="CA1222" s="8041">
        <f>CA1221-CB1221</f>
        <v>0</v>
      </c>
      <c r="CB1222" s="8041"/>
      <c r="CC1222" s="8041">
        <f>CC1221-CD1221</f>
        <v>0</v>
      </c>
      <c r="CD1222" s="8041"/>
      <c r="CE1222" s="8041">
        <f>CE1221-CF1221</f>
        <v>0</v>
      </c>
      <c r="CF1222" s="8041"/>
      <c r="CG1222" s="8041">
        <f>CG1221-CH1221</f>
        <v>0</v>
      </c>
      <c r="CH1222" s="8041"/>
      <c r="CI1222" s="8041">
        <f>CI1221-CJ1221</f>
        <v>0</v>
      </c>
      <c r="CJ1222" s="8041"/>
      <c r="CK1222" s="8041">
        <f>CK1221-CL1221</f>
        <v>0</v>
      </c>
      <c r="CL1222" s="8041"/>
      <c r="CM1222" s="8041">
        <f>CM1221-CN1221</f>
        <v>0</v>
      </c>
      <c r="CN1222" s="8041"/>
      <c r="CO1222" s="8041">
        <f>CO1221-CP1221</f>
        <v>0</v>
      </c>
      <c r="CP1222" s="8041"/>
      <c r="CQ1222" s="8041">
        <f>CQ1221-CR1221</f>
        <v>0</v>
      </c>
      <c r="CR1222" s="8041"/>
      <c r="CS1222" s="8041">
        <f>CS1221-CT1221</f>
        <v>0</v>
      </c>
      <c r="CT1222" s="8041"/>
      <c r="CW1222" s="8041">
        <f>CW1221-CX1221</f>
        <v>0</v>
      </c>
      <c r="CX1222" s="8041"/>
      <c r="CY1222" s="8041">
        <f>CY1221-CZ1221</f>
        <v>0</v>
      </c>
      <c r="CZ1222" s="8041"/>
      <c r="DA1222" s="8041">
        <f>DA1221-DB1221</f>
        <v>0</v>
      </c>
      <c r="DB1222" s="8041"/>
      <c r="DC1222" s="8052">
        <f>DC1221-DD1221</f>
        <v>0</v>
      </c>
      <c r="DD1222" s="8052"/>
      <c r="DE1222" s="6418"/>
      <c r="DF1222" s="6418"/>
      <c r="DG1222" s="6418"/>
      <c r="DH1222" s="6418"/>
      <c r="DI1222" s="8052">
        <f>DI1221-DJ1221</f>
        <v>0</v>
      </c>
      <c r="DJ1222" s="8052"/>
      <c r="DK1222" s="8052">
        <f>DK1221-DL1221</f>
        <v>0</v>
      </c>
      <c r="DL1222" s="8052"/>
      <c r="DM1222" s="8041">
        <f>DM1221-DN1221</f>
        <v>0</v>
      </c>
      <c r="DN1222" s="8041"/>
      <c r="DO1222" s="8041">
        <f>DO1221-DP1221</f>
        <v>0</v>
      </c>
      <c r="DP1222" s="8041"/>
      <c r="DQ1222" s="8041">
        <f>DQ1221-DR1221</f>
        <v>0</v>
      </c>
      <c r="DR1222" s="8041"/>
      <c r="DS1222" s="8041">
        <f>DS1221-DT1221</f>
        <v>0</v>
      </c>
      <c r="DT1222" s="8041"/>
      <c r="DU1222" s="8041">
        <f>DU1221-DV1221</f>
        <v>0</v>
      </c>
      <c r="DV1222" s="8041"/>
      <c r="DW1222" s="8041">
        <f>DW1221-DX1221</f>
        <v>0</v>
      </c>
      <c r="DX1222" s="8041"/>
      <c r="DY1222" s="8041">
        <f>DY1221-DZ1221</f>
        <v>0</v>
      </c>
      <c r="DZ1222" s="8041"/>
      <c r="EA1222" s="8041">
        <f>EA1221-EB1221</f>
        <v>0</v>
      </c>
      <c r="EB1222" s="8041"/>
      <c r="EC1222" s="8054">
        <f>EC1221-ED1221</f>
        <v>0</v>
      </c>
      <c r="ED1222" s="8054"/>
      <c r="EE1222" s="8041">
        <f>EE1221-EF1221</f>
        <v>0</v>
      </c>
      <c r="EF1222" s="8041"/>
      <c r="EM1222" s="8041">
        <f>EM1221-EN1221</f>
        <v>0</v>
      </c>
      <c r="EN1222" s="8041"/>
      <c r="EO1222" s="8041">
        <f>EO1221-EP1221</f>
        <v>0</v>
      </c>
      <c r="EP1222" s="8041"/>
      <c r="ET1222" s="8041">
        <f>ET1221-EU1221</f>
        <v>0</v>
      </c>
      <c r="EU1222" s="8041"/>
      <c r="EV1222" s="8041">
        <f>EV1221-EW1221</f>
        <v>0</v>
      </c>
      <c r="EW1222" s="8041"/>
      <c r="EX1222" s="8041">
        <f>EX1221-EY1221</f>
        <v>0</v>
      </c>
      <c r="EY1222" s="8041"/>
      <c r="EZ1222" s="8041">
        <f>EZ1221-FA1221</f>
        <v>0</v>
      </c>
      <c r="FA1222" s="8041"/>
      <c r="FB1222" s="8041">
        <f>FB1221-FC1221</f>
        <v>0</v>
      </c>
      <c r="FC1222" s="8041"/>
      <c r="FD1222" s="8041">
        <f>FD1221-FE1221</f>
        <v>0</v>
      </c>
      <c r="FE1222" s="8041"/>
      <c r="FF1222" s="8041">
        <f>FF1221-FG1221</f>
        <v>0</v>
      </c>
      <c r="FG1222" s="8041"/>
      <c r="FH1222" s="8041">
        <f>FH1221-FI1221</f>
        <v>0</v>
      </c>
      <c r="FI1222" s="8041"/>
      <c r="FJ1222" s="8041">
        <f>FJ1221-FK1221</f>
        <v>0</v>
      </c>
      <c r="FK1222" s="8041"/>
      <c r="FL1222" s="8041">
        <f>FL1221-FM1221</f>
        <v>0</v>
      </c>
      <c r="FM1222" s="8041"/>
      <c r="FN1222" s="8041">
        <f>FN1221-FO1221</f>
        <v>0</v>
      </c>
      <c r="FO1222" s="8041"/>
      <c r="FP1222" s="8041">
        <f>FP1221-FQ1221</f>
        <v>0</v>
      </c>
      <c r="FQ1222" s="8041"/>
      <c r="FS1222" s="8041">
        <f>FS1221-FT1221</f>
        <v>0</v>
      </c>
      <c r="FT1222" s="8041"/>
    </row>
    <row r="1223" spans="1:176" ht="18.600000000000001" customHeight="1">
      <c r="A1223" s="6372"/>
      <c r="B1223" s="165"/>
      <c r="C1223" s="165"/>
      <c r="D1223" s="191"/>
      <c r="E1223" s="6373"/>
      <c r="AW1223" s="162"/>
      <c r="AX1223" s="162"/>
      <c r="AY1223" s="162"/>
      <c r="AZ1223" s="162"/>
      <c r="BA1223" s="162"/>
      <c r="BB1223" s="162"/>
      <c r="BC1223" s="162"/>
      <c r="BD1223" s="162"/>
      <c r="BE1223" s="162"/>
      <c r="BF1223" s="162"/>
      <c r="BG1223" s="162"/>
      <c r="BH1223" s="162"/>
      <c r="BI1223" s="162"/>
      <c r="BJ1223" s="162"/>
      <c r="BK1223" s="162"/>
      <c r="BL1223" s="162"/>
      <c r="BM1223" s="162"/>
      <c r="BN1223" s="162"/>
      <c r="BO1223" s="162"/>
      <c r="BP1223" s="162"/>
      <c r="BQ1223" s="162"/>
      <c r="BR1223" s="162"/>
      <c r="BS1223" s="162"/>
      <c r="BT1223" s="162"/>
      <c r="BU1223" s="162"/>
      <c r="BV1223" s="162"/>
      <c r="BW1223" s="162"/>
      <c r="BX1223" s="162"/>
      <c r="BY1223" s="162"/>
      <c r="BZ1223" s="162"/>
      <c r="CA1223" s="162"/>
      <c r="CB1223" s="162"/>
      <c r="CC1223" s="162"/>
      <c r="CD1223" s="162"/>
      <c r="CE1223" s="162"/>
      <c r="CF1223" s="162"/>
      <c r="CG1223" s="162"/>
      <c r="CH1223" s="162"/>
      <c r="CI1223" s="162"/>
      <c r="CJ1223" s="162"/>
      <c r="CK1223" s="162"/>
      <c r="CL1223" s="162"/>
      <c r="CM1223" s="162"/>
      <c r="CN1223" s="162"/>
      <c r="CO1223" s="162"/>
      <c r="CP1223" s="162"/>
      <c r="CQ1223" s="162"/>
      <c r="CR1223" s="162"/>
      <c r="CS1223" s="162"/>
      <c r="CT1223" s="162"/>
      <c r="CU1223" s="162"/>
      <c r="CV1223" s="162"/>
      <c r="CW1223" s="162"/>
      <c r="CX1223" s="162"/>
      <c r="CY1223" s="162"/>
      <c r="CZ1223" s="162"/>
      <c r="DA1223" s="162"/>
      <c r="DB1223" s="162"/>
      <c r="DC1223" s="162"/>
      <c r="DD1223" s="162"/>
      <c r="DE1223" s="162"/>
      <c r="DF1223" s="162"/>
      <c r="DG1223" s="162"/>
      <c r="DH1223" s="162"/>
      <c r="DI1223" s="162"/>
      <c r="DJ1223" s="162"/>
      <c r="DK1223" s="162"/>
      <c r="DL1223" s="162"/>
      <c r="DM1223" s="162"/>
      <c r="DN1223" s="162"/>
      <c r="DO1223" s="162"/>
      <c r="DP1223" s="162"/>
      <c r="DQ1223" s="162"/>
      <c r="DS1223" s="162"/>
      <c r="DT1223" s="162"/>
      <c r="DU1223" s="162"/>
      <c r="ET1223" s="162"/>
      <c r="EU1223" s="162"/>
      <c r="EV1223" s="162"/>
      <c r="EW1223" s="162"/>
      <c r="EX1223" s="162"/>
      <c r="EY1223" s="162"/>
      <c r="EZ1223" s="162"/>
      <c r="FA1223" s="162"/>
      <c r="FB1223" s="162"/>
      <c r="FC1223" s="162"/>
      <c r="FD1223" s="162"/>
      <c r="FE1223" s="162"/>
      <c r="FF1223" s="162"/>
      <c r="FG1223" s="162"/>
      <c r="FH1223" s="162"/>
      <c r="FI1223" s="162"/>
      <c r="FJ1223" s="162"/>
      <c r="FK1223" s="162"/>
      <c r="FL1223" s="162"/>
      <c r="FM1223" s="162"/>
      <c r="FN1223" s="165"/>
      <c r="FO1223" s="165"/>
    </row>
    <row r="1224" spans="1:176" ht="18.600000000000001" customHeight="1">
      <c r="A1224" s="6372"/>
      <c r="B1224" s="165"/>
      <c r="C1224" s="165"/>
      <c r="D1224" s="191"/>
      <c r="E1224" s="6373"/>
      <c r="AT1224" s="653" t="s">
        <v>752</v>
      </c>
      <c r="AU1224" s="6374"/>
      <c r="AV1224" s="6374"/>
      <c r="AW1224" s="6377">
        <v>45770</v>
      </c>
      <c r="AX1224" s="6378">
        <v>4163147</v>
      </c>
      <c r="AY1224" s="6377">
        <v>45791</v>
      </c>
      <c r="AZ1224" s="6378">
        <v>4163154</v>
      </c>
      <c r="BA1224" s="6377">
        <v>45791</v>
      </c>
      <c r="BB1224" s="6378">
        <v>4163155</v>
      </c>
      <c r="BC1224" s="6377">
        <v>45791</v>
      </c>
      <c r="BD1224" s="6378">
        <v>4163156</v>
      </c>
      <c r="BE1224" s="6377">
        <v>45791</v>
      </c>
      <c r="BF1224" s="6378">
        <v>4163157</v>
      </c>
      <c r="BG1224" s="6377">
        <v>45791</v>
      </c>
      <c r="BH1224" s="6378">
        <v>4163158</v>
      </c>
      <c r="BI1224" s="6377">
        <v>45875</v>
      </c>
      <c r="BJ1224" s="6378">
        <v>4163295</v>
      </c>
      <c r="BK1224" s="6377"/>
      <c r="BL1224" s="6378"/>
      <c r="BM1224" s="6377"/>
      <c r="BN1224" s="6378"/>
      <c r="BO1224" s="6377"/>
      <c r="BP1224" s="6378"/>
      <c r="BQ1224" s="6377">
        <v>46050</v>
      </c>
      <c r="BR1224" s="6378">
        <v>4263103</v>
      </c>
      <c r="BS1224" s="6377"/>
      <c r="BT1224" s="6378"/>
      <c r="BU1224" s="6377"/>
      <c r="BV1224" s="6378"/>
      <c r="BW1224" s="6377"/>
      <c r="BX1224" s="6378"/>
      <c r="BY1224" s="6377"/>
      <c r="BZ1224" s="6378"/>
      <c r="CA1224" s="6377"/>
      <c r="CB1224" s="6378"/>
      <c r="CC1224" s="6377"/>
      <c r="CD1224" s="6378"/>
      <c r="CE1224" s="6377"/>
      <c r="CF1224" s="6378"/>
      <c r="CG1224" s="6377"/>
      <c r="CH1224" s="6378"/>
      <c r="CI1224" s="6377"/>
      <c r="CJ1224" s="6378"/>
      <c r="CK1224" s="6377"/>
      <c r="CL1224" s="6378"/>
      <c r="CM1224" s="6377"/>
      <c r="CN1224" s="6378"/>
      <c r="CO1224" s="6377"/>
      <c r="CP1224" s="6378"/>
      <c r="CQ1224" s="6377"/>
      <c r="CR1224" s="6378"/>
      <c r="CS1224" s="6377"/>
      <c r="CT1224" s="6378"/>
      <c r="CW1224" s="6377"/>
      <c r="CX1224" s="6378"/>
      <c r="CY1224" s="6377"/>
      <c r="CZ1224" s="6378"/>
      <c r="DA1224" s="6377"/>
      <c r="DB1224" s="6378"/>
      <c r="DC1224" s="6379"/>
      <c r="DD1224" s="6380"/>
      <c r="DE1224" s="6418"/>
      <c r="DF1224" s="6418"/>
      <c r="DG1224" s="6418"/>
      <c r="DH1224" s="6418"/>
      <c r="DI1224" s="6379"/>
      <c r="DJ1224" s="6380"/>
      <c r="DK1224" s="6379">
        <v>46275</v>
      </c>
      <c r="DL1224" s="6380">
        <v>4263421</v>
      </c>
      <c r="DM1224" s="6377"/>
      <c r="DN1224" s="6378"/>
      <c r="DO1224" s="6377"/>
      <c r="DP1224" s="6378"/>
      <c r="DQ1224" s="6377"/>
      <c r="DR1224" s="6378"/>
      <c r="DS1224" s="6377"/>
      <c r="DT1224" s="6378"/>
      <c r="DU1224" s="6377"/>
      <c r="DV1224" s="6378"/>
      <c r="DW1224" s="6377">
        <v>46091</v>
      </c>
      <c r="DX1224" s="6378">
        <v>4263152</v>
      </c>
      <c r="DY1224" s="6377"/>
      <c r="DZ1224" s="6378"/>
      <c r="EA1224" s="6377">
        <v>45958</v>
      </c>
      <c r="EB1224" s="6378">
        <v>4263050</v>
      </c>
      <c r="EC1224" s="6375">
        <v>45951</v>
      </c>
      <c r="ED1224" s="6376">
        <v>4263024</v>
      </c>
      <c r="EE1224" s="6377">
        <v>46275</v>
      </c>
      <c r="EF1224" s="6378">
        <v>4263426</v>
      </c>
      <c r="EM1224" s="6377"/>
      <c r="EN1224" s="6378"/>
      <c r="EO1224" s="6377"/>
      <c r="EP1224" s="6378"/>
      <c r="ET1224" s="6377">
        <v>46303</v>
      </c>
      <c r="EU1224" s="6378">
        <v>4263438</v>
      </c>
      <c r="EV1224" s="6377"/>
      <c r="EW1224" s="6378"/>
      <c r="EX1224" s="6377"/>
      <c r="EY1224" s="6378"/>
      <c r="EZ1224" s="6377"/>
      <c r="FA1224" s="6378"/>
      <c r="FB1224" s="6377"/>
      <c r="FC1224" s="6378"/>
      <c r="FD1224" s="6377"/>
      <c r="FE1224" s="6378"/>
      <c r="FF1224" s="6377"/>
      <c r="FG1224" s="6378"/>
      <c r="FH1224" s="6377"/>
      <c r="FI1224" s="6378"/>
      <c r="FJ1224" s="6377">
        <v>46323</v>
      </c>
      <c r="FK1224" s="6378">
        <v>4263484</v>
      </c>
      <c r="FL1224" s="6377"/>
      <c r="FM1224" s="6378"/>
      <c r="FN1224" s="6378"/>
      <c r="FO1224" s="6378"/>
      <c r="FP1224" s="6377"/>
      <c r="FQ1224" s="6378"/>
      <c r="FS1224" s="6377"/>
      <c r="FT1224" s="6378"/>
    </row>
    <row r="1225" spans="1:176" ht="18.600000000000001" customHeight="1">
      <c r="A1225" s="6372"/>
      <c r="B1225" s="165"/>
      <c r="C1225" s="165"/>
      <c r="D1225" s="191"/>
      <c r="E1225" s="6373"/>
      <c r="AT1225" s="653" t="s">
        <v>754</v>
      </c>
      <c r="AU1225" s="6374"/>
      <c r="AV1225" s="6374"/>
      <c r="AW1225" s="653">
        <v>7</v>
      </c>
      <c r="AX1225" s="6387">
        <f>COUNTIF(AX$11:AX$1147,AX1224)</f>
        <v>7</v>
      </c>
      <c r="AY1225" s="653">
        <v>7</v>
      </c>
      <c r="AZ1225" s="6387">
        <f>COUNTIF(AZ$11:AZ$1147,AZ1224)</f>
        <v>7</v>
      </c>
      <c r="BA1225" s="653">
        <v>7</v>
      </c>
      <c r="BB1225" s="6387">
        <f>COUNTIF(BB$11:BB$1147,BB1224)</f>
        <v>7</v>
      </c>
      <c r="BC1225" s="653">
        <v>7</v>
      </c>
      <c r="BD1225" s="6387">
        <f>COUNTIF(BD$11:BD$1147,BD1224)</f>
        <v>7</v>
      </c>
      <c r="BE1225" s="653">
        <v>7</v>
      </c>
      <c r="BF1225" s="6387">
        <f>COUNTIF(BF$11:BF$1147,BF1224)</f>
        <v>7</v>
      </c>
      <c r="BG1225" s="653">
        <v>7</v>
      </c>
      <c r="BH1225" s="6387">
        <f>COUNTIF(BH$11:BH$1147,BH1224)</f>
        <v>7</v>
      </c>
      <c r="BI1225" s="653">
        <v>20</v>
      </c>
      <c r="BJ1225" s="6387">
        <f>COUNTIF(BJ$11:BJ$1147,BJ1224)</f>
        <v>20</v>
      </c>
      <c r="BK1225" s="653"/>
      <c r="BL1225" s="6387">
        <f>COUNTIF(BL$11:BL$1147,BL1224)</f>
        <v>0</v>
      </c>
      <c r="BM1225" s="653"/>
      <c r="BN1225" s="6387">
        <f>COUNTIF(BN$11:BN$1147,BN1224)</f>
        <v>0</v>
      </c>
      <c r="BO1225" s="653"/>
      <c r="BP1225" s="6387">
        <f>COUNTIF(BP$11:BP$1147,BP1224)</f>
        <v>0</v>
      </c>
      <c r="BQ1225" s="653">
        <v>10</v>
      </c>
      <c r="BR1225" s="6387">
        <f>COUNTIF(BR$11:BR$1147,BR1224)</f>
        <v>10</v>
      </c>
      <c r="BS1225" s="653"/>
      <c r="BT1225" s="6387">
        <f>COUNTIF(BT$11:BT$1147,BT1224)</f>
        <v>0</v>
      </c>
      <c r="BU1225" s="653"/>
      <c r="BV1225" s="6387">
        <f>COUNTIF(BV$11:BV$1147,BV1224)</f>
        <v>0</v>
      </c>
      <c r="BW1225" s="653"/>
      <c r="BX1225" s="6387">
        <f>COUNTIF(BX$11:BX$1147,BX1224)</f>
        <v>0</v>
      </c>
      <c r="BY1225" s="653"/>
      <c r="BZ1225" s="6387">
        <f>COUNTIF(BZ$11:BZ$1147,BZ1224)</f>
        <v>0</v>
      </c>
      <c r="CA1225" s="653"/>
      <c r="CB1225" s="6387">
        <f>COUNTIF(CB$11:CB$1147,CB1224)</f>
        <v>0</v>
      </c>
      <c r="CC1225" s="653"/>
      <c r="CD1225" s="6387">
        <f>COUNTIF(CD$11:CD$1147,CD1224)</f>
        <v>0</v>
      </c>
      <c r="CE1225" s="653"/>
      <c r="CF1225" s="6387">
        <f>COUNTIF(CF$11:CF$1147,CF1224)</f>
        <v>0</v>
      </c>
      <c r="CG1225" s="653"/>
      <c r="CH1225" s="6387">
        <f>COUNTIF(CH$11:CH$1147,CH1224)</f>
        <v>0</v>
      </c>
      <c r="CI1225" s="653"/>
      <c r="CJ1225" s="6387">
        <f>COUNTIF(CJ$11:CJ$1147,CJ1224)</f>
        <v>0</v>
      </c>
      <c r="CK1225" s="653"/>
      <c r="CL1225" s="6387">
        <f>COUNTIFS(CL$11:CL$1147,CL1224)+COUNTIFS(CV$11:CV$1147,CL1224)</f>
        <v>0</v>
      </c>
      <c r="CM1225" s="653"/>
      <c r="CN1225" s="6387">
        <f>COUNTIF(CN$11:CN$1147,CN1224)</f>
        <v>0</v>
      </c>
      <c r="CO1225" s="653"/>
      <c r="CP1225" s="6387">
        <f>COUNTIF(CP$11:CP$1147,CP1224)</f>
        <v>0</v>
      </c>
      <c r="CQ1225" s="653"/>
      <c r="CR1225" s="6387">
        <f>COUNTIF(CR$11:CR$1147,CR1224)</f>
        <v>0</v>
      </c>
      <c r="CS1225" s="653"/>
      <c r="CT1225" s="6387">
        <f>COUNTIF(CT$11:CT$1147,CT1224)</f>
        <v>0</v>
      </c>
      <c r="CW1225" s="653"/>
      <c r="CX1225" s="6387">
        <f>COUNTIF(CX$11:CX$1147,CX1224)</f>
        <v>0</v>
      </c>
      <c r="CY1225" s="653"/>
      <c r="CZ1225" s="6387">
        <f>COUNTIF(CZ$11:CZ$1147,CZ1224)</f>
        <v>0</v>
      </c>
      <c r="DA1225" s="653"/>
      <c r="DB1225" s="6387">
        <f>COUNTIF(DB$11:DB$1147,DB1224)</f>
        <v>0</v>
      </c>
      <c r="DC1225" s="6374"/>
      <c r="DD1225" s="6388">
        <f>COUNTIF(DD$11:DD$1147,DD1224)</f>
        <v>0</v>
      </c>
      <c r="DE1225" s="6418"/>
      <c r="DF1225" s="6418"/>
      <c r="DG1225" s="6418"/>
      <c r="DH1225" s="6418"/>
      <c r="DI1225" s="6374"/>
      <c r="DJ1225" s="6388">
        <f>COUNTIF(DJ$11:DJ$1147,DJ1224)</f>
        <v>0</v>
      </c>
      <c r="DK1225" s="6374">
        <v>10</v>
      </c>
      <c r="DL1225" s="6388">
        <f>COUNTIF(DL$11:DL$1147,DL1224)</f>
        <v>7</v>
      </c>
      <c r="DM1225" s="653"/>
      <c r="DN1225" s="6387">
        <f>COUNTIF(DN$11:DN$1147,DN1224)</f>
        <v>0</v>
      </c>
      <c r="DO1225" s="653"/>
      <c r="DP1225" s="6387">
        <f>COUNTIF(DP$11:DP$1147,DP1224)</f>
        <v>0</v>
      </c>
      <c r="DQ1225" s="653"/>
      <c r="DR1225" s="6387">
        <f>COUNTIF(DR$11:DR$1147,DR1224)</f>
        <v>0</v>
      </c>
      <c r="DS1225" s="653"/>
      <c r="DT1225" s="6387">
        <f>COUNTIF(DT$11:DT$1147,DT1224)</f>
        <v>0</v>
      </c>
      <c r="DU1225" s="653"/>
      <c r="DV1225" s="6387">
        <f>COUNTIF(DV$11:DV$1147,DV1224)</f>
        <v>0</v>
      </c>
      <c r="DW1225" s="653">
        <v>10</v>
      </c>
      <c r="DX1225" s="6387">
        <f>COUNTIF(DX$11:DX$1147,DX1224)</f>
        <v>10</v>
      </c>
      <c r="DY1225" s="653"/>
      <c r="DZ1225" s="6387">
        <f>COUNTIF(DZ$11:DZ$1147,DZ1224)</f>
        <v>0</v>
      </c>
      <c r="EA1225" s="653">
        <v>30</v>
      </c>
      <c r="EB1225" s="6387">
        <f>COUNTIF(EB$11:EB$1147,EB1224)</f>
        <v>30</v>
      </c>
      <c r="EC1225" s="6376">
        <v>28</v>
      </c>
      <c r="ED1225" s="6376">
        <f>COUNTIF(ED$11:ED$1147,ED1224)</f>
        <v>28</v>
      </c>
      <c r="EE1225" s="653">
        <v>15</v>
      </c>
      <c r="EF1225" s="6387">
        <f>COUNTIF(EF$11:EF$1147,EF1224)</f>
        <v>0</v>
      </c>
      <c r="EM1225" s="653"/>
      <c r="EN1225" s="6387">
        <f>COUNTIF(EN$11:EN$1147,EN1224)</f>
        <v>0</v>
      </c>
      <c r="EO1225" s="653"/>
      <c r="EP1225" s="6387">
        <f>COUNTIF(EP$11:EP$1147,EP1224)</f>
        <v>0</v>
      </c>
      <c r="ET1225" s="653">
        <v>10</v>
      </c>
      <c r="EU1225" s="6387">
        <f>COUNTIF(EU$11:EU$1147,EU1224)</f>
        <v>10</v>
      </c>
      <c r="EV1225" s="653"/>
      <c r="EW1225" s="6387">
        <f>COUNTIF(EW$11:EW$1147,EW1224)</f>
        <v>0</v>
      </c>
      <c r="EX1225" s="653"/>
      <c r="EY1225" s="6387">
        <f>COUNTIF(EY$11:EY$1147,EY1224)</f>
        <v>0</v>
      </c>
      <c r="EZ1225" s="653"/>
      <c r="FA1225" s="6387">
        <f>COUNTIF(FA$11:FA$1147,FA1224)</f>
        <v>0</v>
      </c>
      <c r="FB1225" s="653"/>
      <c r="FC1225" s="6387">
        <f>COUNTIF(FC$11:FC$1147,FC1224)</f>
        <v>0</v>
      </c>
      <c r="FD1225" s="653"/>
      <c r="FE1225" s="6387">
        <f>COUNTIF(FE$11:FE$1147,FE1224)</f>
        <v>0</v>
      </c>
      <c r="FF1225" s="653"/>
      <c r="FG1225" s="6387">
        <f>COUNTIF(FG$11:FG$1147,FG1224)</f>
        <v>0</v>
      </c>
      <c r="FH1225" s="653"/>
      <c r="FI1225" s="6387">
        <f>COUNTIF(FI$11:FI$1147,FI1224)</f>
        <v>0</v>
      </c>
      <c r="FJ1225" s="653">
        <v>20</v>
      </c>
      <c r="FK1225" s="6387">
        <f>COUNTIF(FK$11:FK$1147,FK1224)</f>
        <v>0</v>
      </c>
      <c r="FL1225" s="653"/>
      <c r="FM1225" s="6387">
        <f>COUNTIF(FM$11:FM$1147,FM1224)</f>
        <v>0</v>
      </c>
      <c r="FN1225" s="653"/>
      <c r="FO1225" s="6387">
        <f>COUNTIF(FO$11:FO$1147,FO1224)</f>
        <v>0</v>
      </c>
      <c r="FP1225" s="1044"/>
      <c r="FQ1225" s="6387">
        <f>COUNTIF(FQ$11:FQ$1147,FQ1224)</f>
        <v>0</v>
      </c>
      <c r="FS1225" s="1044"/>
      <c r="FT1225" s="6387">
        <f>COUNTIF(FT$11:FT$1147,FT1224)</f>
        <v>0</v>
      </c>
    </row>
    <row r="1226" spans="1:176" ht="18.600000000000001" customHeight="1">
      <c r="A1226" s="6372"/>
      <c r="B1226" s="165"/>
      <c r="C1226" s="165"/>
      <c r="D1226" s="191"/>
      <c r="E1226" s="6373"/>
      <c r="AT1226" s="653" t="s">
        <v>755</v>
      </c>
      <c r="AU1226" s="6374"/>
      <c r="AV1226" s="6374"/>
      <c r="AW1226" s="8041">
        <f>AW1225-AX1225</f>
        <v>0</v>
      </c>
      <c r="AX1226" s="8041"/>
      <c r="AY1226" s="8041">
        <f>AY1225-AZ1225</f>
        <v>0</v>
      </c>
      <c r="AZ1226" s="8041"/>
      <c r="BA1226" s="8041">
        <f>BA1225-BB1225</f>
        <v>0</v>
      </c>
      <c r="BB1226" s="8041"/>
      <c r="BC1226" s="8041">
        <f>BC1225-BD1225</f>
        <v>0</v>
      </c>
      <c r="BD1226" s="8041"/>
      <c r="BE1226" s="8041">
        <f>BE1225-BF1225</f>
        <v>0</v>
      </c>
      <c r="BF1226" s="8041"/>
      <c r="BG1226" s="8041">
        <f>BG1225-BH1225</f>
        <v>0</v>
      </c>
      <c r="BH1226" s="8041"/>
      <c r="BI1226" s="8041">
        <f>BI1225-BJ1225</f>
        <v>0</v>
      </c>
      <c r="BJ1226" s="8041"/>
      <c r="BK1226" s="8041">
        <f>BK1225-BL1225</f>
        <v>0</v>
      </c>
      <c r="BL1226" s="8041"/>
      <c r="BM1226" s="8041">
        <f>BM1225-BN1225</f>
        <v>0</v>
      </c>
      <c r="BN1226" s="8041"/>
      <c r="BO1226" s="8041">
        <f>BO1225-BP1225</f>
        <v>0</v>
      </c>
      <c r="BP1226" s="8041"/>
      <c r="BQ1226" s="8041">
        <f>BQ1225-BR1225</f>
        <v>0</v>
      </c>
      <c r="BR1226" s="8041"/>
      <c r="BS1226" s="8041">
        <f>BS1225-BT1225</f>
        <v>0</v>
      </c>
      <c r="BT1226" s="8041"/>
      <c r="BU1226" s="8041">
        <f>BU1225-BV1225</f>
        <v>0</v>
      </c>
      <c r="BV1226" s="8041"/>
      <c r="BW1226" s="8041">
        <f>BW1225-BX1225</f>
        <v>0</v>
      </c>
      <c r="BX1226" s="8041"/>
      <c r="BY1226" s="8041">
        <f>BY1225-BZ1225</f>
        <v>0</v>
      </c>
      <c r="BZ1226" s="8041"/>
      <c r="CA1226" s="8041">
        <f>CA1225-CB1225</f>
        <v>0</v>
      </c>
      <c r="CB1226" s="8041"/>
      <c r="CC1226" s="8041">
        <f>CC1225-CD1225</f>
        <v>0</v>
      </c>
      <c r="CD1226" s="8041"/>
      <c r="CE1226" s="8041">
        <f>CE1225-CF1225</f>
        <v>0</v>
      </c>
      <c r="CF1226" s="8041"/>
      <c r="CG1226" s="8041">
        <f>CG1225-CH1225</f>
        <v>0</v>
      </c>
      <c r="CH1226" s="8041"/>
      <c r="CI1226" s="8041">
        <f>CI1225-CJ1225</f>
        <v>0</v>
      </c>
      <c r="CJ1226" s="8041"/>
      <c r="CK1226" s="8041">
        <f>CK1225-CL1225</f>
        <v>0</v>
      </c>
      <c r="CL1226" s="8041"/>
      <c r="CM1226" s="8041">
        <f>CM1225-CN1225</f>
        <v>0</v>
      </c>
      <c r="CN1226" s="8041"/>
      <c r="CO1226" s="8041">
        <f>CO1225-CP1225</f>
        <v>0</v>
      </c>
      <c r="CP1226" s="8041"/>
      <c r="CQ1226" s="8041">
        <f>CQ1225-CR1225</f>
        <v>0</v>
      </c>
      <c r="CR1226" s="8041"/>
      <c r="CS1226" s="8041">
        <f>CS1225-CT1225</f>
        <v>0</v>
      </c>
      <c r="CT1226" s="8041"/>
      <c r="CW1226" s="8041">
        <f>CW1225-CX1225</f>
        <v>0</v>
      </c>
      <c r="CX1226" s="8041"/>
      <c r="CY1226" s="8041">
        <f>CY1225-CZ1225</f>
        <v>0</v>
      </c>
      <c r="CZ1226" s="8041"/>
      <c r="DA1226" s="8041">
        <f>DA1225-DB1225</f>
        <v>0</v>
      </c>
      <c r="DB1226" s="8041"/>
      <c r="DC1226" s="8052">
        <f>DC1225-DD1225</f>
        <v>0</v>
      </c>
      <c r="DD1226" s="8052"/>
      <c r="DE1226" s="6418"/>
      <c r="DF1226" s="6418"/>
      <c r="DG1226" s="6418"/>
      <c r="DH1226" s="6418"/>
      <c r="DI1226" s="8052">
        <f>DI1225-DJ1225</f>
        <v>0</v>
      </c>
      <c r="DJ1226" s="8052"/>
      <c r="DK1226" s="8052">
        <f>DK1225-DL1225</f>
        <v>3</v>
      </c>
      <c r="DL1226" s="8052"/>
      <c r="DM1226" s="8041">
        <f>DM1225-DN1225</f>
        <v>0</v>
      </c>
      <c r="DN1226" s="8041"/>
      <c r="DO1226" s="8041">
        <f>DO1225-DP1225</f>
        <v>0</v>
      </c>
      <c r="DP1226" s="8041"/>
      <c r="DQ1226" s="8041">
        <f>DQ1225-DR1225</f>
        <v>0</v>
      </c>
      <c r="DR1226" s="8041"/>
      <c r="DS1226" s="8041">
        <f>DS1225-DT1225</f>
        <v>0</v>
      </c>
      <c r="DT1226" s="8041"/>
      <c r="DU1226" s="8041">
        <f>DU1225-DV1225</f>
        <v>0</v>
      </c>
      <c r="DV1226" s="8041"/>
      <c r="DW1226" s="8041">
        <f>DW1225-DX1225</f>
        <v>0</v>
      </c>
      <c r="DX1226" s="8041"/>
      <c r="DY1226" s="8041">
        <f>DY1225-DZ1225</f>
        <v>0</v>
      </c>
      <c r="DZ1226" s="8041"/>
      <c r="EA1226" s="8041">
        <f>EA1225-EB1225</f>
        <v>0</v>
      </c>
      <c r="EB1226" s="8041"/>
      <c r="EC1226" s="8054">
        <f>EC1225-ED1225</f>
        <v>0</v>
      </c>
      <c r="ED1226" s="8054"/>
      <c r="EE1226" s="8041">
        <f>EE1225-EF1225</f>
        <v>15</v>
      </c>
      <c r="EF1226" s="8041"/>
      <c r="EM1226" s="8041">
        <f>EM1225-EN1225</f>
        <v>0</v>
      </c>
      <c r="EN1226" s="8041"/>
      <c r="EO1226" s="8041">
        <f>EO1225-EP1225</f>
        <v>0</v>
      </c>
      <c r="EP1226" s="8041"/>
      <c r="ET1226" s="8041">
        <f>ET1225-EU1225</f>
        <v>0</v>
      </c>
      <c r="EU1226" s="8041"/>
      <c r="EV1226" s="8041">
        <f>EV1225-EW1225</f>
        <v>0</v>
      </c>
      <c r="EW1226" s="8041"/>
      <c r="EX1226" s="8041">
        <f>EX1225-EY1225</f>
        <v>0</v>
      </c>
      <c r="EY1226" s="8041"/>
      <c r="EZ1226" s="8041">
        <f>EZ1225-FA1225</f>
        <v>0</v>
      </c>
      <c r="FA1226" s="8041"/>
      <c r="FB1226" s="8041">
        <f>FB1225-FC1225</f>
        <v>0</v>
      </c>
      <c r="FC1226" s="8041"/>
      <c r="FD1226" s="8041">
        <f>FD1225-FE1225</f>
        <v>0</v>
      </c>
      <c r="FE1226" s="8041"/>
      <c r="FF1226" s="8041">
        <f>FF1225-FG1225</f>
        <v>0</v>
      </c>
      <c r="FG1226" s="8041"/>
      <c r="FH1226" s="8041">
        <f>FH1225-FI1225</f>
        <v>0</v>
      </c>
      <c r="FI1226" s="8041"/>
      <c r="FJ1226" s="8041">
        <f>FJ1225-FK1225</f>
        <v>20</v>
      </c>
      <c r="FK1226" s="8041"/>
      <c r="FL1226" s="8041">
        <f>FL1225-FM1225</f>
        <v>0</v>
      </c>
      <c r="FM1226" s="8041"/>
      <c r="FN1226" s="8041">
        <f>FN1225-FO1225</f>
        <v>0</v>
      </c>
      <c r="FO1226" s="8041"/>
      <c r="FP1226" s="8041">
        <f>FP1225-FQ1225</f>
        <v>0</v>
      </c>
      <c r="FQ1226" s="8041"/>
      <c r="FS1226" s="8041">
        <f>FS1225-FT1225</f>
        <v>0</v>
      </c>
      <c r="FT1226" s="8041"/>
    </row>
    <row r="1227" spans="1:176" ht="18.600000000000001" customHeight="1">
      <c r="A1227" s="6372"/>
      <c r="B1227" s="165"/>
      <c r="C1227" s="165"/>
      <c r="D1227" s="191"/>
      <c r="E1227" s="6373"/>
      <c r="AW1227" s="162"/>
      <c r="AX1227" s="162"/>
      <c r="AY1227" s="162"/>
      <c r="AZ1227" s="162"/>
      <c r="BA1227" s="162"/>
      <c r="BB1227" s="162"/>
      <c r="BC1227" s="162"/>
      <c r="BD1227" s="162"/>
      <c r="BE1227" s="162"/>
      <c r="BF1227" s="162"/>
      <c r="BG1227" s="162"/>
      <c r="BH1227" s="162"/>
      <c r="BI1227" s="162"/>
      <c r="BJ1227" s="162"/>
      <c r="BK1227" s="162"/>
      <c r="BL1227" s="162"/>
      <c r="BM1227" s="162"/>
      <c r="BN1227" s="162"/>
      <c r="BO1227" s="162"/>
      <c r="BP1227" s="162"/>
      <c r="BQ1227" s="162"/>
      <c r="BR1227" s="162"/>
      <c r="BS1227" s="162"/>
      <c r="BT1227" s="162"/>
      <c r="BU1227" s="162"/>
      <c r="BV1227" s="162"/>
      <c r="BW1227" s="162"/>
      <c r="BX1227" s="162"/>
      <c r="BY1227" s="162"/>
      <c r="BZ1227" s="162"/>
      <c r="CA1227" s="162"/>
      <c r="CB1227" s="162"/>
      <c r="CC1227" s="162"/>
      <c r="CD1227" s="162"/>
      <c r="CE1227" s="162"/>
      <c r="CF1227" s="162"/>
      <c r="CG1227" s="162"/>
      <c r="CH1227" s="162"/>
      <c r="CI1227" s="162"/>
      <c r="CJ1227" s="162"/>
      <c r="CK1227" s="162"/>
      <c r="CL1227" s="162"/>
      <c r="CM1227" s="162"/>
      <c r="CN1227" s="162"/>
      <c r="CO1227" s="162"/>
      <c r="CP1227" s="162"/>
      <c r="CQ1227" s="162"/>
      <c r="CR1227" s="162"/>
      <c r="CS1227" s="162"/>
      <c r="CT1227" s="162"/>
      <c r="CU1227" s="162"/>
      <c r="CV1227" s="162"/>
      <c r="CW1227" s="162"/>
      <c r="CX1227" s="162"/>
      <c r="CY1227" s="162"/>
      <c r="CZ1227" s="162"/>
      <c r="DA1227" s="162"/>
      <c r="DB1227" s="162"/>
      <c r="DC1227" s="162"/>
      <c r="DD1227" s="162"/>
      <c r="DE1227" s="162"/>
      <c r="DF1227" s="162"/>
      <c r="DG1227" s="162"/>
      <c r="DH1227" s="162"/>
      <c r="DI1227" s="162"/>
      <c r="DJ1227" s="162"/>
      <c r="DK1227" s="162"/>
      <c r="DL1227" s="162"/>
      <c r="DM1227" s="162"/>
      <c r="DN1227" s="162"/>
      <c r="DO1227" s="162"/>
      <c r="DP1227" s="162"/>
      <c r="DQ1227" s="162"/>
      <c r="DS1227" s="162"/>
      <c r="DT1227" s="162"/>
      <c r="DU1227" s="162"/>
      <c r="ET1227" s="162"/>
      <c r="EU1227" s="162"/>
      <c r="EV1227" s="162"/>
      <c r="EW1227" s="162"/>
      <c r="EX1227" s="162"/>
      <c r="EY1227" s="162"/>
      <c r="EZ1227" s="162"/>
      <c r="FA1227" s="162"/>
      <c r="FB1227" s="162"/>
      <c r="FC1227" s="162"/>
      <c r="FD1227" s="162"/>
      <c r="FE1227" s="162"/>
      <c r="FF1227" s="162"/>
      <c r="FG1227" s="162"/>
      <c r="FH1227" s="162"/>
      <c r="FI1227" s="162"/>
      <c r="FJ1227" s="162"/>
      <c r="FK1227" s="162"/>
      <c r="FL1227" s="162"/>
      <c r="FM1227" s="162"/>
      <c r="FN1227" s="165"/>
      <c r="FO1227" s="165"/>
    </row>
    <row r="1228" spans="1:176" ht="18.600000000000001" customHeight="1">
      <c r="A1228" s="6372"/>
      <c r="B1228" s="165"/>
      <c r="C1228" s="165"/>
      <c r="D1228" s="191"/>
      <c r="E1228" s="6373"/>
      <c r="AT1228" s="653" t="s">
        <v>752</v>
      </c>
      <c r="AU1228" s="6374"/>
      <c r="AV1228" s="6374"/>
      <c r="AW1228" s="6377">
        <v>45791</v>
      </c>
      <c r="AX1228" s="6378">
        <v>4163153</v>
      </c>
      <c r="AY1228" s="6377">
        <v>45798</v>
      </c>
      <c r="AZ1228" s="6378">
        <v>4163188</v>
      </c>
      <c r="BA1228" s="6377">
        <v>45798</v>
      </c>
      <c r="BB1228" s="6378">
        <v>4163189</v>
      </c>
      <c r="BC1228" s="6377">
        <v>45798</v>
      </c>
      <c r="BD1228" s="6378">
        <v>4163190</v>
      </c>
      <c r="BE1228" s="6377">
        <v>45798</v>
      </c>
      <c r="BF1228" s="6378">
        <v>4163191</v>
      </c>
      <c r="BG1228" s="6377">
        <v>45798</v>
      </c>
      <c r="BH1228" s="6378">
        <v>4163192</v>
      </c>
      <c r="BI1228" s="6377">
        <v>45917</v>
      </c>
      <c r="BJ1228" s="6378">
        <v>4163305</v>
      </c>
      <c r="BK1228" s="6377"/>
      <c r="BL1228" s="6378"/>
      <c r="BM1228" s="6377"/>
      <c r="BN1228" s="6378"/>
      <c r="BO1228" s="6377"/>
      <c r="BP1228" s="6378"/>
      <c r="BQ1228" s="6377">
        <v>46120</v>
      </c>
      <c r="BR1228" s="6378">
        <v>4263192</v>
      </c>
      <c r="BS1228" s="6377"/>
      <c r="BT1228" s="6378"/>
      <c r="BU1228" s="6377"/>
      <c r="BV1228" s="6378"/>
      <c r="BW1228" s="6377"/>
      <c r="BX1228" s="6378"/>
      <c r="BY1228" s="6377"/>
      <c r="BZ1228" s="6378"/>
      <c r="CA1228" s="6377"/>
      <c r="CB1228" s="6378"/>
      <c r="CC1228" s="6377"/>
      <c r="CD1228" s="6378"/>
      <c r="CE1228" s="6377"/>
      <c r="CF1228" s="6378"/>
      <c r="CG1228" s="6377"/>
      <c r="CH1228" s="6378"/>
      <c r="CI1228" s="6377"/>
      <c r="CJ1228" s="6378"/>
      <c r="CK1228" s="6377"/>
      <c r="CL1228" s="6378"/>
      <c r="CM1228" s="6377"/>
      <c r="CN1228" s="6378"/>
      <c r="CO1228" s="6377"/>
      <c r="CP1228" s="6378"/>
      <c r="CQ1228" s="6377"/>
      <c r="CR1228" s="6378"/>
      <c r="CS1228" s="6377"/>
      <c r="CT1228" s="6378"/>
      <c r="CW1228" s="6377"/>
      <c r="CX1228" s="6378"/>
      <c r="CY1228" s="6377"/>
      <c r="CZ1228" s="6378"/>
      <c r="DA1228" s="6377"/>
      <c r="DB1228" s="6378"/>
      <c r="DC1228" s="6379"/>
      <c r="DD1228" s="6380"/>
      <c r="DE1228" s="6418"/>
      <c r="DF1228" s="6418"/>
      <c r="DG1228" s="6418"/>
      <c r="DH1228" s="6418"/>
      <c r="DI1228" s="6379"/>
      <c r="DJ1228" s="6380"/>
      <c r="DK1228" s="6379">
        <v>46296</v>
      </c>
      <c r="DL1228" s="6380">
        <v>4263499</v>
      </c>
      <c r="DM1228" s="6377"/>
      <c r="DN1228" s="6378"/>
      <c r="DO1228" s="6377"/>
      <c r="DP1228" s="6378"/>
      <c r="DQ1228" s="6377"/>
      <c r="DR1228" s="6378"/>
      <c r="DS1228" s="6377"/>
      <c r="DT1228" s="6378"/>
      <c r="DU1228" s="6377"/>
      <c r="DV1228" s="6378"/>
      <c r="DW1228" s="6377">
        <v>46091</v>
      </c>
      <c r="DX1228" s="6378">
        <v>4263175</v>
      </c>
      <c r="DY1228" s="6377"/>
      <c r="DZ1228" s="6378"/>
      <c r="EA1228" s="6377">
        <v>45996</v>
      </c>
      <c r="EB1228" s="6378">
        <v>4263066</v>
      </c>
      <c r="EC1228" s="6375">
        <v>45965</v>
      </c>
      <c r="ED1228" s="6376">
        <v>4263052</v>
      </c>
      <c r="EE1228" s="6377">
        <v>46296</v>
      </c>
      <c r="EF1228" s="6378">
        <v>4263504</v>
      </c>
      <c r="EM1228" s="6377"/>
      <c r="EN1228" s="6378"/>
      <c r="EO1228" s="6377"/>
      <c r="EP1228" s="6378"/>
      <c r="ET1228" s="6377">
        <v>46316</v>
      </c>
      <c r="EU1228" s="6378">
        <v>4263480</v>
      </c>
      <c r="EV1228" s="6377"/>
      <c r="EW1228" s="6378"/>
      <c r="EX1228" s="6377"/>
      <c r="EY1228" s="6378"/>
      <c r="EZ1228" s="6377"/>
      <c r="FA1228" s="6378"/>
      <c r="FB1228" s="6377"/>
      <c r="FC1228" s="6378"/>
      <c r="FD1228" s="6377"/>
      <c r="FE1228" s="6378"/>
      <c r="FF1228" s="6377"/>
      <c r="FG1228" s="6378"/>
      <c r="FH1228" s="6377"/>
      <c r="FI1228" s="6378"/>
      <c r="FJ1228" s="6377"/>
      <c r="FK1228" s="6378"/>
      <c r="FL1228" s="6377"/>
      <c r="FM1228" s="6378"/>
      <c r="FN1228" s="6378"/>
      <c r="FO1228" s="6378"/>
      <c r="FP1228" s="6377"/>
      <c r="FQ1228" s="6378"/>
      <c r="FS1228" s="6377"/>
      <c r="FT1228" s="6378"/>
    </row>
    <row r="1229" spans="1:176" ht="18.600000000000001" customHeight="1">
      <c r="A1229" s="6372"/>
      <c r="B1229" s="165"/>
      <c r="C1229" s="165"/>
      <c r="D1229" s="191"/>
      <c r="E1229" s="6373"/>
      <c r="AT1229" s="653" t="s">
        <v>754</v>
      </c>
      <c r="AU1229" s="6374"/>
      <c r="AV1229" s="6374"/>
      <c r="AW1229" s="653">
        <v>7</v>
      </c>
      <c r="AX1229" s="6387">
        <f>COUNTIF(AX$11:AX$1147,AX1228)</f>
        <v>7</v>
      </c>
      <c r="AY1229" s="653">
        <v>10</v>
      </c>
      <c r="AZ1229" s="6387">
        <f>COUNTIF(AZ$11:AZ$1147,AZ1228)</f>
        <v>10</v>
      </c>
      <c r="BA1229" s="653">
        <v>10</v>
      </c>
      <c r="BB1229" s="6387">
        <f>COUNTIF(BB$11:BB$1147,BB1228)</f>
        <v>10</v>
      </c>
      <c r="BC1229" s="653">
        <v>10</v>
      </c>
      <c r="BD1229" s="6387">
        <f>COUNTIF(BD$11:BD$1147,BD1228)</f>
        <v>10</v>
      </c>
      <c r="BE1229" s="653">
        <v>10</v>
      </c>
      <c r="BF1229" s="6387">
        <f>COUNTIF(BF$11:BF$1147,BF1228)</f>
        <v>10</v>
      </c>
      <c r="BG1229" s="653">
        <v>10</v>
      </c>
      <c r="BH1229" s="6387">
        <f>COUNTIF(BH$11:BH$1147,BH1228)</f>
        <v>10</v>
      </c>
      <c r="BI1229" s="653">
        <v>20</v>
      </c>
      <c r="BJ1229" s="6387">
        <f>COUNTIF(BJ$11:BJ$1147,BJ1228)</f>
        <v>20</v>
      </c>
      <c r="BK1229" s="653"/>
      <c r="BL1229" s="6387">
        <f>COUNTIF(BL$11:BL$1147,BL1228)</f>
        <v>0</v>
      </c>
      <c r="BM1229" s="653"/>
      <c r="BN1229" s="6387">
        <f>COUNTIF(BN$11:BN$1147,BN1228)</f>
        <v>0</v>
      </c>
      <c r="BO1229" s="653"/>
      <c r="BP1229" s="6387">
        <f>COUNTIF(BP$11:BP$1147,BP1228)</f>
        <v>0</v>
      </c>
      <c r="BQ1229" s="653">
        <v>10</v>
      </c>
      <c r="BR1229" s="6387">
        <f>COUNTIF(BR$11:BR$1147,BR1228)</f>
        <v>10</v>
      </c>
      <c r="BS1229" s="653"/>
      <c r="BT1229" s="6387">
        <f>COUNTIF(BT$11:BT$1147,BT1228)</f>
        <v>0</v>
      </c>
      <c r="BU1229" s="653"/>
      <c r="BV1229" s="6387">
        <f>COUNTIF(BV$11:BV$1147,BV1228)</f>
        <v>0</v>
      </c>
      <c r="BW1229" s="653"/>
      <c r="BX1229" s="6387">
        <f>COUNTIF(BX$11:BX$1147,BX1228)</f>
        <v>0</v>
      </c>
      <c r="BY1229" s="653"/>
      <c r="BZ1229" s="6387">
        <f>COUNTIF(BZ$11:BZ$1147,BZ1228)</f>
        <v>0</v>
      </c>
      <c r="CA1229" s="653"/>
      <c r="CB1229" s="6387">
        <f>COUNTIF(CB$11:CB$1147,CB1228)</f>
        <v>0</v>
      </c>
      <c r="CC1229" s="653"/>
      <c r="CD1229" s="6387">
        <f>COUNTIF(CD$11:CD$1147,CD1228)</f>
        <v>0</v>
      </c>
      <c r="CE1229" s="653"/>
      <c r="CF1229" s="6387">
        <f>COUNTIF(CF$11:CF$1147,CF1228)</f>
        <v>0</v>
      </c>
      <c r="CG1229" s="653"/>
      <c r="CH1229" s="6387">
        <f>COUNTIF(CH$11:CH$1147,CH1228)</f>
        <v>0</v>
      </c>
      <c r="CI1229" s="653"/>
      <c r="CJ1229" s="6387">
        <f>COUNTIF(CJ$11:CJ$1147,CJ1228)</f>
        <v>0</v>
      </c>
      <c r="CK1229" s="653"/>
      <c r="CL1229" s="6387">
        <f>COUNTIFS(CL$11:CL$1147,CL1228)+COUNTIFS(CV$11:CV$1147,CL1228)</f>
        <v>0</v>
      </c>
      <c r="CM1229" s="653"/>
      <c r="CN1229" s="6387">
        <f>COUNTIF(CN$11:CN$1147,CN1228)</f>
        <v>0</v>
      </c>
      <c r="CO1229" s="653"/>
      <c r="CP1229" s="6387">
        <f>COUNTIF(CP$11:CP$1147,CP1228)</f>
        <v>0</v>
      </c>
      <c r="CQ1229" s="653"/>
      <c r="CR1229" s="6387">
        <f>COUNTIF(CR$11:CR$1147,CR1228)</f>
        <v>0</v>
      </c>
      <c r="CS1229" s="653"/>
      <c r="CT1229" s="6387">
        <f>COUNTIF(CT$11:CT$1147,CT1228)</f>
        <v>0</v>
      </c>
      <c r="CW1229" s="653"/>
      <c r="CX1229" s="6387">
        <f>COUNTIF(CX$11:CX$1147,CX1228)</f>
        <v>0</v>
      </c>
      <c r="CY1229" s="653"/>
      <c r="CZ1229" s="6387">
        <f>COUNTIF(CZ$11:CZ$1147,CZ1228)</f>
        <v>0</v>
      </c>
      <c r="DA1229" s="653"/>
      <c r="DB1229" s="6387">
        <f>COUNTIF(DB$11:DB$1147,DB1228)</f>
        <v>0</v>
      </c>
      <c r="DC1229" s="6374"/>
      <c r="DD1229" s="6388">
        <f>COUNTIF(DD$11:DD$1147,DD1228)</f>
        <v>0</v>
      </c>
      <c r="DE1229" s="6418"/>
      <c r="DF1229" s="6418"/>
      <c r="DG1229" s="6418"/>
      <c r="DH1229" s="6418"/>
      <c r="DI1229" s="6374"/>
      <c r="DJ1229" s="6388">
        <f>COUNTIF(DJ$11:DJ$1147,DJ1228)</f>
        <v>0</v>
      </c>
      <c r="DK1229" s="6374">
        <v>10</v>
      </c>
      <c r="DL1229" s="6388">
        <f>COUNTIF(DL$11:DL$1147,DL1228)</f>
        <v>0</v>
      </c>
      <c r="DM1229" s="653"/>
      <c r="DN1229" s="6387">
        <f>COUNTIF(DN$11:DN$1147,DN1228)</f>
        <v>0</v>
      </c>
      <c r="DO1229" s="653"/>
      <c r="DP1229" s="6387">
        <f>COUNTIF(DP$11:DP$1147,DP1228)</f>
        <v>0</v>
      </c>
      <c r="DQ1229" s="653"/>
      <c r="DR1229" s="6387">
        <f>COUNTIF(DR$11:DR$1147,DR1228)</f>
        <v>0</v>
      </c>
      <c r="DS1229" s="653"/>
      <c r="DT1229" s="6387">
        <f>COUNTIF(DT$11:DT$1147,DT1228)</f>
        <v>0</v>
      </c>
      <c r="DU1229" s="653"/>
      <c r="DV1229" s="6387">
        <f>COUNTIF(DV$11:DV$1147,DV1228)</f>
        <v>0</v>
      </c>
      <c r="DW1229" s="653">
        <v>10</v>
      </c>
      <c r="DX1229" s="6387">
        <f>COUNTIF(DX$11:DX$1147,DX1228)</f>
        <v>10</v>
      </c>
      <c r="DY1229" s="653"/>
      <c r="DZ1229" s="6387">
        <f>COUNTIF(DZ$11:DZ$1147,DZ1228)</f>
        <v>0</v>
      </c>
      <c r="EA1229" s="653">
        <v>35</v>
      </c>
      <c r="EB1229" s="6387">
        <f>COUNTIF(EB$11:EB$1147,EB1228)</f>
        <v>35</v>
      </c>
      <c r="EC1229" s="6376">
        <v>20</v>
      </c>
      <c r="ED1229" s="6376">
        <f>COUNTIF(ED$11:ED$1147,ED1228)</f>
        <v>20</v>
      </c>
      <c r="EE1229" s="653">
        <v>15</v>
      </c>
      <c r="EF1229" s="6387">
        <f>COUNTIF(EF$11:EF$1147,EF1228)</f>
        <v>0</v>
      </c>
      <c r="EM1229" s="653"/>
      <c r="EN1229" s="6387">
        <f>COUNTIF(EN$11:EN$1147,EN1228)</f>
        <v>0</v>
      </c>
      <c r="EO1229" s="653"/>
      <c r="EP1229" s="6387">
        <f>COUNTIF(EP$11:EP$1147,EP1228)</f>
        <v>0</v>
      </c>
      <c r="ET1229" s="653">
        <v>10</v>
      </c>
      <c r="EU1229" s="6387">
        <f>COUNTIF(EU$11:EU$1147,EU1228)</f>
        <v>10</v>
      </c>
      <c r="EV1229" s="653"/>
      <c r="EW1229" s="6387">
        <f>COUNTIF(EW$11:EW$1147,EW1228)</f>
        <v>0</v>
      </c>
      <c r="EX1229" s="653"/>
      <c r="EY1229" s="6387">
        <f>COUNTIF(EY$11:EY$1147,EY1228)</f>
        <v>0</v>
      </c>
      <c r="EZ1229" s="653"/>
      <c r="FA1229" s="6387">
        <f>COUNTIF(FA$11:FA$1147,FA1228)</f>
        <v>0</v>
      </c>
      <c r="FB1229" s="653"/>
      <c r="FC1229" s="6387">
        <f>COUNTIF(FC$11:FC$1147,FC1228)</f>
        <v>0</v>
      </c>
      <c r="FD1229" s="653"/>
      <c r="FE1229" s="6387">
        <f>COUNTIF(FE$11:FE$1147,FE1228)</f>
        <v>0</v>
      </c>
      <c r="FF1229" s="653"/>
      <c r="FG1229" s="6387">
        <f>COUNTIF(FG$11:FG$1147,FG1228)</f>
        <v>0</v>
      </c>
      <c r="FH1229" s="653"/>
      <c r="FI1229" s="6387">
        <f>COUNTIF(FI$11:FI$1147,FI1228)</f>
        <v>0</v>
      </c>
      <c r="FJ1229" s="653"/>
      <c r="FK1229" s="6387">
        <f>COUNTIF(FK$11:FK$1147,FK1228)</f>
        <v>0</v>
      </c>
      <c r="FL1229" s="653"/>
      <c r="FM1229" s="6387">
        <f>COUNTIF(FM$11:FM$1147,FM1228)</f>
        <v>0</v>
      </c>
      <c r="FN1229" s="653"/>
      <c r="FO1229" s="6387">
        <f>COUNTIF(FO$11:FO$1147,FO1228)</f>
        <v>0</v>
      </c>
      <c r="FP1229" s="1044"/>
      <c r="FQ1229" s="6387">
        <f>COUNTIF(FQ$11:FQ$1147,FQ1228)</f>
        <v>0</v>
      </c>
      <c r="FS1229" s="1044"/>
      <c r="FT1229" s="6387">
        <f>COUNTIF(FT$11:FT$1147,FT1228)</f>
        <v>0</v>
      </c>
    </row>
    <row r="1230" spans="1:176" ht="18.600000000000001" customHeight="1">
      <c r="A1230" s="6372"/>
      <c r="B1230" s="165"/>
      <c r="C1230" s="165"/>
      <c r="D1230" s="191"/>
      <c r="E1230" s="6373"/>
      <c r="AT1230" s="653" t="s">
        <v>755</v>
      </c>
      <c r="AU1230" s="6374"/>
      <c r="AV1230" s="6374"/>
      <c r="AW1230" s="8041">
        <f>AW1229-AX1229</f>
        <v>0</v>
      </c>
      <c r="AX1230" s="8041"/>
      <c r="AY1230" s="8041">
        <f>AY1229-AZ1229</f>
        <v>0</v>
      </c>
      <c r="AZ1230" s="8041"/>
      <c r="BA1230" s="8041">
        <f>BA1229-BB1229</f>
        <v>0</v>
      </c>
      <c r="BB1230" s="8041"/>
      <c r="BC1230" s="8041">
        <f>BC1229-BD1229</f>
        <v>0</v>
      </c>
      <c r="BD1230" s="8041"/>
      <c r="BE1230" s="8041">
        <f>BE1229-BF1229</f>
        <v>0</v>
      </c>
      <c r="BF1230" s="8041"/>
      <c r="BG1230" s="8041">
        <f>BG1229-BH1229</f>
        <v>0</v>
      </c>
      <c r="BH1230" s="8041"/>
      <c r="BI1230" s="8041">
        <f>BI1229-BJ1229</f>
        <v>0</v>
      </c>
      <c r="BJ1230" s="8041"/>
      <c r="BK1230" s="8041">
        <f>BK1229-BL1229</f>
        <v>0</v>
      </c>
      <c r="BL1230" s="8041"/>
      <c r="BM1230" s="8041">
        <f>BM1229-BN1229</f>
        <v>0</v>
      </c>
      <c r="BN1230" s="8041"/>
      <c r="BO1230" s="8041">
        <f>BO1229-BP1229</f>
        <v>0</v>
      </c>
      <c r="BP1230" s="8041"/>
      <c r="BQ1230" s="8041">
        <f>BQ1229-BR1229</f>
        <v>0</v>
      </c>
      <c r="BR1230" s="8041"/>
      <c r="BS1230" s="8041">
        <f>BS1229-BT1229</f>
        <v>0</v>
      </c>
      <c r="BT1230" s="8041"/>
      <c r="BU1230" s="8041">
        <f>BU1229-BV1229</f>
        <v>0</v>
      </c>
      <c r="BV1230" s="8041"/>
      <c r="BW1230" s="8041">
        <f>BW1229-BX1229</f>
        <v>0</v>
      </c>
      <c r="BX1230" s="8041"/>
      <c r="BY1230" s="8041">
        <f>BY1229-BZ1229</f>
        <v>0</v>
      </c>
      <c r="BZ1230" s="8041"/>
      <c r="CA1230" s="8041">
        <f>CA1229-CB1229</f>
        <v>0</v>
      </c>
      <c r="CB1230" s="8041"/>
      <c r="CC1230" s="8041">
        <f>CC1229-CD1229</f>
        <v>0</v>
      </c>
      <c r="CD1230" s="8041"/>
      <c r="CE1230" s="8041">
        <f>CE1229-CF1229</f>
        <v>0</v>
      </c>
      <c r="CF1230" s="8041"/>
      <c r="CG1230" s="8041">
        <f>CG1229-CH1229</f>
        <v>0</v>
      </c>
      <c r="CH1230" s="8041"/>
      <c r="CI1230" s="8041">
        <f>CI1229-CJ1229</f>
        <v>0</v>
      </c>
      <c r="CJ1230" s="8041"/>
      <c r="CK1230" s="8041">
        <f>CK1229-CL1229</f>
        <v>0</v>
      </c>
      <c r="CL1230" s="8041"/>
      <c r="CM1230" s="8041">
        <f>CM1229-CN1229</f>
        <v>0</v>
      </c>
      <c r="CN1230" s="8041"/>
      <c r="CO1230" s="8041">
        <f>CO1229-CP1229</f>
        <v>0</v>
      </c>
      <c r="CP1230" s="8041"/>
      <c r="CQ1230" s="8041">
        <f>CQ1229-CR1229</f>
        <v>0</v>
      </c>
      <c r="CR1230" s="8041"/>
      <c r="CS1230" s="8041">
        <f>CS1229-CT1229</f>
        <v>0</v>
      </c>
      <c r="CT1230" s="8041"/>
      <c r="CW1230" s="8041">
        <f>CW1229-CX1229</f>
        <v>0</v>
      </c>
      <c r="CX1230" s="8041"/>
      <c r="CY1230" s="8041">
        <f>CY1229-CZ1229</f>
        <v>0</v>
      </c>
      <c r="CZ1230" s="8041"/>
      <c r="DA1230" s="8041">
        <f>DA1229-DB1229</f>
        <v>0</v>
      </c>
      <c r="DB1230" s="8041"/>
      <c r="DC1230" s="8052">
        <f>DC1229-DD1229</f>
        <v>0</v>
      </c>
      <c r="DD1230" s="8052"/>
      <c r="DE1230" s="6418"/>
      <c r="DF1230" s="6418"/>
      <c r="DG1230" s="6418"/>
      <c r="DH1230" s="6418"/>
      <c r="DI1230" s="8052">
        <f>DI1229-DJ1229</f>
        <v>0</v>
      </c>
      <c r="DJ1230" s="8052"/>
      <c r="DK1230" s="8052">
        <f>DK1229-DL1229</f>
        <v>10</v>
      </c>
      <c r="DL1230" s="8052"/>
      <c r="DM1230" s="8041">
        <f>DM1229-DN1229</f>
        <v>0</v>
      </c>
      <c r="DN1230" s="8041"/>
      <c r="DO1230" s="8041">
        <f>DO1229-DP1229</f>
        <v>0</v>
      </c>
      <c r="DP1230" s="8041"/>
      <c r="DQ1230" s="8041">
        <f>DQ1229-DR1229</f>
        <v>0</v>
      </c>
      <c r="DR1230" s="8041"/>
      <c r="DS1230" s="8041">
        <f>DS1229-DT1229</f>
        <v>0</v>
      </c>
      <c r="DT1230" s="8041"/>
      <c r="DU1230" s="8041">
        <f>DU1229-DV1229</f>
        <v>0</v>
      </c>
      <c r="DV1230" s="8041"/>
      <c r="DW1230" s="8041">
        <f>DW1229-DX1229</f>
        <v>0</v>
      </c>
      <c r="DX1230" s="8041"/>
      <c r="DY1230" s="8041">
        <f>DY1229-DZ1229</f>
        <v>0</v>
      </c>
      <c r="DZ1230" s="8041"/>
      <c r="EA1230" s="8041">
        <f>EA1229-EB1229</f>
        <v>0</v>
      </c>
      <c r="EB1230" s="8041"/>
      <c r="EC1230" s="8054">
        <f>EC1229-ED1229</f>
        <v>0</v>
      </c>
      <c r="ED1230" s="8054"/>
      <c r="EE1230" s="8041">
        <f>EE1229-EF1229</f>
        <v>15</v>
      </c>
      <c r="EF1230" s="8041"/>
      <c r="EM1230" s="8041">
        <f>EM1229-EN1229</f>
        <v>0</v>
      </c>
      <c r="EN1230" s="8041"/>
      <c r="EO1230" s="8041">
        <f>EO1229-EP1229</f>
        <v>0</v>
      </c>
      <c r="EP1230" s="8041"/>
      <c r="ET1230" s="8041">
        <f>ET1229-EU1229</f>
        <v>0</v>
      </c>
      <c r="EU1230" s="8041"/>
      <c r="EV1230" s="8041">
        <f>EV1229-EW1229</f>
        <v>0</v>
      </c>
      <c r="EW1230" s="8041"/>
      <c r="EX1230" s="8041">
        <f>EX1229-EY1229</f>
        <v>0</v>
      </c>
      <c r="EY1230" s="8041"/>
      <c r="EZ1230" s="8041">
        <f>EZ1229-FA1229</f>
        <v>0</v>
      </c>
      <c r="FA1230" s="8041"/>
      <c r="FB1230" s="8041">
        <f>FB1229-FC1229</f>
        <v>0</v>
      </c>
      <c r="FC1230" s="8041"/>
      <c r="FD1230" s="8041">
        <f>FD1229-FE1229</f>
        <v>0</v>
      </c>
      <c r="FE1230" s="8041"/>
      <c r="FF1230" s="8041">
        <f>FF1229-FG1229</f>
        <v>0</v>
      </c>
      <c r="FG1230" s="8041"/>
      <c r="FH1230" s="8041">
        <f>FH1229-FI1229</f>
        <v>0</v>
      </c>
      <c r="FI1230" s="8041"/>
      <c r="FJ1230" s="8041">
        <f>FJ1229-FK1229</f>
        <v>0</v>
      </c>
      <c r="FK1230" s="8041"/>
      <c r="FL1230" s="8041">
        <f>FL1229-FM1229</f>
        <v>0</v>
      </c>
      <c r="FM1230" s="8041"/>
      <c r="FN1230" s="8041">
        <f>FN1229-FO1229</f>
        <v>0</v>
      </c>
      <c r="FO1230" s="8041"/>
      <c r="FP1230" s="8041">
        <f>FP1229-FQ1229</f>
        <v>0</v>
      </c>
      <c r="FQ1230" s="8041"/>
      <c r="FS1230" s="8041">
        <f>FS1229-FT1229</f>
        <v>0</v>
      </c>
      <c r="FT1230" s="8041"/>
    </row>
    <row r="1231" spans="1:176" ht="18.600000000000001" customHeight="1">
      <c r="A1231" s="6372"/>
      <c r="B1231" s="165"/>
      <c r="C1231" s="165"/>
      <c r="D1231" s="191"/>
      <c r="E1231" s="6373"/>
      <c r="AW1231" s="162"/>
      <c r="AX1231" s="162"/>
      <c r="AY1231" s="162"/>
      <c r="AZ1231" s="162"/>
      <c r="BA1231" s="162"/>
      <c r="BB1231" s="162"/>
      <c r="BC1231" s="162"/>
      <c r="BD1231" s="162"/>
      <c r="BE1231" s="162"/>
      <c r="BF1231" s="162"/>
      <c r="BG1231" s="162"/>
      <c r="BH1231" s="162"/>
      <c r="BI1231" s="162"/>
      <c r="BJ1231" s="162"/>
      <c r="BK1231" s="162"/>
      <c r="BL1231" s="162"/>
      <c r="BM1231" s="162"/>
      <c r="BN1231" s="162"/>
      <c r="BO1231" s="162"/>
      <c r="BP1231" s="162"/>
      <c r="BQ1231" s="162"/>
      <c r="BR1231" s="162"/>
      <c r="BS1231" s="162"/>
      <c r="BT1231" s="162"/>
      <c r="BU1231" s="162"/>
      <c r="BV1231" s="162"/>
      <c r="BW1231" s="162"/>
      <c r="BX1231" s="162"/>
      <c r="BY1231" s="162"/>
      <c r="BZ1231" s="162"/>
      <c r="CA1231" s="162"/>
      <c r="CB1231" s="162"/>
      <c r="CC1231" s="162"/>
      <c r="CD1231" s="162"/>
      <c r="CE1231" s="162"/>
      <c r="CF1231" s="162"/>
      <c r="CG1231" s="162"/>
      <c r="CH1231" s="162"/>
      <c r="CI1231" s="162"/>
      <c r="CJ1231" s="162"/>
      <c r="CK1231" s="162"/>
      <c r="CL1231" s="162"/>
      <c r="CM1231" s="162"/>
      <c r="CN1231" s="162"/>
      <c r="CO1231" s="162"/>
      <c r="CP1231" s="162"/>
      <c r="CQ1231" s="162"/>
      <c r="CR1231" s="162"/>
      <c r="CS1231" s="162"/>
      <c r="CT1231" s="162"/>
      <c r="CU1231" s="162"/>
      <c r="CV1231" s="162"/>
      <c r="CW1231" s="162"/>
      <c r="CX1231" s="162"/>
      <c r="CY1231" s="162"/>
      <c r="CZ1231" s="162"/>
      <c r="DA1231" s="162"/>
      <c r="DB1231" s="162"/>
      <c r="DC1231" s="162"/>
      <c r="DD1231" s="162"/>
      <c r="DE1231" s="162"/>
      <c r="DF1231" s="162"/>
      <c r="DG1231" s="162"/>
      <c r="DH1231" s="162"/>
      <c r="DI1231" s="162"/>
      <c r="DJ1231" s="162"/>
      <c r="DK1231" s="162"/>
      <c r="DL1231" s="162"/>
      <c r="DM1231" s="162"/>
      <c r="DN1231" s="162"/>
      <c r="DO1231" s="162"/>
      <c r="DP1231" s="162"/>
      <c r="DQ1231" s="162"/>
      <c r="DS1231" s="162"/>
      <c r="DT1231" s="162"/>
      <c r="DU1231" s="162"/>
      <c r="ET1231" s="162"/>
      <c r="EU1231" s="162"/>
      <c r="EV1231" s="162"/>
      <c r="EW1231" s="162"/>
      <c r="EX1231" s="162"/>
      <c r="EY1231" s="162"/>
      <c r="EZ1231" s="162"/>
      <c r="FA1231" s="162"/>
      <c r="FB1231" s="162"/>
      <c r="FC1231" s="162"/>
      <c r="FD1231" s="162"/>
      <c r="FE1231" s="162"/>
      <c r="FF1231" s="162"/>
      <c r="FG1231" s="162"/>
      <c r="FH1231" s="162"/>
      <c r="FI1231" s="162"/>
      <c r="FJ1231" s="162"/>
      <c r="FK1231" s="162"/>
      <c r="FL1231" s="162"/>
      <c r="FM1231" s="162"/>
      <c r="FN1231" s="165"/>
      <c r="FO1231" s="165"/>
    </row>
    <row r="1232" spans="1:176" ht="18.600000000000001" customHeight="1">
      <c r="A1232" s="6372"/>
      <c r="B1232" s="165"/>
      <c r="C1232" s="165"/>
      <c r="D1232" s="191"/>
      <c r="E1232" s="6373"/>
      <c r="AT1232" s="653" t="s">
        <v>752</v>
      </c>
      <c r="AU1232" s="6374"/>
      <c r="AV1232" s="6374"/>
      <c r="AW1232" s="6377">
        <v>45798</v>
      </c>
      <c r="AX1232" s="6378">
        <v>4163187</v>
      </c>
      <c r="AY1232" s="6377">
        <v>45819</v>
      </c>
      <c r="AZ1232" s="6378">
        <v>4163201</v>
      </c>
      <c r="BA1232" s="6377">
        <v>45819</v>
      </c>
      <c r="BB1232" s="6378">
        <v>4163202</v>
      </c>
      <c r="BC1232" s="6377">
        <v>45819</v>
      </c>
      <c r="BD1232" s="6378">
        <v>4163203</v>
      </c>
      <c r="BE1232" s="6377">
        <v>45819</v>
      </c>
      <c r="BF1232" s="6378">
        <v>4163204</v>
      </c>
      <c r="BG1232" s="6377">
        <v>45819</v>
      </c>
      <c r="BH1232" s="6378">
        <v>4163205</v>
      </c>
      <c r="BI1232" s="6377">
        <v>45937</v>
      </c>
      <c r="BJ1232" s="6378">
        <v>4163340</v>
      </c>
      <c r="BK1232" s="6377"/>
      <c r="BL1232" s="6378"/>
      <c r="BM1232" s="6377"/>
      <c r="BN1232" s="6378"/>
      <c r="BO1232" s="6377"/>
      <c r="BP1232" s="6378"/>
      <c r="BQ1232" s="6377">
        <v>46150</v>
      </c>
      <c r="BR1232" s="6378">
        <v>4263248</v>
      </c>
      <c r="BS1232" s="6377"/>
      <c r="BT1232" s="6378"/>
      <c r="BU1232" s="6377"/>
      <c r="BV1232" s="6378"/>
      <c r="BW1232" s="6377"/>
      <c r="BX1232" s="6378"/>
      <c r="BY1232" s="6377"/>
      <c r="BZ1232" s="6378"/>
      <c r="CA1232" s="6377"/>
      <c r="CB1232" s="6378"/>
      <c r="CC1232" s="6377"/>
      <c r="CD1232" s="6378"/>
      <c r="CE1232" s="6377"/>
      <c r="CF1232" s="6378"/>
      <c r="CG1232" s="6377"/>
      <c r="CH1232" s="6378"/>
      <c r="CI1232" s="6377"/>
      <c r="CJ1232" s="6378"/>
      <c r="CK1232" s="6377"/>
      <c r="CL1232" s="6378"/>
      <c r="CM1232" s="6377"/>
      <c r="CN1232" s="6378"/>
      <c r="CO1232" s="6377"/>
      <c r="CP1232" s="6378"/>
      <c r="CQ1232" s="6377"/>
      <c r="CR1232" s="6378"/>
      <c r="CS1232" s="6377"/>
      <c r="CT1232" s="6378"/>
      <c r="CW1232" s="6377"/>
      <c r="CX1232" s="6378"/>
      <c r="CY1232" s="6377"/>
      <c r="CZ1232" s="6378"/>
      <c r="DA1232" s="6377"/>
      <c r="DB1232" s="6378"/>
      <c r="DC1232" s="6379"/>
      <c r="DD1232" s="6380"/>
      <c r="DE1232" s="6418"/>
      <c r="DF1232" s="6418"/>
      <c r="DG1232" s="6418"/>
      <c r="DH1232" s="6418"/>
      <c r="DI1232" s="6379"/>
      <c r="DJ1232" s="6380"/>
      <c r="DK1232" s="6379"/>
      <c r="DL1232" s="6380"/>
      <c r="DM1232" s="6377"/>
      <c r="DN1232" s="6378"/>
      <c r="DO1232" s="6377"/>
      <c r="DP1232" s="6378"/>
      <c r="DQ1232" s="6377"/>
      <c r="DR1232" s="6378"/>
      <c r="DS1232" s="6377"/>
      <c r="DT1232" s="6378"/>
      <c r="DU1232" s="6377"/>
      <c r="DV1232" s="6378"/>
      <c r="DW1232" s="6377">
        <v>46114</v>
      </c>
      <c r="DX1232" s="6378">
        <v>4263201</v>
      </c>
      <c r="DY1232" s="6377"/>
      <c r="DZ1232" s="6378"/>
      <c r="EA1232" s="6377">
        <v>46038</v>
      </c>
      <c r="EB1232" s="6378">
        <v>4263102</v>
      </c>
      <c r="EC1232" s="6375">
        <v>45996</v>
      </c>
      <c r="ED1232" s="6376">
        <v>4263067</v>
      </c>
      <c r="EE1232" s="6377">
        <v>46332</v>
      </c>
      <c r="EF1232" s="6378">
        <v>4363043</v>
      </c>
      <c r="EM1232" s="6377"/>
      <c r="EN1232" s="6378"/>
      <c r="EO1232" s="6377"/>
      <c r="EP1232" s="6378"/>
      <c r="ET1232" s="6377">
        <v>46337</v>
      </c>
      <c r="EU1232" s="6378">
        <v>4263481</v>
      </c>
      <c r="EV1232" s="6377"/>
      <c r="EW1232" s="6378"/>
      <c r="EX1232" s="6377"/>
      <c r="EY1232" s="6378"/>
      <c r="EZ1232" s="6377"/>
      <c r="FA1232" s="6378"/>
      <c r="FB1232" s="6377"/>
      <c r="FC1232" s="6378"/>
      <c r="FD1232" s="6377"/>
      <c r="FE1232" s="6378"/>
      <c r="FF1232" s="6377"/>
      <c r="FG1232" s="6378"/>
      <c r="FH1232" s="6377"/>
      <c r="FI1232" s="6378"/>
      <c r="FJ1232" s="6377"/>
      <c r="FK1232" s="6378"/>
      <c r="FL1232" s="6377"/>
      <c r="FM1232" s="6378"/>
      <c r="FN1232" s="6378"/>
      <c r="FO1232" s="6378"/>
      <c r="FP1232" s="6377"/>
      <c r="FQ1232" s="6378"/>
      <c r="FS1232" s="6377"/>
      <c r="FT1232" s="6378"/>
    </row>
    <row r="1233" spans="1:176" ht="18.600000000000001" customHeight="1">
      <c r="A1233" s="6372"/>
      <c r="B1233" s="165"/>
      <c r="C1233" s="165"/>
      <c r="D1233" s="191"/>
      <c r="E1233" s="6373"/>
      <c r="AT1233" s="653" t="s">
        <v>754</v>
      </c>
      <c r="AU1233" s="6374"/>
      <c r="AV1233" s="6374"/>
      <c r="AW1233" s="653">
        <v>10</v>
      </c>
      <c r="AX1233" s="6387">
        <f>COUNTIF(AX$11:AX$1147,AX1232)</f>
        <v>10</v>
      </c>
      <c r="AY1233" s="653">
        <v>10</v>
      </c>
      <c r="AZ1233" s="6387">
        <f>COUNTIF(AZ$11:AZ$1147,AZ1232)</f>
        <v>10</v>
      </c>
      <c r="BA1233" s="653">
        <v>10</v>
      </c>
      <c r="BB1233" s="6387">
        <f>COUNTIF(BB$11:BB$1147,BB1232)</f>
        <v>10</v>
      </c>
      <c r="BC1233" s="653">
        <v>10</v>
      </c>
      <c r="BD1233" s="6387">
        <f>COUNTIF(BD$11:BD$1147,BD1232)</f>
        <v>10</v>
      </c>
      <c r="BE1233" s="653">
        <v>10</v>
      </c>
      <c r="BF1233" s="6387">
        <f>COUNTIF(BF$11:BF$1147,BF1232)</f>
        <v>10</v>
      </c>
      <c r="BG1233" s="653">
        <v>10</v>
      </c>
      <c r="BH1233" s="6387">
        <f>COUNTIF(BH$11:BH$1147,BH1232)</f>
        <v>10</v>
      </c>
      <c r="BI1233" s="653">
        <v>24</v>
      </c>
      <c r="BJ1233" s="6387">
        <f>COUNTIF(BJ$11:BJ$1147,BJ1232)</f>
        <v>24</v>
      </c>
      <c r="BK1233" s="653"/>
      <c r="BL1233" s="6387">
        <f>COUNTIF(BL$11:BL$1147,BL1232)</f>
        <v>0</v>
      </c>
      <c r="BM1233" s="653"/>
      <c r="BN1233" s="6387">
        <f>COUNTIF(BN$11:BN$1147,BN1232)</f>
        <v>0</v>
      </c>
      <c r="BO1233" s="653"/>
      <c r="BP1233" s="6387">
        <f>COUNTIF(BP$11:BP$1147,BP1232)</f>
        <v>0</v>
      </c>
      <c r="BQ1233" s="653">
        <v>10</v>
      </c>
      <c r="BR1233" s="6387">
        <f>COUNTIF(BR$11:BR$1147,BR1232)</f>
        <v>10</v>
      </c>
      <c r="BS1233" s="653"/>
      <c r="BT1233" s="6387">
        <f>COUNTIF(BT$11:BT$1147,BT1232)</f>
        <v>0</v>
      </c>
      <c r="BU1233" s="653"/>
      <c r="BV1233" s="6387">
        <f>COUNTIF(BV$11:BV$1147,BV1232)</f>
        <v>0</v>
      </c>
      <c r="BW1233" s="653"/>
      <c r="BX1233" s="6387">
        <f>COUNTIF(BX$11:BX$1147,BX1232)</f>
        <v>0</v>
      </c>
      <c r="BY1233" s="653"/>
      <c r="BZ1233" s="6387">
        <f>COUNTIF(BZ$11:BZ$1147,BZ1232)</f>
        <v>0</v>
      </c>
      <c r="CA1233" s="653"/>
      <c r="CB1233" s="6387">
        <f>COUNTIF(CB$11:CB$1147,CB1232)</f>
        <v>0</v>
      </c>
      <c r="CC1233" s="653"/>
      <c r="CD1233" s="6387">
        <f>COUNTIF(CD$11:CD$1147,CD1232)</f>
        <v>0</v>
      </c>
      <c r="CE1233" s="653"/>
      <c r="CF1233" s="6387">
        <f>COUNTIF(CF$11:CF$1147,CF1232)</f>
        <v>0</v>
      </c>
      <c r="CG1233" s="653"/>
      <c r="CH1233" s="6387">
        <f>COUNTIF(CH$11:CH$1147,CH1232)</f>
        <v>0</v>
      </c>
      <c r="CI1233" s="653"/>
      <c r="CJ1233" s="6387">
        <f>COUNTIF(CJ$11:CJ$1147,CJ1232)</f>
        <v>0</v>
      </c>
      <c r="CK1233" s="653"/>
      <c r="CL1233" s="6387">
        <f>COUNTIFS(CL$11:CL$1147,CL1232)+COUNTIFS(CV$11:CV$1147,CL1232)</f>
        <v>0</v>
      </c>
      <c r="CM1233" s="653"/>
      <c r="CN1233" s="6387">
        <f>COUNTIF(CN$11:CN$1147,CN1232)</f>
        <v>0</v>
      </c>
      <c r="CO1233" s="653"/>
      <c r="CP1233" s="6387">
        <f>COUNTIF(CP$11:CP$1147,CP1232)</f>
        <v>0</v>
      </c>
      <c r="CQ1233" s="653"/>
      <c r="CR1233" s="6387">
        <f>COUNTIF(CR$11:CR$1147,CR1232)</f>
        <v>0</v>
      </c>
      <c r="CS1233" s="653"/>
      <c r="CT1233" s="6387">
        <f>COUNTIF(CT$11:CT$1147,CT1232)</f>
        <v>0</v>
      </c>
      <c r="CW1233" s="653"/>
      <c r="CX1233" s="6387">
        <f>COUNTIF(CX$11:CX$1147,CX1232)</f>
        <v>0</v>
      </c>
      <c r="CY1233" s="653"/>
      <c r="CZ1233" s="6387">
        <f>COUNTIF(CZ$11:CZ$1147,CZ1232)</f>
        <v>0</v>
      </c>
      <c r="DA1233" s="653"/>
      <c r="DB1233" s="6387">
        <f>COUNTIF(DB$11:DB$1147,DB1232)</f>
        <v>0</v>
      </c>
      <c r="DC1233" s="6374"/>
      <c r="DD1233" s="6388">
        <f>COUNTIF(DD$11:DD$1147,DD1232)</f>
        <v>0</v>
      </c>
      <c r="DE1233" s="6418"/>
      <c r="DF1233" s="6418"/>
      <c r="DG1233" s="6418"/>
      <c r="DH1233" s="6418"/>
      <c r="DI1233" s="6374"/>
      <c r="DJ1233" s="6388">
        <f>COUNTIF(DJ$11:DJ$1147,DJ1232)</f>
        <v>0</v>
      </c>
      <c r="DK1233" s="6374"/>
      <c r="DL1233" s="6388">
        <f>COUNTIF(DL$11:DL$1147,DL1232)</f>
        <v>0</v>
      </c>
      <c r="DM1233" s="653"/>
      <c r="DN1233" s="6387">
        <f>COUNTIF(DN$11:DN$1147,DN1232)</f>
        <v>0</v>
      </c>
      <c r="DO1233" s="653"/>
      <c r="DP1233" s="6387">
        <f>COUNTIF(DP$11:DP$1147,DP1232)</f>
        <v>0</v>
      </c>
      <c r="DQ1233" s="653"/>
      <c r="DR1233" s="6387">
        <f>COUNTIF(DR$11:DR$1147,DR1232)</f>
        <v>0</v>
      </c>
      <c r="DS1233" s="653"/>
      <c r="DT1233" s="6387">
        <f>COUNTIF(DT$11:DT$1147,DT1232)</f>
        <v>0</v>
      </c>
      <c r="DU1233" s="653"/>
      <c r="DV1233" s="6387">
        <f>COUNTIF(DV$11:DV$1147,DV1232)</f>
        <v>0</v>
      </c>
      <c r="DW1233" s="653">
        <v>30</v>
      </c>
      <c r="DX1233" s="6387">
        <f>COUNTIF(DX$11:DX$1147,DX1232)</f>
        <v>30</v>
      </c>
      <c r="DY1233" s="653"/>
      <c r="DZ1233" s="6387">
        <f>COUNTIF(DZ$11:DZ$1147,DZ1232)</f>
        <v>0</v>
      </c>
      <c r="EA1233" s="653">
        <v>35</v>
      </c>
      <c r="EB1233" s="6387">
        <f>COUNTIF(EB$11:EB$1147,EB1232)</f>
        <v>35</v>
      </c>
      <c r="EC1233" s="6376">
        <v>30</v>
      </c>
      <c r="ED1233" s="6376">
        <f>COUNTIF(ED$11:ED$1147,ED1232)</f>
        <v>30</v>
      </c>
      <c r="EE1233" s="653">
        <v>15</v>
      </c>
      <c r="EF1233" s="6387">
        <f>COUNTIF(EF$11:EF$1147,EF1232)</f>
        <v>0</v>
      </c>
      <c r="EM1233" s="653"/>
      <c r="EN1233" s="6387">
        <f>COUNTIF(EN$11:EN$1147,EN1232)</f>
        <v>0</v>
      </c>
      <c r="EO1233" s="653"/>
      <c r="EP1233" s="6387">
        <f>COUNTIF(EP$11:EP$1147,EP1232)</f>
        <v>0</v>
      </c>
      <c r="ET1233" s="653">
        <v>10</v>
      </c>
      <c r="EU1233" s="6387">
        <f>COUNTIF(EU$11:EU$1147,EU1232)</f>
        <v>0</v>
      </c>
      <c r="EV1233" s="653"/>
      <c r="EW1233" s="6387">
        <f>COUNTIF(EW$11:EW$1147,EW1232)</f>
        <v>0</v>
      </c>
      <c r="EX1233" s="653"/>
      <c r="EY1233" s="6387">
        <f>COUNTIF(EY$11:EY$1147,EY1232)</f>
        <v>0</v>
      </c>
      <c r="EZ1233" s="653"/>
      <c r="FA1233" s="6387">
        <f>COUNTIF(FA$11:FA$1147,FA1232)</f>
        <v>0</v>
      </c>
      <c r="FB1233" s="653"/>
      <c r="FC1233" s="6387">
        <f>COUNTIF(FC$11:FC$1147,FC1232)</f>
        <v>0</v>
      </c>
      <c r="FD1233" s="653"/>
      <c r="FE1233" s="6387">
        <f>COUNTIF(FE$11:FE$1147,FE1232)</f>
        <v>0</v>
      </c>
      <c r="FF1233" s="653"/>
      <c r="FG1233" s="6387">
        <f>COUNTIF(FG$11:FG$1147,FG1232)</f>
        <v>0</v>
      </c>
      <c r="FH1233" s="653"/>
      <c r="FI1233" s="6387">
        <f>COUNTIF(FI$11:FI$1147,FI1232)</f>
        <v>0</v>
      </c>
      <c r="FJ1233" s="653"/>
      <c r="FK1233" s="6387">
        <f>COUNTIF(FK$11:FK$1147,FK1232)</f>
        <v>0</v>
      </c>
      <c r="FL1233" s="653"/>
      <c r="FM1233" s="6387">
        <f>COUNTIF(FM$11:FM$1147,FM1232)</f>
        <v>0</v>
      </c>
      <c r="FN1233" s="653"/>
      <c r="FO1233" s="6387">
        <f>COUNTIF(FO$11:FO$1147,FO1232)</f>
        <v>0</v>
      </c>
      <c r="FP1233" s="1044"/>
      <c r="FQ1233" s="6387">
        <f>COUNTIF(FQ$11:FQ$1147,FQ1232)</f>
        <v>0</v>
      </c>
      <c r="FS1233" s="1044"/>
      <c r="FT1233" s="6387">
        <f>COUNTIF(FT$11:FT$1147,FT1232)</f>
        <v>0</v>
      </c>
    </row>
    <row r="1234" spans="1:176" ht="18.600000000000001" customHeight="1">
      <c r="A1234" s="6372"/>
      <c r="B1234" s="165"/>
      <c r="C1234" s="165"/>
      <c r="D1234" s="191"/>
      <c r="E1234" s="6373"/>
      <c r="AT1234" s="653" t="s">
        <v>755</v>
      </c>
      <c r="AU1234" s="6374"/>
      <c r="AV1234" s="6374"/>
      <c r="AW1234" s="8041">
        <f>AW1233-AX1233</f>
        <v>0</v>
      </c>
      <c r="AX1234" s="8041"/>
      <c r="AY1234" s="8041">
        <f>AY1233-AZ1233</f>
        <v>0</v>
      </c>
      <c r="AZ1234" s="8041"/>
      <c r="BA1234" s="8041">
        <f>BA1233-BB1233</f>
        <v>0</v>
      </c>
      <c r="BB1234" s="8041"/>
      <c r="BC1234" s="8041">
        <f>BC1233-BD1233</f>
        <v>0</v>
      </c>
      <c r="BD1234" s="8041"/>
      <c r="BE1234" s="8041">
        <f>BE1233-BF1233</f>
        <v>0</v>
      </c>
      <c r="BF1234" s="8041"/>
      <c r="BG1234" s="8041">
        <f>BG1233-BH1233</f>
        <v>0</v>
      </c>
      <c r="BH1234" s="8041"/>
      <c r="BI1234" s="8041">
        <f>BI1233-BJ1233</f>
        <v>0</v>
      </c>
      <c r="BJ1234" s="8041"/>
      <c r="BK1234" s="8041">
        <f>BK1233-BL1233</f>
        <v>0</v>
      </c>
      <c r="BL1234" s="8041"/>
      <c r="BM1234" s="8041">
        <f>BM1233-BN1233</f>
        <v>0</v>
      </c>
      <c r="BN1234" s="8041"/>
      <c r="BO1234" s="8041">
        <f>BO1233-BP1233</f>
        <v>0</v>
      </c>
      <c r="BP1234" s="8041"/>
      <c r="BQ1234" s="8041">
        <f>BQ1233-BR1233</f>
        <v>0</v>
      </c>
      <c r="BR1234" s="8041"/>
      <c r="BS1234" s="8041">
        <f>BS1233-BT1233</f>
        <v>0</v>
      </c>
      <c r="BT1234" s="8041"/>
      <c r="BU1234" s="8041">
        <f>BU1233-BV1233</f>
        <v>0</v>
      </c>
      <c r="BV1234" s="8041"/>
      <c r="BW1234" s="8041">
        <f>BW1233-BX1233</f>
        <v>0</v>
      </c>
      <c r="BX1234" s="8041"/>
      <c r="BY1234" s="8041">
        <f>BY1233-BZ1233</f>
        <v>0</v>
      </c>
      <c r="BZ1234" s="8041"/>
      <c r="CA1234" s="8041">
        <f>CA1233-CB1233</f>
        <v>0</v>
      </c>
      <c r="CB1234" s="8041"/>
      <c r="CC1234" s="8041">
        <f>CC1233-CD1233</f>
        <v>0</v>
      </c>
      <c r="CD1234" s="8041"/>
      <c r="CE1234" s="8041">
        <f>CE1233-CF1233</f>
        <v>0</v>
      </c>
      <c r="CF1234" s="8041"/>
      <c r="CG1234" s="8041">
        <f>CG1233-CH1233</f>
        <v>0</v>
      </c>
      <c r="CH1234" s="8041"/>
      <c r="CI1234" s="8041">
        <f>CI1233-CJ1233</f>
        <v>0</v>
      </c>
      <c r="CJ1234" s="8041"/>
      <c r="CK1234" s="8041">
        <f>CK1233-CL1233</f>
        <v>0</v>
      </c>
      <c r="CL1234" s="8041"/>
      <c r="CM1234" s="8041">
        <f>CM1233-CN1233</f>
        <v>0</v>
      </c>
      <c r="CN1234" s="8041"/>
      <c r="CO1234" s="8041">
        <f>CO1233-CP1233</f>
        <v>0</v>
      </c>
      <c r="CP1234" s="8041"/>
      <c r="CQ1234" s="8041">
        <f>CQ1233-CR1233</f>
        <v>0</v>
      </c>
      <c r="CR1234" s="8041"/>
      <c r="CS1234" s="8041">
        <f>CS1233-CT1233</f>
        <v>0</v>
      </c>
      <c r="CT1234" s="8041"/>
      <c r="CW1234" s="8041">
        <f>CW1233-CX1233</f>
        <v>0</v>
      </c>
      <c r="CX1234" s="8041"/>
      <c r="CY1234" s="8041">
        <f>CY1233-CZ1233</f>
        <v>0</v>
      </c>
      <c r="CZ1234" s="8041"/>
      <c r="DA1234" s="8041">
        <f>DA1233-DB1233</f>
        <v>0</v>
      </c>
      <c r="DB1234" s="8041"/>
      <c r="DC1234" s="8052">
        <f>DC1233-DD1233</f>
        <v>0</v>
      </c>
      <c r="DD1234" s="8052"/>
      <c r="DE1234" s="6418"/>
      <c r="DF1234" s="6418"/>
      <c r="DG1234" s="6418"/>
      <c r="DH1234" s="6418"/>
      <c r="DI1234" s="8052">
        <f>DI1233-DJ1233</f>
        <v>0</v>
      </c>
      <c r="DJ1234" s="8052"/>
      <c r="DK1234" s="8052">
        <f>DK1233-DL1233</f>
        <v>0</v>
      </c>
      <c r="DL1234" s="8052"/>
      <c r="DM1234" s="8041">
        <f>DM1233-DN1233</f>
        <v>0</v>
      </c>
      <c r="DN1234" s="8041"/>
      <c r="DO1234" s="8041">
        <f>DO1233-DP1233</f>
        <v>0</v>
      </c>
      <c r="DP1234" s="8041"/>
      <c r="DQ1234" s="8041">
        <f>DQ1233-DR1233</f>
        <v>0</v>
      </c>
      <c r="DR1234" s="8041"/>
      <c r="DS1234" s="8041">
        <f>DS1233-DT1233</f>
        <v>0</v>
      </c>
      <c r="DT1234" s="8041"/>
      <c r="DU1234" s="8041">
        <f>DU1233-DV1233</f>
        <v>0</v>
      </c>
      <c r="DV1234" s="8041"/>
      <c r="DW1234" s="8041">
        <f>DW1233-DX1233</f>
        <v>0</v>
      </c>
      <c r="DX1234" s="8041"/>
      <c r="DY1234" s="8041">
        <f>DY1233-DZ1233</f>
        <v>0</v>
      </c>
      <c r="DZ1234" s="8041"/>
      <c r="EA1234" s="8041">
        <f>EA1233-EB1233</f>
        <v>0</v>
      </c>
      <c r="EB1234" s="8041"/>
      <c r="EC1234" s="8054">
        <f>EC1233-ED1233</f>
        <v>0</v>
      </c>
      <c r="ED1234" s="8054"/>
      <c r="EE1234" s="8041">
        <f>EE1233-EF1233</f>
        <v>15</v>
      </c>
      <c r="EF1234" s="8041"/>
      <c r="EM1234" s="8041">
        <f>EM1233-EN1233</f>
        <v>0</v>
      </c>
      <c r="EN1234" s="8041"/>
      <c r="EO1234" s="8041">
        <f>EO1233-EP1233</f>
        <v>0</v>
      </c>
      <c r="EP1234" s="8041"/>
      <c r="ET1234" s="8041">
        <f>ET1233-EU1233</f>
        <v>10</v>
      </c>
      <c r="EU1234" s="8041"/>
      <c r="EV1234" s="8041">
        <f>EV1233-EW1233</f>
        <v>0</v>
      </c>
      <c r="EW1234" s="8041"/>
      <c r="EX1234" s="8041">
        <f>EX1233-EY1233</f>
        <v>0</v>
      </c>
      <c r="EY1234" s="8041"/>
      <c r="EZ1234" s="8041">
        <f>EZ1233-FA1233</f>
        <v>0</v>
      </c>
      <c r="FA1234" s="8041"/>
      <c r="FB1234" s="8041">
        <f>FB1233-FC1233</f>
        <v>0</v>
      </c>
      <c r="FC1234" s="8041"/>
      <c r="FD1234" s="8041">
        <f>FD1233-FE1233</f>
        <v>0</v>
      </c>
      <c r="FE1234" s="8041"/>
      <c r="FF1234" s="8041">
        <f>FF1233-FG1233</f>
        <v>0</v>
      </c>
      <c r="FG1234" s="8041"/>
      <c r="FH1234" s="8041">
        <f>FH1233-FI1233</f>
        <v>0</v>
      </c>
      <c r="FI1234" s="8041"/>
      <c r="FJ1234" s="8041">
        <f>FJ1233-FK1233</f>
        <v>0</v>
      </c>
      <c r="FK1234" s="8041"/>
      <c r="FL1234" s="8041">
        <f>FL1233-FM1233</f>
        <v>0</v>
      </c>
      <c r="FM1234" s="8041"/>
      <c r="FN1234" s="8041">
        <f>FN1233-FO1233</f>
        <v>0</v>
      </c>
      <c r="FO1234" s="8041"/>
      <c r="FP1234" s="8041">
        <f>FP1233-FQ1233</f>
        <v>0</v>
      </c>
      <c r="FQ1234" s="8041"/>
      <c r="FS1234" s="8041">
        <f>FS1233-FT1233</f>
        <v>0</v>
      </c>
      <c r="FT1234" s="8041"/>
    </row>
    <row r="1235" spans="1:176" ht="18.600000000000001" customHeight="1">
      <c r="A1235" s="6372"/>
      <c r="B1235" s="165"/>
      <c r="C1235" s="165"/>
      <c r="D1235" s="191"/>
      <c r="E1235" s="6373"/>
      <c r="AW1235" s="162"/>
      <c r="AX1235" s="162"/>
      <c r="AY1235" s="162"/>
      <c r="AZ1235" s="162"/>
      <c r="BA1235" s="162"/>
      <c r="BB1235" s="162"/>
      <c r="BC1235" s="162"/>
      <c r="BD1235" s="162"/>
      <c r="BE1235" s="162"/>
      <c r="BF1235" s="162"/>
      <c r="BG1235" s="162"/>
      <c r="BH1235" s="162"/>
      <c r="BI1235" s="162"/>
      <c r="BJ1235" s="162"/>
      <c r="BK1235" s="162"/>
      <c r="BL1235" s="162"/>
      <c r="BM1235" s="162"/>
      <c r="BN1235" s="162"/>
      <c r="BO1235" s="162"/>
      <c r="BP1235" s="162"/>
      <c r="BQ1235" s="162"/>
      <c r="BR1235" s="162"/>
      <c r="BS1235" s="162"/>
      <c r="BT1235" s="162"/>
      <c r="BU1235" s="162"/>
      <c r="BV1235" s="162"/>
      <c r="BW1235" s="162"/>
      <c r="BX1235" s="162"/>
      <c r="BY1235" s="162"/>
      <c r="BZ1235" s="162"/>
      <c r="CA1235" s="162"/>
      <c r="CB1235" s="162"/>
      <c r="CC1235" s="162"/>
      <c r="CD1235" s="162"/>
      <c r="CE1235" s="162"/>
      <c r="CF1235" s="162"/>
      <c r="CG1235" s="162"/>
      <c r="CH1235" s="162"/>
      <c r="CI1235" s="162"/>
      <c r="CJ1235" s="162"/>
      <c r="CK1235" s="162"/>
      <c r="CL1235" s="162"/>
      <c r="CM1235" s="162"/>
      <c r="CN1235" s="162"/>
      <c r="CO1235" s="162"/>
      <c r="CP1235" s="162"/>
      <c r="CQ1235" s="162"/>
      <c r="CR1235" s="162"/>
      <c r="CS1235" s="162"/>
      <c r="CT1235" s="162"/>
      <c r="CU1235" s="162"/>
      <c r="CV1235" s="162"/>
      <c r="CW1235" s="162"/>
      <c r="CX1235" s="162"/>
      <c r="CY1235" s="162"/>
      <c r="CZ1235" s="162"/>
      <c r="DA1235" s="162"/>
      <c r="DB1235" s="162"/>
      <c r="DC1235" s="162"/>
      <c r="DD1235" s="162"/>
      <c r="DE1235" s="162"/>
      <c r="DF1235" s="162"/>
      <c r="DG1235" s="162"/>
      <c r="DH1235" s="162"/>
      <c r="DI1235" s="162"/>
      <c r="DJ1235" s="162"/>
      <c r="DK1235" s="162"/>
      <c r="DL1235" s="162"/>
      <c r="DM1235" s="162"/>
      <c r="DN1235" s="162"/>
      <c r="DO1235" s="162"/>
      <c r="DP1235" s="162"/>
      <c r="DQ1235" s="162"/>
      <c r="DS1235" s="162"/>
      <c r="DT1235" s="162"/>
      <c r="DU1235" s="162"/>
      <c r="ET1235" s="162"/>
      <c r="EU1235" s="162"/>
      <c r="EV1235" s="162"/>
      <c r="EW1235" s="162"/>
      <c r="EX1235" s="162"/>
      <c r="EY1235" s="162"/>
      <c r="EZ1235" s="162"/>
      <c r="FA1235" s="162"/>
      <c r="FB1235" s="162"/>
      <c r="FC1235" s="162"/>
      <c r="FD1235" s="162"/>
      <c r="FE1235" s="162"/>
      <c r="FF1235" s="162"/>
      <c r="FG1235" s="162"/>
      <c r="FH1235" s="162"/>
      <c r="FI1235" s="162"/>
      <c r="FJ1235" s="162"/>
      <c r="FK1235" s="162"/>
      <c r="FL1235" s="162"/>
      <c r="FM1235" s="162"/>
      <c r="FN1235" s="165"/>
      <c r="FO1235" s="165"/>
    </row>
    <row r="1236" spans="1:176" ht="18.600000000000001" customHeight="1">
      <c r="A1236" s="6372"/>
      <c r="B1236" s="165"/>
      <c r="C1236" s="165"/>
      <c r="D1236" s="191"/>
      <c r="E1236" s="6373"/>
      <c r="AT1236" s="653" t="s">
        <v>752</v>
      </c>
      <c r="AU1236" s="6374"/>
      <c r="AV1236" s="6374"/>
      <c r="AW1236" s="6377">
        <v>45819</v>
      </c>
      <c r="AX1236" s="6378">
        <v>4163200</v>
      </c>
      <c r="AY1236" s="6377">
        <v>45826</v>
      </c>
      <c r="AZ1236" s="6378">
        <v>4163225</v>
      </c>
      <c r="BA1236" s="6377">
        <v>45826</v>
      </c>
      <c r="BB1236" s="6378">
        <v>4163226</v>
      </c>
      <c r="BC1236" s="6377">
        <v>45826</v>
      </c>
      <c r="BD1236" s="6378">
        <v>4163227</v>
      </c>
      <c r="BE1236" s="6377">
        <v>45826</v>
      </c>
      <c r="BF1236" s="6378">
        <v>4163228</v>
      </c>
      <c r="BG1236" s="6377">
        <v>45826</v>
      </c>
      <c r="BH1236" s="6378">
        <v>4163229</v>
      </c>
      <c r="BI1236" s="6377">
        <v>45973</v>
      </c>
      <c r="BJ1236" s="6378">
        <v>4163353</v>
      </c>
      <c r="BK1236" s="6377"/>
      <c r="BL1236" s="6378"/>
      <c r="BM1236" s="6377"/>
      <c r="BN1236" s="6378"/>
      <c r="BO1236" s="6377"/>
      <c r="BP1236" s="6378"/>
      <c r="BQ1236" s="6377">
        <v>46178</v>
      </c>
      <c r="BR1236" s="6378">
        <v>4263296</v>
      </c>
      <c r="BS1236" s="6377"/>
      <c r="BT1236" s="6378"/>
      <c r="BU1236" s="6377"/>
      <c r="BV1236" s="6378"/>
      <c r="BW1236" s="6377"/>
      <c r="BX1236" s="6378"/>
      <c r="BY1236" s="6377"/>
      <c r="BZ1236" s="6378"/>
      <c r="CA1236" s="6377"/>
      <c r="CB1236" s="6378"/>
      <c r="CC1236" s="6377"/>
      <c r="CD1236" s="6378"/>
      <c r="CE1236" s="6377"/>
      <c r="CF1236" s="6378"/>
      <c r="CG1236" s="6377"/>
      <c r="CH1236" s="6378"/>
      <c r="CI1236" s="6377"/>
      <c r="CJ1236" s="6378"/>
      <c r="CK1236" s="6377"/>
      <c r="CL1236" s="6378"/>
      <c r="CM1236" s="6377"/>
      <c r="CN1236" s="6378"/>
      <c r="CO1236" s="6377"/>
      <c r="CP1236" s="6378"/>
      <c r="CQ1236" s="6377"/>
      <c r="CR1236" s="6378"/>
      <c r="CS1236" s="6377"/>
      <c r="CT1236" s="6378"/>
      <c r="CW1236" s="6377"/>
      <c r="CX1236" s="6378"/>
      <c r="CY1236" s="6377"/>
      <c r="CZ1236" s="6378"/>
      <c r="DA1236" s="6377"/>
      <c r="DB1236" s="6378"/>
      <c r="DC1236" s="6379"/>
      <c r="DD1236" s="6380"/>
      <c r="DE1236" s="6418"/>
      <c r="DF1236" s="6418"/>
      <c r="DG1236" s="6418"/>
      <c r="DH1236" s="6418"/>
      <c r="DI1236" s="6379"/>
      <c r="DJ1236" s="6380"/>
      <c r="DK1236" s="6379"/>
      <c r="DL1236" s="6380"/>
      <c r="DM1236" s="6377"/>
      <c r="DN1236" s="6378"/>
      <c r="DO1236" s="6377"/>
      <c r="DP1236" s="6378"/>
      <c r="DQ1236" s="6377"/>
      <c r="DR1236" s="6378"/>
      <c r="DS1236" s="6377"/>
      <c r="DT1236" s="6378"/>
      <c r="DU1236" s="6377"/>
      <c r="DV1236" s="6378"/>
      <c r="DW1236" s="6377">
        <v>46150</v>
      </c>
      <c r="DX1236" s="6378">
        <v>4263257</v>
      </c>
      <c r="DY1236" s="6377"/>
      <c r="DZ1236" s="6378"/>
      <c r="EA1236" s="6377">
        <v>46091</v>
      </c>
      <c r="EB1236" s="6378">
        <v>4263153</v>
      </c>
      <c r="EC1236" s="6375">
        <v>46059</v>
      </c>
      <c r="ED1236" s="6376">
        <v>4263139</v>
      </c>
      <c r="EE1236" s="6377"/>
      <c r="EF1236" s="6378"/>
      <c r="EM1236" s="6377"/>
      <c r="EN1236" s="6378"/>
      <c r="EO1236" s="6377"/>
      <c r="EP1236" s="6378"/>
      <c r="ET1236" s="6377">
        <v>46358</v>
      </c>
      <c r="EU1236" s="6378">
        <v>4363024</v>
      </c>
      <c r="EV1236" s="6377"/>
      <c r="EW1236" s="6378"/>
      <c r="EX1236" s="6377"/>
      <c r="EY1236" s="6378"/>
      <c r="EZ1236" s="6377"/>
      <c r="FA1236" s="6378"/>
      <c r="FB1236" s="6377"/>
      <c r="FC1236" s="6378"/>
      <c r="FD1236" s="6377"/>
      <c r="FE1236" s="6378"/>
      <c r="FF1236" s="6377"/>
      <c r="FG1236" s="6378"/>
      <c r="FH1236" s="6377"/>
      <c r="FI1236" s="6378"/>
      <c r="FJ1236" s="6377"/>
      <c r="FK1236" s="6378"/>
      <c r="FL1236" s="6377"/>
      <c r="FM1236" s="6378"/>
      <c r="FN1236" s="6378"/>
      <c r="FO1236" s="6378"/>
      <c r="FP1236" s="6377"/>
      <c r="FQ1236" s="6378"/>
      <c r="FS1236" s="6377"/>
      <c r="FT1236" s="6378"/>
    </row>
    <row r="1237" spans="1:176" ht="18.600000000000001" customHeight="1">
      <c r="A1237" s="6372"/>
      <c r="B1237" s="165"/>
      <c r="C1237" s="165"/>
      <c r="D1237" s="191"/>
      <c r="E1237" s="6373"/>
      <c r="AT1237" s="653" t="s">
        <v>754</v>
      </c>
      <c r="AU1237" s="6374"/>
      <c r="AV1237" s="6374"/>
      <c r="AW1237" s="653">
        <v>10</v>
      </c>
      <c r="AX1237" s="6387">
        <f>COUNTIF(AX$11:AX$1147,AX1236)</f>
        <v>10</v>
      </c>
      <c r="AY1237" s="653">
        <v>20</v>
      </c>
      <c r="AZ1237" s="6387">
        <f>COUNTIF(AZ$11:AZ$1147,AZ1236)</f>
        <v>20</v>
      </c>
      <c r="BA1237" s="653">
        <v>20</v>
      </c>
      <c r="BB1237" s="6387">
        <f>COUNTIF(BB$11:BB$1147,BB1236)</f>
        <v>20</v>
      </c>
      <c r="BC1237" s="653">
        <v>16</v>
      </c>
      <c r="BD1237" s="6387">
        <f>COUNTIF(BD$11:BD$1147,BD1236)</f>
        <v>16</v>
      </c>
      <c r="BE1237" s="653">
        <v>16</v>
      </c>
      <c r="BF1237" s="6387">
        <f>COUNTIF(BF$11:BF$1147,BF1236)</f>
        <v>16</v>
      </c>
      <c r="BG1237" s="653">
        <v>20</v>
      </c>
      <c r="BH1237" s="6387">
        <f>COUNTIF(BH$11:BH$1147,BH1236)</f>
        <v>20</v>
      </c>
      <c r="BI1237" s="653">
        <v>17</v>
      </c>
      <c r="BJ1237" s="6387">
        <f>COUNTIF(BJ$11:BJ$1147,BJ1236)</f>
        <v>17</v>
      </c>
      <c r="BK1237" s="653"/>
      <c r="BL1237" s="6387">
        <f>COUNTIF(BL$11:BL$1147,BL1236)</f>
        <v>0</v>
      </c>
      <c r="BM1237" s="653"/>
      <c r="BN1237" s="6387">
        <f>COUNTIF(BN$11:BN$1147,BN1236)</f>
        <v>0</v>
      </c>
      <c r="BO1237" s="653"/>
      <c r="BP1237" s="6387">
        <f>COUNTIF(BP$11:BP$1147,BP1236)</f>
        <v>0</v>
      </c>
      <c r="BQ1237" s="653">
        <v>5</v>
      </c>
      <c r="BR1237" s="6387">
        <f>COUNTIF(BR$11:BR$1147,BR1236)</f>
        <v>6</v>
      </c>
      <c r="BS1237" s="653"/>
      <c r="BT1237" s="6387">
        <f>COUNTIF(BT$11:BT$1147,BT1236)</f>
        <v>0</v>
      </c>
      <c r="BU1237" s="653"/>
      <c r="BV1237" s="6387">
        <f>COUNTIF(BV$11:BV$1147,BV1236)</f>
        <v>0</v>
      </c>
      <c r="BW1237" s="653"/>
      <c r="BX1237" s="6387">
        <f>COUNTIF(BX$11:BX$1147,BX1236)</f>
        <v>0</v>
      </c>
      <c r="BY1237" s="653"/>
      <c r="BZ1237" s="6387">
        <f>COUNTIF(BZ$11:BZ$1147,BZ1236)</f>
        <v>0</v>
      </c>
      <c r="CA1237" s="653"/>
      <c r="CB1237" s="6387">
        <f>COUNTIF(CB$11:CB$1147,CB1236)</f>
        <v>0</v>
      </c>
      <c r="CC1237" s="653"/>
      <c r="CD1237" s="6387">
        <f>COUNTIF(CD$11:CD$1147,CD1236)</f>
        <v>0</v>
      </c>
      <c r="CE1237" s="653"/>
      <c r="CF1237" s="6387">
        <f>COUNTIF(CF$11:CF$1147,CF1236)</f>
        <v>0</v>
      </c>
      <c r="CG1237" s="653"/>
      <c r="CH1237" s="6387">
        <f>COUNTIF(CH$11:CH$1147,CH1236)</f>
        <v>0</v>
      </c>
      <c r="CI1237" s="653"/>
      <c r="CJ1237" s="6387">
        <f>COUNTIF(CJ$11:CJ$1147,CJ1236)</f>
        <v>0</v>
      </c>
      <c r="CK1237" s="653"/>
      <c r="CL1237" s="6387">
        <f>COUNTIFS(CL$11:CL$1147,CL1236)+COUNTIFS(CV$11:CV$1147,CL1236)</f>
        <v>0</v>
      </c>
      <c r="CM1237" s="653"/>
      <c r="CN1237" s="6387">
        <f>COUNTIF(CN$11:CN$1147,CN1236)</f>
        <v>0</v>
      </c>
      <c r="CO1237" s="653"/>
      <c r="CP1237" s="6387">
        <f>COUNTIF(CP$11:CP$1147,CP1236)</f>
        <v>0</v>
      </c>
      <c r="CQ1237" s="653"/>
      <c r="CR1237" s="6387">
        <f>COUNTIF(CR$11:CR$1147,CR1236)</f>
        <v>0</v>
      </c>
      <c r="CS1237" s="653"/>
      <c r="CT1237" s="6387">
        <f>COUNTIF(CT$11:CT$1147,CT1236)</f>
        <v>0</v>
      </c>
      <c r="CW1237" s="653"/>
      <c r="CX1237" s="6387">
        <f>COUNTIF(CX$11:CX$1147,CX1236)</f>
        <v>0</v>
      </c>
      <c r="CY1237" s="653"/>
      <c r="CZ1237" s="6387">
        <f>COUNTIF(CZ$11:CZ$1147,CZ1236)</f>
        <v>0</v>
      </c>
      <c r="DA1237" s="653"/>
      <c r="DB1237" s="6387">
        <f>COUNTIF(DB$11:DB$1147,DB1236)</f>
        <v>0</v>
      </c>
      <c r="DC1237" s="6374"/>
      <c r="DD1237" s="6388">
        <f>COUNTIF(DD$11:DD$1147,DD1236)</f>
        <v>0</v>
      </c>
      <c r="DE1237" s="6418"/>
      <c r="DF1237" s="6418"/>
      <c r="DG1237" s="6418"/>
      <c r="DH1237" s="6418"/>
      <c r="DI1237" s="6374"/>
      <c r="DJ1237" s="6388">
        <f>COUNTIF(DJ$11:DJ$1147,DJ1236)</f>
        <v>0</v>
      </c>
      <c r="DK1237" s="6374"/>
      <c r="DL1237" s="6388">
        <f>COUNTIF(DL$11:DL$1147,DL1236)</f>
        <v>0</v>
      </c>
      <c r="DM1237" s="653"/>
      <c r="DN1237" s="6387">
        <f>COUNTIF(DN$11:DN$1147,DN1236)</f>
        <v>0</v>
      </c>
      <c r="DO1237" s="653"/>
      <c r="DP1237" s="6387">
        <f>COUNTIF(DP$11:DP$1147,DP1236)</f>
        <v>0</v>
      </c>
      <c r="DQ1237" s="653"/>
      <c r="DR1237" s="6387">
        <f>COUNTIF(DR$11:DR$1147,DR1236)</f>
        <v>0</v>
      </c>
      <c r="DS1237" s="653"/>
      <c r="DT1237" s="6387">
        <f>COUNTIF(DT$11:DT$1147,DT1236)</f>
        <v>0</v>
      </c>
      <c r="DU1237" s="653"/>
      <c r="DV1237" s="6387">
        <f>COUNTIF(DV$11:DV$1147,DV1236)</f>
        <v>0</v>
      </c>
      <c r="DW1237" s="653">
        <v>25</v>
      </c>
      <c r="DX1237" s="6387">
        <f>COUNTIF(DX$11:DX$1147,DX1236)</f>
        <v>25</v>
      </c>
      <c r="DY1237" s="653"/>
      <c r="DZ1237" s="6387">
        <f>COUNTIF(DZ$11:DZ$1147,DZ1236)</f>
        <v>0</v>
      </c>
      <c r="EA1237" s="653">
        <v>20</v>
      </c>
      <c r="EB1237" s="6387">
        <f>COUNTIF(EB$11:EB$1147,EB1236)</f>
        <v>20</v>
      </c>
      <c r="EC1237" s="6376">
        <v>20</v>
      </c>
      <c r="ED1237" s="6376">
        <f>COUNTIF(ED$11:ED$1147,ED1236)</f>
        <v>15</v>
      </c>
      <c r="EE1237" s="653"/>
      <c r="EF1237" s="6387">
        <f>COUNTIF(EF$11:EF$1147,EF1236)</f>
        <v>0</v>
      </c>
      <c r="EM1237" s="653"/>
      <c r="EN1237" s="6387">
        <f>COUNTIF(EN$11:EN$1147,EN1236)</f>
        <v>0</v>
      </c>
      <c r="EO1237" s="653"/>
      <c r="EP1237" s="6387">
        <f>COUNTIF(EP$11:EP$1147,EP1236)</f>
        <v>0</v>
      </c>
      <c r="ET1237" s="653">
        <v>10</v>
      </c>
      <c r="EU1237" s="6387">
        <f>COUNTIF(EU$11:EU$1147,EU1236)</f>
        <v>0</v>
      </c>
      <c r="EV1237" s="653"/>
      <c r="EW1237" s="6387">
        <f>COUNTIF(EW$11:EW$1147,EW1236)</f>
        <v>0</v>
      </c>
      <c r="EX1237" s="653"/>
      <c r="EY1237" s="6387">
        <f>COUNTIF(EY$11:EY$1147,EY1236)</f>
        <v>0</v>
      </c>
      <c r="EZ1237" s="653"/>
      <c r="FA1237" s="6387">
        <f>COUNTIF(FA$11:FA$1147,FA1236)</f>
        <v>0</v>
      </c>
      <c r="FB1237" s="653"/>
      <c r="FC1237" s="6387">
        <f>COUNTIF(FC$11:FC$1147,FC1236)</f>
        <v>0</v>
      </c>
      <c r="FD1237" s="653"/>
      <c r="FE1237" s="6387">
        <f>COUNTIF(FE$11:FE$1147,FE1236)</f>
        <v>0</v>
      </c>
      <c r="FF1237" s="653"/>
      <c r="FG1237" s="6387">
        <f>COUNTIF(FG$11:FG$1147,FG1236)</f>
        <v>0</v>
      </c>
      <c r="FH1237" s="653"/>
      <c r="FI1237" s="6387">
        <f>COUNTIF(FI$11:FI$1147,FI1236)</f>
        <v>0</v>
      </c>
      <c r="FJ1237" s="653"/>
      <c r="FK1237" s="6387">
        <f>COUNTIF(FK$11:FK$1147,FK1236)</f>
        <v>0</v>
      </c>
      <c r="FL1237" s="653"/>
      <c r="FM1237" s="6387">
        <f>COUNTIF(FM$11:FM$1147,FM1236)</f>
        <v>0</v>
      </c>
      <c r="FN1237" s="653"/>
      <c r="FO1237" s="6387">
        <f>COUNTIF(FO$11:FO$1147,FO1236)</f>
        <v>0</v>
      </c>
      <c r="FP1237" s="1044"/>
      <c r="FQ1237" s="6387">
        <f>COUNTIF(FQ$11:FQ$1147,FQ1236)</f>
        <v>0</v>
      </c>
      <c r="FS1237" s="1044"/>
      <c r="FT1237" s="6387">
        <f>COUNTIF(FT$11:FT$1147,FT1236)</f>
        <v>0</v>
      </c>
    </row>
    <row r="1238" spans="1:176" ht="18.600000000000001" customHeight="1">
      <c r="A1238" s="6372"/>
      <c r="B1238" s="165"/>
      <c r="C1238" s="165"/>
      <c r="D1238" s="191"/>
      <c r="E1238" s="6373"/>
      <c r="AT1238" s="653" t="s">
        <v>755</v>
      </c>
      <c r="AU1238" s="6374"/>
      <c r="AV1238" s="6374"/>
      <c r="AW1238" s="8041">
        <f>AW1237-AX1237</f>
        <v>0</v>
      </c>
      <c r="AX1238" s="8041"/>
      <c r="AY1238" s="8041">
        <f>AY1237-AZ1237</f>
        <v>0</v>
      </c>
      <c r="AZ1238" s="8041"/>
      <c r="BA1238" s="8041">
        <f>BA1237-BB1237</f>
        <v>0</v>
      </c>
      <c r="BB1238" s="8041"/>
      <c r="BC1238" s="8041">
        <f>BC1237-BD1237</f>
        <v>0</v>
      </c>
      <c r="BD1238" s="8041"/>
      <c r="BE1238" s="8041">
        <f>BE1237-BF1237</f>
        <v>0</v>
      </c>
      <c r="BF1238" s="8041"/>
      <c r="BG1238" s="8041">
        <f>BG1237-BH1237</f>
        <v>0</v>
      </c>
      <c r="BH1238" s="8041"/>
      <c r="BI1238" s="8041">
        <f>BI1237-BJ1237</f>
        <v>0</v>
      </c>
      <c r="BJ1238" s="8041"/>
      <c r="BK1238" s="8041">
        <f>BK1237-BL1237</f>
        <v>0</v>
      </c>
      <c r="BL1238" s="8041"/>
      <c r="BM1238" s="8041">
        <f>BM1237-BN1237</f>
        <v>0</v>
      </c>
      <c r="BN1238" s="8041"/>
      <c r="BO1238" s="8041">
        <f>BO1237-BP1237</f>
        <v>0</v>
      </c>
      <c r="BP1238" s="8041"/>
      <c r="BQ1238" s="8041">
        <f>BQ1237-BR1237</f>
        <v>-1</v>
      </c>
      <c r="BR1238" s="8041"/>
      <c r="BS1238" s="8041">
        <f>BS1237-BT1237</f>
        <v>0</v>
      </c>
      <c r="BT1238" s="8041"/>
      <c r="BU1238" s="8041">
        <f>BU1237-BV1237</f>
        <v>0</v>
      </c>
      <c r="BV1238" s="8041"/>
      <c r="BW1238" s="8041">
        <f>BW1237-BX1237</f>
        <v>0</v>
      </c>
      <c r="BX1238" s="8041"/>
      <c r="BY1238" s="8041">
        <f>BY1237-BZ1237</f>
        <v>0</v>
      </c>
      <c r="BZ1238" s="8041"/>
      <c r="CA1238" s="8041">
        <f>CA1237-CB1237</f>
        <v>0</v>
      </c>
      <c r="CB1238" s="8041"/>
      <c r="CC1238" s="8041">
        <f>CC1237-CD1237</f>
        <v>0</v>
      </c>
      <c r="CD1238" s="8041"/>
      <c r="CE1238" s="8041">
        <f>CE1237-CF1237</f>
        <v>0</v>
      </c>
      <c r="CF1238" s="8041"/>
      <c r="CG1238" s="8041">
        <f>CG1237-CH1237</f>
        <v>0</v>
      </c>
      <c r="CH1238" s="8041"/>
      <c r="CI1238" s="8041">
        <f>CI1237-CJ1237</f>
        <v>0</v>
      </c>
      <c r="CJ1238" s="8041"/>
      <c r="CK1238" s="8041">
        <f>CK1237-CL1237</f>
        <v>0</v>
      </c>
      <c r="CL1238" s="8041"/>
      <c r="CM1238" s="8041">
        <f>CM1237-CN1237</f>
        <v>0</v>
      </c>
      <c r="CN1238" s="8041"/>
      <c r="CO1238" s="8041">
        <f>CO1237-CP1237</f>
        <v>0</v>
      </c>
      <c r="CP1238" s="8041"/>
      <c r="CQ1238" s="8041">
        <f>CQ1237-CR1237</f>
        <v>0</v>
      </c>
      <c r="CR1238" s="8041"/>
      <c r="CS1238" s="8041">
        <f>CS1237-CT1237</f>
        <v>0</v>
      </c>
      <c r="CT1238" s="8041"/>
      <c r="CW1238" s="8041">
        <f>CW1237-CX1237</f>
        <v>0</v>
      </c>
      <c r="CX1238" s="8041"/>
      <c r="CY1238" s="8041">
        <f>CY1237-CZ1237</f>
        <v>0</v>
      </c>
      <c r="CZ1238" s="8041"/>
      <c r="DA1238" s="8041">
        <f>DA1237-DB1237</f>
        <v>0</v>
      </c>
      <c r="DB1238" s="8041"/>
      <c r="DC1238" s="8052">
        <f>DC1237-DD1237</f>
        <v>0</v>
      </c>
      <c r="DD1238" s="8052"/>
      <c r="DE1238" s="6418"/>
      <c r="DF1238" s="6418"/>
      <c r="DG1238" s="6418"/>
      <c r="DH1238" s="6418"/>
      <c r="DI1238" s="8052">
        <f>DI1237-DJ1237</f>
        <v>0</v>
      </c>
      <c r="DJ1238" s="8052"/>
      <c r="DK1238" s="8052">
        <f>DK1237-DL1237</f>
        <v>0</v>
      </c>
      <c r="DL1238" s="8052"/>
      <c r="DM1238" s="8041">
        <f>DM1237-DN1237</f>
        <v>0</v>
      </c>
      <c r="DN1238" s="8041"/>
      <c r="DO1238" s="8041">
        <f>DO1237-DP1237</f>
        <v>0</v>
      </c>
      <c r="DP1238" s="8041"/>
      <c r="DQ1238" s="8041">
        <f>DQ1237-DR1237</f>
        <v>0</v>
      </c>
      <c r="DR1238" s="8041"/>
      <c r="DS1238" s="8041">
        <f>DS1237-DT1237</f>
        <v>0</v>
      </c>
      <c r="DT1238" s="8041"/>
      <c r="DU1238" s="8041">
        <f>DU1237-DV1237</f>
        <v>0</v>
      </c>
      <c r="DV1238" s="8041"/>
      <c r="DW1238" s="8041">
        <f>DW1237-DX1237</f>
        <v>0</v>
      </c>
      <c r="DX1238" s="8041"/>
      <c r="DY1238" s="8041">
        <f>DY1237-DZ1237</f>
        <v>0</v>
      </c>
      <c r="DZ1238" s="8041"/>
      <c r="EA1238" s="8041">
        <f>EA1237-EB1237</f>
        <v>0</v>
      </c>
      <c r="EB1238" s="8041"/>
      <c r="EC1238" s="8054">
        <f>EC1237-ED1237</f>
        <v>5</v>
      </c>
      <c r="ED1238" s="8054"/>
      <c r="EE1238" s="8041">
        <f>EE1237-EF1237</f>
        <v>0</v>
      </c>
      <c r="EF1238" s="8041"/>
      <c r="EM1238" s="8041">
        <f>EM1237-EN1237</f>
        <v>0</v>
      </c>
      <c r="EN1238" s="8041"/>
      <c r="EO1238" s="8041">
        <f>EO1237-EP1237</f>
        <v>0</v>
      </c>
      <c r="EP1238" s="8041"/>
      <c r="ET1238" s="8041">
        <f>ET1237-EU1237</f>
        <v>10</v>
      </c>
      <c r="EU1238" s="8041"/>
      <c r="EV1238" s="8041">
        <f>EV1237-EW1237</f>
        <v>0</v>
      </c>
      <c r="EW1238" s="8041"/>
      <c r="EX1238" s="8041">
        <f>EX1237-EY1237</f>
        <v>0</v>
      </c>
      <c r="EY1238" s="8041"/>
      <c r="EZ1238" s="8041">
        <f>EZ1237-FA1237</f>
        <v>0</v>
      </c>
      <c r="FA1238" s="8041"/>
      <c r="FB1238" s="8041">
        <f>FB1237-FC1237</f>
        <v>0</v>
      </c>
      <c r="FC1238" s="8041"/>
      <c r="FD1238" s="8041">
        <f>FD1237-FE1237</f>
        <v>0</v>
      </c>
      <c r="FE1238" s="8041"/>
      <c r="FF1238" s="8041">
        <f>FF1237-FG1237</f>
        <v>0</v>
      </c>
      <c r="FG1238" s="8041"/>
      <c r="FH1238" s="8041">
        <f>FH1237-FI1237</f>
        <v>0</v>
      </c>
      <c r="FI1238" s="8041"/>
      <c r="FJ1238" s="8041">
        <f>FJ1237-FK1237</f>
        <v>0</v>
      </c>
      <c r="FK1238" s="8041"/>
      <c r="FL1238" s="8041">
        <f>FL1237-FM1237</f>
        <v>0</v>
      </c>
      <c r="FM1238" s="8041"/>
      <c r="FN1238" s="8041">
        <f>FN1237-FO1237</f>
        <v>0</v>
      </c>
      <c r="FO1238" s="8041"/>
      <c r="FP1238" s="8041">
        <f>FP1237-FQ1237</f>
        <v>0</v>
      </c>
      <c r="FQ1238" s="8041"/>
      <c r="FS1238" s="8041">
        <f>FS1237-FT1237</f>
        <v>0</v>
      </c>
      <c r="FT1238" s="8041"/>
    </row>
    <row r="1239" spans="1:176" ht="18.600000000000001" customHeight="1">
      <c r="A1239" s="6372"/>
      <c r="B1239" s="165"/>
      <c r="C1239" s="165"/>
      <c r="D1239" s="191"/>
      <c r="E1239" s="6373"/>
      <c r="AW1239" s="162"/>
      <c r="AX1239" s="162"/>
      <c r="AY1239" s="162"/>
      <c r="AZ1239" s="162"/>
      <c r="BA1239" s="162"/>
      <c r="BB1239" s="162"/>
      <c r="BC1239" s="162"/>
      <c r="BD1239" s="162"/>
      <c r="BE1239" s="162"/>
      <c r="BF1239" s="162"/>
      <c r="BG1239" s="162"/>
      <c r="BH1239" s="162"/>
      <c r="BI1239" s="162"/>
      <c r="BJ1239" s="162"/>
      <c r="BK1239" s="162"/>
      <c r="BL1239" s="162"/>
      <c r="BM1239" s="162"/>
      <c r="BN1239" s="162"/>
      <c r="BO1239" s="162"/>
      <c r="BP1239" s="162"/>
      <c r="BQ1239" s="162"/>
      <c r="BR1239" s="162"/>
      <c r="BS1239" s="162"/>
      <c r="BT1239" s="162"/>
      <c r="BU1239" s="162"/>
      <c r="BV1239" s="162"/>
      <c r="BW1239" s="162"/>
      <c r="BX1239" s="162"/>
      <c r="BY1239" s="162"/>
      <c r="BZ1239" s="162"/>
      <c r="CA1239" s="162"/>
      <c r="CB1239" s="162"/>
      <c r="CC1239" s="162"/>
      <c r="CD1239" s="162"/>
      <c r="CE1239" s="162"/>
      <c r="CF1239" s="162"/>
      <c r="CG1239" s="162"/>
      <c r="CH1239" s="162"/>
      <c r="CI1239" s="162"/>
      <c r="CJ1239" s="162"/>
      <c r="CK1239" s="162"/>
      <c r="CL1239" s="162"/>
      <c r="CM1239" s="162"/>
      <c r="CN1239" s="162"/>
      <c r="CO1239" s="162"/>
      <c r="CP1239" s="162"/>
      <c r="CQ1239" s="162"/>
      <c r="CR1239" s="162"/>
      <c r="CS1239" s="162"/>
      <c r="CT1239" s="162"/>
      <c r="CU1239" s="162"/>
      <c r="CV1239" s="162"/>
      <c r="CW1239" s="162"/>
      <c r="CX1239" s="162"/>
      <c r="CY1239" s="162"/>
      <c r="CZ1239" s="162"/>
      <c r="DA1239" s="162"/>
      <c r="DB1239" s="162"/>
      <c r="DC1239" s="162"/>
      <c r="DD1239" s="162"/>
      <c r="DE1239" s="162"/>
      <c r="DF1239" s="162"/>
      <c r="DG1239" s="162"/>
      <c r="DH1239" s="162"/>
      <c r="DI1239" s="162"/>
      <c r="DJ1239" s="162"/>
      <c r="DK1239" s="162"/>
      <c r="DL1239" s="162"/>
      <c r="DM1239" s="162"/>
      <c r="DN1239" s="162"/>
      <c r="DO1239" s="162"/>
      <c r="DP1239" s="162"/>
      <c r="DQ1239" s="162"/>
      <c r="DS1239" s="162"/>
      <c r="DT1239" s="162"/>
      <c r="DU1239" s="162"/>
      <c r="ET1239" s="162"/>
      <c r="EU1239" s="162"/>
      <c r="EV1239" s="162"/>
      <c r="EW1239" s="162"/>
      <c r="EX1239" s="162"/>
      <c r="EY1239" s="162"/>
      <c r="EZ1239" s="162"/>
      <c r="FA1239" s="162"/>
      <c r="FB1239" s="162"/>
      <c r="FC1239" s="162"/>
      <c r="FD1239" s="162"/>
      <c r="FE1239" s="162"/>
      <c r="FF1239" s="162"/>
      <c r="FG1239" s="162"/>
      <c r="FH1239" s="162"/>
      <c r="FI1239" s="162"/>
      <c r="FJ1239" s="162"/>
      <c r="FK1239" s="162"/>
      <c r="FL1239" s="162"/>
      <c r="FM1239" s="162"/>
      <c r="FN1239" s="165"/>
      <c r="FO1239" s="165"/>
    </row>
    <row r="1240" spans="1:176" ht="18.600000000000001" customHeight="1">
      <c r="A1240" s="6372"/>
      <c r="B1240" s="165"/>
      <c r="C1240" s="165"/>
      <c r="D1240" s="191"/>
      <c r="E1240" s="6373"/>
      <c r="AT1240" s="653" t="s">
        <v>752</v>
      </c>
      <c r="AU1240" s="6374"/>
      <c r="AV1240" s="6374"/>
      <c r="AW1240" s="6377">
        <v>45826</v>
      </c>
      <c r="AX1240" s="6378">
        <v>4163224</v>
      </c>
      <c r="AY1240" s="6377">
        <v>45861</v>
      </c>
      <c r="AZ1240" s="6378">
        <v>4163252</v>
      </c>
      <c r="BA1240" s="6377">
        <v>45861</v>
      </c>
      <c r="BB1240" s="6378">
        <v>4163253</v>
      </c>
      <c r="BC1240" s="6377">
        <v>45861</v>
      </c>
      <c r="BD1240" s="6378">
        <v>4163254</v>
      </c>
      <c r="BE1240" s="6377">
        <v>45861</v>
      </c>
      <c r="BF1240" s="6378">
        <v>4163255</v>
      </c>
      <c r="BG1240" s="6377">
        <v>45861</v>
      </c>
      <c r="BH1240" s="6378">
        <v>4163256</v>
      </c>
      <c r="BI1240" s="6377">
        <v>45997</v>
      </c>
      <c r="BJ1240" s="6378">
        <v>4263025</v>
      </c>
      <c r="BK1240" s="6377"/>
      <c r="BL1240" s="6378"/>
      <c r="BM1240" s="6377"/>
      <c r="BN1240" s="6378"/>
      <c r="BO1240" s="6377"/>
      <c r="BP1240" s="6378"/>
      <c r="BQ1240" s="6377">
        <v>46206</v>
      </c>
      <c r="BR1240" s="6378">
        <v>4263334</v>
      </c>
      <c r="BS1240" s="6377"/>
      <c r="BT1240" s="6378"/>
      <c r="BU1240" s="6377"/>
      <c r="BV1240" s="6378"/>
      <c r="BW1240" s="6377"/>
      <c r="BX1240" s="6378"/>
      <c r="BY1240" s="6377"/>
      <c r="BZ1240" s="6378"/>
      <c r="CA1240" s="6377"/>
      <c r="CB1240" s="6378"/>
      <c r="CC1240" s="6377"/>
      <c r="CD1240" s="6378"/>
      <c r="CE1240" s="6377"/>
      <c r="CF1240" s="6378"/>
      <c r="CG1240" s="6377"/>
      <c r="CH1240" s="6378"/>
      <c r="CI1240" s="6377"/>
      <c r="CJ1240" s="6378"/>
      <c r="CK1240" s="6377"/>
      <c r="CL1240" s="6378"/>
      <c r="CM1240" s="6377"/>
      <c r="CN1240" s="6378"/>
      <c r="CO1240" s="6377"/>
      <c r="CP1240" s="6378"/>
      <c r="CQ1240" s="6377"/>
      <c r="CR1240" s="6378"/>
      <c r="CS1240" s="6377"/>
      <c r="CT1240" s="6378"/>
      <c r="CW1240" s="6377"/>
      <c r="CX1240" s="6378"/>
      <c r="CY1240" s="6377"/>
      <c r="CZ1240" s="6378"/>
      <c r="DA1240" s="6377"/>
      <c r="DB1240" s="6378"/>
      <c r="DC1240" s="6379"/>
      <c r="DD1240" s="6380"/>
      <c r="DE1240" s="6418"/>
      <c r="DF1240" s="6418"/>
      <c r="DG1240" s="6418"/>
      <c r="DH1240" s="6418"/>
      <c r="DI1240" s="6379"/>
      <c r="DJ1240" s="6380"/>
      <c r="DK1240" s="6379"/>
      <c r="DL1240" s="6380"/>
      <c r="DM1240" s="6377"/>
      <c r="DN1240" s="6378"/>
      <c r="DO1240" s="6377"/>
      <c r="DP1240" s="6378"/>
      <c r="DQ1240" s="6377"/>
      <c r="DR1240" s="6378"/>
      <c r="DS1240" s="6377"/>
      <c r="DT1240" s="6378"/>
      <c r="DU1240" s="6377"/>
      <c r="DV1240" s="6378"/>
      <c r="DW1240" s="6377">
        <v>46178</v>
      </c>
      <c r="DX1240" s="6378">
        <v>4263304</v>
      </c>
      <c r="DY1240" s="6377"/>
      <c r="DZ1240" s="6378"/>
      <c r="EA1240" s="6377">
        <v>46091</v>
      </c>
      <c r="EB1240" s="6378">
        <v>4263176</v>
      </c>
      <c r="EC1240" s="6377">
        <v>46069</v>
      </c>
      <c r="ED1240" s="6378">
        <v>4263171</v>
      </c>
      <c r="EE1240" s="6377"/>
      <c r="EF1240" s="6378"/>
      <c r="EM1240" s="6377"/>
      <c r="EN1240" s="6378"/>
      <c r="EO1240" s="6377"/>
      <c r="EP1240" s="6378"/>
      <c r="ET1240" s="6377"/>
      <c r="EU1240" s="6378"/>
      <c r="EV1240" s="6377"/>
      <c r="EW1240" s="6378"/>
      <c r="EX1240" s="6377"/>
      <c r="EY1240" s="6378"/>
      <c r="EZ1240" s="6377"/>
      <c r="FA1240" s="6378"/>
      <c r="FB1240" s="6377"/>
      <c r="FC1240" s="6378"/>
      <c r="FD1240" s="6377"/>
      <c r="FE1240" s="6378"/>
      <c r="FF1240" s="6377"/>
      <c r="FG1240" s="6378"/>
      <c r="FH1240" s="6377"/>
      <c r="FI1240" s="6378"/>
      <c r="FJ1240" s="6377"/>
      <c r="FK1240" s="6378"/>
      <c r="FL1240" s="6377"/>
      <c r="FM1240" s="6378"/>
      <c r="FN1240" s="6378"/>
      <c r="FO1240" s="6378"/>
      <c r="FP1240" s="6377"/>
      <c r="FQ1240" s="6378"/>
      <c r="FS1240" s="6377"/>
      <c r="FT1240" s="6378"/>
    </row>
    <row r="1241" spans="1:176" ht="18.600000000000001" customHeight="1">
      <c r="A1241" s="6372"/>
      <c r="B1241" s="165"/>
      <c r="C1241" s="165"/>
      <c r="D1241" s="191"/>
      <c r="E1241" s="6373"/>
      <c r="AT1241" s="653" t="s">
        <v>754</v>
      </c>
      <c r="AU1241" s="6374"/>
      <c r="AV1241" s="6374"/>
      <c r="AW1241" s="653">
        <v>20</v>
      </c>
      <c r="AX1241" s="6387">
        <f>COUNTIF(AX$11:AX$1147,AX1240)</f>
        <v>20</v>
      </c>
      <c r="AY1241" s="653">
        <v>20</v>
      </c>
      <c r="AZ1241" s="6387">
        <f>COUNTIF(AZ$11:AZ$1147,AZ1240)</f>
        <v>20</v>
      </c>
      <c r="BA1241" s="653">
        <v>20</v>
      </c>
      <c r="BB1241" s="6387">
        <f>COUNTIF(BB$11:BB$1147,BB1240)</f>
        <v>20</v>
      </c>
      <c r="BC1241" s="653">
        <v>20</v>
      </c>
      <c r="BD1241" s="6387">
        <f>COUNTIF(BD$11:BD$1147,BD1240)</f>
        <v>20</v>
      </c>
      <c r="BE1241" s="653">
        <v>20</v>
      </c>
      <c r="BF1241" s="6387">
        <f>COUNTIF(BF$11:BF$1147,BF1240)</f>
        <v>20</v>
      </c>
      <c r="BG1241" s="653">
        <v>20</v>
      </c>
      <c r="BH1241" s="6387">
        <f>COUNTIF(BH$11:BH$1147,BH1240)</f>
        <v>20</v>
      </c>
      <c r="BI1241" s="653">
        <v>21</v>
      </c>
      <c r="BJ1241" s="6387">
        <f>COUNTIF(BJ$11:BJ$1147,BJ1240)</f>
        <v>21</v>
      </c>
      <c r="BK1241" s="653"/>
      <c r="BL1241" s="6387">
        <f>COUNTIF(BL$11:BL$1147,BL1240)</f>
        <v>0</v>
      </c>
      <c r="BM1241" s="653"/>
      <c r="BN1241" s="6387">
        <f>COUNTIF(BN$11:BN$1147,BN1240)</f>
        <v>0</v>
      </c>
      <c r="BO1241" s="653"/>
      <c r="BP1241" s="6387">
        <f>COUNTIF(BP$11:BP$1147,BP1240)</f>
        <v>0</v>
      </c>
      <c r="BQ1241" s="653">
        <v>10</v>
      </c>
      <c r="BR1241" s="6387">
        <f>COUNTIF(BR$11:BR$1147,BR1240)</f>
        <v>10</v>
      </c>
      <c r="BS1241" s="653"/>
      <c r="BT1241" s="6387">
        <f>COUNTIF(BT$11:BT$1147,BT1240)</f>
        <v>0</v>
      </c>
      <c r="BU1241" s="653"/>
      <c r="BV1241" s="6387">
        <f>COUNTIF(BV$11:BV$1147,BV1240)</f>
        <v>0</v>
      </c>
      <c r="BW1241" s="653"/>
      <c r="BX1241" s="6387">
        <f>COUNTIF(BX$11:BX$1147,BX1240)</f>
        <v>0</v>
      </c>
      <c r="BY1241" s="653"/>
      <c r="BZ1241" s="6387">
        <f>COUNTIF(BZ$11:BZ$1147,BZ1240)</f>
        <v>0</v>
      </c>
      <c r="CA1241" s="653"/>
      <c r="CB1241" s="6387">
        <f>COUNTIF(CB$11:CB$1147,CB1240)</f>
        <v>0</v>
      </c>
      <c r="CC1241" s="653"/>
      <c r="CD1241" s="6387">
        <f>COUNTIF(CD$11:CD$1147,CD1240)</f>
        <v>0</v>
      </c>
      <c r="CE1241" s="653"/>
      <c r="CF1241" s="6387">
        <f>COUNTIF(CF$11:CF$1147,CF1240)</f>
        <v>0</v>
      </c>
      <c r="CG1241" s="653"/>
      <c r="CH1241" s="6387">
        <f>COUNTIF(CH$11:CH$1147,CH1240)</f>
        <v>0</v>
      </c>
      <c r="CI1241" s="653"/>
      <c r="CJ1241" s="6387">
        <f>COUNTIF(CJ$11:CJ$1147,CJ1240)</f>
        <v>0</v>
      </c>
      <c r="CK1241" s="653"/>
      <c r="CL1241" s="6387">
        <f>COUNTIFS(CL$11:CL$1147,CL1240)+COUNTIFS(CV$11:CV$1147,CL1240)</f>
        <v>0</v>
      </c>
      <c r="CM1241" s="653"/>
      <c r="CN1241" s="6387">
        <f>COUNTIF(CN$11:CN$1147,CN1240)</f>
        <v>0</v>
      </c>
      <c r="CO1241" s="653"/>
      <c r="CP1241" s="6387">
        <f>COUNTIF(CP$11:CP$1147,CP1240)</f>
        <v>0</v>
      </c>
      <c r="CQ1241" s="653"/>
      <c r="CR1241" s="6387">
        <f>COUNTIF(CR$11:CR$1147,CR1240)</f>
        <v>0</v>
      </c>
      <c r="CS1241" s="653"/>
      <c r="CT1241" s="6387">
        <f>COUNTIF(CT$11:CT$1147,CT1240)</f>
        <v>0</v>
      </c>
      <c r="CW1241" s="653"/>
      <c r="CX1241" s="6387">
        <f>COUNTIF(CX$11:CX$1147,CX1240)</f>
        <v>0</v>
      </c>
      <c r="CY1241" s="653"/>
      <c r="CZ1241" s="6387">
        <f>COUNTIF(CZ$11:CZ$1147,CZ1240)</f>
        <v>0</v>
      </c>
      <c r="DA1241" s="653"/>
      <c r="DB1241" s="6387">
        <f>COUNTIF(DB$11:DB$1147,DB1240)</f>
        <v>0</v>
      </c>
      <c r="DC1241" s="6374"/>
      <c r="DD1241" s="6388">
        <f>COUNTIF(DD$11:DD$1147,DD1240)</f>
        <v>0</v>
      </c>
      <c r="DE1241" s="6418"/>
      <c r="DF1241" s="6418"/>
      <c r="DG1241" s="6418"/>
      <c r="DH1241" s="6418"/>
      <c r="DI1241" s="6374"/>
      <c r="DJ1241" s="6388">
        <f>COUNTIF(DJ$11:DJ$1147,DJ1240)</f>
        <v>0</v>
      </c>
      <c r="DK1241" s="6374"/>
      <c r="DL1241" s="6388">
        <f>COUNTIF(DL$11:DL$1147,DL1240)</f>
        <v>0</v>
      </c>
      <c r="DM1241" s="653"/>
      <c r="DN1241" s="6387">
        <f>COUNTIF(DN$11:DN$1147,DN1240)</f>
        <v>0</v>
      </c>
      <c r="DO1241" s="653"/>
      <c r="DP1241" s="6387">
        <f>COUNTIF(DP$11:DP$1147,DP1240)</f>
        <v>0</v>
      </c>
      <c r="DQ1241" s="653"/>
      <c r="DR1241" s="6387">
        <f>COUNTIF(DR$11:DR$1147,DR1240)</f>
        <v>0</v>
      </c>
      <c r="DS1241" s="653"/>
      <c r="DT1241" s="6387">
        <f>COUNTIF(DT$11:DT$1147,DT1240)</f>
        <v>0</v>
      </c>
      <c r="DU1241" s="653"/>
      <c r="DV1241" s="6387">
        <f>COUNTIF(DV$11:DV$1147,DV1240)</f>
        <v>0</v>
      </c>
      <c r="DW1241" s="653">
        <v>20</v>
      </c>
      <c r="DX1241" s="6387">
        <f>COUNTIF(DX$11:DX$1147,DX1240)</f>
        <v>21</v>
      </c>
      <c r="DY1241" s="653"/>
      <c r="DZ1241" s="6387">
        <f>COUNTIF(DZ$11:DZ$1147,DZ1240)</f>
        <v>0</v>
      </c>
      <c r="EA1241" s="653">
        <v>10</v>
      </c>
      <c r="EB1241" s="6387">
        <f>COUNTIF(EB$11:EB$1147,EB1240)</f>
        <v>10</v>
      </c>
      <c r="EC1241" s="653">
        <v>4</v>
      </c>
      <c r="ED1241" s="6387">
        <f>COUNTIF(ED$11:ED$1147,ED1240)</f>
        <v>4</v>
      </c>
      <c r="EE1241" s="653"/>
      <c r="EF1241" s="6387">
        <f>COUNTIF(EF$11:EF$1147,EF1240)</f>
        <v>0</v>
      </c>
      <c r="EM1241" s="653"/>
      <c r="EN1241" s="6387">
        <f>COUNTIF(EN$11:EN$1147,EN1240)</f>
        <v>0</v>
      </c>
      <c r="EO1241" s="653"/>
      <c r="EP1241" s="6387">
        <f>COUNTIF(EP$11:EP$1147,EP1240)</f>
        <v>0</v>
      </c>
      <c r="ET1241" s="653"/>
      <c r="EU1241" s="6387">
        <f>COUNTIF(EU$11:EU$1147,EU1240)</f>
        <v>0</v>
      </c>
      <c r="EV1241" s="653"/>
      <c r="EW1241" s="6387">
        <f>COUNTIF(EW$11:EW$1147,EW1240)</f>
        <v>0</v>
      </c>
      <c r="EX1241" s="653"/>
      <c r="EY1241" s="6387">
        <f>COUNTIF(EY$11:EY$1147,EY1240)</f>
        <v>0</v>
      </c>
      <c r="EZ1241" s="653"/>
      <c r="FA1241" s="6387">
        <f>COUNTIF(FA$11:FA$1147,FA1240)</f>
        <v>0</v>
      </c>
      <c r="FB1241" s="653"/>
      <c r="FC1241" s="6387">
        <f>COUNTIF(FC$11:FC$1147,FC1240)</f>
        <v>0</v>
      </c>
      <c r="FD1241" s="653"/>
      <c r="FE1241" s="6387">
        <f>COUNTIF(FE$11:FE$1147,FE1240)</f>
        <v>0</v>
      </c>
      <c r="FF1241" s="653"/>
      <c r="FG1241" s="6387">
        <f>COUNTIF(FG$11:FG$1147,FG1240)</f>
        <v>0</v>
      </c>
      <c r="FH1241" s="653"/>
      <c r="FI1241" s="6387">
        <f>COUNTIF(FI$11:FI$1147,FI1240)</f>
        <v>0</v>
      </c>
      <c r="FJ1241" s="653"/>
      <c r="FK1241" s="6387">
        <f>COUNTIF(FK$11:FK$1147,FK1240)</f>
        <v>0</v>
      </c>
      <c r="FL1241" s="653"/>
      <c r="FM1241" s="6387">
        <f>COUNTIF(FM$11:FM$1147,FM1240)</f>
        <v>0</v>
      </c>
      <c r="FN1241" s="653"/>
      <c r="FO1241" s="6387">
        <f>COUNTIF(FO$11:FO$1147,FO1240)</f>
        <v>0</v>
      </c>
      <c r="FP1241" s="1044"/>
      <c r="FQ1241" s="6387">
        <f>COUNTIF(FQ$11:FQ$1147,FQ1240)</f>
        <v>0</v>
      </c>
      <c r="FS1241" s="1044"/>
      <c r="FT1241" s="6387">
        <f>COUNTIF(FT$11:FT$1147,FT1240)</f>
        <v>0</v>
      </c>
    </row>
    <row r="1242" spans="1:176" ht="18.600000000000001" customHeight="1">
      <c r="A1242" s="6372"/>
      <c r="B1242" s="165"/>
      <c r="C1242" s="165"/>
      <c r="D1242" s="191"/>
      <c r="E1242" s="6373"/>
      <c r="AT1242" s="653" t="s">
        <v>755</v>
      </c>
      <c r="AU1242" s="6374"/>
      <c r="AV1242" s="6374"/>
      <c r="AW1242" s="8041">
        <f>AW1241-AX1241</f>
        <v>0</v>
      </c>
      <c r="AX1242" s="8041"/>
      <c r="AY1242" s="8041">
        <f>AY1241-AZ1241</f>
        <v>0</v>
      </c>
      <c r="AZ1242" s="8041"/>
      <c r="BA1242" s="8041">
        <f>BA1241-BB1241</f>
        <v>0</v>
      </c>
      <c r="BB1242" s="8041"/>
      <c r="BC1242" s="8041">
        <f>BC1241-BD1241</f>
        <v>0</v>
      </c>
      <c r="BD1242" s="8041"/>
      <c r="BE1242" s="8041">
        <f>BE1241-BF1241</f>
        <v>0</v>
      </c>
      <c r="BF1242" s="8041"/>
      <c r="BG1242" s="8041">
        <f>BG1241-BH1241</f>
        <v>0</v>
      </c>
      <c r="BH1242" s="8041"/>
      <c r="BI1242" s="8041">
        <f>BI1241-BJ1241</f>
        <v>0</v>
      </c>
      <c r="BJ1242" s="8041"/>
      <c r="BK1242" s="8041">
        <f>BK1241-BL1241</f>
        <v>0</v>
      </c>
      <c r="BL1242" s="8041"/>
      <c r="BM1242" s="8041">
        <f>BM1241-BN1241</f>
        <v>0</v>
      </c>
      <c r="BN1242" s="8041"/>
      <c r="BO1242" s="8041">
        <f>BO1241-BP1241</f>
        <v>0</v>
      </c>
      <c r="BP1242" s="8041"/>
      <c r="BQ1242" s="8041">
        <f>BQ1241-BR1241</f>
        <v>0</v>
      </c>
      <c r="BR1242" s="8041"/>
      <c r="BS1242" s="8041">
        <f>BS1241-BT1241</f>
        <v>0</v>
      </c>
      <c r="BT1242" s="8041"/>
      <c r="BU1242" s="8041">
        <f>BU1241-BV1241</f>
        <v>0</v>
      </c>
      <c r="BV1242" s="8041"/>
      <c r="BW1242" s="8041">
        <f>BW1241-BX1241</f>
        <v>0</v>
      </c>
      <c r="BX1242" s="8041"/>
      <c r="BY1242" s="8041">
        <f>BY1241-BZ1241</f>
        <v>0</v>
      </c>
      <c r="BZ1242" s="8041"/>
      <c r="CA1242" s="8041">
        <f>CA1241-CB1241</f>
        <v>0</v>
      </c>
      <c r="CB1242" s="8041"/>
      <c r="CC1242" s="8041">
        <f>CC1241-CD1241</f>
        <v>0</v>
      </c>
      <c r="CD1242" s="8041"/>
      <c r="CE1242" s="8041">
        <f>CE1241-CF1241</f>
        <v>0</v>
      </c>
      <c r="CF1242" s="8041"/>
      <c r="CG1242" s="8041">
        <f>CG1241-CH1241</f>
        <v>0</v>
      </c>
      <c r="CH1242" s="8041"/>
      <c r="CI1242" s="8041">
        <f>CI1241-CJ1241</f>
        <v>0</v>
      </c>
      <c r="CJ1242" s="8041"/>
      <c r="CK1242" s="8041">
        <f>CK1241-CL1241</f>
        <v>0</v>
      </c>
      <c r="CL1242" s="8041"/>
      <c r="CM1242" s="8041">
        <f>CM1241-CN1241</f>
        <v>0</v>
      </c>
      <c r="CN1242" s="8041"/>
      <c r="CO1242" s="8041">
        <f>CO1241-CP1241</f>
        <v>0</v>
      </c>
      <c r="CP1242" s="8041"/>
      <c r="CQ1242" s="8041">
        <f>CQ1241-CR1241</f>
        <v>0</v>
      </c>
      <c r="CR1242" s="8041"/>
      <c r="CS1242" s="8041">
        <f>CS1241-CT1241</f>
        <v>0</v>
      </c>
      <c r="CT1242" s="8041"/>
      <c r="CW1242" s="8041">
        <f>CW1241-CX1241</f>
        <v>0</v>
      </c>
      <c r="CX1242" s="8041"/>
      <c r="CY1242" s="8041">
        <f>CY1241-CZ1241</f>
        <v>0</v>
      </c>
      <c r="CZ1242" s="8041"/>
      <c r="DA1242" s="8041">
        <f>DA1241-DB1241</f>
        <v>0</v>
      </c>
      <c r="DB1242" s="8041"/>
      <c r="DC1242" s="8052">
        <f>DC1241-DD1241</f>
        <v>0</v>
      </c>
      <c r="DD1242" s="8052"/>
      <c r="DE1242" s="6418"/>
      <c r="DF1242" s="6418"/>
      <c r="DG1242" s="6418"/>
      <c r="DH1242" s="6418"/>
      <c r="DI1242" s="8052">
        <f>DI1241-DJ1241</f>
        <v>0</v>
      </c>
      <c r="DJ1242" s="8052"/>
      <c r="DK1242" s="8052">
        <f>DK1241-DL1241</f>
        <v>0</v>
      </c>
      <c r="DL1242" s="8052"/>
      <c r="DM1242" s="8041">
        <f>DM1241-DN1241</f>
        <v>0</v>
      </c>
      <c r="DN1242" s="8041"/>
      <c r="DO1242" s="8041">
        <f>DO1241-DP1241</f>
        <v>0</v>
      </c>
      <c r="DP1242" s="8041"/>
      <c r="DQ1242" s="8041">
        <f>DQ1241-DR1241</f>
        <v>0</v>
      </c>
      <c r="DR1242" s="8041"/>
      <c r="DS1242" s="8041">
        <f>DS1241-DT1241</f>
        <v>0</v>
      </c>
      <c r="DT1242" s="8041"/>
      <c r="DU1242" s="8041">
        <f>DU1241-DV1241</f>
        <v>0</v>
      </c>
      <c r="DV1242" s="8041"/>
      <c r="DW1242" s="8041">
        <f>DW1241-DX1241</f>
        <v>-1</v>
      </c>
      <c r="DX1242" s="8041"/>
      <c r="DY1242" s="8041">
        <f>DY1241-DZ1241</f>
        <v>0</v>
      </c>
      <c r="DZ1242" s="8041"/>
      <c r="EA1242" s="8041">
        <f>EA1241-EB1241</f>
        <v>0</v>
      </c>
      <c r="EB1242" s="8041"/>
      <c r="EC1242" s="8041">
        <f>EC1241-ED1241</f>
        <v>0</v>
      </c>
      <c r="ED1242" s="8041"/>
      <c r="EE1242" s="8041">
        <f>EE1241-EF1241</f>
        <v>0</v>
      </c>
      <c r="EF1242" s="8041"/>
      <c r="EM1242" s="8041">
        <f>EM1241-EN1241</f>
        <v>0</v>
      </c>
      <c r="EN1242" s="8041"/>
      <c r="EO1242" s="8041">
        <f>EO1241-EP1241</f>
        <v>0</v>
      </c>
      <c r="EP1242" s="8041"/>
      <c r="ET1242" s="8041">
        <f>ET1241-EU1241</f>
        <v>0</v>
      </c>
      <c r="EU1242" s="8041"/>
      <c r="EV1242" s="8041">
        <f>EV1241-EW1241</f>
        <v>0</v>
      </c>
      <c r="EW1242" s="8041"/>
      <c r="EX1242" s="8041">
        <f>EX1241-EY1241</f>
        <v>0</v>
      </c>
      <c r="EY1242" s="8041"/>
      <c r="EZ1242" s="8041">
        <f>EZ1241-FA1241</f>
        <v>0</v>
      </c>
      <c r="FA1242" s="8041"/>
      <c r="FB1242" s="8041">
        <f>FB1241-FC1241</f>
        <v>0</v>
      </c>
      <c r="FC1242" s="8041"/>
      <c r="FD1242" s="8041">
        <f>FD1241-FE1241</f>
        <v>0</v>
      </c>
      <c r="FE1242" s="8041"/>
      <c r="FF1242" s="8041">
        <f>FF1241-FG1241</f>
        <v>0</v>
      </c>
      <c r="FG1242" s="8041"/>
      <c r="FH1242" s="8041">
        <f>FH1241-FI1241</f>
        <v>0</v>
      </c>
      <c r="FI1242" s="8041"/>
      <c r="FJ1242" s="8041">
        <f>FJ1241-FK1241</f>
        <v>0</v>
      </c>
      <c r="FK1242" s="8041"/>
      <c r="FL1242" s="8041">
        <f>FL1241-FM1241</f>
        <v>0</v>
      </c>
      <c r="FM1242" s="8041"/>
      <c r="FN1242" s="8041">
        <f>FN1241-FO1241</f>
        <v>0</v>
      </c>
      <c r="FO1242" s="8041"/>
      <c r="FP1242" s="8041">
        <f>FP1241-FQ1241</f>
        <v>0</v>
      </c>
      <c r="FQ1242" s="8041"/>
      <c r="FS1242" s="8041">
        <f>FS1241-FT1241</f>
        <v>0</v>
      </c>
      <c r="FT1242" s="8041"/>
    </row>
    <row r="1243" spans="1:176" ht="18.600000000000001" customHeight="1">
      <c r="A1243" s="6372"/>
      <c r="B1243" s="165"/>
      <c r="C1243" s="165"/>
      <c r="D1243" s="191"/>
      <c r="E1243" s="6373"/>
      <c r="AW1243" s="162"/>
      <c r="AX1243" s="162"/>
      <c r="AY1243" s="162"/>
      <c r="AZ1243" s="162"/>
      <c r="BA1243" s="162"/>
      <c r="BB1243" s="162"/>
      <c r="BC1243" s="162"/>
      <c r="BD1243" s="162"/>
      <c r="BE1243" s="162"/>
      <c r="BF1243" s="162"/>
      <c r="BG1243" s="162"/>
      <c r="BH1243" s="162"/>
      <c r="BI1243" s="162"/>
      <c r="BJ1243" s="162"/>
      <c r="BK1243" s="162"/>
      <c r="BL1243" s="162"/>
      <c r="BM1243" s="162"/>
      <c r="BN1243" s="162"/>
      <c r="BO1243" s="162"/>
      <c r="BP1243" s="162"/>
      <c r="BQ1243" s="162"/>
      <c r="BR1243" s="162"/>
      <c r="BS1243" s="162"/>
      <c r="BT1243" s="162"/>
      <c r="BU1243" s="162"/>
      <c r="BV1243" s="162"/>
      <c r="BW1243" s="162"/>
      <c r="BX1243" s="162"/>
      <c r="BY1243" s="162"/>
      <c r="BZ1243" s="162"/>
      <c r="CA1243" s="162"/>
      <c r="CB1243" s="162"/>
      <c r="CC1243" s="162"/>
      <c r="CD1243" s="162"/>
      <c r="CE1243" s="162"/>
      <c r="CF1243" s="162"/>
      <c r="CG1243" s="162"/>
      <c r="CH1243" s="162"/>
      <c r="CI1243" s="162"/>
      <c r="CJ1243" s="162"/>
      <c r="CK1243" s="162"/>
      <c r="CL1243" s="162"/>
      <c r="CM1243" s="162"/>
      <c r="CN1243" s="162"/>
      <c r="CO1243" s="162"/>
      <c r="CP1243" s="162"/>
      <c r="CQ1243" s="162"/>
      <c r="CR1243" s="162"/>
      <c r="CS1243" s="162"/>
      <c r="CT1243" s="162"/>
      <c r="CU1243" s="162"/>
      <c r="CV1243" s="162"/>
      <c r="CW1243" s="162"/>
      <c r="CX1243" s="162"/>
      <c r="CY1243" s="162"/>
      <c r="CZ1243" s="162"/>
      <c r="DA1243" s="162"/>
      <c r="DB1243" s="162"/>
      <c r="DC1243" s="162"/>
      <c r="DD1243" s="162"/>
      <c r="DE1243" s="162"/>
      <c r="DF1243" s="162"/>
      <c r="DG1243" s="162"/>
      <c r="DH1243" s="162"/>
      <c r="DI1243" s="162"/>
      <c r="DJ1243" s="162"/>
      <c r="DK1243" s="162"/>
      <c r="DL1243" s="162"/>
      <c r="DM1243" s="162"/>
      <c r="DN1243" s="162"/>
      <c r="DO1243" s="162"/>
      <c r="DP1243" s="162"/>
      <c r="DQ1243" s="162"/>
      <c r="DS1243" s="162"/>
      <c r="DT1243" s="162"/>
      <c r="DU1243" s="162"/>
      <c r="ET1243" s="162"/>
      <c r="EU1243" s="162"/>
      <c r="EV1243" s="162"/>
      <c r="EW1243" s="162"/>
      <c r="EX1243" s="162"/>
      <c r="EY1243" s="162"/>
      <c r="EZ1243" s="162"/>
      <c r="FA1243" s="162"/>
      <c r="FB1243" s="162"/>
      <c r="FC1243" s="162"/>
      <c r="FD1243" s="162"/>
      <c r="FE1243" s="162"/>
      <c r="FF1243" s="162"/>
      <c r="FG1243" s="162"/>
      <c r="FH1243" s="162"/>
      <c r="FI1243" s="162"/>
      <c r="FJ1243" s="162"/>
      <c r="FK1243" s="162"/>
      <c r="FL1243" s="162"/>
      <c r="FM1243" s="162"/>
      <c r="FN1243" s="165"/>
      <c r="FO1243" s="165"/>
    </row>
    <row r="1244" spans="1:176" ht="18.600000000000001" customHeight="1">
      <c r="A1244" s="6372"/>
      <c r="B1244" s="165"/>
      <c r="C1244" s="165"/>
      <c r="D1244" s="191"/>
      <c r="E1244" s="6373"/>
      <c r="AT1244" s="653" t="s">
        <v>752</v>
      </c>
      <c r="AU1244" s="6374"/>
      <c r="AV1244" s="6374"/>
      <c r="AW1244" s="6377">
        <v>45861</v>
      </c>
      <c r="AX1244" s="6378">
        <v>4163251</v>
      </c>
      <c r="AY1244" s="6377">
        <v>45826</v>
      </c>
      <c r="AZ1244" s="6378">
        <v>4163225</v>
      </c>
      <c r="BA1244" s="6377">
        <v>45903</v>
      </c>
      <c r="BB1244" s="6378">
        <v>4163291</v>
      </c>
      <c r="BC1244" s="6377">
        <v>45903</v>
      </c>
      <c r="BD1244" s="6378">
        <v>4163292</v>
      </c>
      <c r="BE1244" s="6377">
        <v>45903</v>
      </c>
      <c r="BF1244" s="6378">
        <v>4163293</v>
      </c>
      <c r="BG1244" s="6377">
        <v>45903</v>
      </c>
      <c r="BH1244" s="6378">
        <v>4163294</v>
      </c>
      <c r="BI1244" s="6377">
        <v>46029</v>
      </c>
      <c r="BJ1244" s="6378">
        <v>4263078</v>
      </c>
      <c r="BK1244" s="6377"/>
      <c r="BL1244" s="6378"/>
      <c r="BM1244" s="6377"/>
      <c r="BN1244" s="6378"/>
      <c r="BO1244" s="6377"/>
      <c r="BP1244" s="6378"/>
      <c r="BQ1244" s="6377">
        <v>46251</v>
      </c>
      <c r="BR1244" s="6378">
        <v>4263384</v>
      </c>
      <c r="BS1244" s="6377"/>
      <c r="BT1244" s="6378"/>
      <c r="BU1244" s="6377"/>
      <c r="BV1244" s="6378"/>
      <c r="BW1244" s="6377"/>
      <c r="BX1244" s="6378"/>
      <c r="BY1244" s="6377"/>
      <c r="BZ1244" s="6378"/>
      <c r="CA1244" s="6377"/>
      <c r="CB1244" s="6378"/>
      <c r="CC1244" s="6377"/>
      <c r="CD1244" s="6378"/>
      <c r="CE1244" s="6377"/>
      <c r="CF1244" s="6378"/>
      <c r="CG1244" s="6377"/>
      <c r="CH1244" s="6378"/>
      <c r="CI1244" s="6377"/>
      <c r="CJ1244" s="6378"/>
      <c r="CK1244" s="6377"/>
      <c r="CL1244" s="6378"/>
      <c r="CM1244" s="6377"/>
      <c r="CN1244" s="6378"/>
      <c r="CO1244" s="6377"/>
      <c r="CP1244" s="6378"/>
      <c r="CQ1244" s="6377"/>
      <c r="CR1244" s="6378"/>
      <c r="CS1244" s="6377"/>
      <c r="CT1244" s="6378"/>
      <c r="CW1244" s="6377"/>
      <c r="CX1244" s="6378"/>
      <c r="CY1244" s="6377"/>
      <c r="CZ1244" s="6378"/>
      <c r="DA1244" s="6377"/>
      <c r="DB1244" s="6378"/>
      <c r="DC1244" s="6379"/>
      <c r="DD1244" s="6380"/>
      <c r="DE1244" s="6418"/>
      <c r="DF1244" s="6418"/>
      <c r="DG1244" s="6418"/>
      <c r="DH1244" s="6418"/>
      <c r="DI1244" s="6379"/>
      <c r="DJ1244" s="6380"/>
      <c r="DK1244" s="6379"/>
      <c r="DL1244" s="6380"/>
      <c r="DM1244" s="6377"/>
      <c r="DN1244" s="6378"/>
      <c r="DO1244" s="6377"/>
      <c r="DP1244" s="6378"/>
      <c r="DQ1244" s="6377"/>
      <c r="DR1244" s="6378"/>
      <c r="DS1244" s="6377"/>
      <c r="DT1244" s="6378"/>
      <c r="DU1244" s="6377"/>
      <c r="DV1244" s="6378"/>
      <c r="DW1244" s="6377">
        <v>46206</v>
      </c>
      <c r="DX1244" s="6378">
        <v>4263337</v>
      </c>
      <c r="DY1244" s="6377"/>
      <c r="DZ1244" s="6378"/>
      <c r="EA1244" s="6377">
        <v>46120</v>
      </c>
      <c r="EB1244" s="6378">
        <v>4263203</v>
      </c>
      <c r="EC1244" s="6377">
        <v>46091</v>
      </c>
      <c r="ED1244" s="6378">
        <v>4263154</v>
      </c>
      <c r="EE1244" s="6377"/>
      <c r="EF1244" s="6378"/>
      <c r="EM1244" s="6377"/>
      <c r="EN1244" s="6378"/>
      <c r="EO1244" s="6377"/>
      <c r="EP1244" s="6378"/>
      <c r="ET1244" s="6377"/>
      <c r="EU1244" s="6378"/>
      <c r="EV1244" s="6377"/>
      <c r="EW1244" s="6378"/>
      <c r="EX1244" s="6377"/>
      <c r="EY1244" s="6378"/>
      <c r="EZ1244" s="6377"/>
      <c r="FA1244" s="6378"/>
      <c r="FB1244" s="6377"/>
      <c r="FC1244" s="6378"/>
      <c r="FD1244" s="6377"/>
      <c r="FE1244" s="6378"/>
      <c r="FF1244" s="6377"/>
      <c r="FG1244" s="6378"/>
      <c r="FH1244" s="6377"/>
      <c r="FI1244" s="6378"/>
      <c r="FJ1244" s="6377"/>
      <c r="FK1244" s="6378"/>
      <c r="FL1244" s="6377"/>
      <c r="FM1244" s="6378"/>
      <c r="FN1244" s="6378"/>
      <c r="FO1244" s="6378"/>
      <c r="FP1244" s="6377"/>
      <c r="FQ1244" s="6378"/>
      <c r="FS1244" s="6377"/>
      <c r="FT1244" s="6378"/>
    </row>
    <row r="1245" spans="1:176" ht="18.600000000000001" customHeight="1">
      <c r="A1245" s="6372"/>
      <c r="B1245" s="165"/>
      <c r="C1245" s="165"/>
      <c r="D1245" s="191"/>
      <c r="E1245" s="6373"/>
      <c r="AT1245" s="653" t="s">
        <v>754</v>
      </c>
      <c r="AU1245" s="6374"/>
      <c r="AV1245" s="6374"/>
      <c r="AW1245" s="653">
        <v>20</v>
      </c>
      <c r="AX1245" s="6387">
        <f>COUNTIF(AX$11:AX$1147,AX1244)</f>
        <v>20</v>
      </c>
      <c r="AY1245" s="653">
        <v>20</v>
      </c>
      <c r="AZ1245" s="6387">
        <f>COUNTIF(AZ$11:AZ$1147,AZ1244)</f>
        <v>20</v>
      </c>
      <c r="BA1245" s="653">
        <v>20</v>
      </c>
      <c r="BB1245" s="6387">
        <f>COUNTIF(BB$11:BB$1147,BB1244)</f>
        <v>26</v>
      </c>
      <c r="BC1245" s="653">
        <v>20</v>
      </c>
      <c r="BD1245" s="6387">
        <f>COUNTIF(BD$11:BD$1147,BD1244)</f>
        <v>20</v>
      </c>
      <c r="BE1245" s="653">
        <v>20</v>
      </c>
      <c r="BF1245" s="6387">
        <f>COUNTIF(BF$11:BF$1147,BF1244)</f>
        <v>20</v>
      </c>
      <c r="BG1245" s="653">
        <v>20</v>
      </c>
      <c r="BH1245" s="6387">
        <f>COUNTIF(BH$11:BH$1147,BH1244)</f>
        <v>26</v>
      </c>
      <c r="BI1245" s="653">
        <v>20</v>
      </c>
      <c r="BJ1245" s="6387">
        <f>COUNTIF(BJ$11:BJ$1147,BJ1244)</f>
        <v>20</v>
      </c>
      <c r="BK1245" s="653"/>
      <c r="BL1245" s="6387">
        <f>COUNTIF(BL$11:BL$1147,BL1244)</f>
        <v>0</v>
      </c>
      <c r="BM1245" s="653"/>
      <c r="BN1245" s="6387">
        <f>COUNTIF(BN$11:BN$1147,BN1244)</f>
        <v>0</v>
      </c>
      <c r="BO1245" s="653"/>
      <c r="BP1245" s="6387">
        <f>COUNTIF(BP$11:BP$1147,BP1244)</f>
        <v>0</v>
      </c>
      <c r="BQ1245" s="653">
        <v>5</v>
      </c>
      <c r="BR1245" s="6387">
        <f>COUNTIF(BR$11:BR$1147,BR1244)</f>
        <v>4</v>
      </c>
      <c r="BS1245" s="653"/>
      <c r="BT1245" s="6387">
        <f>COUNTIF(BT$11:BT$1147,BT1244)</f>
        <v>0</v>
      </c>
      <c r="BU1245" s="653"/>
      <c r="BV1245" s="6387">
        <f>COUNTIF(BV$11:BV$1147,BV1244)</f>
        <v>0</v>
      </c>
      <c r="BW1245" s="653"/>
      <c r="BX1245" s="6387">
        <f>COUNTIF(BX$11:BX$1147,BX1244)</f>
        <v>0</v>
      </c>
      <c r="BY1245" s="653"/>
      <c r="BZ1245" s="6387">
        <f>COUNTIF(BZ$11:BZ$1147,BZ1244)</f>
        <v>0</v>
      </c>
      <c r="CA1245" s="653"/>
      <c r="CB1245" s="6387">
        <f>COUNTIF(CB$11:CB$1147,CB1244)</f>
        <v>0</v>
      </c>
      <c r="CC1245" s="653"/>
      <c r="CD1245" s="6387">
        <f>COUNTIF(CD$11:CD$1147,CD1244)</f>
        <v>0</v>
      </c>
      <c r="CE1245" s="653"/>
      <c r="CF1245" s="6387">
        <f>COUNTIF(CF$11:CF$1147,CF1244)</f>
        <v>0</v>
      </c>
      <c r="CG1245" s="653"/>
      <c r="CH1245" s="6387">
        <f>COUNTIF(CH$11:CH$1147,CH1244)</f>
        <v>0</v>
      </c>
      <c r="CI1245" s="653"/>
      <c r="CJ1245" s="6387">
        <f>COUNTIF(CJ$11:CJ$1147,CJ1244)</f>
        <v>0</v>
      </c>
      <c r="CK1245" s="653"/>
      <c r="CL1245" s="6387">
        <f>COUNTIFS(CL$11:CL$1147,CL1244)+COUNTIFS(CV$11:CV$1147,CL1244)</f>
        <v>0</v>
      </c>
      <c r="CM1245" s="653"/>
      <c r="CN1245" s="6387">
        <f>COUNTIF(CN$11:CN$1147,CN1244)</f>
        <v>0</v>
      </c>
      <c r="CO1245" s="653"/>
      <c r="CP1245" s="6387">
        <f>COUNTIF(CP$11:CP$1147,CP1244)</f>
        <v>0</v>
      </c>
      <c r="CQ1245" s="653"/>
      <c r="CR1245" s="6387">
        <f>COUNTIF(CR$11:CR$1147,CR1244)</f>
        <v>0</v>
      </c>
      <c r="CS1245" s="653"/>
      <c r="CT1245" s="6387">
        <f>COUNTIF(CT$11:CT$1147,CT1244)</f>
        <v>0</v>
      </c>
      <c r="CW1245" s="653"/>
      <c r="CX1245" s="6387">
        <f>COUNTIF(CX$11:CX$1147,CX1244)</f>
        <v>0</v>
      </c>
      <c r="CY1245" s="653"/>
      <c r="CZ1245" s="6387">
        <f>COUNTIF(CZ$11:CZ$1147,CZ1244)</f>
        <v>0</v>
      </c>
      <c r="DA1245" s="653"/>
      <c r="DB1245" s="6387">
        <f>COUNTIF(DB$11:DB$1147,DB1244)</f>
        <v>0</v>
      </c>
      <c r="DC1245" s="6374"/>
      <c r="DD1245" s="6388">
        <f>COUNTIF(DD$11:DD$1147,DD1244)</f>
        <v>0</v>
      </c>
      <c r="DE1245" s="6418"/>
      <c r="DF1245" s="6418"/>
      <c r="DG1245" s="6418"/>
      <c r="DH1245" s="6418"/>
      <c r="DI1245" s="6374"/>
      <c r="DJ1245" s="6388">
        <f>COUNTIF(DJ$11:DJ$1147,DJ1244)</f>
        <v>0</v>
      </c>
      <c r="DK1245" s="6374"/>
      <c r="DL1245" s="6388">
        <f>COUNTIF(DL$11:DL$1147,DL1244)</f>
        <v>0</v>
      </c>
      <c r="DM1245" s="653"/>
      <c r="DN1245" s="6387">
        <f>COUNTIF(DN$11:DN$1147,DN1244)</f>
        <v>0</v>
      </c>
      <c r="DO1245" s="653"/>
      <c r="DP1245" s="6387">
        <f>COUNTIF(DP$11:DP$1147,DP1244)</f>
        <v>0</v>
      </c>
      <c r="DQ1245" s="653"/>
      <c r="DR1245" s="6387">
        <f>COUNTIF(DR$11:DR$1147,DR1244)</f>
        <v>0</v>
      </c>
      <c r="DS1245" s="653"/>
      <c r="DT1245" s="6387">
        <f>COUNTIF(DT$11:DT$1147,DT1244)</f>
        <v>0</v>
      </c>
      <c r="DU1245" s="653"/>
      <c r="DV1245" s="6387">
        <f>COUNTIF(DV$11:DV$1147,DV1244)</f>
        <v>0</v>
      </c>
      <c r="DW1245" s="653">
        <v>19</v>
      </c>
      <c r="DX1245" s="6387">
        <f>COUNTIF(DX$11:DX$1147,DX1244)</f>
        <v>19</v>
      </c>
      <c r="DY1245" s="653"/>
      <c r="DZ1245" s="6387">
        <f>COUNTIF(DZ$11:DZ$1147,DZ1244)</f>
        <v>0</v>
      </c>
      <c r="EA1245" s="653">
        <v>35</v>
      </c>
      <c r="EB1245" s="6387">
        <f>COUNTIF(EB$11:EB$1147,EB1244)</f>
        <v>35</v>
      </c>
      <c r="EC1245" s="653">
        <v>20</v>
      </c>
      <c r="ED1245" s="6387">
        <f>COUNTIF(ED$11:ED$1147,ED1244)</f>
        <v>20</v>
      </c>
      <c r="EE1245" s="653"/>
      <c r="EF1245" s="6387">
        <f>COUNTIF(EF$11:EF$1147,EF1244)</f>
        <v>0</v>
      </c>
      <c r="EM1245" s="653"/>
      <c r="EN1245" s="6387">
        <f>COUNTIF(EN$11:EN$1147,EN1244)</f>
        <v>0</v>
      </c>
      <c r="EO1245" s="653"/>
      <c r="EP1245" s="6387">
        <f>COUNTIF(EP$11:EP$1147,EP1244)</f>
        <v>0</v>
      </c>
      <c r="ET1245" s="653"/>
      <c r="EU1245" s="6387">
        <f>COUNTIF(EU$11:EU$1147,EU1244)</f>
        <v>0</v>
      </c>
      <c r="EV1245" s="653"/>
      <c r="EW1245" s="6387">
        <f>COUNTIF(EW$11:EW$1147,EW1244)</f>
        <v>0</v>
      </c>
      <c r="EX1245" s="653"/>
      <c r="EY1245" s="6387">
        <f>COUNTIF(EY$11:EY$1147,EY1244)</f>
        <v>0</v>
      </c>
      <c r="EZ1245" s="653"/>
      <c r="FA1245" s="6387">
        <f>COUNTIF(FA$11:FA$1147,FA1244)</f>
        <v>0</v>
      </c>
      <c r="FB1245" s="653"/>
      <c r="FC1245" s="6387">
        <f>COUNTIF(FC$11:FC$1147,FC1244)</f>
        <v>0</v>
      </c>
      <c r="FD1245" s="653"/>
      <c r="FE1245" s="6387">
        <f>COUNTIF(FE$11:FE$1147,FE1244)</f>
        <v>0</v>
      </c>
      <c r="FF1245" s="653"/>
      <c r="FG1245" s="6387">
        <f>COUNTIF(FG$11:FG$1147,FG1244)</f>
        <v>0</v>
      </c>
      <c r="FH1245" s="653"/>
      <c r="FI1245" s="6387">
        <f>COUNTIF(FI$11:FI$1147,FI1244)</f>
        <v>0</v>
      </c>
      <c r="FJ1245" s="653"/>
      <c r="FK1245" s="6387">
        <f>COUNTIF(FK$11:FK$1147,FK1244)</f>
        <v>0</v>
      </c>
      <c r="FL1245" s="653"/>
      <c r="FM1245" s="6387">
        <f>COUNTIF(FM$11:FM$1147,FM1244)</f>
        <v>0</v>
      </c>
      <c r="FN1245" s="653"/>
      <c r="FO1245" s="6387">
        <f>COUNTIF(FO$11:FO$1147,FO1244)</f>
        <v>0</v>
      </c>
      <c r="FP1245" s="1044"/>
      <c r="FQ1245" s="6387">
        <f>COUNTIF(FQ$11:FQ$1147,FQ1244)</f>
        <v>0</v>
      </c>
      <c r="FS1245" s="1044"/>
      <c r="FT1245" s="6387">
        <f>COUNTIF(FT$11:FT$1147,FT1244)</f>
        <v>0</v>
      </c>
    </row>
    <row r="1246" spans="1:176" ht="18.600000000000001" customHeight="1">
      <c r="A1246" s="6372"/>
      <c r="B1246" s="165"/>
      <c r="C1246" s="165"/>
      <c r="D1246" s="191"/>
      <c r="E1246" s="6373"/>
      <c r="AT1246" s="653" t="s">
        <v>755</v>
      </c>
      <c r="AU1246" s="6374"/>
      <c r="AV1246" s="6374"/>
      <c r="AW1246" s="8041">
        <f>AW1245-AX1245</f>
        <v>0</v>
      </c>
      <c r="AX1246" s="8041"/>
      <c r="AY1246" s="8041">
        <f>AY1245-AZ1245</f>
        <v>0</v>
      </c>
      <c r="AZ1246" s="8041"/>
      <c r="BA1246" s="8041">
        <f>BA1245-BB1245</f>
        <v>-6</v>
      </c>
      <c r="BB1246" s="8041"/>
      <c r="BC1246" s="8041">
        <f>BC1245-BD1245</f>
        <v>0</v>
      </c>
      <c r="BD1246" s="8041"/>
      <c r="BE1246" s="8041">
        <f>BE1245-BF1245</f>
        <v>0</v>
      </c>
      <c r="BF1246" s="8041"/>
      <c r="BG1246" s="8041">
        <f>BG1245-BH1245</f>
        <v>-6</v>
      </c>
      <c r="BH1246" s="8041"/>
      <c r="BI1246" s="8041">
        <f>BI1245-BJ1245</f>
        <v>0</v>
      </c>
      <c r="BJ1246" s="8041"/>
      <c r="BK1246" s="8041">
        <f>BK1245-BL1245</f>
        <v>0</v>
      </c>
      <c r="BL1246" s="8041"/>
      <c r="BM1246" s="8041">
        <f>BM1245-BN1245</f>
        <v>0</v>
      </c>
      <c r="BN1246" s="8041"/>
      <c r="BO1246" s="8041">
        <f>BO1245-BP1245</f>
        <v>0</v>
      </c>
      <c r="BP1246" s="8041"/>
      <c r="BQ1246" s="8041">
        <f>BQ1245-BR1245</f>
        <v>1</v>
      </c>
      <c r="BR1246" s="8041"/>
      <c r="BS1246" s="8041">
        <f>BS1245-BT1245</f>
        <v>0</v>
      </c>
      <c r="BT1246" s="8041"/>
      <c r="BU1246" s="8041">
        <f>BU1245-BV1245</f>
        <v>0</v>
      </c>
      <c r="BV1246" s="8041"/>
      <c r="BW1246" s="8041">
        <f>BW1245-BX1245</f>
        <v>0</v>
      </c>
      <c r="BX1246" s="8041"/>
      <c r="BY1246" s="8041">
        <f>BY1245-BZ1245</f>
        <v>0</v>
      </c>
      <c r="BZ1246" s="8041"/>
      <c r="CA1246" s="8041">
        <f>CA1245-CB1245</f>
        <v>0</v>
      </c>
      <c r="CB1246" s="8041"/>
      <c r="CC1246" s="8041">
        <f>CC1245-CD1245</f>
        <v>0</v>
      </c>
      <c r="CD1246" s="8041"/>
      <c r="CE1246" s="8041">
        <f>CE1245-CF1245</f>
        <v>0</v>
      </c>
      <c r="CF1246" s="8041"/>
      <c r="CG1246" s="8041">
        <f>CG1245-CH1245</f>
        <v>0</v>
      </c>
      <c r="CH1246" s="8041"/>
      <c r="CI1246" s="8041">
        <f>CI1245-CJ1245</f>
        <v>0</v>
      </c>
      <c r="CJ1246" s="8041"/>
      <c r="CK1246" s="8041">
        <f>CK1245-CL1245</f>
        <v>0</v>
      </c>
      <c r="CL1246" s="8041"/>
      <c r="CM1246" s="8041">
        <f>CM1245-CN1245</f>
        <v>0</v>
      </c>
      <c r="CN1246" s="8041"/>
      <c r="CO1246" s="8041">
        <f>CO1245-CP1245</f>
        <v>0</v>
      </c>
      <c r="CP1246" s="8041"/>
      <c r="CQ1246" s="8041">
        <f>CQ1245-CR1245</f>
        <v>0</v>
      </c>
      <c r="CR1246" s="8041"/>
      <c r="CS1246" s="8041">
        <f>CS1245-CT1245</f>
        <v>0</v>
      </c>
      <c r="CT1246" s="8041"/>
      <c r="CW1246" s="8041">
        <f>CW1245-CX1245</f>
        <v>0</v>
      </c>
      <c r="CX1246" s="8041"/>
      <c r="CY1246" s="8041">
        <f>CY1245-CZ1245</f>
        <v>0</v>
      </c>
      <c r="CZ1246" s="8041"/>
      <c r="DA1246" s="8041">
        <f>DA1245-DB1245</f>
        <v>0</v>
      </c>
      <c r="DB1246" s="8041"/>
      <c r="DC1246" s="8052">
        <f>DC1245-DD1245</f>
        <v>0</v>
      </c>
      <c r="DD1246" s="8052"/>
      <c r="DE1246" s="6418"/>
      <c r="DF1246" s="6418"/>
      <c r="DG1246" s="6418"/>
      <c r="DH1246" s="6418"/>
      <c r="DI1246" s="8052">
        <f>DI1245-DJ1245</f>
        <v>0</v>
      </c>
      <c r="DJ1246" s="8052"/>
      <c r="DK1246" s="8052">
        <f>DK1245-DL1245</f>
        <v>0</v>
      </c>
      <c r="DL1246" s="8052"/>
      <c r="DM1246" s="8041">
        <f>DM1245-DN1245</f>
        <v>0</v>
      </c>
      <c r="DN1246" s="8041"/>
      <c r="DO1246" s="8041">
        <f>DO1245-DP1245</f>
        <v>0</v>
      </c>
      <c r="DP1246" s="8041"/>
      <c r="DQ1246" s="8041">
        <f>DQ1245-DR1245</f>
        <v>0</v>
      </c>
      <c r="DR1246" s="8041"/>
      <c r="DS1246" s="8041">
        <f>DS1245-DT1245</f>
        <v>0</v>
      </c>
      <c r="DT1246" s="8041"/>
      <c r="DU1246" s="8041">
        <f>DU1245-DV1245</f>
        <v>0</v>
      </c>
      <c r="DV1246" s="8041"/>
      <c r="DW1246" s="8041">
        <f>DW1245-DX1245</f>
        <v>0</v>
      </c>
      <c r="DX1246" s="8041"/>
      <c r="DY1246" s="8041">
        <f>DY1245-DZ1245</f>
        <v>0</v>
      </c>
      <c r="DZ1246" s="8041"/>
      <c r="EA1246" s="8041">
        <f>EA1245-EB1245</f>
        <v>0</v>
      </c>
      <c r="EB1246" s="8041"/>
      <c r="EC1246" s="8041">
        <f>EC1245-ED1245</f>
        <v>0</v>
      </c>
      <c r="ED1246" s="8041"/>
      <c r="EE1246" s="8041">
        <f>EE1245-EF1245</f>
        <v>0</v>
      </c>
      <c r="EF1246" s="8041"/>
      <c r="EM1246" s="8041">
        <f>EM1245-EN1245</f>
        <v>0</v>
      </c>
      <c r="EN1246" s="8041"/>
      <c r="EO1246" s="8041">
        <f>EO1245-EP1245</f>
        <v>0</v>
      </c>
      <c r="EP1246" s="8041"/>
      <c r="ET1246" s="8041">
        <f>ET1245-EU1245</f>
        <v>0</v>
      </c>
      <c r="EU1246" s="8041"/>
      <c r="EV1246" s="8041">
        <f>EV1245-EW1245</f>
        <v>0</v>
      </c>
      <c r="EW1246" s="8041"/>
      <c r="EX1246" s="8041">
        <f>EX1245-EY1245</f>
        <v>0</v>
      </c>
      <c r="EY1246" s="8041"/>
      <c r="EZ1246" s="8041">
        <f>EZ1245-FA1245</f>
        <v>0</v>
      </c>
      <c r="FA1246" s="8041"/>
      <c r="FB1246" s="8041">
        <f>FB1245-FC1245</f>
        <v>0</v>
      </c>
      <c r="FC1246" s="8041"/>
      <c r="FD1246" s="8041">
        <f>FD1245-FE1245</f>
        <v>0</v>
      </c>
      <c r="FE1246" s="8041"/>
      <c r="FF1246" s="8041">
        <f>FF1245-FG1245</f>
        <v>0</v>
      </c>
      <c r="FG1246" s="8041"/>
      <c r="FH1246" s="8041">
        <f>FH1245-FI1245</f>
        <v>0</v>
      </c>
      <c r="FI1246" s="8041"/>
      <c r="FJ1246" s="8041">
        <f>FJ1245-FK1245</f>
        <v>0</v>
      </c>
      <c r="FK1246" s="8041"/>
      <c r="FL1246" s="8041">
        <f>FL1245-FM1245</f>
        <v>0</v>
      </c>
      <c r="FM1246" s="8041"/>
      <c r="FN1246" s="8041">
        <f>FN1245-FO1245</f>
        <v>0</v>
      </c>
      <c r="FO1246" s="8041"/>
      <c r="FP1246" s="8041">
        <f>FP1245-FQ1245</f>
        <v>0</v>
      </c>
      <c r="FQ1246" s="8041"/>
      <c r="FS1246" s="8041">
        <f>FS1245-FT1245</f>
        <v>0</v>
      </c>
      <c r="FT1246" s="8041"/>
    </row>
    <row r="1247" spans="1:176" ht="18.600000000000001" customHeight="1">
      <c r="A1247" s="6372"/>
      <c r="B1247" s="165"/>
      <c r="C1247" s="165"/>
      <c r="D1247" s="191"/>
      <c r="E1247" s="6373"/>
      <c r="AW1247" s="162"/>
      <c r="AX1247" s="162"/>
      <c r="AY1247" s="162"/>
      <c r="AZ1247" s="162"/>
      <c r="BA1247" s="162"/>
      <c r="BB1247" s="162"/>
      <c r="BC1247" s="162"/>
      <c r="BD1247" s="162"/>
      <c r="BE1247" s="162"/>
      <c r="BF1247" s="162"/>
      <c r="BG1247" s="162"/>
      <c r="BH1247" s="162"/>
      <c r="BI1247" s="162"/>
      <c r="BJ1247" s="162"/>
      <c r="BK1247" s="162"/>
      <c r="BL1247" s="162"/>
      <c r="BM1247" s="162"/>
      <c r="BN1247" s="162"/>
      <c r="BO1247" s="162"/>
      <c r="BP1247" s="162"/>
      <c r="BQ1247" s="162"/>
      <c r="BR1247" s="162"/>
      <c r="BS1247" s="162"/>
      <c r="BT1247" s="162"/>
      <c r="BU1247" s="162"/>
      <c r="BV1247" s="162"/>
      <c r="BW1247" s="162"/>
      <c r="BX1247" s="162"/>
      <c r="BY1247" s="162"/>
      <c r="BZ1247" s="162"/>
      <c r="CA1247" s="162"/>
      <c r="CB1247" s="162"/>
      <c r="CC1247" s="162"/>
      <c r="CD1247" s="162"/>
      <c r="CE1247" s="162"/>
      <c r="CF1247" s="162"/>
      <c r="CG1247" s="162"/>
      <c r="CH1247" s="162"/>
      <c r="CI1247" s="162"/>
      <c r="CJ1247" s="162"/>
      <c r="CK1247" s="162"/>
      <c r="CL1247" s="162"/>
      <c r="CM1247" s="162"/>
      <c r="CN1247" s="162"/>
      <c r="CO1247" s="162"/>
      <c r="CP1247" s="162"/>
      <c r="CQ1247" s="162"/>
      <c r="CR1247" s="162"/>
      <c r="CS1247" s="162"/>
      <c r="CT1247" s="162"/>
      <c r="CU1247" s="162"/>
      <c r="CV1247" s="162"/>
      <c r="CW1247" s="162"/>
      <c r="CX1247" s="162"/>
      <c r="CY1247" s="162"/>
      <c r="CZ1247" s="162"/>
      <c r="DA1247" s="162"/>
      <c r="DB1247" s="162"/>
      <c r="DC1247" s="162"/>
      <c r="DD1247" s="162"/>
      <c r="DE1247" s="162"/>
      <c r="DF1247" s="162"/>
      <c r="DG1247" s="162"/>
      <c r="DH1247" s="162"/>
      <c r="DI1247" s="162"/>
      <c r="DJ1247" s="162"/>
      <c r="DK1247" s="162"/>
      <c r="DL1247" s="162"/>
      <c r="DM1247" s="162"/>
      <c r="DN1247" s="162"/>
      <c r="DO1247" s="162"/>
      <c r="DP1247" s="162"/>
      <c r="DQ1247" s="162"/>
      <c r="DS1247" s="162"/>
      <c r="DT1247" s="162"/>
      <c r="DU1247" s="162"/>
      <c r="ET1247" s="162"/>
      <c r="EU1247" s="162"/>
      <c r="EV1247" s="162"/>
      <c r="EW1247" s="162"/>
      <c r="EX1247" s="162"/>
      <c r="EY1247" s="162"/>
      <c r="EZ1247" s="162"/>
      <c r="FA1247" s="162"/>
      <c r="FB1247" s="162"/>
      <c r="FC1247" s="162"/>
      <c r="FD1247" s="162"/>
      <c r="FE1247" s="162"/>
      <c r="FF1247" s="162"/>
      <c r="FG1247" s="162"/>
      <c r="FH1247" s="162"/>
      <c r="FI1247" s="162"/>
      <c r="FJ1247" s="162"/>
      <c r="FK1247" s="162"/>
      <c r="FL1247" s="162"/>
      <c r="FM1247" s="162"/>
      <c r="FN1247" s="165"/>
      <c r="FO1247" s="165"/>
    </row>
    <row r="1248" spans="1:176" ht="18.600000000000001" customHeight="1">
      <c r="A1248" s="6372"/>
      <c r="B1248" s="165"/>
      <c r="C1248" s="165"/>
      <c r="D1248" s="191"/>
      <c r="E1248" s="6373"/>
      <c r="AT1248" s="653" t="s">
        <v>752</v>
      </c>
      <c r="AU1248" s="6374"/>
      <c r="AV1248" s="6374"/>
      <c r="AW1248" s="6377">
        <v>45903</v>
      </c>
      <c r="AX1248" s="6378">
        <v>4163289</v>
      </c>
      <c r="AY1248" s="6377">
        <v>45903</v>
      </c>
      <c r="AZ1248" s="6378">
        <v>4163290</v>
      </c>
      <c r="BA1248" s="6377">
        <v>45916</v>
      </c>
      <c r="BB1248" s="6378">
        <v>4163329</v>
      </c>
      <c r="BC1248" s="6377">
        <v>45916</v>
      </c>
      <c r="BD1248" s="6378">
        <v>4163330</v>
      </c>
      <c r="BE1248" s="6377">
        <v>45916</v>
      </c>
      <c r="BF1248" s="6378">
        <v>4163331</v>
      </c>
      <c r="BG1248" s="6377">
        <v>45916</v>
      </c>
      <c r="BH1248" s="6378">
        <v>4163332</v>
      </c>
      <c r="BI1248" s="6377">
        <v>46056</v>
      </c>
      <c r="BJ1248" s="6378">
        <v>4263110</v>
      </c>
      <c r="BK1248" s="6377"/>
      <c r="BL1248" s="6378"/>
      <c r="BM1248" s="6377"/>
      <c r="BN1248" s="6378"/>
      <c r="BO1248" s="6377"/>
      <c r="BP1248" s="6378"/>
      <c r="BQ1248" s="6377">
        <v>46281</v>
      </c>
      <c r="BR1248" s="6378">
        <v>4263457</v>
      </c>
      <c r="BS1248" s="6377"/>
      <c r="BT1248" s="6378"/>
      <c r="BU1248" s="6377"/>
      <c r="BV1248" s="6378"/>
      <c r="BW1248" s="6377"/>
      <c r="BX1248" s="6378"/>
      <c r="BY1248" s="6377"/>
      <c r="BZ1248" s="6378"/>
      <c r="CA1248" s="6377"/>
      <c r="CB1248" s="6378"/>
      <c r="CC1248" s="6377"/>
      <c r="CD1248" s="6378"/>
      <c r="CE1248" s="6377"/>
      <c r="CF1248" s="6378"/>
      <c r="CG1248" s="6377"/>
      <c r="CH1248" s="6378"/>
      <c r="CI1248" s="6377"/>
      <c r="CJ1248" s="6378"/>
      <c r="CK1248" s="6377"/>
      <c r="CL1248" s="6378"/>
      <c r="CM1248" s="6377"/>
      <c r="CN1248" s="6378"/>
      <c r="CO1248" s="6377"/>
      <c r="CP1248" s="6378"/>
      <c r="CQ1248" s="6377"/>
      <c r="CR1248" s="6378"/>
      <c r="CS1248" s="6377"/>
      <c r="CT1248" s="6378"/>
      <c r="CW1248" s="6377"/>
      <c r="CX1248" s="6378"/>
      <c r="CY1248" s="6377"/>
      <c r="CZ1248" s="6378"/>
      <c r="DA1248" s="6377"/>
      <c r="DB1248" s="6378"/>
      <c r="DC1248" s="6379"/>
      <c r="DD1248" s="6380"/>
      <c r="DE1248" s="6418"/>
      <c r="DF1248" s="6418"/>
      <c r="DG1248" s="6418"/>
      <c r="DH1248" s="6418"/>
      <c r="DI1248" s="6379"/>
      <c r="DJ1248" s="6380"/>
      <c r="DK1248" s="6379"/>
      <c r="DL1248" s="6380"/>
      <c r="DM1248" s="6377"/>
      <c r="DN1248" s="6378"/>
      <c r="DO1248" s="6377"/>
      <c r="DP1248" s="6378"/>
      <c r="DQ1248" s="6377"/>
      <c r="DR1248" s="6378"/>
      <c r="DS1248" s="6377"/>
      <c r="DT1248" s="6378"/>
      <c r="DU1248" s="6377"/>
      <c r="DV1248" s="6378"/>
      <c r="DW1248" s="6377">
        <v>46252</v>
      </c>
      <c r="DX1248" s="6378">
        <v>4263386</v>
      </c>
      <c r="DY1248" s="6377"/>
      <c r="DZ1248" s="6378"/>
      <c r="EA1248" s="6377">
        <v>46150</v>
      </c>
      <c r="EB1248" s="6378">
        <v>4263258</v>
      </c>
      <c r="EC1248" s="6377">
        <v>46091</v>
      </c>
      <c r="ED1248" s="6378">
        <v>4263174</v>
      </c>
      <c r="EE1248" s="6377"/>
      <c r="EF1248" s="6378"/>
      <c r="EM1248" s="6377"/>
      <c r="EN1248" s="6378"/>
      <c r="EO1248" s="6377"/>
      <c r="EP1248" s="6378"/>
      <c r="ET1248" s="6377"/>
      <c r="EU1248" s="6378"/>
      <c r="EV1248" s="6377"/>
      <c r="EW1248" s="6378"/>
      <c r="EX1248" s="6377"/>
      <c r="EY1248" s="6378"/>
      <c r="EZ1248" s="6377"/>
      <c r="FA1248" s="6378"/>
      <c r="FB1248" s="6377"/>
      <c r="FC1248" s="6378"/>
      <c r="FD1248" s="6377"/>
      <c r="FE1248" s="6378"/>
      <c r="FF1248" s="6377"/>
      <c r="FG1248" s="6378"/>
      <c r="FH1248" s="6377"/>
      <c r="FI1248" s="6378"/>
      <c r="FJ1248" s="6377"/>
      <c r="FK1248" s="6378"/>
      <c r="FL1248" s="6377"/>
      <c r="FM1248" s="6378"/>
      <c r="FN1248" s="6378"/>
      <c r="FO1248" s="6378"/>
      <c r="FP1248" s="6377"/>
      <c r="FQ1248" s="6378"/>
      <c r="FS1248" s="6377"/>
      <c r="FT1248" s="6378"/>
    </row>
    <row r="1249" spans="1:176" ht="18.600000000000001" customHeight="1">
      <c r="A1249" s="6372"/>
      <c r="B1249" s="165"/>
      <c r="C1249" s="165"/>
      <c r="D1249" s="191"/>
      <c r="E1249" s="6373"/>
      <c r="AT1249" s="653" t="s">
        <v>754</v>
      </c>
      <c r="AU1249" s="6374"/>
      <c r="AV1249" s="6374"/>
      <c r="AW1249" s="653">
        <v>20</v>
      </c>
      <c r="AX1249" s="6387">
        <f>COUNTIF(AX$11:AX$1147,AX1248)</f>
        <v>26</v>
      </c>
      <c r="AY1249" s="653">
        <v>20</v>
      </c>
      <c r="AZ1249" s="6387">
        <f>COUNTIF(AZ$11:AZ$1147,AZ1248)</f>
        <v>26</v>
      </c>
      <c r="BA1249" s="653">
        <v>21</v>
      </c>
      <c r="BB1249" s="6387">
        <f>COUNTIF(BB$11:BB$1147,BB1248)</f>
        <v>21</v>
      </c>
      <c r="BC1249" s="653">
        <v>21</v>
      </c>
      <c r="BD1249" s="6387">
        <f>COUNTIF(BD$11:BD$1147,BD1248)</f>
        <v>21</v>
      </c>
      <c r="BE1249" s="653">
        <v>21</v>
      </c>
      <c r="BF1249" s="6387">
        <f>COUNTIF(BF$11:BF$1147,BF1248)</f>
        <v>31</v>
      </c>
      <c r="BG1249" s="653">
        <v>21</v>
      </c>
      <c r="BH1249" s="6387">
        <f>COUNTIF(BH$11:BH$1147,BH1248)</f>
        <v>21</v>
      </c>
      <c r="BI1249" s="653">
        <v>20</v>
      </c>
      <c r="BJ1249" s="6387">
        <f>COUNTIF(BJ$11:BJ$1147,BJ1248)</f>
        <v>20</v>
      </c>
      <c r="BK1249" s="653"/>
      <c r="BL1249" s="6387">
        <f>COUNTIF(BL$11:BL$1147,BL1248)</f>
        <v>0</v>
      </c>
      <c r="BM1249" s="653"/>
      <c r="BN1249" s="6387">
        <f>COUNTIF(BN$11:BN$1147,BN1248)</f>
        <v>0</v>
      </c>
      <c r="BO1249" s="653"/>
      <c r="BP1249" s="6387">
        <f>COUNTIF(BP$11:BP$1147,BP1248)</f>
        <v>0</v>
      </c>
      <c r="BQ1249" s="653">
        <v>5</v>
      </c>
      <c r="BR1249" s="6387">
        <f>COUNTIF(BR$11:BR$1147,BR1248)</f>
        <v>4</v>
      </c>
      <c r="BS1249" s="653"/>
      <c r="BT1249" s="6387">
        <f>COUNTIF(BT$11:BT$1147,BT1248)</f>
        <v>0</v>
      </c>
      <c r="BU1249" s="653"/>
      <c r="BV1249" s="6387">
        <f>COUNTIF(BV$11:BV$1147,BV1248)</f>
        <v>0</v>
      </c>
      <c r="BW1249" s="653"/>
      <c r="BX1249" s="6387">
        <f>COUNTIF(BX$11:BX$1147,BX1248)</f>
        <v>0</v>
      </c>
      <c r="BY1249" s="653"/>
      <c r="BZ1249" s="6387">
        <f>COUNTIF(BZ$11:BZ$1147,BZ1248)</f>
        <v>0</v>
      </c>
      <c r="CA1249" s="653"/>
      <c r="CB1249" s="6387">
        <f>COUNTIF(CB$11:CB$1147,CB1248)</f>
        <v>0</v>
      </c>
      <c r="CC1249" s="653"/>
      <c r="CD1249" s="6387">
        <f>COUNTIF(CD$11:CD$1147,CD1248)</f>
        <v>0</v>
      </c>
      <c r="CE1249" s="653"/>
      <c r="CF1249" s="6387">
        <f>COUNTIF(CF$11:CF$1147,CF1248)</f>
        <v>0</v>
      </c>
      <c r="CG1249" s="653"/>
      <c r="CH1249" s="6387">
        <f>COUNTIF(CH$11:CH$1147,CH1248)</f>
        <v>0</v>
      </c>
      <c r="CI1249" s="653"/>
      <c r="CJ1249" s="6387">
        <f>COUNTIF(CJ$11:CJ$1147,CJ1248)</f>
        <v>0</v>
      </c>
      <c r="CK1249" s="653"/>
      <c r="CL1249" s="6387">
        <f>COUNTIFS(CL$11:CL$1147,CL1248)+COUNTIFS(CV$11:CV$1147,CL1248)</f>
        <v>0</v>
      </c>
      <c r="CM1249" s="653"/>
      <c r="CN1249" s="6387">
        <f>COUNTIF(CN$11:CN$1147,CN1248)</f>
        <v>0</v>
      </c>
      <c r="CO1249" s="653"/>
      <c r="CP1249" s="6387">
        <f>COUNTIF(CP$11:CP$1147,CP1248)</f>
        <v>0</v>
      </c>
      <c r="CQ1249" s="653"/>
      <c r="CR1249" s="6387">
        <f>COUNTIF(CR$11:CR$1147,CR1248)</f>
        <v>0</v>
      </c>
      <c r="CS1249" s="653"/>
      <c r="CT1249" s="6387">
        <f>COUNTIF(CT$11:CT$1147,CT1248)</f>
        <v>0</v>
      </c>
      <c r="CW1249" s="653"/>
      <c r="CX1249" s="6387">
        <f>COUNTIF(CX$11:CX$1147,CX1248)</f>
        <v>0</v>
      </c>
      <c r="CY1249" s="653"/>
      <c r="CZ1249" s="6387">
        <f>COUNTIF(CZ$11:CZ$1147,CZ1248)</f>
        <v>0</v>
      </c>
      <c r="DA1249" s="653"/>
      <c r="DB1249" s="6387">
        <f>COUNTIF(DB$11:DB$1147,DB1248)</f>
        <v>0</v>
      </c>
      <c r="DC1249" s="6374"/>
      <c r="DD1249" s="6388">
        <f>COUNTIF(DD$11:DD$1147,DD1248)</f>
        <v>0</v>
      </c>
      <c r="DE1249" s="6418"/>
      <c r="DF1249" s="6418"/>
      <c r="DG1249" s="6418"/>
      <c r="DH1249" s="6418"/>
      <c r="DI1249" s="6374"/>
      <c r="DJ1249" s="6388">
        <f>COUNTIF(DJ$11:DJ$1147,DJ1248)</f>
        <v>0</v>
      </c>
      <c r="DK1249" s="6374"/>
      <c r="DL1249" s="6388">
        <f>COUNTIF(DL$11:DL$1147,DL1248)</f>
        <v>0</v>
      </c>
      <c r="DM1249" s="653"/>
      <c r="DN1249" s="6387">
        <f>COUNTIF(DN$11:DN$1147,DN1248)</f>
        <v>0</v>
      </c>
      <c r="DO1249" s="653"/>
      <c r="DP1249" s="6387">
        <f>COUNTIF(DP$11:DP$1147,DP1248)</f>
        <v>0</v>
      </c>
      <c r="DQ1249" s="653"/>
      <c r="DR1249" s="6387">
        <f>COUNTIF(DR$11:DR$1147,DR1248)</f>
        <v>0</v>
      </c>
      <c r="DS1249" s="653"/>
      <c r="DT1249" s="6387">
        <f>COUNTIF(DT$11:DT$1147,DT1248)</f>
        <v>0</v>
      </c>
      <c r="DU1249" s="653"/>
      <c r="DV1249" s="6387">
        <f>COUNTIF(DV$11:DV$1147,DV1248)</f>
        <v>0</v>
      </c>
      <c r="DW1249" s="653">
        <v>10</v>
      </c>
      <c r="DX1249" s="6387">
        <f>COUNTIF(DX$11:DX$1147,DX1248)</f>
        <v>10</v>
      </c>
      <c r="DY1249" s="653"/>
      <c r="DZ1249" s="6387">
        <f>COUNTIF(DZ$11:DZ$1147,DZ1248)</f>
        <v>0</v>
      </c>
      <c r="EA1249" s="653">
        <v>30</v>
      </c>
      <c r="EB1249" s="6387">
        <f>COUNTIF(EB$11:EB$1147,EB1248)</f>
        <v>30</v>
      </c>
      <c r="EC1249" s="653">
        <v>10</v>
      </c>
      <c r="ED1249" s="6387">
        <f>COUNTIF(ED$11:ED$1147,ED1248)</f>
        <v>10</v>
      </c>
      <c r="EE1249" s="653"/>
      <c r="EF1249" s="6387">
        <f>COUNTIF(EF$11:EF$1147,EF1248)</f>
        <v>0</v>
      </c>
      <c r="EM1249" s="653"/>
      <c r="EN1249" s="6387">
        <f>COUNTIF(EN$11:EN$1147,EN1248)</f>
        <v>0</v>
      </c>
      <c r="EO1249" s="653"/>
      <c r="EP1249" s="6387">
        <f>COUNTIF(EP$11:EP$1147,EP1248)</f>
        <v>0</v>
      </c>
      <c r="ET1249" s="653"/>
      <c r="EU1249" s="6387">
        <f>COUNTIF(EU$11:EU$1147,EU1248)</f>
        <v>0</v>
      </c>
      <c r="EV1249" s="653"/>
      <c r="EW1249" s="6387">
        <f>COUNTIF(EW$11:EW$1147,EW1248)</f>
        <v>0</v>
      </c>
      <c r="EX1249" s="653"/>
      <c r="EY1249" s="6387">
        <f>COUNTIF(EY$11:EY$1147,EY1248)</f>
        <v>0</v>
      </c>
      <c r="EZ1249" s="653"/>
      <c r="FA1249" s="6387">
        <f>COUNTIF(FA$11:FA$1147,FA1248)</f>
        <v>0</v>
      </c>
      <c r="FB1249" s="653"/>
      <c r="FC1249" s="6387">
        <f>COUNTIF(FC$11:FC$1147,FC1248)</f>
        <v>0</v>
      </c>
      <c r="FD1249" s="653"/>
      <c r="FE1249" s="6387">
        <f>COUNTIF(FE$11:FE$1147,FE1248)</f>
        <v>0</v>
      </c>
      <c r="FF1249" s="653"/>
      <c r="FG1249" s="6387">
        <f>COUNTIF(FG$11:FG$1147,FG1248)</f>
        <v>0</v>
      </c>
      <c r="FH1249" s="653"/>
      <c r="FI1249" s="6387">
        <f>COUNTIF(FI$11:FI$1147,FI1248)</f>
        <v>0</v>
      </c>
      <c r="FJ1249" s="653"/>
      <c r="FK1249" s="6387">
        <f>COUNTIF(FK$11:FK$1147,FK1248)</f>
        <v>0</v>
      </c>
      <c r="FL1249" s="653"/>
      <c r="FM1249" s="6387">
        <f>COUNTIF(FM$11:FM$1147,FM1248)</f>
        <v>0</v>
      </c>
      <c r="FN1249" s="653"/>
      <c r="FO1249" s="6387">
        <f>COUNTIF(FO$11:FO$1147,FO1248)</f>
        <v>0</v>
      </c>
      <c r="FP1249" s="1044"/>
      <c r="FQ1249" s="6387">
        <f>COUNTIF(FQ$11:FQ$1147,FQ1248)</f>
        <v>0</v>
      </c>
      <c r="FS1249" s="1044"/>
      <c r="FT1249" s="6387">
        <f>COUNTIF(FT$11:FT$1147,FT1248)</f>
        <v>0</v>
      </c>
    </row>
    <row r="1250" spans="1:176" ht="18.600000000000001" customHeight="1">
      <c r="A1250" s="6372"/>
      <c r="B1250" s="165"/>
      <c r="C1250" s="165"/>
      <c r="D1250" s="191"/>
      <c r="E1250" s="6373"/>
      <c r="AT1250" s="653" t="s">
        <v>755</v>
      </c>
      <c r="AU1250" s="6374"/>
      <c r="AV1250" s="6374"/>
      <c r="AW1250" s="8041">
        <f>AW1249-AX1249</f>
        <v>-6</v>
      </c>
      <c r="AX1250" s="8041"/>
      <c r="AY1250" s="8041">
        <f>AY1249-AZ1249</f>
        <v>-6</v>
      </c>
      <c r="AZ1250" s="8041"/>
      <c r="BA1250" s="8041">
        <f>BA1249-BB1249</f>
        <v>0</v>
      </c>
      <c r="BB1250" s="8041"/>
      <c r="BC1250" s="8041">
        <f>BC1249-BD1249</f>
        <v>0</v>
      </c>
      <c r="BD1250" s="8041"/>
      <c r="BE1250" s="8041">
        <f>BE1249-BF1249</f>
        <v>-10</v>
      </c>
      <c r="BF1250" s="8041"/>
      <c r="BG1250" s="8041">
        <f>BG1249-BH1249</f>
        <v>0</v>
      </c>
      <c r="BH1250" s="8041"/>
      <c r="BI1250" s="8041">
        <f>BI1249-BJ1249</f>
        <v>0</v>
      </c>
      <c r="BJ1250" s="8041"/>
      <c r="BK1250" s="8041">
        <f>BK1249-BL1249</f>
        <v>0</v>
      </c>
      <c r="BL1250" s="8041"/>
      <c r="BM1250" s="8041">
        <f>BM1249-BN1249</f>
        <v>0</v>
      </c>
      <c r="BN1250" s="8041"/>
      <c r="BO1250" s="8041">
        <f>BO1249-BP1249</f>
        <v>0</v>
      </c>
      <c r="BP1250" s="8041"/>
      <c r="BQ1250" s="8041">
        <f>BQ1249-BR1249</f>
        <v>1</v>
      </c>
      <c r="BR1250" s="8041"/>
      <c r="BS1250" s="8041">
        <f>BS1249-BT1249</f>
        <v>0</v>
      </c>
      <c r="BT1250" s="8041"/>
      <c r="BU1250" s="8041">
        <f>BU1249-BV1249</f>
        <v>0</v>
      </c>
      <c r="BV1250" s="8041"/>
      <c r="BW1250" s="8041">
        <f>BW1249-BX1249</f>
        <v>0</v>
      </c>
      <c r="BX1250" s="8041"/>
      <c r="BY1250" s="8041">
        <f>BY1249-BZ1249</f>
        <v>0</v>
      </c>
      <c r="BZ1250" s="8041"/>
      <c r="CA1250" s="8041">
        <f>CA1249-CB1249</f>
        <v>0</v>
      </c>
      <c r="CB1250" s="8041"/>
      <c r="CC1250" s="8041">
        <f>CC1249-CD1249</f>
        <v>0</v>
      </c>
      <c r="CD1250" s="8041"/>
      <c r="CE1250" s="8041">
        <f>CE1249-CF1249</f>
        <v>0</v>
      </c>
      <c r="CF1250" s="8041"/>
      <c r="CG1250" s="8041">
        <f>CG1249-CH1249</f>
        <v>0</v>
      </c>
      <c r="CH1250" s="8041"/>
      <c r="CI1250" s="8041">
        <f>CI1249-CJ1249</f>
        <v>0</v>
      </c>
      <c r="CJ1250" s="8041"/>
      <c r="CK1250" s="8041">
        <f>CK1249-CL1249</f>
        <v>0</v>
      </c>
      <c r="CL1250" s="8041"/>
      <c r="CM1250" s="8041">
        <f>CM1249-CN1249</f>
        <v>0</v>
      </c>
      <c r="CN1250" s="8041"/>
      <c r="CO1250" s="8041">
        <f>CO1249-CP1249</f>
        <v>0</v>
      </c>
      <c r="CP1250" s="8041"/>
      <c r="CQ1250" s="8041">
        <f>CQ1249-CR1249</f>
        <v>0</v>
      </c>
      <c r="CR1250" s="8041"/>
      <c r="CS1250" s="8041">
        <f>CS1249-CT1249</f>
        <v>0</v>
      </c>
      <c r="CT1250" s="8041"/>
      <c r="CW1250" s="8041">
        <f>CW1249-CX1249</f>
        <v>0</v>
      </c>
      <c r="CX1250" s="8041"/>
      <c r="CY1250" s="8041">
        <f>CY1249-CZ1249</f>
        <v>0</v>
      </c>
      <c r="CZ1250" s="8041"/>
      <c r="DA1250" s="8041">
        <f>DA1249-DB1249</f>
        <v>0</v>
      </c>
      <c r="DB1250" s="8041"/>
      <c r="DC1250" s="8052">
        <f>DC1249-DD1249</f>
        <v>0</v>
      </c>
      <c r="DD1250" s="8052"/>
      <c r="DE1250" s="6418"/>
      <c r="DF1250" s="6418"/>
      <c r="DG1250" s="6418"/>
      <c r="DH1250" s="6418"/>
      <c r="DI1250" s="8052">
        <f>DI1249-DJ1249</f>
        <v>0</v>
      </c>
      <c r="DJ1250" s="8052"/>
      <c r="DK1250" s="8052">
        <f>DK1249-DL1249</f>
        <v>0</v>
      </c>
      <c r="DL1250" s="8052"/>
      <c r="DM1250" s="8041">
        <f>DM1249-DN1249</f>
        <v>0</v>
      </c>
      <c r="DN1250" s="8041"/>
      <c r="DO1250" s="8041">
        <f>DO1249-DP1249</f>
        <v>0</v>
      </c>
      <c r="DP1250" s="8041"/>
      <c r="DQ1250" s="8041">
        <f>DQ1249-DR1249</f>
        <v>0</v>
      </c>
      <c r="DR1250" s="8041"/>
      <c r="DS1250" s="8041">
        <f>DS1249-DT1249</f>
        <v>0</v>
      </c>
      <c r="DT1250" s="8041"/>
      <c r="DU1250" s="8041">
        <f>DU1249-DV1249</f>
        <v>0</v>
      </c>
      <c r="DV1250" s="8041"/>
      <c r="DW1250" s="8041">
        <f>DW1249-DX1249</f>
        <v>0</v>
      </c>
      <c r="DX1250" s="8041"/>
      <c r="DY1250" s="8041">
        <f>DY1249-DZ1249</f>
        <v>0</v>
      </c>
      <c r="DZ1250" s="8041"/>
      <c r="EA1250" s="8041">
        <f>EA1249-EB1249</f>
        <v>0</v>
      </c>
      <c r="EB1250" s="8041"/>
      <c r="EC1250" s="8041">
        <f>EC1249-ED1249</f>
        <v>0</v>
      </c>
      <c r="ED1250" s="8041"/>
      <c r="EE1250" s="8041">
        <f>EE1249-EF1249</f>
        <v>0</v>
      </c>
      <c r="EF1250" s="8041"/>
      <c r="EM1250" s="8041">
        <f>EM1249-EN1249</f>
        <v>0</v>
      </c>
      <c r="EN1250" s="8041"/>
      <c r="EO1250" s="8041">
        <f>EO1249-EP1249</f>
        <v>0</v>
      </c>
      <c r="EP1250" s="8041"/>
      <c r="ET1250" s="8041">
        <f>ET1249-EU1249</f>
        <v>0</v>
      </c>
      <c r="EU1250" s="8041"/>
      <c r="EV1250" s="8041">
        <f>EV1249-EW1249</f>
        <v>0</v>
      </c>
      <c r="EW1250" s="8041"/>
      <c r="EX1250" s="8041">
        <f>EX1249-EY1249</f>
        <v>0</v>
      </c>
      <c r="EY1250" s="8041"/>
      <c r="EZ1250" s="8041">
        <f>EZ1249-FA1249</f>
        <v>0</v>
      </c>
      <c r="FA1250" s="8041"/>
      <c r="FB1250" s="8041">
        <f>FB1249-FC1249</f>
        <v>0</v>
      </c>
      <c r="FC1250" s="8041"/>
      <c r="FD1250" s="8041">
        <f>FD1249-FE1249</f>
        <v>0</v>
      </c>
      <c r="FE1250" s="8041"/>
      <c r="FF1250" s="8041">
        <f>FF1249-FG1249</f>
        <v>0</v>
      </c>
      <c r="FG1250" s="8041"/>
      <c r="FH1250" s="8041">
        <f>FH1249-FI1249</f>
        <v>0</v>
      </c>
      <c r="FI1250" s="8041"/>
      <c r="FJ1250" s="8041">
        <f>FJ1249-FK1249</f>
        <v>0</v>
      </c>
      <c r="FK1250" s="8041"/>
      <c r="FL1250" s="8041">
        <f>FL1249-FM1249</f>
        <v>0</v>
      </c>
      <c r="FM1250" s="8041"/>
      <c r="FN1250" s="8041">
        <f>FN1249-FO1249</f>
        <v>0</v>
      </c>
      <c r="FO1250" s="8041"/>
      <c r="FP1250" s="8041">
        <f>FP1249-FQ1249</f>
        <v>0</v>
      </c>
      <c r="FQ1250" s="8041"/>
      <c r="FS1250" s="8041">
        <f>FS1249-FT1249</f>
        <v>0</v>
      </c>
      <c r="FT1250" s="8041"/>
    </row>
    <row r="1251" spans="1:176" ht="18.600000000000001" customHeight="1">
      <c r="A1251" s="6372"/>
      <c r="B1251" s="165"/>
      <c r="C1251" s="165"/>
      <c r="D1251" s="191"/>
      <c r="E1251" s="6373"/>
      <c r="AW1251" s="162"/>
      <c r="AX1251" s="162"/>
      <c r="AY1251" s="162"/>
      <c r="AZ1251" s="162"/>
      <c r="BA1251" s="162"/>
      <c r="BB1251" s="162"/>
      <c r="BC1251" s="162"/>
      <c r="BD1251" s="162"/>
      <c r="BE1251" s="162"/>
      <c r="BF1251" s="162"/>
      <c r="BG1251" s="162"/>
      <c r="BH1251" s="162"/>
      <c r="BI1251" s="162"/>
      <c r="BJ1251" s="162"/>
      <c r="BK1251" s="162"/>
      <c r="BL1251" s="162"/>
      <c r="BM1251" s="162"/>
      <c r="BN1251" s="162"/>
      <c r="BO1251" s="162"/>
      <c r="BP1251" s="162"/>
      <c r="BQ1251" s="162"/>
      <c r="BR1251" s="162"/>
      <c r="BS1251" s="162"/>
      <c r="BT1251" s="162"/>
      <c r="BU1251" s="162"/>
      <c r="BV1251" s="162"/>
      <c r="BW1251" s="162"/>
      <c r="BX1251" s="162"/>
      <c r="BY1251" s="162"/>
      <c r="BZ1251" s="162"/>
      <c r="CA1251" s="162"/>
      <c r="CB1251" s="162"/>
      <c r="CC1251" s="162"/>
      <c r="CD1251" s="162"/>
      <c r="CE1251" s="162"/>
      <c r="CF1251" s="162"/>
      <c r="CG1251" s="162"/>
      <c r="CH1251" s="162"/>
      <c r="CI1251" s="162"/>
      <c r="CJ1251" s="162"/>
      <c r="CK1251" s="162"/>
      <c r="CL1251" s="162"/>
      <c r="CM1251" s="162"/>
      <c r="CN1251" s="162"/>
      <c r="CO1251" s="162"/>
      <c r="CP1251" s="162"/>
      <c r="CQ1251" s="162"/>
      <c r="CR1251" s="162"/>
      <c r="CS1251" s="162"/>
      <c r="CT1251" s="162"/>
      <c r="CU1251" s="162"/>
      <c r="CV1251" s="162"/>
      <c r="CW1251" s="162"/>
      <c r="CX1251" s="162"/>
      <c r="CY1251" s="162"/>
      <c r="CZ1251" s="162"/>
      <c r="DA1251" s="162"/>
      <c r="DB1251" s="162"/>
      <c r="DC1251" s="162"/>
      <c r="DD1251" s="162"/>
      <c r="DE1251" s="162"/>
      <c r="DF1251" s="162"/>
      <c r="DG1251" s="162"/>
      <c r="DH1251" s="162"/>
      <c r="DI1251" s="162"/>
      <c r="DJ1251" s="162"/>
      <c r="DK1251" s="162"/>
      <c r="DL1251" s="162"/>
      <c r="DM1251" s="162"/>
      <c r="DN1251" s="162"/>
      <c r="DO1251" s="162"/>
      <c r="DP1251" s="162"/>
      <c r="DQ1251" s="162"/>
      <c r="DS1251" s="162"/>
      <c r="DT1251" s="162"/>
      <c r="DU1251" s="162"/>
      <c r="ET1251" s="162"/>
      <c r="EU1251" s="162"/>
      <c r="EV1251" s="162"/>
      <c r="EW1251" s="162"/>
      <c r="EX1251" s="162"/>
      <c r="EY1251" s="162"/>
      <c r="EZ1251" s="162"/>
      <c r="FA1251" s="162"/>
      <c r="FB1251" s="162"/>
      <c r="FC1251" s="162"/>
      <c r="FD1251" s="162"/>
      <c r="FE1251" s="162"/>
      <c r="FF1251" s="162"/>
      <c r="FG1251" s="162"/>
      <c r="FH1251" s="162"/>
      <c r="FI1251" s="162"/>
      <c r="FJ1251" s="162"/>
      <c r="FK1251" s="162"/>
      <c r="FL1251" s="162"/>
      <c r="FM1251" s="162"/>
      <c r="FN1251" s="165"/>
      <c r="FO1251" s="165"/>
    </row>
    <row r="1252" spans="1:176" ht="18.600000000000001" customHeight="1">
      <c r="A1252" s="6372"/>
      <c r="B1252" s="165"/>
      <c r="C1252" s="165"/>
      <c r="D1252" s="191"/>
      <c r="E1252" s="6373"/>
      <c r="AT1252" s="653" t="s">
        <v>752</v>
      </c>
      <c r="AU1252" s="6374"/>
      <c r="AV1252" s="6374"/>
      <c r="AW1252" s="6377">
        <v>45916</v>
      </c>
      <c r="AX1252" s="6378">
        <v>4163327</v>
      </c>
      <c r="AY1252" s="6377">
        <v>45916</v>
      </c>
      <c r="AZ1252" s="6378">
        <v>4163328</v>
      </c>
      <c r="BA1252" s="6377">
        <v>45946</v>
      </c>
      <c r="BB1252" s="6378">
        <v>4163343</v>
      </c>
      <c r="BC1252" s="6377">
        <v>45946</v>
      </c>
      <c r="BD1252" s="6378">
        <v>4163344</v>
      </c>
      <c r="BE1252" s="6377">
        <v>45946</v>
      </c>
      <c r="BF1252" s="6378">
        <v>4163345</v>
      </c>
      <c r="BG1252" s="6377">
        <v>45946</v>
      </c>
      <c r="BH1252" s="6378">
        <v>4163346</v>
      </c>
      <c r="BI1252" s="6377">
        <v>46087</v>
      </c>
      <c r="BJ1252" s="6378">
        <v>4263150</v>
      </c>
      <c r="BK1252" s="6377"/>
      <c r="BL1252" s="6378"/>
      <c r="BM1252" s="6377"/>
      <c r="BN1252" s="6378"/>
      <c r="BO1252" s="6377"/>
      <c r="BP1252" s="6378"/>
      <c r="BQ1252" s="6377">
        <v>46310</v>
      </c>
      <c r="BR1252" s="6378">
        <v>4263477</v>
      </c>
      <c r="BS1252" s="6377"/>
      <c r="BT1252" s="6378"/>
      <c r="BU1252" s="6377"/>
      <c r="BV1252" s="6378"/>
      <c r="BW1252" s="6377"/>
      <c r="BX1252" s="6378"/>
      <c r="BY1252" s="6377"/>
      <c r="BZ1252" s="6378"/>
      <c r="CA1252" s="6377"/>
      <c r="CB1252" s="6378"/>
      <c r="CC1252" s="6377"/>
      <c r="CD1252" s="6378"/>
      <c r="CE1252" s="6377"/>
      <c r="CF1252" s="6378"/>
      <c r="CG1252" s="6377"/>
      <c r="CH1252" s="6378"/>
      <c r="CI1252" s="6377"/>
      <c r="CJ1252" s="6378"/>
      <c r="CK1252" s="6377"/>
      <c r="CL1252" s="6378"/>
      <c r="CM1252" s="6377"/>
      <c r="CN1252" s="6378"/>
      <c r="CO1252" s="6377"/>
      <c r="CP1252" s="6378"/>
      <c r="CQ1252" s="6377"/>
      <c r="CR1252" s="6378"/>
      <c r="CS1252" s="6377"/>
      <c r="CT1252" s="6378"/>
      <c r="CW1252" s="6377"/>
      <c r="CX1252" s="6378"/>
      <c r="CY1252" s="6377"/>
      <c r="CZ1252" s="6378"/>
      <c r="DA1252" s="6377"/>
      <c r="DB1252" s="6378"/>
      <c r="DC1252" s="6379"/>
      <c r="DD1252" s="6380"/>
      <c r="DE1252" s="6418"/>
      <c r="DF1252" s="6418"/>
      <c r="DG1252" s="6418"/>
      <c r="DH1252" s="6418"/>
      <c r="DI1252" s="6379"/>
      <c r="DJ1252" s="6380"/>
      <c r="DK1252" s="6379"/>
      <c r="DL1252" s="6380"/>
      <c r="DM1252" s="6377"/>
      <c r="DN1252" s="6378"/>
      <c r="DO1252" s="6377"/>
      <c r="DP1252" s="6378"/>
      <c r="DQ1252" s="6377"/>
      <c r="DR1252" s="6378"/>
      <c r="DS1252" s="6377"/>
      <c r="DT1252" s="6378"/>
      <c r="DU1252" s="6377"/>
      <c r="DV1252" s="6378"/>
      <c r="DW1252" s="6377">
        <v>46275</v>
      </c>
      <c r="DX1252" s="6378">
        <v>4263422</v>
      </c>
      <c r="DY1252" s="6377"/>
      <c r="DZ1252" s="6378"/>
      <c r="EA1252" s="6377">
        <v>46178</v>
      </c>
      <c r="EB1252" s="6378">
        <v>4263305</v>
      </c>
      <c r="EC1252" s="6377">
        <v>46114</v>
      </c>
      <c r="ED1252" s="6378">
        <v>4263204</v>
      </c>
      <c r="EE1252" s="6377"/>
      <c r="EF1252" s="6378"/>
      <c r="EM1252" s="6377"/>
      <c r="EN1252" s="6378"/>
      <c r="EO1252" s="6377"/>
      <c r="EP1252" s="6378"/>
      <c r="ET1252" s="6377"/>
      <c r="EU1252" s="6378"/>
      <c r="EV1252" s="6377"/>
      <c r="EW1252" s="6378"/>
      <c r="EX1252" s="6377"/>
      <c r="EY1252" s="6378"/>
      <c r="EZ1252" s="6377"/>
      <c r="FA1252" s="6378"/>
      <c r="FB1252" s="6377"/>
      <c r="FC1252" s="6378"/>
      <c r="FD1252" s="6377"/>
      <c r="FE1252" s="6378"/>
      <c r="FF1252" s="6377"/>
      <c r="FG1252" s="6378"/>
      <c r="FH1252" s="6377"/>
      <c r="FI1252" s="6378"/>
      <c r="FJ1252" s="6377"/>
      <c r="FK1252" s="6378"/>
      <c r="FL1252" s="6377"/>
      <c r="FM1252" s="6378"/>
      <c r="FN1252" s="6378"/>
      <c r="FO1252" s="6378"/>
      <c r="FP1252" s="6377"/>
      <c r="FQ1252" s="6378"/>
      <c r="FS1252" s="6377"/>
      <c r="FT1252" s="6378"/>
    </row>
    <row r="1253" spans="1:176" ht="18.600000000000001" customHeight="1">
      <c r="A1253" s="6372"/>
      <c r="B1253" s="165"/>
      <c r="C1253" s="165"/>
      <c r="D1253" s="191"/>
      <c r="E1253" s="6373"/>
      <c r="AT1253" s="653" t="s">
        <v>754</v>
      </c>
      <c r="AU1253" s="6374"/>
      <c r="AV1253" s="6374"/>
      <c r="AW1253" s="653">
        <v>21</v>
      </c>
      <c r="AX1253" s="6387">
        <f>COUNTIF(AX$11:AX$1147,AX1252)</f>
        <v>21</v>
      </c>
      <c r="AY1253" s="653">
        <v>21</v>
      </c>
      <c r="AZ1253" s="6387">
        <f>COUNTIF(AZ$11:AZ$1147,AZ1252)</f>
        <v>21</v>
      </c>
      <c r="BA1253" s="653">
        <v>20</v>
      </c>
      <c r="BB1253" s="6387">
        <f>COUNTIF(BB$11:BB$1147,BB1252)</f>
        <v>20</v>
      </c>
      <c r="BC1253" s="653">
        <v>20</v>
      </c>
      <c r="BD1253" s="6387">
        <f>COUNTIF(BD$11:BD$1147,BD1252)</f>
        <v>20</v>
      </c>
      <c r="BE1253" s="653">
        <v>20</v>
      </c>
      <c r="BF1253" s="6387">
        <f>COUNTIF(BF$11:BF$1147,BF1252)</f>
        <v>20</v>
      </c>
      <c r="BG1253" s="653">
        <v>20</v>
      </c>
      <c r="BH1253" s="6387">
        <f>COUNTIF(BH$11:BH$1147,BH1252)</f>
        <v>20</v>
      </c>
      <c r="BI1253" s="653">
        <v>15</v>
      </c>
      <c r="BJ1253" s="6387">
        <f>COUNTIF(BJ$11:BJ$1147,BJ1252)</f>
        <v>15</v>
      </c>
      <c r="BK1253" s="653"/>
      <c r="BL1253" s="6387">
        <f>COUNTIF(BL$11:BL$1147,BL1252)</f>
        <v>0</v>
      </c>
      <c r="BM1253" s="653"/>
      <c r="BN1253" s="6387">
        <f>COUNTIF(BN$11:BN$1147,BN1252)</f>
        <v>0</v>
      </c>
      <c r="BO1253" s="653"/>
      <c r="BP1253" s="6387">
        <f>COUNTIF(BP$11:BP$1147,BP1252)</f>
        <v>0</v>
      </c>
      <c r="BQ1253" s="653">
        <v>7</v>
      </c>
      <c r="BR1253" s="6387">
        <f>COUNTIF(BR$11:BR$1147,BR1252)</f>
        <v>0</v>
      </c>
      <c r="BS1253" s="653"/>
      <c r="BT1253" s="6387">
        <f>COUNTIF(BT$11:BT$1147,BT1252)</f>
        <v>0</v>
      </c>
      <c r="BU1253" s="653"/>
      <c r="BV1253" s="6387">
        <f>COUNTIF(BV$11:BV$1147,BV1252)</f>
        <v>0</v>
      </c>
      <c r="BW1253" s="653"/>
      <c r="BX1253" s="6387">
        <f>COUNTIF(BX$11:BX$1147,BX1252)</f>
        <v>0</v>
      </c>
      <c r="BY1253" s="653"/>
      <c r="BZ1253" s="6387">
        <f>COUNTIF(BZ$11:BZ$1147,BZ1252)</f>
        <v>0</v>
      </c>
      <c r="CA1253" s="653"/>
      <c r="CB1253" s="6387">
        <f>COUNTIF(CB$11:CB$1147,CB1252)</f>
        <v>0</v>
      </c>
      <c r="CC1253" s="653"/>
      <c r="CD1253" s="6387">
        <f>COUNTIF(CD$11:CD$1147,CD1252)</f>
        <v>0</v>
      </c>
      <c r="CE1253" s="653"/>
      <c r="CF1253" s="6387">
        <f>COUNTIF(CF$11:CF$1147,CF1252)</f>
        <v>0</v>
      </c>
      <c r="CG1253" s="653"/>
      <c r="CH1253" s="6387">
        <f>COUNTIF(CH$11:CH$1147,CH1252)</f>
        <v>0</v>
      </c>
      <c r="CI1253" s="653"/>
      <c r="CJ1253" s="6387">
        <f>COUNTIF(CJ$11:CJ$1147,CJ1252)</f>
        <v>0</v>
      </c>
      <c r="CK1253" s="653"/>
      <c r="CL1253" s="6387">
        <f>COUNTIFS(CL$11:CL$1147,CL1252)+COUNTIFS(CV$11:CV$1147,CL1252)</f>
        <v>0</v>
      </c>
      <c r="CM1253" s="653"/>
      <c r="CN1253" s="6387">
        <f>COUNTIF(CN$11:CN$1147,CN1252)</f>
        <v>0</v>
      </c>
      <c r="CO1253" s="653"/>
      <c r="CP1253" s="6387">
        <f>COUNTIF(CP$11:CP$1147,CP1252)</f>
        <v>0</v>
      </c>
      <c r="CQ1253" s="653"/>
      <c r="CR1253" s="6387">
        <f>COUNTIF(CR$11:CR$1147,CR1252)</f>
        <v>0</v>
      </c>
      <c r="CS1253" s="653"/>
      <c r="CT1253" s="6387">
        <f>COUNTIF(CT$11:CT$1147,CT1252)</f>
        <v>0</v>
      </c>
      <c r="CW1253" s="653"/>
      <c r="CX1253" s="6387">
        <f>COUNTIF(CX$11:CX$1147,CX1252)</f>
        <v>0</v>
      </c>
      <c r="CY1253" s="653"/>
      <c r="CZ1253" s="6387">
        <f>COUNTIF(CZ$11:CZ$1147,CZ1252)</f>
        <v>0</v>
      </c>
      <c r="DA1253" s="653"/>
      <c r="DB1253" s="6387">
        <f>COUNTIF(DB$11:DB$1147,DB1252)</f>
        <v>0</v>
      </c>
      <c r="DC1253" s="6374"/>
      <c r="DD1253" s="6388">
        <f>COUNTIF(DD$11:DD$1147,DD1252)</f>
        <v>0</v>
      </c>
      <c r="DE1253" s="6418"/>
      <c r="DF1253" s="6418"/>
      <c r="DG1253" s="6418"/>
      <c r="DH1253" s="6418"/>
      <c r="DI1253" s="6374"/>
      <c r="DJ1253" s="6388">
        <f>COUNTIF(DJ$11:DJ$1147,DJ1252)</f>
        <v>0</v>
      </c>
      <c r="DK1253" s="6374"/>
      <c r="DL1253" s="6388">
        <f>COUNTIF(DL$11:DL$1147,DL1252)</f>
        <v>0</v>
      </c>
      <c r="DM1253" s="653"/>
      <c r="DN1253" s="6387">
        <f>COUNTIF(DN$11:DN$1147,DN1252)</f>
        <v>0</v>
      </c>
      <c r="DO1253" s="653"/>
      <c r="DP1253" s="6387">
        <f>COUNTIF(DP$11:DP$1147,DP1252)</f>
        <v>0</v>
      </c>
      <c r="DQ1253" s="653"/>
      <c r="DR1253" s="6387">
        <f>COUNTIF(DR$11:DR$1147,DR1252)</f>
        <v>0</v>
      </c>
      <c r="DS1253" s="653"/>
      <c r="DT1253" s="6387">
        <f>COUNTIF(DT$11:DT$1147,DT1252)</f>
        <v>0</v>
      </c>
      <c r="DU1253" s="653"/>
      <c r="DV1253" s="6387">
        <f>COUNTIF(DV$11:DV$1147,DV1252)</f>
        <v>0</v>
      </c>
      <c r="DW1253" s="653">
        <v>10</v>
      </c>
      <c r="DX1253" s="6387">
        <f>COUNTIF(DX$11:DX$1147,DX1252)</f>
        <v>10</v>
      </c>
      <c r="DY1253" s="653"/>
      <c r="DZ1253" s="6387">
        <f>COUNTIF(DZ$11:DZ$1147,DZ1252)</f>
        <v>0</v>
      </c>
      <c r="EA1253" s="653">
        <v>20</v>
      </c>
      <c r="EB1253" s="6387">
        <f>COUNTIF(EB$11:EB$1147,EB1252)</f>
        <v>20</v>
      </c>
      <c r="EC1253" s="653">
        <v>35</v>
      </c>
      <c r="ED1253" s="6387">
        <f>COUNTIF(ED$11:ED$1147,ED1252)</f>
        <v>35</v>
      </c>
      <c r="EE1253" s="653"/>
      <c r="EF1253" s="6387">
        <f>COUNTIF(EF$11:EF$1147,EF1252)</f>
        <v>0</v>
      </c>
      <c r="EM1253" s="653"/>
      <c r="EN1253" s="6387">
        <f>COUNTIF(EN$11:EN$1147,EN1252)</f>
        <v>0</v>
      </c>
      <c r="EO1253" s="653"/>
      <c r="EP1253" s="6387">
        <f>COUNTIF(EP$11:EP$1147,EP1252)</f>
        <v>0</v>
      </c>
      <c r="ET1253" s="653"/>
      <c r="EU1253" s="6387">
        <f>COUNTIF(EU$11:EU$1147,EU1252)</f>
        <v>0</v>
      </c>
      <c r="EV1253" s="653"/>
      <c r="EW1253" s="6387">
        <f>COUNTIF(EW$11:EW$1147,EW1252)</f>
        <v>0</v>
      </c>
      <c r="EX1253" s="653"/>
      <c r="EY1253" s="6387">
        <f>COUNTIF(EY$11:EY$1147,EY1252)</f>
        <v>0</v>
      </c>
      <c r="EZ1253" s="653"/>
      <c r="FA1253" s="6387">
        <f>COUNTIF(FA$11:FA$1147,FA1252)</f>
        <v>0</v>
      </c>
      <c r="FB1253" s="653"/>
      <c r="FC1253" s="6387">
        <f>COUNTIF(FC$11:FC$1147,FC1252)</f>
        <v>0</v>
      </c>
      <c r="FD1253" s="653"/>
      <c r="FE1253" s="6387">
        <f>COUNTIF(FE$11:FE$1147,FE1252)</f>
        <v>0</v>
      </c>
      <c r="FF1253" s="653"/>
      <c r="FG1253" s="6387">
        <f>COUNTIF(FG$11:FG$1147,FG1252)</f>
        <v>0</v>
      </c>
      <c r="FH1253" s="653"/>
      <c r="FI1253" s="6387">
        <f>COUNTIF(FI$11:FI$1147,FI1252)</f>
        <v>0</v>
      </c>
      <c r="FJ1253" s="653"/>
      <c r="FK1253" s="6387">
        <f>COUNTIF(FK$11:FK$1147,FK1252)</f>
        <v>0</v>
      </c>
      <c r="FL1253" s="653"/>
      <c r="FM1253" s="6387">
        <f>COUNTIF(FM$11:FM$1147,FM1252)</f>
        <v>0</v>
      </c>
      <c r="FN1253" s="653"/>
      <c r="FO1253" s="6387">
        <f>COUNTIF(FO$11:FO$1147,FO1252)</f>
        <v>0</v>
      </c>
      <c r="FP1253" s="1044"/>
      <c r="FQ1253" s="6387">
        <f>COUNTIF(FQ$11:FQ$1147,FQ1252)</f>
        <v>0</v>
      </c>
      <c r="FS1253" s="1044"/>
      <c r="FT1253" s="6387">
        <f>COUNTIF(FT$11:FT$1147,FT1252)</f>
        <v>0</v>
      </c>
    </row>
    <row r="1254" spans="1:176" ht="18.600000000000001" customHeight="1">
      <c r="A1254" s="6372"/>
      <c r="B1254" s="165"/>
      <c r="C1254" s="165"/>
      <c r="D1254" s="191"/>
      <c r="E1254" s="6373"/>
      <c r="AT1254" s="653" t="s">
        <v>755</v>
      </c>
      <c r="AU1254" s="6374"/>
      <c r="AV1254" s="6374"/>
      <c r="AW1254" s="8041">
        <f>AW1253-AX1253</f>
        <v>0</v>
      </c>
      <c r="AX1254" s="8041"/>
      <c r="AY1254" s="8041">
        <f>AY1253-AZ1253</f>
        <v>0</v>
      </c>
      <c r="AZ1254" s="8041"/>
      <c r="BA1254" s="8041">
        <f>BA1253-BB1253</f>
        <v>0</v>
      </c>
      <c r="BB1254" s="8041"/>
      <c r="BC1254" s="8041">
        <f>BC1253-BD1253</f>
        <v>0</v>
      </c>
      <c r="BD1254" s="8041"/>
      <c r="BE1254" s="8041">
        <f>BE1253-BF1253</f>
        <v>0</v>
      </c>
      <c r="BF1254" s="8041"/>
      <c r="BG1254" s="8041">
        <f>BG1253-BH1253</f>
        <v>0</v>
      </c>
      <c r="BH1254" s="8041"/>
      <c r="BI1254" s="8041">
        <f>BI1253-BJ1253</f>
        <v>0</v>
      </c>
      <c r="BJ1254" s="8041"/>
      <c r="BK1254" s="8041">
        <f>BK1253-BL1253</f>
        <v>0</v>
      </c>
      <c r="BL1254" s="8041"/>
      <c r="BM1254" s="8041">
        <f>BM1253-BN1253</f>
        <v>0</v>
      </c>
      <c r="BN1254" s="8041"/>
      <c r="BO1254" s="8041">
        <f>BO1253-BP1253</f>
        <v>0</v>
      </c>
      <c r="BP1254" s="8041"/>
      <c r="BQ1254" s="8041">
        <f>BQ1253-BR1253</f>
        <v>7</v>
      </c>
      <c r="BR1254" s="8041"/>
      <c r="BS1254" s="8041">
        <f>BS1253-BT1253</f>
        <v>0</v>
      </c>
      <c r="BT1254" s="8041"/>
      <c r="BU1254" s="8041">
        <f>BU1253-BV1253</f>
        <v>0</v>
      </c>
      <c r="BV1254" s="8041"/>
      <c r="BW1254" s="8041">
        <f>BW1253-BX1253</f>
        <v>0</v>
      </c>
      <c r="BX1254" s="8041"/>
      <c r="BY1254" s="8041">
        <f>BY1253-BZ1253</f>
        <v>0</v>
      </c>
      <c r="BZ1254" s="8041"/>
      <c r="CA1254" s="8041">
        <f>CA1253-CB1253</f>
        <v>0</v>
      </c>
      <c r="CB1254" s="8041"/>
      <c r="CC1254" s="8041">
        <f>CC1253-CD1253</f>
        <v>0</v>
      </c>
      <c r="CD1254" s="8041"/>
      <c r="CE1254" s="8041">
        <f>CE1253-CF1253</f>
        <v>0</v>
      </c>
      <c r="CF1254" s="8041"/>
      <c r="CG1254" s="8041">
        <f>CG1253-CH1253</f>
        <v>0</v>
      </c>
      <c r="CH1254" s="8041"/>
      <c r="CI1254" s="8041">
        <f>CI1253-CJ1253</f>
        <v>0</v>
      </c>
      <c r="CJ1254" s="8041"/>
      <c r="CK1254" s="8041">
        <f>CK1253-CL1253</f>
        <v>0</v>
      </c>
      <c r="CL1254" s="8041"/>
      <c r="CM1254" s="8041">
        <f>CM1253-CN1253</f>
        <v>0</v>
      </c>
      <c r="CN1254" s="8041"/>
      <c r="CO1254" s="8041">
        <f>CO1253-CP1253</f>
        <v>0</v>
      </c>
      <c r="CP1254" s="8041"/>
      <c r="CQ1254" s="8041">
        <f>CQ1253-CR1253</f>
        <v>0</v>
      </c>
      <c r="CR1254" s="8041"/>
      <c r="CS1254" s="8041">
        <f>CS1253-CT1253</f>
        <v>0</v>
      </c>
      <c r="CT1254" s="8041"/>
      <c r="CW1254" s="8041">
        <f>CW1253-CX1253</f>
        <v>0</v>
      </c>
      <c r="CX1254" s="8041"/>
      <c r="CY1254" s="8041">
        <f>CY1253-CZ1253</f>
        <v>0</v>
      </c>
      <c r="CZ1254" s="8041"/>
      <c r="DA1254" s="8041">
        <f>DA1253-DB1253</f>
        <v>0</v>
      </c>
      <c r="DB1254" s="8041"/>
      <c r="DC1254" s="8052">
        <f>DC1253-DD1253</f>
        <v>0</v>
      </c>
      <c r="DD1254" s="8052"/>
      <c r="DE1254" s="6418"/>
      <c r="DF1254" s="6418"/>
      <c r="DG1254" s="6418"/>
      <c r="DH1254" s="6418"/>
      <c r="DI1254" s="8052">
        <f>DI1253-DJ1253</f>
        <v>0</v>
      </c>
      <c r="DJ1254" s="8052"/>
      <c r="DK1254" s="8052">
        <f>DK1253-DL1253</f>
        <v>0</v>
      </c>
      <c r="DL1254" s="8052"/>
      <c r="DM1254" s="8041">
        <f>DM1253-DN1253</f>
        <v>0</v>
      </c>
      <c r="DN1254" s="8041"/>
      <c r="DO1254" s="8041">
        <f>DO1253-DP1253</f>
        <v>0</v>
      </c>
      <c r="DP1254" s="8041"/>
      <c r="DQ1254" s="8041">
        <f>DQ1253-DR1253</f>
        <v>0</v>
      </c>
      <c r="DR1254" s="8041"/>
      <c r="DS1254" s="8041">
        <f>DS1253-DT1253</f>
        <v>0</v>
      </c>
      <c r="DT1254" s="8041"/>
      <c r="DU1254" s="8041">
        <f>DU1253-DV1253</f>
        <v>0</v>
      </c>
      <c r="DV1254" s="8041"/>
      <c r="DW1254" s="8041">
        <f>DW1253-DX1253</f>
        <v>0</v>
      </c>
      <c r="DX1254" s="8041"/>
      <c r="DY1254" s="8041">
        <f>DY1253-DZ1253</f>
        <v>0</v>
      </c>
      <c r="DZ1254" s="8041"/>
      <c r="EA1254" s="8041">
        <f>EA1253-EB1253</f>
        <v>0</v>
      </c>
      <c r="EB1254" s="8041"/>
      <c r="EC1254" s="8041">
        <f>EC1253-ED1253</f>
        <v>0</v>
      </c>
      <c r="ED1254" s="8041"/>
      <c r="EE1254" s="8041">
        <f>EE1253-EF1253</f>
        <v>0</v>
      </c>
      <c r="EF1254" s="8041"/>
      <c r="EM1254" s="8041">
        <f>EM1253-EN1253</f>
        <v>0</v>
      </c>
      <c r="EN1254" s="8041"/>
      <c r="EO1254" s="8041">
        <f>EO1253-EP1253</f>
        <v>0</v>
      </c>
      <c r="EP1254" s="8041"/>
      <c r="ET1254" s="8041">
        <f>ET1253-EU1253</f>
        <v>0</v>
      </c>
      <c r="EU1254" s="8041"/>
      <c r="EV1254" s="8041">
        <f>EV1253-EW1253</f>
        <v>0</v>
      </c>
      <c r="EW1254" s="8041"/>
      <c r="EX1254" s="8041">
        <f>EX1253-EY1253</f>
        <v>0</v>
      </c>
      <c r="EY1254" s="8041"/>
      <c r="EZ1254" s="8041">
        <f>EZ1253-FA1253</f>
        <v>0</v>
      </c>
      <c r="FA1254" s="8041"/>
      <c r="FB1254" s="8041">
        <f>FB1253-FC1253</f>
        <v>0</v>
      </c>
      <c r="FC1254" s="8041"/>
      <c r="FD1254" s="8041">
        <f>FD1253-FE1253</f>
        <v>0</v>
      </c>
      <c r="FE1254" s="8041"/>
      <c r="FF1254" s="8041">
        <f>FF1253-FG1253</f>
        <v>0</v>
      </c>
      <c r="FG1254" s="8041"/>
      <c r="FH1254" s="8041">
        <f>FH1253-FI1253</f>
        <v>0</v>
      </c>
      <c r="FI1254" s="8041"/>
      <c r="FJ1254" s="8041">
        <f>FJ1253-FK1253</f>
        <v>0</v>
      </c>
      <c r="FK1254" s="8041"/>
      <c r="FL1254" s="8041">
        <f>FL1253-FM1253</f>
        <v>0</v>
      </c>
      <c r="FM1254" s="8041"/>
      <c r="FN1254" s="8041">
        <f>FN1253-FO1253</f>
        <v>0</v>
      </c>
      <c r="FO1254" s="8041"/>
      <c r="FP1254" s="8041">
        <f>FP1253-FQ1253</f>
        <v>0</v>
      </c>
      <c r="FQ1254" s="8041"/>
      <c r="FS1254" s="8041">
        <f>FS1253-FT1253</f>
        <v>0</v>
      </c>
      <c r="FT1254" s="8041"/>
    </row>
    <row r="1255" spans="1:176" ht="18.600000000000001" customHeight="1">
      <c r="A1255" s="6372"/>
      <c r="B1255" s="165"/>
      <c r="C1255" s="165"/>
      <c r="D1255" s="191"/>
      <c r="E1255" s="6373"/>
      <c r="AW1255" s="162"/>
      <c r="AX1255" s="162"/>
      <c r="AY1255" s="162"/>
      <c r="AZ1255" s="162"/>
      <c r="BA1255" s="162"/>
      <c r="BB1255" s="162"/>
      <c r="BC1255" s="162"/>
      <c r="BD1255" s="162"/>
      <c r="BE1255" s="162"/>
      <c r="BF1255" s="162"/>
      <c r="BG1255" s="162"/>
      <c r="BH1255" s="162"/>
      <c r="BI1255" s="162"/>
      <c r="BJ1255" s="162"/>
      <c r="BK1255" s="162"/>
      <c r="BL1255" s="162"/>
      <c r="BM1255" s="162"/>
      <c r="BN1255" s="162"/>
      <c r="BO1255" s="162"/>
      <c r="BP1255" s="162"/>
      <c r="BQ1255" s="162"/>
      <c r="BR1255" s="162"/>
      <c r="BS1255" s="162"/>
      <c r="BT1255" s="162"/>
      <c r="BU1255" s="162"/>
      <c r="BV1255" s="162"/>
      <c r="BW1255" s="162"/>
      <c r="BX1255" s="162"/>
      <c r="BY1255" s="162"/>
      <c r="BZ1255" s="162"/>
      <c r="CA1255" s="162"/>
      <c r="CB1255" s="162"/>
      <c r="CC1255" s="162"/>
      <c r="CD1255" s="162"/>
      <c r="CE1255" s="162"/>
      <c r="CF1255" s="162"/>
      <c r="CG1255" s="162"/>
      <c r="CH1255" s="162"/>
      <c r="CI1255" s="162"/>
      <c r="CJ1255" s="162"/>
      <c r="CK1255" s="162"/>
      <c r="CL1255" s="162"/>
      <c r="CM1255" s="162"/>
      <c r="CN1255" s="162"/>
      <c r="CO1255" s="162"/>
      <c r="CP1255" s="162"/>
      <c r="CQ1255" s="162"/>
      <c r="CR1255" s="162"/>
      <c r="CS1255" s="162"/>
      <c r="CT1255" s="162"/>
      <c r="CU1255" s="162"/>
      <c r="CV1255" s="162"/>
      <c r="CW1255" s="162"/>
      <c r="CX1255" s="162"/>
      <c r="CY1255" s="162"/>
      <c r="CZ1255" s="162"/>
      <c r="DA1255" s="162"/>
      <c r="DB1255" s="162"/>
      <c r="DC1255" s="162"/>
      <c r="DD1255" s="162"/>
      <c r="DE1255" s="162"/>
      <c r="DF1255" s="162"/>
      <c r="DG1255" s="162"/>
      <c r="DH1255" s="162"/>
      <c r="DI1255" s="162"/>
      <c r="DJ1255" s="162"/>
      <c r="DK1255" s="162"/>
      <c r="DL1255" s="162"/>
      <c r="DM1255" s="162"/>
      <c r="DN1255" s="162"/>
      <c r="DO1255" s="162"/>
      <c r="DP1255" s="162"/>
      <c r="DQ1255" s="162"/>
      <c r="DS1255" s="162"/>
      <c r="DT1255" s="162"/>
      <c r="DU1255" s="162"/>
      <c r="ET1255" s="162"/>
      <c r="EU1255" s="162"/>
      <c r="EV1255" s="162"/>
      <c r="EW1255" s="162"/>
      <c r="EX1255" s="162"/>
      <c r="EY1255" s="162"/>
      <c r="EZ1255" s="162"/>
      <c r="FA1255" s="162"/>
      <c r="FB1255" s="162"/>
      <c r="FC1255" s="162"/>
      <c r="FD1255" s="162"/>
      <c r="FE1255" s="162"/>
      <c r="FF1255" s="162"/>
      <c r="FG1255" s="162"/>
      <c r="FH1255" s="162"/>
      <c r="FI1255" s="162"/>
      <c r="FJ1255" s="162"/>
      <c r="FK1255" s="162"/>
      <c r="FL1255" s="162"/>
      <c r="FM1255" s="162"/>
      <c r="FN1255" s="162"/>
      <c r="FO1255" s="162"/>
    </row>
    <row r="1256" spans="1:176" ht="18.600000000000001" customHeight="1">
      <c r="A1256" s="6372"/>
      <c r="B1256" s="165"/>
      <c r="C1256" s="165"/>
      <c r="D1256" s="191"/>
      <c r="E1256" s="6373"/>
      <c r="AT1256" s="653" t="s">
        <v>752</v>
      </c>
      <c r="AU1256" s="6374"/>
      <c r="AV1256" s="6374"/>
      <c r="AW1256" s="6377">
        <v>45946</v>
      </c>
      <c r="AX1256" s="6378">
        <v>4163341</v>
      </c>
      <c r="AY1256" s="6377">
        <v>45946</v>
      </c>
      <c r="AZ1256" s="6378">
        <v>4163342</v>
      </c>
      <c r="BA1256" s="6377">
        <v>45973</v>
      </c>
      <c r="BB1256" s="6378">
        <v>4163356</v>
      </c>
      <c r="BC1256" s="6377">
        <v>45973</v>
      </c>
      <c r="BD1256" s="6378">
        <v>4163357</v>
      </c>
      <c r="BE1256" s="6377">
        <v>45987</v>
      </c>
      <c r="BF1256" s="6378">
        <v>4163358</v>
      </c>
      <c r="BG1256" s="6377">
        <v>45973</v>
      </c>
      <c r="BH1256" s="6378">
        <v>4163359</v>
      </c>
      <c r="BI1256" s="6377">
        <v>46114</v>
      </c>
      <c r="BJ1256" s="6378">
        <v>4263189</v>
      </c>
      <c r="BK1256" s="6377"/>
      <c r="BL1256" s="6378"/>
      <c r="BM1256" s="6377"/>
      <c r="BN1256" s="6378"/>
      <c r="BO1256" s="6377"/>
      <c r="BP1256" s="6378"/>
      <c r="BQ1256" s="6377"/>
      <c r="BR1256" s="6378"/>
      <c r="BS1256" s="6377"/>
      <c r="BT1256" s="6378"/>
      <c r="BU1256" s="6377"/>
      <c r="BV1256" s="6378"/>
      <c r="BW1256" s="6377"/>
      <c r="BX1256" s="6378"/>
      <c r="BY1256" s="6377"/>
      <c r="BZ1256" s="6378"/>
      <c r="CA1256" s="6377"/>
      <c r="CB1256" s="6378"/>
      <c r="CC1256" s="6377"/>
      <c r="CD1256" s="6378"/>
      <c r="CE1256" s="6377"/>
      <c r="CF1256" s="6378"/>
      <c r="CG1256" s="6377"/>
      <c r="CH1256" s="6378"/>
      <c r="CI1256" s="6377"/>
      <c r="CJ1256" s="6378"/>
      <c r="CK1256" s="6377"/>
      <c r="CL1256" s="6378"/>
      <c r="CM1256" s="6377"/>
      <c r="CN1256" s="6378"/>
      <c r="CO1256" s="6377"/>
      <c r="CP1256" s="6378"/>
      <c r="CQ1256" s="6377"/>
      <c r="CR1256" s="6378"/>
      <c r="CS1256" s="6377"/>
      <c r="CT1256" s="6378"/>
      <c r="CW1256" s="6377"/>
      <c r="CX1256" s="6378"/>
      <c r="CY1256" s="6377"/>
      <c r="CZ1256" s="6378"/>
      <c r="DA1256" s="6377"/>
      <c r="DB1256" s="6378"/>
      <c r="DC1256" s="6379"/>
      <c r="DD1256" s="6380"/>
      <c r="DE1256" s="6418"/>
      <c r="DF1256" s="6418"/>
      <c r="DG1256" s="6418"/>
      <c r="DH1256" s="6418"/>
      <c r="DI1256" s="6379"/>
      <c r="DJ1256" s="6380"/>
      <c r="DK1256" s="6379"/>
      <c r="DL1256" s="6380"/>
      <c r="DM1256" s="6377"/>
      <c r="DN1256" s="6378"/>
      <c r="DO1256" s="6377"/>
      <c r="DP1256" s="6378"/>
      <c r="DQ1256" s="6377"/>
      <c r="DR1256" s="6378"/>
      <c r="DS1256" s="6377"/>
      <c r="DT1256" s="6378"/>
      <c r="DU1256" s="6377"/>
      <c r="DV1256" s="6378"/>
      <c r="DW1256" s="6377">
        <v>46296</v>
      </c>
      <c r="DX1256" s="6378">
        <v>4263500</v>
      </c>
      <c r="DY1256" s="6377"/>
      <c r="DZ1256" s="6378"/>
      <c r="EA1256" s="6377">
        <v>46206</v>
      </c>
      <c r="EB1256" s="6378">
        <v>4263338</v>
      </c>
      <c r="EC1256" s="6377">
        <v>46150</v>
      </c>
      <c r="ED1256" s="6378">
        <v>4263259</v>
      </c>
      <c r="EE1256" s="6377"/>
      <c r="EF1256" s="6378"/>
      <c r="EM1256" s="6377"/>
      <c r="EN1256" s="6378"/>
      <c r="EO1256" s="6377"/>
      <c r="EP1256" s="6378"/>
      <c r="ET1256" s="6377"/>
      <c r="EU1256" s="6378"/>
      <c r="EV1256" s="6377"/>
      <c r="EW1256" s="6378"/>
      <c r="EX1256" s="6377"/>
      <c r="EY1256" s="6378"/>
      <c r="EZ1256" s="6377"/>
      <c r="FA1256" s="6378"/>
      <c r="FB1256" s="6377"/>
      <c r="FC1256" s="6378"/>
      <c r="FD1256" s="6377"/>
      <c r="FE1256" s="6378"/>
      <c r="FF1256" s="6377"/>
      <c r="FG1256" s="6378"/>
      <c r="FH1256" s="6377"/>
      <c r="FI1256" s="6378"/>
      <c r="FJ1256" s="6377"/>
      <c r="FK1256" s="6378"/>
      <c r="FL1256" s="6377"/>
      <c r="FM1256" s="6378"/>
      <c r="FN1256" s="6378"/>
      <c r="FO1256" s="6378"/>
      <c r="FP1256" s="6377"/>
      <c r="FQ1256" s="6378"/>
      <c r="FS1256" s="6377"/>
      <c r="FT1256" s="6378"/>
    </row>
    <row r="1257" spans="1:176" ht="18.600000000000001" customHeight="1">
      <c r="A1257" s="6372"/>
      <c r="B1257" s="165"/>
      <c r="C1257" s="165"/>
      <c r="D1257" s="191"/>
      <c r="E1257" s="6373"/>
      <c r="AT1257" s="653" t="s">
        <v>754</v>
      </c>
      <c r="AU1257" s="6374"/>
      <c r="AV1257" s="6374"/>
      <c r="AW1257" s="653">
        <v>20</v>
      </c>
      <c r="AX1257" s="6387">
        <f>COUNTIF(AX$11:AX$1147,AX1256)</f>
        <v>20</v>
      </c>
      <c r="AY1257" s="653">
        <v>20</v>
      </c>
      <c r="AZ1257" s="6387">
        <f>COUNTIF(AZ$11:AZ$1147,AZ1256)</f>
        <v>20</v>
      </c>
      <c r="BA1257" s="653">
        <v>23</v>
      </c>
      <c r="BB1257" s="6387">
        <f>COUNTIF(BB$11:BB$1147,BB1256)</f>
        <v>23</v>
      </c>
      <c r="BC1257" s="653">
        <v>23</v>
      </c>
      <c r="BD1257" s="6387">
        <f>COUNTIF(BD$11:BD$1147,BD1256)</f>
        <v>23</v>
      </c>
      <c r="BE1257" s="653">
        <v>23</v>
      </c>
      <c r="BF1257" s="6387">
        <f>COUNTIF(BF$11:BF$1147,BF1256)</f>
        <v>23</v>
      </c>
      <c r="BG1257" s="653">
        <v>23</v>
      </c>
      <c r="BH1257" s="6387">
        <f>COUNTIF(BH$11:BH$1147,BH1256)</f>
        <v>23</v>
      </c>
      <c r="BI1257" s="653">
        <v>30</v>
      </c>
      <c r="BJ1257" s="6387">
        <f>COUNTIF(BJ$11:BJ$1147,BJ1256)</f>
        <v>30</v>
      </c>
      <c r="BK1257" s="653"/>
      <c r="BL1257" s="6387">
        <f>COUNTIF(BL$11:BL$1147,BL1256)</f>
        <v>0</v>
      </c>
      <c r="BM1257" s="653"/>
      <c r="BN1257" s="6387">
        <f>COUNTIF(BN$11:BN$1147,BN1256)</f>
        <v>0</v>
      </c>
      <c r="BO1257" s="653"/>
      <c r="BP1257" s="6387">
        <f>COUNTIF(BP$11:BP$1147,BP1256)</f>
        <v>0</v>
      </c>
      <c r="BQ1257" s="653"/>
      <c r="BR1257" s="6387">
        <f>COUNTIF(BR$11:BR$1147,BR1256)</f>
        <v>0</v>
      </c>
      <c r="BS1257" s="653"/>
      <c r="BT1257" s="6387">
        <f>COUNTIF(BT$11:BT$1147,BT1256)</f>
        <v>0</v>
      </c>
      <c r="BU1257" s="653"/>
      <c r="BV1257" s="6387">
        <f>COUNTIF(BV$11:BV$1147,BV1256)</f>
        <v>0</v>
      </c>
      <c r="BW1257" s="653"/>
      <c r="BX1257" s="6387">
        <f>COUNTIF(BX$11:BX$1147,BX1256)</f>
        <v>0</v>
      </c>
      <c r="BY1257" s="653"/>
      <c r="BZ1257" s="6387">
        <f>COUNTIF(BZ$11:BZ$1147,BZ1256)</f>
        <v>0</v>
      </c>
      <c r="CA1257" s="653"/>
      <c r="CB1257" s="6387">
        <f>COUNTIF(CB$11:CB$1147,CB1256)</f>
        <v>0</v>
      </c>
      <c r="CC1257" s="653"/>
      <c r="CD1257" s="6387">
        <f>COUNTIF(CD$11:CD$1147,CD1256)</f>
        <v>0</v>
      </c>
      <c r="CE1257" s="653"/>
      <c r="CF1257" s="6387">
        <f>COUNTIF(CF$11:CF$1147,CF1256)</f>
        <v>0</v>
      </c>
      <c r="CG1257" s="653"/>
      <c r="CH1257" s="6387">
        <f>COUNTIF(CH$11:CH$1147,CH1256)</f>
        <v>0</v>
      </c>
      <c r="CI1257" s="653"/>
      <c r="CJ1257" s="6387">
        <f>COUNTIF(CJ$11:CJ$1147,CJ1256)</f>
        <v>0</v>
      </c>
      <c r="CK1257" s="653"/>
      <c r="CL1257" s="6387">
        <f>COUNTIFS(CL$11:CL$1147,CL1256)+COUNTIFS(CV$11:CV$1147,CL1256)</f>
        <v>0</v>
      </c>
      <c r="CM1257" s="653"/>
      <c r="CN1257" s="6387">
        <f>COUNTIF(CN$11:CN$1147,CN1256)</f>
        <v>0</v>
      </c>
      <c r="CO1257" s="653"/>
      <c r="CP1257" s="6387">
        <f>COUNTIF(CP$11:CP$1147,CP1256)</f>
        <v>0</v>
      </c>
      <c r="CQ1257" s="653"/>
      <c r="CR1257" s="6387">
        <f>COUNTIF(CR$11:CR$1147,CR1256)</f>
        <v>0</v>
      </c>
      <c r="CS1257" s="653"/>
      <c r="CT1257" s="6387">
        <f>COUNTIF(CT$11:CT$1147,CT1256)</f>
        <v>0</v>
      </c>
      <c r="CW1257" s="653"/>
      <c r="CX1257" s="6387">
        <f>COUNTIF(CX$11:CX$1147,CX1256)</f>
        <v>0</v>
      </c>
      <c r="CY1257" s="653"/>
      <c r="CZ1257" s="6387">
        <f>COUNTIF(CZ$11:CZ$1147,CZ1256)</f>
        <v>0</v>
      </c>
      <c r="DA1257" s="653"/>
      <c r="DB1257" s="6387">
        <f>COUNTIF(DB$11:DB$1147,DB1256)</f>
        <v>0</v>
      </c>
      <c r="DC1257" s="6374"/>
      <c r="DD1257" s="6388">
        <f>COUNTIF(DD$11:DD$1147,DD1256)</f>
        <v>0</v>
      </c>
      <c r="DE1257" s="6418"/>
      <c r="DF1257" s="6418"/>
      <c r="DG1257" s="6418"/>
      <c r="DH1257" s="6418"/>
      <c r="DI1257" s="6374"/>
      <c r="DJ1257" s="6388">
        <f>COUNTIF(DJ$11:DJ$1147,DJ1256)</f>
        <v>0</v>
      </c>
      <c r="DK1257" s="6374"/>
      <c r="DL1257" s="6388">
        <f>COUNTIF(DL$11:DL$1147,DL1256)</f>
        <v>0</v>
      </c>
      <c r="DM1257" s="653"/>
      <c r="DN1257" s="6387">
        <f>COUNTIF(DN$11:DN$1147,DN1256)</f>
        <v>0</v>
      </c>
      <c r="DO1257" s="653"/>
      <c r="DP1257" s="6387">
        <f>COUNTIF(DP$11:DP$1147,DP1256)</f>
        <v>0</v>
      </c>
      <c r="DQ1257" s="653"/>
      <c r="DR1257" s="6387">
        <f>COUNTIF(DR$11:DR$1147,DR1256)</f>
        <v>0</v>
      </c>
      <c r="DS1257" s="653"/>
      <c r="DT1257" s="6387">
        <f>COUNTIF(DT$11:DT$1147,DT1256)</f>
        <v>0</v>
      </c>
      <c r="DU1257" s="653"/>
      <c r="DV1257" s="6387">
        <f>COUNTIF(DV$11:DV$1147,DV1256)</f>
        <v>0</v>
      </c>
      <c r="DW1257" s="653">
        <v>20</v>
      </c>
      <c r="DX1257" s="6387">
        <f>COUNTIF(DX$11:DX$1147,DX1256)</f>
        <v>20</v>
      </c>
      <c r="DY1257" s="653"/>
      <c r="DZ1257" s="6387">
        <f>COUNTIF(DZ$11:DZ$1147,DZ1256)</f>
        <v>0</v>
      </c>
      <c r="EA1257" s="653">
        <v>35</v>
      </c>
      <c r="EB1257" s="6387">
        <f>COUNTIF(EB$11:EB$1147,EB1256)</f>
        <v>35</v>
      </c>
      <c r="EC1257" s="653">
        <v>30</v>
      </c>
      <c r="ED1257" s="6387">
        <f>COUNTIF(ED$11:ED$1147,ED1256)</f>
        <v>30</v>
      </c>
      <c r="EE1257" s="653"/>
      <c r="EF1257" s="6387">
        <f>COUNTIF(EF$11:EF$1147,EF1256)</f>
        <v>0</v>
      </c>
      <c r="EM1257" s="653"/>
      <c r="EN1257" s="6387">
        <f>COUNTIF(EN$11:EN$1147,EN1256)</f>
        <v>0</v>
      </c>
      <c r="EO1257" s="653"/>
      <c r="EP1257" s="6387">
        <f>COUNTIF(EP$11:EP$1147,EP1256)</f>
        <v>0</v>
      </c>
      <c r="ET1257" s="653"/>
      <c r="EU1257" s="6387">
        <f>COUNTIF(EU$11:EU$1147,EU1256)</f>
        <v>0</v>
      </c>
      <c r="EV1257" s="653"/>
      <c r="EW1257" s="6387">
        <f>COUNTIF(EW$11:EW$1147,EW1256)</f>
        <v>0</v>
      </c>
      <c r="EX1257" s="653"/>
      <c r="EY1257" s="6387">
        <f>COUNTIF(EY$11:EY$1147,EY1256)</f>
        <v>0</v>
      </c>
      <c r="EZ1257" s="653"/>
      <c r="FA1257" s="6387">
        <f>COUNTIF(FA$11:FA$1147,FA1256)</f>
        <v>0</v>
      </c>
      <c r="FB1257" s="653"/>
      <c r="FC1257" s="6387">
        <f>COUNTIF(FC$11:FC$1147,FC1256)</f>
        <v>0</v>
      </c>
      <c r="FD1257" s="653"/>
      <c r="FE1257" s="6387">
        <f>COUNTIF(FE$11:FE$1147,FE1256)</f>
        <v>0</v>
      </c>
      <c r="FF1257" s="653"/>
      <c r="FG1257" s="6387">
        <f>COUNTIF(FG$11:FG$1147,FG1256)</f>
        <v>0</v>
      </c>
      <c r="FH1257" s="653"/>
      <c r="FI1257" s="6387">
        <f>COUNTIF(FI$11:FI$1147,FI1256)</f>
        <v>0</v>
      </c>
      <c r="FJ1257" s="653"/>
      <c r="FK1257" s="6387">
        <f>COUNTIF(FK$11:FK$1147,FK1256)</f>
        <v>0</v>
      </c>
      <c r="FL1257" s="653"/>
      <c r="FM1257" s="6387">
        <f>COUNTIF(FM$11:FM$1147,FM1256)</f>
        <v>0</v>
      </c>
      <c r="FN1257" s="653"/>
      <c r="FO1257" s="6387">
        <f>COUNTIF(FO$11:FO$1147,FO1256)</f>
        <v>0</v>
      </c>
      <c r="FP1257" s="1044"/>
      <c r="FQ1257" s="6387">
        <f>COUNTIF(FQ$11:FQ$1147,FQ1256)</f>
        <v>0</v>
      </c>
      <c r="FS1257" s="1044"/>
      <c r="FT1257" s="6387">
        <f>COUNTIF(FT$11:FT$1147,FT1256)</f>
        <v>0</v>
      </c>
    </row>
    <row r="1258" spans="1:176" ht="18.600000000000001" customHeight="1">
      <c r="A1258" s="6372"/>
      <c r="B1258" s="165"/>
      <c r="C1258" s="165"/>
      <c r="D1258" s="191"/>
      <c r="E1258" s="6373"/>
      <c r="AT1258" s="653" t="s">
        <v>755</v>
      </c>
      <c r="AU1258" s="6374"/>
      <c r="AV1258" s="6374"/>
      <c r="AW1258" s="8041">
        <f>AW1257-AX1257</f>
        <v>0</v>
      </c>
      <c r="AX1258" s="8041"/>
      <c r="AY1258" s="8041">
        <f>AY1257-AZ1257</f>
        <v>0</v>
      </c>
      <c r="AZ1258" s="8041"/>
      <c r="BA1258" s="8041">
        <f>BA1257-BB1257</f>
        <v>0</v>
      </c>
      <c r="BB1258" s="8041"/>
      <c r="BC1258" s="8041">
        <f>BC1257-BD1257</f>
        <v>0</v>
      </c>
      <c r="BD1258" s="8041"/>
      <c r="BE1258" s="8041">
        <f>BE1257-BF1257</f>
        <v>0</v>
      </c>
      <c r="BF1258" s="8041"/>
      <c r="BG1258" s="8041">
        <f>BG1257-BH1257</f>
        <v>0</v>
      </c>
      <c r="BH1258" s="8041"/>
      <c r="BI1258" s="8041">
        <f>BI1257-BJ1257</f>
        <v>0</v>
      </c>
      <c r="BJ1258" s="8041"/>
      <c r="BK1258" s="8041">
        <f>BK1257-BL1257</f>
        <v>0</v>
      </c>
      <c r="BL1258" s="8041"/>
      <c r="BM1258" s="8041">
        <f>BM1257-BN1257</f>
        <v>0</v>
      </c>
      <c r="BN1258" s="8041"/>
      <c r="BO1258" s="8041">
        <f>BO1257-BP1257</f>
        <v>0</v>
      </c>
      <c r="BP1258" s="8041"/>
      <c r="BQ1258" s="8041">
        <f>BQ1257-BR1257</f>
        <v>0</v>
      </c>
      <c r="BR1258" s="8041"/>
      <c r="BS1258" s="8041">
        <f>BS1257-BT1257</f>
        <v>0</v>
      </c>
      <c r="BT1258" s="8041"/>
      <c r="BU1258" s="8041">
        <f>BU1257-BV1257</f>
        <v>0</v>
      </c>
      <c r="BV1258" s="8041"/>
      <c r="BW1258" s="8041">
        <f>BW1257-BX1257</f>
        <v>0</v>
      </c>
      <c r="BX1258" s="8041"/>
      <c r="BY1258" s="8041">
        <f>BY1257-BZ1257</f>
        <v>0</v>
      </c>
      <c r="BZ1258" s="8041"/>
      <c r="CA1258" s="8041">
        <f>CA1257-CB1257</f>
        <v>0</v>
      </c>
      <c r="CB1258" s="8041"/>
      <c r="CC1258" s="8041">
        <f>CC1257-CD1257</f>
        <v>0</v>
      </c>
      <c r="CD1258" s="8041"/>
      <c r="CE1258" s="8041">
        <f>CE1257-CF1257</f>
        <v>0</v>
      </c>
      <c r="CF1258" s="8041"/>
      <c r="CG1258" s="8041">
        <f>CG1257-CH1257</f>
        <v>0</v>
      </c>
      <c r="CH1258" s="8041"/>
      <c r="CI1258" s="8041">
        <f>CI1257-CJ1257</f>
        <v>0</v>
      </c>
      <c r="CJ1258" s="8041"/>
      <c r="CK1258" s="8041">
        <f>CK1257-CL1257</f>
        <v>0</v>
      </c>
      <c r="CL1258" s="8041"/>
      <c r="CM1258" s="8041">
        <f>CM1257-CN1257</f>
        <v>0</v>
      </c>
      <c r="CN1258" s="8041"/>
      <c r="CO1258" s="8041">
        <f>CO1257-CP1257</f>
        <v>0</v>
      </c>
      <c r="CP1258" s="8041"/>
      <c r="CQ1258" s="8041">
        <f>CQ1257-CR1257</f>
        <v>0</v>
      </c>
      <c r="CR1258" s="8041"/>
      <c r="CS1258" s="8041">
        <f>CS1257-CT1257</f>
        <v>0</v>
      </c>
      <c r="CT1258" s="8041"/>
      <c r="CW1258" s="8041">
        <f>CW1257-CX1257</f>
        <v>0</v>
      </c>
      <c r="CX1258" s="8041"/>
      <c r="CY1258" s="8041">
        <f>CY1257-CZ1257</f>
        <v>0</v>
      </c>
      <c r="CZ1258" s="8041"/>
      <c r="DA1258" s="8041">
        <f>DA1257-DB1257</f>
        <v>0</v>
      </c>
      <c r="DB1258" s="8041"/>
      <c r="DC1258" s="8052">
        <f>DC1257-DD1257</f>
        <v>0</v>
      </c>
      <c r="DD1258" s="8052"/>
      <c r="DE1258" s="6418"/>
      <c r="DF1258" s="6418"/>
      <c r="DG1258" s="6418"/>
      <c r="DH1258" s="6418"/>
      <c r="DI1258" s="8052">
        <f>DI1257-DJ1257</f>
        <v>0</v>
      </c>
      <c r="DJ1258" s="8052"/>
      <c r="DK1258" s="8052">
        <f>DK1257-DL1257</f>
        <v>0</v>
      </c>
      <c r="DL1258" s="8052"/>
      <c r="DM1258" s="8041">
        <f>DM1257-DN1257</f>
        <v>0</v>
      </c>
      <c r="DN1258" s="8041"/>
      <c r="DO1258" s="8041">
        <f>DO1257-DP1257</f>
        <v>0</v>
      </c>
      <c r="DP1258" s="8041"/>
      <c r="DQ1258" s="8041">
        <f>DQ1257-DR1257</f>
        <v>0</v>
      </c>
      <c r="DR1258" s="8041"/>
      <c r="DS1258" s="8041">
        <f>DS1257-DT1257</f>
        <v>0</v>
      </c>
      <c r="DT1258" s="8041"/>
      <c r="DU1258" s="8041">
        <f>DU1257-DV1257</f>
        <v>0</v>
      </c>
      <c r="DV1258" s="8041"/>
      <c r="DW1258" s="8041">
        <f>DW1257-DX1257</f>
        <v>0</v>
      </c>
      <c r="DX1258" s="8041"/>
      <c r="DY1258" s="8041">
        <f>DY1257-DZ1257</f>
        <v>0</v>
      </c>
      <c r="DZ1258" s="8041"/>
      <c r="EA1258" s="8041">
        <f>EA1257-EB1257</f>
        <v>0</v>
      </c>
      <c r="EB1258" s="8041"/>
      <c r="EC1258" s="8041">
        <f>EC1257-ED1257</f>
        <v>0</v>
      </c>
      <c r="ED1258" s="8041"/>
      <c r="EE1258" s="8041">
        <f>EE1257-EF1257</f>
        <v>0</v>
      </c>
      <c r="EF1258" s="8041"/>
      <c r="EM1258" s="8041">
        <f>EM1257-EN1257</f>
        <v>0</v>
      </c>
      <c r="EN1258" s="8041"/>
      <c r="EO1258" s="8041">
        <f>EO1257-EP1257</f>
        <v>0</v>
      </c>
      <c r="EP1258" s="8041"/>
      <c r="ET1258" s="8041">
        <f>ET1257-EU1257</f>
        <v>0</v>
      </c>
      <c r="EU1258" s="8041"/>
      <c r="EV1258" s="8041">
        <f>EV1257-EW1257</f>
        <v>0</v>
      </c>
      <c r="EW1258" s="8041"/>
      <c r="EX1258" s="8041">
        <f>EX1257-EY1257</f>
        <v>0</v>
      </c>
      <c r="EY1258" s="8041"/>
      <c r="EZ1258" s="8041">
        <f>EZ1257-FA1257</f>
        <v>0</v>
      </c>
      <c r="FA1258" s="8041"/>
      <c r="FB1258" s="8041">
        <f>FB1257-FC1257</f>
        <v>0</v>
      </c>
      <c r="FC1258" s="8041"/>
      <c r="FD1258" s="8041">
        <f>FD1257-FE1257</f>
        <v>0</v>
      </c>
      <c r="FE1258" s="8041"/>
      <c r="FF1258" s="8041">
        <f>FF1257-FG1257</f>
        <v>0</v>
      </c>
      <c r="FG1258" s="8041"/>
      <c r="FH1258" s="8041">
        <f>FH1257-FI1257</f>
        <v>0</v>
      </c>
      <c r="FI1258" s="8041"/>
      <c r="FJ1258" s="8041">
        <f>FJ1257-FK1257</f>
        <v>0</v>
      </c>
      <c r="FK1258" s="8041"/>
      <c r="FL1258" s="8041">
        <f>FL1257-FM1257</f>
        <v>0</v>
      </c>
      <c r="FM1258" s="8041"/>
      <c r="FN1258" s="8041">
        <f>FN1257-FO1257</f>
        <v>0</v>
      </c>
      <c r="FO1258" s="8041"/>
      <c r="FP1258" s="8041">
        <f>FP1257-FQ1257</f>
        <v>0</v>
      </c>
      <c r="FQ1258" s="8041"/>
      <c r="FS1258" s="8041">
        <f>FS1257-FT1257</f>
        <v>0</v>
      </c>
      <c r="FT1258" s="8041"/>
    </row>
    <row r="1259" spans="1:176" ht="18.600000000000001" customHeight="1">
      <c r="A1259" s="6372"/>
      <c r="B1259" s="165"/>
      <c r="C1259" s="165"/>
      <c r="D1259" s="191"/>
      <c r="E1259" s="6373"/>
      <c r="AW1259" s="162"/>
      <c r="AX1259" s="162"/>
      <c r="AY1259" s="162"/>
      <c r="AZ1259" s="162"/>
      <c r="BA1259" s="162"/>
      <c r="BB1259" s="162"/>
      <c r="BC1259" s="162"/>
      <c r="BD1259" s="162"/>
      <c r="BE1259" s="162"/>
      <c r="BF1259" s="162"/>
      <c r="BG1259" s="162"/>
      <c r="BH1259" s="162"/>
      <c r="BI1259" s="162"/>
      <c r="BJ1259" s="162"/>
      <c r="BK1259" s="162"/>
      <c r="BL1259" s="162"/>
      <c r="BM1259" s="162"/>
      <c r="BN1259" s="162"/>
      <c r="BO1259" s="162"/>
      <c r="BP1259" s="162"/>
      <c r="BQ1259" s="162"/>
      <c r="BR1259" s="162"/>
      <c r="BS1259" s="162"/>
      <c r="BT1259" s="162"/>
      <c r="BU1259" s="162"/>
      <c r="BV1259" s="162"/>
      <c r="BW1259" s="162"/>
      <c r="BX1259" s="162"/>
      <c r="BY1259" s="162"/>
      <c r="BZ1259" s="162"/>
      <c r="CA1259" s="162"/>
      <c r="CB1259" s="162"/>
      <c r="CC1259" s="162"/>
      <c r="CD1259" s="162"/>
      <c r="CE1259" s="162"/>
      <c r="CF1259" s="162"/>
      <c r="CG1259" s="162"/>
      <c r="CH1259" s="162"/>
      <c r="CI1259" s="162"/>
      <c r="CJ1259" s="162"/>
      <c r="CK1259" s="162"/>
      <c r="CL1259" s="162"/>
      <c r="CM1259" s="162"/>
      <c r="CN1259" s="162"/>
      <c r="CO1259" s="162"/>
      <c r="CP1259" s="162"/>
      <c r="CQ1259" s="162"/>
      <c r="CR1259" s="162"/>
      <c r="CS1259" s="162"/>
      <c r="CT1259" s="162"/>
      <c r="CU1259" s="162"/>
      <c r="CV1259" s="162"/>
      <c r="CW1259" s="162"/>
      <c r="CX1259" s="162"/>
      <c r="CY1259" s="162"/>
      <c r="CZ1259" s="162"/>
      <c r="DA1259" s="162"/>
      <c r="DB1259" s="162"/>
      <c r="DC1259" s="162"/>
      <c r="DD1259" s="162"/>
      <c r="DE1259" s="162"/>
      <c r="DF1259" s="162"/>
      <c r="DG1259" s="162"/>
      <c r="DH1259" s="162"/>
      <c r="DI1259" s="162"/>
      <c r="DJ1259" s="162"/>
      <c r="DK1259" s="162"/>
      <c r="DL1259" s="162"/>
      <c r="DM1259" s="162"/>
      <c r="DN1259" s="162"/>
      <c r="DO1259" s="162"/>
      <c r="DP1259" s="162"/>
      <c r="DQ1259" s="162"/>
      <c r="DS1259" s="162"/>
      <c r="DT1259" s="162"/>
      <c r="DU1259" s="162"/>
      <c r="ET1259" s="162"/>
      <c r="EU1259" s="162"/>
      <c r="EV1259" s="162"/>
      <c r="EW1259" s="162"/>
      <c r="EX1259" s="162"/>
      <c r="EY1259" s="162"/>
      <c r="EZ1259" s="162"/>
      <c r="FA1259" s="162"/>
      <c r="FB1259" s="162"/>
      <c r="FC1259" s="162"/>
      <c r="FD1259" s="162"/>
      <c r="FE1259" s="162"/>
      <c r="FF1259" s="162"/>
      <c r="FG1259" s="162"/>
      <c r="FH1259" s="162"/>
      <c r="FI1259" s="162"/>
      <c r="FJ1259" s="162"/>
      <c r="FK1259" s="162"/>
      <c r="FL1259" s="162"/>
      <c r="FM1259" s="162"/>
      <c r="FN1259" s="162"/>
      <c r="FO1259" s="162"/>
    </row>
    <row r="1260" spans="1:176" ht="18.600000000000001" customHeight="1">
      <c r="A1260" s="6372"/>
      <c r="B1260" s="165"/>
      <c r="C1260" s="165"/>
      <c r="D1260" s="191"/>
      <c r="E1260" s="6373"/>
      <c r="AT1260" s="653" t="s">
        <v>752</v>
      </c>
      <c r="AU1260" s="6374"/>
      <c r="AV1260" s="6374"/>
      <c r="AW1260" s="6377">
        <v>45973</v>
      </c>
      <c r="AX1260" s="6378">
        <v>4163354</v>
      </c>
      <c r="AY1260" s="6377">
        <v>45973</v>
      </c>
      <c r="AZ1260" s="6378">
        <v>4163355</v>
      </c>
      <c r="BA1260" s="6377">
        <v>45997</v>
      </c>
      <c r="BB1260" s="6378">
        <v>4263020</v>
      </c>
      <c r="BC1260" s="6377">
        <v>45997</v>
      </c>
      <c r="BD1260" s="6378">
        <v>4263021</v>
      </c>
      <c r="BE1260" s="6377">
        <v>46000</v>
      </c>
      <c r="BF1260" s="6378">
        <v>4263022</v>
      </c>
      <c r="BG1260" s="6377">
        <v>46000</v>
      </c>
      <c r="BH1260" s="6378">
        <v>4263023</v>
      </c>
      <c r="BI1260" s="6377">
        <v>46150</v>
      </c>
      <c r="BJ1260" s="6378">
        <v>4263240</v>
      </c>
      <c r="BK1260" s="6377"/>
      <c r="BL1260" s="6378"/>
      <c r="BM1260" s="6377"/>
      <c r="BN1260" s="6378"/>
      <c r="BO1260" s="6377"/>
      <c r="BP1260" s="6378"/>
      <c r="BQ1260" s="6377"/>
      <c r="BR1260" s="6378"/>
      <c r="BS1260" s="6377"/>
      <c r="BT1260" s="6378"/>
      <c r="BU1260" s="6377"/>
      <c r="BV1260" s="6378"/>
      <c r="BW1260" s="6377"/>
      <c r="BX1260" s="6378"/>
      <c r="BY1260" s="6377"/>
      <c r="BZ1260" s="6378"/>
      <c r="CA1260" s="6377"/>
      <c r="CB1260" s="6378"/>
      <c r="CC1260" s="6377"/>
      <c r="CD1260" s="6378"/>
      <c r="CE1260" s="6377"/>
      <c r="CF1260" s="6378"/>
      <c r="CG1260" s="6377"/>
      <c r="CH1260" s="6378"/>
      <c r="CI1260" s="6377"/>
      <c r="CJ1260" s="6378"/>
      <c r="CK1260" s="6377"/>
      <c r="CL1260" s="6378"/>
      <c r="CM1260" s="6377"/>
      <c r="CN1260" s="6378"/>
      <c r="CO1260" s="6377"/>
      <c r="CP1260" s="6378"/>
      <c r="CQ1260" s="6377"/>
      <c r="CR1260" s="6378"/>
      <c r="CS1260" s="6377"/>
      <c r="CT1260" s="6378"/>
      <c r="CW1260" s="6377"/>
      <c r="CX1260" s="6378"/>
      <c r="CY1260" s="6377"/>
      <c r="CZ1260" s="6378"/>
      <c r="DA1260" s="6377"/>
      <c r="DB1260" s="6378"/>
      <c r="DC1260" s="6379"/>
      <c r="DD1260" s="6380"/>
      <c r="DE1260" s="6418"/>
      <c r="DF1260" s="6418"/>
      <c r="DG1260" s="6418"/>
      <c r="DH1260" s="6418"/>
      <c r="DI1260" s="6379"/>
      <c r="DJ1260" s="6380"/>
      <c r="DK1260" s="6379"/>
      <c r="DL1260" s="6380"/>
      <c r="DM1260" s="6377"/>
      <c r="DN1260" s="6378"/>
      <c r="DO1260" s="6377"/>
      <c r="DP1260" s="6378"/>
      <c r="DQ1260" s="6377"/>
      <c r="DR1260" s="6378"/>
      <c r="DS1260" s="6377"/>
      <c r="DT1260" s="6378"/>
      <c r="DU1260" s="6377"/>
      <c r="DV1260" s="6378"/>
      <c r="DW1260" s="6377">
        <v>46332</v>
      </c>
      <c r="DX1260" s="6378">
        <v>4363039</v>
      </c>
      <c r="DY1260" s="6377"/>
      <c r="DZ1260" s="6378"/>
      <c r="EA1260" s="6377">
        <v>46241</v>
      </c>
      <c r="EB1260" s="6378">
        <v>4263387</v>
      </c>
      <c r="EC1260" s="6377">
        <v>46178</v>
      </c>
      <c r="ED1260" s="6378">
        <v>4263306</v>
      </c>
      <c r="EE1260" s="6377"/>
      <c r="EF1260" s="6378"/>
      <c r="EM1260" s="6377"/>
      <c r="EN1260" s="6378"/>
      <c r="EO1260" s="6377"/>
      <c r="EP1260" s="6378"/>
      <c r="ET1260" s="6377"/>
      <c r="EU1260" s="6378"/>
      <c r="EV1260" s="6377"/>
      <c r="EW1260" s="6378"/>
      <c r="EX1260" s="6377"/>
      <c r="EY1260" s="6378"/>
      <c r="EZ1260" s="6377"/>
      <c r="FA1260" s="6378"/>
      <c r="FB1260" s="6377"/>
      <c r="FC1260" s="6378"/>
      <c r="FD1260" s="6377"/>
      <c r="FE1260" s="6378"/>
      <c r="FF1260" s="6377"/>
      <c r="FG1260" s="6378"/>
      <c r="FH1260" s="6377"/>
      <c r="FI1260" s="6378"/>
      <c r="FJ1260" s="6377"/>
      <c r="FK1260" s="6378"/>
      <c r="FL1260" s="6377"/>
      <c r="FM1260" s="6378"/>
      <c r="FN1260" s="6378"/>
      <c r="FO1260" s="6378"/>
      <c r="FP1260" s="6377"/>
      <c r="FQ1260" s="6378"/>
      <c r="FS1260" s="6377"/>
      <c r="FT1260" s="6378"/>
    </row>
    <row r="1261" spans="1:176" ht="18.600000000000001" customHeight="1">
      <c r="A1261" s="6372"/>
      <c r="B1261" s="165"/>
      <c r="C1261" s="165"/>
      <c r="D1261" s="191"/>
      <c r="E1261" s="6373"/>
      <c r="AT1261" s="653" t="s">
        <v>754</v>
      </c>
      <c r="AU1261" s="6374"/>
      <c r="AV1261" s="6374"/>
      <c r="AW1261" s="653">
        <v>23</v>
      </c>
      <c r="AX1261" s="6387">
        <f>COUNTIF(AX$11:AX$1147,AX1260)</f>
        <v>23</v>
      </c>
      <c r="AY1261" s="653">
        <v>23</v>
      </c>
      <c r="AZ1261" s="6387">
        <f>COUNTIF(AZ$11:AZ$1147,AZ1260)</f>
        <v>23</v>
      </c>
      <c r="BA1261" s="653">
        <v>28</v>
      </c>
      <c r="BB1261" s="6387">
        <f>COUNTIF(BB$11:BB$1147,BB1260)</f>
        <v>28</v>
      </c>
      <c r="BC1261" s="653">
        <v>21</v>
      </c>
      <c r="BD1261" s="6387">
        <f>COUNTIF(BD$11:BD$1147,BD1260)</f>
        <v>21</v>
      </c>
      <c r="BE1261" s="653">
        <v>21</v>
      </c>
      <c r="BF1261" s="6387">
        <f>COUNTIF(BF$11:BF$1147,BF1260)</f>
        <v>21</v>
      </c>
      <c r="BG1261" s="653">
        <v>25</v>
      </c>
      <c r="BH1261" s="6387">
        <f>COUNTIF(BH$11:BH$1147,BH1260)</f>
        <v>25</v>
      </c>
      <c r="BI1261" s="653">
        <v>30</v>
      </c>
      <c r="BJ1261" s="6387">
        <f>COUNTIF(BJ$11:BJ$1147,BJ1260)</f>
        <v>30</v>
      </c>
      <c r="BK1261" s="653"/>
      <c r="BL1261" s="6387">
        <f>COUNTIF(BL$11:BL$1147,BL1260)</f>
        <v>0</v>
      </c>
      <c r="BM1261" s="653"/>
      <c r="BN1261" s="6387">
        <f>COUNTIF(BN$11:BN$1147,BN1260)</f>
        <v>0</v>
      </c>
      <c r="BO1261" s="653"/>
      <c r="BP1261" s="6387">
        <f>COUNTIF(BP$11:BP$1147,BP1260)</f>
        <v>0</v>
      </c>
      <c r="BQ1261" s="653"/>
      <c r="BR1261" s="6387">
        <f>COUNTIF(BR$11:BR$1147,BR1260)</f>
        <v>0</v>
      </c>
      <c r="BS1261" s="653"/>
      <c r="BT1261" s="6387">
        <f>COUNTIF(BT$11:BT$1147,BT1260)</f>
        <v>0</v>
      </c>
      <c r="BU1261" s="653"/>
      <c r="BV1261" s="6387">
        <f>COUNTIF(BV$11:BV$1147,BV1260)</f>
        <v>0</v>
      </c>
      <c r="BW1261" s="653"/>
      <c r="BX1261" s="6387">
        <f>COUNTIF(BX$11:BX$1147,BX1260)</f>
        <v>0</v>
      </c>
      <c r="BY1261" s="653"/>
      <c r="BZ1261" s="6387">
        <f>COUNTIF(BZ$11:BZ$1147,BZ1260)</f>
        <v>0</v>
      </c>
      <c r="CA1261" s="653"/>
      <c r="CB1261" s="6387">
        <f>COUNTIF(CB$11:CB$1147,CB1260)</f>
        <v>0</v>
      </c>
      <c r="CC1261" s="653"/>
      <c r="CD1261" s="6387">
        <f>COUNTIF(CD$11:CD$1147,CD1260)</f>
        <v>0</v>
      </c>
      <c r="CE1261" s="653"/>
      <c r="CF1261" s="6387">
        <f>COUNTIF(CF$11:CF$1147,CF1260)</f>
        <v>0</v>
      </c>
      <c r="CG1261" s="653"/>
      <c r="CH1261" s="6387">
        <f>COUNTIF(CH$11:CH$1147,CH1260)</f>
        <v>0</v>
      </c>
      <c r="CI1261" s="653"/>
      <c r="CJ1261" s="6387">
        <f>COUNTIF(CJ$11:CJ$1147,CJ1260)</f>
        <v>0</v>
      </c>
      <c r="CK1261" s="653"/>
      <c r="CL1261" s="6387">
        <f>COUNTIFS(CL$11:CL$1147,CL1260)+COUNTIFS(CV$11:CV$1147,CL1260)</f>
        <v>0</v>
      </c>
      <c r="CM1261" s="653"/>
      <c r="CN1261" s="6387">
        <f>COUNTIF(CN$11:CN$1147,CN1260)</f>
        <v>0</v>
      </c>
      <c r="CO1261" s="653"/>
      <c r="CP1261" s="6387">
        <f>COUNTIF(CP$11:CP$1147,CP1260)</f>
        <v>0</v>
      </c>
      <c r="CQ1261" s="653"/>
      <c r="CR1261" s="6387">
        <f>COUNTIF(CR$11:CR$1147,CR1260)</f>
        <v>0</v>
      </c>
      <c r="CS1261" s="653"/>
      <c r="CT1261" s="6387">
        <f>COUNTIF(CT$11:CT$1147,CT1260)</f>
        <v>0</v>
      </c>
      <c r="CW1261" s="653"/>
      <c r="CX1261" s="6387">
        <f>COUNTIF(CX$11:CX$1147,CX1260)</f>
        <v>0</v>
      </c>
      <c r="CY1261" s="653"/>
      <c r="CZ1261" s="6387">
        <f>COUNTIF(CZ$11:CZ$1147,CZ1260)</f>
        <v>0</v>
      </c>
      <c r="DA1261" s="653"/>
      <c r="DB1261" s="6387">
        <f>COUNTIF(DB$11:DB$1147,DB1260)</f>
        <v>0</v>
      </c>
      <c r="DC1261" s="6374"/>
      <c r="DD1261" s="6388">
        <f>COUNTIF(DD$11:DD$1147,DD1260)</f>
        <v>0</v>
      </c>
      <c r="DE1261" s="6418"/>
      <c r="DF1261" s="6418"/>
      <c r="DG1261" s="6418"/>
      <c r="DH1261" s="6418"/>
      <c r="DI1261" s="6374"/>
      <c r="DJ1261" s="6388">
        <f>COUNTIF(DJ$11:DJ$1147,DJ1260)</f>
        <v>0</v>
      </c>
      <c r="DK1261" s="6374"/>
      <c r="DL1261" s="6388">
        <f>COUNTIF(DL$11:DL$1147,DL1260)</f>
        <v>0</v>
      </c>
      <c r="DM1261" s="653"/>
      <c r="DN1261" s="6387">
        <f>COUNTIF(DN$11:DN$1147,DN1260)</f>
        <v>0</v>
      </c>
      <c r="DO1261" s="653"/>
      <c r="DP1261" s="6387">
        <f>COUNTIF(DP$11:DP$1147,DP1260)</f>
        <v>0</v>
      </c>
      <c r="DQ1261" s="653"/>
      <c r="DR1261" s="6387">
        <f>COUNTIF(DR$11:DR$1147,DR1260)</f>
        <v>0</v>
      </c>
      <c r="DS1261" s="653"/>
      <c r="DT1261" s="6387">
        <f>COUNTIF(DT$11:DT$1147,DT1260)</f>
        <v>0</v>
      </c>
      <c r="DU1261" s="653"/>
      <c r="DV1261" s="6387">
        <f>COUNTIF(DV$11:DV$1147,DV1260)</f>
        <v>0</v>
      </c>
      <c r="DW1261" s="653">
        <v>20</v>
      </c>
      <c r="DX1261" s="6387">
        <f>COUNTIF(DX$11:DX$1147,DX1260)</f>
        <v>0</v>
      </c>
      <c r="DY1261" s="653"/>
      <c r="DZ1261" s="6387">
        <f>COUNTIF(DZ$11:DZ$1147,DZ1260)</f>
        <v>0</v>
      </c>
      <c r="EA1261" s="653">
        <v>15</v>
      </c>
      <c r="EB1261" s="6387">
        <f>COUNTIF(EB$11:EB$1147,EB1260)</f>
        <v>15</v>
      </c>
      <c r="EC1261" s="653">
        <v>25</v>
      </c>
      <c r="ED1261" s="6387">
        <f>COUNTIF(ED$11:ED$1147,ED1260)</f>
        <v>25</v>
      </c>
      <c r="EE1261" s="653"/>
      <c r="EF1261" s="6387">
        <f>COUNTIF(EF$11:EF$1147,EF1260)</f>
        <v>0</v>
      </c>
      <c r="EM1261" s="653"/>
      <c r="EN1261" s="6387">
        <f>COUNTIF(EN$11:EN$1147,EN1260)</f>
        <v>0</v>
      </c>
      <c r="EO1261" s="653"/>
      <c r="EP1261" s="6387">
        <f>COUNTIF(EP$11:EP$1147,EP1260)</f>
        <v>0</v>
      </c>
      <c r="ET1261" s="653"/>
      <c r="EU1261" s="6387">
        <f>COUNTIF(EU$11:EU$1147,EU1260)</f>
        <v>0</v>
      </c>
      <c r="EV1261" s="653"/>
      <c r="EW1261" s="6387">
        <f>COUNTIF(EW$11:EW$1147,EW1260)</f>
        <v>0</v>
      </c>
      <c r="EX1261" s="653"/>
      <c r="EY1261" s="6387">
        <f>COUNTIF(EY$11:EY$1147,EY1260)</f>
        <v>0</v>
      </c>
      <c r="EZ1261" s="653"/>
      <c r="FA1261" s="6387">
        <f>COUNTIF(FA$11:FA$1147,FA1260)</f>
        <v>0</v>
      </c>
      <c r="FB1261" s="653"/>
      <c r="FC1261" s="6387">
        <f>COUNTIF(FC$11:FC$1147,FC1260)</f>
        <v>0</v>
      </c>
      <c r="FD1261" s="653"/>
      <c r="FE1261" s="6387">
        <f>COUNTIF(FE$11:FE$1147,FE1260)</f>
        <v>0</v>
      </c>
      <c r="FF1261" s="653"/>
      <c r="FG1261" s="6387">
        <f>COUNTIF(FG$11:FG$1147,FG1260)</f>
        <v>0</v>
      </c>
      <c r="FH1261" s="653"/>
      <c r="FI1261" s="6387">
        <f>COUNTIF(FI$11:FI$1147,FI1260)</f>
        <v>0</v>
      </c>
      <c r="FJ1261" s="653"/>
      <c r="FK1261" s="6387">
        <f>COUNTIF(FK$11:FK$1147,FK1260)</f>
        <v>0</v>
      </c>
      <c r="FL1261" s="653"/>
      <c r="FM1261" s="6387">
        <f>COUNTIF(FM$11:FM$1147,FM1260)</f>
        <v>0</v>
      </c>
      <c r="FN1261" s="653"/>
      <c r="FO1261" s="6387">
        <f>COUNTIF(FO$11:FO$1147,FO1260)</f>
        <v>0</v>
      </c>
      <c r="FP1261" s="1044"/>
      <c r="FQ1261" s="6387">
        <f>COUNTIF(FQ$11:FQ$1147,FQ1260)</f>
        <v>0</v>
      </c>
      <c r="FS1261" s="1044"/>
      <c r="FT1261" s="6387">
        <f>COUNTIF(FT$11:FT$1147,FT1260)</f>
        <v>0</v>
      </c>
    </row>
    <row r="1262" spans="1:176" ht="18.600000000000001" customHeight="1">
      <c r="A1262" s="6372"/>
      <c r="B1262" s="165"/>
      <c r="C1262" s="165"/>
      <c r="D1262" s="191"/>
      <c r="E1262" s="6373"/>
      <c r="AT1262" s="653" t="s">
        <v>755</v>
      </c>
      <c r="AU1262" s="6374"/>
      <c r="AV1262" s="6374"/>
      <c r="AW1262" s="8041">
        <f>AW1261-AX1261</f>
        <v>0</v>
      </c>
      <c r="AX1262" s="8041"/>
      <c r="AY1262" s="8041">
        <f>AY1261-AZ1261</f>
        <v>0</v>
      </c>
      <c r="AZ1262" s="8041"/>
      <c r="BA1262" s="8041">
        <f>BA1261-BB1261</f>
        <v>0</v>
      </c>
      <c r="BB1262" s="8041"/>
      <c r="BC1262" s="8041">
        <f>BC1261-BD1261</f>
        <v>0</v>
      </c>
      <c r="BD1262" s="8041"/>
      <c r="BE1262" s="8041">
        <f>BE1261-BF1261</f>
        <v>0</v>
      </c>
      <c r="BF1262" s="8041"/>
      <c r="BG1262" s="8041">
        <f>BG1261-BH1261</f>
        <v>0</v>
      </c>
      <c r="BH1262" s="8041"/>
      <c r="BI1262" s="8041">
        <f>BI1261-BJ1261</f>
        <v>0</v>
      </c>
      <c r="BJ1262" s="8041"/>
      <c r="BK1262" s="8041">
        <f>BK1261-BL1261</f>
        <v>0</v>
      </c>
      <c r="BL1262" s="8041"/>
      <c r="BM1262" s="8041">
        <f>BM1261-BN1261</f>
        <v>0</v>
      </c>
      <c r="BN1262" s="8041"/>
      <c r="BO1262" s="8041">
        <f>BO1261-BP1261</f>
        <v>0</v>
      </c>
      <c r="BP1262" s="8041"/>
      <c r="BQ1262" s="8041">
        <f>BQ1261-BR1261</f>
        <v>0</v>
      </c>
      <c r="BR1262" s="8041"/>
      <c r="BS1262" s="8041">
        <f>BS1261-BT1261</f>
        <v>0</v>
      </c>
      <c r="BT1262" s="8041"/>
      <c r="BU1262" s="8041">
        <f>BU1261-BV1261</f>
        <v>0</v>
      </c>
      <c r="BV1262" s="8041"/>
      <c r="BW1262" s="8041">
        <f>BW1261-BX1261</f>
        <v>0</v>
      </c>
      <c r="BX1262" s="8041"/>
      <c r="BY1262" s="8041">
        <f>BY1261-BZ1261</f>
        <v>0</v>
      </c>
      <c r="BZ1262" s="8041"/>
      <c r="CA1262" s="8041">
        <f>CA1261-CB1261</f>
        <v>0</v>
      </c>
      <c r="CB1262" s="8041"/>
      <c r="CC1262" s="8041">
        <f>CC1261-CD1261</f>
        <v>0</v>
      </c>
      <c r="CD1262" s="8041"/>
      <c r="CE1262" s="8041">
        <f>CE1261-CF1261</f>
        <v>0</v>
      </c>
      <c r="CF1262" s="8041"/>
      <c r="CG1262" s="8041">
        <f>CG1261-CH1261</f>
        <v>0</v>
      </c>
      <c r="CH1262" s="8041"/>
      <c r="CI1262" s="8041">
        <f>CI1261-CJ1261</f>
        <v>0</v>
      </c>
      <c r="CJ1262" s="8041"/>
      <c r="CK1262" s="8041">
        <f>CK1261-CL1261</f>
        <v>0</v>
      </c>
      <c r="CL1262" s="8041"/>
      <c r="CM1262" s="8041">
        <f>CM1261-CN1261</f>
        <v>0</v>
      </c>
      <c r="CN1262" s="8041"/>
      <c r="CO1262" s="8041">
        <f>CO1261-CP1261</f>
        <v>0</v>
      </c>
      <c r="CP1262" s="8041"/>
      <c r="CQ1262" s="8041">
        <f>CQ1261-CR1261</f>
        <v>0</v>
      </c>
      <c r="CR1262" s="8041"/>
      <c r="CS1262" s="8041">
        <f>CS1261-CT1261</f>
        <v>0</v>
      </c>
      <c r="CT1262" s="8041"/>
      <c r="CW1262" s="8041">
        <f>CW1261-CX1261</f>
        <v>0</v>
      </c>
      <c r="CX1262" s="8041"/>
      <c r="CY1262" s="8041">
        <f>CY1261-CZ1261</f>
        <v>0</v>
      </c>
      <c r="CZ1262" s="8041"/>
      <c r="DA1262" s="8041">
        <f>DA1261-DB1261</f>
        <v>0</v>
      </c>
      <c r="DB1262" s="8041"/>
      <c r="DC1262" s="8052">
        <f>DC1261-DD1261</f>
        <v>0</v>
      </c>
      <c r="DD1262" s="8052"/>
      <c r="DE1262" s="6418"/>
      <c r="DF1262" s="6418"/>
      <c r="DG1262" s="6418"/>
      <c r="DH1262" s="6418"/>
      <c r="DI1262" s="8052">
        <f>DI1261-DJ1261</f>
        <v>0</v>
      </c>
      <c r="DJ1262" s="8052"/>
      <c r="DK1262" s="8052">
        <f>DK1261-DL1261</f>
        <v>0</v>
      </c>
      <c r="DL1262" s="8052"/>
      <c r="DM1262" s="8041">
        <f>DM1261-DN1261</f>
        <v>0</v>
      </c>
      <c r="DN1262" s="8041"/>
      <c r="DO1262" s="8041">
        <f>DO1261-DP1261</f>
        <v>0</v>
      </c>
      <c r="DP1262" s="8041"/>
      <c r="DQ1262" s="8041">
        <f>DQ1261-DR1261</f>
        <v>0</v>
      </c>
      <c r="DR1262" s="8041"/>
      <c r="DS1262" s="8041">
        <f>DS1261-DT1261</f>
        <v>0</v>
      </c>
      <c r="DT1262" s="8041"/>
      <c r="DU1262" s="8041">
        <f>DU1261-DV1261</f>
        <v>0</v>
      </c>
      <c r="DV1262" s="8041"/>
      <c r="DW1262" s="8041">
        <f>DW1261-DX1261</f>
        <v>20</v>
      </c>
      <c r="DX1262" s="8041"/>
      <c r="DY1262" s="8041">
        <f>DY1261-DZ1261</f>
        <v>0</v>
      </c>
      <c r="DZ1262" s="8041"/>
      <c r="EA1262" s="8041">
        <f>EA1261-EB1261</f>
        <v>0</v>
      </c>
      <c r="EB1262" s="8041"/>
      <c r="EC1262" s="8041">
        <f>EC1261-ED1261</f>
        <v>0</v>
      </c>
      <c r="ED1262" s="8041"/>
      <c r="EE1262" s="8041">
        <f>EE1261-EF1261</f>
        <v>0</v>
      </c>
      <c r="EF1262" s="8041"/>
      <c r="EM1262" s="8041">
        <f>EM1261-EN1261</f>
        <v>0</v>
      </c>
      <c r="EN1262" s="8041"/>
      <c r="EO1262" s="8041">
        <f>EO1261-EP1261</f>
        <v>0</v>
      </c>
      <c r="EP1262" s="8041"/>
      <c r="ET1262" s="8041">
        <f>ET1261-EU1261</f>
        <v>0</v>
      </c>
      <c r="EU1262" s="8041"/>
      <c r="EV1262" s="8041">
        <f>EV1261-EW1261</f>
        <v>0</v>
      </c>
      <c r="EW1262" s="8041"/>
      <c r="EX1262" s="8041">
        <f>EX1261-EY1261</f>
        <v>0</v>
      </c>
      <c r="EY1262" s="8041"/>
      <c r="EZ1262" s="8041">
        <f>EZ1261-FA1261</f>
        <v>0</v>
      </c>
      <c r="FA1262" s="8041"/>
      <c r="FB1262" s="8041">
        <f>FB1261-FC1261</f>
        <v>0</v>
      </c>
      <c r="FC1262" s="8041"/>
      <c r="FD1262" s="8041">
        <f>FD1261-FE1261</f>
        <v>0</v>
      </c>
      <c r="FE1262" s="8041"/>
      <c r="FF1262" s="8041">
        <f>FF1261-FG1261</f>
        <v>0</v>
      </c>
      <c r="FG1262" s="8041"/>
      <c r="FH1262" s="8041">
        <f>FH1261-FI1261</f>
        <v>0</v>
      </c>
      <c r="FI1262" s="8041"/>
      <c r="FJ1262" s="8041">
        <f>FJ1261-FK1261</f>
        <v>0</v>
      </c>
      <c r="FK1262" s="8041"/>
      <c r="FL1262" s="8041">
        <f>FL1261-FM1261</f>
        <v>0</v>
      </c>
      <c r="FM1262" s="8041"/>
      <c r="FN1262" s="8041">
        <f>FN1261-FO1261</f>
        <v>0</v>
      </c>
      <c r="FO1262" s="8041"/>
      <c r="FP1262" s="8041">
        <f>FP1261-FQ1261</f>
        <v>0</v>
      </c>
      <c r="FQ1262" s="8041"/>
      <c r="FS1262" s="8041">
        <f>FS1261-FT1261</f>
        <v>0</v>
      </c>
      <c r="FT1262" s="8041"/>
    </row>
    <row r="1263" spans="1:176" ht="18.600000000000001" customHeight="1">
      <c r="A1263" s="6372"/>
      <c r="B1263" s="165"/>
      <c r="C1263" s="165"/>
      <c r="D1263" s="191"/>
      <c r="E1263" s="6373"/>
      <c r="AW1263" s="162"/>
      <c r="AX1263" s="162"/>
      <c r="AY1263" s="162"/>
      <c r="AZ1263" s="162"/>
      <c r="BA1263" s="162"/>
      <c r="BB1263" s="162"/>
      <c r="BC1263" s="162"/>
      <c r="BD1263" s="162"/>
      <c r="BE1263" s="162"/>
      <c r="BF1263" s="162"/>
      <c r="BG1263" s="162"/>
      <c r="BH1263" s="162"/>
      <c r="BI1263" s="162"/>
      <c r="BJ1263" s="162"/>
      <c r="BK1263" s="162"/>
      <c r="BL1263" s="162"/>
      <c r="BM1263" s="162"/>
      <c r="BN1263" s="162"/>
      <c r="BO1263" s="162"/>
      <c r="BP1263" s="162"/>
      <c r="BQ1263" s="162"/>
      <c r="BR1263" s="162"/>
      <c r="BS1263" s="162"/>
      <c r="BT1263" s="162"/>
      <c r="BU1263" s="162"/>
      <c r="BV1263" s="162"/>
      <c r="BW1263" s="162"/>
      <c r="BX1263" s="162"/>
      <c r="BY1263" s="162"/>
      <c r="BZ1263" s="162"/>
      <c r="CA1263" s="162"/>
      <c r="CB1263" s="162"/>
      <c r="CC1263" s="162"/>
      <c r="CD1263" s="162"/>
      <c r="CE1263" s="162"/>
      <c r="CF1263" s="162"/>
      <c r="CG1263" s="162"/>
      <c r="CH1263" s="162"/>
      <c r="CI1263" s="162"/>
      <c r="CJ1263" s="162"/>
      <c r="CK1263" s="162"/>
      <c r="CL1263" s="162"/>
      <c r="CM1263" s="162"/>
      <c r="CN1263" s="162"/>
      <c r="CO1263" s="162"/>
      <c r="CP1263" s="162"/>
      <c r="CQ1263" s="162"/>
      <c r="CR1263" s="162"/>
      <c r="CS1263" s="162"/>
      <c r="CT1263" s="162"/>
      <c r="CU1263" s="162"/>
      <c r="CV1263" s="162"/>
      <c r="CW1263" s="162"/>
      <c r="CX1263" s="162"/>
      <c r="CY1263" s="162"/>
      <c r="CZ1263" s="162"/>
      <c r="DA1263" s="162"/>
      <c r="DB1263" s="162"/>
      <c r="DC1263" s="162"/>
      <c r="DD1263" s="162"/>
      <c r="DE1263" s="162"/>
      <c r="DF1263" s="162"/>
      <c r="DG1263" s="162"/>
      <c r="DH1263" s="162"/>
      <c r="DI1263" s="162"/>
      <c r="DJ1263" s="162"/>
      <c r="DK1263" s="162"/>
      <c r="DL1263" s="162"/>
      <c r="DM1263" s="162"/>
      <c r="DN1263" s="162"/>
      <c r="DO1263" s="162"/>
      <c r="DP1263" s="162"/>
      <c r="DQ1263" s="162"/>
      <c r="DS1263" s="162"/>
      <c r="DT1263" s="162"/>
      <c r="DU1263" s="162"/>
      <c r="ET1263" s="162"/>
      <c r="EU1263" s="162"/>
      <c r="EV1263" s="162"/>
      <c r="EW1263" s="162"/>
      <c r="EX1263" s="162"/>
      <c r="EY1263" s="162"/>
      <c r="EZ1263" s="162"/>
      <c r="FA1263" s="162"/>
      <c r="FB1263" s="162"/>
      <c r="FC1263" s="162"/>
      <c r="FD1263" s="162"/>
      <c r="FE1263" s="162"/>
      <c r="FF1263" s="162"/>
      <c r="FG1263" s="162"/>
      <c r="FH1263" s="162"/>
      <c r="FI1263" s="162"/>
      <c r="FJ1263" s="162"/>
      <c r="FK1263" s="162"/>
      <c r="FL1263" s="162"/>
      <c r="FM1263" s="162"/>
      <c r="FN1263" s="162"/>
      <c r="FO1263" s="162"/>
    </row>
    <row r="1264" spans="1:176" ht="18.600000000000001" customHeight="1">
      <c r="A1264" s="6372"/>
      <c r="B1264" s="165"/>
      <c r="C1264" s="165"/>
      <c r="D1264" s="191"/>
      <c r="E1264" s="6373"/>
      <c r="AT1264" s="653" t="s">
        <v>752</v>
      </c>
      <c r="AU1264" s="6374"/>
      <c r="AV1264" s="6374"/>
      <c r="AW1264" s="6377">
        <v>45997</v>
      </c>
      <c r="AX1264" s="6378">
        <v>4263018</v>
      </c>
      <c r="AY1264" s="6377">
        <v>45997</v>
      </c>
      <c r="AZ1264" s="6378">
        <v>4263019</v>
      </c>
      <c r="BA1264" s="6377">
        <v>46029</v>
      </c>
      <c r="BB1264" s="6378">
        <v>4263074</v>
      </c>
      <c r="BC1264" s="6377">
        <v>46029</v>
      </c>
      <c r="BD1264" s="6378">
        <v>4263075</v>
      </c>
      <c r="BE1264" s="6377">
        <v>46029</v>
      </c>
      <c r="BF1264" s="6378">
        <v>4263076</v>
      </c>
      <c r="BG1264" s="6377">
        <v>46029</v>
      </c>
      <c r="BH1264" s="6378">
        <v>4263077</v>
      </c>
      <c r="BI1264" s="6377">
        <v>46177</v>
      </c>
      <c r="BJ1264" s="6378">
        <v>4263288</v>
      </c>
      <c r="BK1264" s="6377"/>
      <c r="BL1264" s="6378"/>
      <c r="BM1264" s="6377"/>
      <c r="BN1264" s="6378"/>
      <c r="BO1264" s="6377"/>
      <c r="BP1264" s="6378"/>
      <c r="BQ1264" s="6377"/>
      <c r="BR1264" s="6378"/>
      <c r="BS1264" s="6377"/>
      <c r="BT1264" s="6378"/>
      <c r="BU1264" s="6377"/>
      <c r="BV1264" s="6378"/>
      <c r="BW1264" s="6377"/>
      <c r="BX1264" s="6378"/>
      <c r="BY1264" s="6377"/>
      <c r="BZ1264" s="6378"/>
      <c r="CA1264" s="6377"/>
      <c r="CB1264" s="6378"/>
      <c r="CC1264" s="6377"/>
      <c r="CD1264" s="6378"/>
      <c r="CE1264" s="6377"/>
      <c r="CF1264" s="6378"/>
      <c r="CG1264" s="6377"/>
      <c r="CH1264" s="6378"/>
      <c r="CI1264" s="6377"/>
      <c r="CJ1264" s="6378"/>
      <c r="CK1264" s="6377"/>
      <c r="CL1264" s="6378"/>
      <c r="CM1264" s="6377"/>
      <c r="CN1264" s="6378"/>
      <c r="CO1264" s="6377"/>
      <c r="CP1264" s="6378"/>
      <c r="CQ1264" s="6377"/>
      <c r="CR1264" s="6378"/>
      <c r="CS1264" s="6377"/>
      <c r="CT1264" s="6378"/>
      <c r="CW1264" s="6377"/>
      <c r="CX1264" s="6378"/>
      <c r="CY1264" s="6377"/>
      <c r="CZ1264" s="6378"/>
      <c r="DA1264" s="6377"/>
      <c r="DB1264" s="6378"/>
      <c r="DC1264" s="6379"/>
      <c r="DD1264" s="6380"/>
      <c r="DE1264" s="6418"/>
      <c r="DF1264" s="6418"/>
      <c r="DG1264" s="6418"/>
      <c r="DH1264" s="6418"/>
      <c r="DI1264" s="6379"/>
      <c r="DJ1264" s="6380"/>
      <c r="DK1264" s="6379"/>
      <c r="DL1264" s="6380"/>
      <c r="DM1264" s="6377"/>
      <c r="DN1264" s="6378"/>
      <c r="DO1264" s="6377"/>
      <c r="DP1264" s="6378"/>
      <c r="DQ1264" s="6377"/>
      <c r="DR1264" s="6378"/>
      <c r="DS1264" s="6377"/>
      <c r="DT1264" s="6378"/>
      <c r="DU1264" s="6377"/>
      <c r="DV1264" s="6378"/>
      <c r="DW1264" s="6377"/>
      <c r="DX1264" s="6378"/>
      <c r="DY1264" s="6377"/>
      <c r="DZ1264" s="6378"/>
      <c r="EA1264" s="6377">
        <v>46275</v>
      </c>
      <c r="EB1264" s="6378">
        <v>4263424</v>
      </c>
      <c r="EC1264" s="6377">
        <v>46206</v>
      </c>
      <c r="ED1264" s="6378">
        <v>4263339</v>
      </c>
      <c r="EE1264" s="6377"/>
      <c r="EF1264" s="6378"/>
      <c r="EM1264" s="6377"/>
      <c r="EN1264" s="6378"/>
      <c r="EO1264" s="6377"/>
      <c r="EP1264" s="6378"/>
      <c r="ET1264" s="6377"/>
      <c r="EU1264" s="6378"/>
      <c r="EV1264" s="6377"/>
      <c r="EW1264" s="6378"/>
      <c r="EX1264" s="6377"/>
      <c r="EY1264" s="6378"/>
      <c r="EZ1264" s="6377"/>
      <c r="FA1264" s="6378"/>
      <c r="FB1264" s="6377"/>
      <c r="FC1264" s="6378"/>
      <c r="FD1264" s="6377"/>
      <c r="FE1264" s="6378"/>
      <c r="FF1264" s="6377"/>
      <c r="FG1264" s="6378"/>
      <c r="FH1264" s="6377"/>
      <c r="FI1264" s="6378"/>
      <c r="FJ1264" s="6377"/>
      <c r="FK1264" s="6378"/>
      <c r="FL1264" s="6377"/>
      <c r="FM1264" s="6378"/>
      <c r="FN1264" s="6378"/>
      <c r="FO1264" s="6378"/>
      <c r="FP1264" s="6377"/>
      <c r="FQ1264" s="6378"/>
      <c r="FS1264" s="6377"/>
      <c r="FT1264" s="6378"/>
    </row>
    <row r="1265" spans="1:176" ht="18.600000000000001" customHeight="1">
      <c r="A1265" s="6372"/>
      <c r="B1265" s="165"/>
      <c r="C1265" s="165"/>
      <c r="D1265" s="191"/>
      <c r="E1265" s="6373"/>
      <c r="AT1265" s="653" t="s">
        <v>754</v>
      </c>
      <c r="AU1265" s="6374"/>
      <c r="AV1265" s="6374"/>
      <c r="AW1265" s="653">
        <v>28</v>
      </c>
      <c r="AX1265" s="6387">
        <f>COUNTIF(AX$11:AX$1147,AX1264)</f>
        <v>28</v>
      </c>
      <c r="AY1265" s="653">
        <v>28</v>
      </c>
      <c r="AZ1265" s="6387">
        <f>COUNTIF(AZ$11:AZ$1147,AZ1264)</f>
        <v>28</v>
      </c>
      <c r="BA1265" s="653">
        <v>25</v>
      </c>
      <c r="BB1265" s="6387">
        <f>COUNTIF(BB$11:BB$1147,BB1264)</f>
        <v>25</v>
      </c>
      <c r="BC1265" s="653">
        <v>25</v>
      </c>
      <c r="BD1265" s="6387">
        <f>COUNTIF(BD$11:BD$1147,BD1264)</f>
        <v>25</v>
      </c>
      <c r="BE1265" s="653">
        <v>25</v>
      </c>
      <c r="BF1265" s="6387">
        <f>COUNTIF(BF$11:BF$1147,BF1264)</f>
        <v>25</v>
      </c>
      <c r="BG1265" s="653">
        <v>25</v>
      </c>
      <c r="BH1265" s="6387">
        <f>COUNTIF(BH$11:BH$1147,BH1264)</f>
        <v>25</v>
      </c>
      <c r="BI1265" s="653">
        <v>20</v>
      </c>
      <c r="BJ1265" s="6387">
        <f>COUNTIF(BJ$11:BJ$1147,BJ1264)</f>
        <v>20</v>
      </c>
      <c r="BK1265" s="653"/>
      <c r="BL1265" s="6387">
        <f>COUNTIF(BL$11:BL$1147,BL1264)</f>
        <v>0</v>
      </c>
      <c r="BM1265" s="653"/>
      <c r="BN1265" s="6387">
        <f>COUNTIF(BN$11:BN$1147,BN1264)</f>
        <v>0</v>
      </c>
      <c r="BO1265" s="653"/>
      <c r="BP1265" s="6387">
        <f>COUNTIF(BP$11:BP$1147,BP1264)</f>
        <v>0</v>
      </c>
      <c r="BQ1265" s="653"/>
      <c r="BR1265" s="6387">
        <f>COUNTIF(BR$11:BR$1147,BR1264)</f>
        <v>0</v>
      </c>
      <c r="BS1265" s="653"/>
      <c r="BT1265" s="6387">
        <f>COUNTIF(BT$11:BT$1147,BT1264)</f>
        <v>0</v>
      </c>
      <c r="BU1265" s="653"/>
      <c r="BV1265" s="6387">
        <f>COUNTIF(BV$11:BV$1147,BV1264)</f>
        <v>0</v>
      </c>
      <c r="BW1265" s="653"/>
      <c r="BX1265" s="6387">
        <f>COUNTIF(BX$11:BX$1147,BX1264)</f>
        <v>0</v>
      </c>
      <c r="BY1265" s="653"/>
      <c r="BZ1265" s="6387">
        <f>COUNTIF(BZ$11:BZ$1147,BZ1264)</f>
        <v>0</v>
      </c>
      <c r="CA1265" s="653"/>
      <c r="CB1265" s="6387">
        <f>COUNTIF(CB$11:CB$1147,CB1264)</f>
        <v>0</v>
      </c>
      <c r="CC1265" s="653"/>
      <c r="CD1265" s="6387">
        <f>COUNTIF(CD$11:CD$1147,CD1264)</f>
        <v>0</v>
      </c>
      <c r="CE1265" s="653"/>
      <c r="CF1265" s="6387">
        <f>COUNTIF(CF$11:CF$1147,CF1264)</f>
        <v>0</v>
      </c>
      <c r="CG1265" s="653"/>
      <c r="CH1265" s="6387">
        <f>COUNTIF(CH$11:CH$1147,CH1264)</f>
        <v>0</v>
      </c>
      <c r="CI1265" s="653"/>
      <c r="CJ1265" s="6387">
        <f>COUNTIF(CJ$11:CJ$1147,CJ1264)</f>
        <v>0</v>
      </c>
      <c r="CK1265" s="653"/>
      <c r="CL1265" s="6387">
        <f>COUNTIFS(CL$11:CL$1147,CL1264)+COUNTIFS(CV$11:CV$1147,CL1264)</f>
        <v>0</v>
      </c>
      <c r="CM1265" s="653"/>
      <c r="CN1265" s="6387">
        <f>COUNTIF(CN$11:CN$1147,CN1264)</f>
        <v>0</v>
      </c>
      <c r="CO1265" s="653"/>
      <c r="CP1265" s="6387">
        <f>COUNTIF(CP$11:CP$1147,CP1264)</f>
        <v>0</v>
      </c>
      <c r="CQ1265" s="653"/>
      <c r="CR1265" s="6387">
        <f>COUNTIF(CR$11:CR$1147,CR1264)</f>
        <v>0</v>
      </c>
      <c r="CS1265" s="653"/>
      <c r="CT1265" s="6387">
        <f>COUNTIF(CT$11:CT$1147,CT1264)</f>
        <v>0</v>
      </c>
      <c r="CW1265" s="653"/>
      <c r="CX1265" s="6387">
        <f>COUNTIF(CX$11:CX$1147,CX1264)</f>
        <v>0</v>
      </c>
      <c r="CY1265" s="653"/>
      <c r="CZ1265" s="6387">
        <f>COUNTIF(CZ$11:CZ$1147,CZ1264)</f>
        <v>0</v>
      </c>
      <c r="DA1265" s="653"/>
      <c r="DB1265" s="6387">
        <f>COUNTIF(DB$11:DB$1147,DB1264)</f>
        <v>0</v>
      </c>
      <c r="DC1265" s="6374"/>
      <c r="DD1265" s="6388">
        <f>COUNTIF(DD$11:DD$1147,DD1264)</f>
        <v>0</v>
      </c>
      <c r="DE1265" s="6418"/>
      <c r="DF1265" s="6418"/>
      <c r="DG1265" s="6418"/>
      <c r="DH1265" s="6418"/>
      <c r="DI1265" s="6374"/>
      <c r="DJ1265" s="6388">
        <f>COUNTIF(DJ$11:DJ$1147,DJ1264)</f>
        <v>0</v>
      </c>
      <c r="DK1265" s="6374"/>
      <c r="DL1265" s="6388">
        <f>COUNTIF(DL$11:DL$1147,DL1264)</f>
        <v>0</v>
      </c>
      <c r="DM1265" s="653"/>
      <c r="DN1265" s="6387">
        <f>COUNTIF(DN$11:DN$1147,DN1264)</f>
        <v>0</v>
      </c>
      <c r="DO1265" s="653"/>
      <c r="DP1265" s="6387">
        <f>COUNTIF(DP$11:DP$1147,DP1264)</f>
        <v>0</v>
      </c>
      <c r="DQ1265" s="653"/>
      <c r="DR1265" s="6387">
        <f>COUNTIF(DR$11:DR$1147,DR1264)</f>
        <v>0</v>
      </c>
      <c r="DS1265" s="653"/>
      <c r="DT1265" s="6387">
        <f>COUNTIF(DT$11:DT$1147,DT1264)</f>
        <v>0</v>
      </c>
      <c r="DU1265" s="653"/>
      <c r="DV1265" s="6387">
        <f>COUNTIF(DV$11:DV$1147,DV1264)</f>
        <v>0</v>
      </c>
      <c r="DW1265" s="653"/>
      <c r="DX1265" s="6387">
        <f>COUNTIF(DX$11:DX$1147,DX1264)</f>
        <v>0</v>
      </c>
      <c r="DY1265" s="653"/>
      <c r="DZ1265" s="6387">
        <f>COUNTIF(DZ$11:DZ$1147,DZ1264)</f>
        <v>0</v>
      </c>
      <c r="EA1265" s="653">
        <v>20</v>
      </c>
      <c r="EB1265" s="6387">
        <f>COUNTIF(EB$11:EB$1147,EB1264)</f>
        <v>20</v>
      </c>
      <c r="EC1265" s="653">
        <v>30</v>
      </c>
      <c r="ED1265" s="6387">
        <f>COUNTIF(ED$11:ED$1147,ED1264)</f>
        <v>30</v>
      </c>
      <c r="EE1265" s="653"/>
      <c r="EF1265" s="6387">
        <f>COUNTIF(EF$11:EF$1147,EF1264)</f>
        <v>0</v>
      </c>
      <c r="EM1265" s="653"/>
      <c r="EN1265" s="6387">
        <f>COUNTIF(EN$11:EN$1147,EN1264)</f>
        <v>0</v>
      </c>
      <c r="EO1265" s="653"/>
      <c r="EP1265" s="6387">
        <f>COUNTIF(EP$11:EP$1147,EP1264)</f>
        <v>0</v>
      </c>
      <c r="ET1265" s="653"/>
      <c r="EU1265" s="6387">
        <f>COUNTIF(EU$11:EU$1147,EU1264)</f>
        <v>0</v>
      </c>
      <c r="EV1265" s="653"/>
      <c r="EW1265" s="6387">
        <f>COUNTIF(EW$11:EW$1147,EW1264)</f>
        <v>0</v>
      </c>
      <c r="EX1265" s="653"/>
      <c r="EY1265" s="6387">
        <f>COUNTIF(EY$11:EY$1147,EY1264)</f>
        <v>0</v>
      </c>
      <c r="EZ1265" s="653"/>
      <c r="FA1265" s="6387">
        <f>COUNTIF(FA$11:FA$1147,FA1264)</f>
        <v>0</v>
      </c>
      <c r="FB1265" s="653"/>
      <c r="FC1265" s="6387">
        <f>COUNTIF(FC$11:FC$1147,FC1264)</f>
        <v>0</v>
      </c>
      <c r="FD1265" s="653"/>
      <c r="FE1265" s="6387">
        <f>COUNTIF(FE$11:FE$1147,FE1264)</f>
        <v>0</v>
      </c>
      <c r="FF1265" s="653"/>
      <c r="FG1265" s="6387">
        <f>COUNTIF(FG$11:FG$1147,FG1264)</f>
        <v>0</v>
      </c>
      <c r="FH1265" s="653"/>
      <c r="FI1265" s="6387">
        <f>COUNTIF(FI$11:FI$1147,FI1264)</f>
        <v>0</v>
      </c>
      <c r="FJ1265" s="653"/>
      <c r="FK1265" s="6387">
        <f>COUNTIF(FK$11:FK$1147,FK1264)</f>
        <v>0</v>
      </c>
      <c r="FL1265" s="653"/>
      <c r="FM1265" s="6387">
        <f>COUNTIF(FM$11:FM$1147,FM1264)</f>
        <v>0</v>
      </c>
      <c r="FN1265" s="653"/>
      <c r="FO1265" s="6387">
        <f>COUNTIF(FO$11:FO$1147,FO1264)</f>
        <v>0</v>
      </c>
      <c r="FP1265" s="1044"/>
      <c r="FQ1265" s="6387">
        <f>COUNTIF(FQ$11:FQ$1147,FQ1264)</f>
        <v>0</v>
      </c>
      <c r="FS1265" s="1044"/>
      <c r="FT1265" s="6387">
        <f>COUNTIF(FT$11:FT$1147,FT1264)</f>
        <v>0</v>
      </c>
    </row>
    <row r="1266" spans="1:176" ht="18.600000000000001" customHeight="1">
      <c r="A1266" s="6372"/>
      <c r="B1266" s="165"/>
      <c r="C1266" s="165"/>
      <c r="D1266" s="191"/>
      <c r="E1266" s="6373"/>
      <c r="AT1266" s="653" t="s">
        <v>755</v>
      </c>
      <c r="AU1266" s="6374"/>
      <c r="AV1266" s="6374"/>
      <c r="AW1266" s="8041">
        <f>AW1265-AX1265</f>
        <v>0</v>
      </c>
      <c r="AX1266" s="8041"/>
      <c r="AY1266" s="8041">
        <f>AY1265-AZ1265</f>
        <v>0</v>
      </c>
      <c r="AZ1266" s="8041"/>
      <c r="BA1266" s="8041">
        <f>BA1265-BB1265</f>
        <v>0</v>
      </c>
      <c r="BB1266" s="8041"/>
      <c r="BC1266" s="8041">
        <f>BC1265-BD1265</f>
        <v>0</v>
      </c>
      <c r="BD1266" s="8041"/>
      <c r="BE1266" s="8041">
        <f>BE1265-BF1265</f>
        <v>0</v>
      </c>
      <c r="BF1266" s="8041"/>
      <c r="BG1266" s="8041">
        <f>BG1265-BH1265</f>
        <v>0</v>
      </c>
      <c r="BH1266" s="8041"/>
      <c r="BI1266" s="8041">
        <f>BI1265-BJ1265</f>
        <v>0</v>
      </c>
      <c r="BJ1266" s="8041"/>
      <c r="BK1266" s="8041">
        <f>BK1265-BL1265</f>
        <v>0</v>
      </c>
      <c r="BL1266" s="8041"/>
      <c r="BM1266" s="8041">
        <f>BM1265-BN1265</f>
        <v>0</v>
      </c>
      <c r="BN1266" s="8041"/>
      <c r="BO1266" s="8041">
        <f>BO1265-BP1265</f>
        <v>0</v>
      </c>
      <c r="BP1266" s="8041"/>
      <c r="BQ1266" s="8041">
        <f>BQ1265-BR1265</f>
        <v>0</v>
      </c>
      <c r="BR1266" s="8041"/>
      <c r="BS1266" s="8041">
        <f>BS1265-BT1265</f>
        <v>0</v>
      </c>
      <c r="BT1266" s="8041"/>
      <c r="BU1266" s="8041">
        <f>BU1265-BV1265</f>
        <v>0</v>
      </c>
      <c r="BV1266" s="8041"/>
      <c r="BW1266" s="8041">
        <f>BW1265-BX1265</f>
        <v>0</v>
      </c>
      <c r="BX1266" s="8041"/>
      <c r="BY1266" s="8041">
        <f>BY1265-BZ1265</f>
        <v>0</v>
      </c>
      <c r="BZ1266" s="8041"/>
      <c r="CA1266" s="8041">
        <f>CA1265-CB1265</f>
        <v>0</v>
      </c>
      <c r="CB1266" s="8041"/>
      <c r="CC1266" s="8041">
        <f>CC1265-CD1265</f>
        <v>0</v>
      </c>
      <c r="CD1266" s="8041"/>
      <c r="CE1266" s="8041">
        <f>CE1265-CF1265</f>
        <v>0</v>
      </c>
      <c r="CF1266" s="8041"/>
      <c r="CG1266" s="8041">
        <f>CG1265-CH1265</f>
        <v>0</v>
      </c>
      <c r="CH1266" s="8041"/>
      <c r="CI1266" s="8041">
        <f>CI1265-CJ1265</f>
        <v>0</v>
      </c>
      <c r="CJ1266" s="8041"/>
      <c r="CK1266" s="8041">
        <f>CK1265-CL1265</f>
        <v>0</v>
      </c>
      <c r="CL1266" s="8041"/>
      <c r="CM1266" s="8041">
        <f>CM1265-CN1265</f>
        <v>0</v>
      </c>
      <c r="CN1266" s="8041"/>
      <c r="CO1266" s="8041">
        <f>CO1265-CP1265</f>
        <v>0</v>
      </c>
      <c r="CP1266" s="8041"/>
      <c r="CQ1266" s="8041">
        <f>CQ1265-CR1265</f>
        <v>0</v>
      </c>
      <c r="CR1266" s="8041"/>
      <c r="CS1266" s="8041">
        <f>CS1265-CT1265</f>
        <v>0</v>
      </c>
      <c r="CT1266" s="8041"/>
      <c r="CW1266" s="8041">
        <f>CW1265-CX1265</f>
        <v>0</v>
      </c>
      <c r="CX1266" s="8041"/>
      <c r="CY1266" s="8041">
        <f>CY1265-CZ1265</f>
        <v>0</v>
      </c>
      <c r="CZ1266" s="8041"/>
      <c r="DA1266" s="8041">
        <f>DA1265-DB1265</f>
        <v>0</v>
      </c>
      <c r="DB1266" s="8041"/>
      <c r="DC1266" s="8052">
        <f>DC1265-DD1265</f>
        <v>0</v>
      </c>
      <c r="DD1266" s="8052"/>
      <c r="DE1266" s="6418"/>
      <c r="DF1266" s="6418"/>
      <c r="DG1266" s="6418"/>
      <c r="DH1266" s="6418"/>
      <c r="DI1266" s="8052">
        <f>DI1265-DJ1265</f>
        <v>0</v>
      </c>
      <c r="DJ1266" s="8052"/>
      <c r="DK1266" s="8052">
        <f>DK1265-DL1265</f>
        <v>0</v>
      </c>
      <c r="DL1266" s="8052"/>
      <c r="DM1266" s="8041">
        <f>DM1265-DN1265</f>
        <v>0</v>
      </c>
      <c r="DN1266" s="8041"/>
      <c r="DO1266" s="8041">
        <f>DO1265-DP1265</f>
        <v>0</v>
      </c>
      <c r="DP1266" s="8041"/>
      <c r="DQ1266" s="8041">
        <f>DQ1265-DR1265</f>
        <v>0</v>
      </c>
      <c r="DR1266" s="8041"/>
      <c r="DS1266" s="8041">
        <f>DS1265-DT1265</f>
        <v>0</v>
      </c>
      <c r="DT1266" s="8041"/>
      <c r="DU1266" s="8041">
        <f>DU1265-DV1265</f>
        <v>0</v>
      </c>
      <c r="DV1266" s="8041"/>
      <c r="DW1266" s="8041">
        <f>DW1265-DX1265</f>
        <v>0</v>
      </c>
      <c r="DX1266" s="8041"/>
      <c r="DY1266" s="8041">
        <f>DY1265-DZ1265</f>
        <v>0</v>
      </c>
      <c r="DZ1266" s="8041"/>
      <c r="EA1266" s="8041">
        <f>EA1265-EB1265</f>
        <v>0</v>
      </c>
      <c r="EB1266" s="8041"/>
      <c r="EC1266" s="8041">
        <f>EC1265-ED1265</f>
        <v>0</v>
      </c>
      <c r="ED1266" s="8041"/>
      <c r="EE1266" s="8041">
        <f>EE1265-EF1265</f>
        <v>0</v>
      </c>
      <c r="EF1266" s="8041"/>
      <c r="EM1266" s="8041">
        <f>EM1265-EN1265</f>
        <v>0</v>
      </c>
      <c r="EN1266" s="8041"/>
      <c r="EO1266" s="8041">
        <f>EO1265-EP1265</f>
        <v>0</v>
      </c>
      <c r="EP1266" s="8041"/>
      <c r="ET1266" s="8041">
        <f>ET1265-EU1265</f>
        <v>0</v>
      </c>
      <c r="EU1266" s="8041"/>
      <c r="EV1266" s="8041">
        <f>EV1265-EW1265</f>
        <v>0</v>
      </c>
      <c r="EW1266" s="8041"/>
      <c r="EX1266" s="8041">
        <f>EX1265-EY1265</f>
        <v>0</v>
      </c>
      <c r="EY1266" s="8041"/>
      <c r="EZ1266" s="8041">
        <f>EZ1265-FA1265</f>
        <v>0</v>
      </c>
      <c r="FA1266" s="8041"/>
      <c r="FB1266" s="8041">
        <f>FB1265-FC1265</f>
        <v>0</v>
      </c>
      <c r="FC1266" s="8041"/>
      <c r="FD1266" s="8041">
        <f>FD1265-FE1265</f>
        <v>0</v>
      </c>
      <c r="FE1266" s="8041"/>
      <c r="FF1266" s="8041">
        <f>FF1265-FG1265</f>
        <v>0</v>
      </c>
      <c r="FG1266" s="8041"/>
      <c r="FH1266" s="8041">
        <f>FH1265-FI1265</f>
        <v>0</v>
      </c>
      <c r="FI1266" s="8041"/>
      <c r="FJ1266" s="8041">
        <f>FJ1265-FK1265</f>
        <v>0</v>
      </c>
      <c r="FK1266" s="8041"/>
      <c r="FL1266" s="8041">
        <f>FL1265-FM1265</f>
        <v>0</v>
      </c>
      <c r="FM1266" s="8041"/>
      <c r="FN1266" s="8041">
        <f>FN1265-FO1265</f>
        <v>0</v>
      </c>
      <c r="FO1266" s="8041"/>
      <c r="FP1266" s="8041">
        <f>FP1265-FQ1265</f>
        <v>0</v>
      </c>
      <c r="FQ1266" s="8041"/>
      <c r="FS1266" s="8041">
        <f>FS1265-FT1265</f>
        <v>0</v>
      </c>
      <c r="FT1266" s="8041"/>
    </row>
    <row r="1267" spans="1:176" ht="18.600000000000001" customHeight="1">
      <c r="A1267" s="6372"/>
      <c r="B1267" s="165"/>
      <c r="C1267" s="165"/>
      <c r="D1267" s="191"/>
      <c r="E1267" s="6373"/>
      <c r="AW1267" s="162"/>
      <c r="AX1267" s="162"/>
      <c r="AY1267" s="162"/>
      <c r="AZ1267" s="162"/>
      <c r="BA1267" s="162"/>
      <c r="BB1267" s="162"/>
      <c r="BC1267" s="162"/>
      <c r="BD1267" s="162"/>
      <c r="BE1267" s="162"/>
      <c r="BF1267" s="162"/>
      <c r="BG1267" s="162"/>
      <c r="BH1267" s="162"/>
      <c r="BI1267" s="162"/>
      <c r="BJ1267" s="162"/>
      <c r="BK1267" s="162"/>
      <c r="BL1267" s="162"/>
      <c r="BM1267" s="162"/>
      <c r="BN1267" s="162"/>
      <c r="BO1267" s="162"/>
      <c r="BP1267" s="162"/>
      <c r="BQ1267" s="162"/>
      <c r="BR1267" s="162"/>
      <c r="BS1267" s="162"/>
      <c r="BT1267" s="162"/>
      <c r="BU1267" s="162"/>
      <c r="BV1267" s="162"/>
      <c r="BW1267" s="162"/>
      <c r="BX1267" s="162"/>
      <c r="BY1267" s="162"/>
      <c r="BZ1267" s="162"/>
      <c r="CA1267" s="162"/>
      <c r="CB1267" s="162"/>
      <c r="CC1267" s="162"/>
      <c r="CD1267" s="162"/>
      <c r="CE1267" s="162"/>
      <c r="CF1267" s="162"/>
      <c r="CG1267" s="162"/>
      <c r="CH1267" s="162"/>
      <c r="CI1267" s="162"/>
      <c r="CJ1267" s="162"/>
      <c r="CK1267" s="162"/>
      <c r="CL1267" s="162"/>
      <c r="CM1267" s="162"/>
      <c r="CN1267" s="162"/>
      <c r="CO1267" s="162"/>
      <c r="CP1267" s="162"/>
      <c r="CQ1267" s="162"/>
      <c r="CR1267" s="162"/>
      <c r="CS1267" s="162"/>
      <c r="CT1267" s="162"/>
      <c r="CU1267" s="162"/>
      <c r="CV1267" s="162"/>
      <c r="CW1267" s="162"/>
      <c r="CX1267" s="162"/>
      <c r="CY1267" s="162"/>
      <c r="CZ1267" s="162"/>
      <c r="DA1267" s="162"/>
      <c r="DB1267" s="162"/>
      <c r="DC1267" s="162"/>
      <c r="DD1267" s="162"/>
      <c r="DE1267" s="162"/>
      <c r="DF1267" s="162"/>
      <c r="DG1267" s="162"/>
      <c r="DH1267" s="162"/>
      <c r="DI1267" s="162"/>
      <c r="DJ1267" s="162"/>
      <c r="DK1267" s="162"/>
      <c r="DL1267" s="162"/>
      <c r="DM1267" s="162"/>
      <c r="DN1267" s="162"/>
      <c r="DO1267" s="162"/>
      <c r="DP1267" s="162"/>
      <c r="DQ1267" s="162"/>
      <c r="DS1267" s="162"/>
      <c r="DT1267" s="162"/>
      <c r="DU1267" s="162"/>
      <c r="ET1267" s="162"/>
      <c r="EU1267" s="162"/>
      <c r="EV1267" s="162"/>
      <c r="EW1267" s="162"/>
      <c r="EX1267" s="162"/>
      <c r="EY1267" s="162"/>
      <c r="EZ1267" s="162"/>
      <c r="FA1267" s="162"/>
      <c r="FB1267" s="162"/>
      <c r="FC1267" s="162"/>
      <c r="FD1267" s="162"/>
      <c r="FE1267" s="162"/>
      <c r="FF1267" s="162"/>
      <c r="FG1267" s="162"/>
      <c r="FH1267" s="162"/>
      <c r="FI1267" s="162"/>
      <c r="FJ1267" s="162"/>
      <c r="FK1267" s="162"/>
      <c r="FL1267" s="162"/>
      <c r="FM1267" s="162"/>
      <c r="FN1267" s="162"/>
      <c r="FO1267" s="162"/>
    </row>
    <row r="1268" spans="1:176" ht="18.600000000000001" customHeight="1">
      <c r="A1268" s="6372"/>
      <c r="B1268" s="165"/>
      <c r="C1268" s="165"/>
      <c r="D1268" s="191"/>
      <c r="E1268" s="6373"/>
      <c r="AT1268" s="653" t="s">
        <v>752</v>
      </c>
      <c r="AU1268" s="6374"/>
      <c r="AV1268" s="6374"/>
      <c r="AW1268" s="6377">
        <v>46029</v>
      </c>
      <c r="AX1268" s="6378">
        <v>4263072</v>
      </c>
      <c r="AY1268" s="6377">
        <v>46029</v>
      </c>
      <c r="AZ1268" s="6378">
        <v>4263073</v>
      </c>
      <c r="BA1268" s="6377">
        <v>45691</v>
      </c>
      <c r="BB1268" s="6378">
        <v>4263107</v>
      </c>
      <c r="BC1268" s="6377">
        <v>46056</v>
      </c>
      <c r="BD1268" s="6378">
        <v>4263108</v>
      </c>
      <c r="BE1268" s="6377">
        <v>46056</v>
      </c>
      <c r="BF1268" s="6378">
        <v>4263109</v>
      </c>
      <c r="BG1268" s="6377">
        <v>46056</v>
      </c>
      <c r="BH1268" s="6378">
        <v>4263104</v>
      </c>
      <c r="BI1268" s="6377">
        <v>46206</v>
      </c>
      <c r="BJ1268" s="6378">
        <v>4263328</v>
      </c>
      <c r="BK1268" s="6377"/>
      <c r="BL1268" s="6378"/>
      <c r="BM1268" s="6377"/>
      <c r="BN1268" s="6378"/>
      <c r="BO1268" s="6377"/>
      <c r="BP1268" s="6378"/>
      <c r="BQ1268" s="6377"/>
      <c r="BR1268" s="6378"/>
      <c r="BS1268" s="6377"/>
      <c r="BT1268" s="6378"/>
      <c r="BU1268" s="6377"/>
      <c r="BV1268" s="6378"/>
      <c r="BW1268" s="6377"/>
      <c r="BX1268" s="6378"/>
      <c r="BY1268" s="6377"/>
      <c r="BZ1268" s="6378"/>
      <c r="CA1268" s="6377"/>
      <c r="CB1268" s="6378"/>
      <c r="CC1268" s="6377"/>
      <c r="CD1268" s="6378"/>
      <c r="CE1268" s="6377"/>
      <c r="CF1268" s="6378"/>
      <c r="CG1268" s="6377"/>
      <c r="CH1268" s="6378"/>
      <c r="CI1268" s="6377"/>
      <c r="CJ1268" s="6378"/>
      <c r="CK1268" s="6377"/>
      <c r="CL1268" s="6378"/>
      <c r="CM1268" s="6377"/>
      <c r="CN1268" s="6378"/>
      <c r="CO1268" s="6377"/>
      <c r="CP1268" s="6378"/>
      <c r="CQ1268" s="6377"/>
      <c r="CR1268" s="6378"/>
      <c r="CS1268" s="6377"/>
      <c r="CT1268" s="6378"/>
      <c r="CW1268" s="6377"/>
      <c r="CX1268" s="6378"/>
      <c r="CY1268" s="6377"/>
      <c r="CZ1268" s="6378"/>
      <c r="DA1268" s="6377"/>
      <c r="DB1268" s="6378"/>
      <c r="DC1268" s="6379"/>
      <c r="DD1268" s="6380"/>
      <c r="DE1268" s="6418"/>
      <c r="DF1268" s="6418"/>
      <c r="DG1268" s="6418"/>
      <c r="DH1268" s="6418"/>
      <c r="DI1268" s="6379"/>
      <c r="DJ1268" s="6380"/>
      <c r="DK1268" s="6379"/>
      <c r="DL1268" s="6380"/>
      <c r="DM1268" s="6377"/>
      <c r="DN1268" s="6378"/>
      <c r="DO1268" s="6377"/>
      <c r="DP1268" s="6378"/>
      <c r="DQ1268" s="6377"/>
      <c r="DR1268" s="6378"/>
      <c r="DS1268" s="6377"/>
      <c r="DT1268" s="6378"/>
      <c r="DU1268" s="6377"/>
      <c r="DV1268" s="6378"/>
      <c r="DW1268" s="6377"/>
      <c r="DX1268" s="6378"/>
      <c r="DY1268" s="6377"/>
      <c r="DZ1268" s="6378"/>
      <c r="EA1268" s="6377">
        <v>46296</v>
      </c>
      <c r="EB1268" s="6378">
        <v>4263502</v>
      </c>
      <c r="EC1268" s="6377">
        <v>46241</v>
      </c>
      <c r="ED1268" s="6378">
        <v>4263388</v>
      </c>
      <c r="EE1268" s="6377"/>
      <c r="EF1268" s="6378"/>
      <c r="EM1268" s="6377"/>
      <c r="EN1268" s="6378"/>
      <c r="EO1268" s="6377"/>
      <c r="EP1268" s="6378"/>
      <c r="ET1268" s="6377"/>
      <c r="EU1268" s="6378"/>
      <c r="EV1268" s="6377"/>
      <c r="EW1268" s="6378"/>
      <c r="EX1268" s="6377"/>
      <c r="EY1268" s="6378"/>
      <c r="EZ1268" s="6377"/>
      <c r="FA1268" s="6378"/>
      <c r="FB1268" s="6377"/>
      <c r="FC1268" s="6378"/>
      <c r="FD1268" s="6377"/>
      <c r="FE1268" s="6378"/>
      <c r="FF1268" s="6377"/>
      <c r="FG1268" s="6378"/>
      <c r="FH1268" s="6377"/>
      <c r="FI1268" s="6378"/>
      <c r="FJ1268" s="6377"/>
      <c r="FK1268" s="6378"/>
      <c r="FL1268" s="6377"/>
      <c r="FM1268" s="6378"/>
      <c r="FN1268" s="6378"/>
      <c r="FO1268" s="6378"/>
      <c r="FP1268" s="6377"/>
      <c r="FQ1268" s="6378"/>
      <c r="FS1268" s="6377"/>
      <c r="FT1268" s="6378"/>
    </row>
    <row r="1269" spans="1:176" ht="18.600000000000001" customHeight="1">
      <c r="A1269" s="6372"/>
      <c r="B1269" s="165"/>
      <c r="C1269" s="165"/>
      <c r="D1269" s="191"/>
      <c r="E1269" s="6373"/>
      <c r="AT1269" s="653" t="s">
        <v>754</v>
      </c>
      <c r="AU1269" s="6374"/>
      <c r="AV1269" s="6374"/>
      <c r="AW1269" s="653">
        <v>25</v>
      </c>
      <c r="AX1269" s="6387">
        <f>COUNTIF(AX$11:AX$1147,AX1268)</f>
        <v>25</v>
      </c>
      <c r="AY1269" s="653">
        <v>25</v>
      </c>
      <c r="AZ1269" s="6387">
        <f>COUNTIF(AZ$11:AZ$1147,AZ1268)</f>
        <v>25</v>
      </c>
      <c r="BA1269" s="653">
        <v>25</v>
      </c>
      <c r="BB1269" s="6387">
        <f>COUNTIF(BB$11:BB$1147,BB1268)</f>
        <v>25</v>
      </c>
      <c r="BC1269" s="653">
        <v>25</v>
      </c>
      <c r="BD1269" s="6387">
        <f>COUNTIF(BD$11:BD$1147,BD1268)</f>
        <v>25</v>
      </c>
      <c r="BE1269" s="653">
        <v>25</v>
      </c>
      <c r="BF1269" s="6387">
        <f>COUNTIF(BF$11:BF$1147,BF1268)</f>
        <v>25</v>
      </c>
      <c r="BG1269" s="653">
        <v>25</v>
      </c>
      <c r="BH1269" s="6387">
        <f>COUNTIF(BH$11:BH$1147,BH1268)</f>
        <v>25</v>
      </c>
      <c r="BI1269" s="653">
        <v>15</v>
      </c>
      <c r="BJ1269" s="6387">
        <f>COUNTIF(BJ$11:BJ$1147,BJ1268)</f>
        <v>15</v>
      </c>
      <c r="BK1269" s="653"/>
      <c r="BL1269" s="6387">
        <f>COUNTIF(BL$11:BL$1147,BL1268)</f>
        <v>0</v>
      </c>
      <c r="BM1269" s="653"/>
      <c r="BN1269" s="6387">
        <f>COUNTIF(BN$11:BN$1147,BN1268)</f>
        <v>0</v>
      </c>
      <c r="BO1269" s="653"/>
      <c r="BP1269" s="6387">
        <f>COUNTIF(BP$11:BP$1147,BP1268)</f>
        <v>0</v>
      </c>
      <c r="BQ1269" s="653"/>
      <c r="BR1269" s="6387">
        <f>COUNTIF(BR$11:BR$1147,BR1268)</f>
        <v>0</v>
      </c>
      <c r="BS1269" s="653"/>
      <c r="BT1269" s="6387">
        <f>COUNTIF(BT$11:BT$1147,BT1268)</f>
        <v>0</v>
      </c>
      <c r="BU1269" s="653"/>
      <c r="BV1269" s="6387">
        <f>COUNTIF(BV$11:BV$1147,BV1268)</f>
        <v>0</v>
      </c>
      <c r="BW1269" s="653"/>
      <c r="BX1269" s="6387">
        <f>COUNTIF(BX$11:BX$1147,BX1268)</f>
        <v>0</v>
      </c>
      <c r="BY1269" s="653"/>
      <c r="BZ1269" s="6387">
        <f>COUNTIF(BZ$11:BZ$1147,BZ1268)</f>
        <v>0</v>
      </c>
      <c r="CA1269" s="653"/>
      <c r="CB1269" s="6387">
        <f>COUNTIF(CB$11:CB$1147,CB1268)</f>
        <v>0</v>
      </c>
      <c r="CC1269" s="653"/>
      <c r="CD1269" s="6387">
        <f>COUNTIF(CD$11:CD$1147,CD1268)</f>
        <v>0</v>
      </c>
      <c r="CE1269" s="653"/>
      <c r="CF1269" s="6387">
        <f>COUNTIF(CF$11:CF$1147,CF1268)</f>
        <v>0</v>
      </c>
      <c r="CG1269" s="653"/>
      <c r="CH1269" s="6387">
        <f>COUNTIF(CH$11:CH$1147,CH1268)</f>
        <v>0</v>
      </c>
      <c r="CI1269" s="653"/>
      <c r="CJ1269" s="6387">
        <f>COUNTIF(CJ$11:CJ$1147,CJ1268)</f>
        <v>0</v>
      </c>
      <c r="CK1269" s="653"/>
      <c r="CL1269" s="6387">
        <f>COUNTIFS(CL$11:CL$1147,CL1268)+COUNTIFS(CV$11:CV$1147,CL1268)</f>
        <v>0</v>
      </c>
      <c r="CM1269" s="653"/>
      <c r="CN1269" s="6387">
        <f>COUNTIF(CN$11:CN$1147,CN1268)</f>
        <v>0</v>
      </c>
      <c r="CO1269" s="653"/>
      <c r="CP1269" s="6387">
        <f>COUNTIF(CP$11:CP$1147,CP1268)</f>
        <v>0</v>
      </c>
      <c r="CQ1269" s="653"/>
      <c r="CR1269" s="6387">
        <f>COUNTIF(CR$11:CR$1147,CR1268)</f>
        <v>0</v>
      </c>
      <c r="CS1269" s="653"/>
      <c r="CT1269" s="6387">
        <f>COUNTIF(CT$11:CT$1147,CT1268)</f>
        <v>0</v>
      </c>
      <c r="CW1269" s="653"/>
      <c r="CX1269" s="6387">
        <f>COUNTIF(CX$11:CX$1147,CX1268)</f>
        <v>0</v>
      </c>
      <c r="CY1269" s="653"/>
      <c r="CZ1269" s="6387">
        <f>COUNTIF(CZ$11:CZ$1147,CZ1268)</f>
        <v>0</v>
      </c>
      <c r="DA1269" s="653"/>
      <c r="DB1269" s="6387">
        <f>COUNTIF(DB$11:DB$1147,DB1268)</f>
        <v>0</v>
      </c>
      <c r="DC1269" s="6374"/>
      <c r="DD1269" s="6388">
        <f>COUNTIF(DD$11:DD$1147,DD1268)</f>
        <v>0</v>
      </c>
      <c r="DE1269" s="6418"/>
      <c r="DF1269" s="6418"/>
      <c r="DG1269" s="6418"/>
      <c r="DH1269" s="6418"/>
      <c r="DI1269" s="6374"/>
      <c r="DJ1269" s="6388">
        <f>COUNTIF(DJ$11:DJ$1147,DJ1268)</f>
        <v>0</v>
      </c>
      <c r="DK1269" s="6374"/>
      <c r="DL1269" s="6388">
        <f>COUNTIF(DL$11:DL$1147,DL1268)</f>
        <v>0</v>
      </c>
      <c r="DM1269" s="653"/>
      <c r="DN1269" s="6387">
        <f>COUNTIF(DN$11:DN$1147,DN1268)</f>
        <v>0</v>
      </c>
      <c r="DO1269" s="653"/>
      <c r="DP1269" s="6387">
        <f>COUNTIF(DP$11:DP$1147,DP1268)</f>
        <v>0</v>
      </c>
      <c r="DQ1269" s="653"/>
      <c r="DR1269" s="6387">
        <f>COUNTIF(DR$11:DR$1147,DR1268)</f>
        <v>0</v>
      </c>
      <c r="DS1269" s="653"/>
      <c r="DT1269" s="6387">
        <f>COUNTIF(DT$11:DT$1147,DT1268)</f>
        <v>0</v>
      </c>
      <c r="DU1269" s="653"/>
      <c r="DV1269" s="6387">
        <f>COUNTIF(DV$11:DV$1147,DV1268)</f>
        <v>0</v>
      </c>
      <c r="DW1269" s="653"/>
      <c r="DX1269" s="6387">
        <f>COUNTIF(DX$11:DX$1147,DX1268)</f>
        <v>0</v>
      </c>
      <c r="DY1269" s="653"/>
      <c r="DZ1269" s="6387">
        <f>COUNTIF(DZ$11:DZ$1147,DZ1268)</f>
        <v>0</v>
      </c>
      <c r="EA1269" s="653">
        <v>20</v>
      </c>
      <c r="EB1269" s="6387">
        <f>COUNTIF(EB$11:EB$1147,EB1268)</f>
        <v>16</v>
      </c>
      <c r="EC1269" s="653">
        <v>15</v>
      </c>
      <c r="ED1269" s="6387">
        <f>COUNTIF(ED$11:ED$1147,ED1268)</f>
        <v>15</v>
      </c>
      <c r="EE1269" s="653"/>
      <c r="EF1269" s="6387">
        <f>COUNTIF(EF$11:EF$1147,EF1268)</f>
        <v>0</v>
      </c>
      <c r="EM1269" s="653"/>
      <c r="EN1269" s="6387">
        <f>COUNTIF(EN$11:EN$1147,EN1268)</f>
        <v>0</v>
      </c>
      <c r="EO1269" s="653"/>
      <c r="EP1269" s="6387">
        <f>COUNTIF(EP$11:EP$1147,EP1268)</f>
        <v>0</v>
      </c>
      <c r="ET1269" s="653"/>
      <c r="EU1269" s="6387">
        <f>COUNTIF(EU$11:EU$1147,EU1268)</f>
        <v>0</v>
      </c>
      <c r="EV1269" s="653"/>
      <c r="EW1269" s="6387">
        <f>COUNTIF(EW$11:EW$1147,EW1268)</f>
        <v>0</v>
      </c>
      <c r="EX1269" s="653"/>
      <c r="EY1269" s="6387">
        <f>COUNTIF(EY$11:EY$1147,EY1268)</f>
        <v>0</v>
      </c>
      <c r="EZ1269" s="653"/>
      <c r="FA1269" s="6387">
        <f>COUNTIF(FA$11:FA$1147,FA1268)</f>
        <v>0</v>
      </c>
      <c r="FB1269" s="653"/>
      <c r="FC1269" s="6387">
        <f>COUNTIF(FC$11:FC$1147,FC1268)</f>
        <v>0</v>
      </c>
      <c r="FD1269" s="653"/>
      <c r="FE1269" s="6387">
        <f>COUNTIF(FE$11:FE$1147,FE1268)</f>
        <v>0</v>
      </c>
      <c r="FF1269" s="653"/>
      <c r="FG1269" s="6387">
        <f>COUNTIF(FG$11:FG$1147,FG1268)</f>
        <v>0</v>
      </c>
      <c r="FH1269" s="653"/>
      <c r="FI1269" s="6387">
        <f>COUNTIF(FI$11:FI$1147,FI1268)</f>
        <v>0</v>
      </c>
      <c r="FJ1269" s="653"/>
      <c r="FK1269" s="6387">
        <f>COUNTIF(FK$11:FK$1147,FK1268)</f>
        <v>0</v>
      </c>
      <c r="FL1269" s="653"/>
      <c r="FM1269" s="6387">
        <f>COUNTIF(FM$11:FM$1147,FM1268)</f>
        <v>0</v>
      </c>
      <c r="FN1269" s="653"/>
      <c r="FO1269" s="6387">
        <f>COUNTIF(FO$11:FO$1147,FO1268)</f>
        <v>0</v>
      </c>
      <c r="FP1269" s="1044"/>
      <c r="FQ1269" s="6387">
        <f>COUNTIF(FQ$11:FQ$1147,FQ1268)</f>
        <v>0</v>
      </c>
      <c r="FS1269" s="1044"/>
      <c r="FT1269" s="6387">
        <f>COUNTIF(FT$11:FT$1147,FT1268)</f>
        <v>0</v>
      </c>
    </row>
    <row r="1270" spans="1:176" ht="18.600000000000001" customHeight="1">
      <c r="A1270" s="6372"/>
      <c r="B1270" s="165"/>
      <c r="C1270" s="165"/>
      <c r="D1270" s="191"/>
      <c r="E1270" s="6373"/>
      <c r="AT1270" s="653" t="s">
        <v>755</v>
      </c>
      <c r="AU1270" s="6374"/>
      <c r="AV1270" s="6374"/>
      <c r="AW1270" s="8041">
        <f>AW1269-AX1269</f>
        <v>0</v>
      </c>
      <c r="AX1270" s="8041"/>
      <c r="AY1270" s="8041">
        <f>AY1269-AZ1269</f>
        <v>0</v>
      </c>
      <c r="AZ1270" s="8041"/>
      <c r="BA1270" s="8041">
        <f>BA1269-BB1269</f>
        <v>0</v>
      </c>
      <c r="BB1270" s="8041"/>
      <c r="BC1270" s="8041">
        <f>BC1269-BD1269</f>
        <v>0</v>
      </c>
      <c r="BD1270" s="8041"/>
      <c r="BE1270" s="8041">
        <f>BE1269-BF1269</f>
        <v>0</v>
      </c>
      <c r="BF1270" s="8041"/>
      <c r="BG1270" s="8041">
        <f>BG1269-BH1269</f>
        <v>0</v>
      </c>
      <c r="BH1270" s="8041"/>
      <c r="BI1270" s="8041">
        <f>BI1269-BJ1269</f>
        <v>0</v>
      </c>
      <c r="BJ1270" s="8041"/>
      <c r="BK1270" s="8041">
        <f>BK1269-BL1269</f>
        <v>0</v>
      </c>
      <c r="BL1270" s="8041"/>
      <c r="BM1270" s="8041">
        <f>BM1269-BN1269</f>
        <v>0</v>
      </c>
      <c r="BN1270" s="8041"/>
      <c r="BO1270" s="8041">
        <f>BO1269-BP1269</f>
        <v>0</v>
      </c>
      <c r="BP1270" s="8041"/>
      <c r="BQ1270" s="8041">
        <f>BQ1269-BR1269</f>
        <v>0</v>
      </c>
      <c r="BR1270" s="8041"/>
      <c r="BS1270" s="8041">
        <f>BS1269-BT1269</f>
        <v>0</v>
      </c>
      <c r="BT1270" s="8041"/>
      <c r="BU1270" s="8041">
        <f>BU1269-BV1269</f>
        <v>0</v>
      </c>
      <c r="BV1270" s="8041"/>
      <c r="BW1270" s="8041">
        <f>BW1269-BX1269</f>
        <v>0</v>
      </c>
      <c r="BX1270" s="8041"/>
      <c r="BY1270" s="8041">
        <f>BY1269-BZ1269</f>
        <v>0</v>
      </c>
      <c r="BZ1270" s="8041"/>
      <c r="CA1270" s="8041">
        <f>CA1269-CB1269</f>
        <v>0</v>
      </c>
      <c r="CB1270" s="8041"/>
      <c r="CC1270" s="8041">
        <f>CC1269-CD1269</f>
        <v>0</v>
      </c>
      <c r="CD1270" s="8041"/>
      <c r="CE1270" s="8041">
        <f>CE1269-CF1269</f>
        <v>0</v>
      </c>
      <c r="CF1270" s="8041"/>
      <c r="CG1270" s="8041">
        <f>CG1269-CH1269</f>
        <v>0</v>
      </c>
      <c r="CH1270" s="8041"/>
      <c r="CI1270" s="8041">
        <f>CI1269-CJ1269</f>
        <v>0</v>
      </c>
      <c r="CJ1270" s="8041"/>
      <c r="CK1270" s="8041">
        <f>CK1269-CL1269</f>
        <v>0</v>
      </c>
      <c r="CL1270" s="8041"/>
      <c r="CM1270" s="8041">
        <f>CM1269-CN1269</f>
        <v>0</v>
      </c>
      <c r="CN1270" s="8041"/>
      <c r="CO1270" s="8041">
        <f>CO1269-CP1269</f>
        <v>0</v>
      </c>
      <c r="CP1270" s="8041"/>
      <c r="CQ1270" s="8041">
        <f>CQ1269-CR1269</f>
        <v>0</v>
      </c>
      <c r="CR1270" s="8041"/>
      <c r="CS1270" s="8041">
        <f>CS1269-CT1269</f>
        <v>0</v>
      </c>
      <c r="CT1270" s="8041"/>
      <c r="CW1270" s="8041">
        <f>CW1269-CX1269</f>
        <v>0</v>
      </c>
      <c r="CX1270" s="8041"/>
      <c r="CY1270" s="8041">
        <f>CY1269-CZ1269</f>
        <v>0</v>
      </c>
      <c r="CZ1270" s="8041"/>
      <c r="DA1270" s="8041">
        <f>DA1269-DB1269</f>
        <v>0</v>
      </c>
      <c r="DB1270" s="8041"/>
      <c r="DC1270" s="8052">
        <f>DC1269-DD1269</f>
        <v>0</v>
      </c>
      <c r="DD1270" s="8052"/>
      <c r="DE1270" s="6418"/>
      <c r="DF1270" s="6418"/>
      <c r="DG1270" s="6418"/>
      <c r="DH1270" s="6418"/>
      <c r="DI1270" s="8052">
        <f>DI1269-DJ1269</f>
        <v>0</v>
      </c>
      <c r="DJ1270" s="8052"/>
      <c r="DK1270" s="8052">
        <f>DK1269-DL1269</f>
        <v>0</v>
      </c>
      <c r="DL1270" s="8052"/>
      <c r="DM1270" s="8041">
        <f>DM1269-DN1269</f>
        <v>0</v>
      </c>
      <c r="DN1270" s="8041"/>
      <c r="DO1270" s="8041">
        <f>DO1269-DP1269</f>
        <v>0</v>
      </c>
      <c r="DP1270" s="8041"/>
      <c r="DQ1270" s="8041">
        <f>DQ1269-DR1269</f>
        <v>0</v>
      </c>
      <c r="DR1270" s="8041"/>
      <c r="DS1270" s="8041">
        <f>DS1269-DT1269</f>
        <v>0</v>
      </c>
      <c r="DT1270" s="8041"/>
      <c r="DU1270" s="8041">
        <f>DU1269-DV1269</f>
        <v>0</v>
      </c>
      <c r="DV1270" s="8041"/>
      <c r="DW1270" s="8041">
        <f>DW1269-DX1269</f>
        <v>0</v>
      </c>
      <c r="DX1270" s="8041"/>
      <c r="DY1270" s="8041">
        <f>DY1269-DZ1269</f>
        <v>0</v>
      </c>
      <c r="DZ1270" s="8041"/>
      <c r="EA1270" s="8041">
        <f>EA1269-EB1269</f>
        <v>4</v>
      </c>
      <c r="EB1270" s="8041"/>
      <c r="EC1270" s="8041">
        <f>EC1269-ED1269</f>
        <v>0</v>
      </c>
      <c r="ED1270" s="8041"/>
      <c r="EE1270" s="8041">
        <f>EE1269-EF1269</f>
        <v>0</v>
      </c>
      <c r="EF1270" s="8041"/>
      <c r="EM1270" s="8041">
        <f>EM1269-EN1269</f>
        <v>0</v>
      </c>
      <c r="EN1270" s="8041"/>
      <c r="EO1270" s="8041">
        <f>EO1269-EP1269</f>
        <v>0</v>
      </c>
      <c r="EP1270" s="8041"/>
      <c r="ET1270" s="8041">
        <f>ET1269-EU1269</f>
        <v>0</v>
      </c>
      <c r="EU1270" s="8041"/>
      <c r="EV1270" s="8041">
        <f>EV1269-EW1269</f>
        <v>0</v>
      </c>
      <c r="EW1270" s="8041"/>
      <c r="EX1270" s="8041">
        <f>EX1269-EY1269</f>
        <v>0</v>
      </c>
      <c r="EY1270" s="8041"/>
      <c r="EZ1270" s="8041">
        <f>EZ1269-FA1269</f>
        <v>0</v>
      </c>
      <c r="FA1270" s="8041"/>
      <c r="FB1270" s="8041">
        <f>FB1269-FC1269</f>
        <v>0</v>
      </c>
      <c r="FC1270" s="8041"/>
      <c r="FD1270" s="8041">
        <f>FD1269-FE1269</f>
        <v>0</v>
      </c>
      <c r="FE1270" s="8041"/>
      <c r="FF1270" s="8041">
        <f>FF1269-FG1269</f>
        <v>0</v>
      </c>
      <c r="FG1270" s="8041"/>
      <c r="FH1270" s="8041">
        <f>FH1269-FI1269</f>
        <v>0</v>
      </c>
      <c r="FI1270" s="8041"/>
      <c r="FJ1270" s="8041">
        <f>FJ1269-FK1269</f>
        <v>0</v>
      </c>
      <c r="FK1270" s="8041"/>
      <c r="FL1270" s="8041">
        <f>FL1269-FM1269</f>
        <v>0</v>
      </c>
      <c r="FM1270" s="8041"/>
      <c r="FN1270" s="8041">
        <f>FN1269-FO1269</f>
        <v>0</v>
      </c>
      <c r="FO1270" s="8041"/>
      <c r="FP1270" s="8041">
        <f>FP1269-FQ1269</f>
        <v>0</v>
      </c>
      <c r="FQ1270" s="8041"/>
      <c r="FS1270" s="8041">
        <f>FS1269-FT1269</f>
        <v>0</v>
      </c>
      <c r="FT1270" s="8041"/>
    </row>
    <row r="1271" spans="1:176" ht="18.600000000000001" customHeight="1">
      <c r="A1271" s="6372"/>
      <c r="B1271" s="165"/>
      <c r="C1271" s="165"/>
      <c r="D1271" s="191"/>
      <c r="E1271" s="6373"/>
      <c r="AW1271" s="162"/>
      <c r="AX1271" s="162"/>
      <c r="AY1271" s="162"/>
      <c r="AZ1271" s="162"/>
      <c r="BA1271" s="162"/>
      <c r="BB1271" s="162"/>
      <c r="BC1271" s="162"/>
      <c r="BD1271" s="162"/>
      <c r="BE1271" s="162"/>
      <c r="BF1271" s="162"/>
      <c r="BG1271" s="162"/>
      <c r="BH1271" s="162"/>
      <c r="BI1271" s="162"/>
      <c r="BJ1271" s="162"/>
      <c r="BK1271" s="162"/>
      <c r="BL1271" s="162"/>
      <c r="BM1271" s="162"/>
      <c r="BN1271" s="162"/>
      <c r="BO1271" s="162"/>
      <c r="BP1271" s="162"/>
      <c r="BQ1271" s="162"/>
      <c r="BR1271" s="162"/>
      <c r="BS1271" s="162"/>
      <c r="BT1271" s="162"/>
      <c r="BU1271" s="162"/>
      <c r="BV1271" s="162"/>
      <c r="BW1271" s="162"/>
      <c r="BX1271" s="162"/>
      <c r="BY1271" s="162"/>
      <c r="BZ1271" s="162"/>
      <c r="CA1271" s="162"/>
      <c r="CB1271" s="162"/>
      <c r="CC1271" s="162"/>
      <c r="CD1271" s="162"/>
      <c r="CE1271" s="162"/>
      <c r="CF1271" s="162"/>
      <c r="CG1271" s="162"/>
      <c r="CH1271" s="162"/>
      <c r="CI1271" s="162"/>
      <c r="CJ1271" s="162"/>
      <c r="CK1271" s="162"/>
      <c r="CL1271" s="162"/>
      <c r="CM1271" s="162"/>
      <c r="CN1271" s="162"/>
      <c r="CO1271" s="162"/>
      <c r="CP1271" s="162"/>
      <c r="CQ1271" s="162"/>
      <c r="CR1271" s="162"/>
      <c r="CS1271" s="162"/>
      <c r="CT1271" s="162"/>
      <c r="CU1271" s="162"/>
      <c r="CV1271" s="162"/>
      <c r="CW1271" s="162"/>
      <c r="CX1271" s="162"/>
      <c r="CY1271" s="162"/>
      <c r="CZ1271" s="162"/>
      <c r="DA1271" s="162"/>
      <c r="DB1271" s="162"/>
      <c r="DC1271" s="162"/>
      <c r="DD1271" s="162"/>
      <c r="DE1271" s="162"/>
      <c r="DF1271" s="162"/>
      <c r="DG1271" s="162"/>
      <c r="DH1271" s="162"/>
      <c r="DI1271" s="162"/>
      <c r="DJ1271" s="162"/>
      <c r="DK1271" s="162"/>
      <c r="DL1271" s="162"/>
      <c r="DM1271" s="162"/>
      <c r="DN1271" s="162"/>
      <c r="DO1271" s="162"/>
      <c r="DP1271" s="162"/>
      <c r="DQ1271" s="162"/>
      <c r="DS1271" s="162"/>
      <c r="DT1271" s="162"/>
      <c r="DU1271" s="162"/>
      <c r="ET1271" s="162"/>
      <c r="EU1271" s="162"/>
      <c r="EV1271" s="162"/>
      <c r="EW1271" s="162"/>
      <c r="EX1271" s="162"/>
      <c r="EY1271" s="162"/>
      <c r="EZ1271" s="162"/>
      <c r="FA1271" s="162"/>
      <c r="FB1271" s="162"/>
      <c r="FC1271" s="162"/>
      <c r="FD1271" s="162"/>
      <c r="FE1271" s="162"/>
      <c r="FF1271" s="162"/>
      <c r="FG1271" s="162"/>
      <c r="FH1271" s="162"/>
      <c r="FI1271" s="162"/>
      <c r="FJ1271" s="162"/>
      <c r="FK1271" s="162"/>
      <c r="FL1271" s="162"/>
      <c r="FM1271" s="162"/>
      <c r="FN1271" s="162"/>
      <c r="FO1271" s="162"/>
    </row>
    <row r="1272" spans="1:176" ht="18.600000000000001" customHeight="1">
      <c r="A1272" s="6372"/>
      <c r="B1272" s="165"/>
      <c r="C1272" s="165"/>
      <c r="D1272" s="191"/>
      <c r="E1272" s="6373"/>
      <c r="AT1272" s="653" t="s">
        <v>752</v>
      </c>
      <c r="AU1272" s="6374"/>
      <c r="AV1272" s="6374"/>
      <c r="AW1272" s="6377">
        <v>46056</v>
      </c>
      <c r="AX1272" s="6378">
        <v>4263105</v>
      </c>
      <c r="AY1272" s="6377">
        <v>46056</v>
      </c>
      <c r="AZ1272" s="6378">
        <v>4263106</v>
      </c>
      <c r="BA1272" s="6377">
        <v>46087</v>
      </c>
      <c r="BB1272" s="6378">
        <v>4263146</v>
      </c>
      <c r="BC1272" s="6377">
        <v>46087</v>
      </c>
      <c r="BD1272" s="6378">
        <v>4263147</v>
      </c>
      <c r="BE1272" s="6377">
        <v>46087</v>
      </c>
      <c r="BF1272" s="6378">
        <v>4263148</v>
      </c>
      <c r="BG1272" s="6377">
        <v>46087</v>
      </c>
      <c r="BH1272" s="6378">
        <v>4263149</v>
      </c>
      <c r="BI1272" s="6377">
        <v>46237</v>
      </c>
      <c r="BJ1272" s="6378">
        <v>4263383</v>
      </c>
      <c r="BK1272" s="6377"/>
      <c r="BL1272" s="6378"/>
      <c r="BM1272" s="6377"/>
      <c r="BN1272" s="6378"/>
      <c r="BO1272" s="6377"/>
      <c r="BP1272" s="6378"/>
      <c r="BQ1272" s="6377"/>
      <c r="BR1272" s="6378"/>
      <c r="BS1272" s="6377"/>
      <c r="BT1272" s="6378"/>
      <c r="BU1272" s="6377"/>
      <c r="BV1272" s="6378"/>
      <c r="BW1272" s="6377"/>
      <c r="BX1272" s="6378"/>
      <c r="BY1272" s="6377"/>
      <c r="BZ1272" s="6378"/>
      <c r="CA1272" s="6377"/>
      <c r="CB1272" s="6378"/>
      <c r="CC1272" s="6377"/>
      <c r="CD1272" s="6378"/>
      <c r="CE1272" s="6377"/>
      <c r="CF1272" s="6378"/>
      <c r="CG1272" s="6377"/>
      <c r="CH1272" s="6378"/>
      <c r="CI1272" s="6377"/>
      <c r="CJ1272" s="6378"/>
      <c r="CK1272" s="6377"/>
      <c r="CL1272" s="6378"/>
      <c r="CM1272" s="6377"/>
      <c r="CN1272" s="6378"/>
      <c r="CO1272" s="6377"/>
      <c r="CP1272" s="6378"/>
      <c r="CQ1272" s="6377"/>
      <c r="CR1272" s="6378"/>
      <c r="CS1272" s="6377"/>
      <c r="CT1272" s="6378"/>
      <c r="CW1272" s="6377"/>
      <c r="CX1272" s="6378"/>
      <c r="CY1272" s="6377"/>
      <c r="CZ1272" s="6378"/>
      <c r="DA1272" s="6377"/>
      <c r="DB1272" s="6378"/>
      <c r="DC1272" s="6379"/>
      <c r="DD1272" s="6380"/>
      <c r="DE1272" s="6418"/>
      <c r="DF1272" s="6418"/>
      <c r="DG1272" s="6418"/>
      <c r="DH1272" s="6418"/>
      <c r="DI1272" s="6379"/>
      <c r="DJ1272" s="6380"/>
      <c r="DK1272" s="6379"/>
      <c r="DL1272" s="6380"/>
      <c r="DM1272" s="6377"/>
      <c r="DN1272" s="6378"/>
      <c r="DO1272" s="6377"/>
      <c r="DP1272" s="6378"/>
      <c r="DQ1272" s="6377"/>
      <c r="DR1272" s="6378"/>
      <c r="DS1272" s="6377"/>
      <c r="DT1272" s="6378"/>
      <c r="DU1272" s="6377"/>
      <c r="DV1272" s="6378"/>
      <c r="DW1272" s="6377"/>
      <c r="DX1272" s="6378"/>
      <c r="DY1272" s="6377"/>
      <c r="DZ1272" s="6378"/>
      <c r="EA1272" s="6377">
        <v>46332</v>
      </c>
      <c r="EB1272" s="6378">
        <v>4363041</v>
      </c>
      <c r="EC1272" s="6377">
        <v>46275</v>
      </c>
      <c r="ED1272" s="6378">
        <v>4263425</v>
      </c>
      <c r="EE1272" s="6377"/>
      <c r="EF1272" s="6378"/>
      <c r="EM1272" s="6377"/>
      <c r="EN1272" s="6378"/>
      <c r="EO1272" s="6377"/>
      <c r="EP1272" s="6378"/>
      <c r="ET1272" s="6377"/>
      <c r="EU1272" s="6378"/>
      <c r="EV1272" s="6377"/>
      <c r="EW1272" s="6378"/>
      <c r="EX1272" s="6377"/>
      <c r="EY1272" s="6378"/>
      <c r="EZ1272" s="6377"/>
      <c r="FA1272" s="6378"/>
      <c r="FB1272" s="6377"/>
      <c r="FC1272" s="6378"/>
      <c r="FD1272" s="6377"/>
      <c r="FE1272" s="6378"/>
      <c r="FF1272" s="6377"/>
      <c r="FG1272" s="6378"/>
      <c r="FH1272" s="6377"/>
      <c r="FI1272" s="6378"/>
      <c r="FJ1272" s="6377"/>
      <c r="FK1272" s="6378"/>
      <c r="FL1272" s="6377"/>
      <c r="FM1272" s="6378"/>
      <c r="FN1272" s="6378"/>
      <c r="FO1272" s="6378"/>
      <c r="FP1272" s="6377"/>
      <c r="FQ1272" s="6378"/>
      <c r="FS1272" s="6377"/>
      <c r="FT1272" s="6378"/>
    </row>
    <row r="1273" spans="1:176" ht="18.600000000000001" customHeight="1">
      <c r="A1273" s="6372"/>
      <c r="B1273" s="165"/>
      <c r="C1273" s="165"/>
      <c r="D1273" s="191"/>
      <c r="E1273" s="6373"/>
      <c r="AT1273" s="653" t="s">
        <v>754</v>
      </c>
      <c r="AU1273" s="6374"/>
      <c r="AV1273" s="6374"/>
      <c r="AW1273" s="653">
        <v>25</v>
      </c>
      <c r="AX1273" s="6387">
        <f>COUNTIF(AX$11:AX$1147,AX1272)</f>
        <v>25</v>
      </c>
      <c r="AY1273" s="653">
        <v>25</v>
      </c>
      <c r="AZ1273" s="6387">
        <f>COUNTIF(AZ$11:AZ$1147,AZ1272)</f>
        <v>25</v>
      </c>
      <c r="BA1273" s="653">
        <v>20</v>
      </c>
      <c r="BB1273" s="6387">
        <f>COUNTIF(BB$11:BB$1147,BB1272)</f>
        <v>20</v>
      </c>
      <c r="BC1273" s="653">
        <v>10</v>
      </c>
      <c r="BD1273" s="6387">
        <f>COUNTIF(BD$11:BD$1147,BD1272)</f>
        <v>10</v>
      </c>
      <c r="BE1273" s="653">
        <v>5</v>
      </c>
      <c r="BF1273" s="6387">
        <f>COUNTIF(BF$11:BF$1147,BF1272)</f>
        <v>5</v>
      </c>
      <c r="BG1273" s="653">
        <v>15</v>
      </c>
      <c r="BH1273" s="6387">
        <f>COUNTIF(BH$11:BH$1147,BH1272)</f>
        <v>15</v>
      </c>
      <c r="BI1273" s="653">
        <v>15</v>
      </c>
      <c r="BJ1273" s="6387">
        <f>COUNTIF(BJ$11:BJ$1147,BJ1272)</f>
        <v>15</v>
      </c>
      <c r="BK1273" s="653"/>
      <c r="BL1273" s="6387">
        <f>COUNTIF(BL$11:BL$1147,BL1272)</f>
        <v>0</v>
      </c>
      <c r="BM1273" s="653"/>
      <c r="BN1273" s="6387">
        <f>COUNTIF(BN$11:BN$1147,BN1272)</f>
        <v>0</v>
      </c>
      <c r="BO1273" s="653"/>
      <c r="BP1273" s="6387">
        <f>COUNTIF(BP$11:BP$1147,BP1272)</f>
        <v>0</v>
      </c>
      <c r="BQ1273" s="653"/>
      <c r="BR1273" s="6387">
        <f>COUNTIF(BR$11:BR$1147,BR1272)</f>
        <v>0</v>
      </c>
      <c r="BS1273" s="653"/>
      <c r="BT1273" s="6387">
        <f>COUNTIF(BT$11:BT$1147,BT1272)</f>
        <v>0</v>
      </c>
      <c r="BU1273" s="653"/>
      <c r="BV1273" s="6387">
        <f>COUNTIF(BV$11:BV$1147,BV1272)</f>
        <v>0</v>
      </c>
      <c r="BW1273" s="653"/>
      <c r="BX1273" s="6387">
        <f>COUNTIF(BX$11:BX$1147,BX1272)</f>
        <v>0</v>
      </c>
      <c r="BY1273" s="653"/>
      <c r="BZ1273" s="6387">
        <f>COUNTIF(BZ$11:BZ$1147,BZ1272)</f>
        <v>0</v>
      </c>
      <c r="CA1273" s="653"/>
      <c r="CB1273" s="6387">
        <f>COUNTIF(CB$11:CB$1147,CB1272)</f>
        <v>0</v>
      </c>
      <c r="CC1273" s="653"/>
      <c r="CD1273" s="6387">
        <f>COUNTIF(CD$11:CD$1147,CD1272)</f>
        <v>0</v>
      </c>
      <c r="CE1273" s="653"/>
      <c r="CF1273" s="6387">
        <f>COUNTIF(CF$11:CF$1147,CF1272)</f>
        <v>0</v>
      </c>
      <c r="CG1273" s="653"/>
      <c r="CH1273" s="6387">
        <f>COUNTIF(CH$11:CH$1147,CH1272)</f>
        <v>0</v>
      </c>
      <c r="CI1273" s="653"/>
      <c r="CJ1273" s="6387">
        <f>COUNTIF(CJ$11:CJ$1147,CJ1272)</f>
        <v>0</v>
      </c>
      <c r="CK1273" s="653"/>
      <c r="CL1273" s="6387">
        <f>COUNTIFS(CL$11:CL$1147,CL1272)+COUNTIFS(CV$11:CV$1147,CL1272)</f>
        <v>0</v>
      </c>
      <c r="CM1273" s="653"/>
      <c r="CN1273" s="6387">
        <f>COUNTIF(CN$11:CN$1147,CN1272)</f>
        <v>0</v>
      </c>
      <c r="CO1273" s="653"/>
      <c r="CP1273" s="6387">
        <f>COUNTIF(CP$11:CP$1147,CP1272)</f>
        <v>0</v>
      </c>
      <c r="CQ1273" s="653"/>
      <c r="CR1273" s="6387">
        <f>COUNTIF(CR$11:CR$1147,CR1272)</f>
        <v>0</v>
      </c>
      <c r="CS1273" s="653"/>
      <c r="CT1273" s="6387">
        <f>COUNTIF(CT$11:CT$1147,CT1272)</f>
        <v>0</v>
      </c>
      <c r="CW1273" s="653"/>
      <c r="CX1273" s="6387">
        <f>COUNTIF(CX$11:CX$1147,CX1272)</f>
        <v>0</v>
      </c>
      <c r="CY1273" s="653"/>
      <c r="CZ1273" s="6387">
        <f>COUNTIF(CZ$11:CZ$1147,CZ1272)</f>
        <v>0</v>
      </c>
      <c r="DA1273" s="653"/>
      <c r="DB1273" s="6387">
        <f>COUNTIF(DB$11:DB$1147,DB1272)</f>
        <v>0</v>
      </c>
      <c r="DC1273" s="6374"/>
      <c r="DD1273" s="6388">
        <f>COUNTIF(DD$11:DD$1147,DD1272)</f>
        <v>0</v>
      </c>
      <c r="DE1273" s="6418"/>
      <c r="DF1273" s="6418"/>
      <c r="DG1273" s="6418"/>
      <c r="DH1273" s="6418"/>
      <c r="DI1273" s="6374"/>
      <c r="DJ1273" s="6388">
        <f>COUNTIF(DJ$11:DJ$1147,DJ1272)</f>
        <v>0</v>
      </c>
      <c r="DK1273" s="6374"/>
      <c r="DL1273" s="6388">
        <f>COUNTIF(DL$11:DL$1147,DL1272)</f>
        <v>0</v>
      </c>
      <c r="DM1273" s="653"/>
      <c r="DN1273" s="6387">
        <f>COUNTIF(DN$11:DN$1147,DN1272)</f>
        <v>0</v>
      </c>
      <c r="DO1273" s="653"/>
      <c r="DP1273" s="6387">
        <f>COUNTIF(DP$11:DP$1147,DP1272)</f>
        <v>0</v>
      </c>
      <c r="DQ1273" s="653"/>
      <c r="DR1273" s="6387">
        <f>COUNTIF(DR$11:DR$1147,DR1272)</f>
        <v>0</v>
      </c>
      <c r="DS1273" s="653"/>
      <c r="DT1273" s="6387">
        <f>COUNTIF(DT$11:DT$1147,DT1272)</f>
        <v>0</v>
      </c>
      <c r="DU1273" s="653"/>
      <c r="DV1273" s="6387">
        <f>COUNTIF(DV$11:DV$1147,DV1272)</f>
        <v>0</v>
      </c>
      <c r="DW1273" s="653"/>
      <c r="DX1273" s="6387">
        <f>COUNTIF(DX$11:DX$1147,DX1272)</f>
        <v>0</v>
      </c>
      <c r="DY1273" s="653"/>
      <c r="DZ1273" s="6387">
        <f>COUNTIF(DZ$11:DZ$1147,DZ1272)</f>
        <v>0</v>
      </c>
      <c r="EA1273" s="653">
        <v>20</v>
      </c>
      <c r="EB1273" s="6387">
        <f>COUNTIF(EB$11:EB$1147,EB1272)</f>
        <v>0</v>
      </c>
      <c r="EC1273" s="653">
        <v>15</v>
      </c>
      <c r="ED1273" s="6387">
        <f>COUNTIF(ED$11:ED$1147,ED1272)</f>
        <v>15</v>
      </c>
      <c r="EE1273" s="653"/>
      <c r="EF1273" s="6387">
        <f>COUNTIF(EF$11:EF$1147,EF1272)</f>
        <v>0</v>
      </c>
      <c r="EM1273" s="653"/>
      <c r="EN1273" s="6387">
        <f>COUNTIF(EN$11:EN$1147,EN1272)</f>
        <v>0</v>
      </c>
      <c r="EO1273" s="653"/>
      <c r="EP1273" s="6387">
        <f>COUNTIF(EP$11:EP$1147,EP1272)</f>
        <v>0</v>
      </c>
      <c r="ET1273" s="653"/>
      <c r="EU1273" s="6387">
        <f>COUNTIF(EU$11:EU$1147,EU1272)</f>
        <v>0</v>
      </c>
      <c r="EV1273" s="653"/>
      <c r="EW1273" s="6387">
        <f>COUNTIF(EW$11:EW$1147,EW1272)</f>
        <v>0</v>
      </c>
      <c r="EX1273" s="653"/>
      <c r="EY1273" s="6387">
        <f>COUNTIF(EY$11:EY$1147,EY1272)</f>
        <v>0</v>
      </c>
      <c r="EZ1273" s="653"/>
      <c r="FA1273" s="6387">
        <f>COUNTIF(FA$11:FA$1147,FA1272)</f>
        <v>0</v>
      </c>
      <c r="FB1273" s="653"/>
      <c r="FC1273" s="6387">
        <f>COUNTIF(FC$11:FC$1147,FC1272)</f>
        <v>0</v>
      </c>
      <c r="FD1273" s="653"/>
      <c r="FE1273" s="6387">
        <f>COUNTIF(FE$11:FE$1147,FE1272)</f>
        <v>0</v>
      </c>
      <c r="FF1273" s="653"/>
      <c r="FG1273" s="6387">
        <f>COUNTIF(FG$11:FG$1147,FG1272)</f>
        <v>0</v>
      </c>
      <c r="FH1273" s="653"/>
      <c r="FI1273" s="6387">
        <f>COUNTIF(FI$11:FI$1147,FI1272)</f>
        <v>0</v>
      </c>
      <c r="FJ1273" s="653"/>
      <c r="FK1273" s="6387">
        <f>COUNTIF(FK$11:FK$1147,FK1272)</f>
        <v>0</v>
      </c>
      <c r="FL1273" s="653"/>
      <c r="FM1273" s="6387">
        <f>COUNTIF(FM$11:FM$1147,FM1272)</f>
        <v>0</v>
      </c>
      <c r="FN1273" s="653"/>
      <c r="FO1273" s="6387">
        <f>COUNTIF(FO$11:FO$1147,FO1272)</f>
        <v>0</v>
      </c>
      <c r="FP1273" s="1044"/>
      <c r="FQ1273" s="6387">
        <f>COUNTIF(FQ$11:FQ$1147,FQ1272)</f>
        <v>0</v>
      </c>
      <c r="FS1273" s="1044"/>
      <c r="FT1273" s="6387">
        <f>COUNTIF(FT$11:FT$1147,FT1272)</f>
        <v>0</v>
      </c>
    </row>
    <row r="1274" spans="1:176" ht="18.600000000000001" customHeight="1">
      <c r="A1274" s="6372"/>
      <c r="B1274" s="165"/>
      <c r="C1274" s="165"/>
      <c r="D1274" s="191"/>
      <c r="E1274" s="6373"/>
      <c r="AT1274" s="653" t="s">
        <v>755</v>
      </c>
      <c r="AU1274" s="6374"/>
      <c r="AV1274" s="6374"/>
      <c r="AW1274" s="8037">
        <f>AW1273-AX1273</f>
        <v>0</v>
      </c>
      <c r="AX1274" s="8038"/>
      <c r="AY1274" s="8037">
        <f>AY1273-AZ1273</f>
        <v>0</v>
      </c>
      <c r="AZ1274" s="8038"/>
      <c r="BA1274" s="8037">
        <f>BA1273-BB1273</f>
        <v>0</v>
      </c>
      <c r="BB1274" s="8038"/>
      <c r="BC1274" s="8037">
        <f>BC1273-BD1273</f>
        <v>0</v>
      </c>
      <c r="BD1274" s="8038"/>
      <c r="BE1274" s="8037">
        <f>BE1273-BF1273</f>
        <v>0</v>
      </c>
      <c r="BF1274" s="8038"/>
      <c r="BG1274" s="8037">
        <f>BG1273-BH1273</f>
        <v>0</v>
      </c>
      <c r="BH1274" s="8038"/>
      <c r="BI1274" s="8037">
        <f>BI1273-BJ1273</f>
        <v>0</v>
      </c>
      <c r="BJ1274" s="8038"/>
      <c r="BK1274" s="8037">
        <f>BK1273-BL1273</f>
        <v>0</v>
      </c>
      <c r="BL1274" s="8038"/>
      <c r="BM1274" s="8037">
        <f>BM1273-BN1273</f>
        <v>0</v>
      </c>
      <c r="BN1274" s="8038"/>
      <c r="BO1274" s="8037">
        <f>BO1273-BP1273</f>
        <v>0</v>
      </c>
      <c r="BP1274" s="8038"/>
      <c r="BQ1274" s="8037">
        <f>BQ1273-BR1273</f>
        <v>0</v>
      </c>
      <c r="BR1274" s="8038"/>
      <c r="BS1274" s="8037">
        <f>BS1273-BT1273</f>
        <v>0</v>
      </c>
      <c r="BT1274" s="8038"/>
      <c r="BU1274" s="8037">
        <f>BU1273-BV1273</f>
        <v>0</v>
      </c>
      <c r="BV1274" s="8038"/>
      <c r="BW1274" s="8037">
        <f>BW1273-BX1273</f>
        <v>0</v>
      </c>
      <c r="BX1274" s="8038"/>
      <c r="BY1274" s="8037">
        <f>BY1273-BZ1273</f>
        <v>0</v>
      </c>
      <c r="BZ1274" s="8038"/>
      <c r="CA1274" s="8037">
        <f>CA1273-CB1273</f>
        <v>0</v>
      </c>
      <c r="CB1274" s="8038"/>
      <c r="CC1274" s="8037">
        <f>CC1273-CD1273</f>
        <v>0</v>
      </c>
      <c r="CD1274" s="8038"/>
      <c r="CE1274" s="8037">
        <f>CE1273-CF1273</f>
        <v>0</v>
      </c>
      <c r="CF1274" s="8038"/>
      <c r="CG1274" s="8037">
        <f>CG1273-CH1273</f>
        <v>0</v>
      </c>
      <c r="CH1274" s="8038"/>
      <c r="CI1274" s="8037">
        <f>CI1273-CJ1273</f>
        <v>0</v>
      </c>
      <c r="CJ1274" s="8038"/>
      <c r="CK1274" s="8037">
        <f>CK1273-CL1273</f>
        <v>0</v>
      </c>
      <c r="CL1274" s="8038"/>
      <c r="CM1274" s="8037">
        <f>CM1273-CN1273</f>
        <v>0</v>
      </c>
      <c r="CN1274" s="8038"/>
      <c r="CO1274" s="8037">
        <f>CO1273-CP1273</f>
        <v>0</v>
      </c>
      <c r="CP1274" s="8038"/>
      <c r="CQ1274" s="8037">
        <f>CQ1273-CR1273</f>
        <v>0</v>
      </c>
      <c r="CR1274" s="8038"/>
      <c r="CS1274" s="8037">
        <f>CS1273-CT1273</f>
        <v>0</v>
      </c>
      <c r="CT1274" s="8038"/>
      <c r="CW1274" s="8037">
        <f>CW1273-CX1273</f>
        <v>0</v>
      </c>
      <c r="CX1274" s="8038"/>
      <c r="CY1274" s="8037">
        <f>CY1273-CZ1273</f>
        <v>0</v>
      </c>
      <c r="CZ1274" s="8038"/>
      <c r="DA1274" s="8037">
        <f>DA1273-DB1273</f>
        <v>0</v>
      </c>
      <c r="DB1274" s="8038"/>
      <c r="DC1274" s="8037">
        <f>DC1273-DD1273</f>
        <v>0</v>
      </c>
      <c r="DD1274" s="8038"/>
      <c r="DE1274" s="6418"/>
      <c r="DF1274" s="6418"/>
      <c r="DG1274" s="6418"/>
      <c r="DH1274" s="6418"/>
      <c r="DI1274" s="8037">
        <f>DI1273-DJ1273</f>
        <v>0</v>
      </c>
      <c r="DJ1274" s="8038"/>
      <c r="DK1274" s="8037">
        <f>DK1273-DL1273</f>
        <v>0</v>
      </c>
      <c r="DL1274" s="8038"/>
      <c r="DM1274" s="8037">
        <f>DM1273-DN1273</f>
        <v>0</v>
      </c>
      <c r="DN1274" s="8038"/>
      <c r="DO1274" s="8037">
        <f>DO1273-DP1273</f>
        <v>0</v>
      </c>
      <c r="DP1274" s="8038"/>
      <c r="DQ1274" s="8037">
        <f>DQ1273-DR1273</f>
        <v>0</v>
      </c>
      <c r="DR1274" s="8038"/>
      <c r="DS1274" s="8037">
        <f>DS1273-DT1273</f>
        <v>0</v>
      </c>
      <c r="DT1274" s="8038"/>
      <c r="DU1274" s="8037">
        <f>DU1273-DV1273</f>
        <v>0</v>
      </c>
      <c r="DV1274" s="8038"/>
      <c r="DW1274" s="8037">
        <f>DW1273-DX1273</f>
        <v>0</v>
      </c>
      <c r="DX1274" s="8038"/>
      <c r="DY1274" s="8037">
        <f>DY1273-DZ1273</f>
        <v>0</v>
      </c>
      <c r="DZ1274" s="8038"/>
      <c r="EA1274" s="8037">
        <f>EA1273-EB1273</f>
        <v>20</v>
      </c>
      <c r="EB1274" s="8038"/>
      <c r="EC1274" s="8037">
        <f>EC1273-ED1273</f>
        <v>0</v>
      </c>
      <c r="ED1274" s="8038"/>
      <c r="EE1274" s="8037">
        <f>EE1273-EF1273</f>
        <v>0</v>
      </c>
      <c r="EF1274" s="8038"/>
      <c r="EM1274" s="8037">
        <f>EM1273-EN1273</f>
        <v>0</v>
      </c>
      <c r="EN1274" s="8038"/>
      <c r="EO1274" s="8037">
        <f>EO1273-EP1273</f>
        <v>0</v>
      </c>
      <c r="EP1274" s="8038"/>
      <c r="ET1274" s="8037">
        <f>ET1273-EU1273</f>
        <v>0</v>
      </c>
      <c r="EU1274" s="8038"/>
      <c r="EV1274" s="8037">
        <f>EV1273-EW1273</f>
        <v>0</v>
      </c>
      <c r="EW1274" s="8038"/>
      <c r="EX1274" s="8037">
        <f>EX1273-EY1273</f>
        <v>0</v>
      </c>
      <c r="EY1274" s="8038"/>
      <c r="EZ1274" s="8037">
        <f>EZ1273-FA1273</f>
        <v>0</v>
      </c>
      <c r="FA1274" s="8038"/>
      <c r="FB1274" s="8037">
        <f>FB1273-FC1273</f>
        <v>0</v>
      </c>
      <c r="FC1274" s="8038"/>
      <c r="FD1274" s="8037">
        <f>FD1273-FE1273</f>
        <v>0</v>
      </c>
      <c r="FE1274" s="8038"/>
      <c r="FF1274" s="8037">
        <f>FF1273-FG1273</f>
        <v>0</v>
      </c>
      <c r="FG1274" s="8038"/>
      <c r="FH1274" s="8037">
        <f>FH1273-FI1273</f>
        <v>0</v>
      </c>
      <c r="FI1274" s="8038"/>
      <c r="FJ1274" s="8037">
        <f>FJ1273-FK1273</f>
        <v>0</v>
      </c>
      <c r="FK1274" s="8038"/>
      <c r="FL1274" s="8037">
        <f>FL1273-FM1273</f>
        <v>0</v>
      </c>
      <c r="FM1274" s="8038"/>
      <c r="FN1274" s="8037">
        <f>FN1273-FO1273</f>
        <v>0</v>
      </c>
      <c r="FO1274" s="8038"/>
      <c r="FP1274" s="8037">
        <f>FP1273-FQ1273</f>
        <v>0</v>
      </c>
      <c r="FQ1274" s="8038"/>
      <c r="FS1274" s="8037">
        <f>FS1273-FT1273</f>
        <v>0</v>
      </c>
      <c r="FT1274" s="8038"/>
    </row>
    <row r="1275" spans="1:176" ht="18.600000000000001" customHeight="1">
      <c r="A1275" s="6372"/>
      <c r="B1275" s="165"/>
      <c r="C1275" s="165"/>
      <c r="D1275" s="191"/>
      <c r="E1275" s="6373"/>
      <c r="AW1275" s="162"/>
      <c r="AX1275" s="162"/>
      <c r="AY1275" s="162"/>
      <c r="AZ1275" s="162"/>
      <c r="BA1275" s="162"/>
      <c r="BB1275" s="162"/>
      <c r="BC1275" s="162"/>
      <c r="BD1275" s="162"/>
      <c r="BE1275" s="162"/>
      <c r="BF1275" s="162"/>
      <c r="BG1275" s="162"/>
      <c r="BH1275" s="162"/>
      <c r="BI1275" s="162"/>
      <c r="BJ1275" s="162"/>
      <c r="BK1275" s="162"/>
      <c r="BL1275" s="162"/>
      <c r="BM1275" s="162"/>
      <c r="BN1275" s="162"/>
      <c r="BO1275" s="162"/>
      <c r="BP1275" s="162"/>
      <c r="BQ1275" s="162"/>
      <c r="BR1275" s="162"/>
      <c r="BS1275" s="162"/>
      <c r="BT1275" s="162"/>
      <c r="BU1275" s="162"/>
      <c r="BV1275" s="162"/>
      <c r="BW1275" s="162"/>
      <c r="BX1275" s="162"/>
      <c r="BY1275" s="162"/>
      <c r="BZ1275" s="162"/>
      <c r="CA1275" s="162"/>
      <c r="CB1275" s="162"/>
      <c r="CC1275" s="162"/>
      <c r="CD1275" s="162"/>
      <c r="CE1275" s="162"/>
      <c r="CF1275" s="162"/>
      <c r="CG1275" s="162"/>
      <c r="CH1275" s="162"/>
      <c r="CI1275" s="162"/>
      <c r="CJ1275" s="162"/>
      <c r="CK1275" s="162"/>
      <c r="CL1275" s="162"/>
      <c r="CM1275" s="162"/>
      <c r="CN1275" s="162"/>
      <c r="CO1275" s="162"/>
      <c r="CP1275" s="162"/>
      <c r="CQ1275" s="162"/>
      <c r="CR1275" s="162"/>
      <c r="CS1275" s="162"/>
      <c r="CT1275" s="162"/>
      <c r="CU1275" s="162"/>
      <c r="CV1275" s="162"/>
      <c r="CW1275" s="162"/>
      <c r="CX1275" s="162"/>
      <c r="CY1275" s="162"/>
      <c r="CZ1275" s="162"/>
      <c r="DA1275" s="162"/>
      <c r="DB1275" s="162"/>
      <c r="DC1275" s="162"/>
      <c r="DD1275" s="162"/>
      <c r="DE1275" s="162"/>
      <c r="DF1275" s="162"/>
      <c r="DG1275" s="162"/>
      <c r="DH1275" s="162"/>
      <c r="DI1275" s="162"/>
      <c r="DJ1275" s="162"/>
      <c r="DK1275" s="162"/>
      <c r="DL1275" s="162"/>
      <c r="DM1275" s="162"/>
      <c r="DN1275" s="162"/>
      <c r="DO1275" s="162"/>
      <c r="DP1275" s="162"/>
      <c r="DQ1275" s="162"/>
      <c r="DS1275" s="162"/>
      <c r="DT1275" s="162"/>
      <c r="DU1275" s="162"/>
      <c r="ET1275" s="162"/>
      <c r="EU1275" s="162"/>
      <c r="EV1275" s="162"/>
      <c r="EW1275" s="162"/>
      <c r="EX1275" s="162"/>
      <c r="EY1275" s="162"/>
      <c r="EZ1275" s="162"/>
      <c r="FA1275" s="162"/>
      <c r="FB1275" s="162"/>
      <c r="FC1275" s="162"/>
      <c r="FD1275" s="162"/>
      <c r="FE1275" s="162"/>
      <c r="FF1275" s="162"/>
      <c r="FG1275" s="162"/>
      <c r="FH1275" s="162"/>
      <c r="FI1275" s="162"/>
      <c r="FJ1275" s="162"/>
      <c r="FK1275" s="162"/>
      <c r="FL1275" s="162"/>
      <c r="FM1275" s="162"/>
      <c r="FN1275" s="162"/>
      <c r="FO1275" s="162"/>
    </row>
    <row r="1276" spans="1:176" ht="18.600000000000001" customHeight="1">
      <c r="A1276" s="6372"/>
      <c r="B1276" s="165"/>
      <c r="C1276" s="165"/>
      <c r="D1276" s="191"/>
      <c r="E1276" s="6373"/>
      <c r="AT1276" s="653" t="s">
        <v>752</v>
      </c>
      <c r="AU1276" s="6374"/>
      <c r="AV1276" s="6374"/>
      <c r="AW1276" s="6377">
        <v>46087</v>
      </c>
      <c r="AX1276" s="6378">
        <v>4263144</v>
      </c>
      <c r="AY1276" s="6377">
        <v>46087</v>
      </c>
      <c r="AZ1276" s="6378">
        <v>4263145</v>
      </c>
      <c r="BA1276" s="6377">
        <v>46114</v>
      </c>
      <c r="BB1276" s="6378">
        <v>4263185</v>
      </c>
      <c r="BC1276" s="6377">
        <v>46114</v>
      </c>
      <c r="BD1276" s="6378">
        <v>4263186</v>
      </c>
      <c r="BE1276" s="6377">
        <v>46114</v>
      </c>
      <c r="BF1276" s="6378">
        <v>4263187</v>
      </c>
      <c r="BG1276" s="6377">
        <v>46114</v>
      </c>
      <c r="BH1276" s="6378">
        <v>4263188</v>
      </c>
      <c r="BI1276" s="6377">
        <v>46275</v>
      </c>
      <c r="BJ1276" s="6378">
        <v>4263419</v>
      </c>
      <c r="BK1276" s="6377"/>
      <c r="BL1276" s="6378"/>
      <c r="BM1276" s="6377"/>
      <c r="BN1276" s="6378"/>
      <c r="BO1276" s="6377"/>
      <c r="BP1276" s="6378"/>
      <c r="BQ1276" s="6377"/>
      <c r="BR1276" s="6378"/>
      <c r="BS1276" s="6377"/>
      <c r="BT1276" s="6378"/>
      <c r="BU1276" s="6377"/>
      <c r="BV1276" s="6378"/>
      <c r="BW1276" s="6377"/>
      <c r="BX1276" s="6378"/>
      <c r="BY1276" s="6377"/>
      <c r="BZ1276" s="6378"/>
      <c r="CA1276" s="6377"/>
      <c r="CB1276" s="6378"/>
      <c r="CC1276" s="6377"/>
      <c r="CD1276" s="6378"/>
      <c r="CE1276" s="6377"/>
      <c r="CF1276" s="6378"/>
      <c r="CG1276" s="6377"/>
      <c r="CH1276" s="6378"/>
      <c r="CI1276" s="6377"/>
      <c r="CJ1276" s="6378"/>
      <c r="CK1276" s="6377"/>
      <c r="CL1276" s="6378"/>
      <c r="CM1276" s="6377"/>
      <c r="CN1276" s="6378"/>
      <c r="CO1276" s="6377"/>
      <c r="CP1276" s="6378"/>
      <c r="CQ1276" s="6377"/>
      <c r="CR1276" s="6378"/>
      <c r="CS1276" s="6377"/>
      <c r="CT1276" s="6378"/>
      <c r="CW1276" s="6377"/>
      <c r="CX1276" s="6378"/>
      <c r="CY1276" s="6377"/>
      <c r="CZ1276" s="6378"/>
      <c r="DA1276" s="6377"/>
      <c r="DB1276" s="6378"/>
      <c r="DC1276" s="6379"/>
      <c r="DD1276" s="6380"/>
      <c r="DE1276" s="6418"/>
      <c r="DF1276" s="6418"/>
      <c r="DG1276" s="6418"/>
      <c r="DH1276" s="6418"/>
      <c r="DI1276" s="6379"/>
      <c r="DJ1276" s="6380"/>
      <c r="DK1276" s="6379"/>
      <c r="DL1276" s="6380"/>
      <c r="DM1276" s="6377"/>
      <c r="DN1276" s="6378"/>
      <c r="DO1276" s="6377"/>
      <c r="DP1276" s="6378"/>
      <c r="DQ1276" s="6377"/>
      <c r="DR1276" s="6378"/>
      <c r="DS1276" s="6377"/>
      <c r="DT1276" s="6378"/>
      <c r="DU1276" s="6377"/>
      <c r="DV1276" s="6378"/>
      <c r="DW1276" s="6377"/>
      <c r="DX1276" s="6378"/>
      <c r="DY1276" s="6377"/>
      <c r="DZ1276" s="6378"/>
      <c r="EA1276" s="6377"/>
      <c r="EB1276" s="6378"/>
      <c r="EC1276" s="6377">
        <v>46296</v>
      </c>
      <c r="ED1276" s="6378">
        <v>4263503</v>
      </c>
      <c r="EE1276" s="6377"/>
      <c r="EF1276" s="6378"/>
      <c r="EM1276" s="6377"/>
      <c r="EN1276" s="6378"/>
      <c r="EO1276" s="6377"/>
      <c r="EP1276" s="6378"/>
      <c r="ET1276" s="6377"/>
      <c r="EU1276" s="6378"/>
      <c r="EV1276" s="6377"/>
      <c r="EW1276" s="6378"/>
      <c r="EX1276" s="6377"/>
      <c r="EY1276" s="6378"/>
      <c r="EZ1276" s="6377"/>
      <c r="FA1276" s="6378"/>
      <c r="FB1276" s="6377"/>
      <c r="FC1276" s="6378"/>
      <c r="FD1276" s="6377"/>
      <c r="FE1276" s="6378"/>
      <c r="FF1276" s="6377"/>
      <c r="FG1276" s="6378"/>
      <c r="FH1276" s="6377"/>
      <c r="FI1276" s="6378"/>
      <c r="FJ1276" s="6377"/>
      <c r="FK1276" s="6378"/>
      <c r="FL1276" s="6377"/>
      <c r="FM1276" s="6378"/>
      <c r="FN1276" s="6378"/>
      <c r="FO1276" s="6378"/>
      <c r="FP1276" s="6377"/>
      <c r="FQ1276" s="6378"/>
      <c r="FS1276" s="6377"/>
      <c r="FT1276" s="6378"/>
    </row>
    <row r="1277" spans="1:176" ht="18.600000000000001" customHeight="1">
      <c r="A1277" s="6372"/>
      <c r="B1277" s="165"/>
      <c r="C1277" s="165"/>
      <c r="D1277" s="191"/>
      <c r="E1277" s="6373"/>
      <c r="AT1277" s="653" t="s">
        <v>754</v>
      </c>
      <c r="AU1277" s="6374"/>
      <c r="AV1277" s="6374"/>
      <c r="AW1277" s="653">
        <v>20</v>
      </c>
      <c r="AX1277" s="6387">
        <f>COUNTIF(AX$11:AX$1147,AX1276)</f>
        <v>20</v>
      </c>
      <c r="AY1277" s="653">
        <v>20</v>
      </c>
      <c r="AZ1277" s="6387">
        <f>COUNTIF(AZ$11:AZ$1147,AZ1276)</f>
        <v>20</v>
      </c>
      <c r="BA1277" s="653">
        <v>20</v>
      </c>
      <c r="BB1277" s="6387">
        <f>COUNTIF(BB$11:BB$1147,BB1276)</f>
        <v>20</v>
      </c>
      <c r="BC1277" s="653">
        <v>20</v>
      </c>
      <c r="BD1277" s="6387">
        <f>COUNTIF(BD$11:BD$1147,BD1276)</f>
        <v>20</v>
      </c>
      <c r="BE1277" s="653">
        <v>20</v>
      </c>
      <c r="BF1277" s="6387">
        <f>COUNTIF(BF$11:BF$1147,BF1276)</f>
        <v>20</v>
      </c>
      <c r="BG1277" s="653">
        <v>35</v>
      </c>
      <c r="BH1277" s="6387">
        <f>COUNTIF(BH$11:BH$1147,BH1276)</f>
        <v>35</v>
      </c>
      <c r="BI1277" s="653">
        <v>15</v>
      </c>
      <c r="BJ1277" s="6387">
        <f>COUNTIF(BJ$11:BJ$1147,BJ1276)</f>
        <v>15</v>
      </c>
      <c r="BK1277" s="653"/>
      <c r="BL1277" s="6387">
        <f>COUNTIF(BL$11:BL$1147,BL1276)</f>
        <v>0</v>
      </c>
      <c r="BM1277" s="653"/>
      <c r="BN1277" s="6387">
        <f>COUNTIF(BN$11:BN$1147,BN1276)</f>
        <v>0</v>
      </c>
      <c r="BO1277" s="653"/>
      <c r="BP1277" s="6387">
        <f>COUNTIF(BP$11:BP$1147,BP1276)</f>
        <v>0</v>
      </c>
      <c r="BQ1277" s="653"/>
      <c r="BR1277" s="6387">
        <f>COUNTIF(BR$11:BR$1147,BR1276)</f>
        <v>0</v>
      </c>
      <c r="BS1277" s="653"/>
      <c r="BT1277" s="6387">
        <f>COUNTIF(BT$11:BT$1147,BT1276)</f>
        <v>0</v>
      </c>
      <c r="BU1277" s="653"/>
      <c r="BV1277" s="6387">
        <f>COUNTIF(BV$11:BV$1147,BV1276)</f>
        <v>0</v>
      </c>
      <c r="BW1277" s="653"/>
      <c r="BX1277" s="6387">
        <f>COUNTIF(BX$11:BX$1147,BX1276)</f>
        <v>0</v>
      </c>
      <c r="BY1277" s="653"/>
      <c r="BZ1277" s="6387">
        <f>COUNTIF(BZ$11:BZ$1147,BZ1276)</f>
        <v>0</v>
      </c>
      <c r="CA1277" s="653"/>
      <c r="CB1277" s="6387">
        <f>COUNTIF(CB$11:CB$1147,CB1276)</f>
        <v>0</v>
      </c>
      <c r="CC1277" s="653"/>
      <c r="CD1277" s="6387">
        <f>COUNTIF(CD$11:CD$1147,CD1276)</f>
        <v>0</v>
      </c>
      <c r="CE1277" s="653"/>
      <c r="CF1277" s="6387">
        <f>COUNTIF(CF$11:CF$1147,CF1276)</f>
        <v>0</v>
      </c>
      <c r="CG1277" s="653"/>
      <c r="CH1277" s="6387">
        <f>COUNTIF(CH$11:CH$1147,CH1276)</f>
        <v>0</v>
      </c>
      <c r="CI1277" s="653"/>
      <c r="CJ1277" s="6387">
        <f>COUNTIF(CJ$11:CJ$1147,CJ1276)</f>
        <v>0</v>
      </c>
      <c r="CK1277" s="653"/>
      <c r="CL1277" s="6387">
        <f>COUNTIFS(CL$11:CL$1147,CL1276)+COUNTIFS(CV$11:CV$1147,CL1276)</f>
        <v>0</v>
      </c>
      <c r="CM1277" s="653"/>
      <c r="CN1277" s="6387">
        <f>COUNTIF(CN$11:CN$1147,CN1276)</f>
        <v>0</v>
      </c>
      <c r="CO1277" s="653"/>
      <c r="CP1277" s="6387">
        <f>COUNTIF(CP$11:CP$1147,CP1276)</f>
        <v>0</v>
      </c>
      <c r="CQ1277" s="653"/>
      <c r="CR1277" s="6387">
        <f>COUNTIF(CR$11:CR$1147,CR1276)</f>
        <v>0</v>
      </c>
      <c r="CS1277" s="653"/>
      <c r="CT1277" s="6387">
        <f>COUNTIF(CT$11:CT$1147,CT1276)</f>
        <v>0</v>
      </c>
      <c r="CW1277" s="653"/>
      <c r="CX1277" s="6387">
        <f>COUNTIF(CX$11:CX$1147,CX1276)</f>
        <v>0</v>
      </c>
      <c r="CY1277" s="653"/>
      <c r="CZ1277" s="6387">
        <f>COUNTIF(CZ$11:CZ$1147,CZ1276)</f>
        <v>0</v>
      </c>
      <c r="DA1277" s="653"/>
      <c r="DB1277" s="6387">
        <f>COUNTIF(DB$11:DB$1147,DB1276)</f>
        <v>0</v>
      </c>
      <c r="DC1277" s="6374"/>
      <c r="DD1277" s="6388">
        <f>COUNTIF(DD$11:DD$1147,DD1276)</f>
        <v>0</v>
      </c>
      <c r="DE1277" s="6418"/>
      <c r="DF1277" s="6418"/>
      <c r="DG1277" s="6418"/>
      <c r="DH1277" s="6418"/>
      <c r="DI1277" s="6374"/>
      <c r="DJ1277" s="6388">
        <f>COUNTIF(DJ$11:DJ$1147,DJ1276)</f>
        <v>0</v>
      </c>
      <c r="DK1277" s="6374"/>
      <c r="DL1277" s="6388">
        <f>COUNTIF(DL$11:DL$1147,DL1276)</f>
        <v>0</v>
      </c>
      <c r="DM1277" s="653"/>
      <c r="DN1277" s="6387">
        <f>COUNTIF(DN$11:DN$1147,DN1276)</f>
        <v>0</v>
      </c>
      <c r="DO1277" s="653"/>
      <c r="DP1277" s="6387">
        <f>COUNTIF(DP$11:DP$1147,DP1276)</f>
        <v>0</v>
      </c>
      <c r="DQ1277" s="653"/>
      <c r="DR1277" s="6387">
        <f>COUNTIF(DR$11:DR$1147,DR1276)</f>
        <v>0</v>
      </c>
      <c r="DS1277" s="653"/>
      <c r="DT1277" s="6387">
        <f>COUNTIF(DT$11:DT$1147,DT1276)</f>
        <v>0</v>
      </c>
      <c r="DU1277" s="653"/>
      <c r="DV1277" s="6387">
        <f>COUNTIF(DV$11:DV$1147,DV1276)</f>
        <v>0</v>
      </c>
      <c r="DW1277" s="653"/>
      <c r="DX1277" s="6387">
        <f>COUNTIF(DX$11:DX$1147,DX1276)</f>
        <v>0</v>
      </c>
      <c r="DY1277" s="653"/>
      <c r="DZ1277" s="6387">
        <f>COUNTIF(DZ$11:DZ$1147,DZ1276)</f>
        <v>0</v>
      </c>
      <c r="EA1277" s="653"/>
      <c r="EB1277" s="6387">
        <f>COUNTIF(EB$11:EB$1147,EB1276)</f>
        <v>0</v>
      </c>
      <c r="EC1277" s="653">
        <v>20</v>
      </c>
      <c r="ED1277" s="6387">
        <f>COUNTIF(ED$11:ED$1147,ED1276)</f>
        <v>20</v>
      </c>
      <c r="EE1277" s="653"/>
      <c r="EF1277" s="6387">
        <f>COUNTIF(EF$11:EF$1147,EF1276)</f>
        <v>0</v>
      </c>
      <c r="EM1277" s="653"/>
      <c r="EN1277" s="6387">
        <f>COUNTIF(EN$11:EN$1147,EN1276)</f>
        <v>0</v>
      </c>
      <c r="EO1277" s="653"/>
      <c r="EP1277" s="6387">
        <f>COUNTIF(EP$11:EP$1147,EP1276)</f>
        <v>0</v>
      </c>
      <c r="ET1277" s="653"/>
      <c r="EU1277" s="6387">
        <f>COUNTIF(EU$11:EU$1147,EU1276)</f>
        <v>0</v>
      </c>
      <c r="EV1277" s="653"/>
      <c r="EW1277" s="6387">
        <f>COUNTIF(EW$11:EW$1147,EW1276)</f>
        <v>0</v>
      </c>
      <c r="EX1277" s="653"/>
      <c r="EY1277" s="6387">
        <f>COUNTIF(EY$11:EY$1147,EY1276)</f>
        <v>0</v>
      </c>
      <c r="EZ1277" s="653"/>
      <c r="FA1277" s="6387">
        <f>COUNTIF(FA$11:FA$1147,FA1276)</f>
        <v>0</v>
      </c>
      <c r="FB1277" s="653"/>
      <c r="FC1277" s="6387">
        <f>COUNTIF(FC$11:FC$1147,FC1276)</f>
        <v>0</v>
      </c>
      <c r="FD1277" s="653"/>
      <c r="FE1277" s="6387">
        <f>COUNTIF(FE$11:FE$1147,FE1276)</f>
        <v>0</v>
      </c>
      <c r="FF1277" s="653"/>
      <c r="FG1277" s="6387">
        <f>COUNTIF(FG$11:FG$1147,FG1276)</f>
        <v>0</v>
      </c>
      <c r="FH1277" s="653"/>
      <c r="FI1277" s="6387">
        <f>COUNTIF(FI$11:FI$1147,FI1276)</f>
        <v>0</v>
      </c>
      <c r="FJ1277" s="653"/>
      <c r="FK1277" s="6387">
        <f>COUNTIF(FK$11:FK$1147,FK1276)</f>
        <v>0</v>
      </c>
      <c r="FL1277" s="653"/>
      <c r="FM1277" s="6387">
        <f>COUNTIF(FM$11:FM$1147,FM1276)</f>
        <v>0</v>
      </c>
      <c r="FN1277" s="653"/>
      <c r="FO1277" s="6387">
        <f>COUNTIF(FO$11:FO$1147,FO1276)</f>
        <v>0</v>
      </c>
      <c r="FP1277" s="1044"/>
      <c r="FQ1277" s="6387">
        <f>COUNTIF(FQ$11:FQ$1147,FQ1276)</f>
        <v>0</v>
      </c>
      <c r="FS1277" s="1044"/>
      <c r="FT1277" s="6387">
        <f>COUNTIF(FT$11:FT$1147,FT1276)</f>
        <v>0</v>
      </c>
    </row>
    <row r="1278" spans="1:176" ht="18.600000000000001" customHeight="1">
      <c r="A1278" s="6372"/>
      <c r="B1278" s="165"/>
      <c r="C1278" s="165"/>
      <c r="D1278" s="191"/>
      <c r="E1278" s="6373"/>
      <c r="AT1278" s="653" t="s">
        <v>755</v>
      </c>
      <c r="AU1278" s="6374"/>
      <c r="AV1278" s="6374"/>
      <c r="AW1278" s="8037">
        <f>AW1277-AX1277</f>
        <v>0</v>
      </c>
      <c r="AX1278" s="8038"/>
      <c r="AY1278" s="8037">
        <f>AY1277-AZ1277</f>
        <v>0</v>
      </c>
      <c r="AZ1278" s="8038"/>
      <c r="BA1278" s="8037">
        <f>BA1277-BB1277</f>
        <v>0</v>
      </c>
      <c r="BB1278" s="8038"/>
      <c r="BC1278" s="8037">
        <f>BC1277-BD1277</f>
        <v>0</v>
      </c>
      <c r="BD1278" s="8038"/>
      <c r="BE1278" s="8037">
        <f>BE1277-BF1277</f>
        <v>0</v>
      </c>
      <c r="BF1278" s="8038"/>
      <c r="BG1278" s="8037">
        <f>BG1277-BH1277</f>
        <v>0</v>
      </c>
      <c r="BH1278" s="8038"/>
      <c r="BI1278" s="8037">
        <f>BI1277-BJ1277</f>
        <v>0</v>
      </c>
      <c r="BJ1278" s="8038"/>
      <c r="BK1278" s="8037">
        <f>BK1277-BL1277</f>
        <v>0</v>
      </c>
      <c r="BL1278" s="8038"/>
      <c r="BM1278" s="8037">
        <f>BM1277-BN1277</f>
        <v>0</v>
      </c>
      <c r="BN1278" s="8038"/>
      <c r="BO1278" s="8037">
        <f>BO1277-BP1277</f>
        <v>0</v>
      </c>
      <c r="BP1278" s="8038"/>
      <c r="BQ1278" s="8037">
        <f>BQ1277-BR1277</f>
        <v>0</v>
      </c>
      <c r="BR1278" s="8038"/>
      <c r="BS1278" s="8037">
        <f>BS1277-BT1277</f>
        <v>0</v>
      </c>
      <c r="BT1278" s="8038"/>
      <c r="BU1278" s="8037">
        <f>BU1277-BV1277</f>
        <v>0</v>
      </c>
      <c r="BV1278" s="8038"/>
      <c r="BW1278" s="8037">
        <f>BW1277-BX1277</f>
        <v>0</v>
      </c>
      <c r="BX1278" s="8038"/>
      <c r="BY1278" s="8037">
        <f>BY1277-BZ1277</f>
        <v>0</v>
      </c>
      <c r="BZ1278" s="8038"/>
      <c r="CA1278" s="8037">
        <f>CA1277-CB1277</f>
        <v>0</v>
      </c>
      <c r="CB1278" s="8038"/>
      <c r="CC1278" s="8037">
        <f>CC1277-CD1277</f>
        <v>0</v>
      </c>
      <c r="CD1278" s="8038"/>
      <c r="CE1278" s="8037">
        <f>CE1277-CF1277</f>
        <v>0</v>
      </c>
      <c r="CF1278" s="8038"/>
      <c r="CG1278" s="8037">
        <f>CG1277-CH1277</f>
        <v>0</v>
      </c>
      <c r="CH1278" s="8038"/>
      <c r="CI1278" s="8037">
        <f>CI1277-CJ1277</f>
        <v>0</v>
      </c>
      <c r="CJ1278" s="8038"/>
      <c r="CK1278" s="8037">
        <f>CK1277-CL1277</f>
        <v>0</v>
      </c>
      <c r="CL1278" s="8038"/>
      <c r="CM1278" s="8037">
        <f>CM1277-CN1277</f>
        <v>0</v>
      </c>
      <c r="CN1278" s="8038"/>
      <c r="CO1278" s="8037">
        <f>CO1277-CP1277</f>
        <v>0</v>
      </c>
      <c r="CP1278" s="8038"/>
      <c r="CQ1278" s="8037">
        <f>CQ1277-CR1277</f>
        <v>0</v>
      </c>
      <c r="CR1278" s="8038"/>
      <c r="CS1278" s="8037">
        <f>CS1277-CT1277</f>
        <v>0</v>
      </c>
      <c r="CT1278" s="8038"/>
      <c r="CW1278" s="8037">
        <f>CW1277-CX1277</f>
        <v>0</v>
      </c>
      <c r="CX1278" s="8038"/>
      <c r="CY1278" s="8037">
        <f>CY1277-CZ1277</f>
        <v>0</v>
      </c>
      <c r="CZ1278" s="8038"/>
      <c r="DA1278" s="8037">
        <f>DA1277-DB1277</f>
        <v>0</v>
      </c>
      <c r="DB1278" s="8038"/>
      <c r="DC1278" s="8037">
        <f>DC1277-DD1277</f>
        <v>0</v>
      </c>
      <c r="DD1278" s="8038"/>
      <c r="DE1278" s="6418"/>
      <c r="DF1278" s="6418"/>
      <c r="DG1278" s="6418"/>
      <c r="DH1278" s="6418"/>
      <c r="DI1278" s="8037">
        <f>DI1277-DJ1277</f>
        <v>0</v>
      </c>
      <c r="DJ1278" s="8038"/>
      <c r="DK1278" s="8037">
        <f>DK1277-DL1277</f>
        <v>0</v>
      </c>
      <c r="DL1278" s="8038"/>
      <c r="DM1278" s="8037">
        <f>DM1277-DN1277</f>
        <v>0</v>
      </c>
      <c r="DN1278" s="8038"/>
      <c r="DO1278" s="8037">
        <f>DO1277-DP1277</f>
        <v>0</v>
      </c>
      <c r="DP1278" s="8038"/>
      <c r="DQ1278" s="8037">
        <f>DQ1277-DR1277</f>
        <v>0</v>
      </c>
      <c r="DR1278" s="8038"/>
      <c r="DS1278" s="8037">
        <f>DS1277-DT1277</f>
        <v>0</v>
      </c>
      <c r="DT1278" s="8038"/>
      <c r="DU1278" s="8037">
        <f>DU1277-DV1277</f>
        <v>0</v>
      </c>
      <c r="DV1278" s="8038"/>
      <c r="DW1278" s="8037">
        <f>DW1277-DX1277</f>
        <v>0</v>
      </c>
      <c r="DX1278" s="8038"/>
      <c r="DY1278" s="8037">
        <f>DY1277-DZ1277</f>
        <v>0</v>
      </c>
      <c r="DZ1278" s="8038"/>
      <c r="EA1278" s="8037">
        <f>EA1277-EB1277</f>
        <v>0</v>
      </c>
      <c r="EB1278" s="8038"/>
      <c r="EC1278" s="8037">
        <f>EC1277-ED1277</f>
        <v>0</v>
      </c>
      <c r="ED1278" s="8038"/>
      <c r="EE1278" s="8037">
        <f>EE1277-EF1277</f>
        <v>0</v>
      </c>
      <c r="EF1278" s="8038"/>
      <c r="EM1278" s="8037">
        <f>EM1277-EN1277</f>
        <v>0</v>
      </c>
      <c r="EN1278" s="8038"/>
      <c r="EO1278" s="8037">
        <f>EO1277-EP1277</f>
        <v>0</v>
      </c>
      <c r="EP1278" s="8038"/>
      <c r="ET1278" s="8037">
        <f>ET1277-EU1277</f>
        <v>0</v>
      </c>
      <c r="EU1278" s="8038"/>
      <c r="EV1278" s="8037">
        <f>EV1277-EW1277</f>
        <v>0</v>
      </c>
      <c r="EW1278" s="8038"/>
      <c r="EX1278" s="8037">
        <f>EX1277-EY1277</f>
        <v>0</v>
      </c>
      <c r="EY1278" s="8038"/>
      <c r="EZ1278" s="8037">
        <f>EZ1277-FA1277</f>
        <v>0</v>
      </c>
      <c r="FA1278" s="8038"/>
      <c r="FB1278" s="8037">
        <f>FB1277-FC1277</f>
        <v>0</v>
      </c>
      <c r="FC1278" s="8038"/>
      <c r="FD1278" s="8037">
        <f>FD1277-FE1277</f>
        <v>0</v>
      </c>
      <c r="FE1278" s="8038"/>
      <c r="FF1278" s="8037">
        <f>FF1277-FG1277</f>
        <v>0</v>
      </c>
      <c r="FG1278" s="8038"/>
      <c r="FH1278" s="8037">
        <f>FH1277-FI1277</f>
        <v>0</v>
      </c>
      <c r="FI1278" s="8038"/>
      <c r="FJ1278" s="8037">
        <f>FJ1277-FK1277</f>
        <v>0</v>
      </c>
      <c r="FK1278" s="8038"/>
      <c r="FL1278" s="8037">
        <f>FL1277-FM1277</f>
        <v>0</v>
      </c>
      <c r="FM1278" s="8038"/>
      <c r="FN1278" s="8037">
        <f>FN1277-FO1277</f>
        <v>0</v>
      </c>
      <c r="FO1278" s="8038"/>
      <c r="FP1278" s="8037">
        <f>FP1277-FQ1277</f>
        <v>0</v>
      </c>
      <c r="FQ1278" s="8038"/>
      <c r="FS1278" s="8037">
        <f>FS1277-FT1277</f>
        <v>0</v>
      </c>
      <c r="FT1278" s="8038"/>
    </row>
    <row r="1279" spans="1:176" ht="18.600000000000001" customHeight="1">
      <c r="A1279" s="6372"/>
      <c r="B1279" s="165"/>
      <c r="C1279" s="165"/>
      <c r="D1279" s="191"/>
      <c r="E1279" s="6373"/>
      <c r="AW1279" s="162"/>
      <c r="AX1279" s="162"/>
      <c r="AY1279" s="162"/>
      <c r="AZ1279" s="162"/>
      <c r="BA1279" s="162"/>
      <c r="BB1279" s="162"/>
      <c r="BC1279" s="162"/>
      <c r="BD1279" s="162"/>
      <c r="BE1279" s="162"/>
      <c r="BF1279" s="162"/>
      <c r="BG1279" s="162"/>
      <c r="BH1279" s="162"/>
      <c r="BI1279" s="162"/>
      <c r="BJ1279" s="162"/>
      <c r="BK1279" s="162"/>
      <c r="BL1279" s="162"/>
      <c r="BM1279" s="162"/>
      <c r="BN1279" s="162"/>
      <c r="BO1279" s="162"/>
      <c r="BP1279" s="162"/>
      <c r="BQ1279" s="162"/>
      <c r="BR1279" s="162"/>
      <c r="BS1279" s="162"/>
      <c r="BT1279" s="162"/>
      <c r="BU1279" s="162"/>
      <c r="BV1279" s="162"/>
      <c r="BW1279" s="162"/>
      <c r="BX1279" s="162"/>
      <c r="BY1279" s="162"/>
      <c r="BZ1279" s="162"/>
      <c r="CA1279" s="162"/>
      <c r="CB1279" s="162"/>
      <c r="CC1279" s="162"/>
      <c r="CD1279" s="162"/>
      <c r="CE1279" s="162"/>
      <c r="CF1279" s="162"/>
      <c r="CG1279" s="162"/>
      <c r="CH1279" s="162"/>
      <c r="CI1279" s="162"/>
      <c r="CJ1279" s="162"/>
      <c r="CK1279" s="162"/>
      <c r="CL1279" s="162"/>
      <c r="CM1279" s="162"/>
      <c r="CN1279" s="162"/>
      <c r="CO1279" s="162"/>
      <c r="CP1279" s="162"/>
      <c r="CQ1279" s="162"/>
      <c r="CR1279" s="162"/>
      <c r="CS1279" s="162"/>
      <c r="CT1279" s="162"/>
      <c r="CU1279" s="162"/>
      <c r="CV1279" s="162"/>
      <c r="CW1279" s="162"/>
      <c r="CX1279" s="162"/>
      <c r="CY1279" s="162"/>
      <c r="CZ1279" s="162"/>
      <c r="DA1279" s="162"/>
      <c r="DB1279" s="162"/>
      <c r="DC1279" s="162"/>
      <c r="DD1279" s="162"/>
      <c r="DE1279" s="162"/>
      <c r="DF1279" s="162"/>
      <c r="DG1279" s="162"/>
      <c r="DH1279" s="162"/>
      <c r="DI1279" s="162"/>
      <c r="DJ1279" s="162"/>
      <c r="DK1279" s="162"/>
      <c r="DL1279" s="162"/>
      <c r="DM1279" s="162"/>
      <c r="DN1279" s="162"/>
      <c r="DO1279" s="162"/>
      <c r="DP1279" s="162"/>
      <c r="DQ1279" s="162"/>
      <c r="DS1279" s="162"/>
      <c r="DT1279" s="162"/>
      <c r="DU1279" s="162"/>
      <c r="ET1279" s="162"/>
      <c r="EU1279" s="162"/>
      <c r="EV1279" s="162"/>
      <c r="EW1279" s="162"/>
      <c r="EX1279" s="162"/>
      <c r="EY1279" s="162"/>
      <c r="EZ1279" s="162"/>
      <c r="FA1279" s="162"/>
      <c r="FB1279" s="162"/>
      <c r="FC1279" s="162"/>
      <c r="FD1279" s="162"/>
      <c r="FE1279" s="162"/>
      <c r="FF1279" s="162"/>
      <c r="FG1279" s="162"/>
      <c r="FH1279" s="162"/>
      <c r="FI1279" s="162"/>
      <c r="FJ1279" s="162"/>
      <c r="FK1279" s="162"/>
      <c r="FL1279" s="162"/>
      <c r="FM1279" s="162"/>
      <c r="FN1279" s="162"/>
      <c r="FO1279" s="162"/>
    </row>
    <row r="1280" spans="1:176" ht="18.600000000000001" customHeight="1">
      <c r="A1280" s="6372"/>
      <c r="B1280" s="165"/>
      <c r="C1280" s="165"/>
      <c r="D1280" s="191"/>
      <c r="E1280" s="6373"/>
      <c r="AT1280" s="653" t="s">
        <v>752</v>
      </c>
      <c r="AU1280" s="6374"/>
      <c r="AV1280" s="6374"/>
      <c r="AW1280" s="6377">
        <v>46114</v>
      </c>
      <c r="AX1280" s="6378">
        <v>4263183</v>
      </c>
      <c r="AY1280" s="6377">
        <v>46114</v>
      </c>
      <c r="AZ1280" s="6378">
        <v>4263184</v>
      </c>
      <c r="BA1280" s="6377">
        <v>46127</v>
      </c>
      <c r="BB1280" s="6378">
        <v>4263212</v>
      </c>
      <c r="BC1280" s="6377">
        <v>46127</v>
      </c>
      <c r="BD1280" s="6378">
        <v>4263213</v>
      </c>
      <c r="BE1280" s="6377">
        <v>46127</v>
      </c>
      <c r="BF1280" s="6378">
        <v>4263214</v>
      </c>
      <c r="BG1280" s="6377">
        <v>46150</v>
      </c>
      <c r="BH1280" s="6378">
        <v>4263239</v>
      </c>
      <c r="BI1280" s="6377">
        <v>46303</v>
      </c>
      <c r="BJ1280" s="6378">
        <v>4263454</v>
      </c>
      <c r="BK1280" s="6377"/>
      <c r="BL1280" s="6378"/>
      <c r="BM1280" s="6377"/>
      <c r="BN1280" s="6378"/>
      <c r="BO1280" s="6377"/>
      <c r="BP1280" s="6378"/>
      <c r="BQ1280" s="6377"/>
      <c r="BR1280" s="6378"/>
      <c r="BS1280" s="6377"/>
      <c r="BT1280" s="6378"/>
      <c r="BU1280" s="6377"/>
      <c r="BV1280" s="6378"/>
      <c r="BW1280" s="6377"/>
      <c r="BX1280" s="6378"/>
      <c r="BY1280" s="6377"/>
      <c r="BZ1280" s="6378"/>
      <c r="CA1280" s="6377"/>
      <c r="CB1280" s="6378"/>
      <c r="CC1280" s="6377"/>
      <c r="CD1280" s="6378"/>
      <c r="CE1280" s="6377"/>
      <c r="CF1280" s="6378"/>
      <c r="CG1280" s="6377"/>
      <c r="CH1280" s="6378"/>
      <c r="CI1280" s="6377"/>
      <c r="CJ1280" s="6378"/>
      <c r="CK1280" s="6377"/>
      <c r="CL1280" s="6378"/>
      <c r="CM1280" s="6377"/>
      <c r="CN1280" s="6378"/>
      <c r="CO1280" s="6377"/>
      <c r="CP1280" s="6378"/>
      <c r="CQ1280" s="6377"/>
      <c r="CR1280" s="6378"/>
      <c r="CS1280" s="6377"/>
      <c r="CT1280" s="6378"/>
      <c r="CW1280" s="6377"/>
      <c r="CX1280" s="6378"/>
      <c r="CY1280" s="6377"/>
      <c r="CZ1280" s="6378"/>
      <c r="DA1280" s="6377"/>
      <c r="DB1280" s="6378"/>
      <c r="DC1280" s="6379"/>
      <c r="DD1280" s="6380"/>
      <c r="DE1280" s="6418"/>
      <c r="DF1280" s="6418"/>
      <c r="DG1280" s="6418"/>
      <c r="DH1280" s="6418"/>
      <c r="DI1280" s="6379"/>
      <c r="DJ1280" s="6380"/>
      <c r="DK1280" s="6379"/>
      <c r="DL1280" s="6380"/>
      <c r="DM1280" s="6377"/>
      <c r="DN1280" s="6378"/>
      <c r="DO1280" s="6377"/>
      <c r="DP1280" s="6378"/>
      <c r="DQ1280" s="6377"/>
      <c r="DR1280" s="6378"/>
      <c r="DS1280" s="6377"/>
      <c r="DT1280" s="6378"/>
      <c r="DU1280" s="6377"/>
      <c r="DV1280" s="6378"/>
      <c r="DW1280" s="6377"/>
      <c r="DX1280" s="6378"/>
      <c r="DY1280" s="6377"/>
      <c r="DZ1280" s="6378"/>
      <c r="EA1280" s="6377"/>
      <c r="EB1280" s="6378"/>
      <c r="EC1280" s="6377">
        <v>46332</v>
      </c>
      <c r="ED1280" s="6378">
        <v>4363042</v>
      </c>
      <c r="EE1280" s="6377"/>
      <c r="EF1280" s="6378"/>
      <c r="EM1280" s="6377"/>
      <c r="EN1280" s="6378"/>
      <c r="EO1280" s="6377"/>
      <c r="EP1280" s="6378"/>
      <c r="ET1280" s="6377"/>
      <c r="EU1280" s="6378"/>
      <c r="EV1280" s="6377"/>
      <c r="EW1280" s="6378"/>
      <c r="EX1280" s="6377"/>
      <c r="EY1280" s="6378"/>
      <c r="EZ1280" s="6377"/>
      <c r="FA1280" s="6378"/>
      <c r="FB1280" s="6377"/>
      <c r="FC1280" s="6378"/>
      <c r="FD1280" s="6377"/>
      <c r="FE1280" s="6378"/>
      <c r="FF1280" s="6377"/>
      <c r="FG1280" s="6378"/>
      <c r="FH1280" s="6377"/>
      <c r="FI1280" s="6378"/>
      <c r="FJ1280" s="6377"/>
      <c r="FK1280" s="6378"/>
      <c r="FL1280" s="6377"/>
      <c r="FM1280" s="6378"/>
      <c r="FN1280" s="6378"/>
      <c r="FO1280" s="6378"/>
      <c r="FP1280" s="6377"/>
      <c r="FQ1280" s="6378"/>
      <c r="FS1280" s="6377"/>
      <c r="FT1280" s="6378"/>
    </row>
    <row r="1281" spans="1:176" ht="18.600000000000001" customHeight="1">
      <c r="A1281" s="6372"/>
      <c r="B1281" s="165"/>
      <c r="C1281" s="165"/>
      <c r="D1281" s="191"/>
      <c r="E1281" s="6373"/>
      <c r="AT1281" s="653" t="s">
        <v>754</v>
      </c>
      <c r="AU1281" s="6374"/>
      <c r="AV1281" s="6374"/>
      <c r="AW1281" s="653">
        <v>20</v>
      </c>
      <c r="AX1281" s="6387">
        <f>COUNTIF(AX$11:AX$1147,AX1280)</f>
        <v>20</v>
      </c>
      <c r="AY1281" s="653">
        <v>20</v>
      </c>
      <c r="AZ1281" s="6387">
        <f>COUNTIF(AZ$11:AZ$1147,AZ1280)</f>
        <v>20</v>
      </c>
      <c r="BA1281" s="653">
        <v>10</v>
      </c>
      <c r="BB1281" s="6387">
        <f>COUNTIF(BB$11:BB$1147,BB1280)</f>
        <v>10</v>
      </c>
      <c r="BC1281" s="653">
        <v>10</v>
      </c>
      <c r="BD1281" s="6387">
        <f>COUNTIF(BD$11:BD$1147,BD1280)</f>
        <v>10</v>
      </c>
      <c r="BE1281" s="653">
        <v>10</v>
      </c>
      <c r="BF1281" s="6387">
        <f>COUNTIF(BF$11:BF$1147,BF1280)</f>
        <v>10</v>
      </c>
      <c r="BG1281" s="653">
        <v>35</v>
      </c>
      <c r="BH1281" s="6387">
        <f>COUNTIF(BH$11:BH$1147,BH1280)</f>
        <v>35</v>
      </c>
      <c r="BI1281" s="653">
        <v>10</v>
      </c>
      <c r="BJ1281" s="6387">
        <f>COUNTIF(BJ$11:BJ$1147,BJ1280)</f>
        <v>10</v>
      </c>
      <c r="BK1281" s="653"/>
      <c r="BL1281" s="6387">
        <f>COUNTIF(BL$11:BL$1147,BL1280)</f>
        <v>0</v>
      </c>
      <c r="BM1281" s="653"/>
      <c r="BN1281" s="6387">
        <f>COUNTIF(BN$11:BN$1147,BN1280)</f>
        <v>0</v>
      </c>
      <c r="BO1281" s="653"/>
      <c r="BP1281" s="6387">
        <f>COUNTIF(BP$11:BP$1147,BP1280)</f>
        <v>0</v>
      </c>
      <c r="BQ1281" s="653"/>
      <c r="BR1281" s="6387">
        <f>COUNTIF(BR$11:BR$1147,BR1280)</f>
        <v>0</v>
      </c>
      <c r="BS1281" s="653"/>
      <c r="BT1281" s="6387">
        <f>COUNTIF(BT$11:BT$1147,BT1280)</f>
        <v>0</v>
      </c>
      <c r="BU1281" s="653"/>
      <c r="BV1281" s="6387">
        <f>COUNTIF(BV$11:BV$1147,BV1280)</f>
        <v>0</v>
      </c>
      <c r="BW1281" s="653"/>
      <c r="BX1281" s="6387">
        <f>COUNTIF(BX$11:BX$1147,BX1280)</f>
        <v>0</v>
      </c>
      <c r="BY1281" s="653"/>
      <c r="BZ1281" s="6387">
        <f>COUNTIF(BZ$11:BZ$1147,BZ1280)</f>
        <v>0</v>
      </c>
      <c r="CA1281" s="653"/>
      <c r="CB1281" s="6387">
        <f>COUNTIF(CB$11:CB$1147,CB1280)</f>
        <v>0</v>
      </c>
      <c r="CC1281" s="653"/>
      <c r="CD1281" s="6387">
        <f>COUNTIF(CD$11:CD$1147,CD1280)</f>
        <v>0</v>
      </c>
      <c r="CE1281" s="653"/>
      <c r="CF1281" s="6387">
        <f>COUNTIF(CF$11:CF$1147,CF1280)</f>
        <v>0</v>
      </c>
      <c r="CG1281" s="653"/>
      <c r="CH1281" s="6387">
        <f>COUNTIF(CH$11:CH$1147,CH1280)</f>
        <v>0</v>
      </c>
      <c r="CI1281" s="653"/>
      <c r="CJ1281" s="6387">
        <f>COUNTIF(CJ$11:CJ$1147,CJ1280)</f>
        <v>0</v>
      </c>
      <c r="CK1281" s="653"/>
      <c r="CL1281" s="6387">
        <f>COUNTIFS(CL$11:CL$1147,CL1280)+COUNTIFS(CV$11:CV$1147,CL1280)</f>
        <v>0</v>
      </c>
      <c r="CM1281" s="653"/>
      <c r="CN1281" s="6387">
        <f>COUNTIF(CN$11:CN$1147,CN1280)</f>
        <v>0</v>
      </c>
      <c r="CO1281" s="653"/>
      <c r="CP1281" s="6387">
        <f>COUNTIF(CP$11:CP$1147,CP1280)</f>
        <v>0</v>
      </c>
      <c r="CQ1281" s="653"/>
      <c r="CR1281" s="6387">
        <f>COUNTIF(CR$11:CR$1147,CR1280)</f>
        <v>0</v>
      </c>
      <c r="CS1281" s="653"/>
      <c r="CT1281" s="6387">
        <f>COUNTIF(CT$11:CT$1147,CT1280)</f>
        <v>0</v>
      </c>
      <c r="CW1281" s="653"/>
      <c r="CX1281" s="6387">
        <f>COUNTIF(CX$11:CX$1147,CX1280)</f>
        <v>0</v>
      </c>
      <c r="CY1281" s="653"/>
      <c r="CZ1281" s="6387">
        <f>COUNTIF(CZ$11:CZ$1147,CZ1280)</f>
        <v>0</v>
      </c>
      <c r="DA1281" s="653"/>
      <c r="DB1281" s="6387">
        <f>COUNTIF(DB$11:DB$1147,DB1280)</f>
        <v>0</v>
      </c>
      <c r="DC1281" s="6374"/>
      <c r="DD1281" s="6388">
        <f>COUNTIF(DD$11:DD$1147,DD1280)</f>
        <v>0</v>
      </c>
      <c r="DE1281" s="6418"/>
      <c r="DF1281" s="6418"/>
      <c r="DG1281" s="6418"/>
      <c r="DH1281" s="6418"/>
      <c r="DI1281" s="6374"/>
      <c r="DJ1281" s="6388">
        <f>COUNTIF(DJ$11:DJ$1147,DJ1280)</f>
        <v>0</v>
      </c>
      <c r="DK1281" s="6374"/>
      <c r="DL1281" s="6388">
        <f>COUNTIF(DL$11:DL$1147,DL1280)</f>
        <v>0</v>
      </c>
      <c r="DM1281" s="653"/>
      <c r="DN1281" s="6387">
        <f>COUNTIF(DN$11:DN$1147,DN1280)</f>
        <v>0</v>
      </c>
      <c r="DO1281" s="653"/>
      <c r="DP1281" s="6387">
        <f>COUNTIF(DP$11:DP$1147,DP1280)</f>
        <v>0</v>
      </c>
      <c r="DQ1281" s="653"/>
      <c r="DR1281" s="6387">
        <f>COUNTIF(DR$11:DR$1147,DR1280)</f>
        <v>0</v>
      </c>
      <c r="DS1281" s="653"/>
      <c r="DT1281" s="6387">
        <f>COUNTIF(DT$11:DT$1147,DT1280)</f>
        <v>0</v>
      </c>
      <c r="DU1281" s="653"/>
      <c r="DV1281" s="6387">
        <f>COUNTIF(DV$11:DV$1147,DV1280)</f>
        <v>0</v>
      </c>
      <c r="DW1281" s="653"/>
      <c r="DX1281" s="6387">
        <f>COUNTIF(DX$11:DX$1147,DX1280)</f>
        <v>0</v>
      </c>
      <c r="DY1281" s="653"/>
      <c r="DZ1281" s="6387">
        <f>COUNTIF(DZ$11:DZ$1147,DZ1280)</f>
        <v>0</v>
      </c>
      <c r="EA1281" s="653"/>
      <c r="EB1281" s="6387">
        <f>COUNTIF(EB$11:EB$1147,EB1280)</f>
        <v>0</v>
      </c>
      <c r="EC1281" s="653">
        <v>20</v>
      </c>
      <c r="ED1281" s="6387">
        <f>COUNTIF(ED$11:ED$1147,ED1280)</f>
        <v>0</v>
      </c>
      <c r="EE1281" s="653"/>
      <c r="EF1281" s="6387">
        <f>COUNTIF(EF$11:EF$1147,EF1280)</f>
        <v>0</v>
      </c>
      <c r="EM1281" s="653"/>
      <c r="EN1281" s="6387">
        <f>COUNTIF(EN$11:EN$1147,EN1280)</f>
        <v>0</v>
      </c>
      <c r="EO1281" s="653"/>
      <c r="EP1281" s="6387">
        <f>COUNTIF(EP$11:EP$1147,EP1280)</f>
        <v>0</v>
      </c>
      <c r="ET1281" s="653"/>
      <c r="EU1281" s="6387">
        <f>COUNTIF(EU$11:EU$1147,EU1280)</f>
        <v>0</v>
      </c>
      <c r="EV1281" s="653"/>
      <c r="EW1281" s="6387">
        <f>COUNTIF(EW$11:EW$1147,EW1280)</f>
        <v>0</v>
      </c>
      <c r="EX1281" s="653"/>
      <c r="EY1281" s="6387">
        <f>COUNTIF(EY$11:EY$1147,EY1280)</f>
        <v>0</v>
      </c>
      <c r="EZ1281" s="653"/>
      <c r="FA1281" s="6387">
        <f>COUNTIF(FA$11:FA$1147,FA1280)</f>
        <v>0</v>
      </c>
      <c r="FB1281" s="653"/>
      <c r="FC1281" s="6387">
        <f>COUNTIF(FC$11:FC$1147,FC1280)</f>
        <v>0</v>
      </c>
      <c r="FD1281" s="653"/>
      <c r="FE1281" s="6387">
        <f>COUNTIF(FE$11:FE$1147,FE1280)</f>
        <v>0</v>
      </c>
      <c r="FF1281" s="653"/>
      <c r="FG1281" s="6387">
        <f>COUNTIF(FG$11:FG$1147,FG1280)</f>
        <v>0</v>
      </c>
      <c r="FH1281" s="653"/>
      <c r="FI1281" s="6387">
        <f>COUNTIF(FI$11:FI$1147,FI1280)</f>
        <v>0</v>
      </c>
      <c r="FJ1281" s="653"/>
      <c r="FK1281" s="6387">
        <f>COUNTIF(FK$11:FK$1147,FK1280)</f>
        <v>0</v>
      </c>
      <c r="FL1281" s="653"/>
      <c r="FM1281" s="6387">
        <f>COUNTIF(FM$11:FM$1147,FM1280)</f>
        <v>0</v>
      </c>
      <c r="FN1281" s="653"/>
      <c r="FO1281" s="6387">
        <f>COUNTIF(FO$11:FO$1147,FO1280)</f>
        <v>0</v>
      </c>
      <c r="FP1281" s="1044"/>
      <c r="FQ1281" s="6387">
        <f>COUNTIF(FQ$11:FQ$1147,FQ1280)</f>
        <v>0</v>
      </c>
      <c r="FS1281" s="1044"/>
      <c r="FT1281" s="6387">
        <f>COUNTIF(FT$11:FT$1147,FT1280)</f>
        <v>0</v>
      </c>
    </row>
    <row r="1282" spans="1:176" ht="18.600000000000001" customHeight="1">
      <c r="A1282" s="6372"/>
      <c r="B1282" s="165"/>
      <c r="C1282" s="165"/>
      <c r="D1282" s="191"/>
      <c r="E1282" s="6373"/>
      <c r="AT1282" s="653" t="s">
        <v>755</v>
      </c>
      <c r="AU1282" s="6374"/>
      <c r="AV1282" s="6374"/>
      <c r="AW1282" s="8037">
        <f>AW1281-AX1281</f>
        <v>0</v>
      </c>
      <c r="AX1282" s="8038"/>
      <c r="AY1282" s="8037">
        <f>AY1281-AZ1281</f>
        <v>0</v>
      </c>
      <c r="AZ1282" s="8038"/>
      <c r="BA1282" s="8037">
        <f>BA1281-BB1281</f>
        <v>0</v>
      </c>
      <c r="BB1282" s="8038"/>
      <c r="BC1282" s="8037">
        <f>BC1281-BD1281</f>
        <v>0</v>
      </c>
      <c r="BD1282" s="8038"/>
      <c r="BE1282" s="8037">
        <f>BE1281-BF1281</f>
        <v>0</v>
      </c>
      <c r="BF1282" s="8038"/>
      <c r="BG1282" s="8037">
        <f>BG1281-BH1281</f>
        <v>0</v>
      </c>
      <c r="BH1282" s="8038"/>
      <c r="BI1282" s="8037">
        <f>BI1281-BJ1281</f>
        <v>0</v>
      </c>
      <c r="BJ1282" s="8038"/>
      <c r="BK1282" s="8037">
        <f>BK1281-BL1281</f>
        <v>0</v>
      </c>
      <c r="BL1282" s="8038"/>
      <c r="BM1282" s="8037">
        <f>BM1281-BN1281</f>
        <v>0</v>
      </c>
      <c r="BN1282" s="8038"/>
      <c r="BO1282" s="8037">
        <f>BO1281-BP1281</f>
        <v>0</v>
      </c>
      <c r="BP1282" s="8038"/>
      <c r="BQ1282" s="8037">
        <f>BQ1281-BR1281</f>
        <v>0</v>
      </c>
      <c r="BR1282" s="8038"/>
      <c r="BS1282" s="8037">
        <f>BS1281-BT1281</f>
        <v>0</v>
      </c>
      <c r="BT1282" s="8038"/>
      <c r="BU1282" s="8037">
        <f>BU1281-BV1281</f>
        <v>0</v>
      </c>
      <c r="BV1282" s="8038"/>
      <c r="BW1282" s="8037">
        <f>BW1281-BX1281</f>
        <v>0</v>
      </c>
      <c r="BX1282" s="8038"/>
      <c r="BY1282" s="8037">
        <f>BY1281-BZ1281</f>
        <v>0</v>
      </c>
      <c r="BZ1282" s="8038"/>
      <c r="CA1282" s="8037">
        <f>CA1281-CB1281</f>
        <v>0</v>
      </c>
      <c r="CB1282" s="8038"/>
      <c r="CC1282" s="8037">
        <f>CC1281-CD1281</f>
        <v>0</v>
      </c>
      <c r="CD1282" s="8038"/>
      <c r="CE1282" s="8037">
        <f>CE1281-CF1281</f>
        <v>0</v>
      </c>
      <c r="CF1282" s="8038"/>
      <c r="CG1282" s="8037">
        <f>CG1281-CH1281</f>
        <v>0</v>
      </c>
      <c r="CH1282" s="8038"/>
      <c r="CI1282" s="8037">
        <f>CI1281-CJ1281</f>
        <v>0</v>
      </c>
      <c r="CJ1282" s="8038"/>
      <c r="CK1282" s="8037">
        <f>CK1281-CL1281</f>
        <v>0</v>
      </c>
      <c r="CL1282" s="8038"/>
      <c r="CM1282" s="8037">
        <f>CM1281-CN1281</f>
        <v>0</v>
      </c>
      <c r="CN1282" s="8038"/>
      <c r="CO1282" s="8037">
        <f>CO1281-CP1281</f>
        <v>0</v>
      </c>
      <c r="CP1282" s="8038"/>
      <c r="CQ1282" s="8037">
        <f>CQ1281-CR1281</f>
        <v>0</v>
      </c>
      <c r="CR1282" s="8038"/>
      <c r="CS1282" s="8037">
        <f>CS1281-CT1281</f>
        <v>0</v>
      </c>
      <c r="CT1282" s="8038"/>
      <c r="CW1282" s="8037">
        <f>CW1281-CX1281</f>
        <v>0</v>
      </c>
      <c r="CX1282" s="8038"/>
      <c r="CY1282" s="8037">
        <f>CY1281-CZ1281</f>
        <v>0</v>
      </c>
      <c r="CZ1282" s="8038"/>
      <c r="DA1282" s="8037">
        <f>DA1281-DB1281</f>
        <v>0</v>
      </c>
      <c r="DB1282" s="8038"/>
      <c r="DC1282" s="8037">
        <f>DC1281-DD1281</f>
        <v>0</v>
      </c>
      <c r="DD1282" s="8038"/>
      <c r="DE1282" s="6418"/>
      <c r="DF1282" s="6418"/>
      <c r="DG1282" s="6418"/>
      <c r="DH1282" s="6418"/>
      <c r="DI1282" s="8037">
        <f>DI1281-DJ1281</f>
        <v>0</v>
      </c>
      <c r="DJ1282" s="8038"/>
      <c r="DK1282" s="8037">
        <f>DK1281-DL1281</f>
        <v>0</v>
      </c>
      <c r="DL1282" s="8038"/>
      <c r="DM1282" s="8037">
        <f>DM1281-DN1281</f>
        <v>0</v>
      </c>
      <c r="DN1282" s="8038"/>
      <c r="DO1282" s="8037">
        <f>DO1281-DP1281</f>
        <v>0</v>
      </c>
      <c r="DP1282" s="8038"/>
      <c r="DQ1282" s="8037">
        <f>DQ1281-DR1281</f>
        <v>0</v>
      </c>
      <c r="DR1282" s="8038"/>
      <c r="DS1282" s="8037">
        <f>DS1281-DT1281</f>
        <v>0</v>
      </c>
      <c r="DT1282" s="8038"/>
      <c r="DU1282" s="8037">
        <f>DU1281-DV1281</f>
        <v>0</v>
      </c>
      <c r="DV1282" s="8038"/>
      <c r="DW1282" s="8037">
        <f>DW1281-DX1281</f>
        <v>0</v>
      </c>
      <c r="DX1282" s="8038"/>
      <c r="DY1282" s="8037">
        <f>DY1281-DZ1281</f>
        <v>0</v>
      </c>
      <c r="DZ1282" s="8038"/>
      <c r="EA1282" s="8037">
        <f>EA1281-EB1281</f>
        <v>0</v>
      </c>
      <c r="EB1282" s="8038"/>
      <c r="EC1282" s="8037">
        <f>EC1281-ED1281</f>
        <v>20</v>
      </c>
      <c r="ED1282" s="8038"/>
      <c r="EE1282" s="8037">
        <f>EE1281-EF1281</f>
        <v>0</v>
      </c>
      <c r="EF1282" s="8038"/>
      <c r="EM1282" s="8037">
        <f>EM1281-EN1281</f>
        <v>0</v>
      </c>
      <c r="EN1282" s="8038"/>
      <c r="EO1282" s="8037">
        <f>EO1281-EP1281</f>
        <v>0</v>
      </c>
      <c r="EP1282" s="8038"/>
      <c r="ET1282" s="8037">
        <f>ET1281-EU1281</f>
        <v>0</v>
      </c>
      <c r="EU1282" s="8038"/>
      <c r="EV1282" s="8037">
        <f>EV1281-EW1281</f>
        <v>0</v>
      </c>
      <c r="EW1282" s="8038"/>
      <c r="EX1282" s="8037">
        <f>EX1281-EY1281</f>
        <v>0</v>
      </c>
      <c r="EY1282" s="8038"/>
      <c r="EZ1282" s="8037">
        <f>EZ1281-FA1281</f>
        <v>0</v>
      </c>
      <c r="FA1282" s="8038"/>
      <c r="FB1282" s="8037">
        <f>FB1281-FC1281</f>
        <v>0</v>
      </c>
      <c r="FC1282" s="8038"/>
      <c r="FD1282" s="8037">
        <f>FD1281-FE1281</f>
        <v>0</v>
      </c>
      <c r="FE1282" s="8038"/>
      <c r="FF1282" s="8037">
        <f>FF1281-FG1281</f>
        <v>0</v>
      </c>
      <c r="FG1282" s="8038"/>
      <c r="FH1282" s="8037">
        <f>FH1281-FI1281</f>
        <v>0</v>
      </c>
      <c r="FI1282" s="8038"/>
      <c r="FJ1282" s="8037">
        <f>FJ1281-FK1281</f>
        <v>0</v>
      </c>
      <c r="FK1282" s="8038"/>
      <c r="FL1282" s="8037">
        <f>FL1281-FM1281</f>
        <v>0</v>
      </c>
      <c r="FM1282" s="8038"/>
      <c r="FN1282" s="8037">
        <f>FN1281-FO1281</f>
        <v>0</v>
      </c>
      <c r="FO1282" s="8038"/>
      <c r="FP1282" s="8037">
        <f>FP1281-FQ1281</f>
        <v>0</v>
      </c>
      <c r="FQ1282" s="8038"/>
      <c r="FS1282" s="8037">
        <f>FS1281-FT1281</f>
        <v>0</v>
      </c>
      <c r="FT1282" s="8038"/>
    </row>
    <row r="1283" spans="1:176" ht="18.600000000000001" customHeight="1">
      <c r="A1283" s="6372"/>
      <c r="B1283" s="165"/>
      <c r="C1283" s="165"/>
      <c r="D1283" s="191"/>
      <c r="E1283" s="6373"/>
      <c r="AW1283" s="162"/>
      <c r="AX1283" s="162"/>
      <c r="AY1283" s="162"/>
      <c r="AZ1283" s="162"/>
      <c r="BA1283" s="162"/>
      <c r="BB1283" s="162"/>
      <c r="BC1283" s="162"/>
      <c r="BD1283" s="162"/>
      <c r="BE1283" s="162"/>
      <c r="BF1283" s="162"/>
      <c r="BG1283" s="162"/>
      <c r="BH1283" s="162"/>
      <c r="BI1283" s="162"/>
      <c r="BJ1283" s="162"/>
      <c r="BK1283" s="162"/>
      <c r="BL1283" s="162"/>
      <c r="BM1283" s="162"/>
      <c r="BN1283" s="162"/>
      <c r="BO1283" s="162"/>
      <c r="BP1283" s="162"/>
      <c r="BQ1283" s="162"/>
      <c r="BR1283" s="162"/>
      <c r="BS1283" s="162"/>
      <c r="BT1283" s="162"/>
      <c r="BU1283" s="162"/>
      <c r="BV1283" s="162"/>
      <c r="BW1283" s="162"/>
      <c r="BX1283" s="162"/>
      <c r="BY1283" s="162"/>
      <c r="BZ1283" s="162"/>
      <c r="CA1283" s="162"/>
      <c r="CB1283" s="162"/>
      <c r="CC1283" s="162"/>
      <c r="CD1283" s="162"/>
      <c r="CE1283" s="162"/>
      <c r="CF1283" s="162"/>
      <c r="CG1283" s="162"/>
      <c r="CH1283" s="162"/>
      <c r="CI1283" s="162"/>
      <c r="CJ1283" s="162"/>
      <c r="CK1283" s="162"/>
      <c r="CL1283" s="162"/>
      <c r="CM1283" s="162"/>
      <c r="CN1283" s="162"/>
      <c r="CO1283" s="162"/>
      <c r="CP1283" s="162"/>
      <c r="CQ1283" s="162"/>
      <c r="CR1283" s="162"/>
      <c r="CS1283" s="162"/>
      <c r="CT1283" s="162"/>
      <c r="CU1283" s="162"/>
      <c r="CV1283" s="162"/>
      <c r="CW1283" s="162"/>
      <c r="CX1283" s="162"/>
      <c r="CY1283" s="162"/>
      <c r="CZ1283" s="162"/>
      <c r="DA1283" s="162"/>
      <c r="DB1283" s="162"/>
      <c r="DC1283" s="162"/>
      <c r="DD1283" s="162"/>
      <c r="DE1283" s="162"/>
      <c r="DF1283" s="162"/>
      <c r="DG1283" s="162"/>
      <c r="DH1283" s="162"/>
      <c r="DI1283" s="162"/>
      <c r="DJ1283" s="162"/>
      <c r="DK1283" s="162"/>
      <c r="DL1283" s="162"/>
      <c r="DM1283" s="162"/>
      <c r="DN1283" s="162"/>
      <c r="DO1283" s="162"/>
      <c r="DP1283" s="162"/>
      <c r="DQ1283" s="162"/>
      <c r="DS1283" s="162"/>
      <c r="DT1283" s="162"/>
      <c r="DU1283" s="162"/>
      <c r="ET1283" s="162"/>
      <c r="EU1283" s="162"/>
      <c r="EV1283" s="162"/>
      <c r="EW1283" s="162"/>
      <c r="EX1283" s="162"/>
      <c r="EY1283" s="162"/>
      <c r="EZ1283" s="162"/>
      <c r="FA1283" s="162"/>
      <c r="FB1283" s="162"/>
      <c r="FC1283" s="162"/>
      <c r="FD1283" s="162"/>
      <c r="FE1283" s="162"/>
      <c r="FF1283" s="162"/>
      <c r="FG1283" s="162"/>
      <c r="FH1283" s="162"/>
      <c r="FI1283" s="162"/>
      <c r="FJ1283" s="162"/>
      <c r="FK1283" s="162"/>
      <c r="FL1283" s="162"/>
      <c r="FM1283" s="162"/>
      <c r="FN1283" s="162"/>
      <c r="FO1283" s="162"/>
    </row>
    <row r="1284" spans="1:176" ht="18.600000000000001" customHeight="1">
      <c r="A1284" s="6372"/>
      <c r="B1284" s="165"/>
      <c r="C1284" s="165"/>
      <c r="D1284" s="191"/>
      <c r="E1284" s="6373"/>
      <c r="AT1284" s="653" t="s">
        <v>752</v>
      </c>
      <c r="AU1284" s="6374"/>
      <c r="AV1284" s="6374"/>
      <c r="AW1284" s="6377">
        <v>46127</v>
      </c>
      <c r="AX1284" s="6378">
        <v>4263210</v>
      </c>
      <c r="AY1284" s="6377">
        <v>46127</v>
      </c>
      <c r="AZ1284" s="6378">
        <v>4263211</v>
      </c>
      <c r="BA1284" s="6377">
        <v>46144</v>
      </c>
      <c r="BB1284" s="6378">
        <v>4263236</v>
      </c>
      <c r="BC1284" s="6377">
        <v>46144</v>
      </c>
      <c r="BD1284" s="6378">
        <v>4263237</v>
      </c>
      <c r="BE1284" s="6377">
        <v>46144</v>
      </c>
      <c r="BF1284" s="6378">
        <v>4263238</v>
      </c>
      <c r="BG1284" s="6377">
        <v>46177</v>
      </c>
      <c r="BH1284" s="6378">
        <v>4263287</v>
      </c>
      <c r="BI1284" s="6377">
        <v>46330</v>
      </c>
      <c r="BJ1284" s="6378">
        <v>4263496</v>
      </c>
      <c r="BK1284" s="6377"/>
      <c r="BL1284" s="6378"/>
      <c r="BM1284" s="6377"/>
      <c r="BN1284" s="6378"/>
      <c r="BO1284" s="6377"/>
      <c r="BP1284" s="6378"/>
      <c r="BQ1284" s="6377"/>
      <c r="BR1284" s="6378"/>
      <c r="BS1284" s="6377"/>
      <c r="BT1284" s="6378"/>
      <c r="BU1284" s="6377"/>
      <c r="BV1284" s="6378"/>
      <c r="BW1284" s="6377"/>
      <c r="BX1284" s="6378"/>
      <c r="BY1284" s="6377"/>
      <c r="BZ1284" s="6378"/>
      <c r="CA1284" s="6377"/>
      <c r="CB1284" s="6378"/>
      <c r="CC1284" s="6377"/>
      <c r="CD1284" s="6378"/>
      <c r="CE1284" s="6377"/>
      <c r="CF1284" s="6378"/>
      <c r="CG1284" s="6377"/>
      <c r="CH1284" s="6378"/>
      <c r="CI1284" s="6377"/>
      <c r="CJ1284" s="6378"/>
      <c r="CK1284" s="6377"/>
      <c r="CL1284" s="6378"/>
      <c r="CM1284" s="6377"/>
      <c r="CN1284" s="6378"/>
      <c r="CO1284" s="6377"/>
      <c r="CP1284" s="6378"/>
      <c r="CQ1284" s="6377"/>
      <c r="CR1284" s="6378"/>
      <c r="CS1284" s="6377"/>
      <c r="CT1284" s="6378"/>
      <c r="CW1284" s="6377"/>
      <c r="CX1284" s="6378"/>
      <c r="CY1284" s="6377"/>
      <c r="CZ1284" s="6378"/>
      <c r="DA1284" s="6377"/>
      <c r="DB1284" s="6378"/>
      <c r="DC1284" s="6379"/>
      <c r="DD1284" s="6380"/>
      <c r="DE1284" s="6418"/>
      <c r="DF1284" s="6418"/>
      <c r="DG1284" s="6418"/>
      <c r="DH1284" s="6418"/>
      <c r="DI1284" s="6379"/>
      <c r="DJ1284" s="6380"/>
      <c r="DK1284" s="6379"/>
      <c r="DL1284" s="6380"/>
      <c r="DM1284" s="6377"/>
      <c r="DN1284" s="6378"/>
      <c r="DO1284" s="6377"/>
      <c r="DP1284" s="6378"/>
      <c r="DQ1284" s="6377"/>
      <c r="DR1284" s="6378"/>
      <c r="DS1284" s="6377"/>
      <c r="DT1284" s="6378"/>
      <c r="DU1284" s="6377"/>
      <c r="DV1284" s="6378"/>
      <c r="DW1284" s="6377"/>
      <c r="DX1284" s="6378"/>
      <c r="DY1284" s="6377"/>
      <c r="DZ1284" s="6378"/>
      <c r="EA1284" s="6377"/>
      <c r="EB1284" s="6378"/>
      <c r="EC1284" s="6377"/>
      <c r="ED1284" s="6378"/>
      <c r="EE1284" s="6377"/>
      <c r="EF1284" s="6378"/>
      <c r="EM1284" s="6377"/>
      <c r="EN1284" s="6378"/>
      <c r="EO1284" s="6377"/>
      <c r="EP1284" s="6378"/>
      <c r="ET1284" s="6377"/>
      <c r="EU1284" s="6378"/>
      <c r="EV1284" s="6377"/>
      <c r="EW1284" s="6378"/>
      <c r="EX1284" s="6377"/>
      <c r="EY1284" s="6378"/>
      <c r="EZ1284" s="6377"/>
      <c r="FA1284" s="6378"/>
      <c r="FB1284" s="6377"/>
      <c r="FC1284" s="6378"/>
      <c r="FD1284" s="6377"/>
      <c r="FE1284" s="6378"/>
      <c r="FF1284" s="6377"/>
      <c r="FG1284" s="6378"/>
      <c r="FH1284" s="6377"/>
      <c r="FI1284" s="6378"/>
      <c r="FJ1284" s="6377"/>
      <c r="FK1284" s="6378"/>
      <c r="FL1284" s="6377"/>
      <c r="FM1284" s="6378"/>
      <c r="FN1284" s="6378"/>
      <c r="FO1284" s="6378"/>
      <c r="FP1284" s="6377"/>
      <c r="FQ1284" s="6378"/>
      <c r="FS1284" s="6377"/>
      <c r="FT1284" s="6378"/>
    </row>
    <row r="1285" spans="1:176" ht="18.600000000000001" customHeight="1">
      <c r="A1285" s="6372"/>
      <c r="B1285" s="165"/>
      <c r="C1285" s="165"/>
      <c r="D1285" s="191"/>
      <c r="E1285" s="6373"/>
      <c r="AT1285" s="653" t="s">
        <v>754</v>
      </c>
      <c r="AU1285" s="6374"/>
      <c r="AV1285" s="6374"/>
      <c r="AW1285" s="653">
        <v>10</v>
      </c>
      <c r="AX1285" s="6387">
        <f>COUNTIF(AX$11:AX$1147,AX1284)</f>
        <v>10</v>
      </c>
      <c r="AY1285" s="653">
        <v>10</v>
      </c>
      <c r="AZ1285" s="6387">
        <f>COUNTIF(AZ$11:AZ$1147,AZ1284)</f>
        <v>10</v>
      </c>
      <c r="BA1285" s="653">
        <v>15</v>
      </c>
      <c r="BB1285" s="6387">
        <f>COUNTIF(BB$11:BB$1147,BB1284)</f>
        <v>15</v>
      </c>
      <c r="BC1285" s="653">
        <v>15</v>
      </c>
      <c r="BD1285" s="6387">
        <f>COUNTIF(BD$11:BD$1147,BD1284)</f>
        <v>15</v>
      </c>
      <c r="BE1285" s="653">
        <v>15</v>
      </c>
      <c r="BF1285" s="6387">
        <f>COUNTIF(BF$11:BF$1147,BF1284)</f>
        <v>15</v>
      </c>
      <c r="BG1285" s="653">
        <v>20</v>
      </c>
      <c r="BH1285" s="6387">
        <f>COUNTIF(BH$11:BH$1147,BH1284)</f>
        <v>20</v>
      </c>
      <c r="BI1285" s="653">
        <v>10</v>
      </c>
      <c r="BJ1285" s="6387">
        <f>COUNTIF(BJ$11:BJ$1147,BJ1284)</f>
        <v>4</v>
      </c>
      <c r="BK1285" s="653"/>
      <c r="BL1285" s="6387">
        <f>COUNTIF(BL$11:BL$1147,BL1284)</f>
        <v>0</v>
      </c>
      <c r="BM1285" s="653"/>
      <c r="BN1285" s="6387">
        <f>COUNTIF(BN$11:BN$1147,BN1284)</f>
        <v>0</v>
      </c>
      <c r="BO1285" s="653"/>
      <c r="BP1285" s="6387">
        <f>COUNTIF(BP$11:BP$1147,BP1284)</f>
        <v>0</v>
      </c>
      <c r="BQ1285" s="653"/>
      <c r="BR1285" s="6387">
        <f>COUNTIF(BR$11:BR$1147,BR1284)</f>
        <v>0</v>
      </c>
      <c r="BS1285" s="653"/>
      <c r="BT1285" s="6387">
        <f>COUNTIF(BT$11:BT$1147,BT1284)</f>
        <v>0</v>
      </c>
      <c r="BU1285" s="653"/>
      <c r="BV1285" s="6387">
        <f>COUNTIF(BV$11:BV$1147,BV1284)</f>
        <v>0</v>
      </c>
      <c r="BW1285" s="653"/>
      <c r="BX1285" s="6387">
        <f>COUNTIF(BX$11:BX$1147,BX1284)</f>
        <v>0</v>
      </c>
      <c r="BY1285" s="653"/>
      <c r="BZ1285" s="6387">
        <f>COUNTIF(BZ$11:BZ$1147,BZ1284)</f>
        <v>0</v>
      </c>
      <c r="CA1285" s="653"/>
      <c r="CB1285" s="6387">
        <f>COUNTIF(CB$11:CB$1147,CB1284)</f>
        <v>0</v>
      </c>
      <c r="CC1285" s="653"/>
      <c r="CD1285" s="6387">
        <f>COUNTIF(CD$11:CD$1147,CD1284)</f>
        <v>0</v>
      </c>
      <c r="CE1285" s="653"/>
      <c r="CF1285" s="6387">
        <f>COUNTIF(CF$11:CF$1147,CF1284)</f>
        <v>0</v>
      </c>
      <c r="CG1285" s="653"/>
      <c r="CH1285" s="6387">
        <f>COUNTIF(CH$11:CH$1147,CH1284)</f>
        <v>0</v>
      </c>
      <c r="CI1285" s="653"/>
      <c r="CJ1285" s="6387">
        <f>COUNTIF(CJ$11:CJ$1147,CJ1284)</f>
        <v>0</v>
      </c>
      <c r="CK1285" s="653"/>
      <c r="CL1285" s="6387">
        <f>COUNTIFS(CL$11:CL$1147,CL1284)+COUNTIFS(CV$11:CV$1147,CL1284)</f>
        <v>0</v>
      </c>
      <c r="CM1285" s="653"/>
      <c r="CN1285" s="6387">
        <f>COUNTIF(CN$11:CN$1147,CN1284)</f>
        <v>0</v>
      </c>
      <c r="CO1285" s="653"/>
      <c r="CP1285" s="6387">
        <f>COUNTIF(CP$11:CP$1147,CP1284)</f>
        <v>0</v>
      </c>
      <c r="CQ1285" s="653"/>
      <c r="CR1285" s="6387">
        <f>COUNTIF(CR$11:CR$1147,CR1284)</f>
        <v>0</v>
      </c>
      <c r="CS1285" s="653"/>
      <c r="CT1285" s="6387">
        <f>COUNTIF(CT$11:CT$1147,CT1284)</f>
        <v>0</v>
      </c>
      <c r="CW1285" s="653"/>
      <c r="CX1285" s="6387">
        <f>COUNTIF(CX$11:CX$1147,CX1284)</f>
        <v>0</v>
      </c>
      <c r="CY1285" s="653"/>
      <c r="CZ1285" s="6387">
        <f>COUNTIF(CZ$11:CZ$1147,CZ1284)</f>
        <v>0</v>
      </c>
      <c r="DA1285" s="653"/>
      <c r="DB1285" s="6387">
        <f>COUNTIF(DB$11:DB$1147,DB1284)</f>
        <v>0</v>
      </c>
      <c r="DC1285" s="6374"/>
      <c r="DD1285" s="6388">
        <f>COUNTIF(DD$11:DD$1147,DD1284)</f>
        <v>0</v>
      </c>
      <c r="DE1285" s="6418"/>
      <c r="DF1285" s="6418"/>
      <c r="DG1285" s="6418"/>
      <c r="DH1285" s="6418"/>
      <c r="DI1285" s="6374"/>
      <c r="DJ1285" s="6388">
        <f>COUNTIF(DJ$11:DJ$1147,DJ1284)</f>
        <v>0</v>
      </c>
      <c r="DK1285" s="6374"/>
      <c r="DL1285" s="6388">
        <f>COUNTIF(DL$11:DL$1147,DL1284)</f>
        <v>0</v>
      </c>
      <c r="DM1285" s="653"/>
      <c r="DN1285" s="6387">
        <f>COUNTIF(DN$11:DN$1147,DN1284)</f>
        <v>0</v>
      </c>
      <c r="DO1285" s="653"/>
      <c r="DP1285" s="6387">
        <f>COUNTIF(DP$11:DP$1147,DP1284)</f>
        <v>0</v>
      </c>
      <c r="DQ1285" s="653"/>
      <c r="DR1285" s="6387">
        <f>COUNTIF(DR$11:DR$1147,DR1284)</f>
        <v>0</v>
      </c>
      <c r="DS1285" s="653"/>
      <c r="DT1285" s="6387">
        <f>COUNTIF(DT$11:DT$1147,DT1284)</f>
        <v>0</v>
      </c>
      <c r="DU1285" s="653"/>
      <c r="DV1285" s="6387">
        <f>COUNTIF(DV$11:DV$1147,DV1284)</f>
        <v>0</v>
      </c>
      <c r="DW1285" s="653"/>
      <c r="DX1285" s="6387">
        <f>COUNTIF(DX$11:DX$1147,DX1284)</f>
        <v>0</v>
      </c>
      <c r="DY1285" s="653"/>
      <c r="DZ1285" s="6387">
        <f>COUNTIF(DZ$11:DZ$1147,DZ1284)</f>
        <v>0</v>
      </c>
      <c r="EA1285" s="653"/>
      <c r="EB1285" s="6387">
        <f>COUNTIF(EB$11:EB$1147,EB1284)</f>
        <v>0</v>
      </c>
      <c r="EC1285" s="653"/>
      <c r="ED1285" s="6387">
        <f>COUNTIF(ED$11:ED$1147,ED1284)</f>
        <v>0</v>
      </c>
      <c r="EE1285" s="653"/>
      <c r="EF1285" s="6387">
        <f>COUNTIF(EF$11:EF$1147,EF1284)</f>
        <v>0</v>
      </c>
      <c r="EM1285" s="653"/>
      <c r="EN1285" s="6387">
        <f>COUNTIF(EN$11:EN$1147,EN1284)</f>
        <v>0</v>
      </c>
      <c r="EO1285" s="653"/>
      <c r="EP1285" s="6387">
        <f>COUNTIF(EP$11:EP$1147,EP1284)</f>
        <v>0</v>
      </c>
      <c r="ET1285" s="653"/>
      <c r="EU1285" s="6387">
        <f>COUNTIF(EU$11:EU$1147,EU1284)</f>
        <v>0</v>
      </c>
      <c r="EV1285" s="653"/>
      <c r="EW1285" s="6387">
        <f>COUNTIF(EW$11:EW$1147,EW1284)</f>
        <v>0</v>
      </c>
      <c r="EX1285" s="653"/>
      <c r="EY1285" s="6387">
        <f>COUNTIF(EY$11:EY$1147,EY1284)</f>
        <v>0</v>
      </c>
      <c r="EZ1285" s="653"/>
      <c r="FA1285" s="6387">
        <f>COUNTIF(FA$11:FA$1147,FA1284)</f>
        <v>0</v>
      </c>
      <c r="FB1285" s="653"/>
      <c r="FC1285" s="6387">
        <f>COUNTIF(FC$11:FC$1147,FC1284)</f>
        <v>0</v>
      </c>
      <c r="FD1285" s="653"/>
      <c r="FE1285" s="6387">
        <f>COUNTIF(FE$11:FE$1147,FE1284)</f>
        <v>0</v>
      </c>
      <c r="FF1285" s="653"/>
      <c r="FG1285" s="6387">
        <f>COUNTIF(FG$11:FG$1147,FG1284)</f>
        <v>0</v>
      </c>
      <c r="FH1285" s="653"/>
      <c r="FI1285" s="6387">
        <f>COUNTIF(FI$11:FI$1147,FI1284)</f>
        <v>0</v>
      </c>
      <c r="FJ1285" s="653"/>
      <c r="FK1285" s="6387">
        <f>COUNTIF(FK$11:FK$1147,FK1284)</f>
        <v>0</v>
      </c>
      <c r="FL1285" s="653"/>
      <c r="FM1285" s="6387">
        <f>COUNTIF(FM$11:FM$1147,FM1284)</f>
        <v>0</v>
      </c>
      <c r="FN1285" s="653"/>
      <c r="FO1285" s="6387">
        <f>COUNTIF(FO$11:FO$1147,FO1284)</f>
        <v>0</v>
      </c>
      <c r="FP1285" s="1044"/>
      <c r="FQ1285" s="6387">
        <f>COUNTIF(FQ$11:FQ$1147,FQ1284)</f>
        <v>0</v>
      </c>
      <c r="FS1285" s="1044"/>
      <c r="FT1285" s="6387">
        <f>COUNTIF(FT$11:FT$1147,FT1284)</f>
        <v>0</v>
      </c>
    </row>
    <row r="1286" spans="1:176" ht="18.600000000000001" customHeight="1">
      <c r="A1286" s="6372"/>
      <c r="B1286" s="165"/>
      <c r="C1286" s="165"/>
      <c r="D1286" s="191"/>
      <c r="E1286" s="6373"/>
      <c r="AT1286" s="653" t="s">
        <v>755</v>
      </c>
      <c r="AU1286" s="6374"/>
      <c r="AV1286" s="6374"/>
      <c r="AW1286" s="8037">
        <f>AW1285-AX1285</f>
        <v>0</v>
      </c>
      <c r="AX1286" s="8038"/>
      <c r="AY1286" s="8037">
        <f>AY1285-AZ1285</f>
        <v>0</v>
      </c>
      <c r="AZ1286" s="8038"/>
      <c r="BA1286" s="8037">
        <f>BA1285-BB1285</f>
        <v>0</v>
      </c>
      <c r="BB1286" s="8038"/>
      <c r="BC1286" s="8037">
        <f>BC1285-BD1285</f>
        <v>0</v>
      </c>
      <c r="BD1286" s="8038"/>
      <c r="BE1286" s="8037">
        <f>BE1285-BF1285</f>
        <v>0</v>
      </c>
      <c r="BF1286" s="8038"/>
      <c r="BG1286" s="8037">
        <f>BG1285-BH1285</f>
        <v>0</v>
      </c>
      <c r="BH1286" s="8038"/>
      <c r="BI1286" s="8037">
        <f>BI1285-BJ1285</f>
        <v>6</v>
      </c>
      <c r="BJ1286" s="8038"/>
      <c r="BK1286" s="8037">
        <f>BK1285-BL1285</f>
        <v>0</v>
      </c>
      <c r="BL1286" s="8038"/>
      <c r="BM1286" s="8037">
        <f>BM1285-BN1285</f>
        <v>0</v>
      </c>
      <c r="BN1286" s="8038"/>
      <c r="BO1286" s="8037">
        <f>BO1285-BP1285</f>
        <v>0</v>
      </c>
      <c r="BP1286" s="8038"/>
      <c r="BQ1286" s="8037">
        <f>BQ1285-BR1285</f>
        <v>0</v>
      </c>
      <c r="BR1286" s="8038"/>
      <c r="BS1286" s="8037">
        <f>BS1285-BT1285</f>
        <v>0</v>
      </c>
      <c r="BT1286" s="8038"/>
      <c r="BU1286" s="8037">
        <f>BU1285-BV1285</f>
        <v>0</v>
      </c>
      <c r="BV1286" s="8038"/>
      <c r="BW1286" s="8037">
        <f>BW1285-BX1285</f>
        <v>0</v>
      </c>
      <c r="BX1286" s="8038"/>
      <c r="BY1286" s="8037">
        <f>BY1285-BZ1285</f>
        <v>0</v>
      </c>
      <c r="BZ1286" s="8038"/>
      <c r="CA1286" s="8037">
        <f>CA1285-CB1285</f>
        <v>0</v>
      </c>
      <c r="CB1286" s="8038"/>
      <c r="CC1286" s="8037">
        <f>CC1285-CD1285</f>
        <v>0</v>
      </c>
      <c r="CD1286" s="8038"/>
      <c r="CE1286" s="8037">
        <f>CE1285-CF1285</f>
        <v>0</v>
      </c>
      <c r="CF1286" s="8038"/>
      <c r="CG1286" s="8037">
        <f>CG1285-CH1285</f>
        <v>0</v>
      </c>
      <c r="CH1286" s="8038"/>
      <c r="CI1286" s="8037">
        <f>CI1285-CJ1285</f>
        <v>0</v>
      </c>
      <c r="CJ1286" s="8038"/>
      <c r="CK1286" s="8037">
        <f>CK1285-CL1285</f>
        <v>0</v>
      </c>
      <c r="CL1286" s="8038"/>
      <c r="CM1286" s="8037">
        <f>CM1285-CN1285</f>
        <v>0</v>
      </c>
      <c r="CN1286" s="8038"/>
      <c r="CO1286" s="8037">
        <f>CO1285-CP1285</f>
        <v>0</v>
      </c>
      <c r="CP1286" s="8038"/>
      <c r="CQ1286" s="8037">
        <f>CQ1285-CR1285</f>
        <v>0</v>
      </c>
      <c r="CR1286" s="8038"/>
      <c r="CS1286" s="8037">
        <f>CS1285-CT1285</f>
        <v>0</v>
      </c>
      <c r="CT1286" s="8038"/>
      <c r="CW1286" s="8037">
        <f>CW1285-CX1285</f>
        <v>0</v>
      </c>
      <c r="CX1286" s="8038"/>
      <c r="CY1286" s="8037">
        <f>CY1285-CZ1285</f>
        <v>0</v>
      </c>
      <c r="CZ1286" s="8038"/>
      <c r="DA1286" s="8037">
        <f>DA1285-DB1285</f>
        <v>0</v>
      </c>
      <c r="DB1286" s="8038"/>
      <c r="DC1286" s="8037">
        <f>DC1285-DD1285</f>
        <v>0</v>
      </c>
      <c r="DD1286" s="8038"/>
      <c r="DE1286" s="6418"/>
      <c r="DF1286" s="6418"/>
      <c r="DG1286" s="6418"/>
      <c r="DH1286" s="6418"/>
      <c r="DI1286" s="8037">
        <f>DI1285-DJ1285</f>
        <v>0</v>
      </c>
      <c r="DJ1286" s="8038"/>
      <c r="DK1286" s="8037">
        <f>DK1285-DL1285</f>
        <v>0</v>
      </c>
      <c r="DL1286" s="8038"/>
      <c r="DM1286" s="8037">
        <f>DM1285-DN1285</f>
        <v>0</v>
      </c>
      <c r="DN1286" s="8038"/>
      <c r="DO1286" s="8037">
        <f>DO1285-DP1285</f>
        <v>0</v>
      </c>
      <c r="DP1286" s="8038"/>
      <c r="DQ1286" s="8037">
        <f>DQ1285-DR1285</f>
        <v>0</v>
      </c>
      <c r="DR1286" s="8038"/>
      <c r="DS1286" s="8037">
        <f>DS1285-DT1285</f>
        <v>0</v>
      </c>
      <c r="DT1286" s="8038"/>
      <c r="DU1286" s="8037">
        <f>DU1285-DV1285</f>
        <v>0</v>
      </c>
      <c r="DV1286" s="8038"/>
      <c r="DW1286" s="8037">
        <f>DW1285-DX1285</f>
        <v>0</v>
      </c>
      <c r="DX1286" s="8038"/>
      <c r="DY1286" s="8037">
        <f>DY1285-DZ1285</f>
        <v>0</v>
      </c>
      <c r="DZ1286" s="8038"/>
      <c r="EA1286" s="8037">
        <f>EA1285-EB1285</f>
        <v>0</v>
      </c>
      <c r="EB1286" s="8038"/>
      <c r="EC1286" s="8037">
        <f>EC1285-ED1285</f>
        <v>0</v>
      </c>
      <c r="ED1286" s="8038"/>
      <c r="EE1286" s="8037">
        <f>EE1285-EF1285</f>
        <v>0</v>
      </c>
      <c r="EF1286" s="8038"/>
      <c r="EM1286" s="8037">
        <f>EM1285-EN1285</f>
        <v>0</v>
      </c>
      <c r="EN1286" s="8038"/>
      <c r="EO1286" s="8037">
        <f>EO1285-EP1285</f>
        <v>0</v>
      </c>
      <c r="EP1286" s="8038"/>
      <c r="ET1286" s="8037">
        <f>ET1285-EU1285</f>
        <v>0</v>
      </c>
      <c r="EU1286" s="8038"/>
      <c r="EV1286" s="8037">
        <f>EV1285-EW1285</f>
        <v>0</v>
      </c>
      <c r="EW1286" s="8038"/>
      <c r="EX1286" s="8037">
        <f>EX1285-EY1285</f>
        <v>0</v>
      </c>
      <c r="EY1286" s="8038"/>
      <c r="EZ1286" s="8037">
        <f>EZ1285-FA1285</f>
        <v>0</v>
      </c>
      <c r="FA1286" s="8038"/>
      <c r="FB1286" s="8037">
        <f>FB1285-FC1285</f>
        <v>0</v>
      </c>
      <c r="FC1286" s="8038"/>
      <c r="FD1286" s="8037">
        <f>FD1285-FE1285</f>
        <v>0</v>
      </c>
      <c r="FE1286" s="8038"/>
      <c r="FF1286" s="8037">
        <f>FF1285-FG1285</f>
        <v>0</v>
      </c>
      <c r="FG1286" s="8038"/>
      <c r="FH1286" s="8037">
        <f>FH1285-FI1285</f>
        <v>0</v>
      </c>
      <c r="FI1286" s="8038"/>
      <c r="FJ1286" s="8037">
        <f>FJ1285-FK1285</f>
        <v>0</v>
      </c>
      <c r="FK1286" s="8038"/>
      <c r="FL1286" s="8037">
        <f>FL1285-FM1285</f>
        <v>0</v>
      </c>
      <c r="FM1286" s="8038"/>
      <c r="FN1286" s="8037">
        <f>FN1285-FO1285</f>
        <v>0</v>
      </c>
      <c r="FO1286" s="8038"/>
      <c r="FP1286" s="8037">
        <f>FP1285-FQ1285</f>
        <v>0</v>
      </c>
      <c r="FQ1286" s="8038"/>
      <c r="FS1286" s="8037">
        <f>FS1285-FT1285</f>
        <v>0</v>
      </c>
      <c r="FT1286" s="8038"/>
    </row>
    <row r="1287" spans="1:176" ht="18.600000000000001" customHeight="1">
      <c r="A1287" s="6372"/>
      <c r="B1287" s="165"/>
      <c r="C1287" s="165"/>
      <c r="D1287" s="191"/>
      <c r="E1287" s="6373"/>
      <c r="AW1287" s="162"/>
      <c r="AX1287" s="162"/>
      <c r="AY1287" s="162"/>
      <c r="AZ1287" s="162"/>
      <c r="BA1287" s="162"/>
      <c r="BB1287" s="162"/>
      <c r="BC1287" s="162"/>
      <c r="BD1287" s="162"/>
      <c r="BE1287" s="162"/>
      <c r="BF1287" s="162"/>
      <c r="BG1287" s="162"/>
      <c r="BH1287" s="162"/>
      <c r="BI1287" s="162"/>
      <c r="BJ1287" s="162"/>
      <c r="BK1287" s="162"/>
      <c r="BL1287" s="162"/>
      <c r="BM1287" s="162"/>
      <c r="BN1287" s="162"/>
      <c r="BO1287" s="162"/>
      <c r="BP1287" s="162"/>
      <c r="BQ1287" s="162"/>
      <c r="BR1287" s="162"/>
      <c r="BS1287" s="162"/>
      <c r="BT1287" s="162"/>
      <c r="BU1287" s="162"/>
      <c r="BV1287" s="162"/>
      <c r="BW1287" s="162"/>
      <c r="BX1287" s="162"/>
      <c r="BY1287" s="162"/>
      <c r="BZ1287" s="162"/>
      <c r="CA1287" s="162"/>
      <c r="CB1287" s="162"/>
      <c r="CC1287" s="162"/>
      <c r="CD1287" s="162"/>
      <c r="CE1287" s="162"/>
      <c r="CF1287" s="162"/>
      <c r="CG1287" s="162"/>
      <c r="CH1287" s="162"/>
      <c r="CI1287" s="162"/>
      <c r="CJ1287" s="162"/>
      <c r="CK1287" s="162"/>
      <c r="CL1287" s="162"/>
      <c r="CM1287" s="162"/>
      <c r="CN1287" s="162"/>
      <c r="CO1287" s="162"/>
      <c r="CP1287" s="162"/>
      <c r="CQ1287" s="162"/>
      <c r="CR1287" s="162"/>
      <c r="CS1287" s="162"/>
      <c r="CT1287" s="162"/>
      <c r="CU1287" s="162"/>
      <c r="CV1287" s="162"/>
      <c r="CW1287" s="162"/>
      <c r="CX1287" s="162"/>
      <c r="CY1287" s="162"/>
      <c r="CZ1287" s="162"/>
      <c r="DA1287" s="162"/>
      <c r="DB1287" s="162"/>
      <c r="DC1287" s="162"/>
      <c r="DD1287" s="162"/>
      <c r="DE1287" s="162"/>
      <c r="DF1287" s="162"/>
      <c r="DG1287" s="162"/>
      <c r="DH1287" s="162"/>
      <c r="DI1287" s="162"/>
      <c r="DJ1287" s="162"/>
      <c r="DK1287" s="162"/>
      <c r="DL1287" s="162"/>
      <c r="DM1287" s="162"/>
      <c r="DN1287" s="162"/>
      <c r="DO1287" s="162"/>
      <c r="DP1287" s="162"/>
      <c r="DQ1287" s="162"/>
      <c r="DS1287" s="162"/>
      <c r="DT1287" s="162"/>
      <c r="DU1287" s="162"/>
      <c r="ET1287" s="162"/>
      <c r="EU1287" s="162"/>
      <c r="EV1287" s="162"/>
      <c r="EW1287" s="162"/>
      <c r="EX1287" s="162"/>
      <c r="EY1287" s="162"/>
      <c r="EZ1287" s="162"/>
      <c r="FA1287" s="162"/>
      <c r="FB1287" s="162"/>
      <c r="FC1287" s="162"/>
      <c r="FD1287" s="162"/>
      <c r="FE1287" s="162"/>
      <c r="FF1287" s="162"/>
      <c r="FG1287" s="162"/>
      <c r="FH1287" s="162"/>
      <c r="FI1287" s="162"/>
      <c r="FJ1287" s="162"/>
      <c r="FK1287" s="162"/>
      <c r="FL1287" s="162"/>
      <c r="FM1287" s="162"/>
      <c r="FN1287" s="162"/>
      <c r="FO1287" s="162"/>
    </row>
    <row r="1288" spans="1:176" ht="18.600000000000001" customHeight="1">
      <c r="A1288" s="6372"/>
      <c r="B1288" s="165"/>
      <c r="C1288" s="165"/>
      <c r="D1288" s="191"/>
      <c r="E1288" s="6373"/>
      <c r="AT1288" s="653" t="s">
        <v>752</v>
      </c>
      <c r="AU1288" s="6374"/>
      <c r="AV1288" s="6374"/>
      <c r="AW1288" s="6377">
        <v>46144</v>
      </c>
      <c r="AX1288" s="6378">
        <v>4263234</v>
      </c>
      <c r="AY1288" s="6377">
        <v>46144</v>
      </c>
      <c r="AZ1288" s="6378">
        <v>4263235</v>
      </c>
      <c r="BA1288" s="6377">
        <v>46161</v>
      </c>
      <c r="BB1288" s="6378">
        <v>4263243</v>
      </c>
      <c r="BC1288" s="6377">
        <v>46161</v>
      </c>
      <c r="BD1288" s="6378">
        <v>4263244</v>
      </c>
      <c r="BE1288" s="6377">
        <v>46161</v>
      </c>
      <c r="BF1288" s="6378">
        <v>4263245</v>
      </c>
      <c r="BG1288" s="6377">
        <v>46206</v>
      </c>
      <c r="BH1288" s="6378">
        <v>4263327</v>
      </c>
      <c r="BI1288" s="6377">
        <v>46358</v>
      </c>
      <c r="BJ1288" s="6378">
        <v>4363038</v>
      </c>
      <c r="BK1288" s="6377"/>
      <c r="BL1288" s="6378"/>
      <c r="BM1288" s="6377"/>
      <c r="BN1288" s="6378"/>
      <c r="BO1288" s="6377"/>
      <c r="BP1288" s="6378"/>
      <c r="BQ1288" s="6377"/>
      <c r="BR1288" s="6378"/>
      <c r="BS1288" s="6377"/>
      <c r="BT1288" s="6378"/>
      <c r="BU1288" s="6377"/>
      <c r="BV1288" s="6378"/>
      <c r="BW1288" s="6377"/>
      <c r="BX1288" s="6378"/>
      <c r="BY1288" s="6377"/>
      <c r="BZ1288" s="6378"/>
      <c r="CA1288" s="6377"/>
      <c r="CB1288" s="6378"/>
      <c r="CC1288" s="6377"/>
      <c r="CD1288" s="6378"/>
      <c r="CE1288" s="6377"/>
      <c r="CF1288" s="6378"/>
      <c r="CG1288" s="6377"/>
      <c r="CH1288" s="6378"/>
      <c r="CI1288" s="6377"/>
      <c r="CJ1288" s="6378"/>
      <c r="CK1288" s="6377"/>
      <c r="CL1288" s="6378"/>
      <c r="CM1288" s="6377"/>
      <c r="CN1288" s="6378"/>
      <c r="CO1288" s="6377"/>
      <c r="CP1288" s="6378"/>
      <c r="CQ1288" s="6377"/>
      <c r="CR1288" s="6378"/>
      <c r="CS1288" s="6377"/>
      <c r="CT1288" s="6378"/>
      <c r="CW1288" s="6377"/>
      <c r="CX1288" s="6378"/>
      <c r="CY1288" s="6377"/>
      <c r="CZ1288" s="6378"/>
      <c r="DA1288" s="6377"/>
      <c r="DB1288" s="6378"/>
      <c r="DC1288" s="6379"/>
      <c r="DD1288" s="6380"/>
      <c r="DE1288" s="6418"/>
      <c r="DF1288" s="6418"/>
      <c r="DG1288" s="6418"/>
      <c r="DH1288" s="6418"/>
      <c r="DI1288" s="6379"/>
      <c r="DJ1288" s="6380"/>
      <c r="DK1288" s="6379"/>
      <c r="DL1288" s="6380"/>
      <c r="DM1288" s="6377"/>
      <c r="DN1288" s="6378"/>
      <c r="DO1288" s="6377"/>
      <c r="DP1288" s="6378"/>
      <c r="DQ1288" s="6377"/>
      <c r="DR1288" s="6378"/>
      <c r="DS1288" s="6377"/>
      <c r="DT1288" s="6378"/>
      <c r="DU1288" s="6377"/>
      <c r="DV1288" s="6378"/>
      <c r="DW1288" s="6377"/>
      <c r="DX1288" s="6378"/>
      <c r="DY1288" s="6377"/>
      <c r="DZ1288" s="6378"/>
      <c r="EA1288" s="6377"/>
      <c r="EB1288" s="6378"/>
      <c r="EC1288" s="6377"/>
      <c r="ED1288" s="6378"/>
      <c r="EE1288" s="6377"/>
      <c r="EF1288" s="6378"/>
      <c r="EM1288" s="6377"/>
      <c r="EN1288" s="6378"/>
      <c r="EO1288" s="6377"/>
      <c r="EP1288" s="6378"/>
      <c r="ET1288" s="6377"/>
      <c r="EU1288" s="6378"/>
      <c r="EV1288" s="6377"/>
      <c r="EW1288" s="6378"/>
      <c r="EX1288" s="6377"/>
      <c r="EY1288" s="6378"/>
      <c r="EZ1288" s="6377"/>
      <c r="FA1288" s="6378"/>
      <c r="FB1288" s="6377"/>
      <c r="FC1288" s="6378"/>
      <c r="FD1288" s="6377"/>
      <c r="FE1288" s="6378"/>
      <c r="FF1288" s="6377"/>
      <c r="FG1288" s="6378"/>
      <c r="FH1288" s="6377"/>
      <c r="FI1288" s="6378"/>
      <c r="FJ1288" s="6377"/>
      <c r="FK1288" s="6378"/>
      <c r="FL1288" s="6377"/>
      <c r="FM1288" s="6378"/>
      <c r="FN1288" s="6378"/>
      <c r="FO1288" s="6378"/>
      <c r="FP1288" s="6377"/>
      <c r="FQ1288" s="6378"/>
      <c r="FS1288" s="6377"/>
      <c r="FT1288" s="6378"/>
    </row>
    <row r="1289" spans="1:176" ht="18.600000000000001" customHeight="1">
      <c r="A1289" s="6372"/>
      <c r="B1289" s="165"/>
      <c r="C1289" s="165"/>
      <c r="D1289" s="191"/>
      <c r="E1289" s="6373"/>
      <c r="AT1289" s="653" t="s">
        <v>754</v>
      </c>
      <c r="AU1289" s="6374"/>
      <c r="AV1289" s="6374"/>
      <c r="AW1289" s="653">
        <v>15</v>
      </c>
      <c r="AX1289" s="6387">
        <f>COUNTIF(AX$11:AX$1147,AX1288)</f>
        <v>15</v>
      </c>
      <c r="AY1289" s="653">
        <v>15</v>
      </c>
      <c r="AZ1289" s="6387">
        <f>COUNTIF(AZ$11:AZ$1147,AZ1288)</f>
        <v>15</v>
      </c>
      <c r="BA1289" s="653">
        <v>10</v>
      </c>
      <c r="BB1289" s="6387">
        <f>COUNTIF(BB$11:BB$1147,BB1288)</f>
        <v>10</v>
      </c>
      <c r="BC1289" s="653">
        <v>10</v>
      </c>
      <c r="BD1289" s="6387">
        <f>COUNTIF(BD$11:BD$1147,BD1288)</f>
        <v>10</v>
      </c>
      <c r="BE1289" s="653">
        <v>10</v>
      </c>
      <c r="BF1289" s="6387">
        <f>COUNTIF(BF$11:BF$1147,BF1288)</f>
        <v>10</v>
      </c>
      <c r="BG1289" s="653">
        <v>15</v>
      </c>
      <c r="BH1289" s="6387">
        <f>COUNTIF(BH$11:BH$1147,BH1288)</f>
        <v>16</v>
      </c>
      <c r="BI1289" s="653">
        <v>15</v>
      </c>
      <c r="BJ1289" s="6387">
        <f>COUNTIF(BJ$11:BJ$1147,BJ1288)</f>
        <v>0</v>
      </c>
      <c r="BK1289" s="653"/>
      <c r="BL1289" s="6387">
        <f>COUNTIF(BL$11:BL$1147,BL1288)</f>
        <v>0</v>
      </c>
      <c r="BM1289" s="653"/>
      <c r="BN1289" s="6387">
        <f>COUNTIF(BN$11:BN$1147,BN1288)</f>
        <v>0</v>
      </c>
      <c r="BO1289" s="653"/>
      <c r="BP1289" s="6387">
        <f>COUNTIF(BP$11:BP$1147,BP1288)</f>
        <v>0</v>
      </c>
      <c r="BQ1289" s="653"/>
      <c r="BR1289" s="6387">
        <f>COUNTIF(BR$11:BR$1147,BR1288)</f>
        <v>0</v>
      </c>
      <c r="BS1289" s="653"/>
      <c r="BT1289" s="6387">
        <f>COUNTIF(BT$11:BT$1147,BT1288)</f>
        <v>0</v>
      </c>
      <c r="BU1289" s="653"/>
      <c r="BV1289" s="6387">
        <f>COUNTIF(BV$11:BV$1147,BV1288)</f>
        <v>0</v>
      </c>
      <c r="BW1289" s="653"/>
      <c r="BX1289" s="6387">
        <f>COUNTIF(BX$11:BX$1147,BX1288)</f>
        <v>0</v>
      </c>
      <c r="BY1289" s="653"/>
      <c r="BZ1289" s="6387">
        <f>COUNTIF(BZ$11:BZ$1147,BZ1288)</f>
        <v>0</v>
      </c>
      <c r="CA1289" s="653"/>
      <c r="CB1289" s="6387">
        <f>COUNTIF(CB$11:CB$1147,CB1288)</f>
        <v>0</v>
      </c>
      <c r="CC1289" s="653"/>
      <c r="CD1289" s="6387">
        <f>COUNTIF(CD$11:CD$1147,CD1288)</f>
        <v>0</v>
      </c>
      <c r="CE1289" s="653"/>
      <c r="CF1289" s="6387">
        <f>COUNTIF(CF$11:CF$1147,CF1288)</f>
        <v>0</v>
      </c>
      <c r="CG1289" s="653"/>
      <c r="CH1289" s="6387">
        <f>COUNTIF(CH$11:CH$1147,CH1288)</f>
        <v>0</v>
      </c>
      <c r="CI1289" s="653"/>
      <c r="CJ1289" s="6387">
        <f>COUNTIF(CJ$11:CJ$1147,CJ1288)</f>
        <v>0</v>
      </c>
      <c r="CK1289" s="653"/>
      <c r="CL1289" s="6387">
        <f>COUNTIFS(CL$11:CL$1147,CL1288)+COUNTIFS(CV$11:CV$1147,CL1288)</f>
        <v>0</v>
      </c>
      <c r="CM1289" s="653"/>
      <c r="CN1289" s="6387">
        <f>COUNTIF(CN$11:CN$1147,CN1288)</f>
        <v>0</v>
      </c>
      <c r="CO1289" s="653"/>
      <c r="CP1289" s="6387">
        <f>COUNTIF(CP$11:CP$1147,CP1288)</f>
        <v>0</v>
      </c>
      <c r="CQ1289" s="653"/>
      <c r="CR1289" s="6387">
        <f>COUNTIF(CR$11:CR$1147,CR1288)</f>
        <v>0</v>
      </c>
      <c r="CS1289" s="653"/>
      <c r="CT1289" s="6387">
        <f>COUNTIF(CT$11:CT$1147,CT1288)</f>
        <v>0</v>
      </c>
      <c r="CW1289" s="653"/>
      <c r="CX1289" s="6387">
        <f>COUNTIF(CX$11:CX$1147,CX1288)</f>
        <v>0</v>
      </c>
      <c r="CY1289" s="653"/>
      <c r="CZ1289" s="6387">
        <f>COUNTIF(CZ$11:CZ$1147,CZ1288)</f>
        <v>0</v>
      </c>
      <c r="DA1289" s="653"/>
      <c r="DB1289" s="6387">
        <f>COUNTIF(DB$11:DB$1147,DB1288)</f>
        <v>0</v>
      </c>
      <c r="DC1289" s="6374"/>
      <c r="DD1289" s="6388">
        <f>COUNTIF(DD$11:DD$1147,DD1288)</f>
        <v>0</v>
      </c>
      <c r="DE1289" s="6418"/>
      <c r="DF1289" s="6418"/>
      <c r="DG1289" s="6418"/>
      <c r="DH1289" s="6418"/>
      <c r="DI1289" s="6374"/>
      <c r="DJ1289" s="6388">
        <f>COUNTIF(DJ$11:DJ$1147,DJ1288)</f>
        <v>0</v>
      </c>
      <c r="DK1289" s="6374"/>
      <c r="DL1289" s="6388">
        <f>COUNTIF(DL$11:DL$1147,DL1288)</f>
        <v>0</v>
      </c>
      <c r="DM1289" s="653"/>
      <c r="DN1289" s="6387">
        <f>COUNTIF(DN$11:DN$1147,DN1288)</f>
        <v>0</v>
      </c>
      <c r="DO1289" s="653"/>
      <c r="DP1289" s="6387">
        <f>COUNTIF(DP$11:DP$1147,DP1288)</f>
        <v>0</v>
      </c>
      <c r="DQ1289" s="653"/>
      <c r="DR1289" s="6387">
        <f>COUNTIF(DR$11:DR$1147,DR1288)</f>
        <v>0</v>
      </c>
      <c r="DS1289" s="653"/>
      <c r="DT1289" s="6387">
        <f>COUNTIF(DT$11:DT$1147,DT1288)</f>
        <v>0</v>
      </c>
      <c r="DU1289" s="653"/>
      <c r="DV1289" s="6387">
        <f>COUNTIF(DV$11:DV$1147,DV1288)</f>
        <v>0</v>
      </c>
      <c r="DW1289" s="653"/>
      <c r="DX1289" s="6387">
        <f>COUNTIF(DX$11:DX$1147,DX1288)</f>
        <v>0</v>
      </c>
      <c r="DY1289" s="653"/>
      <c r="DZ1289" s="6387">
        <f>COUNTIF(DZ$11:DZ$1147,DZ1288)</f>
        <v>0</v>
      </c>
      <c r="EA1289" s="653"/>
      <c r="EB1289" s="6387">
        <f>COUNTIF(EB$11:EB$1147,EB1288)</f>
        <v>0</v>
      </c>
      <c r="EC1289" s="653"/>
      <c r="ED1289" s="6387">
        <f>COUNTIF(ED$11:ED$1147,ED1288)</f>
        <v>0</v>
      </c>
      <c r="EE1289" s="653"/>
      <c r="EF1289" s="6387">
        <f>COUNTIF(EF$11:EF$1147,EF1288)</f>
        <v>0</v>
      </c>
      <c r="EM1289" s="653"/>
      <c r="EN1289" s="6387">
        <f>COUNTIF(EN$11:EN$1147,EN1288)</f>
        <v>0</v>
      </c>
      <c r="EO1289" s="653"/>
      <c r="EP1289" s="6387">
        <f>COUNTIF(EP$11:EP$1147,EP1288)</f>
        <v>0</v>
      </c>
      <c r="ET1289" s="653"/>
      <c r="EU1289" s="6387">
        <f>COUNTIF(EU$11:EU$1147,EU1288)</f>
        <v>0</v>
      </c>
      <c r="EV1289" s="653"/>
      <c r="EW1289" s="6387">
        <f>COUNTIF(EW$11:EW$1147,EW1288)</f>
        <v>0</v>
      </c>
      <c r="EX1289" s="653"/>
      <c r="EY1289" s="6387">
        <f>COUNTIF(EY$11:EY$1147,EY1288)</f>
        <v>0</v>
      </c>
      <c r="EZ1289" s="653"/>
      <c r="FA1289" s="6387">
        <f>COUNTIF(FA$11:FA$1147,FA1288)</f>
        <v>0</v>
      </c>
      <c r="FB1289" s="653"/>
      <c r="FC1289" s="6387">
        <f>COUNTIF(FC$11:FC$1147,FC1288)</f>
        <v>0</v>
      </c>
      <c r="FD1289" s="653"/>
      <c r="FE1289" s="6387">
        <f>COUNTIF(FE$11:FE$1147,FE1288)</f>
        <v>0</v>
      </c>
      <c r="FF1289" s="653"/>
      <c r="FG1289" s="6387">
        <f>COUNTIF(FG$11:FG$1147,FG1288)</f>
        <v>0</v>
      </c>
      <c r="FH1289" s="653"/>
      <c r="FI1289" s="6387">
        <f>COUNTIF(FI$11:FI$1147,FI1288)</f>
        <v>0</v>
      </c>
      <c r="FJ1289" s="653"/>
      <c r="FK1289" s="6387">
        <f>COUNTIF(FK$11:FK$1147,FK1288)</f>
        <v>0</v>
      </c>
      <c r="FL1289" s="653"/>
      <c r="FM1289" s="6387">
        <f>COUNTIF(FM$11:FM$1147,FM1288)</f>
        <v>0</v>
      </c>
      <c r="FN1289" s="653"/>
      <c r="FO1289" s="6387">
        <f>COUNTIF(FO$11:FO$1147,FO1288)</f>
        <v>0</v>
      </c>
      <c r="FP1289" s="1044"/>
      <c r="FQ1289" s="6387">
        <f>COUNTIF(FQ$11:FQ$1147,FQ1288)</f>
        <v>0</v>
      </c>
      <c r="FS1289" s="1044"/>
      <c r="FT1289" s="6387">
        <f>COUNTIF(FT$11:FT$1147,FT1288)</f>
        <v>0</v>
      </c>
    </row>
    <row r="1290" spans="1:176" ht="18.600000000000001" customHeight="1">
      <c r="A1290" s="6372"/>
      <c r="B1290" s="165"/>
      <c r="C1290" s="165"/>
      <c r="D1290" s="191"/>
      <c r="E1290" s="6373"/>
      <c r="AT1290" s="653" t="s">
        <v>755</v>
      </c>
      <c r="AU1290" s="6374"/>
      <c r="AV1290" s="6374"/>
      <c r="AW1290" s="8037">
        <f>AW1289-AX1289</f>
        <v>0</v>
      </c>
      <c r="AX1290" s="8038"/>
      <c r="AY1290" s="8037">
        <f>AY1289-AZ1289</f>
        <v>0</v>
      </c>
      <c r="AZ1290" s="8038"/>
      <c r="BA1290" s="8037">
        <f>BA1289-BB1289</f>
        <v>0</v>
      </c>
      <c r="BB1290" s="8038"/>
      <c r="BC1290" s="8037">
        <f>BC1289-BD1289</f>
        <v>0</v>
      </c>
      <c r="BD1290" s="8038"/>
      <c r="BE1290" s="8037">
        <f>BE1289-BF1289</f>
        <v>0</v>
      </c>
      <c r="BF1290" s="8038"/>
      <c r="BG1290" s="8037">
        <f>BG1289-BH1289</f>
        <v>-1</v>
      </c>
      <c r="BH1290" s="8038"/>
      <c r="BI1290" s="8037">
        <f>BI1289-BJ1289</f>
        <v>15</v>
      </c>
      <c r="BJ1290" s="8038"/>
      <c r="BK1290" s="8037">
        <f>BK1289-BL1289</f>
        <v>0</v>
      </c>
      <c r="BL1290" s="8038"/>
      <c r="BM1290" s="8037">
        <f>BM1289-BN1289</f>
        <v>0</v>
      </c>
      <c r="BN1290" s="8038"/>
      <c r="BO1290" s="8037">
        <f>BO1289-BP1289</f>
        <v>0</v>
      </c>
      <c r="BP1290" s="8038"/>
      <c r="BQ1290" s="8037">
        <f>BQ1289-BR1289</f>
        <v>0</v>
      </c>
      <c r="BR1290" s="8038"/>
      <c r="BS1290" s="8037">
        <f>BS1289-BT1289</f>
        <v>0</v>
      </c>
      <c r="BT1290" s="8038"/>
      <c r="BU1290" s="8037">
        <f>BU1289-BV1289</f>
        <v>0</v>
      </c>
      <c r="BV1290" s="8038"/>
      <c r="BW1290" s="8037">
        <f>BW1289-BX1289</f>
        <v>0</v>
      </c>
      <c r="BX1290" s="8038"/>
      <c r="BY1290" s="8037">
        <f>BY1289-BZ1289</f>
        <v>0</v>
      </c>
      <c r="BZ1290" s="8038"/>
      <c r="CA1290" s="8037">
        <f>CA1289-CB1289</f>
        <v>0</v>
      </c>
      <c r="CB1290" s="8038"/>
      <c r="CC1290" s="8037">
        <f>CC1289-CD1289</f>
        <v>0</v>
      </c>
      <c r="CD1290" s="8038"/>
      <c r="CE1290" s="8037">
        <f>CE1289-CF1289</f>
        <v>0</v>
      </c>
      <c r="CF1290" s="8038"/>
      <c r="CG1290" s="8037">
        <f>CG1289-CH1289</f>
        <v>0</v>
      </c>
      <c r="CH1290" s="8038"/>
      <c r="CI1290" s="8037">
        <f>CI1289-CJ1289</f>
        <v>0</v>
      </c>
      <c r="CJ1290" s="8038"/>
      <c r="CK1290" s="8037">
        <f>CK1289-CL1289</f>
        <v>0</v>
      </c>
      <c r="CL1290" s="8038"/>
      <c r="CM1290" s="8037">
        <f>CM1289-CN1289</f>
        <v>0</v>
      </c>
      <c r="CN1290" s="8038"/>
      <c r="CO1290" s="8037">
        <f>CO1289-CP1289</f>
        <v>0</v>
      </c>
      <c r="CP1290" s="8038"/>
      <c r="CQ1290" s="8037">
        <f>CQ1289-CR1289</f>
        <v>0</v>
      </c>
      <c r="CR1290" s="8038"/>
      <c r="CS1290" s="8037">
        <f>CS1289-CT1289</f>
        <v>0</v>
      </c>
      <c r="CT1290" s="8038"/>
      <c r="CW1290" s="8037">
        <f>CW1289-CX1289</f>
        <v>0</v>
      </c>
      <c r="CX1290" s="8038"/>
      <c r="CY1290" s="8037">
        <f>CY1289-CZ1289</f>
        <v>0</v>
      </c>
      <c r="CZ1290" s="8038"/>
      <c r="DA1290" s="8037">
        <f>DA1289-DB1289</f>
        <v>0</v>
      </c>
      <c r="DB1290" s="8038"/>
      <c r="DC1290" s="8037">
        <f>DC1289-DD1289</f>
        <v>0</v>
      </c>
      <c r="DD1290" s="8038"/>
      <c r="DE1290" s="6418"/>
      <c r="DF1290" s="6418"/>
      <c r="DG1290" s="6418"/>
      <c r="DH1290" s="6418"/>
      <c r="DI1290" s="8037">
        <f>DI1289-DJ1289</f>
        <v>0</v>
      </c>
      <c r="DJ1290" s="8038"/>
      <c r="DK1290" s="8037">
        <f>DK1289-DL1289</f>
        <v>0</v>
      </c>
      <c r="DL1290" s="8038"/>
      <c r="DM1290" s="8037">
        <f>DM1289-DN1289</f>
        <v>0</v>
      </c>
      <c r="DN1290" s="8038"/>
      <c r="DO1290" s="8037">
        <f>DO1289-DP1289</f>
        <v>0</v>
      </c>
      <c r="DP1290" s="8038"/>
      <c r="DQ1290" s="8037">
        <f>DQ1289-DR1289</f>
        <v>0</v>
      </c>
      <c r="DR1290" s="8038"/>
      <c r="DS1290" s="8037">
        <f>DS1289-DT1289</f>
        <v>0</v>
      </c>
      <c r="DT1290" s="8038"/>
      <c r="DU1290" s="8037">
        <f>DU1289-DV1289</f>
        <v>0</v>
      </c>
      <c r="DV1290" s="8038"/>
      <c r="DW1290" s="8037">
        <f>DW1289-DX1289</f>
        <v>0</v>
      </c>
      <c r="DX1290" s="8038"/>
      <c r="DY1290" s="8037">
        <f>DY1289-DZ1289</f>
        <v>0</v>
      </c>
      <c r="DZ1290" s="8038"/>
      <c r="EA1290" s="8037">
        <f>EA1289-EB1289</f>
        <v>0</v>
      </c>
      <c r="EB1290" s="8038"/>
      <c r="EC1290" s="8037">
        <f>EC1289-ED1289</f>
        <v>0</v>
      </c>
      <c r="ED1290" s="8038"/>
      <c r="EE1290" s="8037">
        <f>EE1289-EF1289</f>
        <v>0</v>
      </c>
      <c r="EF1290" s="8038"/>
      <c r="EM1290" s="8037">
        <f>EM1289-EN1289</f>
        <v>0</v>
      </c>
      <c r="EN1290" s="8038"/>
      <c r="EO1290" s="8037">
        <f>EO1289-EP1289</f>
        <v>0</v>
      </c>
      <c r="EP1290" s="8038"/>
      <c r="ET1290" s="8037">
        <f>ET1289-EU1289</f>
        <v>0</v>
      </c>
      <c r="EU1290" s="8038"/>
      <c r="EV1290" s="8037">
        <f>EV1289-EW1289</f>
        <v>0</v>
      </c>
      <c r="EW1290" s="8038"/>
      <c r="EX1290" s="8037">
        <f>EX1289-EY1289</f>
        <v>0</v>
      </c>
      <c r="EY1290" s="8038"/>
      <c r="EZ1290" s="8037">
        <f>EZ1289-FA1289</f>
        <v>0</v>
      </c>
      <c r="FA1290" s="8038"/>
      <c r="FB1290" s="8037">
        <f>FB1289-FC1289</f>
        <v>0</v>
      </c>
      <c r="FC1290" s="8038"/>
      <c r="FD1290" s="8037">
        <f>FD1289-FE1289</f>
        <v>0</v>
      </c>
      <c r="FE1290" s="8038"/>
      <c r="FF1290" s="8037">
        <f>FF1289-FG1289</f>
        <v>0</v>
      </c>
      <c r="FG1290" s="8038"/>
      <c r="FH1290" s="8037">
        <f>FH1289-FI1289</f>
        <v>0</v>
      </c>
      <c r="FI1290" s="8038"/>
      <c r="FJ1290" s="8037">
        <f>FJ1289-FK1289</f>
        <v>0</v>
      </c>
      <c r="FK1290" s="8038"/>
      <c r="FL1290" s="8037">
        <f>FL1289-FM1289</f>
        <v>0</v>
      </c>
      <c r="FM1290" s="8038"/>
      <c r="FN1290" s="8037">
        <f>FN1289-FO1289</f>
        <v>0</v>
      </c>
      <c r="FO1290" s="8038"/>
      <c r="FP1290" s="8037">
        <f>FP1289-FQ1289</f>
        <v>0</v>
      </c>
      <c r="FQ1290" s="8038"/>
      <c r="FS1290" s="8037">
        <f>FS1289-FT1289</f>
        <v>0</v>
      </c>
      <c r="FT1290" s="8038"/>
    </row>
    <row r="1291" spans="1:176" ht="18.600000000000001" customHeight="1">
      <c r="A1291" s="6372"/>
      <c r="B1291" s="165"/>
      <c r="C1291" s="165"/>
      <c r="D1291" s="191"/>
      <c r="E1291" s="6373"/>
      <c r="AW1291" s="162"/>
      <c r="AX1291" s="162"/>
      <c r="AY1291" s="162"/>
      <c r="AZ1291" s="162"/>
      <c r="BA1291" s="162"/>
      <c r="BB1291" s="162"/>
      <c r="BC1291" s="162"/>
      <c r="BD1291" s="162"/>
      <c r="BE1291" s="162"/>
      <c r="BF1291" s="162"/>
      <c r="BG1291" s="162"/>
      <c r="BH1291" s="162"/>
      <c r="BI1291" s="162"/>
      <c r="BJ1291" s="162"/>
      <c r="BK1291" s="162"/>
      <c r="BL1291" s="162"/>
      <c r="BM1291" s="162"/>
      <c r="BN1291" s="162"/>
      <c r="BO1291" s="162"/>
      <c r="BP1291" s="162"/>
      <c r="BQ1291" s="162"/>
      <c r="BR1291" s="162"/>
      <c r="BS1291" s="162"/>
      <c r="BT1291" s="162"/>
      <c r="BU1291" s="162"/>
      <c r="BV1291" s="162"/>
      <c r="BW1291" s="162"/>
      <c r="BX1291" s="162"/>
      <c r="BY1291" s="162"/>
      <c r="BZ1291" s="162"/>
      <c r="CA1291" s="162"/>
      <c r="CB1291" s="162"/>
      <c r="CC1291" s="162"/>
      <c r="CD1291" s="162"/>
      <c r="CE1291" s="162"/>
      <c r="CF1291" s="162"/>
      <c r="CG1291" s="162"/>
      <c r="CH1291" s="162"/>
      <c r="CI1291" s="162"/>
      <c r="CJ1291" s="162"/>
      <c r="CK1291" s="162"/>
      <c r="CL1291" s="162"/>
      <c r="CM1291" s="162"/>
      <c r="CN1291" s="162"/>
      <c r="CO1291" s="162"/>
      <c r="CP1291" s="162"/>
      <c r="CQ1291" s="162"/>
      <c r="CR1291" s="162"/>
      <c r="CS1291" s="162"/>
      <c r="CT1291" s="162"/>
      <c r="CU1291" s="162"/>
      <c r="CV1291" s="162"/>
      <c r="CW1291" s="162"/>
      <c r="CX1291" s="162"/>
      <c r="CY1291" s="162"/>
      <c r="CZ1291" s="162"/>
      <c r="DA1291" s="162"/>
      <c r="DB1291" s="162"/>
      <c r="DC1291" s="162"/>
      <c r="DD1291" s="162"/>
      <c r="DE1291" s="162"/>
      <c r="DF1291" s="162"/>
      <c r="DG1291" s="162"/>
      <c r="DH1291" s="162"/>
      <c r="DI1291" s="162"/>
      <c r="DJ1291" s="162"/>
      <c r="DK1291" s="162"/>
      <c r="DL1291" s="162"/>
      <c r="DM1291" s="162"/>
      <c r="DN1291" s="162"/>
      <c r="DO1291" s="162"/>
      <c r="DP1291" s="162"/>
      <c r="DQ1291" s="162"/>
      <c r="DS1291" s="162"/>
      <c r="DT1291" s="162"/>
      <c r="DU1291" s="162"/>
      <c r="ET1291" s="162"/>
      <c r="EU1291" s="162"/>
      <c r="EV1291" s="162"/>
      <c r="EW1291" s="162"/>
      <c r="EX1291" s="162"/>
      <c r="EY1291" s="162"/>
      <c r="EZ1291" s="162"/>
      <c r="FA1291" s="162"/>
      <c r="FB1291" s="162"/>
      <c r="FC1291" s="162"/>
      <c r="FD1291" s="162"/>
      <c r="FE1291" s="162"/>
      <c r="FF1291" s="162"/>
      <c r="FG1291" s="162"/>
      <c r="FH1291" s="162"/>
      <c r="FI1291" s="162"/>
      <c r="FJ1291" s="162"/>
      <c r="FK1291" s="162"/>
      <c r="FL1291" s="162"/>
      <c r="FM1291" s="162"/>
      <c r="FN1291" s="162"/>
      <c r="FO1291" s="162"/>
    </row>
    <row r="1292" spans="1:176" ht="18.600000000000001" customHeight="1">
      <c r="A1292" s="6372"/>
      <c r="B1292" s="165"/>
      <c r="C1292" s="165"/>
      <c r="D1292" s="191"/>
      <c r="E1292" s="6373"/>
      <c r="AT1292" s="653" t="s">
        <v>752</v>
      </c>
      <c r="AU1292" s="6374"/>
      <c r="AV1292" s="6374"/>
      <c r="AW1292" s="6377">
        <v>46161</v>
      </c>
      <c r="AX1292" s="6378">
        <v>4263241</v>
      </c>
      <c r="AY1292" s="6377">
        <v>46161</v>
      </c>
      <c r="AZ1292" s="6378">
        <v>4263242</v>
      </c>
      <c r="BA1292" s="6377">
        <v>46177</v>
      </c>
      <c r="BB1292" s="6378">
        <v>4263284</v>
      </c>
      <c r="BC1292" s="6377">
        <v>46177</v>
      </c>
      <c r="BD1292" s="6378">
        <v>4263285</v>
      </c>
      <c r="BE1292" s="6377">
        <v>46177</v>
      </c>
      <c r="BF1292" s="6378">
        <v>4263286</v>
      </c>
      <c r="BG1292" s="6377">
        <v>46237</v>
      </c>
      <c r="BH1292" s="6378">
        <v>4263382</v>
      </c>
      <c r="BI1292" s="6377"/>
      <c r="BJ1292" s="6378"/>
      <c r="BK1292" s="6377"/>
      <c r="BL1292" s="6378"/>
      <c r="BM1292" s="6377"/>
      <c r="BN1292" s="6378"/>
      <c r="BO1292" s="6377"/>
      <c r="BP1292" s="6378"/>
      <c r="BQ1292" s="6377"/>
      <c r="BR1292" s="6378"/>
      <c r="BS1292" s="6377"/>
      <c r="BT1292" s="6378"/>
      <c r="BU1292" s="6377"/>
      <c r="BV1292" s="6378"/>
      <c r="BW1292" s="6377"/>
      <c r="BX1292" s="6378"/>
      <c r="BY1292" s="6377"/>
      <c r="BZ1292" s="6378"/>
      <c r="CA1292" s="6377"/>
      <c r="CB1292" s="6378"/>
      <c r="CC1292" s="6377"/>
      <c r="CD1292" s="6378"/>
      <c r="CE1292" s="6377"/>
      <c r="CF1292" s="6378"/>
      <c r="CG1292" s="6377"/>
      <c r="CH1292" s="6378"/>
      <c r="CI1292" s="6377"/>
      <c r="CJ1292" s="6378"/>
      <c r="CK1292" s="6377"/>
      <c r="CL1292" s="6378"/>
      <c r="CM1292" s="6377"/>
      <c r="CN1292" s="6378"/>
      <c r="CO1292" s="6377"/>
      <c r="CP1292" s="6378"/>
      <c r="CQ1292" s="6377"/>
      <c r="CR1292" s="6378"/>
      <c r="CS1292" s="6377"/>
      <c r="CT1292" s="6378"/>
      <c r="CW1292" s="6377"/>
      <c r="CX1292" s="6378"/>
      <c r="CY1292" s="6377"/>
      <c r="CZ1292" s="6378"/>
      <c r="DA1292" s="6377"/>
      <c r="DB1292" s="6378"/>
      <c r="DC1292" s="6379"/>
      <c r="DD1292" s="6380"/>
      <c r="DE1292" s="6418"/>
      <c r="DF1292" s="6418"/>
      <c r="DG1292" s="6418"/>
      <c r="DH1292" s="6418"/>
      <c r="DI1292" s="6379"/>
      <c r="DJ1292" s="6380"/>
      <c r="DK1292" s="6379"/>
      <c r="DL1292" s="6380"/>
      <c r="DM1292" s="6377"/>
      <c r="DN1292" s="6378"/>
      <c r="DO1292" s="6377"/>
      <c r="DP1292" s="6378"/>
      <c r="DQ1292" s="6377"/>
      <c r="DR1292" s="6378"/>
      <c r="DS1292" s="6377"/>
      <c r="DT1292" s="6378"/>
      <c r="DU1292" s="6377"/>
      <c r="DV1292" s="6378"/>
      <c r="DW1292" s="6377"/>
      <c r="DX1292" s="6378"/>
      <c r="DY1292" s="6377"/>
      <c r="DZ1292" s="6378"/>
      <c r="EA1292" s="6377"/>
      <c r="EB1292" s="6378"/>
      <c r="EC1292" s="6377"/>
      <c r="ED1292" s="6378"/>
      <c r="EE1292" s="6377"/>
      <c r="EF1292" s="6378"/>
      <c r="EM1292" s="6377"/>
      <c r="EN1292" s="6378"/>
      <c r="EO1292" s="6377"/>
      <c r="EP1292" s="6378"/>
      <c r="ET1292" s="6377"/>
      <c r="EU1292" s="6378"/>
      <c r="EV1292" s="6377"/>
      <c r="EW1292" s="6378"/>
      <c r="EX1292" s="6377"/>
      <c r="EY1292" s="6378"/>
      <c r="EZ1292" s="6377"/>
      <c r="FA1292" s="6378"/>
      <c r="FB1292" s="6377"/>
      <c r="FC1292" s="6378"/>
      <c r="FD1292" s="6377"/>
      <c r="FE1292" s="6378"/>
      <c r="FF1292" s="6377"/>
      <c r="FG1292" s="6378"/>
      <c r="FH1292" s="6377"/>
      <c r="FI1292" s="6378"/>
      <c r="FJ1292" s="6377"/>
      <c r="FK1292" s="6378"/>
      <c r="FL1292" s="6377"/>
      <c r="FM1292" s="6378"/>
      <c r="FN1292" s="6378"/>
      <c r="FO1292" s="6378"/>
      <c r="FP1292" s="6377"/>
      <c r="FQ1292" s="6378"/>
      <c r="FS1292" s="6377"/>
      <c r="FT1292" s="6378"/>
    </row>
    <row r="1293" spans="1:176" ht="18.600000000000001" customHeight="1">
      <c r="A1293" s="6372"/>
      <c r="B1293" s="165"/>
      <c r="C1293" s="165"/>
      <c r="D1293" s="191"/>
      <c r="E1293" s="6373"/>
      <c r="AT1293" s="653" t="s">
        <v>754</v>
      </c>
      <c r="AU1293" s="6374"/>
      <c r="AV1293" s="6374"/>
      <c r="AW1293" s="653">
        <v>10</v>
      </c>
      <c r="AX1293" s="6387">
        <f>COUNTIF(AX$11:AX$1147,AX1292)</f>
        <v>10</v>
      </c>
      <c r="AY1293" s="653">
        <v>10</v>
      </c>
      <c r="AZ1293" s="6387">
        <f>COUNTIF(AZ$11:AZ$1147,AZ1292)</f>
        <v>10</v>
      </c>
      <c r="BA1293" s="653">
        <v>20</v>
      </c>
      <c r="BB1293" s="6387">
        <f>COUNTIF(BB$11:BB$1147,BB1292)</f>
        <v>20</v>
      </c>
      <c r="BC1293" s="653">
        <v>20</v>
      </c>
      <c r="BD1293" s="6387">
        <f>COUNTIF(BD$11:BD$1147,BD1292)</f>
        <v>20</v>
      </c>
      <c r="BE1293" s="653">
        <v>20</v>
      </c>
      <c r="BF1293" s="6387">
        <f>COUNTIF(BF$11:BF$1147,BF1292)</f>
        <v>21</v>
      </c>
      <c r="BG1293" s="653">
        <v>20</v>
      </c>
      <c r="BH1293" s="6387">
        <f>COUNTIF(BH$11:BH$1147,BH1292)</f>
        <v>20</v>
      </c>
      <c r="BI1293" s="653"/>
      <c r="BJ1293" s="6387">
        <f>COUNTIF(BJ$11:BJ$1147,BJ1292)</f>
        <v>0</v>
      </c>
      <c r="BK1293" s="653"/>
      <c r="BL1293" s="6387">
        <f>COUNTIF(BL$11:BL$1147,BL1292)</f>
        <v>0</v>
      </c>
      <c r="BM1293" s="653"/>
      <c r="BN1293" s="6387">
        <f>COUNTIF(BN$11:BN$1147,BN1292)</f>
        <v>0</v>
      </c>
      <c r="BO1293" s="653"/>
      <c r="BP1293" s="6387">
        <f>COUNTIF(BP$11:BP$1147,BP1292)</f>
        <v>0</v>
      </c>
      <c r="BQ1293" s="653"/>
      <c r="BR1293" s="6387">
        <f>COUNTIF(BR$11:BR$1147,BR1292)</f>
        <v>0</v>
      </c>
      <c r="BS1293" s="653"/>
      <c r="BT1293" s="6387">
        <f>COUNTIF(BT$11:BT$1147,BT1292)</f>
        <v>0</v>
      </c>
      <c r="BU1293" s="653"/>
      <c r="BV1293" s="6387">
        <f>COUNTIF(BV$11:BV$1147,BV1292)</f>
        <v>0</v>
      </c>
      <c r="BW1293" s="653"/>
      <c r="BX1293" s="6387">
        <f>COUNTIF(BX$11:BX$1147,BX1292)</f>
        <v>0</v>
      </c>
      <c r="BY1293" s="653"/>
      <c r="BZ1293" s="6387">
        <f>COUNTIF(BZ$11:BZ$1147,BZ1292)</f>
        <v>0</v>
      </c>
      <c r="CA1293" s="653"/>
      <c r="CB1293" s="6387">
        <f>COUNTIF(CB$11:CB$1147,CB1292)</f>
        <v>0</v>
      </c>
      <c r="CC1293" s="653"/>
      <c r="CD1293" s="6387">
        <f>COUNTIF(CD$11:CD$1147,CD1292)</f>
        <v>0</v>
      </c>
      <c r="CE1293" s="653"/>
      <c r="CF1293" s="6387">
        <f>COUNTIF(CF$11:CF$1147,CF1292)</f>
        <v>0</v>
      </c>
      <c r="CG1293" s="653"/>
      <c r="CH1293" s="6387">
        <f>COUNTIF(CH$11:CH$1147,CH1292)</f>
        <v>0</v>
      </c>
      <c r="CI1293" s="653"/>
      <c r="CJ1293" s="6387">
        <f>COUNTIF(CJ$11:CJ$1147,CJ1292)</f>
        <v>0</v>
      </c>
      <c r="CK1293" s="653"/>
      <c r="CL1293" s="6387">
        <f>COUNTIFS(CL$11:CL$1147,CL1292)+COUNTIFS(CV$11:CV$1147,CL1292)</f>
        <v>0</v>
      </c>
      <c r="CM1293" s="653"/>
      <c r="CN1293" s="6387">
        <f>COUNTIF(CN$11:CN$1147,CN1292)</f>
        <v>0</v>
      </c>
      <c r="CO1293" s="653"/>
      <c r="CP1293" s="6387">
        <f>COUNTIF(CP$11:CP$1147,CP1292)</f>
        <v>0</v>
      </c>
      <c r="CQ1293" s="653"/>
      <c r="CR1293" s="6387">
        <f>COUNTIF(CR$11:CR$1147,CR1292)</f>
        <v>0</v>
      </c>
      <c r="CS1293" s="653"/>
      <c r="CT1293" s="6387">
        <f>COUNTIF(CT$11:CT$1147,CT1292)</f>
        <v>0</v>
      </c>
      <c r="CW1293" s="653"/>
      <c r="CX1293" s="6387">
        <f>COUNTIF(CX$11:CX$1147,CX1292)</f>
        <v>0</v>
      </c>
      <c r="CY1293" s="653"/>
      <c r="CZ1293" s="6387">
        <f>COUNTIF(CZ$11:CZ$1147,CZ1292)</f>
        <v>0</v>
      </c>
      <c r="DA1293" s="653"/>
      <c r="DB1293" s="6387">
        <f>COUNTIF(DB$11:DB$1147,DB1292)</f>
        <v>0</v>
      </c>
      <c r="DC1293" s="6374"/>
      <c r="DD1293" s="6388">
        <f>COUNTIF(DD$11:DD$1147,DD1292)</f>
        <v>0</v>
      </c>
      <c r="DE1293" s="6418"/>
      <c r="DF1293" s="6418"/>
      <c r="DG1293" s="6418"/>
      <c r="DH1293" s="6418"/>
      <c r="DI1293" s="6374"/>
      <c r="DJ1293" s="6388">
        <f>COUNTIF(DJ$11:DJ$1147,DJ1292)</f>
        <v>0</v>
      </c>
      <c r="DK1293" s="6374"/>
      <c r="DL1293" s="6388">
        <f>COUNTIF(DL$11:DL$1147,DL1292)</f>
        <v>0</v>
      </c>
      <c r="DM1293" s="653"/>
      <c r="DN1293" s="6387">
        <f>COUNTIF(DN$11:DN$1147,DN1292)</f>
        <v>0</v>
      </c>
      <c r="DO1293" s="653"/>
      <c r="DP1293" s="6387">
        <f>COUNTIF(DP$11:DP$1147,DP1292)</f>
        <v>0</v>
      </c>
      <c r="DQ1293" s="653"/>
      <c r="DR1293" s="6387">
        <f>COUNTIF(DR$11:DR$1147,DR1292)</f>
        <v>0</v>
      </c>
      <c r="DS1293" s="653"/>
      <c r="DT1293" s="6387">
        <f>COUNTIF(DT$11:DT$1147,DT1292)</f>
        <v>0</v>
      </c>
      <c r="DU1293" s="653"/>
      <c r="DV1293" s="6387">
        <f>COUNTIF(DV$11:DV$1147,DV1292)</f>
        <v>0</v>
      </c>
      <c r="DW1293" s="653"/>
      <c r="DX1293" s="6387">
        <f>COUNTIF(DX$11:DX$1147,DX1292)</f>
        <v>0</v>
      </c>
      <c r="DY1293" s="653"/>
      <c r="DZ1293" s="6387">
        <f>COUNTIF(DZ$11:DZ$1147,DZ1292)</f>
        <v>0</v>
      </c>
      <c r="EA1293" s="653"/>
      <c r="EB1293" s="6387">
        <f>COUNTIF(EB$11:EB$1147,EB1292)</f>
        <v>0</v>
      </c>
      <c r="EC1293" s="653"/>
      <c r="ED1293" s="6387">
        <f>COUNTIF(ED$11:ED$1147,ED1292)</f>
        <v>0</v>
      </c>
      <c r="EE1293" s="653"/>
      <c r="EF1293" s="6387">
        <f>COUNTIF(EF$11:EF$1147,EF1292)</f>
        <v>0</v>
      </c>
      <c r="EM1293" s="653"/>
      <c r="EN1293" s="6387">
        <f>COUNTIF(EN$11:EN$1147,EN1292)</f>
        <v>0</v>
      </c>
      <c r="EO1293" s="653"/>
      <c r="EP1293" s="6387">
        <f>COUNTIF(EP$11:EP$1147,EP1292)</f>
        <v>0</v>
      </c>
      <c r="ET1293" s="653"/>
      <c r="EU1293" s="6387">
        <f>COUNTIF(EU$11:EU$1147,EU1292)</f>
        <v>0</v>
      </c>
      <c r="EV1293" s="653"/>
      <c r="EW1293" s="6387">
        <f>COUNTIF(EW$11:EW$1147,EW1292)</f>
        <v>0</v>
      </c>
      <c r="EX1293" s="653"/>
      <c r="EY1293" s="6387">
        <f>COUNTIF(EY$11:EY$1147,EY1292)</f>
        <v>0</v>
      </c>
      <c r="EZ1293" s="653"/>
      <c r="FA1293" s="6387">
        <f>COUNTIF(FA$11:FA$1147,FA1292)</f>
        <v>0</v>
      </c>
      <c r="FB1293" s="653"/>
      <c r="FC1293" s="6387">
        <f>COUNTIF(FC$11:FC$1147,FC1292)</f>
        <v>0</v>
      </c>
      <c r="FD1293" s="653"/>
      <c r="FE1293" s="6387">
        <f>COUNTIF(FE$11:FE$1147,FE1292)</f>
        <v>0</v>
      </c>
      <c r="FF1293" s="653"/>
      <c r="FG1293" s="6387">
        <f>COUNTIF(FG$11:FG$1147,FG1292)</f>
        <v>0</v>
      </c>
      <c r="FH1293" s="653"/>
      <c r="FI1293" s="6387">
        <f>COUNTIF(FI$11:FI$1147,FI1292)</f>
        <v>0</v>
      </c>
      <c r="FJ1293" s="653"/>
      <c r="FK1293" s="6387">
        <f>COUNTIF(FK$11:FK$1147,FK1292)</f>
        <v>0</v>
      </c>
      <c r="FL1293" s="653"/>
      <c r="FM1293" s="6387">
        <f>COUNTIF(FM$11:FM$1147,FM1292)</f>
        <v>0</v>
      </c>
      <c r="FN1293" s="653"/>
      <c r="FO1293" s="6387">
        <f>COUNTIF(FO$11:FO$1147,FO1292)</f>
        <v>0</v>
      </c>
      <c r="FP1293" s="1044"/>
      <c r="FQ1293" s="6387">
        <f>COUNTIF(FQ$11:FQ$1147,FQ1292)</f>
        <v>0</v>
      </c>
      <c r="FS1293" s="1044"/>
      <c r="FT1293" s="6387">
        <f>COUNTIF(FT$11:FT$1147,FT1292)</f>
        <v>0</v>
      </c>
    </row>
    <row r="1294" spans="1:176" ht="18.600000000000001" customHeight="1">
      <c r="A1294" s="6372"/>
      <c r="B1294" s="165"/>
      <c r="C1294" s="165"/>
      <c r="D1294" s="191"/>
      <c r="E1294" s="6373"/>
      <c r="AT1294" s="653" t="s">
        <v>755</v>
      </c>
      <c r="AU1294" s="6374"/>
      <c r="AV1294" s="6374"/>
      <c r="AW1294" s="8037">
        <f>AW1293-AX1293</f>
        <v>0</v>
      </c>
      <c r="AX1294" s="8038"/>
      <c r="AY1294" s="8037">
        <f>AY1293-AZ1293</f>
        <v>0</v>
      </c>
      <c r="AZ1294" s="8038"/>
      <c r="BA1294" s="8037">
        <f>BA1293-BB1293</f>
        <v>0</v>
      </c>
      <c r="BB1294" s="8038"/>
      <c r="BC1294" s="8037">
        <f>BC1293-BD1293</f>
        <v>0</v>
      </c>
      <c r="BD1294" s="8038"/>
      <c r="BE1294" s="8037">
        <f>BE1293-BF1293</f>
        <v>-1</v>
      </c>
      <c r="BF1294" s="8038"/>
      <c r="BG1294" s="8037">
        <f>BG1293-BH1293</f>
        <v>0</v>
      </c>
      <c r="BH1294" s="8038"/>
      <c r="BI1294" s="8037">
        <f>BI1293-BJ1293</f>
        <v>0</v>
      </c>
      <c r="BJ1294" s="8038"/>
      <c r="BK1294" s="8037">
        <f>BK1293-BL1293</f>
        <v>0</v>
      </c>
      <c r="BL1294" s="8038"/>
      <c r="BM1294" s="8037">
        <f>BM1293-BN1293</f>
        <v>0</v>
      </c>
      <c r="BN1294" s="8038"/>
      <c r="BO1294" s="8037">
        <f>BO1293-BP1293</f>
        <v>0</v>
      </c>
      <c r="BP1294" s="8038"/>
      <c r="BQ1294" s="8037">
        <f>BQ1293-BR1293</f>
        <v>0</v>
      </c>
      <c r="BR1294" s="8038"/>
      <c r="BS1294" s="8037">
        <f>BS1293-BT1293</f>
        <v>0</v>
      </c>
      <c r="BT1294" s="8038"/>
      <c r="BU1294" s="8037">
        <f>BU1293-BV1293</f>
        <v>0</v>
      </c>
      <c r="BV1294" s="8038"/>
      <c r="BW1294" s="8037">
        <f>BW1293-BX1293</f>
        <v>0</v>
      </c>
      <c r="BX1294" s="8038"/>
      <c r="BY1294" s="8037">
        <f>BY1293-BZ1293</f>
        <v>0</v>
      </c>
      <c r="BZ1294" s="8038"/>
      <c r="CA1294" s="8037">
        <f>CA1293-CB1293</f>
        <v>0</v>
      </c>
      <c r="CB1294" s="8038"/>
      <c r="CC1294" s="8037">
        <f>CC1293-CD1293</f>
        <v>0</v>
      </c>
      <c r="CD1294" s="8038"/>
      <c r="CE1294" s="8037">
        <f>CE1293-CF1293</f>
        <v>0</v>
      </c>
      <c r="CF1294" s="8038"/>
      <c r="CG1294" s="8037">
        <f>CG1293-CH1293</f>
        <v>0</v>
      </c>
      <c r="CH1294" s="8038"/>
      <c r="CI1294" s="8037">
        <f>CI1293-CJ1293</f>
        <v>0</v>
      </c>
      <c r="CJ1294" s="8038"/>
      <c r="CK1294" s="8037">
        <f>CK1293-CL1293</f>
        <v>0</v>
      </c>
      <c r="CL1294" s="8038"/>
      <c r="CM1294" s="8037">
        <f>CM1293-CN1293</f>
        <v>0</v>
      </c>
      <c r="CN1294" s="8038"/>
      <c r="CO1294" s="8037">
        <f>CO1293-CP1293</f>
        <v>0</v>
      </c>
      <c r="CP1294" s="8038"/>
      <c r="CQ1294" s="8037">
        <f>CQ1293-CR1293</f>
        <v>0</v>
      </c>
      <c r="CR1294" s="8038"/>
      <c r="CS1294" s="8037">
        <f>CS1293-CT1293</f>
        <v>0</v>
      </c>
      <c r="CT1294" s="8038"/>
      <c r="CW1294" s="8037">
        <f>CW1293-CX1293</f>
        <v>0</v>
      </c>
      <c r="CX1294" s="8038"/>
      <c r="CY1294" s="8037">
        <f>CY1293-CZ1293</f>
        <v>0</v>
      </c>
      <c r="CZ1294" s="8038"/>
      <c r="DA1294" s="8037">
        <f>DA1293-DB1293</f>
        <v>0</v>
      </c>
      <c r="DB1294" s="8038"/>
      <c r="DC1294" s="8037">
        <f>DC1293-DD1293</f>
        <v>0</v>
      </c>
      <c r="DD1294" s="8038"/>
      <c r="DE1294" s="6418"/>
      <c r="DF1294" s="6418"/>
      <c r="DG1294" s="6418"/>
      <c r="DH1294" s="6418"/>
      <c r="DI1294" s="8037">
        <f>DI1293-DJ1293</f>
        <v>0</v>
      </c>
      <c r="DJ1294" s="8038"/>
      <c r="DK1294" s="8037">
        <f>DK1293-DL1293</f>
        <v>0</v>
      </c>
      <c r="DL1294" s="8038"/>
      <c r="DM1294" s="8037">
        <f>DM1293-DN1293</f>
        <v>0</v>
      </c>
      <c r="DN1294" s="8038"/>
      <c r="DO1294" s="8037">
        <f>DO1293-DP1293</f>
        <v>0</v>
      </c>
      <c r="DP1294" s="8038"/>
      <c r="DQ1294" s="8037">
        <f>DQ1293-DR1293</f>
        <v>0</v>
      </c>
      <c r="DR1294" s="8038"/>
      <c r="DS1294" s="8037">
        <f>DS1293-DT1293</f>
        <v>0</v>
      </c>
      <c r="DT1294" s="8038"/>
      <c r="DU1294" s="8037">
        <f>DU1293-DV1293</f>
        <v>0</v>
      </c>
      <c r="DV1294" s="8038"/>
      <c r="DW1294" s="8037">
        <f>DW1293-DX1293</f>
        <v>0</v>
      </c>
      <c r="DX1294" s="8038"/>
      <c r="DY1294" s="8037">
        <f>DY1293-DZ1293</f>
        <v>0</v>
      </c>
      <c r="DZ1294" s="8038"/>
      <c r="EA1294" s="8037">
        <f>EA1293-EB1293</f>
        <v>0</v>
      </c>
      <c r="EB1294" s="8038"/>
      <c r="EC1294" s="8037">
        <f>EC1293-ED1293</f>
        <v>0</v>
      </c>
      <c r="ED1294" s="8038"/>
      <c r="EE1294" s="8037">
        <f>EE1293-EF1293</f>
        <v>0</v>
      </c>
      <c r="EF1294" s="8038"/>
      <c r="EM1294" s="8037">
        <f>EM1293-EN1293</f>
        <v>0</v>
      </c>
      <c r="EN1294" s="8038"/>
      <c r="EO1294" s="8037">
        <f>EO1293-EP1293</f>
        <v>0</v>
      </c>
      <c r="EP1294" s="8038"/>
      <c r="ET1294" s="8037">
        <f>ET1293-EU1293</f>
        <v>0</v>
      </c>
      <c r="EU1294" s="8038"/>
      <c r="EV1294" s="8037">
        <f>EV1293-EW1293</f>
        <v>0</v>
      </c>
      <c r="EW1294" s="8038"/>
      <c r="EX1294" s="8037">
        <f>EX1293-EY1293</f>
        <v>0</v>
      </c>
      <c r="EY1294" s="8038"/>
      <c r="EZ1294" s="8037">
        <f>EZ1293-FA1293</f>
        <v>0</v>
      </c>
      <c r="FA1294" s="8038"/>
      <c r="FB1294" s="8037">
        <f>FB1293-FC1293</f>
        <v>0</v>
      </c>
      <c r="FC1294" s="8038"/>
      <c r="FD1294" s="8037">
        <f>FD1293-FE1293</f>
        <v>0</v>
      </c>
      <c r="FE1294" s="8038"/>
      <c r="FF1294" s="8037">
        <f>FF1293-FG1293</f>
        <v>0</v>
      </c>
      <c r="FG1294" s="8038"/>
      <c r="FH1294" s="8037">
        <f>FH1293-FI1293</f>
        <v>0</v>
      </c>
      <c r="FI1294" s="8038"/>
      <c r="FJ1294" s="8037">
        <f>FJ1293-FK1293</f>
        <v>0</v>
      </c>
      <c r="FK1294" s="8038"/>
      <c r="FL1294" s="8037">
        <f>FL1293-FM1293</f>
        <v>0</v>
      </c>
      <c r="FM1294" s="8038"/>
      <c r="FN1294" s="8037">
        <f>FN1293-FO1293</f>
        <v>0</v>
      </c>
      <c r="FO1294" s="8038"/>
      <c r="FP1294" s="8037">
        <f>FP1293-FQ1293</f>
        <v>0</v>
      </c>
      <c r="FQ1294" s="8038"/>
      <c r="FS1294" s="8037">
        <f>FS1293-FT1293</f>
        <v>0</v>
      </c>
      <c r="FT1294" s="8038"/>
    </row>
    <row r="1295" spans="1:176" ht="18.600000000000001" customHeight="1">
      <c r="A1295" s="6372"/>
      <c r="B1295" s="165"/>
      <c r="C1295" s="165"/>
      <c r="D1295" s="191"/>
      <c r="E1295" s="6373"/>
      <c r="AW1295" s="162"/>
      <c r="AX1295" s="162"/>
      <c r="AY1295" s="162"/>
      <c r="AZ1295" s="162"/>
      <c r="BA1295" s="162"/>
      <c r="BB1295" s="162"/>
      <c r="BC1295" s="162"/>
      <c r="BD1295" s="162"/>
      <c r="BE1295" s="162"/>
      <c r="BF1295" s="162"/>
      <c r="BG1295" s="162"/>
      <c r="BH1295" s="162"/>
      <c r="BI1295" s="162"/>
      <c r="BJ1295" s="162"/>
      <c r="BK1295" s="162"/>
      <c r="BL1295" s="162"/>
      <c r="BM1295" s="162"/>
      <c r="BN1295" s="162"/>
      <c r="BO1295" s="162"/>
      <c r="BP1295" s="162"/>
      <c r="BQ1295" s="162"/>
      <c r="BR1295" s="162"/>
      <c r="BS1295" s="162"/>
      <c r="BT1295" s="162"/>
      <c r="BU1295" s="162"/>
      <c r="BV1295" s="162"/>
      <c r="BW1295" s="162"/>
      <c r="BX1295" s="162"/>
      <c r="BY1295" s="162"/>
      <c r="BZ1295" s="162"/>
      <c r="CA1295" s="162"/>
      <c r="CB1295" s="162"/>
      <c r="CC1295" s="162"/>
      <c r="CD1295" s="162"/>
      <c r="CE1295" s="162"/>
      <c r="CF1295" s="162"/>
      <c r="CG1295" s="162"/>
      <c r="CH1295" s="162"/>
      <c r="CI1295" s="162"/>
      <c r="CJ1295" s="162"/>
      <c r="CK1295" s="162"/>
      <c r="CL1295" s="162"/>
      <c r="CM1295" s="162"/>
      <c r="CN1295" s="162"/>
      <c r="CO1295" s="162"/>
      <c r="CP1295" s="162"/>
      <c r="CQ1295" s="162"/>
      <c r="CR1295" s="162"/>
      <c r="CS1295" s="162"/>
      <c r="CT1295" s="162"/>
      <c r="CU1295" s="162"/>
      <c r="CV1295" s="162"/>
      <c r="CW1295" s="162"/>
      <c r="CX1295" s="162"/>
      <c r="CY1295" s="162"/>
      <c r="CZ1295" s="162"/>
      <c r="DA1295" s="162"/>
      <c r="DB1295" s="162"/>
      <c r="DC1295" s="162"/>
      <c r="DD1295" s="162"/>
      <c r="DE1295" s="162"/>
      <c r="DF1295" s="162"/>
      <c r="DG1295" s="162"/>
      <c r="DH1295" s="162"/>
      <c r="DI1295" s="162"/>
      <c r="DJ1295" s="162"/>
      <c r="DK1295" s="162"/>
      <c r="DL1295" s="162"/>
      <c r="DM1295" s="162"/>
      <c r="DN1295" s="162"/>
      <c r="DO1295" s="162"/>
      <c r="DP1295" s="162"/>
      <c r="DQ1295" s="162"/>
      <c r="DS1295" s="162"/>
      <c r="DT1295" s="162"/>
      <c r="DU1295" s="162"/>
      <c r="ET1295" s="162"/>
      <c r="EU1295" s="162"/>
      <c r="EV1295" s="162"/>
      <c r="EW1295" s="162"/>
      <c r="EX1295" s="162"/>
      <c r="EY1295" s="162"/>
      <c r="EZ1295" s="162"/>
      <c r="FA1295" s="162"/>
      <c r="FB1295" s="162"/>
      <c r="FC1295" s="162"/>
      <c r="FD1295" s="162"/>
      <c r="FE1295" s="162"/>
      <c r="FF1295" s="162"/>
      <c r="FG1295" s="162"/>
      <c r="FH1295" s="162"/>
      <c r="FI1295" s="162"/>
      <c r="FJ1295" s="162"/>
      <c r="FK1295" s="162"/>
      <c r="FL1295" s="162"/>
      <c r="FM1295" s="162"/>
      <c r="FN1295" s="162"/>
      <c r="FO1295" s="162"/>
    </row>
    <row r="1296" spans="1:176" ht="18.600000000000001" customHeight="1">
      <c r="A1296" s="6372"/>
      <c r="B1296" s="165"/>
      <c r="C1296" s="165"/>
      <c r="D1296" s="191"/>
      <c r="E1296" s="6373"/>
      <c r="AT1296" s="653" t="s">
        <v>752</v>
      </c>
      <c r="AU1296" s="6374"/>
      <c r="AV1296" s="6374"/>
      <c r="AW1296" s="6377">
        <v>46177</v>
      </c>
      <c r="AX1296" s="6378">
        <v>4263282</v>
      </c>
      <c r="AY1296" s="6377">
        <v>46177</v>
      </c>
      <c r="AZ1296" s="6378">
        <v>4263283</v>
      </c>
      <c r="BA1296" s="6377">
        <v>46189</v>
      </c>
      <c r="BB1296" s="6378">
        <v>4263291</v>
      </c>
      <c r="BC1296" s="6377">
        <v>46189</v>
      </c>
      <c r="BD1296" s="6378">
        <v>4263292</v>
      </c>
      <c r="BE1296" s="6377">
        <v>46189</v>
      </c>
      <c r="BF1296" s="6378">
        <v>4263293</v>
      </c>
      <c r="BG1296" s="6377">
        <v>46275</v>
      </c>
      <c r="BH1296" s="6378">
        <v>4263418</v>
      </c>
      <c r="BI1296" s="6377"/>
      <c r="BJ1296" s="6378"/>
      <c r="BK1296" s="6377"/>
      <c r="BL1296" s="6378"/>
      <c r="BM1296" s="6377"/>
      <c r="BN1296" s="6378"/>
      <c r="BO1296" s="6377"/>
      <c r="BP1296" s="6378"/>
      <c r="BQ1296" s="6377"/>
      <c r="BR1296" s="6378"/>
      <c r="BS1296" s="6377"/>
      <c r="BT1296" s="6378"/>
      <c r="BU1296" s="6377"/>
      <c r="BV1296" s="6378"/>
      <c r="BW1296" s="6377"/>
      <c r="BX1296" s="6378"/>
      <c r="BY1296" s="6377"/>
      <c r="BZ1296" s="6378"/>
      <c r="CA1296" s="6377"/>
      <c r="CB1296" s="6378"/>
      <c r="CC1296" s="6377"/>
      <c r="CD1296" s="6378"/>
      <c r="CE1296" s="6377"/>
      <c r="CF1296" s="6378"/>
      <c r="CG1296" s="6377"/>
      <c r="CH1296" s="6378"/>
      <c r="CI1296" s="6377"/>
      <c r="CJ1296" s="6378"/>
      <c r="CK1296" s="6377"/>
      <c r="CL1296" s="6378"/>
      <c r="CM1296" s="6377"/>
      <c r="CN1296" s="6378"/>
      <c r="CO1296" s="6377"/>
      <c r="CP1296" s="6378"/>
      <c r="CQ1296" s="6377"/>
      <c r="CR1296" s="6378"/>
      <c r="CS1296" s="6377"/>
      <c r="CT1296" s="6378"/>
      <c r="CW1296" s="6377"/>
      <c r="CX1296" s="6378"/>
      <c r="CY1296" s="6377"/>
      <c r="CZ1296" s="6378"/>
      <c r="DA1296" s="6377"/>
      <c r="DB1296" s="6378"/>
      <c r="DC1296" s="6379"/>
      <c r="DD1296" s="6380"/>
      <c r="DE1296" s="6418"/>
      <c r="DF1296" s="6418"/>
      <c r="DG1296" s="6418"/>
      <c r="DH1296" s="6418"/>
      <c r="DI1296" s="6379"/>
      <c r="DJ1296" s="6380"/>
      <c r="DK1296" s="6379"/>
      <c r="DL1296" s="6380"/>
      <c r="DM1296" s="6377"/>
      <c r="DN1296" s="6378"/>
      <c r="DO1296" s="6377"/>
      <c r="DP1296" s="6378"/>
      <c r="DQ1296" s="6377"/>
      <c r="DR1296" s="6378"/>
      <c r="DS1296" s="6377"/>
      <c r="DT1296" s="6378"/>
      <c r="DU1296" s="6377"/>
      <c r="DV1296" s="6378"/>
      <c r="DW1296" s="6377"/>
      <c r="DX1296" s="6378"/>
      <c r="DY1296" s="6377"/>
      <c r="DZ1296" s="6378"/>
      <c r="EA1296" s="6377"/>
      <c r="EB1296" s="6378"/>
      <c r="EC1296" s="6377"/>
      <c r="ED1296" s="6378"/>
      <c r="EE1296" s="6377"/>
      <c r="EF1296" s="6378"/>
      <c r="EM1296" s="6377"/>
      <c r="EN1296" s="6378"/>
      <c r="EO1296" s="6377"/>
      <c r="EP1296" s="6378"/>
      <c r="ET1296" s="6377"/>
      <c r="EU1296" s="6378"/>
      <c r="EV1296" s="6377"/>
      <c r="EW1296" s="6378"/>
      <c r="EX1296" s="6377"/>
      <c r="EY1296" s="6378"/>
      <c r="EZ1296" s="6377"/>
      <c r="FA1296" s="6378"/>
      <c r="FB1296" s="6377"/>
      <c r="FC1296" s="6378"/>
      <c r="FD1296" s="6377"/>
      <c r="FE1296" s="6378"/>
      <c r="FF1296" s="6377"/>
      <c r="FG1296" s="6378"/>
      <c r="FH1296" s="6377"/>
      <c r="FI1296" s="6378"/>
      <c r="FJ1296" s="6377"/>
      <c r="FK1296" s="6378"/>
      <c r="FL1296" s="6377"/>
      <c r="FM1296" s="6378"/>
      <c r="FN1296" s="6378"/>
      <c r="FO1296" s="6378"/>
      <c r="FP1296" s="6377"/>
      <c r="FQ1296" s="6378"/>
      <c r="FS1296" s="6377"/>
      <c r="FT1296" s="6378"/>
    </row>
    <row r="1297" spans="1:176" ht="18.600000000000001" customHeight="1">
      <c r="A1297" s="6372"/>
      <c r="B1297" s="165"/>
      <c r="C1297" s="165"/>
      <c r="D1297" s="191"/>
      <c r="E1297" s="6373"/>
      <c r="AT1297" s="653" t="s">
        <v>754</v>
      </c>
      <c r="AU1297" s="6374"/>
      <c r="AV1297" s="6374"/>
      <c r="AW1297" s="653">
        <v>20</v>
      </c>
      <c r="AX1297" s="6387">
        <f>COUNTIF(AX$11:AX$1147,AX1296)</f>
        <v>20</v>
      </c>
      <c r="AY1297" s="653">
        <v>20</v>
      </c>
      <c r="AZ1297" s="6387">
        <f>COUNTIF(AZ$11:AZ$1147,AZ1296)</f>
        <v>20</v>
      </c>
      <c r="BA1297" s="653">
        <v>10</v>
      </c>
      <c r="BB1297" s="6387">
        <f>COUNTIF(BB$11:BB$1147,BB1296)</f>
        <v>11</v>
      </c>
      <c r="BC1297" s="653">
        <v>10</v>
      </c>
      <c r="BD1297" s="6387">
        <f>COUNTIF(BD$11:BD$1147,BD1296)</f>
        <v>11</v>
      </c>
      <c r="BE1297" s="653">
        <v>10</v>
      </c>
      <c r="BF1297" s="6387">
        <f>COUNTIF(BF$11:BF$1147,BF1296)</f>
        <v>10</v>
      </c>
      <c r="BG1297" s="653">
        <v>20</v>
      </c>
      <c r="BH1297" s="6387">
        <f>COUNTIF(BH$11:BH$1147,BH1296)</f>
        <v>20</v>
      </c>
      <c r="BI1297" s="653"/>
      <c r="BJ1297" s="6387">
        <f>COUNTIF(BJ$11:BJ$1147,BJ1296)</f>
        <v>0</v>
      </c>
      <c r="BK1297" s="653"/>
      <c r="BL1297" s="6387">
        <f>COUNTIF(BL$11:BL$1147,BL1296)</f>
        <v>0</v>
      </c>
      <c r="BM1297" s="653"/>
      <c r="BN1297" s="6387">
        <f>COUNTIF(BN$11:BN$1147,BN1296)</f>
        <v>0</v>
      </c>
      <c r="BO1297" s="653"/>
      <c r="BP1297" s="6387">
        <f>COUNTIF(BP$11:BP$1147,BP1296)</f>
        <v>0</v>
      </c>
      <c r="BQ1297" s="653"/>
      <c r="BR1297" s="6387">
        <f>COUNTIF(BR$11:BR$1147,BR1296)</f>
        <v>0</v>
      </c>
      <c r="BS1297" s="653"/>
      <c r="BT1297" s="6387">
        <f>COUNTIF(BT$11:BT$1147,BT1296)</f>
        <v>0</v>
      </c>
      <c r="BU1297" s="653"/>
      <c r="BV1297" s="6387">
        <f>COUNTIF(BV$11:BV$1147,BV1296)</f>
        <v>0</v>
      </c>
      <c r="BW1297" s="653"/>
      <c r="BX1297" s="6387">
        <f>COUNTIF(BX$11:BX$1147,BX1296)</f>
        <v>0</v>
      </c>
      <c r="BY1297" s="653"/>
      <c r="BZ1297" s="6387">
        <f>COUNTIF(BZ$11:BZ$1147,BZ1296)</f>
        <v>0</v>
      </c>
      <c r="CA1297" s="653"/>
      <c r="CB1297" s="6387">
        <f>COUNTIF(CB$11:CB$1147,CB1296)</f>
        <v>0</v>
      </c>
      <c r="CC1297" s="653"/>
      <c r="CD1297" s="6387">
        <f>COUNTIF(CD$11:CD$1147,CD1296)</f>
        <v>0</v>
      </c>
      <c r="CE1297" s="653"/>
      <c r="CF1297" s="6387">
        <f>COUNTIF(CF$11:CF$1147,CF1296)</f>
        <v>0</v>
      </c>
      <c r="CG1297" s="653"/>
      <c r="CH1297" s="6387">
        <f>COUNTIF(CH$11:CH$1147,CH1296)</f>
        <v>0</v>
      </c>
      <c r="CI1297" s="653"/>
      <c r="CJ1297" s="6387">
        <f>COUNTIF(CJ$11:CJ$1147,CJ1296)</f>
        <v>0</v>
      </c>
      <c r="CK1297" s="653"/>
      <c r="CL1297" s="6387">
        <f>COUNTIFS(CL$11:CL$1147,CL1296)+COUNTIFS(CV$11:CV$1147,CL1296)</f>
        <v>0</v>
      </c>
      <c r="CM1297" s="653"/>
      <c r="CN1297" s="6387">
        <f>COUNTIF(CN$11:CN$1147,CN1296)</f>
        <v>0</v>
      </c>
      <c r="CO1297" s="653"/>
      <c r="CP1297" s="6387">
        <f>COUNTIF(CP$11:CP$1147,CP1296)</f>
        <v>0</v>
      </c>
      <c r="CQ1297" s="653"/>
      <c r="CR1297" s="6387">
        <f>COUNTIF(CR$11:CR$1147,CR1296)</f>
        <v>0</v>
      </c>
      <c r="CS1297" s="653"/>
      <c r="CT1297" s="6387">
        <f>COUNTIF(CT$11:CT$1147,CT1296)</f>
        <v>0</v>
      </c>
      <c r="CW1297" s="653"/>
      <c r="CX1297" s="6387">
        <f>COUNTIF(CX$11:CX$1147,CX1296)</f>
        <v>0</v>
      </c>
      <c r="CY1297" s="653"/>
      <c r="CZ1297" s="6387">
        <f>COUNTIF(CZ$11:CZ$1147,CZ1296)</f>
        <v>0</v>
      </c>
      <c r="DA1297" s="653"/>
      <c r="DB1297" s="6387">
        <f>COUNTIF(DB$11:DB$1147,DB1296)</f>
        <v>0</v>
      </c>
      <c r="DC1297" s="6374"/>
      <c r="DD1297" s="6388">
        <f>COUNTIF(DD$11:DD$1147,DD1296)</f>
        <v>0</v>
      </c>
      <c r="DE1297" s="6418"/>
      <c r="DF1297" s="6418"/>
      <c r="DG1297" s="6418"/>
      <c r="DH1297" s="6418"/>
      <c r="DI1297" s="6374"/>
      <c r="DJ1297" s="6388">
        <f>COUNTIF(DJ$11:DJ$1147,DJ1296)</f>
        <v>0</v>
      </c>
      <c r="DK1297" s="6374"/>
      <c r="DL1297" s="6388">
        <f>COUNTIF(DL$11:DL$1147,DL1296)</f>
        <v>0</v>
      </c>
      <c r="DM1297" s="653"/>
      <c r="DN1297" s="6387">
        <f>COUNTIF(DN$11:DN$1147,DN1296)</f>
        <v>0</v>
      </c>
      <c r="DO1297" s="653"/>
      <c r="DP1297" s="6387">
        <f>COUNTIF(DP$11:DP$1147,DP1296)</f>
        <v>0</v>
      </c>
      <c r="DQ1297" s="653"/>
      <c r="DR1297" s="6387">
        <f>COUNTIF(DR$11:DR$1147,DR1296)</f>
        <v>0</v>
      </c>
      <c r="DS1297" s="653"/>
      <c r="DT1297" s="6387">
        <f>COUNTIF(DT$11:DT$1147,DT1296)</f>
        <v>0</v>
      </c>
      <c r="DU1297" s="653"/>
      <c r="DV1297" s="6387">
        <f>COUNTIF(DV$11:DV$1147,DV1296)</f>
        <v>0</v>
      </c>
      <c r="DW1297" s="653"/>
      <c r="DX1297" s="6387">
        <f>COUNTIF(DX$11:DX$1147,DX1296)</f>
        <v>0</v>
      </c>
      <c r="DY1297" s="653"/>
      <c r="DZ1297" s="6387">
        <f>COUNTIF(DZ$11:DZ$1147,DZ1296)</f>
        <v>0</v>
      </c>
      <c r="EA1297" s="653"/>
      <c r="EB1297" s="6387">
        <f>COUNTIF(EB$11:EB$1147,EB1296)</f>
        <v>0</v>
      </c>
      <c r="EC1297" s="653"/>
      <c r="ED1297" s="6387">
        <f>COUNTIF(ED$11:ED$1147,ED1296)</f>
        <v>0</v>
      </c>
      <c r="EE1297" s="653"/>
      <c r="EF1297" s="6387">
        <f>COUNTIF(EF$11:EF$1147,EF1296)</f>
        <v>0</v>
      </c>
      <c r="EM1297" s="653"/>
      <c r="EN1297" s="6387">
        <f>COUNTIF(EN$11:EN$1147,EN1296)</f>
        <v>0</v>
      </c>
      <c r="EO1297" s="653"/>
      <c r="EP1297" s="6387">
        <f>COUNTIF(EP$11:EP$1147,EP1296)</f>
        <v>0</v>
      </c>
      <c r="ET1297" s="653"/>
      <c r="EU1297" s="6387">
        <f>COUNTIF(EU$11:EU$1147,EU1296)</f>
        <v>0</v>
      </c>
      <c r="EV1297" s="653"/>
      <c r="EW1297" s="6387">
        <f>COUNTIF(EW$11:EW$1147,EW1296)</f>
        <v>0</v>
      </c>
      <c r="EX1297" s="653"/>
      <c r="EY1297" s="6387">
        <f>COUNTIF(EY$11:EY$1147,EY1296)</f>
        <v>0</v>
      </c>
      <c r="EZ1297" s="653"/>
      <c r="FA1297" s="6387">
        <f>COUNTIF(FA$11:FA$1147,FA1296)</f>
        <v>0</v>
      </c>
      <c r="FB1297" s="653"/>
      <c r="FC1297" s="6387">
        <f>COUNTIF(FC$11:FC$1147,FC1296)</f>
        <v>0</v>
      </c>
      <c r="FD1297" s="653"/>
      <c r="FE1297" s="6387">
        <f>COUNTIF(FE$11:FE$1147,FE1296)</f>
        <v>0</v>
      </c>
      <c r="FF1297" s="653"/>
      <c r="FG1297" s="6387">
        <f>COUNTIF(FG$11:FG$1147,FG1296)</f>
        <v>0</v>
      </c>
      <c r="FH1297" s="653"/>
      <c r="FI1297" s="6387">
        <f>COUNTIF(FI$11:FI$1147,FI1296)</f>
        <v>0</v>
      </c>
      <c r="FJ1297" s="653"/>
      <c r="FK1297" s="6387">
        <f>COUNTIF(FK$11:FK$1147,FK1296)</f>
        <v>0</v>
      </c>
      <c r="FL1297" s="653"/>
      <c r="FM1297" s="6387">
        <f>COUNTIF(FM$11:FM$1147,FM1296)</f>
        <v>0</v>
      </c>
      <c r="FN1297" s="653"/>
      <c r="FO1297" s="6387">
        <f>COUNTIF(FO$11:FO$1147,FO1296)</f>
        <v>0</v>
      </c>
      <c r="FP1297" s="1044"/>
      <c r="FQ1297" s="6387">
        <f>COUNTIF(FQ$11:FQ$1147,FQ1296)</f>
        <v>0</v>
      </c>
      <c r="FS1297" s="1044"/>
      <c r="FT1297" s="6387">
        <f>COUNTIF(FT$11:FT$1147,FT1296)</f>
        <v>0</v>
      </c>
    </row>
    <row r="1298" spans="1:176" ht="18.600000000000001" customHeight="1">
      <c r="A1298" s="6372"/>
      <c r="B1298" s="165"/>
      <c r="C1298" s="165"/>
      <c r="D1298" s="191"/>
      <c r="E1298" s="6373"/>
      <c r="AT1298" s="653" t="s">
        <v>755</v>
      </c>
      <c r="AU1298" s="6374"/>
      <c r="AV1298" s="6374"/>
      <c r="AW1298" s="8037">
        <f>AW1297-AX1297</f>
        <v>0</v>
      </c>
      <c r="AX1298" s="8038"/>
      <c r="AY1298" s="8037">
        <f>AY1297-AZ1297</f>
        <v>0</v>
      </c>
      <c r="AZ1298" s="8038"/>
      <c r="BA1298" s="8037">
        <f>BA1297-BB1297</f>
        <v>-1</v>
      </c>
      <c r="BB1298" s="8038"/>
      <c r="BC1298" s="8037">
        <f>BC1297-BD1297</f>
        <v>-1</v>
      </c>
      <c r="BD1298" s="8038"/>
      <c r="BE1298" s="8037">
        <f>BE1297-BF1297</f>
        <v>0</v>
      </c>
      <c r="BF1298" s="8038"/>
      <c r="BG1298" s="8037">
        <f>BG1297-BH1297</f>
        <v>0</v>
      </c>
      <c r="BH1298" s="8038"/>
      <c r="BI1298" s="8037">
        <f>BI1297-BJ1297</f>
        <v>0</v>
      </c>
      <c r="BJ1298" s="8038"/>
      <c r="BK1298" s="8037">
        <f>BK1297-BL1297</f>
        <v>0</v>
      </c>
      <c r="BL1298" s="8038"/>
      <c r="BM1298" s="8037">
        <f>BM1297-BN1297</f>
        <v>0</v>
      </c>
      <c r="BN1298" s="8038"/>
      <c r="BO1298" s="8037">
        <f>BO1297-BP1297</f>
        <v>0</v>
      </c>
      <c r="BP1298" s="8038"/>
      <c r="BQ1298" s="8037">
        <f>BQ1297-BR1297</f>
        <v>0</v>
      </c>
      <c r="BR1298" s="8038"/>
      <c r="BS1298" s="8037">
        <f>BS1297-BT1297</f>
        <v>0</v>
      </c>
      <c r="BT1298" s="8038"/>
      <c r="BU1298" s="8037">
        <f>BU1297-BV1297</f>
        <v>0</v>
      </c>
      <c r="BV1298" s="8038"/>
      <c r="BW1298" s="8037">
        <f>BW1297-BX1297</f>
        <v>0</v>
      </c>
      <c r="BX1298" s="8038"/>
      <c r="BY1298" s="8037">
        <f>BY1297-BZ1297</f>
        <v>0</v>
      </c>
      <c r="BZ1298" s="8038"/>
      <c r="CA1298" s="8037">
        <f>CA1297-CB1297</f>
        <v>0</v>
      </c>
      <c r="CB1298" s="8038"/>
      <c r="CC1298" s="8037">
        <f>CC1297-CD1297</f>
        <v>0</v>
      </c>
      <c r="CD1298" s="8038"/>
      <c r="CE1298" s="8037">
        <f>CE1297-CF1297</f>
        <v>0</v>
      </c>
      <c r="CF1298" s="8038"/>
      <c r="CG1298" s="8037">
        <f>CG1297-CH1297</f>
        <v>0</v>
      </c>
      <c r="CH1298" s="8038"/>
      <c r="CI1298" s="8037">
        <f>CI1297-CJ1297</f>
        <v>0</v>
      </c>
      <c r="CJ1298" s="8038"/>
      <c r="CK1298" s="8037">
        <f>CK1297-CL1297</f>
        <v>0</v>
      </c>
      <c r="CL1298" s="8038"/>
      <c r="CM1298" s="8037">
        <f>CM1297-CN1297</f>
        <v>0</v>
      </c>
      <c r="CN1298" s="8038"/>
      <c r="CO1298" s="8037">
        <f>CO1297-CP1297</f>
        <v>0</v>
      </c>
      <c r="CP1298" s="8038"/>
      <c r="CQ1298" s="8037">
        <f>CQ1297-CR1297</f>
        <v>0</v>
      </c>
      <c r="CR1298" s="8038"/>
      <c r="CS1298" s="8037">
        <f>CS1297-CT1297</f>
        <v>0</v>
      </c>
      <c r="CT1298" s="8038"/>
      <c r="CW1298" s="8037">
        <f>CW1297-CX1297</f>
        <v>0</v>
      </c>
      <c r="CX1298" s="8038"/>
      <c r="CY1298" s="8037">
        <f>CY1297-CZ1297</f>
        <v>0</v>
      </c>
      <c r="CZ1298" s="8038"/>
      <c r="DA1298" s="8037">
        <f>DA1297-DB1297</f>
        <v>0</v>
      </c>
      <c r="DB1298" s="8038"/>
      <c r="DC1298" s="8037">
        <f>DC1297-DD1297</f>
        <v>0</v>
      </c>
      <c r="DD1298" s="8038"/>
      <c r="DE1298" s="6418"/>
      <c r="DF1298" s="6418"/>
      <c r="DG1298" s="6418"/>
      <c r="DH1298" s="6418"/>
      <c r="DI1298" s="8037">
        <f>DI1297-DJ1297</f>
        <v>0</v>
      </c>
      <c r="DJ1298" s="8038"/>
      <c r="DK1298" s="8037">
        <f>DK1297-DL1297</f>
        <v>0</v>
      </c>
      <c r="DL1298" s="8038"/>
      <c r="DM1298" s="8037">
        <f>DM1297-DN1297</f>
        <v>0</v>
      </c>
      <c r="DN1298" s="8038"/>
      <c r="DO1298" s="8037">
        <f>DO1297-DP1297</f>
        <v>0</v>
      </c>
      <c r="DP1298" s="8038"/>
      <c r="DQ1298" s="8037">
        <f>DQ1297-DR1297</f>
        <v>0</v>
      </c>
      <c r="DR1298" s="8038"/>
      <c r="DS1298" s="8037">
        <f>DS1297-DT1297</f>
        <v>0</v>
      </c>
      <c r="DT1298" s="8038"/>
      <c r="DU1298" s="8037">
        <f>DU1297-DV1297</f>
        <v>0</v>
      </c>
      <c r="DV1298" s="8038"/>
      <c r="DW1298" s="8037">
        <f>DW1297-DX1297</f>
        <v>0</v>
      </c>
      <c r="DX1298" s="8038"/>
      <c r="DY1298" s="8037">
        <f>DY1297-DZ1297</f>
        <v>0</v>
      </c>
      <c r="DZ1298" s="8038"/>
      <c r="EA1298" s="8037">
        <f>EA1297-EB1297</f>
        <v>0</v>
      </c>
      <c r="EB1298" s="8038"/>
      <c r="EC1298" s="8037">
        <f>EC1297-ED1297</f>
        <v>0</v>
      </c>
      <c r="ED1298" s="8038"/>
      <c r="EE1298" s="8037">
        <f>EE1297-EF1297</f>
        <v>0</v>
      </c>
      <c r="EF1298" s="8038"/>
      <c r="EM1298" s="8037">
        <f>EM1297-EN1297</f>
        <v>0</v>
      </c>
      <c r="EN1298" s="8038"/>
      <c r="EO1298" s="8037">
        <f>EO1297-EP1297</f>
        <v>0</v>
      </c>
      <c r="EP1298" s="8038"/>
      <c r="ET1298" s="8037">
        <f>ET1297-EU1297</f>
        <v>0</v>
      </c>
      <c r="EU1298" s="8038"/>
      <c r="EV1298" s="8037">
        <f>EV1297-EW1297</f>
        <v>0</v>
      </c>
      <c r="EW1298" s="8038"/>
      <c r="EX1298" s="8037">
        <f>EX1297-EY1297</f>
        <v>0</v>
      </c>
      <c r="EY1298" s="8038"/>
      <c r="EZ1298" s="8037">
        <f>EZ1297-FA1297</f>
        <v>0</v>
      </c>
      <c r="FA1298" s="8038"/>
      <c r="FB1298" s="8037">
        <f>FB1297-FC1297</f>
        <v>0</v>
      </c>
      <c r="FC1298" s="8038"/>
      <c r="FD1298" s="8037">
        <f>FD1297-FE1297</f>
        <v>0</v>
      </c>
      <c r="FE1298" s="8038"/>
      <c r="FF1298" s="8037">
        <f>FF1297-FG1297</f>
        <v>0</v>
      </c>
      <c r="FG1298" s="8038"/>
      <c r="FH1298" s="8037">
        <f>FH1297-FI1297</f>
        <v>0</v>
      </c>
      <c r="FI1298" s="8038"/>
      <c r="FJ1298" s="8037">
        <f>FJ1297-FK1297</f>
        <v>0</v>
      </c>
      <c r="FK1298" s="8038"/>
      <c r="FL1298" s="8037">
        <f>FL1297-FM1297</f>
        <v>0</v>
      </c>
      <c r="FM1298" s="8038"/>
      <c r="FN1298" s="8037">
        <f>FN1297-FO1297</f>
        <v>0</v>
      </c>
      <c r="FO1298" s="8038"/>
      <c r="FP1298" s="8037">
        <f>FP1297-FQ1297</f>
        <v>0</v>
      </c>
      <c r="FQ1298" s="8038"/>
      <c r="FS1298" s="8037">
        <f>FS1297-FT1297</f>
        <v>0</v>
      </c>
      <c r="FT1298" s="8038"/>
    </row>
    <row r="1299" spans="1:176" ht="18.600000000000001" customHeight="1">
      <c r="A1299" s="6372"/>
      <c r="B1299" s="165"/>
      <c r="C1299" s="165"/>
      <c r="D1299" s="191"/>
      <c r="E1299" s="6373"/>
      <c r="AW1299" s="162"/>
      <c r="AX1299" s="162"/>
      <c r="AY1299" s="162"/>
      <c r="AZ1299" s="162"/>
      <c r="BA1299" s="162"/>
      <c r="BB1299" s="162"/>
      <c r="BC1299" s="162"/>
      <c r="BD1299" s="162"/>
      <c r="BE1299" s="162"/>
      <c r="BF1299" s="162"/>
      <c r="BG1299" s="162"/>
      <c r="BH1299" s="162"/>
      <c r="BI1299" s="162"/>
      <c r="BJ1299" s="162"/>
      <c r="BK1299" s="162"/>
      <c r="BL1299" s="162"/>
      <c r="BM1299" s="162"/>
      <c r="BN1299" s="162"/>
      <c r="BO1299" s="162"/>
      <c r="BP1299" s="162"/>
      <c r="BQ1299" s="162"/>
      <c r="BR1299" s="162"/>
      <c r="BS1299" s="162"/>
      <c r="BT1299" s="162"/>
      <c r="BU1299" s="162"/>
      <c r="BV1299" s="162"/>
      <c r="BW1299" s="162"/>
      <c r="BX1299" s="162"/>
      <c r="BY1299" s="162"/>
      <c r="BZ1299" s="162"/>
      <c r="CA1299" s="162"/>
      <c r="CB1299" s="162"/>
      <c r="CC1299" s="162"/>
      <c r="CD1299" s="162"/>
      <c r="CE1299" s="162"/>
      <c r="CF1299" s="162"/>
      <c r="CG1299" s="162"/>
      <c r="CH1299" s="162"/>
      <c r="CI1299" s="162"/>
      <c r="CJ1299" s="162"/>
      <c r="CK1299" s="162"/>
      <c r="CL1299" s="162"/>
      <c r="CM1299" s="162"/>
      <c r="CN1299" s="162"/>
      <c r="CO1299" s="162"/>
      <c r="CP1299" s="162"/>
      <c r="CQ1299" s="162"/>
      <c r="CR1299" s="162"/>
      <c r="CS1299" s="162"/>
      <c r="CT1299" s="162"/>
      <c r="CU1299" s="162"/>
      <c r="CV1299" s="162"/>
      <c r="CW1299" s="162"/>
      <c r="CX1299" s="162"/>
      <c r="CY1299" s="162"/>
      <c r="CZ1299" s="162"/>
      <c r="DA1299" s="162"/>
      <c r="DB1299" s="162"/>
      <c r="DC1299" s="162"/>
      <c r="DD1299" s="162"/>
      <c r="DE1299" s="162"/>
      <c r="DF1299" s="162"/>
      <c r="DG1299" s="162"/>
      <c r="DH1299" s="162"/>
      <c r="DI1299" s="162"/>
      <c r="DJ1299" s="162"/>
      <c r="DK1299" s="162"/>
      <c r="DL1299" s="162"/>
      <c r="DM1299" s="162"/>
      <c r="DN1299" s="162"/>
      <c r="DO1299" s="162"/>
      <c r="DP1299" s="162"/>
      <c r="DQ1299" s="162"/>
      <c r="DS1299" s="162"/>
      <c r="DT1299" s="162"/>
      <c r="DU1299" s="162"/>
      <c r="ET1299" s="162"/>
      <c r="EU1299" s="162"/>
      <c r="EV1299" s="162"/>
      <c r="EW1299" s="162"/>
      <c r="EX1299" s="162"/>
      <c r="EY1299" s="162"/>
      <c r="EZ1299" s="162"/>
      <c r="FA1299" s="162"/>
      <c r="FB1299" s="162"/>
      <c r="FC1299" s="162"/>
      <c r="FD1299" s="162"/>
      <c r="FE1299" s="162"/>
      <c r="FF1299" s="162"/>
      <c r="FG1299" s="162"/>
      <c r="FH1299" s="162"/>
      <c r="FI1299" s="162"/>
      <c r="FJ1299" s="162"/>
      <c r="FK1299" s="162"/>
      <c r="FL1299" s="162"/>
      <c r="FM1299" s="162"/>
      <c r="FN1299" s="162"/>
      <c r="FO1299" s="162"/>
    </row>
    <row r="1300" spans="1:176" ht="18.600000000000001" customHeight="1">
      <c r="A1300" s="6372"/>
      <c r="B1300" s="165"/>
      <c r="C1300" s="165"/>
      <c r="D1300" s="191"/>
      <c r="E1300" s="6373"/>
      <c r="AT1300" s="653" t="s">
        <v>752</v>
      </c>
      <c r="AU1300" s="6374"/>
      <c r="AV1300" s="6374"/>
      <c r="AW1300" s="6377">
        <v>46189</v>
      </c>
      <c r="AX1300" s="6378">
        <v>4263289</v>
      </c>
      <c r="AY1300" s="6377">
        <v>46189</v>
      </c>
      <c r="AZ1300" s="6378">
        <v>4263290</v>
      </c>
      <c r="BA1300" s="6377">
        <v>46206</v>
      </c>
      <c r="BB1300" s="6378">
        <v>4263324</v>
      </c>
      <c r="BC1300" s="6377">
        <v>46206</v>
      </c>
      <c r="BD1300" s="6378">
        <v>4263325</v>
      </c>
      <c r="BE1300" s="6377">
        <v>46206</v>
      </c>
      <c r="BF1300" s="6378">
        <v>4263326</v>
      </c>
      <c r="BG1300" s="6377">
        <v>46303</v>
      </c>
      <c r="BH1300" s="6378">
        <v>4263453</v>
      </c>
      <c r="BI1300" s="6377"/>
      <c r="BJ1300" s="6378"/>
      <c r="BK1300" s="6377"/>
      <c r="BL1300" s="6378"/>
      <c r="BM1300" s="6377"/>
      <c r="BN1300" s="6378"/>
      <c r="BO1300" s="6377"/>
      <c r="BP1300" s="6378"/>
      <c r="BQ1300" s="6377"/>
      <c r="BR1300" s="6378"/>
      <c r="BS1300" s="6377"/>
      <c r="BT1300" s="6378"/>
      <c r="BU1300" s="6377"/>
      <c r="BV1300" s="6378"/>
      <c r="BW1300" s="6377"/>
      <c r="BX1300" s="6378"/>
      <c r="BY1300" s="6377"/>
      <c r="BZ1300" s="6378"/>
      <c r="CA1300" s="6377"/>
      <c r="CB1300" s="6378"/>
      <c r="CC1300" s="6377"/>
      <c r="CD1300" s="6378"/>
      <c r="CE1300" s="6377"/>
      <c r="CF1300" s="6378"/>
      <c r="CG1300" s="6377"/>
      <c r="CH1300" s="6378"/>
      <c r="CI1300" s="6377"/>
      <c r="CJ1300" s="6378"/>
      <c r="CK1300" s="6377"/>
      <c r="CL1300" s="6378"/>
      <c r="CM1300" s="6377"/>
      <c r="CN1300" s="6378"/>
      <c r="CO1300" s="6377"/>
      <c r="CP1300" s="6378"/>
      <c r="CQ1300" s="6377"/>
      <c r="CR1300" s="6378"/>
      <c r="CS1300" s="6377"/>
      <c r="CT1300" s="6378"/>
      <c r="CW1300" s="6377"/>
      <c r="CX1300" s="6378"/>
      <c r="CY1300" s="6377"/>
      <c r="CZ1300" s="6378"/>
      <c r="DA1300" s="6377"/>
      <c r="DB1300" s="6378"/>
      <c r="DC1300" s="6379"/>
      <c r="DD1300" s="6380"/>
      <c r="DE1300" s="6418"/>
      <c r="DF1300" s="6418"/>
      <c r="DG1300" s="6418"/>
      <c r="DH1300" s="6418"/>
      <c r="DI1300" s="6379"/>
      <c r="DJ1300" s="6380"/>
      <c r="DK1300" s="6379"/>
      <c r="DL1300" s="6380"/>
      <c r="DM1300" s="6377"/>
      <c r="DN1300" s="6378"/>
      <c r="DO1300" s="6377"/>
      <c r="DP1300" s="6378"/>
      <c r="DQ1300" s="6377"/>
      <c r="DR1300" s="6378"/>
      <c r="DS1300" s="6377"/>
      <c r="DT1300" s="6378"/>
      <c r="DU1300" s="6377"/>
      <c r="DV1300" s="6378"/>
      <c r="DW1300" s="6377"/>
      <c r="DX1300" s="6378"/>
      <c r="DY1300" s="6377"/>
      <c r="DZ1300" s="6378"/>
      <c r="EA1300" s="6377"/>
      <c r="EB1300" s="6378"/>
      <c r="EC1300" s="6377"/>
      <c r="ED1300" s="6378"/>
      <c r="EE1300" s="6377"/>
      <c r="EF1300" s="6378"/>
      <c r="EM1300" s="6377"/>
      <c r="EN1300" s="6378"/>
      <c r="EO1300" s="6377"/>
      <c r="EP1300" s="6378"/>
      <c r="ET1300" s="6377"/>
      <c r="EU1300" s="6378"/>
      <c r="EV1300" s="6377"/>
      <c r="EW1300" s="6378"/>
      <c r="EX1300" s="6377"/>
      <c r="EY1300" s="6378"/>
      <c r="EZ1300" s="6377"/>
      <c r="FA1300" s="6378"/>
      <c r="FB1300" s="6377"/>
      <c r="FC1300" s="6378"/>
      <c r="FD1300" s="6377"/>
      <c r="FE1300" s="6378"/>
      <c r="FF1300" s="6377"/>
      <c r="FG1300" s="6378"/>
      <c r="FH1300" s="6377"/>
      <c r="FI1300" s="6378"/>
      <c r="FJ1300" s="6377"/>
      <c r="FK1300" s="6378"/>
      <c r="FL1300" s="6377"/>
      <c r="FM1300" s="6378"/>
      <c r="FN1300" s="6378"/>
      <c r="FO1300" s="6378"/>
      <c r="FP1300" s="6377"/>
      <c r="FQ1300" s="6378"/>
      <c r="FS1300" s="6377"/>
      <c r="FT1300" s="6378"/>
    </row>
    <row r="1301" spans="1:176" ht="18.600000000000001" customHeight="1">
      <c r="A1301" s="6372"/>
      <c r="B1301" s="165"/>
      <c r="C1301" s="165"/>
      <c r="D1301" s="191"/>
      <c r="E1301" s="6373"/>
      <c r="AT1301" s="653" t="s">
        <v>754</v>
      </c>
      <c r="AU1301" s="6374"/>
      <c r="AV1301" s="6374"/>
      <c r="AW1301" s="653">
        <v>10</v>
      </c>
      <c r="AX1301" s="6387">
        <f>COUNTIF(AX$11:AX$1147,AX1300)</f>
        <v>11</v>
      </c>
      <c r="AY1301" s="653">
        <v>10</v>
      </c>
      <c r="AZ1301" s="6387">
        <f>COUNTIF(AZ$11:AZ$1147,AZ1300)</f>
        <v>11</v>
      </c>
      <c r="BA1301" s="653">
        <v>15</v>
      </c>
      <c r="BB1301" s="6387">
        <f>COUNTIF(BB$11:BB$1147,BB1300)</f>
        <v>15</v>
      </c>
      <c r="BC1301" s="653">
        <v>15</v>
      </c>
      <c r="BD1301" s="6387">
        <f>COUNTIF(BD$11:BD$1147,BD1300)</f>
        <v>15</v>
      </c>
      <c r="BE1301" s="653">
        <v>15</v>
      </c>
      <c r="BF1301" s="6387">
        <f>COUNTIF(BF$11:BF$1147,BF1300)</f>
        <v>16</v>
      </c>
      <c r="BG1301" s="653">
        <v>20</v>
      </c>
      <c r="BH1301" s="6387">
        <f>COUNTIF(BH$11:BH$1147,BH1300)</f>
        <v>20</v>
      </c>
      <c r="BI1301" s="653"/>
      <c r="BJ1301" s="6387">
        <f>COUNTIF(BJ$11:BJ$1147,BJ1300)</f>
        <v>0</v>
      </c>
      <c r="BK1301" s="653"/>
      <c r="BL1301" s="6387">
        <f>COUNTIF(BL$11:BL$1147,BL1300)</f>
        <v>0</v>
      </c>
      <c r="BM1301" s="653"/>
      <c r="BN1301" s="6387">
        <f>COUNTIF(BN$11:BN$1147,BN1300)</f>
        <v>0</v>
      </c>
      <c r="BO1301" s="653"/>
      <c r="BP1301" s="6387">
        <f>COUNTIF(BP$11:BP$1147,BP1300)</f>
        <v>0</v>
      </c>
      <c r="BQ1301" s="653"/>
      <c r="BR1301" s="6387">
        <f>COUNTIF(BR$11:BR$1147,BR1300)</f>
        <v>0</v>
      </c>
      <c r="BS1301" s="653"/>
      <c r="BT1301" s="6387">
        <f>COUNTIF(BT$11:BT$1147,BT1300)</f>
        <v>0</v>
      </c>
      <c r="BU1301" s="653"/>
      <c r="BV1301" s="6387">
        <f>COUNTIF(BV$11:BV$1147,BV1300)</f>
        <v>0</v>
      </c>
      <c r="BW1301" s="653"/>
      <c r="BX1301" s="6387">
        <f>COUNTIF(BX$11:BX$1147,BX1300)</f>
        <v>0</v>
      </c>
      <c r="BY1301" s="653"/>
      <c r="BZ1301" s="6387">
        <f>COUNTIF(BZ$11:BZ$1147,BZ1300)</f>
        <v>0</v>
      </c>
      <c r="CA1301" s="653"/>
      <c r="CB1301" s="6387">
        <f>COUNTIF(CB$11:CB$1147,CB1300)</f>
        <v>0</v>
      </c>
      <c r="CC1301" s="653"/>
      <c r="CD1301" s="6387">
        <f>COUNTIF(CD$11:CD$1147,CD1300)</f>
        <v>0</v>
      </c>
      <c r="CE1301" s="653"/>
      <c r="CF1301" s="6387">
        <f>COUNTIF(CF$11:CF$1147,CF1300)</f>
        <v>0</v>
      </c>
      <c r="CG1301" s="653"/>
      <c r="CH1301" s="6387">
        <f>COUNTIF(CH$11:CH$1147,CH1300)</f>
        <v>0</v>
      </c>
      <c r="CI1301" s="653"/>
      <c r="CJ1301" s="6387">
        <f>COUNTIF(CJ$11:CJ$1147,CJ1300)</f>
        <v>0</v>
      </c>
      <c r="CK1301" s="653"/>
      <c r="CL1301" s="6387">
        <f>COUNTIFS(CL$11:CL$1147,CL1300)+COUNTIFS(CV$11:CV$1147,CL1300)</f>
        <v>0</v>
      </c>
      <c r="CM1301" s="653"/>
      <c r="CN1301" s="6387">
        <f>COUNTIF(CN$11:CN$1147,CN1300)</f>
        <v>0</v>
      </c>
      <c r="CO1301" s="653"/>
      <c r="CP1301" s="6387">
        <f>COUNTIF(CP$11:CP$1147,CP1300)</f>
        <v>0</v>
      </c>
      <c r="CQ1301" s="653"/>
      <c r="CR1301" s="6387">
        <f>COUNTIF(CR$11:CR$1147,CR1300)</f>
        <v>0</v>
      </c>
      <c r="CS1301" s="653"/>
      <c r="CT1301" s="6387">
        <f>COUNTIF(CT$11:CT$1147,CT1300)</f>
        <v>0</v>
      </c>
      <c r="CW1301" s="653"/>
      <c r="CX1301" s="6387">
        <f>COUNTIF(CX$11:CX$1147,CX1300)</f>
        <v>0</v>
      </c>
      <c r="CY1301" s="653"/>
      <c r="CZ1301" s="6387">
        <f>COUNTIF(CZ$11:CZ$1147,CZ1300)</f>
        <v>0</v>
      </c>
      <c r="DA1301" s="653"/>
      <c r="DB1301" s="6387">
        <f>COUNTIF(DB$11:DB$1147,DB1300)</f>
        <v>0</v>
      </c>
      <c r="DC1301" s="6374"/>
      <c r="DD1301" s="6388">
        <f>COUNTIF(DD$11:DD$1147,DD1300)</f>
        <v>0</v>
      </c>
      <c r="DE1301" s="6418"/>
      <c r="DF1301" s="6418"/>
      <c r="DG1301" s="6418"/>
      <c r="DH1301" s="6418"/>
      <c r="DI1301" s="6374"/>
      <c r="DJ1301" s="6388">
        <f>COUNTIF(DJ$11:DJ$1147,DJ1300)</f>
        <v>0</v>
      </c>
      <c r="DK1301" s="6374"/>
      <c r="DL1301" s="6388">
        <f>COUNTIF(DL$11:DL$1147,DL1300)</f>
        <v>0</v>
      </c>
      <c r="DM1301" s="653"/>
      <c r="DN1301" s="6387">
        <f>COUNTIF(DN$11:DN$1147,DN1300)</f>
        <v>0</v>
      </c>
      <c r="DO1301" s="653"/>
      <c r="DP1301" s="6387">
        <f>COUNTIF(DP$11:DP$1147,DP1300)</f>
        <v>0</v>
      </c>
      <c r="DQ1301" s="653"/>
      <c r="DR1301" s="6387">
        <f>COUNTIF(DR$11:DR$1147,DR1300)</f>
        <v>0</v>
      </c>
      <c r="DS1301" s="653"/>
      <c r="DT1301" s="6387">
        <f>COUNTIF(DT$11:DT$1147,DT1300)</f>
        <v>0</v>
      </c>
      <c r="DU1301" s="653"/>
      <c r="DV1301" s="6387">
        <f>COUNTIF(DV$11:DV$1147,DV1300)</f>
        <v>0</v>
      </c>
      <c r="DW1301" s="653"/>
      <c r="DX1301" s="6387">
        <f>COUNTIF(DX$11:DX$1147,DX1300)</f>
        <v>0</v>
      </c>
      <c r="DY1301" s="653"/>
      <c r="DZ1301" s="6387">
        <f>COUNTIF(DZ$11:DZ$1147,DZ1300)</f>
        <v>0</v>
      </c>
      <c r="EA1301" s="653"/>
      <c r="EB1301" s="6387">
        <f>COUNTIF(EB$11:EB$1147,EB1300)</f>
        <v>0</v>
      </c>
      <c r="EC1301" s="653"/>
      <c r="ED1301" s="6387">
        <f>COUNTIF(ED$11:ED$1147,ED1300)</f>
        <v>0</v>
      </c>
      <c r="EE1301" s="653"/>
      <c r="EF1301" s="6387">
        <f>COUNTIF(EF$11:EF$1147,EF1300)</f>
        <v>0</v>
      </c>
      <c r="EM1301" s="653"/>
      <c r="EN1301" s="6387">
        <f>COUNTIF(EN$11:EN$1147,EN1300)</f>
        <v>0</v>
      </c>
      <c r="EO1301" s="653"/>
      <c r="EP1301" s="6387">
        <f>COUNTIF(EP$11:EP$1147,EP1300)</f>
        <v>0</v>
      </c>
      <c r="ET1301" s="653"/>
      <c r="EU1301" s="6387">
        <f>COUNTIF(EU$11:EU$1147,EU1300)</f>
        <v>0</v>
      </c>
      <c r="EV1301" s="653"/>
      <c r="EW1301" s="6387">
        <f>COUNTIF(EW$11:EW$1147,EW1300)</f>
        <v>0</v>
      </c>
      <c r="EX1301" s="653"/>
      <c r="EY1301" s="6387">
        <f>COUNTIF(EY$11:EY$1147,EY1300)</f>
        <v>0</v>
      </c>
      <c r="EZ1301" s="653"/>
      <c r="FA1301" s="6387">
        <f>COUNTIF(FA$11:FA$1147,FA1300)</f>
        <v>0</v>
      </c>
      <c r="FB1301" s="653"/>
      <c r="FC1301" s="6387">
        <f>COUNTIF(FC$11:FC$1147,FC1300)</f>
        <v>0</v>
      </c>
      <c r="FD1301" s="653"/>
      <c r="FE1301" s="6387">
        <f>COUNTIF(FE$11:FE$1147,FE1300)</f>
        <v>0</v>
      </c>
      <c r="FF1301" s="653"/>
      <c r="FG1301" s="6387">
        <f>COUNTIF(FG$11:FG$1147,FG1300)</f>
        <v>0</v>
      </c>
      <c r="FH1301" s="653"/>
      <c r="FI1301" s="6387">
        <f>COUNTIF(FI$11:FI$1147,FI1300)</f>
        <v>0</v>
      </c>
      <c r="FJ1301" s="653"/>
      <c r="FK1301" s="6387">
        <f>COUNTIF(FK$11:FK$1147,FK1300)</f>
        <v>0</v>
      </c>
      <c r="FL1301" s="653"/>
      <c r="FM1301" s="6387">
        <f>COUNTIF(FM$11:FM$1147,FM1300)</f>
        <v>0</v>
      </c>
      <c r="FN1301" s="653"/>
      <c r="FO1301" s="6387">
        <f>COUNTIF(FO$11:FO$1147,FO1300)</f>
        <v>0</v>
      </c>
      <c r="FP1301" s="1044"/>
      <c r="FQ1301" s="6387">
        <f>COUNTIF(FQ$11:FQ$1147,FQ1300)</f>
        <v>0</v>
      </c>
      <c r="FS1301" s="1044"/>
      <c r="FT1301" s="6387">
        <f>COUNTIF(FT$11:FT$1147,FT1300)</f>
        <v>0</v>
      </c>
    </row>
    <row r="1302" spans="1:176" ht="18.600000000000001" customHeight="1">
      <c r="A1302" s="6372"/>
      <c r="B1302" s="165"/>
      <c r="C1302" s="165"/>
      <c r="D1302" s="191"/>
      <c r="E1302" s="6373"/>
      <c r="AT1302" s="653" t="s">
        <v>755</v>
      </c>
      <c r="AU1302" s="6374"/>
      <c r="AV1302" s="6374"/>
      <c r="AW1302" s="8037">
        <f>AW1301-AX1301</f>
        <v>-1</v>
      </c>
      <c r="AX1302" s="8038"/>
      <c r="AY1302" s="8037">
        <f>AY1301-AZ1301</f>
        <v>-1</v>
      </c>
      <c r="AZ1302" s="8038"/>
      <c r="BA1302" s="8037">
        <f>BA1301-BB1301</f>
        <v>0</v>
      </c>
      <c r="BB1302" s="8038"/>
      <c r="BC1302" s="8037">
        <f>BC1301-BD1301</f>
        <v>0</v>
      </c>
      <c r="BD1302" s="8038"/>
      <c r="BE1302" s="8037">
        <f>BE1301-BF1301</f>
        <v>-1</v>
      </c>
      <c r="BF1302" s="8038"/>
      <c r="BG1302" s="8037">
        <f>BG1301-BH1301</f>
        <v>0</v>
      </c>
      <c r="BH1302" s="8038"/>
      <c r="BI1302" s="8037">
        <f>BI1301-BJ1301</f>
        <v>0</v>
      </c>
      <c r="BJ1302" s="8038"/>
      <c r="BK1302" s="8037">
        <f>BK1301-BL1301</f>
        <v>0</v>
      </c>
      <c r="BL1302" s="8038"/>
      <c r="BM1302" s="8037">
        <f>BM1301-BN1301</f>
        <v>0</v>
      </c>
      <c r="BN1302" s="8038"/>
      <c r="BO1302" s="8037">
        <f>BO1301-BP1301</f>
        <v>0</v>
      </c>
      <c r="BP1302" s="8038"/>
      <c r="BQ1302" s="8037">
        <f>BQ1301-BR1301</f>
        <v>0</v>
      </c>
      <c r="BR1302" s="8038"/>
      <c r="BS1302" s="8037">
        <f>BS1301-BT1301</f>
        <v>0</v>
      </c>
      <c r="BT1302" s="8038"/>
      <c r="BU1302" s="8037">
        <f>BU1301-BV1301</f>
        <v>0</v>
      </c>
      <c r="BV1302" s="8038"/>
      <c r="BW1302" s="8037">
        <f>BW1301-BX1301</f>
        <v>0</v>
      </c>
      <c r="BX1302" s="8038"/>
      <c r="BY1302" s="8037">
        <f>BY1301-BZ1301</f>
        <v>0</v>
      </c>
      <c r="BZ1302" s="8038"/>
      <c r="CA1302" s="8037">
        <f>CA1301-CB1301</f>
        <v>0</v>
      </c>
      <c r="CB1302" s="8038"/>
      <c r="CC1302" s="8037">
        <f>CC1301-CD1301</f>
        <v>0</v>
      </c>
      <c r="CD1302" s="8038"/>
      <c r="CE1302" s="8037">
        <f>CE1301-CF1301</f>
        <v>0</v>
      </c>
      <c r="CF1302" s="8038"/>
      <c r="CG1302" s="8037">
        <f>CG1301-CH1301</f>
        <v>0</v>
      </c>
      <c r="CH1302" s="8038"/>
      <c r="CI1302" s="8037">
        <f>CI1301-CJ1301</f>
        <v>0</v>
      </c>
      <c r="CJ1302" s="8038"/>
      <c r="CK1302" s="8037">
        <f>CK1301-CL1301</f>
        <v>0</v>
      </c>
      <c r="CL1302" s="8038"/>
      <c r="CM1302" s="8037">
        <f>CM1301-CN1301</f>
        <v>0</v>
      </c>
      <c r="CN1302" s="8038"/>
      <c r="CO1302" s="8037">
        <f>CO1301-CP1301</f>
        <v>0</v>
      </c>
      <c r="CP1302" s="8038"/>
      <c r="CQ1302" s="8037">
        <f>CQ1301-CR1301</f>
        <v>0</v>
      </c>
      <c r="CR1302" s="8038"/>
      <c r="CS1302" s="8037">
        <f>CS1301-CT1301</f>
        <v>0</v>
      </c>
      <c r="CT1302" s="8038"/>
      <c r="CW1302" s="8037">
        <f>CW1301-CX1301</f>
        <v>0</v>
      </c>
      <c r="CX1302" s="8038"/>
      <c r="CY1302" s="8037">
        <f>CY1301-CZ1301</f>
        <v>0</v>
      </c>
      <c r="CZ1302" s="8038"/>
      <c r="DA1302" s="8037">
        <f>DA1301-DB1301</f>
        <v>0</v>
      </c>
      <c r="DB1302" s="8038"/>
      <c r="DC1302" s="8037">
        <f>DC1301-DD1301</f>
        <v>0</v>
      </c>
      <c r="DD1302" s="8038"/>
      <c r="DE1302" s="6418"/>
      <c r="DF1302" s="6418"/>
      <c r="DG1302" s="6418"/>
      <c r="DH1302" s="6418"/>
      <c r="DI1302" s="8037">
        <f>DI1301-DJ1301</f>
        <v>0</v>
      </c>
      <c r="DJ1302" s="8038"/>
      <c r="DK1302" s="8037">
        <f>DK1301-DL1301</f>
        <v>0</v>
      </c>
      <c r="DL1302" s="8038"/>
      <c r="DM1302" s="8037">
        <f>DM1301-DN1301</f>
        <v>0</v>
      </c>
      <c r="DN1302" s="8038"/>
      <c r="DO1302" s="8037">
        <f>DO1301-DP1301</f>
        <v>0</v>
      </c>
      <c r="DP1302" s="8038"/>
      <c r="DQ1302" s="8037">
        <f>DQ1301-DR1301</f>
        <v>0</v>
      </c>
      <c r="DR1302" s="8038"/>
      <c r="DS1302" s="8037">
        <f>DS1301-DT1301</f>
        <v>0</v>
      </c>
      <c r="DT1302" s="8038"/>
      <c r="DU1302" s="8037">
        <f>DU1301-DV1301</f>
        <v>0</v>
      </c>
      <c r="DV1302" s="8038"/>
      <c r="DW1302" s="8037">
        <f>DW1301-DX1301</f>
        <v>0</v>
      </c>
      <c r="DX1302" s="8038"/>
      <c r="DY1302" s="8037">
        <f>DY1301-DZ1301</f>
        <v>0</v>
      </c>
      <c r="DZ1302" s="8038"/>
      <c r="EA1302" s="8037">
        <f>EA1301-EB1301</f>
        <v>0</v>
      </c>
      <c r="EB1302" s="8038"/>
      <c r="EC1302" s="8037">
        <f>EC1301-ED1301</f>
        <v>0</v>
      </c>
      <c r="ED1302" s="8038"/>
      <c r="EE1302" s="8037">
        <f>EE1301-EF1301</f>
        <v>0</v>
      </c>
      <c r="EF1302" s="8038"/>
      <c r="EM1302" s="8037">
        <f>EM1301-EN1301</f>
        <v>0</v>
      </c>
      <c r="EN1302" s="8038"/>
      <c r="EO1302" s="8037">
        <f>EO1301-EP1301</f>
        <v>0</v>
      </c>
      <c r="EP1302" s="8038"/>
      <c r="ET1302" s="8037">
        <f>ET1301-EU1301</f>
        <v>0</v>
      </c>
      <c r="EU1302" s="8038"/>
      <c r="EV1302" s="8037">
        <f>EV1301-EW1301</f>
        <v>0</v>
      </c>
      <c r="EW1302" s="8038"/>
      <c r="EX1302" s="8037">
        <f>EX1301-EY1301</f>
        <v>0</v>
      </c>
      <c r="EY1302" s="8038"/>
      <c r="EZ1302" s="8037">
        <f>EZ1301-FA1301</f>
        <v>0</v>
      </c>
      <c r="FA1302" s="8038"/>
      <c r="FB1302" s="8037">
        <f>FB1301-FC1301</f>
        <v>0</v>
      </c>
      <c r="FC1302" s="8038"/>
      <c r="FD1302" s="8037">
        <f>FD1301-FE1301</f>
        <v>0</v>
      </c>
      <c r="FE1302" s="8038"/>
      <c r="FF1302" s="8037">
        <f>FF1301-FG1301</f>
        <v>0</v>
      </c>
      <c r="FG1302" s="8038"/>
      <c r="FH1302" s="8037">
        <f>FH1301-FI1301</f>
        <v>0</v>
      </c>
      <c r="FI1302" s="8038"/>
      <c r="FJ1302" s="8037">
        <f>FJ1301-FK1301</f>
        <v>0</v>
      </c>
      <c r="FK1302" s="8038"/>
      <c r="FL1302" s="8037">
        <f>FL1301-FM1301</f>
        <v>0</v>
      </c>
      <c r="FM1302" s="8038"/>
      <c r="FN1302" s="8037">
        <f>FN1301-FO1301</f>
        <v>0</v>
      </c>
      <c r="FO1302" s="8038"/>
      <c r="FP1302" s="8037">
        <f>FP1301-FQ1301</f>
        <v>0</v>
      </c>
      <c r="FQ1302" s="8038"/>
      <c r="FS1302" s="8037">
        <f>FS1301-FT1301</f>
        <v>0</v>
      </c>
      <c r="FT1302" s="8038"/>
    </row>
    <row r="1303" spans="1:176" ht="18.600000000000001" customHeight="1">
      <c r="A1303" s="6372"/>
      <c r="B1303" s="165"/>
      <c r="C1303" s="165"/>
      <c r="D1303" s="191"/>
      <c r="E1303" s="6373"/>
      <c r="AW1303" s="162"/>
      <c r="AX1303" s="162"/>
      <c r="AY1303" s="162"/>
      <c r="AZ1303" s="162"/>
      <c r="BA1303" s="162"/>
      <c r="BB1303" s="162"/>
      <c r="BC1303" s="162"/>
      <c r="BD1303" s="162"/>
      <c r="BE1303" s="162"/>
      <c r="BF1303" s="162"/>
      <c r="BG1303" s="162"/>
      <c r="BH1303" s="162"/>
      <c r="BI1303" s="162"/>
      <c r="BJ1303" s="162"/>
      <c r="BK1303" s="162"/>
      <c r="BL1303" s="162"/>
      <c r="BM1303" s="162"/>
      <c r="BN1303" s="162"/>
      <c r="BO1303" s="162"/>
      <c r="BP1303" s="162"/>
      <c r="BQ1303" s="162"/>
      <c r="BR1303" s="162"/>
      <c r="BS1303" s="162"/>
      <c r="BT1303" s="162"/>
      <c r="BU1303" s="162"/>
      <c r="BV1303" s="162"/>
      <c r="BW1303" s="162"/>
      <c r="BX1303" s="162"/>
      <c r="BY1303" s="162"/>
      <c r="BZ1303" s="162"/>
      <c r="CA1303" s="162"/>
      <c r="CB1303" s="162"/>
      <c r="CC1303" s="162"/>
      <c r="CD1303" s="162"/>
      <c r="CE1303" s="162"/>
      <c r="CF1303" s="162"/>
      <c r="CG1303" s="162"/>
      <c r="CH1303" s="162"/>
      <c r="CI1303" s="162"/>
      <c r="CJ1303" s="162"/>
      <c r="CK1303" s="162"/>
      <c r="CL1303" s="162"/>
      <c r="CM1303" s="162"/>
      <c r="CN1303" s="162"/>
      <c r="CO1303" s="162"/>
      <c r="CP1303" s="162"/>
      <c r="CQ1303" s="162"/>
      <c r="CR1303" s="162"/>
      <c r="CS1303" s="162"/>
      <c r="CT1303" s="162"/>
      <c r="CU1303" s="162"/>
      <c r="CV1303" s="162"/>
      <c r="CW1303" s="162"/>
      <c r="CX1303" s="162"/>
      <c r="CY1303" s="162"/>
      <c r="CZ1303" s="162"/>
      <c r="DA1303" s="162"/>
      <c r="DB1303" s="162"/>
      <c r="DC1303" s="162"/>
      <c r="DD1303" s="162"/>
      <c r="DE1303" s="162"/>
      <c r="DF1303" s="162"/>
      <c r="DG1303" s="162"/>
      <c r="DH1303" s="162"/>
      <c r="DI1303" s="162"/>
      <c r="DJ1303" s="162"/>
      <c r="DK1303" s="162"/>
      <c r="DL1303" s="162"/>
      <c r="DM1303" s="162"/>
      <c r="DN1303" s="162"/>
      <c r="DO1303" s="162"/>
      <c r="DP1303" s="162"/>
      <c r="DQ1303" s="162"/>
      <c r="DS1303" s="162"/>
      <c r="DT1303" s="162"/>
      <c r="DU1303" s="162"/>
      <c r="ET1303" s="162"/>
      <c r="EU1303" s="162"/>
      <c r="EV1303" s="162"/>
      <c r="EW1303" s="162"/>
      <c r="EX1303" s="162"/>
      <c r="EY1303" s="162"/>
      <c r="EZ1303" s="162"/>
      <c r="FA1303" s="162"/>
      <c r="FB1303" s="162"/>
      <c r="FC1303" s="162"/>
      <c r="FD1303" s="162"/>
      <c r="FE1303" s="162"/>
      <c r="FF1303" s="162"/>
      <c r="FG1303" s="162"/>
      <c r="FH1303" s="162"/>
      <c r="FI1303" s="162"/>
      <c r="FJ1303" s="162"/>
      <c r="FK1303" s="162"/>
      <c r="FL1303" s="162"/>
      <c r="FM1303" s="162"/>
      <c r="FN1303" s="162"/>
      <c r="FO1303" s="162"/>
    </row>
    <row r="1304" spans="1:176" ht="18.600000000000001" customHeight="1">
      <c r="A1304" s="6372"/>
      <c r="B1304" s="165"/>
      <c r="C1304" s="165"/>
      <c r="D1304" s="191"/>
      <c r="E1304" s="6373"/>
      <c r="AT1304" s="653" t="s">
        <v>752</v>
      </c>
      <c r="AU1304" s="6374"/>
      <c r="AV1304" s="6374"/>
      <c r="AW1304" s="6377">
        <v>46206</v>
      </c>
      <c r="AX1304" s="6378">
        <v>4263322</v>
      </c>
      <c r="AY1304" s="6377">
        <v>46206</v>
      </c>
      <c r="AZ1304" s="6378">
        <v>4263323</v>
      </c>
      <c r="BA1304" s="6377">
        <v>46220</v>
      </c>
      <c r="BB1304" s="6378">
        <v>4263331</v>
      </c>
      <c r="BC1304" s="6377">
        <v>46220</v>
      </c>
      <c r="BD1304" s="6378">
        <v>4263332</v>
      </c>
      <c r="BE1304" s="6377">
        <v>46220</v>
      </c>
      <c r="BF1304" s="6378">
        <v>4263333</v>
      </c>
      <c r="BG1304" s="6377">
        <v>46330</v>
      </c>
      <c r="BH1304" s="6378">
        <v>4263495</v>
      </c>
      <c r="BI1304" s="6377"/>
      <c r="BJ1304" s="6378"/>
      <c r="BK1304" s="6377"/>
      <c r="BL1304" s="6378"/>
      <c r="BM1304" s="6377"/>
      <c r="BN1304" s="6378"/>
      <c r="BO1304" s="6377"/>
      <c r="BP1304" s="6378"/>
      <c r="BQ1304" s="6377"/>
      <c r="BR1304" s="6378"/>
      <c r="BS1304" s="6377"/>
      <c r="BT1304" s="6378"/>
      <c r="BU1304" s="6377"/>
      <c r="BV1304" s="6378"/>
      <c r="BW1304" s="6377"/>
      <c r="BX1304" s="6378"/>
      <c r="BY1304" s="6377"/>
      <c r="BZ1304" s="6378"/>
      <c r="CA1304" s="6377"/>
      <c r="CB1304" s="6378"/>
      <c r="CC1304" s="6377"/>
      <c r="CD1304" s="6378"/>
      <c r="CE1304" s="6377"/>
      <c r="CF1304" s="6378"/>
      <c r="CG1304" s="6377"/>
      <c r="CH1304" s="6378"/>
      <c r="CI1304" s="6377"/>
      <c r="CJ1304" s="6378"/>
      <c r="CK1304" s="6377"/>
      <c r="CL1304" s="6378"/>
      <c r="CM1304" s="6377"/>
      <c r="CN1304" s="6378"/>
      <c r="CO1304" s="6377"/>
      <c r="CP1304" s="6378"/>
      <c r="CQ1304" s="6377"/>
      <c r="CR1304" s="6378"/>
      <c r="CS1304" s="6377"/>
      <c r="CT1304" s="6378"/>
      <c r="CW1304" s="6377"/>
      <c r="CX1304" s="6378"/>
      <c r="CY1304" s="6377"/>
      <c r="CZ1304" s="6378"/>
      <c r="DA1304" s="6377"/>
      <c r="DB1304" s="6378"/>
      <c r="DC1304" s="6379"/>
      <c r="DD1304" s="6380"/>
      <c r="DE1304" s="6418"/>
      <c r="DF1304" s="6418"/>
      <c r="DG1304" s="6418"/>
      <c r="DH1304" s="6418"/>
      <c r="DI1304" s="6379"/>
      <c r="DJ1304" s="6380"/>
      <c r="DK1304" s="6379"/>
      <c r="DL1304" s="6380"/>
      <c r="DM1304" s="6377"/>
      <c r="DN1304" s="6378"/>
      <c r="DO1304" s="6377"/>
      <c r="DP1304" s="6378"/>
      <c r="DQ1304" s="6377"/>
      <c r="DR1304" s="6378"/>
      <c r="DS1304" s="6377"/>
      <c r="DT1304" s="6378"/>
      <c r="DU1304" s="6377"/>
      <c r="DV1304" s="6378"/>
      <c r="DW1304" s="6377"/>
      <c r="DX1304" s="6378"/>
      <c r="DY1304" s="6377"/>
      <c r="DZ1304" s="6378"/>
      <c r="EA1304" s="6377"/>
      <c r="EB1304" s="6378"/>
      <c r="EC1304" s="6377"/>
      <c r="ED1304" s="6378"/>
      <c r="EE1304" s="6377"/>
      <c r="EF1304" s="6378"/>
      <c r="EM1304" s="6377"/>
      <c r="EN1304" s="6378"/>
      <c r="EO1304" s="6377"/>
      <c r="EP1304" s="6378"/>
      <c r="ET1304" s="6377"/>
      <c r="EU1304" s="6378"/>
      <c r="EV1304" s="6377"/>
      <c r="EW1304" s="6378"/>
      <c r="EX1304" s="6377"/>
      <c r="EY1304" s="6378"/>
      <c r="EZ1304" s="6377"/>
      <c r="FA1304" s="6378"/>
      <c r="FB1304" s="6377"/>
      <c r="FC1304" s="6378"/>
      <c r="FD1304" s="6377"/>
      <c r="FE1304" s="6378"/>
      <c r="FF1304" s="6377"/>
      <c r="FG1304" s="6378"/>
      <c r="FH1304" s="6377"/>
      <c r="FI1304" s="6378"/>
      <c r="FJ1304" s="6377"/>
      <c r="FK1304" s="6378"/>
      <c r="FL1304" s="6377"/>
      <c r="FM1304" s="6378"/>
      <c r="FN1304" s="6378"/>
      <c r="FO1304" s="6378"/>
      <c r="FP1304" s="6377"/>
      <c r="FQ1304" s="6378"/>
      <c r="FS1304" s="6377"/>
      <c r="FT1304" s="6378"/>
    </row>
    <row r="1305" spans="1:176" ht="18.600000000000001" customHeight="1">
      <c r="A1305" s="6372"/>
      <c r="B1305" s="165"/>
      <c r="C1305" s="165"/>
      <c r="D1305" s="191"/>
      <c r="E1305" s="6373"/>
      <c r="AT1305" s="653" t="s">
        <v>754</v>
      </c>
      <c r="AU1305" s="6374"/>
      <c r="AV1305" s="6374"/>
      <c r="AW1305" s="653">
        <v>15</v>
      </c>
      <c r="AX1305" s="6387">
        <f>COUNTIF(AX$11:AX$1147,AX1304)</f>
        <v>15</v>
      </c>
      <c r="AY1305" s="653">
        <v>15</v>
      </c>
      <c r="AZ1305" s="6387">
        <f>COUNTIF(AZ$11:AZ$1147,AZ1304)</f>
        <v>15</v>
      </c>
      <c r="BA1305" s="653">
        <v>5</v>
      </c>
      <c r="BB1305" s="6387">
        <f>COUNTIF(BB$11:BB$1147,BB1304)</f>
        <v>5</v>
      </c>
      <c r="BC1305" s="653">
        <v>5</v>
      </c>
      <c r="BD1305" s="6387">
        <f>COUNTIF(BD$11:BD$1147,BD1304)</f>
        <v>6</v>
      </c>
      <c r="BE1305" s="653">
        <v>5</v>
      </c>
      <c r="BF1305" s="6387">
        <f>COUNTIF(BF$11:BF$1147,BF1304)</f>
        <v>5</v>
      </c>
      <c r="BG1305" s="653">
        <v>20</v>
      </c>
      <c r="BH1305" s="6387">
        <f>COUNTIF(BH$11:BH$1147,BH1304)</f>
        <v>19</v>
      </c>
      <c r="BI1305" s="653"/>
      <c r="BJ1305" s="6387">
        <f>COUNTIF(BJ$11:BJ$1147,BJ1304)</f>
        <v>0</v>
      </c>
      <c r="BK1305" s="653"/>
      <c r="BL1305" s="6387">
        <f>COUNTIF(BL$11:BL$1147,BL1304)</f>
        <v>0</v>
      </c>
      <c r="BM1305" s="653"/>
      <c r="BN1305" s="6387">
        <f>COUNTIF(BN$11:BN$1147,BN1304)</f>
        <v>0</v>
      </c>
      <c r="BO1305" s="653"/>
      <c r="BP1305" s="6387">
        <f>COUNTIF(BP$11:BP$1147,BP1304)</f>
        <v>0</v>
      </c>
      <c r="BQ1305" s="653"/>
      <c r="BR1305" s="6387">
        <f>COUNTIF(BR$11:BR$1147,BR1304)</f>
        <v>0</v>
      </c>
      <c r="BS1305" s="653"/>
      <c r="BT1305" s="6387">
        <f>COUNTIF(BT$11:BT$1147,BT1304)</f>
        <v>0</v>
      </c>
      <c r="BU1305" s="653"/>
      <c r="BV1305" s="6387">
        <f>COUNTIF(BV$11:BV$1147,BV1304)</f>
        <v>0</v>
      </c>
      <c r="BW1305" s="653"/>
      <c r="BX1305" s="6387">
        <f>COUNTIF(BX$11:BX$1147,BX1304)</f>
        <v>0</v>
      </c>
      <c r="BY1305" s="653"/>
      <c r="BZ1305" s="6387">
        <f>COUNTIF(BZ$11:BZ$1147,BZ1304)</f>
        <v>0</v>
      </c>
      <c r="CA1305" s="653"/>
      <c r="CB1305" s="6387">
        <f>COUNTIF(CB$11:CB$1147,CB1304)</f>
        <v>0</v>
      </c>
      <c r="CC1305" s="653"/>
      <c r="CD1305" s="6387">
        <f>COUNTIF(CD$11:CD$1147,CD1304)</f>
        <v>0</v>
      </c>
      <c r="CE1305" s="653"/>
      <c r="CF1305" s="6387">
        <f>COUNTIF(CF$11:CF$1147,CF1304)</f>
        <v>0</v>
      </c>
      <c r="CG1305" s="653"/>
      <c r="CH1305" s="6387">
        <f>COUNTIF(CH$11:CH$1147,CH1304)</f>
        <v>0</v>
      </c>
      <c r="CI1305" s="653"/>
      <c r="CJ1305" s="6387">
        <f>COUNTIF(CJ$11:CJ$1147,CJ1304)</f>
        <v>0</v>
      </c>
      <c r="CK1305" s="653"/>
      <c r="CL1305" s="6387">
        <f>COUNTIFS(CL$11:CL$1147,CL1304)+COUNTIFS(CV$11:CV$1147,CL1304)</f>
        <v>0</v>
      </c>
      <c r="CM1305" s="653"/>
      <c r="CN1305" s="6387">
        <f>COUNTIF(CN$11:CN$1147,CN1304)</f>
        <v>0</v>
      </c>
      <c r="CO1305" s="653"/>
      <c r="CP1305" s="6387">
        <f>COUNTIF(CP$11:CP$1147,CP1304)</f>
        <v>0</v>
      </c>
      <c r="CQ1305" s="653"/>
      <c r="CR1305" s="6387">
        <f>COUNTIF(CR$11:CR$1147,CR1304)</f>
        <v>0</v>
      </c>
      <c r="CS1305" s="653"/>
      <c r="CT1305" s="6387">
        <f>COUNTIF(CT$11:CT$1147,CT1304)</f>
        <v>0</v>
      </c>
      <c r="CW1305" s="653"/>
      <c r="CX1305" s="6387">
        <f>COUNTIF(CX$11:CX$1147,CX1304)</f>
        <v>0</v>
      </c>
      <c r="CY1305" s="653"/>
      <c r="CZ1305" s="6387">
        <f>COUNTIF(CZ$11:CZ$1147,CZ1304)</f>
        <v>0</v>
      </c>
      <c r="DA1305" s="653"/>
      <c r="DB1305" s="6387">
        <f>COUNTIF(DB$11:DB$1147,DB1304)</f>
        <v>0</v>
      </c>
      <c r="DC1305" s="6374"/>
      <c r="DD1305" s="6388">
        <f>COUNTIF(DD$11:DD$1147,DD1304)</f>
        <v>0</v>
      </c>
      <c r="DE1305" s="6418"/>
      <c r="DF1305" s="6418"/>
      <c r="DG1305" s="6418"/>
      <c r="DH1305" s="6418"/>
      <c r="DI1305" s="6374"/>
      <c r="DJ1305" s="6388">
        <f>COUNTIF(DJ$11:DJ$1147,DJ1304)</f>
        <v>0</v>
      </c>
      <c r="DK1305" s="6374"/>
      <c r="DL1305" s="6388">
        <f>COUNTIF(DL$11:DL$1147,DL1304)</f>
        <v>0</v>
      </c>
      <c r="DM1305" s="653"/>
      <c r="DN1305" s="6387">
        <f>COUNTIF(DN$11:DN$1147,DN1304)</f>
        <v>0</v>
      </c>
      <c r="DO1305" s="653"/>
      <c r="DP1305" s="6387">
        <f>COUNTIF(DP$11:DP$1147,DP1304)</f>
        <v>0</v>
      </c>
      <c r="DQ1305" s="653"/>
      <c r="DR1305" s="6387">
        <f>COUNTIF(DR$11:DR$1147,DR1304)</f>
        <v>0</v>
      </c>
      <c r="DS1305" s="653"/>
      <c r="DT1305" s="6387">
        <f>COUNTIF(DT$11:DT$1147,DT1304)</f>
        <v>0</v>
      </c>
      <c r="DU1305" s="653"/>
      <c r="DV1305" s="6387">
        <f>COUNTIF(DV$11:DV$1147,DV1304)</f>
        <v>0</v>
      </c>
      <c r="DW1305" s="653"/>
      <c r="DX1305" s="6387">
        <f>COUNTIF(DX$11:DX$1147,DX1304)</f>
        <v>0</v>
      </c>
      <c r="DY1305" s="653"/>
      <c r="DZ1305" s="6387">
        <f>COUNTIF(DZ$11:DZ$1147,DZ1304)</f>
        <v>0</v>
      </c>
      <c r="EA1305" s="653"/>
      <c r="EB1305" s="6387">
        <f>COUNTIF(EB$11:EB$1147,EB1304)</f>
        <v>0</v>
      </c>
      <c r="EC1305" s="653"/>
      <c r="ED1305" s="6387">
        <f>COUNTIF(ED$11:ED$1147,ED1304)</f>
        <v>0</v>
      </c>
      <c r="EE1305" s="653"/>
      <c r="EF1305" s="6387">
        <f>COUNTIF(EF$11:EF$1147,EF1304)</f>
        <v>0</v>
      </c>
      <c r="EM1305" s="653"/>
      <c r="EN1305" s="6387">
        <f>COUNTIF(EN$11:EN$1147,EN1304)</f>
        <v>0</v>
      </c>
      <c r="EO1305" s="653"/>
      <c r="EP1305" s="6387">
        <f>COUNTIF(EP$11:EP$1147,EP1304)</f>
        <v>0</v>
      </c>
      <c r="ET1305" s="653"/>
      <c r="EU1305" s="6387">
        <f>COUNTIF(EU$11:EU$1147,EU1304)</f>
        <v>0</v>
      </c>
      <c r="EV1305" s="653"/>
      <c r="EW1305" s="6387">
        <f>COUNTIF(EW$11:EW$1147,EW1304)</f>
        <v>0</v>
      </c>
      <c r="EX1305" s="653"/>
      <c r="EY1305" s="6387">
        <f>COUNTIF(EY$11:EY$1147,EY1304)</f>
        <v>0</v>
      </c>
      <c r="EZ1305" s="653"/>
      <c r="FA1305" s="6387">
        <f>COUNTIF(FA$11:FA$1147,FA1304)</f>
        <v>0</v>
      </c>
      <c r="FB1305" s="653"/>
      <c r="FC1305" s="6387">
        <f>COUNTIF(FC$11:FC$1147,FC1304)</f>
        <v>0</v>
      </c>
      <c r="FD1305" s="653"/>
      <c r="FE1305" s="6387">
        <f>COUNTIF(FE$11:FE$1147,FE1304)</f>
        <v>0</v>
      </c>
      <c r="FF1305" s="653"/>
      <c r="FG1305" s="6387">
        <f>COUNTIF(FG$11:FG$1147,FG1304)</f>
        <v>0</v>
      </c>
      <c r="FH1305" s="653"/>
      <c r="FI1305" s="6387">
        <f>COUNTIF(FI$11:FI$1147,FI1304)</f>
        <v>0</v>
      </c>
      <c r="FJ1305" s="653"/>
      <c r="FK1305" s="6387">
        <f>COUNTIF(FK$11:FK$1147,FK1304)</f>
        <v>0</v>
      </c>
      <c r="FL1305" s="653"/>
      <c r="FM1305" s="6387">
        <f>COUNTIF(FM$11:FM$1147,FM1304)</f>
        <v>0</v>
      </c>
      <c r="FN1305" s="653"/>
      <c r="FO1305" s="6387">
        <f>COUNTIF(FO$11:FO$1147,FO1304)</f>
        <v>0</v>
      </c>
      <c r="FP1305" s="1044"/>
      <c r="FQ1305" s="6387">
        <f>COUNTIF(FQ$11:FQ$1147,FQ1304)</f>
        <v>0</v>
      </c>
      <c r="FS1305" s="1044"/>
      <c r="FT1305" s="6387">
        <f>COUNTIF(FT$11:FT$1147,FT1304)</f>
        <v>0</v>
      </c>
    </row>
    <row r="1306" spans="1:176" ht="18.600000000000001" customHeight="1">
      <c r="A1306" s="6372"/>
      <c r="B1306" s="165"/>
      <c r="C1306" s="165"/>
      <c r="D1306" s="191"/>
      <c r="E1306" s="6373"/>
      <c r="AT1306" s="653" t="s">
        <v>755</v>
      </c>
      <c r="AU1306" s="6374"/>
      <c r="AV1306" s="6374"/>
      <c r="AW1306" s="8037">
        <f>AW1305-AX1305</f>
        <v>0</v>
      </c>
      <c r="AX1306" s="8038"/>
      <c r="AY1306" s="8037">
        <f>AY1305-AZ1305</f>
        <v>0</v>
      </c>
      <c r="AZ1306" s="8038"/>
      <c r="BA1306" s="8037">
        <f>BA1305-BB1305</f>
        <v>0</v>
      </c>
      <c r="BB1306" s="8038"/>
      <c r="BC1306" s="8037">
        <f>BC1305-BD1305</f>
        <v>-1</v>
      </c>
      <c r="BD1306" s="8038"/>
      <c r="BE1306" s="8037">
        <f>BE1305-BF1305</f>
        <v>0</v>
      </c>
      <c r="BF1306" s="8038"/>
      <c r="BG1306" s="8037">
        <f>BG1305-BH1305</f>
        <v>1</v>
      </c>
      <c r="BH1306" s="8038"/>
      <c r="BI1306" s="8037">
        <f>BI1305-BJ1305</f>
        <v>0</v>
      </c>
      <c r="BJ1306" s="8038"/>
      <c r="BK1306" s="8037">
        <f>BK1305-BL1305</f>
        <v>0</v>
      </c>
      <c r="BL1306" s="8038"/>
      <c r="BM1306" s="8037">
        <f>BM1305-BN1305</f>
        <v>0</v>
      </c>
      <c r="BN1306" s="8038"/>
      <c r="BO1306" s="8037">
        <f>BO1305-BP1305</f>
        <v>0</v>
      </c>
      <c r="BP1306" s="8038"/>
      <c r="BQ1306" s="8037">
        <f>BQ1305-BR1305</f>
        <v>0</v>
      </c>
      <c r="BR1306" s="8038"/>
      <c r="BS1306" s="8037">
        <f>BS1305-BT1305</f>
        <v>0</v>
      </c>
      <c r="BT1306" s="8038"/>
      <c r="BU1306" s="8037">
        <f>BU1305-BV1305</f>
        <v>0</v>
      </c>
      <c r="BV1306" s="8038"/>
      <c r="BW1306" s="8037">
        <f>BW1305-BX1305</f>
        <v>0</v>
      </c>
      <c r="BX1306" s="8038"/>
      <c r="BY1306" s="8037">
        <f>BY1305-BZ1305</f>
        <v>0</v>
      </c>
      <c r="BZ1306" s="8038"/>
      <c r="CA1306" s="8037">
        <f>CA1305-CB1305</f>
        <v>0</v>
      </c>
      <c r="CB1306" s="8038"/>
      <c r="CC1306" s="8037">
        <f>CC1305-CD1305</f>
        <v>0</v>
      </c>
      <c r="CD1306" s="8038"/>
      <c r="CE1306" s="8037">
        <f>CE1305-CF1305</f>
        <v>0</v>
      </c>
      <c r="CF1306" s="8038"/>
      <c r="CG1306" s="8037">
        <f>CG1305-CH1305</f>
        <v>0</v>
      </c>
      <c r="CH1306" s="8038"/>
      <c r="CI1306" s="8037">
        <f>CI1305-CJ1305</f>
        <v>0</v>
      </c>
      <c r="CJ1306" s="8038"/>
      <c r="CK1306" s="8037">
        <f>CK1305-CL1305</f>
        <v>0</v>
      </c>
      <c r="CL1306" s="8038"/>
      <c r="CM1306" s="8037">
        <f>CM1305-CN1305</f>
        <v>0</v>
      </c>
      <c r="CN1306" s="8038"/>
      <c r="CO1306" s="8037">
        <f>CO1305-CP1305</f>
        <v>0</v>
      </c>
      <c r="CP1306" s="8038"/>
      <c r="CQ1306" s="8037">
        <f>CQ1305-CR1305</f>
        <v>0</v>
      </c>
      <c r="CR1306" s="8038"/>
      <c r="CS1306" s="8037">
        <f>CS1305-CT1305</f>
        <v>0</v>
      </c>
      <c r="CT1306" s="8038"/>
      <c r="CW1306" s="8037">
        <f>CW1305-CX1305</f>
        <v>0</v>
      </c>
      <c r="CX1306" s="8038"/>
      <c r="CY1306" s="8037">
        <f>CY1305-CZ1305</f>
        <v>0</v>
      </c>
      <c r="CZ1306" s="8038"/>
      <c r="DA1306" s="8037">
        <f>DA1305-DB1305</f>
        <v>0</v>
      </c>
      <c r="DB1306" s="8038"/>
      <c r="DC1306" s="8037">
        <f>DC1305-DD1305</f>
        <v>0</v>
      </c>
      <c r="DD1306" s="8038"/>
      <c r="DE1306" s="6418"/>
      <c r="DF1306" s="6418"/>
      <c r="DG1306" s="6418"/>
      <c r="DH1306" s="6418"/>
      <c r="DI1306" s="8037">
        <f>DI1305-DJ1305</f>
        <v>0</v>
      </c>
      <c r="DJ1306" s="8038"/>
      <c r="DK1306" s="8037">
        <f>DK1305-DL1305</f>
        <v>0</v>
      </c>
      <c r="DL1306" s="8038"/>
      <c r="DM1306" s="8037">
        <f>DM1305-DN1305</f>
        <v>0</v>
      </c>
      <c r="DN1306" s="8038"/>
      <c r="DO1306" s="8037">
        <f>DO1305-DP1305</f>
        <v>0</v>
      </c>
      <c r="DP1306" s="8038"/>
      <c r="DQ1306" s="8037">
        <f>DQ1305-DR1305</f>
        <v>0</v>
      </c>
      <c r="DR1306" s="8038"/>
      <c r="DS1306" s="8037">
        <f>DS1305-DT1305</f>
        <v>0</v>
      </c>
      <c r="DT1306" s="8038"/>
      <c r="DU1306" s="8037">
        <f>DU1305-DV1305</f>
        <v>0</v>
      </c>
      <c r="DV1306" s="8038"/>
      <c r="DW1306" s="8037">
        <f>DW1305-DX1305</f>
        <v>0</v>
      </c>
      <c r="DX1306" s="8038"/>
      <c r="DY1306" s="8037">
        <f>DY1305-DZ1305</f>
        <v>0</v>
      </c>
      <c r="DZ1306" s="8038"/>
      <c r="EA1306" s="8037">
        <f>EA1305-EB1305</f>
        <v>0</v>
      </c>
      <c r="EB1306" s="8038"/>
      <c r="EC1306" s="8037">
        <f>EC1305-ED1305</f>
        <v>0</v>
      </c>
      <c r="ED1306" s="8038"/>
      <c r="EE1306" s="8037">
        <f>EE1305-EF1305</f>
        <v>0</v>
      </c>
      <c r="EF1306" s="8038"/>
      <c r="EM1306" s="8037">
        <f>EM1305-EN1305</f>
        <v>0</v>
      </c>
      <c r="EN1306" s="8038"/>
      <c r="EO1306" s="8037">
        <f>EO1305-EP1305</f>
        <v>0</v>
      </c>
      <c r="EP1306" s="8038"/>
      <c r="ET1306" s="8037">
        <f>ET1305-EU1305</f>
        <v>0</v>
      </c>
      <c r="EU1306" s="8038"/>
      <c r="EV1306" s="8037">
        <f>EV1305-EW1305</f>
        <v>0</v>
      </c>
      <c r="EW1306" s="8038"/>
      <c r="EX1306" s="8037">
        <f>EX1305-EY1305</f>
        <v>0</v>
      </c>
      <c r="EY1306" s="8038"/>
      <c r="EZ1306" s="8037">
        <f>EZ1305-FA1305</f>
        <v>0</v>
      </c>
      <c r="FA1306" s="8038"/>
      <c r="FB1306" s="8037">
        <f>FB1305-FC1305</f>
        <v>0</v>
      </c>
      <c r="FC1306" s="8038"/>
      <c r="FD1306" s="8037">
        <f>FD1305-FE1305</f>
        <v>0</v>
      </c>
      <c r="FE1306" s="8038"/>
      <c r="FF1306" s="8037">
        <f>FF1305-FG1305</f>
        <v>0</v>
      </c>
      <c r="FG1306" s="8038"/>
      <c r="FH1306" s="8037">
        <f>FH1305-FI1305</f>
        <v>0</v>
      </c>
      <c r="FI1306" s="8038"/>
      <c r="FJ1306" s="8037">
        <f>FJ1305-FK1305</f>
        <v>0</v>
      </c>
      <c r="FK1306" s="8038"/>
      <c r="FL1306" s="8037">
        <f>FL1305-FM1305</f>
        <v>0</v>
      </c>
      <c r="FM1306" s="8038"/>
      <c r="FN1306" s="8037">
        <f>FN1305-FO1305</f>
        <v>0</v>
      </c>
      <c r="FO1306" s="8038"/>
      <c r="FP1306" s="8037">
        <f>FP1305-FQ1305</f>
        <v>0</v>
      </c>
      <c r="FQ1306" s="8038"/>
      <c r="FS1306" s="8037">
        <f>FS1305-FT1305</f>
        <v>0</v>
      </c>
      <c r="FT1306" s="8038"/>
    </row>
    <row r="1307" spans="1:176" ht="18.600000000000001" customHeight="1">
      <c r="A1307" s="6372"/>
      <c r="B1307" s="165"/>
      <c r="C1307" s="165"/>
      <c r="D1307" s="191"/>
      <c r="E1307" s="6373"/>
      <c r="AW1307" s="162"/>
      <c r="AX1307" s="162"/>
      <c r="AY1307" s="162"/>
      <c r="AZ1307" s="162"/>
      <c r="BA1307" s="162"/>
      <c r="BB1307" s="162"/>
      <c r="BC1307" s="162"/>
      <c r="BD1307" s="162"/>
      <c r="BE1307" s="162"/>
      <c r="BF1307" s="162"/>
      <c r="BG1307" s="162"/>
      <c r="BH1307" s="162"/>
      <c r="BI1307" s="162"/>
      <c r="BJ1307" s="162"/>
      <c r="BK1307" s="162"/>
      <c r="BL1307" s="162"/>
      <c r="BM1307" s="162"/>
      <c r="BN1307" s="162"/>
      <c r="BO1307" s="162"/>
      <c r="BP1307" s="162"/>
      <c r="BQ1307" s="162"/>
      <c r="BR1307" s="162"/>
      <c r="BS1307" s="162"/>
      <c r="BT1307" s="162"/>
      <c r="BU1307" s="162"/>
      <c r="BV1307" s="162"/>
      <c r="BW1307" s="162"/>
      <c r="BX1307" s="162"/>
      <c r="BY1307" s="162"/>
      <c r="BZ1307" s="162"/>
      <c r="CA1307" s="162"/>
      <c r="CB1307" s="162"/>
      <c r="CC1307" s="162"/>
      <c r="CD1307" s="162"/>
      <c r="CE1307" s="162"/>
      <c r="CF1307" s="162"/>
      <c r="CG1307" s="162"/>
      <c r="CH1307" s="162"/>
      <c r="CI1307" s="162"/>
      <c r="CJ1307" s="162"/>
      <c r="CK1307" s="162"/>
      <c r="CL1307" s="162"/>
      <c r="CM1307" s="162"/>
      <c r="CN1307" s="162"/>
      <c r="CO1307" s="162"/>
      <c r="CP1307" s="162"/>
      <c r="CQ1307" s="162"/>
      <c r="CR1307" s="162"/>
      <c r="CS1307" s="162"/>
      <c r="CT1307" s="162"/>
      <c r="CU1307" s="162"/>
      <c r="CV1307" s="162"/>
      <c r="CW1307" s="162"/>
      <c r="CX1307" s="162"/>
      <c r="CY1307" s="162"/>
      <c r="CZ1307" s="162"/>
      <c r="DA1307" s="162"/>
      <c r="DB1307" s="162"/>
      <c r="DC1307" s="162"/>
      <c r="DD1307" s="162"/>
      <c r="DE1307" s="162"/>
      <c r="DF1307" s="162"/>
      <c r="DG1307" s="162"/>
      <c r="DH1307" s="162"/>
      <c r="DI1307" s="162"/>
      <c r="DJ1307" s="162"/>
      <c r="DK1307" s="162"/>
      <c r="DL1307" s="162"/>
      <c r="DM1307" s="162"/>
      <c r="DN1307" s="162"/>
      <c r="DO1307" s="162"/>
      <c r="DP1307" s="162"/>
      <c r="DQ1307" s="162"/>
      <c r="DS1307" s="162"/>
      <c r="DT1307" s="162"/>
      <c r="DU1307" s="162"/>
      <c r="ET1307" s="162"/>
      <c r="EU1307" s="162"/>
      <c r="EV1307" s="162"/>
      <c r="EW1307" s="162"/>
      <c r="EX1307" s="162"/>
      <c r="EY1307" s="162"/>
      <c r="EZ1307" s="162"/>
      <c r="FA1307" s="162"/>
      <c r="FB1307" s="162"/>
      <c r="FC1307" s="162"/>
      <c r="FD1307" s="162"/>
      <c r="FE1307" s="162"/>
      <c r="FF1307" s="162"/>
      <c r="FG1307" s="162"/>
      <c r="FH1307" s="162"/>
      <c r="FI1307" s="162"/>
      <c r="FJ1307" s="162"/>
      <c r="FK1307" s="162"/>
      <c r="FL1307" s="162"/>
      <c r="FM1307" s="162"/>
      <c r="FN1307" s="162"/>
      <c r="FO1307" s="162"/>
    </row>
    <row r="1308" spans="1:176" ht="18.600000000000001" customHeight="1">
      <c r="A1308" s="6372"/>
      <c r="B1308" s="165"/>
      <c r="C1308" s="165"/>
      <c r="D1308" s="191"/>
      <c r="E1308" s="6373"/>
      <c r="AT1308" s="653" t="s">
        <v>752</v>
      </c>
      <c r="AU1308" s="6374"/>
      <c r="AV1308" s="6374"/>
      <c r="AW1308" s="6377">
        <v>46220</v>
      </c>
      <c r="AX1308" s="6378">
        <v>4263329</v>
      </c>
      <c r="AY1308" s="6377">
        <v>46220</v>
      </c>
      <c r="AZ1308" s="6378">
        <v>4263330</v>
      </c>
      <c r="BA1308" s="6377">
        <v>46237</v>
      </c>
      <c r="BB1308" s="6378">
        <v>4263374</v>
      </c>
      <c r="BC1308" s="6377">
        <v>46237</v>
      </c>
      <c r="BD1308" s="6378">
        <v>4263375</v>
      </c>
      <c r="BE1308" s="6377">
        <v>46237</v>
      </c>
      <c r="BF1308" s="6378">
        <v>4263376</v>
      </c>
      <c r="BG1308" s="6377">
        <v>46344</v>
      </c>
      <c r="BH1308" s="6378">
        <v>4263497</v>
      </c>
      <c r="BI1308" s="6377"/>
      <c r="BJ1308" s="6378"/>
      <c r="BK1308" s="6377"/>
      <c r="BL1308" s="6378"/>
      <c r="BM1308" s="6377"/>
      <c r="BN1308" s="6378"/>
      <c r="BO1308" s="6377"/>
      <c r="BP1308" s="6378"/>
      <c r="BQ1308" s="6377"/>
      <c r="BR1308" s="6378"/>
      <c r="BS1308" s="6377"/>
      <c r="BT1308" s="6378"/>
      <c r="BU1308" s="6377"/>
      <c r="BV1308" s="6378"/>
      <c r="BW1308" s="6377"/>
      <c r="BX1308" s="6378"/>
      <c r="BY1308" s="6377"/>
      <c r="BZ1308" s="6378"/>
      <c r="CA1308" s="6377"/>
      <c r="CB1308" s="6378"/>
      <c r="CC1308" s="6377"/>
      <c r="CD1308" s="6378"/>
      <c r="CE1308" s="6377"/>
      <c r="CF1308" s="6378"/>
      <c r="CG1308" s="6377"/>
      <c r="CH1308" s="6378"/>
      <c r="CI1308" s="6377"/>
      <c r="CJ1308" s="6378"/>
      <c r="CK1308" s="6377"/>
      <c r="CL1308" s="6378"/>
      <c r="CM1308" s="6377"/>
      <c r="CN1308" s="6378"/>
      <c r="CO1308" s="6377"/>
      <c r="CP1308" s="6378"/>
      <c r="CQ1308" s="6377"/>
      <c r="CR1308" s="6378"/>
      <c r="CS1308" s="6377"/>
      <c r="CT1308" s="6378"/>
      <c r="CW1308" s="6377"/>
      <c r="CX1308" s="6378"/>
      <c r="CY1308" s="6377"/>
      <c r="CZ1308" s="6378"/>
      <c r="DA1308" s="6377"/>
      <c r="DB1308" s="6378"/>
      <c r="DC1308" s="6379"/>
      <c r="DD1308" s="6380"/>
      <c r="DE1308" s="6418"/>
      <c r="DF1308" s="6418"/>
      <c r="DG1308" s="6418"/>
      <c r="DH1308" s="6418"/>
      <c r="DI1308" s="6379"/>
      <c r="DJ1308" s="6380"/>
      <c r="DK1308" s="6379"/>
      <c r="DL1308" s="6380"/>
      <c r="DM1308" s="6377"/>
      <c r="DN1308" s="6378"/>
      <c r="DO1308" s="6377"/>
      <c r="DP1308" s="6378"/>
      <c r="DQ1308" s="6377"/>
      <c r="DR1308" s="6378"/>
      <c r="DS1308" s="6377"/>
      <c r="DT1308" s="6378"/>
      <c r="DU1308" s="6377"/>
      <c r="DV1308" s="6378"/>
      <c r="DW1308" s="6377"/>
      <c r="DX1308" s="6378"/>
      <c r="DY1308" s="6377"/>
      <c r="DZ1308" s="6378"/>
      <c r="EA1308" s="6377"/>
      <c r="EB1308" s="6378"/>
      <c r="EC1308" s="6377"/>
      <c r="ED1308" s="6378"/>
      <c r="EE1308" s="6377"/>
      <c r="EF1308" s="6378"/>
      <c r="EM1308" s="6377"/>
      <c r="EN1308" s="6378"/>
      <c r="EO1308" s="6377"/>
      <c r="EP1308" s="6378"/>
      <c r="ET1308" s="6377"/>
      <c r="EU1308" s="6378"/>
      <c r="EV1308" s="6377"/>
      <c r="EW1308" s="6378"/>
      <c r="EX1308" s="6377"/>
      <c r="EY1308" s="6378"/>
      <c r="EZ1308" s="6377"/>
      <c r="FA1308" s="6378"/>
      <c r="FB1308" s="6377"/>
      <c r="FC1308" s="6378"/>
      <c r="FD1308" s="6377"/>
      <c r="FE1308" s="6378"/>
      <c r="FF1308" s="6377"/>
      <c r="FG1308" s="6378"/>
      <c r="FH1308" s="6377"/>
      <c r="FI1308" s="6378"/>
      <c r="FJ1308" s="6377"/>
      <c r="FK1308" s="6378"/>
      <c r="FL1308" s="6377"/>
      <c r="FM1308" s="6378"/>
      <c r="FN1308" s="6378"/>
      <c r="FO1308" s="6378"/>
      <c r="FP1308" s="6377"/>
      <c r="FQ1308" s="6378"/>
      <c r="FS1308" s="6377"/>
      <c r="FT1308" s="6378"/>
    </row>
    <row r="1309" spans="1:176" ht="18.600000000000001" customHeight="1">
      <c r="A1309" s="6372"/>
      <c r="B1309" s="165"/>
      <c r="C1309" s="165"/>
      <c r="D1309" s="191"/>
      <c r="E1309" s="6373"/>
      <c r="AT1309" s="653" t="s">
        <v>754</v>
      </c>
      <c r="AU1309" s="6374"/>
      <c r="AV1309" s="6374"/>
      <c r="AW1309" s="653">
        <v>5</v>
      </c>
      <c r="AX1309" s="6387">
        <f>COUNTIF(AX$11:AX$1147,AX1308)</f>
        <v>5</v>
      </c>
      <c r="AY1309" s="653">
        <v>5</v>
      </c>
      <c r="AZ1309" s="6387">
        <f>COUNTIF(AZ$11:AZ$1147,AZ1308)</f>
        <v>5</v>
      </c>
      <c r="BA1309" s="653">
        <v>5</v>
      </c>
      <c r="BB1309" s="6387">
        <f>COUNTIF(BB$11:BB$1147,BB1308)</f>
        <v>5</v>
      </c>
      <c r="BC1309" s="653">
        <v>5</v>
      </c>
      <c r="BD1309" s="6387">
        <f>COUNTIF(BD$11:BD$1147,BD1308)</f>
        <v>5</v>
      </c>
      <c r="BE1309" s="653">
        <v>5</v>
      </c>
      <c r="BF1309" s="6387">
        <f>COUNTIF(BF$11:BF$1147,BF1308)</f>
        <v>5</v>
      </c>
      <c r="BG1309" s="653">
        <v>20</v>
      </c>
      <c r="BH1309" s="6387">
        <f>COUNTIF(BH$11:BH$1147,BH1308)</f>
        <v>11</v>
      </c>
      <c r="BI1309" s="653"/>
      <c r="BJ1309" s="6387">
        <f>COUNTIF(BJ$11:BJ$1147,BJ1308)</f>
        <v>0</v>
      </c>
      <c r="BK1309" s="653"/>
      <c r="BL1309" s="6387">
        <f>COUNTIF(BL$11:BL$1147,BL1308)</f>
        <v>0</v>
      </c>
      <c r="BM1309" s="653"/>
      <c r="BN1309" s="6387">
        <f>COUNTIF(BN$11:BN$1147,BN1308)</f>
        <v>0</v>
      </c>
      <c r="BO1309" s="653"/>
      <c r="BP1309" s="6387">
        <f>COUNTIF(BP$11:BP$1147,BP1308)</f>
        <v>0</v>
      </c>
      <c r="BQ1309" s="653"/>
      <c r="BR1309" s="6387">
        <f>COUNTIF(BR$11:BR$1147,BR1308)</f>
        <v>0</v>
      </c>
      <c r="BS1309" s="653"/>
      <c r="BT1309" s="6387">
        <f>COUNTIF(BT$11:BT$1147,BT1308)</f>
        <v>0</v>
      </c>
      <c r="BU1309" s="653"/>
      <c r="BV1309" s="6387">
        <f>COUNTIF(BV$11:BV$1147,BV1308)</f>
        <v>0</v>
      </c>
      <c r="BW1309" s="653"/>
      <c r="BX1309" s="6387">
        <f>COUNTIF(BX$11:BX$1147,BX1308)</f>
        <v>0</v>
      </c>
      <c r="BY1309" s="653"/>
      <c r="BZ1309" s="6387">
        <f>COUNTIF(BZ$11:BZ$1147,BZ1308)</f>
        <v>0</v>
      </c>
      <c r="CA1309" s="653"/>
      <c r="CB1309" s="6387">
        <f>COUNTIF(CB$11:CB$1147,CB1308)</f>
        <v>0</v>
      </c>
      <c r="CC1309" s="653"/>
      <c r="CD1309" s="6387">
        <f>COUNTIF(CD$11:CD$1147,CD1308)</f>
        <v>0</v>
      </c>
      <c r="CE1309" s="653"/>
      <c r="CF1309" s="6387">
        <f>COUNTIF(CF$11:CF$1147,CF1308)</f>
        <v>0</v>
      </c>
      <c r="CG1309" s="653"/>
      <c r="CH1309" s="6387">
        <f>COUNTIF(CH$11:CH$1147,CH1308)</f>
        <v>0</v>
      </c>
      <c r="CI1309" s="653"/>
      <c r="CJ1309" s="6387">
        <f>COUNTIF(CJ$11:CJ$1147,CJ1308)</f>
        <v>0</v>
      </c>
      <c r="CK1309" s="653"/>
      <c r="CL1309" s="6387">
        <f>COUNTIFS(CL$11:CL$1147,CL1308)+COUNTIFS(CV$11:CV$1147,CL1308)</f>
        <v>0</v>
      </c>
      <c r="CM1309" s="653"/>
      <c r="CN1309" s="6387">
        <f>COUNTIF(CN$11:CN$1147,CN1308)</f>
        <v>0</v>
      </c>
      <c r="CO1309" s="653"/>
      <c r="CP1309" s="6387">
        <f>COUNTIF(CP$11:CP$1147,CP1308)</f>
        <v>0</v>
      </c>
      <c r="CQ1309" s="653"/>
      <c r="CR1309" s="6387">
        <f>COUNTIF(CR$11:CR$1147,CR1308)</f>
        <v>0</v>
      </c>
      <c r="CS1309" s="653"/>
      <c r="CT1309" s="6387">
        <f>COUNTIF(CT$11:CT$1147,CT1308)</f>
        <v>0</v>
      </c>
      <c r="CW1309" s="653"/>
      <c r="CX1309" s="6387">
        <f>COUNTIF(CX$11:CX$1147,CX1308)</f>
        <v>0</v>
      </c>
      <c r="CY1309" s="653"/>
      <c r="CZ1309" s="6387">
        <f>COUNTIF(CZ$11:CZ$1147,CZ1308)</f>
        <v>0</v>
      </c>
      <c r="DA1309" s="653"/>
      <c r="DB1309" s="6387">
        <f>COUNTIF(DB$11:DB$1147,DB1308)</f>
        <v>0</v>
      </c>
      <c r="DC1309" s="6374"/>
      <c r="DD1309" s="6388">
        <f>COUNTIF(DD$11:DD$1147,DD1308)</f>
        <v>0</v>
      </c>
      <c r="DE1309" s="6418"/>
      <c r="DF1309" s="6418"/>
      <c r="DG1309" s="6418"/>
      <c r="DH1309" s="6418"/>
      <c r="DI1309" s="6374"/>
      <c r="DJ1309" s="6388">
        <f>COUNTIF(DJ$11:DJ$1147,DJ1308)</f>
        <v>0</v>
      </c>
      <c r="DK1309" s="6374"/>
      <c r="DL1309" s="6388">
        <f>COUNTIF(DL$11:DL$1147,DL1308)</f>
        <v>0</v>
      </c>
      <c r="DM1309" s="653"/>
      <c r="DN1309" s="6387">
        <f>COUNTIF(DN$11:DN$1147,DN1308)</f>
        <v>0</v>
      </c>
      <c r="DO1309" s="653"/>
      <c r="DP1309" s="6387">
        <f>COUNTIF(DP$11:DP$1147,DP1308)</f>
        <v>0</v>
      </c>
      <c r="DQ1309" s="653"/>
      <c r="DR1309" s="6387">
        <f>COUNTIF(DR$11:DR$1147,DR1308)</f>
        <v>0</v>
      </c>
      <c r="DS1309" s="653"/>
      <c r="DT1309" s="6387">
        <f>COUNTIF(DT$11:DT$1147,DT1308)</f>
        <v>0</v>
      </c>
      <c r="DU1309" s="653"/>
      <c r="DV1309" s="6387">
        <f>COUNTIF(DV$11:DV$1147,DV1308)</f>
        <v>0</v>
      </c>
      <c r="DW1309" s="653"/>
      <c r="DX1309" s="6387">
        <f>COUNTIF(DX$11:DX$1147,DX1308)</f>
        <v>0</v>
      </c>
      <c r="DY1309" s="653"/>
      <c r="DZ1309" s="6387">
        <f>COUNTIF(DZ$11:DZ$1147,DZ1308)</f>
        <v>0</v>
      </c>
      <c r="EA1309" s="653"/>
      <c r="EB1309" s="6387">
        <f>COUNTIF(EB$11:EB$1147,EB1308)</f>
        <v>0</v>
      </c>
      <c r="EC1309" s="653"/>
      <c r="ED1309" s="6387">
        <f>COUNTIF(ED$11:ED$1147,ED1308)</f>
        <v>0</v>
      </c>
      <c r="EE1309" s="653"/>
      <c r="EF1309" s="6387">
        <f>COUNTIF(EF$11:EF$1147,EF1308)</f>
        <v>0</v>
      </c>
      <c r="EM1309" s="653"/>
      <c r="EN1309" s="6387">
        <f>COUNTIF(EN$11:EN$1147,EN1308)</f>
        <v>0</v>
      </c>
      <c r="EO1309" s="653"/>
      <c r="EP1309" s="6387">
        <f>COUNTIF(EP$11:EP$1147,EP1308)</f>
        <v>0</v>
      </c>
      <c r="ET1309" s="653"/>
      <c r="EU1309" s="6387">
        <f>COUNTIF(EU$11:EU$1147,EU1308)</f>
        <v>0</v>
      </c>
      <c r="EV1309" s="653"/>
      <c r="EW1309" s="6387">
        <f>COUNTIF(EW$11:EW$1147,EW1308)</f>
        <v>0</v>
      </c>
      <c r="EX1309" s="653"/>
      <c r="EY1309" s="6387">
        <f>COUNTIF(EY$11:EY$1147,EY1308)</f>
        <v>0</v>
      </c>
      <c r="EZ1309" s="653"/>
      <c r="FA1309" s="6387">
        <f>COUNTIF(FA$11:FA$1147,FA1308)</f>
        <v>0</v>
      </c>
      <c r="FB1309" s="653"/>
      <c r="FC1309" s="6387">
        <f>COUNTIF(FC$11:FC$1147,FC1308)</f>
        <v>0</v>
      </c>
      <c r="FD1309" s="653"/>
      <c r="FE1309" s="6387">
        <f>COUNTIF(FE$11:FE$1147,FE1308)</f>
        <v>0</v>
      </c>
      <c r="FF1309" s="653"/>
      <c r="FG1309" s="6387">
        <f>COUNTIF(FG$11:FG$1147,FG1308)</f>
        <v>0</v>
      </c>
      <c r="FH1309" s="653"/>
      <c r="FI1309" s="6387">
        <f>COUNTIF(FI$11:FI$1147,FI1308)</f>
        <v>0</v>
      </c>
      <c r="FJ1309" s="653"/>
      <c r="FK1309" s="6387">
        <f>COUNTIF(FK$11:FK$1147,FK1308)</f>
        <v>0</v>
      </c>
      <c r="FL1309" s="653"/>
      <c r="FM1309" s="6387">
        <f>COUNTIF(FM$11:FM$1147,FM1308)</f>
        <v>0</v>
      </c>
      <c r="FN1309" s="653"/>
      <c r="FO1309" s="6387">
        <f>COUNTIF(FO$11:FO$1147,FO1308)</f>
        <v>0</v>
      </c>
      <c r="FP1309" s="1044"/>
      <c r="FQ1309" s="6387">
        <f>COUNTIF(FQ$11:FQ$1147,FQ1308)</f>
        <v>0</v>
      </c>
      <c r="FS1309" s="1044"/>
      <c r="FT1309" s="6387">
        <f>COUNTIF(FT$11:FT$1147,FT1308)</f>
        <v>0</v>
      </c>
    </row>
    <row r="1310" spans="1:176" ht="18.600000000000001" customHeight="1">
      <c r="A1310" s="6372"/>
      <c r="B1310" s="165"/>
      <c r="C1310" s="165"/>
      <c r="D1310" s="191"/>
      <c r="E1310" s="6373"/>
      <c r="AT1310" s="653" t="s">
        <v>755</v>
      </c>
      <c r="AU1310" s="6374"/>
      <c r="AV1310" s="6374"/>
      <c r="AW1310" s="8037">
        <f>AW1309-AX1309</f>
        <v>0</v>
      </c>
      <c r="AX1310" s="8038"/>
      <c r="AY1310" s="8037">
        <f>AY1309-AZ1309</f>
        <v>0</v>
      </c>
      <c r="AZ1310" s="8038"/>
      <c r="BA1310" s="8037">
        <f>BA1309-BB1309</f>
        <v>0</v>
      </c>
      <c r="BB1310" s="8038"/>
      <c r="BC1310" s="8037">
        <f>BC1309-BD1309</f>
        <v>0</v>
      </c>
      <c r="BD1310" s="8038"/>
      <c r="BE1310" s="8037">
        <f>BE1309-BF1309</f>
        <v>0</v>
      </c>
      <c r="BF1310" s="8038"/>
      <c r="BG1310" s="8037">
        <f>BG1309-BH1309</f>
        <v>9</v>
      </c>
      <c r="BH1310" s="8038"/>
      <c r="BI1310" s="8037">
        <f>BI1309-BJ1309</f>
        <v>0</v>
      </c>
      <c r="BJ1310" s="8038"/>
      <c r="BK1310" s="8037">
        <f>BK1309-BL1309</f>
        <v>0</v>
      </c>
      <c r="BL1310" s="8038"/>
      <c r="BM1310" s="8037">
        <f>BM1309-BN1309</f>
        <v>0</v>
      </c>
      <c r="BN1310" s="8038"/>
      <c r="BO1310" s="8037">
        <f>BO1309-BP1309</f>
        <v>0</v>
      </c>
      <c r="BP1310" s="8038"/>
      <c r="BQ1310" s="8037">
        <f>BQ1309-BR1309</f>
        <v>0</v>
      </c>
      <c r="BR1310" s="8038"/>
      <c r="BS1310" s="8037">
        <f>BS1309-BT1309</f>
        <v>0</v>
      </c>
      <c r="BT1310" s="8038"/>
      <c r="BU1310" s="8037">
        <f>BU1309-BV1309</f>
        <v>0</v>
      </c>
      <c r="BV1310" s="8038"/>
      <c r="BW1310" s="8037">
        <f>BW1309-BX1309</f>
        <v>0</v>
      </c>
      <c r="BX1310" s="8038"/>
      <c r="BY1310" s="8037">
        <f>BY1309-BZ1309</f>
        <v>0</v>
      </c>
      <c r="BZ1310" s="8038"/>
      <c r="CA1310" s="8037">
        <f>CA1309-CB1309</f>
        <v>0</v>
      </c>
      <c r="CB1310" s="8038"/>
      <c r="CC1310" s="8037">
        <f>CC1309-CD1309</f>
        <v>0</v>
      </c>
      <c r="CD1310" s="8038"/>
      <c r="CE1310" s="8037">
        <f>CE1309-CF1309</f>
        <v>0</v>
      </c>
      <c r="CF1310" s="8038"/>
      <c r="CG1310" s="8037">
        <f>CG1309-CH1309</f>
        <v>0</v>
      </c>
      <c r="CH1310" s="8038"/>
      <c r="CI1310" s="8037">
        <f>CI1309-CJ1309</f>
        <v>0</v>
      </c>
      <c r="CJ1310" s="8038"/>
      <c r="CK1310" s="8037">
        <f>CK1309-CL1309</f>
        <v>0</v>
      </c>
      <c r="CL1310" s="8038"/>
      <c r="CM1310" s="8037">
        <f>CM1309-CN1309</f>
        <v>0</v>
      </c>
      <c r="CN1310" s="8038"/>
      <c r="CO1310" s="8037">
        <f>CO1309-CP1309</f>
        <v>0</v>
      </c>
      <c r="CP1310" s="8038"/>
      <c r="CQ1310" s="8037">
        <f>CQ1309-CR1309</f>
        <v>0</v>
      </c>
      <c r="CR1310" s="8038"/>
      <c r="CS1310" s="8037">
        <f>CS1309-CT1309</f>
        <v>0</v>
      </c>
      <c r="CT1310" s="8038"/>
      <c r="CW1310" s="8037">
        <f>CW1309-CX1309</f>
        <v>0</v>
      </c>
      <c r="CX1310" s="8038"/>
      <c r="CY1310" s="8037">
        <f>CY1309-CZ1309</f>
        <v>0</v>
      </c>
      <c r="CZ1310" s="8038"/>
      <c r="DA1310" s="8037">
        <f>DA1309-DB1309</f>
        <v>0</v>
      </c>
      <c r="DB1310" s="8038"/>
      <c r="DC1310" s="8037">
        <f>DC1309-DD1309</f>
        <v>0</v>
      </c>
      <c r="DD1310" s="8038"/>
      <c r="DE1310" s="6418"/>
      <c r="DF1310" s="6418"/>
      <c r="DG1310" s="6418"/>
      <c r="DH1310" s="6418"/>
      <c r="DI1310" s="8037">
        <f>DI1309-DJ1309</f>
        <v>0</v>
      </c>
      <c r="DJ1310" s="8038"/>
      <c r="DK1310" s="8037">
        <f>DK1309-DL1309</f>
        <v>0</v>
      </c>
      <c r="DL1310" s="8038"/>
      <c r="DM1310" s="8037">
        <f>DM1309-DN1309</f>
        <v>0</v>
      </c>
      <c r="DN1310" s="8038"/>
      <c r="DO1310" s="8037">
        <f>DO1309-DP1309</f>
        <v>0</v>
      </c>
      <c r="DP1310" s="8038"/>
      <c r="DQ1310" s="8037">
        <f>DQ1309-DR1309</f>
        <v>0</v>
      </c>
      <c r="DR1310" s="8038"/>
      <c r="DS1310" s="8037">
        <f>DS1309-DT1309</f>
        <v>0</v>
      </c>
      <c r="DT1310" s="8038"/>
      <c r="DU1310" s="8037">
        <f>DU1309-DV1309</f>
        <v>0</v>
      </c>
      <c r="DV1310" s="8038"/>
      <c r="DW1310" s="8037">
        <f>DW1309-DX1309</f>
        <v>0</v>
      </c>
      <c r="DX1310" s="8038"/>
      <c r="DY1310" s="8037">
        <f>DY1309-DZ1309</f>
        <v>0</v>
      </c>
      <c r="DZ1310" s="8038"/>
      <c r="EA1310" s="8037">
        <f>EA1309-EB1309</f>
        <v>0</v>
      </c>
      <c r="EB1310" s="8038"/>
      <c r="EC1310" s="8037">
        <f>EC1309-ED1309</f>
        <v>0</v>
      </c>
      <c r="ED1310" s="8038"/>
      <c r="EE1310" s="8037">
        <f>EE1309-EF1309</f>
        <v>0</v>
      </c>
      <c r="EF1310" s="8038"/>
      <c r="EM1310" s="8037">
        <f>EM1309-EN1309</f>
        <v>0</v>
      </c>
      <c r="EN1310" s="8038"/>
      <c r="EO1310" s="8037">
        <f>EO1309-EP1309</f>
        <v>0</v>
      </c>
      <c r="EP1310" s="8038"/>
      <c r="ET1310" s="8037">
        <f>ET1309-EU1309</f>
        <v>0</v>
      </c>
      <c r="EU1310" s="8038"/>
      <c r="EV1310" s="8037">
        <f>EV1309-EW1309</f>
        <v>0</v>
      </c>
      <c r="EW1310" s="8038"/>
      <c r="EX1310" s="8037">
        <f>EX1309-EY1309</f>
        <v>0</v>
      </c>
      <c r="EY1310" s="8038"/>
      <c r="EZ1310" s="8037">
        <f>EZ1309-FA1309</f>
        <v>0</v>
      </c>
      <c r="FA1310" s="8038"/>
      <c r="FB1310" s="8037">
        <f>FB1309-FC1309</f>
        <v>0</v>
      </c>
      <c r="FC1310" s="8038"/>
      <c r="FD1310" s="8037">
        <f>FD1309-FE1309</f>
        <v>0</v>
      </c>
      <c r="FE1310" s="8038"/>
      <c r="FF1310" s="8037">
        <f>FF1309-FG1309</f>
        <v>0</v>
      </c>
      <c r="FG1310" s="8038"/>
      <c r="FH1310" s="8037">
        <f>FH1309-FI1309</f>
        <v>0</v>
      </c>
      <c r="FI1310" s="8038"/>
      <c r="FJ1310" s="8037">
        <f>FJ1309-FK1309</f>
        <v>0</v>
      </c>
      <c r="FK1310" s="8038"/>
      <c r="FL1310" s="8037">
        <f>FL1309-FM1309</f>
        <v>0</v>
      </c>
      <c r="FM1310" s="8038"/>
      <c r="FN1310" s="8037">
        <f>FN1309-FO1309</f>
        <v>0</v>
      </c>
      <c r="FO1310" s="8038"/>
      <c r="FP1310" s="8037">
        <f>FP1309-FQ1309</f>
        <v>0</v>
      </c>
      <c r="FQ1310" s="8038"/>
      <c r="FS1310" s="8037">
        <f>FS1309-FT1309</f>
        <v>0</v>
      </c>
      <c r="FT1310" s="8038"/>
    </row>
    <row r="1311" spans="1:176" ht="18.600000000000001" customHeight="1">
      <c r="A1311" s="6372"/>
      <c r="B1311" s="165"/>
      <c r="C1311" s="165"/>
      <c r="D1311" s="191"/>
      <c r="E1311" s="6373"/>
      <c r="AW1311" s="162"/>
      <c r="AX1311" s="162"/>
      <c r="AY1311" s="162"/>
      <c r="AZ1311" s="162"/>
      <c r="BA1311" s="162"/>
      <c r="BB1311" s="162"/>
      <c r="BC1311" s="162"/>
      <c r="BD1311" s="162"/>
      <c r="BE1311" s="162"/>
      <c r="BF1311" s="162"/>
      <c r="BG1311" s="162"/>
      <c r="BH1311" s="162"/>
      <c r="BI1311" s="162"/>
      <c r="BJ1311" s="162"/>
      <c r="BK1311" s="162"/>
      <c r="BL1311" s="162"/>
      <c r="BM1311" s="162"/>
      <c r="BN1311" s="162"/>
      <c r="BO1311" s="162"/>
      <c r="BP1311" s="162"/>
      <c r="BQ1311" s="162"/>
      <c r="BR1311" s="162"/>
      <c r="BS1311" s="162"/>
      <c r="BT1311" s="162"/>
      <c r="BU1311" s="162"/>
      <c r="BV1311" s="162"/>
      <c r="BW1311" s="162"/>
      <c r="BX1311" s="162"/>
      <c r="BY1311" s="162"/>
      <c r="BZ1311" s="162"/>
      <c r="CA1311" s="162"/>
      <c r="CB1311" s="162"/>
      <c r="CC1311" s="162"/>
      <c r="CD1311" s="162"/>
      <c r="CE1311" s="162"/>
      <c r="CF1311" s="162"/>
      <c r="CG1311" s="162"/>
      <c r="CH1311" s="162"/>
      <c r="CI1311" s="162"/>
      <c r="CJ1311" s="162"/>
      <c r="CK1311" s="162"/>
      <c r="CL1311" s="162"/>
      <c r="CM1311" s="162"/>
      <c r="CN1311" s="162"/>
      <c r="CO1311" s="162"/>
      <c r="CP1311" s="162"/>
      <c r="CQ1311" s="162"/>
      <c r="CR1311" s="162"/>
      <c r="CS1311" s="162"/>
      <c r="CT1311" s="162"/>
      <c r="CU1311" s="162"/>
      <c r="CV1311" s="162"/>
      <c r="CW1311" s="162"/>
      <c r="CX1311" s="162"/>
      <c r="CY1311" s="162"/>
      <c r="CZ1311" s="162"/>
      <c r="DA1311" s="162"/>
      <c r="DB1311" s="162"/>
      <c r="DC1311" s="162"/>
      <c r="DD1311" s="162"/>
      <c r="DE1311" s="162"/>
      <c r="DF1311" s="162"/>
      <c r="DG1311" s="162"/>
      <c r="DH1311" s="162"/>
      <c r="DI1311" s="162"/>
      <c r="DJ1311" s="162"/>
      <c r="DK1311" s="162"/>
      <c r="DL1311" s="162"/>
      <c r="DM1311" s="162"/>
      <c r="DN1311" s="162"/>
      <c r="DO1311" s="162"/>
      <c r="DP1311" s="162"/>
      <c r="DQ1311" s="162"/>
      <c r="DS1311" s="162"/>
      <c r="DT1311" s="162"/>
      <c r="DU1311" s="162"/>
      <c r="ET1311" s="162"/>
      <c r="EU1311" s="162"/>
      <c r="EV1311" s="162"/>
      <c r="EW1311" s="162"/>
      <c r="EX1311" s="162"/>
      <c r="EY1311" s="162"/>
      <c r="EZ1311" s="162"/>
      <c r="FA1311" s="162"/>
      <c r="FB1311" s="162"/>
      <c r="FC1311" s="162"/>
      <c r="FD1311" s="162"/>
      <c r="FE1311" s="162"/>
      <c r="FF1311" s="162"/>
      <c r="FG1311" s="162"/>
      <c r="FH1311" s="162"/>
      <c r="FI1311" s="162"/>
      <c r="FJ1311" s="162"/>
      <c r="FK1311" s="162"/>
      <c r="FL1311" s="162"/>
      <c r="FM1311" s="162"/>
      <c r="FN1311" s="162"/>
      <c r="FO1311" s="162"/>
    </row>
    <row r="1312" spans="1:176" ht="18.600000000000001" customHeight="1">
      <c r="A1312" s="6372"/>
      <c r="B1312" s="165"/>
      <c r="C1312" s="165"/>
      <c r="D1312" s="191"/>
      <c r="E1312" s="6373"/>
      <c r="AT1312" s="653" t="s">
        <v>752</v>
      </c>
      <c r="AU1312" s="6374"/>
      <c r="AV1312" s="6374"/>
      <c r="AW1312" s="6377">
        <v>46237</v>
      </c>
      <c r="AX1312" s="6378">
        <v>4263372</v>
      </c>
      <c r="AY1312" s="6377">
        <v>46237</v>
      </c>
      <c r="AZ1312" s="6378">
        <v>4263373</v>
      </c>
      <c r="BA1312" s="6377">
        <v>46251</v>
      </c>
      <c r="BB1312" s="6378">
        <v>4263379</v>
      </c>
      <c r="BC1312" s="6377">
        <v>46251</v>
      </c>
      <c r="BD1312" s="6378">
        <v>4263380</v>
      </c>
      <c r="BE1312" s="6377">
        <v>46251</v>
      </c>
      <c r="BF1312" s="6378">
        <v>4263381</v>
      </c>
      <c r="BG1312" s="6377">
        <v>46358</v>
      </c>
      <c r="BH1312" s="6378">
        <v>4363037</v>
      </c>
      <c r="BI1312" s="6377"/>
      <c r="BJ1312" s="6378"/>
      <c r="BK1312" s="6377"/>
      <c r="BL1312" s="6378"/>
      <c r="BM1312" s="6377"/>
      <c r="BN1312" s="6378"/>
      <c r="BO1312" s="6377"/>
      <c r="BP1312" s="6378"/>
      <c r="BQ1312" s="6377"/>
      <c r="BR1312" s="6378"/>
      <c r="BS1312" s="6377"/>
      <c r="BT1312" s="6378"/>
      <c r="BU1312" s="6377"/>
      <c r="BV1312" s="6378"/>
      <c r="BW1312" s="6377"/>
      <c r="BX1312" s="6378"/>
      <c r="BY1312" s="6377"/>
      <c r="BZ1312" s="6378"/>
      <c r="CA1312" s="6377"/>
      <c r="CB1312" s="6378"/>
      <c r="CC1312" s="6377"/>
      <c r="CD1312" s="6378"/>
      <c r="CE1312" s="6377"/>
      <c r="CF1312" s="6378"/>
      <c r="CG1312" s="6377"/>
      <c r="CH1312" s="6378"/>
      <c r="CI1312" s="6377"/>
      <c r="CJ1312" s="6378"/>
      <c r="CK1312" s="6377"/>
      <c r="CL1312" s="6378"/>
      <c r="CM1312" s="6377"/>
      <c r="CN1312" s="6378"/>
      <c r="CO1312" s="6377"/>
      <c r="CP1312" s="6378"/>
      <c r="CQ1312" s="6377"/>
      <c r="CR1312" s="6378"/>
      <c r="CS1312" s="6377"/>
      <c r="CT1312" s="6378"/>
      <c r="CW1312" s="6377"/>
      <c r="CX1312" s="6378"/>
      <c r="CY1312" s="6377"/>
      <c r="CZ1312" s="6378"/>
      <c r="DA1312" s="6377"/>
      <c r="DB1312" s="6378"/>
      <c r="DC1312" s="6379"/>
      <c r="DD1312" s="6380"/>
      <c r="DE1312" s="6418"/>
      <c r="DF1312" s="6418"/>
      <c r="DG1312" s="6418"/>
      <c r="DH1312" s="6418"/>
      <c r="DI1312" s="6379"/>
      <c r="DJ1312" s="6380"/>
      <c r="DK1312" s="6379"/>
      <c r="DL1312" s="6380"/>
      <c r="DM1312" s="6377"/>
      <c r="DN1312" s="6378"/>
      <c r="DO1312" s="6377"/>
      <c r="DP1312" s="6378"/>
      <c r="DQ1312" s="6377"/>
      <c r="DR1312" s="6378"/>
      <c r="DS1312" s="6377"/>
      <c r="DT1312" s="6378"/>
      <c r="DU1312" s="6377"/>
      <c r="DV1312" s="6378"/>
      <c r="DW1312" s="6377"/>
      <c r="DX1312" s="6378"/>
      <c r="DY1312" s="6377"/>
      <c r="DZ1312" s="6378"/>
      <c r="EA1312" s="6377"/>
      <c r="EB1312" s="6378"/>
      <c r="EC1312" s="6377"/>
      <c r="ED1312" s="6378"/>
      <c r="EE1312" s="6377"/>
      <c r="EF1312" s="6378"/>
      <c r="EM1312" s="6377"/>
      <c r="EN1312" s="6378"/>
      <c r="EO1312" s="6377"/>
      <c r="EP1312" s="6378"/>
      <c r="ET1312" s="6377"/>
      <c r="EU1312" s="6378"/>
      <c r="EV1312" s="6377"/>
      <c r="EW1312" s="6378"/>
      <c r="EX1312" s="6377"/>
      <c r="EY1312" s="6378"/>
      <c r="EZ1312" s="6377"/>
      <c r="FA1312" s="6378"/>
      <c r="FB1312" s="6377"/>
      <c r="FC1312" s="6378"/>
      <c r="FD1312" s="6377"/>
      <c r="FE1312" s="6378"/>
      <c r="FF1312" s="6377"/>
      <c r="FG1312" s="6378"/>
      <c r="FH1312" s="6377"/>
      <c r="FI1312" s="6378"/>
      <c r="FJ1312" s="6377"/>
      <c r="FK1312" s="6378"/>
      <c r="FL1312" s="6377"/>
      <c r="FM1312" s="6378"/>
      <c r="FN1312" s="6378"/>
      <c r="FO1312" s="6378"/>
      <c r="FP1312" s="6377"/>
      <c r="FQ1312" s="6378"/>
      <c r="FS1312" s="6377"/>
      <c r="FT1312" s="6378"/>
    </row>
    <row r="1313" spans="1:176" ht="18.600000000000001" customHeight="1">
      <c r="A1313" s="6372"/>
      <c r="B1313" s="165"/>
      <c r="C1313" s="165"/>
      <c r="D1313" s="191"/>
      <c r="E1313" s="6373"/>
      <c r="AT1313" s="653" t="s">
        <v>754</v>
      </c>
      <c r="AU1313" s="6374"/>
      <c r="AV1313" s="6374"/>
      <c r="AW1313" s="653">
        <v>5</v>
      </c>
      <c r="AX1313" s="6387">
        <f>COUNTIF(AX$11:AX$1147,AX1312)</f>
        <v>5</v>
      </c>
      <c r="AY1313" s="653">
        <v>5</v>
      </c>
      <c r="AZ1313" s="6387">
        <f>COUNTIF(AZ$11:AZ$1147,AZ1312)</f>
        <v>5</v>
      </c>
      <c r="BA1313" s="653">
        <v>10</v>
      </c>
      <c r="BB1313" s="6387">
        <f>COUNTIF(BB$11:BB$1147,BB1312)</f>
        <v>10</v>
      </c>
      <c r="BC1313" s="653">
        <v>10</v>
      </c>
      <c r="BD1313" s="6387">
        <f>COUNTIF(BD$11:BD$1147,BD1312)</f>
        <v>10</v>
      </c>
      <c r="BE1313" s="653">
        <v>10</v>
      </c>
      <c r="BF1313" s="6387">
        <f>COUNTIF(BF$11:BF$1147,BF1312)</f>
        <v>20</v>
      </c>
      <c r="BG1313" s="653">
        <v>20</v>
      </c>
      <c r="BH1313" s="6387">
        <f>COUNTIF(BH$11:BH$1147,BH1312)</f>
        <v>0</v>
      </c>
      <c r="BI1313" s="653"/>
      <c r="BJ1313" s="6387">
        <f>COUNTIF(BJ$11:BJ$1147,BJ1312)</f>
        <v>0</v>
      </c>
      <c r="BK1313" s="653"/>
      <c r="BL1313" s="6387">
        <f>COUNTIF(BL$11:BL$1147,BL1312)</f>
        <v>0</v>
      </c>
      <c r="BM1313" s="653"/>
      <c r="BN1313" s="6387">
        <f>COUNTIF(BN$11:BN$1147,BN1312)</f>
        <v>0</v>
      </c>
      <c r="BO1313" s="653"/>
      <c r="BP1313" s="6387">
        <f>COUNTIF(BP$11:BP$1147,BP1312)</f>
        <v>0</v>
      </c>
      <c r="BQ1313" s="653"/>
      <c r="BR1313" s="6387">
        <f>COUNTIF(BR$11:BR$1147,BR1312)</f>
        <v>0</v>
      </c>
      <c r="BS1313" s="653"/>
      <c r="BT1313" s="6387">
        <f>COUNTIF(BT$11:BT$1147,BT1312)</f>
        <v>0</v>
      </c>
      <c r="BU1313" s="653"/>
      <c r="BV1313" s="6387">
        <f>COUNTIF(BV$11:BV$1147,BV1312)</f>
        <v>0</v>
      </c>
      <c r="BW1313" s="653"/>
      <c r="BX1313" s="6387">
        <f>COUNTIF(BX$11:BX$1147,BX1312)</f>
        <v>0</v>
      </c>
      <c r="BY1313" s="653"/>
      <c r="BZ1313" s="6387">
        <f>COUNTIF(BZ$11:BZ$1147,BZ1312)</f>
        <v>0</v>
      </c>
      <c r="CA1313" s="653"/>
      <c r="CB1313" s="6387">
        <f>COUNTIF(CB$11:CB$1147,CB1312)</f>
        <v>0</v>
      </c>
      <c r="CC1313" s="653"/>
      <c r="CD1313" s="6387">
        <f>COUNTIF(CD$11:CD$1147,CD1312)</f>
        <v>0</v>
      </c>
      <c r="CE1313" s="653"/>
      <c r="CF1313" s="6387">
        <f>COUNTIF(CF$11:CF$1147,CF1312)</f>
        <v>0</v>
      </c>
      <c r="CG1313" s="653"/>
      <c r="CH1313" s="6387">
        <f>COUNTIF(CH$11:CH$1147,CH1312)</f>
        <v>0</v>
      </c>
      <c r="CI1313" s="653"/>
      <c r="CJ1313" s="6387">
        <f>COUNTIF(CJ$11:CJ$1147,CJ1312)</f>
        <v>0</v>
      </c>
      <c r="CK1313" s="653"/>
      <c r="CL1313" s="6387">
        <f>COUNTIFS(CL$11:CL$1147,CL1312)+COUNTIFS(CV$11:CV$1147,CL1312)</f>
        <v>0</v>
      </c>
      <c r="CM1313" s="653"/>
      <c r="CN1313" s="6387">
        <f>COUNTIF(CN$11:CN$1147,CN1312)</f>
        <v>0</v>
      </c>
      <c r="CO1313" s="653"/>
      <c r="CP1313" s="6387">
        <f>COUNTIF(CP$11:CP$1147,CP1312)</f>
        <v>0</v>
      </c>
      <c r="CQ1313" s="653"/>
      <c r="CR1313" s="6387">
        <f>COUNTIF(CR$11:CR$1147,CR1312)</f>
        <v>0</v>
      </c>
      <c r="CS1313" s="653"/>
      <c r="CT1313" s="6387">
        <f>COUNTIF(CT$11:CT$1147,CT1312)</f>
        <v>0</v>
      </c>
      <c r="CW1313" s="653"/>
      <c r="CX1313" s="6387">
        <f>COUNTIF(CX$11:CX$1147,CX1312)</f>
        <v>0</v>
      </c>
      <c r="CY1313" s="653"/>
      <c r="CZ1313" s="6387">
        <f>COUNTIF(CZ$11:CZ$1147,CZ1312)</f>
        <v>0</v>
      </c>
      <c r="DA1313" s="653"/>
      <c r="DB1313" s="6387">
        <f>COUNTIF(DB$11:DB$1147,DB1312)</f>
        <v>0</v>
      </c>
      <c r="DC1313" s="6374"/>
      <c r="DD1313" s="6388">
        <f>COUNTIF(DD$11:DD$1147,DD1312)</f>
        <v>0</v>
      </c>
      <c r="DE1313" s="6418"/>
      <c r="DF1313" s="6418"/>
      <c r="DG1313" s="6418"/>
      <c r="DH1313" s="6418"/>
      <c r="DI1313" s="6374"/>
      <c r="DJ1313" s="6388">
        <f>COUNTIF(DJ$11:DJ$1147,DJ1312)</f>
        <v>0</v>
      </c>
      <c r="DK1313" s="6374"/>
      <c r="DL1313" s="6388">
        <f>COUNTIF(DL$11:DL$1147,DL1312)</f>
        <v>0</v>
      </c>
      <c r="DM1313" s="653"/>
      <c r="DN1313" s="6387">
        <f>COUNTIF(DN$11:DN$1147,DN1312)</f>
        <v>0</v>
      </c>
      <c r="DO1313" s="653"/>
      <c r="DP1313" s="6387">
        <f>COUNTIF(DP$11:DP$1147,DP1312)</f>
        <v>0</v>
      </c>
      <c r="DQ1313" s="653"/>
      <c r="DR1313" s="6387">
        <f>COUNTIF(DR$11:DR$1147,DR1312)</f>
        <v>0</v>
      </c>
      <c r="DS1313" s="653"/>
      <c r="DT1313" s="6387">
        <f>COUNTIF(DT$11:DT$1147,DT1312)</f>
        <v>0</v>
      </c>
      <c r="DU1313" s="653"/>
      <c r="DV1313" s="6387">
        <f>COUNTIF(DV$11:DV$1147,DV1312)</f>
        <v>0</v>
      </c>
      <c r="DW1313" s="653"/>
      <c r="DX1313" s="6387">
        <f>COUNTIF(DX$11:DX$1147,DX1312)</f>
        <v>0</v>
      </c>
      <c r="DY1313" s="653"/>
      <c r="DZ1313" s="6387">
        <f>COUNTIF(DZ$11:DZ$1147,DZ1312)</f>
        <v>0</v>
      </c>
      <c r="EA1313" s="653"/>
      <c r="EB1313" s="6387">
        <f>COUNTIF(EB$11:EB$1147,EB1312)</f>
        <v>0</v>
      </c>
      <c r="EC1313" s="653"/>
      <c r="ED1313" s="6387">
        <f>COUNTIF(ED$11:ED$1147,ED1312)</f>
        <v>0</v>
      </c>
      <c r="EE1313" s="653"/>
      <c r="EF1313" s="6387">
        <f>COUNTIF(EF$11:EF$1147,EF1312)</f>
        <v>0</v>
      </c>
      <c r="EM1313" s="653"/>
      <c r="EN1313" s="6387">
        <f>COUNTIF(EN$11:EN$1147,EN1312)</f>
        <v>0</v>
      </c>
      <c r="EO1313" s="653"/>
      <c r="EP1313" s="6387">
        <f>COUNTIF(EP$11:EP$1147,EP1312)</f>
        <v>0</v>
      </c>
      <c r="ET1313" s="653"/>
      <c r="EU1313" s="6387">
        <f>COUNTIF(EU$11:EU$1147,EU1312)</f>
        <v>0</v>
      </c>
      <c r="EV1313" s="653"/>
      <c r="EW1313" s="6387">
        <f>COUNTIF(EW$11:EW$1147,EW1312)</f>
        <v>0</v>
      </c>
      <c r="EX1313" s="653"/>
      <c r="EY1313" s="6387">
        <f>COUNTIF(EY$11:EY$1147,EY1312)</f>
        <v>0</v>
      </c>
      <c r="EZ1313" s="653"/>
      <c r="FA1313" s="6387">
        <f>COUNTIF(FA$11:FA$1147,FA1312)</f>
        <v>0</v>
      </c>
      <c r="FB1313" s="653"/>
      <c r="FC1313" s="6387">
        <f>COUNTIF(FC$11:FC$1147,FC1312)</f>
        <v>0</v>
      </c>
      <c r="FD1313" s="653"/>
      <c r="FE1313" s="6387">
        <f>COUNTIF(FE$11:FE$1147,FE1312)</f>
        <v>0</v>
      </c>
      <c r="FF1313" s="653"/>
      <c r="FG1313" s="6387">
        <f>COUNTIF(FG$11:FG$1147,FG1312)</f>
        <v>0</v>
      </c>
      <c r="FH1313" s="653"/>
      <c r="FI1313" s="6387">
        <f>COUNTIF(FI$11:FI$1147,FI1312)</f>
        <v>0</v>
      </c>
      <c r="FJ1313" s="653"/>
      <c r="FK1313" s="6387">
        <f>COUNTIF(FK$11:FK$1147,FK1312)</f>
        <v>0</v>
      </c>
      <c r="FL1313" s="653"/>
      <c r="FM1313" s="6387">
        <f>COUNTIF(FM$11:FM$1147,FM1312)</f>
        <v>0</v>
      </c>
      <c r="FN1313" s="653"/>
      <c r="FO1313" s="6387">
        <f>COUNTIF(FO$11:FO$1147,FO1312)</f>
        <v>0</v>
      </c>
      <c r="FP1313" s="1044"/>
      <c r="FQ1313" s="6387">
        <f>COUNTIF(FQ$11:FQ$1147,FQ1312)</f>
        <v>0</v>
      </c>
      <c r="FS1313" s="1044"/>
      <c r="FT1313" s="6387">
        <f>COUNTIF(FT$11:FT$1147,FT1312)</f>
        <v>0</v>
      </c>
    </row>
    <row r="1314" spans="1:176" ht="18.600000000000001" customHeight="1">
      <c r="A1314" s="6372"/>
      <c r="B1314" s="165"/>
      <c r="C1314" s="165"/>
      <c r="D1314" s="191"/>
      <c r="E1314" s="6373"/>
      <c r="AT1314" s="653" t="s">
        <v>755</v>
      </c>
      <c r="AU1314" s="6374"/>
      <c r="AV1314" s="6374"/>
      <c r="AW1314" s="8037">
        <f>AW1313-AX1313</f>
        <v>0</v>
      </c>
      <c r="AX1314" s="8038"/>
      <c r="AY1314" s="8037">
        <f>AY1313-AZ1313</f>
        <v>0</v>
      </c>
      <c r="AZ1314" s="8038"/>
      <c r="BA1314" s="8037">
        <f>BA1313-BB1313</f>
        <v>0</v>
      </c>
      <c r="BB1314" s="8038"/>
      <c r="BC1314" s="8037">
        <f>BC1313-BD1313</f>
        <v>0</v>
      </c>
      <c r="BD1314" s="8038"/>
      <c r="BE1314" s="8037">
        <f>BE1313-BF1313</f>
        <v>-10</v>
      </c>
      <c r="BF1314" s="8038"/>
      <c r="BG1314" s="8037">
        <f>BG1313-BH1313</f>
        <v>20</v>
      </c>
      <c r="BH1314" s="8038"/>
      <c r="BI1314" s="8037">
        <f>BI1313-BJ1313</f>
        <v>0</v>
      </c>
      <c r="BJ1314" s="8038"/>
      <c r="BK1314" s="8037">
        <f>BK1313-BL1313</f>
        <v>0</v>
      </c>
      <c r="BL1314" s="8038"/>
      <c r="BM1314" s="8037">
        <f>BM1313-BN1313</f>
        <v>0</v>
      </c>
      <c r="BN1314" s="8038"/>
      <c r="BO1314" s="8037">
        <f>BO1313-BP1313</f>
        <v>0</v>
      </c>
      <c r="BP1314" s="8038"/>
      <c r="BQ1314" s="8037">
        <f>BQ1313-BR1313</f>
        <v>0</v>
      </c>
      <c r="BR1314" s="8038"/>
      <c r="BS1314" s="8037">
        <f>BS1313-BT1313</f>
        <v>0</v>
      </c>
      <c r="BT1314" s="8038"/>
      <c r="BU1314" s="8037">
        <f>BU1313-BV1313</f>
        <v>0</v>
      </c>
      <c r="BV1314" s="8038"/>
      <c r="BW1314" s="8037">
        <f>BW1313-BX1313</f>
        <v>0</v>
      </c>
      <c r="BX1314" s="8038"/>
      <c r="BY1314" s="8037">
        <f>BY1313-BZ1313</f>
        <v>0</v>
      </c>
      <c r="BZ1314" s="8038"/>
      <c r="CA1314" s="8037">
        <f>CA1313-CB1313</f>
        <v>0</v>
      </c>
      <c r="CB1314" s="8038"/>
      <c r="CC1314" s="8037">
        <f>CC1313-CD1313</f>
        <v>0</v>
      </c>
      <c r="CD1314" s="8038"/>
      <c r="CE1314" s="8037">
        <f>CE1313-CF1313</f>
        <v>0</v>
      </c>
      <c r="CF1314" s="8038"/>
      <c r="CG1314" s="8037">
        <f>CG1313-CH1313</f>
        <v>0</v>
      </c>
      <c r="CH1314" s="8038"/>
      <c r="CI1314" s="8037">
        <f>CI1313-CJ1313</f>
        <v>0</v>
      </c>
      <c r="CJ1314" s="8038"/>
      <c r="CK1314" s="8037">
        <f>CK1313-CL1313</f>
        <v>0</v>
      </c>
      <c r="CL1314" s="8038"/>
      <c r="CM1314" s="8037">
        <f>CM1313-CN1313</f>
        <v>0</v>
      </c>
      <c r="CN1314" s="8038"/>
      <c r="CO1314" s="8037">
        <f>CO1313-CP1313</f>
        <v>0</v>
      </c>
      <c r="CP1314" s="8038"/>
      <c r="CQ1314" s="8037">
        <f>CQ1313-CR1313</f>
        <v>0</v>
      </c>
      <c r="CR1314" s="8038"/>
      <c r="CS1314" s="8037">
        <f>CS1313-CT1313</f>
        <v>0</v>
      </c>
      <c r="CT1314" s="8038"/>
      <c r="CW1314" s="8037">
        <f>CW1313-CX1313</f>
        <v>0</v>
      </c>
      <c r="CX1314" s="8038"/>
      <c r="CY1314" s="8037">
        <f>CY1313-CZ1313</f>
        <v>0</v>
      </c>
      <c r="CZ1314" s="8038"/>
      <c r="DA1314" s="8037">
        <f>DA1313-DB1313</f>
        <v>0</v>
      </c>
      <c r="DB1314" s="8038"/>
      <c r="DC1314" s="8037">
        <f>DC1313-DD1313</f>
        <v>0</v>
      </c>
      <c r="DD1314" s="8038"/>
      <c r="DE1314" s="6418"/>
      <c r="DF1314" s="6418"/>
      <c r="DG1314" s="6418"/>
      <c r="DH1314" s="6418"/>
      <c r="DI1314" s="8037">
        <f>DI1313-DJ1313</f>
        <v>0</v>
      </c>
      <c r="DJ1314" s="8038"/>
      <c r="DK1314" s="8037">
        <f>DK1313-DL1313</f>
        <v>0</v>
      </c>
      <c r="DL1314" s="8038"/>
      <c r="DM1314" s="8037">
        <f>DM1313-DN1313</f>
        <v>0</v>
      </c>
      <c r="DN1314" s="8038"/>
      <c r="DO1314" s="8037">
        <f>DO1313-DP1313</f>
        <v>0</v>
      </c>
      <c r="DP1314" s="8038"/>
      <c r="DQ1314" s="8037">
        <f>DQ1313-DR1313</f>
        <v>0</v>
      </c>
      <c r="DR1314" s="8038"/>
      <c r="DS1314" s="8037">
        <f>DS1313-DT1313</f>
        <v>0</v>
      </c>
      <c r="DT1314" s="8038"/>
      <c r="DU1314" s="8037">
        <f>DU1313-DV1313</f>
        <v>0</v>
      </c>
      <c r="DV1314" s="8038"/>
      <c r="DW1314" s="8037">
        <f>DW1313-DX1313</f>
        <v>0</v>
      </c>
      <c r="DX1314" s="8038"/>
      <c r="DY1314" s="8037">
        <f>DY1313-DZ1313</f>
        <v>0</v>
      </c>
      <c r="DZ1314" s="8038"/>
      <c r="EA1314" s="8037">
        <f>EA1313-EB1313</f>
        <v>0</v>
      </c>
      <c r="EB1314" s="8038"/>
      <c r="EC1314" s="8037">
        <f>EC1313-ED1313</f>
        <v>0</v>
      </c>
      <c r="ED1314" s="8038"/>
      <c r="EE1314" s="8037">
        <f>EE1313-EF1313</f>
        <v>0</v>
      </c>
      <c r="EF1314" s="8038"/>
      <c r="EM1314" s="8037">
        <f>EM1313-EN1313</f>
        <v>0</v>
      </c>
      <c r="EN1314" s="8038"/>
      <c r="EO1314" s="8037">
        <f>EO1313-EP1313</f>
        <v>0</v>
      </c>
      <c r="EP1314" s="8038"/>
      <c r="ET1314" s="8037">
        <f>ET1313-EU1313</f>
        <v>0</v>
      </c>
      <c r="EU1314" s="8038"/>
      <c r="EV1314" s="8037">
        <f>EV1313-EW1313</f>
        <v>0</v>
      </c>
      <c r="EW1314" s="8038"/>
      <c r="EX1314" s="8037">
        <f>EX1313-EY1313</f>
        <v>0</v>
      </c>
      <c r="EY1314" s="8038"/>
      <c r="EZ1314" s="8037">
        <f>EZ1313-FA1313</f>
        <v>0</v>
      </c>
      <c r="FA1314" s="8038"/>
      <c r="FB1314" s="8037">
        <f>FB1313-FC1313</f>
        <v>0</v>
      </c>
      <c r="FC1314" s="8038"/>
      <c r="FD1314" s="8037">
        <f>FD1313-FE1313</f>
        <v>0</v>
      </c>
      <c r="FE1314" s="8038"/>
      <c r="FF1314" s="8037">
        <f>FF1313-FG1313</f>
        <v>0</v>
      </c>
      <c r="FG1314" s="8038"/>
      <c r="FH1314" s="8037">
        <f>FH1313-FI1313</f>
        <v>0</v>
      </c>
      <c r="FI1314" s="8038"/>
      <c r="FJ1314" s="8037">
        <f>FJ1313-FK1313</f>
        <v>0</v>
      </c>
      <c r="FK1314" s="8038"/>
      <c r="FL1314" s="8037">
        <f>FL1313-FM1313</f>
        <v>0</v>
      </c>
      <c r="FM1314" s="8038"/>
      <c r="FN1314" s="8037">
        <f>FN1313-FO1313</f>
        <v>0</v>
      </c>
      <c r="FO1314" s="8038"/>
      <c r="FP1314" s="8037">
        <f>FP1313-FQ1313</f>
        <v>0</v>
      </c>
      <c r="FQ1314" s="8038"/>
      <c r="FS1314" s="8037">
        <f>FS1313-FT1313</f>
        <v>0</v>
      </c>
      <c r="FT1314" s="8038"/>
    </row>
    <row r="1315" spans="1:176" ht="18.600000000000001" customHeight="1">
      <c r="A1315" s="6372"/>
      <c r="B1315" s="165"/>
      <c r="C1315" s="165"/>
      <c r="D1315" s="191"/>
      <c r="E1315" s="6373"/>
      <c r="AW1315" s="162"/>
      <c r="AX1315" s="162"/>
      <c r="AY1315" s="162"/>
      <c r="AZ1315" s="162"/>
      <c r="BA1315" s="162"/>
      <c r="BB1315" s="162"/>
      <c r="BC1315" s="162"/>
      <c r="BD1315" s="162"/>
      <c r="BE1315" s="162"/>
      <c r="BF1315" s="162"/>
      <c r="BG1315" s="162"/>
      <c r="BH1315" s="162"/>
      <c r="BI1315" s="162"/>
      <c r="BJ1315" s="162"/>
      <c r="BK1315" s="162"/>
      <c r="BL1315" s="162"/>
      <c r="BM1315" s="162"/>
      <c r="BN1315" s="162"/>
      <c r="BO1315" s="162"/>
      <c r="BP1315" s="162"/>
      <c r="BQ1315" s="162"/>
      <c r="BR1315" s="162"/>
      <c r="BS1315" s="162"/>
      <c r="BT1315" s="162"/>
      <c r="BU1315" s="162"/>
      <c r="BV1315" s="162"/>
      <c r="BW1315" s="162"/>
      <c r="BX1315" s="162"/>
      <c r="BY1315" s="162"/>
      <c r="BZ1315" s="162"/>
      <c r="CA1315" s="162"/>
      <c r="CB1315" s="162"/>
      <c r="CC1315" s="162"/>
      <c r="CD1315" s="162"/>
      <c r="CE1315" s="162"/>
      <c r="CF1315" s="162"/>
      <c r="CG1315" s="162"/>
      <c r="CH1315" s="162"/>
      <c r="CI1315" s="162"/>
      <c r="CJ1315" s="162"/>
      <c r="CK1315" s="162"/>
      <c r="CL1315" s="162"/>
      <c r="CM1315" s="162"/>
      <c r="CN1315" s="162"/>
      <c r="CO1315" s="162"/>
      <c r="CP1315" s="162"/>
      <c r="CQ1315" s="162"/>
      <c r="CR1315" s="162"/>
      <c r="CS1315" s="162"/>
      <c r="CT1315" s="162"/>
      <c r="CU1315" s="162"/>
      <c r="CV1315" s="162"/>
      <c r="CW1315" s="162"/>
      <c r="CX1315" s="162"/>
      <c r="CY1315" s="162"/>
      <c r="CZ1315" s="162"/>
      <c r="DA1315" s="162"/>
      <c r="DB1315" s="162"/>
      <c r="DC1315" s="162"/>
      <c r="DD1315" s="162"/>
      <c r="DE1315" s="162"/>
      <c r="DF1315" s="162"/>
      <c r="DG1315" s="162"/>
      <c r="DH1315" s="162"/>
      <c r="DI1315" s="162"/>
      <c r="DJ1315" s="162"/>
      <c r="DK1315" s="162"/>
      <c r="DL1315" s="162"/>
      <c r="DM1315" s="162"/>
      <c r="DN1315" s="162"/>
      <c r="DO1315" s="162"/>
      <c r="DP1315" s="162"/>
      <c r="DQ1315" s="162"/>
      <c r="DS1315" s="162"/>
      <c r="DT1315" s="162"/>
      <c r="DU1315" s="162"/>
      <c r="ET1315" s="162"/>
      <c r="EU1315" s="162"/>
      <c r="EV1315" s="162"/>
      <c r="EW1315" s="162"/>
      <c r="EX1315" s="162"/>
      <c r="EY1315" s="162"/>
      <c r="EZ1315" s="162"/>
      <c r="FA1315" s="162"/>
      <c r="FB1315" s="162"/>
      <c r="FC1315" s="162"/>
      <c r="FD1315" s="162"/>
      <c r="FE1315" s="162"/>
      <c r="FF1315" s="162"/>
      <c r="FG1315" s="162"/>
      <c r="FH1315" s="162"/>
      <c r="FI1315" s="162"/>
      <c r="FJ1315" s="162"/>
      <c r="FK1315" s="162"/>
      <c r="FL1315" s="162"/>
      <c r="FM1315" s="162"/>
      <c r="FN1315" s="162"/>
      <c r="FO1315" s="162"/>
    </row>
    <row r="1316" spans="1:176" ht="18.600000000000001" customHeight="1">
      <c r="A1316" s="6372"/>
      <c r="B1316" s="165"/>
      <c r="C1316" s="165"/>
      <c r="D1316" s="191"/>
      <c r="E1316" s="6373"/>
      <c r="AT1316" s="653" t="s">
        <v>752</v>
      </c>
      <c r="AU1316" s="6374"/>
      <c r="AV1316" s="6374"/>
      <c r="AW1316" s="6377">
        <v>46251</v>
      </c>
      <c r="AX1316" s="6378">
        <v>4263377</v>
      </c>
      <c r="AY1316" s="6377">
        <v>46251</v>
      </c>
      <c r="AZ1316" s="6378">
        <v>4263378</v>
      </c>
      <c r="BA1316" s="6377">
        <v>46275</v>
      </c>
      <c r="BB1316" s="6378">
        <v>4263414</v>
      </c>
      <c r="BC1316" s="6377">
        <v>46282</v>
      </c>
      <c r="BD1316" s="6378">
        <v>4263416</v>
      </c>
      <c r="BE1316" s="6377">
        <v>46282</v>
      </c>
      <c r="BF1316" s="6378">
        <v>4263417</v>
      </c>
      <c r="BG1316" s="6377"/>
      <c r="BH1316" s="6378"/>
      <c r="BI1316" s="6377"/>
      <c r="BJ1316" s="6378"/>
      <c r="BK1316" s="6377"/>
      <c r="BL1316" s="6378"/>
      <c r="BM1316" s="6377"/>
      <c r="BN1316" s="6378"/>
      <c r="BO1316" s="6377"/>
      <c r="BP1316" s="6378"/>
      <c r="BQ1316" s="6377"/>
      <c r="BR1316" s="6378"/>
      <c r="BS1316" s="6377"/>
      <c r="BT1316" s="6378"/>
      <c r="BU1316" s="6377"/>
      <c r="BV1316" s="6378"/>
      <c r="BW1316" s="6377"/>
      <c r="BX1316" s="6378"/>
      <c r="BY1316" s="6377"/>
      <c r="BZ1316" s="6378"/>
      <c r="CA1316" s="6377"/>
      <c r="CB1316" s="6378"/>
      <c r="CC1316" s="6377"/>
      <c r="CD1316" s="6378"/>
      <c r="CE1316" s="6377"/>
      <c r="CF1316" s="6378"/>
      <c r="CG1316" s="6377"/>
      <c r="CH1316" s="6378"/>
      <c r="CI1316" s="6377"/>
      <c r="CJ1316" s="6378"/>
      <c r="CK1316" s="6377"/>
      <c r="CL1316" s="6378"/>
      <c r="CM1316" s="6377"/>
      <c r="CN1316" s="6378"/>
      <c r="CO1316" s="6377"/>
      <c r="CP1316" s="6378"/>
      <c r="CQ1316" s="6377"/>
      <c r="CR1316" s="6378"/>
      <c r="CS1316" s="6377"/>
      <c r="CT1316" s="6378"/>
      <c r="CW1316" s="6377"/>
      <c r="CX1316" s="6378"/>
      <c r="CY1316" s="6377"/>
      <c r="CZ1316" s="6378"/>
      <c r="DA1316" s="6377"/>
      <c r="DB1316" s="6378"/>
      <c r="DC1316" s="6379"/>
      <c r="DD1316" s="6380"/>
      <c r="DE1316" s="6418"/>
      <c r="DF1316" s="6418"/>
      <c r="DG1316" s="6418"/>
      <c r="DH1316" s="6418"/>
      <c r="DI1316" s="6379"/>
      <c r="DJ1316" s="6380"/>
      <c r="DK1316" s="6379"/>
      <c r="DL1316" s="6380"/>
      <c r="DM1316" s="6377"/>
      <c r="DN1316" s="6378"/>
      <c r="DO1316" s="6377"/>
      <c r="DP1316" s="6378"/>
      <c r="DQ1316" s="6377"/>
      <c r="DR1316" s="6378"/>
      <c r="DS1316" s="6377"/>
      <c r="DT1316" s="6378"/>
      <c r="DU1316" s="6377"/>
      <c r="DV1316" s="6378"/>
      <c r="DW1316" s="6377"/>
      <c r="DX1316" s="6378"/>
      <c r="DY1316" s="6377"/>
      <c r="DZ1316" s="6378"/>
      <c r="EA1316" s="6377"/>
      <c r="EB1316" s="6378"/>
      <c r="EC1316" s="6377"/>
      <c r="ED1316" s="6378"/>
      <c r="EE1316" s="6377"/>
      <c r="EF1316" s="6378"/>
      <c r="EM1316" s="6377"/>
      <c r="EN1316" s="6378"/>
      <c r="EO1316" s="6377"/>
      <c r="EP1316" s="6378"/>
      <c r="ET1316" s="6377"/>
      <c r="EU1316" s="6378"/>
      <c r="EV1316" s="6377"/>
      <c r="EW1316" s="6378"/>
      <c r="EX1316" s="6377"/>
      <c r="EY1316" s="6378"/>
      <c r="EZ1316" s="6377"/>
      <c r="FA1316" s="6378"/>
      <c r="FB1316" s="6377"/>
      <c r="FC1316" s="6378"/>
      <c r="FD1316" s="6377"/>
      <c r="FE1316" s="6378"/>
      <c r="FF1316" s="6377"/>
      <c r="FG1316" s="6378"/>
      <c r="FH1316" s="6377"/>
      <c r="FI1316" s="6378"/>
      <c r="FJ1316" s="6377"/>
      <c r="FK1316" s="6378"/>
      <c r="FL1316" s="6377"/>
      <c r="FM1316" s="6378"/>
      <c r="FN1316" s="6378"/>
      <c r="FO1316" s="6378"/>
      <c r="FP1316" s="6377"/>
      <c r="FQ1316" s="6378"/>
      <c r="FS1316" s="6377"/>
      <c r="FT1316" s="6378"/>
    </row>
    <row r="1317" spans="1:176" ht="18.600000000000001" customHeight="1">
      <c r="A1317" s="6372"/>
      <c r="B1317" s="165"/>
      <c r="C1317" s="165"/>
      <c r="D1317" s="191"/>
      <c r="E1317" s="6373"/>
      <c r="AT1317" s="653" t="s">
        <v>754</v>
      </c>
      <c r="AU1317" s="6374"/>
      <c r="AV1317" s="6374"/>
      <c r="AW1317" s="653">
        <v>10</v>
      </c>
      <c r="AX1317" s="6387">
        <f>COUNTIF(AX$11:AX$1147,AX1316)</f>
        <v>10</v>
      </c>
      <c r="AY1317" s="653">
        <v>10</v>
      </c>
      <c r="AZ1317" s="6387">
        <f>COUNTIF(AZ$11:AZ$1147,AZ1316)</f>
        <v>10</v>
      </c>
      <c r="BA1317" s="653">
        <v>10</v>
      </c>
      <c r="BB1317" s="6387">
        <f>COUNTIF(BB$11:BB$1147,BB1316)</f>
        <v>10</v>
      </c>
      <c r="BC1317" s="653">
        <v>10</v>
      </c>
      <c r="BD1317" s="6387">
        <f>COUNTIF(BD$11:BD$1147,BD1316)</f>
        <v>10</v>
      </c>
      <c r="BE1317" s="653">
        <v>10</v>
      </c>
      <c r="BF1317" s="6387">
        <f>COUNTIF(BF$11:BF$1147,BF1316)</f>
        <v>9</v>
      </c>
      <c r="BG1317" s="653"/>
      <c r="BH1317" s="6387">
        <f>COUNTIF(BH$11:BH$1147,BH1316)</f>
        <v>0</v>
      </c>
      <c r="BI1317" s="653"/>
      <c r="BJ1317" s="6387">
        <f>COUNTIF(BJ$11:BJ$1147,BJ1316)</f>
        <v>0</v>
      </c>
      <c r="BK1317" s="653"/>
      <c r="BL1317" s="6387">
        <f>COUNTIF(BL$11:BL$1147,BL1316)</f>
        <v>0</v>
      </c>
      <c r="BM1317" s="653"/>
      <c r="BN1317" s="6387">
        <f>COUNTIF(BN$11:BN$1147,BN1316)</f>
        <v>0</v>
      </c>
      <c r="BO1317" s="653"/>
      <c r="BP1317" s="6387">
        <f>COUNTIF(BP$11:BP$1147,BP1316)</f>
        <v>0</v>
      </c>
      <c r="BQ1317" s="653"/>
      <c r="BR1317" s="6387">
        <f>COUNTIF(BR$11:BR$1147,BR1316)</f>
        <v>0</v>
      </c>
      <c r="BS1317" s="653"/>
      <c r="BT1317" s="6387">
        <f>COUNTIF(BT$11:BT$1147,BT1316)</f>
        <v>0</v>
      </c>
      <c r="BU1317" s="653"/>
      <c r="BV1317" s="6387">
        <f>COUNTIF(BV$11:BV$1147,BV1316)</f>
        <v>0</v>
      </c>
      <c r="BW1317" s="653"/>
      <c r="BX1317" s="6387">
        <f>COUNTIF(BX$11:BX$1147,BX1316)</f>
        <v>0</v>
      </c>
      <c r="BY1317" s="653"/>
      <c r="BZ1317" s="6387">
        <f>COUNTIF(BZ$11:BZ$1147,BZ1316)</f>
        <v>0</v>
      </c>
      <c r="CA1317" s="653"/>
      <c r="CB1317" s="6387">
        <f>COUNTIF(CB$11:CB$1147,CB1316)</f>
        <v>0</v>
      </c>
      <c r="CC1317" s="653"/>
      <c r="CD1317" s="6387">
        <f>COUNTIF(CD$11:CD$1147,CD1316)</f>
        <v>0</v>
      </c>
      <c r="CE1317" s="653"/>
      <c r="CF1317" s="6387">
        <f>COUNTIF(CF$11:CF$1147,CF1316)</f>
        <v>0</v>
      </c>
      <c r="CG1317" s="653"/>
      <c r="CH1317" s="6387">
        <f>COUNTIF(CH$11:CH$1147,CH1316)</f>
        <v>0</v>
      </c>
      <c r="CI1317" s="653"/>
      <c r="CJ1317" s="6387">
        <f>COUNTIF(CJ$11:CJ$1147,CJ1316)</f>
        <v>0</v>
      </c>
      <c r="CK1317" s="653"/>
      <c r="CL1317" s="6387">
        <f>COUNTIFS(CL$11:CL$1147,CL1316)+COUNTIFS(CV$11:CV$1147,CL1316)</f>
        <v>0</v>
      </c>
      <c r="CM1317" s="653"/>
      <c r="CN1317" s="6387">
        <f>COUNTIF(CN$11:CN$1147,CN1316)</f>
        <v>0</v>
      </c>
      <c r="CO1317" s="653"/>
      <c r="CP1317" s="6387">
        <f>COUNTIF(CP$11:CP$1147,CP1316)</f>
        <v>0</v>
      </c>
      <c r="CQ1317" s="653"/>
      <c r="CR1317" s="6387">
        <f>COUNTIF(CR$11:CR$1147,CR1316)</f>
        <v>0</v>
      </c>
      <c r="CS1317" s="653"/>
      <c r="CT1317" s="6387">
        <f>COUNTIF(CT$11:CT$1147,CT1316)</f>
        <v>0</v>
      </c>
      <c r="CW1317" s="653"/>
      <c r="CX1317" s="6387">
        <f>COUNTIF(CX$11:CX$1147,CX1316)</f>
        <v>0</v>
      </c>
      <c r="CY1317" s="653"/>
      <c r="CZ1317" s="6387">
        <f>COUNTIF(CZ$11:CZ$1147,CZ1316)</f>
        <v>0</v>
      </c>
      <c r="DA1317" s="653"/>
      <c r="DB1317" s="6387">
        <f>COUNTIF(DB$11:DB$1147,DB1316)</f>
        <v>0</v>
      </c>
      <c r="DC1317" s="6374"/>
      <c r="DD1317" s="6388">
        <f>COUNTIF(DD$11:DD$1147,DD1316)</f>
        <v>0</v>
      </c>
      <c r="DE1317" s="6418"/>
      <c r="DF1317" s="6418"/>
      <c r="DG1317" s="6418"/>
      <c r="DH1317" s="6418"/>
      <c r="DI1317" s="6374"/>
      <c r="DJ1317" s="6388">
        <f>COUNTIF(DJ$11:DJ$1147,DJ1316)</f>
        <v>0</v>
      </c>
      <c r="DK1317" s="6374"/>
      <c r="DL1317" s="6388">
        <f>COUNTIF(DL$11:DL$1147,DL1316)</f>
        <v>0</v>
      </c>
      <c r="DM1317" s="653"/>
      <c r="DN1317" s="6387">
        <f>COUNTIF(DN$11:DN$1147,DN1316)</f>
        <v>0</v>
      </c>
      <c r="DO1317" s="653"/>
      <c r="DP1317" s="6387">
        <f>COUNTIF(DP$11:DP$1147,DP1316)</f>
        <v>0</v>
      </c>
      <c r="DQ1317" s="653"/>
      <c r="DR1317" s="6387">
        <f>COUNTIF(DR$11:DR$1147,DR1316)</f>
        <v>0</v>
      </c>
      <c r="DS1317" s="653"/>
      <c r="DT1317" s="6387">
        <f>COUNTIF(DT$11:DT$1147,DT1316)</f>
        <v>0</v>
      </c>
      <c r="DU1317" s="653"/>
      <c r="DV1317" s="6387">
        <f>COUNTIF(DV$11:DV$1147,DV1316)</f>
        <v>0</v>
      </c>
      <c r="DW1317" s="653"/>
      <c r="DX1317" s="6387">
        <f>COUNTIF(DX$11:DX$1147,DX1316)</f>
        <v>0</v>
      </c>
      <c r="DY1317" s="653"/>
      <c r="DZ1317" s="6387">
        <f>COUNTIF(DZ$11:DZ$1147,DZ1316)</f>
        <v>0</v>
      </c>
      <c r="EA1317" s="653"/>
      <c r="EB1317" s="6387">
        <f>COUNTIF(EB$11:EB$1147,EB1316)</f>
        <v>0</v>
      </c>
      <c r="EC1317" s="653"/>
      <c r="ED1317" s="6387">
        <f>COUNTIF(ED$11:ED$1147,ED1316)</f>
        <v>0</v>
      </c>
      <c r="EE1317" s="653"/>
      <c r="EF1317" s="6387">
        <f>COUNTIF(EF$11:EF$1147,EF1316)</f>
        <v>0</v>
      </c>
      <c r="EM1317" s="653"/>
      <c r="EN1317" s="6387">
        <f>COUNTIF(EN$11:EN$1147,EN1316)</f>
        <v>0</v>
      </c>
      <c r="EO1317" s="653"/>
      <c r="EP1317" s="6387">
        <f>COUNTIF(EP$11:EP$1147,EP1316)</f>
        <v>0</v>
      </c>
      <c r="ET1317" s="653"/>
      <c r="EU1317" s="6387">
        <f>COUNTIF(EU$11:EU$1147,EU1316)</f>
        <v>0</v>
      </c>
      <c r="EV1317" s="653"/>
      <c r="EW1317" s="6387">
        <f>COUNTIF(EW$11:EW$1147,EW1316)</f>
        <v>0</v>
      </c>
      <c r="EX1317" s="653"/>
      <c r="EY1317" s="6387">
        <f>COUNTIF(EY$11:EY$1147,EY1316)</f>
        <v>0</v>
      </c>
      <c r="EZ1317" s="653"/>
      <c r="FA1317" s="6387">
        <f>COUNTIF(FA$11:FA$1147,FA1316)</f>
        <v>0</v>
      </c>
      <c r="FB1317" s="653"/>
      <c r="FC1317" s="6387">
        <f>COUNTIF(FC$11:FC$1147,FC1316)</f>
        <v>0</v>
      </c>
      <c r="FD1317" s="653"/>
      <c r="FE1317" s="6387">
        <f>COUNTIF(FE$11:FE$1147,FE1316)</f>
        <v>0</v>
      </c>
      <c r="FF1317" s="653"/>
      <c r="FG1317" s="6387">
        <f>COUNTIF(FG$11:FG$1147,FG1316)</f>
        <v>0</v>
      </c>
      <c r="FH1317" s="653"/>
      <c r="FI1317" s="6387">
        <f>COUNTIF(FI$11:FI$1147,FI1316)</f>
        <v>0</v>
      </c>
      <c r="FJ1317" s="653"/>
      <c r="FK1317" s="6387">
        <f>COUNTIF(FK$11:FK$1147,FK1316)</f>
        <v>0</v>
      </c>
      <c r="FL1317" s="653"/>
      <c r="FM1317" s="6387">
        <f>COUNTIF(FM$11:FM$1147,FM1316)</f>
        <v>0</v>
      </c>
      <c r="FN1317" s="653"/>
      <c r="FO1317" s="6387">
        <f>COUNTIF(FO$11:FO$1147,FO1316)</f>
        <v>0</v>
      </c>
      <c r="FP1317" s="1044"/>
      <c r="FQ1317" s="6387">
        <f>COUNTIF(FQ$11:FQ$1147,FQ1316)</f>
        <v>0</v>
      </c>
      <c r="FS1317" s="1044"/>
      <c r="FT1317" s="6387">
        <f>COUNTIF(FT$11:FT$1147,FT1316)</f>
        <v>0</v>
      </c>
    </row>
    <row r="1318" spans="1:176" ht="18.600000000000001" customHeight="1">
      <c r="A1318" s="6372"/>
      <c r="B1318" s="165"/>
      <c r="C1318" s="165"/>
      <c r="D1318" s="191"/>
      <c r="E1318" s="6373"/>
      <c r="AT1318" s="653" t="s">
        <v>755</v>
      </c>
      <c r="AU1318" s="6374"/>
      <c r="AV1318" s="6374"/>
      <c r="AW1318" s="8037">
        <f>AW1317-AX1317</f>
        <v>0</v>
      </c>
      <c r="AX1318" s="8038"/>
      <c r="AY1318" s="8037">
        <f>AY1317-AZ1317</f>
        <v>0</v>
      </c>
      <c r="AZ1318" s="8038"/>
      <c r="BA1318" s="8037">
        <f>BA1317-BB1317</f>
        <v>0</v>
      </c>
      <c r="BB1318" s="8038"/>
      <c r="BC1318" s="8037">
        <f>BC1317-BD1317</f>
        <v>0</v>
      </c>
      <c r="BD1318" s="8038"/>
      <c r="BE1318" s="8037">
        <f>BE1317-BF1317</f>
        <v>1</v>
      </c>
      <c r="BF1318" s="8038"/>
      <c r="BG1318" s="8037">
        <f>BG1317-BH1317</f>
        <v>0</v>
      </c>
      <c r="BH1318" s="8038"/>
      <c r="BI1318" s="8037">
        <f>BI1317-BJ1317</f>
        <v>0</v>
      </c>
      <c r="BJ1318" s="8038"/>
      <c r="BK1318" s="8037">
        <f>BK1317-BL1317</f>
        <v>0</v>
      </c>
      <c r="BL1318" s="8038"/>
      <c r="BM1318" s="8037">
        <f>BM1317-BN1317</f>
        <v>0</v>
      </c>
      <c r="BN1318" s="8038"/>
      <c r="BO1318" s="8037">
        <f>BO1317-BP1317</f>
        <v>0</v>
      </c>
      <c r="BP1318" s="8038"/>
      <c r="BQ1318" s="8037">
        <f>BQ1317-BR1317</f>
        <v>0</v>
      </c>
      <c r="BR1318" s="8038"/>
      <c r="BS1318" s="8037">
        <f>BS1317-BT1317</f>
        <v>0</v>
      </c>
      <c r="BT1318" s="8038"/>
      <c r="BU1318" s="8037">
        <f>BU1317-BV1317</f>
        <v>0</v>
      </c>
      <c r="BV1318" s="8038"/>
      <c r="BW1318" s="8037">
        <f>BW1317-BX1317</f>
        <v>0</v>
      </c>
      <c r="BX1318" s="8038"/>
      <c r="BY1318" s="8037">
        <f>BY1317-BZ1317</f>
        <v>0</v>
      </c>
      <c r="BZ1318" s="8038"/>
      <c r="CA1318" s="8037">
        <f>CA1317-CB1317</f>
        <v>0</v>
      </c>
      <c r="CB1318" s="8038"/>
      <c r="CC1318" s="8037">
        <f>CC1317-CD1317</f>
        <v>0</v>
      </c>
      <c r="CD1318" s="8038"/>
      <c r="CE1318" s="8037">
        <f>CE1317-CF1317</f>
        <v>0</v>
      </c>
      <c r="CF1318" s="8038"/>
      <c r="CG1318" s="8037">
        <f>CG1317-CH1317</f>
        <v>0</v>
      </c>
      <c r="CH1318" s="8038"/>
      <c r="CI1318" s="8037">
        <f>CI1317-CJ1317</f>
        <v>0</v>
      </c>
      <c r="CJ1318" s="8038"/>
      <c r="CK1318" s="8037">
        <f>CK1317-CL1317</f>
        <v>0</v>
      </c>
      <c r="CL1318" s="8038"/>
      <c r="CM1318" s="8037">
        <f>CM1317-CN1317</f>
        <v>0</v>
      </c>
      <c r="CN1318" s="8038"/>
      <c r="CO1318" s="8037">
        <f>CO1317-CP1317</f>
        <v>0</v>
      </c>
      <c r="CP1318" s="8038"/>
      <c r="CQ1318" s="8037">
        <f>CQ1317-CR1317</f>
        <v>0</v>
      </c>
      <c r="CR1318" s="8038"/>
      <c r="CS1318" s="8037">
        <f>CS1317-CT1317</f>
        <v>0</v>
      </c>
      <c r="CT1318" s="8038"/>
      <c r="CW1318" s="8037">
        <f>CW1317-CX1317</f>
        <v>0</v>
      </c>
      <c r="CX1318" s="8038"/>
      <c r="CY1318" s="8037">
        <f>CY1317-CZ1317</f>
        <v>0</v>
      </c>
      <c r="CZ1318" s="8038"/>
      <c r="DA1318" s="8037">
        <f>DA1317-DB1317</f>
        <v>0</v>
      </c>
      <c r="DB1318" s="8038"/>
      <c r="DC1318" s="8037">
        <f>DC1317-DD1317</f>
        <v>0</v>
      </c>
      <c r="DD1318" s="8038"/>
      <c r="DE1318" s="6418"/>
      <c r="DF1318" s="6418"/>
      <c r="DG1318" s="6418"/>
      <c r="DH1318" s="6418"/>
      <c r="DI1318" s="8037">
        <f>DI1317-DJ1317</f>
        <v>0</v>
      </c>
      <c r="DJ1318" s="8038"/>
      <c r="DK1318" s="8037">
        <f>DK1317-DL1317</f>
        <v>0</v>
      </c>
      <c r="DL1318" s="8038"/>
      <c r="DM1318" s="8037">
        <f>DM1317-DN1317</f>
        <v>0</v>
      </c>
      <c r="DN1318" s="8038"/>
      <c r="DO1318" s="8037">
        <f>DO1317-DP1317</f>
        <v>0</v>
      </c>
      <c r="DP1318" s="8038"/>
      <c r="DQ1318" s="8037">
        <f>DQ1317-DR1317</f>
        <v>0</v>
      </c>
      <c r="DR1318" s="8038"/>
      <c r="DS1318" s="8037">
        <f>DS1317-DT1317</f>
        <v>0</v>
      </c>
      <c r="DT1318" s="8038"/>
      <c r="DU1318" s="8037">
        <f>DU1317-DV1317</f>
        <v>0</v>
      </c>
      <c r="DV1318" s="8038"/>
      <c r="DW1318" s="8037">
        <f>DW1317-DX1317</f>
        <v>0</v>
      </c>
      <c r="DX1318" s="8038"/>
      <c r="DY1318" s="8037">
        <f>DY1317-DZ1317</f>
        <v>0</v>
      </c>
      <c r="DZ1318" s="8038"/>
      <c r="EA1318" s="8037">
        <f>EA1317-EB1317</f>
        <v>0</v>
      </c>
      <c r="EB1318" s="8038"/>
      <c r="EC1318" s="8037">
        <f>EC1317-ED1317</f>
        <v>0</v>
      </c>
      <c r="ED1318" s="8038"/>
      <c r="EE1318" s="8037">
        <f>EE1317-EF1317</f>
        <v>0</v>
      </c>
      <c r="EF1318" s="8038"/>
      <c r="EM1318" s="8037">
        <f>EM1317-EN1317</f>
        <v>0</v>
      </c>
      <c r="EN1318" s="8038"/>
      <c r="EO1318" s="8037">
        <f>EO1317-EP1317</f>
        <v>0</v>
      </c>
      <c r="EP1318" s="8038"/>
      <c r="ET1318" s="8037">
        <f>ET1317-EU1317</f>
        <v>0</v>
      </c>
      <c r="EU1318" s="8038"/>
      <c r="EV1318" s="8037">
        <f>EV1317-EW1317</f>
        <v>0</v>
      </c>
      <c r="EW1318" s="8038"/>
      <c r="EX1318" s="8037">
        <f>EX1317-EY1317</f>
        <v>0</v>
      </c>
      <c r="EY1318" s="8038"/>
      <c r="EZ1318" s="8037">
        <f>EZ1317-FA1317</f>
        <v>0</v>
      </c>
      <c r="FA1318" s="8038"/>
      <c r="FB1318" s="8037">
        <f>FB1317-FC1317</f>
        <v>0</v>
      </c>
      <c r="FC1318" s="8038"/>
      <c r="FD1318" s="8037">
        <f>FD1317-FE1317</f>
        <v>0</v>
      </c>
      <c r="FE1318" s="8038"/>
      <c r="FF1318" s="8037">
        <f>FF1317-FG1317</f>
        <v>0</v>
      </c>
      <c r="FG1318" s="8038"/>
      <c r="FH1318" s="8037">
        <f>FH1317-FI1317</f>
        <v>0</v>
      </c>
      <c r="FI1318" s="8038"/>
      <c r="FJ1318" s="8037">
        <f>FJ1317-FK1317</f>
        <v>0</v>
      </c>
      <c r="FK1318" s="8038"/>
      <c r="FL1318" s="8037">
        <f>FL1317-FM1317</f>
        <v>0</v>
      </c>
      <c r="FM1318" s="8038"/>
      <c r="FN1318" s="8037">
        <f>FN1317-FO1317</f>
        <v>0</v>
      </c>
      <c r="FO1318" s="8038"/>
      <c r="FP1318" s="8037">
        <f>FP1317-FQ1317</f>
        <v>0</v>
      </c>
      <c r="FQ1318" s="8038"/>
      <c r="FS1318" s="8037">
        <f>FS1317-FT1317</f>
        <v>0</v>
      </c>
      <c r="FT1318" s="8038"/>
    </row>
    <row r="1319" spans="1:176" ht="18.600000000000001" customHeight="1">
      <c r="A1319" s="6372"/>
      <c r="B1319" s="165"/>
      <c r="C1319" s="165"/>
      <c r="D1319" s="191"/>
      <c r="E1319" s="6373"/>
      <c r="AW1319" s="162"/>
      <c r="AX1319" s="162"/>
      <c r="AY1319" s="162"/>
      <c r="AZ1319" s="162"/>
      <c r="BA1319" s="162"/>
      <c r="BB1319" s="162"/>
      <c r="BC1319" s="162"/>
      <c r="BD1319" s="162"/>
      <c r="BE1319" s="162"/>
      <c r="BF1319" s="162"/>
      <c r="BG1319" s="162"/>
      <c r="BH1319" s="162"/>
      <c r="BI1319" s="162"/>
      <c r="BJ1319" s="162"/>
      <c r="BK1319" s="162"/>
      <c r="BL1319" s="162"/>
      <c r="BM1319" s="162"/>
      <c r="BN1319" s="162"/>
      <c r="BO1319" s="162"/>
      <c r="BP1319" s="162"/>
      <c r="BQ1319" s="162"/>
      <c r="BR1319" s="162"/>
      <c r="BS1319" s="162"/>
      <c r="BT1319" s="162"/>
      <c r="BU1319" s="162"/>
      <c r="BV1319" s="162"/>
      <c r="BW1319" s="162"/>
      <c r="BX1319" s="162"/>
      <c r="BY1319" s="162"/>
      <c r="BZ1319" s="162"/>
      <c r="CA1319" s="162"/>
      <c r="CB1319" s="162"/>
      <c r="CC1319" s="162"/>
      <c r="CD1319" s="162"/>
      <c r="CE1319" s="162"/>
      <c r="CF1319" s="162"/>
      <c r="CG1319" s="162"/>
      <c r="CH1319" s="162"/>
      <c r="CI1319" s="162"/>
      <c r="CJ1319" s="162"/>
      <c r="CK1319" s="162"/>
      <c r="CL1319" s="162"/>
      <c r="CM1319" s="162"/>
      <c r="CN1319" s="162"/>
      <c r="CO1319" s="162"/>
      <c r="CP1319" s="162"/>
      <c r="CQ1319" s="162"/>
      <c r="CR1319" s="162"/>
      <c r="CS1319" s="162"/>
      <c r="CT1319" s="162"/>
      <c r="CU1319" s="162"/>
      <c r="CV1319" s="162"/>
      <c r="CW1319" s="162"/>
      <c r="CX1319" s="162"/>
      <c r="CY1319" s="162"/>
      <c r="CZ1319" s="162"/>
      <c r="DA1319" s="162"/>
      <c r="DB1319" s="162"/>
      <c r="DC1319" s="162"/>
      <c r="DD1319" s="162"/>
      <c r="DE1319" s="162"/>
      <c r="DF1319" s="162"/>
      <c r="DG1319" s="162"/>
      <c r="DH1319" s="162"/>
      <c r="DI1319" s="162"/>
      <c r="DJ1319" s="162"/>
      <c r="DK1319" s="162"/>
      <c r="DL1319" s="162"/>
      <c r="DM1319" s="162"/>
      <c r="DN1319" s="162"/>
      <c r="DO1319" s="162"/>
      <c r="DP1319" s="162"/>
      <c r="DQ1319" s="162"/>
      <c r="DS1319" s="162"/>
      <c r="DT1319" s="162"/>
      <c r="DU1319" s="162"/>
      <c r="ET1319" s="162"/>
      <c r="EU1319" s="162"/>
      <c r="EV1319" s="162"/>
      <c r="EW1319" s="162"/>
      <c r="EX1319" s="162"/>
      <c r="EY1319" s="162"/>
      <c r="EZ1319" s="162"/>
      <c r="FA1319" s="162"/>
      <c r="FB1319" s="162"/>
      <c r="FC1319" s="162"/>
      <c r="FD1319" s="162"/>
      <c r="FE1319" s="162"/>
      <c r="FF1319" s="162"/>
      <c r="FG1319" s="162"/>
      <c r="FH1319" s="162"/>
      <c r="FI1319" s="162"/>
      <c r="FJ1319" s="162"/>
      <c r="FK1319" s="162"/>
      <c r="FL1319" s="162"/>
      <c r="FM1319" s="162"/>
      <c r="FN1319" s="162"/>
      <c r="FO1319" s="162"/>
    </row>
    <row r="1320" spans="1:176" ht="18.600000000000001" customHeight="1">
      <c r="A1320" s="6372"/>
      <c r="B1320" s="165"/>
      <c r="C1320" s="165"/>
      <c r="D1320" s="191"/>
      <c r="E1320" s="6373"/>
      <c r="AT1320" s="653" t="s">
        <v>752</v>
      </c>
      <c r="AU1320" s="6374"/>
      <c r="AV1320" s="6374"/>
      <c r="AW1320" s="6377">
        <v>46275</v>
      </c>
      <c r="AX1320" s="6378">
        <v>4263410</v>
      </c>
      <c r="AY1320" s="6377">
        <v>46275</v>
      </c>
      <c r="AZ1320" s="6378">
        <v>4263412</v>
      </c>
      <c r="BA1320" s="6377">
        <v>46289</v>
      </c>
      <c r="BB1320" s="6378">
        <v>4263415</v>
      </c>
      <c r="BC1320" s="6377">
        <v>46303</v>
      </c>
      <c r="BD1320" s="6378">
        <v>4263449</v>
      </c>
      <c r="BE1320" s="6377">
        <v>46303</v>
      </c>
      <c r="BF1320" s="6378">
        <v>4263451</v>
      </c>
      <c r="BG1320" s="6377"/>
      <c r="BH1320" s="6378"/>
      <c r="BI1320" s="6377"/>
      <c r="BJ1320" s="6378"/>
      <c r="BK1320" s="6377"/>
      <c r="BL1320" s="6378"/>
      <c r="BM1320" s="6377"/>
      <c r="BN1320" s="6378"/>
      <c r="BO1320" s="6377"/>
      <c r="BP1320" s="6378"/>
      <c r="BQ1320" s="6377"/>
      <c r="BR1320" s="6378"/>
      <c r="BS1320" s="6377"/>
      <c r="BT1320" s="6378"/>
      <c r="BU1320" s="6377"/>
      <c r="BV1320" s="6378"/>
      <c r="BW1320" s="6377"/>
      <c r="BX1320" s="6378"/>
      <c r="BY1320" s="6377"/>
      <c r="BZ1320" s="6378"/>
      <c r="CA1320" s="6377"/>
      <c r="CB1320" s="6378"/>
      <c r="CC1320" s="6377"/>
      <c r="CD1320" s="6378"/>
      <c r="CE1320" s="6377"/>
      <c r="CF1320" s="6378"/>
      <c r="CG1320" s="6377"/>
      <c r="CH1320" s="6378"/>
      <c r="CI1320" s="6377"/>
      <c r="CJ1320" s="6378"/>
      <c r="CK1320" s="6377"/>
      <c r="CL1320" s="6378"/>
      <c r="CM1320" s="6377"/>
      <c r="CN1320" s="6378"/>
      <c r="CO1320" s="6377"/>
      <c r="CP1320" s="6378"/>
      <c r="CQ1320" s="6377"/>
      <c r="CR1320" s="6378"/>
      <c r="CS1320" s="6377"/>
      <c r="CT1320" s="6378"/>
      <c r="CW1320" s="6377"/>
      <c r="CX1320" s="6378"/>
      <c r="CY1320" s="6377"/>
      <c r="CZ1320" s="6378"/>
      <c r="DA1320" s="6377"/>
      <c r="DB1320" s="6378"/>
      <c r="DC1320" s="6379"/>
      <c r="DD1320" s="6380"/>
      <c r="DE1320" s="6418"/>
      <c r="DF1320" s="6418"/>
      <c r="DG1320" s="6418"/>
      <c r="DH1320" s="6418"/>
      <c r="DI1320" s="6379"/>
      <c r="DJ1320" s="6380"/>
      <c r="DK1320" s="6379"/>
      <c r="DL1320" s="6380"/>
      <c r="DM1320" s="6377"/>
      <c r="DN1320" s="6378"/>
      <c r="DO1320" s="6377"/>
      <c r="DP1320" s="6378"/>
      <c r="DQ1320" s="6377"/>
      <c r="DR1320" s="6378"/>
      <c r="DS1320" s="6377"/>
      <c r="DT1320" s="6378"/>
      <c r="DU1320" s="6377"/>
      <c r="DV1320" s="6378"/>
      <c r="DW1320" s="6377"/>
      <c r="DX1320" s="6378"/>
      <c r="DY1320" s="6377"/>
      <c r="DZ1320" s="6378"/>
      <c r="EA1320" s="6377"/>
      <c r="EB1320" s="6378"/>
      <c r="EC1320" s="6377"/>
      <c r="ED1320" s="6378"/>
      <c r="EE1320" s="6377"/>
      <c r="EF1320" s="6378"/>
      <c r="EM1320" s="6377"/>
      <c r="EN1320" s="6378"/>
      <c r="EO1320" s="6377"/>
      <c r="EP1320" s="6378"/>
      <c r="ET1320" s="6377"/>
      <c r="EU1320" s="6378"/>
      <c r="EV1320" s="6377"/>
      <c r="EW1320" s="6378"/>
      <c r="EX1320" s="6377"/>
      <c r="EY1320" s="6378"/>
      <c r="EZ1320" s="6377"/>
      <c r="FA1320" s="6378"/>
      <c r="FB1320" s="6377"/>
      <c r="FC1320" s="6378"/>
      <c r="FD1320" s="6377"/>
      <c r="FE1320" s="6378"/>
      <c r="FF1320" s="6377"/>
      <c r="FG1320" s="6378"/>
      <c r="FH1320" s="6377"/>
      <c r="FI1320" s="6378"/>
      <c r="FJ1320" s="6377"/>
      <c r="FK1320" s="6378"/>
      <c r="FL1320" s="6377"/>
      <c r="FM1320" s="6378"/>
      <c r="FN1320" s="6378"/>
      <c r="FO1320" s="6378"/>
      <c r="FP1320" s="6377"/>
      <c r="FQ1320" s="6378"/>
      <c r="FS1320" s="6377"/>
      <c r="FT1320" s="6378"/>
    </row>
    <row r="1321" spans="1:176" ht="18.600000000000001" customHeight="1">
      <c r="A1321" s="6372"/>
      <c r="B1321" s="165"/>
      <c r="C1321" s="165"/>
      <c r="D1321" s="191"/>
      <c r="E1321" s="6373"/>
      <c r="AT1321" s="653" t="s">
        <v>754</v>
      </c>
      <c r="AU1321" s="6374"/>
      <c r="AV1321" s="6374"/>
      <c r="AW1321" s="653">
        <v>10</v>
      </c>
      <c r="AX1321" s="6387">
        <f>COUNTIF(AX$11:AX$1147,AX1320)</f>
        <v>10</v>
      </c>
      <c r="AY1321" s="653">
        <v>10</v>
      </c>
      <c r="AZ1321" s="6387">
        <f>COUNTIF(AZ$11:AZ$1147,AZ1320)</f>
        <v>10</v>
      </c>
      <c r="BA1321" s="653">
        <v>10</v>
      </c>
      <c r="BB1321" s="6387">
        <f>COUNTIF(BB$11:BB$1147,BB1320)</f>
        <v>10</v>
      </c>
      <c r="BC1321" s="653">
        <v>10</v>
      </c>
      <c r="BD1321" s="6387">
        <f>COUNTIF(BD$11:BD$1147,BD1320)</f>
        <v>10</v>
      </c>
      <c r="BE1321" s="653">
        <v>10</v>
      </c>
      <c r="BF1321" s="6387">
        <f>COUNTIF(BF$11:BF$1147,BF1320)</f>
        <v>10</v>
      </c>
      <c r="BG1321" s="653"/>
      <c r="BH1321" s="6387">
        <f>COUNTIF(BH$11:BH$1147,BH1320)</f>
        <v>0</v>
      </c>
      <c r="BI1321" s="653"/>
      <c r="BJ1321" s="6387">
        <f>COUNTIF(BJ$11:BJ$1147,BJ1320)</f>
        <v>0</v>
      </c>
      <c r="BK1321" s="653"/>
      <c r="BL1321" s="6387">
        <f>COUNTIF(BL$11:BL$1147,BL1320)</f>
        <v>0</v>
      </c>
      <c r="BM1321" s="653"/>
      <c r="BN1321" s="6387">
        <f>COUNTIF(BN$11:BN$1147,BN1320)</f>
        <v>0</v>
      </c>
      <c r="BO1321" s="653"/>
      <c r="BP1321" s="6387">
        <f>COUNTIF(BP$11:BP$1147,BP1320)</f>
        <v>0</v>
      </c>
      <c r="BQ1321" s="653"/>
      <c r="BR1321" s="6387">
        <f>COUNTIF(BR$11:BR$1147,BR1320)</f>
        <v>0</v>
      </c>
      <c r="BS1321" s="653"/>
      <c r="BT1321" s="6387">
        <f>COUNTIF(BT$11:BT$1147,BT1320)</f>
        <v>0</v>
      </c>
      <c r="BU1321" s="653"/>
      <c r="BV1321" s="6387">
        <f>COUNTIF(BV$11:BV$1147,BV1320)</f>
        <v>0</v>
      </c>
      <c r="BW1321" s="653"/>
      <c r="BX1321" s="6387">
        <f>COUNTIF(BX$11:BX$1147,BX1320)</f>
        <v>0</v>
      </c>
      <c r="BY1321" s="653"/>
      <c r="BZ1321" s="6387">
        <f>COUNTIF(BZ$11:BZ$1147,BZ1320)</f>
        <v>0</v>
      </c>
      <c r="CA1321" s="653"/>
      <c r="CB1321" s="6387">
        <f>COUNTIF(CB$11:CB$1147,CB1320)</f>
        <v>0</v>
      </c>
      <c r="CC1321" s="653"/>
      <c r="CD1321" s="6387">
        <f>COUNTIF(CD$11:CD$1147,CD1320)</f>
        <v>0</v>
      </c>
      <c r="CE1321" s="653"/>
      <c r="CF1321" s="6387">
        <f>COUNTIF(CF$11:CF$1147,CF1320)</f>
        <v>0</v>
      </c>
      <c r="CG1321" s="653"/>
      <c r="CH1321" s="6387">
        <f>COUNTIF(CH$11:CH$1147,CH1320)</f>
        <v>0</v>
      </c>
      <c r="CI1321" s="653"/>
      <c r="CJ1321" s="6387">
        <f>COUNTIF(CJ$11:CJ$1147,CJ1320)</f>
        <v>0</v>
      </c>
      <c r="CK1321" s="653"/>
      <c r="CL1321" s="6387">
        <f>COUNTIFS(CL$11:CL$1147,CL1320)+COUNTIFS(CV$11:CV$1147,CL1320)</f>
        <v>0</v>
      </c>
      <c r="CM1321" s="653"/>
      <c r="CN1321" s="6387">
        <f>COUNTIF(CN$11:CN$1147,CN1320)</f>
        <v>0</v>
      </c>
      <c r="CO1321" s="653"/>
      <c r="CP1321" s="6387">
        <f>COUNTIF(CP$11:CP$1147,CP1320)</f>
        <v>0</v>
      </c>
      <c r="CQ1321" s="653"/>
      <c r="CR1321" s="6387">
        <f>COUNTIF(CR$11:CR$1147,CR1320)</f>
        <v>0</v>
      </c>
      <c r="CS1321" s="653"/>
      <c r="CT1321" s="6387">
        <f>COUNTIF(CT$11:CT$1147,CT1320)</f>
        <v>0</v>
      </c>
      <c r="CW1321" s="653"/>
      <c r="CX1321" s="6387">
        <f>COUNTIF(CX$11:CX$1147,CX1320)</f>
        <v>0</v>
      </c>
      <c r="CY1321" s="653"/>
      <c r="CZ1321" s="6387">
        <f>COUNTIF(CZ$11:CZ$1147,CZ1320)</f>
        <v>0</v>
      </c>
      <c r="DA1321" s="653"/>
      <c r="DB1321" s="6387">
        <f>COUNTIF(DB$11:DB$1147,DB1320)</f>
        <v>0</v>
      </c>
      <c r="DC1321" s="6374"/>
      <c r="DD1321" s="6388">
        <f>COUNTIF(DD$11:DD$1147,DD1320)</f>
        <v>0</v>
      </c>
      <c r="DE1321" s="6418"/>
      <c r="DF1321" s="6418"/>
      <c r="DG1321" s="6418"/>
      <c r="DH1321" s="6418"/>
      <c r="DI1321" s="6374"/>
      <c r="DJ1321" s="6388">
        <f>COUNTIF(DJ$11:DJ$1147,DJ1320)</f>
        <v>0</v>
      </c>
      <c r="DK1321" s="6374"/>
      <c r="DL1321" s="6388">
        <f>COUNTIF(DL$11:DL$1147,DL1320)</f>
        <v>0</v>
      </c>
      <c r="DM1321" s="653"/>
      <c r="DN1321" s="6387">
        <f>COUNTIF(DN$11:DN$1147,DN1320)</f>
        <v>0</v>
      </c>
      <c r="DO1321" s="653"/>
      <c r="DP1321" s="6387">
        <f>COUNTIF(DP$11:DP$1147,DP1320)</f>
        <v>0</v>
      </c>
      <c r="DQ1321" s="653"/>
      <c r="DR1321" s="6387">
        <f>COUNTIF(DR$11:DR$1147,DR1320)</f>
        <v>0</v>
      </c>
      <c r="DS1321" s="653"/>
      <c r="DT1321" s="6387">
        <f>COUNTIF(DT$11:DT$1147,DT1320)</f>
        <v>0</v>
      </c>
      <c r="DU1321" s="653"/>
      <c r="DV1321" s="6387">
        <f>COUNTIF(DV$11:DV$1147,DV1320)</f>
        <v>0</v>
      </c>
      <c r="DW1321" s="653"/>
      <c r="DX1321" s="6387">
        <f>COUNTIF(DX$11:DX$1147,DX1320)</f>
        <v>0</v>
      </c>
      <c r="DY1321" s="653"/>
      <c r="DZ1321" s="6387">
        <f>COUNTIF(DZ$11:DZ$1147,DZ1320)</f>
        <v>0</v>
      </c>
      <c r="EA1321" s="653"/>
      <c r="EB1321" s="6387">
        <f>COUNTIF(EB$11:EB$1147,EB1320)</f>
        <v>0</v>
      </c>
      <c r="EC1321" s="653"/>
      <c r="ED1321" s="6387">
        <f>COUNTIF(ED$11:ED$1147,ED1320)</f>
        <v>0</v>
      </c>
      <c r="EE1321" s="653"/>
      <c r="EF1321" s="6387">
        <f>COUNTIF(EF$11:EF$1147,EF1320)</f>
        <v>0</v>
      </c>
      <c r="EM1321" s="653"/>
      <c r="EN1321" s="6387">
        <f>COUNTIF(EN$11:EN$1147,EN1320)</f>
        <v>0</v>
      </c>
      <c r="EO1321" s="653"/>
      <c r="EP1321" s="6387">
        <f>COUNTIF(EP$11:EP$1147,EP1320)</f>
        <v>0</v>
      </c>
      <c r="ET1321" s="653"/>
      <c r="EU1321" s="6387">
        <f>COUNTIF(EU$11:EU$1147,EU1320)</f>
        <v>0</v>
      </c>
      <c r="EV1321" s="653"/>
      <c r="EW1321" s="6387">
        <f>COUNTIF(EW$11:EW$1147,EW1320)</f>
        <v>0</v>
      </c>
      <c r="EX1321" s="653"/>
      <c r="EY1321" s="6387">
        <f>COUNTIF(EY$11:EY$1147,EY1320)</f>
        <v>0</v>
      </c>
      <c r="EZ1321" s="653"/>
      <c r="FA1321" s="6387">
        <f>COUNTIF(FA$11:FA$1147,FA1320)</f>
        <v>0</v>
      </c>
      <c r="FB1321" s="653"/>
      <c r="FC1321" s="6387">
        <f>COUNTIF(FC$11:FC$1147,FC1320)</f>
        <v>0</v>
      </c>
      <c r="FD1321" s="653"/>
      <c r="FE1321" s="6387">
        <f>COUNTIF(FE$11:FE$1147,FE1320)</f>
        <v>0</v>
      </c>
      <c r="FF1321" s="653"/>
      <c r="FG1321" s="6387">
        <f>COUNTIF(FG$11:FG$1147,FG1320)</f>
        <v>0</v>
      </c>
      <c r="FH1321" s="653"/>
      <c r="FI1321" s="6387">
        <f>COUNTIF(FI$11:FI$1147,FI1320)</f>
        <v>0</v>
      </c>
      <c r="FJ1321" s="653"/>
      <c r="FK1321" s="6387">
        <f>COUNTIF(FK$11:FK$1147,FK1320)</f>
        <v>0</v>
      </c>
      <c r="FL1321" s="653"/>
      <c r="FM1321" s="6387">
        <f>COUNTIF(FM$11:FM$1147,FM1320)</f>
        <v>0</v>
      </c>
      <c r="FN1321" s="653"/>
      <c r="FO1321" s="6387">
        <f>COUNTIF(FO$11:FO$1147,FO1320)</f>
        <v>0</v>
      </c>
      <c r="FP1321" s="1044"/>
      <c r="FQ1321" s="6387">
        <f>COUNTIF(FQ$11:FQ$1147,FQ1320)</f>
        <v>0</v>
      </c>
      <c r="FS1321" s="1044"/>
      <c r="FT1321" s="6387">
        <f>COUNTIF(FT$11:FT$1147,FT1320)</f>
        <v>0</v>
      </c>
    </row>
    <row r="1322" spans="1:176" ht="18.600000000000001" customHeight="1">
      <c r="A1322" s="6372"/>
      <c r="B1322" s="165"/>
      <c r="C1322" s="165"/>
      <c r="D1322" s="191"/>
      <c r="E1322" s="6373"/>
      <c r="AT1322" s="653" t="s">
        <v>755</v>
      </c>
      <c r="AU1322" s="6374"/>
      <c r="AV1322" s="6374"/>
      <c r="AW1322" s="8037">
        <f>AW1321-AX1321</f>
        <v>0</v>
      </c>
      <c r="AX1322" s="8038"/>
      <c r="AY1322" s="8037">
        <f>AY1321-AZ1321</f>
        <v>0</v>
      </c>
      <c r="AZ1322" s="8038"/>
      <c r="BA1322" s="8037">
        <f>BA1321-BB1321</f>
        <v>0</v>
      </c>
      <c r="BB1322" s="8038"/>
      <c r="BC1322" s="8037">
        <f>BC1321-BD1321</f>
        <v>0</v>
      </c>
      <c r="BD1322" s="8038"/>
      <c r="BE1322" s="8037">
        <f>BE1321-BF1321</f>
        <v>0</v>
      </c>
      <c r="BF1322" s="8038"/>
      <c r="BG1322" s="8037">
        <f>BG1321-BH1321</f>
        <v>0</v>
      </c>
      <c r="BH1322" s="8038"/>
      <c r="BI1322" s="8037">
        <f>BI1321-BJ1321</f>
        <v>0</v>
      </c>
      <c r="BJ1322" s="8038"/>
      <c r="BK1322" s="8037">
        <f>BK1321-BL1321</f>
        <v>0</v>
      </c>
      <c r="BL1322" s="8038"/>
      <c r="BM1322" s="8037">
        <f>BM1321-BN1321</f>
        <v>0</v>
      </c>
      <c r="BN1322" s="8038"/>
      <c r="BO1322" s="8037">
        <f>BO1321-BP1321</f>
        <v>0</v>
      </c>
      <c r="BP1322" s="8038"/>
      <c r="BQ1322" s="8037">
        <f>BQ1321-BR1321</f>
        <v>0</v>
      </c>
      <c r="BR1322" s="8038"/>
      <c r="BS1322" s="8037">
        <f>BS1321-BT1321</f>
        <v>0</v>
      </c>
      <c r="BT1322" s="8038"/>
      <c r="BU1322" s="8037">
        <f>BU1321-BV1321</f>
        <v>0</v>
      </c>
      <c r="BV1322" s="8038"/>
      <c r="BW1322" s="8037">
        <f>BW1321-BX1321</f>
        <v>0</v>
      </c>
      <c r="BX1322" s="8038"/>
      <c r="BY1322" s="8037">
        <f>BY1321-BZ1321</f>
        <v>0</v>
      </c>
      <c r="BZ1322" s="8038"/>
      <c r="CA1322" s="8037">
        <f>CA1321-CB1321</f>
        <v>0</v>
      </c>
      <c r="CB1322" s="8038"/>
      <c r="CC1322" s="8037">
        <f>CC1321-CD1321</f>
        <v>0</v>
      </c>
      <c r="CD1322" s="8038"/>
      <c r="CE1322" s="8037">
        <f>CE1321-CF1321</f>
        <v>0</v>
      </c>
      <c r="CF1322" s="8038"/>
      <c r="CG1322" s="8037">
        <f>CG1321-CH1321</f>
        <v>0</v>
      </c>
      <c r="CH1322" s="8038"/>
      <c r="CI1322" s="8037">
        <f>CI1321-CJ1321</f>
        <v>0</v>
      </c>
      <c r="CJ1322" s="8038"/>
      <c r="CK1322" s="8037">
        <f>CK1321-CL1321</f>
        <v>0</v>
      </c>
      <c r="CL1322" s="8038"/>
      <c r="CM1322" s="8037">
        <f>CM1321-CN1321</f>
        <v>0</v>
      </c>
      <c r="CN1322" s="8038"/>
      <c r="CO1322" s="8037">
        <f>CO1321-CP1321</f>
        <v>0</v>
      </c>
      <c r="CP1322" s="8038"/>
      <c r="CQ1322" s="8037">
        <f>CQ1321-CR1321</f>
        <v>0</v>
      </c>
      <c r="CR1322" s="8038"/>
      <c r="CS1322" s="8037">
        <f>CS1321-CT1321</f>
        <v>0</v>
      </c>
      <c r="CT1322" s="8038"/>
      <c r="CW1322" s="8037">
        <f>CW1321-CX1321</f>
        <v>0</v>
      </c>
      <c r="CX1322" s="8038"/>
      <c r="CY1322" s="8037">
        <f>CY1321-CZ1321</f>
        <v>0</v>
      </c>
      <c r="CZ1322" s="8038"/>
      <c r="DA1322" s="8037">
        <f>DA1321-DB1321</f>
        <v>0</v>
      </c>
      <c r="DB1322" s="8038"/>
      <c r="DC1322" s="8037">
        <f>DC1321-DD1321</f>
        <v>0</v>
      </c>
      <c r="DD1322" s="8038"/>
      <c r="DE1322" s="6418"/>
      <c r="DF1322" s="6418"/>
      <c r="DG1322" s="6418"/>
      <c r="DH1322" s="6418"/>
      <c r="DI1322" s="8037">
        <f>DI1321-DJ1321</f>
        <v>0</v>
      </c>
      <c r="DJ1322" s="8038"/>
      <c r="DK1322" s="8037">
        <f>DK1321-DL1321</f>
        <v>0</v>
      </c>
      <c r="DL1322" s="8038"/>
      <c r="DM1322" s="8037">
        <f>DM1321-DN1321</f>
        <v>0</v>
      </c>
      <c r="DN1322" s="8038"/>
      <c r="DO1322" s="8037">
        <f>DO1321-DP1321</f>
        <v>0</v>
      </c>
      <c r="DP1322" s="8038"/>
      <c r="DQ1322" s="8037">
        <f>DQ1321-DR1321</f>
        <v>0</v>
      </c>
      <c r="DR1322" s="8038"/>
      <c r="DS1322" s="8037">
        <f>DS1321-DT1321</f>
        <v>0</v>
      </c>
      <c r="DT1322" s="8038"/>
      <c r="DU1322" s="8037">
        <f>DU1321-DV1321</f>
        <v>0</v>
      </c>
      <c r="DV1322" s="8038"/>
      <c r="DW1322" s="8037">
        <f>DW1321-DX1321</f>
        <v>0</v>
      </c>
      <c r="DX1322" s="8038"/>
      <c r="DY1322" s="8037">
        <f>DY1321-DZ1321</f>
        <v>0</v>
      </c>
      <c r="DZ1322" s="8038"/>
      <c r="EA1322" s="8037">
        <f>EA1321-EB1321</f>
        <v>0</v>
      </c>
      <c r="EB1322" s="8038"/>
      <c r="EC1322" s="8037">
        <f>EC1321-ED1321</f>
        <v>0</v>
      </c>
      <c r="ED1322" s="8038"/>
      <c r="EE1322" s="8037">
        <f>EE1321-EF1321</f>
        <v>0</v>
      </c>
      <c r="EF1322" s="8038"/>
      <c r="EM1322" s="8037">
        <f>EM1321-EN1321</f>
        <v>0</v>
      </c>
      <c r="EN1322" s="8038"/>
      <c r="EO1322" s="8037">
        <f>EO1321-EP1321</f>
        <v>0</v>
      </c>
      <c r="EP1322" s="8038"/>
      <c r="ET1322" s="8037">
        <f>ET1321-EU1321</f>
        <v>0</v>
      </c>
      <c r="EU1322" s="8038"/>
      <c r="EV1322" s="8037">
        <f>EV1321-EW1321</f>
        <v>0</v>
      </c>
      <c r="EW1322" s="8038"/>
      <c r="EX1322" s="8037">
        <f>EX1321-EY1321</f>
        <v>0</v>
      </c>
      <c r="EY1322" s="8038"/>
      <c r="EZ1322" s="8037">
        <f>EZ1321-FA1321</f>
        <v>0</v>
      </c>
      <c r="FA1322" s="8038"/>
      <c r="FB1322" s="8037">
        <f>FB1321-FC1321</f>
        <v>0</v>
      </c>
      <c r="FC1322" s="8038"/>
      <c r="FD1322" s="8037">
        <f>FD1321-FE1321</f>
        <v>0</v>
      </c>
      <c r="FE1322" s="8038"/>
      <c r="FF1322" s="8037">
        <f>FF1321-FG1321</f>
        <v>0</v>
      </c>
      <c r="FG1322" s="8038"/>
      <c r="FH1322" s="8037">
        <f>FH1321-FI1321</f>
        <v>0</v>
      </c>
      <c r="FI1322" s="8038"/>
      <c r="FJ1322" s="8037">
        <f>FJ1321-FK1321</f>
        <v>0</v>
      </c>
      <c r="FK1322" s="8038"/>
      <c r="FL1322" s="8037">
        <f>FL1321-FM1321</f>
        <v>0</v>
      </c>
      <c r="FM1322" s="8038"/>
      <c r="FN1322" s="8037">
        <f>FN1321-FO1321</f>
        <v>0</v>
      </c>
      <c r="FO1322" s="8038"/>
      <c r="FP1322" s="8037">
        <f>FP1321-FQ1321</f>
        <v>0</v>
      </c>
      <c r="FQ1322" s="8038"/>
      <c r="FS1322" s="8037">
        <f>FS1321-FT1321</f>
        <v>0</v>
      </c>
      <c r="FT1322" s="8038"/>
    </row>
    <row r="1323" spans="1:176" ht="18.600000000000001" customHeight="1">
      <c r="A1323" s="6372"/>
      <c r="B1323" s="165"/>
      <c r="C1323" s="165"/>
      <c r="D1323" s="191"/>
      <c r="E1323" s="6373"/>
      <c r="AW1323" s="162"/>
      <c r="AX1323" s="162"/>
      <c r="AY1323" s="162"/>
      <c r="AZ1323" s="162"/>
      <c r="BA1323" s="162"/>
      <c r="BB1323" s="162"/>
      <c r="BC1323" s="162"/>
      <c r="BD1323" s="162"/>
      <c r="BE1323" s="162"/>
      <c r="BF1323" s="162"/>
      <c r="BG1323" s="162"/>
      <c r="BH1323" s="162"/>
      <c r="BI1323" s="162"/>
      <c r="BJ1323" s="162"/>
      <c r="BK1323" s="162"/>
      <c r="BL1323" s="162"/>
      <c r="BM1323" s="162"/>
      <c r="BN1323" s="162"/>
      <c r="BO1323" s="162"/>
      <c r="BP1323" s="162"/>
      <c r="BQ1323" s="162"/>
      <c r="BR1323" s="162"/>
      <c r="BS1323" s="162"/>
      <c r="BT1323" s="162"/>
      <c r="BU1323" s="162"/>
      <c r="BV1323" s="162"/>
      <c r="BW1323" s="162"/>
      <c r="BX1323" s="162"/>
      <c r="BY1323" s="162"/>
      <c r="BZ1323" s="162"/>
      <c r="CA1323" s="162"/>
      <c r="CB1323" s="162"/>
      <c r="CC1323" s="162"/>
      <c r="CD1323" s="162"/>
      <c r="CE1323" s="162"/>
      <c r="CF1323" s="162"/>
      <c r="CG1323" s="162"/>
      <c r="CH1323" s="162"/>
      <c r="CI1323" s="162"/>
      <c r="CJ1323" s="162"/>
      <c r="CK1323" s="162"/>
      <c r="CL1323" s="162"/>
      <c r="CM1323" s="162"/>
      <c r="CN1323" s="162"/>
      <c r="CO1323" s="162"/>
      <c r="CP1323" s="162"/>
      <c r="CQ1323" s="162"/>
      <c r="CR1323" s="162"/>
      <c r="CS1323" s="162"/>
      <c r="CT1323" s="162"/>
      <c r="CU1323" s="162"/>
      <c r="CV1323" s="162"/>
      <c r="CW1323" s="162"/>
      <c r="CX1323" s="162"/>
      <c r="CY1323" s="162"/>
      <c r="CZ1323" s="162"/>
      <c r="DA1323" s="162"/>
      <c r="DB1323" s="162"/>
      <c r="DC1323" s="162"/>
      <c r="DD1323" s="162"/>
      <c r="DE1323" s="162"/>
      <c r="DF1323" s="162"/>
      <c r="DG1323" s="162"/>
      <c r="DH1323" s="162"/>
      <c r="DI1323" s="162"/>
      <c r="DJ1323" s="162"/>
      <c r="DK1323" s="162"/>
      <c r="DL1323" s="162"/>
      <c r="DM1323" s="162"/>
      <c r="DN1323" s="162"/>
      <c r="DO1323" s="162"/>
      <c r="DP1323" s="162"/>
      <c r="DQ1323" s="162"/>
      <c r="DS1323" s="162"/>
      <c r="DT1323" s="162"/>
      <c r="DU1323" s="162"/>
      <c r="ET1323" s="162"/>
      <c r="EU1323" s="162"/>
      <c r="EV1323" s="162"/>
      <c r="EW1323" s="162"/>
      <c r="EX1323" s="162"/>
      <c r="EY1323" s="162"/>
      <c r="EZ1323" s="162"/>
      <c r="FA1323" s="162"/>
      <c r="FB1323" s="162"/>
      <c r="FC1323" s="162"/>
      <c r="FD1323" s="162"/>
      <c r="FE1323" s="162"/>
      <c r="FF1323" s="162"/>
      <c r="FG1323" s="162"/>
      <c r="FH1323" s="162"/>
      <c r="FI1323" s="162"/>
      <c r="FJ1323" s="162"/>
      <c r="FK1323" s="162"/>
      <c r="FL1323" s="162"/>
      <c r="FM1323" s="162"/>
      <c r="FN1323" s="162"/>
      <c r="FO1323" s="162"/>
    </row>
    <row r="1324" spans="1:176" ht="18.600000000000001" customHeight="1">
      <c r="A1324" s="6372"/>
      <c r="B1324" s="165"/>
      <c r="C1324" s="165"/>
      <c r="D1324" s="191"/>
      <c r="E1324" s="6373"/>
      <c r="AT1324" s="653" t="s">
        <v>752</v>
      </c>
      <c r="AU1324" s="6374"/>
      <c r="AV1324" s="6374"/>
      <c r="AW1324" s="6377">
        <v>46289</v>
      </c>
      <c r="AX1324" s="6378">
        <v>4263411</v>
      </c>
      <c r="AY1324" s="6377">
        <v>46289</v>
      </c>
      <c r="AZ1324" s="6378">
        <v>4263413</v>
      </c>
      <c r="BA1324" s="6377">
        <v>46303</v>
      </c>
      <c r="BB1324" s="6378">
        <v>4263447</v>
      </c>
      <c r="BC1324" s="6377">
        <v>46317</v>
      </c>
      <c r="BD1324" s="6378">
        <v>4263450</v>
      </c>
      <c r="BE1324" s="6377">
        <v>46317</v>
      </c>
      <c r="BF1324" s="6378">
        <v>4263452</v>
      </c>
      <c r="BG1324" s="6377"/>
      <c r="BH1324" s="6378"/>
      <c r="BI1324" s="6377"/>
      <c r="BJ1324" s="6378"/>
      <c r="BK1324" s="6377"/>
      <c r="BL1324" s="6378"/>
      <c r="BM1324" s="6377"/>
      <c r="BN1324" s="6378"/>
      <c r="BO1324" s="6377"/>
      <c r="BP1324" s="6378"/>
      <c r="BQ1324" s="6377"/>
      <c r="BR1324" s="6378"/>
      <c r="BS1324" s="6377"/>
      <c r="BT1324" s="6378"/>
      <c r="BU1324" s="6377"/>
      <c r="BV1324" s="6378"/>
      <c r="BW1324" s="6377"/>
      <c r="BX1324" s="6378"/>
      <c r="BY1324" s="6377"/>
      <c r="BZ1324" s="6378"/>
      <c r="CA1324" s="6377"/>
      <c r="CB1324" s="6378"/>
      <c r="CC1324" s="6377"/>
      <c r="CD1324" s="6378"/>
      <c r="CE1324" s="6377"/>
      <c r="CF1324" s="6378"/>
      <c r="CG1324" s="6377"/>
      <c r="CH1324" s="6378"/>
      <c r="CI1324" s="6377"/>
      <c r="CJ1324" s="6378"/>
      <c r="CK1324" s="6377"/>
      <c r="CL1324" s="6378"/>
      <c r="CM1324" s="6377"/>
      <c r="CN1324" s="6378"/>
      <c r="CO1324" s="6377"/>
      <c r="CP1324" s="6378"/>
      <c r="CQ1324" s="6377"/>
      <c r="CR1324" s="6378"/>
      <c r="CS1324" s="6377"/>
      <c r="CT1324" s="6378"/>
      <c r="CW1324" s="6377"/>
      <c r="CX1324" s="6378"/>
      <c r="CY1324" s="6377"/>
      <c r="CZ1324" s="6378"/>
      <c r="DA1324" s="6377"/>
      <c r="DB1324" s="6378"/>
      <c r="DC1324" s="6379"/>
      <c r="DD1324" s="6380"/>
      <c r="DE1324" s="6418"/>
      <c r="DF1324" s="6418"/>
      <c r="DG1324" s="6418"/>
      <c r="DH1324" s="6418"/>
      <c r="DI1324" s="6379"/>
      <c r="DJ1324" s="6380"/>
      <c r="DK1324" s="6379"/>
      <c r="DL1324" s="6380"/>
      <c r="DM1324" s="6377"/>
      <c r="DN1324" s="6378"/>
      <c r="DO1324" s="6377"/>
      <c r="DP1324" s="6378"/>
      <c r="DQ1324" s="6377"/>
      <c r="DR1324" s="6378"/>
      <c r="DS1324" s="6377"/>
      <c r="DT1324" s="6378"/>
      <c r="DU1324" s="6377"/>
      <c r="DV1324" s="6378"/>
      <c r="DW1324" s="6377"/>
      <c r="DX1324" s="6378"/>
      <c r="DY1324" s="6377"/>
      <c r="DZ1324" s="6378"/>
      <c r="EA1324" s="6377"/>
      <c r="EB1324" s="6378"/>
      <c r="EC1324" s="6377"/>
      <c r="ED1324" s="6378"/>
      <c r="EE1324" s="6377"/>
      <c r="EF1324" s="6378"/>
      <c r="EM1324" s="6377"/>
      <c r="EN1324" s="6378"/>
      <c r="EO1324" s="6377"/>
      <c r="EP1324" s="6378"/>
      <c r="ET1324" s="6377"/>
      <c r="EU1324" s="6378"/>
      <c r="EV1324" s="6377"/>
      <c r="EW1324" s="6378"/>
      <c r="EX1324" s="6377"/>
      <c r="EY1324" s="6378"/>
      <c r="EZ1324" s="6377"/>
      <c r="FA1324" s="6378"/>
      <c r="FB1324" s="6377"/>
      <c r="FC1324" s="6378"/>
      <c r="FD1324" s="6377"/>
      <c r="FE1324" s="6378"/>
      <c r="FF1324" s="6377"/>
      <c r="FG1324" s="6378"/>
      <c r="FH1324" s="6377"/>
      <c r="FI1324" s="6378"/>
      <c r="FJ1324" s="6377"/>
      <c r="FK1324" s="6378"/>
      <c r="FL1324" s="6377"/>
      <c r="FM1324" s="6378"/>
      <c r="FN1324" s="6378"/>
      <c r="FO1324" s="6378"/>
      <c r="FP1324" s="6377"/>
      <c r="FQ1324" s="6378"/>
      <c r="FS1324" s="6377"/>
      <c r="FT1324" s="6378"/>
    </row>
    <row r="1325" spans="1:176" ht="18.600000000000001" customHeight="1">
      <c r="A1325" s="6372"/>
      <c r="B1325" s="165"/>
      <c r="C1325" s="165"/>
      <c r="D1325" s="191"/>
      <c r="E1325" s="6373"/>
      <c r="AT1325" s="653" t="s">
        <v>754</v>
      </c>
      <c r="AU1325" s="6374"/>
      <c r="AV1325" s="6374"/>
      <c r="AW1325" s="653">
        <v>10</v>
      </c>
      <c r="AX1325" s="6387">
        <f>COUNTIF(AX$11:AX$1147,AX1324)</f>
        <v>10</v>
      </c>
      <c r="AY1325" s="653">
        <v>10</v>
      </c>
      <c r="AZ1325" s="6387">
        <f>COUNTIF(AZ$11:AZ$1147,AZ1324)</f>
        <v>24</v>
      </c>
      <c r="BA1325" s="653">
        <v>10</v>
      </c>
      <c r="BB1325" s="6387">
        <f>COUNTIF(BB$11:BB$1147,BB1324)</f>
        <v>10</v>
      </c>
      <c r="BC1325" s="653">
        <v>10</v>
      </c>
      <c r="BD1325" s="6387">
        <f>COUNTIF(BD$11:BD$1147,BD1324)</f>
        <v>10</v>
      </c>
      <c r="BE1325" s="653">
        <v>10</v>
      </c>
      <c r="BF1325" s="6387">
        <f>COUNTIF(BF$11:BF$1147,BF1324)</f>
        <v>10</v>
      </c>
      <c r="BG1325" s="653"/>
      <c r="BH1325" s="6387">
        <f>COUNTIF(BH$11:BH$1147,BH1324)</f>
        <v>0</v>
      </c>
      <c r="BI1325" s="653"/>
      <c r="BJ1325" s="6387">
        <f>COUNTIF(BJ$11:BJ$1147,BJ1324)</f>
        <v>0</v>
      </c>
      <c r="BK1325" s="653"/>
      <c r="BL1325" s="6387">
        <f>COUNTIF(BL$11:BL$1147,BL1324)</f>
        <v>0</v>
      </c>
      <c r="BM1325" s="653"/>
      <c r="BN1325" s="6387">
        <f>COUNTIF(BN$11:BN$1147,BN1324)</f>
        <v>0</v>
      </c>
      <c r="BO1325" s="653"/>
      <c r="BP1325" s="6387">
        <f>COUNTIF(BP$11:BP$1147,BP1324)</f>
        <v>0</v>
      </c>
      <c r="BQ1325" s="653"/>
      <c r="BR1325" s="6387">
        <f>COUNTIF(BR$11:BR$1147,BR1324)</f>
        <v>0</v>
      </c>
      <c r="BS1325" s="653"/>
      <c r="BT1325" s="6387">
        <f>COUNTIF(BT$11:BT$1147,BT1324)</f>
        <v>0</v>
      </c>
      <c r="BU1325" s="653"/>
      <c r="BV1325" s="6387">
        <f>COUNTIF(BV$11:BV$1147,BV1324)</f>
        <v>0</v>
      </c>
      <c r="BW1325" s="653"/>
      <c r="BX1325" s="6387">
        <f>COUNTIF(BX$11:BX$1147,BX1324)</f>
        <v>0</v>
      </c>
      <c r="BY1325" s="653"/>
      <c r="BZ1325" s="6387">
        <f>COUNTIF(BZ$11:BZ$1147,BZ1324)</f>
        <v>0</v>
      </c>
      <c r="CA1325" s="653"/>
      <c r="CB1325" s="6387">
        <f>COUNTIF(CB$11:CB$1147,CB1324)</f>
        <v>0</v>
      </c>
      <c r="CC1325" s="653"/>
      <c r="CD1325" s="6387">
        <f>COUNTIF(CD$11:CD$1147,CD1324)</f>
        <v>0</v>
      </c>
      <c r="CE1325" s="653"/>
      <c r="CF1325" s="6387">
        <f>COUNTIF(CF$11:CF$1147,CF1324)</f>
        <v>0</v>
      </c>
      <c r="CG1325" s="653"/>
      <c r="CH1325" s="6387">
        <f>COUNTIF(CH$11:CH$1147,CH1324)</f>
        <v>0</v>
      </c>
      <c r="CI1325" s="653"/>
      <c r="CJ1325" s="6387">
        <f>COUNTIF(CJ$11:CJ$1147,CJ1324)</f>
        <v>0</v>
      </c>
      <c r="CK1325" s="653"/>
      <c r="CL1325" s="6387">
        <f>COUNTIFS(CL$11:CL$1147,CL1324)+COUNTIFS(CV$11:CV$1147,CL1324)</f>
        <v>0</v>
      </c>
      <c r="CM1325" s="653"/>
      <c r="CN1325" s="6387">
        <f>COUNTIF(CN$11:CN$1147,CN1324)</f>
        <v>0</v>
      </c>
      <c r="CO1325" s="653"/>
      <c r="CP1325" s="6387">
        <f>COUNTIF(CP$11:CP$1147,CP1324)</f>
        <v>0</v>
      </c>
      <c r="CQ1325" s="653"/>
      <c r="CR1325" s="6387">
        <f>COUNTIF(CR$11:CR$1147,CR1324)</f>
        <v>0</v>
      </c>
      <c r="CS1325" s="653"/>
      <c r="CT1325" s="6387">
        <f>COUNTIF(CT$11:CT$1147,CT1324)</f>
        <v>0</v>
      </c>
      <c r="CW1325" s="653"/>
      <c r="CX1325" s="6387">
        <f>COUNTIF(CX$11:CX$1147,CX1324)</f>
        <v>0</v>
      </c>
      <c r="CY1325" s="653"/>
      <c r="CZ1325" s="6387">
        <f>COUNTIF(CZ$11:CZ$1147,CZ1324)</f>
        <v>0</v>
      </c>
      <c r="DA1325" s="653"/>
      <c r="DB1325" s="6387">
        <f>COUNTIF(DB$11:DB$1147,DB1324)</f>
        <v>0</v>
      </c>
      <c r="DC1325" s="6374"/>
      <c r="DD1325" s="6388">
        <f>COUNTIF(DD$11:DD$1147,DD1324)</f>
        <v>0</v>
      </c>
      <c r="DE1325" s="6418"/>
      <c r="DF1325" s="6418"/>
      <c r="DG1325" s="6418"/>
      <c r="DH1325" s="6418"/>
      <c r="DI1325" s="6374"/>
      <c r="DJ1325" s="6388">
        <f>COUNTIF(DJ$11:DJ$1147,DJ1324)</f>
        <v>0</v>
      </c>
      <c r="DK1325" s="6374"/>
      <c r="DL1325" s="6388">
        <f>COUNTIF(DL$11:DL$1147,DL1324)</f>
        <v>0</v>
      </c>
      <c r="DM1325" s="653"/>
      <c r="DN1325" s="6387">
        <f>COUNTIF(DN$11:DN$1147,DN1324)</f>
        <v>0</v>
      </c>
      <c r="DO1325" s="653"/>
      <c r="DP1325" s="6387">
        <f>COUNTIF(DP$11:DP$1147,DP1324)</f>
        <v>0</v>
      </c>
      <c r="DQ1325" s="653"/>
      <c r="DR1325" s="6387">
        <f>COUNTIF(DR$11:DR$1147,DR1324)</f>
        <v>0</v>
      </c>
      <c r="DS1325" s="653"/>
      <c r="DT1325" s="6387">
        <f>COUNTIF(DT$11:DT$1147,DT1324)</f>
        <v>0</v>
      </c>
      <c r="DU1325" s="653"/>
      <c r="DV1325" s="6387">
        <f>COUNTIF(DV$11:DV$1147,DV1324)</f>
        <v>0</v>
      </c>
      <c r="DW1325" s="653"/>
      <c r="DX1325" s="6387">
        <f>COUNTIF(DX$11:DX$1147,DX1324)</f>
        <v>0</v>
      </c>
      <c r="DY1325" s="653"/>
      <c r="DZ1325" s="6387">
        <f>COUNTIF(DZ$11:DZ$1147,DZ1324)</f>
        <v>0</v>
      </c>
      <c r="EA1325" s="653"/>
      <c r="EB1325" s="6387">
        <f>COUNTIF(EB$11:EB$1147,EB1324)</f>
        <v>0</v>
      </c>
      <c r="EC1325" s="653"/>
      <c r="ED1325" s="6387">
        <f>COUNTIF(ED$11:ED$1147,ED1324)</f>
        <v>0</v>
      </c>
      <c r="EE1325" s="653"/>
      <c r="EF1325" s="6387">
        <f>COUNTIF(EF$11:EF$1147,EF1324)</f>
        <v>0</v>
      </c>
      <c r="EM1325" s="653"/>
      <c r="EN1325" s="6387">
        <f>COUNTIF(EN$11:EN$1147,EN1324)</f>
        <v>0</v>
      </c>
      <c r="EO1325" s="653"/>
      <c r="EP1325" s="6387">
        <f>COUNTIF(EP$11:EP$1147,EP1324)</f>
        <v>0</v>
      </c>
      <c r="ET1325" s="653"/>
      <c r="EU1325" s="6387">
        <f>COUNTIF(EU$11:EU$1147,EU1324)</f>
        <v>0</v>
      </c>
      <c r="EV1325" s="653"/>
      <c r="EW1325" s="6387">
        <f>COUNTIF(EW$11:EW$1147,EW1324)</f>
        <v>0</v>
      </c>
      <c r="EX1325" s="653"/>
      <c r="EY1325" s="6387">
        <f>COUNTIF(EY$11:EY$1147,EY1324)</f>
        <v>0</v>
      </c>
      <c r="EZ1325" s="653"/>
      <c r="FA1325" s="6387">
        <f>COUNTIF(FA$11:FA$1147,FA1324)</f>
        <v>0</v>
      </c>
      <c r="FB1325" s="653"/>
      <c r="FC1325" s="6387">
        <f>COUNTIF(FC$11:FC$1147,FC1324)</f>
        <v>0</v>
      </c>
      <c r="FD1325" s="653"/>
      <c r="FE1325" s="6387">
        <f>COUNTIF(FE$11:FE$1147,FE1324)</f>
        <v>0</v>
      </c>
      <c r="FF1325" s="653"/>
      <c r="FG1325" s="6387">
        <f>COUNTIF(FG$11:FG$1147,FG1324)</f>
        <v>0</v>
      </c>
      <c r="FH1325" s="653"/>
      <c r="FI1325" s="6387">
        <f>COUNTIF(FI$11:FI$1147,FI1324)</f>
        <v>0</v>
      </c>
      <c r="FJ1325" s="653"/>
      <c r="FK1325" s="6387">
        <f>COUNTIF(FK$11:FK$1147,FK1324)</f>
        <v>0</v>
      </c>
      <c r="FL1325" s="653"/>
      <c r="FM1325" s="6387">
        <f>COUNTIF(FM$11:FM$1147,FM1324)</f>
        <v>0</v>
      </c>
      <c r="FN1325" s="653"/>
      <c r="FO1325" s="6387">
        <f>COUNTIF(FO$11:FO$1147,FO1324)</f>
        <v>0</v>
      </c>
      <c r="FP1325" s="1044"/>
      <c r="FQ1325" s="6387">
        <f>COUNTIF(FQ$11:FQ$1147,FQ1324)</f>
        <v>0</v>
      </c>
      <c r="FS1325" s="1044"/>
      <c r="FT1325" s="6387">
        <f>COUNTIF(FT$11:FT$1147,FT1324)</f>
        <v>0</v>
      </c>
    </row>
    <row r="1326" spans="1:176" ht="18.600000000000001" customHeight="1">
      <c r="A1326" s="6372"/>
      <c r="B1326" s="165"/>
      <c r="C1326" s="165"/>
      <c r="D1326" s="191"/>
      <c r="E1326" s="6373"/>
      <c r="AT1326" s="653" t="s">
        <v>755</v>
      </c>
      <c r="AU1326" s="6374"/>
      <c r="AV1326" s="6374"/>
      <c r="AW1326" s="8037">
        <f>AW1325-AX1325</f>
        <v>0</v>
      </c>
      <c r="AX1326" s="8038"/>
      <c r="AY1326" s="8037">
        <f>AY1325-AZ1325</f>
        <v>-14</v>
      </c>
      <c r="AZ1326" s="8038"/>
      <c r="BA1326" s="8037">
        <f>BA1325-BB1325</f>
        <v>0</v>
      </c>
      <c r="BB1326" s="8038"/>
      <c r="BC1326" s="8037">
        <f>BC1325-BD1325</f>
        <v>0</v>
      </c>
      <c r="BD1326" s="8038"/>
      <c r="BE1326" s="8037">
        <f>BE1325-BF1325</f>
        <v>0</v>
      </c>
      <c r="BF1326" s="8038"/>
      <c r="BG1326" s="8037">
        <f>BG1325-BH1325</f>
        <v>0</v>
      </c>
      <c r="BH1326" s="8038"/>
      <c r="BI1326" s="8037">
        <f>BI1325-BJ1325</f>
        <v>0</v>
      </c>
      <c r="BJ1326" s="8038"/>
      <c r="BK1326" s="8037">
        <f>BK1325-BL1325</f>
        <v>0</v>
      </c>
      <c r="BL1326" s="8038"/>
      <c r="BM1326" s="8037">
        <f>BM1325-BN1325</f>
        <v>0</v>
      </c>
      <c r="BN1326" s="8038"/>
      <c r="BO1326" s="8037">
        <f>BO1325-BP1325</f>
        <v>0</v>
      </c>
      <c r="BP1326" s="8038"/>
      <c r="BQ1326" s="8037">
        <f>BQ1325-BR1325</f>
        <v>0</v>
      </c>
      <c r="BR1326" s="8038"/>
      <c r="BS1326" s="8037">
        <f>BS1325-BT1325</f>
        <v>0</v>
      </c>
      <c r="BT1326" s="8038"/>
      <c r="BU1326" s="8037">
        <f>BU1325-BV1325</f>
        <v>0</v>
      </c>
      <c r="BV1326" s="8038"/>
      <c r="BW1326" s="8037">
        <f>BW1325-BX1325</f>
        <v>0</v>
      </c>
      <c r="BX1326" s="8038"/>
      <c r="BY1326" s="8037">
        <f>BY1325-BZ1325</f>
        <v>0</v>
      </c>
      <c r="BZ1326" s="8038"/>
      <c r="CA1326" s="8037">
        <f>CA1325-CB1325</f>
        <v>0</v>
      </c>
      <c r="CB1326" s="8038"/>
      <c r="CC1326" s="8037">
        <f>CC1325-CD1325</f>
        <v>0</v>
      </c>
      <c r="CD1326" s="8038"/>
      <c r="CE1326" s="8037">
        <f>CE1325-CF1325</f>
        <v>0</v>
      </c>
      <c r="CF1326" s="8038"/>
      <c r="CG1326" s="8037">
        <f>CG1325-CH1325</f>
        <v>0</v>
      </c>
      <c r="CH1326" s="8038"/>
      <c r="CI1326" s="8037">
        <f>CI1325-CJ1325</f>
        <v>0</v>
      </c>
      <c r="CJ1326" s="8038"/>
      <c r="CK1326" s="8037">
        <f>CK1325-CL1325</f>
        <v>0</v>
      </c>
      <c r="CL1326" s="8038"/>
      <c r="CM1326" s="8037">
        <f>CM1325-CN1325</f>
        <v>0</v>
      </c>
      <c r="CN1326" s="8038"/>
      <c r="CO1326" s="8037">
        <f>CO1325-CP1325</f>
        <v>0</v>
      </c>
      <c r="CP1326" s="8038"/>
      <c r="CQ1326" s="8037">
        <f>CQ1325-CR1325</f>
        <v>0</v>
      </c>
      <c r="CR1326" s="8038"/>
      <c r="CS1326" s="8037">
        <f>CS1325-CT1325</f>
        <v>0</v>
      </c>
      <c r="CT1326" s="8038"/>
      <c r="CW1326" s="8037">
        <f>CW1325-CX1325</f>
        <v>0</v>
      </c>
      <c r="CX1326" s="8038"/>
      <c r="CY1326" s="8037">
        <f>CY1325-CZ1325</f>
        <v>0</v>
      </c>
      <c r="CZ1326" s="8038"/>
      <c r="DA1326" s="8037">
        <f>DA1325-DB1325</f>
        <v>0</v>
      </c>
      <c r="DB1326" s="8038"/>
      <c r="DC1326" s="8037">
        <f>DC1325-DD1325</f>
        <v>0</v>
      </c>
      <c r="DD1326" s="8038"/>
      <c r="DE1326" s="6418"/>
      <c r="DF1326" s="6418"/>
      <c r="DG1326" s="6418"/>
      <c r="DH1326" s="6418"/>
      <c r="DI1326" s="8037">
        <f>DI1325-DJ1325</f>
        <v>0</v>
      </c>
      <c r="DJ1326" s="8038"/>
      <c r="DK1326" s="8037">
        <f>DK1325-DL1325</f>
        <v>0</v>
      </c>
      <c r="DL1326" s="8038"/>
      <c r="DM1326" s="8037">
        <f>DM1325-DN1325</f>
        <v>0</v>
      </c>
      <c r="DN1326" s="8038"/>
      <c r="DO1326" s="8037">
        <f>DO1325-DP1325</f>
        <v>0</v>
      </c>
      <c r="DP1326" s="8038"/>
      <c r="DQ1326" s="8037">
        <f>DQ1325-DR1325</f>
        <v>0</v>
      </c>
      <c r="DR1326" s="8038"/>
      <c r="DS1326" s="8037">
        <f>DS1325-DT1325</f>
        <v>0</v>
      </c>
      <c r="DT1326" s="8038"/>
      <c r="DU1326" s="8037">
        <f>DU1325-DV1325</f>
        <v>0</v>
      </c>
      <c r="DV1326" s="8038"/>
      <c r="DW1326" s="8037">
        <f>DW1325-DX1325</f>
        <v>0</v>
      </c>
      <c r="DX1326" s="8038"/>
      <c r="DY1326" s="8037">
        <f>DY1325-DZ1325</f>
        <v>0</v>
      </c>
      <c r="DZ1326" s="8038"/>
      <c r="EA1326" s="8037">
        <f>EA1325-EB1325</f>
        <v>0</v>
      </c>
      <c r="EB1326" s="8038"/>
      <c r="EC1326" s="8037">
        <f>EC1325-ED1325</f>
        <v>0</v>
      </c>
      <c r="ED1326" s="8038"/>
      <c r="EE1326" s="8037">
        <f>EE1325-EF1325</f>
        <v>0</v>
      </c>
      <c r="EF1326" s="8038"/>
      <c r="EM1326" s="8037">
        <f>EM1325-EN1325</f>
        <v>0</v>
      </c>
      <c r="EN1326" s="8038"/>
      <c r="EO1326" s="8037">
        <f>EO1325-EP1325</f>
        <v>0</v>
      </c>
      <c r="EP1326" s="8038"/>
      <c r="ET1326" s="8037">
        <f>ET1325-EU1325</f>
        <v>0</v>
      </c>
      <c r="EU1326" s="8038"/>
      <c r="EV1326" s="8037">
        <f>EV1325-EW1325</f>
        <v>0</v>
      </c>
      <c r="EW1326" s="8038"/>
      <c r="EX1326" s="8037">
        <f>EX1325-EY1325</f>
        <v>0</v>
      </c>
      <c r="EY1326" s="8038"/>
      <c r="EZ1326" s="8037">
        <f>EZ1325-FA1325</f>
        <v>0</v>
      </c>
      <c r="FA1326" s="8038"/>
      <c r="FB1326" s="8037">
        <f>FB1325-FC1325</f>
        <v>0</v>
      </c>
      <c r="FC1326" s="8038"/>
      <c r="FD1326" s="8037">
        <f>FD1325-FE1325</f>
        <v>0</v>
      </c>
      <c r="FE1326" s="8038"/>
      <c r="FF1326" s="8037">
        <f>FF1325-FG1325</f>
        <v>0</v>
      </c>
      <c r="FG1326" s="8038"/>
      <c r="FH1326" s="8037">
        <f>FH1325-FI1325</f>
        <v>0</v>
      </c>
      <c r="FI1326" s="8038"/>
      <c r="FJ1326" s="8037">
        <f>FJ1325-FK1325</f>
        <v>0</v>
      </c>
      <c r="FK1326" s="8038"/>
      <c r="FL1326" s="8037">
        <f>FL1325-FM1325</f>
        <v>0</v>
      </c>
      <c r="FM1326" s="8038"/>
      <c r="FN1326" s="8037">
        <f>FN1325-FO1325</f>
        <v>0</v>
      </c>
      <c r="FO1326" s="8038"/>
      <c r="FP1326" s="8037">
        <f>FP1325-FQ1325</f>
        <v>0</v>
      </c>
      <c r="FQ1326" s="8038"/>
      <c r="FS1326" s="8037">
        <f>FS1325-FT1325</f>
        <v>0</v>
      </c>
      <c r="FT1326" s="8038"/>
    </row>
    <row r="1327" spans="1:176" ht="18.600000000000001" customHeight="1">
      <c r="A1327" s="6372"/>
      <c r="B1327" s="165"/>
      <c r="C1327" s="165"/>
      <c r="D1327" s="191"/>
      <c r="E1327" s="6373"/>
      <c r="AW1327" s="162"/>
      <c r="AX1327" s="162"/>
      <c r="AY1327" s="162"/>
      <c r="AZ1327" s="162"/>
      <c r="BA1327" s="162"/>
      <c r="BB1327" s="162"/>
      <c r="BC1327" s="162"/>
      <c r="BD1327" s="162"/>
      <c r="BE1327" s="162"/>
      <c r="BF1327" s="162"/>
      <c r="BG1327" s="162"/>
      <c r="BH1327" s="162"/>
      <c r="BI1327" s="162"/>
      <c r="BJ1327" s="162"/>
      <c r="BK1327" s="162"/>
      <c r="BL1327" s="162"/>
      <c r="BM1327" s="162"/>
      <c r="BN1327" s="162"/>
      <c r="BO1327" s="162"/>
      <c r="BP1327" s="162"/>
      <c r="BQ1327" s="162"/>
      <c r="BR1327" s="162"/>
      <c r="BS1327" s="162"/>
      <c r="BT1327" s="162"/>
      <c r="BU1327" s="162"/>
      <c r="BV1327" s="162"/>
      <c r="BW1327" s="162"/>
      <c r="BX1327" s="162"/>
      <c r="BY1327" s="162"/>
      <c r="BZ1327" s="162"/>
      <c r="CA1327" s="162"/>
      <c r="CB1327" s="162"/>
      <c r="CC1327" s="162"/>
      <c r="CD1327" s="162"/>
      <c r="CE1327" s="162"/>
      <c r="CF1327" s="162"/>
      <c r="CG1327" s="162"/>
      <c r="CH1327" s="162"/>
      <c r="CI1327" s="162"/>
      <c r="CJ1327" s="162"/>
      <c r="CK1327" s="162"/>
      <c r="CL1327" s="162"/>
      <c r="CM1327" s="162"/>
      <c r="CN1327" s="162"/>
      <c r="CO1327" s="162"/>
      <c r="CP1327" s="162"/>
      <c r="CQ1327" s="162"/>
      <c r="CR1327" s="162"/>
      <c r="CS1327" s="162"/>
      <c r="CT1327" s="162"/>
      <c r="CU1327" s="162"/>
      <c r="CV1327" s="162"/>
      <c r="CW1327" s="162"/>
      <c r="CX1327" s="162"/>
      <c r="CY1327" s="162"/>
      <c r="CZ1327" s="162"/>
      <c r="DA1327" s="162"/>
      <c r="DB1327" s="162"/>
      <c r="DC1327" s="162"/>
      <c r="DD1327" s="162"/>
      <c r="DE1327" s="162"/>
      <c r="DF1327" s="162"/>
      <c r="DG1327" s="162"/>
      <c r="DH1327" s="162"/>
      <c r="DI1327" s="162"/>
      <c r="DJ1327" s="162"/>
      <c r="DK1327" s="162"/>
      <c r="DL1327" s="162"/>
      <c r="DM1327" s="162"/>
      <c r="DN1327" s="162"/>
      <c r="DO1327" s="162"/>
      <c r="DP1327" s="162"/>
      <c r="DQ1327" s="162"/>
      <c r="DS1327" s="162"/>
      <c r="DT1327" s="162"/>
      <c r="DU1327" s="162"/>
      <c r="ET1327" s="162"/>
      <c r="EU1327" s="162"/>
      <c r="EV1327" s="162"/>
      <c r="EW1327" s="162"/>
      <c r="EX1327" s="162"/>
      <c r="EY1327" s="162"/>
      <c r="EZ1327" s="162"/>
      <c r="FA1327" s="162"/>
      <c r="FB1327" s="162"/>
      <c r="FC1327" s="162"/>
      <c r="FD1327" s="162"/>
      <c r="FE1327" s="162"/>
      <c r="FF1327" s="162"/>
      <c r="FG1327" s="162"/>
      <c r="FH1327" s="162"/>
      <c r="FI1327" s="162"/>
      <c r="FJ1327" s="162"/>
      <c r="FK1327" s="162"/>
      <c r="FL1327" s="162"/>
      <c r="FM1327" s="162"/>
      <c r="FN1327" s="162"/>
      <c r="FO1327" s="162"/>
    </row>
    <row r="1328" spans="1:176" ht="18.600000000000001" customHeight="1">
      <c r="A1328" s="6372"/>
      <c r="B1328" s="165"/>
      <c r="C1328" s="165"/>
      <c r="D1328" s="191"/>
      <c r="E1328" s="6373"/>
      <c r="AT1328" s="653" t="s">
        <v>752</v>
      </c>
      <c r="AU1328" s="6374"/>
      <c r="AV1328" s="6374"/>
      <c r="AW1328" s="6377">
        <v>46303</v>
      </c>
      <c r="AX1328" s="6378">
        <v>4263443</v>
      </c>
      <c r="AY1328" s="6377">
        <v>46303</v>
      </c>
      <c r="AZ1328" s="6378">
        <v>4263445</v>
      </c>
      <c r="BA1328" s="6377">
        <v>46317</v>
      </c>
      <c r="BB1328" s="6378">
        <v>4263448</v>
      </c>
      <c r="BC1328" s="6377">
        <v>46330</v>
      </c>
      <c r="BD1328" s="6378">
        <v>4263491</v>
      </c>
      <c r="BE1328" s="6377">
        <v>46330</v>
      </c>
      <c r="BF1328" s="6378">
        <v>4263493</v>
      </c>
      <c r="BG1328" s="6377"/>
      <c r="BH1328" s="6378"/>
      <c r="BI1328" s="6377"/>
      <c r="BJ1328" s="6378"/>
      <c r="BK1328" s="6377"/>
      <c r="BL1328" s="6378"/>
      <c r="BM1328" s="6377"/>
      <c r="BN1328" s="6378"/>
      <c r="BO1328" s="6377"/>
      <c r="BP1328" s="6378"/>
      <c r="BQ1328" s="6377"/>
      <c r="BR1328" s="6378"/>
      <c r="BS1328" s="6377"/>
      <c r="BT1328" s="6378"/>
      <c r="BU1328" s="6377"/>
      <c r="BV1328" s="6378"/>
      <c r="BW1328" s="6377"/>
      <c r="BX1328" s="6378"/>
      <c r="BY1328" s="6377"/>
      <c r="BZ1328" s="6378"/>
      <c r="CA1328" s="6377"/>
      <c r="CB1328" s="6378"/>
      <c r="CC1328" s="6377"/>
      <c r="CD1328" s="6378"/>
      <c r="CE1328" s="6377"/>
      <c r="CF1328" s="6378"/>
      <c r="CG1328" s="6377"/>
      <c r="CH1328" s="6378"/>
      <c r="CI1328" s="6377"/>
      <c r="CJ1328" s="6378"/>
      <c r="CK1328" s="6377"/>
      <c r="CL1328" s="6378"/>
      <c r="CM1328" s="6377"/>
      <c r="CN1328" s="6378"/>
      <c r="CO1328" s="6377"/>
      <c r="CP1328" s="6378"/>
      <c r="CQ1328" s="6377"/>
      <c r="CR1328" s="6378"/>
      <c r="CS1328" s="6377"/>
      <c r="CT1328" s="6378"/>
      <c r="CW1328" s="6377"/>
      <c r="CX1328" s="6378"/>
      <c r="CY1328" s="6377"/>
      <c r="CZ1328" s="6378"/>
      <c r="DA1328" s="6377"/>
      <c r="DB1328" s="6378"/>
      <c r="DC1328" s="6379"/>
      <c r="DD1328" s="6380"/>
      <c r="DE1328" s="6418"/>
      <c r="DF1328" s="6418"/>
      <c r="DG1328" s="6418"/>
      <c r="DH1328" s="6418"/>
      <c r="DI1328" s="6379"/>
      <c r="DJ1328" s="6380"/>
      <c r="DK1328" s="6379"/>
      <c r="DL1328" s="6380"/>
      <c r="DM1328" s="6377"/>
      <c r="DN1328" s="6378"/>
      <c r="DO1328" s="6377"/>
      <c r="DP1328" s="6378"/>
      <c r="DQ1328" s="6377"/>
      <c r="DR1328" s="6378"/>
      <c r="DS1328" s="6377"/>
      <c r="DT1328" s="6378"/>
      <c r="DU1328" s="6377"/>
      <c r="DV1328" s="6378"/>
      <c r="DW1328" s="6377"/>
      <c r="DX1328" s="6378"/>
      <c r="DY1328" s="6377"/>
      <c r="DZ1328" s="6378"/>
      <c r="EA1328" s="6377"/>
      <c r="EB1328" s="6378"/>
      <c r="EC1328" s="6377"/>
      <c r="ED1328" s="6378"/>
      <c r="EE1328" s="6377"/>
      <c r="EF1328" s="6378"/>
      <c r="EM1328" s="6377"/>
      <c r="EN1328" s="6378"/>
      <c r="EO1328" s="6377"/>
      <c r="EP1328" s="6378"/>
      <c r="ET1328" s="6377"/>
      <c r="EU1328" s="6378"/>
      <c r="EV1328" s="6377"/>
      <c r="EW1328" s="6378"/>
      <c r="EX1328" s="6377"/>
      <c r="EY1328" s="6378"/>
      <c r="EZ1328" s="6377"/>
      <c r="FA1328" s="6378"/>
      <c r="FB1328" s="6377"/>
      <c r="FC1328" s="6378"/>
      <c r="FD1328" s="6377"/>
      <c r="FE1328" s="6378"/>
      <c r="FF1328" s="6377"/>
      <c r="FG1328" s="6378"/>
      <c r="FH1328" s="6377"/>
      <c r="FI1328" s="6378"/>
      <c r="FJ1328" s="6377"/>
      <c r="FK1328" s="6378"/>
      <c r="FL1328" s="6377"/>
      <c r="FM1328" s="6378"/>
      <c r="FN1328" s="6378"/>
      <c r="FO1328" s="6378"/>
      <c r="FP1328" s="6377"/>
      <c r="FQ1328" s="6378"/>
      <c r="FS1328" s="6377"/>
      <c r="FT1328" s="6378"/>
    </row>
    <row r="1329" spans="1:176" ht="18.600000000000001" customHeight="1">
      <c r="A1329" s="6372"/>
      <c r="B1329" s="165"/>
      <c r="C1329" s="165"/>
      <c r="D1329" s="191"/>
      <c r="E1329" s="6373"/>
      <c r="AT1329" s="653" t="s">
        <v>754</v>
      </c>
      <c r="AU1329" s="6374"/>
      <c r="AV1329" s="6374"/>
      <c r="AW1329" s="653">
        <v>10</v>
      </c>
      <c r="AX1329" s="6387">
        <f>COUNTIF(AX$11:AX$1147,AX1328)</f>
        <v>10</v>
      </c>
      <c r="AY1329" s="653">
        <v>10</v>
      </c>
      <c r="AZ1329" s="6387">
        <f>COUNTIF(AZ$11:AZ$1147,AZ1328)</f>
        <v>10</v>
      </c>
      <c r="BA1329" s="653">
        <v>10</v>
      </c>
      <c r="BB1329" s="6387">
        <f>COUNTIF(BB$11:BB$1147,BB1328)</f>
        <v>10</v>
      </c>
      <c r="BC1329" s="653">
        <v>10</v>
      </c>
      <c r="BD1329" s="6387">
        <f>COUNTIF(BD$11:BD$1147,BD1328)</f>
        <v>9</v>
      </c>
      <c r="BE1329" s="653">
        <v>10</v>
      </c>
      <c r="BF1329" s="6387">
        <f>COUNTIF(BF$11:BF$1147,BF1328)</f>
        <v>0</v>
      </c>
      <c r="BG1329" s="653"/>
      <c r="BH1329" s="6387">
        <f>COUNTIF(BH$11:BH$1147,BH1328)</f>
        <v>0</v>
      </c>
      <c r="BI1329" s="653"/>
      <c r="BJ1329" s="6387">
        <f>COUNTIF(BJ$11:BJ$1147,BJ1328)</f>
        <v>0</v>
      </c>
      <c r="BK1329" s="653"/>
      <c r="BL1329" s="6387">
        <f>COUNTIF(BL$11:BL$1147,BL1328)</f>
        <v>0</v>
      </c>
      <c r="BM1329" s="653"/>
      <c r="BN1329" s="6387">
        <f>COUNTIF(BN$11:BN$1147,BN1328)</f>
        <v>0</v>
      </c>
      <c r="BO1329" s="653"/>
      <c r="BP1329" s="6387">
        <f>COUNTIF(BP$11:BP$1147,BP1328)</f>
        <v>0</v>
      </c>
      <c r="BQ1329" s="653"/>
      <c r="BR1329" s="6387">
        <f>COUNTIF(BR$11:BR$1147,BR1328)</f>
        <v>0</v>
      </c>
      <c r="BS1329" s="653"/>
      <c r="BT1329" s="6387">
        <f>COUNTIF(BT$11:BT$1147,BT1328)</f>
        <v>0</v>
      </c>
      <c r="BU1329" s="653"/>
      <c r="BV1329" s="6387">
        <f>COUNTIF(BV$11:BV$1147,BV1328)</f>
        <v>0</v>
      </c>
      <c r="BW1329" s="653"/>
      <c r="BX1329" s="6387">
        <f>COUNTIF(BX$11:BX$1147,BX1328)</f>
        <v>0</v>
      </c>
      <c r="BY1329" s="653"/>
      <c r="BZ1329" s="6387">
        <f>COUNTIF(BZ$11:BZ$1147,BZ1328)</f>
        <v>0</v>
      </c>
      <c r="CA1329" s="653"/>
      <c r="CB1329" s="6387">
        <f>COUNTIF(CB$11:CB$1147,CB1328)</f>
        <v>0</v>
      </c>
      <c r="CC1329" s="653"/>
      <c r="CD1329" s="6387">
        <f>COUNTIF(CD$11:CD$1147,CD1328)</f>
        <v>0</v>
      </c>
      <c r="CE1329" s="653"/>
      <c r="CF1329" s="6387">
        <f>COUNTIF(CF$11:CF$1147,CF1328)</f>
        <v>0</v>
      </c>
      <c r="CG1329" s="653"/>
      <c r="CH1329" s="6387">
        <f>COUNTIF(CH$11:CH$1147,CH1328)</f>
        <v>0</v>
      </c>
      <c r="CI1329" s="653"/>
      <c r="CJ1329" s="6387">
        <f>COUNTIF(CJ$11:CJ$1147,CJ1328)</f>
        <v>0</v>
      </c>
      <c r="CK1329" s="653"/>
      <c r="CL1329" s="6387">
        <f>COUNTIFS(CL$11:CL$1147,CL1328)+COUNTIFS(CV$11:CV$1147,CL1328)</f>
        <v>0</v>
      </c>
      <c r="CM1329" s="653"/>
      <c r="CN1329" s="6387">
        <f>COUNTIF(CN$11:CN$1147,CN1328)</f>
        <v>0</v>
      </c>
      <c r="CO1329" s="653"/>
      <c r="CP1329" s="6387">
        <f>COUNTIF(CP$11:CP$1147,CP1328)</f>
        <v>0</v>
      </c>
      <c r="CQ1329" s="653"/>
      <c r="CR1329" s="6387">
        <f>COUNTIF(CR$11:CR$1147,CR1328)</f>
        <v>0</v>
      </c>
      <c r="CS1329" s="653"/>
      <c r="CT1329" s="6387">
        <f>COUNTIF(CT$11:CT$1147,CT1328)</f>
        <v>0</v>
      </c>
      <c r="CW1329" s="653"/>
      <c r="CX1329" s="6387">
        <f>COUNTIF(CX$11:CX$1147,CX1328)</f>
        <v>0</v>
      </c>
      <c r="CY1329" s="653"/>
      <c r="CZ1329" s="6387">
        <f>COUNTIF(CZ$11:CZ$1147,CZ1328)</f>
        <v>0</v>
      </c>
      <c r="DA1329" s="653"/>
      <c r="DB1329" s="6387">
        <f>COUNTIF(DB$11:DB$1147,DB1328)</f>
        <v>0</v>
      </c>
      <c r="DC1329" s="6374"/>
      <c r="DD1329" s="6388">
        <f>COUNTIF(DD$11:DD$1147,DD1328)</f>
        <v>0</v>
      </c>
      <c r="DE1329" s="6418"/>
      <c r="DF1329" s="6418"/>
      <c r="DG1329" s="6418"/>
      <c r="DH1329" s="6418"/>
      <c r="DI1329" s="6374"/>
      <c r="DJ1329" s="6388">
        <f>COUNTIF(DJ$11:DJ$1147,DJ1328)</f>
        <v>0</v>
      </c>
      <c r="DK1329" s="6374"/>
      <c r="DL1329" s="6388">
        <f>COUNTIF(DL$11:DL$1147,DL1328)</f>
        <v>0</v>
      </c>
      <c r="DM1329" s="653"/>
      <c r="DN1329" s="6387">
        <f>COUNTIF(DN$11:DN$1147,DN1328)</f>
        <v>0</v>
      </c>
      <c r="DO1329" s="653"/>
      <c r="DP1329" s="6387">
        <f>COUNTIF(DP$11:DP$1147,DP1328)</f>
        <v>0</v>
      </c>
      <c r="DQ1329" s="653"/>
      <c r="DR1329" s="6387">
        <f>COUNTIF(DR$11:DR$1147,DR1328)</f>
        <v>0</v>
      </c>
      <c r="DS1329" s="653"/>
      <c r="DT1329" s="6387">
        <f>COUNTIF(DT$11:DT$1147,DT1328)</f>
        <v>0</v>
      </c>
      <c r="DU1329" s="653"/>
      <c r="DV1329" s="6387">
        <f>COUNTIF(DV$11:DV$1147,DV1328)</f>
        <v>0</v>
      </c>
      <c r="DW1329" s="653"/>
      <c r="DX1329" s="6387">
        <f>COUNTIF(DX$11:DX$1147,DX1328)</f>
        <v>0</v>
      </c>
      <c r="DY1329" s="653"/>
      <c r="DZ1329" s="6387">
        <f>COUNTIF(DZ$11:DZ$1147,DZ1328)</f>
        <v>0</v>
      </c>
      <c r="EA1329" s="653"/>
      <c r="EB1329" s="6387">
        <f>COUNTIF(EB$11:EB$1147,EB1328)</f>
        <v>0</v>
      </c>
      <c r="EC1329" s="653"/>
      <c r="ED1329" s="6387">
        <f>COUNTIF(ED$11:ED$1147,ED1328)</f>
        <v>0</v>
      </c>
      <c r="EE1329" s="653"/>
      <c r="EF1329" s="6387">
        <f>COUNTIF(EF$11:EF$1147,EF1328)</f>
        <v>0</v>
      </c>
      <c r="EM1329" s="653"/>
      <c r="EN1329" s="6387">
        <f>COUNTIF(EN$11:EN$1147,EN1328)</f>
        <v>0</v>
      </c>
      <c r="EO1329" s="653"/>
      <c r="EP1329" s="6387">
        <f>COUNTIF(EP$11:EP$1147,EP1328)</f>
        <v>0</v>
      </c>
      <c r="ET1329" s="653"/>
      <c r="EU1329" s="6387">
        <f>COUNTIF(EU$11:EU$1147,EU1328)</f>
        <v>0</v>
      </c>
      <c r="EV1329" s="653"/>
      <c r="EW1329" s="6387">
        <f>COUNTIF(EW$11:EW$1147,EW1328)</f>
        <v>0</v>
      </c>
      <c r="EX1329" s="653"/>
      <c r="EY1329" s="6387">
        <f>COUNTIF(EY$11:EY$1147,EY1328)</f>
        <v>0</v>
      </c>
      <c r="EZ1329" s="653"/>
      <c r="FA1329" s="6387">
        <f>COUNTIF(FA$11:FA$1147,FA1328)</f>
        <v>0</v>
      </c>
      <c r="FB1329" s="653"/>
      <c r="FC1329" s="6387">
        <f>COUNTIF(FC$11:FC$1147,FC1328)</f>
        <v>0</v>
      </c>
      <c r="FD1329" s="653"/>
      <c r="FE1329" s="6387">
        <f>COUNTIF(FE$11:FE$1147,FE1328)</f>
        <v>0</v>
      </c>
      <c r="FF1329" s="653"/>
      <c r="FG1329" s="6387">
        <f>COUNTIF(FG$11:FG$1147,FG1328)</f>
        <v>0</v>
      </c>
      <c r="FH1329" s="653"/>
      <c r="FI1329" s="6387">
        <f>COUNTIF(FI$11:FI$1147,FI1328)</f>
        <v>0</v>
      </c>
      <c r="FJ1329" s="653"/>
      <c r="FK1329" s="6387">
        <f>COUNTIF(FK$11:FK$1147,FK1328)</f>
        <v>0</v>
      </c>
      <c r="FL1329" s="653"/>
      <c r="FM1329" s="6387">
        <f>COUNTIF(FM$11:FM$1147,FM1328)</f>
        <v>0</v>
      </c>
      <c r="FN1329" s="653"/>
      <c r="FO1329" s="6387">
        <f>COUNTIF(FO$11:FO$1147,FO1328)</f>
        <v>0</v>
      </c>
      <c r="FP1329" s="1044"/>
      <c r="FQ1329" s="6387">
        <f>COUNTIF(FQ$11:FQ$1147,FQ1328)</f>
        <v>0</v>
      </c>
      <c r="FS1329" s="1044"/>
      <c r="FT1329" s="6387">
        <f>COUNTIF(FT$11:FT$1147,FT1328)</f>
        <v>0</v>
      </c>
    </row>
    <row r="1330" spans="1:176" ht="18.600000000000001" customHeight="1">
      <c r="A1330" s="6372"/>
      <c r="B1330" s="165"/>
      <c r="C1330" s="165"/>
      <c r="D1330" s="191"/>
      <c r="E1330" s="6373"/>
      <c r="AT1330" s="653" t="s">
        <v>755</v>
      </c>
      <c r="AU1330" s="6374"/>
      <c r="AV1330" s="6374"/>
      <c r="AW1330" s="8037">
        <f>AW1329-AX1329</f>
        <v>0</v>
      </c>
      <c r="AX1330" s="8038"/>
      <c r="AY1330" s="8037">
        <f>AY1329-AZ1329</f>
        <v>0</v>
      </c>
      <c r="AZ1330" s="8038"/>
      <c r="BA1330" s="8037">
        <f>BA1329-BB1329</f>
        <v>0</v>
      </c>
      <c r="BB1330" s="8038"/>
      <c r="BC1330" s="8037">
        <f>BC1329-BD1329</f>
        <v>1</v>
      </c>
      <c r="BD1330" s="8038"/>
      <c r="BE1330" s="8037">
        <f>BE1329-BF1329</f>
        <v>10</v>
      </c>
      <c r="BF1330" s="8038"/>
      <c r="BG1330" s="8037">
        <f>BG1329-BH1329</f>
        <v>0</v>
      </c>
      <c r="BH1330" s="8038"/>
      <c r="BI1330" s="8037">
        <f>BI1329-BJ1329</f>
        <v>0</v>
      </c>
      <c r="BJ1330" s="8038"/>
      <c r="BK1330" s="8037">
        <f>BK1329-BL1329</f>
        <v>0</v>
      </c>
      <c r="BL1330" s="8038"/>
      <c r="BM1330" s="8037">
        <f>BM1329-BN1329</f>
        <v>0</v>
      </c>
      <c r="BN1330" s="8038"/>
      <c r="BO1330" s="8037">
        <f>BO1329-BP1329</f>
        <v>0</v>
      </c>
      <c r="BP1330" s="8038"/>
      <c r="BQ1330" s="8037">
        <f>BQ1329-BR1329</f>
        <v>0</v>
      </c>
      <c r="BR1330" s="8038"/>
      <c r="BS1330" s="8037">
        <f>BS1329-BT1329</f>
        <v>0</v>
      </c>
      <c r="BT1330" s="8038"/>
      <c r="BU1330" s="8037">
        <f>BU1329-BV1329</f>
        <v>0</v>
      </c>
      <c r="BV1330" s="8038"/>
      <c r="BW1330" s="8037">
        <f>BW1329-BX1329</f>
        <v>0</v>
      </c>
      <c r="BX1330" s="8038"/>
      <c r="BY1330" s="8037">
        <f>BY1329-BZ1329</f>
        <v>0</v>
      </c>
      <c r="BZ1330" s="8038"/>
      <c r="CA1330" s="8037">
        <f>CA1329-CB1329</f>
        <v>0</v>
      </c>
      <c r="CB1330" s="8038"/>
      <c r="CC1330" s="8037">
        <f>CC1329-CD1329</f>
        <v>0</v>
      </c>
      <c r="CD1330" s="8038"/>
      <c r="CE1330" s="8037">
        <f>CE1329-CF1329</f>
        <v>0</v>
      </c>
      <c r="CF1330" s="8038"/>
      <c r="CG1330" s="8037">
        <f>CG1329-CH1329</f>
        <v>0</v>
      </c>
      <c r="CH1330" s="8038"/>
      <c r="CI1330" s="8037">
        <f>CI1329-CJ1329</f>
        <v>0</v>
      </c>
      <c r="CJ1330" s="8038"/>
      <c r="CK1330" s="8037">
        <f>CK1329-CL1329</f>
        <v>0</v>
      </c>
      <c r="CL1330" s="8038"/>
      <c r="CM1330" s="8037">
        <f>CM1329-CN1329</f>
        <v>0</v>
      </c>
      <c r="CN1330" s="8038"/>
      <c r="CO1330" s="8037">
        <f>CO1329-CP1329</f>
        <v>0</v>
      </c>
      <c r="CP1330" s="8038"/>
      <c r="CQ1330" s="8037">
        <f>CQ1329-CR1329</f>
        <v>0</v>
      </c>
      <c r="CR1330" s="8038"/>
      <c r="CS1330" s="8037">
        <f>CS1329-CT1329</f>
        <v>0</v>
      </c>
      <c r="CT1330" s="8038"/>
      <c r="CW1330" s="8037">
        <f>CW1329-CX1329</f>
        <v>0</v>
      </c>
      <c r="CX1330" s="8038"/>
      <c r="CY1330" s="8037">
        <f>CY1329-CZ1329</f>
        <v>0</v>
      </c>
      <c r="CZ1330" s="8038"/>
      <c r="DA1330" s="8037">
        <f>DA1329-DB1329</f>
        <v>0</v>
      </c>
      <c r="DB1330" s="8038"/>
      <c r="DC1330" s="8037">
        <f>DC1329-DD1329</f>
        <v>0</v>
      </c>
      <c r="DD1330" s="8038"/>
      <c r="DE1330" s="6418"/>
      <c r="DF1330" s="6418"/>
      <c r="DG1330" s="6418"/>
      <c r="DH1330" s="6418"/>
      <c r="DI1330" s="8037">
        <f>DI1329-DJ1329</f>
        <v>0</v>
      </c>
      <c r="DJ1330" s="8038"/>
      <c r="DK1330" s="8037">
        <f>DK1329-DL1329</f>
        <v>0</v>
      </c>
      <c r="DL1330" s="8038"/>
      <c r="DM1330" s="8037">
        <f>DM1329-DN1329</f>
        <v>0</v>
      </c>
      <c r="DN1330" s="8038"/>
      <c r="DO1330" s="8037">
        <f>DO1329-DP1329</f>
        <v>0</v>
      </c>
      <c r="DP1330" s="8038"/>
      <c r="DQ1330" s="8037">
        <f>DQ1329-DR1329</f>
        <v>0</v>
      </c>
      <c r="DR1330" s="8038"/>
      <c r="DS1330" s="8037">
        <f>DS1329-DT1329</f>
        <v>0</v>
      </c>
      <c r="DT1330" s="8038"/>
      <c r="DU1330" s="8037">
        <f>DU1329-DV1329</f>
        <v>0</v>
      </c>
      <c r="DV1330" s="8038"/>
      <c r="DW1330" s="8037">
        <f>DW1329-DX1329</f>
        <v>0</v>
      </c>
      <c r="DX1330" s="8038"/>
      <c r="DY1330" s="8037">
        <f>DY1329-DZ1329</f>
        <v>0</v>
      </c>
      <c r="DZ1330" s="8038"/>
      <c r="EA1330" s="8037">
        <f>EA1329-EB1329</f>
        <v>0</v>
      </c>
      <c r="EB1330" s="8038"/>
      <c r="EC1330" s="8037">
        <f>EC1329-ED1329</f>
        <v>0</v>
      </c>
      <c r="ED1330" s="8038"/>
      <c r="EE1330" s="8037">
        <f>EE1329-EF1329</f>
        <v>0</v>
      </c>
      <c r="EF1330" s="8038"/>
      <c r="EM1330" s="8037">
        <f>EM1329-EN1329</f>
        <v>0</v>
      </c>
      <c r="EN1330" s="8038"/>
      <c r="EO1330" s="8037">
        <f>EO1329-EP1329</f>
        <v>0</v>
      </c>
      <c r="EP1330" s="8038"/>
      <c r="ET1330" s="8037">
        <f>ET1329-EU1329</f>
        <v>0</v>
      </c>
      <c r="EU1330" s="8038"/>
      <c r="EV1330" s="8037">
        <f>EV1329-EW1329</f>
        <v>0</v>
      </c>
      <c r="EW1330" s="8038"/>
      <c r="EX1330" s="8037">
        <f>EX1329-EY1329</f>
        <v>0</v>
      </c>
      <c r="EY1330" s="8038"/>
      <c r="EZ1330" s="8037">
        <f>EZ1329-FA1329</f>
        <v>0</v>
      </c>
      <c r="FA1330" s="8038"/>
      <c r="FB1330" s="8037">
        <f>FB1329-FC1329</f>
        <v>0</v>
      </c>
      <c r="FC1330" s="8038"/>
      <c r="FD1330" s="8037">
        <f>FD1329-FE1329</f>
        <v>0</v>
      </c>
      <c r="FE1330" s="8038"/>
      <c r="FF1330" s="8037">
        <f>FF1329-FG1329</f>
        <v>0</v>
      </c>
      <c r="FG1330" s="8038"/>
      <c r="FH1330" s="8037">
        <f>FH1329-FI1329</f>
        <v>0</v>
      </c>
      <c r="FI1330" s="8038"/>
      <c r="FJ1330" s="8037">
        <f>FJ1329-FK1329</f>
        <v>0</v>
      </c>
      <c r="FK1330" s="8038"/>
      <c r="FL1330" s="8037">
        <f>FL1329-FM1329</f>
        <v>0</v>
      </c>
      <c r="FM1330" s="8038"/>
      <c r="FN1330" s="8037">
        <f>FN1329-FO1329</f>
        <v>0</v>
      </c>
      <c r="FO1330" s="8038"/>
      <c r="FP1330" s="8037">
        <f>FP1329-FQ1329</f>
        <v>0</v>
      </c>
      <c r="FQ1330" s="8038"/>
      <c r="FS1330" s="8037">
        <f>FS1329-FT1329</f>
        <v>0</v>
      </c>
      <c r="FT1330" s="8038"/>
    </row>
    <row r="1331" spans="1:176" ht="18.600000000000001" customHeight="1">
      <c r="A1331" s="6372"/>
      <c r="B1331" s="165"/>
      <c r="C1331" s="165"/>
      <c r="D1331" s="191"/>
      <c r="E1331" s="6373"/>
      <c r="AW1331" s="162"/>
      <c r="AX1331" s="162"/>
      <c r="AY1331" s="162"/>
      <c r="AZ1331" s="162"/>
      <c r="BA1331" s="162"/>
      <c r="BB1331" s="162"/>
      <c r="BC1331" s="162"/>
      <c r="BD1331" s="162"/>
      <c r="BE1331" s="162"/>
      <c r="BF1331" s="162"/>
      <c r="BG1331" s="162"/>
      <c r="BH1331" s="162"/>
      <c r="BI1331" s="162"/>
      <c r="BJ1331" s="162"/>
      <c r="BK1331" s="162"/>
      <c r="BL1331" s="162"/>
      <c r="BM1331" s="162"/>
      <c r="BN1331" s="162"/>
      <c r="BO1331" s="162"/>
      <c r="BP1331" s="162"/>
      <c r="BQ1331" s="162"/>
      <c r="BR1331" s="162"/>
      <c r="BS1331" s="162"/>
      <c r="BT1331" s="162"/>
      <c r="BU1331" s="162"/>
      <c r="BV1331" s="162"/>
      <c r="BW1331" s="162"/>
      <c r="BX1331" s="162"/>
      <c r="BY1331" s="162"/>
      <c r="BZ1331" s="162"/>
      <c r="CA1331" s="162"/>
      <c r="CB1331" s="162"/>
      <c r="CC1331" s="162"/>
      <c r="CD1331" s="162"/>
      <c r="CE1331" s="162"/>
      <c r="CF1331" s="162"/>
      <c r="CG1331" s="162"/>
      <c r="CH1331" s="162"/>
      <c r="CI1331" s="162"/>
      <c r="CJ1331" s="162"/>
      <c r="CK1331" s="162"/>
      <c r="CL1331" s="162"/>
      <c r="CM1331" s="162"/>
      <c r="CN1331" s="162"/>
      <c r="CO1331" s="162"/>
      <c r="CP1331" s="162"/>
      <c r="CQ1331" s="162"/>
      <c r="CR1331" s="162"/>
      <c r="CS1331" s="162"/>
      <c r="CT1331" s="162"/>
      <c r="CU1331" s="162"/>
      <c r="CV1331" s="162"/>
      <c r="CW1331" s="162"/>
      <c r="CX1331" s="162"/>
      <c r="CY1331" s="162"/>
      <c r="CZ1331" s="162"/>
      <c r="DA1331" s="162"/>
      <c r="DB1331" s="162"/>
      <c r="DC1331" s="162"/>
      <c r="DD1331" s="162"/>
      <c r="DE1331" s="162"/>
      <c r="DF1331" s="162"/>
      <c r="DG1331" s="162"/>
      <c r="DH1331" s="162"/>
      <c r="DI1331" s="162"/>
      <c r="DJ1331" s="162"/>
      <c r="DK1331" s="162"/>
      <c r="DL1331" s="162"/>
      <c r="DM1331" s="162"/>
      <c r="DN1331" s="162"/>
      <c r="DO1331" s="162"/>
      <c r="DP1331" s="162"/>
      <c r="DQ1331" s="162"/>
      <c r="DS1331" s="162"/>
      <c r="DT1331" s="162"/>
      <c r="DU1331" s="162"/>
      <c r="ET1331" s="162"/>
      <c r="EU1331" s="162"/>
      <c r="EV1331" s="162"/>
      <c r="EW1331" s="162"/>
      <c r="EX1331" s="162"/>
      <c r="EY1331" s="162"/>
      <c r="EZ1331" s="162"/>
      <c r="FA1331" s="162"/>
      <c r="FB1331" s="162"/>
      <c r="FC1331" s="162"/>
      <c r="FD1331" s="162"/>
      <c r="FE1331" s="162"/>
      <c r="FF1331" s="162"/>
      <c r="FG1331" s="162"/>
      <c r="FH1331" s="162"/>
      <c r="FI1331" s="162"/>
      <c r="FJ1331" s="162"/>
      <c r="FK1331" s="162"/>
      <c r="FL1331" s="162"/>
      <c r="FM1331" s="162"/>
      <c r="FN1331" s="162"/>
      <c r="FO1331" s="162"/>
    </row>
    <row r="1332" spans="1:176" ht="18.600000000000001" customHeight="1">
      <c r="A1332" s="6372"/>
      <c r="B1332" s="165"/>
      <c r="C1332" s="165"/>
      <c r="D1332" s="191"/>
      <c r="E1332" s="6373"/>
      <c r="AT1332" s="653" t="s">
        <v>752</v>
      </c>
      <c r="AU1332" s="6374"/>
      <c r="AV1332" s="6374"/>
      <c r="AW1332" s="6377">
        <v>46317</v>
      </c>
      <c r="AX1332" s="6378">
        <v>4263444</v>
      </c>
      <c r="AY1332" s="6377">
        <v>46317</v>
      </c>
      <c r="AZ1332" s="6378">
        <v>4263446</v>
      </c>
      <c r="BA1332" s="6377">
        <v>46330</v>
      </c>
      <c r="BB1332" s="6378">
        <v>4263489</v>
      </c>
      <c r="BC1332" s="6377">
        <v>46344</v>
      </c>
      <c r="BD1332" s="6378">
        <v>4263492</v>
      </c>
      <c r="BE1332" s="6377">
        <v>46344</v>
      </c>
      <c r="BF1332" s="6378">
        <v>4263494</v>
      </c>
      <c r="BG1332" s="6377"/>
      <c r="BH1332" s="6378"/>
      <c r="BI1332" s="6377"/>
      <c r="BJ1332" s="6378"/>
      <c r="BK1332" s="6377"/>
      <c r="BL1332" s="6378"/>
      <c r="BM1332" s="6377"/>
      <c r="BN1332" s="6378"/>
      <c r="BO1332" s="6377"/>
      <c r="BP1332" s="6378"/>
      <c r="BQ1332" s="6377"/>
      <c r="BR1332" s="6378"/>
      <c r="BS1332" s="6377"/>
      <c r="BT1332" s="6378"/>
      <c r="BU1332" s="6377"/>
      <c r="BV1332" s="6378"/>
      <c r="BW1332" s="6377"/>
      <c r="BX1332" s="6378"/>
      <c r="BY1332" s="6377"/>
      <c r="BZ1332" s="6378"/>
      <c r="CA1332" s="6377"/>
      <c r="CB1332" s="6378"/>
      <c r="CC1332" s="6377"/>
      <c r="CD1332" s="6378"/>
      <c r="CE1332" s="6377"/>
      <c r="CF1332" s="6378"/>
      <c r="CG1332" s="6377"/>
      <c r="CH1332" s="6378"/>
      <c r="CI1332" s="6377"/>
      <c r="CJ1332" s="6378"/>
      <c r="CK1332" s="6377"/>
      <c r="CL1332" s="6378"/>
      <c r="CM1332" s="6377"/>
      <c r="CN1332" s="6378"/>
      <c r="CO1332" s="6377"/>
      <c r="CP1332" s="6378"/>
      <c r="CQ1332" s="6377"/>
      <c r="CR1332" s="6378"/>
      <c r="CS1332" s="6377"/>
      <c r="CT1332" s="6378"/>
      <c r="CW1332" s="6377"/>
      <c r="CX1332" s="6378"/>
      <c r="CY1332" s="6377"/>
      <c r="CZ1332" s="6378"/>
      <c r="DA1332" s="6377"/>
      <c r="DB1332" s="6378"/>
      <c r="DC1332" s="6379"/>
      <c r="DD1332" s="6380"/>
      <c r="DE1332" s="6418"/>
      <c r="DF1332" s="6418"/>
      <c r="DG1332" s="6418"/>
      <c r="DH1332" s="6418"/>
      <c r="DI1332" s="6379"/>
      <c r="DJ1332" s="6380"/>
      <c r="DK1332" s="6379"/>
      <c r="DL1332" s="6380"/>
      <c r="DM1332" s="6377"/>
      <c r="DN1332" s="6378"/>
      <c r="DO1332" s="6377"/>
      <c r="DP1332" s="6378"/>
      <c r="DQ1332" s="6377"/>
      <c r="DR1332" s="6378"/>
      <c r="DS1332" s="6377"/>
      <c r="DT1332" s="6378"/>
      <c r="DU1332" s="6377"/>
      <c r="DV1332" s="6378"/>
      <c r="DW1332" s="6377"/>
      <c r="DX1332" s="6378"/>
      <c r="DY1332" s="6377"/>
      <c r="DZ1332" s="6378"/>
      <c r="EA1332" s="6377"/>
      <c r="EB1332" s="6378"/>
      <c r="EC1332" s="6377"/>
      <c r="ED1332" s="6378"/>
      <c r="EE1332" s="6377"/>
      <c r="EF1332" s="6378"/>
      <c r="EM1332" s="6377"/>
      <c r="EN1332" s="6378"/>
      <c r="EO1332" s="6377"/>
      <c r="EP1332" s="6378"/>
      <c r="ET1332" s="6377"/>
      <c r="EU1332" s="6378"/>
      <c r="EV1332" s="6377"/>
      <c r="EW1332" s="6378"/>
      <c r="EX1332" s="6377"/>
      <c r="EY1332" s="6378"/>
      <c r="EZ1332" s="6377"/>
      <c r="FA1332" s="6378"/>
      <c r="FB1332" s="6377"/>
      <c r="FC1332" s="6378"/>
      <c r="FD1332" s="6377"/>
      <c r="FE1332" s="6378"/>
      <c r="FF1332" s="6377"/>
      <c r="FG1332" s="6378"/>
      <c r="FH1332" s="6377"/>
      <c r="FI1332" s="6378"/>
      <c r="FJ1332" s="6377"/>
      <c r="FK1332" s="6378"/>
      <c r="FL1332" s="6377"/>
      <c r="FM1332" s="6378"/>
      <c r="FN1332" s="6378"/>
      <c r="FO1332" s="6378"/>
      <c r="FP1332" s="6377"/>
      <c r="FQ1332" s="6378"/>
      <c r="FS1332" s="6377"/>
      <c r="FT1332" s="6378"/>
    </row>
    <row r="1333" spans="1:176" ht="18.600000000000001" customHeight="1">
      <c r="A1333" s="6372"/>
      <c r="B1333" s="165"/>
      <c r="C1333" s="165"/>
      <c r="D1333" s="191"/>
      <c r="E1333" s="6373"/>
      <c r="AT1333" s="653" t="s">
        <v>754</v>
      </c>
      <c r="AU1333" s="6374"/>
      <c r="AV1333" s="6374"/>
      <c r="AW1333" s="653">
        <v>10</v>
      </c>
      <c r="AX1333" s="6387">
        <f>COUNTIF(AX$11:AX$1147,AX1332)</f>
        <v>10</v>
      </c>
      <c r="AY1333" s="653">
        <v>10</v>
      </c>
      <c r="AZ1333" s="6387">
        <f>COUNTIF(AZ$11:AZ$1147,AZ1332)</f>
        <v>2</v>
      </c>
      <c r="BA1333" s="653">
        <v>10</v>
      </c>
      <c r="BB1333" s="6387">
        <f>COUNTIF(BB$11:BB$1147,BB1332)</f>
        <v>9</v>
      </c>
      <c r="BC1333" s="653">
        <v>10</v>
      </c>
      <c r="BD1333" s="6387">
        <f>COUNTIF(BD$11:BD$1147,BD1332)</f>
        <v>0</v>
      </c>
      <c r="BE1333" s="653">
        <v>10</v>
      </c>
      <c r="BF1333" s="6387">
        <f>COUNTIF(BF$11:BF$1147,BF1332)</f>
        <v>0</v>
      </c>
      <c r="BG1333" s="653"/>
      <c r="BH1333" s="6387">
        <f>COUNTIF(BH$11:BH$1147,BH1332)</f>
        <v>0</v>
      </c>
      <c r="BI1333" s="653"/>
      <c r="BJ1333" s="6387">
        <f>COUNTIF(BJ$11:BJ$1147,BJ1332)</f>
        <v>0</v>
      </c>
      <c r="BK1333" s="653"/>
      <c r="BL1333" s="6387">
        <f>COUNTIF(BL$11:BL$1147,BL1332)</f>
        <v>0</v>
      </c>
      <c r="BM1333" s="653"/>
      <c r="BN1333" s="6387">
        <f>COUNTIF(BN$11:BN$1147,BN1332)</f>
        <v>0</v>
      </c>
      <c r="BO1333" s="653"/>
      <c r="BP1333" s="6387">
        <f>COUNTIF(BP$11:BP$1147,BP1332)</f>
        <v>0</v>
      </c>
      <c r="BQ1333" s="653"/>
      <c r="BR1333" s="6387">
        <f>COUNTIF(BR$11:BR$1147,BR1332)</f>
        <v>0</v>
      </c>
      <c r="BS1333" s="653"/>
      <c r="BT1333" s="6387">
        <f>COUNTIF(BT$11:BT$1147,BT1332)</f>
        <v>0</v>
      </c>
      <c r="BU1333" s="653"/>
      <c r="BV1333" s="6387">
        <f>COUNTIF(BV$11:BV$1147,BV1332)</f>
        <v>0</v>
      </c>
      <c r="BW1333" s="653"/>
      <c r="BX1333" s="6387">
        <f>COUNTIF(BX$11:BX$1147,BX1332)</f>
        <v>0</v>
      </c>
      <c r="BY1333" s="653"/>
      <c r="BZ1333" s="6387">
        <f>COUNTIF(BZ$11:BZ$1147,BZ1332)</f>
        <v>0</v>
      </c>
      <c r="CA1333" s="653"/>
      <c r="CB1333" s="6387">
        <f>COUNTIF(CB$11:CB$1147,CB1332)</f>
        <v>0</v>
      </c>
      <c r="CC1333" s="653"/>
      <c r="CD1333" s="6387">
        <f>COUNTIF(CD$11:CD$1147,CD1332)</f>
        <v>0</v>
      </c>
      <c r="CE1333" s="653"/>
      <c r="CF1333" s="6387">
        <f>COUNTIF(CF$11:CF$1147,CF1332)</f>
        <v>0</v>
      </c>
      <c r="CG1333" s="653"/>
      <c r="CH1333" s="6387">
        <f>COUNTIF(CH$11:CH$1147,CH1332)</f>
        <v>0</v>
      </c>
      <c r="CI1333" s="653"/>
      <c r="CJ1333" s="6387">
        <f>COUNTIF(CJ$11:CJ$1147,CJ1332)</f>
        <v>0</v>
      </c>
      <c r="CK1333" s="653"/>
      <c r="CL1333" s="6387">
        <f>COUNTIFS(CL$11:CL$1147,CL1332)+COUNTIFS(CV$11:CV$1147,CL1332)</f>
        <v>0</v>
      </c>
      <c r="CM1333" s="653"/>
      <c r="CN1333" s="6387">
        <f>COUNTIF(CN$11:CN$1147,CN1332)</f>
        <v>0</v>
      </c>
      <c r="CO1333" s="653"/>
      <c r="CP1333" s="6387">
        <f>COUNTIF(CP$11:CP$1147,CP1332)</f>
        <v>0</v>
      </c>
      <c r="CQ1333" s="653"/>
      <c r="CR1333" s="6387">
        <f>COUNTIF(CR$11:CR$1147,CR1332)</f>
        <v>0</v>
      </c>
      <c r="CS1333" s="653"/>
      <c r="CT1333" s="6387">
        <f>COUNTIF(CT$11:CT$1147,CT1332)</f>
        <v>0</v>
      </c>
      <c r="CW1333" s="653"/>
      <c r="CX1333" s="6387">
        <f>COUNTIF(CX$11:CX$1147,CX1332)</f>
        <v>0</v>
      </c>
      <c r="CY1333" s="653"/>
      <c r="CZ1333" s="6387">
        <f>COUNTIF(CZ$11:CZ$1147,CZ1332)</f>
        <v>0</v>
      </c>
      <c r="DA1333" s="653"/>
      <c r="DB1333" s="6387">
        <f>COUNTIF(DB$11:DB$1147,DB1332)</f>
        <v>0</v>
      </c>
      <c r="DC1333" s="6374"/>
      <c r="DD1333" s="6388">
        <f>COUNTIF(DD$11:DD$1147,DD1332)</f>
        <v>0</v>
      </c>
      <c r="DE1333" s="6418"/>
      <c r="DF1333" s="6418"/>
      <c r="DG1333" s="6418"/>
      <c r="DH1333" s="6418"/>
      <c r="DI1333" s="6374"/>
      <c r="DJ1333" s="6388">
        <f>COUNTIF(DJ$11:DJ$1147,DJ1332)</f>
        <v>0</v>
      </c>
      <c r="DK1333" s="6374"/>
      <c r="DL1333" s="6388">
        <f>COUNTIF(DL$11:DL$1147,DL1332)</f>
        <v>0</v>
      </c>
      <c r="DM1333" s="653"/>
      <c r="DN1333" s="6387">
        <f>COUNTIF(DN$11:DN$1147,DN1332)</f>
        <v>0</v>
      </c>
      <c r="DO1333" s="653"/>
      <c r="DP1333" s="6387">
        <f>COUNTIF(DP$11:DP$1147,DP1332)</f>
        <v>0</v>
      </c>
      <c r="DQ1333" s="653"/>
      <c r="DR1333" s="6387">
        <f>COUNTIF(DR$11:DR$1147,DR1332)</f>
        <v>0</v>
      </c>
      <c r="DS1333" s="653"/>
      <c r="DT1333" s="6387">
        <f>COUNTIF(DT$11:DT$1147,DT1332)</f>
        <v>0</v>
      </c>
      <c r="DU1333" s="653"/>
      <c r="DV1333" s="6387">
        <f>COUNTIF(DV$11:DV$1147,DV1332)</f>
        <v>0</v>
      </c>
      <c r="DW1333" s="653"/>
      <c r="DX1333" s="6387">
        <f>COUNTIF(DX$11:DX$1147,DX1332)</f>
        <v>0</v>
      </c>
      <c r="DY1333" s="653"/>
      <c r="DZ1333" s="6387">
        <f>COUNTIF(DZ$11:DZ$1147,DZ1332)</f>
        <v>0</v>
      </c>
      <c r="EA1333" s="653"/>
      <c r="EB1333" s="6387">
        <f>COUNTIF(EB$11:EB$1147,EB1332)</f>
        <v>0</v>
      </c>
      <c r="EC1333" s="653"/>
      <c r="ED1333" s="6387">
        <f>COUNTIF(ED$11:ED$1147,ED1332)</f>
        <v>0</v>
      </c>
      <c r="EE1333" s="653"/>
      <c r="EF1333" s="6387">
        <f>COUNTIF(EF$11:EF$1147,EF1332)</f>
        <v>0</v>
      </c>
      <c r="EM1333" s="653"/>
      <c r="EN1333" s="6387">
        <f>COUNTIF(EN$11:EN$1147,EN1332)</f>
        <v>0</v>
      </c>
      <c r="EO1333" s="653"/>
      <c r="EP1333" s="6387">
        <f>COUNTIF(EP$11:EP$1147,EP1332)</f>
        <v>0</v>
      </c>
      <c r="ET1333" s="653"/>
      <c r="EU1333" s="6387">
        <f>COUNTIF(EU$11:EU$1147,EU1332)</f>
        <v>0</v>
      </c>
      <c r="EV1333" s="653"/>
      <c r="EW1333" s="6387">
        <f>COUNTIF(EW$11:EW$1147,EW1332)</f>
        <v>0</v>
      </c>
      <c r="EX1333" s="653"/>
      <c r="EY1333" s="6387">
        <f>COUNTIF(EY$11:EY$1147,EY1332)</f>
        <v>0</v>
      </c>
      <c r="EZ1333" s="653"/>
      <c r="FA1333" s="6387">
        <f>COUNTIF(FA$11:FA$1147,FA1332)</f>
        <v>0</v>
      </c>
      <c r="FB1333" s="653"/>
      <c r="FC1333" s="6387">
        <f>COUNTIF(FC$11:FC$1147,FC1332)</f>
        <v>0</v>
      </c>
      <c r="FD1333" s="653"/>
      <c r="FE1333" s="6387">
        <f>COUNTIF(FE$11:FE$1147,FE1332)</f>
        <v>0</v>
      </c>
      <c r="FF1333" s="653"/>
      <c r="FG1333" s="6387">
        <f>COUNTIF(FG$11:FG$1147,FG1332)</f>
        <v>0</v>
      </c>
      <c r="FH1333" s="653"/>
      <c r="FI1333" s="6387">
        <f>COUNTIF(FI$11:FI$1147,FI1332)</f>
        <v>0</v>
      </c>
      <c r="FJ1333" s="653"/>
      <c r="FK1333" s="6387">
        <f>COUNTIF(FK$11:FK$1147,FK1332)</f>
        <v>0</v>
      </c>
      <c r="FL1333" s="653"/>
      <c r="FM1333" s="6387">
        <f>COUNTIF(FM$11:FM$1147,FM1332)</f>
        <v>0</v>
      </c>
      <c r="FN1333" s="653"/>
      <c r="FO1333" s="6387">
        <f>COUNTIF(FO$11:FO$1147,FO1332)</f>
        <v>0</v>
      </c>
      <c r="FP1333" s="1044"/>
      <c r="FQ1333" s="6387">
        <f>COUNTIF(FQ$11:FQ$1147,FQ1332)</f>
        <v>0</v>
      </c>
      <c r="FS1333" s="1044"/>
      <c r="FT1333" s="6387">
        <f>COUNTIF(FT$11:FT$1147,FT1332)</f>
        <v>0</v>
      </c>
    </row>
    <row r="1334" spans="1:176" ht="18.600000000000001" customHeight="1">
      <c r="A1334" s="6372"/>
      <c r="B1334" s="165"/>
      <c r="C1334" s="165"/>
      <c r="D1334" s="191"/>
      <c r="E1334" s="6373"/>
      <c r="AT1334" s="653" t="s">
        <v>755</v>
      </c>
      <c r="AU1334" s="6374"/>
      <c r="AV1334" s="6374"/>
      <c r="AW1334" s="8037">
        <f>AW1333-AX1333</f>
        <v>0</v>
      </c>
      <c r="AX1334" s="8038"/>
      <c r="AY1334" s="8037">
        <f>AY1333-AZ1333</f>
        <v>8</v>
      </c>
      <c r="AZ1334" s="8038"/>
      <c r="BA1334" s="8037">
        <f>BA1333-BB1333</f>
        <v>1</v>
      </c>
      <c r="BB1334" s="8038"/>
      <c r="BC1334" s="8037">
        <f>BC1333-BD1333</f>
        <v>10</v>
      </c>
      <c r="BD1334" s="8038"/>
      <c r="BE1334" s="8037">
        <f>BE1333-BF1333</f>
        <v>10</v>
      </c>
      <c r="BF1334" s="8038"/>
      <c r="BG1334" s="8037">
        <f>BG1333-BH1333</f>
        <v>0</v>
      </c>
      <c r="BH1334" s="8038"/>
      <c r="BI1334" s="8037">
        <f>BI1333-BJ1333</f>
        <v>0</v>
      </c>
      <c r="BJ1334" s="8038"/>
      <c r="BK1334" s="8037">
        <f>BK1333-BL1333</f>
        <v>0</v>
      </c>
      <c r="BL1334" s="8038"/>
      <c r="BM1334" s="8037">
        <f>BM1333-BN1333</f>
        <v>0</v>
      </c>
      <c r="BN1334" s="8038"/>
      <c r="BO1334" s="8037">
        <f>BO1333-BP1333</f>
        <v>0</v>
      </c>
      <c r="BP1334" s="8038"/>
      <c r="BQ1334" s="8037">
        <f>BQ1333-BR1333</f>
        <v>0</v>
      </c>
      <c r="BR1334" s="8038"/>
      <c r="BS1334" s="8037">
        <f>BS1333-BT1333</f>
        <v>0</v>
      </c>
      <c r="BT1334" s="8038"/>
      <c r="BU1334" s="8037">
        <f>BU1333-BV1333</f>
        <v>0</v>
      </c>
      <c r="BV1334" s="8038"/>
      <c r="BW1334" s="8037">
        <f>BW1333-BX1333</f>
        <v>0</v>
      </c>
      <c r="BX1334" s="8038"/>
      <c r="BY1334" s="8037">
        <f>BY1333-BZ1333</f>
        <v>0</v>
      </c>
      <c r="BZ1334" s="8038"/>
      <c r="CA1334" s="8037">
        <f>CA1333-CB1333</f>
        <v>0</v>
      </c>
      <c r="CB1334" s="8038"/>
      <c r="CC1334" s="8037">
        <f>CC1333-CD1333</f>
        <v>0</v>
      </c>
      <c r="CD1334" s="8038"/>
      <c r="CE1334" s="8037">
        <f>CE1333-CF1333</f>
        <v>0</v>
      </c>
      <c r="CF1334" s="8038"/>
      <c r="CG1334" s="8037">
        <f>CG1333-CH1333</f>
        <v>0</v>
      </c>
      <c r="CH1334" s="8038"/>
      <c r="CI1334" s="8037">
        <f>CI1333-CJ1333</f>
        <v>0</v>
      </c>
      <c r="CJ1334" s="8038"/>
      <c r="CK1334" s="8037">
        <f>CK1333-CL1333</f>
        <v>0</v>
      </c>
      <c r="CL1334" s="8038"/>
      <c r="CM1334" s="8037">
        <f>CM1333-CN1333</f>
        <v>0</v>
      </c>
      <c r="CN1334" s="8038"/>
      <c r="CO1334" s="8037">
        <f>CO1333-CP1333</f>
        <v>0</v>
      </c>
      <c r="CP1334" s="8038"/>
      <c r="CQ1334" s="8037">
        <f>CQ1333-CR1333</f>
        <v>0</v>
      </c>
      <c r="CR1334" s="8038"/>
      <c r="CS1334" s="8037">
        <f>CS1333-CT1333</f>
        <v>0</v>
      </c>
      <c r="CT1334" s="8038"/>
      <c r="CW1334" s="8037">
        <f>CW1333-CX1333</f>
        <v>0</v>
      </c>
      <c r="CX1334" s="8038"/>
      <c r="CY1334" s="8037">
        <f>CY1333-CZ1333</f>
        <v>0</v>
      </c>
      <c r="CZ1334" s="8038"/>
      <c r="DA1334" s="8037">
        <f>DA1333-DB1333</f>
        <v>0</v>
      </c>
      <c r="DB1334" s="8038"/>
      <c r="DC1334" s="8037">
        <f>DC1333-DD1333</f>
        <v>0</v>
      </c>
      <c r="DD1334" s="8038"/>
      <c r="DE1334" s="6418"/>
      <c r="DF1334" s="6418"/>
      <c r="DG1334" s="6418"/>
      <c r="DH1334" s="6418"/>
      <c r="DI1334" s="8037">
        <f>DI1333-DJ1333</f>
        <v>0</v>
      </c>
      <c r="DJ1334" s="8038"/>
      <c r="DK1334" s="8037">
        <f>DK1333-DL1333</f>
        <v>0</v>
      </c>
      <c r="DL1334" s="8038"/>
      <c r="DM1334" s="8037">
        <f>DM1333-DN1333</f>
        <v>0</v>
      </c>
      <c r="DN1334" s="8038"/>
      <c r="DO1334" s="8037">
        <f>DO1333-DP1333</f>
        <v>0</v>
      </c>
      <c r="DP1334" s="8038"/>
      <c r="DQ1334" s="8037">
        <f>DQ1333-DR1333</f>
        <v>0</v>
      </c>
      <c r="DR1334" s="8038"/>
      <c r="DS1334" s="8037">
        <f>DS1333-DT1333</f>
        <v>0</v>
      </c>
      <c r="DT1334" s="8038"/>
      <c r="DU1334" s="8037">
        <f>DU1333-DV1333</f>
        <v>0</v>
      </c>
      <c r="DV1334" s="8038"/>
      <c r="DW1334" s="8037">
        <f>DW1333-DX1333</f>
        <v>0</v>
      </c>
      <c r="DX1334" s="8038"/>
      <c r="DY1334" s="8037">
        <f>DY1333-DZ1333</f>
        <v>0</v>
      </c>
      <c r="DZ1334" s="8038"/>
      <c r="EA1334" s="8037">
        <f>EA1333-EB1333</f>
        <v>0</v>
      </c>
      <c r="EB1334" s="8038"/>
      <c r="EC1334" s="8037">
        <f>EC1333-ED1333</f>
        <v>0</v>
      </c>
      <c r="ED1334" s="8038"/>
      <c r="EE1334" s="8037">
        <f>EE1333-EF1333</f>
        <v>0</v>
      </c>
      <c r="EF1334" s="8038"/>
      <c r="EM1334" s="8037">
        <f>EM1333-EN1333</f>
        <v>0</v>
      </c>
      <c r="EN1334" s="8038"/>
      <c r="EO1334" s="8037">
        <f>EO1333-EP1333</f>
        <v>0</v>
      </c>
      <c r="EP1334" s="8038"/>
      <c r="ET1334" s="8037">
        <f>ET1333-EU1333</f>
        <v>0</v>
      </c>
      <c r="EU1334" s="8038"/>
      <c r="EV1334" s="8037">
        <f>EV1333-EW1333</f>
        <v>0</v>
      </c>
      <c r="EW1334" s="8038"/>
      <c r="EX1334" s="8037">
        <f>EX1333-EY1333</f>
        <v>0</v>
      </c>
      <c r="EY1334" s="8038"/>
      <c r="EZ1334" s="8037">
        <f>EZ1333-FA1333</f>
        <v>0</v>
      </c>
      <c r="FA1334" s="8038"/>
      <c r="FB1334" s="8037">
        <f>FB1333-FC1333</f>
        <v>0</v>
      </c>
      <c r="FC1334" s="8038"/>
      <c r="FD1334" s="8037">
        <f>FD1333-FE1333</f>
        <v>0</v>
      </c>
      <c r="FE1334" s="8038"/>
      <c r="FF1334" s="8037">
        <f>FF1333-FG1333</f>
        <v>0</v>
      </c>
      <c r="FG1334" s="8038"/>
      <c r="FH1334" s="8037">
        <f>FH1333-FI1333</f>
        <v>0</v>
      </c>
      <c r="FI1334" s="8038"/>
      <c r="FJ1334" s="8037">
        <f>FJ1333-FK1333</f>
        <v>0</v>
      </c>
      <c r="FK1334" s="8038"/>
      <c r="FL1334" s="8037">
        <f>FL1333-FM1333</f>
        <v>0</v>
      </c>
      <c r="FM1334" s="8038"/>
      <c r="FN1334" s="8037">
        <f>FN1333-FO1333</f>
        <v>0</v>
      </c>
      <c r="FO1334" s="8038"/>
      <c r="FP1334" s="8037">
        <f>FP1333-FQ1333</f>
        <v>0</v>
      </c>
      <c r="FQ1334" s="8038"/>
      <c r="FS1334" s="8037">
        <f>FS1333-FT1333</f>
        <v>0</v>
      </c>
      <c r="FT1334" s="8038"/>
    </row>
    <row r="1335" spans="1:176" ht="18.600000000000001" customHeight="1">
      <c r="A1335" s="6372"/>
      <c r="B1335" s="165"/>
      <c r="C1335" s="165"/>
      <c r="D1335" s="191"/>
      <c r="E1335" s="6373"/>
      <c r="AW1335" s="162"/>
      <c r="AX1335" s="162"/>
      <c r="AY1335" s="162"/>
      <c r="AZ1335" s="162"/>
      <c r="BA1335" s="162"/>
      <c r="BB1335" s="162"/>
      <c r="BC1335" s="162"/>
      <c r="BD1335" s="162"/>
      <c r="BE1335" s="162"/>
      <c r="BF1335" s="162"/>
      <c r="BG1335" s="162"/>
      <c r="BH1335" s="162"/>
      <c r="BI1335" s="162"/>
      <c r="BJ1335" s="162"/>
      <c r="BK1335" s="162"/>
      <c r="BL1335" s="162"/>
      <c r="BM1335" s="162"/>
      <c r="BN1335" s="162"/>
      <c r="BO1335" s="162"/>
      <c r="BP1335" s="162"/>
      <c r="BQ1335" s="162"/>
      <c r="BR1335" s="162"/>
      <c r="BS1335" s="162"/>
      <c r="BT1335" s="162"/>
      <c r="BU1335" s="162"/>
      <c r="BV1335" s="162"/>
      <c r="BW1335" s="162"/>
      <c r="BX1335" s="162"/>
      <c r="BY1335" s="162"/>
      <c r="BZ1335" s="162"/>
      <c r="CA1335" s="162"/>
      <c r="CB1335" s="162"/>
      <c r="CC1335" s="162"/>
      <c r="CD1335" s="162"/>
      <c r="CE1335" s="162"/>
      <c r="CF1335" s="162"/>
      <c r="CG1335" s="162"/>
      <c r="CH1335" s="162"/>
      <c r="CI1335" s="162"/>
      <c r="CJ1335" s="162"/>
      <c r="CK1335" s="162"/>
      <c r="CL1335" s="162"/>
      <c r="CM1335" s="162"/>
      <c r="CN1335" s="162"/>
      <c r="CO1335" s="162"/>
      <c r="CP1335" s="162"/>
      <c r="CQ1335" s="162"/>
      <c r="CR1335" s="162"/>
      <c r="CS1335" s="162"/>
      <c r="CT1335" s="162"/>
      <c r="CU1335" s="162"/>
      <c r="CV1335" s="162"/>
      <c r="CW1335" s="162"/>
      <c r="CX1335" s="162"/>
      <c r="CY1335" s="162"/>
      <c r="CZ1335" s="162"/>
      <c r="DA1335" s="162"/>
      <c r="DB1335" s="162"/>
      <c r="DC1335" s="162"/>
      <c r="DD1335" s="162"/>
      <c r="DE1335" s="162"/>
      <c r="DF1335" s="162"/>
      <c r="DG1335" s="162"/>
      <c r="DH1335" s="162"/>
      <c r="DI1335" s="162"/>
      <c r="DJ1335" s="162"/>
      <c r="DK1335" s="162"/>
      <c r="DL1335" s="162"/>
      <c r="DM1335" s="162"/>
      <c r="DN1335" s="162"/>
      <c r="DO1335" s="162"/>
      <c r="DP1335" s="162"/>
      <c r="DQ1335" s="162"/>
      <c r="DS1335" s="162"/>
      <c r="DT1335" s="162"/>
      <c r="DU1335" s="162"/>
      <c r="ET1335" s="162"/>
      <c r="EU1335" s="162"/>
      <c r="EV1335" s="162"/>
      <c r="EW1335" s="162"/>
      <c r="EX1335" s="162"/>
      <c r="EY1335" s="162"/>
      <c r="EZ1335" s="162"/>
      <c r="FA1335" s="162"/>
      <c r="FB1335" s="162"/>
      <c r="FC1335" s="162"/>
      <c r="FD1335" s="162"/>
      <c r="FE1335" s="162"/>
      <c r="FF1335" s="162"/>
      <c r="FG1335" s="162"/>
      <c r="FH1335" s="162"/>
      <c r="FI1335" s="162"/>
      <c r="FJ1335" s="162"/>
      <c r="FK1335" s="162"/>
      <c r="FL1335" s="162"/>
      <c r="FM1335" s="162"/>
      <c r="FN1335" s="162"/>
      <c r="FO1335" s="162"/>
    </row>
    <row r="1336" spans="1:176" ht="18.600000000000001" customHeight="1">
      <c r="A1336" s="6372"/>
      <c r="B1336" s="165"/>
      <c r="C1336" s="165"/>
      <c r="D1336" s="191"/>
      <c r="E1336" s="6373"/>
      <c r="AT1336" s="653" t="s">
        <v>752</v>
      </c>
      <c r="AU1336" s="6374"/>
      <c r="AV1336" s="6374"/>
      <c r="AW1336" s="6377">
        <v>46330</v>
      </c>
      <c r="AX1336" s="6378">
        <v>4263485</v>
      </c>
      <c r="AY1336" s="6377">
        <v>46330</v>
      </c>
      <c r="AZ1336" s="6378">
        <v>4263387</v>
      </c>
      <c r="BA1336" s="6377">
        <v>46344</v>
      </c>
      <c r="BB1336" s="6378">
        <v>4263490</v>
      </c>
      <c r="BC1336" s="6377">
        <v>46358</v>
      </c>
      <c r="BD1336" s="6378">
        <v>4363033</v>
      </c>
      <c r="BE1336" s="6377">
        <v>46358</v>
      </c>
      <c r="BF1336" s="6378">
        <v>4363035</v>
      </c>
      <c r="BG1336" s="6377"/>
      <c r="BH1336" s="6378"/>
      <c r="BI1336" s="6377"/>
      <c r="BJ1336" s="6378"/>
      <c r="BK1336" s="6377"/>
      <c r="BL1336" s="6378"/>
      <c r="BM1336" s="6377"/>
      <c r="BN1336" s="6378"/>
      <c r="BO1336" s="6377"/>
      <c r="BP1336" s="6378"/>
      <c r="BQ1336" s="6377"/>
      <c r="BR1336" s="6378"/>
      <c r="BS1336" s="6377"/>
      <c r="BT1336" s="6378"/>
      <c r="BU1336" s="6377"/>
      <c r="BV1336" s="6378"/>
      <c r="BW1336" s="6377"/>
      <c r="BX1336" s="6378"/>
      <c r="BY1336" s="6377"/>
      <c r="BZ1336" s="6378"/>
      <c r="CA1336" s="6377"/>
      <c r="CB1336" s="6378"/>
      <c r="CC1336" s="6377"/>
      <c r="CD1336" s="6378"/>
      <c r="CE1336" s="6377"/>
      <c r="CF1336" s="6378"/>
      <c r="CG1336" s="6377"/>
      <c r="CH1336" s="6378"/>
      <c r="CI1336" s="6377"/>
      <c r="CJ1336" s="6378"/>
      <c r="CK1336" s="6377"/>
      <c r="CL1336" s="6378"/>
      <c r="CM1336" s="6377"/>
      <c r="CN1336" s="6378"/>
      <c r="CO1336" s="6377"/>
      <c r="CP1336" s="6378"/>
      <c r="CQ1336" s="6377"/>
      <c r="CR1336" s="6378"/>
      <c r="CS1336" s="6377"/>
      <c r="CT1336" s="6378"/>
      <c r="CW1336" s="6377"/>
      <c r="CX1336" s="6378"/>
      <c r="CY1336" s="6377"/>
      <c r="CZ1336" s="6378"/>
      <c r="DA1336" s="6377"/>
      <c r="DB1336" s="6378"/>
      <c r="DC1336" s="6379"/>
      <c r="DD1336" s="6380"/>
      <c r="DE1336" s="6418"/>
      <c r="DF1336" s="6418"/>
      <c r="DG1336" s="6418"/>
      <c r="DH1336" s="6418"/>
      <c r="DI1336" s="6379"/>
      <c r="DJ1336" s="6380"/>
      <c r="DK1336" s="6379"/>
      <c r="DL1336" s="6380"/>
      <c r="DM1336" s="6377"/>
      <c r="DN1336" s="6378"/>
      <c r="DO1336" s="6377"/>
      <c r="DP1336" s="6378"/>
      <c r="DQ1336" s="6377"/>
      <c r="DR1336" s="6378"/>
      <c r="DS1336" s="6377"/>
      <c r="DT1336" s="6378"/>
      <c r="DU1336" s="6377"/>
      <c r="DV1336" s="6378"/>
      <c r="DW1336" s="6377"/>
      <c r="DX1336" s="6378"/>
      <c r="DY1336" s="6377"/>
      <c r="DZ1336" s="6378"/>
      <c r="EA1336" s="6377"/>
      <c r="EB1336" s="6378"/>
      <c r="EC1336" s="6377"/>
      <c r="ED1336" s="6378"/>
      <c r="EE1336" s="6377"/>
      <c r="EF1336" s="6378"/>
      <c r="EM1336" s="6377"/>
      <c r="EN1336" s="6378"/>
      <c r="EO1336" s="6377"/>
      <c r="EP1336" s="6378"/>
      <c r="ET1336" s="6377"/>
      <c r="EU1336" s="6378"/>
      <c r="EV1336" s="6377"/>
      <c r="EW1336" s="6378"/>
      <c r="EX1336" s="6377"/>
      <c r="EY1336" s="6378"/>
      <c r="EZ1336" s="6377"/>
      <c r="FA1336" s="6378"/>
      <c r="FB1336" s="6377"/>
      <c r="FC1336" s="6378"/>
      <c r="FD1336" s="6377"/>
      <c r="FE1336" s="6378"/>
      <c r="FF1336" s="6377"/>
      <c r="FG1336" s="6378"/>
      <c r="FH1336" s="6377"/>
      <c r="FI1336" s="6378"/>
      <c r="FJ1336" s="6377"/>
      <c r="FK1336" s="6378"/>
      <c r="FL1336" s="6377"/>
      <c r="FM1336" s="6378"/>
      <c r="FN1336" s="6378"/>
      <c r="FO1336" s="6378"/>
      <c r="FP1336" s="6377"/>
      <c r="FQ1336" s="6378"/>
      <c r="FS1336" s="6377"/>
      <c r="FT1336" s="6378"/>
    </row>
    <row r="1337" spans="1:176" ht="18.600000000000001" customHeight="1">
      <c r="A1337" s="6372"/>
      <c r="B1337" s="165"/>
      <c r="C1337" s="165"/>
      <c r="D1337" s="191"/>
      <c r="E1337" s="6373"/>
      <c r="AT1337" s="653" t="s">
        <v>754</v>
      </c>
      <c r="AU1337" s="6374"/>
      <c r="AV1337" s="6374"/>
      <c r="AW1337" s="653">
        <v>10</v>
      </c>
      <c r="AX1337" s="6387">
        <f>COUNTIF(AX$11:AX$1147,AX1336)</f>
        <v>9</v>
      </c>
      <c r="AY1337" s="653">
        <v>10</v>
      </c>
      <c r="AZ1337" s="6387">
        <f>COUNTIF(AZ$11:AZ$1147,AZ1336)</f>
        <v>0</v>
      </c>
      <c r="BA1337" s="653">
        <v>10</v>
      </c>
      <c r="BB1337" s="6387">
        <f>COUNTIF(BB$11:BB$1147,BB1336)</f>
        <v>0</v>
      </c>
      <c r="BC1337" s="653">
        <v>10</v>
      </c>
      <c r="BD1337" s="6387">
        <f>COUNTIF(BD$11:BD$1147,BD1336)</f>
        <v>0</v>
      </c>
      <c r="BE1337" s="653">
        <v>10</v>
      </c>
      <c r="BF1337" s="6387">
        <f>COUNTIF(BF$11:BF$1147,BF1336)</f>
        <v>0</v>
      </c>
      <c r="BG1337" s="653"/>
      <c r="BH1337" s="6387">
        <f>COUNTIF(BH$11:BH$1147,BH1336)</f>
        <v>0</v>
      </c>
      <c r="BI1337" s="653"/>
      <c r="BJ1337" s="6387">
        <f>COUNTIF(BJ$11:BJ$1147,BJ1336)</f>
        <v>0</v>
      </c>
      <c r="BK1337" s="653"/>
      <c r="BL1337" s="6387">
        <f>COUNTIF(BL$11:BL$1147,BL1336)</f>
        <v>0</v>
      </c>
      <c r="BM1337" s="653"/>
      <c r="BN1337" s="6387">
        <f>COUNTIF(BN$11:BN$1147,BN1336)</f>
        <v>0</v>
      </c>
      <c r="BO1337" s="653"/>
      <c r="BP1337" s="6387">
        <f>COUNTIF(BP$11:BP$1147,BP1336)</f>
        <v>0</v>
      </c>
      <c r="BQ1337" s="653"/>
      <c r="BR1337" s="6387">
        <f>COUNTIF(BR$11:BR$1147,BR1336)</f>
        <v>0</v>
      </c>
      <c r="BS1337" s="653"/>
      <c r="BT1337" s="6387">
        <f>COUNTIF(BT$11:BT$1147,BT1336)</f>
        <v>0</v>
      </c>
      <c r="BU1337" s="653"/>
      <c r="BV1337" s="6387">
        <f>COUNTIF(BV$11:BV$1147,BV1336)</f>
        <v>0</v>
      </c>
      <c r="BW1337" s="653"/>
      <c r="BX1337" s="6387">
        <f>COUNTIF(BX$11:BX$1147,BX1336)</f>
        <v>0</v>
      </c>
      <c r="BY1337" s="653"/>
      <c r="BZ1337" s="6387">
        <f>COUNTIF(BZ$11:BZ$1147,BZ1336)</f>
        <v>0</v>
      </c>
      <c r="CA1337" s="653"/>
      <c r="CB1337" s="6387">
        <f>COUNTIF(CB$11:CB$1147,CB1336)</f>
        <v>0</v>
      </c>
      <c r="CC1337" s="653"/>
      <c r="CD1337" s="6387">
        <f>COUNTIF(CD$11:CD$1147,CD1336)</f>
        <v>0</v>
      </c>
      <c r="CE1337" s="653"/>
      <c r="CF1337" s="6387">
        <f>COUNTIF(CF$11:CF$1147,CF1336)</f>
        <v>0</v>
      </c>
      <c r="CG1337" s="653"/>
      <c r="CH1337" s="6387">
        <f>COUNTIF(CH$11:CH$1147,CH1336)</f>
        <v>0</v>
      </c>
      <c r="CI1337" s="653"/>
      <c r="CJ1337" s="6387">
        <f>COUNTIF(CJ$11:CJ$1147,CJ1336)</f>
        <v>0</v>
      </c>
      <c r="CK1337" s="653"/>
      <c r="CL1337" s="6387">
        <f>COUNTIFS(CL$11:CL$1147,CL1336)+COUNTIFS(CV$11:CV$1147,CL1336)</f>
        <v>0</v>
      </c>
      <c r="CM1337" s="653"/>
      <c r="CN1337" s="6387">
        <f>COUNTIF(CN$11:CN$1147,CN1336)</f>
        <v>0</v>
      </c>
      <c r="CO1337" s="653"/>
      <c r="CP1337" s="6387">
        <f>COUNTIF(CP$11:CP$1147,CP1336)</f>
        <v>0</v>
      </c>
      <c r="CQ1337" s="653"/>
      <c r="CR1337" s="6387">
        <f>COUNTIF(CR$11:CR$1147,CR1336)</f>
        <v>0</v>
      </c>
      <c r="CS1337" s="653"/>
      <c r="CT1337" s="6387">
        <f>COUNTIF(CT$11:CT$1147,CT1336)</f>
        <v>0</v>
      </c>
      <c r="CW1337" s="653"/>
      <c r="CX1337" s="6387">
        <f>COUNTIF(CX$11:CX$1147,CX1336)</f>
        <v>0</v>
      </c>
      <c r="CY1337" s="653"/>
      <c r="CZ1337" s="6387">
        <f>COUNTIF(CZ$11:CZ$1147,CZ1336)</f>
        <v>0</v>
      </c>
      <c r="DA1337" s="653"/>
      <c r="DB1337" s="6387">
        <f>COUNTIF(DB$11:DB$1147,DB1336)</f>
        <v>0</v>
      </c>
      <c r="DC1337" s="6374"/>
      <c r="DD1337" s="6388">
        <f>COUNTIF(DD$11:DD$1147,DD1336)</f>
        <v>0</v>
      </c>
      <c r="DE1337" s="6418"/>
      <c r="DF1337" s="6418"/>
      <c r="DG1337" s="6418"/>
      <c r="DH1337" s="6418"/>
      <c r="DI1337" s="6374"/>
      <c r="DJ1337" s="6388">
        <f>COUNTIF(DJ$11:DJ$1147,DJ1336)</f>
        <v>0</v>
      </c>
      <c r="DK1337" s="6374"/>
      <c r="DL1337" s="6388">
        <f>COUNTIF(DL$11:DL$1147,DL1336)</f>
        <v>0</v>
      </c>
      <c r="DM1337" s="653"/>
      <c r="DN1337" s="6387">
        <f>COUNTIF(DN$11:DN$1147,DN1336)</f>
        <v>0</v>
      </c>
      <c r="DO1337" s="653"/>
      <c r="DP1337" s="6387">
        <f>COUNTIF(DP$11:DP$1147,DP1336)</f>
        <v>0</v>
      </c>
      <c r="DQ1337" s="653"/>
      <c r="DR1337" s="6387">
        <f>COUNTIF(DR$11:DR$1147,DR1336)</f>
        <v>0</v>
      </c>
      <c r="DS1337" s="653"/>
      <c r="DT1337" s="6387">
        <f>COUNTIF(DT$11:DT$1147,DT1336)</f>
        <v>0</v>
      </c>
      <c r="DU1337" s="653"/>
      <c r="DV1337" s="6387">
        <f>COUNTIF(DV$11:DV$1147,DV1336)</f>
        <v>0</v>
      </c>
      <c r="DW1337" s="653"/>
      <c r="DX1337" s="6387">
        <f>COUNTIF(DX$11:DX$1147,DX1336)</f>
        <v>0</v>
      </c>
      <c r="DY1337" s="653"/>
      <c r="DZ1337" s="6387">
        <f>COUNTIF(DZ$11:DZ$1147,DZ1336)</f>
        <v>0</v>
      </c>
      <c r="EA1337" s="653"/>
      <c r="EB1337" s="6387">
        <f>COUNTIF(EB$11:EB$1147,EB1336)</f>
        <v>0</v>
      </c>
      <c r="EC1337" s="653"/>
      <c r="ED1337" s="6387">
        <f>COUNTIF(ED$11:ED$1147,ED1336)</f>
        <v>0</v>
      </c>
      <c r="EE1337" s="653"/>
      <c r="EF1337" s="6387">
        <f>COUNTIF(EF$11:EF$1147,EF1336)</f>
        <v>0</v>
      </c>
      <c r="EM1337" s="653"/>
      <c r="EN1337" s="6387">
        <f>COUNTIF(EN$11:EN$1147,EN1336)</f>
        <v>0</v>
      </c>
      <c r="EO1337" s="653"/>
      <c r="EP1337" s="6387">
        <f>COUNTIF(EP$11:EP$1147,EP1336)</f>
        <v>0</v>
      </c>
      <c r="ET1337" s="653"/>
      <c r="EU1337" s="6387">
        <f>COUNTIF(EU$11:EU$1147,EU1336)</f>
        <v>0</v>
      </c>
      <c r="EV1337" s="653"/>
      <c r="EW1337" s="6387">
        <f>COUNTIF(EW$11:EW$1147,EW1336)</f>
        <v>0</v>
      </c>
      <c r="EX1337" s="653"/>
      <c r="EY1337" s="6387">
        <f>COUNTIF(EY$11:EY$1147,EY1336)</f>
        <v>0</v>
      </c>
      <c r="EZ1337" s="653"/>
      <c r="FA1337" s="6387">
        <f>COUNTIF(FA$11:FA$1147,FA1336)</f>
        <v>0</v>
      </c>
      <c r="FB1337" s="653"/>
      <c r="FC1337" s="6387">
        <f>COUNTIF(FC$11:FC$1147,FC1336)</f>
        <v>0</v>
      </c>
      <c r="FD1337" s="653"/>
      <c r="FE1337" s="6387">
        <f>COUNTIF(FE$11:FE$1147,FE1336)</f>
        <v>0</v>
      </c>
      <c r="FF1337" s="653"/>
      <c r="FG1337" s="6387">
        <f>COUNTIF(FG$11:FG$1147,FG1336)</f>
        <v>0</v>
      </c>
      <c r="FH1337" s="653"/>
      <c r="FI1337" s="6387">
        <f>COUNTIF(FI$11:FI$1147,FI1336)</f>
        <v>0</v>
      </c>
      <c r="FJ1337" s="653"/>
      <c r="FK1337" s="6387">
        <f>COUNTIF(FK$11:FK$1147,FK1336)</f>
        <v>0</v>
      </c>
      <c r="FL1337" s="653"/>
      <c r="FM1337" s="6387">
        <f>COUNTIF(FM$11:FM$1147,FM1336)</f>
        <v>0</v>
      </c>
      <c r="FN1337" s="653"/>
      <c r="FO1337" s="6387">
        <f>COUNTIF(FO$11:FO$1147,FO1336)</f>
        <v>0</v>
      </c>
      <c r="FP1337" s="1044"/>
      <c r="FQ1337" s="6387">
        <f>COUNTIF(FQ$11:FQ$1147,FQ1336)</f>
        <v>0</v>
      </c>
      <c r="FS1337" s="1044"/>
      <c r="FT1337" s="6387">
        <f>COUNTIF(FT$11:FT$1147,FT1336)</f>
        <v>0</v>
      </c>
    </row>
    <row r="1338" spans="1:176" ht="18.600000000000001" customHeight="1">
      <c r="A1338" s="6372"/>
      <c r="B1338" s="165"/>
      <c r="C1338" s="165"/>
      <c r="D1338" s="191"/>
      <c r="E1338" s="6373"/>
      <c r="AT1338" s="653" t="s">
        <v>755</v>
      </c>
      <c r="AU1338" s="6374"/>
      <c r="AV1338" s="6374"/>
      <c r="AW1338" s="8037">
        <f>AW1337-AX1337</f>
        <v>1</v>
      </c>
      <c r="AX1338" s="8038"/>
      <c r="AY1338" s="8037">
        <f>AY1337-AZ1337</f>
        <v>10</v>
      </c>
      <c r="AZ1338" s="8038"/>
      <c r="BA1338" s="8037">
        <f>BA1337-BB1337</f>
        <v>10</v>
      </c>
      <c r="BB1338" s="8038"/>
      <c r="BC1338" s="8037">
        <f>BC1337-BD1337</f>
        <v>10</v>
      </c>
      <c r="BD1338" s="8038"/>
      <c r="BE1338" s="8037">
        <f>BE1337-BF1337</f>
        <v>10</v>
      </c>
      <c r="BF1338" s="8038"/>
      <c r="BG1338" s="8037">
        <f>BG1337-BH1337</f>
        <v>0</v>
      </c>
      <c r="BH1338" s="8038"/>
      <c r="BI1338" s="8037">
        <f>BI1337-BJ1337</f>
        <v>0</v>
      </c>
      <c r="BJ1338" s="8038"/>
      <c r="BK1338" s="8037">
        <f>BK1337-BL1337</f>
        <v>0</v>
      </c>
      <c r="BL1338" s="8038"/>
      <c r="BM1338" s="8037">
        <f>BM1337-BN1337</f>
        <v>0</v>
      </c>
      <c r="BN1338" s="8038"/>
      <c r="BO1338" s="8037">
        <f>BO1337-BP1337</f>
        <v>0</v>
      </c>
      <c r="BP1338" s="8038"/>
      <c r="BQ1338" s="8037">
        <f>BQ1337-BR1337</f>
        <v>0</v>
      </c>
      <c r="BR1338" s="8038"/>
      <c r="BS1338" s="8037">
        <f>BS1337-BT1337</f>
        <v>0</v>
      </c>
      <c r="BT1338" s="8038"/>
      <c r="BU1338" s="8037">
        <f>BU1337-BV1337</f>
        <v>0</v>
      </c>
      <c r="BV1338" s="8038"/>
      <c r="BW1338" s="8037">
        <f>BW1337-BX1337</f>
        <v>0</v>
      </c>
      <c r="BX1338" s="8038"/>
      <c r="BY1338" s="8037">
        <f>BY1337-BZ1337</f>
        <v>0</v>
      </c>
      <c r="BZ1338" s="8038"/>
      <c r="CA1338" s="8037">
        <f>CA1337-CB1337</f>
        <v>0</v>
      </c>
      <c r="CB1338" s="8038"/>
      <c r="CC1338" s="8037">
        <f>CC1337-CD1337</f>
        <v>0</v>
      </c>
      <c r="CD1338" s="8038"/>
      <c r="CE1338" s="8037">
        <f>CE1337-CF1337</f>
        <v>0</v>
      </c>
      <c r="CF1338" s="8038"/>
      <c r="CG1338" s="8037">
        <f>CG1337-CH1337</f>
        <v>0</v>
      </c>
      <c r="CH1338" s="8038"/>
      <c r="CI1338" s="8037">
        <f>CI1337-CJ1337</f>
        <v>0</v>
      </c>
      <c r="CJ1338" s="8038"/>
      <c r="CK1338" s="8037">
        <f>CK1337-CL1337</f>
        <v>0</v>
      </c>
      <c r="CL1338" s="8038"/>
      <c r="CM1338" s="8037">
        <f>CM1337-CN1337</f>
        <v>0</v>
      </c>
      <c r="CN1338" s="8038"/>
      <c r="CO1338" s="8037">
        <f>CO1337-CP1337</f>
        <v>0</v>
      </c>
      <c r="CP1338" s="8038"/>
      <c r="CQ1338" s="8037">
        <f>CQ1337-CR1337</f>
        <v>0</v>
      </c>
      <c r="CR1338" s="8038"/>
      <c r="CS1338" s="8037">
        <f>CS1337-CT1337</f>
        <v>0</v>
      </c>
      <c r="CT1338" s="8038"/>
      <c r="CW1338" s="8037">
        <f>CW1337-CX1337</f>
        <v>0</v>
      </c>
      <c r="CX1338" s="8038"/>
      <c r="CY1338" s="8037">
        <f>CY1337-CZ1337</f>
        <v>0</v>
      </c>
      <c r="CZ1338" s="8038"/>
      <c r="DA1338" s="8037">
        <f>DA1337-DB1337</f>
        <v>0</v>
      </c>
      <c r="DB1338" s="8038"/>
      <c r="DC1338" s="8037">
        <f>DC1337-DD1337</f>
        <v>0</v>
      </c>
      <c r="DD1338" s="8038"/>
      <c r="DE1338" s="6418"/>
      <c r="DF1338" s="6418"/>
      <c r="DG1338" s="6418"/>
      <c r="DH1338" s="6418"/>
      <c r="DI1338" s="8037">
        <f>DI1337-DJ1337</f>
        <v>0</v>
      </c>
      <c r="DJ1338" s="8038"/>
      <c r="DK1338" s="8037">
        <f>DK1337-DL1337</f>
        <v>0</v>
      </c>
      <c r="DL1338" s="8038"/>
      <c r="DM1338" s="8037">
        <f>DM1337-DN1337</f>
        <v>0</v>
      </c>
      <c r="DN1338" s="8038"/>
      <c r="DO1338" s="8037">
        <f>DO1337-DP1337</f>
        <v>0</v>
      </c>
      <c r="DP1338" s="8038"/>
      <c r="DQ1338" s="8037">
        <f>DQ1337-DR1337</f>
        <v>0</v>
      </c>
      <c r="DR1338" s="8038"/>
      <c r="DS1338" s="8037">
        <f>DS1337-DT1337</f>
        <v>0</v>
      </c>
      <c r="DT1338" s="8038"/>
      <c r="DU1338" s="8037">
        <f>DU1337-DV1337</f>
        <v>0</v>
      </c>
      <c r="DV1338" s="8038"/>
      <c r="DW1338" s="8037">
        <f>DW1337-DX1337</f>
        <v>0</v>
      </c>
      <c r="DX1338" s="8038"/>
      <c r="DY1338" s="8037">
        <f>DY1337-DZ1337</f>
        <v>0</v>
      </c>
      <c r="DZ1338" s="8038"/>
      <c r="EA1338" s="8037">
        <f>EA1337-EB1337</f>
        <v>0</v>
      </c>
      <c r="EB1338" s="8038"/>
      <c r="EC1338" s="8037">
        <f>EC1337-ED1337</f>
        <v>0</v>
      </c>
      <c r="ED1338" s="8038"/>
      <c r="EE1338" s="8037">
        <f>EE1337-EF1337</f>
        <v>0</v>
      </c>
      <c r="EF1338" s="8038"/>
      <c r="EM1338" s="8037">
        <f>EM1337-EN1337</f>
        <v>0</v>
      </c>
      <c r="EN1338" s="8038"/>
      <c r="EO1338" s="8037">
        <f>EO1337-EP1337</f>
        <v>0</v>
      </c>
      <c r="EP1338" s="8038"/>
      <c r="ET1338" s="8037">
        <f>ET1337-EU1337</f>
        <v>0</v>
      </c>
      <c r="EU1338" s="8038"/>
      <c r="EV1338" s="8037">
        <f>EV1337-EW1337</f>
        <v>0</v>
      </c>
      <c r="EW1338" s="8038"/>
      <c r="EX1338" s="8037">
        <f>EX1337-EY1337</f>
        <v>0</v>
      </c>
      <c r="EY1338" s="8038"/>
      <c r="EZ1338" s="8037">
        <f>EZ1337-FA1337</f>
        <v>0</v>
      </c>
      <c r="FA1338" s="8038"/>
      <c r="FB1338" s="8037">
        <f>FB1337-FC1337</f>
        <v>0</v>
      </c>
      <c r="FC1338" s="8038"/>
      <c r="FD1338" s="8037">
        <f>FD1337-FE1337</f>
        <v>0</v>
      </c>
      <c r="FE1338" s="8038"/>
      <c r="FF1338" s="8037">
        <f>FF1337-FG1337</f>
        <v>0</v>
      </c>
      <c r="FG1338" s="8038"/>
      <c r="FH1338" s="8037">
        <f>FH1337-FI1337</f>
        <v>0</v>
      </c>
      <c r="FI1338" s="8038"/>
      <c r="FJ1338" s="8037">
        <f>FJ1337-FK1337</f>
        <v>0</v>
      </c>
      <c r="FK1338" s="8038"/>
      <c r="FL1338" s="8037">
        <f>FL1337-FM1337</f>
        <v>0</v>
      </c>
      <c r="FM1338" s="8038"/>
      <c r="FN1338" s="8037">
        <f>FN1337-FO1337</f>
        <v>0</v>
      </c>
      <c r="FO1338" s="8038"/>
      <c r="FP1338" s="8037">
        <f>FP1337-FQ1337</f>
        <v>0</v>
      </c>
      <c r="FQ1338" s="8038"/>
      <c r="FS1338" s="8037">
        <f>FS1337-FT1337</f>
        <v>0</v>
      </c>
      <c r="FT1338" s="8038"/>
    </row>
    <row r="1339" spans="1:176" ht="18.600000000000001" customHeight="1">
      <c r="A1339" s="6372"/>
      <c r="B1339" s="165"/>
      <c r="C1339" s="165"/>
      <c r="D1339" s="191"/>
      <c r="E1339" s="6373"/>
      <c r="AW1339" s="162"/>
      <c r="AX1339" s="162"/>
      <c r="AY1339" s="162"/>
      <c r="AZ1339" s="162"/>
      <c r="BA1339" s="162"/>
      <c r="BB1339" s="162"/>
      <c r="BC1339" s="162"/>
      <c r="BD1339" s="162"/>
      <c r="BE1339" s="162"/>
      <c r="BF1339" s="162"/>
      <c r="BG1339" s="162"/>
      <c r="BH1339" s="162"/>
      <c r="BI1339" s="162"/>
      <c r="BJ1339" s="162"/>
      <c r="BK1339" s="162"/>
      <c r="BL1339" s="162"/>
      <c r="BM1339" s="162"/>
      <c r="BN1339" s="162"/>
      <c r="BO1339" s="162"/>
      <c r="BP1339" s="162"/>
      <c r="BQ1339" s="162"/>
      <c r="BR1339" s="162"/>
      <c r="BS1339" s="162"/>
      <c r="BT1339" s="162"/>
      <c r="BU1339" s="162"/>
      <c r="BV1339" s="162"/>
      <c r="BW1339" s="162"/>
      <c r="BX1339" s="162"/>
      <c r="BY1339" s="162"/>
      <c r="BZ1339" s="162"/>
      <c r="CA1339" s="162"/>
      <c r="CB1339" s="162"/>
      <c r="CC1339" s="162"/>
      <c r="CD1339" s="162"/>
      <c r="CE1339" s="162"/>
      <c r="CF1339" s="162"/>
      <c r="CG1339" s="162"/>
      <c r="CH1339" s="162"/>
      <c r="CI1339" s="162"/>
      <c r="CJ1339" s="162"/>
      <c r="CK1339" s="162"/>
      <c r="CL1339" s="162"/>
      <c r="CM1339" s="162"/>
      <c r="CN1339" s="162"/>
      <c r="CO1339" s="162"/>
      <c r="CP1339" s="162"/>
      <c r="CQ1339" s="162"/>
      <c r="CR1339" s="162"/>
      <c r="CS1339" s="162"/>
      <c r="CT1339" s="162"/>
      <c r="CU1339" s="162"/>
      <c r="CV1339" s="162"/>
      <c r="CW1339" s="162"/>
      <c r="CX1339" s="162"/>
      <c r="CY1339" s="162"/>
      <c r="CZ1339" s="162"/>
      <c r="DA1339" s="162"/>
      <c r="DB1339" s="162"/>
      <c r="DC1339" s="162"/>
      <c r="DD1339" s="162"/>
      <c r="DE1339" s="162"/>
      <c r="DF1339" s="162"/>
      <c r="DG1339" s="162"/>
      <c r="DH1339" s="162"/>
      <c r="DI1339" s="162"/>
      <c r="DJ1339" s="162"/>
      <c r="DK1339" s="162"/>
      <c r="DL1339" s="162"/>
      <c r="DM1339" s="162"/>
      <c r="DN1339" s="162"/>
      <c r="DO1339" s="162"/>
      <c r="DP1339" s="162"/>
      <c r="DQ1339" s="162"/>
      <c r="DS1339" s="162"/>
      <c r="DT1339" s="162"/>
      <c r="DU1339" s="162"/>
      <c r="ET1339" s="162"/>
      <c r="EU1339" s="162"/>
      <c r="EV1339" s="162"/>
      <c r="EW1339" s="162"/>
      <c r="EX1339" s="162"/>
      <c r="EY1339" s="162"/>
      <c r="EZ1339" s="162"/>
      <c r="FA1339" s="162"/>
      <c r="FB1339" s="162"/>
      <c r="FC1339" s="162"/>
      <c r="FD1339" s="162"/>
      <c r="FE1339" s="162"/>
      <c r="FF1339" s="162"/>
      <c r="FG1339" s="162"/>
      <c r="FH1339" s="162"/>
      <c r="FI1339" s="162"/>
      <c r="FJ1339" s="162"/>
      <c r="FK1339" s="162"/>
      <c r="FL1339" s="162"/>
      <c r="FM1339" s="162"/>
      <c r="FN1339" s="162"/>
      <c r="FO1339" s="162"/>
    </row>
    <row r="1340" spans="1:176" ht="18.600000000000001" customHeight="1">
      <c r="A1340" s="6372"/>
      <c r="B1340" s="165"/>
      <c r="C1340" s="165"/>
      <c r="D1340" s="191"/>
      <c r="E1340" s="6373"/>
      <c r="AT1340" s="653" t="s">
        <v>752</v>
      </c>
      <c r="AU1340" s="6374"/>
      <c r="AV1340" s="6374"/>
      <c r="AW1340" s="6377">
        <v>46344</v>
      </c>
      <c r="AX1340" s="6378">
        <v>4263486</v>
      </c>
      <c r="AY1340" s="6377">
        <v>46344</v>
      </c>
      <c r="AZ1340" s="6378">
        <v>4263488</v>
      </c>
      <c r="BA1340" s="6377">
        <v>46358</v>
      </c>
      <c r="BB1340" s="6378">
        <v>4363031</v>
      </c>
      <c r="BC1340" s="6377">
        <v>46372</v>
      </c>
      <c r="BD1340" s="6378">
        <v>4363034</v>
      </c>
      <c r="BE1340" s="6377">
        <v>46372</v>
      </c>
      <c r="BF1340" s="6378">
        <v>4363036</v>
      </c>
      <c r="BG1340" s="6377"/>
      <c r="BH1340" s="6378"/>
      <c r="BI1340" s="6377"/>
      <c r="BJ1340" s="6378"/>
      <c r="BK1340" s="6377"/>
      <c r="BL1340" s="6378"/>
      <c r="BM1340" s="6377"/>
      <c r="BN1340" s="6378"/>
      <c r="BO1340" s="6377"/>
      <c r="BP1340" s="6378"/>
      <c r="BQ1340" s="6377"/>
      <c r="BR1340" s="6378"/>
      <c r="BS1340" s="6377"/>
      <c r="BT1340" s="6378"/>
      <c r="BU1340" s="6377"/>
      <c r="BV1340" s="6378"/>
      <c r="BW1340" s="6377"/>
      <c r="BX1340" s="6378"/>
      <c r="BY1340" s="6377"/>
      <c r="BZ1340" s="6378"/>
      <c r="CA1340" s="6377"/>
      <c r="CB1340" s="6378"/>
      <c r="CC1340" s="6377"/>
      <c r="CD1340" s="6378"/>
      <c r="CE1340" s="6377"/>
      <c r="CF1340" s="6378"/>
      <c r="CG1340" s="6377"/>
      <c r="CH1340" s="6378"/>
      <c r="CI1340" s="6377"/>
      <c r="CJ1340" s="6378"/>
      <c r="CK1340" s="6377"/>
      <c r="CL1340" s="6378"/>
      <c r="CM1340" s="6377"/>
      <c r="CN1340" s="6378"/>
      <c r="CO1340" s="6377"/>
      <c r="CP1340" s="6378"/>
      <c r="CQ1340" s="6377"/>
      <c r="CR1340" s="6378"/>
      <c r="CS1340" s="6377"/>
      <c r="CT1340" s="6378"/>
      <c r="CW1340" s="6377"/>
      <c r="CX1340" s="6378"/>
      <c r="CY1340" s="6377"/>
      <c r="CZ1340" s="6378"/>
      <c r="DA1340" s="6377"/>
      <c r="DB1340" s="6378"/>
      <c r="DC1340" s="6379"/>
      <c r="DD1340" s="6380"/>
      <c r="DE1340" s="6418"/>
      <c r="DF1340" s="6418"/>
      <c r="DG1340" s="6418"/>
      <c r="DH1340" s="6418"/>
      <c r="DI1340" s="6379"/>
      <c r="DJ1340" s="6380"/>
      <c r="DK1340" s="6379"/>
      <c r="DL1340" s="6380"/>
      <c r="DM1340" s="6377"/>
      <c r="DN1340" s="6378"/>
      <c r="DO1340" s="6377"/>
      <c r="DP1340" s="6378"/>
      <c r="DQ1340" s="6377"/>
      <c r="DR1340" s="6378"/>
      <c r="DS1340" s="6377"/>
      <c r="DT1340" s="6378"/>
      <c r="DU1340" s="6377"/>
      <c r="DV1340" s="6378"/>
      <c r="DW1340" s="6377"/>
      <c r="DX1340" s="6378"/>
      <c r="DY1340" s="6377"/>
      <c r="DZ1340" s="6378"/>
      <c r="EA1340" s="6377"/>
      <c r="EB1340" s="6378"/>
      <c r="EC1340" s="6377"/>
      <c r="ED1340" s="6378"/>
      <c r="EE1340" s="6377"/>
      <c r="EF1340" s="6378"/>
      <c r="EM1340" s="6377"/>
      <c r="EN1340" s="6378"/>
      <c r="EO1340" s="6377"/>
      <c r="EP1340" s="6378"/>
      <c r="ET1340" s="6377"/>
      <c r="EU1340" s="6378"/>
      <c r="EV1340" s="6377"/>
      <c r="EW1340" s="6378"/>
      <c r="EX1340" s="6377"/>
      <c r="EY1340" s="6378"/>
      <c r="EZ1340" s="6377"/>
      <c r="FA1340" s="6378"/>
      <c r="FB1340" s="6377"/>
      <c r="FC1340" s="6378"/>
      <c r="FD1340" s="6377"/>
      <c r="FE1340" s="6378"/>
      <c r="FF1340" s="6377"/>
      <c r="FG1340" s="6378"/>
      <c r="FH1340" s="6377"/>
      <c r="FI1340" s="6378"/>
      <c r="FJ1340" s="6377"/>
      <c r="FK1340" s="6378"/>
      <c r="FL1340" s="6377"/>
      <c r="FM1340" s="6378"/>
      <c r="FN1340" s="6378"/>
      <c r="FO1340" s="6378"/>
      <c r="FP1340" s="6377"/>
      <c r="FQ1340" s="6378"/>
      <c r="FS1340" s="6377"/>
      <c r="FT1340" s="6378"/>
    </row>
    <row r="1341" spans="1:176" ht="18.600000000000001" customHeight="1">
      <c r="A1341" s="6372"/>
      <c r="B1341" s="165"/>
      <c r="C1341" s="165"/>
      <c r="D1341" s="191"/>
      <c r="E1341" s="6373"/>
      <c r="AT1341" s="653" t="s">
        <v>754</v>
      </c>
      <c r="AU1341" s="6374"/>
      <c r="AV1341" s="6374"/>
      <c r="AW1341" s="653">
        <v>10</v>
      </c>
      <c r="AX1341" s="6387">
        <f>COUNTIF(AX$11:AX$1147,AX1340)</f>
        <v>0</v>
      </c>
      <c r="AY1341" s="653">
        <v>10</v>
      </c>
      <c r="AZ1341" s="6387">
        <f>COUNTIF(AZ$11:AZ$1147,AZ1340)</f>
        <v>0</v>
      </c>
      <c r="BA1341" s="653">
        <v>10</v>
      </c>
      <c r="BB1341" s="6387">
        <f>COUNTIF(BB$11:BB$1147,BB1340)</f>
        <v>0</v>
      </c>
      <c r="BC1341" s="653">
        <v>10</v>
      </c>
      <c r="BD1341" s="6387">
        <f>COUNTIF(BD$11:BD$1147,BD1340)</f>
        <v>0</v>
      </c>
      <c r="BE1341" s="653">
        <v>10</v>
      </c>
      <c r="BF1341" s="6387">
        <f>COUNTIF(BF$11:BF$1147,BF1340)</f>
        <v>0</v>
      </c>
      <c r="BG1341" s="653"/>
      <c r="BH1341" s="6387">
        <f>COUNTIF(BH$11:BH$1147,BH1340)</f>
        <v>0</v>
      </c>
      <c r="BI1341" s="653"/>
      <c r="BJ1341" s="6387">
        <f>COUNTIF(BJ$11:BJ$1147,BJ1340)</f>
        <v>0</v>
      </c>
      <c r="BK1341" s="653"/>
      <c r="BL1341" s="6387">
        <f>COUNTIF(BL$11:BL$1147,BL1340)</f>
        <v>0</v>
      </c>
      <c r="BM1341" s="653"/>
      <c r="BN1341" s="6387">
        <f>COUNTIF(BN$11:BN$1147,BN1340)</f>
        <v>0</v>
      </c>
      <c r="BO1341" s="653"/>
      <c r="BP1341" s="6387">
        <f>COUNTIF(BP$11:BP$1147,BP1340)</f>
        <v>0</v>
      </c>
      <c r="BQ1341" s="653"/>
      <c r="BR1341" s="6387">
        <f>COUNTIF(BR$11:BR$1147,BR1340)</f>
        <v>0</v>
      </c>
      <c r="BS1341" s="653"/>
      <c r="BT1341" s="6387">
        <f>COUNTIF(BT$11:BT$1147,BT1340)</f>
        <v>0</v>
      </c>
      <c r="BU1341" s="653"/>
      <c r="BV1341" s="6387">
        <f>COUNTIF(BV$11:BV$1147,BV1340)</f>
        <v>0</v>
      </c>
      <c r="BW1341" s="653"/>
      <c r="BX1341" s="6387">
        <f>COUNTIF(BX$11:BX$1147,BX1340)</f>
        <v>0</v>
      </c>
      <c r="BY1341" s="653"/>
      <c r="BZ1341" s="6387">
        <f>COUNTIF(BZ$11:BZ$1147,BZ1340)</f>
        <v>0</v>
      </c>
      <c r="CA1341" s="653"/>
      <c r="CB1341" s="6387">
        <f>COUNTIF(CB$11:CB$1147,CB1340)</f>
        <v>0</v>
      </c>
      <c r="CC1341" s="653"/>
      <c r="CD1341" s="6387">
        <f>COUNTIF(CD$11:CD$1147,CD1340)</f>
        <v>0</v>
      </c>
      <c r="CE1341" s="653"/>
      <c r="CF1341" s="6387">
        <f>COUNTIF(CF$11:CF$1147,CF1340)</f>
        <v>0</v>
      </c>
      <c r="CG1341" s="653"/>
      <c r="CH1341" s="6387">
        <f>COUNTIF(CH$11:CH$1147,CH1340)</f>
        <v>0</v>
      </c>
      <c r="CI1341" s="653"/>
      <c r="CJ1341" s="6387">
        <f>COUNTIF(CJ$11:CJ$1147,CJ1340)</f>
        <v>0</v>
      </c>
      <c r="CK1341" s="653"/>
      <c r="CL1341" s="6387">
        <f>COUNTIFS(CL$11:CL$1147,CL1340)+COUNTIFS(CV$11:CV$1147,CL1340)</f>
        <v>0</v>
      </c>
      <c r="CM1341" s="653"/>
      <c r="CN1341" s="6387">
        <f>COUNTIF(CN$11:CN$1147,CN1340)</f>
        <v>0</v>
      </c>
      <c r="CO1341" s="653"/>
      <c r="CP1341" s="6387">
        <f>COUNTIF(CP$11:CP$1147,CP1340)</f>
        <v>0</v>
      </c>
      <c r="CQ1341" s="653"/>
      <c r="CR1341" s="6387">
        <f>COUNTIF(CR$11:CR$1147,CR1340)</f>
        <v>0</v>
      </c>
      <c r="CS1341" s="653"/>
      <c r="CT1341" s="6387">
        <f>COUNTIF(CT$11:CT$1147,CT1340)</f>
        <v>0</v>
      </c>
      <c r="CW1341" s="653"/>
      <c r="CX1341" s="6387">
        <f>COUNTIF(CX$11:CX$1147,CX1340)</f>
        <v>0</v>
      </c>
      <c r="CY1341" s="653"/>
      <c r="CZ1341" s="6387">
        <f>COUNTIF(CZ$11:CZ$1147,CZ1340)</f>
        <v>0</v>
      </c>
      <c r="DA1341" s="653"/>
      <c r="DB1341" s="6387">
        <f>COUNTIF(DB$11:DB$1147,DB1340)</f>
        <v>0</v>
      </c>
      <c r="DC1341" s="6374"/>
      <c r="DD1341" s="6388">
        <f>COUNTIF(DD$11:DD$1147,DD1340)</f>
        <v>0</v>
      </c>
      <c r="DE1341" s="6418"/>
      <c r="DF1341" s="6418"/>
      <c r="DG1341" s="6418"/>
      <c r="DH1341" s="6418"/>
      <c r="DI1341" s="6374"/>
      <c r="DJ1341" s="6388">
        <f>COUNTIF(DJ$11:DJ$1147,DJ1340)</f>
        <v>0</v>
      </c>
      <c r="DK1341" s="6374"/>
      <c r="DL1341" s="6388">
        <f>COUNTIF(DL$11:DL$1147,DL1340)</f>
        <v>0</v>
      </c>
      <c r="DM1341" s="653"/>
      <c r="DN1341" s="6387">
        <f>COUNTIF(DN$11:DN$1147,DN1340)</f>
        <v>0</v>
      </c>
      <c r="DO1341" s="653"/>
      <c r="DP1341" s="6387">
        <f>COUNTIF(DP$11:DP$1147,DP1340)</f>
        <v>0</v>
      </c>
      <c r="DQ1341" s="653"/>
      <c r="DR1341" s="6387">
        <f>COUNTIF(DR$11:DR$1147,DR1340)</f>
        <v>0</v>
      </c>
      <c r="DS1341" s="653"/>
      <c r="DT1341" s="6387">
        <f>COUNTIF(DT$11:DT$1147,DT1340)</f>
        <v>0</v>
      </c>
      <c r="DU1341" s="653"/>
      <c r="DV1341" s="6387">
        <f>COUNTIF(DV$11:DV$1147,DV1340)</f>
        <v>0</v>
      </c>
      <c r="DW1341" s="653"/>
      <c r="DX1341" s="6387">
        <f>COUNTIF(DX$11:DX$1147,DX1340)</f>
        <v>0</v>
      </c>
      <c r="DY1341" s="653"/>
      <c r="DZ1341" s="6387">
        <f>COUNTIF(DZ$11:DZ$1147,DZ1340)</f>
        <v>0</v>
      </c>
      <c r="EA1341" s="653"/>
      <c r="EB1341" s="6387">
        <f>COUNTIF(EB$11:EB$1147,EB1340)</f>
        <v>0</v>
      </c>
      <c r="EC1341" s="653"/>
      <c r="ED1341" s="6387">
        <f>COUNTIF(ED$11:ED$1147,ED1340)</f>
        <v>0</v>
      </c>
      <c r="EE1341" s="653"/>
      <c r="EF1341" s="6387">
        <f>COUNTIF(EF$11:EF$1147,EF1340)</f>
        <v>0</v>
      </c>
      <c r="EM1341" s="653"/>
      <c r="EN1341" s="6387">
        <f>COUNTIF(EN$11:EN$1147,EN1340)</f>
        <v>0</v>
      </c>
      <c r="EO1341" s="653"/>
      <c r="EP1341" s="6387">
        <f>COUNTIF(EP$11:EP$1147,EP1340)</f>
        <v>0</v>
      </c>
      <c r="ET1341" s="653"/>
      <c r="EU1341" s="6387">
        <f>COUNTIF(EU$11:EU$1147,EU1340)</f>
        <v>0</v>
      </c>
      <c r="EV1341" s="653"/>
      <c r="EW1341" s="6387">
        <f>COUNTIF(EW$11:EW$1147,EW1340)</f>
        <v>0</v>
      </c>
      <c r="EX1341" s="653"/>
      <c r="EY1341" s="6387">
        <f>COUNTIF(EY$11:EY$1147,EY1340)</f>
        <v>0</v>
      </c>
      <c r="EZ1341" s="653"/>
      <c r="FA1341" s="6387">
        <f>COUNTIF(FA$11:FA$1147,FA1340)</f>
        <v>0</v>
      </c>
      <c r="FB1341" s="653"/>
      <c r="FC1341" s="6387">
        <f>COUNTIF(FC$11:FC$1147,FC1340)</f>
        <v>0</v>
      </c>
      <c r="FD1341" s="653"/>
      <c r="FE1341" s="6387">
        <f>COUNTIF(FE$11:FE$1147,FE1340)</f>
        <v>0</v>
      </c>
      <c r="FF1341" s="653"/>
      <c r="FG1341" s="6387">
        <f>COUNTIF(FG$11:FG$1147,FG1340)</f>
        <v>0</v>
      </c>
      <c r="FH1341" s="653"/>
      <c r="FI1341" s="6387">
        <f>COUNTIF(FI$11:FI$1147,FI1340)</f>
        <v>0</v>
      </c>
      <c r="FJ1341" s="653"/>
      <c r="FK1341" s="6387">
        <f>COUNTIF(FK$11:FK$1147,FK1340)</f>
        <v>0</v>
      </c>
      <c r="FL1341" s="653"/>
      <c r="FM1341" s="6387">
        <f>COUNTIF(FM$11:FM$1147,FM1340)</f>
        <v>0</v>
      </c>
      <c r="FN1341" s="653"/>
      <c r="FO1341" s="6387">
        <f>COUNTIF(FO$11:FO$1147,FO1340)</f>
        <v>0</v>
      </c>
      <c r="FP1341" s="1044"/>
      <c r="FQ1341" s="6387">
        <f>COUNTIF(FQ$11:FQ$1147,FQ1340)</f>
        <v>0</v>
      </c>
      <c r="FS1341" s="1044"/>
      <c r="FT1341" s="6387">
        <f>COUNTIF(FT$11:FT$1147,FT1340)</f>
        <v>0</v>
      </c>
    </row>
    <row r="1342" spans="1:176" ht="18.600000000000001" customHeight="1">
      <c r="A1342" s="6372"/>
      <c r="B1342" s="165"/>
      <c r="C1342" s="165"/>
      <c r="D1342" s="191"/>
      <c r="E1342" s="6373"/>
      <c r="AT1342" s="653" t="s">
        <v>755</v>
      </c>
      <c r="AU1342" s="6374"/>
      <c r="AV1342" s="6374"/>
      <c r="AW1342" s="8037">
        <f>AW1341-AX1341</f>
        <v>10</v>
      </c>
      <c r="AX1342" s="8038"/>
      <c r="AY1342" s="8037">
        <f>AY1341-AZ1341</f>
        <v>10</v>
      </c>
      <c r="AZ1342" s="8038"/>
      <c r="BA1342" s="8037">
        <f>BA1341-BB1341</f>
        <v>10</v>
      </c>
      <c r="BB1342" s="8038"/>
      <c r="BC1342" s="8037">
        <f>BC1341-BD1341</f>
        <v>10</v>
      </c>
      <c r="BD1342" s="8038"/>
      <c r="BE1342" s="8037">
        <f>BE1341-BF1341</f>
        <v>10</v>
      </c>
      <c r="BF1342" s="8038"/>
      <c r="BG1342" s="8037">
        <f>BG1341-BH1341</f>
        <v>0</v>
      </c>
      <c r="BH1342" s="8038"/>
      <c r="BI1342" s="8037">
        <f>BI1341-BJ1341</f>
        <v>0</v>
      </c>
      <c r="BJ1342" s="8038"/>
      <c r="BK1342" s="8037">
        <f>BK1341-BL1341</f>
        <v>0</v>
      </c>
      <c r="BL1342" s="8038"/>
      <c r="BM1342" s="8037">
        <f>BM1341-BN1341</f>
        <v>0</v>
      </c>
      <c r="BN1342" s="8038"/>
      <c r="BO1342" s="8037">
        <f>BO1341-BP1341</f>
        <v>0</v>
      </c>
      <c r="BP1342" s="8038"/>
      <c r="BQ1342" s="8037">
        <f>BQ1341-BR1341</f>
        <v>0</v>
      </c>
      <c r="BR1342" s="8038"/>
      <c r="BS1342" s="8037">
        <f>BS1341-BT1341</f>
        <v>0</v>
      </c>
      <c r="BT1342" s="8038"/>
      <c r="BU1342" s="8037">
        <f>BU1341-BV1341</f>
        <v>0</v>
      </c>
      <c r="BV1342" s="8038"/>
      <c r="BW1342" s="8037">
        <f>BW1341-BX1341</f>
        <v>0</v>
      </c>
      <c r="BX1342" s="8038"/>
      <c r="BY1342" s="8037">
        <f>BY1341-BZ1341</f>
        <v>0</v>
      </c>
      <c r="BZ1342" s="8038"/>
      <c r="CA1342" s="8037">
        <f>CA1341-CB1341</f>
        <v>0</v>
      </c>
      <c r="CB1342" s="8038"/>
      <c r="CC1342" s="8037">
        <f>CC1341-CD1341</f>
        <v>0</v>
      </c>
      <c r="CD1342" s="8038"/>
      <c r="CE1342" s="8037">
        <f>CE1341-CF1341</f>
        <v>0</v>
      </c>
      <c r="CF1342" s="8038"/>
      <c r="CG1342" s="8037">
        <f>CG1341-CH1341</f>
        <v>0</v>
      </c>
      <c r="CH1342" s="8038"/>
      <c r="CI1342" s="8037">
        <f>CI1341-CJ1341</f>
        <v>0</v>
      </c>
      <c r="CJ1342" s="8038"/>
      <c r="CK1342" s="8037">
        <f>CK1341-CL1341</f>
        <v>0</v>
      </c>
      <c r="CL1342" s="8038"/>
      <c r="CM1342" s="8037">
        <f>CM1341-CN1341</f>
        <v>0</v>
      </c>
      <c r="CN1342" s="8038"/>
      <c r="CO1342" s="8037">
        <f>CO1341-CP1341</f>
        <v>0</v>
      </c>
      <c r="CP1342" s="8038"/>
      <c r="CQ1342" s="8037">
        <f>CQ1341-CR1341</f>
        <v>0</v>
      </c>
      <c r="CR1342" s="8038"/>
      <c r="CS1342" s="8037">
        <f>CS1341-CT1341</f>
        <v>0</v>
      </c>
      <c r="CT1342" s="8038"/>
      <c r="CW1342" s="8037">
        <f>CW1341-CX1341</f>
        <v>0</v>
      </c>
      <c r="CX1342" s="8038"/>
      <c r="CY1342" s="8037">
        <f>CY1341-CZ1341</f>
        <v>0</v>
      </c>
      <c r="CZ1342" s="8038"/>
      <c r="DA1342" s="8037">
        <f>DA1341-DB1341</f>
        <v>0</v>
      </c>
      <c r="DB1342" s="8038"/>
      <c r="DC1342" s="8037">
        <f>DC1341-DD1341</f>
        <v>0</v>
      </c>
      <c r="DD1342" s="8038"/>
      <c r="DE1342" s="6418"/>
      <c r="DF1342" s="6418"/>
      <c r="DG1342" s="6418"/>
      <c r="DH1342" s="6418"/>
      <c r="DI1342" s="8037">
        <f>DI1341-DJ1341</f>
        <v>0</v>
      </c>
      <c r="DJ1342" s="8038"/>
      <c r="DK1342" s="8037">
        <f>DK1341-DL1341</f>
        <v>0</v>
      </c>
      <c r="DL1342" s="8038"/>
      <c r="DM1342" s="8037">
        <f>DM1341-DN1341</f>
        <v>0</v>
      </c>
      <c r="DN1342" s="8038"/>
      <c r="DO1342" s="8037">
        <f>DO1341-DP1341</f>
        <v>0</v>
      </c>
      <c r="DP1342" s="8038"/>
      <c r="DQ1342" s="8037">
        <f>DQ1341-DR1341</f>
        <v>0</v>
      </c>
      <c r="DR1342" s="8038"/>
      <c r="DS1342" s="8037">
        <f>DS1341-DT1341</f>
        <v>0</v>
      </c>
      <c r="DT1342" s="8038"/>
      <c r="DU1342" s="8037">
        <f>DU1341-DV1341</f>
        <v>0</v>
      </c>
      <c r="DV1342" s="8038"/>
      <c r="DW1342" s="8037">
        <f>DW1341-DX1341</f>
        <v>0</v>
      </c>
      <c r="DX1342" s="8038"/>
      <c r="DY1342" s="8037">
        <f>DY1341-DZ1341</f>
        <v>0</v>
      </c>
      <c r="DZ1342" s="8038"/>
      <c r="EA1342" s="8037">
        <f>EA1341-EB1341</f>
        <v>0</v>
      </c>
      <c r="EB1342" s="8038"/>
      <c r="EC1342" s="8037">
        <f>EC1341-ED1341</f>
        <v>0</v>
      </c>
      <c r="ED1342" s="8038"/>
      <c r="EE1342" s="8037">
        <f>EE1341-EF1341</f>
        <v>0</v>
      </c>
      <c r="EF1342" s="8038"/>
      <c r="EM1342" s="8037">
        <f>EM1341-EN1341</f>
        <v>0</v>
      </c>
      <c r="EN1342" s="8038"/>
      <c r="EO1342" s="8037">
        <f>EO1341-EP1341</f>
        <v>0</v>
      </c>
      <c r="EP1342" s="8038"/>
      <c r="ET1342" s="8037">
        <f>ET1341-EU1341</f>
        <v>0</v>
      </c>
      <c r="EU1342" s="8038"/>
      <c r="EV1342" s="8037">
        <f>EV1341-EW1341</f>
        <v>0</v>
      </c>
      <c r="EW1342" s="8038"/>
      <c r="EX1342" s="8037">
        <f>EX1341-EY1341</f>
        <v>0</v>
      </c>
      <c r="EY1342" s="8038"/>
      <c r="EZ1342" s="8037">
        <f>EZ1341-FA1341</f>
        <v>0</v>
      </c>
      <c r="FA1342" s="8038"/>
      <c r="FB1342" s="8037">
        <f>FB1341-FC1341</f>
        <v>0</v>
      </c>
      <c r="FC1342" s="8038"/>
      <c r="FD1342" s="8037">
        <f>FD1341-FE1341</f>
        <v>0</v>
      </c>
      <c r="FE1342" s="8038"/>
      <c r="FF1342" s="8037">
        <f>FF1341-FG1341</f>
        <v>0</v>
      </c>
      <c r="FG1342" s="8038"/>
      <c r="FH1342" s="8037">
        <f>FH1341-FI1341</f>
        <v>0</v>
      </c>
      <c r="FI1342" s="8038"/>
      <c r="FJ1342" s="8037">
        <f>FJ1341-FK1341</f>
        <v>0</v>
      </c>
      <c r="FK1342" s="8038"/>
      <c r="FL1342" s="8037">
        <f>FL1341-FM1341</f>
        <v>0</v>
      </c>
      <c r="FM1342" s="8038"/>
      <c r="FN1342" s="8037">
        <f>FN1341-FO1341</f>
        <v>0</v>
      </c>
      <c r="FO1342" s="8038"/>
      <c r="FP1342" s="8037">
        <f>FP1341-FQ1341</f>
        <v>0</v>
      </c>
      <c r="FQ1342" s="8038"/>
      <c r="FS1342" s="8037">
        <f>FS1341-FT1341</f>
        <v>0</v>
      </c>
      <c r="FT1342" s="8038"/>
    </row>
    <row r="1343" spans="1:176" ht="18.600000000000001" customHeight="1">
      <c r="A1343" s="6372"/>
      <c r="B1343" s="165"/>
      <c r="C1343" s="165"/>
      <c r="D1343" s="191"/>
      <c r="E1343" s="6373"/>
      <c r="AW1343" s="162"/>
      <c r="AX1343" s="162"/>
      <c r="AY1343" s="162"/>
      <c r="AZ1343" s="162"/>
      <c r="BA1343" s="162"/>
      <c r="BB1343" s="162"/>
      <c r="BC1343" s="162"/>
      <c r="BD1343" s="162"/>
      <c r="BE1343" s="162"/>
      <c r="BF1343" s="162"/>
      <c r="BG1343" s="162"/>
      <c r="BH1343" s="162"/>
      <c r="BI1343" s="162"/>
      <c r="BJ1343" s="162"/>
      <c r="BK1343" s="162"/>
      <c r="BL1343" s="162"/>
      <c r="BM1343" s="162"/>
      <c r="BN1343" s="162"/>
      <c r="BO1343" s="162"/>
      <c r="BP1343" s="162"/>
      <c r="BQ1343" s="162"/>
      <c r="BR1343" s="162"/>
      <c r="BS1343" s="162"/>
      <c r="BT1343" s="162"/>
      <c r="BU1343" s="162"/>
      <c r="BV1343" s="162"/>
      <c r="BW1343" s="162"/>
      <c r="BX1343" s="162"/>
      <c r="BY1343" s="162"/>
      <c r="BZ1343" s="162"/>
      <c r="CA1343" s="162"/>
      <c r="CB1343" s="162"/>
      <c r="CC1343" s="162"/>
      <c r="CD1343" s="162"/>
      <c r="CE1343" s="162"/>
      <c r="CF1343" s="162"/>
      <c r="CG1343" s="162"/>
      <c r="CH1343" s="162"/>
      <c r="CI1343" s="162"/>
      <c r="CJ1343" s="162"/>
      <c r="CK1343" s="162"/>
      <c r="CL1343" s="162"/>
      <c r="CM1343" s="162"/>
      <c r="CN1343" s="162"/>
      <c r="CO1343" s="162"/>
      <c r="CP1343" s="162"/>
      <c r="CQ1343" s="162"/>
      <c r="CR1343" s="162"/>
      <c r="CS1343" s="162"/>
      <c r="CT1343" s="162"/>
      <c r="CU1343" s="162"/>
      <c r="CV1343" s="162"/>
      <c r="CW1343" s="162"/>
      <c r="CX1343" s="162"/>
      <c r="CY1343" s="162"/>
      <c r="CZ1343" s="162"/>
      <c r="DA1343" s="162"/>
      <c r="DB1343" s="162"/>
      <c r="DC1343" s="162"/>
      <c r="DD1343" s="162"/>
      <c r="DE1343" s="162"/>
      <c r="DF1343" s="162"/>
      <c r="DG1343" s="162"/>
      <c r="DH1343" s="162"/>
      <c r="DI1343" s="162"/>
      <c r="DJ1343" s="162"/>
      <c r="DK1343" s="162"/>
      <c r="DL1343" s="162"/>
      <c r="DM1343" s="162"/>
      <c r="DN1343" s="162"/>
      <c r="DO1343" s="162"/>
      <c r="DP1343" s="162"/>
      <c r="DQ1343" s="162"/>
      <c r="DS1343" s="162"/>
      <c r="DT1343" s="162"/>
      <c r="DU1343" s="162"/>
      <c r="ET1343" s="162"/>
      <c r="EU1343" s="162"/>
      <c r="EV1343" s="162"/>
      <c r="EW1343" s="162"/>
      <c r="EX1343" s="162"/>
      <c r="EY1343" s="162"/>
      <c r="EZ1343" s="162"/>
      <c r="FA1343" s="162"/>
      <c r="FB1343" s="162"/>
      <c r="FC1343" s="162"/>
      <c r="FD1343" s="162"/>
      <c r="FE1343" s="162"/>
      <c r="FF1343" s="162"/>
      <c r="FG1343" s="162"/>
      <c r="FH1343" s="162"/>
      <c r="FI1343" s="162"/>
      <c r="FJ1343" s="162"/>
      <c r="FK1343" s="162"/>
      <c r="FL1343" s="162"/>
      <c r="FM1343" s="162"/>
      <c r="FN1343" s="162"/>
      <c r="FO1343" s="162"/>
    </row>
    <row r="1344" spans="1:176" ht="18.600000000000001" customHeight="1">
      <c r="A1344" s="6372"/>
      <c r="B1344" s="165"/>
      <c r="C1344" s="165"/>
      <c r="D1344" s="191"/>
      <c r="E1344" s="6373"/>
      <c r="AT1344" s="653" t="s">
        <v>752</v>
      </c>
      <c r="AU1344" s="6374"/>
      <c r="AV1344" s="6374"/>
      <c r="AW1344" s="6377">
        <v>46358</v>
      </c>
      <c r="AX1344" s="6378">
        <v>4263027</v>
      </c>
      <c r="AY1344" s="6377">
        <v>46358</v>
      </c>
      <c r="AZ1344" s="6378">
        <v>4363029</v>
      </c>
      <c r="BA1344" s="6377">
        <v>46372</v>
      </c>
      <c r="BB1344" s="6378">
        <v>4363032</v>
      </c>
      <c r="BC1344" s="6377"/>
      <c r="BD1344" s="6378"/>
      <c r="BE1344" s="6377"/>
      <c r="BF1344" s="6378"/>
      <c r="BG1344" s="6377"/>
      <c r="BH1344" s="6378"/>
      <c r="BI1344" s="6377"/>
      <c r="BJ1344" s="6378"/>
      <c r="BK1344" s="6377"/>
      <c r="BL1344" s="6378"/>
      <c r="BM1344" s="6377"/>
      <c r="BN1344" s="6378"/>
      <c r="BO1344" s="6377"/>
      <c r="BP1344" s="6378"/>
      <c r="BQ1344" s="6377"/>
      <c r="BR1344" s="6378"/>
      <c r="BS1344" s="6377"/>
      <c r="BT1344" s="6378"/>
      <c r="BU1344" s="6377"/>
      <c r="BV1344" s="6378"/>
      <c r="BW1344" s="6377"/>
      <c r="BX1344" s="6378"/>
      <c r="BY1344" s="6377"/>
      <c r="BZ1344" s="6378"/>
      <c r="CA1344" s="6377"/>
      <c r="CB1344" s="6378"/>
      <c r="CC1344" s="6377"/>
      <c r="CD1344" s="6378"/>
      <c r="CE1344" s="6377"/>
      <c r="CF1344" s="6378"/>
      <c r="CG1344" s="6377"/>
      <c r="CH1344" s="6378"/>
      <c r="CI1344" s="6377"/>
      <c r="CJ1344" s="6378"/>
      <c r="CK1344" s="6377"/>
      <c r="CL1344" s="6378"/>
      <c r="CM1344" s="6377"/>
      <c r="CN1344" s="6378"/>
      <c r="CO1344" s="6377"/>
      <c r="CP1344" s="6378"/>
      <c r="CQ1344" s="6377"/>
      <c r="CR1344" s="6378"/>
      <c r="CS1344" s="6377"/>
      <c r="CT1344" s="6378"/>
      <c r="CW1344" s="6377"/>
      <c r="CX1344" s="6378"/>
      <c r="CY1344" s="6377"/>
      <c r="CZ1344" s="6378"/>
      <c r="DA1344" s="6377"/>
      <c r="DB1344" s="6378"/>
      <c r="DC1344" s="6379"/>
      <c r="DD1344" s="6380"/>
      <c r="DE1344" s="6418"/>
      <c r="DF1344" s="6418"/>
      <c r="DG1344" s="6418"/>
      <c r="DH1344" s="6418"/>
      <c r="DI1344" s="6379"/>
      <c r="DJ1344" s="6380"/>
      <c r="DK1344" s="6379"/>
      <c r="DL1344" s="6380"/>
      <c r="DM1344" s="6377"/>
      <c r="DN1344" s="6378"/>
      <c r="DO1344" s="6377"/>
      <c r="DP1344" s="6378"/>
      <c r="DQ1344" s="6377"/>
      <c r="DR1344" s="6378"/>
      <c r="DS1344" s="6377"/>
      <c r="DT1344" s="6378"/>
      <c r="DU1344" s="6377"/>
      <c r="DV1344" s="6378"/>
      <c r="DW1344" s="6377"/>
      <c r="DX1344" s="6378"/>
      <c r="DY1344" s="6377"/>
      <c r="DZ1344" s="6378"/>
      <c r="EA1344" s="6377"/>
      <c r="EB1344" s="6378"/>
      <c r="EC1344" s="6377"/>
      <c r="ED1344" s="6378"/>
      <c r="EE1344" s="6377"/>
      <c r="EF1344" s="6378"/>
      <c r="EM1344" s="6377"/>
      <c r="EN1344" s="6378"/>
      <c r="EO1344" s="6377"/>
      <c r="EP1344" s="6378"/>
      <c r="ET1344" s="6377"/>
      <c r="EU1344" s="6378"/>
      <c r="EV1344" s="6377"/>
      <c r="EW1344" s="6378"/>
      <c r="EX1344" s="6377"/>
      <c r="EY1344" s="6378"/>
      <c r="EZ1344" s="6377"/>
      <c r="FA1344" s="6378"/>
      <c r="FB1344" s="6377"/>
      <c r="FC1344" s="6378"/>
      <c r="FD1344" s="6377"/>
      <c r="FE1344" s="6378"/>
      <c r="FF1344" s="6377"/>
      <c r="FG1344" s="6378"/>
      <c r="FH1344" s="6377"/>
      <c r="FI1344" s="6378"/>
      <c r="FJ1344" s="6377"/>
      <c r="FK1344" s="6378"/>
      <c r="FL1344" s="6377"/>
      <c r="FM1344" s="6378"/>
      <c r="FN1344" s="6378"/>
      <c r="FO1344" s="6378"/>
      <c r="FP1344" s="6377"/>
      <c r="FQ1344" s="6378"/>
      <c r="FS1344" s="6377"/>
      <c r="FT1344" s="6378"/>
    </row>
    <row r="1345" spans="1:176" ht="18.600000000000001" customHeight="1">
      <c r="A1345" s="6372"/>
      <c r="B1345" s="165"/>
      <c r="C1345" s="165"/>
      <c r="D1345" s="191"/>
      <c r="E1345" s="6373"/>
      <c r="AT1345" s="653" t="s">
        <v>754</v>
      </c>
      <c r="AU1345" s="6374"/>
      <c r="AV1345" s="6374"/>
      <c r="AW1345" s="653">
        <v>10</v>
      </c>
      <c r="AX1345" s="6387">
        <f>COUNTIF(AX$11:AX$1147,AX1344)</f>
        <v>0</v>
      </c>
      <c r="AY1345" s="653">
        <v>10</v>
      </c>
      <c r="AZ1345" s="6387">
        <f>COUNTIF(AZ$11:AZ$1147,AZ1344)</f>
        <v>0</v>
      </c>
      <c r="BA1345" s="653">
        <v>10</v>
      </c>
      <c r="BB1345" s="6387">
        <f>COUNTIF(BB$11:BB$1147,BB1344)</f>
        <v>0</v>
      </c>
      <c r="BC1345" s="653"/>
      <c r="BD1345" s="6387">
        <f>COUNTIF(BD$11:BD$1147,BD1344)</f>
        <v>0</v>
      </c>
      <c r="BE1345" s="653"/>
      <c r="BF1345" s="6387">
        <f>COUNTIF(BF$11:BF$1147,BF1344)</f>
        <v>0</v>
      </c>
      <c r="BG1345" s="653"/>
      <c r="BH1345" s="6387">
        <f>COUNTIF(BH$11:BH$1147,BH1344)</f>
        <v>0</v>
      </c>
      <c r="BI1345" s="653"/>
      <c r="BJ1345" s="6387">
        <f>COUNTIF(BJ$11:BJ$1147,BJ1344)</f>
        <v>0</v>
      </c>
      <c r="BK1345" s="653"/>
      <c r="BL1345" s="6387">
        <f>COUNTIF(BL$11:BL$1147,BL1344)</f>
        <v>0</v>
      </c>
      <c r="BM1345" s="653"/>
      <c r="BN1345" s="6387">
        <f>COUNTIF(BN$11:BN$1147,BN1344)</f>
        <v>0</v>
      </c>
      <c r="BO1345" s="653"/>
      <c r="BP1345" s="6387">
        <f>COUNTIF(BP$11:BP$1147,BP1344)</f>
        <v>0</v>
      </c>
      <c r="BQ1345" s="653"/>
      <c r="BR1345" s="6387">
        <f>COUNTIF(BR$11:BR$1147,BR1344)</f>
        <v>0</v>
      </c>
      <c r="BS1345" s="653"/>
      <c r="BT1345" s="6387">
        <f>COUNTIF(BT$11:BT$1147,BT1344)</f>
        <v>0</v>
      </c>
      <c r="BU1345" s="653"/>
      <c r="BV1345" s="6387">
        <f>COUNTIF(BV$11:BV$1147,BV1344)</f>
        <v>0</v>
      </c>
      <c r="BW1345" s="653"/>
      <c r="BX1345" s="6387">
        <f>COUNTIF(BX$11:BX$1147,BX1344)</f>
        <v>0</v>
      </c>
      <c r="BY1345" s="653"/>
      <c r="BZ1345" s="6387">
        <f>COUNTIF(BZ$11:BZ$1147,BZ1344)</f>
        <v>0</v>
      </c>
      <c r="CA1345" s="653"/>
      <c r="CB1345" s="6387">
        <f>COUNTIF(CB$11:CB$1147,CB1344)</f>
        <v>0</v>
      </c>
      <c r="CC1345" s="653"/>
      <c r="CD1345" s="6387">
        <f>COUNTIF(CD$11:CD$1147,CD1344)</f>
        <v>0</v>
      </c>
      <c r="CE1345" s="653"/>
      <c r="CF1345" s="6387">
        <f>COUNTIF(CF$11:CF$1147,CF1344)</f>
        <v>0</v>
      </c>
      <c r="CG1345" s="653"/>
      <c r="CH1345" s="6387">
        <f>COUNTIF(CH$11:CH$1147,CH1344)</f>
        <v>0</v>
      </c>
      <c r="CI1345" s="653"/>
      <c r="CJ1345" s="6387">
        <f>COUNTIF(CJ$11:CJ$1147,CJ1344)</f>
        <v>0</v>
      </c>
      <c r="CK1345" s="653"/>
      <c r="CL1345" s="6387">
        <f>COUNTIFS(CL$11:CL$1147,CL1344)+COUNTIFS(CV$11:CV$1147,CL1344)</f>
        <v>0</v>
      </c>
      <c r="CM1345" s="653"/>
      <c r="CN1345" s="6387">
        <f>COUNTIF(CN$11:CN$1147,CN1344)</f>
        <v>0</v>
      </c>
      <c r="CO1345" s="653"/>
      <c r="CP1345" s="6387">
        <f>COUNTIF(CP$11:CP$1147,CP1344)</f>
        <v>0</v>
      </c>
      <c r="CQ1345" s="653"/>
      <c r="CR1345" s="6387">
        <f>COUNTIF(CR$11:CR$1147,CR1344)</f>
        <v>0</v>
      </c>
      <c r="CS1345" s="653"/>
      <c r="CT1345" s="6387">
        <f>COUNTIF(CT$11:CT$1147,CT1344)</f>
        <v>0</v>
      </c>
      <c r="CW1345" s="653"/>
      <c r="CX1345" s="6387">
        <f>COUNTIF(CX$11:CX$1147,CX1344)</f>
        <v>0</v>
      </c>
      <c r="CY1345" s="653"/>
      <c r="CZ1345" s="6387">
        <f>COUNTIF(CZ$11:CZ$1147,CZ1344)</f>
        <v>0</v>
      </c>
      <c r="DA1345" s="653"/>
      <c r="DB1345" s="6387">
        <f>COUNTIF(DB$11:DB$1147,DB1344)</f>
        <v>0</v>
      </c>
      <c r="DC1345" s="6374"/>
      <c r="DD1345" s="6388">
        <f>COUNTIF(DD$11:DD$1147,DD1344)</f>
        <v>0</v>
      </c>
      <c r="DE1345" s="6418"/>
      <c r="DF1345" s="6418"/>
      <c r="DG1345" s="6418"/>
      <c r="DH1345" s="6418"/>
      <c r="DI1345" s="6374"/>
      <c r="DJ1345" s="6388">
        <f>COUNTIF(DJ$11:DJ$1147,DJ1344)</f>
        <v>0</v>
      </c>
      <c r="DK1345" s="6374"/>
      <c r="DL1345" s="6388">
        <f>COUNTIF(DL$11:DL$1147,DL1344)</f>
        <v>0</v>
      </c>
      <c r="DM1345" s="653"/>
      <c r="DN1345" s="6387">
        <f>COUNTIF(DN$11:DN$1147,DN1344)</f>
        <v>0</v>
      </c>
      <c r="DO1345" s="653"/>
      <c r="DP1345" s="6387">
        <f>COUNTIF(DP$11:DP$1147,DP1344)</f>
        <v>0</v>
      </c>
      <c r="DQ1345" s="653"/>
      <c r="DR1345" s="6387">
        <f>COUNTIF(DR$11:DR$1147,DR1344)</f>
        <v>0</v>
      </c>
      <c r="DS1345" s="653"/>
      <c r="DT1345" s="6387">
        <f>COUNTIF(DT$11:DT$1147,DT1344)</f>
        <v>0</v>
      </c>
      <c r="DU1345" s="653"/>
      <c r="DV1345" s="6387">
        <f>COUNTIF(DV$11:DV$1147,DV1344)</f>
        <v>0</v>
      </c>
      <c r="DW1345" s="653"/>
      <c r="DX1345" s="6387">
        <f>COUNTIF(DX$11:DX$1147,DX1344)</f>
        <v>0</v>
      </c>
      <c r="DY1345" s="653"/>
      <c r="DZ1345" s="6387">
        <f>COUNTIF(DZ$11:DZ$1147,DZ1344)</f>
        <v>0</v>
      </c>
      <c r="EA1345" s="653"/>
      <c r="EB1345" s="6387">
        <f>COUNTIF(EB$11:EB$1147,EB1344)</f>
        <v>0</v>
      </c>
      <c r="EC1345" s="653"/>
      <c r="ED1345" s="6387">
        <f>COUNTIF(ED$11:ED$1147,ED1344)</f>
        <v>0</v>
      </c>
      <c r="EE1345" s="653"/>
      <c r="EF1345" s="6387">
        <f>COUNTIF(EF$11:EF$1147,EF1344)</f>
        <v>0</v>
      </c>
      <c r="EM1345" s="653"/>
      <c r="EN1345" s="6387">
        <f>COUNTIF(EN$11:EN$1147,EN1344)</f>
        <v>0</v>
      </c>
      <c r="EO1345" s="653"/>
      <c r="EP1345" s="6387">
        <f>COUNTIF(EP$11:EP$1147,EP1344)</f>
        <v>0</v>
      </c>
      <c r="ET1345" s="653"/>
      <c r="EU1345" s="6387">
        <f>COUNTIF(EU$11:EU$1147,EU1344)</f>
        <v>0</v>
      </c>
      <c r="EV1345" s="653"/>
      <c r="EW1345" s="6387">
        <f>COUNTIF(EW$11:EW$1147,EW1344)</f>
        <v>0</v>
      </c>
      <c r="EX1345" s="653"/>
      <c r="EY1345" s="6387">
        <f>COUNTIF(EY$11:EY$1147,EY1344)</f>
        <v>0</v>
      </c>
      <c r="EZ1345" s="653"/>
      <c r="FA1345" s="6387">
        <f>COUNTIF(FA$11:FA$1147,FA1344)</f>
        <v>0</v>
      </c>
      <c r="FB1345" s="653"/>
      <c r="FC1345" s="6387">
        <f>COUNTIF(FC$11:FC$1147,FC1344)</f>
        <v>0</v>
      </c>
      <c r="FD1345" s="653"/>
      <c r="FE1345" s="6387">
        <f>COUNTIF(FE$11:FE$1147,FE1344)</f>
        <v>0</v>
      </c>
      <c r="FF1345" s="653"/>
      <c r="FG1345" s="6387">
        <f>COUNTIF(FG$11:FG$1147,FG1344)</f>
        <v>0</v>
      </c>
      <c r="FH1345" s="653"/>
      <c r="FI1345" s="6387">
        <f>COUNTIF(FI$11:FI$1147,FI1344)</f>
        <v>0</v>
      </c>
      <c r="FJ1345" s="653"/>
      <c r="FK1345" s="6387">
        <f>COUNTIF(FK$11:FK$1147,FK1344)</f>
        <v>0</v>
      </c>
      <c r="FL1345" s="653"/>
      <c r="FM1345" s="6387">
        <f>COUNTIF(FM$11:FM$1147,FM1344)</f>
        <v>0</v>
      </c>
      <c r="FN1345" s="653"/>
      <c r="FO1345" s="6387">
        <f>COUNTIF(FO$11:FO$1147,FO1344)</f>
        <v>0</v>
      </c>
      <c r="FP1345" s="1044"/>
      <c r="FQ1345" s="6387">
        <f>COUNTIF(FQ$11:FQ$1147,FQ1344)</f>
        <v>0</v>
      </c>
      <c r="FS1345" s="1044"/>
      <c r="FT1345" s="6387">
        <f>COUNTIF(FT$11:FT$1147,FT1344)</f>
        <v>0</v>
      </c>
    </row>
    <row r="1346" spans="1:176" ht="18.600000000000001" customHeight="1">
      <c r="A1346" s="6372"/>
      <c r="B1346" s="165"/>
      <c r="C1346" s="165"/>
      <c r="D1346" s="191"/>
      <c r="E1346" s="6373"/>
      <c r="AT1346" s="653" t="s">
        <v>755</v>
      </c>
      <c r="AU1346" s="6374"/>
      <c r="AV1346" s="6374"/>
      <c r="AW1346" s="8037">
        <f>AW1345-AX1345</f>
        <v>10</v>
      </c>
      <c r="AX1346" s="8038"/>
      <c r="AY1346" s="8037">
        <f>AY1345-AZ1345</f>
        <v>10</v>
      </c>
      <c r="AZ1346" s="8038"/>
      <c r="BA1346" s="8037">
        <f>BA1345-BB1345</f>
        <v>10</v>
      </c>
      <c r="BB1346" s="8038"/>
      <c r="BC1346" s="8037">
        <f>BC1345-BD1345</f>
        <v>0</v>
      </c>
      <c r="BD1346" s="8038"/>
      <c r="BE1346" s="8037">
        <f>BE1345-BF1345</f>
        <v>0</v>
      </c>
      <c r="BF1346" s="8038"/>
      <c r="BG1346" s="8037">
        <f>BG1345-BH1345</f>
        <v>0</v>
      </c>
      <c r="BH1346" s="8038"/>
      <c r="BI1346" s="8037">
        <f>BI1345-BJ1345</f>
        <v>0</v>
      </c>
      <c r="BJ1346" s="8038"/>
      <c r="BK1346" s="8037">
        <f>BK1345-BL1345</f>
        <v>0</v>
      </c>
      <c r="BL1346" s="8038"/>
      <c r="BM1346" s="8037">
        <f>BM1345-BN1345</f>
        <v>0</v>
      </c>
      <c r="BN1346" s="8038"/>
      <c r="BO1346" s="8037">
        <f>BO1345-BP1345</f>
        <v>0</v>
      </c>
      <c r="BP1346" s="8038"/>
      <c r="BQ1346" s="8037">
        <f>BQ1345-BR1345</f>
        <v>0</v>
      </c>
      <c r="BR1346" s="8038"/>
      <c r="BS1346" s="8037">
        <f>BS1345-BT1345</f>
        <v>0</v>
      </c>
      <c r="BT1346" s="8038"/>
      <c r="BU1346" s="8037">
        <f>BU1345-BV1345</f>
        <v>0</v>
      </c>
      <c r="BV1346" s="8038"/>
      <c r="BW1346" s="8037">
        <f>BW1345-BX1345</f>
        <v>0</v>
      </c>
      <c r="BX1346" s="8038"/>
      <c r="BY1346" s="8037">
        <f>BY1345-BZ1345</f>
        <v>0</v>
      </c>
      <c r="BZ1346" s="8038"/>
      <c r="CA1346" s="8037">
        <f>CA1345-CB1345</f>
        <v>0</v>
      </c>
      <c r="CB1346" s="8038"/>
      <c r="CC1346" s="8037">
        <f>CC1345-CD1345</f>
        <v>0</v>
      </c>
      <c r="CD1346" s="8038"/>
      <c r="CE1346" s="8037">
        <f>CE1345-CF1345</f>
        <v>0</v>
      </c>
      <c r="CF1346" s="8038"/>
      <c r="CG1346" s="8037">
        <f>CG1345-CH1345</f>
        <v>0</v>
      </c>
      <c r="CH1346" s="8038"/>
      <c r="CI1346" s="8037">
        <f>CI1345-CJ1345</f>
        <v>0</v>
      </c>
      <c r="CJ1346" s="8038"/>
      <c r="CK1346" s="8037">
        <f>CK1345-CL1345</f>
        <v>0</v>
      </c>
      <c r="CL1346" s="8038"/>
      <c r="CM1346" s="8037">
        <f>CM1345-CN1345</f>
        <v>0</v>
      </c>
      <c r="CN1346" s="8038"/>
      <c r="CO1346" s="8037">
        <f>CO1345-CP1345</f>
        <v>0</v>
      </c>
      <c r="CP1346" s="8038"/>
      <c r="CQ1346" s="8037">
        <f>CQ1345-CR1345</f>
        <v>0</v>
      </c>
      <c r="CR1346" s="8038"/>
      <c r="CS1346" s="8037">
        <f>CS1345-CT1345</f>
        <v>0</v>
      </c>
      <c r="CT1346" s="8038"/>
      <c r="CW1346" s="8037">
        <f>CW1345-CX1345</f>
        <v>0</v>
      </c>
      <c r="CX1346" s="8038"/>
      <c r="CY1346" s="8037">
        <f>CY1345-CZ1345</f>
        <v>0</v>
      </c>
      <c r="CZ1346" s="8038"/>
      <c r="DA1346" s="8037">
        <f>DA1345-DB1345</f>
        <v>0</v>
      </c>
      <c r="DB1346" s="8038"/>
      <c r="DC1346" s="8037">
        <f>DC1345-DD1345</f>
        <v>0</v>
      </c>
      <c r="DD1346" s="8038"/>
      <c r="DE1346" s="6418"/>
      <c r="DF1346" s="6418"/>
      <c r="DG1346" s="6418"/>
      <c r="DH1346" s="6418"/>
      <c r="DI1346" s="8037">
        <f>DI1345-DJ1345</f>
        <v>0</v>
      </c>
      <c r="DJ1346" s="8038"/>
      <c r="DK1346" s="8037">
        <f>DK1345-DL1345</f>
        <v>0</v>
      </c>
      <c r="DL1346" s="8038"/>
      <c r="DM1346" s="8037">
        <f>DM1345-DN1345</f>
        <v>0</v>
      </c>
      <c r="DN1346" s="8038"/>
      <c r="DO1346" s="8037">
        <f>DO1345-DP1345</f>
        <v>0</v>
      </c>
      <c r="DP1346" s="8038"/>
      <c r="DQ1346" s="8037">
        <f>DQ1345-DR1345</f>
        <v>0</v>
      </c>
      <c r="DR1346" s="8038"/>
      <c r="DS1346" s="8037">
        <f>DS1345-DT1345</f>
        <v>0</v>
      </c>
      <c r="DT1346" s="8038"/>
      <c r="DU1346" s="8037">
        <f>DU1345-DV1345</f>
        <v>0</v>
      </c>
      <c r="DV1346" s="8038"/>
      <c r="DW1346" s="8037">
        <f>DW1345-DX1345</f>
        <v>0</v>
      </c>
      <c r="DX1346" s="8038"/>
      <c r="DY1346" s="8037">
        <f>DY1345-DZ1345</f>
        <v>0</v>
      </c>
      <c r="DZ1346" s="8038"/>
      <c r="EA1346" s="8037">
        <f>EA1345-EB1345</f>
        <v>0</v>
      </c>
      <c r="EB1346" s="8038"/>
      <c r="EC1346" s="8037">
        <f>EC1345-ED1345</f>
        <v>0</v>
      </c>
      <c r="ED1346" s="8038"/>
      <c r="EE1346" s="8037">
        <f>EE1345-EF1345</f>
        <v>0</v>
      </c>
      <c r="EF1346" s="8038"/>
      <c r="EM1346" s="8037">
        <f>EM1345-EN1345</f>
        <v>0</v>
      </c>
      <c r="EN1346" s="8038"/>
      <c r="EO1346" s="8037">
        <f>EO1345-EP1345</f>
        <v>0</v>
      </c>
      <c r="EP1346" s="8038"/>
      <c r="ET1346" s="8037">
        <f>ET1345-EU1345</f>
        <v>0</v>
      </c>
      <c r="EU1346" s="8038"/>
      <c r="EV1346" s="8037">
        <f>EV1345-EW1345</f>
        <v>0</v>
      </c>
      <c r="EW1346" s="8038"/>
      <c r="EX1346" s="8037">
        <f>EX1345-EY1345</f>
        <v>0</v>
      </c>
      <c r="EY1346" s="8038"/>
      <c r="EZ1346" s="8037">
        <f>EZ1345-FA1345</f>
        <v>0</v>
      </c>
      <c r="FA1346" s="8038"/>
      <c r="FB1346" s="8037">
        <f>FB1345-FC1345</f>
        <v>0</v>
      </c>
      <c r="FC1346" s="8038"/>
      <c r="FD1346" s="8037">
        <f>FD1345-FE1345</f>
        <v>0</v>
      </c>
      <c r="FE1346" s="8038"/>
      <c r="FF1346" s="8037">
        <f>FF1345-FG1345</f>
        <v>0</v>
      </c>
      <c r="FG1346" s="8038"/>
      <c r="FH1346" s="8037">
        <f>FH1345-FI1345</f>
        <v>0</v>
      </c>
      <c r="FI1346" s="8038"/>
      <c r="FJ1346" s="8037">
        <f>FJ1345-FK1345</f>
        <v>0</v>
      </c>
      <c r="FK1346" s="8038"/>
      <c r="FL1346" s="8037">
        <f>FL1345-FM1345</f>
        <v>0</v>
      </c>
      <c r="FM1346" s="8038"/>
      <c r="FN1346" s="8037">
        <f>FN1345-FO1345</f>
        <v>0</v>
      </c>
      <c r="FO1346" s="8038"/>
      <c r="FP1346" s="8037">
        <f>FP1345-FQ1345</f>
        <v>0</v>
      </c>
      <c r="FQ1346" s="8038"/>
      <c r="FS1346" s="8037">
        <f>FS1345-FT1345</f>
        <v>0</v>
      </c>
      <c r="FT1346" s="8038"/>
    </row>
    <row r="1347" spans="1:176" ht="18.600000000000001" customHeight="1">
      <c r="A1347" s="6372"/>
      <c r="B1347" s="165"/>
      <c r="C1347" s="165"/>
      <c r="D1347" s="191"/>
      <c r="E1347" s="6373"/>
      <c r="AW1347" s="162"/>
      <c r="AX1347" s="162"/>
      <c r="AY1347" s="162"/>
      <c r="AZ1347" s="162"/>
      <c r="BA1347" s="162"/>
      <c r="BB1347" s="162"/>
      <c r="BC1347" s="162"/>
      <c r="BD1347" s="162"/>
      <c r="BE1347" s="162"/>
      <c r="BF1347" s="162"/>
      <c r="BG1347" s="162"/>
      <c r="BH1347" s="162"/>
      <c r="BI1347" s="162"/>
      <c r="BJ1347" s="162"/>
      <c r="BK1347" s="162"/>
      <c r="BL1347" s="162"/>
      <c r="BM1347" s="162"/>
      <c r="BN1347" s="162"/>
      <c r="BO1347" s="162"/>
      <c r="BP1347" s="162"/>
      <c r="BQ1347" s="162"/>
      <c r="BR1347" s="162"/>
      <c r="BS1347" s="162"/>
      <c r="BT1347" s="162"/>
      <c r="BU1347" s="162"/>
      <c r="BV1347" s="162"/>
      <c r="BW1347" s="162"/>
      <c r="BX1347" s="162"/>
      <c r="BY1347" s="162"/>
      <c r="BZ1347" s="162"/>
      <c r="CA1347" s="162"/>
      <c r="CB1347" s="162"/>
      <c r="CC1347" s="162"/>
      <c r="CD1347" s="162"/>
      <c r="CE1347" s="162"/>
      <c r="CF1347" s="162"/>
      <c r="CG1347" s="162"/>
      <c r="CH1347" s="162"/>
      <c r="CI1347" s="162"/>
      <c r="CJ1347" s="162"/>
      <c r="CK1347" s="162"/>
      <c r="CL1347" s="162"/>
      <c r="CM1347" s="162"/>
      <c r="CN1347" s="162"/>
      <c r="CO1347" s="162"/>
      <c r="CP1347" s="162"/>
      <c r="CQ1347" s="162"/>
      <c r="CR1347" s="162"/>
      <c r="CS1347" s="162"/>
      <c r="CT1347" s="162"/>
      <c r="CU1347" s="162"/>
      <c r="CV1347" s="162"/>
      <c r="CW1347" s="162"/>
      <c r="CX1347" s="162"/>
      <c r="CY1347" s="162"/>
      <c r="CZ1347" s="162"/>
      <c r="DA1347" s="162"/>
      <c r="DB1347" s="162"/>
      <c r="DC1347" s="162"/>
      <c r="DD1347" s="162"/>
      <c r="DE1347" s="162"/>
      <c r="DF1347" s="162"/>
      <c r="DG1347" s="162"/>
      <c r="DH1347" s="162"/>
      <c r="DI1347" s="162"/>
      <c r="DJ1347" s="162"/>
      <c r="DK1347" s="162"/>
      <c r="DL1347" s="162"/>
      <c r="DM1347" s="162"/>
      <c r="DN1347" s="162"/>
      <c r="DO1347" s="162"/>
      <c r="DP1347" s="162"/>
      <c r="DQ1347" s="162"/>
      <c r="DS1347" s="162"/>
      <c r="DT1347" s="162"/>
      <c r="DU1347" s="162"/>
      <c r="ET1347" s="162"/>
      <c r="EU1347" s="162"/>
      <c r="EV1347" s="162"/>
      <c r="EW1347" s="162"/>
      <c r="EX1347" s="162"/>
      <c r="EY1347" s="162"/>
      <c r="EZ1347" s="162"/>
      <c r="FA1347" s="162"/>
      <c r="FB1347" s="162"/>
      <c r="FC1347" s="162"/>
      <c r="FD1347" s="162"/>
      <c r="FE1347" s="162"/>
      <c r="FF1347" s="162"/>
      <c r="FG1347" s="162"/>
      <c r="FH1347" s="162"/>
      <c r="FI1347" s="162"/>
      <c r="FJ1347" s="162"/>
      <c r="FK1347" s="162"/>
      <c r="FL1347" s="162"/>
      <c r="FM1347" s="162"/>
      <c r="FN1347" s="162"/>
      <c r="FO1347" s="162"/>
    </row>
    <row r="1348" spans="1:176" ht="18.600000000000001" customHeight="1">
      <c r="A1348" s="6372"/>
      <c r="B1348" s="165"/>
      <c r="C1348" s="165"/>
      <c r="D1348" s="191"/>
      <c r="E1348" s="6373"/>
      <c r="AT1348" s="653" t="s">
        <v>752</v>
      </c>
      <c r="AU1348" s="6374"/>
      <c r="AV1348" s="6374"/>
      <c r="AW1348" s="6377">
        <v>46372</v>
      </c>
      <c r="AX1348" s="6378">
        <v>4263028</v>
      </c>
      <c r="AY1348" s="6377">
        <v>46372</v>
      </c>
      <c r="AZ1348" s="6378">
        <v>4363030</v>
      </c>
      <c r="BA1348" s="6377"/>
      <c r="BB1348" s="6378"/>
      <c r="BC1348" s="6377"/>
      <c r="BD1348" s="6378"/>
      <c r="BE1348" s="6377"/>
      <c r="BF1348" s="6378"/>
      <c r="BG1348" s="6377"/>
      <c r="BH1348" s="6378"/>
      <c r="BI1348" s="6377"/>
      <c r="BJ1348" s="6378"/>
      <c r="BK1348" s="6377"/>
      <c r="BL1348" s="6378"/>
      <c r="BM1348" s="6377"/>
      <c r="BN1348" s="6378"/>
      <c r="BO1348" s="6377"/>
      <c r="BP1348" s="6378"/>
      <c r="BQ1348" s="6377"/>
      <c r="BR1348" s="6378"/>
      <c r="BS1348" s="6377"/>
      <c r="BT1348" s="6378"/>
      <c r="BU1348" s="6377"/>
      <c r="BV1348" s="6378"/>
      <c r="BW1348" s="6377"/>
      <c r="BX1348" s="6378"/>
      <c r="BY1348" s="6377"/>
      <c r="BZ1348" s="6378"/>
      <c r="CA1348" s="6377"/>
      <c r="CB1348" s="6378"/>
      <c r="CC1348" s="6377"/>
      <c r="CD1348" s="6378"/>
      <c r="CE1348" s="6377"/>
      <c r="CF1348" s="6378"/>
      <c r="CG1348" s="6377"/>
      <c r="CH1348" s="6378"/>
      <c r="CI1348" s="6377"/>
      <c r="CJ1348" s="6378"/>
      <c r="CK1348" s="6377"/>
      <c r="CL1348" s="6378"/>
      <c r="CM1348" s="6377"/>
      <c r="CN1348" s="6378"/>
      <c r="CO1348" s="6377"/>
      <c r="CP1348" s="6378"/>
      <c r="CQ1348" s="6377"/>
      <c r="CR1348" s="6378"/>
      <c r="CS1348" s="6377"/>
      <c r="CT1348" s="6378"/>
      <c r="CW1348" s="6377"/>
      <c r="CX1348" s="6378"/>
      <c r="CY1348" s="6377"/>
      <c r="CZ1348" s="6378"/>
      <c r="DA1348" s="6377"/>
      <c r="DB1348" s="6378"/>
      <c r="DC1348" s="6379"/>
      <c r="DD1348" s="6380"/>
      <c r="DE1348" s="6418"/>
      <c r="DF1348" s="6418"/>
      <c r="DG1348" s="6418"/>
      <c r="DH1348" s="6418"/>
      <c r="DI1348" s="6379"/>
      <c r="DJ1348" s="6380"/>
      <c r="DK1348" s="6379"/>
      <c r="DL1348" s="6380"/>
      <c r="DM1348" s="6377"/>
      <c r="DN1348" s="6378"/>
      <c r="DO1348" s="6377"/>
      <c r="DP1348" s="6378"/>
      <c r="DQ1348" s="6377"/>
      <c r="DR1348" s="6378"/>
      <c r="DS1348" s="6377"/>
      <c r="DT1348" s="6378"/>
      <c r="DU1348" s="6377"/>
      <c r="DV1348" s="6378"/>
      <c r="DW1348" s="6377"/>
      <c r="DX1348" s="6378"/>
      <c r="DY1348" s="6377"/>
      <c r="DZ1348" s="6378"/>
      <c r="EA1348" s="6377"/>
      <c r="EB1348" s="6378"/>
      <c r="EC1348" s="6377"/>
      <c r="ED1348" s="6378"/>
      <c r="EE1348" s="6377"/>
      <c r="EF1348" s="6378"/>
      <c r="EM1348" s="6377"/>
      <c r="EN1348" s="6378"/>
      <c r="EO1348" s="6377"/>
      <c r="EP1348" s="6378"/>
      <c r="ET1348" s="6377"/>
      <c r="EU1348" s="6378"/>
      <c r="EV1348" s="6377"/>
      <c r="EW1348" s="6378"/>
      <c r="EX1348" s="6377"/>
      <c r="EY1348" s="6378"/>
      <c r="EZ1348" s="6377"/>
      <c r="FA1348" s="6378"/>
      <c r="FB1348" s="6377"/>
      <c r="FC1348" s="6378"/>
      <c r="FD1348" s="6377"/>
      <c r="FE1348" s="6378"/>
      <c r="FF1348" s="6377"/>
      <c r="FG1348" s="6378"/>
      <c r="FH1348" s="6377"/>
      <c r="FI1348" s="6378"/>
      <c r="FJ1348" s="6377"/>
      <c r="FK1348" s="6378"/>
      <c r="FL1348" s="6377"/>
      <c r="FM1348" s="6378"/>
      <c r="FN1348" s="6378"/>
      <c r="FO1348" s="6378"/>
      <c r="FP1348" s="6377"/>
      <c r="FQ1348" s="6378"/>
      <c r="FS1348" s="6377"/>
      <c r="FT1348" s="6378"/>
    </row>
    <row r="1349" spans="1:176" ht="18.600000000000001" customHeight="1">
      <c r="A1349" s="6372"/>
      <c r="B1349" s="165"/>
      <c r="C1349" s="165"/>
      <c r="D1349" s="191"/>
      <c r="E1349" s="6373"/>
      <c r="AT1349" s="653" t="s">
        <v>754</v>
      </c>
      <c r="AU1349" s="6374"/>
      <c r="AV1349" s="6374"/>
      <c r="AW1349" s="653">
        <v>10</v>
      </c>
      <c r="AX1349" s="6387">
        <f>COUNTIF(AX$11:AX$1147,AX1348)</f>
        <v>0</v>
      </c>
      <c r="AY1349" s="653">
        <v>10</v>
      </c>
      <c r="AZ1349" s="6387">
        <f>COUNTIF(AZ$11:AZ$1147,AZ1348)</f>
        <v>0</v>
      </c>
      <c r="BA1349" s="653"/>
      <c r="BB1349" s="6387">
        <f>COUNTIF(BB$11:BB$1147,BB1348)</f>
        <v>0</v>
      </c>
      <c r="BC1349" s="653"/>
      <c r="BD1349" s="6387">
        <f>COUNTIF(BD$11:BD$1147,BD1348)</f>
        <v>0</v>
      </c>
      <c r="BE1349" s="653"/>
      <c r="BF1349" s="6387">
        <f>COUNTIF(BF$11:BF$1147,BF1348)</f>
        <v>0</v>
      </c>
      <c r="BG1349" s="653"/>
      <c r="BH1349" s="6387">
        <f>COUNTIF(BH$11:BH$1147,BH1348)</f>
        <v>0</v>
      </c>
      <c r="BI1349" s="653"/>
      <c r="BJ1349" s="6387">
        <f>COUNTIF(BJ$11:BJ$1147,BJ1348)</f>
        <v>0</v>
      </c>
      <c r="BK1349" s="653"/>
      <c r="BL1349" s="6387">
        <f>COUNTIF(BL$11:BL$1147,BL1348)</f>
        <v>0</v>
      </c>
      <c r="BM1349" s="653"/>
      <c r="BN1349" s="6387">
        <f>COUNTIF(BN$11:BN$1147,BN1348)</f>
        <v>0</v>
      </c>
      <c r="BO1349" s="653"/>
      <c r="BP1349" s="6387">
        <f>COUNTIF(BP$11:BP$1147,BP1348)</f>
        <v>0</v>
      </c>
      <c r="BQ1349" s="653"/>
      <c r="BR1349" s="6387">
        <f>COUNTIF(BR$11:BR$1147,BR1348)</f>
        <v>0</v>
      </c>
      <c r="BS1349" s="653"/>
      <c r="BT1349" s="6387">
        <f>COUNTIF(BT$11:BT$1147,BT1348)</f>
        <v>0</v>
      </c>
      <c r="BU1349" s="653"/>
      <c r="BV1349" s="6387">
        <f>COUNTIF(BV$11:BV$1147,BV1348)</f>
        <v>0</v>
      </c>
      <c r="BW1349" s="653"/>
      <c r="BX1349" s="6387">
        <f>COUNTIF(BX$11:BX$1147,BX1348)</f>
        <v>0</v>
      </c>
      <c r="BY1349" s="653"/>
      <c r="BZ1349" s="6387">
        <f>COUNTIF(BZ$11:BZ$1147,BZ1348)</f>
        <v>0</v>
      </c>
      <c r="CA1349" s="653"/>
      <c r="CB1349" s="6387">
        <f>COUNTIF(CB$11:CB$1147,CB1348)</f>
        <v>0</v>
      </c>
      <c r="CC1349" s="653"/>
      <c r="CD1349" s="6387">
        <f>COUNTIF(CD$11:CD$1147,CD1348)</f>
        <v>0</v>
      </c>
      <c r="CE1349" s="653"/>
      <c r="CF1349" s="6387">
        <f>COUNTIF(CF$11:CF$1147,CF1348)</f>
        <v>0</v>
      </c>
      <c r="CG1349" s="653"/>
      <c r="CH1349" s="6387">
        <f>COUNTIF(CH$11:CH$1147,CH1348)</f>
        <v>0</v>
      </c>
      <c r="CI1349" s="653"/>
      <c r="CJ1349" s="6387">
        <f>COUNTIF(CJ$11:CJ$1147,CJ1348)</f>
        <v>0</v>
      </c>
      <c r="CK1349" s="653"/>
      <c r="CL1349" s="6387">
        <f>COUNTIFS(CL$11:CL$1147,CL1348)+COUNTIFS(CV$11:CV$1147,CL1348)</f>
        <v>0</v>
      </c>
      <c r="CM1349" s="653"/>
      <c r="CN1349" s="6387">
        <f>COUNTIF(CN$11:CN$1147,CN1348)</f>
        <v>0</v>
      </c>
      <c r="CO1349" s="653"/>
      <c r="CP1349" s="6387">
        <f>COUNTIF(CP$11:CP$1147,CP1348)</f>
        <v>0</v>
      </c>
      <c r="CQ1349" s="653"/>
      <c r="CR1349" s="6387">
        <f>COUNTIF(CR$11:CR$1147,CR1348)</f>
        <v>0</v>
      </c>
      <c r="CS1349" s="653"/>
      <c r="CT1349" s="6387">
        <f>COUNTIF(CT$11:CT$1147,CT1348)</f>
        <v>0</v>
      </c>
      <c r="CW1349" s="653"/>
      <c r="CX1349" s="6387">
        <f>COUNTIF(CX$11:CX$1147,CX1348)</f>
        <v>0</v>
      </c>
      <c r="CY1349" s="653"/>
      <c r="CZ1349" s="6387">
        <f>COUNTIF(CZ$11:CZ$1147,CZ1348)</f>
        <v>0</v>
      </c>
      <c r="DA1349" s="653"/>
      <c r="DB1349" s="6387">
        <f>COUNTIF(DB$11:DB$1147,DB1348)</f>
        <v>0</v>
      </c>
      <c r="DC1349" s="6374"/>
      <c r="DD1349" s="6388">
        <f>COUNTIF(DD$11:DD$1147,DD1348)</f>
        <v>0</v>
      </c>
      <c r="DE1349" s="6418"/>
      <c r="DF1349" s="6418"/>
      <c r="DG1349" s="6418"/>
      <c r="DH1349" s="6418"/>
      <c r="DI1349" s="6374"/>
      <c r="DJ1349" s="6388">
        <f>COUNTIF(DJ$11:DJ$1147,DJ1348)</f>
        <v>0</v>
      </c>
      <c r="DK1349" s="6374"/>
      <c r="DL1349" s="6388">
        <f>COUNTIF(DL$11:DL$1147,DL1348)</f>
        <v>0</v>
      </c>
      <c r="DM1349" s="653"/>
      <c r="DN1349" s="6387">
        <f>COUNTIF(DN$11:DN$1147,DN1348)</f>
        <v>0</v>
      </c>
      <c r="DO1349" s="653"/>
      <c r="DP1349" s="6387">
        <f>COUNTIF(DP$11:DP$1147,DP1348)</f>
        <v>0</v>
      </c>
      <c r="DQ1349" s="653"/>
      <c r="DR1349" s="6387">
        <f>COUNTIF(DR$11:DR$1147,DR1348)</f>
        <v>0</v>
      </c>
      <c r="DS1349" s="653"/>
      <c r="DT1349" s="6387">
        <f>COUNTIF(DT$11:DT$1147,DT1348)</f>
        <v>0</v>
      </c>
      <c r="DU1349" s="653"/>
      <c r="DV1349" s="6387">
        <f>COUNTIF(DV$11:DV$1147,DV1348)</f>
        <v>0</v>
      </c>
      <c r="DW1349" s="653"/>
      <c r="DX1349" s="6387">
        <f>COUNTIF(DX$11:DX$1147,DX1348)</f>
        <v>0</v>
      </c>
      <c r="DY1349" s="653"/>
      <c r="DZ1349" s="6387">
        <f>COUNTIF(DZ$11:DZ$1147,DZ1348)</f>
        <v>0</v>
      </c>
      <c r="EA1349" s="653"/>
      <c r="EB1349" s="6387">
        <f>COUNTIF(EB$11:EB$1147,EB1348)</f>
        <v>0</v>
      </c>
      <c r="EC1349" s="653"/>
      <c r="ED1349" s="6387">
        <f>COUNTIF(ED$11:ED$1147,ED1348)</f>
        <v>0</v>
      </c>
      <c r="EE1349" s="653"/>
      <c r="EF1349" s="6387">
        <f>COUNTIF(EF$11:EF$1147,EF1348)</f>
        <v>0</v>
      </c>
      <c r="EM1349" s="653"/>
      <c r="EN1349" s="6387">
        <f>COUNTIF(EN$11:EN$1147,EN1348)</f>
        <v>0</v>
      </c>
      <c r="EO1349" s="653"/>
      <c r="EP1349" s="6387">
        <f>COUNTIF(EP$11:EP$1147,EP1348)</f>
        <v>0</v>
      </c>
      <c r="ET1349" s="653"/>
      <c r="EU1349" s="6387">
        <f>COUNTIF(EU$11:EU$1147,EU1348)</f>
        <v>0</v>
      </c>
      <c r="EV1349" s="653"/>
      <c r="EW1349" s="6387">
        <f>COUNTIF(EW$11:EW$1147,EW1348)</f>
        <v>0</v>
      </c>
      <c r="EX1349" s="653"/>
      <c r="EY1349" s="6387">
        <f>COUNTIF(EY$11:EY$1147,EY1348)</f>
        <v>0</v>
      </c>
      <c r="EZ1349" s="653"/>
      <c r="FA1349" s="6387">
        <f>COUNTIF(FA$11:FA$1147,FA1348)</f>
        <v>0</v>
      </c>
      <c r="FB1349" s="653"/>
      <c r="FC1349" s="6387">
        <f>COUNTIF(FC$11:FC$1147,FC1348)</f>
        <v>0</v>
      </c>
      <c r="FD1349" s="653"/>
      <c r="FE1349" s="6387">
        <f>COUNTIF(FE$11:FE$1147,FE1348)</f>
        <v>0</v>
      </c>
      <c r="FF1349" s="653"/>
      <c r="FG1349" s="6387">
        <f>COUNTIF(FG$11:FG$1147,FG1348)</f>
        <v>0</v>
      </c>
      <c r="FH1349" s="653"/>
      <c r="FI1349" s="6387">
        <f>COUNTIF(FI$11:FI$1147,FI1348)</f>
        <v>0</v>
      </c>
      <c r="FJ1349" s="653"/>
      <c r="FK1349" s="6387">
        <f>COUNTIF(FK$11:FK$1147,FK1348)</f>
        <v>0</v>
      </c>
      <c r="FL1349" s="653"/>
      <c r="FM1349" s="6387">
        <f>COUNTIF(FM$11:FM$1147,FM1348)</f>
        <v>0</v>
      </c>
      <c r="FN1349" s="653"/>
      <c r="FO1349" s="6387">
        <f>COUNTIF(FO$11:FO$1147,FO1348)</f>
        <v>0</v>
      </c>
      <c r="FP1349" s="1044"/>
      <c r="FQ1349" s="6387">
        <f>COUNTIF(FQ$11:FQ$1147,FQ1348)</f>
        <v>0</v>
      </c>
      <c r="FS1349" s="1044"/>
      <c r="FT1349" s="6387">
        <f>COUNTIF(FT$11:FT$1147,FT1348)</f>
        <v>0</v>
      </c>
    </row>
    <row r="1350" spans="1:176" ht="18.600000000000001" customHeight="1">
      <c r="A1350" s="6372"/>
      <c r="B1350" s="165"/>
      <c r="C1350" s="165"/>
      <c r="D1350" s="191"/>
      <c r="E1350" s="6373"/>
      <c r="AT1350" s="653" t="s">
        <v>755</v>
      </c>
      <c r="AU1350" s="6374"/>
      <c r="AV1350" s="6374"/>
      <c r="AW1350" s="8037">
        <f>AW1349-AX1349</f>
        <v>10</v>
      </c>
      <c r="AX1350" s="8038"/>
      <c r="AY1350" s="8037">
        <f>AY1349-AZ1349</f>
        <v>10</v>
      </c>
      <c r="AZ1350" s="8038"/>
      <c r="BA1350" s="8037">
        <f>BA1349-BB1349</f>
        <v>0</v>
      </c>
      <c r="BB1350" s="8038"/>
      <c r="BC1350" s="8037">
        <f>BC1349-BD1349</f>
        <v>0</v>
      </c>
      <c r="BD1350" s="8038"/>
      <c r="BE1350" s="8037">
        <f>BE1349-BF1349</f>
        <v>0</v>
      </c>
      <c r="BF1350" s="8038"/>
      <c r="BG1350" s="8037">
        <f>BG1349-BH1349</f>
        <v>0</v>
      </c>
      <c r="BH1350" s="8038"/>
      <c r="BI1350" s="8037">
        <f>BI1349-BJ1349</f>
        <v>0</v>
      </c>
      <c r="BJ1350" s="8038"/>
      <c r="BK1350" s="8037">
        <f>BK1349-BL1349</f>
        <v>0</v>
      </c>
      <c r="BL1350" s="8038"/>
      <c r="BM1350" s="8037">
        <f>BM1349-BN1349</f>
        <v>0</v>
      </c>
      <c r="BN1350" s="8038"/>
      <c r="BO1350" s="8037">
        <f>BO1349-BP1349</f>
        <v>0</v>
      </c>
      <c r="BP1350" s="8038"/>
      <c r="BQ1350" s="8037">
        <f>BQ1349-BR1349</f>
        <v>0</v>
      </c>
      <c r="BR1350" s="8038"/>
      <c r="BS1350" s="8037">
        <f>BS1349-BT1349</f>
        <v>0</v>
      </c>
      <c r="BT1350" s="8038"/>
      <c r="BU1350" s="8037">
        <f>BU1349-BV1349</f>
        <v>0</v>
      </c>
      <c r="BV1350" s="8038"/>
      <c r="BW1350" s="8037">
        <f>BW1349-BX1349</f>
        <v>0</v>
      </c>
      <c r="BX1350" s="8038"/>
      <c r="BY1350" s="8037">
        <f>BY1349-BZ1349</f>
        <v>0</v>
      </c>
      <c r="BZ1350" s="8038"/>
      <c r="CA1350" s="8037">
        <f>CA1349-CB1349</f>
        <v>0</v>
      </c>
      <c r="CB1350" s="8038"/>
      <c r="CC1350" s="8037">
        <f>CC1349-CD1349</f>
        <v>0</v>
      </c>
      <c r="CD1350" s="8038"/>
      <c r="CE1350" s="8037">
        <f>CE1349-CF1349</f>
        <v>0</v>
      </c>
      <c r="CF1350" s="8038"/>
      <c r="CG1350" s="8037">
        <f>CG1349-CH1349</f>
        <v>0</v>
      </c>
      <c r="CH1350" s="8038"/>
      <c r="CI1350" s="8037">
        <f>CI1349-CJ1349</f>
        <v>0</v>
      </c>
      <c r="CJ1350" s="8038"/>
      <c r="CK1350" s="8037">
        <f>CK1349-CL1349</f>
        <v>0</v>
      </c>
      <c r="CL1350" s="8038"/>
      <c r="CM1350" s="8037">
        <f>CM1349-CN1349</f>
        <v>0</v>
      </c>
      <c r="CN1350" s="8038"/>
      <c r="CO1350" s="8037">
        <f>CO1349-CP1349</f>
        <v>0</v>
      </c>
      <c r="CP1350" s="8038"/>
      <c r="CQ1350" s="8037">
        <f>CQ1349-CR1349</f>
        <v>0</v>
      </c>
      <c r="CR1350" s="8038"/>
      <c r="CS1350" s="8037">
        <f>CS1349-CT1349</f>
        <v>0</v>
      </c>
      <c r="CT1350" s="8038"/>
      <c r="CW1350" s="8037">
        <f>CW1349-CX1349</f>
        <v>0</v>
      </c>
      <c r="CX1350" s="8038"/>
      <c r="CY1350" s="8037">
        <f>CY1349-CZ1349</f>
        <v>0</v>
      </c>
      <c r="CZ1350" s="8038"/>
      <c r="DA1350" s="8037">
        <f>DA1349-DB1349</f>
        <v>0</v>
      </c>
      <c r="DB1350" s="8038"/>
      <c r="DC1350" s="8037">
        <f>DC1349-DD1349</f>
        <v>0</v>
      </c>
      <c r="DD1350" s="8038"/>
      <c r="DE1350" s="6418"/>
      <c r="DF1350" s="6418"/>
      <c r="DG1350" s="6418"/>
      <c r="DH1350" s="6418"/>
      <c r="DI1350" s="8037">
        <f>DI1349-DJ1349</f>
        <v>0</v>
      </c>
      <c r="DJ1350" s="8038"/>
      <c r="DK1350" s="8037">
        <f>DK1349-DL1349</f>
        <v>0</v>
      </c>
      <c r="DL1350" s="8038"/>
      <c r="DM1350" s="8037">
        <f>DM1349-DN1349</f>
        <v>0</v>
      </c>
      <c r="DN1350" s="8038"/>
      <c r="DO1350" s="8037">
        <f>DO1349-DP1349</f>
        <v>0</v>
      </c>
      <c r="DP1350" s="8038"/>
      <c r="DQ1350" s="8037">
        <f>DQ1349-DR1349</f>
        <v>0</v>
      </c>
      <c r="DR1350" s="8038"/>
      <c r="DS1350" s="8037">
        <f>DS1349-DT1349</f>
        <v>0</v>
      </c>
      <c r="DT1350" s="8038"/>
      <c r="DU1350" s="8037">
        <f>DU1349-DV1349</f>
        <v>0</v>
      </c>
      <c r="DV1350" s="8038"/>
      <c r="DW1350" s="8037">
        <f>DW1349-DX1349</f>
        <v>0</v>
      </c>
      <c r="DX1350" s="8038"/>
      <c r="DY1350" s="8037">
        <f>DY1349-DZ1349</f>
        <v>0</v>
      </c>
      <c r="DZ1350" s="8038"/>
      <c r="EA1350" s="8037">
        <f>EA1349-EB1349</f>
        <v>0</v>
      </c>
      <c r="EB1350" s="8038"/>
      <c r="EC1350" s="8037">
        <f>EC1349-ED1349</f>
        <v>0</v>
      </c>
      <c r="ED1350" s="8038"/>
      <c r="EE1350" s="8037">
        <f>EE1349-EF1349</f>
        <v>0</v>
      </c>
      <c r="EF1350" s="8038"/>
      <c r="EM1350" s="8037">
        <f>EM1349-EN1349</f>
        <v>0</v>
      </c>
      <c r="EN1350" s="8038"/>
      <c r="EO1350" s="8037">
        <f>EO1349-EP1349</f>
        <v>0</v>
      </c>
      <c r="EP1350" s="8038"/>
      <c r="ET1350" s="8037">
        <f>ET1349-EU1349</f>
        <v>0</v>
      </c>
      <c r="EU1350" s="8038"/>
      <c r="EV1350" s="8037">
        <f>EV1349-EW1349</f>
        <v>0</v>
      </c>
      <c r="EW1350" s="8038"/>
      <c r="EX1350" s="8037">
        <f>EX1349-EY1349</f>
        <v>0</v>
      </c>
      <c r="EY1350" s="8038"/>
      <c r="EZ1350" s="8037">
        <f>EZ1349-FA1349</f>
        <v>0</v>
      </c>
      <c r="FA1350" s="8038"/>
      <c r="FB1350" s="8037">
        <f>FB1349-FC1349</f>
        <v>0</v>
      </c>
      <c r="FC1350" s="8038"/>
      <c r="FD1350" s="8037">
        <f>FD1349-FE1349</f>
        <v>0</v>
      </c>
      <c r="FE1350" s="8038"/>
      <c r="FF1350" s="8037">
        <f>FF1349-FG1349</f>
        <v>0</v>
      </c>
      <c r="FG1350" s="8038"/>
      <c r="FH1350" s="8037">
        <f>FH1349-FI1349</f>
        <v>0</v>
      </c>
      <c r="FI1350" s="8038"/>
      <c r="FJ1350" s="8037">
        <f>FJ1349-FK1349</f>
        <v>0</v>
      </c>
      <c r="FK1350" s="8038"/>
      <c r="FL1350" s="8037">
        <f>FL1349-FM1349</f>
        <v>0</v>
      </c>
      <c r="FM1350" s="8038"/>
      <c r="FN1350" s="8037">
        <f>FN1349-FO1349</f>
        <v>0</v>
      </c>
      <c r="FO1350" s="8038"/>
      <c r="FP1350" s="8037">
        <f>FP1349-FQ1349</f>
        <v>0</v>
      </c>
      <c r="FQ1350" s="8038"/>
      <c r="FS1350" s="8037">
        <f>FS1349-FT1349</f>
        <v>0</v>
      </c>
      <c r="FT1350" s="8038"/>
    </row>
    <row r="1351" spans="1:176" ht="18.600000000000001" customHeight="1">
      <c r="A1351" s="6372"/>
      <c r="B1351" s="165"/>
      <c r="C1351" s="165"/>
      <c r="D1351" s="191"/>
      <c r="E1351" s="6373"/>
      <c r="AW1351" s="162"/>
      <c r="AX1351" s="162"/>
      <c r="AY1351" s="162"/>
      <c r="AZ1351" s="162"/>
      <c r="BA1351" s="162"/>
      <c r="BB1351" s="162"/>
      <c r="BC1351" s="162"/>
      <c r="BD1351" s="162"/>
      <c r="BE1351" s="162"/>
      <c r="BF1351" s="162"/>
      <c r="BG1351" s="162"/>
      <c r="BH1351" s="162"/>
      <c r="BI1351" s="162"/>
      <c r="BJ1351" s="162"/>
      <c r="BK1351" s="162"/>
      <c r="BL1351" s="162"/>
      <c r="BM1351" s="162"/>
      <c r="BN1351" s="162"/>
      <c r="BO1351" s="162"/>
      <c r="BP1351" s="162"/>
      <c r="BQ1351" s="162"/>
      <c r="BR1351" s="162"/>
      <c r="BS1351" s="162"/>
      <c r="BT1351" s="162"/>
      <c r="BU1351" s="162"/>
      <c r="BV1351" s="162"/>
      <c r="BW1351" s="162"/>
      <c r="BX1351" s="162"/>
      <c r="BY1351" s="162"/>
      <c r="BZ1351" s="162"/>
      <c r="CA1351" s="162"/>
      <c r="CB1351" s="162"/>
      <c r="CC1351" s="162"/>
      <c r="CD1351" s="162"/>
      <c r="CE1351" s="162"/>
      <c r="CF1351" s="162"/>
      <c r="CG1351" s="162"/>
      <c r="CH1351" s="162"/>
      <c r="CI1351" s="162"/>
      <c r="CJ1351" s="162"/>
      <c r="CK1351" s="162"/>
      <c r="CL1351" s="162"/>
      <c r="CM1351" s="162"/>
      <c r="CN1351" s="162"/>
      <c r="CO1351" s="162"/>
      <c r="CP1351" s="162"/>
      <c r="CQ1351" s="162"/>
      <c r="CR1351" s="162"/>
      <c r="CS1351" s="162"/>
      <c r="CT1351" s="162"/>
      <c r="CU1351" s="162"/>
      <c r="CV1351" s="162"/>
      <c r="CW1351" s="162"/>
      <c r="CX1351" s="162"/>
      <c r="CY1351" s="162"/>
      <c r="CZ1351" s="162"/>
      <c r="DA1351" s="162"/>
      <c r="DB1351" s="162"/>
      <c r="DC1351" s="162"/>
      <c r="DD1351" s="162"/>
      <c r="DE1351" s="162"/>
      <c r="DF1351" s="162"/>
      <c r="DG1351" s="162"/>
      <c r="DH1351" s="162"/>
      <c r="DI1351" s="162"/>
      <c r="DJ1351" s="162"/>
      <c r="DK1351" s="162"/>
      <c r="DL1351" s="162"/>
      <c r="DM1351" s="162"/>
      <c r="DN1351" s="162"/>
      <c r="DO1351" s="162"/>
      <c r="DP1351" s="162"/>
      <c r="DQ1351" s="162"/>
      <c r="DS1351" s="162"/>
      <c r="DT1351" s="162"/>
      <c r="DU1351" s="162"/>
      <c r="ET1351" s="162"/>
      <c r="EU1351" s="162"/>
      <c r="EV1351" s="162"/>
      <c r="EW1351" s="162"/>
      <c r="EX1351" s="162"/>
      <c r="EY1351" s="162"/>
      <c r="EZ1351" s="162"/>
      <c r="FA1351" s="162"/>
      <c r="FB1351" s="162"/>
      <c r="FC1351" s="162"/>
      <c r="FD1351" s="162"/>
      <c r="FE1351" s="162"/>
      <c r="FF1351" s="162"/>
      <c r="FG1351" s="162"/>
      <c r="FH1351" s="162"/>
      <c r="FI1351" s="162"/>
      <c r="FJ1351" s="162"/>
      <c r="FK1351" s="162"/>
      <c r="FL1351" s="162"/>
      <c r="FM1351" s="162"/>
      <c r="FN1351" s="162"/>
      <c r="FO1351" s="162"/>
    </row>
    <row r="1352" spans="1:176" ht="18.600000000000001" customHeight="1">
      <c r="A1352" s="6372"/>
      <c r="B1352" s="165"/>
      <c r="C1352" s="165"/>
      <c r="D1352" s="191"/>
      <c r="E1352" s="6373"/>
      <c r="AT1352" s="653" t="s">
        <v>752</v>
      </c>
      <c r="AU1352" s="6374"/>
      <c r="AV1352" s="6374"/>
      <c r="AW1352" s="6377"/>
      <c r="AX1352" s="6378"/>
      <c r="AY1352" s="6377"/>
      <c r="AZ1352" s="6378"/>
      <c r="BA1352" s="6377"/>
      <c r="BB1352" s="6378"/>
      <c r="BC1352" s="6377"/>
      <c r="BD1352" s="6378"/>
      <c r="BE1352" s="6377"/>
      <c r="BF1352" s="6378"/>
      <c r="BG1352" s="6377"/>
      <c r="BH1352" s="6378"/>
      <c r="BI1352" s="6377"/>
      <c r="BJ1352" s="6378"/>
      <c r="BK1352" s="6377"/>
      <c r="BL1352" s="6378"/>
      <c r="BM1352" s="6377"/>
      <c r="BN1352" s="6378"/>
      <c r="BO1352" s="6377"/>
      <c r="BP1352" s="6378"/>
      <c r="BQ1352" s="6377"/>
      <c r="BR1352" s="6378"/>
      <c r="BS1352" s="6377"/>
      <c r="BT1352" s="6378"/>
      <c r="BU1352" s="6377"/>
      <c r="BV1352" s="6378"/>
      <c r="BW1352" s="6377"/>
      <c r="BX1352" s="6378"/>
      <c r="BY1352" s="6377"/>
      <c r="BZ1352" s="6378"/>
      <c r="CA1352" s="6377"/>
      <c r="CB1352" s="6378"/>
      <c r="CC1352" s="6377"/>
      <c r="CD1352" s="6378"/>
      <c r="CE1352" s="6377"/>
      <c r="CF1352" s="6378"/>
      <c r="CG1352" s="6377"/>
      <c r="CH1352" s="6378"/>
      <c r="CI1352" s="6377"/>
      <c r="CJ1352" s="6378"/>
      <c r="CK1352" s="6377"/>
      <c r="CL1352" s="6378"/>
      <c r="CM1352" s="6377"/>
      <c r="CN1352" s="6378"/>
      <c r="CO1352" s="6377"/>
      <c r="CP1352" s="6378"/>
      <c r="CQ1352" s="6377"/>
      <c r="CR1352" s="6378"/>
      <c r="CS1352" s="6377"/>
      <c r="CT1352" s="6378"/>
      <c r="CW1352" s="6377"/>
      <c r="CX1352" s="6378"/>
      <c r="CY1352" s="6377"/>
      <c r="CZ1352" s="6378"/>
      <c r="DA1352" s="6377"/>
      <c r="DB1352" s="6378"/>
      <c r="DC1352" s="6379"/>
      <c r="DD1352" s="6380"/>
      <c r="DE1352" s="6418"/>
      <c r="DF1352" s="6418"/>
      <c r="DG1352" s="6418"/>
      <c r="DH1352" s="6418"/>
      <c r="DI1352" s="6379"/>
      <c r="DJ1352" s="6380"/>
      <c r="DK1352" s="6379"/>
      <c r="DL1352" s="6380"/>
      <c r="DM1352" s="6377"/>
      <c r="DN1352" s="6378"/>
      <c r="DO1352" s="6377"/>
      <c r="DP1352" s="6378"/>
      <c r="DQ1352" s="6377"/>
      <c r="DR1352" s="6378"/>
      <c r="DS1352" s="6377"/>
      <c r="DT1352" s="6378"/>
      <c r="DU1352" s="6377"/>
      <c r="DV1352" s="6378"/>
      <c r="DW1352" s="6377"/>
      <c r="DX1352" s="6378"/>
      <c r="DY1352" s="6377"/>
      <c r="DZ1352" s="6378"/>
      <c r="EA1352" s="6377"/>
      <c r="EB1352" s="6378"/>
      <c r="EC1352" s="6377"/>
      <c r="ED1352" s="6378"/>
      <c r="EE1352" s="6377"/>
      <c r="EF1352" s="6378"/>
      <c r="EM1352" s="6377"/>
      <c r="EN1352" s="6378"/>
      <c r="EO1352" s="6377"/>
      <c r="EP1352" s="6378"/>
      <c r="ET1352" s="6377"/>
      <c r="EU1352" s="6378"/>
      <c r="EV1352" s="6377"/>
      <c r="EW1352" s="6378"/>
      <c r="EX1352" s="6377"/>
      <c r="EY1352" s="6378"/>
      <c r="EZ1352" s="6377"/>
      <c r="FA1352" s="6378"/>
      <c r="FB1352" s="6377"/>
      <c r="FC1352" s="6378"/>
      <c r="FD1352" s="6377"/>
      <c r="FE1352" s="6378"/>
      <c r="FF1352" s="6377"/>
      <c r="FG1352" s="6378"/>
      <c r="FH1352" s="6377"/>
      <c r="FI1352" s="6378"/>
      <c r="FJ1352" s="6377"/>
      <c r="FK1352" s="6378"/>
      <c r="FL1352" s="6377"/>
      <c r="FM1352" s="6378"/>
      <c r="FN1352" s="6378"/>
      <c r="FO1352" s="6378"/>
      <c r="FP1352" s="6377"/>
      <c r="FQ1352" s="6378"/>
      <c r="FS1352" s="6377"/>
      <c r="FT1352" s="6378"/>
    </row>
    <row r="1353" spans="1:176" ht="18.600000000000001" customHeight="1">
      <c r="A1353" s="6372"/>
      <c r="B1353" s="165"/>
      <c r="C1353" s="165"/>
      <c r="D1353" s="191"/>
      <c r="E1353" s="6373"/>
      <c r="AT1353" s="653" t="s">
        <v>754</v>
      </c>
      <c r="AU1353" s="6374"/>
      <c r="AV1353" s="6374"/>
      <c r="AW1353" s="653"/>
      <c r="AX1353" s="6387">
        <f>COUNTIF(AX$11:AX$1147,AX1352)</f>
        <v>0</v>
      </c>
      <c r="AY1353" s="653"/>
      <c r="AZ1353" s="6387">
        <f>COUNTIF(AZ$11:AZ$1147,AZ1352)</f>
        <v>0</v>
      </c>
      <c r="BA1353" s="653"/>
      <c r="BB1353" s="6387">
        <f>COUNTIF(BB$11:BB$1147,BB1352)</f>
        <v>0</v>
      </c>
      <c r="BC1353" s="653"/>
      <c r="BD1353" s="6387">
        <f>COUNTIF(BD$11:BD$1147,BD1352)</f>
        <v>0</v>
      </c>
      <c r="BE1353" s="653"/>
      <c r="BF1353" s="6387">
        <f>COUNTIF(BF$11:BF$1147,BF1352)</f>
        <v>0</v>
      </c>
      <c r="BG1353" s="653"/>
      <c r="BH1353" s="6387">
        <f>COUNTIF(BH$11:BH$1147,BH1352)</f>
        <v>0</v>
      </c>
      <c r="BI1353" s="653"/>
      <c r="BJ1353" s="6387">
        <f>COUNTIF(BJ$11:BJ$1147,BJ1352)</f>
        <v>0</v>
      </c>
      <c r="BK1353" s="653"/>
      <c r="BL1353" s="6387">
        <f>COUNTIF(BL$11:BL$1147,BL1352)</f>
        <v>0</v>
      </c>
      <c r="BM1353" s="653"/>
      <c r="BN1353" s="6387">
        <f>COUNTIF(BN$11:BN$1147,BN1352)</f>
        <v>0</v>
      </c>
      <c r="BO1353" s="653"/>
      <c r="BP1353" s="6387">
        <f>COUNTIF(BP$11:BP$1147,BP1352)</f>
        <v>0</v>
      </c>
      <c r="BQ1353" s="653"/>
      <c r="BR1353" s="6387">
        <f>COUNTIF(BR$11:BR$1147,BR1352)</f>
        <v>0</v>
      </c>
      <c r="BS1353" s="653"/>
      <c r="BT1353" s="6387">
        <f>COUNTIF(BT$11:BT$1147,BT1352)</f>
        <v>0</v>
      </c>
      <c r="BU1353" s="653"/>
      <c r="BV1353" s="6387">
        <f>COUNTIF(BV$11:BV$1147,BV1352)</f>
        <v>0</v>
      </c>
      <c r="BW1353" s="653"/>
      <c r="BX1353" s="6387">
        <f>COUNTIF(BX$11:BX$1147,BX1352)</f>
        <v>0</v>
      </c>
      <c r="BY1353" s="653"/>
      <c r="BZ1353" s="6387">
        <f>COUNTIF(BZ$11:BZ$1147,BZ1352)</f>
        <v>0</v>
      </c>
      <c r="CA1353" s="653"/>
      <c r="CB1353" s="6387">
        <f>COUNTIF(CB$11:CB$1147,CB1352)</f>
        <v>0</v>
      </c>
      <c r="CC1353" s="653"/>
      <c r="CD1353" s="6387">
        <f>COUNTIF(CD$11:CD$1147,CD1352)</f>
        <v>0</v>
      </c>
      <c r="CE1353" s="653"/>
      <c r="CF1353" s="6387">
        <f>COUNTIF(CF$11:CF$1147,CF1352)</f>
        <v>0</v>
      </c>
      <c r="CG1353" s="653"/>
      <c r="CH1353" s="6387">
        <f>COUNTIF(CH$11:CH$1147,CH1352)</f>
        <v>0</v>
      </c>
      <c r="CI1353" s="653"/>
      <c r="CJ1353" s="6387">
        <f>COUNTIF(CJ$11:CJ$1147,CJ1352)</f>
        <v>0</v>
      </c>
      <c r="CK1353" s="653"/>
      <c r="CL1353" s="6387">
        <f>COUNTIFS(CL$11:CL$1147,CL1352)+COUNTIFS(CV$11:CV$1147,CL1352)</f>
        <v>0</v>
      </c>
      <c r="CM1353" s="653"/>
      <c r="CN1353" s="6387">
        <f>COUNTIF(CN$11:CN$1147,CN1352)</f>
        <v>0</v>
      </c>
      <c r="CO1353" s="653"/>
      <c r="CP1353" s="6387">
        <f>COUNTIF(CP$11:CP$1147,CP1352)</f>
        <v>0</v>
      </c>
      <c r="CQ1353" s="653"/>
      <c r="CR1353" s="6387">
        <f>COUNTIF(CR$11:CR$1147,CR1352)</f>
        <v>0</v>
      </c>
      <c r="CS1353" s="653"/>
      <c r="CT1353" s="6387">
        <f>COUNTIF(CT$11:CT$1147,CT1352)</f>
        <v>0</v>
      </c>
      <c r="CW1353" s="653"/>
      <c r="CX1353" s="6387">
        <f>COUNTIF(CX$11:CX$1147,CX1352)</f>
        <v>0</v>
      </c>
      <c r="CY1353" s="653"/>
      <c r="CZ1353" s="6387">
        <f>COUNTIF(CZ$11:CZ$1147,CZ1352)</f>
        <v>0</v>
      </c>
      <c r="DA1353" s="653"/>
      <c r="DB1353" s="6387">
        <f>COUNTIF(DB$11:DB$1147,DB1352)</f>
        <v>0</v>
      </c>
      <c r="DC1353" s="6374"/>
      <c r="DD1353" s="6388">
        <f>COUNTIF(DD$11:DD$1147,DD1352)</f>
        <v>0</v>
      </c>
      <c r="DE1353" s="6418"/>
      <c r="DF1353" s="6418"/>
      <c r="DG1353" s="6418"/>
      <c r="DH1353" s="6418"/>
      <c r="DI1353" s="6374"/>
      <c r="DJ1353" s="6388">
        <f>COUNTIF(DJ$11:DJ$1147,DJ1352)</f>
        <v>0</v>
      </c>
      <c r="DK1353" s="6374"/>
      <c r="DL1353" s="6388">
        <f>COUNTIF(DL$11:DL$1147,DL1352)</f>
        <v>0</v>
      </c>
      <c r="DM1353" s="653"/>
      <c r="DN1353" s="6387">
        <f>COUNTIF(DN$11:DN$1147,DN1352)</f>
        <v>0</v>
      </c>
      <c r="DO1353" s="653"/>
      <c r="DP1353" s="6387">
        <f>COUNTIF(DP$11:DP$1147,DP1352)</f>
        <v>0</v>
      </c>
      <c r="DQ1353" s="653"/>
      <c r="DR1353" s="6387">
        <f>COUNTIF(DR$11:DR$1147,DR1352)</f>
        <v>0</v>
      </c>
      <c r="DS1353" s="653"/>
      <c r="DT1353" s="6387">
        <f>COUNTIF(DT$11:DT$1147,DT1352)</f>
        <v>0</v>
      </c>
      <c r="DU1353" s="653"/>
      <c r="DV1353" s="6387">
        <f>COUNTIF(DV$11:DV$1147,DV1352)</f>
        <v>0</v>
      </c>
      <c r="DW1353" s="653"/>
      <c r="DX1353" s="6387">
        <f>COUNTIF(DX$11:DX$1147,DX1352)</f>
        <v>0</v>
      </c>
      <c r="DY1353" s="653"/>
      <c r="DZ1353" s="6387">
        <f>COUNTIF(DZ$11:DZ$1147,DZ1352)</f>
        <v>0</v>
      </c>
      <c r="EA1353" s="653"/>
      <c r="EB1353" s="6387">
        <f>COUNTIF(EB$11:EB$1147,EB1352)</f>
        <v>0</v>
      </c>
      <c r="EC1353" s="653"/>
      <c r="ED1353" s="6387">
        <f>COUNTIF(ED$11:ED$1147,ED1352)</f>
        <v>0</v>
      </c>
      <c r="EE1353" s="653"/>
      <c r="EF1353" s="6387">
        <f>COUNTIF(EF$11:EF$1147,EF1352)</f>
        <v>0</v>
      </c>
      <c r="EM1353" s="653"/>
      <c r="EN1353" s="6387">
        <f>COUNTIF(EN$11:EN$1147,EN1352)</f>
        <v>0</v>
      </c>
      <c r="EO1353" s="653"/>
      <c r="EP1353" s="6387">
        <f>COUNTIF(EP$11:EP$1147,EP1352)</f>
        <v>0</v>
      </c>
      <c r="ET1353" s="653"/>
      <c r="EU1353" s="6387">
        <f>COUNTIF(EU$11:EU$1147,EU1352)</f>
        <v>0</v>
      </c>
      <c r="EV1353" s="653"/>
      <c r="EW1353" s="6387">
        <f>COUNTIF(EW$11:EW$1147,EW1352)</f>
        <v>0</v>
      </c>
      <c r="EX1353" s="653"/>
      <c r="EY1353" s="6387">
        <f>COUNTIF(EY$11:EY$1147,EY1352)</f>
        <v>0</v>
      </c>
      <c r="EZ1353" s="653"/>
      <c r="FA1353" s="6387">
        <f>COUNTIF(FA$11:FA$1147,FA1352)</f>
        <v>0</v>
      </c>
      <c r="FB1353" s="653"/>
      <c r="FC1353" s="6387">
        <f>COUNTIF(FC$11:FC$1147,FC1352)</f>
        <v>0</v>
      </c>
      <c r="FD1353" s="653"/>
      <c r="FE1353" s="6387">
        <f>COUNTIF(FE$11:FE$1147,FE1352)</f>
        <v>0</v>
      </c>
      <c r="FF1353" s="653"/>
      <c r="FG1353" s="6387">
        <f>COUNTIF(FG$11:FG$1147,FG1352)</f>
        <v>0</v>
      </c>
      <c r="FH1353" s="653"/>
      <c r="FI1353" s="6387">
        <f>COUNTIF(FI$11:FI$1147,FI1352)</f>
        <v>0</v>
      </c>
      <c r="FJ1353" s="653"/>
      <c r="FK1353" s="6387">
        <f>COUNTIF(FK$11:FK$1147,FK1352)</f>
        <v>0</v>
      </c>
      <c r="FL1353" s="653"/>
      <c r="FM1353" s="6387">
        <f>COUNTIF(FM$11:FM$1147,FM1352)</f>
        <v>0</v>
      </c>
      <c r="FN1353" s="653"/>
      <c r="FO1353" s="6387">
        <f>COUNTIF(FO$11:FO$1147,FO1352)</f>
        <v>0</v>
      </c>
      <c r="FP1353" s="1044"/>
      <c r="FQ1353" s="6387">
        <f>COUNTIF(FQ$11:FQ$1147,FQ1352)</f>
        <v>0</v>
      </c>
      <c r="FS1353" s="1044"/>
      <c r="FT1353" s="6387">
        <f>COUNTIF(FT$11:FT$1147,FT1352)</f>
        <v>0</v>
      </c>
    </row>
    <row r="1354" spans="1:176" ht="18.600000000000001" customHeight="1">
      <c r="A1354" s="6372"/>
      <c r="B1354" s="165"/>
      <c r="C1354" s="165"/>
      <c r="D1354" s="191"/>
      <c r="E1354" s="6373"/>
      <c r="AT1354" s="653" t="s">
        <v>755</v>
      </c>
      <c r="AU1354" s="6374"/>
      <c r="AV1354" s="6374"/>
      <c r="AW1354" s="8037">
        <f>AW1353-AX1353</f>
        <v>0</v>
      </c>
      <c r="AX1354" s="8038"/>
      <c r="AY1354" s="8037">
        <f>AY1353-AZ1353</f>
        <v>0</v>
      </c>
      <c r="AZ1354" s="8038"/>
      <c r="BA1354" s="8037">
        <f>BA1353-BB1353</f>
        <v>0</v>
      </c>
      <c r="BB1354" s="8038"/>
      <c r="BC1354" s="8037">
        <f>BC1353-BD1353</f>
        <v>0</v>
      </c>
      <c r="BD1354" s="8038"/>
      <c r="BE1354" s="8037">
        <f>BE1353-BF1353</f>
        <v>0</v>
      </c>
      <c r="BF1354" s="8038"/>
      <c r="BG1354" s="8037">
        <f>BG1353-BH1353</f>
        <v>0</v>
      </c>
      <c r="BH1354" s="8038"/>
      <c r="BI1354" s="8037">
        <f>BI1353-BJ1353</f>
        <v>0</v>
      </c>
      <c r="BJ1354" s="8038"/>
      <c r="BK1354" s="8037">
        <f>BK1353-BL1353</f>
        <v>0</v>
      </c>
      <c r="BL1354" s="8038"/>
      <c r="BM1354" s="8037">
        <f>BM1353-BN1353</f>
        <v>0</v>
      </c>
      <c r="BN1354" s="8038"/>
      <c r="BO1354" s="8037">
        <f>BO1353-BP1353</f>
        <v>0</v>
      </c>
      <c r="BP1354" s="8038"/>
      <c r="BQ1354" s="8037">
        <f>BQ1353-BR1353</f>
        <v>0</v>
      </c>
      <c r="BR1354" s="8038"/>
      <c r="BS1354" s="8037">
        <f>BS1353-BT1353</f>
        <v>0</v>
      </c>
      <c r="BT1354" s="8038"/>
      <c r="BU1354" s="8037">
        <f>BU1353-BV1353</f>
        <v>0</v>
      </c>
      <c r="BV1354" s="8038"/>
      <c r="BW1354" s="8037">
        <f>BW1353-BX1353</f>
        <v>0</v>
      </c>
      <c r="BX1354" s="8038"/>
      <c r="BY1354" s="8037">
        <f>BY1353-BZ1353</f>
        <v>0</v>
      </c>
      <c r="BZ1354" s="8038"/>
      <c r="CA1354" s="8037">
        <f>CA1353-CB1353</f>
        <v>0</v>
      </c>
      <c r="CB1354" s="8038"/>
      <c r="CC1354" s="8037">
        <f>CC1353-CD1353</f>
        <v>0</v>
      </c>
      <c r="CD1354" s="8038"/>
      <c r="CE1354" s="8037">
        <f>CE1353-CF1353</f>
        <v>0</v>
      </c>
      <c r="CF1354" s="8038"/>
      <c r="CG1354" s="8037">
        <f>CG1353-CH1353</f>
        <v>0</v>
      </c>
      <c r="CH1354" s="8038"/>
      <c r="CI1354" s="8037">
        <f>CI1353-CJ1353</f>
        <v>0</v>
      </c>
      <c r="CJ1354" s="8038"/>
      <c r="CK1354" s="8037">
        <f>CK1353-CL1353</f>
        <v>0</v>
      </c>
      <c r="CL1354" s="8038"/>
      <c r="CM1354" s="8037">
        <f>CM1353-CN1353</f>
        <v>0</v>
      </c>
      <c r="CN1354" s="8038"/>
      <c r="CO1354" s="8037">
        <f>CO1353-CP1353</f>
        <v>0</v>
      </c>
      <c r="CP1354" s="8038"/>
      <c r="CQ1354" s="8037">
        <f>CQ1353-CR1353</f>
        <v>0</v>
      </c>
      <c r="CR1354" s="8038"/>
      <c r="CS1354" s="8037">
        <f>CS1353-CT1353</f>
        <v>0</v>
      </c>
      <c r="CT1354" s="8038"/>
      <c r="CW1354" s="8037">
        <f>CW1353-CX1353</f>
        <v>0</v>
      </c>
      <c r="CX1354" s="8038"/>
      <c r="CY1354" s="8037">
        <f>CY1353-CZ1353</f>
        <v>0</v>
      </c>
      <c r="CZ1354" s="8038"/>
      <c r="DA1354" s="8037">
        <f>DA1353-DB1353</f>
        <v>0</v>
      </c>
      <c r="DB1354" s="8038"/>
      <c r="DC1354" s="8037">
        <f>DC1353-DD1353</f>
        <v>0</v>
      </c>
      <c r="DD1354" s="8038"/>
      <c r="DE1354" s="6418"/>
      <c r="DF1354" s="6418"/>
      <c r="DG1354" s="6418"/>
      <c r="DH1354" s="6418"/>
      <c r="DI1354" s="8037">
        <f>DI1353-DJ1353</f>
        <v>0</v>
      </c>
      <c r="DJ1354" s="8038"/>
      <c r="DK1354" s="8037">
        <f>DK1353-DL1353</f>
        <v>0</v>
      </c>
      <c r="DL1354" s="8038"/>
      <c r="DM1354" s="8037">
        <f>DM1353-DN1353</f>
        <v>0</v>
      </c>
      <c r="DN1354" s="8038"/>
      <c r="DO1354" s="8037">
        <f>DO1353-DP1353</f>
        <v>0</v>
      </c>
      <c r="DP1354" s="8038"/>
      <c r="DQ1354" s="8037">
        <f>DQ1353-DR1353</f>
        <v>0</v>
      </c>
      <c r="DR1354" s="8038"/>
      <c r="DS1354" s="8037">
        <f>DS1353-DT1353</f>
        <v>0</v>
      </c>
      <c r="DT1354" s="8038"/>
      <c r="DU1354" s="8037">
        <f>DU1353-DV1353</f>
        <v>0</v>
      </c>
      <c r="DV1354" s="8038"/>
      <c r="DW1354" s="8037">
        <f>DW1353-DX1353</f>
        <v>0</v>
      </c>
      <c r="DX1354" s="8038"/>
      <c r="DY1354" s="8037">
        <f>DY1353-DZ1353</f>
        <v>0</v>
      </c>
      <c r="DZ1354" s="8038"/>
      <c r="EA1354" s="8037">
        <f>EA1353-EB1353</f>
        <v>0</v>
      </c>
      <c r="EB1354" s="8038"/>
      <c r="EC1354" s="8037">
        <f>EC1353-ED1353</f>
        <v>0</v>
      </c>
      <c r="ED1354" s="8038"/>
      <c r="EE1354" s="8037">
        <f>EE1353-EF1353</f>
        <v>0</v>
      </c>
      <c r="EF1354" s="8038"/>
      <c r="EM1354" s="8037">
        <f>EM1353-EN1353</f>
        <v>0</v>
      </c>
      <c r="EN1354" s="8038"/>
      <c r="EO1354" s="8037">
        <f>EO1353-EP1353</f>
        <v>0</v>
      </c>
      <c r="EP1354" s="8038"/>
      <c r="ET1354" s="8037">
        <f>ET1353-EU1353</f>
        <v>0</v>
      </c>
      <c r="EU1354" s="8038"/>
      <c r="EV1354" s="8037">
        <f>EV1353-EW1353</f>
        <v>0</v>
      </c>
      <c r="EW1354" s="8038"/>
      <c r="EX1354" s="8037">
        <f>EX1353-EY1353</f>
        <v>0</v>
      </c>
      <c r="EY1354" s="8038"/>
      <c r="EZ1354" s="8037">
        <f>EZ1353-FA1353</f>
        <v>0</v>
      </c>
      <c r="FA1354" s="8038"/>
      <c r="FB1354" s="8037">
        <f>FB1353-FC1353</f>
        <v>0</v>
      </c>
      <c r="FC1354" s="8038"/>
      <c r="FD1354" s="8037">
        <f>FD1353-FE1353</f>
        <v>0</v>
      </c>
      <c r="FE1354" s="8038"/>
      <c r="FF1354" s="8037">
        <f>FF1353-FG1353</f>
        <v>0</v>
      </c>
      <c r="FG1354" s="8038"/>
      <c r="FH1354" s="8037">
        <f>FH1353-FI1353</f>
        <v>0</v>
      </c>
      <c r="FI1354" s="8038"/>
      <c r="FJ1354" s="8037">
        <f>FJ1353-FK1353</f>
        <v>0</v>
      </c>
      <c r="FK1354" s="8038"/>
      <c r="FL1354" s="8037">
        <f>FL1353-FM1353</f>
        <v>0</v>
      </c>
      <c r="FM1354" s="8038"/>
      <c r="FN1354" s="8037">
        <f>FN1353-FO1353</f>
        <v>0</v>
      </c>
      <c r="FO1354" s="8038"/>
      <c r="FP1354" s="8037">
        <f>FP1353-FQ1353</f>
        <v>0</v>
      </c>
      <c r="FQ1354" s="8038"/>
      <c r="FS1354" s="8037">
        <f>FS1353-FT1353</f>
        <v>0</v>
      </c>
      <c r="FT1354" s="8038"/>
    </row>
    <row r="1355" spans="1:176" ht="18.600000000000001" customHeight="1">
      <c r="A1355" s="6372"/>
      <c r="B1355" s="165"/>
      <c r="C1355" s="165"/>
      <c r="D1355" s="191"/>
      <c r="E1355" s="6373"/>
      <c r="AW1355" s="162"/>
      <c r="AX1355" s="162"/>
      <c r="AY1355" s="162"/>
      <c r="AZ1355" s="162"/>
      <c r="BA1355" s="162"/>
      <c r="BB1355" s="162"/>
      <c r="BC1355" s="162"/>
      <c r="BD1355" s="162"/>
      <c r="BE1355" s="162"/>
      <c r="BF1355" s="162"/>
      <c r="BG1355" s="162"/>
      <c r="BH1355" s="162"/>
      <c r="BI1355" s="162"/>
      <c r="BJ1355" s="162"/>
      <c r="BK1355" s="162"/>
      <c r="BL1355" s="162"/>
      <c r="BM1355" s="162"/>
      <c r="BN1355" s="162"/>
      <c r="BO1355" s="162"/>
      <c r="BP1355" s="162"/>
      <c r="BQ1355" s="162"/>
      <c r="BR1355" s="162"/>
      <c r="BS1355" s="162"/>
      <c r="BT1355" s="162"/>
      <c r="BU1355" s="162"/>
      <c r="BV1355" s="162"/>
      <c r="BW1355" s="162"/>
      <c r="BX1355" s="162"/>
      <c r="BY1355" s="162"/>
      <c r="BZ1355" s="162"/>
      <c r="CA1355" s="162"/>
      <c r="CB1355" s="162"/>
      <c r="CC1355" s="162"/>
      <c r="CD1355" s="162"/>
      <c r="CE1355" s="162"/>
      <c r="CF1355" s="162"/>
      <c r="CG1355" s="162"/>
      <c r="CH1355" s="162"/>
      <c r="CI1355" s="162"/>
      <c r="CJ1355" s="162"/>
      <c r="CK1355" s="162"/>
      <c r="CL1355" s="162"/>
      <c r="CM1355" s="162"/>
      <c r="CN1355" s="162"/>
      <c r="CO1355" s="162"/>
      <c r="CP1355" s="162"/>
      <c r="CQ1355" s="162"/>
      <c r="CR1355" s="162"/>
      <c r="CS1355" s="162"/>
      <c r="CT1355" s="162"/>
      <c r="CU1355" s="162"/>
      <c r="CV1355" s="162"/>
      <c r="CW1355" s="162"/>
      <c r="CX1355" s="162"/>
      <c r="CY1355" s="162"/>
      <c r="CZ1355" s="162"/>
      <c r="DA1355" s="162"/>
      <c r="DB1355" s="162"/>
      <c r="DC1355" s="162"/>
      <c r="DD1355" s="162"/>
      <c r="DE1355" s="162"/>
      <c r="DF1355" s="162"/>
      <c r="DG1355" s="162"/>
      <c r="DH1355" s="162"/>
      <c r="DI1355" s="162"/>
      <c r="DJ1355" s="162"/>
      <c r="DK1355" s="162"/>
      <c r="DL1355" s="162"/>
      <c r="DM1355" s="162"/>
      <c r="DN1355" s="162"/>
      <c r="DO1355" s="162"/>
      <c r="DP1355" s="162"/>
      <c r="DQ1355" s="162"/>
      <c r="DS1355" s="162"/>
      <c r="DT1355" s="162"/>
      <c r="DU1355" s="162"/>
      <c r="ET1355" s="162"/>
      <c r="EU1355" s="162"/>
      <c r="EV1355" s="162"/>
      <c r="EW1355" s="162"/>
      <c r="EX1355" s="162"/>
      <c r="EY1355" s="162"/>
      <c r="EZ1355" s="162"/>
      <c r="FA1355" s="162"/>
      <c r="FB1355" s="162"/>
      <c r="FC1355" s="162"/>
      <c r="FD1355" s="162"/>
      <c r="FE1355" s="162"/>
      <c r="FF1355" s="162"/>
      <c r="FG1355" s="162"/>
      <c r="FH1355" s="162"/>
      <c r="FI1355" s="162"/>
      <c r="FJ1355" s="162"/>
      <c r="FK1355" s="162"/>
      <c r="FL1355" s="162"/>
      <c r="FM1355" s="162"/>
      <c r="FN1355" s="162"/>
      <c r="FO1355" s="162"/>
    </row>
    <row r="1356" spans="1:176" ht="18.600000000000001" customHeight="1">
      <c r="A1356" s="6372"/>
      <c r="B1356" s="165"/>
      <c r="C1356" s="165"/>
      <c r="D1356" s="191"/>
      <c r="E1356" s="6373"/>
      <c r="AT1356" s="653" t="s">
        <v>752</v>
      </c>
      <c r="AU1356" s="6374"/>
      <c r="AV1356" s="6374"/>
      <c r="AW1356" s="6377"/>
      <c r="AX1356" s="6378"/>
      <c r="AY1356" s="6377"/>
      <c r="AZ1356" s="6378"/>
      <c r="BA1356" s="6377"/>
      <c r="BB1356" s="6378"/>
      <c r="BC1356" s="6377"/>
      <c r="BD1356" s="6378"/>
      <c r="BE1356" s="6377"/>
      <c r="BF1356" s="6378"/>
      <c r="BG1356" s="6377"/>
      <c r="BH1356" s="6378"/>
      <c r="BI1356" s="6377"/>
      <c r="BJ1356" s="6378"/>
      <c r="BK1356" s="6377"/>
      <c r="BL1356" s="6378"/>
      <c r="BM1356" s="6377"/>
      <c r="BN1356" s="6378"/>
      <c r="BO1356" s="6377"/>
      <c r="BP1356" s="6378"/>
      <c r="BQ1356" s="6377"/>
      <c r="BR1356" s="6378"/>
      <c r="BS1356" s="6377"/>
      <c r="BT1356" s="6378"/>
      <c r="BU1356" s="6377"/>
      <c r="BV1356" s="6378"/>
      <c r="BW1356" s="6377"/>
      <c r="BX1356" s="6378"/>
      <c r="BY1356" s="6377"/>
      <c r="BZ1356" s="6378"/>
      <c r="CA1356" s="6377"/>
      <c r="CB1356" s="6378"/>
      <c r="CC1356" s="6377"/>
      <c r="CD1356" s="6378"/>
      <c r="CE1356" s="6377"/>
      <c r="CF1356" s="6378"/>
      <c r="CG1356" s="6377"/>
      <c r="CH1356" s="6378"/>
      <c r="CI1356" s="6377"/>
      <c r="CJ1356" s="6378"/>
      <c r="CK1356" s="6377"/>
      <c r="CL1356" s="6378"/>
      <c r="CM1356" s="6377"/>
      <c r="CN1356" s="6378"/>
      <c r="CO1356" s="6377"/>
      <c r="CP1356" s="6378"/>
      <c r="CQ1356" s="6377"/>
      <c r="CR1356" s="6378"/>
      <c r="CS1356" s="6377"/>
      <c r="CT1356" s="6378"/>
      <c r="CW1356" s="6377"/>
      <c r="CX1356" s="6378"/>
      <c r="CY1356" s="6377"/>
      <c r="CZ1356" s="6378"/>
      <c r="DA1356" s="6377"/>
      <c r="DB1356" s="6378"/>
      <c r="DC1356" s="6379"/>
      <c r="DD1356" s="6380"/>
      <c r="DE1356" s="6418"/>
      <c r="DF1356" s="6418"/>
      <c r="DG1356" s="6418"/>
      <c r="DH1356" s="6418"/>
      <c r="DI1356" s="6379"/>
      <c r="DJ1356" s="6380"/>
      <c r="DK1356" s="6379"/>
      <c r="DL1356" s="6380"/>
      <c r="DM1356" s="6377"/>
      <c r="DN1356" s="6378"/>
      <c r="DO1356" s="6377"/>
      <c r="DP1356" s="6378"/>
      <c r="DQ1356" s="6377"/>
      <c r="DR1356" s="6378"/>
      <c r="DS1356" s="6377"/>
      <c r="DT1356" s="6378"/>
      <c r="DU1356" s="6377"/>
      <c r="DV1356" s="6378"/>
      <c r="DW1356" s="6377"/>
      <c r="DX1356" s="6378"/>
      <c r="DY1356" s="6377"/>
      <c r="DZ1356" s="6378"/>
      <c r="EA1356" s="6377"/>
      <c r="EB1356" s="6378"/>
      <c r="EC1356" s="6377"/>
      <c r="ED1356" s="6378"/>
      <c r="EE1356" s="6377"/>
      <c r="EF1356" s="6378"/>
      <c r="EM1356" s="6377"/>
      <c r="EN1356" s="6378"/>
      <c r="EO1356" s="6377"/>
      <c r="EP1356" s="6378"/>
      <c r="ET1356" s="6377"/>
      <c r="EU1356" s="6378"/>
      <c r="EV1356" s="6377"/>
      <c r="EW1356" s="6378"/>
      <c r="EX1356" s="6377"/>
      <c r="EY1356" s="6378"/>
      <c r="EZ1356" s="6377"/>
      <c r="FA1356" s="6378"/>
      <c r="FB1356" s="6377"/>
      <c r="FC1356" s="6378"/>
      <c r="FD1356" s="6377"/>
      <c r="FE1356" s="6378"/>
      <c r="FF1356" s="6377"/>
      <c r="FG1356" s="6378"/>
      <c r="FH1356" s="6377"/>
      <c r="FI1356" s="6378"/>
      <c r="FJ1356" s="6377"/>
      <c r="FK1356" s="6378"/>
      <c r="FL1356" s="6377"/>
      <c r="FM1356" s="6378"/>
      <c r="FN1356" s="6378"/>
      <c r="FO1356" s="6378"/>
      <c r="FP1356" s="6377"/>
      <c r="FQ1356" s="6378"/>
      <c r="FS1356" s="6377"/>
      <c r="FT1356" s="6378"/>
    </row>
    <row r="1357" spans="1:176" ht="18.600000000000001" customHeight="1">
      <c r="A1357" s="6372"/>
      <c r="B1357" s="165"/>
      <c r="C1357" s="165"/>
      <c r="D1357" s="191"/>
      <c r="E1357" s="6373"/>
      <c r="AT1357" s="653" t="s">
        <v>754</v>
      </c>
      <c r="AU1357" s="6374"/>
      <c r="AV1357" s="6374"/>
      <c r="AW1357" s="653"/>
      <c r="AX1357" s="6387">
        <f>COUNTIF(AX$11:AX$1147,AX1356)</f>
        <v>0</v>
      </c>
      <c r="AY1357" s="653"/>
      <c r="AZ1357" s="6387">
        <f>COUNTIF(AZ$11:AZ$1147,AZ1356)</f>
        <v>0</v>
      </c>
      <c r="BA1357" s="653"/>
      <c r="BB1357" s="6387">
        <f>COUNTIF(BB$11:BB$1147,BB1356)</f>
        <v>0</v>
      </c>
      <c r="BC1357" s="653"/>
      <c r="BD1357" s="6387">
        <f>COUNTIF(BD$11:BD$1147,BD1356)</f>
        <v>0</v>
      </c>
      <c r="BE1357" s="653"/>
      <c r="BF1357" s="6387">
        <f>COUNTIF(BF$11:BF$1147,BF1356)</f>
        <v>0</v>
      </c>
      <c r="BG1357" s="653"/>
      <c r="BH1357" s="6387">
        <f>COUNTIF(BH$11:BH$1147,BH1356)</f>
        <v>0</v>
      </c>
      <c r="BI1357" s="653"/>
      <c r="BJ1357" s="6387">
        <f>COUNTIF(BJ$11:BJ$1147,BJ1356)</f>
        <v>0</v>
      </c>
      <c r="BK1357" s="653"/>
      <c r="BL1357" s="6387">
        <f>COUNTIF(BL$11:BL$1147,BL1356)</f>
        <v>0</v>
      </c>
      <c r="BM1357" s="653"/>
      <c r="BN1357" s="6387">
        <f>COUNTIF(BN$11:BN$1147,BN1356)</f>
        <v>0</v>
      </c>
      <c r="BO1357" s="653"/>
      <c r="BP1357" s="6387">
        <f>COUNTIF(BP$11:BP$1147,BP1356)</f>
        <v>0</v>
      </c>
      <c r="BQ1357" s="653"/>
      <c r="BR1357" s="6387">
        <f>COUNTIF(BR$11:BR$1147,BR1356)</f>
        <v>0</v>
      </c>
      <c r="BS1357" s="653"/>
      <c r="BT1357" s="6387">
        <f>COUNTIF(BT$11:BT$1147,BT1356)</f>
        <v>0</v>
      </c>
      <c r="BU1357" s="653"/>
      <c r="BV1357" s="6387">
        <f>COUNTIF(BV$11:BV$1147,BV1356)</f>
        <v>0</v>
      </c>
      <c r="BW1357" s="653"/>
      <c r="BX1357" s="6387">
        <f>COUNTIF(BX$11:BX$1147,BX1356)</f>
        <v>0</v>
      </c>
      <c r="BY1357" s="653"/>
      <c r="BZ1357" s="6387">
        <f>COUNTIF(BZ$11:BZ$1147,BZ1356)</f>
        <v>0</v>
      </c>
      <c r="CA1357" s="653"/>
      <c r="CB1357" s="6387">
        <f>COUNTIF(CB$11:CB$1147,CB1356)</f>
        <v>0</v>
      </c>
      <c r="CC1357" s="653"/>
      <c r="CD1357" s="6387">
        <f>COUNTIF(CD$11:CD$1147,CD1356)</f>
        <v>0</v>
      </c>
      <c r="CE1357" s="653"/>
      <c r="CF1357" s="6387">
        <f>COUNTIF(CF$11:CF$1147,CF1356)</f>
        <v>0</v>
      </c>
      <c r="CG1357" s="653"/>
      <c r="CH1357" s="6387">
        <f>COUNTIF(CH$11:CH$1147,CH1356)</f>
        <v>0</v>
      </c>
      <c r="CI1357" s="653"/>
      <c r="CJ1357" s="6387">
        <f>COUNTIF(CJ$11:CJ$1147,CJ1356)</f>
        <v>0</v>
      </c>
      <c r="CK1357" s="653"/>
      <c r="CL1357" s="6387">
        <f>COUNTIFS(CL$11:CL$1147,CL1356)+COUNTIFS(CV$11:CV$1147,CL1356)</f>
        <v>0</v>
      </c>
      <c r="CM1357" s="653"/>
      <c r="CN1357" s="6387">
        <f>COUNTIF(CN$11:CN$1147,CN1356)</f>
        <v>0</v>
      </c>
      <c r="CO1357" s="653"/>
      <c r="CP1357" s="6387">
        <f>COUNTIF(CP$11:CP$1147,CP1356)</f>
        <v>0</v>
      </c>
      <c r="CQ1357" s="653"/>
      <c r="CR1357" s="6387">
        <f>COUNTIF(CR$11:CR$1147,CR1356)</f>
        <v>0</v>
      </c>
      <c r="CS1357" s="653"/>
      <c r="CT1357" s="6387">
        <f>COUNTIF(CT$11:CT$1147,CT1356)</f>
        <v>0</v>
      </c>
      <c r="CW1357" s="653"/>
      <c r="CX1357" s="6387">
        <f>COUNTIF(CX$11:CX$1147,CX1356)</f>
        <v>0</v>
      </c>
      <c r="CY1357" s="653"/>
      <c r="CZ1357" s="6387">
        <f>COUNTIF(CZ$11:CZ$1147,CZ1356)</f>
        <v>0</v>
      </c>
      <c r="DA1357" s="653"/>
      <c r="DB1357" s="6387">
        <f>COUNTIF(DB$11:DB$1147,DB1356)</f>
        <v>0</v>
      </c>
      <c r="DC1357" s="6374"/>
      <c r="DD1357" s="6388">
        <f>COUNTIF(DD$11:DD$1147,DD1356)</f>
        <v>0</v>
      </c>
      <c r="DE1357" s="6418"/>
      <c r="DF1357" s="6418"/>
      <c r="DG1357" s="6418"/>
      <c r="DH1357" s="6418"/>
      <c r="DI1357" s="6374"/>
      <c r="DJ1357" s="6388">
        <f>COUNTIF(DJ$11:DJ$1147,DJ1356)</f>
        <v>0</v>
      </c>
      <c r="DK1357" s="6374"/>
      <c r="DL1357" s="6388">
        <f>COUNTIF(DL$11:DL$1147,DL1356)</f>
        <v>0</v>
      </c>
      <c r="DM1357" s="653"/>
      <c r="DN1357" s="6387">
        <f>COUNTIF(DN$11:DN$1147,DN1356)</f>
        <v>0</v>
      </c>
      <c r="DO1357" s="653"/>
      <c r="DP1357" s="6387">
        <f>COUNTIF(DP$11:DP$1147,DP1356)</f>
        <v>0</v>
      </c>
      <c r="DQ1357" s="653"/>
      <c r="DR1357" s="6387">
        <f>COUNTIF(DR$11:DR$1147,DR1356)</f>
        <v>0</v>
      </c>
      <c r="DS1357" s="653"/>
      <c r="DT1357" s="6387">
        <f>COUNTIF(DT$11:DT$1147,DT1356)</f>
        <v>0</v>
      </c>
      <c r="DU1357" s="653"/>
      <c r="DV1357" s="6387">
        <f>COUNTIF(DV$11:DV$1147,DV1356)</f>
        <v>0</v>
      </c>
      <c r="DW1357" s="653"/>
      <c r="DX1357" s="6387">
        <f>COUNTIF(DX$11:DX$1147,DX1356)</f>
        <v>0</v>
      </c>
      <c r="DY1357" s="653"/>
      <c r="DZ1357" s="6387">
        <f>COUNTIF(DZ$11:DZ$1147,DZ1356)</f>
        <v>0</v>
      </c>
      <c r="EA1357" s="653"/>
      <c r="EB1357" s="6387">
        <f>COUNTIF(EB$11:EB$1147,EB1356)</f>
        <v>0</v>
      </c>
      <c r="EC1357" s="653"/>
      <c r="ED1357" s="6387">
        <f>COUNTIF(ED$11:ED$1147,ED1356)</f>
        <v>0</v>
      </c>
      <c r="EE1357" s="653"/>
      <c r="EF1357" s="6387">
        <f>COUNTIF(EF$11:EF$1147,EF1356)</f>
        <v>0</v>
      </c>
      <c r="EM1357" s="653"/>
      <c r="EN1357" s="6387">
        <f>COUNTIF(EN$11:EN$1147,EN1356)</f>
        <v>0</v>
      </c>
      <c r="EO1357" s="653"/>
      <c r="EP1357" s="6387">
        <f>COUNTIF(EP$11:EP$1147,EP1356)</f>
        <v>0</v>
      </c>
      <c r="ET1357" s="653"/>
      <c r="EU1357" s="6387">
        <f>COUNTIF(EU$11:EU$1147,EU1356)</f>
        <v>0</v>
      </c>
      <c r="EV1357" s="653"/>
      <c r="EW1357" s="6387">
        <f>COUNTIF(EW$11:EW$1147,EW1356)</f>
        <v>0</v>
      </c>
      <c r="EX1357" s="653"/>
      <c r="EY1357" s="6387">
        <f>COUNTIF(EY$11:EY$1147,EY1356)</f>
        <v>0</v>
      </c>
      <c r="EZ1357" s="653"/>
      <c r="FA1357" s="6387">
        <f>COUNTIF(FA$11:FA$1147,FA1356)</f>
        <v>0</v>
      </c>
      <c r="FB1357" s="653"/>
      <c r="FC1357" s="6387">
        <f>COUNTIF(FC$11:FC$1147,FC1356)</f>
        <v>0</v>
      </c>
      <c r="FD1357" s="653"/>
      <c r="FE1357" s="6387">
        <f>COUNTIF(FE$11:FE$1147,FE1356)</f>
        <v>0</v>
      </c>
      <c r="FF1357" s="653"/>
      <c r="FG1357" s="6387">
        <f>COUNTIF(FG$11:FG$1147,FG1356)</f>
        <v>0</v>
      </c>
      <c r="FH1357" s="653"/>
      <c r="FI1357" s="6387">
        <f>COUNTIF(FI$11:FI$1147,FI1356)</f>
        <v>0</v>
      </c>
      <c r="FJ1357" s="653"/>
      <c r="FK1357" s="6387">
        <f>COUNTIF(FK$11:FK$1147,FK1356)</f>
        <v>0</v>
      </c>
      <c r="FL1357" s="653"/>
      <c r="FM1357" s="6387">
        <f>COUNTIF(FM$11:FM$1147,FM1356)</f>
        <v>0</v>
      </c>
      <c r="FN1357" s="653"/>
      <c r="FO1357" s="6387">
        <f>COUNTIF(FO$11:FO$1147,FO1356)</f>
        <v>0</v>
      </c>
      <c r="FP1357" s="1044"/>
      <c r="FQ1357" s="6387">
        <f>COUNTIF(FQ$11:FQ$1147,FQ1356)</f>
        <v>0</v>
      </c>
      <c r="FS1357" s="1044"/>
      <c r="FT1357" s="6387">
        <f>COUNTIF(FT$11:FT$1147,FT1356)</f>
        <v>0</v>
      </c>
    </row>
    <row r="1358" spans="1:176" ht="18.600000000000001" customHeight="1">
      <c r="A1358" s="6372"/>
      <c r="B1358" s="165"/>
      <c r="C1358" s="165"/>
      <c r="D1358" s="191"/>
      <c r="E1358" s="6373"/>
      <c r="AT1358" s="653" t="s">
        <v>755</v>
      </c>
      <c r="AU1358" s="6374"/>
      <c r="AV1358" s="6374"/>
      <c r="AW1358" s="8037">
        <f>AW1357-AX1357</f>
        <v>0</v>
      </c>
      <c r="AX1358" s="8038"/>
      <c r="AY1358" s="8037">
        <f>AY1357-AZ1357</f>
        <v>0</v>
      </c>
      <c r="AZ1358" s="8038"/>
      <c r="BA1358" s="8037">
        <f>BA1357-BB1357</f>
        <v>0</v>
      </c>
      <c r="BB1358" s="8038"/>
      <c r="BC1358" s="8037">
        <f>BC1357-BD1357</f>
        <v>0</v>
      </c>
      <c r="BD1358" s="8038"/>
      <c r="BE1358" s="8037">
        <f>BE1357-BF1357</f>
        <v>0</v>
      </c>
      <c r="BF1358" s="8038"/>
      <c r="BG1358" s="8037">
        <f>BG1357-BH1357</f>
        <v>0</v>
      </c>
      <c r="BH1358" s="8038"/>
      <c r="BI1358" s="8037">
        <f>BI1357-BJ1357</f>
        <v>0</v>
      </c>
      <c r="BJ1358" s="8038"/>
      <c r="BK1358" s="8037">
        <f>BK1357-BL1357</f>
        <v>0</v>
      </c>
      <c r="BL1358" s="8038"/>
      <c r="BM1358" s="8037">
        <f>BM1357-BN1357</f>
        <v>0</v>
      </c>
      <c r="BN1358" s="8038"/>
      <c r="BO1358" s="8037">
        <f>BO1357-BP1357</f>
        <v>0</v>
      </c>
      <c r="BP1358" s="8038"/>
      <c r="BQ1358" s="8037">
        <f>BQ1357-BR1357</f>
        <v>0</v>
      </c>
      <c r="BR1358" s="8038"/>
      <c r="BS1358" s="8037">
        <f>BS1357-BT1357</f>
        <v>0</v>
      </c>
      <c r="BT1358" s="8038"/>
      <c r="BU1358" s="8037">
        <f>BU1357-BV1357</f>
        <v>0</v>
      </c>
      <c r="BV1358" s="8038"/>
      <c r="BW1358" s="8037">
        <f>BW1357-BX1357</f>
        <v>0</v>
      </c>
      <c r="BX1358" s="8038"/>
      <c r="BY1358" s="8037">
        <f>BY1357-BZ1357</f>
        <v>0</v>
      </c>
      <c r="BZ1358" s="8038"/>
      <c r="CA1358" s="8037">
        <f>CA1357-CB1357</f>
        <v>0</v>
      </c>
      <c r="CB1358" s="8038"/>
      <c r="CC1358" s="8037">
        <f>CC1357-CD1357</f>
        <v>0</v>
      </c>
      <c r="CD1358" s="8038"/>
      <c r="CE1358" s="8037">
        <f>CE1357-CF1357</f>
        <v>0</v>
      </c>
      <c r="CF1358" s="8038"/>
      <c r="CG1358" s="8037">
        <f>CG1357-CH1357</f>
        <v>0</v>
      </c>
      <c r="CH1358" s="8038"/>
      <c r="CI1358" s="8037">
        <f>CI1357-CJ1357</f>
        <v>0</v>
      </c>
      <c r="CJ1358" s="8038"/>
      <c r="CK1358" s="8037">
        <f>CK1357-CL1357</f>
        <v>0</v>
      </c>
      <c r="CL1358" s="8038"/>
      <c r="CM1358" s="8037">
        <f>CM1357-CN1357</f>
        <v>0</v>
      </c>
      <c r="CN1358" s="8038"/>
      <c r="CO1358" s="8037">
        <f>CO1357-CP1357</f>
        <v>0</v>
      </c>
      <c r="CP1358" s="8038"/>
      <c r="CQ1358" s="8037">
        <f>CQ1357-CR1357</f>
        <v>0</v>
      </c>
      <c r="CR1358" s="8038"/>
      <c r="CS1358" s="8037">
        <f>CS1357-CT1357</f>
        <v>0</v>
      </c>
      <c r="CT1358" s="8038"/>
      <c r="CW1358" s="8037">
        <f>CW1357-CX1357</f>
        <v>0</v>
      </c>
      <c r="CX1358" s="8038"/>
      <c r="CY1358" s="8037">
        <f>CY1357-CZ1357</f>
        <v>0</v>
      </c>
      <c r="CZ1358" s="8038"/>
      <c r="DA1358" s="8037">
        <f>DA1357-DB1357</f>
        <v>0</v>
      </c>
      <c r="DB1358" s="8038"/>
      <c r="DC1358" s="8037">
        <f>DC1357-DD1357</f>
        <v>0</v>
      </c>
      <c r="DD1358" s="8038"/>
      <c r="DE1358" s="6418"/>
      <c r="DF1358" s="6418"/>
      <c r="DG1358" s="6418"/>
      <c r="DH1358" s="6418"/>
      <c r="DI1358" s="8037">
        <f>DI1357-DJ1357</f>
        <v>0</v>
      </c>
      <c r="DJ1358" s="8038"/>
      <c r="DK1358" s="8037">
        <f>DK1357-DL1357</f>
        <v>0</v>
      </c>
      <c r="DL1358" s="8038"/>
      <c r="DM1358" s="8037">
        <f>DM1357-DN1357</f>
        <v>0</v>
      </c>
      <c r="DN1358" s="8038"/>
      <c r="DO1358" s="8037">
        <f>DO1357-DP1357</f>
        <v>0</v>
      </c>
      <c r="DP1358" s="8038"/>
      <c r="DQ1358" s="8037">
        <f>DQ1357-DR1357</f>
        <v>0</v>
      </c>
      <c r="DR1358" s="8038"/>
      <c r="DS1358" s="8037">
        <f>DS1357-DT1357</f>
        <v>0</v>
      </c>
      <c r="DT1358" s="8038"/>
      <c r="DU1358" s="8037">
        <f>DU1357-DV1357</f>
        <v>0</v>
      </c>
      <c r="DV1358" s="8038"/>
      <c r="DW1358" s="8037">
        <f>DW1357-DX1357</f>
        <v>0</v>
      </c>
      <c r="DX1358" s="8038"/>
      <c r="DY1358" s="8037">
        <f>DY1357-DZ1357</f>
        <v>0</v>
      </c>
      <c r="DZ1358" s="8038"/>
      <c r="EA1358" s="8037">
        <f>EA1357-EB1357</f>
        <v>0</v>
      </c>
      <c r="EB1358" s="8038"/>
      <c r="EC1358" s="8037">
        <f>EC1357-ED1357</f>
        <v>0</v>
      </c>
      <c r="ED1358" s="8038"/>
      <c r="EE1358" s="8037">
        <f>EE1357-EF1357</f>
        <v>0</v>
      </c>
      <c r="EF1358" s="8038"/>
      <c r="EM1358" s="8037">
        <f>EM1357-EN1357</f>
        <v>0</v>
      </c>
      <c r="EN1358" s="8038"/>
      <c r="EO1358" s="8037">
        <f>EO1357-EP1357</f>
        <v>0</v>
      </c>
      <c r="EP1358" s="8038"/>
      <c r="ET1358" s="8037">
        <f>ET1357-EU1357</f>
        <v>0</v>
      </c>
      <c r="EU1358" s="8038"/>
      <c r="EV1358" s="8037">
        <f>EV1357-EW1357</f>
        <v>0</v>
      </c>
      <c r="EW1358" s="8038"/>
      <c r="EX1358" s="8037">
        <f>EX1357-EY1357</f>
        <v>0</v>
      </c>
      <c r="EY1358" s="8038"/>
      <c r="EZ1358" s="8037">
        <f>EZ1357-FA1357</f>
        <v>0</v>
      </c>
      <c r="FA1358" s="8038"/>
      <c r="FB1358" s="8037">
        <f>FB1357-FC1357</f>
        <v>0</v>
      </c>
      <c r="FC1358" s="8038"/>
      <c r="FD1358" s="8037">
        <f>FD1357-FE1357</f>
        <v>0</v>
      </c>
      <c r="FE1358" s="8038"/>
      <c r="FF1358" s="8037">
        <f>FF1357-FG1357</f>
        <v>0</v>
      </c>
      <c r="FG1358" s="8038"/>
      <c r="FH1358" s="8037">
        <f>FH1357-FI1357</f>
        <v>0</v>
      </c>
      <c r="FI1358" s="8038"/>
      <c r="FJ1358" s="8037">
        <f>FJ1357-FK1357</f>
        <v>0</v>
      </c>
      <c r="FK1358" s="8038"/>
      <c r="FL1358" s="8037">
        <f>FL1357-FM1357</f>
        <v>0</v>
      </c>
      <c r="FM1358" s="8038"/>
      <c r="FN1358" s="8037">
        <f>FN1357-FO1357</f>
        <v>0</v>
      </c>
      <c r="FO1358" s="8038"/>
      <c r="FP1358" s="8037">
        <f>FP1357-FQ1357</f>
        <v>0</v>
      </c>
      <c r="FQ1358" s="8038"/>
      <c r="FS1358" s="8037">
        <f>FS1357-FT1357</f>
        <v>0</v>
      </c>
      <c r="FT1358" s="8038"/>
    </row>
    <row r="1359" spans="1:176" ht="18.600000000000001" customHeight="1">
      <c r="A1359" s="6372"/>
      <c r="B1359" s="165"/>
      <c r="C1359" s="165"/>
      <c r="D1359" s="191"/>
      <c r="E1359" s="6373"/>
      <c r="AT1359" s="653" t="s">
        <v>752</v>
      </c>
      <c r="AU1359" s="6374"/>
      <c r="AV1359" s="6374"/>
      <c r="AW1359" s="6377"/>
      <c r="AX1359" s="6378"/>
      <c r="AY1359" s="6377"/>
      <c r="AZ1359" s="6378"/>
      <c r="BA1359" s="6377"/>
      <c r="BB1359" s="6378"/>
      <c r="BC1359" s="6377"/>
      <c r="BD1359" s="6378"/>
      <c r="BE1359" s="6377"/>
      <c r="BF1359" s="6378"/>
      <c r="BG1359" s="6377"/>
      <c r="BH1359" s="6378"/>
      <c r="BI1359" s="6377"/>
      <c r="BJ1359" s="6378"/>
      <c r="BK1359" s="6377"/>
      <c r="BL1359" s="6378"/>
      <c r="BM1359" s="6377"/>
      <c r="BN1359" s="6378"/>
      <c r="BO1359" s="6377"/>
      <c r="BP1359" s="6378"/>
      <c r="BQ1359" s="6377"/>
      <c r="BR1359" s="6378"/>
      <c r="BS1359" s="6377"/>
      <c r="BT1359" s="6378"/>
      <c r="BU1359" s="6377"/>
      <c r="BV1359" s="6378"/>
      <c r="BW1359" s="6377"/>
      <c r="BX1359" s="6378"/>
      <c r="BY1359" s="6377"/>
      <c r="BZ1359" s="6378"/>
      <c r="CA1359" s="6377"/>
      <c r="CB1359" s="6378"/>
      <c r="CC1359" s="6377"/>
      <c r="CD1359" s="6378"/>
      <c r="CE1359" s="6377"/>
      <c r="CF1359" s="6378"/>
      <c r="CG1359" s="6377"/>
      <c r="CH1359" s="6378"/>
      <c r="CI1359" s="6377"/>
      <c r="CJ1359" s="6378"/>
      <c r="CK1359" s="6377"/>
      <c r="CL1359" s="6378"/>
      <c r="CM1359" s="6377"/>
      <c r="CN1359" s="6378"/>
      <c r="CO1359" s="6377"/>
      <c r="CP1359" s="6378"/>
      <c r="CQ1359" s="6377"/>
      <c r="CR1359" s="6378"/>
      <c r="CS1359" s="6377"/>
      <c r="CT1359" s="6378"/>
      <c r="CW1359" s="6377"/>
      <c r="CX1359" s="6378"/>
      <c r="CY1359" s="6377"/>
      <c r="CZ1359" s="6378"/>
      <c r="DA1359" s="6377"/>
      <c r="DB1359" s="6378"/>
      <c r="DC1359" s="6379"/>
      <c r="DD1359" s="6380"/>
      <c r="DE1359" s="6418"/>
      <c r="DF1359" s="6418"/>
      <c r="DG1359" s="6418"/>
      <c r="DH1359" s="6418"/>
      <c r="DI1359" s="6379"/>
      <c r="DJ1359" s="6380"/>
      <c r="DK1359" s="6379"/>
      <c r="DL1359" s="6380"/>
      <c r="DM1359" s="6377"/>
      <c r="DN1359" s="6378"/>
      <c r="DO1359" s="6377"/>
      <c r="DP1359" s="6378"/>
      <c r="DQ1359" s="6377"/>
      <c r="DR1359" s="6378"/>
      <c r="DS1359" s="6377"/>
      <c r="DT1359" s="6378"/>
      <c r="DU1359" s="6377"/>
      <c r="DV1359" s="6378"/>
      <c r="DW1359" s="6377"/>
      <c r="DX1359" s="6378"/>
      <c r="DY1359" s="6377"/>
      <c r="DZ1359" s="6378"/>
      <c r="EA1359" s="6377"/>
      <c r="EB1359" s="6378"/>
      <c r="EC1359" s="6377"/>
      <c r="ED1359" s="6378"/>
      <c r="EE1359" s="6377"/>
      <c r="EF1359" s="6378"/>
      <c r="EM1359" s="6377"/>
      <c r="EN1359" s="6378"/>
      <c r="EO1359" s="6377"/>
      <c r="EP1359" s="6378"/>
      <c r="ET1359" s="6377"/>
      <c r="EU1359" s="6378"/>
      <c r="EV1359" s="6377"/>
      <c r="EW1359" s="6378"/>
      <c r="EX1359" s="6377"/>
      <c r="EY1359" s="6378"/>
      <c r="EZ1359" s="6377"/>
      <c r="FA1359" s="6378"/>
      <c r="FB1359" s="6377"/>
      <c r="FC1359" s="6378"/>
      <c r="FD1359" s="6377"/>
      <c r="FE1359" s="6378"/>
      <c r="FF1359" s="6377"/>
      <c r="FG1359" s="6378"/>
      <c r="FH1359" s="6377"/>
      <c r="FI1359" s="6378"/>
      <c r="FJ1359" s="6377"/>
      <c r="FK1359" s="6378"/>
      <c r="FL1359" s="6377"/>
      <c r="FM1359" s="6378"/>
      <c r="FN1359" s="6378"/>
      <c r="FO1359" s="6378"/>
      <c r="FP1359" s="6377"/>
      <c r="FQ1359" s="6378"/>
      <c r="FS1359" s="6377"/>
      <c r="FT1359" s="6378"/>
    </row>
    <row r="1360" spans="1:176" ht="18.600000000000001" customHeight="1">
      <c r="A1360" s="6372"/>
      <c r="B1360" s="165"/>
      <c r="C1360" s="165"/>
      <c r="D1360" s="191"/>
      <c r="E1360" s="6373"/>
      <c r="AT1360" s="653" t="s">
        <v>754</v>
      </c>
      <c r="AU1360" s="6374"/>
      <c r="AV1360" s="6374"/>
      <c r="AW1360" s="653"/>
      <c r="AX1360" s="6387">
        <f>COUNTIF(AX$11:AX$1147,AX1359)</f>
        <v>0</v>
      </c>
      <c r="AY1360" s="653"/>
      <c r="AZ1360" s="6387">
        <f>COUNTIF(AZ$11:AZ$1147,AZ1359)</f>
        <v>0</v>
      </c>
      <c r="BA1360" s="653"/>
      <c r="BB1360" s="6387">
        <f>COUNTIF(BB$11:BB$1147,BB1359)</f>
        <v>0</v>
      </c>
      <c r="BC1360" s="653"/>
      <c r="BD1360" s="6387">
        <f>COUNTIF(BD$11:BD$1147,BD1359)</f>
        <v>0</v>
      </c>
      <c r="BE1360" s="653"/>
      <c r="BF1360" s="6387">
        <f>COUNTIF(BF$11:BF$1147,BF1359)</f>
        <v>0</v>
      </c>
      <c r="BG1360" s="653"/>
      <c r="BH1360" s="6387">
        <f>COUNTIF(BH$11:BH$1147,BH1359)</f>
        <v>0</v>
      </c>
      <c r="BI1360" s="653"/>
      <c r="BJ1360" s="6387">
        <f>COUNTIF(BJ$11:BJ$1147,BJ1359)</f>
        <v>0</v>
      </c>
      <c r="BK1360" s="653"/>
      <c r="BL1360" s="6387">
        <f>COUNTIF(BL$11:BL$1147,BL1359)</f>
        <v>0</v>
      </c>
      <c r="BM1360" s="653"/>
      <c r="BN1360" s="6387">
        <f>COUNTIF(BN$11:BN$1147,BN1359)</f>
        <v>0</v>
      </c>
      <c r="BO1360" s="653"/>
      <c r="BP1360" s="6387">
        <f>COUNTIF(BP$11:BP$1147,BP1359)</f>
        <v>0</v>
      </c>
      <c r="BQ1360" s="653"/>
      <c r="BR1360" s="6387">
        <f>COUNTIF(BR$11:BR$1147,BR1359)</f>
        <v>0</v>
      </c>
      <c r="BS1360" s="653"/>
      <c r="BT1360" s="6387">
        <f>COUNTIF(BT$11:BT$1147,BT1359)</f>
        <v>0</v>
      </c>
      <c r="BU1360" s="653"/>
      <c r="BV1360" s="6387">
        <f>COUNTIF(BV$11:BV$1147,BV1359)</f>
        <v>0</v>
      </c>
      <c r="BW1360" s="653"/>
      <c r="BX1360" s="6387">
        <f>COUNTIF(BX$11:BX$1147,BX1359)</f>
        <v>0</v>
      </c>
      <c r="BY1360" s="653"/>
      <c r="BZ1360" s="6387">
        <f>COUNTIF(BZ$11:BZ$1147,BZ1359)</f>
        <v>0</v>
      </c>
      <c r="CA1360" s="653"/>
      <c r="CB1360" s="6387">
        <f>COUNTIF(CB$11:CB$1147,CB1359)</f>
        <v>0</v>
      </c>
      <c r="CC1360" s="653"/>
      <c r="CD1360" s="6387">
        <f>COUNTIF(CD$11:CD$1147,CD1359)</f>
        <v>0</v>
      </c>
      <c r="CE1360" s="653"/>
      <c r="CF1360" s="6387">
        <f>COUNTIF(CF$11:CF$1147,CF1359)</f>
        <v>0</v>
      </c>
      <c r="CG1360" s="653"/>
      <c r="CH1360" s="6387">
        <f>COUNTIF(CH$11:CH$1147,CH1359)</f>
        <v>0</v>
      </c>
      <c r="CI1360" s="653"/>
      <c r="CJ1360" s="6387">
        <f>COUNTIF(CJ$11:CJ$1147,CJ1359)</f>
        <v>0</v>
      </c>
      <c r="CK1360" s="653"/>
      <c r="CL1360" s="6387">
        <f>COUNTIFS(CL$11:CL$1147,CL1359)+COUNTIFS(CV$11:CV$1147,CL1359)</f>
        <v>0</v>
      </c>
      <c r="CM1360" s="653"/>
      <c r="CN1360" s="6387">
        <f>COUNTIF(CN$11:CN$1147,CN1359)</f>
        <v>0</v>
      </c>
      <c r="CO1360" s="653"/>
      <c r="CP1360" s="6387">
        <f>COUNTIF(CP$11:CP$1147,CP1359)</f>
        <v>0</v>
      </c>
      <c r="CQ1360" s="653"/>
      <c r="CR1360" s="6387">
        <f>COUNTIF(CR$11:CR$1147,CR1359)</f>
        <v>0</v>
      </c>
      <c r="CS1360" s="653"/>
      <c r="CT1360" s="6387">
        <f>COUNTIF(CT$11:CT$1147,CT1359)</f>
        <v>0</v>
      </c>
      <c r="CW1360" s="653"/>
      <c r="CX1360" s="6387">
        <f>COUNTIF(CX$11:CX$1147,CX1359)</f>
        <v>0</v>
      </c>
      <c r="CY1360" s="653"/>
      <c r="CZ1360" s="6387">
        <f>COUNTIF(CZ$11:CZ$1147,CZ1359)</f>
        <v>0</v>
      </c>
      <c r="DA1360" s="653"/>
      <c r="DB1360" s="6387">
        <f>COUNTIF(DB$11:DB$1147,DB1359)</f>
        <v>0</v>
      </c>
      <c r="DC1360" s="6374"/>
      <c r="DD1360" s="6388">
        <f>COUNTIF(DD$11:DD$1147,DD1359)</f>
        <v>0</v>
      </c>
      <c r="DE1360" s="6418"/>
      <c r="DF1360" s="6418"/>
      <c r="DG1360" s="6418"/>
      <c r="DH1360" s="6418"/>
      <c r="DI1360" s="6374"/>
      <c r="DJ1360" s="6388">
        <f>COUNTIF(DJ$11:DJ$1147,DJ1359)</f>
        <v>0</v>
      </c>
      <c r="DK1360" s="6374"/>
      <c r="DL1360" s="6388">
        <f>COUNTIF(DL$11:DL$1147,DL1359)</f>
        <v>0</v>
      </c>
      <c r="DM1360" s="653"/>
      <c r="DN1360" s="6387">
        <f>COUNTIF(DN$11:DN$1147,DN1359)</f>
        <v>0</v>
      </c>
      <c r="DO1360" s="653"/>
      <c r="DP1360" s="6387">
        <f>COUNTIF(DP$11:DP$1147,DP1359)</f>
        <v>0</v>
      </c>
      <c r="DQ1360" s="653"/>
      <c r="DR1360" s="6387">
        <f>COUNTIF(DR$11:DR$1147,DR1359)</f>
        <v>0</v>
      </c>
      <c r="DS1360" s="653"/>
      <c r="DT1360" s="6387">
        <f>COUNTIF(DT$11:DT$1147,DT1359)</f>
        <v>0</v>
      </c>
      <c r="DU1360" s="653"/>
      <c r="DV1360" s="6387">
        <f>COUNTIF(DV$11:DV$1147,DV1359)</f>
        <v>0</v>
      </c>
      <c r="DW1360" s="653"/>
      <c r="DX1360" s="6387">
        <f>COUNTIF(DX$11:DX$1147,DX1359)</f>
        <v>0</v>
      </c>
      <c r="DY1360" s="653"/>
      <c r="DZ1360" s="6387">
        <f>COUNTIF(DZ$11:DZ$1147,DZ1359)</f>
        <v>0</v>
      </c>
      <c r="EA1360" s="653"/>
      <c r="EB1360" s="6387">
        <f>COUNTIF(EB$11:EB$1147,EB1359)</f>
        <v>0</v>
      </c>
      <c r="EC1360" s="653"/>
      <c r="ED1360" s="6387">
        <f>COUNTIF(ED$11:ED$1147,ED1359)</f>
        <v>0</v>
      </c>
      <c r="EE1360" s="653"/>
      <c r="EF1360" s="6387">
        <f>COUNTIF(EF$11:EF$1147,EF1359)</f>
        <v>0</v>
      </c>
      <c r="EM1360" s="653"/>
      <c r="EN1360" s="6387">
        <f>COUNTIF(EN$11:EN$1147,EN1359)</f>
        <v>0</v>
      </c>
      <c r="EO1360" s="653"/>
      <c r="EP1360" s="6387">
        <f>COUNTIF(EP$11:EP$1147,EP1359)</f>
        <v>0</v>
      </c>
      <c r="ET1360" s="653"/>
      <c r="EU1360" s="6387">
        <f>COUNTIF(EU$11:EU$1147,EU1359)</f>
        <v>0</v>
      </c>
      <c r="EV1360" s="653"/>
      <c r="EW1360" s="6387">
        <f>COUNTIF(EW$11:EW$1147,EW1359)</f>
        <v>0</v>
      </c>
      <c r="EX1360" s="653"/>
      <c r="EY1360" s="6387">
        <f>COUNTIF(EY$11:EY$1147,EY1359)</f>
        <v>0</v>
      </c>
      <c r="EZ1360" s="653"/>
      <c r="FA1360" s="6387">
        <f>COUNTIF(FA$11:FA$1147,FA1359)</f>
        <v>0</v>
      </c>
      <c r="FB1360" s="653"/>
      <c r="FC1360" s="6387">
        <f>COUNTIF(FC$11:FC$1147,FC1359)</f>
        <v>0</v>
      </c>
      <c r="FD1360" s="653"/>
      <c r="FE1360" s="6387">
        <f>COUNTIF(FE$11:FE$1147,FE1359)</f>
        <v>0</v>
      </c>
      <c r="FF1360" s="653"/>
      <c r="FG1360" s="6387">
        <f>COUNTIF(FG$11:FG$1147,FG1359)</f>
        <v>0</v>
      </c>
      <c r="FH1360" s="653"/>
      <c r="FI1360" s="6387">
        <f>COUNTIF(FI$11:FI$1147,FI1359)</f>
        <v>0</v>
      </c>
      <c r="FJ1360" s="653"/>
      <c r="FK1360" s="6387">
        <f>COUNTIF(FK$11:FK$1147,FK1359)</f>
        <v>0</v>
      </c>
      <c r="FL1360" s="653"/>
      <c r="FM1360" s="6387">
        <f>COUNTIF(FM$11:FM$1147,FM1359)</f>
        <v>0</v>
      </c>
      <c r="FN1360" s="653"/>
      <c r="FO1360" s="6387">
        <f>COUNTIF(FO$11:FO$1147,FO1359)</f>
        <v>0</v>
      </c>
      <c r="FP1360" s="1044"/>
      <c r="FQ1360" s="6387">
        <f>COUNTIF(FQ$11:FQ$1147,FQ1359)</f>
        <v>0</v>
      </c>
      <c r="FS1360" s="1044"/>
      <c r="FT1360" s="6387">
        <f>COUNTIF(FT$11:FT$1147,FT1359)</f>
        <v>0</v>
      </c>
    </row>
    <row r="1361" spans="1:176" ht="18.600000000000001" customHeight="1">
      <c r="A1361" s="6372"/>
      <c r="B1361" s="165"/>
      <c r="C1361" s="165"/>
      <c r="D1361" s="191"/>
      <c r="E1361" s="6373"/>
      <c r="AT1361" s="653" t="s">
        <v>755</v>
      </c>
      <c r="AU1361" s="6374"/>
      <c r="AV1361" s="6374"/>
      <c r="AW1361" s="8037">
        <f>AW1360-AX1360</f>
        <v>0</v>
      </c>
      <c r="AX1361" s="8038"/>
      <c r="AY1361" s="8037">
        <f>AY1360-AZ1360</f>
        <v>0</v>
      </c>
      <c r="AZ1361" s="8038"/>
      <c r="BA1361" s="8037">
        <f>BA1360-BB1360</f>
        <v>0</v>
      </c>
      <c r="BB1361" s="8038"/>
      <c r="BC1361" s="8037">
        <f>BC1360-BD1360</f>
        <v>0</v>
      </c>
      <c r="BD1361" s="8038"/>
      <c r="BE1361" s="8037">
        <f>BE1360-BF1360</f>
        <v>0</v>
      </c>
      <c r="BF1361" s="8038"/>
      <c r="BG1361" s="8037">
        <f>BG1360-BH1360</f>
        <v>0</v>
      </c>
      <c r="BH1361" s="8038"/>
      <c r="BI1361" s="8037">
        <f>BI1360-BJ1360</f>
        <v>0</v>
      </c>
      <c r="BJ1361" s="8038"/>
      <c r="BK1361" s="8037">
        <f>BK1360-BL1360</f>
        <v>0</v>
      </c>
      <c r="BL1361" s="8038"/>
      <c r="BM1361" s="8037">
        <f>BM1360-BN1360</f>
        <v>0</v>
      </c>
      <c r="BN1361" s="8038"/>
      <c r="BO1361" s="8037">
        <f>BO1360-BP1360</f>
        <v>0</v>
      </c>
      <c r="BP1361" s="8038"/>
      <c r="BQ1361" s="8037">
        <f>BQ1360-BR1360</f>
        <v>0</v>
      </c>
      <c r="BR1361" s="8038"/>
      <c r="BS1361" s="8037">
        <f>BS1360-BT1360</f>
        <v>0</v>
      </c>
      <c r="BT1361" s="8038"/>
      <c r="BU1361" s="8037">
        <f>BU1360-BV1360</f>
        <v>0</v>
      </c>
      <c r="BV1361" s="8038"/>
      <c r="BW1361" s="8037">
        <f>BW1360-BX1360</f>
        <v>0</v>
      </c>
      <c r="BX1361" s="8038"/>
      <c r="BY1361" s="8037">
        <f>BY1360-BZ1360</f>
        <v>0</v>
      </c>
      <c r="BZ1361" s="8038"/>
      <c r="CA1361" s="8037">
        <f>CA1360-CB1360</f>
        <v>0</v>
      </c>
      <c r="CB1361" s="8038"/>
      <c r="CC1361" s="8037">
        <f>CC1360-CD1360</f>
        <v>0</v>
      </c>
      <c r="CD1361" s="8038"/>
      <c r="CE1361" s="8037">
        <f>CE1360-CF1360</f>
        <v>0</v>
      </c>
      <c r="CF1361" s="8038"/>
      <c r="CG1361" s="8037">
        <f>CG1360-CH1360</f>
        <v>0</v>
      </c>
      <c r="CH1361" s="8038"/>
      <c r="CI1361" s="8037">
        <f>CI1360-CJ1360</f>
        <v>0</v>
      </c>
      <c r="CJ1361" s="8038"/>
      <c r="CK1361" s="8037">
        <f>CK1360-CL1360</f>
        <v>0</v>
      </c>
      <c r="CL1361" s="8038"/>
      <c r="CM1361" s="8037">
        <f>CM1360-CN1360</f>
        <v>0</v>
      </c>
      <c r="CN1361" s="8038"/>
      <c r="CO1361" s="8037">
        <f>CO1360-CP1360</f>
        <v>0</v>
      </c>
      <c r="CP1361" s="8038"/>
      <c r="CQ1361" s="8037">
        <f>CQ1360-CR1360</f>
        <v>0</v>
      </c>
      <c r="CR1361" s="8038"/>
      <c r="CS1361" s="8037">
        <f>CS1360-CT1360</f>
        <v>0</v>
      </c>
      <c r="CT1361" s="8038"/>
      <c r="CW1361" s="8037">
        <f>CW1360-CX1360</f>
        <v>0</v>
      </c>
      <c r="CX1361" s="8038"/>
      <c r="CY1361" s="8037">
        <f>CY1360-CZ1360</f>
        <v>0</v>
      </c>
      <c r="CZ1361" s="8038"/>
      <c r="DA1361" s="8037">
        <f>DA1360-DB1360</f>
        <v>0</v>
      </c>
      <c r="DB1361" s="8038"/>
      <c r="DC1361" s="8037">
        <f>DC1360-DD1360</f>
        <v>0</v>
      </c>
      <c r="DD1361" s="8038"/>
      <c r="DE1361" s="6418"/>
      <c r="DF1361" s="6418"/>
      <c r="DG1361" s="6418"/>
      <c r="DH1361" s="6418"/>
      <c r="DI1361" s="8037">
        <f>DI1360-DJ1360</f>
        <v>0</v>
      </c>
      <c r="DJ1361" s="8038"/>
      <c r="DK1361" s="8037">
        <f>DK1360-DL1360</f>
        <v>0</v>
      </c>
      <c r="DL1361" s="8038"/>
      <c r="DM1361" s="8037">
        <f>DM1360-DN1360</f>
        <v>0</v>
      </c>
      <c r="DN1361" s="8038"/>
      <c r="DO1361" s="8037">
        <f>DO1360-DP1360</f>
        <v>0</v>
      </c>
      <c r="DP1361" s="8038"/>
      <c r="DQ1361" s="8037">
        <f>DQ1360-DR1360</f>
        <v>0</v>
      </c>
      <c r="DR1361" s="8038"/>
      <c r="DS1361" s="8037">
        <f>DS1360-DT1360</f>
        <v>0</v>
      </c>
      <c r="DT1361" s="8038"/>
      <c r="DU1361" s="8037">
        <f>DU1360-DV1360</f>
        <v>0</v>
      </c>
      <c r="DV1361" s="8038"/>
      <c r="DW1361" s="8037">
        <f>DW1360-DX1360</f>
        <v>0</v>
      </c>
      <c r="DX1361" s="8038"/>
      <c r="DY1361" s="8037">
        <f>DY1360-DZ1360</f>
        <v>0</v>
      </c>
      <c r="DZ1361" s="8038"/>
      <c r="EA1361" s="8037">
        <f>EA1360-EB1360</f>
        <v>0</v>
      </c>
      <c r="EB1361" s="8038"/>
      <c r="EC1361" s="8037">
        <f>EC1360-ED1360</f>
        <v>0</v>
      </c>
      <c r="ED1361" s="8038"/>
      <c r="EE1361" s="8037">
        <f>EE1360-EF1360</f>
        <v>0</v>
      </c>
      <c r="EF1361" s="8038"/>
      <c r="EM1361" s="8037">
        <f>EM1360-EN1360</f>
        <v>0</v>
      </c>
      <c r="EN1361" s="8038"/>
      <c r="EO1361" s="8037">
        <f>EO1360-EP1360</f>
        <v>0</v>
      </c>
      <c r="EP1361" s="8038"/>
      <c r="ET1361" s="8037">
        <f>ET1360-EU1360</f>
        <v>0</v>
      </c>
      <c r="EU1361" s="8038"/>
      <c r="EV1361" s="8037">
        <f>EV1360-EW1360</f>
        <v>0</v>
      </c>
      <c r="EW1361" s="8038"/>
      <c r="EX1361" s="8037">
        <f>EX1360-EY1360</f>
        <v>0</v>
      </c>
      <c r="EY1361" s="8038"/>
      <c r="EZ1361" s="8037">
        <f>EZ1360-FA1360</f>
        <v>0</v>
      </c>
      <c r="FA1361" s="8038"/>
      <c r="FB1361" s="8037">
        <f>FB1360-FC1360</f>
        <v>0</v>
      </c>
      <c r="FC1361" s="8038"/>
      <c r="FD1361" s="8037">
        <f>FD1360-FE1360</f>
        <v>0</v>
      </c>
      <c r="FE1361" s="8038"/>
      <c r="FF1361" s="8037">
        <f>FF1360-FG1360</f>
        <v>0</v>
      </c>
      <c r="FG1361" s="8038"/>
      <c r="FH1361" s="8037">
        <f>FH1360-FI1360</f>
        <v>0</v>
      </c>
      <c r="FI1361" s="8038"/>
      <c r="FJ1361" s="8037">
        <f>FJ1360-FK1360</f>
        <v>0</v>
      </c>
      <c r="FK1361" s="8038"/>
      <c r="FL1361" s="8037">
        <f>FL1360-FM1360</f>
        <v>0</v>
      </c>
      <c r="FM1361" s="8038"/>
      <c r="FN1361" s="8037">
        <f>FN1360-FO1360</f>
        <v>0</v>
      </c>
      <c r="FO1361" s="8038"/>
      <c r="FP1361" s="8037">
        <f>FP1360-FQ1360</f>
        <v>0</v>
      </c>
      <c r="FQ1361" s="8038"/>
      <c r="FS1361" s="8037">
        <f>FS1360-FT1360</f>
        <v>0</v>
      </c>
      <c r="FT1361" s="8038"/>
    </row>
    <row r="1362" spans="1:176" ht="18.600000000000001" customHeight="1">
      <c r="A1362" s="6372"/>
      <c r="B1362" s="165"/>
      <c r="C1362" s="165"/>
      <c r="D1362" s="191"/>
      <c r="E1362" s="6373"/>
      <c r="AW1362" s="162"/>
      <c r="AX1362" s="162"/>
      <c r="AY1362" s="162"/>
      <c r="AZ1362" s="162"/>
      <c r="BA1362" s="162"/>
      <c r="BB1362" s="162"/>
      <c r="BC1362" s="162"/>
      <c r="BD1362" s="162"/>
      <c r="BE1362" s="162"/>
      <c r="BF1362" s="162"/>
      <c r="BG1362" s="162"/>
      <c r="BH1362" s="162"/>
      <c r="BI1362" s="162"/>
      <c r="BJ1362" s="162"/>
      <c r="BK1362" s="162"/>
      <c r="BL1362" s="162"/>
      <c r="BM1362" s="162"/>
      <c r="BN1362" s="162"/>
      <c r="BO1362" s="162"/>
      <c r="BP1362" s="162"/>
      <c r="BQ1362" s="162"/>
      <c r="BR1362" s="162"/>
      <c r="BS1362" s="162"/>
      <c r="BT1362" s="162"/>
      <c r="BU1362" s="162"/>
      <c r="BV1362" s="162"/>
      <c r="BW1362" s="162"/>
      <c r="BX1362" s="162"/>
      <c r="BY1362" s="162"/>
      <c r="BZ1362" s="162"/>
      <c r="CA1362" s="162"/>
      <c r="CB1362" s="162"/>
      <c r="CC1362" s="162"/>
      <c r="CD1362" s="162"/>
      <c r="CE1362" s="162"/>
      <c r="CF1362" s="162"/>
      <c r="CG1362" s="162"/>
      <c r="CH1362" s="162"/>
      <c r="CI1362" s="162"/>
      <c r="CJ1362" s="162"/>
      <c r="CK1362" s="162"/>
      <c r="CL1362" s="162"/>
      <c r="CM1362" s="162"/>
      <c r="CN1362" s="162"/>
      <c r="CO1362" s="162"/>
      <c r="CP1362" s="162"/>
      <c r="CQ1362" s="162"/>
      <c r="CR1362" s="162"/>
      <c r="CS1362" s="162"/>
      <c r="CT1362" s="162"/>
      <c r="CU1362" s="162"/>
      <c r="CV1362" s="162"/>
      <c r="CW1362" s="162"/>
      <c r="CX1362" s="162"/>
      <c r="CY1362" s="162"/>
      <c r="CZ1362" s="162"/>
      <c r="DA1362" s="162"/>
      <c r="DB1362" s="162"/>
      <c r="DC1362" s="162"/>
      <c r="DD1362" s="162"/>
      <c r="DE1362" s="162"/>
      <c r="DF1362" s="162"/>
      <c r="DG1362" s="162"/>
      <c r="DH1362" s="162"/>
      <c r="DI1362" s="162"/>
      <c r="DJ1362" s="162"/>
      <c r="DK1362" s="162"/>
      <c r="DL1362" s="162"/>
      <c r="DM1362" s="162"/>
      <c r="DN1362" s="162"/>
      <c r="DO1362" s="162"/>
      <c r="DP1362" s="162"/>
      <c r="DQ1362" s="162"/>
      <c r="DS1362" s="162"/>
      <c r="DT1362" s="162"/>
      <c r="DU1362" s="162"/>
      <c r="ET1362" s="162"/>
      <c r="EU1362" s="162"/>
      <c r="EV1362" s="162"/>
      <c r="EW1362" s="162"/>
      <c r="EX1362" s="162"/>
      <c r="EY1362" s="162"/>
      <c r="EZ1362" s="162"/>
      <c r="FA1362" s="162"/>
      <c r="FB1362" s="162"/>
      <c r="FC1362" s="162"/>
      <c r="FD1362" s="162"/>
      <c r="FE1362" s="162"/>
      <c r="FF1362" s="162"/>
      <c r="FG1362" s="162"/>
      <c r="FH1362" s="162"/>
      <c r="FI1362" s="162"/>
      <c r="FJ1362" s="162"/>
      <c r="FK1362" s="162"/>
      <c r="FL1362" s="162"/>
      <c r="FM1362" s="162"/>
      <c r="FN1362" s="162"/>
      <c r="FO1362" s="162"/>
    </row>
    <row r="1363" spans="1:176" ht="18.600000000000001" customHeight="1">
      <c r="A1363" s="6372"/>
      <c r="B1363" s="165"/>
      <c r="C1363" s="165"/>
      <c r="D1363" s="191"/>
      <c r="E1363" s="6373"/>
      <c r="AT1363" s="653" t="s">
        <v>752</v>
      </c>
      <c r="AU1363" s="6374"/>
      <c r="AV1363" s="6374"/>
      <c r="AW1363" s="6377"/>
      <c r="AX1363" s="6378"/>
      <c r="AY1363" s="6377"/>
      <c r="AZ1363" s="6378"/>
      <c r="BA1363" s="6377"/>
      <c r="BB1363" s="6378"/>
      <c r="BC1363" s="6377"/>
      <c r="BD1363" s="6378"/>
      <c r="BE1363" s="6377"/>
      <c r="BF1363" s="6378"/>
      <c r="BG1363" s="6377"/>
      <c r="BH1363" s="6378"/>
      <c r="BI1363" s="6377"/>
      <c r="BJ1363" s="6378"/>
      <c r="BK1363" s="6377"/>
      <c r="BL1363" s="6378"/>
      <c r="BM1363" s="6377"/>
      <c r="BN1363" s="6378"/>
      <c r="BO1363" s="6377"/>
      <c r="BP1363" s="6378"/>
      <c r="BQ1363" s="6377"/>
      <c r="BR1363" s="6378"/>
      <c r="BS1363" s="6377"/>
      <c r="BT1363" s="6378"/>
      <c r="BU1363" s="6377"/>
      <c r="BV1363" s="6378"/>
      <c r="BW1363" s="6377"/>
      <c r="BX1363" s="6378"/>
      <c r="BY1363" s="6377"/>
      <c r="BZ1363" s="6378"/>
      <c r="CA1363" s="6377"/>
      <c r="CB1363" s="6378"/>
      <c r="CC1363" s="6377"/>
      <c r="CD1363" s="6378"/>
      <c r="CE1363" s="6377"/>
      <c r="CF1363" s="6378"/>
      <c r="CG1363" s="6377"/>
      <c r="CH1363" s="6378"/>
      <c r="CI1363" s="6377"/>
      <c r="CJ1363" s="6378"/>
      <c r="CK1363" s="6377"/>
      <c r="CL1363" s="6378"/>
      <c r="CM1363" s="6377"/>
      <c r="CN1363" s="6378"/>
      <c r="CO1363" s="6377"/>
      <c r="CP1363" s="6378"/>
      <c r="CQ1363" s="6377"/>
      <c r="CR1363" s="6378"/>
      <c r="CS1363" s="6377"/>
      <c r="CT1363" s="6378"/>
      <c r="CW1363" s="6377"/>
      <c r="CX1363" s="6378"/>
      <c r="CY1363" s="6377"/>
      <c r="CZ1363" s="6378"/>
      <c r="DA1363" s="6377"/>
      <c r="DB1363" s="6378"/>
      <c r="DC1363" s="6379"/>
      <c r="DD1363" s="6380"/>
      <c r="DE1363" s="6418"/>
      <c r="DF1363" s="6418"/>
      <c r="DG1363" s="6418"/>
      <c r="DH1363" s="6418"/>
      <c r="DI1363" s="6379"/>
      <c r="DJ1363" s="6380"/>
      <c r="DK1363" s="6379"/>
      <c r="DL1363" s="6380"/>
      <c r="DM1363" s="6377"/>
      <c r="DN1363" s="6378"/>
      <c r="DO1363" s="6377"/>
      <c r="DP1363" s="6378"/>
      <c r="DQ1363" s="6377"/>
      <c r="DR1363" s="6378"/>
      <c r="DS1363" s="6377"/>
      <c r="DT1363" s="6378"/>
      <c r="DU1363" s="6377"/>
      <c r="DV1363" s="6378"/>
      <c r="DW1363" s="6377"/>
      <c r="DX1363" s="6378"/>
      <c r="DY1363" s="6377"/>
      <c r="DZ1363" s="6378"/>
      <c r="EA1363" s="6377"/>
      <c r="EB1363" s="6378"/>
      <c r="EC1363" s="6377"/>
      <c r="ED1363" s="6378"/>
      <c r="EE1363" s="6377"/>
      <c r="EF1363" s="6378"/>
      <c r="EM1363" s="6377"/>
      <c r="EN1363" s="6378"/>
      <c r="EO1363" s="6377"/>
      <c r="EP1363" s="6378"/>
      <c r="ET1363" s="6377"/>
      <c r="EU1363" s="6378"/>
      <c r="EV1363" s="6377"/>
      <c r="EW1363" s="6378"/>
      <c r="EX1363" s="6377"/>
      <c r="EY1363" s="6378"/>
      <c r="EZ1363" s="6377"/>
      <c r="FA1363" s="6378"/>
      <c r="FB1363" s="6377"/>
      <c r="FC1363" s="6378"/>
      <c r="FD1363" s="6377"/>
      <c r="FE1363" s="6378"/>
      <c r="FF1363" s="6377"/>
      <c r="FG1363" s="6378"/>
      <c r="FH1363" s="6377"/>
      <c r="FI1363" s="6378"/>
      <c r="FJ1363" s="6377"/>
      <c r="FK1363" s="6378"/>
      <c r="FL1363" s="6377"/>
      <c r="FM1363" s="6378"/>
      <c r="FN1363" s="6378"/>
      <c r="FO1363" s="6378"/>
      <c r="FP1363" s="6377"/>
      <c r="FQ1363" s="6378"/>
      <c r="FS1363" s="6377"/>
      <c r="FT1363" s="6378"/>
    </row>
    <row r="1364" spans="1:176" ht="18.600000000000001" customHeight="1">
      <c r="A1364" s="6372"/>
      <c r="B1364" s="165"/>
      <c r="C1364" s="165"/>
      <c r="D1364" s="191"/>
      <c r="E1364" s="6373"/>
      <c r="AT1364" s="653" t="s">
        <v>754</v>
      </c>
      <c r="AU1364" s="6374"/>
      <c r="AV1364" s="6374"/>
      <c r="AW1364" s="653"/>
      <c r="AX1364" s="6387">
        <f>COUNTIF(AX$11:AX$1147,AX1363)</f>
        <v>0</v>
      </c>
      <c r="AY1364" s="653"/>
      <c r="AZ1364" s="6387">
        <f>COUNTIF(AZ$11:AZ$1147,AZ1363)</f>
        <v>0</v>
      </c>
      <c r="BA1364" s="653"/>
      <c r="BB1364" s="6387">
        <f>COUNTIF(BB$11:BB$1147,BB1363)</f>
        <v>0</v>
      </c>
      <c r="BC1364" s="653"/>
      <c r="BD1364" s="6387">
        <f>COUNTIF(BD$11:BD$1147,BD1363)</f>
        <v>0</v>
      </c>
      <c r="BE1364" s="653"/>
      <c r="BF1364" s="6387">
        <f>COUNTIF(BF$11:BF$1147,BF1363)</f>
        <v>0</v>
      </c>
      <c r="BG1364" s="653"/>
      <c r="BH1364" s="6387">
        <f>COUNTIF(BH$11:BH$1147,BH1363)</f>
        <v>0</v>
      </c>
      <c r="BI1364" s="653"/>
      <c r="BJ1364" s="6387">
        <f>COUNTIF(BJ$11:BJ$1147,BJ1363)</f>
        <v>0</v>
      </c>
      <c r="BK1364" s="653"/>
      <c r="BL1364" s="6387">
        <f>COUNTIF(BL$11:BL$1147,BL1363)</f>
        <v>0</v>
      </c>
      <c r="BM1364" s="653"/>
      <c r="BN1364" s="6387">
        <f>COUNTIF(BN$11:BN$1147,BN1363)</f>
        <v>0</v>
      </c>
      <c r="BO1364" s="653"/>
      <c r="BP1364" s="6387">
        <f>COUNTIF(BP$11:BP$1147,BP1363)</f>
        <v>0</v>
      </c>
      <c r="BQ1364" s="653"/>
      <c r="BR1364" s="6387">
        <f>COUNTIF(BR$11:BR$1147,BR1363)</f>
        <v>0</v>
      </c>
      <c r="BS1364" s="653"/>
      <c r="BT1364" s="6387">
        <f>COUNTIF(BT$11:BT$1147,BT1363)</f>
        <v>0</v>
      </c>
      <c r="BU1364" s="653"/>
      <c r="BV1364" s="6387">
        <f>COUNTIF(BV$11:BV$1147,BV1363)</f>
        <v>0</v>
      </c>
      <c r="BW1364" s="653"/>
      <c r="BX1364" s="6387">
        <f>COUNTIF(BX$11:BX$1147,BX1363)</f>
        <v>0</v>
      </c>
      <c r="BY1364" s="653"/>
      <c r="BZ1364" s="6387">
        <f>COUNTIF(BZ$11:BZ$1147,BZ1363)</f>
        <v>0</v>
      </c>
      <c r="CA1364" s="653"/>
      <c r="CB1364" s="6387">
        <f>COUNTIF(CB$11:CB$1147,CB1363)</f>
        <v>0</v>
      </c>
      <c r="CC1364" s="653"/>
      <c r="CD1364" s="6387">
        <f>COUNTIF(CD$11:CD$1147,CD1363)</f>
        <v>0</v>
      </c>
      <c r="CE1364" s="653"/>
      <c r="CF1364" s="6387">
        <f>COUNTIF(CF$11:CF$1147,CF1363)</f>
        <v>0</v>
      </c>
      <c r="CG1364" s="653"/>
      <c r="CH1364" s="6387">
        <f>COUNTIF(CH$11:CH$1147,CH1363)</f>
        <v>0</v>
      </c>
      <c r="CI1364" s="653"/>
      <c r="CJ1364" s="6387">
        <f>COUNTIF(CJ$11:CJ$1147,CJ1363)</f>
        <v>0</v>
      </c>
      <c r="CK1364" s="653"/>
      <c r="CL1364" s="6387">
        <f>COUNTIFS(CL$11:CL$1147,CL1363)+COUNTIFS(CV$11:CV$1147,CL1363)</f>
        <v>0</v>
      </c>
      <c r="CM1364" s="653"/>
      <c r="CN1364" s="6387">
        <f>COUNTIF(CN$11:CN$1147,CN1363)</f>
        <v>0</v>
      </c>
      <c r="CO1364" s="653"/>
      <c r="CP1364" s="6387">
        <f>COUNTIF(CP$11:CP$1147,CP1363)</f>
        <v>0</v>
      </c>
      <c r="CQ1364" s="653"/>
      <c r="CR1364" s="6387">
        <f>COUNTIF(CR$11:CR$1147,CR1363)</f>
        <v>0</v>
      </c>
      <c r="CS1364" s="653"/>
      <c r="CT1364" s="6387">
        <f>COUNTIF(CT$11:CT$1147,CT1363)</f>
        <v>0</v>
      </c>
      <c r="CW1364" s="653"/>
      <c r="CX1364" s="6387">
        <f>COUNTIF(CX$11:CX$1147,CX1363)</f>
        <v>0</v>
      </c>
      <c r="CY1364" s="653"/>
      <c r="CZ1364" s="6387">
        <f>COUNTIF(CZ$11:CZ$1147,CZ1363)</f>
        <v>0</v>
      </c>
      <c r="DA1364" s="653"/>
      <c r="DB1364" s="6387">
        <f>COUNTIF(DB$11:DB$1147,DB1363)</f>
        <v>0</v>
      </c>
      <c r="DC1364" s="6374"/>
      <c r="DD1364" s="6388">
        <f>COUNTIF(DD$11:DD$1147,DD1363)</f>
        <v>0</v>
      </c>
      <c r="DE1364" s="6418"/>
      <c r="DF1364" s="6418"/>
      <c r="DG1364" s="6418"/>
      <c r="DH1364" s="6418"/>
      <c r="DI1364" s="6374"/>
      <c r="DJ1364" s="6388">
        <f>COUNTIF(DJ$11:DJ$1147,DJ1363)</f>
        <v>0</v>
      </c>
      <c r="DK1364" s="6374"/>
      <c r="DL1364" s="6388">
        <f>COUNTIF(DL$11:DL$1147,DL1363)</f>
        <v>0</v>
      </c>
      <c r="DM1364" s="653"/>
      <c r="DN1364" s="6387">
        <f>COUNTIF(DN$11:DN$1147,DN1363)</f>
        <v>0</v>
      </c>
      <c r="DO1364" s="653"/>
      <c r="DP1364" s="6387">
        <f>COUNTIF(DP$11:DP$1147,DP1363)</f>
        <v>0</v>
      </c>
      <c r="DQ1364" s="653"/>
      <c r="DR1364" s="6387">
        <f>COUNTIF(DR$11:DR$1147,DR1363)</f>
        <v>0</v>
      </c>
      <c r="DS1364" s="653"/>
      <c r="DT1364" s="6387">
        <f>COUNTIF(DT$11:DT$1147,DT1363)</f>
        <v>0</v>
      </c>
      <c r="DU1364" s="653"/>
      <c r="DV1364" s="6387">
        <f>COUNTIF(DV$11:DV$1147,DV1363)</f>
        <v>0</v>
      </c>
      <c r="DW1364" s="653"/>
      <c r="DX1364" s="6387">
        <f>COUNTIF(DX$11:DX$1147,DX1363)</f>
        <v>0</v>
      </c>
      <c r="DY1364" s="653"/>
      <c r="DZ1364" s="6387">
        <f>COUNTIF(DZ$11:DZ$1147,DZ1363)</f>
        <v>0</v>
      </c>
      <c r="EA1364" s="653"/>
      <c r="EB1364" s="6387">
        <f>COUNTIF(EB$11:EB$1147,EB1363)</f>
        <v>0</v>
      </c>
      <c r="EC1364" s="653"/>
      <c r="ED1364" s="6387">
        <f>COUNTIF(ED$11:ED$1147,ED1363)</f>
        <v>0</v>
      </c>
      <c r="EE1364" s="653"/>
      <c r="EF1364" s="6387">
        <f>COUNTIF(EF$11:EF$1147,EF1363)</f>
        <v>0</v>
      </c>
      <c r="EM1364" s="653"/>
      <c r="EN1364" s="6387">
        <f>COUNTIF(EN$11:EN$1147,EN1363)</f>
        <v>0</v>
      </c>
      <c r="EO1364" s="653"/>
      <c r="EP1364" s="6387">
        <f>COUNTIF(EP$11:EP$1147,EP1363)</f>
        <v>0</v>
      </c>
      <c r="ET1364" s="653"/>
      <c r="EU1364" s="6387">
        <f>COUNTIF(EU$11:EU$1147,EU1363)</f>
        <v>0</v>
      </c>
      <c r="EV1364" s="653"/>
      <c r="EW1364" s="6387">
        <f>COUNTIF(EW$11:EW$1147,EW1363)</f>
        <v>0</v>
      </c>
      <c r="EX1364" s="653"/>
      <c r="EY1364" s="6387">
        <f>COUNTIF(EY$11:EY$1147,EY1363)</f>
        <v>0</v>
      </c>
      <c r="EZ1364" s="653"/>
      <c r="FA1364" s="6387">
        <f>COUNTIF(FA$11:FA$1147,FA1363)</f>
        <v>0</v>
      </c>
      <c r="FB1364" s="653"/>
      <c r="FC1364" s="6387">
        <f>COUNTIF(FC$11:FC$1147,FC1363)</f>
        <v>0</v>
      </c>
      <c r="FD1364" s="653"/>
      <c r="FE1364" s="6387">
        <f>COUNTIF(FE$11:FE$1147,FE1363)</f>
        <v>0</v>
      </c>
      <c r="FF1364" s="653"/>
      <c r="FG1364" s="6387">
        <f>COUNTIF(FG$11:FG$1147,FG1363)</f>
        <v>0</v>
      </c>
      <c r="FH1364" s="653"/>
      <c r="FI1364" s="6387">
        <f>COUNTIF(FI$11:FI$1147,FI1363)</f>
        <v>0</v>
      </c>
      <c r="FJ1364" s="653"/>
      <c r="FK1364" s="6387">
        <f>COUNTIF(FK$11:FK$1147,FK1363)</f>
        <v>0</v>
      </c>
      <c r="FL1364" s="653"/>
      <c r="FM1364" s="6387">
        <f>COUNTIF(FM$11:FM$1147,FM1363)</f>
        <v>0</v>
      </c>
      <c r="FN1364" s="653"/>
      <c r="FO1364" s="6387">
        <f>COUNTIF(FO$11:FO$1147,FO1363)</f>
        <v>0</v>
      </c>
      <c r="FP1364" s="1044"/>
      <c r="FQ1364" s="6387">
        <f>COUNTIF(FQ$11:FQ$1147,FQ1363)</f>
        <v>0</v>
      </c>
      <c r="FS1364" s="1044"/>
      <c r="FT1364" s="6387">
        <f>COUNTIF(FT$11:FT$1147,FT1363)</f>
        <v>0</v>
      </c>
    </row>
    <row r="1365" spans="1:176" ht="18.600000000000001" customHeight="1">
      <c r="A1365" s="6372"/>
      <c r="B1365" s="165"/>
      <c r="C1365" s="165"/>
      <c r="D1365" s="191"/>
      <c r="E1365" s="6373"/>
      <c r="AT1365" s="653" t="s">
        <v>755</v>
      </c>
      <c r="AU1365" s="6374"/>
      <c r="AV1365" s="6374"/>
      <c r="AW1365" s="8037">
        <f>AW1364-AX1364</f>
        <v>0</v>
      </c>
      <c r="AX1365" s="8038"/>
      <c r="AY1365" s="8037">
        <f>AY1364-AZ1364</f>
        <v>0</v>
      </c>
      <c r="AZ1365" s="8038"/>
      <c r="BA1365" s="8037">
        <f>BA1364-BB1364</f>
        <v>0</v>
      </c>
      <c r="BB1365" s="8038"/>
      <c r="BC1365" s="8037">
        <f>BC1364-BD1364</f>
        <v>0</v>
      </c>
      <c r="BD1365" s="8038"/>
      <c r="BE1365" s="8037">
        <f>BE1364-BF1364</f>
        <v>0</v>
      </c>
      <c r="BF1365" s="8038"/>
      <c r="BG1365" s="8037">
        <f>BG1364-BH1364</f>
        <v>0</v>
      </c>
      <c r="BH1365" s="8038"/>
      <c r="BI1365" s="8037">
        <f>BI1364-BJ1364</f>
        <v>0</v>
      </c>
      <c r="BJ1365" s="8038"/>
      <c r="BK1365" s="8037">
        <f>BK1364-BL1364</f>
        <v>0</v>
      </c>
      <c r="BL1365" s="8038"/>
      <c r="BM1365" s="8037">
        <f>BM1364-BN1364</f>
        <v>0</v>
      </c>
      <c r="BN1365" s="8038"/>
      <c r="BO1365" s="8037">
        <f>BO1364-BP1364</f>
        <v>0</v>
      </c>
      <c r="BP1365" s="8038"/>
      <c r="BQ1365" s="8037">
        <f>BQ1364-BR1364</f>
        <v>0</v>
      </c>
      <c r="BR1365" s="8038"/>
      <c r="BS1365" s="8037">
        <f>BS1364-BT1364</f>
        <v>0</v>
      </c>
      <c r="BT1365" s="8038"/>
      <c r="BU1365" s="8037">
        <f>BU1364-BV1364</f>
        <v>0</v>
      </c>
      <c r="BV1365" s="8038"/>
      <c r="BW1365" s="8037">
        <f>BW1364-BX1364</f>
        <v>0</v>
      </c>
      <c r="BX1365" s="8038"/>
      <c r="BY1365" s="8037">
        <f>BY1364-BZ1364</f>
        <v>0</v>
      </c>
      <c r="BZ1365" s="8038"/>
      <c r="CA1365" s="8037">
        <f>CA1364-CB1364</f>
        <v>0</v>
      </c>
      <c r="CB1365" s="8038"/>
      <c r="CC1365" s="8037">
        <f>CC1364-CD1364</f>
        <v>0</v>
      </c>
      <c r="CD1365" s="8038"/>
      <c r="CE1365" s="8037">
        <f>CE1364-CF1364</f>
        <v>0</v>
      </c>
      <c r="CF1365" s="8038"/>
      <c r="CG1365" s="8037">
        <f>CG1364-CH1364</f>
        <v>0</v>
      </c>
      <c r="CH1365" s="8038"/>
      <c r="CI1365" s="8037">
        <f>CI1364-CJ1364</f>
        <v>0</v>
      </c>
      <c r="CJ1365" s="8038"/>
      <c r="CK1365" s="8037">
        <f>CK1364-CL1364</f>
        <v>0</v>
      </c>
      <c r="CL1365" s="8038"/>
      <c r="CM1365" s="8037">
        <f>CM1364-CN1364</f>
        <v>0</v>
      </c>
      <c r="CN1365" s="8038"/>
      <c r="CO1365" s="8037">
        <f>CO1364-CP1364</f>
        <v>0</v>
      </c>
      <c r="CP1365" s="8038"/>
      <c r="CQ1365" s="8037">
        <f>CQ1364-CR1364</f>
        <v>0</v>
      </c>
      <c r="CR1365" s="8038"/>
      <c r="CS1365" s="8037">
        <f>CS1364-CT1364</f>
        <v>0</v>
      </c>
      <c r="CT1365" s="8038"/>
      <c r="CW1365" s="8037">
        <f>CW1364-CX1364</f>
        <v>0</v>
      </c>
      <c r="CX1365" s="8038"/>
      <c r="CY1365" s="8037">
        <f>CY1364-CZ1364</f>
        <v>0</v>
      </c>
      <c r="CZ1365" s="8038"/>
      <c r="DA1365" s="8037">
        <f>DA1364-DB1364</f>
        <v>0</v>
      </c>
      <c r="DB1365" s="8038"/>
      <c r="DC1365" s="8037">
        <f>DC1364-DD1364</f>
        <v>0</v>
      </c>
      <c r="DD1365" s="8038"/>
      <c r="DE1365" s="6418"/>
      <c r="DF1365" s="6418"/>
      <c r="DG1365" s="6418"/>
      <c r="DH1365" s="6418"/>
      <c r="DI1365" s="8037">
        <f>DI1364-DJ1364</f>
        <v>0</v>
      </c>
      <c r="DJ1365" s="8038"/>
      <c r="DK1365" s="8037">
        <f>DK1364-DL1364</f>
        <v>0</v>
      </c>
      <c r="DL1365" s="8038"/>
      <c r="DM1365" s="8037">
        <f>DM1364-DN1364</f>
        <v>0</v>
      </c>
      <c r="DN1365" s="8038"/>
      <c r="DO1365" s="8037">
        <f>DO1364-DP1364</f>
        <v>0</v>
      </c>
      <c r="DP1365" s="8038"/>
      <c r="DQ1365" s="8037">
        <f>DQ1364-DR1364</f>
        <v>0</v>
      </c>
      <c r="DR1365" s="8038"/>
      <c r="DS1365" s="8037">
        <f>DS1364-DT1364</f>
        <v>0</v>
      </c>
      <c r="DT1365" s="8038"/>
      <c r="DU1365" s="8037">
        <f>DU1364-DV1364</f>
        <v>0</v>
      </c>
      <c r="DV1365" s="8038"/>
      <c r="DW1365" s="8037">
        <f>DW1364-DX1364</f>
        <v>0</v>
      </c>
      <c r="DX1365" s="8038"/>
      <c r="DY1365" s="8037">
        <f>DY1364-DZ1364</f>
        <v>0</v>
      </c>
      <c r="DZ1365" s="8038"/>
      <c r="EA1365" s="8037">
        <f>EA1364-EB1364</f>
        <v>0</v>
      </c>
      <c r="EB1365" s="8038"/>
      <c r="EC1365" s="8037">
        <f>EC1364-ED1364</f>
        <v>0</v>
      </c>
      <c r="ED1365" s="8038"/>
      <c r="EE1365" s="8037">
        <f>EE1364-EF1364</f>
        <v>0</v>
      </c>
      <c r="EF1365" s="8038"/>
      <c r="EM1365" s="8037">
        <f>EM1364-EN1364</f>
        <v>0</v>
      </c>
      <c r="EN1365" s="8038"/>
      <c r="EO1365" s="8037">
        <f>EO1364-EP1364</f>
        <v>0</v>
      </c>
      <c r="EP1365" s="8038"/>
      <c r="ET1365" s="8037">
        <f>ET1364-EU1364</f>
        <v>0</v>
      </c>
      <c r="EU1365" s="8038"/>
      <c r="EV1365" s="8037">
        <f>EV1364-EW1364</f>
        <v>0</v>
      </c>
      <c r="EW1365" s="8038"/>
      <c r="EX1365" s="8037">
        <f>EX1364-EY1364</f>
        <v>0</v>
      </c>
      <c r="EY1365" s="8038"/>
      <c r="EZ1365" s="8037">
        <f>EZ1364-FA1364</f>
        <v>0</v>
      </c>
      <c r="FA1365" s="8038"/>
      <c r="FB1365" s="8037">
        <f>FB1364-FC1364</f>
        <v>0</v>
      </c>
      <c r="FC1365" s="8038"/>
      <c r="FD1365" s="8037">
        <f>FD1364-FE1364</f>
        <v>0</v>
      </c>
      <c r="FE1365" s="8038"/>
      <c r="FF1365" s="8037">
        <f>FF1364-FG1364</f>
        <v>0</v>
      </c>
      <c r="FG1365" s="8038"/>
      <c r="FH1365" s="8037">
        <f>FH1364-FI1364</f>
        <v>0</v>
      </c>
      <c r="FI1365" s="8038"/>
      <c r="FJ1365" s="8037">
        <f>FJ1364-FK1364</f>
        <v>0</v>
      </c>
      <c r="FK1365" s="8038"/>
      <c r="FL1365" s="8037">
        <f>FL1364-FM1364</f>
        <v>0</v>
      </c>
      <c r="FM1365" s="8038"/>
      <c r="FN1365" s="8037">
        <f>FN1364-FO1364</f>
        <v>0</v>
      </c>
      <c r="FO1365" s="8038"/>
      <c r="FP1365" s="8037">
        <f>FP1364-FQ1364</f>
        <v>0</v>
      </c>
      <c r="FQ1365" s="8038"/>
      <c r="FS1365" s="8037">
        <f>FS1364-FT1364</f>
        <v>0</v>
      </c>
      <c r="FT1365" s="8038"/>
    </row>
    <row r="1366" spans="1:176" ht="18.600000000000001" customHeight="1">
      <c r="A1366" s="6372"/>
      <c r="B1366" s="165"/>
      <c r="C1366" s="165"/>
      <c r="D1366" s="191"/>
      <c r="E1366" s="6373"/>
      <c r="AW1366" s="162"/>
      <c r="AX1366" s="162"/>
      <c r="AY1366" s="162"/>
      <c r="AZ1366" s="162"/>
      <c r="BA1366" s="162"/>
      <c r="BB1366" s="162"/>
      <c r="BC1366" s="162"/>
      <c r="BD1366" s="162"/>
      <c r="BE1366" s="162"/>
      <c r="BF1366" s="162"/>
      <c r="BG1366" s="162"/>
      <c r="BH1366" s="162"/>
      <c r="BI1366" s="162"/>
      <c r="BJ1366" s="162"/>
      <c r="BK1366" s="162"/>
      <c r="BL1366" s="162"/>
      <c r="BM1366" s="162"/>
      <c r="BN1366" s="162"/>
      <c r="BO1366" s="162"/>
      <c r="BP1366" s="162"/>
      <c r="BQ1366" s="162"/>
      <c r="BR1366" s="162"/>
      <c r="BS1366" s="162"/>
      <c r="BT1366" s="162"/>
      <c r="BU1366" s="162"/>
      <c r="BV1366" s="162"/>
      <c r="BW1366" s="162"/>
      <c r="BX1366" s="162"/>
      <c r="BY1366" s="162"/>
      <c r="BZ1366" s="162"/>
      <c r="CA1366" s="162"/>
      <c r="CB1366" s="162"/>
      <c r="CC1366" s="162"/>
      <c r="CD1366" s="162"/>
      <c r="CE1366" s="162"/>
      <c r="CF1366" s="162"/>
      <c r="CG1366" s="162"/>
      <c r="CH1366" s="162"/>
      <c r="CI1366" s="162"/>
      <c r="CJ1366" s="162"/>
      <c r="CK1366" s="162"/>
      <c r="CL1366" s="162"/>
      <c r="CM1366" s="162"/>
      <c r="CN1366" s="162"/>
      <c r="CO1366" s="162"/>
      <c r="CP1366" s="162"/>
      <c r="CQ1366" s="162"/>
      <c r="CR1366" s="162"/>
      <c r="CS1366" s="162"/>
      <c r="CT1366" s="162"/>
      <c r="CU1366" s="162"/>
      <c r="CV1366" s="162"/>
      <c r="CW1366" s="162"/>
      <c r="CX1366" s="162"/>
      <c r="CY1366" s="162"/>
      <c r="CZ1366" s="162"/>
      <c r="DA1366" s="162"/>
      <c r="DB1366" s="162"/>
      <c r="DC1366" s="162"/>
      <c r="DD1366" s="162"/>
      <c r="DE1366" s="162"/>
      <c r="DF1366" s="162"/>
      <c r="DG1366" s="162"/>
      <c r="DH1366" s="162"/>
      <c r="DI1366" s="162"/>
      <c r="DJ1366" s="162"/>
      <c r="DK1366" s="162"/>
      <c r="DL1366" s="162"/>
      <c r="DM1366" s="162"/>
      <c r="DN1366" s="162"/>
      <c r="DO1366" s="162"/>
      <c r="DP1366" s="162"/>
      <c r="DQ1366" s="162"/>
      <c r="DS1366" s="162"/>
      <c r="DT1366" s="162"/>
      <c r="DU1366" s="162"/>
      <c r="ET1366" s="162"/>
      <c r="EU1366" s="162"/>
      <c r="EV1366" s="162"/>
      <c r="EW1366" s="162"/>
      <c r="EX1366" s="162"/>
      <c r="EY1366" s="162"/>
      <c r="EZ1366" s="162"/>
      <c r="FA1366" s="162"/>
      <c r="FB1366" s="162"/>
      <c r="FC1366" s="162"/>
      <c r="FD1366" s="162"/>
      <c r="FE1366" s="162"/>
      <c r="FF1366" s="162"/>
      <c r="FG1366" s="162"/>
      <c r="FH1366" s="162"/>
      <c r="FI1366" s="162"/>
      <c r="FJ1366" s="162"/>
      <c r="FK1366" s="162"/>
      <c r="FL1366" s="162"/>
      <c r="FM1366" s="162"/>
      <c r="FN1366" s="162"/>
      <c r="FO1366" s="162"/>
    </row>
    <row r="1367" spans="1:176" ht="18.600000000000001" customHeight="1">
      <c r="A1367" s="6372"/>
      <c r="B1367" s="165"/>
      <c r="C1367" s="165"/>
      <c r="D1367" s="191"/>
      <c r="E1367" s="6373"/>
      <c r="AT1367" s="653" t="s">
        <v>752</v>
      </c>
      <c r="AU1367" s="6374"/>
      <c r="AV1367" s="6374"/>
      <c r="AW1367" s="6377"/>
      <c r="AX1367" s="6378"/>
      <c r="AY1367" s="6377"/>
      <c r="AZ1367" s="6378"/>
      <c r="BA1367" s="6377"/>
      <c r="BB1367" s="6378"/>
      <c r="BC1367" s="6377"/>
      <c r="BD1367" s="6378"/>
      <c r="BE1367" s="6377"/>
      <c r="BF1367" s="6378"/>
      <c r="BG1367" s="6377"/>
      <c r="BH1367" s="6378"/>
      <c r="BI1367" s="6377"/>
      <c r="BJ1367" s="6378"/>
      <c r="BK1367" s="6377"/>
      <c r="BL1367" s="6378"/>
      <c r="BM1367" s="6377"/>
      <c r="BN1367" s="6378"/>
      <c r="BO1367" s="6377"/>
      <c r="BP1367" s="6378"/>
      <c r="BQ1367" s="6377"/>
      <c r="BR1367" s="6378"/>
      <c r="BS1367" s="6377"/>
      <c r="BT1367" s="6378"/>
      <c r="BU1367" s="6377"/>
      <c r="BV1367" s="6378"/>
      <c r="BW1367" s="6377"/>
      <c r="BX1367" s="6378"/>
      <c r="BY1367" s="6377"/>
      <c r="BZ1367" s="6378"/>
      <c r="CA1367" s="6377"/>
      <c r="CB1367" s="6378"/>
      <c r="CC1367" s="6377"/>
      <c r="CD1367" s="6378"/>
      <c r="CE1367" s="6377"/>
      <c r="CF1367" s="6378"/>
      <c r="CG1367" s="6377"/>
      <c r="CH1367" s="6378"/>
      <c r="CI1367" s="6377"/>
      <c r="CJ1367" s="6378"/>
      <c r="CK1367" s="6377"/>
      <c r="CL1367" s="6378"/>
      <c r="CM1367" s="6377"/>
      <c r="CN1367" s="6378"/>
      <c r="CO1367" s="6377"/>
      <c r="CP1367" s="6378"/>
      <c r="CQ1367" s="6377"/>
      <c r="CR1367" s="6378"/>
      <c r="CS1367" s="6377"/>
      <c r="CT1367" s="6378"/>
      <c r="CW1367" s="6377"/>
      <c r="CX1367" s="6378"/>
      <c r="CY1367" s="6377"/>
      <c r="CZ1367" s="6378"/>
      <c r="DA1367" s="6377"/>
      <c r="DB1367" s="6378"/>
      <c r="DC1367" s="6379"/>
      <c r="DD1367" s="6380"/>
      <c r="DE1367" s="6418"/>
      <c r="DF1367" s="6418"/>
      <c r="DG1367" s="6418"/>
      <c r="DH1367" s="6418"/>
      <c r="DI1367" s="6379"/>
      <c r="DJ1367" s="6380"/>
      <c r="DK1367" s="6379"/>
      <c r="DL1367" s="6380"/>
      <c r="DM1367" s="6377"/>
      <c r="DN1367" s="6378"/>
      <c r="DO1367" s="6377"/>
      <c r="DP1367" s="6378"/>
      <c r="DQ1367" s="6377"/>
      <c r="DR1367" s="6378"/>
      <c r="DS1367" s="6377"/>
      <c r="DT1367" s="6378"/>
      <c r="DU1367" s="6377"/>
      <c r="DV1367" s="6378"/>
      <c r="DW1367" s="6377"/>
      <c r="DX1367" s="6378"/>
      <c r="DY1367" s="6377"/>
      <c r="DZ1367" s="6378"/>
      <c r="EA1367" s="6377"/>
      <c r="EB1367" s="6378"/>
      <c r="EC1367" s="6377"/>
      <c r="ED1367" s="6378"/>
      <c r="EE1367" s="6377"/>
      <c r="EF1367" s="6378"/>
      <c r="EM1367" s="6377"/>
      <c r="EN1367" s="6378"/>
      <c r="EO1367" s="6377"/>
      <c r="EP1367" s="6378"/>
      <c r="ET1367" s="6377"/>
      <c r="EU1367" s="6378"/>
      <c r="EV1367" s="6377"/>
      <c r="EW1367" s="6378"/>
      <c r="EX1367" s="6377"/>
      <c r="EY1367" s="6378"/>
      <c r="EZ1367" s="6377"/>
      <c r="FA1367" s="6378"/>
      <c r="FB1367" s="6377"/>
      <c r="FC1367" s="6378"/>
      <c r="FD1367" s="6377"/>
      <c r="FE1367" s="6378"/>
      <c r="FF1367" s="6377"/>
      <c r="FG1367" s="6378"/>
      <c r="FH1367" s="6377"/>
      <c r="FI1367" s="6378"/>
      <c r="FJ1367" s="6377"/>
      <c r="FK1367" s="6378"/>
      <c r="FL1367" s="6377"/>
      <c r="FM1367" s="6378"/>
      <c r="FN1367" s="6378"/>
      <c r="FO1367" s="6378"/>
      <c r="FP1367" s="6377"/>
      <c r="FQ1367" s="6378"/>
      <c r="FS1367" s="6377"/>
      <c r="FT1367" s="6378"/>
    </row>
    <row r="1368" spans="1:176" ht="18.600000000000001" customHeight="1">
      <c r="A1368" s="6372"/>
      <c r="B1368" s="165"/>
      <c r="C1368" s="165"/>
      <c r="D1368" s="191"/>
      <c r="E1368" s="6373"/>
      <c r="AT1368" s="653" t="s">
        <v>754</v>
      </c>
      <c r="AU1368" s="6374"/>
      <c r="AV1368" s="6374"/>
      <c r="AW1368" s="653"/>
      <c r="AX1368" s="6387">
        <f>COUNTIF(AX$11:AX$1147,AX1367)</f>
        <v>0</v>
      </c>
      <c r="AY1368" s="653"/>
      <c r="AZ1368" s="6387">
        <f>COUNTIF(AZ$11:AZ$1147,AZ1367)</f>
        <v>0</v>
      </c>
      <c r="BA1368" s="653"/>
      <c r="BB1368" s="6387">
        <f>COUNTIF(BB$11:BB$1147,BB1367)</f>
        <v>0</v>
      </c>
      <c r="BC1368" s="653"/>
      <c r="BD1368" s="6387">
        <f>COUNTIF(BD$11:BD$1147,BD1367)</f>
        <v>0</v>
      </c>
      <c r="BE1368" s="653"/>
      <c r="BF1368" s="6387">
        <f>COUNTIF(BF$11:BF$1147,BF1367)</f>
        <v>0</v>
      </c>
      <c r="BG1368" s="653"/>
      <c r="BH1368" s="6387">
        <f>COUNTIF(BH$11:BH$1147,BH1367)</f>
        <v>0</v>
      </c>
      <c r="BI1368" s="653"/>
      <c r="BJ1368" s="6387">
        <f>COUNTIF(BJ$11:BJ$1147,BJ1367)</f>
        <v>0</v>
      </c>
      <c r="BK1368" s="653"/>
      <c r="BL1368" s="6387">
        <f>COUNTIF(BL$11:BL$1147,BL1367)</f>
        <v>0</v>
      </c>
      <c r="BM1368" s="653"/>
      <c r="BN1368" s="6387">
        <f>COUNTIF(BN$11:BN$1147,BN1367)</f>
        <v>0</v>
      </c>
      <c r="BO1368" s="653"/>
      <c r="BP1368" s="6387">
        <f>COUNTIF(BP$11:BP$1147,BP1367)</f>
        <v>0</v>
      </c>
      <c r="BQ1368" s="653"/>
      <c r="BR1368" s="6387">
        <f>COUNTIF(BR$11:BR$1147,BR1367)</f>
        <v>0</v>
      </c>
      <c r="BS1368" s="653"/>
      <c r="BT1368" s="6387">
        <f>COUNTIF(BT$11:BT$1147,BT1367)</f>
        <v>0</v>
      </c>
      <c r="BU1368" s="653"/>
      <c r="BV1368" s="6387">
        <f>COUNTIF(BV$11:BV$1147,BV1367)</f>
        <v>0</v>
      </c>
      <c r="BW1368" s="653"/>
      <c r="BX1368" s="6387">
        <f>COUNTIF(BX$11:BX$1147,BX1367)</f>
        <v>0</v>
      </c>
      <c r="BY1368" s="653"/>
      <c r="BZ1368" s="6387">
        <f>COUNTIF(BZ$11:BZ$1147,BZ1367)</f>
        <v>0</v>
      </c>
      <c r="CA1368" s="653"/>
      <c r="CB1368" s="6387">
        <f>COUNTIF(CB$11:CB$1147,CB1367)</f>
        <v>0</v>
      </c>
      <c r="CC1368" s="653"/>
      <c r="CD1368" s="6387">
        <f>COUNTIF(CD$11:CD$1147,CD1367)</f>
        <v>0</v>
      </c>
      <c r="CE1368" s="653"/>
      <c r="CF1368" s="6387">
        <f>COUNTIF(CF$11:CF$1147,CF1367)</f>
        <v>0</v>
      </c>
      <c r="CG1368" s="653"/>
      <c r="CH1368" s="6387">
        <f>COUNTIF(CH$11:CH$1147,CH1367)</f>
        <v>0</v>
      </c>
      <c r="CI1368" s="653"/>
      <c r="CJ1368" s="6387">
        <f>COUNTIF(CJ$11:CJ$1147,CJ1367)</f>
        <v>0</v>
      </c>
      <c r="CK1368" s="653"/>
      <c r="CL1368" s="6387">
        <f>COUNTIFS(CL$11:CL$1147,CL1367)+COUNTIFS(CV$11:CV$1147,CL1367)</f>
        <v>0</v>
      </c>
      <c r="CM1368" s="653"/>
      <c r="CN1368" s="6387">
        <f>COUNTIF(CN$11:CN$1147,CN1367)</f>
        <v>0</v>
      </c>
      <c r="CO1368" s="653"/>
      <c r="CP1368" s="6387">
        <f>COUNTIF(CP$11:CP$1147,CP1367)</f>
        <v>0</v>
      </c>
      <c r="CQ1368" s="653"/>
      <c r="CR1368" s="6387">
        <f>COUNTIF(CR$11:CR$1147,CR1367)</f>
        <v>0</v>
      </c>
      <c r="CS1368" s="653"/>
      <c r="CT1368" s="6387">
        <f>COUNTIF(CT$11:CT$1147,CT1367)</f>
        <v>0</v>
      </c>
      <c r="CW1368" s="653"/>
      <c r="CX1368" s="6387">
        <f>COUNTIF(CX$11:CX$1147,CX1367)</f>
        <v>0</v>
      </c>
      <c r="CY1368" s="653"/>
      <c r="CZ1368" s="6387">
        <f>COUNTIF(CZ$11:CZ$1147,CZ1367)</f>
        <v>0</v>
      </c>
      <c r="DA1368" s="653"/>
      <c r="DB1368" s="6387">
        <f>COUNTIF(DB$11:DB$1147,DB1367)</f>
        <v>0</v>
      </c>
      <c r="DC1368" s="6374"/>
      <c r="DD1368" s="6388">
        <f>COUNTIF(DD$11:DD$1147,DD1367)</f>
        <v>0</v>
      </c>
      <c r="DE1368" s="6418"/>
      <c r="DF1368" s="6418"/>
      <c r="DG1368" s="6418"/>
      <c r="DH1368" s="6418"/>
      <c r="DI1368" s="6374"/>
      <c r="DJ1368" s="6388">
        <f>COUNTIF(DJ$11:DJ$1147,DJ1367)</f>
        <v>0</v>
      </c>
      <c r="DK1368" s="6374"/>
      <c r="DL1368" s="6388">
        <f>COUNTIF(DL$11:DL$1147,DL1367)</f>
        <v>0</v>
      </c>
      <c r="DM1368" s="653"/>
      <c r="DN1368" s="6387">
        <f>COUNTIF(DN$11:DN$1147,DN1367)</f>
        <v>0</v>
      </c>
      <c r="DO1368" s="653"/>
      <c r="DP1368" s="6387">
        <f>COUNTIF(DP$11:DP$1147,DP1367)</f>
        <v>0</v>
      </c>
      <c r="DQ1368" s="653"/>
      <c r="DR1368" s="6387">
        <f>COUNTIF(DR$11:DR$1147,DR1367)</f>
        <v>0</v>
      </c>
      <c r="DS1368" s="653"/>
      <c r="DT1368" s="6387">
        <f>COUNTIF(DT$11:DT$1147,DT1367)</f>
        <v>0</v>
      </c>
      <c r="DU1368" s="653"/>
      <c r="DV1368" s="6387">
        <f>COUNTIF(DV$11:DV$1147,DV1367)</f>
        <v>0</v>
      </c>
      <c r="DW1368" s="653"/>
      <c r="DX1368" s="6387">
        <f>COUNTIF(DX$11:DX$1147,DX1367)</f>
        <v>0</v>
      </c>
      <c r="DY1368" s="653"/>
      <c r="DZ1368" s="6387">
        <f>COUNTIF(DZ$11:DZ$1147,DZ1367)</f>
        <v>0</v>
      </c>
      <c r="EA1368" s="653"/>
      <c r="EB1368" s="6387">
        <f>COUNTIF(EB$11:EB$1147,EB1367)</f>
        <v>0</v>
      </c>
      <c r="EC1368" s="653"/>
      <c r="ED1368" s="6387">
        <f>COUNTIF(ED$11:ED$1147,ED1367)</f>
        <v>0</v>
      </c>
      <c r="EE1368" s="653"/>
      <c r="EF1368" s="6387">
        <f>COUNTIF(EF$11:EF$1147,EF1367)</f>
        <v>0</v>
      </c>
      <c r="EM1368" s="653"/>
      <c r="EN1368" s="6387">
        <f>COUNTIF(EN$11:EN$1147,EN1367)</f>
        <v>0</v>
      </c>
      <c r="EO1368" s="653"/>
      <c r="EP1368" s="6387">
        <f>COUNTIF(EP$11:EP$1147,EP1367)</f>
        <v>0</v>
      </c>
      <c r="ET1368" s="653"/>
      <c r="EU1368" s="6387">
        <f>COUNTIF(EU$11:EU$1147,EU1367)</f>
        <v>0</v>
      </c>
      <c r="EV1368" s="653"/>
      <c r="EW1368" s="6387">
        <f>COUNTIF(EW$11:EW$1147,EW1367)</f>
        <v>0</v>
      </c>
      <c r="EX1368" s="653"/>
      <c r="EY1368" s="6387">
        <f>COUNTIF(EY$11:EY$1147,EY1367)</f>
        <v>0</v>
      </c>
      <c r="EZ1368" s="653"/>
      <c r="FA1368" s="6387">
        <f>COUNTIF(FA$11:FA$1147,FA1367)</f>
        <v>0</v>
      </c>
      <c r="FB1368" s="653"/>
      <c r="FC1368" s="6387">
        <f>COUNTIF(FC$11:FC$1147,FC1367)</f>
        <v>0</v>
      </c>
      <c r="FD1368" s="653"/>
      <c r="FE1368" s="6387">
        <f>COUNTIF(FE$11:FE$1147,FE1367)</f>
        <v>0</v>
      </c>
      <c r="FF1368" s="653"/>
      <c r="FG1368" s="6387">
        <f>COUNTIF(FG$11:FG$1147,FG1367)</f>
        <v>0</v>
      </c>
      <c r="FH1368" s="653"/>
      <c r="FI1368" s="6387">
        <f>COUNTIF(FI$11:FI$1147,FI1367)</f>
        <v>0</v>
      </c>
      <c r="FJ1368" s="653"/>
      <c r="FK1368" s="6387">
        <f>COUNTIF(FK$11:FK$1147,FK1367)</f>
        <v>0</v>
      </c>
      <c r="FL1368" s="653"/>
      <c r="FM1368" s="6387">
        <f>COUNTIF(FM$11:FM$1147,FM1367)</f>
        <v>0</v>
      </c>
      <c r="FN1368" s="653"/>
      <c r="FO1368" s="6387">
        <f>COUNTIF(FO$11:FO$1147,FO1367)</f>
        <v>0</v>
      </c>
      <c r="FP1368" s="1044"/>
      <c r="FQ1368" s="6387">
        <f>COUNTIF(FQ$11:FQ$1147,FQ1367)</f>
        <v>0</v>
      </c>
      <c r="FS1368" s="1044"/>
      <c r="FT1368" s="6387">
        <f>COUNTIF(FT$11:FT$1147,FT1367)</f>
        <v>0</v>
      </c>
    </row>
    <row r="1369" spans="1:176" ht="18.600000000000001" customHeight="1">
      <c r="A1369" s="6372"/>
      <c r="B1369" s="165"/>
      <c r="C1369" s="165"/>
      <c r="D1369" s="191"/>
      <c r="E1369" s="6373"/>
      <c r="AT1369" s="653" t="s">
        <v>755</v>
      </c>
      <c r="AU1369" s="6374"/>
      <c r="AV1369" s="6374"/>
      <c r="AW1369" s="8037">
        <f>AW1368-AX1368</f>
        <v>0</v>
      </c>
      <c r="AX1369" s="8038"/>
      <c r="AY1369" s="8037">
        <f>AY1368-AZ1368</f>
        <v>0</v>
      </c>
      <c r="AZ1369" s="8038"/>
      <c r="BA1369" s="8037">
        <f>BA1368-BB1368</f>
        <v>0</v>
      </c>
      <c r="BB1369" s="8038"/>
      <c r="BC1369" s="8037">
        <f>BC1368-BD1368</f>
        <v>0</v>
      </c>
      <c r="BD1369" s="8038"/>
      <c r="BE1369" s="8037">
        <f>BE1368-BF1368</f>
        <v>0</v>
      </c>
      <c r="BF1369" s="8038"/>
      <c r="BG1369" s="8037">
        <f>BG1368-BH1368</f>
        <v>0</v>
      </c>
      <c r="BH1369" s="8038"/>
      <c r="BI1369" s="8037">
        <f>BI1368-BJ1368</f>
        <v>0</v>
      </c>
      <c r="BJ1369" s="8038"/>
      <c r="BK1369" s="8037">
        <f>BK1368-BL1368</f>
        <v>0</v>
      </c>
      <c r="BL1369" s="8038"/>
      <c r="BM1369" s="8037">
        <f>BM1368-BN1368</f>
        <v>0</v>
      </c>
      <c r="BN1369" s="8038"/>
      <c r="BO1369" s="8037">
        <f>BO1368-BP1368</f>
        <v>0</v>
      </c>
      <c r="BP1369" s="8038"/>
      <c r="BQ1369" s="8037">
        <f>BQ1368-BR1368</f>
        <v>0</v>
      </c>
      <c r="BR1369" s="8038"/>
      <c r="BS1369" s="8037">
        <f>BS1368-BT1368</f>
        <v>0</v>
      </c>
      <c r="BT1369" s="8038"/>
      <c r="BU1369" s="8037">
        <f>BU1368-BV1368</f>
        <v>0</v>
      </c>
      <c r="BV1369" s="8038"/>
      <c r="BW1369" s="8037">
        <f>BW1368-BX1368</f>
        <v>0</v>
      </c>
      <c r="BX1369" s="8038"/>
      <c r="BY1369" s="8037">
        <f>BY1368-BZ1368</f>
        <v>0</v>
      </c>
      <c r="BZ1369" s="8038"/>
      <c r="CA1369" s="8037">
        <f>CA1368-CB1368</f>
        <v>0</v>
      </c>
      <c r="CB1369" s="8038"/>
      <c r="CC1369" s="8037">
        <f>CC1368-CD1368</f>
        <v>0</v>
      </c>
      <c r="CD1369" s="8038"/>
      <c r="CE1369" s="8037">
        <f>CE1368-CF1368</f>
        <v>0</v>
      </c>
      <c r="CF1369" s="8038"/>
      <c r="CG1369" s="8037">
        <f>CG1368-CH1368</f>
        <v>0</v>
      </c>
      <c r="CH1369" s="8038"/>
      <c r="CI1369" s="8037">
        <f>CI1368-CJ1368</f>
        <v>0</v>
      </c>
      <c r="CJ1369" s="8038"/>
      <c r="CK1369" s="8037">
        <f>CK1368-CL1368</f>
        <v>0</v>
      </c>
      <c r="CL1369" s="8038"/>
      <c r="CM1369" s="8037">
        <f>CM1368-CN1368</f>
        <v>0</v>
      </c>
      <c r="CN1369" s="8038"/>
      <c r="CO1369" s="8037">
        <f>CO1368-CP1368</f>
        <v>0</v>
      </c>
      <c r="CP1369" s="8038"/>
      <c r="CQ1369" s="8037">
        <f>CQ1368-CR1368</f>
        <v>0</v>
      </c>
      <c r="CR1369" s="8038"/>
      <c r="CS1369" s="8037">
        <f>CS1368-CT1368</f>
        <v>0</v>
      </c>
      <c r="CT1369" s="8038"/>
      <c r="CW1369" s="8037">
        <f>CW1368-CX1368</f>
        <v>0</v>
      </c>
      <c r="CX1369" s="8038"/>
      <c r="CY1369" s="8037">
        <f>CY1368-CZ1368</f>
        <v>0</v>
      </c>
      <c r="CZ1369" s="8038"/>
      <c r="DA1369" s="8037">
        <f>DA1368-DB1368</f>
        <v>0</v>
      </c>
      <c r="DB1369" s="8038"/>
      <c r="DC1369" s="8037">
        <f>DC1368-DD1368</f>
        <v>0</v>
      </c>
      <c r="DD1369" s="8038"/>
      <c r="DE1369" s="6418"/>
      <c r="DF1369" s="6418"/>
      <c r="DG1369" s="6418"/>
      <c r="DH1369" s="6418"/>
      <c r="DI1369" s="8037">
        <f>DI1368-DJ1368</f>
        <v>0</v>
      </c>
      <c r="DJ1369" s="8038"/>
      <c r="DK1369" s="8037">
        <f>DK1368-DL1368</f>
        <v>0</v>
      </c>
      <c r="DL1369" s="8038"/>
      <c r="DM1369" s="8037">
        <f>DM1368-DN1368</f>
        <v>0</v>
      </c>
      <c r="DN1369" s="8038"/>
      <c r="DO1369" s="8037">
        <f>DO1368-DP1368</f>
        <v>0</v>
      </c>
      <c r="DP1369" s="8038"/>
      <c r="DQ1369" s="8037">
        <f>DQ1368-DR1368</f>
        <v>0</v>
      </c>
      <c r="DR1369" s="8038"/>
      <c r="DS1369" s="8037">
        <f>DS1368-DT1368</f>
        <v>0</v>
      </c>
      <c r="DT1369" s="8038"/>
      <c r="DU1369" s="8037">
        <f>DU1368-DV1368</f>
        <v>0</v>
      </c>
      <c r="DV1369" s="8038"/>
      <c r="DW1369" s="8037">
        <f>DW1368-DX1368</f>
        <v>0</v>
      </c>
      <c r="DX1369" s="8038"/>
      <c r="DY1369" s="8037">
        <f>DY1368-DZ1368</f>
        <v>0</v>
      </c>
      <c r="DZ1369" s="8038"/>
      <c r="EA1369" s="8037">
        <f>EA1368-EB1368</f>
        <v>0</v>
      </c>
      <c r="EB1369" s="8038"/>
      <c r="EC1369" s="8037">
        <f>EC1368-ED1368</f>
        <v>0</v>
      </c>
      <c r="ED1369" s="8038"/>
      <c r="EE1369" s="8037">
        <f>EE1368-EF1368</f>
        <v>0</v>
      </c>
      <c r="EF1369" s="8038"/>
      <c r="EM1369" s="8037">
        <f>EM1368-EN1368</f>
        <v>0</v>
      </c>
      <c r="EN1369" s="8038"/>
      <c r="EO1369" s="8037">
        <f>EO1368-EP1368</f>
        <v>0</v>
      </c>
      <c r="EP1369" s="8038"/>
      <c r="ET1369" s="8037">
        <f>ET1368-EU1368</f>
        <v>0</v>
      </c>
      <c r="EU1369" s="8038"/>
      <c r="EV1369" s="8037">
        <f>EV1368-EW1368</f>
        <v>0</v>
      </c>
      <c r="EW1369" s="8038"/>
      <c r="EX1369" s="8037">
        <f>EX1368-EY1368</f>
        <v>0</v>
      </c>
      <c r="EY1369" s="8038"/>
      <c r="EZ1369" s="8037">
        <f>EZ1368-FA1368</f>
        <v>0</v>
      </c>
      <c r="FA1369" s="8038"/>
      <c r="FB1369" s="8037">
        <f>FB1368-FC1368</f>
        <v>0</v>
      </c>
      <c r="FC1369" s="8038"/>
      <c r="FD1369" s="8037">
        <f>FD1368-FE1368</f>
        <v>0</v>
      </c>
      <c r="FE1369" s="8038"/>
      <c r="FF1369" s="8037">
        <f>FF1368-FG1368</f>
        <v>0</v>
      </c>
      <c r="FG1369" s="8038"/>
      <c r="FH1369" s="8037">
        <f>FH1368-FI1368</f>
        <v>0</v>
      </c>
      <c r="FI1369" s="8038"/>
      <c r="FJ1369" s="8037">
        <f>FJ1368-FK1368</f>
        <v>0</v>
      </c>
      <c r="FK1369" s="8038"/>
      <c r="FL1369" s="8037">
        <f>FL1368-FM1368</f>
        <v>0</v>
      </c>
      <c r="FM1369" s="8038"/>
      <c r="FN1369" s="8037">
        <f>FN1368-FO1368</f>
        <v>0</v>
      </c>
      <c r="FO1369" s="8038"/>
      <c r="FP1369" s="8037">
        <f>FP1368-FQ1368</f>
        <v>0</v>
      </c>
      <c r="FQ1369" s="8038"/>
      <c r="FS1369" s="8037">
        <f>FS1368-FT1368</f>
        <v>0</v>
      </c>
      <c r="FT1369" s="8038"/>
    </row>
    <row r="1370" spans="1:176" ht="18.600000000000001" customHeight="1">
      <c r="A1370" s="6372"/>
      <c r="B1370" s="165"/>
      <c r="C1370" s="165"/>
      <c r="D1370" s="191"/>
      <c r="E1370" s="6373"/>
      <c r="AW1370" s="162"/>
      <c r="AX1370" s="162"/>
      <c r="AY1370" s="162"/>
      <c r="AZ1370" s="162"/>
      <c r="BA1370" s="162"/>
      <c r="BB1370" s="162"/>
      <c r="BC1370" s="162"/>
      <c r="BD1370" s="162"/>
      <c r="BE1370" s="162"/>
      <c r="BF1370" s="162"/>
      <c r="BG1370" s="162"/>
      <c r="BH1370" s="162"/>
      <c r="BI1370" s="162"/>
      <c r="BJ1370" s="162"/>
      <c r="BK1370" s="162"/>
      <c r="BL1370" s="162"/>
      <c r="BM1370" s="162"/>
      <c r="BN1370" s="162"/>
      <c r="BO1370" s="162"/>
      <c r="BP1370" s="162"/>
      <c r="BQ1370" s="162"/>
      <c r="BR1370" s="162"/>
      <c r="BS1370" s="162"/>
      <c r="BT1370" s="162"/>
      <c r="BU1370" s="162"/>
      <c r="BV1370" s="162"/>
      <c r="BW1370" s="162"/>
      <c r="BX1370" s="162"/>
      <c r="BY1370" s="162"/>
      <c r="BZ1370" s="162"/>
      <c r="CA1370" s="162"/>
      <c r="CB1370" s="162"/>
      <c r="CC1370" s="162"/>
      <c r="CD1370" s="162"/>
      <c r="CE1370" s="162"/>
      <c r="CF1370" s="162"/>
      <c r="CG1370" s="162"/>
      <c r="CH1370" s="162"/>
      <c r="CI1370" s="162"/>
      <c r="CJ1370" s="162"/>
      <c r="CK1370" s="162"/>
      <c r="CL1370" s="162"/>
      <c r="CM1370" s="162"/>
      <c r="CN1370" s="162"/>
      <c r="CO1370" s="162"/>
      <c r="CP1370" s="162"/>
      <c r="CQ1370" s="162"/>
      <c r="CR1370" s="162"/>
      <c r="CS1370" s="162"/>
      <c r="CT1370" s="162"/>
      <c r="CU1370" s="162"/>
      <c r="CV1370" s="162"/>
      <c r="CW1370" s="162"/>
      <c r="CX1370" s="162"/>
      <c r="CY1370" s="162"/>
      <c r="CZ1370" s="162"/>
      <c r="DA1370" s="162"/>
      <c r="DB1370" s="162"/>
      <c r="DC1370" s="162"/>
      <c r="DD1370" s="162"/>
      <c r="DE1370" s="162"/>
      <c r="DF1370" s="162"/>
      <c r="DG1370" s="162"/>
      <c r="DH1370" s="162"/>
      <c r="DI1370" s="162"/>
      <c r="DJ1370" s="162"/>
      <c r="DK1370" s="162"/>
      <c r="DL1370" s="162"/>
      <c r="DM1370" s="162"/>
      <c r="DN1370" s="162"/>
      <c r="DO1370" s="162"/>
      <c r="DP1370" s="162"/>
      <c r="DQ1370" s="162"/>
      <c r="DS1370" s="162"/>
      <c r="DT1370" s="162"/>
      <c r="DU1370" s="162"/>
      <c r="ET1370" s="162"/>
      <c r="EU1370" s="162"/>
      <c r="EV1370" s="162"/>
      <c r="EW1370" s="162"/>
      <c r="EX1370" s="162"/>
      <c r="EY1370" s="162"/>
      <c r="EZ1370" s="162"/>
      <c r="FA1370" s="162"/>
      <c r="FB1370" s="162"/>
      <c r="FC1370" s="162"/>
      <c r="FD1370" s="162"/>
      <c r="FE1370" s="162"/>
      <c r="FF1370" s="162"/>
      <c r="FG1370" s="162"/>
      <c r="FH1370" s="162"/>
      <c r="FI1370" s="162"/>
      <c r="FJ1370" s="162"/>
      <c r="FK1370" s="162"/>
      <c r="FL1370" s="162"/>
      <c r="FM1370" s="162"/>
      <c r="FN1370" s="162"/>
      <c r="FO1370" s="162"/>
    </row>
    <row r="1371" spans="1:176" ht="18.600000000000001" customHeight="1">
      <c r="A1371" s="6372"/>
      <c r="B1371" s="165"/>
      <c r="C1371" s="165"/>
      <c r="D1371" s="191"/>
      <c r="E1371" s="6373"/>
      <c r="AT1371" s="653" t="s">
        <v>752</v>
      </c>
      <c r="AU1371" s="6374"/>
      <c r="AV1371" s="6374"/>
      <c r="AW1371" s="6377"/>
      <c r="AX1371" s="6378"/>
      <c r="AY1371" s="6377"/>
      <c r="AZ1371" s="6378"/>
      <c r="BA1371" s="6377"/>
      <c r="BB1371" s="6378"/>
      <c r="BC1371" s="6377"/>
      <c r="BD1371" s="6378"/>
      <c r="BE1371" s="6377"/>
      <c r="BF1371" s="6378"/>
      <c r="BG1371" s="6377"/>
      <c r="BH1371" s="6378"/>
      <c r="BI1371" s="6377"/>
      <c r="BJ1371" s="6378"/>
      <c r="BK1371" s="6377"/>
      <c r="BL1371" s="6378"/>
      <c r="BM1371" s="6377"/>
      <c r="BN1371" s="6378"/>
      <c r="BO1371" s="6377"/>
      <c r="BP1371" s="6378"/>
      <c r="BQ1371" s="6377"/>
      <c r="BR1371" s="6378"/>
      <c r="BS1371" s="6377"/>
      <c r="BT1371" s="6378"/>
      <c r="BU1371" s="6377"/>
      <c r="BV1371" s="6378"/>
      <c r="BW1371" s="6377"/>
      <c r="BX1371" s="6378"/>
      <c r="BY1371" s="6377"/>
      <c r="BZ1371" s="6378"/>
      <c r="CA1371" s="6377"/>
      <c r="CB1371" s="6378"/>
      <c r="CC1371" s="6377"/>
      <c r="CD1371" s="6378"/>
      <c r="CE1371" s="6377"/>
      <c r="CF1371" s="6378"/>
      <c r="CG1371" s="6377"/>
      <c r="CH1371" s="6378"/>
      <c r="CI1371" s="6377"/>
      <c r="CJ1371" s="6378"/>
      <c r="CK1371" s="6377"/>
      <c r="CL1371" s="6378"/>
      <c r="CM1371" s="6377"/>
      <c r="CN1371" s="6378"/>
      <c r="CO1371" s="6377"/>
      <c r="CP1371" s="6378"/>
      <c r="CQ1371" s="6377"/>
      <c r="CR1371" s="6378"/>
      <c r="CS1371" s="6377"/>
      <c r="CT1371" s="6378"/>
      <c r="CW1371" s="6377"/>
      <c r="CX1371" s="6378"/>
      <c r="CY1371" s="6377"/>
      <c r="CZ1371" s="6378"/>
      <c r="DA1371" s="6377"/>
      <c r="DB1371" s="6378"/>
      <c r="DC1371" s="6379"/>
      <c r="DD1371" s="6380"/>
      <c r="DE1371" s="6418"/>
      <c r="DF1371" s="6418"/>
      <c r="DG1371" s="6418"/>
      <c r="DH1371" s="6418"/>
      <c r="DI1371" s="6379"/>
      <c r="DJ1371" s="6380"/>
      <c r="DK1371" s="6379"/>
      <c r="DL1371" s="6380"/>
      <c r="DM1371" s="6377"/>
      <c r="DN1371" s="6378"/>
      <c r="DO1371" s="6377"/>
      <c r="DP1371" s="6378"/>
      <c r="DQ1371" s="6377"/>
      <c r="DR1371" s="6378"/>
      <c r="DS1371" s="6377"/>
      <c r="DT1371" s="6378"/>
      <c r="DU1371" s="6377"/>
      <c r="DV1371" s="6378"/>
      <c r="DW1371" s="6377"/>
      <c r="DX1371" s="6378"/>
      <c r="DY1371" s="6377"/>
      <c r="DZ1371" s="6378"/>
      <c r="EA1371" s="6377"/>
      <c r="EB1371" s="6378"/>
      <c r="EC1371" s="6377"/>
      <c r="ED1371" s="6378"/>
      <c r="EE1371" s="6377"/>
      <c r="EF1371" s="6378"/>
      <c r="EM1371" s="6377"/>
      <c r="EN1371" s="6378"/>
      <c r="EO1371" s="6377"/>
      <c r="EP1371" s="6378"/>
      <c r="ET1371" s="6377"/>
      <c r="EU1371" s="6378"/>
      <c r="EV1371" s="6377"/>
      <c r="EW1371" s="6378"/>
      <c r="EX1371" s="6377"/>
      <c r="EY1371" s="6378"/>
      <c r="EZ1371" s="6377"/>
      <c r="FA1371" s="6378"/>
      <c r="FB1371" s="6377"/>
      <c r="FC1371" s="6378"/>
      <c r="FD1371" s="6377"/>
      <c r="FE1371" s="6378"/>
      <c r="FF1371" s="6377"/>
      <c r="FG1371" s="6378"/>
      <c r="FH1371" s="6377"/>
      <c r="FI1371" s="6378"/>
      <c r="FJ1371" s="6377"/>
      <c r="FK1371" s="6378"/>
      <c r="FL1371" s="6377"/>
      <c r="FM1371" s="6378"/>
      <c r="FN1371" s="6378"/>
      <c r="FO1371" s="6378"/>
      <c r="FP1371" s="6377"/>
      <c r="FQ1371" s="6378"/>
      <c r="FS1371" s="6377"/>
      <c r="FT1371" s="6378"/>
    </row>
    <row r="1372" spans="1:176" ht="18.600000000000001" customHeight="1">
      <c r="A1372" s="6372"/>
      <c r="B1372" s="165"/>
      <c r="C1372" s="165"/>
      <c r="D1372" s="191"/>
      <c r="E1372" s="6373"/>
      <c r="AT1372" s="653" t="s">
        <v>754</v>
      </c>
      <c r="AU1372" s="6374"/>
      <c r="AV1372" s="6374"/>
      <c r="AW1372" s="653"/>
      <c r="AX1372" s="6387">
        <f>COUNTIF(AX$11:AX$1147,AX1371)</f>
        <v>0</v>
      </c>
      <c r="AY1372" s="653"/>
      <c r="AZ1372" s="6387">
        <f>COUNTIF(AZ$11:AZ$1147,AZ1371)</f>
        <v>0</v>
      </c>
      <c r="BA1372" s="653"/>
      <c r="BB1372" s="6387">
        <f>COUNTIF(BB$11:BB$1147,BB1371)</f>
        <v>0</v>
      </c>
      <c r="BC1372" s="653"/>
      <c r="BD1372" s="6387">
        <f>COUNTIF(BD$11:BD$1147,BD1371)</f>
        <v>0</v>
      </c>
      <c r="BE1372" s="653"/>
      <c r="BF1372" s="6387">
        <f>COUNTIF(BF$11:BF$1147,BF1371)</f>
        <v>0</v>
      </c>
      <c r="BG1372" s="653"/>
      <c r="BH1372" s="6387">
        <f>COUNTIF(BH$11:BH$1147,BH1371)</f>
        <v>0</v>
      </c>
      <c r="BI1372" s="653"/>
      <c r="BJ1372" s="6387">
        <f>COUNTIF(BJ$11:BJ$1147,BJ1371)</f>
        <v>0</v>
      </c>
      <c r="BK1372" s="653"/>
      <c r="BL1372" s="6387">
        <f>COUNTIF(BL$11:BL$1147,BL1371)</f>
        <v>0</v>
      </c>
      <c r="BM1372" s="653"/>
      <c r="BN1372" s="6387">
        <f>COUNTIF(BN$11:BN$1147,BN1371)</f>
        <v>0</v>
      </c>
      <c r="BO1372" s="653"/>
      <c r="BP1372" s="6387">
        <f>COUNTIF(BP$11:BP$1147,BP1371)</f>
        <v>0</v>
      </c>
      <c r="BQ1372" s="653"/>
      <c r="BR1372" s="6387">
        <f>COUNTIF(BR$11:BR$1147,BR1371)</f>
        <v>0</v>
      </c>
      <c r="BS1372" s="653"/>
      <c r="BT1372" s="6387">
        <f>COUNTIF(BT$11:BT$1147,BT1371)</f>
        <v>0</v>
      </c>
      <c r="BU1372" s="653"/>
      <c r="BV1372" s="6387">
        <f>COUNTIF(BV$11:BV$1147,BV1371)</f>
        <v>0</v>
      </c>
      <c r="BW1372" s="653"/>
      <c r="BX1372" s="6387">
        <f>COUNTIF(BX$11:BX$1147,BX1371)</f>
        <v>0</v>
      </c>
      <c r="BY1372" s="653"/>
      <c r="BZ1372" s="6387">
        <f>COUNTIF(BZ$11:BZ$1147,BZ1371)</f>
        <v>0</v>
      </c>
      <c r="CA1372" s="653"/>
      <c r="CB1372" s="6387">
        <f>COUNTIF(CB$11:CB$1147,CB1371)</f>
        <v>0</v>
      </c>
      <c r="CC1372" s="653"/>
      <c r="CD1372" s="6387">
        <f>COUNTIF(CD$11:CD$1147,CD1371)</f>
        <v>0</v>
      </c>
      <c r="CE1372" s="653"/>
      <c r="CF1372" s="6387">
        <f>COUNTIF(CF$11:CF$1147,CF1371)</f>
        <v>0</v>
      </c>
      <c r="CG1372" s="653"/>
      <c r="CH1372" s="6387">
        <f>COUNTIF(CH$11:CH$1147,CH1371)</f>
        <v>0</v>
      </c>
      <c r="CI1372" s="653"/>
      <c r="CJ1372" s="6387">
        <f>COUNTIF(CJ$11:CJ$1147,CJ1371)</f>
        <v>0</v>
      </c>
      <c r="CK1372" s="653"/>
      <c r="CL1372" s="6387">
        <f>COUNTIFS(CL$11:CL$1147,CL1371)+COUNTIFS(CV$11:CV$1147,CL1371)</f>
        <v>0</v>
      </c>
      <c r="CM1372" s="653"/>
      <c r="CN1372" s="6387">
        <f>COUNTIF(CN$11:CN$1147,CN1371)</f>
        <v>0</v>
      </c>
      <c r="CO1372" s="653"/>
      <c r="CP1372" s="6387">
        <f>COUNTIF(CP$11:CP$1147,CP1371)</f>
        <v>0</v>
      </c>
      <c r="CQ1372" s="653"/>
      <c r="CR1372" s="6387">
        <f>COUNTIF(CR$11:CR$1147,CR1371)</f>
        <v>0</v>
      </c>
      <c r="CS1372" s="653"/>
      <c r="CT1372" s="6387">
        <f>COUNTIF(CT$11:CT$1147,CT1371)</f>
        <v>0</v>
      </c>
      <c r="CW1372" s="653"/>
      <c r="CX1372" s="6387">
        <f>COUNTIF(CX$11:CX$1147,CX1371)</f>
        <v>0</v>
      </c>
      <c r="CY1372" s="653"/>
      <c r="CZ1372" s="6387">
        <f>COUNTIF(CZ$11:CZ$1147,CZ1371)</f>
        <v>0</v>
      </c>
      <c r="DA1372" s="653"/>
      <c r="DB1372" s="6387">
        <f>COUNTIF(DB$11:DB$1147,DB1371)</f>
        <v>0</v>
      </c>
      <c r="DC1372" s="6374"/>
      <c r="DD1372" s="6388">
        <f>COUNTIF(DD$11:DD$1147,DD1371)</f>
        <v>0</v>
      </c>
      <c r="DE1372" s="6418"/>
      <c r="DF1372" s="6418"/>
      <c r="DG1372" s="6418"/>
      <c r="DH1372" s="6418"/>
      <c r="DI1372" s="6374"/>
      <c r="DJ1372" s="6388">
        <f>COUNTIF(DJ$11:DJ$1147,DJ1371)</f>
        <v>0</v>
      </c>
      <c r="DK1372" s="6374"/>
      <c r="DL1372" s="6388">
        <f>COUNTIF(DL$11:DL$1147,DL1371)</f>
        <v>0</v>
      </c>
      <c r="DM1372" s="653"/>
      <c r="DN1372" s="6387">
        <f>COUNTIF(DN$11:DN$1147,DN1371)</f>
        <v>0</v>
      </c>
      <c r="DO1372" s="653"/>
      <c r="DP1372" s="6387">
        <f>COUNTIF(DP$11:DP$1147,DP1371)</f>
        <v>0</v>
      </c>
      <c r="DQ1372" s="653"/>
      <c r="DR1372" s="6387">
        <f>COUNTIF(DR$11:DR$1147,DR1371)</f>
        <v>0</v>
      </c>
      <c r="DS1372" s="653"/>
      <c r="DT1372" s="6387">
        <f>COUNTIF(DT$11:DT$1147,DT1371)</f>
        <v>0</v>
      </c>
      <c r="DU1372" s="653"/>
      <c r="DV1372" s="6387">
        <f>COUNTIF(DV$11:DV$1147,DV1371)</f>
        <v>0</v>
      </c>
      <c r="DW1372" s="653"/>
      <c r="DX1372" s="6387">
        <f>COUNTIF(DX$11:DX$1147,DX1371)</f>
        <v>0</v>
      </c>
      <c r="DY1372" s="653"/>
      <c r="DZ1372" s="6387">
        <f>COUNTIF(DZ$11:DZ$1147,DZ1371)</f>
        <v>0</v>
      </c>
      <c r="EA1372" s="653"/>
      <c r="EB1372" s="6387">
        <f>COUNTIF(EB$11:EB$1147,EB1371)</f>
        <v>0</v>
      </c>
      <c r="EC1372" s="653"/>
      <c r="ED1372" s="6387">
        <f>COUNTIF(ED$11:ED$1147,ED1371)</f>
        <v>0</v>
      </c>
      <c r="EE1372" s="653"/>
      <c r="EF1372" s="6387">
        <f>COUNTIF(EF$11:EF$1147,EF1371)</f>
        <v>0</v>
      </c>
      <c r="EM1372" s="653"/>
      <c r="EN1372" s="6387">
        <f>COUNTIF(EN$11:EN$1147,EN1371)</f>
        <v>0</v>
      </c>
      <c r="EO1372" s="653"/>
      <c r="EP1372" s="6387">
        <f>COUNTIF(EP$11:EP$1147,EP1371)</f>
        <v>0</v>
      </c>
      <c r="ET1372" s="653"/>
      <c r="EU1372" s="6387">
        <f>COUNTIF(EU$11:EU$1147,EU1371)</f>
        <v>0</v>
      </c>
      <c r="EV1372" s="653"/>
      <c r="EW1372" s="6387">
        <f>COUNTIF(EW$11:EW$1147,EW1371)</f>
        <v>0</v>
      </c>
      <c r="EX1372" s="653"/>
      <c r="EY1372" s="6387">
        <f>COUNTIF(EY$11:EY$1147,EY1371)</f>
        <v>0</v>
      </c>
      <c r="EZ1372" s="653"/>
      <c r="FA1372" s="6387">
        <f>COUNTIF(FA$11:FA$1147,FA1371)</f>
        <v>0</v>
      </c>
      <c r="FB1372" s="653"/>
      <c r="FC1372" s="6387">
        <f>COUNTIF(FC$11:FC$1147,FC1371)</f>
        <v>0</v>
      </c>
      <c r="FD1372" s="653"/>
      <c r="FE1372" s="6387">
        <f>COUNTIF(FE$11:FE$1147,FE1371)</f>
        <v>0</v>
      </c>
      <c r="FF1372" s="653"/>
      <c r="FG1372" s="6387">
        <f>COUNTIF(FG$11:FG$1147,FG1371)</f>
        <v>0</v>
      </c>
      <c r="FH1372" s="653"/>
      <c r="FI1372" s="6387">
        <f>COUNTIF(FI$11:FI$1147,FI1371)</f>
        <v>0</v>
      </c>
      <c r="FJ1372" s="653"/>
      <c r="FK1372" s="6387">
        <f>COUNTIF(FK$11:FK$1147,FK1371)</f>
        <v>0</v>
      </c>
      <c r="FL1372" s="653"/>
      <c r="FM1372" s="6387">
        <f>COUNTIF(FM$11:FM$1147,FM1371)</f>
        <v>0</v>
      </c>
      <c r="FN1372" s="653"/>
      <c r="FO1372" s="6387">
        <f>COUNTIF(FO$11:FO$1147,FO1371)</f>
        <v>0</v>
      </c>
      <c r="FP1372" s="1044"/>
      <c r="FQ1372" s="6387">
        <f>COUNTIF(FQ$11:FQ$1147,FQ1371)</f>
        <v>0</v>
      </c>
      <c r="FS1372" s="1044"/>
      <c r="FT1372" s="6387">
        <f>COUNTIF(FT$11:FT$1147,FT1371)</f>
        <v>0</v>
      </c>
    </row>
    <row r="1373" spans="1:176" ht="18.600000000000001" customHeight="1">
      <c r="A1373" s="6372"/>
      <c r="B1373" s="165"/>
      <c r="C1373" s="165"/>
      <c r="D1373" s="191"/>
      <c r="E1373" s="6373"/>
      <c r="AT1373" s="653" t="s">
        <v>755</v>
      </c>
      <c r="AU1373" s="6374"/>
      <c r="AV1373" s="6374"/>
      <c r="AW1373" s="8037">
        <f>AW1372-AX1372</f>
        <v>0</v>
      </c>
      <c r="AX1373" s="8038"/>
      <c r="AY1373" s="8037">
        <f>AY1372-AZ1372</f>
        <v>0</v>
      </c>
      <c r="AZ1373" s="8038"/>
      <c r="BA1373" s="8037">
        <f>BA1372-BB1372</f>
        <v>0</v>
      </c>
      <c r="BB1373" s="8038"/>
      <c r="BC1373" s="8037">
        <f>BC1372-BD1372</f>
        <v>0</v>
      </c>
      <c r="BD1373" s="8038"/>
      <c r="BE1373" s="8037">
        <f>BE1372-BF1372</f>
        <v>0</v>
      </c>
      <c r="BF1373" s="8038"/>
      <c r="BG1373" s="8037">
        <f>BG1372-BH1372</f>
        <v>0</v>
      </c>
      <c r="BH1373" s="8038"/>
      <c r="BI1373" s="8037">
        <f>BI1372-BJ1372</f>
        <v>0</v>
      </c>
      <c r="BJ1373" s="8038"/>
      <c r="BK1373" s="8037">
        <f>BK1372-BL1372</f>
        <v>0</v>
      </c>
      <c r="BL1373" s="8038"/>
      <c r="BM1373" s="8037">
        <f>BM1372-BN1372</f>
        <v>0</v>
      </c>
      <c r="BN1373" s="8038"/>
      <c r="BO1373" s="8037">
        <f>BO1372-BP1372</f>
        <v>0</v>
      </c>
      <c r="BP1373" s="8038"/>
      <c r="BQ1373" s="8037">
        <f>BQ1372-BR1372</f>
        <v>0</v>
      </c>
      <c r="BR1373" s="8038"/>
      <c r="BS1373" s="8037">
        <f>BS1372-BT1372</f>
        <v>0</v>
      </c>
      <c r="BT1373" s="8038"/>
      <c r="BU1373" s="8037">
        <f>BU1372-BV1372</f>
        <v>0</v>
      </c>
      <c r="BV1373" s="8038"/>
      <c r="BW1373" s="8037">
        <f>BW1372-BX1372</f>
        <v>0</v>
      </c>
      <c r="BX1373" s="8038"/>
      <c r="BY1373" s="8037">
        <f>BY1372-BZ1372</f>
        <v>0</v>
      </c>
      <c r="BZ1373" s="8038"/>
      <c r="CA1373" s="8037">
        <f>CA1372-CB1372</f>
        <v>0</v>
      </c>
      <c r="CB1373" s="8038"/>
      <c r="CC1373" s="8037">
        <f>CC1372-CD1372</f>
        <v>0</v>
      </c>
      <c r="CD1373" s="8038"/>
      <c r="CE1373" s="8037">
        <f>CE1372-CF1372</f>
        <v>0</v>
      </c>
      <c r="CF1373" s="8038"/>
      <c r="CG1373" s="8037">
        <f>CG1372-CH1372</f>
        <v>0</v>
      </c>
      <c r="CH1373" s="8038"/>
      <c r="CI1373" s="8037">
        <f>CI1372-CJ1372</f>
        <v>0</v>
      </c>
      <c r="CJ1373" s="8038"/>
      <c r="CK1373" s="8037">
        <f>CK1372-CL1372</f>
        <v>0</v>
      </c>
      <c r="CL1373" s="8038"/>
      <c r="CM1373" s="8037">
        <f>CM1372-CN1372</f>
        <v>0</v>
      </c>
      <c r="CN1373" s="8038"/>
      <c r="CO1373" s="8037">
        <f>CO1372-CP1372</f>
        <v>0</v>
      </c>
      <c r="CP1373" s="8038"/>
      <c r="CQ1373" s="8037">
        <f>CQ1372-CR1372</f>
        <v>0</v>
      </c>
      <c r="CR1373" s="8038"/>
      <c r="CS1373" s="8037">
        <f>CS1372-CT1372</f>
        <v>0</v>
      </c>
      <c r="CT1373" s="8038"/>
      <c r="CW1373" s="8037">
        <f>CW1372-CX1372</f>
        <v>0</v>
      </c>
      <c r="CX1373" s="8038"/>
      <c r="CY1373" s="8037">
        <f>CY1372-CZ1372</f>
        <v>0</v>
      </c>
      <c r="CZ1373" s="8038"/>
      <c r="DA1373" s="8037">
        <f>DA1372-DB1372</f>
        <v>0</v>
      </c>
      <c r="DB1373" s="8038"/>
      <c r="DC1373" s="8037">
        <f>DC1372-DD1372</f>
        <v>0</v>
      </c>
      <c r="DD1373" s="8038"/>
      <c r="DE1373" s="6418"/>
      <c r="DF1373" s="6418"/>
      <c r="DG1373" s="6418"/>
      <c r="DH1373" s="6418"/>
      <c r="DI1373" s="8037">
        <f>DI1372-DJ1372</f>
        <v>0</v>
      </c>
      <c r="DJ1373" s="8038"/>
      <c r="DK1373" s="8037">
        <f>DK1372-DL1372</f>
        <v>0</v>
      </c>
      <c r="DL1373" s="8038"/>
      <c r="DM1373" s="8037">
        <f>DM1372-DN1372</f>
        <v>0</v>
      </c>
      <c r="DN1373" s="8038"/>
      <c r="DO1373" s="8037">
        <f>DO1372-DP1372</f>
        <v>0</v>
      </c>
      <c r="DP1373" s="8038"/>
      <c r="DQ1373" s="8037">
        <f>DQ1372-DR1372</f>
        <v>0</v>
      </c>
      <c r="DR1373" s="8038"/>
      <c r="DS1373" s="8037">
        <f>DS1372-DT1372</f>
        <v>0</v>
      </c>
      <c r="DT1373" s="8038"/>
      <c r="DU1373" s="8037">
        <f>DU1372-DV1372</f>
        <v>0</v>
      </c>
      <c r="DV1373" s="8038"/>
      <c r="DW1373" s="8037">
        <f>DW1372-DX1372</f>
        <v>0</v>
      </c>
      <c r="DX1373" s="8038"/>
      <c r="DY1373" s="8037">
        <f>DY1372-DZ1372</f>
        <v>0</v>
      </c>
      <c r="DZ1373" s="8038"/>
      <c r="EA1373" s="8037">
        <f>EA1372-EB1372</f>
        <v>0</v>
      </c>
      <c r="EB1373" s="8038"/>
      <c r="EC1373" s="8037">
        <f>EC1372-ED1372</f>
        <v>0</v>
      </c>
      <c r="ED1373" s="8038"/>
      <c r="EE1373" s="8037">
        <f>EE1372-EF1372</f>
        <v>0</v>
      </c>
      <c r="EF1373" s="8038"/>
      <c r="EM1373" s="8037">
        <f>EM1372-EN1372</f>
        <v>0</v>
      </c>
      <c r="EN1373" s="8038"/>
      <c r="EO1373" s="8037">
        <f>EO1372-EP1372</f>
        <v>0</v>
      </c>
      <c r="EP1373" s="8038"/>
      <c r="ET1373" s="8037">
        <f>ET1372-EU1372</f>
        <v>0</v>
      </c>
      <c r="EU1373" s="8038"/>
      <c r="EV1373" s="8037">
        <f>EV1372-EW1372</f>
        <v>0</v>
      </c>
      <c r="EW1373" s="8038"/>
      <c r="EX1373" s="8037">
        <f>EX1372-EY1372</f>
        <v>0</v>
      </c>
      <c r="EY1373" s="8038"/>
      <c r="EZ1373" s="8037">
        <f>EZ1372-FA1372</f>
        <v>0</v>
      </c>
      <c r="FA1373" s="8038"/>
      <c r="FB1373" s="8037">
        <f>FB1372-FC1372</f>
        <v>0</v>
      </c>
      <c r="FC1373" s="8038"/>
      <c r="FD1373" s="8037">
        <f>FD1372-FE1372</f>
        <v>0</v>
      </c>
      <c r="FE1373" s="8038"/>
      <c r="FF1373" s="8037">
        <f>FF1372-FG1372</f>
        <v>0</v>
      </c>
      <c r="FG1373" s="8038"/>
      <c r="FH1373" s="8037">
        <f>FH1372-FI1372</f>
        <v>0</v>
      </c>
      <c r="FI1373" s="8038"/>
      <c r="FJ1373" s="8037">
        <f>FJ1372-FK1372</f>
        <v>0</v>
      </c>
      <c r="FK1373" s="8038"/>
      <c r="FL1373" s="8037">
        <f>FL1372-FM1372</f>
        <v>0</v>
      </c>
      <c r="FM1373" s="8038"/>
      <c r="FN1373" s="8037">
        <f>FN1372-FO1372</f>
        <v>0</v>
      </c>
      <c r="FO1373" s="8038"/>
      <c r="FP1373" s="8037">
        <f>FP1372-FQ1372</f>
        <v>0</v>
      </c>
      <c r="FQ1373" s="8038"/>
      <c r="FS1373" s="8037">
        <f>FS1372-FT1372</f>
        <v>0</v>
      </c>
      <c r="FT1373" s="8038"/>
    </row>
    <row r="1374" spans="1:176" ht="18.600000000000001" customHeight="1">
      <c r="A1374" s="6372"/>
      <c r="B1374" s="165"/>
      <c r="C1374" s="165"/>
      <c r="D1374" s="191"/>
      <c r="E1374" s="6373"/>
      <c r="AT1374" s="653" t="s">
        <v>752</v>
      </c>
      <c r="AU1374" s="6374"/>
      <c r="AV1374" s="6374"/>
      <c r="AW1374" s="6377"/>
      <c r="AX1374" s="6378"/>
      <c r="AY1374" s="6377"/>
      <c r="AZ1374" s="6378"/>
      <c r="BA1374" s="6377"/>
      <c r="BB1374" s="6378"/>
      <c r="BC1374" s="6377"/>
      <c r="BD1374" s="6378"/>
      <c r="BE1374" s="6377"/>
      <c r="BF1374" s="6378"/>
      <c r="BG1374" s="6377"/>
      <c r="BH1374" s="6378"/>
      <c r="BI1374" s="6377"/>
      <c r="BJ1374" s="6378"/>
      <c r="BK1374" s="6377"/>
      <c r="BL1374" s="6378"/>
      <c r="BM1374" s="6377"/>
      <c r="BN1374" s="6378"/>
      <c r="BO1374" s="6377"/>
      <c r="BP1374" s="6378"/>
      <c r="BQ1374" s="6377"/>
      <c r="BR1374" s="6378"/>
      <c r="BS1374" s="6377"/>
      <c r="BT1374" s="6378"/>
      <c r="BU1374" s="6377"/>
      <c r="BV1374" s="6378"/>
      <c r="BW1374" s="6377"/>
      <c r="BX1374" s="6378"/>
      <c r="BY1374" s="6377"/>
      <c r="BZ1374" s="6378"/>
      <c r="CA1374" s="6377"/>
      <c r="CB1374" s="6378"/>
      <c r="CC1374" s="6377"/>
      <c r="CD1374" s="6378"/>
      <c r="CE1374" s="6377"/>
      <c r="CF1374" s="6378"/>
      <c r="CG1374" s="6377"/>
      <c r="CH1374" s="6378"/>
      <c r="CI1374" s="6377"/>
      <c r="CJ1374" s="6378"/>
      <c r="CK1374" s="6377"/>
      <c r="CL1374" s="6378"/>
      <c r="CM1374" s="6377"/>
      <c r="CN1374" s="6378"/>
      <c r="CO1374" s="6377"/>
      <c r="CP1374" s="6378"/>
      <c r="CQ1374" s="6377"/>
      <c r="CR1374" s="6378"/>
      <c r="CS1374" s="6377"/>
      <c r="CT1374" s="6378"/>
      <c r="CW1374" s="6377"/>
      <c r="CX1374" s="6378"/>
      <c r="CY1374" s="6377"/>
      <c r="CZ1374" s="6378"/>
      <c r="DA1374" s="6377"/>
      <c r="DB1374" s="6378"/>
      <c r="DC1374" s="6379"/>
      <c r="DD1374" s="6380"/>
      <c r="DE1374" s="6418"/>
      <c r="DF1374" s="6418"/>
      <c r="DG1374" s="6418"/>
      <c r="DH1374" s="6418"/>
      <c r="DI1374" s="6379"/>
      <c r="DJ1374" s="6380"/>
      <c r="DK1374" s="6379"/>
      <c r="DL1374" s="6380"/>
      <c r="DM1374" s="6377"/>
      <c r="DN1374" s="6378"/>
      <c r="DO1374" s="6377"/>
      <c r="DP1374" s="6378"/>
      <c r="DQ1374" s="6377"/>
      <c r="DR1374" s="6378"/>
      <c r="DS1374" s="6377"/>
      <c r="DT1374" s="6378"/>
      <c r="DU1374" s="6377"/>
      <c r="DV1374" s="6378"/>
      <c r="DW1374" s="6377"/>
      <c r="DX1374" s="6378"/>
      <c r="DY1374" s="6377"/>
      <c r="DZ1374" s="6378"/>
      <c r="EA1374" s="6377"/>
      <c r="EB1374" s="6378"/>
      <c r="EC1374" s="6377"/>
      <c r="ED1374" s="6378"/>
      <c r="EE1374" s="6377"/>
      <c r="EF1374" s="6378"/>
      <c r="EM1374" s="6377"/>
      <c r="EN1374" s="6378"/>
      <c r="EO1374" s="6377"/>
      <c r="EP1374" s="6378"/>
      <c r="ET1374" s="6377"/>
      <c r="EU1374" s="6378"/>
      <c r="EV1374" s="6377"/>
      <c r="EW1374" s="6378"/>
      <c r="EX1374" s="6377"/>
      <c r="EY1374" s="6378"/>
      <c r="EZ1374" s="6377"/>
      <c r="FA1374" s="6378"/>
      <c r="FB1374" s="6377"/>
      <c r="FC1374" s="6378"/>
      <c r="FD1374" s="6377"/>
      <c r="FE1374" s="6378"/>
      <c r="FF1374" s="6377"/>
      <c r="FG1374" s="6378"/>
      <c r="FH1374" s="6377"/>
      <c r="FI1374" s="6378"/>
      <c r="FJ1374" s="6377"/>
      <c r="FK1374" s="6378"/>
      <c r="FL1374" s="6377"/>
      <c r="FM1374" s="6378"/>
      <c r="FN1374" s="6378"/>
      <c r="FO1374" s="6378"/>
      <c r="FP1374" s="6377"/>
      <c r="FQ1374" s="6378"/>
      <c r="FS1374" s="6377"/>
      <c r="FT1374" s="6378"/>
    </row>
    <row r="1375" spans="1:176" ht="18.600000000000001" customHeight="1">
      <c r="A1375" s="6372"/>
      <c r="B1375" s="165"/>
      <c r="C1375" s="165"/>
      <c r="D1375" s="191"/>
      <c r="E1375" s="6373"/>
      <c r="AT1375" s="653" t="s">
        <v>754</v>
      </c>
      <c r="AU1375" s="6374"/>
      <c r="AV1375" s="6374"/>
      <c r="AW1375" s="653"/>
      <c r="AX1375" s="6387">
        <f>COUNTIF(AX$11:AX$1147,AX1374)</f>
        <v>0</v>
      </c>
      <c r="AY1375" s="653"/>
      <c r="AZ1375" s="6387">
        <f>COUNTIF(AZ$11:AZ$1147,AZ1374)</f>
        <v>0</v>
      </c>
      <c r="BA1375" s="653"/>
      <c r="BB1375" s="6387">
        <f>COUNTIF(BB$11:BB$1147,BB1374)</f>
        <v>0</v>
      </c>
      <c r="BC1375" s="653"/>
      <c r="BD1375" s="6387">
        <f>COUNTIF(BD$11:BD$1147,BD1374)</f>
        <v>0</v>
      </c>
      <c r="BE1375" s="653"/>
      <c r="BF1375" s="6387">
        <f>COUNTIF(BF$11:BF$1147,BF1374)</f>
        <v>0</v>
      </c>
      <c r="BG1375" s="653"/>
      <c r="BH1375" s="6387">
        <f>COUNTIF(BH$11:BH$1147,BH1374)</f>
        <v>0</v>
      </c>
      <c r="BI1375" s="653"/>
      <c r="BJ1375" s="6387">
        <f>COUNTIF(BJ$11:BJ$1147,BJ1374)</f>
        <v>0</v>
      </c>
      <c r="BK1375" s="653"/>
      <c r="BL1375" s="6387">
        <f>COUNTIF(BL$11:BL$1147,BL1374)</f>
        <v>0</v>
      </c>
      <c r="BM1375" s="653"/>
      <c r="BN1375" s="6387">
        <f>COUNTIF(BN$11:BN$1147,BN1374)</f>
        <v>0</v>
      </c>
      <c r="BO1375" s="653"/>
      <c r="BP1375" s="6387">
        <f>COUNTIF(BP$11:BP$1147,BP1374)</f>
        <v>0</v>
      </c>
      <c r="BQ1375" s="653"/>
      <c r="BR1375" s="6387">
        <f>COUNTIF(BR$11:BR$1147,BR1374)</f>
        <v>0</v>
      </c>
      <c r="BS1375" s="653"/>
      <c r="BT1375" s="6387">
        <f>COUNTIF(BT$11:BT$1147,BT1374)</f>
        <v>0</v>
      </c>
      <c r="BU1375" s="653"/>
      <c r="BV1375" s="6387">
        <f>COUNTIF(BV$11:BV$1147,BV1374)</f>
        <v>0</v>
      </c>
      <c r="BW1375" s="653"/>
      <c r="BX1375" s="6387">
        <f>COUNTIF(BX$11:BX$1147,BX1374)</f>
        <v>0</v>
      </c>
      <c r="BY1375" s="653"/>
      <c r="BZ1375" s="6387">
        <f>COUNTIF(BZ$11:BZ$1147,BZ1374)</f>
        <v>0</v>
      </c>
      <c r="CA1375" s="653"/>
      <c r="CB1375" s="6387">
        <f>COUNTIF(CB$11:CB$1147,CB1374)</f>
        <v>0</v>
      </c>
      <c r="CC1375" s="653"/>
      <c r="CD1375" s="6387">
        <f>COUNTIF(CD$11:CD$1147,CD1374)</f>
        <v>0</v>
      </c>
      <c r="CE1375" s="653"/>
      <c r="CF1375" s="6387">
        <f>COUNTIF(CF$11:CF$1147,CF1374)</f>
        <v>0</v>
      </c>
      <c r="CG1375" s="653"/>
      <c r="CH1375" s="6387">
        <f>COUNTIF(CH$11:CH$1147,CH1374)</f>
        <v>0</v>
      </c>
      <c r="CI1375" s="653"/>
      <c r="CJ1375" s="6387">
        <f>COUNTIF(CJ$11:CJ$1147,CJ1374)</f>
        <v>0</v>
      </c>
      <c r="CK1375" s="653"/>
      <c r="CL1375" s="6387">
        <f>COUNTIFS(CL$11:CL$1147,CL1374)+COUNTIFS(CV$11:CV$1147,CL1374)</f>
        <v>0</v>
      </c>
      <c r="CM1375" s="653"/>
      <c r="CN1375" s="6387">
        <f>COUNTIF(CN$11:CN$1147,CN1374)</f>
        <v>0</v>
      </c>
      <c r="CO1375" s="653"/>
      <c r="CP1375" s="6387">
        <f>COUNTIF(CP$11:CP$1147,CP1374)</f>
        <v>0</v>
      </c>
      <c r="CQ1375" s="653"/>
      <c r="CR1375" s="6387">
        <f>COUNTIF(CR$11:CR$1147,CR1374)</f>
        <v>0</v>
      </c>
      <c r="CS1375" s="653"/>
      <c r="CT1375" s="6387">
        <f>COUNTIF(CT$11:CT$1147,CT1374)</f>
        <v>0</v>
      </c>
      <c r="CW1375" s="653"/>
      <c r="CX1375" s="6387">
        <f>COUNTIF(CX$11:CX$1147,CX1374)</f>
        <v>0</v>
      </c>
      <c r="CY1375" s="653"/>
      <c r="CZ1375" s="6387">
        <f>COUNTIF(CZ$11:CZ$1147,CZ1374)</f>
        <v>0</v>
      </c>
      <c r="DA1375" s="653"/>
      <c r="DB1375" s="6387">
        <f>COUNTIF(DB$11:DB$1147,DB1374)</f>
        <v>0</v>
      </c>
      <c r="DC1375" s="6374"/>
      <c r="DD1375" s="6388">
        <f>COUNTIF(DD$11:DD$1147,DD1374)</f>
        <v>0</v>
      </c>
      <c r="DE1375" s="6418"/>
      <c r="DF1375" s="6418"/>
      <c r="DG1375" s="6418"/>
      <c r="DH1375" s="6418"/>
      <c r="DI1375" s="6374"/>
      <c r="DJ1375" s="6388">
        <f>COUNTIF(DJ$11:DJ$1147,DJ1374)</f>
        <v>0</v>
      </c>
      <c r="DK1375" s="6374"/>
      <c r="DL1375" s="6388">
        <f>COUNTIF(DL$11:DL$1147,DL1374)</f>
        <v>0</v>
      </c>
      <c r="DM1375" s="653"/>
      <c r="DN1375" s="6387">
        <f>COUNTIF(DN$11:DN$1147,DN1374)</f>
        <v>0</v>
      </c>
      <c r="DO1375" s="653"/>
      <c r="DP1375" s="6387">
        <f>COUNTIF(DP$11:DP$1147,DP1374)</f>
        <v>0</v>
      </c>
      <c r="DQ1375" s="653"/>
      <c r="DR1375" s="6387">
        <f>COUNTIF(DR$11:DR$1147,DR1374)</f>
        <v>0</v>
      </c>
      <c r="DS1375" s="653"/>
      <c r="DT1375" s="6387">
        <f>COUNTIF(DT$11:DT$1147,DT1374)</f>
        <v>0</v>
      </c>
      <c r="DU1375" s="653"/>
      <c r="DV1375" s="6387">
        <f>COUNTIF(DV$11:DV$1147,DV1374)</f>
        <v>0</v>
      </c>
      <c r="DW1375" s="653"/>
      <c r="DX1375" s="6387">
        <f>COUNTIF(DX$11:DX$1147,DX1374)</f>
        <v>0</v>
      </c>
      <c r="DY1375" s="653"/>
      <c r="DZ1375" s="6387">
        <f>COUNTIF(DZ$11:DZ$1147,DZ1374)</f>
        <v>0</v>
      </c>
      <c r="EA1375" s="653"/>
      <c r="EB1375" s="6387">
        <f>COUNTIF(EB$11:EB$1147,EB1374)</f>
        <v>0</v>
      </c>
      <c r="EC1375" s="653"/>
      <c r="ED1375" s="6387">
        <f>COUNTIF(ED$11:ED$1147,ED1374)</f>
        <v>0</v>
      </c>
      <c r="EE1375" s="653"/>
      <c r="EF1375" s="6387">
        <f>COUNTIF(EF$11:EF$1147,EF1374)</f>
        <v>0</v>
      </c>
      <c r="EM1375" s="653"/>
      <c r="EN1375" s="6387">
        <f>COUNTIF(EN$11:EN$1147,EN1374)</f>
        <v>0</v>
      </c>
      <c r="EO1375" s="653"/>
      <c r="EP1375" s="6387">
        <f>COUNTIF(EP$11:EP$1147,EP1374)</f>
        <v>0</v>
      </c>
      <c r="ET1375" s="653"/>
      <c r="EU1375" s="6387">
        <f>COUNTIF(EU$11:EU$1147,EU1374)</f>
        <v>0</v>
      </c>
      <c r="EV1375" s="653"/>
      <c r="EW1375" s="6387">
        <f>COUNTIF(EW$11:EW$1147,EW1374)</f>
        <v>0</v>
      </c>
      <c r="EX1375" s="653"/>
      <c r="EY1375" s="6387">
        <f>COUNTIF(EY$11:EY$1147,EY1374)</f>
        <v>0</v>
      </c>
      <c r="EZ1375" s="653"/>
      <c r="FA1375" s="6387">
        <f>COUNTIF(FA$11:FA$1147,FA1374)</f>
        <v>0</v>
      </c>
      <c r="FB1375" s="653"/>
      <c r="FC1375" s="6387">
        <f>COUNTIF(FC$11:FC$1147,FC1374)</f>
        <v>0</v>
      </c>
      <c r="FD1375" s="653"/>
      <c r="FE1375" s="6387">
        <f>COUNTIF(FE$11:FE$1147,FE1374)</f>
        <v>0</v>
      </c>
      <c r="FF1375" s="653"/>
      <c r="FG1375" s="6387">
        <f>COUNTIF(FG$11:FG$1147,FG1374)</f>
        <v>0</v>
      </c>
      <c r="FH1375" s="653"/>
      <c r="FI1375" s="6387">
        <f>COUNTIF(FI$11:FI$1147,FI1374)</f>
        <v>0</v>
      </c>
      <c r="FJ1375" s="653"/>
      <c r="FK1375" s="6387">
        <f>COUNTIF(FK$11:FK$1147,FK1374)</f>
        <v>0</v>
      </c>
      <c r="FL1375" s="653"/>
      <c r="FM1375" s="6387">
        <f>COUNTIF(FM$11:FM$1147,FM1374)</f>
        <v>0</v>
      </c>
      <c r="FN1375" s="653"/>
      <c r="FO1375" s="6387">
        <f>COUNTIF(FO$11:FO$1147,FO1374)</f>
        <v>0</v>
      </c>
      <c r="FP1375" s="1044"/>
      <c r="FQ1375" s="6387">
        <f>COUNTIF(FQ$11:FQ$1147,FQ1374)</f>
        <v>0</v>
      </c>
      <c r="FS1375" s="1044"/>
      <c r="FT1375" s="6387">
        <f>COUNTIF(FT$11:FT$1147,FT1374)</f>
        <v>0</v>
      </c>
    </row>
    <row r="1376" spans="1:176" ht="18.600000000000001" customHeight="1">
      <c r="A1376" s="6372"/>
      <c r="B1376" s="165"/>
      <c r="C1376" s="165"/>
      <c r="D1376" s="191"/>
      <c r="E1376" s="6373"/>
      <c r="AT1376" s="653" t="s">
        <v>755</v>
      </c>
      <c r="AU1376" s="6374"/>
      <c r="AV1376" s="6374"/>
      <c r="AW1376" s="8037">
        <f>AW1375-AX1375</f>
        <v>0</v>
      </c>
      <c r="AX1376" s="8038"/>
      <c r="AY1376" s="8037">
        <f>AY1375-AZ1375</f>
        <v>0</v>
      </c>
      <c r="AZ1376" s="8038"/>
      <c r="BA1376" s="8037">
        <f>BA1375-BB1375</f>
        <v>0</v>
      </c>
      <c r="BB1376" s="8038"/>
      <c r="BC1376" s="8037">
        <f>BC1375-BD1375</f>
        <v>0</v>
      </c>
      <c r="BD1376" s="8038"/>
      <c r="BE1376" s="8037">
        <f>BE1375-BF1375</f>
        <v>0</v>
      </c>
      <c r="BF1376" s="8038"/>
      <c r="BG1376" s="8037">
        <f>BG1375-BH1375</f>
        <v>0</v>
      </c>
      <c r="BH1376" s="8038"/>
      <c r="BI1376" s="8037">
        <f>BI1375-BJ1375</f>
        <v>0</v>
      </c>
      <c r="BJ1376" s="8038"/>
      <c r="BK1376" s="8037">
        <f>BK1375-BL1375</f>
        <v>0</v>
      </c>
      <c r="BL1376" s="8038"/>
      <c r="BM1376" s="8037">
        <f>BM1375-BN1375</f>
        <v>0</v>
      </c>
      <c r="BN1376" s="8038"/>
      <c r="BO1376" s="8037">
        <f>BO1375-BP1375</f>
        <v>0</v>
      </c>
      <c r="BP1376" s="8038"/>
      <c r="BQ1376" s="8037">
        <f>BQ1375-BR1375</f>
        <v>0</v>
      </c>
      <c r="BR1376" s="8038"/>
      <c r="BS1376" s="8037">
        <f>BS1375-BT1375</f>
        <v>0</v>
      </c>
      <c r="BT1376" s="8038"/>
      <c r="BU1376" s="8037">
        <f>BU1375-BV1375</f>
        <v>0</v>
      </c>
      <c r="BV1376" s="8038"/>
      <c r="BW1376" s="8037">
        <f>BW1375-BX1375</f>
        <v>0</v>
      </c>
      <c r="BX1376" s="8038"/>
      <c r="BY1376" s="8037">
        <f>BY1375-BZ1375</f>
        <v>0</v>
      </c>
      <c r="BZ1376" s="8038"/>
      <c r="CA1376" s="8037">
        <f>CA1375-CB1375</f>
        <v>0</v>
      </c>
      <c r="CB1376" s="8038"/>
      <c r="CC1376" s="8037">
        <f>CC1375-CD1375</f>
        <v>0</v>
      </c>
      <c r="CD1376" s="8038"/>
      <c r="CE1376" s="8037">
        <f>CE1375-CF1375</f>
        <v>0</v>
      </c>
      <c r="CF1376" s="8038"/>
      <c r="CG1376" s="8037">
        <f>CG1375-CH1375</f>
        <v>0</v>
      </c>
      <c r="CH1376" s="8038"/>
      <c r="CI1376" s="8037">
        <f>CI1375-CJ1375</f>
        <v>0</v>
      </c>
      <c r="CJ1376" s="8038"/>
      <c r="CK1376" s="8037">
        <f>CK1375-CL1375</f>
        <v>0</v>
      </c>
      <c r="CL1376" s="8038"/>
      <c r="CM1376" s="8037">
        <f>CM1375-CN1375</f>
        <v>0</v>
      </c>
      <c r="CN1376" s="8038"/>
      <c r="CO1376" s="8037">
        <f>CO1375-CP1375</f>
        <v>0</v>
      </c>
      <c r="CP1376" s="8038"/>
      <c r="CQ1376" s="8037">
        <f>CQ1375-CR1375</f>
        <v>0</v>
      </c>
      <c r="CR1376" s="8038"/>
      <c r="CS1376" s="8037">
        <f>CS1375-CT1375</f>
        <v>0</v>
      </c>
      <c r="CT1376" s="8038"/>
      <c r="CW1376" s="8037">
        <f>CW1375-CX1375</f>
        <v>0</v>
      </c>
      <c r="CX1376" s="8038"/>
      <c r="CY1376" s="8037">
        <f>CY1375-CZ1375</f>
        <v>0</v>
      </c>
      <c r="CZ1376" s="8038"/>
      <c r="DA1376" s="8037">
        <f>DA1375-DB1375</f>
        <v>0</v>
      </c>
      <c r="DB1376" s="8038"/>
      <c r="DC1376" s="8037">
        <f>DC1375-DD1375</f>
        <v>0</v>
      </c>
      <c r="DD1376" s="8038"/>
      <c r="DE1376" s="6418"/>
      <c r="DF1376" s="6418"/>
      <c r="DG1376" s="6418"/>
      <c r="DH1376" s="6418"/>
      <c r="DI1376" s="8037">
        <f>DI1375-DJ1375</f>
        <v>0</v>
      </c>
      <c r="DJ1376" s="8038"/>
      <c r="DK1376" s="8037">
        <f>DK1375-DL1375</f>
        <v>0</v>
      </c>
      <c r="DL1376" s="8038"/>
      <c r="DM1376" s="8037">
        <f>DM1375-DN1375</f>
        <v>0</v>
      </c>
      <c r="DN1376" s="8038"/>
      <c r="DO1376" s="8037">
        <f>DO1375-DP1375</f>
        <v>0</v>
      </c>
      <c r="DP1376" s="8038"/>
      <c r="DQ1376" s="8037">
        <f>DQ1375-DR1375</f>
        <v>0</v>
      </c>
      <c r="DR1376" s="8038"/>
      <c r="DS1376" s="8037">
        <f>DS1375-DT1375</f>
        <v>0</v>
      </c>
      <c r="DT1376" s="8038"/>
      <c r="DU1376" s="8037">
        <f>DU1375-DV1375</f>
        <v>0</v>
      </c>
      <c r="DV1376" s="8038"/>
      <c r="DW1376" s="8037">
        <f>DW1375-DX1375</f>
        <v>0</v>
      </c>
      <c r="DX1376" s="8038"/>
      <c r="DY1376" s="8037">
        <f>DY1375-DZ1375</f>
        <v>0</v>
      </c>
      <c r="DZ1376" s="8038"/>
      <c r="EA1376" s="8037">
        <f>EA1375-EB1375</f>
        <v>0</v>
      </c>
      <c r="EB1376" s="8038"/>
      <c r="EC1376" s="8037">
        <f>EC1375-ED1375</f>
        <v>0</v>
      </c>
      <c r="ED1376" s="8038"/>
      <c r="EE1376" s="8037">
        <f>EE1375-EF1375</f>
        <v>0</v>
      </c>
      <c r="EF1376" s="8038"/>
      <c r="EM1376" s="8037">
        <f>EM1375-EN1375</f>
        <v>0</v>
      </c>
      <c r="EN1376" s="8038"/>
      <c r="EO1376" s="8037">
        <f>EO1375-EP1375</f>
        <v>0</v>
      </c>
      <c r="EP1376" s="8038"/>
      <c r="ET1376" s="8037">
        <f>ET1375-EU1375</f>
        <v>0</v>
      </c>
      <c r="EU1376" s="8038"/>
      <c r="EV1376" s="8037">
        <f>EV1375-EW1375</f>
        <v>0</v>
      </c>
      <c r="EW1376" s="8038"/>
      <c r="EX1376" s="8037">
        <f>EX1375-EY1375</f>
        <v>0</v>
      </c>
      <c r="EY1376" s="8038"/>
      <c r="EZ1376" s="8037">
        <f>EZ1375-FA1375</f>
        <v>0</v>
      </c>
      <c r="FA1376" s="8038"/>
      <c r="FB1376" s="8037">
        <f>FB1375-FC1375</f>
        <v>0</v>
      </c>
      <c r="FC1376" s="8038"/>
      <c r="FD1376" s="8037">
        <f>FD1375-FE1375</f>
        <v>0</v>
      </c>
      <c r="FE1376" s="8038"/>
      <c r="FF1376" s="8037">
        <f>FF1375-FG1375</f>
        <v>0</v>
      </c>
      <c r="FG1376" s="8038"/>
      <c r="FH1376" s="8037">
        <f>FH1375-FI1375</f>
        <v>0</v>
      </c>
      <c r="FI1376" s="8038"/>
      <c r="FJ1376" s="8037">
        <f>FJ1375-FK1375</f>
        <v>0</v>
      </c>
      <c r="FK1376" s="8038"/>
      <c r="FL1376" s="8037">
        <f>FL1375-FM1375</f>
        <v>0</v>
      </c>
      <c r="FM1376" s="8038"/>
      <c r="FN1376" s="8037">
        <f>FN1375-FO1375</f>
        <v>0</v>
      </c>
      <c r="FO1376" s="8038"/>
      <c r="FP1376" s="8037">
        <f>FP1375-FQ1375</f>
        <v>0</v>
      </c>
      <c r="FQ1376" s="8038"/>
      <c r="FS1376" s="8037">
        <f>FS1375-FT1375</f>
        <v>0</v>
      </c>
      <c r="FT1376" s="8038"/>
    </row>
    <row r="1377" spans="1:176" ht="18.600000000000001" customHeight="1">
      <c r="A1377" s="6372"/>
      <c r="B1377" s="165"/>
      <c r="C1377" s="165"/>
      <c r="D1377" s="191"/>
      <c r="E1377" s="6373"/>
      <c r="AW1377" s="162"/>
      <c r="AX1377" s="162"/>
      <c r="AY1377" s="162"/>
      <c r="AZ1377" s="162"/>
      <c r="BA1377" s="162"/>
      <c r="BB1377" s="162"/>
      <c r="BC1377" s="162"/>
      <c r="BD1377" s="162"/>
      <c r="BE1377" s="162"/>
      <c r="BF1377" s="162"/>
      <c r="BG1377" s="162"/>
      <c r="BH1377" s="162"/>
      <c r="BI1377" s="162"/>
      <c r="BJ1377" s="162"/>
      <c r="BK1377" s="162"/>
      <c r="BL1377" s="162"/>
      <c r="BM1377" s="162"/>
      <c r="BN1377" s="162"/>
      <c r="BO1377" s="162"/>
      <c r="BP1377" s="162"/>
      <c r="BQ1377" s="162"/>
      <c r="BR1377" s="162"/>
      <c r="BS1377" s="162"/>
      <c r="BT1377" s="162"/>
      <c r="BU1377" s="162"/>
      <c r="BV1377" s="162"/>
      <c r="BW1377" s="162"/>
      <c r="BX1377" s="162"/>
      <c r="BY1377" s="162"/>
      <c r="BZ1377" s="162"/>
      <c r="CA1377" s="162"/>
      <c r="CB1377" s="162"/>
      <c r="CC1377" s="162"/>
      <c r="CD1377" s="162"/>
      <c r="CE1377" s="162"/>
      <c r="CF1377" s="162"/>
      <c r="CG1377" s="162"/>
      <c r="CH1377" s="162"/>
      <c r="CI1377" s="162"/>
      <c r="CJ1377" s="162"/>
      <c r="CK1377" s="162"/>
      <c r="CL1377" s="162"/>
      <c r="CM1377" s="162"/>
      <c r="CN1377" s="162"/>
      <c r="CO1377" s="162"/>
      <c r="CP1377" s="162"/>
      <c r="CQ1377" s="162"/>
      <c r="CR1377" s="162"/>
      <c r="CS1377" s="162"/>
      <c r="CT1377" s="162"/>
      <c r="CU1377" s="162"/>
      <c r="CV1377" s="162"/>
      <c r="CW1377" s="162"/>
      <c r="CX1377" s="162"/>
      <c r="CY1377" s="162"/>
      <c r="CZ1377" s="162"/>
      <c r="DA1377" s="162"/>
      <c r="DB1377" s="162"/>
      <c r="DC1377" s="162"/>
      <c r="DD1377" s="162"/>
      <c r="DE1377" s="162"/>
      <c r="DF1377" s="162"/>
      <c r="DG1377" s="162"/>
      <c r="DH1377" s="162"/>
      <c r="DI1377" s="162"/>
      <c r="DJ1377" s="162"/>
      <c r="DK1377" s="162"/>
      <c r="DL1377" s="162"/>
      <c r="DM1377" s="162"/>
      <c r="DN1377" s="162"/>
      <c r="DO1377" s="162"/>
      <c r="DP1377" s="162"/>
      <c r="DQ1377" s="162"/>
      <c r="DS1377" s="162"/>
      <c r="DT1377" s="162"/>
      <c r="DU1377" s="162"/>
      <c r="ET1377" s="162"/>
      <c r="EU1377" s="162"/>
      <c r="EV1377" s="162"/>
      <c r="EW1377" s="162"/>
      <c r="EX1377" s="162"/>
      <c r="EY1377" s="162"/>
      <c r="EZ1377" s="162"/>
      <c r="FA1377" s="162"/>
      <c r="FB1377" s="162"/>
      <c r="FC1377" s="162"/>
      <c r="FD1377" s="162"/>
      <c r="FE1377" s="162"/>
      <c r="FF1377" s="162"/>
      <c r="FG1377" s="162"/>
      <c r="FH1377" s="162"/>
      <c r="FI1377" s="162"/>
      <c r="FJ1377" s="162"/>
      <c r="FK1377" s="162"/>
      <c r="FL1377" s="162"/>
      <c r="FM1377" s="162"/>
      <c r="FN1377" s="162"/>
      <c r="FO1377" s="162"/>
    </row>
    <row r="1378" spans="1:176" ht="18.600000000000001" customHeight="1">
      <c r="A1378" s="6372"/>
      <c r="B1378" s="165"/>
      <c r="C1378" s="165"/>
      <c r="D1378" s="191"/>
      <c r="E1378" s="6373"/>
      <c r="AT1378" s="653" t="s">
        <v>752</v>
      </c>
      <c r="AU1378" s="6374"/>
      <c r="AV1378" s="6374"/>
      <c r="AW1378" s="6377"/>
      <c r="AX1378" s="6378"/>
      <c r="AY1378" s="6377"/>
      <c r="AZ1378" s="6378"/>
      <c r="BA1378" s="6377"/>
      <c r="BB1378" s="6378"/>
      <c r="BC1378" s="6377"/>
      <c r="BD1378" s="6378"/>
      <c r="BE1378" s="6377"/>
      <c r="BF1378" s="6378"/>
      <c r="BG1378" s="6377"/>
      <c r="BH1378" s="6378"/>
      <c r="BI1378" s="6377"/>
      <c r="BJ1378" s="6378"/>
      <c r="BK1378" s="6377"/>
      <c r="BL1378" s="6378"/>
      <c r="BM1378" s="6377"/>
      <c r="BN1378" s="6378"/>
      <c r="BO1378" s="6377"/>
      <c r="BP1378" s="6378"/>
      <c r="BQ1378" s="6377"/>
      <c r="BR1378" s="6378"/>
      <c r="BS1378" s="6377"/>
      <c r="BT1378" s="6378"/>
      <c r="BU1378" s="6377"/>
      <c r="BV1378" s="6378"/>
      <c r="BW1378" s="6377"/>
      <c r="BX1378" s="6378"/>
      <c r="BY1378" s="6377"/>
      <c r="BZ1378" s="6378"/>
      <c r="CA1378" s="6377"/>
      <c r="CB1378" s="6378"/>
      <c r="CC1378" s="6377"/>
      <c r="CD1378" s="6378"/>
      <c r="CE1378" s="6377"/>
      <c r="CF1378" s="6378"/>
      <c r="CG1378" s="6377"/>
      <c r="CH1378" s="6378"/>
      <c r="CI1378" s="6377"/>
      <c r="CJ1378" s="6378"/>
      <c r="CK1378" s="6377"/>
      <c r="CL1378" s="6378"/>
      <c r="CM1378" s="6377"/>
      <c r="CN1378" s="6378"/>
      <c r="CO1378" s="6377"/>
      <c r="CP1378" s="6378"/>
      <c r="CQ1378" s="6377"/>
      <c r="CR1378" s="6378"/>
      <c r="CS1378" s="6377"/>
      <c r="CT1378" s="6378"/>
      <c r="CW1378" s="6377"/>
      <c r="CX1378" s="6378"/>
      <c r="CY1378" s="6377"/>
      <c r="CZ1378" s="6378"/>
      <c r="DA1378" s="6377"/>
      <c r="DB1378" s="6378"/>
      <c r="DC1378" s="6379"/>
      <c r="DD1378" s="6380"/>
      <c r="DE1378" s="6418"/>
      <c r="DF1378" s="6418"/>
      <c r="DG1378" s="6418"/>
      <c r="DH1378" s="6418"/>
      <c r="DI1378" s="6379"/>
      <c r="DJ1378" s="6380"/>
      <c r="DK1378" s="6379"/>
      <c r="DL1378" s="6380"/>
      <c r="DM1378" s="6377"/>
      <c r="DN1378" s="6378"/>
      <c r="DO1378" s="6377"/>
      <c r="DP1378" s="6378"/>
      <c r="DQ1378" s="6377"/>
      <c r="DR1378" s="6378"/>
      <c r="DS1378" s="6377"/>
      <c r="DT1378" s="6378"/>
      <c r="DU1378" s="6377"/>
      <c r="DV1378" s="6378"/>
      <c r="DW1378" s="6377"/>
      <c r="DX1378" s="6378"/>
      <c r="DY1378" s="6377"/>
      <c r="DZ1378" s="6378"/>
      <c r="EA1378" s="6377"/>
      <c r="EB1378" s="6378"/>
      <c r="EC1378" s="6377"/>
      <c r="ED1378" s="6378"/>
      <c r="EE1378" s="6377"/>
      <c r="EF1378" s="6378"/>
      <c r="EM1378" s="6377"/>
      <c r="EN1378" s="6378"/>
      <c r="EO1378" s="6377"/>
      <c r="EP1378" s="6378"/>
      <c r="ET1378" s="6377"/>
      <c r="EU1378" s="6378"/>
      <c r="EV1378" s="6377"/>
      <c r="EW1378" s="6378"/>
      <c r="EX1378" s="6377"/>
      <c r="EY1378" s="6378"/>
      <c r="EZ1378" s="6377"/>
      <c r="FA1378" s="6378"/>
      <c r="FB1378" s="6377"/>
      <c r="FC1378" s="6378"/>
      <c r="FD1378" s="6377"/>
      <c r="FE1378" s="6378"/>
      <c r="FF1378" s="6377"/>
      <c r="FG1378" s="6378"/>
      <c r="FH1378" s="6377"/>
      <c r="FI1378" s="6378"/>
      <c r="FJ1378" s="6377"/>
      <c r="FK1378" s="6378"/>
      <c r="FL1378" s="6377"/>
      <c r="FM1378" s="6378"/>
      <c r="FN1378" s="6378"/>
      <c r="FO1378" s="6378"/>
      <c r="FP1378" s="6377"/>
      <c r="FQ1378" s="6378"/>
      <c r="FS1378" s="6377"/>
      <c r="FT1378" s="6378"/>
    </row>
    <row r="1379" spans="1:176" ht="18.600000000000001" customHeight="1">
      <c r="A1379" s="6372"/>
      <c r="B1379" s="165"/>
      <c r="C1379" s="165"/>
      <c r="D1379" s="191"/>
      <c r="E1379" s="6373"/>
      <c r="AT1379" s="653" t="s">
        <v>754</v>
      </c>
      <c r="AU1379" s="6374"/>
      <c r="AV1379" s="6374"/>
      <c r="AW1379" s="653"/>
      <c r="AX1379" s="6387">
        <f>COUNTIF(AX$11:AX$1147,AX1378)</f>
        <v>0</v>
      </c>
      <c r="AY1379" s="653"/>
      <c r="AZ1379" s="6387">
        <f>COUNTIF(AZ$11:AZ$1147,AZ1378)</f>
        <v>0</v>
      </c>
      <c r="BA1379" s="653"/>
      <c r="BB1379" s="6387">
        <f>COUNTIF(BB$11:BB$1147,BB1378)</f>
        <v>0</v>
      </c>
      <c r="BC1379" s="653"/>
      <c r="BD1379" s="6387">
        <f>COUNTIF(BD$11:BD$1147,BD1378)</f>
        <v>0</v>
      </c>
      <c r="BE1379" s="653"/>
      <c r="BF1379" s="6387">
        <f>COUNTIF(BF$11:BF$1147,BF1378)</f>
        <v>0</v>
      </c>
      <c r="BG1379" s="653"/>
      <c r="BH1379" s="6387">
        <f>COUNTIF(BH$11:BH$1147,BH1378)</f>
        <v>0</v>
      </c>
      <c r="BI1379" s="653"/>
      <c r="BJ1379" s="6387">
        <f>COUNTIF(BJ$11:BJ$1147,BJ1378)</f>
        <v>0</v>
      </c>
      <c r="BK1379" s="653"/>
      <c r="BL1379" s="6387">
        <f>COUNTIF(BL$11:BL$1147,BL1378)</f>
        <v>0</v>
      </c>
      <c r="BM1379" s="653"/>
      <c r="BN1379" s="6387">
        <f>COUNTIF(BN$11:BN$1147,BN1378)</f>
        <v>0</v>
      </c>
      <c r="BO1379" s="653"/>
      <c r="BP1379" s="6387">
        <f>COUNTIF(BP$11:BP$1147,BP1378)</f>
        <v>0</v>
      </c>
      <c r="BQ1379" s="653"/>
      <c r="BR1379" s="6387">
        <f>COUNTIF(BR$11:BR$1147,BR1378)</f>
        <v>0</v>
      </c>
      <c r="BS1379" s="653"/>
      <c r="BT1379" s="6387">
        <f>COUNTIF(BT$11:BT$1147,BT1378)</f>
        <v>0</v>
      </c>
      <c r="BU1379" s="653"/>
      <c r="BV1379" s="6387">
        <f>COUNTIF(BV$11:BV$1147,BV1378)</f>
        <v>0</v>
      </c>
      <c r="BW1379" s="653"/>
      <c r="BX1379" s="6387">
        <f>COUNTIF(BX$11:BX$1147,BX1378)</f>
        <v>0</v>
      </c>
      <c r="BY1379" s="653"/>
      <c r="BZ1379" s="6387">
        <f>COUNTIF(BZ$11:BZ$1147,BZ1378)</f>
        <v>0</v>
      </c>
      <c r="CA1379" s="653"/>
      <c r="CB1379" s="6387">
        <f>COUNTIF(CB$11:CB$1147,CB1378)</f>
        <v>0</v>
      </c>
      <c r="CC1379" s="653"/>
      <c r="CD1379" s="6387">
        <f>COUNTIF(CD$11:CD$1147,CD1378)</f>
        <v>0</v>
      </c>
      <c r="CE1379" s="653"/>
      <c r="CF1379" s="6387">
        <f>COUNTIF(CF$11:CF$1147,CF1378)</f>
        <v>0</v>
      </c>
      <c r="CG1379" s="653"/>
      <c r="CH1379" s="6387">
        <f>COUNTIF(CH$11:CH$1147,CH1378)</f>
        <v>0</v>
      </c>
      <c r="CI1379" s="653"/>
      <c r="CJ1379" s="6387">
        <f>COUNTIF(CJ$11:CJ$1147,CJ1378)</f>
        <v>0</v>
      </c>
      <c r="CK1379" s="653"/>
      <c r="CL1379" s="6387">
        <f>COUNTIFS(CL$11:CL$1147,CL1378)+COUNTIFS(CV$11:CV$1147,CL1378)</f>
        <v>0</v>
      </c>
      <c r="CM1379" s="653"/>
      <c r="CN1379" s="6387">
        <f>COUNTIF(CN$11:CN$1147,CN1378)</f>
        <v>0</v>
      </c>
      <c r="CO1379" s="653"/>
      <c r="CP1379" s="6387">
        <f>COUNTIF(CP$11:CP$1147,CP1378)</f>
        <v>0</v>
      </c>
      <c r="CQ1379" s="653"/>
      <c r="CR1379" s="6387">
        <f>COUNTIF(CR$11:CR$1147,CR1378)</f>
        <v>0</v>
      </c>
      <c r="CS1379" s="653"/>
      <c r="CT1379" s="6387">
        <f>COUNTIF(CT$11:CT$1147,CT1378)</f>
        <v>0</v>
      </c>
      <c r="CW1379" s="653"/>
      <c r="CX1379" s="6387">
        <f>COUNTIF(CX$11:CX$1147,CX1378)</f>
        <v>0</v>
      </c>
      <c r="CY1379" s="653"/>
      <c r="CZ1379" s="6387">
        <f>COUNTIF(CZ$11:CZ$1147,CZ1378)</f>
        <v>0</v>
      </c>
      <c r="DA1379" s="653"/>
      <c r="DB1379" s="6387">
        <f>COUNTIF(DB$11:DB$1147,DB1378)</f>
        <v>0</v>
      </c>
      <c r="DC1379" s="6374"/>
      <c r="DD1379" s="6388">
        <f>COUNTIF(DD$11:DD$1147,DD1378)</f>
        <v>0</v>
      </c>
      <c r="DE1379" s="6418"/>
      <c r="DF1379" s="6418"/>
      <c r="DG1379" s="6418"/>
      <c r="DH1379" s="6418"/>
      <c r="DI1379" s="6374"/>
      <c r="DJ1379" s="6388">
        <f>COUNTIF(DJ$11:DJ$1147,DJ1378)</f>
        <v>0</v>
      </c>
      <c r="DK1379" s="6374"/>
      <c r="DL1379" s="6388">
        <f>COUNTIF(DL$11:DL$1147,DL1378)</f>
        <v>0</v>
      </c>
      <c r="DM1379" s="653"/>
      <c r="DN1379" s="6387">
        <f>COUNTIF(DN$11:DN$1147,DN1378)</f>
        <v>0</v>
      </c>
      <c r="DO1379" s="653"/>
      <c r="DP1379" s="6387">
        <f>COUNTIF(DP$11:DP$1147,DP1378)</f>
        <v>0</v>
      </c>
      <c r="DQ1379" s="653"/>
      <c r="DR1379" s="6387">
        <f>COUNTIF(DR$11:DR$1147,DR1378)</f>
        <v>0</v>
      </c>
      <c r="DS1379" s="653"/>
      <c r="DT1379" s="6387">
        <f>COUNTIF(DT$11:DT$1147,DT1378)</f>
        <v>0</v>
      </c>
      <c r="DU1379" s="653"/>
      <c r="DV1379" s="6387">
        <f>COUNTIF(DV$11:DV$1147,DV1378)</f>
        <v>0</v>
      </c>
      <c r="DW1379" s="653"/>
      <c r="DX1379" s="6387">
        <f>COUNTIF(DX$11:DX$1147,DX1378)</f>
        <v>0</v>
      </c>
      <c r="DY1379" s="653"/>
      <c r="DZ1379" s="6387">
        <f>COUNTIF(DZ$11:DZ$1147,DZ1378)</f>
        <v>0</v>
      </c>
      <c r="EA1379" s="653"/>
      <c r="EB1379" s="6387">
        <f>COUNTIF(EB$11:EB$1147,EB1378)</f>
        <v>0</v>
      </c>
      <c r="EC1379" s="653"/>
      <c r="ED1379" s="6387">
        <f>COUNTIF(ED$11:ED$1147,ED1378)</f>
        <v>0</v>
      </c>
      <c r="EE1379" s="653"/>
      <c r="EF1379" s="6387">
        <f>COUNTIF(EF$11:EF$1147,EF1378)</f>
        <v>0</v>
      </c>
      <c r="EM1379" s="653"/>
      <c r="EN1379" s="6387">
        <f>COUNTIF(EN$11:EN$1147,EN1378)</f>
        <v>0</v>
      </c>
      <c r="EO1379" s="653"/>
      <c r="EP1379" s="6387">
        <f>COUNTIF(EP$11:EP$1147,EP1378)</f>
        <v>0</v>
      </c>
      <c r="ET1379" s="653"/>
      <c r="EU1379" s="6387">
        <f>COUNTIF(EU$11:EU$1147,EU1378)</f>
        <v>0</v>
      </c>
      <c r="EV1379" s="653"/>
      <c r="EW1379" s="6387">
        <f>COUNTIF(EW$11:EW$1147,EW1378)</f>
        <v>0</v>
      </c>
      <c r="EX1379" s="653"/>
      <c r="EY1379" s="6387">
        <f>COUNTIF(EY$11:EY$1147,EY1378)</f>
        <v>0</v>
      </c>
      <c r="EZ1379" s="653"/>
      <c r="FA1379" s="6387">
        <f>COUNTIF(FA$11:FA$1147,FA1378)</f>
        <v>0</v>
      </c>
      <c r="FB1379" s="653"/>
      <c r="FC1379" s="6387">
        <f>COUNTIF(FC$11:FC$1147,FC1378)</f>
        <v>0</v>
      </c>
      <c r="FD1379" s="653"/>
      <c r="FE1379" s="6387">
        <f>COUNTIF(FE$11:FE$1147,FE1378)</f>
        <v>0</v>
      </c>
      <c r="FF1379" s="653"/>
      <c r="FG1379" s="6387">
        <f>COUNTIF(FG$11:FG$1147,FG1378)</f>
        <v>0</v>
      </c>
      <c r="FH1379" s="653"/>
      <c r="FI1379" s="6387">
        <f>COUNTIF(FI$11:FI$1147,FI1378)</f>
        <v>0</v>
      </c>
      <c r="FJ1379" s="653"/>
      <c r="FK1379" s="6387">
        <f>COUNTIF(FK$11:FK$1147,FK1378)</f>
        <v>0</v>
      </c>
      <c r="FL1379" s="653"/>
      <c r="FM1379" s="6387">
        <f>COUNTIF(FM$11:FM$1147,FM1378)</f>
        <v>0</v>
      </c>
      <c r="FN1379" s="653"/>
      <c r="FO1379" s="6387">
        <f>COUNTIF(FO$11:FO$1147,FO1378)</f>
        <v>0</v>
      </c>
      <c r="FP1379" s="1044"/>
      <c r="FQ1379" s="6387">
        <f>COUNTIF(FQ$11:FQ$1147,FQ1378)</f>
        <v>0</v>
      </c>
      <c r="FS1379" s="1044"/>
      <c r="FT1379" s="6387">
        <f>COUNTIF(FT$11:FT$1147,FT1378)</f>
        <v>0</v>
      </c>
    </row>
    <row r="1380" spans="1:176" ht="18.600000000000001" customHeight="1">
      <c r="A1380" s="6372"/>
      <c r="B1380" s="165"/>
      <c r="C1380" s="165"/>
      <c r="D1380" s="191"/>
      <c r="E1380" s="6373"/>
      <c r="AT1380" s="653" t="s">
        <v>755</v>
      </c>
      <c r="AU1380" s="6374"/>
      <c r="AV1380" s="6374"/>
      <c r="AW1380" s="8037">
        <f>AW1379-AX1379</f>
        <v>0</v>
      </c>
      <c r="AX1380" s="8038"/>
      <c r="AY1380" s="8037">
        <f>AY1379-AZ1379</f>
        <v>0</v>
      </c>
      <c r="AZ1380" s="8038"/>
      <c r="BA1380" s="8037">
        <f>BA1379-BB1379</f>
        <v>0</v>
      </c>
      <c r="BB1380" s="8038"/>
      <c r="BC1380" s="8037">
        <f>BC1379-BD1379</f>
        <v>0</v>
      </c>
      <c r="BD1380" s="8038"/>
      <c r="BE1380" s="8037">
        <f>BE1379-BF1379</f>
        <v>0</v>
      </c>
      <c r="BF1380" s="8038"/>
      <c r="BG1380" s="8037">
        <f>BG1379-BH1379</f>
        <v>0</v>
      </c>
      <c r="BH1380" s="8038"/>
      <c r="BI1380" s="8037">
        <f>BI1379-BJ1379</f>
        <v>0</v>
      </c>
      <c r="BJ1380" s="8038"/>
      <c r="BK1380" s="8037">
        <f>BK1379-BL1379</f>
        <v>0</v>
      </c>
      <c r="BL1380" s="8038"/>
      <c r="BM1380" s="8037">
        <f>BM1379-BN1379</f>
        <v>0</v>
      </c>
      <c r="BN1380" s="8038"/>
      <c r="BO1380" s="8037">
        <f>BO1379-BP1379</f>
        <v>0</v>
      </c>
      <c r="BP1380" s="8038"/>
      <c r="BQ1380" s="8037">
        <f>BQ1379-BR1379</f>
        <v>0</v>
      </c>
      <c r="BR1380" s="8038"/>
      <c r="BS1380" s="8037">
        <f>BS1379-BT1379</f>
        <v>0</v>
      </c>
      <c r="BT1380" s="8038"/>
      <c r="BU1380" s="8037">
        <f>BU1379-BV1379</f>
        <v>0</v>
      </c>
      <c r="BV1380" s="8038"/>
      <c r="BW1380" s="8037">
        <f>BW1379-BX1379</f>
        <v>0</v>
      </c>
      <c r="BX1380" s="8038"/>
      <c r="BY1380" s="8037">
        <f>BY1379-BZ1379</f>
        <v>0</v>
      </c>
      <c r="BZ1380" s="8038"/>
      <c r="CA1380" s="8037">
        <f>CA1379-CB1379</f>
        <v>0</v>
      </c>
      <c r="CB1380" s="8038"/>
      <c r="CC1380" s="8037">
        <f>CC1379-CD1379</f>
        <v>0</v>
      </c>
      <c r="CD1380" s="8038"/>
      <c r="CE1380" s="8037">
        <f>CE1379-CF1379</f>
        <v>0</v>
      </c>
      <c r="CF1380" s="8038"/>
      <c r="CG1380" s="8037">
        <f>CG1379-CH1379</f>
        <v>0</v>
      </c>
      <c r="CH1380" s="8038"/>
      <c r="CI1380" s="8037">
        <f>CI1379-CJ1379</f>
        <v>0</v>
      </c>
      <c r="CJ1380" s="8038"/>
      <c r="CK1380" s="8037">
        <f>CK1379-CL1379</f>
        <v>0</v>
      </c>
      <c r="CL1380" s="8038"/>
      <c r="CM1380" s="8037">
        <f>CM1379-CN1379</f>
        <v>0</v>
      </c>
      <c r="CN1380" s="8038"/>
      <c r="CO1380" s="8037">
        <f>CO1379-CP1379</f>
        <v>0</v>
      </c>
      <c r="CP1380" s="8038"/>
      <c r="CQ1380" s="8037">
        <f>CQ1379-CR1379</f>
        <v>0</v>
      </c>
      <c r="CR1380" s="8038"/>
      <c r="CS1380" s="8037">
        <f>CS1379-CT1379</f>
        <v>0</v>
      </c>
      <c r="CT1380" s="8038"/>
      <c r="CW1380" s="8037">
        <f>CW1379-CX1379</f>
        <v>0</v>
      </c>
      <c r="CX1380" s="8038"/>
      <c r="CY1380" s="8037">
        <f>CY1379-CZ1379</f>
        <v>0</v>
      </c>
      <c r="CZ1380" s="8038"/>
      <c r="DA1380" s="8037">
        <f>DA1379-DB1379</f>
        <v>0</v>
      </c>
      <c r="DB1380" s="8038"/>
      <c r="DC1380" s="8037">
        <f>DC1379-DD1379</f>
        <v>0</v>
      </c>
      <c r="DD1380" s="8038"/>
      <c r="DE1380" s="6418"/>
      <c r="DF1380" s="6418"/>
      <c r="DG1380" s="6418"/>
      <c r="DH1380" s="6418"/>
      <c r="DI1380" s="8037">
        <f>DI1379-DJ1379</f>
        <v>0</v>
      </c>
      <c r="DJ1380" s="8038"/>
      <c r="DK1380" s="8037">
        <f>DK1379-DL1379</f>
        <v>0</v>
      </c>
      <c r="DL1380" s="8038"/>
      <c r="DM1380" s="8037">
        <f>DM1379-DN1379</f>
        <v>0</v>
      </c>
      <c r="DN1380" s="8038"/>
      <c r="DO1380" s="8037">
        <f>DO1379-DP1379</f>
        <v>0</v>
      </c>
      <c r="DP1380" s="8038"/>
      <c r="DQ1380" s="8037">
        <f>DQ1379-DR1379</f>
        <v>0</v>
      </c>
      <c r="DR1380" s="8038"/>
      <c r="DS1380" s="8037">
        <f>DS1379-DT1379</f>
        <v>0</v>
      </c>
      <c r="DT1380" s="8038"/>
      <c r="DU1380" s="8037">
        <f>DU1379-DV1379</f>
        <v>0</v>
      </c>
      <c r="DV1380" s="8038"/>
      <c r="DW1380" s="8037">
        <f>DW1379-DX1379</f>
        <v>0</v>
      </c>
      <c r="DX1380" s="8038"/>
      <c r="DY1380" s="8037">
        <f>DY1379-DZ1379</f>
        <v>0</v>
      </c>
      <c r="DZ1380" s="8038"/>
      <c r="EA1380" s="8037">
        <f>EA1379-EB1379</f>
        <v>0</v>
      </c>
      <c r="EB1380" s="8038"/>
      <c r="EC1380" s="8037">
        <f>EC1379-ED1379</f>
        <v>0</v>
      </c>
      <c r="ED1380" s="8038"/>
      <c r="EE1380" s="8037">
        <f>EE1379-EF1379</f>
        <v>0</v>
      </c>
      <c r="EF1380" s="8038"/>
      <c r="EM1380" s="8037">
        <f>EM1379-EN1379</f>
        <v>0</v>
      </c>
      <c r="EN1380" s="8038"/>
      <c r="EO1380" s="8037">
        <f>EO1379-EP1379</f>
        <v>0</v>
      </c>
      <c r="EP1380" s="8038"/>
      <c r="ET1380" s="8037">
        <f>ET1379-EU1379</f>
        <v>0</v>
      </c>
      <c r="EU1380" s="8038"/>
      <c r="EV1380" s="8037">
        <f>EV1379-EW1379</f>
        <v>0</v>
      </c>
      <c r="EW1380" s="8038"/>
      <c r="EX1380" s="8037">
        <f>EX1379-EY1379</f>
        <v>0</v>
      </c>
      <c r="EY1380" s="8038"/>
      <c r="EZ1380" s="8037">
        <f>EZ1379-FA1379</f>
        <v>0</v>
      </c>
      <c r="FA1380" s="8038"/>
      <c r="FB1380" s="8037">
        <f>FB1379-FC1379</f>
        <v>0</v>
      </c>
      <c r="FC1380" s="8038"/>
      <c r="FD1380" s="8037">
        <f>FD1379-FE1379</f>
        <v>0</v>
      </c>
      <c r="FE1380" s="8038"/>
      <c r="FF1380" s="8037">
        <f>FF1379-FG1379</f>
        <v>0</v>
      </c>
      <c r="FG1380" s="8038"/>
      <c r="FH1380" s="8037">
        <f>FH1379-FI1379</f>
        <v>0</v>
      </c>
      <c r="FI1380" s="8038"/>
      <c r="FJ1380" s="8037">
        <f>FJ1379-FK1379</f>
        <v>0</v>
      </c>
      <c r="FK1380" s="8038"/>
      <c r="FL1380" s="8037">
        <f>FL1379-FM1379</f>
        <v>0</v>
      </c>
      <c r="FM1380" s="8038"/>
      <c r="FN1380" s="8037">
        <f>FN1379-FO1379</f>
        <v>0</v>
      </c>
      <c r="FO1380" s="8038"/>
      <c r="FP1380" s="8037">
        <f>FP1379-FQ1379</f>
        <v>0</v>
      </c>
      <c r="FQ1380" s="8038"/>
      <c r="FS1380" s="8037">
        <f>FS1379-FT1379</f>
        <v>0</v>
      </c>
      <c r="FT1380" s="8038"/>
    </row>
    <row r="1381" spans="1:176" ht="18.600000000000001" customHeight="1">
      <c r="A1381" s="6372"/>
      <c r="B1381" s="165"/>
      <c r="C1381" s="165"/>
      <c r="D1381" s="191"/>
      <c r="E1381" s="6373"/>
      <c r="AW1381" s="162"/>
      <c r="AX1381" s="162"/>
      <c r="AY1381" s="162"/>
      <c r="AZ1381" s="162"/>
      <c r="BA1381" s="162"/>
      <c r="BB1381" s="162"/>
      <c r="BC1381" s="162"/>
      <c r="BD1381" s="162"/>
      <c r="BE1381" s="162"/>
      <c r="BF1381" s="162"/>
      <c r="BG1381" s="162"/>
      <c r="BH1381" s="162"/>
      <c r="BI1381" s="162"/>
      <c r="BJ1381" s="162"/>
      <c r="BK1381" s="162"/>
      <c r="BL1381" s="162"/>
      <c r="BM1381" s="162"/>
      <c r="BN1381" s="162"/>
      <c r="BO1381" s="162"/>
      <c r="BP1381" s="162"/>
      <c r="BQ1381" s="162"/>
      <c r="BR1381" s="162"/>
      <c r="BS1381" s="162"/>
      <c r="BT1381" s="162"/>
      <c r="BU1381" s="162"/>
      <c r="BV1381" s="162"/>
      <c r="BW1381" s="162"/>
      <c r="BX1381" s="162"/>
      <c r="BY1381" s="162"/>
      <c r="BZ1381" s="162"/>
      <c r="CA1381" s="162"/>
      <c r="CB1381" s="162"/>
      <c r="CC1381" s="162"/>
      <c r="CD1381" s="162"/>
      <c r="CE1381" s="162"/>
      <c r="CF1381" s="162"/>
      <c r="CG1381" s="162"/>
      <c r="CH1381" s="162"/>
      <c r="CI1381" s="162"/>
      <c r="CJ1381" s="162"/>
      <c r="CK1381" s="162"/>
      <c r="CL1381" s="162"/>
      <c r="CM1381" s="162"/>
      <c r="CN1381" s="162"/>
      <c r="CO1381" s="162"/>
      <c r="CP1381" s="162"/>
      <c r="CQ1381" s="162"/>
      <c r="CR1381" s="162"/>
      <c r="CS1381" s="162"/>
      <c r="CT1381" s="162"/>
      <c r="CU1381" s="162"/>
      <c r="CV1381" s="162"/>
      <c r="CW1381" s="162"/>
      <c r="CX1381" s="162"/>
      <c r="CY1381" s="162"/>
      <c r="CZ1381" s="162"/>
      <c r="DA1381" s="162"/>
      <c r="DB1381" s="162"/>
      <c r="DC1381" s="162"/>
      <c r="DD1381" s="162"/>
      <c r="DE1381" s="162"/>
      <c r="DF1381" s="162"/>
      <c r="DG1381" s="162"/>
      <c r="DH1381" s="162"/>
      <c r="DI1381" s="162"/>
      <c r="DJ1381" s="162"/>
      <c r="DK1381" s="162"/>
      <c r="DL1381" s="162"/>
      <c r="DM1381" s="162"/>
      <c r="DN1381" s="162"/>
      <c r="DO1381" s="162"/>
      <c r="DP1381" s="162"/>
      <c r="DQ1381" s="162"/>
      <c r="DS1381" s="162"/>
      <c r="DT1381" s="162"/>
      <c r="DU1381" s="162"/>
      <c r="ET1381" s="162"/>
      <c r="EU1381" s="162"/>
      <c r="EV1381" s="162"/>
      <c r="EW1381" s="162"/>
      <c r="EX1381" s="162"/>
      <c r="EY1381" s="162"/>
      <c r="EZ1381" s="162"/>
      <c r="FA1381" s="162"/>
      <c r="FB1381" s="162"/>
      <c r="FC1381" s="162"/>
      <c r="FD1381" s="162"/>
      <c r="FE1381" s="162"/>
      <c r="FF1381" s="162"/>
      <c r="FG1381" s="162"/>
      <c r="FH1381" s="162"/>
      <c r="FI1381" s="162"/>
      <c r="FJ1381" s="162"/>
      <c r="FK1381" s="162"/>
      <c r="FL1381" s="162"/>
      <c r="FM1381" s="162"/>
      <c r="FN1381" s="162"/>
      <c r="FO1381" s="162"/>
    </row>
    <row r="1382" spans="1:176" ht="18.600000000000001" customHeight="1">
      <c r="A1382" s="6372"/>
      <c r="B1382" s="165"/>
      <c r="C1382" s="165"/>
      <c r="D1382" s="191"/>
      <c r="E1382" s="6373"/>
      <c r="AT1382" s="653" t="s">
        <v>752</v>
      </c>
      <c r="AU1382" s="6374"/>
      <c r="AV1382" s="6374"/>
      <c r="AW1382" s="6377"/>
      <c r="AX1382" s="6378"/>
      <c r="AY1382" s="6377"/>
      <c r="AZ1382" s="6378"/>
      <c r="BA1382" s="6377"/>
      <c r="BB1382" s="6378"/>
      <c r="BC1382" s="6377"/>
      <c r="BD1382" s="6378"/>
      <c r="BE1382" s="6377"/>
      <c r="BF1382" s="6378"/>
      <c r="BG1382" s="6377"/>
      <c r="BH1382" s="6378"/>
      <c r="BI1382" s="6377"/>
      <c r="BJ1382" s="6378"/>
      <c r="BK1382" s="6377"/>
      <c r="BL1382" s="6378"/>
      <c r="BM1382" s="6377"/>
      <c r="BN1382" s="6378"/>
      <c r="BO1382" s="6377"/>
      <c r="BP1382" s="6378"/>
      <c r="BQ1382" s="6377"/>
      <c r="BR1382" s="6378"/>
      <c r="BS1382" s="6377"/>
      <c r="BT1382" s="6378"/>
      <c r="BU1382" s="6377"/>
      <c r="BV1382" s="6378"/>
      <c r="BW1382" s="6377"/>
      <c r="BX1382" s="6378"/>
      <c r="BY1382" s="6377"/>
      <c r="BZ1382" s="6378"/>
      <c r="CA1382" s="6377"/>
      <c r="CB1382" s="6378"/>
      <c r="CC1382" s="6377"/>
      <c r="CD1382" s="6378"/>
      <c r="CE1382" s="6377"/>
      <c r="CF1382" s="6378"/>
      <c r="CG1382" s="6377"/>
      <c r="CH1382" s="6378"/>
      <c r="CI1382" s="6377"/>
      <c r="CJ1382" s="6378"/>
      <c r="CK1382" s="6377"/>
      <c r="CL1382" s="6378"/>
      <c r="CM1382" s="6377"/>
      <c r="CN1382" s="6378"/>
      <c r="CO1382" s="6377"/>
      <c r="CP1382" s="6378"/>
      <c r="CQ1382" s="6377"/>
      <c r="CR1382" s="6378"/>
      <c r="CS1382" s="6377"/>
      <c r="CT1382" s="6378"/>
      <c r="CW1382" s="6377"/>
      <c r="CX1382" s="6378"/>
      <c r="CY1382" s="6377"/>
      <c r="CZ1382" s="6378"/>
      <c r="DA1382" s="6377"/>
      <c r="DB1382" s="6378"/>
      <c r="DC1382" s="6379"/>
      <c r="DD1382" s="6380"/>
      <c r="DE1382" s="6418"/>
      <c r="DF1382" s="6418"/>
      <c r="DG1382" s="6418"/>
      <c r="DH1382" s="6418"/>
      <c r="DI1382" s="6379"/>
      <c r="DJ1382" s="6380"/>
      <c r="DK1382" s="6379"/>
      <c r="DL1382" s="6380"/>
      <c r="DM1382" s="6377"/>
      <c r="DN1382" s="6378"/>
      <c r="DO1382" s="6377"/>
      <c r="DP1382" s="6378"/>
      <c r="DQ1382" s="6377"/>
      <c r="DR1382" s="6378"/>
      <c r="DS1382" s="6377"/>
      <c r="DT1382" s="6378"/>
      <c r="DU1382" s="6377"/>
      <c r="DV1382" s="6378"/>
      <c r="DW1382" s="6377"/>
      <c r="DX1382" s="6378"/>
      <c r="DY1382" s="6377"/>
      <c r="DZ1382" s="6378"/>
      <c r="EA1382" s="6377"/>
      <c r="EB1382" s="6378"/>
      <c r="EC1382" s="6377"/>
      <c r="ED1382" s="6378"/>
      <c r="EE1382" s="6377"/>
      <c r="EF1382" s="6378"/>
      <c r="EM1382" s="6377"/>
      <c r="EN1382" s="6378"/>
      <c r="EO1382" s="6377"/>
      <c r="EP1382" s="6378"/>
      <c r="ET1382" s="6377"/>
      <c r="EU1382" s="6378"/>
      <c r="EV1382" s="6377"/>
      <c r="EW1382" s="6378"/>
      <c r="EX1382" s="6377"/>
      <c r="EY1382" s="6378"/>
      <c r="EZ1382" s="6377"/>
      <c r="FA1382" s="6378"/>
      <c r="FB1382" s="6377"/>
      <c r="FC1382" s="6378"/>
      <c r="FD1382" s="6377"/>
      <c r="FE1382" s="6378"/>
      <c r="FF1382" s="6377"/>
      <c r="FG1382" s="6378"/>
      <c r="FH1382" s="6377"/>
      <c r="FI1382" s="6378"/>
      <c r="FJ1382" s="6377"/>
      <c r="FK1382" s="6378"/>
      <c r="FL1382" s="6377"/>
      <c r="FM1382" s="6378"/>
      <c r="FN1382" s="6378"/>
      <c r="FO1382" s="6378"/>
      <c r="FP1382" s="6377"/>
      <c r="FQ1382" s="6378"/>
      <c r="FS1382" s="6377"/>
      <c r="FT1382" s="6378"/>
    </row>
    <row r="1383" spans="1:176" ht="18.600000000000001" customHeight="1">
      <c r="A1383" s="6372"/>
      <c r="B1383" s="165"/>
      <c r="C1383" s="165"/>
      <c r="D1383" s="191"/>
      <c r="E1383" s="6373"/>
      <c r="AT1383" s="653" t="s">
        <v>754</v>
      </c>
      <c r="AU1383" s="6374"/>
      <c r="AV1383" s="6374"/>
      <c r="AW1383" s="653"/>
      <c r="AX1383" s="6387">
        <f>COUNTIF(AX$11:AX$1147,AX1382)</f>
        <v>0</v>
      </c>
      <c r="AY1383" s="653"/>
      <c r="AZ1383" s="6387">
        <f>COUNTIF(AZ$11:AZ$1147,AZ1382)</f>
        <v>0</v>
      </c>
      <c r="BA1383" s="653"/>
      <c r="BB1383" s="6387">
        <f>COUNTIF(BB$11:BB$1147,BB1382)</f>
        <v>0</v>
      </c>
      <c r="BC1383" s="653"/>
      <c r="BD1383" s="6387">
        <f>COUNTIF(BD$11:BD$1147,BD1382)</f>
        <v>0</v>
      </c>
      <c r="BE1383" s="653"/>
      <c r="BF1383" s="6387">
        <f>COUNTIF(BF$11:BF$1147,BF1382)</f>
        <v>0</v>
      </c>
      <c r="BG1383" s="653"/>
      <c r="BH1383" s="6387">
        <f>COUNTIF(BH$11:BH$1147,BH1382)</f>
        <v>0</v>
      </c>
      <c r="BI1383" s="653"/>
      <c r="BJ1383" s="6387">
        <f>COUNTIF(BJ$11:BJ$1147,BJ1382)</f>
        <v>0</v>
      </c>
      <c r="BK1383" s="653"/>
      <c r="BL1383" s="6387">
        <f>COUNTIF(BL$11:BL$1147,BL1382)</f>
        <v>0</v>
      </c>
      <c r="BM1383" s="653"/>
      <c r="BN1383" s="6387">
        <f>COUNTIF(BN$11:BN$1147,BN1382)</f>
        <v>0</v>
      </c>
      <c r="BO1383" s="653"/>
      <c r="BP1383" s="6387">
        <f>COUNTIF(BP$11:BP$1147,BP1382)</f>
        <v>0</v>
      </c>
      <c r="BQ1383" s="653"/>
      <c r="BR1383" s="6387">
        <f>COUNTIF(BR$11:BR$1147,BR1382)</f>
        <v>0</v>
      </c>
      <c r="BS1383" s="653"/>
      <c r="BT1383" s="6387">
        <f>COUNTIF(BT$11:BT$1147,BT1382)</f>
        <v>0</v>
      </c>
      <c r="BU1383" s="653"/>
      <c r="BV1383" s="6387">
        <f>COUNTIF(BV$11:BV$1147,BV1382)</f>
        <v>0</v>
      </c>
      <c r="BW1383" s="653"/>
      <c r="BX1383" s="6387">
        <f>COUNTIF(BX$11:BX$1147,BX1382)</f>
        <v>0</v>
      </c>
      <c r="BY1383" s="653"/>
      <c r="BZ1383" s="6387">
        <f>COUNTIF(BZ$11:BZ$1147,BZ1382)</f>
        <v>0</v>
      </c>
      <c r="CA1383" s="653"/>
      <c r="CB1383" s="6387">
        <f>COUNTIF(CB$11:CB$1147,CB1382)</f>
        <v>0</v>
      </c>
      <c r="CC1383" s="653"/>
      <c r="CD1383" s="6387">
        <f>COUNTIF(CD$11:CD$1147,CD1382)</f>
        <v>0</v>
      </c>
      <c r="CE1383" s="653"/>
      <c r="CF1383" s="6387">
        <f>COUNTIF(CF$11:CF$1147,CF1382)</f>
        <v>0</v>
      </c>
      <c r="CG1383" s="653"/>
      <c r="CH1383" s="6387">
        <f>COUNTIF(CH$11:CH$1147,CH1382)</f>
        <v>0</v>
      </c>
      <c r="CI1383" s="653"/>
      <c r="CJ1383" s="6387">
        <f>COUNTIF(CJ$11:CJ$1147,CJ1382)</f>
        <v>0</v>
      </c>
      <c r="CK1383" s="653"/>
      <c r="CL1383" s="6387">
        <f>COUNTIFS(CL$11:CL$1147,CL1382)+COUNTIFS(CV$11:CV$1147,CL1382)</f>
        <v>0</v>
      </c>
      <c r="CM1383" s="653"/>
      <c r="CN1383" s="6387">
        <f>COUNTIF(CN$11:CN$1147,CN1382)</f>
        <v>0</v>
      </c>
      <c r="CO1383" s="653"/>
      <c r="CP1383" s="6387">
        <f>COUNTIF(CP$11:CP$1147,CP1382)</f>
        <v>0</v>
      </c>
      <c r="CQ1383" s="653"/>
      <c r="CR1383" s="6387">
        <f>COUNTIF(CR$11:CR$1147,CR1382)</f>
        <v>0</v>
      </c>
      <c r="CS1383" s="653"/>
      <c r="CT1383" s="6387">
        <f>COUNTIF(CT$11:CT$1147,CT1382)</f>
        <v>0</v>
      </c>
      <c r="CW1383" s="653"/>
      <c r="CX1383" s="6387">
        <f>COUNTIF(CX$11:CX$1147,CX1382)</f>
        <v>0</v>
      </c>
      <c r="CY1383" s="653"/>
      <c r="CZ1383" s="6387">
        <f>COUNTIF(CZ$11:CZ$1147,CZ1382)</f>
        <v>0</v>
      </c>
      <c r="DA1383" s="653"/>
      <c r="DB1383" s="6387">
        <f>COUNTIF(DB$11:DB$1147,DB1382)</f>
        <v>0</v>
      </c>
      <c r="DC1383" s="6374"/>
      <c r="DD1383" s="6388">
        <f>COUNTIF(DD$11:DD$1147,DD1382)</f>
        <v>0</v>
      </c>
      <c r="DE1383" s="6418"/>
      <c r="DF1383" s="6418"/>
      <c r="DG1383" s="6418"/>
      <c r="DH1383" s="6418"/>
      <c r="DI1383" s="6374"/>
      <c r="DJ1383" s="6388">
        <f>COUNTIF(DJ$11:DJ$1147,DJ1382)</f>
        <v>0</v>
      </c>
      <c r="DK1383" s="6374"/>
      <c r="DL1383" s="6388">
        <f>COUNTIF(DL$11:DL$1147,DL1382)</f>
        <v>0</v>
      </c>
      <c r="DM1383" s="653"/>
      <c r="DN1383" s="6387">
        <f>COUNTIF(DN$11:DN$1147,DN1382)</f>
        <v>0</v>
      </c>
      <c r="DO1383" s="653"/>
      <c r="DP1383" s="6387">
        <f>COUNTIF(DP$11:DP$1147,DP1382)</f>
        <v>0</v>
      </c>
      <c r="DQ1383" s="653"/>
      <c r="DR1383" s="6387">
        <f>COUNTIF(DR$11:DR$1147,DR1382)</f>
        <v>0</v>
      </c>
      <c r="DS1383" s="653"/>
      <c r="DT1383" s="6387">
        <f>COUNTIF(DT$11:DT$1147,DT1382)</f>
        <v>0</v>
      </c>
      <c r="DU1383" s="653"/>
      <c r="DV1383" s="6387">
        <f>COUNTIF(DV$11:DV$1147,DV1382)</f>
        <v>0</v>
      </c>
      <c r="DW1383" s="653"/>
      <c r="DX1383" s="6387">
        <f>COUNTIF(DX$11:DX$1147,DX1382)</f>
        <v>0</v>
      </c>
      <c r="DY1383" s="653"/>
      <c r="DZ1383" s="6387">
        <f>COUNTIF(DZ$11:DZ$1147,DZ1382)</f>
        <v>0</v>
      </c>
      <c r="EA1383" s="653"/>
      <c r="EB1383" s="6387">
        <f>COUNTIF(EB$11:EB$1147,EB1382)</f>
        <v>0</v>
      </c>
      <c r="EC1383" s="653"/>
      <c r="ED1383" s="6387">
        <f>COUNTIF(ED$11:ED$1147,ED1382)</f>
        <v>0</v>
      </c>
      <c r="EE1383" s="653"/>
      <c r="EF1383" s="6387">
        <f>COUNTIF(EF$11:EF$1147,EF1382)</f>
        <v>0</v>
      </c>
      <c r="EM1383" s="653"/>
      <c r="EN1383" s="6387">
        <f>COUNTIF(EN$11:EN$1147,EN1382)</f>
        <v>0</v>
      </c>
      <c r="EO1383" s="653"/>
      <c r="EP1383" s="6387">
        <f>COUNTIF(EP$11:EP$1147,EP1382)</f>
        <v>0</v>
      </c>
      <c r="ET1383" s="653"/>
      <c r="EU1383" s="6387">
        <f>COUNTIF(EU$11:EU$1147,EU1382)</f>
        <v>0</v>
      </c>
      <c r="EV1383" s="653"/>
      <c r="EW1383" s="6387">
        <f>COUNTIF(EW$11:EW$1147,EW1382)</f>
        <v>0</v>
      </c>
      <c r="EX1383" s="653"/>
      <c r="EY1383" s="6387">
        <f>COUNTIF(EY$11:EY$1147,EY1382)</f>
        <v>0</v>
      </c>
      <c r="EZ1383" s="653"/>
      <c r="FA1383" s="6387">
        <f>COUNTIF(FA$11:FA$1147,FA1382)</f>
        <v>0</v>
      </c>
      <c r="FB1383" s="653"/>
      <c r="FC1383" s="6387">
        <f>COUNTIF(FC$11:FC$1147,FC1382)</f>
        <v>0</v>
      </c>
      <c r="FD1383" s="653"/>
      <c r="FE1383" s="6387">
        <f>COUNTIF(FE$11:FE$1147,FE1382)</f>
        <v>0</v>
      </c>
      <c r="FF1383" s="653"/>
      <c r="FG1383" s="6387">
        <f>COUNTIF(FG$11:FG$1147,FG1382)</f>
        <v>0</v>
      </c>
      <c r="FH1383" s="653"/>
      <c r="FI1383" s="6387">
        <f>COUNTIF(FI$11:FI$1147,FI1382)</f>
        <v>0</v>
      </c>
      <c r="FJ1383" s="653"/>
      <c r="FK1383" s="6387">
        <f>COUNTIF(FK$11:FK$1147,FK1382)</f>
        <v>0</v>
      </c>
      <c r="FL1383" s="653"/>
      <c r="FM1383" s="6387">
        <f>COUNTIF(FM$11:FM$1147,FM1382)</f>
        <v>0</v>
      </c>
      <c r="FN1383" s="653"/>
      <c r="FO1383" s="6387">
        <f>COUNTIF(FO$11:FO$1147,FO1382)</f>
        <v>0</v>
      </c>
      <c r="FP1383" s="1044"/>
      <c r="FQ1383" s="6387">
        <f>COUNTIF(FQ$11:FQ$1147,FQ1382)</f>
        <v>0</v>
      </c>
      <c r="FS1383" s="1044"/>
      <c r="FT1383" s="6387">
        <f>COUNTIF(FT$11:FT$1147,FT1382)</f>
        <v>0</v>
      </c>
    </row>
    <row r="1384" spans="1:176" ht="18.600000000000001" customHeight="1">
      <c r="A1384" s="6372"/>
      <c r="B1384" s="165"/>
      <c r="C1384" s="165"/>
      <c r="D1384" s="191"/>
      <c r="E1384" s="6373"/>
      <c r="AT1384" s="653" t="s">
        <v>755</v>
      </c>
      <c r="AU1384" s="6374"/>
      <c r="AV1384" s="6374"/>
      <c r="AW1384" s="8037">
        <f>AW1383-AX1383</f>
        <v>0</v>
      </c>
      <c r="AX1384" s="8038"/>
      <c r="AY1384" s="8037">
        <f>AY1383-AZ1383</f>
        <v>0</v>
      </c>
      <c r="AZ1384" s="8038"/>
      <c r="BA1384" s="8037">
        <f>BA1383-BB1383</f>
        <v>0</v>
      </c>
      <c r="BB1384" s="8038"/>
      <c r="BC1384" s="8037">
        <f>BC1383-BD1383</f>
        <v>0</v>
      </c>
      <c r="BD1384" s="8038"/>
      <c r="BE1384" s="8037">
        <f>BE1383-BF1383</f>
        <v>0</v>
      </c>
      <c r="BF1384" s="8038"/>
      <c r="BG1384" s="8037">
        <f>BG1383-BH1383</f>
        <v>0</v>
      </c>
      <c r="BH1384" s="8038"/>
      <c r="BI1384" s="8037">
        <f>BI1383-BJ1383</f>
        <v>0</v>
      </c>
      <c r="BJ1384" s="8038"/>
      <c r="BK1384" s="8037">
        <f>BK1383-BL1383</f>
        <v>0</v>
      </c>
      <c r="BL1384" s="8038"/>
      <c r="BM1384" s="8037">
        <f>BM1383-BN1383</f>
        <v>0</v>
      </c>
      <c r="BN1384" s="8038"/>
      <c r="BO1384" s="8037">
        <f>BO1383-BP1383</f>
        <v>0</v>
      </c>
      <c r="BP1384" s="8038"/>
      <c r="BQ1384" s="8037">
        <f>BQ1383-BR1383</f>
        <v>0</v>
      </c>
      <c r="BR1384" s="8038"/>
      <c r="BS1384" s="8037">
        <f>BS1383-BT1383</f>
        <v>0</v>
      </c>
      <c r="BT1384" s="8038"/>
      <c r="BU1384" s="8037">
        <f>BU1383-BV1383</f>
        <v>0</v>
      </c>
      <c r="BV1384" s="8038"/>
      <c r="BW1384" s="8037">
        <f>BW1383-BX1383</f>
        <v>0</v>
      </c>
      <c r="BX1384" s="8038"/>
      <c r="BY1384" s="8037">
        <f>BY1383-BZ1383</f>
        <v>0</v>
      </c>
      <c r="BZ1384" s="8038"/>
      <c r="CA1384" s="8037">
        <f>CA1383-CB1383</f>
        <v>0</v>
      </c>
      <c r="CB1384" s="8038"/>
      <c r="CC1384" s="8037">
        <f>CC1383-CD1383</f>
        <v>0</v>
      </c>
      <c r="CD1384" s="8038"/>
      <c r="CE1384" s="8037">
        <f>CE1383-CF1383</f>
        <v>0</v>
      </c>
      <c r="CF1384" s="8038"/>
      <c r="CG1384" s="8037">
        <f>CG1383-CH1383</f>
        <v>0</v>
      </c>
      <c r="CH1384" s="8038"/>
      <c r="CI1384" s="8037">
        <f>CI1383-CJ1383</f>
        <v>0</v>
      </c>
      <c r="CJ1384" s="8038"/>
      <c r="CK1384" s="8037">
        <f>CK1383-CL1383</f>
        <v>0</v>
      </c>
      <c r="CL1384" s="8038"/>
      <c r="CM1384" s="8037">
        <f>CM1383-CN1383</f>
        <v>0</v>
      </c>
      <c r="CN1384" s="8038"/>
      <c r="CO1384" s="8037">
        <f>CO1383-CP1383</f>
        <v>0</v>
      </c>
      <c r="CP1384" s="8038"/>
      <c r="CQ1384" s="8037">
        <f>CQ1383-CR1383</f>
        <v>0</v>
      </c>
      <c r="CR1384" s="8038"/>
      <c r="CS1384" s="8037">
        <f>CS1383-CT1383</f>
        <v>0</v>
      </c>
      <c r="CT1384" s="8038"/>
      <c r="CW1384" s="8037">
        <f>CW1383-CX1383</f>
        <v>0</v>
      </c>
      <c r="CX1384" s="8038"/>
      <c r="CY1384" s="8037">
        <f>CY1383-CZ1383</f>
        <v>0</v>
      </c>
      <c r="CZ1384" s="8038"/>
      <c r="DA1384" s="8037">
        <f>DA1383-DB1383</f>
        <v>0</v>
      </c>
      <c r="DB1384" s="8038"/>
      <c r="DC1384" s="8037">
        <f>DC1383-DD1383</f>
        <v>0</v>
      </c>
      <c r="DD1384" s="8038"/>
      <c r="DE1384" s="6418"/>
      <c r="DF1384" s="6418"/>
      <c r="DG1384" s="6418"/>
      <c r="DH1384" s="6418"/>
      <c r="DI1384" s="8037">
        <f>DI1383-DJ1383</f>
        <v>0</v>
      </c>
      <c r="DJ1384" s="8038"/>
      <c r="DK1384" s="8037">
        <f>DK1383-DL1383</f>
        <v>0</v>
      </c>
      <c r="DL1384" s="8038"/>
      <c r="DM1384" s="8037">
        <f>DM1383-DN1383</f>
        <v>0</v>
      </c>
      <c r="DN1384" s="8038"/>
      <c r="DO1384" s="8037">
        <f>DO1383-DP1383</f>
        <v>0</v>
      </c>
      <c r="DP1384" s="8038"/>
      <c r="DQ1384" s="8037">
        <f>DQ1383-DR1383</f>
        <v>0</v>
      </c>
      <c r="DR1384" s="8038"/>
      <c r="DS1384" s="8037">
        <f>DS1383-DT1383</f>
        <v>0</v>
      </c>
      <c r="DT1384" s="8038"/>
      <c r="DU1384" s="8037">
        <f>DU1383-DV1383</f>
        <v>0</v>
      </c>
      <c r="DV1384" s="8038"/>
      <c r="DW1384" s="8037">
        <f>DW1383-DX1383</f>
        <v>0</v>
      </c>
      <c r="DX1384" s="8038"/>
      <c r="DY1384" s="8037">
        <f>DY1383-DZ1383</f>
        <v>0</v>
      </c>
      <c r="DZ1384" s="8038"/>
      <c r="EA1384" s="8037">
        <f>EA1383-EB1383</f>
        <v>0</v>
      </c>
      <c r="EB1384" s="8038"/>
      <c r="EC1384" s="8037">
        <f>EC1383-ED1383</f>
        <v>0</v>
      </c>
      <c r="ED1384" s="8038"/>
      <c r="EE1384" s="8037">
        <f>EE1383-EF1383</f>
        <v>0</v>
      </c>
      <c r="EF1384" s="8038"/>
      <c r="EM1384" s="8037">
        <f>EM1383-EN1383</f>
        <v>0</v>
      </c>
      <c r="EN1384" s="8038"/>
      <c r="EO1384" s="8037">
        <f>EO1383-EP1383</f>
        <v>0</v>
      </c>
      <c r="EP1384" s="8038"/>
      <c r="ET1384" s="8037">
        <f>ET1383-EU1383</f>
        <v>0</v>
      </c>
      <c r="EU1384" s="8038"/>
      <c r="EV1384" s="8037">
        <f>EV1383-EW1383</f>
        <v>0</v>
      </c>
      <c r="EW1384" s="8038"/>
      <c r="EX1384" s="8037">
        <f>EX1383-EY1383</f>
        <v>0</v>
      </c>
      <c r="EY1384" s="8038"/>
      <c r="EZ1384" s="8037">
        <f>EZ1383-FA1383</f>
        <v>0</v>
      </c>
      <c r="FA1384" s="8038"/>
      <c r="FB1384" s="8037">
        <f>FB1383-FC1383</f>
        <v>0</v>
      </c>
      <c r="FC1384" s="8038"/>
      <c r="FD1384" s="8037">
        <f>FD1383-FE1383</f>
        <v>0</v>
      </c>
      <c r="FE1384" s="8038"/>
      <c r="FF1384" s="8037">
        <f>FF1383-FG1383</f>
        <v>0</v>
      </c>
      <c r="FG1384" s="8038"/>
      <c r="FH1384" s="8037">
        <f>FH1383-FI1383</f>
        <v>0</v>
      </c>
      <c r="FI1384" s="8038"/>
      <c r="FJ1384" s="8037">
        <f>FJ1383-FK1383</f>
        <v>0</v>
      </c>
      <c r="FK1384" s="8038"/>
      <c r="FL1384" s="8037">
        <f>FL1383-FM1383</f>
        <v>0</v>
      </c>
      <c r="FM1384" s="8038"/>
      <c r="FN1384" s="8037">
        <f>FN1383-FO1383</f>
        <v>0</v>
      </c>
      <c r="FO1384" s="8038"/>
      <c r="FP1384" s="8037">
        <f>FP1383-FQ1383</f>
        <v>0</v>
      </c>
      <c r="FQ1384" s="8038"/>
      <c r="FS1384" s="8037">
        <f>FS1383-FT1383</f>
        <v>0</v>
      </c>
      <c r="FT1384" s="8038"/>
    </row>
    <row r="1385" spans="1:176" ht="18.600000000000001" customHeight="1">
      <c r="A1385" s="6372"/>
      <c r="B1385" s="165"/>
      <c r="C1385" s="165"/>
      <c r="D1385" s="191"/>
      <c r="E1385" s="6373"/>
      <c r="AW1385" s="162"/>
      <c r="AX1385" s="162"/>
      <c r="AY1385" s="162"/>
      <c r="AZ1385" s="162"/>
      <c r="BA1385" s="162"/>
      <c r="BB1385" s="162"/>
      <c r="BC1385" s="162"/>
      <c r="BD1385" s="162"/>
      <c r="BE1385" s="162"/>
      <c r="BF1385" s="162"/>
      <c r="BG1385" s="162"/>
      <c r="BH1385" s="162"/>
      <c r="BI1385" s="162"/>
      <c r="BJ1385" s="162"/>
      <c r="BK1385" s="162"/>
      <c r="BL1385" s="162"/>
      <c r="BM1385" s="162"/>
      <c r="BN1385" s="162"/>
      <c r="BO1385" s="162"/>
      <c r="BP1385" s="162"/>
      <c r="BQ1385" s="162"/>
      <c r="BR1385" s="162"/>
      <c r="BS1385" s="162"/>
      <c r="BT1385" s="162"/>
      <c r="BU1385" s="162"/>
      <c r="BV1385" s="162"/>
      <c r="BW1385" s="162"/>
      <c r="BX1385" s="162"/>
      <c r="BY1385" s="162"/>
      <c r="BZ1385" s="162"/>
      <c r="CA1385" s="162"/>
      <c r="CB1385" s="162"/>
      <c r="CC1385" s="162"/>
      <c r="CD1385" s="162"/>
      <c r="CE1385" s="162"/>
      <c r="CF1385" s="162"/>
      <c r="CG1385" s="162"/>
      <c r="CH1385" s="162"/>
      <c r="CI1385" s="162"/>
      <c r="CJ1385" s="162"/>
      <c r="CK1385" s="162"/>
      <c r="CL1385" s="162"/>
      <c r="CM1385" s="162"/>
      <c r="CN1385" s="162"/>
      <c r="CO1385" s="162"/>
      <c r="CP1385" s="162"/>
      <c r="CQ1385" s="162"/>
      <c r="CR1385" s="162"/>
      <c r="CS1385" s="162"/>
      <c r="CT1385" s="162"/>
      <c r="CU1385" s="162"/>
      <c r="CV1385" s="162"/>
      <c r="CW1385" s="162"/>
      <c r="CX1385" s="162"/>
      <c r="CY1385" s="162"/>
      <c r="CZ1385" s="162"/>
      <c r="DA1385" s="162"/>
      <c r="DB1385" s="162"/>
      <c r="DC1385" s="162"/>
      <c r="DD1385" s="162"/>
      <c r="DE1385" s="162"/>
      <c r="DF1385" s="162"/>
      <c r="DG1385" s="162"/>
      <c r="DH1385" s="162"/>
      <c r="DI1385" s="162"/>
      <c r="DJ1385" s="162"/>
      <c r="DK1385" s="162"/>
      <c r="DL1385" s="162"/>
      <c r="DM1385" s="162"/>
      <c r="DN1385" s="162"/>
      <c r="DO1385" s="162"/>
      <c r="DP1385" s="162"/>
      <c r="DQ1385" s="162"/>
      <c r="DS1385" s="162"/>
      <c r="DT1385" s="162"/>
      <c r="DU1385" s="162"/>
      <c r="ET1385" s="162"/>
      <c r="EU1385" s="162"/>
      <c r="EV1385" s="162"/>
      <c r="EW1385" s="162"/>
      <c r="EX1385" s="162"/>
      <c r="EY1385" s="162"/>
      <c r="EZ1385" s="162"/>
      <c r="FA1385" s="162"/>
      <c r="FB1385" s="162"/>
      <c r="FC1385" s="162"/>
      <c r="FD1385" s="162"/>
      <c r="FE1385" s="162"/>
      <c r="FF1385" s="162"/>
      <c r="FG1385" s="162"/>
      <c r="FH1385" s="162"/>
      <c r="FI1385" s="162"/>
      <c r="FJ1385" s="162"/>
      <c r="FK1385" s="162"/>
      <c r="FL1385" s="162"/>
      <c r="FM1385" s="162"/>
      <c r="FN1385" s="162"/>
      <c r="FO1385" s="162"/>
    </row>
    <row r="1386" spans="1:176" ht="18.600000000000001" customHeight="1">
      <c r="A1386" s="6372"/>
      <c r="B1386" s="165"/>
      <c r="C1386" s="165"/>
      <c r="D1386" s="191"/>
      <c r="E1386" s="6373"/>
      <c r="AT1386" s="653" t="s">
        <v>752</v>
      </c>
      <c r="AU1386" s="6374"/>
      <c r="AV1386" s="6374"/>
      <c r="AW1386" s="6377"/>
      <c r="AX1386" s="6378"/>
      <c r="AY1386" s="6377"/>
      <c r="AZ1386" s="6378"/>
      <c r="BA1386" s="6377"/>
      <c r="BB1386" s="6378"/>
      <c r="BC1386" s="6377"/>
      <c r="BD1386" s="6378"/>
      <c r="BE1386" s="6377"/>
      <c r="BF1386" s="6378"/>
      <c r="BG1386" s="6377"/>
      <c r="BH1386" s="6378"/>
      <c r="BI1386" s="6377"/>
      <c r="BJ1386" s="6378"/>
      <c r="BK1386" s="6377"/>
      <c r="BL1386" s="6378"/>
      <c r="BM1386" s="6377"/>
      <c r="BN1386" s="6378"/>
      <c r="BO1386" s="6377"/>
      <c r="BP1386" s="6378"/>
      <c r="BQ1386" s="6377"/>
      <c r="BR1386" s="6378"/>
      <c r="BS1386" s="6377"/>
      <c r="BT1386" s="6378"/>
      <c r="BU1386" s="6377"/>
      <c r="BV1386" s="6378"/>
      <c r="BW1386" s="6377"/>
      <c r="BX1386" s="6378"/>
      <c r="BY1386" s="6377"/>
      <c r="BZ1386" s="6378"/>
      <c r="CA1386" s="6377"/>
      <c r="CB1386" s="6378"/>
      <c r="CC1386" s="6377"/>
      <c r="CD1386" s="6378"/>
      <c r="CE1386" s="6377"/>
      <c r="CF1386" s="6378"/>
      <c r="CG1386" s="6377"/>
      <c r="CH1386" s="6378"/>
      <c r="CI1386" s="6377"/>
      <c r="CJ1386" s="6378"/>
      <c r="CK1386" s="6377"/>
      <c r="CL1386" s="6378"/>
      <c r="CM1386" s="6377"/>
      <c r="CN1386" s="6378"/>
      <c r="CO1386" s="6377"/>
      <c r="CP1386" s="6378"/>
      <c r="CQ1386" s="6377"/>
      <c r="CR1386" s="6378"/>
      <c r="CS1386" s="6377"/>
      <c r="CT1386" s="6378"/>
      <c r="CW1386" s="6377"/>
      <c r="CX1386" s="6378"/>
      <c r="CY1386" s="6377"/>
      <c r="CZ1386" s="6378"/>
      <c r="DA1386" s="6377"/>
      <c r="DB1386" s="6378"/>
      <c r="DC1386" s="6379"/>
      <c r="DD1386" s="6380"/>
      <c r="DE1386" s="6418"/>
      <c r="DF1386" s="6418"/>
      <c r="DG1386" s="6418"/>
      <c r="DH1386" s="6418"/>
      <c r="DI1386" s="6379"/>
      <c r="DJ1386" s="6380"/>
      <c r="DK1386" s="6379"/>
      <c r="DL1386" s="6380"/>
      <c r="DM1386" s="6377"/>
      <c r="DN1386" s="6378"/>
      <c r="DO1386" s="6377"/>
      <c r="DP1386" s="6378"/>
      <c r="DQ1386" s="6377"/>
      <c r="DR1386" s="6378"/>
      <c r="DS1386" s="6377"/>
      <c r="DT1386" s="6378"/>
      <c r="DU1386" s="6377"/>
      <c r="DV1386" s="6378"/>
      <c r="DW1386" s="6377"/>
      <c r="DX1386" s="6378"/>
      <c r="DY1386" s="6377"/>
      <c r="DZ1386" s="6378"/>
      <c r="EA1386" s="6377"/>
      <c r="EB1386" s="6378"/>
      <c r="EC1386" s="6377"/>
      <c r="ED1386" s="6378"/>
      <c r="EE1386" s="6377"/>
      <c r="EF1386" s="6378"/>
      <c r="EM1386" s="6377"/>
      <c r="EN1386" s="6378"/>
      <c r="EO1386" s="6377"/>
      <c r="EP1386" s="6378"/>
      <c r="ET1386" s="6377"/>
      <c r="EU1386" s="6378"/>
      <c r="EV1386" s="6377"/>
      <c r="EW1386" s="6378"/>
      <c r="EX1386" s="6377"/>
      <c r="EY1386" s="6378"/>
      <c r="EZ1386" s="6377"/>
      <c r="FA1386" s="6378"/>
      <c r="FB1386" s="6377"/>
      <c r="FC1386" s="6378"/>
      <c r="FD1386" s="6377"/>
      <c r="FE1386" s="6378"/>
      <c r="FF1386" s="6377"/>
      <c r="FG1386" s="6378"/>
      <c r="FH1386" s="6377"/>
      <c r="FI1386" s="6378"/>
      <c r="FJ1386" s="6377"/>
      <c r="FK1386" s="6378"/>
      <c r="FL1386" s="6377"/>
      <c r="FM1386" s="6378"/>
      <c r="FN1386" s="6378"/>
      <c r="FO1386" s="6378"/>
      <c r="FP1386" s="6377"/>
      <c r="FQ1386" s="6378"/>
      <c r="FS1386" s="6377"/>
      <c r="FT1386" s="6378"/>
    </row>
    <row r="1387" spans="1:176" ht="18.600000000000001" customHeight="1">
      <c r="A1387" s="6372"/>
      <c r="B1387" s="165"/>
      <c r="C1387" s="165"/>
      <c r="D1387" s="191"/>
      <c r="E1387" s="6373"/>
      <c r="AT1387" s="653" t="s">
        <v>754</v>
      </c>
      <c r="AU1387" s="6374"/>
      <c r="AV1387" s="6374"/>
      <c r="AW1387" s="653"/>
      <c r="AX1387" s="6387">
        <f>COUNTIF(AX$11:AX$1147,AX1386)</f>
        <v>0</v>
      </c>
      <c r="AY1387" s="653"/>
      <c r="AZ1387" s="6387">
        <f>COUNTIF(AZ$11:AZ$1147,AZ1386)</f>
        <v>0</v>
      </c>
      <c r="BA1387" s="653"/>
      <c r="BB1387" s="6387">
        <f>COUNTIF(BB$11:BB$1147,BB1386)</f>
        <v>0</v>
      </c>
      <c r="BC1387" s="653"/>
      <c r="BD1387" s="6387">
        <f>COUNTIF(BD$11:BD$1147,BD1386)</f>
        <v>0</v>
      </c>
      <c r="BE1387" s="653"/>
      <c r="BF1387" s="6387">
        <f>COUNTIF(BF$11:BF$1147,BF1386)</f>
        <v>0</v>
      </c>
      <c r="BG1387" s="653"/>
      <c r="BH1387" s="6387">
        <f>COUNTIF(BH$11:BH$1147,BH1386)</f>
        <v>0</v>
      </c>
      <c r="BI1387" s="653"/>
      <c r="BJ1387" s="6387">
        <f>COUNTIF(BJ$11:BJ$1147,BJ1386)</f>
        <v>0</v>
      </c>
      <c r="BK1387" s="653"/>
      <c r="BL1387" s="6387">
        <f>COUNTIF(BL$11:BL$1147,BL1386)</f>
        <v>0</v>
      </c>
      <c r="BM1387" s="653"/>
      <c r="BN1387" s="6387">
        <f>COUNTIF(BN$11:BN$1147,BN1386)</f>
        <v>0</v>
      </c>
      <c r="BO1387" s="653"/>
      <c r="BP1387" s="6387">
        <f>COUNTIF(BP$11:BP$1147,BP1386)</f>
        <v>0</v>
      </c>
      <c r="BQ1387" s="653"/>
      <c r="BR1387" s="6387">
        <f>COUNTIF(BR$11:BR$1147,BR1386)</f>
        <v>0</v>
      </c>
      <c r="BS1387" s="653"/>
      <c r="BT1387" s="6387">
        <f>COUNTIF(BT$11:BT$1147,BT1386)</f>
        <v>0</v>
      </c>
      <c r="BU1387" s="653"/>
      <c r="BV1387" s="6387">
        <f>COUNTIF(BV$11:BV$1147,BV1386)</f>
        <v>0</v>
      </c>
      <c r="BW1387" s="653"/>
      <c r="BX1387" s="6387">
        <f>COUNTIF(BX$11:BX$1147,BX1386)</f>
        <v>0</v>
      </c>
      <c r="BY1387" s="653"/>
      <c r="BZ1387" s="6387">
        <f>COUNTIF(BZ$11:BZ$1147,BZ1386)</f>
        <v>0</v>
      </c>
      <c r="CA1387" s="653"/>
      <c r="CB1387" s="6387">
        <f>COUNTIF(CB$11:CB$1147,CB1386)</f>
        <v>0</v>
      </c>
      <c r="CC1387" s="653"/>
      <c r="CD1387" s="6387">
        <f>COUNTIF(CD$11:CD$1147,CD1386)</f>
        <v>0</v>
      </c>
      <c r="CE1387" s="653"/>
      <c r="CF1387" s="6387">
        <f>COUNTIF(CF$11:CF$1147,CF1386)</f>
        <v>0</v>
      </c>
      <c r="CG1387" s="653"/>
      <c r="CH1387" s="6387">
        <f>COUNTIF(CH$11:CH$1147,CH1386)</f>
        <v>0</v>
      </c>
      <c r="CI1387" s="653"/>
      <c r="CJ1387" s="6387">
        <f>COUNTIF(CJ$11:CJ$1147,CJ1386)</f>
        <v>0</v>
      </c>
      <c r="CK1387" s="653"/>
      <c r="CL1387" s="6387">
        <f>COUNTIFS(CL$11:CL$1147,CL1386)+COUNTIFS(CV$11:CV$1147,CL1386)</f>
        <v>0</v>
      </c>
      <c r="CM1387" s="653"/>
      <c r="CN1387" s="6387">
        <f>COUNTIF(CN$11:CN$1147,CN1386)</f>
        <v>0</v>
      </c>
      <c r="CO1387" s="653"/>
      <c r="CP1387" s="6387">
        <f>COUNTIF(CP$11:CP$1147,CP1386)</f>
        <v>0</v>
      </c>
      <c r="CQ1387" s="653"/>
      <c r="CR1387" s="6387">
        <f>COUNTIF(CR$11:CR$1147,CR1386)</f>
        <v>0</v>
      </c>
      <c r="CS1387" s="653"/>
      <c r="CT1387" s="6387">
        <f>COUNTIF(CT$11:CT$1147,CT1386)</f>
        <v>0</v>
      </c>
      <c r="CW1387" s="653"/>
      <c r="CX1387" s="6387">
        <f>COUNTIF(CX$11:CX$1147,CX1386)</f>
        <v>0</v>
      </c>
      <c r="CY1387" s="653"/>
      <c r="CZ1387" s="6387">
        <f>COUNTIF(CZ$11:CZ$1147,CZ1386)</f>
        <v>0</v>
      </c>
      <c r="DA1387" s="653"/>
      <c r="DB1387" s="6387">
        <f>COUNTIF(DB$11:DB$1147,DB1386)</f>
        <v>0</v>
      </c>
      <c r="DC1387" s="6374"/>
      <c r="DD1387" s="6388">
        <f>COUNTIF(DD$11:DD$1147,DD1386)</f>
        <v>0</v>
      </c>
      <c r="DE1387" s="6418"/>
      <c r="DF1387" s="6418"/>
      <c r="DG1387" s="6418"/>
      <c r="DH1387" s="6418"/>
      <c r="DI1387" s="6374"/>
      <c r="DJ1387" s="6388">
        <f>COUNTIF(DJ$11:DJ$1147,DJ1386)</f>
        <v>0</v>
      </c>
      <c r="DK1387" s="6374"/>
      <c r="DL1387" s="6388">
        <f>COUNTIF(DL$11:DL$1147,DL1386)</f>
        <v>0</v>
      </c>
      <c r="DM1387" s="653"/>
      <c r="DN1387" s="6387">
        <f>COUNTIF(DN$11:DN$1147,DN1386)</f>
        <v>0</v>
      </c>
      <c r="DO1387" s="653"/>
      <c r="DP1387" s="6387">
        <f>COUNTIF(DP$11:DP$1147,DP1386)</f>
        <v>0</v>
      </c>
      <c r="DQ1387" s="653"/>
      <c r="DR1387" s="6387">
        <f>COUNTIF(DR$11:DR$1147,DR1386)</f>
        <v>0</v>
      </c>
      <c r="DS1387" s="653"/>
      <c r="DT1387" s="6387">
        <f>COUNTIF(DT$11:DT$1147,DT1386)</f>
        <v>0</v>
      </c>
      <c r="DU1387" s="653"/>
      <c r="DV1387" s="6387">
        <f>COUNTIF(DV$11:DV$1147,DV1386)</f>
        <v>0</v>
      </c>
      <c r="DW1387" s="653"/>
      <c r="DX1387" s="6387">
        <f>COUNTIF(DX$11:DX$1147,DX1386)</f>
        <v>0</v>
      </c>
      <c r="DY1387" s="653"/>
      <c r="DZ1387" s="6387">
        <f>COUNTIF(DZ$11:DZ$1147,DZ1386)</f>
        <v>0</v>
      </c>
      <c r="EA1387" s="653"/>
      <c r="EB1387" s="6387">
        <f>COUNTIF(EB$11:EB$1147,EB1386)</f>
        <v>0</v>
      </c>
      <c r="EC1387" s="653"/>
      <c r="ED1387" s="6387">
        <f>COUNTIF(ED$11:ED$1147,ED1386)</f>
        <v>0</v>
      </c>
      <c r="EE1387" s="653"/>
      <c r="EF1387" s="6387">
        <f>COUNTIF(EF$11:EF$1147,EF1386)</f>
        <v>0</v>
      </c>
      <c r="EM1387" s="653"/>
      <c r="EN1387" s="6387">
        <f>COUNTIF(EN$11:EN$1147,EN1386)</f>
        <v>0</v>
      </c>
      <c r="EO1387" s="653"/>
      <c r="EP1387" s="6387">
        <f>COUNTIF(EP$11:EP$1147,EP1386)</f>
        <v>0</v>
      </c>
      <c r="ET1387" s="653"/>
      <c r="EU1387" s="6387">
        <f>COUNTIF(EU$11:EU$1147,EU1386)</f>
        <v>0</v>
      </c>
      <c r="EV1387" s="653"/>
      <c r="EW1387" s="6387">
        <f>COUNTIF(EW$11:EW$1147,EW1386)</f>
        <v>0</v>
      </c>
      <c r="EX1387" s="653"/>
      <c r="EY1387" s="6387">
        <f>COUNTIF(EY$11:EY$1147,EY1386)</f>
        <v>0</v>
      </c>
      <c r="EZ1387" s="653"/>
      <c r="FA1387" s="6387">
        <f>COUNTIF(FA$11:FA$1147,FA1386)</f>
        <v>0</v>
      </c>
      <c r="FB1387" s="653"/>
      <c r="FC1387" s="6387">
        <f>COUNTIF(FC$11:FC$1147,FC1386)</f>
        <v>0</v>
      </c>
      <c r="FD1387" s="653"/>
      <c r="FE1387" s="6387">
        <f>COUNTIF(FE$11:FE$1147,FE1386)</f>
        <v>0</v>
      </c>
      <c r="FF1387" s="653"/>
      <c r="FG1387" s="6387">
        <f>COUNTIF(FG$11:FG$1147,FG1386)</f>
        <v>0</v>
      </c>
      <c r="FH1387" s="653"/>
      <c r="FI1387" s="6387">
        <f>COUNTIF(FI$11:FI$1147,FI1386)</f>
        <v>0</v>
      </c>
      <c r="FJ1387" s="653"/>
      <c r="FK1387" s="6387">
        <f>COUNTIF(FK$11:FK$1147,FK1386)</f>
        <v>0</v>
      </c>
      <c r="FL1387" s="653"/>
      <c r="FM1387" s="6387">
        <f>COUNTIF(FM$11:FM$1147,FM1386)</f>
        <v>0</v>
      </c>
      <c r="FN1387" s="653"/>
      <c r="FO1387" s="6387">
        <f>COUNTIF(FO$11:FO$1147,FO1386)</f>
        <v>0</v>
      </c>
      <c r="FP1387" s="1044"/>
      <c r="FQ1387" s="6387">
        <f>COUNTIF(FQ$11:FQ$1147,FQ1386)</f>
        <v>0</v>
      </c>
      <c r="FS1387" s="1044"/>
      <c r="FT1387" s="6387">
        <f>COUNTIF(FT$11:FT$1147,FT1386)</f>
        <v>0</v>
      </c>
    </row>
    <row r="1388" spans="1:176" ht="18.600000000000001" customHeight="1">
      <c r="A1388" s="6372"/>
      <c r="B1388" s="165"/>
      <c r="C1388" s="165"/>
      <c r="D1388" s="191"/>
      <c r="E1388" s="6373"/>
      <c r="AT1388" s="653" t="s">
        <v>755</v>
      </c>
      <c r="AU1388" s="6374"/>
      <c r="AV1388" s="6374"/>
      <c r="AW1388" s="8037">
        <f>AW1387-AX1387</f>
        <v>0</v>
      </c>
      <c r="AX1388" s="8038"/>
      <c r="AY1388" s="8037">
        <f>AY1387-AZ1387</f>
        <v>0</v>
      </c>
      <c r="AZ1388" s="8038"/>
      <c r="BA1388" s="8037">
        <f>BA1387-BB1387</f>
        <v>0</v>
      </c>
      <c r="BB1388" s="8038"/>
      <c r="BC1388" s="8037">
        <f>BC1387-BD1387</f>
        <v>0</v>
      </c>
      <c r="BD1388" s="8038"/>
      <c r="BE1388" s="8037">
        <f>BE1387-BF1387</f>
        <v>0</v>
      </c>
      <c r="BF1388" s="8038"/>
      <c r="BG1388" s="8037">
        <f>BG1387-BH1387</f>
        <v>0</v>
      </c>
      <c r="BH1388" s="8038"/>
      <c r="BI1388" s="8037">
        <f>BI1387-BJ1387</f>
        <v>0</v>
      </c>
      <c r="BJ1388" s="8038"/>
      <c r="BK1388" s="8037">
        <f>BK1387-BL1387</f>
        <v>0</v>
      </c>
      <c r="BL1388" s="8038"/>
      <c r="BM1388" s="8037">
        <f>BM1387-BN1387</f>
        <v>0</v>
      </c>
      <c r="BN1388" s="8038"/>
      <c r="BO1388" s="8037">
        <f>BO1387-BP1387</f>
        <v>0</v>
      </c>
      <c r="BP1388" s="8038"/>
      <c r="BQ1388" s="8037">
        <f>BQ1387-BR1387</f>
        <v>0</v>
      </c>
      <c r="BR1388" s="8038"/>
      <c r="BS1388" s="8037">
        <f>BS1387-BT1387</f>
        <v>0</v>
      </c>
      <c r="BT1388" s="8038"/>
      <c r="BU1388" s="8037">
        <f>BU1387-BV1387</f>
        <v>0</v>
      </c>
      <c r="BV1388" s="8038"/>
      <c r="BW1388" s="8037">
        <f>BW1387-BX1387</f>
        <v>0</v>
      </c>
      <c r="BX1388" s="8038"/>
      <c r="BY1388" s="8037">
        <f>BY1387-BZ1387</f>
        <v>0</v>
      </c>
      <c r="BZ1388" s="8038"/>
      <c r="CA1388" s="8037">
        <f>CA1387-CB1387</f>
        <v>0</v>
      </c>
      <c r="CB1388" s="8038"/>
      <c r="CC1388" s="8037">
        <f>CC1387-CD1387</f>
        <v>0</v>
      </c>
      <c r="CD1388" s="8038"/>
      <c r="CE1388" s="8037">
        <f>CE1387-CF1387</f>
        <v>0</v>
      </c>
      <c r="CF1388" s="8038"/>
      <c r="CG1388" s="8037">
        <f>CG1387-CH1387</f>
        <v>0</v>
      </c>
      <c r="CH1388" s="8038"/>
      <c r="CI1388" s="8037">
        <f>CI1387-CJ1387</f>
        <v>0</v>
      </c>
      <c r="CJ1388" s="8038"/>
      <c r="CK1388" s="8037">
        <f>CK1387-CL1387</f>
        <v>0</v>
      </c>
      <c r="CL1388" s="8038"/>
      <c r="CM1388" s="8037">
        <f>CM1387-CN1387</f>
        <v>0</v>
      </c>
      <c r="CN1388" s="8038"/>
      <c r="CO1388" s="8037">
        <f>CO1387-CP1387</f>
        <v>0</v>
      </c>
      <c r="CP1388" s="8038"/>
      <c r="CQ1388" s="8037">
        <f>CQ1387-CR1387</f>
        <v>0</v>
      </c>
      <c r="CR1388" s="8038"/>
      <c r="CS1388" s="8037">
        <f>CS1387-CT1387</f>
        <v>0</v>
      </c>
      <c r="CT1388" s="8038"/>
      <c r="CW1388" s="8037">
        <f>CW1387-CX1387</f>
        <v>0</v>
      </c>
      <c r="CX1388" s="8038"/>
      <c r="CY1388" s="8037">
        <f>CY1387-CZ1387</f>
        <v>0</v>
      </c>
      <c r="CZ1388" s="8038"/>
      <c r="DA1388" s="8037">
        <f>DA1387-DB1387</f>
        <v>0</v>
      </c>
      <c r="DB1388" s="8038"/>
      <c r="DC1388" s="8037">
        <f>DC1387-DD1387</f>
        <v>0</v>
      </c>
      <c r="DD1388" s="8038"/>
      <c r="DE1388" s="6418"/>
      <c r="DF1388" s="6418"/>
      <c r="DG1388" s="6418"/>
      <c r="DH1388" s="6418"/>
      <c r="DI1388" s="8037">
        <f>DI1387-DJ1387</f>
        <v>0</v>
      </c>
      <c r="DJ1388" s="8038"/>
      <c r="DK1388" s="8037">
        <f>DK1387-DL1387</f>
        <v>0</v>
      </c>
      <c r="DL1388" s="8038"/>
      <c r="DM1388" s="8037">
        <f>DM1387-DN1387</f>
        <v>0</v>
      </c>
      <c r="DN1388" s="8038"/>
      <c r="DO1388" s="8037">
        <f>DO1387-DP1387</f>
        <v>0</v>
      </c>
      <c r="DP1388" s="8038"/>
      <c r="DQ1388" s="8037">
        <f>DQ1387-DR1387</f>
        <v>0</v>
      </c>
      <c r="DR1388" s="8038"/>
      <c r="DS1388" s="8037">
        <f>DS1387-DT1387</f>
        <v>0</v>
      </c>
      <c r="DT1388" s="8038"/>
      <c r="DU1388" s="8037">
        <f>DU1387-DV1387</f>
        <v>0</v>
      </c>
      <c r="DV1388" s="8038"/>
      <c r="DW1388" s="8037">
        <f>DW1387-DX1387</f>
        <v>0</v>
      </c>
      <c r="DX1388" s="8038"/>
      <c r="DY1388" s="8037">
        <f>DY1387-DZ1387</f>
        <v>0</v>
      </c>
      <c r="DZ1388" s="8038"/>
      <c r="EA1388" s="8037">
        <f>EA1387-EB1387</f>
        <v>0</v>
      </c>
      <c r="EB1388" s="8038"/>
      <c r="EC1388" s="8037">
        <f>EC1387-ED1387</f>
        <v>0</v>
      </c>
      <c r="ED1388" s="8038"/>
      <c r="EE1388" s="8037">
        <f>EE1387-EF1387</f>
        <v>0</v>
      </c>
      <c r="EF1388" s="8038"/>
      <c r="EM1388" s="8037">
        <f>EM1387-EN1387</f>
        <v>0</v>
      </c>
      <c r="EN1388" s="8038"/>
      <c r="EO1388" s="8037">
        <f>EO1387-EP1387</f>
        <v>0</v>
      </c>
      <c r="EP1388" s="8038"/>
      <c r="ET1388" s="8037">
        <f>ET1387-EU1387</f>
        <v>0</v>
      </c>
      <c r="EU1388" s="8038"/>
      <c r="EV1388" s="8037">
        <f>EV1387-EW1387</f>
        <v>0</v>
      </c>
      <c r="EW1388" s="8038"/>
      <c r="EX1388" s="8037">
        <f>EX1387-EY1387</f>
        <v>0</v>
      </c>
      <c r="EY1388" s="8038"/>
      <c r="EZ1388" s="8037">
        <f>EZ1387-FA1387</f>
        <v>0</v>
      </c>
      <c r="FA1388" s="8038"/>
      <c r="FB1388" s="8037">
        <f>FB1387-FC1387</f>
        <v>0</v>
      </c>
      <c r="FC1388" s="8038"/>
      <c r="FD1388" s="8037">
        <f>FD1387-FE1387</f>
        <v>0</v>
      </c>
      <c r="FE1388" s="8038"/>
      <c r="FF1388" s="8037">
        <f>FF1387-FG1387</f>
        <v>0</v>
      </c>
      <c r="FG1388" s="8038"/>
      <c r="FH1388" s="8037">
        <f>FH1387-FI1387</f>
        <v>0</v>
      </c>
      <c r="FI1388" s="8038"/>
      <c r="FJ1388" s="8037">
        <f>FJ1387-FK1387</f>
        <v>0</v>
      </c>
      <c r="FK1388" s="8038"/>
      <c r="FL1388" s="8037">
        <f>FL1387-FM1387</f>
        <v>0</v>
      </c>
      <c r="FM1388" s="8038"/>
      <c r="FN1388" s="8037">
        <f>FN1387-FO1387</f>
        <v>0</v>
      </c>
      <c r="FO1388" s="8038"/>
      <c r="FP1388" s="8037">
        <f>FP1387-FQ1387</f>
        <v>0</v>
      </c>
      <c r="FQ1388" s="8038"/>
      <c r="FS1388" s="8037">
        <f>FS1387-FT1387</f>
        <v>0</v>
      </c>
      <c r="FT1388" s="8038"/>
    </row>
    <row r="1389" spans="1:176" ht="18.600000000000001" customHeight="1" thickBot="1">
      <c r="A1389" s="6372"/>
      <c r="B1389" s="165"/>
      <c r="C1389"/>
      <c r="D1389" s="191"/>
      <c r="E1389" s="6373"/>
      <c r="AW1389" s="162"/>
      <c r="AX1389" s="162"/>
      <c r="AY1389" s="162"/>
      <c r="AZ1389" s="162"/>
      <c r="BA1389" s="162"/>
      <c r="BB1389" s="162"/>
      <c r="BC1389" s="162"/>
      <c r="BD1389" s="162"/>
      <c r="BE1389" s="162"/>
      <c r="BF1389" s="162"/>
      <c r="BG1389" s="162"/>
      <c r="BH1389" s="162"/>
      <c r="BI1389" s="162"/>
      <c r="BJ1389" s="162"/>
      <c r="BK1389" s="162"/>
      <c r="BL1389" s="162"/>
      <c r="BM1389" s="162"/>
      <c r="BN1389" s="162"/>
      <c r="BO1389" s="162"/>
      <c r="BP1389" s="162"/>
      <c r="BQ1389" s="162"/>
      <c r="BR1389" s="162"/>
      <c r="BS1389" s="162"/>
      <c r="BT1389" s="162"/>
      <c r="BU1389" s="162"/>
      <c r="BV1389" s="162"/>
      <c r="BW1389" s="162"/>
      <c r="BX1389" s="162"/>
      <c r="BY1389" s="162"/>
      <c r="BZ1389" s="162"/>
      <c r="CA1389" s="162"/>
      <c r="CB1389" s="162"/>
      <c r="CC1389" s="162"/>
      <c r="CD1389" s="162"/>
      <c r="CE1389" s="162"/>
      <c r="CF1389" s="162"/>
      <c r="CG1389" s="162"/>
      <c r="CH1389" s="162"/>
      <c r="CI1389" s="162"/>
      <c r="CJ1389" s="162"/>
      <c r="CK1389" s="162"/>
      <c r="CL1389" s="162"/>
      <c r="CM1389" s="162"/>
      <c r="CN1389" s="162"/>
      <c r="CO1389" s="162"/>
      <c r="CP1389" s="162"/>
      <c r="CQ1389" s="162"/>
      <c r="CR1389" s="162"/>
      <c r="CS1389" s="162"/>
      <c r="CT1389" s="162"/>
      <c r="CU1389" s="162"/>
      <c r="CV1389" s="162"/>
      <c r="CW1389" s="162"/>
      <c r="CX1389" s="162"/>
      <c r="CY1389" s="162"/>
      <c r="CZ1389" s="162"/>
      <c r="DA1389" s="162"/>
      <c r="DB1389" s="162"/>
      <c r="DC1389" s="162"/>
      <c r="DD1389" s="162"/>
      <c r="DE1389" s="162"/>
      <c r="DF1389" s="162"/>
      <c r="DG1389" s="162"/>
      <c r="DH1389" s="162"/>
      <c r="DI1389" s="162"/>
      <c r="DJ1389" s="162"/>
      <c r="DK1389" s="162"/>
      <c r="DL1389" s="162"/>
      <c r="DM1389" s="162"/>
      <c r="DN1389" s="162"/>
      <c r="DO1389" s="162"/>
      <c r="DP1389" s="162"/>
      <c r="DQ1389" s="162"/>
      <c r="DS1389" s="162"/>
      <c r="DT1389" s="162"/>
      <c r="DU1389" s="162"/>
      <c r="ET1389" s="162"/>
      <c r="EU1389" s="162"/>
      <c r="EV1389" s="162"/>
      <c r="EW1389" s="162"/>
      <c r="EX1389" s="162"/>
      <c r="EY1389" s="162"/>
      <c r="EZ1389" s="162"/>
      <c r="FA1389" s="162"/>
      <c r="FB1389" s="162"/>
      <c r="FC1389" s="162"/>
      <c r="FD1389" s="162"/>
      <c r="FE1389" s="162"/>
      <c r="FF1389" s="162"/>
      <c r="FG1389" s="162"/>
      <c r="FH1389" s="162"/>
      <c r="FI1389" s="162"/>
      <c r="FJ1389" s="162"/>
      <c r="FK1389" s="162"/>
      <c r="FL1389" s="162"/>
      <c r="FM1389" s="162"/>
      <c r="FN1389" s="162"/>
      <c r="FO1389" s="162"/>
    </row>
    <row r="1390" spans="1:176" ht="18.600000000000001" customHeight="1" thickBot="1">
      <c r="A1390" s="6372"/>
      <c r="B1390"/>
      <c r="C1390" s="165"/>
      <c r="D1390"/>
      <c r="E1390"/>
      <c r="F1390"/>
      <c r="G1390"/>
      <c r="H1390"/>
      <c r="I1390"/>
      <c r="J1390"/>
      <c r="K1390"/>
      <c r="L1390" s="8034"/>
      <c r="Y1390"/>
      <c r="AR1390" s="6424" t="s">
        <v>583</v>
      </c>
      <c r="AW1390" s="8081">
        <f>AW1178+AW1174+AW1170+AW1166+AW1162+AW1158+AW1154+AW1150</f>
        <v>230</v>
      </c>
      <c r="AX1390" s="8082"/>
      <c r="AY1390" s="8081">
        <f>AY1178+AY1174+AY1170+AY1166+AY1162+AY1158+AY1154+AY1150</f>
        <v>241</v>
      </c>
      <c r="AZ1390" s="8082"/>
      <c r="BA1390" s="8081">
        <f>BA1178+BA1174+BA1170+BA1166+BA1162+BA1158+BA1154+BA1150</f>
        <v>241</v>
      </c>
      <c r="BB1390" s="8082"/>
      <c r="BC1390" s="8081">
        <f>BC1178+BC1174+BC1170+BC1166+BC1162+BC1158+BC1154+BC1150</f>
        <v>241</v>
      </c>
      <c r="BD1390" s="8082"/>
      <c r="BE1390" s="8081">
        <f>BE1178+BE1174+BE1170+BE1166+BE1162+BE1158+BE1154+BE1150</f>
        <v>241</v>
      </c>
      <c r="BF1390" s="8082"/>
      <c r="BG1390" s="8081">
        <f>BG1178+BG1174+BG1170+BG1166+BG1162+BG1158+BG1154+BG1150</f>
        <v>241</v>
      </c>
      <c r="BH1390" s="8082"/>
      <c r="BI1390" s="8081">
        <f>BI1178+BI1174+BI1170+BI1166+BI1162+BI1158+BI1154+BI1150</f>
        <v>154</v>
      </c>
      <c r="BJ1390" s="8082"/>
      <c r="BK1390" s="6425"/>
      <c r="BL1390" s="6425"/>
      <c r="BM1390" s="6425"/>
      <c r="BN1390" s="6425"/>
      <c r="BO1390" s="6425"/>
      <c r="BP1390" s="6425"/>
      <c r="BQ1390" s="8081">
        <f>BQ1178+BQ1174+BQ1170+BQ1166+BQ1162+BQ1158+BQ1154+BQ1150</f>
        <v>70</v>
      </c>
      <c r="BR1390" s="8082"/>
      <c r="BS1390" s="8081">
        <f>BS1178+BS1174+BS1170+BS1166+BS1162+BS1158+BS1154+BS1150</f>
        <v>36</v>
      </c>
      <c r="BT1390" s="8082"/>
      <c r="BU1390" s="8081">
        <f>BU1178+BU1174+BU1170+BU1166+BU1162+BU1158+BU1154+BU1150</f>
        <v>36</v>
      </c>
      <c r="BV1390" s="8082"/>
      <c r="BW1390" s="8081">
        <f>BW1178+BW1174+BW1170+BW1166+BW1162+BW1158+BW1154+BW1150</f>
        <v>36</v>
      </c>
      <c r="BX1390" s="8082"/>
      <c r="BY1390" s="8081">
        <f>BY1178+BY1174+BY1170+BY1166+BY1162+BY1158+BY1154+BY1150</f>
        <v>36</v>
      </c>
      <c r="BZ1390" s="8082"/>
      <c r="CA1390" s="8081">
        <f>CA1178+CA1174+CA1170+CA1166+CA1162+CA1158+CA1154+CA1150</f>
        <v>36</v>
      </c>
      <c r="CB1390" s="8082"/>
      <c r="CC1390" s="8081">
        <f>CC1178+CC1174+CC1170+CC1166+CC1162+CC1158+CC1154+CC1150</f>
        <v>36</v>
      </c>
      <c r="CD1390" s="8082"/>
      <c r="CE1390" s="8081">
        <f>CE1178+CE1174+CE1170+CE1166+CE1162+CE1158+CE1154+CE1150</f>
        <v>89</v>
      </c>
      <c r="CF1390" s="8082"/>
      <c r="CG1390" s="8081">
        <f>CG1178+CG1174+CG1170+CG1166+CG1162+CG1158+CG1154+CG1150</f>
        <v>38</v>
      </c>
      <c r="CH1390" s="8082"/>
      <c r="CI1390" s="8081">
        <f>CI1178+CI1174+CI1170+CI1166+CI1162+CI1158+CI1154+CI1150</f>
        <v>54</v>
      </c>
      <c r="CJ1390" s="8082"/>
      <c r="CK1390" s="8081">
        <f>CK1178+CK1174+CK1170+CK1166+CK1162+CK1158+CK1154+CK1150</f>
        <v>34</v>
      </c>
      <c r="CL1390" s="8082"/>
      <c r="CM1390" s="8081">
        <f>CM1178+CM1174+CM1170+CM1166+CM1162+CM1158+CM1154+CM1150</f>
        <v>63</v>
      </c>
      <c r="CN1390" s="8082"/>
      <c r="CO1390" s="8081">
        <f>CO1178+CO1174+CO1170+CO1166+CO1162+CO1158+CO1154+CO1150</f>
        <v>25</v>
      </c>
      <c r="CP1390" s="8082"/>
      <c r="CQ1390" s="8081">
        <f>CQ1178+CQ1174+CQ1170+CQ1166+CQ1162+CQ1158+CQ1154+CQ1150</f>
        <v>14</v>
      </c>
      <c r="CR1390" s="8082"/>
      <c r="CS1390" s="8081">
        <f>CS1178+CS1174+CS1170+CS1166+CS1162+CS1158+CS1154+CS1150</f>
        <v>85</v>
      </c>
      <c r="CT1390" s="8082"/>
      <c r="CU1390" s="8081">
        <f>CU1178+CU1174+CU1170+CU1166+CU1162+CU1158+CU1154+CU1150</f>
        <v>0</v>
      </c>
      <c r="CV1390" s="8082"/>
      <c r="CW1390" s="8081">
        <f>CW1178+CW1174+CW1170+CW1166+CW1162+CW1158+CW1154+CW1150</f>
        <v>58</v>
      </c>
      <c r="CX1390" s="8082"/>
      <c r="CY1390" s="8081">
        <f>CY1178+CY1174+CY1170+CY1166+CY1162+CY1158+CY1154+CY1150</f>
        <v>12</v>
      </c>
      <c r="CZ1390" s="8082"/>
      <c r="DA1390" s="8081">
        <f>DA1178+DA1174+DA1170+DA1166+DA1162+DA1158+DA1154+DA1150</f>
        <v>0</v>
      </c>
      <c r="DB1390" s="8082"/>
      <c r="DC1390" s="8081">
        <f>DC1178+DC1174+DC1170+DC1166+DC1162+DC1158+DC1154+DC1150</f>
        <v>0</v>
      </c>
      <c r="DD1390" s="8082"/>
      <c r="DE1390" s="8081">
        <f>DE1178+DE1174+DE1170+DE1166+DE1162+DE1158+DE1154+DE1150</f>
        <v>0</v>
      </c>
      <c r="DF1390" s="8082"/>
      <c r="DG1390" s="8081">
        <f>DG1178+DG1174+DG1170+DG1166+DG1162+DG1158+DG1154+DG1150</f>
        <v>0</v>
      </c>
      <c r="DH1390" s="8082"/>
      <c r="DI1390" s="8081">
        <f>DI1178+DI1174+DI1170+DI1166+DI1162+DI1158+DI1154+DI1150</f>
        <v>15</v>
      </c>
      <c r="DJ1390" s="8082"/>
      <c r="DK1390" s="8081">
        <f>DK1178+DK1174+DK1170+DK1166+DK1162+DK1158+DK1154+DK1150</f>
        <v>46</v>
      </c>
      <c r="DL1390" s="8082"/>
      <c r="DM1390" s="8081">
        <f>DM1178+DM1174+DM1170+DM1166+DM1162+DM1158+DM1154+DM1150</f>
        <v>14</v>
      </c>
      <c r="DN1390" s="8082"/>
      <c r="DO1390" s="8081">
        <f>DO1178+DO1174+DO1170+DO1166+DO1162+DO1158+DO1154+DO1150</f>
        <v>24</v>
      </c>
      <c r="DP1390" s="8082"/>
      <c r="DQ1390" s="8081">
        <f>DQ1178+DQ1174+DQ1170+DQ1166+DQ1162+DQ1158+DQ1154+DQ1150</f>
        <v>23</v>
      </c>
      <c r="DR1390" s="8082"/>
      <c r="DS1390" s="8081">
        <f>DS1178+DS1174+DS1170+DS1166+DS1162+DS1158+DS1154+DS1150</f>
        <v>13</v>
      </c>
      <c r="DT1390" s="8082"/>
      <c r="DU1390" s="8081">
        <f>DU1178+DU1174+DU1170+DU1166+DU1162+DU1158+DU1154+DU1150</f>
        <v>13</v>
      </c>
      <c r="DV1390" s="8082"/>
      <c r="DW1390" s="8081">
        <f>DW1178+DW1174+DW1170+DW1166+DW1162+DW1158+DW1154+DW1150</f>
        <v>161</v>
      </c>
      <c r="DX1390" s="8082"/>
      <c r="DY1390" s="8081">
        <f>DY1178+DY1174+DY1170+DY1166+DY1162+DY1158+DY1154+DY1150</f>
        <v>26</v>
      </c>
      <c r="DZ1390" s="8082"/>
      <c r="EA1390" s="8081">
        <f>EA1178+EA1174+EA1170+EA1166+EA1162+EA1158+EA1154+EA1150</f>
        <v>192</v>
      </c>
      <c r="EB1390" s="8082"/>
      <c r="EC1390" s="8081">
        <f>EC1178+EC1174+EC1170+EC1166+EC1162+EC1158+EC1154+EC1150</f>
        <v>169</v>
      </c>
      <c r="ED1390" s="8082"/>
      <c r="EE1390" s="8081">
        <f>EE1178+EE1174+EE1170+EE1166+EE1162+EE1158+EE1154+EE1150</f>
        <v>148</v>
      </c>
      <c r="EF1390" s="8082"/>
      <c r="EG1390" s="8081">
        <f>EG1154</f>
        <v>25</v>
      </c>
      <c r="EH1390" s="8082"/>
      <c r="EI1390" s="8081">
        <f>EI1154</f>
        <v>25</v>
      </c>
      <c r="EJ1390" s="8082"/>
      <c r="EK1390" s="8081">
        <f>EK1178+EK1174+EK1170+EK1166+EK1162+EK1158+EK1154+EK1150</f>
        <v>55</v>
      </c>
      <c r="EL1390" s="8082"/>
      <c r="EM1390" s="8081">
        <f>EM1178+EM1174+EM1170+EM1166+EM1162+EM1158+EM1154+EM1150</f>
        <v>10</v>
      </c>
      <c r="EN1390" s="8082"/>
      <c r="EO1390" s="8081">
        <f>EO1178+EO1174+EO1170+EO1166+EO1162+EO1158+EO1154+EO1150</f>
        <v>0</v>
      </c>
      <c r="EP1390" s="8082"/>
      <c r="ET1390" s="6425"/>
      <c r="EU1390" s="6425"/>
      <c r="EV1390" s="6425"/>
      <c r="EW1390" s="6425"/>
      <c r="EX1390" s="6425"/>
      <c r="EY1390" s="6425"/>
      <c r="EZ1390" s="6425"/>
      <c r="FA1390" s="6425"/>
      <c r="FB1390" s="6425"/>
      <c r="FC1390" s="6425"/>
      <c r="FD1390" s="6425"/>
      <c r="FE1390" s="6425"/>
      <c r="FF1390" s="6425"/>
      <c r="FG1390" s="6425"/>
      <c r="FH1390" s="6425"/>
      <c r="FI1390" s="6425"/>
      <c r="FJ1390" s="6425"/>
      <c r="FK1390" s="6425"/>
      <c r="FL1390" s="6425"/>
      <c r="FM1390" s="6425"/>
      <c r="FN1390" s="6426"/>
      <c r="FO1390" s="6425"/>
    </row>
    <row r="1391" spans="1:176" ht="18.600000000000001" customHeight="1" thickBot="1">
      <c r="A1391" s="6372"/>
      <c r="B1391" s="165"/>
      <c r="C1391"/>
      <c r="D1391" s="191"/>
      <c r="E1391" s="6373"/>
    </row>
    <row r="1392" spans="1:176" ht="18.600000000000001" customHeight="1">
      <c r="A1392" s="6372"/>
      <c r="B1392" s="165"/>
      <c r="C1392" s="165"/>
      <c r="D1392"/>
      <c r="E1392"/>
      <c r="F1392"/>
      <c r="G1392"/>
      <c r="H1392"/>
      <c r="I1392"/>
      <c r="J1392"/>
      <c r="K1392"/>
      <c r="L1392" s="8034"/>
      <c r="Y1392"/>
      <c r="AR1392" s="8074" t="s">
        <v>582</v>
      </c>
      <c r="AS1392" s="162" t="s">
        <v>577</v>
      </c>
      <c r="AT1392" s="162" t="s">
        <v>579</v>
      </c>
      <c r="AW1392" s="8071">
        <v>39</v>
      </c>
      <c r="AX1392" s="8071"/>
      <c r="AY1392" s="8071">
        <v>39</v>
      </c>
      <c r="AZ1392" s="8071"/>
      <c r="BA1392" s="8071">
        <v>39</v>
      </c>
      <c r="BB1392" s="8071"/>
      <c r="BC1392" s="8071">
        <v>39</v>
      </c>
      <c r="BD1392" s="8071"/>
      <c r="BE1392" s="8071">
        <v>39</v>
      </c>
      <c r="BF1392" s="8071"/>
      <c r="BG1392" s="8071">
        <v>39</v>
      </c>
      <c r="BH1392" s="8071"/>
      <c r="BI1392" s="8071">
        <v>39</v>
      </c>
      <c r="BJ1392" s="8071"/>
      <c r="BK1392" s="99"/>
      <c r="BL1392" s="99"/>
      <c r="BM1392" s="99"/>
      <c r="BN1392" s="99"/>
      <c r="BO1392" s="99"/>
      <c r="BP1392" s="99"/>
      <c r="BQ1392" s="8071">
        <v>39</v>
      </c>
      <c r="BR1392" s="8071"/>
      <c r="BS1392" s="8071">
        <v>39</v>
      </c>
      <c r="BT1392" s="8071"/>
      <c r="BU1392" s="8071">
        <v>39</v>
      </c>
      <c r="BV1392" s="8071"/>
      <c r="BW1392" s="8071">
        <v>39</v>
      </c>
      <c r="BX1392" s="8071"/>
      <c r="BY1392" s="8071">
        <v>39</v>
      </c>
      <c r="BZ1392" s="8071"/>
      <c r="CA1392" s="8071">
        <v>39</v>
      </c>
      <c r="CB1392" s="8071"/>
      <c r="CC1392" s="8071">
        <v>39</v>
      </c>
      <c r="CD1392" s="8071"/>
      <c r="CE1392" s="8071">
        <v>39</v>
      </c>
      <c r="CF1392" s="8071"/>
      <c r="CG1392" s="8071">
        <v>39</v>
      </c>
      <c r="CH1392" s="8071"/>
      <c r="CI1392" s="8071">
        <v>39</v>
      </c>
      <c r="CJ1392" s="8071"/>
      <c r="CK1392" s="8071">
        <v>39</v>
      </c>
      <c r="CL1392" s="8071"/>
      <c r="CM1392" s="8071">
        <v>39</v>
      </c>
      <c r="CN1392" s="8071"/>
      <c r="CO1392" s="8071">
        <v>39</v>
      </c>
      <c r="CP1392" s="8071"/>
      <c r="CQ1392" s="8071">
        <v>39</v>
      </c>
      <c r="CR1392" s="8071"/>
      <c r="CS1392" s="8071">
        <v>39</v>
      </c>
      <c r="CT1392" s="8071"/>
      <c r="CU1392" s="8071">
        <v>39</v>
      </c>
      <c r="CV1392" s="8071"/>
      <c r="CW1392" s="8071">
        <v>39</v>
      </c>
      <c r="CX1392" s="8071"/>
      <c r="CY1392" s="8071">
        <v>39</v>
      </c>
      <c r="CZ1392" s="8071"/>
      <c r="DA1392" s="8071"/>
      <c r="DB1392" s="8071"/>
      <c r="DC1392" s="8071"/>
      <c r="DD1392" s="8071"/>
      <c r="DE1392" s="8071">
        <v>39</v>
      </c>
      <c r="DF1392" s="8071"/>
      <c r="DG1392" s="8071">
        <v>39</v>
      </c>
      <c r="DH1392" s="8071"/>
      <c r="DI1392" s="8071">
        <v>39</v>
      </c>
      <c r="DJ1392" s="8071"/>
      <c r="DK1392" s="8071">
        <v>39</v>
      </c>
      <c r="DL1392" s="8071"/>
      <c r="DM1392" s="8071">
        <v>39</v>
      </c>
      <c r="DN1392" s="8071"/>
      <c r="DO1392" s="8071">
        <v>39</v>
      </c>
      <c r="DP1392" s="8071"/>
      <c r="DQ1392" s="8071">
        <v>39</v>
      </c>
      <c r="DR1392" s="8071"/>
      <c r="DS1392" s="8071">
        <v>39</v>
      </c>
      <c r="DT1392" s="8071"/>
      <c r="DU1392" s="8071">
        <v>39</v>
      </c>
      <c r="DV1392" s="8071"/>
      <c r="DW1392" s="8071">
        <v>39</v>
      </c>
      <c r="DX1392" s="8071"/>
      <c r="DY1392" s="8071">
        <v>39</v>
      </c>
      <c r="DZ1392" s="8071"/>
      <c r="EA1392" s="8071">
        <v>39</v>
      </c>
      <c r="EB1392" s="8071"/>
      <c r="EC1392" s="8071">
        <v>39</v>
      </c>
      <c r="ED1392" s="8071"/>
      <c r="EE1392" s="8071">
        <v>39</v>
      </c>
      <c r="EF1392" s="8071"/>
      <c r="EG1392" s="8071">
        <v>39</v>
      </c>
      <c r="EH1392" s="8071"/>
      <c r="EI1392" s="8071">
        <v>39</v>
      </c>
      <c r="EJ1392" s="8071"/>
      <c r="EK1392" s="8071">
        <v>39</v>
      </c>
      <c r="EL1392" s="8071"/>
      <c r="EM1392" s="8071">
        <v>39</v>
      </c>
      <c r="EN1392" s="8071"/>
      <c r="ET1392" s="99"/>
      <c r="EU1392" s="99"/>
      <c r="EV1392" s="99"/>
      <c r="EW1392" s="99"/>
      <c r="EX1392" s="99"/>
      <c r="EY1392" s="99"/>
      <c r="EZ1392" s="99"/>
      <c r="FA1392" s="99"/>
      <c r="FB1392" s="99"/>
      <c r="FC1392" s="99"/>
      <c r="FD1392" s="99"/>
      <c r="FE1392" s="99"/>
      <c r="FF1392" s="99"/>
      <c r="FG1392" s="99"/>
      <c r="FH1392" s="99"/>
      <c r="FI1392" s="99"/>
      <c r="FJ1392" s="99"/>
      <c r="FL1392" s="99"/>
      <c r="FM1392" s="99"/>
    </row>
    <row r="1393" spans="1:175" ht="18.600000000000001" customHeight="1">
      <c r="A1393" s="6372"/>
      <c r="B1393" s="165"/>
      <c r="C1393" s="165"/>
      <c r="D1393" s="191"/>
      <c r="E1393" s="6373"/>
      <c r="F1393" s="6427"/>
      <c r="G1393" s="99"/>
      <c r="AR1393" s="8075"/>
      <c r="AT1393" s="162" t="s">
        <v>581</v>
      </c>
      <c r="AW1393" s="8071">
        <v>38</v>
      </c>
      <c r="AX1393" s="8071"/>
      <c r="AY1393" s="8071">
        <v>38</v>
      </c>
      <c r="AZ1393" s="8071"/>
      <c r="BA1393" s="8071">
        <v>38</v>
      </c>
      <c r="BB1393" s="8071"/>
      <c r="BC1393" s="8071">
        <v>38</v>
      </c>
      <c r="BD1393" s="8071"/>
      <c r="BE1393" s="8071">
        <v>38</v>
      </c>
      <c r="BF1393" s="8071"/>
      <c r="BG1393" s="8071">
        <v>38</v>
      </c>
      <c r="BH1393" s="8071"/>
      <c r="BI1393" s="8071">
        <v>38</v>
      </c>
      <c r="BJ1393" s="8071"/>
      <c r="BK1393" s="99"/>
      <c r="BL1393" s="99"/>
      <c r="BM1393" s="99"/>
      <c r="BN1393" s="99"/>
      <c r="BO1393" s="99"/>
      <c r="BP1393" s="99"/>
      <c r="BQ1393" s="8071">
        <v>38</v>
      </c>
      <c r="BR1393" s="8071"/>
      <c r="BS1393" s="8071">
        <v>38</v>
      </c>
      <c r="BT1393" s="8071"/>
      <c r="BU1393" s="8071">
        <v>38</v>
      </c>
      <c r="BV1393" s="8071"/>
      <c r="BW1393" s="8071">
        <v>38</v>
      </c>
      <c r="BX1393" s="8071"/>
      <c r="BY1393" s="8071">
        <v>38</v>
      </c>
      <c r="BZ1393" s="8071"/>
      <c r="CA1393" s="8071">
        <v>38</v>
      </c>
      <c r="CB1393" s="8071"/>
      <c r="CC1393" s="8071">
        <v>38</v>
      </c>
      <c r="CD1393" s="8071"/>
      <c r="CE1393" s="8071">
        <v>38</v>
      </c>
      <c r="CF1393" s="8071"/>
      <c r="CG1393" s="8071">
        <v>38</v>
      </c>
      <c r="CH1393" s="8071"/>
      <c r="CI1393" s="8071">
        <v>38</v>
      </c>
      <c r="CJ1393" s="8071"/>
      <c r="CK1393" s="8071">
        <v>38</v>
      </c>
      <c r="CL1393" s="8071"/>
      <c r="CM1393" s="8071">
        <v>38</v>
      </c>
      <c r="CN1393" s="8071"/>
      <c r="CO1393" s="8071">
        <v>38</v>
      </c>
      <c r="CP1393" s="8071"/>
      <c r="CQ1393" s="8071">
        <v>38</v>
      </c>
      <c r="CR1393" s="8071"/>
      <c r="CS1393" s="8071">
        <v>38</v>
      </c>
      <c r="CT1393" s="8071"/>
      <c r="CU1393" s="8071">
        <v>38</v>
      </c>
      <c r="CV1393" s="8071"/>
      <c r="CW1393" s="8071">
        <v>38</v>
      </c>
      <c r="CX1393" s="8071"/>
      <c r="CY1393" s="8071">
        <v>38</v>
      </c>
      <c r="CZ1393" s="8071"/>
      <c r="DA1393" s="8071"/>
      <c r="DB1393" s="8071"/>
      <c r="DC1393" s="8071"/>
      <c r="DD1393" s="8071"/>
      <c r="DE1393" s="8071">
        <v>38</v>
      </c>
      <c r="DF1393" s="8071"/>
      <c r="DG1393" s="8071">
        <v>38</v>
      </c>
      <c r="DH1393" s="8071"/>
      <c r="DI1393" s="8071">
        <v>38</v>
      </c>
      <c r="DJ1393" s="8071"/>
      <c r="DK1393" s="8071">
        <v>38</v>
      </c>
      <c r="DL1393" s="8071"/>
      <c r="DM1393" s="8071">
        <v>38</v>
      </c>
      <c r="DN1393" s="8071"/>
      <c r="DO1393" s="8071">
        <v>38</v>
      </c>
      <c r="DP1393" s="8071"/>
      <c r="DQ1393" s="8071">
        <v>38</v>
      </c>
      <c r="DR1393" s="8071"/>
      <c r="DS1393" s="8071">
        <v>38</v>
      </c>
      <c r="DT1393" s="8071"/>
      <c r="DU1393" s="8071">
        <v>38</v>
      </c>
      <c r="DV1393" s="8071"/>
      <c r="DW1393" s="8071">
        <v>38</v>
      </c>
      <c r="DX1393" s="8071"/>
      <c r="DY1393" s="8071">
        <v>38</v>
      </c>
      <c r="DZ1393" s="8071"/>
      <c r="EA1393" s="8071">
        <v>38</v>
      </c>
      <c r="EB1393" s="8071"/>
      <c r="EC1393" s="8071">
        <v>38</v>
      </c>
      <c r="ED1393" s="8071"/>
      <c r="EE1393" s="8071">
        <v>38</v>
      </c>
      <c r="EF1393" s="8071"/>
      <c r="EG1393" s="8071">
        <v>38</v>
      </c>
      <c r="EH1393" s="8071"/>
      <c r="EI1393" s="8071">
        <v>38</v>
      </c>
      <c r="EJ1393" s="8071"/>
      <c r="EK1393" s="8071">
        <v>38</v>
      </c>
      <c r="EL1393" s="8071"/>
      <c r="EM1393" s="8071">
        <v>38</v>
      </c>
      <c r="EN1393" s="8071"/>
      <c r="ET1393" s="99"/>
      <c r="EU1393" s="99"/>
      <c r="EV1393" s="99"/>
      <c r="EW1393" s="99"/>
      <c r="EX1393" s="99"/>
      <c r="EY1393" s="99"/>
      <c r="EZ1393" s="99"/>
      <c r="FA1393" s="99"/>
      <c r="FB1393" s="99"/>
      <c r="FC1393" s="99"/>
      <c r="FD1393" s="99"/>
      <c r="FE1393" s="99"/>
      <c r="FF1393" s="99"/>
      <c r="FG1393" s="99"/>
      <c r="FH1393" s="99"/>
      <c r="FI1393" s="99"/>
      <c r="FJ1393" s="99"/>
      <c r="FL1393" s="99"/>
      <c r="FM1393" s="99"/>
    </row>
    <row r="1394" spans="1:175" ht="18" customHeight="1">
      <c r="A1394" s="6372"/>
      <c r="B1394" s="165"/>
      <c r="D1394" s="191"/>
      <c r="E1394" s="6373"/>
      <c r="F1394" s="6427"/>
      <c r="G1394" s="99"/>
      <c r="AR1394" s="8075"/>
      <c r="AT1394" s="162" t="s">
        <v>580</v>
      </c>
      <c r="AW1394" s="8071">
        <v>40</v>
      </c>
      <c r="AX1394" s="8071"/>
      <c r="AY1394" s="8071">
        <v>40</v>
      </c>
      <c r="AZ1394" s="8071"/>
      <c r="BA1394" s="8071">
        <v>40</v>
      </c>
      <c r="BB1394" s="8071"/>
      <c r="BC1394" s="8071">
        <v>40</v>
      </c>
      <c r="BD1394" s="8071"/>
      <c r="BE1394" s="8071">
        <v>40</v>
      </c>
      <c r="BF1394" s="8071"/>
      <c r="BG1394" s="8071">
        <v>40</v>
      </c>
      <c r="BH1394" s="8071"/>
      <c r="BI1394" s="8071">
        <v>40</v>
      </c>
      <c r="BJ1394" s="8071"/>
      <c r="BK1394" s="99"/>
      <c r="BL1394" s="99"/>
      <c r="BM1394" s="99"/>
      <c r="BN1394" s="99"/>
      <c r="BO1394" s="99"/>
      <c r="BP1394" s="99"/>
      <c r="BQ1394" s="8071">
        <v>40</v>
      </c>
      <c r="BR1394" s="8071"/>
      <c r="BS1394" s="8071">
        <v>40</v>
      </c>
      <c r="BT1394" s="8071"/>
      <c r="BU1394" s="8071">
        <v>40</v>
      </c>
      <c r="BV1394" s="8071"/>
      <c r="BW1394" s="8071">
        <v>40</v>
      </c>
      <c r="BX1394" s="8071"/>
      <c r="BY1394" s="8071">
        <v>40</v>
      </c>
      <c r="BZ1394" s="8071"/>
      <c r="CA1394" s="8071">
        <v>40</v>
      </c>
      <c r="CB1394" s="8071"/>
      <c r="CC1394" s="8071">
        <v>40</v>
      </c>
      <c r="CD1394" s="8071"/>
      <c r="CE1394" s="8071">
        <v>40</v>
      </c>
      <c r="CF1394" s="8071"/>
      <c r="CG1394" s="8071">
        <v>40</v>
      </c>
      <c r="CH1394" s="8071"/>
      <c r="CI1394" s="8071">
        <v>40</v>
      </c>
      <c r="CJ1394" s="8071"/>
      <c r="CK1394" s="8071">
        <v>40</v>
      </c>
      <c r="CL1394" s="8071"/>
      <c r="CM1394" s="8071">
        <v>40</v>
      </c>
      <c r="CN1394" s="8071"/>
      <c r="CO1394" s="8071">
        <v>40</v>
      </c>
      <c r="CP1394" s="8071"/>
      <c r="CQ1394" s="8071">
        <v>40</v>
      </c>
      <c r="CR1394" s="8071"/>
      <c r="CS1394" s="8071">
        <v>40</v>
      </c>
      <c r="CT1394" s="8071"/>
      <c r="CU1394" s="8071">
        <v>40</v>
      </c>
      <c r="CV1394" s="8071"/>
      <c r="CW1394" s="8071">
        <v>40</v>
      </c>
      <c r="CX1394" s="8071"/>
      <c r="CY1394" s="8071">
        <v>40</v>
      </c>
      <c r="CZ1394" s="8071"/>
      <c r="DA1394" s="8071"/>
      <c r="DB1394" s="8071"/>
      <c r="DC1394" s="8071"/>
      <c r="DD1394" s="8071"/>
      <c r="DE1394" s="8071">
        <v>40</v>
      </c>
      <c r="DF1394" s="8071"/>
      <c r="DG1394" s="8071">
        <v>40</v>
      </c>
      <c r="DH1394" s="8071"/>
      <c r="DI1394" s="8071">
        <v>40</v>
      </c>
      <c r="DJ1394" s="8071"/>
      <c r="DK1394" s="8071">
        <v>40</v>
      </c>
      <c r="DL1394" s="8071"/>
      <c r="DM1394" s="8071">
        <v>40</v>
      </c>
      <c r="DN1394" s="8071"/>
      <c r="DO1394" s="8071">
        <v>40</v>
      </c>
      <c r="DP1394" s="8071"/>
      <c r="DQ1394" s="8071">
        <v>40</v>
      </c>
      <c r="DR1394" s="8071"/>
      <c r="DS1394" s="8071">
        <v>40</v>
      </c>
      <c r="DT1394" s="8071"/>
      <c r="DU1394" s="8071">
        <v>40</v>
      </c>
      <c r="DV1394" s="8071"/>
      <c r="DW1394" s="8071">
        <v>40</v>
      </c>
      <c r="DX1394" s="8071"/>
      <c r="DY1394" s="8071">
        <v>40</v>
      </c>
      <c r="DZ1394" s="8071"/>
      <c r="EA1394" s="8071">
        <v>40</v>
      </c>
      <c r="EB1394" s="8071"/>
      <c r="EC1394" s="8071">
        <v>40</v>
      </c>
      <c r="ED1394" s="8071"/>
      <c r="EE1394" s="8071">
        <v>40</v>
      </c>
      <c r="EF1394" s="8071"/>
      <c r="EG1394" s="8071">
        <v>40</v>
      </c>
      <c r="EH1394" s="8071"/>
      <c r="EI1394" s="8071">
        <v>40</v>
      </c>
      <c r="EJ1394" s="8071"/>
      <c r="EK1394" s="8071">
        <v>40</v>
      </c>
      <c r="EL1394" s="8071"/>
      <c r="EM1394" s="8071">
        <v>40</v>
      </c>
      <c r="EN1394" s="8071"/>
      <c r="ET1394" s="99"/>
      <c r="EU1394" s="99"/>
      <c r="EV1394" s="99"/>
      <c r="EW1394" s="99"/>
      <c r="EX1394" s="99"/>
      <c r="EY1394" s="99"/>
      <c r="EZ1394" s="99"/>
      <c r="FA1394" s="99"/>
      <c r="FB1394" s="99"/>
      <c r="FC1394" s="99"/>
      <c r="FD1394" s="99"/>
      <c r="FE1394" s="99"/>
      <c r="FF1394" s="99"/>
      <c r="FG1394" s="99"/>
      <c r="FH1394" s="99"/>
      <c r="FI1394" s="99"/>
      <c r="FJ1394" s="99"/>
      <c r="FL1394" s="99"/>
      <c r="FM1394" s="99"/>
    </row>
    <row r="1395" spans="1:175" ht="18" hidden="1" customHeight="1">
      <c r="C1395" s="6429"/>
      <c r="F1395" s="6427"/>
      <c r="G1395" s="99"/>
      <c r="AR1395" s="8075"/>
      <c r="AW1395" s="8071">
        <f>AVERAGE(AW1392:AX1394)</f>
        <v>39</v>
      </c>
      <c r="AX1395" s="8071"/>
      <c r="AY1395" s="8071">
        <f>AVERAGE(AY1392:AZ1394)</f>
        <v>39</v>
      </c>
      <c r="AZ1395" s="8071"/>
      <c r="BA1395" s="8071">
        <f>AVERAGE(BA1392:BB1394)</f>
        <v>39</v>
      </c>
      <c r="BB1395" s="8071"/>
      <c r="BC1395" s="8071">
        <f>AVERAGE(BC1392:BD1394)</f>
        <v>39</v>
      </c>
      <c r="BD1395" s="8071"/>
      <c r="BE1395" s="8071">
        <f>AVERAGE(BE1392:BF1394)</f>
        <v>39</v>
      </c>
      <c r="BF1395" s="8071"/>
      <c r="BG1395" s="8071">
        <f>AVERAGE(BG1392:BH1394)</f>
        <v>39</v>
      </c>
      <c r="BH1395" s="8071"/>
      <c r="BI1395" s="8071">
        <f>AVERAGE(BI1392:BJ1394)</f>
        <v>39</v>
      </c>
      <c r="BJ1395" s="8071"/>
      <c r="BK1395" s="99"/>
      <c r="BL1395" s="99"/>
      <c r="BM1395" s="99"/>
      <c r="BN1395" s="99"/>
      <c r="BO1395" s="99"/>
      <c r="BP1395" s="99"/>
      <c r="BQ1395" s="8071">
        <f>AVERAGE(BQ1392:BR1394)</f>
        <v>39</v>
      </c>
      <c r="BR1395" s="8071"/>
      <c r="BS1395" s="8071">
        <f>AVERAGE(BS1392:BT1394)</f>
        <v>39</v>
      </c>
      <c r="BT1395" s="8071"/>
      <c r="BU1395" s="8071">
        <f>AVERAGE(BU1392:BV1394)</f>
        <v>39</v>
      </c>
      <c r="BV1395" s="8071"/>
      <c r="BW1395" s="8071">
        <f>AVERAGE(BW1392:BX1394)</f>
        <v>39</v>
      </c>
      <c r="BX1395" s="8071"/>
      <c r="BY1395" s="8071">
        <f>AVERAGE(BY1392:BZ1394)</f>
        <v>39</v>
      </c>
      <c r="BZ1395" s="8071"/>
      <c r="CA1395" s="8071">
        <f>AVERAGE(CA1392:CB1394)</f>
        <v>39</v>
      </c>
      <c r="CB1395" s="8071"/>
      <c r="CC1395" s="8071">
        <f>AVERAGE(CC1392:CD1394)</f>
        <v>39</v>
      </c>
      <c r="CD1395" s="8071"/>
      <c r="CE1395" s="8071">
        <f>AVERAGE(CE1392:CF1394)</f>
        <v>39</v>
      </c>
      <c r="CF1395" s="8071"/>
      <c r="CG1395" s="8071">
        <f>AVERAGE(CG1392:CH1394)</f>
        <v>39</v>
      </c>
      <c r="CH1395" s="8071"/>
      <c r="CI1395" s="8071">
        <f>AVERAGE(CI1392:CJ1394)</f>
        <v>39</v>
      </c>
      <c r="CJ1395" s="8071"/>
      <c r="CK1395" s="8071">
        <f>AVERAGE(CK1392:CL1394)</f>
        <v>39</v>
      </c>
      <c r="CL1395" s="8071"/>
      <c r="CM1395" s="8071">
        <f>AVERAGE(CM1392:CN1394)</f>
        <v>39</v>
      </c>
      <c r="CN1395" s="8071"/>
      <c r="CO1395" s="8071">
        <f>AVERAGE(CO1392:CP1394)</f>
        <v>39</v>
      </c>
      <c r="CP1395" s="8071"/>
      <c r="CQ1395" s="8071">
        <f>AVERAGE(CQ1392:CR1394)</f>
        <v>39</v>
      </c>
      <c r="CR1395" s="8071"/>
      <c r="CS1395" s="8071">
        <f>AVERAGE(CS1392:CT1394)</f>
        <v>39</v>
      </c>
      <c r="CT1395" s="8071"/>
      <c r="CU1395" s="8071">
        <f>AVERAGE(CU1392:CV1394)</f>
        <v>39</v>
      </c>
      <c r="CV1395" s="8071"/>
      <c r="CW1395" s="8071">
        <f>AVERAGE(CW1392:CX1394)</f>
        <v>39</v>
      </c>
      <c r="CX1395" s="8071"/>
      <c r="CY1395" s="8071">
        <f>AVERAGE(CY1392:CZ1394)</f>
        <v>39</v>
      </c>
      <c r="CZ1395" s="8071"/>
      <c r="DA1395" s="8071"/>
      <c r="DB1395" s="8071"/>
      <c r="DC1395" s="8071"/>
      <c r="DD1395" s="8071"/>
      <c r="DE1395" s="8071">
        <f>AVERAGE(DE1392:DF1394)</f>
        <v>39</v>
      </c>
      <c r="DF1395" s="8071"/>
      <c r="DG1395" s="8071">
        <f>AVERAGE(DG1392:DH1394)</f>
        <v>39</v>
      </c>
      <c r="DH1395" s="8071"/>
      <c r="DI1395" s="8071">
        <f>AVERAGE(DI1392:DJ1394)</f>
        <v>39</v>
      </c>
      <c r="DJ1395" s="8071"/>
      <c r="DK1395" s="8071">
        <f>AVERAGE(DK1392:DL1394)</f>
        <v>39</v>
      </c>
      <c r="DL1395" s="8071"/>
      <c r="DM1395" s="8071">
        <f>AVERAGE(DM1392:DN1394)</f>
        <v>39</v>
      </c>
      <c r="DN1395" s="8071"/>
      <c r="DO1395" s="8071">
        <f>AVERAGE(DO1392:DP1394)</f>
        <v>39</v>
      </c>
      <c r="DP1395" s="8071"/>
      <c r="DQ1395" s="8071">
        <f>AVERAGE(DQ1392:DR1394)</f>
        <v>39</v>
      </c>
      <c r="DR1395" s="8071"/>
      <c r="DS1395" s="8071">
        <f>AVERAGE(DS1392:DT1394)</f>
        <v>39</v>
      </c>
      <c r="DT1395" s="8071"/>
      <c r="DU1395" s="8071">
        <f>AVERAGE(DU1392:DV1394)</f>
        <v>39</v>
      </c>
      <c r="DV1395" s="8071"/>
      <c r="DW1395" s="8071">
        <f>AVERAGE(DW1392:DX1394)</f>
        <v>39</v>
      </c>
      <c r="DX1395" s="8071"/>
      <c r="DY1395" s="8071">
        <f>AVERAGE(DY1392:DZ1394)</f>
        <v>39</v>
      </c>
      <c r="DZ1395" s="8071"/>
      <c r="EA1395" s="8071">
        <f>AVERAGE(EA1392:EB1394)</f>
        <v>39</v>
      </c>
      <c r="EB1395" s="8071"/>
      <c r="EC1395" s="8071">
        <f>AVERAGE(EC1392:ED1394)</f>
        <v>39</v>
      </c>
      <c r="ED1395" s="8071"/>
      <c r="EE1395" s="8071">
        <f>AVERAGE(EE1392:EF1394)</f>
        <v>39</v>
      </c>
      <c r="EF1395" s="8071"/>
      <c r="EG1395" s="8071">
        <f>AVERAGE(EG1392:EH1394)</f>
        <v>39</v>
      </c>
      <c r="EH1395" s="8071"/>
      <c r="EI1395" s="8071">
        <f>AVERAGE(EI1392:EJ1394)</f>
        <v>39</v>
      </c>
      <c r="EJ1395" s="8071"/>
      <c r="EK1395" s="8071">
        <f>AVERAGE(EK1392:EL1394)</f>
        <v>39</v>
      </c>
      <c r="EL1395" s="8071"/>
      <c r="EM1395" s="8071">
        <f>AVERAGE(EM1392:EN1394)</f>
        <v>39</v>
      </c>
      <c r="EN1395" s="8071"/>
      <c r="ET1395" s="99"/>
      <c r="EU1395" s="99"/>
      <c r="EV1395" s="99"/>
      <c r="EW1395" s="99"/>
      <c r="EX1395" s="99"/>
      <c r="EY1395" s="99"/>
      <c r="EZ1395" s="99"/>
      <c r="FA1395" s="99"/>
      <c r="FB1395" s="99"/>
      <c r="FC1395" s="99"/>
      <c r="FD1395" s="99"/>
      <c r="FE1395" s="99"/>
      <c r="FF1395" s="99"/>
      <c r="FG1395" s="99"/>
      <c r="FH1395" s="99"/>
      <c r="FI1395" s="99"/>
      <c r="FJ1395" s="99"/>
      <c r="FL1395" s="99"/>
      <c r="FM1395" s="99"/>
    </row>
    <row r="1396" spans="1:175" s="6437" customFormat="1" ht="18.600000000000001" hidden="1" customHeight="1">
      <c r="A1396" s="6428"/>
      <c r="B1396" s="6429"/>
      <c r="C1396" s="6429"/>
      <c r="D1396" s="6430"/>
      <c r="E1396" s="6431"/>
      <c r="F1396" s="6432"/>
      <c r="G1396" s="6433"/>
      <c r="H1396" s="6434"/>
      <c r="I1396" s="6434"/>
      <c r="J1396" s="6434"/>
      <c r="K1396" s="6432"/>
      <c r="L1396" s="6429"/>
      <c r="M1396" s="162"/>
      <c r="N1396" s="163"/>
      <c r="O1396" s="162"/>
      <c r="P1396" s="163"/>
      <c r="Q1396" s="162"/>
      <c r="R1396" s="163"/>
      <c r="S1396" s="162"/>
      <c r="T1396" s="163"/>
      <c r="U1396" s="163"/>
      <c r="V1396" s="6435"/>
      <c r="W1396" s="164"/>
      <c r="X1396" s="6435"/>
      <c r="Y1396" s="6432"/>
      <c r="Z1396" s="163"/>
      <c r="AA1396" s="163"/>
      <c r="AB1396" s="163"/>
      <c r="AC1396" s="163"/>
      <c r="AD1396" s="6432"/>
      <c r="AE1396" s="163"/>
      <c r="AF1396" s="163"/>
      <c r="AG1396" s="163"/>
      <c r="AH1396" s="163"/>
      <c r="AI1396" s="163"/>
      <c r="AJ1396" s="163"/>
      <c r="AK1396" s="163"/>
      <c r="AL1396" s="163"/>
      <c r="AM1396" s="163"/>
      <c r="AN1396" s="163"/>
      <c r="AO1396" s="163"/>
      <c r="AP1396" s="163"/>
      <c r="AQ1396" s="163"/>
      <c r="AR1396" s="8075"/>
      <c r="AS1396" s="163" t="s">
        <v>578</v>
      </c>
      <c r="AT1396" s="163" t="s">
        <v>579</v>
      </c>
      <c r="AU1396" s="163"/>
      <c r="AV1396" s="163"/>
      <c r="AW1396" s="8079">
        <f>COUNT(#REF!,#REF!,#REF!,#REF!,#REF!,#REF!,#REF!)</f>
        <v>0</v>
      </c>
      <c r="AX1396" s="8079"/>
      <c r="AY1396" s="8079">
        <f>COUNT(#REF!,#REF!,#REF!,#REF!,#REF!,#REF!,#REF!)</f>
        <v>0</v>
      </c>
      <c r="AZ1396" s="8079"/>
      <c r="BA1396" s="8079">
        <f>COUNT(#REF!,#REF!,#REF!,#REF!,#REF!,#REF!,#REF!)</f>
        <v>0</v>
      </c>
      <c r="BB1396" s="8079"/>
      <c r="BC1396" s="8079">
        <f>COUNT(#REF!,#REF!,#REF!,#REF!,#REF!,#REF!,#REF!)</f>
        <v>0</v>
      </c>
      <c r="BD1396" s="8079"/>
      <c r="BE1396" s="8079">
        <f>COUNT(#REF!,#REF!,#REF!,#REF!,#REF!,#REF!,#REF!)</f>
        <v>0</v>
      </c>
      <c r="BF1396" s="8079"/>
      <c r="BG1396" s="8079">
        <f>COUNT(#REF!,#REF!,#REF!,#REF!,#REF!,#REF!,#REF!)</f>
        <v>0</v>
      </c>
      <c r="BH1396" s="8079"/>
      <c r="BI1396" s="8079">
        <f>COUNT(#REF!,#REF!,#REF!,#REF!,#REF!,#REF!,#REF!)</f>
        <v>0</v>
      </c>
      <c r="BJ1396" s="8079"/>
      <c r="BK1396" s="6436"/>
      <c r="BL1396" s="6436"/>
      <c r="BM1396" s="6436"/>
      <c r="BN1396" s="6436"/>
      <c r="BO1396" s="6436"/>
      <c r="BP1396" s="6436"/>
      <c r="BQ1396" s="8079">
        <f>COUNT(#REF!,#REF!,#REF!,#REF!,#REF!,#REF!,#REF!)</f>
        <v>0</v>
      </c>
      <c r="BR1396" s="8079"/>
      <c r="BS1396" s="8079">
        <f>COUNT(#REF!,#REF!,#REF!,#REF!,#REF!,#REF!,#REF!)</f>
        <v>0</v>
      </c>
      <c r="BT1396" s="8079"/>
      <c r="BU1396" s="8079">
        <f>COUNT(#REF!,#REF!,#REF!,#REF!,#REF!,#REF!,#REF!)</f>
        <v>0</v>
      </c>
      <c r="BV1396" s="8079"/>
      <c r="BW1396" s="8079">
        <f>COUNT(#REF!,#REF!,#REF!,#REF!,#REF!,#REF!,#REF!)</f>
        <v>0</v>
      </c>
      <c r="BX1396" s="8079"/>
      <c r="BY1396" s="8079">
        <f>COUNT(#REF!,#REF!,#REF!,#REF!,#REF!,#REF!,#REF!)</f>
        <v>0</v>
      </c>
      <c r="BZ1396" s="8079"/>
      <c r="CA1396" s="8079">
        <f>COUNT(#REF!,#REF!,#REF!,#REF!,#REF!,#REF!,#REF!)</f>
        <v>0</v>
      </c>
      <c r="CB1396" s="8079"/>
      <c r="CC1396" s="8079">
        <f>COUNT(#REF!,#REF!,#REF!,#REF!,#REF!,#REF!,#REF!)</f>
        <v>0</v>
      </c>
      <c r="CD1396" s="8079"/>
      <c r="CE1396" s="8079">
        <f>COUNT(#REF!,#REF!,#REF!,#REF!,#REF!,#REF!,#REF!)</f>
        <v>0</v>
      </c>
      <c r="CF1396" s="8079"/>
      <c r="CG1396" s="8079">
        <f>COUNT(#REF!,#REF!,#REF!,#REF!,#REF!,#REF!,#REF!)</f>
        <v>0</v>
      </c>
      <c r="CH1396" s="8079"/>
      <c r="CI1396" s="8079">
        <f>COUNT(#REF!,#REF!,#REF!,#REF!,#REF!,#REF!,#REF!)</f>
        <v>0</v>
      </c>
      <c r="CJ1396" s="8079"/>
      <c r="CK1396" s="8079">
        <v>4</v>
      </c>
      <c r="CL1396" s="8079"/>
      <c r="CM1396" s="8079">
        <f>COUNT(#REF!,#REF!,#REF!,#REF!,#REF!,#REF!,#REF!)</f>
        <v>0</v>
      </c>
      <c r="CN1396" s="8079"/>
      <c r="CO1396" s="8079">
        <f>COUNT(#REF!,#REF!,#REF!,#REF!,#REF!,#REF!,#REF!)</f>
        <v>0</v>
      </c>
      <c r="CP1396" s="8079"/>
      <c r="CQ1396" s="8079">
        <f>COUNT(#REF!,#REF!,#REF!,#REF!,#REF!,#REF!,#REF!)</f>
        <v>0</v>
      </c>
      <c r="CR1396" s="8079"/>
      <c r="CS1396" s="8079">
        <f>COUNT(#REF!,#REF!,#REF!,#REF!,#REF!,#REF!,#REF!)</f>
        <v>0</v>
      </c>
      <c r="CT1396" s="8079"/>
      <c r="CU1396" s="8079">
        <f>COUNT(#REF!,#REF!,#REF!,#REF!,#REF!,#REF!,#REF!)</f>
        <v>0</v>
      </c>
      <c r="CV1396" s="8079"/>
      <c r="CW1396" s="8079">
        <f>COUNT(#REF!,#REF!,#REF!,#REF!,#REF!,#REF!,#REF!)</f>
        <v>0</v>
      </c>
      <c r="CX1396" s="8079"/>
      <c r="CY1396" s="8079">
        <f>COUNT(#REF!,#REF!,#REF!,#REF!,#REF!,#REF!,#REF!)</f>
        <v>0</v>
      </c>
      <c r="CZ1396" s="8079"/>
      <c r="DA1396" s="8079"/>
      <c r="DB1396" s="8079"/>
      <c r="DC1396" s="8079"/>
      <c r="DD1396" s="8079"/>
      <c r="DE1396" s="8079">
        <v>0</v>
      </c>
      <c r="DF1396" s="8079"/>
      <c r="DG1396" s="8079">
        <v>0</v>
      </c>
      <c r="DH1396" s="8079"/>
      <c r="DI1396" s="8079">
        <v>0</v>
      </c>
      <c r="DJ1396" s="8079"/>
      <c r="DK1396" s="8079">
        <v>0</v>
      </c>
      <c r="DL1396" s="8079"/>
      <c r="DM1396" s="8079">
        <v>0</v>
      </c>
      <c r="DN1396" s="8079"/>
      <c r="DO1396" s="8079">
        <v>0</v>
      </c>
      <c r="DP1396" s="8079"/>
      <c r="DQ1396" s="8079">
        <v>0</v>
      </c>
      <c r="DR1396" s="8079"/>
      <c r="DS1396" s="8079">
        <v>0</v>
      </c>
      <c r="DT1396" s="8079"/>
      <c r="DU1396" s="8079">
        <v>0</v>
      </c>
      <c r="DV1396" s="8079"/>
      <c r="DW1396" s="8079">
        <v>18</v>
      </c>
      <c r="DX1396" s="8079"/>
      <c r="DY1396" s="8079">
        <v>2</v>
      </c>
      <c r="DZ1396" s="8079"/>
      <c r="EA1396" s="8080">
        <v>26</v>
      </c>
      <c r="EB1396" s="8080"/>
      <c r="EC1396" s="8080">
        <v>22</v>
      </c>
      <c r="ED1396" s="8080"/>
      <c r="EE1396" s="8080"/>
      <c r="EF1396" s="8080"/>
      <c r="EG1396" s="8080">
        <v>22</v>
      </c>
      <c r="EH1396" s="8080"/>
      <c r="EI1396" s="8080">
        <f>EG1396</f>
        <v>22</v>
      </c>
      <c r="EJ1396" s="8080"/>
      <c r="EK1396" s="8080">
        <f>EG1396</f>
        <v>22</v>
      </c>
      <c r="EL1396" s="8080"/>
      <c r="EM1396" s="8080">
        <v>1</v>
      </c>
      <c r="EN1396" s="8080"/>
      <c r="ER1396" s="6436"/>
      <c r="ET1396" s="6436"/>
      <c r="EU1396" s="6436"/>
      <c r="EV1396" s="6436"/>
      <c r="EW1396" s="6436"/>
      <c r="EX1396" s="6436"/>
      <c r="EY1396" s="6436"/>
      <c r="EZ1396" s="6436"/>
      <c r="FA1396" s="6436"/>
      <c r="FB1396" s="6436"/>
      <c r="FC1396" s="6436"/>
      <c r="FD1396" s="6436"/>
      <c r="FE1396" s="6436"/>
      <c r="FF1396" s="6436"/>
      <c r="FG1396" s="6436"/>
      <c r="FH1396" s="6436"/>
      <c r="FI1396" s="6436"/>
      <c r="FJ1396" s="6436"/>
      <c r="FK1396" s="6436"/>
      <c r="FL1396" s="6436"/>
      <c r="FM1396" s="6436"/>
      <c r="FN1396" s="6438"/>
      <c r="FP1396" s="6438"/>
      <c r="FS1396" s="6438"/>
    </row>
    <row r="1397" spans="1:175" s="6437" customFormat="1" ht="18.600000000000001" hidden="1" customHeight="1">
      <c r="A1397" s="6428"/>
      <c r="B1397" s="6429"/>
      <c r="C1397" s="6429"/>
      <c r="D1397" s="6430"/>
      <c r="E1397" s="6431"/>
      <c r="F1397" s="6432"/>
      <c r="G1397" s="6433"/>
      <c r="H1397" s="6434"/>
      <c r="I1397" s="6434"/>
      <c r="J1397" s="6434"/>
      <c r="K1397" s="6432"/>
      <c r="L1397" s="6429"/>
      <c r="M1397" s="162"/>
      <c r="N1397" s="163"/>
      <c r="O1397" s="162"/>
      <c r="P1397" s="163"/>
      <c r="Q1397" s="162"/>
      <c r="R1397" s="163"/>
      <c r="S1397" s="162"/>
      <c r="T1397" s="163"/>
      <c r="U1397" s="163"/>
      <c r="V1397" s="6435"/>
      <c r="W1397" s="164"/>
      <c r="X1397" s="6435"/>
      <c r="Y1397" s="6432"/>
      <c r="Z1397" s="163"/>
      <c r="AA1397" s="163"/>
      <c r="AB1397" s="163"/>
      <c r="AC1397" s="163"/>
      <c r="AD1397" s="6432"/>
      <c r="AE1397" s="163"/>
      <c r="AF1397" s="163"/>
      <c r="AG1397" s="163"/>
      <c r="AH1397" s="163"/>
      <c r="AI1397" s="163"/>
      <c r="AJ1397" s="163"/>
      <c r="AK1397" s="163"/>
      <c r="AL1397" s="163"/>
      <c r="AM1397" s="163"/>
      <c r="AN1397" s="163"/>
      <c r="AO1397" s="163"/>
      <c r="AP1397" s="163"/>
      <c r="AQ1397" s="163"/>
      <c r="AR1397" s="8075"/>
      <c r="AS1397" s="163"/>
      <c r="AT1397" s="163" t="s">
        <v>581</v>
      </c>
      <c r="AU1397" s="163"/>
      <c r="AV1397" s="163"/>
      <c r="AW1397" s="8079">
        <f>COUNT(#REF!,#REF!,#REF!,#REF!,#REF!,#REF!)</f>
        <v>0</v>
      </c>
      <c r="AX1397" s="8079"/>
      <c r="AY1397" s="8079">
        <f>COUNT(#REF!,#REF!,#REF!,#REF!,#REF!,#REF!)</f>
        <v>0</v>
      </c>
      <c r="AZ1397" s="8079"/>
      <c r="BA1397" s="8079">
        <f>COUNT(#REF!,#REF!,#REF!,#REF!,#REF!,#REF!)</f>
        <v>0</v>
      </c>
      <c r="BB1397" s="8079"/>
      <c r="BC1397" s="8079">
        <f>COUNT(#REF!,#REF!,#REF!,#REF!,#REF!,#REF!)</f>
        <v>0</v>
      </c>
      <c r="BD1397" s="8079"/>
      <c r="BE1397" s="8079">
        <f>COUNT(#REF!,#REF!,#REF!,#REF!,#REF!,#REF!)</f>
        <v>0</v>
      </c>
      <c r="BF1397" s="8079"/>
      <c r="BG1397" s="8079">
        <f>COUNT(#REF!,#REF!,#REF!,#REF!,#REF!,#REF!)</f>
        <v>0</v>
      </c>
      <c r="BH1397" s="8079"/>
      <c r="BI1397" s="8079">
        <f>COUNT(#REF!,#REF!,#REF!,#REF!,#REF!,#REF!)</f>
        <v>0</v>
      </c>
      <c r="BJ1397" s="8079"/>
      <c r="BK1397" s="6436"/>
      <c r="BL1397" s="6436"/>
      <c r="BM1397" s="6436"/>
      <c r="BN1397" s="6436"/>
      <c r="BO1397" s="6436"/>
      <c r="BP1397" s="6436"/>
      <c r="BQ1397" s="8079">
        <f>COUNT(#REF!,#REF!,#REF!,#REF!,#REF!,#REF!)</f>
        <v>0</v>
      </c>
      <c r="BR1397" s="8079"/>
      <c r="BS1397" s="8079">
        <f>COUNT(#REF!,#REF!,#REF!,#REF!,#REF!,#REF!)</f>
        <v>0</v>
      </c>
      <c r="BT1397" s="8079"/>
      <c r="BU1397" s="8079">
        <f>COUNT(#REF!,#REF!,#REF!,#REF!,#REF!,#REF!)</f>
        <v>0</v>
      </c>
      <c r="BV1397" s="8079"/>
      <c r="BW1397" s="8079">
        <f>COUNT(#REF!,#REF!,#REF!,#REF!,#REF!,#REF!)</f>
        <v>0</v>
      </c>
      <c r="BX1397" s="8079"/>
      <c r="BY1397" s="8079">
        <f>COUNT(#REF!,#REF!,#REF!,#REF!,#REF!,#REF!)</f>
        <v>0</v>
      </c>
      <c r="BZ1397" s="8079"/>
      <c r="CA1397" s="8079">
        <f>COUNT(#REF!,#REF!,#REF!,#REF!,#REF!,#REF!)</f>
        <v>0</v>
      </c>
      <c r="CB1397" s="8079"/>
      <c r="CC1397" s="8079">
        <f>COUNT(#REF!,#REF!,#REF!,#REF!,#REF!,#REF!)</f>
        <v>0</v>
      </c>
      <c r="CD1397" s="8079"/>
      <c r="CE1397" s="8079">
        <f>COUNT(#REF!,#REF!,#REF!,#REF!,#REF!,#REF!)</f>
        <v>0</v>
      </c>
      <c r="CF1397" s="8079"/>
      <c r="CG1397" s="8079">
        <f>COUNT(#REF!,#REF!,#REF!,#REF!,#REF!,#REF!)</f>
        <v>0</v>
      </c>
      <c r="CH1397" s="8079"/>
      <c r="CI1397" s="8079">
        <f>COUNT(#REF!,#REF!,#REF!,#REF!,#REF!,#REF!)</f>
        <v>0</v>
      </c>
      <c r="CJ1397" s="8079"/>
      <c r="CK1397" s="8079">
        <v>2</v>
      </c>
      <c r="CL1397" s="8079"/>
      <c r="CM1397" s="8079">
        <f>COUNT(#REF!,#REF!,#REF!,#REF!,#REF!,#REF!)</f>
        <v>0</v>
      </c>
      <c r="CN1397" s="8079"/>
      <c r="CO1397" s="8079">
        <f>COUNT(#REF!,#REF!,#REF!,#REF!,#REF!,#REF!)</f>
        <v>0</v>
      </c>
      <c r="CP1397" s="8079"/>
      <c r="CQ1397" s="8079">
        <f>COUNT(#REF!,#REF!,#REF!,#REF!,#REF!,#REF!)</f>
        <v>0</v>
      </c>
      <c r="CR1397" s="8079"/>
      <c r="CS1397" s="8079">
        <f>COUNT(#REF!,#REF!,#REF!,#REF!,#REF!,#REF!)</f>
        <v>0</v>
      </c>
      <c r="CT1397" s="8079"/>
      <c r="CU1397" s="8079">
        <f>COUNT(#REF!,#REF!,#REF!,#REF!,#REF!,#REF!)</f>
        <v>0</v>
      </c>
      <c r="CV1397" s="8079"/>
      <c r="CW1397" s="8079">
        <f>COUNT(#REF!,#REF!,#REF!,#REF!,#REF!,#REF!)</f>
        <v>0</v>
      </c>
      <c r="CX1397" s="8079"/>
      <c r="CY1397" s="8079">
        <f>COUNT(#REF!,#REF!,#REF!,#REF!,#REF!,#REF!)</f>
        <v>0</v>
      </c>
      <c r="CZ1397" s="8079"/>
      <c r="DA1397" s="8079"/>
      <c r="DB1397" s="8079"/>
      <c r="DC1397" s="8079"/>
      <c r="DD1397" s="8079"/>
      <c r="DE1397" s="8079">
        <v>0</v>
      </c>
      <c r="DF1397" s="8079"/>
      <c r="DG1397" s="8079">
        <v>0</v>
      </c>
      <c r="DH1397" s="8079"/>
      <c r="DI1397" s="8079">
        <v>0</v>
      </c>
      <c r="DJ1397" s="8079"/>
      <c r="DK1397" s="8079">
        <v>0</v>
      </c>
      <c r="DL1397" s="8079"/>
      <c r="DM1397" s="8079">
        <v>0</v>
      </c>
      <c r="DN1397" s="8079"/>
      <c r="DO1397" s="8079">
        <v>0</v>
      </c>
      <c r="DP1397" s="8079"/>
      <c r="DQ1397" s="8079"/>
      <c r="DR1397" s="8079"/>
      <c r="DS1397" s="8079">
        <v>0</v>
      </c>
      <c r="DT1397" s="8079"/>
      <c r="DU1397" s="8079"/>
      <c r="DV1397" s="8079"/>
      <c r="DW1397" s="8079">
        <v>15</v>
      </c>
      <c r="DX1397" s="8079"/>
      <c r="DY1397" s="8079">
        <v>2</v>
      </c>
      <c r="DZ1397" s="8079"/>
      <c r="EA1397" s="8080">
        <v>23</v>
      </c>
      <c r="EB1397" s="8080"/>
      <c r="EC1397" s="8080">
        <v>20</v>
      </c>
      <c r="ED1397" s="8080"/>
      <c r="EE1397" s="8080"/>
      <c r="EF1397" s="8080"/>
      <c r="EG1397" s="8080">
        <v>20</v>
      </c>
      <c r="EH1397" s="8080"/>
      <c r="EI1397" s="8080">
        <f>EG1397</f>
        <v>20</v>
      </c>
      <c r="EJ1397" s="8080"/>
      <c r="EK1397" s="8080">
        <f>EG1397</f>
        <v>20</v>
      </c>
      <c r="EL1397" s="8080"/>
      <c r="EM1397" s="8080">
        <v>0</v>
      </c>
      <c r="EN1397" s="8080"/>
      <c r="ER1397" s="6436"/>
      <c r="ET1397" s="6436"/>
      <c r="EU1397" s="6436"/>
      <c r="EV1397" s="6436"/>
      <c r="EW1397" s="6436"/>
      <c r="EX1397" s="6436"/>
      <c r="EY1397" s="6436"/>
      <c r="EZ1397" s="6436"/>
      <c r="FA1397" s="6436"/>
      <c r="FB1397" s="6436"/>
      <c r="FC1397" s="6436"/>
      <c r="FD1397" s="6436"/>
      <c r="FE1397" s="6436"/>
      <c r="FF1397" s="6436"/>
      <c r="FG1397" s="6436"/>
      <c r="FH1397" s="6436"/>
      <c r="FI1397" s="6436"/>
      <c r="FJ1397" s="6436"/>
      <c r="FK1397" s="6436"/>
      <c r="FL1397" s="6436"/>
      <c r="FM1397" s="6436"/>
      <c r="FN1397" s="6438"/>
      <c r="FP1397" s="6438"/>
      <c r="FS1397" s="6438"/>
    </row>
    <row r="1398" spans="1:175" s="6437" customFormat="1" ht="18.600000000000001" hidden="1" customHeight="1">
      <c r="A1398" s="6428"/>
      <c r="B1398" s="6429"/>
      <c r="C1398" s="158"/>
      <c r="D1398" s="6430"/>
      <c r="E1398" s="6431"/>
      <c r="F1398" s="6432"/>
      <c r="G1398" s="6433"/>
      <c r="H1398" s="6434"/>
      <c r="I1398" s="6434"/>
      <c r="J1398" s="6434"/>
      <c r="K1398" s="6432"/>
      <c r="L1398" s="6429"/>
      <c r="M1398" s="162"/>
      <c r="N1398" s="163"/>
      <c r="O1398" s="162"/>
      <c r="P1398" s="163"/>
      <c r="Q1398" s="163"/>
      <c r="R1398" s="163"/>
      <c r="S1398" s="162"/>
      <c r="T1398" s="163"/>
      <c r="U1398" s="163"/>
      <c r="V1398" s="6435"/>
      <c r="W1398" s="164"/>
      <c r="X1398" s="6435"/>
      <c r="Y1398" s="6432"/>
      <c r="Z1398" s="163"/>
      <c r="AA1398" s="163"/>
      <c r="AB1398" s="163"/>
      <c r="AC1398" s="163"/>
      <c r="AD1398" s="6432"/>
      <c r="AE1398" s="163"/>
      <c r="AF1398" s="163"/>
      <c r="AG1398" s="163"/>
      <c r="AH1398" s="163"/>
      <c r="AI1398" s="163"/>
      <c r="AJ1398" s="163"/>
      <c r="AK1398" s="163"/>
      <c r="AL1398" s="163"/>
      <c r="AM1398" s="163"/>
      <c r="AN1398" s="163"/>
      <c r="AO1398" s="163"/>
      <c r="AP1398" s="163"/>
      <c r="AQ1398" s="163"/>
      <c r="AR1398" s="8075"/>
      <c r="AS1398" s="163"/>
      <c r="AT1398" s="163" t="s">
        <v>580</v>
      </c>
      <c r="AU1398" s="163"/>
      <c r="AV1398" s="163"/>
      <c r="AW1398" s="8079">
        <f>COUNT(#REF!,#REF!,#REF!,#REF!)</f>
        <v>0</v>
      </c>
      <c r="AX1398" s="8079"/>
      <c r="AY1398" s="8079">
        <f>COUNT(#REF!,#REF!,#REF!,#REF!)</f>
        <v>0</v>
      </c>
      <c r="AZ1398" s="8079"/>
      <c r="BA1398" s="8079">
        <f>COUNT(#REF!,#REF!,#REF!,#REF!)</f>
        <v>0</v>
      </c>
      <c r="BB1398" s="8079"/>
      <c r="BC1398" s="8079">
        <f>COUNT(#REF!,#REF!,#REF!,#REF!)</f>
        <v>0</v>
      </c>
      <c r="BD1398" s="8079"/>
      <c r="BE1398" s="8079">
        <f>COUNT(#REF!,#REF!,#REF!,#REF!)</f>
        <v>0</v>
      </c>
      <c r="BF1398" s="8079"/>
      <c r="BG1398" s="8079">
        <f>COUNT(#REF!,#REF!,#REF!,#REF!)</f>
        <v>0</v>
      </c>
      <c r="BH1398" s="8079"/>
      <c r="BI1398" s="8079">
        <f>COUNT(#REF!,#REF!,#REF!,#REF!)</f>
        <v>0</v>
      </c>
      <c r="BJ1398" s="8079"/>
      <c r="BK1398" s="6436"/>
      <c r="BL1398" s="6436"/>
      <c r="BM1398" s="6436"/>
      <c r="BN1398" s="6436"/>
      <c r="BO1398" s="6436"/>
      <c r="BP1398" s="6436"/>
      <c r="BQ1398" s="8079">
        <f>COUNT(#REF!,#REF!,#REF!,#REF!)</f>
        <v>0</v>
      </c>
      <c r="BR1398" s="8079"/>
      <c r="BS1398" s="8079">
        <f>COUNT(#REF!,#REF!,#REF!,#REF!)</f>
        <v>0</v>
      </c>
      <c r="BT1398" s="8079"/>
      <c r="BU1398" s="8079">
        <f>COUNT(#REF!,#REF!,#REF!,#REF!)</f>
        <v>0</v>
      </c>
      <c r="BV1398" s="8079"/>
      <c r="BW1398" s="8079">
        <f>COUNT(#REF!,#REF!,#REF!,#REF!)</f>
        <v>0</v>
      </c>
      <c r="BX1398" s="8079"/>
      <c r="BY1398" s="8079">
        <f>COUNT(#REF!,#REF!,#REF!,#REF!)</f>
        <v>0</v>
      </c>
      <c r="BZ1398" s="8079"/>
      <c r="CA1398" s="8079">
        <f>COUNT(#REF!,#REF!,#REF!,#REF!)</f>
        <v>0</v>
      </c>
      <c r="CB1398" s="8079"/>
      <c r="CC1398" s="8079">
        <f>COUNT(#REF!,#REF!,#REF!,#REF!)</f>
        <v>0</v>
      </c>
      <c r="CD1398" s="8079"/>
      <c r="CE1398" s="8079">
        <f>COUNT(#REF!,#REF!,#REF!,#REF!)</f>
        <v>0</v>
      </c>
      <c r="CF1398" s="8079"/>
      <c r="CG1398" s="8079">
        <f>COUNT(#REF!,#REF!,#REF!,#REF!)</f>
        <v>0</v>
      </c>
      <c r="CH1398" s="8079"/>
      <c r="CI1398" s="8079">
        <f>COUNT(#REF!,#REF!,#REF!,#REF!)</f>
        <v>0</v>
      </c>
      <c r="CJ1398" s="8079"/>
      <c r="CK1398" s="8079">
        <v>8</v>
      </c>
      <c r="CL1398" s="8079"/>
      <c r="CM1398" s="8079">
        <f>COUNT(#REF!,#REF!,#REF!,#REF!)</f>
        <v>0</v>
      </c>
      <c r="CN1398" s="8079"/>
      <c r="CO1398" s="8079">
        <f>COUNT(#REF!,#REF!,#REF!,#REF!)</f>
        <v>0</v>
      </c>
      <c r="CP1398" s="8079"/>
      <c r="CQ1398" s="8079">
        <f>COUNT(#REF!,#REF!,#REF!,#REF!)</f>
        <v>0</v>
      </c>
      <c r="CR1398" s="8079"/>
      <c r="CS1398" s="8079">
        <f>COUNT(#REF!,#REF!,#REF!,#REF!)</f>
        <v>0</v>
      </c>
      <c r="CT1398" s="8079"/>
      <c r="CU1398" s="8079">
        <f>COUNT(#REF!,#REF!,#REF!,#REF!)</f>
        <v>0</v>
      </c>
      <c r="CV1398" s="8079"/>
      <c r="CW1398" s="8079">
        <f>COUNT(#REF!,#REF!,#REF!,#REF!)</f>
        <v>0</v>
      </c>
      <c r="CX1398" s="8079"/>
      <c r="CY1398" s="8079">
        <f>COUNT(#REF!,#REF!,#REF!,#REF!)</f>
        <v>0</v>
      </c>
      <c r="CZ1398" s="8079"/>
      <c r="DA1398" s="8079"/>
      <c r="DB1398" s="8079"/>
      <c r="DC1398" s="8079"/>
      <c r="DD1398" s="8079"/>
      <c r="DE1398" s="8079">
        <v>2</v>
      </c>
      <c r="DF1398" s="8079"/>
      <c r="DG1398" s="8079">
        <v>2</v>
      </c>
      <c r="DH1398" s="8079"/>
      <c r="DI1398" s="8079">
        <v>2</v>
      </c>
      <c r="DJ1398" s="8079"/>
      <c r="DK1398" s="8079">
        <v>1</v>
      </c>
      <c r="DL1398" s="8079"/>
      <c r="DM1398" s="8079">
        <v>2</v>
      </c>
      <c r="DN1398" s="8079"/>
      <c r="DO1398" s="8079"/>
      <c r="DP1398" s="8079"/>
      <c r="DQ1398" s="8079"/>
      <c r="DR1398" s="8079"/>
      <c r="DS1398" s="8079"/>
      <c r="DT1398" s="8079"/>
      <c r="DU1398" s="8079"/>
      <c r="DV1398" s="8079"/>
      <c r="DW1398" s="8079">
        <v>26</v>
      </c>
      <c r="DX1398" s="8079"/>
      <c r="DY1398" s="8079">
        <v>4</v>
      </c>
      <c r="DZ1398" s="8079"/>
      <c r="EA1398" s="8080">
        <v>23</v>
      </c>
      <c r="EB1398" s="8080"/>
      <c r="EC1398" s="8080">
        <v>22</v>
      </c>
      <c r="ED1398" s="8080"/>
      <c r="EE1398" s="8080"/>
      <c r="EF1398" s="8080"/>
      <c r="EG1398" s="8080">
        <v>20</v>
      </c>
      <c r="EH1398" s="8080"/>
      <c r="EI1398" s="8080">
        <f>EG1398</f>
        <v>20</v>
      </c>
      <c r="EJ1398" s="8080"/>
      <c r="EK1398" s="8080">
        <f>EG1398</f>
        <v>20</v>
      </c>
      <c r="EL1398" s="8080"/>
      <c r="EM1398" s="8080">
        <v>0</v>
      </c>
      <c r="EN1398" s="8080"/>
      <c r="ER1398" s="6436"/>
      <c r="ET1398" s="6436"/>
      <c r="EU1398" s="6436"/>
      <c r="EV1398" s="6436"/>
      <c r="EW1398" s="6436"/>
      <c r="EX1398" s="6436"/>
      <c r="EY1398" s="6436"/>
      <c r="EZ1398" s="6436"/>
      <c r="FA1398" s="6436"/>
      <c r="FB1398" s="6436"/>
      <c r="FC1398" s="6436"/>
      <c r="FD1398" s="6436"/>
      <c r="FE1398" s="6436"/>
      <c r="FF1398" s="6436"/>
      <c r="FG1398" s="6436"/>
      <c r="FH1398" s="6436"/>
      <c r="FI1398" s="6436"/>
      <c r="FJ1398" s="6436"/>
      <c r="FK1398" s="6436"/>
      <c r="FL1398" s="6436"/>
      <c r="FM1398" s="6436"/>
      <c r="FN1398" s="6438"/>
      <c r="FP1398" s="6438"/>
      <c r="FS1398" s="6438"/>
    </row>
    <row r="1399" spans="1:175" ht="18.600000000000001" hidden="1" customHeight="1">
      <c r="Q1399" s="163"/>
      <c r="AR1399" s="8075"/>
      <c r="AW1399" s="8072">
        <f>AVERAGE(AW1396:AX1398)</f>
        <v>0</v>
      </c>
      <c r="AX1399" s="8072"/>
      <c r="AY1399" s="8072">
        <f>AVERAGE(AY1396:AZ1398)</f>
        <v>0</v>
      </c>
      <c r="AZ1399" s="8072"/>
      <c r="BA1399" s="8072">
        <f>AVERAGE(BA1396:BB1398)</f>
        <v>0</v>
      </c>
      <c r="BB1399" s="8072"/>
      <c r="BC1399" s="8072">
        <f>AVERAGE(BC1396:BD1398)</f>
        <v>0</v>
      </c>
      <c r="BD1399" s="8072"/>
      <c r="BE1399" s="8072">
        <f>AVERAGE(BE1396:BF1398)</f>
        <v>0</v>
      </c>
      <c r="BF1399" s="8072"/>
      <c r="BG1399" s="8072">
        <f>AVERAGE(BG1396:BH1398)</f>
        <v>0</v>
      </c>
      <c r="BH1399" s="8072"/>
      <c r="BI1399" s="8072">
        <f>AVERAGE(BI1396:BJ1398)</f>
        <v>0</v>
      </c>
      <c r="BJ1399" s="8072"/>
      <c r="BK1399" s="6439"/>
      <c r="BL1399" s="6439"/>
      <c r="BM1399" s="6439"/>
      <c r="BN1399" s="6439"/>
      <c r="BO1399" s="6439"/>
      <c r="BP1399" s="6439"/>
      <c r="BQ1399" s="8072">
        <f>AVERAGE(BQ1396:BR1398)</f>
        <v>0</v>
      </c>
      <c r="BR1399" s="8072"/>
      <c r="BS1399" s="8072">
        <f>AVERAGE(BS1396:BT1398)</f>
        <v>0</v>
      </c>
      <c r="BT1399" s="8072"/>
      <c r="BU1399" s="8072">
        <f>AVERAGE(BU1396:BV1398)</f>
        <v>0</v>
      </c>
      <c r="BV1399" s="8072"/>
      <c r="BW1399" s="8072">
        <f>AVERAGE(BW1396:BX1398)</f>
        <v>0</v>
      </c>
      <c r="BX1399" s="8072"/>
      <c r="BY1399" s="8072">
        <f>AVERAGE(BY1396:BZ1398)</f>
        <v>0</v>
      </c>
      <c r="BZ1399" s="8072"/>
      <c r="CA1399" s="8072">
        <f>AVERAGE(CA1396:CB1398)</f>
        <v>0</v>
      </c>
      <c r="CB1399" s="8072"/>
      <c r="CC1399" s="8072">
        <f>AVERAGE(CC1396:CD1398)</f>
        <v>0</v>
      </c>
      <c r="CD1399" s="8072"/>
      <c r="CE1399" s="8072">
        <f>AVERAGE(CE1396:CF1398)</f>
        <v>0</v>
      </c>
      <c r="CF1399" s="8072"/>
      <c r="CG1399" s="8072">
        <f>AVERAGE(CG1396:CH1398)</f>
        <v>0</v>
      </c>
      <c r="CH1399" s="8072"/>
      <c r="CI1399" s="8072">
        <f>AVERAGE(CI1396:CJ1398)</f>
        <v>0</v>
      </c>
      <c r="CJ1399" s="8072"/>
      <c r="CK1399" s="8072">
        <f>AVERAGE(CK1396:CL1398)</f>
        <v>4.666666666666667</v>
      </c>
      <c r="CL1399" s="8072"/>
      <c r="CM1399" s="8072">
        <f>AVERAGE(CM1396:CN1398)</f>
        <v>0</v>
      </c>
      <c r="CN1399" s="8072"/>
      <c r="CO1399" s="8072">
        <f>AVERAGE(CO1396:CP1398)</f>
        <v>0</v>
      </c>
      <c r="CP1399" s="8072"/>
      <c r="CQ1399" s="8072">
        <f>AVERAGE(CQ1396:CR1398)</f>
        <v>0</v>
      </c>
      <c r="CR1399" s="8072"/>
      <c r="CS1399" s="8072">
        <f>AVERAGE(CS1396:CT1398)</f>
        <v>0</v>
      </c>
      <c r="CT1399" s="8072"/>
      <c r="CU1399" s="8072">
        <f>AVERAGE(CU1396:CV1398)</f>
        <v>0</v>
      </c>
      <c r="CV1399" s="8072"/>
      <c r="CW1399" s="8072">
        <f>AVERAGE(CW1396:CX1398)</f>
        <v>0</v>
      </c>
      <c r="CX1399" s="8072"/>
      <c r="CY1399" s="8072">
        <f>AVERAGE(CY1396:CZ1398)</f>
        <v>0</v>
      </c>
      <c r="CZ1399" s="8072"/>
      <c r="DA1399" s="8072"/>
      <c r="DB1399" s="8072"/>
      <c r="DC1399" s="8072"/>
      <c r="DD1399" s="8072"/>
      <c r="DE1399" s="8072">
        <f>AVERAGE(DE1396:DF1398)</f>
        <v>0.66666666666666663</v>
      </c>
      <c r="DF1399" s="8072"/>
      <c r="DG1399" s="8072">
        <f>AVERAGE(DG1396:DH1398)</f>
        <v>0.66666666666666663</v>
      </c>
      <c r="DH1399" s="8072"/>
      <c r="DI1399" s="8072">
        <f>AVERAGE(DI1396:DJ1398)</f>
        <v>0.66666666666666663</v>
      </c>
      <c r="DJ1399" s="8072"/>
      <c r="DK1399" s="8072">
        <f>AVERAGE(DK1396:DL1398)</f>
        <v>0.33333333333333331</v>
      </c>
      <c r="DL1399" s="8072"/>
      <c r="DM1399" s="8072">
        <f>AVERAGE(DM1396:DN1398)</f>
        <v>0.66666666666666663</v>
      </c>
      <c r="DN1399" s="8072"/>
      <c r="DO1399" s="8072">
        <f>AVERAGE(DO1396:DP1398)</f>
        <v>0</v>
      </c>
      <c r="DP1399" s="8072"/>
      <c r="DQ1399" s="8072">
        <f>AVERAGE(DQ1396:DR1398)</f>
        <v>0</v>
      </c>
      <c r="DR1399" s="8072"/>
      <c r="DS1399" s="8072">
        <f>AVERAGE(DS1396:DT1398)</f>
        <v>0</v>
      </c>
      <c r="DT1399" s="8072"/>
      <c r="DU1399" s="8072">
        <f>AVERAGE(DU1396:DV1398)</f>
        <v>0</v>
      </c>
      <c r="DV1399" s="8072"/>
      <c r="DW1399" s="8072">
        <f>AVERAGE(DW1396:DX1398)</f>
        <v>19.666666666666668</v>
      </c>
      <c r="DX1399" s="8072"/>
      <c r="DY1399" s="8072">
        <f>AVERAGE(DY1396:DZ1398)</f>
        <v>2.6666666666666665</v>
      </c>
      <c r="DZ1399" s="8072"/>
      <c r="EA1399" s="8072">
        <f>AVERAGE(EA1396:EB1398)</f>
        <v>24</v>
      </c>
      <c r="EB1399" s="8072"/>
      <c r="EC1399" s="8072">
        <f>AVERAGE(EC1396:ED1398)</f>
        <v>21.333333333333332</v>
      </c>
      <c r="ED1399" s="8072"/>
      <c r="EE1399" s="8072">
        <f>EG1399</f>
        <v>20.666666666666668</v>
      </c>
      <c r="EF1399" s="8072"/>
      <c r="EG1399" s="8072">
        <f>AVERAGE(EG1396:EH1398)</f>
        <v>20.666666666666668</v>
      </c>
      <c r="EH1399" s="8072"/>
      <c r="EI1399" s="8072">
        <f>AVERAGE(EI1396:EJ1398)</f>
        <v>20.666666666666668</v>
      </c>
      <c r="EJ1399" s="8072"/>
      <c r="EK1399" s="8072">
        <f>AVERAGE(EK1396:EL1398)</f>
        <v>20.666666666666668</v>
      </c>
      <c r="EL1399" s="8072"/>
      <c r="EM1399" s="8072">
        <f>AVERAGE(EM1396:EN1398)</f>
        <v>0.33333333333333331</v>
      </c>
      <c r="EN1399" s="8072"/>
      <c r="ET1399" s="6439"/>
      <c r="EU1399" s="6439"/>
      <c r="EV1399" s="6439"/>
      <c r="EW1399" s="6439"/>
      <c r="EX1399" s="6439"/>
      <c r="EY1399" s="6439"/>
      <c r="EZ1399" s="6439"/>
      <c r="FA1399" s="6439"/>
      <c r="FB1399" s="6439"/>
      <c r="FC1399" s="6439"/>
      <c r="FD1399" s="6439"/>
      <c r="FE1399" s="6439"/>
      <c r="FF1399" s="6439"/>
      <c r="FG1399" s="6439"/>
      <c r="FH1399" s="6439"/>
      <c r="FI1399" s="6439"/>
      <c r="FJ1399" s="6439"/>
      <c r="FK1399" s="6439"/>
      <c r="FL1399" s="6439"/>
      <c r="FM1399" s="6439"/>
    </row>
    <row r="1400" spans="1:175" ht="18.600000000000001" hidden="1" customHeight="1" thickBot="1">
      <c r="M1400" s="163"/>
      <c r="O1400" s="163"/>
      <c r="Q1400" s="163"/>
      <c r="S1400" s="163"/>
      <c r="AR1400" s="8076"/>
      <c r="AT1400" s="162" t="s">
        <v>585</v>
      </c>
      <c r="AW1400" s="8077">
        <f>AW1399/AW1395</f>
        <v>0</v>
      </c>
      <c r="AX1400" s="8077"/>
      <c r="AY1400" s="8077">
        <f>AY1399/AY1395</f>
        <v>0</v>
      </c>
      <c r="AZ1400" s="8077"/>
      <c r="BA1400" s="8077">
        <f>BA1399/BA1395</f>
        <v>0</v>
      </c>
      <c r="BB1400" s="8077"/>
      <c r="BC1400" s="8077">
        <f>BC1399/BC1395</f>
        <v>0</v>
      </c>
      <c r="BD1400" s="8077"/>
      <c r="BE1400" s="8077">
        <f>BE1399/BE1395</f>
        <v>0</v>
      </c>
      <c r="BF1400" s="8077"/>
      <c r="BG1400" s="8077">
        <f>BG1399/BG1395</f>
        <v>0</v>
      </c>
      <c r="BH1400" s="8077"/>
      <c r="BI1400" s="8077">
        <f>BI1399/BI1395</f>
        <v>0</v>
      </c>
      <c r="BJ1400" s="8077"/>
      <c r="BK1400" s="6440"/>
      <c r="BL1400" s="6440"/>
      <c r="BM1400" s="6440"/>
      <c r="BN1400" s="6440"/>
      <c r="BO1400" s="6440"/>
      <c r="BP1400" s="6440"/>
      <c r="BQ1400" s="8077">
        <f>BQ1399/BQ1395</f>
        <v>0</v>
      </c>
      <c r="BR1400" s="8077"/>
      <c r="BS1400" s="8077">
        <f>BS1399/BS1395</f>
        <v>0</v>
      </c>
      <c r="BT1400" s="8077"/>
      <c r="BU1400" s="8077">
        <f>BU1399/BU1395</f>
        <v>0</v>
      </c>
      <c r="BV1400" s="8077"/>
      <c r="BW1400" s="8077">
        <f>BW1399/BW1395</f>
        <v>0</v>
      </c>
      <c r="BX1400" s="8077"/>
      <c r="BY1400" s="8077">
        <f>BY1399/BY1395</f>
        <v>0</v>
      </c>
      <c r="BZ1400" s="8077"/>
      <c r="CA1400" s="8077">
        <f>CA1399/CA1395</f>
        <v>0</v>
      </c>
      <c r="CB1400" s="8077"/>
      <c r="CC1400" s="8077">
        <f>CC1399/CC1395</f>
        <v>0</v>
      </c>
      <c r="CD1400" s="8077"/>
      <c r="CE1400" s="8077">
        <f>CE1399/CE1395</f>
        <v>0</v>
      </c>
      <c r="CF1400" s="8077"/>
      <c r="CG1400" s="8077">
        <f>CG1399/CG1395</f>
        <v>0</v>
      </c>
      <c r="CH1400" s="8077"/>
      <c r="CI1400" s="8077">
        <f>CI1399/CI1395</f>
        <v>0</v>
      </c>
      <c r="CJ1400" s="8077"/>
      <c r="CK1400" s="8077">
        <f>CK1399/CK1395</f>
        <v>0.11965811965811966</v>
      </c>
      <c r="CL1400" s="8077"/>
      <c r="CM1400" s="8077">
        <f>CM1399/CM1395</f>
        <v>0</v>
      </c>
      <c r="CN1400" s="8077"/>
      <c r="CO1400" s="8077">
        <f>CO1399/CO1395</f>
        <v>0</v>
      </c>
      <c r="CP1400" s="8077"/>
      <c r="CQ1400" s="8077">
        <f>CQ1399/CQ1395</f>
        <v>0</v>
      </c>
      <c r="CR1400" s="8077"/>
      <c r="CS1400" s="8077">
        <f>CS1399/CS1395</f>
        <v>0</v>
      </c>
      <c r="CT1400" s="8077"/>
      <c r="CU1400" s="8077">
        <f>CU1399/CU1395</f>
        <v>0</v>
      </c>
      <c r="CV1400" s="8077"/>
      <c r="CW1400" s="8077">
        <f>CW1399/CW1395</f>
        <v>0</v>
      </c>
      <c r="CX1400" s="8077"/>
      <c r="CY1400" s="8077">
        <f>CY1399/CY1395</f>
        <v>0</v>
      </c>
      <c r="CZ1400" s="8077"/>
      <c r="DA1400" s="8077"/>
      <c r="DB1400" s="8077"/>
      <c r="DC1400" s="8077"/>
      <c r="DD1400" s="8077"/>
      <c r="DE1400" s="8077">
        <f>DE1399/DE1395</f>
        <v>1.7094017094017092E-2</v>
      </c>
      <c r="DF1400" s="8077"/>
      <c r="DG1400" s="8077">
        <f>DG1399/DG1395</f>
        <v>1.7094017094017092E-2</v>
      </c>
      <c r="DH1400" s="8077"/>
      <c r="DI1400" s="8077">
        <f>DI1399/DI1395</f>
        <v>1.7094017094017092E-2</v>
      </c>
      <c r="DJ1400" s="8077"/>
      <c r="DK1400" s="8077">
        <f>DK1399/DK1395</f>
        <v>8.5470085470085461E-3</v>
      </c>
      <c r="DL1400" s="8077"/>
      <c r="DM1400" s="8077">
        <f>DM1399/DM1395</f>
        <v>1.7094017094017092E-2</v>
      </c>
      <c r="DN1400" s="8077"/>
      <c r="DO1400" s="8077">
        <f>DO1399/DO1395</f>
        <v>0</v>
      </c>
      <c r="DP1400" s="8077"/>
      <c r="DQ1400" s="8077">
        <f>DQ1399/DQ1395</f>
        <v>0</v>
      </c>
      <c r="DR1400" s="8077"/>
      <c r="DS1400" s="8077">
        <f>DS1399/DS1395</f>
        <v>0</v>
      </c>
      <c r="DT1400" s="8077"/>
      <c r="DU1400" s="8077">
        <f>DU1399/DU1395</f>
        <v>0</v>
      </c>
      <c r="DV1400" s="8077"/>
      <c r="DW1400" s="8077">
        <f>DW1399/DW1395</f>
        <v>0.50427350427350426</v>
      </c>
      <c r="DX1400" s="8077"/>
      <c r="DY1400" s="8077">
        <f>DY1399/DY1395</f>
        <v>6.8376068376068369E-2</v>
      </c>
      <c r="DZ1400" s="8077"/>
      <c r="EA1400" s="8077">
        <f>EA1399/EA1395</f>
        <v>0.61538461538461542</v>
      </c>
      <c r="EB1400" s="8077"/>
      <c r="EC1400" s="8077">
        <f>EC1399/EC1395</f>
        <v>0.54700854700854695</v>
      </c>
      <c r="ED1400" s="8077"/>
      <c r="EE1400" s="8077">
        <f>EE1399/EE1395</f>
        <v>0.52991452991452992</v>
      </c>
      <c r="EF1400" s="8077"/>
      <c r="EG1400" s="8077">
        <f>EG1399/EG1395</f>
        <v>0.52991452991452992</v>
      </c>
      <c r="EH1400" s="8077"/>
      <c r="EI1400" s="8077">
        <f>EI1399/EI1395</f>
        <v>0.52991452991452992</v>
      </c>
      <c r="EJ1400" s="8077"/>
      <c r="EK1400" s="8077">
        <f>EK1399/EK1395</f>
        <v>0.52991452991452992</v>
      </c>
      <c r="EL1400" s="8077"/>
      <c r="EM1400" s="8077">
        <f>EM1399/EM1395</f>
        <v>8.5470085470085461E-3</v>
      </c>
      <c r="EN1400" s="8077"/>
      <c r="ET1400" s="6440"/>
      <c r="EU1400" s="6440"/>
      <c r="EV1400" s="6440"/>
      <c r="EW1400" s="6440"/>
      <c r="EX1400" s="6440"/>
      <c r="EY1400" s="6440"/>
      <c r="EZ1400" s="6440"/>
      <c r="FA1400" s="6440"/>
      <c r="FB1400" s="6440"/>
      <c r="FC1400" s="6440"/>
      <c r="FD1400" s="6440"/>
      <c r="FE1400" s="6440"/>
      <c r="FF1400" s="6440"/>
      <c r="FG1400" s="6440"/>
      <c r="FH1400" s="6440"/>
      <c r="FI1400" s="6440"/>
      <c r="FJ1400" s="6440"/>
      <c r="FK1400" s="6440"/>
      <c r="FL1400" s="6440"/>
      <c r="FM1400" s="6440"/>
    </row>
    <row r="1401" spans="1:175" ht="18.600000000000001" hidden="1" customHeight="1" thickBot="1">
      <c r="M1401" s="163"/>
      <c r="O1401" s="163"/>
      <c r="S1401" s="163"/>
    </row>
    <row r="1402" spans="1:175" ht="18.600000000000001" hidden="1" customHeight="1">
      <c r="M1402" s="163"/>
      <c r="O1402" s="163"/>
      <c r="S1402" s="163"/>
      <c r="AR1402" s="8074" t="s">
        <v>588</v>
      </c>
      <c r="AS1402" s="162" t="s">
        <v>577</v>
      </c>
      <c r="AT1402" s="162" t="s">
        <v>584</v>
      </c>
      <c r="AW1402" s="8078">
        <v>45</v>
      </c>
      <c r="AX1402" s="8078"/>
      <c r="AY1402" s="8078">
        <f>AW1402</f>
        <v>45</v>
      </c>
      <c r="AZ1402" s="8078"/>
      <c r="BA1402" s="8078">
        <f>AY1402</f>
        <v>45</v>
      </c>
      <c r="BB1402" s="8078"/>
      <c r="BC1402" s="8078">
        <f>BA1402</f>
        <v>45</v>
      </c>
      <c r="BD1402" s="8078"/>
      <c r="BE1402" s="8078">
        <f>BC1402</f>
        <v>45</v>
      </c>
      <c r="BF1402" s="8078"/>
      <c r="BG1402" s="8078">
        <f>BE1402</f>
        <v>45</v>
      </c>
      <c r="BH1402" s="8078"/>
      <c r="BI1402" s="8078">
        <f>BG1402</f>
        <v>45</v>
      </c>
      <c r="BJ1402" s="8078"/>
      <c r="BK1402" s="6441"/>
      <c r="BL1402" s="6441"/>
      <c r="BM1402" s="6441"/>
      <c r="BN1402" s="6441"/>
      <c r="BO1402" s="6441"/>
      <c r="BP1402" s="6441"/>
      <c r="BQ1402" s="8078">
        <f>BI1402</f>
        <v>45</v>
      </c>
      <c r="BR1402" s="8078"/>
      <c r="BS1402" s="8078">
        <f>BQ1402</f>
        <v>45</v>
      </c>
      <c r="BT1402" s="8078"/>
      <c r="BU1402" s="8078">
        <f>BS1402</f>
        <v>45</v>
      </c>
      <c r="BV1402" s="8078"/>
      <c r="BW1402" s="8078">
        <f>BU1402</f>
        <v>45</v>
      </c>
      <c r="BX1402" s="8078"/>
      <c r="BY1402" s="8078">
        <f>BW1402</f>
        <v>45</v>
      </c>
      <c r="BZ1402" s="8078"/>
      <c r="CA1402" s="8078">
        <f>BY1402</f>
        <v>45</v>
      </c>
      <c r="CB1402" s="8078"/>
      <c r="CC1402" s="8078">
        <f>CA1402</f>
        <v>45</v>
      </c>
      <c r="CD1402" s="8078"/>
      <c r="CE1402" s="8078">
        <f>CC1402</f>
        <v>45</v>
      </c>
      <c r="CF1402" s="8078"/>
      <c r="CG1402" s="8078">
        <f>CE1402</f>
        <v>45</v>
      </c>
      <c r="CH1402" s="8078"/>
      <c r="CI1402" s="8078">
        <f>CG1402</f>
        <v>45</v>
      </c>
      <c r="CJ1402" s="8078"/>
      <c r="CK1402" s="8078">
        <f>CI1402</f>
        <v>45</v>
      </c>
      <c r="CL1402" s="8078"/>
      <c r="CM1402" s="8078">
        <f>CK1402</f>
        <v>45</v>
      </c>
      <c r="CN1402" s="8078"/>
      <c r="CO1402" s="8078">
        <f>CM1402</f>
        <v>45</v>
      </c>
      <c r="CP1402" s="8078"/>
      <c r="CQ1402" s="8078">
        <f>CO1402</f>
        <v>45</v>
      </c>
      <c r="CR1402" s="8078"/>
      <c r="CS1402" s="8078">
        <f>CQ1402</f>
        <v>45</v>
      </c>
      <c r="CT1402" s="8078"/>
      <c r="CU1402" s="8078"/>
      <c r="CV1402" s="8078"/>
      <c r="CW1402" s="8078">
        <v>45</v>
      </c>
      <c r="CX1402" s="8078"/>
      <c r="CY1402" s="8078">
        <f>CW1402</f>
        <v>45</v>
      </c>
      <c r="CZ1402" s="8078"/>
      <c r="DA1402" s="8078"/>
      <c r="DB1402" s="8078"/>
      <c r="DC1402" s="8078"/>
      <c r="DD1402" s="8078"/>
      <c r="DE1402" s="8078">
        <f>CY1402</f>
        <v>45</v>
      </c>
      <c r="DF1402" s="8078"/>
      <c r="DG1402" s="8078">
        <f>DE1402</f>
        <v>45</v>
      </c>
      <c r="DH1402" s="8078"/>
      <c r="DI1402" s="8078">
        <f>DC1402</f>
        <v>0</v>
      </c>
      <c r="DJ1402" s="8078"/>
      <c r="DK1402" s="8078">
        <f>DG1402</f>
        <v>45</v>
      </c>
      <c r="DL1402" s="8078"/>
      <c r="DM1402" s="8078">
        <f>DK1402</f>
        <v>45</v>
      </c>
      <c r="DN1402" s="8078"/>
      <c r="DO1402" s="8078">
        <f>DM1402</f>
        <v>45</v>
      </c>
      <c r="DP1402" s="8078"/>
      <c r="DQ1402" s="8078">
        <f>DO1402</f>
        <v>45</v>
      </c>
      <c r="DR1402" s="8078"/>
      <c r="DS1402" s="8078">
        <f>DQ1402</f>
        <v>45</v>
      </c>
      <c r="DT1402" s="8078"/>
      <c r="DU1402" s="8078">
        <f>DS1402</f>
        <v>45</v>
      </c>
      <c r="DV1402" s="8078"/>
      <c r="DW1402" s="8078">
        <f>DQ1402</f>
        <v>45</v>
      </c>
      <c r="DX1402" s="8078"/>
      <c r="DY1402" s="8078">
        <f>DW1402</f>
        <v>45</v>
      </c>
      <c r="DZ1402" s="8078"/>
      <c r="EA1402" s="8078">
        <f>DY1402</f>
        <v>45</v>
      </c>
      <c r="EB1402" s="8078"/>
      <c r="EC1402" s="8078">
        <f>EA1402</f>
        <v>45</v>
      </c>
      <c r="ED1402" s="8078"/>
      <c r="EE1402" s="8078">
        <f>EC1402</f>
        <v>45</v>
      </c>
      <c r="EF1402" s="8078"/>
      <c r="EG1402" s="8078">
        <f>EE1402</f>
        <v>45</v>
      </c>
      <c r="EH1402" s="8078"/>
      <c r="EI1402" s="8078">
        <f>EG1402</f>
        <v>45</v>
      </c>
      <c r="EJ1402" s="8078"/>
      <c r="EK1402" s="8078">
        <f>EI1402</f>
        <v>45</v>
      </c>
      <c r="EL1402" s="8078"/>
      <c r="EM1402" s="8078">
        <f>EK1402</f>
        <v>45</v>
      </c>
      <c r="EN1402" s="8078"/>
      <c r="ET1402" s="6441"/>
      <c r="EU1402" s="6441"/>
      <c r="EV1402" s="6441"/>
      <c r="EW1402" s="6441"/>
      <c r="EX1402" s="6441"/>
      <c r="EY1402" s="6441"/>
      <c r="EZ1402" s="6441"/>
      <c r="FA1402" s="6441"/>
      <c r="FB1402" s="6441"/>
      <c r="FC1402" s="6441"/>
      <c r="FD1402" s="6441"/>
      <c r="FE1402" s="6441"/>
      <c r="FF1402" s="6441"/>
      <c r="FG1402" s="6441"/>
      <c r="FH1402" s="6441"/>
      <c r="FI1402" s="6441"/>
      <c r="FJ1402" s="6441"/>
      <c r="FK1402" s="6441"/>
      <c r="FL1402" s="6441"/>
      <c r="FM1402" s="6441"/>
    </row>
    <row r="1403" spans="1:175" ht="18.600000000000001" hidden="1" customHeight="1">
      <c r="AR1403" s="8075"/>
      <c r="AS1403" s="162" t="s">
        <v>586</v>
      </c>
      <c r="AW1403" s="8072">
        <f>AW1402*AW1400</f>
        <v>0</v>
      </c>
      <c r="AX1403" s="8072"/>
      <c r="AY1403" s="8072">
        <f>AY1402*AY1400</f>
        <v>0</v>
      </c>
      <c r="AZ1403" s="8072"/>
      <c r="BA1403" s="8072">
        <f>BA1402*BA1400</f>
        <v>0</v>
      </c>
      <c r="BB1403" s="8072"/>
      <c r="BC1403" s="8072">
        <f>BC1402*BC1400</f>
        <v>0</v>
      </c>
      <c r="BD1403" s="8072"/>
      <c r="BE1403" s="8072">
        <f>BE1402*BE1400</f>
        <v>0</v>
      </c>
      <c r="BF1403" s="8072"/>
      <c r="BG1403" s="8072">
        <f>BG1402*BG1400</f>
        <v>0</v>
      </c>
      <c r="BH1403" s="8072"/>
      <c r="BI1403" s="8072">
        <f>BI1402*BI1400</f>
        <v>0</v>
      </c>
      <c r="BJ1403" s="8072"/>
      <c r="BK1403" s="6439"/>
      <c r="BL1403" s="6439"/>
      <c r="BM1403" s="6439"/>
      <c r="BN1403" s="6439"/>
      <c r="BO1403" s="6439"/>
      <c r="BP1403" s="6439"/>
      <c r="BQ1403" s="8072">
        <f>BQ1402*BQ1400</f>
        <v>0</v>
      </c>
      <c r="BR1403" s="8072"/>
      <c r="BS1403" s="8072">
        <f>BS1402*BS1400</f>
        <v>0</v>
      </c>
      <c r="BT1403" s="8072"/>
      <c r="BU1403" s="8072">
        <f>BU1402*BU1400</f>
        <v>0</v>
      </c>
      <c r="BV1403" s="8072"/>
      <c r="BW1403" s="8072">
        <f>BW1402*BW1400</f>
        <v>0</v>
      </c>
      <c r="BX1403" s="8072"/>
      <c r="BY1403" s="8072">
        <f>BY1402*BY1400</f>
        <v>0</v>
      </c>
      <c r="BZ1403" s="8072"/>
      <c r="CA1403" s="8072">
        <f>CA1402*CA1400</f>
        <v>0</v>
      </c>
      <c r="CB1403" s="8072"/>
      <c r="CC1403" s="8072">
        <f>CC1402*CC1400</f>
        <v>0</v>
      </c>
      <c r="CD1403" s="8072"/>
      <c r="CE1403" s="8072">
        <f>CE1402*CE1400</f>
        <v>0</v>
      </c>
      <c r="CF1403" s="8072"/>
      <c r="CG1403" s="8072">
        <f>CG1402*CG1400</f>
        <v>0</v>
      </c>
      <c r="CH1403" s="8072"/>
      <c r="CI1403" s="8072">
        <f>CI1402*CI1400</f>
        <v>0</v>
      </c>
      <c r="CJ1403" s="8072"/>
      <c r="CK1403" s="8072">
        <f>CK1402*CK1400</f>
        <v>5.384615384615385</v>
      </c>
      <c r="CL1403" s="8072"/>
      <c r="CM1403" s="8072">
        <f>CM1402*CM1400</f>
        <v>0</v>
      </c>
      <c r="CN1403" s="8072"/>
      <c r="CO1403" s="8072">
        <f>CO1402*CO1400</f>
        <v>0</v>
      </c>
      <c r="CP1403" s="8072"/>
      <c r="CQ1403" s="8072">
        <f>CQ1402*CQ1400</f>
        <v>0</v>
      </c>
      <c r="CR1403" s="8072"/>
      <c r="CS1403" s="8072">
        <f>CS1402*CS1400</f>
        <v>0</v>
      </c>
      <c r="CT1403" s="8072"/>
      <c r="CU1403" s="8072"/>
      <c r="CV1403" s="8072"/>
      <c r="CW1403" s="8072">
        <f>CW1402*CW1400</f>
        <v>0</v>
      </c>
      <c r="CX1403" s="8072"/>
      <c r="CY1403" s="8072">
        <f>CY1402*CY1400</f>
        <v>0</v>
      </c>
      <c r="CZ1403" s="8072"/>
      <c r="DA1403" s="8072"/>
      <c r="DB1403" s="8072"/>
      <c r="DC1403" s="8072"/>
      <c r="DD1403" s="8072"/>
      <c r="DE1403" s="8072">
        <f>DE1402*DE1400</f>
        <v>0.76923076923076916</v>
      </c>
      <c r="DF1403" s="8072"/>
      <c r="DG1403" s="8072">
        <f>DG1402*DG1400</f>
        <v>0.76923076923076916</v>
      </c>
      <c r="DH1403" s="8072"/>
      <c r="DI1403" s="8072">
        <f>DI1402*DI1400</f>
        <v>0</v>
      </c>
      <c r="DJ1403" s="8072"/>
      <c r="DK1403" s="8072">
        <f>DK1402*DK1400</f>
        <v>0.38461538461538458</v>
      </c>
      <c r="DL1403" s="8072"/>
      <c r="DM1403" s="8072">
        <f>DM1402*DM1400</f>
        <v>0.76923076923076916</v>
      </c>
      <c r="DN1403" s="8072"/>
      <c r="DO1403" s="8072">
        <f>DO1402*DO1400</f>
        <v>0</v>
      </c>
      <c r="DP1403" s="8072"/>
      <c r="DQ1403" s="8072">
        <f>DQ1402*DQ1400</f>
        <v>0</v>
      </c>
      <c r="DR1403" s="8072"/>
      <c r="DS1403" s="8072">
        <f>DS1402*DS1400</f>
        <v>0</v>
      </c>
      <c r="DT1403" s="8072"/>
      <c r="DU1403" s="8072">
        <f>DU1402*DU1400</f>
        <v>0</v>
      </c>
      <c r="DV1403" s="8072"/>
      <c r="DW1403" s="8072">
        <f>DW1402*DW1400</f>
        <v>22.692307692307693</v>
      </c>
      <c r="DX1403" s="8072"/>
      <c r="DY1403" s="8072">
        <f>DY1402*DY1400</f>
        <v>3.0769230769230766</v>
      </c>
      <c r="DZ1403" s="8072"/>
      <c r="EA1403" s="8072">
        <f>EA1402*EA1400</f>
        <v>27.692307692307693</v>
      </c>
      <c r="EB1403" s="8072"/>
      <c r="EC1403" s="8072">
        <f>EC1402*EC1400</f>
        <v>24.615384615384613</v>
      </c>
      <c r="ED1403" s="8072"/>
      <c r="EE1403" s="8072">
        <f>EE1402*EE1400</f>
        <v>23.846153846153847</v>
      </c>
      <c r="EF1403" s="8072"/>
      <c r="EG1403" s="8072">
        <f>EG1402*EG1400</f>
        <v>23.846153846153847</v>
      </c>
      <c r="EH1403" s="8072"/>
      <c r="EI1403" s="8072">
        <f>EI1402*EI1400</f>
        <v>23.846153846153847</v>
      </c>
      <c r="EJ1403" s="8072"/>
      <c r="EK1403" s="8072">
        <f>EK1402*EK1400</f>
        <v>23.846153846153847</v>
      </c>
      <c r="EL1403" s="8072"/>
      <c r="EM1403" s="8072">
        <f>EM1402*EM1400</f>
        <v>0.38461538461538458</v>
      </c>
      <c r="EN1403" s="8072"/>
      <c r="ET1403" s="6439"/>
      <c r="EU1403" s="6439"/>
      <c r="EV1403" s="6439"/>
      <c r="EW1403" s="6439"/>
      <c r="EX1403" s="6439"/>
      <c r="EY1403" s="6439"/>
      <c r="EZ1403" s="6439"/>
      <c r="FA1403" s="6439"/>
      <c r="FB1403" s="6439"/>
      <c r="FC1403" s="6439"/>
      <c r="FD1403" s="6439"/>
      <c r="FE1403" s="6439"/>
      <c r="FF1403" s="6439"/>
      <c r="FG1403" s="6439"/>
      <c r="FH1403" s="6439"/>
      <c r="FI1403" s="6439"/>
      <c r="FJ1403" s="6439"/>
      <c r="FK1403" s="6439"/>
      <c r="FL1403" s="6439"/>
      <c r="FM1403" s="6439"/>
    </row>
    <row r="1404" spans="1:175" ht="18.600000000000001" hidden="1" customHeight="1">
      <c r="W1404" s="163"/>
      <c r="AR1404" s="8075"/>
      <c r="AS1404" s="162" t="s">
        <v>583</v>
      </c>
      <c r="AW1404" s="8070">
        <f>AW1390-AW1403</f>
        <v>230</v>
      </c>
      <c r="AX1404" s="8071"/>
      <c r="AY1404" s="8070">
        <f>AY1390-AY1403</f>
        <v>241</v>
      </c>
      <c r="AZ1404" s="8071"/>
      <c r="BA1404" s="8070">
        <f>BA1390-BA1403</f>
        <v>241</v>
      </c>
      <c r="BB1404" s="8071"/>
      <c r="BC1404" s="8070">
        <f>BC1390-BC1403</f>
        <v>241</v>
      </c>
      <c r="BD1404" s="8071"/>
      <c r="BE1404" s="8070">
        <f>BE1390-BE1403</f>
        <v>241</v>
      </c>
      <c r="BF1404" s="8071"/>
      <c r="BG1404" s="8070">
        <f>BG1390-BG1403</f>
        <v>241</v>
      </c>
      <c r="BH1404" s="8071"/>
      <c r="BI1404" s="8070">
        <f>BI1390-BI1403</f>
        <v>154</v>
      </c>
      <c r="BJ1404" s="8071"/>
      <c r="BK1404" s="99"/>
      <c r="BL1404" s="99"/>
      <c r="BM1404" s="99"/>
      <c r="BN1404" s="99"/>
      <c r="BO1404" s="99"/>
      <c r="BP1404" s="99"/>
      <c r="BQ1404" s="8070">
        <f>BQ1390-BQ1403</f>
        <v>70</v>
      </c>
      <c r="BR1404" s="8071"/>
      <c r="BS1404" s="8070">
        <f>BS1390-BS1403</f>
        <v>36</v>
      </c>
      <c r="BT1404" s="8071"/>
      <c r="BU1404" s="8070">
        <f>BU1390-BU1403</f>
        <v>36</v>
      </c>
      <c r="BV1404" s="8071"/>
      <c r="BW1404" s="8070">
        <f>BW1390-BW1403</f>
        <v>36</v>
      </c>
      <c r="BX1404" s="8071"/>
      <c r="BY1404" s="8070">
        <f>BY1390-BY1403</f>
        <v>36</v>
      </c>
      <c r="BZ1404" s="8071"/>
      <c r="CA1404" s="8070">
        <f>CA1390-CA1403</f>
        <v>36</v>
      </c>
      <c r="CB1404" s="8071"/>
      <c r="CC1404" s="8070">
        <f>CC1390-CC1403</f>
        <v>36</v>
      </c>
      <c r="CD1404" s="8071"/>
      <c r="CE1404" s="8070">
        <f>CE1390-CE1403</f>
        <v>89</v>
      </c>
      <c r="CF1404" s="8071"/>
      <c r="CG1404" s="8070">
        <f>CG1390-CG1403</f>
        <v>38</v>
      </c>
      <c r="CH1404" s="8071"/>
      <c r="CI1404" s="8070">
        <f>CI1390-CI1403</f>
        <v>54</v>
      </c>
      <c r="CJ1404" s="8071"/>
      <c r="CK1404" s="8070">
        <f>CK1390-CK1403</f>
        <v>28.615384615384613</v>
      </c>
      <c r="CL1404" s="8071"/>
      <c r="CM1404" s="8070">
        <f>CM1390-CM1403</f>
        <v>63</v>
      </c>
      <c r="CN1404" s="8071"/>
      <c r="CO1404" s="8070">
        <f>CO1390-CO1403</f>
        <v>25</v>
      </c>
      <c r="CP1404" s="8071"/>
      <c r="CQ1404" s="8070">
        <f>CQ1390-CQ1403</f>
        <v>14</v>
      </c>
      <c r="CR1404" s="8071"/>
      <c r="CS1404" s="8070">
        <f>CS1390-CS1403</f>
        <v>85</v>
      </c>
      <c r="CT1404" s="8071"/>
      <c r="CU1404" s="8070"/>
      <c r="CV1404" s="8071"/>
      <c r="CW1404" s="8070">
        <f>CW1390-CW1403</f>
        <v>58</v>
      </c>
      <c r="CX1404" s="8071"/>
      <c r="CY1404" s="8070">
        <f>CY1390-CY1403</f>
        <v>12</v>
      </c>
      <c r="CZ1404" s="8071"/>
      <c r="DA1404" s="8070"/>
      <c r="DB1404" s="8071"/>
      <c r="DC1404" s="8070"/>
      <c r="DD1404" s="8071"/>
      <c r="DE1404" s="8070">
        <f>DE1390-DE1403</f>
        <v>-0.76923076923076916</v>
      </c>
      <c r="DF1404" s="8071"/>
      <c r="DG1404" s="8070">
        <f>DG1390-DG1403</f>
        <v>-0.76923076923076916</v>
      </c>
      <c r="DH1404" s="8071"/>
      <c r="DI1404" s="8070">
        <f>DI1390-DI1403</f>
        <v>15</v>
      </c>
      <c r="DJ1404" s="8071"/>
      <c r="DK1404" s="8070">
        <f>DK1390-DK1403</f>
        <v>45.615384615384613</v>
      </c>
      <c r="DL1404" s="8071"/>
      <c r="DM1404" s="8070">
        <f>DM1390-DM1403</f>
        <v>13.23076923076923</v>
      </c>
      <c r="DN1404" s="8071"/>
      <c r="DO1404" s="8070">
        <f>DO1390-DO1403</f>
        <v>24</v>
      </c>
      <c r="DP1404" s="8071"/>
      <c r="DQ1404" s="8070">
        <f>DQ1390-DQ1403</f>
        <v>23</v>
      </c>
      <c r="DR1404" s="8071"/>
      <c r="DS1404" s="8070">
        <f>DS1390-DS1403</f>
        <v>13</v>
      </c>
      <c r="DT1404" s="8071"/>
      <c r="DU1404" s="8070">
        <f>DU1390-DU1403</f>
        <v>13</v>
      </c>
      <c r="DV1404" s="8071"/>
      <c r="DW1404" s="8070">
        <f>DW1390-DW1403</f>
        <v>138.30769230769232</v>
      </c>
      <c r="DX1404" s="8071"/>
      <c r="DY1404" s="8070">
        <f>DY1390-DY1403</f>
        <v>22.923076923076923</v>
      </c>
      <c r="DZ1404" s="8071"/>
      <c r="EA1404" s="8070">
        <f>EA1390-EA1403</f>
        <v>164.30769230769232</v>
      </c>
      <c r="EB1404" s="8071"/>
      <c r="EC1404" s="8070">
        <f>EC1390-EC1403</f>
        <v>144.38461538461539</v>
      </c>
      <c r="ED1404" s="8071"/>
      <c r="EE1404" s="8070">
        <f>EE1390-EE1403</f>
        <v>124.15384615384616</v>
      </c>
      <c r="EF1404" s="8071"/>
      <c r="EG1404" s="8070">
        <f>EG1390-EG1403</f>
        <v>1.1538461538461533</v>
      </c>
      <c r="EH1404" s="8071"/>
      <c r="EI1404" s="8070">
        <f>EI1390-EI1403</f>
        <v>1.1538461538461533</v>
      </c>
      <c r="EJ1404" s="8071"/>
      <c r="EK1404" s="8070">
        <f>EK1390-EK1403</f>
        <v>31.153846153846153</v>
      </c>
      <c r="EL1404" s="8071"/>
      <c r="EM1404" s="8070">
        <f>EM1390-EM1403</f>
        <v>9.615384615384615</v>
      </c>
      <c r="EN1404" s="8071"/>
      <c r="ET1404" s="99"/>
      <c r="EU1404" s="99"/>
      <c r="EV1404" s="99"/>
      <c r="EW1404" s="99"/>
      <c r="EX1404" s="99"/>
      <c r="EY1404" s="99"/>
      <c r="EZ1404" s="99"/>
      <c r="FA1404" s="99"/>
      <c r="FB1404" s="99"/>
      <c r="FC1404" s="99"/>
      <c r="FD1404" s="99"/>
      <c r="FE1404" s="99"/>
      <c r="FF1404" s="99"/>
      <c r="FG1404" s="99"/>
      <c r="FH1404" s="99"/>
      <c r="FI1404" s="99"/>
      <c r="FJ1404" s="99"/>
      <c r="FL1404" s="99"/>
      <c r="FM1404" s="99"/>
    </row>
    <row r="1405" spans="1:175" ht="18.600000000000001" hidden="1" customHeight="1" thickBot="1">
      <c r="W1405" s="163"/>
      <c r="AR1405" s="8076"/>
      <c r="AS1405" s="162" t="s">
        <v>587</v>
      </c>
      <c r="AW1405" s="8069" t="e">
        <f>AW1404/AW1399</f>
        <v>#DIV/0!</v>
      </c>
      <c r="AX1405" s="8069"/>
      <c r="AY1405" s="8069" t="e">
        <f>AY1404/AY1399</f>
        <v>#DIV/0!</v>
      </c>
      <c r="AZ1405" s="8069"/>
      <c r="BA1405" s="8069" t="e">
        <f>BA1404/BA1399</f>
        <v>#DIV/0!</v>
      </c>
      <c r="BB1405" s="8069"/>
      <c r="BC1405" s="8069" t="e">
        <f>BC1404/BC1399</f>
        <v>#DIV/0!</v>
      </c>
      <c r="BD1405" s="8069"/>
      <c r="BE1405" s="8069" t="e">
        <f>BE1404/BE1399</f>
        <v>#DIV/0!</v>
      </c>
      <c r="BF1405" s="8069"/>
      <c r="BG1405" s="8069" t="e">
        <f>BG1404/BG1399</f>
        <v>#DIV/0!</v>
      </c>
      <c r="BH1405" s="8069"/>
      <c r="BI1405" s="8069" t="e">
        <f>BI1404/BI1399</f>
        <v>#DIV/0!</v>
      </c>
      <c r="BJ1405" s="8069"/>
      <c r="BK1405" s="6442"/>
      <c r="BL1405" s="6442"/>
      <c r="BM1405" s="6442"/>
      <c r="BN1405" s="6442"/>
      <c r="BO1405" s="6442"/>
      <c r="BP1405" s="6442"/>
      <c r="BQ1405" s="8069" t="e">
        <f>BQ1404/BQ1399</f>
        <v>#DIV/0!</v>
      </c>
      <c r="BR1405" s="8069"/>
      <c r="BS1405" s="8069" t="e">
        <f>BS1404/BS1399</f>
        <v>#DIV/0!</v>
      </c>
      <c r="BT1405" s="8069"/>
      <c r="BU1405" s="8069" t="e">
        <f>BU1404/BU1399</f>
        <v>#DIV/0!</v>
      </c>
      <c r="BV1405" s="8069"/>
      <c r="BW1405" s="8069" t="e">
        <f>BW1404/BW1399</f>
        <v>#DIV/0!</v>
      </c>
      <c r="BX1405" s="8069"/>
      <c r="BY1405" s="8069" t="e">
        <f>BY1404/BY1399</f>
        <v>#DIV/0!</v>
      </c>
      <c r="BZ1405" s="8069"/>
      <c r="CA1405" s="8069" t="e">
        <f>CA1404/CA1399</f>
        <v>#DIV/0!</v>
      </c>
      <c r="CB1405" s="8069"/>
      <c r="CC1405" s="8069" t="e">
        <f>CC1404/CC1399</f>
        <v>#DIV/0!</v>
      </c>
      <c r="CD1405" s="8069"/>
      <c r="CE1405" s="8069" t="e">
        <f>CE1404/CE1399</f>
        <v>#DIV/0!</v>
      </c>
      <c r="CF1405" s="8069"/>
      <c r="CG1405" s="8069" t="e">
        <f>CG1404/CG1399</f>
        <v>#DIV/0!</v>
      </c>
      <c r="CH1405" s="8069"/>
      <c r="CI1405" s="8069" t="e">
        <f>CI1404/CI1399</f>
        <v>#DIV/0!</v>
      </c>
      <c r="CJ1405" s="8069"/>
      <c r="CK1405" s="8069">
        <f>CK1404/CK1399</f>
        <v>6.1318681318681314</v>
      </c>
      <c r="CL1405" s="8069"/>
      <c r="CM1405" s="8069" t="e">
        <f>CM1404/CM1399</f>
        <v>#DIV/0!</v>
      </c>
      <c r="CN1405" s="8069"/>
      <c r="CO1405" s="8069" t="e">
        <f>CO1404/CO1399</f>
        <v>#DIV/0!</v>
      </c>
      <c r="CP1405" s="8069"/>
      <c r="CQ1405" s="8069" t="e">
        <f>CQ1404/CQ1399</f>
        <v>#DIV/0!</v>
      </c>
      <c r="CR1405" s="8069"/>
      <c r="CS1405" s="8069" t="e">
        <f>CS1404/CS1399</f>
        <v>#DIV/0!</v>
      </c>
      <c r="CT1405" s="8069"/>
      <c r="CU1405" s="8069"/>
      <c r="CV1405" s="8069"/>
      <c r="CW1405" s="8069" t="e">
        <f>CW1404/CW1399</f>
        <v>#DIV/0!</v>
      </c>
      <c r="CX1405" s="8069"/>
      <c r="CY1405" s="8069" t="e">
        <f>CY1404/CY1399</f>
        <v>#DIV/0!</v>
      </c>
      <c r="CZ1405" s="8069"/>
      <c r="DA1405" s="8069"/>
      <c r="DB1405" s="8069"/>
      <c r="DC1405" s="8069"/>
      <c r="DD1405" s="8069"/>
      <c r="DE1405" s="8069">
        <f>DE1404/DE1399</f>
        <v>-1.1538461538461537</v>
      </c>
      <c r="DF1405" s="8069"/>
      <c r="DG1405" s="8069">
        <f>DG1404/DG1399</f>
        <v>-1.1538461538461537</v>
      </c>
      <c r="DH1405" s="8069"/>
      <c r="DI1405" s="8069">
        <f>DI1404/DI1399</f>
        <v>22.5</v>
      </c>
      <c r="DJ1405" s="8069"/>
      <c r="DK1405" s="8069">
        <f>DK1404/DK1399</f>
        <v>136.84615384615384</v>
      </c>
      <c r="DL1405" s="8069"/>
      <c r="DM1405" s="8069">
        <f>DM1404/DM1399</f>
        <v>19.846153846153847</v>
      </c>
      <c r="DN1405" s="8069"/>
      <c r="DO1405" s="8069" t="e">
        <f>DO1404/DO1399</f>
        <v>#DIV/0!</v>
      </c>
      <c r="DP1405" s="8069"/>
      <c r="DQ1405" s="8069" t="e">
        <f>DQ1404/DQ1399</f>
        <v>#DIV/0!</v>
      </c>
      <c r="DR1405" s="8069"/>
      <c r="DS1405" s="8069" t="e">
        <f>DS1404/DS1399</f>
        <v>#DIV/0!</v>
      </c>
      <c r="DT1405" s="8069"/>
      <c r="DU1405" s="8069" t="e">
        <f>DU1404/DU1399</f>
        <v>#DIV/0!</v>
      </c>
      <c r="DV1405" s="8069"/>
      <c r="DW1405" s="8069">
        <f>DW1404/DW1399</f>
        <v>7.0325945241199479</v>
      </c>
      <c r="DX1405" s="8069"/>
      <c r="DY1405" s="8069">
        <f>DY1404/DY1399</f>
        <v>8.5961538461538467</v>
      </c>
      <c r="DZ1405" s="8069"/>
      <c r="EA1405" s="8069">
        <f>EA1404/EA1399</f>
        <v>6.8461538461538467</v>
      </c>
      <c r="EB1405" s="8069"/>
      <c r="EC1405" s="8069">
        <f>EC1404/EC1399</f>
        <v>6.7680288461538467</v>
      </c>
      <c r="ED1405" s="8069"/>
      <c r="EE1405" s="8069">
        <f>EE1404/EE1399</f>
        <v>6.0074441687344917</v>
      </c>
      <c r="EF1405" s="8069"/>
      <c r="EG1405" s="8069">
        <f>EG1404/EG1399</f>
        <v>5.5831265508684835E-2</v>
      </c>
      <c r="EH1405" s="8069"/>
      <c r="EI1405" s="8069">
        <f>EI1404/EI1399</f>
        <v>5.5831265508684835E-2</v>
      </c>
      <c r="EJ1405" s="8069"/>
      <c r="EK1405" s="8069">
        <f>EK1404/EK1399</f>
        <v>1.5074441687344913</v>
      </c>
      <c r="EL1405" s="8069"/>
      <c r="EM1405" s="8072">
        <f>EM1404/EM1399</f>
        <v>28.846153846153847</v>
      </c>
      <c r="EN1405" s="8072"/>
      <c r="ET1405" s="6442"/>
      <c r="EU1405" s="6442"/>
      <c r="EV1405" s="6442"/>
      <c r="EW1405" s="6442"/>
      <c r="EX1405" s="6442"/>
      <c r="EY1405" s="6442"/>
      <c r="EZ1405" s="6442"/>
      <c r="FA1405" s="6442"/>
      <c r="FB1405" s="6442"/>
      <c r="FC1405" s="6442"/>
      <c r="FD1405" s="6442"/>
      <c r="FE1405" s="6442"/>
      <c r="FF1405" s="6442"/>
      <c r="FG1405" s="6442"/>
      <c r="FH1405" s="6442"/>
      <c r="FI1405" s="6442"/>
      <c r="FJ1405" s="6442"/>
      <c r="FK1405" s="6442"/>
      <c r="FL1405" s="6442"/>
      <c r="FM1405" s="6442"/>
    </row>
    <row r="1406" spans="1:175" ht="18.600000000000001" hidden="1" customHeight="1">
      <c r="C1406" s="6444"/>
      <c r="W1406" s="163"/>
    </row>
    <row r="1407" spans="1:175" s="174" customFormat="1" ht="18.600000000000001" hidden="1" customHeight="1">
      <c r="A1407" s="6443"/>
      <c r="B1407" s="6444"/>
      <c r="C1407" s="6444"/>
      <c r="D1407" s="6445"/>
      <c r="E1407" s="6446"/>
      <c r="F1407" s="173"/>
      <c r="G1407" s="173"/>
      <c r="H1407" s="6447"/>
      <c r="I1407" s="6447"/>
      <c r="J1407" s="6447"/>
      <c r="K1407" s="173"/>
      <c r="L1407" s="6444"/>
      <c r="M1407" s="162"/>
      <c r="N1407" s="6448"/>
      <c r="O1407" s="162"/>
      <c r="P1407" s="6448"/>
      <c r="Q1407" s="162"/>
      <c r="R1407" s="6448"/>
      <c r="S1407" s="162"/>
      <c r="T1407" s="6448"/>
      <c r="U1407" s="163"/>
      <c r="V1407" s="6450"/>
      <c r="W1407" s="164"/>
      <c r="X1407" s="6450"/>
      <c r="Y1407" s="173"/>
      <c r="Z1407" s="6448"/>
      <c r="AA1407" s="6448"/>
      <c r="AB1407" s="6448"/>
      <c r="AC1407" s="6448"/>
      <c r="AD1407" s="173"/>
      <c r="AE1407" s="6448"/>
      <c r="AF1407" s="6448"/>
      <c r="AG1407" s="6448"/>
      <c r="AH1407" s="6448"/>
      <c r="AI1407" s="6448"/>
      <c r="AJ1407" s="6448"/>
      <c r="AK1407" s="6448"/>
      <c r="AL1407" s="6448"/>
      <c r="AM1407" s="6448"/>
      <c r="AN1407" s="6448"/>
      <c r="AO1407" s="6448"/>
      <c r="AP1407" s="6448"/>
      <c r="AQ1407" s="6448"/>
      <c r="AR1407" s="6451" t="s">
        <v>591</v>
      </c>
      <c r="AS1407" s="6448" t="s">
        <v>589</v>
      </c>
      <c r="AT1407" s="6448"/>
      <c r="AU1407" s="6448"/>
      <c r="AV1407" s="6448"/>
      <c r="AW1407" s="8068">
        <v>10</v>
      </c>
      <c r="AX1407" s="8068"/>
      <c r="AY1407" s="8068">
        <v>30</v>
      </c>
      <c r="AZ1407" s="8068"/>
      <c r="BA1407" s="8068">
        <v>30</v>
      </c>
      <c r="BB1407" s="8068"/>
      <c r="BC1407" s="8068">
        <v>30</v>
      </c>
      <c r="BD1407" s="8068"/>
      <c r="BE1407" s="8068">
        <v>30</v>
      </c>
      <c r="BF1407" s="8068"/>
      <c r="BG1407" s="8068">
        <v>30</v>
      </c>
      <c r="BH1407" s="8068"/>
      <c r="BI1407" s="8068">
        <v>6</v>
      </c>
      <c r="BJ1407" s="8068"/>
      <c r="BK1407" s="6452"/>
      <c r="BL1407" s="6452"/>
      <c r="BM1407" s="6452"/>
      <c r="BN1407" s="6452"/>
      <c r="BO1407" s="6452"/>
      <c r="BP1407" s="6452"/>
      <c r="BQ1407" s="8068">
        <v>0</v>
      </c>
      <c r="BR1407" s="8068"/>
      <c r="BS1407" s="8068">
        <v>2</v>
      </c>
      <c r="BT1407" s="8068"/>
      <c r="BU1407" s="8068">
        <v>2</v>
      </c>
      <c r="BV1407" s="8068"/>
      <c r="BW1407" s="8068">
        <v>2</v>
      </c>
      <c r="BX1407" s="8068"/>
      <c r="BY1407" s="8068">
        <v>2</v>
      </c>
      <c r="BZ1407" s="8068"/>
      <c r="CA1407" s="8068">
        <v>2</v>
      </c>
      <c r="CB1407" s="8068"/>
      <c r="CC1407" s="8068">
        <v>2</v>
      </c>
      <c r="CD1407" s="8068"/>
      <c r="CE1407" s="8068"/>
      <c r="CF1407" s="8068"/>
      <c r="CG1407" s="8068">
        <v>2</v>
      </c>
      <c r="CH1407" s="8068"/>
      <c r="CI1407" s="8068"/>
      <c r="CJ1407" s="8068"/>
      <c r="CK1407" s="8068">
        <v>5</v>
      </c>
      <c r="CL1407" s="8068"/>
      <c r="CM1407" s="8068"/>
      <c r="CN1407" s="8068"/>
      <c r="CO1407" s="8068"/>
      <c r="CP1407" s="8068"/>
      <c r="CQ1407" s="8068"/>
      <c r="CR1407" s="8068"/>
      <c r="CS1407" s="8068"/>
      <c r="CT1407" s="8068"/>
      <c r="CU1407" s="8068"/>
      <c r="CV1407" s="8068"/>
      <c r="CW1407" s="8068"/>
      <c r="CX1407" s="8068"/>
      <c r="CY1407" s="8068"/>
      <c r="CZ1407" s="8068"/>
      <c r="DA1407" s="8068"/>
      <c r="DB1407" s="8068"/>
      <c r="DC1407" s="8068"/>
      <c r="DD1407" s="8068"/>
      <c r="DE1407" s="8068"/>
      <c r="DF1407" s="8068"/>
      <c r="DG1407" s="8068"/>
      <c r="DH1407" s="8068"/>
      <c r="DI1407" s="8068"/>
      <c r="DJ1407" s="8068"/>
      <c r="DK1407" s="8068"/>
      <c r="DL1407" s="8068"/>
      <c r="DM1407" s="8068"/>
      <c r="DN1407" s="8068"/>
      <c r="DO1407" s="8068"/>
      <c r="DP1407" s="8068"/>
      <c r="DQ1407" s="8068">
        <v>3</v>
      </c>
      <c r="DR1407" s="8068"/>
      <c r="DS1407" s="8068">
        <v>3</v>
      </c>
      <c r="DT1407" s="8068"/>
      <c r="DU1407" s="8068">
        <v>3</v>
      </c>
      <c r="DV1407" s="8068"/>
      <c r="DW1407" s="8068">
        <v>20</v>
      </c>
      <c r="DX1407" s="8068"/>
      <c r="DY1407" s="8068"/>
      <c r="DZ1407" s="8068"/>
      <c r="EA1407" s="8068">
        <v>20</v>
      </c>
      <c r="EB1407" s="8068"/>
      <c r="EC1407" s="8068">
        <v>20</v>
      </c>
      <c r="ED1407" s="8068"/>
      <c r="EE1407" s="8068">
        <v>30</v>
      </c>
      <c r="EF1407" s="8068"/>
      <c r="EG1407" s="8073">
        <v>0</v>
      </c>
      <c r="EH1407" s="8073"/>
      <c r="EI1407" s="8073">
        <v>0</v>
      </c>
      <c r="EJ1407" s="8073"/>
      <c r="EK1407" s="8073">
        <v>0</v>
      </c>
      <c r="EL1407" s="8073"/>
      <c r="EM1407" s="8068"/>
      <c r="EN1407" s="8068"/>
      <c r="ER1407" s="6453"/>
      <c r="ET1407" s="6452"/>
      <c r="EU1407" s="6452"/>
      <c r="EV1407" s="6452"/>
      <c r="EW1407" s="6452"/>
      <c r="EX1407" s="6452"/>
      <c r="EY1407" s="6452"/>
      <c r="EZ1407" s="6452"/>
      <c r="FA1407" s="6452"/>
      <c r="FB1407" s="6452"/>
      <c r="FC1407" s="6452"/>
      <c r="FD1407" s="6452"/>
      <c r="FE1407" s="6452"/>
      <c r="FF1407" s="6452"/>
      <c r="FG1407" s="6452"/>
      <c r="FH1407" s="6452"/>
      <c r="FI1407" s="6452"/>
      <c r="FJ1407" s="6452"/>
      <c r="FK1407" s="6452"/>
      <c r="FL1407" s="6452"/>
      <c r="FM1407" s="6452"/>
      <c r="FN1407" s="6454"/>
      <c r="FP1407" s="6454"/>
      <c r="FS1407" s="6454"/>
    </row>
    <row r="1408" spans="1:175" s="174" customFormat="1" ht="18.600000000000001" hidden="1" customHeight="1">
      <c r="A1408" s="6443"/>
      <c r="B1408" s="6444"/>
      <c r="C1408" s="158"/>
      <c r="D1408" s="6445"/>
      <c r="E1408" s="6446"/>
      <c r="F1408" s="173"/>
      <c r="G1408" s="173"/>
      <c r="H1408" s="6447"/>
      <c r="I1408" s="6447"/>
      <c r="J1408" s="6447"/>
      <c r="K1408" s="173"/>
      <c r="L1408" s="6444"/>
      <c r="M1408" s="162"/>
      <c r="N1408" s="6448"/>
      <c r="O1408" s="162"/>
      <c r="P1408" s="6448"/>
      <c r="Q1408" s="162"/>
      <c r="R1408" s="6448"/>
      <c r="S1408" s="162"/>
      <c r="T1408" s="6448"/>
      <c r="U1408" s="163"/>
      <c r="V1408" s="6450"/>
      <c r="W1408" s="164"/>
      <c r="X1408" s="6450"/>
      <c r="Y1408" s="173"/>
      <c r="Z1408" s="6448"/>
      <c r="AA1408" s="6448"/>
      <c r="AB1408" s="6448"/>
      <c r="AC1408" s="6448"/>
      <c r="AD1408" s="173"/>
      <c r="AE1408" s="6448"/>
      <c r="AF1408" s="6448"/>
      <c r="AG1408" s="6448"/>
      <c r="AH1408" s="6448"/>
      <c r="AI1408" s="6448"/>
      <c r="AJ1408" s="6448"/>
      <c r="AK1408" s="6448"/>
      <c r="AL1408" s="6448"/>
      <c r="AM1408" s="6448"/>
      <c r="AN1408" s="6448"/>
      <c r="AO1408" s="6448"/>
      <c r="AP1408" s="6448"/>
      <c r="AQ1408" s="6448"/>
      <c r="AR1408" s="6451" t="s">
        <v>592</v>
      </c>
      <c r="AS1408" s="6448" t="s">
        <v>589</v>
      </c>
      <c r="AT1408" s="6448"/>
      <c r="AU1408" s="6448"/>
      <c r="AV1408" s="6448"/>
      <c r="AW1408" s="8068"/>
      <c r="AX1408" s="8068"/>
      <c r="AY1408" s="8068">
        <v>25</v>
      </c>
      <c r="AZ1408" s="8068"/>
      <c r="BA1408" s="8068">
        <v>25</v>
      </c>
      <c r="BB1408" s="8068"/>
      <c r="BC1408" s="8068">
        <v>25</v>
      </c>
      <c r="BD1408" s="8068"/>
      <c r="BE1408" s="8068">
        <v>25</v>
      </c>
      <c r="BF1408" s="8068"/>
      <c r="BG1408" s="8068">
        <v>25</v>
      </c>
      <c r="BH1408" s="8068"/>
      <c r="BI1408" s="8068"/>
      <c r="BJ1408" s="8068"/>
      <c r="BK1408" s="6452"/>
      <c r="BL1408" s="6452"/>
      <c r="BM1408" s="6452"/>
      <c r="BN1408" s="6452"/>
      <c r="BO1408" s="6452"/>
      <c r="BP1408" s="6452"/>
      <c r="BQ1408" s="8068"/>
      <c r="BR1408" s="8068"/>
      <c r="BS1408" s="8068"/>
      <c r="BT1408" s="8068"/>
      <c r="BU1408" s="8068"/>
      <c r="BV1408" s="8068"/>
      <c r="BW1408" s="8068"/>
      <c r="BX1408" s="8068"/>
      <c r="BY1408" s="8068"/>
      <c r="BZ1408" s="8068"/>
      <c r="CA1408" s="8068"/>
      <c r="CB1408" s="8068"/>
      <c r="CC1408" s="8068"/>
      <c r="CD1408" s="8068"/>
      <c r="CE1408" s="8068"/>
      <c r="CF1408" s="8068"/>
      <c r="CG1408" s="8068"/>
      <c r="CH1408" s="8068"/>
      <c r="CI1408" s="8068"/>
      <c r="CJ1408" s="8068"/>
      <c r="CK1408" s="8068"/>
      <c r="CL1408" s="8068"/>
      <c r="CM1408" s="8068"/>
      <c r="CN1408" s="8068"/>
      <c r="CO1408" s="8068"/>
      <c r="CP1408" s="8068"/>
      <c r="CQ1408" s="8068"/>
      <c r="CR1408" s="8068"/>
      <c r="CS1408" s="8068"/>
      <c r="CT1408" s="8068"/>
      <c r="CU1408" s="8068"/>
      <c r="CV1408" s="8068"/>
      <c r="CW1408" s="8068"/>
      <c r="CX1408" s="8068"/>
      <c r="CY1408" s="8068"/>
      <c r="CZ1408" s="8068"/>
      <c r="DA1408" s="8068"/>
      <c r="DB1408" s="8068"/>
      <c r="DC1408" s="8068"/>
      <c r="DD1408" s="8068"/>
      <c r="DE1408" s="8068"/>
      <c r="DF1408" s="8068"/>
      <c r="DG1408" s="8068"/>
      <c r="DH1408" s="8068"/>
      <c r="DI1408" s="8068"/>
      <c r="DJ1408" s="8068"/>
      <c r="DK1408" s="8068"/>
      <c r="DL1408" s="8068"/>
      <c r="DM1408" s="8068"/>
      <c r="DN1408" s="8068"/>
      <c r="DO1408" s="8068"/>
      <c r="DP1408" s="8068"/>
      <c r="DQ1408" s="8068"/>
      <c r="DR1408" s="8068"/>
      <c r="DS1408" s="8068"/>
      <c r="DT1408" s="8068"/>
      <c r="DU1408" s="8068"/>
      <c r="DV1408" s="8068"/>
      <c r="DW1408" s="8068">
        <v>15</v>
      </c>
      <c r="DX1408" s="8068"/>
      <c r="DY1408" s="8068"/>
      <c r="DZ1408" s="8068"/>
      <c r="EA1408" s="8068">
        <v>15</v>
      </c>
      <c r="EB1408" s="8068"/>
      <c r="EC1408" s="8068">
        <v>25</v>
      </c>
      <c r="ED1408" s="8068"/>
      <c r="EE1408" s="8068">
        <v>25</v>
      </c>
      <c r="EF1408" s="8068"/>
      <c r="EG1408" s="8073">
        <v>0</v>
      </c>
      <c r="EH1408" s="8073"/>
      <c r="EI1408" s="8073">
        <v>0</v>
      </c>
      <c r="EJ1408" s="8073"/>
      <c r="EK1408" s="8073">
        <v>0</v>
      </c>
      <c r="EL1408" s="8073"/>
      <c r="EM1408" s="8068"/>
      <c r="EN1408" s="8068"/>
      <c r="ER1408" s="6453"/>
      <c r="ET1408" s="6452"/>
      <c r="EU1408" s="6452"/>
      <c r="EV1408" s="6452"/>
      <c r="EW1408" s="6452"/>
      <c r="EX1408" s="6452"/>
      <c r="EY1408" s="6452"/>
      <c r="EZ1408" s="6452"/>
      <c r="FA1408" s="6452"/>
      <c r="FB1408" s="6452"/>
      <c r="FC1408" s="6452"/>
      <c r="FD1408" s="6452"/>
      <c r="FE1408" s="6452"/>
      <c r="FF1408" s="6452"/>
      <c r="FG1408" s="6452"/>
      <c r="FH1408" s="6452"/>
      <c r="FI1408" s="6452"/>
      <c r="FJ1408" s="6452"/>
      <c r="FK1408" s="6452"/>
      <c r="FL1408" s="6452"/>
      <c r="FM1408" s="6452"/>
      <c r="FN1408" s="6454"/>
      <c r="FP1408" s="6454"/>
      <c r="FS1408" s="6454"/>
    </row>
    <row r="1409" spans="1:175" ht="18.600000000000001" hidden="1" customHeight="1">
      <c r="Q1409" s="6448"/>
      <c r="AS1409" s="162" t="s">
        <v>590</v>
      </c>
      <c r="AW1409" s="8070">
        <f>AW1404+AW1407+AW1408</f>
        <v>240</v>
      </c>
      <c r="AX1409" s="8071"/>
      <c r="AY1409" s="8070">
        <f>AY1404+AY1407+AY1408</f>
        <v>296</v>
      </c>
      <c r="AZ1409" s="8071"/>
      <c r="BA1409" s="8070">
        <f>BA1404+BA1407+BA1408</f>
        <v>296</v>
      </c>
      <c r="BB1409" s="8071"/>
      <c r="BC1409" s="8070">
        <f>BC1404+BC1407+BC1408</f>
        <v>296</v>
      </c>
      <c r="BD1409" s="8071"/>
      <c r="BE1409" s="8070">
        <f>BE1404+BE1407+BE1408</f>
        <v>296</v>
      </c>
      <c r="BF1409" s="8071"/>
      <c r="BG1409" s="8070">
        <f>BG1404+BG1407+BG1408</f>
        <v>296</v>
      </c>
      <c r="BH1409" s="8071"/>
      <c r="BI1409" s="8070">
        <f>BI1404+BI1407+BI1408</f>
        <v>160</v>
      </c>
      <c r="BJ1409" s="8071"/>
      <c r="BK1409" s="99"/>
      <c r="BL1409" s="99"/>
      <c r="BM1409" s="99"/>
      <c r="BN1409" s="99"/>
      <c r="BO1409" s="99"/>
      <c r="BP1409" s="99"/>
      <c r="BQ1409" s="8070">
        <f>BQ1404+BQ1407+BQ1408</f>
        <v>70</v>
      </c>
      <c r="BR1409" s="8071"/>
      <c r="BS1409" s="8070">
        <f>BS1404+BS1407+BS1408</f>
        <v>38</v>
      </c>
      <c r="BT1409" s="8071"/>
      <c r="BU1409" s="8070">
        <f>BU1404+BU1407+BU1408</f>
        <v>38</v>
      </c>
      <c r="BV1409" s="8071"/>
      <c r="BW1409" s="8070">
        <f>BW1404+BW1407+BW1408</f>
        <v>38</v>
      </c>
      <c r="BX1409" s="8071"/>
      <c r="BY1409" s="8070">
        <f>BY1404+BY1407+BY1408</f>
        <v>38</v>
      </c>
      <c r="BZ1409" s="8071"/>
      <c r="CA1409" s="8070">
        <f>CA1404+CA1407+CA1408</f>
        <v>38</v>
      </c>
      <c r="CB1409" s="8071"/>
      <c r="CC1409" s="8070">
        <f>CC1404+CC1407+CC1408</f>
        <v>38</v>
      </c>
      <c r="CD1409" s="8071"/>
      <c r="CE1409" s="8070">
        <f>CE1404+CE1407+CE1408</f>
        <v>89</v>
      </c>
      <c r="CF1409" s="8071"/>
      <c r="CG1409" s="8070">
        <f>CG1404+CG1407+CG1408</f>
        <v>40</v>
      </c>
      <c r="CH1409" s="8071"/>
      <c r="CI1409" s="8070">
        <f>CI1404+CI1407+CI1408</f>
        <v>54</v>
      </c>
      <c r="CJ1409" s="8071"/>
      <c r="CK1409" s="8070">
        <f>CK1404+CK1407+CK1408</f>
        <v>33.615384615384613</v>
      </c>
      <c r="CL1409" s="8071"/>
      <c r="CM1409" s="8070">
        <f>CM1404+CM1407+CM1408</f>
        <v>63</v>
      </c>
      <c r="CN1409" s="8071"/>
      <c r="CO1409" s="8070">
        <f>CO1404+CO1407+CO1408</f>
        <v>25</v>
      </c>
      <c r="CP1409" s="8071"/>
      <c r="CQ1409" s="8070">
        <f>CQ1404+CQ1407+CQ1408</f>
        <v>14</v>
      </c>
      <c r="CR1409" s="8071"/>
      <c r="CS1409" s="8070">
        <f>CS1404+CS1407+CS1408</f>
        <v>85</v>
      </c>
      <c r="CT1409" s="8071"/>
      <c r="CU1409" s="8070"/>
      <c r="CV1409" s="8071"/>
      <c r="CW1409" s="8070">
        <f>CW1404+CW1407+CW1408</f>
        <v>58</v>
      </c>
      <c r="CX1409" s="8071"/>
      <c r="CY1409" s="8070">
        <f>CY1404+CY1407+CY1408</f>
        <v>12</v>
      </c>
      <c r="CZ1409" s="8071"/>
      <c r="DA1409" s="8070"/>
      <c r="DB1409" s="8071"/>
      <c r="DC1409" s="8070"/>
      <c r="DD1409" s="8071"/>
      <c r="DE1409" s="8070">
        <f>DE1404+DE1407+DE1408</f>
        <v>-0.76923076923076916</v>
      </c>
      <c r="DF1409" s="8071"/>
      <c r="DG1409" s="8070">
        <f>DG1404+DG1407+DG1408</f>
        <v>-0.76923076923076916</v>
      </c>
      <c r="DH1409" s="8071"/>
      <c r="DI1409" s="8070">
        <f>DI1404+DI1407+DI1408</f>
        <v>15</v>
      </c>
      <c r="DJ1409" s="8071"/>
      <c r="DK1409" s="8070">
        <f>DK1404+DK1407+DK1408</f>
        <v>45.615384615384613</v>
      </c>
      <c r="DL1409" s="8071"/>
      <c r="DM1409" s="8070">
        <f>DM1404+DM1407+DM1408</f>
        <v>13.23076923076923</v>
      </c>
      <c r="DN1409" s="8071"/>
      <c r="DO1409" s="8070">
        <f>DO1404+DO1407+DO1408</f>
        <v>24</v>
      </c>
      <c r="DP1409" s="8071"/>
      <c r="DQ1409" s="8070">
        <f>DQ1404+DQ1407+DQ1408</f>
        <v>26</v>
      </c>
      <c r="DR1409" s="8071"/>
      <c r="DS1409" s="8070">
        <f>DS1404+DS1407+DS1408</f>
        <v>16</v>
      </c>
      <c r="DT1409" s="8071"/>
      <c r="DU1409" s="8070">
        <f>DU1404+DU1407+DU1408</f>
        <v>16</v>
      </c>
      <c r="DV1409" s="8071"/>
      <c r="DW1409" s="8070">
        <f>DW1404+DW1407+DW1408</f>
        <v>173.30769230769232</v>
      </c>
      <c r="DX1409" s="8071"/>
      <c r="DY1409" s="8070">
        <f>DY1404+DY1407+DY1408</f>
        <v>22.923076923076923</v>
      </c>
      <c r="DZ1409" s="8071"/>
      <c r="EA1409" s="8070">
        <f>EA1404+EA1407+EA1408</f>
        <v>199.30769230769232</v>
      </c>
      <c r="EB1409" s="8071"/>
      <c r="EC1409" s="8070">
        <f>EC1404+EC1407+EC1408</f>
        <v>189.38461538461539</v>
      </c>
      <c r="ED1409" s="8071"/>
      <c r="EE1409" s="8070">
        <f>EE1404+EE1407+EE1408</f>
        <v>179.15384615384616</v>
      </c>
      <c r="EF1409" s="8071"/>
      <c r="EG1409" s="8070">
        <f>EG1404+EG1407+EG1408</f>
        <v>1.1538461538461533</v>
      </c>
      <c r="EH1409" s="8071"/>
      <c r="EI1409" s="8070">
        <f>EI1404+EI1407+EI1408</f>
        <v>1.1538461538461533</v>
      </c>
      <c r="EJ1409" s="8071"/>
      <c r="EK1409" s="8070">
        <f>EK1404+EK1407+EK1408</f>
        <v>31.153846153846153</v>
      </c>
      <c r="EL1409" s="8071"/>
      <c r="EM1409" s="8070">
        <f>EM1404+EM1407+EM1408</f>
        <v>9.615384615384615</v>
      </c>
      <c r="EN1409" s="8071"/>
      <c r="ET1409" s="99"/>
      <c r="EU1409" s="99"/>
      <c r="EV1409" s="99"/>
      <c r="EW1409" s="99"/>
      <c r="EX1409" s="99"/>
      <c r="EY1409" s="99"/>
      <c r="EZ1409" s="99"/>
      <c r="FA1409" s="99"/>
      <c r="FB1409" s="99"/>
      <c r="FC1409" s="99"/>
      <c r="FD1409" s="99"/>
      <c r="FE1409" s="99"/>
      <c r="FF1409" s="99"/>
      <c r="FG1409" s="99"/>
      <c r="FH1409" s="99"/>
      <c r="FI1409" s="99"/>
      <c r="FJ1409" s="99"/>
      <c r="FL1409" s="99"/>
      <c r="FM1409" s="99"/>
    </row>
    <row r="1410" spans="1:175" ht="18.600000000000001" hidden="1" customHeight="1">
      <c r="Q1410" s="6448"/>
      <c r="AS1410" s="162" t="s">
        <v>587</v>
      </c>
      <c r="AW1410" s="8069" t="e">
        <f>AW1409/AW1399</f>
        <v>#DIV/0!</v>
      </c>
      <c r="AX1410" s="8069"/>
      <c r="AY1410" s="8069" t="e">
        <f>AY1409/AY1399</f>
        <v>#DIV/0!</v>
      </c>
      <c r="AZ1410" s="8069"/>
      <c r="BA1410" s="8069" t="e">
        <f>BA1409/BA1399</f>
        <v>#DIV/0!</v>
      </c>
      <c r="BB1410" s="8069"/>
      <c r="BC1410" s="8069" t="e">
        <f>BC1409/BC1399</f>
        <v>#DIV/0!</v>
      </c>
      <c r="BD1410" s="8069"/>
      <c r="BE1410" s="8069" t="e">
        <f>BE1409/BE1399</f>
        <v>#DIV/0!</v>
      </c>
      <c r="BF1410" s="8069"/>
      <c r="BG1410" s="8069" t="e">
        <f>BG1409/BG1399</f>
        <v>#DIV/0!</v>
      </c>
      <c r="BH1410" s="8069"/>
      <c r="BI1410" s="8069" t="e">
        <f>BI1409/BI1399</f>
        <v>#DIV/0!</v>
      </c>
      <c r="BJ1410" s="8069"/>
      <c r="BK1410" s="6442"/>
      <c r="BL1410" s="6442"/>
      <c r="BM1410" s="6442"/>
      <c r="BN1410" s="6442"/>
      <c r="BO1410" s="6442"/>
      <c r="BP1410" s="6442"/>
      <c r="BQ1410" s="8069" t="e">
        <f>BQ1409/BQ1399</f>
        <v>#DIV/0!</v>
      </c>
      <c r="BR1410" s="8069"/>
      <c r="BS1410" s="8069" t="e">
        <f>BS1409/BS1399</f>
        <v>#DIV/0!</v>
      </c>
      <c r="BT1410" s="8069"/>
      <c r="BU1410" s="8069" t="e">
        <f>BU1409/BU1399</f>
        <v>#DIV/0!</v>
      </c>
      <c r="BV1410" s="8069"/>
      <c r="BW1410" s="8069" t="e">
        <f>BW1409/BW1399</f>
        <v>#DIV/0!</v>
      </c>
      <c r="BX1410" s="8069"/>
      <c r="BY1410" s="8069" t="e">
        <f>BY1409/BY1399</f>
        <v>#DIV/0!</v>
      </c>
      <c r="BZ1410" s="8069"/>
      <c r="CA1410" s="8069" t="e">
        <f>CA1409/CA1399</f>
        <v>#DIV/0!</v>
      </c>
      <c r="CB1410" s="8069"/>
      <c r="CC1410" s="8069" t="e">
        <f>CC1409/CC1399</f>
        <v>#DIV/0!</v>
      </c>
      <c r="CD1410" s="8069"/>
      <c r="CE1410" s="8069" t="e">
        <f>CE1409/CE1399</f>
        <v>#DIV/0!</v>
      </c>
      <c r="CF1410" s="8069"/>
      <c r="CG1410" s="8069" t="e">
        <f>CG1409/CG1399</f>
        <v>#DIV/0!</v>
      </c>
      <c r="CH1410" s="8069"/>
      <c r="CI1410" s="8069" t="e">
        <f>CI1409/CI1399</f>
        <v>#DIV/0!</v>
      </c>
      <c r="CJ1410" s="8069"/>
      <c r="CK1410" s="8069">
        <f>CK1409/CK1399</f>
        <v>7.2032967032967026</v>
      </c>
      <c r="CL1410" s="8069"/>
      <c r="CM1410" s="8069" t="e">
        <f>CM1409/CM1399</f>
        <v>#DIV/0!</v>
      </c>
      <c r="CN1410" s="8069"/>
      <c r="CO1410" s="8069" t="e">
        <f>CO1409/CO1399</f>
        <v>#DIV/0!</v>
      </c>
      <c r="CP1410" s="8069"/>
      <c r="CQ1410" s="8069" t="e">
        <f>CQ1409/CQ1399</f>
        <v>#DIV/0!</v>
      </c>
      <c r="CR1410" s="8069"/>
      <c r="CS1410" s="8069" t="e">
        <f>CS1409/CS1399</f>
        <v>#DIV/0!</v>
      </c>
      <c r="CT1410" s="8069"/>
      <c r="CU1410" s="8069"/>
      <c r="CV1410" s="8069"/>
      <c r="CW1410" s="8069" t="e">
        <f>CW1409/CW1399</f>
        <v>#DIV/0!</v>
      </c>
      <c r="CX1410" s="8069"/>
      <c r="CY1410" s="8069" t="e">
        <f>CY1409/CY1399</f>
        <v>#DIV/0!</v>
      </c>
      <c r="CZ1410" s="8069"/>
      <c r="DA1410" s="8069"/>
      <c r="DB1410" s="8069"/>
      <c r="DC1410" s="8069"/>
      <c r="DD1410" s="8069"/>
      <c r="DE1410" s="8069">
        <f>DE1409/DE1399</f>
        <v>-1.1538461538461537</v>
      </c>
      <c r="DF1410" s="8069"/>
      <c r="DG1410" s="8069">
        <f>DG1409/DG1399</f>
        <v>-1.1538461538461537</v>
      </c>
      <c r="DH1410" s="8069"/>
      <c r="DI1410" s="8069">
        <f>DI1409/DI1399</f>
        <v>22.5</v>
      </c>
      <c r="DJ1410" s="8069"/>
      <c r="DK1410" s="8069">
        <f>DK1409/DK1399</f>
        <v>136.84615384615384</v>
      </c>
      <c r="DL1410" s="8069"/>
      <c r="DM1410" s="8069">
        <f>DM1409/DM1399</f>
        <v>19.846153846153847</v>
      </c>
      <c r="DN1410" s="8069"/>
      <c r="DO1410" s="8069" t="e">
        <f>DO1409/DO1399</f>
        <v>#DIV/0!</v>
      </c>
      <c r="DP1410" s="8069"/>
      <c r="DQ1410" s="8069" t="e">
        <f>DQ1409/DQ1399</f>
        <v>#DIV/0!</v>
      </c>
      <c r="DR1410" s="8069"/>
      <c r="DS1410" s="8069" t="e">
        <f>DS1409/DS1399</f>
        <v>#DIV/0!</v>
      </c>
      <c r="DT1410" s="8069"/>
      <c r="DU1410" s="8069" t="e">
        <f>DU1409/DU1399</f>
        <v>#DIV/0!</v>
      </c>
      <c r="DV1410" s="8069"/>
      <c r="DW1410" s="8069">
        <f>DW1409/DW1399</f>
        <v>8.812255541069101</v>
      </c>
      <c r="DX1410" s="8069"/>
      <c r="DY1410" s="8069">
        <f>DY1409/DY1399</f>
        <v>8.5961538461538467</v>
      </c>
      <c r="DZ1410" s="8069"/>
      <c r="EA1410" s="8069">
        <f>EA1409/EA1399</f>
        <v>8.3044871794871806</v>
      </c>
      <c r="EB1410" s="8069"/>
      <c r="EC1410" s="8069">
        <f>EC1409/EC1399</f>
        <v>8.8774038461538467</v>
      </c>
      <c r="ED1410" s="8069"/>
      <c r="EE1410" s="8069">
        <f>EE1409/EE1399</f>
        <v>8.6687344913151367</v>
      </c>
      <c r="EF1410" s="8069"/>
      <c r="EG1410" s="8069">
        <f>EG1409/EG1399</f>
        <v>5.5831265508684835E-2</v>
      </c>
      <c r="EH1410" s="8069"/>
      <c r="EI1410" s="8069">
        <f>EI1409/EI1399</f>
        <v>5.5831265508684835E-2</v>
      </c>
      <c r="EJ1410" s="8069"/>
      <c r="EK1410" s="8069">
        <f>EK1409/EK1399</f>
        <v>1.5074441687344913</v>
      </c>
      <c r="EL1410" s="8069"/>
      <c r="EM1410" s="8072">
        <f>EM1409/EM1399</f>
        <v>28.846153846153847</v>
      </c>
      <c r="EN1410" s="8072"/>
      <c r="ET1410" s="6442"/>
      <c r="EU1410" s="6442"/>
      <c r="EV1410" s="6442"/>
      <c r="EW1410" s="6442"/>
      <c r="EX1410" s="6442"/>
      <c r="EY1410" s="6442"/>
      <c r="EZ1410" s="6442"/>
      <c r="FA1410" s="6442"/>
      <c r="FB1410" s="6442"/>
      <c r="FC1410" s="6442"/>
      <c r="FD1410" s="6442"/>
      <c r="FE1410" s="6442"/>
      <c r="FF1410" s="6442"/>
      <c r="FG1410" s="6442"/>
      <c r="FH1410" s="6442"/>
      <c r="FI1410" s="6442"/>
      <c r="FJ1410" s="6442"/>
      <c r="FK1410" s="6442"/>
      <c r="FL1410" s="6442"/>
      <c r="FM1410" s="6442"/>
    </row>
    <row r="1411" spans="1:175" ht="18.600000000000001" hidden="1" customHeight="1">
      <c r="M1411" s="6448"/>
      <c r="O1411" s="6448"/>
      <c r="S1411" s="6448"/>
      <c r="DW1411" s="8071"/>
      <c r="DX1411" s="8071"/>
    </row>
    <row r="1412" spans="1:175" ht="18.600000000000001" customHeight="1">
      <c r="M1412" s="6448"/>
      <c r="O1412" s="6448"/>
      <c r="S1412" s="6448"/>
    </row>
    <row r="1413" spans="1:175" ht="18.600000000000001" customHeight="1">
      <c r="AV1413" s="162" t="s">
        <v>600</v>
      </c>
      <c r="AW1413" s="6455">
        <v>40</v>
      </c>
      <c r="AX1413" s="99"/>
      <c r="AY1413" s="6455">
        <v>40</v>
      </c>
      <c r="AZ1413" s="99"/>
      <c r="BA1413" s="6455">
        <v>40</v>
      </c>
      <c r="BB1413" s="99"/>
      <c r="BC1413" s="6455">
        <v>40</v>
      </c>
      <c r="BD1413" s="99"/>
      <c r="BE1413" s="6455">
        <v>40</v>
      </c>
      <c r="BF1413" s="99"/>
      <c r="BG1413" s="6455">
        <v>40</v>
      </c>
      <c r="BH1413" s="99"/>
      <c r="BI1413" s="6455">
        <v>40</v>
      </c>
      <c r="BJ1413" s="99"/>
      <c r="BK1413" s="99"/>
      <c r="BL1413" s="99"/>
      <c r="BM1413" s="99"/>
      <c r="BN1413" s="99"/>
      <c r="BO1413" s="99"/>
      <c r="BP1413" s="99"/>
      <c r="BQ1413" s="6455">
        <v>40</v>
      </c>
      <c r="BR1413" s="99"/>
      <c r="BS1413" s="6455">
        <v>40</v>
      </c>
      <c r="BT1413" s="99"/>
      <c r="BU1413" s="6455">
        <v>40</v>
      </c>
      <c r="BV1413" s="99"/>
      <c r="BW1413" s="6455">
        <v>40</v>
      </c>
      <c r="BX1413" s="99"/>
      <c r="BY1413" s="6455">
        <v>40</v>
      </c>
      <c r="BZ1413" s="99"/>
      <c r="CA1413" s="6455">
        <v>40</v>
      </c>
      <c r="CB1413" s="99"/>
      <c r="CC1413" s="6455">
        <v>40</v>
      </c>
      <c r="CD1413" s="99"/>
      <c r="CE1413" s="6455">
        <v>40</v>
      </c>
      <c r="CF1413" s="99"/>
      <c r="CG1413" s="6455">
        <v>40</v>
      </c>
      <c r="CH1413" s="99"/>
      <c r="CI1413" s="6455">
        <v>40</v>
      </c>
      <c r="CJ1413" s="99"/>
      <c r="CK1413" s="6455">
        <v>40</v>
      </c>
      <c r="CL1413" s="99"/>
      <c r="CM1413" s="6455">
        <v>40</v>
      </c>
      <c r="CN1413" s="99"/>
      <c r="CO1413" s="6455">
        <v>40</v>
      </c>
      <c r="CP1413" s="99"/>
      <c r="CQ1413" s="99"/>
      <c r="CR1413" s="99"/>
      <c r="CS1413" s="6455">
        <v>40</v>
      </c>
      <c r="CT1413" s="99"/>
      <c r="CU1413" s="6455">
        <v>40</v>
      </c>
      <c r="CV1413" s="99"/>
      <c r="CW1413" s="6455">
        <v>40</v>
      </c>
      <c r="CX1413" s="99"/>
      <c r="CY1413" s="99"/>
      <c r="CZ1413" s="99"/>
      <c r="DA1413" s="6455">
        <v>40</v>
      </c>
      <c r="DB1413" s="99"/>
      <c r="DC1413" s="6455">
        <v>40</v>
      </c>
      <c r="DD1413" s="99"/>
      <c r="DE1413" s="6455">
        <v>40</v>
      </c>
      <c r="DF1413" s="99"/>
      <c r="DG1413" s="6455">
        <v>40</v>
      </c>
      <c r="DH1413" s="99"/>
      <c r="DI1413" s="6455">
        <v>40</v>
      </c>
      <c r="DJ1413" s="99"/>
      <c r="DK1413" s="6455">
        <v>40</v>
      </c>
      <c r="DL1413" s="99"/>
      <c r="DM1413" s="6455">
        <v>40</v>
      </c>
      <c r="DN1413" s="99"/>
      <c r="DO1413" s="6455">
        <v>40</v>
      </c>
      <c r="DP1413" s="99"/>
      <c r="DQ1413" s="6455">
        <v>40</v>
      </c>
      <c r="DR1413" s="99"/>
      <c r="DS1413" s="6455">
        <v>40</v>
      </c>
      <c r="DT1413" s="99"/>
      <c r="DU1413" s="6455">
        <v>40</v>
      </c>
      <c r="DV1413" s="99"/>
      <c r="DW1413" s="6455">
        <v>40</v>
      </c>
      <c r="DX1413" s="99"/>
      <c r="DY1413" s="6455">
        <v>40</v>
      </c>
      <c r="DZ1413" s="99"/>
      <c r="EA1413" s="6455">
        <v>40</v>
      </c>
      <c r="EB1413" s="99"/>
      <c r="EC1413" s="6455">
        <v>40</v>
      </c>
      <c r="ED1413" s="99"/>
      <c r="EE1413" s="6455">
        <v>40</v>
      </c>
      <c r="EF1413" s="99"/>
      <c r="EG1413" s="99"/>
      <c r="EH1413" s="99"/>
      <c r="EI1413" s="99"/>
      <c r="EJ1413" s="99"/>
      <c r="EK1413" s="99"/>
      <c r="EL1413" s="99"/>
      <c r="EM1413" s="6455">
        <v>40</v>
      </c>
      <c r="ET1413" s="99"/>
      <c r="EU1413" s="99"/>
      <c r="EV1413" s="99"/>
      <c r="EW1413" s="99"/>
      <c r="EX1413" s="99"/>
      <c r="EY1413" s="99"/>
      <c r="EZ1413" s="99"/>
      <c r="FA1413" s="99"/>
      <c r="FB1413" s="99"/>
      <c r="FC1413" s="99"/>
      <c r="FD1413" s="99"/>
      <c r="FE1413" s="99"/>
      <c r="FF1413" s="99"/>
      <c r="FG1413" s="99"/>
      <c r="FH1413" s="99"/>
      <c r="FI1413" s="99"/>
      <c r="FJ1413" s="99"/>
      <c r="FL1413" s="99"/>
      <c r="FM1413" s="99"/>
    </row>
    <row r="1414" spans="1:175" ht="18.600000000000001" customHeight="1">
      <c r="AV1414" s="162" t="s">
        <v>601</v>
      </c>
      <c r="AW1414" s="6455">
        <v>37</v>
      </c>
      <c r="AX1414" s="99"/>
      <c r="AY1414" s="6455">
        <v>37</v>
      </c>
      <c r="AZ1414" s="99"/>
      <c r="BA1414" s="6455">
        <v>37</v>
      </c>
      <c r="BB1414" s="99"/>
      <c r="BC1414" s="6455">
        <v>37</v>
      </c>
      <c r="BD1414" s="99"/>
      <c r="BE1414" s="6455">
        <v>37</v>
      </c>
      <c r="BF1414" s="99"/>
      <c r="BG1414" s="6455">
        <v>37</v>
      </c>
      <c r="BH1414" s="99"/>
      <c r="BI1414" s="6455">
        <v>37</v>
      </c>
      <c r="BJ1414" s="99"/>
      <c r="BK1414" s="99"/>
      <c r="BL1414" s="99"/>
      <c r="BM1414" s="99"/>
      <c r="BN1414" s="99"/>
      <c r="BO1414" s="99"/>
      <c r="BP1414" s="99"/>
      <c r="BQ1414" s="6455">
        <v>37</v>
      </c>
      <c r="BR1414" s="99"/>
      <c r="BS1414" s="6455">
        <v>37</v>
      </c>
      <c r="BT1414" s="99"/>
      <c r="BU1414" s="6455">
        <v>37</v>
      </c>
      <c r="BV1414" s="99"/>
      <c r="BW1414" s="6455">
        <v>37</v>
      </c>
      <c r="BX1414" s="99"/>
      <c r="BY1414" s="6455">
        <v>37</v>
      </c>
      <c r="BZ1414" s="99"/>
      <c r="CA1414" s="6455">
        <v>37</v>
      </c>
      <c r="CB1414" s="99"/>
      <c r="CC1414" s="6455">
        <v>37</v>
      </c>
      <c r="CD1414" s="99"/>
      <c r="CE1414" s="6455">
        <v>37</v>
      </c>
      <c r="CF1414" s="99"/>
      <c r="CG1414" s="6455">
        <v>37</v>
      </c>
      <c r="CH1414" s="99"/>
      <c r="CI1414" s="6455">
        <v>37</v>
      </c>
      <c r="CJ1414" s="99"/>
      <c r="CK1414" s="6455">
        <v>37</v>
      </c>
      <c r="CL1414" s="99"/>
      <c r="CM1414" s="6455">
        <v>37</v>
      </c>
      <c r="CN1414" s="99"/>
      <c r="CO1414" s="6455">
        <v>37</v>
      </c>
      <c r="CP1414" s="99"/>
      <c r="CQ1414" s="99"/>
      <c r="CR1414" s="99"/>
      <c r="CS1414" s="6455">
        <v>37</v>
      </c>
      <c r="CT1414" s="99"/>
      <c r="CU1414" s="6455">
        <v>37</v>
      </c>
      <c r="CV1414" s="99"/>
      <c r="CW1414" s="6455">
        <v>37</v>
      </c>
      <c r="CX1414" s="99"/>
      <c r="CY1414" s="99"/>
      <c r="CZ1414" s="99"/>
      <c r="DA1414" s="6455">
        <v>37</v>
      </c>
      <c r="DB1414" s="99"/>
      <c r="DC1414" s="6455">
        <v>37</v>
      </c>
      <c r="DD1414" s="99"/>
      <c r="DE1414" s="6455">
        <v>37</v>
      </c>
      <c r="DF1414" s="99"/>
      <c r="DG1414" s="6455">
        <v>37</v>
      </c>
      <c r="DH1414" s="99"/>
      <c r="DI1414" s="6455">
        <v>37</v>
      </c>
      <c r="DJ1414" s="99"/>
      <c r="DK1414" s="6455">
        <v>37</v>
      </c>
      <c r="DL1414" s="99"/>
      <c r="DM1414" s="6455">
        <v>37</v>
      </c>
      <c r="DN1414" s="99"/>
      <c r="DO1414" s="6455">
        <v>37</v>
      </c>
      <c r="DP1414" s="99"/>
      <c r="DQ1414" s="6455">
        <v>37</v>
      </c>
      <c r="DR1414" s="99"/>
      <c r="DS1414" s="6455">
        <v>37</v>
      </c>
      <c r="DT1414" s="99"/>
      <c r="DU1414" s="6455">
        <v>37</v>
      </c>
      <c r="DV1414" s="99"/>
      <c r="DW1414" s="6455">
        <v>37</v>
      </c>
      <c r="DX1414" s="99"/>
      <c r="DY1414" s="6455">
        <v>37</v>
      </c>
      <c r="DZ1414" s="99"/>
      <c r="EA1414" s="6455">
        <v>37</v>
      </c>
      <c r="EB1414" s="99"/>
      <c r="EC1414" s="6455">
        <v>37</v>
      </c>
      <c r="ED1414" s="99"/>
      <c r="EE1414" s="6455">
        <v>37</v>
      </c>
      <c r="EF1414" s="99"/>
      <c r="EG1414" s="99"/>
      <c r="EH1414" s="99"/>
      <c r="EI1414" s="99"/>
      <c r="EJ1414" s="99"/>
      <c r="EK1414" s="99"/>
      <c r="EL1414" s="99"/>
      <c r="EM1414" s="6455">
        <v>37</v>
      </c>
      <c r="ET1414" s="99"/>
      <c r="EU1414" s="99"/>
      <c r="EV1414" s="99"/>
      <c r="EW1414" s="99"/>
      <c r="EX1414" s="99"/>
      <c r="EY1414" s="99"/>
      <c r="EZ1414" s="99"/>
      <c r="FA1414" s="99"/>
      <c r="FB1414" s="99"/>
      <c r="FC1414" s="99"/>
      <c r="FD1414" s="99"/>
      <c r="FE1414" s="99"/>
      <c r="FF1414" s="99"/>
      <c r="FG1414" s="99"/>
      <c r="FH1414" s="99"/>
      <c r="FI1414" s="99"/>
      <c r="FJ1414" s="99"/>
      <c r="FL1414" s="99"/>
      <c r="FM1414" s="99"/>
    </row>
    <row r="1415" spans="1:175" ht="18.600000000000001" customHeight="1">
      <c r="W1415" s="6448"/>
      <c r="AV1415" s="162" t="s">
        <v>602</v>
      </c>
      <c r="AW1415" s="6455">
        <v>45</v>
      </c>
      <c r="AX1415" s="99"/>
      <c r="AY1415" s="6455">
        <v>45</v>
      </c>
      <c r="AZ1415" s="99"/>
      <c r="BA1415" s="6455">
        <v>45</v>
      </c>
      <c r="BB1415" s="99"/>
      <c r="BC1415" s="6455">
        <v>45</v>
      </c>
      <c r="BD1415" s="99"/>
      <c r="BE1415" s="6455">
        <v>45</v>
      </c>
      <c r="BF1415" s="99"/>
      <c r="BG1415" s="6455">
        <v>45</v>
      </c>
      <c r="BH1415" s="99"/>
      <c r="BI1415" s="6455">
        <v>45</v>
      </c>
      <c r="BJ1415" s="99"/>
      <c r="BK1415" s="99"/>
      <c r="BL1415" s="99"/>
      <c r="BM1415" s="99"/>
      <c r="BN1415" s="99"/>
      <c r="BO1415" s="99"/>
      <c r="BP1415" s="99"/>
      <c r="BQ1415" s="6455">
        <v>45</v>
      </c>
      <c r="BR1415" s="99"/>
      <c r="BS1415" s="6455">
        <v>45</v>
      </c>
      <c r="BT1415" s="99"/>
      <c r="BU1415" s="6455">
        <v>45</v>
      </c>
      <c r="BV1415" s="99"/>
      <c r="BW1415" s="6455">
        <v>45</v>
      </c>
      <c r="BX1415" s="99"/>
      <c r="BY1415" s="6455">
        <v>45</v>
      </c>
      <c r="BZ1415" s="99"/>
      <c r="CA1415" s="6455">
        <v>45</v>
      </c>
      <c r="CB1415" s="99"/>
      <c r="CC1415" s="6455">
        <v>45</v>
      </c>
      <c r="CD1415" s="99"/>
      <c r="CE1415" s="6455">
        <v>45</v>
      </c>
      <c r="CF1415" s="99"/>
      <c r="CG1415" s="6455">
        <v>45</v>
      </c>
      <c r="CH1415" s="99"/>
      <c r="CI1415" s="6455">
        <v>45</v>
      </c>
      <c r="CJ1415" s="99"/>
      <c r="CK1415" s="6455">
        <v>45</v>
      </c>
      <c r="CL1415" s="99"/>
      <c r="CM1415" s="6455">
        <v>45</v>
      </c>
      <c r="CN1415" s="99"/>
      <c r="CO1415" s="6455">
        <v>45</v>
      </c>
      <c r="CP1415" s="99"/>
      <c r="CQ1415" s="99"/>
      <c r="CR1415" s="99"/>
      <c r="CS1415" s="6455">
        <v>45</v>
      </c>
      <c r="CT1415" s="99"/>
      <c r="CU1415" s="6455">
        <v>45</v>
      </c>
      <c r="CV1415" s="99"/>
      <c r="CW1415" s="6455">
        <v>45</v>
      </c>
      <c r="CX1415" s="99"/>
      <c r="CY1415" s="99"/>
      <c r="CZ1415" s="99"/>
      <c r="DA1415" s="6455">
        <v>45</v>
      </c>
      <c r="DB1415" s="99"/>
      <c r="DC1415" s="6455">
        <v>45</v>
      </c>
      <c r="DD1415" s="99"/>
      <c r="DE1415" s="6455">
        <v>45</v>
      </c>
      <c r="DF1415" s="99"/>
      <c r="DG1415" s="6455">
        <v>45</v>
      </c>
      <c r="DH1415" s="99"/>
      <c r="DI1415" s="6455">
        <v>45</v>
      </c>
      <c r="DJ1415" s="99"/>
      <c r="DK1415" s="6455">
        <v>45</v>
      </c>
      <c r="DL1415" s="99"/>
      <c r="DM1415" s="6455">
        <v>45</v>
      </c>
      <c r="DN1415" s="99"/>
      <c r="DO1415" s="6455">
        <v>45</v>
      </c>
      <c r="DP1415" s="99"/>
      <c r="DQ1415" s="6455">
        <v>45</v>
      </c>
      <c r="DR1415" s="99"/>
      <c r="DS1415" s="6455">
        <v>45</v>
      </c>
      <c r="DT1415" s="99"/>
      <c r="DU1415" s="6455">
        <v>45</v>
      </c>
      <c r="DV1415" s="99"/>
      <c r="DW1415" s="6455">
        <v>45</v>
      </c>
      <c r="DX1415" s="99"/>
      <c r="DY1415" s="6455">
        <v>45</v>
      </c>
      <c r="DZ1415" s="99"/>
      <c r="EA1415" s="6455">
        <v>45</v>
      </c>
      <c r="EB1415" s="99"/>
      <c r="EC1415" s="6455">
        <v>45</v>
      </c>
      <c r="ED1415" s="99"/>
      <c r="EE1415" s="6455">
        <v>45</v>
      </c>
      <c r="EF1415" s="99"/>
      <c r="EG1415" s="99"/>
      <c r="EH1415" s="99"/>
      <c r="EI1415" s="99"/>
      <c r="EJ1415" s="99"/>
      <c r="EK1415" s="99"/>
      <c r="EL1415" s="99"/>
      <c r="EM1415" s="6455">
        <v>45</v>
      </c>
      <c r="ET1415" s="99"/>
      <c r="EU1415" s="99"/>
      <c r="EV1415" s="99"/>
      <c r="EW1415" s="99"/>
      <c r="EX1415" s="99"/>
      <c r="EY1415" s="99"/>
      <c r="EZ1415" s="99"/>
      <c r="FA1415" s="99"/>
      <c r="FB1415" s="99"/>
      <c r="FC1415" s="99"/>
      <c r="FD1415" s="99"/>
      <c r="FE1415" s="99"/>
      <c r="FF1415" s="99"/>
      <c r="FG1415" s="99"/>
      <c r="FH1415" s="99"/>
      <c r="FI1415" s="99"/>
      <c r="FJ1415" s="99"/>
      <c r="FL1415" s="99"/>
      <c r="FM1415" s="99"/>
    </row>
    <row r="1416" spans="1:175" ht="18.600000000000001" customHeight="1">
      <c r="W1416" s="6448"/>
      <c r="AV1416" s="162" t="s">
        <v>604</v>
      </c>
      <c r="AW1416" s="6439">
        <f>SUM(AW1413:AW1415)</f>
        <v>122</v>
      </c>
      <c r="AX1416" s="99"/>
      <c r="AY1416" s="6439">
        <f>SUM(AY1413:AY1415)</f>
        <v>122</v>
      </c>
      <c r="AZ1416" s="99"/>
      <c r="BA1416" s="6439">
        <f>SUM(BA1413:BA1415)</f>
        <v>122</v>
      </c>
      <c r="BB1416" s="99"/>
      <c r="BC1416" s="6439">
        <f>SUM(BC1413:BC1415)</f>
        <v>122</v>
      </c>
      <c r="BD1416" s="99"/>
      <c r="BE1416" s="6439">
        <f>SUM(BE1413:BE1415)</f>
        <v>122</v>
      </c>
      <c r="BF1416" s="99"/>
      <c r="BG1416" s="6439">
        <f>SUM(BG1413:BG1415)</f>
        <v>122</v>
      </c>
      <c r="BH1416" s="99"/>
      <c r="BI1416" s="6439">
        <f>SUM(BI1413:BI1415)</f>
        <v>122</v>
      </c>
      <c r="BJ1416" s="99"/>
      <c r="BK1416" s="99"/>
      <c r="BL1416" s="99"/>
      <c r="BM1416" s="99"/>
      <c r="BN1416" s="99"/>
      <c r="BO1416" s="99"/>
      <c r="BP1416" s="99"/>
      <c r="BQ1416" s="6439">
        <f>SUM(BQ1413:BQ1415)</f>
        <v>122</v>
      </c>
      <c r="BR1416" s="99"/>
      <c r="BS1416" s="6439">
        <f>SUM(BS1413:BS1415)</f>
        <v>122</v>
      </c>
      <c r="BT1416" s="99"/>
      <c r="BU1416" s="6439">
        <f>SUM(BU1413:BU1415)</f>
        <v>122</v>
      </c>
      <c r="BV1416" s="99"/>
      <c r="BW1416" s="6439">
        <f>SUM(BW1413:BW1415)</f>
        <v>122</v>
      </c>
      <c r="BX1416" s="99"/>
      <c r="BY1416" s="6439">
        <f>SUM(BY1413:BY1415)</f>
        <v>122</v>
      </c>
      <c r="BZ1416" s="99"/>
      <c r="CA1416" s="6439">
        <f>SUM(CA1413:CA1415)</f>
        <v>122</v>
      </c>
      <c r="CB1416" s="99"/>
      <c r="CC1416" s="6439">
        <f>SUM(CC1413:CC1415)</f>
        <v>122</v>
      </c>
      <c r="CD1416" s="99"/>
      <c r="CE1416" s="6439">
        <f>SUM(CE1413:CE1415)</f>
        <v>122</v>
      </c>
      <c r="CF1416" s="99"/>
      <c r="CG1416" s="6439">
        <f>SUM(CG1413:CG1415)</f>
        <v>122</v>
      </c>
      <c r="CH1416" s="99"/>
      <c r="CI1416" s="6439">
        <f>SUM(CI1413:CI1415)</f>
        <v>122</v>
      </c>
      <c r="CJ1416" s="99"/>
      <c r="CK1416" s="6439">
        <f>SUM(CK1413:CK1415)</f>
        <v>122</v>
      </c>
      <c r="CL1416" s="99"/>
      <c r="CM1416" s="6439">
        <f>SUM(CM1413:CM1415)</f>
        <v>122</v>
      </c>
      <c r="CN1416" s="99"/>
      <c r="CO1416" s="6439">
        <f>SUM(CO1413:CO1415)</f>
        <v>122</v>
      </c>
      <c r="CP1416" s="99"/>
      <c r="CQ1416" s="6456"/>
      <c r="CR1416" s="99"/>
      <c r="CS1416" s="6439">
        <f>SUM(CS1413:CS1415)</f>
        <v>122</v>
      </c>
      <c r="CT1416" s="99"/>
      <c r="CU1416" s="6439">
        <f>SUM(CU1413:CU1415)</f>
        <v>122</v>
      </c>
      <c r="CV1416" s="99"/>
      <c r="CW1416" s="6439">
        <f>SUM(CW1413:CW1415)</f>
        <v>122</v>
      </c>
      <c r="CX1416" s="99"/>
      <c r="CY1416" s="6456"/>
      <c r="CZ1416" s="99"/>
      <c r="DA1416" s="6439">
        <f>SUM(DA1413:DA1415)</f>
        <v>122</v>
      </c>
      <c r="DB1416" s="99"/>
      <c r="DC1416" s="6439">
        <f>SUM(DC1413:DC1415)</f>
        <v>122</v>
      </c>
      <c r="DD1416" s="99"/>
      <c r="DE1416" s="6439">
        <f>SUM(DE1413:DE1415)</f>
        <v>122</v>
      </c>
      <c r="DF1416" s="99"/>
      <c r="DG1416" s="6439">
        <f>SUM(DG1413:DG1415)</f>
        <v>122</v>
      </c>
      <c r="DH1416" s="99"/>
      <c r="DI1416" s="6439">
        <f>SUM(DI1413:DI1415)</f>
        <v>122</v>
      </c>
      <c r="DJ1416" s="99"/>
      <c r="DK1416" s="6439">
        <f>SUM(DK1413:DK1415)</f>
        <v>122</v>
      </c>
      <c r="DL1416" s="99"/>
      <c r="DM1416" s="6439">
        <f>SUM(DM1413:DM1415)</f>
        <v>122</v>
      </c>
      <c r="DN1416" s="99"/>
      <c r="DO1416" s="6439">
        <f>SUM(DO1413:DO1415)</f>
        <v>122</v>
      </c>
      <c r="DP1416" s="99"/>
      <c r="DQ1416" s="6439">
        <f>SUM(DQ1413:DQ1415)</f>
        <v>122</v>
      </c>
      <c r="DR1416" s="99"/>
      <c r="DS1416" s="6439">
        <f>SUM(DS1413:DS1415)</f>
        <v>122</v>
      </c>
      <c r="DT1416" s="99"/>
      <c r="DU1416" s="6439">
        <f>SUM(DU1413:DU1415)</f>
        <v>122</v>
      </c>
      <c r="DV1416" s="99"/>
      <c r="DW1416" s="6439">
        <f>SUM(DW1413:DW1415)</f>
        <v>122</v>
      </c>
      <c r="DX1416" s="99"/>
      <c r="DY1416" s="6439">
        <f>SUM(DY1413:DY1415)</f>
        <v>122</v>
      </c>
      <c r="DZ1416" s="99"/>
      <c r="EA1416" s="6439">
        <f>SUM(EA1413:EA1415)</f>
        <v>122</v>
      </c>
      <c r="EB1416" s="99"/>
      <c r="EC1416" s="6439">
        <f>SUM(EC1413:EC1415)</f>
        <v>122</v>
      </c>
      <c r="ED1416" s="99"/>
      <c r="EE1416" s="6439">
        <f>SUM(EE1413:EE1415)</f>
        <v>122</v>
      </c>
      <c r="EF1416" s="99"/>
      <c r="EG1416" s="6456"/>
      <c r="EH1416" s="99"/>
      <c r="EI1416" s="6456"/>
      <c r="EJ1416" s="99"/>
      <c r="EK1416" s="6456"/>
      <c r="EL1416" s="99"/>
      <c r="EM1416" s="6439">
        <f>SUM(EM1413:EM1415)</f>
        <v>122</v>
      </c>
      <c r="ET1416" s="99"/>
      <c r="EU1416" s="99"/>
      <c r="EV1416" s="99"/>
      <c r="EW1416" s="99"/>
      <c r="EX1416" s="99"/>
      <c r="EY1416" s="99"/>
      <c r="EZ1416" s="99"/>
      <c r="FA1416" s="99"/>
      <c r="FB1416" s="99"/>
      <c r="FC1416" s="99"/>
      <c r="FD1416" s="99"/>
      <c r="FE1416" s="99"/>
      <c r="FF1416" s="99"/>
      <c r="FG1416" s="99"/>
      <c r="FH1416" s="99"/>
      <c r="FI1416" s="99"/>
      <c r="FJ1416" s="99"/>
      <c r="FL1416" s="99"/>
      <c r="FM1416" s="99"/>
    </row>
    <row r="1417" spans="1:175" ht="18.600000000000001" customHeight="1">
      <c r="AV1417" s="162" t="s">
        <v>605</v>
      </c>
      <c r="AW1417" s="6439">
        <f>AW1416/3</f>
        <v>40.666666666666664</v>
      </c>
      <c r="AX1417" s="99"/>
      <c r="AY1417" s="6439">
        <f>AY1416/3</f>
        <v>40.666666666666664</v>
      </c>
      <c r="AZ1417" s="99"/>
      <c r="BA1417" s="6439">
        <f>BA1416/3</f>
        <v>40.666666666666664</v>
      </c>
      <c r="BB1417" s="99"/>
      <c r="BC1417" s="6439">
        <f>BC1416/3</f>
        <v>40.666666666666664</v>
      </c>
      <c r="BD1417" s="99"/>
      <c r="BE1417" s="6439">
        <f>BE1416/3</f>
        <v>40.666666666666664</v>
      </c>
      <c r="BF1417" s="99"/>
      <c r="BG1417" s="6439">
        <f>BG1416/3</f>
        <v>40.666666666666664</v>
      </c>
      <c r="BH1417" s="99"/>
      <c r="BI1417" s="6439">
        <f>BI1416/3</f>
        <v>40.666666666666664</v>
      </c>
      <c r="BJ1417" s="99"/>
      <c r="BK1417" s="99"/>
      <c r="BL1417" s="99"/>
      <c r="BM1417" s="99"/>
      <c r="BN1417" s="99"/>
      <c r="BO1417" s="99"/>
      <c r="BP1417" s="99"/>
      <c r="BQ1417" s="6439">
        <f>BQ1416/3</f>
        <v>40.666666666666664</v>
      </c>
      <c r="BR1417" s="99"/>
      <c r="BS1417" s="6439">
        <f>BS1416/3</f>
        <v>40.666666666666664</v>
      </c>
      <c r="BT1417" s="99"/>
      <c r="BU1417" s="6439">
        <f>BU1416/3</f>
        <v>40.666666666666664</v>
      </c>
      <c r="BV1417" s="99"/>
      <c r="BW1417" s="6439">
        <f>BW1416/3</f>
        <v>40.666666666666664</v>
      </c>
      <c r="BX1417" s="99"/>
      <c r="BY1417" s="6439">
        <f>BY1416/3</f>
        <v>40.666666666666664</v>
      </c>
      <c r="BZ1417" s="99"/>
      <c r="CA1417" s="6439">
        <f>CA1416/3</f>
        <v>40.666666666666664</v>
      </c>
      <c r="CB1417" s="99"/>
      <c r="CC1417" s="6439">
        <f>CC1416/3</f>
        <v>40.666666666666664</v>
      </c>
      <c r="CD1417" s="99"/>
      <c r="CE1417" s="6439">
        <f>CE1416/3</f>
        <v>40.666666666666664</v>
      </c>
      <c r="CF1417" s="99"/>
      <c r="CG1417" s="6439">
        <f>CG1416/3</f>
        <v>40.666666666666664</v>
      </c>
      <c r="CH1417" s="99"/>
      <c r="CI1417" s="6439">
        <f>CI1416/3</f>
        <v>40.666666666666664</v>
      </c>
      <c r="CJ1417" s="99"/>
      <c r="CK1417" s="6439">
        <f>CK1416/3</f>
        <v>40.666666666666664</v>
      </c>
      <c r="CL1417" s="99"/>
      <c r="CM1417" s="6439">
        <f>CM1416/3</f>
        <v>40.666666666666664</v>
      </c>
      <c r="CN1417" s="99"/>
      <c r="CO1417" s="6439">
        <f>CO1416/3</f>
        <v>40.666666666666664</v>
      </c>
      <c r="CP1417" s="99"/>
      <c r="CQ1417" s="6456"/>
      <c r="CR1417" s="99"/>
      <c r="CS1417" s="6439">
        <f>CS1416/3</f>
        <v>40.666666666666664</v>
      </c>
      <c r="CT1417" s="99"/>
      <c r="CU1417" s="6439">
        <f>CU1416/3</f>
        <v>40.666666666666664</v>
      </c>
      <c r="CV1417" s="99"/>
      <c r="CW1417" s="6439">
        <f>CW1416/3</f>
        <v>40.666666666666664</v>
      </c>
      <c r="CX1417" s="99"/>
      <c r="CY1417" s="6456"/>
      <c r="CZ1417" s="99"/>
      <c r="DA1417" s="6439">
        <f>DA1416/3</f>
        <v>40.666666666666664</v>
      </c>
      <c r="DB1417" s="99"/>
      <c r="DC1417" s="6439">
        <f>DC1416/3</f>
        <v>40.666666666666664</v>
      </c>
      <c r="DD1417" s="99"/>
      <c r="DE1417" s="6439">
        <f>DE1416/3</f>
        <v>40.666666666666664</v>
      </c>
      <c r="DF1417" s="99"/>
      <c r="DG1417" s="6439">
        <f>DG1416/3</f>
        <v>40.666666666666664</v>
      </c>
      <c r="DH1417" s="99"/>
      <c r="DI1417" s="6439">
        <f>DI1416/3</f>
        <v>40.666666666666664</v>
      </c>
      <c r="DJ1417" s="99"/>
      <c r="DK1417" s="6439">
        <f>DK1416/3</f>
        <v>40.666666666666664</v>
      </c>
      <c r="DL1417" s="99"/>
      <c r="DM1417" s="6439">
        <f>DM1416/3</f>
        <v>40.666666666666664</v>
      </c>
      <c r="DN1417" s="99"/>
      <c r="DO1417" s="6439">
        <f>DO1416/3</f>
        <v>40.666666666666664</v>
      </c>
      <c r="DP1417" s="99"/>
      <c r="DQ1417" s="6439">
        <f>DQ1416/3</f>
        <v>40.666666666666664</v>
      </c>
      <c r="DR1417" s="99"/>
      <c r="DS1417" s="6439">
        <f>DS1416/3</f>
        <v>40.666666666666664</v>
      </c>
      <c r="DT1417" s="99"/>
      <c r="DU1417" s="6439">
        <f>DU1416/3</f>
        <v>40.666666666666664</v>
      </c>
      <c r="DV1417" s="99"/>
      <c r="DW1417" s="6439">
        <f>DW1416/3</f>
        <v>40.666666666666664</v>
      </c>
      <c r="DX1417" s="99"/>
      <c r="DY1417" s="6439">
        <f>DY1416/3</f>
        <v>40.666666666666664</v>
      </c>
      <c r="DZ1417" s="99"/>
      <c r="EA1417" s="6439">
        <f>EA1416/3</f>
        <v>40.666666666666664</v>
      </c>
      <c r="EB1417" s="99"/>
      <c r="EC1417" s="6439">
        <f>EC1416/3</f>
        <v>40.666666666666664</v>
      </c>
      <c r="ED1417" s="99"/>
      <c r="EE1417" s="6439">
        <f>EE1416/3</f>
        <v>40.666666666666664</v>
      </c>
      <c r="EF1417" s="99"/>
      <c r="EG1417" s="6456"/>
      <c r="EH1417" s="99"/>
      <c r="EI1417" s="6456"/>
      <c r="EJ1417" s="99"/>
      <c r="EK1417" s="6456"/>
      <c r="EL1417" s="99"/>
      <c r="EM1417" s="6439">
        <f>EM1416/3</f>
        <v>40.666666666666664</v>
      </c>
      <c r="ET1417" s="99"/>
      <c r="EU1417" s="99"/>
      <c r="EV1417" s="99"/>
      <c r="EW1417" s="99"/>
      <c r="EX1417" s="99"/>
      <c r="EY1417" s="99"/>
      <c r="EZ1417" s="99"/>
      <c r="FA1417" s="99"/>
      <c r="FB1417" s="99"/>
      <c r="FC1417" s="99"/>
      <c r="FD1417" s="99"/>
      <c r="FE1417" s="99"/>
      <c r="FF1417" s="99"/>
      <c r="FG1417" s="99"/>
      <c r="FH1417" s="99"/>
      <c r="FI1417" s="99"/>
      <c r="FJ1417" s="99"/>
      <c r="FL1417" s="99"/>
      <c r="FM1417" s="99"/>
    </row>
    <row r="1418" spans="1:175" ht="18.600000000000001" customHeight="1">
      <c r="AV1418" s="162" t="s">
        <v>603</v>
      </c>
      <c r="AW1418" s="6457">
        <f>COUNT(#REF!,#REF!)</f>
        <v>0</v>
      </c>
      <c r="AX1418" s="99"/>
      <c r="AY1418" s="6457">
        <f>COUNT(#REF!,#REF!)</f>
        <v>0</v>
      </c>
      <c r="AZ1418" s="99"/>
      <c r="BA1418" s="6457">
        <f>COUNT(#REF!,#REF!)</f>
        <v>0</v>
      </c>
      <c r="BB1418" s="99"/>
      <c r="BC1418" s="6457">
        <f>COUNT(#REF!,#REF!)</f>
        <v>0</v>
      </c>
      <c r="BD1418" s="99"/>
      <c r="BE1418" s="6457">
        <f>COUNT(#REF!,#REF!)</f>
        <v>0</v>
      </c>
      <c r="BF1418" s="99"/>
      <c r="BG1418" s="6457">
        <f>COUNT(#REF!,#REF!)</f>
        <v>0</v>
      </c>
      <c r="BH1418" s="99"/>
      <c r="BI1418" s="6457">
        <f>COUNT(#REF!,#REF!)</f>
        <v>0</v>
      </c>
      <c r="BJ1418" s="99"/>
      <c r="BK1418" s="99"/>
      <c r="BL1418" s="99"/>
      <c r="BM1418" s="99"/>
      <c r="BN1418" s="99"/>
      <c r="BO1418" s="99"/>
      <c r="BP1418" s="99"/>
      <c r="BQ1418" s="6457">
        <f>COUNT(#REF!,#REF!)</f>
        <v>0</v>
      </c>
      <c r="BR1418" s="99"/>
      <c r="BS1418" s="6457">
        <f>COUNT(#REF!,#REF!)</f>
        <v>0</v>
      </c>
      <c r="BT1418" s="99"/>
      <c r="BU1418" s="6457">
        <f>COUNT(#REF!,#REF!)</f>
        <v>0</v>
      </c>
      <c r="BV1418" s="99"/>
      <c r="BW1418" s="6457">
        <f>COUNT(#REF!,#REF!)</f>
        <v>0</v>
      </c>
      <c r="BX1418" s="99"/>
      <c r="BY1418" s="6457">
        <f>COUNT(#REF!,#REF!)</f>
        <v>0</v>
      </c>
      <c r="BZ1418" s="99"/>
      <c r="CA1418" s="6457">
        <f>COUNT(#REF!,#REF!)</f>
        <v>0</v>
      </c>
      <c r="CB1418" s="99"/>
      <c r="CC1418" s="6457">
        <f>COUNT(#REF!,#REF!)</f>
        <v>0</v>
      </c>
      <c r="CD1418" s="99"/>
      <c r="CE1418" s="6457">
        <f>COUNT(#REF!,#REF!)</f>
        <v>0</v>
      </c>
      <c r="CF1418" s="99"/>
      <c r="CG1418" s="6457">
        <f>COUNT(#REF!,#REF!)</f>
        <v>0</v>
      </c>
      <c r="CH1418" s="99"/>
      <c r="CI1418" s="6457">
        <f>COUNT(#REF!,#REF!)</f>
        <v>0</v>
      </c>
      <c r="CJ1418" s="99"/>
      <c r="CK1418" s="6457">
        <f>COUNT(#REF!,#REF!)</f>
        <v>0</v>
      </c>
      <c r="CL1418" s="99"/>
      <c r="CM1418" s="6457">
        <f>COUNT(#REF!,#REF!)</f>
        <v>0</v>
      </c>
      <c r="CN1418" s="99"/>
      <c r="CO1418" s="6457">
        <f>COUNT(#REF!,#REF!)</f>
        <v>0</v>
      </c>
      <c r="CP1418" s="99"/>
      <c r="CQ1418" s="6456"/>
      <c r="CR1418" s="99"/>
      <c r="CS1418" s="6457">
        <f>COUNT(#REF!,#REF!)</f>
        <v>0</v>
      </c>
      <c r="CT1418" s="99"/>
      <c r="CU1418" s="6457">
        <f>COUNT(#REF!,#REF!)</f>
        <v>0</v>
      </c>
      <c r="CV1418" s="99"/>
      <c r="CW1418" s="6457">
        <f>COUNT(#REF!,#REF!)</f>
        <v>0</v>
      </c>
      <c r="CX1418" s="99"/>
      <c r="CY1418" s="6456"/>
      <c r="CZ1418" s="99"/>
      <c r="DA1418" s="6457">
        <f>COUNT(#REF!,#REF!)</f>
        <v>0</v>
      </c>
      <c r="DB1418" s="99"/>
      <c r="DC1418" s="6457">
        <f>COUNT(#REF!,#REF!)</f>
        <v>0</v>
      </c>
      <c r="DD1418" s="99"/>
      <c r="DE1418" s="6457">
        <f>COUNT(#REF!,#REF!)</f>
        <v>0</v>
      </c>
      <c r="DF1418" s="99"/>
      <c r="DG1418" s="6457">
        <f>COUNT(#REF!,#REF!)</f>
        <v>0</v>
      </c>
      <c r="DH1418" s="99"/>
      <c r="DI1418" s="6457">
        <f>COUNT(#REF!,#REF!)</f>
        <v>0</v>
      </c>
      <c r="DJ1418" s="99"/>
      <c r="DK1418" s="6457">
        <f>COUNT(#REF!,#REF!)</f>
        <v>0</v>
      </c>
      <c r="DL1418" s="99"/>
      <c r="DM1418" s="6457">
        <f>COUNT(#REF!,#REF!)</f>
        <v>0</v>
      </c>
      <c r="DN1418" s="99"/>
      <c r="DO1418" s="6457">
        <f>COUNT(#REF!,#REF!)</f>
        <v>0</v>
      </c>
      <c r="DP1418" s="99"/>
      <c r="DQ1418" s="6457">
        <f>COUNT(#REF!,#REF!)</f>
        <v>0</v>
      </c>
      <c r="DR1418" s="99"/>
      <c r="DS1418" s="6457">
        <f>COUNT(#REF!,#REF!)</f>
        <v>0</v>
      </c>
      <c r="DT1418" s="99"/>
      <c r="DU1418" s="6457">
        <f>COUNT(#REF!,#REF!)</f>
        <v>0</v>
      </c>
      <c r="DV1418" s="99"/>
      <c r="DW1418" s="6457">
        <f>COUNT(#REF!,#REF!)</f>
        <v>0</v>
      </c>
      <c r="DX1418" s="99"/>
      <c r="DY1418" s="6457">
        <f>COUNT(#REF!,#REF!)</f>
        <v>0</v>
      </c>
      <c r="DZ1418" s="99"/>
      <c r="EA1418" s="6457">
        <f>COUNT(#REF!,#REF!)</f>
        <v>0</v>
      </c>
      <c r="EB1418" s="99"/>
      <c r="EC1418" s="6457">
        <f>COUNT(#REF!,#REF!)</f>
        <v>0</v>
      </c>
      <c r="ED1418" s="99"/>
      <c r="EE1418" s="6457">
        <v>44</v>
      </c>
      <c r="EF1418" s="99"/>
      <c r="EG1418" s="6456"/>
      <c r="EH1418" s="99"/>
      <c r="EI1418" s="6456"/>
      <c r="EJ1418" s="99"/>
      <c r="EK1418" s="6456"/>
      <c r="EL1418" s="99"/>
      <c r="EM1418" s="6457">
        <f>COUNT(#REF!,#REF!)</f>
        <v>0</v>
      </c>
      <c r="ET1418" s="99"/>
      <c r="EU1418" s="99"/>
      <c r="EV1418" s="99"/>
      <c r="EW1418" s="99"/>
      <c r="EX1418" s="99"/>
      <c r="EY1418" s="99"/>
      <c r="EZ1418" s="99"/>
      <c r="FA1418" s="99"/>
      <c r="FB1418" s="99"/>
      <c r="FC1418" s="99"/>
      <c r="FD1418" s="99"/>
      <c r="FE1418" s="99"/>
      <c r="FF1418" s="99"/>
      <c r="FG1418" s="99"/>
      <c r="FH1418" s="99"/>
      <c r="FI1418" s="99"/>
      <c r="FJ1418" s="99"/>
      <c r="FL1418" s="99"/>
      <c r="FM1418" s="99"/>
    </row>
    <row r="1419" spans="1:175" ht="18.600000000000001" customHeight="1">
      <c r="C1419" s="6459"/>
      <c r="U1419" s="6449"/>
      <c r="AV1419" s="162" t="s">
        <v>606</v>
      </c>
      <c r="AW1419" s="6456">
        <f>AW1417</f>
        <v>40.666666666666664</v>
      </c>
      <c r="AX1419" s="99"/>
      <c r="AY1419" s="6456">
        <f>AY1417</f>
        <v>40.666666666666664</v>
      </c>
      <c r="AZ1419" s="99"/>
      <c r="BA1419" s="6456">
        <f>BA1417</f>
        <v>40.666666666666664</v>
      </c>
      <c r="BB1419" s="99"/>
      <c r="BC1419" s="6456">
        <f>BC1417</f>
        <v>40.666666666666664</v>
      </c>
      <c r="BD1419" s="99"/>
      <c r="BE1419" s="6456">
        <f>BE1417</f>
        <v>40.666666666666664</v>
      </c>
      <c r="BF1419" s="99"/>
      <c r="BG1419" s="6456">
        <f>BG1417</f>
        <v>40.666666666666664</v>
      </c>
      <c r="BH1419" s="99"/>
      <c r="BI1419" s="6456">
        <f>BI1417</f>
        <v>40.666666666666664</v>
      </c>
      <c r="BJ1419" s="99"/>
      <c r="BK1419" s="99"/>
      <c r="BL1419" s="99"/>
      <c r="BM1419" s="99"/>
      <c r="BN1419" s="99"/>
      <c r="BO1419" s="99"/>
      <c r="BP1419" s="99"/>
      <c r="BQ1419" s="6456">
        <f>BQ1417</f>
        <v>40.666666666666664</v>
      </c>
      <c r="BR1419" s="99"/>
      <c r="BS1419" s="6456">
        <f>BS1417</f>
        <v>40.666666666666664</v>
      </c>
      <c r="BT1419" s="99"/>
      <c r="BU1419" s="6456">
        <f>BU1417</f>
        <v>40.666666666666664</v>
      </c>
      <c r="BV1419" s="99"/>
      <c r="BW1419" s="6456">
        <f>BW1417</f>
        <v>40.666666666666664</v>
      </c>
      <c r="BX1419" s="99"/>
      <c r="BY1419" s="6456">
        <f>BY1417</f>
        <v>40.666666666666664</v>
      </c>
      <c r="BZ1419" s="99"/>
      <c r="CA1419" s="6456">
        <f>CA1417</f>
        <v>40.666666666666664</v>
      </c>
      <c r="CB1419" s="99"/>
      <c r="CC1419" s="6456">
        <f>CC1417</f>
        <v>40.666666666666664</v>
      </c>
      <c r="CD1419" s="99"/>
      <c r="CE1419" s="6456">
        <f>CE1417</f>
        <v>40.666666666666664</v>
      </c>
      <c r="CF1419" s="99"/>
      <c r="CG1419" s="6456">
        <f>CG1417</f>
        <v>40.666666666666664</v>
      </c>
      <c r="CH1419" s="99"/>
      <c r="CI1419" s="6456">
        <f>CI1417</f>
        <v>40.666666666666664</v>
      </c>
      <c r="CJ1419" s="99"/>
      <c r="CK1419" s="6456">
        <f>CK1417</f>
        <v>40.666666666666664</v>
      </c>
      <c r="CL1419" s="99"/>
      <c r="CM1419" s="6456">
        <f>CM1417</f>
        <v>40.666666666666664</v>
      </c>
      <c r="CN1419" s="99"/>
      <c r="CO1419" s="6456">
        <f>CO1417</f>
        <v>40.666666666666664</v>
      </c>
      <c r="CP1419" s="99"/>
      <c r="CQ1419" s="6456"/>
      <c r="CR1419" s="99"/>
      <c r="CS1419" s="6456">
        <f>CS1417</f>
        <v>40.666666666666664</v>
      </c>
      <c r="CT1419" s="99"/>
      <c r="CU1419" s="6456">
        <f>CU1417</f>
        <v>40.666666666666664</v>
      </c>
      <c r="CV1419" s="99"/>
      <c r="CW1419" s="6456">
        <f>CW1417</f>
        <v>40.666666666666664</v>
      </c>
      <c r="CX1419" s="99"/>
      <c r="CY1419" s="6456"/>
      <c r="CZ1419" s="99"/>
      <c r="DA1419" s="6456">
        <f>DA1417</f>
        <v>40.666666666666664</v>
      </c>
      <c r="DB1419" s="99"/>
      <c r="DC1419" s="6456">
        <f>DC1417</f>
        <v>40.666666666666664</v>
      </c>
      <c r="DD1419" s="99"/>
      <c r="DE1419" s="6456">
        <f>DE1417</f>
        <v>40.666666666666664</v>
      </c>
      <c r="DF1419" s="99"/>
      <c r="DG1419" s="6456">
        <f>DG1417</f>
        <v>40.666666666666664</v>
      </c>
      <c r="DH1419" s="99"/>
      <c r="DI1419" s="6456">
        <f>DI1417</f>
        <v>40.666666666666664</v>
      </c>
      <c r="DJ1419" s="99"/>
      <c r="DK1419" s="6456">
        <f>DK1417</f>
        <v>40.666666666666664</v>
      </c>
      <c r="DL1419" s="99"/>
      <c r="DM1419" s="6456">
        <f>DM1417</f>
        <v>40.666666666666664</v>
      </c>
      <c r="DN1419" s="99"/>
      <c r="DO1419" s="6456">
        <f>DO1417</f>
        <v>40.666666666666664</v>
      </c>
      <c r="DP1419" s="99"/>
      <c r="DQ1419" s="6456">
        <f>DQ1417</f>
        <v>40.666666666666664</v>
      </c>
      <c r="DR1419" s="99"/>
      <c r="DS1419" s="6456">
        <f>DS1417</f>
        <v>40.666666666666664</v>
      </c>
      <c r="DT1419" s="99"/>
      <c r="DU1419" s="6456">
        <f>DU1417</f>
        <v>40.666666666666664</v>
      </c>
      <c r="DV1419" s="99"/>
      <c r="DW1419" s="6456">
        <f>DW1417</f>
        <v>40.666666666666664</v>
      </c>
      <c r="DX1419" s="99"/>
      <c r="DY1419" s="6456">
        <f>DY1417</f>
        <v>40.666666666666664</v>
      </c>
      <c r="DZ1419" s="99"/>
      <c r="EA1419" s="6456">
        <f>EA1417</f>
        <v>40.666666666666664</v>
      </c>
      <c r="EB1419" s="99"/>
      <c r="EC1419" s="6456">
        <f>EC1417</f>
        <v>40.666666666666664</v>
      </c>
      <c r="ED1419" s="99"/>
      <c r="EE1419" s="6456">
        <f>EE1417</f>
        <v>40.666666666666664</v>
      </c>
      <c r="EF1419" s="99"/>
      <c r="EG1419" s="6456"/>
      <c r="EH1419" s="99"/>
      <c r="EI1419" s="6456"/>
      <c r="EJ1419" s="99"/>
      <c r="EK1419" s="6456"/>
      <c r="EL1419" s="99"/>
      <c r="EM1419" s="6456">
        <f>EM1417</f>
        <v>40.666666666666664</v>
      </c>
      <c r="ET1419" s="99"/>
      <c r="EU1419" s="99"/>
      <c r="EV1419" s="99"/>
      <c r="EW1419" s="99"/>
      <c r="EX1419" s="99"/>
      <c r="EY1419" s="99"/>
      <c r="EZ1419" s="99"/>
      <c r="FA1419" s="99"/>
      <c r="FB1419" s="99"/>
      <c r="FC1419" s="99"/>
      <c r="FD1419" s="99"/>
      <c r="FE1419" s="99"/>
      <c r="FF1419" s="99"/>
      <c r="FG1419" s="99"/>
      <c r="FH1419" s="99"/>
      <c r="FI1419" s="99"/>
      <c r="FJ1419" s="99"/>
      <c r="FL1419" s="99"/>
      <c r="FM1419" s="99"/>
    </row>
    <row r="1420" spans="1:175" s="6467" customFormat="1" ht="18.600000000000001" customHeight="1">
      <c r="A1420" s="6458"/>
      <c r="B1420" s="6459"/>
      <c r="C1420" s="158"/>
      <c r="D1420" s="6460"/>
      <c r="E1420" s="6461"/>
      <c r="F1420" s="6462"/>
      <c r="G1420" s="6462"/>
      <c r="H1420" s="6463"/>
      <c r="I1420" s="6463"/>
      <c r="J1420" s="6463"/>
      <c r="K1420" s="79"/>
      <c r="L1420" s="6459"/>
      <c r="M1420" s="162"/>
      <c r="N1420" s="6462"/>
      <c r="O1420" s="162"/>
      <c r="P1420" s="6462"/>
      <c r="Q1420" s="162"/>
      <c r="R1420" s="6462"/>
      <c r="S1420" s="162"/>
      <c r="T1420" s="6462"/>
      <c r="U1420" s="6449"/>
      <c r="V1420" s="6462"/>
      <c r="W1420" s="164"/>
      <c r="X1420" s="6462"/>
      <c r="Y1420" s="79"/>
      <c r="Z1420" s="79"/>
      <c r="AA1420" s="79"/>
      <c r="AB1420" s="79"/>
      <c r="AC1420" s="79"/>
      <c r="AD1420" s="79"/>
      <c r="AE1420" s="79"/>
      <c r="AF1420" s="79"/>
      <c r="AG1420" s="79"/>
      <c r="AH1420" s="79"/>
      <c r="AI1420" s="79"/>
      <c r="AJ1420" s="79"/>
      <c r="AK1420" s="79"/>
      <c r="AL1420" s="79"/>
      <c r="AM1420" s="79"/>
      <c r="AN1420" s="79"/>
      <c r="AO1420" s="79"/>
      <c r="AP1420" s="79"/>
      <c r="AQ1420" s="79"/>
      <c r="AR1420" s="79"/>
      <c r="AS1420" s="79"/>
      <c r="AT1420" s="79"/>
      <c r="AU1420" s="79"/>
      <c r="AV1420" s="79" t="s">
        <v>607</v>
      </c>
      <c r="AW1420" s="6440">
        <f>AW1418/AW1416</f>
        <v>0</v>
      </c>
      <c r="AX1420" s="6440"/>
      <c r="AY1420" s="6440">
        <f>AY1418/AY1416</f>
        <v>0</v>
      </c>
      <c r="AZ1420" s="6440"/>
      <c r="BA1420" s="6440">
        <f>BA1418/BA1416</f>
        <v>0</v>
      </c>
      <c r="BB1420" s="6440"/>
      <c r="BC1420" s="6440">
        <f>BC1418/BC1416</f>
        <v>0</v>
      </c>
      <c r="BD1420" s="6440"/>
      <c r="BE1420" s="6440">
        <f>BE1418/BE1416</f>
        <v>0</v>
      </c>
      <c r="BF1420" s="6440"/>
      <c r="BG1420" s="6440">
        <f>BG1418/BG1416</f>
        <v>0</v>
      </c>
      <c r="BH1420" s="6440"/>
      <c r="BI1420" s="6440">
        <f>BI1418/BI1416</f>
        <v>0</v>
      </c>
      <c r="BJ1420" s="6440"/>
      <c r="BK1420" s="6440"/>
      <c r="BL1420" s="6440"/>
      <c r="BM1420" s="6440"/>
      <c r="BN1420" s="6440"/>
      <c r="BO1420" s="6440"/>
      <c r="BP1420" s="6440"/>
      <c r="BQ1420" s="6440">
        <f>BQ1418/BQ1416</f>
        <v>0</v>
      </c>
      <c r="BR1420" s="6440"/>
      <c r="BS1420" s="6440">
        <f>BS1418/BS1416</f>
        <v>0</v>
      </c>
      <c r="BT1420" s="6440"/>
      <c r="BU1420" s="6440">
        <f>BU1418/BU1416</f>
        <v>0</v>
      </c>
      <c r="BV1420" s="6440"/>
      <c r="BW1420" s="6440">
        <f>BW1418/BW1416</f>
        <v>0</v>
      </c>
      <c r="BX1420" s="6440"/>
      <c r="BY1420" s="6440">
        <f>BY1418/BY1416</f>
        <v>0</v>
      </c>
      <c r="BZ1420" s="6440"/>
      <c r="CA1420" s="6440">
        <f>CA1418/CA1416</f>
        <v>0</v>
      </c>
      <c r="CB1420" s="6440"/>
      <c r="CC1420" s="6440">
        <f>CC1418/CC1416</f>
        <v>0</v>
      </c>
      <c r="CD1420" s="6440"/>
      <c r="CE1420" s="6440">
        <f>CE1418/CE1416</f>
        <v>0</v>
      </c>
      <c r="CF1420" s="6440"/>
      <c r="CG1420" s="6440">
        <f>CG1418/CG1416</f>
        <v>0</v>
      </c>
      <c r="CH1420" s="6440"/>
      <c r="CI1420" s="6440">
        <f>CI1418/CI1416</f>
        <v>0</v>
      </c>
      <c r="CJ1420" s="6440"/>
      <c r="CK1420" s="6440">
        <f>CK1418/CK1416</f>
        <v>0</v>
      </c>
      <c r="CL1420" s="6440"/>
      <c r="CM1420" s="6440">
        <f>CM1418/CM1416</f>
        <v>0</v>
      </c>
      <c r="CN1420" s="6440"/>
      <c r="CO1420" s="6440">
        <f>CO1418/CO1416</f>
        <v>0</v>
      </c>
      <c r="CP1420" s="6440"/>
      <c r="CQ1420" s="6466"/>
      <c r="CR1420" s="6466"/>
      <c r="CS1420" s="6440">
        <f>CS1418/CS1416</f>
        <v>0</v>
      </c>
      <c r="CT1420" s="6440"/>
      <c r="CU1420" s="6440">
        <f>CU1418/CU1416</f>
        <v>0</v>
      </c>
      <c r="CV1420" s="6440"/>
      <c r="CW1420" s="6440">
        <f>CW1418/CW1416</f>
        <v>0</v>
      </c>
      <c r="CX1420" s="6440"/>
      <c r="CY1420" s="6466"/>
      <c r="CZ1420" s="6466"/>
      <c r="DA1420" s="6440">
        <f>DA1418/DA1416</f>
        <v>0</v>
      </c>
      <c r="DB1420" s="6440"/>
      <c r="DC1420" s="6440">
        <f>DC1418/DC1416</f>
        <v>0</v>
      </c>
      <c r="DD1420" s="6440"/>
      <c r="DE1420" s="6440">
        <f>DE1418/DE1416</f>
        <v>0</v>
      </c>
      <c r="DF1420" s="6440"/>
      <c r="DG1420" s="6440">
        <f>DG1418/DG1416</f>
        <v>0</v>
      </c>
      <c r="DH1420" s="6440"/>
      <c r="DI1420" s="6440">
        <f>DI1418/DI1416</f>
        <v>0</v>
      </c>
      <c r="DJ1420" s="6440"/>
      <c r="DK1420" s="6440">
        <f>DK1418/DK1416</f>
        <v>0</v>
      </c>
      <c r="DL1420" s="6440"/>
      <c r="DM1420" s="6440">
        <f>DM1418/DM1416</f>
        <v>0</v>
      </c>
      <c r="DN1420" s="6440"/>
      <c r="DO1420" s="6440">
        <f>DO1418/DO1416</f>
        <v>0</v>
      </c>
      <c r="DP1420" s="6440"/>
      <c r="DQ1420" s="6440">
        <f>DQ1418/DQ1416</f>
        <v>0</v>
      </c>
      <c r="DR1420" s="6440"/>
      <c r="DS1420" s="6440">
        <f>DS1418/DS1416</f>
        <v>0</v>
      </c>
      <c r="DT1420" s="6440"/>
      <c r="DU1420" s="6440">
        <f>DU1418/DU1416</f>
        <v>0</v>
      </c>
      <c r="DV1420" s="6440"/>
      <c r="DW1420" s="6440">
        <f>DW1418/DW1416</f>
        <v>0</v>
      </c>
      <c r="DX1420" s="6440"/>
      <c r="DY1420" s="6440">
        <f>DY1418/DY1416</f>
        <v>0</v>
      </c>
      <c r="DZ1420" s="6440"/>
      <c r="EA1420" s="6440">
        <f>EA1418/EA1416</f>
        <v>0</v>
      </c>
      <c r="EB1420" s="6440"/>
      <c r="EC1420" s="6440">
        <f>EC1418/EC1416</f>
        <v>0</v>
      </c>
      <c r="ED1420" s="6440"/>
      <c r="EE1420" s="6440">
        <f>EE1418/EE1416</f>
        <v>0.36065573770491804</v>
      </c>
      <c r="EF1420" s="6440"/>
      <c r="EG1420" s="6466"/>
      <c r="EH1420" s="6466"/>
      <c r="EI1420" s="6466"/>
      <c r="EJ1420" s="6466"/>
      <c r="EK1420" s="6466"/>
      <c r="EL1420" s="6440"/>
      <c r="EM1420" s="6440">
        <f>EM1418/EM1416</f>
        <v>0</v>
      </c>
      <c r="ER1420" s="6440"/>
      <c r="ET1420" s="6440"/>
      <c r="EU1420" s="6440"/>
      <c r="EV1420" s="6440"/>
      <c r="EW1420" s="6440"/>
      <c r="EX1420" s="6440"/>
      <c r="EY1420" s="6440"/>
      <c r="EZ1420" s="6440"/>
      <c r="FA1420" s="6440"/>
      <c r="FB1420" s="6440"/>
      <c r="FC1420" s="6440"/>
      <c r="FD1420" s="6440"/>
      <c r="FE1420" s="6440"/>
      <c r="FF1420" s="6440"/>
      <c r="FG1420" s="6440"/>
      <c r="FH1420" s="6440"/>
      <c r="FI1420" s="6440"/>
      <c r="FJ1420" s="6440"/>
      <c r="FK1420" s="6440"/>
      <c r="FL1420" s="6440"/>
      <c r="FM1420" s="6440"/>
      <c r="FN1420" s="6468"/>
      <c r="FP1420" s="6468"/>
      <c r="FS1420" s="6468"/>
    </row>
    <row r="1421" spans="1:175" ht="18.600000000000001" customHeight="1">
      <c r="AV1421" s="162" t="s">
        <v>610</v>
      </c>
      <c r="AW1421" s="6439">
        <f>(AW1419*1)*AW1420</f>
        <v>0</v>
      </c>
      <c r="AX1421" s="99"/>
      <c r="AY1421" s="6439">
        <f>(AY1419*1)*AY1420</f>
        <v>0</v>
      </c>
      <c r="AZ1421" s="99"/>
      <c r="BA1421" s="6439">
        <f>(BA1419*1)*BA1420</f>
        <v>0</v>
      </c>
      <c r="BB1421" s="99"/>
      <c r="BC1421" s="6439">
        <f>(BC1419*1)*BC1420</f>
        <v>0</v>
      </c>
      <c r="BD1421" s="99"/>
      <c r="BE1421" s="6439">
        <f>(BE1419*1)*BE1420</f>
        <v>0</v>
      </c>
      <c r="BF1421" s="99"/>
      <c r="BG1421" s="6439">
        <f>(BG1419*1)*BG1420</f>
        <v>0</v>
      </c>
      <c r="BH1421" s="99"/>
      <c r="BI1421" s="6439">
        <f>(BI1419*1)*BI1420</f>
        <v>0</v>
      </c>
      <c r="BJ1421" s="99"/>
      <c r="BK1421" s="99"/>
      <c r="BL1421" s="99"/>
      <c r="BM1421" s="99"/>
      <c r="BN1421" s="99"/>
      <c r="BO1421" s="99"/>
      <c r="BP1421" s="99"/>
      <c r="BQ1421" s="6439">
        <f>(BQ1419*1)*BQ1420</f>
        <v>0</v>
      </c>
      <c r="BR1421" s="99"/>
      <c r="BS1421" s="6439">
        <f>(BS1419*1)*BS1420</f>
        <v>0</v>
      </c>
      <c r="BT1421" s="99"/>
      <c r="BU1421" s="6439">
        <f>(BU1419*1)*BU1420</f>
        <v>0</v>
      </c>
      <c r="BV1421" s="99"/>
      <c r="BW1421" s="6439">
        <f>(BW1419*1)*BW1420</f>
        <v>0</v>
      </c>
      <c r="BX1421" s="99"/>
      <c r="BY1421" s="6439">
        <f>(BY1419*1)*BY1420</f>
        <v>0</v>
      </c>
      <c r="BZ1421" s="99"/>
      <c r="CA1421" s="6439">
        <f>(CA1419*1)*CA1420</f>
        <v>0</v>
      </c>
      <c r="CB1421" s="99"/>
      <c r="CC1421" s="6439">
        <f>(CC1419*1)*CC1420</f>
        <v>0</v>
      </c>
      <c r="CD1421" s="99"/>
      <c r="CE1421" s="6439">
        <f>(CE1419*1)*CE1420</f>
        <v>0</v>
      </c>
      <c r="CF1421" s="99"/>
      <c r="CG1421" s="6439">
        <f>(CG1419*1)*CG1420</f>
        <v>0</v>
      </c>
      <c r="CH1421" s="99"/>
      <c r="CI1421" s="6439">
        <f>(CI1419*1)*CI1420</f>
        <v>0</v>
      </c>
      <c r="CJ1421" s="99"/>
      <c r="CK1421" s="6439">
        <f>(CK1419*1)*CK1420</f>
        <v>0</v>
      </c>
      <c r="CL1421" s="99"/>
      <c r="CM1421" s="6439">
        <f>(CM1419*1)*CM1420</f>
        <v>0</v>
      </c>
      <c r="CN1421" s="99"/>
      <c r="CO1421" s="6439">
        <f>(CO1419*1)*CO1420</f>
        <v>0</v>
      </c>
      <c r="CP1421" s="99"/>
      <c r="CQ1421" s="6456"/>
      <c r="CR1421" s="99"/>
      <c r="CS1421" s="6439">
        <f>(CS1419*1)*CS1420</f>
        <v>0</v>
      </c>
      <c r="CT1421" s="99"/>
      <c r="CU1421" s="6439">
        <f>(CU1419*1)*CU1420</f>
        <v>0</v>
      </c>
      <c r="CV1421" s="99"/>
      <c r="CW1421" s="6439">
        <f>(CW1419*1)*CW1420</f>
        <v>0</v>
      </c>
      <c r="CX1421" s="99"/>
      <c r="CY1421" s="6456"/>
      <c r="CZ1421" s="99"/>
      <c r="DA1421" s="6439">
        <f>(DA1419*1)*DA1420</f>
        <v>0</v>
      </c>
      <c r="DB1421" s="99"/>
      <c r="DC1421" s="6439">
        <f>(DC1419*1)*DC1420</f>
        <v>0</v>
      </c>
      <c r="DD1421" s="99"/>
      <c r="DE1421" s="6439">
        <f>(DE1419*1)*DE1420</f>
        <v>0</v>
      </c>
      <c r="DF1421" s="99"/>
      <c r="DG1421" s="6439">
        <f>(DG1419*1)*DG1420</f>
        <v>0</v>
      </c>
      <c r="DH1421" s="99"/>
      <c r="DI1421" s="6439">
        <f>(DI1419*1)*DI1420</f>
        <v>0</v>
      </c>
      <c r="DJ1421" s="99"/>
      <c r="DK1421" s="6439">
        <f>(DK1419*1)*DK1420</f>
        <v>0</v>
      </c>
      <c r="DL1421" s="99"/>
      <c r="DM1421" s="6439">
        <f>(DM1419*1)*DM1420</f>
        <v>0</v>
      </c>
      <c r="DN1421" s="99"/>
      <c r="DO1421" s="6439">
        <f>(DO1419*1)*DO1420</f>
        <v>0</v>
      </c>
      <c r="DP1421" s="99"/>
      <c r="DQ1421" s="6439">
        <f>(DQ1419*1)*DQ1420</f>
        <v>0</v>
      </c>
      <c r="DR1421" s="99"/>
      <c r="DS1421" s="6439">
        <f>(DS1419*1)*DS1420</f>
        <v>0</v>
      </c>
      <c r="DT1421" s="99"/>
      <c r="DU1421" s="6439">
        <f>(DU1419*1)*DU1420</f>
        <v>0</v>
      </c>
      <c r="DV1421" s="99"/>
      <c r="DW1421" s="6439">
        <f>(DW1419*1)*DW1420</f>
        <v>0</v>
      </c>
      <c r="DX1421" s="99"/>
      <c r="DY1421" s="6439">
        <f>(DY1419*1)*DY1420</f>
        <v>0</v>
      </c>
      <c r="DZ1421" s="99"/>
      <c r="EA1421" s="6439">
        <f>(EA1419*1)*EA1420</f>
        <v>0</v>
      </c>
      <c r="EB1421" s="99"/>
      <c r="EC1421" s="6439">
        <f>(EC1419*1)*EC1420</f>
        <v>0</v>
      </c>
      <c r="ED1421" s="99"/>
      <c r="EE1421" s="6439">
        <f>(EE1419*1)*EE1420</f>
        <v>14.666666666666666</v>
      </c>
      <c r="EF1421" s="99"/>
      <c r="EG1421" s="6439"/>
      <c r="EH1421" s="99"/>
      <c r="EI1421" s="6439"/>
      <c r="EJ1421" s="99"/>
      <c r="EK1421" s="6439"/>
      <c r="EL1421" s="99"/>
      <c r="EM1421" s="6439">
        <f>(EM1419*1)*EM1420</f>
        <v>0</v>
      </c>
      <c r="ET1421" s="99"/>
      <c r="EU1421" s="99"/>
      <c r="EV1421" s="99"/>
      <c r="EW1421" s="99"/>
      <c r="EX1421" s="99"/>
      <c r="EY1421" s="99"/>
      <c r="EZ1421" s="99"/>
      <c r="FA1421" s="99"/>
      <c r="FB1421" s="99"/>
      <c r="FC1421" s="99"/>
      <c r="FD1421" s="99"/>
      <c r="FE1421" s="99"/>
      <c r="FF1421" s="99"/>
      <c r="FG1421" s="99"/>
      <c r="FH1421" s="99"/>
      <c r="FI1421" s="99"/>
      <c r="FJ1421" s="99"/>
      <c r="FL1421" s="99"/>
      <c r="FM1421" s="99"/>
    </row>
    <row r="1422" spans="1:175" ht="18.600000000000001" customHeight="1">
      <c r="Q1422" s="6462"/>
      <c r="AV1422" s="162" t="s">
        <v>608</v>
      </c>
      <c r="AW1422" s="6439">
        <f>-AX10</f>
        <v>-67</v>
      </c>
      <c r="AX1422" s="99"/>
      <c r="AY1422" s="6439">
        <f>-AZ10</f>
        <v>-70</v>
      </c>
      <c r="AZ1422" s="99"/>
      <c r="BA1422" s="6439">
        <f>-BB10</f>
        <v>-67</v>
      </c>
      <c r="BB1422" s="99"/>
      <c r="BC1422" s="6439">
        <f>-BD10</f>
        <v>-62</v>
      </c>
      <c r="BD1422" s="99"/>
      <c r="BE1422" s="6439">
        <f>-BF10</f>
        <v>-57</v>
      </c>
      <c r="BF1422" s="99"/>
      <c r="BG1422" s="6439">
        <f>-BH10</f>
        <v>-50</v>
      </c>
      <c r="BH1422" s="99"/>
      <c r="BI1422" s="6439">
        <f>-BJ10</f>
        <v>-44</v>
      </c>
      <c r="BJ1422" s="99"/>
      <c r="BK1422" s="99"/>
      <c r="BL1422" s="99"/>
      <c r="BM1422" s="99"/>
      <c r="BN1422" s="99"/>
      <c r="BO1422" s="99"/>
      <c r="BP1422" s="99"/>
      <c r="BQ1422" s="6439">
        <f>-BR10</f>
        <v>-11</v>
      </c>
      <c r="BR1422" s="99"/>
      <c r="BS1422" s="6439">
        <f>-BT10</f>
        <v>-3</v>
      </c>
      <c r="BT1422" s="99"/>
      <c r="BU1422" s="6439">
        <f>-BV10</f>
        <v>-3</v>
      </c>
      <c r="BV1422" s="99"/>
      <c r="BW1422" s="6439">
        <f>-BX10</f>
        <v>-3</v>
      </c>
      <c r="BX1422" s="99"/>
      <c r="BY1422" s="6439">
        <f>-BZ10</f>
        <v>-3</v>
      </c>
      <c r="BZ1422" s="99"/>
      <c r="CA1422" s="6439">
        <f>-CB10</f>
        <v>-3</v>
      </c>
      <c r="CB1422" s="99"/>
      <c r="CC1422" s="6439">
        <f>-CD10</f>
        <v>-3</v>
      </c>
      <c r="CD1422" s="99"/>
      <c r="CE1422" s="6439">
        <f>-CF10</f>
        <v>0</v>
      </c>
      <c r="CF1422" s="99"/>
      <c r="CG1422" s="6439">
        <f>-CH10</f>
        <v>0</v>
      </c>
      <c r="CH1422" s="99"/>
      <c r="CI1422" s="6439">
        <f>-CJ10</f>
        <v>0</v>
      </c>
      <c r="CJ1422" s="99"/>
      <c r="CK1422" s="6439">
        <f>-CL10</f>
        <v>0</v>
      </c>
      <c r="CL1422" s="99"/>
      <c r="CM1422" s="6439">
        <f>-CN10</f>
        <v>0</v>
      </c>
      <c r="CN1422" s="99"/>
      <c r="CO1422" s="6439">
        <f>-CP10</f>
        <v>0</v>
      </c>
      <c r="CP1422" s="99"/>
      <c r="CQ1422" s="6439">
        <f>-CR10</f>
        <v>0</v>
      </c>
      <c r="CR1422" s="99"/>
      <c r="CS1422" s="6439">
        <f>-CT10</f>
        <v>0</v>
      </c>
      <c r="CT1422" s="99"/>
      <c r="CU1422" s="6439">
        <f>-CV10</f>
        <v>0</v>
      </c>
      <c r="CV1422" s="99"/>
      <c r="CW1422" s="6439">
        <f>-CX10</f>
        <v>0</v>
      </c>
      <c r="CX1422" s="99"/>
      <c r="CY1422" s="6439">
        <f>-CZ10</f>
        <v>0</v>
      </c>
      <c r="CZ1422" s="99"/>
      <c r="DA1422" s="6439" t="e">
        <f>-DB10</f>
        <v>#VALUE!</v>
      </c>
      <c r="DB1422" s="99"/>
      <c r="DC1422" s="6439" t="e">
        <f>-DD10</f>
        <v>#VALUE!</v>
      </c>
      <c r="DD1422" s="99"/>
      <c r="DE1422" s="6439" t="e">
        <f>-DF10</f>
        <v>#VALUE!</v>
      </c>
      <c r="DF1422" s="99"/>
      <c r="DG1422" s="6439" t="e">
        <f>-DH10</f>
        <v>#VALUE!</v>
      </c>
      <c r="DH1422" s="99"/>
      <c r="DI1422" s="6439">
        <f>-DJ10</f>
        <v>-12</v>
      </c>
      <c r="DJ1422" s="99"/>
      <c r="DK1422" s="6439">
        <f>-DL10</f>
        <v>-2</v>
      </c>
      <c r="DL1422" s="99"/>
      <c r="DM1422" s="6439">
        <f>-DN10</f>
        <v>0</v>
      </c>
      <c r="DN1422" s="99"/>
      <c r="DO1422" s="6439">
        <f>-DP10</f>
        <v>0</v>
      </c>
      <c r="DP1422" s="99"/>
      <c r="DQ1422" s="6439">
        <f>-DR10</f>
        <v>0</v>
      </c>
      <c r="DR1422" s="99"/>
      <c r="DS1422" s="6439">
        <f>-DT10</f>
        <v>0</v>
      </c>
      <c r="DT1422" s="99"/>
      <c r="DU1422" s="6439">
        <f>-DV10</f>
        <v>0</v>
      </c>
      <c r="DV1422" s="99"/>
      <c r="DW1422" s="6439">
        <f>-DX10</f>
        <v>-11</v>
      </c>
      <c r="DX1422" s="99"/>
      <c r="DY1422" s="6439">
        <f>-DZ10</f>
        <v>0</v>
      </c>
      <c r="DZ1422" s="99"/>
      <c r="EA1422" s="6439">
        <f>-EB10</f>
        <v>-17</v>
      </c>
      <c r="EB1422" s="99"/>
      <c r="EC1422" s="6439">
        <f>-ED10</f>
        <v>-27</v>
      </c>
      <c r="ED1422" s="99"/>
      <c r="EE1422" s="6439">
        <f>-EF10</f>
        <v>-26</v>
      </c>
      <c r="EF1422" s="99"/>
      <c r="EG1422" s="6439">
        <f>-EH10</f>
        <v>0</v>
      </c>
      <c r="EH1422" s="99"/>
      <c r="EI1422" s="6439">
        <f>-EJ10</f>
        <v>0</v>
      </c>
      <c r="EJ1422" s="99"/>
      <c r="EK1422" s="6439">
        <f>-EL10</f>
        <v>0</v>
      </c>
      <c r="EL1422" s="99"/>
      <c r="EM1422" s="6439">
        <f>-EN10</f>
        <v>-1</v>
      </c>
      <c r="EN1422" s="99"/>
      <c r="ET1422" s="99"/>
      <c r="EU1422" s="99"/>
      <c r="EV1422" s="99"/>
      <c r="EW1422" s="99"/>
      <c r="EX1422" s="99"/>
      <c r="EY1422" s="99"/>
      <c r="EZ1422" s="99"/>
      <c r="FA1422" s="99"/>
      <c r="FB1422" s="99"/>
      <c r="FC1422" s="99"/>
      <c r="FD1422" s="99"/>
      <c r="FE1422" s="99"/>
      <c r="FF1422" s="99"/>
      <c r="FG1422" s="99"/>
      <c r="FH1422" s="99"/>
      <c r="FI1422" s="99"/>
      <c r="FJ1422" s="99"/>
      <c r="FL1422" s="99"/>
      <c r="FM1422" s="99"/>
    </row>
    <row r="1423" spans="1:175" ht="18.600000000000001" customHeight="1">
      <c r="AV1423" s="162" t="s">
        <v>609</v>
      </c>
      <c r="AW1423" s="6439">
        <f>AW1422-AW1421</f>
        <v>-67</v>
      </c>
      <c r="AX1423" s="99"/>
      <c r="AY1423" s="6439">
        <f>AY1422-AY1421</f>
        <v>-70</v>
      </c>
      <c r="AZ1423" s="99"/>
      <c r="BA1423" s="6439">
        <f>BA1422-BA1421</f>
        <v>-67</v>
      </c>
      <c r="BB1423" s="99"/>
      <c r="BC1423" s="6439">
        <f>BC1422-BC1421</f>
        <v>-62</v>
      </c>
      <c r="BD1423" s="99"/>
      <c r="BE1423" s="6439">
        <f>BE1422-BE1421</f>
        <v>-57</v>
      </c>
      <c r="BF1423" s="99"/>
      <c r="BG1423" s="6439">
        <f>BG1422-BG1421</f>
        <v>-50</v>
      </c>
      <c r="BH1423" s="99"/>
      <c r="BI1423" s="6439">
        <f>BI1422-BI1421</f>
        <v>-44</v>
      </c>
      <c r="BJ1423" s="99"/>
      <c r="BK1423" s="99"/>
      <c r="BL1423" s="99"/>
      <c r="BM1423" s="99"/>
      <c r="BN1423" s="99"/>
      <c r="BO1423" s="99"/>
      <c r="BP1423" s="99"/>
      <c r="BQ1423" s="6439">
        <f>BQ1422-BQ1421</f>
        <v>-11</v>
      </c>
      <c r="BR1423" s="99"/>
      <c r="BS1423" s="6439">
        <f>BS1422-BS1421</f>
        <v>-3</v>
      </c>
      <c r="BT1423" s="99"/>
      <c r="BU1423" s="6439">
        <f>BU1422-BU1421</f>
        <v>-3</v>
      </c>
      <c r="BV1423" s="99"/>
      <c r="BW1423" s="6439">
        <f>BW1422-BW1421</f>
        <v>-3</v>
      </c>
      <c r="BX1423" s="99"/>
      <c r="BY1423" s="6439">
        <f>BY1422-BY1421</f>
        <v>-3</v>
      </c>
      <c r="BZ1423" s="99"/>
      <c r="CA1423" s="6439">
        <f>CA1422-CA1421</f>
        <v>-3</v>
      </c>
      <c r="CB1423" s="99"/>
      <c r="CC1423" s="6439">
        <f>CC1422-CC1421</f>
        <v>-3</v>
      </c>
      <c r="CD1423" s="99"/>
      <c r="CE1423" s="6439">
        <f>CE1422-CE1421</f>
        <v>0</v>
      </c>
      <c r="CF1423" s="99"/>
      <c r="CG1423" s="6439">
        <f>CG1422-CG1421</f>
        <v>0</v>
      </c>
      <c r="CH1423" s="99"/>
      <c r="CI1423" s="6439">
        <f>CI1422-CI1421</f>
        <v>0</v>
      </c>
      <c r="CJ1423" s="99"/>
      <c r="CK1423" s="6439">
        <f>CK1422-CK1421</f>
        <v>0</v>
      </c>
      <c r="CL1423" s="99"/>
      <c r="CM1423" s="6439">
        <f>CM1422-CM1421</f>
        <v>0</v>
      </c>
      <c r="CN1423" s="99"/>
      <c r="CO1423" s="6439">
        <f>CO1422-CO1421</f>
        <v>0</v>
      </c>
      <c r="CP1423" s="99"/>
      <c r="CQ1423" s="6456"/>
      <c r="CR1423" s="99"/>
      <c r="CS1423" s="6439">
        <f>CS1422-CS1421</f>
        <v>0</v>
      </c>
      <c r="CT1423" s="99"/>
      <c r="CU1423" s="6439">
        <f>CU1422-CU1421</f>
        <v>0</v>
      </c>
      <c r="CV1423" s="99"/>
      <c r="CW1423" s="6439">
        <f>CW1422-CW1421</f>
        <v>0</v>
      </c>
      <c r="CX1423" s="99"/>
      <c r="CY1423" s="6456"/>
      <c r="CZ1423" s="99"/>
      <c r="DA1423" s="6439" t="e">
        <f>DA1422-DA1421</f>
        <v>#VALUE!</v>
      </c>
      <c r="DB1423" s="99"/>
      <c r="DC1423" s="6439" t="e">
        <f>DC1422-DC1421</f>
        <v>#VALUE!</v>
      </c>
      <c r="DD1423" s="99"/>
      <c r="DE1423" s="6439" t="e">
        <f>DE1422-DE1421</f>
        <v>#VALUE!</v>
      </c>
      <c r="DF1423" s="99"/>
      <c r="DG1423" s="6439" t="e">
        <f>DG1422-DG1421</f>
        <v>#VALUE!</v>
      </c>
      <c r="DH1423" s="99"/>
      <c r="DI1423" s="6439">
        <f>DI1422-DI1421</f>
        <v>-12</v>
      </c>
      <c r="DJ1423" s="99"/>
      <c r="DK1423" s="6439">
        <f>DK1422-DK1421</f>
        <v>-2</v>
      </c>
      <c r="DL1423" s="99"/>
      <c r="DM1423" s="6439">
        <f>DM1422-DM1421</f>
        <v>0</v>
      </c>
      <c r="DN1423" s="99"/>
      <c r="DO1423" s="6439">
        <f>DO1422-DO1421</f>
        <v>0</v>
      </c>
      <c r="DP1423" s="99"/>
      <c r="DQ1423" s="6439">
        <f>DQ1422-DQ1421</f>
        <v>0</v>
      </c>
      <c r="DR1423" s="99"/>
      <c r="DS1423" s="6439">
        <f>DS1422-DS1421</f>
        <v>0</v>
      </c>
      <c r="DT1423" s="99"/>
      <c r="DU1423" s="6439">
        <f>DU1422-DU1421</f>
        <v>0</v>
      </c>
      <c r="DV1423" s="99"/>
      <c r="DW1423" s="6439">
        <f>DW1422-DW1421</f>
        <v>-11</v>
      </c>
      <c r="DX1423" s="99"/>
      <c r="DY1423" s="6439">
        <f>DY1422-DY1421</f>
        <v>0</v>
      </c>
      <c r="DZ1423" s="99"/>
      <c r="EA1423" s="6439">
        <f>EA1422-EA1421</f>
        <v>-17</v>
      </c>
      <c r="EB1423" s="99"/>
      <c r="EC1423" s="6439">
        <f>EC1422-EC1421</f>
        <v>-27</v>
      </c>
      <c r="ED1423" s="99"/>
      <c r="EE1423" s="6439">
        <f>EE1422-EE1421</f>
        <v>-40.666666666666664</v>
      </c>
      <c r="EF1423" s="99"/>
      <c r="EG1423" s="6456"/>
      <c r="EH1423" s="99"/>
      <c r="EI1423" s="6456"/>
      <c r="EJ1423" s="99"/>
      <c r="EK1423" s="6456"/>
      <c r="EL1423" s="99"/>
      <c r="EM1423" s="6439">
        <f>EM1422-EM1421</f>
        <v>-1</v>
      </c>
      <c r="ET1423" s="99"/>
      <c r="EU1423" s="99"/>
      <c r="EV1423" s="99"/>
      <c r="EW1423" s="99"/>
      <c r="EX1423" s="99"/>
      <c r="EY1423" s="99"/>
      <c r="EZ1423" s="99"/>
      <c r="FA1423" s="99"/>
      <c r="FB1423" s="99"/>
      <c r="FC1423" s="99"/>
      <c r="FD1423" s="99"/>
      <c r="FE1423" s="99"/>
      <c r="FF1423" s="99"/>
      <c r="FG1423" s="99"/>
      <c r="FH1423" s="99"/>
      <c r="FI1423" s="99"/>
      <c r="FJ1423" s="99"/>
      <c r="FL1423" s="99"/>
      <c r="FM1423" s="99"/>
    </row>
    <row r="1424" spans="1:175" ht="18.600000000000001" customHeight="1">
      <c r="M1424" s="6462"/>
      <c r="O1424" s="6462"/>
      <c r="S1424" s="6462"/>
      <c r="AW1424" s="99"/>
      <c r="AX1424" s="99"/>
      <c r="AY1424" s="99"/>
      <c r="AZ1424" s="99"/>
      <c r="BA1424" s="99"/>
      <c r="BB1424" s="99"/>
      <c r="BC1424" s="99"/>
      <c r="BD1424" s="99"/>
      <c r="BE1424" s="99"/>
      <c r="BF1424" s="99"/>
      <c r="BG1424" s="99"/>
      <c r="BH1424" s="99"/>
      <c r="BI1424" s="99"/>
      <c r="BJ1424" s="99"/>
      <c r="BK1424" s="99"/>
      <c r="BL1424" s="99"/>
      <c r="BM1424" s="99"/>
      <c r="BN1424" s="99"/>
      <c r="BO1424" s="99"/>
      <c r="BP1424" s="99"/>
      <c r="BQ1424" s="99"/>
      <c r="BR1424" s="99"/>
      <c r="BS1424" s="99"/>
      <c r="BT1424" s="99"/>
      <c r="BU1424" s="99"/>
      <c r="BV1424" s="99"/>
      <c r="BW1424" s="99"/>
      <c r="BX1424" s="99"/>
      <c r="BY1424" s="99"/>
      <c r="BZ1424" s="99"/>
      <c r="CA1424" s="99"/>
      <c r="CB1424" s="99"/>
      <c r="CC1424" s="99"/>
      <c r="CD1424" s="99"/>
      <c r="CE1424" s="99"/>
      <c r="CF1424" s="99"/>
      <c r="CG1424" s="99"/>
      <c r="CH1424" s="99"/>
      <c r="CI1424" s="99"/>
      <c r="CJ1424" s="99"/>
      <c r="CK1424" s="99"/>
      <c r="CL1424" s="99"/>
      <c r="CM1424" s="99"/>
      <c r="CN1424" s="99"/>
      <c r="CO1424" s="99"/>
      <c r="CP1424" s="99"/>
      <c r="CQ1424" s="99"/>
      <c r="CR1424" s="99"/>
      <c r="CS1424" s="99"/>
      <c r="CT1424" s="99"/>
      <c r="CU1424" s="99"/>
      <c r="CV1424" s="99"/>
      <c r="CW1424" s="99"/>
      <c r="CX1424" s="99"/>
      <c r="CY1424" s="99"/>
      <c r="CZ1424" s="99"/>
      <c r="DA1424" s="99"/>
      <c r="DB1424" s="99"/>
      <c r="DC1424" s="99"/>
      <c r="DD1424" s="99"/>
      <c r="DE1424" s="99"/>
      <c r="DF1424" s="99"/>
      <c r="DG1424" s="99"/>
      <c r="DH1424" s="99"/>
      <c r="DI1424" s="99"/>
      <c r="DJ1424" s="99"/>
      <c r="DK1424" s="99"/>
      <c r="DL1424" s="99"/>
      <c r="DM1424" s="99"/>
      <c r="DN1424" s="99"/>
      <c r="DO1424" s="99"/>
      <c r="DP1424" s="99"/>
      <c r="DQ1424" s="99"/>
      <c r="DR1424" s="99"/>
      <c r="DS1424" s="99"/>
      <c r="DT1424" s="99"/>
      <c r="DU1424" s="99"/>
      <c r="DV1424" s="99"/>
      <c r="DW1424" s="99"/>
      <c r="DX1424" s="99"/>
      <c r="DY1424" s="99"/>
      <c r="DZ1424" s="99"/>
      <c r="EA1424" s="99"/>
      <c r="EB1424" s="99"/>
      <c r="EC1424" s="99"/>
      <c r="ED1424" s="99"/>
      <c r="EE1424" s="99"/>
      <c r="EF1424" s="99"/>
      <c r="EG1424" s="99"/>
      <c r="EH1424" s="99"/>
      <c r="EI1424" s="99"/>
      <c r="EJ1424" s="99"/>
      <c r="EK1424" s="99"/>
      <c r="EL1424" s="99"/>
      <c r="EM1424" s="99"/>
      <c r="ET1424" s="99"/>
      <c r="EU1424" s="99"/>
      <c r="EV1424" s="99"/>
      <c r="EW1424" s="99"/>
      <c r="EX1424" s="99"/>
      <c r="EY1424" s="99"/>
      <c r="EZ1424" s="99"/>
      <c r="FA1424" s="99"/>
      <c r="FB1424" s="99"/>
      <c r="FC1424" s="99"/>
      <c r="FD1424" s="99"/>
      <c r="FE1424" s="99"/>
      <c r="FF1424" s="99"/>
      <c r="FG1424" s="99"/>
      <c r="FH1424" s="99"/>
      <c r="FI1424" s="99"/>
      <c r="FJ1424" s="99"/>
      <c r="FL1424" s="99"/>
      <c r="FM1424" s="99"/>
    </row>
    <row r="1425" spans="21:169" ht="18.600000000000001" customHeight="1">
      <c r="AW1425" s="99" t="str">
        <f>AW9</f>
        <v>ﾓｼﾞｭｰﾙ</v>
      </c>
      <c r="AX1425" s="99"/>
      <c r="AY1425" s="99" t="str">
        <f>AY9</f>
        <v>前加工</v>
      </c>
      <c r="AZ1425" s="99"/>
      <c r="BA1425" s="99" t="str">
        <f>BA9</f>
        <v>中板
ﾌﾛﾝﾄ</v>
      </c>
      <c r="BB1425" s="99"/>
      <c r="BC1425" s="99" t="str">
        <f>BC9</f>
        <v>中板
ﾘｱ</v>
      </c>
      <c r="BD1425" s="99"/>
      <c r="BE1425" s="99" t="str">
        <f>BE9</f>
        <v>本体</v>
      </c>
      <c r="BF1425" s="99"/>
      <c r="BG1425" s="99" t="str">
        <f>BG9</f>
        <v>ﾌﾞﾚｰｶｰ
ﾎﾞｯｸｽ</v>
      </c>
      <c r="BH1425" s="99"/>
      <c r="BI1425" s="99" t="str">
        <f>BI9</f>
        <v>ﾌﾞﾚｰｶｰﾎﾞｯｸｽｹｰﾌﾞﾙASSY</v>
      </c>
      <c r="BJ1425" s="99"/>
      <c r="BK1425" s="99"/>
      <c r="BL1425" s="99"/>
      <c r="BM1425" s="99"/>
      <c r="BN1425" s="99"/>
      <c r="BO1425" s="99"/>
      <c r="BP1425" s="99"/>
      <c r="BQ1425" s="99" t="str">
        <f>BQ9</f>
        <v>ﾌﾞﾚｰｶｰﾎﾞｯｸｽｹｰﾌﾞﾙ
ASSY(4020)</v>
      </c>
      <c r="BR1425" s="99"/>
      <c r="BS1425" s="99" t="str">
        <f>BS9</f>
        <v>ﾓｼﾞｭｰﾙ</v>
      </c>
      <c r="BT1425" s="99"/>
      <c r="BU1425" s="99" t="str">
        <f>BU9</f>
        <v>前加工</v>
      </c>
      <c r="BV1425" s="99"/>
      <c r="BW1425" s="99" t="str">
        <f>BW9</f>
        <v>中板
ﾌﾛﾝﾄ</v>
      </c>
      <c r="BX1425" s="99"/>
      <c r="BY1425" s="99" t="str">
        <f>BY9</f>
        <v>中板
ﾘｱ</v>
      </c>
      <c r="BZ1425" s="99"/>
      <c r="CA1425" s="99" t="str">
        <f>CA9</f>
        <v>本体</v>
      </c>
      <c r="CB1425" s="99"/>
      <c r="CC1425" s="99" t="str">
        <f>CC9</f>
        <v>ﾌﾞﾚｰｶｰ
ﾎﾞｯｸｽ</v>
      </c>
      <c r="CD1425" s="99"/>
      <c r="CE1425" s="99" t="str">
        <f>CE9</f>
        <v>VS制御盤</v>
      </c>
      <c r="CF1425" s="99"/>
      <c r="CG1425" s="99" t="str">
        <f>CG9</f>
        <v>ﾌﾞﾚｰｶｰ
ﾎﾞｯｸｽ
(DMS)</v>
      </c>
      <c r="CH1425" s="99"/>
      <c r="CI1425" s="99" t="str">
        <f>CI9</f>
        <v>ﾌﾞﾚｰｶｰﾎﾞｯｸｽ
(EXP,CE)</v>
      </c>
      <c r="CJ1425" s="99"/>
      <c r="CK1425" s="99" t="str">
        <f>CK9</f>
        <v>ﾊｯｼﾝｷﾌﾞﾚｰｶｰﾎﾞｯｸｽｹｰﾌﾞﾙASSY3kw</v>
      </c>
      <c r="CL1425" s="99"/>
      <c r="CM1425" s="99" t="str">
        <f>CM9</f>
        <v>ﾊｯｼﾝｷﾌﾞﾚｰｶｰﾎﾞｯｸｽｹｰﾌﾞﾙASSY6kw</v>
      </c>
      <c r="CN1425" s="99"/>
      <c r="CO1425" s="99" t="str">
        <f>CO9</f>
        <v>6225部材</v>
      </c>
      <c r="CP1425" s="99"/>
      <c r="CQ1425" s="99" t="str">
        <f>CQ9</f>
        <v>ﾌﾞﾚｰｶｰﾎﾞｯｸｽｹｰﾌﾞﾙASSY</v>
      </c>
      <c r="CR1425" s="99"/>
      <c r="CS1425" s="99" t="str">
        <f>CS9</f>
        <v>発振器
ﾌﾞﾚｰｶｰ
ﾎﾞｯｸｽ</v>
      </c>
      <c r="CT1425" s="99"/>
      <c r="CU1425" s="99" t="str">
        <f>CU9</f>
        <v>発振器ﾌﾞﾚｰｶｰ
ﾎﾞｯｸｽｹｰﾌﾞﾙ</v>
      </c>
      <c r="CV1425" s="99"/>
      <c r="CW1425" s="99" t="str">
        <f>CW9</f>
        <v>IFﾁﾕｳｹｲﾎﾞﾂｸｽ</v>
      </c>
      <c r="CX1425" s="99"/>
      <c r="CY1425" s="99" t="str">
        <f>CY9</f>
        <v>Fﾁﾕｳｹｲﾎﾞﾂｸｽ</v>
      </c>
      <c r="CZ1425" s="99"/>
      <c r="DA1425" s="99" t="str">
        <f>DA9</f>
        <v>ﾊﾟﾚｸﾄｲﾝﾀｰﾌｪｲｽ
取付作業費</v>
      </c>
      <c r="DB1425" s="99"/>
      <c r="DC1425" s="99" t="str">
        <f>DC9</f>
        <v>ｿｹｯﾄ×2個
VS-08-BU-RJ45/BU</v>
      </c>
      <c r="DD1425" s="99"/>
      <c r="DE1425" s="99" t="str">
        <f>DE9</f>
        <v>オートメーション
（R)
ﾃﾞﾊﾞｲｽネット</v>
      </c>
      <c r="DF1425" s="99"/>
      <c r="DG1425" s="99" t="str">
        <f>DG9</f>
        <v>ﾌﾟﾛﾌｨﾊﾞｽ</v>
      </c>
      <c r="DH1425" s="99"/>
      <c r="DI1425" s="99" t="str">
        <f>DI9</f>
        <v>オートメーション
（R)
ﾃﾞﾊﾞｲｽネット</v>
      </c>
      <c r="DJ1425" s="99"/>
      <c r="DK1425" s="99" t="str">
        <f>DK9</f>
        <v>ｲｰｻﾈｯﾄIP
(Vﾓﾆﾀ-有り)</v>
      </c>
      <c r="DL1425" s="99"/>
      <c r="DM1425" s="99" t="str">
        <f>DM9</f>
        <v>ｲｰｻﾈｯﾄIP
(Vﾓﾆﾀ-無し)</v>
      </c>
      <c r="DN1425" s="99"/>
      <c r="DO1425" s="99" t="str">
        <f>DO9</f>
        <v>LPT-S</v>
      </c>
      <c r="DP1425" s="99"/>
      <c r="DQ1425" s="99" t="str">
        <f>DQ9</f>
        <v>LPT-D</v>
      </c>
      <c r="DR1425" s="99"/>
      <c r="DS1425" s="99" t="str">
        <f>DS9</f>
        <v>LPT-S</v>
      </c>
      <c r="DT1425" s="99"/>
      <c r="DU1425" s="99" t="str">
        <f>DU9</f>
        <v>LPT-D</v>
      </c>
      <c r="DV1425" s="99"/>
      <c r="DW1425" s="99" t="str">
        <f>DW9</f>
        <v>Xｺﾝﾍﾞｱ
制御</v>
      </c>
      <c r="DX1425" s="99"/>
      <c r="DY1425" s="99" t="str">
        <f>DY9</f>
        <v>Yｺﾝﾍﾞｱ
制御</v>
      </c>
      <c r="DZ1425" s="99"/>
      <c r="EA1425" s="99" t="str">
        <f>EA9</f>
        <v>Vﾓﾆﾀ-
ｾｲｷﾞｮﾎﾞｯｸｽ
ｸﾐﾂｹｽﾞ</v>
      </c>
      <c r="EB1425" s="99"/>
      <c r="EC1425" s="99" t="str">
        <f>EC9</f>
        <v>I-CAS</v>
      </c>
      <c r="ED1425" s="99"/>
      <c r="EE1425" s="99" t="str">
        <f>EE9</f>
        <v>i-NOZZLE CHECKER
NOD</v>
      </c>
      <c r="EF1425" s="99"/>
      <c r="EG1425" s="99" t="str">
        <f>EG9</f>
        <v>ｾｲｷﾞｮｸﾐﾂｹｽﾞ
（I-NOZZLE or OVS)</v>
      </c>
      <c r="EH1425" s="99"/>
      <c r="EI1425" s="99" t="str">
        <f>EI9</f>
        <v>ｾｲｷﾞｮｹｰﾌﾞﾙ
(I-NOZZLE or OVS)</v>
      </c>
      <c r="EJ1425" s="99"/>
      <c r="EK1425" s="99" t="str">
        <f>EK9</f>
        <v>ｾｲｷﾞｮｹｰﾌﾞﾙ
(I-NOZZLE or OVS)</v>
      </c>
      <c r="EL1425" s="99"/>
      <c r="EM1425" s="99" t="str">
        <f>EM9</f>
        <v>NODｾｲｷﾞﾖASSY
(I-NOZZLE)</v>
      </c>
      <c r="EN1425" s="99"/>
      <c r="ET1425" s="99"/>
      <c r="EU1425" s="99"/>
      <c r="EV1425" s="99"/>
      <c r="EW1425" s="99"/>
      <c r="EX1425" s="99"/>
      <c r="EY1425" s="99"/>
      <c r="EZ1425" s="99"/>
      <c r="FA1425" s="99"/>
      <c r="FB1425" s="99"/>
      <c r="FC1425" s="99"/>
      <c r="FD1425" s="99"/>
      <c r="FE1425" s="99"/>
      <c r="FF1425" s="99"/>
      <c r="FG1425" s="99"/>
      <c r="FH1425" s="99"/>
      <c r="FI1425" s="99"/>
      <c r="FJ1425" s="99"/>
      <c r="FL1425" s="99"/>
      <c r="FM1425" s="99"/>
    </row>
    <row r="1426" spans="21:169" ht="18.600000000000001" customHeight="1">
      <c r="AW1426" s="99" t="str">
        <f>AW8</f>
        <v>L00F30937B</v>
      </c>
      <c r="AX1426" s="99"/>
      <c r="AY1426" s="99" t="str">
        <f>AY8</f>
        <v>L00F30938B</v>
      </c>
      <c r="AZ1426" s="99"/>
      <c r="BA1426" s="99" t="str">
        <f>BA8</f>
        <v>L00F30939E</v>
      </c>
      <c r="BB1426" s="99"/>
      <c r="BC1426" s="99" t="str">
        <f>BC8</f>
        <v>L00F30940A</v>
      </c>
      <c r="BD1426" s="99"/>
      <c r="BE1426" s="99" t="str">
        <f>BE8</f>
        <v>L00F30941C</v>
      </c>
      <c r="BF1426" s="99"/>
      <c r="BG1426" s="99" t="str">
        <f>BG8</f>
        <v>L00F30942A</v>
      </c>
      <c r="BH1426" s="99"/>
      <c r="BI1426" s="99" t="str">
        <f>BI8</f>
        <v>L00F307610</v>
      </c>
      <c r="BJ1426" s="99"/>
      <c r="BK1426" s="99"/>
      <c r="BL1426" s="99"/>
      <c r="BM1426" s="99"/>
      <c r="BN1426" s="99"/>
      <c r="BO1426" s="99"/>
      <c r="BP1426" s="99"/>
      <c r="BQ1426" s="99" t="str">
        <f>BQ8</f>
        <v>L00F307630</v>
      </c>
      <c r="BR1426" s="99"/>
      <c r="BS1426" s="99" t="str">
        <f>BS8</f>
        <v>L00F30951A</v>
      </c>
      <c r="BT1426" s="99"/>
      <c r="BU1426" s="99" t="str">
        <f>BU8</f>
        <v>L00F30952A</v>
      </c>
      <c r="BV1426" s="99"/>
      <c r="BW1426" s="99" t="str">
        <f>BW8</f>
        <v>L00F30953B</v>
      </c>
      <c r="BX1426" s="99"/>
      <c r="BY1426" s="99" t="str">
        <f>BY8</f>
        <v>L00F309540A</v>
      </c>
      <c r="BZ1426" s="99"/>
      <c r="CA1426" s="99" t="str">
        <f>CA8</f>
        <v>L00F30955B</v>
      </c>
      <c r="CB1426" s="99"/>
      <c r="CC1426" s="99" t="str">
        <f>CC8</f>
        <v>L00F30956A</v>
      </c>
      <c r="CD1426" s="99"/>
      <c r="CE1426" s="99" t="str">
        <f>CE8</f>
        <v>L00F30810M</v>
      </c>
      <c r="CF1426" s="99"/>
      <c r="CG1426" s="99" t="str">
        <f>CG8</f>
        <v>L00F30650C</v>
      </c>
      <c r="CH1426" s="99"/>
      <c r="CI1426" s="99" t="str">
        <f>CI8</f>
        <v>L00F30875B</v>
      </c>
      <c r="CJ1426" s="99"/>
      <c r="CK1426" s="99" t="str">
        <f>CK8</f>
        <v>L00F308840</v>
      </c>
      <c r="CL1426" s="99"/>
      <c r="CM1426" s="99" t="str">
        <f>CM8</f>
        <v>L00F30885A</v>
      </c>
      <c r="CN1426" s="99"/>
      <c r="CO1426" s="99" t="str">
        <f>CO8</f>
        <v>L00F30967B</v>
      </c>
      <c r="CP1426" s="99"/>
      <c r="CQ1426" s="99" t="str">
        <f>CQ8</f>
        <v>L00F308860</v>
      </c>
      <c r="CR1426" s="99"/>
      <c r="CS1426" s="99" t="str">
        <f>CS8</f>
        <v>L00F308830</v>
      </c>
      <c r="CT1426" s="99"/>
      <c r="CU1426" s="99" t="str">
        <f>CU8</f>
        <v>在庫管理はCD列
L00F308840</v>
      </c>
      <c r="CV1426" s="99"/>
      <c r="CW1426" s="99" t="str">
        <f>CW8</f>
        <v>L00F30733G</v>
      </c>
      <c r="CX1426" s="99"/>
      <c r="CY1426" s="99" t="str">
        <f>CY8</f>
        <v>L00F30734A</v>
      </c>
      <c r="CZ1426" s="99"/>
      <c r="DA1426" s="99" t="str">
        <f>DA8</f>
        <v>-</v>
      </c>
      <c r="DB1426" s="99"/>
      <c r="DC1426" s="99" t="str">
        <f>DC8</f>
        <v>しばらく在庫出し</v>
      </c>
      <c r="DD1426" s="99"/>
      <c r="DE1426" s="99" t="str">
        <f>DE8</f>
        <v>L番なし</v>
      </c>
      <c r="DF1426" s="99"/>
      <c r="DG1426" s="99" t="str">
        <f>DG8</f>
        <v>L番なし</v>
      </c>
      <c r="DH1426" s="99"/>
      <c r="DI1426" s="99" t="str">
        <f>DI8</f>
        <v>L00F31040A</v>
      </c>
      <c r="DJ1426" s="99"/>
      <c r="DK1426" s="99" t="str">
        <f>DK8</f>
        <v>L00F309910</v>
      </c>
      <c r="DL1426" s="99"/>
      <c r="DM1426" s="99" t="str">
        <f>DM8</f>
        <v>L00F30990A</v>
      </c>
      <c r="DN1426" s="99"/>
      <c r="DO1426" s="99" t="str">
        <f>DO8</f>
        <v>L00F308620</v>
      </c>
      <c r="DP1426" s="99"/>
      <c r="DQ1426" s="99" t="str">
        <f>DQ8</f>
        <v>L00F308640</v>
      </c>
      <c r="DR1426" s="99"/>
      <c r="DS1426" s="99" t="str">
        <f>DS8</f>
        <v>L00F308630</v>
      </c>
      <c r="DT1426" s="99"/>
      <c r="DU1426" s="99" t="str">
        <f>DU8</f>
        <v>L00F308650</v>
      </c>
      <c r="DV1426" s="99"/>
      <c r="DW1426" s="99" t="str">
        <f>DW8</f>
        <v>L00F30976B</v>
      </c>
      <c r="DX1426" s="99"/>
      <c r="DY1426" s="99" t="str">
        <f>DY8</f>
        <v>L00F30977B</v>
      </c>
      <c r="DZ1426" s="99"/>
      <c r="EA1426" s="99" t="str">
        <f>EA8</f>
        <v>L00F309430</v>
      </c>
      <c r="EB1426" s="99"/>
      <c r="EC1426" s="99" t="str">
        <f>EC8</f>
        <v>L00F309440</v>
      </c>
      <c r="ED1426" s="99"/>
      <c r="EE1426" s="99" t="str">
        <f>EE8</f>
        <v>L00F309780</v>
      </c>
      <c r="EF1426" s="99"/>
      <c r="EG1426" s="99" t="str">
        <f>EG8</f>
        <v>L00F307470</v>
      </c>
      <c r="EH1426" s="99"/>
      <c r="EI1426" s="99" t="str">
        <f>EI8</f>
        <v>L00F307480</v>
      </c>
      <c r="EJ1426" s="99"/>
      <c r="EK1426" s="99" t="str">
        <f>EK8</f>
        <v>L00F307490</v>
      </c>
      <c r="EL1426" s="99"/>
      <c r="EM1426" s="99" t="str">
        <f>EM8</f>
        <v>L00F30847B</v>
      </c>
      <c r="EN1426" s="99"/>
      <c r="ET1426" s="99"/>
      <c r="EU1426" s="99"/>
      <c r="EV1426" s="99"/>
      <c r="EW1426" s="99"/>
      <c r="EX1426" s="99"/>
      <c r="EY1426" s="99"/>
      <c r="EZ1426" s="99"/>
      <c r="FA1426" s="99"/>
      <c r="FB1426" s="99"/>
      <c r="FC1426" s="99"/>
      <c r="FD1426" s="99"/>
      <c r="FE1426" s="99"/>
      <c r="FF1426" s="99"/>
      <c r="FG1426" s="99"/>
      <c r="FH1426" s="99"/>
      <c r="FI1426" s="99"/>
      <c r="FJ1426" s="99"/>
      <c r="FL1426" s="99"/>
      <c r="FM1426" s="99"/>
    </row>
    <row r="1427" spans="21:169" ht="18.600000000000001" customHeight="1">
      <c r="AV1427" s="162" t="s">
        <v>612</v>
      </c>
      <c r="AW1427" s="99">
        <v>30</v>
      </c>
      <c r="AX1427" s="99"/>
      <c r="AY1427" s="99">
        <v>29</v>
      </c>
      <c r="AZ1427" s="99"/>
      <c r="BA1427" s="99">
        <v>29</v>
      </c>
      <c r="BB1427" s="99"/>
      <c r="BC1427" s="99">
        <v>29</v>
      </c>
      <c r="BD1427" s="99"/>
      <c r="BE1427" s="99">
        <v>29</v>
      </c>
      <c r="BF1427" s="99"/>
      <c r="BG1427" s="99">
        <v>29</v>
      </c>
      <c r="BH1427" s="99"/>
      <c r="BI1427" s="99">
        <v>29</v>
      </c>
      <c r="BJ1427" s="99"/>
      <c r="BK1427" s="99"/>
      <c r="BL1427" s="99"/>
      <c r="BM1427" s="99"/>
      <c r="BN1427" s="99"/>
      <c r="BO1427" s="99"/>
      <c r="BP1427" s="99"/>
      <c r="BQ1427" s="99">
        <v>0</v>
      </c>
      <c r="BR1427" s="99"/>
      <c r="BS1427" s="99">
        <v>6</v>
      </c>
      <c r="BT1427" s="99"/>
      <c r="BU1427" s="99">
        <v>6</v>
      </c>
      <c r="BV1427" s="99"/>
      <c r="BW1427" s="99">
        <v>6</v>
      </c>
      <c r="BX1427" s="99"/>
      <c r="BY1427" s="99">
        <v>6</v>
      </c>
      <c r="BZ1427" s="99"/>
      <c r="CA1427" s="99">
        <v>6</v>
      </c>
      <c r="CB1427" s="99"/>
      <c r="CC1427" s="99">
        <v>6</v>
      </c>
      <c r="CD1427" s="99"/>
      <c r="CE1427" s="99"/>
      <c r="CF1427" s="99"/>
      <c r="CG1427" s="99"/>
      <c r="CH1427" s="99"/>
      <c r="CI1427" s="99">
        <v>5</v>
      </c>
      <c r="CJ1427" s="99"/>
      <c r="CK1427" s="99"/>
      <c r="CL1427" s="99"/>
      <c r="CM1427" s="99"/>
      <c r="CN1427" s="99"/>
      <c r="CO1427" s="99"/>
      <c r="CP1427" s="99"/>
      <c r="CQ1427" s="99"/>
      <c r="CR1427" s="99"/>
      <c r="CS1427" s="99">
        <v>18</v>
      </c>
      <c r="CT1427" s="99"/>
      <c r="CU1427" s="99"/>
      <c r="CV1427" s="99"/>
      <c r="CW1427" s="99"/>
      <c r="CX1427" s="99"/>
      <c r="CY1427" s="99"/>
      <c r="CZ1427" s="99"/>
      <c r="DA1427" s="99"/>
      <c r="DB1427" s="99"/>
      <c r="DC1427" s="99"/>
      <c r="DD1427" s="99"/>
      <c r="DE1427" s="99"/>
      <c r="DF1427" s="99"/>
      <c r="DG1427" s="99"/>
      <c r="DH1427" s="99"/>
      <c r="DI1427" s="99"/>
      <c r="DJ1427" s="99"/>
      <c r="DK1427" s="99">
        <v>5</v>
      </c>
      <c r="DL1427" s="99"/>
      <c r="DM1427" s="99">
        <v>5</v>
      </c>
      <c r="DN1427" s="99"/>
      <c r="DO1427" s="99"/>
      <c r="DP1427" s="99"/>
      <c r="DQ1427" s="99"/>
      <c r="DR1427" s="99"/>
      <c r="DS1427" s="99"/>
      <c r="DT1427" s="99"/>
      <c r="DU1427" s="99"/>
      <c r="DV1427" s="99"/>
      <c r="DW1427" s="99">
        <v>15</v>
      </c>
      <c r="DX1427" s="99"/>
      <c r="DY1427" s="99"/>
      <c r="DZ1427" s="99"/>
      <c r="EA1427" s="99">
        <v>25</v>
      </c>
      <c r="EB1427" s="99"/>
      <c r="EC1427" s="99">
        <v>20</v>
      </c>
      <c r="ED1427" s="99"/>
      <c r="EE1427" s="99"/>
      <c r="EF1427" s="99"/>
      <c r="EG1427" s="99"/>
      <c r="EH1427" s="99"/>
      <c r="EI1427" s="99"/>
      <c r="EJ1427" s="99"/>
      <c r="EK1427" s="99"/>
      <c r="EL1427" s="99"/>
      <c r="EM1427" s="99"/>
      <c r="ET1427" s="99"/>
      <c r="EU1427" s="99"/>
      <c r="EV1427" s="99"/>
      <c r="EW1427" s="99"/>
      <c r="EX1427" s="99"/>
      <c r="EY1427" s="99"/>
      <c r="EZ1427" s="99"/>
      <c r="FA1427" s="99"/>
      <c r="FB1427" s="99"/>
      <c r="FC1427" s="99"/>
      <c r="FD1427" s="99"/>
      <c r="FE1427" s="99"/>
      <c r="FF1427" s="99"/>
      <c r="FG1427" s="99"/>
      <c r="FH1427" s="99"/>
      <c r="FI1427" s="99"/>
      <c r="FJ1427" s="99"/>
      <c r="FL1427" s="99"/>
      <c r="FM1427" s="99"/>
    </row>
    <row r="1428" spans="21:169" ht="18.600000000000001" customHeight="1">
      <c r="W1428" s="6465"/>
      <c r="AV1428" s="162" t="s">
        <v>611</v>
      </c>
      <c r="AW1428" s="6469">
        <f>AW1423+AW1427</f>
        <v>-37</v>
      </c>
      <c r="AX1428" s="99"/>
      <c r="AY1428" s="6469">
        <f>AY1423+AY1427</f>
        <v>-41</v>
      </c>
      <c r="AZ1428" s="99"/>
      <c r="BA1428" s="6469">
        <f>BA1423+BA1427</f>
        <v>-38</v>
      </c>
      <c r="BB1428" s="99"/>
      <c r="BC1428" s="6469">
        <f>BC1423+BC1427</f>
        <v>-33</v>
      </c>
      <c r="BD1428" s="99"/>
      <c r="BE1428" s="6469">
        <f>BE1423+BE1427</f>
        <v>-28</v>
      </c>
      <c r="BF1428" s="99"/>
      <c r="BG1428" s="6469">
        <f>BG1423+BG1427</f>
        <v>-21</v>
      </c>
      <c r="BH1428" s="99"/>
      <c r="BI1428" s="6469">
        <f>BI1423+BI1427</f>
        <v>-15</v>
      </c>
      <c r="BJ1428" s="99"/>
      <c r="BK1428" s="99"/>
      <c r="BL1428" s="99"/>
      <c r="BM1428" s="99"/>
      <c r="BN1428" s="99"/>
      <c r="BO1428" s="99"/>
      <c r="BP1428" s="99"/>
      <c r="BQ1428" s="6469">
        <f>BQ1423+BQ1427</f>
        <v>-11</v>
      </c>
      <c r="BR1428" s="99"/>
      <c r="BS1428" s="6469">
        <f>BS1423+BS1427</f>
        <v>3</v>
      </c>
      <c r="BT1428" s="99"/>
      <c r="BU1428" s="6469">
        <f>BU1423+BU1427</f>
        <v>3</v>
      </c>
      <c r="BV1428" s="99"/>
      <c r="BW1428" s="6469">
        <f>BW1423+BW1427</f>
        <v>3</v>
      </c>
      <c r="BX1428" s="99"/>
      <c r="BY1428" s="6469">
        <f>BY1423+BY1427</f>
        <v>3</v>
      </c>
      <c r="BZ1428" s="99"/>
      <c r="CA1428" s="6469">
        <f>CA1423+CA1427</f>
        <v>3</v>
      </c>
      <c r="CB1428" s="99"/>
      <c r="CC1428" s="6469">
        <f>CC1423+CC1427</f>
        <v>3</v>
      </c>
      <c r="CD1428" s="99"/>
      <c r="CE1428" s="6469">
        <f>CE1423+CE1427</f>
        <v>0</v>
      </c>
      <c r="CF1428" s="99"/>
      <c r="CG1428" s="6469">
        <f>CG1423+CG1427</f>
        <v>0</v>
      </c>
      <c r="CH1428" s="99"/>
      <c r="CI1428" s="6469">
        <f>CI1423+CI1427</f>
        <v>5</v>
      </c>
      <c r="CJ1428" s="99"/>
      <c r="CK1428" s="6469">
        <f>CK1423+CK1427</f>
        <v>0</v>
      </c>
      <c r="CL1428" s="99"/>
      <c r="CM1428" s="6469">
        <f>CM1423+CM1427</f>
        <v>0</v>
      </c>
      <c r="CN1428" s="99"/>
      <c r="CO1428" s="6469">
        <f>CO1423+CO1427</f>
        <v>0</v>
      </c>
      <c r="CP1428" s="99"/>
      <c r="CQ1428" s="6469"/>
      <c r="CR1428" s="99"/>
      <c r="CS1428" s="6469">
        <f>CS1423+CS1427</f>
        <v>18</v>
      </c>
      <c r="CT1428" s="99"/>
      <c r="CU1428" s="6469">
        <f>CU1423+CU1427</f>
        <v>0</v>
      </c>
      <c r="CV1428" s="99"/>
      <c r="CW1428" s="6469">
        <f>CW1423+CW1427</f>
        <v>0</v>
      </c>
      <c r="CX1428" s="99"/>
      <c r="CY1428" s="6469"/>
      <c r="CZ1428" s="99"/>
      <c r="DA1428" s="6469" t="e">
        <f>DA1423+DA1427</f>
        <v>#VALUE!</v>
      </c>
      <c r="DB1428" s="99"/>
      <c r="DC1428" s="6469" t="e">
        <f>DC1423+DC1427</f>
        <v>#VALUE!</v>
      </c>
      <c r="DD1428" s="99"/>
      <c r="DE1428" s="6469" t="e">
        <f>DE1423+DE1427</f>
        <v>#VALUE!</v>
      </c>
      <c r="DF1428" s="99"/>
      <c r="DG1428" s="6469" t="e">
        <f>DG1423+DG1427</f>
        <v>#VALUE!</v>
      </c>
      <c r="DH1428" s="99"/>
      <c r="DI1428" s="6469">
        <f>DI1423+DI1427</f>
        <v>-12</v>
      </c>
      <c r="DJ1428" s="99"/>
      <c r="DK1428" s="6469">
        <f>DK1423+DK1427</f>
        <v>3</v>
      </c>
      <c r="DL1428" s="99"/>
      <c r="DM1428" s="6469">
        <f>DM1423+DM1427</f>
        <v>5</v>
      </c>
      <c r="DN1428" s="99"/>
      <c r="DO1428" s="6469">
        <f>DO1423+DO1427</f>
        <v>0</v>
      </c>
      <c r="DP1428" s="99"/>
      <c r="DQ1428" s="6469">
        <f>DQ1423+DQ1427</f>
        <v>0</v>
      </c>
      <c r="DR1428" s="99"/>
      <c r="DS1428" s="6469">
        <f>DS1423+DS1427</f>
        <v>0</v>
      </c>
      <c r="DT1428" s="99"/>
      <c r="DU1428" s="6469">
        <f>DU1423+DU1427</f>
        <v>0</v>
      </c>
      <c r="DV1428" s="99"/>
      <c r="DW1428" s="6469">
        <f>DW1423+DW1427</f>
        <v>4</v>
      </c>
      <c r="DX1428" s="99"/>
      <c r="DY1428" s="6469">
        <f>DY1423+DY1427</f>
        <v>0</v>
      </c>
      <c r="DZ1428" s="99"/>
      <c r="EA1428" s="6469">
        <f>EA1423+EA1427</f>
        <v>8</v>
      </c>
      <c r="EB1428" s="99"/>
      <c r="EC1428" s="6469">
        <f>EC1423+EC1427</f>
        <v>-7</v>
      </c>
      <c r="ED1428" s="99"/>
      <c r="EE1428" s="6469">
        <f>EE1423+EE1427</f>
        <v>-40.666666666666664</v>
      </c>
      <c r="EF1428" s="99"/>
      <c r="EG1428" s="6469"/>
      <c r="EH1428" s="99"/>
      <c r="EI1428" s="6469"/>
      <c r="EJ1428" s="99"/>
      <c r="EK1428" s="6469"/>
      <c r="EL1428" s="99"/>
      <c r="EM1428" s="6469">
        <f>EM1423+EM1427</f>
        <v>-1</v>
      </c>
      <c r="EN1428" s="99"/>
      <c r="ET1428" s="99"/>
      <c r="EU1428" s="99"/>
      <c r="EV1428" s="99"/>
      <c r="EW1428" s="99"/>
      <c r="EX1428" s="99"/>
      <c r="EY1428" s="99"/>
      <c r="EZ1428" s="99"/>
      <c r="FA1428" s="99"/>
      <c r="FB1428" s="99"/>
      <c r="FC1428" s="99"/>
      <c r="FD1428" s="99"/>
      <c r="FE1428" s="99"/>
      <c r="FF1428" s="99"/>
      <c r="FG1428" s="99"/>
      <c r="FH1428" s="99"/>
      <c r="FI1428" s="99"/>
      <c r="FJ1428" s="99"/>
      <c r="FL1428" s="99"/>
      <c r="FM1428" s="99"/>
    </row>
    <row r="1429" spans="21:169" ht="18.600000000000001" customHeight="1">
      <c r="AV1429" s="162" t="s">
        <v>613</v>
      </c>
      <c r="AW1429" s="6470" t="e">
        <f>AW1428/AW1421</f>
        <v>#DIV/0!</v>
      </c>
      <c r="AX1429" s="162"/>
      <c r="AY1429" s="6470" t="e">
        <f>AY1428/AY1421</f>
        <v>#DIV/0!</v>
      </c>
      <c r="AZ1429" s="162"/>
      <c r="BA1429" s="6470" t="e">
        <f>BA1428/BA1421</f>
        <v>#DIV/0!</v>
      </c>
      <c r="BB1429" s="162"/>
      <c r="BC1429" s="6470" t="e">
        <f>BC1428/BC1421</f>
        <v>#DIV/0!</v>
      </c>
      <c r="BD1429" s="162"/>
      <c r="BE1429" s="6470" t="e">
        <f>BE1428/BE1421</f>
        <v>#DIV/0!</v>
      </c>
      <c r="BF1429" s="162"/>
      <c r="BG1429" s="6470" t="e">
        <f>BG1428/BG1421</f>
        <v>#DIV/0!</v>
      </c>
      <c r="BH1429" s="162"/>
      <c r="BI1429" s="6470" t="e">
        <f>BI1428/BI1421</f>
        <v>#DIV/0!</v>
      </c>
      <c r="BJ1429" s="162"/>
      <c r="BK1429" s="162"/>
      <c r="BL1429" s="162"/>
      <c r="BM1429" s="162"/>
      <c r="BN1429" s="162"/>
      <c r="BO1429" s="162"/>
      <c r="BP1429" s="162"/>
      <c r="BQ1429" s="6470" t="e">
        <f>BQ1428/BQ1421</f>
        <v>#DIV/0!</v>
      </c>
      <c r="BR1429" s="162"/>
      <c r="BS1429" s="6470" t="e">
        <f>BS1428/BS1421</f>
        <v>#DIV/0!</v>
      </c>
      <c r="BT1429" s="162"/>
      <c r="BU1429" s="6470" t="e">
        <f>BU1428/BU1421</f>
        <v>#DIV/0!</v>
      </c>
      <c r="BV1429" s="162"/>
      <c r="BW1429" s="6470" t="e">
        <f>BW1428/BW1421</f>
        <v>#DIV/0!</v>
      </c>
      <c r="BX1429" s="162"/>
      <c r="BY1429" s="6470" t="e">
        <f>BY1428/BY1421</f>
        <v>#DIV/0!</v>
      </c>
      <c r="BZ1429" s="162"/>
      <c r="CA1429" s="6470" t="e">
        <f>CA1428/CA1421</f>
        <v>#DIV/0!</v>
      </c>
      <c r="CB1429" s="162"/>
      <c r="CC1429" s="6470" t="e">
        <f>CC1428/CC1421</f>
        <v>#DIV/0!</v>
      </c>
      <c r="CD1429" s="162"/>
      <c r="CE1429" s="6470" t="e">
        <f>CE1428/CE1421</f>
        <v>#DIV/0!</v>
      </c>
      <c r="CF1429" s="162"/>
      <c r="CG1429" s="6470" t="e">
        <f>CG1428/CG1421</f>
        <v>#DIV/0!</v>
      </c>
      <c r="CH1429" s="162"/>
      <c r="CI1429" s="6470" t="e">
        <f>CI1428/CI1421</f>
        <v>#DIV/0!</v>
      </c>
      <c r="CJ1429" s="162"/>
      <c r="CK1429" s="6470" t="e">
        <f>CK1428/CK1421</f>
        <v>#DIV/0!</v>
      </c>
      <c r="CL1429" s="162"/>
      <c r="CM1429" s="6470" t="e">
        <f>CM1428/CM1421</f>
        <v>#DIV/0!</v>
      </c>
      <c r="CN1429" s="162"/>
      <c r="CO1429" s="6470" t="e">
        <f>CO1428/CO1421</f>
        <v>#DIV/0!</v>
      </c>
      <c r="CP1429" s="162"/>
      <c r="CQ1429" s="6470"/>
      <c r="CR1429" s="162"/>
      <c r="CS1429" s="6470" t="e">
        <f>CS1428/CS1421</f>
        <v>#DIV/0!</v>
      </c>
      <c r="CT1429" s="162"/>
      <c r="CU1429" s="6470" t="e">
        <f>CU1428/CU1421</f>
        <v>#DIV/0!</v>
      </c>
      <c r="CV1429" s="162"/>
      <c r="CW1429" s="6470" t="e">
        <f>CW1428/CW1421</f>
        <v>#DIV/0!</v>
      </c>
      <c r="CX1429" s="162"/>
      <c r="CY1429" s="6470"/>
      <c r="CZ1429" s="162"/>
      <c r="DA1429" s="6470" t="e">
        <f>DA1428/DA1421</f>
        <v>#VALUE!</v>
      </c>
      <c r="DB1429" s="162"/>
      <c r="DC1429" s="6470" t="e">
        <f>DC1428/DC1421</f>
        <v>#VALUE!</v>
      </c>
      <c r="DD1429" s="162"/>
      <c r="DE1429" s="6470" t="e">
        <f>DE1428/DE1421</f>
        <v>#VALUE!</v>
      </c>
      <c r="DF1429" s="162"/>
      <c r="DG1429" s="6470" t="e">
        <f>DG1428/DG1421</f>
        <v>#VALUE!</v>
      </c>
      <c r="DH1429" s="162"/>
      <c r="DI1429" s="6470" t="e">
        <f>DI1428/DI1421</f>
        <v>#DIV/0!</v>
      </c>
      <c r="DJ1429" s="162"/>
      <c r="DK1429" s="6470" t="e">
        <f>DK1428/DK1421</f>
        <v>#DIV/0!</v>
      </c>
      <c r="DL1429" s="162"/>
      <c r="DM1429" s="6470" t="e">
        <f>DM1428/DM1421</f>
        <v>#DIV/0!</v>
      </c>
      <c r="DN1429" s="162"/>
      <c r="DO1429" s="6470" t="e">
        <f>DO1428/DO1421</f>
        <v>#DIV/0!</v>
      </c>
      <c r="DP1429" s="162"/>
      <c r="DQ1429" s="6470" t="e">
        <f>DQ1428/DQ1421</f>
        <v>#DIV/0!</v>
      </c>
      <c r="DR1429" s="162"/>
      <c r="DS1429" s="6470" t="e">
        <f>DS1428/DS1421</f>
        <v>#DIV/0!</v>
      </c>
      <c r="DT1429" s="162"/>
      <c r="DU1429" s="6470" t="e">
        <f>DU1428/DU1421</f>
        <v>#DIV/0!</v>
      </c>
      <c r="DV1429" s="162"/>
      <c r="DW1429" s="6470" t="e">
        <f>DW1428/DW1421</f>
        <v>#DIV/0!</v>
      </c>
      <c r="DX1429" s="162"/>
      <c r="DY1429" s="6470" t="e">
        <f>DY1428/DY1421</f>
        <v>#DIV/0!</v>
      </c>
      <c r="DZ1429" s="162"/>
      <c r="EA1429" s="6470" t="e">
        <f>EA1428/EA1421</f>
        <v>#DIV/0!</v>
      </c>
      <c r="EB1429" s="162"/>
      <c r="EC1429" s="6470" t="e">
        <f>EC1428/EC1421</f>
        <v>#DIV/0!</v>
      </c>
      <c r="ED1429" s="162"/>
      <c r="EE1429" s="6470">
        <f>EE1428/EE1421</f>
        <v>-2.7727272727272725</v>
      </c>
      <c r="EF1429" s="162"/>
      <c r="EG1429" s="6470"/>
      <c r="EH1429" s="162"/>
      <c r="EI1429" s="6470"/>
      <c r="EJ1429" s="162"/>
      <c r="EK1429" s="6470"/>
      <c r="EL1429" s="162"/>
      <c r="EM1429" s="6470" t="e">
        <f>EM1428/EM1421</f>
        <v>#DIV/0!</v>
      </c>
      <c r="EN1429" s="162"/>
      <c r="ET1429" s="162"/>
      <c r="EU1429" s="162"/>
      <c r="EV1429" s="162"/>
      <c r="EW1429" s="162"/>
      <c r="EX1429" s="162"/>
      <c r="EY1429" s="162"/>
      <c r="EZ1429" s="162"/>
      <c r="FA1429" s="162"/>
      <c r="FB1429" s="162"/>
      <c r="FC1429" s="162"/>
      <c r="FD1429" s="162"/>
      <c r="FE1429" s="162"/>
      <c r="FF1429" s="162"/>
      <c r="FG1429" s="162"/>
      <c r="FH1429" s="162"/>
      <c r="FI1429" s="162"/>
      <c r="FJ1429" s="162"/>
      <c r="FK1429" s="162"/>
      <c r="FL1429" s="162"/>
      <c r="FM1429" s="162"/>
    </row>
    <row r="1430" spans="21:169" ht="18.600000000000001" customHeight="1">
      <c r="AW1430" s="162"/>
      <c r="AX1430" s="162"/>
      <c r="AY1430" s="162"/>
      <c r="AZ1430" s="99"/>
      <c r="BA1430" s="99"/>
      <c r="BB1430" s="99"/>
      <c r="BC1430" s="99"/>
      <c r="BD1430" s="99"/>
      <c r="BE1430" s="99"/>
      <c r="BF1430" s="99"/>
      <c r="BG1430" s="99"/>
      <c r="BH1430" s="99"/>
      <c r="BI1430" s="99"/>
      <c r="BJ1430" s="99"/>
      <c r="BK1430" s="99"/>
      <c r="BL1430" s="99"/>
      <c r="BM1430" s="99"/>
      <c r="BN1430" s="99"/>
      <c r="BO1430" s="99"/>
      <c r="BP1430" s="99"/>
      <c r="BQ1430" s="99"/>
      <c r="BR1430" s="99"/>
      <c r="BS1430" s="99"/>
      <c r="BT1430" s="99"/>
      <c r="BU1430" s="99"/>
      <c r="BV1430" s="99"/>
      <c r="BW1430" s="99"/>
      <c r="BX1430" s="99"/>
      <c r="BY1430" s="99"/>
      <c r="BZ1430" s="99"/>
      <c r="CA1430" s="99"/>
      <c r="CB1430" s="99"/>
      <c r="CC1430" s="99"/>
      <c r="CD1430" s="99"/>
      <c r="CE1430" s="99"/>
      <c r="CF1430" s="99"/>
      <c r="CG1430" s="99"/>
      <c r="CH1430" s="99"/>
      <c r="CI1430" s="99"/>
      <c r="CJ1430" s="99"/>
      <c r="CK1430" s="99"/>
      <c r="CL1430" s="99"/>
      <c r="CM1430" s="99"/>
      <c r="CN1430" s="99"/>
      <c r="CO1430" s="99"/>
      <c r="CP1430" s="99"/>
      <c r="CQ1430" s="99"/>
      <c r="CR1430" s="99"/>
      <c r="CS1430" s="99"/>
      <c r="CT1430" s="99"/>
      <c r="CU1430" s="99"/>
      <c r="CV1430" s="99"/>
      <c r="CW1430" s="99"/>
      <c r="CX1430" s="99"/>
      <c r="CY1430" s="99"/>
      <c r="CZ1430" s="99"/>
      <c r="DA1430" s="99"/>
      <c r="DB1430" s="99"/>
      <c r="DC1430" s="99"/>
      <c r="DD1430" s="99"/>
      <c r="DE1430" s="99"/>
      <c r="DF1430" s="99"/>
      <c r="DG1430" s="99"/>
      <c r="DH1430" s="99"/>
      <c r="DI1430" s="99"/>
      <c r="DJ1430" s="99"/>
      <c r="DK1430" s="99"/>
      <c r="DL1430" s="99"/>
      <c r="DM1430" s="99"/>
      <c r="DN1430" s="99"/>
      <c r="DO1430" s="99"/>
      <c r="DP1430" s="99"/>
      <c r="DQ1430" s="99"/>
      <c r="DR1430" s="99"/>
      <c r="DS1430" s="99"/>
      <c r="DT1430" s="99"/>
      <c r="DU1430" s="99"/>
      <c r="DV1430" s="99"/>
      <c r="DW1430" s="99"/>
      <c r="DX1430" s="99"/>
      <c r="DY1430" s="99"/>
      <c r="DZ1430" s="99"/>
      <c r="EA1430" s="99"/>
      <c r="EB1430" s="99"/>
      <c r="EC1430" s="99"/>
      <c r="ED1430" s="99"/>
      <c r="EE1430" s="99"/>
      <c r="EF1430" s="99"/>
      <c r="EG1430" s="99"/>
      <c r="EH1430" s="99"/>
      <c r="EI1430" s="99"/>
      <c r="EJ1430" s="99"/>
      <c r="EK1430" s="99"/>
      <c r="EL1430" s="99"/>
      <c r="EM1430" s="99"/>
      <c r="ET1430" s="99"/>
      <c r="EU1430" s="99"/>
      <c r="EV1430" s="99"/>
      <c r="EW1430" s="99"/>
      <c r="EX1430" s="99"/>
      <c r="EY1430" s="99"/>
      <c r="EZ1430" s="99"/>
      <c r="FA1430" s="99"/>
      <c r="FB1430" s="99"/>
      <c r="FC1430" s="99"/>
      <c r="FD1430" s="99"/>
      <c r="FE1430" s="99"/>
      <c r="FF1430" s="99"/>
      <c r="FG1430" s="99"/>
      <c r="FH1430" s="99"/>
      <c r="FI1430" s="99"/>
      <c r="FJ1430" s="99"/>
      <c r="FL1430" s="99"/>
      <c r="FM1430" s="99"/>
    </row>
    <row r="1431" spans="21:169" ht="18.600000000000001" customHeight="1">
      <c r="AW1431" s="162"/>
      <c r="AX1431" s="162"/>
      <c r="AY1431" s="162"/>
      <c r="AZ1431" s="99"/>
      <c r="BA1431" s="99"/>
      <c r="BB1431" s="99"/>
      <c r="BC1431" s="99"/>
      <c r="BD1431" s="99"/>
      <c r="BE1431" s="99"/>
      <c r="BF1431" s="99"/>
      <c r="BG1431" s="99"/>
      <c r="BH1431" s="99"/>
      <c r="BI1431" s="99"/>
      <c r="BJ1431" s="99"/>
      <c r="BK1431" s="99"/>
      <c r="BL1431" s="99"/>
      <c r="BM1431" s="99"/>
      <c r="BN1431" s="99"/>
      <c r="BO1431" s="99"/>
      <c r="BP1431" s="99"/>
      <c r="BQ1431" s="99"/>
      <c r="BR1431" s="99"/>
      <c r="BS1431" s="99"/>
      <c r="BT1431" s="99"/>
      <c r="BU1431" s="99"/>
      <c r="BV1431" s="99"/>
      <c r="BW1431" s="99"/>
      <c r="BX1431" s="99"/>
      <c r="BY1431" s="99"/>
      <c r="BZ1431" s="99"/>
      <c r="CA1431" s="99"/>
      <c r="CB1431" s="99"/>
      <c r="CC1431" s="99"/>
      <c r="CD1431" s="99"/>
      <c r="CE1431" s="99"/>
      <c r="CF1431" s="99"/>
      <c r="CG1431" s="99"/>
      <c r="CH1431" s="99"/>
      <c r="CI1431" s="99"/>
      <c r="CJ1431" s="99"/>
      <c r="CK1431" s="99"/>
      <c r="CL1431" s="99"/>
      <c r="CM1431" s="99"/>
      <c r="CN1431" s="99"/>
      <c r="CO1431" s="99"/>
      <c r="CP1431" s="99"/>
      <c r="CQ1431" s="99"/>
      <c r="CR1431" s="99"/>
      <c r="CS1431" s="99"/>
      <c r="CT1431" s="99"/>
      <c r="CU1431" s="99"/>
      <c r="CV1431" s="99"/>
      <c r="CW1431" s="99"/>
      <c r="CX1431" s="99"/>
      <c r="CY1431" s="99"/>
      <c r="CZ1431" s="99"/>
      <c r="DA1431" s="99"/>
      <c r="DB1431" s="99"/>
      <c r="DC1431" s="99"/>
      <c r="DD1431" s="99"/>
      <c r="DE1431" s="99"/>
      <c r="DF1431" s="99"/>
      <c r="DG1431" s="99"/>
      <c r="DH1431" s="99"/>
      <c r="DI1431" s="99"/>
      <c r="DJ1431" s="99"/>
      <c r="DK1431" s="99"/>
      <c r="DL1431" s="99"/>
      <c r="DM1431" s="99"/>
      <c r="DN1431" s="99"/>
      <c r="DO1431" s="99"/>
      <c r="DP1431" s="99"/>
      <c r="DQ1431" s="99"/>
      <c r="DR1431" s="99"/>
      <c r="DS1431" s="99"/>
      <c r="DT1431" s="99"/>
      <c r="DU1431" s="99"/>
      <c r="DV1431" s="99"/>
      <c r="DW1431" s="99"/>
      <c r="DX1431" s="99"/>
      <c r="DY1431" s="99"/>
      <c r="DZ1431" s="99"/>
      <c r="EA1431" s="99"/>
      <c r="EB1431" s="99"/>
      <c r="EC1431" s="99"/>
      <c r="ED1431" s="99"/>
      <c r="EE1431" s="99"/>
      <c r="EF1431" s="99"/>
      <c r="EG1431" s="99"/>
      <c r="EH1431" s="99"/>
      <c r="EI1431" s="99"/>
      <c r="EJ1431" s="99"/>
      <c r="EK1431" s="99"/>
      <c r="EL1431" s="99"/>
      <c r="EM1431" s="99"/>
      <c r="ET1431" s="99"/>
      <c r="EU1431" s="99"/>
      <c r="EV1431" s="99"/>
      <c r="EW1431" s="99"/>
      <c r="EX1431" s="99"/>
      <c r="EY1431" s="99"/>
      <c r="EZ1431" s="99"/>
      <c r="FA1431" s="99"/>
      <c r="FB1431" s="99"/>
      <c r="FC1431" s="99"/>
      <c r="FD1431" s="99"/>
      <c r="FE1431" s="99"/>
      <c r="FF1431" s="99"/>
      <c r="FG1431" s="99"/>
      <c r="FH1431" s="99"/>
      <c r="FI1431" s="99"/>
      <c r="FJ1431" s="99"/>
      <c r="FL1431" s="99"/>
      <c r="FM1431" s="99"/>
    </row>
    <row r="1432" spans="21:169" ht="18.600000000000001" customHeight="1">
      <c r="U1432" s="6464"/>
      <c r="AW1432" s="6471">
        <f>AW1430</f>
        <v>0</v>
      </c>
    </row>
  </sheetData>
  <sheetProtection formatCells="0" formatColumns="0" formatRows="0" insertColumns="0" insertRows="0" insertHyperlinks="0" deleteColumns="0" deleteRows="0" sort="0" autoFilter="0"/>
  <autoFilter ref="A10:FK1202"/>
  <sortState ref="A979:FT1022">
    <sortCondition ref="Z979:Z1022"/>
  </sortState>
  <mergeCells count="4470">
    <mergeCell ref="FP1310:FQ1310"/>
    <mergeCell ref="FS1310:FT1310"/>
    <mergeCell ref="DY1310:DZ1310"/>
    <mergeCell ref="EA1310:EB1310"/>
    <mergeCell ref="EC1310:ED1310"/>
    <mergeCell ref="EE1310:EF1310"/>
    <mergeCell ref="EM1310:EN1310"/>
    <mergeCell ref="EO1310:EP1310"/>
    <mergeCell ref="ET1310:EU1310"/>
    <mergeCell ref="EV1310:EW1310"/>
    <mergeCell ref="EX1310:EY1310"/>
    <mergeCell ref="EZ1310:FA1310"/>
    <mergeCell ref="FB1310:FC1310"/>
    <mergeCell ref="FD1310:FE1310"/>
    <mergeCell ref="FF1310:FG1310"/>
    <mergeCell ref="FH1310:FI1310"/>
    <mergeCell ref="FJ1310:FK1310"/>
    <mergeCell ref="FL1310:FM1310"/>
    <mergeCell ref="FN1310:FO1310"/>
    <mergeCell ref="CK1310:CL1310"/>
    <mergeCell ref="CM1310:CN1310"/>
    <mergeCell ref="CO1310:CP1310"/>
    <mergeCell ref="CQ1310:CR1310"/>
    <mergeCell ref="CS1310:CT1310"/>
    <mergeCell ref="CW1310:CX1310"/>
    <mergeCell ref="CY1310:CZ1310"/>
    <mergeCell ref="DA1310:DB1310"/>
    <mergeCell ref="DC1310:DD1310"/>
    <mergeCell ref="DI1310:DJ1310"/>
    <mergeCell ref="DK1310:DL1310"/>
    <mergeCell ref="DM1310:DN1310"/>
    <mergeCell ref="DO1310:DP1310"/>
    <mergeCell ref="DQ1310:DR1310"/>
    <mergeCell ref="DS1310:DT1310"/>
    <mergeCell ref="DU1310:DV1310"/>
    <mergeCell ref="DW1310:DX1310"/>
    <mergeCell ref="EV1306:EW1306"/>
    <mergeCell ref="EX1306:EY1306"/>
    <mergeCell ref="EZ1306:FA1306"/>
    <mergeCell ref="FB1306:FC1306"/>
    <mergeCell ref="FD1306:FE1306"/>
    <mergeCell ref="FF1306:FG1306"/>
    <mergeCell ref="FH1306:FI1306"/>
    <mergeCell ref="FJ1306:FK1306"/>
    <mergeCell ref="FL1306:FM1306"/>
    <mergeCell ref="FN1306:FO1306"/>
    <mergeCell ref="FP1306:FQ1306"/>
    <mergeCell ref="FS1306:FT1306"/>
    <mergeCell ref="AW1310:AX1310"/>
    <mergeCell ref="AY1310:AZ1310"/>
    <mergeCell ref="BA1310:BB1310"/>
    <mergeCell ref="BC1310:BD1310"/>
    <mergeCell ref="BE1310:BF1310"/>
    <mergeCell ref="BG1310:BH1310"/>
    <mergeCell ref="BI1310:BJ1310"/>
    <mergeCell ref="BK1310:BL1310"/>
    <mergeCell ref="BM1310:BN1310"/>
    <mergeCell ref="BO1310:BP1310"/>
    <mergeCell ref="BQ1310:BR1310"/>
    <mergeCell ref="BS1310:BT1310"/>
    <mergeCell ref="BU1310:BV1310"/>
    <mergeCell ref="BW1310:BX1310"/>
    <mergeCell ref="BY1310:BZ1310"/>
    <mergeCell ref="CA1310:CB1310"/>
    <mergeCell ref="CC1310:CD1310"/>
    <mergeCell ref="CE1310:CF1310"/>
    <mergeCell ref="CG1310:CH1310"/>
    <mergeCell ref="CI1310:CJ1310"/>
    <mergeCell ref="DA1306:DB1306"/>
    <mergeCell ref="DC1306:DD1306"/>
    <mergeCell ref="DI1306:DJ1306"/>
    <mergeCell ref="DK1306:DL1306"/>
    <mergeCell ref="DM1306:DN1306"/>
    <mergeCell ref="DO1306:DP1306"/>
    <mergeCell ref="DQ1306:DR1306"/>
    <mergeCell ref="DS1306:DT1306"/>
    <mergeCell ref="DU1306:DV1306"/>
    <mergeCell ref="DW1306:DX1306"/>
    <mergeCell ref="DY1306:DZ1306"/>
    <mergeCell ref="EA1306:EB1306"/>
    <mergeCell ref="EC1306:ED1306"/>
    <mergeCell ref="EE1306:EF1306"/>
    <mergeCell ref="EM1306:EN1306"/>
    <mergeCell ref="EO1306:EP1306"/>
    <mergeCell ref="ET1306:EU1306"/>
    <mergeCell ref="FJ1302:FK1302"/>
    <mergeCell ref="FL1302:FM1302"/>
    <mergeCell ref="FN1302:FO1302"/>
    <mergeCell ref="FP1302:FQ1302"/>
    <mergeCell ref="FS1302:FT1302"/>
    <mergeCell ref="AW1306:AX1306"/>
    <mergeCell ref="AY1306:AZ1306"/>
    <mergeCell ref="BA1306:BB1306"/>
    <mergeCell ref="BC1306:BD1306"/>
    <mergeCell ref="BE1306:BF1306"/>
    <mergeCell ref="BG1306:BH1306"/>
    <mergeCell ref="BI1306:BJ1306"/>
    <mergeCell ref="BK1306:BL1306"/>
    <mergeCell ref="BM1306:BN1306"/>
    <mergeCell ref="BO1306:BP1306"/>
    <mergeCell ref="BQ1306:BR1306"/>
    <mergeCell ref="BS1306:BT1306"/>
    <mergeCell ref="BU1306:BV1306"/>
    <mergeCell ref="BW1306:BX1306"/>
    <mergeCell ref="BY1306:BZ1306"/>
    <mergeCell ref="CA1306:CB1306"/>
    <mergeCell ref="CC1306:CD1306"/>
    <mergeCell ref="CE1306:CF1306"/>
    <mergeCell ref="CG1306:CH1306"/>
    <mergeCell ref="CI1306:CJ1306"/>
    <mergeCell ref="CK1306:CL1306"/>
    <mergeCell ref="CM1306:CN1306"/>
    <mergeCell ref="CO1306:CP1306"/>
    <mergeCell ref="CQ1306:CR1306"/>
    <mergeCell ref="CS1306:CT1306"/>
    <mergeCell ref="CW1306:CX1306"/>
    <mergeCell ref="CY1306:CZ1306"/>
    <mergeCell ref="DS1302:DT1302"/>
    <mergeCell ref="DU1302:DV1302"/>
    <mergeCell ref="DW1302:DX1302"/>
    <mergeCell ref="DY1302:DZ1302"/>
    <mergeCell ref="EA1302:EB1302"/>
    <mergeCell ref="EC1302:ED1302"/>
    <mergeCell ref="EE1302:EF1302"/>
    <mergeCell ref="EM1302:EN1302"/>
    <mergeCell ref="EO1302:EP1302"/>
    <mergeCell ref="ET1302:EU1302"/>
    <mergeCell ref="EV1302:EW1302"/>
    <mergeCell ref="EX1302:EY1302"/>
    <mergeCell ref="EZ1302:FA1302"/>
    <mergeCell ref="FB1302:FC1302"/>
    <mergeCell ref="FD1302:FE1302"/>
    <mergeCell ref="FF1302:FG1302"/>
    <mergeCell ref="FH1302:FI1302"/>
    <mergeCell ref="CE1302:CF1302"/>
    <mergeCell ref="CG1302:CH1302"/>
    <mergeCell ref="CI1302:CJ1302"/>
    <mergeCell ref="CK1302:CL1302"/>
    <mergeCell ref="CM1302:CN1302"/>
    <mergeCell ref="CO1302:CP1302"/>
    <mergeCell ref="CQ1302:CR1302"/>
    <mergeCell ref="CS1302:CT1302"/>
    <mergeCell ref="CW1302:CX1302"/>
    <mergeCell ref="CY1302:CZ1302"/>
    <mergeCell ref="DA1302:DB1302"/>
    <mergeCell ref="DC1302:DD1302"/>
    <mergeCell ref="DI1302:DJ1302"/>
    <mergeCell ref="DK1302:DL1302"/>
    <mergeCell ref="DM1302:DN1302"/>
    <mergeCell ref="DO1302:DP1302"/>
    <mergeCell ref="DQ1302:DR1302"/>
    <mergeCell ref="AW1302:AX1302"/>
    <mergeCell ref="AY1302:AZ1302"/>
    <mergeCell ref="BA1302:BB1302"/>
    <mergeCell ref="BC1302:BD1302"/>
    <mergeCell ref="BE1302:BF1302"/>
    <mergeCell ref="BG1302:BH1302"/>
    <mergeCell ref="BI1302:BJ1302"/>
    <mergeCell ref="BK1302:BL1302"/>
    <mergeCell ref="BM1302:BN1302"/>
    <mergeCell ref="BO1302:BP1302"/>
    <mergeCell ref="BQ1302:BR1302"/>
    <mergeCell ref="BS1302:BT1302"/>
    <mergeCell ref="BU1302:BV1302"/>
    <mergeCell ref="BW1302:BX1302"/>
    <mergeCell ref="BY1302:BZ1302"/>
    <mergeCell ref="CA1302:CB1302"/>
    <mergeCell ref="CC1302:CD1302"/>
    <mergeCell ref="FP1286:FQ1286"/>
    <mergeCell ref="FS1286:FT1286"/>
    <mergeCell ref="DY1286:DZ1286"/>
    <mergeCell ref="EA1286:EB1286"/>
    <mergeCell ref="EC1286:ED1286"/>
    <mergeCell ref="EE1286:EF1286"/>
    <mergeCell ref="EM1286:EN1286"/>
    <mergeCell ref="EO1286:EP1286"/>
    <mergeCell ref="ET1286:EU1286"/>
    <mergeCell ref="EV1286:EW1286"/>
    <mergeCell ref="EX1286:EY1286"/>
    <mergeCell ref="EZ1286:FA1286"/>
    <mergeCell ref="FB1286:FC1286"/>
    <mergeCell ref="FD1286:FE1286"/>
    <mergeCell ref="FF1286:FG1286"/>
    <mergeCell ref="FH1286:FI1286"/>
    <mergeCell ref="FJ1286:FK1286"/>
    <mergeCell ref="FL1286:FM1286"/>
    <mergeCell ref="FN1286:FO1286"/>
    <mergeCell ref="CK1286:CL1286"/>
    <mergeCell ref="CM1286:CN1286"/>
    <mergeCell ref="CO1286:CP1286"/>
    <mergeCell ref="CQ1286:CR1286"/>
    <mergeCell ref="CS1286:CT1286"/>
    <mergeCell ref="CW1286:CX1286"/>
    <mergeCell ref="CY1286:CZ1286"/>
    <mergeCell ref="DA1286:DB1286"/>
    <mergeCell ref="DC1286:DD1286"/>
    <mergeCell ref="DI1286:DJ1286"/>
    <mergeCell ref="DK1286:DL1286"/>
    <mergeCell ref="DM1286:DN1286"/>
    <mergeCell ref="DO1286:DP1286"/>
    <mergeCell ref="DQ1286:DR1286"/>
    <mergeCell ref="DS1286:DT1286"/>
    <mergeCell ref="DU1286:DV1286"/>
    <mergeCell ref="DW1286:DX1286"/>
    <mergeCell ref="AW1286:AX1286"/>
    <mergeCell ref="AY1286:AZ1286"/>
    <mergeCell ref="BA1286:BB1286"/>
    <mergeCell ref="BC1286:BD1286"/>
    <mergeCell ref="BE1286:BF1286"/>
    <mergeCell ref="BG1286:BH1286"/>
    <mergeCell ref="BI1286:BJ1286"/>
    <mergeCell ref="BK1286:BL1286"/>
    <mergeCell ref="BM1286:BN1286"/>
    <mergeCell ref="BO1286:BP1286"/>
    <mergeCell ref="BQ1286:BR1286"/>
    <mergeCell ref="BS1286:BT1286"/>
    <mergeCell ref="BU1286:BV1286"/>
    <mergeCell ref="BW1286:BX1286"/>
    <mergeCell ref="BY1286:BZ1286"/>
    <mergeCell ref="CA1286:CB1286"/>
    <mergeCell ref="CC1286:CD1286"/>
    <mergeCell ref="CE1286:CF1286"/>
    <mergeCell ref="CG1286:CH1286"/>
    <mergeCell ref="CI1286:CJ1286"/>
    <mergeCell ref="FJ1282:FK1282"/>
    <mergeCell ref="FL1282:FM1282"/>
    <mergeCell ref="FN1282:FO1282"/>
    <mergeCell ref="FP1282:FQ1282"/>
    <mergeCell ref="FS1282:FT1282"/>
    <mergeCell ref="DS1282:DT1282"/>
    <mergeCell ref="DU1282:DV1282"/>
    <mergeCell ref="DW1282:DX1282"/>
    <mergeCell ref="DY1282:DZ1282"/>
    <mergeCell ref="EA1282:EB1282"/>
    <mergeCell ref="EC1282:ED1282"/>
    <mergeCell ref="EE1282:EF1282"/>
    <mergeCell ref="EM1282:EN1282"/>
    <mergeCell ref="EO1282:EP1282"/>
    <mergeCell ref="ET1282:EU1282"/>
    <mergeCell ref="EV1282:EW1282"/>
    <mergeCell ref="EX1282:EY1282"/>
    <mergeCell ref="EZ1282:FA1282"/>
    <mergeCell ref="FB1282:FC1282"/>
    <mergeCell ref="FD1282:FE1282"/>
    <mergeCell ref="FF1282:FG1282"/>
    <mergeCell ref="FH1282:FI1282"/>
    <mergeCell ref="CE1282:CF1282"/>
    <mergeCell ref="CG1282:CH1282"/>
    <mergeCell ref="CI1282:CJ1282"/>
    <mergeCell ref="CK1282:CL1282"/>
    <mergeCell ref="CM1282:CN1282"/>
    <mergeCell ref="CO1282:CP1282"/>
    <mergeCell ref="CQ1282:CR1282"/>
    <mergeCell ref="CS1282:CT1282"/>
    <mergeCell ref="CW1282:CX1282"/>
    <mergeCell ref="CY1282:CZ1282"/>
    <mergeCell ref="DA1282:DB1282"/>
    <mergeCell ref="DC1282:DD1282"/>
    <mergeCell ref="DI1282:DJ1282"/>
    <mergeCell ref="DK1282:DL1282"/>
    <mergeCell ref="DM1282:DN1282"/>
    <mergeCell ref="DO1282:DP1282"/>
    <mergeCell ref="DQ1282:DR1282"/>
    <mergeCell ref="AW1282:AX1282"/>
    <mergeCell ref="AY1282:AZ1282"/>
    <mergeCell ref="BA1282:BB1282"/>
    <mergeCell ref="BC1282:BD1282"/>
    <mergeCell ref="BE1282:BF1282"/>
    <mergeCell ref="BG1282:BH1282"/>
    <mergeCell ref="BI1282:BJ1282"/>
    <mergeCell ref="BK1282:BL1282"/>
    <mergeCell ref="BM1282:BN1282"/>
    <mergeCell ref="BO1282:BP1282"/>
    <mergeCell ref="BQ1282:BR1282"/>
    <mergeCell ref="BS1282:BT1282"/>
    <mergeCell ref="BU1282:BV1282"/>
    <mergeCell ref="BW1282:BX1282"/>
    <mergeCell ref="BY1282:BZ1282"/>
    <mergeCell ref="CA1282:CB1282"/>
    <mergeCell ref="CC1282:CD1282"/>
    <mergeCell ref="EV1326:EW1326"/>
    <mergeCell ref="EX1326:EY1326"/>
    <mergeCell ref="EZ1326:FA1326"/>
    <mergeCell ref="FB1326:FC1326"/>
    <mergeCell ref="FD1326:FE1326"/>
    <mergeCell ref="FF1326:FG1326"/>
    <mergeCell ref="FH1326:FI1326"/>
    <mergeCell ref="FJ1326:FK1326"/>
    <mergeCell ref="FL1326:FM1326"/>
    <mergeCell ref="FN1326:FO1326"/>
    <mergeCell ref="FP1326:FQ1326"/>
    <mergeCell ref="FS1326:FT1326"/>
    <mergeCell ref="DA1326:DB1326"/>
    <mergeCell ref="DC1326:DD1326"/>
    <mergeCell ref="DI1326:DJ1326"/>
    <mergeCell ref="DK1326:DL1326"/>
    <mergeCell ref="DM1326:DN1326"/>
    <mergeCell ref="DO1326:DP1326"/>
    <mergeCell ref="DQ1326:DR1326"/>
    <mergeCell ref="DS1326:DT1326"/>
    <mergeCell ref="DU1326:DV1326"/>
    <mergeCell ref="DW1326:DX1326"/>
    <mergeCell ref="DY1326:DZ1326"/>
    <mergeCell ref="EA1326:EB1326"/>
    <mergeCell ref="EC1326:ED1326"/>
    <mergeCell ref="EE1326:EF1326"/>
    <mergeCell ref="EM1326:EN1326"/>
    <mergeCell ref="EO1326:EP1326"/>
    <mergeCell ref="ET1326:EU1326"/>
    <mergeCell ref="FJ1270:FK1270"/>
    <mergeCell ref="FL1270:FM1270"/>
    <mergeCell ref="FN1270:FO1270"/>
    <mergeCell ref="FP1270:FQ1270"/>
    <mergeCell ref="FS1270:FT1270"/>
    <mergeCell ref="AW1326:AX1326"/>
    <mergeCell ref="AY1326:AZ1326"/>
    <mergeCell ref="BA1326:BB1326"/>
    <mergeCell ref="BC1326:BD1326"/>
    <mergeCell ref="BE1326:BF1326"/>
    <mergeCell ref="BG1326:BH1326"/>
    <mergeCell ref="BI1326:BJ1326"/>
    <mergeCell ref="BK1326:BL1326"/>
    <mergeCell ref="BM1326:BN1326"/>
    <mergeCell ref="BO1326:BP1326"/>
    <mergeCell ref="BQ1326:BR1326"/>
    <mergeCell ref="BS1326:BT1326"/>
    <mergeCell ref="BU1326:BV1326"/>
    <mergeCell ref="BW1326:BX1326"/>
    <mergeCell ref="BY1326:BZ1326"/>
    <mergeCell ref="CA1326:CB1326"/>
    <mergeCell ref="CC1326:CD1326"/>
    <mergeCell ref="CE1326:CF1326"/>
    <mergeCell ref="CG1326:CH1326"/>
    <mergeCell ref="CI1326:CJ1326"/>
    <mergeCell ref="CK1326:CL1326"/>
    <mergeCell ref="CM1326:CN1326"/>
    <mergeCell ref="CO1326:CP1326"/>
    <mergeCell ref="CQ1326:CR1326"/>
    <mergeCell ref="CS1326:CT1326"/>
    <mergeCell ref="CW1326:CX1326"/>
    <mergeCell ref="CY1326:CZ1326"/>
    <mergeCell ref="DS1270:DT1270"/>
    <mergeCell ref="DU1270:DV1270"/>
    <mergeCell ref="DW1270:DX1270"/>
    <mergeCell ref="DY1270:DZ1270"/>
    <mergeCell ref="EA1270:EB1270"/>
    <mergeCell ref="EC1270:ED1270"/>
    <mergeCell ref="EE1270:EF1270"/>
    <mergeCell ref="EM1270:EN1270"/>
    <mergeCell ref="EO1270:EP1270"/>
    <mergeCell ref="ET1270:EU1270"/>
    <mergeCell ref="EV1270:EW1270"/>
    <mergeCell ref="EX1270:EY1270"/>
    <mergeCell ref="EZ1270:FA1270"/>
    <mergeCell ref="FB1270:FC1270"/>
    <mergeCell ref="FD1270:FE1270"/>
    <mergeCell ref="FF1270:FG1270"/>
    <mergeCell ref="FH1270:FI1270"/>
    <mergeCell ref="CE1270:CF1270"/>
    <mergeCell ref="CG1270:CH1270"/>
    <mergeCell ref="CI1270:CJ1270"/>
    <mergeCell ref="CK1270:CL1270"/>
    <mergeCell ref="CM1270:CN1270"/>
    <mergeCell ref="CO1270:CP1270"/>
    <mergeCell ref="CQ1270:CR1270"/>
    <mergeCell ref="CS1270:CT1270"/>
    <mergeCell ref="CW1270:CX1270"/>
    <mergeCell ref="CY1270:CZ1270"/>
    <mergeCell ref="DA1270:DB1270"/>
    <mergeCell ref="DC1270:DD1270"/>
    <mergeCell ref="DI1270:DJ1270"/>
    <mergeCell ref="DK1270:DL1270"/>
    <mergeCell ref="DM1270:DN1270"/>
    <mergeCell ref="DO1270:DP1270"/>
    <mergeCell ref="DQ1270:DR1270"/>
    <mergeCell ref="AW1270:AX1270"/>
    <mergeCell ref="AY1270:AZ1270"/>
    <mergeCell ref="BA1270:BB1270"/>
    <mergeCell ref="BC1270:BD1270"/>
    <mergeCell ref="BE1270:BF1270"/>
    <mergeCell ref="BG1270:BH1270"/>
    <mergeCell ref="BI1270:BJ1270"/>
    <mergeCell ref="BK1270:BL1270"/>
    <mergeCell ref="BM1270:BN1270"/>
    <mergeCell ref="BO1270:BP1270"/>
    <mergeCell ref="BQ1270:BR1270"/>
    <mergeCell ref="BS1270:BT1270"/>
    <mergeCell ref="BU1270:BV1270"/>
    <mergeCell ref="BW1270:BX1270"/>
    <mergeCell ref="BY1270:BZ1270"/>
    <mergeCell ref="CA1270:CB1270"/>
    <mergeCell ref="CC1270:CD1270"/>
    <mergeCell ref="EZ1258:FA1258"/>
    <mergeCell ref="FB1258:FC1258"/>
    <mergeCell ref="FD1258:FE1258"/>
    <mergeCell ref="FF1258:FG1258"/>
    <mergeCell ref="FH1258:FI1258"/>
    <mergeCell ref="FJ1258:FK1258"/>
    <mergeCell ref="FL1258:FM1258"/>
    <mergeCell ref="FN1258:FO1258"/>
    <mergeCell ref="FP1258:FQ1258"/>
    <mergeCell ref="FS1258:FT1258"/>
    <mergeCell ref="DI1258:DJ1258"/>
    <mergeCell ref="DK1258:DL1258"/>
    <mergeCell ref="DM1258:DN1258"/>
    <mergeCell ref="DO1258:DP1258"/>
    <mergeCell ref="DQ1258:DR1258"/>
    <mergeCell ref="DS1258:DT1258"/>
    <mergeCell ref="DU1258:DV1258"/>
    <mergeCell ref="DW1258:DX1258"/>
    <mergeCell ref="DY1258:DZ1258"/>
    <mergeCell ref="EA1258:EB1258"/>
    <mergeCell ref="EC1258:ED1258"/>
    <mergeCell ref="EE1258:EF1258"/>
    <mergeCell ref="EM1258:EN1258"/>
    <mergeCell ref="EO1258:EP1258"/>
    <mergeCell ref="ET1258:EU1258"/>
    <mergeCell ref="EV1258:EW1258"/>
    <mergeCell ref="EX1258:EY1258"/>
    <mergeCell ref="FN1254:FO1254"/>
    <mergeCell ref="FP1254:FQ1254"/>
    <mergeCell ref="FS1254:FT1254"/>
    <mergeCell ref="AW1258:AX1258"/>
    <mergeCell ref="AY1258:AZ1258"/>
    <mergeCell ref="BA1258:BB1258"/>
    <mergeCell ref="BC1258:BD1258"/>
    <mergeCell ref="BE1258:BF1258"/>
    <mergeCell ref="BG1258:BH1258"/>
    <mergeCell ref="BI1258:BJ1258"/>
    <mergeCell ref="BK1258:BL1258"/>
    <mergeCell ref="BM1258:BN1258"/>
    <mergeCell ref="BO1258:BP1258"/>
    <mergeCell ref="BQ1258:BR1258"/>
    <mergeCell ref="BS1258:BT1258"/>
    <mergeCell ref="BU1258:BV1258"/>
    <mergeCell ref="BW1258:BX1258"/>
    <mergeCell ref="BY1258:BZ1258"/>
    <mergeCell ref="CA1258:CB1258"/>
    <mergeCell ref="CC1258:CD1258"/>
    <mergeCell ref="CE1258:CF1258"/>
    <mergeCell ref="CG1258:CH1258"/>
    <mergeCell ref="CI1258:CJ1258"/>
    <mergeCell ref="CK1258:CL1258"/>
    <mergeCell ref="CM1258:CN1258"/>
    <mergeCell ref="CO1258:CP1258"/>
    <mergeCell ref="CQ1258:CR1258"/>
    <mergeCell ref="CS1258:CT1258"/>
    <mergeCell ref="CW1258:CX1258"/>
    <mergeCell ref="CY1258:CZ1258"/>
    <mergeCell ref="DA1258:DB1258"/>
    <mergeCell ref="DC1258:DD1258"/>
    <mergeCell ref="DW1254:DX1254"/>
    <mergeCell ref="DY1254:DZ1254"/>
    <mergeCell ref="EA1254:EB1254"/>
    <mergeCell ref="EC1254:ED1254"/>
    <mergeCell ref="EE1254:EF1254"/>
    <mergeCell ref="EM1254:EN1254"/>
    <mergeCell ref="EO1254:EP1254"/>
    <mergeCell ref="ET1254:EU1254"/>
    <mergeCell ref="EV1254:EW1254"/>
    <mergeCell ref="EX1254:EY1254"/>
    <mergeCell ref="EZ1254:FA1254"/>
    <mergeCell ref="FB1254:FC1254"/>
    <mergeCell ref="FD1254:FE1254"/>
    <mergeCell ref="FF1254:FG1254"/>
    <mergeCell ref="FH1254:FI1254"/>
    <mergeCell ref="FJ1254:FK1254"/>
    <mergeCell ref="FL1254:FM1254"/>
    <mergeCell ref="CI1254:CJ1254"/>
    <mergeCell ref="CK1254:CL1254"/>
    <mergeCell ref="CM1254:CN1254"/>
    <mergeCell ref="CO1254:CP1254"/>
    <mergeCell ref="CQ1254:CR1254"/>
    <mergeCell ref="CS1254:CT1254"/>
    <mergeCell ref="CW1254:CX1254"/>
    <mergeCell ref="CY1254:CZ1254"/>
    <mergeCell ref="DA1254:DB1254"/>
    <mergeCell ref="DC1254:DD1254"/>
    <mergeCell ref="DI1254:DJ1254"/>
    <mergeCell ref="DK1254:DL1254"/>
    <mergeCell ref="DM1254:DN1254"/>
    <mergeCell ref="DO1254:DP1254"/>
    <mergeCell ref="DQ1254:DR1254"/>
    <mergeCell ref="DS1254:DT1254"/>
    <mergeCell ref="DU1254:DV1254"/>
    <mergeCell ref="ET1262:EU1262"/>
    <mergeCell ref="EV1262:EW1262"/>
    <mergeCell ref="EX1262:EY1262"/>
    <mergeCell ref="EZ1262:FA1262"/>
    <mergeCell ref="FB1262:FC1262"/>
    <mergeCell ref="FD1262:FE1262"/>
    <mergeCell ref="FF1262:FG1262"/>
    <mergeCell ref="FH1262:FI1262"/>
    <mergeCell ref="FJ1262:FK1262"/>
    <mergeCell ref="FL1262:FM1262"/>
    <mergeCell ref="FN1262:FO1262"/>
    <mergeCell ref="FP1262:FQ1262"/>
    <mergeCell ref="FS1262:FT1262"/>
    <mergeCell ref="AW1254:AX1254"/>
    <mergeCell ref="AY1254:AZ1254"/>
    <mergeCell ref="BA1254:BB1254"/>
    <mergeCell ref="BC1254:BD1254"/>
    <mergeCell ref="BE1254:BF1254"/>
    <mergeCell ref="BG1254:BH1254"/>
    <mergeCell ref="BI1254:BJ1254"/>
    <mergeCell ref="BK1254:BL1254"/>
    <mergeCell ref="BM1254:BN1254"/>
    <mergeCell ref="BO1254:BP1254"/>
    <mergeCell ref="BQ1254:BR1254"/>
    <mergeCell ref="BS1254:BT1254"/>
    <mergeCell ref="BU1254:BV1254"/>
    <mergeCell ref="BW1254:BX1254"/>
    <mergeCell ref="BY1254:BZ1254"/>
    <mergeCell ref="CA1254:CB1254"/>
    <mergeCell ref="CC1254:CD1254"/>
    <mergeCell ref="CE1254:CF1254"/>
    <mergeCell ref="CG1254:CH1254"/>
    <mergeCell ref="CE1262:CF1262"/>
    <mergeCell ref="CG1262:CH1262"/>
    <mergeCell ref="CI1262:CJ1262"/>
    <mergeCell ref="CK1262:CL1262"/>
    <mergeCell ref="CM1262:CN1262"/>
    <mergeCell ref="CO1262:CP1262"/>
    <mergeCell ref="CQ1262:CR1262"/>
    <mergeCell ref="CS1262:CT1262"/>
    <mergeCell ref="CW1262:CX1262"/>
    <mergeCell ref="CY1262:CZ1262"/>
    <mergeCell ref="DA1262:DB1262"/>
    <mergeCell ref="DC1262:DD1262"/>
    <mergeCell ref="DI1262:DJ1262"/>
    <mergeCell ref="DK1262:DL1262"/>
    <mergeCell ref="DM1262:DN1262"/>
    <mergeCell ref="DO1262:DP1262"/>
    <mergeCell ref="DQ1262:DR1262"/>
    <mergeCell ref="AW1262:AX1262"/>
    <mergeCell ref="AY1262:AZ1262"/>
    <mergeCell ref="BA1262:BB1262"/>
    <mergeCell ref="BC1262:BD1262"/>
    <mergeCell ref="BE1262:BF1262"/>
    <mergeCell ref="BG1262:BH1262"/>
    <mergeCell ref="BI1262:BJ1262"/>
    <mergeCell ref="BK1262:BL1262"/>
    <mergeCell ref="BM1262:BN1262"/>
    <mergeCell ref="BO1262:BP1262"/>
    <mergeCell ref="BQ1262:BR1262"/>
    <mergeCell ref="BS1262:BT1262"/>
    <mergeCell ref="BU1262:BV1262"/>
    <mergeCell ref="BW1262:BX1262"/>
    <mergeCell ref="BY1262:BZ1262"/>
    <mergeCell ref="CA1262:CB1262"/>
    <mergeCell ref="CC1262:CD1262"/>
    <mergeCell ref="EX1266:EY1266"/>
    <mergeCell ref="EZ1266:FA1266"/>
    <mergeCell ref="FB1266:FC1266"/>
    <mergeCell ref="FD1266:FE1266"/>
    <mergeCell ref="FF1266:FG1266"/>
    <mergeCell ref="FH1266:FI1266"/>
    <mergeCell ref="FJ1266:FK1266"/>
    <mergeCell ref="FL1266:FM1266"/>
    <mergeCell ref="FN1266:FO1266"/>
    <mergeCell ref="FP1266:FQ1266"/>
    <mergeCell ref="FS1266:FT1266"/>
    <mergeCell ref="CO1266:CP1266"/>
    <mergeCell ref="CQ1266:CR1266"/>
    <mergeCell ref="CS1266:CT1266"/>
    <mergeCell ref="CW1266:CX1266"/>
    <mergeCell ref="CY1266:CZ1266"/>
    <mergeCell ref="DA1266:DB1266"/>
    <mergeCell ref="DC1266:DD1266"/>
    <mergeCell ref="DI1266:DJ1266"/>
    <mergeCell ref="DK1266:DL1266"/>
    <mergeCell ref="DM1266:DN1266"/>
    <mergeCell ref="DO1266:DP1266"/>
    <mergeCell ref="DQ1266:DR1266"/>
    <mergeCell ref="DS1266:DT1266"/>
    <mergeCell ref="DU1266:DV1266"/>
    <mergeCell ref="DW1266:DX1266"/>
    <mergeCell ref="DY1266:DZ1266"/>
    <mergeCell ref="EZ1250:FA1250"/>
    <mergeCell ref="FB1250:FC1250"/>
    <mergeCell ref="FD1250:FE1250"/>
    <mergeCell ref="FF1250:FG1250"/>
    <mergeCell ref="FH1250:FI1250"/>
    <mergeCell ref="FJ1250:FK1250"/>
    <mergeCell ref="FL1250:FM1250"/>
    <mergeCell ref="FN1250:FO1250"/>
    <mergeCell ref="FP1250:FQ1250"/>
    <mergeCell ref="FS1250:FT1250"/>
    <mergeCell ref="AW1266:AX1266"/>
    <mergeCell ref="AY1266:AZ1266"/>
    <mergeCell ref="BA1266:BB1266"/>
    <mergeCell ref="BC1266:BD1266"/>
    <mergeCell ref="BE1266:BF1266"/>
    <mergeCell ref="BG1266:BH1266"/>
    <mergeCell ref="BI1266:BJ1266"/>
    <mergeCell ref="BK1266:BL1266"/>
    <mergeCell ref="BM1266:BN1266"/>
    <mergeCell ref="BO1266:BP1266"/>
    <mergeCell ref="BQ1266:BR1266"/>
    <mergeCell ref="BS1266:BT1266"/>
    <mergeCell ref="BU1266:BV1266"/>
    <mergeCell ref="BW1266:BX1266"/>
    <mergeCell ref="BY1266:BZ1266"/>
    <mergeCell ref="CA1266:CB1266"/>
    <mergeCell ref="CC1266:CD1266"/>
    <mergeCell ref="CE1266:CF1266"/>
    <mergeCell ref="CG1266:CH1266"/>
    <mergeCell ref="CI1266:CJ1266"/>
    <mergeCell ref="CK1266:CL1266"/>
    <mergeCell ref="EC1266:ED1266"/>
    <mergeCell ref="CM1266:CN1266"/>
    <mergeCell ref="DC1250:DD1250"/>
    <mergeCell ref="DI1250:DJ1250"/>
    <mergeCell ref="DK1250:DL1250"/>
    <mergeCell ref="DM1250:DN1250"/>
    <mergeCell ref="DO1250:DP1250"/>
    <mergeCell ref="DQ1250:DR1250"/>
    <mergeCell ref="DS1250:DT1250"/>
    <mergeCell ref="DU1250:DV1250"/>
    <mergeCell ref="DW1250:DX1250"/>
    <mergeCell ref="DY1250:DZ1250"/>
    <mergeCell ref="EA1250:EB1250"/>
    <mergeCell ref="EC1250:ED1250"/>
    <mergeCell ref="EE1250:EF1250"/>
    <mergeCell ref="EM1250:EN1250"/>
    <mergeCell ref="EO1250:EP1250"/>
    <mergeCell ref="ET1250:EU1250"/>
    <mergeCell ref="DA1250:DB1250"/>
    <mergeCell ref="EA1266:EB1266"/>
    <mergeCell ref="EE1266:EF1266"/>
    <mergeCell ref="EM1266:EN1266"/>
    <mergeCell ref="EO1266:EP1266"/>
    <mergeCell ref="ET1266:EU1266"/>
    <mergeCell ref="DS1262:DT1262"/>
    <mergeCell ref="DU1262:DV1262"/>
    <mergeCell ref="DW1262:DX1262"/>
    <mergeCell ref="DY1262:DZ1262"/>
    <mergeCell ref="EA1262:EB1262"/>
    <mergeCell ref="EC1262:ED1262"/>
    <mergeCell ref="EE1262:EF1262"/>
    <mergeCell ref="EM1262:EN1262"/>
    <mergeCell ref="EO1262:EP1262"/>
    <mergeCell ref="EX1250:EY1250"/>
    <mergeCell ref="FL1246:FM1246"/>
    <mergeCell ref="FN1246:FO1246"/>
    <mergeCell ref="FP1246:FQ1246"/>
    <mergeCell ref="FS1246:FT1246"/>
    <mergeCell ref="AW1250:AX1250"/>
    <mergeCell ref="AY1250:AZ1250"/>
    <mergeCell ref="BA1250:BB1250"/>
    <mergeCell ref="BC1250:BD1250"/>
    <mergeCell ref="BE1250:BF1250"/>
    <mergeCell ref="BG1250:BH1250"/>
    <mergeCell ref="BI1250:BJ1250"/>
    <mergeCell ref="BK1250:BL1250"/>
    <mergeCell ref="BM1250:BN1250"/>
    <mergeCell ref="BO1250:BP1250"/>
    <mergeCell ref="BQ1250:BR1250"/>
    <mergeCell ref="BS1250:BT1250"/>
    <mergeCell ref="BU1250:BV1250"/>
    <mergeCell ref="BW1250:BX1250"/>
    <mergeCell ref="BY1250:BZ1250"/>
    <mergeCell ref="CA1250:CB1250"/>
    <mergeCell ref="CC1250:CD1250"/>
    <mergeCell ref="CE1250:CF1250"/>
    <mergeCell ref="CG1250:CH1250"/>
    <mergeCell ref="CI1250:CJ1250"/>
    <mergeCell ref="CK1250:CL1250"/>
    <mergeCell ref="CM1250:CN1250"/>
    <mergeCell ref="CO1250:CP1250"/>
    <mergeCell ref="CQ1250:CR1250"/>
    <mergeCell ref="CS1250:CT1250"/>
    <mergeCell ref="CW1250:CX1250"/>
    <mergeCell ref="CY1250:CZ1250"/>
    <mergeCell ref="DS1246:DT1246"/>
    <mergeCell ref="DU1246:DV1246"/>
    <mergeCell ref="DW1246:DX1246"/>
    <mergeCell ref="DY1246:DZ1246"/>
    <mergeCell ref="EA1246:EB1246"/>
    <mergeCell ref="EC1246:ED1246"/>
    <mergeCell ref="EE1246:EF1246"/>
    <mergeCell ref="EM1246:EN1246"/>
    <mergeCell ref="EO1246:EP1246"/>
    <mergeCell ref="ET1246:EU1246"/>
    <mergeCell ref="EX1246:EY1246"/>
    <mergeCell ref="EZ1246:FA1246"/>
    <mergeCell ref="FB1246:FC1246"/>
    <mergeCell ref="FD1246:FE1246"/>
    <mergeCell ref="FF1246:FG1246"/>
    <mergeCell ref="FH1246:FI1246"/>
    <mergeCell ref="FJ1246:FK1246"/>
    <mergeCell ref="EV1246:EW1246"/>
    <mergeCell ref="CE1246:CF1246"/>
    <mergeCell ref="CG1246:CH1246"/>
    <mergeCell ref="CI1246:CJ1246"/>
    <mergeCell ref="CK1246:CL1246"/>
    <mergeCell ref="CM1246:CN1246"/>
    <mergeCell ref="CO1246:CP1246"/>
    <mergeCell ref="CQ1246:CR1246"/>
    <mergeCell ref="CS1246:CT1246"/>
    <mergeCell ref="CW1246:CX1246"/>
    <mergeCell ref="CY1246:CZ1246"/>
    <mergeCell ref="DA1246:DB1246"/>
    <mergeCell ref="DC1246:DD1246"/>
    <mergeCell ref="DI1246:DJ1246"/>
    <mergeCell ref="DK1246:DL1246"/>
    <mergeCell ref="DM1246:DN1246"/>
    <mergeCell ref="DO1246:DP1246"/>
    <mergeCell ref="DQ1246:DR1246"/>
    <mergeCell ref="AW1246:AX1246"/>
    <mergeCell ref="AY1246:AZ1246"/>
    <mergeCell ref="BA1246:BB1246"/>
    <mergeCell ref="BC1246:BD1246"/>
    <mergeCell ref="BE1246:BF1246"/>
    <mergeCell ref="BG1246:BH1246"/>
    <mergeCell ref="BI1246:BJ1246"/>
    <mergeCell ref="BK1246:BL1246"/>
    <mergeCell ref="BM1246:BN1246"/>
    <mergeCell ref="BO1246:BP1246"/>
    <mergeCell ref="BQ1246:BR1246"/>
    <mergeCell ref="BS1246:BT1246"/>
    <mergeCell ref="BU1246:BV1246"/>
    <mergeCell ref="BW1246:BX1246"/>
    <mergeCell ref="BY1246:BZ1246"/>
    <mergeCell ref="CA1246:CB1246"/>
    <mergeCell ref="CC1246:CD1246"/>
    <mergeCell ref="FS1206:FT1206"/>
    <mergeCell ref="FS1210:FT1210"/>
    <mergeCell ref="FS1214:FT1214"/>
    <mergeCell ref="FS1218:FT1218"/>
    <mergeCell ref="FS1222:FT1222"/>
    <mergeCell ref="FS1226:FT1226"/>
    <mergeCell ref="FS1230:FT1230"/>
    <mergeCell ref="FS1234:FT1234"/>
    <mergeCell ref="FS1238:FT1238"/>
    <mergeCell ref="FS1242:FT1242"/>
    <mergeCell ref="FS8:FT8"/>
    <mergeCell ref="FS9:FT9"/>
    <mergeCell ref="FS1150:FT1150"/>
    <mergeCell ref="FS1154:FT1154"/>
    <mergeCell ref="FS1158:FT1158"/>
    <mergeCell ref="FS1162:FT1162"/>
    <mergeCell ref="FS1166:FT1166"/>
    <mergeCell ref="FS1170:FT1170"/>
    <mergeCell ref="FS1174:FT1174"/>
    <mergeCell ref="FS1178:FT1178"/>
    <mergeCell ref="FS1182:FT1182"/>
    <mergeCell ref="FS1186:FT1186"/>
    <mergeCell ref="FS1190:FT1190"/>
    <mergeCell ref="FS1194:FT1194"/>
    <mergeCell ref="FS1198:FT1198"/>
    <mergeCell ref="FS1202:FT1202"/>
    <mergeCell ref="ET7:FQ7"/>
    <mergeCell ref="FP1150:FQ1150"/>
    <mergeCell ref="FP1154:FQ1154"/>
    <mergeCell ref="FP1158:FQ1158"/>
    <mergeCell ref="FP1162:FQ1162"/>
    <mergeCell ref="FP1166:FQ1166"/>
    <mergeCell ref="FP1170:FQ1170"/>
    <mergeCell ref="FP1174:FQ1174"/>
    <mergeCell ref="FP1178:FQ1178"/>
    <mergeCell ref="FP1182:FQ1182"/>
    <mergeCell ref="FP1186:FQ1186"/>
    <mergeCell ref="FP1190:FQ1190"/>
    <mergeCell ref="FP1194:FQ1194"/>
    <mergeCell ref="FP1198:FQ1198"/>
    <mergeCell ref="FL1242:FM1242"/>
    <mergeCell ref="FN1242:FO1242"/>
    <mergeCell ref="FF1238:FG1238"/>
    <mergeCell ref="FH1238:FI1238"/>
    <mergeCell ref="FL1238:FM1238"/>
    <mergeCell ref="FD1242:FE1242"/>
    <mergeCell ref="FF1242:FG1242"/>
    <mergeCell ref="FH1242:FI1242"/>
    <mergeCell ref="FJ1242:FK1242"/>
    <mergeCell ref="EV1242:EW1242"/>
    <mergeCell ref="FP1202:FQ1202"/>
    <mergeCell ref="FP1206:FQ1206"/>
    <mergeCell ref="FP1210:FQ1210"/>
    <mergeCell ref="FP1214:FQ1214"/>
    <mergeCell ref="FP1218:FQ1218"/>
    <mergeCell ref="FP1222:FQ1222"/>
    <mergeCell ref="FP1226:FQ1226"/>
    <mergeCell ref="FP1230:FQ1230"/>
    <mergeCell ref="FP1234:FQ1234"/>
    <mergeCell ref="FP1238:FQ1238"/>
    <mergeCell ref="FP1242:FQ1242"/>
    <mergeCell ref="FP8:FQ8"/>
    <mergeCell ref="FP9:FQ9"/>
    <mergeCell ref="DK1242:DL1242"/>
    <mergeCell ref="DM1242:DN1242"/>
    <mergeCell ref="DO1242:DP1242"/>
    <mergeCell ref="DQ1242:DR1242"/>
    <mergeCell ref="DS1242:DT1242"/>
    <mergeCell ref="DU1242:DV1242"/>
    <mergeCell ref="DW1242:DX1242"/>
    <mergeCell ref="DY1242:DZ1242"/>
    <mergeCell ref="EA1242:EB1242"/>
    <mergeCell ref="EC1242:ED1242"/>
    <mergeCell ref="EE1242:EF1242"/>
    <mergeCell ref="EM1242:EN1242"/>
    <mergeCell ref="EO1242:EP1242"/>
    <mergeCell ref="ET1242:EU1242"/>
    <mergeCell ref="EX1242:EY1242"/>
    <mergeCell ref="EZ1242:FA1242"/>
    <mergeCell ref="FB1242:FC1242"/>
    <mergeCell ref="FB1238:FC1238"/>
    <mergeCell ref="FD1238:FE1238"/>
    <mergeCell ref="DW1234:DX1234"/>
    <mergeCell ref="DY1234:DZ1234"/>
    <mergeCell ref="EA1234:EB1234"/>
    <mergeCell ref="EC1234:ED1234"/>
    <mergeCell ref="EE1234:EF1234"/>
    <mergeCell ref="EM1234:EN1234"/>
    <mergeCell ref="EO1234:EP1234"/>
    <mergeCell ref="ET1234:EU1234"/>
    <mergeCell ref="AW1242:AX1242"/>
    <mergeCell ref="AY1242:AZ1242"/>
    <mergeCell ref="BA1242:BB1242"/>
    <mergeCell ref="BC1242:BD1242"/>
    <mergeCell ref="BE1242:BF1242"/>
    <mergeCell ref="BG1242:BH1242"/>
    <mergeCell ref="BI1242:BJ1242"/>
    <mergeCell ref="BK1242:BL1242"/>
    <mergeCell ref="BM1242:BN1242"/>
    <mergeCell ref="BO1242:BP1242"/>
    <mergeCell ref="BQ1242:BR1242"/>
    <mergeCell ref="BS1242:BT1242"/>
    <mergeCell ref="BU1242:BV1242"/>
    <mergeCell ref="BW1242:BX1242"/>
    <mergeCell ref="BY1242:BZ1242"/>
    <mergeCell ref="CA1242:CB1242"/>
    <mergeCell ref="CC1242:CD1242"/>
    <mergeCell ref="CE1242:CF1242"/>
    <mergeCell ref="CG1242:CH1242"/>
    <mergeCell ref="CI1242:CJ1242"/>
    <mergeCell ref="CK1242:CL1242"/>
    <mergeCell ref="CM1242:CN1242"/>
    <mergeCell ref="CO1242:CP1242"/>
    <mergeCell ref="CQ1242:CR1242"/>
    <mergeCell ref="CS1242:CT1242"/>
    <mergeCell ref="CW1242:CX1242"/>
    <mergeCell ref="CY1242:CZ1242"/>
    <mergeCell ref="DA1242:DB1242"/>
    <mergeCell ref="DC1242:DD1242"/>
    <mergeCell ref="DI1242:DJ1242"/>
    <mergeCell ref="FJ1238:FK1238"/>
    <mergeCell ref="EV1238:EW1238"/>
    <mergeCell ref="FL1234:FM1234"/>
    <mergeCell ref="AW1238:AX1238"/>
    <mergeCell ref="AY1238:AZ1238"/>
    <mergeCell ref="BA1238:BB1238"/>
    <mergeCell ref="BC1238:BD1238"/>
    <mergeCell ref="BE1238:BF1238"/>
    <mergeCell ref="BG1238:BH1238"/>
    <mergeCell ref="BI1238:BJ1238"/>
    <mergeCell ref="BK1238:BL1238"/>
    <mergeCell ref="BM1238:BN1238"/>
    <mergeCell ref="BO1238:BP1238"/>
    <mergeCell ref="BQ1238:BR1238"/>
    <mergeCell ref="BS1238:BT1238"/>
    <mergeCell ref="BU1238:BV1238"/>
    <mergeCell ref="BW1238:BX1238"/>
    <mergeCell ref="BY1238:BZ1238"/>
    <mergeCell ref="CA1238:CB1238"/>
    <mergeCell ref="DM1238:DN1238"/>
    <mergeCell ref="DO1238:DP1238"/>
    <mergeCell ref="DQ1238:DR1238"/>
    <mergeCell ref="DS1238:DT1238"/>
    <mergeCell ref="DU1238:DV1238"/>
    <mergeCell ref="DW1238:DX1238"/>
    <mergeCell ref="DY1238:DZ1238"/>
    <mergeCell ref="EA1238:EB1238"/>
    <mergeCell ref="EC1238:ED1238"/>
    <mergeCell ref="EE1238:EF1238"/>
    <mergeCell ref="EM1238:EN1238"/>
    <mergeCell ref="EO1238:EP1238"/>
    <mergeCell ref="ET1238:EU1238"/>
    <mergeCell ref="EX1238:EY1238"/>
    <mergeCell ref="EZ1238:FA1238"/>
    <mergeCell ref="CC1238:CD1238"/>
    <mergeCell ref="CE1238:CF1238"/>
    <mergeCell ref="CG1238:CH1238"/>
    <mergeCell ref="CI1238:CJ1238"/>
    <mergeCell ref="CK1238:CL1238"/>
    <mergeCell ref="CM1238:CN1238"/>
    <mergeCell ref="CO1238:CP1238"/>
    <mergeCell ref="CQ1238:CR1238"/>
    <mergeCell ref="CS1238:CT1238"/>
    <mergeCell ref="CW1238:CX1238"/>
    <mergeCell ref="CY1238:CZ1238"/>
    <mergeCell ref="DA1238:DB1238"/>
    <mergeCell ref="DC1238:DD1238"/>
    <mergeCell ref="DI1238:DJ1238"/>
    <mergeCell ref="DK1238:DL1238"/>
    <mergeCell ref="FH1234:FI1234"/>
    <mergeCell ref="FJ1234:FK1234"/>
    <mergeCell ref="EV1234:EW1234"/>
    <mergeCell ref="CE1234:CF1234"/>
    <mergeCell ref="CG1234:CH1234"/>
    <mergeCell ref="CI1234:CJ1234"/>
    <mergeCell ref="CK1234:CL1234"/>
    <mergeCell ref="CM1234:CN1234"/>
    <mergeCell ref="CO1234:CP1234"/>
    <mergeCell ref="CQ1234:CR1234"/>
    <mergeCell ref="CS1234:CT1234"/>
    <mergeCell ref="CW1234:CX1234"/>
    <mergeCell ref="CY1234:CZ1234"/>
    <mergeCell ref="DA1234:DB1234"/>
    <mergeCell ref="DC1234:DD1234"/>
    <mergeCell ref="DI1234:DJ1234"/>
    <mergeCell ref="DK1234:DL1234"/>
    <mergeCell ref="DM1234:DN1234"/>
    <mergeCell ref="DO1234:DP1234"/>
    <mergeCell ref="DQ1234:DR1234"/>
    <mergeCell ref="EX1234:EY1234"/>
    <mergeCell ref="EZ1234:FA1234"/>
    <mergeCell ref="FB1234:FC1234"/>
    <mergeCell ref="FD1234:FE1234"/>
    <mergeCell ref="FF1234:FG1234"/>
    <mergeCell ref="DS1234:DT1234"/>
    <mergeCell ref="DU1234:DV1234"/>
    <mergeCell ref="CG1230:CH1230"/>
    <mergeCell ref="AW1234:AX1234"/>
    <mergeCell ref="AY1234:AZ1234"/>
    <mergeCell ref="BA1234:BB1234"/>
    <mergeCell ref="BC1234:BD1234"/>
    <mergeCell ref="BE1234:BF1234"/>
    <mergeCell ref="BG1234:BH1234"/>
    <mergeCell ref="BI1234:BJ1234"/>
    <mergeCell ref="BK1234:BL1234"/>
    <mergeCell ref="BM1234:BN1234"/>
    <mergeCell ref="BO1234:BP1234"/>
    <mergeCell ref="BQ1234:BR1234"/>
    <mergeCell ref="BS1234:BT1234"/>
    <mergeCell ref="BU1234:BV1234"/>
    <mergeCell ref="BW1234:BX1234"/>
    <mergeCell ref="BY1234:BZ1234"/>
    <mergeCell ref="CA1234:CB1234"/>
    <mergeCell ref="CC1234:CD1234"/>
    <mergeCell ref="DI1226:DJ1226"/>
    <mergeCell ref="DK1226:DL1226"/>
    <mergeCell ref="DM1230:DN1230"/>
    <mergeCell ref="DO1230:DP1230"/>
    <mergeCell ref="DQ1230:DR1230"/>
    <mergeCell ref="DS1230:DT1230"/>
    <mergeCell ref="DU1230:DV1230"/>
    <mergeCell ref="DW1230:DX1230"/>
    <mergeCell ref="DY1230:DZ1230"/>
    <mergeCell ref="EA1230:EB1230"/>
    <mergeCell ref="EC1230:ED1230"/>
    <mergeCell ref="EE1230:EF1230"/>
    <mergeCell ref="EM1230:EN1230"/>
    <mergeCell ref="EO1230:EP1230"/>
    <mergeCell ref="EO1226:EP1226"/>
    <mergeCell ref="AW1230:AX1230"/>
    <mergeCell ref="AY1230:AZ1230"/>
    <mergeCell ref="BA1230:BB1230"/>
    <mergeCell ref="BC1230:BD1230"/>
    <mergeCell ref="BE1230:BF1230"/>
    <mergeCell ref="BG1230:BH1230"/>
    <mergeCell ref="BI1230:BJ1230"/>
    <mergeCell ref="BK1230:BL1230"/>
    <mergeCell ref="BM1230:BN1230"/>
    <mergeCell ref="BO1230:BP1230"/>
    <mergeCell ref="BQ1230:BR1230"/>
    <mergeCell ref="BS1230:BT1230"/>
    <mergeCell ref="BU1230:BV1230"/>
    <mergeCell ref="BW1230:BX1230"/>
    <mergeCell ref="BY1230:BZ1230"/>
    <mergeCell ref="CA1230:CB1230"/>
    <mergeCell ref="CC1230:CD1230"/>
    <mergeCell ref="DO1226:DP1226"/>
    <mergeCell ref="DY1226:DZ1226"/>
    <mergeCell ref="EA1226:EB1226"/>
    <mergeCell ref="EC1226:ED1226"/>
    <mergeCell ref="EE1226:EF1226"/>
    <mergeCell ref="EM1226:EN1226"/>
    <mergeCell ref="DO1222:DP1222"/>
    <mergeCell ref="DQ1222:DR1222"/>
    <mergeCell ref="DS1222:DT1222"/>
    <mergeCell ref="EC1222:ED1222"/>
    <mergeCell ref="EE1222:EF1222"/>
    <mergeCell ref="EM1222:EN1222"/>
    <mergeCell ref="CI1230:CJ1230"/>
    <mergeCell ref="CK1230:CL1230"/>
    <mergeCell ref="CM1230:CN1230"/>
    <mergeCell ref="CO1230:CP1230"/>
    <mergeCell ref="CQ1230:CR1230"/>
    <mergeCell ref="CS1230:CT1230"/>
    <mergeCell ref="CW1230:CX1230"/>
    <mergeCell ref="CY1230:CZ1230"/>
    <mergeCell ref="DA1230:DB1230"/>
    <mergeCell ref="DC1230:DD1230"/>
    <mergeCell ref="DI1230:DJ1230"/>
    <mergeCell ref="DK1230:DL1230"/>
    <mergeCell ref="CM1226:CN1226"/>
    <mergeCell ref="CO1226:CP1226"/>
    <mergeCell ref="CQ1226:CR1226"/>
    <mergeCell ref="CS1226:CT1226"/>
    <mergeCell ref="CW1226:CX1226"/>
    <mergeCell ref="CY1226:CZ1226"/>
    <mergeCell ref="DA1226:DB1226"/>
    <mergeCell ref="DC1226:DD1226"/>
    <mergeCell ref="CM1222:CN1222"/>
    <mergeCell ref="CO1222:CP1222"/>
    <mergeCell ref="CQ1222:CR1222"/>
    <mergeCell ref="CS1222:CT1222"/>
    <mergeCell ref="CW1222:CX1222"/>
    <mergeCell ref="CY1222:CZ1222"/>
    <mergeCell ref="DA1222:DB1222"/>
    <mergeCell ref="DC1222:DD1222"/>
    <mergeCell ref="DI1222:DJ1222"/>
    <mergeCell ref="DK1222:DL1222"/>
    <mergeCell ref="EO1222:EP1222"/>
    <mergeCell ref="AW1226:AX1226"/>
    <mergeCell ref="AY1226:AZ1226"/>
    <mergeCell ref="BA1226:BB1226"/>
    <mergeCell ref="BC1226:BD1226"/>
    <mergeCell ref="BE1226:BF1226"/>
    <mergeCell ref="BG1226:BH1226"/>
    <mergeCell ref="BI1226:BJ1226"/>
    <mergeCell ref="BK1226:BL1226"/>
    <mergeCell ref="BM1226:BN1226"/>
    <mergeCell ref="BO1226:BP1226"/>
    <mergeCell ref="BQ1226:BR1226"/>
    <mergeCell ref="BS1226:BT1226"/>
    <mergeCell ref="BU1226:BV1226"/>
    <mergeCell ref="BW1226:BX1226"/>
    <mergeCell ref="BY1226:BZ1226"/>
    <mergeCell ref="CA1226:CB1226"/>
    <mergeCell ref="CC1226:CD1226"/>
    <mergeCell ref="CE1226:CF1226"/>
    <mergeCell ref="CG1226:CH1226"/>
    <mergeCell ref="CI1226:CJ1226"/>
    <mergeCell ref="CK1226:CL1226"/>
    <mergeCell ref="CQ1218:CR1218"/>
    <mergeCell ref="CS1218:CT1218"/>
    <mergeCell ref="CW1218:CX1218"/>
    <mergeCell ref="CY1218:CZ1218"/>
    <mergeCell ref="DA1218:DB1218"/>
    <mergeCell ref="DC1218:DD1218"/>
    <mergeCell ref="DI1218:DJ1218"/>
    <mergeCell ref="DK1218:DL1218"/>
    <mergeCell ref="DM1218:DN1218"/>
    <mergeCell ref="DO1218:DP1218"/>
    <mergeCell ref="DQ1218:DR1218"/>
    <mergeCell ref="EO1218:EP1218"/>
    <mergeCell ref="AW1222:AX1222"/>
    <mergeCell ref="AY1222:AZ1222"/>
    <mergeCell ref="BA1222:BB1222"/>
    <mergeCell ref="BC1222:BD1222"/>
    <mergeCell ref="BE1222:BF1222"/>
    <mergeCell ref="BG1222:BH1222"/>
    <mergeCell ref="BI1222:BJ1222"/>
    <mergeCell ref="BK1222:BL1222"/>
    <mergeCell ref="BM1222:BN1222"/>
    <mergeCell ref="BO1222:BP1222"/>
    <mergeCell ref="BQ1222:BR1222"/>
    <mergeCell ref="BS1222:BT1222"/>
    <mergeCell ref="BU1222:BV1222"/>
    <mergeCell ref="BW1222:BX1222"/>
    <mergeCell ref="BY1222:BZ1222"/>
    <mergeCell ref="CA1222:CB1222"/>
    <mergeCell ref="CC1222:CD1222"/>
    <mergeCell ref="CE1222:CF1222"/>
    <mergeCell ref="CG1222:CH1222"/>
    <mergeCell ref="CI1222:CJ1222"/>
    <mergeCell ref="AW1218:AX1218"/>
    <mergeCell ref="AY1218:AZ1218"/>
    <mergeCell ref="BA1218:BB1218"/>
    <mergeCell ref="BC1218:BD1218"/>
    <mergeCell ref="BE1218:BF1218"/>
    <mergeCell ref="BG1218:BH1218"/>
    <mergeCell ref="BI1218:BJ1218"/>
    <mergeCell ref="BK1218:BL1218"/>
    <mergeCell ref="BM1218:BN1218"/>
    <mergeCell ref="BO1218:BP1218"/>
    <mergeCell ref="BQ1218:BR1218"/>
    <mergeCell ref="BS1218:BT1218"/>
    <mergeCell ref="BU1218:BV1218"/>
    <mergeCell ref="BW1218:BX1218"/>
    <mergeCell ref="BY1218:BZ1218"/>
    <mergeCell ref="CA1218:CB1218"/>
    <mergeCell ref="CC1218:CD1218"/>
    <mergeCell ref="F9:G9"/>
    <mergeCell ref="DG1400:DH1400"/>
    <mergeCell ref="DG1402:DH1402"/>
    <mergeCell ref="DG1390:DH1390"/>
    <mergeCell ref="DG1396:DH1396"/>
    <mergeCell ref="DI1408:DJ1408"/>
    <mergeCell ref="DI1409:DJ1409"/>
    <mergeCell ref="DI1410:DJ1410"/>
    <mergeCell ref="DI5:EN5"/>
    <mergeCell ref="DI1150:DJ1150"/>
    <mergeCell ref="DI1154:DJ1154"/>
    <mergeCell ref="DI1158:DJ1158"/>
    <mergeCell ref="DI1162:DJ1162"/>
    <mergeCell ref="DI1166:DJ1166"/>
    <mergeCell ref="DI1170:DJ1170"/>
    <mergeCell ref="DI1174:DJ1174"/>
    <mergeCell ref="DI1178:DJ1178"/>
    <mergeCell ref="DI1182:DJ1182"/>
    <mergeCell ref="DI1186:DJ1186"/>
    <mergeCell ref="DI1190:DJ1190"/>
    <mergeCell ref="DI1194:DJ1194"/>
    <mergeCell ref="DI1198:DJ1198"/>
    <mergeCell ref="DI1202:DJ1202"/>
    <mergeCell ref="DI1390:DJ1390"/>
    <mergeCell ref="DS1158:DT1158"/>
    <mergeCell ref="DU1158:DV1158"/>
    <mergeCell ref="DK1170:DL1170"/>
    <mergeCell ref="DK1390:DL1390"/>
    <mergeCell ref="DO1170:DP1170"/>
    <mergeCell ref="DS1166:DT1166"/>
    <mergeCell ref="DU1166:DV1166"/>
    <mergeCell ref="DS1170:DT1170"/>
    <mergeCell ref="DM1390:DN1390"/>
    <mergeCell ref="DW1158:DX1158"/>
    <mergeCell ref="DS1162:DT1162"/>
    <mergeCell ref="DU1162:DV1162"/>
    <mergeCell ref="DO1158:DP1158"/>
    <mergeCell ref="DQ1158:DR1158"/>
    <mergeCell ref="DW1166:DX1166"/>
    <mergeCell ref="DY1162:DZ1162"/>
    <mergeCell ref="DG1399:DH1399"/>
    <mergeCell ref="DW1395:DX1395"/>
    <mergeCell ref="DW1397:DX1397"/>
    <mergeCell ref="DW1178:DX1178"/>
    <mergeCell ref="DW1182:DX1182"/>
    <mergeCell ref="DW1186:DX1186"/>
    <mergeCell ref="DW1190:DX1190"/>
    <mergeCell ref="DW1206:DX1206"/>
    <mergeCell ref="DY1206:DZ1206"/>
    <mergeCell ref="DQ1214:DR1214"/>
    <mergeCell ref="DS1214:DT1214"/>
    <mergeCell ref="DU1214:DV1214"/>
    <mergeCell ref="DW1214:DX1214"/>
    <mergeCell ref="DY1214:DZ1214"/>
    <mergeCell ref="DS1218:DT1218"/>
    <mergeCell ref="DU1218:DV1218"/>
    <mergeCell ref="DW1218:DX1218"/>
    <mergeCell ref="DY1218:DZ1218"/>
    <mergeCell ref="DQ1226:DR1226"/>
    <mergeCell ref="DS1226:DT1226"/>
    <mergeCell ref="DU1226:DV1226"/>
    <mergeCell ref="DW1226:DX1226"/>
    <mergeCell ref="DM1222:DN1222"/>
    <mergeCell ref="DM1226:DN1226"/>
    <mergeCell ref="DI1407:DJ1407"/>
    <mergeCell ref="DS1397:DT1397"/>
    <mergeCell ref="DU1397:DV1397"/>
    <mergeCell ref="DS1398:DT1398"/>
    <mergeCell ref="DU1398:DV1398"/>
    <mergeCell ref="DS1400:DT1400"/>
    <mergeCell ref="DU1400:DV1400"/>
    <mergeCell ref="DS1402:DT1402"/>
    <mergeCell ref="DU1402:DV1402"/>
    <mergeCell ref="DS1403:DT1403"/>
    <mergeCell ref="DU1403:DV1403"/>
    <mergeCell ref="DS1404:DT1404"/>
    <mergeCell ref="DQ1394:DR1394"/>
    <mergeCell ref="DO1403:DP1403"/>
    <mergeCell ref="DK1396:DL1396"/>
    <mergeCell ref="DW1393:DX1393"/>
    <mergeCell ref="DY1393:DZ1393"/>
    <mergeCell ref="DM1393:DN1393"/>
    <mergeCell ref="DO1393:DP1393"/>
    <mergeCell ref="DI1396:DJ1396"/>
    <mergeCell ref="DO1395:DP1395"/>
    <mergeCell ref="DQ1395:DR1395"/>
    <mergeCell ref="DI1400:DJ1400"/>
    <mergeCell ref="DI1402:DJ1402"/>
    <mergeCell ref="DI1403:DJ1403"/>
    <mergeCell ref="DI1405:DJ1405"/>
    <mergeCell ref="DY1394:DZ1394"/>
    <mergeCell ref="DK1398:DL1398"/>
    <mergeCell ref="DM1398:DN1398"/>
    <mergeCell ref="DO1398:DP1398"/>
    <mergeCell ref="DK1397:DL1397"/>
    <mergeCell ref="DM1397:DN1397"/>
    <mergeCell ref="EA1394:EB1394"/>
    <mergeCell ref="EC1394:ED1394"/>
    <mergeCell ref="EA1393:EB1393"/>
    <mergeCell ref="DO1174:DP1174"/>
    <mergeCell ref="DK1394:DL1394"/>
    <mergeCell ref="DM1394:DN1394"/>
    <mergeCell ref="DU1202:DV1202"/>
    <mergeCell ref="DE1393:DF1393"/>
    <mergeCell ref="DE1394:DF1394"/>
    <mergeCell ref="DE1395:DF1395"/>
    <mergeCell ref="DG1405:DH1405"/>
    <mergeCell ref="DG1397:DH1397"/>
    <mergeCell ref="DS1396:DT1396"/>
    <mergeCell ref="DU1396:DV1396"/>
    <mergeCell ref="DI1392:DJ1392"/>
    <mergeCell ref="DM1392:DN1392"/>
    <mergeCell ref="DO1392:DP1392"/>
    <mergeCell ref="DK1393:DL1393"/>
    <mergeCell ref="DO1396:DP1396"/>
    <mergeCell ref="DQ1396:DR1396"/>
    <mergeCell ref="DI1393:DJ1393"/>
    <mergeCell ref="DK1194:DL1194"/>
    <mergeCell ref="DK1198:DL1198"/>
    <mergeCell ref="DO1202:DP1202"/>
    <mergeCell ref="DS1206:DT1206"/>
    <mergeCell ref="DU1206:DV1206"/>
    <mergeCell ref="DO1390:DP1390"/>
    <mergeCell ref="DM1202:DN1202"/>
    <mergeCell ref="DS1194:DT1194"/>
    <mergeCell ref="DU1194:DV1194"/>
    <mergeCell ref="DK1202:DL1202"/>
    <mergeCell ref="DY1202:DZ1202"/>
    <mergeCell ref="EM1395:EN1395"/>
    <mergeCell ref="EG1399:EH1399"/>
    <mergeCell ref="DU1405:DV1405"/>
    <mergeCell ref="DS1198:DT1198"/>
    <mergeCell ref="DU1198:DV1198"/>
    <mergeCell ref="DS1393:DT1393"/>
    <mergeCell ref="DU1393:DV1393"/>
    <mergeCell ref="DS1394:DT1394"/>
    <mergeCell ref="DU1394:DV1394"/>
    <mergeCell ref="DQ1397:DR1397"/>
    <mergeCell ref="DY1390:DZ1390"/>
    <mergeCell ref="EA1390:EB1390"/>
    <mergeCell ref="EC1390:ED1390"/>
    <mergeCell ref="EE1390:EF1390"/>
    <mergeCell ref="EI1400:EJ1400"/>
    <mergeCell ref="EI1403:EJ1403"/>
    <mergeCell ref="DU1390:DV1390"/>
    <mergeCell ref="DW1202:DX1202"/>
    <mergeCell ref="DS1392:DT1392"/>
    <mergeCell ref="DU1392:DV1392"/>
    <mergeCell ref="EG1394:EH1394"/>
    <mergeCell ref="DW1396:DX1396"/>
    <mergeCell ref="DU1404:DV1404"/>
    <mergeCell ref="DS1405:DT1405"/>
    <mergeCell ref="EA1218:EB1218"/>
    <mergeCell ref="EC1218:ED1218"/>
    <mergeCell ref="EE1218:EF1218"/>
    <mergeCell ref="EM1218:EN1218"/>
    <mergeCell ref="DU1222:DV1222"/>
    <mergeCell ref="DW1222:DX1222"/>
    <mergeCell ref="DY1222:DZ1222"/>
    <mergeCell ref="EA1222:EB1222"/>
    <mergeCell ref="EG1397:EH1397"/>
    <mergeCell ref="EG1398:EH1398"/>
    <mergeCell ref="EI1398:EJ1398"/>
    <mergeCell ref="EI1399:EJ1399"/>
    <mergeCell ref="EA1396:EB1396"/>
    <mergeCell ref="EC1396:ED1396"/>
    <mergeCell ref="EE1396:EF1396"/>
    <mergeCell ref="DW1411:DX1411"/>
    <mergeCell ref="EE1400:EF1400"/>
    <mergeCell ref="EE1403:EF1403"/>
    <mergeCell ref="EE1404:EF1404"/>
    <mergeCell ref="DW1403:DX1403"/>
    <mergeCell ref="DY1405:DZ1405"/>
    <mergeCell ref="EA1405:EB1405"/>
    <mergeCell ref="EE1398:EF1398"/>
    <mergeCell ref="EA1399:EB1399"/>
    <mergeCell ref="EC1399:ED1399"/>
    <mergeCell ref="EE1399:EF1399"/>
    <mergeCell ref="EA1403:EB1403"/>
    <mergeCell ref="EC1403:ED1403"/>
    <mergeCell ref="DW1405:DX1405"/>
    <mergeCell ref="DY1398:DZ1398"/>
    <mergeCell ref="EC1410:ED1410"/>
    <mergeCell ref="EC1407:ED1407"/>
    <mergeCell ref="EE1407:EF1407"/>
    <mergeCell ref="EA1407:EB1407"/>
    <mergeCell ref="DY1397:DZ1397"/>
    <mergeCell ref="EI1396:EJ1396"/>
    <mergeCell ref="DY1402:DZ1402"/>
    <mergeCell ref="EK1396:EL1396"/>
    <mergeCell ref="EA1397:EB1397"/>
    <mergeCell ref="EC1397:ED1397"/>
    <mergeCell ref="EE1397:EF1397"/>
    <mergeCell ref="DW1194:DX1194"/>
    <mergeCell ref="DW1198:DX1198"/>
    <mergeCell ref="DQ1194:DR1194"/>
    <mergeCell ref="DS1202:DT1202"/>
    <mergeCell ref="DQ1202:DR1202"/>
    <mergeCell ref="DQ1170:DR1170"/>
    <mergeCell ref="DQ1178:DR1178"/>
    <mergeCell ref="EK1402:EL1402"/>
    <mergeCell ref="DQ1390:DR1390"/>
    <mergeCell ref="DW1390:DX1390"/>
    <mergeCell ref="EK1393:EL1393"/>
    <mergeCell ref="EA1392:EB1392"/>
    <mergeCell ref="EC1392:ED1392"/>
    <mergeCell ref="DQ1393:DR1393"/>
    <mergeCell ref="EE1394:EF1394"/>
    <mergeCell ref="DS1390:DT1390"/>
    <mergeCell ref="EC1393:ED1393"/>
    <mergeCell ref="EE1393:EF1393"/>
    <mergeCell ref="DW1170:DX1170"/>
    <mergeCell ref="DY1395:DZ1395"/>
    <mergeCell ref="DY1396:DZ1396"/>
    <mergeCell ref="EG1395:EH1395"/>
    <mergeCell ref="EG1402:EH1402"/>
    <mergeCell ref="EE1392:EF1392"/>
    <mergeCell ref="DW1174:DX1174"/>
    <mergeCell ref="EA1395:EB1395"/>
    <mergeCell ref="EG1396:EH1396"/>
    <mergeCell ref="EK1400:EL1400"/>
    <mergeCell ref="EM1397:EN1397"/>
    <mergeCell ref="EK1398:EL1398"/>
    <mergeCell ref="EI1405:EJ1405"/>
    <mergeCell ref="EG1155:EJ1155"/>
    <mergeCell ref="EM1393:EN1393"/>
    <mergeCell ref="EK1399:EL1399"/>
    <mergeCell ref="EM1399:EN1399"/>
    <mergeCell ref="EG1400:EH1400"/>
    <mergeCell ref="EG1403:EH1403"/>
    <mergeCell ref="EG1404:EH1404"/>
    <mergeCell ref="EI1404:EJ1404"/>
    <mergeCell ref="EK1405:EL1405"/>
    <mergeCell ref="EM1405:EN1405"/>
    <mergeCell ref="EK1158:EL1158"/>
    <mergeCell ref="EM1154:EN1154"/>
    <mergeCell ref="EM1150:EN1150"/>
    <mergeCell ref="EG1392:EH1392"/>
    <mergeCell ref="EI1392:EJ1392"/>
    <mergeCell ref="EK1392:EL1392"/>
    <mergeCell ref="EG1405:EH1405"/>
    <mergeCell ref="EK1150:EL1150"/>
    <mergeCell ref="EG1393:EH1393"/>
    <mergeCell ref="EI1393:EJ1393"/>
    <mergeCell ref="EM1396:EN1396"/>
    <mergeCell ref="EI1397:EJ1397"/>
    <mergeCell ref="EK1397:EL1397"/>
    <mergeCell ref="EM1398:EN1398"/>
    <mergeCell ref="EK1403:EL1403"/>
    <mergeCell ref="EM1403:EN1403"/>
    <mergeCell ref="EI1402:EJ1402"/>
    <mergeCell ref="EI1395:EJ1395"/>
    <mergeCell ref="EM1182:EN1182"/>
    <mergeCell ref="EM6:EN6"/>
    <mergeCell ref="DS1150:DT1150"/>
    <mergeCell ref="DU1150:DV1150"/>
    <mergeCell ref="DS1154:DT1154"/>
    <mergeCell ref="DU1154:DV1154"/>
    <mergeCell ref="DQ9:DR9"/>
    <mergeCell ref="EK7:EL7"/>
    <mergeCell ref="EK8:EL8"/>
    <mergeCell ref="EK9:EL9"/>
    <mergeCell ref="DW1154:DX1154"/>
    <mergeCell ref="EG9:EH9"/>
    <mergeCell ref="DY6:DZ6"/>
    <mergeCell ref="EC1150:ED1150"/>
    <mergeCell ref="DO6:DP6"/>
    <mergeCell ref="EG1150:EH1150"/>
    <mergeCell ref="EI1150:EJ1150"/>
    <mergeCell ref="DW9:DX9"/>
    <mergeCell ref="DW1150:DX1150"/>
    <mergeCell ref="EK6:EL6"/>
    <mergeCell ref="EI6:EJ6"/>
    <mergeCell ref="EE6:EF6"/>
    <mergeCell ref="EE7:EF7"/>
    <mergeCell ref="EE8:EF8"/>
    <mergeCell ref="EE9:EF9"/>
    <mergeCell ref="DW8:DX8"/>
    <mergeCell ref="EG7:EH7"/>
    <mergeCell ref="EG8:EH8"/>
    <mergeCell ref="EA7:EB7"/>
    <mergeCell ref="EI8:EJ8"/>
    <mergeCell ref="EI9:EJ9"/>
    <mergeCell ref="DU9:DV9"/>
    <mergeCell ref="DO7:DR7"/>
    <mergeCell ref="AU7:AV7"/>
    <mergeCell ref="AG7:AT7"/>
    <mergeCell ref="AT8:AT10"/>
    <mergeCell ref="AJ9:AJ10"/>
    <mergeCell ref="AK9:AK10"/>
    <mergeCell ref="AJ8:AK8"/>
    <mergeCell ref="AL8:AM8"/>
    <mergeCell ref="AW7:BJ7"/>
    <mergeCell ref="EG6:EH6"/>
    <mergeCell ref="DY7:DZ7"/>
    <mergeCell ref="DY8:DZ8"/>
    <mergeCell ref="DS6:DT6"/>
    <mergeCell ref="DQ6:DR6"/>
    <mergeCell ref="EC8:ED8"/>
    <mergeCell ref="DY9:DZ9"/>
    <mergeCell ref="DO8:DP8"/>
    <mergeCell ref="BG9:BH9"/>
    <mergeCell ref="BI9:BJ9"/>
    <mergeCell ref="CW9:CX9"/>
    <mergeCell ref="DE6:DF6"/>
    <mergeCell ref="DC7:DD7"/>
    <mergeCell ref="CS6:CZ6"/>
    <mergeCell ref="DM6:DN6"/>
    <mergeCell ref="DK7:DL7"/>
    <mergeCell ref="CS7:CZ7"/>
    <mergeCell ref="DU8:DV8"/>
    <mergeCell ref="DS9:DT9"/>
    <mergeCell ref="BU8:BV8"/>
    <mergeCell ref="BS8:BT8"/>
    <mergeCell ref="BS9:BT9"/>
    <mergeCell ref="CE8:CF8"/>
    <mergeCell ref="BU9:BV9"/>
    <mergeCell ref="BI1154:BJ1154"/>
    <mergeCell ref="BK1158:BL1158"/>
    <mergeCell ref="BM1158:BN1158"/>
    <mergeCell ref="BO1158:BP1158"/>
    <mergeCell ref="BI1150:BJ1150"/>
    <mergeCell ref="CM1154:CN1154"/>
    <mergeCell ref="DY1150:DZ1150"/>
    <mergeCell ref="DE1154:DF1154"/>
    <mergeCell ref="CW1150:CX1150"/>
    <mergeCell ref="CY1150:CZ1150"/>
    <mergeCell ref="CK1150:CL1150"/>
    <mergeCell ref="CM1150:CN1150"/>
    <mergeCell ref="CO1150:CP1150"/>
    <mergeCell ref="CE1150:CF1150"/>
    <mergeCell ref="CG1150:CH1150"/>
    <mergeCell ref="BQ1150:BR1150"/>
    <mergeCell ref="CI1158:CJ1158"/>
    <mergeCell ref="CS1158:CT1158"/>
    <mergeCell ref="CA1158:CB1158"/>
    <mergeCell ref="BS1158:BT1158"/>
    <mergeCell ref="BU1158:BV1158"/>
    <mergeCell ref="BW1158:BX1158"/>
    <mergeCell ref="BY1158:BZ1158"/>
    <mergeCell ref="DC1158:DD1158"/>
    <mergeCell ref="DM1158:DN1158"/>
    <mergeCell ref="CA1150:CB1150"/>
    <mergeCell ref="CC1150:CD1150"/>
    <mergeCell ref="CG1154:CH1154"/>
    <mergeCell ref="CA1154:CB1154"/>
    <mergeCell ref="CC1154:CD1154"/>
    <mergeCell ref="DY1158:DZ1158"/>
    <mergeCell ref="DK1158:DL1158"/>
    <mergeCell ref="AC8:AC10"/>
    <mergeCell ref="AY9:AZ9"/>
    <mergeCell ref="A4:J7"/>
    <mergeCell ref="AW8:AX8"/>
    <mergeCell ref="AY8:AZ8"/>
    <mergeCell ref="BA8:BB8"/>
    <mergeCell ref="AW5:CR5"/>
    <mergeCell ref="BY8:BZ8"/>
    <mergeCell ref="CA8:CB8"/>
    <mergeCell ref="CA9:CB9"/>
    <mergeCell ref="CE7:CR7"/>
    <mergeCell ref="CE9:CF9"/>
    <mergeCell ref="CG8:CH8"/>
    <mergeCell ref="CG9:CH9"/>
    <mergeCell ref="CI8:CJ8"/>
    <mergeCell ref="BQ8:BR8"/>
    <mergeCell ref="BQ9:BR9"/>
    <mergeCell ref="CC8:CD8"/>
    <mergeCell ref="CC9:CD9"/>
    <mergeCell ref="BQ7:CD7"/>
    <mergeCell ref="BQ6:CD6"/>
    <mergeCell ref="AA9:AA10"/>
    <mergeCell ref="AB8:AB10"/>
    <mergeCell ref="BA9:BB9"/>
    <mergeCell ref="BC9:BD9"/>
    <mergeCell ref="BE9:BF9"/>
    <mergeCell ref="Y8:Y10"/>
    <mergeCell ref="AE8:AE10"/>
    <mergeCell ref="AM9:AM10"/>
    <mergeCell ref="W8:X9"/>
    <mergeCell ref="AW6:BJ6"/>
    <mergeCell ref="AF8:AF10"/>
    <mergeCell ref="AW1202:AX1202"/>
    <mergeCell ref="AY1154:AZ1154"/>
    <mergeCell ref="AY1158:AZ1158"/>
    <mergeCell ref="AY1162:AZ1162"/>
    <mergeCell ref="AY1166:AZ1166"/>
    <mergeCell ref="AY1170:AZ1170"/>
    <mergeCell ref="AY1174:AZ1174"/>
    <mergeCell ref="AY1178:AZ1178"/>
    <mergeCell ref="AY1182:AZ1182"/>
    <mergeCell ref="AY1186:AZ1186"/>
    <mergeCell ref="AY1190:AZ1190"/>
    <mergeCell ref="AY1194:AZ1194"/>
    <mergeCell ref="AY1198:AZ1198"/>
    <mergeCell ref="AY1202:AZ1202"/>
    <mergeCell ref="AW1190:AX1190"/>
    <mergeCell ref="AW1194:AX1194"/>
    <mergeCell ref="AW1198:AX1198"/>
    <mergeCell ref="AD8:AD10"/>
    <mergeCell ref="AW9:AX9"/>
    <mergeCell ref="AW1182:AX1182"/>
    <mergeCell ref="AW1186:AX1186"/>
    <mergeCell ref="AY1150:AZ1150"/>
    <mergeCell ref="AL9:AL10"/>
    <mergeCell ref="BC8:BD8"/>
    <mergeCell ref="BA1154:BB1154"/>
    <mergeCell ref="BC1154:BD1154"/>
    <mergeCell ref="AH8:AH10"/>
    <mergeCell ref="AG8:AG10"/>
    <mergeCell ref="AI8:AI10"/>
    <mergeCell ref="AN8:AN10"/>
    <mergeCell ref="AO8:AO10"/>
    <mergeCell ref="AP8:AP10"/>
    <mergeCell ref="AQ8:AQ10"/>
    <mergeCell ref="AR8:AR10"/>
    <mergeCell ref="AS8:AS10"/>
    <mergeCell ref="AU8:AU10"/>
    <mergeCell ref="AV8:AV10"/>
    <mergeCell ref="BA1166:BB1166"/>
    <mergeCell ref="BC1166:BD1166"/>
    <mergeCell ref="BA1186:BB1186"/>
    <mergeCell ref="BC1186:BD1186"/>
    <mergeCell ref="BE1154:BF1154"/>
    <mergeCell ref="BG1154:BH1154"/>
    <mergeCell ref="AW1150:AX1150"/>
    <mergeCell ref="AW1154:AX1154"/>
    <mergeCell ref="AW1158:AX1158"/>
    <mergeCell ref="AW1162:AX1162"/>
    <mergeCell ref="AW1166:AX1166"/>
    <mergeCell ref="AW1170:AX1170"/>
    <mergeCell ref="AW1174:AX1174"/>
    <mergeCell ref="AW1178:AX1178"/>
    <mergeCell ref="AW1179:AX1179"/>
    <mergeCell ref="BA1150:BB1150"/>
    <mergeCell ref="BC1150:BD1150"/>
    <mergeCell ref="BA1158:BB1158"/>
    <mergeCell ref="BC1158:BD1158"/>
    <mergeCell ref="CO1154:CP1154"/>
    <mergeCell ref="DQ1166:DR1166"/>
    <mergeCell ref="DK1166:DL1166"/>
    <mergeCell ref="DK1154:DL1154"/>
    <mergeCell ref="BE1150:BF1150"/>
    <mergeCell ref="BG1150:BH1150"/>
    <mergeCell ref="BE1158:BF1158"/>
    <mergeCell ref="BQ1154:BR1154"/>
    <mergeCell ref="BS1154:BT1154"/>
    <mergeCell ref="BY1170:BZ1170"/>
    <mergeCell ref="CA1170:CB1170"/>
    <mergeCell ref="CY1158:CZ1158"/>
    <mergeCell ref="CI1154:CJ1154"/>
    <mergeCell ref="CM1158:CN1158"/>
    <mergeCell ref="CG1162:CH1162"/>
    <mergeCell ref="DA1162:DB1162"/>
    <mergeCell ref="CK1162:CL1162"/>
    <mergeCell ref="BA1202:BB1202"/>
    <mergeCell ref="BC1202:BD1202"/>
    <mergeCell ref="BE1202:BF1202"/>
    <mergeCell ref="BG1202:BH1202"/>
    <mergeCell ref="BI1202:BJ1202"/>
    <mergeCell ref="BA1190:BB1190"/>
    <mergeCell ref="BC1190:BD1190"/>
    <mergeCell ref="BE1190:BF1190"/>
    <mergeCell ref="BG1190:BH1190"/>
    <mergeCell ref="BI1190:BJ1190"/>
    <mergeCell ref="BA1194:BB1194"/>
    <mergeCell ref="BC1194:BD1194"/>
    <mergeCell ref="BE1194:BF1194"/>
    <mergeCell ref="BG1194:BH1194"/>
    <mergeCell ref="BI1194:BJ1194"/>
    <mergeCell ref="BA1198:BB1198"/>
    <mergeCell ref="BC1198:BD1198"/>
    <mergeCell ref="BE1198:BF1198"/>
    <mergeCell ref="BG1198:BH1198"/>
    <mergeCell ref="BI1198:BJ1198"/>
    <mergeCell ref="BG1186:BH1186"/>
    <mergeCell ref="BI1186:BJ1186"/>
    <mergeCell ref="BA1182:BB1182"/>
    <mergeCell ref="BC1182:BD1182"/>
    <mergeCell ref="BG1170:BH1170"/>
    <mergeCell ref="CI1162:CJ1162"/>
    <mergeCell ref="CK1158:CL1158"/>
    <mergeCell ref="CE1162:CF1162"/>
    <mergeCell ref="CC1170:CD1170"/>
    <mergeCell ref="CG1170:CH1170"/>
    <mergeCell ref="DA1170:DB1170"/>
    <mergeCell ref="CE1170:CF1170"/>
    <mergeCell ref="CK1170:CL1170"/>
    <mergeCell ref="EM1166:EN1166"/>
    <mergeCell ref="CO1158:CP1158"/>
    <mergeCell ref="CK1166:CL1166"/>
    <mergeCell ref="CI1170:CJ1170"/>
    <mergeCell ref="CQ1170:CR1170"/>
    <mergeCell ref="CS1170:CT1170"/>
    <mergeCell ref="CW1170:CX1170"/>
    <mergeCell ref="CY1170:CZ1170"/>
    <mergeCell ref="DM1170:DN1170"/>
    <mergeCell ref="EE1166:EF1166"/>
    <mergeCell ref="DQ1162:DR1162"/>
    <mergeCell ref="CE1166:CF1166"/>
    <mergeCell ref="EE1158:EF1158"/>
    <mergeCell ref="EA1158:EB1158"/>
    <mergeCell ref="EC1158:ED1158"/>
    <mergeCell ref="CC1158:CD1158"/>
    <mergeCell ref="BE1182:BF1182"/>
    <mergeCell ref="BG1182:BH1182"/>
    <mergeCell ref="BI1182:BJ1182"/>
    <mergeCell ref="BE1186:BF1186"/>
    <mergeCell ref="BQ1158:BR1158"/>
    <mergeCell ref="BI1158:BJ1158"/>
    <mergeCell ref="BI1170:BJ1170"/>
    <mergeCell ref="BQ1162:BR1162"/>
    <mergeCell ref="BA1162:BB1162"/>
    <mergeCell ref="BK1162:BL1162"/>
    <mergeCell ref="BM1162:BN1162"/>
    <mergeCell ref="BO1162:BP1162"/>
    <mergeCell ref="BC1162:BD1162"/>
    <mergeCell ref="BE1162:BF1162"/>
    <mergeCell ref="BG1162:BH1162"/>
    <mergeCell ref="BI1162:BJ1162"/>
    <mergeCell ref="BA1174:BB1174"/>
    <mergeCell ref="BC1174:BD1174"/>
    <mergeCell ref="BE1174:BF1174"/>
    <mergeCell ref="BQ1182:BR1182"/>
    <mergeCell ref="BQ1178:BR1178"/>
    <mergeCell ref="BK1186:BL1186"/>
    <mergeCell ref="BM1186:BN1186"/>
    <mergeCell ref="BO1186:BP1186"/>
    <mergeCell ref="BA1178:BB1178"/>
    <mergeCell ref="BC1178:BD1178"/>
    <mergeCell ref="BE1178:BF1178"/>
    <mergeCell ref="BG1178:BH1178"/>
    <mergeCell ref="BI1178:BJ1178"/>
    <mergeCell ref="BE1166:BF1166"/>
    <mergeCell ref="BA1170:BB1170"/>
    <mergeCell ref="BC1170:BD1170"/>
    <mergeCell ref="BE1170:BF1170"/>
    <mergeCell ref="BG1158:BH1158"/>
    <mergeCell ref="BQ1166:BR1166"/>
    <mergeCell ref="BG1174:BH1174"/>
    <mergeCell ref="BI1174:BJ1174"/>
    <mergeCell ref="BU1166:BV1166"/>
    <mergeCell ref="BW1166:BX1166"/>
    <mergeCell ref="BY1166:BZ1166"/>
    <mergeCell ref="CA1166:CB1166"/>
    <mergeCell ref="CC1166:CD1166"/>
    <mergeCell ref="BQ1174:BR1174"/>
    <mergeCell ref="BU1174:BV1174"/>
    <mergeCell ref="BW1174:BX1174"/>
    <mergeCell ref="BG1166:BH1166"/>
    <mergeCell ref="BI1166:BJ1166"/>
    <mergeCell ref="CC1174:CD1174"/>
    <mergeCell ref="DY1170:DZ1170"/>
    <mergeCell ref="DC1170:DD1170"/>
    <mergeCell ref="CM1170:CN1170"/>
    <mergeCell ref="CO1170:CP1170"/>
    <mergeCell ref="DS1174:DT1174"/>
    <mergeCell ref="DU1174:DV1174"/>
    <mergeCell ref="BY1174:BZ1174"/>
    <mergeCell ref="CA1174:CB1174"/>
    <mergeCell ref="CE1174:CF1174"/>
    <mergeCell ref="CG1174:CH1174"/>
    <mergeCell ref="CK1174:CL1174"/>
    <mergeCell ref="CI1174:CJ1174"/>
    <mergeCell ref="CM1174:CN1174"/>
    <mergeCell ref="CO1174:CP1174"/>
    <mergeCell ref="BQ1170:BR1170"/>
    <mergeCell ref="DU1170:DV1170"/>
    <mergeCell ref="DG1170:DH1170"/>
    <mergeCell ref="DY1174:DZ1174"/>
    <mergeCell ref="DA1174:DB1174"/>
    <mergeCell ref="BW1162:BX1162"/>
    <mergeCell ref="BY1162:BZ1162"/>
    <mergeCell ref="CA1162:CB1162"/>
    <mergeCell ref="CC1162:CD1162"/>
    <mergeCell ref="BU1170:BV1170"/>
    <mergeCell ref="BW1170:BX1170"/>
    <mergeCell ref="DA1178:DB1178"/>
    <mergeCell ref="DC1178:DD1178"/>
    <mergeCell ref="DC1174:DD1174"/>
    <mergeCell ref="EE1170:EF1170"/>
    <mergeCell ref="EA1170:EB1170"/>
    <mergeCell ref="EC1170:ED1170"/>
    <mergeCell ref="DM1162:DN1162"/>
    <mergeCell ref="CQ1162:CR1162"/>
    <mergeCell ref="CS1162:CT1162"/>
    <mergeCell ref="CW1162:CX1162"/>
    <mergeCell ref="CY1162:CZ1162"/>
    <mergeCell ref="CM1162:CN1162"/>
    <mergeCell ref="CO1162:CP1162"/>
    <mergeCell ref="DW1162:DX1162"/>
    <mergeCell ref="DO1162:DP1162"/>
    <mergeCell ref="DO1166:DP1166"/>
    <mergeCell ref="EA1162:EB1162"/>
    <mergeCell ref="EC1162:ED1162"/>
    <mergeCell ref="CG1166:CH1166"/>
    <mergeCell ref="EA1174:EB1174"/>
    <mergeCell ref="EC1174:ED1174"/>
    <mergeCell ref="EE1162:EF1162"/>
    <mergeCell ref="EA1178:EB1178"/>
    <mergeCell ref="EC1178:ED1178"/>
    <mergeCell ref="DY1178:DZ1178"/>
    <mergeCell ref="CY1166:CZ1166"/>
    <mergeCell ref="BQ1186:BR1186"/>
    <mergeCell ref="BS1186:BT1186"/>
    <mergeCell ref="BU1186:BV1186"/>
    <mergeCell ref="BW1186:BX1186"/>
    <mergeCell ref="BY1186:BZ1186"/>
    <mergeCell ref="CA1186:CB1186"/>
    <mergeCell ref="CC1186:CD1186"/>
    <mergeCell ref="BY1178:BZ1178"/>
    <mergeCell ref="BS1178:BT1178"/>
    <mergeCell ref="CE1186:CF1186"/>
    <mergeCell ref="CG1186:CH1186"/>
    <mergeCell ref="BW1178:BX1178"/>
    <mergeCell ref="CG1182:CH1182"/>
    <mergeCell ref="CE1178:CF1178"/>
    <mergeCell ref="CY1178:CZ1178"/>
    <mergeCell ref="CK1178:CL1178"/>
    <mergeCell ref="DM1178:DN1178"/>
    <mergeCell ref="BS1182:BT1182"/>
    <mergeCell ref="BU1182:BV1182"/>
    <mergeCell ref="BW1182:BX1182"/>
    <mergeCell ref="BY1182:BZ1182"/>
    <mergeCell ref="CQ1178:CR1178"/>
    <mergeCell ref="CS1178:CT1178"/>
    <mergeCell ref="CW1178:CX1178"/>
    <mergeCell ref="CI1186:CJ1186"/>
    <mergeCell ref="CM1178:CN1178"/>
    <mergeCell ref="CO1182:CP1182"/>
    <mergeCell ref="CW1186:CX1186"/>
    <mergeCell ref="CY1186:CZ1186"/>
    <mergeCell ref="CK1186:CL1186"/>
    <mergeCell ref="CY1182:CZ1182"/>
    <mergeCell ref="CK1182:CL1182"/>
    <mergeCell ref="BS1166:BT1166"/>
    <mergeCell ref="BS1162:BT1162"/>
    <mergeCell ref="BU1162:BV1162"/>
    <mergeCell ref="DM1166:DN1166"/>
    <mergeCell ref="CW1166:CX1166"/>
    <mergeCell ref="DA1166:DB1166"/>
    <mergeCell ref="CS1174:CT1174"/>
    <mergeCell ref="CQ1174:CR1174"/>
    <mergeCell ref="CG1178:CH1178"/>
    <mergeCell ref="EM1186:EN1186"/>
    <mergeCell ref="EA1190:EB1190"/>
    <mergeCell ref="EC1190:ED1190"/>
    <mergeCell ref="DM1190:DN1190"/>
    <mergeCell ref="CK1190:CL1190"/>
    <mergeCell ref="DY1190:DZ1190"/>
    <mergeCell ref="DA1190:DB1190"/>
    <mergeCell ref="DK1190:DL1190"/>
    <mergeCell ref="DS1190:DT1190"/>
    <mergeCell ref="DU1190:DV1190"/>
    <mergeCell ref="DQ1190:DR1190"/>
    <mergeCell ref="CI1178:CJ1178"/>
    <mergeCell ref="EA1166:EB1166"/>
    <mergeCell ref="EC1166:ED1166"/>
    <mergeCell ref="DY1166:DZ1166"/>
    <mergeCell ref="EM1174:EN1174"/>
    <mergeCell ref="EE1174:EF1174"/>
    <mergeCell ref="EE1186:EF1186"/>
    <mergeCell ref="EA1186:EB1186"/>
    <mergeCell ref="EC1186:ED1186"/>
    <mergeCell ref="CA1190:CB1190"/>
    <mergeCell ref="CC1190:CD1190"/>
    <mergeCell ref="CE1190:CF1190"/>
    <mergeCell ref="CW1194:CX1194"/>
    <mergeCell ref="CM1190:CN1190"/>
    <mergeCell ref="CW1190:CX1190"/>
    <mergeCell ref="EM1194:EN1194"/>
    <mergeCell ref="EO1194:EP1194"/>
    <mergeCell ref="EE1194:EF1194"/>
    <mergeCell ref="EA1194:EB1194"/>
    <mergeCell ref="EC1194:ED1194"/>
    <mergeCell ref="DY1194:DZ1194"/>
    <mergeCell ref="DK1182:DL1182"/>
    <mergeCell ref="DO1182:DP1182"/>
    <mergeCell ref="EM1190:EN1190"/>
    <mergeCell ref="EC1182:ED1182"/>
    <mergeCell ref="DY1186:DZ1186"/>
    <mergeCell ref="DO1186:DP1186"/>
    <mergeCell ref="DS1186:DT1186"/>
    <mergeCell ref="DU1186:DV1186"/>
    <mergeCell ref="DQ1186:DR1186"/>
    <mergeCell ref="CM1186:CN1186"/>
    <mergeCell ref="CO1186:CP1186"/>
    <mergeCell ref="CQ1186:CR1186"/>
    <mergeCell ref="CS1186:CT1186"/>
    <mergeCell ref="DK1186:DL1186"/>
    <mergeCell ref="CM1194:CN1194"/>
    <mergeCell ref="CO1194:CP1194"/>
    <mergeCell ref="EA1182:EB1182"/>
    <mergeCell ref="DY1182:DZ1182"/>
    <mergeCell ref="EE1190:EF1190"/>
    <mergeCell ref="DU1182:DV1182"/>
    <mergeCell ref="DS1182:DT1182"/>
    <mergeCell ref="DC1182:DD1182"/>
    <mergeCell ref="DQ1182:DR1182"/>
    <mergeCell ref="CM1202:CN1202"/>
    <mergeCell ref="CO1202:CP1202"/>
    <mergeCell ref="CQ1202:CR1202"/>
    <mergeCell ref="CS1202:CT1202"/>
    <mergeCell ref="CK1202:CL1202"/>
    <mergeCell ref="CU1148:CV1202"/>
    <mergeCell ref="CK1194:CL1194"/>
    <mergeCell ref="CI1166:CJ1166"/>
    <mergeCell ref="CM1166:CN1166"/>
    <mergeCell ref="DE1166:DF1166"/>
    <mergeCell ref="CY1154:CZ1154"/>
    <mergeCell ref="DO1150:DP1150"/>
    <mergeCell ref="DO1154:DP1154"/>
    <mergeCell ref="DC1162:DD1162"/>
    <mergeCell ref="DG1166:DH1166"/>
    <mergeCell ref="CI1190:CJ1190"/>
    <mergeCell ref="CQ1198:CR1198"/>
    <mergeCell ref="CS1198:CT1198"/>
    <mergeCell ref="CY1190:CZ1190"/>
    <mergeCell ref="DK1178:DL1178"/>
    <mergeCell ref="DO1178:DP1178"/>
    <mergeCell ref="DG1174:DH1174"/>
    <mergeCell ref="DE1174:DF1174"/>
    <mergeCell ref="CI1182:CJ1182"/>
    <mergeCell ref="DA1182:DB1182"/>
    <mergeCell ref="DA1186:DB1186"/>
    <mergeCell ref="CO1178:CP1178"/>
    <mergeCell ref="CW1198:CX1198"/>
    <mergeCell ref="DE1158:DF1158"/>
    <mergeCell ref="DE1162:DF1162"/>
    <mergeCell ref="DG1158:DH1158"/>
    <mergeCell ref="CW1202:CX1202"/>
    <mergeCell ref="EO7:EP7"/>
    <mergeCell ref="EO8:EP8"/>
    <mergeCell ref="EO9:EP9"/>
    <mergeCell ref="DI8:DJ8"/>
    <mergeCell ref="EM8:EN8"/>
    <mergeCell ref="EM7:EN7"/>
    <mergeCell ref="EM9:EN9"/>
    <mergeCell ref="EI7:EJ7"/>
    <mergeCell ref="DE1150:DF1150"/>
    <mergeCell ref="EE1202:EF1202"/>
    <mergeCell ref="EA1202:EB1202"/>
    <mergeCell ref="EC1202:ED1202"/>
    <mergeCell ref="EM1198:EN1198"/>
    <mergeCell ref="EO1198:EP1198"/>
    <mergeCell ref="CY1202:CZ1202"/>
    <mergeCell ref="CY1194:CZ1194"/>
    <mergeCell ref="DA1202:DB1202"/>
    <mergeCell ref="DC1202:DD1202"/>
    <mergeCell ref="DA1198:DB1198"/>
    <mergeCell ref="DC1198:DD1198"/>
    <mergeCell ref="EE1198:EF1198"/>
    <mergeCell ref="EA1198:EB1198"/>
    <mergeCell ref="EC1198:ED1198"/>
    <mergeCell ref="DO1198:DP1198"/>
    <mergeCell ref="DY1198:DZ1198"/>
    <mergeCell ref="DM1194:DN1194"/>
    <mergeCell ref="DM1198:DN1198"/>
    <mergeCell ref="EM1202:EN1202"/>
    <mergeCell ref="DO1194:DP1194"/>
    <mergeCell ref="DM1186:DN1186"/>
    <mergeCell ref="EO1182:EP1182"/>
    <mergeCell ref="EE1182:EF1182"/>
    <mergeCell ref="CK1198:CL1198"/>
    <mergeCell ref="CE1158:CF1158"/>
    <mergeCell ref="CI1198:CJ1198"/>
    <mergeCell ref="CM1198:CN1198"/>
    <mergeCell ref="CO1198:CP1198"/>
    <mergeCell ref="DQ1198:DR1198"/>
    <mergeCell ref="DC1190:DD1190"/>
    <mergeCell ref="DO1190:DP1190"/>
    <mergeCell ref="DK1174:DL1174"/>
    <mergeCell ref="DM1174:DN1174"/>
    <mergeCell ref="CW1174:CX1174"/>
    <mergeCell ref="CY1174:CZ1174"/>
    <mergeCell ref="CA1178:CB1178"/>
    <mergeCell ref="CC1178:CD1178"/>
    <mergeCell ref="CY1198:CZ1198"/>
    <mergeCell ref="CQ1154:CR1154"/>
    <mergeCell ref="CS1154:CT1154"/>
    <mergeCell ref="DA1158:DB1158"/>
    <mergeCell ref="DK1162:DL1162"/>
    <mergeCell ref="DM1182:DN1182"/>
    <mergeCell ref="DC1186:DD1186"/>
    <mergeCell ref="CQ1194:CR1194"/>
    <mergeCell ref="CS1194:CT1194"/>
    <mergeCell ref="CA1182:CB1182"/>
    <mergeCell ref="CC1182:CD1182"/>
    <mergeCell ref="CE1182:CF1182"/>
    <mergeCell ref="CQ1182:CR1182"/>
    <mergeCell ref="CS1182:CT1182"/>
    <mergeCell ref="CO1190:CP1190"/>
    <mergeCell ref="CQ1190:CR1190"/>
    <mergeCell ref="CS1190:CT1190"/>
    <mergeCell ref="CW1182:CX1182"/>
    <mergeCell ref="DC1166:DD1166"/>
    <mergeCell ref="CE6:CR6"/>
    <mergeCell ref="CM8:CN8"/>
    <mergeCell ref="CQ1150:CR1150"/>
    <mergeCell ref="CS1150:CT1150"/>
    <mergeCell ref="CS8:CT8"/>
    <mergeCell ref="CI9:CJ9"/>
    <mergeCell ref="CW1154:CX1154"/>
    <mergeCell ref="CI1150:CJ1150"/>
    <mergeCell ref="CO1166:CP1166"/>
    <mergeCell ref="CK8:CL8"/>
    <mergeCell ref="DE7:DF7"/>
    <mergeCell ref="DE8:DF8"/>
    <mergeCell ref="DI6:DJ6"/>
    <mergeCell ref="DG6:DH6"/>
    <mergeCell ref="DS7:DV7"/>
    <mergeCell ref="CG1158:CH1158"/>
    <mergeCell ref="CE1154:CF1154"/>
    <mergeCell ref="DA1150:DB1150"/>
    <mergeCell ref="DC1150:DD1150"/>
    <mergeCell ref="DI7:DJ7"/>
    <mergeCell ref="DG7:DH7"/>
    <mergeCell ref="DG8:DH8"/>
    <mergeCell ref="DG9:DH9"/>
    <mergeCell ref="DI9:DJ9"/>
    <mergeCell ref="CQ9:CR9"/>
    <mergeCell ref="CM1182:CN1182"/>
    <mergeCell ref="CQ1166:CR1166"/>
    <mergeCell ref="CS1166:CT1166"/>
    <mergeCell ref="CS9:CT9"/>
    <mergeCell ref="CU8:CV8"/>
    <mergeCell ref="CU9:CV9"/>
    <mergeCell ref="DK8:DL8"/>
    <mergeCell ref="CW8:CX8"/>
    <mergeCell ref="CQ1158:CR1158"/>
    <mergeCell ref="BS1174:BT1174"/>
    <mergeCell ref="BU1178:BV1178"/>
    <mergeCell ref="BS1170:BT1170"/>
    <mergeCell ref="BW1154:BX1154"/>
    <mergeCell ref="BY1154:BZ1154"/>
    <mergeCell ref="BS1150:BT1150"/>
    <mergeCell ref="DU6:DV6"/>
    <mergeCell ref="DS8:DT8"/>
    <mergeCell ref="DK6:DL6"/>
    <mergeCell ref="DM7:DN7"/>
    <mergeCell ref="DM8:DN8"/>
    <mergeCell ref="DG1162:DH1162"/>
    <mergeCell ref="CW1158:CX1158"/>
    <mergeCell ref="DC9:DD9"/>
    <mergeCell ref="DA6:DB6"/>
    <mergeCell ref="DC6:DD6"/>
    <mergeCell ref="DK9:DL9"/>
    <mergeCell ref="DG1154:DH1154"/>
    <mergeCell ref="DG1150:DH1150"/>
    <mergeCell ref="DQ8:DR8"/>
    <mergeCell ref="DK1150:DL1150"/>
    <mergeCell ref="CY8:CZ8"/>
    <mergeCell ref="CQ8:CR8"/>
    <mergeCell ref="EC4:ED4"/>
    <mergeCell ref="EC6:ED6"/>
    <mergeCell ref="EA8:EB8"/>
    <mergeCell ref="EA9:EB9"/>
    <mergeCell ref="DA7:DB7"/>
    <mergeCell ref="DA8:DB8"/>
    <mergeCell ref="DC8:DD8"/>
    <mergeCell ref="DA9:DB9"/>
    <mergeCell ref="DM1150:DN1150"/>
    <mergeCell ref="DM1154:DN1154"/>
    <mergeCell ref="EA1150:EB1150"/>
    <mergeCell ref="EA4:EB4"/>
    <mergeCell ref="EA6:EB6"/>
    <mergeCell ref="DY4:DZ4"/>
    <mergeCell ref="DW1151:DX1151"/>
    <mergeCell ref="DA1154:DB1154"/>
    <mergeCell ref="DC1154:DD1154"/>
    <mergeCell ref="DW4:DX4"/>
    <mergeCell ref="DW6:DX6"/>
    <mergeCell ref="DW7:DX7"/>
    <mergeCell ref="DA5:DH5"/>
    <mergeCell ref="CK1222:CL1222"/>
    <mergeCell ref="CE1274:CF1274"/>
    <mergeCell ref="CG1274:CH1274"/>
    <mergeCell ref="CI1274:CJ1274"/>
    <mergeCell ref="CK1274:CL1274"/>
    <mergeCell ref="CE1290:CF1290"/>
    <mergeCell ref="CG1290:CH1290"/>
    <mergeCell ref="CI1290:CJ1290"/>
    <mergeCell ref="CI1194:CJ1194"/>
    <mergeCell ref="CE1230:CF1230"/>
    <mergeCell ref="EC9:ED9"/>
    <mergeCell ref="EC1154:ED1154"/>
    <mergeCell ref="EA1154:EB1154"/>
    <mergeCell ref="BW9:BX9"/>
    <mergeCell ref="BW8:BX8"/>
    <mergeCell ref="BY9:BZ9"/>
    <mergeCell ref="BU1154:BV1154"/>
    <mergeCell ref="BU1150:BV1150"/>
    <mergeCell ref="BW1150:BX1150"/>
    <mergeCell ref="BY1150:BZ1150"/>
    <mergeCell ref="BU1194:BV1194"/>
    <mergeCell ref="BW1194:BX1194"/>
    <mergeCell ref="BY1194:BZ1194"/>
    <mergeCell ref="DE9:DF9"/>
    <mergeCell ref="DO9:DP9"/>
    <mergeCell ref="DM9:DN9"/>
    <mergeCell ref="CY9:CZ9"/>
    <mergeCell ref="DS1178:DT1178"/>
    <mergeCell ref="DU1178:DV1178"/>
    <mergeCell ref="DQ1174:DR1174"/>
    <mergeCell ref="DE1170:DF1170"/>
    <mergeCell ref="CI1202:CJ1202"/>
    <mergeCell ref="CK1210:CL1210"/>
    <mergeCell ref="CC1210:CD1210"/>
    <mergeCell ref="CK1214:CL1214"/>
    <mergeCell ref="CG1194:CH1194"/>
    <mergeCell ref="BQ1198:BR1198"/>
    <mergeCell ref="BS1198:BT1198"/>
    <mergeCell ref="BU1198:BV1198"/>
    <mergeCell ref="BW1198:BX1198"/>
    <mergeCell ref="BY1198:BZ1198"/>
    <mergeCell ref="BU1190:BV1190"/>
    <mergeCell ref="BW1190:BX1190"/>
    <mergeCell ref="BY1190:BZ1190"/>
    <mergeCell ref="CA1202:CB1202"/>
    <mergeCell ref="CC1202:CD1202"/>
    <mergeCell ref="CE1202:CF1202"/>
    <mergeCell ref="CG1202:CH1202"/>
    <mergeCell ref="CE1218:CF1218"/>
    <mergeCell ref="CG1218:CH1218"/>
    <mergeCell ref="CI1218:CJ1218"/>
    <mergeCell ref="CK1218:CL1218"/>
    <mergeCell ref="BQ1190:BR1190"/>
    <mergeCell ref="BS1190:BT1190"/>
    <mergeCell ref="BQ1194:BR1194"/>
    <mergeCell ref="BS1194:BT1194"/>
    <mergeCell ref="CA1194:CB1194"/>
    <mergeCell ref="CC1194:CD1194"/>
    <mergeCell ref="CE1194:CF1194"/>
    <mergeCell ref="CG1190:CH1190"/>
    <mergeCell ref="CA1198:CB1198"/>
    <mergeCell ref="CC1198:CD1198"/>
    <mergeCell ref="CE1198:CF1198"/>
    <mergeCell ref="CG1198:CH1198"/>
    <mergeCell ref="DE1390:DF1390"/>
    <mergeCell ref="DE1392:DF1392"/>
    <mergeCell ref="EO5:EP6"/>
    <mergeCell ref="DY1155:DZ1155"/>
    <mergeCell ref="BE8:BF8"/>
    <mergeCell ref="BG8:BH8"/>
    <mergeCell ref="BI8:BJ8"/>
    <mergeCell ref="CK9:CL9"/>
    <mergeCell ref="CK1154:CL1154"/>
    <mergeCell ref="DQ1150:DR1150"/>
    <mergeCell ref="DQ1154:DR1154"/>
    <mergeCell ref="EC7:ED7"/>
    <mergeCell ref="DY1154:DZ1154"/>
    <mergeCell ref="EE1150:EF1150"/>
    <mergeCell ref="EE1154:EF1154"/>
    <mergeCell ref="CS5:CZ5"/>
    <mergeCell ref="CM9:CN9"/>
    <mergeCell ref="CO8:CP8"/>
    <mergeCell ref="CO9:CP9"/>
    <mergeCell ref="CA1390:CB1390"/>
    <mergeCell ref="CC1390:CD1390"/>
    <mergeCell ref="CE1390:CF1390"/>
    <mergeCell ref="CG1390:CH1390"/>
    <mergeCell ref="CI1390:CJ1390"/>
    <mergeCell ref="CK1390:CL1390"/>
    <mergeCell ref="EG1390:EH1390"/>
    <mergeCell ref="EI1390:EJ1390"/>
    <mergeCell ref="EK1390:EL1390"/>
    <mergeCell ref="EM1390:EN1390"/>
    <mergeCell ref="EO1390:EP1390"/>
    <mergeCell ref="CQ1390:CR1390"/>
    <mergeCell ref="CS1390:CT1390"/>
    <mergeCell ref="CU1390:CV1390"/>
    <mergeCell ref="CW1390:CX1390"/>
    <mergeCell ref="CY1390:CZ1390"/>
    <mergeCell ref="DA1390:DB1390"/>
    <mergeCell ref="DC1390:DD1390"/>
    <mergeCell ref="BK1194:BL1194"/>
    <mergeCell ref="BM1194:BN1194"/>
    <mergeCell ref="BO1194:BP1194"/>
    <mergeCell ref="BK1198:BL1198"/>
    <mergeCell ref="BM1198:BN1198"/>
    <mergeCell ref="BO1198:BP1198"/>
    <mergeCell ref="BK1202:BL1202"/>
    <mergeCell ref="BM1202:BN1202"/>
    <mergeCell ref="BO1202:BP1202"/>
    <mergeCell ref="DA1194:DB1194"/>
    <mergeCell ref="DC1194:DD1194"/>
    <mergeCell ref="BQ1202:BR1202"/>
    <mergeCell ref="BS1202:BT1202"/>
    <mergeCell ref="BU1202:BV1202"/>
    <mergeCell ref="BW1202:BX1202"/>
    <mergeCell ref="BY1202:BZ1202"/>
    <mergeCell ref="DA1206:DB1206"/>
    <mergeCell ref="DC1206:DD1206"/>
    <mergeCell ref="CE1210:CF1210"/>
    <mergeCell ref="CG1210:CH1210"/>
    <mergeCell ref="CI1210:CJ1210"/>
    <mergeCell ref="CC1214:CD1214"/>
    <mergeCell ref="CE1214:CF1214"/>
    <mergeCell ref="CG1214:CH1214"/>
    <mergeCell ref="CI1214:CJ1214"/>
    <mergeCell ref="CM1218:CN1218"/>
    <mergeCell ref="CO1218:CP1218"/>
    <mergeCell ref="BG1392:BH1392"/>
    <mergeCell ref="BI1392:BJ1392"/>
    <mergeCell ref="BQ1392:BR1392"/>
    <mergeCell ref="BS1392:BT1392"/>
    <mergeCell ref="BU1392:BV1392"/>
    <mergeCell ref="BW1392:BX1392"/>
    <mergeCell ref="BY1392:BZ1392"/>
    <mergeCell ref="CA1392:CB1392"/>
    <mergeCell ref="CC1392:CD1392"/>
    <mergeCell ref="CM1390:CN1390"/>
    <mergeCell ref="CO1390:CP1390"/>
    <mergeCell ref="BC1394:BD1394"/>
    <mergeCell ref="BE1394:BF1394"/>
    <mergeCell ref="AW1390:AX1390"/>
    <mergeCell ref="AY1390:AZ1390"/>
    <mergeCell ref="BA1390:BB1390"/>
    <mergeCell ref="BC1390:BD1390"/>
    <mergeCell ref="BE1390:BF1390"/>
    <mergeCell ref="BG1390:BH1390"/>
    <mergeCell ref="BI1390:BJ1390"/>
    <mergeCell ref="BQ1390:BR1390"/>
    <mergeCell ref="BS1390:BT1390"/>
    <mergeCell ref="CG1392:CH1392"/>
    <mergeCell ref="CI1392:CJ1392"/>
    <mergeCell ref="CK1392:CL1392"/>
    <mergeCell ref="BU1390:BV1390"/>
    <mergeCell ref="BW1390:BX1390"/>
    <mergeCell ref="BY1390:BZ1390"/>
    <mergeCell ref="EM1392:EN1392"/>
    <mergeCell ref="CO1393:CP1393"/>
    <mergeCell ref="BA1393:BB1393"/>
    <mergeCell ref="BC1393:BD1393"/>
    <mergeCell ref="BE1393:BF1393"/>
    <mergeCell ref="BG1393:BH1393"/>
    <mergeCell ref="BI1393:BJ1393"/>
    <mergeCell ref="BQ1393:BR1393"/>
    <mergeCell ref="BS1393:BT1393"/>
    <mergeCell ref="BU1393:BV1393"/>
    <mergeCell ref="BW1393:BX1393"/>
    <mergeCell ref="BY1393:BZ1393"/>
    <mergeCell ref="AW1397:AX1397"/>
    <mergeCell ref="AW1398:AX1398"/>
    <mergeCell ref="AW1395:AX1395"/>
    <mergeCell ref="AW1399:AX1399"/>
    <mergeCell ref="AY1392:AZ1392"/>
    <mergeCell ref="AY1393:AZ1393"/>
    <mergeCell ref="AY1394:AZ1394"/>
    <mergeCell ref="AY1395:AZ1395"/>
    <mergeCell ref="BA1392:BB1392"/>
    <mergeCell ref="BA1394:BB1394"/>
    <mergeCell ref="AY1398:AZ1398"/>
    <mergeCell ref="BA1398:BB1398"/>
    <mergeCell ref="DQ1392:DR1392"/>
    <mergeCell ref="DW1392:DX1392"/>
    <mergeCell ref="DY1392:DZ1392"/>
    <mergeCell ref="CM1392:CN1392"/>
    <mergeCell ref="CO1392:CP1392"/>
    <mergeCell ref="CQ1392:CR1392"/>
    <mergeCell ref="CS1392:CT1392"/>
    <mergeCell ref="CU1392:CV1392"/>
    <mergeCell ref="CY1393:CZ1393"/>
    <mergeCell ref="DA1393:DB1393"/>
    <mergeCell ref="DC1393:DD1393"/>
    <mergeCell ref="DG1392:DH1392"/>
    <mergeCell ref="DM1396:DN1396"/>
    <mergeCell ref="CA1393:CB1393"/>
    <mergeCell ref="CC1393:CD1393"/>
    <mergeCell ref="CE1393:CF1393"/>
    <mergeCell ref="CG1393:CH1393"/>
    <mergeCell ref="CI1393:CJ1393"/>
    <mergeCell ref="CK1393:CL1393"/>
    <mergeCell ref="CM1393:CN1393"/>
    <mergeCell ref="CQ1393:CR1393"/>
    <mergeCell ref="CS1393:CT1393"/>
    <mergeCell ref="DG1393:DH1393"/>
    <mergeCell ref="DK1392:DL1392"/>
    <mergeCell ref="DA1395:DB1395"/>
    <mergeCell ref="DC1395:DD1395"/>
    <mergeCell ref="DK1395:DL1395"/>
    <mergeCell ref="DM1395:DN1395"/>
    <mergeCell ref="CC1394:CD1394"/>
    <mergeCell ref="CG1394:CH1394"/>
    <mergeCell ref="CI1394:CJ1394"/>
    <mergeCell ref="CK1394:CL1394"/>
    <mergeCell ref="DE1396:DF1396"/>
    <mergeCell ref="CW1392:CX1392"/>
    <mergeCell ref="CY1392:CZ1392"/>
    <mergeCell ref="DA1392:DB1392"/>
    <mergeCell ref="CU1393:CV1393"/>
    <mergeCell ref="CW1393:CX1393"/>
    <mergeCell ref="DC1392:DD1392"/>
    <mergeCell ref="EM1394:EN1394"/>
    <mergeCell ref="BA1395:BB1395"/>
    <mergeCell ref="BC1395:BD1395"/>
    <mergeCell ref="BE1395:BF1395"/>
    <mergeCell ref="BG1395:BH1395"/>
    <mergeCell ref="BI1395:BJ1395"/>
    <mergeCell ref="BQ1395:BR1395"/>
    <mergeCell ref="BS1395:BT1395"/>
    <mergeCell ref="BU1395:BV1395"/>
    <mergeCell ref="BW1395:BX1395"/>
    <mergeCell ref="BY1395:BZ1395"/>
    <mergeCell ref="CA1395:CB1395"/>
    <mergeCell ref="CC1395:CD1395"/>
    <mergeCell ref="CE1395:CF1395"/>
    <mergeCell ref="CG1395:CH1395"/>
    <mergeCell ref="CI1395:CJ1395"/>
    <mergeCell ref="CK1395:CL1395"/>
    <mergeCell ref="CM1395:CN1395"/>
    <mergeCell ref="CO1395:CP1395"/>
    <mergeCell ref="CQ1395:CR1395"/>
    <mergeCell ref="DG1394:DH1394"/>
    <mergeCell ref="EI1394:EJ1394"/>
    <mergeCell ref="EK1394:EL1394"/>
    <mergeCell ref="CS1394:CT1394"/>
    <mergeCell ref="CU1394:CV1394"/>
    <mergeCell ref="CW1394:CX1394"/>
    <mergeCell ref="CY1394:CZ1394"/>
    <mergeCell ref="DA1394:DB1394"/>
    <mergeCell ref="CM1394:CN1394"/>
    <mergeCell ref="CO1394:CP1394"/>
    <mergeCell ref="CQ1394:CR1394"/>
    <mergeCell ref="DO1394:DP1394"/>
    <mergeCell ref="EC1395:ED1395"/>
    <mergeCell ref="DS1395:DT1395"/>
    <mergeCell ref="DU1395:DV1395"/>
    <mergeCell ref="DW1394:DX1394"/>
    <mergeCell ref="EE1395:EF1395"/>
    <mergeCell ref="DI1394:DJ1394"/>
    <mergeCell ref="DI1395:DJ1395"/>
    <mergeCell ref="EK1395:EL1395"/>
    <mergeCell ref="AY1396:AZ1396"/>
    <mergeCell ref="BA1396:BB1396"/>
    <mergeCell ref="BC1396:BD1396"/>
    <mergeCell ref="BE1396:BF1396"/>
    <mergeCell ref="BG1396:BH1396"/>
    <mergeCell ref="BI1396:BJ1396"/>
    <mergeCell ref="BQ1396:BR1396"/>
    <mergeCell ref="BS1396:BT1396"/>
    <mergeCell ref="BY1396:BZ1396"/>
    <mergeCell ref="CA1396:CB1396"/>
    <mergeCell ref="CC1396:CD1396"/>
    <mergeCell ref="CM1396:CN1396"/>
    <mergeCell ref="CW1396:CX1396"/>
    <mergeCell ref="CY1396:CZ1396"/>
    <mergeCell ref="DA1396:DB1396"/>
    <mergeCell ref="DC1396:DD1396"/>
    <mergeCell ref="CE1396:CF1396"/>
    <mergeCell ref="CG1396:CH1396"/>
    <mergeCell ref="CI1396:CJ1396"/>
    <mergeCell ref="CK1396:CL1396"/>
    <mergeCell ref="CQ1396:CR1396"/>
    <mergeCell ref="CS1396:CT1396"/>
    <mergeCell ref="CU1396:CV1396"/>
    <mergeCell ref="CO1396:CP1396"/>
    <mergeCell ref="DO1397:DP1397"/>
    <mergeCell ref="CA1394:CB1394"/>
    <mergeCell ref="BG1394:BH1394"/>
    <mergeCell ref="BI1394:BJ1394"/>
    <mergeCell ref="BQ1394:BR1394"/>
    <mergeCell ref="BS1394:BT1394"/>
    <mergeCell ref="BU1394:BV1394"/>
    <mergeCell ref="BW1394:BX1394"/>
    <mergeCell ref="BY1394:BZ1394"/>
    <mergeCell ref="CY1395:CZ1395"/>
    <mergeCell ref="CS1395:CT1395"/>
    <mergeCell ref="CU1395:CV1395"/>
    <mergeCell ref="CW1395:CX1395"/>
    <mergeCell ref="DG1395:DH1395"/>
    <mergeCell ref="DC1394:DD1394"/>
    <mergeCell ref="AY1397:AZ1397"/>
    <mergeCell ref="BA1397:BB1397"/>
    <mergeCell ref="BC1397:BD1397"/>
    <mergeCell ref="BE1397:BF1397"/>
    <mergeCell ref="BG1397:BH1397"/>
    <mergeCell ref="BI1397:BJ1397"/>
    <mergeCell ref="BQ1397:BR1397"/>
    <mergeCell ref="BS1397:BT1397"/>
    <mergeCell ref="BU1397:BV1397"/>
    <mergeCell ref="BW1397:BX1397"/>
    <mergeCell ref="BY1397:BZ1397"/>
    <mergeCell ref="CA1397:CB1397"/>
    <mergeCell ref="CC1397:CD1397"/>
    <mergeCell ref="CE1397:CF1397"/>
    <mergeCell ref="CG1397:CH1397"/>
    <mergeCell ref="CI1397:CJ1397"/>
    <mergeCell ref="DC1397:DD1397"/>
    <mergeCell ref="AW1400:AX1400"/>
    <mergeCell ref="AR1392:AR1400"/>
    <mergeCell ref="AY1400:AZ1400"/>
    <mergeCell ref="BA1400:BB1400"/>
    <mergeCell ref="BC1400:BD1400"/>
    <mergeCell ref="BE1400:BF1400"/>
    <mergeCell ref="BG1400:BH1400"/>
    <mergeCell ref="BI1400:BJ1400"/>
    <mergeCell ref="BQ1400:BR1400"/>
    <mergeCell ref="BS1400:BT1400"/>
    <mergeCell ref="BU1400:BV1400"/>
    <mergeCell ref="BW1400:BX1400"/>
    <mergeCell ref="BY1400:BZ1400"/>
    <mergeCell ref="CA1400:CB1400"/>
    <mergeCell ref="CC1400:CD1400"/>
    <mergeCell ref="CE1400:CF1400"/>
    <mergeCell ref="BU1396:BV1396"/>
    <mergeCell ref="BW1396:BX1396"/>
    <mergeCell ref="AY1399:AZ1399"/>
    <mergeCell ref="BA1399:BB1399"/>
    <mergeCell ref="BC1399:BD1399"/>
    <mergeCell ref="BE1399:BF1399"/>
    <mergeCell ref="BG1399:BH1399"/>
    <mergeCell ref="BI1399:BJ1399"/>
    <mergeCell ref="BQ1399:BR1399"/>
    <mergeCell ref="CE1392:CF1392"/>
    <mergeCell ref="AW1392:AX1392"/>
    <mergeCell ref="AW1396:AX1396"/>
    <mergeCell ref="AW1393:AX1393"/>
    <mergeCell ref="AW1394:AX1394"/>
    <mergeCell ref="BC1392:BD1392"/>
    <mergeCell ref="BE1392:BF1392"/>
    <mergeCell ref="CK1399:CL1399"/>
    <mergeCell ref="DA1399:DB1399"/>
    <mergeCell ref="CQ1397:CR1397"/>
    <mergeCell ref="CS1397:CT1397"/>
    <mergeCell ref="DC1399:DD1399"/>
    <mergeCell ref="DK1399:DL1399"/>
    <mergeCell ref="DM1399:DN1399"/>
    <mergeCell ref="BS1399:BT1399"/>
    <mergeCell ref="BU1399:BV1399"/>
    <mergeCell ref="BW1399:BX1399"/>
    <mergeCell ref="BY1399:BZ1399"/>
    <mergeCell ref="CA1399:CB1399"/>
    <mergeCell ref="CC1399:CD1399"/>
    <mergeCell ref="CE1394:CF1394"/>
    <mergeCell ref="CE1399:CF1399"/>
    <mergeCell ref="BE1398:BF1398"/>
    <mergeCell ref="BG1398:BH1398"/>
    <mergeCell ref="BI1398:BJ1398"/>
    <mergeCell ref="BQ1398:BR1398"/>
    <mergeCell ref="BS1398:BT1398"/>
    <mergeCell ref="BU1398:BV1398"/>
    <mergeCell ref="BW1398:BX1398"/>
    <mergeCell ref="BY1398:BZ1398"/>
    <mergeCell ref="CA1398:CB1398"/>
    <mergeCell ref="CC1398:CD1398"/>
    <mergeCell ref="CE1398:CF1398"/>
    <mergeCell ref="DG1398:DH1398"/>
    <mergeCell ref="DC1398:DD1398"/>
    <mergeCell ref="CU1397:CV1397"/>
    <mergeCell ref="CW1397:CX1397"/>
    <mergeCell ref="CY1397:CZ1397"/>
    <mergeCell ref="DA1397:DB1397"/>
    <mergeCell ref="DO1399:DP1399"/>
    <mergeCell ref="DQ1399:DR1399"/>
    <mergeCell ref="DW1399:DX1399"/>
    <mergeCell ref="DY1399:DZ1399"/>
    <mergeCell ref="CG1398:CH1398"/>
    <mergeCell ref="CI1398:CJ1398"/>
    <mergeCell ref="CK1398:CL1398"/>
    <mergeCell ref="CM1398:CN1398"/>
    <mergeCell ref="CO1398:CP1398"/>
    <mergeCell ref="DE1397:DF1397"/>
    <mergeCell ref="DI1397:DJ1397"/>
    <mergeCell ref="DI1398:DJ1398"/>
    <mergeCell ref="DI1399:DJ1399"/>
    <mergeCell ref="CY1399:CZ1399"/>
    <mergeCell ref="CQ1398:CR1398"/>
    <mergeCell ref="CK1397:CL1397"/>
    <mergeCell ref="CM1397:CN1397"/>
    <mergeCell ref="CO1397:CP1397"/>
    <mergeCell ref="DE1398:DF1398"/>
    <mergeCell ref="CW1398:CX1398"/>
    <mergeCell ref="CY1398:CZ1398"/>
    <mergeCell ref="DA1398:DB1398"/>
    <mergeCell ref="CM1399:CN1399"/>
    <mergeCell ref="CO1399:CP1399"/>
    <mergeCell ref="CQ1399:CR1399"/>
    <mergeCell ref="CS1399:CT1399"/>
    <mergeCell ref="CU1399:CV1399"/>
    <mergeCell ref="CS1398:CT1398"/>
    <mergeCell ref="CU1398:CV1398"/>
    <mergeCell ref="CW1399:CX1399"/>
    <mergeCell ref="CG1399:CH1399"/>
    <mergeCell ref="CI1399:CJ1399"/>
    <mergeCell ref="EM1400:EN1400"/>
    <mergeCell ref="CG1400:CH1400"/>
    <mergeCell ref="CI1400:CJ1400"/>
    <mergeCell ref="DK1400:DL1400"/>
    <mergeCell ref="DM1400:DN1400"/>
    <mergeCell ref="DO1400:DP1400"/>
    <mergeCell ref="DQ1400:DR1400"/>
    <mergeCell ref="DW1400:DX1400"/>
    <mergeCell ref="DY1400:DZ1400"/>
    <mergeCell ref="DQ1398:DR1398"/>
    <mergeCell ref="DW1398:DX1398"/>
    <mergeCell ref="DE1399:DF1399"/>
    <mergeCell ref="DS1399:DT1399"/>
    <mergeCell ref="DU1399:DV1399"/>
    <mergeCell ref="EA1398:EB1398"/>
    <mergeCell ref="EC1398:ED1398"/>
    <mergeCell ref="AW1402:AX1402"/>
    <mergeCell ref="BC1402:BD1402"/>
    <mergeCell ref="BE1402:BF1402"/>
    <mergeCell ref="BG1402:BH1402"/>
    <mergeCell ref="BI1402:BJ1402"/>
    <mergeCell ref="BQ1402:BR1402"/>
    <mergeCell ref="CK1400:CL1400"/>
    <mergeCell ref="CM1400:CN1400"/>
    <mergeCell ref="CO1400:CP1400"/>
    <mergeCell ref="CQ1400:CR1400"/>
    <mergeCell ref="CS1400:CT1400"/>
    <mergeCell ref="CU1400:CV1400"/>
    <mergeCell ref="CW1400:CX1400"/>
    <mergeCell ref="DE1400:DF1400"/>
    <mergeCell ref="DE1402:DF1402"/>
    <mergeCell ref="BC1398:BD1398"/>
    <mergeCell ref="AW1403:AX1403"/>
    <mergeCell ref="BS1402:BT1402"/>
    <mergeCell ref="BU1402:BV1402"/>
    <mergeCell ref="BW1402:BX1402"/>
    <mergeCell ref="BY1402:BZ1402"/>
    <mergeCell ref="CA1402:CB1402"/>
    <mergeCell ref="CC1402:CD1402"/>
    <mergeCell ref="CE1402:CF1402"/>
    <mergeCell ref="CG1402:CH1402"/>
    <mergeCell ref="CI1402:CJ1402"/>
    <mergeCell ref="CK1402:CL1402"/>
    <mergeCell ref="CM1402:CN1402"/>
    <mergeCell ref="CO1402:CP1402"/>
    <mergeCell ref="CQ1402:CR1402"/>
    <mergeCell ref="CS1402:CT1402"/>
    <mergeCell ref="CU1402:CV1402"/>
    <mergeCell ref="DA1403:DB1403"/>
    <mergeCell ref="AY1402:AZ1402"/>
    <mergeCell ref="BA1402:BB1402"/>
    <mergeCell ref="AY1404:AZ1404"/>
    <mergeCell ref="CO1404:CP1404"/>
    <mergeCell ref="BA1404:BB1404"/>
    <mergeCell ref="AY1403:AZ1403"/>
    <mergeCell ref="BA1403:BB1403"/>
    <mergeCell ref="BC1403:BD1403"/>
    <mergeCell ref="BE1403:BF1403"/>
    <mergeCell ref="BG1403:BH1403"/>
    <mergeCell ref="BI1403:BJ1403"/>
    <mergeCell ref="BQ1403:BR1403"/>
    <mergeCell ref="CM1403:CN1403"/>
    <mergeCell ref="DK1404:DL1404"/>
    <mergeCell ref="DM1404:DN1404"/>
    <mergeCell ref="DG1404:DH1404"/>
    <mergeCell ref="CK1404:CL1404"/>
    <mergeCell ref="CM1404:CN1404"/>
    <mergeCell ref="BS1403:BT1403"/>
    <mergeCell ref="BU1403:BV1403"/>
    <mergeCell ref="BW1403:BX1403"/>
    <mergeCell ref="CS1404:CT1404"/>
    <mergeCell ref="CU1404:CV1404"/>
    <mergeCell ref="CW1404:CX1404"/>
    <mergeCell ref="DI1404:DJ1404"/>
    <mergeCell ref="DE1403:DF1403"/>
    <mergeCell ref="DG1403:DH1403"/>
    <mergeCell ref="CY1400:CZ1400"/>
    <mergeCell ref="DA1400:DB1400"/>
    <mergeCell ref="DC1400:DD1400"/>
    <mergeCell ref="EM1402:EN1402"/>
    <mergeCell ref="EA1400:EB1400"/>
    <mergeCell ref="EC1400:ED1400"/>
    <mergeCell ref="EA1402:EB1402"/>
    <mergeCell ref="EC1402:ED1402"/>
    <mergeCell ref="EE1402:EF1402"/>
    <mergeCell ref="BY1403:BZ1403"/>
    <mergeCell ref="CA1403:CB1403"/>
    <mergeCell ref="CC1403:CD1403"/>
    <mergeCell ref="CE1403:CF1403"/>
    <mergeCell ref="CG1403:CH1403"/>
    <mergeCell ref="CI1403:CJ1403"/>
    <mergeCell ref="CW1402:CX1402"/>
    <mergeCell ref="CY1402:CZ1402"/>
    <mergeCell ref="DA1402:DB1402"/>
    <mergeCell ref="DC1402:DD1402"/>
    <mergeCell ref="DK1402:DL1402"/>
    <mergeCell ref="CK1403:CL1403"/>
    <mergeCell ref="CO1403:CP1403"/>
    <mergeCell ref="DO1402:DP1402"/>
    <mergeCell ref="DQ1402:DR1402"/>
    <mergeCell ref="DC1403:DD1403"/>
    <mergeCell ref="DK1403:DL1403"/>
    <mergeCell ref="DM1403:DN1403"/>
    <mergeCell ref="DM1402:DN1402"/>
    <mergeCell ref="DW1402:DX1402"/>
    <mergeCell ref="DY1403:DZ1403"/>
    <mergeCell ref="CQ1403:CR1403"/>
    <mergeCell ref="CS1403:CT1403"/>
    <mergeCell ref="AR1402:AR1405"/>
    <mergeCell ref="CW1405:CX1405"/>
    <mergeCell ref="CY1405:CZ1405"/>
    <mergeCell ref="DA1405:DB1405"/>
    <mergeCell ref="DC1405:DD1405"/>
    <mergeCell ref="DK1405:DL1405"/>
    <mergeCell ref="DM1405:DN1405"/>
    <mergeCell ref="DO1405:DP1405"/>
    <mergeCell ref="DQ1405:DR1405"/>
    <mergeCell ref="DQ1403:DR1403"/>
    <mergeCell ref="BC1404:BD1404"/>
    <mergeCell ref="BE1404:BF1404"/>
    <mergeCell ref="BG1404:BH1404"/>
    <mergeCell ref="BI1404:BJ1404"/>
    <mergeCell ref="BQ1404:BR1404"/>
    <mergeCell ref="BS1404:BT1404"/>
    <mergeCell ref="BU1404:BV1404"/>
    <mergeCell ref="BW1404:BX1404"/>
    <mergeCell ref="BY1404:BZ1404"/>
    <mergeCell ref="CA1404:CB1404"/>
    <mergeCell ref="CC1404:CD1404"/>
    <mergeCell ref="CE1404:CF1404"/>
    <mergeCell ref="CG1404:CH1404"/>
    <mergeCell ref="CI1404:CJ1404"/>
    <mergeCell ref="AW1404:AX1404"/>
    <mergeCell ref="CY1404:CZ1404"/>
    <mergeCell ref="CU1403:CV1403"/>
    <mergeCell ref="CW1403:CX1403"/>
    <mergeCell ref="CY1403:CZ1403"/>
    <mergeCell ref="CE1405:CF1405"/>
    <mergeCell ref="CG1405:CH1405"/>
    <mergeCell ref="CI1405:CJ1405"/>
    <mergeCell ref="EK1404:EL1404"/>
    <mergeCell ref="EM1404:EN1404"/>
    <mergeCell ref="AY1405:AZ1405"/>
    <mergeCell ref="BA1405:BB1405"/>
    <mergeCell ref="BC1405:BD1405"/>
    <mergeCell ref="BE1405:BF1405"/>
    <mergeCell ref="BG1405:BH1405"/>
    <mergeCell ref="BI1405:BJ1405"/>
    <mergeCell ref="BQ1405:BR1405"/>
    <mergeCell ref="BS1405:BT1405"/>
    <mergeCell ref="BU1405:BV1405"/>
    <mergeCell ref="BW1405:BX1405"/>
    <mergeCell ref="CO1405:CP1405"/>
    <mergeCell ref="CQ1405:CR1405"/>
    <mergeCell ref="CS1405:CT1405"/>
    <mergeCell ref="CU1405:CV1405"/>
    <mergeCell ref="DO1404:DP1404"/>
    <mergeCell ref="DQ1404:DR1404"/>
    <mergeCell ref="DW1404:DX1404"/>
    <mergeCell ref="DY1404:DZ1404"/>
    <mergeCell ref="EA1404:EB1404"/>
    <mergeCell ref="EC1404:ED1404"/>
    <mergeCell ref="EC1405:ED1405"/>
    <mergeCell ref="EE1405:EF1405"/>
    <mergeCell ref="DE1404:DF1404"/>
    <mergeCell ref="BY1405:BZ1405"/>
    <mergeCell ref="CA1405:CB1405"/>
    <mergeCell ref="CC1405:CD1405"/>
    <mergeCell ref="DE1405:DF1405"/>
    <mergeCell ref="DA1404:DB1404"/>
    <mergeCell ref="CQ1404:CR1404"/>
    <mergeCell ref="DC1404:DD1404"/>
    <mergeCell ref="CK1405:CL1405"/>
    <mergeCell ref="CM1405:CN1405"/>
    <mergeCell ref="CK1407:CL1407"/>
    <mergeCell ref="CM1407:CN1407"/>
    <mergeCell ref="AW1410:AX1410"/>
    <mergeCell ref="AY1407:AZ1407"/>
    <mergeCell ref="AY1409:AZ1409"/>
    <mergeCell ref="AY1410:AZ1410"/>
    <mergeCell ref="BA1407:BB1407"/>
    <mergeCell ref="BC1407:BD1407"/>
    <mergeCell ref="BE1407:BF1407"/>
    <mergeCell ref="CM1410:CN1410"/>
    <mergeCell ref="BG1407:BH1407"/>
    <mergeCell ref="BI1407:BJ1407"/>
    <mergeCell ref="BQ1407:BR1407"/>
    <mergeCell ref="BS1407:BT1407"/>
    <mergeCell ref="BU1407:BV1407"/>
    <mergeCell ref="BW1407:BX1407"/>
    <mergeCell ref="BY1407:BZ1407"/>
    <mergeCell ref="CA1407:CB1407"/>
    <mergeCell ref="CC1407:CD1407"/>
    <mergeCell ref="AW1407:AX1407"/>
    <mergeCell ref="AW1409:AX1409"/>
    <mergeCell ref="AW1405:AX1405"/>
    <mergeCell ref="CM1409:CN1409"/>
    <mergeCell ref="CO1410:CP1410"/>
    <mergeCell ref="AW1408:AX1408"/>
    <mergeCell ref="AY1408:AZ1408"/>
    <mergeCell ref="BA1408:BB1408"/>
    <mergeCell ref="BC1408:BD1408"/>
    <mergeCell ref="BE1408:BF1408"/>
    <mergeCell ref="BG1408:BH1408"/>
    <mergeCell ref="BI1408:BJ1408"/>
    <mergeCell ref="BQ1408:BR1408"/>
    <mergeCell ref="BS1408:BT1408"/>
    <mergeCell ref="BU1408:BV1408"/>
    <mergeCell ref="BW1408:BX1408"/>
    <mergeCell ref="CO1407:CP1407"/>
    <mergeCell ref="BY1408:BZ1408"/>
    <mergeCell ref="CA1408:CB1408"/>
    <mergeCell ref="CC1408:CD1408"/>
    <mergeCell ref="CE1408:CF1408"/>
    <mergeCell ref="CG1408:CH1408"/>
    <mergeCell ref="CI1408:CJ1408"/>
    <mergeCell ref="CK1408:CL1408"/>
    <mergeCell ref="CM1408:CN1408"/>
    <mergeCell ref="CO1408:CP1408"/>
    <mergeCell ref="EM1407:EN1407"/>
    <mergeCell ref="BA1409:BB1409"/>
    <mergeCell ref="BC1409:BD1409"/>
    <mergeCell ref="BE1409:BF1409"/>
    <mergeCell ref="BG1409:BH1409"/>
    <mergeCell ref="BI1409:BJ1409"/>
    <mergeCell ref="BQ1409:BR1409"/>
    <mergeCell ref="BS1409:BT1409"/>
    <mergeCell ref="BU1409:BV1409"/>
    <mergeCell ref="BW1409:BX1409"/>
    <mergeCell ref="BY1409:BZ1409"/>
    <mergeCell ref="CA1409:CB1409"/>
    <mergeCell ref="CC1409:CD1409"/>
    <mergeCell ref="CE1409:CF1409"/>
    <mergeCell ref="CG1409:CH1409"/>
    <mergeCell ref="CI1409:CJ1409"/>
    <mergeCell ref="CK1409:CL1409"/>
    <mergeCell ref="CW1407:CX1407"/>
    <mergeCell ref="CY1407:CZ1407"/>
    <mergeCell ref="DA1407:DB1407"/>
    <mergeCell ref="DC1407:DD1407"/>
    <mergeCell ref="DK1407:DL1407"/>
    <mergeCell ref="DM1407:DN1407"/>
    <mergeCell ref="DO1407:DP1407"/>
    <mergeCell ref="DQ1407:DR1407"/>
    <mergeCell ref="DW1407:DX1407"/>
    <mergeCell ref="CE1407:CF1407"/>
    <mergeCell ref="CG1407:CH1407"/>
    <mergeCell ref="CI1407:CJ1407"/>
    <mergeCell ref="EG1407:EH1407"/>
    <mergeCell ref="CS1409:CT1409"/>
    <mergeCell ref="CQ1408:CR1408"/>
    <mergeCell ref="EK1407:EL1407"/>
    <mergeCell ref="CQ1407:CR1407"/>
    <mergeCell ref="CS1407:CT1407"/>
    <mergeCell ref="CU1407:CV1407"/>
    <mergeCell ref="DW1408:DX1408"/>
    <mergeCell ref="DY1408:DZ1408"/>
    <mergeCell ref="EA1408:EB1408"/>
    <mergeCell ref="EC1408:ED1408"/>
    <mergeCell ref="EE1408:EF1408"/>
    <mergeCell ref="EG1408:EH1408"/>
    <mergeCell ref="EI1408:EJ1408"/>
    <mergeCell ref="EK1408:EL1408"/>
    <mergeCell ref="CS1408:CT1408"/>
    <mergeCell ref="CU1408:CV1408"/>
    <mergeCell ref="CW1408:CX1408"/>
    <mergeCell ref="CY1408:CZ1408"/>
    <mergeCell ref="DA1408:DB1408"/>
    <mergeCell ref="DC1408:DD1408"/>
    <mergeCell ref="DK1408:DL1408"/>
    <mergeCell ref="DM1408:DN1408"/>
    <mergeCell ref="DO1408:DP1408"/>
    <mergeCell ref="DQ1408:DR1408"/>
    <mergeCell ref="DE1407:DF1407"/>
    <mergeCell ref="DE1408:DF1408"/>
    <mergeCell ref="DG1407:DH1407"/>
    <mergeCell ref="DS1407:DT1407"/>
    <mergeCell ref="DU1407:DV1407"/>
    <mergeCell ref="DS1408:DT1408"/>
    <mergeCell ref="DU1408:DV1408"/>
    <mergeCell ref="DG1408:DH1408"/>
    <mergeCell ref="EI1407:EJ1407"/>
    <mergeCell ref="DY1407:DZ1407"/>
    <mergeCell ref="DG1410:DH1410"/>
    <mergeCell ref="DM1409:DN1409"/>
    <mergeCell ref="DO1409:DP1409"/>
    <mergeCell ref="DQ1409:DR1409"/>
    <mergeCell ref="DW1409:DX1409"/>
    <mergeCell ref="DW1410:DX1410"/>
    <mergeCell ref="DY1410:DZ1410"/>
    <mergeCell ref="EA1410:EB1410"/>
    <mergeCell ref="EK1410:EL1410"/>
    <mergeCell ref="EM1410:EN1410"/>
    <mergeCell ref="CQ1410:CR1410"/>
    <mergeCell ref="CS1410:CT1410"/>
    <mergeCell ref="DK1409:DL1409"/>
    <mergeCell ref="EK1409:EL1409"/>
    <mergeCell ref="CU1409:CV1409"/>
    <mergeCell ref="CW1409:CX1409"/>
    <mergeCell ref="CY1409:CZ1409"/>
    <mergeCell ref="EG1410:EH1410"/>
    <mergeCell ref="EI1410:EJ1410"/>
    <mergeCell ref="DS1409:DT1409"/>
    <mergeCell ref="DA1409:DB1409"/>
    <mergeCell ref="DC1409:DD1409"/>
    <mergeCell ref="DE1409:DF1409"/>
    <mergeCell ref="DU1409:DV1409"/>
    <mergeCell ref="DG1409:DH1409"/>
    <mergeCell ref="EG1409:EH1409"/>
    <mergeCell ref="EI1409:EJ1409"/>
    <mergeCell ref="EC1409:ED1409"/>
    <mergeCell ref="EE1410:EF1410"/>
    <mergeCell ref="EE1409:EF1409"/>
    <mergeCell ref="DS1410:DT1410"/>
    <mergeCell ref="DU1410:DV1410"/>
    <mergeCell ref="EM1408:EN1408"/>
    <mergeCell ref="CU1410:CV1410"/>
    <mergeCell ref="CW1410:CX1410"/>
    <mergeCell ref="CY1410:CZ1410"/>
    <mergeCell ref="DA1410:DB1410"/>
    <mergeCell ref="DC1410:DD1410"/>
    <mergeCell ref="DK1410:DL1410"/>
    <mergeCell ref="DM1410:DN1410"/>
    <mergeCell ref="DO1410:DP1410"/>
    <mergeCell ref="DQ1410:DR1410"/>
    <mergeCell ref="EM1409:EN1409"/>
    <mergeCell ref="BA1410:BB1410"/>
    <mergeCell ref="BC1410:BD1410"/>
    <mergeCell ref="BE1410:BF1410"/>
    <mergeCell ref="BG1410:BH1410"/>
    <mergeCell ref="BI1410:BJ1410"/>
    <mergeCell ref="BQ1410:BR1410"/>
    <mergeCell ref="BS1410:BT1410"/>
    <mergeCell ref="BU1410:BV1410"/>
    <mergeCell ref="BW1410:BX1410"/>
    <mergeCell ref="BY1410:BZ1410"/>
    <mergeCell ref="CA1410:CB1410"/>
    <mergeCell ref="CC1410:CD1410"/>
    <mergeCell ref="CE1410:CF1410"/>
    <mergeCell ref="CG1410:CH1410"/>
    <mergeCell ref="CI1410:CJ1410"/>
    <mergeCell ref="CK1410:CL1410"/>
    <mergeCell ref="DY1409:DZ1409"/>
    <mergeCell ref="EA1409:EB1409"/>
    <mergeCell ref="CO1409:CP1409"/>
    <mergeCell ref="CQ1409:CR1409"/>
    <mergeCell ref="DE1410:DF1410"/>
    <mergeCell ref="BK8:BL8"/>
    <mergeCell ref="BK9:BL9"/>
    <mergeCell ref="BM8:BN8"/>
    <mergeCell ref="BM9:BN9"/>
    <mergeCell ref="BO8:BP8"/>
    <mergeCell ref="BO9:BP9"/>
    <mergeCell ref="BK6:BP6"/>
    <mergeCell ref="BK7:BP7"/>
    <mergeCell ref="BK1150:BL1150"/>
    <mergeCell ref="BM1150:BN1150"/>
    <mergeCell ref="BO1150:BP1150"/>
    <mergeCell ref="BK1154:BL1154"/>
    <mergeCell ref="BM1154:BN1154"/>
    <mergeCell ref="BO1154:BP1154"/>
    <mergeCell ref="BK1190:BL1190"/>
    <mergeCell ref="BM1190:BN1190"/>
    <mergeCell ref="BO1190:BP1190"/>
    <mergeCell ref="BK1166:BL1166"/>
    <mergeCell ref="BM1166:BN1166"/>
    <mergeCell ref="BO1166:BP1166"/>
    <mergeCell ref="BK1170:BL1170"/>
    <mergeCell ref="BM1170:BN1170"/>
    <mergeCell ref="BO1170:BP1170"/>
    <mergeCell ref="BK1174:BL1174"/>
    <mergeCell ref="BM1174:BN1174"/>
    <mergeCell ref="BO1174:BP1174"/>
    <mergeCell ref="BK1178:BL1178"/>
    <mergeCell ref="BM1178:BN1178"/>
    <mergeCell ref="BO1178:BP1178"/>
    <mergeCell ref="BK1182:BL1182"/>
    <mergeCell ref="BM1182:BN1182"/>
    <mergeCell ref="BO1182:BP1182"/>
    <mergeCell ref="DI1206:DJ1206"/>
    <mergeCell ref="DK1206:DL1206"/>
    <mergeCell ref="DM1206:DN1206"/>
    <mergeCell ref="DO1206:DP1206"/>
    <mergeCell ref="DQ1206:DR1206"/>
    <mergeCell ref="AW1206:AX1206"/>
    <mergeCell ref="AY1206:AZ1206"/>
    <mergeCell ref="BA1206:BB1206"/>
    <mergeCell ref="BC1206:BD1206"/>
    <mergeCell ref="BE1206:BF1206"/>
    <mergeCell ref="BG1206:BH1206"/>
    <mergeCell ref="BI1206:BJ1206"/>
    <mergeCell ref="BK1206:BL1206"/>
    <mergeCell ref="BM1206:BN1206"/>
    <mergeCell ref="BO1206:BP1206"/>
    <mergeCell ref="BQ1206:BR1206"/>
    <mergeCell ref="BS1206:BT1206"/>
    <mergeCell ref="BU1206:BV1206"/>
    <mergeCell ref="BW1206:BX1206"/>
    <mergeCell ref="BY1206:BZ1206"/>
    <mergeCell ref="CA1206:CB1206"/>
    <mergeCell ref="CC1206:CD1206"/>
    <mergeCell ref="CM1210:CN1210"/>
    <mergeCell ref="CO1210:CP1210"/>
    <mergeCell ref="CQ1210:CR1210"/>
    <mergeCell ref="CS1210:CT1210"/>
    <mergeCell ref="CW1210:CX1210"/>
    <mergeCell ref="CY1210:CZ1210"/>
    <mergeCell ref="CE1206:CF1206"/>
    <mergeCell ref="CG1206:CH1206"/>
    <mergeCell ref="CI1206:CJ1206"/>
    <mergeCell ref="CK1206:CL1206"/>
    <mergeCell ref="CM1206:CN1206"/>
    <mergeCell ref="CO1206:CP1206"/>
    <mergeCell ref="CQ1206:CR1206"/>
    <mergeCell ref="CS1206:CT1206"/>
    <mergeCell ref="CW1206:CX1206"/>
    <mergeCell ref="CY1206:CZ1206"/>
    <mergeCell ref="AW1210:AX1210"/>
    <mergeCell ref="AY1210:AZ1210"/>
    <mergeCell ref="BA1210:BB1210"/>
    <mergeCell ref="BC1210:BD1210"/>
    <mergeCell ref="BE1210:BF1210"/>
    <mergeCell ref="BG1210:BH1210"/>
    <mergeCell ref="BI1210:BJ1210"/>
    <mergeCell ref="BK1210:BL1210"/>
    <mergeCell ref="BM1210:BN1210"/>
    <mergeCell ref="BO1210:BP1210"/>
    <mergeCell ref="BQ1210:BR1210"/>
    <mergeCell ref="BS1210:BT1210"/>
    <mergeCell ref="BU1210:BV1210"/>
    <mergeCell ref="BW1210:BX1210"/>
    <mergeCell ref="BY1210:BZ1210"/>
    <mergeCell ref="CA1210:CB1210"/>
    <mergeCell ref="DA1210:DB1210"/>
    <mergeCell ref="DC1210:DD1210"/>
    <mergeCell ref="DI1210:DJ1210"/>
    <mergeCell ref="DK1210:DL1210"/>
    <mergeCell ref="DM1210:DN1210"/>
    <mergeCell ref="DO1210:DP1210"/>
    <mergeCell ref="DQ1210:DR1210"/>
    <mergeCell ref="DS1210:DT1210"/>
    <mergeCell ref="DU1210:DV1210"/>
    <mergeCell ref="DW1210:DX1210"/>
    <mergeCell ref="DY1210:DZ1210"/>
    <mergeCell ref="EA1210:EB1210"/>
    <mergeCell ref="EC1210:ED1210"/>
    <mergeCell ref="EE1210:EF1210"/>
    <mergeCell ref="EM1210:EN1210"/>
    <mergeCell ref="EO1210:EP1210"/>
    <mergeCell ref="AW1214:AX1214"/>
    <mergeCell ref="AY1214:AZ1214"/>
    <mergeCell ref="BA1214:BB1214"/>
    <mergeCell ref="BC1214:BD1214"/>
    <mergeCell ref="BE1214:BF1214"/>
    <mergeCell ref="BG1214:BH1214"/>
    <mergeCell ref="BI1214:BJ1214"/>
    <mergeCell ref="BK1214:BL1214"/>
    <mergeCell ref="BM1214:BN1214"/>
    <mergeCell ref="BO1214:BP1214"/>
    <mergeCell ref="BQ1214:BR1214"/>
    <mergeCell ref="BS1214:BT1214"/>
    <mergeCell ref="BU1214:BV1214"/>
    <mergeCell ref="BW1214:BX1214"/>
    <mergeCell ref="BY1214:BZ1214"/>
    <mergeCell ref="CA1214:CB1214"/>
    <mergeCell ref="CM1214:CN1214"/>
    <mergeCell ref="CO1214:CP1214"/>
    <mergeCell ref="CQ1214:CR1214"/>
    <mergeCell ref="CS1214:CT1214"/>
    <mergeCell ref="CW1214:CX1214"/>
    <mergeCell ref="CY1214:CZ1214"/>
    <mergeCell ref="DA1214:DB1214"/>
    <mergeCell ref="DC1214:DD1214"/>
    <mergeCell ref="DI1214:DJ1214"/>
    <mergeCell ref="DK1214:DL1214"/>
    <mergeCell ref="DM1214:DN1214"/>
    <mergeCell ref="DO1214:DP1214"/>
    <mergeCell ref="ET8:EU8"/>
    <mergeCell ref="EX8:EY8"/>
    <mergeCell ref="EZ8:FA8"/>
    <mergeCell ref="ET9:EU9"/>
    <mergeCell ref="EX9:EY9"/>
    <mergeCell ref="EZ9:FA9"/>
    <mergeCell ref="ET1150:EU1150"/>
    <mergeCell ref="EX1150:EY1150"/>
    <mergeCell ref="EZ1150:FA1150"/>
    <mergeCell ref="ET1154:EU1154"/>
    <mergeCell ref="EX1154:EY1154"/>
    <mergeCell ref="EZ1154:FA1154"/>
    <mergeCell ref="EA1214:EB1214"/>
    <mergeCell ref="EC1214:ED1214"/>
    <mergeCell ref="EE1214:EF1214"/>
    <mergeCell ref="EM1214:EN1214"/>
    <mergeCell ref="EO1214:EP1214"/>
    <mergeCell ref="EA1206:EB1206"/>
    <mergeCell ref="EC1206:ED1206"/>
    <mergeCell ref="EE1206:EF1206"/>
    <mergeCell ref="EO1150:EP1150"/>
    <mergeCell ref="EO1166:EP1166"/>
    <mergeCell ref="EZ1190:FA1190"/>
    <mergeCell ref="ET1194:EU1194"/>
    <mergeCell ref="EX1194:EY1194"/>
    <mergeCell ref="EZ1194:FA1194"/>
    <mergeCell ref="EM1170:EN1170"/>
    <mergeCell ref="EG1154:EH1154"/>
    <mergeCell ref="EI1154:EJ1154"/>
    <mergeCell ref="EK1154:EL1154"/>
    <mergeCell ref="ET1158:EU1158"/>
    <mergeCell ref="EX1158:EY1158"/>
    <mergeCell ref="EZ1158:FA1158"/>
    <mergeCell ref="ET1162:EU1162"/>
    <mergeCell ref="EX1162:EY1162"/>
    <mergeCell ref="EZ1162:FA1162"/>
    <mergeCell ref="ET1166:EU1166"/>
    <mergeCell ref="EX1166:EY1166"/>
    <mergeCell ref="EZ1166:FA1166"/>
    <mergeCell ref="ET1170:EU1170"/>
    <mergeCell ref="EX1170:EY1170"/>
    <mergeCell ref="EZ1170:FA1170"/>
    <mergeCell ref="ET1174:EU1174"/>
    <mergeCell ref="EX1174:EY1174"/>
    <mergeCell ref="EZ1174:FA1174"/>
    <mergeCell ref="EM1162:EN1162"/>
    <mergeCell ref="EO1162:EP1162"/>
    <mergeCell ref="EM1178:EN1178"/>
    <mergeCell ref="EO1178:EP1178"/>
    <mergeCell ref="EE1178:EF1178"/>
    <mergeCell ref="ET1198:EU1198"/>
    <mergeCell ref="EX1198:EY1198"/>
    <mergeCell ref="EZ1198:FA1198"/>
    <mergeCell ref="ET1202:EU1202"/>
    <mergeCell ref="EX1202:EY1202"/>
    <mergeCell ref="EZ1202:FA1202"/>
    <mergeCell ref="EX1206:EY1206"/>
    <mergeCell ref="EZ1206:FA1206"/>
    <mergeCell ref="EV1206:EW1206"/>
    <mergeCell ref="ET1210:EU1210"/>
    <mergeCell ref="EX1210:EY1210"/>
    <mergeCell ref="EZ1210:FA1210"/>
    <mergeCell ref="EO1202:EP1202"/>
    <mergeCell ref="EO1158:EP1158"/>
    <mergeCell ref="EO1154:EP1154"/>
    <mergeCell ref="EO1170:EP1170"/>
    <mergeCell ref="EO1186:EP1186"/>
    <mergeCell ref="EO1174:EP1174"/>
    <mergeCell ref="ET1178:EU1178"/>
    <mergeCell ref="EX1178:EY1178"/>
    <mergeCell ref="EZ1178:FA1178"/>
    <mergeCell ref="ET1182:EU1182"/>
    <mergeCell ref="EX1182:EY1182"/>
    <mergeCell ref="EZ1182:FA1182"/>
    <mergeCell ref="ET1186:EU1186"/>
    <mergeCell ref="EX1186:EY1186"/>
    <mergeCell ref="EO1190:EP1190"/>
    <mergeCell ref="EM1206:EN1206"/>
    <mergeCell ref="EO1206:EP1206"/>
    <mergeCell ref="EM1158:EN1158"/>
    <mergeCell ref="ET1214:EU1214"/>
    <mergeCell ref="EX1214:EY1214"/>
    <mergeCell ref="EZ1214:FA1214"/>
    <mergeCell ref="ET1218:EU1218"/>
    <mergeCell ref="EX1218:EY1218"/>
    <mergeCell ref="EZ1218:FA1218"/>
    <mergeCell ref="ET1222:EU1222"/>
    <mergeCell ref="EX1222:EY1222"/>
    <mergeCell ref="EZ1222:FA1222"/>
    <mergeCell ref="ET1226:EU1226"/>
    <mergeCell ref="EX1226:EY1226"/>
    <mergeCell ref="EZ1226:FA1226"/>
    <mergeCell ref="ET1230:EU1230"/>
    <mergeCell ref="EX1230:EY1230"/>
    <mergeCell ref="EZ1230:FA1230"/>
    <mergeCell ref="EV1210:EW1210"/>
    <mergeCell ref="EV1214:EW1214"/>
    <mergeCell ref="EV1218:EW1218"/>
    <mergeCell ref="EV1222:EW1222"/>
    <mergeCell ref="EV1226:EW1226"/>
    <mergeCell ref="EV1230:EW1230"/>
    <mergeCell ref="FB8:FC8"/>
    <mergeCell ref="FD8:FE8"/>
    <mergeCell ref="FF8:FG8"/>
    <mergeCell ref="FB9:FC9"/>
    <mergeCell ref="FD9:FE9"/>
    <mergeCell ref="FF9:FG9"/>
    <mergeCell ref="FB1150:FC1150"/>
    <mergeCell ref="FD1150:FE1150"/>
    <mergeCell ref="FF1150:FG1150"/>
    <mergeCell ref="FB1154:FC1154"/>
    <mergeCell ref="FD1154:FE1154"/>
    <mergeCell ref="FF1154:FG1154"/>
    <mergeCell ref="FB1158:FC1158"/>
    <mergeCell ref="FD1158:FE1158"/>
    <mergeCell ref="FF1158:FG1158"/>
    <mergeCell ref="FB1162:FC1162"/>
    <mergeCell ref="FD1162:FE1162"/>
    <mergeCell ref="FF1162:FG1162"/>
    <mergeCell ref="FB1166:FC1166"/>
    <mergeCell ref="FD1166:FE1166"/>
    <mergeCell ref="FF1166:FG1166"/>
    <mergeCell ref="FB1170:FC1170"/>
    <mergeCell ref="FD1170:FE1170"/>
    <mergeCell ref="FF1170:FG1170"/>
    <mergeCell ref="FB1174:FC1174"/>
    <mergeCell ref="ET1206:EU1206"/>
    <mergeCell ref="FD1174:FE1174"/>
    <mergeCell ref="FF1174:FG1174"/>
    <mergeCell ref="FB1178:FC1178"/>
    <mergeCell ref="FD1178:FE1178"/>
    <mergeCell ref="FF1178:FG1178"/>
    <mergeCell ref="FB1182:FC1182"/>
    <mergeCell ref="FD1182:FE1182"/>
    <mergeCell ref="FF1182:FG1182"/>
    <mergeCell ref="FB1186:FC1186"/>
    <mergeCell ref="FD1186:FE1186"/>
    <mergeCell ref="FF1186:FG1186"/>
    <mergeCell ref="FB1190:FC1190"/>
    <mergeCell ref="FD1190:FE1190"/>
    <mergeCell ref="FF1190:FG1190"/>
    <mergeCell ref="FB1194:FC1194"/>
    <mergeCell ref="FD1194:FE1194"/>
    <mergeCell ref="FF1194:FG1194"/>
    <mergeCell ref="FB1198:FC1198"/>
    <mergeCell ref="FD1198:FE1198"/>
    <mergeCell ref="FF1198:FG1198"/>
    <mergeCell ref="FB1202:FC1202"/>
    <mergeCell ref="EZ1186:FA1186"/>
    <mergeCell ref="ET1190:EU1190"/>
    <mergeCell ref="EX1190:EY1190"/>
    <mergeCell ref="FB1230:FC1230"/>
    <mergeCell ref="FD1230:FE1230"/>
    <mergeCell ref="FF1230:FG1230"/>
    <mergeCell ref="FH8:FI8"/>
    <mergeCell ref="FJ8:FK8"/>
    <mergeCell ref="FH9:FI9"/>
    <mergeCell ref="FJ9:FK9"/>
    <mergeCell ref="FH1150:FI1150"/>
    <mergeCell ref="FJ1150:FK1150"/>
    <mergeCell ref="FH1154:FI1154"/>
    <mergeCell ref="FJ1154:FK1154"/>
    <mergeCell ref="FH1158:FI1158"/>
    <mergeCell ref="FJ1158:FK1158"/>
    <mergeCell ref="FH1162:FI1162"/>
    <mergeCell ref="FJ1162:FK1162"/>
    <mergeCell ref="FH1166:FI1166"/>
    <mergeCell ref="FJ1166:FK1166"/>
    <mergeCell ref="FH1170:FI1170"/>
    <mergeCell ref="FJ1170:FK1170"/>
    <mergeCell ref="FH1174:FI1174"/>
    <mergeCell ref="FJ1174:FK1174"/>
    <mergeCell ref="FH1178:FI1178"/>
    <mergeCell ref="FJ1178:FK1178"/>
    <mergeCell ref="FH1182:FI1182"/>
    <mergeCell ref="FH1218:FI1218"/>
    <mergeCell ref="FJ1218:FK1218"/>
    <mergeCell ref="FH1222:FI1222"/>
    <mergeCell ref="FD1202:FE1202"/>
    <mergeCell ref="FF1202:FG1202"/>
    <mergeCell ref="FB1206:FC1206"/>
    <mergeCell ref="FB1226:FC1226"/>
    <mergeCell ref="FD1226:FE1226"/>
    <mergeCell ref="FJ1210:FK1210"/>
    <mergeCell ref="FH1214:FI1214"/>
    <mergeCell ref="FJ1214:FK1214"/>
    <mergeCell ref="FF1226:FG1226"/>
    <mergeCell ref="FD1206:FE1206"/>
    <mergeCell ref="FF1206:FG1206"/>
    <mergeCell ref="FB1210:FC1210"/>
    <mergeCell ref="FD1210:FE1210"/>
    <mergeCell ref="FF1210:FG1210"/>
    <mergeCell ref="FB1214:FC1214"/>
    <mergeCell ref="FD1214:FE1214"/>
    <mergeCell ref="FF1214:FG1214"/>
    <mergeCell ref="FB1218:FC1218"/>
    <mergeCell ref="FD1218:FE1218"/>
    <mergeCell ref="FF1218:FG1218"/>
    <mergeCell ref="FB1222:FC1222"/>
    <mergeCell ref="FD1222:FE1222"/>
    <mergeCell ref="FF1222:FG1222"/>
    <mergeCell ref="FJ1222:FK1222"/>
    <mergeCell ref="FH1226:FI1226"/>
    <mergeCell ref="FJ1226:FK1226"/>
    <mergeCell ref="FL1226:FM1226"/>
    <mergeCell ref="FL1230:FM1230"/>
    <mergeCell ref="FL1150:FM1150"/>
    <mergeCell ref="FL1154:FM1154"/>
    <mergeCell ref="FL1158:FM1158"/>
    <mergeCell ref="FL1162:FM1162"/>
    <mergeCell ref="FL1166:FM1166"/>
    <mergeCell ref="FL1170:FM1170"/>
    <mergeCell ref="FL1174:FM1174"/>
    <mergeCell ref="FL1178:FM1178"/>
    <mergeCell ref="FL1182:FM1182"/>
    <mergeCell ref="FL1186:FM1186"/>
    <mergeCell ref="FL1190:FM1190"/>
    <mergeCell ref="FL1194:FM1194"/>
    <mergeCell ref="FL1198:FM1198"/>
    <mergeCell ref="FL1202:FM1202"/>
    <mergeCell ref="FH1230:FI1230"/>
    <mergeCell ref="FJ1230:FK1230"/>
    <mergeCell ref="FJ1182:FK1182"/>
    <mergeCell ref="FH1186:FI1186"/>
    <mergeCell ref="FJ1186:FK1186"/>
    <mergeCell ref="FH1190:FI1190"/>
    <mergeCell ref="FJ1190:FK1190"/>
    <mergeCell ref="FH1194:FI1194"/>
    <mergeCell ref="FJ1194:FK1194"/>
    <mergeCell ref="FH1198:FI1198"/>
    <mergeCell ref="FJ1198:FK1198"/>
    <mergeCell ref="FH1202:FI1202"/>
    <mergeCell ref="FJ1202:FK1202"/>
    <mergeCell ref="FH1206:FI1206"/>
    <mergeCell ref="FJ1206:FK1206"/>
    <mergeCell ref="FH1210:FI1210"/>
    <mergeCell ref="FN1194:FO1194"/>
    <mergeCell ref="FN1198:FO1198"/>
    <mergeCell ref="FN1202:FO1202"/>
    <mergeCell ref="FN1206:FO1206"/>
    <mergeCell ref="FN1210:FO1210"/>
    <mergeCell ref="FN1214:FO1214"/>
    <mergeCell ref="FN1218:FO1218"/>
    <mergeCell ref="FN1222:FO1222"/>
    <mergeCell ref="FN1226:FO1226"/>
    <mergeCell ref="FN1230:FO1230"/>
    <mergeCell ref="FN1234:FO1234"/>
    <mergeCell ref="FN1238:FO1238"/>
    <mergeCell ref="FL8:FM8"/>
    <mergeCell ref="FL9:FM9"/>
    <mergeCell ref="FN8:FO8"/>
    <mergeCell ref="FN9:FO9"/>
    <mergeCell ref="FN1150:FO1150"/>
    <mergeCell ref="FN1154:FO1154"/>
    <mergeCell ref="FN1158:FO1158"/>
    <mergeCell ref="FN1162:FO1162"/>
    <mergeCell ref="FN1166:FO1166"/>
    <mergeCell ref="FN1170:FO1170"/>
    <mergeCell ref="FN1174:FO1174"/>
    <mergeCell ref="FN1178:FO1178"/>
    <mergeCell ref="FN1182:FO1182"/>
    <mergeCell ref="FN1186:FO1186"/>
    <mergeCell ref="FN1190:FO1190"/>
    <mergeCell ref="FL1206:FM1206"/>
    <mergeCell ref="FL1210:FM1210"/>
    <mergeCell ref="FL1214:FM1214"/>
    <mergeCell ref="FL1218:FM1218"/>
    <mergeCell ref="FL1222:FM1222"/>
    <mergeCell ref="EV1250:EW1250"/>
    <mergeCell ref="EV1266:EW1266"/>
    <mergeCell ref="EV8:EW8"/>
    <mergeCell ref="EV9:EW9"/>
    <mergeCell ref="EV1150:EW1150"/>
    <mergeCell ref="EV1154:EW1154"/>
    <mergeCell ref="EV1158:EW1158"/>
    <mergeCell ref="EV1162:EW1162"/>
    <mergeCell ref="EV1166:EW1166"/>
    <mergeCell ref="EV1170:EW1170"/>
    <mergeCell ref="EV1174:EW1174"/>
    <mergeCell ref="EV1178:EW1178"/>
    <mergeCell ref="EV1182:EW1182"/>
    <mergeCell ref="EV1186:EW1186"/>
    <mergeCell ref="EV1190:EW1190"/>
    <mergeCell ref="EV1194:EW1194"/>
    <mergeCell ref="EV1198:EW1198"/>
    <mergeCell ref="EV1202:EW1202"/>
    <mergeCell ref="AW1274:AX1274"/>
    <mergeCell ref="AY1274:AZ1274"/>
    <mergeCell ref="BA1274:BB1274"/>
    <mergeCell ref="BC1274:BD1274"/>
    <mergeCell ref="BE1274:BF1274"/>
    <mergeCell ref="BG1274:BH1274"/>
    <mergeCell ref="BI1274:BJ1274"/>
    <mergeCell ref="BK1274:BL1274"/>
    <mergeCell ref="BM1274:BN1274"/>
    <mergeCell ref="BO1274:BP1274"/>
    <mergeCell ref="BQ1274:BR1274"/>
    <mergeCell ref="BS1274:BT1274"/>
    <mergeCell ref="BU1274:BV1274"/>
    <mergeCell ref="BW1274:BX1274"/>
    <mergeCell ref="BY1274:BZ1274"/>
    <mergeCell ref="CA1274:CB1274"/>
    <mergeCell ref="CC1274:CD1274"/>
    <mergeCell ref="CM1274:CN1274"/>
    <mergeCell ref="CO1274:CP1274"/>
    <mergeCell ref="CQ1274:CR1274"/>
    <mergeCell ref="CS1274:CT1274"/>
    <mergeCell ref="CW1274:CX1274"/>
    <mergeCell ref="CY1274:CZ1274"/>
    <mergeCell ref="DA1274:DB1274"/>
    <mergeCell ref="DC1274:DD1274"/>
    <mergeCell ref="DI1274:DJ1274"/>
    <mergeCell ref="DK1274:DL1274"/>
    <mergeCell ref="DM1274:DN1274"/>
    <mergeCell ref="DO1274:DP1274"/>
    <mergeCell ref="DQ1274:DR1274"/>
    <mergeCell ref="DS1274:DT1274"/>
    <mergeCell ref="DU1274:DV1274"/>
    <mergeCell ref="DW1274:DX1274"/>
    <mergeCell ref="DY1274:DZ1274"/>
    <mergeCell ref="EA1274:EB1274"/>
    <mergeCell ref="EC1274:ED1274"/>
    <mergeCell ref="EE1274:EF1274"/>
    <mergeCell ref="EM1274:EN1274"/>
    <mergeCell ref="EO1274:EP1274"/>
    <mergeCell ref="ET1274:EU1274"/>
    <mergeCell ref="EV1274:EW1274"/>
    <mergeCell ref="EX1274:EY1274"/>
    <mergeCell ref="EZ1274:FA1274"/>
    <mergeCell ref="FB1274:FC1274"/>
    <mergeCell ref="FD1274:FE1274"/>
    <mergeCell ref="FF1274:FG1274"/>
    <mergeCell ref="FH1274:FI1274"/>
    <mergeCell ref="FJ1274:FK1274"/>
    <mergeCell ref="FL1274:FM1274"/>
    <mergeCell ref="FN1274:FO1274"/>
    <mergeCell ref="FP1274:FQ1274"/>
    <mergeCell ref="FS1274:FT1274"/>
    <mergeCell ref="AW1278:AX1278"/>
    <mergeCell ref="AY1278:AZ1278"/>
    <mergeCell ref="BA1278:BB1278"/>
    <mergeCell ref="BC1278:BD1278"/>
    <mergeCell ref="BE1278:BF1278"/>
    <mergeCell ref="BG1278:BH1278"/>
    <mergeCell ref="BI1278:BJ1278"/>
    <mergeCell ref="BK1278:BL1278"/>
    <mergeCell ref="BM1278:BN1278"/>
    <mergeCell ref="BO1278:BP1278"/>
    <mergeCell ref="BQ1278:BR1278"/>
    <mergeCell ref="BS1278:BT1278"/>
    <mergeCell ref="BU1278:BV1278"/>
    <mergeCell ref="BW1278:BX1278"/>
    <mergeCell ref="BY1278:BZ1278"/>
    <mergeCell ref="CA1278:CB1278"/>
    <mergeCell ref="CC1278:CD1278"/>
    <mergeCell ref="CE1278:CF1278"/>
    <mergeCell ref="CG1278:CH1278"/>
    <mergeCell ref="CI1278:CJ1278"/>
    <mergeCell ref="CK1278:CL1278"/>
    <mergeCell ref="CM1278:CN1278"/>
    <mergeCell ref="CO1278:CP1278"/>
    <mergeCell ref="CQ1278:CR1278"/>
    <mergeCell ref="CS1278:CT1278"/>
    <mergeCell ref="CW1278:CX1278"/>
    <mergeCell ref="CY1278:CZ1278"/>
    <mergeCell ref="EV1278:EW1278"/>
    <mergeCell ref="EX1278:EY1278"/>
    <mergeCell ref="EZ1278:FA1278"/>
    <mergeCell ref="FB1278:FC1278"/>
    <mergeCell ref="FD1278:FE1278"/>
    <mergeCell ref="FF1278:FG1278"/>
    <mergeCell ref="FH1278:FI1278"/>
    <mergeCell ref="FJ1278:FK1278"/>
    <mergeCell ref="FL1278:FM1278"/>
    <mergeCell ref="FN1278:FO1278"/>
    <mergeCell ref="FP1278:FQ1278"/>
    <mergeCell ref="FS1278:FT1278"/>
    <mergeCell ref="DA1278:DB1278"/>
    <mergeCell ref="DC1278:DD1278"/>
    <mergeCell ref="DI1278:DJ1278"/>
    <mergeCell ref="DK1278:DL1278"/>
    <mergeCell ref="DM1278:DN1278"/>
    <mergeCell ref="DO1278:DP1278"/>
    <mergeCell ref="DQ1278:DR1278"/>
    <mergeCell ref="DS1278:DT1278"/>
    <mergeCell ref="DU1278:DV1278"/>
    <mergeCell ref="DW1278:DX1278"/>
    <mergeCell ref="DY1278:DZ1278"/>
    <mergeCell ref="EA1278:EB1278"/>
    <mergeCell ref="EC1278:ED1278"/>
    <mergeCell ref="EE1278:EF1278"/>
    <mergeCell ref="EM1278:EN1278"/>
    <mergeCell ref="EO1278:EP1278"/>
    <mergeCell ref="ET1278:EU1278"/>
    <mergeCell ref="AW1290:AX1290"/>
    <mergeCell ref="AY1290:AZ1290"/>
    <mergeCell ref="BA1290:BB1290"/>
    <mergeCell ref="BC1290:BD1290"/>
    <mergeCell ref="BE1290:BF1290"/>
    <mergeCell ref="BG1290:BH1290"/>
    <mergeCell ref="BI1290:BJ1290"/>
    <mergeCell ref="BK1290:BL1290"/>
    <mergeCell ref="BM1290:BN1290"/>
    <mergeCell ref="BO1290:BP1290"/>
    <mergeCell ref="BQ1290:BR1290"/>
    <mergeCell ref="BS1290:BT1290"/>
    <mergeCell ref="BU1290:BV1290"/>
    <mergeCell ref="BW1290:BX1290"/>
    <mergeCell ref="BY1290:BZ1290"/>
    <mergeCell ref="CA1290:CB1290"/>
    <mergeCell ref="CC1290:CD1290"/>
    <mergeCell ref="CK1290:CL1290"/>
    <mergeCell ref="CM1290:CN1290"/>
    <mergeCell ref="CO1290:CP1290"/>
    <mergeCell ref="CQ1290:CR1290"/>
    <mergeCell ref="CS1290:CT1290"/>
    <mergeCell ref="CW1290:CX1290"/>
    <mergeCell ref="CY1290:CZ1290"/>
    <mergeCell ref="DA1290:DB1290"/>
    <mergeCell ref="DC1290:DD1290"/>
    <mergeCell ref="DI1290:DJ1290"/>
    <mergeCell ref="DK1290:DL1290"/>
    <mergeCell ref="DM1290:DN1290"/>
    <mergeCell ref="DO1290:DP1290"/>
    <mergeCell ref="DQ1290:DR1290"/>
    <mergeCell ref="DS1290:DT1290"/>
    <mergeCell ref="DU1290:DV1290"/>
    <mergeCell ref="DW1290:DX1290"/>
    <mergeCell ref="DY1290:DZ1290"/>
    <mergeCell ref="EA1290:EB1290"/>
    <mergeCell ref="EC1290:ED1290"/>
    <mergeCell ref="EE1290:EF1290"/>
    <mergeCell ref="EM1290:EN1290"/>
    <mergeCell ref="EO1290:EP1290"/>
    <mergeCell ref="ET1290:EU1290"/>
    <mergeCell ref="EV1290:EW1290"/>
    <mergeCell ref="EX1290:EY1290"/>
    <mergeCell ref="EZ1290:FA1290"/>
    <mergeCell ref="FB1290:FC1290"/>
    <mergeCell ref="FD1290:FE1290"/>
    <mergeCell ref="FF1290:FG1290"/>
    <mergeCell ref="FH1290:FI1290"/>
    <mergeCell ref="FJ1290:FK1290"/>
    <mergeCell ref="FL1290:FM1290"/>
    <mergeCell ref="FN1290:FO1290"/>
    <mergeCell ref="FP1290:FQ1290"/>
    <mergeCell ref="FS1290:FT1290"/>
    <mergeCell ref="AW1294:AX1294"/>
    <mergeCell ref="AY1294:AZ1294"/>
    <mergeCell ref="BA1294:BB1294"/>
    <mergeCell ref="BC1294:BD1294"/>
    <mergeCell ref="BE1294:BF1294"/>
    <mergeCell ref="BG1294:BH1294"/>
    <mergeCell ref="BI1294:BJ1294"/>
    <mergeCell ref="BK1294:BL1294"/>
    <mergeCell ref="BM1294:BN1294"/>
    <mergeCell ref="BO1294:BP1294"/>
    <mergeCell ref="BQ1294:BR1294"/>
    <mergeCell ref="BS1294:BT1294"/>
    <mergeCell ref="BU1294:BV1294"/>
    <mergeCell ref="BW1294:BX1294"/>
    <mergeCell ref="BY1294:BZ1294"/>
    <mergeCell ref="CA1294:CB1294"/>
    <mergeCell ref="CC1294:CD1294"/>
    <mergeCell ref="CE1294:CF1294"/>
    <mergeCell ref="CG1294:CH1294"/>
    <mergeCell ref="CI1294:CJ1294"/>
    <mergeCell ref="CK1294:CL1294"/>
    <mergeCell ref="CM1294:CN1294"/>
    <mergeCell ref="CO1294:CP1294"/>
    <mergeCell ref="CQ1294:CR1294"/>
    <mergeCell ref="CS1294:CT1294"/>
    <mergeCell ref="CW1294:CX1294"/>
    <mergeCell ref="CY1294:CZ1294"/>
    <mergeCell ref="FB1294:FC1294"/>
    <mergeCell ref="FD1294:FE1294"/>
    <mergeCell ref="FF1294:FG1294"/>
    <mergeCell ref="FH1294:FI1294"/>
    <mergeCell ref="FJ1294:FK1294"/>
    <mergeCell ref="FL1294:FM1294"/>
    <mergeCell ref="FN1294:FO1294"/>
    <mergeCell ref="FP1294:FQ1294"/>
    <mergeCell ref="FS1294:FT1294"/>
    <mergeCell ref="AW1298:AX1298"/>
    <mergeCell ref="AY1298:AZ1298"/>
    <mergeCell ref="BA1298:BB1298"/>
    <mergeCell ref="BC1298:BD1298"/>
    <mergeCell ref="BE1298:BF1298"/>
    <mergeCell ref="BG1298:BH1298"/>
    <mergeCell ref="BI1298:BJ1298"/>
    <mergeCell ref="BK1298:BL1298"/>
    <mergeCell ref="BM1298:BN1298"/>
    <mergeCell ref="BO1298:BP1298"/>
    <mergeCell ref="BQ1298:BR1298"/>
    <mergeCell ref="BS1298:BT1298"/>
    <mergeCell ref="BU1298:BV1298"/>
    <mergeCell ref="BW1298:BX1298"/>
    <mergeCell ref="BY1298:BZ1298"/>
    <mergeCell ref="CA1298:CB1298"/>
    <mergeCell ref="CC1298:CD1298"/>
    <mergeCell ref="CE1298:CF1298"/>
    <mergeCell ref="CG1298:CH1298"/>
    <mergeCell ref="CI1298:CJ1298"/>
    <mergeCell ref="DA1294:DB1294"/>
    <mergeCell ref="DC1294:DD1294"/>
    <mergeCell ref="DI1294:DJ1294"/>
    <mergeCell ref="CQ1298:CR1298"/>
    <mergeCell ref="CS1298:CT1298"/>
    <mergeCell ref="CW1298:CX1298"/>
    <mergeCell ref="CY1298:CZ1298"/>
    <mergeCell ref="DA1298:DB1298"/>
    <mergeCell ref="DC1298:DD1298"/>
    <mergeCell ref="DI1298:DJ1298"/>
    <mergeCell ref="DK1298:DL1298"/>
    <mergeCell ref="DM1298:DN1298"/>
    <mergeCell ref="DO1298:DP1298"/>
    <mergeCell ref="DQ1298:DR1298"/>
    <mergeCell ref="DS1298:DT1298"/>
    <mergeCell ref="DU1298:DV1298"/>
    <mergeCell ref="DW1298:DX1298"/>
    <mergeCell ref="EV1294:EW1294"/>
    <mergeCell ref="EX1294:EY1294"/>
    <mergeCell ref="EZ1294:FA1294"/>
    <mergeCell ref="DK1294:DL1294"/>
    <mergeCell ref="DM1294:DN1294"/>
    <mergeCell ref="DO1294:DP1294"/>
    <mergeCell ref="DQ1294:DR1294"/>
    <mergeCell ref="DS1294:DT1294"/>
    <mergeCell ref="DU1294:DV1294"/>
    <mergeCell ref="DW1294:DX1294"/>
    <mergeCell ref="DY1294:DZ1294"/>
    <mergeCell ref="EA1294:EB1294"/>
    <mergeCell ref="EC1294:ED1294"/>
    <mergeCell ref="EE1294:EF1294"/>
    <mergeCell ref="EM1294:EN1294"/>
    <mergeCell ref="EO1294:EP1294"/>
    <mergeCell ref="ET1294:EU1294"/>
    <mergeCell ref="CE1314:CF1314"/>
    <mergeCell ref="CG1314:CH1314"/>
    <mergeCell ref="CI1314:CJ1314"/>
    <mergeCell ref="CK1314:CL1314"/>
    <mergeCell ref="CM1314:CN1314"/>
    <mergeCell ref="CO1314:CP1314"/>
    <mergeCell ref="CQ1314:CR1314"/>
    <mergeCell ref="CS1314:CT1314"/>
    <mergeCell ref="CW1314:CX1314"/>
    <mergeCell ref="CY1314:CZ1314"/>
    <mergeCell ref="FP1298:FQ1298"/>
    <mergeCell ref="FS1298:FT1298"/>
    <mergeCell ref="DY1298:DZ1298"/>
    <mergeCell ref="EA1298:EB1298"/>
    <mergeCell ref="EC1298:ED1298"/>
    <mergeCell ref="EE1298:EF1298"/>
    <mergeCell ref="EM1298:EN1298"/>
    <mergeCell ref="EO1298:EP1298"/>
    <mergeCell ref="ET1298:EU1298"/>
    <mergeCell ref="EV1298:EW1298"/>
    <mergeCell ref="EX1298:EY1298"/>
    <mergeCell ref="EZ1298:FA1298"/>
    <mergeCell ref="FB1298:FC1298"/>
    <mergeCell ref="FD1298:FE1298"/>
    <mergeCell ref="FF1298:FG1298"/>
    <mergeCell ref="FH1298:FI1298"/>
    <mergeCell ref="FJ1298:FK1298"/>
    <mergeCell ref="FL1298:FM1298"/>
    <mergeCell ref="FN1298:FO1298"/>
    <mergeCell ref="CK1298:CL1298"/>
    <mergeCell ref="CM1298:CN1298"/>
    <mergeCell ref="CO1298:CP1298"/>
    <mergeCell ref="AW1314:AX1314"/>
    <mergeCell ref="AY1314:AZ1314"/>
    <mergeCell ref="BA1314:BB1314"/>
    <mergeCell ref="BC1314:BD1314"/>
    <mergeCell ref="BE1314:BF1314"/>
    <mergeCell ref="BG1314:BH1314"/>
    <mergeCell ref="BI1314:BJ1314"/>
    <mergeCell ref="BK1314:BL1314"/>
    <mergeCell ref="BM1314:BN1314"/>
    <mergeCell ref="BO1314:BP1314"/>
    <mergeCell ref="BQ1314:BR1314"/>
    <mergeCell ref="BS1314:BT1314"/>
    <mergeCell ref="BU1314:BV1314"/>
    <mergeCell ref="BW1314:BX1314"/>
    <mergeCell ref="BY1314:BZ1314"/>
    <mergeCell ref="CA1314:CB1314"/>
    <mergeCell ref="CC1314:CD1314"/>
    <mergeCell ref="DA1314:DB1314"/>
    <mergeCell ref="DC1314:DD1314"/>
    <mergeCell ref="DI1314:DJ1314"/>
    <mergeCell ref="DK1314:DL1314"/>
    <mergeCell ref="DM1314:DN1314"/>
    <mergeCell ref="DO1314:DP1314"/>
    <mergeCell ref="DQ1314:DR1314"/>
    <mergeCell ref="DS1314:DT1314"/>
    <mergeCell ref="DU1314:DV1314"/>
    <mergeCell ref="DW1314:DX1314"/>
    <mergeCell ref="DY1314:DZ1314"/>
    <mergeCell ref="EA1314:EB1314"/>
    <mergeCell ref="EC1314:ED1314"/>
    <mergeCell ref="EE1314:EF1314"/>
    <mergeCell ref="EM1314:EN1314"/>
    <mergeCell ref="EO1314:EP1314"/>
    <mergeCell ref="ET1314:EU1314"/>
    <mergeCell ref="EV1314:EW1314"/>
    <mergeCell ref="EX1314:EY1314"/>
    <mergeCell ref="EZ1314:FA1314"/>
    <mergeCell ref="FB1314:FC1314"/>
    <mergeCell ref="FD1314:FE1314"/>
    <mergeCell ref="FF1314:FG1314"/>
    <mergeCell ref="FH1314:FI1314"/>
    <mergeCell ref="FJ1314:FK1314"/>
    <mergeCell ref="FL1314:FM1314"/>
    <mergeCell ref="FN1314:FO1314"/>
    <mergeCell ref="FP1314:FQ1314"/>
    <mergeCell ref="FS1314:FT1314"/>
    <mergeCell ref="AW1318:AX1318"/>
    <mergeCell ref="AY1318:AZ1318"/>
    <mergeCell ref="BA1318:BB1318"/>
    <mergeCell ref="BC1318:BD1318"/>
    <mergeCell ref="BE1318:BF1318"/>
    <mergeCell ref="BG1318:BH1318"/>
    <mergeCell ref="BI1318:BJ1318"/>
    <mergeCell ref="BK1318:BL1318"/>
    <mergeCell ref="BM1318:BN1318"/>
    <mergeCell ref="BO1318:BP1318"/>
    <mergeCell ref="BQ1318:BR1318"/>
    <mergeCell ref="BS1318:BT1318"/>
    <mergeCell ref="BU1318:BV1318"/>
    <mergeCell ref="BW1318:BX1318"/>
    <mergeCell ref="BY1318:BZ1318"/>
    <mergeCell ref="CA1318:CB1318"/>
    <mergeCell ref="CC1318:CD1318"/>
    <mergeCell ref="CE1318:CF1318"/>
    <mergeCell ref="CG1318:CH1318"/>
    <mergeCell ref="CI1318:CJ1318"/>
    <mergeCell ref="CK1318:CL1318"/>
    <mergeCell ref="CM1318:CN1318"/>
    <mergeCell ref="CO1318:CP1318"/>
    <mergeCell ref="CQ1318:CR1318"/>
    <mergeCell ref="CS1318:CT1318"/>
    <mergeCell ref="CW1318:CX1318"/>
    <mergeCell ref="CY1318:CZ1318"/>
    <mergeCell ref="DA1318:DB1318"/>
    <mergeCell ref="DC1318:DD1318"/>
    <mergeCell ref="DI1318:DJ1318"/>
    <mergeCell ref="DK1318:DL1318"/>
    <mergeCell ref="DM1318:DN1318"/>
    <mergeCell ref="DO1318:DP1318"/>
    <mergeCell ref="DQ1318:DR1318"/>
    <mergeCell ref="DS1318:DT1318"/>
    <mergeCell ref="DU1318:DV1318"/>
    <mergeCell ref="DW1318:DX1318"/>
    <mergeCell ref="DY1318:DZ1318"/>
    <mergeCell ref="EA1318:EB1318"/>
    <mergeCell ref="EC1318:ED1318"/>
    <mergeCell ref="EE1318:EF1318"/>
    <mergeCell ref="EM1318:EN1318"/>
    <mergeCell ref="EO1318:EP1318"/>
    <mergeCell ref="ET1318:EU1318"/>
    <mergeCell ref="EV1318:EW1318"/>
    <mergeCell ref="EX1318:EY1318"/>
    <mergeCell ref="EZ1318:FA1318"/>
    <mergeCell ref="FB1318:FC1318"/>
    <mergeCell ref="FD1318:FE1318"/>
    <mergeCell ref="FF1318:FG1318"/>
    <mergeCell ref="FH1318:FI1318"/>
    <mergeCell ref="FJ1318:FK1318"/>
    <mergeCell ref="FL1318:FM1318"/>
    <mergeCell ref="FN1318:FO1318"/>
    <mergeCell ref="FP1318:FQ1318"/>
    <mergeCell ref="FS1318:FT1318"/>
    <mergeCell ref="AW1322:AX1322"/>
    <mergeCell ref="AY1322:AZ1322"/>
    <mergeCell ref="BA1322:BB1322"/>
    <mergeCell ref="BC1322:BD1322"/>
    <mergeCell ref="BE1322:BF1322"/>
    <mergeCell ref="BG1322:BH1322"/>
    <mergeCell ref="BI1322:BJ1322"/>
    <mergeCell ref="BK1322:BL1322"/>
    <mergeCell ref="BM1322:BN1322"/>
    <mergeCell ref="BO1322:BP1322"/>
    <mergeCell ref="BQ1322:BR1322"/>
    <mergeCell ref="BS1322:BT1322"/>
    <mergeCell ref="BU1322:BV1322"/>
    <mergeCell ref="BW1322:BX1322"/>
    <mergeCell ref="BY1322:BZ1322"/>
    <mergeCell ref="CA1322:CB1322"/>
    <mergeCell ref="CC1322:CD1322"/>
    <mergeCell ref="CE1322:CF1322"/>
    <mergeCell ref="CG1322:CH1322"/>
    <mergeCell ref="CI1322:CJ1322"/>
    <mergeCell ref="CK1322:CL1322"/>
    <mergeCell ref="CM1322:CN1322"/>
    <mergeCell ref="CO1322:CP1322"/>
    <mergeCell ref="CQ1322:CR1322"/>
    <mergeCell ref="CS1322:CT1322"/>
    <mergeCell ref="CW1322:CX1322"/>
    <mergeCell ref="CY1322:CZ1322"/>
    <mergeCell ref="DA1322:DB1322"/>
    <mergeCell ref="DC1322:DD1322"/>
    <mergeCell ref="DI1322:DJ1322"/>
    <mergeCell ref="FB1322:FC1322"/>
    <mergeCell ref="FD1322:FE1322"/>
    <mergeCell ref="FF1322:FG1322"/>
    <mergeCell ref="FH1322:FI1322"/>
    <mergeCell ref="FJ1322:FK1322"/>
    <mergeCell ref="FL1322:FM1322"/>
    <mergeCell ref="FN1322:FO1322"/>
    <mergeCell ref="FP1322:FQ1322"/>
    <mergeCell ref="FS1322:FT1322"/>
    <mergeCell ref="DK1322:DL1322"/>
    <mergeCell ref="DM1322:DN1322"/>
    <mergeCell ref="DO1322:DP1322"/>
    <mergeCell ref="DQ1322:DR1322"/>
    <mergeCell ref="DS1322:DT1322"/>
    <mergeCell ref="DU1322:DV1322"/>
    <mergeCell ref="DW1322:DX1322"/>
    <mergeCell ref="DY1322:DZ1322"/>
    <mergeCell ref="EA1322:EB1322"/>
    <mergeCell ref="EC1322:ED1322"/>
    <mergeCell ref="EE1322:EF1322"/>
    <mergeCell ref="EM1322:EN1322"/>
    <mergeCell ref="EO1322:EP1322"/>
    <mergeCell ref="ET1322:EU1322"/>
    <mergeCell ref="EV1322:EW1322"/>
    <mergeCell ref="EX1322:EY1322"/>
    <mergeCell ref="EZ1322:FA1322"/>
    <mergeCell ref="AW1330:AX1330"/>
    <mergeCell ref="AY1330:AZ1330"/>
    <mergeCell ref="BA1330:BB1330"/>
    <mergeCell ref="BC1330:BD1330"/>
    <mergeCell ref="BE1330:BF1330"/>
    <mergeCell ref="BG1330:BH1330"/>
    <mergeCell ref="BI1330:BJ1330"/>
    <mergeCell ref="BK1330:BL1330"/>
    <mergeCell ref="BM1330:BN1330"/>
    <mergeCell ref="BO1330:BP1330"/>
    <mergeCell ref="BQ1330:BR1330"/>
    <mergeCell ref="BS1330:BT1330"/>
    <mergeCell ref="BU1330:BV1330"/>
    <mergeCell ref="BW1330:BX1330"/>
    <mergeCell ref="BY1330:BZ1330"/>
    <mergeCell ref="CA1330:CB1330"/>
    <mergeCell ref="CC1330:CD1330"/>
    <mergeCell ref="CE1330:CF1330"/>
    <mergeCell ref="CG1330:CH1330"/>
    <mergeCell ref="CI1330:CJ1330"/>
    <mergeCell ref="CK1330:CL1330"/>
    <mergeCell ref="CM1330:CN1330"/>
    <mergeCell ref="CO1330:CP1330"/>
    <mergeCell ref="CQ1330:CR1330"/>
    <mergeCell ref="CS1330:CT1330"/>
    <mergeCell ref="CW1330:CX1330"/>
    <mergeCell ref="CY1330:CZ1330"/>
    <mergeCell ref="DA1330:DB1330"/>
    <mergeCell ref="DC1330:DD1330"/>
    <mergeCell ref="DI1330:DJ1330"/>
    <mergeCell ref="DK1330:DL1330"/>
    <mergeCell ref="DM1330:DN1330"/>
    <mergeCell ref="DO1330:DP1330"/>
    <mergeCell ref="DQ1330:DR1330"/>
    <mergeCell ref="DS1330:DT1330"/>
    <mergeCell ref="DU1330:DV1330"/>
    <mergeCell ref="DW1330:DX1330"/>
    <mergeCell ref="DY1330:DZ1330"/>
    <mergeCell ref="EA1330:EB1330"/>
    <mergeCell ref="EC1330:ED1330"/>
    <mergeCell ref="EE1330:EF1330"/>
    <mergeCell ref="EM1330:EN1330"/>
    <mergeCell ref="EO1330:EP1330"/>
    <mergeCell ref="ET1330:EU1330"/>
    <mergeCell ref="EV1330:EW1330"/>
    <mergeCell ref="EX1330:EY1330"/>
    <mergeCell ref="EZ1330:FA1330"/>
    <mergeCell ref="FB1330:FC1330"/>
    <mergeCell ref="FD1330:FE1330"/>
    <mergeCell ref="FF1330:FG1330"/>
    <mergeCell ref="FH1330:FI1330"/>
    <mergeCell ref="FJ1330:FK1330"/>
    <mergeCell ref="FL1330:FM1330"/>
    <mergeCell ref="FN1330:FO1330"/>
    <mergeCell ref="FP1330:FQ1330"/>
    <mergeCell ref="FS1330:FT1330"/>
    <mergeCell ref="AW1334:AX1334"/>
    <mergeCell ref="AY1334:AZ1334"/>
    <mergeCell ref="BA1334:BB1334"/>
    <mergeCell ref="BC1334:BD1334"/>
    <mergeCell ref="BE1334:BF1334"/>
    <mergeCell ref="BG1334:BH1334"/>
    <mergeCell ref="BI1334:BJ1334"/>
    <mergeCell ref="BK1334:BL1334"/>
    <mergeCell ref="BM1334:BN1334"/>
    <mergeCell ref="BO1334:BP1334"/>
    <mergeCell ref="BQ1334:BR1334"/>
    <mergeCell ref="BS1334:BT1334"/>
    <mergeCell ref="BU1334:BV1334"/>
    <mergeCell ref="BW1334:BX1334"/>
    <mergeCell ref="BY1334:BZ1334"/>
    <mergeCell ref="CA1334:CB1334"/>
    <mergeCell ref="CC1334:CD1334"/>
    <mergeCell ref="CE1334:CF1334"/>
    <mergeCell ref="CG1334:CH1334"/>
    <mergeCell ref="CI1334:CJ1334"/>
    <mergeCell ref="CK1334:CL1334"/>
    <mergeCell ref="CM1334:CN1334"/>
    <mergeCell ref="CO1334:CP1334"/>
    <mergeCell ref="CQ1334:CR1334"/>
    <mergeCell ref="CS1334:CT1334"/>
    <mergeCell ref="CW1334:CX1334"/>
    <mergeCell ref="CY1334:CZ1334"/>
    <mergeCell ref="DA1334:DB1334"/>
    <mergeCell ref="DC1334:DD1334"/>
    <mergeCell ref="DI1334:DJ1334"/>
    <mergeCell ref="DK1334:DL1334"/>
    <mergeCell ref="DM1334:DN1334"/>
    <mergeCell ref="DO1334:DP1334"/>
    <mergeCell ref="DQ1334:DR1334"/>
    <mergeCell ref="DS1334:DT1334"/>
    <mergeCell ref="DU1334:DV1334"/>
    <mergeCell ref="DW1334:DX1334"/>
    <mergeCell ref="DY1334:DZ1334"/>
    <mergeCell ref="EA1334:EB1334"/>
    <mergeCell ref="EC1334:ED1334"/>
    <mergeCell ref="EE1334:EF1334"/>
    <mergeCell ref="EM1334:EN1334"/>
    <mergeCell ref="EO1334:EP1334"/>
    <mergeCell ref="ET1334:EU1334"/>
    <mergeCell ref="EV1334:EW1334"/>
    <mergeCell ref="EX1334:EY1334"/>
    <mergeCell ref="EZ1334:FA1334"/>
    <mergeCell ref="FB1334:FC1334"/>
    <mergeCell ref="FD1334:FE1334"/>
    <mergeCell ref="FF1334:FG1334"/>
    <mergeCell ref="FH1334:FI1334"/>
    <mergeCell ref="FJ1334:FK1334"/>
    <mergeCell ref="FL1334:FM1334"/>
    <mergeCell ref="FN1334:FO1334"/>
    <mergeCell ref="FP1334:FQ1334"/>
    <mergeCell ref="FS1334:FT1334"/>
    <mergeCell ref="AW1338:AX1338"/>
    <mergeCell ref="AY1338:AZ1338"/>
    <mergeCell ref="BA1338:BB1338"/>
    <mergeCell ref="BC1338:BD1338"/>
    <mergeCell ref="BE1338:BF1338"/>
    <mergeCell ref="BG1338:BH1338"/>
    <mergeCell ref="BI1338:BJ1338"/>
    <mergeCell ref="BK1338:BL1338"/>
    <mergeCell ref="BM1338:BN1338"/>
    <mergeCell ref="BO1338:BP1338"/>
    <mergeCell ref="BQ1338:BR1338"/>
    <mergeCell ref="BS1338:BT1338"/>
    <mergeCell ref="BU1338:BV1338"/>
    <mergeCell ref="BW1338:BX1338"/>
    <mergeCell ref="BY1338:BZ1338"/>
    <mergeCell ref="CA1338:CB1338"/>
    <mergeCell ref="CC1338:CD1338"/>
    <mergeCell ref="CE1338:CF1338"/>
    <mergeCell ref="CG1338:CH1338"/>
    <mergeCell ref="CI1338:CJ1338"/>
    <mergeCell ref="CK1338:CL1338"/>
    <mergeCell ref="CM1338:CN1338"/>
    <mergeCell ref="CO1338:CP1338"/>
    <mergeCell ref="CQ1338:CR1338"/>
    <mergeCell ref="CS1338:CT1338"/>
    <mergeCell ref="CW1338:CX1338"/>
    <mergeCell ref="CY1338:CZ1338"/>
    <mergeCell ref="DA1338:DB1338"/>
    <mergeCell ref="DC1338:DD1338"/>
    <mergeCell ref="DI1338:DJ1338"/>
    <mergeCell ref="DK1338:DL1338"/>
    <mergeCell ref="DM1338:DN1338"/>
    <mergeCell ref="DO1338:DP1338"/>
    <mergeCell ref="DQ1338:DR1338"/>
    <mergeCell ref="DS1338:DT1338"/>
    <mergeCell ref="DU1338:DV1338"/>
    <mergeCell ref="DW1338:DX1338"/>
    <mergeCell ref="DY1338:DZ1338"/>
    <mergeCell ref="EA1338:EB1338"/>
    <mergeCell ref="EC1338:ED1338"/>
    <mergeCell ref="EE1338:EF1338"/>
    <mergeCell ref="EM1338:EN1338"/>
    <mergeCell ref="EO1338:EP1338"/>
    <mergeCell ref="ET1338:EU1338"/>
    <mergeCell ref="EV1338:EW1338"/>
    <mergeCell ref="EX1338:EY1338"/>
    <mergeCell ref="EZ1338:FA1338"/>
    <mergeCell ref="FB1338:FC1338"/>
    <mergeCell ref="FD1338:FE1338"/>
    <mergeCell ref="FF1338:FG1338"/>
    <mergeCell ref="FH1338:FI1338"/>
    <mergeCell ref="FJ1338:FK1338"/>
    <mergeCell ref="FL1338:FM1338"/>
    <mergeCell ref="FN1338:FO1338"/>
    <mergeCell ref="FP1338:FQ1338"/>
    <mergeCell ref="FS1338:FT1338"/>
    <mergeCell ref="AW1342:AX1342"/>
    <mergeCell ref="AY1342:AZ1342"/>
    <mergeCell ref="BA1342:BB1342"/>
    <mergeCell ref="BC1342:BD1342"/>
    <mergeCell ref="BE1342:BF1342"/>
    <mergeCell ref="BG1342:BH1342"/>
    <mergeCell ref="BI1342:BJ1342"/>
    <mergeCell ref="BK1342:BL1342"/>
    <mergeCell ref="BM1342:BN1342"/>
    <mergeCell ref="BO1342:BP1342"/>
    <mergeCell ref="BQ1342:BR1342"/>
    <mergeCell ref="BS1342:BT1342"/>
    <mergeCell ref="BU1342:BV1342"/>
    <mergeCell ref="BW1342:BX1342"/>
    <mergeCell ref="BY1342:BZ1342"/>
    <mergeCell ref="CA1342:CB1342"/>
    <mergeCell ref="CC1342:CD1342"/>
    <mergeCell ref="CE1342:CF1342"/>
    <mergeCell ref="CG1342:CH1342"/>
    <mergeCell ref="CI1342:CJ1342"/>
    <mergeCell ref="CK1342:CL1342"/>
    <mergeCell ref="CM1342:CN1342"/>
    <mergeCell ref="CO1342:CP1342"/>
    <mergeCell ref="CQ1342:CR1342"/>
    <mergeCell ref="CS1342:CT1342"/>
    <mergeCell ref="CW1342:CX1342"/>
    <mergeCell ref="CY1342:CZ1342"/>
    <mergeCell ref="DA1342:DB1342"/>
    <mergeCell ref="DC1342:DD1342"/>
    <mergeCell ref="DI1342:DJ1342"/>
    <mergeCell ref="DK1342:DL1342"/>
    <mergeCell ref="DM1342:DN1342"/>
    <mergeCell ref="DO1342:DP1342"/>
    <mergeCell ref="DQ1342:DR1342"/>
    <mergeCell ref="DS1342:DT1342"/>
    <mergeCell ref="DU1342:DV1342"/>
    <mergeCell ref="DW1342:DX1342"/>
    <mergeCell ref="DY1342:DZ1342"/>
    <mergeCell ref="EA1342:EB1342"/>
    <mergeCell ref="EC1342:ED1342"/>
    <mergeCell ref="EE1342:EF1342"/>
    <mergeCell ref="EM1342:EN1342"/>
    <mergeCell ref="EO1342:EP1342"/>
    <mergeCell ref="ET1342:EU1342"/>
    <mergeCell ref="EV1342:EW1342"/>
    <mergeCell ref="EX1342:EY1342"/>
    <mergeCell ref="EZ1342:FA1342"/>
    <mergeCell ref="FB1342:FC1342"/>
    <mergeCell ref="FD1342:FE1342"/>
    <mergeCell ref="FF1342:FG1342"/>
    <mergeCell ref="FH1342:FI1342"/>
    <mergeCell ref="FJ1342:FK1342"/>
    <mergeCell ref="FL1342:FM1342"/>
    <mergeCell ref="FN1342:FO1342"/>
    <mergeCell ref="FP1342:FQ1342"/>
    <mergeCell ref="FS1342:FT1342"/>
    <mergeCell ref="AW1346:AX1346"/>
    <mergeCell ref="AY1346:AZ1346"/>
    <mergeCell ref="BA1346:BB1346"/>
    <mergeCell ref="BC1346:BD1346"/>
    <mergeCell ref="BE1346:BF1346"/>
    <mergeCell ref="BG1346:BH1346"/>
    <mergeCell ref="BI1346:BJ1346"/>
    <mergeCell ref="BK1346:BL1346"/>
    <mergeCell ref="BM1346:BN1346"/>
    <mergeCell ref="BO1346:BP1346"/>
    <mergeCell ref="BQ1346:BR1346"/>
    <mergeCell ref="BS1346:BT1346"/>
    <mergeCell ref="BU1346:BV1346"/>
    <mergeCell ref="BW1346:BX1346"/>
    <mergeCell ref="BY1346:BZ1346"/>
    <mergeCell ref="CA1346:CB1346"/>
    <mergeCell ref="CC1346:CD1346"/>
    <mergeCell ref="CE1346:CF1346"/>
    <mergeCell ref="CG1346:CH1346"/>
    <mergeCell ref="CI1346:CJ1346"/>
    <mergeCell ref="CK1346:CL1346"/>
    <mergeCell ref="CM1346:CN1346"/>
    <mergeCell ref="CO1346:CP1346"/>
    <mergeCell ref="CQ1346:CR1346"/>
    <mergeCell ref="CS1346:CT1346"/>
    <mergeCell ref="CW1346:CX1346"/>
    <mergeCell ref="CY1346:CZ1346"/>
    <mergeCell ref="DA1346:DB1346"/>
    <mergeCell ref="DC1346:DD1346"/>
    <mergeCell ref="DI1346:DJ1346"/>
    <mergeCell ref="DK1346:DL1346"/>
    <mergeCell ref="DM1346:DN1346"/>
    <mergeCell ref="DO1346:DP1346"/>
    <mergeCell ref="DQ1346:DR1346"/>
    <mergeCell ref="DS1346:DT1346"/>
    <mergeCell ref="DU1346:DV1346"/>
    <mergeCell ref="DW1346:DX1346"/>
    <mergeCell ref="DY1346:DZ1346"/>
    <mergeCell ref="EA1346:EB1346"/>
    <mergeCell ref="EC1346:ED1346"/>
    <mergeCell ref="EE1346:EF1346"/>
    <mergeCell ref="EM1346:EN1346"/>
    <mergeCell ref="EO1346:EP1346"/>
    <mergeCell ref="ET1346:EU1346"/>
    <mergeCell ref="EV1346:EW1346"/>
    <mergeCell ref="EX1346:EY1346"/>
    <mergeCell ref="EZ1346:FA1346"/>
    <mergeCell ref="FB1346:FC1346"/>
    <mergeCell ref="FD1346:FE1346"/>
    <mergeCell ref="FF1346:FG1346"/>
    <mergeCell ref="FH1346:FI1346"/>
    <mergeCell ref="FJ1346:FK1346"/>
    <mergeCell ref="FL1346:FM1346"/>
    <mergeCell ref="FN1346:FO1346"/>
    <mergeCell ref="FP1346:FQ1346"/>
    <mergeCell ref="FS1346:FT1346"/>
    <mergeCell ref="AW1350:AX1350"/>
    <mergeCell ref="AY1350:AZ1350"/>
    <mergeCell ref="BA1350:BB1350"/>
    <mergeCell ref="BC1350:BD1350"/>
    <mergeCell ref="BE1350:BF1350"/>
    <mergeCell ref="BG1350:BH1350"/>
    <mergeCell ref="BI1350:BJ1350"/>
    <mergeCell ref="BK1350:BL1350"/>
    <mergeCell ref="BM1350:BN1350"/>
    <mergeCell ref="BO1350:BP1350"/>
    <mergeCell ref="BQ1350:BR1350"/>
    <mergeCell ref="BS1350:BT1350"/>
    <mergeCell ref="BU1350:BV1350"/>
    <mergeCell ref="BW1350:BX1350"/>
    <mergeCell ref="BY1350:BZ1350"/>
    <mergeCell ref="CA1350:CB1350"/>
    <mergeCell ref="CC1350:CD1350"/>
    <mergeCell ref="CE1350:CF1350"/>
    <mergeCell ref="CG1350:CH1350"/>
    <mergeCell ref="CI1350:CJ1350"/>
    <mergeCell ref="CK1350:CL1350"/>
    <mergeCell ref="CM1350:CN1350"/>
    <mergeCell ref="CO1350:CP1350"/>
    <mergeCell ref="CQ1350:CR1350"/>
    <mergeCell ref="CS1350:CT1350"/>
    <mergeCell ref="CW1350:CX1350"/>
    <mergeCell ref="CY1350:CZ1350"/>
    <mergeCell ref="DA1350:DB1350"/>
    <mergeCell ref="DC1350:DD1350"/>
    <mergeCell ref="DI1350:DJ1350"/>
    <mergeCell ref="DK1350:DL1350"/>
    <mergeCell ref="DM1350:DN1350"/>
    <mergeCell ref="DO1350:DP1350"/>
    <mergeCell ref="DQ1350:DR1350"/>
    <mergeCell ref="DS1350:DT1350"/>
    <mergeCell ref="DU1350:DV1350"/>
    <mergeCell ref="DW1350:DX1350"/>
    <mergeCell ref="DY1350:DZ1350"/>
    <mergeCell ref="EA1350:EB1350"/>
    <mergeCell ref="EC1350:ED1350"/>
    <mergeCell ref="EE1350:EF1350"/>
    <mergeCell ref="EM1350:EN1350"/>
    <mergeCell ref="EO1350:EP1350"/>
    <mergeCell ref="ET1350:EU1350"/>
    <mergeCell ref="EV1350:EW1350"/>
    <mergeCell ref="EX1350:EY1350"/>
    <mergeCell ref="EZ1350:FA1350"/>
    <mergeCell ref="FB1350:FC1350"/>
    <mergeCell ref="FD1350:FE1350"/>
    <mergeCell ref="FF1350:FG1350"/>
    <mergeCell ref="FH1350:FI1350"/>
    <mergeCell ref="FJ1350:FK1350"/>
    <mergeCell ref="FL1350:FM1350"/>
    <mergeCell ref="FN1350:FO1350"/>
    <mergeCell ref="FP1350:FQ1350"/>
    <mergeCell ref="FS1350:FT1350"/>
    <mergeCell ref="AW1354:AX1354"/>
    <mergeCell ref="AY1354:AZ1354"/>
    <mergeCell ref="BA1354:BB1354"/>
    <mergeCell ref="BC1354:BD1354"/>
    <mergeCell ref="BE1354:BF1354"/>
    <mergeCell ref="BG1354:BH1354"/>
    <mergeCell ref="BI1354:BJ1354"/>
    <mergeCell ref="BK1354:BL1354"/>
    <mergeCell ref="BM1354:BN1354"/>
    <mergeCell ref="BO1354:BP1354"/>
    <mergeCell ref="BQ1354:BR1354"/>
    <mergeCell ref="BS1354:BT1354"/>
    <mergeCell ref="BU1354:BV1354"/>
    <mergeCell ref="BW1354:BX1354"/>
    <mergeCell ref="BY1354:BZ1354"/>
    <mergeCell ref="CA1354:CB1354"/>
    <mergeCell ref="CC1354:CD1354"/>
    <mergeCell ref="CE1354:CF1354"/>
    <mergeCell ref="CG1354:CH1354"/>
    <mergeCell ref="CI1354:CJ1354"/>
    <mergeCell ref="CK1354:CL1354"/>
    <mergeCell ref="CM1354:CN1354"/>
    <mergeCell ref="CO1354:CP1354"/>
    <mergeCell ref="CQ1354:CR1354"/>
    <mergeCell ref="CS1354:CT1354"/>
    <mergeCell ref="CW1354:CX1354"/>
    <mergeCell ref="FP1354:FQ1354"/>
    <mergeCell ref="FS1354:FT1354"/>
    <mergeCell ref="AW1358:AX1358"/>
    <mergeCell ref="AY1358:AZ1358"/>
    <mergeCell ref="BA1358:BB1358"/>
    <mergeCell ref="BC1358:BD1358"/>
    <mergeCell ref="BE1358:BF1358"/>
    <mergeCell ref="BG1358:BH1358"/>
    <mergeCell ref="BI1358:BJ1358"/>
    <mergeCell ref="BK1358:BL1358"/>
    <mergeCell ref="BM1358:BN1358"/>
    <mergeCell ref="BO1358:BP1358"/>
    <mergeCell ref="BQ1358:BR1358"/>
    <mergeCell ref="BS1358:BT1358"/>
    <mergeCell ref="BU1358:BV1358"/>
    <mergeCell ref="BW1358:BX1358"/>
    <mergeCell ref="BY1358:BZ1358"/>
    <mergeCell ref="CA1358:CB1358"/>
    <mergeCell ref="CC1358:CD1358"/>
    <mergeCell ref="CE1358:CF1358"/>
    <mergeCell ref="CG1358:CH1358"/>
    <mergeCell ref="CY1354:CZ1354"/>
    <mergeCell ref="DA1354:DB1354"/>
    <mergeCell ref="DC1354:DD1354"/>
    <mergeCell ref="DI1354:DJ1354"/>
    <mergeCell ref="DK1354:DL1354"/>
    <mergeCell ref="DM1354:DN1354"/>
    <mergeCell ref="DO1354:DP1354"/>
    <mergeCell ref="DQ1354:DR1354"/>
    <mergeCell ref="DS1354:DT1354"/>
    <mergeCell ref="DU1354:DV1354"/>
    <mergeCell ref="DW1354:DX1354"/>
    <mergeCell ref="DK1358:DL1358"/>
    <mergeCell ref="DM1358:DN1358"/>
    <mergeCell ref="DO1358:DP1358"/>
    <mergeCell ref="DQ1358:DR1358"/>
    <mergeCell ref="DS1358:DT1358"/>
    <mergeCell ref="DU1358:DV1358"/>
    <mergeCell ref="ET1354:EU1354"/>
    <mergeCell ref="EV1354:EW1354"/>
    <mergeCell ref="EX1354:EY1354"/>
    <mergeCell ref="EZ1354:FA1354"/>
    <mergeCell ref="FB1354:FC1354"/>
    <mergeCell ref="FD1354:FE1354"/>
    <mergeCell ref="FF1354:FG1354"/>
    <mergeCell ref="FH1354:FI1354"/>
    <mergeCell ref="FJ1354:FK1354"/>
    <mergeCell ref="FL1354:FM1354"/>
    <mergeCell ref="FN1354:FO1354"/>
    <mergeCell ref="DY1354:DZ1354"/>
    <mergeCell ref="EA1354:EB1354"/>
    <mergeCell ref="EC1354:ED1354"/>
    <mergeCell ref="EE1354:EF1354"/>
    <mergeCell ref="EM1354:EN1354"/>
    <mergeCell ref="EO1354:EP1354"/>
    <mergeCell ref="Z8:AA8"/>
    <mergeCell ref="FN1358:FO1358"/>
    <mergeCell ref="FP1358:FQ1358"/>
    <mergeCell ref="FS1358:FT1358"/>
    <mergeCell ref="DW1358:DX1358"/>
    <mergeCell ref="DY1358:DZ1358"/>
    <mergeCell ref="EA1358:EB1358"/>
    <mergeCell ref="EC1358:ED1358"/>
    <mergeCell ref="EE1358:EF1358"/>
    <mergeCell ref="EM1358:EN1358"/>
    <mergeCell ref="EO1358:EP1358"/>
    <mergeCell ref="ET1358:EU1358"/>
    <mergeCell ref="EV1358:EW1358"/>
    <mergeCell ref="EX1358:EY1358"/>
    <mergeCell ref="EZ1358:FA1358"/>
    <mergeCell ref="FB1358:FC1358"/>
    <mergeCell ref="FD1358:FE1358"/>
    <mergeCell ref="FF1358:FG1358"/>
    <mergeCell ref="FH1358:FI1358"/>
    <mergeCell ref="FJ1358:FK1358"/>
    <mergeCell ref="FL1358:FM1358"/>
    <mergeCell ref="CI1358:CJ1358"/>
    <mergeCell ref="CK1358:CL1358"/>
    <mergeCell ref="CM1358:CN1358"/>
    <mergeCell ref="CO1358:CP1358"/>
    <mergeCell ref="CQ1358:CR1358"/>
    <mergeCell ref="CS1358:CT1358"/>
    <mergeCell ref="CW1358:CX1358"/>
    <mergeCell ref="CY1358:CZ1358"/>
    <mergeCell ref="DA1358:DB1358"/>
    <mergeCell ref="DC1358:DD1358"/>
    <mergeCell ref="DI1358:DJ1358"/>
    <mergeCell ref="AW1361:AX1361"/>
    <mergeCell ref="AY1361:AZ1361"/>
    <mergeCell ref="BA1361:BB1361"/>
    <mergeCell ref="BC1361:BD1361"/>
    <mergeCell ref="BE1361:BF1361"/>
    <mergeCell ref="BG1361:BH1361"/>
    <mergeCell ref="BI1361:BJ1361"/>
    <mergeCell ref="BK1361:BL1361"/>
    <mergeCell ref="BM1361:BN1361"/>
    <mergeCell ref="BO1361:BP1361"/>
    <mergeCell ref="BQ1361:BR1361"/>
    <mergeCell ref="BS1361:BT1361"/>
    <mergeCell ref="BU1361:BV1361"/>
    <mergeCell ref="BW1361:BX1361"/>
    <mergeCell ref="BY1361:BZ1361"/>
    <mergeCell ref="CA1361:CB1361"/>
    <mergeCell ref="CC1361:CD1361"/>
    <mergeCell ref="CE1361:CF1361"/>
    <mergeCell ref="CG1361:CH1361"/>
    <mergeCell ref="CI1361:CJ1361"/>
    <mergeCell ref="CK1361:CL1361"/>
    <mergeCell ref="CM1361:CN1361"/>
    <mergeCell ref="CO1361:CP1361"/>
    <mergeCell ref="CQ1361:CR1361"/>
    <mergeCell ref="CS1361:CT1361"/>
    <mergeCell ref="CW1361:CX1361"/>
    <mergeCell ref="CY1361:CZ1361"/>
    <mergeCell ref="DA1361:DB1361"/>
    <mergeCell ref="DC1361:DD1361"/>
    <mergeCell ref="DI1361:DJ1361"/>
    <mergeCell ref="DK1361:DL1361"/>
    <mergeCell ref="DM1361:DN1361"/>
    <mergeCell ref="DO1361:DP1361"/>
    <mergeCell ref="DQ1361:DR1361"/>
    <mergeCell ref="DS1361:DT1361"/>
    <mergeCell ref="DU1361:DV1361"/>
    <mergeCell ref="DW1361:DX1361"/>
    <mergeCell ref="DY1361:DZ1361"/>
    <mergeCell ref="EA1361:EB1361"/>
    <mergeCell ref="EC1361:ED1361"/>
    <mergeCell ref="EE1361:EF1361"/>
    <mergeCell ref="EM1361:EN1361"/>
    <mergeCell ref="EO1361:EP1361"/>
    <mergeCell ref="ET1361:EU1361"/>
    <mergeCell ref="EV1361:EW1361"/>
    <mergeCell ref="EX1361:EY1361"/>
    <mergeCell ref="EZ1361:FA1361"/>
    <mergeCell ref="FB1361:FC1361"/>
    <mergeCell ref="FD1361:FE1361"/>
    <mergeCell ref="FF1361:FG1361"/>
    <mergeCell ref="FH1361:FI1361"/>
    <mergeCell ref="FJ1361:FK1361"/>
    <mergeCell ref="FL1361:FM1361"/>
    <mergeCell ref="FN1361:FO1361"/>
    <mergeCell ref="FP1361:FQ1361"/>
    <mergeCell ref="FS1361:FT1361"/>
    <mergeCell ref="AW1365:AX1365"/>
    <mergeCell ref="AY1365:AZ1365"/>
    <mergeCell ref="BA1365:BB1365"/>
    <mergeCell ref="BC1365:BD1365"/>
    <mergeCell ref="BE1365:BF1365"/>
    <mergeCell ref="BG1365:BH1365"/>
    <mergeCell ref="BI1365:BJ1365"/>
    <mergeCell ref="BK1365:BL1365"/>
    <mergeCell ref="BM1365:BN1365"/>
    <mergeCell ref="BO1365:BP1365"/>
    <mergeCell ref="BQ1365:BR1365"/>
    <mergeCell ref="BS1365:BT1365"/>
    <mergeCell ref="BU1365:BV1365"/>
    <mergeCell ref="BW1365:BX1365"/>
    <mergeCell ref="BY1365:BZ1365"/>
    <mergeCell ref="CA1365:CB1365"/>
    <mergeCell ref="CC1365:CD1365"/>
    <mergeCell ref="CE1365:CF1365"/>
    <mergeCell ref="CG1365:CH1365"/>
    <mergeCell ref="CI1365:CJ1365"/>
    <mergeCell ref="CK1365:CL1365"/>
    <mergeCell ref="CM1365:CN1365"/>
    <mergeCell ref="CO1365:CP1365"/>
    <mergeCell ref="CQ1365:CR1365"/>
    <mergeCell ref="CS1365:CT1365"/>
    <mergeCell ref="CW1365:CX1365"/>
    <mergeCell ref="CY1365:CZ1365"/>
    <mergeCell ref="DA1365:DB1365"/>
    <mergeCell ref="DC1365:DD1365"/>
    <mergeCell ref="DI1365:DJ1365"/>
    <mergeCell ref="DK1365:DL1365"/>
    <mergeCell ref="DM1365:DN1365"/>
    <mergeCell ref="DO1365:DP1365"/>
    <mergeCell ref="DQ1365:DR1365"/>
    <mergeCell ref="DS1365:DT1365"/>
    <mergeCell ref="DU1365:DV1365"/>
    <mergeCell ref="DW1365:DX1365"/>
    <mergeCell ref="DY1365:DZ1365"/>
    <mergeCell ref="EA1365:EB1365"/>
    <mergeCell ref="EC1365:ED1365"/>
    <mergeCell ref="EE1365:EF1365"/>
    <mergeCell ref="EM1365:EN1365"/>
    <mergeCell ref="EO1365:EP1365"/>
    <mergeCell ref="ET1365:EU1365"/>
    <mergeCell ref="EV1365:EW1365"/>
    <mergeCell ref="EX1365:EY1365"/>
    <mergeCell ref="EZ1365:FA1365"/>
    <mergeCell ref="FB1365:FC1365"/>
    <mergeCell ref="FD1365:FE1365"/>
    <mergeCell ref="FF1365:FG1365"/>
    <mergeCell ref="FH1365:FI1365"/>
    <mergeCell ref="FJ1365:FK1365"/>
    <mergeCell ref="FL1365:FM1365"/>
    <mergeCell ref="FN1365:FO1365"/>
    <mergeCell ref="FP1365:FQ1365"/>
    <mergeCell ref="FS1365:FT1365"/>
    <mergeCell ref="AW1369:AX1369"/>
    <mergeCell ref="AY1369:AZ1369"/>
    <mergeCell ref="BA1369:BB1369"/>
    <mergeCell ref="BC1369:BD1369"/>
    <mergeCell ref="BE1369:BF1369"/>
    <mergeCell ref="BG1369:BH1369"/>
    <mergeCell ref="BI1369:BJ1369"/>
    <mergeCell ref="BK1369:BL1369"/>
    <mergeCell ref="BM1369:BN1369"/>
    <mergeCell ref="BO1369:BP1369"/>
    <mergeCell ref="BQ1369:BR1369"/>
    <mergeCell ref="BS1369:BT1369"/>
    <mergeCell ref="BU1369:BV1369"/>
    <mergeCell ref="BW1369:BX1369"/>
    <mergeCell ref="BY1369:BZ1369"/>
    <mergeCell ref="CA1369:CB1369"/>
    <mergeCell ref="CC1369:CD1369"/>
    <mergeCell ref="CE1369:CF1369"/>
    <mergeCell ref="CG1369:CH1369"/>
    <mergeCell ref="CI1369:CJ1369"/>
    <mergeCell ref="CK1369:CL1369"/>
    <mergeCell ref="CM1369:CN1369"/>
    <mergeCell ref="CO1369:CP1369"/>
    <mergeCell ref="CQ1369:CR1369"/>
    <mergeCell ref="CS1369:CT1369"/>
    <mergeCell ref="CW1369:CX1369"/>
    <mergeCell ref="CY1369:CZ1369"/>
    <mergeCell ref="DA1369:DB1369"/>
    <mergeCell ref="DC1369:DD1369"/>
    <mergeCell ref="DI1369:DJ1369"/>
    <mergeCell ref="DK1369:DL1369"/>
    <mergeCell ref="DM1369:DN1369"/>
    <mergeCell ref="DO1369:DP1369"/>
    <mergeCell ref="DQ1369:DR1369"/>
    <mergeCell ref="DS1369:DT1369"/>
    <mergeCell ref="DU1369:DV1369"/>
    <mergeCell ref="DW1369:DX1369"/>
    <mergeCell ref="DY1369:DZ1369"/>
    <mergeCell ref="EA1369:EB1369"/>
    <mergeCell ref="EC1369:ED1369"/>
    <mergeCell ref="EE1369:EF1369"/>
    <mergeCell ref="EM1369:EN1369"/>
    <mergeCell ref="EO1369:EP1369"/>
    <mergeCell ref="ET1369:EU1369"/>
    <mergeCell ref="EV1369:EW1369"/>
    <mergeCell ref="EX1369:EY1369"/>
    <mergeCell ref="EZ1369:FA1369"/>
    <mergeCell ref="FB1369:FC1369"/>
    <mergeCell ref="FD1369:FE1369"/>
    <mergeCell ref="FF1369:FG1369"/>
    <mergeCell ref="FH1369:FI1369"/>
    <mergeCell ref="FJ1369:FK1369"/>
    <mergeCell ref="FL1369:FM1369"/>
    <mergeCell ref="FN1369:FO1369"/>
    <mergeCell ref="FP1369:FQ1369"/>
    <mergeCell ref="FS1369:FT1369"/>
    <mergeCell ref="AW1373:AX1373"/>
    <mergeCell ref="AY1373:AZ1373"/>
    <mergeCell ref="BA1373:BB1373"/>
    <mergeCell ref="BC1373:BD1373"/>
    <mergeCell ref="BE1373:BF1373"/>
    <mergeCell ref="BG1373:BH1373"/>
    <mergeCell ref="BI1373:BJ1373"/>
    <mergeCell ref="BK1373:BL1373"/>
    <mergeCell ref="BM1373:BN1373"/>
    <mergeCell ref="BO1373:BP1373"/>
    <mergeCell ref="BQ1373:BR1373"/>
    <mergeCell ref="BS1373:BT1373"/>
    <mergeCell ref="BU1373:BV1373"/>
    <mergeCell ref="BW1373:BX1373"/>
    <mergeCell ref="BY1373:BZ1373"/>
    <mergeCell ref="CA1373:CB1373"/>
    <mergeCell ref="CC1373:CD1373"/>
    <mergeCell ref="CE1373:CF1373"/>
    <mergeCell ref="CG1373:CH1373"/>
    <mergeCell ref="CI1373:CJ1373"/>
    <mergeCell ref="CK1373:CL1373"/>
    <mergeCell ref="CM1373:CN1373"/>
    <mergeCell ref="CO1373:CP1373"/>
    <mergeCell ref="CQ1373:CR1373"/>
    <mergeCell ref="CS1373:CT1373"/>
    <mergeCell ref="CW1373:CX1373"/>
    <mergeCell ref="CY1373:CZ1373"/>
    <mergeCell ref="DA1373:DB1373"/>
    <mergeCell ref="DC1373:DD1373"/>
    <mergeCell ref="DI1373:DJ1373"/>
    <mergeCell ref="DK1373:DL1373"/>
    <mergeCell ref="DM1373:DN1373"/>
    <mergeCell ref="DO1373:DP1373"/>
    <mergeCell ref="DQ1373:DR1373"/>
    <mergeCell ref="DS1373:DT1373"/>
    <mergeCell ref="DU1373:DV1373"/>
    <mergeCell ref="DW1373:DX1373"/>
    <mergeCell ref="DY1373:DZ1373"/>
    <mergeCell ref="EA1373:EB1373"/>
    <mergeCell ref="EC1373:ED1373"/>
    <mergeCell ref="EE1373:EF1373"/>
    <mergeCell ref="EM1373:EN1373"/>
    <mergeCell ref="EO1373:EP1373"/>
    <mergeCell ref="ET1373:EU1373"/>
    <mergeCell ref="EV1373:EW1373"/>
    <mergeCell ref="EX1373:EY1373"/>
    <mergeCell ref="EZ1373:FA1373"/>
    <mergeCell ref="FB1373:FC1373"/>
    <mergeCell ref="FD1373:FE1373"/>
    <mergeCell ref="FF1373:FG1373"/>
    <mergeCell ref="FH1373:FI1373"/>
    <mergeCell ref="FJ1373:FK1373"/>
    <mergeCell ref="FL1373:FM1373"/>
    <mergeCell ref="FN1373:FO1373"/>
    <mergeCell ref="FP1373:FQ1373"/>
    <mergeCell ref="FS1373:FT1373"/>
    <mergeCell ref="AW1376:AX1376"/>
    <mergeCell ref="AY1376:AZ1376"/>
    <mergeCell ref="BA1376:BB1376"/>
    <mergeCell ref="BC1376:BD1376"/>
    <mergeCell ref="BE1376:BF1376"/>
    <mergeCell ref="BG1376:BH1376"/>
    <mergeCell ref="BI1376:BJ1376"/>
    <mergeCell ref="BK1376:BL1376"/>
    <mergeCell ref="BM1376:BN1376"/>
    <mergeCell ref="BO1376:BP1376"/>
    <mergeCell ref="BQ1376:BR1376"/>
    <mergeCell ref="BS1376:BT1376"/>
    <mergeCell ref="BU1376:BV1376"/>
    <mergeCell ref="BW1376:BX1376"/>
    <mergeCell ref="BY1376:BZ1376"/>
    <mergeCell ref="CA1376:CB1376"/>
    <mergeCell ref="CC1376:CD1376"/>
    <mergeCell ref="CE1376:CF1376"/>
    <mergeCell ref="CG1376:CH1376"/>
    <mergeCell ref="CI1376:CJ1376"/>
    <mergeCell ref="CK1376:CL1376"/>
    <mergeCell ref="CM1376:CN1376"/>
    <mergeCell ref="CO1376:CP1376"/>
    <mergeCell ref="CQ1376:CR1376"/>
    <mergeCell ref="CS1376:CT1376"/>
    <mergeCell ref="CW1376:CX1376"/>
    <mergeCell ref="CY1376:CZ1376"/>
    <mergeCell ref="DA1376:DB1376"/>
    <mergeCell ref="DC1376:DD1376"/>
    <mergeCell ref="DI1376:DJ1376"/>
    <mergeCell ref="DK1376:DL1376"/>
    <mergeCell ref="DM1376:DN1376"/>
    <mergeCell ref="DO1376:DP1376"/>
    <mergeCell ref="DQ1376:DR1376"/>
    <mergeCell ref="DS1376:DT1376"/>
    <mergeCell ref="DU1376:DV1376"/>
    <mergeCell ref="DW1376:DX1376"/>
    <mergeCell ref="DY1376:DZ1376"/>
    <mergeCell ref="EA1376:EB1376"/>
    <mergeCell ref="EC1376:ED1376"/>
    <mergeCell ref="EE1376:EF1376"/>
    <mergeCell ref="EM1376:EN1376"/>
    <mergeCell ref="EO1376:EP1376"/>
    <mergeCell ref="ET1376:EU1376"/>
    <mergeCell ref="EV1376:EW1376"/>
    <mergeCell ref="EX1376:EY1376"/>
    <mergeCell ref="EZ1376:FA1376"/>
    <mergeCell ref="FB1376:FC1376"/>
    <mergeCell ref="FD1376:FE1376"/>
    <mergeCell ref="FF1376:FG1376"/>
    <mergeCell ref="FH1376:FI1376"/>
    <mergeCell ref="FJ1376:FK1376"/>
    <mergeCell ref="FL1376:FM1376"/>
    <mergeCell ref="FN1376:FO1376"/>
    <mergeCell ref="FP1376:FQ1376"/>
    <mergeCell ref="FS1376:FT1376"/>
    <mergeCell ref="AW1380:AX1380"/>
    <mergeCell ref="AY1380:AZ1380"/>
    <mergeCell ref="BA1380:BB1380"/>
    <mergeCell ref="BC1380:BD1380"/>
    <mergeCell ref="BE1380:BF1380"/>
    <mergeCell ref="BG1380:BH1380"/>
    <mergeCell ref="BI1380:BJ1380"/>
    <mergeCell ref="BK1380:BL1380"/>
    <mergeCell ref="BM1380:BN1380"/>
    <mergeCell ref="BO1380:BP1380"/>
    <mergeCell ref="BQ1380:BR1380"/>
    <mergeCell ref="BS1380:BT1380"/>
    <mergeCell ref="BU1380:BV1380"/>
    <mergeCell ref="BW1380:BX1380"/>
    <mergeCell ref="BY1380:BZ1380"/>
    <mergeCell ref="CA1380:CB1380"/>
    <mergeCell ref="CC1380:CD1380"/>
    <mergeCell ref="CE1380:CF1380"/>
    <mergeCell ref="CG1380:CH1380"/>
    <mergeCell ref="CI1380:CJ1380"/>
    <mergeCell ref="CK1380:CL1380"/>
    <mergeCell ref="CM1380:CN1380"/>
    <mergeCell ref="CO1380:CP1380"/>
    <mergeCell ref="CQ1380:CR1380"/>
    <mergeCell ref="CS1380:CT1380"/>
    <mergeCell ref="CW1380:CX1380"/>
    <mergeCell ref="CY1380:CZ1380"/>
    <mergeCell ref="DA1380:DB1380"/>
    <mergeCell ref="DC1380:DD1380"/>
    <mergeCell ref="DI1380:DJ1380"/>
    <mergeCell ref="DK1380:DL1380"/>
    <mergeCell ref="DM1380:DN1380"/>
    <mergeCell ref="DO1380:DP1380"/>
    <mergeCell ref="DQ1380:DR1380"/>
    <mergeCell ref="DS1380:DT1380"/>
    <mergeCell ref="DU1380:DV1380"/>
    <mergeCell ref="DW1380:DX1380"/>
    <mergeCell ref="DY1380:DZ1380"/>
    <mergeCell ref="EA1380:EB1380"/>
    <mergeCell ref="EC1380:ED1380"/>
    <mergeCell ref="EE1380:EF1380"/>
    <mergeCell ref="EM1380:EN1380"/>
    <mergeCell ref="EO1380:EP1380"/>
    <mergeCell ref="ET1380:EU1380"/>
    <mergeCell ref="EV1380:EW1380"/>
    <mergeCell ref="EX1380:EY1380"/>
    <mergeCell ref="EZ1380:FA1380"/>
    <mergeCell ref="FB1380:FC1380"/>
    <mergeCell ref="FD1380:FE1380"/>
    <mergeCell ref="FF1380:FG1380"/>
    <mergeCell ref="FH1380:FI1380"/>
    <mergeCell ref="FJ1380:FK1380"/>
    <mergeCell ref="FL1380:FM1380"/>
    <mergeCell ref="FN1380:FO1380"/>
    <mergeCell ref="FP1380:FQ1380"/>
    <mergeCell ref="FS1380:FT1380"/>
    <mergeCell ref="AW1384:AX1384"/>
    <mergeCell ref="AY1384:AZ1384"/>
    <mergeCell ref="BA1384:BB1384"/>
    <mergeCell ref="BC1384:BD1384"/>
    <mergeCell ref="BE1384:BF1384"/>
    <mergeCell ref="BG1384:BH1384"/>
    <mergeCell ref="BI1384:BJ1384"/>
    <mergeCell ref="BK1384:BL1384"/>
    <mergeCell ref="BM1384:BN1384"/>
    <mergeCell ref="BO1384:BP1384"/>
    <mergeCell ref="BQ1384:BR1384"/>
    <mergeCell ref="BS1384:BT1384"/>
    <mergeCell ref="BU1384:BV1384"/>
    <mergeCell ref="BW1384:BX1384"/>
    <mergeCell ref="BY1384:BZ1384"/>
    <mergeCell ref="CA1384:CB1384"/>
    <mergeCell ref="CC1384:CD1384"/>
    <mergeCell ref="CE1384:CF1384"/>
    <mergeCell ref="CG1384:CH1384"/>
    <mergeCell ref="CI1384:CJ1384"/>
    <mergeCell ref="CK1384:CL1384"/>
    <mergeCell ref="CM1384:CN1384"/>
    <mergeCell ref="CO1384:CP1384"/>
    <mergeCell ref="CQ1384:CR1384"/>
    <mergeCell ref="CS1384:CT1384"/>
    <mergeCell ref="CW1384:CX1384"/>
    <mergeCell ref="CY1384:CZ1384"/>
    <mergeCell ref="DA1384:DB1384"/>
    <mergeCell ref="DC1384:DD1384"/>
    <mergeCell ref="DI1384:DJ1384"/>
    <mergeCell ref="DK1384:DL1384"/>
    <mergeCell ref="DM1384:DN1384"/>
    <mergeCell ref="DO1384:DP1384"/>
    <mergeCell ref="DQ1384:DR1384"/>
    <mergeCell ref="DS1384:DT1384"/>
    <mergeCell ref="DU1384:DV1384"/>
    <mergeCell ref="DW1384:DX1384"/>
    <mergeCell ref="DY1384:DZ1384"/>
    <mergeCell ref="EA1384:EB1384"/>
    <mergeCell ref="EC1384:ED1384"/>
    <mergeCell ref="EE1384:EF1384"/>
    <mergeCell ref="EM1384:EN1384"/>
    <mergeCell ref="EO1384:EP1384"/>
    <mergeCell ref="ET1384:EU1384"/>
    <mergeCell ref="EV1384:EW1384"/>
    <mergeCell ref="EX1384:EY1384"/>
    <mergeCell ref="EZ1384:FA1384"/>
    <mergeCell ref="FB1384:FC1384"/>
    <mergeCell ref="FD1384:FE1384"/>
    <mergeCell ref="FF1384:FG1384"/>
    <mergeCell ref="FH1384:FI1384"/>
    <mergeCell ref="FJ1384:FK1384"/>
    <mergeCell ref="FL1384:FM1384"/>
    <mergeCell ref="FN1384:FO1384"/>
    <mergeCell ref="FP1384:FQ1384"/>
    <mergeCell ref="FS1384:FT1384"/>
    <mergeCell ref="AW1388:AX1388"/>
    <mergeCell ref="AY1388:AZ1388"/>
    <mergeCell ref="BA1388:BB1388"/>
    <mergeCell ref="BC1388:BD1388"/>
    <mergeCell ref="BE1388:BF1388"/>
    <mergeCell ref="BG1388:BH1388"/>
    <mergeCell ref="BI1388:BJ1388"/>
    <mergeCell ref="BK1388:BL1388"/>
    <mergeCell ref="BM1388:BN1388"/>
    <mergeCell ref="BO1388:BP1388"/>
    <mergeCell ref="BQ1388:BR1388"/>
    <mergeCell ref="BS1388:BT1388"/>
    <mergeCell ref="BU1388:BV1388"/>
    <mergeCell ref="BW1388:BX1388"/>
    <mergeCell ref="BY1388:BZ1388"/>
    <mergeCell ref="CA1388:CB1388"/>
    <mergeCell ref="CC1388:CD1388"/>
    <mergeCell ref="CE1388:CF1388"/>
    <mergeCell ref="CG1388:CH1388"/>
    <mergeCell ref="CI1388:CJ1388"/>
    <mergeCell ref="CK1388:CL1388"/>
    <mergeCell ref="CM1388:CN1388"/>
    <mergeCell ref="CO1388:CP1388"/>
    <mergeCell ref="CQ1388:CR1388"/>
    <mergeCell ref="CS1388:CT1388"/>
    <mergeCell ref="CW1388:CX1388"/>
    <mergeCell ref="CY1388:CZ1388"/>
    <mergeCell ref="DA1388:DB1388"/>
    <mergeCell ref="DC1388:DD1388"/>
    <mergeCell ref="DI1388:DJ1388"/>
    <mergeCell ref="DK1388:DL1388"/>
    <mergeCell ref="DM1388:DN1388"/>
    <mergeCell ref="DO1388:DP1388"/>
    <mergeCell ref="DQ1388:DR1388"/>
    <mergeCell ref="DS1388:DT1388"/>
    <mergeCell ref="DU1388:DV1388"/>
    <mergeCell ref="FN1388:FO1388"/>
    <mergeCell ref="FP1388:FQ1388"/>
    <mergeCell ref="FS1388:FT1388"/>
    <mergeCell ref="DW1388:DX1388"/>
    <mergeCell ref="DY1388:DZ1388"/>
    <mergeCell ref="EA1388:EB1388"/>
    <mergeCell ref="EC1388:ED1388"/>
    <mergeCell ref="EE1388:EF1388"/>
    <mergeCell ref="EM1388:EN1388"/>
    <mergeCell ref="EO1388:EP1388"/>
    <mergeCell ref="ET1388:EU1388"/>
    <mergeCell ref="EV1388:EW1388"/>
    <mergeCell ref="EX1388:EY1388"/>
    <mergeCell ref="EZ1388:FA1388"/>
    <mergeCell ref="FB1388:FC1388"/>
    <mergeCell ref="FD1388:FE1388"/>
    <mergeCell ref="FF1388:FG1388"/>
    <mergeCell ref="FH1388:FI1388"/>
    <mergeCell ref="FJ1388:FK1388"/>
    <mergeCell ref="FL1388:FM1388"/>
  </mergeCells>
  <phoneticPr fontId="19"/>
  <conditionalFormatting sqref="BO1145:BO1147 CO1145:CO1146 CI1145:CI1146 DC1145:DC1146 DA1145:DA1146 CY1145:CY1146 CQ1145:CQ1146 CU1145:CU1146 BS1145:BS1146 BU1145:BU1146 BW1145:BW1146 BY1145:BY1146 CA1145:CA1146 CC1145:CC1146 BE1145:BE1146 BC1145:BC1146 BQ1145:BQ1146 BM1145:BM1147 BK1145:BK1147 EM1145:EM1147 BI1145:BI1146 BG1145:BG1146 BA1145:BA1146 AY1145:AY1146 AW1145:AW1146 CE1145:CE1146 CG1145:CG1146 CS1145:CS1146 CW1145:CW1146 CM1145:CM1146 AW1140:AW1143 AY1140:AY1143 BA1140:BA1143 BG1140:BG1143 BI1140:BI1143 BC1140:BC1143 BE1140:BE1143 EC1140:EC1143 EA1140:EA1143 BO1140:BO1143 EM1140:EM1143 BK1140:BK1143 BM1140:BM1143 BQ1140:BQ1143 CC1140:CC1143 CA1140:CA1143 BY1140:BY1143 BW1140:BW1143 BU1140:BU1143 BS1140:BS1143 CU1140:CU1143 CQ1140:CQ1143 CY1140:CY1143 DA1140:DA1143 DC1140:DC1143 CM1140:CM1143 CI1140:CI1143 CW1140:CW1143 CS1140:CS1143 CO1140:CO1143 CG1140:CG1143 CE1140:CE1143 CK1140:CK1143 DK1140:DK1143 DM1140:DM1143 DQ1140:DQ1143 DO1140:DO1143 EG1140:EG1143 EI1140:EI1143 EK1140:EK1143 EO1140:EO1143 DU1140:DU1143 DS1140:DS1143 DI1140:DI1147 AW33 DI15:DI22 DS15:DS22 DU15:DU22 EO15:EO22 EK15:EK22 EI15:EI22 EG15:EG22 DO15:DO22 DQ15:DQ22 DM15:DM22 DK15:DK20 CK15:CK22 CG15:CG22 CO15:CO22 CS15:CS22 DC15:DC22 DA15:DA22 CY15:CY22 CQ15:CQ22 CU15:CU22 BS15:BS22 BU15:BU22 BW15:BW22 BY15:BY22 CA15:CA22 CC15:CC22 DE16:DE22 BQ15:BQ22 BM15:BM22 BK15:BK22 EM15:EM22 BO15:BO22 EA15:EA17 DW15:DW17 EE15:EE17 EC15:EC17 BE15:BE22 BC15:BC22 BI15:BI22 BG15:BG22 BA15:BA22 AY15:AY22 AW15 AW24 DM33 AY24:AY25 BA24:BA25 BG24:BG25 BI24:BI25 BC24:BC25 BE24:BE25 EC24:EC25 EE24:EE25 DW24:DW25 EA24:EA25 BO24:BO25 EM24:EM25 BK24:BK25 BM24:BM25 BQ24:BQ25 DE24:DE25 CC24:CC25 CA24:CA25 BY24:BY25 BW24:BW25 BU24:BU25 BS24:BS25 CU24:CU25 CQ24:CQ25 CY24:CY25 DA24:DA25 DC24:DC25 CM24:CM25 CI24:CI25 CW24:CW25 CS24:CS25 CO24:CO25 CG24:CG25 CE24:CE25 CK24:CK25 DK24 DM24:DM25 DQ24:DQ25 DO24:DO25 EG24:EG25 EI24:EI25 EK24:EK25 EO24:EO25 DU24:DU25 DS24:DS25 DI24:DI28 DK77 DW19:DW22 EA19:EA22 EC19:EC22 EE19:EE22 AW47 DG13:DG16 DG18:DG22 DI30 DG24:DG30 DI77 BK77 CE77 CG77 CM77 CS77 CW77 BM77 CO77 CI77 DC77 DA77 CY77 CQ77 CU77 BS77 BU77 BW77 BY77 CA77 CC77 BQ77 DS77 DU77 EO77 EK77 EI77 EG77 DO77 DQ77 DM77 CK77 EM77 BO77 DE77 DG67 DM35 AY33:AY35 BA33:BA35 BG33:BG35 BI33:BI35 BC33:BC35 BE33:BE35 BO33:BO35 EM33:EM35 BK33:BK35 BM33:BM35 BQ33:BQ35 DE33:DE35 CC33:CC35 CA33:CA35 BY33:BY35 BW33:BW35 BU33:BU35 BS33:BS35 CU33:CU35 CQ33:CQ35 CY33:CY35 DA33:DA35 DC33:DC35 CM33:CM35 CI33:CI35 CW33:CW35 CS33:CS35 CO33:CO35 CG33:CG35 CE33:CE35 CK33:CK35 DK33:DK35 DQ33:DQ35 DO33:DO35 EG33:EG35 EI33:EI35 EK33:EK35 EO33:EO35 DU33:DU35 DS33:DS35 DI33:DI35 DG33:DG36 DW33:DW36 EA33:EA36 EA43 EC34:EC36 EE34:EE36 DM38:DM40 AY38:AY40 BA38:BA40 BG38:BG40 BI38:BI40 BC38:BC40 BE38:BE40 BO38:BO40 EM38:EM40 BK38:BK40 BM38:BM40 BQ38:BQ40 DE38:DE40 CC38:CC40 CA38:CA40 BY38:BY40 BW38:BW40 BU38:BU40 BS38:BS40 CU38:CU40 CQ38:CQ40 CY38:CY40 DA38:DA40 DC38:DC40 CM38:CM40 CI38:CI40 CW38:CW40 CS38:CS40 CO38:CO40 CG38:CG40 CE38:CE40 CK38:CK40 DK38:DK40 DK42:DK43 DQ38:DQ40 DO38:DO40 EG38:EG40 EI38:EI40 EK38:EK40 EO38:EO40 DU38:DU40 DS38:DS40 DI38:DI40 AY54 BA54 BG54 BI54 BC54 BE54 BO54 EM54 BK54 BM54 BQ54 DE54 CC54 CA54 BY54 BW54 BU54 BS54 CU54 CQ54 CY54 DA54 DC54 CM54 CI54 CW54 CS54 CO54 CG54 CE54 CK54 DM54 DQ54 DO54 EG54 EI54 EK54 EO54 DU54 DS54 DI54 AY52 BA52 BG52 BI52 BC52 BE52 EC52 EE52 DW52 EA52 BO52 EM52 BK52 BM52 BQ52 DE52 CC52 CA52 BY52 BW52 BU52 BS52 CU52 CQ52 CY52 DA52 DC52 CM52 CI52 CW52 CS52 CO52 CG52 CE52 CK52 DK52 DM52 DQ52 DO52 EG52 EI52 EK52 EO52 DU52 DS52 DW74 DW67 EA74 EA67 EC67 EE74 EE67 DG47:DG48 AW60 AW49:AW50 AY60 AY46:AY50 BA60 BA46:BA50 BG60 BG46:BG50 BI60 BI46:BI50 BC60 BC46:BC50 BE60 BE46:BE50 EC60 EC49:EC50 EE60 EE50 DW60 EA60 EA50 BO60 BO46:BO50 EM60 EM46:EM50 BK60 BK46:BK50 BM60 BM46:BM50 BQ60 BQ46:BQ50 DE60 DE46:DE50 CC60 CC46:CC50 CA60 CA46:CA50 BY60 BY46:BY50 BW60 BW46:BW50 BU60 BU46:BU50 BS60 BS46:BS50 CU60 CU46:CU50 CQ60 CQ46:CQ50 CY60 CY46:CY50 DA60 DA46:DA50 DC60 DC46:DC50 CM60 CM46:CM50 CI60 CI46:CI50 CW60 CW46:CW50 CS60 CS46:CS50 CO60 CO46:CO50 CG60 CG46:CG50 CE60 CE46:CE50 CK60 CK46:CK50 DK60 DK46:DK50 DM60 DM46:DM50 DQ60 DQ46:DQ50 DO60 DO46:DO50 EG60 EG46:EG50 EI60 EI46:EI50 EK60 EK46:EK50 EO60 EO46:EO50 DU60 DU46:DU50 DS60 DS46:DS50 DI60 DG57 DM42:DM44 DM107 AY42:AY44 AY107 BA42:BA44 BA107 BG42:BG44 BG107 BI42:BI44 BI107 BC42:BC44 BC107 BE42:BE44 BE107 BO42:BO44 BO107 EM42:EM44 EM107 BK42:BK44 BK107 BM42:BM44 BM107 BQ42:BQ44 BQ107 DE42:DE44 DE107 CC42:CC44 CC107 CA42:CA44 CA107 BY42:BY44 BY107 BW42:BW44 BW107 BU42:BU44 BU107 BS42:BS44 BS107 CU42:CU44 CU107 CQ42:CQ44 CQ107 CY42:CY44 CY107 DA42:DA44 DA107 DC42:DC44 DC107 CM42:CM44 CM107 CI42:CI44 CI107 CW42:CW44 CW107 CS42:CS44 CS107 CO42:CO44 CO107 CG42:CG44 CG107 CE42:CE44 CE107 CK42:CK44 CK107 DQ42:DQ44 DQ107 DO42:DO44 DO107 EG42:EG44 EG107 EI42:EI44 EI107 EK42:EK44 EK107 EO42:EO44 EO107 DU42:DU44 DU107 DS42:DS44 DS107 EC42:EC47 DW43:DW50 DI107 DG38:DG45 EA45:EA48 EE43:EE48 EZ42:EZ44 EZ107 ET42:ET44 ET107 EX42:EX44 EX107 FF42:FF44 FF107 FB42:FB44 FB107 FD42:FD44 FD107 FJ42:FJ44 FJ107 FH42:FH44 FH107 DG92 DG77 BI90:BI92 DI42:DI52 DG59:DG60 DG50:DG55 FB81 AY81:AY82 AW99 AW89:AW92 BA99 BA89:BA92 BG99 BG89:BG92 AY100 FD100 FD94 AY98 FB98 AY94:AY95 BG94 BA94 AW94 FB95 FB93 DG101:DG102 EA105:EA106 DG97 DG107 EA108 AW128:AW132 BC129:BC132 BG128:BG132 BI128:BI132 DW130:DW132 BA122 BA128:BA131 DG109:DG110 DG113:DG116 DG118:DG119 ET121 ET119 FD121 FD119 DG127:DG128 DG121:DG125 DG131:DG132 DG134:DG136 AW157 AW159 AW142:AW144 DG147 DG144 DG139:DG140 DW140 DG142 EM167 DM167 DQ167 DO167 EG167 EI167 EK167 EO167 DU167 DS167 EZ167 ET167 EX167 FF167 FB167 FD167 FJ167 FH167 FL167 CU196 CY196 DA196 DC196 CW196 CS196 DM171 DQ171 DO171 DS171 EZ171 ET171 EX171 FF171 FB171 FD171 FJ171 FH171 FL171 EZ181 ET181 EX181 FF181 FB181 FD181 FJ181 FH181 FL181 DA174:DA178 DC174:DC178 EZ174:EZ178 ET174:ET178 EX174:EX178 FF174:FF178 FB174:FB178 FD174:FD178 FJ174:FJ178 FH174:FH178 FL174:FL178 BO237 EM237 BK237 BM237 BQ237 CC237 CA237 BY237 BW237 BU237 BS237 CU237 CQ237 CY237 DA237 DC237 CM237 CI237 CW237 CS237 CO237 CG237 CE237 CK237 DQ237 DO237 EG237 EI237 EK237 EO237 DU237 DS237 CK182:CK184 CG182:CG184 CO182:CO184 CS182:CS184 CW182:CW184 CI182:CI184 CM182:CM184 DC182:DC184 DA182:DA184 CY182:CY184 CQ182:CQ184 CU182:CU184 BS182:BS184 BU182:BU184 BW182:BW184 BY182:BY184 CA182:CA184 CC182:CC184 BQ182:BQ184 BM182:BM184 BK182:BK184 BO182:BO184 BE182:BE183 BC182:BC183 BI182:BI183 BG182:BG183 BA182:BA183 AY182:AY183 AW182:AW183 EZ184 ET184 EX184 FF184 FB184 FH184 FL184 FL186:FL189 FH186:FH189 FD186:FD189 FB186:FB189 FF186:FF189 ET186:ET189 EZ186:EZ189 CU186:CU189 CQ186:CQ189 CY186:CY189 DA186:DA189 DC186:DC189 CM186:CM189 CI186:CI189 CW186:CW189 CS186:CS189 CO186:CO189 CG186:CG189 CK186:CK189 FJ184:FJ189 FJ196 FL196 FH196 FD196 FB196 FF196 ET196 EZ196 FJ222 EZ209:EZ212 EZ202:EZ205 ET209:ET212 ET202:ET205 FF209:FF212 FF202:FF205 FB209:FB212 FB202:FB205 FD209:FD212 FD202:FD205 FH209:FH212 FH202:FH205 FL209:FL212 FL202:FL205 FJ209:FJ212 FJ202:FJ205 DW209:DW212 DK209:DK212 DK202:DK205 DM209:DM212 DM202:DM205 DQ209:DQ212 DQ202:DQ205 DO209:DO212 DO202:DO205 EO209:EO212 DU209:DU212 DU202:DU205 DS209:DS212 DS202:DS205 BO209:BO212 BO202:BO205 BK209:BK212 BK202:BK205 BM209:BM212 BM202:BM205 BQ202:BQ205 CC209:CC212 CC202:CC205 CA209:CA212 CA202:CA205 BY209:BY212 BY202:BY205 BW209:BW212 BW202:BW205 BU209:BU212 BU202:BU205 BS209:BS212 BS202:BS205 CU209:CU212 CU202:CU205 CQ209:CQ212 CQ202:CQ205 CY209:CY212 CY202:CY205 DA209:DA212 DA202:DA205 DC209:DC212 DC202:DC205 CM209:CM212 CM202:CM205 CI209:CI212 CI202:CI205 CW209:CW212 CW202:CW205 CS209:CS212 CS202:CS205 CO209:CO212 CO202:CO205 CG209:CG212 CG202:CG205 CE209:CE212 CK209:CK212 CK202:CK205 EO171:EO205 AW174:AW178 AY174:AY178 BA174:BA178 BG174:BG178 BI174:BI178 BC174:BC178 BE174:BE178 BO174:BO178 BK174:BK178 BM174:BM178 BQ174:BQ178 CC174:CC178 CA174:CA178 BY174:BY178 BW174:BW178 BU174:BU178 BS174:BS178 CU174:CU178 CQ174:CQ178 CY174:CY178 CM174:CM178 CI174:CI178 CW174:CW178 CS174:CS178 CO174:CO178 CG174:CG178 CK174:CK178 BE200:BE201 BC200:BC201 BG200:BG208 AW161:AW164 AW172 CE188:CE207 AW168 BC205:BC212 DE154:DE161 EZ220 ET220 FF220 FB220 FD220 FJ220 FH220 FL220 BO252 EM252 BK252 BM252 BQ252 CC252 CA252 BY252 BW252 BU252 BS252 CU252 CQ252 CY252 DA252 DC252 CM252 CI252 CW252 CS252 CO252 CG252 CE252 CK252 DQ252 DO252 EG252 EI252 EK252 EO252 DU252 DS252 DI252 BO232 EM232 BK232 BM232 BQ232 CC232 CA232 BY232 BW232 BU232 BS232 CU232 CQ232 CY232 DA232 DC232 CM232 CI232 CW232 CS232 CO232 CG232 CE232 CK232 DQ232 DO232 EG232 EI232 EK232 EO232 DU232 DS232 EK174:EK215 EI174:EI215 EG174:EG215 EM174:EM215 BE205:BE215 BC214:BC215 BI200:BI215 BG213:BG215 BA200:BA215 AY200:AY215 AW200:AW215 DW152:DW153 DW165 EE153 EE165 DG150:DG152 DE150 AW166 AW150 DI166:DI204 DI150 AW227 AY227 BA227 BG227 BI227 BC227 BE227 EM227 EG227 EI227 EK227 EE179:EE215 DS221 DU221 EO220:EO221 DO221 DQ221 CK220:CK221 CE220:CE221 CG220:CG221 CO220:CO221 CS220:CS221 CW220:CW221 CI220:CI221 CM220:CM221 DC220:DC221 DA220:DA221 CY220:CY221 CQ220:CQ221 CU220:CU221 BS220:BS221 BU220:BU221 BW220:BW221 BY220:BY221 CA220:CA221 CC220:CC221 BQ220:BQ221 BM220:BM221 BK220:BK221 BO220:BO221 EA221 DW221 EC221 DE166:DE170 DE206:DE208 DE198:DE201 DE187:DE196 DE172:DE185 DE163:DE164 DK216 DM216 AW217:AW219 AY217:AY225 BA217:BA219 BG217:BG219 BI217:BI219 BC217:BC225 BE217:BE225 AW221:AW225 BA221:BA225 BG221:BG225 BI221:BI225 EG217:EG225 EI217:EI225 EK217:EK225 DE213:DE222 EM217:EM225 AW235:AW237 AY235:AY237 BA235:BA237 BG235:BG237 BI235:BI237 BC235:BC237 BE235:BE237 EZ232:EZ237 EZ252 ET232:ET237 ET252 FF232:FF237 FF252 FB232:FB237 FB252 FD232:FD237 FD252 FJ232:FJ237 FJ252 FH232:FH237 FH252 FL232:FL237 FL252 DI239:DI248 DI232 DE224:DE236 DG156:DG228 ET262:ET264 ET267:ET269 ET281 ET283 DG230:DG245 BI345 BG345 BC345 BA345 BQ322:BQ323 EV272 BG317 BI317 BI369:BI370 BA369:BA370 BG383 BG369:BG370 FJ274:FJ277 FJ272 BI374 BC374 BE374 AW383 ET274:ET278 ET271:ET272 BM272 BK272 BE272 BC272 BI272 BG272 BA272 AW272 AY272 BI354 BI364 BA364 BG364 EG261:EG320 EI261:EI320 EK261:EK320 EE217:EE266 FH261:FH320 DW224:DW241 EC224:EC271 EA224:EA271 EM261:EM320 EO261:EO320 BG278:BG310 BI278:BI310 BQ261:BQ320 BS261:BS320 BU261:BU320 BW261:BW320 BY261:BY320 CA261:CA320 CC261:CC320 FD261:FD320 FB261:FB320 FF261:FF320 EZ261:EZ320 EX186:EX320 ET285:ET320 FL262:FL320 DE238:DE320 DI261:DI320 DS261:DS320 DU261:DU320 DO261:DO320 DQ261:DQ320 DK219:DK300 DM218:DM285 CS261:CS320 CW261:CW320 DC261:DC320 DA261:DA320 CY261:CY320 CU261:CU320 CK261:CK320 CE261:CE320 CG261:CG320 CO261:CO320 CI261:CI320 CM261:CM320 CQ261:CQ320 DG247:DG320 EV285:EV315 FJ295:FJ296 AW369:AW371 AY369:AY371 BE369:BE371 BC369:BC371 EV370 BC339 BG339 BI322:BI332 BI339 BI334:BI335 CC322:CC324 CA322:CA324 BY322:BY324 BW322:BW324 BU322:BU324 BS322:BS324 BQ325:BQ326 BQ329:BQ342 BA278:BA339 BC278:BC335 BE278:BE336 BG322:BG335 BS360:BS365 BU360:BU365 BW360:BW365 BY360:BY365 CA360:CA365 CC360:CC365 BI351:BI352 BI359:BI361 BA351:BA352 BA359:BA361 BG351:BG352 EV359 FJ359 FJ433 EV404 FJ404 FJ435 CC326:CC342 CA326:CA342 BY326:BY342 BW326:BW342 BU326:BU342 BS326:BS342 EG322:EG342 EI322:EI342 EK322:EK342 EE322:EE323 DW322:DW323 EC322:EC323 EA322:EA323 EM322:EM342 EO322:EO342 BO261:BO342 BK278:BK342 BM278:BM342 EV339:EV344 BE339:BE342 BC341:BC342 FJ339:FJ344 AW429 BA429 BG429 AY429 BC429 AY407:AY408 BA408 AW407:AW408 BI407:BI408 BG407:BG408 BC407:BC408 AY413:AY414 BC412:BC414 BI413:BI414 BG413:BG414 BE407:BE408 BQ406:BQ410 BS406:BS410 BU406:BU410 BW406:BW410 BY406:BY410 CA406:CA410 CC406:CC410 CS406:CS410 CW406:CW410 CY406:CY410 CU406:CU410 CK406:CK410 CE406:CE410 CG406:CG410 CO406:CO410 CI406:CI410 CM406:CM410 CQ406:CQ410 BO406:BO410 BM406:BM410 BK406:BK410 AW413:AW414 BA413:BA414 BG421:BG422 AY422 BI422 BE421:BE422 BC421:BC422 AW422 BA422 AY434 BA434 EV414 AW431:AW432 AY431:AY432 BA431:BA432 BC431:BC432 BE429 ET406:ET407 FJ406 EV406 FL374 EX374 EZ374 FF374 FB374 FD374 FH374 FJ374 EV374 FH322:FH326 FJ324:FJ326 EV324:EV326 FD322:FD326 FB322:FB326 FF322:FF326 EZ322:EZ326 EX322:EX326 FL322:FL326 EV328:EV333 FH328:FH333 AW367 AY367 BM367 BK367 BO367 BQ367 BC367 BE367 ET370:ET374 BE410 AY436:AY437 BA436:BA437 AW434:AW437 BC437 EV365 FJ365 BE436:BE437 BE434 BC434 BE431:BE432 BE469 BC469 ET367:ET368 EV367:EV368 BI436:BI437 BG436:BG437 BM364:BM365 FJ367:FJ368 ET414 AY469 BA469 BG469 EC345 ET467 BE448 BC448 BG448 AY448 BA448 ET449 AW469 ET488 DI322:DI340 DK322:DK323 DM322:DM332 EE345 DW345 DW340:DW342 DW351:DW352 DW359:DW361 DW363:DW364 DW366 DW368:DW370 DW372:DW373 DW382:DW383 EA341:EA342 DW334:DW337 DW325:DW332 DW317 DW312:DW315 DW310 DW308 DW306 DW302:DW304 DW299:DW300 DW294:DW297 DW287:DW292 DW284 DW282 DW279:DW280 DW273:DW277 DW270 DW265:DW268 DW260:DW261 DW257:DW258 DW254:DW255 DW251 DW247:DW249 DW245 DW243 EA273:EA320 EA359:EA361 EA366 EA372:EA373 EA325 EA328:EA335 EA382:EA383 EC338:EC339 EC334:EC335 EC329:EC332 EC320 EC317 EC308:EC310 EC306 EC300:EC304 EC294:EC297 EC351:EC352 EC368:EC370 EC273:EC292 EC382:EC383 EE340:EE342 EE351:EE353 EE360:EE364 EE334:EE337 EE329:EE332 EE325 EE320 EE270 EE273:EE277 EE279:EE280 EE282 EE284 EE286:EE292 EE294:EE297 EE300:EE317 EE366 DI343 DI206:DI208 DK302:DK308 DK310 DK312:DK317 DK319 DK360:DK361 DK363:DK366 DK368:DK373 DK382:DK383 DM287:DM297 DM299:DM320 FL1140:FL1147 EV1140:EV1147 ET1140:ET1147 BI448 EE385:EE386 EC385:EC386 AW385 BG385 EV386:EV388 EV384 FJ386:FJ388 FJ384 EV392 FJ392 EC391 DG11 DI11:DI13 DS11:DS13 DU11:DU13 EO11:EO13 EK11:EK13 EI11:EI13 EG11:EG13 DO11:DO13 DQ11:DQ13 DM11:DM13 DK11:DK12 CK11:CK13 CG11:CG13 CO11:CO13 CS11:CS13 DC11:DC13 DA11:DA13 CY11:CY13 CQ11:CQ13 CU11:CU13 BS11:BS13 BU11:BU13 BW11:BW13 BY11:BY13 CA11:CA13 CC11:CC13 DE11:DE13 BQ11:BQ13 BM11:BM13 BK11:BK13 EM11:EM13 BO11:BO13 EA11:EA13 DW11:DW13 EE11:EE13 EC11:EC13 BE11:BE13 BC11:BC13 BI11:BI13 BG11:BG13 BA11:BA13 AY11:AY13 CE11:CE22 CM11:CM22 CW11:CW22 EX11:EX13 ET11:ET13 EZ11:EZ13 FD11:FD13 FB11:FB13 FF11:FF13 FH11:FH13 FJ11:FJ13 FL11:FL13 EV11:EV13 ET432:ET438 EV432:EV438 BC444:BC446 BE444 AY444:AY446 BA444:BA446 BG444:BG446 BI444:BI446 BI452 BA452 AY452 BG452 BC452 BE452 BI441 BA441 AY441 BG441 BC441 BE441 AW441 BA357 BG357 BI357 BE357:BE365 BC357:BC365 EC356:EC357 DW356:DW357 EE356:EE357 FJ426:FJ427 BQ418 BG431:BG434 BI431:BI434 ET445 FD449 FB449 FF449 EZ449 EX449 FH449 FL449 BS449 BU449 BW449 BY449 CA449 CC449 BE412:BE414 BK412:BK414 BM412:BM414 BO412:BO414 CQ412:CQ414 CM412:CM414 CI412:CI414 CO412:CO414 CG412:CG414 CE412:CE414 CK412:CK414 CU412:CU414 CY412:CY414 CW412:CW414 CS412:CS414 CC412:CC414 CA412:CA414 BY412:BY414 BW412:BW414 BU412:BU414 BS412:BS414 BQ412:BQ414 FJ409:FJ412 ET409:ET412 EV409:EV412 FD406:FD414 FB406:FB414 FF406:FF414 EX406:EX414 FH406:FH414 FL406:FL414 BA425 AW425 BC425 BE425:BE426 BI425 AY425 BG425 BC462:BC463 BE462:BE463 AY462:AY463 BA462:BA463 BG462:BG463 AW462:AW463 AY471:AY472 BA471:BA472 BC471:BC472 BE471:BE472 BG471:BG472 EE368:EE370 EE372:EE373 EE382:EE383 BS416 BU416 BW416 BY416 CA416 CC416 DW347 EE347 EC347 BA347 BG347 BI347:BI348 EV348:EV350 EV346 FJ348:FJ350 FJ346 FH336:FH346 EA344:EA353 BQ344:BQ347 EA355:EA357 DK356:DK357 DK325:DK354 BE344:BE355 ET322:ET365 CC344:CC358 CA344:CA358 BY344:BY358 BW344:BW358 BU344:BU358 BS344:BS358 BO344:BO365 BK344:BK365 BM344:BM362 AY278:AY365 AW278:AW365 CS322:CS365 CW322:CW365 CY322:CY365 CU322:CU365 CK322:CK365 CE322:CE365 CG322:CG365 CO322:CO365 CI322:CI365 CM322:CM365 CQ322:CQ365 FL328:FL370 EX328:EX370 EZ328:EZ370 FF328:FF370 FB328:FB370 FD328:FD370 FH348:FH370 BC347:BC355 BQ349:BQ365 EV354:EV356 FJ354:FJ356 BA377 BA380 BG377 BG380 AW377 AW380 BC377 BI377 BI380:BI381 BQ369:BQ377 FD377:FD381 FB377:FB381 FF377:FF381 EZ377:EZ381 EX377:EX381 FH377:FH381 FL377:FL381 BM369:BM381 DW375:DW380 DK375:DK380 BS367:BS386 BU367:BU386 BW367:BW386 BY367:BY386 CA367:CA386 CC367:CC386 EE375:EE380 FJ378:FJ380 AY377 AY380 BG359:BG361 FJ328:FJ333 EA363:EA364 EA368:EA370 EA375:EA380 EC360:EC361 EC363:EC364 EC366 EC372:EC380 EC389 DI345:DI364 EC417:EC418 EA417:EA418 DI417:DI418 BQ416 EV416 FJ416 ET416 FD416 FB416 FF416 EZ416 EX416 FH416 FL416 CQ416 CM416 CI416 CO416 CG416 CE416 CK416 CU416 CY416 CW416 CS416 BK416 BM416 BO416 DI421:DI423 EA421:EA423 EC421:EC423 BQ421:BQ422 BI429 BI419:BI420 BS418:BS422 BU418:BU422 BW418:BW422 BY418:BY422 CA418:CA422 CC418:CC422 EV418:EV422 FJ418:FJ420 ET418:ET422 FD418:FD422 FB418:FB422 FF418:FF422 EZ418:EZ422 EX418:EX422 FH418:FH422 FL418:FL422 CQ418:CQ422 CM418:CM422 CI418:CI422 CO418:CO422 CG418:CG422 CE418:CE422 CK418:CK422 CU418:CU422 CY418:CY422 CW418:CW422 CS418:CS422 BK418:BK422 BM418:BM422 BO418:BO422 EA425:EA438 DI425:DI438 BQ424:BQ438 BS430:BS438 BS424:BS428 BU430:BU438 BU424:BU428 BW430:BW438 BW424:BW428 BY430:BY438 BY424:BY428 CA430:CA438 CA424:CA428 CC430:CC438 CC424:CC428 EV429:EV430 EV424:EV427 FJ429:FJ430 FJ424 ET429:ET430 ET424:ET427 FD424:FD438 FB424:FB438 FF424:FF438 EZ424:EZ438 EX424:EX438 FH424:FH438 FL424:FL438 CQ424:CQ438 CM424:CM438 CI424:CI438 CO424:CO438 CG424:CG438 CE424:CE438 CK424:CK438 CU424:CU438 CY424:CY438 CW424:CW438 CS424:CS438 BK424:BK438 BM424:BM438 BO424:BO438 BI469 BI471:BI472 EV461 BG483 BA483 BQ458 ET493 AW452 EC452 FL452 FH452 EX452 EZ452 FF452 FB452 FD452 FJ464:FJ465 DK385:DK387 EA385:EA387 DW385:DW387 BE380:BE387 BC380:BC387 EE391 BC393 BC389 BI393 BI383:BI389 BE393 DW393 DW389:DW391 EA389:EA391 EE393 EE388:EE389 AY387:AY389 AW387:AW389 BA387:BA389 BG387:BG389 BM383:BM389 FD383:FD389 FB383:FB389 FF383:FF389 EZ383:EZ389 EX383:EX389 FH383:FH389 FL383:FL389 CS367:CS390 CW367:CW390 CE367:CE390 CM367:CM390 BK369:BK389 ET377:ET389 FJ394 EV394 EA393 DK389:DK393 ET392:ET394 FH392:FH394 BC395 BI395 BE395 DW395 EE395 EC400:EC414 EC397:EC398 FH401:FH404 FH396:FH399 ET401:ET404 ET396:ET399 BC402:BC403 BC397:BC398 BI402:BI403 BI397:BI398 BE402:BE403 BE397:BE398 DW400:DW438 DW397:DW398 EA400:EA414 EA395:EA398 EE397:EE398 AY401:AY404 AY392:AY399 AW401:AW404 AW392:AW399 BA401:BA404 BA392:BA399 BG401:BG404 BG392:BG399 BM401:BM404 BM391:BM399 FD401:FD404 FD392:FD399 FB401:FB404 FB392:FB399 FF401:FF404 FF392:FF399 EZ401:EZ404 EZ392:EZ399 EX401:EX404 EX392:EX399 FL401:FL404 FL392:FL399 CC401:CC404 CC388:CC399 CA401:CA404 CA388:CA399 BY401:BY404 BY388:BY399 BW401:BW404 BW388:BW399 BU401:BU404 BU388:BU399 BS401:BS404 BS388:BS399 BQ401:BQ404 BQ380:BQ399 CS401:CS404 CS392:CS399 CW401:CW404 CW392:CW399 CE401:CE404 CE392:CE399 CM401:CM404 CM392:CM399 BK401:BK404 BK391:BK399 BO401:BO404 BO369:BO399 CY401:CY404 CY367:CY399 CU401:CU404 CU367:CU399 CK401:CK404 CK367:CK399 CO401:CO404 CO367:CO399 CQ401:CQ404 CQ367:CQ399 DI400:DI414 CG401:CG404 CG367:CG399 CI401:CI404 CI367:CI399 DE322:DE438 DS322:DS438 DU322:DU438 DO322:DO438 DQ322:DQ438 DC322:DC438 DA322:DA438 EG344:EG438 EI344:EI438 EK344:EK438 EO344:EO438 DM334:DM438 DG322:DG438 DK395:DK438 DI366:DI398 EC458 EE458 ET461:ET462 FD461:FD463 FB461:FB463 FF461:FF463 EZ461:EZ463 EX461:EX463 FH461:FH463 FL461:FL463 BI456:BI457 BI461:BI463 BQ461:BQ463 CQ461:CQ463 CM461:CM463 CI461:CI463 CO461:CO463 CG461:CG463 CE461:CE463 CK461:CK463 CU461:CU463 CY461:CY463 CW461:CW463 CS461:CS463 BK461:BK463 BM461:BM463 BO461:BO463 DI461:DI463 DM461:DM463 EO461:EO463 EK461:EK463 EI461:EI463 EG461:EG463 DA461:DA463 DC461:DC463 DQ461:DQ463 DO461:DO463 DU461:DU463 DS461:DS463 DE461:DE463 CC461:CC463 CA461:CA463 BY461:BY463 BW461:BW463 BU461:BU463 BS461:BS463 EM461:EM463 FJ460:FJ462 CC469:CC470 CA469:CA470 BY469:BY470 BW469:BW470 BU469:BU470 BS469:BS470 AW471:AW472 AW483 EC460:EC463 ET470:ET471 FJ1137:FJ1142 EZ406:EZ414 BE389:BE391 DK440:DK441 DG440:DG441 DM440:DM441 EO440:EO441 EK440:EK441 EI440:EI441 EG440:EG441 DA440:DA441 DC440:DC441 DQ440:DQ441 DO440:DO441 DU440:DU441 DS440:DS441 DE440:DE441 BO440:BO441 BM440:BM441 BK440:BK441 CS440:CS441 CW440:CW441 CY440:CY441 CU440:CU441 CK440:CK441 CE440:CE441 CG440:CG441 CO440:CO441 CI440:CI441 CM440:CM441 CQ440:CQ441 CC440 CA440 BY440 BW440 BU440 BS440 BQ440:BQ441 DI440:DI441 EA440:EA441 EM344:EM441 EC425:EC441 FJ439:FJ441 CC444 CA444 BY444 BW444 BU444 BS444 BQ444 FL469:FL471 FH469:FH471 EX469:EX471 EZ469:EZ471 FF469:FF471 FB469:FB471 FD469:FD471 FJ443 BE548 ET455:ET458 EV455:EV458 BA485:BA486 BG485:BG486 FL491 AY491 BA491 BG491 BC491 BE491 BQ491 EZ491 ET491 EX491 FF491 FB491 FD491 FH491 ET477:ET478 AW444:AW449 ET447 FL467 FL444:FL447 FH467 FH444:FH447 EX467 EX444:EX447 EZ467 EZ444:EZ447 FF467 FF444:FF447 FB467 FB444:FB447 FD467 FD444:FD447 EV467 EV446:EV447 DM467 DM444:DM449 EO467 EO444:EO449 EK467 EK444:EK449 EI467 EI444:EI449 EG467 EG444:EG449 DA467 DA444:DA449 DC467 DC444:DC449 DQ467 DQ444:DQ449 DO467 DO444:DO449 DU467 DU444:DU449 DS467 DS444:DS449 DE444:DE449 DW467 BO467 BO444:BO449 BM467 BM444:BM449 BK467 BK444:BK449 CS467 CS444:CS449 CW467 CW444:CW449 CY467 CY444:CY449 CU467 CU444:CU449 CK467 CK444:CK449 CE467 CE444:CE449 CG467 CG444:CG449 CO467 CO444:CO449 CI467 CI444:CI449 CM467 CM444:CM449 CQ467 CQ444:CQ449 CC467 CC446:CC447 CA467 CA446:CA447 BY467 BY446:BY447 BW467 BW446:BW447 BU467 BU446:BU447 BS467 BS446:BS447 BQ467 BQ446:BQ449 DI467 DI444:DI449 EA460:EA467 EA444:EA449 EM467 EC467 EC444:EC449 FJ467:FJ468 FL454:FL458 FH454:FH458 EX454:EX458 EZ454:EZ458 FF454:FF458 FB454:FB458 FD454:FD458 BS452:BS458 BU452:BU458 BW452:BW458 BY452:BY458 CA452:CA458 CC452:CC458 DE452:DE458 DS452:DS458 DU452:DU458 DO452:DO458 DQ452:DQ458 DC452:DC458 DA452:DA458 EG452:EG458 EI452:EI458 EK452:EK458 EM444:EM458 EO452:EO458 DM452:DM458 DK452:DK457 BO452:BO458 BM452:BM458 BK452:BK458 CS452:CS458 CW452:CW458 CY452:CY458 CU452:CU458 CK452:CK458 CE452:CE458 CG452:CG458 CO452:CO458 CI452:CI458 CM452:CM458 CQ452:CQ458 DI452:DI458 BQ452:BQ456 FJ455:FJ458 EA452:EA458 EC455 EA469:EA472 BQ469:BQ472 BS472 BU472 BW472 BY472 CA472 CC472 DI469:DI472 CQ469:CQ472 CM469:CM472 CI469:CI472 CO469:CO472 CG469:CG472 CE469:CE472 CK469:CK472 CU469:CU472 CY469:CY472 CW469:CW472 CS469:CS472 BK469:BK472 BM469:BM472 BO469:BO472 DM469:DM472 EO469:EO472 EM469:EM472 EK469:EK472 EI469:EI472 EG469:EG472 DA469:DA472 DC469:DC472 DQ469:DQ472 DO469:DO472 DU469:DU472 DS469:DS472 EV470:EV472 FJ470:FJ472 EC469:EC472 EV488 FH488 FD488 FB488 FF488 EX488 EZ488 FL488 ET522 DW440:DW449 DW455:DW458 FD543:FD544 FB543:FB544 FF543:FF544 EZ543:EZ544 EX543:EX544 FH543:FH544 FL543:FL544 EV543:EV544 BI543:BI544 BC543:BC544 BE446 ET528:ET534 DK444:DK449 DM522 DK522 DI522 EC522 EA522 EO522 EM522 EK522 EI522 EG522 DA522 DC522 DQ522 DO522 DU522 DS522 BK522 BM522 BO522 BQ522 BS522 BU522 BW522 BY522 CA522 CC522 FH522 EX522 EZ522 FF522 FB522 FD522 BC522 BE522 BI522 AW522 AY522 BA522 BG522 FL522 EV522 CQ522 CM522 CI522 CO522 CG522 CE522 CK522 CU522 CY522 CW522 CS522 BE543:BE544 CQ558:CQ559 CM558:CM559 CI558:CI559 CO558:CO559 CG558:CG559 CE558:CE559 CK558:CK559 CU558:CU559 CY558:CY559 CW558:CW559 CS558:CS559 FL558:FL559 DS558:DS559 DU558:DU559 EO558:EO559 EK558:EK559 EI558:EI559 EG558:EG559 DO558:DO559 DQ558:DQ559 DM558:DM559 DK558:DK559 DC558:DC559 DA558:DA559 BS558:BS559 BU558:BU559 BW558:BW559 BY558:BY559 CA558:CA559 CC558:CC559 BQ558:BQ559 BM558:BM559 BK558:BK559 EM558:EM559 BO558:BO559 EA558:EA559 BE558:BE559 BC558:BC559 BI558:BI559 BG558:BG559 BA558:BA559 AY558:AY559 AW558:AW559 DI558:DI559 EX558:EX559 ET558:ET559 FD558:FD559 FB558:FB559 FF558:FF559 FH558:FH559 EV558:EV559 CQ580:CQ582 CM580:CM582 CI580:CI582 CO580:CO582 CG580:CG582 CE580:CE582 CK580:CK582 CU580:CU582 CY580:CY582 CW580:CW582 CS580:CS582 FL580:FL582 DS580:DS582 DU580:DU582 EO580:EO582 EK580:EK582 EI580:EI582 EG580:EG582 DO580:DO582 DQ580:DQ582 DM580:DM582 DK580:DK582 DC580:DC582 DA580:DA582 BS580:BS582 BU580:BU582 BW580:BW582 BY580:BY582 CA580:CA582 CC580:CC582 BQ580:BQ582 BM580:BM582 BK580:BK582 EM580:EM582 BO580:BO582 EA580:EA582 EC580 BE580:BE582 BC580:BC582 BI580:BI582 BG580:BG582 BA580:BA582 AY580:AY582 AW580:AW582 DI580:DI582 EX580:EX582 ET580:ET582 EZ580:EZ582 FD580:FD582 FB580:FB582 FF580:FF582 FH580:FH582 EV580:EV582 BE519:BE520 BC519:BC520 BG519:BG520 BA519:BA520 AY519:AY520 AW519:AW520 FL474 AY500:AY509 AY474 BA500:BA509 BA474 BG500:BG509 BG474 BI474 BC500:BC509 BC474 BE500:BE509 BE474 ET474 EX474 FF474 FB474 FD474 FH474 EV474 EZ474 FJ474:FJ478 FL476:FL478 CS474:CS478 CW474:CW478 CY474:CY478 CU474:CU478 CK474:CK478 CE474:CE478 CG474:CG478 CO474:CO478 CI474:CI478 CM474:CM478 CQ474:CQ478 AW474:AW477 AY476:AY477 BA476:BA477 BG476:BG477 BI476:BI478 BC476:BC477 BE476:BE477 EC474:EC478 EA474:EA478 BO474:BO478 EM474:EM478 BK474:BK478 BM474:BM478 BQ474:BQ478 CC474:CC478 CA474:CA478 BY474:BY478 BW474:BW478 BU474:BU478 BS474:BS478 DA474:DA478 DC474:DC478 DK473:DK478 DM474:DM478 DQ474:DQ478 DO474:DO478 EG474:EG478 EI474:EI478 EK474:EK478 EO474:EO478 DU474:DU478 DS474:DS478 DI474:DI478 EZ476:EZ478 EX476:EX478 FF476:FF478 FB476:FB478 FD476:FD478 FH476:FH478 EV476:EV478 DE477 FJ558:FJ559 FJ580:FJ582 CI11:CI22 DE466:DE474 BC482:BC486 BE482:BE486 BI483:BI486 AY483:AY486 FL481:FL486 AW481 AW485:AW486 EZ481:EZ486 ET481:ET482 ET484:ET485 EX481:EX486 FF481:FF486 FB481:FB486 FD481:FD486 FH481:FH486 EV481:EV486 CS481:CS488 CW481:CW488 CY481:CY488 CU481:CU488 CK481:CK488 CE481:CE488 CG481:CG488 CO481:CO488 CI481:CI488 CM481:CM488 CQ481:CQ488 EC481:EC488 EA481:EA488 BO481:BO488 EM481:EM488 BK481:BK488 BM481:BM488 BQ481:BQ488 CC481:CC488 CA481:CA488 BY481:BY488 BW481:BW488 BU481:BU488 BS481:BS488 DA481:DA488 DC481:DC488 DK481:DK488 DM481:DM488 DQ481:DQ488 DO481:DO488 EG481:EG488 EI481:EI488 EK481:EK488 EO481:EO488 DU481:DU488 DS481:DS488 DI481:DI488 DE480:DE485 ET517:ET518 EV517 BI491:BI492 BI500:BI509 FJ575:FJ577 FL575:FL577 CS575:CS577 CW575:CW577 CY575:CY577 CU575:CU577 CK575:CK577 CE575:CE577 CG575:CG577 CO575:CO577 CI575:CI577 CM575:CM577 CQ575:CQ577 BI576:BI577 BC575:BC577 EA575:EA577 BO575:BO577 EM575:EM577 BK575:BK577 BM575:BM577 BQ575:BQ577 CC575:CC577 CA575:CA577 BY575:BY577 BW575:BW577 BU575:BU577 BS575:BS577 DA575:DA577 DC575:DC577 DK575:DK577 DM575:DM577 DQ575:DQ577 DO575:DO577 EG575:EG577 EI575:EI577 EK575:EK577 EO575:EO577 DU575:DU577 DS575:DS577 DI575:DI577 ET575:ET577 EX575:EX577 FF575:FF577 FB575:FB577 FD575:FD577 FH575:FH577 EV575:EV577 BE575:BE577 BG575:BG577 DW575:DW577 DW579:DW582 DW573 BE573 AY498 AY494:AY496 BA498 BA494:BA496 BG498 BG494:BG496 BC498 BC494:BC496 BE498 BE494:BE496 ET499 ET495 FL493:FL496 EX493:EX496 FF493:FF496 FB493:FB496 FD493:FD496 FH493:FH496 EV491:EV496 CS491:CS496 CW491:CW496 CY491:CY496 CU491:CU496 CK491:CK496 CE491:CE496 CG491:CG496 CO491:CO496 CI491:CI496 CM491:CM496 CQ491:CQ496 EC491:EC496 EA491:EA496 BO491:BO496 EM491:EM496 BK491:BK496 BM491:BM496 CC491:CC496 CA491:CA496 BY491:BY496 BW491:BW496 BU491:BU496 BS491:BS496 DA491:DA496 DC491:DC496 DK491:DK496 DM491:DM496 DQ491:DQ496 DO491:DO496 EG491:EG496 EI491:EI496 EK491:EK496 EO491:EO496 DU491:DU496 DS491:DS496 DI491:DI496 EZ493:EZ496 BI494:BI498 AW498:AW509 AW491:AW496 ET505:ET509 FL498:FL509 EX498:EX509 FF498:FF509 FB498:FB509 FD498:FD509 FH498:FH509 EV498:EV509 EZ498:EZ509 DI498:DI512 FJ481:FJ512 FL514:FL515 FL511 CS498:CS512 CW498:CW512 CY498:CY512 CU498:CU512 CK498:CK512 CE498:CE512 CG498:CG512 CO498:CO512 CI498:CI512 CM498:CM512 CQ498:CQ512 AW514:AW517 AW511:AW512 AY514:AY517 AY511 BA514:BA517 BA511 BG514:BG517 BG511 BI514:BI520 BI511 BC514:BC517 BC511 BE514:BE517 BE511 EC498:EC512 EA498:EA512 BO498:BO512 EM498:EM512 BK498:BK512 BM498:BM512 BQ493:BQ512 CC514:CC515 CC498:CC512 CA514:CA515 CA498:CA512 BY514:BY515 BY498:BY512 BW514:BW515 BW498:BW512 BU514:BU515 BU498:BU512 BS514:BS515 BS498:BS512 DA498:DA512 DC498:DC512 DK498:DK512 DM498:DM512 DQ498:DQ512 DO498:DO512 EG498:EG512 EI498:EI512 EK498:EK512 EO498:EO512 DU498:DU512 DS498:DS512 EZ514:EZ515 EZ511 ET514:ET515 ET511 EX514:EX515 EX511 FF514:FF515 FF511 FB514:FB515 FB511 FD514:FD515 FD511 FH514:FH515 FH511 EV514:EV515 EV511 CQ514:CQ520 CM514:CM520 CI514:CI520 CO514:CO520 CG514:CG520 CE514:CE520 CK514:CK520 CU514:CU520 CY514:CY520 CW514:CW520 CS514:CS520 FL517:FL520 DS524 DS514:DS520 DU524 DU514:DU520 EO524 EO514:EO520 EK524 EK514:EK520 EI524 EI514:EI520 EG524 EG514:EG520 DO524 DO514:DO520 DQ524 DQ514:DQ520 DM524 DM514:DM520 DK524 DK514:DK520 DC524 DC514:DC520 DA524 DA514:DA520 BS524 BS517:BS520 BU524 BU517:BU520 BW524 BW517:BW520 BY524 BY517:BY520 CA524 CA517:CA520 CC524 CC517:CC520 BQ524 BQ514:BQ520 BM524 BM514:BM520 BK524 BK514:BK520 EM524 EM514:EM520 BO524 BO514:BO520 EA524 EA514:EA520 EC524 EC514:EC520 DI524 DI515:DI520 EX524 EX517:EX520 ET524:ET526 ET520 EZ524 EZ517:EZ520 FD524 FD517:FD520 FB524 FB517:FB520 FF524 FF517:FF520 FH524 FH517:FH520 EV519:EV520 CQ524:CQ534 CM524:CM534 CI524:CI534 CO524:CO534 CG524:CG534 CE524:CE534 CK524:CK534 CU524:CU534 CY524:CY534 CW524:CW534 CS524:CS534 FL524:FL534 DS526:DS534 DU526:DU534 EO526:EO534 EK526:EK534 EI526:EI534 EG526:EG534 DO526:DO534 DQ526:DQ534 DM526:DM534 DK526:DK534 DC526:DC534 DA526:DA534 BS526:BS534 BU526:BU534 BW526:BW534 BY526:BY534 CA526:CA534 CC526:CC534 BQ526:BQ534 BM526:BM534 BK526:BK534 EM526:EM534 BO526:BO534 EA526:EA534 EC526:EC534 BE526:BE533 BC526:BC533 BI526:BI534 DI526:DI534 EX526:EX534 EZ526:EZ534 FD526:FD534 FB526:FB534 FF526:FF534 FH526:FH534 EV524:EV534 FJ514:FJ534 FJ561:FJ563 FL562:FL563 CS562:CS563 CW562:CW563 CY562:CY563 CU562:CU563 CK562:CK563 CE562:CE563 CG562:CG563 CO562:CO563 CI562:CI563 CM562:CM563 CQ562:CQ563 BI562:BI563 BC562:BC563 BE562:BE563 EA562:EA563 BO562:BO563 EM562:EM563 BK562:BK563 BM562:BM563 BQ562:BQ563 CC562:CC563 CA562:CA563 BY562:BY563 BW562:BW563 BU562:BU563 BS562:BS563 DA562:DA563 DC562:DC563 DK562:DK563 DM562:DM563 DQ562:DQ563 DO562:DO563 EG562:EG563 EI562:EI563 EK562:EK563 EO562:EO563 DU562:DU563 DS562:DS563 DI562:DI563 ET562:ET563 EX562:EX563 FF562:FF563 FB562:FB563 FD562:FD563 FH562:FH563 EV562:EV563 BG546 BG526:BG534 BA526:BA534 AY526:AY534 AW526:AW534 DW470:DW534 CC543:CC544 CA543:CA544 BY543:BY544 BW543:BW544 BU543:BU544 BS543:BS544 BQ543:BQ544 BO543:BO544 BM543:BM544 BK543:BK544 DS543:DS544 DU543:DU544 DO543:DO544 DQ543:DQ544 DC543:DC544 DA543:DA544 EG543:EG544 EI543:EI544 EK543:EK544 EM543:EM544 EO543:EO544 EA543:EA544 EC543:EC544 DI543:DI544 DK543:DK544 DM543:DM544 CQ543:CQ544 CM543:CM544 CI543:CI544 CO543:CO544 CG543:CG544 CE543:CE544 CK543:CK544 CU543:CU544 CY543:CY544 CW543:CW544 CS543:CS544 FJ541:FJ544 BG548 EZ558:EZ559 EZ562:EZ563 EZ575:EZ577 FJ445:FJ451 CC549:CC551 CA549:CA551 BY549:BY551 BW549:BW551 BU549:BU551 BS549:BS551 BG536:BG544 FJ538:FJ539 FJ536 DI538:DI539 DI536 FL538:FL539 FL536 CS538:CS539 CS536 CW538:CW539 CW536 CY538:CY539 CY536 CU538:CU539 CU536 CK538:CK539 CK536 CE538:CE539 CE536 CG538:CG539 CG536 CO538:CO539 CO536 CI538:CI539 CI536 CM538:CM539 CM536 CQ538:CQ539 CQ536 BI538:BI539 BI536 BC538:BC539 BC536 BE538:BE539 BE535:BE536 EC538:EC539 EC536 EA538:EA539 EA536 BO538:BO539 BO536 EM538:EM539 EM536 BK538:BK539 BK536 BM538:BM539 BM536 BQ538:BQ539 BQ536 CC538:CC539 CC536 CA538:CA539 CA536 BY538:BY539 BY536 BW538:BW539 BW536 BU538:BU539 BU536 BS538:BS539 BS536 DA538:DA539 DA536 DC538:DC539 DC536 DK538:DK539 DK536 DM538:DM539 DM536 DQ538:DQ539 DQ536 DO538:DO539 DO536 EG538:EG539 EG536 EI538:EI539 EI536 EK538:EK539 EK536 EO538:EO539 EO536 DU538:DU539 DU536 DS538:DS539 DS536 EZ538:EZ539 EZ536 ET538:ET539 ET536 EX538:EX539 EX536 FF538:FF539 FF536 FB538:FB539 FB536 FD538:FD539 FD536 FH538:FH539 FH536 EV538:EV539 EV536 AY538:AY548 AY536 BA538:BA548 BA536 AW538:AW548 AW536 EE400:EE449 EE451:EE456 EE461:EE464 EE466:EE479 EE481:EE488 EE491:EE512 EE514:EE534 EE558:EE559 EC582 DI570:DI573 BE571:BG571 EC575:EC578 CQ555 CQ549:CQ553 CM555 CM549:CM553 CI555 CI549:CI553 CO555 CO549:CO553 CG555 CG549:CG553 CE555 CE549:CE553 CK555 CK549:CK553 CU555 CU549:CU553 CY555 CY549:CY553 CW555 CW549:CW553 CS555 CS549:CS553 FL555 FL550:FL553 DS555 DS549:DS553 DU555 DU549:DU553 EO555 EO549:EO553 EK555 EK549:EK553 EI555 EI549:EI553 EG555 EG549:EG553 DO555 DO549:DO553 DQ555 DQ549:DQ553 DM555 DM549:DM553 DC555 DC549:DC553 DA555 DA549:DA553 BS555 BS553 BU555 BU553 BW555 BW553 BY555 BY553 CA555 CA553 CC555 CC553 BQ555 BQ549:BQ553 BM555 BM549:BM553 BK555 BK549:BK553 EM555 EM549:EM553 BO555 BO549:BO553 EA555 EA549:EA553 BE555 BE550:BE553 BC555 BC550:BC553 BI555 BI550:BI553 AW555:AW556 AW550:AW553 DI555 DI549:DI553 EX555 EX550:EX553 EZ555 EZ550:EZ553 FD555 FD550:FD553 FB555 FB550:FB553 FF555 FF550:FF553 FH555 FH550:FH553 EV555 EV550:EV553 ET555 ET550:ET553 DK555 DK549:DK553 AY550:AY556 FJ549:FJ556 BA550:BA556 BG550:BG556 DW536:DW559 EE536:EE556 DW561:DW571 FJ565:FJ571 EE561:EE571 FL565:FL571 CS565:CS571 CW565:CW571 CY565:CY571 CU565:CU571 CK565:CK571 CE565:CE571 CG565:CG571 CO565:CO571 CI565:CI571 CM565:CM571 CQ565:CQ571 BE565:BE570 EA565:EA571 BO565:BO571 EM565:EM571 BK565:BK571 BM565:BM571 BQ565:BQ571 CC565:CC571 CA565:CA571 BY565:BY571 BW565:BW571 BU565:BU571 BS565:BS571 DA565:DA571 DC565:DC571 DK565:DK571 DM565:DM571 DQ565:DQ571 DO565:DO571 EG565:EG571 EI565:EI571 EK565:EK571 EO565:EO571 DU565:DU571 DS565:DS571 EZ565:EZ571 ET565:ET571 EX565:EX571 FF565:FF571 FB565:FB571 FD565:FD571 FH565:FH571 EV565:EV571 EC549:EC571 AW561:AW571 AY561:AY571 BA561:BA571 BC565:BC571 BG561:BG570 BI565:BI571 DI565:DI568 AW574:AW577 AY574:AY577 BA574:BA577 DK618:DK620 BC584:BC591 EC584:EC591 DK584:DK598 DK636:DK638 DK600:DK607 FL584:FL607 CS584:CS607 CW584:CW607 CY584:CY607 CU584:CU607 CK584:CK607 CE584:CE607 CG584:CG607 CO584:CO607 CI584:CI607 CM584:CM607 CQ584:CQ607 BO584:BO607 EM584:EM607 BK584:BK607 BM584:BM607 CC584:CC607 CA584:CA607 BY584:BY607 BW584:BW607 BU584:BU607 BS584:BS607 DA584:DA607 DC584:DC607 DM584:DM607 DQ584:DQ607 DO584:DO607 EG584:EG607 EI584:EI607 EK584:EK607 EO584:EO607 DU584:DU607 DS584:DS607 EX584:EX607 FF584:FF607 FB584:FB607 FH584:FH607 EV584:EV607 EZ584:EZ607 FD584:FD607 BQ584:BQ607 ET584:ET607 FJ584:FJ607 DI584:DI607 BC593:BC607 BE584:BE607 DK609:DK616 DK651:DK657 DK633:DK634 DK622:DK631 FL609:FL634 CS609:CS634 CW609:CW634 CY609:CY634 CU609:CU634 CK609:CK634 CE609:CE634 CG609:CG634 CO609:CO634 CI609:CI634 CM609:CM634 CQ609:CQ634 BO609:BO634 EM609:EM634 CC609:CC634 CA609:CA634 BY609:BY634 BW609:BW634 BU609:BU634 BS609:BS634 DA609:DA634 DC609:DC634 DM609:DM634 DQ609:DQ634 DO609:DO634 EG609:EG634 EI609:EI634 EK609:EK634 EO609:EO634 DU609:DU634 DS609:DS634 ET609:ET634 EX609:EX634 FF609:FF634 FB609:FB634 EV609:EV634 FJ609:FJ634 FH609:FH634 EZ609:EZ634 FD609:FD634 BK609:BK634 BM609:BM634 AW584:AW634 BQ609:BQ634 DK640:DK649 DW584:DW665 DK659:DK665 BC820 BC824 DE1136:DE1147 EE1136:EE1147 DW1136:DW1143 DG1136:DG1147 FJ854 AW905 BS905 BU905 BW905 BY905 CA905 CC905 FJ850:FJ852 EG908:EG909 FD908:FD909 EZ908:EZ909 FH908:FH909 FB908:FB909 FF908:FF909 EX908:EX909 EO908:EO909 EK908:EK909 EI908:EI909 EM908:EM909 CQ908:CQ909 CM908:CM909 CI908:CI909 CO908:CO909 CG908:CG909 CE908:CE909 CK908:CK909 AW909 CC909 CA909 BY909 BW909 BU909 BS909 ET906:ET909 EV909 FD636:FD757 ET895 ET844:ET846 AY801 DG443:DG740 BA799:BA801 AW806:AW808 BA806:BA808 AW824:AW825 AY824:AY825 AW803:AW804 BA803:BA804 AY803:AY804 AY808 BC790:BC804 BA824:BA825 BG796:BG804 BE800:BE804 BE844:BE846 BE872 AY839 EG911 FD911 EZ911 FH911 FB911 FF911 EX911 EO911 EK911 EI911 EM911 CQ911 CM911 CI911 CO911 CG911 CE911 CK911 CA911:CA912 FJ869:FJ871 BE859:BE860 BE779:BE798 BE609:BE777 FD759:FD795 DW667:DW794 BG584:BG794 BC609:BC788 BA584:BA797 AY584:AY797 AW636:AW801 ET833:ET836 BA834:BA837 AY834:AY836 AY816 ET873:ET875 FJ873:FJ875 BC830:BC839 BA810 BA816:BA819 AY810 AY818:AY819 AW810 FJ818:FJ820 BG817:BG818 EZ636:EZ807 DW796:DW804 FD797:FD807 DW808 DW819 DW821:DW822 DW824:DW825 BC859:BC860 DM636:DM810 BG806:BG810 BE816:BE817 FJ815:FJ816 BC816:BC818 BG812:BG814 AW812:AW814 AY812:AY814 BA812:BA814 BE806:BE814 FJ636:FJ813 BC806:BC814 DW810:DW816 FJ856 AW844:AW846 BC844:BC846 AY844:AY846 BE857 BA844:BA846 BC827:BC828 AW827:AW837 AY827:AY832 BA827:BA832 BG820 FJ822:FJ834 BE819:BE820 DW829 DM812:DM834 EA584:EA839 EC593:EC839 EE575:EE839 ET636:ET822 ET883:ET887 FD886:FD887 EZ886:EZ887 BI584:BI820 BI890:BI891 BQ886:BQ887 CK886:CK887 CE886:CE887 CG886:CG887 CO886:CO887 CI886:CI887 CM886:CM887 CQ886:CQ887 EM886:EM887 EI886:EI887 EK886:EK887 EO886:EO887 EX886:EX887 FF886:FF887 FB886:FB887 FH886:FH887 EG886:EG887 ET950 ET911:ET913 EG950 EG913 EZ950 EZ913 FB950 FB913 FF950 FF913 EX950 EX913 EO950 EO913 EK950 EK913 EI950 EI913 EM950 EM913 CQ950 CQ913 CM950 CM913 CI950 CI913 CO950 CO913 CG950 CG913 CE950 CE913 CK950 CK913 FD950 FD913 FH950 FH913 BQ950 BQ905:BQ913 CC950 CC911:CC913 CA950 CA915:CA919 BY950 BY911:BY913 BW950 BW911:BW913 BU950 BU911:BU913 BS950 BS911:BS913 EV950 EV911:EV913 AW950 AW911:AW913 FJ950 BK950 BO950 BM950 DM950 DO950 DQ950 DK950 DI950 DW950 EE950 EC950 EA950 DU950 DS950 BI950 BC950 BG950 AY950 DE950 DA950 DC950 DG950 BE950 BA950 CU950 CY950 CW950 CS950 FL950 EG848:EG861 FH848:FH861 FB848:FB861 FF848:FF861 EX848:EX861 EO848:EO861 EK848:EK861 EI848:EI861 EM848:EM861 CQ848:CQ861 CM848:CM861 CI848:CI861 CO848:CO861 CG848:CG861 CE848:CE861 CK848:CK861 CA848:CA861 EV848:EV861 BS848:BS861 BU848:BU861 BW848:BW861 BY848:BY861 CC848:CC861 BK848:BK861 BO848:BO861 BM848:BM861 EZ848:EZ861 FD848:FD861 BA848:BA861 AY848:AY861 BC848:BC857 BG848:BG861 AW848:AW861 FJ848 EE848:EE849 EC848:EC849 EA848:EA849 BE848:BE855 ET848:ET851 ET857:ET866 EG863:EG866 FB863:FB865 FF863:FF866 EX863:EX866 EO863:EO866 EK863:EK866 EI863:EI866 EM863:EM866 CQ863:CQ866 CM863:CM866 CI863:CI866 CO863:CO866 CG863:CG866 CE863:CE866 CK863:CK866 FD863:FD866 FH863:FH866 BQ848:BQ866 CC863:CC866 CA863:CA866 BY863:BY866 BW863:BW866 BU863:BU866 BS863:BS866 EV863:EV866 BI848:BI864 BC863:BC866 BE863:BE866 AW816:AW820 BG823:BG832 FH636:FH825 EE842:EE846 EC842:EC846 EA842:EA846 BC842 BG842:BG846 AY842 FH827:FH835 BG838:BG840 ET838:ET842 EG636:EG846 EZ809:EZ846 FB636:FB846 FF636:FF846 EX636:EX846 EO636:EO846 EK636:EK846 EI636:EI846 EM636:EM846 CQ636:CQ846 CM636:CM846 CI636:CI846 CO636:CO846 CG636:CG846 CE636:CE846 CK636:CK846 FD809:FD846 BQ636:BQ846 CC636:CC846 CA636:CA846 BY636:BY846 BW636:BW846 BU636:BU846 BS636:BS846 EV636:EV846 AW839:AW842 FJ836:FJ846 BK636:BK846 BO636:BO846 BM636:BM846 DM836:DM846 DO636:DO846 DQ636:DQ846 DK667:DK846 DI609:DI846 DW831:DW846 DU636:DU846 DS636:DS846 BI823:BI846 DE490:DE846 DA636:DA846 DC636:DC846 DG742:DG846 BE823:BE842 BA839:BA842 CU636:CU846 CY636:CY846 CW636:CW846 CS636:CS846 FH837:FH846 FL636:FL846 BE868 ET868:ET871 FJ858:FJ867 BG863:BG873 ET877:ET881 FJ877:FJ880 EG868:EG884 FB868:FB884 FF868:FF884 EX868:EX884 EO868:EO884 EK868:EK884 EI868:EI884 EM868:EM884 CQ868:CQ884 CM868:CM884 CI868:CI884 CO868:CO884 CG868:CG884 CE868:CE884 CK868:CK884 FD868:FD884 FH868:FH884 BQ868:BQ884 CC868:CC884 CA868:CA884 BY868:BY884 BW868:BW884 BU868:BU884 BS868:BS884 BK863:BK887 BO863:BO887 BM863:BM887 DM848:DM887 DO848:DO887 DQ848:DQ887 DK848:DK887 DI848:DI887 DW848:DW887 EE852:EE887 EC852:EC887 EA852:EA887 DU848:DU887 DS848:DS887 BI868:BI887 BC868:BC882 EG893:EG894 EZ893:EZ894 FB893:FB894 FF893:FF894 EX893:EX894 EO893:EO894 EK893:EK894 EI893:EI894 EM893:EM894 CQ893:CQ894 CM893:CM894 CI893:CI894 CO893:CO894 CG893:CG894 CE893:CE894 CK893:CK894 FD893:FD894 FH893:FH894 BQ893:BQ894 BK893:BK894 BO893:BO894 BM893:BM894 BI893:BI895 DM893:DM894 DO893:DO894 DQ893:DQ894 DK893:DK894 DI893:DI894 DW893:DW895 EE893:EE895 EC893:EC895 EA893:EA895 DU893:DU895 DS893:DS895 BC884:BC887 CC886:CC887 BY886:BY887 BW886:BW887 BU886:BU887 BS886:BS887 CA886:CA887 BG875:BG887 EV868:EV887 AY863:AY887 DA848:DA887 DC848:DC887 DG848:DG887 AW863:AW887 ET899:ET900 EG934 EZ934 FB934 FF934 EX934 EO934 EK934 EI934 EM934 CQ934 CM934 CI934 CO934 CG934 CE934 CK934 FD934 FH934 BI909:BI913 BA863:BA887 FJ882:FJ887 BE875:BE887 BK905:BK913 BO905:BO913 BM905:BM913 CU848:CU887 CY848:CY887 CW848:CW887 CS848:CS887 FL848:FL887 BI866 ET824:ET831 ET853:ET855 ET941:ET944 ET1004:ET1011 ET984 CC1004:CC1011 CC984 CA1004:CA1011 CA984 BY1004:BY1011 BY984 BW1004:BW1011 BW984 BU1004:BU1011 BU984 BS1004:BS1011 BS984 EG1004:EG1011 EG984 DM1004:DM1011 DM984 BM1004:BM1011 BM984 EZ1004:EZ1011 EZ984 FB1004:FB1011 FB984 FF1004:FF1011 FF984 EX1004:EX1011 EX984 EO1004:EO1011 EO984 EK1004:EK1011 EK984 EI1004:EI1011 EI984 DO1004:DO1011 DO984 DQ1004:DQ1011 DQ984 DC1004:DC1011 DC984 DA1004:DA1011 DA984 EM1004:EM1011 EM984 BO1004:BO1011 BO984 CQ1004:CQ1011 CQ984 CM1004:CM1011 CM984 CI1004:CI1011 CI984 CO1004:CO1011 CO984 CG1004:CG1011 CG984 CE1004:CE1011 CE984 CK1004:CK1011 CK984 DS1004:DS1011 DS984 DU1004:DU1011 DU984 EV1004:EV1011 EV984 CU1004:CU1011 CU984 CY1004:CY1011 CY984 CW1004:CW1011 CW984 CS1004:CS1011 CS984 FL1004:FL1011 FL984 BK1004:BK1011 BK984 BQ1004:BQ1011 BQ984 DK1004:DK1011 DK984 DI1004:DI1011 DI984 EA1004:EA1011 EA984 EC1004:EC1011 EC984 FD1004:FD1011 FD984 FH1004:FH1011 FH984 AY984 BA984 BG984 BI1002:BI1011 BI984 BG1002:BG1012 ET946:ET948 ET982 FH941:FH948 FH982 FD941:FD948 FD982 CK941:CK948 CK982 CE941:CE948 CE982 CG941:CG948 CG982 CO941:CO948 CO982 CI941:CI948 CI982 CM941:CM948 CM982 CQ941:CQ948 CQ982 EM941:EM948 EM982 EI941:EI948 EI982 EK941:EK948 EK982 EO941:EO948 EO982 EX941:EX948 EX982 FF941:FF948 FF982 FB941:FB948 FB982 EZ941:EZ948 EZ982 EG941:EG948 EG982 BQ942:BQ948 BQ982 FL941:FL948 FL982 CS941:CS948 CS982 CW941:CW948 CW982 CY941:CY948 CY982 CU941:CU948 CU982 BA941:BA948 BE941:BE948 DG941:DG948 DC941:DC948 DC982 DA941:DA948 DA982 DE941:DE948 AY941:AY948 BG941:BG948 BC941:BC948 BI941:BI948 BI982 DS941:DS948 DS982 DU941:DU948 DU982 EA941:EA948 EA982 EC941:EC948 EC982 EE941:EE948 DW941:DW948 DI941:DI948 DI982 DK941:DK948 DK982 DQ941:DQ948 DQ982 DO941:DO948 DO982 DM941:DM948 DM982 BM941:BM948 BM982 BO941:BO948 BO982 BK941:BK948 BK982 FJ941:FJ948 AW941:AW948 EV941:EV948 EV982 BS941:BS948 BS982 BU941:BU948 BU982 BW941:BW948 BW982 BY941:BY948 BY982 CA941:CA948 CA982 CC941:CC948 CC982 EG1014:EG1016 FD1014:FD1016 EZ1014:EZ1016 FH1014:FH1016 FB1014:FB1016 FF1014:FF1016 EX1014:EX1016 EO1014:EO1016 EK1014:EK1016 EI1014:EI1016 EM1014:EM1016 CQ1014:CQ1016 CM1014:CM1016 CI1014:CI1016 CO1014:CO1016 CG1014:CG1016 CE1014:CE1016 CK1014:CK1016 DC1014:DC1016 DA1014:DA1016 BO1014:BO1016 BK1014:BK1016 BM1014:BM1016 AY1002:AY1016 BG1014:BG1016 BI1014:BI1016 BS1014:BS1016 BU1014:BU1016 BW1014:BW1016 BY1014:BY1016 CA1014:CA1016 CC1014:CC1016 BQ1014:BQ1016 EV1014:EV1016 ET1014:ET1016 DI1014:DI1016 DK1014:DK1016 DM1014:DM1016 DO1014:DO1016 DQ1014:DQ1016 EC1014:EC1016 EA1014:EA1016 DS1014:DS1016 DU1014:DU1016 CU1014:CU1016 CY1014:CY1016 CW1014:CW1016 CS1014:CS1016 FL1014:FL1016 BA1002:BA1016 ET977:ET980 FJ967:FJ982 CC977:CC980 CA977:CA980 BY977:BY980 BW977:BW980 BU977:BU980 BS977:BS980 EG977:EG980 DM977:DM980 BM977:BM980 EZ977:EZ980 FB977:FB980 FF977:FF980 EX977:EX980 EO977:EO980 EK977:EK980 EI977:EI980 DO977:DO980 DQ977:DQ980 DC977:DC980 DA977:DA980 EM977:EM980 BO977:BO980 CQ977:CQ980 CM977:CM980 CI977:CI980 CO977:CO980 CG977:CG980 CE977:CE980 CK977:CK980 DS977:DS980 DU977:DU980 EV977:EV980 CU977:CU980 CY977:CY980 CW977:CW980 CS977:CS980 FL977:FL980 BK977:BK980 BQ977:BQ980 DK977:DK980 DI977:DI980 EA977:EA980 EC977:EC980 FD977:FD980 FH977:FH980 AW967:AW982 AY975:AY982 BA975:BA982 BC967:BC982 BG975:BG982 BI975:BI980 BE967:BE982 EZ863:EZ884 AW889:AW894 DG889:DG894 DC889:DC894 DA889:DA894 DE889:DE894 AY889:AY894 EV889:EV895 BG889:BG894 CA889:CA894 BS889:BS894 BU889:BU894 BW889:BW894 BY889:BY894 CC889:CC894 BC889:BC894 DS889:DS891 DU889:DU891 EA889:EA891 EC889:EC891 EE889:EE891 DW889:DW891 DI889:DI891 DK889:DK891 DQ889:DQ891 DO889:DO891 DM889:DM891 BM889:BM891 BO889:BO891 BK889:BK891 EG889:EG891 FH889:FH891 FB889:FB891 FF889:FF891 EX889:EX891 EO889:EO891 EK889:EK891 EI889:EI891 EM889:EM891 CQ889:CQ891 CM889:CM891 CI889:CI891 CO889:CO891 CG889:CG891 CE889:CE891 CK889:CK891 BQ889:BQ891 EZ889:EZ891 FD889:FD891 ET889:ET892 ET903 EG903 EZ903 FB903 FF903 EX903 EO903 EK903 EI903 EM903 CQ903 CM903 CI903 CO903 CG903 CE903 CK903 FD903 FH903 BQ903 CC903 CA903 BY903 BW903 BU903 BS903 EV903 BK903 BO903 BM903 AW903 AW915:AW919 EV915:EV919 BS915:BS919 BU915:BU919 BW915:BW919 BY915:BY919 CC915:CC919 BQ915:BQ919 FH915:FH919 FD915:FD919 CK915:CK919 CE915:CE919 CG915:CG919 CO915:CO919 CI915:CI919 CM915:CM919 CQ915:CQ919 EM915:EM919 EI915:EI919 EK915:EK919 EO915:EO919 EX915:EX919 FF915:FF919 FB915:FB919 EZ915:EZ919 EG915:EG919 ET915:ET918 BG952:BG965 EG899:EG901 EG921:EG922 EZ899:EZ901 EZ921:EZ922 FB899:FB901 FB921:FB922 FF899:FF901 FF921:FF922 EX899:EX901 EX921:EX922 EO899:EO901 EO921:EO922 EK899:EK901 EK921:EK922 EI899:EI901 EI921:EI922 EM899:EM901 EM921:EM922 CQ899:CQ901 CQ921:CQ922 CM899:CM901 CM921:CM922 CI899:CI901 CI921:CI922 CO899:CO901 CO921:CO922 CG899:CG901 CG921:CG922 CE899:CE901 CE921:CE922 CK899:CK901 CK921:CK922 FD899:FD901 FD921:FD922 FH899:FH901 FH921:FH922 BQ899:BQ901 CC899:CC901 CA899:CA901 BY899:BY901 BW899:BW901 BU899:BU901 BS899:BS901 EV899:EV901 AW899:AW901 BK899:BK901 BO899:BO901 BM899:BM901 BG896:BG913 BG915:BG927 AY896:AY913 AY915:AY927 BA889:BA913 BA915:BA927 BI898:BI905 BI915:BI927 FJ889:FJ913 BE889:BE913 DM899:DM913 DO899:DO913 DQ899:DQ913 DK899:DK913 DI899:DI913 EC899:EC913 EA899:EA913 DU899:DU913 DS899:DS913 BC896:BC913 DA896:DA913 DC896:DC913 CU889:CU913 CY889:CY913 CW889:CW913 CS889:CS913 FL889:FL913 DG896:DG913 DW899:DW913 EE899:EE913 DE896:DE913 EG931:EG932 EZ931:EZ932 FB931:FB932 FF931:FF932 EX931:EX932 EO931:EO932 EK931:EK932 EI931:EI932 EM931:EM932 CQ931:CQ932 CM931:CM932 CI931:CI932 CO931:CO932 CG931:CG932 CE931:CE932 CK931:CK932 FD931:FD932 FH931:FH932 BI937:BI939 ET937:ET939 ET921:ET928 EG936:EG939 EG924:EG928 EZ936:EZ939 EZ924:EZ928 FB936:FB939 FB924:FB928 FF936:FF939 FF924:FF928 EX936:EX939 EX924:EX928 EO936:EO939 EO924:EO928 EK936:EK939 EK924:EK928 EI936:EI939 EI924:EI928 EM936:EM939 EM924:EM928 CQ936:CQ939 CQ924:CQ928 CM936:CM939 CM924:CM928 CI936:CI939 CI924:CI928 CO936:CO939 CO924:CO928 CG936:CG939 CG924:CG928 CE936:CE939 CE924:CE928 CK936:CK939 CK924:CK928 FD936:FD939 FD924:FD928 FH936:FH939 FH924:FH928 FL915:FL928 CS915:CS928 CW915:CW928 CY915:CY928 CU915:CU928 DC915:DC928 DA915:DA928 DS915:DS928 DU915:DU928 EA915:EA928 EC915:EC928 DI915:DI928 DK915:DK928 DQ915:DQ928 DO915:DO928 DM915:DM928 BM915:BM928 BO915:BO928 BK915:BK928 EV921:EV928 BS921:BS928 BU921:BU928 BW921:BW928 BY921:BY928 CA921:CA928 CC921:CC928 BQ921:BQ928 ET931:ET935 AY929:AY939 BA929:BA939 BG929:BG939 BI929:BI935 DE915:DE939 EE915:EE939 DW915:DW939 DG915:DG939 FL931:FL939 CS931:CS939 CW931:CW939 CY931:CY939 CU931:CU939 DC931:DC939 DA931:DA939 BC915:BC939 DS931:DS939 DU931:DU939 EA931:EA939 EC931:EC939 DI931:DI939 DK931:DK939 DQ931:DQ939 DO931:DO939 DM931:DM939 BE915:BE939 FJ915:FJ939 BM931:BM939 BO931:BO939 BK931:BK939 AW921:AW939 EV931:EV939 BS931:BS939 BU931:BU939 BW931:BW939 BY931:BY939 CA931:CA939 CC931:CC939 BQ931:BQ939 FJ1014:FJ1016 FJ984:FJ1012 AW1014:AW1016 AW984:AW1012 BC1014:BC1016 BC984:BC1012 BE1014:BE1016 BE984:BE1012 ET1025:ET1031 ET988:ET998 CC1025:CC1031 CC988:CC1001 CA1025:CA1031 CA988:CA1001 BY1025:BY1031 BY988:BY1001 BW1025:BW1031 BW988:BW1001 BU1025:BU1031 BU988:BU1001 BS1025:BS1031 BS988:BS1001 EG1025:EG1031 EG988:EG1001 DM1025:DM1031 DM988:DM1001 BM1025:BM1031 BM988:BM1001 EZ1025:EZ1031 EZ988:EZ1001 FB1025:FB1031 FB988:FB1001 FF1025:FF1031 FF988:FF1001 EX1025:EX1031 EX988:EX1001 EO1025:EO1031 EO988:EO1001 EK1025:EK1031 EK988:EK1001 EI1025:EI1031 EI988:EI1001 DO1025:DO1031 DO988:DO1001 DQ1025:DQ1031 DQ988:DQ1001 DC1025:DC1031 DC988:DC1001 DA1025:DA1031 DA988:DA1001 EM1025:EM1031 EM988:EM1001 BO1025:BO1031 BO988:BO1001 CQ1025:CQ1031 CQ988:CQ1001 CM1025:CM1031 CM988:CM1001 CI1025:CI1031 CI988:CI1001 CO1025:CO1031 CO988:CO1001 CG1025:CG1031 CG988:CG1001 CE1025:CE1031 CE988:CE1001 CK1025:CK1031 CK988:CK1001 DS1025:DS1031 DS988:DS1001 DU1025:DU1031 DU988:DU1001 EV1025:EV1031 EV988:EV1001 CU1025:CU1031 CU988:CU1001 CY1025:CY1031 CY988:CY1001 CW1025:CW1031 CW988:CW1001 CS1025:CS1031 CS988:CS1001 FL1025:FL1031 FL988:FL1001 BK1025:BK1031 BK988:BK1001 BQ1025:BQ1031 BQ988:BQ1001 DK1025:DK1031 DK988:DK1001 DI1025:DI1031 DI988:DI1001 EA1025:EA1031 EA988:EA1001 EC1025:EC1031 EC988:EC1001 FD1025:FD1031 FD988:FD1001 FH1025:FH1031 FH988:FH1001 AY988:AY1000 BA988:BA1000 BG1023:BG1032 BG988:BG1000 BI1023:BI1031 BI988:BI1000 AY1037:AY1047 BA1037:BA1047 BG1037:BG1046 BI1037:BI1045 AY1023:AY1035 BG1034:BG1035 BI1034:BI1035 BA1023:BA1035 FJ1034:FJ1046 DG984:DG1016 DW984:DW1016 EE984:EE1016 DE984:DE1016 AW1034:AW1046 BC1034:BC1046 BE1034:BE1046 ET1034:ET1045 CC1034:CC1045 CA1034:CA1045 BY1034:BY1045 BW1034:BW1045 BU1034:BU1045 BS1034:BS1045 EG1034:EG1045 DM1034:DM1045 BM1034:BM1045 EZ1034:EZ1045 FB1034:FB1045 FF1034:FF1045 EX1034:EX1045 EO1034:EO1045 EK1034:EK1045 EI1034:EI1045 DO1034:DO1045 DQ1034:DQ1045 DC1034:DC1045 DA1034:DA1045 EM1034:EM1045 BO1034:BO1045 CQ1034:CQ1045 CM1034:CM1045 CI1034:CI1045 CO1034:CO1045 CG1034:CG1045 CE1034:CE1045 CK1034:CK1045 DS1034:DS1045 DU1034:DU1045 EV1034:EV1045 CU1034:CU1045 CY1034:CY1045 CW1034:CW1045 CS1034:CS1045 FL1034:FL1045 BK1034:BK1045 BQ1034:BQ1045 DK1034:DK1045 DI1034:DI1045 EA1034:EA1045 EC1034:EC1045 FD1034:FD1045 FH1034:FH1045 DE848:DE887 DE1019:DE1047 EE1019:EE1047 DW1019:DW1047 DG1019:DG1047 BE1019:BE1032 BC1019:BC1032 AW1019:AW1032 FJ1019:FJ1032 BA1019:BA1021 FL1019:FL1022 CS1019:CS1022 CW1019:CW1022 CY1019:CY1022 CU1019:CU1022 DU1019:DU1022 DS1019:DS1022 EA1019:EA1022 EC1019:EC1022 DQ1019:DQ1022 DO1019:DO1022 DM1019:DM1022 DK1019:DK1022 DI1019:DI1022 ET1019 EV1019:EV1022 BQ1019:BQ1022 CC1019:CC1022 CA1019:CA1022 BY1019:BY1022 BW1019:BW1022 BU1019:BU1022 BS1019:BS1022 BI1019:BI1021 BG1019:BG1021 AY1019:AY1021 BM1019:BM1022 BK1019:BK1022 BO1019:BO1022 DA1019:DA1022 DC1019:DC1022 CK1019:CK1022 CE1019:CE1022 CG1019:CG1022 CO1019:CO1022 CI1019:CI1022 CM1019:CM1022 CQ1019:CQ1022 EM1019:EM1022 EI1019:EI1022 EK1019:EK1022 EO1019:EO1022 EX1019:EX1022 FF1019:FF1022 FB1019:FB1022 FH1019:FH1022 EZ1019:EZ1022 FD1019:FD1022 EG1019:EG1022 FJ952:FJ965 AW952:AW965 BC952:BC965 BE952:BE965 DE952:DE982 EE952:EE982 DW952:DW982 DG952:DG982 ET952:ET964 CC952:CC964 CA952:CA964 BY952:BY964 BW952:BW964 BU952:BU964 BS952:BS964 EG952:EG964 DM952:DM964 BM952:BM964 EZ952:EZ964 FB952:FB964 FF952:FF964 EX952:EX964 EO952:EO964 EK952:EK964 EI952:EI964 DO952:DO964 DQ952:DQ964 DC952:DC964 DA952:DA964 EM952:EM964 BO952:BO964 CQ952:CQ964 CM952:CM964 CI952:CI964 CO952:CO964 CG952:CG964 CE952:CE964 CK952:CK964 DS952:DS964 DU952:DU964 EV952:EV964 CU952:CU964 CY952:CY964 CW952:CW964 CS952:CS964 FL952:FL964 BK952:BK964 BQ952:BQ964 DK952:DK964 DI952:DI964 EA952:EA964 EC952:EC964 FD952:FD964 FH952:FH964 AY952:AY966 BA952:BA966 BI952:BI964">
    <cfRule type="cellIs" dxfId="4496" priority="10734" operator="equal">
      <formula>1</formula>
    </cfRule>
  </conditionalFormatting>
  <conditionalFormatting sqref="K1:K2 K1207 K1211 K1215 K15:K22 K24:K28 K1390:K1048576 K30 K33:K35 K38:K40 K54 K52 K102:K104 K60 K46:K50 K42:K44 K107 K85:K92 K128:K131 K151 K145:K147 K136:K140 K167 K171 K181:K184 K209:K212 K202:K205 K186:K198 K220:K228 K216 K232:K236 K252 K374 K262:K320 K369:K371 K338:K339 K322:K335 K364:K367 K406:K410 K418 K462 K448:K449 K544 K4:K13 K357:K362 K412:K414 K488 K344:K355 K377 K380:K381 K421:K422 K425:K438 K383:K389 K401:K404 K392:K398 K440:K442 K444 K470:K471 K455 K485 K491 K467:K468 K446 K534 K558:K559 K520 K526 K505:K508 K474 K476:K478 K516 K573 K498 K495 K513:K514 K511 K562:K563 K547:K548 K532 K550:K551 K538:K539 K536 K555 K553 K565:K571 K575:K607 K1137:K1138 K909 K911 K924:K926 K952 K859:K861 K941:K942 K849:K857 K886:K887 K915:K919 K863:K866 K879:K884 K609:K846 K868:K877 K893:K894 K934 K1142:K1203 K984 K944:K948 K982 K889:K891 K903 K899:K901 K922 K936:K939 K928:K932 K1025:K1028 K988:K1011 K1035:K1055 K954:K980">
    <cfRule type="cellIs" dxfId="4495" priority="10202" operator="equal">
      <formula>"土岐"</formula>
    </cfRule>
    <cfRule type="cellIs" dxfId="4494" priority="10203" operator="equal">
      <formula>"富士宮"</formula>
    </cfRule>
  </conditionalFormatting>
  <conditionalFormatting sqref="AW1144 AY1144 BA1144 BG1144 BI1144 EM1144 BK1144 BM1144 BQ1144 BC1144 BE1144 CC1144 CA1144 BY1144 BW1144 BU1144 BS1144 CU1144 CQ1144 CY1144 DA1144 DC1144 CI1144 CO1144 CK1144:CK1146 DK1144:DK1146 DM1144:DM1146 DW1144:DW1146 DQ1144:DQ1146 DO1144:DO1146 EA1144:EA1146 EC1144:EC1146 EG1144:EG1146 EI1144:EI1146 EK1144:EK1146 EO1144:EO1146 DU1144:DU1146 DS1144:DS1146 BO1144">
    <cfRule type="cellIs" dxfId="4493" priority="8529" operator="equal">
      <formula>1</formula>
    </cfRule>
  </conditionalFormatting>
  <conditionalFormatting sqref="BQ1147 AW1147 AY1147 BA1147 BC1147 BE1147 BG1147 BI1147 CC1147 CA1147 BY1147 BW1147 BU1147 BS1147 CU1147 CQ1147 CY1147 DA1147 DC1147 CO1147 CG1147">
    <cfRule type="cellIs" dxfId="4492" priority="8365" operator="equal">
      <formula>1</formula>
    </cfRule>
  </conditionalFormatting>
  <conditionalFormatting sqref="CK1147">
    <cfRule type="cellIs" dxfId="4491" priority="8362" operator="equal">
      <formula>1</formula>
    </cfRule>
  </conditionalFormatting>
  <conditionalFormatting sqref="DK1147">
    <cfRule type="cellIs" dxfId="4490" priority="8361" operator="equal">
      <formula>1</formula>
    </cfRule>
  </conditionalFormatting>
  <conditionalFormatting sqref="DM1147">
    <cfRule type="cellIs" dxfId="4489" priority="8360" operator="equal">
      <formula>1</formula>
    </cfRule>
  </conditionalFormatting>
  <conditionalFormatting sqref="DW1147">
    <cfRule type="cellIs" dxfId="4488" priority="8359" operator="equal">
      <formula>1</formula>
    </cfRule>
  </conditionalFormatting>
  <conditionalFormatting sqref="DQ1147">
    <cfRule type="cellIs" dxfId="4487" priority="8358" operator="equal">
      <formula>1</formula>
    </cfRule>
  </conditionalFormatting>
  <conditionalFormatting sqref="DO1147">
    <cfRule type="cellIs" dxfId="4486" priority="8357" operator="equal">
      <formula>1</formula>
    </cfRule>
  </conditionalFormatting>
  <conditionalFormatting sqref="EA1147">
    <cfRule type="cellIs" dxfId="4485" priority="8356" operator="equal">
      <formula>1</formula>
    </cfRule>
  </conditionalFormatting>
  <conditionalFormatting sqref="EC1147">
    <cfRule type="cellIs" dxfId="4484" priority="8355" operator="equal">
      <formula>1</formula>
    </cfRule>
  </conditionalFormatting>
  <conditionalFormatting sqref="EG1147 EI1147 EK1147">
    <cfRule type="cellIs" dxfId="4483" priority="8354" operator="equal">
      <formula>1</formula>
    </cfRule>
  </conditionalFormatting>
  <conditionalFormatting sqref="EO1147">
    <cfRule type="cellIs" dxfId="4482" priority="8353" operator="equal">
      <formula>1</formula>
    </cfRule>
  </conditionalFormatting>
  <conditionalFormatting sqref="DU1147">
    <cfRule type="cellIs" dxfId="4481" priority="8352" operator="equal">
      <formula>1</formula>
    </cfRule>
  </conditionalFormatting>
  <conditionalFormatting sqref="DS1147">
    <cfRule type="cellIs" dxfId="4480" priority="8351" operator="equal">
      <formula>1</formula>
    </cfRule>
  </conditionalFormatting>
  <conditionalFormatting sqref="CE1147">
    <cfRule type="cellIs" dxfId="4479" priority="8246" operator="equal">
      <formula>1</formula>
    </cfRule>
  </conditionalFormatting>
  <conditionalFormatting sqref="CE1144">
    <cfRule type="cellIs" dxfId="4478" priority="8241" operator="equal">
      <formula>1</formula>
    </cfRule>
  </conditionalFormatting>
  <conditionalFormatting sqref="CG1144">
    <cfRule type="cellIs" dxfId="4477" priority="8238" operator="equal">
      <formula>1</formula>
    </cfRule>
  </conditionalFormatting>
  <conditionalFormatting sqref="CS1147">
    <cfRule type="cellIs" dxfId="4476" priority="8235" operator="equal">
      <formula>1</formula>
    </cfRule>
  </conditionalFormatting>
  <conditionalFormatting sqref="CS1144">
    <cfRule type="cellIs" dxfId="4475" priority="8231" operator="equal">
      <formula>1</formula>
    </cfRule>
  </conditionalFormatting>
  <conditionalFormatting sqref="CW1147">
    <cfRule type="cellIs" dxfId="4474" priority="8230" operator="equal">
      <formula>1</formula>
    </cfRule>
  </conditionalFormatting>
  <conditionalFormatting sqref="CW1144">
    <cfRule type="cellIs" dxfId="4473" priority="8225" operator="equal">
      <formula>1</formula>
    </cfRule>
  </conditionalFormatting>
  <conditionalFormatting sqref="K1204:K1206">
    <cfRule type="cellIs" dxfId="4472" priority="8102" operator="equal">
      <formula>"土岐"</formula>
    </cfRule>
    <cfRule type="cellIs" dxfId="4471" priority="8103" operator="equal">
      <formula>"富士宮"</formula>
    </cfRule>
  </conditionalFormatting>
  <conditionalFormatting sqref="K1208:K1210">
    <cfRule type="cellIs" dxfId="4470" priority="8100" operator="equal">
      <formula>"土岐"</formula>
    </cfRule>
    <cfRule type="cellIs" dxfId="4469" priority="8101" operator="equal">
      <formula>"富士宮"</formula>
    </cfRule>
  </conditionalFormatting>
  <conditionalFormatting sqref="K1212:K1214">
    <cfRule type="cellIs" dxfId="4468" priority="8098" operator="equal">
      <formula>"土岐"</formula>
    </cfRule>
    <cfRule type="cellIs" dxfId="4467" priority="8099" operator="equal">
      <formula>"富士宮"</formula>
    </cfRule>
  </conditionalFormatting>
  <conditionalFormatting sqref="DS51 DU51 EO51 EK51 EI51 EG51 DO51 DQ51 DM51 DK51 CK51 CE51 CG51 CO51 CS51 CW51 CI51 CM51 DC51 DA51 CY51 CQ51 CU51 BS51 BU51 BW51 BY51 CA51 CC51 DE51 BQ51 BM51 BK51 EM51 BO51 EA51 DW51 EE51 EC51 BE51 BC51 BI51 BG51 BA51 AY51">
    <cfRule type="cellIs" dxfId="4466" priority="8096" operator="equal">
      <formula>1</formula>
    </cfRule>
  </conditionalFormatting>
  <conditionalFormatting sqref="K51">
    <cfRule type="cellIs" dxfId="4465" priority="8094" operator="equal">
      <formula>"土岐"</formula>
    </cfRule>
    <cfRule type="cellIs" dxfId="4464" priority="8095" operator="equal">
      <formula>"富士宮"</formula>
    </cfRule>
  </conditionalFormatting>
  <conditionalFormatting sqref="DS45 DU45 EO45 EK45 EI45 EG45 DO45 DQ45 DM45 CK45 CE45 CG45 CO45 CS45 CW45 CI45 CM45 DC45 DA45 CY45 CQ45 CU45 BS45 BU45 BW45 BY45 CA45 CC45 DE45 BQ45 BM45 BK45 EM45 BO45 BE45 BC45 BI45 BG45 BA45 AY45">
    <cfRule type="cellIs" dxfId="4463" priority="8093" operator="equal">
      <formula>1</formula>
    </cfRule>
  </conditionalFormatting>
  <conditionalFormatting sqref="K45">
    <cfRule type="cellIs" dxfId="4462" priority="8091" operator="equal">
      <formula>"土岐"</formula>
    </cfRule>
    <cfRule type="cellIs" dxfId="4461" priority="8092" operator="equal">
      <formula>"富士宮"</formula>
    </cfRule>
  </conditionalFormatting>
  <conditionalFormatting sqref="DS30 DU30 EO30 EK30 EI30 EG30 DO30 DQ30 DM30 DK30 CK30 CE30 CG30 CO30 CS30 CW30 CI30 CM30 DC30 DA30 CY30 CQ30 CU30 BS30 BU30 BW30 BY30 CA30 CC30 BQ30 BM30 BK30 EM30 BO30 EA30 DW30 EE30 EC30 BE30 BC30 BI30 BG30 BA30 AY30 AW30">
    <cfRule type="cellIs" dxfId="4460" priority="8058" operator="equal">
      <formula>1</formula>
    </cfRule>
  </conditionalFormatting>
  <conditionalFormatting sqref="DS28 DU28 EO28 EK28 EI28 EG28 DO28 DQ28 DM28 DK28 CK28 CE28 CG28 CO28 CS28 CW28 CI28 CM28 DC28 DA28 CY28 CQ28 CU28 BS28 BU28 BW28 BY28 CA28 CC28 BQ28 BM28 BK28 EM28 BO28 EA28 DW28 EE28 EC28 BE28 BC28 BI28 BG28 BA28 AY28 AW28">
    <cfRule type="cellIs" dxfId="4459" priority="8055" operator="equal">
      <formula>1</formula>
    </cfRule>
  </conditionalFormatting>
  <conditionalFormatting sqref="DS27 DU27 EO27 EK27 EI27 EG27 DO27 DQ27 DM27 DK27 CK27 CE27 CG27 CO27 CS27 CW27 CI27 CM27 DC27 DA27 CY27 CQ27 CU27 BS27 BU27 BW27 BY27 CA27 CC27 BQ27 BM27 BK27 EM27 BO27 EA27 DW27 EE27 BE27 BC27 BI27 BG27 BA27 AY27 AW27">
    <cfRule type="cellIs" dxfId="4458" priority="8043" operator="equal">
      <formula>1</formula>
    </cfRule>
  </conditionalFormatting>
  <conditionalFormatting sqref="DS26 DU26 EO26 EK26 EI26 EG26 DO26 DQ26 DM26 DK26 CK26 CE26 CG26 CO26 CS26 CW26 CI26 CM26 DC26 DA26 CY26 CQ26 CU26 BS26 BU26 BW26 BY26 CA26 CC26 BQ26 BM26 BK26 EM26 BO26 EA26 DW26 EE26 EC26 BE26 BC26 BI26 BG26 BA26 AY26 AW26">
    <cfRule type="cellIs" dxfId="4457" priority="8040" operator="equal">
      <formula>1</formula>
    </cfRule>
  </conditionalFormatting>
  <conditionalFormatting sqref="AW55 AY55 BA55 BG55 BI55 BC55 BE55 EC55 EE55 DW55 EA55 BO55 EM55 BK55 BM55 BQ55 DE55 CC55 CA55 BY55 BW55 BU55 BS55 CU55 CQ55 CY55 DA55 DC55 CM55 CI55 CW55 CS55 CO55 CG55 CE55 CK55 DK55 DM55 DQ55 DO55 EG55 EI55 EK55 EO55 DU55 DS55">
    <cfRule type="cellIs" dxfId="4456" priority="8031" operator="equal">
      <formula>1</formula>
    </cfRule>
  </conditionalFormatting>
  <conditionalFormatting sqref="K55">
    <cfRule type="cellIs" dxfId="4455" priority="8029" operator="equal">
      <formula>"土岐"</formula>
    </cfRule>
    <cfRule type="cellIs" dxfId="4454" priority="8030" operator="equal">
      <formula>"富士宮"</formula>
    </cfRule>
  </conditionalFormatting>
  <conditionalFormatting sqref="DI55">
    <cfRule type="cellIs" dxfId="4453" priority="8028" operator="equal">
      <formula>1</formula>
    </cfRule>
  </conditionalFormatting>
  <conditionalFormatting sqref="AW14 AY14 BA14 BG14 BI14 BC14 BE14 EC14 EE14 DW14 EA14 BO14 EM14 BK14 BM14 BQ14 CC14 CA14 BY14 BW14 BU14 BS14 CU14 CQ14 CY14 DA14 DC14 CO14 CG14 DK14 DM14 DQ14 DO14 EG14 EI14 EK14 EO14 DU14 DS14">
    <cfRule type="cellIs" dxfId="4452" priority="8027" operator="equal">
      <formula>1</formula>
    </cfRule>
  </conditionalFormatting>
  <conditionalFormatting sqref="K14">
    <cfRule type="cellIs" dxfId="4451" priority="8025" operator="equal">
      <formula>"土岐"</formula>
    </cfRule>
    <cfRule type="cellIs" dxfId="4450" priority="8026" operator="equal">
      <formula>"富士宮"</formula>
    </cfRule>
  </conditionalFormatting>
  <conditionalFormatting sqref="DI14">
    <cfRule type="cellIs" dxfId="4449" priority="8024" operator="equal">
      <formula>1</formula>
    </cfRule>
  </conditionalFormatting>
  <conditionalFormatting sqref="DG31:DG32">
    <cfRule type="cellIs" dxfId="4448" priority="7880" operator="equal">
      <formula>1</formula>
    </cfRule>
  </conditionalFormatting>
  <conditionalFormatting sqref="AY32 BA32 BG32 BI32 BC32 BE32 DW32 BO32 EM32 BK32 BM32 BQ32 CC32 CA32 BY32 BW32 BU32 BS32 CU32 CQ32 CY32 DA32 DC32 CM32 CI32 CW32 CS32 CO32 CG32 CE32 CK32 DK32 DM32 DQ32 DO32 EG32 EI32 EK32 EO32 DU32 DS32">
    <cfRule type="cellIs" dxfId="4447" priority="7879" operator="equal">
      <formula>1</formula>
    </cfRule>
  </conditionalFormatting>
  <conditionalFormatting sqref="K32">
    <cfRule type="cellIs" dxfId="4446" priority="7877" operator="equal">
      <formula>"土岐"</formula>
    </cfRule>
    <cfRule type="cellIs" dxfId="4445" priority="7878" operator="equal">
      <formula>"富士宮"</formula>
    </cfRule>
  </conditionalFormatting>
  <conditionalFormatting sqref="AY31 BA31 BG31 BI31 BC31 BE31 DW31 EA31 BO31 EM31 BK31 BM31 BQ31 CC31 CA31 BY31 BW31 BU31 BS31 CU31 CQ31 CY31 DA31 DC31 CM31 CI31 CW31 CS31 CO31 CG31 CE31 CK31 DK31 DM31 DQ31 DO31 EG31 EI31 EK31 EO31 DU31 DS31">
    <cfRule type="cellIs" dxfId="4444" priority="7875" operator="equal">
      <formula>1</formula>
    </cfRule>
  </conditionalFormatting>
  <conditionalFormatting sqref="K31">
    <cfRule type="cellIs" dxfId="4443" priority="7873" operator="equal">
      <formula>"土岐"</formula>
    </cfRule>
    <cfRule type="cellIs" dxfId="4442" priority="7874" operator="equal">
      <formula>"富士宮"</formula>
    </cfRule>
  </conditionalFormatting>
  <conditionalFormatting sqref="DI31">
    <cfRule type="cellIs" dxfId="4441" priority="7872" operator="equal">
      <formula>1</formula>
    </cfRule>
  </conditionalFormatting>
  <conditionalFormatting sqref="EM23 BM23 BK23 BO23 CK23 DM23 DQ23 DO23 EG23 EI23 EK23 EO23 DU23 DS23 CO23 CI23 DG23 DC23 DA23 CY23 CQ23 CU23 BS23 BU23 BW23 BY23 CA23 CC23">
    <cfRule type="cellIs" dxfId="4440" priority="7871" operator="equal">
      <formula>1</formula>
    </cfRule>
  </conditionalFormatting>
  <conditionalFormatting sqref="K23">
    <cfRule type="cellIs" dxfId="4439" priority="7869" operator="equal">
      <formula>"土岐"</formula>
    </cfRule>
    <cfRule type="cellIs" dxfId="4438" priority="7870" operator="equal">
      <formula>"富士宮"</formula>
    </cfRule>
  </conditionalFormatting>
  <conditionalFormatting sqref="DI23 CE23 CG23 CW23 CM23 CS23 DE23 BI23 BG23 BE23 BC23 BA23 AY23 AW23 BQ23 DK23 EE23 DW23 EA23 EC23">
    <cfRule type="cellIs" dxfId="4437" priority="7868" operator="equal">
      <formula>1</formula>
    </cfRule>
  </conditionalFormatting>
  <conditionalFormatting sqref="DG58">
    <cfRule type="cellIs" dxfId="4436" priority="7858" operator="equal">
      <formula>1</formula>
    </cfRule>
  </conditionalFormatting>
  <conditionalFormatting sqref="AW57 AY57 BA57 BG57 BI57 BC57 BE57 EC57 EE57 DW57 EA57 BO57 EM57 BK57 BM57 BQ57 DE57 CC57 CA57 BY57 BW57 BU57 BS57 CU57 CQ57 CY57 DA57 DC57 CM57 CI57 CW57 CS57 CO57 CG57 CE57 CK57 DK57 DQ57 DO57 EG57 EI57 EK57 EO57 DU57 DS57">
    <cfRule type="cellIs" dxfId="4435" priority="7862" operator="equal">
      <formula>1</formula>
    </cfRule>
  </conditionalFormatting>
  <conditionalFormatting sqref="K57">
    <cfRule type="cellIs" dxfId="4434" priority="7860" operator="equal">
      <formula>"土岐"</formula>
    </cfRule>
    <cfRule type="cellIs" dxfId="4433" priority="7861" operator="equal">
      <formula>"富士宮"</formula>
    </cfRule>
  </conditionalFormatting>
  <conditionalFormatting sqref="DI57">
    <cfRule type="cellIs" dxfId="4432" priority="7859" operator="equal">
      <formula>1</formula>
    </cfRule>
  </conditionalFormatting>
  <conditionalFormatting sqref="AW58 AY58 BA58 BG58 BI58 BC58 BE58 DW58 BO58 EM58 BK58 BM58 BQ58 DE58 CC58 CA58 BY58 BW58 BU58 BS58 CU58 CQ58 CY58 DA58 DC58 CM58 CI58 CW58 CS58 CO58 CG58 CE58 CK58 DM58 DQ58 DO58 EG58 EI58 EK58 EO58 DU58 DS58">
    <cfRule type="cellIs" dxfId="4431" priority="7853" operator="equal">
      <formula>1</formula>
    </cfRule>
  </conditionalFormatting>
  <conditionalFormatting sqref="K58">
    <cfRule type="cellIs" dxfId="4430" priority="7851" operator="equal">
      <formula>"土岐"</formula>
    </cfRule>
    <cfRule type="cellIs" dxfId="4429" priority="7852" operator="equal">
      <formula>"富士宮"</formula>
    </cfRule>
  </conditionalFormatting>
  <conditionalFormatting sqref="DI58">
    <cfRule type="cellIs" dxfId="4428" priority="7850" operator="equal">
      <formula>1</formula>
    </cfRule>
  </conditionalFormatting>
  <conditionalFormatting sqref="BI94 BC94 BE94 EC94 EE94 DW94 EA94 BO94 EM94 BK94 BM94 BQ94 DE94 CC94 CA94 BY94 BW94 BU94 BS94 CU94 CQ94 CY94 DA94 DC94 CM94 CI94 CW94 CS94 CO94 CG94 CE94 CK94 DK94 DM94 DQ94 DO94 EG94 EI94 EK94 EO94 DU94 DS94 BG100 BA100 AW100">
    <cfRule type="cellIs" dxfId="4427" priority="7830" operator="equal">
      <formula>1</formula>
    </cfRule>
  </conditionalFormatting>
  <conditionalFormatting sqref="K94">
    <cfRule type="cellIs" dxfId="4426" priority="7828" operator="equal">
      <formula>"土岐"</formula>
    </cfRule>
    <cfRule type="cellIs" dxfId="4425" priority="7829" operator="equal">
      <formula>"富士宮"</formula>
    </cfRule>
  </conditionalFormatting>
  <conditionalFormatting sqref="DI94">
    <cfRule type="cellIs" dxfId="4424" priority="7827" operator="equal">
      <formula>1</formula>
    </cfRule>
  </conditionalFormatting>
  <conditionalFormatting sqref="DG94">
    <cfRule type="cellIs" dxfId="4423" priority="7831" operator="equal">
      <formula>1</formula>
    </cfRule>
  </conditionalFormatting>
  <conditionalFormatting sqref="AW53 AY53 BA53 BG53 BI53 BC53 BE53 DW53 BO53 EM53 BK53 BM53 BQ53 DE53 CC53 CA53 BY53 BW53 BU53 BS53 CU53 CQ53 CY53 DA53 DC53 CM53 CI53 CW53 CS53 CO53 CG53 CE53 CK53 DK53 DM53 DQ53 DO53 EG53 EI53 EK53 EO53 DU53 DS53">
    <cfRule type="cellIs" dxfId="4422" priority="7767" operator="equal">
      <formula>1</formula>
    </cfRule>
  </conditionalFormatting>
  <conditionalFormatting sqref="K53">
    <cfRule type="cellIs" dxfId="4421" priority="7765" operator="equal">
      <formula>"土岐"</formula>
    </cfRule>
    <cfRule type="cellIs" dxfId="4420" priority="7766" operator="equal">
      <formula>"富士宮"</formula>
    </cfRule>
  </conditionalFormatting>
  <conditionalFormatting sqref="DI53">
    <cfRule type="cellIs" dxfId="4419" priority="7764" operator="equal">
      <formula>1</formula>
    </cfRule>
  </conditionalFormatting>
  <conditionalFormatting sqref="AW198 AY198 BA198 BG198 BI198 BC198 BE198 BO198 BK198 BM198 BQ198 CC198 CA198 BY198 BW198 BU198 BS198 CU198 CQ198 CY198 DA198 DC198 CM198 CI198 CW198 CS198 CO198 CG198 CK198">
    <cfRule type="cellIs" dxfId="4418" priority="7758" operator="equal">
      <formula>1</formula>
    </cfRule>
  </conditionalFormatting>
  <conditionalFormatting sqref="AW101 BI101 BC101 BO101 EM101 BK101 BM101 BQ101 DE101 CC101 CA101 BY101 BW101 BU101 BS101 CU101 CQ101 CY101 DA101 DC101 CM101 CI101 CW101 CS101 CO101 CG101 CE101 CK101 DM101 DQ101 DO101 EG101 EI101 EK101 EO101 DU101 DS101">
    <cfRule type="cellIs" dxfId="4417" priority="7754" operator="equal">
      <formula>1</formula>
    </cfRule>
  </conditionalFormatting>
  <conditionalFormatting sqref="K101">
    <cfRule type="cellIs" dxfId="4416" priority="7752" operator="equal">
      <formula>"土岐"</formula>
    </cfRule>
    <cfRule type="cellIs" dxfId="4415" priority="7753" operator="equal">
      <formula>"富士宮"</formula>
    </cfRule>
  </conditionalFormatting>
  <conditionalFormatting sqref="DI101">
    <cfRule type="cellIs" dxfId="4414" priority="7751" operator="equal">
      <formula>1</formula>
    </cfRule>
  </conditionalFormatting>
  <conditionalFormatting sqref="BI114 BO114 EM114 BK114 BM114 BQ114 DE114 CC114 CA114 BY114 BW114 BU114 BS114 CU114 CQ114 CY114 DA114 DC114 CM114 CI114 CW114 CS114 CO114 CG114 CE114 CK114 DM114 DQ114 DO114 EG114 EI114 EK114 EO114 DU114 DS114">
    <cfRule type="cellIs" dxfId="4413" priority="7749" operator="equal">
      <formula>1</formula>
    </cfRule>
  </conditionalFormatting>
  <conditionalFormatting sqref="K114">
    <cfRule type="cellIs" dxfId="4412" priority="7747" operator="equal">
      <formula>"土岐"</formula>
    </cfRule>
    <cfRule type="cellIs" dxfId="4411" priority="7748" operator="equal">
      <formula>"富士宮"</formula>
    </cfRule>
  </conditionalFormatting>
  <conditionalFormatting sqref="DI114">
    <cfRule type="cellIs" dxfId="4410" priority="7746" operator="equal">
      <formula>1</formula>
    </cfRule>
  </conditionalFormatting>
  <conditionalFormatting sqref="BO190 BK190 BM190 BQ190 CC190 CA190 BY190 BW190 BU190 BS190 CU190 CQ190 CY190 DA190 DC190 CM190 CI190 CW190 CS190 CO190 CG190 CK190 AW184:AW189 AY184:AY189 BA184:BA189 BG184:BG190 BI184:BI190 BC184:BC190 BE184:BE190">
    <cfRule type="cellIs" dxfId="4409" priority="7736" operator="equal">
      <formula>1</formula>
    </cfRule>
  </conditionalFormatting>
  <conditionalFormatting sqref="AW151 AY151 BA151 BG151 BI151 BC151 BE151 EC151 EE151 DW151 EA151 BO151 EM151 BK151 BM151 BQ151 DE151 CC151 CA151 BY151 BW151 BU151 BS151 CU151 CQ151 CY151 DA151 DC151 CM151 CI151 CW151 CS151 CO151 CG151 CE151 CK151 DK151 DM151 DQ151 DO151 EG151 EI151 EK151 EO151 DU151 DS151">
    <cfRule type="cellIs" dxfId="4408" priority="7686" operator="equal">
      <formula>1</formula>
    </cfRule>
  </conditionalFormatting>
  <conditionalFormatting sqref="DI151">
    <cfRule type="cellIs" dxfId="4407" priority="7683" operator="equal">
      <formula>1</formula>
    </cfRule>
  </conditionalFormatting>
  <conditionalFormatting sqref="BA141 BG140 BC140 BE140 EC140 EE140 EA140 BO140 EM140 BQ140 DE140 CC140 CA140 BY140 BW140 BU140 BS140 CU140 CQ140 CY140 DA140 DC140 CM140 CI140 CW140 CS140 CO140 CG140 CE140 CK140 DK140 DM140 DQ140 DO140 EG140 EI140 EK140 EO140 DU140 DS140">
    <cfRule type="cellIs" dxfId="4406" priority="7677" operator="equal">
      <formula>1</formula>
    </cfRule>
  </conditionalFormatting>
  <conditionalFormatting sqref="DI140">
    <cfRule type="cellIs" dxfId="4405" priority="7674" operator="equal">
      <formula>1</formula>
    </cfRule>
  </conditionalFormatting>
  <conditionalFormatting sqref="BQ445">
    <cfRule type="cellIs" dxfId="4404" priority="7610" operator="equal">
      <formula>1</formula>
    </cfRule>
  </conditionalFormatting>
  <conditionalFormatting sqref="EC525:EC526 EA525:EA526 BO525:BO526 EM525:EM526 BK525:BK526 BM525:BM526 BQ525:BQ526 CC525:CC526 CA525:CA526 BY525:BY526 BW525:BW526 BU525:BU526 BS525:BS526 DA525:DA526 DC525:DC526 DK525:DK526 DM525:DM526 DQ525:DQ526 DO525:DO526 EG525:EG526 EI525:EI526 EK525:EK526 EO525:EO526 DU525:DU526 DS525:DS526">
    <cfRule type="cellIs" dxfId="4403" priority="7605" operator="equal">
      <formula>1</formula>
    </cfRule>
  </conditionalFormatting>
  <conditionalFormatting sqref="K525:K526">
    <cfRule type="cellIs" dxfId="4402" priority="7603" operator="equal">
      <formula>"土岐"</formula>
    </cfRule>
    <cfRule type="cellIs" dxfId="4401" priority="7604" operator="equal">
      <formula>"富士宮"</formula>
    </cfRule>
  </conditionalFormatting>
  <conditionalFormatting sqref="DI525:DI526">
    <cfRule type="cellIs" dxfId="4400" priority="7602" operator="equal">
      <formula>1</formula>
    </cfRule>
  </conditionalFormatting>
  <conditionalFormatting sqref="DI32">
    <cfRule type="cellIs" dxfId="4399" priority="7588" operator="equal">
      <formula>1</formula>
    </cfRule>
  </conditionalFormatting>
  <conditionalFormatting sqref="EA32">
    <cfRule type="cellIs" dxfId="4398" priority="7587" operator="equal">
      <formula>1</formula>
    </cfRule>
  </conditionalFormatting>
  <conditionalFormatting sqref="EC31:EC32">
    <cfRule type="cellIs" dxfId="4397" priority="7586" operator="equal">
      <formula>1</formula>
    </cfRule>
  </conditionalFormatting>
  <conditionalFormatting sqref="EE31">
    <cfRule type="cellIs" dxfId="4396" priority="7585" operator="equal">
      <formula>1</formula>
    </cfRule>
  </conditionalFormatting>
  <conditionalFormatting sqref="EE33">
    <cfRule type="cellIs" dxfId="4395" priority="7584" operator="equal">
      <formula>1</formula>
    </cfRule>
  </conditionalFormatting>
  <conditionalFormatting sqref="DG86:DG87">
    <cfRule type="cellIs" dxfId="4394" priority="7568" operator="equal">
      <formula>1</formula>
    </cfRule>
  </conditionalFormatting>
  <conditionalFormatting sqref="DW87 BO87 EM87 BK87 BM87 BQ87 CC87 CA87 BY87 BW87 BU87 BS87 CU87 CQ87 CY87 DA87 DC87 CM87 CI87 CW87 CS87 CO87 CG87 CE87 CK87 DK87 DM87 DQ87 DO87 EG87 EI87 EK87 EO87 DU87 DS87">
    <cfRule type="cellIs" dxfId="4393" priority="7567" operator="equal">
      <formula>1</formula>
    </cfRule>
  </conditionalFormatting>
  <conditionalFormatting sqref="DW86 BO86 EM86 BK86 BM86 BQ86 CC86 CA86 BY86 BW86 BU86 BS86 CU86 CQ86 CY86 DA86 DC86 CM86 CI86 CW86 CS86 CO86 CG86 CE86 CK86 DK86 DM86 DQ86 DO86 EG86 EI86 EK86 EO86 DU86 DS86">
    <cfRule type="cellIs" dxfId="4392" priority="7563" operator="equal">
      <formula>1</formula>
    </cfRule>
  </conditionalFormatting>
  <conditionalFormatting sqref="DG88:DG89">
    <cfRule type="cellIs" dxfId="4391" priority="7559" operator="equal">
      <formula>1</formula>
    </cfRule>
  </conditionalFormatting>
  <conditionalFormatting sqref="BI89 DW89 BO89 EM89 BK89 BM89 BQ89 CC89 CA89 BY89 BW89 BU89 BS89 CU89 CQ89 CY89 DA89 DC89 CM89 CI89 CW89 CS89 CO89 CG89 CE89 CK89 DK89 DM89 DQ89 DO89 EG89 EI89 EK89 EO89 DU89 DS89">
    <cfRule type="cellIs" dxfId="4390" priority="7558" operator="equal">
      <formula>1</formula>
    </cfRule>
  </conditionalFormatting>
  <conditionalFormatting sqref="DW88 BO88 EM88 BK88 BM88 BQ88 CC88 CA88 BY88 BW88 BU88 BS88 CU88 CQ88 CY88 DA88 DC88 CM88 CI88 CW88 CS88 CO88 CG88 CE88 CK88 DK88 DM88 DQ88 DO88 EG88 EI88 EK88 EO88 DU88 DS88">
    <cfRule type="cellIs" dxfId="4389" priority="7554" operator="equal">
      <formula>1</formula>
    </cfRule>
  </conditionalFormatting>
  <conditionalFormatting sqref="DG90:DG91">
    <cfRule type="cellIs" dxfId="4388" priority="7550" operator="equal">
      <formula>1</formula>
    </cfRule>
  </conditionalFormatting>
  <conditionalFormatting sqref="DW91 BO91 EM91 BK91 BM91 BQ91 CC91 CA91 BY91 BW91 BU91 BS91 CU91 CQ91 CY91 DA91 DC91 CM91 CI91 CW91 CS91 CO91 CG91 CE91 CK91 DK91 DM91 DQ91 DO91 EG91 EI91 EK91 EO91 DU91 DS91">
    <cfRule type="cellIs" dxfId="4387" priority="7549" operator="equal">
      <formula>1</formula>
    </cfRule>
  </conditionalFormatting>
  <conditionalFormatting sqref="DW90 BO90 EM90 BK90 BM90 BQ90 CC90 CA90 BY90 BW90 BU90 BS90 CU90 CQ90 CY90 DA90 DC90 CM90 CI90 CW90 CS90 CO90 CG90 CE90 CK90 DK90 DM90 DQ90 DO90 EG90 EI90 EK90 EO90 DU90 DS90">
    <cfRule type="cellIs" dxfId="4386" priority="7545" operator="equal">
      <formula>1</formula>
    </cfRule>
  </conditionalFormatting>
  <conditionalFormatting sqref="DI90">
    <cfRule type="cellIs" dxfId="4385" priority="7542" operator="equal">
      <formula>1</formula>
    </cfRule>
  </conditionalFormatting>
  <conditionalFormatting sqref="BI102 DW102 BO102 EM102 BK102 BM102 BQ102 CC102 CA102 BY102 BW102 BU102 BS102 CU102 CQ102 CY102 DA102 DC102 CM102 CI102 CW102 CS102 CO102 CG102 CE102 CK102 DK102 DM102 DQ102 DO102 EG102 EI102 EK102 EO102 DU102 DS102 EA98:EA100">
    <cfRule type="cellIs" dxfId="4384" priority="7540" operator="equal">
      <formula>1</formula>
    </cfRule>
  </conditionalFormatting>
  <conditionalFormatting sqref="DW92 BO92 EM92 BK92 BM92 BQ92 CC92 CA92 BY92 BW92 BU92 BS92 CU92 CQ92 CY92 DA92 DC92 CM92 CI92 CW92 CS92 CO92 CG92 CE92 CK92 DK92 DM92 DQ92 DO92 EG92 EI92 EK92 EO92 DU92 DS92">
    <cfRule type="cellIs" dxfId="4383" priority="7536" operator="equal">
      <formula>1</formula>
    </cfRule>
  </conditionalFormatting>
  <conditionalFormatting sqref="DG103:DG104">
    <cfRule type="cellIs" dxfId="4382" priority="7532" operator="equal">
      <formula>1</formula>
    </cfRule>
  </conditionalFormatting>
  <conditionalFormatting sqref="BI104 BO104 EM104 BK104 BM104 CC104 CA104 BY104 BW104 BU104 BS104 CU104 CQ104 CY104 DA104 DC104 CM104 CI104 CW104 CS104 CO104 CG104 CE104 CK104 DK104 DM104 DQ104 DO104 EG104 EI104 EK104 EO104 DU104 DS104">
    <cfRule type="cellIs" dxfId="4381" priority="7531" operator="equal">
      <formula>1</formula>
    </cfRule>
  </conditionalFormatting>
  <conditionalFormatting sqref="BI103 DW103 BO103 EM103 BK103 BM103 CC103 CA103 BY103 BW103 BU103 BS103 CU103 CQ103 CY103 DA103 DC103 CM103 CI103 CW103 CS103 CO103 CG103 CE103 CK103 DK103 DM103 DQ103 DO103 EG103 EI103 EK103 EO103 DU103 DS103">
    <cfRule type="cellIs" dxfId="4380" priority="7527" operator="equal">
      <formula>1</formula>
    </cfRule>
  </conditionalFormatting>
  <conditionalFormatting sqref="DG105:DG106">
    <cfRule type="cellIs" dxfId="4379" priority="7523" operator="equal">
      <formula>1</formula>
    </cfRule>
  </conditionalFormatting>
  <conditionalFormatting sqref="AW106 AY106 BA106 BG106 BI106 BC106 BE106 EC106 EE106 DW106 BO106 EM106 BK106 BM106 BQ106 DE106 CC106 CA106 BY106 BW106 BU106 BS106 CU106 CQ106 CY106 DA106 DC106 CM106 CI106 CW106 CS106 CO106 CG106 CE106 CK106 DK106 DM106 DQ106 DO106 EG106 EI106 EK106 EO106 DU106 DS106">
    <cfRule type="cellIs" dxfId="4378" priority="7522" operator="equal">
      <formula>1</formula>
    </cfRule>
  </conditionalFormatting>
  <conditionalFormatting sqref="DI106">
    <cfRule type="cellIs" dxfId="4377" priority="7519" operator="equal">
      <formula>1</formula>
    </cfRule>
  </conditionalFormatting>
  <conditionalFormatting sqref="AW105 AY105 BG105 BI105 BC105 BE105 EC105 EE105 DW105 BO105 EM105 BK105 BM105 BQ105 DE105 CC105 CA105 BY105 BW105 BU105 BS105 CU105 CQ105 CY105 DA105 DC105 CM105 CI105 CW105 CS105 CO105 CG105 CE105 CK105 DK105 DM105 DQ105 DO105 EG105 EI105 EK105 EO105 DU105 DS105">
    <cfRule type="cellIs" dxfId="4376" priority="7518" operator="equal">
      <formula>1</formula>
    </cfRule>
  </conditionalFormatting>
  <conditionalFormatting sqref="K105:K106">
    <cfRule type="cellIs" dxfId="4375" priority="7516" operator="equal">
      <formula>"土岐"</formula>
    </cfRule>
    <cfRule type="cellIs" dxfId="4374" priority="7517" operator="equal">
      <formula>"富士宮"</formula>
    </cfRule>
  </conditionalFormatting>
  <conditionalFormatting sqref="DI105">
    <cfRule type="cellIs" dxfId="4373" priority="7515" operator="equal">
      <formula>1</formula>
    </cfRule>
  </conditionalFormatting>
  <conditionalFormatting sqref="AY128 BC128 BE128 DW128 EA128 BO128 EM128 BK128 BM128 BQ128 CC128 CA128 BY128 BW128 BU128 BS128 CU128 CQ128 CY128 DA128 DC128 CM128 CI128 CW128 CS128 CO128 CG128 CE128 CK128 DK128 DM128 DQ128 DO128 EG128 EI128 EK128 EO128 DU128 DS128">
    <cfRule type="cellIs" dxfId="4372" priority="7513" operator="equal">
      <formula>1</formula>
    </cfRule>
  </conditionalFormatting>
  <conditionalFormatting sqref="BO97 EM97 BK97 BM97 BQ97 DE97 CC97 CA97 BY97 BW97 BU97 BS97 CU97 CQ97 CY97 DA97 DC97 CM97 CI97 CW97 CS97 CO97 CG97 CE97 CK97 DK97 DM97 DQ97 DO97 EG97 EI97 EK97 EO97 DU97 DS97">
    <cfRule type="cellIs" dxfId="4371" priority="7509" operator="equal">
      <formula>1</formula>
    </cfRule>
  </conditionalFormatting>
  <conditionalFormatting sqref="K97">
    <cfRule type="cellIs" dxfId="4370" priority="7507" operator="equal">
      <formula>"土岐"</formula>
    </cfRule>
    <cfRule type="cellIs" dxfId="4369" priority="7508" operator="equal">
      <formula>"富士宮"</formula>
    </cfRule>
  </conditionalFormatting>
  <conditionalFormatting sqref="DI97">
    <cfRule type="cellIs" dxfId="4368" priority="7506" operator="equal">
      <formula>1</formula>
    </cfRule>
  </conditionalFormatting>
  <conditionalFormatting sqref="DG129:DG130">
    <cfRule type="cellIs" dxfId="4367" priority="7505" operator="equal">
      <formula>1</formula>
    </cfRule>
  </conditionalFormatting>
  <conditionalFormatting sqref="AY130 BE130 EC130 BO130 EM130 BK130 BM130 BQ130 CC130 CA130 BY130 BW130 BU130 BS130 CU130 CQ130 CY130 DA130 DC130 CM130 CI130 CW130 CS130 CO130 CG130 CE130 CK130 DK130 DM130 DQ130 DO130 EG130 EI130 EK130 EO130 DU130 DS130">
    <cfRule type="cellIs" dxfId="4366" priority="7504" operator="equal">
      <formula>1</formula>
    </cfRule>
  </conditionalFormatting>
  <conditionalFormatting sqref="AY129 BE129 EC129 DW129 EA129 BO129 EM129 BK129 BM129 BQ129 CC129 CA129 BY129 BW129 BU129 BS129 CU129 CQ129 CY129 DA129 DC129 CM129 CI129 CW129 CS129 CO129 CG129 CE129 CK129 DK129 DM129 DQ129 DO129 EG129 EI129 EK129 EO129 DU129 DS129">
    <cfRule type="cellIs" dxfId="4365" priority="7500" operator="equal">
      <formula>1</formula>
    </cfRule>
  </conditionalFormatting>
  <conditionalFormatting sqref="BI136 EC136 DW136 BO136 EM136 BK136 BM136 BQ136 CC136 CA136 BY136 BW136 BU136 BS136 CU136 CQ136 CY136 DA136 DC136 CM136 CI136 CW136 CS136 CO136 CG136 CE136 CK136 DK136 DM136 DQ136 DO136 EG136 EI136 EK136 EO136 DU136 DS136">
    <cfRule type="cellIs" dxfId="4364" priority="7495" operator="equal">
      <formula>1</formula>
    </cfRule>
  </conditionalFormatting>
  <conditionalFormatting sqref="AY131 BE131 EC131 BO131 EM131 BK131 BM131 BQ131 CC131 CA131 BY131 BW131 BU131 BS131 CU131 CQ131 CY131 DA131 DC131 CM131 CI131 CW131 CS131 CO131 CG131 CE131 CK131 DK131 DM131 DQ131 DO131 EG131 EI131 EK131 EO131 DU131 DS131">
    <cfRule type="cellIs" dxfId="4363" priority="7491" operator="equal">
      <formula>1</formula>
    </cfRule>
  </conditionalFormatting>
  <conditionalFormatting sqref="DG137:DG138">
    <cfRule type="cellIs" dxfId="4362" priority="7487" operator="equal">
      <formula>1</formula>
    </cfRule>
  </conditionalFormatting>
  <conditionalFormatting sqref="BA138 EC138 DW138 BO138 EM138 BK138 BM138 BQ138 CC138 CA138 BY138 BW138 BU138 BS138 CU138 CQ138 CY138 DA138 DC138 CM138 CI138 CW138 CS138 CO138 CG138 CE138 CK138 DK138 DM138 DQ138 DO138 EG138 EI138 EK138 EO138 DU138 DS138">
    <cfRule type="cellIs" dxfId="4361" priority="7486" operator="equal">
      <formula>1</formula>
    </cfRule>
  </conditionalFormatting>
  <conditionalFormatting sqref="DI138">
    <cfRule type="cellIs" dxfId="4360" priority="7483" operator="equal">
      <formula>1</formula>
    </cfRule>
  </conditionalFormatting>
  <conditionalFormatting sqref="BI137 EC137 DW137 BO137 EM137 BK137 BM137 BQ137 CC137 CA137 BY137 BW137 BU137 BS137 CU137 CQ137 CY137 DA137 DC137 CM137 CI137 CW137 CS137 CO137 CG137 CE137 CK137 DK137 DM137 DQ137 DO137 EG137 EI137 EK137 EO137 DU137 DS137 BA136:BA137">
    <cfRule type="cellIs" dxfId="4359" priority="7482" operator="equal">
      <formula>1</formula>
    </cfRule>
  </conditionalFormatting>
  <conditionalFormatting sqref="EC215 DW215 EA215 BO215 BK215 BM215 BQ215 CC215 CA215 BY215 BW215 BU215 BS215 CU215 CQ215 CY215 DA215 DC215 CM215 CI215 CW215 CS215 CO215 CG215 CE215 CK215 DK215 DM215 DQ215 DO215 EO215 DU215 DS215">
    <cfRule type="cellIs" dxfId="4358" priority="7477" operator="equal">
      <formula>1</formula>
    </cfRule>
  </conditionalFormatting>
  <conditionalFormatting sqref="BA139 EC139 DW139 BO139 EM139 BK139 BM139 BQ139 CC139 CA139 BY139 BW139 BU139 BS139 CU139 CQ139 CY139 DA139 DC139 CM139 CI139 CW139 CS139 CO139 CG139 CE139 CK139 DK139 DM139 DQ139 DO139 EG139 EI139 EK139 EO139 DU139 DS139 BG137:BG139">
    <cfRule type="cellIs" dxfId="4357" priority="7473" operator="equal">
      <formula>1</formula>
    </cfRule>
  </conditionalFormatting>
  <conditionalFormatting sqref="K161">
    <cfRule type="cellIs" dxfId="4356" priority="7398" operator="equal">
      <formula>"土岐"</formula>
    </cfRule>
    <cfRule type="cellIs" dxfId="4355" priority="7399" operator="equal">
      <formula>"富士宮"</formula>
    </cfRule>
  </conditionalFormatting>
  <conditionalFormatting sqref="DG145:DG146">
    <cfRule type="cellIs" dxfId="4354" priority="7460" operator="equal">
      <formula>1</formula>
    </cfRule>
  </conditionalFormatting>
  <conditionalFormatting sqref="AW146 AY146 BA146 BG146 BI146 BC146 BE146 EC146 EE146 DW146 EA146 BO146 EM146 BK146 BM146 BQ146 DE146 CC146 CA146 BY146 BW146 BU146 BS146 CU146 CQ146 CY146 DA146 DC146 CM146 CI146 CW146 CS146 CO146 CG146 CE146 CK146 DK146 DM146 DQ146 DO146 EG146 EI146 EK146 EO146 DU146 DS146">
    <cfRule type="cellIs" dxfId="4353" priority="7459" operator="equal">
      <formula>1</formula>
    </cfRule>
  </conditionalFormatting>
  <conditionalFormatting sqref="K166">
    <cfRule type="cellIs" dxfId="4352" priority="7389" operator="equal">
      <formula>"土岐"</formula>
    </cfRule>
    <cfRule type="cellIs" dxfId="4351" priority="7390" operator="equal">
      <formula>"富士宮"</formula>
    </cfRule>
  </conditionalFormatting>
  <conditionalFormatting sqref="DI146">
    <cfRule type="cellIs" dxfId="4350" priority="7456" operator="equal">
      <formula>1</formula>
    </cfRule>
  </conditionalFormatting>
  <conditionalFormatting sqref="AW145 AY145 BA145 BG145 BI145 BC145 BE145 EC145 EE145 DW145 EA145 BO145 EM145 BK145 BM145 BQ145 DE145 CC145 CA145 BY145 BW145 BU145 BS145 CU145 CQ145 CY145 DA145 DC145 CM145 CI145 CW145 CS145 CO145 CG145 CE145 CK145 DK145 DM145 DQ145 DO145 EG145 EI145 EK145 EO145 DU145 DS145">
    <cfRule type="cellIs" dxfId="4349" priority="7455" operator="equal">
      <formula>1</formula>
    </cfRule>
  </conditionalFormatting>
  <conditionalFormatting sqref="K162">
    <cfRule type="cellIs" dxfId="4348" priority="7385" operator="equal">
      <formula>"土岐"</formula>
    </cfRule>
    <cfRule type="cellIs" dxfId="4347" priority="7386" operator="equal">
      <formula>"富士宮"</formula>
    </cfRule>
  </conditionalFormatting>
  <conditionalFormatting sqref="DI145">
    <cfRule type="cellIs" dxfId="4346" priority="7452" operator="equal">
      <formula>1</formula>
    </cfRule>
  </conditionalFormatting>
  <conditionalFormatting sqref="AW147 AY147 BA147 BG147 BI147 BC147 BE147 EC147 EE147 DW147 EA147 BO147 EM147 BK147 BM147 BQ147 DE147 CC147 CA147 BY147 BW147 BU147 BS147 CU147 CQ147 CY147 DA147 DC147 CM147 CI147 CW147 CS147 CO147 CG147 CE147 CK147 DK147 DM147 DQ147 DO147 EG147 EI147 EK147 EO147 DU147 DS147">
    <cfRule type="cellIs" dxfId="4345" priority="7446" operator="equal">
      <formula>1</formula>
    </cfRule>
  </conditionalFormatting>
  <conditionalFormatting sqref="K168">
    <cfRule type="cellIs" dxfId="4344" priority="7376" operator="equal">
      <formula>"土岐"</formula>
    </cfRule>
    <cfRule type="cellIs" dxfId="4343" priority="7377" operator="equal">
      <formula>"富士宮"</formula>
    </cfRule>
  </conditionalFormatting>
  <conditionalFormatting sqref="DI147">
    <cfRule type="cellIs" dxfId="4342" priority="7443" operator="equal">
      <formula>1</formula>
    </cfRule>
  </conditionalFormatting>
  <conditionalFormatting sqref="BG197 BI197 BC197 BE197 BO197 BK197 BM197 BQ197 CC197 CA197 BY197 BW197 BU197 BS197 CU197 CQ197 CY197 DA197 DC197 CM197 CI197 CW197 CS197 CO197 CG197 CK197">
    <cfRule type="cellIs" dxfId="4341" priority="7441" operator="equal">
      <formula>1</formula>
    </cfRule>
  </conditionalFormatting>
  <conditionalFormatting sqref="AY179 BA179 BG179 BI179 BO179 BK179 BM179 BQ179 CC179 CA179 BY179 BW179 BU179 BS179 CU179 CQ179 CY179 DA179 DC179 CM179 CI179 CW179 CS179 CO179 CG179 CK179 CE172:CE187">
    <cfRule type="cellIs" dxfId="4340" priority="7432" operator="equal">
      <formula>1</formula>
    </cfRule>
  </conditionalFormatting>
  <conditionalFormatting sqref="CU195 CY195 DA195 DC195 CW195 CS195 AW195 AY195 BA195 BG195 BI195 BC195 BE195 BO195:BO196 BK195:BK196 BM195:BM196 BQ195:BQ196 CC195:CC196 CA195:CA196 BY195:BY196 BW195:BW196 BU195:BU196 BS195:BS196 CQ195:CQ196 CM195:CM196 CI195:CI196 CO195:CO196 CG195:CG196 CK195:CK196">
    <cfRule type="cellIs" dxfId="4339" priority="7428" operator="equal">
      <formula>1</formula>
    </cfRule>
  </conditionalFormatting>
  <conditionalFormatting sqref="DG148:DG149">
    <cfRule type="cellIs" dxfId="4338" priority="7419" operator="equal">
      <formula>1</formula>
    </cfRule>
  </conditionalFormatting>
  <conditionalFormatting sqref="AY149 BA149 BG149 BI149 BC149 BE149 EC149 EE149 DW149 EA149 BO149 EM149 BK149 BM149 BQ149 DE149 CC149 CA149 BY149 BW149 BU149 BS149 CU149 CQ149 CY149 DA149 DC149 CM149 CI149 CW149 CS149 CO149 CG149 CE149 CK149 DK149 DM149 DQ149 DO149 EG149 EI149 EK149 EO149 DU149 DS149">
    <cfRule type="cellIs" dxfId="4337" priority="7418" operator="equal">
      <formula>1</formula>
    </cfRule>
  </conditionalFormatting>
  <conditionalFormatting sqref="K149">
    <cfRule type="cellIs" dxfId="4336" priority="7416" operator="equal">
      <formula>"土岐"</formula>
    </cfRule>
    <cfRule type="cellIs" dxfId="4335" priority="7417" operator="equal">
      <formula>"富士宮"</formula>
    </cfRule>
  </conditionalFormatting>
  <conditionalFormatting sqref="DI149">
    <cfRule type="cellIs" dxfId="4334" priority="7415" operator="equal">
      <formula>1</formula>
    </cfRule>
  </conditionalFormatting>
  <conditionalFormatting sqref="AY148 BA148 BG148 BI148 BC148 BE148 EC148 EE148 DW148 EA148 BO148 EM148 BK148 BM148 BQ148 DE148 CC148 CA148 BY148 BW148 BU148 BS148 CU148 CQ148 CY148 DA148 DC148 CM148 CI148 CW148 CS148 CO148 CG148 CE148 CK148 DK148 DM148 DQ148 DO148 EG148 EI148 EK148 EO148 DU148 DS148">
    <cfRule type="cellIs" dxfId="4333" priority="7414" operator="equal">
      <formula>1</formula>
    </cfRule>
  </conditionalFormatting>
  <conditionalFormatting sqref="K148">
    <cfRule type="cellIs" dxfId="4332" priority="7412" operator="equal">
      <formula>"土岐"</formula>
    </cfRule>
    <cfRule type="cellIs" dxfId="4331" priority="7413" operator="equal">
      <formula>"富士宮"</formula>
    </cfRule>
  </conditionalFormatting>
  <conditionalFormatting sqref="DI148">
    <cfRule type="cellIs" dxfId="4330" priority="7411" operator="equal">
      <formula>1</formula>
    </cfRule>
  </conditionalFormatting>
  <conditionalFormatting sqref="AY160 BA160 BG160 BI160 BC160 BE160 EC160 EA160 BO160 EM160 BK160 BM160 BQ160 CC160 CA160 BY160 BW160 BU160 BS160 CU160 CQ160 CY160 DA160 DC160 CM160 CI160 CW160 CS160 CO160 CG160 CE160 CK160 DK160 DM160 DQ160 DO160 EG160 EI160 EK160 EO160 DU160 DS160">
    <cfRule type="cellIs" dxfId="4329" priority="7409" operator="equal">
      <formula>1</formula>
    </cfRule>
  </conditionalFormatting>
  <conditionalFormatting sqref="K160">
    <cfRule type="cellIs" dxfId="4328" priority="7407" operator="equal">
      <formula>"土岐"</formula>
    </cfRule>
    <cfRule type="cellIs" dxfId="4327" priority="7408" operator="equal">
      <formula>"富士宮"</formula>
    </cfRule>
  </conditionalFormatting>
  <conditionalFormatting sqref="DI160">
    <cfRule type="cellIs" dxfId="4326" priority="7406" operator="equal">
      <formula>1</formula>
    </cfRule>
  </conditionalFormatting>
  <conditionalFormatting sqref="AY163 BA163 BG163 BI163 BC163 BE163 EC163 EE163 DW163 EA163 BO163 EM163 BK163 BM163 BQ163 CC163 CA163 BY163 BW163 BU163 BS163 CU163 CQ163 CY163 DA163 DC163 CM163 CI163 CW163 CS163 CO163 CG163 CE163 CK163 DK163 DM163 DQ163 DO163 EG163 EI163 EK163 EO163 DU163 DS163">
    <cfRule type="cellIs" dxfId="4325" priority="7405" operator="equal">
      <formula>1</formula>
    </cfRule>
  </conditionalFormatting>
  <conditionalFormatting sqref="K163">
    <cfRule type="cellIs" dxfId="4324" priority="7403" operator="equal">
      <formula>"土岐"</formula>
    </cfRule>
    <cfRule type="cellIs" dxfId="4323" priority="7404" operator="equal">
      <formula>"富士宮"</formula>
    </cfRule>
  </conditionalFormatting>
  <conditionalFormatting sqref="DI163:DI164">
    <cfRule type="cellIs" dxfId="4322" priority="7402" operator="equal">
      <formula>1</formula>
    </cfRule>
  </conditionalFormatting>
  <conditionalFormatting sqref="AY161 BA161 BG161 BI161 BC161 BE161 EC161 DW161 EA161 BO161 EM161 BK161 BM161 BQ161 CC161 CA161 BY161 BW161 BU161 BS161 CU161 CQ161 CY161 DA161 DC161 CM161 CI161 CW161 CS161 CO161 CG161 CE161 CK161 DK161 DM161 DQ161 DO161 EG161 EI161 EK161 EO161 DU161 DS161">
    <cfRule type="cellIs" dxfId="4321" priority="7400" operator="equal">
      <formula>1</formula>
    </cfRule>
  </conditionalFormatting>
  <conditionalFormatting sqref="DI161">
    <cfRule type="cellIs" dxfId="4320" priority="7397" operator="equal">
      <formula>1</formula>
    </cfRule>
  </conditionalFormatting>
  <conditionalFormatting sqref="AY164 BA164 BG164 BI164 BC164 BE164 EC164 EE164 DW164 EA164 BO164 EM164 BK164 BM164 BQ164 CC164 CA164 BY164 BW164 BU164 BS164 CU164 CQ164 CY164 DA164 DC164 CM164 CI164 CW164 CS164 CO164 CG164 CE164 CK164 DK164 DM164 DQ164 DO164 EG164 EI164 EK164 EO164 DU164 DS164">
    <cfRule type="cellIs" dxfId="4319" priority="7396" operator="equal">
      <formula>1</formula>
    </cfRule>
  </conditionalFormatting>
  <conditionalFormatting sqref="K164">
    <cfRule type="cellIs" dxfId="4318" priority="7394" operator="equal">
      <formula>"土岐"</formula>
    </cfRule>
    <cfRule type="cellIs" dxfId="4317" priority="7395" operator="equal">
      <formula>"富士宮"</formula>
    </cfRule>
  </conditionalFormatting>
  <conditionalFormatting sqref="EM166 DM166 DQ166 DO166 EG166 EI166 EK166 EO166 DU166 DS166 EC166:EC167 EE166:EE167 DW166 EA166 DK166 DK168:DK169 AY166 BA166 BG166 BI166 BC166 BE166 BO166:BO171 BK166:BK171 BM166:BM171 BQ166:BQ171 CC166:CC171 CA166:CA171 BY166:BY171 BW166:BW171 BU166:BU171 BS166:BS171 CU166:CU171 CQ166:CQ171 CY166:CY171 DA166:DA171 DC166:DC171 CM166:CM171 CI166:CI171 CW166:CW171 CS166:CS171 CO166:CO171 CG166:CG171 CE166:CE171 CK166:CK171">
    <cfRule type="cellIs" dxfId="4316" priority="7391" operator="equal">
      <formula>1</formula>
    </cfRule>
  </conditionalFormatting>
  <conditionalFormatting sqref="AY162 BA162 BG162 BI162 BC162 BE162 EC162 EA162 BO162 EM162 BK162 BM162 BQ162 CC162 CA162 BY162 BW162 BU162 BS162 CU162 CQ162 CY162 DA162 DC162 CM162 CI162 CW162 CS162 CO162 CG162 CE162 CK162 DK162 DM162 DQ162 DO162 EG162 EI162 EK162 EO162 DU162 DS162">
    <cfRule type="cellIs" dxfId="4315" priority="7387" operator="equal">
      <formula>1</formula>
    </cfRule>
  </conditionalFormatting>
  <conditionalFormatting sqref="AY150 BA150 BG150 BI150 BC150 BE150 EC150 EE150 EA150 BO150 EM150 BK150 BM150 BQ150 CC150 CA150 BY150 BW150 BU150 BS150 CU150 CQ150 CY150 DA150 DC150 CM150 CI150 CW150 CS150 CO150 CG150 CE150 CK150 DK150 DM150 DQ150 DO150 EG150 EI150 EK150 EO150 DU150 DS150">
    <cfRule type="cellIs" dxfId="4314" priority="7382" operator="equal">
      <formula>1</formula>
    </cfRule>
  </conditionalFormatting>
  <conditionalFormatting sqref="K150">
    <cfRule type="cellIs" dxfId="4313" priority="7380" operator="equal">
      <formula>"土岐"</formula>
    </cfRule>
    <cfRule type="cellIs" dxfId="4312" priority="7381" operator="equal">
      <formula>"富士宮"</formula>
    </cfRule>
  </conditionalFormatting>
  <conditionalFormatting sqref="AY168 BA168 BG168 BI168 BC168 BE168 EC168 EE168 EA168 EM168 DM168 DQ168 DO168 EG168 EI168 EK168 EO168 DU168 DS168 DW168:DW170 DW172:DW178 DW180 DW183:DW184 DW187:DW188 DW191:DW192 DW194:DW195 DW198 DW200:DW205">
    <cfRule type="cellIs" dxfId="4311" priority="7378" operator="equal">
      <formula>1</formula>
    </cfRule>
  </conditionalFormatting>
  <conditionalFormatting sqref="AY157 BG157 BI157 BC157 BE157 EC157 EE157 EA157 BO157 EM157 BQ157 CC157 CA157 BY157 BW157 BU157 BS157 CU157 CQ157 CY157 DA157 DC157 CM157 CI157 CW157 CS157 CO157 CG157 CE157 CK157 DK157 DM157 DQ157 DO157 EG157 EI157 EK157 EO157 DU157 DS157">
    <cfRule type="cellIs" dxfId="4310" priority="7373" operator="equal">
      <formula>1</formula>
    </cfRule>
  </conditionalFormatting>
  <conditionalFormatting sqref="K157">
    <cfRule type="cellIs" dxfId="4309" priority="7371" operator="equal">
      <formula>"土岐"</formula>
    </cfRule>
    <cfRule type="cellIs" dxfId="4308" priority="7372" operator="equal">
      <formula>"富士宮"</formula>
    </cfRule>
  </conditionalFormatting>
  <conditionalFormatting sqref="DI157">
    <cfRule type="cellIs" dxfId="4307" priority="7370" operator="equal">
      <formula>1</formula>
    </cfRule>
  </conditionalFormatting>
  <conditionalFormatting sqref="AW169 AY169 BA169 BG169 BI169 BC169 BE169 EC169 EE169 EA169 EM169 DM169 DQ169 DO169 EG169 EI169 EK169 EO169 DU169 DS169">
    <cfRule type="cellIs" dxfId="4306" priority="7369" operator="equal">
      <formula>1</formula>
    </cfRule>
  </conditionalFormatting>
  <conditionalFormatting sqref="K169">
    <cfRule type="cellIs" dxfId="4305" priority="7367" operator="equal">
      <formula>"土岐"</formula>
    </cfRule>
    <cfRule type="cellIs" dxfId="4304" priority="7368" operator="equal">
      <formula>"富士宮"</formula>
    </cfRule>
  </conditionalFormatting>
  <conditionalFormatting sqref="BO172 BK172 BM172 BQ172 CC172 CA172 BY172 BW172 BU172 BS172 CU172 CQ172 CY172 DA172 DC172 CM172 CI172 CW172 CS172 CO172 CG172 CK172 DS233:DS236 DU233:DU236 EO233:EO236 EK233:EK236 EI233:EI236 EG233:EG236 DO233:DO236 DQ233:DQ236 EM233:EM236 EM171:EM173 EG171:EG173 EI171:EI173 EK171:EK173 DM172:DM198 DQ172:DQ198 DO172:DO198 DS172:DS198 DU171:DU201 EC171:EC199 EA171:EA181 EE171:EE178 DK171:DK198 EA183:EA199 AY172 BA172 BG172 BI172 BC172 BE172">
    <cfRule type="cellIs" dxfId="4303" priority="7364" operator="equal">
      <formula>1</formula>
    </cfRule>
  </conditionalFormatting>
  <conditionalFormatting sqref="K172">
    <cfRule type="cellIs" dxfId="4302" priority="7362" operator="equal">
      <formula>"土岐"</formula>
    </cfRule>
    <cfRule type="cellIs" dxfId="4301" priority="7363" operator="equal">
      <formula>"富士宮"</formula>
    </cfRule>
  </conditionalFormatting>
  <conditionalFormatting sqref="DI234:DI236 DI238">
    <cfRule type="cellIs" dxfId="4300" priority="7361" operator="equal">
      <formula>1</formula>
    </cfRule>
  </conditionalFormatting>
  <conditionalFormatting sqref="AY156 BA156 BG156 BI156 BC156 BE156 EC156 EE156 DW156 EA156 BO156 EM156 BK156 BM156 BQ156 CC156 CA156 BY156 BW156 BU156 BS156 CU156 CQ156 CY156 DA156 DC156 CM156 CI156 CW156 CS156 CO156 CG156 CE156 CK156 DK156 DM156 DQ156 DO156 EG156 EI156 EK156 EO156 DU156 DS156">
    <cfRule type="cellIs" dxfId="4299" priority="7360" operator="equal">
      <formula>1</formula>
    </cfRule>
  </conditionalFormatting>
  <conditionalFormatting sqref="K156">
    <cfRule type="cellIs" dxfId="4298" priority="7358" operator="equal">
      <formula>"土岐"</formula>
    </cfRule>
    <cfRule type="cellIs" dxfId="4297" priority="7359" operator="equal">
      <formula>"富士宮"</formula>
    </cfRule>
  </conditionalFormatting>
  <conditionalFormatting sqref="DI156">
    <cfRule type="cellIs" dxfId="4296" priority="7357" operator="equal">
      <formula>1</formula>
    </cfRule>
  </conditionalFormatting>
  <conditionalFormatting sqref="AY158 BA158 BG158 BI158 BC158 BE158 EC158 EE158 DW158 EA158 BO158 EM158 BK158 BM158 BQ158 CC158 CA158 BY158 BW158 BU158 BS158 CU158 CQ158 CY158 DA158 DC158 CM158 CI158 CW158 CS158 CO158 CG158 CE158 CK158 DK158 DM158 DQ158 DO158 EG158 EI158 EK158 EO158 DU158 DS158">
    <cfRule type="cellIs" dxfId="4295" priority="7355" operator="equal">
      <formula>1</formula>
    </cfRule>
  </conditionalFormatting>
  <conditionalFormatting sqref="K158">
    <cfRule type="cellIs" dxfId="4294" priority="7353" operator="equal">
      <formula>"土岐"</formula>
    </cfRule>
    <cfRule type="cellIs" dxfId="4293" priority="7354" operator="equal">
      <formula>"富士宮"</formula>
    </cfRule>
  </conditionalFormatting>
  <conditionalFormatting sqref="DI158">
    <cfRule type="cellIs" dxfId="4292" priority="7352" operator="equal">
      <formula>1</formula>
    </cfRule>
  </conditionalFormatting>
  <conditionalFormatting sqref="BI170 BC170 BE170 EC170 EE170 EA170 EM170 DK170 DM170 DQ170 DO170 EG170 EI170 EK170 EO170 DU170 DS170">
    <cfRule type="cellIs" dxfId="4291" priority="7351" operator="equal">
      <formula>1</formula>
    </cfRule>
  </conditionalFormatting>
  <conditionalFormatting sqref="K170">
    <cfRule type="cellIs" dxfId="4290" priority="7349" operator="equal">
      <formula>"土岐"</formula>
    </cfRule>
    <cfRule type="cellIs" dxfId="4289" priority="7350" operator="equal">
      <formula>"富士宮"</formula>
    </cfRule>
  </conditionalFormatting>
  <conditionalFormatting sqref="CK233:CK236 CE233:CE236 CG233:CG236 CO233:CO236 CS233:CS236 CW233:CW236 CI233:CI236 CM233:CM236 DC233:DC236 DA233:DA236 CY233:CY236 CQ233:CQ236 CU233:CU236 BS233:BS236 BU233:BU236 BW233:BW236 BY233:BY236 CA233:CA236 CC233:CC236 BQ233:BQ236 BM233:BM236 BK233:BK236 BO233:BO236 CK180:CK181 CG180:CG181 CO180:CO181 CS180:CS181 CW180:CW181 CI180:CI181 CM180:CM181 DC180:DC181 DA180:DA181 CY180:CY181 CQ180:CQ181 CU180:CU181 BS180:BS181 BU180:BU181 BW180:BW181 BY180:BY181 CA180:CA181 CC180:CC181 BQ180:BQ181 BM180:BM181 BK180:BK181 BO180:BO181 BE180:BE181 BC180:BC181 BI180 BG180 BA180 AY180 AW180">
    <cfRule type="cellIs" dxfId="4288" priority="7346" operator="equal">
      <formula>1</formula>
    </cfRule>
  </conditionalFormatting>
  <conditionalFormatting sqref="K180">
    <cfRule type="cellIs" dxfId="4287" priority="7344" operator="equal">
      <formula>"土岐"</formula>
    </cfRule>
    <cfRule type="cellIs" dxfId="4286" priority="7345" operator="equal">
      <formula>"富士宮"</formula>
    </cfRule>
  </conditionalFormatting>
  <conditionalFormatting sqref="AW173 AY173 BA173 BG173 BI173 BC173 BE173 BO173 BK173 BM173 BQ173 CC173 CA173 BY173 BW173 BU173 BS173 CU173 CQ173 CY173 DA173 DC173 CM173 CI173 CW173 CS173 CO173 CG173 CK173">
    <cfRule type="cellIs" dxfId="4285" priority="7342" operator="equal">
      <formula>1</formula>
    </cfRule>
  </conditionalFormatting>
  <conditionalFormatting sqref="K173">
    <cfRule type="cellIs" dxfId="4284" priority="7340" operator="equal">
      <formula>"土岐"</formula>
    </cfRule>
    <cfRule type="cellIs" dxfId="4283" priority="7341" operator="equal">
      <formula>"富士宮"</formula>
    </cfRule>
  </conditionalFormatting>
  <conditionalFormatting sqref="AW36 AY36 BA36 BG36 BI36 BC36 BE36 BO36 EM36 BK36 BM36 BQ36 DE36 CC36 CA36 BY36 BW36 BU36 BS36 CU36 CQ36 CY36 DA36 DC36 CM36 CI36 CW36 CS36 CO36 CG36 CE36 CK36 DK36 DM36 DQ36 DO36 EG36 EI36 EK36 EO36 DU36 DS36">
    <cfRule type="cellIs" dxfId="4282" priority="7337" operator="equal">
      <formula>1</formula>
    </cfRule>
  </conditionalFormatting>
  <conditionalFormatting sqref="K36">
    <cfRule type="cellIs" dxfId="4281" priority="7335" operator="equal">
      <formula>"土岐"</formula>
    </cfRule>
    <cfRule type="cellIs" dxfId="4280" priority="7336" operator="equal">
      <formula>"富士宮"</formula>
    </cfRule>
  </conditionalFormatting>
  <conditionalFormatting sqref="DI36">
    <cfRule type="cellIs" dxfId="4279" priority="7334" operator="equal">
      <formula>1</formula>
    </cfRule>
  </conditionalFormatting>
  <conditionalFormatting sqref="AW29 AY29 BA29 BG29 BI29 BC29 BE29 EC29 EE29 DW29 EA29 BO29 EM29 BK29 BM29 BQ29 CC29 CA29 BY29 BW29 BU29 BS29 CU29 CQ29 CY29 DA29 DC29 CM29 CI29 CW29 CS29 CO29 CG29 CE29 CK29 DK29 DM29 DQ29 DO29 EG29 EI29 EK29 EO29 DU29 DS29">
    <cfRule type="cellIs" dxfId="4278" priority="7333" operator="equal">
      <formula>1</formula>
    </cfRule>
  </conditionalFormatting>
  <conditionalFormatting sqref="K29">
    <cfRule type="cellIs" dxfId="4277" priority="7331" operator="equal">
      <formula>"土岐"</formula>
    </cfRule>
    <cfRule type="cellIs" dxfId="4276" priority="7332" operator="equal">
      <formula>"富士宮"</formula>
    </cfRule>
  </conditionalFormatting>
  <conditionalFormatting sqref="DI29">
    <cfRule type="cellIs" dxfId="4275" priority="7330" operator="equal">
      <formula>1</formula>
    </cfRule>
  </conditionalFormatting>
  <conditionalFormatting sqref="AW41 AY41 BA41 BG41 BI41 BC41 BE41 EC41 EE41 DW41 EA41 BO41 EM41 BK41 BM41 BQ41 CC41 CA41 BY41 BW41 BU41 BS41 CU41 CQ41 CY41 DA41 DC41 CM41 CI41 CW41 CS41 CO41 CG41 CE41 CK41 DK41 DM41 DQ41 DO41 EG41 EI41 EK41 EO41 DU41 DS41">
    <cfRule type="cellIs" dxfId="4274" priority="7324" operator="equal">
      <formula>1</formula>
    </cfRule>
  </conditionalFormatting>
  <conditionalFormatting sqref="K41">
    <cfRule type="cellIs" dxfId="4273" priority="7322" operator="equal">
      <formula>"土岐"</formula>
    </cfRule>
    <cfRule type="cellIs" dxfId="4272" priority="7323" operator="equal">
      <formula>"富士宮"</formula>
    </cfRule>
  </conditionalFormatting>
  <conditionalFormatting sqref="DI41">
    <cfRule type="cellIs" dxfId="4271" priority="7321" operator="equal">
      <formula>1</formula>
    </cfRule>
  </conditionalFormatting>
  <conditionalFormatting sqref="DW214 BO214 BK214 BM214 CC214 CA214 BY214 BW214 BU214 BS214 CU214 CQ214 CY214 DA214 DC214 CM214 CI214 CW214 CS214 CO214 CG214 CE214 CK214 DK214 DM214 DQ214 DO214 EO214 DU214 DS214 EC200:EC214 EA200:EA214">
    <cfRule type="cellIs" dxfId="4270" priority="7283" operator="equal">
      <formula>1</formula>
    </cfRule>
  </conditionalFormatting>
  <conditionalFormatting sqref="DI214 DI217 DI222 DI224 DI233 DI219:DI220">
    <cfRule type="cellIs" dxfId="4269" priority="7280" operator="equal">
      <formula>1</formula>
    </cfRule>
  </conditionalFormatting>
  <conditionalFormatting sqref="DG85">
    <cfRule type="cellIs" dxfId="4268" priority="7275" operator="equal">
      <formula>1</formula>
    </cfRule>
  </conditionalFormatting>
  <conditionalFormatting sqref="DW85 EA85 BO85 EM85 BK85 BM85 BQ85 DE85 CC85 CA85 BY85 BW85 BU85 BS85 CU85 CQ85 CY85 DA85 DC85 CM85 CI85 CW85 CS85 CO85 CG85 CE85 CK85 DK85 DM85 DQ85 DO85 EG85 EI85 EK85 EO85 DU85 DS85">
    <cfRule type="cellIs" dxfId="4267" priority="7274" operator="equal">
      <formula>1</formula>
    </cfRule>
  </conditionalFormatting>
  <conditionalFormatting sqref="DI85">
    <cfRule type="cellIs" dxfId="4266" priority="7271" operator="equal">
      <formula>1</formula>
    </cfRule>
  </conditionalFormatting>
  <conditionalFormatting sqref="AW109 AY109 BA109 BG109 BI109 BC109 BE109 EC109 EE109 DW109 EA109 BO109 EM109 BK109 BM109 BQ109 DE109 CC109 CA109 BY109 BW109 BU109 BS109 CU109 CQ109 CY109 DA109 DC109 CM109 CI109 CW109 CS109 CO109 CG109 CE109 CK109 DK109 DM109 DQ109 DO109 EG109 EI109 EK109 EO109 DU109 DS109">
    <cfRule type="cellIs" dxfId="4265" priority="7269" operator="equal">
      <formula>1</formula>
    </cfRule>
  </conditionalFormatting>
  <conditionalFormatting sqref="K109">
    <cfRule type="cellIs" dxfId="4264" priority="7267" operator="equal">
      <formula>"土岐"</formula>
    </cfRule>
    <cfRule type="cellIs" dxfId="4263" priority="7268" operator="equal">
      <formula>"富士宮"</formula>
    </cfRule>
  </conditionalFormatting>
  <conditionalFormatting sqref="DI109">
    <cfRule type="cellIs" dxfId="4262" priority="7266" operator="equal">
      <formula>1</formula>
    </cfRule>
  </conditionalFormatting>
  <conditionalFormatting sqref="BI110 BO110 EM110 BK110 BM110 BQ110 CC110 CA110 BY110 BW110 BU110 BS110 CU110 CQ110 CY110 DA110 DC110 CM110 CI110 CW110 CS110 CO110 CG110 CE110 CK110 DK110 DM110 DQ110 DO110 EG110 EI110 EK110 EO110 DU110 DS110">
    <cfRule type="cellIs" dxfId="4261" priority="7265" operator="equal">
      <formula>1</formula>
    </cfRule>
  </conditionalFormatting>
  <conditionalFormatting sqref="K110">
    <cfRule type="cellIs" dxfId="4260" priority="7263" operator="equal">
      <formula>"土岐"</formula>
    </cfRule>
    <cfRule type="cellIs" dxfId="4259" priority="7264" operator="equal">
      <formula>"富士宮"</formula>
    </cfRule>
  </conditionalFormatting>
  <conditionalFormatting sqref="DG111:DG112">
    <cfRule type="cellIs" dxfId="4258" priority="7261" operator="equal">
      <formula>1</formula>
    </cfRule>
  </conditionalFormatting>
  <conditionalFormatting sqref="AW112 AY112 BA112 BG112 BI112 BC112 BE112 EC112 EE112 DW112 EA112 BO112 EM112 BK112 BM112 BQ112 DE112 CC112 CA112 BY112 BW112 BU112 BS112 CU112 CQ112 CY112 DA112 DC112 CM112 CI112 CW112 CS112 CO112 CG112 CE112 CK112 DK112 DM112 DQ112 DO112 EG112 EI112 EK112 EO112 DU112 DS112">
    <cfRule type="cellIs" dxfId="4257" priority="7260" operator="equal">
      <formula>1</formula>
    </cfRule>
  </conditionalFormatting>
  <conditionalFormatting sqref="K112">
    <cfRule type="cellIs" dxfId="4256" priority="7258" operator="equal">
      <formula>"土岐"</formula>
    </cfRule>
    <cfRule type="cellIs" dxfId="4255" priority="7259" operator="equal">
      <formula>"富士宮"</formula>
    </cfRule>
  </conditionalFormatting>
  <conditionalFormatting sqref="DI112">
    <cfRule type="cellIs" dxfId="4254" priority="7257" operator="equal">
      <formula>1</formula>
    </cfRule>
  </conditionalFormatting>
  <conditionalFormatting sqref="BI111 BC111 BO111 EM111 BK111 BM111 BQ111 DE111 CC111 CA111 BY111 BW111 BU111 BS111 CU111 CQ111 CY111 DA111 DC111 CM111 CI111 CW111 CS111 CO111 CG111 CE111 CK111 DK111 DM111 DQ111 DO111 EG111 EI111 EK111 EO111 DU111 DS111">
    <cfRule type="cellIs" dxfId="4253" priority="7256" operator="equal">
      <formula>1</formula>
    </cfRule>
  </conditionalFormatting>
  <conditionalFormatting sqref="K111">
    <cfRule type="cellIs" dxfId="4252" priority="7254" operator="equal">
      <formula>"土岐"</formula>
    </cfRule>
    <cfRule type="cellIs" dxfId="4251" priority="7255" operator="equal">
      <formula>"富士宮"</formula>
    </cfRule>
  </conditionalFormatting>
  <conditionalFormatting sqref="DI111">
    <cfRule type="cellIs" dxfId="4250" priority="7253" operator="equal">
      <formula>1</formula>
    </cfRule>
  </conditionalFormatting>
  <conditionalFormatting sqref="DG78 DG117">
    <cfRule type="cellIs" dxfId="4249" priority="7252" operator="equal">
      <formula>1</formula>
    </cfRule>
  </conditionalFormatting>
  <conditionalFormatting sqref="AW117 AY117 BA117 BG117 BI117 BC117 BE117 EC117 EE117 DW117 EA117 BO117 EM117 BK117 BM117 BQ117 DE117 CC117 CA117 BY117 BW117 BU117 BS117 CU117 CQ117 CY117 DA117 DC117 CM117 CI117 CW117 CS117 CO117 CG117 CE117 CK117 DK117 DM117 DQ117 DO117 EG117 EI117 EK117 EO117 DU117 DS117">
    <cfRule type="cellIs" dxfId="4248" priority="7251" operator="equal">
      <formula>1</formula>
    </cfRule>
  </conditionalFormatting>
  <conditionalFormatting sqref="K117">
    <cfRule type="cellIs" dxfId="4247" priority="7249" operator="equal">
      <formula>"土岐"</formula>
    </cfRule>
    <cfRule type="cellIs" dxfId="4246" priority="7250" operator="equal">
      <formula>"富士宮"</formula>
    </cfRule>
  </conditionalFormatting>
  <conditionalFormatting sqref="DI117">
    <cfRule type="cellIs" dxfId="4245" priority="7248" operator="equal">
      <formula>1</formula>
    </cfRule>
  </conditionalFormatting>
  <conditionalFormatting sqref="BO78 EM78 BK78 BM78 BQ78 DE78 CC78 CA78 BY78 BW78 BU78 BS78 CU78 CQ78 CY78 DA78 DC78 CM78 CI78 CW78 CS78 CO78 CG78 CE78 CK78 DK78 DM78 DQ78 DO78 EG78 EI78 EK78 EO78 DU78 DS78">
    <cfRule type="cellIs" dxfId="4244" priority="7247" operator="equal">
      <formula>1</formula>
    </cfRule>
  </conditionalFormatting>
  <conditionalFormatting sqref="DI78">
    <cfRule type="cellIs" dxfId="4243" priority="7244" operator="equal">
      <formula>1</formula>
    </cfRule>
  </conditionalFormatting>
  <conditionalFormatting sqref="AW116 AY116 BA116 BG116 BI116 BC116 BE116 EC116 EE116 DW116 EA116 BO116 EM116 BK116 BM116 BQ116 DE116 CC116 CA116 BY116 BW116 BU116 BS116 CU116 CQ116 CY116 DA116 DC116 CM116 CI116 CW116 CS116 CO116 CG116 CE116 CK116 DK116 DM116 DQ116 DO116 EG116 EI116 EK116 EO116 DU116 DS116">
    <cfRule type="cellIs" dxfId="4242" priority="7242" operator="equal">
      <formula>1</formula>
    </cfRule>
  </conditionalFormatting>
  <conditionalFormatting sqref="K116">
    <cfRule type="cellIs" dxfId="4241" priority="7240" operator="equal">
      <formula>"土岐"</formula>
    </cfRule>
    <cfRule type="cellIs" dxfId="4240" priority="7241" operator="equal">
      <formula>"富士宮"</formula>
    </cfRule>
  </conditionalFormatting>
  <conditionalFormatting sqref="DI116">
    <cfRule type="cellIs" dxfId="4239" priority="7239" operator="equal">
      <formula>1</formula>
    </cfRule>
  </conditionalFormatting>
  <conditionalFormatting sqref="AW118 AY118 BA118 BG118 BI118 BC118 BE118 EC118 EE118 DW118 EA118 BO118 EM118 BK118 BM118 BQ118 DE118 CC118 CA118 BY118 BW118 BU118 BS118 CU118 CQ118 CY118 DA118 DC118 CM118 CI118 CW118 CS118 CO118 CG118 CE118 CK118 DK118 DM118 DQ118 DO118 EG118 EI118 EK118 EO118 DU118 DS118">
    <cfRule type="cellIs" dxfId="4238" priority="7238" operator="equal">
      <formula>1</formula>
    </cfRule>
  </conditionalFormatting>
  <conditionalFormatting sqref="K118">
    <cfRule type="cellIs" dxfId="4237" priority="7236" operator="equal">
      <formula>"土岐"</formula>
    </cfRule>
    <cfRule type="cellIs" dxfId="4236" priority="7237" operator="equal">
      <formula>"富士宮"</formula>
    </cfRule>
  </conditionalFormatting>
  <conditionalFormatting sqref="DI118">
    <cfRule type="cellIs" dxfId="4235" priority="7235" operator="equal">
      <formula>1</formula>
    </cfRule>
  </conditionalFormatting>
  <conditionalFormatting sqref="BI115 EC115 EE115 EA115 BO115 EM115 BK115 BM115 BQ115 DE115 CC115 CA115 BY115 BW115 BU115 BS115 CU115 CQ115 CY115 DA115 DC115 CM115 CI115 CW115 CS115 CO115 CG115 CE115 CK115 DK115 DQ115 DO115 EG115 EI115 EK115 EO115 DU115 DS115">
    <cfRule type="cellIs" dxfId="4234" priority="7233" operator="equal">
      <formula>1</formula>
    </cfRule>
  </conditionalFormatting>
  <conditionalFormatting sqref="K115">
    <cfRule type="cellIs" dxfId="4233" priority="7231" operator="equal">
      <formula>"土岐"</formula>
    </cfRule>
    <cfRule type="cellIs" dxfId="4232" priority="7232" operator="equal">
      <formula>"富士宮"</formula>
    </cfRule>
  </conditionalFormatting>
  <conditionalFormatting sqref="DI115">
    <cfRule type="cellIs" dxfId="4231" priority="7230" operator="equal">
      <formula>1</formula>
    </cfRule>
  </conditionalFormatting>
  <conditionalFormatting sqref="AW113 AY113 BA113 BG113 BI113 BC113 BE113 EC113 EE113 DW113 EA113 BO113 EM113 BK113 BM113 BQ113 DE113 CC113 CA113 BY113 BW113 BU113 BS113 CU113 CQ113 CY113 DA113 DC113 CM113 CI113 CW113 CS113 CO113 CG113 CE113 CK113 DK113 DM113 DQ113 DO113 EG113 EI113 EK113 EO113 DU113 DS113">
    <cfRule type="cellIs" dxfId="4230" priority="7229" operator="equal">
      <formula>1</formula>
    </cfRule>
  </conditionalFormatting>
  <conditionalFormatting sqref="K113">
    <cfRule type="cellIs" dxfId="4229" priority="7227" operator="equal">
      <formula>"土岐"</formula>
    </cfRule>
    <cfRule type="cellIs" dxfId="4228" priority="7228" operator="equal">
      <formula>"富士宮"</formula>
    </cfRule>
  </conditionalFormatting>
  <conditionalFormatting sqref="DI113">
    <cfRule type="cellIs" dxfId="4227" priority="7226" operator="equal">
      <formula>1</formula>
    </cfRule>
  </conditionalFormatting>
  <conditionalFormatting sqref="DG120 DG126">
    <cfRule type="cellIs" dxfId="4226" priority="7225" operator="equal">
      <formula>1</formula>
    </cfRule>
  </conditionalFormatting>
  <conditionalFormatting sqref="AW126 AY126 BA126 BG126 BI126 BC126 BE126 EC126 EE126 DW126 EA126 BO126 EM126 BK126 BM126 BQ126 DE126 CC126 CA126 BY126 BW126 BU126 BS126 CU126 CQ126 CY126 DA126 DC126 CM126 CI126 CW126 CS126 CO126 CG126 CE126 CK126 DK126 DM126 DQ126 DO126 EG126 EI126 EK126 EO126 DU126 DS126">
    <cfRule type="cellIs" dxfId="4225" priority="7224" operator="equal">
      <formula>1</formula>
    </cfRule>
  </conditionalFormatting>
  <conditionalFormatting sqref="K126">
    <cfRule type="cellIs" dxfId="4224" priority="7222" operator="equal">
      <formula>"土岐"</formula>
    </cfRule>
    <cfRule type="cellIs" dxfId="4223" priority="7223" operator="equal">
      <formula>"富士宮"</formula>
    </cfRule>
  </conditionalFormatting>
  <conditionalFormatting sqref="DI126">
    <cfRule type="cellIs" dxfId="4222" priority="7221" operator="equal">
      <formula>1</formula>
    </cfRule>
  </conditionalFormatting>
  <conditionalFormatting sqref="AY120 BI120 BO120 EM120 BK120 BM120 BQ120 DE120 CC120 CA120 BY120 BW120 BU120 BS120 CU120 CQ120 CY120 DA120 DC120 CM120 CI120 CW120 CS120 CO120 CG120 CE120 CK120 DM120 DQ120 DO120 EG120 EI120 EK120 EO120 DU120 DS120">
    <cfRule type="cellIs" dxfId="4221" priority="7220" operator="equal">
      <formula>1</formula>
    </cfRule>
  </conditionalFormatting>
  <conditionalFormatting sqref="K120">
    <cfRule type="cellIs" dxfId="4220" priority="7218" operator="equal">
      <formula>"土岐"</formula>
    </cfRule>
    <cfRule type="cellIs" dxfId="4219" priority="7219" operator="equal">
      <formula>"富士宮"</formula>
    </cfRule>
  </conditionalFormatting>
  <conditionalFormatting sqref="DI120">
    <cfRule type="cellIs" dxfId="4218" priority="7217" operator="equal">
      <formula>1</formula>
    </cfRule>
  </conditionalFormatting>
  <conditionalFormatting sqref="AY122 BO122 EM122 BK122 BM122 BQ122 CC122 CA122 BY122 BW122 BU122 BS122 CU122 CQ122 CY122 DA122 DC122 CM122 CI122 CW122 CS122 CO122 CG122 CE122 CK122 DK122 DM122 DQ122 DO122 EG122 EI122 EK122 EO122 DU122 DS122">
    <cfRule type="cellIs" dxfId="4217" priority="7215" operator="equal">
      <formula>1</formula>
    </cfRule>
  </conditionalFormatting>
  <conditionalFormatting sqref="K122">
    <cfRule type="cellIs" dxfId="4216" priority="7213" operator="equal">
      <formula>"土岐"</formula>
    </cfRule>
    <cfRule type="cellIs" dxfId="4215" priority="7214" operator="equal">
      <formula>"富士宮"</formula>
    </cfRule>
  </conditionalFormatting>
  <conditionalFormatting sqref="AW127 AY127 BA127 BG127 BI127 BC127 BE127 EC127 EE127 DW127 EA127 BO127 EM127 BK127 BM127 BQ127 DE127 CC127 CA127 BY127 BW127 BU127 BS127 CU127 CQ127 CY127 DA127 DC127 CM127 CI127 CW127 CS127 CO127 CG127 CE127 CK127 DK127 DM127 DQ127 DO127 EG127 EI127 EK127 EO127 DU127 DS127">
    <cfRule type="cellIs" dxfId="4214" priority="7211" operator="equal">
      <formula>1</formula>
    </cfRule>
  </conditionalFormatting>
  <conditionalFormatting sqref="K127">
    <cfRule type="cellIs" dxfId="4213" priority="7209" operator="equal">
      <formula>"土岐"</formula>
    </cfRule>
    <cfRule type="cellIs" dxfId="4212" priority="7210" operator="equal">
      <formula>"富士宮"</formula>
    </cfRule>
  </conditionalFormatting>
  <conditionalFormatting sqref="DI127">
    <cfRule type="cellIs" dxfId="4211" priority="7208" operator="equal">
      <formula>1</formula>
    </cfRule>
  </conditionalFormatting>
  <conditionalFormatting sqref="AW123 AY123 BA123 BG123 BI123 BC123 BE123 EC123 EE123 DW123 EA123 BO123 EM123 BK123 BM123 BQ123 DE123 CC123 CA123 BY123 BW123 BU123 BS123 CU123 CQ123 CY123 DA123 DC123 CM123 CI123 CW123 CS123 CO123 CG123 CE123 CK123 DK123 DM123 DQ123 DO123 EG123 EI123 EK123 EO123 DU123 DS123">
    <cfRule type="cellIs" dxfId="4210" priority="7206" operator="equal">
      <formula>1</formula>
    </cfRule>
  </conditionalFormatting>
  <conditionalFormatting sqref="K123">
    <cfRule type="cellIs" dxfId="4209" priority="7204" operator="equal">
      <formula>"土岐"</formula>
    </cfRule>
    <cfRule type="cellIs" dxfId="4208" priority="7205" operator="equal">
      <formula>"富士宮"</formula>
    </cfRule>
  </conditionalFormatting>
  <conditionalFormatting sqref="DI123">
    <cfRule type="cellIs" dxfId="4207" priority="7203" operator="equal">
      <formula>1</formula>
    </cfRule>
  </conditionalFormatting>
  <conditionalFormatting sqref="AW135 AY135 BA135 BG135 BI135 BC135 BE135 EC135 EE135 DW135 EA135 BO135 EM135 BK135 BM135 BQ135 DE135 CC135 CA135 BY135 BW135 BU135 BS135 CU135 CQ135 CY135 DA135 DC135 CM135 CI135 CW135 CS135 CO135 CG135 CE135 CK135 DK135 DM135 DQ135 DO135 EG135 EI135 EK135 EO135 DU135 DS135">
    <cfRule type="cellIs" dxfId="4206" priority="7202" operator="equal">
      <formula>1</formula>
    </cfRule>
  </conditionalFormatting>
  <conditionalFormatting sqref="K135">
    <cfRule type="cellIs" dxfId="4205" priority="7200" operator="equal">
      <formula>"土岐"</formula>
    </cfRule>
    <cfRule type="cellIs" dxfId="4204" priority="7201" operator="equal">
      <formula>"富士宮"</formula>
    </cfRule>
  </conditionalFormatting>
  <conditionalFormatting sqref="DI135">
    <cfRule type="cellIs" dxfId="4203" priority="7199" operator="equal">
      <formula>1</formula>
    </cfRule>
  </conditionalFormatting>
  <conditionalFormatting sqref="AW124 AY124 BA124 BG124 BI124 BC124 BE124 EC124 EE124 DW124 EA124 BO124 EM124 BK124 BM124 BQ124 DE124 CC124 CA124 BY124 BW124 BU124 BS124 CU124 CQ124 CY124 DA124 DC124 CM124 CI124 CW124 CS124 CO124 CG124 CE124 CK124 DK124 DM124 DQ124 DO124 EG124 EI124 EK124 EO124 DU124 DS124">
    <cfRule type="cellIs" dxfId="4202" priority="7197" operator="equal">
      <formula>1</formula>
    </cfRule>
  </conditionalFormatting>
  <conditionalFormatting sqref="K124">
    <cfRule type="cellIs" dxfId="4201" priority="7195" operator="equal">
      <formula>"土岐"</formula>
    </cfRule>
    <cfRule type="cellIs" dxfId="4200" priority="7196" operator="equal">
      <formula>"富士宮"</formula>
    </cfRule>
  </conditionalFormatting>
  <conditionalFormatting sqref="DI124">
    <cfRule type="cellIs" dxfId="4199" priority="7194" operator="equal">
      <formula>1</formula>
    </cfRule>
  </conditionalFormatting>
  <conditionalFormatting sqref="AY125 EC125 BO125 EM125 BK125 BM125 BQ125 DE125 CC125 CA125 BY125 BW125 BU125 BS125 CU125 CQ125 CY125 DA125 DC125 CM125 CI125 CW125 CS125 CO125 CG125 CE125 CK125 DM125 DQ125 DO125 EG125 EI125 EK125 EO125 DU125 DS125">
    <cfRule type="cellIs" dxfId="4198" priority="7193" operator="equal">
      <formula>1</formula>
    </cfRule>
  </conditionalFormatting>
  <conditionalFormatting sqref="K125">
    <cfRule type="cellIs" dxfId="4197" priority="7191" operator="equal">
      <formula>"土岐"</formula>
    </cfRule>
    <cfRule type="cellIs" dxfId="4196" priority="7192" operator="equal">
      <formula>"富士宮"</formula>
    </cfRule>
  </conditionalFormatting>
  <conditionalFormatting sqref="DI125">
    <cfRule type="cellIs" dxfId="4195" priority="7190" operator="equal">
      <formula>1</formula>
    </cfRule>
  </conditionalFormatting>
  <conditionalFormatting sqref="AY132 BE132 EC132 EE132 BO132 EM132 BK132 BM132 BQ132 DE132 CC132 CA132 BY132 BW132 BU132 BS132 CU132 CQ132 CY132 DA132 DC132 CM132 CI132 CW132 CS132 CO132 CG132 CE132 CK132 DM132 DQ132 DO132 EG132 EI132 EK132 EO132 DU132 DS132">
    <cfRule type="cellIs" dxfId="4194" priority="7188" operator="equal">
      <formula>1</formula>
    </cfRule>
  </conditionalFormatting>
  <conditionalFormatting sqref="K132">
    <cfRule type="cellIs" dxfId="4193" priority="7186" operator="equal">
      <formula>"土岐"</formula>
    </cfRule>
    <cfRule type="cellIs" dxfId="4192" priority="7187" operator="equal">
      <formula>"富士宮"</formula>
    </cfRule>
  </conditionalFormatting>
  <conditionalFormatting sqref="DI132">
    <cfRule type="cellIs" dxfId="4191" priority="7185" operator="equal">
      <formula>1</formula>
    </cfRule>
  </conditionalFormatting>
  <conditionalFormatting sqref="AW119 AY119 BA119 BG119 BI119 BC119 BE119 EC119 EE119 DW119 EA119 BO119 EM119 BK119 BM119 BQ119 DE119 CC119 CA119 BY119 BW119 BU119 BS119 CU119 CQ119 CY119 DA119 DC119 CM119 CI119 CW119 CS119 CO119 CG119 CE119 CK119 DK119 DM119 DQ119 DO119 EG119 EI119 EK119 EO119 DU119 DS119">
    <cfRule type="cellIs" dxfId="4190" priority="7184" operator="equal">
      <formula>1</formula>
    </cfRule>
  </conditionalFormatting>
  <conditionalFormatting sqref="K119">
    <cfRule type="cellIs" dxfId="4189" priority="7182" operator="equal">
      <formula>"土岐"</formula>
    </cfRule>
    <cfRule type="cellIs" dxfId="4188" priority="7183" operator="equal">
      <formula>"富士宮"</formula>
    </cfRule>
  </conditionalFormatting>
  <conditionalFormatting sqref="DI119">
    <cfRule type="cellIs" dxfId="4187" priority="7181" operator="equal">
      <formula>1</formula>
    </cfRule>
  </conditionalFormatting>
  <conditionalFormatting sqref="AW134 AY134 BA134 BG134 BI134 BC134 BE134 EC134 EE134 DW134 EA134 BO134 EM134 BK134 BM134 BQ134 DE134 CC134 CA134 BY134 BW134 BU134 BS134 CU134 CQ134 CY134 DA134 DC134 CM134 CI134 CW134 CS134 CO134 CG134 CE134 CK134 DK134 DM134 DQ134 DO134 EG134 EI134 EK134 EO134 DU134 DS134">
    <cfRule type="cellIs" dxfId="4186" priority="7179" operator="equal">
      <formula>1</formula>
    </cfRule>
  </conditionalFormatting>
  <conditionalFormatting sqref="K134">
    <cfRule type="cellIs" dxfId="4185" priority="7177" operator="equal">
      <formula>"土岐"</formula>
    </cfRule>
    <cfRule type="cellIs" dxfId="4184" priority="7178" operator="equal">
      <formula>"富士宮"</formula>
    </cfRule>
  </conditionalFormatting>
  <conditionalFormatting sqref="DI134">
    <cfRule type="cellIs" dxfId="4183" priority="7176" operator="equal">
      <formula>1</formula>
    </cfRule>
  </conditionalFormatting>
  <conditionalFormatting sqref="AW121 AY121 BA121 BG121 BI121 BC121 BE121 EC121 EE121 DW121 EA121 BO121 EM121 BK121 BM121 BQ121 DE121 CC121 CA121 BY121 BW121 BU121 BS121 CU121 CQ121 CY121 DA121 DC121 CM121 CI121 CW121 CS121 CO121 CG121 CE121 CK121 DK121 DM121 DQ121 DO121 EG121 EI121 EK121 EO121 DU121 DS121">
    <cfRule type="cellIs" dxfId="4182" priority="7175" operator="equal">
      <formula>1</formula>
    </cfRule>
  </conditionalFormatting>
  <conditionalFormatting sqref="K121">
    <cfRule type="cellIs" dxfId="4181" priority="7173" operator="equal">
      <formula>"土岐"</formula>
    </cfRule>
    <cfRule type="cellIs" dxfId="4180" priority="7174" operator="equal">
      <formula>"富士宮"</formula>
    </cfRule>
  </conditionalFormatting>
  <conditionalFormatting sqref="DI121">
    <cfRule type="cellIs" dxfId="4179" priority="7172" operator="equal">
      <formula>1</formula>
    </cfRule>
  </conditionalFormatting>
  <conditionalFormatting sqref="DG133 DG141">
    <cfRule type="cellIs" dxfId="4178" priority="7171" operator="equal">
      <formula>1</formula>
    </cfRule>
  </conditionalFormatting>
  <conditionalFormatting sqref="BA140 BG141 BI141 BC141 BE141 EC141 DW141 BO141 EM141 BK141 BM141 BQ141 CC141 CA141 BY141 BW141 BU141 BS141 CU141 CQ141 CY141 DA141 DC141 CM141 CI141 CW141 CS141 CO141 CG141 CE141 CK141 DK141 DM141 DQ141 DO141 EG141 EI141 EK141 EO141 DU141 DS141">
    <cfRule type="cellIs" dxfId="4177" priority="7170" operator="equal">
      <formula>1</formula>
    </cfRule>
  </conditionalFormatting>
  <conditionalFormatting sqref="K141">
    <cfRule type="cellIs" dxfId="4176" priority="7168" operator="equal">
      <formula>"土岐"</formula>
    </cfRule>
    <cfRule type="cellIs" dxfId="4175" priority="7169" operator="equal">
      <formula>"富士宮"</formula>
    </cfRule>
  </conditionalFormatting>
  <conditionalFormatting sqref="BE133 EC133 BO133 EM133 BK133 BM133 BQ133 DE133 CC133 CA133 BY133 BW133 BU133 BS133 CU133 CQ133 CY133 DA133 DC133 CM133 CI133 CW133 CS133 CO133 CG133 CE133 CK133 DM133 DQ133 DO133 EG133 EI133 EK133 EO133 DU133 DS133">
    <cfRule type="cellIs" dxfId="4174" priority="7166" operator="equal">
      <formula>1</formula>
    </cfRule>
  </conditionalFormatting>
  <conditionalFormatting sqref="K133">
    <cfRule type="cellIs" dxfId="4173" priority="7164" operator="equal">
      <formula>"土岐"</formula>
    </cfRule>
    <cfRule type="cellIs" dxfId="4172" priority="7165" operator="equal">
      <formula>"富士宮"</formula>
    </cfRule>
  </conditionalFormatting>
  <conditionalFormatting sqref="DI133">
    <cfRule type="cellIs" dxfId="4171" priority="7163" operator="equal">
      <formula>1</formula>
    </cfRule>
  </conditionalFormatting>
  <conditionalFormatting sqref="AY152 BA152 BG152 BI152 BC152 BE152 EC152 EA152 BO152 EM152 BK152 BM152 BQ152 DE152 CC152 CA152 BY152 BW152 BU152 BS152 CU152 CQ152 CY152 DA152 DC152 CM152 CI152 CW152 CS152 CO152 CG152 CE152 CK152 DK152 DM152 DQ152 DO152 EG152 EI152 EK152 EO152 DU152 DS152">
    <cfRule type="cellIs" dxfId="4170" priority="7161" operator="equal">
      <formula>1</formula>
    </cfRule>
  </conditionalFormatting>
  <conditionalFormatting sqref="K152">
    <cfRule type="cellIs" dxfId="4169" priority="7159" operator="equal">
      <formula>"土岐"</formula>
    </cfRule>
    <cfRule type="cellIs" dxfId="4168" priority="7160" operator="equal">
      <formula>"富士宮"</formula>
    </cfRule>
  </conditionalFormatting>
  <conditionalFormatting sqref="DI152">
    <cfRule type="cellIs" dxfId="4167" priority="7158" operator="equal">
      <formula>1</formula>
    </cfRule>
  </conditionalFormatting>
  <conditionalFormatting sqref="AY142 BA142 BG142 BI142 BC142 BE142 EC142 DW142 BO142 EM142 BK142 BM142 BQ142 DE142 CC142 CA142 BY142 BW142 BU142 BS142 CU142 CQ142 CY142 DA142 DC142 CM142 CI142 CW142 CS142 CO142 CG142 CE142 CK142 DK142 DM142 DQ142 DO142 EG142 EI142 EK142 EO142 DU142 DS142 EA141:EA142 AW148:AW149 AW158 AW153:AW156">
    <cfRule type="cellIs" dxfId="4166" priority="7157" operator="equal">
      <formula>1</formula>
    </cfRule>
  </conditionalFormatting>
  <conditionalFormatting sqref="K142">
    <cfRule type="cellIs" dxfId="4165" priority="7155" operator="equal">
      <formula>"土岐"</formula>
    </cfRule>
    <cfRule type="cellIs" dxfId="4164" priority="7156" operator="equal">
      <formula>"富士宮"</formula>
    </cfRule>
  </conditionalFormatting>
  <conditionalFormatting sqref="DI142">
    <cfRule type="cellIs" dxfId="4163" priority="7154" operator="equal">
      <formula>1</formula>
    </cfRule>
  </conditionalFormatting>
  <conditionalFormatting sqref="DG154:DG155">
    <cfRule type="cellIs" dxfId="4162" priority="7153" operator="equal">
      <formula>1</formula>
    </cfRule>
  </conditionalFormatting>
  <conditionalFormatting sqref="AY155 BA155 BG155 BI155 BC155 BE155 EC155 EE155 DW155 EA155 BO155 EM155 BK155 BM155 BQ155 CC155 CA155 BY155 BW155 BU155 BS155 CU155 CQ155 CY155 DA155 DC155 CM155 CI155 CW155 CS155 CO155 CG155 CE155 CK155 DK155 DM155 DQ155 DO155 EG155 EI155 EK155 EO155 DU155 DS155">
    <cfRule type="cellIs" dxfId="4161" priority="7152" operator="equal">
      <formula>1</formula>
    </cfRule>
  </conditionalFormatting>
  <conditionalFormatting sqref="K155">
    <cfRule type="cellIs" dxfId="4160" priority="7150" operator="equal">
      <formula>"土岐"</formula>
    </cfRule>
    <cfRule type="cellIs" dxfId="4159" priority="7151" operator="equal">
      <formula>"富士宮"</formula>
    </cfRule>
  </conditionalFormatting>
  <conditionalFormatting sqref="DI155">
    <cfRule type="cellIs" dxfId="4158" priority="7149" operator="equal">
      <formula>1</formula>
    </cfRule>
  </conditionalFormatting>
  <conditionalFormatting sqref="AY154 BA154 BG154 BI154 BC154 BE154 EC154 EE154 DW154 EA154 BO154 EM154 BK154 BM154 BQ154 CC154 CA154 BY154 BW154 BU154 BS154 CU154 CQ154 CY154 DA154 DC154 CM154 CI154 CW154 CS154 CO154 CG154 CE154 CK154 DK154 DM154 DQ154 DO154 EG154 EI154 EK154 EO154 DU154 DS154">
    <cfRule type="cellIs" dxfId="4157" priority="7148" operator="equal">
      <formula>1</formula>
    </cfRule>
  </conditionalFormatting>
  <conditionalFormatting sqref="K154">
    <cfRule type="cellIs" dxfId="4156" priority="7146" operator="equal">
      <formula>"土岐"</formula>
    </cfRule>
    <cfRule type="cellIs" dxfId="4155" priority="7147" operator="equal">
      <formula>"富士宮"</formula>
    </cfRule>
  </conditionalFormatting>
  <conditionalFormatting sqref="DI154">
    <cfRule type="cellIs" dxfId="4154" priority="7145" operator="equal">
      <formula>1</formula>
    </cfRule>
  </conditionalFormatting>
  <conditionalFormatting sqref="DG143 DG153">
    <cfRule type="cellIs" dxfId="4153" priority="7144" operator="equal">
      <formula>1</formula>
    </cfRule>
  </conditionalFormatting>
  <conditionalFormatting sqref="AY153 BA153 BG153 BI153 BC153 BE153 EC153 EA153 BO153 EM153 BK153 BM153 BQ153 DE153 CC153 CA153 BY153 BW153 BU153 BS153 CU153 CQ153 CY153 DA153 DC153 CM153 CI153 CW153 CS153 CO153 CG153 CE153 CK153 DK153 DM153 DQ153 DO153 EG153 EI153 EK153 EO153 DU153 DS153">
    <cfRule type="cellIs" dxfId="4152" priority="7143" operator="equal">
      <formula>1</formula>
    </cfRule>
  </conditionalFormatting>
  <conditionalFormatting sqref="K153">
    <cfRule type="cellIs" dxfId="4151" priority="7141" operator="equal">
      <formula>"土岐"</formula>
    </cfRule>
    <cfRule type="cellIs" dxfId="4150" priority="7142" operator="equal">
      <formula>"富士宮"</formula>
    </cfRule>
  </conditionalFormatting>
  <conditionalFormatting sqref="DI153">
    <cfRule type="cellIs" dxfId="4149" priority="7140" operator="equal">
      <formula>1</formula>
    </cfRule>
  </conditionalFormatting>
  <conditionalFormatting sqref="AY143 BA143 BG143 BI143 BC143 BE143 EC143 EE143 DW143 EA143 BO143 EM143 BK143 BM143 BQ143 DE143 CC143 CA143 BY143 BW143 BU143 BS143 CU143 CQ143 CY143 DA143 DC143 CM143 CI143 CW143 CS143 CO143 CG143 CE143 CK143 DK143 DM143 DQ143 DO143 EG143 EI143 EK143 EO143 DU143 DS143">
    <cfRule type="cellIs" dxfId="4148" priority="7139" operator="equal">
      <formula>1</formula>
    </cfRule>
  </conditionalFormatting>
  <conditionalFormatting sqref="K143">
    <cfRule type="cellIs" dxfId="4147" priority="7137" operator="equal">
      <formula>"土岐"</formula>
    </cfRule>
    <cfRule type="cellIs" dxfId="4146" priority="7138" operator="equal">
      <formula>"富士宮"</formula>
    </cfRule>
  </conditionalFormatting>
  <conditionalFormatting sqref="DI143">
    <cfRule type="cellIs" dxfId="4145" priority="7136" operator="equal">
      <formula>1</formula>
    </cfRule>
  </conditionalFormatting>
  <conditionalFormatting sqref="AY165 BA165 BG165 BI165 BC165 BE165 EC165 EA165 BO165 EM165 BK165 BM165 BQ165 DE165 CC165 CA165 BY165 BW165 BU165 BS165 CU165 CQ165 CY165 DA165 DC165 CM165 CI165 CW165 CS165 CO165 CG165 CE165 CK165 DK165 DM165 DQ165 DO165 EG165 EI165 EK165 EO165 DU165 DS165">
    <cfRule type="cellIs" dxfId="4144" priority="7134" operator="equal">
      <formula>1</formula>
    </cfRule>
  </conditionalFormatting>
  <conditionalFormatting sqref="K165">
    <cfRule type="cellIs" dxfId="4143" priority="7132" operator="equal">
      <formula>"土岐"</formula>
    </cfRule>
    <cfRule type="cellIs" dxfId="4142" priority="7133" operator="equal">
      <formula>"富士宮"</formula>
    </cfRule>
  </conditionalFormatting>
  <conditionalFormatting sqref="DI165">
    <cfRule type="cellIs" dxfId="4141" priority="7131" operator="equal">
      <formula>1</formula>
    </cfRule>
  </conditionalFormatting>
  <conditionalFormatting sqref="AY144 BA144 BG144 BI144 BC144 BE144 EC144 EE144 DW144 EA144 BO144 EM144 BK144 BM144 BQ144 DE144 CC144 CA144 BY144 BW144 BU144 BS144 CU144 CQ144 CY144 DA144 DC144 CM144 CI144 CW144 CS144 CO144 CG144 CE144 CK144 DK144 DM144 DQ144 DO144 EG144 EI144 EK144 EO144 DU144 DS144">
    <cfRule type="cellIs" dxfId="4140" priority="7130" operator="equal">
      <formula>1</formula>
    </cfRule>
  </conditionalFormatting>
  <conditionalFormatting sqref="K144">
    <cfRule type="cellIs" dxfId="4139" priority="7128" operator="equal">
      <formula>"土岐"</formula>
    </cfRule>
    <cfRule type="cellIs" dxfId="4138" priority="7129" operator="equal">
      <formula>"富士宮"</formula>
    </cfRule>
  </conditionalFormatting>
  <conditionalFormatting sqref="DI144">
    <cfRule type="cellIs" dxfId="4137" priority="7127" operator="equal">
      <formula>1</formula>
    </cfRule>
  </conditionalFormatting>
  <conditionalFormatting sqref="AY159 BA159 BG159 BI159 BC159 BE159 EC159 EE159 DW159 EA159 BO159 EM159 BK159 BM159 BQ159 CC159 CA159 BY159 BW159 BU159 BS159 CU159 CQ159 CY159 DA159 DC159 CM159 CI159 CW159 CS159 CO159 CG159 CE159 CK159 DK159 DM159 DQ159 DO159 EG159 EI159 EK159 EO159 DU159 DS159">
    <cfRule type="cellIs" dxfId="4136" priority="7125" operator="equal">
      <formula>1</formula>
    </cfRule>
  </conditionalFormatting>
  <conditionalFormatting sqref="K159">
    <cfRule type="cellIs" dxfId="4135" priority="7123" operator="equal">
      <formula>"土岐"</formula>
    </cfRule>
    <cfRule type="cellIs" dxfId="4134" priority="7124" operator="equal">
      <formula>"富士宮"</formula>
    </cfRule>
  </conditionalFormatting>
  <conditionalFormatting sqref="DI159">
    <cfRule type="cellIs" dxfId="4133" priority="7122" operator="equal">
      <formula>1</formula>
    </cfRule>
  </conditionalFormatting>
  <conditionalFormatting sqref="DW18">
    <cfRule type="cellIs" dxfId="4132" priority="7120" operator="equal">
      <formula>1</formula>
    </cfRule>
  </conditionalFormatting>
  <conditionalFormatting sqref="EA18">
    <cfRule type="cellIs" dxfId="4131" priority="7119" operator="equal">
      <formula>1</formula>
    </cfRule>
  </conditionalFormatting>
  <conditionalFormatting sqref="EC18">
    <cfRule type="cellIs" dxfId="4130" priority="7118" operator="equal">
      <formula>1</formula>
    </cfRule>
  </conditionalFormatting>
  <conditionalFormatting sqref="EE18">
    <cfRule type="cellIs" dxfId="4129" priority="7116" operator="equal">
      <formula>1</formula>
    </cfRule>
  </conditionalFormatting>
  <conditionalFormatting sqref="EE32">
    <cfRule type="cellIs" dxfId="4128" priority="7115" operator="equal">
      <formula>1</formula>
    </cfRule>
  </conditionalFormatting>
  <conditionalFormatting sqref="EC27">
    <cfRule type="cellIs" dxfId="4127" priority="7114" operator="equal">
      <formula>1</formula>
    </cfRule>
  </conditionalFormatting>
  <conditionalFormatting sqref="EC33">
    <cfRule type="cellIs" dxfId="4126" priority="7113" operator="equal">
      <formula>1</formula>
    </cfRule>
  </conditionalFormatting>
  <conditionalFormatting sqref="DW38:DW40">
    <cfRule type="cellIs" dxfId="4125" priority="7112" operator="equal">
      <formula>1</formula>
    </cfRule>
  </conditionalFormatting>
  <conditionalFormatting sqref="DW54">
    <cfRule type="cellIs" dxfId="4124" priority="7109" operator="equal">
      <formula>1</formula>
    </cfRule>
  </conditionalFormatting>
  <conditionalFormatting sqref="EA38:EA40">
    <cfRule type="cellIs" dxfId="4123" priority="7108" operator="equal">
      <formula>1</formula>
    </cfRule>
  </conditionalFormatting>
  <conditionalFormatting sqref="EA42">
    <cfRule type="cellIs" dxfId="4122" priority="7107" operator="equal">
      <formula>1</formula>
    </cfRule>
  </conditionalFormatting>
  <conditionalFormatting sqref="EA44">
    <cfRule type="cellIs" dxfId="4121" priority="7106" operator="equal">
      <formula>1</formula>
    </cfRule>
  </conditionalFormatting>
  <conditionalFormatting sqref="EA54">
    <cfRule type="cellIs" dxfId="4120" priority="7104" operator="equal">
      <formula>1</formula>
    </cfRule>
  </conditionalFormatting>
  <conditionalFormatting sqref="EA49">
    <cfRule type="cellIs" dxfId="4119" priority="7102" operator="equal">
      <formula>1</formula>
    </cfRule>
  </conditionalFormatting>
  <conditionalFormatting sqref="EC38:EC40">
    <cfRule type="cellIs" dxfId="4118" priority="7101" operator="equal">
      <formula>1</formula>
    </cfRule>
  </conditionalFormatting>
  <conditionalFormatting sqref="EC48">
    <cfRule type="cellIs" dxfId="4117" priority="7099" operator="equal">
      <formula>1</formula>
    </cfRule>
  </conditionalFormatting>
  <conditionalFormatting sqref="EC54">
    <cfRule type="cellIs" dxfId="4116" priority="7098" operator="equal">
      <formula>1</formula>
    </cfRule>
  </conditionalFormatting>
  <conditionalFormatting sqref="EE38:EE40">
    <cfRule type="cellIs" dxfId="4115" priority="7097" operator="equal">
      <formula>1</formula>
    </cfRule>
  </conditionalFormatting>
  <conditionalFormatting sqref="EE42">
    <cfRule type="cellIs" dxfId="4114" priority="7096" operator="equal">
      <formula>1</formula>
    </cfRule>
  </conditionalFormatting>
  <conditionalFormatting sqref="EE49">
    <cfRule type="cellIs" dxfId="4113" priority="7095" operator="equal">
      <formula>1</formula>
    </cfRule>
  </conditionalFormatting>
  <conditionalFormatting sqref="EE54">
    <cfRule type="cellIs" dxfId="4112" priority="7093" operator="equal">
      <formula>1</formula>
    </cfRule>
  </conditionalFormatting>
  <conditionalFormatting sqref="DK44">
    <cfRule type="cellIs" dxfId="4111" priority="7092" operator="equal">
      <formula>1</formula>
    </cfRule>
  </conditionalFormatting>
  <conditionalFormatting sqref="DK45">
    <cfRule type="cellIs" dxfId="4110" priority="7091" operator="equal">
      <formula>1</formula>
    </cfRule>
  </conditionalFormatting>
  <conditionalFormatting sqref="DK54">
    <cfRule type="cellIs" dxfId="4109" priority="7089" operator="equal">
      <formula>1</formula>
    </cfRule>
  </conditionalFormatting>
  <conditionalFormatting sqref="DE14:DE15">
    <cfRule type="cellIs" dxfId="4108" priority="7079" operator="equal">
      <formula>1</formula>
    </cfRule>
  </conditionalFormatting>
  <conditionalFormatting sqref="DE26:DE28 DE30">
    <cfRule type="cellIs" dxfId="4107" priority="7078" operator="equal">
      <formula>1</formula>
    </cfRule>
  </conditionalFormatting>
  <conditionalFormatting sqref="DE31:DE32">
    <cfRule type="cellIs" dxfId="4106" priority="7077" operator="equal">
      <formula>1</formula>
    </cfRule>
  </conditionalFormatting>
  <conditionalFormatting sqref="DE29">
    <cfRule type="cellIs" dxfId="4105" priority="7076" operator="equal">
      <formula>1</formula>
    </cfRule>
  </conditionalFormatting>
  <conditionalFormatting sqref="DE41">
    <cfRule type="cellIs" dxfId="4104" priority="7075" operator="equal">
      <formula>1</formula>
    </cfRule>
  </conditionalFormatting>
  <conditionalFormatting sqref="DI56">
    <cfRule type="cellIs" dxfId="4103" priority="7068" operator="equal">
      <formula>1</formula>
    </cfRule>
  </conditionalFormatting>
  <conditionalFormatting sqref="DI65">
    <cfRule type="cellIs" dxfId="4102" priority="7063" operator="equal">
      <formula>1</formula>
    </cfRule>
  </conditionalFormatting>
  <conditionalFormatting sqref="DI59">
    <cfRule type="cellIs" dxfId="4101" priority="7049" operator="equal">
      <formula>1</formula>
    </cfRule>
  </conditionalFormatting>
  <conditionalFormatting sqref="DI74">
    <cfRule type="cellIs" dxfId="4100" priority="7044" operator="equal">
      <formula>1</formula>
    </cfRule>
  </conditionalFormatting>
  <conditionalFormatting sqref="DG56">
    <cfRule type="cellIs" dxfId="4099" priority="7072" operator="equal">
      <formula>1</formula>
    </cfRule>
  </conditionalFormatting>
  <conditionalFormatting sqref="AW56 AY56 BA56 BG56 BI56 BC56 BE56 EC56 EE56 DW56 EA56 BO56 EM56 BK56 BM56 BQ56 DE56 CC56 CA56 BY56 BW56 BU56 BS56 CU56 CQ56 CY56 DA56 DC56 CM56 CI56 CW56 CS56 CO56 CG56 CE56 CK56 DK56 DM56 DQ56 DO56 EG56 EI56 EK56 EO56 DU56 DS56">
    <cfRule type="cellIs" dxfId="4098" priority="7071" operator="equal">
      <formula>1</formula>
    </cfRule>
  </conditionalFormatting>
  <conditionalFormatting sqref="K56">
    <cfRule type="cellIs" dxfId="4097" priority="7069" operator="equal">
      <formula>"土岐"</formula>
    </cfRule>
    <cfRule type="cellIs" dxfId="4096" priority="7070" operator="equal">
      <formula>"富士宮"</formula>
    </cfRule>
  </conditionalFormatting>
  <conditionalFormatting sqref="DG65">
    <cfRule type="cellIs" dxfId="4095" priority="7067" operator="equal">
      <formula>1</formula>
    </cfRule>
  </conditionalFormatting>
  <conditionalFormatting sqref="BO65 EM65 BK65 BM65 BQ65 CC65 CA65 BY65 BW65 BU65 BS65 CU65 CQ65 CY65 DA65 DC65 CM65 CI65 CW65 CS65 CO65 CG65 CE65 CK65 DK65 DM65 DQ65 DO65 EG65 EI65 EK65 EO65 DU65 DS65">
    <cfRule type="cellIs" dxfId="4094" priority="7066" operator="equal">
      <formula>1</formula>
    </cfRule>
  </conditionalFormatting>
  <conditionalFormatting sqref="K65">
    <cfRule type="cellIs" dxfId="4093" priority="7064" operator="equal">
      <formula>"土岐"</formula>
    </cfRule>
    <cfRule type="cellIs" dxfId="4092" priority="7065" operator="equal">
      <formula>"富士宮"</formula>
    </cfRule>
  </conditionalFormatting>
  <conditionalFormatting sqref="DG66">
    <cfRule type="cellIs" dxfId="4091" priority="7062" operator="equal">
      <formula>1</formula>
    </cfRule>
  </conditionalFormatting>
  <conditionalFormatting sqref="DW66 BO66 EM66 BK66 BM66 BQ66 DE66 CC66 CA66 BY66 BW66 BU66 BS66 CU66 CQ66 CY66 DA66 DC66 CM66 CI66 CW66 CS66 CO66 CG66 CE66 CK66 DK66 DM66 DQ66 DO66 EG66 EI66 EK66 EO66 DU66 DS66">
    <cfRule type="cellIs" dxfId="4090" priority="7061" operator="equal">
      <formula>1</formula>
    </cfRule>
  </conditionalFormatting>
  <conditionalFormatting sqref="K66">
    <cfRule type="cellIs" dxfId="4089" priority="7059" operator="equal">
      <formula>"土岐"</formula>
    </cfRule>
    <cfRule type="cellIs" dxfId="4088" priority="7060" operator="equal">
      <formula>"富士宮"</formula>
    </cfRule>
  </conditionalFormatting>
  <conditionalFormatting sqref="DI66">
    <cfRule type="cellIs" dxfId="4087" priority="7058" operator="equal">
      <formula>1</formula>
    </cfRule>
  </conditionalFormatting>
  <conditionalFormatting sqref="BO67 EM67 BK67 BM67 BQ67 DE67 CC67 CA67 BY67 BW67 BU67 BS67 CU67 CQ67 CY67 DA67 DC67 CM67 CI67 CW67 CS67 CO67 CG67 CE67 CK67 DK67 DM67 DQ67 DO67 EG67 EI67 EK67 EO67 DU67 DS67">
    <cfRule type="cellIs" dxfId="4086" priority="7056" operator="equal">
      <formula>1</formula>
    </cfRule>
  </conditionalFormatting>
  <conditionalFormatting sqref="K67">
    <cfRule type="cellIs" dxfId="4085" priority="7054" operator="equal">
      <formula>"土岐"</formula>
    </cfRule>
    <cfRule type="cellIs" dxfId="4084" priority="7055" operator="equal">
      <formula>"富士宮"</formula>
    </cfRule>
  </conditionalFormatting>
  <conditionalFormatting sqref="DI67">
    <cfRule type="cellIs" dxfId="4083" priority="7053" operator="equal">
      <formula>1</formula>
    </cfRule>
  </conditionalFormatting>
  <conditionalFormatting sqref="AW59 AY59 BA59 BG59 BI59 BC59 BE59 EC59 EE59 DW59 EA59 BO59 EM59 BK59 BM59 BQ59 DE59 CC59 CA59 BY59 BW59 BU59 BS59 CU59 CQ59 CY59 DA59 DC59 CM59 CI59 CW59 CS59 CO59 CG59 CE59 CK59 DK59 DM59 DQ59 DO59 EG59 EI59 EK59 EO59 DU59 DS59">
    <cfRule type="cellIs" dxfId="4082" priority="7052" operator="equal">
      <formula>1</formula>
    </cfRule>
  </conditionalFormatting>
  <conditionalFormatting sqref="K59">
    <cfRule type="cellIs" dxfId="4081" priority="7050" operator="equal">
      <formula>"土岐"</formula>
    </cfRule>
    <cfRule type="cellIs" dxfId="4080" priority="7051" operator="equal">
      <formula>"富士宮"</formula>
    </cfRule>
  </conditionalFormatting>
  <conditionalFormatting sqref="DG74">
    <cfRule type="cellIs" dxfId="4079" priority="7048" operator="equal">
      <formula>1</formula>
    </cfRule>
  </conditionalFormatting>
  <conditionalFormatting sqref="AW74 AY74 BA74 BG74 BI74 BC74 BE74 BO74 EM74 BK74 BM74 BQ74 CC74 CA74 BY74 BW74 BU74 BS74 CU74 CQ74 CY74 DA74 DC74 CM74 CI74 CW74 CS74 CO74 CG74 CE74 CK74 DK74 DM74 DQ74 DO74 EG74 EI74 EK74 EO74 DU74 DS74">
    <cfRule type="cellIs" dxfId="4078" priority="7047" operator="equal">
      <formula>1</formula>
    </cfRule>
  </conditionalFormatting>
  <conditionalFormatting sqref="K74">
    <cfRule type="cellIs" dxfId="4077" priority="7045" operator="equal">
      <formula>"土岐"</formula>
    </cfRule>
    <cfRule type="cellIs" dxfId="4076" priority="7046" operator="equal">
      <formula>"富士宮"</formula>
    </cfRule>
  </conditionalFormatting>
  <conditionalFormatting sqref="DG75">
    <cfRule type="cellIs" dxfId="4075" priority="7043" operator="equal">
      <formula>1</formula>
    </cfRule>
  </conditionalFormatting>
  <conditionalFormatting sqref="AW75 AY75 BA75 BG75 BI75 BC75 BE75 EE75 DW75 EA75 BO75 EM75 BK75 BM75 BQ75 DE75 CC75 CA75 BY75 BW75 BU75 BS75 CU75 CQ75 CY75 DA75 DC75 CM75 CI75 CW75 CS75 CO75 CG75 CE75 CK75 DK75 DM75 DQ75 DO75 EG75 EI75 EK75 EO75 DU75 DS75 EC75">
    <cfRule type="cellIs" dxfId="4074" priority="7042" operator="equal">
      <formula>1</formula>
    </cfRule>
  </conditionalFormatting>
  <conditionalFormatting sqref="K75">
    <cfRule type="cellIs" dxfId="4073" priority="7040" operator="equal">
      <formula>"土岐"</formula>
    </cfRule>
    <cfRule type="cellIs" dxfId="4072" priority="7041" operator="equal">
      <formula>"富士宮"</formula>
    </cfRule>
  </conditionalFormatting>
  <conditionalFormatting sqref="DI75">
    <cfRule type="cellIs" dxfId="4071" priority="7039" operator="equal">
      <formula>1</formula>
    </cfRule>
  </conditionalFormatting>
  <conditionalFormatting sqref="DG79">
    <cfRule type="cellIs" dxfId="4070" priority="7038" operator="equal">
      <formula>1</formula>
    </cfRule>
  </conditionalFormatting>
  <conditionalFormatting sqref="AW79 AY79 BA79 BG79 BI79 BC79 BE79 EC79 EE79 DW79 EA79 BO79 EM79 BK79 BM79 BQ79 DE79 CC79 CA79 BY79 BW79 BU79 BS79 CU79 CQ79 CY79 DA79 DC79 CM79 CI79 CW79 CS79 CO79 CG79 CE79 CK79 DK79 DM79 DQ79 DO79 EG79 EI79 EK79 EO79 DU79 DS79">
    <cfRule type="cellIs" dxfId="4069" priority="7037" operator="equal">
      <formula>1</formula>
    </cfRule>
  </conditionalFormatting>
  <conditionalFormatting sqref="K79">
    <cfRule type="cellIs" dxfId="4068" priority="7035" operator="equal">
      <formula>"土岐"</formula>
    </cfRule>
    <cfRule type="cellIs" dxfId="4067" priority="7036" operator="equal">
      <formula>"富士宮"</formula>
    </cfRule>
  </conditionalFormatting>
  <conditionalFormatting sqref="DI79">
    <cfRule type="cellIs" dxfId="4066" priority="7034" operator="equal">
      <formula>1</formula>
    </cfRule>
  </conditionalFormatting>
  <conditionalFormatting sqref="DG83">
    <cfRule type="cellIs" dxfId="4065" priority="7033" operator="equal">
      <formula>1</formula>
    </cfRule>
  </conditionalFormatting>
  <conditionalFormatting sqref="AW83 AY83 BA83 BG83 BI83 BC83 BE83 EC83 EE83 DW83 EA83 BO83 EM83 BK83 BM83 BQ83 DE83 CC83 CA83 BY83 BW83 BU83 BS83 CU83 CQ83 CY83 DA83 DC83 CM83 CI83 CW83 CS83 CO83 CG83 CE83 CK83 DK83 DM83 DQ83 DO83 EG83 EI83 EK83 EO83 DU83 DS83">
    <cfRule type="cellIs" dxfId="4064" priority="7032" operator="equal">
      <formula>1</formula>
    </cfRule>
  </conditionalFormatting>
  <conditionalFormatting sqref="K83">
    <cfRule type="cellIs" dxfId="4063" priority="7030" operator="equal">
      <formula>"土岐"</formula>
    </cfRule>
    <cfRule type="cellIs" dxfId="4062" priority="7031" operator="equal">
      <formula>"富士宮"</formula>
    </cfRule>
  </conditionalFormatting>
  <conditionalFormatting sqref="DI83">
    <cfRule type="cellIs" dxfId="4061" priority="7029" operator="equal">
      <formula>1</formula>
    </cfRule>
  </conditionalFormatting>
  <conditionalFormatting sqref="DG80">
    <cfRule type="cellIs" dxfId="4060" priority="7028" operator="equal">
      <formula>1</formula>
    </cfRule>
  </conditionalFormatting>
  <conditionalFormatting sqref="AW80 BA80 BG80 BI80 EC80 EE80 EA80 BO80 EM80 BK80 BM80 BQ80 DE80 CC80 CA80 BY80 BW80 BU80 BS80 CU80 CQ80 CY80 DA80 DC80 CM80 CI80 CW80 CS80 CO80 CG80 CE80 CK80 DK80 DQ80 DO80 EG80 EI80 EK80 EO80 DU80 DS80">
    <cfRule type="cellIs" dxfId="4059" priority="7027" operator="equal">
      <formula>1</formula>
    </cfRule>
  </conditionalFormatting>
  <conditionalFormatting sqref="K80">
    <cfRule type="cellIs" dxfId="4058" priority="7025" operator="equal">
      <formula>"土岐"</formula>
    </cfRule>
    <cfRule type="cellIs" dxfId="4057" priority="7026" operator="equal">
      <formula>"富士宮"</formula>
    </cfRule>
  </conditionalFormatting>
  <conditionalFormatting sqref="DI80">
    <cfRule type="cellIs" dxfId="4056" priority="7024" operator="equal">
      <formula>1</formula>
    </cfRule>
  </conditionalFormatting>
  <conditionalFormatting sqref="DG84 DG82">
    <cfRule type="cellIs" dxfId="4055" priority="7023" operator="equal">
      <formula>1</formula>
    </cfRule>
  </conditionalFormatting>
  <conditionalFormatting sqref="DG76 DG81">
    <cfRule type="cellIs" dxfId="4054" priority="7022" operator="equal">
      <formula>1</formula>
    </cfRule>
  </conditionalFormatting>
  <conditionalFormatting sqref="AW81 BA81 BG81 BI81 BC81 BE81 EC81 EE81 DW81 EA81 BO81 EM81 BK81 BM81 BQ81 DE81 CC81 CA81 BY81 BW81 BU81 BS81 CU81 CQ81 CY81 DA81 DC81 CM81 CI81 CW81 CS81 CO81 CG81 CE81 CK81 DK81 DM81 DQ81 DO81 EG81 EI81 EK81 EO81 DU81 DS81">
    <cfRule type="cellIs" dxfId="4053" priority="7021" operator="equal">
      <formula>1</formula>
    </cfRule>
  </conditionalFormatting>
  <conditionalFormatting sqref="K81">
    <cfRule type="cellIs" dxfId="4052" priority="7019" operator="equal">
      <formula>"土岐"</formula>
    </cfRule>
    <cfRule type="cellIs" dxfId="4051" priority="7020" operator="equal">
      <formula>"富士宮"</formula>
    </cfRule>
  </conditionalFormatting>
  <conditionalFormatting sqref="DI81">
    <cfRule type="cellIs" dxfId="4050" priority="7018" operator="equal">
      <formula>1</formula>
    </cfRule>
  </conditionalFormatting>
  <conditionalFormatting sqref="BO76 EM76 BK76 BM76 BQ76 DE76 CC76 CA76 BY76 BW76 BU76 BS76 CU76 CQ76 CY76 DA76 DC76 CM76 CI76 CW76 CS76 CO76 CG76 CE76 CK76 DK76 DM76 DQ76 DO76 EG76 EI76 EK76 EO76 DU76 DS76">
    <cfRule type="cellIs" dxfId="4049" priority="7017" operator="equal">
      <formula>1</formula>
    </cfRule>
  </conditionalFormatting>
  <conditionalFormatting sqref="K76:K78">
    <cfRule type="cellIs" dxfId="4048" priority="7015" operator="equal">
      <formula>"土岐"</formula>
    </cfRule>
    <cfRule type="cellIs" dxfId="4047" priority="7016" operator="equal">
      <formula>"富士宮"</formula>
    </cfRule>
  </conditionalFormatting>
  <conditionalFormatting sqref="DI76">
    <cfRule type="cellIs" dxfId="4046" priority="7014" operator="equal">
      <formula>1</formula>
    </cfRule>
  </conditionalFormatting>
  <conditionalFormatting sqref="AW84 BA84 BG84 BI84 BO84 EM84 BK84 BM84 BQ84 DE84 CC84 CA84 BY84 BW84 BU84 BS84 CU84 CQ84 CY84 DA84 DC84 CM84 CI84 CW84 CS84 CO84 CG84 CE84 CK84 DK84 DM84 DQ84 DO84 EG84 EI84 EK84 EO84 DU84 DS84">
    <cfRule type="cellIs" dxfId="4045" priority="7013" operator="equal">
      <formula>1</formula>
    </cfRule>
  </conditionalFormatting>
  <conditionalFormatting sqref="K84">
    <cfRule type="cellIs" dxfId="4044" priority="7011" operator="equal">
      <formula>"土岐"</formula>
    </cfRule>
    <cfRule type="cellIs" dxfId="4043" priority="7012" operator="equal">
      <formula>"富士宮"</formula>
    </cfRule>
  </conditionalFormatting>
  <conditionalFormatting sqref="DI84">
    <cfRule type="cellIs" dxfId="4042" priority="7010" operator="equal">
      <formula>1</formula>
    </cfRule>
  </conditionalFormatting>
  <conditionalFormatting sqref="AW82 BA82 BG82 BI82 BC82 BE82 EC82 EE82 DW82 EA82 BO82 EM82 BK82 BM82 BQ82 DE82 CC82 CA82 BY82 BW82 BU82 BS82 CU82 CQ82 CY82 DA82 DC82 CM82 CI82 CW82 CS82 CO82 CG82 CE82 CK82 DK82 DM82 DQ82 DO82 EG82 EI82 EK82 EO82 DU82 DS82">
    <cfRule type="cellIs" dxfId="4041" priority="7009" operator="equal">
      <formula>1</formula>
    </cfRule>
  </conditionalFormatting>
  <conditionalFormatting sqref="K82">
    <cfRule type="cellIs" dxfId="4040" priority="7007" operator="equal">
      <formula>"土岐"</formula>
    </cfRule>
    <cfRule type="cellIs" dxfId="4039" priority="7008" operator="equal">
      <formula>"富士宮"</formula>
    </cfRule>
  </conditionalFormatting>
  <conditionalFormatting sqref="DI82">
    <cfRule type="cellIs" dxfId="4038" priority="7006" operator="equal">
      <formula>1</formula>
    </cfRule>
  </conditionalFormatting>
  <conditionalFormatting sqref="DG95">
    <cfRule type="cellIs" dxfId="4037" priority="7005" operator="equal">
      <formula>1</formula>
    </cfRule>
  </conditionalFormatting>
  <conditionalFormatting sqref="AW95 BA95 BG95 BI95 BC95 BE95 EC95 EE95 DW95 EA95 BO95 EM95 BK95 BM95 BQ95 DE95 CC95 CA95 BY95 BW95 BU95 BS95 CU95 CQ95 CY95 DA95 DC95 CM95 CI95 CW95 CS95 CO95 CG95 CE95 CK95 DK95 DM95 DQ95 DO95 EG95 EI95 EK95 EO95 DU95 DS95">
    <cfRule type="cellIs" dxfId="4036" priority="7004" operator="equal">
      <formula>1</formula>
    </cfRule>
  </conditionalFormatting>
  <conditionalFormatting sqref="K95">
    <cfRule type="cellIs" dxfId="4035" priority="7002" operator="equal">
      <formula>"土岐"</formula>
    </cfRule>
    <cfRule type="cellIs" dxfId="4034" priority="7003" operator="equal">
      <formula>"富士宮"</formula>
    </cfRule>
  </conditionalFormatting>
  <conditionalFormatting sqref="DI95">
    <cfRule type="cellIs" dxfId="4033" priority="7001" operator="equal">
      <formula>1</formula>
    </cfRule>
  </conditionalFormatting>
  <conditionalFormatting sqref="DG96">
    <cfRule type="cellIs" dxfId="4032" priority="6996" operator="equal">
      <formula>1</formula>
    </cfRule>
  </conditionalFormatting>
  <conditionalFormatting sqref="DG98">
    <cfRule type="cellIs" dxfId="4031" priority="6995" operator="equal">
      <formula>1</formula>
    </cfRule>
  </conditionalFormatting>
  <conditionalFormatting sqref="AW98 BA98 BG98 BI98 BC98 BE98 EC98 EE98 DW98 BO98 EM98 BK98 BM98 BQ98 DE98 CC98 CA98 BY98 BW98 BU98 BS98 CU98 CQ98 CY98 DA98 DC98 CM98 CI98 CW98 CS98 CO98 CG98 CE98 CK98 DK98 DM98 DQ98 DO98 EG98 EI98 EK98 EO98 DU98 DS98">
    <cfRule type="cellIs" dxfId="4030" priority="6994" operator="equal">
      <formula>1</formula>
    </cfRule>
  </conditionalFormatting>
  <conditionalFormatting sqref="K98">
    <cfRule type="cellIs" dxfId="4029" priority="6992" operator="equal">
      <formula>"土岐"</formula>
    </cfRule>
    <cfRule type="cellIs" dxfId="4028" priority="6993" operator="equal">
      <formula>"富士宮"</formula>
    </cfRule>
  </conditionalFormatting>
  <conditionalFormatting sqref="DI98">
    <cfRule type="cellIs" dxfId="4027" priority="6991" operator="equal">
      <formula>1</formula>
    </cfRule>
  </conditionalFormatting>
  <conditionalFormatting sqref="BC96 BE96 BO96 EM96 BK96 BM96 BQ96 DE96 CC96 CA96 BY96 BW96 BU96 BS96 CU96 CQ96 CY96 DA96 DC96 CM96 CI96 CW96 CS96 CO96 CG96 CE96 CK96 DK96 DM96 DQ96 DO96 EG96 EI96 EK96 EO96 DU96 DS96">
    <cfRule type="cellIs" dxfId="4026" priority="6990" operator="equal">
      <formula>1</formula>
    </cfRule>
  </conditionalFormatting>
  <conditionalFormatting sqref="K96">
    <cfRule type="cellIs" dxfId="4025" priority="6988" operator="equal">
      <formula>"土岐"</formula>
    </cfRule>
    <cfRule type="cellIs" dxfId="4024" priority="6989" operator="equal">
      <formula>"富士宮"</formula>
    </cfRule>
  </conditionalFormatting>
  <conditionalFormatting sqref="DG99:DG100">
    <cfRule type="cellIs" dxfId="4023" priority="6986" operator="equal">
      <formula>1</formula>
    </cfRule>
  </conditionalFormatting>
  <conditionalFormatting sqref="BI100 EC100 DW100 DS99:DS100 DU99:DU100 EO99:EO100 EK99:EK100 EI99:EI100 EG99:EG100 DO99:DO100 DQ99:DQ100 DM99:DM100 DK99:DK100 CK99:CK100 CE99:CE100 CG99:CG100 CO99:CO100 CS99:CS100 CW99:CW100 CI99:CI100 CM99:CM100 DC99:DC100 DA99:DA100 CY99:CY100 CQ99:CQ100 CU99:CU100 BS99:BS100 BU99:BU100 BW99:BW100 BY99:BY100 CA99:CA100 CC99:CC100 DE99:DE100 BQ99:BQ100 BM99:BM100 BK99:BK100 EM99:EM100 BO99:BO100 EE99:EE100">
    <cfRule type="cellIs" dxfId="4022" priority="6985" operator="equal">
      <formula>1</formula>
    </cfRule>
  </conditionalFormatting>
  <conditionalFormatting sqref="K99:K100">
    <cfRule type="cellIs" dxfId="4021" priority="6983" operator="equal">
      <formula>"土岐"</formula>
    </cfRule>
    <cfRule type="cellIs" dxfId="4020" priority="6984" operator="equal">
      <formula>"富士宮"</formula>
    </cfRule>
  </conditionalFormatting>
  <conditionalFormatting sqref="DI99:DI100">
    <cfRule type="cellIs" dxfId="4019" priority="6982" operator="equal">
      <formula>1</formula>
    </cfRule>
  </conditionalFormatting>
  <conditionalFormatting sqref="AW93 AY93 BA93 BG93 BI93 BC93 BE93 EC93 EE93 DW93 EA93 BO93 EM93 BK93 BM93 BQ93 DE93 CC93 CA93 BY93 BW93 BU93 BS93 CU93 CQ93 CY93 DA93 DC93 CM93 CI93 CW93 CS93 CO93 CG93 CE93 CK93 DK93 DM93 DQ93 DO93 EG93 EI93 EK93 EO93 DU93 DS93">
    <cfRule type="cellIs" dxfId="4018" priority="6980" operator="equal">
      <formula>1</formula>
    </cfRule>
  </conditionalFormatting>
  <conditionalFormatting sqref="K93">
    <cfRule type="cellIs" dxfId="4017" priority="6978" operator="equal">
      <formula>"土岐"</formula>
    </cfRule>
    <cfRule type="cellIs" dxfId="4016" priority="6979" operator="equal">
      <formula>"富士宮"</formula>
    </cfRule>
  </conditionalFormatting>
  <conditionalFormatting sqref="DI93">
    <cfRule type="cellIs" dxfId="4015" priority="6977" operator="equal">
      <formula>1</formula>
    </cfRule>
  </conditionalFormatting>
  <conditionalFormatting sqref="DG93">
    <cfRule type="cellIs" dxfId="4014" priority="6981" operator="equal">
      <formula>1</formula>
    </cfRule>
  </conditionalFormatting>
  <conditionalFormatting sqref="DG108">
    <cfRule type="cellIs" dxfId="4013" priority="6976" operator="equal">
      <formula>1</formula>
    </cfRule>
  </conditionalFormatting>
  <conditionalFormatting sqref="AW108 AY108 BA108 BG108 BI108 BC108 BE108 EC108 EE108 DW108 BO108 EM108 BK108 BM108 BQ108 DE108 CC108 CA108 BY108 BW108 BU108 BS108 CU108 CQ108 CY108 DA108 DC108 CM108 CI108 CW108 CS108 CO108 CG108 CE108 CK108 DK108 DM108 DQ108 DO108 EG108 EI108 EK108 EO108 DU108 DS108">
    <cfRule type="cellIs" dxfId="4012" priority="6975" operator="equal">
      <formula>1</formula>
    </cfRule>
  </conditionalFormatting>
  <conditionalFormatting sqref="DI108">
    <cfRule type="cellIs" dxfId="4011" priority="6974" operator="equal">
      <formula>1</formula>
    </cfRule>
  </conditionalFormatting>
  <conditionalFormatting sqref="K108">
    <cfRule type="cellIs" dxfId="4010" priority="6972" operator="equal">
      <formula>"土岐"</formula>
    </cfRule>
    <cfRule type="cellIs" dxfId="4009" priority="6973" operator="equal">
      <formula>"富士宮"</formula>
    </cfRule>
  </conditionalFormatting>
  <conditionalFormatting sqref="DG61">
    <cfRule type="cellIs" dxfId="4008" priority="6969" operator="equal">
      <formula>1</formula>
    </cfRule>
  </conditionalFormatting>
  <conditionalFormatting sqref="AW61 AY61 BA61 BG61 BI61 BC61 BE61 DW61 BO61 EM61 BK61 BM61 BQ61 DE61 CC61 CA61 BY61 BW61 BU61 BS61 CU61 CQ61 CY61 DA61 DC61 CM61 CI61 CW61 CS61 CO61 CG61 CE61 CK61 DK61 DM61 DQ61 DO61 EG61 EI61 EK61 EO61 DU61 DS61">
    <cfRule type="cellIs" dxfId="4007" priority="6968" operator="equal">
      <formula>1</formula>
    </cfRule>
  </conditionalFormatting>
  <conditionalFormatting sqref="K61">
    <cfRule type="cellIs" dxfId="4006" priority="6966" operator="equal">
      <formula>"土岐"</formula>
    </cfRule>
    <cfRule type="cellIs" dxfId="4005" priority="6967" operator="equal">
      <formula>"富士宮"</formula>
    </cfRule>
  </conditionalFormatting>
  <conditionalFormatting sqref="DG62:DG63">
    <cfRule type="cellIs" dxfId="4004" priority="6964" operator="equal">
      <formula>1</formula>
    </cfRule>
  </conditionalFormatting>
  <conditionalFormatting sqref="AW63 AY63 BA63 BG63 BI63 BC63 BE63 DW63 BO63 EM63 BK63 BM63 BQ63 CC63 CA63 BY63 BW63 BU63 BS63 CU63 CQ63 CY63 DA63 DC63 CM63 CI63 CW63 CS63 CO63 CG63 CE63 CK63 DK63 DM63 DQ63 DO63 EG63 EI63 EK63 EO63 DU63 DS63">
    <cfRule type="cellIs" dxfId="4003" priority="6963" operator="equal">
      <formula>1</formula>
    </cfRule>
  </conditionalFormatting>
  <conditionalFormatting sqref="K63">
    <cfRule type="cellIs" dxfId="4002" priority="6961" operator="equal">
      <formula>"土岐"</formula>
    </cfRule>
    <cfRule type="cellIs" dxfId="4001" priority="6962" operator="equal">
      <formula>"富士宮"</formula>
    </cfRule>
  </conditionalFormatting>
  <conditionalFormatting sqref="AW62 AY62 BA62 BG62 BI62 BC62 BE62 DW62 BO62 EM62 BK62 BM62 BQ62 CC62 CA62 BY62 BW62 BU62 BS62 CU62 CQ62 CY62 DA62 DC62 CM62 CI62 CW62 CS62 CO62 CG62 CE62 CK62 DK62 DM62 DQ62 DO62 EG62 EI62 EK62 EO62 DU62 DS62">
    <cfRule type="cellIs" dxfId="4000" priority="6959" operator="equal">
      <formula>1</formula>
    </cfRule>
  </conditionalFormatting>
  <conditionalFormatting sqref="K62">
    <cfRule type="cellIs" dxfId="3999" priority="6957" operator="equal">
      <formula>"土岐"</formula>
    </cfRule>
    <cfRule type="cellIs" dxfId="3998" priority="6958" operator="equal">
      <formula>"富士宮"</formula>
    </cfRule>
  </conditionalFormatting>
  <conditionalFormatting sqref="BI70 DW70 BO70 EM70 BK70 BM70 CC70 CA70 BY70 BW70 BU70 BS70 CU70 CQ70 CY70 DA70 DC70 CM70 CI70 CW70 CS70 CO70 CG70 CE70 CK70 DK70 DM70 DQ70 DO70 EG70 EI70 EK70 EO70 DU70 DS70">
    <cfRule type="cellIs" dxfId="3997" priority="6944" operator="equal">
      <formula>1</formula>
    </cfRule>
  </conditionalFormatting>
  <conditionalFormatting sqref="DG64">
    <cfRule type="cellIs" dxfId="3996" priority="6955" operator="equal">
      <formula>1</formula>
    </cfRule>
  </conditionalFormatting>
  <conditionalFormatting sqref="AW64 AY64 BA64 BG64 BI64 BC64 BE64 BO64 EM64 BK64 BM64 BQ64 CC64 CA64 BY64 BW64 BU64 BS64 CU64 CQ64 CY64 DA64 DC64 CM64 CI64 CW64 CS64 CO64 CG64 CE64 CK64 DK64 DM64 DQ64 DO64 EG64 EI64 EK64 EO64 DU64 DS64">
    <cfRule type="cellIs" dxfId="3995" priority="6954" operator="equal">
      <formula>1</formula>
    </cfRule>
  </conditionalFormatting>
  <conditionalFormatting sqref="K64">
    <cfRule type="cellIs" dxfId="3994" priority="6952" operator="equal">
      <formula>"土岐"</formula>
    </cfRule>
    <cfRule type="cellIs" dxfId="3993" priority="6953" operator="equal">
      <formula>"富士宮"</formula>
    </cfRule>
  </conditionalFormatting>
  <conditionalFormatting sqref="DG68">
    <cfRule type="cellIs" dxfId="3992" priority="6950" operator="equal">
      <formula>1</formula>
    </cfRule>
  </conditionalFormatting>
  <conditionalFormatting sqref="BI68 DW68 BO68 EM68 BK68 BM68 BQ68 CC68 CA68 BY68 BW68 BU68 BS68 CU68 CQ68 CY68 DA68 DC68 CM68 CI68 CW68 CS68 CO68 CG68 CE68 CK68 DK68 DM68 DQ68 DO68 EG68 EI68 EK68 EO68 DU68 DS68">
    <cfRule type="cellIs" dxfId="3991" priority="6949" operator="equal">
      <formula>1</formula>
    </cfRule>
  </conditionalFormatting>
  <conditionalFormatting sqref="K68">
    <cfRule type="cellIs" dxfId="3990" priority="6947" operator="equal">
      <formula>"土岐"</formula>
    </cfRule>
    <cfRule type="cellIs" dxfId="3989" priority="6948" operator="equal">
      <formula>"富士宮"</formula>
    </cfRule>
  </conditionalFormatting>
  <conditionalFormatting sqref="BI72 BO72 EM72 BK72 BM72 CC72 CA72 BY72 BW72 BU72 BS72 CU72 CQ72 CY72 DA72 DC72 CM72 CI72 CW72 CS72 CO72 CG72 CE72 CK72 DK72 DM72 DQ72 DO72 EG72 EI72 EK72 EO72 DU72 DS72">
    <cfRule type="cellIs" dxfId="3988" priority="6935" operator="equal">
      <formula>1</formula>
    </cfRule>
  </conditionalFormatting>
  <conditionalFormatting sqref="DG69:DG70">
    <cfRule type="cellIs" dxfId="3987" priority="6945" operator="equal">
      <formula>1</formula>
    </cfRule>
  </conditionalFormatting>
  <conditionalFormatting sqref="K70">
    <cfRule type="cellIs" dxfId="3986" priority="6942" operator="equal">
      <formula>"土岐"</formula>
    </cfRule>
    <cfRule type="cellIs" dxfId="3985" priority="6943" operator="equal">
      <formula>"富士宮"</formula>
    </cfRule>
  </conditionalFormatting>
  <conditionalFormatting sqref="BI69 DW69 BO69 EM69 BK69 BM69 CC69 CA69 BY69 BW69 BU69 BS69 CU69 CQ69 CY69 DA69 DC69 CM69 CI69 CW69 CS69 CO69 CG69 CE69 CK69 DK69 DM69 DQ69 DO69 EG69 EI69 EK69 EO69 DU69 DS69">
    <cfRule type="cellIs" dxfId="3984" priority="6940" operator="equal">
      <formula>1</formula>
    </cfRule>
  </conditionalFormatting>
  <conditionalFormatting sqref="K69">
    <cfRule type="cellIs" dxfId="3983" priority="6938" operator="equal">
      <formula>"土岐"</formula>
    </cfRule>
    <cfRule type="cellIs" dxfId="3982" priority="6939" operator="equal">
      <formula>"富士宮"</formula>
    </cfRule>
  </conditionalFormatting>
  <conditionalFormatting sqref="DG71:DG72">
    <cfRule type="cellIs" dxfId="3981" priority="6936" operator="equal">
      <formula>1</formula>
    </cfRule>
  </conditionalFormatting>
  <conditionalFormatting sqref="BI71 DW71 BO71 EM71 BK71 BM71 CC71 CA71 BY71 BW71 BU71 BS71 CU71 CQ71 CY71 DA71 DC71 CM71 CI71 CW71 CS71 CO71 CG71 CE71 CK71 DK71 DM71 DQ71 DO71 EG71 EI71 EK71 EO71 DU71 DS71">
    <cfRule type="cellIs" dxfId="3980" priority="6933" operator="equal">
      <formula>1</formula>
    </cfRule>
  </conditionalFormatting>
  <conditionalFormatting sqref="K71">
    <cfRule type="cellIs" dxfId="3979" priority="6931" operator="equal">
      <formula>"土岐"</formula>
    </cfRule>
    <cfRule type="cellIs" dxfId="3978" priority="6932" operator="equal">
      <formula>"富士宮"</formula>
    </cfRule>
  </conditionalFormatting>
  <conditionalFormatting sqref="AY68:AY73">
    <cfRule type="cellIs" dxfId="3977" priority="6919" operator="equal">
      <formula>1</formula>
    </cfRule>
  </conditionalFormatting>
  <conditionalFormatting sqref="DG73">
    <cfRule type="cellIs" dxfId="3976" priority="6929" operator="equal">
      <formula>1</formula>
    </cfRule>
  </conditionalFormatting>
  <conditionalFormatting sqref="BI73 BO73 EM73 BK73 BM73 BQ73 CC73 CA73 BY73 BW73 BU73 BS73 CU73 CQ73 CY73 DA73 DC73 CM73 CI73 CW73 CS73 CO73 CG73 CE73 CK73 DK73 DM73 DQ73 DO73 EG73 EI73 EK73 EO73 DU73 DS73">
    <cfRule type="cellIs" dxfId="3975" priority="6928" operator="equal">
      <formula>1</formula>
    </cfRule>
  </conditionalFormatting>
  <conditionalFormatting sqref="BC99:BC100">
    <cfRule type="cellIs" dxfId="3974" priority="6916" operator="equal">
      <formula>1</formula>
    </cfRule>
  </conditionalFormatting>
  <conditionalFormatting sqref="K72:K73">
    <cfRule type="cellIs" dxfId="3973" priority="6925" operator="equal">
      <formula>"土岐"</formula>
    </cfRule>
    <cfRule type="cellIs" dxfId="3972" priority="6926" operator="equal">
      <formula>"富士宮"</formula>
    </cfRule>
  </conditionalFormatting>
  <conditionalFormatting sqref="BE65:BE66 BC65:BC66 BI65:BI66 BG65:BG66 BA65:BA66 AY65:AY66 AW65:AW66">
    <cfRule type="cellIs" dxfId="3971" priority="6922" operator="equal">
      <formula>1</formula>
    </cfRule>
  </conditionalFormatting>
  <conditionalFormatting sqref="AW67 AY67 BA67 BG67 BI67 BC67 BE67">
    <cfRule type="cellIs" dxfId="3970" priority="6921" operator="equal">
      <formula>1</formula>
    </cfRule>
  </conditionalFormatting>
  <conditionalFormatting sqref="AW68:AW73">
    <cfRule type="cellIs" dxfId="3969" priority="6920" operator="equal">
      <formula>1</formula>
    </cfRule>
  </conditionalFormatting>
  <conditionalFormatting sqref="BA68:BA73">
    <cfRule type="cellIs" dxfId="3968" priority="6918" operator="equal">
      <formula>1</formula>
    </cfRule>
  </conditionalFormatting>
  <conditionalFormatting sqref="BC68:BC73">
    <cfRule type="cellIs" dxfId="3967" priority="6917" operator="equal">
      <formula>1</formula>
    </cfRule>
  </conditionalFormatting>
  <conditionalFormatting sqref="BE68:BE73">
    <cfRule type="cellIs" dxfId="3966" priority="6915" operator="equal">
      <formula>1</formula>
    </cfRule>
  </conditionalFormatting>
  <conditionalFormatting sqref="BE99:BE100">
    <cfRule type="cellIs" dxfId="3965" priority="6914" operator="equal">
      <formula>1</formula>
    </cfRule>
  </conditionalFormatting>
  <conditionalFormatting sqref="BG68:BG73">
    <cfRule type="cellIs" dxfId="3964" priority="6913" operator="equal">
      <formula>1</formula>
    </cfRule>
  </conditionalFormatting>
  <conditionalFormatting sqref="K1216:K1218">
    <cfRule type="cellIs" dxfId="3963" priority="6911" operator="equal">
      <formula>"土岐"</formula>
    </cfRule>
    <cfRule type="cellIs" dxfId="3962" priority="6912" operator="equal">
      <formula>"富士宮"</formula>
    </cfRule>
  </conditionalFormatting>
  <conditionalFormatting sqref="K1219">
    <cfRule type="cellIs" dxfId="3961" priority="6909" operator="equal">
      <formula>"土岐"</formula>
    </cfRule>
    <cfRule type="cellIs" dxfId="3960" priority="6910" operator="equal">
      <formula>"富士宮"</formula>
    </cfRule>
  </conditionalFormatting>
  <conditionalFormatting sqref="K1220:K1222">
    <cfRule type="cellIs" dxfId="3959" priority="6907" operator="equal">
      <formula>"土岐"</formula>
    </cfRule>
    <cfRule type="cellIs" dxfId="3958" priority="6908" operator="equal">
      <formula>"富士宮"</formula>
    </cfRule>
  </conditionalFormatting>
  <conditionalFormatting sqref="K1223">
    <cfRule type="cellIs" dxfId="3957" priority="6905" operator="equal">
      <formula>"土岐"</formula>
    </cfRule>
    <cfRule type="cellIs" dxfId="3956" priority="6906" operator="equal">
      <formula>"富士宮"</formula>
    </cfRule>
  </conditionalFormatting>
  <conditionalFormatting sqref="K1224:K1226">
    <cfRule type="cellIs" dxfId="3955" priority="6903" operator="equal">
      <formula>"土岐"</formula>
    </cfRule>
    <cfRule type="cellIs" dxfId="3954" priority="6904" operator="equal">
      <formula>"富士宮"</formula>
    </cfRule>
  </conditionalFormatting>
  <conditionalFormatting sqref="K1227">
    <cfRule type="cellIs" dxfId="3953" priority="6901" operator="equal">
      <formula>"土岐"</formula>
    </cfRule>
    <cfRule type="cellIs" dxfId="3952" priority="6902" operator="equal">
      <formula>"富士宮"</formula>
    </cfRule>
  </conditionalFormatting>
  <conditionalFormatting sqref="K1228:K1230">
    <cfRule type="cellIs" dxfId="3951" priority="6899" operator="equal">
      <formula>"土岐"</formula>
    </cfRule>
    <cfRule type="cellIs" dxfId="3950" priority="6900" operator="equal">
      <formula>"富士宮"</formula>
    </cfRule>
  </conditionalFormatting>
  <conditionalFormatting sqref="K1389">
    <cfRule type="cellIs" dxfId="3949" priority="6897" operator="equal">
      <formula>"土岐"</formula>
    </cfRule>
    <cfRule type="cellIs" dxfId="3948" priority="6898" operator="equal">
      <formula>"富士宮"</formula>
    </cfRule>
  </conditionalFormatting>
  <conditionalFormatting sqref="BQ69:BQ72">
    <cfRule type="cellIs" dxfId="3947" priority="6896" operator="equal">
      <formula>1</formula>
    </cfRule>
  </conditionalFormatting>
  <conditionalFormatting sqref="DI61:DI62">
    <cfRule type="cellIs" dxfId="3946" priority="6895" operator="equal">
      <formula>1</formula>
    </cfRule>
  </conditionalFormatting>
  <conditionalFormatting sqref="DI73">
    <cfRule type="cellIs" dxfId="3945" priority="6894" operator="equal">
      <formula>1</formula>
    </cfRule>
  </conditionalFormatting>
  <conditionalFormatting sqref="DI68:DI72">
    <cfRule type="cellIs" dxfId="3944" priority="6893" operator="equal">
      <formula>1</formula>
    </cfRule>
  </conditionalFormatting>
  <conditionalFormatting sqref="DI63:DI64">
    <cfRule type="cellIs" dxfId="3943" priority="6892" operator="equal">
      <formula>1</formula>
    </cfRule>
  </conditionalFormatting>
  <conditionalFormatting sqref="DW64">
    <cfRule type="cellIs" dxfId="3942" priority="6891" operator="equal">
      <formula>1</formula>
    </cfRule>
  </conditionalFormatting>
  <conditionalFormatting sqref="EA61:EA64">
    <cfRule type="cellIs" dxfId="3941" priority="6889" operator="equal">
      <formula>1</formula>
    </cfRule>
  </conditionalFormatting>
  <conditionalFormatting sqref="EA68:EA73">
    <cfRule type="cellIs" dxfId="3940" priority="6888" operator="equal">
      <formula>1</formula>
    </cfRule>
  </conditionalFormatting>
  <conditionalFormatting sqref="EC61:EC64">
    <cfRule type="cellIs" dxfId="3939" priority="6887" operator="equal">
      <formula>1</formula>
    </cfRule>
  </conditionalFormatting>
  <conditionalFormatting sqref="EC68:EC71">
    <cfRule type="cellIs" dxfId="3938" priority="6886" operator="equal">
      <formula>1</formula>
    </cfRule>
  </conditionalFormatting>
  <conditionalFormatting sqref="EE61:EE64">
    <cfRule type="cellIs" dxfId="3937" priority="6885" operator="equal">
      <formula>1</formula>
    </cfRule>
  </conditionalFormatting>
  <conditionalFormatting sqref="EE68:EE73">
    <cfRule type="cellIs" dxfId="3936" priority="6884" operator="equal">
      <formula>1</formula>
    </cfRule>
  </conditionalFormatting>
  <conditionalFormatting sqref="DE37 BO37 EM37 CK37 DM37 DQ37 DO37 EG37 EI37 EK37 EO37 DU37 DS37 BQ37 CC37 CA37 BY37 BW37 BU37 BS37 CU37 CQ37 CY37 DA37 DC37 CI37 CO37 BM37 CW37 CS37 CM37 CG37 CE37 EE37 EA37 DK37 BK37 BE37 BC37 BI37 BG37 BA37 AY37 DI37 DG37">
    <cfRule type="cellIs" dxfId="3935" priority="6883" operator="equal">
      <formula>1</formula>
    </cfRule>
  </conditionalFormatting>
  <conditionalFormatting sqref="K37">
    <cfRule type="cellIs" dxfId="3934" priority="6881" operator="equal">
      <formula>"土岐"</formula>
    </cfRule>
    <cfRule type="cellIs" dxfId="3933" priority="6882" operator="equal">
      <formula>"富士宮"</formula>
    </cfRule>
  </conditionalFormatting>
  <conditionalFormatting sqref="DW37">
    <cfRule type="cellIs" dxfId="3932" priority="6880" operator="equal">
      <formula>1</formula>
    </cfRule>
  </conditionalFormatting>
  <conditionalFormatting sqref="EC37">
    <cfRule type="cellIs" dxfId="3931" priority="6879" operator="equal">
      <formula>1</formula>
    </cfRule>
  </conditionalFormatting>
  <conditionalFormatting sqref="DW65">
    <cfRule type="cellIs" dxfId="3930" priority="6609" operator="equal">
      <formula>1</formula>
    </cfRule>
  </conditionalFormatting>
  <conditionalFormatting sqref="DW80">
    <cfRule type="cellIs" dxfId="3929" priority="6607" operator="equal">
      <formula>1</formula>
    </cfRule>
  </conditionalFormatting>
  <conditionalFormatting sqref="DW76">
    <cfRule type="cellIs" dxfId="3928" priority="6606" operator="equal">
      <formula>1</formula>
    </cfRule>
  </conditionalFormatting>
  <conditionalFormatting sqref="DW84 DW77">
    <cfRule type="cellIs" dxfId="3927" priority="6605" operator="equal">
      <formula>1</formula>
    </cfRule>
  </conditionalFormatting>
  <conditionalFormatting sqref="DW96">
    <cfRule type="cellIs" dxfId="3926" priority="6604" operator="equal">
      <formula>1</formula>
    </cfRule>
  </conditionalFormatting>
  <conditionalFormatting sqref="DW99">
    <cfRule type="cellIs" dxfId="3925" priority="6603" operator="equal">
      <formula>1</formula>
    </cfRule>
  </conditionalFormatting>
  <conditionalFormatting sqref="EA65">
    <cfRule type="cellIs" dxfId="3924" priority="6602" operator="equal">
      <formula>1</formula>
    </cfRule>
  </conditionalFormatting>
  <conditionalFormatting sqref="EA76">
    <cfRule type="cellIs" dxfId="3923" priority="6600" operator="equal">
      <formula>1</formula>
    </cfRule>
  </conditionalFormatting>
  <conditionalFormatting sqref="EA84 EA77">
    <cfRule type="cellIs" dxfId="3922" priority="6599" operator="equal">
      <formula>1</formula>
    </cfRule>
  </conditionalFormatting>
  <conditionalFormatting sqref="EA53">
    <cfRule type="cellIs" dxfId="3921" priority="6596" operator="equal">
      <formula>1</formula>
    </cfRule>
  </conditionalFormatting>
  <conditionalFormatting sqref="EC53">
    <cfRule type="cellIs" dxfId="3920" priority="6595" operator="equal">
      <formula>1</formula>
    </cfRule>
  </conditionalFormatting>
  <conditionalFormatting sqref="EC65">
    <cfRule type="cellIs" dxfId="3919" priority="6594" operator="equal">
      <formula>1</formula>
    </cfRule>
  </conditionalFormatting>
  <conditionalFormatting sqref="EC84">
    <cfRule type="cellIs" dxfId="3918" priority="6592" operator="equal">
      <formula>1</formula>
    </cfRule>
  </conditionalFormatting>
  <conditionalFormatting sqref="EC96">
    <cfRule type="cellIs" dxfId="3917" priority="6591" operator="equal">
      <formula>1</formula>
    </cfRule>
  </conditionalFormatting>
  <conditionalFormatting sqref="EC99">
    <cfRule type="cellIs" dxfId="3916" priority="6590" operator="equal">
      <formula>1</formula>
    </cfRule>
  </conditionalFormatting>
  <conditionalFormatting sqref="EE65">
    <cfRule type="cellIs" dxfId="3915" priority="6589" operator="equal">
      <formula>1</formula>
    </cfRule>
  </conditionalFormatting>
  <conditionalFormatting sqref="EE96">
    <cfRule type="cellIs" dxfId="3914" priority="6585" operator="equal">
      <formula>1</formula>
    </cfRule>
  </conditionalFormatting>
  <conditionalFormatting sqref="EE53">
    <cfRule type="cellIs" dxfId="3913" priority="6584" operator="equal">
      <formula>1</formula>
    </cfRule>
  </conditionalFormatting>
  <conditionalFormatting sqref="AY96">
    <cfRule type="cellIs" dxfId="3912" priority="6583" operator="equal">
      <formula>1</formula>
    </cfRule>
  </conditionalFormatting>
  <conditionalFormatting sqref="AY99">
    <cfRule type="cellIs" dxfId="3911" priority="6582" operator="equal">
      <formula>1</formula>
    </cfRule>
  </conditionalFormatting>
  <conditionalFormatting sqref="DW42">
    <cfRule type="cellIs" dxfId="3910" priority="6581" operator="equal">
      <formula>1</formula>
    </cfRule>
  </conditionalFormatting>
  <conditionalFormatting sqref="AW87:AW88">
    <cfRule type="cellIs" dxfId="3909" priority="6580" operator="equal">
      <formula>1</formula>
    </cfRule>
  </conditionalFormatting>
  <conditionalFormatting sqref="AW96">
    <cfRule type="cellIs" dxfId="3908" priority="6579" operator="equal">
      <formula>1</formula>
    </cfRule>
  </conditionalFormatting>
  <conditionalFormatting sqref="AW102:AW104">
    <cfRule type="cellIs" dxfId="3907" priority="6578" operator="equal">
      <formula>1</formula>
    </cfRule>
  </conditionalFormatting>
  <conditionalFormatting sqref="AY87:AY92">
    <cfRule type="cellIs" dxfId="3906" priority="6577" operator="equal">
      <formula>1</formula>
    </cfRule>
  </conditionalFormatting>
  <conditionalFormatting sqref="AY102:AY104">
    <cfRule type="cellIs" dxfId="3905" priority="6576" operator="equal">
      <formula>1</formula>
    </cfRule>
  </conditionalFormatting>
  <conditionalFormatting sqref="BA87:BA88">
    <cfRule type="cellIs" dxfId="3904" priority="6574" operator="equal">
      <formula>1</formula>
    </cfRule>
  </conditionalFormatting>
  <conditionalFormatting sqref="BA96">
    <cfRule type="cellIs" dxfId="3903" priority="6573" operator="equal">
      <formula>1</formula>
    </cfRule>
  </conditionalFormatting>
  <conditionalFormatting sqref="BA102:BA104">
    <cfRule type="cellIs" dxfId="3902" priority="6572" operator="equal">
      <formula>1</formula>
    </cfRule>
  </conditionalFormatting>
  <conditionalFormatting sqref="BC87:BC92">
    <cfRule type="cellIs" dxfId="3901" priority="6571" operator="equal">
      <formula>1</formula>
    </cfRule>
  </conditionalFormatting>
  <conditionalFormatting sqref="BE87:BE92">
    <cfRule type="cellIs" dxfId="3900" priority="6569" operator="equal">
      <formula>1</formula>
    </cfRule>
  </conditionalFormatting>
  <conditionalFormatting sqref="BG87:BG88">
    <cfRule type="cellIs" dxfId="3899" priority="6566" operator="equal">
      <formula>1</formula>
    </cfRule>
  </conditionalFormatting>
  <conditionalFormatting sqref="BG96">
    <cfRule type="cellIs" dxfId="3898" priority="6565" operator="equal">
      <formula>1</formula>
    </cfRule>
  </conditionalFormatting>
  <conditionalFormatting sqref="BG102:BG104">
    <cfRule type="cellIs" dxfId="3897" priority="6564" operator="equal">
      <formula>1</formula>
    </cfRule>
  </conditionalFormatting>
  <conditionalFormatting sqref="BI87:BI88">
    <cfRule type="cellIs" dxfId="3896" priority="6562" operator="equal">
      <formula>1</formula>
    </cfRule>
  </conditionalFormatting>
  <conditionalFormatting sqref="BI96">
    <cfRule type="cellIs" dxfId="3895" priority="6560" operator="equal">
      <formula>1</formula>
    </cfRule>
  </conditionalFormatting>
  <conditionalFormatting sqref="BI99">
    <cfRule type="cellIs" dxfId="3894" priority="6559" operator="equal">
      <formula>1</formula>
    </cfRule>
  </conditionalFormatting>
  <conditionalFormatting sqref="BQ103:BQ104">
    <cfRule type="cellIs" dxfId="3893" priority="6558" operator="equal">
      <formula>1</formula>
    </cfRule>
  </conditionalFormatting>
  <conditionalFormatting sqref="DG46">
    <cfRule type="cellIs" dxfId="3892" priority="6557" operator="equal">
      <formula>1</formula>
    </cfRule>
  </conditionalFormatting>
  <conditionalFormatting sqref="DG49">
    <cfRule type="cellIs" dxfId="3891" priority="6556" operator="equal">
      <formula>1</formula>
    </cfRule>
  </conditionalFormatting>
  <conditionalFormatting sqref="DE62:DE65">
    <cfRule type="cellIs" dxfId="3890" priority="6555" operator="equal">
      <formula>1</formula>
    </cfRule>
  </conditionalFormatting>
  <conditionalFormatting sqref="DE68:DE74">
    <cfRule type="cellIs" dxfId="3889" priority="6554" operator="equal">
      <formula>1</formula>
    </cfRule>
  </conditionalFormatting>
  <conditionalFormatting sqref="DW73">
    <cfRule type="cellIs" dxfId="3888" priority="6553" operator="equal">
      <formula>1</formula>
    </cfRule>
  </conditionalFormatting>
  <conditionalFormatting sqref="EA58">
    <cfRule type="cellIs" dxfId="3887" priority="6552" operator="equal">
      <formula>1</formula>
    </cfRule>
  </conditionalFormatting>
  <conditionalFormatting sqref="EA66">
    <cfRule type="cellIs" dxfId="3886" priority="6551" operator="equal">
      <formula>1</formula>
    </cfRule>
  </conditionalFormatting>
  <conditionalFormatting sqref="EC58">
    <cfRule type="cellIs" dxfId="3885" priority="6550" operator="equal">
      <formula>1</formula>
    </cfRule>
  </conditionalFormatting>
  <conditionalFormatting sqref="EC66">
    <cfRule type="cellIs" dxfId="3884" priority="6549" operator="equal">
      <formula>1</formula>
    </cfRule>
  </conditionalFormatting>
  <conditionalFormatting sqref="EE58">
    <cfRule type="cellIs" dxfId="3883" priority="6548" operator="equal">
      <formula>1</formula>
    </cfRule>
  </conditionalFormatting>
  <conditionalFormatting sqref="EE66">
    <cfRule type="cellIs" dxfId="3882" priority="6547" operator="equal">
      <formula>1</formula>
    </cfRule>
  </conditionalFormatting>
  <conditionalFormatting sqref="EE84">
    <cfRule type="cellIs" dxfId="3881" priority="6546" operator="equal">
      <formula>1</formula>
    </cfRule>
  </conditionalFormatting>
  <conditionalFormatting sqref="EE76">
    <cfRule type="cellIs" dxfId="3880" priority="6544" operator="equal">
      <formula>1</formula>
    </cfRule>
  </conditionalFormatting>
  <conditionalFormatting sqref="DK13">
    <cfRule type="cellIs" dxfId="3879" priority="6542" operator="equal">
      <formula>1</formula>
    </cfRule>
  </conditionalFormatting>
  <conditionalFormatting sqref="DK25">
    <cfRule type="cellIs" dxfId="3878" priority="6541" operator="equal">
      <formula>1</formula>
    </cfRule>
  </conditionalFormatting>
  <conditionalFormatting sqref="DK21">
    <cfRule type="cellIs" dxfId="3877" priority="6540" operator="equal">
      <formula>1</formula>
    </cfRule>
  </conditionalFormatting>
  <conditionalFormatting sqref="DK22">
    <cfRule type="cellIs" dxfId="3876" priority="6539" operator="equal">
      <formula>1</formula>
    </cfRule>
  </conditionalFormatting>
  <conditionalFormatting sqref="DK58">
    <cfRule type="cellIs" dxfId="3875" priority="6538" operator="equal">
      <formula>1</formula>
    </cfRule>
  </conditionalFormatting>
  <conditionalFormatting sqref="EZ1145:EZ1147 EX1145:EX1147 ET1145:ET1147 EZ1140:EZ1143 ET1140:ET1143 EX1140:EX1143 EX15:EX22 ET15:ET22 EZ15:EZ22 EZ24:EZ25 ET24:ET25 EX24:EX25 ET77 EX77 EZ77 EZ33:EZ35 ET33:ET35 EX33:EX35 EZ38:EZ40 ET38:ET40 EX38:EX40 EZ54 ET54 EX54 EZ52 ET52 EX52 EZ60 EZ46:EZ50 ET60 ET46:ET50 EX60 EX46:EX50">
    <cfRule type="cellIs" dxfId="3874" priority="6537" operator="equal">
      <formula>1</formula>
    </cfRule>
  </conditionalFormatting>
  <conditionalFormatting sqref="ET1144 EX1144 EZ1144">
    <cfRule type="cellIs" dxfId="3873" priority="6534" operator="equal">
      <formula>1</formula>
    </cfRule>
  </conditionalFormatting>
  <conditionalFormatting sqref="EX51 ET51 EZ51">
    <cfRule type="cellIs" dxfId="3872" priority="6519" operator="equal">
      <formula>1</formula>
    </cfRule>
  </conditionalFormatting>
  <conditionalFormatting sqref="EX45 ET45 EZ45">
    <cfRule type="cellIs" dxfId="3871" priority="6518" operator="equal">
      <formula>1</formula>
    </cfRule>
  </conditionalFormatting>
  <conditionalFormatting sqref="EX30 ET30 EZ30">
    <cfRule type="cellIs" dxfId="3870" priority="6512" operator="equal">
      <formula>1</formula>
    </cfRule>
  </conditionalFormatting>
  <conditionalFormatting sqref="EX28 ET28 EZ28">
    <cfRule type="cellIs" dxfId="3869" priority="6511" operator="equal">
      <formula>1</formula>
    </cfRule>
  </conditionalFormatting>
  <conditionalFormatting sqref="EX27 ET27 EZ27">
    <cfRule type="cellIs" dxfId="3868" priority="6507" operator="equal">
      <formula>1</formula>
    </cfRule>
  </conditionalFormatting>
  <conditionalFormatting sqref="EX26 ET26 EZ26">
    <cfRule type="cellIs" dxfId="3867" priority="6506" operator="equal">
      <formula>1</formula>
    </cfRule>
  </conditionalFormatting>
  <conditionalFormatting sqref="EZ55 ET55 EX55">
    <cfRule type="cellIs" dxfId="3866" priority="6505" operator="equal">
      <formula>1</formula>
    </cfRule>
  </conditionalFormatting>
  <conditionalFormatting sqref="EZ14 ET14 EX14">
    <cfRule type="cellIs" dxfId="3865" priority="6504" operator="equal">
      <formula>1</formula>
    </cfRule>
  </conditionalFormatting>
  <conditionalFormatting sqref="EZ32 ET32 EX32">
    <cfRule type="cellIs" dxfId="3864" priority="6491" operator="equal">
      <formula>1</formula>
    </cfRule>
  </conditionalFormatting>
  <conditionalFormatting sqref="EZ31 ET31 EX31">
    <cfRule type="cellIs" dxfId="3863" priority="6490" operator="equal">
      <formula>1</formula>
    </cfRule>
  </conditionalFormatting>
  <conditionalFormatting sqref="EX23 ET23 EZ23">
    <cfRule type="cellIs" dxfId="3862" priority="6489" operator="equal">
      <formula>1</formula>
    </cfRule>
  </conditionalFormatting>
  <conditionalFormatting sqref="EZ57 ET57 EX57">
    <cfRule type="cellIs" dxfId="3861" priority="6488" operator="equal">
      <formula>1</formula>
    </cfRule>
  </conditionalFormatting>
  <conditionalFormatting sqref="EZ58 ET58 EX58">
    <cfRule type="cellIs" dxfId="3860" priority="6487" operator="equal">
      <formula>1</formula>
    </cfRule>
  </conditionalFormatting>
  <conditionalFormatting sqref="EZ94 ET94 EX94">
    <cfRule type="cellIs" dxfId="3859" priority="6486" operator="equal">
      <formula>1</formula>
    </cfRule>
  </conditionalFormatting>
  <conditionalFormatting sqref="EZ53 ET53 EX53">
    <cfRule type="cellIs" dxfId="3858" priority="6485" operator="equal">
      <formula>1</formula>
    </cfRule>
  </conditionalFormatting>
  <conditionalFormatting sqref="EZ198">
    <cfRule type="cellIs" dxfId="3857" priority="6484" operator="equal">
      <formula>1</formula>
    </cfRule>
  </conditionalFormatting>
  <conditionalFormatting sqref="EZ101 ET101 EX101">
    <cfRule type="cellIs" dxfId="3856" priority="6483" operator="equal">
      <formula>1</formula>
    </cfRule>
  </conditionalFormatting>
  <conditionalFormatting sqref="EZ114 ET114 EX114">
    <cfRule type="cellIs" dxfId="3855" priority="6482" operator="equal">
      <formula>1</formula>
    </cfRule>
  </conditionalFormatting>
  <conditionalFormatting sqref="EZ190 ET190">
    <cfRule type="cellIs" dxfId="3854" priority="6480" operator="equal">
      <formula>1</formula>
    </cfRule>
  </conditionalFormatting>
  <conditionalFormatting sqref="EZ151 ET151 EX151">
    <cfRule type="cellIs" dxfId="3853" priority="6469" operator="equal">
      <formula>1</formula>
    </cfRule>
  </conditionalFormatting>
  <conditionalFormatting sqref="EZ140 ET140 EX140">
    <cfRule type="cellIs" dxfId="3852" priority="6467" operator="equal">
      <formula>1</formula>
    </cfRule>
  </conditionalFormatting>
  <conditionalFormatting sqref="EZ525:EZ526 ET525:ET526 EX525:EX526">
    <cfRule type="cellIs" dxfId="3851" priority="6451" operator="equal">
      <formula>1</formula>
    </cfRule>
  </conditionalFormatting>
  <conditionalFormatting sqref="EZ87 ET87 EX87">
    <cfRule type="cellIs" dxfId="3850" priority="6447" operator="equal">
      <formula>1</formula>
    </cfRule>
  </conditionalFormatting>
  <conditionalFormatting sqref="EZ86 ET86 EX86">
    <cfRule type="cellIs" dxfId="3849" priority="6446" operator="equal">
      <formula>1</formula>
    </cfRule>
  </conditionalFormatting>
  <conditionalFormatting sqref="EZ89 ET89 EX89">
    <cfRule type="cellIs" dxfId="3848" priority="6445" operator="equal">
      <formula>1</formula>
    </cfRule>
  </conditionalFormatting>
  <conditionalFormatting sqref="EZ88 ET88 EX88">
    <cfRule type="cellIs" dxfId="3847" priority="6444" operator="equal">
      <formula>1</formula>
    </cfRule>
  </conditionalFormatting>
  <conditionalFormatting sqref="EZ91 ET91 EX91">
    <cfRule type="cellIs" dxfId="3846" priority="6443" operator="equal">
      <formula>1</formula>
    </cfRule>
  </conditionalFormatting>
  <conditionalFormatting sqref="EZ90 ET90 EX90">
    <cfRule type="cellIs" dxfId="3845" priority="6442" operator="equal">
      <formula>1</formula>
    </cfRule>
  </conditionalFormatting>
  <conditionalFormatting sqref="EZ102 ET102 EX102">
    <cfRule type="cellIs" dxfId="3844" priority="6441" operator="equal">
      <formula>1</formula>
    </cfRule>
  </conditionalFormatting>
  <conditionalFormatting sqref="EZ92 ET92 EX92">
    <cfRule type="cellIs" dxfId="3843" priority="6440" operator="equal">
      <formula>1</formula>
    </cfRule>
  </conditionalFormatting>
  <conditionalFormatting sqref="EZ104 ET104 EX104">
    <cfRule type="cellIs" dxfId="3842" priority="6439" operator="equal">
      <formula>1</formula>
    </cfRule>
  </conditionalFormatting>
  <conditionalFormatting sqref="EZ103 ET103 EX103">
    <cfRule type="cellIs" dxfId="3841" priority="6438" operator="equal">
      <formula>1</formula>
    </cfRule>
  </conditionalFormatting>
  <conditionalFormatting sqref="EZ106 ET106 EX106">
    <cfRule type="cellIs" dxfId="3840" priority="6437" operator="equal">
      <formula>1</formula>
    </cfRule>
  </conditionalFormatting>
  <conditionalFormatting sqref="EZ105 ET105 EX105">
    <cfRule type="cellIs" dxfId="3839" priority="6436" operator="equal">
      <formula>1</formula>
    </cfRule>
  </conditionalFormatting>
  <conditionalFormatting sqref="EZ128 ET128 EX128">
    <cfRule type="cellIs" dxfId="3838" priority="6435" operator="equal">
      <formula>1</formula>
    </cfRule>
  </conditionalFormatting>
  <conditionalFormatting sqref="EZ97 ET97 EX97">
    <cfRule type="cellIs" dxfId="3837" priority="6434" operator="equal">
      <formula>1</formula>
    </cfRule>
  </conditionalFormatting>
  <conditionalFormatting sqref="EZ130 ET130 EX130">
    <cfRule type="cellIs" dxfId="3836" priority="6433" operator="equal">
      <formula>1</formula>
    </cfRule>
  </conditionalFormatting>
  <conditionalFormatting sqref="EZ129 ET129 EX129">
    <cfRule type="cellIs" dxfId="3835" priority="6432" operator="equal">
      <formula>1</formula>
    </cfRule>
  </conditionalFormatting>
  <conditionalFormatting sqref="EZ136 ET136 EX136">
    <cfRule type="cellIs" dxfId="3834" priority="6431" operator="equal">
      <formula>1</formula>
    </cfRule>
  </conditionalFormatting>
  <conditionalFormatting sqref="EZ131 ET131 EX131">
    <cfRule type="cellIs" dxfId="3833" priority="6430" operator="equal">
      <formula>1</formula>
    </cfRule>
  </conditionalFormatting>
  <conditionalFormatting sqref="EZ138 ET138 EX138">
    <cfRule type="cellIs" dxfId="3832" priority="6429" operator="equal">
      <formula>1</formula>
    </cfRule>
  </conditionalFormatting>
  <conditionalFormatting sqref="EZ137 ET137 EX137">
    <cfRule type="cellIs" dxfId="3831" priority="6428" operator="equal">
      <formula>1</formula>
    </cfRule>
  </conditionalFormatting>
  <conditionalFormatting sqref="EZ215 ET215">
    <cfRule type="cellIs" dxfId="3830" priority="6427" operator="equal">
      <formula>1</formula>
    </cfRule>
  </conditionalFormatting>
  <conditionalFormatting sqref="EZ139 ET139 EX139">
    <cfRule type="cellIs" dxfId="3829" priority="6426" operator="equal">
      <formula>1</formula>
    </cfRule>
  </conditionalFormatting>
  <conditionalFormatting sqref="EZ146 ET146 EX146">
    <cfRule type="cellIs" dxfId="3828" priority="6423" operator="equal">
      <formula>1</formula>
    </cfRule>
  </conditionalFormatting>
  <conditionalFormatting sqref="EZ145 ET145 EX145">
    <cfRule type="cellIs" dxfId="3827" priority="6422" operator="equal">
      <formula>1</formula>
    </cfRule>
  </conditionalFormatting>
  <conditionalFormatting sqref="EZ183 ET183 EX183">
    <cfRule type="cellIs" dxfId="3826" priority="6421" operator="equal">
      <formula>1</formula>
    </cfRule>
  </conditionalFormatting>
  <conditionalFormatting sqref="EZ147 ET147 EX147">
    <cfRule type="cellIs" dxfId="3825" priority="6420" operator="equal">
      <formula>1</formula>
    </cfRule>
  </conditionalFormatting>
  <conditionalFormatting sqref="EZ197 ET197">
    <cfRule type="cellIs" dxfId="3824" priority="6419" operator="equal">
      <formula>1</formula>
    </cfRule>
  </conditionalFormatting>
  <conditionalFormatting sqref="EZ179 ET179 EX179">
    <cfRule type="cellIs" dxfId="3823" priority="6417" operator="equal">
      <formula>1</formula>
    </cfRule>
  </conditionalFormatting>
  <conditionalFormatting sqref="EZ195 ET195">
    <cfRule type="cellIs" dxfId="3822" priority="6416" operator="equal">
      <formula>1</formula>
    </cfRule>
  </conditionalFormatting>
  <conditionalFormatting sqref="EZ182 ET182 EX182">
    <cfRule type="cellIs" dxfId="3821" priority="6415" operator="equal">
      <formula>1</formula>
    </cfRule>
  </conditionalFormatting>
  <conditionalFormatting sqref="EZ149 ET149 EX149">
    <cfRule type="cellIs" dxfId="3820" priority="6414" operator="equal">
      <formula>1</formula>
    </cfRule>
  </conditionalFormatting>
  <conditionalFormatting sqref="EZ148 ET148 EX148">
    <cfRule type="cellIs" dxfId="3819" priority="6413" operator="equal">
      <formula>1</formula>
    </cfRule>
  </conditionalFormatting>
  <conditionalFormatting sqref="EZ160 ET160 EX160">
    <cfRule type="cellIs" dxfId="3818" priority="6412" operator="equal">
      <formula>1</formula>
    </cfRule>
  </conditionalFormatting>
  <conditionalFormatting sqref="EZ163 ET163 EX163">
    <cfRule type="cellIs" dxfId="3817" priority="6411" operator="equal">
      <formula>1</formula>
    </cfRule>
  </conditionalFormatting>
  <conditionalFormatting sqref="EZ161 ET161 EX161">
    <cfRule type="cellIs" dxfId="3816" priority="6410" operator="equal">
      <formula>1</formula>
    </cfRule>
  </conditionalFormatting>
  <conditionalFormatting sqref="EZ164 ET164 EX164">
    <cfRule type="cellIs" dxfId="3815" priority="6409" operator="equal">
      <formula>1</formula>
    </cfRule>
  </conditionalFormatting>
  <conditionalFormatting sqref="EZ166 ET166 EX166">
    <cfRule type="cellIs" dxfId="3814" priority="6408" operator="equal">
      <formula>1</formula>
    </cfRule>
  </conditionalFormatting>
  <conditionalFormatting sqref="EZ162 ET162 EX162">
    <cfRule type="cellIs" dxfId="3813" priority="6407" operator="equal">
      <formula>1</formula>
    </cfRule>
  </conditionalFormatting>
  <conditionalFormatting sqref="EZ150 ET150 EX150">
    <cfRule type="cellIs" dxfId="3812" priority="6406" operator="equal">
      <formula>1</formula>
    </cfRule>
  </conditionalFormatting>
  <conditionalFormatting sqref="EZ168 ET168 EX168">
    <cfRule type="cellIs" dxfId="3811" priority="6405" operator="equal">
      <formula>1</formula>
    </cfRule>
  </conditionalFormatting>
  <conditionalFormatting sqref="EZ157 ET157 EX157">
    <cfRule type="cellIs" dxfId="3810" priority="6404" operator="equal">
      <formula>1</formula>
    </cfRule>
  </conditionalFormatting>
  <conditionalFormatting sqref="EZ169 ET169 EX169">
    <cfRule type="cellIs" dxfId="3809" priority="6403" operator="equal">
      <formula>1</formula>
    </cfRule>
  </conditionalFormatting>
  <conditionalFormatting sqref="EZ172 ET172 EX172">
    <cfRule type="cellIs" dxfId="3808" priority="6402" operator="equal">
      <formula>1</formula>
    </cfRule>
  </conditionalFormatting>
  <conditionalFormatting sqref="EZ156 ET156 EX156">
    <cfRule type="cellIs" dxfId="3807" priority="6401" operator="equal">
      <formula>1</formula>
    </cfRule>
  </conditionalFormatting>
  <conditionalFormatting sqref="EZ158 ET158 EX158">
    <cfRule type="cellIs" dxfId="3806" priority="6400" operator="equal">
      <formula>1</formula>
    </cfRule>
  </conditionalFormatting>
  <conditionalFormatting sqref="EZ170 ET170 EX170">
    <cfRule type="cellIs" dxfId="3805" priority="6399" operator="equal">
      <formula>1</formula>
    </cfRule>
  </conditionalFormatting>
  <conditionalFormatting sqref="EZ180 ET180 EX180">
    <cfRule type="cellIs" dxfId="3804" priority="6398" operator="equal">
      <formula>1</formula>
    </cfRule>
  </conditionalFormatting>
  <conditionalFormatting sqref="EZ173 ET173 EX173">
    <cfRule type="cellIs" dxfId="3803" priority="6397" operator="equal">
      <formula>1</formula>
    </cfRule>
  </conditionalFormatting>
  <conditionalFormatting sqref="EZ36 ET36 EX36">
    <cfRule type="cellIs" dxfId="3802" priority="6396" operator="equal">
      <formula>1</formula>
    </cfRule>
  </conditionalFormatting>
  <conditionalFormatting sqref="EZ29 ET29 EX29">
    <cfRule type="cellIs" dxfId="3801" priority="6395" operator="equal">
      <formula>1</formula>
    </cfRule>
  </conditionalFormatting>
  <conditionalFormatting sqref="EZ41 ET41 EX41">
    <cfRule type="cellIs" dxfId="3800" priority="6394" operator="equal">
      <formula>1</formula>
    </cfRule>
  </conditionalFormatting>
  <conditionalFormatting sqref="EZ214 ET214">
    <cfRule type="cellIs" dxfId="3799" priority="6393" operator="equal">
      <formula>1</formula>
    </cfRule>
  </conditionalFormatting>
  <conditionalFormatting sqref="EZ85 ET85 EX85">
    <cfRule type="cellIs" dxfId="3798" priority="6392" operator="equal">
      <formula>1</formula>
    </cfRule>
  </conditionalFormatting>
  <conditionalFormatting sqref="EZ109 EX109">
    <cfRule type="cellIs" dxfId="3797" priority="6391" operator="equal">
      <formula>1</formula>
    </cfRule>
  </conditionalFormatting>
  <conditionalFormatting sqref="EZ110 ET110 EX110">
    <cfRule type="cellIs" dxfId="3796" priority="6390" operator="equal">
      <formula>1</formula>
    </cfRule>
  </conditionalFormatting>
  <conditionalFormatting sqref="EX112">
    <cfRule type="cellIs" dxfId="3795" priority="6389" operator="equal">
      <formula>1</formula>
    </cfRule>
  </conditionalFormatting>
  <conditionalFormatting sqref="EZ111 ET111 EX111">
    <cfRule type="cellIs" dxfId="3794" priority="6388" operator="equal">
      <formula>1</formula>
    </cfRule>
  </conditionalFormatting>
  <conditionalFormatting sqref="EX117">
    <cfRule type="cellIs" dxfId="3793" priority="6387" operator="equal">
      <formula>1</formula>
    </cfRule>
  </conditionalFormatting>
  <conditionalFormatting sqref="EZ78 ET78 EX78">
    <cfRule type="cellIs" dxfId="3792" priority="6386" operator="equal">
      <formula>1</formula>
    </cfRule>
  </conditionalFormatting>
  <conditionalFormatting sqref="EZ116 EX116">
    <cfRule type="cellIs" dxfId="3791" priority="6385" operator="equal">
      <formula>1</formula>
    </cfRule>
  </conditionalFormatting>
  <conditionalFormatting sqref="EZ118 EX118">
    <cfRule type="cellIs" dxfId="3790" priority="6384" operator="equal">
      <formula>1</formula>
    </cfRule>
  </conditionalFormatting>
  <conditionalFormatting sqref="EZ115 ET115 EX115">
    <cfRule type="cellIs" dxfId="3789" priority="6383" operator="equal">
      <formula>1</formula>
    </cfRule>
  </conditionalFormatting>
  <conditionalFormatting sqref="EX113">
    <cfRule type="cellIs" dxfId="3788" priority="6382" operator="equal">
      <formula>1</formula>
    </cfRule>
  </conditionalFormatting>
  <conditionalFormatting sqref="EZ126 EX126">
    <cfRule type="cellIs" dxfId="3787" priority="6381" operator="equal">
      <formula>1</formula>
    </cfRule>
  </conditionalFormatting>
  <conditionalFormatting sqref="EZ120 ET120 EX120">
    <cfRule type="cellIs" dxfId="3786" priority="6380" operator="equal">
      <formula>1</formula>
    </cfRule>
  </conditionalFormatting>
  <conditionalFormatting sqref="EZ122 ET122 EX122">
    <cfRule type="cellIs" dxfId="3785" priority="6379" operator="equal">
      <formula>1</formula>
    </cfRule>
  </conditionalFormatting>
  <conditionalFormatting sqref="EZ127 EX127">
    <cfRule type="cellIs" dxfId="3784" priority="6378" operator="equal">
      <formula>1</formula>
    </cfRule>
  </conditionalFormatting>
  <conditionalFormatting sqref="EZ123 EX123">
    <cfRule type="cellIs" dxfId="3783" priority="6377" operator="equal">
      <formula>1</formula>
    </cfRule>
  </conditionalFormatting>
  <conditionalFormatting sqref="EX135">
    <cfRule type="cellIs" dxfId="3782" priority="6376" operator="equal">
      <formula>1</formula>
    </cfRule>
  </conditionalFormatting>
  <conditionalFormatting sqref="EZ124 EX124">
    <cfRule type="cellIs" dxfId="3781" priority="6375" operator="equal">
      <formula>1</formula>
    </cfRule>
  </conditionalFormatting>
  <conditionalFormatting sqref="EZ125 ET125 EX125">
    <cfRule type="cellIs" dxfId="3780" priority="6374" operator="equal">
      <formula>1</formula>
    </cfRule>
  </conditionalFormatting>
  <conditionalFormatting sqref="EZ132 ET132 EX132">
    <cfRule type="cellIs" dxfId="3779" priority="6373" operator="equal">
      <formula>1</formula>
    </cfRule>
  </conditionalFormatting>
  <conditionalFormatting sqref="EX119">
    <cfRule type="cellIs" dxfId="3778" priority="6372" operator="equal">
      <formula>1</formula>
    </cfRule>
  </conditionalFormatting>
  <conditionalFormatting sqref="EX134">
    <cfRule type="cellIs" dxfId="3777" priority="6371" operator="equal">
      <formula>1</formula>
    </cfRule>
  </conditionalFormatting>
  <conditionalFormatting sqref="EZ121 EX121">
    <cfRule type="cellIs" dxfId="3776" priority="6370" operator="equal">
      <formula>1</formula>
    </cfRule>
  </conditionalFormatting>
  <conditionalFormatting sqref="EZ141 ET141 EX141">
    <cfRule type="cellIs" dxfId="3775" priority="6369" operator="equal">
      <formula>1</formula>
    </cfRule>
  </conditionalFormatting>
  <conditionalFormatting sqref="EZ133 ET133 EX133">
    <cfRule type="cellIs" dxfId="3774" priority="6368" operator="equal">
      <formula>1</formula>
    </cfRule>
  </conditionalFormatting>
  <conditionalFormatting sqref="EZ152 ET152 EX152">
    <cfRule type="cellIs" dxfId="3773" priority="6367" operator="equal">
      <formula>1</formula>
    </cfRule>
  </conditionalFormatting>
  <conditionalFormatting sqref="EZ142 ET142 EX142">
    <cfRule type="cellIs" dxfId="3772" priority="6366" operator="equal">
      <formula>1</formula>
    </cfRule>
  </conditionalFormatting>
  <conditionalFormatting sqref="EZ155 ET155 EX155">
    <cfRule type="cellIs" dxfId="3771" priority="6365" operator="equal">
      <formula>1</formula>
    </cfRule>
  </conditionalFormatting>
  <conditionalFormatting sqref="EZ154 ET154 EX154">
    <cfRule type="cellIs" dxfId="3770" priority="6364" operator="equal">
      <formula>1</formula>
    </cfRule>
  </conditionalFormatting>
  <conditionalFormatting sqref="EZ153 ET153 EX153">
    <cfRule type="cellIs" dxfId="3769" priority="6363" operator="equal">
      <formula>1</formula>
    </cfRule>
  </conditionalFormatting>
  <conditionalFormatting sqref="EZ143 EX143">
    <cfRule type="cellIs" dxfId="3768" priority="6362" operator="equal">
      <formula>1</formula>
    </cfRule>
  </conditionalFormatting>
  <conditionalFormatting sqref="EZ165 ET165 EX165">
    <cfRule type="cellIs" dxfId="3767" priority="6361" operator="equal">
      <formula>1</formula>
    </cfRule>
  </conditionalFormatting>
  <conditionalFormatting sqref="EZ144 ET144 EX144">
    <cfRule type="cellIs" dxfId="3766" priority="6360" operator="equal">
      <formula>1</formula>
    </cfRule>
  </conditionalFormatting>
  <conditionalFormatting sqref="EZ159 ET159 EX159">
    <cfRule type="cellIs" dxfId="3765" priority="6359" operator="equal">
      <formula>1</formula>
    </cfRule>
  </conditionalFormatting>
  <conditionalFormatting sqref="EZ56 ET56 EX56">
    <cfRule type="cellIs" dxfId="3764" priority="6358" operator="equal">
      <formula>1</formula>
    </cfRule>
  </conditionalFormatting>
  <conditionalFormatting sqref="EZ65 ET65 EX65">
    <cfRule type="cellIs" dxfId="3763" priority="6357" operator="equal">
      <formula>1</formula>
    </cfRule>
  </conditionalFormatting>
  <conditionalFormatting sqref="EZ66 ET66 EX66">
    <cfRule type="cellIs" dxfId="3762" priority="6356" operator="equal">
      <formula>1</formula>
    </cfRule>
  </conditionalFormatting>
  <conditionalFormatting sqref="EZ67 ET67 EX67">
    <cfRule type="cellIs" dxfId="3761" priority="6355" operator="equal">
      <formula>1</formula>
    </cfRule>
  </conditionalFormatting>
  <conditionalFormatting sqref="EZ59 ET59 EX59">
    <cfRule type="cellIs" dxfId="3760" priority="6354" operator="equal">
      <formula>1</formula>
    </cfRule>
  </conditionalFormatting>
  <conditionalFormatting sqref="ET74 EZ74:EZ75 EX74:EX75">
    <cfRule type="cellIs" dxfId="3759" priority="6353" operator="equal">
      <formula>1</formula>
    </cfRule>
  </conditionalFormatting>
  <conditionalFormatting sqref="ET75">
    <cfRule type="cellIs" dxfId="3758" priority="6352" operator="equal">
      <formula>1</formula>
    </cfRule>
  </conditionalFormatting>
  <conditionalFormatting sqref="EZ79 ET79 EX79">
    <cfRule type="cellIs" dxfId="3757" priority="6351" operator="equal">
      <formula>1</formula>
    </cfRule>
  </conditionalFormatting>
  <conditionalFormatting sqref="EZ83 ET83 EX83">
    <cfRule type="cellIs" dxfId="3756" priority="6350" operator="equal">
      <formula>1</formula>
    </cfRule>
  </conditionalFormatting>
  <conditionalFormatting sqref="EZ80 ET80 EX80">
    <cfRule type="cellIs" dxfId="3755" priority="6349" operator="equal">
      <formula>1</formula>
    </cfRule>
  </conditionalFormatting>
  <conditionalFormatting sqref="EZ81 ET81 EX81">
    <cfRule type="cellIs" dxfId="3754" priority="6348" operator="equal">
      <formula>1</formula>
    </cfRule>
  </conditionalFormatting>
  <conditionalFormatting sqref="EZ76 ET76 EX76">
    <cfRule type="cellIs" dxfId="3753" priority="6347" operator="equal">
      <formula>1</formula>
    </cfRule>
  </conditionalFormatting>
  <conditionalFormatting sqref="EZ84 ET84 EX84">
    <cfRule type="cellIs" dxfId="3752" priority="6346" operator="equal">
      <formula>1</formula>
    </cfRule>
  </conditionalFormatting>
  <conditionalFormatting sqref="EZ82 ET82 EX82">
    <cfRule type="cellIs" dxfId="3751" priority="6345" operator="equal">
      <formula>1</formula>
    </cfRule>
  </conditionalFormatting>
  <conditionalFormatting sqref="EZ95 ET95 EX95">
    <cfRule type="cellIs" dxfId="3750" priority="6344" operator="equal">
      <formula>1</formula>
    </cfRule>
  </conditionalFormatting>
  <conditionalFormatting sqref="EZ98 ET98 EX98">
    <cfRule type="cellIs" dxfId="3749" priority="6343" operator="equal">
      <formula>1</formula>
    </cfRule>
  </conditionalFormatting>
  <conditionalFormatting sqref="EZ96 ET96 EX96">
    <cfRule type="cellIs" dxfId="3748" priority="6342" operator="equal">
      <formula>1</formula>
    </cfRule>
  </conditionalFormatting>
  <conditionalFormatting sqref="EX99:EX100 ET99:ET100 EZ99:EZ100">
    <cfRule type="cellIs" dxfId="3747" priority="6341" operator="equal">
      <formula>1</formula>
    </cfRule>
  </conditionalFormatting>
  <conditionalFormatting sqref="EZ93 ET93 EX93">
    <cfRule type="cellIs" dxfId="3746" priority="6340" operator="equal">
      <formula>1</formula>
    </cfRule>
  </conditionalFormatting>
  <conditionalFormatting sqref="EZ108 EX108">
    <cfRule type="cellIs" dxfId="3745" priority="6339" operator="equal">
      <formula>1</formula>
    </cfRule>
  </conditionalFormatting>
  <conditionalFormatting sqref="EZ61 ET61 EX61">
    <cfRule type="cellIs" dxfId="3744" priority="6338" operator="equal">
      <formula>1</formula>
    </cfRule>
  </conditionalFormatting>
  <conditionalFormatting sqref="EZ63 ET63 EX63">
    <cfRule type="cellIs" dxfId="3743" priority="6337" operator="equal">
      <formula>1</formula>
    </cfRule>
  </conditionalFormatting>
  <conditionalFormatting sqref="EZ62 ET62 EX62">
    <cfRule type="cellIs" dxfId="3742" priority="6336" operator="equal">
      <formula>1</formula>
    </cfRule>
  </conditionalFormatting>
  <conditionalFormatting sqref="EZ70 ET70 EX70">
    <cfRule type="cellIs" dxfId="3741" priority="6333" operator="equal">
      <formula>1</formula>
    </cfRule>
  </conditionalFormatting>
  <conditionalFormatting sqref="EZ64 ET64 EX64">
    <cfRule type="cellIs" dxfId="3740" priority="6335" operator="equal">
      <formula>1</formula>
    </cfRule>
  </conditionalFormatting>
  <conditionalFormatting sqref="EZ68 ET68 EX68">
    <cfRule type="cellIs" dxfId="3739" priority="6334" operator="equal">
      <formula>1</formula>
    </cfRule>
  </conditionalFormatting>
  <conditionalFormatting sqref="EZ72 ET72 EX72">
    <cfRule type="cellIs" dxfId="3738" priority="6331" operator="equal">
      <formula>1</formula>
    </cfRule>
  </conditionalFormatting>
  <conditionalFormatting sqref="EZ69 ET69 EX69">
    <cfRule type="cellIs" dxfId="3737" priority="6332" operator="equal">
      <formula>1</formula>
    </cfRule>
  </conditionalFormatting>
  <conditionalFormatting sqref="EZ71 ET71 EX71">
    <cfRule type="cellIs" dxfId="3736" priority="6330" operator="equal">
      <formula>1</formula>
    </cfRule>
  </conditionalFormatting>
  <conditionalFormatting sqref="EZ73 ET73 EX73">
    <cfRule type="cellIs" dxfId="3735" priority="6329" operator="equal">
      <formula>1</formula>
    </cfRule>
  </conditionalFormatting>
  <conditionalFormatting sqref="EZ37 EX37 ET37">
    <cfRule type="cellIs" dxfId="3734" priority="6328" operator="equal">
      <formula>1</formula>
    </cfRule>
  </conditionalFormatting>
  <conditionalFormatting sqref="FF1145:FF1147 FD1145:FD1147 FB1145:FB1147 FF1140:FF1143 FB1140:FB1143 FD1140:FD1143 FD15:FD22 FB15:FB22 FF15:FF22 FF24:FF25 FB24:FB25 FD24:FD25 FB77 FD77 FF77 FF33:FF35 FB33:FB35 FD33:FD35 FF38:FF40 FB38:FB40 FD38:FD40 FF54 FB54 FD54 FF52 FB52 FD52 FF60 FF46:FF50 FB60 FB46:FB50 FD60 FD46:FD50">
    <cfRule type="cellIs" dxfId="3733" priority="6327" operator="equal">
      <formula>1</formula>
    </cfRule>
  </conditionalFormatting>
  <conditionalFormatting sqref="FB1144 FD1144 FF1144">
    <cfRule type="cellIs" dxfId="3732" priority="6324" operator="equal">
      <formula>1</formula>
    </cfRule>
  </conditionalFormatting>
  <conditionalFormatting sqref="FD51 FB51 FF51">
    <cfRule type="cellIs" dxfId="3731" priority="6309" operator="equal">
      <formula>1</formula>
    </cfRule>
  </conditionalFormatting>
  <conditionalFormatting sqref="FD45 FB45 FF45">
    <cfRule type="cellIs" dxfId="3730" priority="6308" operator="equal">
      <formula>1</formula>
    </cfRule>
  </conditionalFormatting>
  <conditionalFormatting sqref="FD30 FB30 FF30">
    <cfRule type="cellIs" dxfId="3729" priority="6302" operator="equal">
      <formula>1</formula>
    </cfRule>
  </conditionalFormatting>
  <conditionalFormatting sqref="FD28 FB28 FF28">
    <cfRule type="cellIs" dxfId="3728" priority="6301" operator="equal">
      <formula>1</formula>
    </cfRule>
  </conditionalFormatting>
  <conditionalFormatting sqref="FD27 FB27 FF27">
    <cfRule type="cellIs" dxfId="3727" priority="6297" operator="equal">
      <formula>1</formula>
    </cfRule>
  </conditionalFormatting>
  <conditionalFormatting sqref="FD26 FB26 FF26">
    <cfRule type="cellIs" dxfId="3726" priority="6296" operator="equal">
      <formula>1</formula>
    </cfRule>
  </conditionalFormatting>
  <conditionalFormatting sqref="FF55 FD55">
    <cfRule type="cellIs" dxfId="3725" priority="6295" operator="equal">
      <formula>1</formula>
    </cfRule>
  </conditionalFormatting>
  <conditionalFormatting sqref="FF14 FB14 FD14">
    <cfRule type="cellIs" dxfId="3724" priority="6294" operator="equal">
      <formula>1</formula>
    </cfRule>
  </conditionalFormatting>
  <conditionalFormatting sqref="FF32 FB32 FD32">
    <cfRule type="cellIs" dxfId="3723" priority="6281" operator="equal">
      <formula>1</formula>
    </cfRule>
  </conditionalFormatting>
  <conditionalFormatting sqref="FF31 FB31 FD31">
    <cfRule type="cellIs" dxfId="3722" priority="6280" operator="equal">
      <formula>1</formula>
    </cfRule>
  </conditionalFormatting>
  <conditionalFormatting sqref="FD23 FB23 FF23">
    <cfRule type="cellIs" dxfId="3721" priority="6279" operator="equal">
      <formula>1</formula>
    </cfRule>
  </conditionalFormatting>
  <conditionalFormatting sqref="FF57 FB57 FD57">
    <cfRule type="cellIs" dxfId="3720" priority="6278" operator="equal">
      <formula>1</formula>
    </cfRule>
  </conditionalFormatting>
  <conditionalFormatting sqref="FF58 FB58 FD58">
    <cfRule type="cellIs" dxfId="3719" priority="6277" operator="equal">
      <formula>1</formula>
    </cfRule>
  </conditionalFormatting>
  <conditionalFormatting sqref="FF94 FB94">
    <cfRule type="cellIs" dxfId="3718" priority="6276" operator="equal">
      <formula>1</formula>
    </cfRule>
  </conditionalFormatting>
  <conditionalFormatting sqref="FF53 FB53 FD53">
    <cfRule type="cellIs" dxfId="3717" priority="6275" operator="equal">
      <formula>1</formula>
    </cfRule>
  </conditionalFormatting>
  <conditionalFormatting sqref="FF198 FB198 FD198">
    <cfRule type="cellIs" dxfId="3716" priority="6274" operator="equal">
      <formula>1</formula>
    </cfRule>
  </conditionalFormatting>
  <conditionalFormatting sqref="FF101 FB101 FD101">
    <cfRule type="cellIs" dxfId="3715" priority="6273" operator="equal">
      <formula>1</formula>
    </cfRule>
  </conditionalFormatting>
  <conditionalFormatting sqref="FF114 FB114 FD114">
    <cfRule type="cellIs" dxfId="3714" priority="6272" operator="equal">
      <formula>1</formula>
    </cfRule>
  </conditionalFormatting>
  <conditionalFormatting sqref="FF190 FB190 FD190">
    <cfRule type="cellIs" dxfId="3713" priority="6270" operator="equal">
      <formula>1</formula>
    </cfRule>
  </conditionalFormatting>
  <conditionalFormatting sqref="FF151 FB151 FD151">
    <cfRule type="cellIs" dxfId="3712" priority="6259" operator="equal">
      <formula>1</formula>
    </cfRule>
  </conditionalFormatting>
  <conditionalFormatting sqref="FF140 FB140 FD140">
    <cfRule type="cellIs" dxfId="3711" priority="6257" operator="equal">
      <formula>1</formula>
    </cfRule>
  </conditionalFormatting>
  <conditionalFormatting sqref="FF525:FF526 FB525:FB526 FD525:FD526">
    <cfRule type="cellIs" dxfId="3710" priority="6241" operator="equal">
      <formula>1</formula>
    </cfRule>
  </conditionalFormatting>
  <conditionalFormatting sqref="FF87 FB87 FD87">
    <cfRule type="cellIs" dxfId="3709" priority="6237" operator="equal">
      <formula>1</formula>
    </cfRule>
  </conditionalFormatting>
  <conditionalFormatting sqref="FF86 FB86 FD86">
    <cfRule type="cellIs" dxfId="3708" priority="6236" operator="equal">
      <formula>1</formula>
    </cfRule>
  </conditionalFormatting>
  <conditionalFormatting sqref="FF89 FB89 FD89">
    <cfRule type="cellIs" dxfId="3707" priority="6235" operator="equal">
      <formula>1</formula>
    </cfRule>
  </conditionalFormatting>
  <conditionalFormatting sqref="FF88 FB88 FD88">
    <cfRule type="cellIs" dxfId="3706" priority="6234" operator="equal">
      <formula>1</formula>
    </cfRule>
  </conditionalFormatting>
  <conditionalFormatting sqref="FF91 FB91 FD91">
    <cfRule type="cellIs" dxfId="3705" priority="6233" operator="equal">
      <formula>1</formula>
    </cfRule>
  </conditionalFormatting>
  <conditionalFormatting sqref="FF90 FB90 FD90">
    <cfRule type="cellIs" dxfId="3704" priority="6232" operator="equal">
      <formula>1</formula>
    </cfRule>
  </conditionalFormatting>
  <conditionalFormatting sqref="FF102 FB102 FD102">
    <cfRule type="cellIs" dxfId="3703" priority="6231" operator="equal">
      <formula>1</formula>
    </cfRule>
  </conditionalFormatting>
  <conditionalFormatting sqref="FF92 FB92 FD92">
    <cfRule type="cellIs" dxfId="3702" priority="6230" operator="equal">
      <formula>1</formula>
    </cfRule>
  </conditionalFormatting>
  <conditionalFormatting sqref="FF104 FB104 FD104">
    <cfRule type="cellIs" dxfId="3701" priority="6229" operator="equal">
      <formula>1</formula>
    </cfRule>
  </conditionalFormatting>
  <conditionalFormatting sqref="FF103 FB103 FD103">
    <cfRule type="cellIs" dxfId="3700" priority="6228" operator="equal">
      <formula>1</formula>
    </cfRule>
  </conditionalFormatting>
  <conditionalFormatting sqref="FF106 FB106 FD106">
    <cfRule type="cellIs" dxfId="3699" priority="6227" operator="equal">
      <formula>1</formula>
    </cfRule>
  </conditionalFormatting>
  <conditionalFormatting sqref="FF105 FB105 FD105">
    <cfRule type="cellIs" dxfId="3698" priority="6226" operator="equal">
      <formula>1</formula>
    </cfRule>
  </conditionalFormatting>
  <conditionalFormatting sqref="FF128 FB128 FD128">
    <cfRule type="cellIs" dxfId="3697" priority="6225" operator="equal">
      <formula>1</formula>
    </cfRule>
  </conditionalFormatting>
  <conditionalFormatting sqref="FF97 FB97 FD97">
    <cfRule type="cellIs" dxfId="3696" priority="6224" operator="equal">
      <formula>1</formula>
    </cfRule>
  </conditionalFormatting>
  <conditionalFormatting sqref="FF130 FB130 FD130">
    <cfRule type="cellIs" dxfId="3695" priority="6223" operator="equal">
      <formula>1</formula>
    </cfRule>
  </conditionalFormatting>
  <conditionalFormatting sqref="FF129 FB129 FD129">
    <cfRule type="cellIs" dxfId="3694" priority="6222" operator="equal">
      <formula>1</formula>
    </cfRule>
  </conditionalFormatting>
  <conditionalFormatting sqref="FF136 FB136 FD136">
    <cfRule type="cellIs" dxfId="3693" priority="6221" operator="equal">
      <formula>1</formula>
    </cfRule>
  </conditionalFormatting>
  <conditionalFormatting sqref="FF131 FB131 FD131">
    <cfRule type="cellIs" dxfId="3692" priority="6220" operator="equal">
      <formula>1</formula>
    </cfRule>
  </conditionalFormatting>
  <conditionalFormatting sqref="FF138 FB138 FD138">
    <cfRule type="cellIs" dxfId="3691" priority="6219" operator="equal">
      <formula>1</formula>
    </cfRule>
  </conditionalFormatting>
  <conditionalFormatting sqref="FF137 FB137 FD137">
    <cfRule type="cellIs" dxfId="3690" priority="6218" operator="equal">
      <formula>1</formula>
    </cfRule>
  </conditionalFormatting>
  <conditionalFormatting sqref="FF215 FB215 FD215">
    <cfRule type="cellIs" dxfId="3689" priority="6217" operator="equal">
      <formula>1</formula>
    </cfRule>
  </conditionalFormatting>
  <conditionalFormatting sqref="FF139 FB139 FD139">
    <cfRule type="cellIs" dxfId="3688" priority="6216" operator="equal">
      <formula>1</formula>
    </cfRule>
  </conditionalFormatting>
  <conditionalFormatting sqref="FF146 FB146 FD146">
    <cfRule type="cellIs" dxfId="3687" priority="6213" operator="equal">
      <formula>1</formula>
    </cfRule>
  </conditionalFormatting>
  <conditionalFormatting sqref="FF145 FB145 FD145">
    <cfRule type="cellIs" dxfId="3686" priority="6212" operator="equal">
      <formula>1</formula>
    </cfRule>
  </conditionalFormatting>
  <conditionalFormatting sqref="FF183 FB183">
    <cfRule type="cellIs" dxfId="3685" priority="6211" operator="equal">
      <formula>1</formula>
    </cfRule>
  </conditionalFormatting>
  <conditionalFormatting sqref="FF147 FB147 FD147">
    <cfRule type="cellIs" dxfId="3684" priority="6210" operator="equal">
      <formula>1</formula>
    </cfRule>
  </conditionalFormatting>
  <conditionalFormatting sqref="FF197 FB197 FD197">
    <cfRule type="cellIs" dxfId="3683" priority="6209" operator="equal">
      <formula>1</formula>
    </cfRule>
  </conditionalFormatting>
  <conditionalFormatting sqref="FF179 FB179 FD179">
    <cfRule type="cellIs" dxfId="3682" priority="6207" operator="equal">
      <formula>1</formula>
    </cfRule>
  </conditionalFormatting>
  <conditionalFormatting sqref="FF195 FB195">
    <cfRule type="cellIs" dxfId="3681" priority="6206" operator="equal">
      <formula>1</formula>
    </cfRule>
  </conditionalFormatting>
  <conditionalFormatting sqref="FF182 FB182 FD182">
    <cfRule type="cellIs" dxfId="3680" priority="6205" operator="equal">
      <formula>1</formula>
    </cfRule>
  </conditionalFormatting>
  <conditionalFormatting sqref="FF149 FB149 FD149">
    <cfRule type="cellIs" dxfId="3679" priority="6204" operator="equal">
      <formula>1</formula>
    </cfRule>
  </conditionalFormatting>
  <conditionalFormatting sqref="FF148 FB148 FD148">
    <cfRule type="cellIs" dxfId="3678" priority="6203" operator="equal">
      <formula>1</formula>
    </cfRule>
  </conditionalFormatting>
  <conditionalFormatting sqref="FF160 FB160 FD160">
    <cfRule type="cellIs" dxfId="3677" priority="6202" operator="equal">
      <formula>1</formula>
    </cfRule>
  </conditionalFormatting>
  <conditionalFormatting sqref="FF163 FB163 FD163">
    <cfRule type="cellIs" dxfId="3676" priority="6201" operator="equal">
      <formula>1</formula>
    </cfRule>
  </conditionalFormatting>
  <conditionalFormatting sqref="FF161 FB161 FD161">
    <cfRule type="cellIs" dxfId="3675" priority="6200" operator="equal">
      <formula>1</formula>
    </cfRule>
  </conditionalFormatting>
  <conditionalFormatting sqref="FF164 FB164 FD164">
    <cfRule type="cellIs" dxfId="3674" priority="6199" operator="equal">
      <formula>1</formula>
    </cfRule>
  </conditionalFormatting>
  <conditionalFormatting sqref="FF166 FB166 FD166">
    <cfRule type="cellIs" dxfId="3673" priority="6198" operator="equal">
      <formula>1</formula>
    </cfRule>
  </conditionalFormatting>
  <conditionalFormatting sqref="FF162 FB162 FD162">
    <cfRule type="cellIs" dxfId="3672" priority="6197" operator="equal">
      <formula>1</formula>
    </cfRule>
  </conditionalFormatting>
  <conditionalFormatting sqref="FF150 FB150 FD150">
    <cfRule type="cellIs" dxfId="3671" priority="6196" operator="equal">
      <formula>1</formula>
    </cfRule>
  </conditionalFormatting>
  <conditionalFormatting sqref="FF168 FB168 FD168">
    <cfRule type="cellIs" dxfId="3670" priority="6195" operator="equal">
      <formula>1</formula>
    </cfRule>
  </conditionalFormatting>
  <conditionalFormatting sqref="FF157 FB157 FD157">
    <cfRule type="cellIs" dxfId="3669" priority="6194" operator="equal">
      <formula>1</formula>
    </cfRule>
  </conditionalFormatting>
  <conditionalFormatting sqref="FF169 FB169 FD169">
    <cfRule type="cellIs" dxfId="3668" priority="6193" operator="equal">
      <formula>1</formula>
    </cfRule>
  </conditionalFormatting>
  <conditionalFormatting sqref="FF172 FB172 FD172">
    <cfRule type="cellIs" dxfId="3667" priority="6192" operator="equal">
      <formula>1</formula>
    </cfRule>
  </conditionalFormatting>
  <conditionalFormatting sqref="FF156 FB156 FD156">
    <cfRule type="cellIs" dxfId="3666" priority="6191" operator="equal">
      <formula>1</formula>
    </cfRule>
  </conditionalFormatting>
  <conditionalFormatting sqref="FF158 FB158 FD158">
    <cfRule type="cellIs" dxfId="3665" priority="6190" operator="equal">
      <formula>1</formula>
    </cfRule>
  </conditionalFormatting>
  <conditionalFormatting sqref="FF170 FB170 FD170">
    <cfRule type="cellIs" dxfId="3664" priority="6189" operator="equal">
      <formula>1</formula>
    </cfRule>
  </conditionalFormatting>
  <conditionalFormatting sqref="FF180 FB180 FD180">
    <cfRule type="cellIs" dxfId="3663" priority="6188" operator="equal">
      <formula>1</formula>
    </cfRule>
  </conditionalFormatting>
  <conditionalFormatting sqref="FF173 FB173 FD173">
    <cfRule type="cellIs" dxfId="3662" priority="6187" operator="equal">
      <formula>1</formula>
    </cfRule>
  </conditionalFormatting>
  <conditionalFormatting sqref="FF36 FB36 FD36">
    <cfRule type="cellIs" dxfId="3661" priority="6186" operator="equal">
      <formula>1</formula>
    </cfRule>
  </conditionalFormatting>
  <conditionalFormatting sqref="FF29 FB29 FD29">
    <cfRule type="cellIs" dxfId="3660" priority="6185" operator="equal">
      <formula>1</formula>
    </cfRule>
  </conditionalFormatting>
  <conditionalFormatting sqref="FF41 FB41 FD41">
    <cfRule type="cellIs" dxfId="3659" priority="6184" operator="equal">
      <formula>1</formula>
    </cfRule>
  </conditionalFormatting>
  <conditionalFormatting sqref="FF214 FB214 FD214">
    <cfRule type="cellIs" dxfId="3658" priority="6183" operator="equal">
      <formula>1</formula>
    </cfRule>
  </conditionalFormatting>
  <conditionalFormatting sqref="FF85 FB85 FD85">
    <cfRule type="cellIs" dxfId="3657" priority="6182" operator="equal">
      <formula>1</formula>
    </cfRule>
  </conditionalFormatting>
  <conditionalFormatting sqref="FF109 FB109">
    <cfRule type="cellIs" dxfId="3656" priority="6181" operator="equal">
      <formula>1</formula>
    </cfRule>
  </conditionalFormatting>
  <conditionalFormatting sqref="FF110 FB110 FD110">
    <cfRule type="cellIs" dxfId="3655" priority="6180" operator="equal">
      <formula>1</formula>
    </cfRule>
  </conditionalFormatting>
  <conditionalFormatting sqref="FF112 FB112">
    <cfRule type="cellIs" dxfId="3654" priority="6179" operator="equal">
      <formula>1</formula>
    </cfRule>
  </conditionalFormatting>
  <conditionalFormatting sqref="FF111 FB111 FD111">
    <cfRule type="cellIs" dxfId="3653" priority="6178" operator="equal">
      <formula>1</formula>
    </cfRule>
  </conditionalFormatting>
  <conditionalFormatting sqref="FF117 FD117">
    <cfRule type="cellIs" dxfId="3652" priority="6177" operator="equal">
      <formula>1</formula>
    </cfRule>
  </conditionalFormatting>
  <conditionalFormatting sqref="FF78 FB78 FD78">
    <cfRule type="cellIs" dxfId="3651" priority="6176" operator="equal">
      <formula>1</formula>
    </cfRule>
  </conditionalFormatting>
  <conditionalFormatting sqref="FF116 FB116">
    <cfRule type="cellIs" dxfId="3650" priority="6175" operator="equal">
      <formula>1</formula>
    </cfRule>
  </conditionalFormatting>
  <conditionalFormatting sqref="FF118 FD118">
    <cfRule type="cellIs" dxfId="3649" priority="6174" operator="equal">
      <formula>1</formula>
    </cfRule>
  </conditionalFormatting>
  <conditionalFormatting sqref="FF115 FB115 FD115">
    <cfRule type="cellIs" dxfId="3648" priority="6173" operator="equal">
      <formula>1</formula>
    </cfRule>
  </conditionalFormatting>
  <conditionalFormatting sqref="FF113 FB113">
    <cfRule type="cellIs" dxfId="3647" priority="6172" operator="equal">
      <formula>1</formula>
    </cfRule>
  </conditionalFormatting>
  <conditionalFormatting sqref="FF126 FD126">
    <cfRule type="cellIs" dxfId="3646" priority="6171" operator="equal">
      <formula>1</formula>
    </cfRule>
  </conditionalFormatting>
  <conditionalFormatting sqref="FF120 FB120 FD120">
    <cfRule type="cellIs" dxfId="3645" priority="6170" operator="equal">
      <formula>1</formula>
    </cfRule>
  </conditionalFormatting>
  <conditionalFormatting sqref="FF122 FB122 FD122">
    <cfRule type="cellIs" dxfId="3644" priority="6169" operator="equal">
      <formula>1</formula>
    </cfRule>
  </conditionalFormatting>
  <conditionalFormatting sqref="FF127 FD127">
    <cfRule type="cellIs" dxfId="3643" priority="6168" operator="equal">
      <formula>1</formula>
    </cfRule>
  </conditionalFormatting>
  <conditionalFormatting sqref="FF123 FD123">
    <cfRule type="cellIs" dxfId="3642" priority="6167" operator="equal">
      <formula>1</formula>
    </cfRule>
  </conditionalFormatting>
  <conditionalFormatting sqref="FF135 FD135">
    <cfRule type="cellIs" dxfId="3641" priority="6166" operator="equal">
      <formula>1</formula>
    </cfRule>
  </conditionalFormatting>
  <conditionalFormatting sqref="FF124 FD124">
    <cfRule type="cellIs" dxfId="3640" priority="6165" operator="equal">
      <formula>1</formula>
    </cfRule>
  </conditionalFormatting>
  <conditionalFormatting sqref="FF125 FB125 FD125">
    <cfRule type="cellIs" dxfId="3639" priority="6164" operator="equal">
      <formula>1</formula>
    </cfRule>
  </conditionalFormatting>
  <conditionalFormatting sqref="FF132 FB132 FD132">
    <cfRule type="cellIs" dxfId="3638" priority="6163" operator="equal">
      <formula>1</formula>
    </cfRule>
  </conditionalFormatting>
  <conditionalFormatting sqref="FF119 FB119">
    <cfRule type="cellIs" dxfId="3637" priority="6162" operator="equal">
      <formula>1</formula>
    </cfRule>
  </conditionalFormatting>
  <conditionalFormatting sqref="FF134 FD134">
    <cfRule type="cellIs" dxfId="3636" priority="6161" operator="equal">
      <formula>1</formula>
    </cfRule>
  </conditionalFormatting>
  <conditionalFormatting sqref="FF121 FB121">
    <cfRule type="cellIs" dxfId="3635" priority="6160" operator="equal">
      <formula>1</formula>
    </cfRule>
  </conditionalFormatting>
  <conditionalFormatting sqref="FF141 FB141 FD141">
    <cfRule type="cellIs" dxfId="3634" priority="6159" operator="equal">
      <formula>1</formula>
    </cfRule>
  </conditionalFormatting>
  <conditionalFormatting sqref="FF133 FB133 FD133">
    <cfRule type="cellIs" dxfId="3633" priority="6158" operator="equal">
      <formula>1</formula>
    </cfRule>
  </conditionalFormatting>
  <conditionalFormatting sqref="FF152 FB152 FD152">
    <cfRule type="cellIs" dxfId="3632" priority="6157" operator="equal">
      <formula>1</formula>
    </cfRule>
  </conditionalFormatting>
  <conditionalFormatting sqref="FF142 FB142 FD142">
    <cfRule type="cellIs" dxfId="3631" priority="6156" operator="equal">
      <formula>1</formula>
    </cfRule>
  </conditionalFormatting>
  <conditionalFormatting sqref="FF155 FB155 FD155">
    <cfRule type="cellIs" dxfId="3630" priority="6155" operator="equal">
      <formula>1</formula>
    </cfRule>
  </conditionalFormatting>
  <conditionalFormatting sqref="FF154 FB154 FD154">
    <cfRule type="cellIs" dxfId="3629" priority="6154" operator="equal">
      <formula>1</formula>
    </cfRule>
  </conditionalFormatting>
  <conditionalFormatting sqref="FF153 FB153 FD153">
    <cfRule type="cellIs" dxfId="3628" priority="6153" operator="equal">
      <formula>1</formula>
    </cfRule>
  </conditionalFormatting>
  <conditionalFormatting sqref="FF143 FB143 FD143">
    <cfRule type="cellIs" dxfId="3627" priority="6152" operator="equal">
      <formula>1</formula>
    </cfRule>
  </conditionalFormatting>
  <conditionalFormatting sqref="FF165 FB165 FD165">
    <cfRule type="cellIs" dxfId="3626" priority="6151" operator="equal">
      <formula>1</formula>
    </cfRule>
  </conditionalFormatting>
  <conditionalFormatting sqref="FF144 FB144 FD144">
    <cfRule type="cellIs" dxfId="3625" priority="6150" operator="equal">
      <formula>1</formula>
    </cfRule>
  </conditionalFormatting>
  <conditionalFormatting sqref="FF159 FB159">
    <cfRule type="cellIs" dxfId="3624" priority="6149" operator="equal">
      <formula>1</formula>
    </cfRule>
  </conditionalFormatting>
  <conditionalFormatting sqref="FF56 FD56">
    <cfRule type="cellIs" dxfId="3623" priority="6148" operator="equal">
      <formula>1</formula>
    </cfRule>
  </conditionalFormatting>
  <conditionalFormatting sqref="FF65 FB65 FD65">
    <cfRule type="cellIs" dxfId="3622" priority="6147" operator="equal">
      <formula>1</formula>
    </cfRule>
  </conditionalFormatting>
  <conditionalFormatting sqref="FF66 FB66 FD66">
    <cfRule type="cellIs" dxfId="3621" priority="6146" operator="equal">
      <formula>1</formula>
    </cfRule>
  </conditionalFormatting>
  <conditionalFormatting sqref="FF67 FB67 FD67">
    <cfRule type="cellIs" dxfId="3620" priority="6145" operator="equal">
      <formula>1</formula>
    </cfRule>
  </conditionalFormatting>
  <conditionalFormatting sqref="FF59 FD59">
    <cfRule type="cellIs" dxfId="3619" priority="6144" operator="equal">
      <formula>1</formula>
    </cfRule>
  </conditionalFormatting>
  <conditionalFormatting sqref="FF74:FF75 FB74:FB75 FD74">
    <cfRule type="cellIs" dxfId="3618" priority="6143" operator="equal">
      <formula>1</formula>
    </cfRule>
  </conditionalFormatting>
  <conditionalFormatting sqref="FF79 FB79">
    <cfRule type="cellIs" dxfId="3617" priority="6141" operator="equal">
      <formula>1</formula>
    </cfRule>
  </conditionalFormatting>
  <conditionalFormatting sqref="FF83 FB83 FD83">
    <cfRule type="cellIs" dxfId="3616" priority="6140" operator="equal">
      <formula>1</formula>
    </cfRule>
  </conditionalFormatting>
  <conditionalFormatting sqref="FF80 FB80 FD80">
    <cfRule type="cellIs" dxfId="3615" priority="6139" operator="equal">
      <formula>1</formula>
    </cfRule>
  </conditionalFormatting>
  <conditionalFormatting sqref="FF81 FD81">
    <cfRule type="cellIs" dxfId="3614" priority="6138" operator="equal">
      <formula>1</formula>
    </cfRule>
  </conditionalFormatting>
  <conditionalFormatting sqref="FF76 FB76 FD76">
    <cfRule type="cellIs" dxfId="3613" priority="6137" operator="equal">
      <formula>1</formula>
    </cfRule>
  </conditionalFormatting>
  <conditionalFormatting sqref="FF84 FB84 FD84">
    <cfRule type="cellIs" dxfId="3612" priority="6136" operator="equal">
      <formula>1</formula>
    </cfRule>
  </conditionalFormatting>
  <conditionalFormatting sqref="FF82 FD82">
    <cfRule type="cellIs" dxfId="3611" priority="6135" operator="equal">
      <formula>1</formula>
    </cfRule>
  </conditionalFormatting>
  <conditionalFormatting sqref="FF95">
    <cfRule type="cellIs" dxfId="3610" priority="6134" operator="equal">
      <formula>1</formula>
    </cfRule>
  </conditionalFormatting>
  <conditionalFormatting sqref="FF98 FD98">
    <cfRule type="cellIs" dxfId="3609" priority="6133" operator="equal">
      <formula>1</formula>
    </cfRule>
  </conditionalFormatting>
  <conditionalFormatting sqref="FF96 FB96 FD96">
    <cfRule type="cellIs" dxfId="3608" priority="6132" operator="equal">
      <formula>1</formula>
    </cfRule>
  </conditionalFormatting>
  <conditionalFormatting sqref="FD99 FB99:FB100 FF99:FF100">
    <cfRule type="cellIs" dxfId="3607" priority="6131" operator="equal">
      <formula>1</formula>
    </cfRule>
  </conditionalFormatting>
  <conditionalFormatting sqref="FF93 FD93">
    <cfRule type="cellIs" dxfId="3606" priority="6130" operator="equal">
      <formula>1</formula>
    </cfRule>
  </conditionalFormatting>
  <conditionalFormatting sqref="FF108 FB108">
    <cfRule type="cellIs" dxfId="3605" priority="6129" operator="equal">
      <formula>1</formula>
    </cfRule>
  </conditionalFormatting>
  <conditionalFormatting sqref="FF61 FB61 FD61">
    <cfRule type="cellIs" dxfId="3604" priority="6128" operator="equal">
      <formula>1</formula>
    </cfRule>
  </conditionalFormatting>
  <conditionalFormatting sqref="FF63 FB63 FD63">
    <cfRule type="cellIs" dxfId="3603" priority="6127" operator="equal">
      <formula>1</formula>
    </cfRule>
  </conditionalFormatting>
  <conditionalFormatting sqref="FF62 FB62 FD62">
    <cfRule type="cellIs" dxfId="3602" priority="6126" operator="equal">
      <formula>1</formula>
    </cfRule>
  </conditionalFormatting>
  <conditionalFormatting sqref="FF70 FB70 FD70">
    <cfRule type="cellIs" dxfId="3601" priority="6123" operator="equal">
      <formula>1</formula>
    </cfRule>
  </conditionalFormatting>
  <conditionalFormatting sqref="FF64 FB64 FD64">
    <cfRule type="cellIs" dxfId="3600" priority="6125" operator="equal">
      <formula>1</formula>
    </cfRule>
  </conditionalFormatting>
  <conditionalFormatting sqref="FF68 FB68 FD68">
    <cfRule type="cellIs" dxfId="3599" priority="6124" operator="equal">
      <formula>1</formula>
    </cfRule>
  </conditionalFormatting>
  <conditionalFormatting sqref="FF72 FB72 FD72">
    <cfRule type="cellIs" dxfId="3598" priority="6121" operator="equal">
      <formula>1</formula>
    </cfRule>
  </conditionalFormatting>
  <conditionalFormatting sqref="FF69 FB69 FD69">
    <cfRule type="cellIs" dxfId="3597" priority="6122" operator="equal">
      <formula>1</formula>
    </cfRule>
  </conditionalFormatting>
  <conditionalFormatting sqref="FF71 FB71 FD71">
    <cfRule type="cellIs" dxfId="3596" priority="6120" operator="equal">
      <formula>1</formula>
    </cfRule>
  </conditionalFormatting>
  <conditionalFormatting sqref="FF73 FB73 FD73">
    <cfRule type="cellIs" dxfId="3595" priority="6119" operator="equal">
      <formula>1</formula>
    </cfRule>
  </conditionalFormatting>
  <conditionalFormatting sqref="FF37 FD37 FB37">
    <cfRule type="cellIs" dxfId="3594" priority="6118" operator="equal">
      <formula>1</formula>
    </cfRule>
  </conditionalFormatting>
  <conditionalFormatting sqref="FH1145:FH1147 FH1140:FH1143 FH15:FH22 FJ15:FJ22 FJ24:FJ25 FH24:FH25 FH77 FJ77 FJ33:FJ35 FH33:FH35 FJ38:FJ40 FH38:FH40 FJ54 FH54 FJ52 FH52 FJ60 FJ46:FJ50 FH60 FH46:FH50 FJ112 FJ147 FJ194">
    <cfRule type="cellIs" dxfId="3593" priority="6117" operator="equal">
      <formula>1</formula>
    </cfRule>
  </conditionalFormatting>
  <conditionalFormatting sqref="FH1144">
    <cfRule type="cellIs" dxfId="3592" priority="6114" operator="equal">
      <formula>1</formula>
    </cfRule>
  </conditionalFormatting>
  <conditionalFormatting sqref="FH51 FJ51">
    <cfRule type="cellIs" dxfId="3591" priority="6102" operator="equal">
      <formula>1</formula>
    </cfRule>
  </conditionalFormatting>
  <conditionalFormatting sqref="FH45 FJ45">
    <cfRule type="cellIs" dxfId="3590" priority="6101" operator="equal">
      <formula>1</formula>
    </cfRule>
  </conditionalFormatting>
  <conditionalFormatting sqref="FH30 FJ30">
    <cfRule type="cellIs" dxfId="3589" priority="6095" operator="equal">
      <formula>1</formula>
    </cfRule>
  </conditionalFormatting>
  <conditionalFormatting sqref="FH28 FJ28">
    <cfRule type="cellIs" dxfId="3588" priority="6094" operator="equal">
      <formula>1</formula>
    </cfRule>
  </conditionalFormatting>
  <conditionalFormatting sqref="FH27 FJ27">
    <cfRule type="cellIs" dxfId="3587" priority="6090" operator="equal">
      <formula>1</formula>
    </cfRule>
  </conditionalFormatting>
  <conditionalFormatting sqref="FH26 FJ26">
    <cfRule type="cellIs" dxfId="3586" priority="6089" operator="equal">
      <formula>1</formula>
    </cfRule>
  </conditionalFormatting>
  <conditionalFormatting sqref="FJ55 FH55">
    <cfRule type="cellIs" dxfId="3585" priority="6088" operator="equal">
      <formula>1</formula>
    </cfRule>
  </conditionalFormatting>
  <conditionalFormatting sqref="FJ14 FH14">
    <cfRule type="cellIs" dxfId="3584" priority="6087" operator="equal">
      <formula>1</formula>
    </cfRule>
  </conditionalFormatting>
  <conditionalFormatting sqref="FJ32 FH32">
    <cfRule type="cellIs" dxfId="3583" priority="6074" operator="equal">
      <formula>1</formula>
    </cfRule>
  </conditionalFormatting>
  <conditionalFormatting sqref="FJ31 FH31">
    <cfRule type="cellIs" dxfId="3582" priority="6073" operator="equal">
      <formula>1</formula>
    </cfRule>
  </conditionalFormatting>
  <conditionalFormatting sqref="FH23 FJ23">
    <cfRule type="cellIs" dxfId="3581" priority="6072" operator="equal">
      <formula>1</formula>
    </cfRule>
  </conditionalFormatting>
  <conditionalFormatting sqref="FJ57 FH57">
    <cfRule type="cellIs" dxfId="3580" priority="6071" operator="equal">
      <formula>1</formula>
    </cfRule>
  </conditionalFormatting>
  <conditionalFormatting sqref="FJ58 FH58">
    <cfRule type="cellIs" dxfId="3579" priority="6070" operator="equal">
      <formula>1</formula>
    </cfRule>
  </conditionalFormatting>
  <conditionalFormatting sqref="FJ94 FH94 FJ129 FJ164">
    <cfRule type="cellIs" dxfId="3578" priority="6069" operator="equal">
      <formula>1</formula>
    </cfRule>
  </conditionalFormatting>
  <conditionalFormatting sqref="FJ53 FH53">
    <cfRule type="cellIs" dxfId="3577" priority="6068" operator="equal">
      <formula>1</formula>
    </cfRule>
  </conditionalFormatting>
  <conditionalFormatting sqref="FJ198 FH198">
    <cfRule type="cellIs" dxfId="3576" priority="6067" operator="equal">
      <formula>1</formula>
    </cfRule>
  </conditionalFormatting>
  <conditionalFormatting sqref="FJ101 FH101 FJ136 FJ173">
    <cfRule type="cellIs" dxfId="3575" priority="6066" operator="equal">
      <formula>1</formula>
    </cfRule>
  </conditionalFormatting>
  <conditionalFormatting sqref="FJ114 FH114">
    <cfRule type="cellIs" dxfId="3574" priority="6065" operator="equal">
      <formula>1</formula>
    </cfRule>
  </conditionalFormatting>
  <conditionalFormatting sqref="FJ190 FH190">
    <cfRule type="cellIs" dxfId="3573" priority="6063" operator="equal">
      <formula>1</formula>
    </cfRule>
  </conditionalFormatting>
  <conditionalFormatting sqref="FJ151 FH151">
    <cfRule type="cellIs" dxfId="3572" priority="6052" operator="equal">
      <formula>1</formula>
    </cfRule>
  </conditionalFormatting>
  <conditionalFormatting sqref="FJ140 FH140">
    <cfRule type="cellIs" dxfId="3571" priority="6050" operator="equal">
      <formula>1</formula>
    </cfRule>
  </conditionalFormatting>
  <conditionalFormatting sqref="FH525:FH526">
    <cfRule type="cellIs" dxfId="3570" priority="6034" operator="equal">
      <formula>1</formula>
    </cfRule>
  </conditionalFormatting>
  <conditionalFormatting sqref="FJ87 FH87 FJ122 FJ160 FJ206">
    <cfRule type="cellIs" dxfId="3569" priority="6030" operator="equal">
      <formula>1</formula>
    </cfRule>
  </conditionalFormatting>
  <conditionalFormatting sqref="FJ86 FH86 FJ121 FJ152 FJ249">
    <cfRule type="cellIs" dxfId="3568" priority="6029" operator="equal">
      <formula>1</formula>
    </cfRule>
  </conditionalFormatting>
  <conditionalFormatting sqref="FJ89 FH89 FJ124 FJ159">
    <cfRule type="cellIs" dxfId="3567" priority="6028" operator="equal">
      <formula>1</formula>
    </cfRule>
  </conditionalFormatting>
  <conditionalFormatting sqref="FJ88 FH88 FJ123 FJ158 FJ207">
    <cfRule type="cellIs" dxfId="3566" priority="6027" operator="equal">
      <formula>1</formula>
    </cfRule>
  </conditionalFormatting>
  <conditionalFormatting sqref="FJ91 FH91 FJ126 FJ162 FJ213">
    <cfRule type="cellIs" dxfId="3565" priority="6026" operator="equal">
      <formula>1</formula>
    </cfRule>
  </conditionalFormatting>
  <conditionalFormatting sqref="FJ90 FH90 FJ125 FJ161 FJ208">
    <cfRule type="cellIs" dxfId="3564" priority="6025" operator="equal">
      <formula>1</formula>
    </cfRule>
  </conditionalFormatting>
  <conditionalFormatting sqref="FJ102 FH102 FJ137 FJ179">
    <cfRule type="cellIs" dxfId="3563" priority="6024" operator="equal">
      <formula>1</formula>
    </cfRule>
  </conditionalFormatting>
  <conditionalFormatting sqref="FJ92 FH92 FJ127 FJ157 FJ214">
    <cfRule type="cellIs" dxfId="3562" priority="6023" operator="equal">
      <formula>1</formula>
    </cfRule>
  </conditionalFormatting>
  <conditionalFormatting sqref="FJ104 FH104 FJ139 FJ182">
    <cfRule type="cellIs" dxfId="3561" priority="6022" operator="equal">
      <formula>1</formula>
    </cfRule>
  </conditionalFormatting>
  <conditionalFormatting sqref="FJ103 FH103 FJ138 FJ180">
    <cfRule type="cellIs" dxfId="3560" priority="6021" operator="equal">
      <formula>1</formula>
    </cfRule>
  </conditionalFormatting>
  <conditionalFormatting sqref="FJ106 FH106 FJ142 FJ221">
    <cfRule type="cellIs" dxfId="3559" priority="6020" operator="equal">
      <formula>1</formula>
    </cfRule>
  </conditionalFormatting>
  <conditionalFormatting sqref="FJ105 FH105 FJ141 FJ183">
    <cfRule type="cellIs" dxfId="3558" priority="6019" operator="equal">
      <formula>1</formula>
    </cfRule>
  </conditionalFormatting>
  <conditionalFormatting sqref="FJ128 FH128">
    <cfRule type="cellIs" dxfId="3557" priority="6018" operator="equal">
      <formula>1</formula>
    </cfRule>
  </conditionalFormatting>
  <conditionalFormatting sqref="FJ97 FH97 FJ132 FJ168">
    <cfRule type="cellIs" dxfId="3556" priority="6017" operator="equal">
      <formula>1</formula>
    </cfRule>
  </conditionalFormatting>
  <conditionalFormatting sqref="FJ130 FH130">
    <cfRule type="cellIs" dxfId="3555" priority="6016" operator="equal">
      <formula>1</formula>
    </cfRule>
  </conditionalFormatting>
  <conditionalFormatting sqref="FJ129 FH129">
    <cfRule type="cellIs" dxfId="3554" priority="6015" operator="equal">
      <formula>1</formula>
    </cfRule>
  </conditionalFormatting>
  <conditionalFormatting sqref="FJ136 FH136">
    <cfRule type="cellIs" dxfId="3553" priority="6014" operator="equal">
      <formula>1</formula>
    </cfRule>
  </conditionalFormatting>
  <conditionalFormatting sqref="FJ131 FH131">
    <cfRule type="cellIs" dxfId="3552" priority="6013" operator="equal">
      <formula>1</formula>
    </cfRule>
  </conditionalFormatting>
  <conditionalFormatting sqref="FJ138 FH138">
    <cfRule type="cellIs" dxfId="3551" priority="6012" operator="equal">
      <formula>1</formula>
    </cfRule>
  </conditionalFormatting>
  <conditionalFormatting sqref="FJ137 FH137">
    <cfRule type="cellIs" dxfId="3550" priority="6011" operator="equal">
      <formula>1</formula>
    </cfRule>
  </conditionalFormatting>
  <conditionalFormatting sqref="FJ215 FH215">
    <cfRule type="cellIs" dxfId="3549" priority="6010" operator="equal">
      <formula>1</formula>
    </cfRule>
  </conditionalFormatting>
  <conditionalFormatting sqref="FJ139 FH139">
    <cfRule type="cellIs" dxfId="3548" priority="6009" operator="equal">
      <formula>1</formula>
    </cfRule>
  </conditionalFormatting>
  <conditionalFormatting sqref="FJ146 FH146">
    <cfRule type="cellIs" dxfId="3547" priority="6006" operator="equal">
      <formula>1</formula>
    </cfRule>
  </conditionalFormatting>
  <conditionalFormatting sqref="FJ145 FH145">
    <cfRule type="cellIs" dxfId="3546" priority="6005" operator="equal">
      <formula>1</formula>
    </cfRule>
  </conditionalFormatting>
  <conditionalFormatting sqref="FJ183 FH183">
    <cfRule type="cellIs" dxfId="3545" priority="6004" operator="equal">
      <formula>1</formula>
    </cfRule>
  </conditionalFormatting>
  <conditionalFormatting sqref="FJ147 FH147">
    <cfRule type="cellIs" dxfId="3544" priority="6003" operator="equal">
      <formula>1</formula>
    </cfRule>
  </conditionalFormatting>
  <conditionalFormatting sqref="FJ197 FH197">
    <cfRule type="cellIs" dxfId="3543" priority="6002" operator="equal">
      <formula>1</formula>
    </cfRule>
  </conditionalFormatting>
  <conditionalFormatting sqref="FJ179 FH179">
    <cfRule type="cellIs" dxfId="3542" priority="6000" operator="equal">
      <formula>1</formula>
    </cfRule>
  </conditionalFormatting>
  <conditionalFormatting sqref="FJ195 FH195">
    <cfRule type="cellIs" dxfId="3541" priority="5999" operator="equal">
      <formula>1</formula>
    </cfRule>
  </conditionalFormatting>
  <conditionalFormatting sqref="FJ182 FH182">
    <cfRule type="cellIs" dxfId="3540" priority="5998" operator="equal">
      <formula>1</formula>
    </cfRule>
  </conditionalFormatting>
  <conditionalFormatting sqref="FJ149 FH149">
    <cfRule type="cellIs" dxfId="3539" priority="5997" operator="equal">
      <formula>1</formula>
    </cfRule>
  </conditionalFormatting>
  <conditionalFormatting sqref="FJ148 FH148">
    <cfRule type="cellIs" dxfId="3538" priority="5996" operator="equal">
      <formula>1</formula>
    </cfRule>
  </conditionalFormatting>
  <conditionalFormatting sqref="FJ160 FH160">
    <cfRule type="cellIs" dxfId="3537" priority="5995" operator="equal">
      <formula>1</formula>
    </cfRule>
  </conditionalFormatting>
  <conditionalFormatting sqref="FJ163 FH163">
    <cfRule type="cellIs" dxfId="3536" priority="5994" operator="equal">
      <formula>1</formula>
    </cfRule>
  </conditionalFormatting>
  <conditionalFormatting sqref="FJ161 FH161">
    <cfRule type="cellIs" dxfId="3535" priority="5993" operator="equal">
      <formula>1</formula>
    </cfRule>
  </conditionalFormatting>
  <conditionalFormatting sqref="FJ164 FH164">
    <cfRule type="cellIs" dxfId="3534" priority="5992" operator="equal">
      <formula>1</formula>
    </cfRule>
  </conditionalFormatting>
  <conditionalFormatting sqref="FJ166 FH166">
    <cfRule type="cellIs" dxfId="3533" priority="5991" operator="equal">
      <formula>1</formula>
    </cfRule>
  </conditionalFormatting>
  <conditionalFormatting sqref="FJ162 FH162">
    <cfRule type="cellIs" dxfId="3532" priority="5990" operator="equal">
      <formula>1</formula>
    </cfRule>
  </conditionalFormatting>
  <conditionalFormatting sqref="FJ150 FH150">
    <cfRule type="cellIs" dxfId="3531" priority="5989" operator="equal">
      <formula>1</formula>
    </cfRule>
  </conditionalFormatting>
  <conditionalFormatting sqref="FJ168 FH168">
    <cfRule type="cellIs" dxfId="3530" priority="5988" operator="equal">
      <formula>1</formula>
    </cfRule>
  </conditionalFormatting>
  <conditionalFormatting sqref="FJ157 FH157">
    <cfRule type="cellIs" dxfId="3529" priority="5987" operator="equal">
      <formula>1</formula>
    </cfRule>
  </conditionalFormatting>
  <conditionalFormatting sqref="FJ169 FH169">
    <cfRule type="cellIs" dxfId="3528" priority="5986" operator="equal">
      <formula>1</formula>
    </cfRule>
  </conditionalFormatting>
  <conditionalFormatting sqref="FJ172 FH172">
    <cfRule type="cellIs" dxfId="3527" priority="5985" operator="equal">
      <formula>1</formula>
    </cfRule>
  </conditionalFormatting>
  <conditionalFormatting sqref="FJ156 FH156">
    <cfRule type="cellIs" dxfId="3526" priority="5984" operator="equal">
      <formula>1</formula>
    </cfRule>
  </conditionalFormatting>
  <conditionalFormatting sqref="FJ158 FH158">
    <cfRule type="cellIs" dxfId="3525" priority="5983" operator="equal">
      <formula>1</formula>
    </cfRule>
  </conditionalFormatting>
  <conditionalFormatting sqref="FJ170 FH170">
    <cfRule type="cellIs" dxfId="3524" priority="5982" operator="equal">
      <formula>1</formula>
    </cfRule>
  </conditionalFormatting>
  <conditionalFormatting sqref="FJ180 FH180">
    <cfRule type="cellIs" dxfId="3523" priority="5981" operator="equal">
      <formula>1</formula>
    </cfRule>
  </conditionalFormatting>
  <conditionalFormatting sqref="FJ173 FH173">
    <cfRule type="cellIs" dxfId="3522" priority="5980" operator="equal">
      <formula>1</formula>
    </cfRule>
  </conditionalFormatting>
  <conditionalFormatting sqref="FJ36 FH36">
    <cfRule type="cellIs" dxfId="3521" priority="5979" operator="equal">
      <formula>1</formula>
    </cfRule>
  </conditionalFormatting>
  <conditionalFormatting sqref="FJ29 FH29">
    <cfRule type="cellIs" dxfId="3520" priority="5978" operator="equal">
      <formula>1</formula>
    </cfRule>
  </conditionalFormatting>
  <conditionalFormatting sqref="FJ41 FH41">
    <cfRule type="cellIs" dxfId="3519" priority="5977" operator="equal">
      <formula>1</formula>
    </cfRule>
  </conditionalFormatting>
  <conditionalFormatting sqref="FJ214 FH214">
    <cfRule type="cellIs" dxfId="3518" priority="5976" operator="equal">
      <formula>1</formula>
    </cfRule>
  </conditionalFormatting>
  <conditionalFormatting sqref="FJ85 FH85 FJ120 FJ156 FJ216">
    <cfRule type="cellIs" dxfId="3517" priority="5975" operator="equal">
      <formula>1</formula>
    </cfRule>
  </conditionalFormatting>
  <conditionalFormatting sqref="FJ109 FH109 FJ140 FJ191">
    <cfRule type="cellIs" dxfId="3516" priority="5974" operator="equal">
      <formula>1</formula>
    </cfRule>
  </conditionalFormatting>
  <conditionalFormatting sqref="FJ110 FH110">
    <cfRule type="cellIs" dxfId="3515" priority="5973" operator="equal">
      <formula>1</formula>
    </cfRule>
  </conditionalFormatting>
  <conditionalFormatting sqref="FJ112 FH112">
    <cfRule type="cellIs" dxfId="3514" priority="5972" operator="equal">
      <formula>1</formula>
    </cfRule>
  </conditionalFormatting>
  <conditionalFormatting sqref="FJ111 FH111">
    <cfRule type="cellIs" dxfId="3513" priority="5971" operator="equal">
      <formula>1</formula>
    </cfRule>
  </conditionalFormatting>
  <conditionalFormatting sqref="FJ117 FH117">
    <cfRule type="cellIs" dxfId="3512" priority="5970" operator="equal">
      <formula>1</formula>
    </cfRule>
  </conditionalFormatting>
  <conditionalFormatting sqref="FJ78 FH78 FJ113 FJ148 FJ195">
    <cfRule type="cellIs" dxfId="3511" priority="5969" operator="equal">
      <formula>1</formula>
    </cfRule>
  </conditionalFormatting>
  <conditionalFormatting sqref="FJ116 FH116">
    <cfRule type="cellIs" dxfId="3510" priority="5968" operator="equal">
      <formula>1</formula>
    </cfRule>
  </conditionalFormatting>
  <conditionalFormatting sqref="FJ118 FH118">
    <cfRule type="cellIs" dxfId="3509" priority="5967" operator="equal">
      <formula>1</formula>
    </cfRule>
  </conditionalFormatting>
  <conditionalFormatting sqref="FJ115 FH115">
    <cfRule type="cellIs" dxfId="3508" priority="5966" operator="equal">
      <formula>1</formula>
    </cfRule>
  </conditionalFormatting>
  <conditionalFormatting sqref="FJ113 FH113">
    <cfRule type="cellIs" dxfId="3507" priority="5965" operator="equal">
      <formula>1</formula>
    </cfRule>
  </conditionalFormatting>
  <conditionalFormatting sqref="FJ126 FH126">
    <cfRule type="cellIs" dxfId="3506" priority="5964" operator="equal">
      <formula>1</formula>
    </cfRule>
  </conditionalFormatting>
  <conditionalFormatting sqref="FJ120 FH120">
    <cfRule type="cellIs" dxfId="3505" priority="5963" operator="equal">
      <formula>1</formula>
    </cfRule>
  </conditionalFormatting>
  <conditionalFormatting sqref="FJ122 FH122">
    <cfRule type="cellIs" dxfId="3504" priority="5962" operator="equal">
      <formula>1</formula>
    </cfRule>
  </conditionalFormatting>
  <conditionalFormatting sqref="FJ127 FH127">
    <cfRule type="cellIs" dxfId="3503" priority="5961" operator="equal">
      <formula>1</formula>
    </cfRule>
  </conditionalFormatting>
  <conditionalFormatting sqref="FJ123 FH123">
    <cfRule type="cellIs" dxfId="3502" priority="5960" operator="equal">
      <formula>1</formula>
    </cfRule>
  </conditionalFormatting>
  <conditionalFormatting sqref="FJ135 FH135">
    <cfRule type="cellIs" dxfId="3501" priority="5959" operator="equal">
      <formula>1</formula>
    </cfRule>
  </conditionalFormatting>
  <conditionalFormatting sqref="FJ124 FH124">
    <cfRule type="cellIs" dxfId="3500" priority="5958" operator="equal">
      <formula>1</formula>
    </cfRule>
  </conditionalFormatting>
  <conditionalFormatting sqref="FJ125 FH125">
    <cfRule type="cellIs" dxfId="3499" priority="5957" operator="equal">
      <formula>1</formula>
    </cfRule>
  </conditionalFormatting>
  <conditionalFormatting sqref="FJ132 FH132">
    <cfRule type="cellIs" dxfId="3498" priority="5956" operator="equal">
      <formula>1</formula>
    </cfRule>
  </conditionalFormatting>
  <conditionalFormatting sqref="FJ119 FH119">
    <cfRule type="cellIs" dxfId="3497" priority="5955" operator="equal">
      <formula>1</formula>
    </cfRule>
  </conditionalFormatting>
  <conditionalFormatting sqref="FJ134 FH134">
    <cfRule type="cellIs" dxfId="3496" priority="5954" operator="equal">
      <formula>1</formula>
    </cfRule>
  </conditionalFormatting>
  <conditionalFormatting sqref="FJ121 FH121">
    <cfRule type="cellIs" dxfId="3495" priority="5953" operator="equal">
      <formula>1</formula>
    </cfRule>
  </conditionalFormatting>
  <conditionalFormatting sqref="FJ141 FH141">
    <cfRule type="cellIs" dxfId="3494" priority="5952" operator="equal">
      <formula>1</formula>
    </cfRule>
  </conditionalFormatting>
  <conditionalFormatting sqref="FJ133 FH133">
    <cfRule type="cellIs" dxfId="3493" priority="5951" operator="equal">
      <formula>1</formula>
    </cfRule>
  </conditionalFormatting>
  <conditionalFormatting sqref="FJ152 FH152">
    <cfRule type="cellIs" dxfId="3492" priority="5950" operator="equal">
      <formula>1</formula>
    </cfRule>
  </conditionalFormatting>
  <conditionalFormatting sqref="FJ142 FH142">
    <cfRule type="cellIs" dxfId="3491" priority="5949" operator="equal">
      <formula>1</formula>
    </cfRule>
  </conditionalFormatting>
  <conditionalFormatting sqref="FJ155 FH155">
    <cfRule type="cellIs" dxfId="3490" priority="5948" operator="equal">
      <formula>1</formula>
    </cfRule>
  </conditionalFormatting>
  <conditionalFormatting sqref="FJ154 FH154">
    <cfRule type="cellIs" dxfId="3489" priority="5947" operator="equal">
      <formula>1</formula>
    </cfRule>
  </conditionalFormatting>
  <conditionalFormatting sqref="FJ153 FH153">
    <cfRule type="cellIs" dxfId="3488" priority="5946" operator="equal">
      <formula>1</formula>
    </cfRule>
  </conditionalFormatting>
  <conditionalFormatting sqref="FJ143 FH143">
    <cfRule type="cellIs" dxfId="3487" priority="5945" operator="equal">
      <formula>1</formula>
    </cfRule>
  </conditionalFormatting>
  <conditionalFormatting sqref="FJ165 FH165">
    <cfRule type="cellIs" dxfId="3486" priority="5944" operator="equal">
      <formula>1</formula>
    </cfRule>
  </conditionalFormatting>
  <conditionalFormatting sqref="FJ144 FH144">
    <cfRule type="cellIs" dxfId="3485" priority="5943" operator="equal">
      <formula>1</formula>
    </cfRule>
  </conditionalFormatting>
  <conditionalFormatting sqref="FJ159 FH159">
    <cfRule type="cellIs" dxfId="3484" priority="5942" operator="equal">
      <formula>1</formula>
    </cfRule>
  </conditionalFormatting>
  <conditionalFormatting sqref="FJ56 FH56">
    <cfRule type="cellIs" dxfId="3483" priority="5941" operator="equal">
      <formula>1</formula>
    </cfRule>
  </conditionalFormatting>
  <conditionalFormatting sqref="FJ65 FH65">
    <cfRule type="cellIs" dxfId="3482" priority="5940" operator="equal">
      <formula>1</formula>
    </cfRule>
  </conditionalFormatting>
  <conditionalFormatting sqref="FJ66 FH66">
    <cfRule type="cellIs" dxfId="3481" priority="5939" operator="equal">
      <formula>1</formula>
    </cfRule>
  </conditionalFormatting>
  <conditionalFormatting sqref="FJ67 FH67">
    <cfRule type="cellIs" dxfId="3480" priority="5938" operator="equal">
      <formula>1</formula>
    </cfRule>
  </conditionalFormatting>
  <conditionalFormatting sqref="FJ59 FH59">
    <cfRule type="cellIs" dxfId="3479" priority="5937" operator="equal">
      <formula>1</formula>
    </cfRule>
  </conditionalFormatting>
  <conditionalFormatting sqref="FJ74:FJ75 FH74:FH75 FJ110 FJ145 FJ192">
    <cfRule type="cellIs" dxfId="3478" priority="5936" operator="equal">
      <formula>1</formula>
    </cfRule>
  </conditionalFormatting>
  <conditionalFormatting sqref="FJ79 FH79 FJ114 FJ149 FJ197">
    <cfRule type="cellIs" dxfId="3477" priority="5934" operator="equal">
      <formula>1</formula>
    </cfRule>
  </conditionalFormatting>
  <conditionalFormatting sqref="FJ83 FH83 FJ118 FJ154 FJ201">
    <cfRule type="cellIs" dxfId="3476" priority="5933" operator="equal">
      <formula>1</formula>
    </cfRule>
  </conditionalFormatting>
  <conditionalFormatting sqref="FJ80 FH80 FJ115 FJ151 FJ198">
    <cfRule type="cellIs" dxfId="3475" priority="5932" operator="equal">
      <formula>1</formula>
    </cfRule>
  </conditionalFormatting>
  <conditionalFormatting sqref="FJ81 FH81 FJ116 FJ153 FJ199">
    <cfRule type="cellIs" dxfId="3474" priority="5931" operator="equal">
      <formula>1</formula>
    </cfRule>
  </conditionalFormatting>
  <conditionalFormatting sqref="FJ76 FH76 FJ111 FJ146 FJ193">
    <cfRule type="cellIs" dxfId="3473" priority="5930" operator="equal">
      <formula>1</formula>
    </cfRule>
  </conditionalFormatting>
  <conditionalFormatting sqref="FJ84 FH84 FJ119 FJ155">
    <cfRule type="cellIs" dxfId="3472" priority="5929" operator="equal">
      <formula>1</formula>
    </cfRule>
  </conditionalFormatting>
  <conditionalFormatting sqref="FJ82 FH82 FJ117 FJ165 FJ200">
    <cfRule type="cellIs" dxfId="3471" priority="5928" operator="equal">
      <formula>1</formula>
    </cfRule>
  </conditionalFormatting>
  <conditionalFormatting sqref="FJ95 FH95 FJ130 FJ150 FJ217">
    <cfRule type="cellIs" dxfId="3470" priority="5927" operator="equal">
      <formula>1</formula>
    </cfRule>
  </conditionalFormatting>
  <conditionalFormatting sqref="FJ98 FH98 FJ133 FJ169 FJ219">
    <cfRule type="cellIs" dxfId="3469" priority="5926" operator="equal">
      <formula>1</formula>
    </cfRule>
  </conditionalFormatting>
  <conditionalFormatting sqref="FJ96 FH96 FJ131 FJ166 FJ218">
    <cfRule type="cellIs" dxfId="3468" priority="5925" operator="equal">
      <formula>1</formula>
    </cfRule>
  </conditionalFormatting>
  <conditionalFormatting sqref="FH99:FH100 FJ99:FJ100 FJ134:FJ135 FJ170 FJ172">
    <cfRule type="cellIs" dxfId="3467" priority="5924" operator="equal">
      <formula>1</formula>
    </cfRule>
  </conditionalFormatting>
  <conditionalFormatting sqref="FJ93 FH93 FJ128 FJ163 FJ215">
    <cfRule type="cellIs" dxfId="3466" priority="5923" operator="equal">
      <formula>1</formula>
    </cfRule>
  </conditionalFormatting>
  <conditionalFormatting sqref="FJ108 FH108 FJ144 FJ190">
    <cfRule type="cellIs" dxfId="3465" priority="5922" operator="equal">
      <formula>1</formula>
    </cfRule>
  </conditionalFormatting>
  <conditionalFormatting sqref="FJ61 FH61">
    <cfRule type="cellIs" dxfId="3464" priority="5921" operator="equal">
      <formula>1</formula>
    </cfRule>
  </conditionalFormatting>
  <conditionalFormatting sqref="FJ63 FH63">
    <cfRule type="cellIs" dxfId="3463" priority="5920" operator="equal">
      <formula>1</formula>
    </cfRule>
  </conditionalFormatting>
  <conditionalFormatting sqref="FJ62 FH62">
    <cfRule type="cellIs" dxfId="3462" priority="5919" operator="equal">
      <formula>1</formula>
    </cfRule>
  </conditionalFormatting>
  <conditionalFormatting sqref="FJ70 FH70">
    <cfRule type="cellIs" dxfId="3461" priority="5916" operator="equal">
      <formula>1</formula>
    </cfRule>
  </conditionalFormatting>
  <conditionalFormatting sqref="FJ64 FH64">
    <cfRule type="cellIs" dxfId="3460" priority="5918" operator="equal">
      <formula>1</formula>
    </cfRule>
  </conditionalFormatting>
  <conditionalFormatting sqref="FJ68 FH68">
    <cfRule type="cellIs" dxfId="3459" priority="5917" operator="equal">
      <formula>1</formula>
    </cfRule>
  </conditionalFormatting>
  <conditionalFormatting sqref="FJ72 FH72">
    <cfRule type="cellIs" dxfId="3458" priority="5914" operator="equal">
      <formula>1</formula>
    </cfRule>
  </conditionalFormatting>
  <conditionalFormatting sqref="FJ69 FH69">
    <cfRule type="cellIs" dxfId="3457" priority="5915" operator="equal">
      <formula>1</formula>
    </cfRule>
  </conditionalFormatting>
  <conditionalFormatting sqref="FJ71 FH71">
    <cfRule type="cellIs" dxfId="3456" priority="5913" operator="equal">
      <formula>1</formula>
    </cfRule>
  </conditionalFormatting>
  <conditionalFormatting sqref="FJ73 FH73">
    <cfRule type="cellIs" dxfId="3455" priority="5912" operator="equal">
      <formula>1</formula>
    </cfRule>
  </conditionalFormatting>
  <conditionalFormatting sqref="FJ37 FH37">
    <cfRule type="cellIs" dxfId="3454" priority="5911" operator="equal">
      <formula>1</formula>
    </cfRule>
  </conditionalFormatting>
  <conditionalFormatting sqref="FB55:FB56">
    <cfRule type="cellIs" dxfId="3453" priority="5906" operator="equal">
      <formula>1</formula>
    </cfRule>
  </conditionalFormatting>
  <conditionalFormatting sqref="FB59">
    <cfRule type="cellIs" dxfId="3452" priority="5905" operator="equal">
      <formula>1</formula>
    </cfRule>
  </conditionalFormatting>
  <conditionalFormatting sqref="FD75 FD79">
    <cfRule type="cellIs" dxfId="3451" priority="5904" operator="equal">
      <formula>1</formula>
    </cfRule>
  </conditionalFormatting>
  <conditionalFormatting sqref="FB82">
    <cfRule type="cellIs" dxfId="3450" priority="5902" operator="equal">
      <formula>1</formula>
    </cfRule>
  </conditionalFormatting>
  <conditionalFormatting sqref="FD95">
    <cfRule type="cellIs" dxfId="3449" priority="5901" operator="equal">
      <formula>1</formula>
    </cfRule>
  </conditionalFormatting>
  <conditionalFormatting sqref="AW122 AW114 AW110:AW111">
    <cfRule type="cellIs" dxfId="3448" priority="5900" operator="equal">
      <formula>1</formula>
    </cfRule>
  </conditionalFormatting>
  <conditionalFormatting sqref="AW125">
    <cfRule type="cellIs" dxfId="3447" priority="5898" operator="equal">
      <formula>1</formula>
    </cfRule>
  </conditionalFormatting>
  <conditionalFormatting sqref="AY110:AY111 AY101">
    <cfRule type="cellIs" dxfId="3446" priority="5893" operator="equal">
      <formula>1</formula>
    </cfRule>
  </conditionalFormatting>
  <conditionalFormatting sqref="BA120 BA110:BA111 BA101 BA105">
    <cfRule type="cellIs" dxfId="3445" priority="5891" operator="equal">
      <formula>1</formula>
    </cfRule>
  </conditionalFormatting>
  <conditionalFormatting sqref="BA125">
    <cfRule type="cellIs" dxfId="3444" priority="5890" operator="equal">
      <formula>1</formula>
    </cfRule>
  </conditionalFormatting>
  <conditionalFormatting sqref="BC114">
    <cfRule type="cellIs" dxfId="3443" priority="5888" operator="equal">
      <formula>1</formula>
    </cfRule>
  </conditionalFormatting>
  <conditionalFormatting sqref="BC133">
    <cfRule type="cellIs" dxfId="3442" priority="5887" operator="equal">
      <formula>1</formula>
    </cfRule>
  </conditionalFormatting>
  <conditionalFormatting sqref="BE101">
    <cfRule type="cellIs" dxfId="3441" priority="5886" operator="equal">
      <formula>1</formula>
    </cfRule>
  </conditionalFormatting>
  <conditionalFormatting sqref="BG114 BG110:BG111 BG101">
    <cfRule type="cellIs" dxfId="3440" priority="5885" operator="equal">
      <formula>1</formula>
    </cfRule>
  </conditionalFormatting>
  <conditionalFormatting sqref="BI138:BI139 BI133 BI125 BI122">
    <cfRule type="cellIs" dxfId="3439" priority="5883" operator="equal">
      <formula>1</formula>
    </cfRule>
  </conditionalFormatting>
  <conditionalFormatting sqref="BK157">
    <cfRule type="cellIs" dxfId="3438" priority="5882" operator="equal">
      <formula>1</formula>
    </cfRule>
  </conditionalFormatting>
  <conditionalFormatting sqref="BM157">
    <cfRule type="cellIs" dxfId="3437" priority="5881" operator="equal">
      <formula>1</formula>
    </cfRule>
  </conditionalFormatting>
  <conditionalFormatting sqref="EA86:EA90">
    <cfRule type="cellIs" dxfId="3436" priority="5880" operator="equal">
      <formula>1</formula>
    </cfRule>
  </conditionalFormatting>
  <conditionalFormatting sqref="EA91:EA92">
    <cfRule type="cellIs" dxfId="3435" priority="5879" operator="equal">
      <formula>1</formula>
    </cfRule>
  </conditionalFormatting>
  <conditionalFormatting sqref="EA107 EA102:EA104">
    <cfRule type="cellIs" dxfId="3434" priority="5877" operator="equal">
      <formula>1</formula>
    </cfRule>
  </conditionalFormatting>
  <conditionalFormatting sqref="EA136:EA139 EA130:EA131">
    <cfRule type="cellIs" dxfId="3433" priority="5876" operator="equal">
      <formula>1</formula>
    </cfRule>
  </conditionalFormatting>
  <conditionalFormatting sqref="EC74">
    <cfRule type="cellIs" dxfId="3432" priority="5873" operator="equal">
      <formula>1</formula>
    </cfRule>
  </conditionalFormatting>
  <conditionalFormatting sqref="EC85:EC92">
    <cfRule type="cellIs" dxfId="3431" priority="5872" operator="equal">
      <formula>1</formula>
    </cfRule>
  </conditionalFormatting>
  <conditionalFormatting sqref="EC102:EC104">
    <cfRule type="cellIs" dxfId="3430" priority="5871" operator="equal">
      <formula>1</formula>
    </cfRule>
  </conditionalFormatting>
  <conditionalFormatting sqref="EC107">
    <cfRule type="cellIs" dxfId="3429" priority="5870" operator="equal">
      <formula>1</formula>
    </cfRule>
  </conditionalFormatting>
  <conditionalFormatting sqref="EC128">
    <cfRule type="cellIs" dxfId="3428" priority="5869" operator="equal">
      <formula>1</formula>
    </cfRule>
  </conditionalFormatting>
  <conditionalFormatting sqref="EE85:EE92">
    <cfRule type="cellIs" dxfId="3427" priority="5868" operator="equal">
      <formula>1</formula>
    </cfRule>
  </conditionalFormatting>
  <conditionalFormatting sqref="EE102:EE104">
    <cfRule type="cellIs" dxfId="3426" priority="5867" operator="equal">
      <formula>1</formula>
    </cfRule>
  </conditionalFormatting>
  <conditionalFormatting sqref="EE128:EE131">
    <cfRule type="cellIs" dxfId="3425" priority="5866" operator="equal">
      <formula>1</formula>
    </cfRule>
  </conditionalFormatting>
  <conditionalFormatting sqref="EE136:EE139">
    <cfRule type="cellIs" dxfId="3424" priority="5865" operator="equal">
      <formula>1</formula>
    </cfRule>
  </conditionalFormatting>
  <conditionalFormatting sqref="ET198">
    <cfRule type="cellIs" dxfId="3423" priority="5864" operator="equal">
      <formula>1</formula>
    </cfRule>
  </conditionalFormatting>
  <conditionalFormatting sqref="ET134:ET135 ET123:ET124 ET116:ET118 ET112:ET113 ET109 ET126:ET127">
    <cfRule type="cellIs" dxfId="3422" priority="5862" operator="equal">
      <formula>1</formula>
    </cfRule>
  </conditionalFormatting>
  <conditionalFormatting sqref="DI86:DI89">
    <cfRule type="cellIs" dxfId="3421" priority="5861" operator="equal">
      <formula>1</formula>
    </cfRule>
  </conditionalFormatting>
  <conditionalFormatting sqref="DI91:DI92">
    <cfRule type="cellIs" dxfId="3420" priority="5860" operator="equal">
      <formula>1</formula>
    </cfRule>
  </conditionalFormatting>
  <conditionalFormatting sqref="DI96">
    <cfRule type="cellIs" dxfId="3419" priority="5859" operator="equal">
      <formula>1</formula>
    </cfRule>
  </conditionalFormatting>
  <conditionalFormatting sqref="DI102:DI104">
    <cfRule type="cellIs" dxfId="3418" priority="5858" operator="equal">
      <formula>1</formula>
    </cfRule>
  </conditionalFormatting>
  <conditionalFormatting sqref="DI110">
    <cfRule type="cellIs" dxfId="3417" priority="5857" operator="equal">
      <formula>1</formula>
    </cfRule>
  </conditionalFormatting>
  <conditionalFormatting sqref="DI122">
    <cfRule type="cellIs" dxfId="3416" priority="5856" operator="equal">
      <formula>1</formula>
    </cfRule>
  </conditionalFormatting>
  <conditionalFormatting sqref="DI128:DI131">
    <cfRule type="cellIs" dxfId="3415" priority="5855" operator="equal">
      <formula>1</formula>
    </cfRule>
  </conditionalFormatting>
  <conditionalFormatting sqref="DI136:DI137">
    <cfRule type="cellIs" dxfId="3414" priority="5854" operator="equal">
      <formula>1</formula>
    </cfRule>
  </conditionalFormatting>
  <conditionalFormatting sqref="DK101">
    <cfRule type="cellIs" dxfId="3413" priority="5853" operator="equal">
      <formula>1</formula>
    </cfRule>
  </conditionalFormatting>
  <conditionalFormatting sqref="DK107">
    <cfRule type="cellIs" dxfId="3412" priority="5852" operator="equal">
      <formula>1</formula>
    </cfRule>
  </conditionalFormatting>
  <conditionalFormatting sqref="DK114">
    <cfRule type="cellIs" dxfId="3411" priority="5851" operator="equal">
      <formula>1</formula>
    </cfRule>
  </conditionalFormatting>
  <conditionalFormatting sqref="DK125">
    <cfRule type="cellIs" dxfId="3410" priority="5850" operator="equal">
      <formula>1</formula>
    </cfRule>
  </conditionalFormatting>
  <conditionalFormatting sqref="DK132">
    <cfRule type="cellIs" dxfId="3409" priority="5849" operator="equal">
      <formula>1</formula>
    </cfRule>
  </conditionalFormatting>
  <conditionalFormatting sqref="DW72">
    <cfRule type="cellIs" dxfId="3408" priority="5846" operator="equal">
      <formula>1</formula>
    </cfRule>
  </conditionalFormatting>
  <conditionalFormatting sqref="DW78">
    <cfRule type="cellIs" dxfId="3407" priority="5845" operator="equal">
      <formula>1</formula>
    </cfRule>
  </conditionalFormatting>
  <conditionalFormatting sqref="DW97">
    <cfRule type="cellIs" dxfId="3406" priority="5844" operator="equal">
      <formula>1</formula>
    </cfRule>
  </conditionalFormatting>
  <conditionalFormatting sqref="DW101">
    <cfRule type="cellIs" dxfId="3405" priority="5843" operator="equal">
      <formula>1</formula>
    </cfRule>
  </conditionalFormatting>
  <conditionalFormatting sqref="DW107">
    <cfRule type="cellIs" dxfId="3404" priority="5842" operator="equal">
      <formula>1</formula>
    </cfRule>
  </conditionalFormatting>
  <conditionalFormatting sqref="DW133 DW125 DW120 DW114:DW115 DW110:DW111 DW122">
    <cfRule type="cellIs" dxfId="3403" priority="5840" operator="equal">
      <formula>1</formula>
    </cfRule>
  </conditionalFormatting>
  <conditionalFormatting sqref="EA132:EA133 EA125 EA120 EA114 EA110:EA111 EA101 EA97 EA122">
    <cfRule type="cellIs" dxfId="3402" priority="5837" operator="equal">
      <formula>1</formula>
    </cfRule>
  </conditionalFormatting>
  <conditionalFormatting sqref="EA78">
    <cfRule type="cellIs" dxfId="3401" priority="5836" operator="equal">
      <formula>1</formula>
    </cfRule>
  </conditionalFormatting>
  <conditionalFormatting sqref="EA96">
    <cfRule type="cellIs" dxfId="3400" priority="5835" operator="equal">
      <formula>1</formula>
    </cfRule>
  </conditionalFormatting>
  <conditionalFormatting sqref="EC73">
    <cfRule type="cellIs" dxfId="3399" priority="5834" operator="equal">
      <formula>1</formula>
    </cfRule>
  </conditionalFormatting>
  <conditionalFormatting sqref="EC72">
    <cfRule type="cellIs" dxfId="3398" priority="5833" operator="equal">
      <formula>1</formula>
    </cfRule>
  </conditionalFormatting>
  <conditionalFormatting sqref="EC76:EC77">
    <cfRule type="cellIs" dxfId="3397" priority="5832" operator="equal">
      <formula>1</formula>
    </cfRule>
  </conditionalFormatting>
  <conditionalFormatting sqref="EC114 EC110:EC111 EC101 EC97 EC78">
    <cfRule type="cellIs" dxfId="3396" priority="5830" operator="equal">
      <formula>1</formula>
    </cfRule>
  </conditionalFormatting>
  <conditionalFormatting sqref="EC120 EC122">
    <cfRule type="cellIs" dxfId="3395" priority="5829" operator="equal">
      <formula>1</formula>
    </cfRule>
  </conditionalFormatting>
  <conditionalFormatting sqref="EE78">
    <cfRule type="cellIs" dxfId="3394" priority="5828" operator="equal">
      <formula>1</formula>
    </cfRule>
  </conditionalFormatting>
  <conditionalFormatting sqref="EE97">
    <cfRule type="cellIs" dxfId="3393" priority="5827" operator="equal">
      <formula>1</formula>
    </cfRule>
  </conditionalFormatting>
  <conditionalFormatting sqref="EE133 EE125 EE120 EE114 EE110:EE111 EE101 EE122">
    <cfRule type="cellIs" dxfId="3392" priority="5823" operator="equal">
      <formula>1</formula>
    </cfRule>
  </conditionalFormatting>
  <conditionalFormatting sqref="EE77">
    <cfRule type="cellIs" dxfId="3391" priority="5822" operator="equal">
      <formula>1</formula>
    </cfRule>
  </conditionalFormatting>
  <conditionalFormatting sqref="EE107">
    <cfRule type="cellIs" dxfId="3390" priority="5821" operator="equal">
      <formula>1</formula>
    </cfRule>
  </conditionalFormatting>
  <conditionalFormatting sqref="EZ134:EZ135 EZ119 EZ117 EZ112:EZ113">
    <cfRule type="cellIs" dxfId="3389" priority="5820" operator="equal">
      <formula>1</formula>
    </cfRule>
  </conditionalFormatting>
  <conditionalFormatting sqref="FB134:FB135 FB123:FB124 FB117:FB118 FB126:FB127">
    <cfRule type="cellIs" dxfId="3388" priority="5818" operator="equal">
      <formula>1</formula>
    </cfRule>
  </conditionalFormatting>
  <conditionalFormatting sqref="FD116 FD112:FD113 FD108:FD109">
    <cfRule type="cellIs" dxfId="3387" priority="5817" operator="equal">
      <formula>1</formula>
    </cfRule>
  </conditionalFormatting>
  <conditionalFormatting sqref="AW191 AY191 BA191 BG191 BI191 BC191 BE191 BO191 BK191 BM191 BQ191 CC191 CA191 BY191 BW191 BU191 BS191 CU191 CQ191 CY191 DA191 DC191 CM191 CI191 CW191 CS191 CO191 CG191 CK191">
    <cfRule type="cellIs" dxfId="3386" priority="5747" operator="equal">
      <formula>1</formula>
    </cfRule>
  </conditionalFormatting>
  <conditionalFormatting sqref="EZ191 ET191">
    <cfRule type="cellIs" dxfId="3385" priority="5689" operator="equal">
      <formula>1</formula>
    </cfRule>
  </conditionalFormatting>
  <conditionalFormatting sqref="FF191 FB191">
    <cfRule type="cellIs" dxfId="3384" priority="5676" operator="equal">
      <formula>1</formula>
    </cfRule>
  </conditionalFormatting>
  <conditionalFormatting sqref="FJ191 FH191">
    <cfRule type="cellIs" dxfId="3383" priority="5663" operator="equal">
      <formula>1</formula>
    </cfRule>
  </conditionalFormatting>
  <conditionalFormatting sqref="DW207 BO207 BK207 BM207 BQ207 CC207 CA207 BY207 BW207 BU207 BS207 CU207 CQ207 CY207 DA207 DC207 CM207 CI207 CW207 CS207 CO207 CG207 CK207 DK207 DM207 DQ207 DO207 EO207 DU207 DS207">
    <cfRule type="cellIs" dxfId="3382" priority="5543" operator="equal">
      <formula>1</formula>
    </cfRule>
  </conditionalFormatting>
  <conditionalFormatting sqref="DW208 BO208 BK208 BM208 CC208 CA208 BY208 BW208 BU208 BS208 CU208 CQ208 CY208 DA208 DC208 CM208 CI208 CW208 CS208 CO208 CG208 CE208 CK208 DK208 DM208 DQ208 DO208 EO208 DU208 DS208 BQ208 BQ213:BQ214">
    <cfRule type="cellIs" dxfId="3381" priority="5538" operator="equal">
      <formula>1</formula>
    </cfRule>
  </conditionalFormatting>
  <conditionalFormatting sqref="DW213 BO213 BK213 BM213 CC213 CA213 BY213 BW213 BU213 BS213 CU213 CQ213 CY213 DA213 DC213 CM213 CI213 CW213 CS213 CO213 CG213 CE213 CK213 DK213 DM213 DQ213 DO213 EO213 DU213 DS213">
    <cfRule type="cellIs" dxfId="3380" priority="5525" operator="equal">
      <formula>1</formula>
    </cfRule>
  </conditionalFormatting>
  <conditionalFormatting sqref="DI213 DI215 DI218 DI221 DI223 DI225 DI227">
    <cfRule type="cellIs" dxfId="3379" priority="5522" operator="equal">
      <formula>1</formula>
    </cfRule>
  </conditionalFormatting>
  <conditionalFormatting sqref="EC218 DW218 EA218 BO218 BK218 BM218 BQ218 CC218 CA218 BY218 BW218 BU218 BS218 CU218 CQ218 CY218 DA218 DC218 CM218 CI218 CW218 CS218 CO218 CG218 CE218 CK218 DK218 DQ218 DO218 EO218 DU218 DS218">
    <cfRule type="cellIs" dxfId="3378" priority="5520" operator="equal">
      <formula>1</formula>
    </cfRule>
  </conditionalFormatting>
  <conditionalFormatting sqref="EC217 EA217 BO217 BK217 BM217 BQ217 CC217 CA217 BY217 BW217 BU217 BS217 CU217 CQ217 CY217 DA217 DC217 CM217 CI217 CW217 CS217 CO217 CG217 CE217 CK217 DK217 DM217 DQ217 DO217 EO217 DU217 DS217">
    <cfRule type="cellIs" dxfId="3377" priority="5516" operator="equal">
      <formula>1</formula>
    </cfRule>
  </conditionalFormatting>
  <conditionalFormatting sqref="BO219 BK219 BM219 BQ219 CC219 CA219 BY219 BW219 BU219 BS219 CU219 CQ219 CY219 DA219 DC219 CM219 CI219 CW219 CS219 CO219 CG219 CE219 CK219 EO219 EC219 DW219 EA219 DQ219:DQ220 DO219:DO220 DU219:DU220 DS219:DS220">
    <cfRule type="cellIs" dxfId="3376" priority="5511" operator="equal">
      <formula>1</formula>
    </cfRule>
  </conditionalFormatting>
  <conditionalFormatting sqref="EC222 DW222 EA222 BO222 BK222 BM222 BQ222 CC222 CA222 BY222 BW222 BU222 BS222 CU222 CQ222 CY222 DA222 DC222 CM222 CI222 CW222 CS222 CO222 CG222 CE222 CK222 DQ222 DO222 EO222 DU222 DS222">
    <cfRule type="cellIs" dxfId="3375" priority="5502" operator="equal">
      <formula>1</formula>
    </cfRule>
  </conditionalFormatting>
  <conditionalFormatting sqref="CU185 CQ185 CY185 DA185 DC185 CM185 CI185 CW185 CS185 CO185 CG185 CK185 BO185:BO189 BK185:BK188 BM185:BM188 BQ185:BQ189 CC185:CC189 CA185:CA189 BY185:BY189 BW185:BW189 BU185:BU189 BS185:BS189">
    <cfRule type="cellIs" dxfId="3374" priority="5498" operator="equal">
      <formula>1</formula>
    </cfRule>
  </conditionalFormatting>
  <conditionalFormatting sqref="EC223 DW223 EA223 BO223 BK223 BM223 BQ223 CC223 CA223 BY223 BW223 BU223 BS223 CU223 CQ223 CY223 DA223 DC223 CM223 CI223 CW223 CS223 CO223 CG223 CE223 CK223 DQ223 DO223 EO223 DU223 DS223">
    <cfRule type="cellIs" dxfId="3373" priority="5493" operator="equal">
      <formula>1</formula>
    </cfRule>
  </conditionalFormatting>
  <conditionalFormatting sqref="AW226 AY226 BA226 BG226 BI226 BC226 BE226 BO226 EM226 BK226 BM226 CC226 CA226 BY226 BW226 BU226 BS226 CU226 CQ226 CY226 DA226 DC226 CM226 CI226 CW226 CS226 CO226 CG226 CE226 CK226 DQ226 DO226 EG226 EI226 EK226 EO226 DU226 DS226">
    <cfRule type="cellIs" dxfId="3372" priority="5484" operator="equal">
      <formula>1</formula>
    </cfRule>
  </conditionalFormatting>
  <conditionalFormatting sqref="DI226">
    <cfRule type="cellIs" dxfId="3371" priority="5481" operator="equal">
      <formula>1</formula>
    </cfRule>
  </conditionalFormatting>
  <conditionalFormatting sqref="BO224 BK224 BM224 BQ224 CC224 CA224 BY224 BW224 BU224 BS224 CU224 CQ224 CY224 DA224 DC224 CM224 CI224 CW224 CS224 CO224 CG224 CE224 CK224 DQ224 DO224 EO224 DU224 DS224">
    <cfRule type="cellIs" dxfId="3370" priority="5480" operator="equal">
      <formula>1</formula>
    </cfRule>
  </conditionalFormatting>
  <conditionalFormatting sqref="AW228 AY228 BA228 BG228 BI228 BC228 BE228 BO228 EM228 BK228 BM228 BQ228 CC228 CA228 BY228 BW228 BU228 BS228 CU228 CQ228 CY228 DA228 DC228 CM228 CI228 CW228 CS228 CO228 CG228 CE228 CK228 DQ228 DO228 EG228 EI228 EK228 EO228 DU228 DS228">
    <cfRule type="cellIs" dxfId="3369" priority="5475" operator="equal">
      <formula>1</formula>
    </cfRule>
  </conditionalFormatting>
  <conditionalFormatting sqref="DI228">
    <cfRule type="cellIs" dxfId="3368" priority="5472" operator="equal">
      <formula>1</formula>
    </cfRule>
  </conditionalFormatting>
  <conditionalFormatting sqref="BO225 BK225 BM225 BQ225 CC225 CA225 BY225 BW225 BU225 BS225 CU225 CQ225 CY225 DA225 DC225 CM225 CI225 CW225 CS225 CO225 CG225 CE225 CK225 DQ225 DO225 EO225 DU225 DS225">
    <cfRule type="cellIs" dxfId="3367" priority="5471" operator="equal">
      <formula>1</formula>
    </cfRule>
  </conditionalFormatting>
  <conditionalFormatting sqref="BO227 BK227 BM227 BQ227 CC227 CA227 BY227 BW227 BU227 BS227 CU227 CQ227 CY227 DA227 DC227 CM227 CI227 CW227 CS227 CO227 CG227 CE227 CK227 DQ227 DO227 EO227 DU227 DS227">
    <cfRule type="cellIs" dxfId="3366" priority="5462" operator="equal">
      <formula>1</formula>
    </cfRule>
  </conditionalFormatting>
  <conditionalFormatting sqref="AW229 AY229 BA229 BG229 BI229 BC229 BE229 BO229 EM229 BK229 BM229 BQ229 CC229 CA229 BY229 BW229 BU229 BS229 CU229 CQ229 CY229 DA229 DC229 CM229 CI229 CW229 CS229 CO229 CG229 CE229 CK229 DQ229 DO229 EG229 EI229 EK229 EO229 DU229 DS229">
    <cfRule type="cellIs" dxfId="3365" priority="5457" operator="equal">
      <formula>1</formula>
    </cfRule>
  </conditionalFormatting>
  <conditionalFormatting sqref="DI229">
    <cfRule type="cellIs" dxfId="3364" priority="5454" operator="equal">
      <formula>1</formula>
    </cfRule>
  </conditionalFormatting>
  <conditionalFormatting sqref="BO258 EM258 BQ258 CC258 CA258 BY258 BW258 BU258 BS258 CU258 CQ258 CY258 DA258 DC258 CM258 CI258 CW258 CS258 CO258 CG258 CE258 CK258 DQ258 DO258 EG258 EI258 EK258 EO258 DU258 DS258">
    <cfRule type="cellIs" dxfId="3363" priority="5448" operator="equal">
      <formula>1</formula>
    </cfRule>
  </conditionalFormatting>
  <conditionalFormatting sqref="DI258">
    <cfRule type="cellIs" dxfId="3362" priority="5445" operator="equal">
      <formula>1</formula>
    </cfRule>
  </conditionalFormatting>
  <conditionalFormatting sqref="AW230 AY230 BA230 BG230 BI230 BC230 BE230 BO230 EM230 BK230 BM230 BQ230 CC230 CA230 BY230 BW230 BU230 BS230 CU230 CQ230 CY230 DA230 DC230 CM230 CI230 CW230 CS230 CO230 CG230 CE230 CK230 DQ230 DO230 EG230 EI230 EK230 EO230 DU230 DS230">
    <cfRule type="cellIs" dxfId="3361" priority="5444" operator="equal">
      <formula>1</formula>
    </cfRule>
  </conditionalFormatting>
  <conditionalFormatting sqref="DI230">
    <cfRule type="cellIs" dxfId="3360" priority="5441" operator="equal">
      <formula>1</formula>
    </cfRule>
  </conditionalFormatting>
  <conditionalFormatting sqref="BO260 EM260 BQ260 CC260 CA260 BY260 BW260 BU260 BS260 CU260 CQ260 CY260 DA260 DC260 CM260 CI260 CW260 CS260 CO260 CG260 CE260 CK260 DQ260 DO260 EG260 EI260 EK260 EO260 DU260 DS260">
    <cfRule type="cellIs" dxfId="3359" priority="5439" operator="equal">
      <formula>1</formula>
    </cfRule>
  </conditionalFormatting>
  <conditionalFormatting sqref="DI260">
    <cfRule type="cellIs" dxfId="3358" priority="5436" operator="equal">
      <formula>1</formula>
    </cfRule>
  </conditionalFormatting>
  <conditionalFormatting sqref="BO259 EM259 BQ259 CC259 CA259 BY259 BW259 BU259 BS259 CU259 CQ259 CY259 DA259 DC259 CM259 CI259 CW259 CS259 CO259 CG259 CE259 CK259 DQ259 DO259 EG259 EI259 EK259 EO259 DU259 DS259">
    <cfRule type="cellIs" dxfId="3357" priority="5435" operator="equal">
      <formula>1</formula>
    </cfRule>
  </conditionalFormatting>
  <conditionalFormatting sqref="DI259">
    <cfRule type="cellIs" dxfId="3356" priority="5432" operator="equal">
      <formula>1</formula>
    </cfRule>
  </conditionalFormatting>
  <conditionalFormatting sqref="EZ207 ET207">
    <cfRule type="cellIs" dxfId="3355" priority="5395" operator="equal">
      <formula>1</formula>
    </cfRule>
  </conditionalFormatting>
  <conditionalFormatting sqref="EZ208 ET208">
    <cfRule type="cellIs" dxfId="3354" priority="5394" operator="equal">
      <formula>1</formula>
    </cfRule>
  </conditionalFormatting>
  <conditionalFormatting sqref="EZ213 ET213">
    <cfRule type="cellIs" dxfId="3353" priority="5391" operator="equal">
      <formula>1</formula>
    </cfRule>
  </conditionalFormatting>
  <conditionalFormatting sqref="EZ218 ET218">
    <cfRule type="cellIs" dxfId="3352" priority="5390" operator="equal">
      <formula>1</formula>
    </cfRule>
  </conditionalFormatting>
  <conditionalFormatting sqref="EZ217 ET217">
    <cfRule type="cellIs" dxfId="3351" priority="5389" operator="equal">
      <formula>1</formula>
    </cfRule>
  </conditionalFormatting>
  <conditionalFormatting sqref="EZ219 ET219">
    <cfRule type="cellIs" dxfId="3350" priority="5388" operator="equal">
      <formula>1</formula>
    </cfRule>
  </conditionalFormatting>
  <conditionalFormatting sqref="EZ222 ET222">
    <cfRule type="cellIs" dxfId="3349" priority="5386" operator="equal">
      <formula>1</formula>
    </cfRule>
  </conditionalFormatting>
  <conditionalFormatting sqref="EZ185 ET185 EX185">
    <cfRule type="cellIs" dxfId="3348" priority="5385" operator="equal">
      <formula>1</formula>
    </cfRule>
  </conditionalFormatting>
  <conditionalFormatting sqref="EZ223 ET223">
    <cfRule type="cellIs" dxfId="3347" priority="5384" operator="equal">
      <formula>1</formula>
    </cfRule>
  </conditionalFormatting>
  <conditionalFormatting sqref="EZ226 ET226">
    <cfRule type="cellIs" dxfId="3346" priority="5382" operator="equal">
      <formula>1</formula>
    </cfRule>
  </conditionalFormatting>
  <conditionalFormatting sqref="EZ224 ET224">
    <cfRule type="cellIs" dxfId="3345" priority="5381" operator="equal">
      <formula>1</formula>
    </cfRule>
  </conditionalFormatting>
  <conditionalFormatting sqref="EZ228 ET228">
    <cfRule type="cellIs" dxfId="3344" priority="5380" operator="equal">
      <formula>1</formula>
    </cfRule>
  </conditionalFormatting>
  <conditionalFormatting sqref="EZ225 ET225">
    <cfRule type="cellIs" dxfId="3343" priority="5379" operator="equal">
      <formula>1</formula>
    </cfRule>
  </conditionalFormatting>
  <conditionalFormatting sqref="EZ227 ET227 ET230:ET231 ET238 ET240:ET241 ET243 ET245 ET247:ET248 ET251 ET254:ET255 ET257:ET258 ET260:ET264 ET267:ET269 ET271 ET281 ET283 ET274:ET278">
    <cfRule type="cellIs" dxfId="3342" priority="5377" operator="equal">
      <formula>1</formula>
    </cfRule>
  </conditionalFormatting>
  <conditionalFormatting sqref="EZ229 ET229">
    <cfRule type="cellIs" dxfId="3341" priority="5376" operator="equal">
      <formula>1</formula>
    </cfRule>
  </conditionalFormatting>
  <conditionalFormatting sqref="EZ258">
    <cfRule type="cellIs" dxfId="3340" priority="5374" operator="equal">
      <formula>1</formula>
    </cfRule>
  </conditionalFormatting>
  <conditionalFormatting sqref="EZ230">
    <cfRule type="cellIs" dxfId="3339" priority="5373" operator="equal">
      <formula>1</formula>
    </cfRule>
  </conditionalFormatting>
  <conditionalFormatting sqref="EZ260">
    <cfRule type="cellIs" dxfId="3338" priority="5372" operator="equal">
      <formula>1</formula>
    </cfRule>
  </conditionalFormatting>
  <conditionalFormatting sqref="EZ259 ET259">
    <cfRule type="cellIs" dxfId="3337" priority="5371" operator="equal">
      <formula>1</formula>
    </cfRule>
  </conditionalFormatting>
  <conditionalFormatting sqref="FF207 FB207 FD207">
    <cfRule type="cellIs" dxfId="3336" priority="5362" operator="equal">
      <formula>1</formula>
    </cfRule>
  </conditionalFormatting>
  <conditionalFormatting sqref="FF208 FD208">
    <cfRule type="cellIs" dxfId="3335" priority="5361" operator="equal">
      <formula>1</formula>
    </cfRule>
  </conditionalFormatting>
  <conditionalFormatting sqref="FF213 FB213 FD213">
    <cfRule type="cellIs" dxfId="3334" priority="5358" operator="equal">
      <formula>1</formula>
    </cfRule>
  </conditionalFormatting>
  <conditionalFormatting sqref="FF218 FB218 FD218">
    <cfRule type="cellIs" dxfId="3333" priority="5357" operator="equal">
      <formula>1</formula>
    </cfRule>
  </conditionalFormatting>
  <conditionalFormatting sqref="FF217 FB217 FD217">
    <cfRule type="cellIs" dxfId="3332" priority="5356" operator="equal">
      <formula>1</formula>
    </cfRule>
  </conditionalFormatting>
  <conditionalFormatting sqref="FF219 FB219 FD219">
    <cfRule type="cellIs" dxfId="3331" priority="5355" operator="equal">
      <formula>1</formula>
    </cfRule>
  </conditionalFormatting>
  <conditionalFormatting sqref="FF222 FB222 FD222">
    <cfRule type="cellIs" dxfId="3330" priority="5353" operator="equal">
      <formula>1</formula>
    </cfRule>
  </conditionalFormatting>
  <conditionalFormatting sqref="FF185 FB185 FD185">
    <cfRule type="cellIs" dxfId="3329" priority="5352" operator="equal">
      <formula>1</formula>
    </cfRule>
  </conditionalFormatting>
  <conditionalFormatting sqref="FF223 FB223 FD223">
    <cfRule type="cellIs" dxfId="3328" priority="5351" operator="equal">
      <formula>1</formula>
    </cfRule>
  </conditionalFormatting>
  <conditionalFormatting sqref="FF226 FB226 FD226">
    <cfRule type="cellIs" dxfId="3327" priority="5349" operator="equal">
      <formula>1</formula>
    </cfRule>
  </conditionalFormatting>
  <conditionalFormatting sqref="FF224 FB224 FD224">
    <cfRule type="cellIs" dxfId="3326" priority="5348" operator="equal">
      <formula>1</formula>
    </cfRule>
  </conditionalFormatting>
  <conditionalFormatting sqref="FF228 FB228 FD228">
    <cfRule type="cellIs" dxfId="3325" priority="5347" operator="equal">
      <formula>1</formula>
    </cfRule>
  </conditionalFormatting>
  <conditionalFormatting sqref="FF225 FB225 FD225">
    <cfRule type="cellIs" dxfId="3324" priority="5346" operator="equal">
      <formula>1</formula>
    </cfRule>
  </conditionalFormatting>
  <conditionalFormatting sqref="FF227 FB227 FD227">
    <cfRule type="cellIs" dxfId="3323" priority="5344" operator="equal">
      <formula>1</formula>
    </cfRule>
  </conditionalFormatting>
  <conditionalFormatting sqref="FF229 FB229 FD229">
    <cfRule type="cellIs" dxfId="3322" priority="5343" operator="equal">
      <formula>1</formula>
    </cfRule>
  </conditionalFormatting>
  <conditionalFormatting sqref="FF258 FB258 FD258">
    <cfRule type="cellIs" dxfId="3321" priority="5341" operator="equal">
      <formula>1</formula>
    </cfRule>
  </conditionalFormatting>
  <conditionalFormatting sqref="FF230 FB230 FD230">
    <cfRule type="cellIs" dxfId="3320" priority="5340" operator="equal">
      <formula>1</formula>
    </cfRule>
  </conditionalFormatting>
  <conditionalFormatting sqref="FF260 FB260 FD260">
    <cfRule type="cellIs" dxfId="3319" priority="5339" operator="equal">
      <formula>1</formula>
    </cfRule>
  </conditionalFormatting>
  <conditionalFormatting sqref="FF259 FB259 FD259">
    <cfRule type="cellIs" dxfId="3318" priority="5338" operator="equal">
      <formula>1</formula>
    </cfRule>
  </conditionalFormatting>
  <conditionalFormatting sqref="FJ207 FH207">
    <cfRule type="cellIs" dxfId="3317" priority="5329" operator="equal">
      <formula>1</formula>
    </cfRule>
  </conditionalFormatting>
  <conditionalFormatting sqref="FJ208 FH208">
    <cfRule type="cellIs" dxfId="3316" priority="5328" operator="equal">
      <formula>1</formula>
    </cfRule>
  </conditionalFormatting>
  <conditionalFormatting sqref="FJ213 FH213">
    <cfRule type="cellIs" dxfId="3315" priority="5325" operator="equal">
      <formula>1</formula>
    </cfRule>
  </conditionalFormatting>
  <conditionalFormatting sqref="FJ218 FH218">
    <cfRule type="cellIs" dxfId="3314" priority="5324" operator="equal">
      <formula>1</formula>
    </cfRule>
  </conditionalFormatting>
  <conditionalFormatting sqref="FJ217 FH217">
    <cfRule type="cellIs" dxfId="3313" priority="5323" operator="equal">
      <formula>1</formula>
    </cfRule>
  </conditionalFormatting>
  <conditionalFormatting sqref="FJ219 FH219">
    <cfRule type="cellIs" dxfId="3312" priority="5322" operator="equal">
      <formula>1</formula>
    </cfRule>
  </conditionalFormatting>
  <conditionalFormatting sqref="FJ222 FH222">
    <cfRule type="cellIs" dxfId="3311" priority="5320" operator="equal">
      <formula>1</formula>
    </cfRule>
  </conditionalFormatting>
  <conditionalFormatting sqref="FJ185 FH185">
    <cfRule type="cellIs" dxfId="3310" priority="5319" operator="equal">
      <formula>1</formula>
    </cfRule>
  </conditionalFormatting>
  <conditionalFormatting sqref="FJ223 FH223">
    <cfRule type="cellIs" dxfId="3309" priority="5318" operator="equal">
      <formula>1</formula>
    </cfRule>
  </conditionalFormatting>
  <conditionalFormatting sqref="FJ226 FH226">
    <cfRule type="cellIs" dxfId="3308" priority="5316" operator="equal">
      <formula>1</formula>
    </cfRule>
  </conditionalFormatting>
  <conditionalFormatting sqref="FJ224 FH224">
    <cfRule type="cellIs" dxfId="3307" priority="5315" operator="equal">
      <formula>1</formula>
    </cfRule>
  </conditionalFormatting>
  <conditionalFormatting sqref="FJ228 FH228">
    <cfRule type="cellIs" dxfId="3306" priority="5314" operator="equal">
      <formula>1</formula>
    </cfRule>
  </conditionalFormatting>
  <conditionalFormatting sqref="FJ225 FH225">
    <cfRule type="cellIs" dxfId="3305" priority="5313" operator="equal">
      <formula>1</formula>
    </cfRule>
  </conditionalFormatting>
  <conditionalFormatting sqref="FJ227 FH227">
    <cfRule type="cellIs" dxfId="3304" priority="5311" operator="equal">
      <formula>1</formula>
    </cfRule>
  </conditionalFormatting>
  <conditionalFormatting sqref="FJ229 FH229">
    <cfRule type="cellIs" dxfId="3303" priority="5310" operator="equal">
      <formula>1</formula>
    </cfRule>
  </conditionalFormatting>
  <conditionalFormatting sqref="FH258">
    <cfRule type="cellIs" dxfId="3302" priority="5308" operator="equal">
      <formula>1</formula>
    </cfRule>
  </conditionalFormatting>
  <conditionalFormatting sqref="FH230 FJ230:FJ231 FJ238 FJ240:FJ241 FJ243 FJ245 FJ247:FJ248 FJ254:FJ255 FJ257:FJ258 FJ260:FJ261 FJ251">
    <cfRule type="cellIs" dxfId="3301" priority="5307" operator="equal">
      <formula>1</formula>
    </cfRule>
  </conditionalFormatting>
  <conditionalFormatting sqref="FH260">
    <cfRule type="cellIs" dxfId="3300" priority="5306" operator="equal">
      <formula>1</formula>
    </cfRule>
  </conditionalFormatting>
  <conditionalFormatting sqref="FJ259 FH259">
    <cfRule type="cellIs" dxfId="3299" priority="5305" operator="equal">
      <formula>1</formula>
    </cfRule>
  </conditionalFormatting>
  <conditionalFormatting sqref="BO231 EM231 BK231 BM231 BQ231 CC231 CA231 BY231 BW231 BU231 BS231 CU231 CQ231 CY231 DA231 DC231 CM231 CI231 CW231 CS231 CO231 CG231 CE231 CK231 DQ231 DO231 EG231 EI231 EK231 EO231 DU231 DS231 AW231:AW234 AY231:AY234 BA231:BA234 BG231:BG234 BC231:BC234 BE231:BE234 BI231:BI234">
    <cfRule type="cellIs" dxfId="3298" priority="5295" operator="equal">
      <formula>1</formula>
    </cfRule>
  </conditionalFormatting>
  <conditionalFormatting sqref="DI231">
    <cfRule type="cellIs" dxfId="3297" priority="5292" operator="equal">
      <formula>1</formula>
    </cfRule>
  </conditionalFormatting>
  <conditionalFormatting sqref="AW238 AY238 BA238 BG238 BI238 BC238 BE238 BO238 EM238 BK238 BM238 BQ238 CC238 CA238 BY238 BW238 BU238 BS238 CU238 CQ238 CY238 DA238 DC238 CM238 CI238 CW238 CS238 CO238 CG238 CE238 CK238 DQ238 DO238 EG238 EI238 EK238 EO238 DU238 DS238">
    <cfRule type="cellIs" dxfId="3296" priority="5290" operator="equal">
      <formula>1</formula>
    </cfRule>
  </conditionalFormatting>
  <conditionalFormatting sqref="AW246 AY246 BA246 BG246 BI246 BC246 BE246 BO246 EM246 BK246 BM246 BQ246 CC246 CA246 BY246 BW246 BU246 BS246 CU246 CQ246 CY246 DA246 DC246 CM246 CI246 CW246 CS246 CO246 CG246 CE246 CK246 DQ246 DO246 EG246 EI246 EK246 EO246 DU246 DS246">
    <cfRule type="cellIs" dxfId="3295" priority="5286" operator="equal">
      <formula>1</formula>
    </cfRule>
  </conditionalFormatting>
  <conditionalFormatting sqref="AW239 AY239 BA239 BG239 BI239 BC239 BE239 BO239 EM239 BK239 BM239 BQ239 CC239 CA239 BY239 BW239 BU239 BS239 CU239 CQ239 CY239 DA239 DC239 CM239 CI239 CW239 CS239 CO239 CG239 CE239 CK239 DQ239 DO239 EG239 EI239 EK239 EO239 DU239 DS239">
    <cfRule type="cellIs" dxfId="3294" priority="5281" operator="equal">
      <formula>1</formula>
    </cfRule>
  </conditionalFormatting>
  <conditionalFormatting sqref="AW240 AY240 BA240 BG240 BI240 BC240 BE240 BO240 EM240 BK240 BM240 BQ240 CC240 CA240 BY240 BW240 BU240 BS240 CU240 CQ240 CY240 DA240 DC240 CM240 CI240 CW240 CS240 CO240 CG240 CE240 CK240 DQ240 DO240 EG240 EI240 EK240 EO240 DU240 DS240">
    <cfRule type="cellIs" dxfId="3293" priority="5268" operator="equal">
      <formula>1</formula>
    </cfRule>
  </conditionalFormatting>
  <conditionalFormatting sqref="BO257 EM257 BQ257 CC257 CA257 BY257 BW257 BU257 BS257 CU257 CQ257 CY257 DA257 DC257 CM257 CI257 CW257 CS257 CO257 CG257 CE257 CK257 DQ257 DO257 EG257 EI257 EK257 EO257 DU257 DS257 AW257:AW271 AY257:AY271 BA257:BA271 BG257:BG271 BI257:BI271 BC257:BC271 BE257:BE271 BK257:BK271 BM257:BM271 BM273:BM277 BK273:BK277 BE273:BE277 BC273:BC277 BI273:BI277 BG273:BG277 BA273:BA277 AY273:AY277 AW273:AW277">
    <cfRule type="cellIs" dxfId="3292" priority="5263" operator="equal">
      <formula>1</formula>
    </cfRule>
  </conditionalFormatting>
  <conditionalFormatting sqref="DI257">
    <cfRule type="cellIs" dxfId="3291" priority="5260" operator="equal">
      <formula>1</formula>
    </cfRule>
  </conditionalFormatting>
  <conditionalFormatting sqref="AW242 AY242 BA242 BG242 BI242 BC242 BE242 BO242 EM242 BK242 BM242 BQ242 CC242 CA242 BY242 BW242 BU242 BS242 CU242 CQ242 CY242 DA242 DC242 CM242 CI242 CW242 CS242 CO242 CG242 CE242 CK242 DQ242 DO242 EG242 EI242 EK242 EO242 DU242 DS242">
    <cfRule type="cellIs" dxfId="3290" priority="5259" operator="equal">
      <formula>1</formula>
    </cfRule>
  </conditionalFormatting>
  <conditionalFormatting sqref="EZ231">
    <cfRule type="cellIs" dxfId="3289" priority="5255" operator="equal">
      <formula>1</formula>
    </cfRule>
  </conditionalFormatting>
  <conditionalFormatting sqref="EZ238">
    <cfRule type="cellIs" dxfId="3288" priority="5254" operator="equal">
      <formula>1</formula>
    </cfRule>
  </conditionalFormatting>
  <conditionalFormatting sqref="EZ246 ET246">
    <cfRule type="cellIs" dxfId="3287" priority="5253" operator="equal">
      <formula>1</formula>
    </cfRule>
  </conditionalFormatting>
  <conditionalFormatting sqref="EZ239 ET239">
    <cfRule type="cellIs" dxfId="3286" priority="5252" operator="equal">
      <formula>1</formula>
    </cfRule>
  </conditionalFormatting>
  <conditionalFormatting sqref="EZ240">
    <cfRule type="cellIs" dxfId="3285" priority="5249" operator="equal">
      <formula>1</formula>
    </cfRule>
  </conditionalFormatting>
  <conditionalFormatting sqref="EZ257">
    <cfRule type="cellIs" dxfId="3284" priority="5248" operator="equal">
      <formula>1</formula>
    </cfRule>
  </conditionalFormatting>
  <conditionalFormatting sqref="EZ242 ET242">
    <cfRule type="cellIs" dxfId="3283" priority="5247" operator="equal">
      <formula>1</formula>
    </cfRule>
  </conditionalFormatting>
  <conditionalFormatting sqref="FF231 FD231">
    <cfRule type="cellIs" dxfId="3282" priority="5246" operator="equal">
      <formula>1</formula>
    </cfRule>
  </conditionalFormatting>
  <conditionalFormatting sqref="FF238 FD238">
    <cfRule type="cellIs" dxfId="3281" priority="5245" operator="equal">
      <formula>1</formula>
    </cfRule>
  </conditionalFormatting>
  <conditionalFormatting sqref="FF246 FB246 FD246">
    <cfRule type="cellIs" dxfId="3280" priority="5244" operator="equal">
      <formula>1</formula>
    </cfRule>
  </conditionalFormatting>
  <conditionalFormatting sqref="FF239 FB239 FD239">
    <cfRule type="cellIs" dxfId="3279" priority="5243" operator="equal">
      <formula>1</formula>
    </cfRule>
  </conditionalFormatting>
  <conditionalFormatting sqref="FF240 FB240 FD240">
    <cfRule type="cellIs" dxfId="3278" priority="5240" operator="equal">
      <formula>1</formula>
    </cfRule>
  </conditionalFormatting>
  <conditionalFormatting sqref="FF257 FB257 FD257">
    <cfRule type="cellIs" dxfId="3277" priority="5239" operator="equal">
      <formula>1</formula>
    </cfRule>
  </conditionalFormatting>
  <conditionalFormatting sqref="FF242 FB242 FD242">
    <cfRule type="cellIs" dxfId="3276" priority="5238" operator="equal">
      <formula>1</formula>
    </cfRule>
  </conditionalFormatting>
  <conditionalFormatting sqref="FH231">
    <cfRule type="cellIs" dxfId="3275" priority="5237" operator="equal">
      <formula>1</formula>
    </cfRule>
  </conditionalFormatting>
  <conditionalFormatting sqref="FH238">
    <cfRule type="cellIs" dxfId="3274" priority="5236" operator="equal">
      <formula>1</formula>
    </cfRule>
  </conditionalFormatting>
  <conditionalFormatting sqref="FJ246 FH246">
    <cfRule type="cellIs" dxfId="3273" priority="5235" operator="equal">
      <formula>1</formula>
    </cfRule>
  </conditionalFormatting>
  <conditionalFormatting sqref="FJ239 FH239">
    <cfRule type="cellIs" dxfId="3272" priority="5234" operator="equal">
      <formula>1</formula>
    </cfRule>
  </conditionalFormatting>
  <conditionalFormatting sqref="FH240">
    <cfRule type="cellIs" dxfId="3271" priority="5231" operator="equal">
      <formula>1</formula>
    </cfRule>
  </conditionalFormatting>
  <conditionalFormatting sqref="FH257">
    <cfRule type="cellIs" dxfId="3270" priority="5230" operator="equal">
      <formula>1</formula>
    </cfRule>
  </conditionalFormatting>
  <conditionalFormatting sqref="FJ242 FH242">
    <cfRule type="cellIs" dxfId="3269" priority="5229" operator="equal">
      <formula>1</formula>
    </cfRule>
  </conditionalFormatting>
  <conditionalFormatting sqref="AW192 AY192 BA192 BG192 BI192 BC192 BE192 BO192 BK192 BM192 BQ192 CC192 CA192 BY192 BW192 BU192 BS192 CU192 CQ192 CY192 DA192 DC192 CM192 CI192 CW192 CS192 CO192 CG192 CK192">
    <cfRule type="cellIs" dxfId="3268" priority="5223" operator="equal">
      <formula>1</formula>
    </cfRule>
  </conditionalFormatting>
  <conditionalFormatting sqref="AW194 AY194 BA194 BG194 BI194 BC194 BE194 BO194 BK194 BM194 BQ194 CC194 CA194 BY194 BW194 BU194 BS194 CU194 CQ194 CY194 DA194 DC194 CM194 CI194 CW194 CS194 CO194 CG194 CK194">
    <cfRule type="cellIs" dxfId="3267" priority="5218" operator="equal">
      <formula>1</formula>
    </cfRule>
  </conditionalFormatting>
  <conditionalFormatting sqref="BG193 BI193 BC193 BE193 BO193 BK193 BM193 BQ193 CC193 CA193 BY193 BW193 BU193 BS193 CU193 CQ193 CY193 DA193 DC193 CM193 CI193 CW193 CS193 CO193 CG193 CK193">
    <cfRule type="cellIs" dxfId="3266" priority="5214" operator="equal">
      <formula>1</formula>
    </cfRule>
  </conditionalFormatting>
  <conditionalFormatting sqref="BO200 BK200 BM200 BQ200 CC200 CA200 BY200 BW200 BU200 BS200 CU200 CQ200 CY200 DA200 DC200 CM200 CI200 CW200 CS200 CO200 CG200 CK200 DK200 DM200 DQ200 DO200 DS200">
    <cfRule type="cellIs" dxfId="3265" priority="5209" operator="equal">
      <formula>1</formula>
    </cfRule>
  </conditionalFormatting>
  <conditionalFormatting sqref="AY199 BA199 BG199 BI199 BC199 BE199 BO199 BK199 BM199 BQ199 CC199 CA199 BY199 BW199 BU199 BS199 CU199 CQ199 CY199 DA199 DC199 CM199 CI199 CW199 CS199 CO199 CG199 CK199 DK199 DM199 DQ199 DO199 DS199">
    <cfRule type="cellIs" dxfId="3264" priority="5205" operator="equal">
      <formula>1</formula>
    </cfRule>
  </conditionalFormatting>
  <conditionalFormatting sqref="BO201 BK201 BM201 BQ201 CC201 CA201 BY201 BW201 BU201 BS201 CU201 CQ201 CY201 DA201 DC201 CM201 CI201 CW201 CS201 CO201 CG201 CK201 DK201 DM201 DQ201 DO201 DS201">
    <cfRule type="cellIs" dxfId="3263" priority="5196" operator="equal">
      <formula>1</formula>
    </cfRule>
  </conditionalFormatting>
  <conditionalFormatting sqref="AW249 AY249 BA249 BG249 BI249 BC249 BE249 BO249 EM249 BK249 BM249 BQ249 CC249 CA249 BY249 BW249 BU249 BS249 CU249 CQ249 CY249 DA249 DC249 CM249 CI249 CW249 CS249 CO249 CG249 CE249 CK249 DQ249 DO249 EG249 EI249 EK249 EO249 DU249 DS249">
    <cfRule type="cellIs" dxfId="3262" priority="5191" operator="equal">
      <formula>1</formula>
    </cfRule>
  </conditionalFormatting>
  <conditionalFormatting sqref="DI249">
    <cfRule type="cellIs" dxfId="3261" priority="5188" operator="equal">
      <formula>1</formula>
    </cfRule>
  </conditionalFormatting>
  <conditionalFormatting sqref="AW216 AY216 BA216 BG216 BI216 BC216 BE216 EC216 EE216 DW216 EA216 BO216 EM216 BK216 BM216 BQ216 CC216 CA216 BY216 BW216 BU216 BS216 CU216 CQ216 CY216 DA216 DC216 CM216 CI216 CW216 CS216 CO216 CG216 CE216 CK216 DQ216 DO216 EG216 EI216 EK216 EO216 DU216 DS216">
    <cfRule type="cellIs" dxfId="3260" priority="5187" operator="equal">
      <formula>1</formula>
    </cfRule>
  </conditionalFormatting>
  <conditionalFormatting sqref="DI216">
    <cfRule type="cellIs" dxfId="3259" priority="5184" operator="equal">
      <formula>1</formula>
    </cfRule>
  </conditionalFormatting>
  <conditionalFormatting sqref="DW206 BO206 BK206 BM206 BQ206 CC206 CA206 BY206 BW206 BU206 BS206 CU206 CQ206 CY206 DA206 DC206 CM206 CI206 CW206 CS206 CO206 CG206 CK206 DK206 DM206 DQ206 DO206 EO206 DU206 DS206">
    <cfRule type="cellIs" dxfId="3258" priority="5182" operator="equal">
      <formula>1</formula>
    </cfRule>
  </conditionalFormatting>
  <conditionalFormatting sqref="EZ192 ET192">
    <cfRule type="cellIs" dxfId="3257" priority="5173" operator="equal">
      <formula>1</formula>
    </cfRule>
  </conditionalFormatting>
  <conditionalFormatting sqref="EZ194 ET194">
    <cfRule type="cellIs" dxfId="3256" priority="5172" operator="equal">
      <formula>1</formula>
    </cfRule>
  </conditionalFormatting>
  <conditionalFormatting sqref="EZ193 ET193">
    <cfRule type="cellIs" dxfId="3255" priority="5171" operator="equal">
      <formula>1</formula>
    </cfRule>
  </conditionalFormatting>
  <conditionalFormatting sqref="EZ200 ET200">
    <cfRule type="cellIs" dxfId="3254" priority="5170" operator="equal">
      <formula>1</formula>
    </cfRule>
  </conditionalFormatting>
  <conditionalFormatting sqref="EZ199 ET199">
    <cfRule type="cellIs" dxfId="3253" priority="5169" operator="equal">
      <formula>1</formula>
    </cfRule>
  </conditionalFormatting>
  <conditionalFormatting sqref="EZ201 ET201">
    <cfRule type="cellIs" dxfId="3252" priority="5167" operator="equal">
      <formula>1</formula>
    </cfRule>
  </conditionalFormatting>
  <conditionalFormatting sqref="EZ249 ET249">
    <cfRule type="cellIs" dxfId="3251" priority="5166" operator="equal">
      <formula>1</formula>
    </cfRule>
  </conditionalFormatting>
  <conditionalFormatting sqref="EZ216 ET216">
    <cfRule type="cellIs" dxfId="3250" priority="5165" operator="equal">
      <formula>1</formula>
    </cfRule>
  </conditionalFormatting>
  <conditionalFormatting sqref="EZ206 ET206">
    <cfRule type="cellIs" dxfId="3249" priority="5164" operator="equal">
      <formula>1</formula>
    </cfRule>
  </conditionalFormatting>
  <conditionalFormatting sqref="EZ221 ET221">
    <cfRule type="cellIs" dxfId="3248" priority="5163" operator="equal">
      <formula>1</formula>
    </cfRule>
  </conditionalFormatting>
  <conditionalFormatting sqref="FF192 FB192">
    <cfRule type="cellIs" dxfId="3247" priority="5161" operator="equal">
      <formula>1</formula>
    </cfRule>
  </conditionalFormatting>
  <conditionalFormatting sqref="FF194 FB194">
    <cfRule type="cellIs" dxfId="3246" priority="5160" operator="equal">
      <formula>1</formula>
    </cfRule>
  </conditionalFormatting>
  <conditionalFormatting sqref="FF193 FB193 FD193">
    <cfRule type="cellIs" dxfId="3245" priority="5159" operator="equal">
      <formula>1</formula>
    </cfRule>
  </conditionalFormatting>
  <conditionalFormatting sqref="FF200 FB200 FD200">
    <cfRule type="cellIs" dxfId="3244" priority="5158" operator="equal">
      <formula>1</formula>
    </cfRule>
  </conditionalFormatting>
  <conditionalFormatting sqref="FF199 FB199 FD199">
    <cfRule type="cellIs" dxfId="3243" priority="5157" operator="equal">
      <formula>1</formula>
    </cfRule>
  </conditionalFormatting>
  <conditionalFormatting sqref="FF201 FB201 FD201">
    <cfRule type="cellIs" dxfId="3242" priority="5155" operator="equal">
      <formula>1</formula>
    </cfRule>
  </conditionalFormatting>
  <conditionalFormatting sqref="FF249 FB249 FD249">
    <cfRule type="cellIs" dxfId="3241" priority="5154" operator="equal">
      <formula>1</formula>
    </cfRule>
  </conditionalFormatting>
  <conditionalFormatting sqref="FF216 FB216 FD216">
    <cfRule type="cellIs" dxfId="3240" priority="5153" operator="equal">
      <formula>1</formula>
    </cfRule>
  </conditionalFormatting>
  <conditionalFormatting sqref="FF206 FB206 FD206">
    <cfRule type="cellIs" dxfId="3239" priority="5152" operator="equal">
      <formula>1</formula>
    </cfRule>
  </conditionalFormatting>
  <conditionalFormatting sqref="FF221 FB221 FD221">
    <cfRule type="cellIs" dxfId="3238" priority="5151" operator="equal">
      <formula>1</formula>
    </cfRule>
  </conditionalFormatting>
  <conditionalFormatting sqref="FJ192 FH192">
    <cfRule type="cellIs" dxfId="3237" priority="5149" operator="equal">
      <formula>1</formula>
    </cfRule>
  </conditionalFormatting>
  <conditionalFormatting sqref="FJ194 FH194">
    <cfRule type="cellIs" dxfId="3236" priority="5148" operator="equal">
      <formula>1</formula>
    </cfRule>
  </conditionalFormatting>
  <conditionalFormatting sqref="FJ193 FH193">
    <cfRule type="cellIs" dxfId="3235" priority="5147" operator="equal">
      <formula>1</formula>
    </cfRule>
  </conditionalFormatting>
  <conditionalFormatting sqref="FJ200 FH200">
    <cfRule type="cellIs" dxfId="3234" priority="5146" operator="equal">
      <formula>1</formula>
    </cfRule>
  </conditionalFormatting>
  <conditionalFormatting sqref="FJ199 FH199">
    <cfRule type="cellIs" dxfId="3233" priority="5145" operator="equal">
      <formula>1</formula>
    </cfRule>
  </conditionalFormatting>
  <conditionalFormatting sqref="FJ201 FH201">
    <cfRule type="cellIs" dxfId="3232" priority="5143" operator="equal">
      <formula>1</formula>
    </cfRule>
  </conditionalFormatting>
  <conditionalFormatting sqref="FJ249 FH249">
    <cfRule type="cellIs" dxfId="3231" priority="5142" operator="equal">
      <formula>1</formula>
    </cfRule>
  </conditionalFormatting>
  <conditionalFormatting sqref="FJ216 FH216">
    <cfRule type="cellIs" dxfId="3230" priority="5141" operator="equal">
      <formula>1</formula>
    </cfRule>
  </conditionalFormatting>
  <conditionalFormatting sqref="FJ206 FH206">
    <cfRule type="cellIs" dxfId="3229" priority="5140" operator="equal">
      <formula>1</formula>
    </cfRule>
  </conditionalFormatting>
  <conditionalFormatting sqref="FJ221 FH221">
    <cfRule type="cellIs" dxfId="3228" priority="5139" operator="equal">
      <formula>1</formula>
    </cfRule>
  </conditionalFormatting>
  <conditionalFormatting sqref="AW245 AY245 BA245 BG245 BI245 BC245 BE245 BO245 EM245 BK245 BM245 BQ245 CC245 CA245 BY245 BW245 BU245 BS245 CU245 CQ245 CY245 DA245 DC245 CM245 CI245 CW245 CS245 CO245 CG245 CE245 CK245 DQ245 DO245 EG245 EI245 EK245 EO245 DU245 DS245">
    <cfRule type="cellIs" dxfId="3227" priority="5132" operator="equal">
      <formula>1</formula>
    </cfRule>
  </conditionalFormatting>
  <conditionalFormatting sqref="AW244 AY244 BA244 BG244 BI244 BC244 BE244 BO244 EM244 BK244 BM244 BQ244 CC244 CA244 BY244 BW244 BU244 BS244 CU244 CQ244 CY244 DA244 DC244 CM244 CI244 CW244 CS244 CO244 CG244 CE244 CK244 DQ244 DO244 EG244 EI244 EK244 EO244 DU244 DS244">
    <cfRule type="cellIs" dxfId="3226" priority="5128" operator="equal">
      <formula>1</formula>
    </cfRule>
  </conditionalFormatting>
  <conditionalFormatting sqref="AW247 AY247 BA247 BG247 BI247 BC247 BE247 BO247 EM247 BK247 BM247 BQ247 CC247 CA247 BY247 BW247 BU247 BS247 CU247 CQ247 CY247 DA247 DC247 CM247 CI247 CW247 CS247 CO247 CG247 CE247 CK247 DQ247 DO247 EG247 EI247 EK247 EO247 DU247 DS247">
    <cfRule type="cellIs" dxfId="3225" priority="5123" operator="equal">
      <formula>1</formula>
    </cfRule>
  </conditionalFormatting>
  <conditionalFormatting sqref="AW248 AY248 BA248 BG248 BI248 BC248 BE248 BO248 EM248 BK248 BM248 BQ248 CC248 CA248 BY248 BW248 BU248 BS248 CU248 CQ248 CY248 DA248 DC248 CM248 CI248 CW248 CS248 CO248 CG248 CE248 CK248 DQ248 DO248 EG248 EI248 EK248 EO248 DU248 DS248">
    <cfRule type="cellIs" dxfId="3224" priority="5114" operator="equal">
      <formula>1</formula>
    </cfRule>
  </conditionalFormatting>
  <conditionalFormatting sqref="AW250 AY250 BA250 BG250 BI250 BC250 BE250 BO250 EM250 BK250 BM250 BQ250 CC250 CA250 BY250 BW250 BU250 BS250 CU250 CQ250 CY250 DA250 DC250 CM250 CI250 CW250 CS250 CO250 CG250 CE250 CK250 DQ250 DO250 EG250 EI250 EK250 EO250 DU250 DS250">
    <cfRule type="cellIs" dxfId="3223" priority="5110" operator="equal">
      <formula>1</formula>
    </cfRule>
  </conditionalFormatting>
  <conditionalFormatting sqref="DI250">
    <cfRule type="cellIs" dxfId="3222" priority="5107" operator="equal">
      <formula>1</formula>
    </cfRule>
  </conditionalFormatting>
  <conditionalFormatting sqref="AW253 AY253 BA253 BG253 BI253 BC253 BE253 BO253 EM253 BK253 BM253 BQ253 CC253 CA253 BY253 BW253 BU253 BS253 CU253 CQ253 CY253 DA253 DC253 CM253 CI253 CW253 CS253 CO253 CG253 CE253 CK253 DQ253 DO253 EG253 EI253 EK253 EO253 DU253 DS253">
    <cfRule type="cellIs" dxfId="3221" priority="5105" operator="equal">
      <formula>1</formula>
    </cfRule>
  </conditionalFormatting>
  <conditionalFormatting sqref="DI253">
    <cfRule type="cellIs" dxfId="3220" priority="5102" operator="equal">
      <formula>1</formula>
    </cfRule>
  </conditionalFormatting>
  <conditionalFormatting sqref="BO251 EM251 BK251 BM251 BQ251 CC251 CA251 BY251 BW251 BU251 BS251 CU251 CQ251 CY251 DA251 DC251 CM251 CI251 CW251 CS251 CO251 CG251 CE251 CK251 DQ251 DO251 EG251 EI251 EK251 EO251 DU251 DS251 AW251 AY251 BA251 BG251 BI251 BC251:BC252 BE251:BE252">
    <cfRule type="cellIs" dxfId="3219" priority="5101" operator="equal">
      <formula>1</formula>
    </cfRule>
  </conditionalFormatting>
  <conditionalFormatting sqref="DI251">
    <cfRule type="cellIs" dxfId="3218" priority="5098" operator="equal">
      <formula>1</formula>
    </cfRule>
  </conditionalFormatting>
  <conditionalFormatting sqref="AW255 AY255 BA255 BG255 BI255 BC255 BE255 BO255 EM255 BK255 BM255 BQ255 CC255 CA255 BY255 BW255 BU255 BS255 CU255 CQ255 CY255 DA255 DC255 CM255 CI255 CW255 CS255 CO255 CG255 CE255 CK255 DQ255 DO255 EG255 EI255 EK255 EO255 DU255 DS255">
    <cfRule type="cellIs" dxfId="3217" priority="5096" operator="equal">
      <formula>1</formula>
    </cfRule>
  </conditionalFormatting>
  <conditionalFormatting sqref="DI255">
    <cfRule type="cellIs" dxfId="3216" priority="5093" operator="equal">
      <formula>1</formula>
    </cfRule>
  </conditionalFormatting>
  <conditionalFormatting sqref="AW254 AY254 BA254 BG254 BI254 BC254 BE254 BO254 EM254 BK254 BM254 BQ254 CC254 CA254 BY254 BW254 BU254 BS254 CU254 CQ254 CY254 DA254 DC254 CM254 CI254 CW254 CS254 CO254 CG254 CE254 CK254 DQ254 DO254 EG254 EI254 EK254 EO254 DU254 DS254">
    <cfRule type="cellIs" dxfId="3215" priority="5092" operator="equal">
      <formula>1</formula>
    </cfRule>
  </conditionalFormatting>
  <conditionalFormatting sqref="DI254">
    <cfRule type="cellIs" dxfId="3214" priority="5089" operator="equal">
      <formula>1</formula>
    </cfRule>
  </conditionalFormatting>
  <conditionalFormatting sqref="EZ245">
    <cfRule type="cellIs" dxfId="3213" priority="5087" operator="equal">
      <formula>1</formula>
    </cfRule>
  </conditionalFormatting>
  <conditionalFormatting sqref="EZ244 ET244">
    <cfRule type="cellIs" dxfId="3212" priority="5086" operator="equal">
      <formula>1</formula>
    </cfRule>
  </conditionalFormatting>
  <conditionalFormatting sqref="EZ247">
    <cfRule type="cellIs" dxfId="3211" priority="5085" operator="equal">
      <formula>1</formula>
    </cfRule>
  </conditionalFormatting>
  <conditionalFormatting sqref="EZ248">
    <cfRule type="cellIs" dxfId="3210" priority="5083" operator="equal">
      <formula>1</formula>
    </cfRule>
  </conditionalFormatting>
  <conditionalFormatting sqref="EZ250 ET250">
    <cfRule type="cellIs" dxfId="3209" priority="5082" operator="equal">
      <formula>1</formula>
    </cfRule>
  </conditionalFormatting>
  <conditionalFormatting sqref="EZ253 ET253">
    <cfRule type="cellIs" dxfId="3208" priority="5081" operator="equal">
      <formula>1</formula>
    </cfRule>
  </conditionalFormatting>
  <conditionalFormatting sqref="EZ251">
    <cfRule type="cellIs" dxfId="3207" priority="5080" operator="equal">
      <formula>1</formula>
    </cfRule>
  </conditionalFormatting>
  <conditionalFormatting sqref="EZ255">
    <cfRule type="cellIs" dxfId="3206" priority="5079" operator="equal">
      <formula>1</formula>
    </cfRule>
  </conditionalFormatting>
  <conditionalFormatting sqref="EZ254">
    <cfRule type="cellIs" dxfId="3205" priority="5078" operator="equal">
      <formula>1</formula>
    </cfRule>
  </conditionalFormatting>
  <conditionalFormatting sqref="FF245 FB245 FD245">
    <cfRule type="cellIs" dxfId="3204" priority="5076" operator="equal">
      <formula>1</formula>
    </cfRule>
  </conditionalFormatting>
  <conditionalFormatting sqref="FF244 FB244 FD244">
    <cfRule type="cellIs" dxfId="3203" priority="5075" operator="equal">
      <formula>1</formula>
    </cfRule>
  </conditionalFormatting>
  <conditionalFormatting sqref="FF247 FB247 FD247">
    <cfRule type="cellIs" dxfId="3202" priority="5074" operator="equal">
      <formula>1</formula>
    </cfRule>
  </conditionalFormatting>
  <conditionalFormatting sqref="FF248 FD248">
    <cfRule type="cellIs" dxfId="3201" priority="5072" operator="equal">
      <formula>1</formula>
    </cfRule>
  </conditionalFormatting>
  <conditionalFormatting sqref="FF250 FB250 FD250">
    <cfRule type="cellIs" dxfId="3200" priority="5071" operator="equal">
      <formula>1</formula>
    </cfRule>
  </conditionalFormatting>
  <conditionalFormatting sqref="FF253 FB253 FD253">
    <cfRule type="cellIs" dxfId="3199" priority="5070" operator="equal">
      <formula>1</formula>
    </cfRule>
  </conditionalFormatting>
  <conditionalFormatting sqref="FF251 FD251">
    <cfRule type="cellIs" dxfId="3198" priority="5069" operator="equal">
      <formula>1</formula>
    </cfRule>
  </conditionalFormatting>
  <conditionalFormatting sqref="FF255 FB255 FD255">
    <cfRule type="cellIs" dxfId="3197" priority="5068" operator="equal">
      <formula>1</formula>
    </cfRule>
  </conditionalFormatting>
  <conditionalFormatting sqref="FF254 FB254 FD254">
    <cfRule type="cellIs" dxfId="3196" priority="5067" operator="equal">
      <formula>1</formula>
    </cfRule>
  </conditionalFormatting>
  <conditionalFormatting sqref="FH245">
    <cfRule type="cellIs" dxfId="3195" priority="5065" operator="equal">
      <formula>1</formula>
    </cfRule>
  </conditionalFormatting>
  <conditionalFormatting sqref="FJ244 FH244">
    <cfRule type="cellIs" dxfId="3194" priority="5064" operator="equal">
      <formula>1</formula>
    </cfRule>
  </conditionalFormatting>
  <conditionalFormatting sqref="FH247">
    <cfRule type="cellIs" dxfId="3193" priority="5063" operator="equal">
      <formula>1</formula>
    </cfRule>
  </conditionalFormatting>
  <conditionalFormatting sqref="FH248">
    <cfRule type="cellIs" dxfId="3192" priority="5061" operator="equal">
      <formula>1</formula>
    </cfRule>
  </conditionalFormatting>
  <conditionalFormatting sqref="FJ250 FH250">
    <cfRule type="cellIs" dxfId="3191" priority="5060" operator="equal">
      <formula>1</formula>
    </cfRule>
  </conditionalFormatting>
  <conditionalFormatting sqref="FJ253 FH253">
    <cfRule type="cellIs" dxfId="3190" priority="5059" operator="equal">
      <formula>1</formula>
    </cfRule>
  </conditionalFormatting>
  <conditionalFormatting sqref="FH251">
    <cfRule type="cellIs" dxfId="3189" priority="5058" operator="equal">
      <formula>1</formula>
    </cfRule>
  </conditionalFormatting>
  <conditionalFormatting sqref="FH255">
    <cfRule type="cellIs" dxfId="3188" priority="5057" operator="equal">
      <formula>1</formula>
    </cfRule>
  </conditionalFormatting>
  <conditionalFormatting sqref="FH254">
    <cfRule type="cellIs" dxfId="3187" priority="5056" operator="equal">
      <formula>1</formula>
    </cfRule>
  </conditionalFormatting>
  <conditionalFormatting sqref="AW256 AY256 BA256 BG256 BI256 BC256 BE256 BO256 EM256 BK256 BM256 BQ256 CC256 CA256 BY256 BW256 BU256 BS256 CU256 CQ256 CY256 DA256 DC256 CM256 CI256 CW256 CS256 CO256 CG256 CE256 CK256 DQ256 DO256 EG256 EI256 EK256 EO256 DU256 DS256">
    <cfRule type="cellIs" dxfId="3186" priority="5054" operator="equal">
      <formula>1</formula>
    </cfRule>
  </conditionalFormatting>
  <conditionalFormatting sqref="K239">
    <cfRule type="cellIs" dxfId="3185" priority="5052" operator="equal">
      <formula>"土岐"</formula>
    </cfRule>
    <cfRule type="cellIs" dxfId="3184" priority="5053" operator="equal">
      <formula>"富士宮"</formula>
    </cfRule>
  </conditionalFormatting>
  <conditionalFormatting sqref="DI256">
    <cfRule type="cellIs" dxfId="3183" priority="5051" operator="equal">
      <formula>1</formula>
    </cfRule>
  </conditionalFormatting>
  <conditionalFormatting sqref="AW243 AY243 BA243 BG243 BI243 BC243 BE243 BO243 EM243 BK243 BM243 BQ243 CC243 CA243 BY243 BW243 BU243 BS243 CU243 CQ243 CY243 DA243 DC243 CM243 CI243 CW243 CS243 CO243 CG243 CE243 CK243 DQ243 DO243 EG243 EI243 EK243 EO243 DU243 DS243">
    <cfRule type="cellIs" dxfId="3182" priority="5049" operator="equal">
      <formula>1</formula>
    </cfRule>
  </conditionalFormatting>
  <conditionalFormatting sqref="AW241 AY241 BA241 BG241 BI241 BC241 BE241 BO241 EM241 BK241 BM241 BQ241 CC241 CA241 BY241 BW241 BU241 BS241 CU241 CQ241 CY241 DA241 DC241 CM241 CI241 CW241 CS241 CO241 CG241 CE241 CK241 DQ241 DO241 EG241 EI241 EK241 EO241 DU241 DS241">
    <cfRule type="cellIs" dxfId="3181" priority="5045" operator="equal">
      <formula>1</formula>
    </cfRule>
  </conditionalFormatting>
  <conditionalFormatting sqref="EZ256 ET256">
    <cfRule type="cellIs" dxfId="3180" priority="5041" operator="equal">
      <formula>1</formula>
    </cfRule>
  </conditionalFormatting>
  <conditionalFormatting sqref="EZ243">
    <cfRule type="cellIs" dxfId="3179" priority="5040" operator="equal">
      <formula>1</formula>
    </cfRule>
  </conditionalFormatting>
  <conditionalFormatting sqref="EZ241">
    <cfRule type="cellIs" dxfId="3178" priority="5039" operator="equal">
      <formula>1</formula>
    </cfRule>
  </conditionalFormatting>
  <conditionalFormatting sqref="FF256 FB256 FD256">
    <cfRule type="cellIs" dxfId="3177" priority="5038" operator="equal">
      <formula>1</formula>
    </cfRule>
  </conditionalFormatting>
  <conditionalFormatting sqref="FF243 FB243 FD243">
    <cfRule type="cellIs" dxfId="3176" priority="5037" operator="equal">
      <formula>1</formula>
    </cfRule>
  </conditionalFormatting>
  <conditionalFormatting sqref="FF241 FB241 FD241">
    <cfRule type="cellIs" dxfId="3175" priority="5036" operator="equal">
      <formula>1</formula>
    </cfRule>
  </conditionalFormatting>
  <conditionalFormatting sqref="FJ256 FH256">
    <cfRule type="cellIs" dxfId="3174" priority="5035" operator="equal">
      <formula>1</formula>
    </cfRule>
  </conditionalFormatting>
  <conditionalFormatting sqref="FH243">
    <cfRule type="cellIs" dxfId="3173" priority="5034" operator="equal">
      <formula>1</formula>
    </cfRule>
  </conditionalFormatting>
  <conditionalFormatting sqref="FH241">
    <cfRule type="cellIs" dxfId="3172" priority="5033" operator="equal">
      <formula>1</formula>
    </cfRule>
  </conditionalFormatting>
  <conditionalFormatting sqref="AW76:AW78 AY76:AY78 BA76:BA78 BG76:BG78 BI76:BI78 BC76:BC77 BE76">
    <cfRule type="cellIs" dxfId="3171" priority="5032" operator="equal">
      <formula>1</formula>
    </cfRule>
  </conditionalFormatting>
  <conditionalFormatting sqref="BC97 BE97">
    <cfRule type="cellIs" dxfId="3170" priority="5031" operator="equal">
      <formula>1</formula>
    </cfRule>
  </conditionalFormatting>
  <conditionalFormatting sqref="AY97">
    <cfRule type="cellIs" dxfId="3169" priority="5030" operator="equal">
      <formula>1</formula>
    </cfRule>
  </conditionalFormatting>
  <conditionalFormatting sqref="AW97">
    <cfRule type="cellIs" dxfId="3168" priority="5029" operator="equal">
      <formula>1</formula>
    </cfRule>
  </conditionalFormatting>
  <conditionalFormatting sqref="BA97">
    <cfRule type="cellIs" dxfId="3167" priority="5028" operator="equal">
      <formula>1</formula>
    </cfRule>
  </conditionalFormatting>
  <conditionalFormatting sqref="BG97">
    <cfRule type="cellIs" dxfId="3166" priority="5027" operator="equal">
      <formula>1</formula>
    </cfRule>
  </conditionalFormatting>
  <conditionalFormatting sqref="BI97">
    <cfRule type="cellIs" dxfId="3165" priority="5026" operator="equal">
      <formula>1</formula>
    </cfRule>
  </conditionalFormatting>
  <conditionalFormatting sqref="AW85:AW86">
    <cfRule type="cellIs" dxfId="3164" priority="5025" operator="equal">
      <formula>1</formula>
    </cfRule>
  </conditionalFormatting>
  <conditionalFormatting sqref="AY85:AY86">
    <cfRule type="cellIs" dxfId="3163" priority="5024" operator="equal">
      <formula>1</formula>
    </cfRule>
  </conditionalFormatting>
  <conditionalFormatting sqref="BA85:BA86">
    <cfRule type="cellIs" dxfId="3162" priority="5023" operator="equal">
      <formula>1</formula>
    </cfRule>
  </conditionalFormatting>
  <conditionalFormatting sqref="BC85:BC86">
    <cfRule type="cellIs" dxfId="3161" priority="5022" operator="equal">
      <formula>1</formula>
    </cfRule>
  </conditionalFormatting>
  <conditionalFormatting sqref="BE85:BE86">
    <cfRule type="cellIs" dxfId="3160" priority="5021" operator="equal">
      <formula>1</formula>
    </cfRule>
  </conditionalFormatting>
  <conditionalFormatting sqref="BG85:BG86">
    <cfRule type="cellIs" dxfId="3159" priority="5020" operator="equal">
      <formula>1</formula>
    </cfRule>
  </conditionalFormatting>
  <conditionalFormatting sqref="BI85:BI86">
    <cfRule type="cellIs" dxfId="3158" priority="5019" operator="equal">
      <formula>1</formula>
    </cfRule>
  </conditionalFormatting>
  <conditionalFormatting sqref="AW133">
    <cfRule type="cellIs" dxfId="3157" priority="5018" operator="equal">
      <formula>1</formula>
    </cfRule>
  </conditionalFormatting>
  <conditionalFormatting sqref="AW115 AW120">
    <cfRule type="cellIs" dxfId="3156" priority="5017" operator="equal">
      <formula>1</formula>
    </cfRule>
  </conditionalFormatting>
  <conditionalFormatting sqref="AY133">
    <cfRule type="cellIs" dxfId="3155" priority="5015" operator="equal">
      <formula>1</formula>
    </cfRule>
  </conditionalFormatting>
  <conditionalFormatting sqref="AY84">
    <cfRule type="cellIs" dxfId="3154" priority="5014" operator="equal">
      <formula>1</formula>
    </cfRule>
  </conditionalFormatting>
  <conditionalFormatting sqref="AY80">
    <cfRule type="cellIs" dxfId="3153" priority="5013" operator="equal">
      <formula>1</formula>
    </cfRule>
  </conditionalFormatting>
  <conditionalFormatting sqref="AY114:AY115">
    <cfRule type="cellIs" dxfId="3152" priority="5012" operator="equal">
      <formula>1</formula>
    </cfRule>
  </conditionalFormatting>
  <conditionalFormatting sqref="BA115">
    <cfRule type="cellIs" dxfId="3151" priority="5011" operator="equal">
      <formula>1</formula>
    </cfRule>
  </conditionalFormatting>
  <conditionalFormatting sqref="BA133">
    <cfRule type="cellIs" dxfId="3150" priority="5010" operator="equal">
      <formula>1</formula>
    </cfRule>
  </conditionalFormatting>
  <conditionalFormatting sqref="BC78 BC80 BC84">
    <cfRule type="cellIs" dxfId="3149" priority="5009" operator="equal">
      <formula>1</formula>
    </cfRule>
  </conditionalFormatting>
  <conditionalFormatting sqref="BC102:BC104 BC110">
    <cfRule type="cellIs" dxfId="3148" priority="5008" operator="equal">
      <formula>1</formula>
    </cfRule>
  </conditionalFormatting>
  <conditionalFormatting sqref="BC115 BC120 BC125 BC122">
    <cfRule type="cellIs" dxfId="3147" priority="5007" operator="equal">
      <formula>1</formula>
    </cfRule>
  </conditionalFormatting>
  <conditionalFormatting sqref="BC136:BC139">
    <cfRule type="cellIs" dxfId="3146" priority="5006" operator="equal">
      <formula>1</formula>
    </cfRule>
  </conditionalFormatting>
  <conditionalFormatting sqref="BE78 BE80 BE84">
    <cfRule type="cellIs" dxfId="3145" priority="5005" operator="equal">
      <formula>1</formula>
    </cfRule>
  </conditionalFormatting>
  <conditionalFormatting sqref="BE77">
    <cfRule type="cellIs" dxfId="3144" priority="5004" operator="equal">
      <formula>1</formula>
    </cfRule>
  </conditionalFormatting>
  <conditionalFormatting sqref="BE136:BE139">
    <cfRule type="cellIs" dxfId="3143" priority="5003" operator="equal">
      <formula>1</formula>
    </cfRule>
  </conditionalFormatting>
  <conditionalFormatting sqref="BE115 BE120 BE125 BE122">
    <cfRule type="cellIs" dxfId="3142" priority="5002" operator="equal">
      <formula>1</formula>
    </cfRule>
  </conditionalFormatting>
  <conditionalFormatting sqref="BG115 BG120 BG125 BG122">
    <cfRule type="cellIs" dxfId="3141" priority="5000" operator="equal">
      <formula>1</formula>
    </cfRule>
  </conditionalFormatting>
  <conditionalFormatting sqref="BG133 BG136">
    <cfRule type="cellIs" dxfId="3140" priority="4999" operator="equal">
      <formula>1</formula>
    </cfRule>
  </conditionalFormatting>
  <conditionalFormatting sqref="DE86:DE92">
    <cfRule type="cellIs" dxfId="3139" priority="4998" operator="equal">
      <formula>1</formula>
    </cfRule>
  </conditionalFormatting>
  <conditionalFormatting sqref="DE102:DE104">
    <cfRule type="cellIs" dxfId="3138" priority="4997" operator="equal">
      <formula>1</formula>
    </cfRule>
  </conditionalFormatting>
  <conditionalFormatting sqref="DE110">
    <cfRule type="cellIs" dxfId="3137" priority="4996" operator="equal">
      <formula>1</formula>
    </cfRule>
  </conditionalFormatting>
  <conditionalFormatting sqref="DE122">
    <cfRule type="cellIs" dxfId="3136" priority="4995" operator="equal">
      <formula>1</formula>
    </cfRule>
  </conditionalFormatting>
  <conditionalFormatting sqref="DE128:DE131">
    <cfRule type="cellIs" dxfId="3135" priority="4994" operator="equal">
      <formula>1</formula>
    </cfRule>
  </conditionalFormatting>
  <conditionalFormatting sqref="DE136:DE139">
    <cfRule type="cellIs" dxfId="3134" priority="4993" operator="equal">
      <formula>1</formula>
    </cfRule>
  </conditionalFormatting>
  <conditionalFormatting sqref="FL42:FL44 FL107">
    <cfRule type="cellIs" dxfId="3133" priority="4992" operator="equal">
      <formula>1</formula>
    </cfRule>
  </conditionalFormatting>
  <conditionalFormatting sqref="FL15:FL22 FL24:FL25 FL77 FL33:FL35 FL38:FL40 FL54 FL52 FL60 FL46:FL50">
    <cfRule type="cellIs" dxfId="3132" priority="4991" operator="equal">
      <formula>1</formula>
    </cfRule>
  </conditionalFormatting>
  <conditionalFormatting sqref="FL51">
    <cfRule type="cellIs" dxfId="3131" priority="4979" operator="equal">
      <formula>1</formula>
    </cfRule>
  </conditionalFormatting>
  <conditionalFormatting sqref="FL45">
    <cfRule type="cellIs" dxfId="3130" priority="4978" operator="equal">
      <formula>1</formula>
    </cfRule>
  </conditionalFormatting>
  <conditionalFormatting sqref="FL30">
    <cfRule type="cellIs" dxfId="3129" priority="4972" operator="equal">
      <formula>1</formula>
    </cfRule>
  </conditionalFormatting>
  <conditionalFormatting sqref="FL28">
    <cfRule type="cellIs" dxfId="3128" priority="4971" operator="equal">
      <formula>1</formula>
    </cfRule>
  </conditionalFormatting>
  <conditionalFormatting sqref="FL27">
    <cfRule type="cellIs" dxfId="3127" priority="4967" operator="equal">
      <formula>1</formula>
    </cfRule>
  </conditionalFormatting>
  <conditionalFormatting sqref="FL26">
    <cfRule type="cellIs" dxfId="3126" priority="4966" operator="equal">
      <formula>1</formula>
    </cfRule>
  </conditionalFormatting>
  <conditionalFormatting sqref="FL55">
    <cfRule type="cellIs" dxfId="3125" priority="4965" operator="equal">
      <formula>1</formula>
    </cfRule>
  </conditionalFormatting>
  <conditionalFormatting sqref="FL14">
    <cfRule type="cellIs" dxfId="3124" priority="4964" operator="equal">
      <formula>1</formula>
    </cfRule>
  </conditionalFormatting>
  <conditionalFormatting sqref="FL32">
    <cfRule type="cellIs" dxfId="3123" priority="4951" operator="equal">
      <formula>1</formula>
    </cfRule>
  </conditionalFormatting>
  <conditionalFormatting sqref="FL31">
    <cfRule type="cellIs" dxfId="3122" priority="4950" operator="equal">
      <formula>1</formula>
    </cfRule>
  </conditionalFormatting>
  <conditionalFormatting sqref="FL23">
    <cfRule type="cellIs" dxfId="3121" priority="4949" operator="equal">
      <formula>1</formula>
    </cfRule>
  </conditionalFormatting>
  <conditionalFormatting sqref="FL57">
    <cfRule type="cellIs" dxfId="3120" priority="4948" operator="equal">
      <formula>1</formula>
    </cfRule>
  </conditionalFormatting>
  <conditionalFormatting sqref="FL58">
    <cfRule type="cellIs" dxfId="3119" priority="4947" operator="equal">
      <formula>1</formula>
    </cfRule>
  </conditionalFormatting>
  <conditionalFormatting sqref="FL94">
    <cfRule type="cellIs" dxfId="3118" priority="4946" operator="equal">
      <formula>1</formula>
    </cfRule>
  </conditionalFormatting>
  <conditionalFormatting sqref="FL53">
    <cfRule type="cellIs" dxfId="3117" priority="4945" operator="equal">
      <formula>1</formula>
    </cfRule>
  </conditionalFormatting>
  <conditionalFormatting sqref="FL198">
    <cfRule type="cellIs" dxfId="3116" priority="4944" operator="equal">
      <formula>1</formula>
    </cfRule>
  </conditionalFormatting>
  <conditionalFormatting sqref="FL101">
    <cfRule type="cellIs" dxfId="3115" priority="4943" operator="equal">
      <formula>1</formula>
    </cfRule>
  </conditionalFormatting>
  <conditionalFormatting sqref="FL114">
    <cfRule type="cellIs" dxfId="3114" priority="4942" operator="equal">
      <formula>1</formula>
    </cfRule>
  </conditionalFormatting>
  <conditionalFormatting sqref="FL190">
    <cfRule type="cellIs" dxfId="3113" priority="4940" operator="equal">
      <formula>1</formula>
    </cfRule>
  </conditionalFormatting>
  <conditionalFormatting sqref="FL151">
    <cfRule type="cellIs" dxfId="3112" priority="4929" operator="equal">
      <formula>1</formula>
    </cfRule>
  </conditionalFormatting>
  <conditionalFormatting sqref="FL140">
    <cfRule type="cellIs" dxfId="3111" priority="4927" operator="equal">
      <formula>1</formula>
    </cfRule>
  </conditionalFormatting>
  <conditionalFormatting sqref="FL87">
    <cfRule type="cellIs" dxfId="3110" priority="4907" operator="equal">
      <formula>1</formula>
    </cfRule>
  </conditionalFormatting>
  <conditionalFormatting sqref="FL86">
    <cfRule type="cellIs" dxfId="3109" priority="4906" operator="equal">
      <formula>1</formula>
    </cfRule>
  </conditionalFormatting>
  <conditionalFormatting sqref="FL89">
    <cfRule type="cellIs" dxfId="3108" priority="4905" operator="equal">
      <formula>1</formula>
    </cfRule>
  </conditionalFormatting>
  <conditionalFormatting sqref="FL88">
    <cfRule type="cellIs" dxfId="3107" priority="4904" operator="equal">
      <formula>1</formula>
    </cfRule>
  </conditionalFormatting>
  <conditionalFormatting sqref="FL91">
    <cfRule type="cellIs" dxfId="3106" priority="4903" operator="equal">
      <formula>1</formula>
    </cfRule>
  </conditionalFormatting>
  <conditionalFormatting sqref="FL90">
    <cfRule type="cellIs" dxfId="3105" priority="4902" operator="equal">
      <formula>1</formula>
    </cfRule>
  </conditionalFormatting>
  <conditionalFormatting sqref="FL102">
    <cfRule type="cellIs" dxfId="3104" priority="4901" operator="equal">
      <formula>1</formula>
    </cfRule>
  </conditionalFormatting>
  <conditionalFormatting sqref="FL92">
    <cfRule type="cellIs" dxfId="3103" priority="4900" operator="equal">
      <formula>1</formula>
    </cfRule>
  </conditionalFormatting>
  <conditionalFormatting sqref="FL104">
    <cfRule type="cellIs" dxfId="3102" priority="4899" operator="equal">
      <formula>1</formula>
    </cfRule>
  </conditionalFormatting>
  <conditionalFormatting sqref="FL103">
    <cfRule type="cellIs" dxfId="3101" priority="4898" operator="equal">
      <formula>1</formula>
    </cfRule>
  </conditionalFormatting>
  <conditionalFormatting sqref="FL106">
    <cfRule type="cellIs" dxfId="3100" priority="4897" operator="equal">
      <formula>1</formula>
    </cfRule>
  </conditionalFormatting>
  <conditionalFormatting sqref="FL105">
    <cfRule type="cellIs" dxfId="3099" priority="4896" operator="equal">
      <formula>1</formula>
    </cfRule>
  </conditionalFormatting>
  <conditionalFormatting sqref="FL128">
    <cfRule type="cellIs" dxfId="3098" priority="4895" operator="equal">
      <formula>1</formula>
    </cfRule>
  </conditionalFormatting>
  <conditionalFormatting sqref="FL97">
    <cfRule type="cellIs" dxfId="3097" priority="4894" operator="equal">
      <formula>1</formula>
    </cfRule>
  </conditionalFormatting>
  <conditionalFormatting sqref="FL130">
    <cfRule type="cellIs" dxfId="3096" priority="4893" operator="equal">
      <formula>1</formula>
    </cfRule>
  </conditionalFormatting>
  <conditionalFormatting sqref="FL129">
    <cfRule type="cellIs" dxfId="3095" priority="4892" operator="equal">
      <formula>1</formula>
    </cfRule>
  </conditionalFormatting>
  <conditionalFormatting sqref="FL136">
    <cfRule type="cellIs" dxfId="3094" priority="4891" operator="equal">
      <formula>1</formula>
    </cfRule>
  </conditionalFormatting>
  <conditionalFormatting sqref="FL131">
    <cfRule type="cellIs" dxfId="3093" priority="4890" operator="equal">
      <formula>1</formula>
    </cfRule>
  </conditionalFormatting>
  <conditionalFormatting sqref="FL138">
    <cfRule type="cellIs" dxfId="3092" priority="4889" operator="equal">
      <formula>1</formula>
    </cfRule>
  </conditionalFormatting>
  <conditionalFormatting sqref="FL137">
    <cfRule type="cellIs" dxfId="3091" priority="4888" operator="equal">
      <formula>1</formula>
    </cfRule>
  </conditionalFormatting>
  <conditionalFormatting sqref="FL215">
    <cfRule type="cellIs" dxfId="3090" priority="4887" operator="equal">
      <formula>1</formula>
    </cfRule>
  </conditionalFormatting>
  <conditionalFormatting sqref="FL139">
    <cfRule type="cellIs" dxfId="3089" priority="4886" operator="equal">
      <formula>1</formula>
    </cfRule>
  </conditionalFormatting>
  <conditionalFormatting sqref="FL146">
    <cfRule type="cellIs" dxfId="3088" priority="4885" operator="equal">
      <formula>1</formula>
    </cfRule>
  </conditionalFormatting>
  <conditionalFormatting sqref="FL145">
    <cfRule type="cellIs" dxfId="3087" priority="4884" operator="equal">
      <formula>1</formula>
    </cfRule>
  </conditionalFormatting>
  <conditionalFormatting sqref="FL183">
    <cfRule type="cellIs" dxfId="3086" priority="4883" operator="equal">
      <formula>1</formula>
    </cfRule>
  </conditionalFormatting>
  <conditionalFormatting sqref="FL147">
    <cfRule type="cellIs" dxfId="3085" priority="4882" operator="equal">
      <formula>1</formula>
    </cfRule>
  </conditionalFormatting>
  <conditionalFormatting sqref="FL197">
    <cfRule type="cellIs" dxfId="3084" priority="4881" operator="equal">
      <formula>1</formula>
    </cfRule>
  </conditionalFormatting>
  <conditionalFormatting sqref="FL179">
    <cfRule type="cellIs" dxfId="3083" priority="4879" operator="equal">
      <formula>1</formula>
    </cfRule>
  </conditionalFormatting>
  <conditionalFormatting sqref="FL195">
    <cfRule type="cellIs" dxfId="3082" priority="4878" operator="equal">
      <formula>1</formula>
    </cfRule>
  </conditionalFormatting>
  <conditionalFormatting sqref="FL182">
    <cfRule type="cellIs" dxfId="3081" priority="4877" operator="equal">
      <formula>1</formula>
    </cfRule>
  </conditionalFormatting>
  <conditionalFormatting sqref="FL149">
    <cfRule type="cellIs" dxfId="3080" priority="4876" operator="equal">
      <formula>1</formula>
    </cfRule>
  </conditionalFormatting>
  <conditionalFormatting sqref="FL148">
    <cfRule type="cellIs" dxfId="3079" priority="4875" operator="equal">
      <formula>1</formula>
    </cfRule>
  </conditionalFormatting>
  <conditionalFormatting sqref="FL160">
    <cfRule type="cellIs" dxfId="3078" priority="4874" operator="equal">
      <formula>1</formula>
    </cfRule>
  </conditionalFormatting>
  <conditionalFormatting sqref="FL163">
    <cfRule type="cellIs" dxfId="3077" priority="4873" operator="equal">
      <formula>1</formula>
    </cfRule>
  </conditionalFormatting>
  <conditionalFormatting sqref="FL161">
    <cfRule type="cellIs" dxfId="3076" priority="4872" operator="equal">
      <formula>1</formula>
    </cfRule>
  </conditionalFormatting>
  <conditionalFormatting sqref="FL164">
    <cfRule type="cellIs" dxfId="3075" priority="4871" operator="equal">
      <formula>1</formula>
    </cfRule>
  </conditionalFormatting>
  <conditionalFormatting sqref="FL166">
    <cfRule type="cellIs" dxfId="3074" priority="4870" operator="equal">
      <formula>1</formula>
    </cfRule>
  </conditionalFormatting>
  <conditionalFormatting sqref="FL162">
    <cfRule type="cellIs" dxfId="3073" priority="4869" operator="equal">
      <formula>1</formula>
    </cfRule>
  </conditionalFormatting>
  <conditionalFormatting sqref="FL150">
    <cfRule type="cellIs" dxfId="3072" priority="4868" operator="equal">
      <formula>1</formula>
    </cfRule>
  </conditionalFormatting>
  <conditionalFormatting sqref="FL168">
    <cfRule type="cellIs" dxfId="3071" priority="4867" operator="equal">
      <formula>1</formula>
    </cfRule>
  </conditionalFormatting>
  <conditionalFormatting sqref="FL157">
    <cfRule type="cellIs" dxfId="3070" priority="4866" operator="equal">
      <formula>1</formula>
    </cfRule>
  </conditionalFormatting>
  <conditionalFormatting sqref="FL169">
    <cfRule type="cellIs" dxfId="3069" priority="4865" operator="equal">
      <formula>1</formula>
    </cfRule>
  </conditionalFormatting>
  <conditionalFormatting sqref="FL172">
    <cfRule type="cellIs" dxfId="3068" priority="4864" operator="equal">
      <formula>1</formula>
    </cfRule>
  </conditionalFormatting>
  <conditionalFormatting sqref="FL156">
    <cfRule type="cellIs" dxfId="3067" priority="4863" operator="equal">
      <formula>1</formula>
    </cfRule>
  </conditionalFormatting>
  <conditionalFormatting sqref="FL158">
    <cfRule type="cellIs" dxfId="3066" priority="4862" operator="equal">
      <formula>1</formula>
    </cfRule>
  </conditionalFormatting>
  <conditionalFormatting sqref="FL170">
    <cfRule type="cellIs" dxfId="3065" priority="4861" operator="equal">
      <formula>1</formula>
    </cfRule>
  </conditionalFormatting>
  <conditionalFormatting sqref="FL180">
    <cfRule type="cellIs" dxfId="3064" priority="4860" operator="equal">
      <formula>1</formula>
    </cfRule>
  </conditionalFormatting>
  <conditionalFormatting sqref="FL173">
    <cfRule type="cellIs" dxfId="3063" priority="4859" operator="equal">
      <formula>1</formula>
    </cfRule>
  </conditionalFormatting>
  <conditionalFormatting sqref="FL36">
    <cfRule type="cellIs" dxfId="3062" priority="4858" operator="equal">
      <formula>1</formula>
    </cfRule>
  </conditionalFormatting>
  <conditionalFormatting sqref="FL29">
    <cfRule type="cellIs" dxfId="3061" priority="4857" operator="equal">
      <formula>1</formula>
    </cfRule>
  </conditionalFormatting>
  <conditionalFormatting sqref="FL41">
    <cfRule type="cellIs" dxfId="3060" priority="4856" operator="equal">
      <formula>1</formula>
    </cfRule>
  </conditionalFormatting>
  <conditionalFormatting sqref="FL214">
    <cfRule type="cellIs" dxfId="3059" priority="4855" operator="equal">
      <formula>1</formula>
    </cfRule>
  </conditionalFormatting>
  <conditionalFormatting sqref="FL85">
    <cfRule type="cellIs" dxfId="3058" priority="4854" operator="equal">
      <formula>1</formula>
    </cfRule>
  </conditionalFormatting>
  <conditionalFormatting sqref="FL109">
    <cfRule type="cellIs" dxfId="3057" priority="4853" operator="equal">
      <formula>1</formula>
    </cfRule>
  </conditionalFormatting>
  <conditionalFormatting sqref="FL110">
    <cfRule type="cellIs" dxfId="3056" priority="4852" operator="equal">
      <formula>1</formula>
    </cfRule>
  </conditionalFormatting>
  <conditionalFormatting sqref="FL112">
    <cfRule type="cellIs" dxfId="3055" priority="4851" operator="equal">
      <formula>1</formula>
    </cfRule>
  </conditionalFormatting>
  <conditionalFormatting sqref="FL111">
    <cfRule type="cellIs" dxfId="3054" priority="4850" operator="equal">
      <formula>1</formula>
    </cfRule>
  </conditionalFormatting>
  <conditionalFormatting sqref="FL117">
    <cfRule type="cellIs" dxfId="3053" priority="4849" operator="equal">
      <formula>1</formula>
    </cfRule>
  </conditionalFormatting>
  <conditionalFormatting sqref="FL78">
    <cfRule type="cellIs" dxfId="3052" priority="4848" operator="equal">
      <formula>1</formula>
    </cfRule>
  </conditionalFormatting>
  <conditionalFormatting sqref="FL116">
    <cfRule type="cellIs" dxfId="3051" priority="4847" operator="equal">
      <formula>1</formula>
    </cfRule>
  </conditionalFormatting>
  <conditionalFormatting sqref="FL118">
    <cfRule type="cellIs" dxfId="3050" priority="4846" operator="equal">
      <formula>1</formula>
    </cfRule>
  </conditionalFormatting>
  <conditionalFormatting sqref="FL115">
    <cfRule type="cellIs" dxfId="3049" priority="4845" operator="equal">
      <formula>1</formula>
    </cfRule>
  </conditionalFormatting>
  <conditionalFormatting sqref="FL113">
    <cfRule type="cellIs" dxfId="3048" priority="4844" operator="equal">
      <formula>1</formula>
    </cfRule>
  </conditionalFormatting>
  <conditionalFormatting sqref="FL126">
    <cfRule type="cellIs" dxfId="3047" priority="4843" operator="equal">
      <formula>1</formula>
    </cfRule>
  </conditionalFormatting>
  <conditionalFormatting sqref="FL120">
    <cfRule type="cellIs" dxfId="3046" priority="4842" operator="equal">
      <formula>1</formula>
    </cfRule>
  </conditionalFormatting>
  <conditionalFormatting sqref="FL122">
    <cfRule type="cellIs" dxfId="3045" priority="4841" operator="equal">
      <formula>1</formula>
    </cfRule>
  </conditionalFormatting>
  <conditionalFormatting sqref="FL127">
    <cfRule type="cellIs" dxfId="3044" priority="4840" operator="equal">
      <formula>1</formula>
    </cfRule>
  </conditionalFormatting>
  <conditionalFormatting sqref="FL123">
    <cfRule type="cellIs" dxfId="3043" priority="4839" operator="equal">
      <formula>1</formula>
    </cfRule>
  </conditionalFormatting>
  <conditionalFormatting sqref="FL135">
    <cfRule type="cellIs" dxfId="3042" priority="4838" operator="equal">
      <formula>1</formula>
    </cfRule>
  </conditionalFormatting>
  <conditionalFormatting sqref="FL124">
    <cfRule type="cellIs" dxfId="3041" priority="4837" operator="equal">
      <formula>1</formula>
    </cfRule>
  </conditionalFormatting>
  <conditionalFormatting sqref="FL125">
    <cfRule type="cellIs" dxfId="3040" priority="4836" operator="equal">
      <formula>1</formula>
    </cfRule>
  </conditionalFormatting>
  <conditionalFormatting sqref="FL132">
    <cfRule type="cellIs" dxfId="3039" priority="4835" operator="equal">
      <formula>1</formula>
    </cfRule>
  </conditionalFormatting>
  <conditionalFormatting sqref="FL119">
    <cfRule type="cellIs" dxfId="3038" priority="4834" operator="equal">
      <formula>1</formula>
    </cfRule>
  </conditionalFormatting>
  <conditionalFormatting sqref="FL134">
    <cfRule type="cellIs" dxfId="3037" priority="4833" operator="equal">
      <formula>1</formula>
    </cfRule>
  </conditionalFormatting>
  <conditionalFormatting sqref="FL121">
    <cfRule type="cellIs" dxfId="3036" priority="4832" operator="equal">
      <formula>1</formula>
    </cfRule>
  </conditionalFormatting>
  <conditionalFormatting sqref="FL141">
    <cfRule type="cellIs" dxfId="3035" priority="4831" operator="equal">
      <formula>1</formula>
    </cfRule>
  </conditionalFormatting>
  <conditionalFormatting sqref="FL133">
    <cfRule type="cellIs" dxfId="3034" priority="4830" operator="equal">
      <formula>1</formula>
    </cfRule>
  </conditionalFormatting>
  <conditionalFormatting sqref="FL152">
    <cfRule type="cellIs" dxfId="3033" priority="4829" operator="equal">
      <formula>1</formula>
    </cfRule>
  </conditionalFormatting>
  <conditionalFormatting sqref="FL142">
    <cfRule type="cellIs" dxfId="3032" priority="4828" operator="equal">
      <formula>1</formula>
    </cfRule>
  </conditionalFormatting>
  <conditionalFormatting sqref="FL155">
    <cfRule type="cellIs" dxfId="3031" priority="4827" operator="equal">
      <formula>1</formula>
    </cfRule>
  </conditionalFormatting>
  <conditionalFormatting sqref="FL154">
    <cfRule type="cellIs" dxfId="3030" priority="4826" operator="equal">
      <formula>1</formula>
    </cfRule>
  </conditionalFormatting>
  <conditionalFormatting sqref="FL153">
    <cfRule type="cellIs" dxfId="3029" priority="4825" operator="equal">
      <formula>1</formula>
    </cfRule>
  </conditionalFormatting>
  <conditionalFormatting sqref="FL143">
    <cfRule type="cellIs" dxfId="3028" priority="4824" operator="equal">
      <formula>1</formula>
    </cfRule>
  </conditionalFormatting>
  <conditionalFormatting sqref="FL165">
    <cfRule type="cellIs" dxfId="3027" priority="4823" operator="equal">
      <formula>1</formula>
    </cfRule>
  </conditionalFormatting>
  <conditionalFormatting sqref="FL144">
    <cfRule type="cellIs" dxfId="3026" priority="4822" operator="equal">
      <formula>1</formula>
    </cfRule>
  </conditionalFormatting>
  <conditionalFormatting sqref="FL159">
    <cfRule type="cellIs" dxfId="3025" priority="4821" operator="equal">
      <formula>1</formula>
    </cfRule>
  </conditionalFormatting>
  <conditionalFormatting sqref="FL56">
    <cfRule type="cellIs" dxfId="3024" priority="4820" operator="equal">
      <formula>1</formula>
    </cfRule>
  </conditionalFormatting>
  <conditionalFormatting sqref="FL65">
    <cfRule type="cellIs" dxfId="3023" priority="4819" operator="equal">
      <formula>1</formula>
    </cfRule>
  </conditionalFormatting>
  <conditionalFormatting sqref="FL66">
    <cfRule type="cellIs" dxfId="3022" priority="4818" operator="equal">
      <formula>1</formula>
    </cfRule>
  </conditionalFormatting>
  <conditionalFormatting sqref="FL67">
    <cfRule type="cellIs" dxfId="3021" priority="4817" operator="equal">
      <formula>1</formula>
    </cfRule>
  </conditionalFormatting>
  <conditionalFormatting sqref="FL59">
    <cfRule type="cellIs" dxfId="3020" priority="4816" operator="equal">
      <formula>1</formula>
    </cfRule>
  </conditionalFormatting>
  <conditionalFormatting sqref="FL74:FL75">
    <cfRule type="cellIs" dxfId="3019" priority="4815" operator="equal">
      <formula>1</formula>
    </cfRule>
  </conditionalFormatting>
  <conditionalFormatting sqref="FL79">
    <cfRule type="cellIs" dxfId="3018" priority="4814" operator="equal">
      <formula>1</formula>
    </cfRule>
  </conditionalFormatting>
  <conditionalFormatting sqref="FL83">
    <cfRule type="cellIs" dxfId="3017" priority="4813" operator="equal">
      <formula>1</formula>
    </cfRule>
  </conditionalFormatting>
  <conditionalFormatting sqref="FL80">
    <cfRule type="cellIs" dxfId="3016" priority="4812" operator="equal">
      <formula>1</formula>
    </cfRule>
  </conditionalFormatting>
  <conditionalFormatting sqref="FL81">
    <cfRule type="cellIs" dxfId="3015" priority="4811" operator="equal">
      <formula>1</formula>
    </cfRule>
  </conditionalFormatting>
  <conditionalFormatting sqref="FL76">
    <cfRule type="cellIs" dxfId="3014" priority="4810" operator="equal">
      <formula>1</formula>
    </cfRule>
  </conditionalFormatting>
  <conditionalFormatting sqref="FL84">
    <cfRule type="cellIs" dxfId="3013" priority="4809" operator="equal">
      <formula>1</formula>
    </cfRule>
  </conditionalFormatting>
  <conditionalFormatting sqref="FL82">
    <cfRule type="cellIs" dxfId="3012" priority="4808" operator="equal">
      <formula>1</formula>
    </cfRule>
  </conditionalFormatting>
  <conditionalFormatting sqref="FL95">
    <cfRule type="cellIs" dxfId="3011" priority="4807" operator="equal">
      <formula>1</formula>
    </cfRule>
  </conditionalFormatting>
  <conditionalFormatting sqref="FL98">
    <cfRule type="cellIs" dxfId="3010" priority="4806" operator="equal">
      <formula>1</formula>
    </cfRule>
  </conditionalFormatting>
  <conditionalFormatting sqref="FL96">
    <cfRule type="cellIs" dxfId="3009" priority="4805" operator="equal">
      <formula>1</formula>
    </cfRule>
  </conditionalFormatting>
  <conditionalFormatting sqref="FL99:FL100">
    <cfRule type="cellIs" dxfId="3008" priority="4804" operator="equal">
      <formula>1</formula>
    </cfRule>
  </conditionalFormatting>
  <conditionalFormatting sqref="FL93">
    <cfRule type="cellIs" dxfId="3007" priority="4803" operator="equal">
      <formula>1</formula>
    </cfRule>
  </conditionalFormatting>
  <conditionalFormatting sqref="FL108">
    <cfRule type="cellIs" dxfId="3006" priority="4802" operator="equal">
      <formula>1</formula>
    </cfRule>
  </conditionalFormatting>
  <conditionalFormatting sqref="FL61">
    <cfRule type="cellIs" dxfId="3005" priority="4801" operator="equal">
      <formula>1</formula>
    </cfRule>
  </conditionalFormatting>
  <conditionalFormatting sqref="FL63">
    <cfRule type="cellIs" dxfId="3004" priority="4800" operator="equal">
      <formula>1</formula>
    </cfRule>
  </conditionalFormatting>
  <conditionalFormatting sqref="FL62">
    <cfRule type="cellIs" dxfId="3003" priority="4799" operator="equal">
      <formula>1</formula>
    </cfRule>
  </conditionalFormatting>
  <conditionalFormatting sqref="FL70">
    <cfRule type="cellIs" dxfId="3002" priority="4796" operator="equal">
      <formula>1</formula>
    </cfRule>
  </conditionalFormatting>
  <conditionalFormatting sqref="FL64">
    <cfRule type="cellIs" dxfId="3001" priority="4798" operator="equal">
      <formula>1</formula>
    </cfRule>
  </conditionalFormatting>
  <conditionalFormatting sqref="FL68">
    <cfRule type="cellIs" dxfId="3000" priority="4797" operator="equal">
      <formula>1</formula>
    </cfRule>
  </conditionalFormatting>
  <conditionalFormatting sqref="FL72">
    <cfRule type="cellIs" dxfId="2999" priority="4794" operator="equal">
      <formula>1</formula>
    </cfRule>
  </conditionalFormatting>
  <conditionalFormatting sqref="FL69">
    <cfRule type="cellIs" dxfId="2998" priority="4795" operator="equal">
      <formula>1</formula>
    </cfRule>
  </conditionalFormatting>
  <conditionalFormatting sqref="FL71">
    <cfRule type="cellIs" dxfId="2997" priority="4793" operator="equal">
      <formula>1</formula>
    </cfRule>
  </conditionalFormatting>
  <conditionalFormatting sqref="FL73">
    <cfRule type="cellIs" dxfId="2996" priority="4792" operator="equal">
      <formula>1</formula>
    </cfRule>
  </conditionalFormatting>
  <conditionalFormatting sqref="FL37">
    <cfRule type="cellIs" dxfId="2995" priority="4791" operator="equal">
      <formula>1</formula>
    </cfRule>
  </conditionalFormatting>
  <conditionalFormatting sqref="FL191">
    <cfRule type="cellIs" dxfId="2994" priority="4781" operator="equal">
      <formula>1</formula>
    </cfRule>
  </conditionalFormatting>
  <conditionalFormatting sqref="FL207">
    <cfRule type="cellIs" dxfId="2993" priority="4754" operator="equal">
      <formula>1</formula>
    </cfRule>
  </conditionalFormatting>
  <conditionalFormatting sqref="FL208">
    <cfRule type="cellIs" dxfId="2992" priority="4753" operator="equal">
      <formula>1</formula>
    </cfRule>
  </conditionalFormatting>
  <conditionalFormatting sqref="FL213">
    <cfRule type="cellIs" dxfId="2991" priority="4750" operator="equal">
      <formula>1</formula>
    </cfRule>
  </conditionalFormatting>
  <conditionalFormatting sqref="FL218">
    <cfRule type="cellIs" dxfId="2990" priority="4749" operator="equal">
      <formula>1</formula>
    </cfRule>
  </conditionalFormatting>
  <conditionalFormatting sqref="FL217">
    <cfRule type="cellIs" dxfId="2989" priority="4748" operator="equal">
      <formula>1</formula>
    </cfRule>
  </conditionalFormatting>
  <conditionalFormatting sqref="FL219">
    <cfRule type="cellIs" dxfId="2988" priority="4747" operator="equal">
      <formula>1</formula>
    </cfRule>
  </conditionalFormatting>
  <conditionalFormatting sqref="FL222">
    <cfRule type="cellIs" dxfId="2987" priority="4745" operator="equal">
      <formula>1</formula>
    </cfRule>
  </conditionalFormatting>
  <conditionalFormatting sqref="FL185">
    <cfRule type="cellIs" dxfId="2986" priority="4744" operator="equal">
      <formula>1</formula>
    </cfRule>
  </conditionalFormatting>
  <conditionalFormatting sqref="FL223">
    <cfRule type="cellIs" dxfId="2985" priority="4743" operator="equal">
      <formula>1</formula>
    </cfRule>
  </conditionalFormatting>
  <conditionalFormatting sqref="FL226">
    <cfRule type="cellIs" dxfId="2984" priority="4741" operator="equal">
      <formula>1</formula>
    </cfRule>
  </conditionalFormatting>
  <conditionalFormatting sqref="FL224">
    <cfRule type="cellIs" dxfId="2983" priority="4740" operator="equal">
      <formula>1</formula>
    </cfRule>
  </conditionalFormatting>
  <conditionalFormatting sqref="FL228">
    <cfRule type="cellIs" dxfId="2982" priority="4739" operator="equal">
      <formula>1</formula>
    </cfRule>
  </conditionalFormatting>
  <conditionalFormatting sqref="FL225">
    <cfRule type="cellIs" dxfId="2981" priority="4738" operator="equal">
      <formula>1</formula>
    </cfRule>
  </conditionalFormatting>
  <conditionalFormatting sqref="FL227">
    <cfRule type="cellIs" dxfId="2980" priority="4736" operator="equal">
      <formula>1</formula>
    </cfRule>
  </conditionalFormatting>
  <conditionalFormatting sqref="FL229">
    <cfRule type="cellIs" dxfId="2979" priority="4735" operator="equal">
      <formula>1</formula>
    </cfRule>
  </conditionalFormatting>
  <conditionalFormatting sqref="FL230:FL231 FL238 FL240:FL241 FL243 FL245 FL247:FL248 FL251 FL254:FL255 FL257:FL258 FL260:FL261">
    <cfRule type="cellIs" dxfId="2978" priority="4732" operator="equal">
      <formula>1</formula>
    </cfRule>
  </conditionalFormatting>
  <conditionalFormatting sqref="FL259">
    <cfRule type="cellIs" dxfId="2977" priority="4730" operator="equal">
      <formula>1</formula>
    </cfRule>
  </conditionalFormatting>
  <conditionalFormatting sqref="FL246">
    <cfRule type="cellIs" dxfId="2976" priority="4719" operator="equal">
      <formula>1</formula>
    </cfRule>
  </conditionalFormatting>
  <conditionalFormatting sqref="FL239">
    <cfRule type="cellIs" dxfId="2975" priority="4718" operator="equal">
      <formula>1</formula>
    </cfRule>
  </conditionalFormatting>
  <conditionalFormatting sqref="FL242">
    <cfRule type="cellIs" dxfId="2974" priority="4713" operator="equal">
      <formula>1</formula>
    </cfRule>
  </conditionalFormatting>
  <conditionalFormatting sqref="FL192">
    <cfRule type="cellIs" dxfId="2973" priority="4712" operator="equal">
      <formula>1</formula>
    </cfRule>
  </conditionalFormatting>
  <conditionalFormatting sqref="FL194">
    <cfRule type="cellIs" dxfId="2972" priority="4711" operator="equal">
      <formula>1</formula>
    </cfRule>
  </conditionalFormatting>
  <conditionalFormatting sqref="FL193">
    <cfRule type="cellIs" dxfId="2971" priority="4710" operator="equal">
      <formula>1</formula>
    </cfRule>
  </conditionalFormatting>
  <conditionalFormatting sqref="FL200">
    <cfRule type="cellIs" dxfId="2970" priority="4709" operator="equal">
      <formula>1</formula>
    </cfRule>
  </conditionalFormatting>
  <conditionalFormatting sqref="FL199">
    <cfRule type="cellIs" dxfId="2969" priority="4708" operator="equal">
      <formula>1</formula>
    </cfRule>
  </conditionalFormatting>
  <conditionalFormatting sqref="FL201">
    <cfRule type="cellIs" dxfId="2968" priority="4706" operator="equal">
      <formula>1</formula>
    </cfRule>
  </conditionalFormatting>
  <conditionalFormatting sqref="FL249">
    <cfRule type="cellIs" dxfId="2967" priority="4705" operator="equal">
      <formula>1</formula>
    </cfRule>
  </conditionalFormatting>
  <conditionalFormatting sqref="FL216">
    <cfRule type="cellIs" dxfId="2966" priority="4704" operator="equal">
      <formula>1</formula>
    </cfRule>
  </conditionalFormatting>
  <conditionalFormatting sqref="FL206">
    <cfRule type="cellIs" dxfId="2965" priority="4703" operator="equal">
      <formula>1</formula>
    </cfRule>
  </conditionalFormatting>
  <conditionalFormatting sqref="FL221">
    <cfRule type="cellIs" dxfId="2964" priority="4702" operator="equal">
      <formula>1</formula>
    </cfRule>
  </conditionalFormatting>
  <conditionalFormatting sqref="FL244">
    <cfRule type="cellIs" dxfId="2963" priority="4699" operator="equal">
      <formula>1</formula>
    </cfRule>
  </conditionalFormatting>
  <conditionalFormatting sqref="FL250">
    <cfRule type="cellIs" dxfId="2962" priority="4695" operator="equal">
      <formula>1</formula>
    </cfRule>
  </conditionalFormatting>
  <conditionalFormatting sqref="FL253">
    <cfRule type="cellIs" dxfId="2961" priority="4694" operator="equal">
      <formula>1</formula>
    </cfRule>
  </conditionalFormatting>
  <conditionalFormatting sqref="FL256">
    <cfRule type="cellIs" dxfId="2960" priority="4690" operator="equal">
      <formula>1</formula>
    </cfRule>
  </conditionalFormatting>
  <conditionalFormatting sqref="ET108">
    <cfRule type="cellIs" dxfId="2959" priority="4687" operator="equal">
      <formula>1</formula>
    </cfRule>
  </conditionalFormatting>
  <conditionalFormatting sqref="ET143">
    <cfRule type="cellIs" dxfId="2958" priority="4686" operator="equal">
      <formula>1</formula>
    </cfRule>
  </conditionalFormatting>
  <conditionalFormatting sqref="DW104">
    <cfRule type="cellIs" dxfId="2957" priority="4685" operator="equal">
      <formula>1</formula>
    </cfRule>
  </conditionalFormatting>
  <conditionalFormatting sqref="EE141:EE142">
    <cfRule type="cellIs" dxfId="2956" priority="4683" operator="equal">
      <formula>1</formula>
    </cfRule>
  </conditionalFormatting>
  <conditionalFormatting sqref="BI140">
    <cfRule type="cellIs" dxfId="2955" priority="4682" operator="equal">
      <formula>1</formula>
    </cfRule>
  </conditionalFormatting>
  <conditionalFormatting sqref="AW152 AW165 AW160">
    <cfRule type="cellIs" dxfId="2954" priority="4677" operator="equal">
      <formula>1</formula>
    </cfRule>
  </conditionalFormatting>
  <conditionalFormatting sqref="AY136:AY141">
    <cfRule type="cellIs" dxfId="2953" priority="4676" operator="equal">
      <formula>1</formula>
    </cfRule>
  </conditionalFormatting>
  <conditionalFormatting sqref="AW136:AW139 AW141">
    <cfRule type="cellIs" dxfId="2952" priority="4679" operator="equal">
      <formula>1</formula>
    </cfRule>
  </conditionalFormatting>
  <conditionalFormatting sqref="AW140">
    <cfRule type="cellIs" dxfId="2951" priority="4678" operator="equal">
      <formula>1</formula>
    </cfRule>
  </conditionalFormatting>
  <conditionalFormatting sqref="K1231">
    <cfRule type="cellIs" dxfId="2950" priority="4674" operator="equal">
      <formula>"土岐"</formula>
    </cfRule>
    <cfRule type="cellIs" dxfId="2949" priority="4675" operator="equal">
      <formula>"富士宮"</formula>
    </cfRule>
  </conditionalFormatting>
  <conditionalFormatting sqref="K1232:K1234">
    <cfRule type="cellIs" dxfId="2948" priority="4672" operator="equal">
      <formula>"土岐"</formula>
    </cfRule>
    <cfRule type="cellIs" dxfId="2947" priority="4673" operator="equal">
      <formula>"富士宮"</formula>
    </cfRule>
  </conditionalFormatting>
  <conditionalFormatting sqref="K1235">
    <cfRule type="cellIs" dxfId="2946" priority="4670" operator="equal">
      <formula>"土岐"</formula>
    </cfRule>
    <cfRule type="cellIs" dxfId="2945" priority="4671" operator="equal">
      <formula>"富士宮"</formula>
    </cfRule>
  </conditionalFormatting>
  <conditionalFormatting sqref="K1236:K1238">
    <cfRule type="cellIs" dxfId="2944" priority="4668" operator="equal">
      <formula>"土岐"</formula>
    </cfRule>
    <cfRule type="cellIs" dxfId="2943" priority="4669" operator="equal">
      <formula>"富士宮"</formula>
    </cfRule>
  </conditionalFormatting>
  <conditionalFormatting sqref="DK120">
    <cfRule type="cellIs" dxfId="2942" priority="4667" operator="equal">
      <formula>1</formula>
    </cfRule>
  </conditionalFormatting>
  <conditionalFormatting sqref="DK133">
    <cfRule type="cellIs" dxfId="2941" priority="4666" operator="equal">
      <formula>1</formula>
    </cfRule>
  </conditionalFormatting>
  <conditionalFormatting sqref="BK140 BM140">
    <cfRule type="cellIs" dxfId="2940" priority="4664" operator="equal">
      <formula>1</formula>
    </cfRule>
  </conditionalFormatting>
  <conditionalFormatting sqref="BA132">
    <cfRule type="cellIs" dxfId="2939" priority="4663" operator="equal">
      <formula>1</formula>
    </cfRule>
  </conditionalFormatting>
  <conditionalFormatting sqref="BA114">
    <cfRule type="cellIs" dxfId="2938" priority="4662" operator="equal">
      <formula>1</formula>
    </cfRule>
  </conditionalFormatting>
  <conditionalFormatting sqref="BA157">
    <cfRule type="cellIs" dxfId="2937" priority="4661" operator="equal">
      <formula>1</formula>
    </cfRule>
  </conditionalFormatting>
  <conditionalFormatting sqref="AW170">
    <cfRule type="cellIs" dxfId="2936" priority="4660" operator="equal">
      <formula>1</formula>
    </cfRule>
  </conditionalFormatting>
  <conditionalFormatting sqref="AY170">
    <cfRule type="cellIs" dxfId="2935" priority="4658" operator="equal">
      <formula>1</formula>
    </cfRule>
  </conditionalFormatting>
  <conditionalFormatting sqref="BA170">
    <cfRule type="cellIs" dxfId="2934" priority="4656" operator="equal">
      <formula>1</formula>
    </cfRule>
  </conditionalFormatting>
  <conditionalFormatting sqref="BG170">
    <cfRule type="cellIs" dxfId="2933" priority="4654" operator="equal">
      <formula>1</formula>
    </cfRule>
  </conditionalFormatting>
  <conditionalFormatting sqref="DW157">
    <cfRule type="cellIs" dxfId="2932" priority="4652" operator="equal">
      <formula>1</formula>
    </cfRule>
  </conditionalFormatting>
  <conditionalFormatting sqref="DW160">
    <cfRule type="cellIs" dxfId="2931" priority="4651" operator="equal">
      <formula>1</formula>
    </cfRule>
  </conditionalFormatting>
  <conditionalFormatting sqref="DW162">
    <cfRule type="cellIs" dxfId="2930" priority="4650" operator="equal">
      <formula>1</formula>
    </cfRule>
  </conditionalFormatting>
  <conditionalFormatting sqref="DW150">
    <cfRule type="cellIs" dxfId="2929" priority="4649" operator="equal">
      <formula>1</formula>
    </cfRule>
  </conditionalFormatting>
  <conditionalFormatting sqref="EE152">
    <cfRule type="cellIs" dxfId="2928" priority="4647" operator="equal">
      <formula>1</formula>
    </cfRule>
  </conditionalFormatting>
  <conditionalFormatting sqref="EE160:EE162">
    <cfRule type="cellIs" dxfId="2927" priority="4646" operator="equal">
      <formula>1</formula>
    </cfRule>
  </conditionalFormatting>
  <conditionalFormatting sqref="FD159">
    <cfRule type="cellIs" dxfId="2926" priority="4645" operator="equal">
      <formula>1</formula>
    </cfRule>
  </conditionalFormatting>
  <conditionalFormatting sqref="K174:K178">
    <cfRule type="cellIs" dxfId="2925" priority="4643" operator="equal">
      <formula>"土岐"</formula>
    </cfRule>
    <cfRule type="cellIs" dxfId="2924" priority="4644" operator="equal">
      <formula>"富士宮"</formula>
    </cfRule>
  </conditionalFormatting>
  <conditionalFormatting sqref="K199:K201">
    <cfRule type="cellIs" dxfId="2923" priority="4639" operator="equal">
      <formula>"土岐"</formula>
    </cfRule>
    <cfRule type="cellIs" dxfId="2922" priority="4640" operator="equal">
      <formula>"富士宮"</formula>
    </cfRule>
  </conditionalFormatting>
  <conditionalFormatting sqref="DI162 DI141 DI139">
    <cfRule type="cellIs" dxfId="2921" priority="4638" operator="equal">
      <formula>1</formula>
    </cfRule>
  </conditionalFormatting>
  <conditionalFormatting sqref="K213:K215 K206:K208 K217:K219">
    <cfRule type="cellIs" dxfId="2920" priority="4633" operator="equal">
      <formula>"土岐"</formula>
    </cfRule>
    <cfRule type="cellIs" dxfId="2919" priority="4634" operator="equal">
      <formula>"富士宮"</formula>
    </cfRule>
  </conditionalFormatting>
  <conditionalFormatting sqref="K185">
    <cfRule type="cellIs" dxfId="2918" priority="4631" operator="equal">
      <formula>"土岐"</formula>
    </cfRule>
    <cfRule type="cellIs" dxfId="2917" priority="4632" operator="equal">
      <formula>"富士宮"</formula>
    </cfRule>
  </conditionalFormatting>
  <conditionalFormatting sqref="K179">
    <cfRule type="cellIs" dxfId="2916" priority="4629" operator="equal">
      <formula>"土岐"</formula>
    </cfRule>
    <cfRule type="cellIs" dxfId="2915" priority="4630" operator="equal">
      <formula>"富士宮"</formula>
    </cfRule>
  </conditionalFormatting>
  <conditionalFormatting sqref="DY168:DY178 DY322:DY323 DY180:DY320 DY325:DY342 DY1140:DY1147 DY11:DY166 DY344:DY352 DY461:DY463 DY354:DY441 DY467 DY444:DY449 DY452:DY458 DY469:DY472 DY522 DY558:DY559 DY580:DY582 DY474:DY478 DY481:DY488 DY575:DY577 DY491:DY496 DY498:DY512 DY514:DY520 DY524:DY534 DY562:DY563 DY543:DY544 DY538:DY539 DY536 DY555 DY549:DY553 DY565:DY571 DY584:DY634 DY952 DY636:DY790 DY950 DY792:DY846 DY848:DY887 DY893:DY895 DY941:DY942 DY1004:DY1011 DY984 DY944:DY948 DY982 DY1014:DY1016 DY977:DY980 DY889:DY891 DY899:DY913 DY915:DY928 DY931:DY939 DY1025:DY1031 DY988:DY1001 DY1034:DY1045 DY1019:DY1022 DY954:DY964">
    <cfRule type="cellIs" dxfId="2914" priority="4628" operator="equal">
      <formula>1</formula>
    </cfRule>
  </conditionalFormatting>
  <conditionalFormatting sqref="AW179">
    <cfRule type="cellIs" dxfId="2913" priority="4627" operator="equal">
      <formula>1</formula>
    </cfRule>
  </conditionalFormatting>
  <conditionalFormatting sqref="AW199">
    <cfRule type="cellIs" dxfId="2912" priority="4626" operator="equal">
      <formula>1</formula>
    </cfRule>
  </conditionalFormatting>
  <conditionalFormatting sqref="DE141">
    <cfRule type="cellIs" dxfId="2911" priority="4624" operator="equal">
      <formula>1</formula>
    </cfRule>
  </conditionalFormatting>
  <conditionalFormatting sqref="K1239">
    <cfRule type="cellIs" dxfId="2910" priority="4622" operator="equal">
      <formula>"土岐"</formula>
    </cfRule>
    <cfRule type="cellIs" dxfId="2909" priority="4623" operator="equal">
      <formula>"富士宮"</formula>
    </cfRule>
  </conditionalFormatting>
  <conditionalFormatting sqref="K1240:K1242">
    <cfRule type="cellIs" dxfId="2908" priority="4620" operator="equal">
      <formula>"土岐"</formula>
    </cfRule>
    <cfRule type="cellIs" dxfId="2907" priority="4621" operator="equal">
      <formula>"富士宮"</formula>
    </cfRule>
  </conditionalFormatting>
  <conditionalFormatting sqref="DK167">
    <cfRule type="cellIs" dxfId="2906" priority="4619" operator="equal">
      <formula>1</formula>
    </cfRule>
  </conditionalFormatting>
  <conditionalFormatting sqref="DW167">
    <cfRule type="cellIs" dxfId="2905" priority="4618" operator="equal">
      <formula>1</formula>
    </cfRule>
  </conditionalFormatting>
  <conditionalFormatting sqref="DW171">
    <cfRule type="cellIs" dxfId="2904" priority="4617" operator="equal">
      <formula>1</formula>
    </cfRule>
  </conditionalFormatting>
  <conditionalFormatting sqref="DW196:DW197 DW193 DW189:DW190 DW185:DW186 DW181:DW182 DW179">
    <cfRule type="cellIs" dxfId="2903" priority="4616" operator="equal">
      <formula>1</formula>
    </cfRule>
  </conditionalFormatting>
  <conditionalFormatting sqref="DY167">
    <cfRule type="cellIs" dxfId="2902" priority="4615" operator="equal">
      <formula>1</formula>
    </cfRule>
  </conditionalFormatting>
  <conditionalFormatting sqref="DY179">
    <cfRule type="cellIs" dxfId="2901" priority="4614" operator="equal">
      <formula>1</formula>
    </cfRule>
  </conditionalFormatting>
  <conditionalFormatting sqref="EA167">
    <cfRule type="cellIs" dxfId="2900" priority="4613" operator="equal">
      <formula>1</formula>
    </cfRule>
  </conditionalFormatting>
  <conditionalFormatting sqref="EA182">
    <cfRule type="cellIs" dxfId="2899" priority="4612" operator="equal">
      <formula>1</formula>
    </cfRule>
  </conditionalFormatting>
  <conditionalFormatting sqref="AW167">
    <cfRule type="cellIs" dxfId="2898" priority="4611" operator="equal">
      <formula>1</formula>
    </cfRule>
  </conditionalFormatting>
  <conditionalFormatting sqref="AW171">
    <cfRule type="cellIs" dxfId="2897" priority="4610" operator="equal">
      <formula>1</formula>
    </cfRule>
  </conditionalFormatting>
  <conditionalFormatting sqref="AW181">
    <cfRule type="cellIs" dxfId="2896" priority="4609" operator="equal">
      <formula>1</formula>
    </cfRule>
  </conditionalFormatting>
  <conditionalFormatting sqref="AW190 AW193 AW196:AW197">
    <cfRule type="cellIs" dxfId="2895" priority="4607" operator="equal">
      <formula>1</formula>
    </cfRule>
  </conditionalFormatting>
  <conditionalFormatting sqref="AY181">
    <cfRule type="cellIs" dxfId="2894" priority="4605" operator="equal">
      <formula>1</formula>
    </cfRule>
  </conditionalFormatting>
  <conditionalFormatting sqref="AY167">
    <cfRule type="cellIs" dxfId="2893" priority="4604" operator="equal">
      <formula>1</formula>
    </cfRule>
  </conditionalFormatting>
  <conditionalFormatting sqref="AY171">
    <cfRule type="cellIs" dxfId="2892" priority="4603" operator="equal">
      <formula>1</formula>
    </cfRule>
  </conditionalFormatting>
  <conditionalFormatting sqref="BA167">
    <cfRule type="cellIs" dxfId="2891" priority="4602" operator="equal">
      <formula>1</formula>
    </cfRule>
  </conditionalFormatting>
  <conditionalFormatting sqref="BA171">
    <cfRule type="cellIs" dxfId="2890" priority="4601" operator="equal">
      <formula>1</formula>
    </cfRule>
  </conditionalFormatting>
  <conditionalFormatting sqref="BA181">
    <cfRule type="cellIs" dxfId="2889" priority="4600" operator="equal">
      <formula>1</formula>
    </cfRule>
  </conditionalFormatting>
  <conditionalFormatting sqref="BC167">
    <cfRule type="cellIs" dxfId="2888" priority="4599" operator="equal">
      <formula>1</formula>
    </cfRule>
  </conditionalFormatting>
  <conditionalFormatting sqref="BC179">
    <cfRule type="cellIs" dxfId="2887" priority="4597" operator="equal">
      <formula>1</formula>
    </cfRule>
  </conditionalFormatting>
  <conditionalFormatting sqref="BC196">
    <cfRule type="cellIs" dxfId="2886" priority="4596" operator="equal">
      <formula>1</formula>
    </cfRule>
  </conditionalFormatting>
  <conditionalFormatting sqref="BA197">
    <cfRule type="cellIs" dxfId="2885" priority="4594" operator="equal">
      <formula>1</formula>
    </cfRule>
  </conditionalFormatting>
  <conditionalFormatting sqref="BC171">
    <cfRule type="cellIs" dxfId="2884" priority="4593" operator="equal">
      <formula>1</formula>
    </cfRule>
  </conditionalFormatting>
  <conditionalFormatting sqref="BC202:BC204">
    <cfRule type="cellIs" dxfId="2883" priority="4592" operator="equal">
      <formula>1</formula>
    </cfRule>
  </conditionalFormatting>
  <conditionalFormatting sqref="BE167">
    <cfRule type="cellIs" dxfId="2882" priority="4590" operator="equal">
      <formula>1</formula>
    </cfRule>
  </conditionalFormatting>
  <conditionalFormatting sqref="BE179">
    <cfRule type="cellIs" dxfId="2881" priority="4589" operator="equal">
      <formula>1</formula>
    </cfRule>
  </conditionalFormatting>
  <conditionalFormatting sqref="BE171">
    <cfRule type="cellIs" dxfId="2880" priority="4588" operator="equal">
      <formula>1</formula>
    </cfRule>
  </conditionalFormatting>
  <conditionalFormatting sqref="BE196">
    <cfRule type="cellIs" dxfId="2879" priority="4587" operator="equal">
      <formula>1</formula>
    </cfRule>
  </conditionalFormatting>
  <conditionalFormatting sqref="BE204">
    <cfRule type="cellIs" dxfId="2878" priority="4586" operator="equal">
      <formula>1</formula>
    </cfRule>
  </conditionalFormatting>
  <conditionalFormatting sqref="BE202:BE203">
    <cfRule type="cellIs" dxfId="2877" priority="4585" operator="equal">
      <formula>1</formula>
    </cfRule>
  </conditionalFormatting>
  <conditionalFormatting sqref="AY190 AY193 AY196:AY197">
    <cfRule type="cellIs" dxfId="2876" priority="4584" operator="equal">
      <formula>1</formula>
    </cfRule>
  </conditionalFormatting>
  <conditionalFormatting sqref="BA190 BA193 BA196">
    <cfRule type="cellIs" dxfId="2875" priority="4583" operator="equal">
      <formula>1</formula>
    </cfRule>
  </conditionalFormatting>
  <conditionalFormatting sqref="BC213">
    <cfRule type="cellIs" dxfId="2874" priority="4582" operator="equal">
      <formula>1</formula>
    </cfRule>
  </conditionalFormatting>
  <conditionalFormatting sqref="BG181 BG171 BG167">
    <cfRule type="cellIs" dxfId="2873" priority="4581" operator="equal">
      <formula>1</formula>
    </cfRule>
  </conditionalFormatting>
  <conditionalFormatting sqref="BG196">
    <cfRule type="cellIs" dxfId="2872" priority="4580" operator="equal">
      <formula>1</formula>
    </cfRule>
  </conditionalFormatting>
  <conditionalFormatting sqref="BG209:BG212">
    <cfRule type="cellIs" dxfId="2871" priority="4579" operator="equal">
      <formula>1</formula>
    </cfRule>
  </conditionalFormatting>
  <conditionalFormatting sqref="BI167 BI171 BI181 BI196">
    <cfRule type="cellIs" dxfId="2870" priority="4578" operator="equal">
      <formula>1</formula>
    </cfRule>
  </conditionalFormatting>
  <conditionalFormatting sqref="BM189 BK189">
    <cfRule type="cellIs" dxfId="2869" priority="4577" operator="equal">
      <formula>1</formula>
    </cfRule>
  </conditionalFormatting>
  <conditionalFormatting sqref="K237:K238 K229:K231">
    <cfRule type="cellIs" dxfId="2868" priority="4575" operator="equal">
      <formula>"土岐"</formula>
    </cfRule>
    <cfRule type="cellIs" dxfId="2867" priority="4576" operator="equal">
      <formula>"富士宮"</formula>
    </cfRule>
  </conditionalFormatting>
  <conditionalFormatting sqref="K240:K251 K253:K261">
    <cfRule type="cellIs" dxfId="2866" priority="4573" operator="equal">
      <formula>"土岐"</formula>
    </cfRule>
    <cfRule type="cellIs" dxfId="2865" priority="4574" operator="equal">
      <formula>"富士宮"</formula>
    </cfRule>
  </conditionalFormatting>
  <conditionalFormatting sqref="BQ226">
    <cfRule type="cellIs" dxfId="2864" priority="4572" operator="equal">
      <formula>1</formula>
    </cfRule>
  </conditionalFormatting>
  <conditionalFormatting sqref="DI237">
    <cfRule type="cellIs" dxfId="2863" priority="4571" operator="equal">
      <formula>1</formula>
    </cfRule>
  </conditionalFormatting>
  <conditionalFormatting sqref="FB208">
    <cfRule type="cellIs" dxfId="2862" priority="4570" operator="equal">
      <formula>1</formula>
    </cfRule>
  </conditionalFormatting>
  <conditionalFormatting sqref="FB251 FB248 FB238 FB231">
    <cfRule type="cellIs" dxfId="2861" priority="4568" operator="equal">
      <formula>1</formula>
    </cfRule>
  </conditionalFormatting>
  <conditionalFormatting sqref="DW199">
    <cfRule type="cellIs" dxfId="2860" priority="4567" operator="equal">
      <formula>1</formula>
    </cfRule>
  </conditionalFormatting>
  <conditionalFormatting sqref="DW217">
    <cfRule type="cellIs" dxfId="2859" priority="4566" operator="equal">
      <formula>1</formula>
    </cfRule>
  </conditionalFormatting>
  <conditionalFormatting sqref="DE162 DE171 DE186 DE197 DE202:DE205 DE209:DE212 DE223 DE237">
    <cfRule type="cellIs" dxfId="2858" priority="4535" operator="equal">
      <formula>1</formula>
    </cfRule>
  </conditionalFormatting>
  <conditionalFormatting sqref="AW220">
    <cfRule type="cellIs" dxfId="2857" priority="4534" operator="equal">
      <formula>1</formula>
    </cfRule>
  </conditionalFormatting>
  <conditionalFormatting sqref="BA220">
    <cfRule type="cellIs" dxfId="2856" priority="4533" operator="equal">
      <formula>1</formula>
    </cfRule>
  </conditionalFormatting>
  <conditionalFormatting sqref="BG220">
    <cfRule type="cellIs" dxfId="2855" priority="4532" operator="equal">
      <formula>1</formula>
    </cfRule>
  </conditionalFormatting>
  <conditionalFormatting sqref="BI220">
    <cfRule type="cellIs" dxfId="2854" priority="4531" operator="equal">
      <formula>1</formula>
    </cfRule>
  </conditionalFormatting>
  <conditionalFormatting sqref="DW220">
    <cfRule type="cellIs" dxfId="2853" priority="4530" operator="equal">
      <formula>1</formula>
    </cfRule>
  </conditionalFormatting>
  <conditionalFormatting sqref="EA220">
    <cfRule type="cellIs" dxfId="2852" priority="4529" operator="equal">
      <formula>1</formula>
    </cfRule>
  </conditionalFormatting>
  <conditionalFormatting sqref="EC220">
    <cfRule type="cellIs" dxfId="2851" priority="4528" operator="equal">
      <formula>1</formula>
    </cfRule>
  </conditionalFormatting>
  <conditionalFormatting sqref="K1243">
    <cfRule type="cellIs" dxfId="2850" priority="4526" operator="equal">
      <formula>"土岐"</formula>
    </cfRule>
    <cfRule type="cellIs" dxfId="2849" priority="4527" operator="equal">
      <formula>"富士宮"</formula>
    </cfRule>
  </conditionalFormatting>
  <conditionalFormatting sqref="K1244:K1246">
    <cfRule type="cellIs" dxfId="2848" priority="4524" operator="equal">
      <formula>"土岐"</formula>
    </cfRule>
    <cfRule type="cellIs" dxfId="2847" priority="4525" operator="equal">
      <formula>"富士宮"</formula>
    </cfRule>
  </conditionalFormatting>
  <conditionalFormatting sqref="K1247">
    <cfRule type="cellIs" dxfId="2846" priority="4522" operator="equal">
      <formula>"土岐"</formula>
    </cfRule>
    <cfRule type="cellIs" dxfId="2845" priority="4523" operator="equal">
      <formula>"富士宮"</formula>
    </cfRule>
  </conditionalFormatting>
  <conditionalFormatting sqref="K1248:K1250">
    <cfRule type="cellIs" dxfId="2844" priority="4520" operator="equal">
      <formula>"土岐"</formula>
    </cfRule>
    <cfRule type="cellIs" dxfId="2843" priority="4521" operator="equal">
      <formula>"富士宮"</formula>
    </cfRule>
  </conditionalFormatting>
  <conditionalFormatting sqref="K1251">
    <cfRule type="cellIs" dxfId="2842" priority="4518" operator="equal">
      <formula>"土岐"</formula>
    </cfRule>
    <cfRule type="cellIs" dxfId="2841" priority="4519" operator="equal">
      <formula>"富士宮"</formula>
    </cfRule>
  </conditionalFormatting>
  <conditionalFormatting sqref="K1264:K1266">
    <cfRule type="cellIs" dxfId="2840" priority="4516" operator="equal">
      <formula>"土岐"</formula>
    </cfRule>
    <cfRule type="cellIs" dxfId="2839" priority="4517" operator="equal">
      <formula>"富士宮"</formula>
    </cfRule>
  </conditionalFormatting>
  <conditionalFormatting sqref="DG229">
    <cfRule type="cellIs" dxfId="2838" priority="4515" operator="equal">
      <formula>1</formula>
    </cfRule>
  </conditionalFormatting>
  <conditionalFormatting sqref="DG246">
    <cfRule type="cellIs" dxfId="2837" priority="4514" operator="equal">
      <formula>1</formula>
    </cfRule>
  </conditionalFormatting>
  <conditionalFormatting sqref="AW252 AY252 BA252">
    <cfRule type="cellIs" dxfId="2836" priority="4513" operator="equal">
      <formula>1</formula>
    </cfRule>
  </conditionalFormatting>
  <conditionalFormatting sqref="BG252 BI252">
    <cfRule type="cellIs" dxfId="2835" priority="4512" operator="equal">
      <formula>1</formula>
    </cfRule>
  </conditionalFormatting>
  <conditionalFormatting sqref="K399">
    <cfRule type="cellIs" dxfId="2834" priority="4509" operator="equal">
      <formula>"土岐"</formula>
    </cfRule>
    <cfRule type="cellIs" dxfId="2833" priority="4510" operator="equal">
      <formula>"富士宮"</formula>
    </cfRule>
  </conditionalFormatting>
  <conditionalFormatting sqref="K336">
    <cfRule type="cellIs" dxfId="2832" priority="4507" operator="equal">
      <formula>"土岐"</formula>
    </cfRule>
    <cfRule type="cellIs" dxfId="2831" priority="4508" operator="equal">
      <formula>"富士宮"</formula>
    </cfRule>
  </conditionalFormatting>
  <conditionalFormatting sqref="K337">
    <cfRule type="cellIs" dxfId="2830" priority="4505" operator="equal">
      <formula>"土岐"</formula>
    </cfRule>
    <cfRule type="cellIs" dxfId="2829" priority="4506" operator="equal">
      <formula>"富士宮"</formula>
    </cfRule>
  </conditionalFormatting>
  <conditionalFormatting sqref="K340">
    <cfRule type="cellIs" dxfId="2828" priority="4503" operator="equal">
      <formula>"土岐"</formula>
    </cfRule>
    <cfRule type="cellIs" dxfId="2827" priority="4504" operator="equal">
      <formula>"富士宮"</formula>
    </cfRule>
  </conditionalFormatting>
  <conditionalFormatting sqref="K341">
    <cfRule type="cellIs" dxfId="2826" priority="4501" operator="equal">
      <formula>"土岐"</formula>
    </cfRule>
    <cfRule type="cellIs" dxfId="2825" priority="4502" operator="equal">
      <formula>"富士宮"</formula>
    </cfRule>
  </conditionalFormatting>
  <conditionalFormatting sqref="K342">
    <cfRule type="cellIs" dxfId="2824" priority="4499" operator="equal">
      <formula>"土岐"</formula>
    </cfRule>
    <cfRule type="cellIs" dxfId="2823" priority="4500" operator="equal">
      <formula>"富士宮"</formula>
    </cfRule>
  </conditionalFormatting>
  <conditionalFormatting sqref="ET321 FL321 EX321 DM321 DK321 DE321 EM321 CC321 CA321 BY321 BW321 BU321 BS321 CU321 CQ321 CY321 DA321 DC321 CM321 CI321 CW321 CS321 CO321 CG321 CE321 CK321 DQ321 DO321 EG321 EI321 EK321 EO321 DU321 DS321 DI321 EZ321 FF321 FB321 FD321 FH321 DG321 BQ321">
    <cfRule type="cellIs" dxfId="2822" priority="4498" operator="equal">
      <formula>1</formula>
    </cfRule>
  </conditionalFormatting>
  <conditionalFormatting sqref="K321">
    <cfRule type="cellIs" dxfId="2821" priority="4496" operator="equal">
      <formula>"土岐"</formula>
    </cfRule>
    <cfRule type="cellIs" dxfId="2820" priority="4497" operator="equal">
      <formula>"富士宮"</formula>
    </cfRule>
  </conditionalFormatting>
  <conditionalFormatting sqref="ET321">
    <cfRule type="cellIs" dxfId="2819" priority="4495" operator="equal">
      <formula>1</formula>
    </cfRule>
  </conditionalFormatting>
  <conditionalFormatting sqref="DY321">
    <cfRule type="cellIs" dxfId="2818" priority="4492" operator="equal">
      <formula>1</formula>
    </cfRule>
  </conditionalFormatting>
  <conditionalFormatting sqref="BO343 EM343 CC343 CA343 BY343 BW343 BU343 BS343 EG343 EI343 EK343 EO343 BM343 BC343 BE343 BK343 BQ343">
    <cfRule type="cellIs" dxfId="2817" priority="4491" operator="equal">
      <formula>1</formula>
    </cfRule>
  </conditionalFormatting>
  <conditionalFormatting sqref="K343">
    <cfRule type="cellIs" dxfId="2816" priority="4489" operator="equal">
      <formula>"土岐"</formula>
    </cfRule>
    <cfRule type="cellIs" dxfId="2815" priority="4490" operator="equal">
      <formula>"富士宮"</formula>
    </cfRule>
  </conditionalFormatting>
  <conditionalFormatting sqref="DY343">
    <cfRule type="cellIs" dxfId="2814" priority="4488" operator="equal">
      <formula>1</formula>
    </cfRule>
  </conditionalFormatting>
  <conditionalFormatting sqref="EV42:EV44 EV107 EV121 EV119 EV167 EV171 EV181 EV174:EV178 EV184 EV186:EV189 EV196 EV209:EV212 EV202:EV205 EV220 EV232:EV237 EV252 EV262:EV264 EV267:EV269 EV271 EV281 EV283 EV316 EV274:EV278 EV318:EV320 EV337:EV338 EV358 EV396 EV378:EV379 EV566 EV445 EV449 EV401 EV353 EV362:EV363 EV518 EV381 EV399">
    <cfRule type="cellIs" dxfId="2813" priority="4487" operator="equal">
      <formula>1</formula>
    </cfRule>
  </conditionalFormatting>
  <conditionalFormatting sqref="EV1145:EV1147 EV1140:EV1143 EV15:EV22 EV24:EV25 EV77 EV33:EV35 EV38:EV40 EV54 EV52 EV60 EV46:EV50">
    <cfRule type="cellIs" dxfId="2812" priority="4486" operator="equal">
      <formula>1</formula>
    </cfRule>
  </conditionalFormatting>
  <conditionalFormatting sqref="EV1144">
    <cfRule type="cellIs" dxfId="2811" priority="4484" operator="equal">
      <formula>1</formula>
    </cfRule>
  </conditionalFormatting>
  <conditionalFormatting sqref="EV51">
    <cfRule type="cellIs" dxfId="2810" priority="4476" operator="equal">
      <formula>1</formula>
    </cfRule>
  </conditionalFormatting>
  <conditionalFormatting sqref="EV45">
    <cfRule type="cellIs" dxfId="2809" priority="4475" operator="equal">
      <formula>1</formula>
    </cfRule>
  </conditionalFormatting>
  <conditionalFormatting sqref="EV30">
    <cfRule type="cellIs" dxfId="2808" priority="4469" operator="equal">
      <formula>1</formula>
    </cfRule>
  </conditionalFormatting>
  <conditionalFormatting sqref="EV28">
    <cfRule type="cellIs" dxfId="2807" priority="4468" operator="equal">
      <formula>1</formula>
    </cfRule>
  </conditionalFormatting>
  <conditionalFormatting sqref="EV27">
    <cfRule type="cellIs" dxfId="2806" priority="4464" operator="equal">
      <formula>1</formula>
    </cfRule>
  </conditionalFormatting>
  <conditionalFormatting sqref="EV26">
    <cfRule type="cellIs" dxfId="2805" priority="4463" operator="equal">
      <formula>1</formula>
    </cfRule>
  </conditionalFormatting>
  <conditionalFormatting sqref="EV55">
    <cfRule type="cellIs" dxfId="2804" priority="4462" operator="equal">
      <formula>1</formula>
    </cfRule>
  </conditionalFormatting>
  <conditionalFormatting sqref="EV14">
    <cfRule type="cellIs" dxfId="2803" priority="4461" operator="equal">
      <formula>1</formula>
    </cfRule>
  </conditionalFormatting>
  <conditionalFormatting sqref="EV32">
    <cfRule type="cellIs" dxfId="2802" priority="4448" operator="equal">
      <formula>1</formula>
    </cfRule>
  </conditionalFormatting>
  <conditionalFormatting sqref="EV31">
    <cfRule type="cellIs" dxfId="2801" priority="4447" operator="equal">
      <formula>1</formula>
    </cfRule>
  </conditionalFormatting>
  <conditionalFormatting sqref="EV23">
    <cfRule type="cellIs" dxfId="2800" priority="4446" operator="equal">
      <formula>1</formula>
    </cfRule>
  </conditionalFormatting>
  <conditionalFormatting sqref="EV57">
    <cfRule type="cellIs" dxfId="2799" priority="4445" operator="equal">
      <formula>1</formula>
    </cfRule>
  </conditionalFormatting>
  <conditionalFormatting sqref="EV58">
    <cfRule type="cellIs" dxfId="2798" priority="4444" operator="equal">
      <formula>1</formula>
    </cfRule>
  </conditionalFormatting>
  <conditionalFormatting sqref="EV94">
    <cfRule type="cellIs" dxfId="2797" priority="4443" operator="equal">
      <formula>1</formula>
    </cfRule>
  </conditionalFormatting>
  <conditionalFormatting sqref="EV53">
    <cfRule type="cellIs" dxfId="2796" priority="4442" operator="equal">
      <formula>1</formula>
    </cfRule>
  </conditionalFormatting>
  <conditionalFormatting sqref="EV101">
    <cfRule type="cellIs" dxfId="2795" priority="4441" operator="equal">
      <formula>1</formula>
    </cfRule>
  </conditionalFormatting>
  <conditionalFormatting sqref="EV114">
    <cfRule type="cellIs" dxfId="2794" priority="4440" operator="equal">
      <formula>1</formula>
    </cfRule>
  </conditionalFormatting>
  <conditionalFormatting sqref="EV190">
    <cfRule type="cellIs" dxfId="2793" priority="4439" operator="equal">
      <formula>1</formula>
    </cfRule>
  </conditionalFormatting>
  <conditionalFormatting sqref="EV151">
    <cfRule type="cellIs" dxfId="2792" priority="4438" operator="equal">
      <formula>1</formula>
    </cfRule>
  </conditionalFormatting>
  <conditionalFormatting sqref="EV140">
    <cfRule type="cellIs" dxfId="2791" priority="4437" operator="equal">
      <formula>1</formula>
    </cfRule>
  </conditionalFormatting>
  <conditionalFormatting sqref="EV525:EV526">
    <cfRule type="cellIs" dxfId="2790" priority="4434" operator="equal">
      <formula>1</formula>
    </cfRule>
  </conditionalFormatting>
  <conditionalFormatting sqref="EV87">
    <cfRule type="cellIs" dxfId="2789" priority="4430" operator="equal">
      <formula>1</formula>
    </cfRule>
  </conditionalFormatting>
  <conditionalFormatting sqref="EV86">
    <cfRule type="cellIs" dxfId="2788" priority="4429" operator="equal">
      <formula>1</formula>
    </cfRule>
  </conditionalFormatting>
  <conditionalFormatting sqref="EV89">
    <cfRule type="cellIs" dxfId="2787" priority="4428" operator="equal">
      <formula>1</formula>
    </cfRule>
  </conditionalFormatting>
  <conditionalFormatting sqref="EV88">
    <cfRule type="cellIs" dxfId="2786" priority="4427" operator="equal">
      <formula>1</formula>
    </cfRule>
  </conditionalFormatting>
  <conditionalFormatting sqref="EV91">
    <cfRule type="cellIs" dxfId="2785" priority="4426" operator="equal">
      <formula>1</formula>
    </cfRule>
  </conditionalFormatting>
  <conditionalFormatting sqref="EV90">
    <cfRule type="cellIs" dxfId="2784" priority="4425" operator="equal">
      <formula>1</formula>
    </cfRule>
  </conditionalFormatting>
  <conditionalFormatting sqref="EV102">
    <cfRule type="cellIs" dxfId="2783" priority="4424" operator="equal">
      <formula>1</formula>
    </cfRule>
  </conditionalFormatting>
  <conditionalFormatting sqref="EV92">
    <cfRule type="cellIs" dxfId="2782" priority="4423" operator="equal">
      <formula>1</formula>
    </cfRule>
  </conditionalFormatting>
  <conditionalFormatting sqref="EV104">
    <cfRule type="cellIs" dxfId="2781" priority="4422" operator="equal">
      <formula>1</formula>
    </cfRule>
  </conditionalFormatting>
  <conditionalFormatting sqref="EV103">
    <cfRule type="cellIs" dxfId="2780" priority="4421" operator="equal">
      <formula>1</formula>
    </cfRule>
  </conditionalFormatting>
  <conditionalFormatting sqref="EV106">
    <cfRule type="cellIs" dxfId="2779" priority="4420" operator="equal">
      <formula>1</formula>
    </cfRule>
  </conditionalFormatting>
  <conditionalFormatting sqref="EV105">
    <cfRule type="cellIs" dxfId="2778" priority="4419" operator="equal">
      <formula>1</formula>
    </cfRule>
  </conditionalFormatting>
  <conditionalFormatting sqref="EV128">
    <cfRule type="cellIs" dxfId="2777" priority="4418" operator="equal">
      <formula>1</formula>
    </cfRule>
  </conditionalFormatting>
  <conditionalFormatting sqref="EV97">
    <cfRule type="cellIs" dxfId="2776" priority="4417" operator="equal">
      <formula>1</formula>
    </cfRule>
  </conditionalFormatting>
  <conditionalFormatting sqref="EV130">
    <cfRule type="cellIs" dxfId="2775" priority="4416" operator="equal">
      <formula>1</formula>
    </cfRule>
  </conditionalFormatting>
  <conditionalFormatting sqref="EV129">
    <cfRule type="cellIs" dxfId="2774" priority="4415" operator="equal">
      <formula>1</formula>
    </cfRule>
  </conditionalFormatting>
  <conditionalFormatting sqref="EV136">
    <cfRule type="cellIs" dxfId="2773" priority="4414" operator="equal">
      <formula>1</formula>
    </cfRule>
  </conditionalFormatting>
  <conditionalFormatting sqref="EV131">
    <cfRule type="cellIs" dxfId="2772" priority="4413" operator="equal">
      <formula>1</formula>
    </cfRule>
  </conditionalFormatting>
  <conditionalFormatting sqref="EV138">
    <cfRule type="cellIs" dxfId="2771" priority="4412" operator="equal">
      <formula>1</formula>
    </cfRule>
  </conditionalFormatting>
  <conditionalFormatting sqref="EV137">
    <cfRule type="cellIs" dxfId="2770" priority="4411" operator="equal">
      <formula>1</formula>
    </cfRule>
  </conditionalFormatting>
  <conditionalFormatting sqref="EV215">
    <cfRule type="cellIs" dxfId="2769" priority="4410" operator="equal">
      <formula>1</formula>
    </cfRule>
  </conditionalFormatting>
  <conditionalFormatting sqref="EV139">
    <cfRule type="cellIs" dxfId="2768" priority="4409" operator="equal">
      <formula>1</formula>
    </cfRule>
  </conditionalFormatting>
  <conditionalFormatting sqref="EV146">
    <cfRule type="cellIs" dxfId="2767" priority="4408" operator="equal">
      <formula>1</formula>
    </cfRule>
  </conditionalFormatting>
  <conditionalFormatting sqref="EV145">
    <cfRule type="cellIs" dxfId="2766" priority="4407" operator="equal">
      <formula>1</formula>
    </cfRule>
  </conditionalFormatting>
  <conditionalFormatting sqref="EV183">
    <cfRule type="cellIs" dxfId="2765" priority="4406" operator="equal">
      <formula>1</formula>
    </cfRule>
  </conditionalFormatting>
  <conditionalFormatting sqref="EV147">
    <cfRule type="cellIs" dxfId="2764" priority="4405" operator="equal">
      <formula>1</formula>
    </cfRule>
  </conditionalFormatting>
  <conditionalFormatting sqref="EV197">
    <cfRule type="cellIs" dxfId="2763" priority="4404" operator="equal">
      <formula>1</formula>
    </cfRule>
  </conditionalFormatting>
  <conditionalFormatting sqref="EV179">
    <cfRule type="cellIs" dxfId="2762" priority="4403" operator="equal">
      <formula>1</formula>
    </cfRule>
  </conditionalFormatting>
  <conditionalFormatting sqref="EV195">
    <cfRule type="cellIs" dxfId="2761" priority="4402" operator="equal">
      <formula>1</formula>
    </cfRule>
  </conditionalFormatting>
  <conditionalFormatting sqref="EV182">
    <cfRule type="cellIs" dxfId="2760" priority="4401" operator="equal">
      <formula>1</formula>
    </cfRule>
  </conditionalFormatting>
  <conditionalFormatting sqref="EV149">
    <cfRule type="cellIs" dxfId="2759" priority="4400" operator="equal">
      <formula>1</formula>
    </cfRule>
  </conditionalFormatting>
  <conditionalFormatting sqref="EV148">
    <cfRule type="cellIs" dxfId="2758" priority="4399" operator="equal">
      <formula>1</formula>
    </cfRule>
  </conditionalFormatting>
  <conditionalFormatting sqref="EV160">
    <cfRule type="cellIs" dxfId="2757" priority="4398" operator="equal">
      <formula>1</formula>
    </cfRule>
  </conditionalFormatting>
  <conditionalFormatting sqref="EV163">
    <cfRule type="cellIs" dxfId="2756" priority="4397" operator="equal">
      <formula>1</formula>
    </cfRule>
  </conditionalFormatting>
  <conditionalFormatting sqref="EV161">
    <cfRule type="cellIs" dxfId="2755" priority="4396" operator="equal">
      <formula>1</formula>
    </cfRule>
  </conditionalFormatting>
  <conditionalFormatting sqref="EV164">
    <cfRule type="cellIs" dxfId="2754" priority="4395" operator="equal">
      <formula>1</formula>
    </cfRule>
  </conditionalFormatting>
  <conditionalFormatting sqref="EV166">
    <cfRule type="cellIs" dxfId="2753" priority="4394" operator="equal">
      <formula>1</formula>
    </cfRule>
  </conditionalFormatting>
  <conditionalFormatting sqref="EV162">
    <cfRule type="cellIs" dxfId="2752" priority="4393" operator="equal">
      <formula>1</formula>
    </cfRule>
  </conditionalFormatting>
  <conditionalFormatting sqref="EV150">
    <cfRule type="cellIs" dxfId="2751" priority="4392" operator="equal">
      <formula>1</formula>
    </cfRule>
  </conditionalFormatting>
  <conditionalFormatting sqref="EV168">
    <cfRule type="cellIs" dxfId="2750" priority="4391" operator="equal">
      <formula>1</formula>
    </cfRule>
  </conditionalFormatting>
  <conditionalFormatting sqref="EV157">
    <cfRule type="cellIs" dxfId="2749" priority="4390" operator="equal">
      <formula>1</formula>
    </cfRule>
  </conditionalFormatting>
  <conditionalFormatting sqref="EV169">
    <cfRule type="cellIs" dxfId="2748" priority="4389" operator="equal">
      <formula>1</formula>
    </cfRule>
  </conditionalFormatting>
  <conditionalFormatting sqref="EV172">
    <cfRule type="cellIs" dxfId="2747" priority="4388" operator="equal">
      <formula>1</formula>
    </cfRule>
  </conditionalFormatting>
  <conditionalFormatting sqref="EV156">
    <cfRule type="cellIs" dxfId="2746" priority="4387" operator="equal">
      <formula>1</formula>
    </cfRule>
  </conditionalFormatting>
  <conditionalFormatting sqref="EV158">
    <cfRule type="cellIs" dxfId="2745" priority="4386" operator="equal">
      <formula>1</formula>
    </cfRule>
  </conditionalFormatting>
  <conditionalFormatting sqref="EV170">
    <cfRule type="cellIs" dxfId="2744" priority="4385" operator="equal">
      <formula>1</formula>
    </cfRule>
  </conditionalFormatting>
  <conditionalFormatting sqref="EV180">
    <cfRule type="cellIs" dxfId="2743" priority="4384" operator="equal">
      <formula>1</formula>
    </cfRule>
  </conditionalFormatting>
  <conditionalFormatting sqref="EV173">
    <cfRule type="cellIs" dxfId="2742" priority="4383" operator="equal">
      <formula>1</formula>
    </cfRule>
  </conditionalFormatting>
  <conditionalFormatting sqref="EV36">
    <cfRule type="cellIs" dxfId="2741" priority="4382" operator="equal">
      <formula>1</formula>
    </cfRule>
  </conditionalFormatting>
  <conditionalFormatting sqref="EV29">
    <cfRule type="cellIs" dxfId="2740" priority="4381" operator="equal">
      <formula>1</formula>
    </cfRule>
  </conditionalFormatting>
  <conditionalFormatting sqref="EV41">
    <cfRule type="cellIs" dxfId="2739" priority="4380" operator="equal">
      <formula>1</formula>
    </cfRule>
  </conditionalFormatting>
  <conditionalFormatting sqref="EV214">
    <cfRule type="cellIs" dxfId="2738" priority="4379" operator="equal">
      <formula>1</formula>
    </cfRule>
  </conditionalFormatting>
  <conditionalFormatting sqref="EV85">
    <cfRule type="cellIs" dxfId="2737" priority="4378" operator="equal">
      <formula>1</formula>
    </cfRule>
  </conditionalFormatting>
  <conditionalFormatting sqref="EV110">
    <cfRule type="cellIs" dxfId="2736" priority="4377" operator="equal">
      <formula>1</formula>
    </cfRule>
  </conditionalFormatting>
  <conditionalFormatting sqref="EV111">
    <cfRule type="cellIs" dxfId="2735" priority="4376" operator="equal">
      <formula>1</formula>
    </cfRule>
  </conditionalFormatting>
  <conditionalFormatting sqref="EV78">
    <cfRule type="cellIs" dxfId="2734" priority="4375" operator="equal">
      <formula>1</formula>
    </cfRule>
  </conditionalFormatting>
  <conditionalFormatting sqref="EV115">
    <cfRule type="cellIs" dxfId="2733" priority="4374" operator="equal">
      <formula>1</formula>
    </cfRule>
  </conditionalFormatting>
  <conditionalFormatting sqref="EV120">
    <cfRule type="cellIs" dxfId="2732" priority="4373" operator="equal">
      <formula>1</formula>
    </cfRule>
  </conditionalFormatting>
  <conditionalFormatting sqref="EV122">
    <cfRule type="cellIs" dxfId="2731" priority="4372" operator="equal">
      <formula>1</formula>
    </cfRule>
  </conditionalFormatting>
  <conditionalFormatting sqref="EV125">
    <cfRule type="cellIs" dxfId="2730" priority="4371" operator="equal">
      <formula>1</formula>
    </cfRule>
  </conditionalFormatting>
  <conditionalFormatting sqref="EV132">
    <cfRule type="cellIs" dxfId="2729" priority="4370" operator="equal">
      <formula>1</formula>
    </cfRule>
  </conditionalFormatting>
  <conditionalFormatting sqref="EV141">
    <cfRule type="cellIs" dxfId="2728" priority="4369" operator="equal">
      <formula>1</formula>
    </cfRule>
  </conditionalFormatting>
  <conditionalFormatting sqref="EV133">
    <cfRule type="cellIs" dxfId="2727" priority="4368" operator="equal">
      <formula>1</formula>
    </cfRule>
  </conditionalFormatting>
  <conditionalFormatting sqref="EV152">
    <cfRule type="cellIs" dxfId="2726" priority="4367" operator="equal">
      <formula>1</formula>
    </cfRule>
  </conditionalFormatting>
  <conditionalFormatting sqref="EV142">
    <cfRule type="cellIs" dxfId="2725" priority="4366" operator="equal">
      <formula>1</formula>
    </cfRule>
  </conditionalFormatting>
  <conditionalFormatting sqref="EV155">
    <cfRule type="cellIs" dxfId="2724" priority="4365" operator="equal">
      <formula>1</formula>
    </cfRule>
  </conditionalFormatting>
  <conditionalFormatting sqref="EV154">
    <cfRule type="cellIs" dxfId="2723" priority="4364" operator="equal">
      <formula>1</formula>
    </cfRule>
  </conditionalFormatting>
  <conditionalFormatting sqref="EV153">
    <cfRule type="cellIs" dxfId="2722" priority="4363" operator="equal">
      <formula>1</formula>
    </cfRule>
  </conditionalFormatting>
  <conditionalFormatting sqref="EV165">
    <cfRule type="cellIs" dxfId="2721" priority="4362" operator="equal">
      <formula>1</formula>
    </cfRule>
  </conditionalFormatting>
  <conditionalFormatting sqref="EV144">
    <cfRule type="cellIs" dxfId="2720" priority="4361" operator="equal">
      <formula>1</formula>
    </cfRule>
  </conditionalFormatting>
  <conditionalFormatting sqref="EV159">
    <cfRule type="cellIs" dxfId="2719" priority="4360" operator="equal">
      <formula>1</formula>
    </cfRule>
  </conditionalFormatting>
  <conditionalFormatting sqref="EV56">
    <cfRule type="cellIs" dxfId="2718" priority="4359" operator="equal">
      <formula>1</formula>
    </cfRule>
  </conditionalFormatting>
  <conditionalFormatting sqref="EV65">
    <cfRule type="cellIs" dxfId="2717" priority="4358" operator="equal">
      <formula>1</formula>
    </cfRule>
  </conditionalFormatting>
  <conditionalFormatting sqref="EV66">
    <cfRule type="cellIs" dxfId="2716" priority="4357" operator="equal">
      <formula>1</formula>
    </cfRule>
  </conditionalFormatting>
  <conditionalFormatting sqref="EV67">
    <cfRule type="cellIs" dxfId="2715" priority="4356" operator="equal">
      <formula>1</formula>
    </cfRule>
  </conditionalFormatting>
  <conditionalFormatting sqref="EV59">
    <cfRule type="cellIs" dxfId="2714" priority="4355" operator="equal">
      <formula>1</formula>
    </cfRule>
  </conditionalFormatting>
  <conditionalFormatting sqref="EV74">
    <cfRule type="cellIs" dxfId="2713" priority="4354" operator="equal">
      <formula>1</formula>
    </cfRule>
  </conditionalFormatting>
  <conditionalFormatting sqref="EV75">
    <cfRule type="cellIs" dxfId="2712" priority="4353" operator="equal">
      <formula>1</formula>
    </cfRule>
  </conditionalFormatting>
  <conditionalFormatting sqref="EV79">
    <cfRule type="cellIs" dxfId="2711" priority="4352" operator="equal">
      <formula>1</formula>
    </cfRule>
  </conditionalFormatting>
  <conditionalFormatting sqref="EV83">
    <cfRule type="cellIs" dxfId="2710" priority="4351" operator="equal">
      <formula>1</formula>
    </cfRule>
  </conditionalFormatting>
  <conditionalFormatting sqref="EV80">
    <cfRule type="cellIs" dxfId="2709" priority="4350" operator="equal">
      <formula>1</formula>
    </cfRule>
  </conditionalFormatting>
  <conditionalFormatting sqref="EV81">
    <cfRule type="cellIs" dxfId="2708" priority="4349" operator="equal">
      <formula>1</formula>
    </cfRule>
  </conditionalFormatting>
  <conditionalFormatting sqref="EV76">
    <cfRule type="cellIs" dxfId="2707" priority="4348" operator="equal">
      <formula>1</formula>
    </cfRule>
  </conditionalFormatting>
  <conditionalFormatting sqref="EV84">
    <cfRule type="cellIs" dxfId="2706" priority="4347" operator="equal">
      <formula>1</formula>
    </cfRule>
  </conditionalFormatting>
  <conditionalFormatting sqref="EV82">
    <cfRule type="cellIs" dxfId="2705" priority="4346" operator="equal">
      <formula>1</formula>
    </cfRule>
  </conditionalFormatting>
  <conditionalFormatting sqref="EV95">
    <cfRule type="cellIs" dxfId="2704" priority="4345" operator="equal">
      <formula>1</formula>
    </cfRule>
  </conditionalFormatting>
  <conditionalFormatting sqref="EV98">
    <cfRule type="cellIs" dxfId="2703" priority="4344" operator="equal">
      <formula>1</formula>
    </cfRule>
  </conditionalFormatting>
  <conditionalFormatting sqref="EV96">
    <cfRule type="cellIs" dxfId="2702" priority="4343" operator="equal">
      <formula>1</formula>
    </cfRule>
  </conditionalFormatting>
  <conditionalFormatting sqref="EV99:EV100">
    <cfRule type="cellIs" dxfId="2701" priority="4342" operator="equal">
      <formula>1</formula>
    </cfRule>
  </conditionalFormatting>
  <conditionalFormatting sqref="EV93">
    <cfRule type="cellIs" dxfId="2700" priority="4341" operator="equal">
      <formula>1</formula>
    </cfRule>
  </conditionalFormatting>
  <conditionalFormatting sqref="EV61">
    <cfRule type="cellIs" dxfId="2699" priority="4340" operator="equal">
      <formula>1</formula>
    </cfRule>
  </conditionalFormatting>
  <conditionalFormatting sqref="EV63">
    <cfRule type="cellIs" dxfId="2698" priority="4339" operator="equal">
      <formula>1</formula>
    </cfRule>
  </conditionalFormatting>
  <conditionalFormatting sqref="EV62">
    <cfRule type="cellIs" dxfId="2697" priority="4338" operator="equal">
      <formula>1</formula>
    </cfRule>
  </conditionalFormatting>
  <conditionalFormatting sqref="EV70">
    <cfRule type="cellIs" dxfId="2696" priority="4335" operator="equal">
      <formula>1</formula>
    </cfRule>
  </conditionalFormatting>
  <conditionalFormatting sqref="EV64">
    <cfRule type="cellIs" dxfId="2695" priority="4337" operator="equal">
      <formula>1</formula>
    </cfRule>
  </conditionalFormatting>
  <conditionalFormatting sqref="EV68">
    <cfRule type="cellIs" dxfId="2694" priority="4336" operator="equal">
      <formula>1</formula>
    </cfRule>
  </conditionalFormatting>
  <conditionalFormatting sqref="EV72">
    <cfRule type="cellIs" dxfId="2693" priority="4333" operator="equal">
      <formula>1</formula>
    </cfRule>
  </conditionalFormatting>
  <conditionalFormatting sqref="EV69">
    <cfRule type="cellIs" dxfId="2692" priority="4334" operator="equal">
      <formula>1</formula>
    </cfRule>
  </conditionalFormatting>
  <conditionalFormatting sqref="EV71">
    <cfRule type="cellIs" dxfId="2691" priority="4332" operator="equal">
      <formula>1</formula>
    </cfRule>
  </conditionalFormatting>
  <conditionalFormatting sqref="EV73">
    <cfRule type="cellIs" dxfId="2690" priority="4331" operator="equal">
      <formula>1</formula>
    </cfRule>
  </conditionalFormatting>
  <conditionalFormatting sqref="EV37">
    <cfRule type="cellIs" dxfId="2689" priority="4330" operator="equal">
      <formula>1</formula>
    </cfRule>
  </conditionalFormatting>
  <conditionalFormatting sqref="EV198">
    <cfRule type="cellIs" dxfId="2688" priority="4329" operator="equal">
      <formula>1</formula>
    </cfRule>
  </conditionalFormatting>
  <conditionalFormatting sqref="EV134:EV135 EV123:EV124 EV116:EV118 EV112:EV113 EV109 EV126:EV127">
    <cfRule type="cellIs" dxfId="2687" priority="4328" operator="equal">
      <formula>1</formula>
    </cfRule>
  </conditionalFormatting>
  <conditionalFormatting sqref="EV191">
    <cfRule type="cellIs" dxfId="2686" priority="4327" operator="equal">
      <formula>1</formula>
    </cfRule>
  </conditionalFormatting>
  <conditionalFormatting sqref="EV207">
    <cfRule type="cellIs" dxfId="2685" priority="4326" operator="equal">
      <formula>1</formula>
    </cfRule>
  </conditionalFormatting>
  <conditionalFormatting sqref="EV208">
    <cfRule type="cellIs" dxfId="2684" priority="4325" operator="equal">
      <formula>1</formula>
    </cfRule>
  </conditionalFormatting>
  <conditionalFormatting sqref="EV213">
    <cfRule type="cellIs" dxfId="2683" priority="4324" operator="equal">
      <formula>1</formula>
    </cfRule>
  </conditionalFormatting>
  <conditionalFormatting sqref="EV218">
    <cfRule type="cellIs" dxfId="2682" priority="4323" operator="equal">
      <formula>1</formula>
    </cfRule>
  </conditionalFormatting>
  <conditionalFormatting sqref="EV217">
    <cfRule type="cellIs" dxfId="2681" priority="4322" operator="equal">
      <formula>1</formula>
    </cfRule>
  </conditionalFormatting>
  <conditionalFormatting sqref="EV219">
    <cfRule type="cellIs" dxfId="2680" priority="4321" operator="equal">
      <formula>1</formula>
    </cfRule>
  </conditionalFormatting>
  <conditionalFormatting sqref="EV222">
    <cfRule type="cellIs" dxfId="2679" priority="4320" operator="equal">
      <formula>1</formula>
    </cfRule>
  </conditionalFormatting>
  <conditionalFormatting sqref="EV185">
    <cfRule type="cellIs" dxfId="2678" priority="4319" operator="equal">
      <formula>1</formula>
    </cfRule>
  </conditionalFormatting>
  <conditionalFormatting sqref="EV223">
    <cfRule type="cellIs" dxfId="2677" priority="4318" operator="equal">
      <formula>1</formula>
    </cfRule>
  </conditionalFormatting>
  <conditionalFormatting sqref="EV226">
    <cfRule type="cellIs" dxfId="2676" priority="4317" operator="equal">
      <formula>1</formula>
    </cfRule>
  </conditionalFormatting>
  <conditionalFormatting sqref="EV224">
    <cfRule type="cellIs" dxfId="2675" priority="4316" operator="equal">
      <formula>1</formula>
    </cfRule>
  </conditionalFormatting>
  <conditionalFormatting sqref="EV228">
    <cfRule type="cellIs" dxfId="2674" priority="4315" operator="equal">
      <formula>1</formula>
    </cfRule>
  </conditionalFormatting>
  <conditionalFormatting sqref="EV225">
    <cfRule type="cellIs" dxfId="2673" priority="4314" operator="equal">
      <formula>1</formula>
    </cfRule>
  </conditionalFormatting>
  <conditionalFormatting sqref="EV227 EV230:EV231 EV238 EV240:EV241 EV243 EV245 EV247:EV248 EV251 EV254:EV255 EV257:EV258 EV260:EV264 EV267:EV269 EV271 EV281 EV283 EV274:EV278">
    <cfRule type="cellIs" dxfId="2672" priority="4313" operator="equal">
      <formula>1</formula>
    </cfRule>
  </conditionalFormatting>
  <conditionalFormatting sqref="EV229">
    <cfRule type="cellIs" dxfId="2671" priority="4312" operator="equal">
      <formula>1</formula>
    </cfRule>
  </conditionalFormatting>
  <conditionalFormatting sqref="EV259">
    <cfRule type="cellIs" dxfId="2670" priority="4311" operator="equal">
      <formula>1</formula>
    </cfRule>
  </conditionalFormatting>
  <conditionalFormatting sqref="EV246">
    <cfRule type="cellIs" dxfId="2669" priority="4310" operator="equal">
      <formula>1</formula>
    </cfRule>
  </conditionalFormatting>
  <conditionalFormatting sqref="EV239">
    <cfRule type="cellIs" dxfId="2668" priority="4309" operator="equal">
      <formula>1</formula>
    </cfRule>
  </conditionalFormatting>
  <conditionalFormatting sqref="EV242">
    <cfRule type="cellIs" dxfId="2667" priority="4308" operator="equal">
      <formula>1</formula>
    </cfRule>
  </conditionalFormatting>
  <conditionalFormatting sqref="EV192">
    <cfRule type="cellIs" dxfId="2666" priority="4307" operator="equal">
      <formula>1</formula>
    </cfRule>
  </conditionalFormatting>
  <conditionalFormatting sqref="EV194">
    <cfRule type="cellIs" dxfId="2665" priority="4306" operator="equal">
      <formula>1</formula>
    </cfRule>
  </conditionalFormatting>
  <conditionalFormatting sqref="EV193">
    <cfRule type="cellIs" dxfId="2664" priority="4305" operator="equal">
      <formula>1</formula>
    </cfRule>
  </conditionalFormatting>
  <conditionalFormatting sqref="EV200">
    <cfRule type="cellIs" dxfId="2663" priority="4304" operator="equal">
      <formula>1</formula>
    </cfRule>
  </conditionalFormatting>
  <conditionalFormatting sqref="EV199">
    <cfRule type="cellIs" dxfId="2662" priority="4303" operator="equal">
      <formula>1</formula>
    </cfRule>
  </conditionalFormatting>
  <conditionalFormatting sqref="EV201">
    <cfRule type="cellIs" dxfId="2661" priority="4302" operator="equal">
      <formula>1</formula>
    </cfRule>
  </conditionalFormatting>
  <conditionalFormatting sqref="EV249">
    <cfRule type="cellIs" dxfId="2660" priority="4301" operator="equal">
      <formula>1</formula>
    </cfRule>
  </conditionalFormatting>
  <conditionalFormatting sqref="EV216">
    <cfRule type="cellIs" dxfId="2659" priority="4300" operator="equal">
      <formula>1</formula>
    </cfRule>
  </conditionalFormatting>
  <conditionalFormatting sqref="EV206">
    <cfRule type="cellIs" dxfId="2658" priority="4299" operator="equal">
      <formula>1</formula>
    </cfRule>
  </conditionalFormatting>
  <conditionalFormatting sqref="EV221">
    <cfRule type="cellIs" dxfId="2657" priority="4298" operator="equal">
      <formula>1</formula>
    </cfRule>
  </conditionalFormatting>
  <conditionalFormatting sqref="EV244">
    <cfRule type="cellIs" dxfId="2656" priority="4297" operator="equal">
      <formula>1</formula>
    </cfRule>
  </conditionalFormatting>
  <conditionalFormatting sqref="EV250">
    <cfRule type="cellIs" dxfId="2655" priority="4296" operator="equal">
      <formula>1</formula>
    </cfRule>
  </conditionalFormatting>
  <conditionalFormatting sqref="EV253">
    <cfRule type="cellIs" dxfId="2654" priority="4295" operator="equal">
      <formula>1</formula>
    </cfRule>
  </conditionalFormatting>
  <conditionalFormatting sqref="EV256">
    <cfRule type="cellIs" dxfId="2653" priority="4294" operator="equal">
      <formula>1</formula>
    </cfRule>
  </conditionalFormatting>
  <conditionalFormatting sqref="EV108">
    <cfRule type="cellIs" dxfId="2652" priority="4293" operator="equal">
      <formula>1</formula>
    </cfRule>
  </conditionalFormatting>
  <conditionalFormatting sqref="EV143">
    <cfRule type="cellIs" dxfId="2651" priority="4292" operator="equal">
      <formula>1</formula>
    </cfRule>
  </conditionalFormatting>
  <conditionalFormatting sqref="EV321">
    <cfRule type="cellIs" dxfId="2650" priority="4291" operator="equal">
      <formula>1</formula>
    </cfRule>
  </conditionalFormatting>
  <conditionalFormatting sqref="EV321">
    <cfRule type="cellIs" dxfId="2649" priority="4290" operator="equal">
      <formula>1</formula>
    </cfRule>
  </conditionalFormatting>
  <conditionalFormatting sqref="BG340 BA340">
    <cfRule type="cellIs" dxfId="2648" priority="4289" operator="equal">
      <formula>1</formula>
    </cfRule>
  </conditionalFormatting>
  <conditionalFormatting sqref="BG318:BG321">
    <cfRule type="cellIs" dxfId="2647" priority="4268" operator="equal">
      <formula>1</formula>
    </cfRule>
  </conditionalFormatting>
  <conditionalFormatting sqref="BE337:BE338">
    <cfRule type="cellIs" dxfId="2646" priority="4270" operator="equal">
      <formula>1</formula>
    </cfRule>
  </conditionalFormatting>
  <conditionalFormatting sqref="K1263">
    <cfRule type="cellIs" dxfId="2645" priority="4285" operator="equal">
      <formula>"土岐"</formula>
    </cfRule>
    <cfRule type="cellIs" dxfId="2644" priority="4286" operator="equal">
      <formula>"富士宮"</formula>
    </cfRule>
  </conditionalFormatting>
  <conditionalFormatting sqref="K1260:K1262">
    <cfRule type="cellIs" dxfId="2643" priority="4283" operator="equal">
      <formula>"土岐"</formula>
    </cfRule>
    <cfRule type="cellIs" dxfId="2642" priority="4284" operator="equal">
      <formula>"富士宮"</formula>
    </cfRule>
  </conditionalFormatting>
  <conditionalFormatting sqref="K1259">
    <cfRule type="cellIs" dxfId="2641" priority="4281" operator="equal">
      <formula>"土岐"</formula>
    </cfRule>
    <cfRule type="cellIs" dxfId="2640" priority="4282" operator="equal">
      <formula>"富士宮"</formula>
    </cfRule>
  </conditionalFormatting>
  <conditionalFormatting sqref="K1256:K1258">
    <cfRule type="cellIs" dxfId="2639" priority="4279" operator="equal">
      <formula>"土岐"</formula>
    </cfRule>
    <cfRule type="cellIs" dxfId="2638" priority="4280" operator="equal">
      <formula>"富士宮"</formula>
    </cfRule>
  </conditionalFormatting>
  <conditionalFormatting sqref="K1255">
    <cfRule type="cellIs" dxfId="2637" priority="4277" operator="equal">
      <formula>"土岐"</formula>
    </cfRule>
    <cfRule type="cellIs" dxfId="2636" priority="4278" operator="equal">
      <formula>"富士宮"</formula>
    </cfRule>
  </conditionalFormatting>
  <conditionalFormatting sqref="K1252:K1254">
    <cfRule type="cellIs" dxfId="2635" priority="4275" operator="equal">
      <formula>"土岐"</formula>
    </cfRule>
    <cfRule type="cellIs" dxfId="2634" priority="4276" operator="equal">
      <formula>"富士宮"</formula>
    </cfRule>
  </conditionalFormatting>
  <conditionalFormatting sqref="BC336:BC338 BC340">
    <cfRule type="cellIs" dxfId="2633" priority="4274" operator="equal">
      <formula>1</formula>
    </cfRule>
  </conditionalFormatting>
  <conditionalFormatting sqref="BC344">
    <cfRule type="cellIs" dxfId="2632" priority="4272" operator="equal">
      <formula>1</formula>
    </cfRule>
  </conditionalFormatting>
  <conditionalFormatting sqref="BC346">
    <cfRule type="cellIs" dxfId="2631" priority="4271" operator="equal">
      <formula>1</formula>
    </cfRule>
  </conditionalFormatting>
  <conditionalFormatting sqref="BG311:BG316">
    <cfRule type="cellIs" dxfId="2630" priority="4269" operator="equal">
      <formula>1</formula>
    </cfRule>
  </conditionalFormatting>
  <conditionalFormatting sqref="BG336:BG338">
    <cfRule type="cellIs" dxfId="2629" priority="4265" operator="equal">
      <formula>1</formula>
    </cfRule>
  </conditionalFormatting>
  <conditionalFormatting sqref="BI311:BI316">
    <cfRule type="cellIs" dxfId="2628" priority="4264" operator="equal">
      <formula>1</formula>
    </cfRule>
  </conditionalFormatting>
  <conditionalFormatting sqref="BI318:BI321">
    <cfRule type="cellIs" dxfId="2627" priority="4263" operator="equal">
      <formula>1</formula>
    </cfRule>
  </conditionalFormatting>
  <conditionalFormatting sqref="BI333">
    <cfRule type="cellIs" dxfId="2626" priority="4262" operator="equal">
      <formula>1</formula>
    </cfRule>
  </conditionalFormatting>
  <conditionalFormatting sqref="BI336:BI338 BI340:BI341">
    <cfRule type="cellIs" dxfId="2625" priority="4260" operator="equal">
      <formula>1</formula>
    </cfRule>
  </conditionalFormatting>
  <conditionalFormatting sqref="BI342:BI344">
    <cfRule type="cellIs" dxfId="2624" priority="4259" operator="equal">
      <formula>1</formula>
    </cfRule>
  </conditionalFormatting>
  <conditionalFormatting sqref="BI346 BI349:BI350">
    <cfRule type="cellIs" dxfId="2623" priority="4258" operator="equal">
      <formula>1</formula>
    </cfRule>
  </conditionalFormatting>
  <conditionalFormatting sqref="BI353 BI355">
    <cfRule type="cellIs" dxfId="2622" priority="4257" operator="equal">
      <formula>1</formula>
    </cfRule>
  </conditionalFormatting>
  <conditionalFormatting sqref="BI358">
    <cfRule type="cellIs" dxfId="2621" priority="4256" operator="equal">
      <formula>1</formula>
    </cfRule>
  </conditionalFormatting>
  <conditionalFormatting sqref="BI362">
    <cfRule type="cellIs" dxfId="2620" priority="4255" operator="equal">
      <formula>1</formula>
    </cfRule>
  </conditionalFormatting>
  <conditionalFormatting sqref="BI367">
    <cfRule type="cellIs" dxfId="2619" priority="4254" operator="equal">
      <formula>1</formula>
    </cfRule>
  </conditionalFormatting>
  <conditionalFormatting sqref="BI371">
    <cfRule type="cellIs" dxfId="2618" priority="4253" operator="equal">
      <formula>1</formula>
    </cfRule>
  </conditionalFormatting>
  <conditionalFormatting sqref="BQ324">
    <cfRule type="cellIs" dxfId="2617" priority="4252" operator="equal">
      <formula>1</formula>
    </cfRule>
  </conditionalFormatting>
  <conditionalFormatting sqref="BQ327">
    <cfRule type="cellIs" dxfId="2616" priority="4251" operator="equal">
      <formula>1</formula>
    </cfRule>
  </conditionalFormatting>
  <conditionalFormatting sqref="BQ328">
    <cfRule type="cellIs" dxfId="2615" priority="4250" operator="equal">
      <formula>1</formula>
    </cfRule>
  </conditionalFormatting>
  <conditionalFormatting sqref="BQ348">
    <cfRule type="cellIs" dxfId="2614" priority="4249" operator="equal">
      <formula>1</formula>
    </cfRule>
  </conditionalFormatting>
  <conditionalFormatting sqref="BS325 BU325 BW325 BY325 CA325 CC325">
    <cfRule type="cellIs" dxfId="2613" priority="4248" operator="equal">
      <formula>1</formula>
    </cfRule>
  </conditionalFormatting>
  <conditionalFormatting sqref="BS359 BU359 BW359 BY359 CA359 CC359">
    <cfRule type="cellIs" dxfId="2612" priority="4247" operator="equal">
      <formula>1</formula>
    </cfRule>
  </conditionalFormatting>
  <conditionalFormatting sqref="BS387 BU387 BW387 BY387 CA387 CC387">
    <cfRule type="cellIs" dxfId="2611" priority="4246" operator="equal">
      <formula>1</formula>
    </cfRule>
  </conditionalFormatting>
  <conditionalFormatting sqref="BS471 BU471 BW471 BY471 CA471 CC471">
    <cfRule type="cellIs" dxfId="2610" priority="4245" operator="equal">
      <formula>1</formula>
    </cfRule>
  </conditionalFormatting>
  <conditionalFormatting sqref="BS429 BU429 BW429 BY429 CA429 CC429">
    <cfRule type="cellIs" dxfId="2609" priority="4244" operator="equal">
      <formula>1</formula>
    </cfRule>
  </conditionalFormatting>
  <conditionalFormatting sqref="EV317">
    <cfRule type="cellIs" dxfId="2608" priority="4243" operator="equal">
      <formula>1</formula>
    </cfRule>
  </conditionalFormatting>
  <conditionalFormatting sqref="EV322">
    <cfRule type="cellIs" dxfId="2607" priority="4242" operator="equal">
      <formula>1</formula>
    </cfRule>
  </conditionalFormatting>
  <conditionalFormatting sqref="EV323">
    <cfRule type="cellIs" dxfId="2606" priority="4241" operator="equal">
      <formula>1</formula>
    </cfRule>
  </conditionalFormatting>
  <conditionalFormatting sqref="EV334">
    <cfRule type="cellIs" dxfId="2605" priority="4240" operator="equal">
      <formula>1</formula>
    </cfRule>
  </conditionalFormatting>
  <conditionalFormatting sqref="EV336">
    <cfRule type="cellIs" dxfId="2604" priority="4238" operator="equal">
      <formula>1</formula>
    </cfRule>
  </conditionalFormatting>
  <conditionalFormatting sqref="EV335">
    <cfRule type="cellIs" dxfId="2603" priority="4237" operator="equal">
      <formula>1</formula>
    </cfRule>
  </conditionalFormatting>
  <conditionalFormatting sqref="EV345">
    <cfRule type="cellIs" dxfId="2602" priority="4236" operator="equal">
      <formula>1</formula>
    </cfRule>
  </conditionalFormatting>
  <conditionalFormatting sqref="EV347">
    <cfRule type="cellIs" dxfId="2601" priority="4235" operator="equal">
      <formula>1</formula>
    </cfRule>
  </conditionalFormatting>
  <conditionalFormatting sqref="EV351">
    <cfRule type="cellIs" dxfId="2600" priority="4234" operator="equal">
      <formula>1</formula>
    </cfRule>
  </conditionalFormatting>
  <conditionalFormatting sqref="EV352">
    <cfRule type="cellIs" dxfId="2599" priority="4233" operator="equal">
      <formula>1</formula>
    </cfRule>
  </conditionalFormatting>
  <conditionalFormatting sqref="EV357">
    <cfRule type="cellIs" dxfId="2598" priority="4232" operator="equal">
      <formula>1</formula>
    </cfRule>
  </conditionalFormatting>
  <conditionalFormatting sqref="EV360">
    <cfRule type="cellIs" dxfId="2597" priority="4231" operator="equal">
      <formula>1</formula>
    </cfRule>
  </conditionalFormatting>
  <conditionalFormatting sqref="EV361">
    <cfRule type="cellIs" dxfId="2596" priority="4230" operator="equal">
      <formula>1</formula>
    </cfRule>
  </conditionalFormatting>
  <conditionalFormatting sqref="EV364">
    <cfRule type="cellIs" dxfId="2595" priority="4229" operator="equal">
      <formula>1</formula>
    </cfRule>
  </conditionalFormatting>
  <conditionalFormatting sqref="EV377">
    <cfRule type="cellIs" dxfId="2594" priority="4227" operator="equal">
      <formula>1</formula>
    </cfRule>
  </conditionalFormatting>
  <conditionalFormatting sqref="EV380">
    <cfRule type="cellIs" dxfId="2593" priority="4226" operator="equal">
      <formula>1</formula>
    </cfRule>
  </conditionalFormatting>
  <conditionalFormatting sqref="EV383">
    <cfRule type="cellIs" dxfId="2592" priority="4225" operator="equal">
      <formula>1</formula>
    </cfRule>
  </conditionalFormatting>
  <conditionalFormatting sqref="EV385">
    <cfRule type="cellIs" dxfId="2591" priority="4224" operator="equal">
      <formula>1</formula>
    </cfRule>
  </conditionalFormatting>
  <conditionalFormatting sqref="EV389">
    <cfRule type="cellIs" dxfId="2590" priority="4223" operator="equal">
      <formula>1</formula>
    </cfRule>
  </conditionalFormatting>
  <conditionalFormatting sqref="EV393">
    <cfRule type="cellIs" dxfId="2589" priority="4222" operator="equal">
      <formula>1</formula>
    </cfRule>
  </conditionalFormatting>
  <conditionalFormatting sqref="EV397">
    <cfRule type="cellIs" dxfId="2588" priority="4221" operator="equal">
      <formula>1</formula>
    </cfRule>
  </conditionalFormatting>
  <conditionalFormatting sqref="EV398">
    <cfRule type="cellIs" dxfId="2587" priority="4220" operator="equal">
      <formula>1</formula>
    </cfRule>
  </conditionalFormatting>
  <conditionalFormatting sqref="EV402">
    <cfRule type="cellIs" dxfId="2586" priority="4218" operator="equal">
      <formula>1</formula>
    </cfRule>
  </conditionalFormatting>
  <conditionalFormatting sqref="EV403">
    <cfRule type="cellIs" dxfId="2585" priority="4217" operator="equal">
      <formula>1</formula>
    </cfRule>
  </conditionalFormatting>
  <conditionalFormatting sqref="EV407">
    <cfRule type="cellIs" dxfId="2584" priority="4216" operator="equal">
      <formula>1</formula>
    </cfRule>
  </conditionalFormatting>
  <conditionalFormatting sqref="FJ262:FJ264 FJ267:FJ269 FJ271 FJ281 FJ283 FJ285:FJ293 FJ298:FJ299 FJ301 FJ303 FJ305 FJ307 FJ309 FJ311:FJ316 FJ318:FJ321 FJ336:FJ338 FJ396 FJ421 FJ278 FJ358 FJ401 FJ353 FJ362:FJ363 FJ381 FJ1143:FJ1147 FJ438 FJ399">
    <cfRule type="cellIs" dxfId="2583" priority="4213" operator="equal">
      <formula>1</formula>
    </cfRule>
  </conditionalFormatting>
  <conditionalFormatting sqref="FJ265">
    <cfRule type="cellIs" dxfId="2582" priority="4212" operator="equal">
      <formula>1</formula>
    </cfRule>
  </conditionalFormatting>
  <conditionalFormatting sqref="FJ266">
    <cfRule type="cellIs" dxfId="2581" priority="4211" operator="equal">
      <formula>1</formula>
    </cfRule>
  </conditionalFormatting>
  <conditionalFormatting sqref="FJ270">
    <cfRule type="cellIs" dxfId="2580" priority="4210" operator="equal">
      <formula>1</formula>
    </cfRule>
  </conditionalFormatting>
  <conditionalFormatting sqref="FJ273">
    <cfRule type="cellIs" dxfId="2579" priority="4204" operator="equal">
      <formula>1</formula>
    </cfRule>
  </conditionalFormatting>
  <conditionalFormatting sqref="FJ279">
    <cfRule type="cellIs" dxfId="2578" priority="4203" operator="equal">
      <formula>1</formula>
    </cfRule>
  </conditionalFormatting>
  <conditionalFormatting sqref="FJ280">
    <cfRule type="cellIs" dxfId="2577" priority="4202" operator="equal">
      <formula>1</formula>
    </cfRule>
  </conditionalFormatting>
  <conditionalFormatting sqref="FJ282">
    <cfRule type="cellIs" dxfId="2576" priority="4201" operator="equal">
      <formula>1</formula>
    </cfRule>
  </conditionalFormatting>
  <conditionalFormatting sqref="FJ284">
    <cfRule type="cellIs" dxfId="2575" priority="4199" operator="equal">
      <formula>1</formula>
    </cfRule>
  </conditionalFormatting>
  <conditionalFormatting sqref="FJ294">
    <cfRule type="cellIs" dxfId="2574" priority="4198" operator="equal">
      <formula>1</formula>
    </cfRule>
  </conditionalFormatting>
  <conditionalFormatting sqref="FJ297">
    <cfRule type="cellIs" dxfId="2573" priority="4197" operator="equal">
      <formula>1</formula>
    </cfRule>
  </conditionalFormatting>
  <conditionalFormatting sqref="FJ300">
    <cfRule type="cellIs" dxfId="2572" priority="4196" operator="equal">
      <formula>1</formula>
    </cfRule>
  </conditionalFormatting>
  <conditionalFormatting sqref="FJ302">
    <cfRule type="cellIs" dxfId="2571" priority="4195" operator="equal">
      <formula>1</formula>
    </cfRule>
  </conditionalFormatting>
  <conditionalFormatting sqref="FJ304">
    <cfRule type="cellIs" dxfId="2570" priority="4194" operator="equal">
      <formula>1</formula>
    </cfRule>
  </conditionalFormatting>
  <conditionalFormatting sqref="FJ306">
    <cfRule type="cellIs" dxfId="2569" priority="4193" operator="equal">
      <formula>1</formula>
    </cfRule>
  </conditionalFormatting>
  <conditionalFormatting sqref="FJ308">
    <cfRule type="cellIs" dxfId="2568" priority="4192" operator="equal">
      <formula>1</formula>
    </cfRule>
  </conditionalFormatting>
  <conditionalFormatting sqref="FJ310">
    <cfRule type="cellIs" dxfId="2567" priority="4191" operator="equal">
      <formula>1</formula>
    </cfRule>
  </conditionalFormatting>
  <conditionalFormatting sqref="FJ317">
    <cfRule type="cellIs" dxfId="2566" priority="4190" operator="equal">
      <formula>1</formula>
    </cfRule>
  </conditionalFormatting>
  <conditionalFormatting sqref="FJ322">
    <cfRule type="cellIs" dxfId="2565" priority="4189" operator="equal">
      <formula>1</formula>
    </cfRule>
  </conditionalFormatting>
  <conditionalFormatting sqref="FJ323">
    <cfRule type="cellIs" dxfId="2564" priority="4187" operator="equal">
      <formula>1</formula>
    </cfRule>
  </conditionalFormatting>
  <conditionalFormatting sqref="FJ334">
    <cfRule type="cellIs" dxfId="2563" priority="4186" operator="equal">
      <formula>1</formula>
    </cfRule>
  </conditionalFormatting>
  <conditionalFormatting sqref="FJ335">
    <cfRule type="cellIs" dxfId="2562" priority="4185" operator="equal">
      <formula>1</formula>
    </cfRule>
  </conditionalFormatting>
  <conditionalFormatting sqref="FJ345">
    <cfRule type="cellIs" dxfId="2561" priority="4184" operator="equal">
      <formula>1</formula>
    </cfRule>
  </conditionalFormatting>
  <conditionalFormatting sqref="FJ347">
    <cfRule type="cellIs" dxfId="2560" priority="4183" operator="equal">
      <formula>1</formula>
    </cfRule>
  </conditionalFormatting>
  <conditionalFormatting sqref="FJ351">
    <cfRule type="cellIs" dxfId="2559" priority="4182" operator="equal">
      <formula>1</formula>
    </cfRule>
  </conditionalFormatting>
  <conditionalFormatting sqref="FJ352">
    <cfRule type="cellIs" dxfId="2558" priority="4181" operator="equal">
      <formula>1</formula>
    </cfRule>
  </conditionalFormatting>
  <conditionalFormatting sqref="FJ357">
    <cfRule type="cellIs" dxfId="2557" priority="4180" operator="equal">
      <formula>1</formula>
    </cfRule>
  </conditionalFormatting>
  <conditionalFormatting sqref="FJ360">
    <cfRule type="cellIs" dxfId="2556" priority="4179" operator="equal">
      <formula>1</formula>
    </cfRule>
  </conditionalFormatting>
  <conditionalFormatting sqref="FJ361">
    <cfRule type="cellIs" dxfId="2555" priority="4178" operator="equal">
      <formula>1</formula>
    </cfRule>
  </conditionalFormatting>
  <conditionalFormatting sqref="FJ364">
    <cfRule type="cellIs" dxfId="2554" priority="4177" operator="equal">
      <formula>1</formula>
    </cfRule>
  </conditionalFormatting>
  <conditionalFormatting sqref="FJ369">
    <cfRule type="cellIs" dxfId="2553" priority="4176" operator="equal">
      <formula>1</formula>
    </cfRule>
  </conditionalFormatting>
  <conditionalFormatting sqref="FJ383">
    <cfRule type="cellIs" dxfId="2552" priority="4173" operator="equal">
      <formula>1</formula>
    </cfRule>
  </conditionalFormatting>
  <conditionalFormatting sqref="FJ385">
    <cfRule type="cellIs" dxfId="2551" priority="4172" operator="equal">
      <formula>1</formula>
    </cfRule>
  </conditionalFormatting>
  <conditionalFormatting sqref="FJ389">
    <cfRule type="cellIs" dxfId="2550" priority="4171" operator="equal">
      <formula>1</formula>
    </cfRule>
  </conditionalFormatting>
  <conditionalFormatting sqref="FJ393">
    <cfRule type="cellIs" dxfId="2549" priority="4170" operator="equal">
      <formula>1</formula>
    </cfRule>
  </conditionalFormatting>
  <conditionalFormatting sqref="FJ397">
    <cfRule type="cellIs" dxfId="2548" priority="4169" operator="equal">
      <formula>1</formula>
    </cfRule>
  </conditionalFormatting>
  <conditionalFormatting sqref="FJ398">
    <cfRule type="cellIs" dxfId="2547" priority="4168" operator="equal">
      <formula>1</formula>
    </cfRule>
  </conditionalFormatting>
  <conditionalFormatting sqref="FJ402">
    <cfRule type="cellIs" dxfId="2546" priority="4166" operator="equal">
      <formula>1</formula>
    </cfRule>
  </conditionalFormatting>
  <conditionalFormatting sqref="FJ403">
    <cfRule type="cellIs" dxfId="2545" priority="4165" operator="equal">
      <formula>1</formula>
    </cfRule>
  </conditionalFormatting>
  <conditionalFormatting sqref="FJ407">
    <cfRule type="cellIs" dxfId="2544" priority="4164" operator="equal">
      <formula>1</formula>
    </cfRule>
  </conditionalFormatting>
  <conditionalFormatting sqref="FJ413">
    <cfRule type="cellIs" dxfId="2543" priority="4163" operator="equal">
      <formula>1</formula>
    </cfRule>
  </conditionalFormatting>
  <conditionalFormatting sqref="FJ414">
    <cfRule type="cellIs" dxfId="2542" priority="4161" operator="equal">
      <formula>1</formula>
    </cfRule>
  </conditionalFormatting>
  <conditionalFormatting sqref="BA341">
    <cfRule type="cellIs" dxfId="2541" priority="4159" operator="equal">
      <formula>1</formula>
    </cfRule>
  </conditionalFormatting>
  <conditionalFormatting sqref="BA348">
    <cfRule type="cellIs" dxfId="2540" priority="4158" operator="equal">
      <formula>1</formula>
    </cfRule>
  </conditionalFormatting>
  <conditionalFormatting sqref="BA342">
    <cfRule type="cellIs" dxfId="2539" priority="4157" operator="equal">
      <formula>1</formula>
    </cfRule>
  </conditionalFormatting>
  <conditionalFormatting sqref="BA343">
    <cfRule type="cellIs" dxfId="2538" priority="4156" operator="equal">
      <formula>1</formula>
    </cfRule>
  </conditionalFormatting>
  <conditionalFormatting sqref="BA344">
    <cfRule type="cellIs" dxfId="2537" priority="4155" operator="equal">
      <formula>1</formula>
    </cfRule>
  </conditionalFormatting>
  <conditionalFormatting sqref="BA346">
    <cfRule type="cellIs" dxfId="2536" priority="4154" operator="equal">
      <formula>1</formula>
    </cfRule>
  </conditionalFormatting>
  <conditionalFormatting sqref="BA349">
    <cfRule type="cellIs" dxfId="2535" priority="4153" operator="equal">
      <formula>1</formula>
    </cfRule>
  </conditionalFormatting>
  <conditionalFormatting sqref="BA350">
    <cfRule type="cellIs" dxfId="2534" priority="4152" operator="equal">
      <formula>1</formula>
    </cfRule>
  </conditionalFormatting>
  <conditionalFormatting sqref="BA353">
    <cfRule type="cellIs" dxfId="2533" priority="4151" operator="equal">
      <formula>1</formula>
    </cfRule>
  </conditionalFormatting>
  <conditionalFormatting sqref="BA355">
    <cfRule type="cellIs" dxfId="2532" priority="4150" operator="equal">
      <formula>1</formula>
    </cfRule>
  </conditionalFormatting>
  <conditionalFormatting sqref="BA354">
    <cfRule type="cellIs" dxfId="2531" priority="4149" operator="equal">
      <formula>1</formula>
    </cfRule>
  </conditionalFormatting>
  <conditionalFormatting sqref="BA358">
    <cfRule type="cellIs" dxfId="2530" priority="4148" operator="equal">
      <formula>1</formula>
    </cfRule>
  </conditionalFormatting>
  <conditionalFormatting sqref="BA362">
    <cfRule type="cellIs" dxfId="2529" priority="4147" operator="equal">
      <formula>1</formula>
    </cfRule>
  </conditionalFormatting>
  <conditionalFormatting sqref="BA365">
    <cfRule type="cellIs" dxfId="2528" priority="4146" operator="equal">
      <formula>1</formula>
    </cfRule>
  </conditionalFormatting>
  <conditionalFormatting sqref="BA367">
    <cfRule type="cellIs" dxfId="2527" priority="4145" operator="equal">
      <formula>1</formula>
    </cfRule>
  </conditionalFormatting>
  <conditionalFormatting sqref="BA371:BA372">
    <cfRule type="cellIs" dxfId="2526" priority="4144" operator="equal">
      <formula>1</formula>
    </cfRule>
  </conditionalFormatting>
  <conditionalFormatting sqref="BG341">
    <cfRule type="cellIs" dxfId="2525" priority="4139" operator="equal">
      <formula>1</formula>
    </cfRule>
  </conditionalFormatting>
  <conditionalFormatting sqref="BG348">
    <cfRule type="cellIs" dxfId="2524" priority="4138" operator="equal">
      <formula>1</formula>
    </cfRule>
  </conditionalFormatting>
  <conditionalFormatting sqref="BG342">
    <cfRule type="cellIs" dxfId="2523" priority="4137" operator="equal">
      <formula>1</formula>
    </cfRule>
  </conditionalFormatting>
  <conditionalFormatting sqref="BG343">
    <cfRule type="cellIs" dxfId="2522" priority="4136" operator="equal">
      <formula>1</formula>
    </cfRule>
  </conditionalFormatting>
  <conditionalFormatting sqref="BG344">
    <cfRule type="cellIs" dxfId="2521" priority="4135" operator="equal">
      <formula>1</formula>
    </cfRule>
  </conditionalFormatting>
  <conditionalFormatting sqref="BG346">
    <cfRule type="cellIs" dxfId="2520" priority="4134" operator="equal">
      <formula>1</formula>
    </cfRule>
  </conditionalFormatting>
  <conditionalFormatting sqref="BG349">
    <cfRule type="cellIs" dxfId="2519" priority="4133" operator="equal">
      <formula>1</formula>
    </cfRule>
  </conditionalFormatting>
  <conditionalFormatting sqref="BG350">
    <cfRule type="cellIs" dxfId="2518" priority="4132" operator="equal">
      <formula>1</formula>
    </cfRule>
  </conditionalFormatting>
  <conditionalFormatting sqref="BG353">
    <cfRule type="cellIs" dxfId="2517" priority="4131" operator="equal">
      <formula>1</formula>
    </cfRule>
  </conditionalFormatting>
  <conditionalFormatting sqref="BG355">
    <cfRule type="cellIs" dxfId="2516" priority="4130" operator="equal">
      <formula>1</formula>
    </cfRule>
  </conditionalFormatting>
  <conditionalFormatting sqref="BG354">
    <cfRule type="cellIs" dxfId="2515" priority="4129" operator="equal">
      <formula>1</formula>
    </cfRule>
  </conditionalFormatting>
  <conditionalFormatting sqref="BG358">
    <cfRule type="cellIs" dxfId="2514" priority="4128" operator="equal">
      <formula>1</formula>
    </cfRule>
  </conditionalFormatting>
  <conditionalFormatting sqref="BG362">
    <cfRule type="cellIs" dxfId="2513" priority="4127" operator="equal">
      <formula>1</formula>
    </cfRule>
  </conditionalFormatting>
  <conditionalFormatting sqref="BG365">
    <cfRule type="cellIs" dxfId="2512" priority="4125" operator="equal">
      <formula>1</formula>
    </cfRule>
  </conditionalFormatting>
  <conditionalFormatting sqref="BG367">
    <cfRule type="cellIs" dxfId="2511" priority="4124" operator="equal">
      <formula>1</formula>
    </cfRule>
  </conditionalFormatting>
  <conditionalFormatting sqref="BG371">
    <cfRule type="cellIs" dxfId="2510" priority="4123" operator="equal">
      <formula>1</formula>
    </cfRule>
  </conditionalFormatting>
  <conditionalFormatting sqref="FH347">
    <cfRule type="cellIs" dxfId="2509" priority="4119" operator="equal">
      <formula>1</formula>
    </cfRule>
  </conditionalFormatting>
  <conditionalFormatting sqref="FH334">
    <cfRule type="cellIs" dxfId="2508" priority="4118" operator="equal">
      <formula>1</formula>
    </cfRule>
  </conditionalFormatting>
  <conditionalFormatting sqref="FH335">
    <cfRule type="cellIs" dxfId="2507" priority="4117" operator="equal">
      <formula>1</formula>
    </cfRule>
  </conditionalFormatting>
  <conditionalFormatting sqref="K445 K458 K447">
    <cfRule type="cellIs" dxfId="2506" priority="4115" operator="equal">
      <formula>"土岐"</formula>
    </cfRule>
    <cfRule type="cellIs" dxfId="2505" priority="4116" operator="equal">
      <formula>"富士宮"</formula>
    </cfRule>
  </conditionalFormatting>
  <conditionalFormatting sqref="K518 K524">
    <cfRule type="cellIs" dxfId="2504" priority="4107" operator="equal">
      <formula>"土岐"</formula>
    </cfRule>
    <cfRule type="cellIs" dxfId="2503" priority="4108" operator="equal">
      <formula>"富士宮"</formula>
    </cfRule>
  </conditionalFormatting>
  <conditionalFormatting sqref="K452">
    <cfRule type="cellIs" dxfId="2502" priority="4099" operator="equal">
      <formula>"土岐"</formula>
    </cfRule>
    <cfRule type="cellIs" dxfId="2501" priority="4100" operator="equal">
      <formula>"富士宮"</formula>
    </cfRule>
  </conditionalFormatting>
  <conditionalFormatting sqref="K463">
    <cfRule type="cellIs" dxfId="2500" priority="4089" operator="equal">
      <formula>"土岐"</formula>
    </cfRule>
    <cfRule type="cellIs" dxfId="2499" priority="4090" operator="equal">
      <formula>"富士宮"</formula>
    </cfRule>
  </conditionalFormatting>
  <conditionalFormatting sqref="K469">
    <cfRule type="cellIs" dxfId="2498" priority="4085" operator="equal">
      <formula>"土岐"</formula>
    </cfRule>
    <cfRule type="cellIs" dxfId="2497" priority="4086" operator="equal">
      <formula>"富士宮"</formula>
    </cfRule>
  </conditionalFormatting>
  <conditionalFormatting sqref="K372">
    <cfRule type="cellIs" dxfId="2496" priority="4081" operator="equal">
      <formula>"土岐"</formula>
    </cfRule>
    <cfRule type="cellIs" dxfId="2495" priority="4082" operator="equal">
      <formula>"富士宮"</formula>
    </cfRule>
  </conditionalFormatting>
  <conditionalFormatting sqref="K373">
    <cfRule type="cellIs" dxfId="2494" priority="4079" operator="equal">
      <formula>"土岐"</formula>
    </cfRule>
    <cfRule type="cellIs" dxfId="2493" priority="4080" operator="equal">
      <formula>"富士宮"</formula>
    </cfRule>
  </conditionalFormatting>
  <conditionalFormatting sqref="K375">
    <cfRule type="cellIs" dxfId="2492" priority="4077" operator="equal">
      <formula>"土岐"</formula>
    </cfRule>
    <cfRule type="cellIs" dxfId="2491" priority="4078" operator="equal">
      <formula>"富士宮"</formula>
    </cfRule>
  </conditionalFormatting>
  <conditionalFormatting sqref="K376">
    <cfRule type="cellIs" dxfId="2490" priority="4075" operator="equal">
      <formula>"土岐"</formula>
    </cfRule>
    <cfRule type="cellIs" dxfId="2489" priority="4076" operator="equal">
      <formula>"富士宮"</formula>
    </cfRule>
  </conditionalFormatting>
  <conditionalFormatting sqref="K378">
    <cfRule type="cellIs" dxfId="2488" priority="4073" operator="equal">
      <formula>"土岐"</formula>
    </cfRule>
    <cfRule type="cellIs" dxfId="2487" priority="4074" operator="equal">
      <formula>"富士宮"</formula>
    </cfRule>
  </conditionalFormatting>
  <conditionalFormatting sqref="K379">
    <cfRule type="cellIs" dxfId="2486" priority="4071" operator="equal">
      <formula>"土岐"</formula>
    </cfRule>
    <cfRule type="cellIs" dxfId="2485" priority="4072" operator="equal">
      <formula>"富士宮"</formula>
    </cfRule>
  </conditionalFormatting>
  <conditionalFormatting sqref="K416">
    <cfRule type="cellIs" dxfId="2484" priority="4069" operator="equal">
      <formula>"土岐"</formula>
    </cfRule>
    <cfRule type="cellIs" dxfId="2483" priority="4070" operator="equal">
      <formula>"富士宮"</formula>
    </cfRule>
  </conditionalFormatting>
  <conditionalFormatting sqref="K419">
    <cfRule type="cellIs" dxfId="2482" priority="4067" operator="equal">
      <formula>"土岐"</formula>
    </cfRule>
    <cfRule type="cellIs" dxfId="2481" priority="4068" operator="equal">
      <formula>"富士宮"</formula>
    </cfRule>
  </conditionalFormatting>
  <conditionalFormatting sqref="K420">
    <cfRule type="cellIs" dxfId="2480" priority="4065" operator="equal">
      <formula>"土岐"</formula>
    </cfRule>
    <cfRule type="cellIs" dxfId="2479" priority="4066" operator="equal">
      <formula>"富士宮"</formula>
    </cfRule>
  </conditionalFormatting>
  <conditionalFormatting sqref="K566">
    <cfRule type="cellIs" dxfId="2478" priority="4059" operator="equal">
      <formula>"土岐"</formula>
    </cfRule>
    <cfRule type="cellIs" dxfId="2477" priority="4060" operator="equal">
      <formula>"富士宮"</formula>
    </cfRule>
  </conditionalFormatting>
  <conditionalFormatting sqref="K424">
    <cfRule type="cellIs" dxfId="2476" priority="4057" operator="equal">
      <formula>"土岐"</formula>
    </cfRule>
    <cfRule type="cellIs" dxfId="2475" priority="4058" operator="equal">
      <formula>"富士宮"</formula>
    </cfRule>
  </conditionalFormatting>
  <conditionalFormatting sqref="AY383 AY385">
    <cfRule type="cellIs" dxfId="2474" priority="4056" operator="equal">
      <formula>1</formula>
    </cfRule>
  </conditionalFormatting>
  <conditionalFormatting sqref="BI378">
    <cfRule type="cellIs" dxfId="2473" priority="4052" operator="equal">
      <formula>1</formula>
    </cfRule>
  </conditionalFormatting>
  <conditionalFormatting sqref="BI379 BA383 BA385">
    <cfRule type="cellIs" dxfId="2472" priority="4051" operator="equal">
      <formula>1</formula>
    </cfRule>
  </conditionalFormatting>
  <conditionalFormatting sqref="BC436 BA407">
    <cfRule type="cellIs" dxfId="2471" priority="4050" operator="equal">
      <formula>1</formula>
    </cfRule>
  </conditionalFormatting>
  <conditionalFormatting sqref="FD375 FB375 FF375 EZ375 EX375 FH375 ET375 FL375">
    <cfRule type="cellIs" dxfId="2470" priority="4048" operator="equal">
      <formula>1</formula>
    </cfRule>
  </conditionalFormatting>
  <conditionalFormatting sqref="EV375">
    <cfRule type="cellIs" dxfId="2469" priority="4047" operator="equal">
      <formula>1</formula>
    </cfRule>
  </conditionalFormatting>
  <conditionalFormatting sqref="FJ375">
    <cfRule type="cellIs" dxfId="2468" priority="4046" operator="equal">
      <formula>1</formula>
    </cfRule>
  </conditionalFormatting>
  <conditionalFormatting sqref="FD376 FB376 FF376 EZ376 EX376 FH376 ET376 FL376">
    <cfRule type="cellIs" dxfId="2467" priority="4045" operator="equal">
      <formula>1</formula>
    </cfRule>
  </conditionalFormatting>
  <conditionalFormatting sqref="EV376">
    <cfRule type="cellIs" dxfId="2466" priority="4044" operator="equal">
      <formula>1</formula>
    </cfRule>
  </conditionalFormatting>
  <conditionalFormatting sqref="FJ376">
    <cfRule type="cellIs" dxfId="2465" priority="4043" operator="equal">
      <formula>1</formula>
    </cfRule>
  </conditionalFormatting>
  <conditionalFormatting sqref="AW381">
    <cfRule type="cellIs" dxfId="2464" priority="4042" operator="equal">
      <formula>1</formula>
    </cfRule>
  </conditionalFormatting>
  <conditionalFormatting sqref="AW384">
    <cfRule type="cellIs" dxfId="2463" priority="4041" operator="equal">
      <formula>1</formula>
    </cfRule>
  </conditionalFormatting>
  <conditionalFormatting sqref="AW386">
    <cfRule type="cellIs" dxfId="2462" priority="4040" operator="equal">
      <formula>1</formula>
    </cfRule>
  </conditionalFormatting>
  <conditionalFormatting sqref="AW372">
    <cfRule type="cellIs" dxfId="2461" priority="4039" operator="equal">
      <formula>1</formula>
    </cfRule>
  </conditionalFormatting>
  <conditionalFormatting sqref="AW376">
    <cfRule type="cellIs" dxfId="2460" priority="4035" operator="equal">
      <formula>1</formula>
    </cfRule>
  </conditionalFormatting>
  <conditionalFormatting sqref="AW378">
    <cfRule type="cellIs" dxfId="2459" priority="4034" operator="equal">
      <formula>1</formula>
    </cfRule>
  </conditionalFormatting>
  <conditionalFormatting sqref="AW379">
    <cfRule type="cellIs" dxfId="2458" priority="4033" operator="equal">
      <formula>1</formula>
    </cfRule>
  </conditionalFormatting>
  <conditionalFormatting sqref="AY372">
    <cfRule type="cellIs" dxfId="2457" priority="4032" operator="equal">
      <formula>1</formula>
    </cfRule>
  </conditionalFormatting>
  <conditionalFormatting sqref="AY376">
    <cfRule type="cellIs" dxfId="2456" priority="4028" operator="equal">
      <formula>1</formula>
    </cfRule>
  </conditionalFormatting>
  <conditionalFormatting sqref="AY378">
    <cfRule type="cellIs" dxfId="2455" priority="4027" operator="equal">
      <formula>1</formula>
    </cfRule>
  </conditionalFormatting>
  <conditionalFormatting sqref="AY379">
    <cfRule type="cellIs" dxfId="2454" priority="4026" operator="equal">
      <formula>1</formula>
    </cfRule>
  </conditionalFormatting>
  <conditionalFormatting sqref="AY381">
    <cfRule type="cellIs" dxfId="2453" priority="4025" operator="equal">
      <formula>1</formula>
    </cfRule>
  </conditionalFormatting>
  <conditionalFormatting sqref="AY384">
    <cfRule type="cellIs" dxfId="2452" priority="4024" operator="equal">
      <formula>1</formula>
    </cfRule>
  </conditionalFormatting>
  <conditionalFormatting sqref="AY386">
    <cfRule type="cellIs" dxfId="2451" priority="4023" operator="equal">
      <formula>1</formula>
    </cfRule>
  </conditionalFormatting>
  <conditionalFormatting sqref="BA386">
    <cfRule type="cellIs" dxfId="2450" priority="4022" operator="equal">
      <formula>1</formula>
    </cfRule>
  </conditionalFormatting>
  <conditionalFormatting sqref="BA384">
    <cfRule type="cellIs" dxfId="2449" priority="4021" operator="equal">
      <formula>1</formula>
    </cfRule>
  </conditionalFormatting>
  <conditionalFormatting sqref="BA381">
    <cfRule type="cellIs" dxfId="2448" priority="4020" operator="equal">
      <formula>1</formula>
    </cfRule>
  </conditionalFormatting>
  <conditionalFormatting sqref="BA379">
    <cfRule type="cellIs" dxfId="2447" priority="4019" operator="equal">
      <formula>1</formula>
    </cfRule>
  </conditionalFormatting>
  <conditionalFormatting sqref="BA378">
    <cfRule type="cellIs" dxfId="2446" priority="4018" operator="equal">
      <formula>1</formula>
    </cfRule>
  </conditionalFormatting>
  <conditionalFormatting sqref="BA376">
    <cfRule type="cellIs" dxfId="2445" priority="4017" operator="equal">
      <formula>1</formula>
    </cfRule>
  </conditionalFormatting>
  <conditionalFormatting sqref="BC392">
    <cfRule type="cellIs" dxfId="2444" priority="4016" operator="equal">
      <formula>1</formula>
    </cfRule>
  </conditionalFormatting>
  <conditionalFormatting sqref="BC394">
    <cfRule type="cellIs" dxfId="2443" priority="4015" operator="equal">
      <formula>1</formula>
    </cfRule>
  </conditionalFormatting>
  <conditionalFormatting sqref="BC396">
    <cfRule type="cellIs" dxfId="2442" priority="4014" operator="equal">
      <formula>1</formula>
    </cfRule>
  </conditionalFormatting>
  <conditionalFormatting sqref="BC399">
    <cfRule type="cellIs" dxfId="2441" priority="4013" operator="equal">
      <formula>1</formula>
    </cfRule>
  </conditionalFormatting>
  <conditionalFormatting sqref="BC401">
    <cfRule type="cellIs" dxfId="2440" priority="4012" operator="equal">
      <formula>1</formula>
    </cfRule>
  </conditionalFormatting>
  <conditionalFormatting sqref="BC404">
    <cfRule type="cellIs" dxfId="2439" priority="4011" operator="equal">
      <formula>1</formula>
    </cfRule>
  </conditionalFormatting>
  <conditionalFormatting sqref="BC379">
    <cfRule type="cellIs" dxfId="2438" priority="4010" operator="equal">
      <formula>1</formula>
    </cfRule>
  </conditionalFormatting>
  <conditionalFormatting sqref="BC378">
    <cfRule type="cellIs" dxfId="2437" priority="4009" operator="equal">
      <formula>1</formula>
    </cfRule>
  </conditionalFormatting>
  <conditionalFormatting sqref="BC376">
    <cfRule type="cellIs" dxfId="2436" priority="4008" operator="equal">
      <formula>1</formula>
    </cfRule>
  </conditionalFormatting>
  <conditionalFormatting sqref="BC375">
    <cfRule type="cellIs" dxfId="2435" priority="4007" operator="equal">
      <formula>1</formula>
    </cfRule>
  </conditionalFormatting>
  <conditionalFormatting sqref="BC373">
    <cfRule type="cellIs" dxfId="2434" priority="4006" operator="equal">
      <formula>1</formula>
    </cfRule>
  </conditionalFormatting>
  <conditionalFormatting sqref="BC372">
    <cfRule type="cellIs" dxfId="2433" priority="4005" operator="equal">
      <formula>1</formula>
    </cfRule>
  </conditionalFormatting>
  <conditionalFormatting sqref="BC410">
    <cfRule type="cellIs" dxfId="2432" priority="4003" operator="equal">
      <formula>1</formula>
    </cfRule>
  </conditionalFormatting>
  <conditionalFormatting sqref="BC426">
    <cfRule type="cellIs" dxfId="2431" priority="3999" operator="equal">
      <formula>1</formula>
    </cfRule>
  </conditionalFormatting>
  <conditionalFormatting sqref="BQ378">
    <cfRule type="cellIs" dxfId="2430" priority="3997" operator="equal">
      <formula>1</formula>
    </cfRule>
  </conditionalFormatting>
  <conditionalFormatting sqref="BQ379">
    <cfRule type="cellIs" dxfId="2429" priority="3996" operator="equal">
      <formula>1</formula>
    </cfRule>
  </conditionalFormatting>
  <conditionalFormatting sqref="BE392">
    <cfRule type="cellIs" dxfId="2428" priority="3993" operator="equal">
      <formula>1</formula>
    </cfRule>
  </conditionalFormatting>
  <conditionalFormatting sqref="BE394">
    <cfRule type="cellIs" dxfId="2427" priority="3992" operator="equal">
      <formula>1</formula>
    </cfRule>
  </conditionalFormatting>
  <conditionalFormatting sqref="BE396">
    <cfRule type="cellIs" dxfId="2426" priority="3991" operator="equal">
      <formula>1</formula>
    </cfRule>
  </conditionalFormatting>
  <conditionalFormatting sqref="BE399">
    <cfRule type="cellIs" dxfId="2425" priority="3990" operator="equal">
      <formula>1</formula>
    </cfRule>
  </conditionalFormatting>
  <conditionalFormatting sqref="BE401">
    <cfRule type="cellIs" dxfId="2424" priority="3989" operator="equal">
      <formula>1</formula>
    </cfRule>
  </conditionalFormatting>
  <conditionalFormatting sqref="BE404">
    <cfRule type="cellIs" dxfId="2423" priority="3988" operator="equal">
      <formula>1</formula>
    </cfRule>
  </conditionalFormatting>
  <conditionalFormatting sqref="BE372">
    <cfRule type="cellIs" dxfId="2422" priority="3984" operator="equal">
      <formula>1</formula>
    </cfRule>
  </conditionalFormatting>
  <conditionalFormatting sqref="BE373">
    <cfRule type="cellIs" dxfId="2421" priority="3983" operator="equal">
      <formula>1</formula>
    </cfRule>
  </conditionalFormatting>
  <conditionalFormatting sqref="BE375">
    <cfRule type="cellIs" dxfId="2420" priority="3982" operator="equal">
      <formula>1</formula>
    </cfRule>
  </conditionalFormatting>
  <conditionalFormatting sqref="BE377">
    <cfRule type="cellIs" dxfId="2419" priority="3980" operator="equal">
      <formula>1</formula>
    </cfRule>
  </conditionalFormatting>
  <conditionalFormatting sqref="BE376">
    <cfRule type="cellIs" dxfId="2418" priority="3979" operator="equal">
      <formula>1</formula>
    </cfRule>
  </conditionalFormatting>
  <conditionalFormatting sqref="BE378">
    <cfRule type="cellIs" dxfId="2417" priority="3978" operator="equal">
      <formula>1</formula>
    </cfRule>
  </conditionalFormatting>
  <conditionalFormatting sqref="BE379">
    <cfRule type="cellIs" dxfId="2416" priority="3977" operator="equal">
      <formula>1</formula>
    </cfRule>
  </conditionalFormatting>
  <conditionalFormatting sqref="BG386">
    <cfRule type="cellIs" dxfId="2415" priority="3976" operator="equal">
      <formula>1</formula>
    </cfRule>
  </conditionalFormatting>
  <conditionalFormatting sqref="BG384">
    <cfRule type="cellIs" dxfId="2414" priority="3975" operator="equal">
      <formula>1</formula>
    </cfRule>
  </conditionalFormatting>
  <conditionalFormatting sqref="BG381">
    <cfRule type="cellIs" dxfId="2413" priority="3974" operator="equal">
      <formula>1</formula>
    </cfRule>
  </conditionalFormatting>
  <conditionalFormatting sqref="BG379">
    <cfRule type="cellIs" dxfId="2412" priority="3973" operator="equal">
      <formula>1</formula>
    </cfRule>
  </conditionalFormatting>
  <conditionalFormatting sqref="BG378">
    <cfRule type="cellIs" dxfId="2411" priority="3972" operator="equal">
      <formula>1</formula>
    </cfRule>
  </conditionalFormatting>
  <conditionalFormatting sqref="BG376">
    <cfRule type="cellIs" dxfId="2410" priority="3971" operator="equal">
      <formula>1</formula>
    </cfRule>
  </conditionalFormatting>
  <conditionalFormatting sqref="BG372">
    <cfRule type="cellIs" dxfId="2409" priority="3970" operator="equal">
      <formula>1</formula>
    </cfRule>
  </conditionalFormatting>
  <conditionalFormatting sqref="BI375">
    <cfRule type="cellIs" dxfId="2408" priority="3966" operator="equal">
      <formula>1</formula>
    </cfRule>
  </conditionalFormatting>
  <conditionalFormatting sqref="BI376">
    <cfRule type="cellIs" dxfId="2407" priority="3965" operator="equal">
      <formula>1</formula>
    </cfRule>
  </conditionalFormatting>
  <conditionalFormatting sqref="BI373">
    <cfRule type="cellIs" dxfId="2406" priority="3964" operator="equal">
      <formula>1</formula>
    </cfRule>
  </conditionalFormatting>
  <conditionalFormatting sqref="BI372">
    <cfRule type="cellIs" dxfId="2405" priority="3963" operator="equal">
      <formula>1</formula>
    </cfRule>
  </conditionalFormatting>
  <conditionalFormatting sqref="K356">
    <cfRule type="cellIs" dxfId="2404" priority="3961" operator="equal">
      <formula>"土岐"</formula>
    </cfRule>
    <cfRule type="cellIs" dxfId="2403" priority="3962" operator="equal">
      <formula>"富士宮"</formula>
    </cfRule>
  </conditionalFormatting>
  <conditionalFormatting sqref="K363">
    <cfRule type="cellIs" dxfId="2402" priority="3959" operator="equal">
      <formula>"土岐"</formula>
    </cfRule>
    <cfRule type="cellIs" dxfId="2401" priority="3960" operator="equal">
      <formula>"富士宮"</formula>
    </cfRule>
  </conditionalFormatting>
  <conditionalFormatting sqref="K390">
    <cfRule type="cellIs" dxfId="2400" priority="3957" operator="equal">
      <formula>"土岐"</formula>
    </cfRule>
    <cfRule type="cellIs" dxfId="2399" priority="3958" operator="equal">
      <formula>"富士宮"</formula>
    </cfRule>
  </conditionalFormatting>
  <conditionalFormatting sqref="K391">
    <cfRule type="cellIs" dxfId="2398" priority="3955" operator="equal">
      <formula>"土岐"</formula>
    </cfRule>
    <cfRule type="cellIs" dxfId="2397" priority="3956" operator="equal">
      <formula>"富士宮"</formula>
    </cfRule>
  </conditionalFormatting>
  <conditionalFormatting sqref="K382">
    <cfRule type="cellIs" dxfId="2396" priority="3953" operator="equal">
      <formula>"土岐"</formula>
    </cfRule>
    <cfRule type="cellIs" dxfId="2395" priority="3954" operator="equal">
      <formula>"富士宮"</formula>
    </cfRule>
  </conditionalFormatting>
  <conditionalFormatting sqref="K368">
    <cfRule type="cellIs" dxfId="2394" priority="3951" operator="equal">
      <formula>"土岐"</formula>
    </cfRule>
    <cfRule type="cellIs" dxfId="2393" priority="3952" operator="equal">
      <formula>"富士宮"</formula>
    </cfRule>
  </conditionalFormatting>
  <conditionalFormatting sqref="BC390">
    <cfRule type="cellIs" dxfId="2392" priority="3950" operator="equal">
      <formula>1</formula>
    </cfRule>
  </conditionalFormatting>
  <conditionalFormatting sqref="BA391 BG391 AW391 BC391 BI391">
    <cfRule type="cellIs" dxfId="2391" priority="3947" operator="equal">
      <formula>1</formula>
    </cfRule>
  </conditionalFormatting>
  <conditionalFormatting sqref="AY391">
    <cfRule type="cellIs" dxfId="2390" priority="3946" operator="equal">
      <formula>1</formula>
    </cfRule>
  </conditionalFormatting>
  <conditionalFormatting sqref="BC368 BE368 BQ368 BK368 BO368 BM368">
    <cfRule type="cellIs" dxfId="2389" priority="3944" operator="equal">
      <formula>1</formula>
    </cfRule>
  </conditionalFormatting>
  <conditionalFormatting sqref="BA356">
    <cfRule type="cellIs" dxfId="2388" priority="3943" operator="equal">
      <formula>1</formula>
    </cfRule>
  </conditionalFormatting>
  <conditionalFormatting sqref="BA363">
    <cfRule type="cellIs" dxfId="2387" priority="3942" operator="equal">
      <formula>1</formula>
    </cfRule>
  </conditionalFormatting>
  <conditionalFormatting sqref="BI356">
    <cfRule type="cellIs" dxfId="2386" priority="3846" operator="equal">
      <formula>1</formula>
    </cfRule>
  </conditionalFormatting>
  <conditionalFormatting sqref="BI363">
    <cfRule type="cellIs" dxfId="2385" priority="3845" operator="equal">
      <formula>1</formula>
    </cfRule>
  </conditionalFormatting>
  <conditionalFormatting sqref="AW382">
    <cfRule type="cellIs" dxfId="2384" priority="3938" operator="equal">
      <formula>1</formula>
    </cfRule>
  </conditionalFormatting>
  <conditionalFormatting sqref="AY382">
    <cfRule type="cellIs" dxfId="2383" priority="3937" operator="equal">
      <formula>1</formula>
    </cfRule>
  </conditionalFormatting>
  <conditionalFormatting sqref="BA382">
    <cfRule type="cellIs" dxfId="2382" priority="3936" operator="equal">
      <formula>1</formula>
    </cfRule>
  </conditionalFormatting>
  <conditionalFormatting sqref="BG363">
    <cfRule type="cellIs" dxfId="2381" priority="3839" operator="equal">
      <formula>1</formula>
    </cfRule>
  </conditionalFormatting>
  <conditionalFormatting sqref="AW375">
    <cfRule type="cellIs" dxfId="2380" priority="3932" operator="equal">
      <formula>1</formula>
    </cfRule>
  </conditionalFormatting>
  <conditionalFormatting sqref="AW374">
    <cfRule type="cellIs" dxfId="2379" priority="3931" operator="equal">
      <formula>1</formula>
    </cfRule>
  </conditionalFormatting>
  <conditionalFormatting sqref="AW373">
    <cfRule type="cellIs" dxfId="2378" priority="3930" operator="equal">
      <formula>1</formula>
    </cfRule>
  </conditionalFormatting>
  <conditionalFormatting sqref="AY375">
    <cfRule type="cellIs" dxfId="2377" priority="3929" operator="equal">
      <formula>1</formula>
    </cfRule>
  </conditionalFormatting>
  <conditionalFormatting sqref="AY374">
    <cfRule type="cellIs" dxfId="2376" priority="3928" operator="equal">
      <formula>1</formula>
    </cfRule>
  </conditionalFormatting>
  <conditionalFormatting sqref="AY373">
    <cfRule type="cellIs" dxfId="2375" priority="3927" operator="equal">
      <formula>1</formula>
    </cfRule>
  </conditionalFormatting>
  <conditionalFormatting sqref="BA375">
    <cfRule type="cellIs" dxfId="2374" priority="3926" operator="equal">
      <formula>1</formula>
    </cfRule>
  </conditionalFormatting>
  <conditionalFormatting sqref="BA374">
    <cfRule type="cellIs" dxfId="2373" priority="3925" operator="equal">
      <formula>1</formula>
    </cfRule>
  </conditionalFormatting>
  <conditionalFormatting sqref="BA373">
    <cfRule type="cellIs" dxfId="2372" priority="3924" operator="equal">
      <formula>1</formula>
    </cfRule>
  </conditionalFormatting>
  <conditionalFormatting sqref="BG382">
    <cfRule type="cellIs" dxfId="2371" priority="3836" operator="equal">
      <formula>1</formula>
    </cfRule>
  </conditionalFormatting>
  <conditionalFormatting sqref="BC356">
    <cfRule type="cellIs" dxfId="2370" priority="3920" operator="equal">
      <formula>1</formula>
    </cfRule>
  </conditionalFormatting>
  <conditionalFormatting sqref="BE356">
    <cfRule type="cellIs" dxfId="2369" priority="3919" operator="equal">
      <formula>1</formula>
    </cfRule>
  </conditionalFormatting>
  <conditionalFormatting sqref="AY426">
    <cfRule type="cellIs" dxfId="2368" priority="3872" operator="equal">
      <formula>1</formula>
    </cfRule>
  </conditionalFormatting>
  <conditionalFormatting sqref="BA426">
    <cfRule type="cellIs" dxfId="2367" priority="3871" operator="equal">
      <formula>1</formula>
    </cfRule>
  </conditionalFormatting>
  <conditionalFormatting sqref="BC388">
    <cfRule type="cellIs" dxfId="2366" priority="3916" operator="equal">
      <formula>1</formula>
    </cfRule>
  </conditionalFormatting>
  <conditionalFormatting sqref="BE388">
    <cfRule type="cellIs" dxfId="2365" priority="3915" operator="equal">
      <formula>1</formula>
    </cfRule>
  </conditionalFormatting>
  <conditionalFormatting sqref="AW412">
    <cfRule type="cellIs" dxfId="2364" priority="3914" operator="equal">
      <formula>1</formula>
    </cfRule>
  </conditionalFormatting>
  <conditionalFormatting sqref="AW438">
    <cfRule type="cellIs" dxfId="2363" priority="3913" operator="equal">
      <formula>1</formula>
    </cfRule>
  </conditionalFormatting>
  <conditionalFormatting sqref="AW421">
    <cfRule type="cellIs" dxfId="2362" priority="3912" operator="equal">
      <formula>1</formula>
    </cfRule>
  </conditionalFormatting>
  <conditionalFormatting sqref="AW433">
    <cfRule type="cellIs" dxfId="2361" priority="3911" operator="equal">
      <formula>1</formula>
    </cfRule>
  </conditionalFormatting>
  <conditionalFormatting sqref="AW410">
    <cfRule type="cellIs" dxfId="2360" priority="3909" operator="equal">
      <formula>1</formula>
    </cfRule>
  </conditionalFormatting>
  <conditionalFormatting sqref="AW430">
    <cfRule type="cellIs" dxfId="2359" priority="3906" operator="equal">
      <formula>1</formula>
    </cfRule>
  </conditionalFormatting>
  <conditionalFormatting sqref="AW426">
    <cfRule type="cellIs" dxfId="2358" priority="3905" operator="equal">
      <formula>1</formula>
    </cfRule>
  </conditionalFormatting>
  <conditionalFormatting sqref="AW427">
    <cfRule type="cellIs" dxfId="2357" priority="3904" operator="equal">
      <formula>1</formula>
    </cfRule>
  </conditionalFormatting>
  <conditionalFormatting sqref="BC447">
    <cfRule type="cellIs" dxfId="2356" priority="3809" operator="equal">
      <formula>1</formula>
    </cfRule>
  </conditionalFormatting>
  <conditionalFormatting sqref="AW418">
    <cfRule type="cellIs" dxfId="2355" priority="3902" operator="equal">
      <formula>1</formula>
    </cfRule>
  </conditionalFormatting>
  <conditionalFormatting sqref="AY435">
    <cfRule type="cellIs" dxfId="2354" priority="3892" operator="equal">
      <formula>1</formula>
    </cfRule>
  </conditionalFormatting>
  <conditionalFormatting sqref="BA435">
    <cfRule type="cellIs" dxfId="2353" priority="3891" operator="equal">
      <formula>1</formula>
    </cfRule>
  </conditionalFormatting>
  <conditionalFormatting sqref="AY412">
    <cfRule type="cellIs" dxfId="2352" priority="3890" operator="equal">
      <formula>1</formula>
    </cfRule>
  </conditionalFormatting>
  <conditionalFormatting sqref="BA412">
    <cfRule type="cellIs" dxfId="2351" priority="3889" operator="equal">
      <formula>1</formula>
    </cfRule>
  </conditionalFormatting>
  <conditionalFormatting sqref="AY438">
    <cfRule type="cellIs" dxfId="2350" priority="3888" operator="equal">
      <formula>1</formula>
    </cfRule>
  </conditionalFormatting>
  <conditionalFormatting sqref="BA438">
    <cfRule type="cellIs" dxfId="2349" priority="3887" operator="equal">
      <formula>1</formula>
    </cfRule>
  </conditionalFormatting>
  <conditionalFormatting sqref="AY421">
    <cfRule type="cellIs" dxfId="2348" priority="3886" operator="equal">
      <formula>1</formula>
    </cfRule>
  </conditionalFormatting>
  <conditionalFormatting sqref="BA421">
    <cfRule type="cellIs" dxfId="2347" priority="3885" operator="equal">
      <formula>1</formula>
    </cfRule>
  </conditionalFormatting>
  <conditionalFormatting sqref="AY433">
    <cfRule type="cellIs" dxfId="2346" priority="3884" operator="equal">
      <formula>1</formula>
    </cfRule>
  </conditionalFormatting>
  <conditionalFormatting sqref="BA433">
    <cfRule type="cellIs" dxfId="2345" priority="3883" operator="equal">
      <formula>1</formula>
    </cfRule>
  </conditionalFormatting>
  <conditionalFormatting sqref="AY410">
    <cfRule type="cellIs" dxfId="2344" priority="3880" operator="equal">
      <formula>1</formula>
    </cfRule>
  </conditionalFormatting>
  <conditionalFormatting sqref="BA410">
    <cfRule type="cellIs" dxfId="2343" priority="3879" operator="equal">
      <formula>1</formula>
    </cfRule>
  </conditionalFormatting>
  <conditionalFormatting sqref="AY430">
    <cfRule type="cellIs" dxfId="2342" priority="3874" operator="equal">
      <formula>1</formula>
    </cfRule>
  </conditionalFormatting>
  <conditionalFormatting sqref="BA430">
    <cfRule type="cellIs" dxfId="2341" priority="3873" operator="equal">
      <formula>1</formula>
    </cfRule>
  </conditionalFormatting>
  <conditionalFormatting sqref="AY427">
    <cfRule type="cellIs" dxfId="2340" priority="3870" operator="equal">
      <formula>1</formula>
    </cfRule>
  </conditionalFormatting>
  <conditionalFormatting sqref="BA427">
    <cfRule type="cellIs" dxfId="2339" priority="3869" operator="equal">
      <formula>1</formula>
    </cfRule>
  </conditionalFormatting>
  <conditionalFormatting sqref="BI426">
    <cfRule type="cellIs" dxfId="2338" priority="3778" operator="equal">
      <formula>1</formula>
    </cfRule>
  </conditionalFormatting>
  <conditionalFormatting sqref="BI427">
    <cfRule type="cellIs" dxfId="2337" priority="3777" operator="equal">
      <formula>1</formula>
    </cfRule>
  </conditionalFormatting>
  <conditionalFormatting sqref="AY418">
    <cfRule type="cellIs" dxfId="2336" priority="3866" operator="equal">
      <formula>1</formula>
    </cfRule>
  </conditionalFormatting>
  <conditionalFormatting sqref="BA418">
    <cfRule type="cellIs" dxfId="2335" priority="3865" operator="equal">
      <formula>1</formula>
    </cfRule>
  </conditionalFormatting>
  <conditionalFormatting sqref="BI365">
    <cfRule type="cellIs" dxfId="2334" priority="3844" operator="equal">
      <formula>1</formula>
    </cfRule>
  </conditionalFormatting>
  <conditionalFormatting sqref="BI390">
    <cfRule type="cellIs" dxfId="2333" priority="3843" operator="equal">
      <formula>1</formula>
    </cfRule>
  </conditionalFormatting>
  <conditionalFormatting sqref="BI382">
    <cfRule type="cellIs" dxfId="2332" priority="3842" operator="equal">
      <formula>1</formula>
    </cfRule>
  </conditionalFormatting>
  <conditionalFormatting sqref="BI368">
    <cfRule type="cellIs" dxfId="2331" priority="3841" operator="equal">
      <formula>1</formula>
    </cfRule>
  </conditionalFormatting>
  <conditionalFormatting sqref="BG356">
    <cfRule type="cellIs" dxfId="2330" priority="3840" operator="equal">
      <formula>1</formula>
    </cfRule>
  </conditionalFormatting>
  <conditionalFormatting sqref="BI430">
    <cfRule type="cellIs" dxfId="2329" priority="3779" operator="equal">
      <formula>1</formula>
    </cfRule>
  </conditionalFormatting>
  <conditionalFormatting sqref="BC449">
    <cfRule type="cellIs" dxfId="2328" priority="3807" operator="equal">
      <formula>1</formula>
    </cfRule>
  </conditionalFormatting>
  <conditionalFormatting sqref="BE449">
    <cfRule type="cellIs" dxfId="2327" priority="3806" operator="equal">
      <formula>1</formula>
    </cfRule>
  </conditionalFormatting>
  <conditionalFormatting sqref="BG430">
    <cfRule type="cellIs" dxfId="2326" priority="3798" operator="equal">
      <formula>1</formula>
    </cfRule>
  </conditionalFormatting>
  <conditionalFormatting sqref="BG426">
    <cfRule type="cellIs" dxfId="2325" priority="3797" operator="equal">
      <formula>1</formula>
    </cfRule>
  </conditionalFormatting>
  <conditionalFormatting sqref="BG418">
    <cfRule type="cellIs" dxfId="2324" priority="3794" operator="equal">
      <formula>1</formula>
    </cfRule>
  </conditionalFormatting>
  <conditionalFormatting sqref="BG427">
    <cfRule type="cellIs" dxfId="2323" priority="3796" operator="equal">
      <formula>1</formula>
    </cfRule>
  </conditionalFormatting>
  <conditionalFormatting sqref="ET452">
    <cfRule type="cellIs" dxfId="2322" priority="3753" operator="equal">
      <formula>1</formula>
    </cfRule>
  </conditionalFormatting>
  <conditionalFormatting sqref="ET463">
    <cfRule type="cellIs" dxfId="2321" priority="3743" operator="equal">
      <formula>1</formula>
    </cfRule>
  </conditionalFormatting>
  <conditionalFormatting sqref="FJ434">
    <cfRule type="cellIs" dxfId="2320" priority="3734" operator="equal">
      <formula>1</formula>
    </cfRule>
  </conditionalFormatting>
  <conditionalFormatting sqref="FJ436">
    <cfRule type="cellIs" dxfId="2319" priority="3733" operator="equal">
      <formula>1</formula>
    </cfRule>
  </conditionalFormatting>
  <conditionalFormatting sqref="FJ437">
    <cfRule type="cellIs" dxfId="2318" priority="3732" operator="equal">
      <formula>1</formula>
    </cfRule>
  </conditionalFormatting>
  <conditionalFormatting sqref="FJ444">
    <cfRule type="cellIs" dxfId="2317" priority="3723" operator="equal">
      <formula>1</formula>
    </cfRule>
  </conditionalFormatting>
  <conditionalFormatting sqref="FJ452">
    <cfRule type="cellIs" dxfId="2316" priority="3717" operator="equal">
      <formula>1</formula>
    </cfRule>
  </conditionalFormatting>
  <conditionalFormatting sqref="FJ463">
    <cfRule type="cellIs" dxfId="2315" priority="3712" operator="equal">
      <formula>1</formula>
    </cfRule>
  </conditionalFormatting>
  <conditionalFormatting sqref="DY324">
    <cfRule type="cellIs" dxfId="2314" priority="3708" operator="equal">
      <formula>1</formula>
    </cfRule>
  </conditionalFormatting>
  <conditionalFormatting sqref="DY353">
    <cfRule type="cellIs" dxfId="2313" priority="3707" operator="equal">
      <formula>1</formula>
    </cfRule>
  </conditionalFormatting>
  <conditionalFormatting sqref="K499">
    <cfRule type="cellIs" dxfId="2312" priority="3705" operator="equal">
      <formula>"土岐"</formula>
    </cfRule>
    <cfRule type="cellIs" dxfId="2311" priority="3706" operator="equal">
      <formula>"富士宮"</formula>
    </cfRule>
  </conditionalFormatting>
  <conditionalFormatting sqref="K454">
    <cfRule type="cellIs" dxfId="2310" priority="3703" operator="equal">
      <formula>"土岐"</formula>
    </cfRule>
    <cfRule type="cellIs" dxfId="2309" priority="3704" operator="equal">
      <formula>"富士宮"</formula>
    </cfRule>
  </conditionalFormatting>
  <conditionalFormatting sqref="K453">
    <cfRule type="cellIs" dxfId="2308" priority="3701" operator="equal">
      <formula>"土岐"</formula>
    </cfRule>
    <cfRule type="cellIs" dxfId="2307" priority="3702" operator="equal">
      <formula>"富士宮"</formula>
    </cfRule>
  </conditionalFormatting>
  <conditionalFormatting sqref="K457">
    <cfRule type="cellIs" dxfId="2306" priority="3699" operator="equal">
      <formula>"土岐"</formula>
    </cfRule>
    <cfRule type="cellIs" dxfId="2305" priority="3700" operator="equal">
      <formula>"富士宮"</formula>
    </cfRule>
  </conditionalFormatting>
  <conditionalFormatting sqref="K456">
    <cfRule type="cellIs" dxfId="2304" priority="3697" operator="equal">
      <formula>"土岐"</formula>
    </cfRule>
    <cfRule type="cellIs" dxfId="2303" priority="3698" operator="equal">
      <formula>"富士宮"</formula>
    </cfRule>
  </conditionalFormatting>
  <conditionalFormatting sqref="K461">
    <cfRule type="cellIs" dxfId="2302" priority="3695" operator="equal">
      <formula>"土岐"</formula>
    </cfRule>
    <cfRule type="cellIs" dxfId="2301" priority="3696" operator="equal">
      <formula>"富士宮"</formula>
    </cfRule>
  </conditionalFormatting>
  <conditionalFormatting sqref="K484">
    <cfRule type="cellIs" dxfId="2300" priority="3693" operator="equal">
      <formula>"土岐"</formula>
    </cfRule>
    <cfRule type="cellIs" dxfId="2299" priority="3694" operator="equal">
      <formula>"富士宮"</formula>
    </cfRule>
  </conditionalFormatting>
  <conditionalFormatting sqref="K482">
    <cfRule type="cellIs" dxfId="2298" priority="3691" operator="equal">
      <formula>"土岐"</formula>
    </cfRule>
    <cfRule type="cellIs" dxfId="2297" priority="3692" operator="equal">
      <formula>"富士宮"</formula>
    </cfRule>
  </conditionalFormatting>
  <conditionalFormatting sqref="K552:K553">
    <cfRule type="cellIs" dxfId="2296" priority="3689" operator="equal">
      <formula>"土岐"</formula>
    </cfRule>
    <cfRule type="cellIs" dxfId="2295" priority="3690" operator="equal">
      <formula>"富士宮"</formula>
    </cfRule>
  </conditionalFormatting>
  <conditionalFormatting sqref="K487">
    <cfRule type="cellIs" dxfId="2294" priority="3687" operator="equal">
      <formula>"土岐"</formula>
    </cfRule>
    <cfRule type="cellIs" dxfId="2293" priority="3688" operator="equal">
      <formula>"富士宮"</formula>
    </cfRule>
  </conditionalFormatting>
  <conditionalFormatting sqref="K493">
    <cfRule type="cellIs" dxfId="2292" priority="3685" operator="equal">
      <formula>"土岐"</formula>
    </cfRule>
    <cfRule type="cellIs" dxfId="2291" priority="3686" operator="equal">
      <formula>"富士宮"</formula>
    </cfRule>
  </conditionalFormatting>
  <conditionalFormatting sqref="K506">
    <cfRule type="cellIs" dxfId="2290" priority="3683" operator="equal">
      <formula>"土岐"</formula>
    </cfRule>
    <cfRule type="cellIs" dxfId="2289" priority="3684" operator="equal">
      <formula>"富士宮"</formula>
    </cfRule>
  </conditionalFormatting>
  <conditionalFormatting sqref="K528:K533">
    <cfRule type="cellIs" dxfId="2288" priority="3681" operator="equal">
      <formula>"土岐"</formula>
    </cfRule>
    <cfRule type="cellIs" dxfId="2287" priority="3682" operator="equal">
      <formula>"富士宮"</formula>
    </cfRule>
  </conditionalFormatting>
  <conditionalFormatting sqref="K1139">
    <cfRule type="cellIs" dxfId="2286" priority="3679" operator="equal">
      <formula>"土岐"</formula>
    </cfRule>
    <cfRule type="cellIs" dxfId="2285" priority="3680" operator="equal">
      <formula>"富士宮"</formula>
    </cfRule>
  </conditionalFormatting>
  <conditionalFormatting sqref="K481">
    <cfRule type="cellIs" dxfId="2284" priority="3675" operator="equal">
      <formula>"土岐"</formula>
    </cfRule>
    <cfRule type="cellIs" dxfId="2283" priority="3676" operator="equal">
      <formula>"富士宮"</formula>
    </cfRule>
  </conditionalFormatting>
  <conditionalFormatting sqref="K496">
    <cfRule type="cellIs" dxfId="2282" priority="3671" operator="equal">
      <formula>"土岐"</formula>
    </cfRule>
    <cfRule type="cellIs" dxfId="2281" priority="3672" operator="equal">
      <formula>"富士宮"</formula>
    </cfRule>
  </conditionalFormatting>
  <conditionalFormatting sqref="K519:K520">
    <cfRule type="cellIs" dxfId="2280" priority="3669" operator="equal">
      <formula>"土岐"</formula>
    </cfRule>
    <cfRule type="cellIs" dxfId="2279" priority="3670" operator="equal">
      <formula>"富士宮"</formula>
    </cfRule>
  </conditionalFormatting>
  <conditionalFormatting sqref="K533">
    <cfRule type="cellIs" dxfId="2278" priority="3667" operator="equal">
      <formula>"土岐"</formula>
    </cfRule>
    <cfRule type="cellIs" dxfId="2277" priority="3668" operator="equal">
      <formula>"富士宮"</formula>
    </cfRule>
  </conditionalFormatting>
  <conditionalFormatting sqref="K500:K504">
    <cfRule type="cellIs" dxfId="2276" priority="3665" operator="equal">
      <formula>"土岐"</formula>
    </cfRule>
    <cfRule type="cellIs" dxfId="2275" priority="3666" operator="equal">
      <formula>"富士宮"</formula>
    </cfRule>
  </conditionalFormatting>
  <conditionalFormatting sqref="K527:K533">
    <cfRule type="cellIs" dxfId="2274" priority="3663" operator="equal">
      <formula>"土岐"</formula>
    </cfRule>
    <cfRule type="cellIs" dxfId="2273" priority="3664" operator="equal">
      <formula>"富士宮"</formula>
    </cfRule>
  </conditionalFormatting>
  <conditionalFormatting sqref="K483">
    <cfRule type="cellIs" dxfId="2272" priority="3661" operator="equal">
      <formula>"土岐"</formula>
    </cfRule>
    <cfRule type="cellIs" dxfId="2271" priority="3662" operator="equal">
      <formula>"富士宮"</formula>
    </cfRule>
  </conditionalFormatting>
  <conditionalFormatting sqref="K543">
    <cfRule type="cellIs" dxfId="2270" priority="3659" operator="equal">
      <formula>"土岐"</formula>
    </cfRule>
    <cfRule type="cellIs" dxfId="2269" priority="3660" operator="equal">
      <formula>"富士宮"</formula>
    </cfRule>
  </conditionalFormatting>
  <conditionalFormatting sqref="K486">
    <cfRule type="cellIs" dxfId="2268" priority="3657" operator="equal">
      <formula>"土岐"</formula>
    </cfRule>
    <cfRule type="cellIs" dxfId="2267" priority="3658" operator="equal">
      <formula>"富士宮"</formula>
    </cfRule>
  </conditionalFormatting>
  <conditionalFormatting sqref="K531:K532">
    <cfRule type="cellIs" dxfId="2266" priority="3655" operator="equal">
      <formula>"土岐"</formula>
    </cfRule>
    <cfRule type="cellIs" dxfId="2265" priority="3656" operator="equal">
      <formula>"富士宮"</formula>
    </cfRule>
  </conditionalFormatting>
  <conditionalFormatting sqref="K494:K495">
    <cfRule type="cellIs" dxfId="2264" priority="3653" operator="equal">
      <formula>"土岐"</formula>
    </cfRule>
    <cfRule type="cellIs" dxfId="2263" priority="3654" operator="equal">
      <formula>"富士宮"</formula>
    </cfRule>
  </conditionalFormatting>
  <conditionalFormatting sqref="K509">
    <cfRule type="cellIs" dxfId="2262" priority="3645" operator="equal">
      <formula>"土岐"</formula>
    </cfRule>
    <cfRule type="cellIs" dxfId="2261" priority="3646" operator="equal">
      <formula>"富士宮"</formula>
    </cfRule>
  </conditionalFormatting>
  <conditionalFormatting sqref="K522 K515 K517">
    <cfRule type="cellIs" dxfId="2260" priority="3643" operator="equal">
      <formula>"土岐"</formula>
    </cfRule>
    <cfRule type="cellIs" dxfId="2259" priority="3644" operator="equal">
      <formula>"富士宮"</formula>
    </cfRule>
  </conditionalFormatting>
  <conditionalFormatting sqref="ET369">
    <cfRule type="cellIs" dxfId="2258" priority="3639" operator="equal">
      <formula>1</formula>
    </cfRule>
  </conditionalFormatting>
  <conditionalFormatting sqref="EV369">
    <cfRule type="cellIs" dxfId="2257" priority="3638" operator="equal">
      <formula>1</formula>
    </cfRule>
  </conditionalFormatting>
  <conditionalFormatting sqref="ET431">
    <cfRule type="cellIs" dxfId="2256" priority="3637" operator="equal">
      <formula>1</formula>
    </cfRule>
  </conditionalFormatting>
  <conditionalFormatting sqref="EV431">
    <cfRule type="cellIs" dxfId="2255" priority="3636" operator="equal">
      <formula>1</formula>
    </cfRule>
  </conditionalFormatting>
  <conditionalFormatting sqref="ET444">
    <cfRule type="cellIs" dxfId="2254" priority="3635" operator="equal">
      <formula>1</formula>
    </cfRule>
  </conditionalFormatting>
  <conditionalFormatting sqref="EV444">
    <cfRule type="cellIs" dxfId="2253" priority="3634" operator="equal">
      <formula>1</formula>
    </cfRule>
  </conditionalFormatting>
  <conditionalFormatting sqref="ET395">
    <cfRule type="cellIs" dxfId="2252" priority="3633" operator="equal">
      <formula>1</formula>
    </cfRule>
  </conditionalFormatting>
  <conditionalFormatting sqref="EV395">
    <cfRule type="cellIs" dxfId="2251" priority="3632" operator="equal">
      <formula>1</formula>
    </cfRule>
  </conditionalFormatting>
  <conditionalFormatting sqref="FH395">
    <cfRule type="cellIs" dxfId="2250" priority="3631" operator="equal">
      <formula>1</formula>
    </cfRule>
  </conditionalFormatting>
  <conditionalFormatting sqref="FJ395">
    <cfRule type="cellIs" dxfId="2249" priority="3630" operator="equal">
      <formula>1</formula>
    </cfRule>
  </conditionalFormatting>
  <conditionalFormatting sqref="FJ432">
    <cfRule type="cellIs" dxfId="2248" priority="3629" operator="equal">
      <formula>1</formula>
    </cfRule>
  </conditionalFormatting>
  <conditionalFormatting sqref="K423 K443 K450 K466">
    <cfRule type="cellIs" dxfId="2247" priority="3627" operator="equal">
      <formula>"土岐"</formula>
    </cfRule>
    <cfRule type="cellIs" dxfId="2246" priority="3628" operator="equal">
      <formula>"富士宮"</formula>
    </cfRule>
  </conditionalFormatting>
  <conditionalFormatting sqref="K411">
    <cfRule type="cellIs" dxfId="2245" priority="3625" operator="equal">
      <formula>"土岐"</formula>
    </cfRule>
    <cfRule type="cellIs" dxfId="2244" priority="3626" operator="equal">
      <formula>"富士宮"</formula>
    </cfRule>
  </conditionalFormatting>
  <conditionalFormatting sqref="K405">
    <cfRule type="cellIs" dxfId="2243" priority="3623" operator="equal">
      <formula>"土岐"</formula>
    </cfRule>
    <cfRule type="cellIs" dxfId="2242" priority="3624" operator="equal">
      <formula>"富士宮"</formula>
    </cfRule>
  </conditionalFormatting>
  <conditionalFormatting sqref="K417">
    <cfRule type="cellIs" dxfId="2241" priority="3621" operator="equal">
      <formula>"土岐"</formula>
    </cfRule>
    <cfRule type="cellIs" dxfId="2240" priority="3622" operator="equal">
      <formula>"富士宮"</formula>
    </cfRule>
  </conditionalFormatting>
  <conditionalFormatting sqref="K400">
    <cfRule type="cellIs" dxfId="2239" priority="3619" operator="equal">
      <formula>"土岐"</formula>
    </cfRule>
    <cfRule type="cellIs" dxfId="2238" priority="3620" operator="equal">
      <formula>"富士宮"</formula>
    </cfRule>
  </conditionalFormatting>
  <conditionalFormatting sqref="BQ400 CC400 CA400 BY400 BW400 BU400 BS400 BO400 BM400 BK400">
    <cfRule type="cellIs" dxfId="2237" priority="3618" operator="equal">
      <formula>1</formula>
    </cfRule>
  </conditionalFormatting>
  <conditionalFormatting sqref="BQ405 CC405 CA405 BY405 BW405 BU405 BS405 BO405 BM405 BK405">
    <cfRule type="cellIs" dxfId="2236" priority="3613" operator="equal">
      <formula>1</formula>
    </cfRule>
  </conditionalFormatting>
  <conditionalFormatting sqref="FL372 EX372 EZ372 FF372 FB372 FD372 FH372 FJ372 EV372">
    <cfRule type="cellIs" dxfId="2235" priority="3534" operator="equal">
      <formula>1</formula>
    </cfRule>
  </conditionalFormatting>
  <conditionalFormatting sqref="BQ417 CC417 CA417 BY417 BW417 BU417 BS417 BO417 BM417 BK417">
    <cfRule type="cellIs" dxfId="2234" priority="3607" operator="equal">
      <formula>1</formula>
    </cfRule>
  </conditionalFormatting>
  <conditionalFormatting sqref="BI366 BA366 BG366 AW366 AY366 BE366 BC366 BQ366 BO366 BM366 BK366 CQ366 CM366 CI366 CO366 CG366 CE366 CK366 CU366 CY366 CW366 CS366 CC366 CA366 BY366 BW366 BU366 BS366">
    <cfRule type="cellIs" dxfId="2233" priority="3524" operator="equal">
      <formula>1</formula>
    </cfRule>
  </conditionalFormatting>
  <conditionalFormatting sqref="BQ411 CC411 CA411 BY411 BW411 BU411 BS411">
    <cfRule type="cellIs" dxfId="2232" priority="3601" operator="equal">
      <formula>1</formula>
    </cfRule>
  </conditionalFormatting>
  <conditionalFormatting sqref="BA428 BG428 AW428 BC428 BI428">
    <cfRule type="cellIs" dxfId="2231" priority="3599" operator="equal">
      <formula>1</formula>
    </cfRule>
  </conditionalFormatting>
  <conditionalFormatting sqref="AY428">
    <cfRule type="cellIs" dxfId="2230" priority="3598" operator="equal">
      <formula>1</formula>
    </cfRule>
  </conditionalFormatting>
  <conditionalFormatting sqref="BE428">
    <cfRule type="cellIs" dxfId="2229" priority="3597" operator="equal">
      <formula>1</formula>
    </cfRule>
  </conditionalFormatting>
  <conditionalFormatting sqref="FJ423 ET423 EV423 FL423 FH423 EX423 EZ423 FF423 FB423 FD423">
    <cfRule type="cellIs" dxfId="2228" priority="3518" operator="equal">
      <formula>1</formula>
    </cfRule>
  </conditionalFormatting>
  <conditionalFormatting sqref="BQ423 CC423 CA423 BY423 BW423 BU423 BS423">
    <cfRule type="cellIs" dxfId="2227" priority="3595" operator="equal">
      <formula>1</formula>
    </cfRule>
  </conditionalFormatting>
  <conditionalFormatting sqref="AY368">
    <cfRule type="cellIs" dxfId="2226" priority="3516" operator="equal">
      <formula>1</formula>
    </cfRule>
  </conditionalFormatting>
  <conditionalFormatting sqref="K510:K512">
    <cfRule type="cellIs" dxfId="2225" priority="3588" operator="equal">
      <formula>"土岐"</formula>
    </cfRule>
    <cfRule type="cellIs" dxfId="2224" priority="3589" operator="equal">
      <formula>"富士宮"</formula>
    </cfRule>
  </conditionalFormatting>
  <conditionalFormatting sqref="K475">
    <cfRule type="cellIs" dxfId="2223" priority="3586" operator="equal">
      <formula>"土岐"</formula>
    </cfRule>
    <cfRule type="cellIs" dxfId="2222" priority="3587" operator="equal">
      <formula>"富士宮"</formula>
    </cfRule>
  </conditionalFormatting>
  <conditionalFormatting sqref="K549">
    <cfRule type="cellIs" dxfId="2221" priority="3584" operator="equal">
      <formula>"土岐"</formula>
    </cfRule>
    <cfRule type="cellIs" dxfId="2220" priority="3585" operator="equal">
      <formula>"富士宮"</formula>
    </cfRule>
  </conditionalFormatting>
  <conditionalFormatting sqref="K492">
    <cfRule type="cellIs" dxfId="2219" priority="3582" operator="equal">
      <formula>"土岐"</formula>
    </cfRule>
    <cfRule type="cellIs" dxfId="2218" priority="3583" operator="equal">
      <formula>"富士宮"</formula>
    </cfRule>
  </conditionalFormatting>
  <conditionalFormatting sqref="K472">
    <cfRule type="cellIs" dxfId="2217" priority="3580" operator="equal">
      <formula>"土岐"</formula>
    </cfRule>
    <cfRule type="cellIs" dxfId="2216" priority="3581" operator="equal">
      <formula>"富士宮"</formula>
    </cfRule>
  </conditionalFormatting>
  <conditionalFormatting sqref="FJ415 FD415 FB415 FF415 EZ415 EX415 FH415 FL415 ET415 EV415 BK415 BM415 BO415 CQ415 CM415 CI415 CO415 CG415 CE415 CK415 CU415 CY415 CW415 CS415 BQ415 CC415 CA415 BY415 BW415 BU415 BS415">
    <cfRule type="cellIs" dxfId="2215" priority="3577" operator="equal">
      <formula>1</formula>
    </cfRule>
  </conditionalFormatting>
  <conditionalFormatting sqref="K415">
    <cfRule type="cellIs" dxfId="2214" priority="3574" operator="equal">
      <formula>"土岐"</formula>
    </cfRule>
    <cfRule type="cellIs" dxfId="2213" priority="3575" operator="equal">
      <formula>"富士宮"</formula>
    </cfRule>
  </conditionalFormatting>
  <conditionalFormatting sqref="BA368">
    <cfRule type="cellIs" dxfId="2212" priority="3515" operator="equal">
      <formula>1</formula>
    </cfRule>
  </conditionalFormatting>
  <conditionalFormatting sqref="ET405 FL405 FH405 EX405 EZ405 FF405 FB405 FD405 FJ405 EV405">
    <cfRule type="cellIs" dxfId="2211" priority="3545" operator="equal">
      <formula>1</formula>
    </cfRule>
  </conditionalFormatting>
  <conditionalFormatting sqref="ET400 FL400 FH400 EX400 EZ400 FF400 FB400 FD400">
    <cfRule type="cellIs" dxfId="2210" priority="3544" operator="equal">
      <formula>1</formula>
    </cfRule>
  </conditionalFormatting>
  <conditionalFormatting sqref="BE409">
    <cfRule type="cellIs" dxfId="2209" priority="3507" operator="equal">
      <formula>1</formula>
    </cfRule>
  </conditionalFormatting>
  <conditionalFormatting sqref="BC409">
    <cfRule type="cellIs" dxfId="2208" priority="3506" operator="equal">
      <formula>1</formula>
    </cfRule>
  </conditionalFormatting>
  <conditionalFormatting sqref="AW409">
    <cfRule type="cellIs" dxfId="2207" priority="3505" operator="equal">
      <formula>1</formula>
    </cfRule>
  </conditionalFormatting>
  <conditionalFormatting sqref="FJ417 EV417 ET417 FL417 FH417 EX417 EZ417 FF417 FB417 FD417">
    <cfRule type="cellIs" dxfId="2206" priority="3546" operator="equal">
      <formula>1</formula>
    </cfRule>
  </conditionalFormatting>
  <conditionalFormatting sqref="EV400">
    <cfRule type="cellIs" dxfId="2205" priority="3543" operator="equal">
      <formula>1</formula>
    </cfRule>
  </conditionalFormatting>
  <conditionalFormatting sqref="FJ400">
    <cfRule type="cellIs" dxfId="2204" priority="3542" operator="equal">
      <formula>1</formula>
    </cfRule>
  </conditionalFormatting>
  <conditionalFormatting sqref="ET391 FL391 FH391 EX391 EZ391 FF391 FB391 FD391 FJ391 EV391">
    <cfRule type="cellIs" dxfId="2203" priority="3541" operator="equal">
      <formula>1</formula>
    </cfRule>
  </conditionalFormatting>
  <conditionalFormatting sqref="ET390 FL390 FH390 EX390 EZ390 FF390 FB390 FD390 FJ390 EV390">
    <cfRule type="cellIs" dxfId="2202" priority="3540" operator="equal">
      <formula>1</formula>
    </cfRule>
  </conditionalFormatting>
  <conditionalFormatting sqref="FD382 FB382 FF382 EZ382 EX382 FH382 FL382">
    <cfRule type="cellIs" dxfId="2201" priority="3539" operator="equal">
      <formula>1</formula>
    </cfRule>
  </conditionalFormatting>
  <conditionalFormatting sqref="EV382">
    <cfRule type="cellIs" dxfId="2200" priority="3538" operator="equal">
      <formula>1</formula>
    </cfRule>
  </conditionalFormatting>
  <conditionalFormatting sqref="FJ382">
    <cfRule type="cellIs" dxfId="2199" priority="3537" operator="equal">
      <formula>1</formula>
    </cfRule>
  </conditionalFormatting>
  <conditionalFormatting sqref="FL373 EX373 EZ373 FF373 FB373 FD373 FH373 FJ373 EV373">
    <cfRule type="cellIs" dxfId="2198" priority="3536" operator="equal">
      <formula>1</formula>
    </cfRule>
  </conditionalFormatting>
  <conditionalFormatting sqref="FL371 EX371 EZ371 FF371 FB371 FD371 FH371 FJ371 EV371">
    <cfRule type="cellIs" dxfId="2197" priority="3535" operator="equal">
      <formula>1</formula>
    </cfRule>
  </conditionalFormatting>
  <conditionalFormatting sqref="BE470">
    <cfRule type="cellIs" dxfId="2196" priority="3455" operator="equal">
      <formula>1</formula>
    </cfRule>
  </conditionalFormatting>
  <conditionalFormatting sqref="BC455">
    <cfRule type="cellIs" dxfId="2195" priority="3454" operator="equal">
      <formula>1</formula>
    </cfRule>
  </conditionalFormatting>
  <conditionalFormatting sqref="BE455">
    <cfRule type="cellIs" dxfId="2194" priority="3453" operator="equal">
      <formula>1</formula>
    </cfRule>
  </conditionalFormatting>
  <conditionalFormatting sqref="BC470">
    <cfRule type="cellIs" dxfId="2193" priority="3456" operator="equal">
      <formula>1</formula>
    </cfRule>
  </conditionalFormatting>
  <conditionalFormatting sqref="FH327 FJ327 EV327 FD327 FB327 FF327 EZ327 EX327 FL327">
    <cfRule type="cellIs" dxfId="2192" priority="3525" operator="equal">
      <formula>1</formula>
    </cfRule>
  </conditionalFormatting>
  <conditionalFormatting sqref="BC478">
    <cfRule type="cellIs" dxfId="2191" priority="3448" operator="equal">
      <formula>1</formula>
    </cfRule>
  </conditionalFormatting>
  <conditionalFormatting sqref="BC467">
    <cfRule type="cellIs" dxfId="2190" priority="3446" operator="equal">
      <formula>1</formula>
    </cfRule>
  </conditionalFormatting>
  <conditionalFormatting sqref="AW368">
    <cfRule type="cellIs" dxfId="2189" priority="3517" operator="equal">
      <formula>1</formula>
    </cfRule>
  </conditionalFormatting>
  <conditionalFormatting sqref="BA390 AW390 AY390">
    <cfRule type="cellIs" dxfId="2188" priority="3512" operator="equal">
      <formula>1</formula>
    </cfRule>
  </conditionalFormatting>
  <conditionalFormatting sqref="BG368">
    <cfRule type="cellIs" dxfId="2187" priority="3514" operator="equal">
      <formula>1</formula>
    </cfRule>
  </conditionalFormatting>
  <conditionalFormatting sqref="BG390">
    <cfRule type="cellIs" dxfId="2186" priority="3513" operator="equal">
      <formula>1</formula>
    </cfRule>
  </conditionalFormatting>
  <conditionalFormatting sqref="AY409">
    <cfRule type="cellIs" dxfId="2185" priority="3504" operator="equal">
      <formula>1</formula>
    </cfRule>
  </conditionalFormatting>
  <conditionalFormatting sqref="BA409">
    <cfRule type="cellIs" dxfId="2184" priority="3503" operator="equal">
      <formula>1</formula>
    </cfRule>
  </conditionalFormatting>
  <conditionalFormatting sqref="BI421">
    <cfRule type="cellIs" dxfId="2183" priority="3500" operator="equal">
      <formula>1</formula>
    </cfRule>
  </conditionalFormatting>
  <conditionalFormatting sqref="AW488">
    <cfRule type="cellIs" dxfId="2182" priority="3497" operator="equal">
      <formula>1</formula>
    </cfRule>
  </conditionalFormatting>
  <conditionalFormatting sqref="ET448 FL448 FH448 EX448 EZ448 FF448 FB448 FD448">
    <cfRule type="cellIs" dxfId="2181" priority="3495" operator="equal">
      <formula>1</formula>
    </cfRule>
  </conditionalFormatting>
  <conditionalFormatting sqref="EV448">
    <cfRule type="cellIs" dxfId="2180" priority="3494" operator="equal">
      <formula>1</formula>
    </cfRule>
  </conditionalFormatting>
  <conditionalFormatting sqref="ET441 FL441 FH441 EX441 EZ441 FF441 FB441 FD441">
    <cfRule type="cellIs" dxfId="2179" priority="3492" operator="equal">
      <formula>1</formula>
    </cfRule>
  </conditionalFormatting>
  <conditionalFormatting sqref="EV441">
    <cfRule type="cellIs" dxfId="2178" priority="3491" operator="equal">
      <formula>1</formula>
    </cfRule>
  </conditionalFormatting>
  <conditionalFormatting sqref="ET510:ET512 FL510:FL512 FH510:FH512 EX510:EX512 EZ510:EZ512 FF510:FF512 FB510:FB512 FD510:FD512">
    <cfRule type="cellIs" dxfId="2177" priority="3489" operator="equal">
      <formula>1</formula>
    </cfRule>
  </conditionalFormatting>
  <conditionalFormatting sqref="EV510:EV512">
    <cfRule type="cellIs" dxfId="2176" priority="3488" operator="equal">
      <formula>1</formula>
    </cfRule>
  </conditionalFormatting>
  <conditionalFormatting sqref="ET475 FL475 FH475 EX475 EZ475 FF475 FB475 FD475">
    <cfRule type="cellIs" dxfId="2175" priority="3486" operator="equal">
      <formula>1</formula>
    </cfRule>
  </conditionalFormatting>
  <conditionalFormatting sqref="EV475">
    <cfRule type="cellIs" dxfId="2174" priority="3485" operator="equal">
      <formula>1</formula>
    </cfRule>
  </conditionalFormatting>
  <conditionalFormatting sqref="ET516 FL516 FH516 EX516 EZ516 FF516 FB516 FD516">
    <cfRule type="cellIs" dxfId="2173" priority="3483" operator="equal">
      <formula>1</formula>
    </cfRule>
  </conditionalFormatting>
  <conditionalFormatting sqref="EV516">
    <cfRule type="cellIs" dxfId="2172" priority="3482" operator="equal">
      <formula>1</formula>
    </cfRule>
  </conditionalFormatting>
  <conditionalFormatting sqref="ET453 FL453 FH453 EX453 EZ453 FF453 FB453 FD453">
    <cfRule type="cellIs" dxfId="2171" priority="3480" operator="equal">
      <formula>1</formula>
    </cfRule>
  </conditionalFormatting>
  <conditionalFormatting sqref="EV453">
    <cfRule type="cellIs" dxfId="2170" priority="3479" operator="equal">
      <formula>1</formula>
    </cfRule>
  </conditionalFormatting>
  <conditionalFormatting sqref="FJ453">
    <cfRule type="cellIs" dxfId="2169" priority="3478" operator="equal">
      <formula>1</formula>
    </cfRule>
  </conditionalFormatting>
  <conditionalFormatting sqref="ET440 FL440 FH440 EX440 EZ440 FF440 FB440 FD440">
    <cfRule type="cellIs" dxfId="2168" priority="3477" operator="equal">
      <formula>1</formula>
    </cfRule>
  </conditionalFormatting>
  <conditionalFormatting sqref="EV440">
    <cfRule type="cellIs" dxfId="2167" priority="3476" operator="equal">
      <formula>1</formula>
    </cfRule>
  </conditionalFormatting>
  <conditionalFormatting sqref="FL472 FH472 EX472 EZ472 FF472 FB472 FD472 ET492 FD492 FB492 FF492 EZ492 EX492 FH492 FL492">
    <cfRule type="cellIs" dxfId="2166" priority="3474" operator="equal">
      <formula>1</formula>
    </cfRule>
  </conditionalFormatting>
  <conditionalFormatting sqref="BE418">
    <cfRule type="cellIs" dxfId="2165" priority="3469" operator="equal">
      <formula>1</formula>
    </cfRule>
  </conditionalFormatting>
  <conditionalFormatting sqref="EV487 ET487 FD487 FB487 FF487 EZ487 EX487 FH487 FL487">
    <cfRule type="cellIs" dxfId="2164" priority="3471" operator="equal">
      <formula>1</formula>
    </cfRule>
  </conditionalFormatting>
  <conditionalFormatting sqref="FL549 FH549 EX549 EZ549 FF549 FB549 FD549 ET549 EV549">
    <cfRule type="cellIs" dxfId="2163" priority="3470" operator="equal">
      <formula>1</formula>
    </cfRule>
  </conditionalFormatting>
  <conditionalFormatting sqref="BC418">
    <cfRule type="cellIs" dxfId="2162" priority="3468" operator="equal">
      <formula>1</formula>
    </cfRule>
  </conditionalFormatting>
  <conditionalFormatting sqref="BC438">
    <cfRule type="cellIs" dxfId="2161" priority="3444" operator="equal">
      <formula>1</formula>
    </cfRule>
  </conditionalFormatting>
  <conditionalFormatting sqref="BC433">
    <cfRule type="cellIs" dxfId="2160" priority="3440" operator="equal">
      <formula>1</formula>
    </cfRule>
  </conditionalFormatting>
  <conditionalFormatting sqref="BC510:BC512">
    <cfRule type="cellIs" dxfId="2159" priority="3434" operator="equal">
      <formula>1</formula>
    </cfRule>
  </conditionalFormatting>
  <conditionalFormatting sqref="ET366">
    <cfRule type="cellIs" dxfId="2158" priority="3428" operator="equal">
      <formula>1</formula>
    </cfRule>
  </conditionalFormatting>
  <conditionalFormatting sqref="BE438">
    <cfRule type="cellIs" dxfId="2157" priority="3443" operator="equal">
      <formula>1</formula>
    </cfRule>
  </conditionalFormatting>
  <conditionalFormatting sqref="BC435">
    <cfRule type="cellIs" dxfId="2156" priority="3442" operator="equal">
      <formula>1</formula>
    </cfRule>
  </conditionalFormatting>
  <conditionalFormatting sqref="BE467">
    <cfRule type="cellIs" dxfId="2155" priority="3445" operator="equal">
      <formula>1</formula>
    </cfRule>
  </conditionalFormatting>
  <conditionalFormatting sqref="BE435">
    <cfRule type="cellIs" dxfId="2154" priority="3441" operator="equal">
      <formula>1</formula>
    </cfRule>
  </conditionalFormatting>
  <conditionalFormatting sqref="BC430">
    <cfRule type="cellIs" dxfId="2153" priority="3436" operator="equal">
      <formula>1</formula>
    </cfRule>
  </conditionalFormatting>
  <conditionalFormatting sqref="BE433">
    <cfRule type="cellIs" dxfId="2152" priority="3439" operator="equal">
      <formula>1</formula>
    </cfRule>
  </conditionalFormatting>
  <conditionalFormatting sqref="BE430">
    <cfRule type="cellIs" dxfId="2151" priority="3435" operator="equal">
      <formula>1</formula>
    </cfRule>
  </conditionalFormatting>
  <conditionalFormatting sqref="BC475">
    <cfRule type="cellIs" dxfId="2150" priority="3432" operator="equal">
      <formula>1</formula>
    </cfRule>
  </conditionalFormatting>
  <conditionalFormatting sqref="EV366">
    <cfRule type="cellIs" dxfId="2149" priority="3427" operator="equal">
      <formula>1</formula>
    </cfRule>
  </conditionalFormatting>
  <conditionalFormatting sqref="EV428 ET428">
    <cfRule type="cellIs" dxfId="2148" priority="3426" operator="equal">
      <formula>1</formula>
    </cfRule>
  </conditionalFormatting>
  <conditionalFormatting sqref="K1268:K1270">
    <cfRule type="cellIs" dxfId="2147" priority="3420" operator="equal">
      <formula>"土岐"</formula>
    </cfRule>
    <cfRule type="cellIs" dxfId="2146" priority="3421" operator="equal">
      <formula>"富士宮"</formula>
    </cfRule>
  </conditionalFormatting>
  <conditionalFormatting sqref="K1267">
    <cfRule type="cellIs" dxfId="2145" priority="3418" operator="equal">
      <formula>"土岐"</formula>
    </cfRule>
    <cfRule type="cellIs" dxfId="2144" priority="3419" operator="equal">
      <formula>"富士宮"</formula>
    </cfRule>
  </conditionalFormatting>
  <conditionalFormatting sqref="K1324:K1326">
    <cfRule type="cellIs" dxfId="2143" priority="3416" operator="equal">
      <formula>"土岐"</formula>
    </cfRule>
    <cfRule type="cellIs" dxfId="2142" priority="3417" operator="equal">
      <formula>"富士宮"</formula>
    </cfRule>
  </conditionalFormatting>
  <conditionalFormatting sqref="K1271">
    <cfRule type="cellIs" dxfId="2141" priority="3414" operator="equal">
      <formula>"土岐"</formula>
    </cfRule>
    <cfRule type="cellIs" dxfId="2140" priority="3415" operator="equal">
      <formula>"富士宮"</formula>
    </cfRule>
  </conditionalFormatting>
  <conditionalFormatting sqref="BI435">
    <cfRule type="cellIs" dxfId="2139" priority="3413" operator="equal">
      <formula>1</formula>
    </cfRule>
  </conditionalFormatting>
  <conditionalFormatting sqref="BI438">
    <cfRule type="cellIs" dxfId="2138" priority="3412" operator="equal">
      <formula>1</formula>
    </cfRule>
  </conditionalFormatting>
  <conditionalFormatting sqref="BG435">
    <cfRule type="cellIs" dxfId="2137" priority="3402" operator="equal">
      <formula>1</formula>
    </cfRule>
  </conditionalFormatting>
  <conditionalFormatting sqref="BG438">
    <cfRule type="cellIs" dxfId="2136" priority="3401" operator="equal">
      <formula>1</formula>
    </cfRule>
  </conditionalFormatting>
  <conditionalFormatting sqref="BM363">
    <cfRule type="cellIs" dxfId="2135" priority="3398" operator="equal">
      <formula>1</formula>
    </cfRule>
  </conditionalFormatting>
  <conditionalFormatting sqref="BM382">
    <cfRule type="cellIs" dxfId="2134" priority="3397" operator="equal">
      <formula>1</formula>
    </cfRule>
  </conditionalFormatting>
  <conditionalFormatting sqref="BK390">
    <cfRule type="cellIs" dxfId="2133" priority="3396" operator="equal">
      <formula>1</formula>
    </cfRule>
  </conditionalFormatting>
  <conditionalFormatting sqref="BM390">
    <cfRule type="cellIs" dxfId="2132" priority="3395" operator="equal">
      <formula>1</formula>
    </cfRule>
  </conditionalFormatting>
  <conditionalFormatting sqref="FJ377">
    <cfRule type="cellIs" dxfId="2131" priority="3394" operator="equal">
      <formula>1</formula>
    </cfRule>
  </conditionalFormatting>
  <conditionalFormatting sqref="FJ431">
    <cfRule type="cellIs" dxfId="2130" priority="3392" operator="equal">
      <formula>1</formula>
    </cfRule>
  </conditionalFormatting>
  <conditionalFormatting sqref="FJ408">
    <cfRule type="cellIs" dxfId="2129" priority="3391" operator="equal">
      <formula>1</formula>
    </cfRule>
  </conditionalFormatting>
  <conditionalFormatting sqref="FJ428">
    <cfRule type="cellIs" dxfId="2128" priority="3388" operator="equal">
      <formula>1</formula>
    </cfRule>
  </conditionalFormatting>
  <conditionalFormatting sqref="FJ469">
    <cfRule type="cellIs" dxfId="2127" priority="3384" operator="equal">
      <formula>1</formula>
    </cfRule>
  </conditionalFormatting>
  <conditionalFormatting sqref="FJ366">
    <cfRule type="cellIs" dxfId="2126" priority="3383" operator="equal">
      <formula>1</formula>
    </cfRule>
  </conditionalFormatting>
  <conditionalFormatting sqref="FJ425">
    <cfRule type="cellIs" dxfId="2125" priority="3381" operator="equal">
      <formula>1</formula>
    </cfRule>
  </conditionalFormatting>
  <conditionalFormatting sqref="FJ370">
    <cfRule type="cellIs" dxfId="2124" priority="3378" operator="equal">
      <formula>1</formula>
    </cfRule>
  </conditionalFormatting>
  <conditionalFormatting sqref="FJ422">
    <cfRule type="cellIs" dxfId="2123" priority="3377" operator="equal">
      <formula>1</formula>
    </cfRule>
  </conditionalFormatting>
  <conditionalFormatting sqref="ET408">
    <cfRule type="cellIs" dxfId="2122" priority="3375" operator="equal">
      <formula>1</formula>
    </cfRule>
  </conditionalFormatting>
  <conditionalFormatting sqref="EV408">
    <cfRule type="cellIs" dxfId="2121" priority="3374" operator="equal">
      <formula>1</formula>
    </cfRule>
  </conditionalFormatting>
  <conditionalFormatting sqref="EV413 ET413">
    <cfRule type="cellIs" dxfId="2120" priority="3373" operator="equal">
      <formula>1</formula>
    </cfRule>
  </conditionalFormatting>
  <conditionalFormatting sqref="BE411 BC411">
    <cfRule type="cellIs" dxfId="2119" priority="3371" operator="equal">
      <formula>1</formula>
    </cfRule>
  </conditionalFormatting>
  <conditionalFormatting sqref="BE423 BC423">
    <cfRule type="cellIs" dxfId="2118" priority="3370" operator="equal">
      <formula>1</formula>
    </cfRule>
  </conditionalFormatting>
  <conditionalFormatting sqref="BK411 BM411 BO411">
    <cfRule type="cellIs" dxfId="2117" priority="3366" operator="equal">
      <formula>1</formula>
    </cfRule>
  </conditionalFormatting>
  <conditionalFormatting sqref="BK423 BM423 BO423">
    <cfRule type="cellIs" dxfId="2116" priority="3365" operator="equal">
      <formula>1</formula>
    </cfRule>
  </conditionalFormatting>
  <conditionalFormatting sqref="CQ400 CM400 CI400 CO400 CG400 CE400 CK400 CU400 CY400 CW400 CS400">
    <cfRule type="cellIs" dxfId="2115" priority="3364" operator="equal">
      <formula>1</formula>
    </cfRule>
  </conditionalFormatting>
  <conditionalFormatting sqref="CQ405 CM405 CI405 CO405 CG405 CE405 CK405 CU405 CY405 CW405 CS405">
    <cfRule type="cellIs" dxfId="2114" priority="3363" operator="equal">
      <formula>1</formula>
    </cfRule>
  </conditionalFormatting>
  <conditionalFormatting sqref="CQ417 CM417 CI417 CO417 CG417 CE417 CK417 CU417 CY417 CW417 CS417">
    <cfRule type="cellIs" dxfId="2113" priority="3362" operator="equal">
      <formula>1</formula>
    </cfRule>
  </conditionalFormatting>
  <conditionalFormatting sqref="CQ411 CM411 CI411 CO411 CG411 CE411 CK411 CU411 CY411 CW411 CS411">
    <cfRule type="cellIs" dxfId="2112" priority="3361" operator="equal">
      <formula>1</formula>
    </cfRule>
  </conditionalFormatting>
  <conditionalFormatting sqref="CQ423 CM423 CI423 CO423 CG423 CE423 CK423 CU423 CY423 CW423 CS423">
    <cfRule type="cellIs" dxfId="2111" priority="3360" operator="equal">
      <formula>1</formula>
    </cfRule>
  </conditionalFormatting>
  <conditionalFormatting sqref="BG400 BA400 AW400 AY400">
    <cfRule type="cellIs" dxfId="2110" priority="3359" operator="equal">
      <formula>1</formula>
    </cfRule>
  </conditionalFormatting>
  <conditionalFormatting sqref="BC400">
    <cfRule type="cellIs" dxfId="2109" priority="3358" operator="equal">
      <formula>1</formula>
    </cfRule>
  </conditionalFormatting>
  <conditionalFormatting sqref="BE400">
    <cfRule type="cellIs" dxfId="2108" priority="3357" operator="equal">
      <formula>1</formula>
    </cfRule>
  </conditionalFormatting>
  <conditionalFormatting sqref="BE406">
    <cfRule type="cellIs" dxfId="2107" priority="3355" operator="equal">
      <formula>1</formula>
    </cfRule>
  </conditionalFormatting>
  <conditionalFormatting sqref="BC406">
    <cfRule type="cellIs" dxfId="2106" priority="3354" operator="equal">
      <formula>1</formula>
    </cfRule>
  </conditionalFormatting>
  <conditionalFormatting sqref="AW406">
    <cfRule type="cellIs" dxfId="2105" priority="3353" operator="equal">
      <formula>1</formula>
    </cfRule>
  </conditionalFormatting>
  <conditionalFormatting sqref="AY406">
    <cfRule type="cellIs" dxfId="2104" priority="3352" operator="equal">
      <formula>1</formula>
    </cfRule>
  </conditionalFormatting>
  <conditionalFormatting sqref="BA406">
    <cfRule type="cellIs" dxfId="2103" priority="3351" operator="equal">
      <formula>1</formula>
    </cfRule>
  </conditionalFormatting>
  <conditionalFormatting sqref="BE405">
    <cfRule type="cellIs" dxfId="2102" priority="3350" operator="equal">
      <formula>1</formula>
    </cfRule>
  </conditionalFormatting>
  <conditionalFormatting sqref="BC405">
    <cfRule type="cellIs" dxfId="2101" priority="3349" operator="equal">
      <formula>1</formula>
    </cfRule>
  </conditionalFormatting>
  <conditionalFormatting sqref="AW405">
    <cfRule type="cellIs" dxfId="2100" priority="3348" operator="equal">
      <formula>1</formula>
    </cfRule>
  </conditionalFormatting>
  <conditionalFormatting sqref="BA405">
    <cfRule type="cellIs" dxfId="2099" priority="3346" operator="equal">
      <formula>1</formula>
    </cfRule>
  </conditionalFormatting>
  <conditionalFormatting sqref="BG406">
    <cfRule type="cellIs" dxfId="2098" priority="3344" operator="equal">
      <formula>1</formula>
    </cfRule>
  </conditionalFormatting>
  <conditionalFormatting sqref="BG405">
    <cfRule type="cellIs" dxfId="2097" priority="3343" operator="equal">
      <formula>1</formula>
    </cfRule>
  </conditionalFormatting>
  <conditionalFormatting sqref="AW417">
    <cfRule type="cellIs" dxfId="2096" priority="3342" operator="equal">
      <formula>1</formula>
    </cfRule>
  </conditionalFormatting>
  <conditionalFormatting sqref="AY417">
    <cfRule type="cellIs" dxfId="2095" priority="3341" operator="equal">
      <formula>1</formula>
    </cfRule>
  </conditionalFormatting>
  <conditionalFormatting sqref="BA417">
    <cfRule type="cellIs" dxfId="2094" priority="3340" operator="equal">
      <formula>1</formula>
    </cfRule>
  </conditionalFormatting>
  <conditionalFormatting sqref="BG417">
    <cfRule type="cellIs" dxfId="2093" priority="3339" operator="equal">
      <formula>1</formula>
    </cfRule>
  </conditionalFormatting>
  <conditionalFormatting sqref="BE417">
    <cfRule type="cellIs" dxfId="2092" priority="3338" operator="equal">
      <formula>1</formula>
    </cfRule>
  </conditionalFormatting>
  <conditionalFormatting sqref="BC417">
    <cfRule type="cellIs" dxfId="2091" priority="3337" operator="equal">
      <formula>1</formula>
    </cfRule>
  </conditionalFormatting>
  <conditionalFormatting sqref="AW411">
    <cfRule type="cellIs" dxfId="2090" priority="3330" operator="equal">
      <formula>1</formula>
    </cfRule>
  </conditionalFormatting>
  <conditionalFormatting sqref="AY411">
    <cfRule type="cellIs" dxfId="2089" priority="3329" operator="equal">
      <formula>1</formula>
    </cfRule>
  </conditionalFormatting>
  <conditionalFormatting sqref="BA411">
    <cfRule type="cellIs" dxfId="2088" priority="3328" operator="equal">
      <formula>1</formula>
    </cfRule>
  </conditionalFormatting>
  <conditionalFormatting sqref="AW423">
    <cfRule type="cellIs" dxfId="2087" priority="3327" operator="equal">
      <formula>1</formula>
    </cfRule>
  </conditionalFormatting>
  <conditionalFormatting sqref="AY423">
    <cfRule type="cellIs" dxfId="2086" priority="3326" operator="equal">
      <formula>1</formula>
    </cfRule>
  </conditionalFormatting>
  <conditionalFormatting sqref="BA423">
    <cfRule type="cellIs" dxfId="2085" priority="3325" operator="equal">
      <formula>1</formula>
    </cfRule>
  </conditionalFormatting>
  <conditionalFormatting sqref="BC427">
    <cfRule type="cellIs" dxfId="2084" priority="3324" operator="equal">
      <formula>1</formula>
    </cfRule>
  </conditionalFormatting>
  <conditionalFormatting sqref="BE427">
    <cfRule type="cellIs" dxfId="2083" priority="3323" operator="equal">
      <formula>1</formula>
    </cfRule>
  </conditionalFormatting>
  <conditionalFormatting sqref="BC440">
    <cfRule type="cellIs" dxfId="2082" priority="3316" operator="equal">
      <formula>1</formula>
    </cfRule>
  </conditionalFormatting>
  <conditionalFormatting sqref="BG412">
    <cfRule type="cellIs" dxfId="2081" priority="3315" operator="equal">
      <formula>1</formula>
    </cfRule>
  </conditionalFormatting>
  <conditionalFormatting sqref="BG410">
    <cfRule type="cellIs" dxfId="2080" priority="3314" operator="equal">
      <formula>1</formula>
    </cfRule>
  </conditionalFormatting>
  <conditionalFormatting sqref="BG409">
    <cfRule type="cellIs" dxfId="2079" priority="3309" operator="equal">
      <formula>1</formula>
    </cfRule>
  </conditionalFormatting>
  <conditionalFormatting sqref="BG423">
    <cfRule type="cellIs" dxfId="2078" priority="3303" operator="equal">
      <formula>1</formula>
    </cfRule>
  </conditionalFormatting>
  <conditionalFormatting sqref="BG411">
    <cfRule type="cellIs" dxfId="2077" priority="3302" operator="equal">
      <formula>1</formula>
    </cfRule>
  </conditionalFormatting>
  <conditionalFormatting sqref="BI418">
    <cfRule type="cellIs" dxfId="2076" priority="3301" operator="equal">
      <formula>1</formula>
    </cfRule>
  </conditionalFormatting>
  <conditionalFormatting sqref="BI417">
    <cfRule type="cellIs" dxfId="2075" priority="3300" operator="equal">
      <formula>1</formula>
    </cfRule>
  </conditionalFormatting>
  <conditionalFormatting sqref="BI423">
    <cfRule type="cellIs" dxfId="2074" priority="3292" operator="equal">
      <formula>1</formula>
    </cfRule>
  </conditionalFormatting>
  <conditionalFormatting sqref="BI411">
    <cfRule type="cellIs" dxfId="2073" priority="3291" operator="equal">
      <formula>1</formula>
    </cfRule>
  </conditionalFormatting>
  <conditionalFormatting sqref="BI412">
    <cfRule type="cellIs" dxfId="2072" priority="3281" operator="equal">
      <formula>1</formula>
    </cfRule>
  </conditionalFormatting>
  <conditionalFormatting sqref="BI392">
    <cfRule type="cellIs" dxfId="2071" priority="3280" operator="equal">
      <formula>1</formula>
    </cfRule>
  </conditionalFormatting>
  <conditionalFormatting sqref="BI394">
    <cfRule type="cellIs" dxfId="2070" priority="3279" operator="equal">
      <formula>1</formula>
    </cfRule>
  </conditionalFormatting>
  <conditionalFormatting sqref="BI396">
    <cfRule type="cellIs" dxfId="2069" priority="3278" operator="equal">
      <formula>1</formula>
    </cfRule>
  </conditionalFormatting>
  <conditionalFormatting sqref="BI399">
    <cfRule type="cellIs" dxfId="2068" priority="3277" operator="equal">
      <formula>1</formula>
    </cfRule>
  </conditionalFormatting>
  <conditionalFormatting sqref="BI400">
    <cfRule type="cellIs" dxfId="2067" priority="3276" operator="equal">
      <formula>1</formula>
    </cfRule>
  </conditionalFormatting>
  <conditionalFormatting sqref="BI401">
    <cfRule type="cellIs" dxfId="2066" priority="3275" operator="equal">
      <formula>1</formula>
    </cfRule>
  </conditionalFormatting>
  <conditionalFormatting sqref="BI404">
    <cfRule type="cellIs" dxfId="2065" priority="3274" operator="equal">
      <formula>1</formula>
    </cfRule>
  </conditionalFormatting>
  <conditionalFormatting sqref="BI405">
    <cfRule type="cellIs" dxfId="2064" priority="3272" operator="equal">
      <formula>1</formula>
    </cfRule>
  </conditionalFormatting>
  <conditionalFormatting sqref="BI406">
    <cfRule type="cellIs" dxfId="2063" priority="3271" operator="equal">
      <formula>1</formula>
    </cfRule>
  </conditionalFormatting>
  <conditionalFormatting sqref="BI409">
    <cfRule type="cellIs" dxfId="2062" priority="3270" operator="equal">
      <formula>1</formula>
    </cfRule>
  </conditionalFormatting>
  <conditionalFormatting sqref="BI410">
    <cfRule type="cellIs" dxfId="2061" priority="3269" operator="equal">
      <formula>1</formula>
    </cfRule>
  </conditionalFormatting>
  <conditionalFormatting sqref="BQ492">
    <cfRule type="cellIs" dxfId="2060" priority="3267" operator="equal">
      <formula>1</formula>
    </cfRule>
  </conditionalFormatting>
  <conditionalFormatting sqref="BS516">
    <cfRule type="cellIs" dxfId="2059" priority="3264" operator="equal">
      <formula>1</formula>
    </cfRule>
  </conditionalFormatting>
  <conditionalFormatting sqref="BU516 BW516 BY516 CA516 CC516">
    <cfRule type="cellIs" dxfId="2058" priority="3263" operator="equal">
      <formula>1</formula>
    </cfRule>
  </conditionalFormatting>
  <conditionalFormatting sqref="BS441">
    <cfRule type="cellIs" dxfId="2057" priority="3262" operator="equal">
      <formula>1</formula>
    </cfRule>
  </conditionalFormatting>
  <conditionalFormatting sqref="BU441 BW441 BY441 CA441 CC441">
    <cfRule type="cellIs" dxfId="2056" priority="3261" operator="equal">
      <formula>1</formula>
    </cfRule>
  </conditionalFormatting>
  <conditionalFormatting sqref="BS448">
    <cfRule type="cellIs" dxfId="2055" priority="3260" operator="equal">
      <formula>1</formula>
    </cfRule>
  </conditionalFormatting>
  <conditionalFormatting sqref="BU448 BW448 BY448 CA448 CC448">
    <cfRule type="cellIs" dxfId="2054" priority="3259" operator="equal">
      <formula>1</formula>
    </cfRule>
  </conditionalFormatting>
  <conditionalFormatting sqref="BS552:BS553 BU552:BU553 BW552:BW553 BY552:BY553 CC552:CC553">
    <cfRule type="cellIs" dxfId="2053" priority="3258" operator="equal">
      <formula>1</formula>
    </cfRule>
  </conditionalFormatting>
  <conditionalFormatting sqref="AW455">
    <cfRule type="cellIs" dxfId="2052" priority="3256" operator="equal">
      <formula>1</formula>
    </cfRule>
  </conditionalFormatting>
  <conditionalFormatting sqref="AW470">
    <cfRule type="cellIs" dxfId="2051" priority="3255" operator="equal">
      <formula>1</formula>
    </cfRule>
  </conditionalFormatting>
  <conditionalFormatting sqref="AW510:AW512">
    <cfRule type="cellIs" dxfId="2050" priority="3252" operator="equal">
      <formula>1</formula>
    </cfRule>
  </conditionalFormatting>
  <conditionalFormatting sqref="AY455">
    <cfRule type="cellIs" dxfId="2049" priority="3249" operator="equal">
      <formula>1</formula>
    </cfRule>
  </conditionalFormatting>
  <conditionalFormatting sqref="AY470">
    <cfRule type="cellIs" dxfId="2048" priority="3248" operator="equal">
      <formula>1</formula>
    </cfRule>
  </conditionalFormatting>
  <conditionalFormatting sqref="AY510:AY512">
    <cfRule type="cellIs" dxfId="2047" priority="3245" operator="equal">
      <formula>1</formula>
    </cfRule>
  </conditionalFormatting>
  <conditionalFormatting sqref="AY475">
    <cfRule type="cellIs" dxfId="2046" priority="3242" operator="equal">
      <formula>1</formula>
    </cfRule>
  </conditionalFormatting>
  <conditionalFormatting sqref="AY447">
    <cfRule type="cellIs" dxfId="2045" priority="3241" operator="equal">
      <formula>1</formula>
    </cfRule>
  </conditionalFormatting>
  <conditionalFormatting sqref="AY449">
    <cfRule type="cellIs" dxfId="2044" priority="3239" operator="equal">
      <formula>1</formula>
    </cfRule>
  </conditionalFormatting>
  <conditionalFormatting sqref="AY492">
    <cfRule type="cellIs" dxfId="2043" priority="3237" operator="equal">
      <formula>1</formula>
    </cfRule>
  </conditionalFormatting>
  <conditionalFormatting sqref="AY458">
    <cfRule type="cellIs" dxfId="2042" priority="3236" operator="equal">
      <formula>1</formula>
    </cfRule>
  </conditionalFormatting>
  <conditionalFormatting sqref="AY488">
    <cfRule type="cellIs" dxfId="2041" priority="3235" operator="equal">
      <formula>1</formula>
    </cfRule>
  </conditionalFormatting>
  <conditionalFormatting sqref="AY481">
    <cfRule type="cellIs" dxfId="2040" priority="3224" operator="equal">
      <formula>1</formula>
    </cfRule>
  </conditionalFormatting>
  <conditionalFormatting sqref="BA455">
    <cfRule type="cellIs" dxfId="2039" priority="3222" operator="equal">
      <formula>1</formula>
    </cfRule>
  </conditionalFormatting>
  <conditionalFormatting sqref="BA470">
    <cfRule type="cellIs" dxfId="2038" priority="3221" operator="equal">
      <formula>1</formula>
    </cfRule>
  </conditionalFormatting>
  <conditionalFormatting sqref="BA510:BA512">
    <cfRule type="cellIs" dxfId="2037" priority="3218" operator="equal">
      <formula>1</formula>
    </cfRule>
  </conditionalFormatting>
  <conditionalFormatting sqref="BA475">
    <cfRule type="cellIs" dxfId="2036" priority="3215" operator="equal">
      <formula>1</formula>
    </cfRule>
  </conditionalFormatting>
  <conditionalFormatting sqref="BA447">
    <cfRule type="cellIs" dxfId="2035" priority="3214" operator="equal">
      <formula>1</formula>
    </cfRule>
  </conditionalFormatting>
  <conditionalFormatting sqref="BA449">
    <cfRule type="cellIs" dxfId="2034" priority="3212" operator="equal">
      <formula>1</formula>
    </cfRule>
  </conditionalFormatting>
  <conditionalFormatting sqref="BA492">
    <cfRule type="cellIs" dxfId="2033" priority="3210" operator="equal">
      <formula>1</formula>
    </cfRule>
  </conditionalFormatting>
  <conditionalFormatting sqref="BA458">
    <cfRule type="cellIs" dxfId="2032" priority="3209" operator="equal">
      <formula>1</formula>
    </cfRule>
  </conditionalFormatting>
  <conditionalFormatting sqref="BA488">
    <cfRule type="cellIs" dxfId="2031" priority="3208" operator="equal">
      <formula>1</formula>
    </cfRule>
  </conditionalFormatting>
  <conditionalFormatting sqref="BA481">
    <cfRule type="cellIs" dxfId="2030" priority="3196" operator="equal">
      <formula>1</formula>
    </cfRule>
  </conditionalFormatting>
  <conditionalFormatting sqref="BC492">
    <cfRule type="cellIs" dxfId="2029" priority="3195" operator="equal">
      <formula>1</formula>
    </cfRule>
  </conditionalFormatting>
  <conditionalFormatting sqref="BC458">
    <cfRule type="cellIs" dxfId="2028" priority="3194" operator="equal">
      <formula>1</formula>
    </cfRule>
  </conditionalFormatting>
  <conditionalFormatting sqref="BC488">
    <cfRule type="cellIs" dxfId="2027" priority="3193" operator="equal">
      <formula>1</formula>
    </cfRule>
  </conditionalFormatting>
  <conditionalFormatting sqref="BC487">
    <cfRule type="cellIs" dxfId="2026" priority="3191" operator="equal">
      <formula>1</formula>
    </cfRule>
  </conditionalFormatting>
  <conditionalFormatting sqref="BC493">
    <cfRule type="cellIs" dxfId="2025" priority="3190" operator="equal">
      <formula>1</formula>
    </cfRule>
  </conditionalFormatting>
  <conditionalFormatting sqref="BC506">
    <cfRule type="cellIs" dxfId="2024" priority="3188" operator="equal">
      <formula>1</formula>
    </cfRule>
  </conditionalFormatting>
  <conditionalFormatting sqref="BC499">
    <cfRule type="cellIs" dxfId="2023" priority="3183" operator="equal">
      <formula>1</formula>
    </cfRule>
  </conditionalFormatting>
  <conditionalFormatting sqref="BC481">
    <cfRule type="cellIs" dxfId="2022" priority="3182" operator="equal">
      <formula>1</formula>
    </cfRule>
  </conditionalFormatting>
  <conditionalFormatting sqref="BE488">
    <cfRule type="cellIs" dxfId="2021" priority="3179" operator="equal">
      <formula>1</formula>
    </cfRule>
  </conditionalFormatting>
  <conditionalFormatting sqref="BE487">
    <cfRule type="cellIs" dxfId="2020" priority="3177" operator="equal">
      <formula>1</formula>
    </cfRule>
  </conditionalFormatting>
  <conditionalFormatting sqref="BE493">
    <cfRule type="cellIs" dxfId="2019" priority="3176" operator="equal">
      <formula>1</formula>
    </cfRule>
  </conditionalFormatting>
  <conditionalFormatting sqref="BE506">
    <cfRule type="cellIs" dxfId="2018" priority="3174" operator="equal">
      <formula>1</formula>
    </cfRule>
  </conditionalFormatting>
  <conditionalFormatting sqref="BE499">
    <cfRule type="cellIs" dxfId="2017" priority="3169" operator="equal">
      <formula>1</formula>
    </cfRule>
  </conditionalFormatting>
  <conditionalFormatting sqref="BE481">
    <cfRule type="cellIs" dxfId="2016" priority="3168" operator="equal">
      <formula>1</formula>
    </cfRule>
  </conditionalFormatting>
  <conditionalFormatting sqref="BI455">
    <cfRule type="cellIs" dxfId="2015" priority="3143" operator="equal">
      <formula>1</formula>
    </cfRule>
  </conditionalFormatting>
  <conditionalFormatting sqref="BI470">
    <cfRule type="cellIs" dxfId="2014" priority="3142" operator="equal">
      <formula>1</formula>
    </cfRule>
  </conditionalFormatting>
  <conditionalFormatting sqref="BI510:BI512">
    <cfRule type="cellIs" dxfId="2013" priority="3140" operator="equal">
      <formula>1</formula>
    </cfRule>
  </conditionalFormatting>
  <conditionalFormatting sqref="BI475">
    <cfRule type="cellIs" dxfId="2012" priority="3137" operator="equal">
      <formula>1</formula>
    </cfRule>
  </conditionalFormatting>
  <conditionalFormatting sqref="BI447">
    <cfRule type="cellIs" dxfId="2011" priority="3136" operator="equal">
      <formula>1</formula>
    </cfRule>
  </conditionalFormatting>
  <conditionalFormatting sqref="BI449">
    <cfRule type="cellIs" dxfId="2010" priority="3134" operator="equal">
      <formula>1</formula>
    </cfRule>
  </conditionalFormatting>
  <conditionalFormatting sqref="BI458">
    <cfRule type="cellIs" dxfId="2009" priority="3132" operator="equal">
      <formula>1</formula>
    </cfRule>
  </conditionalFormatting>
  <conditionalFormatting sqref="BI488">
    <cfRule type="cellIs" dxfId="2008" priority="3131" operator="equal">
      <formula>1</formula>
    </cfRule>
  </conditionalFormatting>
  <conditionalFormatting sqref="BI493">
    <cfRule type="cellIs" dxfId="2007" priority="3130" operator="equal">
      <formula>1</formula>
    </cfRule>
  </conditionalFormatting>
  <conditionalFormatting sqref="ET472">
    <cfRule type="cellIs" dxfId="2006" priority="3122" operator="equal">
      <formula>1</formula>
    </cfRule>
  </conditionalFormatting>
  <conditionalFormatting sqref="ET446">
    <cfRule type="cellIs" dxfId="2005" priority="3120" operator="equal">
      <formula>1</formula>
    </cfRule>
  </conditionalFormatting>
  <conditionalFormatting sqref="ET496">
    <cfRule type="cellIs" dxfId="2004" priority="3119" operator="equal">
      <formula>1</formula>
    </cfRule>
  </conditionalFormatting>
  <conditionalFormatting sqref="ET519:ET520">
    <cfRule type="cellIs" dxfId="2003" priority="3118" operator="equal">
      <formula>1</formula>
    </cfRule>
  </conditionalFormatting>
  <conditionalFormatting sqref="ET500:ET504">
    <cfRule type="cellIs" dxfId="2002" priority="3116" operator="equal">
      <formula>1</formula>
    </cfRule>
  </conditionalFormatting>
  <conditionalFormatting sqref="ET483">
    <cfRule type="cellIs" dxfId="2001" priority="3114" operator="equal">
      <formula>1</formula>
    </cfRule>
  </conditionalFormatting>
  <conditionalFormatting sqref="ET486">
    <cfRule type="cellIs" dxfId="2000" priority="3112" operator="equal">
      <formula>1</formula>
    </cfRule>
  </conditionalFormatting>
  <conditionalFormatting sqref="ET494:ET495">
    <cfRule type="cellIs" dxfId="1999" priority="3110" operator="equal">
      <formula>1</formula>
    </cfRule>
  </conditionalFormatting>
  <conditionalFormatting sqref="ET476">
    <cfRule type="cellIs" dxfId="1998" priority="3107" operator="equal">
      <formula>1</formula>
    </cfRule>
  </conditionalFormatting>
  <conditionalFormatting sqref="ET498">
    <cfRule type="cellIs" dxfId="1997" priority="3105" operator="equal">
      <formula>1</formula>
    </cfRule>
  </conditionalFormatting>
  <conditionalFormatting sqref="AW440">
    <cfRule type="cellIs" dxfId="1996" priority="3103" operator="equal">
      <formula>1</formula>
    </cfRule>
  </conditionalFormatting>
  <conditionalFormatting sqref="AW467">
    <cfRule type="cellIs" dxfId="1995" priority="3102" operator="equal">
      <formula>1</formula>
    </cfRule>
  </conditionalFormatting>
  <conditionalFormatting sqref="AW478">
    <cfRule type="cellIs" dxfId="1994" priority="3100" operator="equal">
      <formula>1</formula>
    </cfRule>
  </conditionalFormatting>
  <conditionalFormatting sqref="AY440">
    <cfRule type="cellIs" dxfId="1993" priority="3099" operator="equal">
      <formula>1</formula>
    </cfRule>
  </conditionalFormatting>
  <conditionalFormatting sqref="AY467">
    <cfRule type="cellIs" dxfId="1992" priority="3098" operator="equal">
      <formula>1</formula>
    </cfRule>
  </conditionalFormatting>
  <conditionalFormatting sqref="AY478">
    <cfRule type="cellIs" dxfId="1991" priority="3096" operator="equal">
      <formula>1</formula>
    </cfRule>
  </conditionalFormatting>
  <conditionalFormatting sqref="BA440">
    <cfRule type="cellIs" dxfId="1990" priority="3095" operator="equal">
      <formula>1</formula>
    </cfRule>
  </conditionalFormatting>
  <conditionalFormatting sqref="BA467">
    <cfRule type="cellIs" dxfId="1989" priority="3094" operator="equal">
      <formula>1</formula>
    </cfRule>
  </conditionalFormatting>
  <conditionalFormatting sqref="BA478">
    <cfRule type="cellIs" dxfId="1988" priority="3092" operator="equal">
      <formula>1</formula>
    </cfRule>
  </conditionalFormatting>
  <conditionalFormatting sqref="BE458">
    <cfRule type="cellIs" dxfId="1987" priority="3091" operator="equal">
      <formula>1</formula>
    </cfRule>
  </conditionalFormatting>
  <conditionalFormatting sqref="BE475">
    <cfRule type="cellIs" dxfId="1986" priority="3090" operator="equal">
      <formula>1</formula>
    </cfRule>
  </conditionalFormatting>
  <conditionalFormatting sqref="BE492">
    <cfRule type="cellIs" dxfId="1985" priority="3089" operator="equal">
      <formula>1</formula>
    </cfRule>
  </conditionalFormatting>
  <conditionalFormatting sqref="BE510:BE512">
    <cfRule type="cellIs" dxfId="1984" priority="3088" operator="equal">
      <formula>1</formula>
    </cfRule>
  </conditionalFormatting>
  <conditionalFormatting sqref="BE478">
    <cfRule type="cellIs" dxfId="1983" priority="3086" operator="equal">
      <formula>1</formula>
    </cfRule>
  </conditionalFormatting>
  <conditionalFormatting sqref="BE440">
    <cfRule type="cellIs" dxfId="1982" priority="3085" operator="equal">
      <formula>1</formula>
    </cfRule>
  </conditionalFormatting>
  <conditionalFormatting sqref="BG440">
    <cfRule type="cellIs" dxfId="1981" priority="3082" operator="equal">
      <formula>1</formula>
    </cfRule>
  </conditionalFormatting>
  <conditionalFormatting sqref="BG447">
    <cfRule type="cellIs" dxfId="1980" priority="3080" operator="equal">
      <formula>1</formula>
    </cfRule>
  </conditionalFormatting>
  <conditionalFormatting sqref="BI440">
    <cfRule type="cellIs" dxfId="1979" priority="3077" operator="equal">
      <formula>1</formula>
    </cfRule>
  </conditionalFormatting>
  <conditionalFormatting sqref="BI467">
    <cfRule type="cellIs" dxfId="1978" priority="3074" operator="equal">
      <formula>1</formula>
    </cfRule>
  </conditionalFormatting>
  <conditionalFormatting sqref="DW346">
    <cfRule type="cellIs" dxfId="1977" priority="3067" operator="equal">
      <formula>1</formula>
    </cfRule>
  </conditionalFormatting>
  <conditionalFormatting sqref="DW338">
    <cfRule type="cellIs" dxfId="1976" priority="3071" operator="equal">
      <formula>1</formula>
    </cfRule>
  </conditionalFormatting>
  <conditionalFormatting sqref="DW339">
    <cfRule type="cellIs" dxfId="1975" priority="3070" operator="equal">
      <formula>1</formula>
    </cfRule>
  </conditionalFormatting>
  <conditionalFormatting sqref="DW343">
    <cfRule type="cellIs" dxfId="1974" priority="3069" operator="equal">
      <formula>1</formula>
    </cfRule>
  </conditionalFormatting>
  <conditionalFormatting sqref="DW344">
    <cfRule type="cellIs" dxfId="1973" priority="3068" operator="equal">
      <formula>1</formula>
    </cfRule>
  </conditionalFormatting>
  <conditionalFormatting sqref="DW348">
    <cfRule type="cellIs" dxfId="1972" priority="3066" operator="equal">
      <formula>1</formula>
    </cfRule>
  </conditionalFormatting>
  <conditionalFormatting sqref="DW349">
    <cfRule type="cellIs" dxfId="1971" priority="3065" operator="equal">
      <formula>1</formula>
    </cfRule>
  </conditionalFormatting>
  <conditionalFormatting sqref="DW350">
    <cfRule type="cellIs" dxfId="1970" priority="3064" operator="equal">
      <formula>1</formula>
    </cfRule>
  </conditionalFormatting>
  <conditionalFormatting sqref="DW353">
    <cfRule type="cellIs" dxfId="1969" priority="3063" operator="equal">
      <formula>1</formula>
    </cfRule>
  </conditionalFormatting>
  <conditionalFormatting sqref="DW355">
    <cfRule type="cellIs" dxfId="1968" priority="3062" operator="equal">
      <formula>1</formula>
    </cfRule>
  </conditionalFormatting>
  <conditionalFormatting sqref="DW354">
    <cfRule type="cellIs" dxfId="1967" priority="3061" operator="equal">
      <formula>1</formula>
    </cfRule>
  </conditionalFormatting>
  <conditionalFormatting sqref="DW358">
    <cfRule type="cellIs" dxfId="1966" priority="3060" operator="equal">
      <formula>1</formula>
    </cfRule>
  </conditionalFormatting>
  <conditionalFormatting sqref="DW362">
    <cfRule type="cellIs" dxfId="1965" priority="3059" operator="equal">
      <formula>1</formula>
    </cfRule>
  </conditionalFormatting>
  <conditionalFormatting sqref="DW365">
    <cfRule type="cellIs" dxfId="1964" priority="3058" operator="equal">
      <formula>1</formula>
    </cfRule>
  </conditionalFormatting>
  <conditionalFormatting sqref="DW367">
    <cfRule type="cellIs" dxfId="1963" priority="3057" operator="equal">
      <formula>1</formula>
    </cfRule>
  </conditionalFormatting>
  <conditionalFormatting sqref="DW371">
    <cfRule type="cellIs" dxfId="1962" priority="3056" operator="equal">
      <formula>1</formula>
    </cfRule>
  </conditionalFormatting>
  <conditionalFormatting sqref="DW374">
    <cfRule type="cellIs" dxfId="1961" priority="3055" operator="equal">
      <formula>1</formula>
    </cfRule>
  </conditionalFormatting>
  <conditionalFormatting sqref="DW381">
    <cfRule type="cellIs" dxfId="1960" priority="3054" operator="equal">
      <formula>1</formula>
    </cfRule>
  </conditionalFormatting>
  <conditionalFormatting sqref="DW384">
    <cfRule type="cellIs" dxfId="1959" priority="3053" operator="equal">
      <formula>1</formula>
    </cfRule>
  </conditionalFormatting>
  <conditionalFormatting sqref="DW388">
    <cfRule type="cellIs" dxfId="1958" priority="3052" operator="equal">
      <formula>1</formula>
    </cfRule>
  </conditionalFormatting>
  <conditionalFormatting sqref="DW392">
    <cfRule type="cellIs" dxfId="1957" priority="3051" operator="equal">
      <formula>1</formula>
    </cfRule>
  </conditionalFormatting>
  <conditionalFormatting sqref="DW394">
    <cfRule type="cellIs" dxfId="1956" priority="3050" operator="equal">
      <formula>1</formula>
    </cfRule>
  </conditionalFormatting>
  <conditionalFormatting sqref="DW396">
    <cfRule type="cellIs" dxfId="1955" priority="3049" operator="equal">
      <formula>1</formula>
    </cfRule>
  </conditionalFormatting>
  <conditionalFormatting sqref="DW399">
    <cfRule type="cellIs" dxfId="1954" priority="3048" operator="equal">
      <formula>1</formula>
    </cfRule>
  </conditionalFormatting>
  <conditionalFormatting sqref="EA338">
    <cfRule type="cellIs" dxfId="1953" priority="3047" operator="equal">
      <formula>1</formula>
    </cfRule>
  </conditionalFormatting>
  <conditionalFormatting sqref="EA339">
    <cfRule type="cellIs" dxfId="1952" priority="3046" operator="equal">
      <formula>1</formula>
    </cfRule>
  </conditionalFormatting>
  <conditionalFormatting sqref="EA340">
    <cfRule type="cellIs" dxfId="1951" priority="3045" operator="equal">
      <formula>1</formula>
    </cfRule>
  </conditionalFormatting>
  <conditionalFormatting sqref="DW333">
    <cfRule type="cellIs" dxfId="1950" priority="3044" operator="equal">
      <formula>1</formula>
    </cfRule>
  </conditionalFormatting>
  <conditionalFormatting sqref="DW324">
    <cfRule type="cellIs" dxfId="1949" priority="3043" operator="equal">
      <formula>1</formula>
    </cfRule>
  </conditionalFormatting>
  <conditionalFormatting sqref="DW321">
    <cfRule type="cellIs" dxfId="1948" priority="3042" operator="equal">
      <formula>1</formula>
    </cfRule>
  </conditionalFormatting>
  <conditionalFormatting sqref="DW320">
    <cfRule type="cellIs" dxfId="1947" priority="3041" operator="equal">
      <formula>1</formula>
    </cfRule>
  </conditionalFormatting>
  <conditionalFormatting sqref="DW319">
    <cfRule type="cellIs" dxfId="1946" priority="3040" operator="equal">
      <formula>1</formula>
    </cfRule>
  </conditionalFormatting>
  <conditionalFormatting sqref="DW318">
    <cfRule type="cellIs" dxfId="1945" priority="3039" operator="equal">
      <formula>1</formula>
    </cfRule>
  </conditionalFormatting>
  <conditionalFormatting sqref="DW316">
    <cfRule type="cellIs" dxfId="1944" priority="3038" operator="equal">
      <formula>1</formula>
    </cfRule>
  </conditionalFormatting>
  <conditionalFormatting sqref="DW311">
    <cfRule type="cellIs" dxfId="1943" priority="3037" operator="equal">
      <formula>1</formula>
    </cfRule>
  </conditionalFormatting>
  <conditionalFormatting sqref="DW309">
    <cfRule type="cellIs" dxfId="1942" priority="3036" operator="equal">
      <formula>1</formula>
    </cfRule>
  </conditionalFormatting>
  <conditionalFormatting sqref="DW307">
    <cfRule type="cellIs" dxfId="1941" priority="3035" operator="equal">
      <formula>1</formula>
    </cfRule>
  </conditionalFormatting>
  <conditionalFormatting sqref="DW305">
    <cfRule type="cellIs" dxfId="1940" priority="3034" operator="equal">
      <formula>1</formula>
    </cfRule>
  </conditionalFormatting>
  <conditionalFormatting sqref="DW301">
    <cfRule type="cellIs" dxfId="1939" priority="3033" operator="equal">
      <formula>1</formula>
    </cfRule>
  </conditionalFormatting>
  <conditionalFormatting sqref="DW298">
    <cfRule type="cellIs" dxfId="1938" priority="3032" operator="equal">
      <formula>1</formula>
    </cfRule>
  </conditionalFormatting>
  <conditionalFormatting sqref="DW293">
    <cfRule type="cellIs" dxfId="1937" priority="3031" operator="equal">
      <formula>1</formula>
    </cfRule>
  </conditionalFormatting>
  <conditionalFormatting sqref="DW286">
    <cfRule type="cellIs" dxfId="1936" priority="3030" operator="equal">
      <formula>1</formula>
    </cfRule>
  </conditionalFormatting>
  <conditionalFormatting sqref="DW285">
    <cfRule type="cellIs" dxfId="1935" priority="3029" operator="equal">
      <formula>1</formula>
    </cfRule>
  </conditionalFormatting>
  <conditionalFormatting sqref="DW283">
    <cfRule type="cellIs" dxfId="1934" priority="3028" operator="equal">
      <formula>1</formula>
    </cfRule>
  </conditionalFormatting>
  <conditionalFormatting sqref="DW281">
    <cfRule type="cellIs" dxfId="1933" priority="3027" operator="equal">
      <formula>1</formula>
    </cfRule>
  </conditionalFormatting>
  <conditionalFormatting sqref="DW278">
    <cfRule type="cellIs" dxfId="1932" priority="3026" operator="equal">
      <formula>1</formula>
    </cfRule>
  </conditionalFormatting>
  <conditionalFormatting sqref="DW272">
    <cfRule type="cellIs" dxfId="1931" priority="3025" operator="equal">
      <formula>1</formula>
    </cfRule>
  </conditionalFormatting>
  <conditionalFormatting sqref="DW271">
    <cfRule type="cellIs" dxfId="1930" priority="3024" operator="equal">
      <formula>1</formula>
    </cfRule>
  </conditionalFormatting>
  <conditionalFormatting sqref="DW269">
    <cfRule type="cellIs" dxfId="1929" priority="3023" operator="equal">
      <formula>1</formula>
    </cfRule>
  </conditionalFormatting>
  <conditionalFormatting sqref="DW264">
    <cfRule type="cellIs" dxfId="1928" priority="3022" operator="equal">
      <formula>1</formula>
    </cfRule>
  </conditionalFormatting>
  <conditionalFormatting sqref="DW263">
    <cfRule type="cellIs" dxfId="1927" priority="3021" operator="equal">
      <formula>1</formula>
    </cfRule>
  </conditionalFormatting>
  <conditionalFormatting sqref="DW262">
    <cfRule type="cellIs" dxfId="1926" priority="3020" operator="equal">
      <formula>1</formula>
    </cfRule>
  </conditionalFormatting>
  <conditionalFormatting sqref="DW259">
    <cfRule type="cellIs" dxfId="1925" priority="3019" operator="equal">
      <formula>1</formula>
    </cfRule>
  </conditionalFormatting>
  <conditionalFormatting sqref="DW256">
    <cfRule type="cellIs" dxfId="1924" priority="3018" operator="equal">
      <formula>1</formula>
    </cfRule>
  </conditionalFormatting>
  <conditionalFormatting sqref="DW253">
    <cfRule type="cellIs" dxfId="1923" priority="3017" operator="equal">
      <formula>1</formula>
    </cfRule>
  </conditionalFormatting>
  <conditionalFormatting sqref="DW252">
    <cfRule type="cellIs" dxfId="1922" priority="3016" operator="equal">
      <formula>1</formula>
    </cfRule>
  </conditionalFormatting>
  <conditionalFormatting sqref="DW250">
    <cfRule type="cellIs" dxfId="1921" priority="3015" operator="equal">
      <formula>1</formula>
    </cfRule>
  </conditionalFormatting>
  <conditionalFormatting sqref="DW246">
    <cfRule type="cellIs" dxfId="1920" priority="3014" operator="equal">
      <formula>1</formula>
    </cfRule>
  </conditionalFormatting>
  <conditionalFormatting sqref="DW244">
    <cfRule type="cellIs" dxfId="1919" priority="3013" operator="equal">
      <formula>1</formula>
    </cfRule>
  </conditionalFormatting>
  <conditionalFormatting sqref="DW242">
    <cfRule type="cellIs" dxfId="1918" priority="3012" operator="equal">
      <formula>1</formula>
    </cfRule>
  </conditionalFormatting>
  <conditionalFormatting sqref="EA272">
    <cfRule type="cellIs" dxfId="1917" priority="3011" operator="equal">
      <formula>1</formula>
    </cfRule>
  </conditionalFormatting>
  <conditionalFormatting sqref="EA343">
    <cfRule type="cellIs" dxfId="1916" priority="3010" operator="equal">
      <formula>1</formula>
    </cfRule>
  </conditionalFormatting>
  <conditionalFormatting sqref="EA354">
    <cfRule type="cellIs" dxfId="1915" priority="3009" operator="equal">
      <formula>1</formula>
    </cfRule>
  </conditionalFormatting>
  <conditionalFormatting sqref="EA358">
    <cfRule type="cellIs" dxfId="1914" priority="3008" operator="equal">
      <formula>1</formula>
    </cfRule>
  </conditionalFormatting>
  <conditionalFormatting sqref="EA362">
    <cfRule type="cellIs" dxfId="1913" priority="3007" operator="equal">
      <formula>1</formula>
    </cfRule>
  </conditionalFormatting>
  <conditionalFormatting sqref="EA365">
    <cfRule type="cellIs" dxfId="1912" priority="3006" operator="equal">
      <formula>1</formula>
    </cfRule>
  </conditionalFormatting>
  <conditionalFormatting sqref="EA367">
    <cfRule type="cellIs" dxfId="1911" priority="3005" operator="equal">
      <formula>1</formula>
    </cfRule>
  </conditionalFormatting>
  <conditionalFormatting sqref="EA371">
    <cfRule type="cellIs" dxfId="1910" priority="3004" operator="equal">
      <formula>1</formula>
    </cfRule>
  </conditionalFormatting>
  <conditionalFormatting sqref="EA321">
    <cfRule type="cellIs" dxfId="1909" priority="3002" operator="equal">
      <formula>1</formula>
    </cfRule>
  </conditionalFormatting>
  <conditionalFormatting sqref="EA324">
    <cfRule type="cellIs" dxfId="1908" priority="3001" operator="equal">
      <formula>1</formula>
    </cfRule>
  </conditionalFormatting>
  <conditionalFormatting sqref="EA326">
    <cfRule type="cellIs" dxfId="1907" priority="3000" operator="equal">
      <formula>1</formula>
    </cfRule>
  </conditionalFormatting>
  <conditionalFormatting sqref="EA327">
    <cfRule type="cellIs" dxfId="1906" priority="2999" operator="equal">
      <formula>1</formula>
    </cfRule>
  </conditionalFormatting>
  <conditionalFormatting sqref="EA336">
    <cfRule type="cellIs" dxfId="1905" priority="2998" operator="equal">
      <formula>1</formula>
    </cfRule>
  </conditionalFormatting>
  <conditionalFormatting sqref="EA337">
    <cfRule type="cellIs" dxfId="1904" priority="2997" operator="equal">
      <formula>1</formula>
    </cfRule>
  </conditionalFormatting>
  <conditionalFormatting sqref="EA388">
    <cfRule type="cellIs" dxfId="1903" priority="2994" operator="equal">
      <formula>1</formula>
    </cfRule>
  </conditionalFormatting>
  <conditionalFormatting sqref="EA392">
    <cfRule type="cellIs" dxfId="1902" priority="2993" operator="equal">
      <formula>1</formula>
    </cfRule>
  </conditionalFormatting>
  <conditionalFormatting sqref="EA394">
    <cfRule type="cellIs" dxfId="1901" priority="2992" operator="equal">
      <formula>1</formula>
    </cfRule>
  </conditionalFormatting>
  <conditionalFormatting sqref="EA399">
    <cfRule type="cellIs" dxfId="1900" priority="2991" operator="equal">
      <formula>1</formula>
    </cfRule>
  </conditionalFormatting>
  <conditionalFormatting sqref="EC337">
    <cfRule type="cellIs" dxfId="1899" priority="2983" operator="equal">
      <formula>1</formula>
    </cfRule>
  </conditionalFormatting>
  <conditionalFormatting sqref="EC336">
    <cfRule type="cellIs" dxfId="1898" priority="2982" operator="equal">
      <formula>1</formula>
    </cfRule>
  </conditionalFormatting>
  <conditionalFormatting sqref="EC333">
    <cfRule type="cellIs" dxfId="1897" priority="2981" operator="equal">
      <formula>1</formula>
    </cfRule>
  </conditionalFormatting>
  <conditionalFormatting sqref="EC328">
    <cfRule type="cellIs" dxfId="1896" priority="2980" operator="equal">
      <formula>1</formula>
    </cfRule>
  </conditionalFormatting>
  <conditionalFormatting sqref="EC327">
    <cfRule type="cellIs" dxfId="1895" priority="2979" operator="equal">
      <formula>1</formula>
    </cfRule>
  </conditionalFormatting>
  <conditionalFormatting sqref="EC326">
    <cfRule type="cellIs" dxfId="1894" priority="2978" operator="equal">
      <formula>1</formula>
    </cfRule>
  </conditionalFormatting>
  <conditionalFormatting sqref="EC325">
    <cfRule type="cellIs" dxfId="1893" priority="2977" operator="equal">
      <formula>1</formula>
    </cfRule>
  </conditionalFormatting>
  <conditionalFormatting sqref="EC324">
    <cfRule type="cellIs" dxfId="1892" priority="2976" operator="equal">
      <formula>1</formula>
    </cfRule>
  </conditionalFormatting>
  <conditionalFormatting sqref="EC321">
    <cfRule type="cellIs" dxfId="1891" priority="2975" operator="equal">
      <formula>1</formula>
    </cfRule>
  </conditionalFormatting>
  <conditionalFormatting sqref="EC319">
    <cfRule type="cellIs" dxfId="1890" priority="2974" operator="equal">
      <formula>1</formula>
    </cfRule>
  </conditionalFormatting>
  <conditionalFormatting sqref="EC318">
    <cfRule type="cellIs" dxfId="1889" priority="2973" operator="equal">
      <formula>1</formula>
    </cfRule>
  </conditionalFormatting>
  <conditionalFormatting sqref="EC316">
    <cfRule type="cellIs" dxfId="1888" priority="2972" operator="equal">
      <formula>1</formula>
    </cfRule>
  </conditionalFormatting>
  <conditionalFormatting sqref="EC315">
    <cfRule type="cellIs" dxfId="1887" priority="2971" operator="equal">
      <formula>1</formula>
    </cfRule>
  </conditionalFormatting>
  <conditionalFormatting sqref="EC314">
    <cfRule type="cellIs" dxfId="1886" priority="2970" operator="equal">
      <formula>1</formula>
    </cfRule>
  </conditionalFormatting>
  <conditionalFormatting sqref="EC313">
    <cfRule type="cellIs" dxfId="1885" priority="2969" operator="equal">
      <formula>1</formula>
    </cfRule>
  </conditionalFormatting>
  <conditionalFormatting sqref="EC312">
    <cfRule type="cellIs" dxfId="1884" priority="2968" operator="equal">
      <formula>1</formula>
    </cfRule>
  </conditionalFormatting>
  <conditionalFormatting sqref="EC311">
    <cfRule type="cellIs" dxfId="1883" priority="2967" operator="equal">
      <formula>1</formula>
    </cfRule>
  </conditionalFormatting>
  <conditionalFormatting sqref="EC307">
    <cfRule type="cellIs" dxfId="1882" priority="2966" operator="equal">
      <formula>1</formula>
    </cfRule>
  </conditionalFormatting>
  <conditionalFormatting sqref="EC305">
    <cfRule type="cellIs" dxfId="1881" priority="2965" operator="equal">
      <formula>1</formula>
    </cfRule>
  </conditionalFormatting>
  <conditionalFormatting sqref="EC299">
    <cfRule type="cellIs" dxfId="1880" priority="2964" operator="equal">
      <formula>1</formula>
    </cfRule>
  </conditionalFormatting>
  <conditionalFormatting sqref="EC298">
    <cfRule type="cellIs" dxfId="1879" priority="2963" operator="equal">
      <formula>1</formula>
    </cfRule>
  </conditionalFormatting>
  <conditionalFormatting sqref="EC293">
    <cfRule type="cellIs" dxfId="1878" priority="2962" operator="equal">
      <formula>1</formula>
    </cfRule>
  </conditionalFormatting>
  <conditionalFormatting sqref="EC340">
    <cfRule type="cellIs" dxfId="1877" priority="2961" operator="equal">
      <formula>1</formula>
    </cfRule>
  </conditionalFormatting>
  <conditionalFormatting sqref="EC341">
    <cfRule type="cellIs" dxfId="1876" priority="2960" operator="equal">
      <formula>1</formula>
    </cfRule>
  </conditionalFormatting>
  <conditionalFormatting sqref="EC342">
    <cfRule type="cellIs" dxfId="1875" priority="2959" operator="equal">
      <formula>1</formula>
    </cfRule>
  </conditionalFormatting>
  <conditionalFormatting sqref="EC343">
    <cfRule type="cellIs" dxfId="1874" priority="2958" operator="equal">
      <formula>1</formula>
    </cfRule>
  </conditionalFormatting>
  <conditionalFormatting sqref="EC344">
    <cfRule type="cellIs" dxfId="1873" priority="2957" operator="equal">
      <formula>1</formula>
    </cfRule>
  </conditionalFormatting>
  <conditionalFormatting sqref="EC346">
    <cfRule type="cellIs" dxfId="1872" priority="2956" operator="equal">
      <formula>1</formula>
    </cfRule>
  </conditionalFormatting>
  <conditionalFormatting sqref="EC348">
    <cfRule type="cellIs" dxfId="1871" priority="2955" operator="equal">
      <formula>1</formula>
    </cfRule>
  </conditionalFormatting>
  <conditionalFormatting sqref="EC349">
    <cfRule type="cellIs" dxfId="1870" priority="2954" operator="equal">
      <formula>1</formula>
    </cfRule>
  </conditionalFormatting>
  <conditionalFormatting sqref="EC350">
    <cfRule type="cellIs" dxfId="1869" priority="2953" operator="equal">
      <formula>1</formula>
    </cfRule>
  </conditionalFormatting>
  <conditionalFormatting sqref="EC353">
    <cfRule type="cellIs" dxfId="1868" priority="2952" operator="equal">
      <formula>1</formula>
    </cfRule>
  </conditionalFormatting>
  <conditionalFormatting sqref="EC355">
    <cfRule type="cellIs" dxfId="1867" priority="2951" operator="equal">
      <formula>1</formula>
    </cfRule>
  </conditionalFormatting>
  <conditionalFormatting sqref="EC354">
    <cfRule type="cellIs" dxfId="1866" priority="2950" operator="equal">
      <formula>1</formula>
    </cfRule>
  </conditionalFormatting>
  <conditionalFormatting sqref="EC358">
    <cfRule type="cellIs" dxfId="1865" priority="2949" operator="equal">
      <formula>1</formula>
    </cfRule>
  </conditionalFormatting>
  <conditionalFormatting sqref="EC362">
    <cfRule type="cellIs" dxfId="1864" priority="2948" operator="equal">
      <formula>1</formula>
    </cfRule>
  </conditionalFormatting>
  <conditionalFormatting sqref="EC365">
    <cfRule type="cellIs" dxfId="1863" priority="2947" operator="equal">
      <formula>1</formula>
    </cfRule>
  </conditionalFormatting>
  <conditionalFormatting sqref="EC367">
    <cfRule type="cellIs" dxfId="1862" priority="2946" operator="equal">
      <formula>1</formula>
    </cfRule>
  </conditionalFormatting>
  <conditionalFormatting sqref="EC272">
    <cfRule type="cellIs" dxfId="1861" priority="2943" operator="equal">
      <formula>1</formula>
    </cfRule>
  </conditionalFormatting>
  <conditionalFormatting sqref="EC359">
    <cfRule type="cellIs" dxfId="1860" priority="2942" operator="equal">
      <formula>1</formula>
    </cfRule>
  </conditionalFormatting>
  <conditionalFormatting sqref="EC371">
    <cfRule type="cellIs" dxfId="1859" priority="2941" operator="equal">
      <formula>1</formula>
    </cfRule>
  </conditionalFormatting>
  <conditionalFormatting sqref="EC381">
    <cfRule type="cellIs" dxfId="1858" priority="2940" operator="equal">
      <formula>1</formula>
    </cfRule>
  </conditionalFormatting>
  <conditionalFormatting sqref="EC384">
    <cfRule type="cellIs" dxfId="1857" priority="2939" operator="equal">
      <formula>1</formula>
    </cfRule>
  </conditionalFormatting>
  <conditionalFormatting sqref="EC387">
    <cfRule type="cellIs" dxfId="1856" priority="2938" operator="equal">
      <formula>1</formula>
    </cfRule>
  </conditionalFormatting>
  <conditionalFormatting sqref="EE338">
    <cfRule type="cellIs" dxfId="1855" priority="2928" operator="equal">
      <formula>1</formula>
    </cfRule>
  </conditionalFormatting>
  <conditionalFormatting sqref="EE339">
    <cfRule type="cellIs" dxfId="1854" priority="2927" operator="equal">
      <formula>1</formula>
    </cfRule>
  </conditionalFormatting>
  <conditionalFormatting sqref="EE343">
    <cfRule type="cellIs" dxfId="1853" priority="2926" operator="equal">
      <formula>1</formula>
    </cfRule>
  </conditionalFormatting>
  <conditionalFormatting sqref="EE344">
    <cfRule type="cellIs" dxfId="1852" priority="2925" operator="equal">
      <formula>1</formula>
    </cfRule>
  </conditionalFormatting>
  <conditionalFormatting sqref="EE346">
    <cfRule type="cellIs" dxfId="1851" priority="2924" operator="equal">
      <formula>1</formula>
    </cfRule>
  </conditionalFormatting>
  <conditionalFormatting sqref="EE348">
    <cfRule type="cellIs" dxfId="1850" priority="2923" operator="equal">
      <formula>1</formula>
    </cfRule>
  </conditionalFormatting>
  <conditionalFormatting sqref="EE349">
    <cfRule type="cellIs" dxfId="1849" priority="2922" operator="equal">
      <formula>1</formula>
    </cfRule>
  </conditionalFormatting>
  <conditionalFormatting sqref="EE350">
    <cfRule type="cellIs" dxfId="1848" priority="2921" operator="equal">
      <formula>1</formula>
    </cfRule>
  </conditionalFormatting>
  <conditionalFormatting sqref="EE355">
    <cfRule type="cellIs" dxfId="1847" priority="2920" operator="equal">
      <formula>1</formula>
    </cfRule>
  </conditionalFormatting>
  <conditionalFormatting sqref="EE354">
    <cfRule type="cellIs" dxfId="1846" priority="2919" operator="equal">
      <formula>1</formula>
    </cfRule>
  </conditionalFormatting>
  <conditionalFormatting sqref="EE358">
    <cfRule type="cellIs" dxfId="1845" priority="2918" operator="equal">
      <formula>1</formula>
    </cfRule>
  </conditionalFormatting>
  <conditionalFormatting sqref="EE359">
    <cfRule type="cellIs" dxfId="1844" priority="2917" operator="equal">
      <formula>1</formula>
    </cfRule>
  </conditionalFormatting>
  <conditionalFormatting sqref="EE333">
    <cfRule type="cellIs" dxfId="1843" priority="2916" operator="equal">
      <formula>1</formula>
    </cfRule>
  </conditionalFormatting>
  <conditionalFormatting sqref="EE328">
    <cfRule type="cellIs" dxfId="1842" priority="2915" operator="equal">
      <formula>1</formula>
    </cfRule>
  </conditionalFormatting>
  <conditionalFormatting sqref="EE327">
    <cfRule type="cellIs" dxfId="1841" priority="2914" operator="equal">
      <formula>1</formula>
    </cfRule>
  </conditionalFormatting>
  <conditionalFormatting sqref="EE326">
    <cfRule type="cellIs" dxfId="1840" priority="2913" operator="equal">
      <formula>1</formula>
    </cfRule>
  </conditionalFormatting>
  <conditionalFormatting sqref="EE324">
    <cfRule type="cellIs" dxfId="1839" priority="2912" operator="equal">
      <formula>1</formula>
    </cfRule>
  </conditionalFormatting>
  <conditionalFormatting sqref="EE321">
    <cfRule type="cellIs" dxfId="1838" priority="2911" operator="equal">
      <formula>1</formula>
    </cfRule>
  </conditionalFormatting>
  <conditionalFormatting sqref="EE319">
    <cfRule type="cellIs" dxfId="1837" priority="2910" operator="equal">
      <formula>1</formula>
    </cfRule>
  </conditionalFormatting>
  <conditionalFormatting sqref="EE318">
    <cfRule type="cellIs" dxfId="1836" priority="2909" operator="equal">
      <formula>1</formula>
    </cfRule>
  </conditionalFormatting>
  <conditionalFormatting sqref="EE267">
    <cfRule type="cellIs" dxfId="1835" priority="2908" operator="equal">
      <formula>1</formula>
    </cfRule>
  </conditionalFormatting>
  <conditionalFormatting sqref="EE268">
    <cfRule type="cellIs" dxfId="1834" priority="2907" operator="equal">
      <formula>1</formula>
    </cfRule>
  </conditionalFormatting>
  <conditionalFormatting sqref="EE269">
    <cfRule type="cellIs" dxfId="1833" priority="2906" operator="equal">
      <formula>1</formula>
    </cfRule>
  </conditionalFormatting>
  <conditionalFormatting sqref="EE271">
    <cfRule type="cellIs" dxfId="1832" priority="2905" operator="equal">
      <formula>1</formula>
    </cfRule>
  </conditionalFormatting>
  <conditionalFormatting sqref="EE272">
    <cfRule type="cellIs" dxfId="1831" priority="2904" operator="equal">
      <formula>1</formula>
    </cfRule>
  </conditionalFormatting>
  <conditionalFormatting sqref="EE278">
    <cfRule type="cellIs" dxfId="1830" priority="2903" operator="equal">
      <formula>1</formula>
    </cfRule>
  </conditionalFormatting>
  <conditionalFormatting sqref="EE281">
    <cfRule type="cellIs" dxfId="1829" priority="2902" operator="equal">
      <formula>1</formula>
    </cfRule>
  </conditionalFormatting>
  <conditionalFormatting sqref="EE283">
    <cfRule type="cellIs" dxfId="1828" priority="2901" operator="equal">
      <formula>1</formula>
    </cfRule>
  </conditionalFormatting>
  <conditionalFormatting sqref="EE285">
    <cfRule type="cellIs" dxfId="1827" priority="2900" operator="equal">
      <formula>1</formula>
    </cfRule>
  </conditionalFormatting>
  <conditionalFormatting sqref="EE293">
    <cfRule type="cellIs" dxfId="1826" priority="2899" operator="equal">
      <formula>1</formula>
    </cfRule>
  </conditionalFormatting>
  <conditionalFormatting sqref="EE298">
    <cfRule type="cellIs" dxfId="1825" priority="2898" operator="equal">
      <formula>1</formula>
    </cfRule>
  </conditionalFormatting>
  <conditionalFormatting sqref="EE299">
    <cfRule type="cellIs" dxfId="1824" priority="2897" operator="equal">
      <formula>1</formula>
    </cfRule>
  </conditionalFormatting>
  <conditionalFormatting sqref="EE365">
    <cfRule type="cellIs" dxfId="1823" priority="2896" operator="equal">
      <formula>1</formula>
    </cfRule>
  </conditionalFormatting>
  <conditionalFormatting sqref="EE367">
    <cfRule type="cellIs" dxfId="1822" priority="2895" operator="equal">
      <formula>1</formula>
    </cfRule>
  </conditionalFormatting>
  <conditionalFormatting sqref="EE371">
    <cfRule type="cellIs" dxfId="1821" priority="2894" operator="equal">
      <formula>1</formula>
    </cfRule>
  </conditionalFormatting>
  <conditionalFormatting sqref="EE374">
    <cfRule type="cellIs" dxfId="1820" priority="2893" operator="equal">
      <formula>1</formula>
    </cfRule>
  </conditionalFormatting>
  <conditionalFormatting sqref="EE381">
    <cfRule type="cellIs" dxfId="1819" priority="2892" operator="equal">
      <formula>1</formula>
    </cfRule>
  </conditionalFormatting>
  <conditionalFormatting sqref="EE384">
    <cfRule type="cellIs" dxfId="1818" priority="2891" operator="equal">
      <formula>1</formula>
    </cfRule>
  </conditionalFormatting>
  <conditionalFormatting sqref="EE387">
    <cfRule type="cellIs" dxfId="1817" priority="2890" operator="equal">
      <formula>1</formula>
    </cfRule>
  </conditionalFormatting>
  <conditionalFormatting sqref="EE399">
    <cfRule type="cellIs" dxfId="1816" priority="2886" operator="equal">
      <formula>1</formula>
    </cfRule>
  </conditionalFormatting>
  <conditionalFormatting sqref="DI341">
    <cfRule type="cellIs" dxfId="1815" priority="2885" operator="equal">
      <formula>1</formula>
    </cfRule>
  </conditionalFormatting>
  <conditionalFormatting sqref="DI342">
    <cfRule type="cellIs" dxfId="1814" priority="2884" operator="equal">
      <formula>1</formula>
    </cfRule>
  </conditionalFormatting>
  <conditionalFormatting sqref="DI344">
    <cfRule type="cellIs" dxfId="1813" priority="2883" operator="equal">
      <formula>1</formula>
    </cfRule>
  </conditionalFormatting>
  <conditionalFormatting sqref="DI365">
    <cfRule type="cellIs" dxfId="1812" priority="2882" operator="equal">
      <formula>1</formula>
    </cfRule>
  </conditionalFormatting>
  <conditionalFormatting sqref="DI205">
    <cfRule type="cellIs" dxfId="1811" priority="2880" operator="equal">
      <formula>1</formula>
    </cfRule>
  </conditionalFormatting>
  <conditionalFormatting sqref="DI209">
    <cfRule type="cellIs" dxfId="1810" priority="2879" operator="equal">
      <formula>1</formula>
    </cfRule>
  </conditionalFormatting>
  <conditionalFormatting sqref="DI210">
    <cfRule type="cellIs" dxfId="1809" priority="2878" operator="equal">
      <formula>1</formula>
    </cfRule>
  </conditionalFormatting>
  <conditionalFormatting sqref="DI211">
    <cfRule type="cellIs" dxfId="1808" priority="2877" operator="equal">
      <formula>1</formula>
    </cfRule>
  </conditionalFormatting>
  <conditionalFormatting sqref="DI212">
    <cfRule type="cellIs" dxfId="1807" priority="2876" operator="equal">
      <formula>1</formula>
    </cfRule>
  </conditionalFormatting>
  <conditionalFormatting sqref="DK301">
    <cfRule type="cellIs" dxfId="1806" priority="2874" operator="equal">
      <formula>1</formula>
    </cfRule>
  </conditionalFormatting>
  <conditionalFormatting sqref="DK309">
    <cfRule type="cellIs" dxfId="1805" priority="2873" operator="equal">
      <formula>1</formula>
    </cfRule>
  </conditionalFormatting>
  <conditionalFormatting sqref="DK311">
    <cfRule type="cellIs" dxfId="1804" priority="2872" operator="equal">
      <formula>1</formula>
    </cfRule>
  </conditionalFormatting>
  <conditionalFormatting sqref="DK318">
    <cfRule type="cellIs" dxfId="1803" priority="2871" operator="equal">
      <formula>1</formula>
    </cfRule>
  </conditionalFormatting>
  <conditionalFormatting sqref="DK320">
    <cfRule type="cellIs" dxfId="1802" priority="2870" operator="equal">
      <formula>1</formula>
    </cfRule>
  </conditionalFormatting>
  <conditionalFormatting sqref="DK324">
    <cfRule type="cellIs" dxfId="1801" priority="2869" operator="equal">
      <formula>1</formula>
    </cfRule>
  </conditionalFormatting>
  <conditionalFormatting sqref="DK355">
    <cfRule type="cellIs" dxfId="1800" priority="2868" operator="equal">
      <formula>1</formula>
    </cfRule>
  </conditionalFormatting>
  <conditionalFormatting sqref="DK358">
    <cfRule type="cellIs" dxfId="1799" priority="2867" operator="equal">
      <formula>1</formula>
    </cfRule>
  </conditionalFormatting>
  <conditionalFormatting sqref="DK359">
    <cfRule type="cellIs" dxfId="1798" priority="2866" operator="equal">
      <formula>1</formula>
    </cfRule>
  </conditionalFormatting>
  <conditionalFormatting sqref="DK362">
    <cfRule type="cellIs" dxfId="1797" priority="2865" operator="equal">
      <formula>1</formula>
    </cfRule>
  </conditionalFormatting>
  <conditionalFormatting sqref="DK367">
    <cfRule type="cellIs" dxfId="1796" priority="2864" operator="equal">
      <formula>1</formula>
    </cfRule>
  </conditionalFormatting>
  <conditionalFormatting sqref="DK374">
    <cfRule type="cellIs" dxfId="1795" priority="2863" operator="equal">
      <formula>1</formula>
    </cfRule>
  </conditionalFormatting>
  <conditionalFormatting sqref="DK381">
    <cfRule type="cellIs" dxfId="1794" priority="2862" operator="equal">
      <formula>1</formula>
    </cfRule>
  </conditionalFormatting>
  <conditionalFormatting sqref="DK384">
    <cfRule type="cellIs" dxfId="1793" priority="2861" operator="equal">
      <formula>1</formula>
    </cfRule>
  </conditionalFormatting>
  <conditionalFormatting sqref="DK388">
    <cfRule type="cellIs" dxfId="1792" priority="2860" operator="equal">
      <formula>1</formula>
    </cfRule>
  </conditionalFormatting>
  <conditionalFormatting sqref="DK394">
    <cfRule type="cellIs" dxfId="1791" priority="2859" operator="equal">
      <formula>1</formula>
    </cfRule>
  </conditionalFormatting>
  <conditionalFormatting sqref="ET556 EV556 FL556 CS556 CW556 CY556 CU556 CK556 CE556 CG556 CO556 CI556 CM556 CQ556">
    <cfRule type="cellIs" dxfId="1790" priority="2858" operator="equal">
      <formula>1</formula>
    </cfRule>
  </conditionalFormatting>
  <conditionalFormatting sqref="EA556 BO556 EM556 BK556 BM556 BQ556 CC556 CA556 BY556 BW556 BU556 BS556 DA556 DC556 DK556 DM556 DQ556 DO556 EG556 EI556 EK556 EO556 DU556 DS556">
    <cfRule type="cellIs" dxfId="1789" priority="2856" operator="equal">
      <formula>1</formula>
    </cfRule>
  </conditionalFormatting>
  <conditionalFormatting sqref="K556">
    <cfRule type="cellIs" dxfId="1788" priority="2854" operator="equal">
      <formula>"土岐"</formula>
    </cfRule>
    <cfRule type="cellIs" dxfId="1787" priority="2855" operator="equal">
      <formula>"富士宮"</formula>
    </cfRule>
  </conditionalFormatting>
  <conditionalFormatting sqref="DI556">
    <cfRule type="cellIs" dxfId="1786" priority="2853" operator="equal">
      <formula>1</formula>
    </cfRule>
  </conditionalFormatting>
  <conditionalFormatting sqref="EZ556 ET556 EX556">
    <cfRule type="cellIs" dxfId="1785" priority="2852" operator="equal">
      <formula>1</formula>
    </cfRule>
  </conditionalFormatting>
  <conditionalFormatting sqref="FF556 FB556 FD556">
    <cfRule type="cellIs" dxfId="1784" priority="2851" operator="equal">
      <formula>1</formula>
    </cfRule>
  </conditionalFormatting>
  <conditionalFormatting sqref="FH556">
    <cfRule type="cellIs" dxfId="1783" priority="2850" operator="equal">
      <formula>1</formula>
    </cfRule>
  </conditionalFormatting>
  <conditionalFormatting sqref="DY556">
    <cfRule type="cellIs" dxfId="1782" priority="2849" operator="equal">
      <formula>1</formula>
    </cfRule>
  </conditionalFormatting>
  <conditionalFormatting sqref="EV556">
    <cfRule type="cellIs" dxfId="1781" priority="2848" operator="equal">
      <formula>1</formula>
    </cfRule>
  </conditionalFormatting>
  <conditionalFormatting sqref="ET965 EV965 FL965">
    <cfRule type="cellIs" dxfId="1780" priority="2781" operator="equal">
      <formula>1</formula>
    </cfRule>
  </conditionalFormatting>
  <conditionalFormatting sqref="BI965 EC965 EA965 BO965 EM965 BK965 BM965 BQ965 CC965 CA965 BY965 BW965 BU965 BS965 CU965 CQ965 CY965 DA965 DC965 CM965 CI965 CW965 CS965 CO965 CG965 CE965 CK965 DK965 DM965 DQ965 DO965 EG965 EI965 EK965 EO965 DU965 DS965">
    <cfRule type="cellIs" dxfId="1779" priority="2779" operator="equal">
      <formula>1</formula>
    </cfRule>
  </conditionalFormatting>
  <conditionalFormatting sqref="K965">
    <cfRule type="cellIs" dxfId="1778" priority="2777" operator="equal">
      <formula>"土岐"</formula>
    </cfRule>
    <cfRule type="cellIs" dxfId="1777" priority="2778" operator="equal">
      <formula>"富士宮"</formula>
    </cfRule>
  </conditionalFormatting>
  <conditionalFormatting sqref="DI965">
    <cfRule type="cellIs" dxfId="1776" priority="2776" operator="equal">
      <formula>1</formula>
    </cfRule>
  </conditionalFormatting>
  <conditionalFormatting sqref="EZ965 ET965 EX965">
    <cfRule type="cellIs" dxfId="1775" priority="2775" operator="equal">
      <formula>1</formula>
    </cfRule>
  </conditionalFormatting>
  <conditionalFormatting sqref="FF965 FB965 FD965">
    <cfRule type="cellIs" dxfId="1774" priority="2774" operator="equal">
      <formula>1</formula>
    </cfRule>
  </conditionalFormatting>
  <conditionalFormatting sqref="FH965">
    <cfRule type="cellIs" dxfId="1773" priority="2773" operator="equal">
      <formula>1</formula>
    </cfRule>
  </conditionalFormatting>
  <conditionalFormatting sqref="DY965">
    <cfRule type="cellIs" dxfId="1772" priority="2772" operator="equal">
      <formula>1</formula>
    </cfRule>
  </conditionalFormatting>
  <conditionalFormatting sqref="EV965">
    <cfRule type="cellIs" dxfId="1771" priority="2771" operator="equal">
      <formula>1</formula>
    </cfRule>
  </conditionalFormatting>
  <conditionalFormatting sqref="ET1137 EV1137 FL1137">
    <cfRule type="cellIs" dxfId="1770" priority="2770" operator="equal">
      <formula>1</formula>
    </cfRule>
  </conditionalFormatting>
  <conditionalFormatting sqref="AW1137 AY1137 BA1137 BG1137 BI1137 BC1137 BE1137 EC1137 EA1137 BO1137 EM1137 BK1137 BM1137 BQ1137 CC1137 CA1137 BY1137 BW1137 BU1137 BS1137 CU1137 CQ1137 CY1137 DA1137 DC1137 CM1137 CI1137 CW1137 CS1137 CO1137 CG1137 CE1137 CK1137 DK1137 DM1137 DQ1137 DO1137 EG1137 EI1137 EK1137 EO1137 DU1137 DS1137">
    <cfRule type="cellIs" dxfId="1769" priority="2768" operator="equal">
      <formula>1</formula>
    </cfRule>
  </conditionalFormatting>
  <conditionalFormatting sqref="DI1137">
    <cfRule type="cellIs" dxfId="1768" priority="2765" operator="equal">
      <formula>1</formula>
    </cfRule>
  </conditionalFormatting>
  <conditionalFormatting sqref="EZ1137 ET1137 EX1137">
    <cfRule type="cellIs" dxfId="1767" priority="2764" operator="equal">
      <formula>1</formula>
    </cfRule>
  </conditionalFormatting>
  <conditionalFormatting sqref="FF1137 FB1137 FD1137">
    <cfRule type="cellIs" dxfId="1766" priority="2763" operator="equal">
      <formula>1</formula>
    </cfRule>
  </conditionalFormatting>
  <conditionalFormatting sqref="FH1137">
    <cfRule type="cellIs" dxfId="1765" priority="2762" operator="equal">
      <formula>1</formula>
    </cfRule>
  </conditionalFormatting>
  <conditionalFormatting sqref="DY1137">
    <cfRule type="cellIs" dxfId="1764" priority="2761" operator="equal">
      <formula>1</formula>
    </cfRule>
  </conditionalFormatting>
  <conditionalFormatting sqref="EV1137">
    <cfRule type="cellIs" dxfId="1763" priority="2760" operator="equal">
      <formula>1</formula>
    </cfRule>
  </conditionalFormatting>
  <conditionalFormatting sqref="ET1138 EV1138 FL1138">
    <cfRule type="cellIs" dxfId="1762" priority="2759" operator="equal">
      <formula>1</formula>
    </cfRule>
  </conditionalFormatting>
  <conditionalFormatting sqref="AW1138 AY1138 BA1138 BG1138 BI1138 BC1138 BE1138 EC1138 EA1138 BO1138 EM1138 BK1138 BM1138 BQ1138 CC1138 CA1138 BY1138 BW1138 BU1138 BS1138 CU1138 CQ1138 CY1138 DA1138 DC1138 CM1138 CI1138 CW1138 CS1138 CO1138 CG1138 CE1138 CK1138 DK1138 DM1138 DQ1138 DO1138 EG1138 EI1138 EK1138 EO1138 DU1138 DS1138">
    <cfRule type="cellIs" dxfId="1761" priority="2757" operator="equal">
      <formula>1</formula>
    </cfRule>
  </conditionalFormatting>
  <conditionalFormatting sqref="DI1138">
    <cfRule type="cellIs" dxfId="1760" priority="2754" operator="equal">
      <formula>1</formula>
    </cfRule>
  </conditionalFormatting>
  <conditionalFormatting sqref="EZ1138 ET1138 EX1138">
    <cfRule type="cellIs" dxfId="1759" priority="2753" operator="equal">
      <formula>1</formula>
    </cfRule>
  </conditionalFormatting>
  <conditionalFormatting sqref="FF1138 FB1138 FD1138">
    <cfRule type="cellIs" dxfId="1758" priority="2752" operator="equal">
      <formula>1</formula>
    </cfRule>
  </conditionalFormatting>
  <conditionalFormatting sqref="FH1138">
    <cfRule type="cellIs" dxfId="1757" priority="2751" operator="equal">
      <formula>1</formula>
    </cfRule>
  </conditionalFormatting>
  <conditionalFormatting sqref="DY1138">
    <cfRule type="cellIs" dxfId="1756" priority="2750" operator="equal">
      <formula>1</formula>
    </cfRule>
  </conditionalFormatting>
  <conditionalFormatting sqref="EV1138">
    <cfRule type="cellIs" dxfId="1755" priority="2749" operator="equal">
      <formula>1</formula>
    </cfRule>
  </conditionalFormatting>
  <conditionalFormatting sqref="ET1139 EV1139 FL1139">
    <cfRule type="cellIs" dxfId="1754" priority="2748" operator="equal">
      <formula>1</formula>
    </cfRule>
  </conditionalFormatting>
  <conditionalFormatting sqref="AW1139 AY1139 BA1139 BG1139 BI1139 BC1139 BE1139 EC1139 EA1139 BO1139 EM1139 BK1139 BM1139 BQ1139 CC1139 CA1139 BY1139 BW1139 BU1139 BS1139 CU1139 CQ1139 CY1139 DA1139 DC1139 CM1139 CI1139 CW1139 CS1139 CO1139 CG1139 CE1139 CK1139 DK1139 DM1139 DQ1139 DO1139 EG1139 EI1139 EK1139 EO1139 DU1139 DS1139">
    <cfRule type="cellIs" dxfId="1753" priority="2746" operator="equal">
      <formula>1</formula>
    </cfRule>
  </conditionalFormatting>
  <conditionalFormatting sqref="DI1139">
    <cfRule type="cellIs" dxfId="1752" priority="2743" operator="equal">
      <formula>1</formula>
    </cfRule>
  </conditionalFormatting>
  <conditionalFormatting sqref="EZ1139 ET1139 EX1139">
    <cfRule type="cellIs" dxfId="1751" priority="2742" operator="equal">
      <formula>1</formula>
    </cfRule>
  </conditionalFormatting>
  <conditionalFormatting sqref="FF1139 FB1139 FD1139">
    <cfRule type="cellIs" dxfId="1750" priority="2741" operator="equal">
      <formula>1</formula>
    </cfRule>
  </conditionalFormatting>
  <conditionalFormatting sqref="FH1139">
    <cfRule type="cellIs" dxfId="1749" priority="2740" operator="equal">
      <formula>1</formula>
    </cfRule>
  </conditionalFormatting>
  <conditionalFormatting sqref="DY1139">
    <cfRule type="cellIs" dxfId="1748" priority="2739" operator="equal">
      <formula>1</formula>
    </cfRule>
  </conditionalFormatting>
  <conditionalFormatting sqref="EV1139">
    <cfRule type="cellIs" dxfId="1747" priority="2738" operator="equal">
      <formula>1</formula>
    </cfRule>
  </conditionalFormatting>
  <conditionalFormatting sqref="ET542 EV542 FL542 CS542 CW542 CY542 CU542 CK542 CE542 CG542 CO542 CI542 CM542 CQ542">
    <cfRule type="cellIs" dxfId="1746" priority="2737" operator="equal">
      <formula>1</formula>
    </cfRule>
  </conditionalFormatting>
  <conditionalFormatting sqref="BI542 EC542 EA542 BO542 EM542 BK542 BM542 BQ542 CC542 CA542 BY542 BW542 BU542 BS542 DA542 DC542 DK542 DM542 DQ542 DO542 EG542 EI542 EK542 EO542 DU542 DS542">
    <cfRule type="cellIs" dxfId="1745" priority="2735" operator="equal">
      <formula>1</formula>
    </cfRule>
  </conditionalFormatting>
  <conditionalFormatting sqref="K542">
    <cfRule type="cellIs" dxfId="1744" priority="2733" operator="equal">
      <formula>"土岐"</formula>
    </cfRule>
    <cfRule type="cellIs" dxfId="1743" priority="2734" operator="equal">
      <formula>"富士宮"</formula>
    </cfRule>
  </conditionalFormatting>
  <conditionalFormatting sqref="DI542">
    <cfRule type="cellIs" dxfId="1742" priority="2732" operator="equal">
      <formula>1</formula>
    </cfRule>
  </conditionalFormatting>
  <conditionalFormatting sqref="EZ542 ET542 EX542">
    <cfRule type="cellIs" dxfId="1741" priority="2731" operator="equal">
      <formula>1</formula>
    </cfRule>
  </conditionalFormatting>
  <conditionalFormatting sqref="FF542 FB542 FD542">
    <cfRule type="cellIs" dxfId="1740" priority="2730" operator="equal">
      <formula>1</formula>
    </cfRule>
  </conditionalFormatting>
  <conditionalFormatting sqref="FH542">
    <cfRule type="cellIs" dxfId="1739" priority="2729" operator="equal">
      <formula>1</formula>
    </cfRule>
  </conditionalFormatting>
  <conditionalFormatting sqref="DY542">
    <cfRule type="cellIs" dxfId="1738" priority="2728" operator="equal">
      <formula>1</formula>
    </cfRule>
  </conditionalFormatting>
  <conditionalFormatting sqref="EV542">
    <cfRule type="cellIs" dxfId="1737" priority="2727" operator="equal">
      <formula>1</formula>
    </cfRule>
  </conditionalFormatting>
  <conditionalFormatting sqref="ET497 EV497 FL497">
    <cfRule type="cellIs" dxfId="1736" priority="2726" operator="equal">
      <formula>1</formula>
    </cfRule>
  </conditionalFormatting>
  <conditionalFormatting sqref="EC497 EA497 BO497 EM497 BK497 BM497 CC497 CA497 BY497 BW497 BU497 BS497 CU497 CQ497 CY497 DA497 DC497 CM497 CI497 CW497 CS497 CO497 CG497 CE497 CK497 DK497 DM497 DQ497 DO497 EG497 EI497 EK497 EO497 DU497 DS497">
    <cfRule type="cellIs" dxfId="1735" priority="2724" operator="equal">
      <formula>1</formula>
    </cfRule>
  </conditionalFormatting>
  <conditionalFormatting sqref="K497">
    <cfRule type="cellIs" dxfId="1734" priority="2722" operator="equal">
      <formula>"土岐"</formula>
    </cfRule>
    <cfRule type="cellIs" dxfId="1733" priority="2723" operator="equal">
      <formula>"富士宮"</formula>
    </cfRule>
  </conditionalFormatting>
  <conditionalFormatting sqref="DI497">
    <cfRule type="cellIs" dxfId="1732" priority="2721" operator="equal">
      <formula>1</formula>
    </cfRule>
  </conditionalFormatting>
  <conditionalFormatting sqref="EZ497 ET497 EX497">
    <cfRule type="cellIs" dxfId="1731" priority="2720" operator="equal">
      <formula>1</formula>
    </cfRule>
  </conditionalFormatting>
  <conditionalFormatting sqref="FF497 FB497 FD497">
    <cfRule type="cellIs" dxfId="1730" priority="2719" operator="equal">
      <formula>1</formula>
    </cfRule>
  </conditionalFormatting>
  <conditionalFormatting sqref="FH497">
    <cfRule type="cellIs" dxfId="1729" priority="2718" operator="equal">
      <formula>1</formula>
    </cfRule>
  </conditionalFormatting>
  <conditionalFormatting sqref="DY497">
    <cfRule type="cellIs" dxfId="1728" priority="2717" operator="equal">
      <formula>1</formula>
    </cfRule>
  </conditionalFormatting>
  <conditionalFormatting sqref="EV497">
    <cfRule type="cellIs" dxfId="1727" priority="2716" operator="equal">
      <formula>1</formula>
    </cfRule>
  </conditionalFormatting>
  <conditionalFormatting sqref="ET541:ET544 EV541:EV544 FL541:FL544 CS541:CS544 CW541:CW544 CY541:CY544 CU541:CU544 CK541:CK544 CE541:CE544 CG541:CG544 CO541:CO544 CI541:CI544 CM541:CM544 CQ541:CQ544">
    <cfRule type="cellIs" dxfId="1726" priority="2715" operator="equal">
      <formula>1</formula>
    </cfRule>
  </conditionalFormatting>
  <conditionalFormatting sqref="EA541:EA544 BO541:BO544 EM541:EM544 BK541:BK544 BM541:BM544 BQ541:BQ544 CC541:CC544 CA541:CA544 BY541:BY544 BW541:BW544 BU541:BU544 BS541:BS544 DA541:DA544 DC541:DC544 DK541:DK544 DM541:DM544 DQ541:DQ544 DO541:DO544 EG541:EG544 EI541:EI544 EK541:EK544 EO541:EO544 DU541:DU544 DS541:DS544 EC541:EC547">
    <cfRule type="cellIs" dxfId="1725" priority="2713" operator="equal">
      <formula>1</formula>
    </cfRule>
  </conditionalFormatting>
  <conditionalFormatting sqref="K541:K544">
    <cfRule type="cellIs" dxfId="1724" priority="2711" operator="equal">
      <formula>"土岐"</formula>
    </cfRule>
    <cfRule type="cellIs" dxfId="1723" priority="2712" operator="equal">
      <formula>"富士宮"</formula>
    </cfRule>
  </conditionalFormatting>
  <conditionalFormatting sqref="DI541:DI544">
    <cfRule type="cellIs" dxfId="1722" priority="2710" operator="equal">
      <formula>1</formula>
    </cfRule>
  </conditionalFormatting>
  <conditionalFormatting sqref="EZ541:EZ544 ET541:ET544 EX541:EX544">
    <cfRule type="cellIs" dxfId="1721" priority="2709" operator="equal">
      <formula>1</formula>
    </cfRule>
  </conditionalFormatting>
  <conditionalFormatting sqref="FF541:FF544 FB541:FB544 FD541:FD544">
    <cfRule type="cellIs" dxfId="1720" priority="2708" operator="equal">
      <formula>1</formula>
    </cfRule>
  </conditionalFormatting>
  <conditionalFormatting sqref="FH541:FH544">
    <cfRule type="cellIs" dxfId="1719" priority="2707" operator="equal">
      <formula>1</formula>
    </cfRule>
  </conditionalFormatting>
  <conditionalFormatting sqref="DY541:DY544">
    <cfRule type="cellIs" dxfId="1718" priority="2706" operator="equal">
      <formula>1</formula>
    </cfRule>
  </conditionalFormatting>
  <conditionalFormatting sqref="EV541:EV544">
    <cfRule type="cellIs" dxfId="1717" priority="2705" operator="equal">
      <formula>1</formula>
    </cfRule>
  </conditionalFormatting>
  <conditionalFormatting sqref="ET554 EV554 FL554 CS554 CW554 CY554 CU554 CK554 CE554 CG554 CO554 CI554 CM554 CQ554">
    <cfRule type="cellIs" dxfId="1716" priority="2704" operator="equal">
      <formula>1</formula>
    </cfRule>
  </conditionalFormatting>
  <conditionalFormatting sqref="EA554 BO554 EM554 BK554 BM554 BQ554 CC554 CA554 BY554 BW554 BU554 BS554 DA554 DC554 DK554 DM554 DQ554 DO554 EG554 EI554 EK554 EO554 DU554 DS554">
    <cfRule type="cellIs" dxfId="1715" priority="2702" operator="equal">
      <formula>1</formula>
    </cfRule>
  </conditionalFormatting>
  <conditionalFormatting sqref="K554">
    <cfRule type="cellIs" dxfId="1714" priority="2700" operator="equal">
      <formula>"土岐"</formula>
    </cfRule>
    <cfRule type="cellIs" dxfId="1713" priority="2701" operator="equal">
      <formula>"富士宮"</formula>
    </cfRule>
  </conditionalFormatting>
  <conditionalFormatting sqref="DI554">
    <cfRule type="cellIs" dxfId="1712" priority="2699" operator="equal">
      <formula>1</formula>
    </cfRule>
  </conditionalFormatting>
  <conditionalFormatting sqref="EZ554 ET554 EX554">
    <cfRule type="cellIs" dxfId="1711" priority="2698" operator="equal">
      <formula>1</formula>
    </cfRule>
  </conditionalFormatting>
  <conditionalFormatting sqref="FF554 FB554 FD554">
    <cfRule type="cellIs" dxfId="1710" priority="2697" operator="equal">
      <formula>1</formula>
    </cfRule>
  </conditionalFormatting>
  <conditionalFormatting sqref="FH554">
    <cfRule type="cellIs" dxfId="1709" priority="2696" operator="equal">
      <formula>1</formula>
    </cfRule>
  </conditionalFormatting>
  <conditionalFormatting sqref="DY554">
    <cfRule type="cellIs" dxfId="1708" priority="2695" operator="equal">
      <formula>1</formula>
    </cfRule>
  </conditionalFormatting>
  <conditionalFormatting sqref="EV554">
    <cfRule type="cellIs" dxfId="1707" priority="2694" operator="equal">
      <formula>1</formula>
    </cfRule>
  </conditionalFormatting>
  <conditionalFormatting sqref="ET539 EV539 FL539 CS539 CW539 CY539 CU539 CK539 CE539 CG539 CO539 CI539 CM539 CQ539">
    <cfRule type="cellIs" dxfId="1706" priority="2682" operator="equal">
      <formula>1</formula>
    </cfRule>
  </conditionalFormatting>
  <conditionalFormatting sqref="BI539 EC539 EA539 BO539 EM539 BK539 BM539 BQ539 CC539 CA539 BY539 BW539 BU539 BS539 DA539 DC539 DK539 DM539 DQ539 DO539 EG539 EI539 EK539 EO539 DU539 DS539">
    <cfRule type="cellIs" dxfId="1705" priority="2680" operator="equal">
      <formula>1</formula>
    </cfRule>
  </conditionalFormatting>
  <conditionalFormatting sqref="K539">
    <cfRule type="cellIs" dxfId="1704" priority="2678" operator="equal">
      <formula>"土岐"</formula>
    </cfRule>
    <cfRule type="cellIs" dxfId="1703" priority="2679" operator="equal">
      <formula>"富士宮"</formula>
    </cfRule>
  </conditionalFormatting>
  <conditionalFormatting sqref="DI539">
    <cfRule type="cellIs" dxfId="1702" priority="2677" operator="equal">
      <formula>1</formula>
    </cfRule>
  </conditionalFormatting>
  <conditionalFormatting sqref="EZ539 ET539 EX539">
    <cfRule type="cellIs" dxfId="1701" priority="2676" operator="equal">
      <formula>1</formula>
    </cfRule>
  </conditionalFormatting>
  <conditionalFormatting sqref="FF539 FB539 FD539">
    <cfRule type="cellIs" dxfId="1700" priority="2675" operator="equal">
      <formula>1</formula>
    </cfRule>
  </conditionalFormatting>
  <conditionalFormatting sqref="FH539">
    <cfRule type="cellIs" dxfId="1699" priority="2674" operator="equal">
      <formula>1</formula>
    </cfRule>
  </conditionalFormatting>
  <conditionalFormatting sqref="DY539">
    <cfRule type="cellIs" dxfId="1698" priority="2673" operator="equal">
      <formula>1</formula>
    </cfRule>
  </conditionalFormatting>
  <conditionalFormatting sqref="EV539">
    <cfRule type="cellIs" dxfId="1697" priority="2672" operator="equal">
      <formula>1</formula>
    </cfRule>
  </conditionalFormatting>
  <conditionalFormatting sqref="BC497">
    <cfRule type="cellIs" dxfId="1696" priority="2665" operator="equal">
      <formula>1</formula>
    </cfRule>
  </conditionalFormatting>
  <conditionalFormatting sqref="BC518">
    <cfRule type="cellIs" dxfId="1695" priority="2664" operator="equal">
      <formula>1</formula>
    </cfRule>
  </conditionalFormatting>
  <conditionalFormatting sqref="BE497">
    <cfRule type="cellIs" dxfId="1694" priority="2661" operator="equal">
      <formula>1</formula>
    </cfRule>
  </conditionalFormatting>
  <conditionalFormatting sqref="BE518">
    <cfRule type="cellIs" dxfId="1693" priority="2660" operator="equal">
      <formula>1</formula>
    </cfRule>
  </conditionalFormatting>
  <conditionalFormatting sqref="BI481">
    <cfRule type="cellIs" dxfId="1692" priority="2657" operator="equal">
      <formula>1</formula>
    </cfRule>
  </conditionalFormatting>
  <conditionalFormatting sqref="CM391">
    <cfRule type="cellIs" dxfId="1691" priority="2652" operator="equal">
      <formula>1</formula>
    </cfRule>
  </conditionalFormatting>
  <conditionalFormatting sqref="CE391">
    <cfRule type="cellIs" dxfId="1690" priority="2654" operator="equal">
      <formula>1</formula>
    </cfRule>
  </conditionalFormatting>
  <conditionalFormatting sqref="CS391">
    <cfRule type="cellIs" dxfId="1689" priority="2651" operator="equal">
      <formula>1</formula>
    </cfRule>
  </conditionalFormatting>
  <conditionalFormatting sqref="CW391">
    <cfRule type="cellIs" dxfId="1688" priority="2650" operator="equal">
      <formula>1</formula>
    </cfRule>
  </conditionalFormatting>
  <conditionalFormatting sqref="ET469">
    <cfRule type="cellIs" dxfId="1687" priority="2648" operator="equal">
      <formula>1</formula>
    </cfRule>
  </conditionalFormatting>
  <conditionalFormatting sqref="ET501 EV501 FL501 CS501 CW501 CY501 CU501 CK501 CE501 CG501 CO501 CI501 CM501 CQ501">
    <cfRule type="cellIs" dxfId="1686" priority="2634" operator="equal">
      <formula>1</formula>
    </cfRule>
  </conditionalFormatting>
  <conditionalFormatting sqref="AW501 AY501 BA501 BC501 BE501 EC501 EA501 BO501 EM501 BK501 BM501 BQ501 CC501 CA501 BY501 BW501 BU501 BS501 DA501 DC501 DK501 DM501 DQ501 DO501 EG501 EI501 EK501 EO501 DU501 DS501">
    <cfRule type="cellIs" dxfId="1685" priority="2632" operator="equal">
      <formula>1</formula>
    </cfRule>
  </conditionalFormatting>
  <conditionalFormatting sqref="K501">
    <cfRule type="cellIs" dxfId="1684" priority="2630" operator="equal">
      <formula>"土岐"</formula>
    </cfRule>
    <cfRule type="cellIs" dxfId="1683" priority="2631" operator="equal">
      <formula>"富士宮"</formula>
    </cfRule>
  </conditionalFormatting>
  <conditionalFormatting sqref="DI501">
    <cfRule type="cellIs" dxfId="1682" priority="2629" operator="equal">
      <formula>1</formula>
    </cfRule>
  </conditionalFormatting>
  <conditionalFormatting sqref="EZ501 ET501 EX501">
    <cfRule type="cellIs" dxfId="1681" priority="2628" operator="equal">
      <formula>1</formula>
    </cfRule>
  </conditionalFormatting>
  <conditionalFormatting sqref="FF501 FB501 FD501">
    <cfRule type="cellIs" dxfId="1680" priority="2627" operator="equal">
      <formula>1</formula>
    </cfRule>
  </conditionalFormatting>
  <conditionalFormatting sqref="FH501">
    <cfRule type="cellIs" dxfId="1679" priority="2626" operator="equal">
      <formula>1</formula>
    </cfRule>
  </conditionalFormatting>
  <conditionalFormatting sqref="DY501">
    <cfRule type="cellIs" dxfId="1678" priority="2625" operator="equal">
      <formula>1</formula>
    </cfRule>
  </conditionalFormatting>
  <conditionalFormatting sqref="EV501">
    <cfRule type="cellIs" dxfId="1677" priority="2624" operator="equal">
      <formula>1</formula>
    </cfRule>
  </conditionalFormatting>
  <conditionalFormatting sqref="ET502:ET504 EV502:EV504 FL502:FL504 CS502:CS504 CW502:CW504 CY502:CY504 CU502:CU504 CK502:CK504 CE502:CE504 CG502:CG504 CO502:CO504 CI502:CI504 CM502:CM504 CQ502:CQ504">
    <cfRule type="cellIs" dxfId="1676" priority="2623" operator="equal">
      <formula>1</formula>
    </cfRule>
  </conditionalFormatting>
  <conditionalFormatting sqref="AW502:AW504 AY502:AY504 BA502:BA504 BG502:BG504 BI502:BI504 BC502:BC504 BE502:BE504 EC502:EC504 EA502:EA504 BO502:BO504 EM502:EM504 BK502:BK504 BM502:BM504 BQ502:BQ504 CC502:CC504 CA502:CA504 BY502:BY504 BW502:BW504 BU502:BU504 BS502:BS504 DA502:DA504 DC502:DC504 DK502:DK504 DM502:DM504 DQ502:DQ504 DO502:DO504 EG502:EG504 EI502:EI504 EK502:EK504 EO502:EO504 DU502:DU504 DS502:DS504">
    <cfRule type="cellIs" dxfId="1675" priority="2621" operator="equal">
      <formula>1</formula>
    </cfRule>
  </conditionalFormatting>
  <conditionalFormatting sqref="K502:K504">
    <cfRule type="cellIs" dxfId="1674" priority="2619" operator="equal">
      <formula>"土岐"</formula>
    </cfRule>
    <cfRule type="cellIs" dxfId="1673" priority="2620" operator="equal">
      <formula>"富士宮"</formula>
    </cfRule>
  </conditionalFormatting>
  <conditionalFormatting sqref="DI502:DI504">
    <cfRule type="cellIs" dxfId="1672" priority="2618" operator="equal">
      <formula>1</formula>
    </cfRule>
  </conditionalFormatting>
  <conditionalFormatting sqref="EZ502:EZ504 ET502:ET504 EX502:EX504">
    <cfRule type="cellIs" dxfId="1671" priority="2617" operator="equal">
      <formula>1</formula>
    </cfRule>
  </conditionalFormatting>
  <conditionalFormatting sqref="FF502:FF504 FB502:FB504 FD502:FD504">
    <cfRule type="cellIs" dxfId="1670" priority="2616" operator="equal">
      <formula>1</formula>
    </cfRule>
  </conditionalFormatting>
  <conditionalFormatting sqref="FH502:FH504">
    <cfRule type="cellIs" dxfId="1669" priority="2615" operator="equal">
      <formula>1</formula>
    </cfRule>
  </conditionalFormatting>
  <conditionalFormatting sqref="DY502:DY504">
    <cfRule type="cellIs" dxfId="1668" priority="2614" operator="equal">
      <formula>1</formula>
    </cfRule>
  </conditionalFormatting>
  <conditionalFormatting sqref="EV502:EV504">
    <cfRule type="cellIs" dxfId="1667" priority="2613" operator="equal">
      <formula>1</formula>
    </cfRule>
  </conditionalFormatting>
  <conditionalFormatting sqref="ET504 EV504 FL504 CS504 CW504 CY504 CU504 CK504 CE504 CG504 CO504 CI504 CM504 CQ504">
    <cfRule type="cellIs" dxfId="1666" priority="2612" operator="equal">
      <formula>1</formula>
    </cfRule>
  </conditionalFormatting>
  <conditionalFormatting sqref="AW504 AY504 BA504 BG504 BC504 BE504 EC504 EA504 BO504 EM504 BK504 BM504 CC504 CA504 BY504 BW504 BU504 BS504 DA504 DC504 DK504 DM504 DQ504 DO504 EG504 EI504 EK504 EO504 DU504 DS504">
    <cfRule type="cellIs" dxfId="1665" priority="2610" operator="equal">
      <formula>1</formula>
    </cfRule>
  </conditionalFormatting>
  <conditionalFormatting sqref="K504">
    <cfRule type="cellIs" dxfId="1664" priority="2608" operator="equal">
      <formula>"土岐"</formula>
    </cfRule>
    <cfRule type="cellIs" dxfId="1663" priority="2609" operator="equal">
      <formula>"富士宮"</formula>
    </cfRule>
  </conditionalFormatting>
  <conditionalFormatting sqref="DI504">
    <cfRule type="cellIs" dxfId="1662" priority="2607" operator="equal">
      <formula>1</formula>
    </cfRule>
  </conditionalFormatting>
  <conditionalFormatting sqref="EZ504 ET504 EX504">
    <cfRule type="cellIs" dxfId="1661" priority="2606" operator="equal">
      <formula>1</formula>
    </cfRule>
  </conditionalFormatting>
  <conditionalFormatting sqref="FF504 FB504 FD504">
    <cfRule type="cellIs" dxfId="1660" priority="2605" operator="equal">
      <formula>1</formula>
    </cfRule>
  </conditionalFormatting>
  <conditionalFormatting sqref="FH504">
    <cfRule type="cellIs" dxfId="1659" priority="2604" operator="equal">
      <formula>1</formula>
    </cfRule>
  </conditionalFormatting>
  <conditionalFormatting sqref="DY504">
    <cfRule type="cellIs" dxfId="1658" priority="2603" operator="equal">
      <formula>1</formula>
    </cfRule>
  </conditionalFormatting>
  <conditionalFormatting sqref="EV504">
    <cfRule type="cellIs" dxfId="1657" priority="2602" operator="equal">
      <formula>1</formula>
    </cfRule>
  </conditionalFormatting>
  <conditionalFormatting sqref="ET503 EV503 FL503 CS503 CW503 CY503 CU503 CK503 CE503 CG503 CO503 CI503 CM503 CQ503">
    <cfRule type="cellIs" dxfId="1656" priority="2601" operator="equal">
      <formula>1</formula>
    </cfRule>
  </conditionalFormatting>
  <conditionalFormatting sqref="AW503 AY503 BA503 BG503 BC503 BE503 EC503 EA503 BO503 EM503 BK503 BM503 CC503 CA503 BY503 BW503 BU503 BS503 DA503 DC503 DK503 DM503 DQ503 DO503 EG503 EI503 EK503 EO503 DU503 DS503">
    <cfRule type="cellIs" dxfId="1655" priority="2599" operator="equal">
      <formula>1</formula>
    </cfRule>
  </conditionalFormatting>
  <conditionalFormatting sqref="K503">
    <cfRule type="cellIs" dxfId="1654" priority="2597" operator="equal">
      <formula>"土岐"</formula>
    </cfRule>
    <cfRule type="cellIs" dxfId="1653" priority="2598" operator="equal">
      <formula>"富士宮"</formula>
    </cfRule>
  </conditionalFormatting>
  <conditionalFormatting sqref="DI503">
    <cfRule type="cellIs" dxfId="1652" priority="2596" operator="equal">
      <formula>1</formula>
    </cfRule>
  </conditionalFormatting>
  <conditionalFormatting sqref="EZ503 ET503 EX503">
    <cfRule type="cellIs" dxfId="1651" priority="2595" operator="equal">
      <formula>1</formula>
    </cfRule>
  </conditionalFormatting>
  <conditionalFormatting sqref="FF503 FB503 FD503">
    <cfRule type="cellIs" dxfId="1650" priority="2594" operator="equal">
      <formula>1</formula>
    </cfRule>
  </conditionalFormatting>
  <conditionalFormatting sqref="FH503">
    <cfRule type="cellIs" dxfId="1649" priority="2593" operator="equal">
      <formula>1</formula>
    </cfRule>
  </conditionalFormatting>
  <conditionalFormatting sqref="DY503">
    <cfRule type="cellIs" dxfId="1648" priority="2592" operator="equal">
      <formula>1</formula>
    </cfRule>
  </conditionalFormatting>
  <conditionalFormatting sqref="EV503">
    <cfRule type="cellIs" dxfId="1647" priority="2591" operator="equal">
      <formula>1</formula>
    </cfRule>
  </conditionalFormatting>
  <conditionalFormatting sqref="EV530:EV533 FL530:FL533 CS530:CS533 CW530:CW533 CY530:CY533 CU530:CU533 CK530:CK533 CE530:CE533 CG530:CG533 CO530:CO533 CI530:CI533 CM530:CM533 CQ530:CQ533">
    <cfRule type="cellIs" dxfId="1646" priority="2590" operator="equal">
      <formula>1</formula>
    </cfRule>
  </conditionalFormatting>
  <conditionalFormatting sqref="AW530:AW533 AY530:AY533 BA530:BA533 BG530:BG533 BI530:BI533 BC530:BC533 EC530:EC533 EA530:EA533 BO530:BO533 EM530:EM533 BK530:BK533 BM530:BM533 BQ530:BQ533 CC530:CC533 CA530:CA533 BY530:BY533 BW530:BW533 BU530:BU533 BS530:BS533 DA530:DA533 DC530:DC533 DK530:DK533 DM530:DM533 DQ530:DQ533 DO530:DO533 EG530:EG533 EI530:EI533 EK530:EK533 EO530:EO533 DU530:DU533 DS530:DS533">
    <cfRule type="cellIs" dxfId="1645" priority="2588" operator="equal">
      <formula>1</formula>
    </cfRule>
  </conditionalFormatting>
  <conditionalFormatting sqref="K530:K533">
    <cfRule type="cellIs" dxfId="1644" priority="2586" operator="equal">
      <formula>"土岐"</formula>
    </cfRule>
    <cfRule type="cellIs" dxfId="1643" priority="2587" operator="equal">
      <formula>"富士宮"</formula>
    </cfRule>
  </conditionalFormatting>
  <conditionalFormatting sqref="DI530:DI533">
    <cfRule type="cellIs" dxfId="1642" priority="2585" operator="equal">
      <formula>1</formula>
    </cfRule>
  </conditionalFormatting>
  <conditionalFormatting sqref="EZ530:EZ533 EX530:EX533">
    <cfRule type="cellIs" dxfId="1641" priority="2584" operator="equal">
      <formula>1</formula>
    </cfRule>
  </conditionalFormatting>
  <conditionalFormatting sqref="FF530:FF533 FB530:FB533 FD530:FD533">
    <cfRule type="cellIs" dxfId="1640" priority="2583" operator="equal">
      <formula>1</formula>
    </cfRule>
  </conditionalFormatting>
  <conditionalFormatting sqref="FH530:FH533">
    <cfRule type="cellIs" dxfId="1639" priority="2582" operator="equal">
      <formula>1</formula>
    </cfRule>
  </conditionalFormatting>
  <conditionalFormatting sqref="DY530:DY533">
    <cfRule type="cellIs" dxfId="1638" priority="2581" operator="equal">
      <formula>1</formula>
    </cfRule>
  </conditionalFormatting>
  <conditionalFormatting sqref="EV530:EV533">
    <cfRule type="cellIs" dxfId="1637" priority="2580" operator="equal">
      <formula>1</formula>
    </cfRule>
  </conditionalFormatting>
  <conditionalFormatting sqref="AY405">
    <cfRule type="cellIs" dxfId="1636" priority="2579" operator="equal">
      <formula>1</formula>
    </cfRule>
  </conditionalFormatting>
  <conditionalFormatting sqref="BG449">
    <cfRule type="cellIs" dxfId="1635" priority="2577" operator="equal">
      <formula>1</formula>
    </cfRule>
  </conditionalFormatting>
  <conditionalFormatting sqref="BG458">
    <cfRule type="cellIs" dxfId="1634" priority="2575" operator="equal">
      <formula>1</formula>
    </cfRule>
  </conditionalFormatting>
  <conditionalFormatting sqref="BG470">
    <cfRule type="cellIs" dxfId="1633" priority="2574" operator="equal">
      <formula>1</formula>
    </cfRule>
  </conditionalFormatting>
  <conditionalFormatting sqref="BG467">
    <cfRule type="cellIs" dxfId="1632" priority="2572" operator="equal">
      <formula>1</formula>
    </cfRule>
  </conditionalFormatting>
  <conditionalFormatting sqref="BG455">
    <cfRule type="cellIs" dxfId="1631" priority="2571" operator="equal">
      <formula>1</formula>
    </cfRule>
  </conditionalFormatting>
  <conditionalFormatting sqref="BS445">
    <cfRule type="cellIs" dxfId="1630" priority="2570" operator="equal">
      <formula>1</formula>
    </cfRule>
  </conditionalFormatting>
  <conditionalFormatting sqref="BU445">
    <cfRule type="cellIs" dxfId="1629" priority="2569" operator="equal">
      <formula>1</formula>
    </cfRule>
  </conditionalFormatting>
  <conditionalFormatting sqref="BW445">
    <cfRule type="cellIs" dxfId="1628" priority="2568" operator="equal">
      <formula>1</formula>
    </cfRule>
  </conditionalFormatting>
  <conditionalFormatting sqref="BY445">
    <cfRule type="cellIs" dxfId="1627" priority="2567" operator="equal">
      <formula>1</formula>
    </cfRule>
  </conditionalFormatting>
  <conditionalFormatting sqref="CA445">
    <cfRule type="cellIs" dxfId="1626" priority="2566" operator="equal">
      <formula>1</formula>
    </cfRule>
  </conditionalFormatting>
  <conditionalFormatting sqref="CC445">
    <cfRule type="cellIs" dxfId="1625" priority="2565" operator="equal">
      <formula>1</formula>
    </cfRule>
  </conditionalFormatting>
  <conditionalFormatting sqref="AW458">
    <cfRule type="cellIs" dxfId="1624" priority="2564" operator="equal">
      <formula>1</formula>
    </cfRule>
  </conditionalFormatting>
  <conditionalFormatting sqref="EZ929:EZ930 ET929:ET930 EX929:EX930">
    <cfRule type="cellIs" dxfId="1623" priority="2528" operator="equal">
      <formula>1</formula>
    </cfRule>
  </conditionalFormatting>
  <conditionalFormatting sqref="DI439">
    <cfRule type="cellIs" dxfId="1622" priority="2540" operator="equal">
      <formula>1</formula>
    </cfRule>
  </conditionalFormatting>
  <conditionalFormatting sqref="DG439">
    <cfRule type="cellIs" dxfId="1621" priority="2544" operator="equal">
      <formula>1</formula>
    </cfRule>
  </conditionalFormatting>
  <conditionalFormatting sqref="FF466 FB466 FD466">
    <cfRule type="cellIs" dxfId="1620" priority="2549" operator="equal">
      <formula>1</formula>
    </cfRule>
  </conditionalFormatting>
  <conditionalFormatting sqref="EZ466 ET466 EX466">
    <cfRule type="cellIs" dxfId="1619" priority="2550" operator="equal">
      <formula>1</formula>
    </cfRule>
  </conditionalFormatting>
  <conditionalFormatting sqref="ET466 EV466 FL466 CS466 CW466 CY466 CU466 CK466 CE466 CG466 CO466 CI466 CM466 CQ466">
    <cfRule type="cellIs" dxfId="1618" priority="2556" operator="equal">
      <formula>1</formula>
    </cfRule>
  </conditionalFormatting>
  <conditionalFormatting sqref="AW466 AY466 BA466 BG466 BI466 BC466 BE466 EC466 BO466 EM466 BK466 BM466 BQ466 CC466 CA466 BY466 BW466 BU466 BS466 DA466 DC466 DM466 DQ466 DO466 EG466 EI466 EK466 EO466 DU466 DS466">
    <cfRule type="cellIs" dxfId="1617" priority="2554" operator="equal">
      <formula>1</formula>
    </cfRule>
  </conditionalFormatting>
  <conditionalFormatting sqref="DI466">
    <cfRule type="cellIs" dxfId="1616" priority="2551" operator="equal">
      <formula>1</formula>
    </cfRule>
  </conditionalFormatting>
  <conditionalFormatting sqref="FH466">
    <cfRule type="cellIs" dxfId="1615" priority="2548" operator="equal">
      <formula>1</formula>
    </cfRule>
  </conditionalFormatting>
  <conditionalFormatting sqref="DY466">
    <cfRule type="cellIs" dxfId="1614" priority="2547" operator="equal">
      <formula>1</formula>
    </cfRule>
  </conditionalFormatting>
  <conditionalFormatting sqref="EV466">
    <cfRule type="cellIs" dxfId="1613" priority="2546" operator="equal">
      <formula>1</formula>
    </cfRule>
  </conditionalFormatting>
  <conditionalFormatting sqref="ET439 EV439 FL439 CS439 CW439 CY439 CU439 CK439 CE439 CG439 CO439 CI439 CM439 CQ439">
    <cfRule type="cellIs" dxfId="1612" priority="2545" operator="equal">
      <formula>1</formula>
    </cfRule>
  </conditionalFormatting>
  <conditionalFormatting sqref="AW439 AY439 BA439 BG439 BI439 BC439 BE439 DW439 EA439 BO439 BK439 BM439 BQ439 DE439 CC439 CA439 BY439 BW439 BU439 BS439 DA439 DC439 DK439 DM439 DQ439 DO439 EG439 EI439 EK439 EO439 DU439 DS439">
    <cfRule type="cellIs" dxfId="1611" priority="2543" operator="equal">
      <formula>1</formula>
    </cfRule>
  </conditionalFormatting>
  <conditionalFormatting sqref="K439">
    <cfRule type="cellIs" dxfId="1610" priority="2541" operator="equal">
      <formula>"土岐"</formula>
    </cfRule>
    <cfRule type="cellIs" dxfId="1609" priority="2542" operator="equal">
      <formula>"富士宮"</formula>
    </cfRule>
  </conditionalFormatting>
  <conditionalFormatting sqref="EZ439 ET439 EX439">
    <cfRule type="cellIs" dxfId="1608" priority="2539" operator="equal">
      <formula>1</formula>
    </cfRule>
  </conditionalFormatting>
  <conditionalFormatting sqref="FF439 FB439 FD439">
    <cfRule type="cellIs" dxfId="1607" priority="2538" operator="equal">
      <formula>1</formula>
    </cfRule>
  </conditionalFormatting>
  <conditionalFormatting sqref="FH439">
    <cfRule type="cellIs" dxfId="1606" priority="2537" operator="equal">
      <formula>1</formula>
    </cfRule>
  </conditionalFormatting>
  <conditionalFormatting sqref="EV439">
    <cfRule type="cellIs" dxfId="1605" priority="2535" operator="equal">
      <formula>1</formula>
    </cfRule>
  </conditionalFormatting>
  <conditionalFormatting sqref="ET929:ET930 EV929:EV930 FL929:FL930 CS929:CS930 CW929:CW930 CY929:CY930 CU929:CU930 CK929:CK930 CE929:CE930 CG929:CG930 CO929:CO930 CI929:CI930 CM929:CM930 CQ929:CQ930">
    <cfRule type="cellIs" dxfId="1604" priority="2534" operator="equal">
      <formula>1</formula>
    </cfRule>
  </conditionalFormatting>
  <conditionalFormatting sqref="EC929:EC930 EA929:EA930 BO929:BO930 EM929:EM930 BQ929:BQ930 CC929:CC930 CA929:CA930 BY929:BY930 BW929:BW930 BU929:BU930 BS929:BS930 DA929:DA930 DC929:DC930 DK929:DK930 DM929:DM930 DQ929:DQ930 DO929:DO930 EG929:EG930 EI929:EI930 EK929:EK930 EO929:EO930 DU929:DU930 DS929:DS930">
    <cfRule type="cellIs" dxfId="1603" priority="2532" operator="equal">
      <formula>1</formula>
    </cfRule>
  </conditionalFormatting>
  <conditionalFormatting sqref="DI929:DI930">
    <cfRule type="cellIs" dxfId="1602" priority="2529" operator="equal">
      <formula>1</formula>
    </cfRule>
  </conditionalFormatting>
  <conditionalFormatting sqref="FF929:FF930 FB929:FB930 FD929:FD930">
    <cfRule type="cellIs" dxfId="1601" priority="2527" operator="equal">
      <formula>1</formula>
    </cfRule>
  </conditionalFormatting>
  <conditionalFormatting sqref="FH929:FH930">
    <cfRule type="cellIs" dxfId="1600" priority="2526" operator="equal">
      <formula>1</formula>
    </cfRule>
  </conditionalFormatting>
  <conditionalFormatting sqref="DY929:DY930">
    <cfRule type="cellIs" dxfId="1599" priority="2525" operator="equal">
      <formula>1</formula>
    </cfRule>
  </conditionalFormatting>
  <conditionalFormatting sqref="EV929:EV930">
    <cfRule type="cellIs" dxfId="1598" priority="2524" operator="equal">
      <formula>1</formula>
    </cfRule>
  </conditionalFormatting>
  <conditionalFormatting sqref="ET521 EV521 FL521 CS521 CW521 CY521 CU521 CK521 CE521 CG521 CO521 CI521 CM521 CQ521">
    <cfRule type="cellIs" dxfId="1597" priority="2523" operator="equal">
      <formula>1</formula>
    </cfRule>
  </conditionalFormatting>
  <conditionalFormatting sqref="AW521 AY521 BA521 BG521 BI521 BC521 BE521 EC521 EA521 BO521 EM521 BK521 BM521 BQ521 CC521 CA521 BY521 BW521 BU521 BS521 DA521 DC521 DK521 DM521 DQ521 DO521 EG521 EI521 EK521 EO521 DU521 DS521">
    <cfRule type="cellIs" dxfId="1596" priority="2521" operator="equal">
      <formula>1</formula>
    </cfRule>
  </conditionalFormatting>
  <conditionalFormatting sqref="K521">
    <cfRule type="cellIs" dxfId="1595" priority="2519" operator="equal">
      <formula>"土岐"</formula>
    </cfRule>
    <cfRule type="cellIs" dxfId="1594" priority="2520" operator="equal">
      <formula>"富士宮"</formula>
    </cfRule>
  </conditionalFormatting>
  <conditionalFormatting sqref="DI521">
    <cfRule type="cellIs" dxfId="1593" priority="2518" operator="equal">
      <formula>1</formula>
    </cfRule>
  </conditionalFormatting>
  <conditionalFormatting sqref="EZ521 ET521 EX521">
    <cfRule type="cellIs" dxfId="1592" priority="2517" operator="equal">
      <formula>1</formula>
    </cfRule>
  </conditionalFormatting>
  <conditionalFormatting sqref="FF521 FB521 FD521">
    <cfRule type="cellIs" dxfId="1591" priority="2516" operator="equal">
      <formula>1</formula>
    </cfRule>
  </conditionalFormatting>
  <conditionalFormatting sqref="FH521">
    <cfRule type="cellIs" dxfId="1590" priority="2515" operator="equal">
      <formula>1</formula>
    </cfRule>
  </conditionalFormatting>
  <conditionalFormatting sqref="DY521">
    <cfRule type="cellIs" dxfId="1589" priority="2514" operator="equal">
      <formula>1</formula>
    </cfRule>
  </conditionalFormatting>
  <conditionalFormatting sqref="EV521">
    <cfRule type="cellIs" dxfId="1588" priority="2513" operator="equal">
      <formula>1</formula>
    </cfRule>
  </conditionalFormatting>
  <conditionalFormatting sqref="EV523 FL523 CS523 CW523 CY523 CU523 CK523 CE523 CG523 CO523 CI523 CM523 CQ523">
    <cfRule type="cellIs" dxfId="1587" priority="2512" operator="equal">
      <formula>1</formula>
    </cfRule>
  </conditionalFormatting>
  <conditionalFormatting sqref="AW523 AY523 BA523 BG523 BI523 BC523 BE523 EC523 EA523 BO523 EM523 BK523 BM523 BQ523 CC523 CA523 BY523 BW523 BU523 BS523 DA523 DC523 DK523 DM523 DQ523 DO523 EG523 EI523 EK523 EO523 DU523 DS523">
    <cfRule type="cellIs" dxfId="1586" priority="2510" operator="equal">
      <formula>1</formula>
    </cfRule>
  </conditionalFormatting>
  <conditionalFormatting sqref="K523">
    <cfRule type="cellIs" dxfId="1585" priority="2508" operator="equal">
      <formula>"土岐"</formula>
    </cfRule>
    <cfRule type="cellIs" dxfId="1584" priority="2509" operator="equal">
      <formula>"富士宮"</formula>
    </cfRule>
  </conditionalFormatting>
  <conditionalFormatting sqref="DI523">
    <cfRule type="cellIs" dxfId="1583" priority="2507" operator="equal">
      <formula>1</formula>
    </cfRule>
  </conditionalFormatting>
  <conditionalFormatting sqref="EZ523 EX523">
    <cfRule type="cellIs" dxfId="1582" priority="2506" operator="equal">
      <formula>1</formula>
    </cfRule>
  </conditionalFormatting>
  <conditionalFormatting sqref="FF523 FB523 FD523">
    <cfRule type="cellIs" dxfId="1581" priority="2505" operator="equal">
      <formula>1</formula>
    </cfRule>
  </conditionalFormatting>
  <conditionalFormatting sqref="FH523">
    <cfRule type="cellIs" dxfId="1580" priority="2504" operator="equal">
      <formula>1</formula>
    </cfRule>
  </conditionalFormatting>
  <conditionalFormatting sqref="DY523">
    <cfRule type="cellIs" dxfId="1579" priority="2503" operator="equal">
      <formula>1</formula>
    </cfRule>
  </conditionalFormatting>
  <conditionalFormatting sqref="EV523">
    <cfRule type="cellIs" dxfId="1578" priority="2502" operator="equal">
      <formula>1</formula>
    </cfRule>
  </conditionalFormatting>
  <conditionalFormatting sqref="ET468 EV468 FL468 CS468 CW468 CY468 CU468 CK468 CE468 CG468 CO468 CI468 CM468 CQ468">
    <cfRule type="cellIs" dxfId="1577" priority="2501" operator="equal">
      <formula>1</formula>
    </cfRule>
  </conditionalFormatting>
  <conditionalFormatting sqref="AW468 AY468 BA468 BG468 BI468 BC468 BE468 EC468 EA468 BO468 EM468 BK468 BQ468 CC468 CA468 BY468 BW468 BU468 BS468 DA468 DC468 DM468 DQ468 DO468 EG468 EI468 EK468 EO468 DU468 DS468 DW468:DW469">
    <cfRule type="cellIs" dxfId="1576" priority="2499" operator="equal">
      <formula>1</formula>
    </cfRule>
  </conditionalFormatting>
  <conditionalFormatting sqref="DI468">
    <cfRule type="cellIs" dxfId="1575" priority="2496" operator="equal">
      <formula>1</formula>
    </cfRule>
  </conditionalFormatting>
  <conditionalFormatting sqref="EZ468 ET468 EX468">
    <cfRule type="cellIs" dxfId="1574" priority="2495" operator="equal">
      <formula>1</formula>
    </cfRule>
  </conditionalFormatting>
  <conditionalFormatting sqref="FF468 FB468 FD468">
    <cfRule type="cellIs" dxfId="1573" priority="2494" operator="equal">
      <formula>1</formula>
    </cfRule>
  </conditionalFormatting>
  <conditionalFormatting sqref="FH468">
    <cfRule type="cellIs" dxfId="1572" priority="2493" operator="equal">
      <formula>1</formula>
    </cfRule>
  </conditionalFormatting>
  <conditionalFormatting sqref="DY468">
    <cfRule type="cellIs" dxfId="1571" priority="2492" operator="equal">
      <formula>1</formula>
    </cfRule>
  </conditionalFormatting>
  <conditionalFormatting sqref="EV468">
    <cfRule type="cellIs" dxfId="1570" priority="2491" operator="equal">
      <formula>1</formula>
    </cfRule>
  </conditionalFormatting>
  <conditionalFormatting sqref="ET443 EV443 FL443 CS443 CW443 CY443 CU443 CK443 CE443 CG443 CO443 CI443 CM443 CQ443">
    <cfRule type="cellIs" dxfId="1569" priority="2488" operator="equal">
      <formula>1</formula>
    </cfRule>
  </conditionalFormatting>
  <conditionalFormatting sqref="AW443 AY443 BA443 BG443 BI443 BC443 BE443 EC443 EA443 BO443 EM443 BK443 BM443 BQ443 DE443 CC443 CA443 BY443 BW443 BU443 BS443 DA443 DC443 DK443 DM443 DQ443 DO443 EG443 EI443 EK443 EO443 DU443 DS443">
    <cfRule type="cellIs" dxfId="1568" priority="2486" operator="equal">
      <formula>1</formula>
    </cfRule>
  </conditionalFormatting>
  <conditionalFormatting sqref="DI443">
    <cfRule type="cellIs" dxfId="1567" priority="2483" operator="equal">
      <formula>1</formula>
    </cfRule>
  </conditionalFormatting>
  <conditionalFormatting sqref="EZ443 ET443 EX443">
    <cfRule type="cellIs" dxfId="1566" priority="2482" operator="equal">
      <formula>1</formula>
    </cfRule>
  </conditionalFormatting>
  <conditionalFormatting sqref="FF443 FB443 FD443">
    <cfRule type="cellIs" dxfId="1565" priority="2481" operator="equal">
      <formula>1</formula>
    </cfRule>
  </conditionalFormatting>
  <conditionalFormatting sqref="FH443">
    <cfRule type="cellIs" dxfId="1564" priority="2480" operator="equal">
      <formula>1</formula>
    </cfRule>
  </conditionalFormatting>
  <conditionalFormatting sqref="DY443">
    <cfRule type="cellIs" dxfId="1563" priority="2479" operator="equal">
      <formula>1</formula>
    </cfRule>
  </conditionalFormatting>
  <conditionalFormatting sqref="EV443">
    <cfRule type="cellIs" dxfId="1562" priority="2478" operator="equal">
      <formula>1</formula>
    </cfRule>
  </conditionalFormatting>
  <conditionalFormatting sqref="K1140:K1141">
    <cfRule type="cellIs" dxfId="1561" priority="2472" operator="equal">
      <formula>"土岐"</formula>
    </cfRule>
    <cfRule type="cellIs" dxfId="1560" priority="2473" operator="equal">
      <formula>"富士宮"</formula>
    </cfRule>
  </conditionalFormatting>
  <conditionalFormatting sqref="AW415">
    <cfRule type="cellIs" dxfId="1559" priority="2469" operator="equal">
      <formula>1</formula>
    </cfRule>
  </conditionalFormatting>
  <conditionalFormatting sqref="AW416">
    <cfRule type="cellIs" dxfId="1558" priority="2468" operator="equal">
      <formula>1</formula>
    </cfRule>
  </conditionalFormatting>
  <conditionalFormatting sqref="AW419">
    <cfRule type="cellIs" dxfId="1557" priority="2467" operator="equal">
      <formula>1</formula>
    </cfRule>
  </conditionalFormatting>
  <conditionalFormatting sqref="AW420">
    <cfRule type="cellIs" dxfId="1556" priority="2466" operator="equal">
      <formula>1</formula>
    </cfRule>
  </conditionalFormatting>
  <conditionalFormatting sqref="AW424">
    <cfRule type="cellIs" dxfId="1555" priority="2465" operator="equal">
      <formula>1</formula>
    </cfRule>
  </conditionalFormatting>
  <conditionalFormatting sqref="AW454">
    <cfRule type="cellIs" dxfId="1554" priority="2462" operator="equal">
      <formula>1</formula>
    </cfRule>
  </conditionalFormatting>
  <conditionalFormatting sqref="AW453">
    <cfRule type="cellIs" dxfId="1553" priority="2461" operator="equal">
      <formula>1</formula>
    </cfRule>
  </conditionalFormatting>
  <conditionalFormatting sqref="AY415">
    <cfRule type="cellIs" dxfId="1552" priority="2460" operator="equal">
      <formula>1</formula>
    </cfRule>
  </conditionalFormatting>
  <conditionalFormatting sqref="AY416">
    <cfRule type="cellIs" dxfId="1551" priority="2459" operator="equal">
      <formula>1</formula>
    </cfRule>
  </conditionalFormatting>
  <conditionalFormatting sqref="AY419">
    <cfRule type="cellIs" dxfId="1550" priority="2458" operator="equal">
      <formula>1</formula>
    </cfRule>
  </conditionalFormatting>
  <conditionalFormatting sqref="AY420">
    <cfRule type="cellIs" dxfId="1549" priority="2457" operator="equal">
      <formula>1</formula>
    </cfRule>
  </conditionalFormatting>
  <conditionalFormatting sqref="AY424">
    <cfRule type="cellIs" dxfId="1548" priority="2456" operator="equal">
      <formula>1</formula>
    </cfRule>
  </conditionalFormatting>
  <conditionalFormatting sqref="AY454">
    <cfRule type="cellIs" dxfId="1547" priority="2453" operator="equal">
      <formula>1</formula>
    </cfRule>
  </conditionalFormatting>
  <conditionalFormatting sqref="AW457">
    <cfRule type="cellIs" dxfId="1546" priority="2452" operator="equal">
      <formula>1</formula>
    </cfRule>
  </conditionalFormatting>
  <conditionalFormatting sqref="AW456">
    <cfRule type="cellIs" dxfId="1545" priority="2451" operator="equal">
      <formula>1</formula>
    </cfRule>
  </conditionalFormatting>
  <conditionalFormatting sqref="AW461">
    <cfRule type="cellIs" dxfId="1544" priority="2450" operator="equal">
      <formula>1</formula>
    </cfRule>
  </conditionalFormatting>
  <conditionalFormatting sqref="AY453">
    <cfRule type="cellIs" dxfId="1543" priority="2449" operator="equal">
      <formula>1</formula>
    </cfRule>
  </conditionalFormatting>
  <conditionalFormatting sqref="AY457">
    <cfRule type="cellIs" dxfId="1542" priority="2448" operator="equal">
      <formula>1</formula>
    </cfRule>
  </conditionalFormatting>
  <conditionalFormatting sqref="AY456">
    <cfRule type="cellIs" dxfId="1541" priority="2447" operator="equal">
      <formula>1</formula>
    </cfRule>
  </conditionalFormatting>
  <conditionalFormatting sqref="AY461">
    <cfRule type="cellIs" dxfId="1540" priority="2446" operator="equal">
      <formula>1</formula>
    </cfRule>
  </conditionalFormatting>
  <conditionalFormatting sqref="BA415">
    <cfRule type="cellIs" dxfId="1539" priority="2445" operator="equal">
      <formula>1</formula>
    </cfRule>
  </conditionalFormatting>
  <conditionalFormatting sqref="BA416">
    <cfRule type="cellIs" dxfId="1538" priority="2444" operator="equal">
      <formula>1</formula>
    </cfRule>
  </conditionalFormatting>
  <conditionalFormatting sqref="BA419">
    <cfRule type="cellIs" dxfId="1537" priority="2443" operator="equal">
      <formula>1</formula>
    </cfRule>
  </conditionalFormatting>
  <conditionalFormatting sqref="BA420">
    <cfRule type="cellIs" dxfId="1536" priority="2442" operator="equal">
      <formula>1</formula>
    </cfRule>
  </conditionalFormatting>
  <conditionalFormatting sqref="BA424">
    <cfRule type="cellIs" dxfId="1535" priority="2441" operator="equal">
      <formula>1</formula>
    </cfRule>
  </conditionalFormatting>
  <conditionalFormatting sqref="BA454">
    <cfRule type="cellIs" dxfId="1534" priority="2438" operator="equal">
      <formula>1</formula>
    </cfRule>
  </conditionalFormatting>
  <conditionalFormatting sqref="BA453">
    <cfRule type="cellIs" dxfId="1533" priority="2437" operator="equal">
      <formula>1</formula>
    </cfRule>
  </conditionalFormatting>
  <conditionalFormatting sqref="BA457">
    <cfRule type="cellIs" dxfId="1532" priority="2436" operator="equal">
      <formula>1</formula>
    </cfRule>
  </conditionalFormatting>
  <conditionalFormatting sqref="BA456">
    <cfRule type="cellIs" dxfId="1531" priority="2435" operator="equal">
      <formula>1</formula>
    </cfRule>
  </conditionalFormatting>
  <conditionalFormatting sqref="BA461">
    <cfRule type="cellIs" dxfId="1530" priority="2434" operator="equal">
      <formula>1</formula>
    </cfRule>
  </conditionalFormatting>
  <conditionalFormatting sqref="BC415">
    <cfRule type="cellIs" dxfId="1529" priority="2433" operator="equal">
      <formula>1</formula>
    </cfRule>
  </conditionalFormatting>
  <conditionalFormatting sqref="BC416">
    <cfRule type="cellIs" dxfId="1528" priority="2432" operator="equal">
      <formula>1</formula>
    </cfRule>
  </conditionalFormatting>
  <conditionalFormatting sqref="BC419">
    <cfRule type="cellIs" dxfId="1527" priority="2431" operator="equal">
      <formula>1</formula>
    </cfRule>
  </conditionalFormatting>
  <conditionalFormatting sqref="BC420">
    <cfRule type="cellIs" dxfId="1526" priority="2430" operator="equal">
      <formula>1</formula>
    </cfRule>
  </conditionalFormatting>
  <conditionalFormatting sqref="BC424">
    <cfRule type="cellIs" dxfId="1525" priority="2429" operator="equal">
      <formula>1</formula>
    </cfRule>
  </conditionalFormatting>
  <conditionalFormatting sqref="BC454">
    <cfRule type="cellIs" dxfId="1524" priority="2426" operator="equal">
      <formula>1</formula>
    </cfRule>
  </conditionalFormatting>
  <conditionalFormatting sqref="BC453">
    <cfRule type="cellIs" dxfId="1523" priority="2425" operator="equal">
      <formula>1</formula>
    </cfRule>
  </conditionalFormatting>
  <conditionalFormatting sqref="BC457">
    <cfRule type="cellIs" dxfId="1522" priority="2424" operator="equal">
      <formula>1</formula>
    </cfRule>
  </conditionalFormatting>
  <conditionalFormatting sqref="BC456">
    <cfRule type="cellIs" dxfId="1521" priority="2423" operator="equal">
      <formula>1</formula>
    </cfRule>
  </conditionalFormatting>
  <conditionalFormatting sqref="BC461">
    <cfRule type="cellIs" dxfId="1520" priority="2422" operator="equal">
      <formula>1</formula>
    </cfRule>
  </conditionalFormatting>
  <conditionalFormatting sqref="BE415">
    <cfRule type="cellIs" dxfId="1519" priority="2421" operator="equal">
      <formula>1</formula>
    </cfRule>
  </conditionalFormatting>
  <conditionalFormatting sqref="BE416">
    <cfRule type="cellIs" dxfId="1518" priority="2420" operator="equal">
      <formula>1</formula>
    </cfRule>
  </conditionalFormatting>
  <conditionalFormatting sqref="BE419">
    <cfRule type="cellIs" dxfId="1517" priority="2419" operator="equal">
      <formula>1</formula>
    </cfRule>
  </conditionalFormatting>
  <conditionalFormatting sqref="BE420">
    <cfRule type="cellIs" dxfId="1516" priority="2418" operator="equal">
      <formula>1</formula>
    </cfRule>
  </conditionalFormatting>
  <conditionalFormatting sqref="BE424">
    <cfRule type="cellIs" dxfId="1515" priority="2417" operator="equal">
      <formula>1</formula>
    </cfRule>
  </conditionalFormatting>
  <conditionalFormatting sqref="BE454">
    <cfRule type="cellIs" dxfId="1514" priority="2414" operator="equal">
      <formula>1</formula>
    </cfRule>
  </conditionalFormatting>
  <conditionalFormatting sqref="BE453">
    <cfRule type="cellIs" dxfId="1513" priority="2413" operator="equal">
      <formula>1</formula>
    </cfRule>
  </conditionalFormatting>
  <conditionalFormatting sqref="BE457">
    <cfRule type="cellIs" dxfId="1512" priority="2412" operator="equal">
      <formula>1</formula>
    </cfRule>
  </conditionalFormatting>
  <conditionalFormatting sqref="BE456">
    <cfRule type="cellIs" dxfId="1511" priority="2411" operator="equal">
      <formula>1</formula>
    </cfRule>
  </conditionalFormatting>
  <conditionalFormatting sqref="BE461">
    <cfRule type="cellIs" dxfId="1510" priority="2410" operator="equal">
      <formula>1</formula>
    </cfRule>
  </conditionalFormatting>
  <conditionalFormatting sqref="BG475">
    <cfRule type="cellIs" dxfId="1509" priority="2408" operator="equal">
      <formula>1</formula>
    </cfRule>
  </conditionalFormatting>
  <conditionalFormatting sqref="BG478">
    <cfRule type="cellIs" dxfId="1508" priority="2407" operator="equal">
      <formula>1</formula>
    </cfRule>
  </conditionalFormatting>
  <conditionalFormatting sqref="BG481">
    <cfRule type="cellIs" dxfId="1507" priority="2406" operator="equal">
      <formula>1</formula>
    </cfRule>
  </conditionalFormatting>
  <conditionalFormatting sqref="BG510:BG512">
    <cfRule type="cellIs" dxfId="1506" priority="2405" operator="equal">
      <formula>1</formula>
    </cfRule>
  </conditionalFormatting>
  <conditionalFormatting sqref="BG488">
    <cfRule type="cellIs" dxfId="1505" priority="2404" operator="equal">
      <formula>1</formula>
    </cfRule>
  </conditionalFormatting>
  <conditionalFormatting sqref="BG415">
    <cfRule type="cellIs" dxfId="1504" priority="2403" operator="equal">
      <formula>1</formula>
    </cfRule>
  </conditionalFormatting>
  <conditionalFormatting sqref="BG416">
    <cfRule type="cellIs" dxfId="1503" priority="2402" operator="equal">
      <formula>1</formula>
    </cfRule>
  </conditionalFormatting>
  <conditionalFormatting sqref="BG419">
    <cfRule type="cellIs" dxfId="1502" priority="2401" operator="equal">
      <formula>1</formula>
    </cfRule>
  </conditionalFormatting>
  <conditionalFormatting sqref="BG420">
    <cfRule type="cellIs" dxfId="1501" priority="2400" operator="equal">
      <formula>1</formula>
    </cfRule>
  </conditionalFormatting>
  <conditionalFormatting sqref="BG424">
    <cfRule type="cellIs" dxfId="1500" priority="2399" operator="equal">
      <formula>1</formula>
    </cfRule>
  </conditionalFormatting>
  <conditionalFormatting sqref="BG454">
    <cfRule type="cellIs" dxfId="1499" priority="2396" operator="equal">
      <formula>1</formula>
    </cfRule>
  </conditionalFormatting>
  <conditionalFormatting sqref="BG453">
    <cfRule type="cellIs" dxfId="1498" priority="2395" operator="equal">
      <formula>1</formula>
    </cfRule>
  </conditionalFormatting>
  <conditionalFormatting sqref="BG457">
    <cfRule type="cellIs" dxfId="1497" priority="2394" operator="equal">
      <formula>1</formula>
    </cfRule>
  </conditionalFormatting>
  <conditionalFormatting sqref="BG456">
    <cfRule type="cellIs" dxfId="1496" priority="2393" operator="equal">
      <formula>1</formula>
    </cfRule>
  </conditionalFormatting>
  <conditionalFormatting sqref="BG461">
    <cfRule type="cellIs" dxfId="1495" priority="2392" operator="equal">
      <formula>1</formula>
    </cfRule>
  </conditionalFormatting>
  <conditionalFormatting sqref="BI415">
    <cfRule type="cellIs" dxfId="1494" priority="2391" operator="equal">
      <formula>1</formula>
    </cfRule>
  </conditionalFormatting>
  <conditionalFormatting sqref="BI416">
    <cfRule type="cellIs" dxfId="1493" priority="2390" operator="equal">
      <formula>1</formula>
    </cfRule>
  </conditionalFormatting>
  <conditionalFormatting sqref="BI424">
    <cfRule type="cellIs" dxfId="1492" priority="2389" operator="equal">
      <formula>1</formula>
    </cfRule>
  </conditionalFormatting>
  <conditionalFormatting sqref="BI454">
    <cfRule type="cellIs" dxfId="1491" priority="2386" operator="equal">
      <formula>1</formula>
    </cfRule>
  </conditionalFormatting>
  <conditionalFormatting sqref="BI453">
    <cfRule type="cellIs" dxfId="1490" priority="2385" operator="equal">
      <formula>1</formula>
    </cfRule>
  </conditionalFormatting>
  <conditionalFormatting sqref="BQ457">
    <cfRule type="cellIs" dxfId="1489" priority="2382" operator="equal">
      <formula>1</formula>
    </cfRule>
  </conditionalFormatting>
  <conditionalFormatting sqref="DI399">
    <cfRule type="cellIs" dxfId="1488" priority="2381" operator="equal">
      <formula>1</formula>
    </cfRule>
  </conditionalFormatting>
  <conditionalFormatting sqref="DI415">
    <cfRule type="cellIs" dxfId="1487" priority="2380" operator="equal">
      <formula>1</formula>
    </cfRule>
  </conditionalFormatting>
  <conditionalFormatting sqref="DI416">
    <cfRule type="cellIs" dxfId="1486" priority="2379" operator="equal">
      <formula>1</formula>
    </cfRule>
  </conditionalFormatting>
  <conditionalFormatting sqref="DI419">
    <cfRule type="cellIs" dxfId="1485" priority="2378" operator="equal">
      <formula>1</formula>
    </cfRule>
  </conditionalFormatting>
  <conditionalFormatting sqref="DI420">
    <cfRule type="cellIs" dxfId="1484" priority="2377" operator="equal">
      <formula>1</formula>
    </cfRule>
  </conditionalFormatting>
  <conditionalFormatting sqref="DI424">
    <cfRule type="cellIs" dxfId="1483" priority="2376" operator="equal">
      <formula>1</formula>
    </cfRule>
  </conditionalFormatting>
  <conditionalFormatting sqref="EA384">
    <cfRule type="cellIs" dxfId="1482" priority="2375" operator="equal">
      <formula>1</formula>
    </cfRule>
  </conditionalFormatting>
  <conditionalFormatting sqref="EA381">
    <cfRule type="cellIs" dxfId="1481" priority="2374" operator="equal">
      <formula>1</formula>
    </cfRule>
  </conditionalFormatting>
  <conditionalFormatting sqref="EA374">
    <cfRule type="cellIs" dxfId="1480" priority="2373" operator="equal">
      <formula>1</formula>
    </cfRule>
  </conditionalFormatting>
  <conditionalFormatting sqref="EA415">
    <cfRule type="cellIs" dxfId="1479" priority="2372" operator="equal">
      <formula>1</formula>
    </cfRule>
  </conditionalFormatting>
  <conditionalFormatting sqref="EA416">
    <cfRule type="cellIs" dxfId="1478" priority="2371" operator="equal">
      <formula>1</formula>
    </cfRule>
  </conditionalFormatting>
  <conditionalFormatting sqref="EA419">
    <cfRule type="cellIs" dxfId="1477" priority="2370" operator="equal">
      <formula>1</formula>
    </cfRule>
  </conditionalFormatting>
  <conditionalFormatting sqref="EA420">
    <cfRule type="cellIs" dxfId="1476" priority="2369" operator="equal">
      <formula>1</formula>
    </cfRule>
  </conditionalFormatting>
  <conditionalFormatting sqref="EA424">
    <cfRule type="cellIs" dxfId="1475" priority="2368" operator="equal">
      <formula>1</formula>
    </cfRule>
  </conditionalFormatting>
  <conditionalFormatting sqref="EC415">
    <cfRule type="cellIs" dxfId="1474" priority="2367" operator="equal">
      <formula>1</formula>
    </cfRule>
  </conditionalFormatting>
  <conditionalFormatting sqref="EC416">
    <cfRule type="cellIs" dxfId="1473" priority="2366" operator="equal">
      <formula>1</formula>
    </cfRule>
  </conditionalFormatting>
  <conditionalFormatting sqref="EC419">
    <cfRule type="cellIs" dxfId="1472" priority="2365" operator="equal">
      <formula>1</formula>
    </cfRule>
  </conditionalFormatting>
  <conditionalFormatting sqref="EC399">
    <cfRule type="cellIs" dxfId="1471" priority="2364" operator="equal">
      <formula>1</formula>
    </cfRule>
  </conditionalFormatting>
  <conditionalFormatting sqref="EC396">
    <cfRule type="cellIs" dxfId="1470" priority="2363" operator="equal">
      <formula>1</formula>
    </cfRule>
  </conditionalFormatting>
  <conditionalFormatting sqref="EC394">
    <cfRule type="cellIs" dxfId="1469" priority="2361" operator="equal">
      <formula>1</formula>
    </cfRule>
  </conditionalFormatting>
  <conditionalFormatting sqref="EC392">
    <cfRule type="cellIs" dxfId="1468" priority="2360" operator="equal">
      <formula>1</formula>
    </cfRule>
  </conditionalFormatting>
  <conditionalFormatting sqref="EC390">
    <cfRule type="cellIs" dxfId="1467" priority="2358" operator="equal">
      <formula>1</formula>
    </cfRule>
  </conditionalFormatting>
  <conditionalFormatting sqref="EC388">
    <cfRule type="cellIs" dxfId="1466" priority="2357" operator="equal">
      <formula>1</formula>
    </cfRule>
  </conditionalFormatting>
  <conditionalFormatting sqref="EC420">
    <cfRule type="cellIs" dxfId="1465" priority="2356" operator="equal">
      <formula>1</formula>
    </cfRule>
  </conditionalFormatting>
  <conditionalFormatting sqref="EC424">
    <cfRule type="cellIs" dxfId="1464" priority="2355" operator="equal">
      <formula>1</formula>
    </cfRule>
  </conditionalFormatting>
  <conditionalFormatting sqref="BQ419">
    <cfRule type="cellIs" dxfId="1463" priority="2354" operator="equal">
      <formula>1</formula>
    </cfRule>
  </conditionalFormatting>
  <conditionalFormatting sqref="BQ420">
    <cfRule type="cellIs" dxfId="1462" priority="2353" operator="equal">
      <formula>1</formula>
    </cfRule>
  </conditionalFormatting>
  <conditionalFormatting sqref="ET454">
    <cfRule type="cellIs" dxfId="1461" priority="2352" operator="equal">
      <formula>1</formula>
    </cfRule>
  </conditionalFormatting>
  <conditionalFormatting sqref="EV454">
    <cfRule type="cellIs" dxfId="1460" priority="2351" operator="equal">
      <formula>1</formula>
    </cfRule>
  </conditionalFormatting>
  <conditionalFormatting sqref="FJ454">
    <cfRule type="cellIs" dxfId="1459" priority="2350" operator="equal">
      <formula>1</formula>
    </cfRule>
  </conditionalFormatting>
  <conditionalFormatting sqref="EE390">
    <cfRule type="cellIs" dxfId="1458" priority="2348" operator="equal">
      <formula>1</formula>
    </cfRule>
  </conditionalFormatting>
  <conditionalFormatting sqref="EE392">
    <cfRule type="cellIs" dxfId="1457" priority="2347" operator="equal">
      <formula>1</formula>
    </cfRule>
  </conditionalFormatting>
  <conditionalFormatting sqref="EE394">
    <cfRule type="cellIs" dxfId="1456" priority="2346" operator="equal">
      <formula>1</formula>
    </cfRule>
  </conditionalFormatting>
  <conditionalFormatting sqref="EE396">
    <cfRule type="cellIs" dxfId="1455" priority="2345" operator="equal">
      <formula>1</formula>
    </cfRule>
  </conditionalFormatting>
  <conditionalFormatting sqref="AY525:AY526">
    <cfRule type="cellIs" dxfId="1454" priority="2334" operator="equal">
      <formula>1</formula>
    </cfRule>
  </conditionalFormatting>
  <conditionalFormatting sqref="AW525:AW526">
    <cfRule type="cellIs" dxfId="1453" priority="2332" operator="equal">
      <formula>1</formula>
    </cfRule>
  </conditionalFormatting>
  <conditionalFormatting sqref="BA525:BA526">
    <cfRule type="cellIs" dxfId="1452" priority="2329" operator="equal">
      <formula>1</formula>
    </cfRule>
  </conditionalFormatting>
  <conditionalFormatting sqref="BC539">
    <cfRule type="cellIs" dxfId="1451" priority="2322" operator="equal">
      <formula>1</formula>
    </cfRule>
  </conditionalFormatting>
  <conditionalFormatting sqref="BC542">
    <cfRule type="cellIs" dxfId="1450" priority="2321" operator="equal">
      <formula>1</formula>
    </cfRule>
  </conditionalFormatting>
  <conditionalFormatting sqref="BE539">
    <cfRule type="cellIs" dxfId="1449" priority="2319" operator="equal">
      <formula>1</formula>
    </cfRule>
  </conditionalFormatting>
  <conditionalFormatting sqref="BE542">
    <cfRule type="cellIs" dxfId="1448" priority="2318" operator="equal">
      <formula>1</formula>
    </cfRule>
  </conditionalFormatting>
  <conditionalFormatting sqref="EE489">
    <cfRule type="cellIs" dxfId="1447" priority="2303" operator="equal">
      <formula>1</formula>
    </cfRule>
  </conditionalFormatting>
  <conditionalFormatting sqref="ET489 EV489 FL489 CS489 CW489 CY489 CU489 CK489 CE489 CG489 CO489 CI489 CM489 CQ489">
    <cfRule type="cellIs" dxfId="1446" priority="2301" operator="equal">
      <formula>1</formula>
    </cfRule>
  </conditionalFormatting>
  <conditionalFormatting sqref="EC489 EA489 BO489 EM489 BK489 BM489 BQ489 CC489 CA489 BY489 BW489 BU489 BS489 DA489 DC489 DK489 DM489 DQ489 DO489 EG489 EI489 EK489 EO489 DU489 DS489 DE475:DE476 DE478:DE479 DE486:DE489">
    <cfRule type="cellIs" dxfId="1445" priority="2299" operator="equal">
      <formula>1</formula>
    </cfRule>
  </conditionalFormatting>
  <conditionalFormatting sqref="K489">
    <cfRule type="cellIs" dxfId="1444" priority="2297" operator="equal">
      <formula>"土岐"</formula>
    </cfRule>
    <cfRule type="cellIs" dxfId="1443" priority="2298" operator="equal">
      <formula>"富士宮"</formula>
    </cfRule>
  </conditionalFormatting>
  <conditionalFormatting sqref="DI489">
    <cfRule type="cellIs" dxfId="1442" priority="2296" operator="equal">
      <formula>1</formula>
    </cfRule>
  </conditionalFormatting>
  <conditionalFormatting sqref="EZ489 ET489 EX489">
    <cfRule type="cellIs" dxfId="1441" priority="2295" operator="equal">
      <formula>1</formula>
    </cfRule>
  </conditionalFormatting>
  <conditionalFormatting sqref="FF489 FB489 FD489">
    <cfRule type="cellIs" dxfId="1440" priority="2294" operator="equal">
      <formula>1</formula>
    </cfRule>
  </conditionalFormatting>
  <conditionalFormatting sqref="FH489">
    <cfRule type="cellIs" dxfId="1439" priority="2293" operator="equal">
      <formula>1</formula>
    </cfRule>
  </conditionalFormatting>
  <conditionalFormatting sqref="DY489">
    <cfRule type="cellIs" dxfId="1438" priority="2292" operator="equal">
      <formula>1</formula>
    </cfRule>
  </conditionalFormatting>
  <conditionalFormatting sqref="EV489">
    <cfRule type="cellIs" dxfId="1437" priority="2291" operator="equal">
      <formula>1</formula>
    </cfRule>
  </conditionalFormatting>
  <conditionalFormatting sqref="ET460 EV460 FL460 CS460 CW460 CY460 CU460 CK460 CE460 CG460 CO460 CI460 CM460 CQ460">
    <cfRule type="cellIs" dxfId="1436" priority="2275" operator="equal">
      <formula>1</formula>
    </cfRule>
  </conditionalFormatting>
  <conditionalFormatting sqref="AW460 AY460 BA460 BG460 BI460 BC460 BE460 BO460 EM460 BK460 BM460 BQ460 DE460 CC460 CA460 BY460 BW460 BU460 BS460 DA460 DC460 DM460 DQ460 DO460 EG460 EI460 EK460 EO460 DU460 DS460 DW460:DW466">
    <cfRule type="cellIs" dxfId="1435" priority="2273" operator="equal">
      <formula>1</formula>
    </cfRule>
  </conditionalFormatting>
  <conditionalFormatting sqref="K460">
    <cfRule type="cellIs" dxfId="1434" priority="2271" operator="equal">
      <formula>"土岐"</formula>
    </cfRule>
    <cfRule type="cellIs" dxfId="1433" priority="2272" operator="equal">
      <formula>"富士宮"</formula>
    </cfRule>
  </conditionalFormatting>
  <conditionalFormatting sqref="DI460">
    <cfRule type="cellIs" dxfId="1432" priority="2270" operator="equal">
      <formula>1</formula>
    </cfRule>
  </conditionalFormatting>
  <conditionalFormatting sqref="EZ460 ET460 EX460">
    <cfRule type="cellIs" dxfId="1431" priority="2269" operator="equal">
      <formula>1</formula>
    </cfRule>
  </conditionalFormatting>
  <conditionalFormatting sqref="FF460 FB460 FD460">
    <cfRule type="cellIs" dxfId="1430" priority="2268" operator="equal">
      <formula>1</formula>
    </cfRule>
  </conditionalFormatting>
  <conditionalFormatting sqref="FH460">
    <cfRule type="cellIs" dxfId="1429" priority="2267" operator="equal">
      <formula>1</formula>
    </cfRule>
  </conditionalFormatting>
  <conditionalFormatting sqref="DY460">
    <cfRule type="cellIs" dxfId="1428" priority="2266" operator="equal">
      <formula>1</formula>
    </cfRule>
  </conditionalFormatting>
  <conditionalFormatting sqref="EV460">
    <cfRule type="cellIs" dxfId="1427" priority="2265" operator="equal">
      <formula>1</formula>
    </cfRule>
  </conditionalFormatting>
  <conditionalFormatting sqref="ET464 EV464 FL464 CS464 CW464 CY464 CU464 CK464 CE464 CG464 CO464 CI464 CM464 CQ464">
    <cfRule type="cellIs" dxfId="1426" priority="2262" operator="equal">
      <formula>1</formula>
    </cfRule>
  </conditionalFormatting>
  <conditionalFormatting sqref="AW464 AY464 BA464 BG464 BI464 BC464 BE464 BO464 EM464 BK464 BM464 BQ464 DE464 CC464 CA464 BY464 BW464 BU464 BS464 DA464 DC464 DM464 DQ464 DO464 EG464 EI464 EK464 EO464 DU464 DS464">
    <cfRule type="cellIs" dxfId="1425" priority="2260" operator="equal">
      <formula>1</formula>
    </cfRule>
  </conditionalFormatting>
  <conditionalFormatting sqref="K464">
    <cfRule type="cellIs" dxfId="1424" priority="2258" operator="equal">
      <formula>"土岐"</formula>
    </cfRule>
    <cfRule type="cellIs" dxfId="1423" priority="2259" operator="equal">
      <formula>"富士宮"</formula>
    </cfRule>
  </conditionalFormatting>
  <conditionalFormatting sqref="DI464">
    <cfRule type="cellIs" dxfId="1422" priority="2257" operator="equal">
      <formula>1</formula>
    </cfRule>
  </conditionalFormatting>
  <conditionalFormatting sqref="EZ464 ET464 EX464">
    <cfRule type="cellIs" dxfId="1421" priority="2256" operator="equal">
      <formula>1</formula>
    </cfRule>
  </conditionalFormatting>
  <conditionalFormatting sqref="FF464 FB464 FD464">
    <cfRule type="cellIs" dxfId="1420" priority="2255" operator="equal">
      <formula>1</formula>
    </cfRule>
  </conditionalFormatting>
  <conditionalFormatting sqref="FH464">
    <cfRule type="cellIs" dxfId="1419" priority="2254" operator="equal">
      <formula>1</formula>
    </cfRule>
  </conditionalFormatting>
  <conditionalFormatting sqref="DY464">
    <cfRule type="cellIs" dxfId="1418" priority="2253" operator="equal">
      <formula>1</formula>
    </cfRule>
  </conditionalFormatting>
  <conditionalFormatting sqref="EV464">
    <cfRule type="cellIs" dxfId="1417" priority="2252" operator="equal">
      <formula>1</formula>
    </cfRule>
  </conditionalFormatting>
  <conditionalFormatting sqref="ET465 EV465 FL465 CS465 CW465 CY465 CU465 CK465 CE465 CG465 CO465 CI465 CM465 CQ465">
    <cfRule type="cellIs" dxfId="1416" priority="2249" operator="equal">
      <formula>1</formula>
    </cfRule>
  </conditionalFormatting>
  <conditionalFormatting sqref="AW465 AY465 BA465 BG465 BI465 BC465 BE465 BO465 EM465 BK465 BM465 BQ465 DE465 CC465 CA465 BY465 BW465 BU465 BS465 DA465 DC465 DM465 DQ465 DO465 EG465 EI465 EK465 EO465 DU465 DS465">
    <cfRule type="cellIs" dxfId="1415" priority="2247" operator="equal">
      <formula>1</formula>
    </cfRule>
  </conditionalFormatting>
  <conditionalFormatting sqref="K465">
    <cfRule type="cellIs" dxfId="1414" priority="2245" operator="equal">
      <formula>"土岐"</formula>
    </cfRule>
    <cfRule type="cellIs" dxfId="1413" priority="2246" operator="equal">
      <formula>"富士宮"</formula>
    </cfRule>
  </conditionalFormatting>
  <conditionalFormatting sqref="DI465">
    <cfRule type="cellIs" dxfId="1412" priority="2244" operator="equal">
      <formula>1</formula>
    </cfRule>
  </conditionalFormatting>
  <conditionalFormatting sqref="EZ465 ET465 EX465">
    <cfRule type="cellIs" dxfId="1411" priority="2243" operator="equal">
      <formula>1</formula>
    </cfRule>
  </conditionalFormatting>
  <conditionalFormatting sqref="FF465 FB465 FD465">
    <cfRule type="cellIs" dxfId="1410" priority="2242" operator="equal">
      <formula>1</formula>
    </cfRule>
  </conditionalFormatting>
  <conditionalFormatting sqref="FH465">
    <cfRule type="cellIs" dxfId="1409" priority="2241" operator="equal">
      <formula>1</formula>
    </cfRule>
  </conditionalFormatting>
  <conditionalFormatting sqref="DY465">
    <cfRule type="cellIs" dxfId="1408" priority="2240" operator="equal">
      <formula>1</formula>
    </cfRule>
  </conditionalFormatting>
  <conditionalFormatting sqref="EV465">
    <cfRule type="cellIs" dxfId="1407" priority="2239" operator="equal">
      <formula>1</formula>
    </cfRule>
  </conditionalFormatting>
  <conditionalFormatting sqref="EE490">
    <cfRule type="cellIs" dxfId="1406" priority="2238" operator="equal">
      <formula>1</formula>
    </cfRule>
  </conditionalFormatting>
  <conditionalFormatting sqref="ET490 EV490 FL490 CS490 CW490 CY490 CU490 CK490 CE490 CG490 CO490 CI490 CM490 CQ490">
    <cfRule type="cellIs" dxfId="1405" priority="2236" operator="equal">
      <formula>1</formula>
    </cfRule>
  </conditionalFormatting>
  <conditionalFormatting sqref="AW490 AY490 BA490 BI490 EC490 EA490 BO490 EM490 BK490 BM490 BQ490 CC490 CA490 BY490 BW490 BU490 BS490 DA490 DC490 DK490 DM490 DQ490 DO490 EG490 EI490 EK490 EO490 DU490 DS490">
    <cfRule type="cellIs" dxfId="1404" priority="2234" operator="equal">
      <formula>1</formula>
    </cfRule>
  </conditionalFormatting>
  <conditionalFormatting sqref="K490">
    <cfRule type="cellIs" dxfId="1403" priority="2232" operator="equal">
      <formula>"土岐"</formula>
    </cfRule>
    <cfRule type="cellIs" dxfId="1402" priority="2233" operator="equal">
      <formula>"富士宮"</formula>
    </cfRule>
  </conditionalFormatting>
  <conditionalFormatting sqref="DI490">
    <cfRule type="cellIs" dxfId="1401" priority="2231" operator="equal">
      <formula>1</formula>
    </cfRule>
  </conditionalFormatting>
  <conditionalFormatting sqref="EZ490 ET490 EX490">
    <cfRule type="cellIs" dxfId="1400" priority="2230" operator="equal">
      <formula>1</formula>
    </cfRule>
  </conditionalFormatting>
  <conditionalFormatting sqref="FF490 FB490 FD490">
    <cfRule type="cellIs" dxfId="1399" priority="2229" operator="equal">
      <formula>1</formula>
    </cfRule>
  </conditionalFormatting>
  <conditionalFormatting sqref="FH490">
    <cfRule type="cellIs" dxfId="1398" priority="2228" operator="equal">
      <formula>1</formula>
    </cfRule>
  </conditionalFormatting>
  <conditionalFormatting sqref="DY490">
    <cfRule type="cellIs" dxfId="1397" priority="2227" operator="equal">
      <formula>1</formula>
    </cfRule>
  </conditionalFormatting>
  <conditionalFormatting sqref="EV490">
    <cfRule type="cellIs" dxfId="1396" priority="2226" operator="equal">
      <formula>1</formula>
    </cfRule>
  </conditionalFormatting>
  <conditionalFormatting sqref="EE562">
    <cfRule type="cellIs" dxfId="1395" priority="2225" operator="equal">
      <formula>1</formula>
    </cfRule>
  </conditionalFormatting>
  <conditionalFormatting sqref="ET561:ET562 EV561:EV562 FL561:FL562 CS561:CS562 CW561:CW562 CY561:CY562 CU561:CU562 CK561:CK562 CE561:CE562 CG561:CG562 CO561:CO562 CI561:CI562 CM561:CM562 CQ561:CQ562">
    <cfRule type="cellIs" dxfId="1394" priority="2223" operator="equal">
      <formula>1</formula>
    </cfRule>
  </conditionalFormatting>
  <conditionalFormatting sqref="BE561:BE562 EA561:EA562 BO561:BO562 EM561:EM562 BK561:BK562 BM561:BM562 BQ561:BQ562 CC561:CC562 CA561:CA562 BY561:BY562 BW561:BW562 BU561:BU562 BS561:BS562 DA561:DA562 DC561:DC562 DK561:DK562 DM561:DM562 DQ561:DQ562 DO561:DO562 EG561:EG562 EI561:EI562 EK561:EK562 EO561:EO562 DU561:DU562 DS561:DS562">
    <cfRule type="cellIs" dxfId="1393" priority="2221" operator="equal">
      <formula>1</formula>
    </cfRule>
  </conditionalFormatting>
  <conditionalFormatting sqref="K561:K562">
    <cfRule type="cellIs" dxfId="1392" priority="2219" operator="equal">
      <formula>"土岐"</formula>
    </cfRule>
    <cfRule type="cellIs" dxfId="1391" priority="2220" operator="equal">
      <formula>"富士宮"</formula>
    </cfRule>
  </conditionalFormatting>
  <conditionalFormatting sqref="DI561:DI562">
    <cfRule type="cellIs" dxfId="1390" priority="2218" operator="equal">
      <formula>1</formula>
    </cfRule>
  </conditionalFormatting>
  <conditionalFormatting sqref="EZ561 ET561:ET562 EX561:EX562">
    <cfRule type="cellIs" dxfId="1389" priority="2217" operator="equal">
      <formula>1</formula>
    </cfRule>
  </conditionalFormatting>
  <conditionalFormatting sqref="FF561:FF562 FB561:FB562 FD561:FD562">
    <cfRule type="cellIs" dxfId="1388" priority="2216" operator="equal">
      <formula>1</formula>
    </cfRule>
  </conditionalFormatting>
  <conditionalFormatting sqref="FH561:FH562">
    <cfRule type="cellIs" dxfId="1387" priority="2215" operator="equal">
      <formula>1</formula>
    </cfRule>
  </conditionalFormatting>
  <conditionalFormatting sqref="DY561:DY562">
    <cfRule type="cellIs" dxfId="1386" priority="2214" operator="equal">
      <formula>1</formula>
    </cfRule>
  </conditionalFormatting>
  <conditionalFormatting sqref="EV561:EV562">
    <cfRule type="cellIs" dxfId="1385" priority="2213" operator="equal">
      <formula>1</formula>
    </cfRule>
  </conditionalFormatting>
  <conditionalFormatting sqref="AW528:AW533">
    <cfRule type="cellIs" dxfId="1384" priority="2212" operator="equal">
      <formula>1</formula>
    </cfRule>
  </conditionalFormatting>
  <conditionalFormatting sqref="AW524">
    <cfRule type="cellIs" dxfId="1383" priority="2210" operator="equal">
      <formula>1</formula>
    </cfRule>
  </conditionalFormatting>
  <conditionalFormatting sqref="AY528:AY533">
    <cfRule type="cellIs" dxfId="1382" priority="2206" operator="equal">
      <formula>1</formula>
    </cfRule>
  </conditionalFormatting>
  <conditionalFormatting sqref="AY524">
    <cfRule type="cellIs" dxfId="1381" priority="2204" operator="equal">
      <formula>1</formula>
    </cfRule>
  </conditionalFormatting>
  <conditionalFormatting sqref="BA528:BA533">
    <cfRule type="cellIs" dxfId="1380" priority="2201" operator="equal">
      <formula>1</formula>
    </cfRule>
  </conditionalFormatting>
  <conditionalFormatting sqref="BC554">
    <cfRule type="cellIs" dxfId="1379" priority="2198" operator="equal">
      <formula>1</formula>
    </cfRule>
  </conditionalFormatting>
  <conditionalFormatting sqref="BC556">
    <cfRule type="cellIs" dxfId="1378" priority="2197" operator="equal">
      <formula>1</formula>
    </cfRule>
  </conditionalFormatting>
  <conditionalFormatting sqref="BA524">
    <cfRule type="cellIs" dxfId="1377" priority="2195" operator="equal">
      <formula>1</formula>
    </cfRule>
  </conditionalFormatting>
  <conditionalFormatting sqref="BC490">
    <cfRule type="cellIs" dxfId="1376" priority="2191" operator="equal">
      <formula>1</formula>
    </cfRule>
  </conditionalFormatting>
  <conditionalFormatting sqref="BE556">
    <cfRule type="cellIs" dxfId="1375" priority="2189" operator="equal">
      <formula>1</formula>
    </cfRule>
  </conditionalFormatting>
  <conditionalFormatting sqref="BE554">
    <cfRule type="cellIs" dxfId="1374" priority="2188" operator="equal">
      <formula>1</formula>
    </cfRule>
  </conditionalFormatting>
  <conditionalFormatting sqref="BE490">
    <cfRule type="cellIs" dxfId="1373" priority="2186" operator="equal">
      <formula>1</formula>
    </cfRule>
  </conditionalFormatting>
  <conditionalFormatting sqref="BG525:BG526">
    <cfRule type="cellIs" dxfId="1372" priority="2184" operator="equal">
      <formula>1</formula>
    </cfRule>
  </conditionalFormatting>
  <conditionalFormatting sqref="BG528:BG533">
    <cfRule type="cellIs" dxfId="1371" priority="2182" operator="equal">
      <formula>1</formula>
    </cfRule>
  </conditionalFormatting>
  <conditionalFormatting sqref="BG524">
    <cfRule type="cellIs" dxfId="1370" priority="2178" operator="equal">
      <formula>1</formula>
    </cfRule>
  </conditionalFormatting>
  <conditionalFormatting sqref="BI528:BI533">
    <cfRule type="cellIs" dxfId="1369" priority="2175" operator="equal">
      <formula>1</formula>
    </cfRule>
  </conditionalFormatting>
  <conditionalFormatting sqref="BG373">
    <cfRule type="cellIs" dxfId="1368" priority="2172" operator="equal">
      <formula>1</formula>
    </cfRule>
  </conditionalFormatting>
  <conditionalFormatting sqref="BG374">
    <cfRule type="cellIs" dxfId="1367" priority="2171" operator="equal">
      <formula>1</formula>
    </cfRule>
  </conditionalFormatting>
  <conditionalFormatting sqref="BG375">
    <cfRule type="cellIs" dxfId="1366" priority="2170" operator="equal">
      <formula>1</formula>
    </cfRule>
  </conditionalFormatting>
  <conditionalFormatting sqref="BG518">
    <cfRule type="cellIs" dxfId="1365" priority="2169" operator="equal">
      <formula>1</formula>
    </cfRule>
  </conditionalFormatting>
  <conditionalFormatting sqref="BG501">
    <cfRule type="cellIs" dxfId="1364" priority="2168" operator="equal">
      <formula>1</formula>
    </cfRule>
  </conditionalFormatting>
  <conditionalFormatting sqref="FJ466">
    <cfRule type="cellIs" dxfId="1363" priority="2165" operator="equal">
      <formula>1</formula>
    </cfRule>
  </conditionalFormatting>
  <conditionalFormatting sqref="EC393">
    <cfRule type="cellIs" dxfId="1362" priority="2164" operator="equal">
      <formula>1</formula>
    </cfRule>
  </conditionalFormatting>
  <conditionalFormatting sqref="EC395">
    <cfRule type="cellIs" dxfId="1361" priority="2163" operator="equal">
      <formula>1</formula>
    </cfRule>
  </conditionalFormatting>
  <conditionalFormatting sqref="ET533">
    <cfRule type="cellIs" dxfId="1360" priority="2161" operator="equal">
      <formula>1</formula>
    </cfRule>
  </conditionalFormatting>
  <conditionalFormatting sqref="ET527:ET533">
    <cfRule type="cellIs" dxfId="1359" priority="2160" operator="equal">
      <formula>1</formula>
    </cfRule>
  </conditionalFormatting>
  <conditionalFormatting sqref="ET543">
    <cfRule type="cellIs" dxfId="1358" priority="2159" operator="equal">
      <formula>1</formula>
    </cfRule>
  </conditionalFormatting>
  <conditionalFormatting sqref="ET531:ET532">
    <cfRule type="cellIs" dxfId="1357" priority="2158" operator="equal">
      <formula>1</formula>
    </cfRule>
  </conditionalFormatting>
  <conditionalFormatting sqref="ET530:ET533">
    <cfRule type="cellIs" dxfId="1356" priority="2157" operator="equal">
      <formula>1</formula>
    </cfRule>
  </conditionalFormatting>
  <conditionalFormatting sqref="ET544">
    <cfRule type="cellIs" dxfId="1355" priority="2156" operator="equal">
      <formula>1</formula>
    </cfRule>
  </conditionalFormatting>
  <conditionalFormatting sqref="ET523">
    <cfRule type="cellIs" dxfId="1354" priority="2155" operator="equal">
      <formula>1</formula>
    </cfRule>
  </conditionalFormatting>
  <conditionalFormatting sqref="EV469">
    <cfRule type="cellIs" dxfId="1353" priority="2153" operator="equal">
      <formula>1</formula>
    </cfRule>
  </conditionalFormatting>
  <conditionalFormatting sqref="EV463">
    <cfRule type="cellIs" dxfId="1352" priority="2152" operator="equal">
      <formula>1</formula>
    </cfRule>
  </conditionalFormatting>
  <conditionalFormatting sqref="EV462">
    <cfRule type="cellIs" dxfId="1351" priority="2151" operator="equal">
      <formula>1</formula>
    </cfRule>
  </conditionalFormatting>
  <conditionalFormatting sqref="EV452">
    <cfRule type="cellIs" dxfId="1350" priority="2150" operator="equal">
      <formula>1</formula>
    </cfRule>
  </conditionalFormatting>
  <conditionalFormatting sqref="FJ479">
    <cfRule type="cellIs" dxfId="1349" priority="2149" operator="equal">
      <formula>1</formula>
    </cfRule>
  </conditionalFormatting>
  <conditionalFormatting sqref="ET479 EV479 FL479 CS479 CW479 CY479 CU479 CK479 CE479 CG479 CO479 CI479 CM479 CQ479">
    <cfRule type="cellIs" dxfId="1348" priority="2148" operator="equal">
      <formula>1</formula>
    </cfRule>
  </conditionalFormatting>
  <conditionalFormatting sqref="AW479 AY479 BA479 BG479 BI479 BC479 BE479 EC479 EA479 BO479 EM479 BK479 BM479 BQ479 CC479 CA479 BY479 BW479 BU479 BS479 DA479 DC479 DK479 DM479 DQ479 DO479 EG479 EI479 EK479 EO479 DU479 DS479">
    <cfRule type="cellIs" dxfId="1347" priority="2146" operator="equal">
      <formula>1</formula>
    </cfRule>
  </conditionalFormatting>
  <conditionalFormatting sqref="K479">
    <cfRule type="cellIs" dxfId="1346" priority="2144" operator="equal">
      <formula>"土岐"</formula>
    </cfRule>
    <cfRule type="cellIs" dxfId="1345" priority="2145" operator="equal">
      <formula>"富士宮"</formula>
    </cfRule>
  </conditionalFormatting>
  <conditionalFormatting sqref="DI479">
    <cfRule type="cellIs" dxfId="1344" priority="2143" operator="equal">
      <formula>1</formula>
    </cfRule>
  </conditionalFormatting>
  <conditionalFormatting sqref="EZ479 ET479 EX479">
    <cfRule type="cellIs" dxfId="1343" priority="2142" operator="equal">
      <formula>1</formula>
    </cfRule>
  </conditionalFormatting>
  <conditionalFormatting sqref="FF479 FB479 FD479">
    <cfRule type="cellIs" dxfId="1342" priority="2141" operator="equal">
      <formula>1</formula>
    </cfRule>
  </conditionalFormatting>
  <conditionalFormatting sqref="FH479">
    <cfRule type="cellIs" dxfId="1341" priority="2140" operator="equal">
      <formula>1</formula>
    </cfRule>
  </conditionalFormatting>
  <conditionalFormatting sqref="DY479">
    <cfRule type="cellIs" dxfId="1340" priority="2139" operator="equal">
      <formula>1</formula>
    </cfRule>
  </conditionalFormatting>
  <conditionalFormatting sqref="EV479">
    <cfRule type="cellIs" dxfId="1339" priority="2138" operator="equal">
      <formula>1</formula>
    </cfRule>
  </conditionalFormatting>
  <conditionalFormatting sqref="ET512 EV512 FL512 EE512 FJ512">
    <cfRule type="cellIs" dxfId="1338" priority="2137" operator="equal">
      <formula>1</formula>
    </cfRule>
  </conditionalFormatting>
  <conditionalFormatting sqref="AY512 BA512 BG512 BI512 BC512 BE512 EC512 EA512 BO512 EM512 BK512 BM512 BQ512 CC512 CA512 BY512 BW512 BU512 BS512 CU512 CQ512 CY512 DA512 DC512 CM512 CI512 CW512 CS512 CO512 CG512 CE512 CK512 DK512 DM512 DQ512 DO512 EG512 EI512 EK512 EO512 DU512 DS512">
    <cfRule type="cellIs" dxfId="1337" priority="2135" operator="equal">
      <formula>1</formula>
    </cfRule>
  </conditionalFormatting>
  <conditionalFormatting sqref="K512">
    <cfRule type="cellIs" dxfId="1336" priority="2133" operator="equal">
      <formula>"土岐"</formula>
    </cfRule>
    <cfRule type="cellIs" dxfId="1335" priority="2134" operator="equal">
      <formula>"富士宮"</formula>
    </cfRule>
  </conditionalFormatting>
  <conditionalFormatting sqref="DI512">
    <cfRule type="cellIs" dxfId="1334" priority="2132" operator="equal">
      <formula>1</formula>
    </cfRule>
  </conditionalFormatting>
  <conditionalFormatting sqref="EZ512 ET512 EX512">
    <cfRule type="cellIs" dxfId="1333" priority="2131" operator="equal">
      <formula>1</formula>
    </cfRule>
  </conditionalFormatting>
  <conditionalFormatting sqref="FF512 FB512 FD512">
    <cfRule type="cellIs" dxfId="1332" priority="2130" operator="equal">
      <formula>1</formula>
    </cfRule>
  </conditionalFormatting>
  <conditionalFormatting sqref="FH512">
    <cfRule type="cellIs" dxfId="1331" priority="2129" operator="equal">
      <formula>1</formula>
    </cfRule>
  </conditionalFormatting>
  <conditionalFormatting sqref="DY512">
    <cfRule type="cellIs" dxfId="1330" priority="2128" operator="equal">
      <formula>1</formula>
    </cfRule>
  </conditionalFormatting>
  <conditionalFormatting sqref="EV512">
    <cfRule type="cellIs" dxfId="1329" priority="2127" operator="equal">
      <formula>1</formula>
    </cfRule>
  </conditionalFormatting>
  <conditionalFormatting sqref="AY928">
    <cfRule type="cellIs" dxfId="1328" priority="2125" operator="equal">
      <formula>1</formula>
    </cfRule>
  </conditionalFormatting>
  <conditionalFormatting sqref="BA928">
    <cfRule type="cellIs" dxfId="1327" priority="2124" operator="equal">
      <formula>1</formula>
    </cfRule>
  </conditionalFormatting>
  <conditionalFormatting sqref="BG928">
    <cfRule type="cellIs" dxfId="1326" priority="2121" operator="equal">
      <formula>1</formula>
    </cfRule>
  </conditionalFormatting>
  <conditionalFormatting sqref="BI928">
    <cfRule type="cellIs" dxfId="1325" priority="2120" operator="equal">
      <formula>1</formula>
    </cfRule>
  </conditionalFormatting>
  <conditionalFormatting sqref="FJ547">
    <cfRule type="cellIs" dxfId="1324" priority="2097" operator="equal">
      <formula>1</formula>
    </cfRule>
  </conditionalFormatting>
  <conditionalFormatting sqref="DI547">
    <cfRule type="cellIs" dxfId="1323" priority="2091" operator="equal">
      <formula>1</formula>
    </cfRule>
  </conditionalFormatting>
  <conditionalFormatting sqref="ET547 EV547 FL547 CS547 CW547 CY547 CU547 CK547 CE547 CG547 CO547 CI547 CM547 CQ547">
    <cfRule type="cellIs" dxfId="1322" priority="2096" operator="equal">
      <formula>1</formula>
    </cfRule>
  </conditionalFormatting>
  <conditionalFormatting sqref="BI547 BC547 BE547 EA547 BO547 EM547 BK547 BM547 BQ547 CC547 CA547 BY547 BW547 BU547 BS547 DA547 DC547 DK547 DM547 DQ547 DO547 EG547 EI547 EK547 EO547 DU547 DS547">
    <cfRule type="cellIs" dxfId="1321" priority="2094" operator="equal">
      <formula>1</formula>
    </cfRule>
  </conditionalFormatting>
  <conditionalFormatting sqref="K537">
    <cfRule type="cellIs" dxfId="1320" priority="2068" operator="equal">
      <formula>"土岐"</formula>
    </cfRule>
    <cfRule type="cellIs" dxfId="1319" priority="2069" operator="equal">
      <formula>"富士宮"</formula>
    </cfRule>
  </conditionalFormatting>
  <conditionalFormatting sqref="EZ547 ET547 EX547">
    <cfRule type="cellIs" dxfId="1318" priority="2090" operator="equal">
      <formula>1</formula>
    </cfRule>
  </conditionalFormatting>
  <conditionalFormatting sqref="FF547 FB547 FD547">
    <cfRule type="cellIs" dxfId="1317" priority="2089" operator="equal">
      <formula>1</formula>
    </cfRule>
  </conditionalFormatting>
  <conditionalFormatting sqref="FH547">
    <cfRule type="cellIs" dxfId="1316" priority="2088" operator="equal">
      <formula>1</formula>
    </cfRule>
  </conditionalFormatting>
  <conditionalFormatting sqref="DY547">
    <cfRule type="cellIs" dxfId="1315" priority="2087" operator="equal">
      <formula>1</formula>
    </cfRule>
  </conditionalFormatting>
  <conditionalFormatting sqref="EV547">
    <cfRule type="cellIs" dxfId="1314" priority="2086" operator="equal">
      <formula>1</formula>
    </cfRule>
  </conditionalFormatting>
  <conditionalFormatting sqref="FJ548">
    <cfRule type="cellIs" dxfId="1313" priority="2085" operator="equal">
      <formula>1</formula>
    </cfRule>
  </conditionalFormatting>
  <conditionalFormatting sqref="DI548">
    <cfRule type="cellIs" dxfId="1312" priority="2079" operator="equal">
      <formula>1</formula>
    </cfRule>
  </conditionalFormatting>
  <conditionalFormatting sqref="ET548 EV548 FL548 CS548 CW548 CY548 CU548 CK548 CE548 CG548 CO548 CI548 CM548 CQ548">
    <cfRule type="cellIs" dxfId="1311" priority="2084" operator="equal">
      <formula>1</formula>
    </cfRule>
  </conditionalFormatting>
  <conditionalFormatting sqref="BI548 BC548 EC548 EA548 BO548 EM548 BK548 BM548 BQ548 CC548 CA548 BY548 BW548 BU548 BS548 DA548 DC548 DK548 DM548 DQ548 DO548 EG548 EI548 EK548 EO548 DU548 DS548">
    <cfRule type="cellIs" dxfId="1310" priority="2082" operator="equal">
      <formula>1</formula>
    </cfRule>
  </conditionalFormatting>
  <conditionalFormatting sqref="EZ548 ET548 EX548">
    <cfRule type="cellIs" dxfId="1309" priority="2078" operator="equal">
      <formula>1</formula>
    </cfRule>
  </conditionalFormatting>
  <conditionalFormatting sqref="FF548 FB548 FD548">
    <cfRule type="cellIs" dxfId="1308" priority="2077" operator="equal">
      <formula>1</formula>
    </cfRule>
  </conditionalFormatting>
  <conditionalFormatting sqref="FH548">
    <cfRule type="cellIs" dxfId="1307" priority="2076" operator="equal">
      <formula>1</formula>
    </cfRule>
  </conditionalFormatting>
  <conditionalFormatting sqref="DY548">
    <cfRule type="cellIs" dxfId="1306" priority="2075" operator="equal">
      <formula>1</formula>
    </cfRule>
  </conditionalFormatting>
  <conditionalFormatting sqref="EV548">
    <cfRule type="cellIs" dxfId="1305" priority="2074" operator="equal">
      <formula>1</formula>
    </cfRule>
  </conditionalFormatting>
  <conditionalFormatting sqref="FJ537">
    <cfRule type="cellIs" dxfId="1304" priority="2073" operator="equal">
      <formula>1</formula>
    </cfRule>
  </conditionalFormatting>
  <conditionalFormatting sqref="DI537">
    <cfRule type="cellIs" dxfId="1303" priority="2067" operator="equal">
      <formula>1</formula>
    </cfRule>
  </conditionalFormatting>
  <conditionalFormatting sqref="ET537 EV537 FL537 CS537 CW537 CY537 CU537 CK537 CE537 CG537 CO537 CI537 CM537 CQ537">
    <cfRule type="cellIs" dxfId="1302" priority="2072" operator="equal">
      <formula>1</formula>
    </cfRule>
  </conditionalFormatting>
  <conditionalFormatting sqref="AW537 AY537 BA537 BI537 BC537 BE537 EC537 EA537 BO537 EM537 BK537 BM537 BQ537 CC537 CA537 BY537 BW537 BU537 BS537 DA537 DC537 DK537 DM537 DQ537 DO537 EG537 EI537 EK537 EO537 DU537 DS537">
    <cfRule type="cellIs" dxfId="1301" priority="2070" operator="equal">
      <formula>1</formula>
    </cfRule>
  </conditionalFormatting>
  <conditionalFormatting sqref="EZ537 ET537 EX537">
    <cfRule type="cellIs" dxfId="1300" priority="2066" operator="equal">
      <formula>1</formula>
    </cfRule>
  </conditionalFormatting>
  <conditionalFormatting sqref="FF537 FB537 FD537">
    <cfRule type="cellIs" dxfId="1299" priority="2065" operator="equal">
      <formula>1</formula>
    </cfRule>
  </conditionalFormatting>
  <conditionalFormatting sqref="FH537">
    <cfRule type="cellIs" dxfId="1298" priority="2064" operator="equal">
      <formula>1</formula>
    </cfRule>
  </conditionalFormatting>
  <conditionalFormatting sqref="DY537">
    <cfRule type="cellIs" dxfId="1297" priority="2063" operator="equal">
      <formula>1</formula>
    </cfRule>
  </conditionalFormatting>
  <conditionalFormatting sqref="EV537">
    <cfRule type="cellIs" dxfId="1296" priority="2062" operator="equal">
      <formula>1</formula>
    </cfRule>
  </conditionalFormatting>
  <conditionalFormatting sqref="FJ582 EE582">
    <cfRule type="cellIs" dxfId="1295" priority="2049" operator="equal">
      <formula>1</formula>
    </cfRule>
  </conditionalFormatting>
  <conditionalFormatting sqref="DI582">
    <cfRule type="cellIs" dxfId="1294" priority="2043" operator="equal">
      <formula>1</formula>
    </cfRule>
  </conditionalFormatting>
  <conditionalFormatting sqref="ET582 EV582 FL582 CS582 CW582 CY582 CU582 CK582 CE582 CG582 CO582 CI582 CM582 CQ582">
    <cfRule type="cellIs" dxfId="1293" priority="2048" operator="equal">
      <formula>1</formula>
    </cfRule>
  </conditionalFormatting>
  <conditionalFormatting sqref="AW582 AY582 BA582 BG582 BI582 BC582 BE582 EC582 EA582 BO582 EM582 BK582 BM582 BQ582 CC582 CA582 BY582 BW582 BU582 BS582 DA582 DC582 DK582 DM582 DQ582 DO582 EG582 EI582 EK582 EO582 DU582 DS582">
    <cfRule type="cellIs" dxfId="1292" priority="2046" operator="equal">
      <formula>1</formula>
    </cfRule>
  </conditionalFormatting>
  <conditionalFormatting sqref="EZ582 ET582 EX582">
    <cfRule type="cellIs" dxfId="1291" priority="2042" operator="equal">
      <formula>1</formula>
    </cfRule>
  </conditionalFormatting>
  <conditionalFormatting sqref="FF582 FB582 FD582">
    <cfRule type="cellIs" dxfId="1290" priority="2041" operator="equal">
      <formula>1</formula>
    </cfRule>
  </conditionalFormatting>
  <conditionalFormatting sqref="FH582">
    <cfRule type="cellIs" dxfId="1289" priority="2040" operator="equal">
      <formula>1</formula>
    </cfRule>
  </conditionalFormatting>
  <conditionalFormatting sqref="DY582">
    <cfRule type="cellIs" dxfId="1288" priority="2039" operator="equal">
      <formula>1</formula>
    </cfRule>
  </conditionalFormatting>
  <conditionalFormatting sqref="EV582">
    <cfRule type="cellIs" dxfId="1287" priority="2038" operator="equal">
      <formula>1</formula>
    </cfRule>
  </conditionalFormatting>
  <conditionalFormatting sqref="EE541:EE544 FJ540:FJ544">
    <cfRule type="cellIs" dxfId="1286" priority="2037" operator="equal">
      <formula>1</formula>
    </cfRule>
  </conditionalFormatting>
  <conditionalFormatting sqref="DI540:DI544">
    <cfRule type="cellIs" dxfId="1285" priority="2031" operator="equal">
      <formula>1</formula>
    </cfRule>
  </conditionalFormatting>
  <conditionalFormatting sqref="ET540:ET544 EV540:EV544 FL540:FL544 CS540:CS544 CW540:CW544 CY540:CY544 CU540:CU544 CK540:CK544 CE540:CE544 CG540:CG544 CO540:CO544 CI540:CI544 CM540:CM544 CQ540:CQ544">
    <cfRule type="cellIs" dxfId="1284" priority="2036" operator="equal">
      <formula>1</formula>
    </cfRule>
  </conditionalFormatting>
  <conditionalFormatting sqref="BI540:BI544 BC540:BC544 BE540:BE544 EA540:EA544 BO540:BO544 EM540:EM544 BK540:BK544 BM540:BM544 BQ540:BQ544 CC540:CC544 CA540:CA544 BY540:BY544 BW540:BW544 BU540:BU544 BS540:BS544 DA540:DA544 DC540:DC544 DK540:DK544 DM540:DM544 DQ540:DQ544 DO540:DO544 EG540:EG544 EI540:EI544 EK540:EK544 EO540:EO544 DU540:DU544 DS540:DS544 EC540:EC547">
    <cfRule type="cellIs" dxfId="1283" priority="2034" operator="equal">
      <formula>1</formula>
    </cfRule>
  </conditionalFormatting>
  <conditionalFormatting sqref="K540:K544">
    <cfRule type="cellIs" dxfId="1282" priority="2032" operator="equal">
      <formula>"土岐"</formula>
    </cfRule>
    <cfRule type="cellIs" dxfId="1281" priority="2033" operator="equal">
      <formula>"富士宮"</formula>
    </cfRule>
  </conditionalFormatting>
  <conditionalFormatting sqref="EZ540:EZ544 ET540:ET544 EX540:EX544">
    <cfRule type="cellIs" dxfId="1280" priority="2030" operator="equal">
      <formula>1</formula>
    </cfRule>
  </conditionalFormatting>
  <conditionalFormatting sqref="FF540:FF544 FB540:FB544 FD540:FD544">
    <cfRule type="cellIs" dxfId="1279" priority="2029" operator="equal">
      <formula>1</formula>
    </cfRule>
  </conditionalFormatting>
  <conditionalFormatting sqref="FH540:FH544">
    <cfRule type="cellIs" dxfId="1278" priority="2028" operator="equal">
      <formula>1</formula>
    </cfRule>
  </conditionalFormatting>
  <conditionalFormatting sqref="DY540:DY544">
    <cfRule type="cellIs" dxfId="1277" priority="2027" operator="equal">
      <formula>1</formula>
    </cfRule>
  </conditionalFormatting>
  <conditionalFormatting sqref="EV540:EV544">
    <cfRule type="cellIs" dxfId="1276" priority="2026" operator="equal">
      <formula>1</formula>
    </cfRule>
  </conditionalFormatting>
  <conditionalFormatting sqref="FJ564">
    <cfRule type="cellIs" dxfId="1275" priority="2025" operator="equal">
      <formula>1</formula>
    </cfRule>
  </conditionalFormatting>
  <conditionalFormatting sqref="DI564">
    <cfRule type="cellIs" dxfId="1274" priority="2019" operator="equal">
      <formula>1</formula>
    </cfRule>
  </conditionalFormatting>
  <conditionalFormatting sqref="ET564 EV564 FL564 CS564 CW564 CY564 CU564 CK564 CE564 CG564 CO564 CI564 CM564 CQ564">
    <cfRule type="cellIs" dxfId="1273" priority="2024" operator="equal">
      <formula>1</formula>
    </cfRule>
  </conditionalFormatting>
  <conditionalFormatting sqref="EA564 BO564 EM564 BK564 BM564 BQ564 CC564 CA564 BY564 BW564 BU564 BS564 DA564 DC564 DK564 DM564 DQ564 DO564 EG564 EI564 EK564 EO564 DU564 DS564">
    <cfRule type="cellIs" dxfId="1272" priority="2022" operator="equal">
      <formula>1</formula>
    </cfRule>
  </conditionalFormatting>
  <conditionalFormatting sqref="K564">
    <cfRule type="cellIs" dxfId="1271" priority="2020" operator="equal">
      <formula>"土岐"</formula>
    </cfRule>
    <cfRule type="cellIs" dxfId="1270" priority="2021" operator="equal">
      <formula>"富士宮"</formula>
    </cfRule>
  </conditionalFormatting>
  <conditionalFormatting sqref="EZ564 ET564 EX564">
    <cfRule type="cellIs" dxfId="1269" priority="2018" operator="equal">
      <formula>1</formula>
    </cfRule>
  </conditionalFormatting>
  <conditionalFormatting sqref="FF564 FB564 FD564">
    <cfRule type="cellIs" dxfId="1268" priority="2017" operator="equal">
      <formula>1</formula>
    </cfRule>
  </conditionalFormatting>
  <conditionalFormatting sqref="FH564">
    <cfRule type="cellIs" dxfId="1267" priority="2016" operator="equal">
      <formula>1</formula>
    </cfRule>
  </conditionalFormatting>
  <conditionalFormatting sqref="DY564">
    <cfRule type="cellIs" dxfId="1266" priority="2015" operator="equal">
      <formula>1</formula>
    </cfRule>
  </conditionalFormatting>
  <conditionalFormatting sqref="EV564">
    <cfRule type="cellIs" dxfId="1265" priority="2014" operator="equal">
      <formula>1</formula>
    </cfRule>
  </conditionalFormatting>
  <conditionalFormatting sqref="EE450">
    <cfRule type="cellIs" dxfId="1264" priority="2013" operator="equal">
      <formula>1</formula>
    </cfRule>
  </conditionalFormatting>
  <conditionalFormatting sqref="DI450">
    <cfRule type="cellIs" dxfId="1263" priority="2007" operator="equal">
      <formula>1</formula>
    </cfRule>
  </conditionalFormatting>
  <conditionalFormatting sqref="ET450 EV450 FL450 CS450 CW450 CY450 CU450 CK450 CE450 CG450 CO450 CI450 CM450 CQ450">
    <cfRule type="cellIs" dxfId="1262" priority="2012" operator="equal">
      <formula>1</formula>
    </cfRule>
  </conditionalFormatting>
  <conditionalFormatting sqref="AW450 AY450 BA450 BG450 BI450 BC450 BE450 BO450 BK450 BM450 BQ450 DE450 CC450 CA450 BY450 BW450 BU450 BS450 DA450 DC450 DK450 DM450 DQ450 DO450 EG450 EI450 EK450 EO450 DU450 DS450 EC450:EC451 EA450:EA451 DW450:DW454">
    <cfRule type="cellIs" dxfId="1261" priority="2010" operator="equal">
      <formula>1</formula>
    </cfRule>
  </conditionalFormatting>
  <conditionalFormatting sqref="EZ450 ET450 EX450">
    <cfRule type="cellIs" dxfId="1260" priority="2006" operator="equal">
      <formula>1</formula>
    </cfRule>
  </conditionalFormatting>
  <conditionalFormatting sqref="FF450 FB450 FD450">
    <cfRule type="cellIs" dxfId="1259" priority="2005" operator="equal">
      <formula>1</formula>
    </cfRule>
  </conditionalFormatting>
  <conditionalFormatting sqref="FH450">
    <cfRule type="cellIs" dxfId="1258" priority="2004" operator="equal">
      <formula>1</formula>
    </cfRule>
  </conditionalFormatting>
  <conditionalFormatting sqref="DY450">
    <cfRule type="cellIs" dxfId="1257" priority="2003" operator="equal">
      <formula>1</formula>
    </cfRule>
  </conditionalFormatting>
  <conditionalFormatting sqref="EV450">
    <cfRule type="cellIs" dxfId="1256" priority="2002" operator="equal">
      <formula>1</formula>
    </cfRule>
  </conditionalFormatting>
  <conditionalFormatting sqref="FJ442">
    <cfRule type="cellIs" dxfId="1255" priority="2001" operator="equal">
      <formula>1</formula>
    </cfRule>
  </conditionalFormatting>
  <conditionalFormatting sqref="DI442">
    <cfRule type="cellIs" dxfId="1254" priority="1995" operator="equal">
      <formula>1</formula>
    </cfRule>
  </conditionalFormatting>
  <conditionalFormatting sqref="DG442">
    <cfRule type="cellIs" dxfId="1253" priority="1999" operator="equal">
      <formula>1</formula>
    </cfRule>
  </conditionalFormatting>
  <conditionalFormatting sqref="ET442 EV442 FL442 CS442 CW442 CY442 CU442 CK442 CE442 CG442 CO442 CI442 CM442 CQ442">
    <cfRule type="cellIs" dxfId="1252" priority="2000" operator="equal">
      <formula>1</formula>
    </cfRule>
  </conditionalFormatting>
  <conditionalFormatting sqref="AW442 AY442 BA442 BG442 BI442 BC442 BE442 EC442 EA442 BO442 EM442 BQ442 DE442 CC442 CA442 BY442 BW442 BU442 BS442 DA442 DC442 DK442 DM442 DQ442 DO442 EG442 EI442 EK442 EO442 DU442 DS442">
    <cfRule type="cellIs" dxfId="1251" priority="1998" operator="equal">
      <formula>1</formula>
    </cfRule>
  </conditionalFormatting>
  <conditionalFormatting sqref="EZ442 ET442 EX442">
    <cfRule type="cellIs" dxfId="1250" priority="1994" operator="equal">
      <formula>1</formula>
    </cfRule>
  </conditionalFormatting>
  <conditionalFormatting sqref="FF442 FB442 FD442">
    <cfRule type="cellIs" dxfId="1249" priority="1993" operator="equal">
      <formula>1</formula>
    </cfRule>
  </conditionalFormatting>
  <conditionalFormatting sqref="FH442">
    <cfRule type="cellIs" dxfId="1248" priority="1992" operator="equal">
      <formula>1</formula>
    </cfRule>
  </conditionalFormatting>
  <conditionalFormatting sqref="DY442">
    <cfRule type="cellIs" dxfId="1247" priority="1991" operator="equal">
      <formula>1</formula>
    </cfRule>
  </conditionalFormatting>
  <conditionalFormatting sqref="EV442">
    <cfRule type="cellIs" dxfId="1246" priority="1990" operator="equal">
      <formula>1</formula>
    </cfRule>
  </conditionalFormatting>
  <conditionalFormatting sqref="DI451">
    <cfRule type="cellIs" dxfId="1245" priority="1971" operator="equal">
      <formula>1</formula>
    </cfRule>
  </conditionalFormatting>
  <conditionalFormatting sqref="ET451 EV451 FL451 CS451 CW451 CY451 CU451 CK451 CE451 CG451 CO451 CI451 CM451 CQ451">
    <cfRule type="cellIs" dxfId="1244" priority="1976" operator="equal">
      <formula>1</formula>
    </cfRule>
  </conditionalFormatting>
  <conditionalFormatting sqref="AW451 AY451 BA451 BG451 BI451 BC451 BE451 BO451 BK451 BM451 BQ451 DE451 CC451 CA451 BY451 BW451 BU451 BS451 DA451 DC451 DK451 DM451 DQ451 DO451 EG451 EI451 EK451 EO451 DU451 DS451">
    <cfRule type="cellIs" dxfId="1243" priority="1974" operator="equal">
      <formula>1</formula>
    </cfRule>
  </conditionalFormatting>
  <conditionalFormatting sqref="K451">
    <cfRule type="cellIs" dxfId="1242" priority="1972" operator="equal">
      <formula>"土岐"</formula>
    </cfRule>
    <cfRule type="cellIs" dxfId="1241" priority="1973" operator="equal">
      <formula>"富士宮"</formula>
    </cfRule>
  </conditionalFormatting>
  <conditionalFormatting sqref="EZ451 ET451 EX451">
    <cfRule type="cellIs" dxfId="1240" priority="1970" operator="equal">
      <formula>1</formula>
    </cfRule>
  </conditionalFormatting>
  <conditionalFormatting sqref="FF451 FB451 FD451">
    <cfRule type="cellIs" dxfId="1239" priority="1969" operator="equal">
      <formula>1</formula>
    </cfRule>
  </conditionalFormatting>
  <conditionalFormatting sqref="FH451">
    <cfRule type="cellIs" dxfId="1238" priority="1968" operator="equal">
      <formula>1</formula>
    </cfRule>
  </conditionalFormatting>
  <conditionalFormatting sqref="EV451">
    <cfRule type="cellIs" dxfId="1237" priority="1966" operator="equal">
      <formula>1</formula>
    </cfRule>
  </conditionalFormatting>
  <conditionalFormatting sqref="EE459 FJ459">
    <cfRule type="cellIs" dxfId="1236" priority="1965" operator="equal">
      <formula>1</formula>
    </cfRule>
  </conditionalFormatting>
  <conditionalFormatting sqref="DI459">
    <cfRule type="cellIs" dxfId="1235" priority="1959" operator="equal">
      <formula>1</formula>
    </cfRule>
  </conditionalFormatting>
  <conditionalFormatting sqref="ET459 EV459 FL459 CS459 CW459 CY459 CU459 CK459 CE459 CG459 CO459 CI459 CM459 CQ459">
    <cfRule type="cellIs" dxfId="1234" priority="1964" operator="equal">
      <formula>1</formula>
    </cfRule>
  </conditionalFormatting>
  <conditionalFormatting sqref="AW459 AY459 BA459 BG459 BI459 BC459 BE459 EC459 DW459 EA459 BO459 EM459 BK459 BM459 BQ459 DE459 CC459 CA459 BY459 BW459 BU459 BS459 DA459 DC459 DM459 DQ459 DO459 EG459 EI459 EK459 EO459 DU459 DS459 DK458:DK472">
    <cfRule type="cellIs" dxfId="1233" priority="1962" operator="equal">
      <formula>1</formula>
    </cfRule>
  </conditionalFormatting>
  <conditionalFormatting sqref="K459">
    <cfRule type="cellIs" dxfId="1232" priority="1960" operator="equal">
      <formula>"土岐"</formula>
    </cfRule>
    <cfRule type="cellIs" dxfId="1231" priority="1961" operator="equal">
      <formula>"富士宮"</formula>
    </cfRule>
  </conditionalFormatting>
  <conditionalFormatting sqref="EZ459 ET459 EX459">
    <cfRule type="cellIs" dxfId="1230" priority="1958" operator="equal">
      <formula>1</formula>
    </cfRule>
  </conditionalFormatting>
  <conditionalFormatting sqref="FF459 FB459 FD459">
    <cfRule type="cellIs" dxfId="1229" priority="1957" operator="equal">
      <formula>1</formula>
    </cfRule>
  </conditionalFormatting>
  <conditionalFormatting sqref="FH459">
    <cfRule type="cellIs" dxfId="1228" priority="1956" operator="equal">
      <formula>1</formula>
    </cfRule>
  </conditionalFormatting>
  <conditionalFormatting sqref="DY459">
    <cfRule type="cellIs" dxfId="1227" priority="1955" operator="equal">
      <formula>1</formula>
    </cfRule>
  </conditionalFormatting>
  <conditionalFormatting sqref="EV459">
    <cfRule type="cellIs" dxfId="1226" priority="1954" operator="equal">
      <formula>1</formula>
    </cfRule>
  </conditionalFormatting>
  <conditionalFormatting sqref="AW489">
    <cfRule type="cellIs" dxfId="1225" priority="1941" operator="equal">
      <formula>1</formula>
    </cfRule>
  </conditionalFormatting>
  <conditionalFormatting sqref="AY489">
    <cfRule type="cellIs" dxfId="1224" priority="1940" operator="equal">
      <formula>1</formula>
    </cfRule>
  </conditionalFormatting>
  <conditionalFormatting sqref="BA489">
    <cfRule type="cellIs" dxfId="1223" priority="1939" operator="equal">
      <formula>1</formula>
    </cfRule>
  </conditionalFormatting>
  <conditionalFormatting sqref="BC489">
    <cfRule type="cellIs" dxfId="1222" priority="1938" operator="equal">
      <formula>1</formula>
    </cfRule>
  </conditionalFormatting>
  <conditionalFormatting sqref="BE489">
    <cfRule type="cellIs" dxfId="1221" priority="1937" operator="equal">
      <formula>1</formula>
    </cfRule>
  </conditionalFormatting>
  <conditionalFormatting sqref="BG482">
    <cfRule type="cellIs" dxfId="1220" priority="1936" operator="equal">
      <formula>1</formula>
    </cfRule>
  </conditionalFormatting>
  <conditionalFormatting sqref="BI489">
    <cfRule type="cellIs" dxfId="1219" priority="1935" operator="equal">
      <formula>1</formula>
    </cfRule>
  </conditionalFormatting>
  <conditionalFormatting sqref="BG487">
    <cfRule type="cellIs" dxfId="1218" priority="1933" operator="equal">
      <formula>1</formula>
    </cfRule>
  </conditionalFormatting>
  <conditionalFormatting sqref="BG484">
    <cfRule type="cellIs" dxfId="1217" priority="1932" operator="equal">
      <formula>1</formula>
    </cfRule>
  </conditionalFormatting>
  <conditionalFormatting sqref="BM468">
    <cfRule type="cellIs" dxfId="1216" priority="1931" operator="equal">
      <formula>1</formula>
    </cfRule>
  </conditionalFormatting>
  <conditionalFormatting sqref="AW482">
    <cfRule type="cellIs" dxfId="1215" priority="1929" operator="equal">
      <formula>1</formula>
    </cfRule>
  </conditionalFormatting>
  <conditionalFormatting sqref="AY482">
    <cfRule type="cellIs" dxfId="1214" priority="1927" operator="equal">
      <formula>1</formula>
    </cfRule>
  </conditionalFormatting>
  <conditionalFormatting sqref="BA482">
    <cfRule type="cellIs" dxfId="1213" priority="1926" operator="equal">
      <formula>1</formula>
    </cfRule>
  </conditionalFormatting>
  <conditionalFormatting sqref="BI541:BI544">
    <cfRule type="cellIs" dxfId="1212" priority="1924" operator="equal">
      <formula>1</formula>
    </cfRule>
  </conditionalFormatting>
  <conditionalFormatting sqref="BI525:BI526">
    <cfRule type="cellIs" dxfId="1211" priority="1923" operator="equal">
      <formula>1</formula>
    </cfRule>
  </conditionalFormatting>
  <conditionalFormatting sqref="AW484">
    <cfRule type="cellIs" dxfId="1210" priority="1922" operator="equal">
      <formula>1</formula>
    </cfRule>
  </conditionalFormatting>
  <conditionalFormatting sqref="AW518">
    <cfRule type="cellIs" dxfId="1209" priority="1921" operator="equal">
      <formula>1</formula>
    </cfRule>
  </conditionalFormatting>
  <conditionalFormatting sqref="AY518">
    <cfRule type="cellIs" dxfId="1208" priority="1920" operator="equal">
      <formula>1</formula>
    </cfRule>
  </conditionalFormatting>
  <conditionalFormatting sqref="BA484">
    <cfRule type="cellIs" dxfId="1207" priority="1919" operator="equal">
      <formula>1</formula>
    </cfRule>
  </conditionalFormatting>
  <conditionalFormatting sqref="BA518">
    <cfRule type="cellIs" dxfId="1206" priority="1918" operator="equal">
      <formula>1</formula>
    </cfRule>
  </conditionalFormatting>
  <conditionalFormatting sqref="BC525:BC526">
    <cfRule type="cellIs" dxfId="1205" priority="1917" operator="equal">
      <formula>1</formula>
    </cfRule>
  </conditionalFormatting>
  <conditionalFormatting sqref="BC528:BC533">
    <cfRule type="cellIs" dxfId="1204" priority="1916" operator="equal">
      <formula>1</formula>
    </cfRule>
  </conditionalFormatting>
  <conditionalFormatting sqref="BE525:BE526">
    <cfRule type="cellIs" dxfId="1203" priority="1915" operator="equal">
      <formula>1</formula>
    </cfRule>
  </conditionalFormatting>
  <conditionalFormatting sqref="BE528:BE533">
    <cfRule type="cellIs" dxfId="1202" priority="1914" operator="equal">
      <formula>1</formula>
    </cfRule>
  </conditionalFormatting>
  <conditionalFormatting sqref="BG506">
    <cfRule type="cellIs" dxfId="1201" priority="1913" operator="equal">
      <formula>1</formula>
    </cfRule>
  </conditionalFormatting>
  <conditionalFormatting sqref="BG499">
    <cfRule type="cellIs" dxfId="1200" priority="1912" operator="equal">
      <formula>1</formula>
    </cfRule>
  </conditionalFormatting>
  <conditionalFormatting sqref="BI482">
    <cfRule type="cellIs" dxfId="1199" priority="1911" operator="equal">
      <formula>1</formula>
    </cfRule>
  </conditionalFormatting>
  <conditionalFormatting sqref="BI524">
    <cfRule type="cellIs" dxfId="1198" priority="1910" operator="equal">
      <formula>1</formula>
    </cfRule>
  </conditionalFormatting>
  <conditionalFormatting sqref="EC453">
    <cfRule type="cellIs" dxfId="1197" priority="1909" operator="equal">
      <formula>1</formula>
    </cfRule>
  </conditionalFormatting>
  <conditionalFormatting sqref="EC454">
    <cfRule type="cellIs" dxfId="1196" priority="1908" operator="equal">
      <formula>1</formula>
    </cfRule>
  </conditionalFormatting>
  <conditionalFormatting sqref="EC456">
    <cfRule type="cellIs" dxfId="1195" priority="1907" operator="equal">
      <formula>1</formula>
    </cfRule>
  </conditionalFormatting>
  <conditionalFormatting sqref="EC457">
    <cfRule type="cellIs" dxfId="1194" priority="1906" operator="equal">
      <formula>1</formula>
    </cfRule>
  </conditionalFormatting>
  <conditionalFormatting sqref="EC464">
    <cfRule type="cellIs" dxfId="1193" priority="1903" operator="equal">
      <formula>1</formula>
    </cfRule>
  </conditionalFormatting>
  <conditionalFormatting sqref="EC465">
    <cfRule type="cellIs" dxfId="1192" priority="1902" operator="equal">
      <formula>1</formula>
    </cfRule>
  </conditionalFormatting>
  <conditionalFormatting sqref="EE465">
    <cfRule type="cellIs" dxfId="1191" priority="1901" operator="equal">
      <formula>1</formula>
    </cfRule>
  </conditionalFormatting>
  <conditionalFormatting sqref="EE460">
    <cfRule type="cellIs" dxfId="1190" priority="1900" operator="equal">
      <formula>1</formula>
    </cfRule>
  </conditionalFormatting>
  <conditionalFormatting sqref="EE457">
    <cfRule type="cellIs" dxfId="1189" priority="1899" operator="equal">
      <formula>1</formula>
    </cfRule>
  </conditionalFormatting>
  <conditionalFormatting sqref="DY451">
    <cfRule type="cellIs" dxfId="1188" priority="1898" operator="equal">
      <formula>1</formula>
    </cfRule>
  </conditionalFormatting>
  <conditionalFormatting sqref="ET936">
    <cfRule type="cellIs" dxfId="1187" priority="1897" operator="equal">
      <formula>1</formula>
    </cfRule>
  </conditionalFormatting>
  <conditionalFormatting sqref="ET936">
    <cfRule type="cellIs" dxfId="1186" priority="1896" operator="equal">
      <formula>1</formula>
    </cfRule>
  </conditionalFormatting>
  <conditionalFormatting sqref="AW487">
    <cfRule type="cellIs" dxfId="1185" priority="1895" operator="equal">
      <formula>1</formula>
    </cfRule>
  </conditionalFormatting>
  <conditionalFormatting sqref="AW506">
    <cfRule type="cellIs" dxfId="1184" priority="1894" operator="equal">
      <formula>1</formula>
    </cfRule>
  </conditionalFormatting>
  <conditionalFormatting sqref="AW497">
    <cfRule type="cellIs" dxfId="1183" priority="1892" operator="equal">
      <formula>1</formula>
    </cfRule>
  </conditionalFormatting>
  <conditionalFormatting sqref="AY487">
    <cfRule type="cellIs" dxfId="1182" priority="1891" operator="equal">
      <formula>1</formula>
    </cfRule>
  </conditionalFormatting>
  <conditionalFormatting sqref="AY506">
    <cfRule type="cellIs" dxfId="1181" priority="1890" operator="equal">
      <formula>1</formula>
    </cfRule>
  </conditionalFormatting>
  <conditionalFormatting sqref="AY499">
    <cfRule type="cellIs" dxfId="1180" priority="1889" operator="equal">
      <formula>1</formula>
    </cfRule>
  </conditionalFormatting>
  <conditionalFormatting sqref="AY497">
    <cfRule type="cellIs" dxfId="1179" priority="1888" operator="equal">
      <formula>1</formula>
    </cfRule>
  </conditionalFormatting>
  <conditionalFormatting sqref="AY493">
    <cfRule type="cellIs" dxfId="1178" priority="1887" operator="equal">
      <formula>1</formula>
    </cfRule>
  </conditionalFormatting>
  <conditionalFormatting sqref="BA493">
    <cfRule type="cellIs" dxfId="1177" priority="1886" operator="equal">
      <formula>1</formula>
    </cfRule>
  </conditionalFormatting>
  <conditionalFormatting sqref="BA497">
    <cfRule type="cellIs" dxfId="1176" priority="1885" operator="equal">
      <formula>1</formula>
    </cfRule>
  </conditionalFormatting>
  <conditionalFormatting sqref="BA499">
    <cfRule type="cellIs" dxfId="1175" priority="1884" operator="equal">
      <formula>1</formula>
    </cfRule>
  </conditionalFormatting>
  <conditionalFormatting sqref="BA506">
    <cfRule type="cellIs" dxfId="1174" priority="1883" operator="equal">
      <formula>1</formula>
    </cfRule>
  </conditionalFormatting>
  <conditionalFormatting sqref="BA487">
    <cfRule type="cellIs" dxfId="1173" priority="1882" operator="equal">
      <formula>1</formula>
    </cfRule>
  </conditionalFormatting>
  <conditionalFormatting sqref="BC549">
    <cfRule type="cellIs" dxfId="1172" priority="1881" operator="equal">
      <formula>1</formula>
    </cfRule>
  </conditionalFormatting>
  <conditionalFormatting sqref="BC524">
    <cfRule type="cellIs" dxfId="1171" priority="1880" operator="equal">
      <formula>1</formula>
    </cfRule>
  </conditionalFormatting>
  <conditionalFormatting sqref="BC541:BC544">
    <cfRule type="cellIs" dxfId="1170" priority="1879" operator="equal">
      <formula>1</formula>
    </cfRule>
  </conditionalFormatting>
  <conditionalFormatting sqref="BE524">
    <cfRule type="cellIs" dxfId="1169" priority="1878" operator="equal">
      <formula>1</formula>
    </cfRule>
  </conditionalFormatting>
  <conditionalFormatting sqref="BE541:BE544">
    <cfRule type="cellIs" dxfId="1168" priority="1877" operator="equal">
      <formula>1</formula>
    </cfRule>
  </conditionalFormatting>
  <conditionalFormatting sqref="BE549">
    <cfRule type="cellIs" dxfId="1167" priority="1876" operator="equal">
      <formula>1</formula>
    </cfRule>
  </conditionalFormatting>
  <conditionalFormatting sqref="BG497">
    <cfRule type="cellIs" dxfId="1166" priority="1875" operator="equal">
      <formula>1</formula>
    </cfRule>
  </conditionalFormatting>
  <conditionalFormatting sqref="BG493">
    <cfRule type="cellIs" dxfId="1165" priority="1874" operator="equal">
      <formula>1</formula>
    </cfRule>
  </conditionalFormatting>
  <conditionalFormatting sqref="BG492">
    <cfRule type="cellIs" dxfId="1164" priority="1873" operator="equal">
      <formula>1</formula>
    </cfRule>
  </conditionalFormatting>
  <conditionalFormatting sqref="BG490">
    <cfRule type="cellIs" dxfId="1163" priority="1872" operator="equal">
      <formula>1</formula>
    </cfRule>
  </conditionalFormatting>
  <conditionalFormatting sqref="BG489">
    <cfRule type="cellIs" dxfId="1162" priority="1871" operator="equal">
      <formula>1</formula>
    </cfRule>
  </conditionalFormatting>
  <conditionalFormatting sqref="BI549">
    <cfRule type="cellIs" dxfId="1161" priority="1870" operator="equal">
      <formula>1</formula>
    </cfRule>
  </conditionalFormatting>
  <conditionalFormatting sqref="BI487">
    <cfRule type="cellIs" dxfId="1160" priority="1869" operator="equal">
      <formula>1</formula>
    </cfRule>
  </conditionalFormatting>
  <conditionalFormatting sqref="BI499">
    <cfRule type="cellIs" dxfId="1159" priority="1868" operator="equal">
      <formula>1</formula>
    </cfRule>
  </conditionalFormatting>
  <conditionalFormatting sqref="BI506">
    <cfRule type="cellIs" dxfId="1158" priority="1867" operator="equal">
      <formula>1</formula>
    </cfRule>
  </conditionalFormatting>
  <conditionalFormatting sqref="FJ536 EE536">
    <cfRule type="cellIs" dxfId="1157" priority="1866" operator="equal">
      <formula>1</formula>
    </cfRule>
  </conditionalFormatting>
  <conditionalFormatting sqref="ET536 EV536 FL536 CS536 CW536 CY536 CU536 CK536 CE536 CG536 CO536 CI536 CM536 CQ536">
    <cfRule type="cellIs" dxfId="1156" priority="1865" operator="equal">
      <formula>1</formula>
    </cfRule>
  </conditionalFormatting>
  <conditionalFormatting sqref="AY536 BA536 BG536 BI536 BC536 BE536 EC536 EA536 BO536 EM536 BK536 BM536 BQ536 CC536 CA536 BY536 BW536 BU536 BS536 DA536 DC536 DK536 DM536 DQ536 DO536 EG536 EI536 EK536 EO536 DU536 DS536">
    <cfRule type="cellIs" dxfId="1155" priority="1863" operator="equal">
      <formula>1</formula>
    </cfRule>
  </conditionalFormatting>
  <conditionalFormatting sqref="DI536">
    <cfRule type="cellIs" dxfId="1154" priority="1860" operator="equal">
      <formula>1</formula>
    </cfRule>
  </conditionalFormatting>
  <conditionalFormatting sqref="EZ536 ET536 EX536">
    <cfRule type="cellIs" dxfId="1153" priority="1859" operator="equal">
      <formula>1</formula>
    </cfRule>
  </conditionalFormatting>
  <conditionalFormatting sqref="FF536 FB536 FD536">
    <cfRule type="cellIs" dxfId="1152" priority="1858" operator="equal">
      <formula>1</formula>
    </cfRule>
  </conditionalFormatting>
  <conditionalFormatting sqref="FH536">
    <cfRule type="cellIs" dxfId="1151" priority="1857" operator="equal">
      <formula>1</formula>
    </cfRule>
  </conditionalFormatting>
  <conditionalFormatting sqref="DY536">
    <cfRule type="cellIs" dxfId="1150" priority="1856" operator="equal">
      <formula>1</formula>
    </cfRule>
  </conditionalFormatting>
  <conditionalFormatting sqref="EV536">
    <cfRule type="cellIs" dxfId="1149" priority="1855" operator="equal">
      <formula>1</formula>
    </cfRule>
  </conditionalFormatting>
  <conditionalFormatting sqref="FJ532 EE532">
    <cfRule type="cellIs" dxfId="1148" priority="1854" operator="equal">
      <formula>1</formula>
    </cfRule>
  </conditionalFormatting>
  <conditionalFormatting sqref="ET532 EV532 FL532 CS532 CW532 CY532 CU532 CK532 CE532 CG532 CO532 CI532 CM532 CQ532">
    <cfRule type="cellIs" dxfId="1147" priority="1853" operator="equal">
      <formula>1</formula>
    </cfRule>
  </conditionalFormatting>
  <conditionalFormatting sqref="AW532 AY532 BA532 BG532 BI532 BC532 BE532 EC532 EA532 BO532 EM532 BK532 BM532 BQ532 CC532 CA532 BY532 BW532 BU532 BS532 DA532 DC532 DK532 DM532 DQ532 DO532 EG532 EI532 EK532 EO532 DU532 DS532">
    <cfRule type="cellIs" dxfId="1146" priority="1851" operator="equal">
      <formula>1</formula>
    </cfRule>
  </conditionalFormatting>
  <conditionalFormatting sqref="DI532">
    <cfRule type="cellIs" dxfId="1145" priority="1848" operator="equal">
      <formula>1</formula>
    </cfRule>
  </conditionalFormatting>
  <conditionalFormatting sqref="EZ532 ET532 EX532">
    <cfRule type="cellIs" dxfId="1144" priority="1847" operator="equal">
      <formula>1</formula>
    </cfRule>
  </conditionalFormatting>
  <conditionalFormatting sqref="FF532 FB532 FD532">
    <cfRule type="cellIs" dxfId="1143" priority="1846" operator="equal">
      <formula>1</formula>
    </cfRule>
  </conditionalFormatting>
  <conditionalFormatting sqref="FH532">
    <cfRule type="cellIs" dxfId="1142" priority="1845" operator="equal">
      <formula>1</formula>
    </cfRule>
  </conditionalFormatting>
  <conditionalFormatting sqref="DY532">
    <cfRule type="cellIs" dxfId="1141" priority="1844" operator="equal">
      <formula>1</formula>
    </cfRule>
  </conditionalFormatting>
  <conditionalFormatting sqref="EV532">
    <cfRule type="cellIs" dxfId="1140" priority="1843" operator="equal">
      <formula>1</formula>
    </cfRule>
  </conditionalFormatting>
  <conditionalFormatting sqref="FJ966">
    <cfRule type="cellIs" dxfId="1139" priority="1842" operator="equal">
      <formula>1</formula>
    </cfRule>
  </conditionalFormatting>
  <conditionalFormatting sqref="ET966 EV966 FL966">
    <cfRule type="cellIs" dxfId="1138" priority="1841" operator="equal">
      <formula>1</formula>
    </cfRule>
  </conditionalFormatting>
  <conditionalFormatting sqref="AW966 BG966 BI966 BC966 BE966 EC966 EA966 BO966 EM966 BK966 BM966 BQ966 CC966 CA966 BY966 BW966 BU966 BS966 CU966 CQ966 CY966 DA966 DC966 CM966 CI966 CW966 CS966 CO966 CG966 CE966 CK966 DK966 DM966 DQ966 DO966 EG966 EI966 EK966 EO966 DU966 DS966">
    <cfRule type="cellIs" dxfId="1137" priority="1839" operator="equal">
      <formula>1</formula>
    </cfRule>
  </conditionalFormatting>
  <conditionalFormatting sqref="K966">
    <cfRule type="cellIs" dxfId="1136" priority="1837" operator="equal">
      <formula>"土岐"</formula>
    </cfRule>
    <cfRule type="cellIs" dxfId="1135" priority="1838" operator="equal">
      <formula>"富士宮"</formula>
    </cfRule>
  </conditionalFormatting>
  <conditionalFormatting sqref="DI966">
    <cfRule type="cellIs" dxfId="1134" priority="1836" operator="equal">
      <formula>1</formula>
    </cfRule>
  </conditionalFormatting>
  <conditionalFormatting sqref="EZ966 ET966 EX966">
    <cfRule type="cellIs" dxfId="1133" priority="1835" operator="equal">
      <formula>1</formula>
    </cfRule>
  </conditionalFormatting>
  <conditionalFormatting sqref="FF966 FB966 FD966">
    <cfRule type="cellIs" dxfId="1132" priority="1834" operator="equal">
      <formula>1</formula>
    </cfRule>
  </conditionalFormatting>
  <conditionalFormatting sqref="FH966">
    <cfRule type="cellIs" dxfId="1131" priority="1833" operator="equal">
      <formula>1</formula>
    </cfRule>
  </conditionalFormatting>
  <conditionalFormatting sqref="DY966">
    <cfRule type="cellIs" dxfId="1130" priority="1832" operator="equal">
      <formula>1</formula>
    </cfRule>
  </conditionalFormatting>
  <conditionalFormatting sqref="EV966">
    <cfRule type="cellIs" dxfId="1129" priority="1831" operator="equal">
      <formula>1</formula>
    </cfRule>
  </conditionalFormatting>
  <conditionalFormatting sqref="FJ1136">
    <cfRule type="cellIs" dxfId="1128" priority="1830" operator="equal">
      <formula>1</formula>
    </cfRule>
  </conditionalFormatting>
  <conditionalFormatting sqref="ET1136 EV1136 FL1136">
    <cfRule type="cellIs" dxfId="1127" priority="1829" operator="equal">
      <formula>1</formula>
    </cfRule>
  </conditionalFormatting>
  <conditionalFormatting sqref="AW1136 AY1136 BA1136 BG1136 BI1136 BC1136 BE1136 EC1136 EA1136 BO1136 EM1136 BK1136 BM1136 BQ1136 CC1136 CA1136 BY1136 BW1136 BU1136 BS1136 CU1136 CQ1136 CY1136 DA1136 DC1136 CM1136 CI1136 CW1136 CS1136 CO1136 CG1136 CE1136 CK1136 DK1136 DM1136 DQ1136 DO1136 EG1136 EI1136 EK1136 EO1136 DU1136 DS1136">
    <cfRule type="cellIs" dxfId="1126" priority="1827" operator="equal">
      <formula>1</formula>
    </cfRule>
  </conditionalFormatting>
  <conditionalFormatting sqref="K1136">
    <cfRule type="cellIs" dxfId="1125" priority="1825" operator="equal">
      <formula>"土岐"</formula>
    </cfRule>
    <cfRule type="cellIs" dxfId="1124" priority="1826" operator="equal">
      <formula>"富士宮"</formula>
    </cfRule>
  </conditionalFormatting>
  <conditionalFormatting sqref="DI1136">
    <cfRule type="cellIs" dxfId="1123" priority="1824" operator="equal">
      <formula>1</formula>
    </cfRule>
  </conditionalFormatting>
  <conditionalFormatting sqref="EZ1136 ET1136 EX1136">
    <cfRule type="cellIs" dxfId="1122" priority="1823" operator="equal">
      <formula>1</formula>
    </cfRule>
  </conditionalFormatting>
  <conditionalFormatting sqref="FF1136 FB1136 FD1136">
    <cfRule type="cellIs" dxfId="1121" priority="1822" operator="equal">
      <formula>1</formula>
    </cfRule>
  </conditionalFormatting>
  <conditionalFormatting sqref="FH1136">
    <cfRule type="cellIs" dxfId="1120" priority="1821" operator="equal">
      <formula>1</formula>
    </cfRule>
  </conditionalFormatting>
  <conditionalFormatting sqref="DY1136">
    <cfRule type="cellIs" dxfId="1119" priority="1820" operator="equal">
      <formula>1</formula>
    </cfRule>
  </conditionalFormatting>
  <conditionalFormatting sqref="EV1136">
    <cfRule type="cellIs" dxfId="1118" priority="1819" operator="equal">
      <formula>1</formula>
    </cfRule>
  </conditionalFormatting>
  <conditionalFormatting sqref="EE507 FJ507">
    <cfRule type="cellIs" dxfId="1117" priority="1806" operator="equal">
      <formula>1</formula>
    </cfRule>
  </conditionalFormatting>
  <conditionalFormatting sqref="DI507">
    <cfRule type="cellIs" dxfId="1116" priority="1800" operator="equal">
      <formula>1</formula>
    </cfRule>
  </conditionalFormatting>
  <conditionalFormatting sqref="ET507 EV507 FL507 CS507 CW507 CY507 CU507 CK507 CE507 CG507 CO507 CI507 CM507 CQ507">
    <cfRule type="cellIs" dxfId="1115" priority="1805" operator="equal">
      <formula>1</formula>
    </cfRule>
  </conditionalFormatting>
  <conditionalFormatting sqref="AW507 AY507 BA507 BG507 BI507 BC507 BE507 EC507 EA507 BO507 EM507 BK507 BM507 BQ507 CC507 CA507 BY507 BW507 BU507 BS507 DA507 DC507 DK507 DM507 DQ507 DO507 EG507 EI507 EK507 EO507 DU507 DS507">
    <cfRule type="cellIs" dxfId="1114" priority="1803" operator="equal">
      <formula>1</formula>
    </cfRule>
  </conditionalFormatting>
  <conditionalFormatting sqref="EZ507 ET507 EX507">
    <cfRule type="cellIs" dxfId="1113" priority="1799" operator="equal">
      <formula>1</formula>
    </cfRule>
  </conditionalFormatting>
  <conditionalFormatting sqref="FF507 FB507 FD507">
    <cfRule type="cellIs" dxfId="1112" priority="1798" operator="equal">
      <formula>1</formula>
    </cfRule>
  </conditionalFormatting>
  <conditionalFormatting sqref="FH507">
    <cfRule type="cellIs" dxfId="1111" priority="1797" operator="equal">
      <formula>1</formula>
    </cfRule>
  </conditionalFormatting>
  <conditionalFormatting sqref="DY507">
    <cfRule type="cellIs" dxfId="1110" priority="1796" operator="equal">
      <formula>1</formula>
    </cfRule>
  </conditionalFormatting>
  <conditionalFormatting sqref="EV507">
    <cfRule type="cellIs" dxfId="1109" priority="1795" operator="equal">
      <formula>1</formula>
    </cfRule>
  </conditionalFormatting>
  <conditionalFormatting sqref="EE508 FJ508">
    <cfRule type="cellIs" dxfId="1108" priority="1794" operator="equal">
      <formula>1</formula>
    </cfRule>
  </conditionalFormatting>
  <conditionalFormatting sqref="DI508">
    <cfRule type="cellIs" dxfId="1107" priority="1788" operator="equal">
      <formula>1</formula>
    </cfRule>
  </conditionalFormatting>
  <conditionalFormatting sqref="ET508 EV508 FL508 CS508 CW508 CY508 CU508 CK508 CE508 CG508 CO508 CI508 CM508 CQ508">
    <cfRule type="cellIs" dxfId="1106" priority="1793" operator="equal">
      <formula>1</formula>
    </cfRule>
  </conditionalFormatting>
  <conditionalFormatting sqref="AW508 AY508 BA508 BG508 BI508 BC508 BE508 EC508 EA508 BO508 EM508 BK508 BM508 BQ508 CC508 CA508 BY508 BW508 BU508 BS508 DA508 DC508 DK508 DM508 DQ508 DO508 EG508 EI508 EK508 EO508 DU508 DS508">
    <cfRule type="cellIs" dxfId="1105" priority="1791" operator="equal">
      <formula>1</formula>
    </cfRule>
  </conditionalFormatting>
  <conditionalFormatting sqref="EZ508 ET508 EX508">
    <cfRule type="cellIs" dxfId="1104" priority="1787" operator="equal">
      <formula>1</formula>
    </cfRule>
  </conditionalFormatting>
  <conditionalFormatting sqref="FF508 FB508 FD508">
    <cfRule type="cellIs" dxfId="1103" priority="1786" operator="equal">
      <formula>1</formula>
    </cfRule>
  </conditionalFormatting>
  <conditionalFormatting sqref="FH508">
    <cfRule type="cellIs" dxfId="1102" priority="1785" operator="equal">
      <formula>1</formula>
    </cfRule>
  </conditionalFormatting>
  <conditionalFormatting sqref="DY508">
    <cfRule type="cellIs" dxfId="1101" priority="1784" operator="equal">
      <formula>1</formula>
    </cfRule>
  </conditionalFormatting>
  <conditionalFormatting sqref="EV508">
    <cfRule type="cellIs" dxfId="1100" priority="1783" operator="equal">
      <formula>1</formula>
    </cfRule>
  </conditionalFormatting>
  <conditionalFormatting sqref="BM929:BM930 BK929:BK930">
    <cfRule type="cellIs" dxfId="1099" priority="1777" operator="equal">
      <formula>1</formula>
    </cfRule>
  </conditionalFormatting>
  <conditionalFormatting sqref="EE513 FJ513">
    <cfRule type="cellIs" dxfId="1098" priority="1776" operator="equal">
      <formula>1</formula>
    </cfRule>
  </conditionalFormatting>
  <conditionalFormatting sqref="DI513:DI514">
    <cfRule type="cellIs" dxfId="1097" priority="1770" operator="equal">
      <formula>1</formula>
    </cfRule>
  </conditionalFormatting>
  <conditionalFormatting sqref="ET513 EV513 FL513 CS513 CW513 CY513 CU513 CK513 CE513 CG513 CO513 CI513 CM513 CQ513">
    <cfRule type="cellIs" dxfId="1096" priority="1775" operator="equal">
      <formula>1</formula>
    </cfRule>
  </conditionalFormatting>
  <conditionalFormatting sqref="AW513 AY513 BA513 BG513 BI513 BC513 BE513 EC513 EA513 BO513 EM513 BK513 BM513 BQ513 CC513 CA513 BY513 BW513 BU513 BS513 DA513 DC513 DK513 DM513 DQ513 DO513 EG513 EI513 EK513 EO513 DU513 DS513">
    <cfRule type="cellIs" dxfId="1095" priority="1773" operator="equal">
      <formula>1</formula>
    </cfRule>
  </conditionalFormatting>
  <conditionalFormatting sqref="EZ513 ET513 EX513">
    <cfRule type="cellIs" dxfId="1094" priority="1769" operator="equal">
      <formula>1</formula>
    </cfRule>
  </conditionalFormatting>
  <conditionalFormatting sqref="FF513 FB513 FD513">
    <cfRule type="cellIs" dxfId="1093" priority="1768" operator="equal">
      <formula>1</formula>
    </cfRule>
  </conditionalFormatting>
  <conditionalFormatting sqref="FH513">
    <cfRule type="cellIs" dxfId="1092" priority="1767" operator="equal">
      <formula>1</formula>
    </cfRule>
  </conditionalFormatting>
  <conditionalFormatting sqref="DY513">
    <cfRule type="cellIs" dxfId="1091" priority="1766" operator="equal">
      <formula>1</formula>
    </cfRule>
  </conditionalFormatting>
  <conditionalFormatting sqref="EV513">
    <cfRule type="cellIs" dxfId="1090" priority="1765" operator="equal">
      <formula>1</formula>
    </cfRule>
  </conditionalFormatting>
  <conditionalFormatting sqref="DI511">
    <cfRule type="cellIs" dxfId="1089" priority="1746" operator="equal">
      <formula>1</formula>
    </cfRule>
  </conditionalFormatting>
  <conditionalFormatting sqref="FJ545">
    <cfRule type="cellIs" dxfId="1088" priority="1740" operator="equal">
      <formula>1</formula>
    </cfRule>
  </conditionalFormatting>
  <conditionalFormatting sqref="ET545 EV545 FL545 CS545 CW545 CY545 CU545 CK545 CE545 CG545 CO545 CI545 CM545 CQ545">
    <cfRule type="cellIs" dxfId="1087" priority="1739" operator="equal">
      <formula>1</formula>
    </cfRule>
  </conditionalFormatting>
  <conditionalFormatting sqref="BI545 BC545 BE545 EA545 BO545 EM545 BK545 BM545 BQ545 CC545 CA545 BY545 BW545 BU545 BS545 DA545 DC545 DK545 DM545 DQ545 DO545 EG545 EI545 EK545 EO545 DU545 DS545">
    <cfRule type="cellIs" dxfId="1086" priority="1737" operator="equal">
      <formula>1</formula>
    </cfRule>
  </conditionalFormatting>
  <conditionalFormatting sqref="K545">
    <cfRule type="cellIs" dxfId="1085" priority="1735" operator="equal">
      <formula>"土岐"</formula>
    </cfRule>
    <cfRule type="cellIs" dxfId="1084" priority="1736" operator="equal">
      <formula>"富士宮"</formula>
    </cfRule>
  </conditionalFormatting>
  <conditionalFormatting sqref="DI545">
    <cfRule type="cellIs" dxfId="1083" priority="1734" operator="equal">
      <formula>1</formula>
    </cfRule>
  </conditionalFormatting>
  <conditionalFormatting sqref="EZ545 ET545 EX545">
    <cfRule type="cellIs" dxfId="1082" priority="1733" operator="equal">
      <formula>1</formula>
    </cfRule>
  </conditionalFormatting>
  <conditionalFormatting sqref="FF545 FB545 FD545">
    <cfRule type="cellIs" dxfId="1081" priority="1732" operator="equal">
      <formula>1</formula>
    </cfRule>
  </conditionalFormatting>
  <conditionalFormatting sqref="FH545">
    <cfRule type="cellIs" dxfId="1080" priority="1731" operator="equal">
      <formula>1</formula>
    </cfRule>
  </conditionalFormatting>
  <conditionalFormatting sqref="DY545">
    <cfRule type="cellIs" dxfId="1079" priority="1730" operator="equal">
      <formula>1</formula>
    </cfRule>
  </conditionalFormatting>
  <conditionalFormatting sqref="EV545">
    <cfRule type="cellIs" dxfId="1078" priority="1729" operator="equal">
      <formula>1</formula>
    </cfRule>
  </conditionalFormatting>
  <conditionalFormatting sqref="FJ546">
    <cfRule type="cellIs" dxfId="1077" priority="1728" operator="equal">
      <formula>1</formula>
    </cfRule>
  </conditionalFormatting>
  <conditionalFormatting sqref="ET546 EV546 FL546 CS546 CW546 CY546 CU546 CK546 CE546 CG546 CO546 CI546 CM546 CQ546">
    <cfRule type="cellIs" dxfId="1076" priority="1727" operator="equal">
      <formula>1</formula>
    </cfRule>
  </conditionalFormatting>
  <conditionalFormatting sqref="BI546 BC546 BE546 EA546 BO546 EM546 BK546 BM546 BQ546 CC546 CA546 BY546 BW546 BU546 BS546 DA546 DC546 DK546 DM546 DQ546 DO546 EG546 EI546 EK546 EO546 DU546 DS546">
    <cfRule type="cellIs" dxfId="1075" priority="1725" operator="equal">
      <formula>1</formula>
    </cfRule>
  </conditionalFormatting>
  <conditionalFormatting sqref="K546">
    <cfRule type="cellIs" dxfId="1074" priority="1723" operator="equal">
      <formula>"土岐"</formula>
    </cfRule>
    <cfRule type="cellIs" dxfId="1073" priority="1724" operator="equal">
      <formula>"富士宮"</formula>
    </cfRule>
  </conditionalFormatting>
  <conditionalFormatting sqref="DI546">
    <cfRule type="cellIs" dxfId="1072" priority="1722" operator="equal">
      <formula>1</formula>
    </cfRule>
  </conditionalFormatting>
  <conditionalFormatting sqref="EZ546 ET546 EX546">
    <cfRule type="cellIs" dxfId="1071" priority="1721" operator="equal">
      <formula>1</formula>
    </cfRule>
  </conditionalFormatting>
  <conditionalFormatting sqref="FF546 FB546 FD546">
    <cfRule type="cellIs" dxfId="1070" priority="1720" operator="equal">
      <formula>1</formula>
    </cfRule>
  </conditionalFormatting>
  <conditionalFormatting sqref="FH546">
    <cfRule type="cellIs" dxfId="1069" priority="1719" operator="equal">
      <formula>1</formula>
    </cfRule>
  </conditionalFormatting>
  <conditionalFormatting sqref="DY546">
    <cfRule type="cellIs" dxfId="1068" priority="1718" operator="equal">
      <formula>1</formula>
    </cfRule>
  </conditionalFormatting>
  <conditionalFormatting sqref="EV546">
    <cfRule type="cellIs" dxfId="1067" priority="1717" operator="equal">
      <formula>1</formula>
    </cfRule>
  </conditionalFormatting>
  <conditionalFormatting sqref="EC586:EC587 EC589:EC591">
    <cfRule type="cellIs" dxfId="1066" priority="1701" operator="equal">
      <formula>1</formula>
    </cfRule>
  </conditionalFormatting>
  <conditionalFormatting sqref="FJ480 EE480">
    <cfRule type="cellIs" dxfId="1065" priority="1680" operator="equal">
      <formula>1</formula>
    </cfRule>
  </conditionalFormatting>
  <conditionalFormatting sqref="ET480 EV480 FL480 CS480 CW480 CY480 CU480 CK480 CE480 CG480 CO480 CI480 CM480 CQ480">
    <cfRule type="cellIs" dxfId="1064" priority="1679" operator="equal">
      <formula>1</formula>
    </cfRule>
  </conditionalFormatting>
  <conditionalFormatting sqref="AW480 AY480 BA480 BG480 BI480 BC480 BE480 EC480 EA480 BO480 EM480 BK480 BM480 BQ480 CC480 CA480 BY480 BW480 BU480 BS480 DA480 DC480 DK480 DM480 DQ480 DO480 EG480 EI480 EK480 EO480 DU480 DS480">
    <cfRule type="cellIs" dxfId="1063" priority="1677" operator="equal">
      <formula>1</formula>
    </cfRule>
  </conditionalFormatting>
  <conditionalFormatting sqref="K480">
    <cfRule type="cellIs" dxfId="1062" priority="1675" operator="equal">
      <formula>"土岐"</formula>
    </cfRule>
    <cfRule type="cellIs" dxfId="1061" priority="1676" operator="equal">
      <formula>"富士宮"</formula>
    </cfRule>
  </conditionalFormatting>
  <conditionalFormatting sqref="DI480">
    <cfRule type="cellIs" dxfId="1060" priority="1674" operator="equal">
      <formula>1</formula>
    </cfRule>
  </conditionalFormatting>
  <conditionalFormatting sqref="EZ480 ET480 EX480">
    <cfRule type="cellIs" dxfId="1059" priority="1673" operator="equal">
      <formula>1</formula>
    </cfRule>
  </conditionalFormatting>
  <conditionalFormatting sqref="FF480 FB480 FD480">
    <cfRule type="cellIs" dxfId="1058" priority="1672" operator="equal">
      <formula>1</formula>
    </cfRule>
  </conditionalFormatting>
  <conditionalFormatting sqref="FH480">
    <cfRule type="cellIs" dxfId="1057" priority="1671" operator="equal">
      <formula>1</formula>
    </cfRule>
  </conditionalFormatting>
  <conditionalFormatting sqref="DY480">
    <cfRule type="cellIs" dxfId="1056" priority="1670" operator="equal">
      <formula>1</formula>
    </cfRule>
  </conditionalFormatting>
  <conditionalFormatting sqref="EV480">
    <cfRule type="cellIs" dxfId="1055" priority="1669" operator="equal">
      <formula>1</formula>
    </cfRule>
  </conditionalFormatting>
  <conditionalFormatting sqref="FJ529:FJ533 EE529:EE533">
    <cfRule type="cellIs" dxfId="1054" priority="1668" operator="equal">
      <formula>1</formula>
    </cfRule>
  </conditionalFormatting>
  <conditionalFormatting sqref="ET529:ET533 EV529:EV533 FL529:FL533 CS529:CS533 CW529:CW533 CY529:CY533 CU529:CU533 CK529:CK533 CE529:CE533 CG529:CG533 CO529:CO533 CI529:CI533 CM529:CM533 CQ529:CQ533">
    <cfRule type="cellIs" dxfId="1053" priority="1667" operator="equal">
      <formula>1</formula>
    </cfRule>
  </conditionalFormatting>
  <conditionalFormatting sqref="AW529:AW533 AY529:AY533 BA529:BA533 BG529:BG533 BI529:BI533 BC529:BC533 BE529:BE533 EC529:EC533 EA529:EA533 BO529:BO533 EM529:EM533 BK529:BK533 BM529:BM533 BQ529:BQ533 CC529:CC533 CA529:CA533 BY529:BY533 BW529:BW533 BU529:BU533 BS529:BS533 DA529:DA533 DC529:DC533 DK529:DK533 DM529:DM533 DQ529:DQ533 DO529:DO533 EG529:EG533 EI529:EI533 EK529:EK533 EO529:EO533 DU529:DU533 DS529:DS533">
    <cfRule type="cellIs" dxfId="1052" priority="1665" operator="equal">
      <formula>1</formula>
    </cfRule>
  </conditionalFormatting>
  <conditionalFormatting sqref="K529:K533">
    <cfRule type="cellIs" dxfId="1051" priority="1663" operator="equal">
      <formula>"土岐"</formula>
    </cfRule>
    <cfRule type="cellIs" dxfId="1050" priority="1664" operator="equal">
      <formula>"富士宮"</formula>
    </cfRule>
  </conditionalFormatting>
  <conditionalFormatting sqref="DI529:DI533">
    <cfRule type="cellIs" dxfId="1049" priority="1662" operator="equal">
      <formula>1</formula>
    </cfRule>
  </conditionalFormatting>
  <conditionalFormatting sqref="EZ529:EZ533 ET529:ET533 EX529:EX533">
    <cfRule type="cellIs" dxfId="1048" priority="1661" operator="equal">
      <formula>1</formula>
    </cfRule>
  </conditionalFormatting>
  <conditionalFormatting sqref="FF529:FF533 FB529:FB533 FD529:FD533">
    <cfRule type="cellIs" dxfId="1047" priority="1660" operator="equal">
      <formula>1</formula>
    </cfRule>
  </conditionalFormatting>
  <conditionalFormatting sqref="FH529:FH533">
    <cfRule type="cellIs" dxfId="1046" priority="1659" operator="equal">
      <formula>1</formula>
    </cfRule>
  </conditionalFormatting>
  <conditionalFormatting sqref="DY529:DY533">
    <cfRule type="cellIs" dxfId="1045" priority="1658" operator="equal">
      <formula>1</formula>
    </cfRule>
  </conditionalFormatting>
  <conditionalFormatting sqref="EV529:EV533">
    <cfRule type="cellIs" dxfId="1044" priority="1657" operator="equal">
      <formula>1</formula>
    </cfRule>
  </conditionalFormatting>
  <conditionalFormatting sqref="FJ557 EE557">
    <cfRule type="cellIs" dxfId="1043" priority="1656" operator="equal">
      <formula>1</formula>
    </cfRule>
  </conditionalFormatting>
  <conditionalFormatting sqref="ET557 EV557 FL557 CS557 CW557 CY557 CU557 CK557 CE557 CG557 CO557 CI557 CM557 CQ557">
    <cfRule type="cellIs" dxfId="1042" priority="1655" operator="equal">
      <formula>1</formula>
    </cfRule>
  </conditionalFormatting>
  <conditionalFormatting sqref="AW557 AY557 BA557 BG557 BI557 BC557 BE557 EA557 BO557 EM557 BK557 BM557 BQ557 CC557 CA557 BY557 BW557 BU557 BS557 DA557 DC557 DK557 DM557 DQ557 DO557 EG557 EI557 EK557 EO557 DU557 DS557">
    <cfRule type="cellIs" dxfId="1041" priority="1653" operator="equal">
      <formula>1</formula>
    </cfRule>
  </conditionalFormatting>
  <conditionalFormatting sqref="K557">
    <cfRule type="cellIs" dxfId="1040" priority="1651" operator="equal">
      <formula>"土岐"</formula>
    </cfRule>
    <cfRule type="cellIs" dxfId="1039" priority="1652" operator="equal">
      <formula>"富士宮"</formula>
    </cfRule>
  </conditionalFormatting>
  <conditionalFormatting sqref="DI557">
    <cfRule type="cellIs" dxfId="1038" priority="1650" operator="equal">
      <formula>1</formula>
    </cfRule>
  </conditionalFormatting>
  <conditionalFormatting sqref="EZ557 ET557 EX557">
    <cfRule type="cellIs" dxfId="1037" priority="1649" operator="equal">
      <formula>1</formula>
    </cfRule>
  </conditionalFormatting>
  <conditionalFormatting sqref="FF557 FB557 FD557">
    <cfRule type="cellIs" dxfId="1036" priority="1648" operator="equal">
      <formula>1</formula>
    </cfRule>
  </conditionalFormatting>
  <conditionalFormatting sqref="FH557">
    <cfRule type="cellIs" dxfId="1035" priority="1647" operator="equal">
      <formula>1</formula>
    </cfRule>
  </conditionalFormatting>
  <conditionalFormatting sqref="DY557">
    <cfRule type="cellIs" dxfId="1034" priority="1646" operator="equal">
      <formula>1</formula>
    </cfRule>
  </conditionalFormatting>
  <conditionalFormatting sqref="EV557">
    <cfRule type="cellIs" dxfId="1033" priority="1645" operator="equal">
      <formula>1</formula>
    </cfRule>
  </conditionalFormatting>
  <conditionalFormatting sqref="FJ473">
    <cfRule type="cellIs" dxfId="1032" priority="1632" operator="equal">
      <formula>1</formula>
    </cfRule>
  </conditionalFormatting>
  <conditionalFormatting sqref="ET473 EV473 FL473 CS473 CW473 CY473 CU473 CK473 CE473 CG473 CO473 CI473 CM473 CQ473">
    <cfRule type="cellIs" dxfId="1031" priority="1631" operator="equal">
      <formula>1</formula>
    </cfRule>
  </conditionalFormatting>
  <conditionalFormatting sqref="AW473 AY473 BA473 BG473 BI473 BC473 BE473 EC473 EA473 BO473 EM473 BK473 BM473 BQ473 CC473 CA473 BY473 BW473 BU473 BS473 DA473 DC473 DM473 DQ473 DO473 EG473 EI473 EK473 EO473 DU473 DS473">
    <cfRule type="cellIs" dxfId="1030" priority="1629" operator="equal">
      <formula>1</formula>
    </cfRule>
  </conditionalFormatting>
  <conditionalFormatting sqref="K473">
    <cfRule type="cellIs" dxfId="1029" priority="1627" operator="equal">
      <formula>"土岐"</formula>
    </cfRule>
    <cfRule type="cellIs" dxfId="1028" priority="1628" operator="equal">
      <formula>"富士宮"</formula>
    </cfRule>
  </conditionalFormatting>
  <conditionalFormatting sqref="DI473">
    <cfRule type="cellIs" dxfId="1027" priority="1626" operator="equal">
      <formula>1</formula>
    </cfRule>
  </conditionalFormatting>
  <conditionalFormatting sqref="EZ473 ET473 EX473">
    <cfRule type="cellIs" dxfId="1026" priority="1625" operator="equal">
      <formula>1</formula>
    </cfRule>
  </conditionalFormatting>
  <conditionalFormatting sqref="FF473 FB473 FD473">
    <cfRule type="cellIs" dxfId="1025" priority="1624" operator="equal">
      <formula>1</formula>
    </cfRule>
  </conditionalFormatting>
  <conditionalFormatting sqref="FH473">
    <cfRule type="cellIs" dxfId="1024" priority="1623" operator="equal">
      <formula>1</formula>
    </cfRule>
  </conditionalFormatting>
  <conditionalFormatting sqref="DY473">
    <cfRule type="cellIs" dxfId="1023" priority="1622" operator="equal">
      <formula>1</formula>
    </cfRule>
  </conditionalFormatting>
  <conditionalFormatting sqref="EV473">
    <cfRule type="cellIs" dxfId="1022" priority="1621" operator="equal">
      <formula>1</formula>
    </cfRule>
  </conditionalFormatting>
  <conditionalFormatting sqref="FJ573 EE573">
    <cfRule type="cellIs" dxfId="1021" priority="1620" operator="equal">
      <formula>1</formula>
    </cfRule>
  </conditionalFormatting>
  <conditionalFormatting sqref="ET573 EV573 FL573 CS573 CW573 CY573 CU573 CK573 CE573 CG573 CO573 CI573 CM573 CQ573">
    <cfRule type="cellIs" dxfId="1020" priority="1619" operator="equal">
      <formula>1</formula>
    </cfRule>
  </conditionalFormatting>
  <conditionalFormatting sqref="AW573 AY573 BA573 BG573 BI573 BC573 EC573 EA573 BO573 EM573 BK573 BM573 BQ573 CC573 CA573 BY573 BW573 BU573 BS573 DA573 DC573 DK573 DM573 DQ573 DO573 EG573 EI573 EK573 EO573 DU573 DS573">
    <cfRule type="cellIs" dxfId="1019" priority="1617" operator="equal">
      <formula>1</formula>
    </cfRule>
  </conditionalFormatting>
  <conditionalFormatting sqref="DI573">
    <cfRule type="cellIs" dxfId="1018" priority="1614" operator="equal">
      <formula>1</formula>
    </cfRule>
  </conditionalFormatting>
  <conditionalFormatting sqref="EZ573 ET573 EX573">
    <cfRule type="cellIs" dxfId="1017" priority="1613" operator="equal">
      <formula>1</formula>
    </cfRule>
  </conditionalFormatting>
  <conditionalFormatting sqref="FF573 FB573 FD573">
    <cfRule type="cellIs" dxfId="1016" priority="1612" operator="equal">
      <formula>1</formula>
    </cfRule>
  </conditionalFormatting>
  <conditionalFormatting sqref="FH573">
    <cfRule type="cellIs" dxfId="1015" priority="1611" operator="equal">
      <formula>1</formula>
    </cfRule>
  </conditionalFormatting>
  <conditionalFormatting sqref="DY573">
    <cfRule type="cellIs" dxfId="1014" priority="1610" operator="equal">
      <formula>1</formula>
    </cfRule>
  </conditionalFormatting>
  <conditionalFormatting sqref="EV573">
    <cfRule type="cellIs" dxfId="1013" priority="1609" operator="equal">
      <formula>1</formula>
    </cfRule>
  </conditionalFormatting>
  <conditionalFormatting sqref="BE447">
    <cfRule type="cellIs" dxfId="1012" priority="1596" operator="equal">
      <formula>1</formula>
    </cfRule>
  </conditionalFormatting>
  <conditionalFormatting sqref="BG545">
    <cfRule type="cellIs" dxfId="1011" priority="1587" operator="equal">
      <formula>1</formula>
    </cfRule>
  </conditionalFormatting>
  <conditionalFormatting sqref="BI556 BI561:BI562 BI564">
    <cfRule type="cellIs" dxfId="1010" priority="1586" operator="equal">
      <formula>1</formula>
    </cfRule>
  </conditionalFormatting>
  <conditionalFormatting sqref="FJ577">
    <cfRule type="cellIs" dxfId="1009" priority="1585" operator="equal">
      <formula>1</formula>
    </cfRule>
  </conditionalFormatting>
  <conditionalFormatting sqref="CQ577 CM577 CI577 CO577 CG577 CE577 CK577 CU577 CY577 CW577 CS577 FL577 EV577 ET577">
    <cfRule type="cellIs" dxfId="1008" priority="1584" operator="equal">
      <formula>1</formula>
    </cfRule>
  </conditionalFormatting>
  <conditionalFormatting sqref="DS577 DU577 EO577 EK577 EI577 EG577 DO577 DQ577 DM577 DK577 DC577 DA577 BS577 BU577 BW577 BY577 CA577 CC577 BQ577 BM577 BK577 EM577 BO577 EA577 BC577 BI577 BG577 EC577:EC578">
    <cfRule type="cellIs" dxfId="1007" priority="1582" operator="equal">
      <formula>1</formula>
    </cfRule>
  </conditionalFormatting>
  <conditionalFormatting sqref="DI577">
    <cfRule type="cellIs" dxfId="1006" priority="1579" operator="equal">
      <formula>1</formula>
    </cfRule>
  </conditionalFormatting>
  <conditionalFormatting sqref="EX577 ET577 EZ577">
    <cfRule type="cellIs" dxfId="1005" priority="1578" operator="equal">
      <formula>1</formula>
    </cfRule>
  </conditionalFormatting>
  <conditionalFormatting sqref="FD577 FB577 FF577">
    <cfRule type="cellIs" dxfId="1004" priority="1577" operator="equal">
      <formula>1</formula>
    </cfRule>
  </conditionalFormatting>
  <conditionalFormatting sqref="FH577">
    <cfRule type="cellIs" dxfId="1003" priority="1576" operator="equal">
      <formula>1</formula>
    </cfRule>
  </conditionalFormatting>
  <conditionalFormatting sqref="DY577">
    <cfRule type="cellIs" dxfId="1002" priority="1575" operator="equal">
      <formula>1</formula>
    </cfRule>
  </conditionalFormatting>
  <conditionalFormatting sqref="EV577">
    <cfRule type="cellIs" dxfId="1001" priority="1574" operator="equal">
      <formula>1</formula>
    </cfRule>
  </conditionalFormatting>
  <conditionalFormatting sqref="FJ579 FJ581">
    <cfRule type="cellIs" dxfId="1000" priority="1573" operator="equal">
      <formula>1</formula>
    </cfRule>
  </conditionalFormatting>
  <conditionalFormatting sqref="ET579 EV579 FL579 CS579 CW579 CY579 CU579 CK579 CE579 CG579 CO579 CI579 CM579 CQ579 CQ581 CM581 CI581 CO581 CG581 CE581 CK581 CU581 CY581 CW581 CS581 FL581 EV581 ET581">
    <cfRule type="cellIs" dxfId="999" priority="1572" operator="equal">
      <formula>1</formula>
    </cfRule>
  </conditionalFormatting>
  <conditionalFormatting sqref="AW579 AY579 BA579 BG579 BC579 EA579 BO579 EM579 BK579 BM579 BQ579 CC579 CA579 BY579 BW579 BU579 BS579 DA579 DC579 DK579 DM579 DQ579 DO579 EG579 EI579 EK579 EO579 DU579 DS579 DS581 DU581 EO581 EK581 EI581 EG581 DO581 DQ581 DM581 DK581 DC581 DA581 BS581 BU581 BW581 BY581 CA581 CC581 BQ581 BM581 BK581 EM581 BO581 EA581 BC581 BI581 BG581 BA581 AY581 AW581 BI579">
    <cfRule type="cellIs" dxfId="998" priority="1570" operator="equal">
      <formula>1</formula>
    </cfRule>
  </conditionalFormatting>
  <conditionalFormatting sqref="DI579 DI581">
    <cfRule type="cellIs" dxfId="997" priority="1567" operator="equal">
      <formula>1</formula>
    </cfRule>
  </conditionalFormatting>
  <conditionalFormatting sqref="EZ579 ET579 EX579 EX581 ET581 EZ581">
    <cfRule type="cellIs" dxfId="996" priority="1566" operator="equal">
      <formula>1</formula>
    </cfRule>
  </conditionalFormatting>
  <conditionalFormatting sqref="FF579 FB579 FD579 FD581 FB581 FF581">
    <cfRule type="cellIs" dxfId="995" priority="1565" operator="equal">
      <formula>1</formula>
    </cfRule>
  </conditionalFormatting>
  <conditionalFormatting sqref="FH579 FH581">
    <cfRule type="cellIs" dxfId="994" priority="1564" operator="equal">
      <formula>1</formula>
    </cfRule>
  </conditionalFormatting>
  <conditionalFormatting sqref="DY579 DY581">
    <cfRule type="cellIs" dxfId="993" priority="1563" operator="equal">
      <formula>1</formula>
    </cfRule>
  </conditionalFormatting>
  <conditionalFormatting sqref="EV579 EV581">
    <cfRule type="cellIs" dxfId="992" priority="1562" operator="equal">
      <formula>1</formula>
    </cfRule>
  </conditionalFormatting>
  <conditionalFormatting sqref="DW535:DW536">
    <cfRule type="cellIs" dxfId="991" priority="1561" operator="equal">
      <formula>1</formula>
    </cfRule>
  </conditionalFormatting>
  <conditionalFormatting sqref="FJ535:FJ536 EE535:EE536">
    <cfRule type="cellIs" dxfId="990" priority="1560" operator="equal">
      <formula>1</formula>
    </cfRule>
  </conditionalFormatting>
  <conditionalFormatting sqref="ET535:ET536 EV535:EV536 FL535:FL536 CS535:CS536 CW535:CW536 CY535:CY536 CU535:CU536 CK535:CK536 CE535:CE536 CG535:CG536 CO535:CO536 CI535:CI536 CM535:CM536 CQ535:CQ536">
    <cfRule type="cellIs" dxfId="989" priority="1559" operator="equal">
      <formula>1</formula>
    </cfRule>
  </conditionalFormatting>
  <conditionalFormatting sqref="AW535:AW536 AY535:AY536 BA535:BA536 BG535:BG536 BI535:BI536 BC535:BC536 EC535:EC536 EA535:EA536 BO535:BO536 EM535:EM536 BK535:BK536 BM535:BM536 BQ535:BQ536 CC535:CC536 CA535:CA536 BY535:BY536 BW535:BW536 BU535:BU536 BS535:BS536 DA535:DA536 DC535:DC536 DK535:DK536 DM535:DM536 DQ535:DQ536 DO535:DO536 EG535:EG536 EI535:EI536 EK535:EK536 EO535:EO536 DU535:DU536 DS535:DS536">
    <cfRule type="cellIs" dxfId="988" priority="1557" operator="equal">
      <formula>1</formula>
    </cfRule>
  </conditionalFormatting>
  <conditionalFormatting sqref="K535:K536">
    <cfRule type="cellIs" dxfId="987" priority="1555" operator="equal">
      <formula>"土岐"</formula>
    </cfRule>
    <cfRule type="cellIs" dxfId="986" priority="1556" operator="equal">
      <formula>"富士宮"</formula>
    </cfRule>
  </conditionalFormatting>
  <conditionalFormatting sqref="DI535:DI536">
    <cfRule type="cellIs" dxfId="985" priority="1554" operator="equal">
      <formula>1</formula>
    </cfRule>
  </conditionalFormatting>
  <conditionalFormatting sqref="EZ535:EZ536 ET535:ET536 EX535:EX536">
    <cfRule type="cellIs" dxfId="984" priority="1553" operator="equal">
      <formula>1</formula>
    </cfRule>
  </conditionalFormatting>
  <conditionalFormatting sqref="FF535:FF536 FB535:FB536 FD535:FD536">
    <cfRule type="cellIs" dxfId="983" priority="1552" operator="equal">
      <formula>1</formula>
    </cfRule>
  </conditionalFormatting>
  <conditionalFormatting sqref="FH535:FH536">
    <cfRule type="cellIs" dxfId="982" priority="1551" operator="equal">
      <formula>1</formula>
    </cfRule>
  </conditionalFormatting>
  <conditionalFormatting sqref="DY535:DY536">
    <cfRule type="cellIs" dxfId="981" priority="1550" operator="equal">
      <formula>1</formula>
    </cfRule>
  </conditionalFormatting>
  <conditionalFormatting sqref="EV535:EV536">
    <cfRule type="cellIs" dxfId="980" priority="1549" operator="equal">
      <formula>1</formula>
    </cfRule>
  </conditionalFormatting>
  <conditionalFormatting sqref="FJ560 EE560">
    <cfRule type="cellIs" dxfId="979" priority="1534" operator="equal">
      <formula>1</formula>
    </cfRule>
  </conditionalFormatting>
  <conditionalFormatting sqref="DW560">
    <cfRule type="cellIs" dxfId="978" priority="1535" operator="equal">
      <formula>1</formula>
    </cfRule>
  </conditionalFormatting>
  <conditionalFormatting sqref="ET560 EV560 FL560 CS560 CW560 CY560 CU560 CK560 CE560 CG560 CO560 CI560 CM560 CQ560">
    <cfRule type="cellIs" dxfId="977" priority="1533" operator="equal">
      <formula>1</formula>
    </cfRule>
  </conditionalFormatting>
  <conditionalFormatting sqref="AW560 AY560 BA560 BG560 BI560 BC560 BE560 EA560 BO560 EM560 BK560 BM560 BQ560 CC560 CA560 BY560 BW560 BU560 BS560 DA560 DC560 DK560 DM560 DQ560 DO560 EG560 EI560 EK560 EO560 DU560 DS560">
    <cfRule type="cellIs" dxfId="976" priority="1531" operator="equal">
      <formula>1</formula>
    </cfRule>
  </conditionalFormatting>
  <conditionalFormatting sqref="K560">
    <cfRule type="cellIs" dxfId="975" priority="1529" operator="equal">
      <formula>"土岐"</formula>
    </cfRule>
    <cfRule type="cellIs" dxfId="974" priority="1530" operator="equal">
      <formula>"富士宮"</formula>
    </cfRule>
  </conditionalFormatting>
  <conditionalFormatting sqref="DI560">
    <cfRule type="cellIs" dxfId="973" priority="1528" operator="equal">
      <formula>1</formula>
    </cfRule>
  </conditionalFormatting>
  <conditionalFormatting sqref="EZ560 ET560 EX560">
    <cfRule type="cellIs" dxfId="972" priority="1527" operator="equal">
      <formula>1</formula>
    </cfRule>
  </conditionalFormatting>
  <conditionalFormatting sqref="FF560 FB560 FD560">
    <cfRule type="cellIs" dxfId="971" priority="1526" operator="equal">
      <formula>1</formula>
    </cfRule>
  </conditionalFormatting>
  <conditionalFormatting sqref="FH560">
    <cfRule type="cellIs" dxfId="970" priority="1525" operator="equal">
      <formula>1</formula>
    </cfRule>
  </conditionalFormatting>
  <conditionalFormatting sqref="DY560">
    <cfRule type="cellIs" dxfId="969" priority="1524" operator="equal">
      <formula>1</formula>
    </cfRule>
  </conditionalFormatting>
  <conditionalFormatting sqref="EV560">
    <cfRule type="cellIs" dxfId="968" priority="1523" operator="equal">
      <formula>1</formula>
    </cfRule>
  </conditionalFormatting>
  <conditionalFormatting sqref="BC561:BC562 BC564">
    <cfRule type="cellIs" dxfId="967" priority="1522" operator="equal">
      <formula>1</formula>
    </cfRule>
  </conditionalFormatting>
  <conditionalFormatting sqref="BK442">
    <cfRule type="cellIs" dxfId="966" priority="1519" operator="equal">
      <formula>1</formula>
    </cfRule>
  </conditionalFormatting>
  <conditionalFormatting sqref="BM442">
    <cfRule type="cellIs" dxfId="965" priority="1518" operator="equal">
      <formula>1</formula>
    </cfRule>
  </conditionalFormatting>
  <conditionalFormatting sqref="BC534">
    <cfRule type="cellIs" dxfId="964" priority="1517" operator="equal">
      <formula>1</formula>
    </cfRule>
  </conditionalFormatting>
  <conditionalFormatting sqref="BE445">
    <cfRule type="cellIs" dxfId="963" priority="1516" operator="equal">
      <formula>1</formula>
    </cfRule>
  </conditionalFormatting>
  <conditionalFormatting sqref="BE534">
    <cfRule type="cellIs" dxfId="962" priority="1514" operator="equal">
      <formula>1</formula>
    </cfRule>
  </conditionalFormatting>
  <conditionalFormatting sqref="BE564">
    <cfRule type="cellIs" dxfId="961" priority="1513" operator="equal">
      <formula>1</formula>
    </cfRule>
  </conditionalFormatting>
  <conditionalFormatting sqref="K1275">
    <cfRule type="cellIs" dxfId="960" priority="1511" operator="equal">
      <formula>"土岐"</formula>
    </cfRule>
    <cfRule type="cellIs" dxfId="959" priority="1512" operator="equal">
      <formula>"富士宮"</formula>
    </cfRule>
  </conditionalFormatting>
  <conditionalFormatting sqref="K1272:K1274">
    <cfRule type="cellIs" dxfId="958" priority="1509" operator="equal">
      <formula>"土岐"</formula>
    </cfRule>
    <cfRule type="cellIs" dxfId="957" priority="1510" operator="equal">
      <formula>"富士宮"</formula>
    </cfRule>
  </conditionalFormatting>
  <conditionalFormatting sqref="K1323 K1311 K1315 K1319">
    <cfRule type="cellIs" dxfId="956" priority="1507" operator="equal">
      <formula>"土岐"</formula>
    </cfRule>
    <cfRule type="cellIs" dxfId="955" priority="1508" operator="equal">
      <formula>"富士宮"</formula>
    </cfRule>
  </conditionalFormatting>
  <conditionalFormatting sqref="K1276:K1278">
    <cfRule type="cellIs" dxfId="954" priority="1505" operator="equal">
      <formula>"土岐"</formula>
    </cfRule>
    <cfRule type="cellIs" dxfId="953" priority="1506" operator="equal">
      <formula>"富士宮"</formula>
    </cfRule>
  </conditionalFormatting>
  <conditionalFormatting sqref="AW549 AW554">
    <cfRule type="cellIs" dxfId="952" priority="1503" operator="equal">
      <formula>1</formula>
    </cfRule>
  </conditionalFormatting>
  <conditionalFormatting sqref="AY549">
    <cfRule type="cellIs" dxfId="951" priority="1502" operator="equal">
      <formula>1</formula>
    </cfRule>
  </conditionalFormatting>
  <conditionalFormatting sqref="BA549">
    <cfRule type="cellIs" dxfId="950" priority="1501" operator="equal">
      <formula>1</formula>
    </cfRule>
  </conditionalFormatting>
  <conditionalFormatting sqref="BG549 BG539 BG547">
    <cfRule type="cellIs" dxfId="949" priority="1500" operator="equal">
      <formula>1</formula>
    </cfRule>
  </conditionalFormatting>
  <conditionalFormatting sqref="BI554">
    <cfRule type="cellIs" dxfId="948" priority="1499" operator="equal">
      <formula>1</formula>
    </cfRule>
  </conditionalFormatting>
  <conditionalFormatting sqref="AW536">
    <cfRule type="cellIs" dxfId="947" priority="1498" operator="equal">
      <formula>1</formula>
    </cfRule>
  </conditionalFormatting>
  <conditionalFormatting sqref="DW930">
    <cfRule type="cellIs" dxfId="946" priority="1444" operator="equal">
      <formula>1</formula>
    </cfRule>
  </conditionalFormatting>
  <conditionalFormatting sqref="FJ930">
    <cfRule type="cellIs" dxfId="945" priority="1443" operator="equal">
      <formula>1</formula>
    </cfRule>
  </conditionalFormatting>
  <conditionalFormatting sqref="ET930 EV930 FL930 CS930 CW930 CY930 CU930 CK930 CE930 CG930 CO930 CI930 CM930 CQ930">
    <cfRule type="cellIs" dxfId="944" priority="1442" operator="equal">
      <formula>1</formula>
    </cfRule>
  </conditionalFormatting>
  <conditionalFormatting sqref="EC930 EA930 BO930 EM930 BK930 BM930 BQ930 CC930 CA930 BY930 BW930 BU930 BS930 DA930 DC930 DK930 DM930 DQ930 DO930 EG930 EI930 EK930 EO930 DU930 DS930">
    <cfRule type="cellIs" dxfId="943" priority="1441" operator="equal">
      <formula>1</formula>
    </cfRule>
  </conditionalFormatting>
  <conditionalFormatting sqref="K1141">
    <cfRule type="cellIs" dxfId="942" priority="1439" operator="equal">
      <formula>"土岐"</formula>
    </cfRule>
    <cfRule type="cellIs" dxfId="941" priority="1440" operator="equal">
      <formula>"富士宮"</formula>
    </cfRule>
  </conditionalFormatting>
  <conditionalFormatting sqref="DI930">
    <cfRule type="cellIs" dxfId="940" priority="1438" operator="equal">
      <formula>1</formula>
    </cfRule>
  </conditionalFormatting>
  <conditionalFormatting sqref="EZ930 ET930 EX930">
    <cfRule type="cellIs" dxfId="939" priority="1437" operator="equal">
      <formula>1</formula>
    </cfRule>
  </conditionalFormatting>
  <conditionalFormatting sqref="FF930 FB930 FD930">
    <cfRule type="cellIs" dxfId="938" priority="1436" operator="equal">
      <formula>1</formula>
    </cfRule>
  </conditionalFormatting>
  <conditionalFormatting sqref="FH930">
    <cfRule type="cellIs" dxfId="937" priority="1435" operator="equal">
      <formula>1</formula>
    </cfRule>
  </conditionalFormatting>
  <conditionalFormatting sqref="DY930">
    <cfRule type="cellIs" dxfId="936" priority="1434" operator="equal">
      <formula>1</formula>
    </cfRule>
  </conditionalFormatting>
  <conditionalFormatting sqref="EV930">
    <cfRule type="cellIs" dxfId="935" priority="1433" operator="equal">
      <formula>1</formula>
    </cfRule>
  </conditionalFormatting>
  <conditionalFormatting sqref="DI569">
    <cfRule type="cellIs" dxfId="934" priority="1390" operator="equal">
      <formula>1</formula>
    </cfRule>
  </conditionalFormatting>
  <conditionalFormatting sqref="DW572:DW573">
    <cfRule type="cellIs" dxfId="933" priority="1384" operator="equal">
      <formula>1</formula>
    </cfRule>
  </conditionalFormatting>
  <conditionalFormatting sqref="FJ572:FJ573 EE572:EE573">
    <cfRule type="cellIs" dxfId="932" priority="1383" operator="equal">
      <formula>1</formula>
    </cfRule>
  </conditionalFormatting>
  <conditionalFormatting sqref="ET572:ET573 EV572:EV573 FL572:FL573 CS572:CS573 CW572:CW573 CY572:CY573 CU572:CU573 CK572:CK573 CE572:CE573 CG572:CG573 CO572:CO573 CI572:CI573 CM572:CM573 CQ572:CQ573">
    <cfRule type="cellIs" dxfId="931" priority="1382" operator="equal">
      <formula>1</formula>
    </cfRule>
  </conditionalFormatting>
  <conditionalFormatting sqref="AW572:AW573 AY572:AY573 BA572:BA573 BG573 BI572:BI573 BC572:BC573 BE572:BE573 EC572:EC573 EA572:EA573 BO572:BO573 EM572:EM573 BK572:BK573 BM572:BM573 BQ572:BQ573 CC572:CC573 CA572:CA573 BY572:BY573 BW572:BW573 BU572:BU573 BS572:BS573 DA572:DA573 DC572:DC573 DK572:DK573 DM572:DM573 DQ572:DQ573 DO572:DO573 EG572:EG573 EI572:EI573 EK572:EK573 EO572:EO573 DU572:DU573 DS572:DS573">
    <cfRule type="cellIs" dxfId="930" priority="1381" operator="equal">
      <formula>1</formula>
    </cfRule>
  </conditionalFormatting>
  <conditionalFormatting sqref="K572:K573">
    <cfRule type="cellIs" dxfId="929" priority="1379" operator="equal">
      <formula>"土岐"</formula>
    </cfRule>
    <cfRule type="cellIs" dxfId="928" priority="1380" operator="equal">
      <formula>"富士宮"</formula>
    </cfRule>
  </conditionalFormatting>
  <conditionalFormatting sqref="EZ572:EZ573 ET572:ET573 EX572:EX573">
    <cfRule type="cellIs" dxfId="927" priority="1377" operator="equal">
      <formula>1</formula>
    </cfRule>
  </conditionalFormatting>
  <conditionalFormatting sqref="FF572:FF573 FB572:FB573 FD572:FD573">
    <cfRule type="cellIs" dxfId="926" priority="1376" operator="equal">
      <formula>1</formula>
    </cfRule>
  </conditionalFormatting>
  <conditionalFormatting sqref="FH572:FH573">
    <cfRule type="cellIs" dxfId="925" priority="1375" operator="equal">
      <formula>1</formula>
    </cfRule>
  </conditionalFormatting>
  <conditionalFormatting sqref="DY572:DY573">
    <cfRule type="cellIs" dxfId="924" priority="1374" operator="equal">
      <formula>1</formula>
    </cfRule>
  </conditionalFormatting>
  <conditionalFormatting sqref="EV572:EV573">
    <cfRule type="cellIs" dxfId="923" priority="1373" operator="equal">
      <formula>1</formula>
    </cfRule>
  </conditionalFormatting>
  <conditionalFormatting sqref="DW578:DW579">
    <cfRule type="cellIs" dxfId="922" priority="1372" operator="equal">
      <formula>1</formula>
    </cfRule>
  </conditionalFormatting>
  <conditionalFormatting sqref="FJ578:FJ579">
    <cfRule type="cellIs" dxfId="921" priority="1371" operator="equal">
      <formula>1</formula>
    </cfRule>
  </conditionalFormatting>
  <conditionalFormatting sqref="ET578:ET579 EV578:EV579 FL578:FL579 CS578:CS579 CW578:CW579 CY578:CY579 CU578:CU579 CK578:CK579 CE578:CE579 CG578:CG579 CO578:CO579 CI578:CI579 CM578:CM579 CQ578:CQ579">
    <cfRule type="cellIs" dxfId="920" priority="1370" operator="equal">
      <formula>1</formula>
    </cfRule>
  </conditionalFormatting>
  <conditionalFormatting sqref="AW578:AW579 AY578:AY579 BA578:BA579 BG578:BG579 BI578:BI579 BC578:BC579 BE578:BE579 EA578:EA579 BO578:BO579 EM578:EM579 BK578:BK579 BM578:BM579 BQ578:BQ579 CC578:CC579 CA578:CA579 BY578:BY579 BW578:BW579 BU578:BU579 BS578:BS579 DA578:DA579 DC578:DC579 DK578:DK579 DM578:DM579 DQ578:DQ579 DO578:DO579 EG578:EG579 EI578:EI579 EK578:EK579 EO578:EO579 DU578:DU579 DS578:DS579 EC579">
    <cfRule type="cellIs" dxfId="919" priority="1369" operator="equal">
      <formula>1</formula>
    </cfRule>
  </conditionalFormatting>
  <conditionalFormatting sqref="DI578:DI579">
    <cfRule type="cellIs" dxfId="918" priority="1366" operator="equal">
      <formula>1</formula>
    </cfRule>
  </conditionalFormatting>
  <conditionalFormatting sqref="EZ578:EZ579 ET578:ET579 EX578:EX579">
    <cfRule type="cellIs" dxfId="917" priority="1365" operator="equal">
      <formula>1</formula>
    </cfRule>
  </conditionalFormatting>
  <conditionalFormatting sqref="FF578:FF579 FB578:FB579 FD578:FD579">
    <cfRule type="cellIs" dxfId="916" priority="1364" operator="equal">
      <formula>1</formula>
    </cfRule>
  </conditionalFormatting>
  <conditionalFormatting sqref="FH578:FH579">
    <cfRule type="cellIs" dxfId="915" priority="1363" operator="equal">
      <formula>1</formula>
    </cfRule>
  </conditionalFormatting>
  <conditionalFormatting sqref="DY578:DY579">
    <cfRule type="cellIs" dxfId="914" priority="1362" operator="equal">
      <formula>1</formula>
    </cfRule>
  </conditionalFormatting>
  <conditionalFormatting sqref="EV578:EV579">
    <cfRule type="cellIs" dxfId="913" priority="1361" operator="equal">
      <formula>1</formula>
    </cfRule>
  </conditionalFormatting>
  <conditionalFormatting sqref="DW583">
    <cfRule type="cellIs" dxfId="912" priority="1360" operator="equal">
      <formula>1</formula>
    </cfRule>
  </conditionalFormatting>
  <conditionalFormatting sqref="FJ583">
    <cfRule type="cellIs" dxfId="911" priority="1359" operator="equal">
      <formula>1</formula>
    </cfRule>
  </conditionalFormatting>
  <conditionalFormatting sqref="ET583 EV583 FL583 CS583 CW583 CY583 CU583 CK583 CE583 CG583 CO583 CI583 CM583 CQ583">
    <cfRule type="cellIs" dxfId="910" priority="1358" operator="equal">
      <formula>1</formula>
    </cfRule>
  </conditionalFormatting>
  <conditionalFormatting sqref="AW583 AY583 BA583 BI583 BC583 BE583 EA583 BO583 EM583 BK583 BM583 BQ583 CC583 CA583 BY583 BW583 BU583 BS583 DA583 DC583 DK583 DM583 DQ583 DO583 EG583 EI583 EK583 EO583 DU583 DS583">
    <cfRule type="cellIs" dxfId="909" priority="1357" operator="equal">
      <formula>1</formula>
    </cfRule>
  </conditionalFormatting>
  <conditionalFormatting sqref="DI583">
    <cfRule type="cellIs" dxfId="908" priority="1354" operator="equal">
      <formula>1</formula>
    </cfRule>
  </conditionalFormatting>
  <conditionalFormatting sqref="EZ583 ET583 EX583">
    <cfRule type="cellIs" dxfId="907" priority="1353" operator="equal">
      <formula>1</formula>
    </cfRule>
  </conditionalFormatting>
  <conditionalFormatting sqref="FF583 FB583 FD583">
    <cfRule type="cellIs" dxfId="906" priority="1352" operator="equal">
      <formula>1</formula>
    </cfRule>
  </conditionalFormatting>
  <conditionalFormatting sqref="FH583">
    <cfRule type="cellIs" dxfId="905" priority="1351" operator="equal">
      <formula>1</formula>
    </cfRule>
  </conditionalFormatting>
  <conditionalFormatting sqref="DY583">
    <cfRule type="cellIs" dxfId="904" priority="1350" operator="equal">
      <formula>1</formula>
    </cfRule>
  </conditionalFormatting>
  <conditionalFormatting sqref="EV583">
    <cfRule type="cellIs" dxfId="903" priority="1349" operator="equal">
      <formula>1</formula>
    </cfRule>
  </conditionalFormatting>
  <conditionalFormatting sqref="FJ644">
    <cfRule type="cellIs" dxfId="902" priority="1335" operator="equal">
      <formula>1</formula>
    </cfRule>
  </conditionalFormatting>
  <conditionalFormatting sqref="ET644 EV644 FL644 CS644 CW644 CY644 CU644 CK644 CE644 CG644 CO644 CI644 CM644 CQ644">
    <cfRule type="cellIs" dxfId="901" priority="1334" operator="equal">
      <formula>1</formula>
    </cfRule>
  </conditionalFormatting>
  <conditionalFormatting sqref="BI644 BC644 BE644 BO644 EM644 BK644 BM644 BQ644 CC644 CA644 BY644 BW644 BU644 BS644 DA644 DC644 DK644 DM644 DQ644 DO644 EG644 EI644 EK644 EO644 DU644 DS644">
    <cfRule type="cellIs" dxfId="900" priority="1333" operator="equal">
      <formula>1</formula>
    </cfRule>
  </conditionalFormatting>
  <conditionalFormatting sqref="DI644">
    <cfRule type="cellIs" dxfId="899" priority="1330" operator="equal">
      <formula>1</formula>
    </cfRule>
  </conditionalFormatting>
  <conditionalFormatting sqref="EZ644 ET644 EX644">
    <cfRule type="cellIs" dxfId="898" priority="1329" operator="equal">
      <formula>1</formula>
    </cfRule>
  </conditionalFormatting>
  <conditionalFormatting sqref="FF644 FB644 FD644">
    <cfRule type="cellIs" dxfId="897" priority="1328" operator="equal">
      <formula>1</formula>
    </cfRule>
  </conditionalFormatting>
  <conditionalFormatting sqref="FH644">
    <cfRule type="cellIs" dxfId="896" priority="1327" operator="equal">
      <formula>1</formula>
    </cfRule>
  </conditionalFormatting>
  <conditionalFormatting sqref="DY644">
    <cfRule type="cellIs" dxfId="895" priority="1326" operator="equal">
      <formula>1</formula>
    </cfRule>
  </conditionalFormatting>
  <conditionalFormatting sqref="EV644">
    <cfRule type="cellIs" dxfId="894" priority="1325" operator="equal">
      <formula>1</formula>
    </cfRule>
  </conditionalFormatting>
  <conditionalFormatting sqref="DW591">
    <cfRule type="cellIs" dxfId="893" priority="1289" operator="equal">
      <formula>1</formula>
    </cfRule>
  </conditionalFormatting>
  <conditionalFormatting sqref="ET639 EV639 FL639 CS639 CW639 CY639 CU639 CK639 CE639 CG639 CO639 CI639 CM639 CQ639">
    <cfRule type="cellIs" dxfId="892" priority="1230" operator="equal">
      <formula>1</formula>
    </cfRule>
  </conditionalFormatting>
  <conditionalFormatting sqref="BO639 EM639 BK639 BM639 BQ639 CC639 CA639 BY639 BW639 BU639 BS639 DA639 DC639 DM639 DQ639 DO639 EG639 EI639 EK639 EO639 DU639 DS639">
    <cfRule type="cellIs" dxfId="891" priority="1228" operator="equal">
      <formula>1</formula>
    </cfRule>
  </conditionalFormatting>
  <conditionalFormatting sqref="DI639">
    <cfRule type="cellIs" dxfId="890" priority="1225" operator="equal">
      <formula>1</formula>
    </cfRule>
  </conditionalFormatting>
  <conditionalFormatting sqref="EZ639 ET639 EX639">
    <cfRule type="cellIs" dxfId="889" priority="1224" operator="equal">
      <formula>1</formula>
    </cfRule>
  </conditionalFormatting>
  <conditionalFormatting sqref="FF639 FB639 FD639">
    <cfRule type="cellIs" dxfId="888" priority="1223" operator="equal">
      <formula>1</formula>
    </cfRule>
  </conditionalFormatting>
  <conditionalFormatting sqref="FH639">
    <cfRule type="cellIs" dxfId="887" priority="1222" operator="equal">
      <formula>1</formula>
    </cfRule>
  </conditionalFormatting>
  <conditionalFormatting sqref="DY639">
    <cfRule type="cellIs" dxfId="886" priority="1221" operator="equal">
      <formula>1</formula>
    </cfRule>
  </conditionalFormatting>
  <conditionalFormatting sqref="EV639">
    <cfRule type="cellIs" dxfId="885" priority="1220" operator="equal">
      <formula>1</formula>
    </cfRule>
  </conditionalFormatting>
  <conditionalFormatting sqref="FJ639">
    <cfRule type="cellIs" dxfId="884" priority="1231" operator="equal">
      <formula>1</formula>
    </cfRule>
  </conditionalFormatting>
  <conditionalFormatting sqref="FJ635">
    <cfRule type="cellIs" dxfId="883" priority="1159" operator="equal">
      <formula>1</formula>
    </cfRule>
  </conditionalFormatting>
  <conditionalFormatting sqref="ET635 EV635 FL635 CS635 CW635 CY635 CU635 CK635 CE635 CG635 CO635 CI635 CM635 CQ635">
    <cfRule type="cellIs" dxfId="882" priority="1158" operator="equal">
      <formula>1</formula>
    </cfRule>
  </conditionalFormatting>
  <conditionalFormatting sqref="AW635 BO635 EM635 BK635 BM635 BQ635 CC635 CA635 BY635 BW635 BU635 BS635 DA635 DC635 DK635 DM635 DQ635 DO635 EG635 EI635 EK635 EO635 DU635 DS635">
    <cfRule type="cellIs" dxfId="881" priority="1156" operator="equal">
      <formula>1</formula>
    </cfRule>
  </conditionalFormatting>
  <conditionalFormatting sqref="EZ635 ET635 EX635">
    <cfRule type="cellIs" dxfId="880" priority="1152" operator="equal">
      <formula>1</formula>
    </cfRule>
  </conditionalFormatting>
  <conditionalFormatting sqref="FF635 FB635 FD635">
    <cfRule type="cellIs" dxfId="879" priority="1151" operator="equal">
      <formula>1</formula>
    </cfRule>
  </conditionalFormatting>
  <conditionalFormatting sqref="FH635">
    <cfRule type="cellIs" dxfId="878" priority="1150" operator="equal">
      <formula>1</formula>
    </cfRule>
  </conditionalFormatting>
  <conditionalFormatting sqref="DY635">
    <cfRule type="cellIs" dxfId="877" priority="1149" operator="equal">
      <formula>1</formula>
    </cfRule>
  </conditionalFormatting>
  <conditionalFormatting sqref="EV635">
    <cfRule type="cellIs" dxfId="876" priority="1148" operator="equal">
      <formula>1</formula>
    </cfRule>
  </conditionalFormatting>
  <conditionalFormatting sqref="FJ662">
    <cfRule type="cellIs" dxfId="875" priority="1147" operator="equal">
      <formula>1</formula>
    </cfRule>
  </conditionalFormatting>
  <conditionalFormatting sqref="ET662 EV662 FL662 CS662 CW662 CY662 CU662 CK662 CE662 CG662 CO662 CI662 CM662 CQ662">
    <cfRule type="cellIs" dxfId="874" priority="1146" operator="equal">
      <formula>1</formula>
    </cfRule>
  </conditionalFormatting>
  <conditionalFormatting sqref="BO662 EM662 BK662 BM662 BQ662 CC662 CA662 BY662 BW662 BU662 BS662 DA662 DC662 DK662 DM662 DQ662 DO662 EG662 EI662 EK662 EO662 DU662 DS662">
    <cfRule type="cellIs" dxfId="873" priority="1144" operator="equal">
      <formula>1</formula>
    </cfRule>
  </conditionalFormatting>
  <conditionalFormatting sqref="DI662">
    <cfRule type="cellIs" dxfId="872" priority="1141" operator="equal">
      <formula>1</formula>
    </cfRule>
  </conditionalFormatting>
  <conditionalFormatting sqref="EZ662 ET662 EX662">
    <cfRule type="cellIs" dxfId="871" priority="1140" operator="equal">
      <formula>1</formula>
    </cfRule>
  </conditionalFormatting>
  <conditionalFormatting sqref="FF662 FB662 FD662">
    <cfRule type="cellIs" dxfId="870" priority="1139" operator="equal">
      <formula>1</formula>
    </cfRule>
  </conditionalFormatting>
  <conditionalFormatting sqref="FH662">
    <cfRule type="cellIs" dxfId="869" priority="1138" operator="equal">
      <formula>1</formula>
    </cfRule>
  </conditionalFormatting>
  <conditionalFormatting sqref="DY662">
    <cfRule type="cellIs" dxfId="868" priority="1137" operator="equal">
      <formula>1</formula>
    </cfRule>
  </conditionalFormatting>
  <conditionalFormatting sqref="EV662">
    <cfRule type="cellIs" dxfId="867" priority="1136" operator="equal">
      <formula>1</formula>
    </cfRule>
  </conditionalFormatting>
  <conditionalFormatting sqref="K595">
    <cfRule type="cellIs" dxfId="866" priority="1045" operator="equal">
      <formula>"土岐"</formula>
    </cfRule>
    <cfRule type="cellIs" dxfId="865" priority="1046" operator="equal">
      <formula>"富士宮"</formula>
    </cfRule>
  </conditionalFormatting>
  <conditionalFormatting sqref="DW595">
    <cfRule type="cellIs" dxfId="864" priority="1050" operator="equal">
      <formula>1</formula>
    </cfRule>
  </conditionalFormatting>
  <conditionalFormatting sqref="CQ595 CM595 CI595 CO595 CG595 CE595 CK595 CU595 CY595 CW595 CS595 FL595 EV595 ET595">
    <cfRule type="cellIs" dxfId="863" priority="1049" operator="equal">
      <formula>1</formula>
    </cfRule>
  </conditionalFormatting>
  <conditionalFormatting sqref="DS595 DU595 EO595 EK595 EI595 EG595 DO595 DQ595 DM595 DK595 DC595 DA595 BS595 BU595 BW595 BY595 CA595 CC595 BQ595 BM595 BK595 EM595 BO595 BE595 BC595 BI595 BA595 AY595 AW595">
    <cfRule type="cellIs" dxfId="862" priority="1047" operator="equal">
      <formula>1</formula>
    </cfRule>
  </conditionalFormatting>
  <conditionalFormatting sqref="DI595">
    <cfRule type="cellIs" dxfId="861" priority="1044" operator="equal">
      <formula>1</formula>
    </cfRule>
  </conditionalFormatting>
  <conditionalFormatting sqref="EX595 ET595 EZ595">
    <cfRule type="cellIs" dxfId="860" priority="1043" operator="equal">
      <formula>1</formula>
    </cfRule>
  </conditionalFormatting>
  <conditionalFormatting sqref="FD595 FB595 FF595">
    <cfRule type="cellIs" dxfId="859" priority="1042" operator="equal">
      <formula>1</formula>
    </cfRule>
  </conditionalFormatting>
  <conditionalFormatting sqref="FH595">
    <cfRule type="cellIs" dxfId="858" priority="1041" operator="equal">
      <formula>1</formula>
    </cfRule>
  </conditionalFormatting>
  <conditionalFormatting sqref="DY595">
    <cfRule type="cellIs" dxfId="857" priority="1040" operator="equal">
      <formula>1</formula>
    </cfRule>
  </conditionalFormatting>
  <conditionalFormatting sqref="EV595">
    <cfRule type="cellIs" dxfId="856" priority="1039" operator="equal">
      <formula>1</formula>
    </cfRule>
  </conditionalFormatting>
  <conditionalFormatting sqref="BE581 BE579 BE577">
    <cfRule type="cellIs" dxfId="855" priority="1013" operator="equal">
      <formula>1</formula>
    </cfRule>
  </conditionalFormatting>
  <conditionalFormatting sqref="CA552:CA553">
    <cfRule type="cellIs" dxfId="854" priority="1011" operator="equal">
      <formula>1</formula>
    </cfRule>
  </conditionalFormatting>
  <conditionalFormatting sqref="AW577">
    <cfRule type="cellIs" dxfId="853" priority="1007" operator="equal">
      <formula>1</formula>
    </cfRule>
  </conditionalFormatting>
  <conditionalFormatting sqref="BG583">
    <cfRule type="cellIs" dxfId="852" priority="1001" operator="equal">
      <formula>1</formula>
    </cfRule>
  </conditionalFormatting>
  <conditionalFormatting sqref="CK14">
    <cfRule type="cellIs" dxfId="851" priority="999" operator="equal">
      <formula>1</formula>
    </cfRule>
  </conditionalFormatting>
  <conditionalFormatting sqref="CS14">
    <cfRule type="cellIs" dxfId="850" priority="998" operator="equal">
      <formula>1</formula>
    </cfRule>
  </conditionalFormatting>
  <conditionalFormatting sqref="K574:K575">
    <cfRule type="cellIs" dxfId="849" priority="992" operator="equal">
      <formula>"土岐"</formula>
    </cfRule>
    <cfRule type="cellIs" dxfId="848" priority="993" operator="equal">
      <formula>"富士宮"</formula>
    </cfRule>
  </conditionalFormatting>
  <conditionalFormatting sqref="FJ574:FJ575 EE574:EE575 DW574:DW575">
    <cfRule type="cellIs" dxfId="847" priority="997" operator="equal">
      <formula>1</formula>
    </cfRule>
  </conditionalFormatting>
  <conditionalFormatting sqref="ET574:ET575 EV574:EV575 FL574:FL575 CS574:CS575 CW574:CW575 CY574:CY575 CU574:CU575 CK574:CK575 CE574:CE575 CG574:CG575 CO574:CO575 CI574:CI575 CM574:CM575 CQ574:CQ575">
    <cfRule type="cellIs" dxfId="846" priority="996" operator="equal">
      <formula>1</formula>
    </cfRule>
  </conditionalFormatting>
  <conditionalFormatting sqref="AW575 AY575 BG574:BG575 BC574:BC575 BE574:BE575 EC574:EC575 EA574:EA575 BO574:BO575 EM574:EM575 BK574:BK575 BM574:BM575 BQ574:BQ575 CC574:CC575 CA574:CA575 BY574:BY575 BW574:BW575 BU574:BU575 BS574:BS575 DA574:DA575 DC574:DC575 DK574:DK575 DM574:DM575 DQ574:DQ575 DO574:DO575 EG574:EG575 EI574:EI575 EK574:EK575 EO574:EO575 DU574:DU575 DS574:DS575 BA575 BI574:BI575">
    <cfRule type="cellIs" dxfId="845" priority="994" operator="equal">
      <formula>1</formula>
    </cfRule>
  </conditionalFormatting>
  <conditionalFormatting sqref="DI574:DI575">
    <cfRule type="cellIs" dxfId="844" priority="991" operator="equal">
      <formula>1</formula>
    </cfRule>
  </conditionalFormatting>
  <conditionalFormatting sqref="EZ574:EZ575 ET574:ET575 EX574:EX575">
    <cfRule type="cellIs" dxfId="843" priority="990" operator="equal">
      <formula>1</formula>
    </cfRule>
  </conditionalFormatting>
  <conditionalFormatting sqref="FF574:FF575 FB574:FB575 FD574:FD575">
    <cfRule type="cellIs" dxfId="842" priority="989" operator="equal">
      <formula>1</formula>
    </cfRule>
  </conditionalFormatting>
  <conditionalFormatting sqref="FH574:FH575">
    <cfRule type="cellIs" dxfId="841" priority="988" operator="equal">
      <formula>1</formula>
    </cfRule>
  </conditionalFormatting>
  <conditionalFormatting sqref="DY574:DY575">
    <cfRule type="cellIs" dxfId="840" priority="987" operator="equal">
      <formula>1</formula>
    </cfRule>
  </conditionalFormatting>
  <conditionalFormatting sqref="EV574:EV575">
    <cfRule type="cellIs" dxfId="839" priority="986" operator="equal">
      <formula>1</formula>
    </cfRule>
  </conditionalFormatting>
  <conditionalFormatting sqref="K608:K610">
    <cfRule type="cellIs" dxfId="838" priority="980" operator="equal">
      <formula>"土岐"</formula>
    </cfRule>
    <cfRule type="cellIs" dxfId="837" priority="981" operator="equal">
      <formula>"富士宮"</formula>
    </cfRule>
  </conditionalFormatting>
  <conditionalFormatting sqref="FJ608:FJ610 DW609:DW610 EE609:EE610">
    <cfRule type="cellIs" dxfId="836" priority="985" operator="equal">
      <formula>1</formula>
    </cfRule>
  </conditionalFormatting>
  <conditionalFormatting sqref="ET608:ET610 EV608:EV610 FL608:FL610 CS608:CS610 CW608:CW610 CY608:CY610 CU608:CU610 CK608:CK610 CE608:CE610 CG608:CG610 CO608:CO610 CI608:CI610 CM608:CM610 CQ608:CQ610">
    <cfRule type="cellIs" dxfId="835" priority="984" operator="equal">
      <formula>1</formula>
    </cfRule>
  </conditionalFormatting>
  <conditionalFormatting sqref="BE608:BE609 BO608:BO610 EM608:EM610 BK608:BK610 BM608:BM610 BQ608:BQ610 CC608:CC610 CA608:CA610 BY608:BY610 BW608:BW610 BU608:BU610 BS608:BS610 DA608:DA610 DC608:DC610 DK609:DK610 DM608:DM610 DQ608:DQ610 DO608:DO610 EG608:EG610 EI608:EI610 EK608:EK610 EO608:EO610 DU608:DU610 DS608:DS610 BC608:BC610">
    <cfRule type="cellIs" dxfId="834" priority="982" operator="equal">
      <formula>1</formula>
    </cfRule>
  </conditionalFormatting>
  <conditionalFormatting sqref="DI608">
    <cfRule type="cellIs" dxfId="833" priority="979" operator="equal">
      <formula>1</formula>
    </cfRule>
  </conditionalFormatting>
  <conditionalFormatting sqref="EZ608:EZ610 ET608:ET610 EX608:EX610">
    <cfRule type="cellIs" dxfId="832" priority="978" operator="equal">
      <formula>1</formula>
    </cfRule>
  </conditionalFormatting>
  <conditionalFormatting sqref="FF608:FF610 FB608:FB610 FD608:FD610">
    <cfRule type="cellIs" dxfId="831" priority="977" operator="equal">
      <formula>1</formula>
    </cfRule>
  </conditionalFormatting>
  <conditionalFormatting sqref="FH608:FH610">
    <cfRule type="cellIs" dxfId="830" priority="976" operator="equal">
      <formula>1</formula>
    </cfRule>
  </conditionalFormatting>
  <conditionalFormatting sqref="DY609:DY610">
    <cfRule type="cellIs" dxfId="829" priority="975" operator="equal">
      <formula>1</formula>
    </cfRule>
  </conditionalFormatting>
  <conditionalFormatting sqref="EV608:EV610">
    <cfRule type="cellIs" dxfId="828" priority="974" operator="equal">
      <formula>1</formula>
    </cfRule>
  </conditionalFormatting>
  <conditionalFormatting sqref="BI566">
    <cfRule type="cellIs" dxfId="827" priority="958" operator="equal">
      <formula>1</formula>
    </cfRule>
  </conditionalFormatting>
  <conditionalFormatting sqref="K1280:K1282">
    <cfRule type="cellIs" dxfId="826" priority="956" operator="equal">
      <formula>"土岐"</formula>
    </cfRule>
    <cfRule type="cellIs" dxfId="825" priority="957" operator="equal">
      <formula>"富士宮"</formula>
    </cfRule>
  </conditionalFormatting>
  <conditionalFormatting sqref="K1279">
    <cfRule type="cellIs" dxfId="824" priority="954" operator="equal">
      <formula>"土岐"</formula>
    </cfRule>
    <cfRule type="cellIs" dxfId="823" priority="955" operator="equal">
      <formula>"富士宮"</formula>
    </cfRule>
  </conditionalFormatting>
  <conditionalFormatting sqref="K1284:K1286">
    <cfRule type="cellIs" dxfId="822" priority="952" operator="equal">
      <formula>"土岐"</formula>
    </cfRule>
    <cfRule type="cellIs" dxfId="821" priority="953" operator="equal">
      <formula>"富士宮"</formula>
    </cfRule>
  </conditionalFormatting>
  <conditionalFormatting sqref="K1283">
    <cfRule type="cellIs" dxfId="820" priority="950" operator="equal">
      <formula>"土岐"</formula>
    </cfRule>
    <cfRule type="cellIs" dxfId="819" priority="951" operator="equal">
      <formula>"富士宮"</formula>
    </cfRule>
  </conditionalFormatting>
  <conditionalFormatting sqref="K1288:K1290">
    <cfRule type="cellIs" dxfId="818" priority="945" operator="equal">
      <formula>"土岐"</formula>
    </cfRule>
    <cfRule type="cellIs" dxfId="817" priority="946" operator="equal">
      <formula>"富士宮"</formula>
    </cfRule>
  </conditionalFormatting>
  <conditionalFormatting sqref="K1287">
    <cfRule type="cellIs" dxfId="816" priority="943" operator="equal">
      <formula>"土岐"</formula>
    </cfRule>
    <cfRule type="cellIs" dxfId="815" priority="944" operator="equal">
      <formula>"富士宮"</formula>
    </cfRule>
  </conditionalFormatting>
  <conditionalFormatting sqref="K1292:K1294">
    <cfRule type="cellIs" dxfId="814" priority="941" operator="equal">
      <formula>"土岐"</formula>
    </cfRule>
    <cfRule type="cellIs" dxfId="813" priority="942" operator="equal">
      <formula>"富士宮"</formula>
    </cfRule>
  </conditionalFormatting>
  <conditionalFormatting sqref="K1291">
    <cfRule type="cellIs" dxfId="812" priority="939" operator="equal">
      <formula>"土岐"</formula>
    </cfRule>
    <cfRule type="cellIs" dxfId="811" priority="940" operator="equal">
      <formula>"富士宮"</formula>
    </cfRule>
  </conditionalFormatting>
  <conditionalFormatting sqref="K1296:K1298">
    <cfRule type="cellIs" dxfId="810" priority="937" operator="equal">
      <formula>"土岐"</formula>
    </cfRule>
    <cfRule type="cellIs" dxfId="809" priority="938" operator="equal">
      <formula>"富士宮"</formula>
    </cfRule>
  </conditionalFormatting>
  <conditionalFormatting sqref="K1295">
    <cfRule type="cellIs" dxfId="808" priority="935" operator="equal">
      <formula>"土岐"</formula>
    </cfRule>
    <cfRule type="cellIs" dxfId="807" priority="936" operator="equal">
      <formula>"富士宮"</formula>
    </cfRule>
  </conditionalFormatting>
  <conditionalFormatting sqref="BE609">
    <cfRule type="cellIs" dxfId="806" priority="932" operator="equal">
      <formula>1</formula>
    </cfRule>
  </conditionalFormatting>
  <conditionalFormatting sqref="BE609">
    <cfRule type="cellIs" dxfId="805" priority="931" operator="equal">
      <formula>1</formula>
    </cfRule>
  </conditionalFormatting>
  <conditionalFormatting sqref="BG608:BG610 BG602">
    <cfRule type="cellIs" dxfId="804" priority="930" operator="equal">
      <formula>1</formula>
    </cfRule>
  </conditionalFormatting>
  <conditionalFormatting sqref="EZ558">
    <cfRule type="cellIs" dxfId="803" priority="928" operator="equal">
      <formula>1</formula>
    </cfRule>
  </conditionalFormatting>
  <conditionalFormatting sqref="EZ558">
    <cfRule type="cellIs" dxfId="802" priority="927" operator="equal">
      <formula>1</formula>
    </cfRule>
  </conditionalFormatting>
  <conditionalFormatting sqref="EZ562">
    <cfRule type="cellIs" dxfId="801" priority="926" operator="equal">
      <formula>1</formula>
    </cfRule>
  </conditionalFormatting>
  <conditionalFormatting sqref="EZ562">
    <cfRule type="cellIs" dxfId="800" priority="925" operator="equal">
      <formula>1</formula>
    </cfRule>
  </conditionalFormatting>
  <conditionalFormatting sqref="EZ576">
    <cfRule type="cellIs" dxfId="799" priority="924" operator="equal">
      <formula>1</formula>
    </cfRule>
  </conditionalFormatting>
  <conditionalFormatting sqref="EZ576">
    <cfRule type="cellIs" dxfId="798" priority="923" operator="equal">
      <formula>1</formula>
    </cfRule>
  </conditionalFormatting>
  <conditionalFormatting sqref="DI609:DI610">
    <cfRule type="cellIs" dxfId="797" priority="922" operator="equal">
      <formula>1</formula>
    </cfRule>
  </conditionalFormatting>
  <conditionalFormatting sqref="EC608:EC610">
    <cfRule type="cellIs" dxfId="796" priority="920" operator="equal">
      <formula>1</formula>
    </cfRule>
  </conditionalFormatting>
  <conditionalFormatting sqref="EE527 EE522:EE523 EE519 EE517 EE515 EE512">
    <cfRule type="cellIs" dxfId="795" priority="917" operator="equal">
      <formula>1</formula>
    </cfRule>
  </conditionalFormatting>
  <conditionalFormatting sqref="EE530:EE533 EE536:EE538">
    <cfRule type="cellIs" dxfId="794" priority="916" operator="equal">
      <formula>1</formula>
    </cfRule>
  </conditionalFormatting>
  <conditionalFormatting sqref="EE543:EE544">
    <cfRule type="cellIs" dxfId="793" priority="915" operator="equal">
      <formula>1</formula>
    </cfRule>
  </conditionalFormatting>
  <conditionalFormatting sqref="EE582 EE580 EE576 EE568 EE564:EE566 EE561:EE562 EE558:EE559 EE550 EE584:EE586">
    <cfRule type="cellIs" dxfId="792" priority="914" operator="equal">
      <formula>1</formula>
    </cfRule>
  </conditionalFormatting>
  <conditionalFormatting sqref="EE611 EE608">
    <cfRule type="cellIs" dxfId="791" priority="912" operator="equal">
      <formula>1</formula>
    </cfRule>
  </conditionalFormatting>
  <conditionalFormatting sqref="EE545:EE548 EE540">
    <cfRule type="cellIs" dxfId="790" priority="911" operator="equal">
      <formula>1</formula>
    </cfRule>
  </conditionalFormatting>
  <conditionalFormatting sqref="EE578:EE579 EE581 EE583 EE613 EE618:EE624">
    <cfRule type="cellIs" dxfId="789" priority="909" operator="equal">
      <formula>1</formula>
    </cfRule>
  </conditionalFormatting>
  <conditionalFormatting sqref="EC583 EC581 EC619:EC624">
    <cfRule type="cellIs" dxfId="788" priority="908" operator="equal">
      <formula>1</formula>
    </cfRule>
  </conditionalFormatting>
  <conditionalFormatting sqref="EC545:EC547">
    <cfRule type="cellIs" dxfId="787" priority="907" operator="equal">
      <formula>1</formula>
    </cfRule>
  </conditionalFormatting>
  <conditionalFormatting sqref="AW639">
    <cfRule type="cellIs" dxfId="786" priority="905" operator="equal">
      <formula>1</formula>
    </cfRule>
  </conditionalFormatting>
  <conditionalFormatting sqref="BG572">
    <cfRule type="cellIs" dxfId="785" priority="904" operator="equal">
      <formula>1</formula>
    </cfRule>
  </conditionalFormatting>
  <conditionalFormatting sqref="BC592">
    <cfRule type="cellIs" dxfId="784" priority="903" operator="equal">
      <formula>1</formula>
    </cfRule>
  </conditionalFormatting>
  <conditionalFormatting sqref="BE585">
    <cfRule type="cellIs" dxfId="783" priority="902" operator="equal">
      <formula>1</formula>
    </cfRule>
  </conditionalFormatting>
  <conditionalFormatting sqref="BE585">
    <cfRule type="cellIs" dxfId="782" priority="901" operator="equal">
      <formula>1</formula>
    </cfRule>
  </conditionalFormatting>
  <conditionalFormatting sqref="EE577">
    <cfRule type="cellIs" dxfId="781" priority="899" operator="equal">
      <formula>1</formula>
    </cfRule>
  </conditionalFormatting>
  <conditionalFormatting sqref="FH615:FH616">
    <cfRule type="cellIs" dxfId="780" priority="898" operator="equal">
      <formula>1</formula>
    </cfRule>
  </conditionalFormatting>
  <conditionalFormatting sqref="FH615:FH616">
    <cfRule type="cellIs" dxfId="779" priority="897" operator="equal">
      <formula>1</formula>
    </cfRule>
  </conditionalFormatting>
  <conditionalFormatting sqref="EC585">
    <cfRule type="cellIs" dxfId="778" priority="895" operator="equal">
      <formula>1</formula>
    </cfRule>
  </conditionalFormatting>
  <conditionalFormatting sqref="DK617:DK624 DK608 DK599">
    <cfRule type="cellIs" dxfId="777" priority="892" operator="equal">
      <formula>1</formula>
    </cfRule>
  </conditionalFormatting>
  <conditionalFormatting sqref="EA594 EA592">
    <cfRule type="cellIs" dxfId="776" priority="891" operator="equal">
      <formula>1</formula>
    </cfRule>
  </conditionalFormatting>
  <conditionalFormatting sqref="EA608 EA604 EA602 EA599 EA597">
    <cfRule type="cellIs" dxfId="775" priority="890" operator="equal">
      <formula>1</formula>
    </cfRule>
  </conditionalFormatting>
  <conditionalFormatting sqref="EA608 EA604 EA602 EA599 EA597">
    <cfRule type="cellIs" dxfId="774" priority="889" operator="equal">
      <formula>1</formula>
    </cfRule>
  </conditionalFormatting>
  <conditionalFormatting sqref="EA617 EA619:EA624">
    <cfRule type="cellIs" dxfId="773" priority="888" operator="equal">
      <formula>1</formula>
    </cfRule>
  </conditionalFormatting>
  <conditionalFormatting sqref="EC592">
    <cfRule type="cellIs" dxfId="772" priority="887" operator="equal">
      <formula>1</formula>
    </cfRule>
  </conditionalFormatting>
  <conditionalFormatting sqref="EC606:EC607 EC604 EC602 EC599">
    <cfRule type="cellIs" dxfId="771" priority="886" operator="equal">
      <formula>1</formula>
    </cfRule>
  </conditionalFormatting>
  <conditionalFormatting sqref="EC621:EC622">
    <cfRule type="cellIs" dxfId="770" priority="885" operator="equal">
      <formula>1</formula>
    </cfRule>
  </conditionalFormatting>
  <conditionalFormatting sqref="EE604 EE602 EE599 EE597 EE595">
    <cfRule type="cellIs" dxfId="769" priority="883" operator="equal">
      <formula>1</formula>
    </cfRule>
  </conditionalFormatting>
  <conditionalFormatting sqref="EZ611 EZ605 EZ590:EZ591">
    <cfRule type="cellIs" dxfId="768" priority="881" operator="equal">
      <formula>1</formula>
    </cfRule>
  </conditionalFormatting>
  <conditionalFormatting sqref="EZ611 EZ605 EZ590:EZ591">
    <cfRule type="cellIs" dxfId="767" priority="880" operator="equal">
      <formula>1</formula>
    </cfRule>
  </conditionalFormatting>
  <conditionalFormatting sqref="K777">
    <cfRule type="cellIs" dxfId="766" priority="878" operator="equal">
      <formula>"土岐"</formula>
    </cfRule>
    <cfRule type="cellIs" dxfId="765" priority="879" operator="equal">
      <formula>"富士宮"</formula>
    </cfRule>
  </conditionalFormatting>
  <conditionalFormatting sqref="AW648:AW650">
    <cfRule type="cellIs" dxfId="764" priority="877" operator="equal">
      <formula>1</formula>
    </cfRule>
  </conditionalFormatting>
  <conditionalFormatting sqref="BC612:BC614">
    <cfRule type="cellIs" dxfId="763" priority="874" operator="equal">
      <formula>1</formula>
    </cfRule>
  </conditionalFormatting>
  <conditionalFormatting sqref="BE656:BE657">
    <cfRule type="cellIs" dxfId="762" priority="871" operator="equal">
      <formula>1</formula>
    </cfRule>
  </conditionalFormatting>
  <conditionalFormatting sqref="EC597 EC595">
    <cfRule type="cellIs" dxfId="761" priority="870" operator="equal">
      <formula>1</formula>
    </cfRule>
  </conditionalFormatting>
  <conditionalFormatting sqref="EC618 EC613">
    <cfRule type="cellIs" dxfId="760" priority="869" operator="equal">
      <formula>1</formula>
    </cfRule>
  </conditionalFormatting>
  <conditionalFormatting sqref="DK650 DK639 DK632">
    <cfRule type="cellIs" dxfId="759" priority="867" operator="equal">
      <formula>1</formula>
    </cfRule>
  </conditionalFormatting>
  <conditionalFormatting sqref="DK666">
    <cfRule type="cellIs" dxfId="758" priority="866" operator="equal">
      <formula>1</formula>
    </cfRule>
  </conditionalFormatting>
  <conditionalFormatting sqref="EA666 EA662 EA644 EA641 EA639 EA637 EA635 EA628:EA630">
    <cfRule type="cellIs" dxfId="757" priority="865" operator="equal">
      <formula>1</formula>
    </cfRule>
  </conditionalFormatting>
  <conditionalFormatting sqref="EC650 EC644 EC641 EC639 EC637 EC635">
    <cfRule type="cellIs" dxfId="756" priority="864" operator="equal">
      <formula>1</formula>
    </cfRule>
  </conditionalFormatting>
  <conditionalFormatting sqref="EC650 EC644 EC641 EC639 EC637 EC635">
    <cfRule type="cellIs" dxfId="755" priority="863" operator="equal">
      <formula>1</formula>
    </cfRule>
  </conditionalFormatting>
  <conditionalFormatting sqref="EC666 EC662">
    <cfRule type="cellIs" dxfId="754" priority="862" operator="equal">
      <formula>1</formula>
    </cfRule>
  </conditionalFormatting>
  <conditionalFormatting sqref="EC666 EC662">
    <cfRule type="cellIs" dxfId="753" priority="861" operator="equal">
      <formula>1</formula>
    </cfRule>
  </conditionalFormatting>
  <conditionalFormatting sqref="EE666 EE644 EE641 EE639 EE635 EE662">
    <cfRule type="cellIs" dxfId="752" priority="860" operator="equal">
      <formula>1</formula>
    </cfRule>
  </conditionalFormatting>
  <conditionalFormatting sqref="EZ638 EZ636 EZ631">
    <cfRule type="cellIs" dxfId="751" priority="859" operator="equal">
      <formula>1</formula>
    </cfRule>
  </conditionalFormatting>
  <conditionalFormatting sqref="EZ638 EZ636 EZ631">
    <cfRule type="cellIs" dxfId="750" priority="858" operator="equal">
      <formula>1</formula>
    </cfRule>
  </conditionalFormatting>
  <conditionalFormatting sqref="EZ667">
    <cfRule type="cellIs" dxfId="749" priority="857" operator="equal">
      <formula>1</formula>
    </cfRule>
  </conditionalFormatting>
  <conditionalFormatting sqref="EZ667">
    <cfRule type="cellIs" dxfId="748" priority="856" operator="equal">
      <formula>1</formula>
    </cfRule>
  </conditionalFormatting>
  <conditionalFormatting sqref="AW646">
    <cfRule type="cellIs" dxfId="747" priority="855" operator="equal">
      <formula>1</formula>
    </cfRule>
  </conditionalFormatting>
  <conditionalFormatting sqref="K1300:K1302">
    <cfRule type="cellIs" dxfId="746" priority="853" operator="equal">
      <formula>"土岐"</formula>
    </cfRule>
    <cfRule type="cellIs" dxfId="745" priority="854" operator="equal">
      <formula>"富士宮"</formula>
    </cfRule>
  </conditionalFormatting>
  <conditionalFormatting sqref="K1299">
    <cfRule type="cellIs" dxfId="744" priority="851" operator="equal">
      <formula>"土岐"</formula>
    </cfRule>
    <cfRule type="cellIs" dxfId="743" priority="852" operator="equal">
      <formula>"富士宮"</formula>
    </cfRule>
  </conditionalFormatting>
  <conditionalFormatting sqref="K1304:K1306">
    <cfRule type="cellIs" dxfId="742" priority="849" operator="equal">
      <formula>"土岐"</formula>
    </cfRule>
    <cfRule type="cellIs" dxfId="741" priority="850" operator="equal">
      <formula>"富士宮"</formula>
    </cfRule>
  </conditionalFormatting>
  <conditionalFormatting sqref="K1303">
    <cfRule type="cellIs" dxfId="740" priority="847" operator="equal">
      <formula>"土岐"</formula>
    </cfRule>
    <cfRule type="cellIs" dxfId="739" priority="848" operator="equal">
      <formula>"富士宮"</formula>
    </cfRule>
  </conditionalFormatting>
  <conditionalFormatting sqref="K1308:K1310">
    <cfRule type="cellIs" dxfId="738" priority="845" operator="equal">
      <formula>"土岐"</formula>
    </cfRule>
    <cfRule type="cellIs" dxfId="737" priority="846" operator="equal">
      <formula>"富士宮"</formula>
    </cfRule>
  </conditionalFormatting>
  <conditionalFormatting sqref="K1307">
    <cfRule type="cellIs" dxfId="736" priority="843" operator="equal">
      <formula>"土岐"</formula>
    </cfRule>
    <cfRule type="cellIs" dxfId="735" priority="844" operator="equal">
      <formula>"富士宮"</formula>
    </cfRule>
  </conditionalFormatting>
  <conditionalFormatting sqref="EE664">
    <cfRule type="cellIs" dxfId="734" priority="842" operator="equal">
      <formula>1</formula>
    </cfRule>
  </conditionalFormatting>
  <conditionalFormatting sqref="EA656:EA657 EA652:EA653 EA646">
    <cfRule type="cellIs" dxfId="733" priority="841" operator="equal">
      <formula>1</formula>
    </cfRule>
  </conditionalFormatting>
  <conditionalFormatting sqref="EC646">
    <cfRule type="cellIs" dxfId="732" priority="840" operator="equal">
      <formula>1</formula>
    </cfRule>
  </conditionalFormatting>
  <conditionalFormatting sqref="EC646">
    <cfRule type="cellIs" dxfId="731" priority="839" operator="equal">
      <formula>1</formula>
    </cfRule>
  </conditionalFormatting>
  <conditionalFormatting sqref="EE656:EE657 EE652:EE653 EE646">
    <cfRule type="cellIs" dxfId="730" priority="838" operator="equal">
      <formula>1</formula>
    </cfRule>
  </conditionalFormatting>
  <conditionalFormatting sqref="EA675">
    <cfRule type="cellIs" dxfId="729" priority="837" operator="equal">
      <formula>1</formula>
    </cfRule>
  </conditionalFormatting>
  <conditionalFormatting sqref="EC675">
    <cfRule type="cellIs" dxfId="728" priority="836" operator="equal">
      <formula>1</formula>
    </cfRule>
  </conditionalFormatting>
  <conditionalFormatting sqref="EC675">
    <cfRule type="cellIs" dxfId="727" priority="835" operator="equal">
      <formula>1</formula>
    </cfRule>
  </conditionalFormatting>
  <conditionalFormatting sqref="EE675">
    <cfRule type="cellIs" dxfId="726" priority="834" operator="equal">
      <formula>1</formula>
    </cfRule>
  </conditionalFormatting>
  <conditionalFormatting sqref="EC690">
    <cfRule type="cellIs" dxfId="725" priority="833" operator="equal">
      <formula>1</formula>
    </cfRule>
  </conditionalFormatting>
  <conditionalFormatting sqref="EC690">
    <cfRule type="cellIs" dxfId="724" priority="832" operator="equal">
      <formula>1</formula>
    </cfRule>
  </conditionalFormatting>
  <conditionalFormatting sqref="FP1136:FP1147 FP908:FP909 FP911 FP941:FP942 FP952 FP886:FP887 FP950 FP913 FP848:FP861 FP863:FP866 FP11:FP846 FP868:FP884 FP893:FP894 FP934 FP944:FP948 FP889:FP891 FP903 FP915:FP919 FP899:FP901 FP921:FP922 FP936:FP939 FP924:FP932 FP984:FP1016 FP1019:FP1047 FP954:FP982">
    <cfRule type="cellIs" dxfId="723" priority="831" operator="equal">
      <formula>1</formula>
    </cfRule>
  </conditionalFormatting>
  <conditionalFormatting sqref="K1312:K1314">
    <cfRule type="cellIs" dxfId="722" priority="829" operator="equal">
      <formula>"土岐"</formula>
    </cfRule>
    <cfRule type="cellIs" dxfId="721" priority="830" operator="equal">
      <formula>"富士宮"</formula>
    </cfRule>
  </conditionalFormatting>
  <conditionalFormatting sqref="K1316:K1318">
    <cfRule type="cellIs" dxfId="720" priority="827" operator="equal">
      <formula>"土岐"</formula>
    </cfRule>
    <cfRule type="cellIs" dxfId="719" priority="828" operator="equal">
      <formula>"富士宮"</formula>
    </cfRule>
  </conditionalFormatting>
  <conditionalFormatting sqref="K1320:K1322">
    <cfRule type="cellIs" dxfId="718" priority="825" operator="equal">
      <formula>"土岐"</formula>
    </cfRule>
    <cfRule type="cellIs" dxfId="717" priority="826" operator="equal">
      <formula>"富士宮"</formula>
    </cfRule>
  </conditionalFormatting>
  <conditionalFormatting sqref="DK658">
    <cfRule type="cellIs" dxfId="716" priority="824" operator="equal">
      <formula>1</formula>
    </cfRule>
  </conditionalFormatting>
  <conditionalFormatting sqref="CK885 CE885 CG885 CO885 CI885 CM885 CQ885 EM885 EI885 EK885 EO885 EX885 FF885 FB885 FH885 EZ885 FD885 EG885 BS885 BU885 BW885 BY885 CA885 CC885 BQ885">
    <cfRule type="cellIs" dxfId="715" priority="822" operator="equal">
      <formula>1</formula>
    </cfRule>
  </conditionalFormatting>
  <conditionalFormatting sqref="K885">
    <cfRule type="cellIs" dxfId="714" priority="820" operator="equal">
      <formula>"土岐"</formula>
    </cfRule>
    <cfRule type="cellIs" dxfId="713" priority="821" operator="equal">
      <formula>"富士宮"</formula>
    </cfRule>
  </conditionalFormatting>
  <conditionalFormatting sqref="FP885">
    <cfRule type="cellIs" dxfId="712" priority="818" operator="equal">
      <formula>1</formula>
    </cfRule>
  </conditionalFormatting>
  <conditionalFormatting sqref="CK906:CK907 CE906:CE907 CG906:CG907 CO906:CO907 CI906:CI907 CM906:CM907 CQ906:CQ907 EM906:EM907 EI906:EI907 EK906:EK907 EO906:EO907 EX906:EX907 FF906:FF907 FB906:FB907 FH906:FH907 EZ906:EZ907 FD906:FD907 EG906:EG907 AW906 BS906 BU906 BW906 BY906 CC906 EV906:EV908">
    <cfRule type="cellIs" dxfId="711" priority="817" operator="equal">
      <formula>1</formula>
    </cfRule>
  </conditionalFormatting>
  <conditionalFormatting sqref="K906">
    <cfRule type="cellIs" dxfId="710" priority="815" operator="equal">
      <formula>"土岐"</formula>
    </cfRule>
    <cfRule type="cellIs" dxfId="709" priority="816" operator="equal">
      <formula>"富士宮"</formula>
    </cfRule>
  </conditionalFormatting>
  <conditionalFormatting sqref="FP906:FP907">
    <cfRule type="cellIs" dxfId="708" priority="813" operator="equal">
      <formula>1</formula>
    </cfRule>
  </conditionalFormatting>
  <conditionalFormatting sqref="K913">
    <cfRule type="cellIs" dxfId="707" priority="810" operator="equal">
      <formula>"土岐"</formula>
    </cfRule>
    <cfRule type="cellIs" dxfId="706" priority="811" operator="equal">
      <formula>"富士宮"</formula>
    </cfRule>
  </conditionalFormatting>
  <conditionalFormatting sqref="BQ895 DG895 CC895 CA895 BY895 BW895 BU895 BS895 BG895 BC895 AW895 AY895 DI895 DE895 DK895 EG895 DM895 BM895 BK895 FD895 EZ895 FH895 FB895 FF895 EX895 EO895 EK895 EI895 DO895 DQ895 DC895 DA895 EM895 BO895 CQ895 CM895 CI895 CO895 CG895 CE895 CK895">
    <cfRule type="cellIs" dxfId="705" priority="807" operator="equal">
      <formula>1</formula>
    </cfRule>
  </conditionalFormatting>
  <conditionalFormatting sqref="K895">
    <cfRule type="cellIs" dxfId="704" priority="805" operator="equal">
      <formula>"土岐"</formula>
    </cfRule>
    <cfRule type="cellIs" dxfId="703" priority="806" operator="equal">
      <formula>"富士宮"</formula>
    </cfRule>
  </conditionalFormatting>
  <conditionalFormatting sqref="FP895">
    <cfRule type="cellIs" dxfId="702" priority="803" operator="equal">
      <formula>1</formula>
    </cfRule>
  </conditionalFormatting>
  <conditionalFormatting sqref="K907">
    <cfRule type="cellIs" dxfId="701" priority="801" operator="equal">
      <formula>"土岐"</formula>
    </cfRule>
    <cfRule type="cellIs" dxfId="700" priority="802" operator="equal">
      <formula>"富士宮"</formula>
    </cfRule>
  </conditionalFormatting>
  <conditionalFormatting sqref="K908 K927 K858">
    <cfRule type="cellIs" dxfId="699" priority="799" operator="equal">
      <formula>"土岐"</formula>
    </cfRule>
    <cfRule type="cellIs" dxfId="698" priority="800" operator="equal">
      <formula>"富士宮"</formula>
    </cfRule>
  </conditionalFormatting>
  <conditionalFormatting sqref="K878">
    <cfRule type="cellIs" dxfId="697" priority="795" operator="equal">
      <formula>"土岐"</formula>
    </cfRule>
    <cfRule type="cellIs" dxfId="696" priority="796" operator="equal">
      <formula>"富士宮"</formula>
    </cfRule>
  </conditionalFormatting>
  <conditionalFormatting sqref="K921 K950">
    <cfRule type="cellIs" dxfId="695" priority="793" operator="equal">
      <formula>"土岐"</formula>
    </cfRule>
    <cfRule type="cellIs" dxfId="694" priority="794" operator="equal">
      <formula>"富士宮"</formula>
    </cfRule>
  </conditionalFormatting>
  <conditionalFormatting sqref="CC862 CA862 BY862 BW862 BU862 BS862 BG862 EG862 BM862 BK862 FD862 EZ862 FH862 EV862 FB862 FF862 EX862 EO862 EK862 EI862 EM862 BO862 CQ862 CM862 CI862 CO862 CG862 CE862 CK862 BI906:BI908">
    <cfRule type="cellIs" dxfId="693" priority="792" operator="equal">
      <formula>1</formula>
    </cfRule>
  </conditionalFormatting>
  <conditionalFormatting sqref="K862">
    <cfRule type="cellIs" dxfId="692" priority="790" operator="equal">
      <formula>"土岐"</formula>
    </cfRule>
    <cfRule type="cellIs" dxfId="691" priority="791" operator="equal">
      <formula>"富士宮"</formula>
    </cfRule>
  </conditionalFormatting>
  <conditionalFormatting sqref="FP862">
    <cfRule type="cellIs" dxfId="690" priority="788" operator="equal">
      <formula>1</formula>
    </cfRule>
  </conditionalFormatting>
  <conditionalFormatting sqref="CK910 CE910 CG910 CO910 CI910 CM910 CQ910 EM910 EI910 EK910 EO910 EX910 FF910 FB910 EV910 FH910 EZ910 FD910 EG910 AW910 BS907:BS908 BU907:BU908 BW907:BW908 BY907:BY908 CA907:CA908 CC907:CC908 BQ896:BQ898 BQ902 CC910 CA910 BY910 BW910 BU910 BS910 BQ904">
    <cfRule type="cellIs" dxfId="689" priority="787" operator="equal">
      <formula>1</formula>
    </cfRule>
  </conditionalFormatting>
  <conditionalFormatting sqref="K910">
    <cfRule type="cellIs" dxfId="688" priority="785" operator="equal">
      <formula>"土岐"</formula>
    </cfRule>
    <cfRule type="cellIs" dxfId="687" priority="786" operator="equal">
      <formula>"富士宮"</formula>
    </cfRule>
  </conditionalFormatting>
  <conditionalFormatting sqref="FP910">
    <cfRule type="cellIs" dxfId="686" priority="783" operator="equal">
      <formula>1</formula>
    </cfRule>
  </conditionalFormatting>
  <conditionalFormatting sqref="CK867 CE867 CG867 CO867 CI867 CM867 CQ867 EM867 EI867 EK867 EO867 EX867 FF867 FB867 EV867 FH867 FD867 EG867 BS867 BU867 BW867 BY867 CA867 CC867 ET867 BQ867">
    <cfRule type="cellIs" dxfId="685" priority="782" operator="equal">
      <formula>1</formula>
    </cfRule>
  </conditionalFormatting>
  <conditionalFormatting sqref="K867">
    <cfRule type="cellIs" dxfId="684" priority="780" operator="equal">
      <formula>"土岐"</formula>
    </cfRule>
    <cfRule type="cellIs" dxfId="683" priority="781" operator="equal">
      <formula>"富士宮"</formula>
    </cfRule>
  </conditionalFormatting>
  <conditionalFormatting sqref="FP867">
    <cfRule type="cellIs" dxfId="682" priority="778" operator="equal">
      <formula>1</formula>
    </cfRule>
  </conditionalFormatting>
  <conditionalFormatting sqref="CK905 CE905 CG905 CO905 CI905 CM905 CQ905 EM905 EI905 EK905 EO905 EX905 FF905 FB905 EV905 FH905 EZ905 FD905 EG905 ET905">
    <cfRule type="cellIs" dxfId="681" priority="777" operator="equal">
      <formula>1</formula>
    </cfRule>
  </conditionalFormatting>
  <conditionalFormatting sqref="K905">
    <cfRule type="cellIs" dxfId="680" priority="775" operator="equal">
      <formula>"土岐"</formula>
    </cfRule>
    <cfRule type="cellIs" dxfId="679" priority="776" operator="equal">
      <formula>"富士宮"</formula>
    </cfRule>
  </conditionalFormatting>
  <conditionalFormatting sqref="FP905">
    <cfRule type="cellIs" dxfId="678" priority="773" operator="equal">
      <formula>1</formula>
    </cfRule>
  </conditionalFormatting>
  <conditionalFormatting sqref="CK920 CE920 CG920 CO920 CI920 CM920 CQ920 EM920 EI920 EK920 EO920 EX920 FF920 FB920 EV920 FH920 EZ920 FD920 EG920 AW920 BS920 BU920 BW920 BY920 CA920 CC920 BQ920">
    <cfRule type="cellIs" dxfId="677" priority="772" operator="equal">
      <formula>1</formula>
    </cfRule>
  </conditionalFormatting>
  <conditionalFormatting sqref="K920">
    <cfRule type="cellIs" dxfId="676" priority="770" operator="equal">
      <formula>"土岐"</formula>
    </cfRule>
    <cfRule type="cellIs" dxfId="675" priority="771" operator="equal">
      <formula>"富士宮"</formula>
    </cfRule>
  </conditionalFormatting>
  <conditionalFormatting sqref="FP920">
    <cfRule type="cellIs" dxfId="674" priority="768" operator="equal">
      <formula>1</formula>
    </cfRule>
  </conditionalFormatting>
  <conditionalFormatting sqref="CK933 CE933 CG933 CO933 CI933 CM933 CQ933 EM933 EI933 EK933 EO933 EX933 FF933 FB933 FH933 EZ933 FD933 EG933">
    <cfRule type="cellIs" dxfId="673" priority="757" operator="equal">
      <formula>1</formula>
    </cfRule>
  </conditionalFormatting>
  <conditionalFormatting sqref="K933">
    <cfRule type="cellIs" dxfId="672" priority="755" operator="equal">
      <formula>"土岐"</formula>
    </cfRule>
    <cfRule type="cellIs" dxfId="671" priority="756" operator="equal">
      <formula>"富士宮"</formula>
    </cfRule>
  </conditionalFormatting>
  <conditionalFormatting sqref="FP933">
    <cfRule type="cellIs" dxfId="670" priority="753" operator="equal">
      <formula>1</formula>
    </cfRule>
  </conditionalFormatting>
  <conditionalFormatting sqref="CK935 CE935 CG935 CO935 CI935 CM935 CQ935 EM935 EI935 EK935 EO935 EX935 FF935 FB935 FH935 EZ935 FD935 EG935">
    <cfRule type="cellIs" dxfId="669" priority="752" operator="equal">
      <formula>1</formula>
    </cfRule>
  </conditionalFormatting>
  <conditionalFormatting sqref="K935">
    <cfRule type="cellIs" dxfId="668" priority="750" operator="equal">
      <formula>"土岐"</formula>
    </cfRule>
    <cfRule type="cellIs" dxfId="667" priority="751" operator="equal">
      <formula>"富士宮"</formula>
    </cfRule>
  </conditionalFormatting>
  <conditionalFormatting sqref="FP935">
    <cfRule type="cellIs" dxfId="666" priority="748" operator="equal">
      <formula>1</formula>
    </cfRule>
  </conditionalFormatting>
  <conditionalFormatting sqref="EG923 FD923 EZ923 FH923 FB923 FF923 EX923 EO923 EK923 EI923 EM923 CQ923 CM923 CI923 CO923 CG923 CE923 CK923">
    <cfRule type="cellIs" dxfId="665" priority="747" operator="equal">
      <formula>1</formula>
    </cfRule>
  </conditionalFormatting>
  <conditionalFormatting sqref="K923">
    <cfRule type="cellIs" dxfId="664" priority="745" operator="equal">
      <formula>"土岐"</formula>
    </cfRule>
    <cfRule type="cellIs" dxfId="663" priority="746" operator="equal">
      <formula>"富士宮"</formula>
    </cfRule>
  </conditionalFormatting>
  <conditionalFormatting sqref="FP923">
    <cfRule type="cellIs" dxfId="662" priority="743" operator="equal">
      <formula>1</formula>
    </cfRule>
  </conditionalFormatting>
  <conditionalFormatting sqref="EG912 FD912 EZ912 FH912 FB912 FF912 EX912 EO912 EK912 EI912 EM912 CQ912 CM912 CI912 CO912 CG912 CE912 CK912">
    <cfRule type="cellIs" dxfId="661" priority="742" operator="equal">
      <formula>1</formula>
    </cfRule>
  </conditionalFormatting>
  <conditionalFormatting sqref="K912">
    <cfRule type="cellIs" dxfId="660" priority="740" operator="equal">
      <formula>"土岐"</formula>
    </cfRule>
    <cfRule type="cellIs" dxfId="659" priority="741" operator="equal">
      <formula>"富士宮"</formula>
    </cfRule>
  </conditionalFormatting>
  <conditionalFormatting sqref="FP912">
    <cfRule type="cellIs" dxfId="658" priority="738" operator="equal">
      <formula>1</formula>
    </cfRule>
  </conditionalFormatting>
  <conditionalFormatting sqref="EE892 EC892 EA892 DW892 DI892 DK892 EG892 DM892 BM892 BK892 FD892 EZ892 FH892 FB892 FF892 EX892 DS892 DU892 EO892 EK892 EI892 DO892 DQ892 EM892 BO892 CQ892 CM892 CI892 CO892 CG892 CE892 CK892 BQ892">
    <cfRule type="cellIs" dxfId="657" priority="732" operator="equal">
      <formula>1</formula>
    </cfRule>
  </conditionalFormatting>
  <conditionalFormatting sqref="K892">
    <cfRule type="cellIs" dxfId="656" priority="730" operator="equal">
      <formula>"土岐"</formula>
    </cfRule>
    <cfRule type="cellIs" dxfId="655" priority="731" operator="equal">
      <formula>"富士宮"</formula>
    </cfRule>
  </conditionalFormatting>
  <conditionalFormatting sqref="DY892">
    <cfRule type="cellIs" dxfId="654" priority="729" operator="equal">
      <formula>1</formula>
    </cfRule>
  </conditionalFormatting>
  <conditionalFormatting sqref="FP892">
    <cfRule type="cellIs" dxfId="653" priority="728" operator="equal">
      <formula>1</formula>
    </cfRule>
  </conditionalFormatting>
  <conditionalFormatting sqref="EE896 EC896 EA896 DW896 ET896 CC896 CA896 BY896 BW896 BU896 BS896 DI896 DK896 EG896 DM896 BM896 BK896 FD896 EZ896 FH896 EV896 FB896 FF896 EX896 DS896 DU896 EO896 EK896 EI896 DO896 DQ896 EM896 BO896 CQ896 CM896 CI896 CO896 CG896 CE896 CK896">
    <cfRule type="cellIs" dxfId="652" priority="727" operator="equal">
      <formula>1</formula>
    </cfRule>
  </conditionalFormatting>
  <conditionalFormatting sqref="K896">
    <cfRule type="cellIs" dxfId="651" priority="725" operator="equal">
      <formula>"土岐"</formula>
    </cfRule>
    <cfRule type="cellIs" dxfId="650" priority="726" operator="equal">
      <formula>"富士宮"</formula>
    </cfRule>
  </conditionalFormatting>
  <conditionalFormatting sqref="DY896">
    <cfRule type="cellIs" dxfId="649" priority="724" operator="equal">
      <formula>1</formula>
    </cfRule>
  </conditionalFormatting>
  <conditionalFormatting sqref="FP896">
    <cfRule type="cellIs" dxfId="648" priority="723" operator="equal">
      <formula>1</formula>
    </cfRule>
  </conditionalFormatting>
  <conditionalFormatting sqref="EE897 EC897 EA897 DW897 CC897 CA897 BY897 BW897 BU897 BS897 DI897 DK897 EG897 DM897 BM897 BK897 FD897 EZ897 FH897 EV897 FB897 FF897 EX897 DS897 DU897 EO897 EK897 EI897 DO897 DQ897 EM897 BO897 CQ897 CM897 CI897 CO897 CG897 CE897 CK897">
    <cfRule type="cellIs" dxfId="647" priority="722" operator="equal">
      <formula>1</formula>
    </cfRule>
  </conditionalFormatting>
  <conditionalFormatting sqref="K897">
    <cfRule type="cellIs" dxfId="646" priority="720" operator="equal">
      <formula>"土岐"</formula>
    </cfRule>
    <cfRule type="cellIs" dxfId="645" priority="721" operator="equal">
      <formula>"富士宮"</formula>
    </cfRule>
  </conditionalFormatting>
  <conditionalFormatting sqref="DY897">
    <cfRule type="cellIs" dxfId="644" priority="719" operator="equal">
      <formula>1</formula>
    </cfRule>
  </conditionalFormatting>
  <conditionalFormatting sqref="FP897">
    <cfRule type="cellIs" dxfId="643" priority="718" operator="equal">
      <formula>1</formula>
    </cfRule>
  </conditionalFormatting>
  <conditionalFormatting sqref="EE898 EC898 EA898 DW898 ET898 CC898 CA898 BY898 BW898 BU898 BS898 DI898 DK898 EG898 DM898 BM898 BK898 FD898 EZ898 FH898 EV898 FB898 FF898 EX898 DS898 DU898 EO898 EK898 EI898 DO898 DQ898 EM898 BO898 CQ898 CM898 CI898 CO898 CG898 CE898 CK898">
    <cfRule type="cellIs" dxfId="642" priority="717" operator="equal">
      <formula>1</formula>
    </cfRule>
  </conditionalFormatting>
  <conditionalFormatting sqref="K898">
    <cfRule type="cellIs" dxfId="641" priority="715" operator="equal">
      <formula>"土岐"</formula>
    </cfRule>
    <cfRule type="cellIs" dxfId="640" priority="716" operator="equal">
      <formula>"富士宮"</formula>
    </cfRule>
  </conditionalFormatting>
  <conditionalFormatting sqref="DY898">
    <cfRule type="cellIs" dxfId="639" priority="714" operator="equal">
      <formula>1</formula>
    </cfRule>
  </conditionalFormatting>
  <conditionalFormatting sqref="FP898">
    <cfRule type="cellIs" dxfId="638" priority="713" operator="equal">
      <formula>1</formula>
    </cfRule>
  </conditionalFormatting>
  <conditionalFormatting sqref="ET902 CC902 CA902 BY902 BW902 BU902 BS902 AW902 EG902 BM902 BK902 FD902 EZ902 FH902 EV902 FB902 FF902 EX902 EO902 EK902 EI902 EM902 BO902 CQ902 CM902 CI902 CO902 CG902 CE902 CK902 CK904 CE904 CG904 CO904 CI904 CM904 CQ904 BO904 EM904 EI904 EK904 EO904 EX904 FF904 FB904 EV904 FH904 EZ904 FD904 BK904 BM904 EG904 AW904 BS904 BU904 BW904 BY904 CA904 CC904 ET904">
    <cfRule type="cellIs" dxfId="637" priority="712" operator="equal">
      <formula>1</formula>
    </cfRule>
  </conditionalFormatting>
  <conditionalFormatting sqref="K902 K904">
    <cfRule type="cellIs" dxfId="636" priority="710" operator="equal">
      <formula>"土岐"</formula>
    </cfRule>
    <cfRule type="cellIs" dxfId="635" priority="711" operator="equal">
      <formula>"富士宮"</formula>
    </cfRule>
  </conditionalFormatting>
  <conditionalFormatting sqref="FP902 FP904">
    <cfRule type="cellIs" dxfId="634" priority="708" operator="equal">
      <formula>1</formula>
    </cfRule>
  </conditionalFormatting>
  <conditionalFormatting sqref="AW907:AW908">
    <cfRule type="cellIs" dxfId="633" priority="707" operator="equal">
      <formula>1</formula>
    </cfRule>
  </conditionalFormatting>
  <conditionalFormatting sqref="AW896:AW898">
    <cfRule type="cellIs" dxfId="632" priority="702" operator="equal">
      <formula>1</formula>
    </cfRule>
  </conditionalFormatting>
  <conditionalFormatting sqref="BG833">
    <cfRule type="cellIs" dxfId="631" priority="701" operator="equal">
      <formula>1</formula>
    </cfRule>
  </conditionalFormatting>
  <conditionalFormatting sqref="BG815">
    <cfRule type="cellIs" dxfId="630" priority="700" operator="equal">
      <formula>1</formula>
    </cfRule>
  </conditionalFormatting>
  <conditionalFormatting sqref="BG816">
    <cfRule type="cellIs" dxfId="629" priority="699" operator="equal">
      <formula>1</formula>
    </cfRule>
  </conditionalFormatting>
  <conditionalFormatting sqref="BG819">
    <cfRule type="cellIs" dxfId="628" priority="698" operator="equal">
      <formula>1</formula>
    </cfRule>
  </conditionalFormatting>
  <conditionalFormatting sqref="BG841">
    <cfRule type="cellIs" dxfId="627" priority="696" operator="equal">
      <formula>1</formula>
    </cfRule>
  </conditionalFormatting>
  <conditionalFormatting sqref="BG834 BG836">
    <cfRule type="cellIs" dxfId="626" priority="695" operator="equal">
      <formula>1</formula>
    </cfRule>
  </conditionalFormatting>
  <conditionalFormatting sqref="BC883">
    <cfRule type="cellIs" dxfId="625" priority="694" operator="equal">
      <formula>1</formula>
    </cfRule>
  </conditionalFormatting>
  <conditionalFormatting sqref="BI896">
    <cfRule type="cellIs" dxfId="624" priority="682" operator="equal">
      <formula>1</formula>
    </cfRule>
  </conditionalFormatting>
  <conditionalFormatting sqref="BI897">
    <cfRule type="cellIs" dxfId="623" priority="681" operator="equal">
      <formula>1</formula>
    </cfRule>
  </conditionalFormatting>
  <conditionalFormatting sqref="BQ941">
    <cfRule type="cellIs" dxfId="622" priority="679" operator="equal">
      <formula>1</formula>
    </cfRule>
  </conditionalFormatting>
  <conditionalFormatting sqref="CA906">
    <cfRule type="cellIs" dxfId="621" priority="678" operator="equal">
      <formula>1</formula>
    </cfRule>
  </conditionalFormatting>
  <conditionalFormatting sqref="CA913">
    <cfRule type="cellIs" dxfId="620" priority="677" operator="equal">
      <formula>1</formula>
    </cfRule>
  </conditionalFormatting>
  <conditionalFormatting sqref="ET856">
    <cfRule type="cellIs" dxfId="619" priority="675" operator="equal">
      <formula>1</formula>
    </cfRule>
  </conditionalFormatting>
  <conditionalFormatting sqref="ET837">
    <cfRule type="cellIs" dxfId="618" priority="674" operator="equal">
      <formula>1</formula>
    </cfRule>
  </conditionalFormatting>
  <conditionalFormatting sqref="ET843">
    <cfRule type="cellIs" dxfId="617" priority="673" operator="equal">
      <formula>1</formula>
    </cfRule>
  </conditionalFormatting>
  <conditionalFormatting sqref="FJ814">
    <cfRule type="cellIs" dxfId="616" priority="672" operator="equal">
      <formula>1</formula>
    </cfRule>
  </conditionalFormatting>
  <conditionalFormatting sqref="FJ817">
    <cfRule type="cellIs" dxfId="615" priority="671" operator="equal">
      <formula>1</formula>
    </cfRule>
  </conditionalFormatting>
  <conditionalFormatting sqref="FJ821">
    <cfRule type="cellIs" dxfId="614" priority="670" operator="equal">
      <formula>1</formula>
    </cfRule>
  </conditionalFormatting>
  <conditionalFormatting sqref="FJ835">
    <cfRule type="cellIs" dxfId="613" priority="669" operator="equal">
      <formula>1</formula>
    </cfRule>
  </conditionalFormatting>
  <conditionalFormatting sqref="K943 K953">
    <cfRule type="cellIs" dxfId="612" priority="667" operator="equal">
      <formula>"土岐"</formula>
    </cfRule>
    <cfRule type="cellIs" dxfId="611" priority="668" operator="equal">
      <formula>"富士宮"</formula>
    </cfRule>
  </conditionalFormatting>
  <conditionalFormatting sqref="DY943 DY953">
    <cfRule type="cellIs" dxfId="610" priority="666" operator="equal">
      <formula>1</formula>
    </cfRule>
  </conditionalFormatting>
  <conditionalFormatting sqref="FP943 FP953">
    <cfRule type="cellIs" dxfId="609" priority="665" operator="equal">
      <formula>1</formula>
    </cfRule>
  </conditionalFormatting>
  <conditionalFormatting sqref="K848">
    <cfRule type="cellIs" dxfId="608" priority="663" operator="equal">
      <formula>"土岐"</formula>
    </cfRule>
    <cfRule type="cellIs" dxfId="607" priority="664" operator="equal">
      <formula>"富士宮"</formula>
    </cfRule>
  </conditionalFormatting>
  <conditionalFormatting sqref="AY798:AY800">
    <cfRule type="cellIs" dxfId="606" priority="662" operator="equal">
      <formula>1</formula>
    </cfRule>
  </conditionalFormatting>
  <conditionalFormatting sqref="BA798">
    <cfRule type="cellIs" dxfId="605" priority="661" operator="equal">
      <formula>1</formula>
    </cfRule>
  </conditionalFormatting>
  <conditionalFormatting sqref="BI892">
    <cfRule type="cellIs" dxfId="604" priority="660" operator="equal">
      <formula>1</formula>
    </cfRule>
  </conditionalFormatting>
  <conditionalFormatting sqref="ET973:ET974 EG967:EG974 FD967:FD974 EZ967:EZ974 FH967:FH974 FB967:FB974 FF967:FF974 EX967:EX974 EO967:EO974 EK967:EK974 EI967:EI974 EM967:EM974 CQ967:CQ974 CM967:CM974 CI967:CI974 CO967:CO974 CG967:CG974 CE967:CE974 CK967:CK974 DC967:DC974 DA967:DA974 BO967:BO974 BK967:BK974 BM967:BM974 AY967:AY973 BG967:BG973 BI967:BI973 BS967:BS974 BU967:BU974 BW967:BW974 BY967:BY974 CA967:CA974 CC967:CC974 BQ967:BQ974 EV967:EV974 ET967:ET971 DI967:DI974 DK967:DK974 DM967:DM974 DO967:DO974 DQ967:DQ974 EC967:EC974 EA967:EA974 DS967:DS974 DU967:DU974 CU967:CU974 CY967:CY974 CW967:CW974 CS967:CS974 FL967:FL974 BA967:BA973 BA983 AY983 DE983 EE983 DW983 DG983">
    <cfRule type="cellIs" dxfId="603" priority="658" operator="equal">
      <formula>1</formula>
    </cfRule>
  </conditionalFormatting>
  <conditionalFormatting sqref="DY967:DY974">
    <cfRule type="cellIs" dxfId="602" priority="655" operator="equal">
      <formula>1</formula>
    </cfRule>
  </conditionalFormatting>
  <conditionalFormatting sqref="ET981 EV981 FL981">
    <cfRule type="cellIs" dxfId="601" priority="654" operator="equal">
      <formula>1</formula>
    </cfRule>
  </conditionalFormatting>
  <conditionalFormatting sqref="BI981 EC981 EA981 BO981 EM981 BK981 BM981 BQ981 CC981 CA981 BY981 BW981 BU981 BS981 CU981 CQ981 CY981 DA981 DC981 CM981 CI981 CW981 CS981 CO981 CG981 CE981 CK981 DK981 DM981 DQ981 DO981 EG981 EI981 EK981 EO981 DU981 DS981">
    <cfRule type="cellIs" dxfId="600" priority="653" operator="equal">
      <formula>1</formula>
    </cfRule>
  </conditionalFormatting>
  <conditionalFormatting sqref="K981">
    <cfRule type="cellIs" dxfId="599" priority="651" operator="equal">
      <formula>"土岐"</formula>
    </cfRule>
    <cfRule type="cellIs" dxfId="598" priority="652" operator="equal">
      <formula>"富士宮"</formula>
    </cfRule>
  </conditionalFormatting>
  <conditionalFormatting sqref="DI981">
    <cfRule type="cellIs" dxfId="597" priority="650" operator="equal">
      <formula>1</formula>
    </cfRule>
  </conditionalFormatting>
  <conditionalFormatting sqref="EZ981 ET981 EX981">
    <cfRule type="cellIs" dxfId="596" priority="649" operator="equal">
      <formula>1</formula>
    </cfRule>
  </conditionalFormatting>
  <conditionalFormatting sqref="FF981 FB981 FD981">
    <cfRule type="cellIs" dxfId="595" priority="648" operator="equal">
      <formula>1</formula>
    </cfRule>
  </conditionalFormatting>
  <conditionalFormatting sqref="FH981">
    <cfRule type="cellIs" dxfId="594" priority="647" operator="equal">
      <formula>1</formula>
    </cfRule>
  </conditionalFormatting>
  <conditionalFormatting sqref="DY981">
    <cfRule type="cellIs" dxfId="593" priority="646" operator="equal">
      <formula>1</formula>
    </cfRule>
  </conditionalFormatting>
  <conditionalFormatting sqref="EV981">
    <cfRule type="cellIs" dxfId="592" priority="645" operator="equal">
      <formula>1</formula>
    </cfRule>
  </conditionalFormatting>
  <conditionalFormatting sqref="EZ975:EZ976 ET975:ET976 EX975:EX976">
    <cfRule type="cellIs" dxfId="591" priority="641" operator="equal">
      <formula>1</formula>
    </cfRule>
  </conditionalFormatting>
  <conditionalFormatting sqref="ET975:ET976 EV975:EV976 FL975:FL976 CS975:CS976 CW975:CW976 CY975:CY976 CU975:CU976 CK975:CK976 CE975:CE976 CG975:CG976 CO975:CO976 CI975:CI976 CM975:CM976 CQ975:CQ976">
    <cfRule type="cellIs" dxfId="590" priority="644" operator="equal">
      <formula>1</formula>
    </cfRule>
  </conditionalFormatting>
  <conditionalFormatting sqref="EC975:EC976 EA975:EA976 BO975:BO976 EM975:EM976 BQ975:BQ976 CC975:CC976 CA975:CA976 BY975:BY976 BW975:BW976 BU975:BU976 BS975:BS976 DA975:DA976 DC975:DC976 DK975:DK976 DM975:DM976 DQ975:DQ976 DO975:DO976 EG975:EG976 EI975:EI976 EK975:EK976 EO975:EO976 DU975:DU976 DS975:DS976">
    <cfRule type="cellIs" dxfId="589" priority="643" operator="equal">
      <formula>1</formula>
    </cfRule>
  </conditionalFormatting>
  <conditionalFormatting sqref="DI975:DI976">
    <cfRule type="cellIs" dxfId="588" priority="642" operator="equal">
      <formula>1</formula>
    </cfRule>
  </conditionalFormatting>
  <conditionalFormatting sqref="FF975:FF976 FB975:FB976 FD975:FD976">
    <cfRule type="cellIs" dxfId="587" priority="640" operator="equal">
      <formula>1</formula>
    </cfRule>
  </conditionalFormatting>
  <conditionalFormatting sqref="FH975:FH976">
    <cfRule type="cellIs" dxfId="586" priority="639" operator="equal">
      <formula>1</formula>
    </cfRule>
  </conditionalFormatting>
  <conditionalFormatting sqref="DY975:DY976">
    <cfRule type="cellIs" dxfId="585" priority="638" operator="equal">
      <formula>1</formula>
    </cfRule>
  </conditionalFormatting>
  <conditionalFormatting sqref="EV975:EV976">
    <cfRule type="cellIs" dxfId="584" priority="637" operator="equal">
      <formula>1</formula>
    </cfRule>
  </conditionalFormatting>
  <conditionalFormatting sqref="AY974">
    <cfRule type="cellIs" dxfId="583" priority="636" operator="equal">
      <formula>1</formula>
    </cfRule>
  </conditionalFormatting>
  <conditionalFormatting sqref="BA974">
    <cfRule type="cellIs" dxfId="582" priority="635" operator="equal">
      <formula>1</formula>
    </cfRule>
  </conditionalFormatting>
  <conditionalFormatting sqref="BG974">
    <cfRule type="cellIs" dxfId="581" priority="634" operator="equal">
      <formula>1</formula>
    </cfRule>
  </conditionalFormatting>
  <conditionalFormatting sqref="BI974">
    <cfRule type="cellIs" dxfId="580" priority="633" operator="equal">
      <formula>1</formula>
    </cfRule>
  </conditionalFormatting>
  <conditionalFormatting sqref="ET972">
    <cfRule type="cellIs" dxfId="579" priority="632" operator="equal">
      <formula>1</formula>
    </cfRule>
  </conditionalFormatting>
  <conditionalFormatting sqref="ET972">
    <cfRule type="cellIs" dxfId="578" priority="631" operator="equal">
      <formula>1</formula>
    </cfRule>
  </conditionalFormatting>
  <conditionalFormatting sqref="FJ983">
    <cfRule type="cellIs" dxfId="577" priority="630" operator="equal">
      <formula>1</formula>
    </cfRule>
  </conditionalFormatting>
  <conditionalFormatting sqref="ET983 EV983 FL983">
    <cfRule type="cellIs" dxfId="576" priority="629" operator="equal">
      <formula>1</formula>
    </cfRule>
  </conditionalFormatting>
  <conditionalFormatting sqref="AW983 BG983 BI983 BC983 BE983 EC983 EA983 BO983 EM983 BK983 BM983 BQ983 CC983 CA983 BY983 BW983 BU983 BS983 CU983 CQ983 CY983 DA983 DC983 CM983 CI983 CW983 CS983 CO983 CG983 CE983 CK983 DK983 DM983 DQ983 DO983 EG983 EI983 EK983 EO983 DU983 DS983">
    <cfRule type="cellIs" dxfId="575" priority="628" operator="equal">
      <formula>1</formula>
    </cfRule>
  </conditionalFormatting>
  <conditionalFormatting sqref="K983">
    <cfRule type="cellIs" dxfId="574" priority="626" operator="equal">
      <formula>"土岐"</formula>
    </cfRule>
    <cfRule type="cellIs" dxfId="573" priority="627" operator="equal">
      <formula>"富士宮"</formula>
    </cfRule>
  </conditionalFormatting>
  <conditionalFormatting sqref="DI983">
    <cfRule type="cellIs" dxfId="572" priority="625" operator="equal">
      <formula>1</formula>
    </cfRule>
  </conditionalFormatting>
  <conditionalFormatting sqref="EZ983 ET983 EX983">
    <cfRule type="cellIs" dxfId="571" priority="624" operator="equal">
      <formula>1</formula>
    </cfRule>
  </conditionalFormatting>
  <conditionalFormatting sqref="FF983 FB983 FD983">
    <cfRule type="cellIs" dxfId="570" priority="623" operator="equal">
      <formula>1</formula>
    </cfRule>
  </conditionalFormatting>
  <conditionalFormatting sqref="FH983">
    <cfRule type="cellIs" dxfId="569" priority="622" operator="equal">
      <formula>1</formula>
    </cfRule>
  </conditionalFormatting>
  <conditionalFormatting sqref="DY983">
    <cfRule type="cellIs" dxfId="568" priority="621" operator="equal">
      <formula>1</formula>
    </cfRule>
  </conditionalFormatting>
  <conditionalFormatting sqref="EV983">
    <cfRule type="cellIs" dxfId="567" priority="620" operator="equal">
      <formula>1</formula>
    </cfRule>
  </conditionalFormatting>
  <conditionalFormatting sqref="BM975:BM976 BK975:BK976">
    <cfRule type="cellIs" dxfId="566" priority="619" operator="equal">
      <formula>1</formula>
    </cfRule>
  </conditionalFormatting>
  <conditionalFormatting sqref="DW976">
    <cfRule type="cellIs" dxfId="565" priority="618" operator="equal">
      <formula>1</formula>
    </cfRule>
  </conditionalFormatting>
  <conditionalFormatting sqref="FJ976">
    <cfRule type="cellIs" dxfId="564" priority="617" operator="equal">
      <formula>1</formula>
    </cfRule>
  </conditionalFormatting>
  <conditionalFormatting sqref="ET976 EV976 FL976 CS976 CW976 CY976 CU976 CK976 CE976 CG976 CO976 CI976 CM976 CQ976">
    <cfRule type="cellIs" dxfId="563" priority="616" operator="equal">
      <formula>1</formula>
    </cfRule>
  </conditionalFormatting>
  <conditionalFormatting sqref="EC976 EA976 BO976 EM976 BK976 BM976 BQ976 CC976 CA976 BY976 BW976 BU976 BS976 DA976 DC976 DK976 DM976 DQ976 DO976 EG976 EI976 EK976 EO976 DU976 DS976">
    <cfRule type="cellIs" dxfId="562" priority="615" operator="equal">
      <formula>1</formula>
    </cfRule>
  </conditionalFormatting>
  <conditionalFormatting sqref="DI976">
    <cfRule type="cellIs" dxfId="561" priority="614" operator="equal">
      <formula>1</formula>
    </cfRule>
  </conditionalFormatting>
  <conditionalFormatting sqref="EZ976 ET976 EX976">
    <cfRule type="cellIs" dxfId="560" priority="613" operator="equal">
      <formula>1</formula>
    </cfRule>
  </conditionalFormatting>
  <conditionalFormatting sqref="FF976 FB976 FD976">
    <cfRule type="cellIs" dxfId="559" priority="612" operator="equal">
      <formula>1</formula>
    </cfRule>
  </conditionalFormatting>
  <conditionalFormatting sqref="FH976">
    <cfRule type="cellIs" dxfId="558" priority="611" operator="equal">
      <formula>1</formula>
    </cfRule>
  </conditionalFormatting>
  <conditionalFormatting sqref="DY976">
    <cfRule type="cellIs" dxfId="557" priority="610" operator="equal">
      <formula>1</formula>
    </cfRule>
  </conditionalFormatting>
  <conditionalFormatting sqref="EV976">
    <cfRule type="cellIs" dxfId="556" priority="609" operator="equal">
      <formula>1</formula>
    </cfRule>
  </conditionalFormatting>
  <conditionalFormatting sqref="FP983">
    <cfRule type="cellIs" dxfId="555" priority="608" operator="equal">
      <formula>1</formula>
    </cfRule>
  </conditionalFormatting>
  <conditionalFormatting sqref="ET1000:ET1001 EG985:EG987 FD985:FD987 EZ985:EZ987 FH985:FH987 FB985:FB987 FF985:FF987 EX985:EX987 EO985:EO987 EK985:EK987 EI985:EI987 EM985:EM987 CQ985:CQ987 CM985:CM987 CI985:CI987 CO985:CO987 CG985:CG987 CE985:CE987 CK985:CK987 DC985:DC987 DA985:DA987 BO985:BO987 BK985:BK987 BM985:BM987 AY985:AY987 BG985:BG987 BI985:BI987 BS985:BS987 BU985:BU987 BW985:BW987 BY985:BY987 CA985:CA987 CC985:CC987 BQ985:BQ987 EV985:EV987 ET985:ET987 DI985:DI987 DK985:DK987 DM985:DM987 DO985:DO987 DQ985:DQ987 EC985:EC987 EA985:EA987 DS985:DS987 DU985:DU987 CU985:CU987 CY985:CY987 CW985:CW987 CS985:CS987 FL985:FL987 BA985:BA987">
    <cfRule type="cellIs" dxfId="554" priority="607" operator="equal">
      <formula>1</formula>
    </cfRule>
  </conditionalFormatting>
  <conditionalFormatting sqref="DY985:DY987">
    <cfRule type="cellIs" dxfId="553" priority="604" operator="equal">
      <formula>1</formula>
    </cfRule>
  </conditionalFormatting>
  <conditionalFormatting sqref="ET1012 EV1012 FL1012">
    <cfRule type="cellIs" dxfId="552" priority="603" operator="equal">
      <formula>1</formula>
    </cfRule>
  </conditionalFormatting>
  <conditionalFormatting sqref="BI1012 EC1012 EA1012 BO1012 EM1012 BK1012 BM1012 BQ1012 CC1012 CA1012 BY1012 BW1012 BU1012 BS1012 CU1012 CQ1012 CY1012 DA1012 DC1012 CM1012 CI1012 CW1012 CS1012 CO1012 CG1012 CE1012 CK1012 DK1012 DM1012 DQ1012 DO1012 EG1012 EI1012 EK1012 EO1012 DU1012 DS1012">
    <cfRule type="cellIs" dxfId="551" priority="602" operator="equal">
      <formula>1</formula>
    </cfRule>
  </conditionalFormatting>
  <conditionalFormatting sqref="DI1012">
    <cfRule type="cellIs" dxfId="550" priority="599" operator="equal">
      <formula>1</formula>
    </cfRule>
  </conditionalFormatting>
  <conditionalFormatting sqref="EZ1012 ET1012 EX1012">
    <cfRule type="cellIs" dxfId="549" priority="598" operator="equal">
      <formula>1</formula>
    </cfRule>
  </conditionalFormatting>
  <conditionalFormatting sqref="FF1012 FB1012 FD1012">
    <cfRule type="cellIs" dxfId="548" priority="597" operator="equal">
      <formula>1</formula>
    </cfRule>
  </conditionalFormatting>
  <conditionalFormatting sqref="FH1012">
    <cfRule type="cellIs" dxfId="547" priority="596" operator="equal">
      <formula>1</formula>
    </cfRule>
  </conditionalFormatting>
  <conditionalFormatting sqref="DY1012">
    <cfRule type="cellIs" dxfId="546" priority="595" operator="equal">
      <formula>1</formula>
    </cfRule>
  </conditionalFormatting>
  <conditionalFormatting sqref="EV1012">
    <cfRule type="cellIs" dxfId="545" priority="594" operator="equal">
      <formula>1</formula>
    </cfRule>
  </conditionalFormatting>
  <conditionalFormatting sqref="EZ1002:EZ1003 ET1002:ET1003 EX1002:EX1003">
    <cfRule type="cellIs" dxfId="544" priority="590" operator="equal">
      <formula>1</formula>
    </cfRule>
  </conditionalFormatting>
  <conditionalFormatting sqref="ET1002:ET1003 EV1002:EV1003 FL1002:FL1003 CS1002:CS1003 CW1002:CW1003 CY1002:CY1003 CU1002:CU1003 CK1002:CK1003 CE1002:CE1003 CG1002:CG1003 CO1002:CO1003 CI1002:CI1003 CM1002:CM1003 CQ1002:CQ1003">
    <cfRule type="cellIs" dxfId="543" priority="593" operator="equal">
      <formula>1</formula>
    </cfRule>
  </conditionalFormatting>
  <conditionalFormatting sqref="EC1002:EC1003 EA1002:EA1003 BO1002:BO1003 EM1002:EM1003 BQ1002:BQ1003 CC1002:CC1003 CA1002:CA1003 BY1002:BY1003 BW1002:BW1003 BU1002:BU1003 BS1002:BS1003 DA1002:DA1003 DC1002:DC1003 DK1002:DK1003 DM1002:DM1003 DQ1002:DQ1003 DO1002:DO1003 EG1002:EG1003 EI1002:EI1003 EK1002:EK1003 EO1002:EO1003 DU1002:DU1003 DS1002:DS1003">
    <cfRule type="cellIs" dxfId="542" priority="592" operator="equal">
      <formula>1</formula>
    </cfRule>
  </conditionalFormatting>
  <conditionalFormatting sqref="DI1002:DI1003">
    <cfRule type="cellIs" dxfId="541" priority="591" operator="equal">
      <formula>1</formula>
    </cfRule>
  </conditionalFormatting>
  <conditionalFormatting sqref="FF1002:FF1003 FB1002:FB1003 FD1002:FD1003">
    <cfRule type="cellIs" dxfId="540" priority="589" operator="equal">
      <formula>1</formula>
    </cfRule>
  </conditionalFormatting>
  <conditionalFormatting sqref="FH1002:FH1003">
    <cfRule type="cellIs" dxfId="539" priority="588" operator="equal">
      <formula>1</formula>
    </cfRule>
  </conditionalFormatting>
  <conditionalFormatting sqref="DY1002:DY1003">
    <cfRule type="cellIs" dxfId="538" priority="587" operator="equal">
      <formula>1</formula>
    </cfRule>
  </conditionalFormatting>
  <conditionalFormatting sqref="EV1002:EV1003">
    <cfRule type="cellIs" dxfId="537" priority="586" operator="equal">
      <formula>1</formula>
    </cfRule>
  </conditionalFormatting>
  <conditionalFormatting sqref="AY1001">
    <cfRule type="cellIs" dxfId="536" priority="585" operator="equal">
      <formula>1</formula>
    </cfRule>
  </conditionalFormatting>
  <conditionalFormatting sqref="BA1001">
    <cfRule type="cellIs" dxfId="535" priority="584" operator="equal">
      <formula>1</formula>
    </cfRule>
  </conditionalFormatting>
  <conditionalFormatting sqref="BG1001">
    <cfRule type="cellIs" dxfId="534" priority="583" operator="equal">
      <formula>1</formula>
    </cfRule>
  </conditionalFormatting>
  <conditionalFormatting sqref="BI1001">
    <cfRule type="cellIs" dxfId="533" priority="582" operator="equal">
      <formula>1</formula>
    </cfRule>
  </conditionalFormatting>
  <conditionalFormatting sqref="ET999">
    <cfRule type="cellIs" dxfId="532" priority="581" operator="equal">
      <formula>1</formula>
    </cfRule>
  </conditionalFormatting>
  <conditionalFormatting sqref="ET999">
    <cfRule type="cellIs" dxfId="531" priority="580" operator="equal">
      <formula>1</formula>
    </cfRule>
  </conditionalFormatting>
  <conditionalFormatting sqref="FJ1013">
    <cfRule type="cellIs" dxfId="530" priority="579" operator="equal">
      <formula>1</formula>
    </cfRule>
  </conditionalFormatting>
  <conditionalFormatting sqref="ET1013 EV1013 FL1013">
    <cfRule type="cellIs" dxfId="529" priority="578" operator="equal">
      <formula>1</formula>
    </cfRule>
  </conditionalFormatting>
  <conditionalFormatting sqref="AW1013 BG1013 BI1013 BC1013 BE1013 EC1013 EA1013 BO1013 EM1013 BK1013 BM1013 BQ1013 CC1013 CA1013 BY1013 BW1013 BU1013 BS1013 CU1013 CQ1013 CY1013 DA1013 DC1013 CM1013 CI1013 CW1013 CS1013 CO1013 CG1013 CE1013 CK1013 DK1013 DM1013 DQ1013 DO1013 EG1013 EI1013 EK1013 EO1013 DU1013 DS1013">
    <cfRule type="cellIs" dxfId="528" priority="577" operator="equal">
      <formula>1</formula>
    </cfRule>
  </conditionalFormatting>
  <conditionalFormatting sqref="DI1013">
    <cfRule type="cellIs" dxfId="527" priority="574" operator="equal">
      <formula>1</formula>
    </cfRule>
  </conditionalFormatting>
  <conditionalFormatting sqref="EZ1013 ET1013 EX1013">
    <cfRule type="cellIs" dxfId="526" priority="573" operator="equal">
      <formula>1</formula>
    </cfRule>
  </conditionalFormatting>
  <conditionalFormatting sqref="FF1013 FB1013 FD1013">
    <cfRule type="cellIs" dxfId="525" priority="572" operator="equal">
      <formula>1</formula>
    </cfRule>
  </conditionalFormatting>
  <conditionalFormatting sqref="FH1013">
    <cfRule type="cellIs" dxfId="524" priority="571" operator="equal">
      <formula>1</formula>
    </cfRule>
  </conditionalFormatting>
  <conditionalFormatting sqref="DY1013">
    <cfRule type="cellIs" dxfId="523" priority="570" operator="equal">
      <formula>1</formula>
    </cfRule>
  </conditionalFormatting>
  <conditionalFormatting sqref="EV1013">
    <cfRule type="cellIs" dxfId="522" priority="569" operator="equal">
      <formula>1</formula>
    </cfRule>
  </conditionalFormatting>
  <conditionalFormatting sqref="BM1002:BM1003 BK1002:BK1003">
    <cfRule type="cellIs" dxfId="521" priority="568" operator="equal">
      <formula>1</formula>
    </cfRule>
  </conditionalFormatting>
  <conditionalFormatting sqref="DW1003">
    <cfRule type="cellIs" dxfId="520" priority="567" operator="equal">
      <formula>1</formula>
    </cfRule>
  </conditionalFormatting>
  <conditionalFormatting sqref="FJ1003">
    <cfRule type="cellIs" dxfId="519" priority="566" operator="equal">
      <formula>1</formula>
    </cfRule>
  </conditionalFormatting>
  <conditionalFormatting sqref="ET1003 EV1003 FL1003 CS1003 CW1003 CY1003 CU1003 CK1003 CE1003 CG1003 CO1003 CI1003 CM1003 CQ1003">
    <cfRule type="cellIs" dxfId="518" priority="565" operator="equal">
      <formula>1</formula>
    </cfRule>
  </conditionalFormatting>
  <conditionalFormatting sqref="EC1003 EA1003 BO1003 EM1003 BK1003 BM1003 BQ1003 CC1003 CA1003 BY1003 BW1003 BU1003 BS1003 DA1003 DC1003 DK1003 DM1003 DQ1003 DO1003 EG1003 EI1003 EK1003 EO1003 DU1003 DS1003">
    <cfRule type="cellIs" dxfId="517" priority="564" operator="equal">
      <formula>1</formula>
    </cfRule>
  </conditionalFormatting>
  <conditionalFormatting sqref="DI1003">
    <cfRule type="cellIs" dxfId="516" priority="563" operator="equal">
      <formula>1</formula>
    </cfRule>
  </conditionalFormatting>
  <conditionalFormatting sqref="EZ1003 ET1003 EX1003">
    <cfRule type="cellIs" dxfId="515" priority="562" operator="equal">
      <formula>1</formula>
    </cfRule>
  </conditionalFormatting>
  <conditionalFormatting sqref="FF1003 FB1003 FD1003">
    <cfRule type="cellIs" dxfId="514" priority="561" operator="equal">
      <formula>1</formula>
    </cfRule>
  </conditionalFormatting>
  <conditionalFormatting sqref="FH1003">
    <cfRule type="cellIs" dxfId="513" priority="560" operator="equal">
      <formula>1</formula>
    </cfRule>
  </conditionalFormatting>
  <conditionalFormatting sqref="DY1003">
    <cfRule type="cellIs" dxfId="512" priority="559" operator="equal">
      <formula>1</formula>
    </cfRule>
  </conditionalFormatting>
  <conditionalFormatting sqref="EV1003">
    <cfRule type="cellIs" dxfId="511" priority="558" operator="equal">
      <formula>1</formula>
    </cfRule>
  </conditionalFormatting>
  <conditionalFormatting sqref="ET1021:ET1022">
    <cfRule type="cellIs" dxfId="510" priority="556" operator="equal">
      <formula>1</formula>
    </cfRule>
  </conditionalFormatting>
  <conditionalFormatting sqref="ET1032 EV1032 FL1032">
    <cfRule type="cellIs" dxfId="509" priority="552" operator="equal">
      <formula>1</formula>
    </cfRule>
  </conditionalFormatting>
  <conditionalFormatting sqref="BI1032 EC1032 EA1032 BO1032 EM1032 BK1032 BM1032 BQ1032 CC1032 CA1032 BY1032 BW1032 BU1032 BS1032 CU1032 CQ1032 CY1032 DA1032 DC1032 CM1032 CI1032 CW1032 CS1032 CO1032 CG1032 CE1032 CK1032 DK1032 DM1032 DQ1032 DO1032 EG1032 EI1032 EK1032 EO1032 DU1032 DS1032">
    <cfRule type="cellIs" dxfId="508" priority="551" operator="equal">
      <formula>1</formula>
    </cfRule>
  </conditionalFormatting>
  <conditionalFormatting sqref="DI1032">
    <cfRule type="cellIs" dxfId="507" priority="548" operator="equal">
      <formula>1</formula>
    </cfRule>
  </conditionalFormatting>
  <conditionalFormatting sqref="EZ1032 ET1032 EX1032">
    <cfRule type="cellIs" dxfId="506" priority="547" operator="equal">
      <formula>1</formula>
    </cfRule>
  </conditionalFormatting>
  <conditionalFormatting sqref="FF1032 FB1032 FD1032">
    <cfRule type="cellIs" dxfId="505" priority="546" operator="equal">
      <formula>1</formula>
    </cfRule>
  </conditionalFormatting>
  <conditionalFormatting sqref="FH1032">
    <cfRule type="cellIs" dxfId="504" priority="545" operator="equal">
      <formula>1</formula>
    </cfRule>
  </conditionalFormatting>
  <conditionalFormatting sqref="DY1032">
    <cfRule type="cellIs" dxfId="503" priority="544" operator="equal">
      <formula>1</formula>
    </cfRule>
  </conditionalFormatting>
  <conditionalFormatting sqref="EV1032">
    <cfRule type="cellIs" dxfId="502" priority="543" operator="equal">
      <formula>1</formula>
    </cfRule>
  </conditionalFormatting>
  <conditionalFormatting sqref="EZ1023:EZ1024 ET1023:ET1024 EX1023:EX1024">
    <cfRule type="cellIs" dxfId="501" priority="539" operator="equal">
      <formula>1</formula>
    </cfRule>
  </conditionalFormatting>
  <conditionalFormatting sqref="ET1023:ET1024 EV1023:EV1024 FL1023:FL1024 CS1023:CS1024 CW1023:CW1024 CY1023:CY1024 CU1023:CU1024 CK1023:CK1024 CE1023:CE1024 CG1023:CG1024 CO1023:CO1024 CI1023:CI1024 CM1023:CM1024 CQ1023:CQ1024">
    <cfRule type="cellIs" dxfId="500" priority="542" operator="equal">
      <formula>1</formula>
    </cfRule>
  </conditionalFormatting>
  <conditionalFormatting sqref="EC1023:EC1024 EA1023:EA1024 BO1023:BO1024 EM1023:EM1024 BQ1023:BQ1024 CC1023:CC1024 CA1023:CA1024 BY1023:BY1024 BW1023:BW1024 BU1023:BU1024 BS1023:BS1024 DA1023:DA1024 DC1023:DC1024 DK1023:DK1024 DM1023:DM1024 DQ1023:DQ1024 DO1023:DO1024 EG1023:EG1024 EI1023:EI1024 EK1023:EK1024 EO1023:EO1024 DU1023:DU1024 DS1023:DS1024">
    <cfRule type="cellIs" dxfId="499" priority="541" operator="equal">
      <formula>1</formula>
    </cfRule>
  </conditionalFormatting>
  <conditionalFormatting sqref="DI1023:DI1024">
    <cfRule type="cellIs" dxfId="498" priority="540" operator="equal">
      <formula>1</formula>
    </cfRule>
  </conditionalFormatting>
  <conditionalFormatting sqref="FF1023:FF1024 FB1023:FB1024 FD1023:FD1024">
    <cfRule type="cellIs" dxfId="497" priority="538" operator="equal">
      <formula>1</formula>
    </cfRule>
  </conditionalFormatting>
  <conditionalFormatting sqref="FH1023:FH1024">
    <cfRule type="cellIs" dxfId="496" priority="537" operator="equal">
      <formula>1</formula>
    </cfRule>
  </conditionalFormatting>
  <conditionalFormatting sqref="DY1023:DY1024">
    <cfRule type="cellIs" dxfId="495" priority="536" operator="equal">
      <formula>1</formula>
    </cfRule>
  </conditionalFormatting>
  <conditionalFormatting sqref="EV1023:EV1024">
    <cfRule type="cellIs" dxfId="494" priority="535" operator="equal">
      <formula>1</formula>
    </cfRule>
  </conditionalFormatting>
  <conditionalFormatting sqref="AY1022">
    <cfRule type="cellIs" dxfId="493" priority="534" operator="equal">
      <formula>1</formula>
    </cfRule>
  </conditionalFormatting>
  <conditionalFormatting sqref="BA1022">
    <cfRule type="cellIs" dxfId="492" priority="533" operator="equal">
      <formula>1</formula>
    </cfRule>
  </conditionalFormatting>
  <conditionalFormatting sqref="BG1022">
    <cfRule type="cellIs" dxfId="491" priority="532" operator="equal">
      <formula>1</formula>
    </cfRule>
  </conditionalFormatting>
  <conditionalFormatting sqref="BI1022">
    <cfRule type="cellIs" dxfId="490" priority="531" operator="equal">
      <formula>1</formula>
    </cfRule>
  </conditionalFormatting>
  <conditionalFormatting sqref="ET1020">
    <cfRule type="cellIs" dxfId="489" priority="530" operator="equal">
      <formula>1</formula>
    </cfRule>
  </conditionalFormatting>
  <conditionalFormatting sqref="ET1020">
    <cfRule type="cellIs" dxfId="488" priority="529" operator="equal">
      <formula>1</formula>
    </cfRule>
  </conditionalFormatting>
  <conditionalFormatting sqref="FJ1033">
    <cfRule type="cellIs" dxfId="487" priority="528" operator="equal">
      <formula>1</formula>
    </cfRule>
  </conditionalFormatting>
  <conditionalFormatting sqref="ET1033 EV1033 FL1033">
    <cfRule type="cellIs" dxfId="486" priority="527" operator="equal">
      <formula>1</formula>
    </cfRule>
  </conditionalFormatting>
  <conditionalFormatting sqref="AW1033 BG1033 BI1033 BC1033 BE1033 EC1033 EA1033 BO1033 EM1033 BK1033 BM1033 BQ1033 CC1033 CA1033 BY1033 BW1033 BU1033 BS1033 CU1033 CQ1033 CY1033 DA1033 DC1033 CM1033 CI1033 CW1033 CS1033 CO1033 CG1033 CE1033 CK1033 DK1033 DM1033 DQ1033 DO1033 EG1033 EI1033 EK1033 EO1033 DU1033 DS1033">
    <cfRule type="cellIs" dxfId="485" priority="526" operator="equal">
      <formula>1</formula>
    </cfRule>
  </conditionalFormatting>
  <conditionalFormatting sqref="DI1033">
    <cfRule type="cellIs" dxfId="484" priority="523" operator="equal">
      <formula>1</formula>
    </cfRule>
  </conditionalFormatting>
  <conditionalFormatting sqref="EZ1033 ET1033 EX1033">
    <cfRule type="cellIs" dxfId="483" priority="522" operator="equal">
      <formula>1</formula>
    </cfRule>
  </conditionalFormatting>
  <conditionalFormatting sqref="FF1033 FB1033 FD1033">
    <cfRule type="cellIs" dxfId="482" priority="521" operator="equal">
      <formula>1</formula>
    </cfRule>
  </conditionalFormatting>
  <conditionalFormatting sqref="FH1033">
    <cfRule type="cellIs" dxfId="481" priority="520" operator="equal">
      <formula>1</formula>
    </cfRule>
  </conditionalFormatting>
  <conditionalFormatting sqref="DY1033">
    <cfRule type="cellIs" dxfId="480" priority="519" operator="equal">
      <formula>1</formula>
    </cfRule>
  </conditionalFormatting>
  <conditionalFormatting sqref="EV1033">
    <cfRule type="cellIs" dxfId="479" priority="518" operator="equal">
      <formula>1</formula>
    </cfRule>
  </conditionalFormatting>
  <conditionalFormatting sqref="BM1023:BM1024 BK1023:BK1024">
    <cfRule type="cellIs" dxfId="478" priority="517" operator="equal">
      <formula>1</formula>
    </cfRule>
  </conditionalFormatting>
  <conditionalFormatting sqref="DW1024">
    <cfRule type="cellIs" dxfId="477" priority="516" operator="equal">
      <formula>1</formula>
    </cfRule>
  </conditionalFormatting>
  <conditionalFormatting sqref="FJ1024">
    <cfRule type="cellIs" dxfId="476" priority="515" operator="equal">
      <formula>1</formula>
    </cfRule>
  </conditionalFormatting>
  <conditionalFormatting sqref="ET1024 EV1024 FL1024 CS1024 CW1024 CY1024 CU1024 CK1024 CE1024 CG1024 CO1024 CI1024 CM1024 CQ1024">
    <cfRule type="cellIs" dxfId="475" priority="514" operator="equal">
      <formula>1</formula>
    </cfRule>
  </conditionalFormatting>
  <conditionalFormatting sqref="EC1024 EA1024 BO1024 EM1024 BK1024 BM1024 BQ1024 CC1024 CA1024 BY1024 BW1024 BU1024 BS1024 DA1024 DC1024 DK1024 DM1024 DQ1024 DO1024 EG1024 EI1024 EK1024 EO1024 DU1024 DS1024">
    <cfRule type="cellIs" dxfId="474" priority="513" operator="equal">
      <formula>1</formula>
    </cfRule>
  </conditionalFormatting>
  <conditionalFormatting sqref="DI1024">
    <cfRule type="cellIs" dxfId="473" priority="512" operator="equal">
      <formula>1</formula>
    </cfRule>
  </conditionalFormatting>
  <conditionalFormatting sqref="EZ1024 ET1024 EX1024">
    <cfRule type="cellIs" dxfId="472" priority="511" operator="equal">
      <formula>1</formula>
    </cfRule>
  </conditionalFormatting>
  <conditionalFormatting sqref="FF1024 FB1024 FD1024">
    <cfRule type="cellIs" dxfId="471" priority="510" operator="equal">
      <formula>1</formula>
    </cfRule>
  </conditionalFormatting>
  <conditionalFormatting sqref="FH1024">
    <cfRule type="cellIs" dxfId="470" priority="509" operator="equal">
      <formula>1</formula>
    </cfRule>
  </conditionalFormatting>
  <conditionalFormatting sqref="DY1024">
    <cfRule type="cellIs" dxfId="469" priority="508" operator="equal">
      <formula>1</formula>
    </cfRule>
  </conditionalFormatting>
  <conditionalFormatting sqref="EV1024">
    <cfRule type="cellIs" dxfId="468" priority="507" operator="equal">
      <formula>1</formula>
    </cfRule>
  </conditionalFormatting>
  <conditionalFormatting sqref="ET1046 EV1046 FL1046">
    <cfRule type="cellIs" dxfId="467" priority="501" operator="equal">
      <formula>1</formula>
    </cfRule>
  </conditionalFormatting>
  <conditionalFormatting sqref="BI1046 EC1046 EA1046 BO1046 EM1046 BK1046 BM1046 BQ1046 CC1046 CA1046 BY1046 BW1046 BU1046 BS1046 CU1046 CQ1046 CY1046 DA1046 DC1046 CM1046 CI1046 CW1046 CS1046 CO1046 CG1046 CE1046 CK1046 DK1046 DM1046 DQ1046 DO1046 EG1046 EI1046 EK1046 EO1046 DU1046 DS1046">
    <cfRule type="cellIs" dxfId="466" priority="500" operator="equal">
      <formula>1</formula>
    </cfRule>
  </conditionalFormatting>
  <conditionalFormatting sqref="DI1046">
    <cfRule type="cellIs" dxfId="465" priority="497" operator="equal">
      <formula>1</formula>
    </cfRule>
  </conditionalFormatting>
  <conditionalFormatting sqref="EZ1046 ET1046 EX1046">
    <cfRule type="cellIs" dxfId="464" priority="496" operator="equal">
      <formula>1</formula>
    </cfRule>
  </conditionalFormatting>
  <conditionalFormatting sqref="FF1046 FB1046 FD1046">
    <cfRule type="cellIs" dxfId="463" priority="495" operator="equal">
      <formula>1</formula>
    </cfRule>
  </conditionalFormatting>
  <conditionalFormatting sqref="FH1046">
    <cfRule type="cellIs" dxfId="462" priority="494" operator="equal">
      <formula>1</formula>
    </cfRule>
  </conditionalFormatting>
  <conditionalFormatting sqref="DY1046">
    <cfRule type="cellIs" dxfId="461" priority="493" operator="equal">
      <formula>1</formula>
    </cfRule>
  </conditionalFormatting>
  <conditionalFormatting sqref="EV1046">
    <cfRule type="cellIs" dxfId="460" priority="492" operator="equal">
      <formula>1</formula>
    </cfRule>
  </conditionalFormatting>
  <conditionalFormatting sqref="AY1036">
    <cfRule type="cellIs" dxfId="459" priority="483" operator="equal">
      <formula>1</formula>
    </cfRule>
  </conditionalFormatting>
  <conditionalFormatting sqref="BA1036">
    <cfRule type="cellIs" dxfId="458" priority="482" operator="equal">
      <formula>1</formula>
    </cfRule>
  </conditionalFormatting>
  <conditionalFormatting sqref="BG1036">
    <cfRule type="cellIs" dxfId="457" priority="481" operator="equal">
      <formula>1</formula>
    </cfRule>
  </conditionalFormatting>
  <conditionalFormatting sqref="BI1036">
    <cfRule type="cellIs" dxfId="456" priority="480" operator="equal">
      <formula>1</formula>
    </cfRule>
  </conditionalFormatting>
  <conditionalFormatting sqref="FJ1047">
    <cfRule type="cellIs" dxfId="455" priority="477" operator="equal">
      <formula>1</formula>
    </cfRule>
  </conditionalFormatting>
  <conditionalFormatting sqref="ET1047 EV1047 FL1047">
    <cfRule type="cellIs" dxfId="454" priority="476" operator="equal">
      <formula>1</formula>
    </cfRule>
  </conditionalFormatting>
  <conditionalFormatting sqref="AW1047 BG1047 BI1047 BC1047 BE1047 EC1047 EA1047 BO1047 EM1047 BK1047 BM1047 BQ1047 CC1047 CA1047 BY1047 BW1047 BU1047 BS1047 CU1047 CQ1047 CY1047 DA1047 DC1047 CM1047 CI1047 CW1047 CS1047 CO1047 CG1047 CE1047 CK1047 DK1047 DM1047 DQ1047 DO1047 EG1047 EI1047 EK1047 EO1047 DU1047 DS1047">
    <cfRule type="cellIs" dxfId="453" priority="475" operator="equal">
      <formula>1</formula>
    </cfRule>
  </conditionalFormatting>
  <conditionalFormatting sqref="DI1047">
    <cfRule type="cellIs" dxfId="452" priority="472" operator="equal">
      <formula>1</formula>
    </cfRule>
  </conditionalFormatting>
  <conditionalFormatting sqref="EZ1047 ET1047 EX1047">
    <cfRule type="cellIs" dxfId="451" priority="471" operator="equal">
      <formula>1</formula>
    </cfRule>
  </conditionalFormatting>
  <conditionalFormatting sqref="FF1047 FB1047 FD1047">
    <cfRule type="cellIs" dxfId="450" priority="470" operator="equal">
      <formula>1</formula>
    </cfRule>
  </conditionalFormatting>
  <conditionalFormatting sqref="FH1047">
    <cfRule type="cellIs" dxfId="449" priority="469" operator="equal">
      <formula>1</formula>
    </cfRule>
  </conditionalFormatting>
  <conditionalFormatting sqref="DY1047">
    <cfRule type="cellIs" dxfId="448" priority="468" operator="equal">
      <formula>1</formula>
    </cfRule>
  </conditionalFormatting>
  <conditionalFormatting sqref="EV1047">
    <cfRule type="cellIs" dxfId="447" priority="467" operator="equal">
      <formula>1</formula>
    </cfRule>
  </conditionalFormatting>
  <conditionalFormatting sqref="ET1054:ET1055 EG1048:EG1055 FD1048:FD1055 EZ1048:EZ1055 FH1048:FH1055 FB1048:FB1055 FF1048:FF1055 EX1048:EX1055 EO1048:EO1055 EK1048:EK1055 EI1048:EI1055 EM1048:EM1055 CQ1048:CQ1055 CM1048:CM1055 CI1048:CI1055 CO1048:CO1055 CG1048:CG1055 CE1048:CE1055 CK1048:CK1055 DC1048:DC1055 DA1048:DA1055 BO1048:BO1055 BK1048:BK1055 BM1048:BM1055 AY1048:AY1054 BG1048:BG1054 BI1048:BI1054 BS1048:BS1055 BU1048:BU1055 BW1048:BW1055 BY1048:BY1055 CA1048:CA1055 CC1048:CC1055 BQ1048:BQ1055 EV1048:EV1055 ET1048:ET1052 DI1048:DI1055 DK1048:DK1055 DM1048:DM1055 DO1048:DO1055 DQ1048:DQ1055 EC1048:EC1055 EA1048:EA1055 DS1048:DS1055 DU1048:DU1055 CU1048:CU1055 CY1048:CY1055 CW1048:CW1055 CS1048:CS1055 FL1048:FL1055 ET1058:ET1067 FJ1048:FJ1068 DG1048:DG1069 CC1058:CC1067 CA1058:CA1067 BY1058:BY1067 BW1058:BW1067 BU1058:BU1067 BS1058:BS1067 EG1058:EG1067 DM1058:DM1067 BM1058:BM1067 EZ1058:EZ1067 FB1058:FB1067 FF1058:FF1067 EX1058:EX1067 EO1058:EO1067 EK1058:EK1067 EI1058:EI1067 DO1058:DO1067 DQ1058:DQ1067 DC1058:DC1067 DA1058:DA1067 EM1058:EM1067 BO1058:BO1067 CQ1058:CQ1067 CM1058:CM1067 CI1058:CI1067 CO1058:CO1067 CG1058:CG1067 CE1058:CE1067 CK1058:CK1067 DS1058:DS1067 DU1058:DU1067 EV1058:EV1067 CU1058:CU1067 CY1058:CY1067 CW1058:CW1067 CS1058:CS1067 FL1058:FL1067 BK1058:BK1067 BQ1058:BQ1067 DK1058:DK1067 DI1058:DI1067 DW1048:DW1069 EA1058:EA1067 EC1058:EC1067 EE1048:EE1069 FD1058:FD1067 FH1058:FH1067 DE1048:DE1069 AW1048:AW1068 AY1056:AY1069 BA1056:BA1069 BC1048:BC1068 BG1056:BG1068 BI1056:BI1067 BA1048:BA1054 BE1048:BE1068">
    <cfRule type="cellIs" dxfId="446" priority="454" operator="equal">
      <formula>1</formula>
    </cfRule>
  </conditionalFormatting>
  <conditionalFormatting sqref="K1056:K1067">
    <cfRule type="cellIs" dxfId="445" priority="452" operator="equal">
      <formula>"土岐"</formula>
    </cfRule>
    <cfRule type="cellIs" dxfId="444" priority="453" operator="equal">
      <formula>"富士宮"</formula>
    </cfRule>
  </conditionalFormatting>
  <conditionalFormatting sqref="DY1048:DY1055 DY1058:DY1067">
    <cfRule type="cellIs" dxfId="443" priority="451" operator="equal">
      <formula>1</formula>
    </cfRule>
  </conditionalFormatting>
  <conditionalFormatting sqref="ET1068 EV1068 FL1068">
    <cfRule type="cellIs" dxfId="442" priority="450" operator="equal">
      <formula>1</formula>
    </cfRule>
  </conditionalFormatting>
  <conditionalFormatting sqref="BI1068 EC1068 EA1068 BO1068 EM1068 BK1068 BM1068 BQ1068 CC1068 CA1068 BY1068 BW1068 BU1068 BS1068 CU1068 CQ1068 CY1068 DA1068 DC1068 CM1068 CI1068 CW1068 CS1068 CO1068 CG1068 CE1068 CK1068 DK1068 DM1068 DQ1068 DO1068 EG1068 EI1068 EK1068 EO1068 DU1068 DS1068">
    <cfRule type="cellIs" dxfId="441" priority="449" operator="equal">
      <formula>1</formula>
    </cfRule>
  </conditionalFormatting>
  <conditionalFormatting sqref="K1068">
    <cfRule type="cellIs" dxfId="440" priority="447" operator="equal">
      <formula>"土岐"</formula>
    </cfRule>
    <cfRule type="cellIs" dxfId="439" priority="448" operator="equal">
      <formula>"富士宮"</formula>
    </cfRule>
  </conditionalFormatting>
  <conditionalFormatting sqref="DI1068">
    <cfRule type="cellIs" dxfId="438" priority="446" operator="equal">
      <formula>1</formula>
    </cfRule>
  </conditionalFormatting>
  <conditionalFormatting sqref="EZ1068 ET1068 EX1068">
    <cfRule type="cellIs" dxfId="437" priority="445" operator="equal">
      <formula>1</formula>
    </cfRule>
  </conditionalFormatting>
  <conditionalFormatting sqref="FF1068 FB1068 FD1068">
    <cfRule type="cellIs" dxfId="436" priority="444" operator="equal">
      <formula>1</formula>
    </cfRule>
  </conditionalFormatting>
  <conditionalFormatting sqref="FH1068">
    <cfRule type="cellIs" dxfId="435" priority="443" operator="equal">
      <formula>1</formula>
    </cfRule>
  </conditionalFormatting>
  <conditionalFormatting sqref="DY1068">
    <cfRule type="cellIs" dxfId="434" priority="442" operator="equal">
      <formula>1</formula>
    </cfRule>
  </conditionalFormatting>
  <conditionalFormatting sqref="EV1068">
    <cfRule type="cellIs" dxfId="433" priority="441" operator="equal">
      <formula>1</formula>
    </cfRule>
  </conditionalFormatting>
  <conditionalFormatting sqref="EZ1056:EZ1057 ET1056:ET1057 EX1056:EX1057">
    <cfRule type="cellIs" dxfId="432" priority="437" operator="equal">
      <formula>1</formula>
    </cfRule>
  </conditionalFormatting>
  <conditionalFormatting sqref="ET1056:ET1057 EV1056:EV1057 FL1056:FL1057 CS1056:CS1057 CW1056:CW1057 CY1056:CY1057 CU1056:CU1057 CK1056:CK1057 CE1056:CE1057 CG1056:CG1057 CO1056:CO1057 CI1056:CI1057 CM1056:CM1057 CQ1056:CQ1057">
    <cfRule type="cellIs" dxfId="431" priority="440" operator="equal">
      <formula>1</formula>
    </cfRule>
  </conditionalFormatting>
  <conditionalFormatting sqref="EC1056:EC1057 EA1056:EA1057 BO1056:BO1057 EM1056:EM1057 BQ1056:BQ1057 CC1056:CC1057 CA1056:CA1057 BY1056:BY1057 BW1056:BW1057 BU1056:BU1057 BS1056:BS1057 DA1056:DA1057 DC1056:DC1057 DK1056:DK1057 DM1056:DM1057 DQ1056:DQ1057 DO1056:DO1057 EG1056:EG1057 EI1056:EI1057 EK1056:EK1057 EO1056:EO1057 DU1056:DU1057 DS1056:DS1057">
    <cfRule type="cellIs" dxfId="430" priority="439" operator="equal">
      <formula>1</formula>
    </cfRule>
  </conditionalFormatting>
  <conditionalFormatting sqref="DI1056:DI1057">
    <cfRule type="cellIs" dxfId="429" priority="438" operator="equal">
      <formula>1</formula>
    </cfRule>
  </conditionalFormatting>
  <conditionalFormatting sqref="FF1056:FF1057 FB1056:FB1057 FD1056:FD1057">
    <cfRule type="cellIs" dxfId="428" priority="436" operator="equal">
      <formula>1</formula>
    </cfRule>
  </conditionalFormatting>
  <conditionalFormatting sqref="FH1056:FH1057">
    <cfRule type="cellIs" dxfId="427" priority="435" operator="equal">
      <formula>1</formula>
    </cfRule>
  </conditionalFormatting>
  <conditionalFormatting sqref="DY1056:DY1057">
    <cfRule type="cellIs" dxfId="426" priority="434" operator="equal">
      <formula>1</formula>
    </cfRule>
  </conditionalFormatting>
  <conditionalFormatting sqref="EV1056:EV1057">
    <cfRule type="cellIs" dxfId="425" priority="433" operator="equal">
      <formula>1</formula>
    </cfRule>
  </conditionalFormatting>
  <conditionalFormatting sqref="AY1055">
    <cfRule type="cellIs" dxfId="424" priority="432" operator="equal">
      <formula>1</formula>
    </cfRule>
  </conditionalFormatting>
  <conditionalFormatting sqref="BA1055">
    <cfRule type="cellIs" dxfId="423" priority="431" operator="equal">
      <formula>1</formula>
    </cfRule>
  </conditionalFormatting>
  <conditionalFormatting sqref="BG1055">
    <cfRule type="cellIs" dxfId="422" priority="430" operator="equal">
      <formula>1</formula>
    </cfRule>
  </conditionalFormatting>
  <conditionalFormatting sqref="BI1055">
    <cfRule type="cellIs" dxfId="421" priority="429" operator="equal">
      <formula>1</formula>
    </cfRule>
  </conditionalFormatting>
  <conditionalFormatting sqref="ET1053">
    <cfRule type="cellIs" dxfId="420" priority="428" operator="equal">
      <formula>1</formula>
    </cfRule>
  </conditionalFormatting>
  <conditionalFormatting sqref="ET1053">
    <cfRule type="cellIs" dxfId="419" priority="427" operator="equal">
      <formula>1</formula>
    </cfRule>
  </conditionalFormatting>
  <conditionalFormatting sqref="FJ1069">
    <cfRule type="cellIs" dxfId="418" priority="426" operator="equal">
      <formula>1</formula>
    </cfRule>
  </conditionalFormatting>
  <conditionalFormatting sqref="ET1069 EV1069 FL1069">
    <cfRule type="cellIs" dxfId="417" priority="425" operator="equal">
      <formula>1</formula>
    </cfRule>
  </conditionalFormatting>
  <conditionalFormatting sqref="AW1069 BG1069 BI1069 BC1069 BE1069 EC1069 EA1069 BO1069 EM1069 BK1069 BM1069 BQ1069 CC1069 CA1069 BY1069 BW1069 BU1069 BS1069 CU1069 CQ1069 CY1069 DA1069 DC1069 CM1069 CI1069 CW1069 CS1069 CO1069 CG1069 CE1069 CK1069 DK1069 DM1069 DQ1069 DO1069 EG1069 EI1069 EK1069 EO1069 DU1069 DS1069">
    <cfRule type="cellIs" dxfId="416" priority="424" operator="equal">
      <formula>1</formula>
    </cfRule>
  </conditionalFormatting>
  <conditionalFormatting sqref="K1069">
    <cfRule type="cellIs" dxfId="415" priority="422" operator="equal">
      <formula>"土岐"</formula>
    </cfRule>
    <cfRule type="cellIs" dxfId="414" priority="423" operator="equal">
      <formula>"富士宮"</formula>
    </cfRule>
  </conditionalFormatting>
  <conditionalFormatting sqref="DI1069">
    <cfRule type="cellIs" dxfId="413" priority="421" operator="equal">
      <formula>1</formula>
    </cfRule>
  </conditionalFormatting>
  <conditionalFormatting sqref="EZ1069 ET1069 EX1069">
    <cfRule type="cellIs" dxfId="412" priority="420" operator="equal">
      <formula>1</formula>
    </cfRule>
  </conditionalFormatting>
  <conditionalFormatting sqref="FF1069 FB1069 FD1069">
    <cfRule type="cellIs" dxfId="411" priority="419" operator="equal">
      <formula>1</formula>
    </cfRule>
  </conditionalFormatting>
  <conditionalFormatting sqref="FH1069">
    <cfRule type="cellIs" dxfId="410" priority="418" operator="equal">
      <formula>1</formula>
    </cfRule>
  </conditionalFormatting>
  <conditionalFormatting sqref="DY1069">
    <cfRule type="cellIs" dxfId="409" priority="417" operator="equal">
      <formula>1</formula>
    </cfRule>
  </conditionalFormatting>
  <conditionalFormatting sqref="EV1069">
    <cfRule type="cellIs" dxfId="408" priority="416" operator="equal">
      <formula>1</formula>
    </cfRule>
  </conditionalFormatting>
  <conditionalFormatting sqref="BM1056:BM1057 BK1056:BK1057">
    <cfRule type="cellIs" dxfId="407" priority="415" operator="equal">
      <formula>1</formula>
    </cfRule>
  </conditionalFormatting>
  <conditionalFormatting sqref="DW1057">
    <cfRule type="cellIs" dxfId="406" priority="414" operator="equal">
      <formula>1</formula>
    </cfRule>
  </conditionalFormatting>
  <conditionalFormatting sqref="FJ1057">
    <cfRule type="cellIs" dxfId="405" priority="413" operator="equal">
      <formula>1</formula>
    </cfRule>
  </conditionalFormatting>
  <conditionalFormatting sqref="ET1057 EV1057 FL1057 CS1057 CW1057 CY1057 CU1057 CK1057 CE1057 CG1057 CO1057 CI1057 CM1057 CQ1057">
    <cfRule type="cellIs" dxfId="404" priority="412" operator="equal">
      <formula>1</formula>
    </cfRule>
  </conditionalFormatting>
  <conditionalFormatting sqref="EC1057 EA1057 BO1057 EM1057 BK1057 BM1057 BQ1057 CC1057 CA1057 BY1057 BW1057 BU1057 BS1057 DA1057 DC1057 DK1057 DM1057 DQ1057 DO1057 EG1057 EI1057 EK1057 EO1057 DU1057 DS1057">
    <cfRule type="cellIs" dxfId="403" priority="411" operator="equal">
      <formula>1</formula>
    </cfRule>
  </conditionalFormatting>
  <conditionalFormatting sqref="DI1057">
    <cfRule type="cellIs" dxfId="402" priority="410" operator="equal">
      <formula>1</formula>
    </cfRule>
  </conditionalFormatting>
  <conditionalFormatting sqref="EZ1057 ET1057 EX1057">
    <cfRule type="cellIs" dxfId="401" priority="409" operator="equal">
      <formula>1</formula>
    </cfRule>
  </conditionalFormatting>
  <conditionalFormatting sqref="FF1057 FB1057 FD1057">
    <cfRule type="cellIs" dxfId="400" priority="408" operator="equal">
      <formula>1</formula>
    </cfRule>
  </conditionalFormatting>
  <conditionalFormatting sqref="FH1057">
    <cfRule type="cellIs" dxfId="399" priority="407" operator="equal">
      <formula>1</formula>
    </cfRule>
  </conditionalFormatting>
  <conditionalFormatting sqref="DY1057">
    <cfRule type="cellIs" dxfId="398" priority="406" operator="equal">
      <formula>1</formula>
    </cfRule>
  </conditionalFormatting>
  <conditionalFormatting sqref="EV1057">
    <cfRule type="cellIs" dxfId="397" priority="405" operator="equal">
      <formula>1</formula>
    </cfRule>
  </conditionalFormatting>
  <conditionalFormatting sqref="FP1048:FP1069">
    <cfRule type="cellIs" dxfId="396" priority="404" operator="equal">
      <formula>1</formula>
    </cfRule>
  </conditionalFormatting>
  <conditionalFormatting sqref="ET1076:ET1077 EG1070:EG1077 FD1070:FD1077 EZ1070:EZ1077 FH1070:FH1077 FB1070:FB1077 FF1070:FF1077 EX1070:EX1077 EO1070:EO1077 EK1070:EK1077 EI1070:EI1077 EM1070:EM1077 CQ1070:CQ1077 CM1070:CM1077 CI1070:CI1077 CO1070:CO1077 CG1070:CG1077 CE1070:CE1077 CK1070:CK1077 DC1070:DC1077 DA1070:DA1077 BO1070:BO1077 BK1070:BK1077 BM1070:BM1077 AY1070:AY1076 BG1070:BG1076 BI1070:BI1076 BS1070:BS1077 BU1070:BU1077 BW1070:BW1077 BY1070:BY1077 CA1070:CA1077 CC1070:CC1077 BQ1070:BQ1077 EV1070:EV1077 ET1070:ET1074 DI1070:DI1077 DK1070:DK1077 DM1070:DM1077 DO1070:DO1077 DQ1070:DQ1077 EC1070:EC1077 EA1070:EA1077 DS1070:DS1077 DU1070:DU1077 CU1070:CU1077 CY1070:CY1077 CW1070:CW1077 CS1070:CS1077 FL1070:FL1077 ET1080:ET1089 FJ1070:FJ1090 DG1070:DG1091 CC1080:CC1089 CA1080:CA1089 BY1080:BY1089 BW1080:BW1089 BU1080:BU1089 BS1080:BS1089 EG1080:EG1089 DM1080:DM1089 BM1080:BM1089 EZ1080:EZ1089 FB1080:FB1089 FF1080:FF1089 EX1080:EX1089 EO1080:EO1089 EK1080:EK1089 EI1080:EI1089 DO1080:DO1089 DQ1080:DQ1089 DC1080:DC1089 DA1080:DA1089 EM1080:EM1089 BO1080:BO1089 CQ1080:CQ1089 CM1080:CM1089 CI1080:CI1089 CO1080:CO1089 CG1080:CG1089 CE1080:CE1089 CK1080:CK1089 DS1080:DS1089 DU1080:DU1089 EV1080:EV1089 CU1080:CU1089 CY1080:CY1089 CW1080:CW1089 CS1080:CS1089 FL1080:FL1089 BK1080:BK1089 BQ1080:BQ1089 DK1080:DK1089 DI1080:DI1089 DW1070:DW1091 EA1080:EA1089 EC1080:EC1089 EE1070:EE1091 FD1080:FD1089 FH1080:FH1089 DE1070:DE1091 AW1070:AW1090 AY1078:AY1091 BA1078:BA1091 BC1070:BC1090 BG1078:BG1090 BI1078:BI1089 BA1070:BA1076 BE1070:BE1090">
    <cfRule type="cellIs" dxfId="395" priority="403" operator="equal">
      <formula>1</formula>
    </cfRule>
  </conditionalFormatting>
  <conditionalFormatting sqref="K1070:K1089">
    <cfRule type="cellIs" dxfId="394" priority="401" operator="equal">
      <formula>"土岐"</formula>
    </cfRule>
    <cfRule type="cellIs" dxfId="393" priority="402" operator="equal">
      <formula>"富士宮"</formula>
    </cfRule>
  </conditionalFormatting>
  <conditionalFormatting sqref="DY1070:DY1077 DY1080:DY1089">
    <cfRule type="cellIs" dxfId="392" priority="400" operator="equal">
      <formula>1</formula>
    </cfRule>
  </conditionalFormatting>
  <conditionalFormatting sqref="ET1090 EV1090 FL1090">
    <cfRule type="cellIs" dxfId="391" priority="399" operator="equal">
      <formula>1</formula>
    </cfRule>
  </conditionalFormatting>
  <conditionalFormatting sqref="BI1090 EC1090 EA1090 BO1090 EM1090 BK1090 BM1090 BQ1090 CC1090 CA1090 BY1090 BW1090 BU1090 BS1090 CU1090 CQ1090 CY1090 DA1090 DC1090 CM1090 CI1090 CW1090 CS1090 CO1090 CG1090 CE1090 CK1090 DK1090 DM1090 DQ1090 DO1090 EG1090 EI1090 EK1090 EO1090 DU1090 DS1090">
    <cfRule type="cellIs" dxfId="390" priority="398" operator="equal">
      <formula>1</formula>
    </cfRule>
  </conditionalFormatting>
  <conditionalFormatting sqref="K1090">
    <cfRule type="cellIs" dxfId="389" priority="396" operator="equal">
      <formula>"土岐"</formula>
    </cfRule>
    <cfRule type="cellIs" dxfId="388" priority="397" operator="equal">
      <formula>"富士宮"</formula>
    </cfRule>
  </conditionalFormatting>
  <conditionalFormatting sqref="DI1090">
    <cfRule type="cellIs" dxfId="387" priority="395" operator="equal">
      <formula>1</formula>
    </cfRule>
  </conditionalFormatting>
  <conditionalFormatting sqref="EZ1090 ET1090 EX1090">
    <cfRule type="cellIs" dxfId="386" priority="394" operator="equal">
      <formula>1</formula>
    </cfRule>
  </conditionalFormatting>
  <conditionalFormatting sqref="FF1090 FB1090 FD1090">
    <cfRule type="cellIs" dxfId="385" priority="393" operator="equal">
      <formula>1</formula>
    </cfRule>
  </conditionalFormatting>
  <conditionalFormatting sqref="FH1090">
    <cfRule type="cellIs" dxfId="384" priority="392" operator="equal">
      <formula>1</formula>
    </cfRule>
  </conditionalFormatting>
  <conditionalFormatting sqref="DY1090">
    <cfRule type="cellIs" dxfId="383" priority="391" operator="equal">
      <formula>1</formula>
    </cfRule>
  </conditionalFormatting>
  <conditionalFormatting sqref="EV1090">
    <cfRule type="cellIs" dxfId="382" priority="390" operator="equal">
      <formula>1</formula>
    </cfRule>
  </conditionalFormatting>
  <conditionalFormatting sqref="EZ1078:EZ1079 ET1078:ET1079 EX1078:EX1079">
    <cfRule type="cellIs" dxfId="381" priority="386" operator="equal">
      <formula>1</formula>
    </cfRule>
  </conditionalFormatting>
  <conditionalFormatting sqref="ET1078:ET1079 EV1078:EV1079 FL1078:FL1079 CS1078:CS1079 CW1078:CW1079 CY1078:CY1079 CU1078:CU1079 CK1078:CK1079 CE1078:CE1079 CG1078:CG1079 CO1078:CO1079 CI1078:CI1079 CM1078:CM1079 CQ1078:CQ1079">
    <cfRule type="cellIs" dxfId="380" priority="389" operator="equal">
      <formula>1</formula>
    </cfRule>
  </conditionalFormatting>
  <conditionalFormatting sqref="EC1078:EC1079 EA1078:EA1079 BO1078:BO1079 EM1078:EM1079 BQ1078:BQ1079 CC1078:CC1079 CA1078:CA1079 BY1078:BY1079 BW1078:BW1079 BU1078:BU1079 BS1078:BS1079 DA1078:DA1079 DC1078:DC1079 DK1078:DK1079 DM1078:DM1079 DQ1078:DQ1079 DO1078:DO1079 EG1078:EG1079 EI1078:EI1079 EK1078:EK1079 EO1078:EO1079 DU1078:DU1079 DS1078:DS1079">
    <cfRule type="cellIs" dxfId="379" priority="388" operator="equal">
      <formula>1</formula>
    </cfRule>
  </conditionalFormatting>
  <conditionalFormatting sqref="DI1078:DI1079">
    <cfRule type="cellIs" dxfId="378" priority="387" operator="equal">
      <formula>1</formula>
    </cfRule>
  </conditionalFormatting>
  <conditionalFormatting sqref="FF1078:FF1079 FB1078:FB1079 FD1078:FD1079">
    <cfRule type="cellIs" dxfId="377" priority="385" operator="equal">
      <formula>1</formula>
    </cfRule>
  </conditionalFormatting>
  <conditionalFormatting sqref="FH1078:FH1079">
    <cfRule type="cellIs" dxfId="376" priority="384" operator="equal">
      <formula>1</formula>
    </cfRule>
  </conditionalFormatting>
  <conditionalFormatting sqref="DY1078:DY1079">
    <cfRule type="cellIs" dxfId="375" priority="383" operator="equal">
      <formula>1</formula>
    </cfRule>
  </conditionalFormatting>
  <conditionalFormatting sqref="EV1078:EV1079">
    <cfRule type="cellIs" dxfId="374" priority="382" operator="equal">
      <formula>1</formula>
    </cfRule>
  </conditionalFormatting>
  <conditionalFormatting sqref="AY1077">
    <cfRule type="cellIs" dxfId="373" priority="381" operator="equal">
      <formula>1</formula>
    </cfRule>
  </conditionalFormatting>
  <conditionalFormatting sqref="BA1077">
    <cfRule type="cellIs" dxfId="372" priority="380" operator="equal">
      <formula>1</formula>
    </cfRule>
  </conditionalFormatting>
  <conditionalFormatting sqref="BG1077">
    <cfRule type="cellIs" dxfId="371" priority="379" operator="equal">
      <formula>1</formula>
    </cfRule>
  </conditionalFormatting>
  <conditionalFormatting sqref="BI1077">
    <cfRule type="cellIs" dxfId="370" priority="378" operator="equal">
      <formula>1</formula>
    </cfRule>
  </conditionalFormatting>
  <conditionalFormatting sqref="ET1075">
    <cfRule type="cellIs" dxfId="369" priority="377" operator="equal">
      <formula>1</formula>
    </cfRule>
  </conditionalFormatting>
  <conditionalFormatting sqref="ET1075">
    <cfRule type="cellIs" dxfId="368" priority="376" operator="equal">
      <formula>1</formula>
    </cfRule>
  </conditionalFormatting>
  <conditionalFormatting sqref="FJ1091">
    <cfRule type="cellIs" dxfId="367" priority="375" operator="equal">
      <formula>1</formula>
    </cfRule>
  </conditionalFormatting>
  <conditionalFormatting sqref="ET1091 EV1091 FL1091">
    <cfRule type="cellIs" dxfId="366" priority="374" operator="equal">
      <formula>1</formula>
    </cfRule>
  </conditionalFormatting>
  <conditionalFormatting sqref="AW1091 BG1091 BI1091 BC1091 BE1091 EC1091 EA1091 BO1091 EM1091 BK1091 BM1091 BQ1091 CC1091 CA1091 BY1091 BW1091 BU1091 BS1091 CU1091 CQ1091 CY1091 DA1091 DC1091 CM1091 CI1091 CW1091 CS1091 CO1091 CG1091 CE1091 CK1091 DK1091 DM1091 DQ1091 DO1091 EG1091 EI1091 EK1091 EO1091 DU1091 DS1091">
    <cfRule type="cellIs" dxfId="365" priority="373" operator="equal">
      <formula>1</formula>
    </cfRule>
  </conditionalFormatting>
  <conditionalFormatting sqref="K1091">
    <cfRule type="cellIs" dxfId="364" priority="371" operator="equal">
      <formula>"土岐"</formula>
    </cfRule>
    <cfRule type="cellIs" dxfId="363" priority="372" operator="equal">
      <formula>"富士宮"</formula>
    </cfRule>
  </conditionalFormatting>
  <conditionalFormatting sqref="DI1091">
    <cfRule type="cellIs" dxfId="362" priority="370" operator="equal">
      <formula>1</formula>
    </cfRule>
  </conditionalFormatting>
  <conditionalFormatting sqref="EZ1091 ET1091 EX1091">
    <cfRule type="cellIs" dxfId="361" priority="369" operator="equal">
      <formula>1</formula>
    </cfRule>
  </conditionalFormatting>
  <conditionalFormatting sqref="FF1091 FB1091 FD1091">
    <cfRule type="cellIs" dxfId="360" priority="368" operator="equal">
      <formula>1</formula>
    </cfRule>
  </conditionalFormatting>
  <conditionalFormatting sqref="FH1091">
    <cfRule type="cellIs" dxfId="359" priority="367" operator="equal">
      <formula>1</formula>
    </cfRule>
  </conditionalFormatting>
  <conditionalFormatting sqref="DY1091">
    <cfRule type="cellIs" dxfId="358" priority="366" operator="equal">
      <formula>1</formula>
    </cfRule>
  </conditionalFormatting>
  <conditionalFormatting sqref="EV1091">
    <cfRule type="cellIs" dxfId="357" priority="365" operator="equal">
      <formula>1</formula>
    </cfRule>
  </conditionalFormatting>
  <conditionalFormatting sqref="BM1078:BM1079 BK1078:BK1079">
    <cfRule type="cellIs" dxfId="356" priority="364" operator="equal">
      <formula>1</formula>
    </cfRule>
  </conditionalFormatting>
  <conditionalFormatting sqref="DW1079">
    <cfRule type="cellIs" dxfId="355" priority="363" operator="equal">
      <formula>1</formula>
    </cfRule>
  </conditionalFormatting>
  <conditionalFormatting sqref="FJ1079">
    <cfRule type="cellIs" dxfId="354" priority="362" operator="equal">
      <formula>1</formula>
    </cfRule>
  </conditionalFormatting>
  <conditionalFormatting sqref="ET1079 EV1079 FL1079 CS1079 CW1079 CY1079 CU1079 CK1079 CE1079 CG1079 CO1079 CI1079 CM1079 CQ1079">
    <cfRule type="cellIs" dxfId="353" priority="361" operator="equal">
      <formula>1</formula>
    </cfRule>
  </conditionalFormatting>
  <conditionalFormatting sqref="EC1079 EA1079 BO1079 EM1079 BK1079 BM1079 BQ1079 CC1079 CA1079 BY1079 BW1079 BU1079 BS1079 DA1079 DC1079 DK1079 DM1079 DQ1079 DO1079 EG1079 EI1079 EK1079 EO1079 DU1079 DS1079">
    <cfRule type="cellIs" dxfId="352" priority="360" operator="equal">
      <formula>1</formula>
    </cfRule>
  </conditionalFormatting>
  <conditionalFormatting sqref="DI1079">
    <cfRule type="cellIs" dxfId="351" priority="359" operator="equal">
      <formula>1</formula>
    </cfRule>
  </conditionalFormatting>
  <conditionalFormatting sqref="EZ1079 ET1079 EX1079">
    <cfRule type="cellIs" dxfId="350" priority="358" operator="equal">
      <formula>1</formula>
    </cfRule>
  </conditionalFormatting>
  <conditionalFormatting sqref="FF1079 FB1079 FD1079">
    <cfRule type="cellIs" dxfId="349" priority="357" operator="equal">
      <formula>1</formula>
    </cfRule>
  </conditionalFormatting>
  <conditionalFormatting sqref="FH1079">
    <cfRule type="cellIs" dxfId="348" priority="356" operator="equal">
      <formula>1</formula>
    </cfRule>
  </conditionalFormatting>
  <conditionalFormatting sqref="DY1079">
    <cfRule type="cellIs" dxfId="347" priority="355" operator="equal">
      <formula>1</formula>
    </cfRule>
  </conditionalFormatting>
  <conditionalFormatting sqref="EV1079">
    <cfRule type="cellIs" dxfId="346" priority="354" operator="equal">
      <formula>1</formula>
    </cfRule>
  </conditionalFormatting>
  <conditionalFormatting sqref="FP1070:FP1091">
    <cfRule type="cellIs" dxfId="345" priority="353" operator="equal">
      <formula>1</formula>
    </cfRule>
  </conditionalFormatting>
  <conditionalFormatting sqref="ET1098:ET1099 EG1092:EG1099 FD1092:FD1099 EZ1092:EZ1099 FH1092:FH1099 FB1092:FB1099 FF1092:FF1099 EX1092:EX1099 EO1092:EO1099 EK1092:EK1099 EI1092:EI1099 EM1092:EM1099 CQ1092:CQ1099 CM1092:CM1099 CI1092:CI1099 CO1092:CO1099 CG1092:CG1099 CE1092:CE1099 CK1092:CK1099 DC1092:DC1099 DA1092:DA1099 BO1092:BO1099 BK1092:BK1099 BM1092:BM1099 AY1092:AY1098 BG1092:BG1098 BI1092:BI1098 BS1092:BS1099 BU1092:BU1099 BW1092:BW1099 BY1092:BY1099 CA1092:CA1099 CC1092:CC1099 BQ1092:BQ1099 EV1092:EV1099 ET1092:ET1096 DI1092:DI1099 DK1092:DK1099 DM1092:DM1099 DO1092:DO1099 DQ1092:DQ1099 EC1092:EC1099 EA1092:EA1099 DS1092:DS1099 DU1092:DU1099 CU1092:CU1099 CY1092:CY1099 CW1092:CW1099 CS1092:CS1099 FL1092:FL1099 ET1102:ET1111 FJ1092:FJ1112 DG1092:DG1113 CC1102:CC1111 CA1102:CA1111 BY1102:BY1111 BW1102:BW1111 BU1102:BU1111 BS1102:BS1111 EG1102:EG1111 DM1102:DM1111 BM1102:BM1111 EZ1102:EZ1111 FB1102:FB1111 FF1102:FF1111 EX1102:EX1111 EO1102:EO1111 EK1102:EK1111 EI1102:EI1111 DO1102:DO1111 DQ1102:DQ1111 DC1102:DC1111 DA1102:DA1111 EM1102:EM1111 BO1102:BO1111 CQ1102:CQ1111 CM1102:CM1111 CI1102:CI1111 CO1102:CO1111 CG1102:CG1111 CE1102:CE1111 CK1102:CK1111 DS1102:DS1111 DU1102:DU1111 EV1102:EV1111 CU1102:CU1111 CY1102:CY1111 CW1102:CW1111 CS1102:CS1111 FL1102:FL1111 BK1102:BK1111 BQ1102:BQ1111 DK1102:DK1111 DI1102:DI1111 DW1092:DW1113 EA1102:EA1111 EC1102:EC1111 EE1092:EE1113 FD1102:FD1111 FH1102:FH1111 DE1092:DE1113 AW1092:AW1112 AY1100:AY1113 BA1100:BA1113 BC1092:BC1112 BG1100:BG1112 BI1100:BI1111 BA1092:BA1098 BE1092:BE1112">
    <cfRule type="cellIs" dxfId="344" priority="352" operator="equal">
      <formula>1</formula>
    </cfRule>
  </conditionalFormatting>
  <conditionalFormatting sqref="K1092:K1111">
    <cfRule type="cellIs" dxfId="343" priority="350" operator="equal">
      <formula>"土岐"</formula>
    </cfRule>
    <cfRule type="cellIs" dxfId="342" priority="351" operator="equal">
      <formula>"富士宮"</formula>
    </cfRule>
  </conditionalFormatting>
  <conditionalFormatting sqref="DY1092:DY1099 DY1102:DY1111">
    <cfRule type="cellIs" dxfId="341" priority="349" operator="equal">
      <formula>1</formula>
    </cfRule>
  </conditionalFormatting>
  <conditionalFormatting sqref="ET1112 EV1112 FL1112">
    <cfRule type="cellIs" dxfId="340" priority="348" operator="equal">
      <formula>1</formula>
    </cfRule>
  </conditionalFormatting>
  <conditionalFormatting sqref="BI1112 EC1112 EA1112 BO1112 EM1112 BK1112 BM1112 BQ1112 CC1112 CA1112 BY1112 BW1112 BU1112 BS1112 CU1112 CQ1112 CY1112 DA1112 DC1112 CM1112 CI1112 CW1112 CS1112 CO1112 CG1112 CE1112 CK1112 DK1112 DM1112 DQ1112 DO1112 EG1112 EI1112 EK1112 EO1112 DU1112 DS1112">
    <cfRule type="cellIs" dxfId="339" priority="347" operator="equal">
      <formula>1</formula>
    </cfRule>
  </conditionalFormatting>
  <conditionalFormatting sqref="K1112">
    <cfRule type="cellIs" dxfId="338" priority="345" operator="equal">
      <formula>"土岐"</formula>
    </cfRule>
    <cfRule type="cellIs" dxfId="337" priority="346" operator="equal">
      <formula>"富士宮"</formula>
    </cfRule>
  </conditionalFormatting>
  <conditionalFormatting sqref="DI1112">
    <cfRule type="cellIs" dxfId="336" priority="344" operator="equal">
      <formula>1</formula>
    </cfRule>
  </conditionalFormatting>
  <conditionalFormatting sqref="EZ1112 ET1112 EX1112">
    <cfRule type="cellIs" dxfId="335" priority="343" operator="equal">
      <formula>1</formula>
    </cfRule>
  </conditionalFormatting>
  <conditionalFormatting sqref="FF1112 FB1112 FD1112">
    <cfRule type="cellIs" dxfId="334" priority="342" operator="equal">
      <formula>1</formula>
    </cfRule>
  </conditionalFormatting>
  <conditionalFormatting sqref="FH1112">
    <cfRule type="cellIs" dxfId="333" priority="341" operator="equal">
      <formula>1</formula>
    </cfRule>
  </conditionalFormatting>
  <conditionalFormatting sqref="DY1112">
    <cfRule type="cellIs" dxfId="332" priority="340" operator="equal">
      <formula>1</formula>
    </cfRule>
  </conditionalFormatting>
  <conditionalFormatting sqref="EV1112">
    <cfRule type="cellIs" dxfId="331" priority="339" operator="equal">
      <formula>1</formula>
    </cfRule>
  </conditionalFormatting>
  <conditionalFormatting sqref="EZ1100:EZ1101 ET1100:ET1101 EX1100:EX1101">
    <cfRule type="cellIs" dxfId="330" priority="335" operator="equal">
      <formula>1</formula>
    </cfRule>
  </conditionalFormatting>
  <conditionalFormatting sqref="ET1100:ET1101 EV1100:EV1101 FL1100:FL1101 CS1100:CS1101 CW1100:CW1101 CY1100:CY1101 CU1100:CU1101 CK1100:CK1101 CE1100:CE1101 CG1100:CG1101 CO1100:CO1101 CI1100:CI1101 CM1100:CM1101 CQ1100:CQ1101">
    <cfRule type="cellIs" dxfId="329" priority="338" operator="equal">
      <formula>1</formula>
    </cfRule>
  </conditionalFormatting>
  <conditionalFormatting sqref="EC1100:EC1101 EA1100:EA1101 BO1100:BO1101 EM1100:EM1101 BQ1100:BQ1101 CC1100:CC1101 CA1100:CA1101 BY1100:BY1101 BW1100:BW1101 BU1100:BU1101 BS1100:BS1101 DA1100:DA1101 DC1100:DC1101 DK1100:DK1101 DM1100:DM1101 DQ1100:DQ1101 DO1100:DO1101 EG1100:EG1101 EI1100:EI1101 EK1100:EK1101 EO1100:EO1101 DU1100:DU1101 DS1100:DS1101">
    <cfRule type="cellIs" dxfId="328" priority="337" operator="equal">
      <formula>1</formula>
    </cfRule>
  </conditionalFormatting>
  <conditionalFormatting sqref="DI1100:DI1101">
    <cfRule type="cellIs" dxfId="327" priority="336" operator="equal">
      <formula>1</formula>
    </cfRule>
  </conditionalFormatting>
  <conditionalFormatting sqref="FF1100:FF1101 FB1100:FB1101 FD1100:FD1101">
    <cfRule type="cellIs" dxfId="326" priority="334" operator="equal">
      <formula>1</formula>
    </cfRule>
  </conditionalFormatting>
  <conditionalFormatting sqref="FH1100:FH1101">
    <cfRule type="cellIs" dxfId="325" priority="333" operator="equal">
      <formula>1</formula>
    </cfRule>
  </conditionalFormatting>
  <conditionalFormatting sqref="DY1100:DY1101">
    <cfRule type="cellIs" dxfId="324" priority="332" operator="equal">
      <formula>1</formula>
    </cfRule>
  </conditionalFormatting>
  <conditionalFormatting sqref="EV1100:EV1101">
    <cfRule type="cellIs" dxfId="323" priority="331" operator="equal">
      <formula>1</formula>
    </cfRule>
  </conditionalFormatting>
  <conditionalFormatting sqref="AY1099">
    <cfRule type="cellIs" dxfId="322" priority="330" operator="equal">
      <formula>1</formula>
    </cfRule>
  </conditionalFormatting>
  <conditionalFormatting sqref="BA1099">
    <cfRule type="cellIs" dxfId="321" priority="329" operator="equal">
      <formula>1</formula>
    </cfRule>
  </conditionalFormatting>
  <conditionalFormatting sqref="BG1099">
    <cfRule type="cellIs" dxfId="320" priority="328" operator="equal">
      <formula>1</formula>
    </cfRule>
  </conditionalFormatting>
  <conditionalFormatting sqref="BI1099">
    <cfRule type="cellIs" dxfId="319" priority="327" operator="equal">
      <formula>1</formula>
    </cfRule>
  </conditionalFormatting>
  <conditionalFormatting sqref="ET1097">
    <cfRule type="cellIs" dxfId="318" priority="326" operator="equal">
      <formula>1</formula>
    </cfRule>
  </conditionalFormatting>
  <conditionalFormatting sqref="ET1097">
    <cfRule type="cellIs" dxfId="317" priority="325" operator="equal">
      <formula>1</formula>
    </cfRule>
  </conditionalFormatting>
  <conditionalFormatting sqref="FJ1113">
    <cfRule type="cellIs" dxfId="316" priority="324" operator="equal">
      <formula>1</formula>
    </cfRule>
  </conditionalFormatting>
  <conditionalFormatting sqref="ET1113 EV1113 FL1113">
    <cfRule type="cellIs" dxfId="315" priority="323" operator="equal">
      <formula>1</formula>
    </cfRule>
  </conditionalFormatting>
  <conditionalFormatting sqref="AW1113 BG1113 BI1113 BC1113 BE1113 EC1113 EA1113 BO1113 EM1113 BK1113 BM1113 BQ1113 CC1113 CA1113 BY1113 BW1113 BU1113 BS1113 CU1113 CQ1113 CY1113 DA1113 DC1113 CM1113 CI1113 CW1113 CS1113 CO1113 CG1113 CE1113 CK1113 DK1113 DM1113 DQ1113 DO1113 EG1113 EI1113 EK1113 EO1113 DU1113 DS1113">
    <cfRule type="cellIs" dxfId="314" priority="322" operator="equal">
      <formula>1</formula>
    </cfRule>
  </conditionalFormatting>
  <conditionalFormatting sqref="K1113">
    <cfRule type="cellIs" dxfId="313" priority="320" operator="equal">
      <formula>"土岐"</formula>
    </cfRule>
    <cfRule type="cellIs" dxfId="312" priority="321" operator="equal">
      <formula>"富士宮"</formula>
    </cfRule>
  </conditionalFormatting>
  <conditionalFormatting sqref="DI1113">
    <cfRule type="cellIs" dxfId="311" priority="319" operator="equal">
      <formula>1</formula>
    </cfRule>
  </conditionalFormatting>
  <conditionalFormatting sqref="EZ1113 ET1113 EX1113">
    <cfRule type="cellIs" dxfId="310" priority="318" operator="equal">
      <formula>1</formula>
    </cfRule>
  </conditionalFormatting>
  <conditionalFormatting sqref="FF1113 FB1113 FD1113">
    <cfRule type="cellIs" dxfId="309" priority="317" operator="equal">
      <formula>1</formula>
    </cfRule>
  </conditionalFormatting>
  <conditionalFormatting sqref="FH1113">
    <cfRule type="cellIs" dxfId="308" priority="316" operator="equal">
      <formula>1</formula>
    </cfRule>
  </conditionalFormatting>
  <conditionalFormatting sqref="DY1113">
    <cfRule type="cellIs" dxfId="307" priority="315" operator="equal">
      <formula>1</formula>
    </cfRule>
  </conditionalFormatting>
  <conditionalFormatting sqref="EV1113">
    <cfRule type="cellIs" dxfId="306" priority="314" operator="equal">
      <formula>1</formula>
    </cfRule>
  </conditionalFormatting>
  <conditionalFormatting sqref="BM1100:BM1101 BK1100:BK1101">
    <cfRule type="cellIs" dxfId="305" priority="313" operator="equal">
      <formula>1</formula>
    </cfRule>
  </conditionalFormatting>
  <conditionalFormatting sqref="DW1101">
    <cfRule type="cellIs" dxfId="304" priority="312" operator="equal">
      <formula>1</formula>
    </cfRule>
  </conditionalFormatting>
  <conditionalFormatting sqref="FJ1101">
    <cfRule type="cellIs" dxfId="303" priority="311" operator="equal">
      <formula>1</formula>
    </cfRule>
  </conditionalFormatting>
  <conditionalFormatting sqref="ET1101 EV1101 FL1101 CS1101 CW1101 CY1101 CU1101 CK1101 CE1101 CG1101 CO1101 CI1101 CM1101 CQ1101">
    <cfRule type="cellIs" dxfId="302" priority="310" operator="equal">
      <formula>1</formula>
    </cfRule>
  </conditionalFormatting>
  <conditionalFormatting sqref="EC1101 EA1101 BO1101 EM1101 BK1101 BM1101 BQ1101 CC1101 CA1101 BY1101 BW1101 BU1101 BS1101 DA1101 DC1101 DK1101 DM1101 DQ1101 DO1101 EG1101 EI1101 EK1101 EO1101 DU1101 DS1101">
    <cfRule type="cellIs" dxfId="301" priority="309" operator="equal">
      <formula>1</formula>
    </cfRule>
  </conditionalFormatting>
  <conditionalFormatting sqref="DI1101">
    <cfRule type="cellIs" dxfId="300" priority="308" operator="equal">
      <formula>1</formula>
    </cfRule>
  </conditionalFormatting>
  <conditionalFormatting sqref="EZ1101 ET1101 EX1101">
    <cfRule type="cellIs" dxfId="299" priority="307" operator="equal">
      <formula>1</formula>
    </cfRule>
  </conditionalFormatting>
  <conditionalFormatting sqref="FF1101 FB1101 FD1101">
    <cfRule type="cellIs" dxfId="298" priority="306" operator="equal">
      <formula>1</formula>
    </cfRule>
  </conditionalFormatting>
  <conditionalFormatting sqref="FH1101">
    <cfRule type="cellIs" dxfId="297" priority="305" operator="equal">
      <formula>1</formula>
    </cfRule>
  </conditionalFormatting>
  <conditionalFormatting sqref="DY1101">
    <cfRule type="cellIs" dxfId="296" priority="304" operator="equal">
      <formula>1</formula>
    </cfRule>
  </conditionalFormatting>
  <conditionalFormatting sqref="EV1101">
    <cfRule type="cellIs" dxfId="295" priority="303" operator="equal">
      <formula>1</formula>
    </cfRule>
  </conditionalFormatting>
  <conditionalFormatting sqref="FP1092:FP1113">
    <cfRule type="cellIs" dxfId="294" priority="302" operator="equal">
      <formula>1</formula>
    </cfRule>
  </conditionalFormatting>
  <conditionalFormatting sqref="ET1120:ET1121 EG1114:EG1121 FD1114:FD1121 EZ1114:EZ1121 FH1114:FH1121 FB1114:FB1121 FF1114:FF1121 EX1114:EX1121 EO1114:EO1121 EK1114:EK1121 EI1114:EI1121 EM1114:EM1121 CQ1114:CQ1121 CM1114:CM1121 CI1114:CI1121 CO1114:CO1121 CG1114:CG1121 CE1114:CE1121 CK1114:CK1121 DC1114:DC1121 DA1114:DA1121 BO1114:BO1121 BK1114:BK1121 BM1114:BM1121 AY1114:AY1120 BG1114:BG1120 BI1114:BI1120 BS1114:BS1121 BU1114:BU1121 BW1114:BW1121 BY1114:BY1121 CA1114:CA1121 CC1114:CC1121 BQ1114:BQ1121 EV1114:EV1121 ET1114:ET1118 DI1114:DI1121 DK1114:DK1121 DM1114:DM1121 DO1114:DO1121 DQ1114:DQ1121 EC1114:EC1121 EA1114:EA1121 DS1114:DS1121 DU1114:DU1121 CU1114:CU1121 CY1114:CY1121 CW1114:CW1121 CS1114:CS1121 FL1114:FL1121 ET1124:ET1133 FJ1114:FJ1134 DG1114:DG1135 CC1124:CC1133 CA1124:CA1133 BY1124:BY1133 BW1124:BW1133 BU1124:BU1133 BS1124:BS1133 EG1124:EG1133 DM1124:DM1133 BM1124:BM1133 EZ1124:EZ1133 FB1124:FB1133 FF1124:FF1133 EX1124:EX1133 EO1124:EO1133 EK1124:EK1133 EI1124:EI1133 DO1124:DO1133 DQ1124:DQ1133 DC1124:DC1133 DA1124:DA1133 EM1124:EM1133 BO1124:BO1133 CQ1124:CQ1133 CM1124:CM1133 CI1124:CI1133 CO1124:CO1133 CG1124:CG1133 CE1124:CE1133 CK1124:CK1133 DS1124:DS1133 DU1124:DU1133 EV1124:EV1133 CU1124:CU1133 CY1124:CY1133 CW1124:CW1133 CS1124:CS1133 FL1124:FL1133 BK1124:BK1133 BQ1124:BQ1133 DK1124:DK1133 DI1124:DI1133 DW1114:DW1135 EA1124:EA1133 EC1124:EC1133 EE1114:EE1135 FD1124:FD1133 FH1124:FH1133 DE1114:DE1135 AW1114:AW1134 AY1122:AY1135 BA1122:BA1135 BC1114:BC1134 BG1122:BG1134 BI1122:BI1133 BA1114:BA1120 BE1114:BE1134">
    <cfRule type="cellIs" dxfId="293" priority="301" operator="equal">
      <formula>1</formula>
    </cfRule>
  </conditionalFormatting>
  <conditionalFormatting sqref="K1114:K1133">
    <cfRule type="cellIs" dxfId="292" priority="299" operator="equal">
      <formula>"土岐"</formula>
    </cfRule>
    <cfRule type="cellIs" dxfId="291" priority="300" operator="equal">
      <formula>"富士宮"</formula>
    </cfRule>
  </conditionalFormatting>
  <conditionalFormatting sqref="DY1114:DY1121 DY1124:DY1133">
    <cfRule type="cellIs" dxfId="290" priority="298" operator="equal">
      <formula>1</formula>
    </cfRule>
  </conditionalFormatting>
  <conditionalFormatting sqref="ET1134 EV1134 FL1134">
    <cfRule type="cellIs" dxfId="289" priority="297" operator="equal">
      <formula>1</formula>
    </cfRule>
  </conditionalFormatting>
  <conditionalFormatting sqref="BI1134 EC1134 EA1134 BO1134 EM1134 BK1134 BM1134 BQ1134 CC1134 CA1134 BY1134 BW1134 BU1134 BS1134 CU1134 CQ1134 CY1134 DA1134 DC1134 CM1134 CI1134 CW1134 CS1134 CO1134 CG1134 CE1134 CK1134 DK1134 DM1134 DQ1134 DO1134 EG1134 EI1134 EK1134 EO1134 DU1134 DS1134">
    <cfRule type="cellIs" dxfId="288" priority="296" operator="equal">
      <formula>1</formula>
    </cfRule>
  </conditionalFormatting>
  <conditionalFormatting sqref="K1134">
    <cfRule type="cellIs" dxfId="287" priority="294" operator="equal">
      <formula>"土岐"</formula>
    </cfRule>
    <cfRule type="cellIs" dxfId="286" priority="295" operator="equal">
      <formula>"富士宮"</formula>
    </cfRule>
  </conditionalFormatting>
  <conditionalFormatting sqref="DI1134">
    <cfRule type="cellIs" dxfId="285" priority="293" operator="equal">
      <formula>1</formula>
    </cfRule>
  </conditionalFormatting>
  <conditionalFormatting sqref="EZ1134 ET1134 EX1134">
    <cfRule type="cellIs" dxfId="284" priority="292" operator="equal">
      <formula>1</formula>
    </cfRule>
  </conditionalFormatting>
  <conditionalFormatting sqref="FF1134 FB1134 FD1134">
    <cfRule type="cellIs" dxfId="283" priority="291" operator="equal">
      <formula>1</formula>
    </cfRule>
  </conditionalFormatting>
  <conditionalFormatting sqref="FH1134">
    <cfRule type="cellIs" dxfId="282" priority="290" operator="equal">
      <formula>1</formula>
    </cfRule>
  </conditionalFormatting>
  <conditionalFormatting sqref="DY1134">
    <cfRule type="cellIs" dxfId="281" priority="289" operator="equal">
      <formula>1</formula>
    </cfRule>
  </conditionalFormatting>
  <conditionalFormatting sqref="EV1134">
    <cfRule type="cellIs" dxfId="280" priority="288" operator="equal">
      <formula>1</formula>
    </cfRule>
  </conditionalFormatting>
  <conditionalFormatting sqref="EZ1122:EZ1123 ET1122:ET1123 EX1122:EX1123">
    <cfRule type="cellIs" dxfId="279" priority="284" operator="equal">
      <formula>1</formula>
    </cfRule>
  </conditionalFormatting>
  <conditionalFormatting sqref="ET1122:ET1123 EV1122:EV1123 FL1122:FL1123 CS1122:CS1123 CW1122:CW1123 CY1122:CY1123 CU1122:CU1123 CK1122:CK1123 CE1122:CE1123 CG1122:CG1123 CO1122:CO1123 CI1122:CI1123 CM1122:CM1123 CQ1122:CQ1123">
    <cfRule type="cellIs" dxfId="278" priority="287" operator="equal">
      <formula>1</formula>
    </cfRule>
  </conditionalFormatting>
  <conditionalFormatting sqref="EC1122:EC1123 EA1122:EA1123 BO1122:BO1123 EM1122:EM1123 BQ1122:BQ1123 CC1122:CC1123 CA1122:CA1123 BY1122:BY1123 BW1122:BW1123 BU1122:BU1123 BS1122:BS1123 DA1122:DA1123 DC1122:DC1123 DK1122:DK1123 DM1122:DM1123 DQ1122:DQ1123 DO1122:DO1123 EG1122:EG1123 EI1122:EI1123 EK1122:EK1123 EO1122:EO1123 DU1122:DU1123 DS1122:DS1123">
    <cfRule type="cellIs" dxfId="277" priority="286" operator="equal">
      <formula>1</formula>
    </cfRule>
  </conditionalFormatting>
  <conditionalFormatting sqref="DI1122:DI1123">
    <cfRule type="cellIs" dxfId="276" priority="285" operator="equal">
      <formula>1</formula>
    </cfRule>
  </conditionalFormatting>
  <conditionalFormatting sqref="FF1122:FF1123 FB1122:FB1123 FD1122:FD1123">
    <cfRule type="cellIs" dxfId="275" priority="283" operator="equal">
      <formula>1</formula>
    </cfRule>
  </conditionalFormatting>
  <conditionalFormatting sqref="FH1122:FH1123">
    <cfRule type="cellIs" dxfId="274" priority="282" operator="equal">
      <formula>1</formula>
    </cfRule>
  </conditionalFormatting>
  <conditionalFormatting sqref="DY1122:DY1123">
    <cfRule type="cellIs" dxfId="273" priority="281" operator="equal">
      <formula>1</formula>
    </cfRule>
  </conditionalFormatting>
  <conditionalFormatting sqref="EV1122:EV1123">
    <cfRule type="cellIs" dxfId="272" priority="280" operator="equal">
      <formula>1</formula>
    </cfRule>
  </conditionalFormatting>
  <conditionalFormatting sqref="AY1121">
    <cfRule type="cellIs" dxfId="271" priority="279" operator="equal">
      <formula>1</formula>
    </cfRule>
  </conditionalFormatting>
  <conditionalFormatting sqref="BA1121">
    <cfRule type="cellIs" dxfId="270" priority="278" operator="equal">
      <formula>1</formula>
    </cfRule>
  </conditionalFormatting>
  <conditionalFormatting sqref="BG1121">
    <cfRule type="cellIs" dxfId="269" priority="277" operator="equal">
      <formula>1</formula>
    </cfRule>
  </conditionalFormatting>
  <conditionalFormatting sqref="BI1121">
    <cfRule type="cellIs" dxfId="268" priority="276" operator="equal">
      <formula>1</formula>
    </cfRule>
  </conditionalFormatting>
  <conditionalFormatting sqref="ET1119">
    <cfRule type="cellIs" dxfId="267" priority="275" operator="equal">
      <formula>1</formula>
    </cfRule>
  </conditionalFormatting>
  <conditionalFormatting sqref="ET1119">
    <cfRule type="cellIs" dxfId="266" priority="274" operator="equal">
      <formula>1</formula>
    </cfRule>
  </conditionalFormatting>
  <conditionalFormatting sqref="FJ1135">
    <cfRule type="cellIs" dxfId="265" priority="273" operator="equal">
      <formula>1</formula>
    </cfRule>
  </conditionalFormatting>
  <conditionalFormatting sqref="ET1135 EV1135 FL1135">
    <cfRule type="cellIs" dxfId="264" priority="272" operator="equal">
      <formula>1</formula>
    </cfRule>
  </conditionalFormatting>
  <conditionalFormatting sqref="AW1135 BG1135 BI1135 BC1135 BE1135 EC1135 EA1135 BO1135 EM1135 BK1135 BM1135 BQ1135 CC1135 CA1135 BY1135 BW1135 BU1135 BS1135 CU1135 CQ1135 CY1135 DA1135 DC1135 CM1135 CI1135 CW1135 CS1135 CO1135 CG1135 CE1135 CK1135 DK1135 DM1135 DQ1135 DO1135 EG1135 EI1135 EK1135 EO1135 DU1135 DS1135">
    <cfRule type="cellIs" dxfId="263" priority="271" operator="equal">
      <formula>1</formula>
    </cfRule>
  </conditionalFormatting>
  <conditionalFormatting sqref="K1135">
    <cfRule type="cellIs" dxfId="262" priority="269" operator="equal">
      <formula>"土岐"</formula>
    </cfRule>
    <cfRule type="cellIs" dxfId="261" priority="270" operator="equal">
      <formula>"富士宮"</formula>
    </cfRule>
  </conditionalFormatting>
  <conditionalFormatting sqref="DI1135">
    <cfRule type="cellIs" dxfId="260" priority="268" operator="equal">
      <formula>1</formula>
    </cfRule>
  </conditionalFormatting>
  <conditionalFormatting sqref="EZ1135 ET1135 EX1135">
    <cfRule type="cellIs" dxfId="259" priority="267" operator="equal">
      <formula>1</formula>
    </cfRule>
  </conditionalFormatting>
  <conditionalFormatting sqref="FF1135 FB1135 FD1135">
    <cfRule type="cellIs" dxfId="258" priority="266" operator="equal">
      <formula>1</formula>
    </cfRule>
  </conditionalFormatting>
  <conditionalFormatting sqref="FH1135">
    <cfRule type="cellIs" dxfId="257" priority="265" operator="equal">
      <formula>1</formula>
    </cfRule>
  </conditionalFormatting>
  <conditionalFormatting sqref="DY1135">
    <cfRule type="cellIs" dxfId="256" priority="264" operator="equal">
      <formula>1</formula>
    </cfRule>
  </conditionalFormatting>
  <conditionalFormatting sqref="EV1135">
    <cfRule type="cellIs" dxfId="255" priority="263" operator="equal">
      <formula>1</formula>
    </cfRule>
  </conditionalFormatting>
  <conditionalFormatting sqref="BM1122:BM1123 BK1122:BK1123">
    <cfRule type="cellIs" dxfId="254" priority="262" operator="equal">
      <formula>1</formula>
    </cfRule>
  </conditionalFormatting>
  <conditionalFormatting sqref="DW1123">
    <cfRule type="cellIs" dxfId="253" priority="261" operator="equal">
      <formula>1</formula>
    </cfRule>
  </conditionalFormatting>
  <conditionalFormatting sqref="FJ1123">
    <cfRule type="cellIs" dxfId="252" priority="260" operator="equal">
      <formula>1</formula>
    </cfRule>
  </conditionalFormatting>
  <conditionalFormatting sqref="ET1123 EV1123 FL1123 CS1123 CW1123 CY1123 CU1123 CK1123 CE1123 CG1123 CO1123 CI1123 CM1123 CQ1123">
    <cfRule type="cellIs" dxfId="251" priority="259" operator="equal">
      <formula>1</formula>
    </cfRule>
  </conditionalFormatting>
  <conditionalFormatting sqref="EC1123 EA1123 BO1123 EM1123 BK1123 BM1123 BQ1123 CC1123 CA1123 BY1123 BW1123 BU1123 BS1123 DA1123 DC1123 DK1123 DM1123 DQ1123 DO1123 EG1123 EI1123 EK1123 EO1123 DU1123 DS1123">
    <cfRule type="cellIs" dxfId="250" priority="258" operator="equal">
      <formula>1</formula>
    </cfRule>
  </conditionalFormatting>
  <conditionalFormatting sqref="DI1123">
    <cfRule type="cellIs" dxfId="249" priority="257" operator="equal">
      <formula>1</formula>
    </cfRule>
  </conditionalFormatting>
  <conditionalFormatting sqref="EZ1123 ET1123 EX1123">
    <cfRule type="cellIs" dxfId="248" priority="256" operator="equal">
      <formula>1</formula>
    </cfRule>
  </conditionalFormatting>
  <conditionalFormatting sqref="FF1123 FB1123 FD1123">
    <cfRule type="cellIs" dxfId="247" priority="255" operator="equal">
      <formula>1</formula>
    </cfRule>
  </conditionalFormatting>
  <conditionalFormatting sqref="FH1123">
    <cfRule type="cellIs" dxfId="246" priority="254" operator="equal">
      <formula>1</formula>
    </cfRule>
  </conditionalFormatting>
  <conditionalFormatting sqref="DY1123">
    <cfRule type="cellIs" dxfId="245" priority="253" operator="equal">
      <formula>1</formula>
    </cfRule>
  </conditionalFormatting>
  <conditionalFormatting sqref="EV1123">
    <cfRule type="cellIs" dxfId="244" priority="252" operator="equal">
      <formula>1</formula>
    </cfRule>
  </conditionalFormatting>
  <conditionalFormatting sqref="FP1114:FP1135">
    <cfRule type="cellIs" dxfId="243" priority="251" operator="equal">
      <formula>1</formula>
    </cfRule>
  </conditionalFormatting>
  <conditionalFormatting sqref="K1332:K1334">
    <cfRule type="cellIs" dxfId="242" priority="248" operator="equal">
      <formula>"土岐"</formula>
    </cfRule>
    <cfRule type="cellIs" dxfId="241" priority="249" operator="equal">
      <formula>"富士宮"</formula>
    </cfRule>
  </conditionalFormatting>
  <conditionalFormatting sqref="K1331 K1327">
    <cfRule type="cellIs" dxfId="240" priority="246" operator="equal">
      <formula>"土岐"</formula>
    </cfRule>
    <cfRule type="cellIs" dxfId="239" priority="247" operator="equal">
      <formula>"富士宮"</formula>
    </cfRule>
  </conditionalFormatting>
  <conditionalFormatting sqref="K1328:K1330">
    <cfRule type="cellIs" dxfId="238" priority="244" operator="equal">
      <formula>"土岐"</formula>
    </cfRule>
    <cfRule type="cellIs" dxfId="237" priority="245" operator="equal">
      <formula>"富士宮"</formula>
    </cfRule>
  </conditionalFormatting>
  <conditionalFormatting sqref="E1327:E1334">
    <cfRule type="duplicateValues" dxfId="236" priority="243"/>
  </conditionalFormatting>
  <conditionalFormatting sqref="K1340:K1342">
    <cfRule type="cellIs" dxfId="235" priority="241" operator="equal">
      <formula>"土岐"</formula>
    </cfRule>
    <cfRule type="cellIs" dxfId="234" priority="242" operator="equal">
      <formula>"富士宮"</formula>
    </cfRule>
  </conditionalFormatting>
  <conditionalFormatting sqref="K1339 K1335">
    <cfRule type="cellIs" dxfId="233" priority="239" operator="equal">
      <formula>"土岐"</formula>
    </cfRule>
    <cfRule type="cellIs" dxfId="232" priority="240" operator="equal">
      <formula>"富士宮"</formula>
    </cfRule>
  </conditionalFormatting>
  <conditionalFormatting sqref="K1336:K1338">
    <cfRule type="cellIs" dxfId="231" priority="237" operator="equal">
      <formula>"土岐"</formula>
    </cfRule>
    <cfRule type="cellIs" dxfId="230" priority="238" operator="equal">
      <formula>"富士宮"</formula>
    </cfRule>
  </conditionalFormatting>
  <conditionalFormatting sqref="E1335:E1342">
    <cfRule type="duplicateValues" dxfId="229" priority="236"/>
  </conditionalFormatting>
  <conditionalFormatting sqref="K1348:K1350">
    <cfRule type="cellIs" dxfId="228" priority="234" operator="equal">
      <formula>"土岐"</formula>
    </cfRule>
    <cfRule type="cellIs" dxfId="227" priority="235" operator="equal">
      <formula>"富士宮"</formula>
    </cfRule>
  </conditionalFormatting>
  <conditionalFormatting sqref="K1347 K1343">
    <cfRule type="cellIs" dxfId="226" priority="232" operator="equal">
      <formula>"土岐"</formula>
    </cfRule>
    <cfRule type="cellIs" dxfId="225" priority="233" operator="equal">
      <formula>"富士宮"</formula>
    </cfRule>
  </conditionalFormatting>
  <conditionalFormatting sqref="K1344:K1346">
    <cfRule type="cellIs" dxfId="224" priority="230" operator="equal">
      <formula>"土岐"</formula>
    </cfRule>
    <cfRule type="cellIs" dxfId="223" priority="231" operator="equal">
      <formula>"富士宮"</formula>
    </cfRule>
  </conditionalFormatting>
  <conditionalFormatting sqref="E1343:E1350">
    <cfRule type="duplicateValues" dxfId="222" priority="229"/>
  </conditionalFormatting>
  <conditionalFormatting sqref="K1356:K1358">
    <cfRule type="cellIs" dxfId="221" priority="227" operator="equal">
      <formula>"土岐"</formula>
    </cfRule>
    <cfRule type="cellIs" dxfId="220" priority="228" operator="equal">
      <formula>"富士宮"</formula>
    </cfRule>
  </conditionalFormatting>
  <conditionalFormatting sqref="K1355 K1351">
    <cfRule type="cellIs" dxfId="219" priority="225" operator="equal">
      <formula>"土岐"</formula>
    </cfRule>
    <cfRule type="cellIs" dxfId="218" priority="226" operator="equal">
      <formula>"富士宮"</formula>
    </cfRule>
  </conditionalFormatting>
  <conditionalFormatting sqref="K1352:K1354">
    <cfRule type="cellIs" dxfId="217" priority="223" operator="equal">
      <formula>"土岐"</formula>
    </cfRule>
    <cfRule type="cellIs" dxfId="216" priority="224" operator="equal">
      <formula>"富士宮"</formula>
    </cfRule>
  </conditionalFormatting>
  <conditionalFormatting sqref="E1351:E1358">
    <cfRule type="duplicateValues" dxfId="215" priority="222"/>
  </conditionalFormatting>
  <conditionalFormatting sqref="FJ857 FJ853 FJ849 FJ855">
    <cfRule type="cellIs" dxfId="214" priority="221" operator="equal">
      <formula>1</formula>
    </cfRule>
  </conditionalFormatting>
  <conditionalFormatting sqref="FJ876 FJ868 FJ872">
    <cfRule type="cellIs" dxfId="213" priority="220" operator="equal">
      <formula>1</formula>
    </cfRule>
  </conditionalFormatting>
  <conditionalFormatting sqref="ET920 ET910 ET876 ET893:ET894 ET872 ET882">
    <cfRule type="cellIs" dxfId="212" priority="219" operator="equal">
      <formula>1</formula>
    </cfRule>
  </conditionalFormatting>
  <conditionalFormatting sqref="FD758">
    <cfRule type="cellIs" dxfId="211" priority="213" operator="equal">
      <formula>1</formula>
    </cfRule>
  </conditionalFormatting>
  <conditionalFormatting sqref="FD796">
    <cfRule type="cellIs" dxfId="210" priority="212" operator="equal">
      <formula>1</formula>
    </cfRule>
  </conditionalFormatting>
  <conditionalFormatting sqref="BG805 AW805 BC805 BE805 BA805 AY805">
    <cfRule type="cellIs" dxfId="209" priority="208" operator="equal">
      <formula>1</formula>
    </cfRule>
  </conditionalFormatting>
  <conditionalFormatting sqref="BC815 BE815">
    <cfRule type="cellIs" dxfId="208" priority="207" operator="equal">
      <formula>1</formula>
    </cfRule>
  </conditionalFormatting>
  <conditionalFormatting sqref="AW815">
    <cfRule type="cellIs" dxfId="207" priority="206" operator="equal">
      <formula>1</formula>
    </cfRule>
  </conditionalFormatting>
  <conditionalFormatting sqref="AW838">
    <cfRule type="cellIs" dxfId="206" priority="205" operator="equal">
      <formula>1</formula>
    </cfRule>
  </conditionalFormatting>
  <conditionalFormatting sqref="AW826">
    <cfRule type="cellIs" dxfId="205" priority="204" operator="equal">
      <formula>1</formula>
    </cfRule>
  </conditionalFormatting>
  <conditionalFormatting sqref="BA815">
    <cfRule type="cellIs" dxfId="204" priority="198" operator="equal">
      <formula>1</formula>
    </cfRule>
  </conditionalFormatting>
  <conditionalFormatting sqref="BC826">
    <cfRule type="cellIs" dxfId="203" priority="189" operator="equal">
      <formula>1</formula>
    </cfRule>
  </conditionalFormatting>
  <conditionalFormatting sqref="BA833">
    <cfRule type="cellIs" dxfId="202" priority="183" operator="equal">
      <formula>1</formula>
    </cfRule>
  </conditionalFormatting>
  <conditionalFormatting sqref="BA809">
    <cfRule type="cellIs" dxfId="201" priority="182" operator="equal">
      <formula>1</formula>
    </cfRule>
  </conditionalFormatting>
  <conditionalFormatting sqref="BA820">
    <cfRule type="cellIs" dxfId="200" priority="180" operator="equal">
      <formula>1</formula>
    </cfRule>
  </conditionalFormatting>
  <conditionalFormatting sqref="BC861:BC862">
    <cfRule type="cellIs" dxfId="199" priority="173" operator="equal">
      <formula>1</formula>
    </cfRule>
  </conditionalFormatting>
  <conditionalFormatting sqref="BE861">
    <cfRule type="cellIs" dxfId="198" priority="172" operator="equal">
      <formula>1</formula>
    </cfRule>
  </conditionalFormatting>
  <conditionalFormatting sqref="BE862">
    <cfRule type="cellIs" dxfId="197" priority="171" operator="equal">
      <formula>1</formula>
    </cfRule>
  </conditionalFormatting>
  <conditionalFormatting sqref="BE867">
    <cfRule type="cellIs" dxfId="196" priority="170" operator="equal">
      <formula>1</formula>
    </cfRule>
  </conditionalFormatting>
  <conditionalFormatting sqref="BE869">
    <cfRule type="cellIs" dxfId="195" priority="169" operator="equal">
      <formula>1</formula>
    </cfRule>
  </conditionalFormatting>
  <conditionalFormatting sqref="BE870:BE871">
    <cfRule type="cellIs" dxfId="194" priority="168" operator="equal">
      <formula>1</formula>
    </cfRule>
  </conditionalFormatting>
  <conditionalFormatting sqref="BE873">
    <cfRule type="cellIs" dxfId="193" priority="167" operator="equal">
      <formula>1</formula>
    </cfRule>
  </conditionalFormatting>
  <conditionalFormatting sqref="DG741">
    <cfRule type="cellIs" dxfId="192" priority="166" operator="equal">
      <formula>1</formula>
    </cfRule>
  </conditionalFormatting>
  <conditionalFormatting sqref="AW802">
    <cfRule type="cellIs" dxfId="191" priority="165" operator="equal">
      <formula>1</formula>
    </cfRule>
  </conditionalFormatting>
  <conditionalFormatting sqref="AW809">
    <cfRule type="cellIs" dxfId="190" priority="164" operator="equal">
      <formula>1</formula>
    </cfRule>
  </conditionalFormatting>
  <conditionalFormatting sqref="AW823">
    <cfRule type="cellIs" dxfId="189" priority="163" operator="equal">
      <formula>1</formula>
    </cfRule>
  </conditionalFormatting>
  <conditionalFormatting sqref="AY802">
    <cfRule type="cellIs" dxfId="188" priority="162" operator="equal">
      <formula>1</formula>
    </cfRule>
  </conditionalFormatting>
  <conditionalFormatting sqref="AY806:AY807">
    <cfRule type="cellIs" dxfId="187" priority="161" operator="equal">
      <formula>1</formula>
    </cfRule>
  </conditionalFormatting>
  <conditionalFormatting sqref="AY809">
    <cfRule type="cellIs" dxfId="186" priority="160" operator="equal">
      <formula>1</formula>
    </cfRule>
  </conditionalFormatting>
  <conditionalFormatting sqref="AY823 AY820 AY817 AY815">
    <cfRule type="cellIs" dxfId="185" priority="159" operator="equal">
      <formula>1</formula>
    </cfRule>
  </conditionalFormatting>
  <conditionalFormatting sqref="AY838">
    <cfRule type="cellIs" dxfId="184" priority="158" operator="equal">
      <formula>1</formula>
    </cfRule>
  </conditionalFormatting>
  <conditionalFormatting sqref="AY833">
    <cfRule type="cellIs" dxfId="183" priority="156" operator="equal">
      <formula>1</formula>
    </cfRule>
  </conditionalFormatting>
  <conditionalFormatting sqref="AY840:AY841 AY837">
    <cfRule type="cellIs" dxfId="182" priority="155" operator="equal">
      <formula>1</formula>
    </cfRule>
  </conditionalFormatting>
  <conditionalFormatting sqref="BA802">
    <cfRule type="cellIs" dxfId="181" priority="154" operator="equal">
      <formula>1</formula>
    </cfRule>
  </conditionalFormatting>
  <conditionalFormatting sqref="BA838">
    <cfRule type="cellIs" dxfId="180" priority="153" operator="equal">
      <formula>1</formula>
    </cfRule>
  </conditionalFormatting>
  <conditionalFormatting sqref="BA823">
    <cfRule type="cellIs" dxfId="179" priority="149" operator="equal">
      <formula>1</formula>
    </cfRule>
  </conditionalFormatting>
  <conditionalFormatting sqref="BC789">
    <cfRule type="cellIs" dxfId="178" priority="148" operator="equal">
      <formula>1</formula>
    </cfRule>
  </conditionalFormatting>
  <conditionalFormatting sqref="BC823">
    <cfRule type="cellIs" dxfId="177" priority="147" operator="equal">
      <formula>1</formula>
    </cfRule>
  </conditionalFormatting>
  <conditionalFormatting sqref="BC840:BC841 BC843">
    <cfRule type="cellIs" dxfId="176" priority="142" operator="equal">
      <formula>1</formula>
    </cfRule>
  </conditionalFormatting>
  <conditionalFormatting sqref="BC867">
    <cfRule type="cellIs" dxfId="175" priority="141" operator="equal">
      <formula>1</formula>
    </cfRule>
  </conditionalFormatting>
  <conditionalFormatting sqref="BE778">
    <cfRule type="cellIs" dxfId="174" priority="140" operator="equal">
      <formula>1</formula>
    </cfRule>
  </conditionalFormatting>
  <conditionalFormatting sqref="BE799">
    <cfRule type="cellIs" dxfId="173" priority="139" operator="equal">
      <formula>1</formula>
    </cfRule>
  </conditionalFormatting>
  <conditionalFormatting sqref="BE818">
    <cfRule type="cellIs" dxfId="172" priority="138" operator="equal">
      <formula>1</formula>
    </cfRule>
  </conditionalFormatting>
  <conditionalFormatting sqref="BE843">
    <cfRule type="cellIs" dxfId="171" priority="137" operator="equal">
      <formula>1</formula>
    </cfRule>
  </conditionalFormatting>
  <conditionalFormatting sqref="BE856">
    <cfRule type="cellIs" dxfId="170" priority="136" operator="equal">
      <formula>1</formula>
    </cfRule>
  </conditionalFormatting>
  <conditionalFormatting sqref="BE874">
    <cfRule type="cellIs" dxfId="169" priority="135" operator="equal">
      <formula>1</formula>
    </cfRule>
  </conditionalFormatting>
  <conditionalFormatting sqref="BG795">
    <cfRule type="cellIs" dxfId="168" priority="134" operator="equal">
      <formula>1</formula>
    </cfRule>
  </conditionalFormatting>
  <conditionalFormatting sqref="BG835">
    <cfRule type="cellIs" dxfId="167" priority="133" operator="equal">
      <formula>1</formula>
    </cfRule>
  </conditionalFormatting>
  <conditionalFormatting sqref="DW795">
    <cfRule type="cellIs" dxfId="166" priority="132" operator="equal">
      <formula>1</formula>
    </cfRule>
  </conditionalFormatting>
  <conditionalFormatting sqref="BE858">
    <cfRule type="cellIs" dxfId="165" priority="130" operator="equal">
      <formula>1</formula>
    </cfRule>
  </conditionalFormatting>
  <conditionalFormatting sqref="BI867">
    <cfRule type="cellIs" dxfId="164" priority="129" operator="equal">
      <formula>1</formula>
    </cfRule>
  </conditionalFormatting>
  <conditionalFormatting sqref="CK940 CE940 CG940 CO940 CI940 CM940 CQ940 EM940 EI940 EK940 EO940 EX940 FF940 FB940 FH940 EZ940 FD940 EG940 BQ940 ET940 CC940 CA940 BY940 BW940 BU940 BS940 EV940 AW940 FJ940 BK940 BO940 BM940 DM940 DO940 DQ940 DK940 DI940 DW940 EE940 EC940 EA940 DU940 DS940 BI940 BC940 BG940 AY940 DE940 DA940 DC940 DG940 BE940 BA940 CU940 CY940 CW940 CS940 FL940">
    <cfRule type="cellIs" dxfId="163" priority="126" operator="equal">
      <formula>1</formula>
    </cfRule>
  </conditionalFormatting>
  <conditionalFormatting sqref="K940">
    <cfRule type="cellIs" dxfId="162" priority="124" operator="equal">
      <formula>"土岐"</formula>
    </cfRule>
    <cfRule type="cellIs" dxfId="161" priority="125" operator="equal">
      <formula>"富士宮"</formula>
    </cfRule>
  </conditionalFormatting>
  <conditionalFormatting sqref="DY940">
    <cfRule type="cellIs" dxfId="160" priority="123" operator="equal">
      <formula>1</formula>
    </cfRule>
  </conditionalFormatting>
  <conditionalFormatting sqref="FP940">
    <cfRule type="cellIs" dxfId="159" priority="122" operator="equal">
      <formula>1</formula>
    </cfRule>
  </conditionalFormatting>
  <conditionalFormatting sqref="E940">
    <cfRule type="duplicateValues" dxfId="158" priority="127"/>
  </conditionalFormatting>
  <conditionalFormatting sqref="EG949 FD949 EZ949 FH949 FB949 FF949 EX949 EO949 EK949 EI949 EM949 CQ949 CM949 CI949 CO949 CG949 CE949 CK949 ET949 CC949 CA949 BY949 BW949 BU949 BS949 EV949 AW949 FJ949 BK949 BO949 BM949 DM949 DO949 DQ949 DK949 DI949 DW949 EE949 EC949 EA949 DU949 DS949 BI949 BC949 BG949 AY949 DE949 DA949 DC949 DG949 BE949 BA949 CU949 CY949 CW949 CS949 FL949">
    <cfRule type="cellIs" dxfId="157" priority="120" operator="equal">
      <formula>1</formula>
    </cfRule>
  </conditionalFormatting>
  <conditionalFormatting sqref="K949">
    <cfRule type="cellIs" dxfId="156" priority="118" operator="equal">
      <formula>"土岐"</formula>
    </cfRule>
    <cfRule type="cellIs" dxfId="155" priority="119" operator="equal">
      <formula>"富士宮"</formula>
    </cfRule>
  </conditionalFormatting>
  <conditionalFormatting sqref="DY949">
    <cfRule type="cellIs" dxfId="154" priority="117" operator="equal">
      <formula>1</formula>
    </cfRule>
  </conditionalFormatting>
  <conditionalFormatting sqref="FP949">
    <cfRule type="cellIs" dxfId="153" priority="116" operator="equal">
      <formula>1</formula>
    </cfRule>
  </conditionalFormatting>
  <conditionalFormatting sqref="BQ949">
    <cfRule type="cellIs" dxfId="152" priority="115" operator="equal">
      <formula>1</formula>
    </cfRule>
  </conditionalFormatting>
  <conditionalFormatting sqref="E949">
    <cfRule type="duplicateValues" dxfId="151" priority="121"/>
  </conditionalFormatting>
  <conditionalFormatting sqref="CK951 CE951 CG951 CO951 CI951 CM951 CQ951 EM951 EI951 EK951 EO951 EX951 FF951 FB951 FH951 EZ951 FD951 EG951 BQ951 ET951 CC951 CA951 BY951 BW951 BU951 BS951 EV951 AW951 FJ951 BK951 BO951 BM951 DM951 DO951 DQ951 DK951 DI951 DW951 EE951 EC951 EA951 DU951 DS951 BI951 BC951 BG951 AY951 DE951 DA951 DC951 DG951 BE951 BA951 CU951 CY951 CW951 CS951 FL951">
    <cfRule type="cellIs" dxfId="150" priority="113" operator="equal">
      <formula>1</formula>
    </cfRule>
  </conditionalFormatting>
  <conditionalFormatting sqref="K951">
    <cfRule type="cellIs" dxfId="149" priority="111" operator="equal">
      <formula>"土岐"</formula>
    </cfRule>
    <cfRule type="cellIs" dxfId="148" priority="112" operator="equal">
      <formula>"富士宮"</formula>
    </cfRule>
  </conditionalFormatting>
  <conditionalFormatting sqref="DY951">
    <cfRule type="cellIs" dxfId="147" priority="110" operator="equal">
      <formula>1</formula>
    </cfRule>
  </conditionalFormatting>
  <conditionalFormatting sqref="FP951">
    <cfRule type="cellIs" dxfId="146" priority="109" operator="equal">
      <formula>1</formula>
    </cfRule>
  </conditionalFormatting>
  <conditionalFormatting sqref="E951">
    <cfRule type="duplicateValues" dxfId="145" priority="114"/>
  </conditionalFormatting>
  <conditionalFormatting sqref="FL847 CS847 CW847 CY847 CU847 BA847 BE847 DG847 DC847 DA847 DE847 AY847 BG847 BC847 BI847 DS847 DU847 EA847 EC847 EE847 DW847 DI847 DK847 DQ847 DO847 DM847 BM847 BO847 BK847 FJ847 AW847 EV847 BS847 BU847 BW847 BY847 CA847 CC847 BQ847 FH847 FD847 CK847 CE847 CG847 CO847 CI847 CM847 CQ847 EM847 EI847 EK847 EO847 EX847 FF847 FB847 EZ847 EG847 ET847">
    <cfRule type="cellIs" dxfId="144" priority="107" operator="equal">
      <formula>1</formula>
    </cfRule>
  </conditionalFormatting>
  <conditionalFormatting sqref="K847">
    <cfRule type="cellIs" dxfId="143" priority="105" operator="equal">
      <formula>"土岐"</formula>
    </cfRule>
    <cfRule type="cellIs" dxfId="142" priority="106" operator="equal">
      <formula>"富士宮"</formula>
    </cfRule>
  </conditionalFormatting>
  <conditionalFormatting sqref="DY847">
    <cfRule type="cellIs" dxfId="141" priority="104" operator="equal">
      <formula>1</formula>
    </cfRule>
  </conditionalFormatting>
  <conditionalFormatting sqref="FP847">
    <cfRule type="cellIs" dxfId="140" priority="103" operator="equal">
      <formula>1</formula>
    </cfRule>
  </conditionalFormatting>
  <conditionalFormatting sqref="E847">
    <cfRule type="duplicateValues" dxfId="139" priority="108"/>
  </conditionalFormatting>
  <conditionalFormatting sqref="BQ914 FJ914 BK914 BO914 BM914 DM914 DO914 DQ914 DK914 DI914 DW914 EE914 EC914 EA914 DU914 DS914 BI914 BC914 BG914 AY914 DE914 DA914 DC914 DG914 BE914 BA914 CU914 CY914 CW914 CS914 FL914">
    <cfRule type="cellIs" dxfId="138" priority="101" operator="equal">
      <formula>1</formula>
    </cfRule>
  </conditionalFormatting>
  <conditionalFormatting sqref="DY914">
    <cfRule type="cellIs" dxfId="137" priority="100" operator="equal">
      <formula>1</formula>
    </cfRule>
  </conditionalFormatting>
  <conditionalFormatting sqref="CK914 CE914 CG914 CO914 CI914 CM914 CQ914 EM914 EI914 EK914 EO914 EX914 FF914 FB914 EV914 FH914 EZ914 FD914 EG914 AW914 CC914 CA914 BY914 BW914 BU914 BS914">
    <cfRule type="cellIs" dxfId="136" priority="99" operator="equal">
      <formula>1</formula>
    </cfRule>
  </conditionalFormatting>
  <conditionalFormatting sqref="K914">
    <cfRule type="cellIs" dxfId="135" priority="97" operator="equal">
      <formula>"土岐"</formula>
    </cfRule>
    <cfRule type="cellIs" dxfId="134" priority="98" operator="equal">
      <formula>"富士宮"</formula>
    </cfRule>
  </conditionalFormatting>
  <conditionalFormatting sqref="FP914">
    <cfRule type="cellIs" dxfId="133" priority="96" operator="equal">
      <formula>1</formula>
    </cfRule>
  </conditionalFormatting>
  <conditionalFormatting sqref="ET914">
    <cfRule type="cellIs" dxfId="132" priority="95" operator="equal">
      <formula>1</formula>
    </cfRule>
  </conditionalFormatting>
  <conditionalFormatting sqref="E914">
    <cfRule type="duplicateValues" dxfId="131" priority="102"/>
  </conditionalFormatting>
  <conditionalFormatting sqref="ET888 EG888 EZ888 FB888 FF888 EX888 EO888 EK888 EI888 EM888 CQ888 CM888 CI888 CO888 CG888 CE888 CK888 FD888 FH888 BQ888 CC888 CA888 BY888 BW888 BU888 BS888 EV888 AW888 FJ888 BK888 BO888 BM888 DM888 DO888 DQ888 DK888 DI888 DW888 EE888 EC888 EA888 DU888 DS888 BI888 BC888 BG888 AY888 DE888 DA888 DC888 DG888 BE888 BA888 CU888 CY888 CW888 CS888 FL888">
    <cfRule type="cellIs" dxfId="130" priority="93" operator="equal">
      <formula>1</formula>
    </cfRule>
  </conditionalFormatting>
  <conditionalFormatting sqref="K888">
    <cfRule type="cellIs" dxfId="129" priority="91" operator="equal">
      <formula>"土岐"</formula>
    </cfRule>
    <cfRule type="cellIs" dxfId="128" priority="92" operator="equal">
      <formula>"富士宮"</formula>
    </cfRule>
  </conditionalFormatting>
  <conditionalFormatting sqref="DY888">
    <cfRule type="cellIs" dxfId="127" priority="90" operator="equal">
      <formula>1</formula>
    </cfRule>
  </conditionalFormatting>
  <conditionalFormatting sqref="FP888">
    <cfRule type="cellIs" dxfId="126" priority="89" operator="equal">
      <formula>1</formula>
    </cfRule>
  </conditionalFormatting>
  <conditionalFormatting sqref="E888">
    <cfRule type="duplicateValues" dxfId="125" priority="94"/>
  </conditionalFormatting>
  <conditionalFormatting sqref="DM811">
    <cfRule type="cellIs" dxfId="124" priority="87" operator="equal">
      <formula>1</formula>
    </cfRule>
  </conditionalFormatting>
  <conditionalFormatting sqref="DM835">
    <cfRule type="cellIs" dxfId="123" priority="86" operator="equal">
      <formula>1</formula>
    </cfRule>
  </conditionalFormatting>
  <conditionalFormatting sqref="DW805:DW807">
    <cfRule type="cellIs" dxfId="122" priority="85" operator="equal">
      <formula>1</formula>
    </cfRule>
  </conditionalFormatting>
  <conditionalFormatting sqref="DW830 DW826:DW828 DW823 DW820 DW817:DW818 DW809">
    <cfRule type="cellIs" dxfId="121" priority="84" operator="equal">
      <formula>1</formula>
    </cfRule>
  </conditionalFormatting>
  <conditionalFormatting sqref="DY791">
    <cfRule type="cellIs" dxfId="120" priority="83" operator="equal">
      <formula>1</formula>
    </cfRule>
  </conditionalFormatting>
  <conditionalFormatting sqref="FJ881">
    <cfRule type="cellIs" dxfId="119" priority="82" operator="equal">
      <formula>1</formula>
    </cfRule>
  </conditionalFormatting>
  <conditionalFormatting sqref="BC858">
    <cfRule type="cellIs" dxfId="118" priority="81" operator="equal">
      <formula>1</formula>
    </cfRule>
  </conditionalFormatting>
  <conditionalFormatting sqref="AW811">
    <cfRule type="cellIs" dxfId="117" priority="79" operator="equal">
      <formula>1</formula>
    </cfRule>
  </conditionalFormatting>
  <conditionalFormatting sqref="AW843">
    <cfRule type="cellIs" dxfId="116" priority="78" operator="equal">
      <formula>1</formula>
    </cfRule>
  </conditionalFormatting>
  <conditionalFormatting sqref="AW862">
    <cfRule type="cellIs" dxfId="115" priority="77" operator="equal">
      <formula>1</formula>
    </cfRule>
  </conditionalFormatting>
  <conditionalFormatting sqref="AY811">
    <cfRule type="cellIs" dxfId="114" priority="76" operator="equal">
      <formula>1</formula>
    </cfRule>
  </conditionalFormatting>
  <conditionalFormatting sqref="AY826">
    <cfRule type="cellIs" dxfId="113" priority="75" operator="equal">
      <formula>1</formula>
    </cfRule>
  </conditionalFormatting>
  <conditionalFormatting sqref="AY843">
    <cfRule type="cellIs" dxfId="112" priority="74" operator="equal">
      <formula>1</formula>
    </cfRule>
  </conditionalFormatting>
  <conditionalFormatting sqref="AY862">
    <cfRule type="cellIs" dxfId="111" priority="73" operator="equal">
      <formula>1</formula>
    </cfRule>
  </conditionalFormatting>
  <conditionalFormatting sqref="BA811">
    <cfRule type="cellIs" dxfId="110" priority="72" operator="equal">
      <formula>1</formula>
    </cfRule>
  </conditionalFormatting>
  <conditionalFormatting sqref="BA826">
    <cfRule type="cellIs" dxfId="109" priority="71" operator="equal">
      <formula>1</formula>
    </cfRule>
  </conditionalFormatting>
  <conditionalFormatting sqref="BA843">
    <cfRule type="cellIs" dxfId="108" priority="70" operator="equal">
      <formula>1</formula>
    </cfRule>
  </conditionalFormatting>
  <conditionalFormatting sqref="BA862">
    <cfRule type="cellIs" dxfId="107" priority="69" operator="equal">
      <formula>1</formula>
    </cfRule>
  </conditionalFormatting>
  <conditionalFormatting sqref="BG811">
    <cfRule type="cellIs" dxfId="106" priority="68" operator="equal">
      <formula>1</formula>
    </cfRule>
  </conditionalFormatting>
  <conditionalFormatting sqref="BG837">
    <cfRule type="cellIs" dxfId="105" priority="67" operator="equal">
      <formula>1</formula>
    </cfRule>
  </conditionalFormatting>
  <conditionalFormatting sqref="BG874">
    <cfRule type="cellIs" dxfId="104" priority="66" operator="equal">
      <formula>1</formula>
    </cfRule>
  </conditionalFormatting>
  <conditionalFormatting sqref="FB866">
    <cfRule type="cellIs" dxfId="103" priority="65" operator="equal">
      <formula>1</formula>
    </cfRule>
  </conditionalFormatting>
  <conditionalFormatting sqref="E875">
    <cfRule type="duplicateValues" dxfId="102" priority="64"/>
  </conditionalFormatting>
  <conditionalFormatting sqref="BI821 BE821 BG821">
    <cfRule type="cellIs" dxfId="101" priority="63" operator="equal">
      <formula>1</formula>
    </cfRule>
  </conditionalFormatting>
  <conditionalFormatting sqref="AW821">
    <cfRule type="cellIs" dxfId="100" priority="62" operator="equal">
      <formula>1</formula>
    </cfRule>
  </conditionalFormatting>
  <conditionalFormatting sqref="AY821">
    <cfRule type="cellIs" dxfId="99" priority="61" operator="equal">
      <formula>1</formula>
    </cfRule>
  </conditionalFormatting>
  <conditionalFormatting sqref="BA821">
    <cfRule type="cellIs" dxfId="98" priority="60" operator="equal">
      <formula>1</formula>
    </cfRule>
  </conditionalFormatting>
  <conditionalFormatting sqref="BC821">
    <cfRule type="cellIs" dxfId="97" priority="59" operator="equal">
      <formula>1</formula>
    </cfRule>
  </conditionalFormatting>
  <conditionalFormatting sqref="BI822 BE822 BG822">
    <cfRule type="cellIs" dxfId="96" priority="58" operator="equal">
      <formula>1</formula>
    </cfRule>
  </conditionalFormatting>
  <conditionalFormatting sqref="AW822">
    <cfRule type="cellIs" dxfId="95" priority="57" operator="equal">
      <formula>1</formula>
    </cfRule>
  </conditionalFormatting>
  <conditionalFormatting sqref="AY822">
    <cfRule type="cellIs" dxfId="94" priority="56" operator="equal">
      <formula>1</formula>
    </cfRule>
  </conditionalFormatting>
  <conditionalFormatting sqref="BA822">
    <cfRule type="cellIs" dxfId="93" priority="55" operator="equal">
      <formula>1</formula>
    </cfRule>
  </conditionalFormatting>
  <conditionalFormatting sqref="BC822">
    <cfRule type="cellIs" dxfId="92" priority="54" operator="equal">
      <formula>1</formula>
    </cfRule>
  </conditionalFormatting>
  <conditionalFormatting sqref="EC840">
    <cfRule type="cellIs" dxfId="91" priority="53" operator="equal">
      <formula>1</formula>
    </cfRule>
  </conditionalFormatting>
  <conditionalFormatting sqref="BI865">
    <cfRule type="cellIs" dxfId="90" priority="52" operator="equal">
      <formula>1</formula>
    </cfRule>
  </conditionalFormatting>
  <conditionalFormatting sqref="BI889">
    <cfRule type="cellIs" dxfId="89" priority="51" operator="equal">
      <formula>1</formula>
    </cfRule>
  </conditionalFormatting>
  <conditionalFormatting sqref="BI936">
    <cfRule type="cellIs" dxfId="88" priority="50" operator="equal">
      <formula>1</formula>
    </cfRule>
  </conditionalFormatting>
  <conditionalFormatting sqref="ET823">
    <cfRule type="cellIs" dxfId="87" priority="49" operator="equal">
      <formula>1</formula>
    </cfRule>
  </conditionalFormatting>
  <conditionalFormatting sqref="ET832">
    <cfRule type="cellIs" dxfId="86" priority="48" operator="equal">
      <formula>1</formula>
    </cfRule>
  </conditionalFormatting>
  <conditionalFormatting sqref="ET852">
    <cfRule type="cellIs" dxfId="85" priority="47" operator="equal">
      <formula>1</formula>
    </cfRule>
  </conditionalFormatting>
  <conditionalFormatting sqref="ET919">
    <cfRule type="cellIs" dxfId="84" priority="45" operator="equal">
      <formula>1</formula>
    </cfRule>
  </conditionalFormatting>
  <conditionalFormatting sqref="ET897">
    <cfRule type="cellIs" dxfId="83" priority="44" operator="equal">
      <formula>1</formula>
    </cfRule>
  </conditionalFormatting>
  <conditionalFormatting sqref="ET901">
    <cfRule type="cellIs" dxfId="82" priority="43" operator="equal">
      <formula>1</formula>
    </cfRule>
  </conditionalFormatting>
  <conditionalFormatting sqref="ET945">
    <cfRule type="cellIs" dxfId="81" priority="42" operator="equal">
      <formula>1</formula>
    </cfRule>
  </conditionalFormatting>
  <conditionalFormatting sqref="K985:K987">
    <cfRule type="cellIs" dxfId="80" priority="40" operator="equal">
      <formula>"土岐"</formula>
    </cfRule>
    <cfRule type="cellIs" dxfId="79" priority="41" operator="equal">
      <formula>"富士宮"</formula>
    </cfRule>
  </conditionalFormatting>
  <conditionalFormatting sqref="K1012:K1016 K1019:K1024">
    <cfRule type="cellIs" dxfId="78" priority="38" operator="equal">
      <formula>"土岐"</formula>
    </cfRule>
    <cfRule type="cellIs" dxfId="77" priority="39" operator="equal">
      <formula>"富士宮"</formula>
    </cfRule>
  </conditionalFormatting>
  <conditionalFormatting sqref="K1363:K1365">
    <cfRule type="cellIs" dxfId="76" priority="36" operator="equal">
      <formula>"土岐"</formula>
    </cfRule>
    <cfRule type="cellIs" dxfId="75" priority="37" operator="equal">
      <formula>"富士宮"</formula>
    </cfRule>
  </conditionalFormatting>
  <conditionalFormatting sqref="K1362">
    <cfRule type="cellIs" dxfId="74" priority="34" operator="equal">
      <formula>"土岐"</formula>
    </cfRule>
    <cfRule type="cellIs" dxfId="73" priority="35" operator="equal">
      <formula>"富士宮"</formula>
    </cfRule>
  </conditionalFormatting>
  <conditionalFormatting sqref="K1359:K1361">
    <cfRule type="cellIs" dxfId="72" priority="32" operator="equal">
      <formula>"土岐"</formula>
    </cfRule>
    <cfRule type="cellIs" dxfId="71" priority="33" operator="equal">
      <formula>"富士宮"</formula>
    </cfRule>
  </conditionalFormatting>
  <conditionalFormatting sqref="E1359:E1365">
    <cfRule type="duplicateValues" dxfId="70" priority="31"/>
  </conditionalFormatting>
  <conditionalFormatting sqref="K1371:K1373">
    <cfRule type="cellIs" dxfId="69" priority="29" operator="equal">
      <formula>"土岐"</formula>
    </cfRule>
    <cfRule type="cellIs" dxfId="68" priority="30" operator="equal">
      <formula>"富士宮"</formula>
    </cfRule>
  </conditionalFormatting>
  <conditionalFormatting sqref="K1370 K1366">
    <cfRule type="cellIs" dxfId="67" priority="27" operator="equal">
      <formula>"土岐"</formula>
    </cfRule>
    <cfRule type="cellIs" dxfId="66" priority="28" operator="equal">
      <formula>"富士宮"</formula>
    </cfRule>
  </conditionalFormatting>
  <conditionalFormatting sqref="K1367:K1369">
    <cfRule type="cellIs" dxfId="65" priority="25" operator="equal">
      <formula>"土岐"</formula>
    </cfRule>
    <cfRule type="cellIs" dxfId="64" priority="26" operator="equal">
      <formula>"富士宮"</formula>
    </cfRule>
  </conditionalFormatting>
  <conditionalFormatting sqref="E1366:E1373">
    <cfRule type="duplicateValues" dxfId="63" priority="24"/>
  </conditionalFormatting>
  <conditionalFormatting sqref="K1378:K1380">
    <cfRule type="cellIs" dxfId="62" priority="22" operator="equal">
      <formula>"土岐"</formula>
    </cfRule>
    <cfRule type="cellIs" dxfId="61" priority="23" operator="equal">
      <formula>"富士宮"</formula>
    </cfRule>
  </conditionalFormatting>
  <conditionalFormatting sqref="K1377">
    <cfRule type="cellIs" dxfId="60" priority="20" operator="equal">
      <formula>"土岐"</formula>
    </cfRule>
    <cfRule type="cellIs" dxfId="59" priority="21" operator="equal">
      <formula>"富士宮"</formula>
    </cfRule>
  </conditionalFormatting>
  <conditionalFormatting sqref="K1374:K1376">
    <cfRule type="cellIs" dxfId="58" priority="18" operator="equal">
      <formula>"土岐"</formula>
    </cfRule>
    <cfRule type="cellIs" dxfId="57" priority="19" operator="equal">
      <formula>"富士宮"</formula>
    </cfRule>
  </conditionalFormatting>
  <conditionalFormatting sqref="E1374:E1380">
    <cfRule type="duplicateValues" dxfId="56" priority="17"/>
  </conditionalFormatting>
  <conditionalFormatting sqref="K1386:K1388">
    <cfRule type="cellIs" dxfId="55" priority="15" operator="equal">
      <formula>"土岐"</formula>
    </cfRule>
    <cfRule type="cellIs" dxfId="54" priority="16" operator="equal">
      <formula>"富士宮"</formula>
    </cfRule>
  </conditionalFormatting>
  <conditionalFormatting sqref="K1385 K1381">
    <cfRule type="cellIs" dxfId="53" priority="13" operator="equal">
      <formula>"土岐"</formula>
    </cfRule>
    <cfRule type="cellIs" dxfId="52" priority="14" operator="equal">
      <formula>"富士宮"</formula>
    </cfRule>
  </conditionalFormatting>
  <conditionalFormatting sqref="K1382:K1384">
    <cfRule type="cellIs" dxfId="51" priority="11" operator="equal">
      <formula>"土岐"</formula>
    </cfRule>
    <cfRule type="cellIs" dxfId="50" priority="12" operator="equal">
      <formula>"富士宮"</formula>
    </cfRule>
  </conditionalFormatting>
  <conditionalFormatting sqref="E1381:E1388">
    <cfRule type="duplicateValues" dxfId="49" priority="10"/>
  </conditionalFormatting>
  <conditionalFormatting sqref="E1389:E1048576 E950 E941:E948 E848:E874 E1:E846 E876:E887 E889:E913 E915:E939 E952:E1016 E1019:E1326">
    <cfRule type="duplicateValues" dxfId="48" priority="11275"/>
  </conditionalFormatting>
  <conditionalFormatting sqref="K1029:K1034">
    <cfRule type="cellIs" dxfId="47" priority="8" operator="equal">
      <formula>"土岐"</formula>
    </cfRule>
    <cfRule type="cellIs" dxfId="46" priority="9" operator="equal">
      <formula>"富士宮"</formula>
    </cfRule>
  </conditionalFormatting>
  <conditionalFormatting sqref="FJ1017:FJ1018 AW1017:AW1018 BC1017:BC1018 BE1017:BE1018 DE1017:DE1018 EE1017:EE1018 DW1017:DW1018 DG1017:DG1018 ET1017:ET1018 CC1017:CC1018 CA1017:CA1018 BY1017:BY1018 BW1017:BW1018 BU1017:BU1018 BS1017:BS1018 EG1017:EG1018 DM1017:DM1018 BM1017:BM1018 EZ1017:EZ1018 FB1017:FB1018 FF1017:FF1018 EX1017:EX1018 EO1017:EO1018 EK1017:EK1018 EI1017:EI1018 DO1017:DO1018 DQ1017:DQ1018 DC1017:DC1018 DA1017:DA1018 EM1017:EM1018 BO1017:BO1018 CQ1017:CQ1018 CM1017:CM1018 CI1017:CI1018 CO1017:CO1018 CG1017:CG1018 CE1017:CE1018 CK1017:CK1018 DS1017:DS1018 DU1017:DU1018 EV1017:EV1018 CU1017:CU1018 CY1017:CY1018 CW1017:CW1018 CS1017:CS1018 FL1017:FL1018 BK1017:BK1018 BQ1017:BQ1018 DK1017:DK1018 DI1017:DI1018 EA1017:EA1018 EC1017:EC1018 FD1017:FD1018 FH1017:FH1018 AY1017:AY1018 BA1017:BA1018 BG1017 BI1017:BI1018">
    <cfRule type="cellIs" dxfId="45" priority="6" operator="equal">
      <formula>1</formula>
    </cfRule>
  </conditionalFormatting>
  <conditionalFormatting sqref="K1017:K1018">
    <cfRule type="cellIs" dxfId="44" priority="4" operator="equal">
      <formula>"土岐"</formula>
    </cfRule>
    <cfRule type="cellIs" dxfId="43" priority="5" operator="equal">
      <formula>"富士宮"</formula>
    </cfRule>
  </conditionalFormatting>
  <conditionalFormatting sqref="DY1017:DY1018">
    <cfRule type="cellIs" dxfId="42" priority="3" operator="equal">
      <formula>1</formula>
    </cfRule>
  </conditionalFormatting>
  <conditionalFormatting sqref="FP1017:FP1018">
    <cfRule type="cellIs" dxfId="41" priority="2" operator="equal">
      <formula>1</formula>
    </cfRule>
  </conditionalFormatting>
  <conditionalFormatting sqref="BG1018">
    <cfRule type="cellIs" dxfId="40" priority="1" operator="equal">
      <formula>1</formula>
    </cfRule>
  </conditionalFormatting>
  <conditionalFormatting sqref="E1017:E1018">
    <cfRule type="duplicateValues" dxfId="39" priority="7"/>
  </conditionalFormatting>
  <dataValidations count="2">
    <dataValidation type="list" allowBlank="1" showInputMessage="1" showErrorMessage="1" sqref="K1:K2 K4:K1048576">
      <formula1>"　,富士宮,土岐,AAI,AAI/平井,AESA"</formula1>
    </dataValidation>
    <dataValidation type="list" allowBlank="1" showInputMessage="1" showErrorMessage="1" sqref="H558:H559 H580:H582 H562 H593 H526 H511 H576:H577 H571 H553 H555 H565:H568 H590:H591 H584:H588 H603 H595:H601 H605:H634 H636:H649 H1070:H1089 H1092:H1111 H1114:H1133 H1142:H1148 H651:H1067">
      <formula1>"EXP,CE,DMS"</formula1>
    </dataValidation>
  </dataValidations>
  <printOptions horizontalCentered="1"/>
  <pageMargins left="0.23622047244094491" right="0.23622047244094491" top="0.74803149606299213" bottom="0.74803149606299213" header="0.31496062992125984" footer="0.31496062992125984"/>
  <pageSetup paperSize="9" fitToHeight="0" orientation="landscape" r:id="rId1"/>
  <headerFooter alignWithMargins="0"/>
  <ignoredErrors>
    <ignoredError sqref="BU1187" unlockedFormula="1"/>
  </ignoredErrors>
  <drawing r:id="rId2"/>
  <legacyDrawing r:id="rId3"/>
  <controls>
    <mc:AlternateContent xmlns:mc="http://schemas.openxmlformats.org/markup-compatibility/2006">
      <mc:Choice Requires="x14">
        <control shapeId="1027" r:id="rId4" name="CommandButton1">
          <controlPr defaultSize="0" autoLine="0" r:id="rId5">
            <anchor moveWithCells="1">
              <from>
                <xdr:col>0</xdr:col>
                <xdr:colOff>0</xdr:colOff>
                <xdr:row>6</xdr:row>
                <xdr:rowOff>0</xdr:rowOff>
              </from>
              <to>
                <xdr:col>0</xdr:col>
                <xdr:colOff>22860</xdr:colOff>
                <xdr:row>6</xdr:row>
                <xdr:rowOff>22860</xdr:rowOff>
              </to>
            </anchor>
          </controlPr>
        </control>
      </mc:Choice>
      <mc:Fallback>
        <control shapeId="1027" r:id="rId4" name="CommandButton1"/>
      </mc:Fallback>
    </mc:AlternateContent>
    <mc:AlternateContent xmlns:mc="http://schemas.openxmlformats.org/markup-compatibility/2006">
      <mc:Choice Requires="x14">
        <control shapeId="1025" r:id="rId6" name="Button 1">
          <controlPr defaultSize="0" print="0" autoFill="0" autoPict="0" macro="[0]!ユーザーフォームを呼び出す">
            <anchor moveWithCells="1" sizeWithCells="1">
              <from>
                <xdr:col>0</xdr:col>
                <xdr:colOff>304800</xdr:colOff>
                <xdr:row>0</xdr:row>
                <xdr:rowOff>7620</xdr:rowOff>
              </from>
              <to>
                <xdr:col>0</xdr:col>
                <xdr:colOff>304800</xdr:colOff>
                <xdr:row>0</xdr:row>
                <xdr:rowOff>30480</xdr:rowOff>
              </to>
            </anchor>
          </controlPr>
        </control>
      </mc:Choice>
    </mc:AlternateContent>
    <mc:AlternateContent xmlns:mc="http://schemas.openxmlformats.org/markup-compatibility/2006">
      <mc:Choice Requires="x14">
        <control shapeId="1026" r:id="rId7" name="Button 2">
          <controlPr defaultSize="0" print="0" autoFill="0" autoPict="0" macro="[0]!ユーザーフォーム2を呼び出す">
            <anchor moveWithCells="1" sizeWithCells="1">
              <from>
                <xdr:col>0</xdr:col>
                <xdr:colOff>304800</xdr:colOff>
                <xdr:row>0</xdr:row>
                <xdr:rowOff>7620</xdr:rowOff>
              </from>
              <to>
                <xdr:col>0</xdr:col>
                <xdr:colOff>304800</xdr:colOff>
                <xdr:row>0</xdr:row>
                <xdr:rowOff>30480</xdr:rowOff>
              </to>
            </anchor>
          </controlPr>
        </control>
      </mc:Choice>
    </mc:AlternateContent>
    <mc:AlternateContent xmlns:mc="http://schemas.openxmlformats.org/markup-compatibility/2006">
      <mc:Choice Requires="x14">
        <control shapeId="1028" r:id="rId8" name="Button 4">
          <controlPr defaultSize="0" print="0" autoFill="0" autoPict="0" macro="[0]!ユーザフォームを呼び出す3">
            <anchor moveWithCells="1" sizeWithCells="1">
              <from>
                <xdr:col>0</xdr:col>
                <xdr:colOff>304800</xdr:colOff>
                <xdr:row>0</xdr:row>
                <xdr:rowOff>7620</xdr:rowOff>
              </from>
              <to>
                <xdr:col>0</xdr:col>
                <xdr:colOff>304800</xdr:colOff>
                <xdr:row>0</xdr:row>
                <xdr:rowOff>30480</xdr:rowOff>
              </to>
            </anchor>
          </controlPr>
        </control>
      </mc:Choice>
    </mc:AlternateContent>
    <mc:AlternateContent xmlns:mc="http://schemas.openxmlformats.org/markup-compatibility/2006">
      <mc:Choice Requires="x14">
        <control shapeId="1419" r:id="rId9" name="Button 395">
          <controlPr defaultSize="0" print="0" autoFill="0" autoPict="0" macro="[0]!ShiftDatesWithHolidays">
            <anchor moveWithCells="1" sizeWithCells="1">
              <from>
                <xdr:col>22</xdr:col>
                <xdr:colOff>7620</xdr:colOff>
                <xdr:row>4</xdr:row>
                <xdr:rowOff>30480</xdr:rowOff>
              </from>
              <to>
                <xdr:col>23</xdr:col>
                <xdr:colOff>411480</xdr:colOff>
                <xdr:row>5</xdr:row>
                <xdr:rowOff>45720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3:B230"/>
  <sheetViews>
    <sheetView topLeftCell="A220" workbookViewId="0">
      <selection activeCell="B231" sqref="B231"/>
    </sheetView>
  </sheetViews>
  <sheetFormatPr defaultColWidth="8.88671875" defaultRowHeight="13.2"/>
  <cols>
    <col min="1" max="1" width="8.88671875" style="149"/>
    <col min="2" max="2" width="11.6640625" style="148" bestFit="1" customWidth="1"/>
    <col min="3" max="16384" width="8.88671875" style="149"/>
  </cols>
  <sheetData>
    <row r="3" spans="2:2">
      <c r="B3" s="148">
        <v>45658</v>
      </c>
    </row>
    <row r="4" spans="2:2">
      <c r="B4" s="148">
        <v>45659</v>
      </c>
    </row>
    <row r="5" spans="2:2">
      <c r="B5" s="148">
        <v>45660</v>
      </c>
    </row>
    <row r="6" spans="2:2">
      <c r="B6" s="148">
        <v>45661</v>
      </c>
    </row>
    <row r="7" spans="2:2">
      <c r="B7" s="148">
        <v>45662</v>
      </c>
    </row>
    <row r="8" spans="2:2">
      <c r="B8" s="148">
        <v>45669</v>
      </c>
    </row>
    <row r="9" spans="2:2">
      <c r="B9" s="148">
        <v>45670</v>
      </c>
    </row>
    <row r="10" spans="2:2">
      <c r="B10" s="148">
        <v>45676</v>
      </c>
    </row>
    <row r="11" spans="2:2">
      <c r="B11" s="148">
        <v>45677</v>
      </c>
    </row>
    <row r="12" spans="2:2">
      <c r="B12" s="148">
        <v>45683</v>
      </c>
    </row>
    <row r="13" spans="2:2">
      <c r="B13" s="148">
        <v>45684</v>
      </c>
    </row>
    <row r="14" spans="2:2">
      <c r="B14" s="148">
        <v>45690</v>
      </c>
    </row>
    <row r="15" spans="2:2">
      <c r="B15" s="148">
        <v>45691</v>
      </c>
    </row>
    <row r="16" spans="2:2">
      <c r="B16" s="148">
        <v>45697</v>
      </c>
    </row>
    <row r="17" spans="2:2">
      <c r="B17" s="148">
        <v>45698</v>
      </c>
    </row>
    <row r="18" spans="2:2">
      <c r="B18" s="148">
        <v>45699</v>
      </c>
    </row>
    <row r="19" spans="2:2">
      <c r="B19" s="148">
        <v>45704</v>
      </c>
    </row>
    <row r="20" spans="2:2">
      <c r="B20" s="148">
        <v>45705</v>
      </c>
    </row>
    <row r="21" spans="2:2">
      <c r="B21" s="148">
        <v>45711</v>
      </c>
    </row>
    <row r="22" spans="2:2">
      <c r="B22" s="148">
        <v>45712</v>
      </c>
    </row>
    <row r="23" spans="2:2">
      <c r="B23" s="148">
        <v>45718</v>
      </c>
    </row>
    <row r="24" spans="2:2">
      <c r="B24" s="148">
        <v>45719</v>
      </c>
    </row>
    <row r="25" spans="2:2">
      <c r="B25" s="148">
        <v>45725</v>
      </c>
    </row>
    <row r="26" spans="2:2">
      <c r="B26" s="148">
        <v>45726</v>
      </c>
    </row>
    <row r="27" spans="2:2">
      <c r="B27" s="148">
        <v>45732</v>
      </c>
    </row>
    <row r="28" spans="2:2">
      <c r="B28" s="148">
        <v>45736</v>
      </c>
    </row>
    <row r="29" spans="2:2">
      <c r="B29" s="148">
        <v>45739</v>
      </c>
    </row>
    <row r="30" spans="2:2">
      <c r="B30" s="148">
        <v>45740</v>
      </c>
    </row>
    <row r="31" spans="2:2">
      <c r="B31" s="148">
        <v>45746</v>
      </c>
    </row>
    <row r="32" spans="2:2">
      <c r="B32" s="148">
        <v>45747</v>
      </c>
    </row>
    <row r="33" spans="2:2">
      <c r="B33" s="148">
        <v>45753</v>
      </c>
    </row>
    <row r="34" spans="2:2">
      <c r="B34" s="148">
        <v>45760</v>
      </c>
    </row>
    <row r="35" spans="2:2">
      <c r="B35" s="148">
        <v>45761</v>
      </c>
    </row>
    <row r="36" spans="2:2">
      <c r="B36" s="148">
        <v>45767</v>
      </c>
    </row>
    <row r="37" spans="2:2">
      <c r="B37" s="148">
        <v>45768</v>
      </c>
    </row>
    <row r="38" spans="2:2">
      <c r="B38" s="148">
        <v>45774</v>
      </c>
    </row>
    <row r="39" spans="2:2">
      <c r="B39" s="148">
        <v>45775</v>
      </c>
    </row>
    <row r="40" spans="2:2">
      <c r="B40" s="148">
        <v>45776</v>
      </c>
    </row>
    <row r="41" spans="2:2">
      <c r="B41" s="148">
        <v>45780</v>
      </c>
    </row>
    <row r="42" spans="2:2">
      <c r="B42" s="148">
        <v>45781</v>
      </c>
    </row>
    <row r="43" spans="2:2">
      <c r="B43" s="148">
        <v>45782</v>
      </c>
    </row>
    <row r="44" spans="2:2">
      <c r="B44" s="148">
        <v>45783</v>
      </c>
    </row>
    <row r="45" spans="2:2">
      <c r="B45" s="148">
        <v>45788</v>
      </c>
    </row>
    <row r="46" spans="2:2">
      <c r="B46" s="148">
        <v>45795</v>
      </c>
    </row>
    <row r="47" spans="2:2">
      <c r="B47" s="148">
        <v>45796</v>
      </c>
    </row>
    <row r="48" spans="2:2">
      <c r="B48" s="148">
        <v>45802</v>
      </c>
    </row>
    <row r="49" spans="2:2">
      <c r="B49" s="148">
        <v>45803</v>
      </c>
    </row>
    <row r="50" spans="2:2">
      <c r="B50" s="148">
        <v>45809</v>
      </c>
    </row>
    <row r="51" spans="2:2">
      <c r="B51" s="148">
        <v>45810</v>
      </c>
    </row>
    <row r="52" spans="2:2">
      <c r="B52" s="148">
        <v>45816</v>
      </c>
    </row>
    <row r="53" spans="2:2">
      <c r="B53" s="148">
        <v>45823</v>
      </c>
    </row>
    <row r="54" spans="2:2">
      <c r="B54" s="148">
        <v>45824</v>
      </c>
    </row>
    <row r="55" spans="2:2">
      <c r="B55" s="148">
        <v>45830</v>
      </c>
    </row>
    <row r="56" spans="2:2">
      <c r="B56" s="148">
        <v>45831</v>
      </c>
    </row>
    <row r="57" spans="2:2">
      <c r="B57" s="148">
        <v>45837</v>
      </c>
    </row>
    <row r="58" spans="2:2">
      <c r="B58" s="148">
        <v>45838</v>
      </c>
    </row>
    <row r="59" spans="2:2">
      <c r="B59" s="148">
        <v>45844</v>
      </c>
    </row>
    <row r="60" spans="2:2">
      <c r="B60" s="148">
        <v>45845</v>
      </c>
    </row>
    <row r="61" spans="2:2">
      <c r="B61" s="148">
        <v>45851</v>
      </c>
    </row>
    <row r="62" spans="2:2">
      <c r="B62" s="148">
        <v>45852</v>
      </c>
    </row>
    <row r="63" spans="2:2">
      <c r="B63" s="148">
        <v>45858</v>
      </c>
    </row>
    <row r="64" spans="2:2">
      <c r="B64" s="148">
        <v>45859</v>
      </c>
    </row>
    <row r="65" spans="2:2">
      <c r="B65" s="148">
        <v>45865</v>
      </c>
    </row>
    <row r="66" spans="2:2">
      <c r="B66" s="148">
        <v>45866</v>
      </c>
    </row>
    <row r="67" spans="2:2">
      <c r="B67" s="148">
        <v>45715</v>
      </c>
    </row>
    <row r="68" spans="2:2">
      <c r="B68" s="148">
        <v>45716</v>
      </c>
    </row>
    <row r="69" spans="2:2">
      <c r="B69" s="148">
        <v>45872</v>
      </c>
    </row>
    <row r="70" spans="2:2">
      <c r="B70" s="148">
        <v>45879</v>
      </c>
    </row>
    <row r="71" spans="2:2">
      <c r="B71" s="148">
        <v>45880</v>
      </c>
    </row>
    <row r="72" spans="2:2">
      <c r="B72" s="148">
        <v>45881</v>
      </c>
    </row>
    <row r="73" spans="2:2">
      <c r="B73" s="148">
        <v>45882</v>
      </c>
    </row>
    <row r="74" spans="2:2">
      <c r="B74" s="148">
        <v>45883</v>
      </c>
    </row>
    <row r="75" spans="2:2">
      <c r="B75" s="148">
        <v>45884</v>
      </c>
    </row>
    <row r="76" spans="2:2">
      <c r="B76" s="148">
        <v>45885</v>
      </c>
    </row>
    <row r="77" spans="2:2">
      <c r="B77" s="148">
        <v>45886</v>
      </c>
    </row>
    <row r="78" spans="2:2">
      <c r="B78" s="148">
        <v>45893</v>
      </c>
    </row>
    <row r="79" spans="2:2">
      <c r="B79" s="148">
        <v>45894</v>
      </c>
    </row>
    <row r="80" spans="2:2">
      <c r="B80" s="148">
        <v>45900</v>
      </c>
    </row>
    <row r="81" spans="2:2">
      <c r="B81" s="148">
        <v>45901</v>
      </c>
    </row>
    <row r="82" spans="2:2">
      <c r="B82" s="148">
        <v>45907</v>
      </c>
    </row>
    <row r="83" spans="2:2">
      <c r="B83" s="148">
        <v>45908</v>
      </c>
    </row>
    <row r="84" spans="2:2">
      <c r="B84" s="148">
        <v>45914</v>
      </c>
    </row>
    <row r="85" spans="2:2">
      <c r="B85" s="148">
        <v>45915</v>
      </c>
    </row>
    <row r="86" spans="2:2">
      <c r="B86" s="148">
        <v>45921</v>
      </c>
    </row>
    <row r="87" spans="2:2">
      <c r="B87" s="148">
        <v>45922</v>
      </c>
    </row>
    <row r="88" spans="2:2">
      <c r="B88" s="148">
        <v>45923</v>
      </c>
    </row>
    <row r="89" spans="2:2">
      <c r="B89" s="148">
        <v>45928</v>
      </c>
    </row>
    <row r="90" spans="2:2">
      <c r="B90" s="148">
        <v>45929</v>
      </c>
    </row>
    <row r="91" spans="2:2">
      <c r="B91" s="148">
        <v>45935</v>
      </c>
    </row>
    <row r="92" spans="2:2">
      <c r="B92" s="148">
        <v>45936</v>
      </c>
    </row>
    <row r="93" spans="2:2">
      <c r="B93" s="148">
        <v>45942</v>
      </c>
    </row>
    <row r="94" spans="2:2">
      <c r="B94" s="148">
        <v>45943</v>
      </c>
    </row>
    <row r="95" spans="2:2">
      <c r="B95" s="148">
        <v>45949</v>
      </c>
    </row>
    <row r="96" spans="2:2">
      <c r="B96" s="148">
        <v>45950</v>
      </c>
    </row>
    <row r="97" spans="2:2">
      <c r="B97" s="148">
        <v>45956</v>
      </c>
    </row>
    <row r="98" spans="2:2">
      <c r="B98" s="148">
        <v>45957</v>
      </c>
    </row>
    <row r="99" spans="2:2">
      <c r="B99" s="148">
        <v>45963</v>
      </c>
    </row>
    <row r="100" spans="2:2">
      <c r="B100" s="148">
        <v>45964</v>
      </c>
    </row>
    <row r="101" spans="2:2">
      <c r="B101" s="148">
        <v>45970</v>
      </c>
    </row>
    <row r="102" spans="2:2">
      <c r="B102" s="148">
        <v>45971</v>
      </c>
    </row>
    <row r="103" spans="2:2">
      <c r="B103" s="148">
        <v>45977</v>
      </c>
    </row>
    <row r="104" spans="2:2">
      <c r="B104" s="148">
        <v>45978</v>
      </c>
    </row>
    <row r="105" spans="2:2">
      <c r="B105" s="148">
        <v>45984</v>
      </c>
    </row>
    <row r="106" spans="2:2">
      <c r="B106" s="148">
        <v>45985</v>
      </c>
    </row>
    <row r="107" spans="2:2">
      <c r="B107" s="148">
        <v>45991</v>
      </c>
    </row>
    <row r="108" spans="2:2">
      <c r="B108" s="148">
        <v>45992</v>
      </c>
    </row>
    <row r="109" spans="2:2">
      <c r="B109" s="148">
        <v>45998</v>
      </c>
    </row>
    <row r="110" spans="2:2">
      <c r="B110" s="148">
        <v>46005</v>
      </c>
    </row>
    <row r="111" spans="2:2">
      <c r="B111" s="148">
        <v>46006</v>
      </c>
    </row>
    <row r="112" spans="2:2">
      <c r="B112" s="148">
        <v>46012</v>
      </c>
    </row>
    <row r="113" spans="2:2">
      <c r="B113" s="148">
        <v>46013</v>
      </c>
    </row>
    <row r="114" spans="2:2">
      <c r="B114" s="148">
        <v>46019</v>
      </c>
    </row>
    <row r="115" spans="2:2">
      <c r="B115" s="148">
        <v>46020</v>
      </c>
    </row>
    <row r="116" spans="2:2">
      <c r="B116" s="148">
        <v>46021</v>
      </c>
    </row>
    <row r="117" spans="2:2">
      <c r="B117" s="148">
        <v>46022</v>
      </c>
    </row>
    <row r="118" spans="2:2">
      <c r="B118" s="148">
        <v>46023</v>
      </c>
    </row>
    <row r="119" spans="2:2">
      <c r="B119" s="148">
        <v>46024</v>
      </c>
    </row>
    <row r="120" spans="2:2">
      <c r="B120" s="148">
        <v>46025</v>
      </c>
    </row>
    <row r="121" spans="2:2">
      <c r="B121" s="148">
        <v>46026</v>
      </c>
    </row>
    <row r="122" spans="2:2">
      <c r="B122" s="148">
        <v>46027</v>
      </c>
    </row>
    <row r="123" spans="2:2">
      <c r="B123" s="148">
        <v>46033</v>
      </c>
    </row>
    <row r="124" spans="2:2">
      <c r="B124" s="148">
        <v>46034</v>
      </c>
    </row>
    <row r="125" spans="2:2">
      <c r="B125" s="148">
        <v>46040</v>
      </c>
    </row>
    <row r="126" spans="2:2">
      <c r="B126" s="148">
        <v>46041</v>
      </c>
    </row>
    <row r="127" spans="2:2">
      <c r="B127" s="148">
        <v>46047</v>
      </c>
    </row>
    <row r="128" spans="2:2">
      <c r="B128" s="148">
        <v>46048</v>
      </c>
    </row>
    <row r="129" spans="2:2">
      <c r="B129" s="148">
        <v>46054</v>
      </c>
    </row>
    <row r="130" spans="2:2">
      <c r="B130" s="148">
        <v>46055</v>
      </c>
    </row>
    <row r="131" spans="2:2">
      <c r="B131" s="148">
        <v>46061</v>
      </c>
    </row>
    <row r="132" spans="2:2">
      <c r="B132" s="148">
        <v>46064</v>
      </c>
    </row>
    <row r="133" spans="2:2">
      <c r="B133" s="148">
        <v>46068</v>
      </c>
    </row>
    <row r="134" spans="2:2">
      <c r="B134" s="148">
        <v>46075</v>
      </c>
    </row>
    <row r="135" spans="2:2">
      <c r="B135" s="148">
        <v>46076</v>
      </c>
    </row>
    <row r="136" spans="2:2">
      <c r="B136" s="148">
        <v>46082</v>
      </c>
    </row>
    <row r="137" spans="2:2">
      <c r="B137" s="148">
        <v>46083</v>
      </c>
    </row>
    <row r="138" spans="2:2">
      <c r="B138" s="148">
        <v>46089</v>
      </c>
    </row>
    <row r="139" spans="2:2">
      <c r="B139" s="148">
        <v>46090</v>
      </c>
    </row>
    <row r="140" spans="2:2">
      <c r="B140" s="148">
        <v>46096</v>
      </c>
    </row>
    <row r="141" spans="2:2">
      <c r="B141" s="148">
        <v>46101</v>
      </c>
    </row>
    <row r="142" spans="2:2">
      <c r="B142" s="148">
        <v>46103</v>
      </c>
    </row>
    <row r="143" spans="2:2">
      <c r="B143" s="148">
        <v>46104</v>
      </c>
    </row>
    <row r="144" spans="2:2">
      <c r="B144" s="148">
        <v>46110</v>
      </c>
    </row>
    <row r="145" spans="2:2">
      <c r="B145" s="148">
        <v>46111</v>
      </c>
    </row>
    <row r="146" spans="2:2">
      <c r="B146" s="148">
        <v>46117</v>
      </c>
    </row>
    <row r="147" spans="2:2">
      <c r="B147" s="148">
        <v>46118</v>
      </c>
    </row>
    <row r="148" spans="2:2">
      <c r="B148" s="148">
        <v>46124</v>
      </c>
    </row>
    <row r="149" spans="2:2">
      <c r="B149" s="148">
        <v>46125</v>
      </c>
    </row>
    <row r="150" spans="2:2">
      <c r="B150" s="148">
        <v>46131</v>
      </c>
    </row>
    <row r="151" spans="2:2">
      <c r="B151" s="148">
        <v>46132</v>
      </c>
    </row>
    <row r="152" spans="2:2">
      <c r="B152" s="148">
        <v>46138</v>
      </c>
    </row>
    <row r="153" spans="2:2">
      <c r="B153" s="148">
        <v>46141</v>
      </c>
    </row>
    <row r="154" spans="2:2">
      <c r="B154" s="148">
        <v>46145</v>
      </c>
    </row>
    <row r="155" spans="2:2">
      <c r="B155" s="148">
        <v>46146</v>
      </c>
    </row>
    <row r="156" spans="2:2">
      <c r="B156" s="148">
        <v>46147</v>
      </c>
    </row>
    <row r="157" spans="2:2">
      <c r="B157" s="148">
        <v>46148</v>
      </c>
    </row>
    <row r="158" spans="2:2">
      <c r="B158" s="148">
        <v>46152</v>
      </c>
    </row>
    <row r="159" spans="2:2">
      <c r="B159" s="148">
        <v>46159</v>
      </c>
    </row>
    <row r="160" spans="2:2">
      <c r="B160" s="148">
        <v>46160</v>
      </c>
    </row>
    <row r="161" spans="2:2">
      <c r="B161" s="148">
        <v>46166</v>
      </c>
    </row>
    <row r="162" spans="2:2">
      <c r="B162" s="148">
        <v>46167</v>
      </c>
    </row>
    <row r="163" spans="2:2">
      <c r="B163" s="148">
        <v>46173</v>
      </c>
    </row>
    <row r="164" spans="2:2">
      <c r="B164" s="148">
        <v>46174</v>
      </c>
    </row>
    <row r="165" spans="2:2">
      <c r="B165" s="148">
        <v>46180</v>
      </c>
    </row>
    <row r="166" spans="2:2">
      <c r="B166" s="148">
        <v>46181</v>
      </c>
    </row>
    <row r="167" spans="2:2">
      <c r="B167" s="148">
        <v>46187</v>
      </c>
    </row>
    <row r="168" spans="2:2">
      <c r="B168" s="148">
        <v>46188</v>
      </c>
    </row>
    <row r="169" spans="2:2">
      <c r="B169" s="148">
        <v>46194</v>
      </c>
    </row>
    <row r="170" spans="2:2">
      <c r="B170" s="148">
        <v>46195</v>
      </c>
    </row>
    <row r="171" spans="2:2">
      <c r="B171" s="148">
        <v>46201</v>
      </c>
    </row>
    <row r="172" spans="2:2">
      <c r="B172" s="148">
        <v>46202</v>
      </c>
    </row>
    <row r="173" spans="2:2">
      <c r="B173" s="148">
        <v>46208</v>
      </c>
    </row>
    <row r="174" spans="2:2">
      <c r="B174" s="148">
        <v>46209</v>
      </c>
    </row>
    <row r="175" spans="2:2">
      <c r="B175" s="148">
        <v>46215</v>
      </c>
    </row>
    <row r="176" spans="2:2">
      <c r="B176" s="148">
        <v>46216</v>
      </c>
    </row>
    <row r="177" spans="2:2">
      <c r="B177" s="148">
        <v>46222</v>
      </c>
    </row>
    <row r="178" spans="2:2">
      <c r="B178" s="148">
        <v>46223</v>
      </c>
    </row>
    <row r="179" spans="2:2">
      <c r="B179" s="148">
        <v>46229</v>
      </c>
    </row>
    <row r="180" spans="2:2">
      <c r="B180" s="148">
        <v>46230</v>
      </c>
    </row>
    <row r="181" spans="2:2">
      <c r="B181" s="148">
        <v>46236</v>
      </c>
    </row>
    <row r="182" spans="2:2">
      <c r="B182" s="148">
        <v>46243</v>
      </c>
    </row>
    <row r="183" spans="2:2">
      <c r="B183" s="148">
        <v>46244</v>
      </c>
    </row>
    <row r="184" spans="2:2">
      <c r="B184" s="148">
        <v>46245</v>
      </c>
    </row>
    <row r="185" spans="2:2">
      <c r="B185" s="148">
        <v>46246</v>
      </c>
    </row>
    <row r="186" spans="2:2">
      <c r="B186" s="148">
        <v>46247</v>
      </c>
    </row>
    <row r="187" spans="2:2">
      <c r="B187" s="148">
        <v>46248</v>
      </c>
    </row>
    <row r="188" spans="2:2">
      <c r="B188" s="148">
        <v>46249</v>
      </c>
    </row>
    <row r="189" spans="2:2">
      <c r="B189" s="148">
        <v>46250</v>
      </c>
    </row>
    <row r="190" spans="2:2">
      <c r="B190" s="148">
        <v>46257</v>
      </c>
    </row>
    <row r="191" spans="2:2">
      <c r="B191" s="148">
        <v>46258</v>
      </c>
    </row>
    <row r="192" spans="2:2">
      <c r="B192" s="148">
        <v>46264</v>
      </c>
    </row>
    <row r="193" spans="2:2">
      <c r="B193" s="148">
        <v>46265</v>
      </c>
    </row>
    <row r="194" spans="2:2">
      <c r="B194" s="148">
        <v>46271</v>
      </c>
    </row>
    <row r="195" spans="2:2">
      <c r="B195" s="148">
        <v>46272</v>
      </c>
    </row>
    <row r="196" spans="2:2">
      <c r="B196" s="148">
        <v>46278</v>
      </c>
    </row>
    <row r="197" spans="2:2">
      <c r="B197" s="148">
        <v>46279</v>
      </c>
    </row>
    <row r="198" spans="2:2">
      <c r="B198" s="148">
        <v>46285</v>
      </c>
    </row>
    <row r="199" spans="2:2">
      <c r="B199" s="148">
        <v>46286</v>
      </c>
    </row>
    <row r="200" spans="2:2">
      <c r="B200" s="148">
        <v>46287</v>
      </c>
    </row>
    <row r="201" spans="2:2">
      <c r="B201" s="148">
        <v>46288</v>
      </c>
    </row>
    <row r="202" spans="2:2">
      <c r="B202" s="148">
        <v>46292</v>
      </c>
    </row>
    <row r="203" spans="2:2">
      <c r="B203" s="148">
        <v>46299</v>
      </c>
    </row>
    <row r="204" spans="2:2">
      <c r="B204" s="148">
        <v>46300</v>
      </c>
    </row>
    <row r="205" spans="2:2">
      <c r="B205" s="148">
        <v>46306</v>
      </c>
    </row>
    <row r="206" spans="2:2">
      <c r="B206" s="148">
        <v>46307</v>
      </c>
    </row>
    <row r="207" spans="2:2">
      <c r="B207" s="148">
        <v>46313</v>
      </c>
    </row>
    <row r="208" spans="2:2">
      <c r="B208" s="148">
        <v>46314</v>
      </c>
    </row>
    <row r="209" spans="2:2">
      <c r="B209" s="148">
        <v>46320</v>
      </c>
    </row>
    <row r="210" spans="2:2">
      <c r="B210" s="148">
        <v>46321</v>
      </c>
    </row>
    <row r="211" spans="2:2">
      <c r="B211" s="148">
        <v>46327</v>
      </c>
    </row>
    <row r="212" spans="2:2">
      <c r="B212" s="148">
        <v>46328</v>
      </c>
    </row>
    <row r="213" spans="2:2">
      <c r="B213" s="148">
        <v>46329</v>
      </c>
    </row>
    <row r="214" spans="2:2">
      <c r="B214" s="148">
        <v>46334</v>
      </c>
    </row>
    <row r="215" spans="2:2">
      <c r="B215" s="148">
        <v>46341</v>
      </c>
    </row>
    <row r="216" spans="2:2">
      <c r="B216" s="148">
        <v>46342</v>
      </c>
    </row>
    <row r="217" spans="2:2">
      <c r="B217" s="148">
        <v>46348</v>
      </c>
    </row>
    <row r="218" spans="2:2">
      <c r="B218" s="148">
        <v>46349</v>
      </c>
    </row>
    <row r="219" spans="2:2">
      <c r="B219" s="148">
        <v>46355</v>
      </c>
    </row>
    <row r="220" spans="2:2">
      <c r="B220" s="148">
        <v>46356</v>
      </c>
    </row>
    <row r="221" spans="2:2">
      <c r="B221" s="148">
        <v>46362</v>
      </c>
    </row>
    <row r="222" spans="2:2">
      <c r="B222" s="148">
        <v>46369</v>
      </c>
    </row>
    <row r="223" spans="2:2">
      <c r="B223" s="148">
        <v>46370</v>
      </c>
    </row>
    <row r="224" spans="2:2">
      <c r="B224" s="148">
        <v>46376</v>
      </c>
    </row>
    <row r="225" spans="2:2">
      <c r="B225" s="148">
        <v>46377</v>
      </c>
    </row>
    <row r="226" spans="2:2">
      <c r="B226" s="148">
        <v>46383</v>
      </c>
    </row>
    <row r="227" spans="2:2">
      <c r="B227" s="148">
        <v>46384</v>
      </c>
    </row>
    <row r="228" spans="2:2">
      <c r="B228" s="148">
        <v>46385</v>
      </c>
    </row>
    <row r="229" spans="2:2">
      <c r="B229" s="148">
        <v>46386</v>
      </c>
    </row>
    <row r="230" spans="2:2">
      <c r="B230" s="148">
        <v>46387</v>
      </c>
    </row>
  </sheetData>
  <phoneticPr fontId="19"/>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BC79"/>
  <sheetViews>
    <sheetView showZeros="0" zoomScale="70" zoomScaleNormal="70" workbookViewId="0">
      <selection activeCell="A5" sqref="A5:V5"/>
    </sheetView>
  </sheetViews>
  <sheetFormatPr defaultRowHeight="13.2" outlineLevelCol="1"/>
  <cols>
    <col min="2" max="2" width="23.33203125" bestFit="1" customWidth="1"/>
    <col min="3" max="3" width="10.88671875" bestFit="1" customWidth="1"/>
    <col min="4" max="4" width="11.44140625" bestFit="1" customWidth="1"/>
    <col min="5" max="5" width="10.88671875" bestFit="1" customWidth="1"/>
    <col min="6" max="6" width="11.88671875" bestFit="1" customWidth="1"/>
    <col min="7" max="7" width="9.6640625" bestFit="1" customWidth="1"/>
    <col min="8" max="8" width="11.88671875" bestFit="1" customWidth="1"/>
    <col min="9" max="9" width="9.6640625" bestFit="1" customWidth="1"/>
    <col min="10" max="10" width="11.88671875" bestFit="1" customWidth="1"/>
    <col min="11" max="11" width="9.6640625" bestFit="1" customWidth="1"/>
    <col min="12" max="12" width="13.109375" bestFit="1" customWidth="1"/>
    <col min="13" max="13" width="10.44140625" bestFit="1" customWidth="1"/>
    <col min="14" max="14" width="13.109375" bestFit="1" customWidth="1"/>
    <col min="15" max="15" width="13.44140625" bestFit="1" customWidth="1"/>
    <col min="16" max="16" width="7.88671875" bestFit="1" customWidth="1"/>
    <col min="17" max="17" width="13.33203125" bestFit="1" customWidth="1"/>
    <col min="18" max="18" width="8" bestFit="1" customWidth="1"/>
    <col min="19" max="19" width="9.33203125" bestFit="1" customWidth="1"/>
    <col min="20" max="20" width="11.109375" bestFit="1" customWidth="1"/>
    <col min="21" max="22" width="10.109375" bestFit="1" customWidth="1"/>
    <col min="23" max="23" width="9" bestFit="1" customWidth="1"/>
    <col min="24" max="24" width="10.109375" bestFit="1" customWidth="1"/>
    <col min="25" max="25" width="9.109375" bestFit="1" customWidth="1"/>
    <col min="26" max="26" width="10.109375" bestFit="1" customWidth="1"/>
    <col min="27" max="27" width="6" bestFit="1" customWidth="1"/>
    <col min="28" max="28" width="10.109375" bestFit="1" customWidth="1"/>
    <col min="29" max="29" width="9.109375" bestFit="1" customWidth="1"/>
    <col min="30" max="30" width="17.44140625" bestFit="1" customWidth="1"/>
    <col min="31" max="31" width="6" bestFit="1" customWidth="1" outlineLevel="1"/>
    <col min="32" max="32" width="17.44140625" bestFit="1" customWidth="1" outlineLevel="1"/>
    <col min="33" max="33" width="10.109375" bestFit="1" customWidth="1" outlineLevel="1"/>
    <col min="34" max="34" width="13.44140625" bestFit="1" customWidth="1" outlineLevel="1"/>
    <col min="35" max="35" width="7.88671875" bestFit="1" customWidth="1" outlineLevel="1"/>
    <col min="36" max="36" width="9.6640625" bestFit="1" customWidth="1" outlineLevel="1"/>
    <col min="37" max="47" width="8.88671875" customWidth="1" outlineLevel="1"/>
    <col min="48" max="55" width="9.88671875" customWidth="1"/>
  </cols>
  <sheetData>
    <row r="2" spans="1:47" ht="23.4">
      <c r="A2" s="108" t="s">
        <v>723</v>
      </c>
      <c r="AE2" s="8289" t="s">
        <v>702</v>
      </c>
      <c r="AF2" s="8290"/>
      <c r="AG2" s="8290"/>
      <c r="AH2" s="8290"/>
      <c r="AI2" s="8290"/>
      <c r="AJ2" s="8291"/>
    </row>
    <row r="3" spans="1:47" ht="17.100000000000001" customHeight="1">
      <c r="A3" s="8282" t="s">
        <v>689</v>
      </c>
      <c r="B3" s="8282" t="s">
        <v>492</v>
      </c>
      <c r="C3" s="8282" t="s">
        <v>690</v>
      </c>
      <c r="D3" s="8282" t="s">
        <v>691</v>
      </c>
      <c r="E3" s="8282" t="s">
        <v>692</v>
      </c>
      <c r="F3" s="8282" t="s">
        <v>693</v>
      </c>
      <c r="G3" s="8282" t="s">
        <v>694</v>
      </c>
      <c r="H3" s="8282" t="s">
        <v>695</v>
      </c>
      <c r="I3" s="8282" t="s">
        <v>696</v>
      </c>
      <c r="J3" s="8282" t="s">
        <v>27</v>
      </c>
      <c r="K3" s="8281" t="s">
        <v>703</v>
      </c>
      <c r="L3" s="8281" t="s">
        <v>704</v>
      </c>
      <c r="M3" s="8281" t="s">
        <v>705</v>
      </c>
      <c r="N3" s="8281" t="s">
        <v>542</v>
      </c>
      <c r="O3" s="8281" t="s">
        <v>706</v>
      </c>
      <c r="P3" s="8281" t="s">
        <v>707</v>
      </c>
      <c r="Q3" s="8281" t="s">
        <v>554</v>
      </c>
      <c r="R3" s="8281" t="s">
        <v>708</v>
      </c>
      <c r="S3" s="8281" t="s">
        <v>709</v>
      </c>
      <c r="T3" s="8281" t="s">
        <v>712</v>
      </c>
      <c r="U3" s="8281" t="s">
        <v>710</v>
      </c>
      <c r="V3" s="8281" t="s">
        <v>711</v>
      </c>
      <c r="W3" s="103"/>
      <c r="X3" s="103"/>
      <c r="Y3" s="103"/>
      <c r="Z3" s="103"/>
      <c r="AA3" s="103"/>
      <c r="AB3" s="103"/>
      <c r="AC3" s="103"/>
      <c r="AD3" s="103"/>
      <c r="AE3" s="8071" t="s">
        <v>697</v>
      </c>
      <c r="AF3" s="8071" t="s">
        <v>4</v>
      </c>
      <c r="AG3" s="8071" t="s">
        <v>698</v>
      </c>
      <c r="AH3" s="8071" t="s">
        <v>699</v>
      </c>
      <c r="AI3" s="8071" t="s">
        <v>700</v>
      </c>
      <c r="AJ3" s="8283" t="s">
        <v>701</v>
      </c>
      <c r="AK3" s="8283" t="s">
        <v>704</v>
      </c>
      <c r="AL3" s="8283" t="s">
        <v>705</v>
      </c>
      <c r="AM3" s="8283" t="s">
        <v>542</v>
      </c>
      <c r="AN3" s="8283" t="s">
        <v>706</v>
      </c>
      <c r="AO3" s="8283" t="s">
        <v>707</v>
      </c>
      <c r="AP3" s="8283" t="s">
        <v>554</v>
      </c>
      <c r="AQ3" s="8283" t="s">
        <v>708</v>
      </c>
      <c r="AR3" s="8283" t="s">
        <v>709</v>
      </c>
      <c r="AS3" s="8283" t="s">
        <v>712</v>
      </c>
      <c r="AT3" s="8283" t="s">
        <v>710</v>
      </c>
      <c r="AU3" s="8283" t="s">
        <v>711</v>
      </c>
    </row>
    <row r="4" spans="1:47" ht="17.100000000000001" customHeight="1">
      <c r="A4" s="8282"/>
      <c r="B4" s="8282"/>
      <c r="C4" s="8282"/>
      <c r="D4" s="8282"/>
      <c r="E4" s="8282"/>
      <c r="F4" s="8282"/>
      <c r="G4" s="8282"/>
      <c r="H4" s="8282"/>
      <c r="I4" s="8282"/>
      <c r="J4" s="8282"/>
      <c r="K4" s="8282"/>
      <c r="L4" s="8282"/>
      <c r="M4" s="8282"/>
      <c r="N4" s="8282"/>
      <c r="O4" s="8282"/>
      <c r="P4" s="8282"/>
      <c r="Q4" s="8282"/>
      <c r="R4" s="8282"/>
      <c r="S4" s="8282"/>
      <c r="T4" s="8282"/>
      <c r="U4" s="8282"/>
      <c r="V4" s="8282"/>
      <c r="W4" s="99"/>
      <c r="X4" s="99"/>
      <c r="Y4" s="99"/>
      <c r="Z4" s="99"/>
      <c r="AA4" s="99"/>
      <c r="AB4" s="99"/>
      <c r="AC4" s="99"/>
      <c r="AD4" s="99"/>
      <c r="AE4" s="8071"/>
      <c r="AF4" s="8071"/>
      <c r="AG4" s="8071"/>
      <c r="AH4" s="8071"/>
      <c r="AI4" s="8071"/>
      <c r="AJ4" s="8071"/>
      <c r="AK4" s="8071"/>
      <c r="AL4" s="8071"/>
      <c r="AM4" s="8071"/>
      <c r="AN4" s="8071"/>
      <c r="AO4" s="8071"/>
      <c r="AP4" s="8071"/>
      <c r="AQ4" s="8071"/>
      <c r="AR4" s="8071"/>
      <c r="AS4" s="8071"/>
      <c r="AT4" s="8071"/>
      <c r="AU4" s="8071"/>
    </row>
    <row r="5" spans="1:47" ht="17.100000000000001" customHeight="1">
      <c r="A5" s="104">
        <v>868</v>
      </c>
      <c r="B5" s="101" t="str">
        <f t="shared" ref="B5:B19" si="0">IF($A5=0,0,VLOOKUP($A5,ﾚｰｻﾞ,4,0))</f>
        <v>EN3015AJE</v>
      </c>
      <c r="C5" s="102" t="str">
        <f t="shared" ref="C5:C20" si="1">IF($A5=0,0,VLOOKUP($A5,ﾚｰｻﾞ,2,0))</f>
        <v>4IE</v>
      </c>
      <c r="D5" s="105">
        <f t="shared" ref="D5:D19" si="2">IF($A5=0,0,VLOOKUP($A5,ﾚｰｻﾞ,3,0))</f>
        <v>46353</v>
      </c>
      <c r="E5" s="101">
        <f t="shared" ref="E5:E19" si="3">IF($A5=0,0,VLOOKUP($A5,ﾚｰｻﾞ,5,0))</f>
        <v>62510089</v>
      </c>
      <c r="F5" s="102" t="str">
        <f t="shared" ref="F5:F19" si="4">IF($A5=0,0,VLOOKUP($A5,ﾚｰｻﾞ,8,0))</f>
        <v>DMS</v>
      </c>
      <c r="G5" s="102" t="str">
        <f t="shared" ref="G5:G19" si="5">IF($A5=0,0,VLOOKUP($A5,ﾚｰｻﾞ,9,0))</f>
        <v>日本</v>
      </c>
      <c r="H5" s="106">
        <f t="shared" ref="H5:H19" si="6">IF($A5=0,0,VLOOKUP($A5,ﾚｰｻﾞ,13,0))</f>
        <v>46309</v>
      </c>
      <c r="I5" s="106">
        <f t="shared" ref="I5:I19" si="7">IF($A5=0,0,VLOOKUP($A5,ﾚｰｻﾞ,22,0))</f>
        <v>0</v>
      </c>
      <c r="J5" s="102" t="str">
        <f t="shared" ref="J5:J19" si="8">IF($A5=0,0,VLOOKUP($A5,ﾚｰｻﾞ,11,0))</f>
        <v>土岐</v>
      </c>
      <c r="K5" s="102" t="str">
        <f t="shared" ref="K5:K19" si="9">IF($A5=0,0,VLOOKUP($A5,ﾚｰｻﾞ,29,0))</f>
        <v>〇</v>
      </c>
      <c r="L5" s="102" t="str">
        <f t="shared" ref="L5" si="10">IF(AK5=1,"〇","　")</f>
        <v>〇</v>
      </c>
      <c r="M5" s="102" t="str">
        <f t="shared" ref="M5" si="11">IF(AL5=1,"〇","　")</f>
        <v>〇</v>
      </c>
      <c r="N5" s="102" t="str">
        <f t="shared" ref="N5" si="12">IF(AM5=1,"〇","　")</f>
        <v>〇</v>
      </c>
      <c r="O5" s="102" t="str">
        <f t="shared" ref="O5" si="13">IF(AN5=1,"〇","　")</f>
        <v>　</v>
      </c>
      <c r="P5" s="102" t="str">
        <f t="shared" ref="P5" si="14">IF(AO5=1,"〇","　")</f>
        <v>　</v>
      </c>
      <c r="Q5" s="102" t="str">
        <f t="shared" ref="Q5" si="15">IF(AP5=1,"〇","　")</f>
        <v>　</v>
      </c>
      <c r="R5" s="102" t="str">
        <f t="shared" ref="R5" si="16">IF(AQ5=1,"〇","　")</f>
        <v>〇</v>
      </c>
      <c r="S5" s="102" t="str">
        <f t="shared" ref="S5" si="17">IF(AR5=1,"〇","　")</f>
        <v>〇</v>
      </c>
      <c r="T5" s="102" t="str">
        <f t="shared" ref="T5" si="18">IF(AS5=1,"〇","　")</f>
        <v>　</v>
      </c>
      <c r="U5" s="102">
        <f t="shared" ref="U5" si="19">AT5</f>
        <v>0</v>
      </c>
      <c r="V5" s="102">
        <f t="shared" ref="V5" si="20">IF(AU5=0,AT5,AU5)</f>
        <v>0</v>
      </c>
      <c r="W5" s="99"/>
      <c r="X5" s="99"/>
      <c r="Y5" s="99"/>
      <c r="Z5" s="99"/>
      <c r="AA5" s="99"/>
      <c r="AB5" s="99"/>
      <c r="AC5" s="99"/>
      <c r="AD5" s="99"/>
      <c r="AE5" s="115"/>
      <c r="AF5" s="115"/>
      <c r="AG5" s="115"/>
      <c r="AH5" s="115"/>
      <c r="AI5" s="115"/>
      <c r="AJ5" s="115"/>
      <c r="AK5" s="101">
        <f t="shared" ref="AK5:AK19" si="21">IF($A5=0,0,VLOOKUP($A5,ﾚｰｻﾞ,40,0))</f>
        <v>1</v>
      </c>
      <c r="AL5" s="101">
        <f t="shared" ref="AL5:AL19" si="22">IF($A5=0,0,VLOOKUP($A5,ﾚｰｻﾞ,41,0))</f>
        <v>1</v>
      </c>
      <c r="AM5" s="101">
        <f t="shared" ref="AM5:AM19" si="23">IF($A5=0,0,VLOOKUP($A5,ﾚｰｻﾞ,42,0))</f>
        <v>1</v>
      </c>
      <c r="AN5" s="101">
        <f t="shared" ref="AN5:AN19" si="24">IF($A5=0,0,VLOOKUP($A5,ﾚｰｻﾞ,45,0))</f>
        <v>0</v>
      </c>
      <c r="AO5" s="101">
        <f t="shared" ref="AO5:AO19" si="25">IF($A5=0,0,VLOOKUP($A5,ﾚｰｻﾞ,33,0))</f>
        <v>0</v>
      </c>
      <c r="AP5" s="101">
        <f t="shared" ref="AP5:AP19" si="26">IF($A5=0,0,VLOOKUP($A5,ﾚｰｻﾞ,34,0))</f>
        <v>0</v>
      </c>
      <c r="AQ5" s="101">
        <f t="shared" ref="AQ5:AQ19" si="27">IF($A5=0,0,VLOOKUP($A5,ﾚｰｻﾞ,43,0))</f>
        <v>1</v>
      </c>
      <c r="AR5" s="101">
        <f t="shared" ref="AR5:AR19" si="28">IF($A5=0,0,VLOOKUP($A5,ﾚｰｻﾞ,44,0))</f>
        <v>1</v>
      </c>
      <c r="AS5" s="101">
        <f t="shared" ref="AS5:AS19" si="29">IF($A5=0,0,VLOOKUP($A5,ﾚｰｻﾞ,35,0))</f>
        <v>0</v>
      </c>
      <c r="AT5" s="101">
        <f t="shared" ref="AT5:AT19" si="30">IF($A5=0,0,VLOOKUP($A5,ﾚｰｻﾞ,6,0))</f>
        <v>0</v>
      </c>
      <c r="AU5" s="101">
        <f t="shared" ref="AU5:AU19" si="31">IF($A5=0,0,VLOOKUP($A5,ﾚｰｻﾞ,7,0))</f>
        <v>0</v>
      </c>
    </row>
    <row r="6" spans="1:47" ht="17.100000000000001" customHeight="1">
      <c r="A6" s="104">
        <v>855</v>
      </c>
      <c r="B6" s="101" t="str">
        <f t="shared" si="0"/>
        <v>EN3015AJE ZOOM EXP</v>
      </c>
      <c r="C6" s="102" t="str">
        <f t="shared" si="1"/>
        <v>4IE</v>
      </c>
      <c r="D6" s="105">
        <f t="shared" si="2"/>
        <v>46353</v>
      </c>
      <c r="E6" s="101">
        <f t="shared" si="3"/>
        <v>72511147</v>
      </c>
      <c r="F6" s="102" t="str">
        <f t="shared" si="4"/>
        <v>EXP</v>
      </c>
      <c r="G6" s="102" t="str">
        <f t="shared" si="5"/>
        <v>カナダ</v>
      </c>
      <c r="H6" s="106">
        <f t="shared" si="6"/>
        <v>46301</v>
      </c>
      <c r="I6" s="106">
        <f t="shared" si="7"/>
        <v>0</v>
      </c>
      <c r="J6" s="102" t="str">
        <f t="shared" si="8"/>
        <v>富士宮</v>
      </c>
      <c r="K6" s="102" t="str">
        <f t="shared" si="9"/>
        <v>〇</v>
      </c>
      <c r="L6" s="102" t="str">
        <f t="shared" ref="L6:L11" si="32">IF(AK6=1,"〇","　")</f>
        <v>〇</v>
      </c>
      <c r="M6" s="102" t="str">
        <f t="shared" ref="M6:M11" si="33">IF(AL6=1,"〇","　")</f>
        <v>〇</v>
      </c>
      <c r="N6" s="102" t="str">
        <f t="shared" ref="N6:N11" si="34">IF(AM6=1,"〇","　")</f>
        <v>〇</v>
      </c>
      <c r="O6" s="102" t="str">
        <f t="shared" ref="O6:O11" si="35">IF(AN6=1,"〇","　")</f>
        <v>　</v>
      </c>
      <c r="P6" s="102" t="str">
        <f t="shared" ref="P6:P11" si="36">IF(AO6=1,"〇","　")</f>
        <v>〇</v>
      </c>
      <c r="Q6" s="102" t="str">
        <f t="shared" ref="Q6:Q11" si="37">IF(AP6=1,"〇","　")</f>
        <v>　</v>
      </c>
      <c r="R6" s="102" t="str">
        <f t="shared" ref="R6:R11" si="38">IF(AQ6=1,"〇","　")</f>
        <v>〇</v>
      </c>
      <c r="S6" s="102" t="str">
        <f t="shared" ref="S6:S11" si="39">IF(AR6=1,"〇","　")</f>
        <v>〇</v>
      </c>
      <c r="T6" s="102" t="str">
        <f t="shared" ref="T6:T11" si="40">IF(AS6=1,"〇","　")</f>
        <v>　</v>
      </c>
      <c r="U6" s="102" t="str">
        <f t="shared" ref="U6:U11" si="41">AT6</f>
        <v>AC26626</v>
      </c>
      <c r="V6" s="102" t="str">
        <f t="shared" ref="V6:V11" si="42">IF(AU6=0,AT6,AU6)</f>
        <v>AC26626</v>
      </c>
      <c r="W6" s="99"/>
      <c r="X6" s="99"/>
      <c r="Y6" s="99"/>
      <c r="Z6" s="99"/>
      <c r="AA6" s="99"/>
      <c r="AB6" s="99"/>
      <c r="AC6" s="99"/>
      <c r="AD6" s="99"/>
      <c r="AE6" s="115"/>
      <c r="AF6" s="115"/>
      <c r="AG6" s="115"/>
      <c r="AH6" s="115"/>
      <c r="AI6" s="115"/>
      <c r="AJ6" s="115"/>
      <c r="AK6" s="101">
        <f t="shared" si="21"/>
        <v>1</v>
      </c>
      <c r="AL6" s="101">
        <f t="shared" si="22"/>
        <v>1</v>
      </c>
      <c r="AM6" s="101">
        <f t="shared" si="23"/>
        <v>1</v>
      </c>
      <c r="AN6" s="101">
        <f t="shared" si="24"/>
        <v>0</v>
      </c>
      <c r="AO6" s="101">
        <f t="shared" si="25"/>
        <v>1</v>
      </c>
      <c r="AP6" s="101">
        <f t="shared" si="26"/>
        <v>0</v>
      </c>
      <c r="AQ6" s="101">
        <f t="shared" si="27"/>
        <v>1</v>
      </c>
      <c r="AR6" s="101">
        <f t="shared" si="28"/>
        <v>1</v>
      </c>
      <c r="AS6" s="101">
        <f t="shared" si="29"/>
        <v>0</v>
      </c>
      <c r="AT6" s="101" t="str">
        <f t="shared" si="30"/>
        <v>AC26626</v>
      </c>
      <c r="AU6" s="101">
        <f t="shared" si="31"/>
        <v>0</v>
      </c>
    </row>
    <row r="7" spans="1:47" ht="17.100000000000001" customHeight="1">
      <c r="A7" s="104">
        <v>861</v>
      </c>
      <c r="B7" s="101" t="str">
        <f t="shared" si="0"/>
        <v>EN3015AJE ZOOM EXP</v>
      </c>
      <c r="C7" s="102" t="str">
        <f t="shared" si="1"/>
        <v>4IE</v>
      </c>
      <c r="D7" s="105">
        <f t="shared" si="2"/>
        <v>46353</v>
      </c>
      <c r="E7" s="101">
        <f t="shared" si="3"/>
        <v>72515138</v>
      </c>
      <c r="F7" s="102" t="str">
        <f t="shared" si="4"/>
        <v>EXP</v>
      </c>
      <c r="G7" s="102" t="str">
        <f t="shared" si="5"/>
        <v>米国</v>
      </c>
      <c r="H7" s="106">
        <f t="shared" si="6"/>
        <v>46304</v>
      </c>
      <c r="I7" s="106">
        <f t="shared" si="7"/>
        <v>0</v>
      </c>
      <c r="J7" s="102" t="str">
        <f t="shared" si="8"/>
        <v>富士宮</v>
      </c>
      <c r="K7" s="102" t="str">
        <f t="shared" si="9"/>
        <v>〇</v>
      </c>
      <c r="L7" s="102" t="str">
        <f t="shared" si="32"/>
        <v>〇</v>
      </c>
      <c r="M7" s="102" t="str">
        <f t="shared" si="33"/>
        <v>　</v>
      </c>
      <c r="N7" s="102" t="str">
        <f t="shared" si="34"/>
        <v>〇</v>
      </c>
      <c r="O7" s="102" t="str">
        <f t="shared" si="35"/>
        <v>　</v>
      </c>
      <c r="P7" s="102" t="str">
        <f t="shared" si="36"/>
        <v>〇</v>
      </c>
      <c r="Q7" s="102" t="str">
        <f t="shared" si="37"/>
        <v>　</v>
      </c>
      <c r="R7" s="102" t="str">
        <f t="shared" si="38"/>
        <v>〇</v>
      </c>
      <c r="S7" s="102" t="str">
        <f t="shared" si="39"/>
        <v>〇</v>
      </c>
      <c r="T7" s="102" t="str">
        <f t="shared" si="40"/>
        <v>　</v>
      </c>
      <c r="U7" s="102">
        <f t="shared" si="41"/>
        <v>0</v>
      </c>
      <c r="V7" s="102">
        <f t="shared" si="42"/>
        <v>0</v>
      </c>
      <c r="W7" s="99"/>
      <c r="X7" s="99"/>
      <c r="Y7" s="99"/>
      <c r="Z7" s="99"/>
      <c r="AA7" s="99"/>
      <c r="AB7" s="99"/>
      <c r="AC7" s="99"/>
      <c r="AD7" s="99"/>
      <c r="AE7" s="115"/>
      <c r="AF7" s="115"/>
      <c r="AG7" s="115"/>
      <c r="AH7" s="115"/>
      <c r="AI7" s="115"/>
      <c r="AJ7" s="115"/>
      <c r="AK7" s="101">
        <f t="shared" si="21"/>
        <v>1</v>
      </c>
      <c r="AL7" s="101">
        <f t="shared" si="22"/>
        <v>0</v>
      </c>
      <c r="AM7" s="101">
        <f t="shared" si="23"/>
        <v>1</v>
      </c>
      <c r="AN7" s="101">
        <f t="shared" si="24"/>
        <v>0</v>
      </c>
      <c r="AO7" s="101">
        <f t="shared" si="25"/>
        <v>1</v>
      </c>
      <c r="AP7" s="101">
        <f t="shared" si="26"/>
        <v>0</v>
      </c>
      <c r="AQ7" s="101">
        <f t="shared" si="27"/>
        <v>1</v>
      </c>
      <c r="AR7" s="101">
        <f t="shared" si="28"/>
        <v>1</v>
      </c>
      <c r="AS7" s="101">
        <f t="shared" si="29"/>
        <v>0</v>
      </c>
      <c r="AT7" s="101">
        <f t="shared" si="30"/>
        <v>0</v>
      </c>
      <c r="AU7" s="101">
        <f t="shared" si="31"/>
        <v>0</v>
      </c>
    </row>
    <row r="8" spans="1:47" ht="17.100000000000001" customHeight="1">
      <c r="A8" s="104">
        <v>864</v>
      </c>
      <c r="B8" s="101" t="str">
        <f t="shared" si="0"/>
        <v>EN3015AJE ZOOM EXP</v>
      </c>
      <c r="C8" s="102" t="str">
        <f t="shared" si="1"/>
        <v>4IE</v>
      </c>
      <c r="D8" s="105">
        <f t="shared" si="2"/>
        <v>46353</v>
      </c>
      <c r="E8" s="101" t="str">
        <f t="shared" si="3"/>
        <v>72515139</v>
      </c>
      <c r="F8" s="102" t="str">
        <f t="shared" si="4"/>
        <v>EXP</v>
      </c>
      <c r="G8" s="102" t="str">
        <f t="shared" si="5"/>
        <v>米国</v>
      </c>
      <c r="H8" s="106">
        <f t="shared" si="6"/>
        <v>46305</v>
      </c>
      <c r="I8" s="106">
        <f t="shared" si="7"/>
        <v>0</v>
      </c>
      <c r="J8" s="102" t="str">
        <f t="shared" si="8"/>
        <v>富士宮</v>
      </c>
      <c r="K8" s="102" t="str">
        <f t="shared" si="9"/>
        <v>〇</v>
      </c>
      <c r="L8" s="102" t="str">
        <f t="shared" si="32"/>
        <v>〇</v>
      </c>
      <c r="M8" s="102" t="str">
        <f t="shared" si="33"/>
        <v>　</v>
      </c>
      <c r="N8" s="102" t="str">
        <f t="shared" si="34"/>
        <v>〇</v>
      </c>
      <c r="O8" s="102" t="str">
        <f t="shared" si="35"/>
        <v>　</v>
      </c>
      <c r="P8" s="102" t="str">
        <f t="shared" si="36"/>
        <v>〇</v>
      </c>
      <c r="Q8" s="102" t="str">
        <f t="shared" si="37"/>
        <v>　</v>
      </c>
      <c r="R8" s="102" t="str">
        <f t="shared" si="38"/>
        <v>〇</v>
      </c>
      <c r="S8" s="102" t="str">
        <f t="shared" si="39"/>
        <v>〇</v>
      </c>
      <c r="T8" s="102" t="str">
        <f t="shared" si="40"/>
        <v>　</v>
      </c>
      <c r="U8" s="102">
        <f t="shared" si="41"/>
        <v>0</v>
      </c>
      <c r="V8" s="102">
        <f t="shared" si="42"/>
        <v>0</v>
      </c>
      <c r="W8" s="99"/>
      <c r="X8" s="99"/>
      <c r="Y8" s="99"/>
      <c r="Z8" s="99"/>
      <c r="AA8" s="99"/>
      <c r="AB8" s="99"/>
      <c r="AC8" s="99"/>
      <c r="AD8" s="99"/>
      <c r="AE8" s="115"/>
      <c r="AF8" s="115"/>
      <c r="AG8" s="115"/>
      <c r="AH8" s="115"/>
      <c r="AI8" s="115"/>
      <c r="AJ8" s="115"/>
      <c r="AK8" s="101">
        <f t="shared" si="21"/>
        <v>1</v>
      </c>
      <c r="AL8" s="101">
        <f t="shared" si="22"/>
        <v>0</v>
      </c>
      <c r="AM8" s="101">
        <f t="shared" si="23"/>
        <v>1</v>
      </c>
      <c r="AN8" s="101">
        <f t="shared" si="24"/>
        <v>0</v>
      </c>
      <c r="AO8" s="101">
        <f t="shared" si="25"/>
        <v>1</v>
      </c>
      <c r="AP8" s="101">
        <f t="shared" si="26"/>
        <v>0</v>
      </c>
      <c r="AQ8" s="101">
        <f t="shared" si="27"/>
        <v>1</v>
      </c>
      <c r="AR8" s="101">
        <f t="shared" si="28"/>
        <v>1</v>
      </c>
      <c r="AS8" s="101">
        <f t="shared" si="29"/>
        <v>0</v>
      </c>
      <c r="AT8" s="101">
        <f t="shared" si="30"/>
        <v>0</v>
      </c>
      <c r="AU8" s="101">
        <f t="shared" si="31"/>
        <v>0</v>
      </c>
    </row>
    <row r="9" spans="1:47" ht="17.100000000000001" customHeight="1">
      <c r="A9" s="104">
        <v>851</v>
      </c>
      <c r="B9" s="101" t="str">
        <f t="shared" si="0"/>
        <v>EN3015RIE ZOOM CE</v>
      </c>
      <c r="C9" s="102" t="str">
        <f t="shared" si="1"/>
        <v>4IE</v>
      </c>
      <c r="D9" s="105">
        <f t="shared" si="2"/>
        <v>46354</v>
      </c>
      <c r="E9" s="101">
        <f t="shared" si="3"/>
        <v>92510051</v>
      </c>
      <c r="F9" s="102" t="str">
        <f t="shared" si="4"/>
        <v>CE</v>
      </c>
      <c r="G9" s="102" t="str">
        <f t="shared" si="5"/>
        <v>フランス</v>
      </c>
      <c r="H9" s="106">
        <f t="shared" si="6"/>
        <v>46298</v>
      </c>
      <c r="I9" s="106">
        <f t="shared" si="7"/>
        <v>0</v>
      </c>
      <c r="J9" s="102" t="str">
        <f t="shared" si="8"/>
        <v>富士宮</v>
      </c>
      <c r="K9" s="102" t="str">
        <f t="shared" si="9"/>
        <v>〇</v>
      </c>
      <c r="L9" s="102" t="str">
        <f t="shared" si="32"/>
        <v>　</v>
      </c>
      <c r="M9" s="102" t="str">
        <f t="shared" si="33"/>
        <v>　</v>
      </c>
      <c r="N9" s="102" t="str">
        <f t="shared" si="34"/>
        <v>〇</v>
      </c>
      <c r="O9" s="102" t="str">
        <f t="shared" si="35"/>
        <v>　</v>
      </c>
      <c r="P9" s="102" t="str">
        <f t="shared" si="36"/>
        <v>　</v>
      </c>
      <c r="Q9" s="102" t="str">
        <f t="shared" si="37"/>
        <v>〇</v>
      </c>
      <c r="R9" s="102" t="str">
        <f t="shared" si="38"/>
        <v>〇</v>
      </c>
      <c r="S9" s="102" t="str">
        <f t="shared" si="39"/>
        <v>〇</v>
      </c>
      <c r="T9" s="102" t="str">
        <f t="shared" si="40"/>
        <v>　</v>
      </c>
      <c r="U9" s="102" t="str">
        <f t="shared" si="41"/>
        <v>AC26655</v>
      </c>
      <c r="V9" s="102" t="str">
        <f t="shared" si="42"/>
        <v>AC26593</v>
      </c>
      <c r="W9" s="99"/>
      <c r="X9" s="99"/>
      <c r="Y9" s="99"/>
      <c r="Z9" s="99"/>
      <c r="AA9" s="99"/>
      <c r="AB9" s="99"/>
      <c r="AC9" s="99"/>
      <c r="AD9" s="99"/>
      <c r="AE9" s="115"/>
      <c r="AF9" s="115"/>
      <c r="AG9" s="115"/>
      <c r="AH9" s="115"/>
      <c r="AI9" s="115"/>
      <c r="AJ9" s="115"/>
      <c r="AK9" s="101">
        <f t="shared" si="21"/>
        <v>0</v>
      </c>
      <c r="AL9" s="101">
        <f t="shared" si="22"/>
        <v>0</v>
      </c>
      <c r="AM9" s="101">
        <f t="shared" si="23"/>
        <v>1</v>
      </c>
      <c r="AN9" s="101">
        <f t="shared" si="24"/>
        <v>0</v>
      </c>
      <c r="AO9" s="101">
        <f t="shared" si="25"/>
        <v>0</v>
      </c>
      <c r="AP9" s="101">
        <f t="shared" si="26"/>
        <v>1</v>
      </c>
      <c r="AQ9" s="101">
        <f t="shared" si="27"/>
        <v>1</v>
      </c>
      <c r="AR9" s="101">
        <f t="shared" si="28"/>
        <v>1</v>
      </c>
      <c r="AS9" s="101">
        <f t="shared" si="29"/>
        <v>0</v>
      </c>
      <c r="AT9" s="101" t="str">
        <f t="shared" si="30"/>
        <v>AC26655</v>
      </c>
      <c r="AU9" s="101" t="str">
        <f t="shared" si="31"/>
        <v>AC26593</v>
      </c>
    </row>
    <row r="10" spans="1:47" ht="17.100000000000001" customHeight="1">
      <c r="A10" s="104">
        <v>852</v>
      </c>
      <c r="B10" s="101" t="str">
        <f t="shared" si="0"/>
        <v>VN3015AJE</v>
      </c>
      <c r="C10" s="102" t="str">
        <f t="shared" si="1"/>
        <v>4IE</v>
      </c>
      <c r="D10" s="105">
        <f t="shared" si="2"/>
        <v>46353</v>
      </c>
      <c r="E10" s="101" t="str">
        <f t="shared" si="3"/>
        <v>84511352</v>
      </c>
      <c r="F10" s="102" t="str">
        <f t="shared" si="4"/>
        <v>DMS</v>
      </c>
      <c r="G10" s="102" t="str">
        <f t="shared" si="5"/>
        <v>日本</v>
      </c>
      <c r="H10" s="106">
        <f t="shared" si="6"/>
        <v>46298</v>
      </c>
      <c r="I10" s="106">
        <f t="shared" si="7"/>
        <v>0</v>
      </c>
      <c r="J10" s="102" t="str">
        <f t="shared" si="8"/>
        <v>富士宮</v>
      </c>
      <c r="K10" s="102" t="str">
        <f t="shared" si="9"/>
        <v>〇</v>
      </c>
      <c r="L10" s="102" t="str">
        <f t="shared" si="32"/>
        <v>〇</v>
      </c>
      <c r="M10" s="102" t="str">
        <f t="shared" si="33"/>
        <v>〇</v>
      </c>
      <c r="N10" s="102" t="str">
        <f t="shared" si="34"/>
        <v>〇</v>
      </c>
      <c r="O10" s="102" t="str">
        <f t="shared" si="35"/>
        <v>　</v>
      </c>
      <c r="P10" s="102" t="str">
        <f t="shared" si="36"/>
        <v>　</v>
      </c>
      <c r="Q10" s="102" t="str">
        <f t="shared" si="37"/>
        <v>　</v>
      </c>
      <c r="R10" s="102" t="str">
        <f t="shared" si="38"/>
        <v>〇</v>
      </c>
      <c r="S10" s="102" t="str">
        <f t="shared" si="39"/>
        <v>〇</v>
      </c>
      <c r="T10" s="102" t="str">
        <f t="shared" si="40"/>
        <v>〇</v>
      </c>
      <c r="U10" s="102" t="str">
        <f t="shared" si="41"/>
        <v>AC26668</v>
      </c>
      <c r="V10" s="102" t="str">
        <f t="shared" si="42"/>
        <v>AC26668</v>
      </c>
      <c r="W10" s="99"/>
      <c r="X10" s="99"/>
      <c r="Y10" s="99"/>
      <c r="Z10" s="99"/>
      <c r="AA10" s="99"/>
      <c r="AB10" s="99"/>
      <c r="AC10" s="99"/>
      <c r="AD10" s="99"/>
      <c r="AE10" s="115"/>
      <c r="AF10" s="115"/>
      <c r="AG10" s="115"/>
      <c r="AH10" s="115"/>
      <c r="AI10" s="115"/>
      <c r="AJ10" s="115"/>
      <c r="AK10" s="101">
        <f t="shared" si="21"/>
        <v>1</v>
      </c>
      <c r="AL10" s="101">
        <f t="shared" si="22"/>
        <v>1</v>
      </c>
      <c r="AM10" s="101">
        <f t="shared" si="23"/>
        <v>1</v>
      </c>
      <c r="AN10" s="101">
        <f t="shared" si="24"/>
        <v>0</v>
      </c>
      <c r="AO10" s="101">
        <f t="shared" si="25"/>
        <v>0</v>
      </c>
      <c r="AP10" s="101">
        <f t="shared" si="26"/>
        <v>0</v>
      </c>
      <c r="AQ10" s="101">
        <f t="shared" si="27"/>
        <v>1</v>
      </c>
      <c r="AR10" s="101">
        <f t="shared" si="28"/>
        <v>1</v>
      </c>
      <c r="AS10" s="101">
        <f t="shared" si="29"/>
        <v>1</v>
      </c>
      <c r="AT10" s="101" t="str">
        <f t="shared" si="30"/>
        <v>AC26668</v>
      </c>
      <c r="AU10" s="101">
        <f t="shared" si="31"/>
        <v>0</v>
      </c>
    </row>
    <row r="11" spans="1:47" ht="17.100000000000001" customHeight="1">
      <c r="A11" s="104">
        <v>799</v>
      </c>
      <c r="B11" s="101" t="str">
        <f t="shared" si="0"/>
        <v>EN3015RIE ZOOM EXP</v>
      </c>
      <c r="C11" s="102" t="str">
        <f t="shared" si="1"/>
        <v>4IE</v>
      </c>
      <c r="D11" s="105">
        <f t="shared" si="2"/>
        <v>46321</v>
      </c>
      <c r="E11" s="101">
        <f t="shared" si="3"/>
        <v>92510047</v>
      </c>
      <c r="F11" s="102" t="str">
        <f t="shared" si="4"/>
        <v>EXP</v>
      </c>
      <c r="G11" s="102" t="str">
        <f t="shared" si="5"/>
        <v>米国</v>
      </c>
      <c r="H11" s="106">
        <f t="shared" si="6"/>
        <v>46268</v>
      </c>
      <c r="I11" s="106">
        <f t="shared" si="7"/>
        <v>46274</v>
      </c>
      <c r="J11" s="102" t="str">
        <f t="shared" si="8"/>
        <v>富士宮</v>
      </c>
      <c r="K11" s="102" t="str">
        <f t="shared" si="9"/>
        <v>〇</v>
      </c>
      <c r="L11" s="102" t="str">
        <f t="shared" si="32"/>
        <v>　</v>
      </c>
      <c r="M11" s="102" t="str">
        <f t="shared" si="33"/>
        <v>　</v>
      </c>
      <c r="N11" s="102" t="str">
        <f t="shared" si="34"/>
        <v>〇</v>
      </c>
      <c r="O11" s="102" t="str">
        <f t="shared" si="35"/>
        <v>　</v>
      </c>
      <c r="P11" s="102" t="str">
        <f t="shared" si="36"/>
        <v>〇</v>
      </c>
      <c r="Q11" s="102" t="str">
        <f t="shared" si="37"/>
        <v>　</v>
      </c>
      <c r="R11" s="102" t="str">
        <f t="shared" si="38"/>
        <v>〇</v>
      </c>
      <c r="S11" s="102" t="str">
        <f t="shared" si="39"/>
        <v>〇</v>
      </c>
      <c r="T11" s="102" t="str">
        <f t="shared" si="40"/>
        <v>　</v>
      </c>
      <c r="U11" s="102" t="str">
        <f t="shared" si="41"/>
        <v>AC26618</v>
      </c>
      <c r="V11" s="102" t="str">
        <f t="shared" si="42"/>
        <v>AC26618</v>
      </c>
      <c r="W11" s="99"/>
      <c r="X11" s="99"/>
      <c r="Y11" s="99"/>
      <c r="Z11" s="99"/>
      <c r="AA11" s="99"/>
      <c r="AB11" s="99"/>
      <c r="AC11" s="99"/>
      <c r="AD11" s="99"/>
      <c r="AE11" s="115"/>
      <c r="AF11" s="115"/>
      <c r="AG11" s="115"/>
      <c r="AH11" s="115"/>
      <c r="AI11" s="115"/>
      <c r="AJ11" s="115"/>
      <c r="AK11" s="101">
        <f t="shared" si="21"/>
        <v>0</v>
      </c>
      <c r="AL11" s="101">
        <f t="shared" si="22"/>
        <v>0</v>
      </c>
      <c r="AM11" s="101">
        <f t="shared" si="23"/>
        <v>1</v>
      </c>
      <c r="AN11" s="101">
        <f t="shared" si="24"/>
        <v>0</v>
      </c>
      <c r="AO11" s="101">
        <f t="shared" si="25"/>
        <v>1</v>
      </c>
      <c r="AP11" s="101">
        <f t="shared" si="26"/>
        <v>0</v>
      </c>
      <c r="AQ11" s="101">
        <f t="shared" si="27"/>
        <v>1</v>
      </c>
      <c r="AR11" s="101">
        <f t="shared" si="28"/>
        <v>1</v>
      </c>
      <c r="AS11" s="101">
        <f t="shared" si="29"/>
        <v>0</v>
      </c>
      <c r="AT11" s="101" t="str">
        <f t="shared" si="30"/>
        <v>AC26618</v>
      </c>
      <c r="AU11" s="101">
        <f t="shared" si="31"/>
        <v>0</v>
      </c>
    </row>
    <row r="12" spans="1:47" ht="17.100000000000001" customHeight="1">
      <c r="A12" s="104"/>
      <c r="B12" s="101">
        <f t="shared" si="0"/>
        <v>0</v>
      </c>
      <c r="C12" s="102">
        <f t="shared" si="1"/>
        <v>0</v>
      </c>
      <c r="D12" s="105">
        <f t="shared" si="2"/>
        <v>0</v>
      </c>
      <c r="E12" s="101">
        <f t="shared" si="3"/>
        <v>0</v>
      </c>
      <c r="F12" s="102">
        <f t="shared" si="4"/>
        <v>0</v>
      </c>
      <c r="G12" s="102">
        <f t="shared" si="5"/>
        <v>0</v>
      </c>
      <c r="H12" s="106">
        <f t="shared" si="6"/>
        <v>0</v>
      </c>
      <c r="I12" s="106">
        <f t="shared" si="7"/>
        <v>0</v>
      </c>
      <c r="J12" s="102">
        <f t="shared" si="8"/>
        <v>0</v>
      </c>
      <c r="K12" s="102">
        <f t="shared" si="9"/>
        <v>0</v>
      </c>
      <c r="L12" s="102" t="str">
        <f t="shared" ref="L12:L19" si="43">IF(AK12=1,"〇","　")</f>
        <v>　</v>
      </c>
      <c r="M12" s="102" t="str">
        <f t="shared" ref="M12:M19" si="44">IF(AL12=1,"〇","　")</f>
        <v>　</v>
      </c>
      <c r="N12" s="102" t="str">
        <f t="shared" ref="N12:N19" si="45">IF(AM12=1,"〇","　")</f>
        <v>　</v>
      </c>
      <c r="O12" s="102" t="str">
        <f t="shared" ref="O12:O19" si="46">IF(AN12=1,"〇","　")</f>
        <v>　</v>
      </c>
      <c r="P12" s="102" t="str">
        <f t="shared" ref="P12:P19" si="47">IF(AO12=1,"〇","　")</f>
        <v>　</v>
      </c>
      <c r="Q12" s="102" t="str">
        <f t="shared" ref="Q12:Q19" si="48">IF(AP12=1,"〇","　")</f>
        <v>　</v>
      </c>
      <c r="R12" s="102" t="str">
        <f t="shared" ref="R12:R19" si="49">IF(AQ12=1,"〇","　")</f>
        <v>　</v>
      </c>
      <c r="S12" s="102" t="str">
        <f t="shared" ref="S12:S19" si="50">IF(AR12=1,"〇","　")</f>
        <v>　</v>
      </c>
      <c r="T12" s="102" t="str">
        <f t="shared" ref="T12:T19" si="51">IF(AS12=1,"〇","　")</f>
        <v>　</v>
      </c>
      <c r="U12" s="102">
        <f t="shared" ref="U12:U19" si="52">AT12</f>
        <v>0</v>
      </c>
      <c r="V12" s="102">
        <f t="shared" ref="V12:V19" si="53">IF(AU12=0,AT12,AU12)</f>
        <v>0</v>
      </c>
      <c r="W12" s="99"/>
      <c r="X12" s="99"/>
      <c r="Y12" s="99"/>
      <c r="Z12" s="99"/>
      <c r="AA12" s="99"/>
      <c r="AB12" s="99"/>
      <c r="AC12" s="99"/>
      <c r="AD12" s="99"/>
      <c r="AE12" s="115"/>
      <c r="AF12" s="115"/>
      <c r="AG12" s="115"/>
      <c r="AH12" s="115"/>
      <c r="AI12" s="115"/>
      <c r="AJ12" s="115"/>
      <c r="AK12" s="101">
        <f t="shared" si="21"/>
        <v>0</v>
      </c>
      <c r="AL12" s="101">
        <f t="shared" si="22"/>
        <v>0</v>
      </c>
      <c r="AM12" s="101">
        <f t="shared" si="23"/>
        <v>0</v>
      </c>
      <c r="AN12" s="101">
        <f t="shared" si="24"/>
        <v>0</v>
      </c>
      <c r="AO12" s="101">
        <f t="shared" si="25"/>
        <v>0</v>
      </c>
      <c r="AP12" s="101">
        <f t="shared" si="26"/>
        <v>0</v>
      </c>
      <c r="AQ12" s="101">
        <f t="shared" si="27"/>
        <v>0</v>
      </c>
      <c r="AR12" s="101">
        <f t="shared" si="28"/>
        <v>0</v>
      </c>
      <c r="AS12" s="101">
        <f t="shared" si="29"/>
        <v>0</v>
      </c>
      <c r="AT12" s="101">
        <f t="shared" si="30"/>
        <v>0</v>
      </c>
      <c r="AU12" s="101">
        <f t="shared" si="31"/>
        <v>0</v>
      </c>
    </row>
    <row r="13" spans="1:47" ht="17.100000000000001" customHeight="1">
      <c r="A13" s="104"/>
      <c r="B13" s="101">
        <f t="shared" si="0"/>
        <v>0</v>
      </c>
      <c r="C13" s="102">
        <f t="shared" si="1"/>
        <v>0</v>
      </c>
      <c r="D13" s="105">
        <f t="shared" si="2"/>
        <v>0</v>
      </c>
      <c r="E13" s="101">
        <f t="shared" si="3"/>
        <v>0</v>
      </c>
      <c r="F13" s="102">
        <f t="shared" si="4"/>
        <v>0</v>
      </c>
      <c r="G13" s="102">
        <f t="shared" si="5"/>
        <v>0</v>
      </c>
      <c r="H13" s="106">
        <f t="shared" si="6"/>
        <v>0</v>
      </c>
      <c r="I13" s="106">
        <f t="shared" si="7"/>
        <v>0</v>
      </c>
      <c r="J13" s="102">
        <f t="shared" si="8"/>
        <v>0</v>
      </c>
      <c r="K13" s="102">
        <f t="shared" si="9"/>
        <v>0</v>
      </c>
      <c r="L13" s="102" t="str">
        <f t="shared" si="43"/>
        <v>　</v>
      </c>
      <c r="M13" s="102" t="str">
        <f t="shared" si="44"/>
        <v>　</v>
      </c>
      <c r="N13" s="102" t="str">
        <f t="shared" si="45"/>
        <v>　</v>
      </c>
      <c r="O13" s="102" t="str">
        <f t="shared" si="46"/>
        <v>　</v>
      </c>
      <c r="P13" s="102" t="str">
        <f t="shared" si="47"/>
        <v>　</v>
      </c>
      <c r="Q13" s="102" t="str">
        <f t="shared" si="48"/>
        <v>　</v>
      </c>
      <c r="R13" s="102" t="str">
        <f t="shared" si="49"/>
        <v>　</v>
      </c>
      <c r="S13" s="102" t="str">
        <f t="shared" si="50"/>
        <v>　</v>
      </c>
      <c r="T13" s="102" t="str">
        <f t="shared" si="51"/>
        <v>　</v>
      </c>
      <c r="U13" s="102">
        <f t="shared" si="52"/>
        <v>0</v>
      </c>
      <c r="V13" s="102">
        <f t="shared" si="53"/>
        <v>0</v>
      </c>
      <c r="W13" s="99"/>
      <c r="X13" s="99"/>
      <c r="Y13" s="99"/>
      <c r="Z13" s="99"/>
      <c r="AA13" s="99"/>
      <c r="AB13" s="99"/>
      <c r="AC13" s="99"/>
      <c r="AD13" s="99"/>
      <c r="AE13" s="115"/>
      <c r="AF13" s="115"/>
      <c r="AG13" s="115"/>
      <c r="AH13" s="115"/>
      <c r="AI13" s="115"/>
      <c r="AJ13" s="115"/>
      <c r="AK13" s="101">
        <f t="shared" si="21"/>
        <v>0</v>
      </c>
      <c r="AL13" s="101">
        <f t="shared" si="22"/>
        <v>0</v>
      </c>
      <c r="AM13" s="101">
        <f t="shared" si="23"/>
        <v>0</v>
      </c>
      <c r="AN13" s="101">
        <f t="shared" si="24"/>
        <v>0</v>
      </c>
      <c r="AO13" s="101">
        <f t="shared" si="25"/>
        <v>0</v>
      </c>
      <c r="AP13" s="101">
        <f t="shared" si="26"/>
        <v>0</v>
      </c>
      <c r="AQ13" s="101">
        <f t="shared" si="27"/>
        <v>0</v>
      </c>
      <c r="AR13" s="101">
        <f t="shared" si="28"/>
        <v>0</v>
      </c>
      <c r="AS13" s="101">
        <f t="shared" si="29"/>
        <v>0</v>
      </c>
      <c r="AT13" s="101">
        <f t="shared" si="30"/>
        <v>0</v>
      </c>
      <c r="AU13" s="101">
        <f t="shared" si="31"/>
        <v>0</v>
      </c>
    </row>
    <row r="14" spans="1:47" ht="17.100000000000001" customHeight="1">
      <c r="A14" s="104"/>
      <c r="B14" s="101">
        <f t="shared" si="0"/>
        <v>0</v>
      </c>
      <c r="C14" s="102">
        <f t="shared" si="1"/>
        <v>0</v>
      </c>
      <c r="D14" s="105">
        <f t="shared" si="2"/>
        <v>0</v>
      </c>
      <c r="E14" s="101">
        <f t="shared" si="3"/>
        <v>0</v>
      </c>
      <c r="F14" s="102">
        <f t="shared" si="4"/>
        <v>0</v>
      </c>
      <c r="G14" s="102">
        <f t="shared" si="5"/>
        <v>0</v>
      </c>
      <c r="H14" s="106">
        <f t="shared" si="6"/>
        <v>0</v>
      </c>
      <c r="I14" s="106">
        <f t="shared" si="7"/>
        <v>0</v>
      </c>
      <c r="J14" s="102">
        <f t="shared" si="8"/>
        <v>0</v>
      </c>
      <c r="K14" s="102">
        <f t="shared" si="9"/>
        <v>0</v>
      </c>
      <c r="L14" s="102" t="str">
        <f t="shared" si="43"/>
        <v>　</v>
      </c>
      <c r="M14" s="102" t="str">
        <f t="shared" si="44"/>
        <v>　</v>
      </c>
      <c r="N14" s="102" t="str">
        <f t="shared" si="45"/>
        <v>　</v>
      </c>
      <c r="O14" s="102" t="str">
        <f t="shared" si="46"/>
        <v>　</v>
      </c>
      <c r="P14" s="102" t="str">
        <f t="shared" si="47"/>
        <v>　</v>
      </c>
      <c r="Q14" s="102" t="str">
        <f t="shared" si="48"/>
        <v>　</v>
      </c>
      <c r="R14" s="102" t="str">
        <f t="shared" si="49"/>
        <v>　</v>
      </c>
      <c r="S14" s="102" t="str">
        <f t="shared" si="50"/>
        <v>　</v>
      </c>
      <c r="T14" s="102" t="str">
        <f t="shared" si="51"/>
        <v>　</v>
      </c>
      <c r="U14" s="102">
        <f t="shared" si="52"/>
        <v>0</v>
      </c>
      <c r="V14" s="102">
        <f t="shared" si="53"/>
        <v>0</v>
      </c>
      <c r="W14" s="99"/>
      <c r="X14" s="99"/>
      <c r="Y14" s="99"/>
      <c r="Z14" s="99"/>
      <c r="AA14" s="99"/>
      <c r="AB14" s="99"/>
      <c r="AC14" s="99"/>
      <c r="AD14" s="99"/>
      <c r="AE14" s="115"/>
      <c r="AF14" s="115"/>
      <c r="AG14" s="115"/>
      <c r="AH14" s="115"/>
      <c r="AI14" s="115"/>
      <c r="AJ14" s="115"/>
      <c r="AK14" s="101">
        <f t="shared" si="21"/>
        <v>0</v>
      </c>
      <c r="AL14" s="101">
        <f t="shared" si="22"/>
        <v>0</v>
      </c>
      <c r="AM14" s="101">
        <f t="shared" si="23"/>
        <v>0</v>
      </c>
      <c r="AN14" s="101">
        <f t="shared" si="24"/>
        <v>0</v>
      </c>
      <c r="AO14" s="101">
        <f t="shared" si="25"/>
        <v>0</v>
      </c>
      <c r="AP14" s="101">
        <f t="shared" si="26"/>
        <v>0</v>
      </c>
      <c r="AQ14" s="101">
        <f t="shared" si="27"/>
        <v>0</v>
      </c>
      <c r="AR14" s="101">
        <f t="shared" si="28"/>
        <v>0</v>
      </c>
      <c r="AS14" s="101">
        <f t="shared" si="29"/>
        <v>0</v>
      </c>
      <c r="AT14" s="101">
        <f t="shared" si="30"/>
        <v>0</v>
      </c>
      <c r="AU14" s="101">
        <f t="shared" si="31"/>
        <v>0</v>
      </c>
    </row>
    <row r="15" spans="1:47" ht="17.100000000000001" customHeight="1">
      <c r="A15" s="104"/>
      <c r="B15" s="101">
        <f t="shared" si="0"/>
        <v>0</v>
      </c>
      <c r="C15" s="102">
        <f t="shared" si="1"/>
        <v>0</v>
      </c>
      <c r="D15" s="105">
        <f t="shared" si="2"/>
        <v>0</v>
      </c>
      <c r="E15" s="101">
        <f t="shared" si="3"/>
        <v>0</v>
      </c>
      <c r="F15" s="102">
        <f t="shared" si="4"/>
        <v>0</v>
      </c>
      <c r="G15" s="102">
        <f t="shared" si="5"/>
        <v>0</v>
      </c>
      <c r="H15" s="106">
        <f t="shared" si="6"/>
        <v>0</v>
      </c>
      <c r="I15" s="106">
        <f t="shared" si="7"/>
        <v>0</v>
      </c>
      <c r="J15" s="102">
        <f t="shared" si="8"/>
        <v>0</v>
      </c>
      <c r="K15" s="102">
        <f t="shared" si="9"/>
        <v>0</v>
      </c>
      <c r="L15" s="102" t="str">
        <f t="shared" si="43"/>
        <v>　</v>
      </c>
      <c r="M15" s="102" t="str">
        <f t="shared" si="44"/>
        <v>　</v>
      </c>
      <c r="N15" s="102" t="str">
        <f t="shared" si="45"/>
        <v>　</v>
      </c>
      <c r="O15" s="102" t="str">
        <f t="shared" si="46"/>
        <v>　</v>
      </c>
      <c r="P15" s="102" t="str">
        <f t="shared" si="47"/>
        <v>　</v>
      </c>
      <c r="Q15" s="102" t="str">
        <f t="shared" si="48"/>
        <v>　</v>
      </c>
      <c r="R15" s="102" t="str">
        <f t="shared" si="49"/>
        <v>　</v>
      </c>
      <c r="S15" s="102" t="str">
        <f t="shared" si="50"/>
        <v>　</v>
      </c>
      <c r="T15" s="102" t="str">
        <f t="shared" si="51"/>
        <v>　</v>
      </c>
      <c r="U15" s="102">
        <f t="shared" si="52"/>
        <v>0</v>
      </c>
      <c r="V15" s="102">
        <f t="shared" si="53"/>
        <v>0</v>
      </c>
      <c r="W15" s="99"/>
      <c r="X15" s="99"/>
      <c r="Y15" s="99"/>
      <c r="Z15" s="99"/>
      <c r="AA15" s="99"/>
      <c r="AB15" s="99"/>
      <c r="AC15" s="99"/>
      <c r="AD15" s="99"/>
      <c r="AE15" s="115"/>
      <c r="AF15" s="115"/>
      <c r="AG15" s="115"/>
      <c r="AH15" s="115"/>
      <c r="AI15" s="115"/>
      <c r="AJ15" s="115"/>
      <c r="AK15" s="101">
        <f t="shared" si="21"/>
        <v>0</v>
      </c>
      <c r="AL15" s="101">
        <f t="shared" si="22"/>
        <v>0</v>
      </c>
      <c r="AM15" s="101">
        <f t="shared" si="23"/>
        <v>0</v>
      </c>
      <c r="AN15" s="101">
        <f t="shared" si="24"/>
        <v>0</v>
      </c>
      <c r="AO15" s="101">
        <f t="shared" si="25"/>
        <v>0</v>
      </c>
      <c r="AP15" s="101">
        <f t="shared" si="26"/>
        <v>0</v>
      </c>
      <c r="AQ15" s="101">
        <f t="shared" si="27"/>
        <v>0</v>
      </c>
      <c r="AR15" s="101">
        <f t="shared" si="28"/>
        <v>0</v>
      </c>
      <c r="AS15" s="101">
        <f t="shared" si="29"/>
        <v>0</v>
      </c>
      <c r="AT15" s="101">
        <f t="shared" si="30"/>
        <v>0</v>
      </c>
      <c r="AU15" s="101">
        <f t="shared" si="31"/>
        <v>0</v>
      </c>
    </row>
    <row r="16" spans="1:47" ht="17.100000000000001" customHeight="1">
      <c r="A16" s="104"/>
      <c r="B16" s="101">
        <f t="shared" si="0"/>
        <v>0</v>
      </c>
      <c r="C16" s="102">
        <f t="shared" si="1"/>
        <v>0</v>
      </c>
      <c r="D16" s="105">
        <f t="shared" si="2"/>
        <v>0</v>
      </c>
      <c r="E16" s="101">
        <f t="shared" si="3"/>
        <v>0</v>
      </c>
      <c r="F16" s="102">
        <f t="shared" si="4"/>
        <v>0</v>
      </c>
      <c r="G16" s="102">
        <f t="shared" si="5"/>
        <v>0</v>
      </c>
      <c r="H16" s="106">
        <f t="shared" si="6"/>
        <v>0</v>
      </c>
      <c r="I16" s="106">
        <f t="shared" si="7"/>
        <v>0</v>
      </c>
      <c r="J16" s="102">
        <f t="shared" si="8"/>
        <v>0</v>
      </c>
      <c r="K16" s="102">
        <f t="shared" si="9"/>
        <v>0</v>
      </c>
      <c r="L16" s="102" t="str">
        <f t="shared" si="43"/>
        <v>　</v>
      </c>
      <c r="M16" s="102" t="str">
        <f t="shared" si="44"/>
        <v>　</v>
      </c>
      <c r="N16" s="102" t="str">
        <f t="shared" si="45"/>
        <v>　</v>
      </c>
      <c r="O16" s="102" t="str">
        <f t="shared" si="46"/>
        <v>　</v>
      </c>
      <c r="P16" s="102" t="str">
        <f t="shared" si="47"/>
        <v>　</v>
      </c>
      <c r="Q16" s="102" t="str">
        <f t="shared" si="48"/>
        <v>　</v>
      </c>
      <c r="R16" s="102" t="str">
        <f t="shared" si="49"/>
        <v>　</v>
      </c>
      <c r="S16" s="102" t="str">
        <f t="shared" si="50"/>
        <v>　</v>
      </c>
      <c r="T16" s="102" t="str">
        <f t="shared" si="51"/>
        <v>　</v>
      </c>
      <c r="U16" s="102">
        <f t="shared" si="52"/>
        <v>0</v>
      </c>
      <c r="V16" s="102">
        <f t="shared" si="53"/>
        <v>0</v>
      </c>
      <c r="W16" s="99"/>
      <c r="X16" s="99"/>
      <c r="Y16" s="99"/>
      <c r="Z16" s="99"/>
      <c r="AA16" s="99"/>
      <c r="AB16" s="99"/>
      <c r="AC16" s="99"/>
      <c r="AD16" s="99"/>
      <c r="AE16" s="115"/>
      <c r="AF16" s="115"/>
      <c r="AG16" s="115"/>
      <c r="AH16" s="115"/>
      <c r="AI16" s="115"/>
      <c r="AJ16" s="115"/>
      <c r="AK16" s="101">
        <f t="shared" si="21"/>
        <v>0</v>
      </c>
      <c r="AL16" s="101">
        <f t="shared" si="22"/>
        <v>0</v>
      </c>
      <c r="AM16" s="101">
        <f t="shared" si="23"/>
        <v>0</v>
      </c>
      <c r="AN16" s="101">
        <f t="shared" si="24"/>
        <v>0</v>
      </c>
      <c r="AO16" s="101">
        <f t="shared" si="25"/>
        <v>0</v>
      </c>
      <c r="AP16" s="101">
        <f t="shared" si="26"/>
        <v>0</v>
      </c>
      <c r="AQ16" s="101">
        <f t="shared" si="27"/>
        <v>0</v>
      </c>
      <c r="AR16" s="101">
        <f t="shared" si="28"/>
        <v>0</v>
      </c>
      <c r="AS16" s="101">
        <f t="shared" si="29"/>
        <v>0</v>
      </c>
      <c r="AT16" s="101">
        <f t="shared" si="30"/>
        <v>0</v>
      </c>
      <c r="AU16" s="101">
        <f t="shared" si="31"/>
        <v>0</v>
      </c>
    </row>
    <row r="17" spans="1:47" ht="17.100000000000001" customHeight="1">
      <c r="A17" s="104"/>
      <c r="B17" s="101">
        <f t="shared" si="0"/>
        <v>0</v>
      </c>
      <c r="C17" s="102">
        <f t="shared" si="1"/>
        <v>0</v>
      </c>
      <c r="D17" s="105">
        <f t="shared" si="2"/>
        <v>0</v>
      </c>
      <c r="E17" s="101">
        <f t="shared" si="3"/>
        <v>0</v>
      </c>
      <c r="F17" s="102">
        <f t="shared" si="4"/>
        <v>0</v>
      </c>
      <c r="G17" s="102">
        <f t="shared" si="5"/>
        <v>0</v>
      </c>
      <c r="H17" s="106">
        <f t="shared" si="6"/>
        <v>0</v>
      </c>
      <c r="I17" s="106">
        <f t="shared" si="7"/>
        <v>0</v>
      </c>
      <c r="J17" s="102">
        <f t="shared" si="8"/>
        <v>0</v>
      </c>
      <c r="K17" s="102">
        <f t="shared" si="9"/>
        <v>0</v>
      </c>
      <c r="L17" s="102" t="str">
        <f t="shared" si="43"/>
        <v>　</v>
      </c>
      <c r="M17" s="102" t="str">
        <f t="shared" si="44"/>
        <v>　</v>
      </c>
      <c r="N17" s="102" t="str">
        <f t="shared" si="45"/>
        <v>　</v>
      </c>
      <c r="O17" s="102" t="str">
        <f t="shared" si="46"/>
        <v>　</v>
      </c>
      <c r="P17" s="102" t="str">
        <f t="shared" si="47"/>
        <v>　</v>
      </c>
      <c r="Q17" s="102" t="str">
        <f t="shared" si="48"/>
        <v>　</v>
      </c>
      <c r="R17" s="102" t="str">
        <f t="shared" si="49"/>
        <v>　</v>
      </c>
      <c r="S17" s="102" t="str">
        <f t="shared" si="50"/>
        <v>　</v>
      </c>
      <c r="T17" s="102" t="str">
        <f t="shared" si="51"/>
        <v>　</v>
      </c>
      <c r="U17" s="102">
        <f t="shared" si="52"/>
        <v>0</v>
      </c>
      <c r="V17" s="102">
        <f t="shared" si="53"/>
        <v>0</v>
      </c>
      <c r="W17" s="99"/>
      <c r="X17" s="99"/>
      <c r="Y17" s="99"/>
      <c r="Z17" s="99"/>
      <c r="AA17" s="99"/>
      <c r="AB17" s="99"/>
      <c r="AC17" s="99"/>
      <c r="AD17" s="99"/>
      <c r="AE17" s="115"/>
      <c r="AF17" s="115"/>
      <c r="AG17" s="115"/>
      <c r="AH17" s="115"/>
      <c r="AI17" s="115"/>
      <c r="AJ17" s="115"/>
      <c r="AK17" s="101">
        <f t="shared" si="21"/>
        <v>0</v>
      </c>
      <c r="AL17" s="101">
        <f t="shared" si="22"/>
        <v>0</v>
      </c>
      <c r="AM17" s="101">
        <f t="shared" si="23"/>
        <v>0</v>
      </c>
      <c r="AN17" s="101">
        <f t="shared" si="24"/>
        <v>0</v>
      </c>
      <c r="AO17" s="101">
        <f t="shared" si="25"/>
        <v>0</v>
      </c>
      <c r="AP17" s="101">
        <f t="shared" si="26"/>
        <v>0</v>
      </c>
      <c r="AQ17" s="101">
        <f t="shared" si="27"/>
        <v>0</v>
      </c>
      <c r="AR17" s="101">
        <f t="shared" si="28"/>
        <v>0</v>
      </c>
      <c r="AS17" s="101">
        <f t="shared" si="29"/>
        <v>0</v>
      </c>
      <c r="AT17" s="101">
        <f t="shared" si="30"/>
        <v>0</v>
      </c>
      <c r="AU17" s="101">
        <f t="shared" si="31"/>
        <v>0</v>
      </c>
    </row>
    <row r="18" spans="1:47" ht="17.100000000000001" customHeight="1">
      <c r="A18" s="104"/>
      <c r="B18" s="101">
        <f t="shared" si="0"/>
        <v>0</v>
      </c>
      <c r="C18" s="102">
        <f t="shared" si="1"/>
        <v>0</v>
      </c>
      <c r="D18" s="105">
        <f t="shared" si="2"/>
        <v>0</v>
      </c>
      <c r="E18" s="101">
        <f t="shared" si="3"/>
        <v>0</v>
      </c>
      <c r="F18" s="102">
        <f t="shared" si="4"/>
        <v>0</v>
      </c>
      <c r="G18" s="102">
        <f t="shared" si="5"/>
        <v>0</v>
      </c>
      <c r="H18" s="106">
        <f t="shared" si="6"/>
        <v>0</v>
      </c>
      <c r="I18" s="106">
        <f t="shared" si="7"/>
        <v>0</v>
      </c>
      <c r="J18" s="102">
        <f t="shared" si="8"/>
        <v>0</v>
      </c>
      <c r="K18" s="102">
        <f t="shared" si="9"/>
        <v>0</v>
      </c>
      <c r="L18" s="102" t="str">
        <f t="shared" si="43"/>
        <v>　</v>
      </c>
      <c r="M18" s="102" t="str">
        <f t="shared" si="44"/>
        <v>　</v>
      </c>
      <c r="N18" s="102" t="str">
        <f t="shared" si="45"/>
        <v>　</v>
      </c>
      <c r="O18" s="102" t="str">
        <f t="shared" si="46"/>
        <v>　</v>
      </c>
      <c r="P18" s="102" t="str">
        <f t="shared" si="47"/>
        <v>　</v>
      </c>
      <c r="Q18" s="102" t="str">
        <f t="shared" si="48"/>
        <v>　</v>
      </c>
      <c r="R18" s="102" t="str">
        <f t="shared" si="49"/>
        <v>　</v>
      </c>
      <c r="S18" s="102" t="str">
        <f t="shared" si="50"/>
        <v>　</v>
      </c>
      <c r="T18" s="102" t="str">
        <f t="shared" si="51"/>
        <v>　</v>
      </c>
      <c r="U18" s="102">
        <f t="shared" si="52"/>
        <v>0</v>
      </c>
      <c r="V18" s="102">
        <f t="shared" si="53"/>
        <v>0</v>
      </c>
      <c r="W18" s="99"/>
      <c r="X18" s="99"/>
      <c r="Y18" s="99"/>
      <c r="Z18" s="99"/>
      <c r="AA18" s="99"/>
      <c r="AB18" s="99"/>
      <c r="AC18" s="99"/>
      <c r="AD18" s="99"/>
      <c r="AE18" s="115"/>
      <c r="AF18" s="115"/>
      <c r="AG18" s="115"/>
      <c r="AH18" s="115"/>
      <c r="AI18" s="115"/>
      <c r="AJ18" s="115"/>
      <c r="AK18" s="101">
        <f t="shared" si="21"/>
        <v>0</v>
      </c>
      <c r="AL18" s="101">
        <f t="shared" si="22"/>
        <v>0</v>
      </c>
      <c r="AM18" s="101">
        <f t="shared" si="23"/>
        <v>0</v>
      </c>
      <c r="AN18" s="101">
        <f t="shared" si="24"/>
        <v>0</v>
      </c>
      <c r="AO18" s="101">
        <f t="shared" si="25"/>
        <v>0</v>
      </c>
      <c r="AP18" s="101">
        <f t="shared" si="26"/>
        <v>0</v>
      </c>
      <c r="AQ18" s="101">
        <f t="shared" si="27"/>
        <v>0</v>
      </c>
      <c r="AR18" s="101">
        <f t="shared" si="28"/>
        <v>0</v>
      </c>
      <c r="AS18" s="101">
        <f t="shared" si="29"/>
        <v>0</v>
      </c>
      <c r="AT18" s="101">
        <f t="shared" si="30"/>
        <v>0</v>
      </c>
      <c r="AU18" s="101">
        <f t="shared" si="31"/>
        <v>0</v>
      </c>
    </row>
    <row r="19" spans="1:47" ht="17.100000000000001" customHeight="1">
      <c r="A19" s="104"/>
      <c r="B19" s="101">
        <f t="shared" si="0"/>
        <v>0</v>
      </c>
      <c r="C19" s="102">
        <f t="shared" si="1"/>
        <v>0</v>
      </c>
      <c r="D19" s="105">
        <f t="shared" si="2"/>
        <v>0</v>
      </c>
      <c r="E19" s="101">
        <f t="shared" si="3"/>
        <v>0</v>
      </c>
      <c r="F19" s="102">
        <f t="shared" si="4"/>
        <v>0</v>
      </c>
      <c r="G19" s="102">
        <f t="shared" si="5"/>
        <v>0</v>
      </c>
      <c r="H19" s="106">
        <f t="shared" si="6"/>
        <v>0</v>
      </c>
      <c r="I19" s="106">
        <f t="shared" si="7"/>
        <v>0</v>
      </c>
      <c r="J19" s="102">
        <f t="shared" si="8"/>
        <v>0</v>
      </c>
      <c r="K19" s="102">
        <f t="shared" si="9"/>
        <v>0</v>
      </c>
      <c r="L19" s="102" t="str">
        <f t="shared" si="43"/>
        <v>　</v>
      </c>
      <c r="M19" s="102" t="str">
        <f t="shared" si="44"/>
        <v>　</v>
      </c>
      <c r="N19" s="102" t="str">
        <f t="shared" si="45"/>
        <v>　</v>
      </c>
      <c r="O19" s="102" t="str">
        <f t="shared" si="46"/>
        <v>　</v>
      </c>
      <c r="P19" s="102" t="str">
        <f t="shared" si="47"/>
        <v>　</v>
      </c>
      <c r="Q19" s="102" t="str">
        <f t="shared" si="48"/>
        <v>　</v>
      </c>
      <c r="R19" s="102" t="str">
        <f t="shared" si="49"/>
        <v>　</v>
      </c>
      <c r="S19" s="102" t="str">
        <f t="shared" si="50"/>
        <v>　</v>
      </c>
      <c r="T19" s="102" t="str">
        <f t="shared" si="51"/>
        <v>　</v>
      </c>
      <c r="U19" s="102">
        <f t="shared" si="52"/>
        <v>0</v>
      </c>
      <c r="V19" s="102">
        <f t="shared" si="53"/>
        <v>0</v>
      </c>
      <c r="W19" s="99"/>
      <c r="X19" s="99"/>
      <c r="Y19" s="99"/>
      <c r="Z19" s="99"/>
      <c r="AA19" s="99"/>
      <c r="AB19" s="99"/>
      <c r="AC19" s="99"/>
      <c r="AD19" s="99"/>
      <c r="AE19" s="115"/>
      <c r="AF19" s="115"/>
      <c r="AG19" s="115"/>
      <c r="AH19" s="115"/>
      <c r="AI19" s="115"/>
      <c r="AJ19" s="115"/>
      <c r="AK19" s="101">
        <f t="shared" si="21"/>
        <v>0</v>
      </c>
      <c r="AL19" s="101">
        <f t="shared" si="22"/>
        <v>0</v>
      </c>
      <c r="AM19" s="101">
        <f t="shared" si="23"/>
        <v>0</v>
      </c>
      <c r="AN19" s="101">
        <f t="shared" si="24"/>
        <v>0</v>
      </c>
      <c r="AO19" s="101">
        <f t="shared" si="25"/>
        <v>0</v>
      </c>
      <c r="AP19" s="101">
        <f t="shared" si="26"/>
        <v>0</v>
      </c>
      <c r="AQ19" s="101">
        <f t="shared" si="27"/>
        <v>0</v>
      </c>
      <c r="AR19" s="101">
        <f t="shared" si="28"/>
        <v>0</v>
      </c>
      <c r="AS19" s="101">
        <f t="shared" si="29"/>
        <v>0</v>
      </c>
      <c r="AT19" s="101">
        <f t="shared" si="30"/>
        <v>0</v>
      </c>
      <c r="AU19" s="101">
        <f t="shared" si="31"/>
        <v>0</v>
      </c>
    </row>
    <row r="20" spans="1:47">
      <c r="C20" s="102">
        <f t="shared" si="1"/>
        <v>0</v>
      </c>
    </row>
    <row r="21" spans="1:47" ht="23.4">
      <c r="A21" s="108" t="s">
        <v>722</v>
      </c>
    </row>
    <row r="22" spans="1:47" ht="17.100000000000001" customHeight="1">
      <c r="A22" s="8282" t="s">
        <v>689</v>
      </c>
      <c r="B22" s="8282" t="s">
        <v>492</v>
      </c>
      <c r="C22" s="8282" t="s">
        <v>690</v>
      </c>
      <c r="D22" s="8282" t="s">
        <v>691</v>
      </c>
      <c r="E22" s="8282" t="s">
        <v>692</v>
      </c>
      <c r="F22" s="8282" t="s">
        <v>693</v>
      </c>
      <c r="G22" s="8282" t="s">
        <v>694</v>
      </c>
      <c r="H22" s="8282" t="s">
        <v>695</v>
      </c>
      <c r="I22" s="8282" t="s">
        <v>696</v>
      </c>
      <c r="J22" s="8282" t="s">
        <v>27</v>
      </c>
      <c r="K22" s="8281" t="s">
        <v>737</v>
      </c>
      <c r="L22" s="8281" t="s">
        <v>703</v>
      </c>
      <c r="M22" s="8288" t="s">
        <v>721</v>
      </c>
      <c r="N22" s="8288" t="s">
        <v>713</v>
      </c>
      <c r="O22" s="8288" t="s">
        <v>714</v>
      </c>
      <c r="P22" s="8288" t="s">
        <v>715</v>
      </c>
      <c r="Q22" s="8288" t="s">
        <v>716</v>
      </c>
      <c r="R22" s="8288" t="s">
        <v>717</v>
      </c>
      <c r="S22" s="8292" t="s">
        <v>718</v>
      </c>
      <c r="T22" s="8292" t="s">
        <v>719</v>
      </c>
      <c r="U22" s="8293" t="s">
        <v>720</v>
      </c>
      <c r="V22" s="8281" t="s">
        <v>710</v>
      </c>
      <c r="W22" s="8281" t="s">
        <v>671</v>
      </c>
      <c r="AF22" s="8288" t="s">
        <v>721</v>
      </c>
      <c r="AG22" s="8288" t="s">
        <v>713</v>
      </c>
      <c r="AH22" s="8288" t="s">
        <v>714</v>
      </c>
      <c r="AI22" s="8282" t="s">
        <v>734</v>
      </c>
      <c r="AJ22" s="8282"/>
      <c r="AK22" s="8282" t="s">
        <v>735</v>
      </c>
      <c r="AL22" s="8282"/>
      <c r="AM22" s="8288" t="s">
        <v>717</v>
      </c>
      <c r="AN22" s="8292" t="s">
        <v>718</v>
      </c>
      <c r="AO22" s="8292" t="s">
        <v>719</v>
      </c>
      <c r="AP22" s="8293" t="s">
        <v>720</v>
      </c>
      <c r="AQ22" s="8281" t="s">
        <v>710</v>
      </c>
      <c r="AR22" s="8282" t="s">
        <v>733</v>
      </c>
      <c r="AS22" s="8282" t="s">
        <v>724</v>
      </c>
    </row>
    <row r="23" spans="1:47" ht="17.100000000000001" customHeight="1">
      <c r="A23" s="8282"/>
      <c r="B23" s="8282"/>
      <c r="C23" s="8282"/>
      <c r="D23" s="8282"/>
      <c r="E23" s="8282"/>
      <c r="F23" s="8282"/>
      <c r="G23" s="8282"/>
      <c r="H23" s="8282"/>
      <c r="I23" s="8282"/>
      <c r="J23" s="8282"/>
      <c r="K23" s="8282"/>
      <c r="L23" s="8282"/>
      <c r="M23" s="8288"/>
      <c r="N23" s="8288"/>
      <c r="O23" s="8288"/>
      <c r="P23" s="8288"/>
      <c r="Q23" s="8288"/>
      <c r="R23" s="8288"/>
      <c r="S23" s="8292"/>
      <c r="T23" s="8292"/>
      <c r="U23" s="8292"/>
      <c r="V23" s="8282"/>
      <c r="W23" s="8282"/>
      <c r="AF23" s="8288"/>
      <c r="AG23" s="8288"/>
      <c r="AH23" s="8288"/>
      <c r="AI23" s="102" t="s">
        <v>556</v>
      </c>
      <c r="AJ23" s="102" t="s">
        <v>557</v>
      </c>
      <c r="AK23" s="102" t="s">
        <v>556</v>
      </c>
      <c r="AL23" s="102" t="s">
        <v>557</v>
      </c>
      <c r="AM23" s="8288"/>
      <c r="AN23" s="8292"/>
      <c r="AO23" s="8292"/>
      <c r="AP23" s="8292"/>
      <c r="AQ23" s="8282"/>
      <c r="AR23" s="8282"/>
      <c r="AS23" s="8282"/>
    </row>
    <row r="24" spans="1:47" ht="17.100000000000001" customHeight="1">
      <c r="A24" s="107"/>
      <c r="B24" s="101">
        <f t="shared" ref="B24:B33" si="54">IF($A24=0,0,VLOOKUP($A24,ﾚｰｻﾞ,4,0))</f>
        <v>0</v>
      </c>
      <c r="C24" s="102">
        <f t="shared" ref="C24:C33" si="55">IF($A24=0,0,VLOOKUP($A24,ﾚｰｻﾞ,2,0))</f>
        <v>0</v>
      </c>
      <c r="D24" s="105">
        <f t="shared" ref="D24:D33" si="56">IF($A24=0,0,VLOOKUP($A24,ﾚｰｻﾞ,3,0))</f>
        <v>0</v>
      </c>
      <c r="E24" s="101">
        <f t="shared" ref="E24:E33" si="57">IF($A24=0,0,VLOOKUP($A24,ﾚｰｻﾞ,5,0))</f>
        <v>0</v>
      </c>
      <c r="F24" s="102">
        <f t="shared" ref="F24:F33" si="58">IF($A24=0,0,VLOOKUP($A24,ﾚｰｻﾞ,8,0))</f>
        <v>0</v>
      </c>
      <c r="G24" s="102">
        <f t="shared" ref="G24:G33" si="59">IF($A24=0,0,VLOOKUP($A24,ﾚｰｻﾞ,9,0))</f>
        <v>0</v>
      </c>
      <c r="H24" s="106">
        <f t="shared" ref="H24:H33" si="60">IF($A24=0,0,VLOOKUP($A24,ﾚｰｻﾞ,13,0))</f>
        <v>0</v>
      </c>
      <c r="I24" s="106">
        <f t="shared" ref="I24:I33" si="61">IF($A24=0,0,VLOOKUP($A24,ﾚｰｻﾞ,22,0))</f>
        <v>0</v>
      </c>
      <c r="J24" s="102">
        <f t="shared" ref="J24:J33" si="62">IF($A24=0,0,VLOOKUP($A24,ﾚｰｻﾞ,11,0))</f>
        <v>0</v>
      </c>
      <c r="K24" s="102" t="str">
        <f>IF(AS24=0,"　",AS24)</f>
        <v>　</v>
      </c>
      <c r="L24" s="102">
        <f t="shared" ref="L24:L33" si="63">IF($A24=0,0,VLOOKUP($A24,ﾚｰｻﾞ,29,0))</f>
        <v>0</v>
      </c>
      <c r="M24" s="102" t="str">
        <f>IF(AF24=1,"〇","　")</f>
        <v>　</v>
      </c>
      <c r="N24" s="102" t="str">
        <f>IF(AG24=1,"〇","　")</f>
        <v>　</v>
      </c>
      <c r="O24" s="102" t="str">
        <f>IF(AH24=1,"〇","　")</f>
        <v>　</v>
      </c>
      <c r="P24" s="101" t="str">
        <f>IF(AI24+AK24=1,1,"　")</f>
        <v>　</v>
      </c>
      <c r="Q24" s="101" t="str">
        <f>IF(AJ24+AL24=1,1,"　")</f>
        <v>　</v>
      </c>
      <c r="R24" s="102" t="str">
        <f>IF(AM24=1,"〇","　")</f>
        <v>　</v>
      </c>
      <c r="S24" s="102" t="str">
        <f>IF(AN24="1","〇","　")</f>
        <v>　</v>
      </c>
      <c r="T24" s="102" t="str">
        <f>IF(AO24=1,"〇","　")</f>
        <v>　</v>
      </c>
      <c r="U24" s="102" t="str">
        <f>IF(AP24&gt;0,"〇","　")</f>
        <v>　</v>
      </c>
      <c r="V24" s="101" t="str">
        <f>IF(AQ24=0,"　",AQ24)</f>
        <v>　</v>
      </c>
      <c r="W24" s="101">
        <f>IF(AR24=0,AQ24,AR24)</f>
        <v>0</v>
      </c>
      <c r="AF24" s="102">
        <f t="shared" ref="AF24:AF33" si="64">IF($A24=0,0,VLOOKUP($A24,ﾚｰｻﾞ,33,0))</f>
        <v>0</v>
      </c>
      <c r="AG24" s="102">
        <f t="shared" ref="AG24:AG33" si="65">IF($A24=0,0,VLOOKUP($A24,ﾚｰｻﾞ,34,0))</f>
        <v>0</v>
      </c>
      <c r="AH24" s="100">
        <f t="shared" ref="AH24:AH33" si="66">IF(A24=0,0,1)</f>
        <v>0</v>
      </c>
      <c r="AI24" s="102">
        <f t="shared" ref="AI24:AI33" si="67">IF($A24=0,0,VLOOKUP($A24,ﾚｰｻﾞ,36,0))</f>
        <v>0</v>
      </c>
      <c r="AJ24" s="102">
        <f t="shared" ref="AJ24:AJ33" si="68">IF($A24=0,0,VLOOKUP($A24,ﾚｰｻﾞ,37,0))</f>
        <v>0</v>
      </c>
      <c r="AK24" s="102">
        <f t="shared" ref="AK24:AK33" si="69">IF($A24=0,0,VLOOKUP($A24,ﾚｰｻﾞ,38,0))</f>
        <v>0</v>
      </c>
      <c r="AL24" s="102">
        <f t="shared" ref="AL24:AL33" si="70">IF($A24=0,0,VLOOKUP($A24,ﾚｰｻﾞ,39,0))</f>
        <v>0</v>
      </c>
      <c r="AM24" s="102">
        <f t="shared" ref="AM24:AM33" si="71">IF($A24=0,0,VLOOKUP($A24,ﾚｰｻﾞ,45,0))</f>
        <v>0</v>
      </c>
      <c r="AN24" s="102">
        <f t="shared" ref="AN24:AN33" si="72">IF($A24=0,0,VLOOKUP($A24,ﾚｰｻﾞ,148,0))</f>
        <v>0</v>
      </c>
      <c r="AO24" s="102">
        <f t="shared" ref="AO24:AO33" si="73">IF($A24=0,0,VLOOKUP($A24,ﾚｰｻﾞ,44,0))</f>
        <v>0</v>
      </c>
      <c r="AP24" s="102">
        <f t="shared" ref="AP24:AP33" si="74">IF($A24=0,0,VLOOKUP($A24,ﾚｰｻﾞ,102,0))</f>
        <v>0</v>
      </c>
      <c r="AQ24" s="102">
        <f t="shared" ref="AQ24:AQ33" si="75">IF($A24=0,0,VLOOKUP($A24,ﾚｰｻﾞ,6,0))</f>
        <v>0</v>
      </c>
      <c r="AR24" s="102">
        <f t="shared" ref="AR24:AR33" si="76">IF($A24=0,0,VLOOKUP($A24,ﾚｰｻﾞ,7,0))</f>
        <v>0</v>
      </c>
      <c r="AS24" s="102">
        <f t="shared" ref="AS24:AS33" si="77">IF($A24=0,0,VLOOKUP($A24,ﾚｰｻﾞ,30,0))</f>
        <v>0</v>
      </c>
    </row>
    <row r="25" spans="1:47" ht="17.100000000000001" customHeight="1">
      <c r="A25" s="107"/>
      <c r="B25" s="101">
        <f t="shared" si="54"/>
        <v>0</v>
      </c>
      <c r="C25" s="102">
        <f t="shared" si="55"/>
        <v>0</v>
      </c>
      <c r="D25" s="105">
        <f t="shared" si="56"/>
        <v>0</v>
      </c>
      <c r="E25" s="101">
        <f t="shared" si="57"/>
        <v>0</v>
      </c>
      <c r="F25" s="102">
        <f t="shared" si="58"/>
        <v>0</v>
      </c>
      <c r="G25" s="102">
        <f t="shared" si="59"/>
        <v>0</v>
      </c>
      <c r="H25" s="106">
        <f t="shared" si="60"/>
        <v>0</v>
      </c>
      <c r="I25" s="106">
        <f t="shared" si="61"/>
        <v>0</v>
      </c>
      <c r="J25" s="102">
        <f t="shared" si="62"/>
        <v>0</v>
      </c>
      <c r="K25" s="102" t="str">
        <f t="shared" ref="K25:K33" si="78">IF(AS25=0,"　",AS25)</f>
        <v>　</v>
      </c>
      <c r="L25" s="102">
        <f t="shared" si="63"/>
        <v>0</v>
      </c>
      <c r="M25" s="102" t="str">
        <f t="shared" ref="M25:M33" si="79">IF(AF25=1,"〇","　")</f>
        <v>　</v>
      </c>
      <c r="N25" s="102" t="str">
        <f t="shared" ref="N25:N33" si="80">IF(AG25=1,"〇","　")</f>
        <v>　</v>
      </c>
      <c r="O25" s="102" t="str">
        <f t="shared" ref="O25:O33" si="81">IF(AH25=1,"〇","　")</f>
        <v>　</v>
      </c>
      <c r="P25" s="101" t="str">
        <f t="shared" ref="P25:P33" si="82">IF(AI25+AK25=1,1,"　")</f>
        <v>　</v>
      </c>
      <c r="Q25" s="101" t="str">
        <f t="shared" ref="Q25:Q33" si="83">IF(AJ25+AL25=1,1,"　")</f>
        <v>　</v>
      </c>
      <c r="R25" s="102" t="str">
        <f t="shared" ref="R25:R33" si="84">IF(AM25=1,"〇","　")</f>
        <v>　</v>
      </c>
      <c r="S25" s="102" t="str">
        <f>IF(AN25="1","〇","　")</f>
        <v>　</v>
      </c>
      <c r="T25" s="102" t="str">
        <f t="shared" ref="T25:T33" si="85">IF(AO25=1,"〇","　")</f>
        <v>　</v>
      </c>
      <c r="U25" s="102" t="str">
        <f t="shared" ref="U25:U33" si="86">IF(AP25&gt;0,"〇","　")</f>
        <v>　</v>
      </c>
      <c r="V25" s="101" t="str">
        <f t="shared" ref="V25:V33" si="87">IF(AQ25=0,"　",AQ25)</f>
        <v>　</v>
      </c>
      <c r="W25" s="101">
        <f t="shared" ref="W25:W33" si="88">IF(AR25=0,AQ25,AR25)</f>
        <v>0</v>
      </c>
      <c r="AF25" s="102">
        <f t="shared" si="64"/>
        <v>0</v>
      </c>
      <c r="AG25" s="102">
        <f t="shared" si="65"/>
        <v>0</v>
      </c>
      <c r="AH25" s="100">
        <f t="shared" si="66"/>
        <v>0</v>
      </c>
      <c r="AI25" s="102">
        <f t="shared" si="67"/>
        <v>0</v>
      </c>
      <c r="AJ25" s="102">
        <f t="shared" si="68"/>
        <v>0</v>
      </c>
      <c r="AK25" s="102">
        <f t="shared" si="69"/>
        <v>0</v>
      </c>
      <c r="AL25" s="102">
        <f t="shared" si="70"/>
        <v>0</v>
      </c>
      <c r="AM25" s="102">
        <f t="shared" si="71"/>
        <v>0</v>
      </c>
      <c r="AN25" s="102">
        <f t="shared" si="72"/>
        <v>0</v>
      </c>
      <c r="AO25" s="102">
        <f t="shared" si="73"/>
        <v>0</v>
      </c>
      <c r="AP25" s="102">
        <f t="shared" si="74"/>
        <v>0</v>
      </c>
      <c r="AQ25" s="102">
        <f t="shared" si="75"/>
        <v>0</v>
      </c>
      <c r="AR25" s="102">
        <f t="shared" si="76"/>
        <v>0</v>
      </c>
      <c r="AS25" s="102">
        <f t="shared" si="77"/>
        <v>0</v>
      </c>
    </row>
    <row r="26" spans="1:47" ht="17.100000000000001" customHeight="1">
      <c r="A26" s="107"/>
      <c r="B26" s="101">
        <f t="shared" si="54"/>
        <v>0</v>
      </c>
      <c r="C26" s="102">
        <f t="shared" si="55"/>
        <v>0</v>
      </c>
      <c r="D26" s="105">
        <f t="shared" si="56"/>
        <v>0</v>
      </c>
      <c r="E26" s="101">
        <f t="shared" si="57"/>
        <v>0</v>
      </c>
      <c r="F26" s="102">
        <f t="shared" si="58"/>
        <v>0</v>
      </c>
      <c r="G26" s="102">
        <f t="shared" si="59"/>
        <v>0</v>
      </c>
      <c r="H26" s="106">
        <f t="shared" si="60"/>
        <v>0</v>
      </c>
      <c r="I26" s="106">
        <f t="shared" si="61"/>
        <v>0</v>
      </c>
      <c r="J26" s="102">
        <f t="shared" si="62"/>
        <v>0</v>
      </c>
      <c r="K26" s="102" t="str">
        <f t="shared" si="78"/>
        <v>　</v>
      </c>
      <c r="L26" s="102">
        <f t="shared" si="63"/>
        <v>0</v>
      </c>
      <c r="M26" s="102" t="str">
        <f t="shared" si="79"/>
        <v>　</v>
      </c>
      <c r="N26" s="102" t="str">
        <f t="shared" si="80"/>
        <v>　</v>
      </c>
      <c r="O26" s="102" t="str">
        <f t="shared" si="81"/>
        <v>　</v>
      </c>
      <c r="P26" s="101" t="str">
        <f t="shared" si="82"/>
        <v>　</v>
      </c>
      <c r="Q26" s="101" t="str">
        <f t="shared" si="83"/>
        <v>　</v>
      </c>
      <c r="R26" s="102" t="str">
        <f t="shared" si="84"/>
        <v>　</v>
      </c>
      <c r="S26" s="102" t="str">
        <f t="shared" ref="S26:S33" si="89">IF(AN26="1","〇","　")</f>
        <v>　</v>
      </c>
      <c r="T26" s="102" t="str">
        <f t="shared" si="85"/>
        <v>　</v>
      </c>
      <c r="U26" s="102" t="str">
        <f t="shared" si="86"/>
        <v>　</v>
      </c>
      <c r="V26" s="101" t="str">
        <f t="shared" si="87"/>
        <v>　</v>
      </c>
      <c r="W26" s="101">
        <f t="shared" si="88"/>
        <v>0</v>
      </c>
      <c r="AF26" s="102">
        <f t="shared" si="64"/>
        <v>0</v>
      </c>
      <c r="AG26" s="102">
        <f t="shared" si="65"/>
        <v>0</v>
      </c>
      <c r="AH26" s="100">
        <f t="shared" si="66"/>
        <v>0</v>
      </c>
      <c r="AI26" s="102">
        <f t="shared" si="67"/>
        <v>0</v>
      </c>
      <c r="AJ26" s="102">
        <f t="shared" si="68"/>
        <v>0</v>
      </c>
      <c r="AK26" s="102">
        <f t="shared" si="69"/>
        <v>0</v>
      </c>
      <c r="AL26" s="102">
        <f t="shared" si="70"/>
        <v>0</v>
      </c>
      <c r="AM26" s="102">
        <f t="shared" si="71"/>
        <v>0</v>
      </c>
      <c r="AN26" s="102">
        <f t="shared" si="72"/>
        <v>0</v>
      </c>
      <c r="AO26" s="102">
        <f t="shared" si="73"/>
        <v>0</v>
      </c>
      <c r="AP26" s="102">
        <f t="shared" si="74"/>
        <v>0</v>
      </c>
      <c r="AQ26" s="102">
        <f t="shared" si="75"/>
        <v>0</v>
      </c>
      <c r="AR26" s="102">
        <f t="shared" si="76"/>
        <v>0</v>
      </c>
      <c r="AS26" s="102">
        <f t="shared" si="77"/>
        <v>0</v>
      </c>
    </row>
    <row r="27" spans="1:47" ht="17.100000000000001" customHeight="1">
      <c r="A27" s="107"/>
      <c r="B27" s="101">
        <f t="shared" si="54"/>
        <v>0</v>
      </c>
      <c r="C27" s="102">
        <f t="shared" si="55"/>
        <v>0</v>
      </c>
      <c r="D27" s="105">
        <f t="shared" si="56"/>
        <v>0</v>
      </c>
      <c r="E27" s="101">
        <f t="shared" si="57"/>
        <v>0</v>
      </c>
      <c r="F27" s="102">
        <f t="shared" si="58"/>
        <v>0</v>
      </c>
      <c r="G27" s="102">
        <f t="shared" si="59"/>
        <v>0</v>
      </c>
      <c r="H27" s="106">
        <f t="shared" si="60"/>
        <v>0</v>
      </c>
      <c r="I27" s="106">
        <f t="shared" si="61"/>
        <v>0</v>
      </c>
      <c r="J27" s="102">
        <f t="shared" si="62"/>
        <v>0</v>
      </c>
      <c r="K27" s="102" t="str">
        <f t="shared" si="78"/>
        <v>　</v>
      </c>
      <c r="L27" s="102">
        <f t="shared" si="63"/>
        <v>0</v>
      </c>
      <c r="M27" s="102" t="str">
        <f t="shared" si="79"/>
        <v>　</v>
      </c>
      <c r="N27" s="102" t="str">
        <f t="shared" si="80"/>
        <v>　</v>
      </c>
      <c r="O27" s="102" t="str">
        <f t="shared" si="81"/>
        <v>　</v>
      </c>
      <c r="P27" s="101" t="str">
        <f t="shared" si="82"/>
        <v>　</v>
      </c>
      <c r="Q27" s="101" t="str">
        <f t="shared" si="83"/>
        <v>　</v>
      </c>
      <c r="R27" s="102" t="str">
        <f t="shared" si="84"/>
        <v>　</v>
      </c>
      <c r="S27" s="102" t="str">
        <f t="shared" si="89"/>
        <v>　</v>
      </c>
      <c r="T27" s="102" t="str">
        <f t="shared" si="85"/>
        <v>　</v>
      </c>
      <c r="U27" s="102" t="str">
        <f t="shared" si="86"/>
        <v>　</v>
      </c>
      <c r="V27" s="101" t="str">
        <f t="shared" si="87"/>
        <v>　</v>
      </c>
      <c r="W27" s="101">
        <f t="shared" si="88"/>
        <v>0</v>
      </c>
      <c r="AF27" s="102">
        <f t="shared" si="64"/>
        <v>0</v>
      </c>
      <c r="AG27" s="102">
        <f t="shared" si="65"/>
        <v>0</v>
      </c>
      <c r="AH27" s="100">
        <f t="shared" si="66"/>
        <v>0</v>
      </c>
      <c r="AI27" s="102">
        <f t="shared" si="67"/>
        <v>0</v>
      </c>
      <c r="AJ27" s="102">
        <f t="shared" si="68"/>
        <v>0</v>
      </c>
      <c r="AK27" s="102">
        <f t="shared" si="69"/>
        <v>0</v>
      </c>
      <c r="AL27" s="102">
        <f t="shared" si="70"/>
        <v>0</v>
      </c>
      <c r="AM27" s="102">
        <f t="shared" si="71"/>
        <v>0</v>
      </c>
      <c r="AN27" s="102">
        <f t="shared" si="72"/>
        <v>0</v>
      </c>
      <c r="AO27" s="102">
        <f t="shared" si="73"/>
        <v>0</v>
      </c>
      <c r="AP27" s="102">
        <f t="shared" si="74"/>
        <v>0</v>
      </c>
      <c r="AQ27" s="102">
        <f t="shared" si="75"/>
        <v>0</v>
      </c>
      <c r="AR27" s="102">
        <f t="shared" si="76"/>
        <v>0</v>
      </c>
      <c r="AS27" s="102">
        <f t="shared" si="77"/>
        <v>0</v>
      </c>
    </row>
    <row r="28" spans="1:47" ht="17.100000000000001" customHeight="1">
      <c r="A28" s="107"/>
      <c r="B28" s="101">
        <f t="shared" si="54"/>
        <v>0</v>
      </c>
      <c r="C28" s="102">
        <f t="shared" si="55"/>
        <v>0</v>
      </c>
      <c r="D28" s="105">
        <f t="shared" si="56"/>
        <v>0</v>
      </c>
      <c r="E28" s="101">
        <f t="shared" si="57"/>
        <v>0</v>
      </c>
      <c r="F28" s="102">
        <f t="shared" si="58"/>
        <v>0</v>
      </c>
      <c r="G28" s="102">
        <f t="shared" si="59"/>
        <v>0</v>
      </c>
      <c r="H28" s="106">
        <f t="shared" si="60"/>
        <v>0</v>
      </c>
      <c r="I28" s="106">
        <f t="shared" si="61"/>
        <v>0</v>
      </c>
      <c r="J28" s="102">
        <f t="shared" si="62"/>
        <v>0</v>
      </c>
      <c r="K28" s="102" t="str">
        <f t="shared" si="78"/>
        <v>　</v>
      </c>
      <c r="L28" s="102">
        <f t="shared" si="63"/>
        <v>0</v>
      </c>
      <c r="M28" s="102" t="str">
        <f t="shared" si="79"/>
        <v>　</v>
      </c>
      <c r="N28" s="102" t="str">
        <f t="shared" si="80"/>
        <v>　</v>
      </c>
      <c r="O28" s="102" t="str">
        <f t="shared" si="81"/>
        <v>　</v>
      </c>
      <c r="P28" s="101" t="str">
        <f t="shared" si="82"/>
        <v>　</v>
      </c>
      <c r="Q28" s="101" t="str">
        <f t="shared" si="83"/>
        <v>　</v>
      </c>
      <c r="R28" s="102" t="str">
        <f t="shared" si="84"/>
        <v>　</v>
      </c>
      <c r="S28" s="102" t="str">
        <f t="shared" si="89"/>
        <v>　</v>
      </c>
      <c r="T28" s="102" t="str">
        <f t="shared" si="85"/>
        <v>　</v>
      </c>
      <c r="U28" s="102" t="str">
        <f t="shared" si="86"/>
        <v>　</v>
      </c>
      <c r="V28" s="101" t="str">
        <f t="shared" si="87"/>
        <v>　</v>
      </c>
      <c r="W28" s="101">
        <f t="shared" si="88"/>
        <v>0</v>
      </c>
      <c r="AF28" s="102">
        <f t="shared" si="64"/>
        <v>0</v>
      </c>
      <c r="AG28" s="102">
        <f t="shared" si="65"/>
        <v>0</v>
      </c>
      <c r="AH28" s="100">
        <f t="shared" si="66"/>
        <v>0</v>
      </c>
      <c r="AI28" s="102">
        <f t="shared" si="67"/>
        <v>0</v>
      </c>
      <c r="AJ28" s="102">
        <f t="shared" si="68"/>
        <v>0</v>
      </c>
      <c r="AK28" s="102">
        <f t="shared" si="69"/>
        <v>0</v>
      </c>
      <c r="AL28" s="102">
        <f t="shared" si="70"/>
        <v>0</v>
      </c>
      <c r="AM28" s="102">
        <f t="shared" si="71"/>
        <v>0</v>
      </c>
      <c r="AN28" s="102">
        <f t="shared" si="72"/>
        <v>0</v>
      </c>
      <c r="AO28" s="102">
        <f t="shared" si="73"/>
        <v>0</v>
      </c>
      <c r="AP28" s="102">
        <f t="shared" si="74"/>
        <v>0</v>
      </c>
      <c r="AQ28" s="102">
        <f t="shared" si="75"/>
        <v>0</v>
      </c>
      <c r="AR28" s="102">
        <f t="shared" si="76"/>
        <v>0</v>
      </c>
      <c r="AS28" s="102">
        <f t="shared" si="77"/>
        <v>0</v>
      </c>
    </row>
    <row r="29" spans="1:47" ht="17.100000000000001" customHeight="1">
      <c r="A29" s="107"/>
      <c r="B29" s="101">
        <f t="shared" si="54"/>
        <v>0</v>
      </c>
      <c r="C29" s="102">
        <f t="shared" si="55"/>
        <v>0</v>
      </c>
      <c r="D29" s="105">
        <f t="shared" si="56"/>
        <v>0</v>
      </c>
      <c r="E29" s="101">
        <f t="shared" si="57"/>
        <v>0</v>
      </c>
      <c r="F29" s="102">
        <f t="shared" si="58"/>
        <v>0</v>
      </c>
      <c r="G29" s="102">
        <f t="shared" si="59"/>
        <v>0</v>
      </c>
      <c r="H29" s="106">
        <f t="shared" si="60"/>
        <v>0</v>
      </c>
      <c r="I29" s="106">
        <f t="shared" si="61"/>
        <v>0</v>
      </c>
      <c r="J29" s="102">
        <f t="shared" si="62"/>
        <v>0</v>
      </c>
      <c r="K29" s="102" t="str">
        <f t="shared" si="78"/>
        <v>　</v>
      </c>
      <c r="L29" s="102">
        <f t="shared" si="63"/>
        <v>0</v>
      </c>
      <c r="M29" s="102" t="str">
        <f t="shared" si="79"/>
        <v>　</v>
      </c>
      <c r="N29" s="102" t="str">
        <f t="shared" si="80"/>
        <v>　</v>
      </c>
      <c r="O29" s="102" t="str">
        <f t="shared" si="81"/>
        <v>　</v>
      </c>
      <c r="P29" s="101" t="str">
        <f t="shared" si="82"/>
        <v>　</v>
      </c>
      <c r="Q29" s="101" t="str">
        <f t="shared" si="83"/>
        <v>　</v>
      </c>
      <c r="R29" s="102" t="str">
        <f t="shared" si="84"/>
        <v>　</v>
      </c>
      <c r="S29" s="102" t="str">
        <f t="shared" si="89"/>
        <v>　</v>
      </c>
      <c r="T29" s="102" t="str">
        <f t="shared" si="85"/>
        <v>　</v>
      </c>
      <c r="U29" s="102" t="str">
        <f t="shared" si="86"/>
        <v>　</v>
      </c>
      <c r="V29" s="101" t="str">
        <f t="shared" si="87"/>
        <v>　</v>
      </c>
      <c r="W29" s="101">
        <f t="shared" si="88"/>
        <v>0</v>
      </c>
      <c r="AF29" s="102">
        <f t="shared" si="64"/>
        <v>0</v>
      </c>
      <c r="AG29" s="102">
        <f t="shared" si="65"/>
        <v>0</v>
      </c>
      <c r="AH29" s="100">
        <f t="shared" si="66"/>
        <v>0</v>
      </c>
      <c r="AI29" s="102">
        <f t="shared" si="67"/>
        <v>0</v>
      </c>
      <c r="AJ29" s="102">
        <f t="shared" si="68"/>
        <v>0</v>
      </c>
      <c r="AK29" s="102">
        <f t="shared" si="69"/>
        <v>0</v>
      </c>
      <c r="AL29" s="102">
        <f t="shared" si="70"/>
        <v>0</v>
      </c>
      <c r="AM29" s="102">
        <f t="shared" si="71"/>
        <v>0</v>
      </c>
      <c r="AN29" s="102">
        <f t="shared" si="72"/>
        <v>0</v>
      </c>
      <c r="AO29" s="102">
        <f t="shared" si="73"/>
        <v>0</v>
      </c>
      <c r="AP29" s="102">
        <f t="shared" si="74"/>
        <v>0</v>
      </c>
      <c r="AQ29" s="102">
        <f t="shared" si="75"/>
        <v>0</v>
      </c>
      <c r="AR29" s="102">
        <f t="shared" si="76"/>
        <v>0</v>
      </c>
      <c r="AS29" s="102">
        <f t="shared" si="77"/>
        <v>0</v>
      </c>
    </row>
    <row r="30" spans="1:47" ht="17.100000000000001" customHeight="1">
      <c r="A30" s="107"/>
      <c r="B30" s="101">
        <f t="shared" si="54"/>
        <v>0</v>
      </c>
      <c r="C30" s="102">
        <f t="shared" si="55"/>
        <v>0</v>
      </c>
      <c r="D30" s="105">
        <f t="shared" si="56"/>
        <v>0</v>
      </c>
      <c r="E30" s="101">
        <f t="shared" si="57"/>
        <v>0</v>
      </c>
      <c r="F30" s="102">
        <f t="shared" si="58"/>
        <v>0</v>
      </c>
      <c r="G30" s="102">
        <f t="shared" si="59"/>
        <v>0</v>
      </c>
      <c r="H30" s="106">
        <f t="shared" si="60"/>
        <v>0</v>
      </c>
      <c r="I30" s="106">
        <f t="shared" si="61"/>
        <v>0</v>
      </c>
      <c r="J30" s="102">
        <f t="shared" si="62"/>
        <v>0</v>
      </c>
      <c r="K30" s="102" t="str">
        <f t="shared" si="78"/>
        <v>　</v>
      </c>
      <c r="L30" s="102">
        <f t="shared" si="63"/>
        <v>0</v>
      </c>
      <c r="M30" s="102" t="str">
        <f t="shared" si="79"/>
        <v>　</v>
      </c>
      <c r="N30" s="102" t="str">
        <f t="shared" si="80"/>
        <v>　</v>
      </c>
      <c r="O30" s="102" t="str">
        <f t="shared" si="81"/>
        <v>　</v>
      </c>
      <c r="P30" s="101" t="str">
        <f t="shared" si="82"/>
        <v>　</v>
      </c>
      <c r="Q30" s="101" t="str">
        <f t="shared" si="83"/>
        <v>　</v>
      </c>
      <c r="R30" s="102" t="str">
        <f t="shared" si="84"/>
        <v>　</v>
      </c>
      <c r="S30" s="102" t="str">
        <f t="shared" si="89"/>
        <v>　</v>
      </c>
      <c r="T30" s="102" t="str">
        <f t="shared" si="85"/>
        <v>　</v>
      </c>
      <c r="U30" s="102" t="str">
        <f t="shared" si="86"/>
        <v>　</v>
      </c>
      <c r="V30" s="101" t="str">
        <f t="shared" si="87"/>
        <v>　</v>
      </c>
      <c r="W30" s="101">
        <f t="shared" si="88"/>
        <v>0</v>
      </c>
      <c r="AF30" s="102">
        <f t="shared" si="64"/>
        <v>0</v>
      </c>
      <c r="AG30" s="102">
        <f t="shared" si="65"/>
        <v>0</v>
      </c>
      <c r="AH30" s="100">
        <f t="shared" si="66"/>
        <v>0</v>
      </c>
      <c r="AI30" s="102">
        <f t="shared" si="67"/>
        <v>0</v>
      </c>
      <c r="AJ30" s="102">
        <f t="shared" si="68"/>
        <v>0</v>
      </c>
      <c r="AK30" s="102">
        <f t="shared" si="69"/>
        <v>0</v>
      </c>
      <c r="AL30" s="102">
        <f t="shared" si="70"/>
        <v>0</v>
      </c>
      <c r="AM30" s="102">
        <f t="shared" si="71"/>
        <v>0</v>
      </c>
      <c r="AN30" s="102">
        <f t="shared" si="72"/>
        <v>0</v>
      </c>
      <c r="AO30" s="102">
        <f t="shared" si="73"/>
        <v>0</v>
      </c>
      <c r="AP30" s="102">
        <f t="shared" si="74"/>
        <v>0</v>
      </c>
      <c r="AQ30" s="102">
        <f t="shared" si="75"/>
        <v>0</v>
      </c>
      <c r="AR30" s="102">
        <f t="shared" si="76"/>
        <v>0</v>
      </c>
      <c r="AS30" s="102">
        <f t="shared" si="77"/>
        <v>0</v>
      </c>
    </row>
    <row r="31" spans="1:47" ht="17.100000000000001" customHeight="1">
      <c r="A31" s="107"/>
      <c r="B31" s="101">
        <f t="shared" si="54"/>
        <v>0</v>
      </c>
      <c r="C31" s="102">
        <f t="shared" si="55"/>
        <v>0</v>
      </c>
      <c r="D31" s="105">
        <f t="shared" si="56"/>
        <v>0</v>
      </c>
      <c r="E31" s="101">
        <f t="shared" si="57"/>
        <v>0</v>
      </c>
      <c r="F31" s="102">
        <f t="shared" si="58"/>
        <v>0</v>
      </c>
      <c r="G31" s="102">
        <f t="shared" si="59"/>
        <v>0</v>
      </c>
      <c r="H31" s="106">
        <f t="shared" si="60"/>
        <v>0</v>
      </c>
      <c r="I31" s="106">
        <f t="shared" si="61"/>
        <v>0</v>
      </c>
      <c r="J31" s="102">
        <f t="shared" si="62"/>
        <v>0</v>
      </c>
      <c r="K31" s="102" t="str">
        <f t="shared" si="78"/>
        <v>　</v>
      </c>
      <c r="L31" s="102">
        <f t="shared" si="63"/>
        <v>0</v>
      </c>
      <c r="M31" s="102" t="str">
        <f t="shared" si="79"/>
        <v>　</v>
      </c>
      <c r="N31" s="102" t="str">
        <f t="shared" si="80"/>
        <v>　</v>
      </c>
      <c r="O31" s="102" t="str">
        <f t="shared" si="81"/>
        <v>　</v>
      </c>
      <c r="P31" s="101" t="str">
        <f t="shared" si="82"/>
        <v>　</v>
      </c>
      <c r="Q31" s="101" t="str">
        <f t="shared" si="83"/>
        <v>　</v>
      </c>
      <c r="R31" s="102" t="str">
        <f t="shared" si="84"/>
        <v>　</v>
      </c>
      <c r="S31" s="102" t="str">
        <f t="shared" si="89"/>
        <v>　</v>
      </c>
      <c r="T31" s="102" t="str">
        <f t="shared" si="85"/>
        <v>　</v>
      </c>
      <c r="U31" s="102" t="str">
        <f t="shared" si="86"/>
        <v>　</v>
      </c>
      <c r="V31" s="101" t="str">
        <f t="shared" si="87"/>
        <v>　</v>
      </c>
      <c r="W31" s="101">
        <f t="shared" si="88"/>
        <v>0</v>
      </c>
      <c r="AF31" s="102">
        <f t="shared" si="64"/>
        <v>0</v>
      </c>
      <c r="AG31" s="102">
        <f t="shared" si="65"/>
        <v>0</v>
      </c>
      <c r="AH31" s="100">
        <f t="shared" si="66"/>
        <v>0</v>
      </c>
      <c r="AI31" s="102">
        <f t="shared" si="67"/>
        <v>0</v>
      </c>
      <c r="AJ31" s="102">
        <f t="shared" si="68"/>
        <v>0</v>
      </c>
      <c r="AK31" s="102">
        <f t="shared" si="69"/>
        <v>0</v>
      </c>
      <c r="AL31" s="102">
        <f t="shared" si="70"/>
        <v>0</v>
      </c>
      <c r="AM31" s="102">
        <f t="shared" si="71"/>
        <v>0</v>
      </c>
      <c r="AN31" s="102">
        <f t="shared" si="72"/>
        <v>0</v>
      </c>
      <c r="AO31" s="102">
        <f t="shared" si="73"/>
        <v>0</v>
      </c>
      <c r="AP31" s="102">
        <f t="shared" si="74"/>
        <v>0</v>
      </c>
      <c r="AQ31" s="102">
        <f t="shared" si="75"/>
        <v>0</v>
      </c>
      <c r="AR31" s="102">
        <f t="shared" si="76"/>
        <v>0</v>
      </c>
      <c r="AS31" s="102">
        <f t="shared" si="77"/>
        <v>0</v>
      </c>
    </row>
    <row r="32" spans="1:47" ht="17.100000000000001" customHeight="1">
      <c r="A32" s="107"/>
      <c r="B32" s="101">
        <f t="shared" si="54"/>
        <v>0</v>
      </c>
      <c r="C32" s="102">
        <f t="shared" si="55"/>
        <v>0</v>
      </c>
      <c r="D32" s="105">
        <f t="shared" si="56"/>
        <v>0</v>
      </c>
      <c r="E32" s="101">
        <f t="shared" si="57"/>
        <v>0</v>
      </c>
      <c r="F32" s="102">
        <f t="shared" si="58"/>
        <v>0</v>
      </c>
      <c r="G32" s="102">
        <f t="shared" si="59"/>
        <v>0</v>
      </c>
      <c r="H32" s="106">
        <f t="shared" si="60"/>
        <v>0</v>
      </c>
      <c r="I32" s="106">
        <f t="shared" si="61"/>
        <v>0</v>
      </c>
      <c r="J32" s="102">
        <f t="shared" si="62"/>
        <v>0</v>
      </c>
      <c r="K32" s="102" t="str">
        <f t="shared" si="78"/>
        <v>　</v>
      </c>
      <c r="L32" s="102">
        <f t="shared" si="63"/>
        <v>0</v>
      </c>
      <c r="M32" s="102" t="str">
        <f t="shared" si="79"/>
        <v>　</v>
      </c>
      <c r="N32" s="102" t="str">
        <f t="shared" si="80"/>
        <v>　</v>
      </c>
      <c r="O32" s="102" t="str">
        <f t="shared" si="81"/>
        <v>　</v>
      </c>
      <c r="P32" s="101" t="str">
        <f t="shared" si="82"/>
        <v>　</v>
      </c>
      <c r="Q32" s="101" t="str">
        <f t="shared" si="83"/>
        <v>　</v>
      </c>
      <c r="R32" s="102" t="str">
        <f t="shared" si="84"/>
        <v>　</v>
      </c>
      <c r="S32" s="102" t="str">
        <f t="shared" si="89"/>
        <v>　</v>
      </c>
      <c r="T32" s="102" t="str">
        <f t="shared" si="85"/>
        <v>　</v>
      </c>
      <c r="U32" s="102" t="str">
        <f t="shared" si="86"/>
        <v>　</v>
      </c>
      <c r="V32" s="101" t="str">
        <f t="shared" si="87"/>
        <v>　</v>
      </c>
      <c r="W32" s="101">
        <f t="shared" si="88"/>
        <v>0</v>
      </c>
      <c r="AF32" s="102">
        <f t="shared" si="64"/>
        <v>0</v>
      </c>
      <c r="AG32" s="102">
        <f t="shared" si="65"/>
        <v>0</v>
      </c>
      <c r="AH32" s="100">
        <f t="shared" si="66"/>
        <v>0</v>
      </c>
      <c r="AI32" s="102">
        <f t="shared" si="67"/>
        <v>0</v>
      </c>
      <c r="AJ32" s="102">
        <f t="shared" si="68"/>
        <v>0</v>
      </c>
      <c r="AK32" s="102">
        <f t="shared" si="69"/>
        <v>0</v>
      </c>
      <c r="AL32" s="102">
        <f t="shared" si="70"/>
        <v>0</v>
      </c>
      <c r="AM32" s="102">
        <f t="shared" si="71"/>
        <v>0</v>
      </c>
      <c r="AN32" s="102">
        <f t="shared" si="72"/>
        <v>0</v>
      </c>
      <c r="AO32" s="102">
        <f t="shared" si="73"/>
        <v>0</v>
      </c>
      <c r="AP32" s="102">
        <f t="shared" si="74"/>
        <v>0</v>
      </c>
      <c r="AQ32" s="102">
        <f t="shared" si="75"/>
        <v>0</v>
      </c>
      <c r="AR32" s="102">
        <f t="shared" si="76"/>
        <v>0</v>
      </c>
      <c r="AS32" s="102">
        <f t="shared" si="77"/>
        <v>0</v>
      </c>
    </row>
    <row r="33" spans="1:55" ht="17.100000000000001" customHeight="1">
      <c r="A33" s="107"/>
      <c r="B33" s="101">
        <f t="shared" si="54"/>
        <v>0</v>
      </c>
      <c r="C33" s="102">
        <f t="shared" si="55"/>
        <v>0</v>
      </c>
      <c r="D33" s="105">
        <f t="shared" si="56"/>
        <v>0</v>
      </c>
      <c r="E33" s="101">
        <f t="shared" si="57"/>
        <v>0</v>
      </c>
      <c r="F33" s="102">
        <f t="shared" si="58"/>
        <v>0</v>
      </c>
      <c r="G33" s="102">
        <f t="shared" si="59"/>
        <v>0</v>
      </c>
      <c r="H33" s="106">
        <f t="shared" si="60"/>
        <v>0</v>
      </c>
      <c r="I33" s="106">
        <f t="shared" si="61"/>
        <v>0</v>
      </c>
      <c r="J33" s="102">
        <f t="shared" si="62"/>
        <v>0</v>
      </c>
      <c r="K33" s="102" t="str">
        <f t="shared" si="78"/>
        <v>　</v>
      </c>
      <c r="L33" s="102">
        <f t="shared" si="63"/>
        <v>0</v>
      </c>
      <c r="M33" s="102" t="str">
        <f t="shared" si="79"/>
        <v>　</v>
      </c>
      <c r="N33" s="102" t="str">
        <f t="shared" si="80"/>
        <v>　</v>
      </c>
      <c r="O33" s="102" t="str">
        <f t="shared" si="81"/>
        <v>　</v>
      </c>
      <c r="P33" s="101" t="str">
        <f t="shared" si="82"/>
        <v>　</v>
      </c>
      <c r="Q33" s="101" t="str">
        <f t="shared" si="83"/>
        <v>　</v>
      </c>
      <c r="R33" s="102" t="str">
        <f t="shared" si="84"/>
        <v>　</v>
      </c>
      <c r="S33" s="102" t="str">
        <f t="shared" si="89"/>
        <v>　</v>
      </c>
      <c r="T33" s="102" t="str">
        <f t="shared" si="85"/>
        <v>　</v>
      </c>
      <c r="U33" s="102" t="str">
        <f t="shared" si="86"/>
        <v>　</v>
      </c>
      <c r="V33" s="101" t="str">
        <f t="shared" si="87"/>
        <v>　</v>
      </c>
      <c r="W33" s="101">
        <f t="shared" si="88"/>
        <v>0</v>
      </c>
      <c r="AF33" s="102">
        <f t="shared" si="64"/>
        <v>0</v>
      </c>
      <c r="AG33" s="102">
        <f t="shared" si="65"/>
        <v>0</v>
      </c>
      <c r="AH33" s="100">
        <f t="shared" si="66"/>
        <v>0</v>
      </c>
      <c r="AI33" s="102">
        <f t="shared" si="67"/>
        <v>0</v>
      </c>
      <c r="AJ33" s="102">
        <f t="shared" si="68"/>
        <v>0</v>
      </c>
      <c r="AK33" s="102">
        <f t="shared" si="69"/>
        <v>0</v>
      </c>
      <c r="AL33" s="102">
        <f t="shared" si="70"/>
        <v>0</v>
      </c>
      <c r="AM33" s="102">
        <f t="shared" si="71"/>
        <v>0</v>
      </c>
      <c r="AN33" s="102">
        <f t="shared" si="72"/>
        <v>0</v>
      </c>
      <c r="AO33" s="102">
        <f t="shared" si="73"/>
        <v>0</v>
      </c>
      <c r="AP33" s="102">
        <f t="shared" si="74"/>
        <v>0</v>
      </c>
      <c r="AQ33" s="102">
        <f t="shared" si="75"/>
        <v>0</v>
      </c>
      <c r="AR33" s="102">
        <f t="shared" si="76"/>
        <v>0</v>
      </c>
      <c r="AS33" s="102">
        <f t="shared" si="77"/>
        <v>0</v>
      </c>
    </row>
    <row r="36" spans="1:55" ht="23.4">
      <c r="A36" s="108" t="s">
        <v>919</v>
      </c>
      <c r="AE36" s="8289" t="s">
        <v>702</v>
      </c>
      <c r="AF36" s="8290"/>
      <c r="AG36" s="8290"/>
      <c r="AH36" s="8290"/>
      <c r="AI36" s="8290"/>
      <c r="AJ36" s="8291"/>
    </row>
    <row r="37" spans="1:55" ht="17.100000000000001" customHeight="1">
      <c r="A37" s="8282" t="s">
        <v>689</v>
      </c>
      <c r="B37" s="8282" t="s">
        <v>492</v>
      </c>
      <c r="C37" s="8282" t="s">
        <v>690</v>
      </c>
      <c r="D37" s="8282" t="s">
        <v>691</v>
      </c>
      <c r="E37" s="8282" t="s">
        <v>692</v>
      </c>
      <c r="F37" s="8282" t="s">
        <v>693</v>
      </c>
      <c r="G37" s="8282" t="s">
        <v>694</v>
      </c>
      <c r="H37" s="8282" t="s">
        <v>695</v>
      </c>
      <c r="I37" s="8282" t="s">
        <v>696</v>
      </c>
      <c r="J37" s="8282" t="s">
        <v>27</v>
      </c>
      <c r="K37" s="8281" t="s">
        <v>703</v>
      </c>
      <c r="L37" s="8281" t="s">
        <v>704</v>
      </c>
      <c r="M37" s="8281" t="s">
        <v>705</v>
      </c>
      <c r="N37" s="8281" t="s">
        <v>542</v>
      </c>
      <c r="O37" s="8281" t="s">
        <v>706</v>
      </c>
      <c r="P37" s="8281" t="s">
        <v>707</v>
      </c>
      <c r="Q37" s="8281" t="s">
        <v>554</v>
      </c>
      <c r="R37" s="8281" t="s">
        <v>708</v>
      </c>
      <c r="S37" s="8281" t="s">
        <v>709</v>
      </c>
      <c r="T37" s="8281" t="s">
        <v>712</v>
      </c>
      <c r="U37" s="8281" t="s">
        <v>710</v>
      </c>
      <c r="V37" s="8281" t="s">
        <v>671</v>
      </c>
      <c r="W37" s="8284" t="s">
        <v>925</v>
      </c>
      <c r="X37" s="8284" t="s">
        <v>921</v>
      </c>
      <c r="Y37" s="8284" t="s">
        <v>926</v>
      </c>
      <c r="Z37" s="8284" t="s">
        <v>927</v>
      </c>
      <c r="AA37" s="8284" t="s">
        <v>928</v>
      </c>
      <c r="AB37" s="8286" t="s">
        <v>1007</v>
      </c>
      <c r="AC37" s="8286" t="s">
        <v>1008</v>
      </c>
      <c r="AD37" s="103"/>
      <c r="AE37" s="8071" t="s">
        <v>697</v>
      </c>
      <c r="AF37" s="8071" t="s">
        <v>4</v>
      </c>
      <c r="AG37" s="8071" t="s">
        <v>698</v>
      </c>
      <c r="AH37" s="8071" t="s">
        <v>699</v>
      </c>
      <c r="AI37" s="8071" t="s">
        <v>700</v>
      </c>
      <c r="AJ37" s="8283" t="s">
        <v>701</v>
      </c>
      <c r="AK37" s="8283" t="s">
        <v>704</v>
      </c>
      <c r="AL37" s="8283" t="s">
        <v>705</v>
      </c>
      <c r="AM37" s="8283" t="s">
        <v>542</v>
      </c>
      <c r="AN37" s="8283" t="s">
        <v>706</v>
      </c>
      <c r="AO37" s="8283" t="s">
        <v>707</v>
      </c>
      <c r="AP37" s="8283" t="s">
        <v>554</v>
      </c>
      <c r="AQ37" s="8283" t="s">
        <v>708</v>
      </c>
      <c r="AR37" s="8283" t="s">
        <v>709</v>
      </c>
      <c r="AS37" s="8283" t="s">
        <v>712</v>
      </c>
      <c r="AT37" s="8283" t="s">
        <v>710</v>
      </c>
      <c r="AU37" s="8283" t="s">
        <v>671</v>
      </c>
    </row>
    <row r="38" spans="1:55" ht="17.100000000000001" customHeight="1">
      <c r="A38" s="8282"/>
      <c r="B38" s="8282"/>
      <c r="C38" s="8282"/>
      <c r="D38" s="8282"/>
      <c r="E38" s="8282"/>
      <c r="F38" s="8282"/>
      <c r="G38" s="8282"/>
      <c r="H38" s="8282"/>
      <c r="I38" s="8282"/>
      <c r="J38" s="8282"/>
      <c r="K38" s="8282"/>
      <c r="L38" s="8282"/>
      <c r="M38" s="8282"/>
      <c r="N38" s="8282"/>
      <c r="O38" s="8282"/>
      <c r="P38" s="8282"/>
      <c r="Q38" s="8282"/>
      <c r="R38" s="8282"/>
      <c r="S38" s="8282"/>
      <c r="T38" s="8282"/>
      <c r="U38" s="8282"/>
      <c r="V38" s="8282"/>
      <c r="W38" s="8285"/>
      <c r="X38" s="8285"/>
      <c r="Y38" s="8285"/>
      <c r="Z38" s="8285"/>
      <c r="AA38" s="8285"/>
      <c r="AB38" s="8287"/>
      <c r="AC38" s="8287"/>
      <c r="AD38" s="99"/>
      <c r="AE38" s="8071"/>
      <c r="AF38" s="8071"/>
      <c r="AG38" s="8071"/>
      <c r="AH38" s="8071"/>
      <c r="AI38" s="8071"/>
      <c r="AJ38" s="8071"/>
      <c r="AK38" s="8071"/>
      <c r="AL38" s="8071"/>
      <c r="AM38" s="8071"/>
      <c r="AN38" s="8071"/>
      <c r="AO38" s="8071"/>
      <c r="AP38" s="8071"/>
      <c r="AQ38" s="8071"/>
      <c r="AR38" s="8071"/>
      <c r="AS38" s="8071"/>
      <c r="AT38" s="8071"/>
      <c r="AU38" s="8071"/>
      <c r="AV38" t="s">
        <v>920</v>
      </c>
      <c r="AW38" t="s">
        <v>921</v>
      </c>
      <c r="AX38" t="s">
        <v>923</v>
      </c>
      <c r="AY38" t="s">
        <v>924</v>
      </c>
      <c r="AZ38" t="s">
        <v>922</v>
      </c>
      <c r="BA38" t="s">
        <v>1307</v>
      </c>
      <c r="BB38" t="s">
        <v>1009</v>
      </c>
      <c r="BC38" t="s">
        <v>1010</v>
      </c>
    </row>
    <row r="39" spans="1:55" ht="17.100000000000001" customHeight="1">
      <c r="A39" s="104">
        <v>856</v>
      </c>
      <c r="B39" s="101" t="str">
        <f t="shared" ref="B39:B53" si="90">IF($A39=0,0,VLOOKUP($A39,ﾚｰｻﾞ,4,0))</f>
        <v>OR3015AJE CE</v>
      </c>
      <c r="C39" s="102" t="str">
        <f t="shared" ref="C39:C53" si="91">IF($A39=0,0,VLOOKUP($A39,ﾚｰｻﾞ,2,0))</f>
        <v>4IE</v>
      </c>
      <c r="D39" s="105">
        <f t="shared" ref="D39:D53" si="92">IF($A39=0,0,VLOOKUP($A39,ﾚｰｻﾞ,3,0))</f>
        <v>46352</v>
      </c>
      <c r="E39" s="101" t="str">
        <f t="shared" ref="E39:E53" si="93">IF($A39=0,0,VLOOKUP($A39,ﾚｰｻﾞ,5,0))</f>
        <v>89610304</v>
      </c>
      <c r="F39" s="102" t="str">
        <f t="shared" ref="F39:F53" si="94">IF($A39=0,0,VLOOKUP($A39,ﾚｰｻﾞ,8,0))</f>
        <v>CE</v>
      </c>
      <c r="G39" s="102" t="str">
        <f t="shared" ref="G39:G53" si="95">IF($A39=0,0,VLOOKUP($A39,ﾚｰｻﾞ,9,0))</f>
        <v>フランス</v>
      </c>
      <c r="H39" s="106">
        <f t="shared" ref="H39:H53" si="96">IF($A39=0,0,VLOOKUP($A39,ﾚｰｻﾞ,13,0))</f>
        <v>46302</v>
      </c>
      <c r="I39" s="106">
        <f t="shared" ref="I39:I53" si="97">IF($A39=0,0,VLOOKUP($A39,ﾚｰｻﾞ,22,0))</f>
        <v>0</v>
      </c>
      <c r="J39" s="102" t="str">
        <f t="shared" ref="J39:J53" si="98">IF($A39=0,0,VLOOKUP($A39,ﾚｰｻﾞ,11,0))</f>
        <v>富士宮</v>
      </c>
      <c r="K39" s="102">
        <f t="shared" ref="K39:K53" si="99">IF($A39=0,0,VLOOKUP($A39,ﾚｰｻﾞ,29,0))</f>
        <v>0</v>
      </c>
      <c r="L39" s="102" t="str">
        <f>IF(AK39=1,"〇","　")</f>
        <v>　</v>
      </c>
      <c r="M39" s="102" t="str">
        <f t="shared" ref="M39:M53" si="100">IF(AL39=1,"〇","　")</f>
        <v>　</v>
      </c>
      <c r="N39" s="102" t="str">
        <f t="shared" ref="N39:N53" si="101">IF(AM39=1,"〇","　")</f>
        <v>　</v>
      </c>
      <c r="O39" s="102" t="str">
        <f t="shared" ref="O39:O53" si="102">IF(AN39=1,"〇","　")</f>
        <v>　</v>
      </c>
      <c r="P39" s="102" t="str">
        <f>IF(BA39&gt;=1,"〇","　")</f>
        <v>　</v>
      </c>
      <c r="Q39" s="102" t="str">
        <f t="shared" ref="Q39:Q53" si="103">IF(AP39=1,"〇","　")</f>
        <v>〇</v>
      </c>
      <c r="R39" s="102" t="str">
        <f t="shared" ref="R39:R53" si="104">IF(AQ39=1,"〇","　")</f>
        <v>　</v>
      </c>
      <c r="S39" s="102" t="str">
        <f t="shared" ref="S39:S53" si="105">IF(AR39=1,"〇","　")</f>
        <v>　</v>
      </c>
      <c r="T39" s="102" t="str">
        <f>IF(AS39=1,"〇","　")</f>
        <v>　</v>
      </c>
      <c r="U39" s="102" t="str">
        <f>AT39</f>
        <v>AC26567</v>
      </c>
      <c r="V39" s="102" t="str">
        <f>IF(AU39=0,AT39,AU39)</f>
        <v>AC26570</v>
      </c>
      <c r="W39" s="130" t="str">
        <f>IF(AV39&gt;=1,"〇","　")</f>
        <v>　</v>
      </c>
      <c r="X39" s="130" t="str">
        <f>IF(AW39&gt;=1,"〇","　")</f>
        <v>〇</v>
      </c>
      <c r="Y39" s="130" t="str">
        <f>IF(AX39&gt;=1,"〇","　")</f>
        <v>　</v>
      </c>
      <c r="Z39" s="130" t="str">
        <f>IF(AY39&gt;=1,"〇","　")</f>
        <v>〇</v>
      </c>
      <c r="AA39" s="130" t="str">
        <f>IF(AZ39&gt;=1,"〇","　")</f>
        <v>　</v>
      </c>
      <c r="AB39" s="131" t="str">
        <f>IF(BB39&gt;=1,"〇","　")</f>
        <v>〇</v>
      </c>
      <c r="AC39" s="131" t="str">
        <f>IF(BC39&gt;=1,"〇","　")</f>
        <v>〇</v>
      </c>
      <c r="AD39" s="99"/>
      <c r="AE39" s="115"/>
      <c r="AF39" s="115"/>
      <c r="AG39" s="115"/>
      <c r="AH39" s="115"/>
      <c r="AI39" s="115"/>
      <c r="AJ39" s="115"/>
      <c r="AK39" s="101">
        <f t="shared" ref="AK39:AK53" si="106">IF($A39=0,0,VLOOKUP($A39,ﾚｰｻﾞ,40,0))</f>
        <v>0</v>
      </c>
      <c r="AL39" s="101">
        <f t="shared" ref="AL39:AL53" si="107">IF($A39=0,0,VLOOKUP($A39,ﾚｰｻﾞ,41,0))</f>
        <v>0</v>
      </c>
      <c r="AM39" s="101">
        <f t="shared" ref="AM39:AM53" si="108">IF($A39=0,0,VLOOKUP($A39,ﾚｰｻﾞ,42,0))</f>
        <v>0</v>
      </c>
      <c r="AN39" s="101">
        <f t="shared" ref="AN39:AN53" si="109">IF($A39=0,0,VLOOKUP($A39,ﾚｰｻﾞ,45,0))</f>
        <v>0</v>
      </c>
      <c r="AO39" s="101">
        <f t="shared" ref="AO39:AO52" si="110">IF($A39=0,0,VLOOKUP($A39,ﾚｰｻﾞ,162,0))</f>
        <v>0</v>
      </c>
      <c r="AP39" s="102">
        <f t="shared" ref="AP39:AP53" si="111">IF($A39=0,0,VLOOKUP($A39,ﾚｰｻﾞ,172,0))</f>
        <v>1</v>
      </c>
      <c r="AQ39" s="101">
        <f t="shared" ref="AQ39:AQ53" si="112">IF($A39=0,0,VLOOKUP($A39,ﾚｰｻﾞ,43,0))</f>
        <v>0</v>
      </c>
      <c r="AR39" s="101">
        <f t="shared" ref="AR39:AR53" si="113">IF($A39=0,0,VLOOKUP($A39,ﾚｰｻﾞ,44,0))</f>
        <v>0</v>
      </c>
      <c r="AS39" s="101">
        <f t="shared" ref="AS39:AS53" si="114">IF($A39=0,0,VLOOKUP($A39,ﾚｰｻﾞ,35,0))</f>
        <v>0</v>
      </c>
      <c r="AT39" s="101" t="str">
        <f>IF($A39=0,0,VLOOKUP($A39,ﾚｰｻﾞ,6,0))</f>
        <v>AC26567</v>
      </c>
      <c r="AU39" s="101" t="str">
        <f t="shared" ref="AU39:AU53" si="115">IF($A39=0,0,VLOOKUP($A39,ﾚｰｻﾞ,7,0))</f>
        <v>AC26570</v>
      </c>
      <c r="AV39" s="129">
        <f t="shared" ref="AV39:AV53" si="116">IF($A39=0,0,VLOOKUP($A39,ﾚｰｻﾞ,154,0))</f>
        <v>0</v>
      </c>
      <c r="AW39" s="129">
        <f t="shared" ref="AW39:AW53" si="117">IF($A39=0,0,VLOOKUP($A39,ﾚｰｻﾞ,156,0))</f>
        <v>46275</v>
      </c>
      <c r="AX39" s="129">
        <f t="shared" ref="AX39:AX53" si="118">IF($A39=0,0,VLOOKUP($A39,ﾚｰｻﾞ,158,0))</f>
        <v>0</v>
      </c>
      <c r="AY39" s="129">
        <f t="shared" ref="AY39:AY53" si="119">IF($A39=0,0,VLOOKUP($A39,ﾚｰｻﾞ,160,0))</f>
        <v>46275</v>
      </c>
      <c r="AZ39" s="129">
        <f t="shared" ref="AZ39:AZ53" si="120">IF($A39=0,0,VLOOKUP($A39,ﾚｰｻﾞ,162,0))</f>
        <v>0</v>
      </c>
      <c r="BA39" s="129">
        <f t="shared" ref="BA39:BA53" si="121">IF($A39=0,0,VLOOKUP($A39,ﾚｰｻﾞ,164,0))</f>
        <v>0</v>
      </c>
      <c r="BB39" s="129">
        <f t="shared" ref="BB39:BB53" si="122">IF($A39=0,0,VLOOKUP($A39,ﾚｰｻﾞ,166,0))</f>
        <v>46303</v>
      </c>
      <c r="BC39" s="129">
        <f t="shared" ref="BC39:BC53" si="123">IF($A39=0,0,VLOOKUP($A39,ﾚｰｻﾞ,168,0))</f>
        <v>1</v>
      </c>
    </row>
    <row r="40" spans="1:55" ht="17.100000000000001" customHeight="1">
      <c r="A40" s="104">
        <v>857</v>
      </c>
      <c r="B40" s="101" t="str">
        <f t="shared" si="90"/>
        <v>OR3015AJE CE</v>
      </c>
      <c r="C40" s="102" t="str">
        <f t="shared" si="91"/>
        <v>4IE</v>
      </c>
      <c r="D40" s="105">
        <f t="shared" si="92"/>
        <v>46352</v>
      </c>
      <c r="E40" s="101" t="str">
        <f t="shared" si="93"/>
        <v>89610305</v>
      </c>
      <c r="F40" s="102" t="str">
        <f t="shared" si="94"/>
        <v>CE</v>
      </c>
      <c r="G40" s="102" t="str">
        <f t="shared" si="95"/>
        <v>フランス</v>
      </c>
      <c r="H40" s="106">
        <f t="shared" si="96"/>
        <v>46302</v>
      </c>
      <c r="I40" s="106">
        <f t="shared" si="97"/>
        <v>0</v>
      </c>
      <c r="J40" s="102" t="str">
        <f t="shared" si="98"/>
        <v>富士宮</v>
      </c>
      <c r="K40" s="102">
        <f t="shared" si="99"/>
        <v>0</v>
      </c>
      <c r="L40" s="102" t="str">
        <f t="shared" ref="L40:L53" si="124">IF(AK40=1,"〇","　")</f>
        <v>　</v>
      </c>
      <c r="M40" s="102" t="str">
        <f t="shared" si="100"/>
        <v>　</v>
      </c>
      <c r="N40" s="102" t="str">
        <f t="shared" si="101"/>
        <v>　</v>
      </c>
      <c r="O40" s="102" t="str">
        <f t="shared" si="102"/>
        <v>　</v>
      </c>
      <c r="P40" s="102" t="str">
        <f t="shared" ref="P40:P43" si="125">IF(BA40&gt;=1,"〇","　")</f>
        <v>　</v>
      </c>
      <c r="Q40" s="102" t="str">
        <f t="shared" si="103"/>
        <v>〇</v>
      </c>
      <c r="R40" s="102" t="str">
        <f t="shared" si="104"/>
        <v>　</v>
      </c>
      <c r="S40" s="102" t="str">
        <f t="shared" si="105"/>
        <v>　</v>
      </c>
      <c r="T40" s="102" t="str">
        <f t="shared" ref="T40:T53" si="126">IF(AS40=1,"〇","　")</f>
        <v>　</v>
      </c>
      <c r="U40" s="102" t="str">
        <f t="shared" ref="U40:U53" si="127">AT40</f>
        <v>AC26531</v>
      </c>
      <c r="V40" s="102" t="str">
        <f t="shared" ref="V40:V53" si="128">IF(AU40=0,AT40,AU40)</f>
        <v>AC26567</v>
      </c>
      <c r="W40" s="130" t="str">
        <f t="shared" ref="W40:W53" si="129">IF(AV40&gt;=1,"〇","　")</f>
        <v>　</v>
      </c>
      <c r="X40" s="130" t="str">
        <f t="shared" ref="X40:X53" si="130">IF(AW40&gt;=1,"〇","　")</f>
        <v>〇</v>
      </c>
      <c r="Y40" s="130" t="str">
        <f t="shared" ref="Y40:Y53" si="131">IF(AX40&gt;=1,"〇","　")</f>
        <v>　</v>
      </c>
      <c r="Z40" s="130" t="str">
        <f t="shared" ref="Z40:Z53" si="132">IF(AY40&gt;=1,"〇","　")</f>
        <v>〇</v>
      </c>
      <c r="AA40" s="130" t="str">
        <f t="shared" ref="AA40:AA53" si="133">IF(AZ40&gt;=1,"〇","　")</f>
        <v>　</v>
      </c>
      <c r="AB40" s="131" t="str">
        <f t="shared" ref="AB40:AB53" si="134">IF(BB40&gt;=1,"〇","　")</f>
        <v>〇</v>
      </c>
      <c r="AC40" s="131" t="str">
        <f t="shared" ref="AC40:AC53" si="135">IF(BC40&gt;=1,"〇","　")</f>
        <v>〇</v>
      </c>
      <c r="AD40" s="99"/>
      <c r="AE40" s="115"/>
      <c r="AF40" s="115"/>
      <c r="AG40" s="115"/>
      <c r="AH40" s="115"/>
      <c r="AI40" s="115"/>
      <c r="AJ40" s="115"/>
      <c r="AK40" s="101">
        <f t="shared" si="106"/>
        <v>0</v>
      </c>
      <c r="AL40" s="101">
        <f t="shared" si="107"/>
        <v>0</v>
      </c>
      <c r="AM40" s="101">
        <f t="shared" si="108"/>
        <v>0</v>
      </c>
      <c r="AN40" s="101">
        <f t="shared" si="109"/>
        <v>0</v>
      </c>
      <c r="AO40" s="101">
        <f t="shared" si="110"/>
        <v>0</v>
      </c>
      <c r="AP40" s="102">
        <f t="shared" si="111"/>
        <v>1</v>
      </c>
      <c r="AQ40" s="101">
        <f t="shared" si="112"/>
        <v>0</v>
      </c>
      <c r="AR40" s="101">
        <f t="shared" si="113"/>
        <v>0</v>
      </c>
      <c r="AS40" s="101">
        <f t="shared" si="114"/>
        <v>0</v>
      </c>
      <c r="AT40" s="101" t="str">
        <f t="shared" ref="AT40:AT53" si="136">IF($A40=0,0,VLOOKUP($A40,ﾚｰｻﾞ,6,0))</f>
        <v>AC26531</v>
      </c>
      <c r="AU40" s="101" t="str">
        <f t="shared" si="115"/>
        <v>AC26567</v>
      </c>
      <c r="AV40" s="129">
        <f t="shared" si="116"/>
        <v>0</v>
      </c>
      <c r="AW40" s="129">
        <f t="shared" si="117"/>
        <v>46275</v>
      </c>
      <c r="AX40" s="129">
        <f t="shared" si="118"/>
        <v>0</v>
      </c>
      <c r="AY40" s="129">
        <f t="shared" si="119"/>
        <v>46302</v>
      </c>
      <c r="AZ40" s="129">
        <f t="shared" si="120"/>
        <v>0</v>
      </c>
      <c r="BA40" s="129">
        <f t="shared" si="121"/>
        <v>0</v>
      </c>
      <c r="BB40" s="129">
        <f t="shared" si="122"/>
        <v>46303</v>
      </c>
      <c r="BC40" s="129">
        <f t="shared" si="123"/>
        <v>1</v>
      </c>
    </row>
    <row r="41" spans="1:55" ht="16.5" customHeight="1">
      <c r="A41" s="104">
        <v>858</v>
      </c>
      <c r="B41" s="101" t="str">
        <f t="shared" si="90"/>
        <v>OR3015AJE EXP</v>
      </c>
      <c r="C41" s="102" t="str">
        <f t="shared" si="91"/>
        <v>4IE</v>
      </c>
      <c r="D41" s="105">
        <f t="shared" si="92"/>
        <v>46321</v>
      </c>
      <c r="E41" s="101">
        <f t="shared" si="93"/>
        <v>89610259</v>
      </c>
      <c r="F41" s="102" t="str">
        <f t="shared" si="94"/>
        <v>EXP</v>
      </c>
      <c r="G41" s="102" t="str">
        <f t="shared" si="95"/>
        <v>米国</v>
      </c>
      <c r="H41" s="106">
        <f t="shared" si="96"/>
        <v>46303</v>
      </c>
      <c r="I41" s="106">
        <f t="shared" si="97"/>
        <v>0</v>
      </c>
      <c r="J41" s="102" t="str">
        <f t="shared" si="98"/>
        <v>富士宮</v>
      </c>
      <c r="K41" s="102">
        <f t="shared" si="99"/>
        <v>0</v>
      </c>
      <c r="L41" s="102" t="str">
        <f t="shared" si="124"/>
        <v>　</v>
      </c>
      <c r="M41" s="102" t="str">
        <f t="shared" si="100"/>
        <v>　</v>
      </c>
      <c r="N41" s="102" t="str">
        <f t="shared" si="101"/>
        <v>　</v>
      </c>
      <c r="O41" s="102" t="str">
        <f t="shared" si="102"/>
        <v>　</v>
      </c>
      <c r="P41" s="102" t="str">
        <f t="shared" si="125"/>
        <v>〇</v>
      </c>
      <c r="Q41" s="102" t="str">
        <f t="shared" si="103"/>
        <v>　</v>
      </c>
      <c r="R41" s="102" t="str">
        <f t="shared" si="104"/>
        <v>　</v>
      </c>
      <c r="S41" s="102" t="str">
        <f t="shared" si="105"/>
        <v>　</v>
      </c>
      <c r="T41" s="102" t="str">
        <f t="shared" si="126"/>
        <v>　</v>
      </c>
      <c r="U41" s="102" t="str">
        <f t="shared" si="127"/>
        <v>AC26530</v>
      </c>
      <c r="V41" s="102" t="str">
        <f t="shared" si="128"/>
        <v>AC26566</v>
      </c>
      <c r="W41" s="130" t="str">
        <f t="shared" si="129"/>
        <v>　</v>
      </c>
      <c r="X41" s="130" t="str">
        <f t="shared" si="130"/>
        <v>　</v>
      </c>
      <c r="Y41" s="130" t="str">
        <f t="shared" si="131"/>
        <v>　</v>
      </c>
      <c r="Z41" s="130" t="str">
        <f t="shared" si="132"/>
        <v>〇</v>
      </c>
      <c r="AA41" s="130" t="str">
        <f t="shared" si="133"/>
        <v>　</v>
      </c>
      <c r="AB41" s="131" t="str">
        <f t="shared" si="134"/>
        <v>〇</v>
      </c>
      <c r="AC41" s="131" t="str">
        <f t="shared" si="135"/>
        <v>〇</v>
      </c>
      <c r="AD41" s="99"/>
      <c r="AE41" s="115"/>
      <c r="AF41" s="115"/>
      <c r="AG41" s="115"/>
      <c r="AH41" s="115"/>
      <c r="AI41" s="115"/>
      <c r="AJ41" s="115"/>
      <c r="AK41" s="101">
        <f t="shared" si="106"/>
        <v>0</v>
      </c>
      <c r="AL41" s="101">
        <f t="shared" si="107"/>
        <v>0</v>
      </c>
      <c r="AM41" s="101">
        <f t="shared" si="108"/>
        <v>0</v>
      </c>
      <c r="AN41" s="101">
        <f t="shared" si="109"/>
        <v>0</v>
      </c>
      <c r="AO41" s="101">
        <f t="shared" si="110"/>
        <v>0</v>
      </c>
      <c r="AP41" s="102">
        <f t="shared" si="111"/>
        <v>0</v>
      </c>
      <c r="AQ41" s="101">
        <f t="shared" si="112"/>
        <v>0</v>
      </c>
      <c r="AR41" s="101">
        <f t="shared" si="113"/>
        <v>0</v>
      </c>
      <c r="AS41" s="101">
        <f t="shared" si="114"/>
        <v>0</v>
      </c>
      <c r="AT41" s="101" t="str">
        <f t="shared" si="136"/>
        <v>AC26530</v>
      </c>
      <c r="AU41" s="101" t="str">
        <f t="shared" si="115"/>
        <v>AC26566</v>
      </c>
      <c r="AV41" s="129">
        <f t="shared" si="116"/>
        <v>0</v>
      </c>
      <c r="AW41" s="129">
        <f t="shared" si="117"/>
        <v>0</v>
      </c>
      <c r="AX41" s="129">
        <f t="shared" si="118"/>
        <v>0</v>
      </c>
      <c r="AY41" s="129">
        <f t="shared" si="119"/>
        <v>46251</v>
      </c>
      <c r="AZ41" s="129">
        <f t="shared" si="120"/>
        <v>0</v>
      </c>
      <c r="BA41" s="129">
        <f t="shared" si="121"/>
        <v>46087</v>
      </c>
      <c r="BB41" s="129">
        <f t="shared" si="122"/>
        <v>46206</v>
      </c>
      <c r="BC41" s="129">
        <f t="shared" si="123"/>
        <v>1</v>
      </c>
    </row>
    <row r="42" spans="1:55" ht="17.100000000000001" customHeight="1">
      <c r="A42" s="104">
        <v>862</v>
      </c>
      <c r="B42" s="101" t="str">
        <f t="shared" si="90"/>
        <v>OR3015AJE EXP</v>
      </c>
      <c r="C42" s="102" t="str">
        <f t="shared" si="91"/>
        <v>4IE</v>
      </c>
      <c r="D42" s="105">
        <f t="shared" si="92"/>
        <v>46321</v>
      </c>
      <c r="E42" s="101" t="str">
        <f t="shared" si="93"/>
        <v>89610274</v>
      </c>
      <c r="F42" s="102" t="str">
        <f t="shared" si="94"/>
        <v>EXP</v>
      </c>
      <c r="G42" s="102" t="str">
        <f t="shared" si="95"/>
        <v>米国</v>
      </c>
      <c r="H42" s="106">
        <f t="shared" si="96"/>
        <v>46304</v>
      </c>
      <c r="I42" s="106">
        <f t="shared" si="97"/>
        <v>0</v>
      </c>
      <c r="J42" s="102" t="str">
        <f t="shared" si="98"/>
        <v>富士宮</v>
      </c>
      <c r="K42" s="102">
        <f t="shared" si="99"/>
        <v>0</v>
      </c>
      <c r="L42" s="102" t="str">
        <f t="shared" si="124"/>
        <v>　</v>
      </c>
      <c r="M42" s="102" t="str">
        <f t="shared" si="100"/>
        <v>　</v>
      </c>
      <c r="N42" s="102" t="str">
        <f t="shared" si="101"/>
        <v>　</v>
      </c>
      <c r="O42" s="102" t="str">
        <f t="shared" si="102"/>
        <v>　</v>
      </c>
      <c r="P42" s="102" t="str">
        <f t="shared" si="125"/>
        <v>〇</v>
      </c>
      <c r="Q42" s="102" t="str">
        <f t="shared" si="103"/>
        <v>　</v>
      </c>
      <c r="R42" s="102" t="str">
        <f t="shared" si="104"/>
        <v>　</v>
      </c>
      <c r="S42" s="102" t="str">
        <f t="shared" si="105"/>
        <v>　</v>
      </c>
      <c r="T42" s="102" t="str">
        <f t="shared" si="126"/>
        <v>　</v>
      </c>
      <c r="U42" s="102" t="str">
        <f t="shared" si="127"/>
        <v>AC26568</v>
      </c>
      <c r="V42" s="102" t="str">
        <f t="shared" si="128"/>
        <v>AC26568</v>
      </c>
      <c r="W42" s="130" t="str">
        <f t="shared" si="129"/>
        <v>　</v>
      </c>
      <c r="X42" s="130" t="str">
        <f t="shared" si="130"/>
        <v>　</v>
      </c>
      <c r="Y42" s="130" t="str">
        <f t="shared" si="131"/>
        <v>　</v>
      </c>
      <c r="Z42" s="130" t="str">
        <f t="shared" si="132"/>
        <v>〇</v>
      </c>
      <c r="AA42" s="130" t="str">
        <f t="shared" si="133"/>
        <v>　</v>
      </c>
      <c r="AB42" s="131" t="str">
        <f t="shared" si="134"/>
        <v>〇</v>
      </c>
      <c r="AC42" s="131" t="str">
        <f t="shared" si="135"/>
        <v>〇</v>
      </c>
      <c r="AD42" s="99"/>
      <c r="AE42" s="115"/>
      <c r="AF42" s="115"/>
      <c r="AG42" s="115"/>
      <c r="AH42" s="115"/>
      <c r="AI42" s="115"/>
      <c r="AJ42" s="115"/>
      <c r="AK42" s="101">
        <f t="shared" si="106"/>
        <v>0</v>
      </c>
      <c r="AL42" s="101">
        <f t="shared" si="107"/>
        <v>0</v>
      </c>
      <c r="AM42" s="101">
        <f t="shared" si="108"/>
        <v>0</v>
      </c>
      <c r="AN42" s="101">
        <f t="shared" si="109"/>
        <v>0</v>
      </c>
      <c r="AO42" s="101">
        <f t="shared" si="110"/>
        <v>0</v>
      </c>
      <c r="AP42" s="102">
        <f t="shared" si="111"/>
        <v>0</v>
      </c>
      <c r="AQ42" s="101">
        <f t="shared" si="112"/>
        <v>0</v>
      </c>
      <c r="AR42" s="101">
        <f t="shared" si="113"/>
        <v>0</v>
      </c>
      <c r="AS42" s="101">
        <f t="shared" si="114"/>
        <v>0</v>
      </c>
      <c r="AT42" s="101" t="str">
        <f t="shared" si="136"/>
        <v>AC26568</v>
      </c>
      <c r="AU42" s="101">
        <f t="shared" si="115"/>
        <v>0</v>
      </c>
      <c r="AV42" s="129">
        <f t="shared" si="116"/>
        <v>0</v>
      </c>
      <c r="AW42" s="129">
        <f t="shared" si="117"/>
        <v>0</v>
      </c>
      <c r="AX42" s="129">
        <f t="shared" si="118"/>
        <v>0</v>
      </c>
      <c r="AY42" s="129">
        <f t="shared" si="119"/>
        <v>46275</v>
      </c>
      <c r="AZ42" s="129">
        <f t="shared" si="120"/>
        <v>0</v>
      </c>
      <c r="BA42" s="129">
        <f t="shared" si="121"/>
        <v>46087</v>
      </c>
      <c r="BB42" s="129">
        <f t="shared" si="122"/>
        <v>46206</v>
      </c>
      <c r="BC42" s="129">
        <f t="shared" si="123"/>
        <v>1</v>
      </c>
    </row>
    <row r="43" spans="1:55" ht="17.100000000000001" customHeight="1">
      <c r="A43" s="104">
        <v>863</v>
      </c>
      <c r="B43" s="101" t="str">
        <f t="shared" si="90"/>
        <v>OR3015AJE CE</v>
      </c>
      <c r="C43" s="102" t="str">
        <f t="shared" si="91"/>
        <v>4IE</v>
      </c>
      <c r="D43" s="105">
        <f t="shared" si="92"/>
        <v>46353</v>
      </c>
      <c r="E43" s="101" t="str">
        <f t="shared" si="93"/>
        <v>89610300</v>
      </c>
      <c r="F43" s="102" t="str">
        <f t="shared" si="94"/>
        <v>CE</v>
      </c>
      <c r="G43" s="102" t="str">
        <f t="shared" si="95"/>
        <v>フランス</v>
      </c>
      <c r="H43" s="106">
        <f t="shared" si="96"/>
        <v>46305</v>
      </c>
      <c r="I43" s="106">
        <f t="shared" si="97"/>
        <v>0</v>
      </c>
      <c r="J43" s="102" t="str">
        <f t="shared" si="98"/>
        <v>富士宮</v>
      </c>
      <c r="K43" s="102">
        <f t="shared" si="99"/>
        <v>0</v>
      </c>
      <c r="L43" s="102" t="str">
        <f t="shared" si="124"/>
        <v>　</v>
      </c>
      <c r="M43" s="102" t="str">
        <f t="shared" si="100"/>
        <v>　</v>
      </c>
      <c r="N43" s="102" t="str">
        <f t="shared" si="101"/>
        <v>　</v>
      </c>
      <c r="O43" s="102" t="str">
        <f t="shared" si="102"/>
        <v>　</v>
      </c>
      <c r="P43" s="102" t="str">
        <f t="shared" si="125"/>
        <v>　</v>
      </c>
      <c r="Q43" s="102" t="str">
        <f t="shared" si="103"/>
        <v>〇</v>
      </c>
      <c r="R43" s="102" t="str">
        <f t="shared" si="104"/>
        <v>　</v>
      </c>
      <c r="S43" s="102" t="str">
        <f t="shared" si="105"/>
        <v>　</v>
      </c>
      <c r="T43" s="102" t="str">
        <f t="shared" si="126"/>
        <v>　</v>
      </c>
      <c r="U43" s="102">
        <f t="shared" si="127"/>
        <v>0</v>
      </c>
      <c r="V43" s="102" t="str">
        <f t="shared" si="128"/>
        <v>AC26494</v>
      </c>
      <c r="W43" s="130" t="str">
        <f t="shared" si="129"/>
        <v>　</v>
      </c>
      <c r="X43" s="130" t="str">
        <f t="shared" si="130"/>
        <v>〇</v>
      </c>
      <c r="Y43" s="130" t="str">
        <f t="shared" si="131"/>
        <v>〇</v>
      </c>
      <c r="Z43" s="130" t="str">
        <f t="shared" si="132"/>
        <v>　</v>
      </c>
      <c r="AA43" s="130" t="str">
        <f t="shared" si="133"/>
        <v>　</v>
      </c>
      <c r="AB43" s="131" t="str">
        <f t="shared" si="134"/>
        <v>〇</v>
      </c>
      <c r="AC43" s="131" t="str">
        <f t="shared" si="135"/>
        <v>〇</v>
      </c>
      <c r="AD43" s="99"/>
      <c r="AE43" s="115"/>
      <c r="AF43" s="115"/>
      <c r="AG43" s="115"/>
      <c r="AH43" s="115"/>
      <c r="AI43" s="115"/>
      <c r="AJ43" s="115"/>
      <c r="AK43" s="101">
        <f t="shared" si="106"/>
        <v>0</v>
      </c>
      <c r="AL43" s="101">
        <f t="shared" si="107"/>
        <v>0</v>
      </c>
      <c r="AM43" s="101">
        <f t="shared" si="108"/>
        <v>0</v>
      </c>
      <c r="AN43" s="101">
        <f t="shared" si="109"/>
        <v>0</v>
      </c>
      <c r="AO43" s="101">
        <f t="shared" si="110"/>
        <v>0</v>
      </c>
      <c r="AP43" s="102">
        <f t="shared" si="111"/>
        <v>1</v>
      </c>
      <c r="AQ43" s="101">
        <f t="shared" si="112"/>
        <v>0</v>
      </c>
      <c r="AR43" s="101">
        <f t="shared" si="113"/>
        <v>0</v>
      </c>
      <c r="AS43" s="101">
        <f t="shared" si="114"/>
        <v>0</v>
      </c>
      <c r="AT43" s="101">
        <f t="shared" si="136"/>
        <v>0</v>
      </c>
      <c r="AU43" s="101" t="str">
        <f t="shared" si="115"/>
        <v>AC26494</v>
      </c>
      <c r="AV43" s="129">
        <f t="shared" si="116"/>
        <v>0</v>
      </c>
      <c r="AW43" s="129">
        <f t="shared" si="117"/>
        <v>46275</v>
      </c>
      <c r="AX43" s="129">
        <f t="shared" si="118"/>
        <v>45889</v>
      </c>
      <c r="AY43" s="129">
        <f t="shared" si="119"/>
        <v>0</v>
      </c>
      <c r="AZ43" s="129">
        <f t="shared" si="120"/>
        <v>0</v>
      </c>
      <c r="BA43" s="129">
        <f t="shared" si="121"/>
        <v>0</v>
      </c>
      <c r="BB43" s="129">
        <f t="shared" si="122"/>
        <v>46275</v>
      </c>
      <c r="BC43" s="129">
        <f t="shared" si="123"/>
        <v>1</v>
      </c>
    </row>
    <row r="44" spans="1:55" ht="17.100000000000001" customHeight="1">
      <c r="A44" s="104"/>
      <c r="B44" s="101">
        <f t="shared" si="90"/>
        <v>0</v>
      </c>
      <c r="C44" s="102">
        <f t="shared" si="91"/>
        <v>0</v>
      </c>
      <c r="D44" s="105">
        <f t="shared" si="92"/>
        <v>0</v>
      </c>
      <c r="E44" s="101">
        <f t="shared" si="93"/>
        <v>0</v>
      </c>
      <c r="F44" s="102">
        <f t="shared" si="94"/>
        <v>0</v>
      </c>
      <c r="G44" s="102">
        <f t="shared" si="95"/>
        <v>0</v>
      </c>
      <c r="H44" s="106">
        <f t="shared" si="96"/>
        <v>0</v>
      </c>
      <c r="I44" s="106">
        <f t="shared" si="97"/>
        <v>0</v>
      </c>
      <c r="J44" s="102">
        <f t="shared" si="98"/>
        <v>0</v>
      </c>
      <c r="K44" s="102">
        <f t="shared" si="99"/>
        <v>0</v>
      </c>
      <c r="L44" s="102" t="str">
        <f t="shared" si="124"/>
        <v>　</v>
      </c>
      <c r="M44" s="102" t="str">
        <f t="shared" si="100"/>
        <v>　</v>
      </c>
      <c r="N44" s="102" t="str">
        <f t="shared" si="101"/>
        <v>　</v>
      </c>
      <c r="O44" s="102" t="str">
        <f t="shared" si="102"/>
        <v>　</v>
      </c>
      <c r="P44" s="102" t="str">
        <f t="shared" ref="P44:P52" si="137">IF(AO44&gt;=1,"〇","　")</f>
        <v>　</v>
      </c>
      <c r="Q44" s="102" t="str">
        <f t="shared" si="103"/>
        <v>　</v>
      </c>
      <c r="R44" s="102" t="str">
        <f t="shared" si="104"/>
        <v>　</v>
      </c>
      <c r="S44" s="102" t="str">
        <f t="shared" si="105"/>
        <v>　</v>
      </c>
      <c r="T44" s="102" t="str">
        <f t="shared" si="126"/>
        <v>　</v>
      </c>
      <c r="U44" s="102">
        <f t="shared" si="127"/>
        <v>0</v>
      </c>
      <c r="V44" s="102">
        <f t="shared" si="128"/>
        <v>0</v>
      </c>
      <c r="W44" s="130" t="str">
        <f t="shared" si="129"/>
        <v>　</v>
      </c>
      <c r="X44" s="130" t="str">
        <f t="shared" si="130"/>
        <v>　</v>
      </c>
      <c r="Y44" s="130" t="str">
        <f t="shared" si="131"/>
        <v>　</v>
      </c>
      <c r="Z44" s="130" t="str">
        <f t="shared" si="132"/>
        <v>　</v>
      </c>
      <c r="AA44" s="130" t="str">
        <f t="shared" si="133"/>
        <v>　</v>
      </c>
      <c r="AB44" s="131" t="str">
        <f t="shared" si="134"/>
        <v>　</v>
      </c>
      <c r="AC44" s="131" t="str">
        <f t="shared" si="135"/>
        <v>　</v>
      </c>
      <c r="AD44" s="99"/>
      <c r="AE44" s="115"/>
      <c r="AF44" s="115"/>
      <c r="AG44" s="115"/>
      <c r="AH44" s="115"/>
      <c r="AI44" s="115"/>
      <c r="AJ44" s="115"/>
      <c r="AK44" s="101">
        <f t="shared" si="106"/>
        <v>0</v>
      </c>
      <c r="AL44" s="101">
        <f t="shared" si="107"/>
        <v>0</v>
      </c>
      <c r="AM44" s="101">
        <f t="shared" si="108"/>
        <v>0</v>
      </c>
      <c r="AN44" s="101">
        <f t="shared" si="109"/>
        <v>0</v>
      </c>
      <c r="AO44" s="101">
        <f t="shared" si="110"/>
        <v>0</v>
      </c>
      <c r="AP44" s="102">
        <f t="shared" si="111"/>
        <v>0</v>
      </c>
      <c r="AQ44" s="101">
        <f t="shared" si="112"/>
        <v>0</v>
      </c>
      <c r="AR44" s="101">
        <f t="shared" si="113"/>
        <v>0</v>
      </c>
      <c r="AS44" s="101">
        <f t="shared" si="114"/>
        <v>0</v>
      </c>
      <c r="AT44" s="101">
        <f t="shared" si="136"/>
        <v>0</v>
      </c>
      <c r="AU44" s="101">
        <f t="shared" si="115"/>
        <v>0</v>
      </c>
      <c r="AV44" s="129">
        <f t="shared" si="116"/>
        <v>0</v>
      </c>
      <c r="AW44" s="129">
        <f t="shared" si="117"/>
        <v>0</v>
      </c>
      <c r="AX44" s="129">
        <f t="shared" si="118"/>
        <v>0</v>
      </c>
      <c r="AY44" s="129">
        <f t="shared" si="119"/>
        <v>0</v>
      </c>
      <c r="AZ44" s="129">
        <f t="shared" si="120"/>
        <v>0</v>
      </c>
      <c r="BA44" s="129">
        <f t="shared" si="121"/>
        <v>0</v>
      </c>
      <c r="BB44" s="129">
        <f t="shared" si="122"/>
        <v>0</v>
      </c>
      <c r="BC44" s="129">
        <f t="shared" si="123"/>
        <v>0</v>
      </c>
    </row>
    <row r="45" spans="1:55" ht="17.100000000000001" customHeight="1">
      <c r="A45" s="104"/>
      <c r="B45" s="101">
        <f t="shared" si="90"/>
        <v>0</v>
      </c>
      <c r="C45" s="102">
        <f t="shared" si="91"/>
        <v>0</v>
      </c>
      <c r="D45" s="105">
        <f t="shared" si="92"/>
        <v>0</v>
      </c>
      <c r="E45" s="101">
        <f t="shared" si="93"/>
        <v>0</v>
      </c>
      <c r="F45" s="102">
        <f t="shared" si="94"/>
        <v>0</v>
      </c>
      <c r="G45" s="102">
        <f t="shared" si="95"/>
        <v>0</v>
      </c>
      <c r="H45" s="106">
        <f t="shared" si="96"/>
        <v>0</v>
      </c>
      <c r="I45" s="106">
        <f t="shared" si="97"/>
        <v>0</v>
      </c>
      <c r="J45" s="102">
        <f t="shared" si="98"/>
        <v>0</v>
      </c>
      <c r="K45" s="102">
        <f t="shared" si="99"/>
        <v>0</v>
      </c>
      <c r="L45" s="102" t="str">
        <f t="shared" si="124"/>
        <v>　</v>
      </c>
      <c r="M45" s="102" t="str">
        <f t="shared" si="100"/>
        <v>　</v>
      </c>
      <c r="N45" s="102" t="str">
        <f t="shared" si="101"/>
        <v>　</v>
      </c>
      <c r="O45" s="102" t="str">
        <f t="shared" si="102"/>
        <v>　</v>
      </c>
      <c r="P45" s="102" t="str">
        <f t="shared" si="137"/>
        <v>　</v>
      </c>
      <c r="Q45" s="102" t="str">
        <f t="shared" si="103"/>
        <v>　</v>
      </c>
      <c r="R45" s="102" t="str">
        <f t="shared" si="104"/>
        <v>　</v>
      </c>
      <c r="S45" s="102" t="str">
        <f t="shared" si="105"/>
        <v>　</v>
      </c>
      <c r="T45" s="102" t="str">
        <f t="shared" si="126"/>
        <v>　</v>
      </c>
      <c r="U45" s="102">
        <f t="shared" si="127"/>
        <v>0</v>
      </c>
      <c r="V45" s="102">
        <f t="shared" si="128"/>
        <v>0</v>
      </c>
      <c r="W45" s="130" t="str">
        <f t="shared" si="129"/>
        <v>　</v>
      </c>
      <c r="X45" s="130" t="str">
        <f t="shared" si="130"/>
        <v>　</v>
      </c>
      <c r="Y45" s="130" t="str">
        <f t="shared" si="131"/>
        <v>　</v>
      </c>
      <c r="Z45" s="130" t="str">
        <f t="shared" si="132"/>
        <v>　</v>
      </c>
      <c r="AA45" s="130" t="str">
        <f t="shared" si="133"/>
        <v>　</v>
      </c>
      <c r="AB45" s="131" t="str">
        <f t="shared" si="134"/>
        <v>　</v>
      </c>
      <c r="AC45" s="131" t="str">
        <f t="shared" si="135"/>
        <v>　</v>
      </c>
      <c r="AD45" s="99"/>
      <c r="AE45" s="115"/>
      <c r="AF45" s="115"/>
      <c r="AG45" s="115"/>
      <c r="AH45" s="115"/>
      <c r="AI45" s="115"/>
      <c r="AJ45" s="115"/>
      <c r="AK45" s="101">
        <f t="shared" si="106"/>
        <v>0</v>
      </c>
      <c r="AL45" s="101">
        <f t="shared" si="107"/>
        <v>0</v>
      </c>
      <c r="AM45" s="101">
        <f t="shared" si="108"/>
        <v>0</v>
      </c>
      <c r="AN45" s="101">
        <f t="shared" si="109"/>
        <v>0</v>
      </c>
      <c r="AO45" s="101">
        <f t="shared" si="110"/>
        <v>0</v>
      </c>
      <c r="AP45" s="102">
        <f t="shared" si="111"/>
        <v>0</v>
      </c>
      <c r="AQ45" s="101">
        <f t="shared" si="112"/>
        <v>0</v>
      </c>
      <c r="AR45" s="101">
        <f t="shared" si="113"/>
        <v>0</v>
      </c>
      <c r="AS45" s="101">
        <f t="shared" si="114"/>
        <v>0</v>
      </c>
      <c r="AT45" s="101">
        <f t="shared" si="136"/>
        <v>0</v>
      </c>
      <c r="AU45" s="101">
        <f t="shared" si="115"/>
        <v>0</v>
      </c>
      <c r="AV45" s="129">
        <f t="shared" si="116"/>
        <v>0</v>
      </c>
      <c r="AW45" s="129">
        <f t="shared" si="117"/>
        <v>0</v>
      </c>
      <c r="AX45" s="129">
        <f t="shared" si="118"/>
        <v>0</v>
      </c>
      <c r="AY45" s="129">
        <f t="shared" si="119"/>
        <v>0</v>
      </c>
      <c r="AZ45" s="129">
        <f t="shared" si="120"/>
        <v>0</v>
      </c>
      <c r="BA45" s="129">
        <f t="shared" si="121"/>
        <v>0</v>
      </c>
      <c r="BB45" s="129">
        <f t="shared" si="122"/>
        <v>0</v>
      </c>
      <c r="BC45" s="129">
        <f t="shared" si="123"/>
        <v>0</v>
      </c>
    </row>
    <row r="46" spans="1:55" ht="17.100000000000001" customHeight="1">
      <c r="A46" s="104"/>
      <c r="B46" s="101">
        <f t="shared" si="90"/>
        <v>0</v>
      </c>
      <c r="C46" s="102">
        <f t="shared" si="91"/>
        <v>0</v>
      </c>
      <c r="D46" s="105">
        <f t="shared" si="92"/>
        <v>0</v>
      </c>
      <c r="E46" s="101">
        <f t="shared" si="93"/>
        <v>0</v>
      </c>
      <c r="F46" s="102">
        <f t="shared" si="94"/>
        <v>0</v>
      </c>
      <c r="G46" s="102">
        <f t="shared" si="95"/>
        <v>0</v>
      </c>
      <c r="H46" s="106">
        <f t="shared" si="96"/>
        <v>0</v>
      </c>
      <c r="I46" s="106">
        <f t="shared" si="97"/>
        <v>0</v>
      </c>
      <c r="J46" s="102">
        <f t="shared" si="98"/>
        <v>0</v>
      </c>
      <c r="K46" s="102">
        <f t="shared" si="99"/>
        <v>0</v>
      </c>
      <c r="L46" s="102" t="str">
        <f t="shared" si="124"/>
        <v>　</v>
      </c>
      <c r="M46" s="102" t="str">
        <f t="shared" si="100"/>
        <v>　</v>
      </c>
      <c r="N46" s="102" t="str">
        <f t="shared" si="101"/>
        <v>　</v>
      </c>
      <c r="O46" s="102" t="str">
        <f t="shared" si="102"/>
        <v>　</v>
      </c>
      <c r="P46" s="102" t="str">
        <f t="shared" si="137"/>
        <v>　</v>
      </c>
      <c r="Q46" s="102" t="str">
        <f t="shared" si="103"/>
        <v>　</v>
      </c>
      <c r="R46" s="102" t="str">
        <f t="shared" si="104"/>
        <v>　</v>
      </c>
      <c r="S46" s="102" t="str">
        <f t="shared" si="105"/>
        <v>　</v>
      </c>
      <c r="T46" s="102" t="str">
        <f t="shared" si="126"/>
        <v>　</v>
      </c>
      <c r="U46" s="102">
        <f t="shared" si="127"/>
        <v>0</v>
      </c>
      <c r="V46" s="102">
        <f t="shared" si="128"/>
        <v>0</v>
      </c>
      <c r="W46" s="130" t="str">
        <f t="shared" si="129"/>
        <v>　</v>
      </c>
      <c r="X46" s="130" t="str">
        <f t="shared" si="130"/>
        <v>　</v>
      </c>
      <c r="Y46" s="130" t="str">
        <f t="shared" si="131"/>
        <v>　</v>
      </c>
      <c r="Z46" s="130" t="str">
        <f t="shared" si="132"/>
        <v>　</v>
      </c>
      <c r="AA46" s="130" t="str">
        <f t="shared" si="133"/>
        <v>　</v>
      </c>
      <c r="AB46" s="131" t="str">
        <f t="shared" si="134"/>
        <v>　</v>
      </c>
      <c r="AC46" s="131" t="str">
        <f t="shared" si="135"/>
        <v>　</v>
      </c>
      <c r="AD46" s="99"/>
      <c r="AE46" s="115"/>
      <c r="AF46" s="115"/>
      <c r="AG46" s="115"/>
      <c r="AH46" s="115"/>
      <c r="AI46" s="115"/>
      <c r="AJ46" s="115"/>
      <c r="AK46" s="101">
        <f t="shared" si="106"/>
        <v>0</v>
      </c>
      <c r="AL46" s="101">
        <f t="shared" si="107"/>
        <v>0</v>
      </c>
      <c r="AM46" s="101">
        <f t="shared" si="108"/>
        <v>0</v>
      </c>
      <c r="AN46" s="101">
        <f t="shared" si="109"/>
        <v>0</v>
      </c>
      <c r="AO46" s="101">
        <f t="shared" si="110"/>
        <v>0</v>
      </c>
      <c r="AP46" s="102">
        <f t="shared" si="111"/>
        <v>0</v>
      </c>
      <c r="AQ46" s="101">
        <f t="shared" si="112"/>
        <v>0</v>
      </c>
      <c r="AR46" s="101">
        <f t="shared" si="113"/>
        <v>0</v>
      </c>
      <c r="AS46" s="101">
        <f t="shared" si="114"/>
        <v>0</v>
      </c>
      <c r="AT46" s="101">
        <f t="shared" si="136"/>
        <v>0</v>
      </c>
      <c r="AU46" s="101">
        <f t="shared" si="115"/>
        <v>0</v>
      </c>
      <c r="AV46" s="129">
        <f t="shared" si="116"/>
        <v>0</v>
      </c>
      <c r="AW46" s="129">
        <f t="shared" si="117"/>
        <v>0</v>
      </c>
      <c r="AX46" s="129">
        <f t="shared" si="118"/>
        <v>0</v>
      </c>
      <c r="AY46" s="129">
        <f t="shared" si="119"/>
        <v>0</v>
      </c>
      <c r="AZ46" s="129">
        <f t="shared" si="120"/>
        <v>0</v>
      </c>
      <c r="BA46" s="129">
        <f t="shared" si="121"/>
        <v>0</v>
      </c>
      <c r="BB46" s="129">
        <f t="shared" si="122"/>
        <v>0</v>
      </c>
      <c r="BC46" s="129">
        <f t="shared" si="123"/>
        <v>0</v>
      </c>
    </row>
    <row r="47" spans="1:55" ht="17.100000000000001" customHeight="1">
      <c r="A47" s="104"/>
      <c r="B47" s="101">
        <f t="shared" si="90"/>
        <v>0</v>
      </c>
      <c r="C47" s="102">
        <f t="shared" si="91"/>
        <v>0</v>
      </c>
      <c r="D47" s="105">
        <f t="shared" si="92"/>
        <v>0</v>
      </c>
      <c r="E47" s="101">
        <f t="shared" si="93"/>
        <v>0</v>
      </c>
      <c r="F47" s="102">
        <f t="shared" si="94"/>
        <v>0</v>
      </c>
      <c r="G47" s="102">
        <f t="shared" si="95"/>
        <v>0</v>
      </c>
      <c r="H47" s="106">
        <f t="shared" si="96"/>
        <v>0</v>
      </c>
      <c r="I47" s="106">
        <f t="shared" si="97"/>
        <v>0</v>
      </c>
      <c r="J47" s="102">
        <f t="shared" si="98"/>
        <v>0</v>
      </c>
      <c r="K47" s="102">
        <f t="shared" si="99"/>
        <v>0</v>
      </c>
      <c r="L47" s="102" t="str">
        <f t="shared" si="124"/>
        <v>　</v>
      </c>
      <c r="M47" s="102" t="str">
        <f t="shared" si="100"/>
        <v>　</v>
      </c>
      <c r="N47" s="102" t="str">
        <f t="shared" si="101"/>
        <v>　</v>
      </c>
      <c r="O47" s="102" t="str">
        <f t="shared" si="102"/>
        <v>　</v>
      </c>
      <c r="P47" s="102" t="str">
        <f t="shared" si="137"/>
        <v>　</v>
      </c>
      <c r="Q47" s="102" t="str">
        <f t="shared" si="103"/>
        <v>　</v>
      </c>
      <c r="R47" s="102" t="str">
        <f t="shared" si="104"/>
        <v>　</v>
      </c>
      <c r="S47" s="102" t="str">
        <f t="shared" si="105"/>
        <v>　</v>
      </c>
      <c r="T47" s="102" t="str">
        <f t="shared" si="126"/>
        <v>　</v>
      </c>
      <c r="U47" s="102">
        <f t="shared" si="127"/>
        <v>0</v>
      </c>
      <c r="V47" s="102">
        <f t="shared" si="128"/>
        <v>0</v>
      </c>
      <c r="W47" s="130" t="str">
        <f t="shared" si="129"/>
        <v>　</v>
      </c>
      <c r="X47" s="130" t="str">
        <f t="shared" si="130"/>
        <v>　</v>
      </c>
      <c r="Y47" s="130" t="str">
        <f t="shared" si="131"/>
        <v>　</v>
      </c>
      <c r="Z47" s="130" t="str">
        <f t="shared" si="132"/>
        <v>　</v>
      </c>
      <c r="AA47" s="130" t="str">
        <f t="shared" si="133"/>
        <v>　</v>
      </c>
      <c r="AB47" s="131" t="str">
        <f t="shared" si="134"/>
        <v>　</v>
      </c>
      <c r="AC47" s="131" t="str">
        <f t="shared" si="135"/>
        <v>　</v>
      </c>
      <c r="AD47" s="99"/>
      <c r="AE47" s="115"/>
      <c r="AF47" s="115"/>
      <c r="AG47" s="115"/>
      <c r="AH47" s="115"/>
      <c r="AI47" s="115"/>
      <c r="AJ47" s="115"/>
      <c r="AK47" s="101">
        <f t="shared" si="106"/>
        <v>0</v>
      </c>
      <c r="AL47" s="101">
        <f t="shared" si="107"/>
        <v>0</v>
      </c>
      <c r="AM47" s="101">
        <f t="shared" si="108"/>
        <v>0</v>
      </c>
      <c r="AN47" s="101">
        <f t="shared" si="109"/>
        <v>0</v>
      </c>
      <c r="AO47" s="101">
        <f t="shared" si="110"/>
        <v>0</v>
      </c>
      <c r="AP47" s="102">
        <f t="shared" si="111"/>
        <v>0</v>
      </c>
      <c r="AQ47" s="101">
        <f t="shared" si="112"/>
        <v>0</v>
      </c>
      <c r="AR47" s="101">
        <f t="shared" si="113"/>
        <v>0</v>
      </c>
      <c r="AS47" s="101">
        <f t="shared" si="114"/>
        <v>0</v>
      </c>
      <c r="AT47" s="101">
        <f t="shared" si="136"/>
        <v>0</v>
      </c>
      <c r="AU47" s="101">
        <f t="shared" si="115"/>
        <v>0</v>
      </c>
      <c r="AV47" s="129">
        <f t="shared" si="116"/>
        <v>0</v>
      </c>
      <c r="AW47" s="129">
        <f t="shared" si="117"/>
        <v>0</v>
      </c>
      <c r="AX47" s="129">
        <f t="shared" si="118"/>
        <v>0</v>
      </c>
      <c r="AY47" s="129">
        <f t="shared" si="119"/>
        <v>0</v>
      </c>
      <c r="AZ47" s="129">
        <f t="shared" si="120"/>
        <v>0</v>
      </c>
      <c r="BA47" s="129">
        <f t="shared" si="121"/>
        <v>0</v>
      </c>
      <c r="BB47" s="129">
        <f t="shared" si="122"/>
        <v>0</v>
      </c>
      <c r="BC47" s="129">
        <f t="shared" si="123"/>
        <v>0</v>
      </c>
    </row>
    <row r="48" spans="1:55" ht="17.100000000000001" customHeight="1">
      <c r="A48" s="104"/>
      <c r="B48" s="101">
        <f t="shared" si="90"/>
        <v>0</v>
      </c>
      <c r="C48" s="102">
        <f t="shared" si="91"/>
        <v>0</v>
      </c>
      <c r="D48" s="105">
        <f t="shared" si="92"/>
        <v>0</v>
      </c>
      <c r="E48" s="101">
        <f t="shared" si="93"/>
        <v>0</v>
      </c>
      <c r="F48" s="102">
        <f t="shared" si="94"/>
        <v>0</v>
      </c>
      <c r="G48" s="102">
        <f t="shared" si="95"/>
        <v>0</v>
      </c>
      <c r="H48" s="106">
        <f t="shared" si="96"/>
        <v>0</v>
      </c>
      <c r="I48" s="106">
        <f t="shared" si="97"/>
        <v>0</v>
      </c>
      <c r="J48" s="102">
        <f t="shared" si="98"/>
        <v>0</v>
      </c>
      <c r="K48" s="102">
        <f t="shared" si="99"/>
        <v>0</v>
      </c>
      <c r="L48" s="102" t="str">
        <f t="shared" si="124"/>
        <v>　</v>
      </c>
      <c r="M48" s="102" t="str">
        <f t="shared" si="100"/>
        <v>　</v>
      </c>
      <c r="N48" s="102" t="str">
        <f t="shared" si="101"/>
        <v>　</v>
      </c>
      <c r="O48" s="102" t="str">
        <f t="shared" si="102"/>
        <v>　</v>
      </c>
      <c r="P48" s="102" t="str">
        <f t="shared" si="137"/>
        <v>　</v>
      </c>
      <c r="Q48" s="102" t="str">
        <f t="shared" si="103"/>
        <v>　</v>
      </c>
      <c r="R48" s="102" t="str">
        <f t="shared" si="104"/>
        <v>　</v>
      </c>
      <c r="S48" s="102" t="str">
        <f t="shared" si="105"/>
        <v>　</v>
      </c>
      <c r="T48" s="102" t="str">
        <f t="shared" si="126"/>
        <v>　</v>
      </c>
      <c r="U48" s="102">
        <f t="shared" si="127"/>
        <v>0</v>
      </c>
      <c r="V48" s="102">
        <f t="shared" si="128"/>
        <v>0</v>
      </c>
      <c r="W48" s="130" t="str">
        <f t="shared" si="129"/>
        <v>　</v>
      </c>
      <c r="X48" s="130" t="str">
        <f t="shared" si="130"/>
        <v>　</v>
      </c>
      <c r="Y48" s="130" t="str">
        <f t="shared" si="131"/>
        <v>　</v>
      </c>
      <c r="Z48" s="130" t="str">
        <f t="shared" si="132"/>
        <v>　</v>
      </c>
      <c r="AA48" s="130" t="str">
        <f t="shared" si="133"/>
        <v>　</v>
      </c>
      <c r="AB48" s="131" t="str">
        <f t="shared" si="134"/>
        <v>　</v>
      </c>
      <c r="AC48" s="131" t="str">
        <f t="shared" si="135"/>
        <v>　</v>
      </c>
      <c r="AD48" s="99"/>
      <c r="AE48" s="115"/>
      <c r="AF48" s="115"/>
      <c r="AG48" s="115"/>
      <c r="AH48" s="115"/>
      <c r="AI48" s="115"/>
      <c r="AJ48" s="115"/>
      <c r="AK48" s="101">
        <f t="shared" si="106"/>
        <v>0</v>
      </c>
      <c r="AL48" s="101">
        <f t="shared" si="107"/>
        <v>0</v>
      </c>
      <c r="AM48" s="101">
        <f t="shared" si="108"/>
        <v>0</v>
      </c>
      <c r="AN48" s="101">
        <f t="shared" si="109"/>
        <v>0</v>
      </c>
      <c r="AO48" s="101">
        <f t="shared" si="110"/>
        <v>0</v>
      </c>
      <c r="AP48" s="102">
        <f t="shared" si="111"/>
        <v>0</v>
      </c>
      <c r="AQ48" s="101">
        <f t="shared" si="112"/>
        <v>0</v>
      </c>
      <c r="AR48" s="101">
        <f t="shared" si="113"/>
        <v>0</v>
      </c>
      <c r="AS48" s="101">
        <f t="shared" si="114"/>
        <v>0</v>
      </c>
      <c r="AT48" s="101">
        <f t="shared" si="136"/>
        <v>0</v>
      </c>
      <c r="AU48" s="101">
        <f t="shared" si="115"/>
        <v>0</v>
      </c>
      <c r="AV48" s="129">
        <f t="shared" si="116"/>
        <v>0</v>
      </c>
      <c r="AW48" s="129">
        <f t="shared" si="117"/>
        <v>0</v>
      </c>
      <c r="AX48" s="129">
        <f t="shared" si="118"/>
        <v>0</v>
      </c>
      <c r="AY48" s="129">
        <f t="shared" si="119"/>
        <v>0</v>
      </c>
      <c r="AZ48" s="129">
        <f t="shared" si="120"/>
        <v>0</v>
      </c>
      <c r="BA48" s="129">
        <f t="shared" si="121"/>
        <v>0</v>
      </c>
      <c r="BB48" s="129">
        <f t="shared" si="122"/>
        <v>0</v>
      </c>
      <c r="BC48" s="129">
        <f t="shared" si="123"/>
        <v>0</v>
      </c>
    </row>
    <row r="49" spans="1:55" ht="17.100000000000001" customHeight="1">
      <c r="A49" s="104"/>
      <c r="B49" s="101">
        <f t="shared" si="90"/>
        <v>0</v>
      </c>
      <c r="C49" s="102">
        <f t="shared" si="91"/>
        <v>0</v>
      </c>
      <c r="D49" s="105">
        <f t="shared" si="92"/>
        <v>0</v>
      </c>
      <c r="E49" s="101">
        <f t="shared" si="93"/>
        <v>0</v>
      </c>
      <c r="F49" s="102">
        <f t="shared" si="94"/>
        <v>0</v>
      </c>
      <c r="G49" s="102">
        <f t="shared" si="95"/>
        <v>0</v>
      </c>
      <c r="H49" s="106">
        <f t="shared" si="96"/>
        <v>0</v>
      </c>
      <c r="I49" s="106">
        <f t="shared" si="97"/>
        <v>0</v>
      </c>
      <c r="J49" s="102">
        <f t="shared" si="98"/>
        <v>0</v>
      </c>
      <c r="K49" s="102">
        <f t="shared" si="99"/>
        <v>0</v>
      </c>
      <c r="L49" s="102" t="str">
        <f t="shared" si="124"/>
        <v>　</v>
      </c>
      <c r="M49" s="102" t="str">
        <f t="shared" si="100"/>
        <v>　</v>
      </c>
      <c r="N49" s="102" t="str">
        <f t="shared" si="101"/>
        <v>　</v>
      </c>
      <c r="O49" s="102" t="str">
        <f t="shared" si="102"/>
        <v>　</v>
      </c>
      <c r="P49" s="102" t="str">
        <f t="shared" si="137"/>
        <v>　</v>
      </c>
      <c r="Q49" s="102" t="str">
        <f t="shared" si="103"/>
        <v>　</v>
      </c>
      <c r="R49" s="102" t="str">
        <f t="shared" si="104"/>
        <v>　</v>
      </c>
      <c r="S49" s="102" t="str">
        <f t="shared" si="105"/>
        <v>　</v>
      </c>
      <c r="T49" s="102" t="str">
        <f t="shared" si="126"/>
        <v>　</v>
      </c>
      <c r="U49" s="102">
        <f t="shared" si="127"/>
        <v>0</v>
      </c>
      <c r="V49" s="102">
        <f t="shared" si="128"/>
        <v>0</v>
      </c>
      <c r="W49" s="130" t="str">
        <f t="shared" si="129"/>
        <v>　</v>
      </c>
      <c r="X49" s="130" t="str">
        <f t="shared" si="130"/>
        <v>　</v>
      </c>
      <c r="Y49" s="130" t="str">
        <f t="shared" si="131"/>
        <v>　</v>
      </c>
      <c r="Z49" s="130" t="str">
        <f t="shared" si="132"/>
        <v>　</v>
      </c>
      <c r="AA49" s="130" t="str">
        <f t="shared" si="133"/>
        <v>　</v>
      </c>
      <c r="AB49" s="131" t="str">
        <f t="shared" si="134"/>
        <v>　</v>
      </c>
      <c r="AC49" s="131" t="str">
        <f t="shared" si="135"/>
        <v>　</v>
      </c>
      <c r="AD49" s="99"/>
      <c r="AE49" s="115"/>
      <c r="AF49" s="115"/>
      <c r="AG49" s="115"/>
      <c r="AH49" s="115"/>
      <c r="AI49" s="115"/>
      <c r="AJ49" s="115"/>
      <c r="AK49" s="101">
        <f t="shared" si="106"/>
        <v>0</v>
      </c>
      <c r="AL49" s="101">
        <f t="shared" si="107"/>
        <v>0</v>
      </c>
      <c r="AM49" s="101">
        <f t="shared" si="108"/>
        <v>0</v>
      </c>
      <c r="AN49" s="101">
        <f t="shared" si="109"/>
        <v>0</v>
      </c>
      <c r="AO49" s="101">
        <f t="shared" si="110"/>
        <v>0</v>
      </c>
      <c r="AP49" s="102">
        <f t="shared" si="111"/>
        <v>0</v>
      </c>
      <c r="AQ49" s="101">
        <f t="shared" si="112"/>
        <v>0</v>
      </c>
      <c r="AR49" s="101">
        <f t="shared" si="113"/>
        <v>0</v>
      </c>
      <c r="AS49" s="101">
        <f t="shared" si="114"/>
        <v>0</v>
      </c>
      <c r="AT49" s="101">
        <f t="shared" si="136"/>
        <v>0</v>
      </c>
      <c r="AU49" s="101">
        <f t="shared" si="115"/>
        <v>0</v>
      </c>
      <c r="AV49" s="129">
        <f t="shared" si="116"/>
        <v>0</v>
      </c>
      <c r="AW49" s="129">
        <f t="shared" si="117"/>
        <v>0</v>
      </c>
      <c r="AX49" s="129">
        <f t="shared" si="118"/>
        <v>0</v>
      </c>
      <c r="AY49" s="129">
        <f t="shared" si="119"/>
        <v>0</v>
      </c>
      <c r="AZ49" s="129">
        <f t="shared" si="120"/>
        <v>0</v>
      </c>
      <c r="BA49" s="129">
        <f t="shared" si="121"/>
        <v>0</v>
      </c>
      <c r="BB49" s="129">
        <f t="shared" si="122"/>
        <v>0</v>
      </c>
      <c r="BC49" s="129">
        <f t="shared" si="123"/>
        <v>0</v>
      </c>
    </row>
    <row r="50" spans="1:55" ht="17.100000000000001" customHeight="1">
      <c r="A50" s="104"/>
      <c r="B50" s="101">
        <f t="shared" si="90"/>
        <v>0</v>
      </c>
      <c r="C50" s="102">
        <f t="shared" si="91"/>
        <v>0</v>
      </c>
      <c r="D50" s="105">
        <f t="shared" si="92"/>
        <v>0</v>
      </c>
      <c r="E50" s="101">
        <f t="shared" si="93"/>
        <v>0</v>
      </c>
      <c r="F50" s="102">
        <f t="shared" si="94"/>
        <v>0</v>
      </c>
      <c r="G50" s="102">
        <f t="shared" si="95"/>
        <v>0</v>
      </c>
      <c r="H50" s="106">
        <f t="shared" si="96"/>
        <v>0</v>
      </c>
      <c r="I50" s="106">
        <f t="shared" si="97"/>
        <v>0</v>
      </c>
      <c r="J50" s="102">
        <f t="shared" si="98"/>
        <v>0</v>
      </c>
      <c r="K50" s="102">
        <f t="shared" si="99"/>
        <v>0</v>
      </c>
      <c r="L50" s="102" t="str">
        <f t="shared" si="124"/>
        <v>　</v>
      </c>
      <c r="M50" s="102" t="str">
        <f t="shared" si="100"/>
        <v>　</v>
      </c>
      <c r="N50" s="102" t="str">
        <f t="shared" si="101"/>
        <v>　</v>
      </c>
      <c r="O50" s="102" t="str">
        <f t="shared" si="102"/>
        <v>　</v>
      </c>
      <c r="P50" s="102" t="str">
        <f t="shared" si="137"/>
        <v>　</v>
      </c>
      <c r="Q50" s="102" t="str">
        <f t="shared" si="103"/>
        <v>　</v>
      </c>
      <c r="R50" s="102" t="str">
        <f t="shared" si="104"/>
        <v>　</v>
      </c>
      <c r="S50" s="102" t="str">
        <f t="shared" si="105"/>
        <v>　</v>
      </c>
      <c r="T50" s="102" t="str">
        <f t="shared" si="126"/>
        <v>　</v>
      </c>
      <c r="U50" s="102">
        <f t="shared" si="127"/>
        <v>0</v>
      </c>
      <c r="V50" s="102">
        <f t="shared" si="128"/>
        <v>0</v>
      </c>
      <c r="W50" s="130" t="str">
        <f t="shared" si="129"/>
        <v>　</v>
      </c>
      <c r="X50" s="130" t="str">
        <f t="shared" si="130"/>
        <v>　</v>
      </c>
      <c r="Y50" s="130" t="str">
        <f t="shared" si="131"/>
        <v>　</v>
      </c>
      <c r="Z50" s="130" t="str">
        <f t="shared" si="132"/>
        <v>　</v>
      </c>
      <c r="AA50" s="130" t="str">
        <f t="shared" si="133"/>
        <v>　</v>
      </c>
      <c r="AB50" s="131" t="str">
        <f t="shared" si="134"/>
        <v>　</v>
      </c>
      <c r="AC50" s="131" t="str">
        <f t="shared" si="135"/>
        <v>　</v>
      </c>
      <c r="AD50" s="99"/>
      <c r="AE50" s="115"/>
      <c r="AF50" s="115"/>
      <c r="AG50" s="115"/>
      <c r="AH50" s="115"/>
      <c r="AI50" s="115"/>
      <c r="AJ50" s="115"/>
      <c r="AK50" s="101">
        <f t="shared" si="106"/>
        <v>0</v>
      </c>
      <c r="AL50" s="101">
        <f t="shared" si="107"/>
        <v>0</v>
      </c>
      <c r="AM50" s="101">
        <f t="shared" si="108"/>
        <v>0</v>
      </c>
      <c r="AN50" s="101">
        <f t="shared" si="109"/>
        <v>0</v>
      </c>
      <c r="AO50" s="101">
        <f t="shared" si="110"/>
        <v>0</v>
      </c>
      <c r="AP50" s="102">
        <f t="shared" si="111"/>
        <v>0</v>
      </c>
      <c r="AQ50" s="101">
        <f t="shared" si="112"/>
        <v>0</v>
      </c>
      <c r="AR50" s="101">
        <f t="shared" si="113"/>
        <v>0</v>
      </c>
      <c r="AS50" s="101">
        <f t="shared" si="114"/>
        <v>0</v>
      </c>
      <c r="AT50" s="101">
        <f t="shared" si="136"/>
        <v>0</v>
      </c>
      <c r="AU50" s="101">
        <f t="shared" si="115"/>
        <v>0</v>
      </c>
      <c r="AV50" s="129">
        <f t="shared" si="116"/>
        <v>0</v>
      </c>
      <c r="AW50" s="129">
        <f t="shared" si="117"/>
        <v>0</v>
      </c>
      <c r="AX50" s="129">
        <f t="shared" si="118"/>
        <v>0</v>
      </c>
      <c r="AY50" s="129">
        <f t="shared" si="119"/>
        <v>0</v>
      </c>
      <c r="AZ50" s="129">
        <f t="shared" si="120"/>
        <v>0</v>
      </c>
      <c r="BA50" s="129">
        <f t="shared" si="121"/>
        <v>0</v>
      </c>
      <c r="BB50" s="129">
        <f t="shared" si="122"/>
        <v>0</v>
      </c>
      <c r="BC50" s="129">
        <f t="shared" si="123"/>
        <v>0</v>
      </c>
    </row>
    <row r="51" spans="1:55" ht="17.100000000000001" customHeight="1">
      <c r="A51" s="104"/>
      <c r="B51" s="101">
        <f t="shared" si="90"/>
        <v>0</v>
      </c>
      <c r="C51" s="102">
        <f t="shared" si="91"/>
        <v>0</v>
      </c>
      <c r="D51" s="105">
        <f t="shared" si="92"/>
        <v>0</v>
      </c>
      <c r="E51" s="101">
        <f t="shared" si="93"/>
        <v>0</v>
      </c>
      <c r="F51" s="102">
        <f t="shared" si="94"/>
        <v>0</v>
      </c>
      <c r="G51" s="102">
        <f t="shared" si="95"/>
        <v>0</v>
      </c>
      <c r="H51" s="106">
        <f t="shared" si="96"/>
        <v>0</v>
      </c>
      <c r="I51" s="106">
        <f t="shared" si="97"/>
        <v>0</v>
      </c>
      <c r="J51" s="102">
        <f t="shared" si="98"/>
        <v>0</v>
      </c>
      <c r="K51" s="102">
        <f t="shared" si="99"/>
        <v>0</v>
      </c>
      <c r="L51" s="102" t="str">
        <f t="shared" si="124"/>
        <v>　</v>
      </c>
      <c r="M51" s="102" t="str">
        <f t="shared" si="100"/>
        <v>　</v>
      </c>
      <c r="N51" s="102" t="str">
        <f t="shared" si="101"/>
        <v>　</v>
      </c>
      <c r="O51" s="102" t="str">
        <f t="shared" si="102"/>
        <v>　</v>
      </c>
      <c r="P51" s="102" t="str">
        <f t="shared" si="137"/>
        <v>　</v>
      </c>
      <c r="Q51" s="102" t="str">
        <f t="shared" si="103"/>
        <v>　</v>
      </c>
      <c r="R51" s="102" t="str">
        <f t="shared" si="104"/>
        <v>　</v>
      </c>
      <c r="S51" s="102" t="str">
        <f t="shared" si="105"/>
        <v>　</v>
      </c>
      <c r="T51" s="102" t="str">
        <f t="shared" si="126"/>
        <v>　</v>
      </c>
      <c r="U51" s="102">
        <f t="shared" si="127"/>
        <v>0</v>
      </c>
      <c r="V51" s="102">
        <f t="shared" si="128"/>
        <v>0</v>
      </c>
      <c r="W51" s="130" t="str">
        <f t="shared" si="129"/>
        <v>　</v>
      </c>
      <c r="X51" s="130" t="str">
        <f t="shared" si="130"/>
        <v>　</v>
      </c>
      <c r="Y51" s="130" t="str">
        <f t="shared" si="131"/>
        <v>　</v>
      </c>
      <c r="Z51" s="130" t="str">
        <f t="shared" si="132"/>
        <v>　</v>
      </c>
      <c r="AA51" s="130" t="str">
        <f t="shared" si="133"/>
        <v>　</v>
      </c>
      <c r="AB51" s="131" t="str">
        <f t="shared" si="134"/>
        <v>　</v>
      </c>
      <c r="AC51" s="131" t="str">
        <f t="shared" si="135"/>
        <v>　</v>
      </c>
      <c r="AD51" s="99"/>
      <c r="AE51" s="115"/>
      <c r="AF51" s="115"/>
      <c r="AG51" s="115"/>
      <c r="AH51" s="115"/>
      <c r="AI51" s="115"/>
      <c r="AJ51" s="115"/>
      <c r="AK51" s="101">
        <f t="shared" si="106"/>
        <v>0</v>
      </c>
      <c r="AL51" s="101">
        <f t="shared" si="107"/>
        <v>0</v>
      </c>
      <c r="AM51" s="101">
        <f t="shared" si="108"/>
        <v>0</v>
      </c>
      <c r="AN51" s="101">
        <f t="shared" si="109"/>
        <v>0</v>
      </c>
      <c r="AO51" s="101">
        <f t="shared" si="110"/>
        <v>0</v>
      </c>
      <c r="AP51" s="102">
        <f t="shared" si="111"/>
        <v>0</v>
      </c>
      <c r="AQ51" s="101">
        <f t="shared" si="112"/>
        <v>0</v>
      </c>
      <c r="AR51" s="101">
        <f t="shared" si="113"/>
        <v>0</v>
      </c>
      <c r="AS51" s="101">
        <f t="shared" si="114"/>
        <v>0</v>
      </c>
      <c r="AT51" s="101">
        <f t="shared" si="136"/>
        <v>0</v>
      </c>
      <c r="AU51" s="101">
        <f t="shared" si="115"/>
        <v>0</v>
      </c>
      <c r="AV51" s="129">
        <f t="shared" si="116"/>
        <v>0</v>
      </c>
      <c r="AW51" s="129">
        <f t="shared" si="117"/>
        <v>0</v>
      </c>
      <c r="AX51" s="129">
        <f t="shared" si="118"/>
        <v>0</v>
      </c>
      <c r="AY51" s="129">
        <f t="shared" si="119"/>
        <v>0</v>
      </c>
      <c r="AZ51" s="129">
        <f t="shared" si="120"/>
        <v>0</v>
      </c>
      <c r="BA51" s="129">
        <f t="shared" si="121"/>
        <v>0</v>
      </c>
      <c r="BB51" s="129">
        <f t="shared" si="122"/>
        <v>0</v>
      </c>
      <c r="BC51" s="129">
        <f t="shared" si="123"/>
        <v>0</v>
      </c>
    </row>
    <row r="52" spans="1:55" ht="17.100000000000001" customHeight="1">
      <c r="A52" s="104"/>
      <c r="B52" s="101">
        <f t="shared" si="90"/>
        <v>0</v>
      </c>
      <c r="C52" s="102">
        <f t="shared" si="91"/>
        <v>0</v>
      </c>
      <c r="D52" s="105">
        <f t="shared" si="92"/>
        <v>0</v>
      </c>
      <c r="E52" s="101">
        <f t="shared" si="93"/>
        <v>0</v>
      </c>
      <c r="F52" s="102">
        <f t="shared" si="94"/>
        <v>0</v>
      </c>
      <c r="G52" s="102">
        <f t="shared" si="95"/>
        <v>0</v>
      </c>
      <c r="H52" s="106">
        <f t="shared" si="96"/>
        <v>0</v>
      </c>
      <c r="I52" s="106">
        <f t="shared" si="97"/>
        <v>0</v>
      </c>
      <c r="J52" s="102">
        <f t="shared" si="98"/>
        <v>0</v>
      </c>
      <c r="K52" s="102">
        <f t="shared" si="99"/>
        <v>0</v>
      </c>
      <c r="L52" s="102" t="str">
        <f t="shared" si="124"/>
        <v>　</v>
      </c>
      <c r="M52" s="102" t="str">
        <f t="shared" si="100"/>
        <v>　</v>
      </c>
      <c r="N52" s="102" t="str">
        <f t="shared" si="101"/>
        <v>　</v>
      </c>
      <c r="O52" s="102" t="str">
        <f t="shared" si="102"/>
        <v>　</v>
      </c>
      <c r="P52" s="102" t="str">
        <f t="shared" si="137"/>
        <v>　</v>
      </c>
      <c r="Q52" s="102" t="str">
        <f t="shared" si="103"/>
        <v>　</v>
      </c>
      <c r="R52" s="102" t="str">
        <f t="shared" si="104"/>
        <v>　</v>
      </c>
      <c r="S52" s="102" t="str">
        <f t="shared" si="105"/>
        <v>　</v>
      </c>
      <c r="T52" s="102" t="str">
        <f t="shared" si="126"/>
        <v>　</v>
      </c>
      <c r="U52" s="102">
        <f t="shared" si="127"/>
        <v>0</v>
      </c>
      <c r="V52" s="102">
        <f t="shared" si="128"/>
        <v>0</v>
      </c>
      <c r="W52" s="130" t="str">
        <f t="shared" si="129"/>
        <v>　</v>
      </c>
      <c r="X52" s="130" t="str">
        <f t="shared" si="130"/>
        <v>　</v>
      </c>
      <c r="Y52" s="130" t="str">
        <f t="shared" si="131"/>
        <v>　</v>
      </c>
      <c r="Z52" s="130" t="str">
        <f t="shared" si="132"/>
        <v>　</v>
      </c>
      <c r="AA52" s="130" t="str">
        <f t="shared" si="133"/>
        <v>　</v>
      </c>
      <c r="AB52" s="131" t="str">
        <f t="shared" si="134"/>
        <v>　</v>
      </c>
      <c r="AC52" s="131" t="str">
        <f t="shared" si="135"/>
        <v>　</v>
      </c>
      <c r="AD52" s="99"/>
      <c r="AE52" s="115"/>
      <c r="AF52" s="115"/>
      <c r="AG52" s="115"/>
      <c r="AH52" s="115"/>
      <c r="AI52" s="115"/>
      <c r="AJ52" s="115"/>
      <c r="AK52" s="101">
        <f t="shared" si="106"/>
        <v>0</v>
      </c>
      <c r="AL52" s="101">
        <f t="shared" si="107"/>
        <v>0</v>
      </c>
      <c r="AM52" s="101">
        <f t="shared" si="108"/>
        <v>0</v>
      </c>
      <c r="AN52" s="101">
        <f t="shared" si="109"/>
        <v>0</v>
      </c>
      <c r="AO52" s="101">
        <f t="shared" si="110"/>
        <v>0</v>
      </c>
      <c r="AP52" s="102">
        <f t="shared" si="111"/>
        <v>0</v>
      </c>
      <c r="AQ52" s="101">
        <f t="shared" si="112"/>
        <v>0</v>
      </c>
      <c r="AR52" s="101">
        <f t="shared" si="113"/>
        <v>0</v>
      </c>
      <c r="AS52" s="101">
        <f t="shared" si="114"/>
        <v>0</v>
      </c>
      <c r="AT52" s="101">
        <f t="shared" si="136"/>
        <v>0</v>
      </c>
      <c r="AU52" s="101">
        <f t="shared" si="115"/>
        <v>0</v>
      </c>
      <c r="AV52" s="129">
        <f t="shared" si="116"/>
        <v>0</v>
      </c>
      <c r="AW52" s="129">
        <f t="shared" si="117"/>
        <v>0</v>
      </c>
      <c r="AX52" s="129">
        <f t="shared" si="118"/>
        <v>0</v>
      </c>
      <c r="AY52" s="129">
        <f t="shared" si="119"/>
        <v>0</v>
      </c>
      <c r="AZ52" s="129">
        <f t="shared" si="120"/>
        <v>0</v>
      </c>
      <c r="BA52" s="129">
        <f t="shared" si="121"/>
        <v>0</v>
      </c>
      <c r="BB52" s="129">
        <f t="shared" si="122"/>
        <v>0</v>
      </c>
      <c r="BC52" s="129">
        <f t="shared" si="123"/>
        <v>0</v>
      </c>
    </row>
    <row r="53" spans="1:55" ht="17.100000000000001" customHeight="1">
      <c r="A53" s="104"/>
      <c r="B53" s="101">
        <f t="shared" si="90"/>
        <v>0</v>
      </c>
      <c r="C53" s="102">
        <f t="shared" si="91"/>
        <v>0</v>
      </c>
      <c r="D53" s="105">
        <f t="shared" si="92"/>
        <v>0</v>
      </c>
      <c r="E53" s="101">
        <f t="shared" si="93"/>
        <v>0</v>
      </c>
      <c r="F53" s="102">
        <f t="shared" si="94"/>
        <v>0</v>
      </c>
      <c r="G53" s="102">
        <f t="shared" si="95"/>
        <v>0</v>
      </c>
      <c r="H53" s="106">
        <f t="shared" si="96"/>
        <v>0</v>
      </c>
      <c r="I53" s="106">
        <f t="shared" si="97"/>
        <v>0</v>
      </c>
      <c r="J53" s="102">
        <f t="shared" si="98"/>
        <v>0</v>
      </c>
      <c r="K53" s="102">
        <f t="shared" si="99"/>
        <v>0</v>
      </c>
      <c r="L53" s="102" t="str">
        <f t="shared" si="124"/>
        <v>　</v>
      </c>
      <c r="M53" s="102" t="str">
        <f t="shared" si="100"/>
        <v>　</v>
      </c>
      <c r="N53" s="102" t="str">
        <f t="shared" si="101"/>
        <v>　</v>
      </c>
      <c r="O53" s="102" t="str">
        <f t="shared" si="102"/>
        <v>　</v>
      </c>
      <c r="P53" s="102" t="str">
        <f>IF(AO53=1,"〇","　")</f>
        <v>　</v>
      </c>
      <c r="Q53" s="102" t="str">
        <f t="shared" si="103"/>
        <v>　</v>
      </c>
      <c r="R53" s="102" t="str">
        <f t="shared" si="104"/>
        <v>　</v>
      </c>
      <c r="S53" s="102" t="str">
        <f t="shared" si="105"/>
        <v>　</v>
      </c>
      <c r="T53" s="102" t="str">
        <f t="shared" si="126"/>
        <v>　</v>
      </c>
      <c r="U53" s="102">
        <f t="shared" si="127"/>
        <v>0</v>
      </c>
      <c r="V53" s="102">
        <f t="shared" si="128"/>
        <v>0</v>
      </c>
      <c r="W53" s="130" t="str">
        <f t="shared" si="129"/>
        <v>　</v>
      </c>
      <c r="X53" s="130" t="str">
        <f t="shared" si="130"/>
        <v>　</v>
      </c>
      <c r="Y53" s="130" t="str">
        <f t="shared" si="131"/>
        <v>　</v>
      </c>
      <c r="Z53" s="130" t="str">
        <f t="shared" si="132"/>
        <v>　</v>
      </c>
      <c r="AA53" s="130" t="str">
        <f t="shared" si="133"/>
        <v>　</v>
      </c>
      <c r="AB53" s="131" t="str">
        <f t="shared" si="134"/>
        <v>　</v>
      </c>
      <c r="AC53" s="131" t="str">
        <f t="shared" si="135"/>
        <v>　</v>
      </c>
      <c r="AD53" s="99"/>
      <c r="AE53" s="115"/>
      <c r="AF53" s="115"/>
      <c r="AG53" s="115"/>
      <c r="AH53" s="115"/>
      <c r="AI53" s="115"/>
      <c r="AJ53" s="115"/>
      <c r="AK53" s="101">
        <f t="shared" si="106"/>
        <v>0</v>
      </c>
      <c r="AL53" s="101">
        <f t="shared" si="107"/>
        <v>0</v>
      </c>
      <c r="AM53" s="101">
        <f t="shared" si="108"/>
        <v>0</v>
      </c>
      <c r="AN53" s="101">
        <f t="shared" si="109"/>
        <v>0</v>
      </c>
      <c r="AO53" s="101">
        <f>IF($A53=0,0,VLOOKUP($A53,ﾚｰｻﾞ,33,0))</f>
        <v>0</v>
      </c>
      <c r="AP53" s="102">
        <f t="shared" si="111"/>
        <v>0</v>
      </c>
      <c r="AQ53" s="101">
        <f t="shared" si="112"/>
        <v>0</v>
      </c>
      <c r="AR53" s="101">
        <f t="shared" si="113"/>
        <v>0</v>
      </c>
      <c r="AS53" s="101">
        <f t="shared" si="114"/>
        <v>0</v>
      </c>
      <c r="AT53" s="101">
        <f t="shared" si="136"/>
        <v>0</v>
      </c>
      <c r="AU53" s="101">
        <f t="shared" si="115"/>
        <v>0</v>
      </c>
      <c r="AV53" s="129">
        <f t="shared" si="116"/>
        <v>0</v>
      </c>
      <c r="AW53" s="129">
        <f t="shared" si="117"/>
        <v>0</v>
      </c>
      <c r="AX53" s="129">
        <f t="shared" si="118"/>
        <v>0</v>
      </c>
      <c r="AY53" s="129">
        <f t="shared" si="119"/>
        <v>0</v>
      </c>
      <c r="AZ53" s="129">
        <f t="shared" si="120"/>
        <v>0</v>
      </c>
      <c r="BA53" s="129">
        <f t="shared" si="121"/>
        <v>0</v>
      </c>
      <c r="BB53" s="129">
        <f t="shared" si="122"/>
        <v>0</v>
      </c>
      <c r="BC53" s="129">
        <f t="shared" si="123"/>
        <v>0</v>
      </c>
    </row>
    <row r="56" spans="1:55">
      <c r="A56" t="s">
        <v>1125</v>
      </c>
    </row>
    <row r="58" spans="1:55" s="141" customFormat="1" ht="15" customHeight="1">
      <c r="A58" s="132" t="s">
        <v>1037</v>
      </c>
      <c r="B58" s="133" t="s">
        <v>1038</v>
      </c>
      <c r="C58" s="133" t="s">
        <v>1039</v>
      </c>
      <c r="D58" s="134" t="s">
        <v>1040</v>
      </c>
      <c r="E58" s="134" t="s">
        <v>1041</v>
      </c>
      <c r="F58" s="135" t="s">
        <v>1042</v>
      </c>
      <c r="G58" s="136" t="s">
        <v>1043</v>
      </c>
      <c r="H58" s="135" t="s">
        <v>1042</v>
      </c>
      <c r="I58" s="137" t="s">
        <v>1044</v>
      </c>
      <c r="J58" s="135" t="s">
        <v>1042</v>
      </c>
      <c r="K58" s="138" t="s">
        <v>1045</v>
      </c>
      <c r="L58" s="135" t="s">
        <v>1042</v>
      </c>
      <c r="M58" s="139" t="s">
        <v>1046</v>
      </c>
      <c r="N58" s="135" t="s">
        <v>1042</v>
      </c>
      <c r="O58" s="140" t="s">
        <v>1047</v>
      </c>
      <c r="P58" s="133"/>
      <c r="Q58" s="133" t="s">
        <v>1048</v>
      </c>
      <c r="R58" s="133" t="s">
        <v>1049</v>
      </c>
      <c r="S58" s="131" t="s">
        <v>1042</v>
      </c>
      <c r="T58" s="131" t="s">
        <v>1050</v>
      </c>
      <c r="U58" s="131" t="s">
        <v>1042</v>
      </c>
      <c r="V58" s="131" t="s">
        <v>1051</v>
      </c>
      <c r="W58" s="131" t="s">
        <v>1042</v>
      </c>
      <c r="X58" s="131" t="s">
        <v>1052</v>
      </c>
      <c r="Y58" s="131" t="s">
        <v>1042</v>
      </c>
      <c r="Z58" s="131" t="s">
        <v>1053</v>
      </c>
      <c r="AA58" s="131" t="s">
        <v>1042</v>
      </c>
      <c r="AB58" s="131" t="s">
        <v>1054</v>
      </c>
      <c r="AC58" s="131" t="s">
        <v>1042</v>
      </c>
      <c r="AD58" s="131" t="s">
        <v>1055</v>
      </c>
      <c r="AE58" s="131" t="s">
        <v>1042</v>
      </c>
      <c r="AF58" s="131" t="s">
        <v>1056</v>
      </c>
      <c r="AG58" s="131" t="s">
        <v>1042</v>
      </c>
      <c r="AH58" s="131" t="s">
        <v>1057</v>
      </c>
      <c r="AI58" s="131" t="s">
        <v>1042</v>
      </c>
      <c r="AJ58" s="131" t="s">
        <v>1058</v>
      </c>
    </row>
    <row r="59" spans="1:55" s="145" customFormat="1" ht="15" customHeight="1">
      <c r="A59" s="146">
        <v>853</v>
      </c>
      <c r="B59" s="131" t="str">
        <f>VLOOKUP($A$59,日程表!$A$11:$BF$2330,4,FALSE)</f>
        <v>EN4020AJE</v>
      </c>
      <c r="C59" s="131">
        <f>VLOOKUP($A$59,日程表!$A$11:$BF$2330,5,FALSE)</f>
        <v>62421008</v>
      </c>
      <c r="D59" s="143">
        <f>VLOOKUP($A$59,日程表!$A$11:$BF$2330,6,FALSE)</f>
        <v>0</v>
      </c>
      <c r="E59" s="143" t="str">
        <f>VLOOKUP($A$59,日程表!$A$11:$BF$2330,7,FALSE)</f>
        <v>AC26133</v>
      </c>
      <c r="F59" s="144">
        <f>VLOOKUP($A$59,日程表!$A$11:$BF$2330,49,FALSE)</f>
        <v>46289</v>
      </c>
      <c r="G59" s="131">
        <f>VLOOKUP($A$59,日程表!$A$11:$BF$2330,50,FALSE)</f>
        <v>4263411</v>
      </c>
      <c r="H59" s="144">
        <f>VLOOKUP($A$59,日程表!$A$11:$BF$2330,51,FALSE)</f>
        <v>46289</v>
      </c>
      <c r="I59" s="131">
        <f>VLOOKUP($A$59,日程表!$A$11:$BF$2330,52,FALSE)</f>
        <v>4263413</v>
      </c>
      <c r="J59" s="144">
        <f>VLOOKUP($A$59,日程表!$A$11:$BF$2330,53,FALSE)</f>
        <v>46289</v>
      </c>
      <c r="K59" s="131">
        <f>VLOOKUP($A$59,日程表!$A$11:$BF$2330,54,FALSE)</f>
        <v>4263415</v>
      </c>
      <c r="L59" s="144">
        <f>VLOOKUP($A$59,日程表!$A$11:$BF$2330,55,FALSE)</f>
        <v>46282</v>
      </c>
      <c r="M59" s="131">
        <f>VLOOKUP($A$59,日程表!$A$11:$BF$2330,56,FALSE)</f>
        <v>4263416</v>
      </c>
      <c r="N59" s="144">
        <f>VLOOKUP($A$59,日程表!$A$11:$BF$2330,57,FALSE)</f>
        <v>46251</v>
      </c>
      <c r="O59" s="131">
        <f>VLOOKUP($A$59,日程表!$A$11:$BF$2330,58,FALSE)</f>
        <v>4263381</v>
      </c>
      <c r="P59" s="131" t="s">
        <v>1059</v>
      </c>
      <c r="Q59" s="131"/>
      <c r="R59" s="131"/>
      <c r="S59" s="142">
        <f>VLOOKUP($A$59,日程表!$A$11:$EQ$2330,133,FALSE)</f>
        <v>46296</v>
      </c>
      <c r="T59" s="131">
        <f>VLOOKUP($A$59,日程表!$A$11:$EQ$2330,134,FALSE)</f>
        <v>4263503</v>
      </c>
      <c r="U59" s="142">
        <f>VLOOKUP($A$59,日程表!$A$11:$EQ$2330,135,FALSE)</f>
        <v>0</v>
      </c>
      <c r="V59" s="131">
        <f>VLOOKUP($A$59,日程表!$A$11:$EQ$2330,136,FALSE)</f>
        <v>0</v>
      </c>
      <c r="W59" s="142">
        <f>VLOOKUP($A$59,日程表!$A$11:$EQ$2330,131,FALSE)</f>
        <v>46275</v>
      </c>
      <c r="X59" s="131">
        <f>VLOOKUP($A$59,日程表!$A$11:$EQ$2330,132,FALSE)</f>
        <v>4263424</v>
      </c>
      <c r="Y59" s="142">
        <f>VLOOKUP($A$59,日程表!$A$11:$EQ$2330,127,FALSE)</f>
        <v>46275</v>
      </c>
      <c r="Z59" s="131">
        <f>VLOOKUP($A$59,日程表!$A$11:$EQ$2330,128,FALSE)</f>
        <v>4263422</v>
      </c>
      <c r="AA59" s="142">
        <f>VLOOKUP($A$59,日程表!$A$11:$EQ$2330,129,FALSE)</f>
        <v>0</v>
      </c>
      <c r="AB59" s="131">
        <f>VLOOKUP($A$59,日程表!$A$11:$EQ$2330,130,FALSE)</f>
        <v>0</v>
      </c>
      <c r="AC59" s="142">
        <f>VLOOKUP($A$59,日程表!$A$11:$EQ$2330,117,FALSE)</f>
        <v>0</v>
      </c>
      <c r="AD59" s="131">
        <f>VLOOKUP($A$59,日程表!$A$11:$EQ$2330,118,FALSE)</f>
        <v>0</v>
      </c>
      <c r="AE59" s="142">
        <f>VLOOKUP($A$59,日程表!$A$11:$EQ$2330,115,FALSE)</f>
        <v>0</v>
      </c>
      <c r="AF59" s="131">
        <f>VLOOKUP($A$59,日程表!$A$11:$EQ$2330,116,FALSE)</f>
        <v>0</v>
      </c>
      <c r="AG59" s="142">
        <f>VLOOKUP($A$59,日程表!$A$11:$EQ$2330,113,FALSE)</f>
        <v>0</v>
      </c>
      <c r="AH59" s="131">
        <f>VLOOKUP($A$59,日程表!$A$11:$EQ$2330,114,FALSE)</f>
        <v>0</v>
      </c>
      <c r="AI59" s="142">
        <f>VLOOKUP($A$59,日程表!$A$11:$EQ$2330,111,FALSE)</f>
        <v>0</v>
      </c>
      <c r="AJ59" s="131">
        <f>VLOOKUP($A$59,日程表!$A$11:$EQ$2330,112,FALSE)</f>
        <v>0</v>
      </c>
    </row>
    <row r="60" spans="1:55">
      <c r="A60" s="146">
        <v>855</v>
      </c>
      <c r="B60" s="131" t="str">
        <f>VLOOKUP($A$60,日程表!$A$11:$BF$2330,4,FALSE)</f>
        <v>EN3015AJE ZOOM EXP</v>
      </c>
      <c r="C60" s="131">
        <f>VLOOKUP($A$60,日程表!$A$11:$BF$2330,5,FALSE)</f>
        <v>72511147</v>
      </c>
      <c r="D60" s="143" t="str">
        <f>VLOOKUP($A$60,日程表!$A$11:$BF$2330,6,FALSE)</f>
        <v>AC26626</v>
      </c>
      <c r="E60" s="143">
        <f>VLOOKUP($A$60,日程表!$A$11:$BF$2330,7,FALSE)</f>
        <v>0</v>
      </c>
      <c r="F60" s="144">
        <f>VLOOKUP($A$60,日程表!$A$11:$BF$2330,49,FALSE)</f>
        <v>46303</v>
      </c>
      <c r="G60" s="131">
        <f>VLOOKUP($A$60,日程表!$A$11:$BF$2330,50,FALSE)</f>
        <v>4263443</v>
      </c>
      <c r="H60" s="144">
        <f>VLOOKUP($A$60,日程表!$A$11:$BF$2330,51,FALSE)</f>
        <v>46289</v>
      </c>
      <c r="I60" s="131">
        <f>VLOOKUP($A$60,日程表!$A$11:$BF$2330,52,FALSE)</f>
        <v>4263413</v>
      </c>
      <c r="J60" s="144">
        <f>VLOOKUP($A$60,日程表!$A$11:$BF$2330,53,FALSE)</f>
        <v>46303</v>
      </c>
      <c r="K60" s="131">
        <f>VLOOKUP($A$60,日程表!$A$11:$BF$2330,54,FALSE)</f>
        <v>4263447</v>
      </c>
      <c r="L60" s="144">
        <f>VLOOKUP($A$60,日程表!$A$11:$BF$2330,55,FALSE)</f>
        <v>46303</v>
      </c>
      <c r="M60" s="131">
        <f>VLOOKUP($A$60,日程表!$A$11:$BF$2330,56,FALSE)</f>
        <v>4263449</v>
      </c>
      <c r="N60" s="144">
        <f>VLOOKUP($A$60,日程表!$A$11:$BF$2330,57,FALSE)</f>
        <v>46251</v>
      </c>
      <c r="O60" s="131">
        <f>VLOOKUP($A$60,日程表!$A$11:$BF$2330,58,FALSE)</f>
        <v>4263381</v>
      </c>
      <c r="P60" s="131" t="s">
        <v>1061</v>
      </c>
      <c r="Q60" s="131"/>
      <c r="R60" s="131"/>
      <c r="S60" s="142">
        <f>VLOOKUP($A$60,日程表!$A$11:$EQ$2330,133,FALSE)</f>
        <v>46296</v>
      </c>
      <c r="T60" s="131">
        <f>VLOOKUP($A$60,日程表!$A$11:$EQ$2330,134,FALSE)</f>
        <v>4263503</v>
      </c>
      <c r="U60" s="142">
        <f>VLOOKUP($A$60,日程表!$A$11:$EQ$2330,135,FALSE)</f>
        <v>46252</v>
      </c>
      <c r="V60" s="131">
        <f>VLOOKUP($A$60,日程表!$A$11:$EQ$2330,136,FALSE)</f>
        <v>4263389</v>
      </c>
      <c r="W60" s="142">
        <f>VLOOKUP($A$60,日程表!$A$11:$EQ$2330,131,FALSE)</f>
        <v>46275</v>
      </c>
      <c r="X60" s="131">
        <f>VLOOKUP($A$60,日程表!$A$11:$EQ$2330,132,FALSE)</f>
        <v>4263424</v>
      </c>
      <c r="Y60" s="142">
        <f>VLOOKUP($A$60,日程表!$A$11:$EQ$2330,127,FALSE)</f>
        <v>46296</v>
      </c>
      <c r="Z60" s="131">
        <f>VLOOKUP($A$60,日程表!$A$11:$EQ$2330,128,FALSE)</f>
        <v>4263500</v>
      </c>
      <c r="AA60" s="142">
        <f>VLOOKUP($A$60,日程表!$A$11:$EQ$2330,129,FALSE)</f>
        <v>46296</v>
      </c>
      <c r="AB60" s="131">
        <f>VLOOKUP($A$60,日程表!$A$11:$EQ$2330,130,FALSE)</f>
        <v>4263501</v>
      </c>
      <c r="AC60" s="142">
        <f>VLOOKUP($A$60,日程表!$A$11:$EQ$2330,117,FALSE)</f>
        <v>0</v>
      </c>
      <c r="AD60" s="131">
        <f>VLOOKUP($A$60,日程表!$A$11:$EQ$2330,118,FALSE)</f>
        <v>0</v>
      </c>
      <c r="AE60" s="142">
        <f>VLOOKUP($A$60,日程表!$A$11:$EQ$2330,115,FALSE)</f>
        <v>0</v>
      </c>
      <c r="AF60" s="131">
        <f>VLOOKUP($A$60,日程表!$A$11:$EQ$2330,116,FALSE)</f>
        <v>0</v>
      </c>
      <c r="AG60" s="142">
        <f>VLOOKUP($A$60,日程表!$A$11:$EQ$2330,113,FALSE)</f>
        <v>46206</v>
      </c>
      <c r="AH60" s="131">
        <f>VLOOKUP($A$60,日程表!$A$11:$EQ$2330,114,FALSE)</f>
        <v>4263335</v>
      </c>
      <c r="AI60" s="142">
        <f>VLOOKUP($A$60,日程表!$A$11:$EQ$2330,111,FALSE)</f>
        <v>0</v>
      </c>
      <c r="AJ60" s="131">
        <f>VLOOKUP($A$60,日程表!$A$11:$EQ$2330,112,FALSE)</f>
        <v>0</v>
      </c>
    </row>
    <row r="61" spans="1:55">
      <c r="A61" s="146">
        <v>861</v>
      </c>
      <c r="B61" s="131" t="str">
        <f>VLOOKUP($A$61,日程表!$A$11:$BF$2330,4,FALSE)</f>
        <v>EN3015AJE ZOOM EXP</v>
      </c>
      <c r="C61" s="131">
        <f>VLOOKUP($A$61,日程表!$A$11:$BF$2330,5,FALSE)</f>
        <v>72515138</v>
      </c>
      <c r="D61" s="143">
        <f>VLOOKUP($A$61,日程表!$A$11:$BF$2330,6,FALSE)</f>
        <v>0</v>
      </c>
      <c r="E61" s="143">
        <f>VLOOKUP($A$61,日程表!$A$11:$BF$2330,7,FALSE)</f>
        <v>0</v>
      </c>
      <c r="F61" s="144">
        <f>VLOOKUP($A$61,日程表!$A$11:$BF$2330,49,FALSE)</f>
        <v>46303</v>
      </c>
      <c r="G61" s="131">
        <f>VLOOKUP($A$61,日程表!$A$11:$BF$2330,50,FALSE)</f>
        <v>4263443</v>
      </c>
      <c r="H61" s="144">
        <f>VLOOKUP($A$61,日程表!$A$11:$BF$2330,51,FALSE)</f>
        <v>46289</v>
      </c>
      <c r="I61" s="131">
        <f>VLOOKUP($A$61,日程表!$A$11:$BF$2330,52,FALSE)</f>
        <v>4263413</v>
      </c>
      <c r="J61" s="144">
        <f>VLOOKUP($A$61,日程表!$A$11:$BF$2330,53,FALSE)</f>
        <v>46303</v>
      </c>
      <c r="K61" s="131">
        <f>VLOOKUP($A$61,日程表!$A$11:$BF$2330,54,FALSE)</f>
        <v>4263447</v>
      </c>
      <c r="L61" s="144">
        <f>VLOOKUP($A$61,日程表!$A$11:$BF$2330,55,FALSE)</f>
        <v>46282</v>
      </c>
      <c r="M61" s="131">
        <f>VLOOKUP($A$61,日程表!$A$11:$BF$2330,56,FALSE)</f>
        <v>4263416</v>
      </c>
      <c r="N61" s="144">
        <f>VLOOKUP($A$61,日程表!$A$11:$BF$2330,57,FALSE)</f>
        <v>46251</v>
      </c>
      <c r="O61" s="131">
        <f>VLOOKUP($A$61,日程表!$A$11:$BF$2330,58,FALSE)</f>
        <v>4263381</v>
      </c>
      <c r="P61" s="131" t="s">
        <v>1061</v>
      </c>
      <c r="Q61" s="131"/>
      <c r="R61" s="131"/>
      <c r="S61" s="142">
        <f>VLOOKUP($A$61,日程表!$A$11:$EQ$2330,133,FALSE)</f>
        <v>46296</v>
      </c>
      <c r="T61" s="131">
        <f>VLOOKUP($A$61,日程表!$A$11:$EQ$2330,134,FALSE)</f>
        <v>4263503</v>
      </c>
      <c r="U61" s="142">
        <f>VLOOKUP($A$61,日程表!$A$11:$EQ$2330,135,FALSE)</f>
        <v>46206</v>
      </c>
      <c r="V61" s="131">
        <f>VLOOKUP($A$61,日程表!$A$11:$EQ$2330,136,FALSE)</f>
        <v>4263340</v>
      </c>
      <c r="W61" s="142">
        <f>VLOOKUP($A$61,日程表!$A$11:$EQ$2330,131,FALSE)</f>
        <v>46275</v>
      </c>
      <c r="X61" s="131">
        <f>VLOOKUP($A$61,日程表!$A$11:$EQ$2330,132,FALSE)</f>
        <v>4263424</v>
      </c>
      <c r="Y61" s="142">
        <f>VLOOKUP($A$61,日程表!$A$11:$EQ$2330,127,FALSE)</f>
        <v>46296</v>
      </c>
      <c r="Z61" s="131">
        <f>VLOOKUP($A$61,日程表!$A$11:$EQ$2330,128,FALSE)</f>
        <v>4263500</v>
      </c>
      <c r="AA61" s="142">
        <f>VLOOKUP($A$61,日程表!$A$11:$EQ$2330,129,FALSE)</f>
        <v>0</v>
      </c>
      <c r="AB61" s="131">
        <f>VLOOKUP($A$61,日程表!$A$11:$EQ$2330,130,FALSE)</f>
        <v>0</v>
      </c>
      <c r="AC61" s="142">
        <f>VLOOKUP($A$61,日程表!$A$11:$EQ$2330,117,FALSE)</f>
        <v>0</v>
      </c>
      <c r="AD61" s="131">
        <f>VLOOKUP($A$61,日程表!$A$11:$EQ$2330,118,FALSE)</f>
        <v>0</v>
      </c>
      <c r="AE61" s="142">
        <f>VLOOKUP($A$61,日程表!$A$11:$EQ$2330,115,FALSE)</f>
        <v>0</v>
      </c>
      <c r="AF61" s="131">
        <f>VLOOKUP($A$61,日程表!$A$11:$EQ$2330,116,FALSE)</f>
        <v>0</v>
      </c>
      <c r="AG61" s="142">
        <f>VLOOKUP($A$61,日程表!$A$11:$EQ$2330,113,FALSE)</f>
        <v>46206</v>
      </c>
      <c r="AH61" s="131">
        <f>VLOOKUP($A$61,日程表!$A$11:$EQ$2330,114,FALSE)</f>
        <v>4263335</v>
      </c>
      <c r="AI61" s="142">
        <f>VLOOKUP($A$61,日程表!$A$11:$EQ$2330,111,FALSE)</f>
        <v>0</v>
      </c>
      <c r="AJ61" s="131">
        <f>VLOOKUP($A$61,日程表!$A$11:$EQ$2330,112,FALSE)</f>
        <v>0</v>
      </c>
    </row>
    <row r="62" spans="1:55">
      <c r="A62" s="146">
        <v>864</v>
      </c>
      <c r="B62" s="131" t="str">
        <f>VLOOKUP($A$62,日程表!$A$11:$BF$2330,4,FALSE)</f>
        <v>EN3015AJE ZOOM EXP</v>
      </c>
      <c r="C62" s="131" t="str">
        <f>VLOOKUP($A$62,日程表!$A$11:$BF$2330,5,FALSE)</f>
        <v>72515139</v>
      </c>
      <c r="D62" s="143">
        <f>VLOOKUP($A$62,日程表!$A$11:$BF$2330,6,FALSE)</f>
        <v>0</v>
      </c>
      <c r="E62" s="143">
        <f>VLOOKUP($A$62,日程表!$A$11:$BF$2330,7,FALSE)</f>
        <v>0</v>
      </c>
      <c r="F62" s="144">
        <f>VLOOKUP($A$62,日程表!$A$11:$BF$2330,49,FALSE)</f>
        <v>46303</v>
      </c>
      <c r="G62" s="131">
        <f>VLOOKUP($A$62,日程表!$A$11:$BF$2330,50,FALSE)</f>
        <v>4263443</v>
      </c>
      <c r="H62" s="144">
        <f>VLOOKUP($A$62,日程表!$A$11:$BF$2330,51,FALSE)</f>
        <v>46289</v>
      </c>
      <c r="I62" s="131">
        <f>VLOOKUP($A$62,日程表!$A$11:$BF$2330,52,FALSE)</f>
        <v>4263413</v>
      </c>
      <c r="J62" s="144">
        <f>VLOOKUP($A$62,日程表!$A$11:$BF$2330,53,FALSE)</f>
        <v>46303</v>
      </c>
      <c r="K62" s="131">
        <f>VLOOKUP($A$62,日程表!$A$11:$BF$2330,54,FALSE)</f>
        <v>4263447</v>
      </c>
      <c r="L62" s="144">
        <f>VLOOKUP($A$62,日程表!$A$11:$BF$2330,55,FALSE)</f>
        <v>46303</v>
      </c>
      <c r="M62" s="131">
        <f>VLOOKUP($A$62,日程表!$A$11:$BF$2330,56,FALSE)</f>
        <v>4263449</v>
      </c>
      <c r="N62" s="144">
        <f>VLOOKUP($A$62,日程表!$A$11:$BF$2330,57,FALSE)</f>
        <v>46251</v>
      </c>
      <c r="O62" s="131">
        <f>VLOOKUP($A$62,日程表!$A$11:$BF$2330,58,FALSE)</f>
        <v>4263381</v>
      </c>
      <c r="P62" s="131" t="s">
        <v>1061</v>
      </c>
      <c r="Q62" s="131"/>
      <c r="R62" s="131"/>
      <c r="S62" s="142">
        <f>VLOOKUP($A$62,日程表!$A$11:$EQ$2330,133,FALSE)</f>
        <v>46296</v>
      </c>
      <c r="T62" s="131">
        <f>VLOOKUP($A$62,日程表!$A$11:$EQ$2330,134,FALSE)</f>
        <v>4263503</v>
      </c>
      <c r="U62" s="142">
        <f>VLOOKUP($A$62,日程表!$A$11:$EQ$2330,135,FALSE)</f>
        <v>46206</v>
      </c>
      <c r="V62" s="131">
        <f>VLOOKUP($A$62,日程表!$A$11:$EQ$2330,136,FALSE)</f>
        <v>4263340</v>
      </c>
      <c r="W62" s="142">
        <f>VLOOKUP($A$62,日程表!$A$11:$EQ$2330,131,FALSE)</f>
        <v>46275</v>
      </c>
      <c r="X62" s="131">
        <f>VLOOKUP($A$62,日程表!$A$11:$EQ$2330,132,FALSE)</f>
        <v>4263424</v>
      </c>
      <c r="Y62" s="142">
        <f>VLOOKUP($A$62,日程表!$A$11:$EQ$2330,127,FALSE)</f>
        <v>46296</v>
      </c>
      <c r="Z62" s="131">
        <f>VLOOKUP($A$62,日程表!$A$11:$EQ$2330,128,FALSE)</f>
        <v>4263500</v>
      </c>
      <c r="AA62" s="142">
        <f>VLOOKUP($A$62,日程表!$A$11:$EQ$2330,129,FALSE)</f>
        <v>0</v>
      </c>
      <c r="AB62" s="131">
        <f>VLOOKUP($A$62,日程表!$A$11:$EQ$2330,130,FALSE)</f>
        <v>0</v>
      </c>
      <c r="AC62" s="142">
        <f>VLOOKUP($A$62,日程表!$A$11:$EQ$2330,117,FALSE)</f>
        <v>0</v>
      </c>
      <c r="AD62" s="131">
        <f>VLOOKUP($A$62,日程表!$A$11:$EQ$2330,118,FALSE)</f>
        <v>0</v>
      </c>
      <c r="AE62" s="142">
        <f>VLOOKUP($A$62,日程表!$A$11:$EQ$2330,115,FALSE)</f>
        <v>0</v>
      </c>
      <c r="AF62" s="131">
        <f>VLOOKUP($A$62,日程表!$A$11:$EQ$2330,116,FALSE)</f>
        <v>0</v>
      </c>
      <c r="AG62" s="142">
        <f>VLOOKUP($A$62,日程表!$A$11:$EQ$2330,113,FALSE)</f>
        <v>46206</v>
      </c>
      <c r="AH62" s="131">
        <f>VLOOKUP($A$62,日程表!$A$11:$EQ$2330,114,FALSE)</f>
        <v>4263335</v>
      </c>
      <c r="AI62" s="142">
        <f>VLOOKUP($A$62,日程表!$A$11:$EQ$2330,111,FALSE)</f>
        <v>0</v>
      </c>
      <c r="AJ62" s="131">
        <f>VLOOKUP($A$62,日程表!$A$11:$EQ$2330,112,FALSE)</f>
        <v>0</v>
      </c>
    </row>
    <row r="64" spans="1:55">
      <c r="A64" t="s">
        <v>1886</v>
      </c>
    </row>
    <row r="65" spans="1:48">
      <c r="A65" s="6808" t="s">
        <v>1037</v>
      </c>
      <c r="B65" s="6809" t="s">
        <v>1038</v>
      </c>
      <c r="C65" s="6809" t="s">
        <v>1871</v>
      </c>
      <c r="D65" s="6810" t="s">
        <v>1872</v>
      </c>
      <c r="E65" s="6810" t="s">
        <v>1873</v>
      </c>
      <c r="F65" s="6811" t="s">
        <v>1874</v>
      </c>
      <c r="G65" s="6812" t="s">
        <v>1042</v>
      </c>
      <c r="H65" s="6813" t="s">
        <v>1875</v>
      </c>
      <c r="I65" s="6814" t="s">
        <v>1876</v>
      </c>
      <c r="J65" s="6814" t="s">
        <v>1042</v>
      </c>
      <c r="K65" s="6814" t="s">
        <v>1877</v>
      </c>
      <c r="L65" s="6814" t="s">
        <v>1042</v>
      </c>
      <c r="M65" s="6814" t="s">
        <v>1878</v>
      </c>
      <c r="N65" s="6814" t="s">
        <v>1042</v>
      </c>
      <c r="O65" s="6814" t="s">
        <v>1879</v>
      </c>
      <c r="P65" s="6814" t="s">
        <v>1042</v>
      </c>
      <c r="Q65" s="6814" t="s">
        <v>1880</v>
      </c>
      <c r="R65" s="6814" t="s">
        <v>1042</v>
      </c>
      <c r="S65" s="6814" t="s">
        <v>1881</v>
      </c>
      <c r="T65" s="6814" t="s">
        <v>1042</v>
      </c>
      <c r="U65" s="6814" t="s">
        <v>1882</v>
      </c>
      <c r="V65" s="6814" t="s">
        <v>1042</v>
      </c>
      <c r="W65" s="6814" t="s">
        <v>1883</v>
      </c>
      <c r="X65" s="6814" t="s">
        <v>1042</v>
      </c>
      <c r="Y65" s="6814" t="s">
        <v>1884</v>
      </c>
      <c r="Z65" s="6814" t="s">
        <v>1042</v>
      </c>
      <c r="AA65" s="6815" t="s">
        <v>1885</v>
      </c>
      <c r="AB65" s="6814" t="s">
        <v>1042</v>
      </c>
    </row>
    <row r="66" spans="1:48">
      <c r="A66" s="6816">
        <v>815</v>
      </c>
      <c r="B66" s="6814" t="str">
        <f>VLOOKUP($A$66,日程表!$A$11:$FT$2373,4,FALSE)</f>
        <v>OR3015AJE CE</v>
      </c>
      <c r="C66" s="6814">
        <f>VLOOKUP($A$66,日程表!$A$11:$FT$2373,5,FALSE)</f>
        <v>89610282</v>
      </c>
      <c r="D66" s="6817" t="str">
        <f>VLOOKUP($A$66, 日程表!$A$11:$FT$2373,6,FALSE)</f>
        <v>AC26571</v>
      </c>
      <c r="E66" s="6817">
        <f>VLOOKUP($A$66, 日程表!$A$11:$FT$2373,7,FALSE)</f>
        <v>0</v>
      </c>
      <c r="F66" s="6814">
        <f>VLOOKUP($A$66, 日程表!$A$11:$FT$2373,151,FALSE)</f>
        <v>4263341</v>
      </c>
      <c r="G66" s="6818">
        <f>VLOOKUP($A$66, 日程表!$A$11:$FT$2373,150,FALSE)</f>
        <v>46206</v>
      </c>
      <c r="H66" s="6819">
        <f>VLOOKUP($A$66, 日程表!$A$11:$FT$2373,13,FALSE)</f>
        <v>46280</v>
      </c>
      <c r="I66" s="6820">
        <f>VLOOKUP($A$66, 日程表!$A$11:$FT$2373,159,FALSE)</f>
        <v>4163311</v>
      </c>
      <c r="J66" s="6818">
        <f>VLOOKUP($A$66, 日程表!$A$11:$FT$2373,158,FALSE)</f>
        <v>45889</v>
      </c>
      <c r="K66" s="6814">
        <f>VLOOKUP($A$66, 日程表!$A$11:$FT$2373,161,FALSE)</f>
        <v>0</v>
      </c>
      <c r="L66" s="6818">
        <f>VLOOKUP($A$66, 日程表!$A$11:$FT$2373,160,FALSE)</f>
        <v>0</v>
      </c>
      <c r="M66" s="6814">
        <f>VLOOKUP($A$66, 日程表!$A$11:$FT$2373,155,FALSE)</f>
        <v>0</v>
      </c>
      <c r="N66" s="6818">
        <f>VLOOKUP($A$66, 日程表!$A$11:$FT$2373,154,FALSE)</f>
        <v>0</v>
      </c>
      <c r="O66" s="6814">
        <f>VLOOKUP($A$66, 日程表!$A$11:$FT$2373,157,FALSE)</f>
        <v>4263428</v>
      </c>
      <c r="P66" s="6818">
        <f>VLOOKUP($A$66, 日程表!$A$11:$FT$2373,156,FALSE)</f>
        <v>46275</v>
      </c>
      <c r="Q66" s="6814">
        <f>VLOOKUP($A$66, 日程表!$A$11:$FT$2373,163,FALSE)</f>
        <v>0</v>
      </c>
      <c r="R66" s="6818">
        <f>VLOOKUP($A$66, 日程表!$A$11:$FT$2373,162,FALSE)</f>
        <v>0</v>
      </c>
      <c r="S66" s="6814">
        <f>VLOOKUP($A$66, 日程表!$A$11:$FT$2373,165,FALSE)</f>
        <v>0</v>
      </c>
      <c r="T66" s="6818">
        <f>VLOOKUP($A$66, 日程表!$A$11:$FT$2373,164,FALSE)</f>
        <v>0</v>
      </c>
      <c r="U66" s="6814" t="str">
        <f>IF(VLOOKUP($A$66, 日程表!$A$11:$FT$2373,35,FALSE)=0,"",1)</f>
        <v/>
      </c>
      <c r="V66" s="6818">
        <f>VLOOKUP($A$66, 日程表!$A$11:$FT$2373,150,FALSE)</f>
        <v>46206</v>
      </c>
      <c r="W66" s="6814" t="str">
        <f>IF(VLOOKUP($A$66, 日程表!$A$11:$FT$2373,34,FALSE)=0,"",1)</f>
        <v/>
      </c>
      <c r="X66" s="6818" t="str">
        <f>IF(VLOOKUP($A$66, 日程表!$A$11:$FT$2373,172,FALSE)=0,"","支給在庫")</f>
        <v>支給在庫</v>
      </c>
      <c r="Y66" s="6814">
        <f>VLOOKUP($A$66, 日程表!$A$11:$FT$2373,167,FALSE)</f>
        <v>4263344</v>
      </c>
      <c r="Z66" s="6818">
        <f>VLOOKUP($A$66, 日程表!$A$11:$FT$2373,166,FALSE)</f>
        <v>46206</v>
      </c>
      <c r="AA66" s="6814">
        <f>VLOOKUP($A$66, 日程表!$A$11:$FT$2373,169,FALSE)</f>
        <v>0</v>
      </c>
      <c r="AB66" s="6818" t="str">
        <f>IF(VLOOKUP($A$66, 日程表!$A$11:$FT$2373,168,FALSE)=0,"","支給在庫")</f>
        <v>支給在庫</v>
      </c>
    </row>
    <row r="67" spans="1:48">
      <c r="A67" s="6816">
        <v>816</v>
      </c>
      <c r="B67" s="6814" t="str">
        <f>VLOOKUP($A$67,日程表!$A$11:$FT$2373,4,FALSE)</f>
        <v>OR3015AJE EXP</v>
      </c>
      <c r="C67" s="6814">
        <f>VLOOKUP($A$67, 日程表!$A$11:$FT$2373,5,FALSE)</f>
        <v>89610244</v>
      </c>
      <c r="D67" s="6817" t="str">
        <f>VLOOKUP($A$67, 日程表!$A$11:$FT$2373,6,FALSE)</f>
        <v>AC26603</v>
      </c>
      <c r="E67" s="6817">
        <f>VLOOKUP($A$67, 日程表!$A$11:$FT$2373,7,FALSE)</f>
        <v>0</v>
      </c>
      <c r="F67" s="6814">
        <f>VLOOKUP($A$67, 日程表!$A$11:$FT$2373,151,FALSE)</f>
        <v>4263341</v>
      </c>
      <c r="G67" s="6818">
        <f>VLOOKUP($A$67, 日程表!$A$11:$FT$2373,150,FALSE)</f>
        <v>46206</v>
      </c>
      <c r="H67" s="6819">
        <f>VLOOKUP($A$67, 日程表!$A$11:$FT$2373,13,FALSE)</f>
        <v>46281</v>
      </c>
      <c r="I67" s="6820">
        <f>VLOOKUP($A$67, 日程表!$A$11:$FT$2373,159,FALSE)</f>
        <v>0</v>
      </c>
      <c r="J67" s="6818">
        <f>VLOOKUP($A$67, 日程表!$A$11:$FT$2373,158,FALSE)</f>
        <v>0</v>
      </c>
      <c r="K67" s="6814">
        <f>VLOOKUP($A$67, 日程表!$A$11:$FT$2373,161,FALSE)</f>
        <v>4263429</v>
      </c>
      <c r="L67" s="6818">
        <f>VLOOKUP($A$67, 日程表!$A$11:$FT$2373,160,FALSE)</f>
        <v>46275</v>
      </c>
      <c r="M67" s="6814">
        <f>VLOOKUP($A$67, 日程表!$A$11:$FT$2373,155,FALSE)</f>
        <v>0</v>
      </c>
      <c r="N67" s="6818">
        <f>VLOOKUP($A$67, 日程表!$A$11:$FT$2373,154,FALSE)</f>
        <v>0</v>
      </c>
      <c r="O67" s="6814">
        <f>VLOOKUP($A$67, 日程表!$A$11:$FT$2373,157,FALSE)</f>
        <v>0</v>
      </c>
      <c r="P67" s="6818">
        <f>VLOOKUP($A$67, 日程表!$A$11:$FT$2373,156,FALSE)</f>
        <v>0</v>
      </c>
      <c r="Q67" s="6814">
        <f>VLOOKUP($A$67, 日程表!$A$11:$FT$2373,163,FALSE)</f>
        <v>0</v>
      </c>
      <c r="R67" s="6818">
        <f>VLOOKUP($A$67, 日程表!$A$11:$FT$2373,162,FALSE)</f>
        <v>0</v>
      </c>
      <c r="S67" s="6814">
        <f>VLOOKUP($A$67, 日程表!$A$11:$FT$2373,165,FALSE)</f>
        <v>4263173</v>
      </c>
      <c r="T67" s="6818">
        <f>VLOOKUP($A$67, 日程表!$A$11:$FT$2373,164,FALSE)</f>
        <v>46087</v>
      </c>
      <c r="U67" s="6814" t="str">
        <f>IF(VLOOKUP($A$67, 日程表!$A$11:$FT$2373,35,FALSE)=0,"",1)</f>
        <v/>
      </c>
      <c r="V67" s="6818">
        <f>VLOOKUP($A$67, 日程表!$A$11:$FT$2373,150,FALSE)</f>
        <v>46206</v>
      </c>
      <c r="W67" s="6814" t="str">
        <f>IF(VLOOKUP($A$67, 日程表!$A$11:$FT$2373,34,FALSE)=0,"",1)</f>
        <v/>
      </c>
      <c r="X67" s="6818" t="str">
        <f>IF(VLOOKUP($A$67, 日程表!$A$11:$FT$2373,172,FALSE)=0,"","支給在庫")</f>
        <v/>
      </c>
      <c r="Y67" s="6814">
        <f>VLOOKUP($A$67, 日程表!$A$11:$FT$2373,167,FALSE)</f>
        <v>4263344</v>
      </c>
      <c r="Z67" s="6818">
        <f>VLOOKUP($A$67, 日程表!$A$11:$FT$2373,167,FALSE)</f>
        <v>4263344</v>
      </c>
      <c r="AA67" s="6814">
        <f>VLOOKUP($A$67, 日程表!$A$11:$FT$2373,169,FALSE)</f>
        <v>0</v>
      </c>
      <c r="AB67" s="6818" t="str">
        <f>IF(VLOOKUP($A$67, 日程表!$A$11:$FT$2373,168,FALSE)=0,"","支給在庫")</f>
        <v>支給在庫</v>
      </c>
    </row>
    <row r="68" spans="1:48">
      <c r="A68" s="6816">
        <v>822</v>
      </c>
      <c r="B68" s="6814" t="str">
        <f>VLOOKUP($A$68,日程表!$A$11:$FT$2373,4,FALSE)</f>
        <v>OR3015AJE CE</v>
      </c>
      <c r="C68" s="6814">
        <f>VLOOKUP($A$68, 日程表!$A$11:$FT$2373,5,FALSE)</f>
        <v>89610285</v>
      </c>
      <c r="D68" s="6817" t="str">
        <f>VLOOKUP($A$68, 日程表!$A$11:$FT$2373,6,FALSE)</f>
        <v>AC26492</v>
      </c>
      <c r="E68" s="6817">
        <f>VLOOKUP($A$68, 日程表!$A$11:$FT$2373,7,FALSE)</f>
        <v>0</v>
      </c>
      <c r="F68" s="6814">
        <f>VLOOKUP($A$68, 日程表!$A$11:$FT$2373,151,FALSE)</f>
        <v>4263390</v>
      </c>
      <c r="G68" s="6818">
        <f>VLOOKUP($A$68, 日程表!$A$11:$FT$2373,150,FALSE)</f>
        <v>46251</v>
      </c>
      <c r="H68" s="6819">
        <f>VLOOKUP($A$68, 日程表!$A$11:$FT$2373,13,FALSE)</f>
        <v>46280</v>
      </c>
      <c r="I68" s="6820">
        <f>VLOOKUP($A$68, 日程表!$A$11:$FT$2373,159,FALSE)</f>
        <v>0</v>
      </c>
      <c r="J68" s="6818">
        <f>VLOOKUP($A$68, 日程表!$A$11:$FT$2373,158,FALSE)</f>
        <v>0</v>
      </c>
      <c r="K68" s="6814">
        <f>VLOOKUP($A$68, 日程表!$A$11:$FT$2373,161,FALSE)</f>
        <v>4263429</v>
      </c>
      <c r="L68" s="6818">
        <f>VLOOKUP($A$68, 日程表!$A$11:$FT$2373,160,FALSE)</f>
        <v>46275</v>
      </c>
      <c r="M68" s="6814">
        <f>VLOOKUP($A$68, 日程表!$A$11:$FT$2373,155,FALSE)</f>
        <v>0</v>
      </c>
      <c r="N68" s="6818">
        <f>VLOOKUP($A$68, 日程表!$A$11:$FT$2373,154,FALSE)</f>
        <v>0</v>
      </c>
      <c r="O68" s="6814">
        <f>VLOOKUP($A$68, 日程表!$A$11:$FT$2373,157,FALSE)</f>
        <v>4263428</v>
      </c>
      <c r="P68" s="6818">
        <f>VLOOKUP($A$68, 日程表!$A$11:$FT$2373,156,FALSE)</f>
        <v>46275</v>
      </c>
      <c r="Q68" s="6814">
        <f>VLOOKUP($A$68, 日程表!$A$11:$FT$2373,163,FALSE)</f>
        <v>0</v>
      </c>
      <c r="R68" s="6818">
        <f>VLOOKUP($A$68, 日程表!$A$11:$FT$2373,162,FALSE)</f>
        <v>0</v>
      </c>
      <c r="S68" s="6814">
        <f>VLOOKUP($A$68, 日程表!$A$11:$FT$2373,165,FALSE)</f>
        <v>0</v>
      </c>
      <c r="T68" s="6818">
        <f>VLOOKUP($A$68, 日程表!$A$11:$FT$2373,164,FALSE)</f>
        <v>0</v>
      </c>
      <c r="U68" s="6814" t="str">
        <f>IF(VLOOKUP($A$68, 日程表!$A$11:$FT$2373,35,FALSE)=0,"",1)</f>
        <v/>
      </c>
      <c r="V68" s="6818">
        <f>VLOOKUP($A$68, 日程表!$A$11:$FT$2373,150,FALSE)</f>
        <v>46251</v>
      </c>
      <c r="W68" s="6814" t="str">
        <f>IF(VLOOKUP($A$68, 日程表!$A$11:$FT$2373,34,FALSE)=0,"",1)</f>
        <v/>
      </c>
      <c r="X68" s="6818" t="str">
        <f>IF(VLOOKUP($A$68, 日程表!$A$11:$FT$2373,172,FALSE)=0,"","支給在庫")</f>
        <v>支給在庫</v>
      </c>
      <c r="Y68" s="6814">
        <f>VLOOKUP($A$68, 日程表!$A$11:$FT$2373,167,FALSE)</f>
        <v>4263430</v>
      </c>
      <c r="Z68" s="6818">
        <f>VLOOKUP($A$68, 日程表!$A$11:$FT$2373,168,FALSE)</f>
        <v>1</v>
      </c>
      <c r="AA68" s="6814">
        <f>VLOOKUP($A$68, 日程表!$A$11:$FT$2373,169,FALSE)</f>
        <v>0</v>
      </c>
      <c r="AB68" s="6818" t="str">
        <f>IF(VLOOKUP($A$68, 日程表!$A$11:$FT$2373,168,FALSE)=0,"","支給在庫")</f>
        <v>支給在庫</v>
      </c>
    </row>
    <row r="69" spans="1:48">
      <c r="A69" s="6816">
        <v>826</v>
      </c>
      <c r="B69" s="6814" t="str">
        <f>VLOOKUP($A$69,日程表!$A$11:$FT$2373,4,FALSE)</f>
        <v>OR3015AJE EXP</v>
      </c>
      <c r="C69" s="6814">
        <f>VLOOKUP($A$69, 日程表!$A$11:$FT$2373,5,FALSE)</f>
        <v>89610222</v>
      </c>
      <c r="D69" s="6817" t="str">
        <f>VLOOKUP($A$69, 日程表!$A$11:$FT$2373,6,FALSE)</f>
        <v>AC26595</v>
      </c>
      <c r="E69" s="6817">
        <f>VLOOKUP($A$69, 日程表!$A$11:$FT$2373,7,FALSE)</f>
        <v>0</v>
      </c>
      <c r="F69" s="6814">
        <f>VLOOKUP($A$69, 日程表!$A$11:$FT$2373,151,FALSE)</f>
        <v>4263390</v>
      </c>
      <c r="G69" s="6818">
        <f>VLOOKUP($A$69, 日程表!$A$11:$FT$2373,150,FALSE)</f>
        <v>46251</v>
      </c>
      <c r="H69" s="6819">
        <f>VLOOKUP($A$69, 日程表!$A$11:$FT$2373,13,FALSE)</f>
        <v>46281</v>
      </c>
      <c r="I69" s="6820">
        <f>VLOOKUP($A$69, 日程表!$A$11:$FT$2373,159,FALSE)</f>
        <v>0</v>
      </c>
      <c r="J69" s="6818">
        <f>VLOOKUP($A$69, 日程表!$A$11:$FT$2373,158,FALSE)</f>
        <v>0</v>
      </c>
      <c r="K69" s="6814">
        <f>VLOOKUP($A$69, 日程表!$A$11:$FT$2373,161,FALSE)</f>
        <v>4263429</v>
      </c>
      <c r="L69" s="6818">
        <f>VLOOKUP($A$69, 日程表!$A$11:$FT$2373,160,FALSE)</f>
        <v>46275</v>
      </c>
      <c r="M69" s="6814">
        <f>VLOOKUP($A$69, 日程表!$A$11:$FT$2373,155,FALSE)</f>
        <v>0</v>
      </c>
      <c r="N69" s="6818">
        <f>VLOOKUP($A$69, 日程表!$A$11:$FT$2373,154,FALSE)</f>
        <v>0</v>
      </c>
      <c r="O69" s="6814">
        <f>VLOOKUP($A$69, 日程表!$A$11:$FT$2373,157,FALSE)</f>
        <v>0</v>
      </c>
      <c r="P69" s="6818">
        <f>VLOOKUP($A$69, 日程表!$A$11:$FT$2373,156,FALSE)</f>
        <v>0</v>
      </c>
      <c r="Q69" s="6814">
        <f>VLOOKUP($A$69, 日程表!$A$11:$FT$2373,163,FALSE)</f>
        <v>0</v>
      </c>
      <c r="R69" s="6818">
        <f>VLOOKUP($A$69, 日程表!$A$11:$FT$2373,162,FALSE)</f>
        <v>0</v>
      </c>
      <c r="S69" s="6814">
        <f>VLOOKUP($A$69, 日程表!$A$11:$FT$2373,165,FALSE)</f>
        <v>4263173</v>
      </c>
      <c r="T69" s="6818">
        <f>VLOOKUP($A$69, 日程表!$A$11:$FT$2373,164,FALSE)</f>
        <v>46087</v>
      </c>
      <c r="U69" s="6814" t="str">
        <f>IF(VLOOKUP($A$69, 日程表!$A$11:$FT$2373,35,FALSE)=0,"",1)</f>
        <v/>
      </c>
      <c r="V69" s="6818">
        <f>VLOOKUP($A$69, 日程表!$A$11:$FT$2373,150,FALSE)</f>
        <v>46251</v>
      </c>
      <c r="W69" s="6814" t="str">
        <f>IF(VLOOKUP($A$69, 日程表!$A$11:$FT$2373,34,FALSE)=0,"",1)</f>
        <v/>
      </c>
      <c r="X69" s="6818" t="str">
        <f>IF(VLOOKUP($A$69, 日程表!$A$11:$FT$2373,172,FALSE)=0,"","支給在庫")</f>
        <v/>
      </c>
      <c r="Y69" s="6814">
        <f>VLOOKUP($A$69, 日程表!$A$11:$FT$2373,167,FALSE)</f>
        <v>4263430</v>
      </c>
      <c r="Z69" s="6818">
        <f>VLOOKUP($A$69, 日程表!$A$11:$FT$2373,169,FALSE)</f>
        <v>0</v>
      </c>
      <c r="AA69" s="6814">
        <f>VLOOKUP($A$69, 日程表!$A$11:$FT$2373,169,FALSE)</f>
        <v>0</v>
      </c>
      <c r="AB69" s="6818" t="str">
        <f>IF(VLOOKUP($A$69, 日程表!$A$11:$FT$2373,168,FALSE)=0,"","支給在庫")</f>
        <v>支給在庫</v>
      </c>
    </row>
    <row r="79" spans="1:48">
      <c r="AV79">
        <v>0</v>
      </c>
    </row>
  </sheetData>
  <mergeCells count="122">
    <mergeCell ref="AS22:AS23"/>
    <mergeCell ref="W22:W23"/>
    <mergeCell ref="AI22:AJ22"/>
    <mergeCell ref="AK22:AL22"/>
    <mergeCell ref="K22:K23"/>
    <mergeCell ref="V22:V23"/>
    <mergeCell ref="AQ22:AQ23"/>
    <mergeCell ref="AR22:AR23"/>
    <mergeCell ref="L22:L23"/>
    <mergeCell ref="M22:M23"/>
    <mergeCell ref="N22:N23"/>
    <mergeCell ref="O22:O23"/>
    <mergeCell ref="P22:P23"/>
    <mergeCell ref="Q22:Q23"/>
    <mergeCell ref="R22:R23"/>
    <mergeCell ref="S22:S23"/>
    <mergeCell ref="AN22:AN23"/>
    <mergeCell ref="AO22:AO23"/>
    <mergeCell ref="AP22:AP23"/>
    <mergeCell ref="AM22:AM23"/>
    <mergeCell ref="T22:T23"/>
    <mergeCell ref="U22:U23"/>
    <mergeCell ref="AF22:AF23"/>
    <mergeCell ref="AG22:AG23"/>
    <mergeCell ref="AT3:AT4"/>
    <mergeCell ref="AU3:AU4"/>
    <mergeCell ref="AK3:AK4"/>
    <mergeCell ref="AL3:AL4"/>
    <mergeCell ref="AM3:AM4"/>
    <mergeCell ref="AN3:AN4"/>
    <mergeCell ref="AO3:AO4"/>
    <mergeCell ref="AE3:AE4"/>
    <mergeCell ref="AS3:AS4"/>
    <mergeCell ref="AF3:AF4"/>
    <mergeCell ref="AP3:AP4"/>
    <mergeCell ref="AQ3:AQ4"/>
    <mergeCell ref="AR3:AR4"/>
    <mergeCell ref="V3:V4"/>
    <mergeCell ref="A3:A4"/>
    <mergeCell ref="AE2:AJ2"/>
    <mergeCell ref="K3:K4"/>
    <mergeCell ref="D3:D4"/>
    <mergeCell ref="E3:E4"/>
    <mergeCell ref="F3:F4"/>
    <mergeCell ref="G3:G4"/>
    <mergeCell ref="H3:H4"/>
    <mergeCell ref="I3:I4"/>
    <mergeCell ref="AJ3:AJ4"/>
    <mergeCell ref="AI3:AI4"/>
    <mergeCell ref="AH3:AH4"/>
    <mergeCell ref="AG3:AG4"/>
    <mergeCell ref="L3:L4"/>
    <mergeCell ref="J3:J4"/>
    <mergeCell ref="R3:R4"/>
    <mergeCell ref="S3:S4"/>
    <mergeCell ref="T3:T4"/>
    <mergeCell ref="U3:U4"/>
    <mergeCell ref="B3:B4"/>
    <mergeCell ref="Q3:Q4"/>
    <mergeCell ref="C3:C4"/>
    <mergeCell ref="N3:N4"/>
    <mergeCell ref="O3:O4"/>
    <mergeCell ref="P3:P4"/>
    <mergeCell ref="M3:M4"/>
    <mergeCell ref="F22:F23"/>
    <mergeCell ref="G22:G23"/>
    <mergeCell ref="H22:H23"/>
    <mergeCell ref="I22:I23"/>
    <mergeCell ref="J22:J23"/>
    <mergeCell ref="A22:A23"/>
    <mergeCell ref="B22:B23"/>
    <mergeCell ref="C22:C23"/>
    <mergeCell ref="D22:D23"/>
    <mergeCell ref="E22:E23"/>
    <mergeCell ref="AH22:AH23"/>
    <mergeCell ref="AE36:AJ36"/>
    <mergeCell ref="A37:A38"/>
    <mergeCell ref="B37:B38"/>
    <mergeCell ref="C37:C38"/>
    <mergeCell ref="D37:D38"/>
    <mergeCell ref="E37:E38"/>
    <mergeCell ref="F37:F38"/>
    <mergeCell ref="G37:G38"/>
    <mergeCell ref="H37:H38"/>
    <mergeCell ref="I37:I38"/>
    <mergeCell ref="J37:J38"/>
    <mergeCell ref="K37:K38"/>
    <mergeCell ref="L37:L38"/>
    <mergeCell ref="M37:M38"/>
    <mergeCell ref="N37:N38"/>
    <mergeCell ref="O37:O38"/>
    <mergeCell ref="U37:U38"/>
    <mergeCell ref="V37:V38"/>
    <mergeCell ref="AE37:AE38"/>
    <mergeCell ref="AF37:AF38"/>
    <mergeCell ref="AG37:AG38"/>
    <mergeCell ref="P37:P38"/>
    <mergeCell ref="Q37:Q38"/>
    <mergeCell ref="R37:R38"/>
    <mergeCell ref="S37:S38"/>
    <mergeCell ref="T37:T38"/>
    <mergeCell ref="AR37:AR38"/>
    <mergeCell ref="AS37:AS38"/>
    <mergeCell ref="AT37:AT38"/>
    <mergeCell ref="AU37:AU38"/>
    <mergeCell ref="W37:W38"/>
    <mergeCell ref="X37:X38"/>
    <mergeCell ref="Y37:Y38"/>
    <mergeCell ref="Z37:Z38"/>
    <mergeCell ref="AA37:AA38"/>
    <mergeCell ref="AM37:AM38"/>
    <mergeCell ref="AN37:AN38"/>
    <mergeCell ref="AO37:AO38"/>
    <mergeCell ref="AP37:AP38"/>
    <mergeCell ref="AQ37:AQ38"/>
    <mergeCell ref="AH37:AH38"/>
    <mergeCell ref="AI37:AI38"/>
    <mergeCell ref="AJ37:AJ38"/>
    <mergeCell ref="AK37:AK38"/>
    <mergeCell ref="AL37:AL38"/>
    <mergeCell ref="AB37:AB38"/>
    <mergeCell ref="AC37:AC38"/>
  </mergeCells>
  <phoneticPr fontId="78"/>
  <conditionalFormatting sqref="T58:U59">
    <cfRule type="expression" dxfId="38" priority="49">
      <formula>#REF!&gt;0</formula>
    </cfRule>
  </conditionalFormatting>
  <conditionalFormatting sqref="AB58:AC59">
    <cfRule type="expression" dxfId="37" priority="50">
      <formula>#REF!&gt;0</formula>
    </cfRule>
  </conditionalFormatting>
  <conditionalFormatting sqref="V58:W59">
    <cfRule type="expression" dxfId="36" priority="51">
      <formula>#REF!&gt;0</formula>
    </cfRule>
  </conditionalFormatting>
  <conditionalFormatting sqref="X58:Y59">
    <cfRule type="expression" dxfId="35" priority="52">
      <formula>#REF!&gt;0</formula>
    </cfRule>
  </conditionalFormatting>
  <conditionalFormatting sqref="Z58:AA59">
    <cfRule type="expression" dxfId="34" priority="53">
      <formula>#REF!&gt;0</formula>
    </cfRule>
  </conditionalFormatting>
  <conditionalFormatting sqref="AD58:AE59">
    <cfRule type="expression" dxfId="33" priority="54">
      <formula>#REF!&gt;0</formula>
    </cfRule>
  </conditionalFormatting>
  <conditionalFormatting sqref="AF58:AG59">
    <cfRule type="expression" dxfId="32" priority="55">
      <formula>#REF!&gt;0</formula>
    </cfRule>
  </conditionalFormatting>
  <conditionalFormatting sqref="AH58:AI59">
    <cfRule type="expression" dxfId="31" priority="56">
      <formula>#REF!&gt;0</formula>
    </cfRule>
  </conditionalFormatting>
  <conditionalFormatting sqref="AJ58:AJ59">
    <cfRule type="expression" dxfId="30" priority="57">
      <formula>#REF!&gt;0</formula>
    </cfRule>
  </conditionalFormatting>
  <conditionalFormatting sqref="T60:U61">
    <cfRule type="expression" dxfId="29" priority="40">
      <formula>#REF!&gt;0</formula>
    </cfRule>
  </conditionalFormatting>
  <conditionalFormatting sqref="AB60:AC61">
    <cfRule type="expression" dxfId="28" priority="41">
      <formula>#REF!&gt;0</formula>
    </cfRule>
  </conditionalFormatting>
  <conditionalFormatting sqref="V60:W61">
    <cfRule type="expression" dxfId="27" priority="42">
      <formula>#REF!&gt;0</formula>
    </cfRule>
  </conditionalFormatting>
  <conditionalFormatting sqref="X60:Y61">
    <cfRule type="expression" dxfId="26" priority="43">
      <formula>#REF!&gt;0</formula>
    </cfRule>
  </conditionalFormatting>
  <conditionalFormatting sqref="Z60:AA61">
    <cfRule type="expression" dxfId="25" priority="44">
      <formula>#REF!&gt;0</formula>
    </cfRule>
  </conditionalFormatting>
  <conditionalFormatting sqref="AD60:AE61">
    <cfRule type="expression" dxfId="24" priority="45">
      <formula>#REF!&gt;0</formula>
    </cfRule>
  </conditionalFormatting>
  <conditionalFormatting sqref="AF60:AG61">
    <cfRule type="expression" dxfId="23" priority="46">
      <formula>#REF!&gt;0</formula>
    </cfRule>
  </conditionalFormatting>
  <conditionalFormatting sqref="AH60:AI61">
    <cfRule type="expression" dxfId="22" priority="47">
      <formula>#REF!&gt;0</formula>
    </cfRule>
  </conditionalFormatting>
  <conditionalFormatting sqref="AJ60:AJ61">
    <cfRule type="expression" dxfId="21" priority="48">
      <formula>#REF!&gt;0</formula>
    </cfRule>
  </conditionalFormatting>
  <conditionalFormatting sqref="T62:U62">
    <cfRule type="expression" dxfId="20" priority="22">
      <formula>#REF!&gt;0</formula>
    </cfRule>
  </conditionalFormatting>
  <conditionalFormatting sqref="AB62:AC62">
    <cfRule type="expression" dxfId="19" priority="23">
      <formula>#REF!&gt;0</formula>
    </cfRule>
  </conditionalFormatting>
  <conditionalFormatting sqref="V62:W62">
    <cfRule type="expression" dxfId="18" priority="24">
      <formula>#REF!&gt;0</formula>
    </cfRule>
  </conditionalFormatting>
  <conditionalFormatting sqref="X62:Y62">
    <cfRule type="expression" dxfId="17" priority="25">
      <formula>#REF!&gt;0</formula>
    </cfRule>
  </conditionalFormatting>
  <conditionalFormatting sqref="Z62:AA62">
    <cfRule type="expression" dxfId="16" priority="26">
      <formula>#REF!&gt;0</formula>
    </cfRule>
  </conditionalFormatting>
  <conditionalFormatting sqref="AD62:AE62">
    <cfRule type="expression" dxfId="15" priority="27">
      <formula>#REF!&gt;0</formula>
    </cfRule>
  </conditionalFormatting>
  <conditionalFormatting sqref="AF62:AG62">
    <cfRule type="expression" dxfId="14" priority="28">
      <formula>#REF!&gt;0</formula>
    </cfRule>
  </conditionalFormatting>
  <conditionalFormatting sqref="AH62:AI62">
    <cfRule type="expression" dxfId="13" priority="29">
      <formula>#REF!&gt;0</formula>
    </cfRule>
  </conditionalFormatting>
  <conditionalFormatting sqref="AJ62">
    <cfRule type="expression" dxfId="12" priority="30">
      <formula>#REF!&gt;0</formula>
    </cfRule>
  </conditionalFormatting>
  <conditionalFormatting sqref="I65:J65">
    <cfRule type="expression" dxfId="11" priority="4">
      <formula>#REF!&gt;0</formula>
    </cfRule>
  </conditionalFormatting>
  <conditionalFormatting sqref="Q65:R65">
    <cfRule type="expression" dxfId="10" priority="5">
      <formula>#REF!&gt;0</formula>
    </cfRule>
  </conditionalFormatting>
  <conditionalFormatting sqref="K65:L65">
    <cfRule type="expression" dxfId="9" priority="6">
      <formula>#REF!&gt;0</formula>
    </cfRule>
  </conditionalFormatting>
  <conditionalFormatting sqref="M65:N65">
    <cfRule type="expression" dxfId="8" priority="7">
      <formula>#REF!&gt;0</formula>
    </cfRule>
  </conditionalFormatting>
  <conditionalFormatting sqref="O65:P65">
    <cfRule type="expression" dxfId="7" priority="8">
      <formula>#REF!&gt;0</formula>
    </cfRule>
  </conditionalFormatting>
  <conditionalFormatting sqref="S65:T65">
    <cfRule type="expression" dxfId="6" priority="9">
      <formula>#REF!&gt;0</formula>
    </cfRule>
  </conditionalFormatting>
  <conditionalFormatting sqref="U65:V65">
    <cfRule type="expression" dxfId="5" priority="10">
      <formula>#REF!&gt;0</formula>
    </cfRule>
  </conditionalFormatting>
  <conditionalFormatting sqref="W65:X65">
    <cfRule type="expression" dxfId="4" priority="11">
      <formula>#REF!&gt;0</formula>
    </cfRule>
  </conditionalFormatting>
  <conditionalFormatting sqref="Y65">
    <cfRule type="expression" dxfId="3" priority="12">
      <formula>#REF!&gt;0</formula>
    </cfRule>
  </conditionalFormatting>
  <conditionalFormatting sqref="Z65">
    <cfRule type="expression" dxfId="2" priority="3">
      <formula>#REF!&gt;0</formula>
    </cfRule>
  </conditionalFormatting>
  <conditionalFormatting sqref="AA65">
    <cfRule type="expression" dxfId="1" priority="2">
      <formula>#REF!&gt;0</formula>
    </cfRule>
  </conditionalFormatting>
  <conditionalFormatting sqref="AB65">
    <cfRule type="expression" dxfId="0" priority="1">
      <formula>#REF!&gt;0</formula>
    </cfRule>
  </conditionalFormatting>
  <pageMargins left="0.7" right="0.7" top="0.75" bottom="0.75" header="0.3" footer="0.3"/>
  <pageSetup paperSize="256" orientation="portrait" r:id="rId1"/>
  <ignoredErrors>
    <ignoredError sqref="S25:S33" 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Q44"/>
  <sheetViews>
    <sheetView zoomScale="80" zoomScaleNormal="80" workbookViewId="0">
      <pane xSplit="3" ySplit="9" topLeftCell="D13" activePane="bottomRight" state="frozen"/>
      <selection pane="topRight" activeCell="C1" sqref="C1"/>
      <selection pane="bottomLeft" activeCell="A7" sqref="A7"/>
      <selection pane="bottomRight" activeCell="B29" sqref="B29"/>
    </sheetView>
  </sheetViews>
  <sheetFormatPr defaultColWidth="8.88671875" defaultRowHeight="13.2" outlineLevelCol="1"/>
  <cols>
    <col min="1" max="1" width="8.88671875" style="1"/>
    <col min="2" max="2" width="23" style="1" bestFit="1" customWidth="1"/>
    <col min="3" max="3" width="20" style="1" bestFit="1" customWidth="1"/>
    <col min="4" max="4" width="20" style="1" customWidth="1"/>
    <col min="5" max="31" width="18.109375" style="1" customWidth="1" outlineLevel="1"/>
    <col min="32" max="32" width="18.109375" style="1" customWidth="1" outlineLevel="1" collapsed="1"/>
    <col min="33" max="48" width="18.109375" style="1" customWidth="1" outlineLevel="1"/>
    <col min="49" max="52" width="18.109375" style="1" customWidth="1"/>
    <col min="53" max="55" width="18.109375" style="1" customWidth="1" outlineLevel="1"/>
    <col min="56" max="59" width="18.109375" style="1" customWidth="1"/>
    <col min="60" max="68" width="18.109375" style="1" customWidth="1" outlineLevel="1"/>
    <col min="69" max="69" width="18.109375" style="1" customWidth="1"/>
    <col min="70" max="16384" width="8.88671875" style="1"/>
  </cols>
  <sheetData>
    <row r="1" spans="1:69">
      <c r="B1" s="27">
        <v>2</v>
      </c>
      <c r="C1" s="27">
        <v>3</v>
      </c>
      <c r="D1" s="27">
        <v>4</v>
      </c>
      <c r="E1" s="27">
        <v>5</v>
      </c>
      <c r="F1" s="27">
        <v>6</v>
      </c>
      <c r="G1" s="27">
        <v>7</v>
      </c>
      <c r="H1" s="27">
        <v>8</v>
      </c>
      <c r="I1" s="27">
        <v>9</v>
      </c>
      <c r="J1" s="27">
        <v>10</v>
      </c>
      <c r="K1" s="27">
        <v>11</v>
      </c>
      <c r="L1" s="27">
        <v>12</v>
      </c>
      <c r="M1" s="27">
        <v>13</v>
      </c>
      <c r="N1" s="27">
        <v>14</v>
      </c>
      <c r="O1" s="27">
        <v>15</v>
      </c>
      <c r="P1" s="27">
        <v>16</v>
      </c>
      <c r="Q1" s="27">
        <v>17</v>
      </c>
      <c r="R1" s="27">
        <v>18</v>
      </c>
      <c r="S1" s="27">
        <v>19</v>
      </c>
      <c r="T1" s="27">
        <v>20</v>
      </c>
      <c r="U1" s="27">
        <v>21</v>
      </c>
      <c r="V1" s="27">
        <v>22</v>
      </c>
      <c r="W1" s="27">
        <v>23</v>
      </c>
      <c r="X1" s="27">
        <v>24</v>
      </c>
      <c r="Y1" s="27">
        <v>25</v>
      </c>
      <c r="Z1" s="27">
        <v>26</v>
      </c>
      <c r="AA1" s="27">
        <v>27</v>
      </c>
      <c r="AB1" s="27">
        <v>28</v>
      </c>
      <c r="AC1" s="27">
        <v>29</v>
      </c>
      <c r="AD1" s="27">
        <v>30</v>
      </c>
      <c r="AE1" s="27">
        <v>31</v>
      </c>
      <c r="AF1" s="27">
        <v>32</v>
      </c>
      <c r="AG1" s="27">
        <v>33</v>
      </c>
      <c r="AH1" s="27">
        <v>34</v>
      </c>
      <c r="AI1" s="27">
        <v>35</v>
      </c>
      <c r="AJ1" s="27">
        <v>36</v>
      </c>
      <c r="AK1" s="27">
        <v>37</v>
      </c>
      <c r="AL1" s="27">
        <v>38</v>
      </c>
      <c r="AM1" s="27">
        <v>39</v>
      </c>
      <c r="AN1" s="27">
        <v>40</v>
      </c>
      <c r="AO1" s="27">
        <v>41</v>
      </c>
      <c r="AP1" s="27">
        <v>42</v>
      </c>
      <c r="AQ1" s="27">
        <v>43</v>
      </c>
      <c r="AR1" s="27">
        <v>44</v>
      </c>
      <c r="AS1" s="27">
        <v>45</v>
      </c>
      <c r="AT1" s="27">
        <v>46</v>
      </c>
      <c r="AU1" s="27">
        <v>47</v>
      </c>
      <c r="AV1" s="27">
        <v>48</v>
      </c>
      <c r="AW1" s="27">
        <v>49</v>
      </c>
      <c r="AX1" s="27">
        <v>50</v>
      </c>
      <c r="AY1" s="27">
        <v>51</v>
      </c>
      <c r="AZ1" s="27">
        <v>52</v>
      </c>
      <c r="BA1" s="27">
        <v>53</v>
      </c>
      <c r="BB1" s="27">
        <v>54</v>
      </c>
      <c r="BC1" s="27">
        <v>55</v>
      </c>
      <c r="BD1" s="27">
        <v>56</v>
      </c>
      <c r="BE1" s="27">
        <v>57</v>
      </c>
      <c r="BF1" s="27">
        <v>58</v>
      </c>
      <c r="BG1" s="27">
        <v>59</v>
      </c>
      <c r="BH1" s="27">
        <v>60</v>
      </c>
      <c r="BI1" s="27">
        <v>61</v>
      </c>
      <c r="BJ1" s="27">
        <v>62</v>
      </c>
      <c r="BK1" s="27">
        <v>63</v>
      </c>
      <c r="BL1" s="27">
        <v>64</v>
      </c>
      <c r="BM1" s="27">
        <v>65</v>
      </c>
      <c r="BN1" s="27">
        <v>66</v>
      </c>
      <c r="BO1" s="27">
        <v>67</v>
      </c>
      <c r="BP1" s="27">
        <v>68</v>
      </c>
      <c r="BQ1" s="27">
        <v>69</v>
      </c>
    </row>
    <row r="2" spans="1:69" ht="13.8" thickBot="1">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88">
        <v>57</v>
      </c>
      <c r="BF2" s="88">
        <v>58</v>
      </c>
      <c r="BG2" s="88">
        <v>59</v>
      </c>
      <c r="BH2" s="27"/>
      <c r="BI2" s="27"/>
      <c r="BJ2" s="27"/>
      <c r="BK2" s="27"/>
      <c r="BL2" s="27"/>
      <c r="BM2" s="27"/>
      <c r="BN2" s="27"/>
      <c r="BO2" s="27"/>
      <c r="BP2" s="27"/>
      <c r="BQ2" s="88"/>
    </row>
    <row r="3" spans="1:69" ht="32.4" customHeight="1" thickBot="1">
      <c r="B3" s="1" t="s">
        <v>194</v>
      </c>
      <c r="C3" s="2" t="s">
        <v>195</v>
      </c>
      <c r="E3" s="8311" t="s">
        <v>98</v>
      </c>
      <c r="F3" s="8312"/>
      <c r="G3" s="8312"/>
      <c r="H3" s="8312"/>
      <c r="I3" s="8312"/>
      <c r="J3" s="8312"/>
      <c r="K3" s="8312"/>
      <c r="L3" s="8312"/>
      <c r="M3" s="8312"/>
      <c r="N3" s="8312"/>
      <c r="O3" s="8312"/>
      <c r="P3" s="8312"/>
      <c r="Q3" s="8312"/>
      <c r="R3" s="8312"/>
      <c r="S3" s="8312"/>
      <c r="T3" s="8312"/>
      <c r="U3" s="8312"/>
      <c r="V3" s="8312"/>
      <c r="W3" s="8312"/>
      <c r="X3" s="8312"/>
      <c r="Y3" s="8313"/>
      <c r="Z3" s="8311" t="s">
        <v>99</v>
      </c>
      <c r="AA3" s="8312"/>
      <c r="AB3" s="8312"/>
      <c r="AC3" s="8313"/>
      <c r="AD3" s="3"/>
      <c r="AE3" s="3"/>
      <c r="AF3" s="8314" t="s">
        <v>196</v>
      </c>
      <c r="AG3" s="8315"/>
      <c r="AH3" s="8315"/>
      <c r="AI3" s="8315"/>
      <c r="AJ3" s="8316"/>
      <c r="AK3" s="8315"/>
      <c r="AL3" s="8315"/>
      <c r="AM3" s="8315"/>
      <c r="AN3" s="8315"/>
      <c r="AO3" s="8315"/>
      <c r="AP3" s="8315"/>
      <c r="AQ3" s="8315"/>
      <c r="AR3" s="8315"/>
      <c r="AS3" s="8315"/>
      <c r="AT3" s="8315"/>
      <c r="AU3" s="8315"/>
      <c r="AV3" s="8315"/>
      <c r="AW3" s="8315"/>
      <c r="AX3" s="8317"/>
      <c r="AY3" s="73"/>
      <c r="AZ3" s="73"/>
      <c r="BA3" s="8308"/>
      <c r="BB3" s="8309"/>
      <c r="BC3" s="8309"/>
      <c r="BD3" s="8310"/>
      <c r="BE3" s="8297" t="s">
        <v>649</v>
      </c>
      <c r="BF3" s="8298"/>
      <c r="BG3" s="93" t="s">
        <v>650</v>
      </c>
      <c r="BH3" s="119"/>
      <c r="BI3" s="120"/>
      <c r="BJ3" s="120"/>
      <c r="BK3" s="120"/>
      <c r="BL3" s="120"/>
      <c r="BM3" s="120"/>
      <c r="BN3" s="120"/>
      <c r="BO3" s="120"/>
      <c r="BP3" s="121"/>
    </row>
    <row r="4" spans="1:69" ht="26.1" customHeight="1">
      <c r="B4" s="1" t="s">
        <v>197</v>
      </c>
      <c r="C4" s="2" t="s">
        <v>198</v>
      </c>
      <c r="E4" s="58" t="str">
        <f>E8</f>
        <v>L00F30937A</v>
      </c>
      <c r="F4" s="58" t="str">
        <f t="shared" ref="F4:AH4" si="0">F8</f>
        <v>L00F30938A</v>
      </c>
      <c r="G4" s="58" t="str">
        <f t="shared" si="0"/>
        <v>L00F30939B</v>
      </c>
      <c r="H4" s="58" t="str">
        <f t="shared" si="0"/>
        <v>L00F30940A</v>
      </c>
      <c r="I4" s="58" t="str">
        <f t="shared" si="0"/>
        <v>L00F30941A</v>
      </c>
      <c r="J4" s="58" t="str">
        <f t="shared" si="0"/>
        <v>L00F30942A</v>
      </c>
      <c r="K4" s="58" t="str">
        <f t="shared" si="0"/>
        <v>L00F30761</v>
      </c>
      <c r="L4" s="58" t="str">
        <f t="shared" si="0"/>
        <v>L00F30763</v>
      </c>
      <c r="M4" s="58" t="str">
        <f t="shared" si="0"/>
        <v>L00F309510</v>
      </c>
      <c r="N4" s="58" t="str">
        <f t="shared" si="0"/>
        <v>L00F309520</v>
      </c>
      <c r="O4" s="58" t="str">
        <f t="shared" si="0"/>
        <v>L00F309530</v>
      </c>
      <c r="P4" s="58" t="str">
        <f t="shared" si="0"/>
        <v>L00F309540</v>
      </c>
      <c r="Q4" s="58" t="str">
        <f t="shared" si="0"/>
        <v>L00F309550</v>
      </c>
      <c r="R4" s="58" t="str">
        <f t="shared" si="0"/>
        <v>L00F309560</v>
      </c>
      <c r="S4" s="58" t="str">
        <f t="shared" si="0"/>
        <v>L00F30810L</v>
      </c>
      <c r="T4" s="58" t="str">
        <f t="shared" si="0"/>
        <v>L00F30650C</v>
      </c>
      <c r="U4" s="58" t="str">
        <f t="shared" si="0"/>
        <v>L00F30875B</v>
      </c>
      <c r="V4" s="58" t="str">
        <f t="shared" si="0"/>
        <v>L00F308840</v>
      </c>
      <c r="W4" s="58" t="str">
        <f t="shared" si="0"/>
        <v>L00F30885A</v>
      </c>
      <c r="X4" s="58" t="str">
        <f t="shared" si="0"/>
        <v>L00F30967A</v>
      </c>
      <c r="Y4" s="58" t="str">
        <f t="shared" si="0"/>
        <v>L00F308860</v>
      </c>
      <c r="Z4" s="58" t="str">
        <f t="shared" si="0"/>
        <v>L00F308830</v>
      </c>
      <c r="AA4" s="58" t="str">
        <f t="shared" si="0"/>
        <v>L00F308840</v>
      </c>
      <c r="AB4" s="58" t="str">
        <f t="shared" si="0"/>
        <v>L00F30733G</v>
      </c>
      <c r="AC4" s="58" t="str">
        <f t="shared" si="0"/>
        <v>L00F30734A</v>
      </c>
      <c r="AD4" s="58" t="str">
        <f t="shared" si="0"/>
        <v>-</v>
      </c>
      <c r="AE4" s="58" t="str">
        <f t="shared" si="0"/>
        <v>ｿｹｯﾄ×2個
VS-08-BU-RJ45/BU</v>
      </c>
      <c r="AF4" s="58" t="str">
        <f t="shared" si="0"/>
        <v>L00F30244</v>
      </c>
      <c r="AG4" s="58" t="str">
        <f t="shared" si="0"/>
        <v>L00F30245</v>
      </c>
      <c r="AH4" s="58" t="str">
        <f t="shared" si="0"/>
        <v>L00F309740</v>
      </c>
      <c r="AI4" s="58"/>
      <c r="AJ4" s="58"/>
      <c r="AK4" s="8324" t="s">
        <v>509</v>
      </c>
      <c r="AL4" s="8325"/>
      <c r="AM4" s="8326"/>
      <c r="AN4" s="8324" t="s">
        <v>516</v>
      </c>
      <c r="AO4" s="8325"/>
      <c r="AP4" s="8326"/>
      <c r="AQ4" s="8324" t="s">
        <v>517</v>
      </c>
      <c r="AR4" s="8326"/>
      <c r="AS4" s="8325" t="s">
        <v>518</v>
      </c>
      <c r="AT4" s="8325"/>
      <c r="AU4" s="8325" t="s">
        <v>523</v>
      </c>
      <c r="AV4" s="8325"/>
      <c r="AW4" s="8325"/>
      <c r="AX4" s="58" t="str">
        <f>AX8</f>
        <v>L00F30847B</v>
      </c>
      <c r="AY4" s="58"/>
      <c r="AZ4" s="58"/>
      <c r="BH4" s="58"/>
      <c r="BI4" s="58"/>
      <c r="BJ4" s="58"/>
      <c r="BK4" s="58"/>
      <c r="BL4" s="58"/>
      <c r="BM4" s="58"/>
      <c r="BN4" s="58"/>
      <c r="BO4" s="58"/>
      <c r="BP4" s="58"/>
    </row>
    <row r="5" spans="1:69" ht="22.35" customHeight="1">
      <c r="B5" s="1" t="s">
        <v>234</v>
      </c>
      <c r="C5" s="2" t="s">
        <v>235</v>
      </c>
      <c r="E5" s="8318" t="s">
        <v>645</v>
      </c>
      <c r="F5" s="8319"/>
      <c r="G5" s="8319"/>
      <c r="H5" s="8319"/>
      <c r="I5" s="8319"/>
      <c r="J5" s="8319"/>
      <c r="K5" s="8320"/>
      <c r="L5" s="50"/>
      <c r="M5" s="8321" t="s">
        <v>101</v>
      </c>
      <c r="N5" s="8319"/>
      <c r="O5" s="8319"/>
      <c r="P5" s="8319"/>
      <c r="Q5" s="8319"/>
      <c r="R5" s="8320"/>
      <c r="S5" s="8321" t="s">
        <v>207</v>
      </c>
      <c r="T5" s="8319"/>
      <c r="U5" s="8319"/>
      <c r="V5" s="8319"/>
      <c r="W5" s="8320"/>
      <c r="X5" s="8319"/>
      <c r="Y5" s="8320"/>
      <c r="Z5" s="8322" t="s">
        <v>102</v>
      </c>
      <c r="AA5" s="8323"/>
      <c r="AB5" s="49" t="s">
        <v>103</v>
      </c>
      <c r="AC5" s="49" t="s">
        <v>104</v>
      </c>
      <c r="AD5" s="49" t="s">
        <v>214</v>
      </c>
      <c r="AE5" s="49" t="s">
        <v>106</v>
      </c>
      <c r="AF5" s="49" t="s">
        <v>217</v>
      </c>
      <c r="AG5" s="49" t="s">
        <v>217</v>
      </c>
      <c r="AH5" s="49" t="s">
        <v>217</v>
      </c>
      <c r="AI5" s="49" t="s">
        <v>107</v>
      </c>
      <c r="AJ5" s="63"/>
      <c r="AK5" s="51" t="s">
        <v>218</v>
      </c>
      <c r="AL5" s="51" t="s">
        <v>108</v>
      </c>
      <c r="AM5" s="51" t="s">
        <v>109</v>
      </c>
      <c r="AN5" s="52" t="s">
        <v>221</v>
      </c>
      <c r="AO5" s="52" t="s">
        <v>110</v>
      </c>
      <c r="AP5" s="52" t="s">
        <v>109</v>
      </c>
      <c r="AQ5" s="53" t="s">
        <v>222</v>
      </c>
      <c r="AR5" s="53" t="s">
        <v>223</v>
      </c>
      <c r="AS5" s="51" t="s">
        <v>111</v>
      </c>
      <c r="AT5" s="51" t="s">
        <v>112</v>
      </c>
      <c r="AU5" s="54" t="s">
        <v>113</v>
      </c>
      <c r="AV5" s="54" t="s">
        <v>114</v>
      </c>
      <c r="AW5" s="54" t="s">
        <v>115</v>
      </c>
      <c r="AX5" s="54" t="s">
        <v>229</v>
      </c>
      <c r="AY5" s="74"/>
      <c r="AZ5" s="74"/>
      <c r="BA5" s="49" t="s">
        <v>230</v>
      </c>
      <c r="BB5" s="49" t="s">
        <v>231</v>
      </c>
      <c r="BC5" s="49" t="s">
        <v>232</v>
      </c>
      <c r="BD5" s="49" t="s">
        <v>117</v>
      </c>
      <c r="BE5" s="85" t="s">
        <v>648</v>
      </c>
      <c r="BF5" s="85" t="s">
        <v>656</v>
      </c>
      <c r="BG5" s="85" t="s">
        <v>658</v>
      </c>
      <c r="BH5" s="125" t="s">
        <v>914</v>
      </c>
      <c r="BI5" s="126"/>
      <c r="BJ5" s="126"/>
      <c r="BK5" s="126"/>
      <c r="BL5" s="126"/>
      <c r="BM5" s="126"/>
      <c r="BN5" s="127"/>
      <c r="BO5" s="127"/>
      <c r="BP5" s="127"/>
    </row>
    <row r="6" spans="1:69" ht="24" customHeight="1">
      <c r="B6" s="1" t="s">
        <v>276</v>
      </c>
      <c r="E6" s="8330" t="s">
        <v>646</v>
      </c>
      <c r="F6" s="8295"/>
      <c r="G6" s="8295"/>
      <c r="H6" s="8295"/>
      <c r="I6" s="8295"/>
      <c r="J6" s="8295"/>
      <c r="K6" s="8296"/>
      <c r="L6" s="30"/>
      <c r="M6" s="8294" t="s">
        <v>242</v>
      </c>
      <c r="N6" s="8295"/>
      <c r="O6" s="8295"/>
      <c r="P6" s="8295"/>
      <c r="Q6" s="8295"/>
      <c r="R6" s="8296"/>
      <c r="S6" s="8294" t="s">
        <v>118</v>
      </c>
      <c r="T6" s="8295"/>
      <c r="U6" s="8295"/>
      <c r="V6" s="8295"/>
      <c r="W6" s="8296"/>
      <c r="X6" s="8295"/>
      <c r="Y6" s="8296"/>
      <c r="Z6" s="8328" t="s">
        <v>119</v>
      </c>
      <c r="AA6" s="8329"/>
      <c r="AB6" s="5" t="s">
        <v>249</v>
      </c>
      <c r="AC6" s="10" t="s">
        <v>120</v>
      </c>
      <c r="AD6" s="5" t="s">
        <v>251</v>
      </c>
      <c r="AE6" s="5" t="s">
        <v>252</v>
      </c>
      <c r="AF6" s="5" t="s">
        <v>254</v>
      </c>
      <c r="AG6" s="5" t="s">
        <v>123</v>
      </c>
      <c r="AH6" s="5" t="s">
        <v>256</v>
      </c>
      <c r="AI6" s="5" t="s">
        <v>124</v>
      </c>
      <c r="AJ6" s="64"/>
      <c r="AK6" s="5" t="s">
        <v>258</v>
      </c>
      <c r="AL6" s="5" t="s">
        <v>126</v>
      </c>
      <c r="AM6" s="5" t="s">
        <v>127</v>
      </c>
      <c r="AN6" s="5" t="s">
        <v>128</v>
      </c>
      <c r="AO6" s="5" t="s">
        <v>262</v>
      </c>
      <c r="AP6" s="5" t="s">
        <v>263</v>
      </c>
      <c r="AQ6" s="5" t="s">
        <v>129</v>
      </c>
      <c r="AR6" s="5" t="s">
        <v>265</v>
      </c>
      <c r="AS6" s="5" t="s">
        <v>130</v>
      </c>
      <c r="AT6" s="5" t="s">
        <v>267</v>
      </c>
      <c r="AU6" s="5" t="s">
        <v>131</v>
      </c>
      <c r="AV6" s="5" t="s">
        <v>269</v>
      </c>
      <c r="AW6" s="5" t="s">
        <v>133</v>
      </c>
      <c r="AX6" s="5" t="s">
        <v>134</v>
      </c>
      <c r="AY6" s="64"/>
      <c r="AZ6" s="64"/>
      <c r="BA6" s="5" t="s">
        <v>135</v>
      </c>
      <c r="BB6" s="5" t="s">
        <v>136</v>
      </c>
      <c r="BC6" s="5" t="s">
        <v>137</v>
      </c>
      <c r="BD6" s="5" t="s">
        <v>138</v>
      </c>
      <c r="BE6" s="86" t="s">
        <v>659</v>
      </c>
      <c r="BF6" s="86" t="s">
        <v>660</v>
      </c>
      <c r="BG6" s="86" t="s">
        <v>661</v>
      </c>
      <c r="BH6" s="122"/>
      <c r="BI6" s="123"/>
      <c r="BJ6" s="123"/>
      <c r="BK6" s="123"/>
      <c r="BL6" s="123"/>
      <c r="BM6" s="123"/>
      <c r="BN6" s="124"/>
      <c r="BO6" s="124"/>
      <c r="BP6" s="124"/>
    </row>
    <row r="7" spans="1:69" ht="95.4" customHeight="1" thickBot="1">
      <c r="E7" s="5" t="s">
        <v>139</v>
      </c>
      <c r="F7" s="5" t="s">
        <v>140</v>
      </c>
      <c r="G7" s="11" t="s">
        <v>141</v>
      </c>
      <c r="H7" s="11" t="s">
        <v>142</v>
      </c>
      <c r="I7" s="5" t="s">
        <v>143</v>
      </c>
      <c r="J7" s="11" t="s">
        <v>144</v>
      </c>
      <c r="K7" s="11" t="s">
        <v>151</v>
      </c>
      <c r="L7" s="11" t="s">
        <v>145</v>
      </c>
      <c r="M7" s="5" t="s">
        <v>139</v>
      </c>
      <c r="N7" s="5" t="s">
        <v>140</v>
      </c>
      <c r="O7" s="11" t="s">
        <v>141</v>
      </c>
      <c r="P7" s="11" t="s">
        <v>142</v>
      </c>
      <c r="Q7" s="5" t="s">
        <v>143</v>
      </c>
      <c r="R7" s="11" t="s">
        <v>146</v>
      </c>
      <c r="S7" s="5" t="s">
        <v>149</v>
      </c>
      <c r="T7" s="11" t="s">
        <v>150</v>
      </c>
      <c r="U7" s="11" t="s">
        <v>283</v>
      </c>
      <c r="V7" s="47" t="s">
        <v>151</v>
      </c>
      <c r="W7" s="47" t="s">
        <v>151</v>
      </c>
      <c r="X7" s="5" t="s">
        <v>152</v>
      </c>
      <c r="Y7" s="55" t="s">
        <v>145</v>
      </c>
      <c r="Z7" s="11" t="s">
        <v>154</v>
      </c>
      <c r="AA7" s="11" t="s">
        <v>155</v>
      </c>
      <c r="AB7" s="40" t="s">
        <v>458</v>
      </c>
      <c r="AC7" s="55" t="s">
        <v>459</v>
      </c>
      <c r="AD7" s="11" t="s">
        <v>287</v>
      </c>
      <c r="AE7" s="60" t="s">
        <v>538</v>
      </c>
      <c r="AF7" s="11" t="s">
        <v>159</v>
      </c>
      <c r="AG7" s="5" t="s">
        <v>158</v>
      </c>
      <c r="AH7" s="11" t="s">
        <v>159</v>
      </c>
      <c r="AI7" s="5" t="s">
        <v>158</v>
      </c>
      <c r="AJ7" s="69" t="s">
        <v>551</v>
      </c>
      <c r="AK7" s="11" t="s">
        <v>160</v>
      </c>
      <c r="AL7" s="11" t="s">
        <v>161</v>
      </c>
      <c r="AM7" s="11" t="s">
        <v>162</v>
      </c>
      <c r="AN7" s="11" t="s">
        <v>163</v>
      </c>
      <c r="AO7" s="11" t="s">
        <v>294</v>
      </c>
      <c r="AP7" s="11" t="s">
        <v>295</v>
      </c>
      <c r="AQ7" s="11" t="s">
        <v>164</v>
      </c>
      <c r="AR7" s="11" t="s">
        <v>296</v>
      </c>
      <c r="AS7" s="11" t="s">
        <v>164</v>
      </c>
      <c r="AT7" s="11" t="s">
        <v>165</v>
      </c>
      <c r="AU7" s="57" t="s">
        <v>519</v>
      </c>
      <c r="AV7" s="57" t="s">
        <v>520</v>
      </c>
      <c r="AW7" s="57" t="s">
        <v>521</v>
      </c>
      <c r="AX7" s="57" t="s">
        <v>522</v>
      </c>
      <c r="AY7" s="72" t="s">
        <v>558</v>
      </c>
      <c r="AZ7" s="75" t="s">
        <v>557</v>
      </c>
      <c r="BA7" s="5" t="s">
        <v>300</v>
      </c>
      <c r="BB7" s="5" t="s">
        <v>168</v>
      </c>
      <c r="BC7" s="5" t="s">
        <v>302</v>
      </c>
      <c r="BD7" s="5" t="s">
        <v>168</v>
      </c>
      <c r="BE7" s="94" t="s">
        <v>651</v>
      </c>
      <c r="BF7" s="94" t="s">
        <v>652</v>
      </c>
      <c r="BG7" s="94" t="s">
        <v>653</v>
      </c>
      <c r="BH7" s="128" t="s">
        <v>916</v>
      </c>
      <c r="BI7" s="5"/>
      <c r="BJ7" s="11"/>
      <c r="BK7" s="11"/>
      <c r="BL7" s="5"/>
      <c r="BM7" s="11"/>
      <c r="BN7" s="11"/>
      <c r="BO7" s="11"/>
      <c r="BP7" s="11"/>
    </row>
    <row r="8" spans="1:69" s="17" customFormat="1" ht="84.6" customHeight="1" thickBot="1">
      <c r="B8" s="12"/>
      <c r="C8" s="13"/>
      <c r="D8" s="13"/>
      <c r="E8" s="83" t="s">
        <v>169</v>
      </c>
      <c r="F8" s="84" t="s">
        <v>304</v>
      </c>
      <c r="G8" s="80" t="s">
        <v>510</v>
      </c>
      <c r="H8" s="84" t="s">
        <v>306</v>
      </c>
      <c r="I8" s="84" t="s">
        <v>170</v>
      </c>
      <c r="J8" s="84" t="s">
        <v>171</v>
      </c>
      <c r="K8" s="84" t="s">
        <v>172</v>
      </c>
      <c r="L8" s="84" t="s">
        <v>321</v>
      </c>
      <c r="M8" s="80" t="s">
        <v>175</v>
      </c>
      <c r="N8" s="80" t="s">
        <v>328</v>
      </c>
      <c r="O8" s="80" t="s">
        <v>176</v>
      </c>
      <c r="P8" s="80" t="s">
        <v>177</v>
      </c>
      <c r="Q8" s="80" t="s">
        <v>178</v>
      </c>
      <c r="R8" s="80" t="s">
        <v>179</v>
      </c>
      <c r="S8" s="80" t="s">
        <v>511</v>
      </c>
      <c r="T8" s="80" t="s">
        <v>512</v>
      </c>
      <c r="U8" s="80" t="s">
        <v>513</v>
      </c>
      <c r="V8" s="80" t="s">
        <v>334</v>
      </c>
      <c r="W8" s="80" t="s">
        <v>514</v>
      </c>
      <c r="X8" s="80" t="s">
        <v>634</v>
      </c>
      <c r="Y8" s="81" t="s">
        <v>339</v>
      </c>
      <c r="Z8" s="80" t="s">
        <v>181</v>
      </c>
      <c r="AA8" s="80" t="s">
        <v>341</v>
      </c>
      <c r="AB8" s="80" t="s">
        <v>515</v>
      </c>
      <c r="AC8" s="81" t="s">
        <v>345</v>
      </c>
      <c r="AD8" s="80" t="s">
        <v>346</v>
      </c>
      <c r="AE8" s="82" t="s">
        <v>537</v>
      </c>
      <c r="AF8" s="15" t="s">
        <v>347</v>
      </c>
      <c r="AG8" s="15" t="s">
        <v>348</v>
      </c>
      <c r="AH8" s="15" t="s">
        <v>184</v>
      </c>
      <c r="AI8" s="15" t="s">
        <v>552</v>
      </c>
      <c r="AJ8" s="65"/>
      <c r="AK8" s="56" t="s">
        <v>500</v>
      </c>
      <c r="AL8" s="56" t="s">
        <v>185</v>
      </c>
      <c r="AM8" s="56" t="s">
        <v>352</v>
      </c>
      <c r="AN8" s="56" t="s">
        <v>353</v>
      </c>
      <c r="AO8" s="56" t="s">
        <v>354</v>
      </c>
      <c r="AP8" s="56" t="s">
        <v>355</v>
      </c>
      <c r="AQ8" s="56" t="s">
        <v>356</v>
      </c>
      <c r="AR8" s="56" t="s">
        <v>357</v>
      </c>
      <c r="AS8" s="15" t="s">
        <v>186</v>
      </c>
      <c r="AT8" s="15" t="s">
        <v>187</v>
      </c>
      <c r="AU8" s="56"/>
      <c r="AV8" s="56" t="s">
        <v>188</v>
      </c>
      <c r="AW8" s="56" t="s">
        <v>189</v>
      </c>
      <c r="AX8" s="15" t="s">
        <v>190</v>
      </c>
      <c r="AY8" s="77"/>
      <c r="AZ8" s="77"/>
      <c r="BA8" s="16" t="s">
        <v>191</v>
      </c>
      <c r="BB8" s="16" t="s">
        <v>191</v>
      </c>
      <c r="BC8" s="16" t="s">
        <v>191</v>
      </c>
      <c r="BD8" s="43" t="s">
        <v>191</v>
      </c>
      <c r="BE8" s="87" t="str">
        <f>BE6</f>
        <v>L00F310370</v>
      </c>
      <c r="BF8" s="87" t="str">
        <f>BF6</f>
        <v>L00F310380</v>
      </c>
      <c r="BG8" s="87" t="str">
        <f>BG6</f>
        <v>L00F31034A</v>
      </c>
      <c r="BH8" s="83" t="s">
        <v>917</v>
      </c>
      <c r="BI8" s="84"/>
      <c r="BJ8" s="80"/>
      <c r="BK8" s="84"/>
      <c r="BL8" s="84"/>
      <c r="BM8" s="84"/>
      <c r="BN8" s="84"/>
      <c r="BO8" s="84"/>
      <c r="BP8" s="84"/>
      <c r="BQ8" s="44" t="s">
        <v>463</v>
      </c>
    </row>
    <row r="9" spans="1:69" s="19" customFormat="1" ht="24" customHeight="1">
      <c r="B9" s="18" t="s">
        <v>364</v>
      </c>
      <c r="C9" s="18" t="s">
        <v>365</v>
      </c>
      <c r="D9" s="33"/>
      <c r="E9" s="8294"/>
      <c r="F9" s="8295"/>
      <c r="G9" s="8295"/>
      <c r="H9" s="8295"/>
      <c r="I9" s="8295"/>
      <c r="J9" s="8295"/>
      <c r="K9" s="8296"/>
      <c r="L9" s="29"/>
      <c r="M9" s="29"/>
      <c r="N9" s="29"/>
      <c r="O9" s="29"/>
      <c r="P9" s="29"/>
      <c r="Q9" s="29"/>
      <c r="R9" s="29"/>
      <c r="S9" s="5"/>
      <c r="T9" s="5"/>
      <c r="U9" s="5"/>
      <c r="V9" s="5"/>
      <c r="W9" s="5"/>
      <c r="X9" s="5"/>
      <c r="Y9" s="5"/>
      <c r="Z9" s="5"/>
      <c r="AA9" s="5"/>
      <c r="AB9" s="5"/>
      <c r="AC9" s="5"/>
      <c r="AD9" s="5"/>
      <c r="AE9" s="5" t="s">
        <v>367</v>
      </c>
      <c r="AF9" s="5" t="s">
        <v>368</v>
      </c>
      <c r="AG9" s="5" t="s">
        <v>158</v>
      </c>
      <c r="AH9" s="5" t="s">
        <v>370</v>
      </c>
      <c r="AI9" s="5" t="s">
        <v>158</v>
      </c>
      <c r="AJ9" s="70" t="s">
        <v>553</v>
      </c>
      <c r="AK9" s="8304" t="s">
        <v>371</v>
      </c>
      <c r="AL9" s="8327"/>
      <c r="AM9" s="8305"/>
      <c r="AN9" s="8299" t="s">
        <v>372</v>
      </c>
      <c r="AO9" s="8300"/>
      <c r="AP9" s="8301"/>
      <c r="AQ9" s="8302" t="s">
        <v>373</v>
      </c>
      <c r="AR9" s="8303"/>
      <c r="AS9" s="8304" t="s">
        <v>374</v>
      </c>
      <c r="AT9" s="8305"/>
      <c r="AU9" s="8306" t="s">
        <v>375</v>
      </c>
      <c r="AV9" s="8307"/>
      <c r="AW9" s="9" t="s">
        <v>376</v>
      </c>
      <c r="AX9" s="9"/>
      <c r="AY9" s="76" t="s">
        <v>556</v>
      </c>
      <c r="AZ9" s="76" t="s">
        <v>557</v>
      </c>
      <c r="BA9" s="5"/>
      <c r="BB9" s="5"/>
      <c r="BC9" s="5"/>
      <c r="BD9" s="5"/>
      <c r="BE9" s="5"/>
      <c r="BF9" s="5"/>
      <c r="BG9" s="5"/>
      <c r="BH9" s="8294"/>
      <c r="BI9" s="8295"/>
      <c r="BJ9" s="8295"/>
      <c r="BK9" s="8295"/>
      <c r="BL9" s="8295"/>
      <c r="BM9" s="8295"/>
      <c r="BN9" s="8296"/>
      <c r="BO9" s="118"/>
      <c r="BP9" s="118"/>
    </row>
    <row r="10" spans="1:69">
      <c r="A10" s="32">
        <v>1</v>
      </c>
      <c r="B10" s="32" t="s">
        <v>377</v>
      </c>
      <c r="C10" s="32" t="s">
        <v>378</v>
      </c>
      <c r="D10" s="32" t="s">
        <v>429</v>
      </c>
      <c r="E10" s="35">
        <v>1</v>
      </c>
      <c r="F10" s="35">
        <v>1</v>
      </c>
      <c r="G10" s="35">
        <v>1</v>
      </c>
      <c r="H10" s="35">
        <v>1</v>
      </c>
      <c r="I10" s="35">
        <v>1</v>
      </c>
      <c r="J10" s="35">
        <v>1</v>
      </c>
      <c r="K10" s="35">
        <v>1</v>
      </c>
      <c r="L10" s="37" t="s">
        <v>46</v>
      </c>
      <c r="M10" s="37" t="s">
        <v>46</v>
      </c>
      <c r="N10" s="37" t="s">
        <v>46</v>
      </c>
      <c r="O10" s="37" t="s">
        <v>46</v>
      </c>
      <c r="P10" s="37" t="s">
        <v>46</v>
      </c>
      <c r="Q10" s="37" t="s">
        <v>46</v>
      </c>
      <c r="R10" s="37" t="s">
        <v>46</v>
      </c>
      <c r="S10" s="37" t="s">
        <v>46</v>
      </c>
      <c r="T10" s="37" t="s">
        <v>46</v>
      </c>
      <c r="U10" s="37" t="s">
        <v>46</v>
      </c>
      <c r="V10" s="37" t="s">
        <v>46</v>
      </c>
      <c r="W10" s="37" t="s">
        <v>46</v>
      </c>
      <c r="X10" s="37" t="s">
        <v>46</v>
      </c>
      <c r="Y10" s="37" t="s">
        <v>46</v>
      </c>
      <c r="Z10" s="37" t="s">
        <v>46</v>
      </c>
      <c r="AA10" s="37" t="s">
        <v>46</v>
      </c>
      <c r="AB10" s="37" t="s">
        <v>46</v>
      </c>
      <c r="AC10" s="37" t="s">
        <v>46</v>
      </c>
      <c r="AD10" s="37" t="s">
        <v>46</v>
      </c>
      <c r="AE10" s="37" t="s">
        <v>46</v>
      </c>
      <c r="AF10" s="37" t="s">
        <v>46</v>
      </c>
      <c r="AG10" s="37" t="s">
        <v>46</v>
      </c>
      <c r="AH10" s="61"/>
      <c r="AI10" s="62"/>
      <c r="AJ10" s="66"/>
      <c r="AK10" s="61"/>
      <c r="AL10" s="61"/>
      <c r="AM10" s="61"/>
      <c r="AN10" s="61"/>
      <c r="AO10" s="61"/>
      <c r="AP10" s="61"/>
      <c r="AQ10" s="61"/>
      <c r="AR10" s="61"/>
      <c r="AS10" s="61"/>
      <c r="AT10" s="61"/>
      <c r="AU10" s="61"/>
      <c r="AV10" s="61"/>
      <c r="AW10" s="61"/>
      <c r="AX10" s="78" t="s">
        <v>569</v>
      </c>
      <c r="AY10" s="71"/>
      <c r="AZ10" s="71"/>
      <c r="BA10" s="37" t="s">
        <v>46</v>
      </c>
      <c r="BB10" s="37" t="s">
        <v>46</v>
      </c>
      <c r="BC10" s="37" t="s">
        <v>46</v>
      </c>
      <c r="BD10" s="37" t="s">
        <v>46</v>
      </c>
      <c r="BE10" s="37" t="s">
        <v>46</v>
      </c>
      <c r="BF10" s="37" t="s">
        <v>46</v>
      </c>
      <c r="BG10" s="37" t="s">
        <v>46</v>
      </c>
      <c r="BH10" s="37" t="s">
        <v>46</v>
      </c>
      <c r="BI10" s="37" t="s">
        <v>46</v>
      </c>
      <c r="BJ10" s="37" t="s">
        <v>46</v>
      </c>
      <c r="BK10" s="37" t="s">
        <v>46</v>
      </c>
      <c r="BL10" s="37" t="s">
        <v>46</v>
      </c>
      <c r="BM10" s="37" t="s">
        <v>46</v>
      </c>
      <c r="BN10" s="37" t="s">
        <v>46</v>
      </c>
      <c r="BO10" s="37" t="s">
        <v>46</v>
      </c>
      <c r="BP10" s="37" t="s">
        <v>46</v>
      </c>
      <c r="BQ10" s="41" t="s">
        <v>460</v>
      </c>
    </row>
    <row r="11" spans="1:69">
      <c r="A11" s="32">
        <v>2</v>
      </c>
      <c r="B11" s="32" t="s">
        <v>389</v>
      </c>
      <c r="C11" s="32" t="s">
        <v>390</v>
      </c>
      <c r="D11" s="32" t="s">
        <v>430</v>
      </c>
      <c r="E11" s="35">
        <v>1</v>
      </c>
      <c r="F11" s="35">
        <v>1</v>
      </c>
      <c r="G11" s="35">
        <v>1</v>
      </c>
      <c r="H11" s="35">
        <v>1</v>
      </c>
      <c r="I11" s="35">
        <v>1</v>
      </c>
      <c r="J11" s="35">
        <v>1</v>
      </c>
      <c r="K11" s="35">
        <v>1</v>
      </c>
      <c r="L11" s="37" t="s">
        <v>454</v>
      </c>
      <c r="M11" s="37" t="s">
        <v>454</v>
      </c>
      <c r="N11" s="37" t="s">
        <v>454</v>
      </c>
      <c r="O11" s="37" t="s">
        <v>454</v>
      </c>
      <c r="P11" s="37" t="s">
        <v>454</v>
      </c>
      <c r="Q11" s="37" t="s">
        <v>454</v>
      </c>
      <c r="R11" s="37" t="s">
        <v>454</v>
      </c>
      <c r="S11" s="37" t="s">
        <v>454</v>
      </c>
      <c r="T11" s="37" t="s">
        <v>454</v>
      </c>
      <c r="U11" s="37" t="s">
        <v>454</v>
      </c>
      <c r="V11" s="37" t="s">
        <v>454</v>
      </c>
      <c r="W11" s="37" t="s">
        <v>454</v>
      </c>
      <c r="X11" s="37" t="s">
        <v>454</v>
      </c>
      <c r="Y11" s="37" t="s">
        <v>454</v>
      </c>
      <c r="Z11" s="37" t="s">
        <v>454</v>
      </c>
      <c r="AA11" s="37" t="s">
        <v>454</v>
      </c>
      <c r="AB11" s="37" t="s">
        <v>454</v>
      </c>
      <c r="AC11" s="37" t="s">
        <v>454</v>
      </c>
      <c r="AD11" s="37" t="s">
        <v>454</v>
      </c>
      <c r="AE11" s="37" t="s">
        <v>454</v>
      </c>
      <c r="AF11" s="37" t="s">
        <v>454</v>
      </c>
      <c r="AG11" s="37" t="s">
        <v>454</v>
      </c>
      <c r="AH11" s="61"/>
      <c r="AI11" s="62"/>
      <c r="AJ11" s="66"/>
      <c r="AK11" s="61"/>
      <c r="AL11" s="61"/>
      <c r="AM11" s="61"/>
      <c r="AN11" s="61"/>
      <c r="AO11" s="61"/>
      <c r="AP11" s="61"/>
      <c r="AQ11" s="61"/>
      <c r="AR11" s="61"/>
      <c r="AS11" s="61"/>
      <c r="AT11" s="61"/>
      <c r="AU11" s="61"/>
      <c r="AV11" s="61"/>
      <c r="AW11" s="61"/>
      <c r="AX11" s="78" t="s">
        <v>569</v>
      </c>
      <c r="AY11" s="71"/>
      <c r="AZ11" s="71"/>
      <c r="BA11" s="35">
        <v>1</v>
      </c>
      <c r="BB11" s="37" t="s">
        <v>46</v>
      </c>
      <c r="BC11" s="34"/>
      <c r="BD11" s="37" t="s">
        <v>46</v>
      </c>
      <c r="BE11" s="37" t="s">
        <v>46</v>
      </c>
      <c r="BF11" s="37" t="s">
        <v>46</v>
      </c>
      <c r="BG11" s="37" t="s">
        <v>46</v>
      </c>
      <c r="BH11" s="37" t="s">
        <v>46</v>
      </c>
      <c r="BI11" s="37" t="s">
        <v>46</v>
      </c>
      <c r="BJ11" s="37" t="s">
        <v>46</v>
      </c>
      <c r="BK11" s="37" t="s">
        <v>46</v>
      </c>
      <c r="BL11" s="37" t="s">
        <v>46</v>
      </c>
      <c r="BM11" s="37" t="s">
        <v>46</v>
      </c>
      <c r="BN11" s="37" t="s">
        <v>46</v>
      </c>
      <c r="BO11" s="37" t="s">
        <v>46</v>
      </c>
      <c r="BP11" s="37" t="s">
        <v>46</v>
      </c>
      <c r="BQ11" s="41" t="s">
        <v>460</v>
      </c>
    </row>
    <row r="12" spans="1:69">
      <c r="A12" s="32">
        <v>3</v>
      </c>
      <c r="B12" s="32" t="s">
        <v>394</v>
      </c>
      <c r="C12" s="32" t="s">
        <v>395</v>
      </c>
      <c r="D12" s="32" t="s">
        <v>431</v>
      </c>
      <c r="E12" s="35">
        <v>1</v>
      </c>
      <c r="F12" s="35">
        <v>1</v>
      </c>
      <c r="G12" s="35">
        <v>1</v>
      </c>
      <c r="H12" s="35">
        <v>1</v>
      </c>
      <c r="I12" s="35">
        <v>1</v>
      </c>
      <c r="J12" s="35">
        <v>1</v>
      </c>
      <c r="K12" s="35">
        <v>1</v>
      </c>
      <c r="L12" s="37" t="s">
        <v>46</v>
      </c>
      <c r="M12" s="37" t="s">
        <v>46</v>
      </c>
      <c r="N12" s="37" t="s">
        <v>46</v>
      </c>
      <c r="O12" s="37" t="s">
        <v>46</v>
      </c>
      <c r="P12" s="37" t="s">
        <v>46</v>
      </c>
      <c r="Q12" s="37" t="s">
        <v>46</v>
      </c>
      <c r="R12" s="37" t="s">
        <v>46</v>
      </c>
      <c r="S12" s="37" t="s">
        <v>46</v>
      </c>
      <c r="T12" s="37" t="s">
        <v>46</v>
      </c>
      <c r="U12" s="37" t="s">
        <v>46</v>
      </c>
      <c r="V12" s="37" t="s">
        <v>46</v>
      </c>
      <c r="W12" s="37" t="s">
        <v>46</v>
      </c>
      <c r="X12" s="37" t="s">
        <v>46</v>
      </c>
      <c r="Y12" s="37" t="s">
        <v>46</v>
      </c>
      <c r="Z12" s="37" t="s">
        <v>46</v>
      </c>
      <c r="AA12" s="37" t="s">
        <v>46</v>
      </c>
      <c r="AB12" s="37" t="s">
        <v>46</v>
      </c>
      <c r="AC12" s="37" t="s">
        <v>46</v>
      </c>
      <c r="AD12" s="37" t="s">
        <v>46</v>
      </c>
      <c r="AE12" s="37" t="s">
        <v>46</v>
      </c>
      <c r="AF12" s="37" t="s">
        <v>46</v>
      </c>
      <c r="AG12" s="37" t="s">
        <v>46</v>
      </c>
      <c r="AH12" s="61"/>
      <c r="AI12" s="62"/>
      <c r="AJ12" s="66"/>
      <c r="AK12" s="61"/>
      <c r="AL12" s="61"/>
      <c r="AM12" s="61"/>
      <c r="AN12" s="61"/>
      <c r="AO12" s="61"/>
      <c r="AP12" s="61"/>
      <c r="AQ12" s="61"/>
      <c r="AR12" s="61"/>
      <c r="AS12" s="61"/>
      <c r="AT12" s="61"/>
      <c r="AU12" s="61"/>
      <c r="AV12" s="61"/>
      <c r="AW12" s="61"/>
      <c r="AX12" s="78" t="s">
        <v>569</v>
      </c>
      <c r="AY12" s="71"/>
      <c r="AZ12" s="71"/>
      <c r="BA12" s="34"/>
      <c r="BB12" s="37" t="s">
        <v>46</v>
      </c>
      <c r="BC12" s="35">
        <v>1</v>
      </c>
      <c r="BD12" s="37" t="s">
        <v>46</v>
      </c>
      <c r="BE12" s="37" t="s">
        <v>46</v>
      </c>
      <c r="BF12" s="37" t="s">
        <v>46</v>
      </c>
      <c r="BG12" s="37" t="s">
        <v>46</v>
      </c>
      <c r="BH12" s="37" t="s">
        <v>46</v>
      </c>
      <c r="BI12" s="37" t="s">
        <v>46</v>
      </c>
      <c r="BJ12" s="37" t="s">
        <v>46</v>
      </c>
      <c r="BK12" s="37" t="s">
        <v>46</v>
      </c>
      <c r="BL12" s="37" t="s">
        <v>46</v>
      </c>
      <c r="BM12" s="37" t="s">
        <v>46</v>
      </c>
      <c r="BN12" s="37" t="s">
        <v>46</v>
      </c>
      <c r="BO12" s="37" t="s">
        <v>46</v>
      </c>
      <c r="BP12" s="37" t="s">
        <v>46</v>
      </c>
      <c r="BQ12" s="41" t="s">
        <v>460</v>
      </c>
    </row>
    <row r="13" spans="1:69">
      <c r="A13" s="32">
        <v>4</v>
      </c>
      <c r="B13" s="32" t="s">
        <v>399</v>
      </c>
      <c r="C13" s="32" t="s">
        <v>400</v>
      </c>
      <c r="D13" s="32" t="s">
        <v>432</v>
      </c>
      <c r="E13" s="35">
        <v>1</v>
      </c>
      <c r="F13" s="35">
        <v>1</v>
      </c>
      <c r="G13" s="35">
        <v>1</v>
      </c>
      <c r="H13" s="35">
        <v>1</v>
      </c>
      <c r="I13" s="35">
        <v>1</v>
      </c>
      <c r="J13" s="35">
        <v>1</v>
      </c>
      <c r="K13" s="37" t="s">
        <v>453</v>
      </c>
      <c r="L13" s="35">
        <v>1</v>
      </c>
      <c r="M13" s="37" t="s">
        <v>46</v>
      </c>
      <c r="N13" s="37" t="s">
        <v>46</v>
      </c>
      <c r="O13" s="37" t="s">
        <v>46</v>
      </c>
      <c r="P13" s="37" t="s">
        <v>46</v>
      </c>
      <c r="Q13" s="37" t="s">
        <v>46</v>
      </c>
      <c r="R13" s="37" t="s">
        <v>46</v>
      </c>
      <c r="S13" s="37" t="s">
        <v>46</v>
      </c>
      <c r="T13" s="37" t="s">
        <v>46</v>
      </c>
      <c r="U13" s="37" t="s">
        <v>46</v>
      </c>
      <c r="V13" s="37" t="s">
        <v>46</v>
      </c>
      <c r="W13" s="37" t="s">
        <v>46</v>
      </c>
      <c r="X13" s="37" t="s">
        <v>46</v>
      </c>
      <c r="Y13" s="37" t="s">
        <v>46</v>
      </c>
      <c r="Z13" s="37" t="s">
        <v>46</v>
      </c>
      <c r="AA13" s="37" t="s">
        <v>46</v>
      </c>
      <c r="AB13" s="37" t="s">
        <v>46</v>
      </c>
      <c r="AC13" s="37" t="s">
        <v>46</v>
      </c>
      <c r="AD13" s="37" t="s">
        <v>46</v>
      </c>
      <c r="AE13" s="37" t="s">
        <v>46</v>
      </c>
      <c r="AF13" s="37" t="s">
        <v>46</v>
      </c>
      <c r="AG13" s="37" t="s">
        <v>46</v>
      </c>
      <c r="AH13" s="61"/>
      <c r="AI13" s="62"/>
      <c r="AJ13" s="66"/>
      <c r="AK13" s="61"/>
      <c r="AL13" s="61"/>
      <c r="AM13" s="61"/>
      <c r="AN13" s="61"/>
      <c r="AO13" s="61"/>
      <c r="AP13" s="61"/>
      <c r="AQ13" s="61"/>
      <c r="AR13" s="61"/>
      <c r="AS13" s="61"/>
      <c r="AT13" s="61"/>
      <c r="AU13" s="61"/>
      <c r="AV13" s="61"/>
      <c r="AW13" s="61"/>
      <c r="AX13" s="78" t="s">
        <v>569</v>
      </c>
      <c r="AY13" s="71"/>
      <c r="AZ13" s="71"/>
      <c r="BA13" s="34"/>
      <c r="BB13" s="37" t="s">
        <v>46</v>
      </c>
      <c r="BC13" s="37" t="s">
        <v>46</v>
      </c>
      <c r="BD13" s="37" t="s">
        <v>46</v>
      </c>
      <c r="BE13" s="37" t="s">
        <v>46</v>
      </c>
      <c r="BF13" s="37" t="s">
        <v>46</v>
      </c>
      <c r="BG13" s="37" t="s">
        <v>46</v>
      </c>
      <c r="BH13" s="37" t="s">
        <v>46</v>
      </c>
      <c r="BI13" s="37" t="s">
        <v>46</v>
      </c>
      <c r="BJ13" s="37" t="s">
        <v>46</v>
      </c>
      <c r="BK13" s="37" t="s">
        <v>46</v>
      </c>
      <c r="BL13" s="37" t="s">
        <v>46</v>
      </c>
      <c r="BM13" s="37" t="s">
        <v>46</v>
      </c>
      <c r="BN13" s="37" t="s">
        <v>46</v>
      </c>
      <c r="BO13" s="37" t="s">
        <v>46</v>
      </c>
      <c r="BP13" s="37" t="s">
        <v>46</v>
      </c>
      <c r="BQ13" s="41" t="s">
        <v>460</v>
      </c>
    </row>
    <row r="14" spans="1:69">
      <c r="A14" s="32">
        <v>5</v>
      </c>
      <c r="B14" s="32" t="s">
        <v>402</v>
      </c>
      <c r="C14" s="32" t="s">
        <v>403</v>
      </c>
      <c r="D14" s="32" t="s">
        <v>433</v>
      </c>
      <c r="E14" s="35">
        <v>1</v>
      </c>
      <c r="F14" s="35">
        <v>1</v>
      </c>
      <c r="G14" s="35">
        <v>1</v>
      </c>
      <c r="H14" s="35">
        <v>1</v>
      </c>
      <c r="I14" s="35">
        <v>1</v>
      </c>
      <c r="J14" s="35">
        <v>1</v>
      </c>
      <c r="K14" s="37" t="s">
        <v>453</v>
      </c>
      <c r="L14" s="35">
        <v>1</v>
      </c>
      <c r="M14" s="37" t="s">
        <v>46</v>
      </c>
      <c r="N14" s="37" t="s">
        <v>46</v>
      </c>
      <c r="O14" s="37" t="s">
        <v>46</v>
      </c>
      <c r="P14" s="37" t="s">
        <v>46</v>
      </c>
      <c r="Q14" s="37" t="s">
        <v>46</v>
      </c>
      <c r="R14" s="37" t="s">
        <v>46</v>
      </c>
      <c r="S14" s="37" t="s">
        <v>46</v>
      </c>
      <c r="T14" s="37" t="s">
        <v>46</v>
      </c>
      <c r="U14" s="37" t="s">
        <v>46</v>
      </c>
      <c r="V14" s="37" t="s">
        <v>46</v>
      </c>
      <c r="W14" s="37" t="s">
        <v>46</v>
      </c>
      <c r="X14" s="37" t="s">
        <v>46</v>
      </c>
      <c r="Y14" s="37" t="s">
        <v>46</v>
      </c>
      <c r="Z14" s="37" t="s">
        <v>46</v>
      </c>
      <c r="AA14" s="37" t="s">
        <v>46</v>
      </c>
      <c r="AB14" s="37" t="s">
        <v>46</v>
      </c>
      <c r="AC14" s="37" t="s">
        <v>46</v>
      </c>
      <c r="AD14" s="37" t="s">
        <v>46</v>
      </c>
      <c r="AE14" s="37" t="s">
        <v>46</v>
      </c>
      <c r="AF14" s="37" t="s">
        <v>46</v>
      </c>
      <c r="AG14" s="37" t="s">
        <v>46</v>
      </c>
      <c r="AH14" s="61"/>
      <c r="AI14" s="62"/>
      <c r="AJ14" s="66"/>
      <c r="AK14" s="61"/>
      <c r="AL14" s="61"/>
      <c r="AM14" s="61"/>
      <c r="AN14" s="61"/>
      <c r="AO14" s="61"/>
      <c r="AP14" s="61"/>
      <c r="AQ14" s="61"/>
      <c r="AR14" s="61"/>
      <c r="AS14" s="61"/>
      <c r="AT14" s="61"/>
      <c r="AU14" s="61"/>
      <c r="AV14" s="61"/>
      <c r="AW14" s="61"/>
      <c r="AX14" s="78" t="s">
        <v>570</v>
      </c>
      <c r="AY14" s="71"/>
      <c r="AZ14" s="71"/>
      <c r="BA14" s="35">
        <v>1</v>
      </c>
      <c r="BB14" s="37" t="s">
        <v>46</v>
      </c>
      <c r="BC14" s="37" t="s">
        <v>46</v>
      </c>
      <c r="BD14" s="37" t="s">
        <v>46</v>
      </c>
      <c r="BE14" s="37" t="s">
        <v>46</v>
      </c>
      <c r="BF14" s="37" t="s">
        <v>46</v>
      </c>
      <c r="BG14" s="37" t="s">
        <v>46</v>
      </c>
      <c r="BH14" s="37" t="s">
        <v>46</v>
      </c>
      <c r="BI14" s="37" t="s">
        <v>46</v>
      </c>
      <c r="BJ14" s="37" t="s">
        <v>46</v>
      </c>
      <c r="BK14" s="37" t="s">
        <v>46</v>
      </c>
      <c r="BL14" s="37" t="s">
        <v>46</v>
      </c>
      <c r="BM14" s="37" t="s">
        <v>46</v>
      </c>
      <c r="BN14" s="37" t="s">
        <v>46</v>
      </c>
      <c r="BO14" s="37" t="s">
        <v>46</v>
      </c>
      <c r="BP14" s="37" t="s">
        <v>46</v>
      </c>
      <c r="BQ14" s="41" t="s">
        <v>460</v>
      </c>
    </row>
    <row r="15" spans="1:69">
      <c r="A15" s="32">
        <v>6</v>
      </c>
      <c r="B15" s="32" t="s">
        <v>406</v>
      </c>
      <c r="C15" s="32" t="s">
        <v>407</v>
      </c>
      <c r="D15" s="32" t="s">
        <v>434</v>
      </c>
      <c r="E15" s="35">
        <v>1</v>
      </c>
      <c r="F15" s="35">
        <v>1</v>
      </c>
      <c r="G15" s="35">
        <v>1</v>
      </c>
      <c r="H15" s="35">
        <v>1</v>
      </c>
      <c r="I15" s="35">
        <v>1</v>
      </c>
      <c r="J15" s="35">
        <v>1</v>
      </c>
      <c r="K15" s="37" t="s">
        <v>453</v>
      </c>
      <c r="L15" s="35">
        <v>1</v>
      </c>
      <c r="M15" s="37" t="s">
        <v>46</v>
      </c>
      <c r="N15" s="37" t="s">
        <v>46</v>
      </c>
      <c r="O15" s="37" t="s">
        <v>46</v>
      </c>
      <c r="P15" s="37" t="s">
        <v>46</v>
      </c>
      <c r="Q15" s="37" t="s">
        <v>46</v>
      </c>
      <c r="R15" s="37" t="s">
        <v>46</v>
      </c>
      <c r="S15" s="37" t="s">
        <v>46</v>
      </c>
      <c r="T15" s="37" t="s">
        <v>46</v>
      </c>
      <c r="U15" s="37" t="s">
        <v>46</v>
      </c>
      <c r="V15" s="37" t="s">
        <v>46</v>
      </c>
      <c r="W15" s="37" t="s">
        <v>46</v>
      </c>
      <c r="X15" s="37" t="s">
        <v>46</v>
      </c>
      <c r="Y15" s="37" t="s">
        <v>46</v>
      </c>
      <c r="Z15" s="37" t="s">
        <v>46</v>
      </c>
      <c r="AA15" s="37" t="s">
        <v>46</v>
      </c>
      <c r="AB15" s="37" t="s">
        <v>46</v>
      </c>
      <c r="AC15" s="37" t="s">
        <v>46</v>
      </c>
      <c r="AD15" s="37" t="s">
        <v>46</v>
      </c>
      <c r="AE15" s="37" t="s">
        <v>46</v>
      </c>
      <c r="AF15" s="37" t="s">
        <v>46</v>
      </c>
      <c r="AG15" s="37" t="s">
        <v>46</v>
      </c>
      <c r="AH15" s="61"/>
      <c r="AI15" s="62"/>
      <c r="AJ15" s="66"/>
      <c r="AK15" s="61"/>
      <c r="AL15" s="61"/>
      <c r="AM15" s="61"/>
      <c r="AN15" s="61"/>
      <c r="AO15" s="61"/>
      <c r="AP15" s="61"/>
      <c r="AQ15" s="61"/>
      <c r="AR15" s="61"/>
      <c r="AS15" s="61"/>
      <c r="AT15" s="61"/>
      <c r="AU15" s="61"/>
      <c r="AV15" s="61"/>
      <c r="AW15" s="61"/>
      <c r="AX15" s="78" t="s">
        <v>571</v>
      </c>
      <c r="AY15" s="71"/>
      <c r="AZ15" s="71"/>
      <c r="BA15" s="37" t="s">
        <v>46</v>
      </c>
      <c r="BB15" s="37" t="s">
        <v>46</v>
      </c>
      <c r="BC15" s="35">
        <v>1</v>
      </c>
      <c r="BD15" s="37" t="s">
        <v>46</v>
      </c>
      <c r="BE15" s="37" t="s">
        <v>46</v>
      </c>
      <c r="BF15" s="37" t="s">
        <v>46</v>
      </c>
      <c r="BG15" s="37" t="s">
        <v>46</v>
      </c>
      <c r="BH15" s="37" t="s">
        <v>46</v>
      </c>
      <c r="BI15" s="37" t="s">
        <v>46</v>
      </c>
      <c r="BJ15" s="37" t="s">
        <v>46</v>
      </c>
      <c r="BK15" s="37" t="s">
        <v>46</v>
      </c>
      <c r="BL15" s="37" t="s">
        <v>46</v>
      </c>
      <c r="BM15" s="37" t="s">
        <v>46</v>
      </c>
      <c r="BN15" s="37" t="s">
        <v>46</v>
      </c>
      <c r="BO15" s="37" t="s">
        <v>46</v>
      </c>
      <c r="BP15" s="37" t="s">
        <v>46</v>
      </c>
      <c r="BQ15" s="41" t="s">
        <v>460</v>
      </c>
    </row>
    <row r="16" spans="1:69">
      <c r="A16" s="32">
        <v>7</v>
      </c>
      <c r="B16" s="32" t="s">
        <v>408</v>
      </c>
      <c r="C16" s="32" t="s">
        <v>409</v>
      </c>
      <c r="D16" s="32" t="s">
        <v>435</v>
      </c>
      <c r="E16" s="37" t="s">
        <v>453</v>
      </c>
      <c r="F16" s="37" t="s">
        <v>453</v>
      </c>
      <c r="G16" s="37" t="s">
        <v>453</v>
      </c>
      <c r="H16" s="37" t="s">
        <v>453</v>
      </c>
      <c r="I16" s="37" t="s">
        <v>453</v>
      </c>
      <c r="J16" s="37" t="s">
        <v>453</v>
      </c>
      <c r="K16" s="37" t="s">
        <v>453</v>
      </c>
      <c r="L16" s="37" t="s">
        <v>453</v>
      </c>
      <c r="M16" s="35">
        <v>1</v>
      </c>
      <c r="N16" s="35">
        <v>1</v>
      </c>
      <c r="O16" s="35">
        <v>1</v>
      </c>
      <c r="P16" s="35">
        <v>1</v>
      </c>
      <c r="Q16" s="35">
        <v>1</v>
      </c>
      <c r="R16" s="35">
        <v>1</v>
      </c>
      <c r="S16" s="37" t="s">
        <v>46</v>
      </c>
      <c r="T16" s="37" t="s">
        <v>46</v>
      </c>
      <c r="U16" s="37" t="s">
        <v>46</v>
      </c>
      <c r="V16" s="37" t="s">
        <v>46</v>
      </c>
      <c r="W16" s="37" t="s">
        <v>46</v>
      </c>
      <c r="X16" s="37" t="s">
        <v>46</v>
      </c>
      <c r="Y16" s="37" t="s">
        <v>46</v>
      </c>
      <c r="Z16" s="37" t="s">
        <v>46</v>
      </c>
      <c r="AA16" s="37" t="s">
        <v>46</v>
      </c>
      <c r="AB16" s="37" t="s">
        <v>46</v>
      </c>
      <c r="AC16" s="37" t="s">
        <v>46</v>
      </c>
      <c r="AD16" s="37" t="s">
        <v>46</v>
      </c>
      <c r="AE16" s="37" t="s">
        <v>46</v>
      </c>
      <c r="AF16" s="37" t="s">
        <v>46</v>
      </c>
      <c r="AG16" s="37" t="s">
        <v>46</v>
      </c>
      <c r="AH16" s="61"/>
      <c r="AI16" s="62"/>
      <c r="AJ16" s="66"/>
      <c r="AK16" s="37" t="s">
        <v>46</v>
      </c>
      <c r="AL16" s="37" t="s">
        <v>46</v>
      </c>
      <c r="AM16" s="37" t="s">
        <v>46</v>
      </c>
      <c r="AN16" s="37" t="s">
        <v>46</v>
      </c>
      <c r="AO16" s="37" t="s">
        <v>46</v>
      </c>
      <c r="AP16" s="37" t="s">
        <v>46</v>
      </c>
      <c r="AQ16" s="61"/>
      <c r="AR16" s="61"/>
      <c r="AS16" s="61"/>
      <c r="AT16" s="61"/>
      <c r="AU16" s="61"/>
      <c r="AV16" s="61"/>
      <c r="AW16" s="61"/>
      <c r="AX16" s="78" t="s">
        <v>46</v>
      </c>
      <c r="AY16" s="71"/>
      <c r="AZ16" s="71"/>
      <c r="BA16" s="37" t="s">
        <v>46</v>
      </c>
      <c r="BB16" s="37" t="s">
        <v>46</v>
      </c>
      <c r="BC16" s="37" t="s">
        <v>46</v>
      </c>
      <c r="BD16" s="35">
        <v>1</v>
      </c>
      <c r="BE16" s="37" t="s">
        <v>46</v>
      </c>
      <c r="BF16" s="37" t="s">
        <v>46</v>
      </c>
      <c r="BG16" s="37" t="s">
        <v>46</v>
      </c>
      <c r="BH16" s="37" t="s">
        <v>46</v>
      </c>
      <c r="BI16" s="37" t="s">
        <v>46</v>
      </c>
      <c r="BJ16" s="37" t="s">
        <v>46</v>
      </c>
      <c r="BK16" s="37" t="s">
        <v>46</v>
      </c>
      <c r="BL16" s="37" t="s">
        <v>46</v>
      </c>
      <c r="BM16" s="37" t="s">
        <v>46</v>
      </c>
      <c r="BN16" s="37" t="s">
        <v>46</v>
      </c>
      <c r="BO16" s="37" t="s">
        <v>46</v>
      </c>
      <c r="BP16" s="37" t="s">
        <v>46</v>
      </c>
      <c r="BQ16" s="41" t="s">
        <v>460</v>
      </c>
    </row>
    <row r="17" spans="1:69">
      <c r="A17" s="32">
        <v>8</v>
      </c>
      <c r="B17" s="36" t="s">
        <v>452</v>
      </c>
      <c r="C17" s="32" t="s">
        <v>409</v>
      </c>
      <c r="D17" s="32" t="s">
        <v>435</v>
      </c>
      <c r="E17" s="37" t="s">
        <v>453</v>
      </c>
      <c r="F17" s="37" t="s">
        <v>453</v>
      </c>
      <c r="G17" s="37" t="s">
        <v>453</v>
      </c>
      <c r="H17" s="37" t="s">
        <v>453</v>
      </c>
      <c r="I17" s="37" t="s">
        <v>453</v>
      </c>
      <c r="J17" s="37" t="s">
        <v>453</v>
      </c>
      <c r="K17" s="37" t="s">
        <v>453</v>
      </c>
      <c r="L17" s="37" t="s">
        <v>453</v>
      </c>
      <c r="M17" s="35">
        <v>1</v>
      </c>
      <c r="N17" s="35">
        <v>1</v>
      </c>
      <c r="O17" s="35">
        <v>1</v>
      </c>
      <c r="P17" s="35">
        <v>1</v>
      </c>
      <c r="Q17" s="35">
        <v>1</v>
      </c>
      <c r="R17" s="35">
        <v>1</v>
      </c>
      <c r="S17" s="37" t="s">
        <v>46</v>
      </c>
      <c r="T17" s="37" t="s">
        <v>46</v>
      </c>
      <c r="U17" s="37" t="s">
        <v>46</v>
      </c>
      <c r="V17" s="37" t="s">
        <v>46</v>
      </c>
      <c r="W17" s="37" t="s">
        <v>46</v>
      </c>
      <c r="X17" s="37" t="s">
        <v>46</v>
      </c>
      <c r="Y17" s="37" t="s">
        <v>46</v>
      </c>
      <c r="Z17" s="37" t="s">
        <v>46</v>
      </c>
      <c r="AA17" s="37" t="s">
        <v>46</v>
      </c>
      <c r="AB17" s="37" t="s">
        <v>46</v>
      </c>
      <c r="AC17" s="37" t="s">
        <v>46</v>
      </c>
      <c r="AD17" s="37" t="s">
        <v>46</v>
      </c>
      <c r="AE17" s="37" t="s">
        <v>46</v>
      </c>
      <c r="AF17" s="37" t="s">
        <v>46</v>
      </c>
      <c r="AG17" s="37" t="s">
        <v>46</v>
      </c>
      <c r="AH17" s="61"/>
      <c r="AI17" s="35">
        <v>1</v>
      </c>
      <c r="AJ17" s="66"/>
      <c r="AK17" s="37" t="s">
        <v>46</v>
      </c>
      <c r="AL17" s="37" t="s">
        <v>46</v>
      </c>
      <c r="AM17" s="37" t="s">
        <v>46</v>
      </c>
      <c r="AN17" s="37" t="s">
        <v>46</v>
      </c>
      <c r="AO17" s="37" t="s">
        <v>46</v>
      </c>
      <c r="AP17" s="37" t="s">
        <v>46</v>
      </c>
      <c r="AQ17" s="61"/>
      <c r="AR17" s="61"/>
      <c r="AS17" s="61"/>
      <c r="AT17" s="61"/>
      <c r="AU17" s="61"/>
      <c r="AV17" s="61"/>
      <c r="AW17" s="61"/>
      <c r="AX17" s="78" t="s">
        <v>571</v>
      </c>
      <c r="AY17" s="71"/>
      <c r="AZ17" s="71"/>
      <c r="BA17" s="37" t="s">
        <v>46</v>
      </c>
      <c r="BB17" s="37" t="s">
        <v>46</v>
      </c>
      <c r="BC17" s="37" t="s">
        <v>46</v>
      </c>
      <c r="BD17" s="35">
        <v>1</v>
      </c>
      <c r="BE17" s="37" t="s">
        <v>46</v>
      </c>
      <c r="BF17" s="37" t="s">
        <v>46</v>
      </c>
      <c r="BG17" s="37" t="s">
        <v>46</v>
      </c>
      <c r="BH17" s="37" t="s">
        <v>46</v>
      </c>
      <c r="BI17" s="37" t="s">
        <v>46</v>
      </c>
      <c r="BJ17" s="37" t="s">
        <v>46</v>
      </c>
      <c r="BK17" s="37" t="s">
        <v>46</v>
      </c>
      <c r="BL17" s="37" t="s">
        <v>46</v>
      </c>
      <c r="BM17" s="37" t="s">
        <v>46</v>
      </c>
      <c r="BN17" s="37" t="s">
        <v>46</v>
      </c>
      <c r="BO17" s="37" t="s">
        <v>46</v>
      </c>
      <c r="BP17" s="37" t="s">
        <v>46</v>
      </c>
      <c r="BQ17" s="41" t="s">
        <v>460</v>
      </c>
    </row>
    <row r="18" spans="1:69">
      <c r="A18" s="32">
        <v>9</v>
      </c>
      <c r="B18" s="32" t="s">
        <v>411</v>
      </c>
      <c r="C18" s="32" t="s">
        <v>412</v>
      </c>
      <c r="D18" s="32" t="s">
        <v>436</v>
      </c>
      <c r="E18" s="37" t="s">
        <v>453</v>
      </c>
      <c r="F18" s="37" t="s">
        <v>453</v>
      </c>
      <c r="G18" s="37" t="s">
        <v>453</v>
      </c>
      <c r="H18" s="37" t="s">
        <v>453</v>
      </c>
      <c r="I18" s="37" t="s">
        <v>453</v>
      </c>
      <c r="J18" s="37" t="s">
        <v>453</v>
      </c>
      <c r="K18" s="37" t="s">
        <v>453</v>
      </c>
      <c r="L18" s="37" t="s">
        <v>453</v>
      </c>
      <c r="M18" s="35">
        <v>1</v>
      </c>
      <c r="N18" s="35">
        <v>1</v>
      </c>
      <c r="O18" s="35">
        <v>1</v>
      </c>
      <c r="P18" s="35">
        <v>1</v>
      </c>
      <c r="Q18" s="35">
        <v>1</v>
      </c>
      <c r="R18" s="35">
        <v>1</v>
      </c>
      <c r="S18" s="37" t="s">
        <v>46</v>
      </c>
      <c r="T18" s="37" t="s">
        <v>46</v>
      </c>
      <c r="U18" s="37" t="s">
        <v>46</v>
      </c>
      <c r="V18" s="37" t="s">
        <v>46</v>
      </c>
      <c r="W18" s="37" t="s">
        <v>46</v>
      </c>
      <c r="X18" s="37" t="s">
        <v>46</v>
      </c>
      <c r="Y18" s="37" t="s">
        <v>46</v>
      </c>
      <c r="Z18" s="37" t="s">
        <v>46</v>
      </c>
      <c r="AA18" s="37" t="s">
        <v>46</v>
      </c>
      <c r="AB18" s="37" t="s">
        <v>46</v>
      </c>
      <c r="AC18" s="37" t="s">
        <v>46</v>
      </c>
      <c r="AD18" s="37" t="s">
        <v>46</v>
      </c>
      <c r="AE18" s="37" t="s">
        <v>46</v>
      </c>
      <c r="AF18" s="37" t="s">
        <v>46</v>
      </c>
      <c r="AG18" s="37" t="s">
        <v>46</v>
      </c>
      <c r="AH18" s="61"/>
      <c r="AI18" s="62"/>
      <c r="AJ18" s="66"/>
      <c r="AK18" s="37" t="s">
        <v>46</v>
      </c>
      <c r="AL18" s="37" t="s">
        <v>46</v>
      </c>
      <c r="AM18" s="37" t="s">
        <v>46</v>
      </c>
      <c r="AN18" s="37" t="s">
        <v>46</v>
      </c>
      <c r="AO18" s="37" t="s">
        <v>46</v>
      </c>
      <c r="AP18" s="37" t="s">
        <v>46</v>
      </c>
      <c r="AQ18" s="61"/>
      <c r="AR18" s="61"/>
      <c r="AS18" s="61"/>
      <c r="AT18" s="61"/>
      <c r="AU18" s="61"/>
      <c r="AV18" s="61"/>
      <c r="AW18" s="61"/>
      <c r="AX18" s="78" t="s">
        <v>572</v>
      </c>
      <c r="AY18" s="71"/>
      <c r="AZ18" s="71"/>
      <c r="BA18" s="37" t="s">
        <v>46</v>
      </c>
      <c r="BB18" s="35">
        <v>1</v>
      </c>
      <c r="BC18" s="37" t="s">
        <v>46</v>
      </c>
      <c r="BD18" s="35">
        <v>1</v>
      </c>
      <c r="BE18" s="37" t="s">
        <v>46</v>
      </c>
      <c r="BF18" s="37" t="s">
        <v>46</v>
      </c>
      <c r="BG18" s="37" t="s">
        <v>46</v>
      </c>
      <c r="BH18" s="37" t="s">
        <v>46</v>
      </c>
      <c r="BI18" s="37" t="s">
        <v>46</v>
      </c>
      <c r="BJ18" s="37" t="s">
        <v>46</v>
      </c>
      <c r="BK18" s="37" t="s">
        <v>46</v>
      </c>
      <c r="BL18" s="37" t="s">
        <v>46</v>
      </c>
      <c r="BM18" s="37" t="s">
        <v>46</v>
      </c>
      <c r="BN18" s="37" t="s">
        <v>46</v>
      </c>
      <c r="BO18" s="37" t="s">
        <v>46</v>
      </c>
      <c r="BP18" s="37" t="s">
        <v>46</v>
      </c>
      <c r="BQ18" s="41" t="s">
        <v>460</v>
      </c>
    </row>
    <row r="19" spans="1:69">
      <c r="A19" s="32">
        <v>10</v>
      </c>
      <c r="B19" s="36" t="s">
        <v>451</v>
      </c>
      <c r="C19" s="32" t="s">
        <v>412</v>
      </c>
      <c r="D19" s="32" t="s">
        <v>436</v>
      </c>
      <c r="E19" s="37" t="s">
        <v>453</v>
      </c>
      <c r="F19" s="37" t="s">
        <v>453</v>
      </c>
      <c r="G19" s="37" t="s">
        <v>453</v>
      </c>
      <c r="H19" s="37" t="s">
        <v>453</v>
      </c>
      <c r="I19" s="37" t="s">
        <v>453</v>
      </c>
      <c r="J19" s="37" t="s">
        <v>453</v>
      </c>
      <c r="K19" s="37" t="s">
        <v>453</v>
      </c>
      <c r="L19" s="37" t="s">
        <v>453</v>
      </c>
      <c r="M19" s="35">
        <v>1</v>
      </c>
      <c r="N19" s="35">
        <v>1</v>
      </c>
      <c r="O19" s="35">
        <v>1</v>
      </c>
      <c r="P19" s="35">
        <v>1</v>
      </c>
      <c r="Q19" s="35">
        <v>1</v>
      </c>
      <c r="R19" s="35">
        <v>1</v>
      </c>
      <c r="S19" s="37" t="s">
        <v>46</v>
      </c>
      <c r="T19" s="37" t="s">
        <v>46</v>
      </c>
      <c r="U19" s="37" t="s">
        <v>46</v>
      </c>
      <c r="V19" s="37" t="s">
        <v>46</v>
      </c>
      <c r="W19" s="37" t="s">
        <v>46</v>
      </c>
      <c r="X19" s="37" t="s">
        <v>46</v>
      </c>
      <c r="Y19" s="37" t="s">
        <v>46</v>
      </c>
      <c r="Z19" s="37" t="s">
        <v>46</v>
      </c>
      <c r="AA19" s="37" t="s">
        <v>46</v>
      </c>
      <c r="AB19" s="37" t="s">
        <v>46</v>
      </c>
      <c r="AC19" s="37" t="s">
        <v>46</v>
      </c>
      <c r="AD19" s="37" t="s">
        <v>46</v>
      </c>
      <c r="AE19" s="37" t="s">
        <v>46</v>
      </c>
      <c r="AF19" s="37" t="s">
        <v>46</v>
      </c>
      <c r="AG19" s="37" t="s">
        <v>46</v>
      </c>
      <c r="AH19" s="61"/>
      <c r="AI19" s="35">
        <v>1</v>
      </c>
      <c r="AJ19" s="66"/>
      <c r="AK19" s="37" t="s">
        <v>46</v>
      </c>
      <c r="AL19" s="37" t="s">
        <v>46</v>
      </c>
      <c r="AM19" s="37" t="s">
        <v>46</v>
      </c>
      <c r="AN19" s="37" t="s">
        <v>46</v>
      </c>
      <c r="AO19" s="37" t="s">
        <v>46</v>
      </c>
      <c r="AP19" s="37" t="s">
        <v>46</v>
      </c>
      <c r="AQ19" s="61"/>
      <c r="AR19" s="61"/>
      <c r="AS19" s="61"/>
      <c r="AT19" s="61"/>
      <c r="AU19" s="61"/>
      <c r="AV19" s="61"/>
      <c r="AW19" s="61"/>
      <c r="AX19" s="78" t="s">
        <v>46</v>
      </c>
      <c r="AY19" s="71"/>
      <c r="AZ19" s="71"/>
      <c r="BA19" s="37" t="s">
        <v>46</v>
      </c>
      <c r="BB19" s="35">
        <v>1</v>
      </c>
      <c r="BC19" s="37" t="s">
        <v>46</v>
      </c>
      <c r="BD19" s="35">
        <v>1</v>
      </c>
      <c r="BE19" s="37" t="s">
        <v>46</v>
      </c>
      <c r="BF19" s="37" t="s">
        <v>46</v>
      </c>
      <c r="BG19" s="37" t="s">
        <v>46</v>
      </c>
      <c r="BH19" s="37" t="s">
        <v>46</v>
      </c>
      <c r="BI19" s="37" t="s">
        <v>46</v>
      </c>
      <c r="BJ19" s="37" t="s">
        <v>46</v>
      </c>
      <c r="BK19" s="37" t="s">
        <v>46</v>
      </c>
      <c r="BL19" s="37" t="s">
        <v>46</v>
      </c>
      <c r="BM19" s="37" t="s">
        <v>46</v>
      </c>
      <c r="BN19" s="37" t="s">
        <v>46</v>
      </c>
      <c r="BO19" s="37" t="s">
        <v>46</v>
      </c>
      <c r="BP19" s="37" t="s">
        <v>46</v>
      </c>
      <c r="BQ19" s="41" t="s">
        <v>460</v>
      </c>
    </row>
    <row r="20" spans="1:69">
      <c r="A20" s="32">
        <v>11</v>
      </c>
      <c r="B20" s="32" t="s">
        <v>414</v>
      </c>
      <c r="C20" s="32" t="s">
        <v>415</v>
      </c>
      <c r="D20" s="32" t="s">
        <v>437</v>
      </c>
      <c r="E20" s="37" t="s">
        <v>453</v>
      </c>
      <c r="F20" s="37" t="s">
        <v>453</v>
      </c>
      <c r="G20" s="37" t="s">
        <v>453</v>
      </c>
      <c r="H20" s="37" t="s">
        <v>453</v>
      </c>
      <c r="I20" s="37" t="s">
        <v>453</v>
      </c>
      <c r="J20" s="37" t="s">
        <v>453</v>
      </c>
      <c r="K20" s="37" t="s">
        <v>453</v>
      </c>
      <c r="L20" s="37" t="s">
        <v>453</v>
      </c>
      <c r="M20" s="37" t="s">
        <v>453</v>
      </c>
      <c r="N20" s="37" t="s">
        <v>453</v>
      </c>
      <c r="O20" s="37" t="s">
        <v>453</v>
      </c>
      <c r="P20" s="37" t="s">
        <v>453</v>
      </c>
      <c r="Q20" s="37" t="s">
        <v>453</v>
      </c>
      <c r="R20" s="37" t="s">
        <v>453</v>
      </c>
      <c r="S20" s="35">
        <v>1</v>
      </c>
      <c r="T20" s="35">
        <v>1</v>
      </c>
      <c r="U20" s="37" t="s">
        <v>46</v>
      </c>
      <c r="V20" s="35">
        <v>1</v>
      </c>
      <c r="W20" s="37" t="s">
        <v>46</v>
      </c>
      <c r="X20" s="37" t="s">
        <v>46</v>
      </c>
      <c r="Y20" s="37" t="s">
        <v>46</v>
      </c>
      <c r="Z20" s="35">
        <v>1</v>
      </c>
      <c r="AA20" s="35">
        <v>1</v>
      </c>
      <c r="AB20" s="37" t="s">
        <v>46</v>
      </c>
      <c r="AC20" s="37" t="s">
        <v>46</v>
      </c>
      <c r="AD20" s="35">
        <v>1</v>
      </c>
      <c r="AE20" s="37" t="s">
        <v>46</v>
      </c>
      <c r="AF20" s="34"/>
      <c r="AG20" s="34"/>
      <c r="AH20" s="48">
        <v>1</v>
      </c>
      <c r="AI20" s="34"/>
      <c r="AJ20" s="67"/>
      <c r="AK20" s="37" t="s">
        <v>46</v>
      </c>
      <c r="AL20" s="37" t="s">
        <v>46</v>
      </c>
      <c r="AM20" s="37" t="s">
        <v>46</v>
      </c>
      <c r="AN20" s="37" t="s">
        <v>46</v>
      </c>
      <c r="AO20" s="37" t="s">
        <v>46</v>
      </c>
      <c r="AP20" s="37" t="s">
        <v>46</v>
      </c>
      <c r="AQ20" s="37" t="s">
        <v>46</v>
      </c>
      <c r="AR20" s="37" t="s">
        <v>46</v>
      </c>
      <c r="AS20" s="37" t="s">
        <v>46</v>
      </c>
      <c r="AT20" s="37" t="s">
        <v>46</v>
      </c>
      <c r="AU20" s="61"/>
      <c r="AV20" s="61"/>
      <c r="AW20" s="61"/>
      <c r="AX20" s="61"/>
      <c r="AY20" s="71"/>
      <c r="AZ20" s="71"/>
      <c r="BA20" s="37" t="s">
        <v>46</v>
      </c>
      <c r="BB20" s="37" t="s">
        <v>46</v>
      </c>
      <c r="BC20" s="37" t="s">
        <v>46</v>
      </c>
      <c r="BD20" s="37" t="s">
        <v>46</v>
      </c>
      <c r="BE20" s="37" t="s">
        <v>46</v>
      </c>
      <c r="BF20" s="37" t="s">
        <v>46</v>
      </c>
      <c r="BG20" s="37" t="s">
        <v>46</v>
      </c>
      <c r="BH20" s="37" t="s">
        <v>46</v>
      </c>
      <c r="BI20" s="37" t="s">
        <v>46</v>
      </c>
      <c r="BJ20" s="37" t="s">
        <v>46</v>
      </c>
      <c r="BK20" s="37" t="s">
        <v>46</v>
      </c>
      <c r="BL20" s="37" t="s">
        <v>46</v>
      </c>
      <c r="BM20" s="37" t="s">
        <v>46</v>
      </c>
      <c r="BN20" s="37" t="s">
        <v>46</v>
      </c>
      <c r="BO20" s="37" t="s">
        <v>46</v>
      </c>
      <c r="BP20" s="37" t="s">
        <v>46</v>
      </c>
      <c r="BQ20" s="41" t="s">
        <v>461</v>
      </c>
    </row>
    <row r="21" spans="1:69">
      <c r="A21" s="32">
        <v>12</v>
      </c>
      <c r="B21" s="109" t="s">
        <v>417</v>
      </c>
      <c r="C21" s="32" t="s">
        <v>418</v>
      </c>
      <c r="D21" s="32" t="s">
        <v>437</v>
      </c>
      <c r="E21" s="37" t="s">
        <v>453</v>
      </c>
      <c r="F21" s="37" t="s">
        <v>453</v>
      </c>
      <c r="G21" s="37" t="s">
        <v>453</v>
      </c>
      <c r="H21" s="37" t="s">
        <v>453</v>
      </c>
      <c r="I21" s="37" t="s">
        <v>453</v>
      </c>
      <c r="J21" s="37" t="s">
        <v>453</v>
      </c>
      <c r="K21" s="37" t="s">
        <v>453</v>
      </c>
      <c r="L21" s="37" t="s">
        <v>453</v>
      </c>
      <c r="M21" s="37" t="s">
        <v>453</v>
      </c>
      <c r="N21" s="37" t="s">
        <v>453</v>
      </c>
      <c r="O21" s="37" t="s">
        <v>453</v>
      </c>
      <c r="P21" s="37" t="s">
        <v>453</v>
      </c>
      <c r="Q21" s="37" t="s">
        <v>453</v>
      </c>
      <c r="R21" s="37" t="s">
        <v>453</v>
      </c>
      <c r="S21" s="35">
        <v>1</v>
      </c>
      <c r="T21" s="35">
        <v>1</v>
      </c>
      <c r="U21" s="37" t="s">
        <v>46</v>
      </c>
      <c r="V21" s="37" t="s">
        <v>46</v>
      </c>
      <c r="W21" s="35">
        <v>1</v>
      </c>
      <c r="X21" s="37" t="s">
        <v>46</v>
      </c>
      <c r="Y21" s="37" t="s">
        <v>46</v>
      </c>
      <c r="Z21" s="35">
        <v>1</v>
      </c>
      <c r="AA21" s="37" t="s">
        <v>46</v>
      </c>
      <c r="AB21" s="35">
        <v>1</v>
      </c>
      <c r="AC21" s="37" t="s">
        <v>46</v>
      </c>
      <c r="AD21" s="35">
        <v>1</v>
      </c>
      <c r="AE21" s="37" t="s">
        <v>46</v>
      </c>
      <c r="AF21" s="34"/>
      <c r="AG21" s="34"/>
      <c r="AH21" s="35">
        <v>1</v>
      </c>
      <c r="AI21" s="34"/>
      <c r="AJ21" s="67"/>
      <c r="AK21" s="37" t="s">
        <v>46</v>
      </c>
      <c r="AL21" s="37" t="s">
        <v>46</v>
      </c>
      <c r="AM21" s="37" t="s">
        <v>46</v>
      </c>
      <c r="AN21" s="37" t="s">
        <v>46</v>
      </c>
      <c r="AO21" s="37" t="s">
        <v>46</v>
      </c>
      <c r="AP21" s="37" t="s">
        <v>46</v>
      </c>
      <c r="AQ21" s="37" t="s">
        <v>46</v>
      </c>
      <c r="AR21" s="37" t="s">
        <v>46</v>
      </c>
      <c r="AS21" s="37" t="s">
        <v>46</v>
      </c>
      <c r="AT21" s="37" t="s">
        <v>46</v>
      </c>
      <c r="AU21" s="61"/>
      <c r="AV21" s="61"/>
      <c r="AW21" s="61"/>
      <c r="AX21" s="61"/>
      <c r="AY21" s="71"/>
      <c r="AZ21" s="71"/>
      <c r="BA21" s="37" t="s">
        <v>46</v>
      </c>
      <c r="BB21" s="37" t="s">
        <v>46</v>
      </c>
      <c r="BC21" s="37" t="s">
        <v>46</v>
      </c>
      <c r="BD21" s="37" t="s">
        <v>46</v>
      </c>
      <c r="BE21" s="37" t="s">
        <v>46</v>
      </c>
      <c r="BF21" s="37" t="s">
        <v>46</v>
      </c>
      <c r="BG21" s="37" t="s">
        <v>46</v>
      </c>
      <c r="BH21" s="37" t="s">
        <v>46</v>
      </c>
      <c r="BI21" s="37" t="s">
        <v>46</v>
      </c>
      <c r="BJ21" s="37" t="s">
        <v>46</v>
      </c>
      <c r="BK21" s="37" t="s">
        <v>46</v>
      </c>
      <c r="BL21" s="37" t="s">
        <v>46</v>
      </c>
      <c r="BM21" s="37" t="s">
        <v>46</v>
      </c>
      <c r="BN21" s="37" t="s">
        <v>46</v>
      </c>
      <c r="BO21" s="37" t="s">
        <v>46</v>
      </c>
      <c r="BP21" s="37" t="s">
        <v>46</v>
      </c>
      <c r="BQ21" s="41" t="s">
        <v>461</v>
      </c>
    </row>
    <row r="22" spans="1:69">
      <c r="A22" s="32">
        <v>13</v>
      </c>
      <c r="B22" s="32" t="s">
        <v>419</v>
      </c>
      <c r="C22" s="32" t="s">
        <v>420</v>
      </c>
      <c r="D22" s="32" t="s">
        <v>437</v>
      </c>
      <c r="E22" s="37" t="s">
        <v>453</v>
      </c>
      <c r="F22" s="37" t="s">
        <v>453</v>
      </c>
      <c r="G22" s="37" t="s">
        <v>453</v>
      </c>
      <c r="H22" s="37" t="s">
        <v>453</v>
      </c>
      <c r="I22" s="37" t="s">
        <v>453</v>
      </c>
      <c r="J22" s="37" t="s">
        <v>453</v>
      </c>
      <c r="K22" s="37" t="s">
        <v>453</v>
      </c>
      <c r="L22" s="37" t="s">
        <v>453</v>
      </c>
      <c r="M22" s="37" t="s">
        <v>453</v>
      </c>
      <c r="N22" s="37" t="s">
        <v>453</v>
      </c>
      <c r="O22" s="37" t="s">
        <v>453</v>
      </c>
      <c r="P22" s="37" t="s">
        <v>453</v>
      </c>
      <c r="Q22" s="37" t="s">
        <v>453</v>
      </c>
      <c r="R22" s="37" t="s">
        <v>453</v>
      </c>
      <c r="S22" s="35">
        <v>1</v>
      </c>
      <c r="T22" s="37" t="s">
        <v>46</v>
      </c>
      <c r="U22" s="35">
        <v>1</v>
      </c>
      <c r="V22" s="35">
        <v>1</v>
      </c>
      <c r="W22" s="37" t="s">
        <v>46</v>
      </c>
      <c r="X22" s="37" t="s">
        <v>46</v>
      </c>
      <c r="Y22" s="37" t="s">
        <v>46</v>
      </c>
      <c r="Z22" s="35">
        <v>1</v>
      </c>
      <c r="AA22" s="35">
        <v>1</v>
      </c>
      <c r="AB22" s="37" t="s">
        <v>46</v>
      </c>
      <c r="AC22" s="37" t="s">
        <v>46</v>
      </c>
      <c r="AD22" s="35">
        <v>1</v>
      </c>
      <c r="AE22" s="37" t="s">
        <v>46</v>
      </c>
      <c r="AF22" s="34"/>
      <c r="AG22" s="34"/>
      <c r="AH22" s="35">
        <v>1</v>
      </c>
      <c r="AI22" s="34"/>
      <c r="AJ22" s="67"/>
      <c r="AK22" s="37" t="s">
        <v>46</v>
      </c>
      <c r="AL22" s="37" t="s">
        <v>46</v>
      </c>
      <c r="AM22" s="37" t="s">
        <v>46</v>
      </c>
      <c r="AN22" s="37" t="s">
        <v>46</v>
      </c>
      <c r="AO22" s="37" t="s">
        <v>46</v>
      </c>
      <c r="AP22" s="37" t="s">
        <v>46</v>
      </c>
      <c r="AQ22" s="37" t="s">
        <v>46</v>
      </c>
      <c r="AR22" s="37" t="s">
        <v>46</v>
      </c>
      <c r="AS22" s="37" t="s">
        <v>46</v>
      </c>
      <c r="AT22" s="37" t="s">
        <v>46</v>
      </c>
      <c r="AU22" s="61"/>
      <c r="AV22" s="61"/>
      <c r="AW22" s="61"/>
      <c r="AX22" s="61"/>
      <c r="AY22" s="71"/>
      <c r="AZ22" s="71"/>
      <c r="BA22" s="37" t="s">
        <v>46</v>
      </c>
      <c r="BB22" s="37" t="s">
        <v>46</v>
      </c>
      <c r="BC22" s="37" t="s">
        <v>46</v>
      </c>
      <c r="BD22" s="37" t="s">
        <v>46</v>
      </c>
      <c r="BE22" s="37" t="s">
        <v>46</v>
      </c>
      <c r="BF22" s="37" t="s">
        <v>46</v>
      </c>
      <c r="BG22" s="37" t="s">
        <v>46</v>
      </c>
      <c r="BH22" s="37" t="s">
        <v>46</v>
      </c>
      <c r="BI22" s="37" t="s">
        <v>46</v>
      </c>
      <c r="BJ22" s="37" t="s">
        <v>46</v>
      </c>
      <c r="BK22" s="37" t="s">
        <v>46</v>
      </c>
      <c r="BL22" s="37" t="s">
        <v>46</v>
      </c>
      <c r="BM22" s="37" t="s">
        <v>46</v>
      </c>
      <c r="BN22" s="37" t="s">
        <v>46</v>
      </c>
      <c r="BO22" s="37" t="s">
        <v>46</v>
      </c>
      <c r="BP22" s="37" t="s">
        <v>46</v>
      </c>
      <c r="BQ22" s="41" t="s">
        <v>461</v>
      </c>
    </row>
    <row r="23" spans="1:69">
      <c r="A23" s="32">
        <v>14</v>
      </c>
      <c r="B23" s="109" t="s">
        <v>421</v>
      </c>
      <c r="C23" s="32" t="s">
        <v>420</v>
      </c>
      <c r="D23" s="32" t="s">
        <v>437</v>
      </c>
      <c r="E23" s="37" t="s">
        <v>453</v>
      </c>
      <c r="F23" s="37" t="s">
        <v>453</v>
      </c>
      <c r="G23" s="37" t="s">
        <v>453</v>
      </c>
      <c r="H23" s="37" t="s">
        <v>453</v>
      </c>
      <c r="I23" s="37" t="s">
        <v>453</v>
      </c>
      <c r="J23" s="37" t="s">
        <v>453</v>
      </c>
      <c r="K23" s="37" t="s">
        <v>453</v>
      </c>
      <c r="L23" s="37" t="s">
        <v>453</v>
      </c>
      <c r="M23" s="37" t="s">
        <v>453</v>
      </c>
      <c r="N23" s="37" t="s">
        <v>453</v>
      </c>
      <c r="O23" s="37" t="s">
        <v>453</v>
      </c>
      <c r="P23" s="37" t="s">
        <v>453</v>
      </c>
      <c r="Q23" s="37" t="s">
        <v>453</v>
      </c>
      <c r="R23" s="37" t="s">
        <v>453</v>
      </c>
      <c r="S23" s="35">
        <v>1</v>
      </c>
      <c r="T23" s="37" t="s">
        <v>46</v>
      </c>
      <c r="U23" s="35">
        <v>1</v>
      </c>
      <c r="V23" s="37" t="s">
        <v>46</v>
      </c>
      <c r="W23" s="35">
        <v>1</v>
      </c>
      <c r="X23" s="37" t="s">
        <v>46</v>
      </c>
      <c r="Y23" s="37" t="s">
        <v>46</v>
      </c>
      <c r="Z23" s="35">
        <v>1</v>
      </c>
      <c r="AA23" s="37" t="s">
        <v>46</v>
      </c>
      <c r="AB23" s="35">
        <v>1</v>
      </c>
      <c r="AC23" s="37" t="s">
        <v>46</v>
      </c>
      <c r="AD23" s="35">
        <v>1</v>
      </c>
      <c r="AE23" s="37" t="s">
        <v>46</v>
      </c>
      <c r="AF23" s="34"/>
      <c r="AG23" s="34"/>
      <c r="AH23" s="35">
        <v>1</v>
      </c>
      <c r="AI23" s="34"/>
      <c r="AJ23" s="67"/>
      <c r="AK23" s="37" t="s">
        <v>46</v>
      </c>
      <c r="AL23" s="37" t="s">
        <v>46</v>
      </c>
      <c r="AM23" s="37" t="s">
        <v>46</v>
      </c>
      <c r="AN23" s="37" t="s">
        <v>46</v>
      </c>
      <c r="AO23" s="37" t="s">
        <v>46</v>
      </c>
      <c r="AP23" s="37" t="s">
        <v>46</v>
      </c>
      <c r="AQ23" s="37" t="s">
        <v>46</v>
      </c>
      <c r="AR23" s="37" t="s">
        <v>46</v>
      </c>
      <c r="AS23" s="37" t="s">
        <v>46</v>
      </c>
      <c r="AT23" s="37" t="s">
        <v>46</v>
      </c>
      <c r="AU23" s="61"/>
      <c r="AV23" s="61"/>
      <c r="AW23" s="61"/>
      <c r="AX23" s="61"/>
      <c r="AY23" s="71"/>
      <c r="AZ23" s="71"/>
      <c r="BA23" s="37" t="s">
        <v>46</v>
      </c>
      <c r="BB23" s="37" t="s">
        <v>46</v>
      </c>
      <c r="BC23" s="37" t="s">
        <v>46</v>
      </c>
      <c r="BD23" s="37" t="s">
        <v>46</v>
      </c>
      <c r="BE23" s="37" t="s">
        <v>46</v>
      </c>
      <c r="BF23" s="37" t="s">
        <v>46</v>
      </c>
      <c r="BG23" s="37" t="s">
        <v>46</v>
      </c>
      <c r="BH23" s="37" t="s">
        <v>46</v>
      </c>
      <c r="BI23" s="37" t="s">
        <v>46</v>
      </c>
      <c r="BJ23" s="37" t="s">
        <v>46</v>
      </c>
      <c r="BK23" s="37" t="s">
        <v>46</v>
      </c>
      <c r="BL23" s="37" t="s">
        <v>46</v>
      </c>
      <c r="BM23" s="37" t="s">
        <v>46</v>
      </c>
      <c r="BN23" s="37" t="s">
        <v>46</v>
      </c>
      <c r="BO23" s="37" t="s">
        <v>46</v>
      </c>
      <c r="BP23" s="37" t="s">
        <v>46</v>
      </c>
      <c r="BQ23" s="41" t="s">
        <v>461</v>
      </c>
    </row>
    <row r="24" spans="1:69">
      <c r="A24" s="32">
        <v>15</v>
      </c>
      <c r="B24" s="109" t="s">
        <v>422</v>
      </c>
      <c r="C24" s="32" t="s">
        <v>423</v>
      </c>
      <c r="D24" s="32" t="s">
        <v>438</v>
      </c>
      <c r="E24" s="37" t="s">
        <v>453</v>
      </c>
      <c r="F24" s="37" t="s">
        <v>453</v>
      </c>
      <c r="G24" s="37" t="s">
        <v>453</v>
      </c>
      <c r="H24" s="37" t="s">
        <v>453</v>
      </c>
      <c r="I24" s="37" t="s">
        <v>453</v>
      </c>
      <c r="J24" s="37" t="s">
        <v>453</v>
      </c>
      <c r="K24" s="37" t="s">
        <v>453</v>
      </c>
      <c r="L24" s="37" t="s">
        <v>453</v>
      </c>
      <c r="M24" s="37" t="s">
        <v>453</v>
      </c>
      <c r="N24" s="37" t="s">
        <v>453</v>
      </c>
      <c r="O24" s="37" t="s">
        <v>453</v>
      </c>
      <c r="P24" s="37" t="s">
        <v>453</v>
      </c>
      <c r="Q24" s="37" t="s">
        <v>453</v>
      </c>
      <c r="R24" s="37" t="s">
        <v>453</v>
      </c>
      <c r="S24" s="35">
        <v>1</v>
      </c>
      <c r="T24" s="35">
        <v>1</v>
      </c>
      <c r="U24" s="37" t="s">
        <v>46</v>
      </c>
      <c r="V24" s="37" t="s">
        <v>46</v>
      </c>
      <c r="W24" s="37" t="s">
        <v>46</v>
      </c>
      <c r="X24" s="35">
        <v>1</v>
      </c>
      <c r="Y24" s="35"/>
      <c r="Z24" s="35">
        <v>1</v>
      </c>
      <c r="AA24" s="37" t="s">
        <v>46</v>
      </c>
      <c r="AB24" s="35">
        <v>1</v>
      </c>
      <c r="AC24" s="35"/>
      <c r="AD24" s="35">
        <v>1</v>
      </c>
      <c r="AE24" s="59" t="s">
        <v>536</v>
      </c>
      <c r="AF24" s="34"/>
      <c r="AG24" s="34"/>
      <c r="AH24" s="35">
        <v>1</v>
      </c>
      <c r="AI24" s="34"/>
      <c r="AJ24" s="67"/>
      <c r="AK24" s="37" t="s">
        <v>46</v>
      </c>
      <c r="AL24" s="37" t="s">
        <v>46</v>
      </c>
      <c r="AM24" s="37" t="s">
        <v>46</v>
      </c>
      <c r="AN24" s="37" t="s">
        <v>46</v>
      </c>
      <c r="AO24" s="37" t="s">
        <v>46</v>
      </c>
      <c r="AP24" s="37" t="s">
        <v>46</v>
      </c>
      <c r="AQ24" s="37" t="s">
        <v>46</v>
      </c>
      <c r="AR24" s="37" t="s">
        <v>46</v>
      </c>
      <c r="AS24" s="37" t="s">
        <v>46</v>
      </c>
      <c r="AT24" s="37" t="s">
        <v>46</v>
      </c>
      <c r="AU24" s="61"/>
      <c r="AV24" s="61"/>
      <c r="AW24" s="61"/>
      <c r="AX24" s="61"/>
      <c r="AY24" s="71"/>
      <c r="AZ24" s="71"/>
      <c r="BA24" s="37" t="s">
        <v>46</v>
      </c>
      <c r="BB24" s="37" t="s">
        <v>46</v>
      </c>
      <c r="BC24" s="37" t="s">
        <v>46</v>
      </c>
      <c r="BD24" s="37" t="s">
        <v>46</v>
      </c>
      <c r="BE24" s="37" t="s">
        <v>46</v>
      </c>
      <c r="BF24" s="37" t="s">
        <v>46</v>
      </c>
      <c r="BG24" s="37" t="s">
        <v>46</v>
      </c>
      <c r="BH24" s="37" t="s">
        <v>46</v>
      </c>
      <c r="BI24" s="37" t="s">
        <v>46</v>
      </c>
      <c r="BJ24" s="37" t="s">
        <v>46</v>
      </c>
      <c r="BK24" s="37" t="s">
        <v>46</v>
      </c>
      <c r="BL24" s="37" t="s">
        <v>46</v>
      </c>
      <c r="BM24" s="37" t="s">
        <v>46</v>
      </c>
      <c r="BN24" s="37" t="s">
        <v>46</v>
      </c>
      <c r="BO24" s="37" t="s">
        <v>46</v>
      </c>
      <c r="BP24" s="37" t="s">
        <v>46</v>
      </c>
      <c r="BQ24" s="41" t="s">
        <v>461</v>
      </c>
    </row>
    <row r="25" spans="1:69">
      <c r="A25" s="32">
        <v>16</v>
      </c>
      <c r="B25" s="109" t="s">
        <v>424</v>
      </c>
      <c r="C25" s="32" t="s">
        <v>425</v>
      </c>
      <c r="D25" s="32" t="s">
        <v>438</v>
      </c>
      <c r="E25" s="37" t="s">
        <v>453</v>
      </c>
      <c r="F25" s="37" t="s">
        <v>453</v>
      </c>
      <c r="G25" s="37" t="s">
        <v>453</v>
      </c>
      <c r="H25" s="37" t="s">
        <v>453</v>
      </c>
      <c r="I25" s="37" t="s">
        <v>453</v>
      </c>
      <c r="J25" s="37" t="s">
        <v>453</v>
      </c>
      <c r="K25" s="37" t="s">
        <v>453</v>
      </c>
      <c r="L25" s="37" t="s">
        <v>453</v>
      </c>
      <c r="M25" s="37" t="s">
        <v>453</v>
      </c>
      <c r="N25" s="37" t="s">
        <v>453</v>
      </c>
      <c r="O25" s="37" t="s">
        <v>453</v>
      </c>
      <c r="P25" s="37" t="s">
        <v>453</v>
      </c>
      <c r="Q25" s="37" t="s">
        <v>453</v>
      </c>
      <c r="R25" s="37" t="s">
        <v>453</v>
      </c>
      <c r="S25" s="35">
        <v>1</v>
      </c>
      <c r="T25" s="37" t="s">
        <v>46</v>
      </c>
      <c r="U25" s="35">
        <v>1</v>
      </c>
      <c r="V25" s="37" t="s">
        <v>46</v>
      </c>
      <c r="W25" s="37" t="s">
        <v>46</v>
      </c>
      <c r="X25" s="35">
        <v>1</v>
      </c>
      <c r="Y25" s="35"/>
      <c r="Z25" s="35">
        <v>1</v>
      </c>
      <c r="AA25" s="37" t="s">
        <v>46</v>
      </c>
      <c r="AB25" s="35">
        <v>1</v>
      </c>
      <c r="AC25" s="35"/>
      <c r="AD25" s="35">
        <v>1</v>
      </c>
      <c r="AE25" s="37" t="s">
        <v>46</v>
      </c>
      <c r="AF25" s="34"/>
      <c r="AG25" s="34"/>
      <c r="AH25" s="35">
        <v>1</v>
      </c>
      <c r="AI25" s="34"/>
      <c r="AJ25" s="67"/>
      <c r="AK25" s="37" t="s">
        <v>46</v>
      </c>
      <c r="AL25" s="37" t="s">
        <v>46</v>
      </c>
      <c r="AM25" s="37" t="s">
        <v>46</v>
      </c>
      <c r="AN25" s="37" t="s">
        <v>46</v>
      </c>
      <c r="AO25" s="37" t="s">
        <v>46</v>
      </c>
      <c r="AP25" s="37" t="s">
        <v>46</v>
      </c>
      <c r="AQ25" s="37" t="s">
        <v>46</v>
      </c>
      <c r="AR25" s="37" t="s">
        <v>46</v>
      </c>
      <c r="AS25" s="37" t="s">
        <v>46</v>
      </c>
      <c r="AT25" s="37" t="s">
        <v>46</v>
      </c>
      <c r="AU25" s="61"/>
      <c r="AV25" s="61"/>
      <c r="AW25" s="61"/>
      <c r="AX25" s="61"/>
      <c r="AY25" s="71"/>
      <c r="AZ25" s="71"/>
      <c r="BA25" s="37" t="s">
        <v>46</v>
      </c>
      <c r="BB25" s="37" t="s">
        <v>46</v>
      </c>
      <c r="BC25" s="37" t="s">
        <v>46</v>
      </c>
      <c r="BD25" s="37" t="s">
        <v>46</v>
      </c>
      <c r="BE25" s="37" t="s">
        <v>46</v>
      </c>
      <c r="BF25" s="37" t="s">
        <v>46</v>
      </c>
      <c r="BG25" s="37" t="s">
        <v>46</v>
      </c>
      <c r="BH25" s="37" t="s">
        <v>46</v>
      </c>
      <c r="BI25" s="37" t="s">
        <v>46</v>
      </c>
      <c r="BJ25" s="37" t="s">
        <v>46</v>
      </c>
      <c r="BK25" s="37" t="s">
        <v>46</v>
      </c>
      <c r="BL25" s="37" t="s">
        <v>46</v>
      </c>
      <c r="BM25" s="37" t="s">
        <v>46</v>
      </c>
      <c r="BN25" s="37" t="s">
        <v>46</v>
      </c>
      <c r="BO25" s="37" t="s">
        <v>46</v>
      </c>
      <c r="BP25" s="37" t="s">
        <v>46</v>
      </c>
      <c r="BQ25" s="41" t="s">
        <v>461</v>
      </c>
    </row>
    <row r="26" spans="1:69">
      <c r="A26" s="32">
        <v>17</v>
      </c>
      <c r="B26" s="95" t="s">
        <v>662</v>
      </c>
      <c r="C26" s="32" t="s">
        <v>642</v>
      </c>
      <c r="D26" s="32"/>
      <c r="E26" s="39">
        <v>1</v>
      </c>
      <c r="F26" s="39">
        <v>1</v>
      </c>
      <c r="G26" s="39">
        <v>1</v>
      </c>
      <c r="H26" s="91">
        <v>1</v>
      </c>
      <c r="I26" s="91">
        <v>1</v>
      </c>
      <c r="J26" s="39">
        <v>1</v>
      </c>
      <c r="K26" s="39">
        <v>1</v>
      </c>
      <c r="L26" s="37" t="s">
        <v>46</v>
      </c>
      <c r="M26" s="37" t="s">
        <v>46</v>
      </c>
      <c r="N26" s="37" t="s">
        <v>46</v>
      </c>
      <c r="O26" s="37" t="s">
        <v>46</v>
      </c>
      <c r="P26" s="37" t="s">
        <v>46</v>
      </c>
      <c r="Q26" s="37" t="s">
        <v>46</v>
      </c>
      <c r="R26" s="37" t="s">
        <v>46</v>
      </c>
      <c r="S26" s="37" t="s">
        <v>46</v>
      </c>
      <c r="T26" s="37" t="s">
        <v>46</v>
      </c>
      <c r="U26" s="37" t="s">
        <v>46</v>
      </c>
      <c r="V26" s="37" t="s">
        <v>46</v>
      </c>
      <c r="W26" s="37" t="s">
        <v>46</v>
      </c>
      <c r="X26" s="37" t="s">
        <v>46</v>
      </c>
      <c r="Y26" s="37" t="s">
        <v>46</v>
      </c>
      <c r="Z26" s="37" t="s">
        <v>46</v>
      </c>
      <c r="AA26" s="37" t="s">
        <v>46</v>
      </c>
      <c r="AB26" s="37" t="s">
        <v>46</v>
      </c>
      <c r="AC26" s="37" t="s">
        <v>46</v>
      </c>
      <c r="AD26" s="37" t="s">
        <v>46</v>
      </c>
      <c r="AE26" s="37" t="s">
        <v>46</v>
      </c>
      <c r="AF26" s="37" t="s">
        <v>46</v>
      </c>
      <c r="AG26" s="37" t="s">
        <v>46</v>
      </c>
      <c r="AH26" s="91"/>
      <c r="AI26" s="91"/>
      <c r="AJ26" s="92"/>
      <c r="AK26" s="91"/>
      <c r="AL26" s="91"/>
      <c r="AM26" s="91"/>
      <c r="AN26" s="91"/>
      <c r="AO26" s="91"/>
      <c r="AP26" s="91"/>
      <c r="AQ26" s="91"/>
      <c r="AR26" s="91"/>
      <c r="AS26" s="91"/>
      <c r="AT26" s="91"/>
      <c r="AU26" s="91"/>
      <c r="AV26" s="91"/>
      <c r="AW26" s="91"/>
      <c r="AX26" s="78" t="s">
        <v>46</v>
      </c>
      <c r="AY26" s="90"/>
      <c r="AZ26" s="90"/>
      <c r="BA26" s="37" t="s">
        <v>46</v>
      </c>
      <c r="BB26" s="37" t="s">
        <v>46</v>
      </c>
      <c r="BC26" s="37" t="s">
        <v>46</v>
      </c>
      <c r="BD26" s="37" t="s">
        <v>46</v>
      </c>
      <c r="BE26" s="37" t="s">
        <v>46</v>
      </c>
      <c r="BF26" s="37" t="s">
        <v>46</v>
      </c>
      <c r="BG26" s="91">
        <v>1</v>
      </c>
      <c r="BH26" s="37" t="s">
        <v>46</v>
      </c>
      <c r="BI26" s="37" t="s">
        <v>46</v>
      </c>
      <c r="BJ26" s="37" t="s">
        <v>46</v>
      </c>
      <c r="BK26" s="37" t="s">
        <v>46</v>
      </c>
      <c r="BL26" s="37" t="s">
        <v>46</v>
      </c>
      <c r="BM26" s="37" t="s">
        <v>46</v>
      </c>
      <c r="BN26" s="37" t="s">
        <v>46</v>
      </c>
      <c r="BO26" s="37" t="s">
        <v>46</v>
      </c>
      <c r="BP26" s="37" t="s">
        <v>46</v>
      </c>
      <c r="BQ26" s="89" t="s">
        <v>647</v>
      </c>
    </row>
    <row r="27" spans="1:69">
      <c r="A27" s="32">
        <v>18</v>
      </c>
      <c r="B27" s="95" t="s">
        <v>663</v>
      </c>
      <c r="C27" s="32" t="s">
        <v>644</v>
      </c>
      <c r="D27" s="32"/>
      <c r="E27" s="39">
        <v>1</v>
      </c>
      <c r="F27" s="39">
        <v>1</v>
      </c>
      <c r="G27" s="39">
        <v>1</v>
      </c>
      <c r="H27" s="91">
        <v>1</v>
      </c>
      <c r="I27" s="91">
        <v>1</v>
      </c>
      <c r="J27" s="39">
        <v>1</v>
      </c>
      <c r="K27" s="39">
        <v>1</v>
      </c>
      <c r="L27" s="37" t="s">
        <v>46</v>
      </c>
      <c r="M27" s="37" t="s">
        <v>46</v>
      </c>
      <c r="N27" s="37" t="s">
        <v>46</v>
      </c>
      <c r="O27" s="37" t="s">
        <v>46</v>
      </c>
      <c r="P27" s="37" t="s">
        <v>46</v>
      </c>
      <c r="Q27" s="37" t="s">
        <v>46</v>
      </c>
      <c r="R27" s="37" t="s">
        <v>46</v>
      </c>
      <c r="S27" s="37" t="s">
        <v>46</v>
      </c>
      <c r="T27" s="37" t="s">
        <v>46</v>
      </c>
      <c r="U27" s="37" t="s">
        <v>46</v>
      </c>
      <c r="V27" s="37" t="s">
        <v>46</v>
      </c>
      <c r="W27" s="37" t="s">
        <v>46</v>
      </c>
      <c r="X27" s="37" t="s">
        <v>46</v>
      </c>
      <c r="Y27" s="37" t="s">
        <v>46</v>
      </c>
      <c r="Z27" s="37" t="s">
        <v>46</v>
      </c>
      <c r="AA27" s="37" t="s">
        <v>46</v>
      </c>
      <c r="AB27" s="37" t="s">
        <v>46</v>
      </c>
      <c r="AC27" s="37" t="s">
        <v>46</v>
      </c>
      <c r="AD27" s="37" t="s">
        <v>46</v>
      </c>
      <c r="AE27" s="37" t="s">
        <v>46</v>
      </c>
      <c r="AF27" s="37" t="s">
        <v>46</v>
      </c>
      <c r="AG27" s="37" t="s">
        <v>46</v>
      </c>
      <c r="AH27" s="91"/>
      <c r="AI27" s="91"/>
      <c r="AJ27" s="92"/>
      <c r="AK27" s="91"/>
      <c r="AL27" s="91"/>
      <c r="AM27" s="91"/>
      <c r="AN27" s="91"/>
      <c r="AO27" s="91"/>
      <c r="AP27" s="91"/>
      <c r="AQ27" s="91"/>
      <c r="AR27" s="91"/>
      <c r="AS27" s="91"/>
      <c r="AT27" s="91"/>
      <c r="AU27" s="91"/>
      <c r="AV27" s="91"/>
      <c r="AW27" s="91"/>
      <c r="AX27" s="78" t="s">
        <v>46</v>
      </c>
      <c r="AY27" s="90"/>
      <c r="AZ27" s="90"/>
      <c r="BA27" s="39">
        <v>1</v>
      </c>
      <c r="BB27" s="37" t="s">
        <v>46</v>
      </c>
      <c r="BC27" s="37" t="s">
        <v>46</v>
      </c>
      <c r="BD27" s="37" t="s">
        <v>46</v>
      </c>
      <c r="BE27" s="37" t="s">
        <v>46</v>
      </c>
      <c r="BF27" s="37" t="s">
        <v>46</v>
      </c>
      <c r="BG27" s="91">
        <v>1</v>
      </c>
      <c r="BH27" s="37" t="s">
        <v>46</v>
      </c>
      <c r="BI27" s="37" t="s">
        <v>46</v>
      </c>
      <c r="BJ27" s="37" t="s">
        <v>46</v>
      </c>
      <c r="BK27" s="37" t="s">
        <v>46</v>
      </c>
      <c r="BL27" s="37" t="s">
        <v>46</v>
      </c>
      <c r="BM27" s="37" t="s">
        <v>46</v>
      </c>
      <c r="BN27" s="37" t="s">
        <v>46</v>
      </c>
      <c r="BO27" s="37" t="s">
        <v>46</v>
      </c>
      <c r="BP27" s="37" t="s">
        <v>46</v>
      </c>
      <c r="BQ27" s="89" t="s">
        <v>647</v>
      </c>
    </row>
    <row r="28" spans="1:69">
      <c r="A28" s="32">
        <v>19</v>
      </c>
      <c r="B28" s="36" t="s">
        <v>623</v>
      </c>
      <c r="C28" s="32" t="s">
        <v>642</v>
      </c>
      <c r="D28" s="32"/>
      <c r="E28" s="39">
        <v>1</v>
      </c>
      <c r="F28" s="39">
        <v>1</v>
      </c>
      <c r="G28" s="39">
        <v>1</v>
      </c>
      <c r="H28" s="37" t="s">
        <v>46</v>
      </c>
      <c r="I28" s="37" t="s">
        <v>46</v>
      </c>
      <c r="J28" s="39">
        <v>1</v>
      </c>
      <c r="K28" s="39">
        <v>1</v>
      </c>
      <c r="L28" s="37" t="s">
        <v>46</v>
      </c>
      <c r="M28" s="37" t="s">
        <v>46</v>
      </c>
      <c r="N28" s="37" t="s">
        <v>46</v>
      </c>
      <c r="O28" s="37" t="s">
        <v>46</v>
      </c>
      <c r="P28" s="37" t="s">
        <v>46</v>
      </c>
      <c r="Q28" s="37" t="s">
        <v>46</v>
      </c>
      <c r="R28" s="37" t="s">
        <v>46</v>
      </c>
      <c r="S28" s="37" t="s">
        <v>46</v>
      </c>
      <c r="T28" s="37" t="s">
        <v>46</v>
      </c>
      <c r="U28" s="37" t="s">
        <v>46</v>
      </c>
      <c r="V28" s="37" t="s">
        <v>46</v>
      </c>
      <c r="W28" s="37" t="s">
        <v>46</v>
      </c>
      <c r="X28" s="37" t="s">
        <v>46</v>
      </c>
      <c r="Y28" s="37" t="s">
        <v>46</v>
      </c>
      <c r="Z28" s="37" t="s">
        <v>46</v>
      </c>
      <c r="AA28" s="37" t="s">
        <v>46</v>
      </c>
      <c r="AB28" s="37" t="s">
        <v>46</v>
      </c>
      <c r="AC28" s="37" t="s">
        <v>46</v>
      </c>
      <c r="AD28" s="37" t="s">
        <v>46</v>
      </c>
      <c r="AE28" s="37" t="s">
        <v>46</v>
      </c>
      <c r="AF28" s="37" t="s">
        <v>46</v>
      </c>
      <c r="AG28" s="37" t="s">
        <v>46</v>
      </c>
      <c r="AH28" s="91"/>
      <c r="AI28" s="91"/>
      <c r="AJ28" s="92"/>
      <c r="AK28" s="91"/>
      <c r="AL28" s="91"/>
      <c r="AM28" s="91"/>
      <c r="AN28" s="91"/>
      <c r="AO28" s="91"/>
      <c r="AP28" s="91"/>
      <c r="AQ28" s="91"/>
      <c r="AR28" s="91"/>
      <c r="AS28" s="91"/>
      <c r="AT28" s="91"/>
      <c r="AU28" s="91"/>
      <c r="AV28" s="91"/>
      <c r="AW28" s="91"/>
      <c r="AX28" s="78" t="s">
        <v>46</v>
      </c>
      <c r="AY28" s="90"/>
      <c r="AZ28" s="90"/>
      <c r="BA28" s="37" t="s">
        <v>46</v>
      </c>
      <c r="BB28" s="37" t="s">
        <v>46</v>
      </c>
      <c r="BC28" s="37" t="s">
        <v>46</v>
      </c>
      <c r="BD28" s="37" t="s">
        <v>46</v>
      </c>
      <c r="BE28" s="39">
        <v>1</v>
      </c>
      <c r="BF28" s="39">
        <v>1</v>
      </c>
      <c r="BG28" s="37" t="s">
        <v>46</v>
      </c>
      <c r="BH28" s="37" t="s">
        <v>46</v>
      </c>
      <c r="BI28" s="37" t="s">
        <v>46</v>
      </c>
      <c r="BJ28" s="37" t="s">
        <v>46</v>
      </c>
      <c r="BK28" s="37" t="s">
        <v>46</v>
      </c>
      <c r="BL28" s="37" t="s">
        <v>46</v>
      </c>
      <c r="BM28" s="37" t="s">
        <v>46</v>
      </c>
      <c r="BN28" s="37" t="s">
        <v>46</v>
      </c>
      <c r="BO28" s="37" t="s">
        <v>46</v>
      </c>
      <c r="BP28" s="37" t="s">
        <v>46</v>
      </c>
      <c r="BQ28" s="89" t="s">
        <v>647</v>
      </c>
    </row>
    <row r="29" spans="1:69">
      <c r="A29" s="32">
        <v>20</v>
      </c>
      <c r="B29" s="36" t="s">
        <v>643</v>
      </c>
      <c r="C29" s="32" t="s">
        <v>644</v>
      </c>
      <c r="D29" s="32"/>
      <c r="E29" s="39">
        <v>1</v>
      </c>
      <c r="F29" s="39">
        <v>1</v>
      </c>
      <c r="G29" s="39">
        <v>1</v>
      </c>
      <c r="H29" s="37" t="s">
        <v>46</v>
      </c>
      <c r="I29" s="37" t="s">
        <v>46</v>
      </c>
      <c r="J29" s="39">
        <v>1</v>
      </c>
      <c r="K29" s="39">
        <v>1</v>
      </c>
      <c r="L29" s="37" t="s">
        <v>46</v>
      </c>
      <c r="M29" s="37" t="s">
        <v>46</v>
      </c>
      <c r="N29" s="37" t="s">
        <v>46</v>
      </c>
      <c r="O29" s="37" t="s">
        <v>46</v>
      </c>
      <c r="P29" s="37" t="s">
        <v>46</v>
      </c>
      <c r="Q29" s="37" t="s">
        <v>46</v>
      </c>
      <c r="R29" s="37" t="s">
        <v>46</v>
      </c>
      <c r="S29" s="37" t="s">
        <v>46</v>
      </c>
      <c r="T29" s="37" t="s">
        <v>46</v>
      </c>
      <c r="U29" s="37" t="s">
        <v>46</v>
      </c>
      <c r="V29" s="37" t="s">
        <v>46</v>
      </c>
      <c r="W29" s="37" t="s">
        <v>46</v>
      </c>
      <c r="X29" s="37" t="s">
        <v>46</v>
      </c>
      <c r="Y29" s="37" t="s">
        <v>46</v>
      </c>
      <c r="Z29" s="37" t="s">
        <v>46</v>
      </c>
      <c r="AA29" s="37" t="s">
        <v>46</v>
      </c>
      <c r="AB29" s="37" t="s">
        <v>46</v>
      </c>
      <c r="AC29" s="37" t="s">
        <v>46</v>
      </c>
      <c r="AD29" s="37" t="s">
        <v>46</v>
      </c>
      <c r="AE29" s="37" t="s">
        <v>46</v>
      </c>
      <c r="AF29" s="37" t="s">
        <v>46</v>
      </c>
      <c r="AG29" s="37" t="s">
        <v>46</v>
      </c>
      <c r="AH29" s="91"/>
      <c r="AI29" s="91"/>
      <c r="AJ29" s="92"/>
      <c r="AK29" s="91"/>
      <c r="AL29" s="91"/>
      <c r="AM29" s="91"/>
      <c r="AN29" s="91"/>
      <c r="AO29" s="91"/>
      <c r="AP29" s="91"/>
      <c r="AQ29" s="91"/>
      <c r="AR29" s="91"/>
      <c r="AS29" s="91"/>
      <c r="AT29" s="91"/>
      <c r="AU29" s="91"/>
      <c r="AV29" s="91"/>
      <c r="AW29" s="91"/>
      <c r="AX29" s="78" t="s">
        <v>46</v>
      </c>
      <c r="AY29" s="90"/>
      <c r="AZ29" s="90"/>
      <c r="BA29" s="39">
        <v>1</v>
      </c>
      <c r="BB29" s="37" t="s">
        <v>46</v>
      </c>
      <c r="BC29" s="37" t="s">
        <v>46</v>
      </c>
      <c r="BD29" s="37" t="s">
        <v>46</v>
      </c>
      <c r="BE29" s="39">
        <v>1</v>
      </c>
      <c r="BF29" s="39">
        <v>1</v>
      </c>
      <c r="BG29" s="37" t="s">
        <v>46</v>
      </c>
      <c r="BH29" s="37" t="s">
        <v>46</v>
      </c>
      <c r="BI29" s="37" t="s">
        <v>46</v>
      </c>
      <c r="BJ29" s="37" t="s">
        <v>46</v>
      </c>
      <c r="BK29" s="37" t="s">
        <v>46</v>
      </c>
      <c r="BL29" s="37" t="s">
        <v>46</v>
      </c>
      <c r="BM29" s="37" t="s">
        <v>46</v>
      </c>
      <c r="BN29" s="37" t="s">
        <v>46</v>
      </c>
      <c r="BO29" s="37" t="s">
        <v>46</v>
      </c>
      <c r="BP29" s="37" t="s">
        <v>46</v>
      </c>
      <c r="BQ29" s="89" t="s">
        <v>647</v>
      </c>
    </row>
    <row r="30" spans="1:69">
      <c r="A30" s="32">
        <v>21</v>
      </c>
      <c r="B30" s="110" t="s">
        <v>725</v>
      </c>
      <c r="C30" s="32" t="s">
        <v>415</v>
      </c>
      <c r="D30" s="32" t="s">
        <v>437</v>
      </c>
      <c r="E30" s="37" t="s">
        <v>46</v>
      </c>
      <c r="F30" s="37" t="s">
        <v>46</v>
      </c>
      <c r="G30" s="37" t="s">
        <v>46</v>
      </c>
      <c r="H30" s="37" t="s">
        <v>46</v>
      </c>
      <c r="I30" s="37" t="s">
        <v>46</v>
      </c>
      <c r="J30" s="37" t="s">
        <v>46</v>
      </c>
      <c r="K30" s="37" t="s">
        <v>46</v>
      </c>
      <c r="L30" s="37" t="s">
        <v>46</v>
      </c>
      <c r="M30" s="37" t="s">
        <v>46</v>
      </c>
      <c r="N30" s="37" t="s">
        <v>46</v>
      </c>
      <c r="O30" s="37" t="s">
        <v>46</v>
      </c>
      <c r="P30" s="37" t="s">
        <v>46</v>
      </c>
      <c r="Q30" s="37" t="s">
        <v>46</v>
      </c>
      <c r="R30" s="37" t="s">
        <v>46</v>
      </c>
      <c r="S30" s="35">
        <v>1</v>
      </c>
      <c r="T30" s="35">
        <v>1</v>
      </c>
      <c r="U30" s="37" t="s">
        <v>46</v>
      </c>
      <c r="V30" s="35">
        <v>1</v>
      </c>
      <c r="W30" s="37" t="s">
        <v>46</v>
      </c>
      <c r="X30" s="37" t="s">
        <v>46</v>
      </c>
      <c r="Y30" s="37" t="s">
        <v>46</v>
      </c>
      <c r="Z30" s="35">
        <v>1</v>
      </c>
      <c r="AA30" s="35">
        <v>1</v>
      </c>
      <c r="AB30" s="37" t="s">
        <v>46</v>
      </c>
      <c r="AC30" s="37" t="s">
        <v>46</v>
      </c>
      <c r="AD30" s="35">
        <v>1</v>
      </c>
      <c r="AE30" s="37" t="s">
        <v>46</v>
      </c>
      <c r="AF30" s="111"/>
      <c r="AG30" s="111"/>
      <c r="AH30" s="111"/>
      <c r="AI30" s="35">
        <v>1</v>
      </c>
      <c r="AJ30" s="67"/>
      <c r="AK30" s="37" t="s">
        <v>46</v>
      </c>
      <c r="AL30" s="37" t="s">
        <v>46</v>
      </c>
      <c r="AM30" s="37" t="s">
        <v>46</v>
      </c>
      <c r="AN30" s="37" t="s">
        <v>46</v>
      </c>
      <c r="AO30" s="37" t="s">
        <v>46</v>
      </c>
      <c r="AP30" s="37" t="s">
        <v>46</v>
      </c>
      <c r="AQ30" s="37" t="s">
        <v>46</v>
      </c>
      <c r="AR30" s="37" t="s">
        <v>46</v>
      </c>
      <c r="AS30" s="37" t="s">
        <v>46</v>
      </c>
      <c r="AT30" s="37" t="s">
        <v>46</v>
      </c>
      <c r="AU30" s="61"/>
      <c r="AV30" s="61"/>
      <c r="AW30" s="61"/>
      <c r="AX30" s="61"/>
      <c r="AY30" s="71"/>
      <c r="AZ30" s="71"/>
      <c r="BA30" s="37" t="s">
        <v>46</v>
      </c>
      <c r="BB30" s="37" t="s">
        <v>46</v>
      </c>
      <c r="BC30" s="37" t="s">
        <v>46</v>
      </c>
      <c r="BD30" s="37" t="s">
        <v>46</v>
      </c>
      <c r="BE30" s="37" t="s">
        <v>46</v>
      </c>
      <c r="BF30" s="37" t="s">
        <v>46</v>
      </c>
      <c r="BG30" s="37" t="s">
        <v>46</v>
      </c>
      <c r="BH30" s="37" t="s">
        <v>46</v>
      </c>
      <c r="BI30" s="37" t="s">
        <v>46</v>
      </c>
      <c r="BJ30" s="37" t="s">
        <v>46</v>
      </c>
      <c r="BK30" s="37" t="s">
        <v>46</v>
      </c>
      <c r="BL30" s="37" t="s">
        <v>46</v>
      </c>
      <c r="BM30" s="37" t="s">
        <v>46</v>
      </c>
      <c r="BN30" s="37" t="s">
        <v>46</v>
      </c>
      <c r="BO30" s="37" t="s">
        <v>46</v>
      </c>
      <c r="BP30" s="37" t="s">
        <v>46</v>
      </c>
      <c r="BQ30" s="41" t="s">
        <v>7</v>
      </c>
    </row>
    <row r="31" spans="1:69">
      <c r="A31" s="32">
        <v>22</v>
      </c>
      <c r="B31" s="110" t="s">
        <v>726</v>
      </c>
      <c r="C31" s="32" t="s">
        <v>415</v>
      </c>
      <c r="D31" s="32" t="s">
        <v>437</v>
      </c>
      <c r="E31" s="37" t="s">
        <v>46</v>
      </c>
      <c r="F31" s="37" t="s">
        <v>46</v>
      </c>
      <c r="G31" s="37" t="s">
        <v>46</v>
      </c>
      <c r="H31" s="37" t="s">
        <v>46</v>
      </c>
      <c r="I31" s="37" t="s">
        <v>46</v>
      </c>
      <c r="J31" s="37" t="s">
        <v>46</v>
      </c>
      <c r="K31" s="37" t="s">
        <v>46</v>
      </c>
      <c r="L31" s="37" t="s">
        <v>46</v>
      </c>
      <c r="M31" s="37" t="s">
        <v>46</v>
      </c>
      <c r="N31" s="37" t="s">
        <v>46</v>
      </c>
      <c r="O31" s="37" t="s">
        <v>46</v>
      </c>
      <c r="P31" s="37" t="s">
        <v>46</v>
      </c>
      <c r="Q31" s="37" t="s">
        <v>46</v>
      </c>
      <c r="R31" s="37" t="s">
        <v>46</v>
      </c>
      <c r="S31" s="35">
        <v>1</v>
      </c>
      <c r="T31" s="35">
        <v>1</v>
      </c>
      <c r="U31" s="37" t="s">
        <v>46</v>
      </c>
      <c r="V31" s="37" t="s">
        <v>46</v>
      </c>
      <c r="W31" s="35">
        <v>1</v>
      </c>
      <c r="X31" s="37" t="s">
        <v>46</v>
      </c>
      <c r="Y31" s="37" t="s">
        <v>46</v>
      </c>
      <c r="Z31" s="35">
        <v>1</v>
      </c>
      <c r="AA31" s="37" t="s">
        <v>46</v>
      </c>
      <c r="AB31" s="35">
        <v>1</v>
      </c>
      <c r="AC31" s="37" t="s">
        <v>46</v>
      </c>
      <c r="AD31" s="35">
        <v>1</v>
      </c>
      <c r="AE31" s="37" t="s">
        <v>46</v>
      </c>
      <c r="AF31" s="111"/>
      <c r="AG31" s="111"/>
      <c r="AH31" s="34"/>
      <c r="AI31" s="35">
        <v>1</v>
      </c>
      <c r="AJ31" s="67"/>
      <c r="AK31" s="37" t="s">
        <v>46</v>
      </c>
      <c r="AL31" s="37" t="s">
        <v>46</v>
      </c>
      <c r="AM31" s="37" t="s">
        <v>46</v>
      </c>
      <c r="AN31" s="37" t="s">
        <v>46</v>
      </c>
      <c r="AO31" s="37" t="s">
        <v>46</v>
      </c>
      <c r="AP31" s="37" t="s">
        <v>46</v>
      </c>
      <c r="AQ31" s="37" t="s">
        <v>46</v>
      </c>
      <c r="AR31" s="37" t="s">
        <v>46</v>
      </c>
      <c r="AS31" s="37" t="s">
        <v>46</v>
      </c>
      <c r="AT31" s="37" t="s">
        <v>46</v>
      </c>
      <c r="AU31" s="61"/>
      <c r="AV31" s="61"/>
      <c r="AW31" s="61"/>
      <c r="AX31" s="61"/>
      <c r="AY31" s="71"/>
      <c r="AZ31" s="71"/>
      <c r="BA31" s="37" t="s">
        <v>46</v>
      </c>
      <c r="BB31" s="37" t="s">
        <v>46</v>
      </c>
      <c r="BC31" s="37" t="s">
        <v>46</v>
      </c>
      <c r="BD31" s="37" t="s">
        <v>46</v>
      </c>
      <c r="BE31" s="37" t="s">
        <v>46</v>
      </c>
      <c r="BF31" s="37" t="s">
        <v>46</v>
      </c>
      <c r="BG31" s="37" t="s">
        <v>46</v>
      </c>
      <c r="BH31" s="37" t="s">
        <v>46</v>
      </c>
      <c r="BI31" s="37" t="s">
        <v>46</v>
      </c>
      <c r="BJ31" s="37" t="s">
        <v>46</v>
      </c>
      <c r="BK31" s="37" t="s">
        <v>46</v>
      </c>
      <c r="BL31" s="37" t="s">
        <v>46</v>
      </c>
      <c r="BM31" s="37" t="s">
        <v>46</v>
      </c>
      <c r="BN31" s="37" t="s">
        <v>46</v>
      </c>
      <c r="BO31" s="37" t="s">
        <v>46</v>
      </c>
      <c r="BP31" s="37" t="s">
        <v>46</v>
      </c>
      <c r="BQ31" s="41" t="s">
        <v>7</v>
      </c>
    </row>
    <row r="32" spans="1:69">
      <c r="A32" s="32">
        <v>23</v>
      </c>
      <c r="B32" s="110" t="s">
        <v>727</v>
      </c>
      <c r="C32" s="32" t="s">
        <v>423</v>
      </c>
      <c r="D32" s="32" t="s">
        <v>438</v>
      </c>
      <c r="E32" s="37" t="s">
        <v>46</v>
      </c>
      <c r="F32" s="37" t="s">
        <v>46</v>
      </c>
      <c r="G32" s="37" t="s">
        <v>46</v>
      </c>
      <c r="H32" s="37" t="s">
        <v>46</v>
      </c>
      <c r="I32" s="37" t="s">
        <v>46</v>
      </c>
      <c r="J32" s="37" t="s">
        <v>46</v>
      </c>
      <c r="K32" s="37" t="s">
        <v>46</v>
      </c>
      <c r="L32" s="37" t="s">
        <v>46</v>
      </c>
      <c r="M32" s="37" t="s">
        <v>46</v>
      </c>
      <c r="N32" s="37" t="s">
        <v>46</v>
      </c>
      <c r="O32" s="37" t="s">
        <v>46</v>
      </c>
      <c r="P32" s="37" t="s">
        <v>46</v>
      </c>
      <c r="Q32" s="37" t="s">
        <v>46</v>
      </c>
      <c r="R32" s="37" t="s">
        <v>46</v>
      </c>
      <c r="S32" s="35">
        <v>1</v>
      </c>
      <c r="T32" s="35">
        <v>1</v>
      </c>
      <c r="U32" s="37" t="s">
        <v>46</v>
      </c>
      <c r="V32" s="37" t="s">
        <v>46</v>
      </c>
      <c r="W32" s="37" t="s">
        <v>46</v>
      </c>
      <c r="X32" s="35">
        <v>1</v>
      </c>
      <c r="Y32" s="35"/>
      <c r="Z32" s="35">
        <v>1</v>
      </c>
      <c r="AA32" s="37" t="s">
        <v>46</v>
      </c>
      <c r="AB32" s="35">
        <v>1</v>
      </c>
      <c r="AC32" s="35"/>
      <c r="AD32" s="35">
        <v>1</v>
      </c>
      <c r="AE32" s="59" t="s">
        <v>536</v>
      </c>
      <c r="AF32" s="111"/>
      <c r="AG32" s="111"/>
      <c r="AH32" s="34"/>
      <c r="AI32" s="35">
        <v>1</v>
      </c>
      <c r="AJ32" s="67"/>
      <c r="AK32" s="37" t="s">
        <v>46</v>
      </c>
      <c r="AL32" s="37" t="s">
        <v>46</v>
      </c>
      <c r="AM32" s="37" t="s">
        <v>46</v>
      </c>
      <c r="AN32" s="37" t="s">
        <v>46</v>
      </c>
      <c r="AO32" s="37" t="s">
        <v>46</v>
      </c>
      <c r="AP32" s="37" t="s">
        <v>46</v>
      </c>
      <c r="AQ32" s="37" t="s">
        <v>46</v>
      </c>
      <c r="AR32" s="37" t="s">
        <v>46</v>
      </c>
      <c r="AS32" s="37" t="s">
        <v>46</v>
      </c>
      <c r="AT32" s="37" t="s">
        <v>46</v>
      </c>
      <c r="AU32" s="61"/>
      <c r="AV32" s="61"/>
      <c r="AW32" s="61"/>
      <c r="AX32" s="61"/>
      <c r="AY32" s="71"/>
      <c r="AZ32" s="71"/>
      <c r="BA32" s="37" t="s">
        <v>46</v>
      </c>
      <c r="BB32" s="37" t="s">
        <v>46</v>
      </c>
      <c r="BC32" s="37" t="s">
        <v>46</v>
      </c>
      <c r="BD32" s="37" t="s">
        <v>46</v>
      </c>
      <c r="BE32" s="37" t="s">
        <v>46</v>
      </c>
      <c r="BF32" s="37" t="s">
        <v>46</v>
      </c>
      <c r="BG32" s="37" t="s">
        <v>46</v>
      </c>
      <c r="BH32" s="37" t="s">
        <v>46</v>
      </c>
      <c r="BI32" s="37" t="s">
        <v>46</v>
      </c>
      <c r="BJ32" s="37" t="s">
        <v>46</v>
      </c>
      <c r="BK32" s="37" t="s">
        <v>46</v>
      </c>
      <c r="BL32" s="37" t="s">
        <v>46</v>
      </c>
      <c r="BM32" s="37" t="s">
        <v>46</v>
      </c>
      <c r="BN32" s="37" t="s">
        <v>46</v>
      </c>
      <c r="BO32" s="37" t="s">
        <v>46</v>
      </c>
      <c r="BP32" s="37" t="s">
        <v>46</v>
      </c>
      <c r="BQ32" s="41" t="s">
        <v>7</v>
      </c>
    </row>
    <row r="33" spans="1:69">
      <c r="A33" s="32">
        <v>24</v>
      </c>
      <c r="B33" s="110" t="s">
        <v>728</v>
      </c>
      <c r="C33" s="32" t="s">
        <v>425</v>
      </c>
      <c r="D33" s="32" t="s">
        <v>438</v>
      </c>
      <c r="E33" s="37" t="s">
        <v>46</v>
      </c>
      <c r="F33" s="37" t="s">
        <v>46</v>
      </c>
      <c r="G33" s="37" t="s">
        <v>46</v>
      </c>
      <c r="H33" s="37" t="s">
        <v>46</v>
      </c>
      <c r="I33" s="37" t="s">
        <v>46</v>
      </c>
      <c r="J33" s="37" t="s">
        <v>46</v>
      </c>
      <c r="K33" s="37" t="s">
        <v>46</v>
      </c>
      <c r="L33" s="37" t="s">
        <v>46</v>
      </c>
      <c r="M33" s="37" t="s">
        <v>46</v>
      </c>
      <c r="N33" s="37" t="s">
        <v>46</v>
      </c>
      <c r="O33" s="37" t="s">
        <v>46</v>
      </c>
      <c r="P33" s="37" t="s">
        <v>46</v>
      </c>
      <c r="Q33" s="37" t="s">
        <v>46</v>
      </c>
      <c r="R33" s="37" t="s">
        <v>46</v>
      </c>
      <c r="S33" s="35">
        <v>1</v>
      </c>
      <c r="T33" s="37" t="s">
        <v>46</v>
      </c>
      <c r="U33" s="35">
        <v>1</v>
      </c>
      <c r="V33" s="37" t="s">
        <v>46</v>
      </c>
      <c r="W33" s="37" t="s">
        <v>46</v>
      </c>
      <c r="X33" s="35">
        <v>1</v>
      </c>
      <c r="Y33" s="35"/>
      <c r="Z33" s="35">
        <v>1</v>
      </c>
      <c r="AA33" s="37" t="s">
        <v>46</v>
      </c>
      <c r="AB33" s="35">
        <v>1</v>
      </c>
      <c r="AC33" s="35"/>
      <c r="AD33" s="35">
        <v>1</v>
      </c>
      <c r="AE33" s="37" t="s">
        <v>46</v>
      </c>
      <c r="AF33" s="111"/>
      <c r="AG33" s="111"/>
      <c r="AH33" s="34"/>
      <c r="AI33" s="35">
        <v>1</v>
      </c>
      <c r="AJ33" s="67"/>
      <c r="AK33" s="37" t="s">
        <v>46</v>
      </c>
      <c r="AL33" s="37" t="s">
        <v>46</v>
      </c>
      <c r="AM33" s="37" t="s">
        <v>46</v>
      </c>
      <c r="AN33" s="37" t="s">
        <v>46</v>
      </c>
      <c r="AO33" s="37" t="s">
        <v>46</v>
      </c>
      <c r="AP33" s="37" t="s">
        <v>46</v>
      </c>
      <c r="AQ33" s="37" t="s">
        <v>46</v>
      </c>
      <c r="AR33" s="37" t="s">
        <v>46</v>
      </c>
      <c r="AS33" s="37" t="s">
        <v>46</v>
      </c>
      <c r="AT33" s="37" t="s">
        <v>46</v>
      </c>
      <c r="AU33" s="61"/>
      <c r="AV33" s="61"/>
      <c r="AW33" s="61"/>
      <c r="AX33" s="61"/>
      <c r="AY33" s="71"/>
      <c r="AZ33" s="71"/>
      <c r="BA33" s="37" t="s">
        <v>46</v>
      </c>
      <c r="BB33" s="37" t="s">
        <v>46</v>
      </c>
      <c r="BC33" s="37" t="s">
        <v>46</v>
      </c>
      <c r="BD33" s="37" t="s">
        <v>46</v>
      </c>
      <c r="BE33" s="37" t="s">
        <v>46</v>
      </c>
      <c r="BF33" s="37" t="s">
        <v>46</v>
      </c>
      <c r="BG33" s="37" t="s">
        <v>46</v>
      </c>
      <c r="BH33" s="37" t="s">
        <v>46</v>
      </c>
      <c r="BI33" s="37" t="s">
        <v>46</v>
      </c>
      <c r="BJ33" s="37" t="s">
        <v>46</v>
      </c>
      <c r="BK33" s="37" t="s">
        <v>46</v>
      </c>
      <c r="BL33" s="37" t="s">
        <v>46</v>
      </c>
      <c r="BM33" s="37" t="s">
        <v>46</v>
      </c>
      <c r="BN33" s="37" t="s">
        <v>46</v>
      </c>
      <c r="BO33" s="37" t="s">
        <v>46</v>
      </c>
      <c r="BP33" s="37" t="s">
        <v>46</v>
      </c>
      <c r="BQ33" s="41" t="s">
        <v>7</v>
      </c>
    </row>
    <row r="34" spans="1:69">
      <c r="A34" s="32">
        <v>25</v>
      </c>
      <c r="B34" s="117" t="s">
        <v>810</v>
      </c>
      <c r="C34" s="116" t="s">
        <v>833</v>
      </c>
      <c r="D34" s="32"/>
      <c r="E34" s="39" t="s">
        <v>1</v>
      </c>
      <c r="F34" s="39" t="s">
        <v>1</v>
      </c>
      <c r="G34" s="39" t="s">
        <v>1</v>
      </c>
      <c r="H34" s="39" t="s">
        <v>1</v>
      </c>
      <c r="I34" s="39" t="s">
        <v>1</v>
      </c>
      <c r="J34" s="39" t="s">
        <v>1</v>
      </c>
      <c r="K34" s="39" t="s">
        <v>1</v>
      </c>
      <c r="L34" s="39" t="s">
        <v>1</v>
      </c>
      <c r="M34" s="39" t="s">
        <v>1</v>
      </c>
      <c r="N34" s="39" t="s">
        <v>1</v>
      </c>
      <c r="O34" s="39" t="s">
        <v>1</v>
      </c>
      <c r="P34" s="39" t="s">
        <v>1</v>
      </c>
      <c r="Q34" s="39" t="s">
        <v>1</v>
      </c>
      <c r="R34" s="39" t="s">
        <v>1</v>
      </c>
      <c r="S34" s="35" t="s">
        <v>1</v>
      </c>
      <c r="T34" s="35" t="s">
        <v>1</v>
      </c>
      <c r="U34" s="39" t="s">
        <v>1</v>
      </c>
      <c r="V34" s="39" t="s">
        <v>1</v>
      </c>
      <c r="W34" s="39" t="s">
        <v>1</v>
      </c>
      <c r="X34" s="35" t="s">
        <v>1</v>
      </c>
      <c r="Y34" s="35" t="s">
        <v>1</v>
      </c>
      <c r="Z34" s="35" t="s">
        <v>1</v>
      </c>
      <c r="AA34" s="39" t="s">
        <v>1</v>
      </c>
      <c r="AB34" s="35" t="s">
        <v>1</v>
      </c>
      <c r="AC34" s="35" t="s">
        <v>1</v>
      </c>
      <c r="AD34" s="35" t="s">
        <v>1</v>
      </c>
      <c r="AE34" s="113" t="s">
        <v>1</v>
      </c>
      <c r="AF34" s="35" t="s">
        <v>1</v>
      </c>
      <c r="AG34" s="35" t="s">
        <v>1</v>
      </c>
      <c r="AH34" s="39" t="s">
        <v>1</v>
      </c>
      <c r="AI34" s="39" t="s">
        <v>1</v>
      </c>
      <c r="AJ34" s="114" t="s">
        <v>1</v>
      </c>
      <c r="AK34" s="39" t="s">
        <v>1</v>
      </c>
      <c r="AL34" s="39" t="s">
        <v>1</v>
      </c>
      <c r="AM34" s="39" t="s">
        <v>1</v>
      </c>
      <c r="AN34" s="39" t="s">
        <v>1</v>
      </c>
      <c r="AO34" s="39" t="s">
        <v>1</v>
      </c>
      <c r="AP34" s="39" t="s">
        <v>1</v>
      </c>
      <c r="AQ34" s="39" t="s">
        <v>1</v>
      </c>
      <c r="AR34" s="39" t="s">
        <v>1</v>
      </c>
      <c r="AS34" s="39" t="s">
        <v>1</v>
      </c>
      <c r="AT34" s="39" t="s">
        <v>1</v>
      </c>
      <c r="AU34" s="35"/>
      <c r="AV34" s="35"/>
      <c r="AW34" s="35"/>
      <c r="AX34" s="35"/>
      <c r="AY34" s="64" t="s">
        <v>1</v>
      </c>
      <c r="AZ34" s="64" t="s">
        <v>1</v>
      </c>
      <c r="BA34" s="39" t="s">
        <v>1</v>
      </c>
      <c r="BB34" s="39" t="s">
        <v>1</v>
      </c>
      <c r="BC34" s="39" t="s">
        <v>1</v>
      </c>
      <c r="BD34" s="39" t="s">
        <v>1</v>
      </c>
      <c r="BE34" s="39" t="s">
        <v>1</v>
      </c>
      <c r="BF34" s="39" t="s">
        <v>1</v>
      </c>
      <c r="BG34" s="39" t="s">
        <v>1</v>
      </c>
      <c r="BH34" s="39">
        <v>1</v>
      </c>
      <c r="BI34" s="39"/>
      <c r="BJ34" s="39"/>
      <c r="BK34" s="39"/>
      <c r="BL34" s="39"/>
      <c r="BM34" s="39"/>
      <c r="BN34" s="39"/>
      <c r="BO34" s="39">
        <v>1</v>
      </c>
      <c r="BP34" s="39">
        <v>1</v>
      </c>
      <c r="BQ34" s="41" t="s">
        <v>647</v>
      </c>
    </row>
    <row r="35" spans="1:69">
      <c r="A35" s="32">
        <v>26</v>
      </c>
      <c r="B35" s="112"/>
      <c r="C35" s="32"/>
      <c r="D35" s="32"/>
      <c r="E35" s="39"/>
      <c r="F35" s="39"/>
      <c r="G35" s="39"/>
      <c r="H35" s="39"/>
      <c r="I35" s="39"/>
      <c r="J35" s="39"/>
      <c r="K35" s="39"/>
      <c r="L35" s="39"/>
      <c r="M35" s="39"/>
      <c r="N35" s="39"/>
      <c r="O35" s="39"/>
      <c r="P35" s="39"/>
      <c r="Q35" s="39"/>
      <c r="R35" s="39"/>
      <c r="S35" s="35"/>
      <c r="T35" s="39"/>
      <c r="U35" s="35"/>
      <c r="V35" s="39"/>
      <c r="W35" s="39"/>
      <c r="X35" s="35"/>
      <c r="Y35" s="35"/>
      <c r="Z35" s="35"/>
      <c r="AA35" s="39"/>
      <c r="AB35" s="35"/>
      <c r="AC35" s="35"/>
      <c r="AD35" s="35"/>
      <c r="AE35" s="39"/>
      <c r="AF35" s="35"/>
      <c r="AG35" s="35"/>
      <c r="AH35" s="39"/>
      <c r="AI35" s="39"/>
      <c r="AJ35" s="114"/>
      <c r="AK35" s="39"/>
      <c r="AL35" s="39"/>
      <c r="AM35" s="39"/>
      <c r="AN35" s="39"/>
      <c r="AO35" s="39"/>
      <c r="AP35" s="39"/>
      <c r="AQ35" s="39"/>
      <c r="AR35" s="39"/>
      <c r="AS35" s="39"/>
      <c r="AT35" s="39"/>
      <c r="AU35" s="35"/>
      <c r="AV35" s="35"/>
      <c r="AW35" s="35"/>
      <c r="AX35" s="35"/>
      <c r="AY35" s="64"/>
      <c r="AZ35" s="64"/>
      <c r="BA35" s="39"/>
      <c r="BB35" s="39"/>
      <c r="BC35" s="39"/>
      <c r="BD35" s="39"/>
      <c r="BE35" s="39"/>
      <c r="BF35" s="39"/>
      <c r="BG35" s="39"/>
      <c r="BH35" s="39"/>
      <c r="BI35" s="39"/>
      <c r="BJ35" s="39"/>
      <c r="BK35" s="39"/>
      <c r="BL35" s="39"/>
      <c r="BM35" s="39"/>
      <c r="BN35" s="39"/>
      <c r="BO35" s="39"/>
      <c r="BP35" s="39"/>
      <c r="BQ35" s="41"/>
    </row>
    <row r="36" spans="1:69">
      <c r="A36" s="32">
        <v>27</v>
      </c>
      <c r="B36" s="32"/>
      <c r="C36" s="32"/>
      <c r="D36" s="32"/>
      <c r="E36" s="32"/>
      <c r="F36" s="32"/>
      <c r="G36" s="32"/>
      <c r="H36" s="32"/>
      <c r="I36" s="32"/>
      <c r="J36" s="32"/>
      <c r="K36" s="32"/>
      <c r="L36" s="32"/>
      <c r="M36" s="32"/>
      <c r="N36" s="32"/>
      <c r="O36" s="32"/>
      <c r="P36" s="32"/>
      <c r="Q36" s="32"/>
      <c r="R36" s="32"/>
      <c r="S36" s="32"/>
      <c r="T36" s="32"/>
      <c r="U36" s="32"/>
      <c r="V36" s="32"/>
      <c r="W36" s="32"/>
      <c r="X36" s="32"/>
      <c r="Y36" s="32"/>
      <c r="Z36" s="32"/>
      <c r="AA36" s="32"/>
      <c r="AB36" s="32"/>
      <c r="AC36" s="32"/>
      <c r="AD36" s="32"/>
      <c r="AE36" s="32"/>
      <c r="AF36" s="32"/>
      <c r="AG36" s="32"/>
      <c r="AH36" s="32"/>
      <c r="AI36" s="32"/>
      <c r="AJ36" s="68"/>
      <c r="AK36" s="32"/>
      <c r="AL36" s="32"/>
      <c r="AM36" s="32"/>
      <c r="AN36" s="32"/>
      <c r="AO36" s="32"/>
      <c r="AP36" s="32"/>
      <c r="AQ36" s="32"/>
      <c r="AR36" s="32"/>
      <c r="AS36" s="32"/>
      <c r="AT36" s="32"/>
      <c r="AU36" s="32"/>
      <c r="AV36" s="32"/>
      <c r="AW36" s="32"/>
      <c r="AX36" s="32"/>
      <c r="AY36" s="68"/>
      <c r="AZ36" s="68"/>
      <c r="BA36" s="32"/>
      <c r="BB36" s="32"/>
      <c r="BC36" s="32"/>
      <c r="BD36" s="32"/>
      <c r="BE36" s="32"/>
      <c r="BF36" s="32"/>
      <c r="BG36" s="32"/>
      <c r="BH36" s="32"/>
      <c r="BI36" s="32"/>
      <c r="BJ36" s="32"/>
      <c r="BK36" s="32"/>
      <c r="BL36" s="32"/>
      <c r="BM36" s="32"/>
      <c r="BN36" s="32"/>
      <c r="BO36" s="32"/>
      <c r="BP36" s="32"/>
      <c r="BQ36" s="42"/>
    </row>
    <row r="37" spans="1:69">
      <c r="A37" s="32">
        <v>28</v>
      </c>
      <c r="B37" s="32"/>
      <c r="C37" s="32"/>
      <c r="D37" s="32"/>
      <c r="E37" s="32"/>
      <c r="F37" s="32"/>
      <c r="G37" s="32"/>
      <c r="H37" s="32"/>
      <c r="I37" s="32"/>
      <c r="J37" s="32"/>
      <c r="K37" s="32"/>
      <c r="L37" s="32"/>
      <c r="M37" s="32"/>
      <c r="N37" s="32"/>
      <c r="O37" s="32"/>
      <c r="P37" s="32"/>
      <c r="Q37" s="32"/>
      <c r="R37" s="32"/>
      <c r="S37" s="32"/>
      <c r="T37" s="32"/>
      <c r="U37" s="32"/>
      <c r="V37" s="32"/>
      <c r="W37" s="32"/>
      <c r="X37" s="32"/>
      <c r="Y37" s="32"/>
      <c r="Z37" s="32"/>
      <c r="AA37" s="32"/>
      <c r="AB37" s="32"/>
      <c r="AC37" s="32"/>
      <c r="AD37" s="32"/>
      <c r="AE37" s="32"/>
      <c r="AF37" s="32"/>
      <c r="AG37" s="32"/>
      <c r="AH37" s="32"/>
      <c r="AI37" s="32"/>
      <c r="AJ37" s="68"/>
      <c r="AK37" s="32"/>
      <c r="AL37" s="32"/>
      <c r="AM37" s="32"/>
      <c r="AN37" s="32"/>
      <c r="AO37" s="32"/>
      <c r="AP37" s="32"/>
      <c r="AQ37" s="32"/>
      <c r="AR37" s="32"/>
      <c r="AS37" s="32"/>
      <c r="AT37" s="32"/>
      <c r="AU37" s="32"/>
      <c r="AV37" s="32"/>
      <c r="AW37" s="32"/>
      <c r="AX37" s="32"/>
      <c r="AY37" s="68"/>
      <c r="AZ37" s="68"/>
      <c r="BA37" s="32"/>
      <c r="BB37" s="32"/>
      <c r="BC37" s="32"/>
      <c r="BD37" s="32"/>
      <c r="BE37" s="32"/>
      <c r="BF37" s="32"/>
      <c r="BG37" s="32"/>
      <c r="BH37" s="32"/>
      <c r="BI37" s="32"/>
      <c r="BJ37" s="32"/>
      <c r="BK37" s="32"/>
      <c r="BL37" s="32"/>
      <c r="BM37" s="32"/>
      <c r="BN37" s="32"/>
      <c r="BO37" s="32"/>
      <c r="BP37" s="32"/>
      <c r="BQ37" s="42"/>
    </row>
    <row r="38" spans="1:69">
      <c r="A38" s="32">
        <v>29</v>
      </c>
      <c r="B38" s="32"/>
      <c r="C38" s="32"/>
      <c r="D38" s="32"/>
      <c r="E38" s="32"/>
      <c r="F38" s="32"/>
      <c r="G38" s="32"/>
      <c r="H38" s="32"/>
      <c r="I38" s="32"/>
      <c r="J38" s="32"/>
      <c r="K38" s="32"/>
      <c r="L38" s="32"/>
      <c r="M38" s="32"/>
      <c r="N38" s="32"/>
      <c r="O38" s="32"/>
      <c r="P38" s="32"/>
      <c r="Q38" s="32"/>
      <c r="R38" s="32"/>
      <c r="S38" s="32"/>
      <c r="T38" s="32"/>
      <c r="U38" s="32"/>
      <c r="V38" s="32"/>
      <c r="W38" s="32"/>
      <c r="X38" s="32"/>
      <c r="Y38" s="32"/>
      <c r="Z38" s="32"/>
      <c r="AA38" s="32"/>
      <c r="AB38" s="32"/>
      <c r="AC38" s="32"/>
      <c r="AD38" s="32"/>
      <c r="AE38" s="32"/>
      <c r="AF38" s="32"/>
      <c r="AG38" s="32"/>
      <c r="AH38" s="32"/>
      <c r="AI38" s="32"/>
      <c r="AJ38" s="68"/>
      <c r="AK38" s="32"/>
      <c r="AL38" s="32"/>
      <c r="AM38" s="32"/>
      <c r="AN38" s="32"/>
      <c r="AO38" s="32"/>
      <c r="AP38" s="32"/>
      <c r="AQ38" s="32"/>
      <c r="AR38" s="32"/>
      <c r="AS38" s="32"/>
      <c r="AT38" s="32"/>
      <c r="AU38" s="32"/>
      <c r="AV38" s="32"/>
      <c r="AW38" s="32"/>
      <c r="AX38" s="32"/>
      <c r="AY38" s="68"/>
      <c r="AZ38" s="68"/>
      <c r="BA38" s="32"/>
      <c r="BB38" s="32"/>
      <c r="BC38" s="32"/>
      <c r="BD38" s="32"/>
      <c r="BE38" s="32"/>
      <c r="BF38" s="32"/>
      <c r="BG38" s="32"/>
      <c r="BH38" s="32"/>
      <c r="BI38" s="32"/>
      <c r="BJ38" s="32"/>
      <c r="BK38" s="32"/>
      <c r="BL38" s="32"/>
      <c r="BM38" s="32"/>
      <c r="BN38" s="32"/>
      <c r="BO38" s="32"/>
      <c r="BP38" s="32"/>
      <c r="BQ38" s="42"/>
    </row>
    <row r="39" spans="1:69">
      <c r="A39" s="32">
        <v>30</v>
      </c>
      <c r="B39" s="32"/>
      <c r="C39" s="32"/>
      <c r="D39" s="32"/>
      <c r="E39" s="32"/>
      <c r="F39" s="32"/>
      <c r="G39" s="32"/>
      <c r="H39" s="32"/>
      <c r="I39" s="32"/>
      <c r="J39" s="32"/>
      <c r="K39" s="32"/>
      <c r="L39" s="32"/>
      <c r="M39" s="32"/>
      <c r="N39" s="32"/>
      <c r="O39" s="32"/>
      <c r="P39" s="32"/>
      <c r="Q39" s="32"/>
      <c r="R39" s="32"/>
      <c r="S39" s="32"/>
      <c r="T39" s="32"/>
      <c r="U39" s="32"/>
      <c r="V39" s="32"/>
      <c r="W39" s="32"/>
      <c r="X39" s="32"/>
      <c r="Y39" s="32"/>
      <c r="Z39" s="32"/>
      <c r="AA39" s="32"/>
      <c r="AB39" s="32"/>
      <c r="AC39" s="32"/>
      <c r="AD39" s="32"/>
      <c r="AE39" s="32"/>
      <c r="AF39" s="32"/>
      <c r="AG39" s="32"/>
      <c r="AH39" s="32"/>
      <c r="AI39" s="32"/>
      <c r="AJ39" s="68"/>
      <c r="AK39" s="32"/>
      <c r="AL39" s="32"/>
      <c r="AM39" s="32"/>
      <c r="AN39" s="32"/>
      <c r="AO39" s="32"/>
      <c r="AP39" s="32"/>
      <c r="AQ39" s="32"/>
      <c r="AR39" s="32"/>
      <c r="AS39" s="32"/>
      <c r="AT39" s="32"/>
      <c r="AU39" s="32"/>
      <c r="AV39" s="32"/>
      <c r="AW39" s="32"/>
      <c r="AX39" s="32"/>
      <c r="AY39" s="68"/>
      <c r="AZ39" s="68"/>
      <c r="BA39" s="32"/>
      <c r="BB39" s="32"/>
      <c r="BC39" s="32"/>
      <c r="BD39" s="32"/>
      <c r="BE39" s="32"/>
      <c r="BF39" s="32"/>
      <c r="BG39" s="32"/>
      <c r="BH39" s="32"/>
      <c r="BI39" s="32"/>
      <c r="BJ39" s="32"/>
      <c r="BK39" s="32"/>
      <c r="BL39" s="32"/>
      <c r="BM39" s="32"/>
      <c r="BN39" s="32"/>
      <c r="BO39" s="32"/>
      <c r="BP39" s="32"/>
      <c r="BQ39" s="42"/>
    </row>
    <row r="40" spans="1:69">
      <c r="A40" s="32">
        <v>31</v>
      </c>
      <c r="B40" s="32"/>
      <c r="C40" s="32"/>
      <c r="D40" s="32"/>
      <c r="E40" s="32"/>
      <c r="F40" s="32"/>
      <c r="G40" s="32"/>
      <c r="H40" s="32"/>
      <c r="I40" s="32"/>
      <c r="J40" s="32"/>
      <c r="K40" s="32"/>
      <c r="L40" s="32"/>
      <c r="M40" s="32"/>
      <c r="N40" s="32"/>
      <c r="O40" s="32"/>
      <c r="P40" s="32"/>
      <c r="Q40" s="32"/>
      <c r="R40" s="32"/>
      <c r="S40" s="32"/>
      <c r="T40" s="32"/>
      <c r="U40" s="32"/>
      <c r="V40" s="32"/>
      <c r="W40" s="32"/>
      <c r="X40" s="32"/>
      <c r="Y40" s="32"/>
      <c r="Z40" s="32"/>
      <c r="AA40" s="32"/>
      <c r="AB40" s="32"/>
      <c r="AC40" s="32"/>
      <c r="AD40" s="32"/>
      <c r="AE40" s="32"/>
      <c r="AF40" s="32"/>
      <c r="AG40" s="32"/>
      <c r="AH40" s="32"/>
      <c r="AI40" s="32"/>
      <c r="AJ40" s="68"/>
      <c r="AK40" s="32"/>
      <c r="AL40" s="32"/>
      <c r="AM40" s="32"/>
      <c r="AN40" s="32"/>
      <c r="AO40" s="32"/>
      <c r="AP40" s="32"/>
      <c r="AQ40" s="32"/>
      <c r="AR40" s="32"/>
      <c r="AS40" s="32"/>
      <c r="AT40" s="32"/>
      <c r="AU40" s="32"/>
      <c r="AV40" s="32"/>
      <c r="AW40" s="32"/>
      <c r="AX40" s="32"/>
      <c r="AY40" s="68"/>
      <c r="AZ40" s="68"/>
      <c r="BA40" s="32"/>
      <c r="BB40" s="32"/>
      <c r="BC40" s="32"/>
      <c r="BD40" s="32"/>
      <c r="BE40" s="32"/>
      <c r="BF40" s="32"/>
      <c r="BG40" s="32"/>
      <c r="BH40" s="32"/>
      <c r="BI40" s="32"/>
      <c r="BJ40" s="32"/>
      <c r="BK40" s="32"/>
      <c r="BL40" s="32"/>
      <c r="BM40" s="32"/>
      <c r="BN40" s="32"/>
      <c r="BO40" s="32"/>
      <c r="BP40" s="32"/>
      <c r="BQ40" s="42"/>
    </row>
    <row r="41" spans="1:69">
      <c r="A41" s="32">
        <v>32</v>
      </c>
      <c r="B41" s="32"/>
      <c r="C41" s="32"/>
      <c r="D41" s="32"/>
      <c r="E41" s="32"/>
      <c r="F41" s="32"/>
      <c r="G41" s="32"/>
      <c r="H41" s="32"/>
      <c r="I41" s="32"/>
      <c r="J41" s="32"/>
      <c r="K41" s="32"/>
      <c r="L41" s="32"/>
      <c r="M41" s="32"/>
      <c r="N41" s="32"/>
      <c r="O41" s="32"/>
      <c r="P41" s="32"/>
      <c r="Q41" s="32"/>
      <c r="R41" s="32"/>
      <c r="S41" s="32"/>
      <c r="T41" s="32"/>
      <c r="U41" s="32"/>
      <c r="V41" s="32"/>
      <c r="W41" s="32"/>
      <c r="X41" s="32"/>
      <c r="Y41" s="32"/>
      <c r="Z41" s="32"/>
      <c r="AA41" s="32"/>
      <c r="AB41" s="32"/>
      <c r="AC41" s="32"/>
      <c r="AD41" s="32"/>
      <c r="AE41" s="32"/>
      <c r="AF41" s="32"/>
      <c r="AG41" s="32"/>
      <c r="AH41" s="32"/>
      <c r="AI41" s="32"/>
      <c r="AJ41" s="68"/>
      <c r="AK41" s="32"/>
      <c r="AL41" s="32"/>
      <c r="AM41" s="32"/>
      <c r="AN41" s="32"/>
      <c r="AO41" s="32"/>
      <c r="AP41" s="32"/>
      <c r="AQ41" s="32"/>
      <c r="AR41" s="32"/>
      <c r="AS41" s="32"/>
      <c r="AT41" s="32"/>
      <c r="AU41" s="32"/>
      <c r="AV41" s="32"/>
      <c r="AW41" s="32"/>
      <c r="AX41" s="32"/>
      <c r="AY41" s="68"/>
      <c r="AZ41" s="68"/>
      <c r="BA41" s="32"/>
      <c r="BB41" s="32"/>
      <c r="BC41" s="32"/>
      <c r="BD41" s="32"/>
      <c r="BE41" s="32"/>
      <c r="BF41" s="32"/>
      <c r="BG41" s="32"/>
      <c r="BH41" s="32"/>
      <c r="BI41" s="32"/>
      <c r="BJ41" s="32"/>
      <c r="BK41" s="32"/>
      <c r="BL41" s="32"/>
      <c r="BM41" s="32"/>
      <c r="BN41" s="32"/>
      <c r="BO41" s="32"/>
      <c r="BP41" s="32"/>
      <c r="BQ41" s="42"/>
    </row>
    <row r="42" spans="1:69">
      <c r="A42" s="32">
        <v>33</v>
      </c>
      <c r="B42" s="32"/>
      <c r="C42" s="32"/>
      <c r="D42" s="32"/>
      <c r="E42" s="32"/>
      <c r="F42" s="32"/>
      <c r="G42" s="32"/>
      <c r="H42" s="32"/>
      <c r="I42" s="32"/>
      <c r="J42" s="32"/>
      <c r="K42" s="32"/>
      <c r="L42" s="32"/>
      <c r="M42" s="32"/>
      <c r="N42" s="32"/>
      <c r="O42" s="32"/>
      <c r="P42" s="32"/>
      <c r="Q42" s="32"/>
      <c r="R42" s="32"/>
      <c r="S42" s="32"/>
      <c r="T42" s="32"/>
      <c r="U42" s="32"/>
      <c r="V42" s="32"/>
      <c r="W42" s="32"/>
      <c r="X42" s="32"/>
      <c r="Y42" s="32"/>
      <c r="Z42" s="32"/>
      <c r="AA42" s="32"/>
      <c r="AB42" s="32"/>
      <c r="AC42" s="32"/>
      <c r="AD42" s="32"/>
      <c r="AE42" s="32"/>
      <c r="AF42" s="32"/>
      <c r="AG42" s="32"/>
      <c r="AH42" s="32"/>
      <c r="AI42" s="32"/>
      <c r="AJ42" s="68"/>
      <c r="AK42" s="32"/>
      <c r="AL42" s="32"/>
      <c r="AM42" s="32"/>
      <c r="AN42" s="32"/>
      <c r="AO42" s="32"/>
      <c r="AP42" s="32"/>
      <c r="AQ42" s="32"/>
      <c r="AR42" s="32"/>
      <c r="AS42" s="32"/>
      <c r="AT42" s="32"/>
      <c r="AU42" s="32"/>
      <c r="AV42" s="32"/>
      <c r="AW42" s="32"/>
      <c r="AX42" s="32"/>
      <c r="AY42" s="68"/>
      <c r="AZ42" s="68"/>
      <c r="BA42" s="32"/>
      <c r="BB42" s="32"/>
      <c r="BC42" s="32"/>
      <c r="BD42" s="32"/>
      <c r="BE42" s="32"/>
      <c r="BF42" s="32"/>
      <c r="BG42" s="32"/>
      <c r="BH42" s="32"/>
      <c r="BI42" s="32"/>
      <c r="BJ42" s="32"/>
      <c r="BK42" s="32"/>
      <c r="BL42" s="32"/>
      <c r="BM42" s="32"/>
      <c r="BN42" s="32"/>
      <c r="BO42" s="32"/>
      <c r="BP42" s="32"/>
      <c r="BQ42" s="42"/>
    </row>
    <row r="43" spans="1:69">
      <c r="A43" s="32">
        <v>34</v>
      </c>
      <c r="B43" s="32"/>
      <c r="C43" s="32"/>
      <c r="D43" s="32"/>
      <c r="E43" s="32"/>
      <c r="F43" s="32"/>
      <c r="G43" s="32"/>
      <c r="H43" s="32"/>
      <c r="I43" s="32"/>
      <c r="J43" s="32"/>
      <c r="K43" s="32"/>
      <c r="L43" s="32"/>
      <c r="M43" s="32"/>
      <c r="N43" s="32"/>
      <c r="O43" s="32"/>
      <c r="P43" s="32"/>
      <c r="Q43" s="32"/>
      <c r="R43" s="32"/>
      <c r="S43" s="32"/>
      <c r="T43" s="32"/>
      <c r="U43" s="32"/>
      <c r="V43" s="32"/>
      <c r="W43" s="32"/>
      <c r="X43" s="32"/>
      <c r="Y43" s="32"/>
      <c r="Z43" s="32"/>
      <c r="AA43" s="32"/>
      <c r="AB43" s="32"/>
      <c r="AC43" s="32"/>
      <c r="AD43" s="32"/>
      <c r="AE43" s="32"/>
      <c r="AF43" s="32"/>
      <c r="AG43" s="32"/>
      <c r="AH43" s="32"/>
      <c r="AI43" s="32"/>
      <c r="AJ43" s="68"/>
      <c r="AK43" s="32"/>
      <c r="AL43" s="32"/>
      <c r="AM43" s="32"/>
      <c r="AN43" s="32"/>
      <c r="AO43" s="32"/>
      <c r="AP43" s="32"/>
      <c r="AQ43" s="32"/>
      <c r="AR43" s="32"/>
      <c r="AS43" s="32"/>
      <c r="AT43" s="32"/>
      <c r="AU43" s="32"/>
      <c r="AV43" s="32"/>
      <c r="AW43" s="32"/>
      <c r="AX43" s="32"/>
      <c r="AY43" s="68"/>
      <c r="AZ43" s="68"/>
      <c r="BA43" s="32"/>
      <c r="BB43" s="32"/>
      <c r="BC43" s="32"/>
      <c r="BD43" s="32"/>
      <c r="BE43" s="32"/>
      <c r="BF43" s="32"/>
      <c r="BG43" s="32"/>
      <c r="BH43" s="32"/>
      <c r="BI43" s="32"/>
      <c r="BJ43" s="32"/>
      <c r="BK43" s="32"/>
      <c r="BL43" s="32"/>
      <c r="BM43" s="32"/>
      <c r="BN43" s="32"/>
      <c r="BO43" s="32"/>
      <c r="BP43" s="32"/>
      <c r="BQ43" s="42"/>
    </row>
    <row r="44" spans="1:69">
      <c r="A44" s="32">
        <v>35</v>
      </c>
      <c r="B44" s="32"/>
      <c r="C44" s="32"/>
      <c r="D44" s="32"/>
      <c r="E44" s="32"/>
      <c r="F44" s="32"/>
      <c r="G44" s="32"/>
      <c r="H44" s="32"/>
      <c r="I44" s="32"/>
      <c r="J44" s="32"/>
      <c r="K44" s="32"/>
      <c r="L44" s="32"/>
      <c r="M44" s="32"/>
      <c r="N44" s="32"/>
      <c r="O44" s="32"/>
      <c r="P44" s="32"/>
      <c r="Q44" s="32"/>
      <c r="R44" s="32"/>
      <c r="S44" s="32"/>
      <c r="T44" s="32"/>
      <c r="U44" s="32"/>
      <c r="V44" s="32"/>
      <c r="W44" s="32"/>
      <c r="X44" s="32"/>
      <c r="Y44" s="32"/>
      <c r="Z44" s="32"/>
      <c r="AA44" s="32"/>
      <c r="AB44" s="32"/>
      <c r="AC44" s="32"/>
      <c r="AD44" s="32"/>
      <c r="AE44" s="32"/>
      <c r="AF44" s="32"/>
      <c r="AG44" s="32"/>
      <c r="AH44" s="32"/>
      <c r="AI44" s="32"/>
      <c r="AJ44" s="68"/>
      <c r="AK44" s="32"/>
      <c r="AL44" s="32"/>
      <c r="AM44" s="32"/>
      <c r="AN44" s="32"/>
      <c r="AO44" s="32"/>
      <c r="AP44" s="32"/>
      <c r="AQ44" s="32"/>
      <c r="AR44" s="32"/>
      <c r="AS44" s="32"/>
      <c r="AT44" s="32"/>
      <c r="AU44" s="32"/>
      <c r="AV44" s="32"/>
      <c r="AW44" s="32"/>
      <c r="AX44" s="32"/>
      <c r="AY44" s="68"/>
      <c r="AZ44" s="68"/>
      <c r="BA44" s="32"/>
      <c r="BB44" s="32"/>
      <c r="BC44" s="32"/>
      <c r="BD44" s="32"/>
      <c r="BE44" s="32"/>
      <c r="BF44" s="32"/>
      <c r="BG44" s="32"/>
      <c r="BH44" s="32"/>
      <c r="BI44" s="32"/>
      <c r="BJ44" s="32"/>
      <c r="BK44" s="32"/>
      <c r="BL44" s="32"/>
      <c r="BM44" s="32"/>
      <c r="BN44" s="32"/>
      <c r="BO44" s="32"/>
      <c r="BP44" s="32"/>
      <c r="BQ44" s="42"/>
    </row>
  </sheetData>
  <mergeCells count="27">
    <mergeCell ref="M6:R6"/>
    <mergeCell ref="S6:W6"/>
    <mergeCell ref="X6:Y6"/>
    <mergeCell ref="E9:K9"/>
    <mergeCell ref="AK9:AM9"/>
    <mergeCell ref="Z6:AA6"/>
    <mergeCell ref="E6:K6"/>
    <mergeCell ref="E3:Y3"/>
    <mergeCell ref="Z3:AC3"/>
    <mergeCell ref="AF3:AX3"/>
    <mergeCell ref="E5:K5"/>
    <mergeCell ref="M5:R5"/>
    <mergeCell ref="S5:W5"/>
    <mergeCell ref="X5:Y5"/>
    <mergeCell ref="Z5:AA5"/>
    <mergeCell ref="AK4:AM4"/>
    <mergeCell ref="AN4:AP4"/>
    <mergeCell ref="AQ4:AR4"/>
    <mergeCell ref="AS4:AT4"/>
    <mergeCell ref="AU4:AW4"/>
    <mergeCell ref="BH9:BN9"/>
    <mergeCell ref="BE3:BF3"/>
    <mergeCell ref="AN9:AP9"/>
    <mergeCell ref="AQ9:AR9"/>
    <mergeCell ref="AS9:AT9"/>
    <mergeCell ref="AU9:AV9"/>
    <mergeCell ref="BA3:BD3"/>
  </mergeCells>
  <phoneticPr fontId="19"/>
  <pageMargins left="0.70866141732283472" right="0.70866141732283472" top="0.74803149606299213" bottom="0.74803149606299213" header="0.31496062992125984" footer="0.31496062992125984"/>
  <pageSetup paperSize="9" scale="110" fitToWidth="0" orientation="portrait"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V30"/>
  <sheetViews>
    <sheetView zoomScale="85" zoomScaleNormal="85" workbookViewId="0">
      <pane xSplit="3" ySplit="6" topLeftCell="BV7" activePane="bottomRight" state="frozen"/>
      <selection pane="topRight" activeCell="D1" sqref="D1"/>
      <selection pane="bottomLeft" activeCell="A7" sqref="A7"/>
      <selection pane="bottomRight" activeCell="CD13" sqref="CD13:CD14"/>
    </sheetView>
  </sheetViews>
  <sheetFormatPr defaultColWidth="8.88671875" defaultRowHeight="13.2" outlineLevelCol="1"/>
  <cols>
    <col min="1" max="1" width="22.44140625" style="1" bestFit="1" customWidth="1"/>
    <col min="2" max="2" width="20" style="1" bestFit="1" customWidth="1"/>
    <col min="3" max="3" width="20" style="1" customWidth="1"/>
    <col min="4" max="4" width="7.6640625" style="1" bestFit="1" customWidth="1" outlineLevel="1"/>
    <col min="5" max="5" width="7.109375" style="1" bestFit="1" customWidth="1" outlineLevel="1"/>
    <col min="6" max="6" width="5.88671875" style="1" bestFit="1" customWidth="1" outlineLevel="1"/>
    <col min="7" max="8" width="5.109375" style="1" bestFit="1" customWidth="1" outlineLevel="1"/>
    <col min="9" max="9" width="7.6640625" style="1" bestFit="1" customWidth="1" outlineLevel="1"/>
    <col min="10" max="10" width="8.109375" style="1" customWidth="1" outlineLevel="1"/>
    <col min="11" max="11" width="7.6640625" style="1" bestFit="1" customWidth="1" outlineLevel="1"/>
    <col min="12" max="12" width="7.109375" style="1" bestFit="1" customWidth="1" outlineLevel="1"/>
    <col min="13" max="13" width="5.88671875" style="1" bestFit="1" customWidth="1" outlineLevel="1"/>
    <col min="14" max="15" width="5.109375" style="1" bestFit="1" customWidth="1" outlineLevel="1"/>
    <col min="16" max="16" width="7.6640625" style="1" bestFit="1" customWidth="1" outlineLevel="1"/>
    <col min="17" max="17" width="8.109375" style="1" customWidth="1" outlineLevel="1"/>
    <col min="18" max="18" width="7.6640625" style="1" bestFit="1" customWidth="1" outlineLevel="1"/>
    <col min="19" max="19" width="7.109375" style="1" bestFit="1" customWidth="1" outlineLevel="1"/>
    <col min="20" max="20" width="5.88671875" style="1" bestFit="1" customWidth="1" outlineLevel="1"/>
    <col min="21" max="22" width="5.109375" style="1" bestFit="1" customWidth="1" outlineLevel="1"/>
    <col min="23" max="23" width="7.6640625" style="1" bestFit="1" customWidth="1" outlineLevel="1"/>
    <col min="24" max="24" width="8.88671875" style="1" customWidth="1" outlineLevel="1"/>
    <col min="25" max="25" width="7.6640625" style="1" bestFit="1" customWidth="1" outlineLevel="1"/>
    <col min="26" max="26" width="7.109375" style="1" bestFit="1" customWidth="1" outlineLevel="1"/>
    <col min="27" max="27" width="5.88671875" style="1" bestFit="1" customWidth="1" outlineLevel="1"/>
    <col min="28" max="29" width="5.109375" style="1" bestFit="1" customWidth="1" outlineLevel="1"/>
    <col min="30" max="30" width="7.6640625" style="1" bestFit="1" customWidth="1" outlineLevel="1"/>
    <col min="31" max="31" width="8.33203125" style="1" customWidth="1" outlineLevel="1"/>
    <col min="32" max="32" width="7.6640625" style="1" bestFit="1" customWidth="1" outlineLevel="1"/>
    <col min="33" max="33" width="7.109375" style="1" bestFit="1" customWidth="1" outlineLevel="1"/>
    <col min="34" max="34" width="5.88671875" style="1" bestFit="1" customWidth="1" outlineLevel="1"/>
    <col min="35" max="36" width="5.109375" style="1" bestFit="1" customWidth="1" outlineLevel="1"/>
    <col min="37" max="37" width="7.6640625" style="1" bestFit="1" customWidth="1" outlineLevel="1"/>
    <col min="38" max="38" width="8.6640625" style="1" customWidth="1" outlineLevel="1"/>
    <col min="39" max="39" width="7.6640625" style="1" bestFit="1" customWidth="1" outlineLevel="1"/>
    <col min="40" max="40" width="7.109375" style="1" bestFit="1" customWidth="1" outlineLevel="1"/>
    <col min="41" max="41" width="5.88671875" style="1" bestFit="1" customWidth="1" outlineLevel="1"/>
    <col min="42" max="43" width="5.109375" style="1" bestFit="1" customWidth="1" outlineLevel="1"/>
    <col min="44" max="44" width="7.6640625" style="1" bestFit="1" customWidth="1" outlineLevel="1"/>
    <col min="45" max="45" width="8.109375" style="1" customWidth="1" outlineLevel="1"/>
    <col min="46" max="46" width="7.6640625" style="1" bestFit="1" customWidth="1" outlineLevel="1"/>
    <col min="47" max="47" width="7.109375" style="1" bestFit="1" customWidth="1" outlineLevel="1"/>
    <col min="48" max="48" width="5.88671875" style="1" bestFit="1" customWidth="1" outlineLevel="1"/>
    <col min="49" max="49" width="5.109375" style="1" bestFit="1" customWidth="1" outlineLevel="1"/>
    <col min="50" max="50" width="5.109375" style="1" customWidth="1" outlineLevel="1"/>
    <col min="51" max="52" width="7.6640625" style="1" bestFit="1" customWidth="1" outlineLevel="1"/>
    <col min="53" max="53" width="7.109375" style="1" bestFit="1" customWidth="1" outlineLevel="1"/>
    <col min="54" max="54" width="5.88671875" style="1" bestFit="1" customWidth="1" outlineLevel="1"/>
    <col min="55" max="56" width="5.109375" style="1" bestFit="1" customWidth="1" outlineLevel="1"/>
    <col min="57" max="57" width="7.6640625" style="1" bestFit="1" customWidth="1" outlineLevel="1"/>
    <col min="58" max="58" width="7.109375" style="1" bestFit="1" customWidth="1" outlineLevel="1"/>
    <col min="59" max="59" width="10.44140625" style="1" customWidth="1" outlineLevel="1"/>
    <col min="60" max="60" width="11.109375" style="1" customWidth="1" outlineLevel="1"/>
    <col min="61" max="62" width="8.44140625" style="1" customWidth="1" outlineLevel="1"/>
    <col min="63" max="63" width="7.109375" style="1" bestFit="1" customWidth="1" outlineLevel="1"/>
    <col min="64" max="64" width="9.109375" style="1" bestFit="1" customWidth="1" outlineLevel="1"/>
    <col min="65" max="65" width="8.88671875" style="1" customWidth="1" outlineLevel="1"/>
    <col min="66" max="66" width="10.88671875" style="1" customWidth="1" outlineLevel="1"/>
    <col min="67" max="73" width="7.88671875" style="1" customWidth="1" outlineLevel="1"/>
    <col min="74" max="74" width="14.109375" style="1" bestFit="1" customWidth="1" outlineLevel="1"/>
    <col min="75" max="75" width="13.6640625" style="1" bestFit="1" customWidth="1" outlineLevel="1"/>
    <col min="76" max="76" width="19" style="1" bestFit="1" customWidth="1" outlineLevel="1"/>
    <col min="77" max="77" width="18.109375" style="1" bestFit="1" customWidth="1" outlineLevel="1"/>
    <col min="78" max="78" width="11.88671875" style="1" customWidth="1"/>
    <col min="79" max="79" width="13.88671875" style="1" bestFit="1" customWidth="1" outlineLevel="1" collapsed="1"/>
    <col min="80" max="80" width="13.88671875" style="1" bestFit="1" customWidth="1" outlineLevel="1"/>
    <col min="81" max="82" width="13.88671875" style="1" customWidth="1" outlineLevel="1"/>
    <col min="83" max="83" width="17.33203125" style="1" bestFit="1" customWidth="1" outlineLevel="1"/>
    <col min="84" max="84" width="22.88671875" style="1" bestFit="1" customWidth="1" outlineLevel="1"/>
    <col min="85" max="85" width="24.109375" style="1" bestFit="1" customWidth="1" outlineLevel="1"/>
    <col min="86" max="86" width="17.33203125" style="1" bestFit="1" customWidth="1" outlineLevel="1"/>
    <col min="87" max="87" width="22.88671875" style="1" bestFit="1" customWidth="1" outlineLevel="1"/>
    <col min="88" max="88" width="24.109375" style="1" bestFit="1" customWidth="1" outlineLevel="1"/>
    <col min="89" max="89" width="18.109375" style="1" bestFit="1" customWidth="1" outlineLevel="1"/>
    <col min="90" max="90" width="16.6640625" style="1" bestFit="1" customWidth="1" outlineLevel="1"/>
    <col min="91" max="91" width="25" style="1" bestFit="1" customWidth="1" outlineLevel="1"/>
    <col min="92" max="92" width="23.33203125" style="1" bestFit="1" customWidth="1" outlineLevel="1"/>
    <col min="93" max="93" width="16.44140625" style="1" bestFit="1" customWidth="1" outlineLevel="1"/>
    <col min="94" max="94" width="20.6640625" style="1" bestFit="1" customWidth="1" outlineLevel="1"/>
    <col min="95" max="95" width="20.88671875" style="1" bestFit="1" customWidth="1"/>
    <col min="96" max="96" width="20.88671875" style="1" customWidth="1"/>
    <col min="97" max="97" width="11" style="1" bestFit="1" customWidth="1" outlineLevel="1"/>
    <col min="98" max="98" width="13.109375" style="1" bestFit="1" customWidth="1" outlineLevel="1"/>
    <col min="99" max="99" width="15.44140625" style="1" bestFit="1" customWidth="1" outlineLevel="1"/>
    <col min="100" max="100" width="12.88671875" style="1" bestFit="1" customWidth="1"/>
    <col min="101" max="16384" width="8.88671875" style="1"/>
  </cols>
  <sheetData>
    <row r="1" spans="1:100" ht="32.4" customHeight="1">
      <c r="A1" s="1" t="s">
        <v>194</v>
      </c>
      <c r="B1" s="2" t="s">
        <v>195</v>
      </c>
      <c r="D1" s="8311" t="s">
        <v>98</v>
      </c>
      <c r="E1" s="8312"/>
      <c r="F1" s="8312"/>
      <c r="G1" s="8312"/>
      <c r="H1" s="8312"/>
      <c r="I1" s="8312"/>
      <c r="J1" s="8312"/>
      <c r="K1" s="8312"/>
      <c r="L1" s="8312"/>
      <c r="M1" s="8312"/>
      <c r="N1" s="8312"/>
      <c r="O1" s="8312"/>
      <c r="P1" s="8312"/>
      <c r="Q1" s="8312"/>
      <c r="R1" s="8312"/>
      <c r="S1" s="8312"/>
      <c r="T1" s="8312"/>
      <c r="U1" s="8312"/>
      <c r="V1" s="8312"/>
      <c r="W1" s="8312"/>
      <c r="X1" s="8312"/>
      <c r="Y1" s="8312"/>
      <c r="Z1" s="8312"/>
      <c r="AA1" s="8312"/>
      <c r="AB1" s="8312"/>
      <c r="AC1" s="8312"/>
      <c r="AD1" s="8312"/>
      <c r="AE1" s="8312"/>
      <c r="AF1" s="8312"/>
      <c r="AG1" s="8312"/>
      <c r="AH1" s="8312"/>
      <c r="AI1" s="8312"/>
      <c r="AJ1" s="8312"/>
      <c r="AK1" s="8312"/>
      <c r="AL1" s="8312"/>
      <c r="AM1" s="8312"/>
      <c r="AN1" s="8312"/>
      <c r="AO1" s="8312"/>
      <c r="AP1" s="8312"/>
      <c r="AQ1" s="8312"/>
      <c r="AR1" s="8312"/>
      <c r="AS1" s="8312"/>
      <c r="AT1" s="8312"/>
      <c r="AU1" s="8312"/>
      <c r="AV1" s="8312"/>
      <c r="AW1" s="8312"/>
      <c r="AX1" s="8312"/>
      <c r="AY1" s="8312"/>
      <c r="AZ1" s="8312"/>
      <c r="BA1" s="8312"/>
      <c r="BB1" s="8312"/>
      <c r="BC1" s="8312"/>
      <c r="BD1" s="8312"/>
      <c r="BE1" s="8312"/>
      <c r="BF1" s="8312"/>
      <c r="BG1" s="8312"/>
      <c r="BH1" s="8312"/>
      <c r="BI1" s="8312"/>
      <c r="BJ1" s="8312"/>
      <c r="BK1" s="8312"/>
      <c r="BL1" s="8312"/>
      <c r="BM1" s="8312"/>
      <c r="BN1" s="8312"/>
      <c r="BO1" s="8313"/>
      <c r="BP1" s="8311" t="s">
        <v>99</v>
      </c>
      <c r="BQ1" s="8312"/>
      <c r="BR1" s="8312"/>
      <c r="BS1" s="8312"/>
      <c r="BT1" s="8312"/>
      <c r="BU1" s="8312"/>
      <c r="BV1" s="8312"/>
      <c r="BW1" s="8313"/>
      <c r="BX1" s="3"/>
      <c r="BY1" s="3"/>
      <c r="BZ1" s="4"/>
      <c r="CA1" s="8314" t="s">
        <v>196</v>
      </c>
      <c r="CB1" s="8315"/>
      <c r="CC1" s="8315"/>
      <c r="CD1" s="8315"/>
      <c r="CE1" s="8315"/>
      <c r="CF1" s="8315"/>
      <c r="CG1" s="8315"/>
      <c r="CH1" s="8315"/>
      <c r="CI1" s="8315"/>
      <c r="CJ1" s="8315"/>
      <c r="CK1" s="8315"/>
      <c r="CL1" s="8315"/>
      <c r="CM1" s="8315"/>
      <c r="CN1" s="8315"/>
      <c r="CO1" s="8315"/>
      <c r="CP1" s="8315"/>
      <c r="CQ1" s="8315"/>
      <c r="CR1" s="8317"/>
      <c r="CS1" s="8331"/>
      <c r="CT1" s="8331"/>
      <c r="CU1" s="8331"/>
      <c r="CV1" s="8331"/>
    </row>
    <row r="2" spans="1:100" ht="22.35" customHeight="1">
      <c r="A2" s="1" t="s">
        <v>197</v>
      </c>
      <c r="B2" s="2" t="s">
        <v>198</v>
      </c>
      <c r="C2" s="2"/>
      <c r="D2" s="8332" t="s">
        <v>199</v>
      </c>
      <c r="E2" s="8332"/>
      <c r="F2" s="8332"/>
      <c r="G2" s="8332"/>
      <c r="H2" s="8332"/>
      <c r="I2" s="8332"/>
      <c r="J2" s="8332"/>
      <c r="K2" s="8332" t="s">
        <v>200</v>
      </c>
      <c r="L2" s="8332"/>
      <c r="M2" s="8332"/>
      <c r="N2" s="8332"/>
      <c r="O2" s="8332"/>
      <c r="P2" s="8332"/>
      <c r="Q2" s="8332"/>
      <c r="R2" s="8332" t="s">
        <v>201</v>
      </c>
      <c r="S2" s="8332"/>
      <c r="T2" s="8332"/>
      <c r="U2" s="8332"/>
      <c r="V2" s="8332"/>
      <c r="W2" s="8332"/>
      <c r="X2" s="8332"/>
      <c r="Y2" s="8332" t="s">
        <v>202</v>
      </c>
      <c r="Z2" s="8332"/>
      <c r="AA2" s="8332"/>
      <c r="AB2" s="8332"/>
      <c r="AC2" s="8332"/>
      <c r="AD2" s="8332"/>
      <c r="AE2" s="8332"/>
      <c r="AF2" s="8332" t="s">
        <v>203</v>
      </c>
      <c r="AG2" s="8332"/>
      <c r="AH2" s="8332"/>
      <c r="AI2" s="8332"/>
      <c r="AJ2" s="8332"/>
      <c r="AK2" s="8332"/>
      <c r="AL2" s="8332"/>
      <c r="AM2" s="8332" t="s">
        <v>204</v>
      </c>
      <c r="AN2" s="8332"/>
      <c r="AO2" s="8332"/>
      <c r="AP2" s="8332"/>
      <c r="AQ2" s="8332"/>
      <c r="AR2" s="8332"/>
      <c r="AS2" s="8332"/>
      <c r="AT2" s="8334" t="s">
        <v>205</v>
      </c>
      <c r="AU2" s="8334"/>
      <c r="AV2" s="8334"/>
      <c r="AW2" s="8334"/>
      <c r="AX2" s="8334"/>
      <c r="AY2" s="8334"/>
      <c r="AZ2" s="8334" t="s">
        <v>206</v>
      </c>
      <c r="BA2" s="8334"/>
      <c r="BB2" s="8334"/>
      <c r="BC2" s="8334"/>
      <c r="BD2" s="8334"/>
      <c r="BE2" s="8334"/>
      <c r="BF2" s="8335" t="s">
        <v>207</v>
      </c>
      <c r="BG2" s="8335"/>
      <c r="BH2" s="8335"/>
      <c r="BI2" s="8335"/>
      <c r="BJ2" s="8335"/>
      <c r="BK2" s="8335" t="s">
        <v>208</v>
      </c>
      <c r="BL2" s="8335"/>
      <c r="BM2" s="8335"/>
      <c r="BN2" s="8335"/>
      <c r="BO2" s="8335"/>
      <c r="BP2" s="8333" t="s">
        <v>209</v>
      </c>
      <c r="BQ2" s="8333"/>
      <c r="BR2" s="8333" t="s">
        <v>210</v>
      </c>
      <c r="BS2" s="8333"/>
      <c r="BT2" s="8333" t="s">
        <v>211</v>
      </c>
      <c r="BU2" s="8333"/>
      <c r="BV2" s="5" t="s">
        <v>212</v>
      </c>
      <c r="BW2" s="5" t="s">
        <v>213</v>
      </c>
      <c r="BX2" s="5" t="s">
        <v>214</v>
      </c>
      <c r="BY2" s="5" t="s">
        <v>215</v>
      </c>
      <c r="BZ2" s="5" t="s">
        <v>216</v>
      </c>
      <c r="CA2" s="5" t="s">
        <v>217</v>
      </c>
      <c r="CB2" s="5" t="s">
        <v>217</v>
      </c>
      <c r="CC2" s="5" t="s">
        <v>217</v>
      </c>
      <c r="CD2" s="5" t="s">
        <v>107</v>
      </c>
      <c r="CE2" s="6" t="s">
        <v>218</v>
      </c>
      <c r="CF2" s="6" t="s">
        <v>219</v>
      </c>
      <c r="CG2" s="6" t="s">
        <v>220</v>
      </c>
      <c r="CH2" s="7" t="s">
        <v>221</v>
      </c>
      <c r="CI2" s="7" t="s">
        <v>110</v>
      </c>
      <c r="CJ2" s="7" t="s">
        <v>220</v>
      </c>
      <c r="CK2" s="8" t="s">
        <v>222</v>
      </c>
      <c r="CL2" s="8" t="s">
        <v>223</v>
      </c>
      <c r="CM2" s="6" t="s">
        <v>224</v>
      </c>
      <c r="CN2" s="6" t="s">
        <v>225</v>
      </c>
      <c r="CO2" s="9" t="s">
        <v>226</v>
      </c>
      <c r="CP2" s="9" t="s">
        <v>227</v>
      </c>
      <c r="CQ2" s="9" t="s">
        <v>228</v>
      </c>
      <c r="CR2" s="9" t="s">
        <v>229</v>
      </c>
      <c r="CS2" s="5" t="s">
        <v>230</v>
      </c>
      <c r="CT2" s="5" t="s">
        <v>231</v>
      </c>
      <c r="CU2" s="5" t="s">
        <v>232</v>
      </c>
      <c r="CV2" s="5" t="s">
        <v>233</v>
      </c>
    </row>
    <row r="3" spans="1:100" ht="24" customHeight="1">
      <c r="A3" s="1" t="s">
        <v>234</v>
      </c>
      <c r="B3" s="2" t="s">
        <v>235</v>
      </c>
      <c r="C3" s="2"/>
      <c r="D3" s="8332" t="s">
        <v>236</v>
      </c>
      <c r="E3" s="8332"/>
      <c r="F3" s="8332"/>
      <c r="G3" s="8332"/>
      <c r="H3" s="8332"/>
      <c r="I3" s="8332"/>
      <c r="J3" s="8332"/>
      <c r="K3" s="8332" t="s">
        <v>237</v>
      </c>
      <c r="L3" s="8332"/>
      <c r="M3" s="8332"/>
      <c r="N3" s="8332"/>
      <c r="O3" s="8332"/>
      <c r="P3" s="8332"/>
      <c r="Q3" s="8332"/>
      <c r="R3" s="8332" t="s">
        <v>238</v>
      </c>
      <c r="S3" s="8332"/>
      <c r="T3" s="8332"/>
      <c r="U3" s="8332"/>
      <c r="V3" s="8332"/>
      <c r="W3" s="8332"/>
      <c r="X3" s="8332"/>
      <c r="Y3" s="8332" t="s">
        <v>239</v>
      </c>
      <c r="Z3" s="8332"/>
      <c r="AA3" s="8332"/>
      <c r="AB3" s="8332"/>
      <c r="AC3" s="8332"/>
      <c r="AD3" s="8332"/>
      <c r="AE3" s="8332"/>
      <c r="AF3" s="8332" t="s">
        <v>240</v>
      </c>
      <c r="AG3" s="8332"/>
      <c r="AH3" s="8332"/>
      <c r="AI3" s="8332"/>
      <c r="AJ3" s="8332"/>
      <c r="AK3" s="8332"/>
      <c r="AL3" s="8332"/>
      <c r="AM3" s="8332" t="s">
        <v>241</v>
      </c>
      <c r="AN3" s="8332"/>
      <c r="AO3" s="8332"/>
      <c r="AP3" s="8332"/>
      <c r="AQ3" s="8332"/>
      <c r="AR3" s="8332"/>
      <c r="AS3" s="8332"/>
      <c r="AT3" s="8332" t="s">
        <v>242</v>
      </c>
      <c r="AU3" s="8332"/>
      <c r="AV3" s="8332"/>
      <c r="AW3" s="8332"/>
      <c r="AX3" s="8332"/>
      <c r="AY3" s="8332"/>
      <c r="AZ3" s="8332" t="s">
        <v>243</v>
      </c>
      <c r="BA3" s="8332"/>
      <c r="BB3" s="8332"/>
      <c r="BC3" s="8332"/>
      <c r="BD3" s="8332"/>
      <c r="BE3" s="8332"/>
      <c r="BF3" s="8332" t="s">
        <v>244</v>
      </c>
      <c r="BG3" s="8332"/>
      <c r="BH3" s="8332"/>
      <c r="BI3" s="8332"/>
      <c r="BJ3" s="8332"/>
      <c r="BK3" s="8332" t="s">
        <v>245</v>
      </c>
      <c r="BL3" s="8332"/>
      <c r="BM3" s="8332"/>
      <c r="BN3" s="8332"/>
      <c r="BO3" s="8332"/>
      <c r="BP3" s="8332" t="s">
        <v>246</v>
      </c>
      <c r="BQ3" s="8332"/>
      <c r="BR3" s="8332" t="s">
        <v>247</v>
      </c>
      <c r="BS3" s="8332"/>
      <c r="BT3" s="8332" t="s">
        <v>248</v>
      </c>
      <c r="BU3" s="8332"/>
      <c r="BV3" s="5" t="s">
        <v>249</v>
      </c>
      <c r="BW3" s="10" t="s">
        <v>250</v>
      </c>
      <c r="BX3" s="5" t="s">
        <v>251</v>
      </c>
      <c r="BY3" s="5" t="s">
        <v>252</v>
      </c>
      <c r="BZ3" s="5" t="s">
        <v>253</v>
      </c>
      <c r="CA3" s="5" t="s">
        <v>254</v>
      </c>
      <c r="CB3" s="5" t="s">
        <v>255</v>
      </c>
      <c r="CC3" s="5" t="s">
        <v>256</v>
      </c>
      <c r="CD3" s="5" t="s">
        <v>257</v>
      </c>
      <c r="CE3" s="5" t="s">
        <v>258</v>
      </c>
      <c r="CF3" s="5" t="s">
        <v>259</v>
      </c>
      <c r="CG3" s="5" t="s">
        <v>260</v>
      </c>
      <c r="CH3" s="5" t="s">
        <v>261</v>
      </c>
      <c r="CI3" s="5" t="s">
        <v>262</v>
      </c>
      <c r="CJ3" s="5" t="s">
        <v>263</v>
      </c>
      <c r="CK3" s="5" t="s">
        <v>264</v>
      </c>
      <c r="CL3" s="5" t="s">
        <v>265</v>
      </c>
      <c r="CM3" s="5" t="s">
        <v>266</v>
      </c>
      <c r="CN3" s="5" t="s">
        <v>267</v>
      </c>
      <c r="CO3" s="5" t="s">
        <v>268</v>
      </c>
      <c r="CP3" s="5" t="s">
        <v>269</v>
      </c>
      <c r="CQ3" s="5" t="s">
        <v>270</v>
      </c>
      <c r="CR3" s="5" t="s">
        <v>271</v>
      </c>
      <c r="CS3" s="5" t="s">
        <v>272</v>
      </c>
      <c r="CT3" s="5" t="s">
        <v>273</v>
      </c>
      <c r="CU3" s="5" t="s">
        <v>274</v>
      </c>
      <c r="CV3" s="5" t="s">
        <v>275</v>
      </c>
    </row>
    <row r="4" spans="1:100" ht="52.8">
      <c r="A4" s="1" t="s">
        <v>276</v>
      </c>
      <c r="D4" s="5" t="s">
        <v>139</v>
      </c>
      <c r="E4" s="5" t="s">
        <v>140</v>
      </c>
      <c r="F4" s="11" t="s">
        <v>141</v>
      </c>
      <c r="G4" s="11" t="s">
        <v>142</v>
      </c>
      <c r="H4" s="5" t="s">
        <v>143</v>
      </c>
      <c r="I4" s="11" t="s">
        <v>277</v>
      </c>
      <c r="J4" s="11" t="s">
        <v>278</v>
      </c>
      <c r="K4" s="5" t="s">
        <v>279</v>
      </c>
      <c r="L4" s="5" t="s">
        <v>140</v>
      </c>
      <c r="M4" s="11" t="s">
        <v>141</v>
      </c>
      <c r="N4" s="11" t="s">
        <v>142</v>
      </c>
      <c r="O4" s="5" t="s">
        <v>143</v>
      </c>
      <c r="P4" s="11" t="s">
        <v>146</v>
      </c>
      <c r="Q4" s="11" t="s">
        <v>145</v>
      </c>
      <c r="R4" s="5" t="s">
        <v>280</v>
      </c>
      <c r="S4" s="5" t="s">
        <v>140</v>
      </c>
      <c r="T4" s="11" t="s">
        <v>141</v>
      </c>
      <c r="U4" s="11" t="s">
        <v>142</v>
      </c>
      <c r="V4" s="5" t="s">
        <v>143</v>
      </c>
      <c r="W4" s="11" t="s">
        <v>146</v>
      </c>
      <c r="X4" s="11" t="s">
        <v>147</v>
      </c>
      <c r="Y4" s="5" t="s">
        <v>139</v>
      </c>
      <c r="Z4" s="5" t="s">
        <v>140</v>
      </c>
      <c r="AA4" s="11" t="s">
        <v>141</v>
      </c>
      <c r="AB4" s="11" t="s">
        <v>142</v>
      </c>
      <c r="AC4" s="5" t="s">
        <v>143</v>
      </c>
      <c r="AD4" s="11" t="s">
        <v>146</v>
      </c>
      <c r="AE4" s="31" t="s">
        <v>145</v>
      </c>
      <c r="AF4" s="5" t="s">
        <v>281</v>
      </c>
      <c r="AG4" s="5" t="s">
        <v>140</v>
      </c>
      <c r="AH4" s="11" t="s">
        <v>141</v>
      </c>
      <c r="AI4" s="11" t="s">
        <v>142</v>
      </c>
      <c r="AJ4" s="5" t="s">
        <v>143</v>
      </c>
      <c r="AK4" s="11" t="s">
        <v>146</v>
      </c>
      <c r="AL4" s="11" t="s">
        <v>147</v>
      </c>
      <c r="AM4" s="5" t="s">
        <v>282</v>
      </c>
      <c r="AN4" s="5" t="s">
        <v>140</v>
      </c>
      <c r="AO4" s="11" t="s">
        <v>141</v>
      </c>
      <c r="AP4" s="11" t="s">
        <v>142</v>
      </c>
      <c r="AQ4" s="5" t="s">
        <v>143</v>
      </c>
      <c r="AR4" s="11" t="s">
        <v>146</v>
      </c>
      <c r="AS4" s="11" t="s">
        <v>147</v>
      </c>
      <c r="AT4" s="5" t="s">
        <v>139</v>
      </c>
      <c r="AU4" s="5" t="s">
        <v>140</v>
      </c>
      <c r="AV4" s="11" t="s">
        <v>141</v>
      </c>
      <c r="AW4" s="11" t="s">
        <v>142</v>
      </c>
      <c r="AX4" s="5" t="s">
        <v>143</v>
      </c>
      <c r="AY4" s="11" t="s">
        <v>146</v>
      </c>
      <c r="AZ4" s="5" t="s">
        <v>148</v>
      </c>
      <c r="BA4" s="5" t="s">
        <v>140</v>
      </c>
      <c r="BB4" s="11" t="s">
        <v>141</v>
      </c>
      <c r="BC4" s="11" t="s">
        <v>142</v>
      </c>
      <c r="BD4" s="5" t="s">
        <v>143</v>
      </c>
      <c r="BE4" s="11" t="s">
        <v>146</v>
      </c>
      <c r="BF4" s="5" t="s">
        <v>149</v>
      </c>
      <c r="BG4" s="11" t="s">
        <v>150</v>
      </c>
      <c r="BH4" s="11" t="s">
        <v>283</v>
      </c>
      <c r="BI4" s="11" t="s">
        <v>151</v>
      </c>
      <c r="BJ4" s="11" t="s">
        <v>151</v>
      </c>
      <c r="BK4" s="5" t="s">
        <v>149</v>
      </c>
      <c r="BL4" s="5" t="s">
        <v>152</v>
      </c>
      <c r="BM4" s="11" t="s">
        <v>153</v>
      </c>
      <c r="BN4" s="11" t="s">
        <v>284</v>
      </c>
      <c r="BO4" s="11" t="s">
        <v>145</v>
      </c>
      <c r="BP4" s="11" t="s">
        <v>154</v>
      </c>
      <c r="BQ4" s="11" t="s">
        <v>155</v>
      </c>
      <c r="BR4" s="11" t="s">
        <v>154</v>
      </c>
      <c r="BS4" s="11" t="s">
        <v>155</v>
      </c>
      <c r="BT4" s="11" t="s">
        <v>154</v>
      </c>
      <c r="BU4" s="11" t="s">
        <v>155</v>
      </c>
      <c r="BV4" s="5" t="s">
        <v>285</v>
      </c>
      <c r="BW4" s="5" t="s">
        <v>286</v>
      </c>
      <c r="BX4" s="11" t="s">
        <v>287</v>
      </c>
      <c r="BY4" s="5" t="s">
        <v>157</v>
      </c>
      <c r="BZ4" s="5"/>
      <c r="CA4" s="11" t="s">
        <v>159</v>
      </c>
      <c r="CB4" s="5" t="s">
        <v>288</v>
      </c>
      <c r="CC4" s="11" t="s">
        <v>159</v>
      </c>
      <c r="CD4" s="5" t="s">
        <v>289</v>
      </c>
      <c r="CE4" s="11" t="s">
        <v>290</v>
      </c>
      <c r="CF4" s="11" t="s">
        <v>291</v>
      </c>
      <c r="CG4" s="11" t="s">
        <v>292</v>
      </c>
      <c r="CH4" s="11" t="s">
        <v>293</v>
      </c>
      <c r="CI4" s="11" t="s">
        <v>294</v>
      </c>
      <c r="CJ4" s="11" t="s">
        <v>295</v>
      </c>
      <c r="CK4" s="11" t="s">
        <v>164</v>
      </c>
      <c r="CL4" s="11" t="s">
        <v>296</v>
      </c>
      <c r="CM4" s="11" t="s">
        <v>297</v>
      </c>
      <c r="CN4" s="11" t="s">
        <v>298</v>
      </c>
      <c r="CO4" s="11" t="s">
        <v>166</v>
      </c>
      <c r="CP4" s="11" t="s">
        <v>167</v>
      </c>
      <c r="CQ4" s="11" t="s">
        <v>167</v>
      </c>
      <c r="CR4" s="11" t="s">
        <v>299</v>
      </c>
      <c r="CS4" s="5" t="s">
        <v>300</v>
      </c>
      <c r="CT4" s="5" t="s">
        <v>301</v>
      </c>
      <c r="CU4" s="5" t="s">
        <v>302</v>
      </c>
      <c r="CV4" s="5" t="s">
        <v>301</v>
      </c>
    </row>
    <row r="5" spans="1:100" s="17" customFormat="1" ht="69.599999999999994" customHeight="1">
      <c r="A5" s="12"/>
      <c r="B5" s="13"/>
      <c r="C5" s="13"/>
      <c r="D5" s="14" t="s">
        <v>303</v>
      </c>
      <c r="E5" s="14" t="s">
        <v>304</v>
      </c>
      <c r="F5" s="14" t="s">
        <v>305</v>
      </c>
      <c r="G5" s="14" t="s">
        <v>306</v>
      </c>
      <c r="H5" s="14" t="s">
        <v>307</v>
      </c>
      <c r="I5" s="14" t="s">
        <v>173</v>
      </c>
      <c r="J5" s="14" t="s">
        <v>308</v>
      </c>
      <c r="K5" s="14" t="s">
        <v>309</v>
      </c>
      <c r="L5" s="14" t="s">
        <v>304</v>
      </c>
      <c r="M5" s="14" t="s">
        <v>310</v>
      </c>
      <c r="N5" s="14" t="s">
        <v>311</v>
      </c>
      <c r="O5" s="14" t="s">
        <v>312</v>
      </c>
      <c r="P5" s="14" t="s">
        <v>313</v>
      </c>
      <c r="Q5" s="14" t="s">
        <v>314</v>
      </c>
      <c r="R5" s="14" t="s">
        <v>315</v>
      </c>
      <c r="S5" s="14" t="s">
        <v>316</v>
      </c>
      <c r="T5" s="14" t="s">
        <v>310</v>
      </c>
      <c r="U5" s="14" t="s">
        <v>317</v>
      </c>
      <c r="V5" s="14" t="s">
        <v>318</v>
      </c>
      <c r="W5" s="14" t="s">
        <v>173</v>
      </c>
      <c r="X5" s="14" t="s">
        <v>314</v>
      </c>
      <c r="Y5" s="14" t="s">
        <v>174</v>
      </c>
      <c r="Z5" s="14" t="s">
        <v>319</v>
      </c>
      <c r="AA5" s="14" t="s">
        <v>305</v>
      </c>
      <c r="AB5" s="14" t="s">
        <v>306</v>
      </c>
      <c r="AC5" s="14" t="s">
        <v>307</v>
      </c>
      <c r="AD5" s="14" t="s">
        <v>320</v>
      </c>
      <c r="AE5" s="14" t="s">
        <v>321</v>
      </c>
      <c r="AF5" s="14" t="s">
        <v>303</v>
      </c>
      <c r="AG5" s="14" t="s">
        <v>319</v>
      </c>
      <c r="AH5" s="14" t="s">
        <v>305</v>
      </c>
      <c r="AI5" s="14" t="s">
        <v>322</v>
      </c>
      <c r="AJ5" s="14" t="s">
        <v>312</v>
      </c>
      <c r="AK5" s="14" t="s">
        <v>323</v>
      </c>
      <c r="AL5" s="14" t="s">
        <v>324</v>
      </c>
      <c r="AM5" s="14" t="s">
        <v>174</v>
      </c>
      <c r="AN5" s="14" t="s">
        <v>319</v>
      </c>
      <c r="AO5" s="14" t="s">
        <v>325</v>
      </c>
      <c r="AP5" s="14" t="s">
        <v>306</v>
      </c>
      <c r="AQ5" s="14" t="s">
        <v>326</v>
      </c>
      <c r="AR5" s="14" t="s">
        <v>320</v>
      </c>
      <c r="AS5" s="14" t="s">
        <v>324</v>
      </c>
      <c r="AT5" s="14" t="s">
        <v>327</v>
      </c>
      <c r="AU5" s="14" t="s">
        <v>328</v>
      </c>
      <c r="AV5" s="14" t="s">
        <v>176</v>
      </c>
      <c r="AW5" s="14" t="s">
        <v>177</v>
      </c>
      <c r="AX5" s="14" t="s">
        <v>178</v>
      </c>
      <c r="AY5" s="14" t="s">
        <v>179</v>
      </c>
      <c r="AZ5" s="14" t="s">
        <v>329</v>
      </c>
      <c r="BA5" s="14" t="s">
        <v>330</v>
      </c>
      <c r="BB5" s="14" t="s">
        <v>176</v>
      </c>
      <c r="BC5" s="14" t="s">
        <v>177</v>
      </c>
      <c r="BD5" s="14" t="s">
        <v>178</v>
      </c>
      <c r="BE5" s="14" t="s">
        <v>179</v>
      </c>
      <c r="BF5" s="14" t="s">
        <v>331</v>
      </c>
      <c r="BG5" s="14" t="s">
        <v>332</v>
      </c>
      <c r="BH5" s="14" t="s">
        <v>333</v>
      </c>
      <c r="BI5" s="38" t="s">
        <v>334</v>
      </c>
      <c r="BJ5" s="14" t="s">
        <v>335</v>
      </c>
      <c r="BK5" s="14" t="s">
        <v>180</v>
      </c>
      <c r="BL5" s="14" t="s">
        <v>336</v>
      </c>
      <c r="BM5" s="14" t="s">
        <v>337</v>
      </c>
      <c r="BN5" s="14" t="s">
        <v>338</v>
      </c>
      <c r="BO5" s="14" t="s">
        <v>339</v>
      </c>
      <c r="BP5" s="14" t="s">
        <v>340</v>
      </c>
      <c r="BQ5" s="38" t="s">
        <v>341</v>
      </c>
      <c r="BR5" s="14" t="s">
        <v>340</v>
      </c>
      <c r="BS5" s="14" t="s">
        <v>342</v>
      </c>
      <c r="BT5" s="14" t="s">
        <v>343</v>
      </c>
      <c r="BU5" s="14" t="s">
        <v>339</v>
      </c>
      <c r="BV5" s="14" t="s">
        <v>344</v>
      </c>
      <c r="BW5" s="14" t="s">
        <v>345</v>
      </c>
      <c r="BX5" s="15" t="s">
        <v>346</v>
      </c>
      <c r="BY5" s="15" t="s">
        <v>182</v>
      </c>
      <c r="BZ5" s="15" t="s">
        <v>183</v>
      </c>
      <c r="CA5" s="15" t="s">
        <v>347</v>
      </c>
      <c r="CB5" s="15" t="s">
        <v>348</v>
      </c>
      <c r="CC5" s="15" t="s">
        <v>349</v>
      </c>
      <c r="CD5" s="15"/>
      <c r="CE5" s="15" t="s">
        <v>350</v>
      </c>
      <c r="CF5" s="15" t="s">
        <v>351</v>
      </c>
      <c r="CG5" s="15" t="s">
        <v>352</v>
      </c>
      <c r="CH5" s="15" t="s">
        <v>353</v>
      </c>
      <c r="CI5" s="15" t="s">
        <v>354</v>
      </c>
      <c r="CJ5" s="15" t="s">
        <v>355</v>
      </c>
      <c r="CK5" s="15" t="s">
        <v>356</v>
      </c>
      <c r="CL5" s="15" t="s">
        <v>357</v>
      </c>
      <c r="CM5" s="15" t="s">
        <v>358</v>
      </c>
      <c r="CN5" s="15" t="s">
        <v>359</v>
      </c>
      <c r="CO5" s="15" t="s">
        <v>360</v>
      </c>
      <c r="CP5" s="15" t="s">
        <v>361</v>
      </c>
      <c r="CQ5" s="15" t="s">
        <v>362</v>
      </c>
      <c r="CR5" s="15" t="s">
        <v>363</v>
      </c>
      <c r="CS5" s="16" t="s">
        <v>191</v>
      </c>
      <c r="CT5" s="16" t="s">
        <v>191</v>
      </c>
      <c r="CU5" s="16" t="s">
        <v>191</v>
      </c>
      <c r="CV5" s="16" t="s">
        <v>191</v>
      </c>
    </row>
    <row r="6" spans="1:100" s="19" customFormat="1" ht="24" customHeight="1">
      <c r="A6" s="18" t="s">
        <v>364</v>
      </c>
      <c r="B6" s="18" t="s">
        <v>365</v>
      </c>
      <c r="C6" s="32"/>
      <c r="D6" s="8332"/>
      <c r="E6" s="8332"/>
      <c r="F6" s="8332"/>
      <c r="G6" s="8332"/>
      <c r="H6" s="8332"/>
      <c r="I6" s="8332"/>
      <c r="J6" s="8332"/>
      <c r="K6" s="8332"/>
      <c r="L6" s="8332"/>
      <c r="M6" s="8332"/>
      <c r="N6" s="8332"/>
      <c r="O6" s="8332"/>
      <c r="P6" s="8332"/>
      <c r="Q6" s="8332"/>
      <c r="R6" s="8332"/>
      <c r="S6" s="8332"/>
      <c r="T6" s="8332"/>
      <c r="U6" s="8332"/>
      <c r="V6" s="8332"/>
      <c r="W6" s="8332"/>
      <c r="X6" s="8332"/>
      <c r="Y6" s="8332"/>
      <c r="Z6" s="8332"/>
      <c r="AA6" s="8332"/>
      <c r="AB6" s="8332"/>
      <c r="AC6" s="8332"/>
      <c r="AD6" s="8332"/>
      <c r="AE6" s="8332"/>
      <c r="AF6" s="8332"/>
      <c r="AG6" s="8332"/>
      <c r="AH6" s="8332"/>
      <c r="AI6" s="8332"/>
      <c r="AJ6" s="8332"/>
      <c r="AK6" s="8332"/>
      <c r="AL6" s="8332"/>
      <c r="AM6" s="8332"/>
      <c r="AN6" s="8332"/>
      <c r="AO6" s="8332"/>
      <c r="AP6" s="8332"/>
      <c r="AQ6" s="8332"/>
      <c r="AR6" s="8332"/>
      <c r="AS6" s="8332"/>
      <c r="AT6" s="8332" t="s">
        <v>366</v>
      </c>
      <c r="AU6" s="8332"/>
      <c r="AV6" s="8332"/>
      <c r="AW6" s="8332"/>
      <c r="AX6" s="8332"/>
      <c r="AY6" s="8332"/>
      <c r="AZ6" s="8332"/>
      <c r="BA6" s="8332"/>
      <c r="BB6" s="8332"/>
      <c r="BC6" s="8332"/>
      <c r="BD6" s="8332"/>
      <c r="BE6" s="8332"/>
      <c r="BF6" s="5"/>
      <c r="BG6" s="5"/>
      <c r="BH6" s="5"/>
      <c r="BI6" s="5"/>
      <c r="BJ6" s="5"/>
      <c r="BK6" s="5"/>
      <c r="BL6" s="5"/>
      <c r="BM6" s="5"/>
      <c r="BN6" s="5"/>
      <c r="BO6" s="5"/>
      <c r="BP6" s="5"/>
      <c r="BQ6" s="5"/>
      <c r="BR6" s="5"/>
      <c r="BS6" s="5"/>
      <c r="BT6" s="5"/>
      <c r="BU6" s="5"/>
      <c r="BV6" s="5"/>
      <c r="BW6" s="5"/>
      <c r="BX6" s="5"/>
      <c r="BY6" s="5" t="s">
        <v>367</v>
      </c>
      <c r="BZ6" s="5"/>
      <c r="CA6" s="5" t="s">
        <v>368</v>
      </c>
      <c r="CB6" s="5" t="s">
        <v>369</v>
      </c>
      <c r="CC6" s="5" t="s">
        <v>370</v>
      </c>
      <c r="CD6" s="5" t="s">
        <v>369</v>
      </c>
      <c r="CE6" s="8339" t="s">
        <v>371</v>
      </c>
      <c r="CF6" s="8339"/>
      <c r="CG6" s="8339"/>
      <c r="CH6" s="8340" t="s">
        <v>372</v>
      </c>
      <c r="CI6" s="8340"/>
      <c r="CJ6" s="8340"/>
      <c r="CK6" s="8341" t="s">
        <v>373</v>
      </c>
      <c r="CL6" s="8341"/>
      <c r="CM6" s="8339" t="s">
        <v>374</v>
      </c>
      <c r="CN6" s="8339"/>
      <c r="CO6" s="8336" t="s">
        <v>375</v>
      </c>
      <c r="CP6" s="8336"/>
      <c r="CQ6" s="9" t="s">
        <v>376</v>
      </c>
      <c r="CR6" s="9"/>
      <c r="CS6" s="5"/>
      <c r="CT6" s="5"/>
      <c r="CU6" s="5"/>
      <c r="CV6" s="5"/>
    </row>
    <row r="7" spans="1:100">
      <c r="A7" s="20" t="s">
        <v>377</v>
      </c>
      <c r="B7" s="20" t="s">
        <v>378</v>
      </c>
      <c r="C7" s="20" t="s">
        <v>429</v>
      </c>
      <c r="D7" s="8337" t="s">
        <v>379</v>
      </c>
      <c r="E7" s="8337"/>
      <c r="F7" s="8337"/>
      <c r="G7" s="8337"/>
      <c r="H7" s="8337"/>
      <c r="I7" s="8337"/>
      <c r="J7" s="8337"/>
      <c r="K7" s="8338"/>
      <c r="L7" s="8338"/>
      <c r="M7" s="8338"/>
      <c r="N7" s="8338"/>
      <c r="O7" s="8338"/>
      <c r="P7" s="8338"/>
      <c r="Q7" s="8338"/>
      <c r="R7" s="8338"/>
      <c r="S7" s="8338"/>
      <c r="T7" s="8338"/>
      <c r="U7" s="8338"/>
      <c r="V7" s="8338"/>
      <c r="W7" s="8338"/>
      <c r="X7" s="8338"/>
      <c r="Y7" s="8338"/>
      <c r="Z7" s="8338"/>
      <c r="AA7" s="8338"/>
      <c r="AB7" s="8338"/>
      <c r="AC7" s="8338"/>
      <c r="AD7" s="8338"/>
      <c r="AE7" s="8338"/>
      <c r="AF7" s="8338"/>
      <c r="AG7" s="8338"/>
      <c r="AH7" s="8338"/>
      <c r="AI7" s="8338"/>
      <c r="AJ7" s="8338"/>
      <c r="AK7" s="8338"/>
      <c r="AL7" s="8338"/>
      <c r="AM7" s="8338"/>
      <c r="AN7" s="8338"/>
      <c r="AO7" s="8338"/>
      <c r="AP7" s="8338"/>
      <c r="AQ7" s="8338"/>
      <c r="AR7" s="8338"/>
      <c r="AS7" s="8338"/>
      <c r="AT7" s="8338"/>
      <c r="AU7" s="8338"/>
      <c r="AV7" s="8338"/>
      <c r="AW7" s="8338"/>
      <c r="AX7" s="8338"/>
      <c r="AY7" s="8338"/>
      <c r="AZ7" s="8338"/>
      <c r="BA7" s="8338"/>
      <c r="BB7" s="8338"/>
      <c r="BC7" s="8338"/>
      <c r="BD7" s="8338"/>
      <c r="BE7" s="8338"/>
      <c r="BF7" s="21"/>
      <c r="BG7" s="22"/>
      <c r="BH7" s="22"/>
      <c r="BI7" s="22"/>
      <c r="BJ7" s="22"/>
      <c r="BK7" s="23"/>
      <c r="BL7" s="23"/>
      <c r="BM7" s="24"/>
      <c r="BN7" s="24"/>
      <c r="BO7" s="24"/>
      <c r="BP7" s="24"/>
      <c r="BQ7" s="24"/>
      <c r="BR7" s="24"/>
      <c r="BS7" s="24"/>
      <c r="BT7" s="24"/>
      <c r="BU7" s="24"/>
      <c r="BV7" s="24"/>
      <c r="BW7" s="24"/>
      <c r="BX7" s="23"/>
      <c r="BY7" s="23"/>
      <c r="BZ7" s="25" t="s">
        <v>380</v>
      </c>
      <c r="CA7" s="23"/>
      <c r="CB7" s="23"/>
      <c r="CC7" s="5" t="s">
        <v>381</v>
      </c>
      <c r="CD7" s="25" t="s">
        <v>382</v>
      </c>
      <c r="CE7" s="25" t="s">
        <v>383</v>
      </c>
      <c r="CF7" s="25" t="s">
        <v>384</v>
      </c>
      <c r="CG7" s="25" t="s">
        <v>385</v>
      </c>
      <c r="CH7" s="25" t="s">
        <v>383</v>
      </c>
      <c r="CI7" s="25" t="s">
        <v>386</v>
      </c>
      <c r="CJ7" s="25" t="s">
        <v>387</v>
      </c>
      <c r="CK7" s="25" t="s">
        <v>388</v>
      </c>
      <c r="CL7" s="25" t="s">
        <v>383</v>
      </c>
      <c r="CM7" s="25" t="s">
        <v>388</v>
      </c>
      <c r="CN7" s="25" t="s">
        <v>386</v>
      </c>
      <c r="CO7" s="25" t="s">
        <v>388</v>
      </c>
      <c r="CP7" s="25" t="s">
        <v>385</v>
      </c>
      <c r="CQ7" s="25" t="s">
        <v>388</v>
      </c>
      <c r="CR7" s="23"/>
      <c r="CS7" s="21"/>
      <c r="CT7" s="21"/>
      <c r="CU7" s="21"/>
      <c r="CV7" s="21"/>
    </row>
    <row r="8" spans="1:100">
      <c r="A8" s="18" t="s">
        <v>389</v>
      </c>
      <c r="B8" s="18" t="s">
        <v>390</v>
      </c>
      <c r="C8" s="32" t="s">
        <v>430</v>
      </c>
      <c r="D8" s="8342"/>
      <c r="E8" s="8342"/>
      <c r="F8" s="8342"/>
      <c r="G8" s="8342"/>
      <c r="H8" s="8342"/>
      <c r="I8" s="8342"/>
      <c r="J8" s="8342"/>
      <c r="K8" s="8332" t="s">
        <v>391</v>
      </c>
      <c r="L8" s="8332"/>
      <c r="M8" s="8332"/>
      <c r="N8" s="8332"/>
      <c r="O8" s="8332"/>
      <c r="P8" s="8332"/>
      <c r="Q8" s="8332"/>
      <c r="R8" s="8342"/>
      <c r="S8" s="8342"/>
      <c r="T8" s="8342"/>
      <c r="U8" s="8342"/>
      <c r="V8" s="8342"/>
      <c r="W8" s="8342"/>
      <c r="X8" s="8342"/>
      <c r="Y8" s="8342"/>
      <c r="Z8" s="8342"/>
      <c r="AA8" s="8342"/>
      <c r="AB8" s="8342"/>
      <c r="AC8" s="8342"/>
      <c r="AD8" s="8342"/>
      <c r="AE8" s="8342"/>
      <c r="AF8" s="8342"/>
      <c r="AG8" s="8342"/>
      <c r="AH8" s="8342"/>
      <c r="AI8" s="8342"/>
      <c r="AJ8" s="8342"/>
      <c r="AK8" s="8342"/>
      <c r="AL8" s="8342"/>
      <c r="AM8" s="8342"/>
      <c r="AN8" s="8342"/>
      <c r="AO8" s="8342"/>
      <c r="AP8" s="8342"/>
      <c r="AQ8" s="8342"/>
      <c r="AR8" s="8342"/>
      <c r="AS8" s="8342"/>
      <c r="AT8" s="8342"/>
      <c r="AU8" s="8342"/>
      <c r="AV8" s="8342"/>
      <c r="AW8" s="8342"/>
      <c r="AX8" s="8342"/>
      <c r="AY8" s="8342"/>
      <c r="AZ8" s="8342"/>
      <c r="BA8" s="8342"/>
      <c r="BB8" s="8342"/>
      <c r="BC8" s="8342"/>
      <c r="BD8" s="8342"/>
      <c r="BE8" s="8342"/>
      <c r="BF8" s="23"/>
      <c r="BG8" s="26"/>
      <c r="BH8" s="26"/>
      <c r="BI8" s="26"/>
      <c r="BJ8" s="26"/>
      <c r="BK8" s="23"/>
      <c r="BL8" s="23"/>
      <c r="BM8" s="24"/>
      <c r="BN8" s="24"/>
      <c r="BO8" s="24"/>
      <c r="BP8" s="24"/>
      <c r="BQ8" s="24"/>
      <c r="BR8" s="24"/>
      <c r="BS8" s="24"/>
      <c r="BT8" s="24"/>
      <c r="BU8" s="24"/>
      <c r="BV8" s="24"/>
      <c r="BW8" s="24"/>
      <c r="BX8" s="23"/>
      <c r="BY8" s="23"/>
      <c r="BZ8" s="5" t="s">
        <v>380</v>
      </c>
      <c r="CA8" s="23"/>
      <c r="CB8" s="23"/>
      <c r="CC8" s="5" t="s">
        <v>381</v>
      </c>
      <c r="CD8" s="5" t="s">
        <v>392</v>
      </c>
      <c r="CE8" s="5" t="s">
        <v>381</v>
      </c>
      <c r="CF8" s="5" t="s">
        <v>381</v>
      </c>
      <c r="CG8" s="5" t="s">
        <v>381</v>
      </c>
      <c r="CH8" s="5" t="s">
        <v>381</v>
      </c>
      <c r="CI8" s="5" t="s">
        <v>381</v>
      </c>
      <c r="CJ8" s="5" t="s">
        <v>381</v>
      </c>
      <c r="CK8" s="5" t="s">
        <v>385</v>
      </c>
      <c r="CL8" s="5" t="s">
        <v>388</v>
      </c>
      <c r="CM8" s="5" t="s">
        <v>384</v>
      </c>
      <c r="CN8" s="5" t="s">
        <v>393</v>
      </c>
      <c r="CO8" s="5" t="s">
        <v>388</v>
      </c>
      <c r="CP8" s="5" t="s">
        <v>387</v>
      </c>
      <c r="CQ8" s="5" t="s">
        <v>383</v>
      </c>
      <c r="CR8" s="23"/>
      <c r="CS8" s="5" t="s">
        <v>380</v>
      </c>
      <c r="CT8" s="23"/>
      <c r="CU8" s="23"/>
      <c r="CV8" s="23"/>
    </row>
    <row r="9" spans="1:100">
      <c r="A9" s="18" t="s">
        <v>394</v>
      </c>
      <c r="B9" s="18" t="s">
        <v>395</v>
      </c>
      <c r="C9" s="32" t="s">
        <v>431</v>
      </c>
      <c r="D9" s="8342"/>
      <c r="E9" s="8342"/>
      <c r="F9" s="8342"/>
      <c r="G9" s="8342"/>
      <c r="H9" s="8342"/>
      <c r="I9" s="8342"/>
      <c r="J9" s="8342"/>
      <c r="K9" s="8342"/>
      <c r="L9" s="8342"/>
      <c r="M9" s="8342"/>
      <c r="N9" s="8342"/>
      <c r="O9" s="8342"/>
      <c r="P9" s="8342"/>
      <c r="Q9" s="8342"/>
      <c r="R9" s="8332" t="s">
        <v>396</v>
      </c>
      <c r="S9" s="8332"/>
      <c r="T9" s="8332"/>
      <c r="U9" s="8332"/>
      <c r="V9" s="8332"/>
      <c r="W9" s="8332"/>
      <c r="X9" s="8332"/>
      <c r="Y9" s="8342"/>
      <c r="Z9" s="8342"/>
      <c r="AA9" s="8342"/>
      <c r="AB9" s="8342"/>
      <c r="AC9" s="8342"/>
      <c r="AD9" s="8342"/>
      <c r="AE9" s="8342"/>
      <c r="AF9" s="8342"/>
      <c r="AG9" s="8342"/>
      <c r="AH9" s="8342"/>
      <c r="AI9" s="8342"/>
      <c r="AJ9" s="8342"/>
      <c r="AK9" s="8342"/>
      <c r="AL9" s="8342"/>
      <c r="AM9" s="8342"/>
      <c r="AN9" s="8342"/>
      <c r="AO9" s="8342"/>
      <c r="AP9" s="8342"/>
      <c r="AQ9" s="8342"/>
      <c r="AR9" s="8342"/>
      <c r="AS9" s="8342"/>
      <c r="AT9" s="8342"/>
      <c r="AU9" s="8342"/>
      <c r="AV9" s="8342"/>
      <c r="AW9" s="8342"/>
      <c r="AX9" s="8342"/>
      <c r="AY9" s="8342"/>
      <c r="AZ9" s="8342"/>
      <c r="BA9" s="8342"/>
      <c r="BB9" s="8342"/>
      <c r="BC9" s="8342"/>
      <c r="BD9" s="8342"/>
      <c r="BE9" s="8342"/>
      <c r="BF9" s="23"/>
      <c r="BG9" s="26"/>
      <c r="BH9" s="26"/>
      <c r="BI9" s="26"/>
      <c r="BJ9" s="26"/>
      <c r="BK9" s="23"/>
      <c r="BL9" s="23"/>
      <c r="BM9" s="24"/>
      <c r="BN9" s="24"/>
      <c r="BO9" s="24"/>
      <c r="BP9" s="24"/>
      <c r="BQ9" s="24"/>
      <c r="BR9" s="24"/>
      <c r="BS9" s="24"/>
      <c r="BT9" s="24"/>
      <c r="BU9" s="24"/>
      <c r="BV9" s="24"/>
      <c r="BW9" s="24"/>
      <c r="BX9" s="23"/>
      <c r="BY9" s="23"/>
      <c r="BZ9" s="5" t="s">
        <v>380</v>
      </c>
      <c r="CA9" s="23"/>
      <c r="CB9" s="23"/>
      <c r="CC9" s="5" t="s">
        <v>381</v>
      </c>
      <c r="CD9" s="5" t="s">
        <v>397</v>
      </c>
      <c r="CE9" s="5" t="s">
        <v>381</v>
      </c>
      <c r="CF9" s="5" t="s">
        <v>381</v>
      </c>
      <c r="CG9" s="5" t="s">
        <v>381</v>
      </c>
      <c r="CH9" s="5" t="s">
        <v>381</v>
      </c>
      <c r="CI9" s="5" t="s">
        <v>381</v>
      </c>
      <c r="CJ9" s="5" t="s">
        <v>381</v>
      </c>
      <c r="CK9" s="5" t="s">
        <v>388</v>
      </c>
      <c r="CL9" s="5" t="s">
        <v>398</v>
      </c>
      <c r="CM9" s="5" t="s">
        <v>388</v>
      </c>
      <c r="CN9" s="5" t="s">
        <v>388</v>
      </c>
      <c r="CO9" s="5" t="s">
        <v>383</v>
      </c>
      <c r="CP9" s="5" t="s">
        <v>388</v>
      </c>
      <c r="CQ9" s="5" t="s">
        <v>384</v>
      </c>
      <c r="CR9" s="23"/>
      <c r="CS9" s="23"/>
      <c r="CT9" s="23"/>
      <c r="CU9" s="5" t="s">
        <v>380</v>
      </c>
      <c r="CV9" s="23"/>
    </row>
    <row r="10" spans="1:100">
      <c r="A10" s="18" t="s">
        <v>399</v>
      </c>
      <c r="B10" s="18" t="s">
        <v>400</v>
      </c>
      <c r="C10" s="32" t="s">
        <v>432</v>
      </c>
      <c r="D10" s="8342"/>
      <c r="E10" s="8342"/>
      <c r="F10" s="8342"/>
      <c r="G10" s="8342"/>
      <c r="H10" s="8342"/>
      <c r="I10" s="8342"/>
      <c r="J10" s="8342"/>
      <c r="K10" s="8342"/>
      <c r="L10" s="8342"/>
      <c r="M10" s="8342"/>
      <c r="N10" s="8342"/>
      <c r="O10" s="8342"/>
      <c r="P10" s="8342"/>
      <c r="Q10" s="8342"/>
      <c r="R10" s="8342"/>
      <c r="S10" s="8342"/>
      <c r="T10" s="8342"/>
      <c r="U10" s="8342"/>
      <c r="V10" s="8342"/>
      <c r="W10" s="8342"/>
      <c r="X10" s="8342"/>
      <c r="Y10" s="8332" t="s">
        <v>379</v>
      </c>
      <c r="Z10" s="8332"/>
      <c r="AA10" s="8332"/>
      <c r="AB10" s="8332"/>
      <c r="AC10" s="8332"/>
      <c r="AD10" s="8332"/>
      <c r="AE10" s="8332"/>
      <c r="AF10" s="8342"/>
      <c r="AG10" s="8342"/>
      <c r="AH10" s="8342"/>
      <c r="AI10" s="8342"/>
      <c r="AJ10" s="8342"/>
      <c r="AK10" s="8342"/>
      <c r="AL10" s="8342"/>
      <c r="AM10" s="8342"/>
      <c r="AN10" s="8342"/>
      <c r="AO10" s="8342"/>
      <c r="AP10" s="8342"/>
      <c r="AQ10" s="8342"/>
      <c r="AR10" s="8342"/>
      <c r="AS10" s="8342"/>
      <c r="AT10" s="8342"/>
      <c r="AU10" s="8342"/>
      <c r="AV10" s="8342"/>
      <c r="AW10" s="8342"/>
      <c r="AX10" s="8342"/>
      <c r="AY10" s="8342"/>
      <c r="AZ10" s="8342"/>
      <c r="BA10" s="8342"/>
      <c r="BB10" s="8342"/>
      <c r="BC10" s="8342"/>
      <c r="BD10" s="8342"/>
      <c r="BE10" s="8342"/>
      <c r="BF10" s="23"/>
      <c r="BG10" s="26"/>
      <c r="BH10" s="26"/>
      <c r="BI10" s="26"/>
      <c r="BJ10" s="26"/>
      <c r="BK10" s="23"/>
      <c r="BL10" s="23"/>
      <c r="BM10" s="24"/>
      <c r="BN10" s="24"/>
      <c r="BO10" s="24"/>
      <c r="BP10" s="24"/>
      <c r="BQ10" s="24"/>
      <c r="BR10" s="24"/>
      <c r="BS10" s="24"/>
      <c r="BT10" s="24"/>
      <c r="BU10" s="24"/>
      <c r="BV10" s="24"/>
      <c r="BW10" s="24"/>
      <c r="BX10" s="23"/>
      <c r="BY10" s="23"/>
      <c r="BZ10" s="5" t="s">
        <v>380</v>
      </c>
      <c r="CA10" s="23"/>
      <c r="CB10" s="23"/>
      <c r="CC10" s="5" t="s">
        <v>381</v>
      </c>
      <c r="CD10" s="5" t="s">
        <v>401</v>
      </c>
      <c r="CE10" s="5" t="s">
        <v>381</v>
      </c>
      <c r="CF10" s="5" t="s">
        <v>381</v>
      </c>
      <c r="CG10" s="5" t="s">
        <v>381</v>
      </c>
      <c r="CH10" s="5" t="s">
        <v>381</v>
      </c>
      <c r="CI10" s="5" t="s">
        <v>381</v>
      </c>
      <c r="CJ10" s="5" t="s">
        <v>381</v>
      </c>
      <c r="CK10" s="5" t="s">
        <v>384</v>
      </c>
      <c r="CL10" s="5" t="s">
        <v>388</v>
      </c>
      <c r="CM10" s="5" t="s">
        <v>383</v>
      </c>
      <c r="CN10" s="5" t="s">
        <v>388</v>
      </c>
      <c r="CO10" s="5" t="s">
        <v>383</v>
      </c>
      <c r="CP10" s="5" t="s">
        <v>388</v>
      </c>
      <c r="CQ10" s="5" t="s">
        <v>385</v>
      </c>
      <c r="CR10" s="23"/>
      <c r="CS10" s="23"/>
      <c r="CT10" s="23"/>
      <c r="CU10" s="23"/>
      <c r="CV10" s="23"/>
    </row>
    <row r="11" spans="1:100">
      <c r="A11" s="18" t="s">
        <v>402</v>
      </c>
      <c r="B11" s="18" t="s">
        <v>403</v>
      </c>
      <c r="C11" s="32" t="s">
        <v>433</v>
      </c>
      <c r="D11" s="8342"/>
      <c r="E11" s="8342"/>
      <c r="F11" s="8342"/>
      <c r="G11" s="8342"/>
      <c r="H11" s="8342"/>
      <c r="I11" s="8342"/>
      <c r="J11" s="8342"/>
      <c r="K11" s="8342"/>
      <c r="L11" s="8342"/>
      <c r="M11" s="8342"/>
      <c r="N11" s="8342"/>
      <c r="O11" s="8342"/>
      <c r="P11" s="8342"/>
      <c r="Q11" s="8342"/>
      <c r="R11" s="8342"/>
      <c r="S11" s="8342"/>
      <c r="T11" s="8342"/>
      <c r="U11" s="8342"/>
      <c r="V11" s="8342"/>
      <c r="W11" s="8342"/>
      <c r="X11" s="8342"/>
      <c r="Y11" s="8342"/>
      <c r="Z11" s="8342"/>
      <c r="AA11" s="8342"/>
      <c r="AB11" s="8342"/>
      <c r="AC11" s="8342"/>
      <c r="AD11" s="8342"/>
      <c r="AE11" s="8342"/>
      <c r="AF11" s="8332" t="s">
        <v>379</v>
      </c>
      <c r="AG11" s="8332"/>
      <c r="AH11" s="8332"/>
      <c r="AI11" s="8332"/>
      <c r="AJ11" s="8332"/>
      <c r="AK11" s="8332"/>
      <c r="AL11" s="8332"/>
      <c r="AM11" s="8342"/>
      <c r="AN11" s="8342"/>
      <c r="AO11" s="8342"/>
      <c r="AP11" s="8342"/>
      <c r="AQ11" s="8342"/>
      <c r="AR11" s="8342"/>
      <c r="AS11" s="8342"/>
      <c r="AT11" s="8342"/>
      <c r="AU11" s="8342"/>
      <c r="AV11" s="8342"/>
      <c r="AW11" s="8342"/>
      <c r="AX11" s="8342"/>
      <c r="AY11" s="8342"/>
      <c r="AZ11" s="8342"/>
      <c r="BA11" s="8342"/>
      <c r="BB11" s="8342"/>
      <c r="BC11" s="8342"/>
      <c r="BD11" s="8342"/>
      <c r="BE11" s="8342"/>
      <c r="BF11" s="23"/>
      <c r="BG11" s="26"/>
      <c r="BH11" s="26"/>
      <c r="BI11" s="26"/>
      <c r="BJ11" s="26"/>
      <c r="BK11" s="23"/>
      <c r="BL11" s="23"/>
      <c r="BM11" s="24"/>
      <c r="BN11" s="24"/>
      <c r="BO11" s="24"/>
      <c r="BP11" s="24"/>
      <c r="BQ11" s="24"/>
      <c r="BR11" s="24"/>
      <c r="BS11" s="24"/>
      <c r="BT11" s="24"/>
      <c r="BU11" s="24"/>
      <c r="BV11" s="24"/>
      <c r="BW11" s="24"/>
      <c r="BX11" s="23"/>
      <c r="BY11" s="23"/>
      <c r="BZ11" s="5" t="s">
        <v>380</v>
      </c>
      <c r="CA11" s="23"/>
      <c r="CB11" s="23"/>
      <c r="CC11" s="5" t="s">
        <v>381</v>
      </c>
      <c r="CD11" s="5" t="s">
        <v>382</v>
      </c>
      <c r="CE11" s="5" t="s">
        <v>381</v>
      </c>
      <c r="CF11" s="5" t="s">
        <v>381</v>
      </c>
      <c r="CG11" s="5" t="s">
        <v>381</v>
      </c>
      <c r="CH11" s="5" t="s">
        <v>381</v>
      </c>
      <c r="CI11" s="5" t="s">
        <v>381</v>
      </c>
      <c r="CJ11" s="5" t="s">
        <v>381</v>
      </c>
      <c r="CK11" s="5" t="s">
        <v>388</v>
      </c>
      <c r="CL11" s="5" t="s">
        <v>388</v>
      </c>
      <c r="CM11" s="5" t="s">
        <v>387</v>
      </c>
      <c r="CN11" s="5" t="s">
        <v>404</v>
      </c>
      <c r="CO11" s="5" t="s">
        <v>405</v>
      </c>
      <c r="CP11" s="5" t="s">
        <v>388</v>
      </c>
      <c r="CQ11" s="5" t="s">
        <v>388</v>
      </c>
      <c r="CR11" s="23"/>
      <c r="CS11" s="5" t="s">
        <v>380</v>
      </c>
      <c r="CT11" s="23"/>
      <c r="CU11" s="23"/>
      <c r="CV11" s="23"/>
    </row>
    <row r="12" spans="1:100">
      <c r="A12" s="18" t="s">
        <v>406</v>
      </c>
      <c r="B12" s="18" t="s">
        <v>407</v>
      </c>
      <c r="C12" s="32" t="s">
        <v>434</v>
      </c>
      <c r="D12" s="8342"/>
      <c r="E12" s="8342"/>
      <c r="F12" s="8342"/>
      <c r="G12" s="8342"/>
      <c r="H12" s="8342"/>
      <c r="I12" s="8342"/>
      <c r="J12" s="8342"/>
      <c r="K12" s="8342"/>
      <c r="L12" s="8342"/>
      <c r="M12" s="8342"/>
      <c r="N12" s="8342"/>
      <c r="O12" s="8342"/>
      <c r="P12" s="8342"/>
      <c r="Q12" s="8342"/>
      <c r="R12" s="8342"/>
      <c r="S12" s="8342"/>
      <c r="T12" s="8342"/>
      <c r="U12" s="8342"/>
      <c r="V12" s="8342"/>
      <c r="W12" s="8342"/>
      <c r="X12" s="8342"/>
      <c r="Y12" s="8342"/>
      <c r="Z12" s="8342"/>
      <c r="AA12" s="8342"/>
      <c r="AB12" s="8342"/>
      <c r="AC12" s="8342"/>
      <c r="AD12" s="8342"/>
      <c r="AE12" s="8342"/>
      <c r="AF12" s="8342"/>
      <c r="AG12" s="8342"/>
      <c r="AH12" s="8342"/>
      <c r="AI12" s="8342"/>
      <c r="AJ12" s="8342"/>
      <c r="AK12" s="8342"/>
      <c r="AL12" s="8342"/>
      <c r="AM12" s="8332" t="s">
        <v>380</v>
      </c>
      <c r="AN12" s="8332"/>
      <c r="AO12" s="8332"/>
      <c r="AP12" s="8332"/>
      <c r="AQ12" s="8332"/>
      <c r="AR12" s="8332"/>
      <c r="AS12" s="8332"/>
      <c r="AT12" s="8342"/>
      <c r="AU12" s="8342"/>
      <c r="AV12" s="8342"/>
      <c r="AW12" s="8342"/>
      <c r="AX12" s="8342"/>
      <c r="AY12" s="8342"/>
      <c r="AZ12" s="8342"/>
      <c r="BA12" s="8342"/>
      <c r="BB12" s="8342"/>
      <c r="BC12" s="8342"/>
      <c r="BD12" s="8342"/>
      <c r="BE12" s="8342"/>
      <c r="BF12" s="23"/>
      <c r="BG12" s="26"/>
      <c r="BH12" s="26"/>
      <c r="BI12" s="26"/>
      <c r="BJ12" s="26"/>
      <c r="BK12" s="23"/>
      <c r="BL12" s="23"/>
      <c r="BM12" s="24"/>
      <c r="BN12" s="24"/>
      <c r="BO12" s="24"/>
      <c r="BP12" s="24"/>
      <c r="BQ12" s="24"/>
      <c r="BR12" s="24"/>
      <c r="BS12" s="24"/>
      <c r="BT12" s="24"/>
      <c r="BU12" s="24"/>
      <c r="BV12" s="24"/>
      <c r="BW12" s="24"/>
      <c r="BX12" s="23"/>
      <c r="BY12" s="23"/>
      <c r="BZ12" s="5" t="s">
        <v>380</v>
      </c>
      <c r="CA12" s="23"/>
      <c r="CB12" s="23"/>
      <c r="CC12" s="5" t="s">
        <v>381</v>
      </c>
      <c r="CD12" s="5" t="s">
        <v>397</v>
      </c>
      <c r="CE12" s="5" t="s">
        <v>381</v>
      </c>
      <c r="CF12" s="5" t="s">
        <v>381</v>
      </c>
      <c r="CG12" s="5" t="s">
        <v>381</v>
      </c>
      <c r="CH12" s="5" t="s">
        <v>381</v>
      </c>
      <c r="CI12" s="5" t="s">
        <v>381</v>
      </c>
      <c r="CJ12" s="5" t="s">
        <v>381</v>
      </c>
      <c r="CK12" s="5" t="s">
        <v>388</v>
      </c>
      <c r="CL12" s="5" t="s">
        <v>388</v>
      </c>
      <c r="CM12" s="5" t="s">
        <v>388</v>
      </c>
      <c r="CN12" s="5" t="s">
        <v>384</v>
      </c>
      <c r="CO12" s="5" t="s">
        <v>386</v>
      </c>
      <c r="CP12" s="5" t="s">
        <v>405</v>
      </c>
      <c r="CQ12" s="5" t="s">
        <v>385</v>
      </c>
      <c r="CR12" s="23"/>
      <c r="CS12" s="23"/>
      <c r="CT12" s="23"/>
      <c r="CU12" s="5" t="s">
        <v>380</v>
      </c>
      <c r="CV12" s="23"/>
    </row>
    <row r="13" spans="1:100">
      <c r="A13" s="18" t="s">
        <v>408</v>
      </c>
      <c r="B13" s="18" t="s">
        <v>409</v>
      </c>
      <c r="C13" s="32" t="s">
        <v>435</v>
      </c>
      <c r="D13" s="8342"/>
      <c r="E13" s="8342"/>
      <c r="F13" s="8342"/>
      <c r="G13" s="8342"/>
      <c r="H13" s="8342"/>
      <c r="I13" s="8342"/>
      <c r="J13" s="8342"/>
      <c r="K13" s="8342"/>
      <c r="L13" s="8342"/>
      <c r="M13" s="8342"/>
      <c r="N13" s="8342"/>
      <c r="O13" s="8342"/>
      <c r="P13" s="8342"/>
      <c r="Q13" s="8342"/>
      <c r="R13" s="8342"/>
      <c r="S13" s="8342"/>
      <c r="T13" s="8342"/>
      <c r="U13" s="8342"/>
      <c r="V13" s="8342"/>
      <c r="W13" s="8342"/>
      <c r="X13" s="8342"/>
      <c r="Y13" s="8342"/>
      <c r="Z13" s="8342"/>
      <c r="AA13" s="8342"/>
      <c r="AB13" s="8342"/>
      <c r="AC13" s="8342"/>
      <c r="AD13" s="8342"/>
      <c r="AE13" s="8342"/>
      <c r="AF13" s="8342"/>
      <c r="AG13" s="8342"/>
      <c r="AH13" s="8342"/>
      <c r="AI13" s="8342"/>
      <c r="AJ13" s="8342"/>
      <c r="AK13" s="8342"/>
      <c r="AL13" s="8342"/>
      <c r="AM13" s="8342"/>
      <c r="AN13" s="8342"/>
      <c r="AO13" s="8342"/>
      <c r="AP13" s="8342"/>
      <c r="AQ13" s="8342"/>
      <c r="AR13" s="8342"/>
      <c r="AS13" s="8342"/>
      <c r="AT13" s="8332" t="s">
        <v>380</v>
      </c>
      <c r="AU13" s="8332"/>
      <c r="AV13" s="8332"/>
      <c r="AW13" s="8332"/>
      <c r="AX13" s="8332"/>
      <c r="AY13" s="8332"/>
      <c r="AZ13" s="8342"/>
      <c r="BA13" s="8342"/>
      <c r="BB13" s="8342"/>
      <c r="BC13" s="8342"/>
      <c r="BD13" s="8342"/>
      <c r="BE13" s="8342"/>
      <c r="BF13" s="23"/>
      <c r="BG13" s="26"/>
      <c r="BH13" s="26"/>
      <c r="BI13" s="26"/>
      <c r="BJ13" s="26"/>
      <c r="BK13" s="23"/>
      <c r="BL13" s="23"/>
      <c r="BM13" s="24"/>
      <c r="BN13" s="24"/>
      <c r="BO13" s="24"/>
      <c r="BP13" s="24"/>
      <c r="BQ13" s="24"/>
      <c r="BR13" s="24"/>
      <c r="BS13" s="24"/>
      <c r="BT13" s="24"/>
      <c r="BU13" s="24"/>
      <c r="BV13" s="24"/>
      <c r="BW13" s="24"/>
      <c r="BX13" s="23"/>
      <c r="BY13" s="23"/>
      <c r="BZ13" s="5" t="s">
        <v>380</v>
      </c>
      <c r="CA13" s="23"/>
      <c r="CB13" s="23"/>
      <c r="CC13" s="5" t="s">
        <v>381</v>
      </c>
      <c r="CD13" s="5" t="s">
        <v>410</v>
      </c>
      <c r="CE13" s="23"/>
      <c r="CF13" s="23"/>
      <c r="CG13" s="23"/>
      <c r="CH13" s="23"/>
      <c r="CI13" s="23"/>
      <c r="CJ13" s="23"/>
      <c r="CK13" s="5" t="s">
        <v>388</v>
      </c>
      <c r="CL13" s="5" t="s">
        <v>388</v>
      </c>
      <c r="CM13" s="5" t="s">
        <v>388</v>
      </c>
      <c r="CN13" s="5" t="s">
        <v>388</v>
      </c>
      <c r="CO13" s="5" t="s">
        <v>387</v>
      </c>
      <c r="CP13" s="5" t="s">
        <v>383</v>
      </c>
      <c r="CQ13" s="5" t="s">
        <v>388</v>
      </c>
      <c r="CR13" s="23"/>
      <c r="CS13" s="23"/>
      <c r="CT13" s="23"/>
      <c r="CU13" s="23"/>
      <c r="CV13" s="5" t="s">
        <v>380</v>
      </c>
    </row>
    <row r="14" spans="1:100">
      <c r="A14" s="18" t="s">
        <v>411</v>
      </c>
      <c r="B14" s="18" t="s">
        <v>412</v>
      </c>
      <c r="C14" s="32" t="s">
        <v>436</v>
      </c>
      <c r="D14" s="8342"/>
      <c r="E14" s="8342"/>
      <c r="F14" s="8342"/>
      <c r="G14" s="8342"/>
      <c r="H14" s="8342"/>
      <c r="I14" s="8342"/>
      <c r="J14" s="8342"/>
      <c r="K14" s="8342"/>
      <c r="L14" s="8342"/>
      <c r="M14" s="8342"/>
      <c r="N14" s="8342"/>
      <c r="O14" s="8342"/>
      <c r="P14" s="8342"/>
      <c r="Q14" s="8342"/>
      <c r="R14" s="8342"/>
      <c r="S14" s="8342"/>
      <c r="T14" s="8342"/>
      <c r="U14" s="8342"/>
      <c r="V14" s="8342"/>
      <c r="W14" s="8342"/>
      <c r="X14" s="8342"/>
      <c r="Y14" s="8342"/>
      <c r="Z14" s="8342"/>
      <c r="AA14" s="8342"/>
      <c r="AB14" s="8342"/>
      <c r="AC14" s="8342"/>
      <c r="AD14" s="8342"/>
      <c r="AE14" s="8342"/>
      <c r="AF14" s="8342"/>
      <c r="AG14" s="8342"/>
      <c r="AH14" s="8342"/>
      <c r="AI14" s="8342"/>
      <c r="AJ14" s="8342"/>
      <c r="AK14" s="8342"/>
      <c r="AL14" s="8342"/>
      <c r="AM14" s="8342"/>
      <c r="AN14" s="8342"/>
      <c r="AO14" s="8342"/>
      <c r="AP14" s="8342"/>
      <c r="AQ14" s="8342"/>
      <c r="AR14" s="8342"/>
      <c r="AS14" s="8342"/>
      <c r="AT14" s="8342"/>
      <c r="AU14" s="8342"/>
      <c r="AV14" s="8342"/>
      <c r="AW14" s="8342"/>
      <c r="AX14" s="8342"/>
      <c r="AY14" s="8342"/>
      <c r="AZ14" s="8332" t="s">
        <v>380</v>
      </c>
      <c r="BA14" s="8332"/>
      <c r="BB14" s="8332"/>
      <c r="BC14" s="8332"/>
      <c r="BD14" s="8332"/>
      <c r="BE14" s="8332"/>
      <c r="BF14" s="23"/>
      <c r="BG14" s="26"/>
      <c r="BH14" s="26"/>
      <c r="BI14" s="26"/>
      <c r="BJ14" s="26"/>
      <c r="BK14" s="23"/>
      <c r="BL14" s="23"/>
      <c r="BM14" s="24"/>
      <c r="BN14" s="24"/>
      <c r="BO14" s="24"/>
      <c r="BP14" s="24"/>
      <c r="BQ14" s="24"/>
      <c r="BR14" s="24"/>
      <c r="BS14" s="24"/>
      <c r="BT14" s="24"/>
      <c r="BU14" s="24"/>
      <c r="BV14" s="24"/>
      <c r="BW14" s="24"/>
      <c r="BX14" s="23"/>
      <c r="BY14" s="23"/>
      <c r="BZ14" s="5" t="s">
        <v>380</v>
      </c>
      <c r="CA14" s="23"/>
      <c r="CB14" s="23"/>
      <c r="CC14" s="5" t="s">
        <v>381</v>
      </c>
      <c r="CD14" s="5" t="s">
        <v>413</v>
      </c>
      <c r="CE14" s="23"/>
      <c r="CF14" s="23"/>
      <c r="CG14" s="23"/>
      <c r="CH14" s="23"/>
      <c r="CI14" s="23"/>
      <c r="CJ14" s="23"/>
      <c r="CK14" s="5" t="s">
        <v>385</v>
      </c>
      <c r="CL14" s="5" t="s">
        <v>388</v>
      </c>
      <c r="CM14" s="5" t="s">
        <v>404</v>
      </c>
      <c r="CN14" s="5" t="s">
        <v>405</v>
      </c>
      <c r="CO14" s="5" t="s">
        <v>405</v>
      </c>
      <c r="CP14" s="5" t="s">
        <v>388</v>
      </c>
      <c r="CQ14" s="5" t="s">
        <v>383</v>
      </c>
      <c r="CR14" s="23"/>
      <c r="CS14" s="23"/>
      <c r="CT14" s="5" t="s">
        <v>380</v>
      </c>
      <c r="CU14" s="23"/>
      <c r="CV14" s="5" t="s">
        <v>380</v>
      </c>
    </row>
    <row r="15" spans="1:100">
      <c r="A15" s="18" t="s">
        <v>414</v>
      </c>
      <c r="B15" s="18" t="s">
        <v>415</v>
      </c>
      <c r="C15" s="33" t="s">
        <v>437</v>
      </c>
      <c r="D15" s="8343"/>
      <c r="E15" s="8344"/>
      <c r="F15" s="8344"/>
      <c r="G15" s="8344"/>
      <c r="H15" s="8344"/>
      <c r="I15" s="8344"/>
      <c r="J15" s="8344"/>
      <c r="K15" s="8342"/>
      <c r="L15" s="8342"/>
      <c r="M15" s="8342"/>
      <c r="N15" s="8342"/>
      <c r="O15" s="8342"/>
      <c r="P15" s="8342"/>
      <c r="Q15" s="8342"/>
      <c r="R15" s="8342"/>
      <c r="S15" s="8342"/>
      <c r="T15" s="8342"/>
      <c r="U15" s="8342"/>
      <c r="V15" s="8342"/>
      <c r="W15" s="8342"/>
      <c r="X15" s="8342"/>
      <c r="Y15" s="8342"/>
      <c r="Z15" s="8342"/>
      <c r="AA15" s="8342"/>
      <c r="AB15" s="8342"/>
      <c r="AC15" s="8342"/>
      <c r="AD15" s="8342"/>
      <c r="AE15" s="8342"/>
      <c r="AF15" s="8342"/>
      <c r="AG15" s="8342"/>
      <c r="AH15" s="8342"/>
      <c r="AI15" s="8342"/>
      <c r="AJ15" s="8342"/>
      <c r="AK15" s="8342"/>
      <c r="AL15" s="8342"/>
      <c r="AM15" s="8342"/>
      <c r="AN15" s="8342"/>
      <c r="AO15" s="8342"/>
      <c r="AP15" s="8342"/>
      <c r="AQ15" s="8342"/>
      <c r="AR15" s="8342"/>
      <c r="AS15" s="8342"/>
      <c r="AT15" s="8342"/>
      <c r="AU15" s="8342"/>
      <c r="AV15" s="8342"/>
      <c r="AW15" s="8342"/>
      <c r="AX15" s="8342"/>
      <c r="AY15" s="8342"/>
      <c r="AZ15" s="8342"/>
      <c r="BA15" s="8342"/>
      <c r="BB15" s="8342"/>
      <c r="BC15" s="8342"/>
      <c r="BD15" s="8342"/>
      <c r="BE15" s="8342"/>
      <c r="BF15" s="5" t="s">
        <v>380</v>
      </c>
      <c r="BG15" s="5" t="s">
        <v>380</v>
      </c>
      <c r="BH15" s="26"/>
      <c r="BI15" s="5" t="s">
        <v>380</v>
      </c>
      <c r="BJ15" s="26"/>
      <c r="BK15" s="23"/>
      <c r="BL15" s="23"/>
      <c r="BM15" s="24"/>
      <c r="BN15" s="24"/>
      <c r="BO15" s="24"/>
      <c r="BP15" s="5" t="s">
        <v>380</v>
      </c>
      <c r="BQ15" s="5" t="s">
        <v>380</v>
      </c>
      <c r="BR15" s="24"/>
      <c r="BS15" s="24"/>
      <c r="BT15" s="24"/>
      <c r="BU15" s="24"/>
      <c r="BV15" s="24"/>
      <c r="BW15" s="24"/>
      <c r="BX15" s="5" t="s">
        <v>380</v>
      </c>
      <c r="BY15" s="5" t="s">
        <v>416</v>
      </c>
      <c r="BZ15" s="5" t="s">
        <v>380</v>
      </c>
      <c r="CA15" s="5" t="s">
        <v>381</v>
      </c>
      <c r="CB15" s="5" t="s">
        <v>397</v>
      </c>
      <c r="CC15" s="23"/>
      <c r="CD15" s="23"/>
      <c r="CE15" s="23"/>
      <c r="CF15" s="23"/>
      <c r="CG15" s="23"/>
      <c r="CH15" s="23"/>
      <c r="CI15" s="23"/>
      <c r="CJ15" s="23"/>
      <c r="CK15" s="23"/>
      <c r="CL15" s="23"/>
      <c r="CM15" s="23"/>
      <c r="CN15" s="23"/>
      <c r="CO15" s="23"/>
      <c r="CP15" s="23"/>
      <c r="CQ15" s="23"/>
      <c r="CR15" s="5" t="s">
        <v>388</v>
      </c>
      <c r="CS15" s="23"/>
      <c r="CT15" s="23"/>
      <c r="CU15" s="23"/>
      <c r="CV15" s="23"/>
    </row>
    <row r="16" spans="1:100">
      <c r="A16" s="18" t="s">
        <v>417</v>
      </c>
      <c r="B16" s="18" t="s">
        <v>418</v>
      </c>
      <c r="C16" s="33" t="s">
        <v>437</v>
      </c>
      <c r="D16" s="8343"/>
      <c r="E16" s="8344"/>
      <c r="F16" s="8344"/>
      <c r="G16" s="8344"/>
      <c r="H16" s="8344"/>
      <c r="I16" s="8344"/>
      <c r="J16" s="8344"/>
      <c r="K16" s="8342"/>
      <c r="L16" s="8342"/>
      <c r="M16" s="8342"/>
      <c r="N16" s="8342"/>
      <c r="O16" s="8342"/>
      <c r="P16" s="8342"/>
      <c r="Q16" s="8342"/>
      <c r="R16" s="8342"/>
      <c r="S16" s="8342"/>
      <c r="T16" s="8342"/>
      <c r="U16" s="8342"/>
      <c r="V16" s="8342"/>
      <c r="W16" s="8342"/>
      <c r="X16" s="8342"/>
      <c r="Y16" s="8342"/>
      <c r="Z16" s="8342"/>
      <c r="AA16" s="8342"/>
      <c r="AB16" s="8342"/>
      <c r="AC16" s="8342"/>
      <c r="AD16" s="8342"/>
      <c r="AE16" s="8342"/>
      <c r="AF16" s="8342"/>
      <c r="AG16" s="8342"/>
      <c r="AH16" s="8342"/>
      <c r="AI16" s="8342"/>
      <c r="AJ16" s="8342"/>
      <c r="AK16" s="8342"/>
      <c r="AL16" s="8342"/>
      <c r="AM16" s="8342"/>
      <c r="AN16" s="8342"/>
      <c r="AO16" s="8342"/>
      <c r="AP16" s="8342"/>
      <c r="AQ16" s="8342"/>
      <c r="AR16" s="8342"/>
      <c r="AS16" s="8342"/>
      <c r="AT16" s="8342"/>
      <c r="AU16" s="8342"/>
      <c r="AV16" s="8342"/>
      <c r="AW16" s="8342"/>
      <c r="AX16" s="8342"/>
      <c r="AY16" s="8342"/>
      <c r="AZ16" s="8342"/>
      <c r="BA16" s="8342"/>
      <c r="BB16" s="8342"/>
      <c r="BC16" s="8342"/>
      <c r="BD16" s="8342"/>
      <c r="BE16" s="8342"/>
      <c r="BF16" s="5" t="s">
        <v>380</v>
      </c>
      <c r="BG16" s="5" t="s">
        <v>380</v>
      </c>
      <c r="BH16" s="26"/>
      <c r="BI16" s="26"/>
      <c r="BJ16" s="5" t="s">
        <v>380</v>
      </c>
      <c r="BK16" s="23"/>
      <c r="BL16" s="23"/>
      <c r="BM16" s="24"/>
      <c r="BN16" s="24"/>
      <c r="BO16" s="24"/>
      <c r="BP16" s="24"/>
      <c r="BQ16" s="24"/>
      <c r="BR16" s="5" t="s">
        <v>380</v>
      </c>
      <c r="BS16" s="5" t="s">
        <v>380</v>
      </c>
      <c r="BT16" s="24"/>
      <c r="BU16" s="24"/>
      <c r="BV16" s="5" t="s">
        <v>380</v>
      </c>
      <c r="BW16" s="24"/>
      <c r="BX16" s="5" t="s">
        <v>380</v>
      </c>
      <c r="BY16" s="5" t="s">
        <v>416</v>
      </c>
      <c r="BZ16" s="5" t="s">
        <v>380</v>
      </c>
      <c r="CA16" s="5" t="s">
        <v>381</v>
      </c>
      <c r="CB16" s="5" t="s">
        <v>397</v>
      </c>
      <c r="CC16" s="23"/>
      <c r="CD16" s="23"/>
      <c r="CE16" s="23"/>
      <c r="CF16" s="23"/>
      <c r="CG16" s="23"/>
      <c r="CH16" s="23"/>
      <c r="CI16" s="23"/>
      <c r="CJ16" s="23"/>
      <c r="CK16" s="23"/>
      <c r="CL16" s="23"/>
      <c r="CM16" s="23"/>
      <c r="CN16" s="23"/>
      <c r="CO16" s="23"/>
      <c r="CP16" s="23"/>
      <c r="CQ16" s="23"/>
      <c r="CR16" s="5" t="s">
        <v>388</v>
      </c>
      <c r="CS16" s="23"/>
      <c r="CT16" s="23"/>
      <c r="CU16" s="23"/>
      <c r="CV16" s="23"/>
    </row>
    <row r="17" spans="1:100">
      <c r="A17" s="18" t="s">
        <v>419</v>
      </c>
      <c r="B17" s="18" t="s">
        <v>420</v>
      </c>
      <c r="C17" s="33" t="s">
        <v>437</v>
      </c>
      <c r="D17" s="8343"/>
      <c r="E17" s="8344"/>
      <c r="F17" s="8344"/>
      <c r="G17" s="8344"/>
      <c r="H17" s="8344"/>
      <c r="I17" s="8344"/>
      <c r="J17" s="8344"/>
      <c r="K17" s="8342"/>
      <c r="L17" s="8342"/>
      <c r="M17" s="8342"/>
      <c r="N17" s="8342"/>
      <c r="O17" s="8342"/>
      <c r="P17" s="8342"/>
      <c r="Q17" s="8342"/>
      <c r="R17" s="8342"/>
      <c r="S17" s="8342"/>
      <c r="T17" s="8342"/>
      <c r="U17" s="8342"/>
      <c r="V17" s="8342"/>
      <c r="W17" s="8342"/>
      <c r="X17" s="8342"/>
      <c r="Y17" s="8342"/>
      <c r="Z17" s="8342"/>
      <c r="AA17" s="8342"/>
      <c r="AB17" s="8342"/>
      <c r="AC17" s="8342"/>
      <c r="AD17" s="8342"/>
      <c r="AE17" s="8342"/>
      <c r="AF17" s="8342"/>
      <c r="AG17" s="8342"/>
      <c r="AH17" s="8342"/>
      <c r="AI17" s="8342"/>
      <c r="AJ17" s="8342"/>
      <c r="AK17" s="8342"/>
      <c r="AL17" s="8342"/>
      <c r="AM17" s="8342"/>
      <c r="AN17" s="8342"/>
      <c r="AO17" s="8342"/>
      <c r="AP17" s="8342"/>
      <c r="AQ17" s="8342"/>
      <c r="AR17" s="8342"/>
      <c r="AS17" s="8342"/>
      <c r="AT17" s="8342"/>
      <c r="AU17" s="8342"/>
      <c r="AV17" s="8342"/>
      <c r="AW17" s="8342"/>
      <c r="AX17" s="8342"/>
      <c r="AY17" s="8342"/>
      <c r="AZ17" s="8342"/>
      <c r="BA17" s="8342"/>
      <c r="BB17" s="8342"/>
      <c r="BC17" s="8342"/>
      <c r="BD17" s="8342"/>
      <c r="BE17" s="8342"/>
      <c r="BF17" s="5" t="s">
        <v>380</v>
      </c>
      <c r="BG17" s="26"/>
      <c r="BH17" s="5" t="s">
        <v>380</v>
      </c>
      <c r="BI17" s="5" t="s">
        <v>380</v>
      </c>
      <c r="BJ17" s="26"/>
      <c r="BK17" s="23"/>
      <c r="BL17" s="23"/>
      <c r="BM17" s="24"/>
      <c r="BN17" s="24"/>
      <c r="BO17" s="24"/>
      <c r="BP17" s="5" t="s">
        <v>380</v>
      </c>
      <c r="BQ17" s="5" t="s">
        <v>380</v>
      </c>
      <c r="BR17" s="24"/>
      <c r="BS17" s="24"/>
      <c r="BT17" s="24"/>
      <c r="BU17" s="24"/>
      <c r="BV17" s="24"/>
      <c r="BW17" s="24"/>
      <c r="BX17" s="5" t="s">
        <v>380</v>
      </c>
      <c r="BY17" s="23"/>
      <c r="BZ17" s="5" t="s">
        <v>380</v>
      </c>
      <c r="CA17" s="5" t="s">
        <v>381</v>
      </c>
      <c r="CB17" s="5" t="s">
        <v>397</v>
      </c>
      <c r="CC17" s="23"/>
      <c r="CD17" s="23"/>
      <c r="CE17" s="23"/>
      <c r="CF17" s="23"/>
      <c r="CG17" s="23"/>
      <c r="CH17" s="23"/>
      <c r="CI17" s="23"/>
      <c r="CJ17" s="23"/>
      <c r="CK17" s="23"/>
      <c r="CL17" s="23"/>
      <c r="CM17" s="23"/>
      <c r="CN17" s="23"/>
      <c r="CO17" s="23"/>
      <c r="CP17" s="23"/>
      <c r="CQ17" s="23"/>
      <c r="CR17" s="5" t="s">
        <v>388</v>
      </c>
      <c r="CS17" s="23"/>
      <c r="CT17" s="23"/>
      <c r="CU17" s="23"/>
      <c r="CV17" s="23"/>
    </row>
    <row r="18" spans="1:100">
      <c r="A18" s="18" t="s">
        <v>421</v>
      </c>
      <c r="B18" s="18" t="s">
        <v>420</v>
      </c>
      <c r="C18" s="33" t="s">
        <v>437</v>
      </c>
      <c r="D18" s="8343"/>
      <c r="E18" s="8344"/>
      <c r="F18" s="8344"/>
      <c r="G18" s="8344"/>
      <c r="H18" s="8344"/>
      <c r="I18" s="8344"/>
      <c r="J18" s="8344"/>
      <c r="K18" s="8342"/>
      <c r="L18" s="8342"/>
      <c r="M18" s="8342"/>
      <c r="N18" s="8342"/>
      <c r="O18" s="8342"/>
      <c r="P18" s="8342"/>
      <c r="Q18" s="8342"/>
      <c r="R18" s="8342"/>
      <c r="S18" s="8342"/>
      <c r="T18" s="8342"/>
      <c r="U18" s="8342"/>
      <c r="V18" s="8342"/>
      <c r="W18" s="8342"/>
      <c r="X18" s="8342"/>
      <c r="Y18" s="8342"/>
      <c r="Z18" s="8342"/>
      <c r="AA18" s="8342"/>
      <c r="AB18" s="8342"/>
      <c r="AC18" s="8342"/>
      <c r="AD18" s="8342"/>
      <c r="AE18" s="8342"/>
      <c r="AF18" s="8342"/>
      <c r="AG18" s="8342"/>
      <c r="AH18" s="8342"/>
      <c r="AI18" s="8342"/>
      <c r="AJ18" s="8342"/>
      <c r="AK18" s="8342"/>
      <c r="AL18" s="8342"/>
      <c r="AM18" s="8342"/>
      <c r="AN18" s="8342"/>
      <c r="AO18" s="8342"/>
      <c r="AP18" s="8342"/>
      <c r="AQ18" s="8342"/>
      <c r="AR18" s="8342"/>
      <c r="AS18" s="8342"/>
      <c r="AT18" s="8342"/>
      <c r="AU18" s="8342"/>
      <c r="AV18" s="8342"/>
      <c r="AW18" s="8342"/>
      <c r="AX18" s="8342"/>
      <c r="AY18" s="8342"/>
      <c r="AZ18" s="8342"/>
      <c r="BA18" s="8342"/>
      <c r="BB18" s="8342"/>
      <c r="BC18" s="8342"/>
      <c r="BD18" s="8342"/>
      <c r="BE18" s="8342"/>
      <c r="BF18" s="5" t="s">
        <v>380</v>
      </c>
      <c r="BG18" s="26"/>
      <c r="BH18" s="5" t="s">
        <v>380</v>
      </c>
      <c r="BI18" s="26"/>
      <c r="BJ18" s="5" t="s">
        <v>380</v>
      </c>
      <c r="BK18" s="23"/>
      <c r="BL18" s="23"/>
      <c r="BM18" s="24"/>
      <c r="BN18" s="24"/>
      <c r="BO18" s="24"/>
      <c r="BP18" s="24"/>
      <c r="BQ18" s="24"/>
      <c r="BR18" s="5" t="s">
        <v>380</v>
      </c>
      <c r="BS18" s="5" t="s">
        <v>380</v>
      </c>
      <c r="BT18" s="24"/>
      <c r="BU18" s="24"/>
      <c r="BV18" s="5" t="s">
        <v>380</v>
      </c>
      <c r="BW18" s="24"/>
      <c r="BX18" s="5" t="s">
        <v>380</v>
      </c>
      <c r="BY18" s="23"/>
      <c r="BZ18" s="5" t="s">
        <v>380</v>
      </c>
      <c r="CA18" s="5" t="s">
        <v>381</v>
      </c>
      <c r="CB18" s="5" t="s">
        <v>397</v>
      </c>
      <c r="CC18" s="23"/>
      <c r="CD18" s="23"/>
      <c r="CE18" s="23"/>
      <c r="CF18" s="23"/>
      <c r="CG18" s="23"/>
      <c r="CH18" s="23"/>
      <c r="CI18" s="23"/>
      <c r="CJ18" s="23"/>
      <c r="CK18" s="23"/>
      <c r="CL18" s="23"/>
      <c r="CM18" s="23"/>
      <c r="CN18" s="23"/>
      <c r="CO18" s="23"/>
      <c r="CP18" s="23"/>
      <c r="CQ18" s="23"/>
      <c r="CR18" s="5" t="s">
        <v>388</v>
      </c>
      <c r="CS18" s="23"/>
      <c r="CT18" s="23"/>
      <c r="CU18" s="23"/>
      <c r="CV18" s="23"/>
    </row>
    <row r="19" spans="1:100">
      <c r="A19" s="18" t="s">
        <v>422</v>
      </c>
      <c r="B19" s="18" t="s">
        <v>423</v>
      </c>
      <c r="C19" s="33" t="s">
        <v>438</v>
      </c>
      <c r="D19" s="8343"/>
      <c r="E19" s="8344"/>
      <c r="F19" s="8344"/>
      <c r="G19" s="8344"/>
      <c r="H19" s="8344"/>
      <c r="I19" s="8344"/>
      <c r="J19" s="8344"/>
      <c r="K19" s="8342"/>
      <c r="L19" s="8342"/>
      <c r="M19" s="8342"/>
      <c r="N19" s="8342"/>
      <c r="O19" s="8342"/>
      <c r="P19" s="8342"/>
      <c r="Q19" s="8342"/>
      <c r="R19" s="8342"/>
      <c r="S19" s="8342"/>
      <c r="T19" s="8342"/>
      <c r="U19" s="8342"/>
      <c r="V19" s="8342"/>
      <c r="W19" s="8342"/>
      <c r="X19" s="8342"/>
      <c r="Y19" s="8342"/>
      <c r="Z19" s="8342"/>
      <c r="AA19" s="8342"/>
      <c r="AB19" s="8342"/>
      <c r="AC19" s="8342"/>
      <c r="AD19" s="8342"/>
      <c r="AE19" s="8342"/>
      <c r="AF19" s="8342"/>
      <c r="AG19" s="8342"/>
      <c r="AH19" s="8342"/>
      <c r="AI19" s="8342"/>
      <c r="AJ19" s="8342"/>
      <c r="AK19" s="8342"/>
      <c r="AL19" s="8342"/>
      <c r="AM19" s="8342"/>
      <c r="AN19" s="8342"/>
      <c r="AO19" s="8342"/>
      <c r="AP19" s="8342"/>
      <c r="AQ19" s="8342"/>
      <c r="AR19" s="8342"/>
      <c r="AS19" s="8342"/>
      <c r="AT19" s="8342"/>
      <c r="AU19" s="8342"/>
      <c r="AV19" s="8342"/>
      <c r="AW19" s="8342"/>
      <c r="AX19" s="8342"/>
      <c r="AY19" s="8342"/>
      <c r="AZ19" s="8342"/>
      <c r="BA19" s="8342"/>
      <c r="BB19" s="8342"/>
      <c r="BC19" s="8342"/>
      <c r="BD19" s="8342"/>
      <c r="BE19" s="8342"/>
      <c r="BF19" s="23"/>
      <c r="BG19" s="26"/>
      <c r="BH19" s="26"/>
      <c r="BI19" s="23"/>
      <c r="BJ19" s="23"/>
      <c r="BK19" s="5" t="s">
        <v>380</v>
      </c>
      <c r="BL19" s="5" t="s">
        <v>380</v>
      </c>
      <c r="BM19" s="5" t="s">
        <v>380</v>
      </c>
      <c r="BN19" s="23"/>
      <c r="BO19" s="5" t="s">
        <v>380</v>
      </c>
      <c r="BP19" s="23"/>
      <c r="BQ19" s="23"/>
      <c r="BR19" s="23"/>
      <c r="BS19" s="23"/>
      <c r="BT19" s="5" t="s">
        <v>380</v>
      </c>
      <c r="BU19" s="5" t="s">
        <v>380</v>
      </c>
      <c r="BV19" s="5" t="s">
        <v>380</v>
      </c>
      <c r="BW19" s="5" t="s">
        <v>380</v>
      </c>
      <c r="BX19" s="5" t="s">
        <v>380</v>
      </c>
      <c r="BY19" s="5" t="s">
        <v>416</v>
      </c>
      <c r="BZ19" s="5" t="s">
        <v>380</v>
      </c>
      <c r="CA19" s="5" t="s">
        <v>381</v>
      </c>
      <c r="CB19" s="5" t="s">
        <v>401</v>
      </c>
      <c r="CC19" s="23"/>
      <c r="CD19" s="23"/>
      <c r="CE19" s="23"/>
      <c r="CF19" s="23"/>
      <c r="CG19" s="23"/>
      <c r="CH19" s="23"/>
      <c r="CI19" s="23"/>
      <c r="CJ19" s="23"/>
      <c r="CK19" s="23"/>
      <c r="CL19" s="23"/>
      <c r="CM19" s="23"/>
      <c r="CN19" s="23"/>
      <c r="CO19" s="23"/>
      <c r="CP19" s="23"/>
      <c r="CQ19" s="23"/>
      <c r="CR19" s="5" t="s">
        <v>388</v>
      </c>
      <c r="CS19" s="23"/>
      <c r="CT19" s="23"/>
      <c r="CU19" s="23"/>
      <c r="CV19" s="23"/>
    </row>
    <row r="20" spans="1:100">
      <c r="A20" s="18" t="s">
        <v>424</v>
      </c>
      <c r="B20" s="18" t="s">
        <v>425</v>
      </c>
      <c r="C20" s="33" t="s">
        <v>438</v>
      </c>
      <c r="D20" s="8343"/>
      <c r="E20" s="8344"/>
      <c r="F20" s="8344"/>
      <c r="G20" s="8344"/>
      <c r="H20" s="8344"/>
      <c r="I20" s="8344"/>
      <c r="J20" s="8344"/>
      <c r="K20" s="8342"/>
      <c r="L20" s="8342"/>
      <c r="M20" s="8342"/>
      <c r="N20" s="8342"/>
      <c r="O20" s="8342"/>
      <c r="P20" s="8342"/>
      <c r="Q20" s="8342"/>
      <c r="R20" s="8342"/>
      <c r="S20" s="8342"/>
      <c r="T20" s="8342"/>
      <c r="U20" s="8342"/>
      <c r="V20" s="8342"/>
      <c r="W20" s="8342"/>
      <c r="X20" s="8342"/>
      <c r="Y20" s="8342"/>
      <c r="Z20" s="8342"/>
      <c r="AA20" s="8342"/>
      <c r="AB20" s="8342"/>
      <c r="AC20" s="8342"/>
      <c r="AD20" s="8342"/>
      <c r="AE20" s="8342"/>
      <c r="AF20" s="8342"/>
      <c r="AG20" s="8342"/>
      <c r="AH20" s="8342"/>
      <c r="AI20" s="8342"/>
      <c r="AJ20" s="8342"/>
      <c r="AK20" s="8342"/>
      <c r="AL20" s="8342"/>
      <c r="AM20" s="8342"/>
      <c r="AN20" s="8342"/>
      <c r="AO20" s="8342"/>
      <c r="AP20" s="8342"/>
      <c r="AQ20" s="8342"/>
      <c r="AR20" s="8342"/>
      <c r="AS20" s="8342"/>
      <c r="AT20" s="8342"/>
      <c r="AU20" s="8342"/>
      <c r="AV20" s="8342"/>
      <c r="AW20" s="8342"/>
      <c r="AX20" s="8342"/>
      <c r="AY20" s="8342"/>
      <c r="AZ20" s="8342"/>
      <c r="BA20" s="8342"/>
      <c r="BB20" s="8342"/>
      <c r="BC20" s="8342"/>
      <c r="BD20" s="8342"/>
      <c r="BE20" s="8342"/>
      <c r="BF20" s="23"/>
      <c r="BG20" s="26"/>
      <c r="BH20" s="26"/>
      <c r="BI20" s="23"/>
      <c r="BJ20" s="23"/>
      <c r="BK20" s="5" t="s">
        <v>380</v>
      </c>
      <c r="BL20" s="5" t="s">
        <v>380</v>
      </c>
      <c r="BM20" s="23"/>
      <c r="BN20" s="5" t="s">
        <v>380</v>
      </c>
      <c r="BO20" s="5" t="s">
        <v>380</v>
      </c>
      <c r="BP20" s="23"/>
      <c r="BQ20" s="23"/>
      <c r="BR20" s="23"/>
      <c r="BS20" s="23"/>
      <c r="BT20" s="5" t="s">
        <v>380</v>
      </c>
      <c r="BU20" s="5" t="s">
        <v>380</v>
      </c>
      <c r="BV20" s="5" t="s">
        <v>380</v>
      </c>
      <c r="BW20" s="5" t="s">
        <v>380</v>
      </c>
      <c r="BX20" s="5" t="s">
        <v>380</v>
      </c>
      <c r="BY20" s="23"/>
      <c r="BZ20" s="5" t="s">
        <v>380</v>
      </c>
      <c r="CA20" s="5" t="s">
        <v>381</v>
      </c>
      <c r="CB20" s="5" t="s">
        <v>397</v>
      </c>
      <c r="CC20" s="23"/>
      <c r="CD20" s="23"/>
      <c r="CE20" s="23"/>
      <c r="CF20" s="23"/>
      <c r="CG20" s="23"/>
      <c r="CH20" s="23"/>
      <c r="CI20" s="23"/>
      <c r="CJ20" s="23"/>
      <c r="CK20" s="23"/>
      <c r="CL20" s="23"/>
      <c r="CM20" s="23"/>
      <c r="CN20" s="23"/>
      <c r="CO20" s="23"/>
      <c r="CP20" s="23"/>
      <c r="CQ20" s="23"/>
      <c r="CR20" s="5" t="s">
        <v>388</v>
      </c>
      <c r="CS20" s="23"/>
      <c r="CT20" s="23"/>
      <c r="CU20" s="23"/>
      <c r="CV20" s="23"/>
    </row>
    <row r="21" spans="1:100">
      <c r="D21" s="27"/>
      <c r="E21" s="27"/>
      <c r="F21" s="27"/>
      <c r="G21" s="27"/>
      <c r="H21" s="27"/>
      <c r="I21" s="27"/>
      <c r="J21" s="27"/>
      <c r="K21" s="27"/>
      <c r="L21" s="27"/>
      <c r="M21" s="27"/>
      <c r="N21" s="27"/>
      <c r="O21" s="27"/>
      <c r="P21" s="27"/>
      <c r="Q21" s="27"/>
      <c r="R21" s="27"/>
      <c r="S21" s="27"/>
      <c r="T21" s="27"/>
      <c r="U21" s="27"/>
      <c r="V21" s="27"/>
      <c r="W21" s="27"/>
      <c r="X21" s="27"/>
      <c r="Y21" s="27"/>
      <c r="Z21" s="27"/>
      <c r="AA21" s="27"/>
      <c r="AB21" s="27"/>
      <c r="AC21" s="27"/>
      <c r="AD21" s="27"/>
      <c r="AE21" s="27"/>
      <c r="AF21" s="27"/>
      <c r="AG21" s="27"/>
      <c r="AH21" s="27"/>
      <c r="AI21" s="27"/>
      <c r="AJ21" s="27"/>
      <c r="AK21" s="27"/>
      <c r="AL21" s="27"/>
      <c r="AM21" s="27"/>
      <c r="AN21" s="27"/>
      <c r="AO21" s="27"/>
      <c r="AP21" s="27"/>
      <c r="AQ21" s="27"/>
      <c r="AR21" s="27"/>
      <c r="AS21" s="27"/>
      <c r="AT21" s="27"/>
      <c r="AU21" s="27"/>
      <c r="AV21" s="27"/>
      <c r="AW21" s="27"/>
      <c r="AX21" s="27"/>
      <c r="AY21" s="27"/>
      <c r="AZ21" s="27"/>
      <c r="BA21" s="27"/>
      <c r="BB21" s="27"/>
      <c r="BC21" s="27"/>
      <c r="BD21" s="27"/>
      <c r="BE21" s="27"/>
      <c r="BF21" s="27"/>
      <c r="BG21" s="27"/>
      <c r="BH21" s="27"/>
      <c r="BI21" s="27"/>
      <c r="BJ21" s="27"/>
      <c r="BK21" s="27"/>
      <c r="BL21" s="27"/>
      <c r="BM21" s="27"/>
      <c r="BN21" s="27"/>
      <c r="BO21" s="27"/>
      <c r="BP21" s="27"/>
      <c r="BQ21" s="27"/>
      <c r="BR21" s="27"/>
      <c r="BS21" s="27"/>
      <c r="BT21" s="27"/>
      <c r="BU21" s="27"/>
      <c r="BV21" s="27"/>
      <c r="BW21" s="27"/>
      <c r="BX21" s="27"/>
      <c r="BY21" s="27"/>
      <c r="BZ21" s="27"/>
      <c r="CA21" s="27"/>
      <c r="CB21" s="27"/>
      <c r="CC21" s="27"/>
      <c r="CD21" s="27"/>
      <c r="CE21" s="27"/>
      <c r="CF21" s="27"/>
      <c r="CG21" s="27"/>
      <c r="CH21" s="27"/>
      <c r="CI21" s="27"/>
      <c r="CJ21" s="27"/>
      <c r="CK21" s="27"/>
      <c r="CL21" s="27"/>
      <c r="CM21" s="27"/>
      <c r="CN21" s="27"/>
      <c r="CO21" s="27"/>
      <c r="CP21" s="27"/>
      <c r="CQ21" s="27"/>
      <c r="CR21" s="27"/>
      <c r="CS21" s="27"/>
      <c r="CT21" s="27"/>
      <c r="CU21" s="27"/>
      <c r="CV21" s="27"/>
    </row>
    <row r="22" spans="1:100">
      <c r="A22" s="28" t="s">
        <v>426</v>
      </c>
      <c r="B22" s="1" t="s">
        <v>427</v>
      </c>
      <c r="D22" s="27"/>
      <c r="E22" s="27"/>
      <c r="F22" s="27"/>
      <c r="G22" s="27"/>
      <c r="H22" s="27"/>
      <c r="I22" s="27"/>
      <c r="J22" s="27"/>
      <c r="K22" s="27"/>
      <c r="L22" s="27"/>
      <c r="M22" s="27"/>
      <c r="N22" s="27"/>
      <c r="O22" s="27"/>
      <c r="P22" s="27"/>
      <c r="Q22" s="27"/>
      <c r="R22" s="27"/>
      <c r="S22" s="27"/>
      <c r="T22" s="27"/>
      <c r="U22" s="27"/>
      <c r="V22" s="27"/>
      <c r="W22" s="27"/>
      <c r="X22" s="27"/>
      <c r="Y22" s="27"/>
      <c r="Z22" s="27"/>
      <c r="AA22" s="27"/>
      <c r="AB22" s="27"/>
      <c r="AC22" s="27"/>
      <c r="AD22" s="27"/>
      <c r="AE22" s="27"/>
      <c r="AF22" s="27"/>
      <c r="AG22" s="27"/>
      <c r="AH22" s="27"/>
      <c r="AI22" s="27"/>
      <c r="AJ22" s="27"/>
      <c r="AK22" s="27"/>
      <c r="AL22" s="27"/>
      <c r="AM22" s="27"/>
      <c r="AN22" s="27"/>
      <c r="AO22" s="27"/>
      <c r="AP22" s="27"/>
      <c r="AQ22" s="27"/>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7"/>
      <c r="BR22" s="27"/>
      <c r="BS22" s="27"/>
      <c r="BT22" s="27"/>
      <c r="BU22" s="27"/>
      <c r="BV22" s="27"/>
      <c r="BW22" s="27"/>
      <c r="BX22" s="27"/>
      <c r="BY22" s="27"/>
      <c r="BZ22" s="27"/>
      <c r="CA22" s="27"/>
      <c r="CB22" s="27"/>
      <c r="CC22" s="27"/>
      <c r="CD22" s="27"/>
      <c r="CE22" s="27"/>
      <c r="CF22" s="27"/>
      <c r="CG22" s="27"/>
      <c r="CH22" s="27"/>
      <c r="CI22" s="27"/>
      <c r="CJ22" s="27"/>
      <c r="CK22" s="27"/>
      <c r="CL22" s="27"/>
      <c r="CM22" s="27"/>
      <c r="CN22" s="27"/>
      <c r="CO22" s="27"/>
      <c r="CP22" s="27"/>
      <c r="CQ22" s="27"/>
      <c r="CR22" s="27"/>
      <c r="CS22" s="27"/>
      <c r="CT22" s="27"/>
      <c r="CU22" s="27"/>
      <c r="CV22" s="27"/>
    </row>
    <row r="23" spans="1:100">
      <c r="D23" s="27"/>
      <c r="E23" s="27"/>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7"/>
      <c r="BO23" s="27"/>
      <c r="BP23" s="27"/>
      <c r="BQ23" s="27"/>
      <c r="BR23" s="27"/>
      <c r="BS23" s="27"/>
      <c r="BT23" s="27"/>
      <c r="BU23" s="27"/>
      <c r="BV23" s="27"/>
      <c r="BW23" s="27"/>
      <c r="BX23" s="27"/>
      <c r="BY23" s="27"/>
      <c r="BZ23" s="27"/>
      <c r="CA23" s="27"/>
      <c r="CB23" s="27"/>
      <c r="CC23" s="27"/>
      <c r="CD23" s="27"/>
      <c r="CE23" s="27"/>
      <c r="CF23" s="27"/>
      <c r="CG23" s="27"/>
      <c r="CH23" s="27"/>
      <c r="CI23" s="27"/>
      <c r="CJ23" s="27"/>
      <c r="CK23" s="27"/>
      <c r="CL23" s="27"/>
      <c r="CM23" s="27"/>
      <c r="CN23" s="27"/>
      <c r="CO23" s="27"/>
      <c r="CP23" s="27"/>
      <c r="CQ23" s="27"/>
      <c r="CR23" s="27"/>
      <c r="CS23" s="27"/>
      <c r="CT23" s="27"/>
      <c r="CU23" s="27"/>
      <c r="CV23" s="27"/>
    </row>
    <row r="24" spans="1:100">
      <c r="D24" s="27"/>
      <c r="E24" s="27"/>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c r="AE24" s="27"/>
      <c r="AF24" s="27"/>
      <c r="AG24" s="27"/>
      <c r="AH24" s="27"/>
      <c r="AI24" s="27"/>
      <c r="AJ24" s="27"/>
      <c r="AK24" s="27"/>
      <c r="AL24" s="27"/>
      <c r="AM24" s="27"/>
      <c r="AN24" s="27"/>
      <c r="AO24" s="27"/>
      <c r="AP24" s="27"/>
      <c r="AQ24" s="27"/>
      <c r="AR24" s="27"/>
      <c r="AS24" s="27"/>
      <c r="AT24" s="27"/>
      <c r="AU24" s="27"/>
      <c r="AV24" s="27"/>
      <c r="AW24" s="27"/>
      <c r="AX24" s="27"/>
      <c r="AY24" s="27"/>
      <c r="AZ24" s="27"/>
      <c r="BA24" s="27"/>
      <c r="BB24" s="27"/>
      <c r="BC24" s="27"/>
      <c r="BD24" s="27"/>
      <c r="BE24" s="27"/>
      <c r="BF24" s="27"/>
      <c r="BG24" s="27"/>
      <c r="BH24" s="27"/>
      <c r="BI24" s="27"/>
      <c r="BJ24" s="27"/>
      <c r="BK24" s="27"/>
      <c r="BL24" s="27"/>
      <c r="BM24" s="27"/>
      <c r="BN24" s="27"/>
      <c r="BO24" s="27"/>
      <c r="BP24" s="27"/>
      <c r="BQ24" s="27"/>
      <c r="BR24" s="27"/>
      <c r="BS24" s="27"/>
      <c r="BT24" s="27"/>
      <c r="BU24" s="27"/>
      <c r="BV24" s="27"/>
      <c r="BW24" s="27"/>
      <c r="BX24" s="27"/>
      <c r="BY24" s="27"/>
      <c r="BZ24" s="27"/>
      <c r="CA24" s="27"/>
      <c r="CB24" s="27"/>
      <c r="CC24" s="27"/>
      <c r="CD24" s="27"/>
      <c r="CE24" s="27"/>
      <c r="CF24" s="27"/>
      <c r="CG24" s="27"/>
      <c r="CH24" s="27"/>
      <c r="CI24" s="27"/>
      <c r="CJ24" s="27"/>
      <c r="CK24" s="27"/>
      <c r="CL24" s="27"/>
      <c r="CM24" s="27"/>
      <c r="CN24" s="27"/>
      <c r="CO24" s="27"/>
      <c r="CP24" s="27"/>
      <c r="CQ24" s="27"/>
      <c r="CR24" s="27"/>
      <c r="CS24" s="27"/>
      <c r="CT24" s="27"/>
      <c r="CU24" s="27"/>
      <c r="CV24" s="27"/>
    </row>
    <row r="25" spans="1:100">
      <c r="D25" s="27"/>
      <c r="E25" s="27"/>
      <c r="F25" s="27"/>
      <c r="G25" s="27"/>
      <c r="H25" s="27"/>
      <c r="I25" s="27"/>
      <c r="J25" s="27"/>
      <c r="K25" s="27"/>
      <c r="L25" s="27"/>
      <c r="M25" s="27"/>
      <c r="N25" s="27"/>
      <c r="O25" s="27"/>
      <c r="P25" s="27"/>
      <c r="Q25" s="27"/>
      <c r="R25" s="27"/>
      <c r="S25" s="27"/>
      <c r="T25" s="27"/>
      <c r="U25" s="27"/>
      <c r="V25" s="27"/>
      <c r="W25" s="27"/>
      <c r="X25" s="27"/>
      <c r="Y25" s="27"/>
      <c r="Z25" s="27"/>
      <c r="AA25" s="27"/>
      <c r="AB25" s="27"/>
      <c r="AC25" s="27"/>
      <c r="AD25" s="27"/>
      <c r="AE25" s="27"/>
      <c r="AF25" s="27"/>
      <c r="AG25" s="27"/>
      <c r="AH25" s="27"/>
      <c r="AI25" s="27"/>
      <c r="AJ25" s="27"/>
      <c r="AK25" s="27"/>
      <c r="AL25" s="27"/>
      <c r="AM25" s="27"/>
      <c r="AN25" s="27"/>
      <c r="AO25" s="27"/>
      <c r="AP25" s="27"/>
      <c r="AQ25" s="27"/>
      <c r="AR25" s="27"/>
      <c r="AS25" s="27"/>
      <c r="AT25" s="27"/>
      <c r="AU25" s="27"/>
      <c r="AV25" s="27"/>
      <c r="AW25" s="27"/>
      <c r="AX25" s="27"/>
      <c r="AY25" s="27"/>
      <c r="AZ25" s="27"/>
      <c r="BA25" s="27"/>
      <c r="BB25" s="27"/>
      <c r="BC25" s="27"/>
      <c r="BD25" s="27"/>
      <c r="BE25" s="27"/>
      <c r="BF25" s="27"/>
      <c r="BG25" s="27"/>
      <c r="BH25" s="27"/>
      <c r="BI25" s="27"/>
      <c r="BJ25" s="27"/>
      <c r="BK25" s="27"/>
      <c r="BL25" s="27"/>
      <c r="BM25" s="27"/>
      <c r="BN25" s="27"/>
      <c r="BO25" s="27"/>
      <c r="BP25" s="27"/>
      <c r="BQ25" s="27"/>
      <c r="BR25" s="27"/>
      <c r="BS25" s="27"/>
      <c r="BT25" s="27"/>
      <c r="BU25" s="27"/>
      <c r="BV25" s="27"/>
      <c r="BW25" s="27"/>
      <c r="BX25" s="27"/>
      <c r="BY25" s="27"/>
      <c r="BZ25" s="27"/>
      <c r="CA25" s="27"/>
      <c r="CB25" s="27"/>
      <c r="CC25" s="27"/>
      <c r="CD25" s="27"/>
      <c r="CE25" s="27"/>
      <c r="CF25" s="27"/>
      <c r="CG25" s="27"/>
      <c r="CH25" s="27"/>
      <c r="CI25" s="27"/>
      <c r="CJ25" s="27"/>
      <c r="CK25" s="27"/>
      <c r="CL25" s="27"/>
      <c r="CM25" s="27"/>
      <c r="CN25" s="27"/>
      <c r="CO25" s="27"/>
      <c r="CP25" s="27"/>
      <c r="CQ25" s="27"/>
      <c r="CR25" s="27"/>
      <c r="CS25" s="27"/>
      <c r="CT25" s="27"/>
      <c r="CU25" s="27"/>
      <c r="CV25" s="27"/>
    </row>
    <row r="26" spans="1:100">
      <c r="D26" s="27"/>
      <c r="E26" s="27"/>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c r="AE26" s="27"/>
      <c r="AF26" s="27"/>
      <c r="AG26" s="27"/>
      <c r="AH26" s="27"/>
      <c r="AI26" s="27"/>
      <c r="AJ26" s="27"/>
      <c r="AK26" s="27"/>
      <c r="AL26" s="27"/>
      <c r="AM26" s="27"/>
      <c r="AN26" s="27"/>
      <c r="AO26" s="27"/>
      <c r="AP26" s="27"/>
      <c r="AQ26" s="27"/>
      <c r="AR26" s="27"/>
      <c r="AS26" s="27"/>
      <c r="AT26" s="27"/>
      <c r="AU26" s="27"/>
      <c r="AV26" s="27"/>
      <c r="AW26" s="27"/>
      <c r="AX26" s="27"/>
      <c r="AY26" s="27"/>
      <c r="AZ26" s="27"/>
      <c r="BA26" s="27"/>
      <c r="BB26" s="27"/>
      <c r="BC26" s="27"/>
      <c r="BD26" s="27"/>
      <c r="BE26" s="27"/>
      <c r="BF26" s="27"/>
      <c r="BG26" s="27"/>
      <c r="BH26" s="27"/>
      <c r="BI26" s="27"/>
      <c r="BJ26" s="27"/>
      <c r="BK26" s="27"/>
      <c r="BL26" s="27"/>
      <c r="BM26" s="27"/>
      <c r="BN26" s="27"/>
      <c r="BO26" s="27"/>
      <c r="BP26" s="27"/>
      <c r="BQ26" s="27"/>
      <c r="BR26" s="27"/>
      <c r="BS26" s="27"/>
      <c r="BT26" s="27"/>
      <c r="BU26" s="27"/>
      <c r="BV26" s="27"/>
      <c r="BW26" s="27"/>
      <c r="BX26" s="27"/>
      <c r="BY26" s="27"/>
      <c r="BZ26" s="27"/>
      <c r="CA26" s="27"/>
      <c r="CB26" s="27"/>
      <c r="CC26" s="27"/>
      <c r="CD26" s="27"/>
      <c r="CE26" s="27"/>
      <c r="CF26" s="27"/>
      <c r="CG26" s="27"/>
      <c r="CH26" s="27"/>
      <c r="CI26" s="27"/>
      <c r="CJ26" s="27"/>
      <c r="CK26" s="27"/>
      <c r="CL26" s="27"/>
      <c r="CM26" s="27"/>
      <c r="CN26" s="27"/>
      <c r="CO26" s="27"/>
      <c r="CP26" s="27"/>
      <c r="CQ26" s="27"/>
      <c r="CR26" s="27"/>
      <c r="CS26" s="27"/>
      <c r="CT26" s="27"/>
      <c r="CU26" s="27"/>
      <c r="CV26" s="27"/>
    </row>
    <row r="27" spans="1:100">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27"/>
      <c r="AY27" s="27"/>
      <c r="AZ27" s="27"/>
      <c r="BA27" s="27"/>
      <c r="BB27" s="27"/>
      <c r="BC27" s="27"/>
      <c r="BD27" s="27"/>
      <c r="BE27" s="27"/>
      <c r="BF27" s="27"/>
      <c r="BG27" s="27"/>
      <c r="BH27" s="27"/>
      <c r="BI27" s="27"/>
      <c r="BJ27" s="27"/>
      <c r="BK27" s="27"/>
      <c r="BL27" s="27"/>
      <c r="BM27" s="27"/>
      <c r="BN27" s="27"/>
      <c r="BO27" s="27"/>
      <c r="BP27" s="27"/>
      <c r="BQ27" s="27"/>
      <c r="BR27" s="27"/>
      <c r="BS27" s="27"/>
      <c r="BT27" s="27"/>
      <c r="BU27" s="27"/>
      <c r="BV27" s="27"/>
      <c r="BW27" s="27"/>
      <c r="BX27" s="27"/>
      <c r="BY27" s="27"/>
      <c r="BZ27" s="27"/>
      <c r="CA27" s="27"/>
      <c r="CB27" s="27"/>
      <c r="CC27" s="27"/>
      <c r="CD27" s="27"/>
      <c r="CE27" s="27"/>
      <c r="CF27" s="27"/>
      <c r="CG27" s="27"/>
      <c r="CH27" s="27"/>
      <c r="CI27" s="27"/>
      <c r="CJ27" s="27"/>
      <c r="CK27" s="27"/>
      <c r="CL27" s="27"/>
      <c r="CM27" s="27"/>
      <c r="CN27" s="27"/>
      <c r="CO27" s="27"/>
      <c r="CP27" s="27"/>
      <c r="CQ27" s="27"/>
      <c r="CR27" s="27"/>
      <c r="CS27" s="27"/>
      <c r="CT27" s="27"/>
      <c r="CU27" s="27"/>
      <c r="CV27" s="27"/>
    </row>
    <row r="28" spans="1:100">
      <c r="D28" s="27"/>
      <c r="E28" s="27"/>
      <c r="F28" s="27"/>
      <c r="G28" s="27"/>
      <c r="H28" s="27"/>
      <c r="I28" s="27"/>
      <c r="J28" s="27"/>
      <c r="K28" s="27"/>
      <c r="L28" s="27"/>
      <c r="M28" s="27"/>
      <c r="N28" s="27"/>
      <c r="O28" s="27"/>
      <c r="P28" s="27"/>
      <c r="Q28" s="27"/>
      <c r="R28" s="27"/>
      <c r="S28" s="27"/>
      <c r="T28" s="27"/>
      <c r="U28" s="27"/>
      <c r="V28" s="27"/>
      <c r="W28" s="27"/>
      <c r="X28" s="27"/>
      <c r="Y28" s="27"/>
      <c r="Z28" s="27"/>
      <c r="AA28" s="27"/>
      <c r="AB28" s="27"/>
      <c r="AC28" s="27"/>
      <c r="AD28" s="27"/>
      <c r="AE28" s="27"/>
      <c r="AF28" s="27"/>
      <c r="AG28" s="27"/>
      <c r="AH28" s="27"/>
      <c r="AI28" s="27"/>
      <c r="AJ28" s="27"/>
      <c r="AK28" s="27"/>
      <c r="AL28" s="27"/>
      <c r="AM28" s="27"/>
      <c r="AN28" s="27"/>
      <c r="AO28" s="27"/>
      <c r="AP28" s="27"/>
      <c r="AQ28" s="27"/>
      <c r="AR28" s="27"/>
      <c r="AS28" s="27"/>
      <c r="AT28" s="27"/>
      <c r="AU28" s="27"/>
      <c r="AV28" s="27"/>
      <c r="AW28" s="27"/>
      <c r="AX28" s="27"/>
      <c r="AY28" s="27"/>
      <c r="AZ28" s="27"/>
      <c r="BA28" s="27"/>
      <c r="BB28" s="27"/>
      <c r="BC28" s="27"/>
      <c r="BD28" s="27"/>
      <c r="BE28" s="27"/>
      <c r="BF28" s="27"/>
      <c r="BG28" s="27"/>
      <c r="BH28" s="27"/>
      <c r="BI28" s="27"/>
      <c r="BJ28" s="27"/>
      <c r="BK28" s="27"/>
      <c r="BL28" s="27"/>
      <c r="BM28" s="27"/>
      <c r="BN28" s="27"/>
      <c r="BO28" s="27"/>
      <c r="BP28" s="27"/>
      <c r="BQ28" s="27"/>
      <c r="BR28" s="27"/>
      <c r="BS28" s="27"/>
      <c r="BT28" s="27"/>
      <c r="BU28" s="27"/>
      <c r="BV28" s="27"/>
      <c r="BW28" s="27"/>
      <c r="BX28" s="27"/>
      <c r="BY28" s="27"/>
      <c r="BZ28" s="27"/>
      <c r="CA28" s="27"/>
      <c r="CB28" s="27"/>
      <c r="CC28" s="27"/>
      <c r="CD28" s="27"/>
      <c r="CE28" s="27"/>
      <c r="CF28" s="27"/>
      <c r="CG28" s="27"/>
      <c r="CH28" s="27"/>
      <c r="CI28" s="27"/>
      <c r="CJ28" s="27"/>
      <c r="CK28" s="27"/>
      <c r="CL28" s="27"/>
      <c r="CM28" s="27"/>
      <c r="CN28" s="27"/>
      <c r="CO28" s="27"/>
      <c r="CP28" s="27"/>
      <c r="CQ28" s="27"/>
      <c r="CR28" s="27"/>
      <c r="CS28" s="27"/>
      <c r="CT28" s="27"/>
      <c r="CU28" s="27"/>
      <c r="CV28" s="27"/>
    </row>
    <row r="29" spans="1:100">
      <c r="D29" s="27"/>
      <c r="E29" s="27"/>
      <c r="F29" s="27"/>
      <c r="G29" s="27"/>
      <c r="H29" s="27"/>
      <c r="I29" s="27"/>
      <c r="J29" s="27"/>
      <c r="K29" s="27"/>
      <c r="L29" s="27"/>
      <c r="M29" s="27"/>
      <c r="N29" s="27"/>
      <c r="O29" s="27"/>
      <c r="P29" s="27"/>
      <c r="Q29" s="27"/>
      <c r="R29" s="27"/>
      <c r="S29" s="27"/>
      <c r="T29" s="27"/>
      <c r="U29" s="27"/>
      <c r="V29" s="27"/>
      <c r="W29" s="27"/>
      <c r="X29" s="27"/>
      <c r="Y29" s="27"/>
      <c r="Z29" s="27"/>
      <c r="AA29" s="27"/>
      <c r="AB29" s="27"/>
      <c r="AC29" s="27"/>
      <c r="AD29" s="27"/>
      <c r="AE29" s="27"/>
      <c r="AF29" s="27"/>
      <c r="AG29" s="27"/>
      <c r="AH29" s="27"/>
      <c r="AI29" s="27"/>
      <c r="AJ29" s="27"/>
      <c r="AK29" s="27"/>
      <c r="AL29" s="27"/>
      <c r="AM29" s="27"/>
      <c r="AN29" s="27"/>
      <c r="AO29" s="27"/>
      <c r="AP29" s="27"/>
      <c r="AQ29" s="27"/>
      <c r="AR29" s="27"/>
      <c r="AS29" s="27"/>
      <c r="AT29" s="27"/>
      <c r="AU29" s="27"/>
      <c r="AV29" s="27"/>
      <c r="AW29" s="27"/>
      <c r="AX29" s="27"/>
      <c r="AY29" s="27"/>
      <c r="AZ29" s="27"/>
      <c r="BA29" s="27"/>
      <c r="BB29" s="27"/>
      <c r="BC29" s="27"/>
      <c r="BD29" s="27"/>
      <c r="BE29" s="27"/>
      <c r="BF29" s="27"/>
      <c r="BG29" s="27"/>
      <c r="BH29" s="27"/>
      <c r="BI29" s="27"/>
      <c r="BJ29" s="27"/>
      <c r="BK29" s="27"/>
      <c r="BL29" s="27"/>
      <c r="BM29" s="27"/>
      <c r="BN29" s="27"/>
      <c r="BO29" s="27"/>
      <c r="BP29" s="27"/>
      <c r="BQ29" s="27"/>
      <c r="BR29" s="27"/>
      <c r="BS29" s="27"/>
      <c r="BT29" s="27"/>
      <c r="BU29" s="27"/>
      <c r="BV29" s="27"/>
      <c r="BW29" s="27"/>
      <c r="BX29" s="27"/>
      <c r="BY29" s="27"/>
      <c r="BZ29" s="27"/>
      <c r="CA29" s="27"/>
      <c r="CB29" s="27"/>
      <c r="CC29" s="27"/>
      <c r="CD29" s="27"/>
      <c r="CE29" s="27"/>
      <c r="CF29" s="27"/>
      <c r="CG29" s="27"/>
      <c r="CH29" s="27"/>
      <c r="CI29" s="27"/>
      <c r="CJ29" s="27"/>
      <c r="CK29" s="27"/>
      <c r="CL29" s="27"/>
      <c r="CM29" s="27"/>
      <c r="CN29" s="27"/>
      <c r="CO29" s="27"/>
      <c r="CP29" s="27"/>
      <c r="CQ29" s="27"/>
      <c r="CR29" s="27"/>
      <c r="CS29" s="27"/>
      <c r="CT29" s="27"/>
      <c r="CU29" s="27"/>
      <c r="CV29" s="27"/>
    </row>
    <row r="30" spans="1:100">
      <c r="D30" s="27"/>
      <c r="E30" s="27"/>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c r="AP30" s="27"/>
      <c r="AQ30" s="27"/>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7"/>
      <c r="BR30" s="27"/>
      <c r="BS30" s="27"/>
      <c r="BT30" s="27"/>
      <c r="BU30" s="27"/>
      <c r="BV30" s="27"/>
      <c r="BW30" s="27"/>
      <c r="BX30" s="27"/>
      <c r="BY30" s="27"/>
      <c r="BZ30" s="27"/>
      <c r="CA30" s="27"/>
      <c r="CB30" s="27"/>
      <c r="CC30" s="27"/>
      <c r="CD30" s="27"/>
      <c r="CE30" s="27"/>
      <c r="CF30" s="27"/>
      <c r="CG30" s="27"/>
      <c r="CH30" s="27"/>
      <c r="CI30" s="27"/>
      <c r="CJ30" s="27"/>
      <c r="CK30" s="27"/>
      <c r="CL30" s="27"/>
      <c r="CM30" s="27"/>
      <c r="CN30" s="27"/>
      <c r="CO30" s="27"/>
      <c r="CP30" s="27"/>
      <c r="CQ30" s="27"/>
      <c r="CR30" s="27"/>
      <c r="CS30" s="27"/>
      <c r="CT30" s="27"/>
      <c r="CU30" s="27"/>
      <c r="CV30" s="27"/>
    </row>
  </sheetData>
  <mergeCells count="155">
    <mergeCell ref="AT20:AY20"/>
    <mergeCell ref="AZ20:BE20"/>
    <mergeCell ref="D20:J20"/>
    <mergeCell ref="K20:Q20"/>
    <mergeCell ref="R20:X20"/>
    <mergeCell ref="Y20:AE20"/>
    <mergeCell ref="AF20:AL20"/>
    <mergeCell ref="AM20:AS20"/>
    <mergeCell ref="AT18:AY18"/>
    <mergeCell ref="AZ18:BE18"/>
    <mergeCell ref="D19:J19"/>
    <mergeCell ref="K19:Q19"/>
    <mergeCell ref="R19:X19"/>
    <mergeCell ref="Y19:AE19"/>
    <mergeCell ref="AF19:AL19"/>
    <mergeCell ref="AM19:AS19"/>
    <mergeCell ref="AT19:AY19"/>
    <mergeCell ref="AZ19:BE19"/>
    <mergeCell ref="D18:J18"/>
    <mergeCell ref="K18:Q18"/>
    <mergeCell ref="R18:X18"/>
    <mergeCell ref="Y18:AE18"/>
    <mergeCell ref="AF18:AL18"/>
    <mergeCell ref="AM18:AS18"/>
    <mergeCell ref="AT16:AY16"/>
    <mergeCell ref="AZ16:BE16"/>
    <mergeCell ref="D17:J17"/>
    <mergeCell ref="K17:Q17"/>
    <mergeCell ref="R17:X17"/>
    <mergeCell ref="Y17:AE17"/>
    <mergeCell ref="AF17:AL17"/>
    <mergeCell ref="AM17:AS17"/>
    <mergeCell ref="AT17:AY17"/>
    <mergeCell ref="AZ17:BE17"/>
    <mergeCell ref="D16:J16"/>
    <mergeCell ref="K16:Q16"/>
    <mergeCell ref="R16:X16"/>
    <mergeCell ref="Y16:AE16"/>
    <mergeCell ref="AF16:AL16"/>
    <mergeCell ref="AM16:AS16"/>
    <mergeCell ref="AT14:AY14"/>
    <mergeCell ref="AZ14:BE14"/>
    <mergeCell ref="D15:J15"/>
    <mergeCell ref="K15:Q15"/>
    <mergeCell ref="R15:X15"/>
    <mergeCell ref="Y15:AE15"/>
    <mergeCell ref="AF15:AL15"/>
    <mergeCell ref="AM15:AS15"/>
    <mergeCell ref="AT15:AY15"/>
    <mergeCell ref="AZ15:BE15"/>
    <mergeCell ref="D14:J14"/>
    <mergeCell ref="K14:Q14"/>
    <mergeCell ref="R14:X14"/>
    <mergeCell ref="Y14:AE14"/>
    <mergeCell ref="AF14:AL14"/>
    <mergeCell ref="AM14:AS14"/>
    <mergeCell ref="AT12:AY12"/>
    <mergeCell ref="AZ12:BE12"/>
    <mergeCell ref="D13:J13"/>
    <mergeCell ref="K13:Q13"/>
    <mergeCell ref="R13:X13"/>
    <mergeCell ref="Y13:AE13"/>
    <mergeCell ref="AF13:AL13"/>
    <mergeCell ref="AM13:AS13"/>
    <mergeCell ref="AT13:AY13"/>
    <mergeCell ref="AZ13:BE13"/>
    <mergeCell ref="D12:J12"/>
    <mergeCell ref="K12:Q12"/>
    <mergeCell ref="R12:X12"/>
    <mergeCell ref="Y12:AE12"/>
    <mergeCell ref="AF12:AL12"/>
    <mergeCell ref="AM12:AS12"/>
    <mergeCell ref="AT10:AY10"/>
    <mergeCell ref="AZ10:BE10"/>
    <mergeCell ref="D11:J11"/>
    <mergeCell ref="K11:Q11"/>
    <mergeCell ref="R11:X11"/>
    <mergeCell ref="Y11:AE11"/>
    <mergeCell ref="AF11:AL11"/>
    <mergeCell ref="AM11:AS11"/>
    <mergeCell ref="AT11:AY11"/>
    <mergeCell ref="AZ11:BE11"/>
    <mergeCell ref="D10:J10"/>
    <mergeCell ref="K10:Q10"/>
    <mergeCell ref="R10:X10"/>
    <mergeCell ref="Y10:AE10"/>
    <mergeCell ref="AF10:AL10"/>
    <mergeCell ref="AM10:AS10"/>
    <mergeCell ref="AT8:AY8"/>
    <mergeCell ref="AZ8:BE8"/>
    <mergeCell ref="D9:J9"/>
    <mergeCell ref="K9:Q9"/>
    <mergeCell ref="R9:X9"/>
    <mergeCell ref="Y9:AE9"/>
    <mergeCell ref="AF9:AL9"/>
    <mergeCell ref="AM9:AS9"/>
    <mergeCell ref="AT9:AY9"/>
    <mergeCell ref="AZ9:BE9"/>
    <mergeCell ref="D8:J8"/>
    <mergeCell ref="K8:Q8"/>
    <mergeCell ref="R8:X8"/>
    <mergeCell ref="Y8:AE8"/>
    <mergeCell ref="AF8:AL8"/>
    <mergeCell ref="AM8:AS8"/>
    <mergeCell ref="CO6:CP6"/>
    <mergeCell ref="D7:J7"/>
    <mergeCell ref="K7:Q7"/>
    <mergeCell ref="R7:X7"/>
    <mergeCell ref="Y7:AE7"/>
    <mergeCell ref="AF7:AL7"/>
    <mergeCell ref="AM7:AS7"/>
    <mergeCell ref="AT7:AY7"/>
    <mergeCell ref="AZ7:BE7"/>
    <mergeCell ref="AT6:AY6"/>
    <mergeCell ref="AZ6:BE6"/>
    <mergeCell ref="CE6:CG6"/>
    <mergeCell ref="CH6:CJ6"/>
    <mergeCell ref="CK6:CL6"/>
    <mergeCell ref="CM6:CN6"/>
    <mergeCell ref="BK3:BO3"/>
    <mergeCell ref="BP3:BQ3"/>
    <mergeCell ref="BR3:BS3"/>
    <mergeCell ref="BT3:BU3"/>
    <mergeCell ref="D6:J6"/>
    <mergeCell ref="K6:Q6"/>
    <mergeCell ref="R6:X6"/>
    <mergeCell ref="Y6:AE6"/>
    <mergeCell ref="AF6:AL6"/>
    <mergeCell ref="AM6:AS6"/>
    <mergeCell ref="D3:J3"/>
    <mergeCell ref="K3:Q3"/>
    <mergeCell ref="R3:X3"/>
    <mergeCell ref="Y3:AE3"/>
    <mergeCell ref="AF3:AL3"/>
    <mergeCell ref="AM3:AS3"/>
    <mergeCell ref="AT3:AY3"/>
    <mergeCell ref="AZ3:BE3"/>
    <mergeCell ref="BF3:BJ3"/>
    <mergeCell ref="D1:BO1"/>
    <mergeCell ref="BP1:BW1"/>
    <mergeCell ref="CA1:CR1"/>
    <mergeCell ref="CS1:CV1"/>
    <mergeCell ref="D2:J2"/>
    <mergeCell ref="K2:Q2"/>
    <mergeCell ref="R2:X2"/>
    <mergeCell ref="Y2:AE2"/>
    <mergeCell ref="AF2:AL2"/>
    <mergeCell ref="AM2:AS2"/>
    <mergeCell ref="BT2:BU2"/>
    <mergeCell ref="AT2:AY2"/>
    <mergeCell ref="AZ2:BE2"/>
    <mergeCell ref="BF2:BJ2"/>
    <mergeCell ref="BK2:BO2"/>
    <mergeCell ref="BP2:BQ2"/>
    <mergeCell ref="BR2:BS2"/>
  </mergeCells>
  <phoneticPr fontId="19"/>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D28"/>
  <sheetViews>
    <sheetView zoomScale="145" zoomScaleNormal="145" workbookViewId="0">
      <selection activeCell="C22" sqref="C22"/>
    </sheetView>
  </sheetViews>
  <sheetFormatPr defaultColWidth="8.88671875" defaultRowHeight="13.2"/>
  <cols>
    <col min="1" max="1" width="13.44140625" style="46" customWidth="1"/>
    <col min="2" max="2" width="24.44140625" style="46" bestFit="1" customWidth="1"/>
    <col min="3" max="3" width="20.109375" style="46" bestFit="1" customWidth="1"/>
    <col min="4" max="4" width="12.33203125" style="46" bestFit="1" customWidth="1"/>
    <col min="5" max="16384" width="8.88671875" style="46"/>
  </cols>
  <sheetData>
    <row r="3" spans="1:4">
      <c r="A3" s="45">
        <v>1</v>
      </c>
      <c r="B3" s="45" t="s">
        <v>464</v>
      </c>
      <c r="C3" s="45" t="s">
        <v>465</v>
      </c>
      <c r="D3" s="45" t="s">
        <v>429</v>
      </c>
    </row>
    <row r="4" spans="1:4">
      <c r="A4" s="45">
        <v>2</v>
      </c>
      <c r="B4" s="45" t="s">
        <v>466</v>
      </c>
      <c r="C4" s="45" t="s">
        <v>467</v>
      </c>
      <c r="D4" s="45" t="s">
        <v>430</v>
      </c>
    </row>
    <row r="5" spans="1:4">
      <c r="A5" s="45">
        <v>3</v>
      </c>
      <c r="B5" s="45" t="s">
        <v>468</v>
      </c>
      <c r="C5" s="45" t="s">
        <v>469</v>
      </c>
      <c r="D5" s="45" t="s">
        <v>431</v>
      </c>
    </row>
    <row r="6" spans="1:4">
      <c r="A6" s="45">
        <v>4</v>
      </c>
      <c r="B6" s="45" t="s">
        <v>470</v>
      </c>
      <c r="C6" s="45" t="s">
        <v>471</v>
      </c>
      <c r="D6" s="45" t="s">
        <v>432</v>
      </c>
    </row>
    <row r="7" spans="1:4">
      <c r="A7" s="45">
        <v>5</v>
      </c>
      <c r="B7" s="45" t="s">
        <v>472</v>
      </c>
      <c r="C7" s="45" t="s">
        <v>473</v>
      </c>
      <c r="D7" s="45" t="s">
        <v>433</v>
      </c>
    </row>
    <row r="8" spans="1:4">
      <c r="A8" s="45">
        <v>6</v>
      </c>
      <c r="B8" s="45" t="s">
        <v>474</v>
      </c>
      <c r="C8" s="45" t="s">
        <v>475</v>
      </c>
      <c r="D8" s="45" t="s">
        <v>434</v>
      </c>
    </row>
    <row r="9" spans="1:4">
      <c r="A9" s="45">
        <v>7</v>
      </c>
      <c r="B9" s="45" t="s">
        <v>476</v>
      </c>
      <c r="C9" s="45" t="s">
        <v>477</v>
      </c>
      <c r="D9" s="45" t="s">
        <v>435</v>
      </c>
    </row>
    <row r="10" spans="1:4">
      <c r="A10" s="45">
        <v>8</v>
      </c>
      <c r="B10" s="45" t="s">
        <v>478</v>
      </c>
      <c r="C10" s="45" t="s">
        <v>477</v>
      </c>
      <c r="D10" s="45" t="s">
        <v>435</v>
      </c>
    </row>
    <row r="11" spans="1:4">
      <c r="A11" s="45">
        <v>9</v>
      </c>
      <c r="B11" s="45" t="s">
        <v>479</v>
      </c>
      <c r="C11" s="45" t="s">
        <v>480</v>
      </c>
      <c r="D11" s="45" t="s">
        <v>436</v>
      </c>
    </row>
    <row r="12" spans="1:4">
      <c r="A12" s="45">
        <v>10</v>
      </c>
      <c r="B12" s="45" t="s">
        <v>481</v>
      </c>
      <c r="C12" s="45" t="s">
        <v>480</v>
      </c>
      <c r="D12" s="45" t="s">
        <v>436</v>
      </c>
    </row>
    <row r="13" spans="1:4">
      <c r="A13" s="45">
        <v>11</v>
      </c>
      <c r="B13" s="45" t="s">
        <v>482</v>
      </c>
      <c r="C13" s="45" t="s">
        <v>483</v>
      </c>
      <c r="D13" s="45" t="s">
        <v>437</v>
      </c>
    </row>
    <row r="14" spans="1:4">
      <c r="A14" s="45">
        <v>12</v>
      </c>
      <c r="B14" s="45" t="s">
        <v>484</v>
      </c>
      <c r="C14" s="45" t="s">
        <v>483</v>
      </c>
      <c r="D14" s="45" t="s">
        <v>437</v>
      </c>
    </row>
    <row r="15" spans="1:4">
      <c r="A15" s="45">
        <v>13</v>
      </c>
      <c r="B15" s="45" t="s">
        <v>485</v>
      </c>
      <c r="C15" s="45" t="s">
        <v>486</v>
      </c>
      <c r="D15" s="45" t="s">
        <v>437</v>
      </c>
    </row>
    <row r="16" spans="1:4">
      <c r="A16" s="45">
        <v>14</v>
      </c>
      <c r="B16" s="45" t="s">
        <v>487</v>
      </c>
      <c r="C16" s="45" t="s">
        <v>486</v>
      </c>
      <c r="D16" s="45" t="s">
        <v>437</v>
      </c>
    </row>
    <row r="17" spans="1:4">
      <c r="A17" s="45">
        <v>15</v>
      </c>
      <c r="B17" s="45" t="s">
        <v>488</v>
      </c>
      <c r="C17" s="45" t="s">
        <v>489</v>
      </c>
      <c r="D17" s="45" t="s">
        <v>438</v>
      </c>
    </row>
    <row r="18" spans="1:4">
      <c r="A18" s="45">
        <v>16</v>
      </c>
      <c r="B18" s="45" t="s">
        <v>490</v>
      </c>
      <c r="C18" s="45" t="s">
        <v>489</v>
      </c>
      <c r="D18" s="45" t="s">
        <v>438</v>
      </c>
    </row>
    <row r="19" spans="1:4">
      <c r="A19" s="45">
        <v>17</v>
      </c>
      <c r="B19" s="45" t="s">
        <v>662</v>
      </c>
      <c r="C19" s="97" t="s">
        <v>665</v>
      </c>
      <c r="D19" s="45"/>
    </row>
    <row r="20" spans="1:4">
      <c r="A20" s="96">
        <v>18</v>
      </c>
      <c r="B20" s="96" t="s">
        <v>663</v>
      </c>
      <c r="C20" s="98" t="s">
        <v>665</v>
      </c>
      <c r="D20" s="96"/>
    </row>
    <row r="21" spans="1:4">
      <c r="A21" s="96">
        <v>19</v>
      </c>
      <c r="B21" s="96" t="s">
        <v>623</v>
      </c>
      <c r="C21" s="96"/>
      <c r="D21" s="96"/>
    </row>
    <row r="22" spans="1:4">
      <c r="A22" s="96">
        <v>20</v>
      </c>
      <c r="B22" s="96" t="s">
        <v>643</v>
      </c>
      <c r="C22" s="96"/>
      <c r="D22" s="96"/>
    </row>
    <row r="23" spans="1:4">
      <c r="A23" s="96">
        <v>21</v>
      </c>
      <c r="B23" s="96" t="s">
        <v>729</v>
      </c>
      <c r="C23" s="96"/>
      <c r="D23" s="96"/>
    </row>
    <row r="24" spans="1:4">
      <c r="A24" s="96">
        <v>22</v>
      </c>
      <c r="B24" s="96" t="s">
        <v>730</v>
      </c>
      <c r="C24" s="96"/>
      <c r="D24" s="96"/>
    </row>
    <row r="25" spans="1:4">
      <c r="A25" s="45">
        <v>23</v>
      </c>
      <c r="B25" s="96" t="s">
        <v>731</v>
      </c>
      <c r="C25" s="45"/>
      <c r="D25" s="45"/>
    </row>
    <row r="26" spans="1:4">
      <c r="A26" s="96">
        <v>24</v>
      </c>
      <c r="B26" s="96" t="s">
        <v>732</v>
      </c>
      <c r="C26" s="96"/>
      <c r="D26" s="96"/>
    </row>
    <row r="27" spans="1:4">
      <c r="A27" s="96">
        <v>25</v>
      </c>
      <c r="B27" s="96"/>
      <c r="C27" s="96"/>
      <c r="D27" s="96"/>
    </row>
    <row r="28" spans="1:4">
      <c r="A28" s="96">
        <v>26</v>
      </c>
      <c r="B28" s="96"/>
      <c r="C28" s="96"/>
      <c r="D28" s="96"/>
    </row>
  </sheetData>
  <phoneticPr fontId="19"/>
  <pageMargins left="0.70866141732283472" right="0.70866141732283472" top="0.74803149606299213" bottom="0.74803149606299213" header="0.31496062992125984" footer="0.31496062992125984"/>
  <pageSetup paperSize="9" scale="130"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9</vt:i4>
      </vt:variant>
    </vt:vector>
  </HeadingPairs>
  <TitlesOfParts>
    <vt:vector size="15" baseType="lpstr">
      <vt:lpstr>日程表</vt:lpstr>
      <vt:lpstr>カレンダー</vt:lpstr>
      <vt:lpstr>履歴カードデータ</vt:lpstr>
      <vt:lpstr>DETABASE</vt:lpstr>
      <vt:lpstr>ﾚｰｻﾞｰ系</vt:lpstr>
      <vt:lpstr>印刷用品種CD</vt:lpstr>
      <vt:lpstr>DETABASE!Print_Area</vt:lpstr>
      <vt:lpstr>印刷用品種CD!Print_Area</vt:lpstr>
      <vt:lpstr>日程表!Print_Area</vt:lpstr>
      <vt:lpstr>日程表!Print_Titles</vt:lpstr>
      <vt:lpstr>ﾚｰｻﾞ</vt:lpstr>
      <vt:lpstr>ﾚｰｻﾞOP</vt:lpstr>
      <vt:lpstr>レーザーOP</vt:lpstr>
      <vt:lpstr>DETABASE!ﾚｰｻﾞ使用</vt:lpstr>
      <vt:lpstr>DETABASE!仕様データ</vt:lpstr>
    </vt:vector>
  </TitlesOfParts>
  <Company>技術</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gotou</dc:creator>
  <cp:lastModifiedBy>生産管理　髙木</cp:lastModifiedBy>
  <cp:lastPrinted>2026-07-22T00:50:19Z</cp:lastPrinted>
  <dcterms:created xsi:type="dcterms:W3CDTF">2011-11-16T05:49:58Z</dcterms:created>
  <dcterms:modified xsi:type="dcterms:W3CDTF">2026-10-08T04:41:37Z</dcterms:modified>
</cp:coreProperties>
</file>